
<file path=[Content_Types].xml><?xml version="1.0" encoding="utf-8"?>
<Types xmlns="http://schemas.openxmlformats.org/package/2006/content-type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omments14.xml" ContentType="application/vnd.openxmlformats-officedocument.spreadsheetml.comments+xml"/>
  <Override PartName="/xl/comments15.xml" ContentType="application/vnd.openxmlformats-officedocument.spreadsheetml.comments+xml"/>
  <Override PartName="/xl/comments16.xml" ContentType="application/vnd.openxmlformats-officedocument.spreadsheetml.comments+xml"/>
  <Override PartName="/xl/comments17.xml" ContentType="application/vnd.openxmlformats-officedocument.spreadsheetml.comments+xml"/>
  <Override PartName="/xl/comments18.xml" ContentType="application/vnd.openxmlformats-officedocument.spreadsheetml.comments+xml"/>
  <Override PartName="/xl/comments19.xml" ContentType="application/vnd.openxmlformats-officedocument.spreadsheetml.comments+xml"/>
  <Override PartName="/xl/comments20.xml" ContentType="application/vnd.openxmlformats-officedocument.spreadsheetml.comments+xml"/>
  <Override PartName="/xl/comments21.xml" ContentType="application/vnd.openxmlformats-officedocument.spreadsheetml.comments+xml"/>
  <Override PartName="/xl/comments22.xml" ContentType="application/vnd.openxmlformats-officedocument.spreadsheetml.comments+xml"/>
  <Override PartName="/xl/comments23.xml" ContentType="application/vnd.openxmlformats-officedocument.spreadsheetml.comments+xml"/>
  <Override PartName="/xl/comments24.xml" ContentType="application/vnd.openxmlformats-officedocument.spreadsheetml.comments+xml"/>
  <Override PartName="/xl/drawings/drawing1.xml" ContentType="application/vnd.openxmlformats-officedocument.drawing+xml"/>
  <Override PartName="/xl/comments25.xml" ContentType="application/vnd.openxmlformats-officedocument.spreadsheetml.comments+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codeName="ThisWorkbook" defaultThemeVersion="124226"/>
  <mc:AlternateContent xmlns:mc="http://schemas.openxmlformats.org/markup-compatibility/2006">
    <mc:Choice Requires="x15">
      <x15ac:absPath xmlns:x15ac="http://schemas.microsoft.com/office/spreadsheetml/2010/11/ac" url="C:\Mikkel\TIMES-DK\SubRES_TMPL\"/>
    </mc:Choice>
  </mc:AlternateContent>
  <bookViews>
    <workbookView xWindow="480" yWindow="225" windowWidth="20010" windowHeight="7320" firstSheet="18" activeTab="23"/>
  </bookViews>
  <sheets>
    <sheet name="LOG" sheetId="3" r:id="rId1"/>
    <sheet name="IND_AD" sheetId="28" r:id="rId2"/>
    <sheet name="IND_SavTechs_AD" sheetId="1" r:id="rId3"/>
    <sheet name="IND_FD" sheetId="30" r:id="rId4"/>
    <sheet name="IND_SavTechs_FD" sheetId="17" r:id="rId5"/>
    <sheet name="IND_CD" sheetId="31" r:id="rId6"/>
    <sheet name="IND_SavTechs_CD" sheetId="18" r:id="rId7"/>
    <sheet name="IND_GD" sheetId="32" r:id="rId8"/>
    <sheet name="IND_SavTechs_GD" sheetId="19" r:id="rId9"/>
    <sheet name="IND_MD" sheetId="33" r:id="rId10"/>
    <sheet name="IND_SavTechs_MD" sheetId="20" r:id="rId11"/>
    <sheet name="IND_OD" sheetId="34" r:id="rId12"/>
    <sheet name="IND_SavTechs_OD" sheetId="21" r:id="rId13"/>
    <sheet name="IND_VD" sheetId="35" r:id="rId14"/>
    <sheet name="IND_SavTechs_VD" sheetId="22" r:id="rId15"/>
    <sheet name="IND_TD" sheetId="36" r:id="rId16"/>
    <sheet name="IND_SavTechs_TD" sheetId="23" r:id="rId17"/>
    <sheet name="IND_PD" sheetId="37" r:id="rId18"/>
    <sheet name="IND_SavTechs_PD" sheetId="24" r:id="rId19"/>
    <sheet name="IND_UD" sheetId="38" r:id="rId20"/>
    <sheet name="IND_SavTechs_UD" sheetId="25" r:id="rId21"/>
    <sheet name="IND_ND" sheetId="39" r:id="rId22"/>
    <sheet name="IND_SavTechs_ND" sheetId="26" r:id="rId23"/>
    <sheet name="IND_LD" sheetId="40" r:id="rId24"/>
    <sheet name="IND_SavTechs_LD" sheetId="27" r:id="rId25"/>
    <sheet name="EE investment costs" sheetId="2" r:id="rId26"/>
    <sheet name="Sectors" sheetId="7" r:id="rId27"/>
  </sheets>
  <externalReferences>
    <externalReference r:id="rId28"/>
    <externalReference r:id="rId29"/>
    <externalReference r:id="rId30"/>
  </externalReferences>
  <definedNames>
    <definedName name="_xlnm._FilterDatabase" localSheetId="2" hidden="1">IND_SavTechs_AD!$B$7:$J$607</definedName>
    <definedName name="Euro">[1]Intro!$C$48</definedName>
    <definedName name="FID_1">[2]AGR_Fuels!$A$2</definedName>
    <definedName name="FIXWSTBP">'[3]O&amp;M waste '!$C$4</definedName>
    <definedName name="VARWSTBO">'[3]O&amp;M waste '!$D$5</definedName>
    <definedName name="VARWSTBP">'[3]O&amp;M waste '!$D$4</definedName>
  </definedNames>
  <calcPr calcId="162913"/>
</workbook>
</file>

<file path=xl/calcChain.xml><?xml version="1.0" encoding="utf-8"?>
<calcChain xmlns="http://schemas.openxmlformats.org/spreadsheetml/2006/main">
  <c r="J60" i="40" l="1"/>
  <c r="I60" i="40"/>
  <c r="D60" i="40"/>
  <c r="J59" i="40"/>
  <c r="I59" i="40"/>
  <c r="D59" i="40"/>
  <c r="J58" i="40"/>
  <c r="I58" i="40"/>
  <c r="D58" i="40"/>
  <c r="J57" i="40"/>
  <c r="I57" i="40"/>
  <c r="D57" i="40"/>
  <c r="J56" i="40"/>
  <c r="I56" i="40"/>
  <c r="D56" i="40"/>
  <c r="J55" i="40"/>
  <c r="I55" i="40"/>
  <c r="D55" i="40"/>
  <c r="J54" i="40"/>
  <c r="I54" i="40"/>
  <c r="D54" i="40"/>
  <c r="J53" i="40"/>
  <c r="I53" i="40"/>
  <c r="D53" i="40"/>
  <c r="J52" i="40"/>
  <c r="I52" i="40"/>
  <c r="D52" i="40"/>
  <c r="J51" i="40"/>
  <c r="I51" i="40"/>
  <c r="D51" i="40"/>
  <c r="J50" i="40"/>
  <c r="I50" i="40"/>
  <c r="D50" i="40"/>
  <c r="J49" i="40"/>
  <c r="I49" i="40"/>
  <c r="D49" i="40"/>
  <c r="J48" i="40"/>
  <c r="I48" i="40"/>
  <c r="D48" i="40"/>
  <c r="J47" i="40"/>
  <c r="I47" i="40"/>
  <c r="D47" i="40"/>
  <c r="J46" i="40"/>
  <c r="I46" i="40"/>
  <c r="D46" i="40"/>
  <c r="J45" i="40"/>
  <c r="I45" i="40"/>
  <c r="D45" i="40"/>
  <c r="J44" i="40"/>
  <c r="I44" i="40"/>
  <c r="D44" i="40"/>
  <c r="J43" i="40"/>
  <c r="I43" i="40"/>
  <c r="D43" i="40"/>
  <c r="J42" i="40"/>
  <c r="I42" i="40"/>
  <c r="D42" i="40"/>
  <c r="J41" i="40"/>
  <c r="I41" i="40"/>
  <c r="D41" i="40"/>
  <c r="J40" i="40"/>
  <c r="I40" i="40"/>
  <c r="D40" i="40"/>
  <c r="J39" i="40"/>
  <c r="I39" i="40"/>
  <c r="D39" i="40"/>
  <c r="J38" i="40"/>
  <c r="I38" i="40"/>
  <c r="D38" i="40"/>
  <c r="J37" i="40"/>
  <c r="I37" i="40"/>
  <c r="D37" i="40"/>
  <c r="J36" i="40"/>
  <c r="I36" i="40"/>
  <c r="D36" i="40"/>
  <c r="J35" i="40"/>
  <c r="I35" i="40"/>
  <c r="D35" i="40"/>
  <c r="J34" i="40"/>
  <c r="I34" i="40"/>
  <c r="D34" i="40"/>
  <c r="J33" i="40"/>
  <c r="I33" i="40"/>
  <c r="D33" i="40"/>
  <c r="J32" i="40"/>
  <c r="I32" i="40"/>
  <c r="D32" i="40"/>
  <c r="J31" i="40"/>
  <c r="I31" i="40"/>
  <c r="D31" i="40"/>
  <c r="J30" i="40"/>
  <c r="I30" i="40"/>
  <c r="D30" i="40"/>
  <c r="J29" i="40"/>
  <c r="I29" i="40"/>
  <c r="D29" i="40"/>
  <c r="J28" i="40"/>
  <c r="I28" i="40"/>
  <c r="D28" i="40"/>
  <c r="J27" i="40"/>
  <c r="I27" i="40"/>
  <c r="D27" i="40"/>
  <c r="J26" i="40"/>
  <c r="I26" i="40"/>
  <c r="D26" i="40"/>
  <c r="J25" i="40"/>
  <c r="I25" i="40"/>
  <c r="D25" i="40"/>
  <c r="J24" i="40"/>
  <c r="I24" i="40"/>
  <c r="D24" i="40"/>
  <c r="J23" i="40"/>
  <c r="I23" i="40"/>
  <c r="D23" i="40"/>
  <c r="J22" i="40"/>
  <c r="I22" i="40"/>
  <c r="D22" i="40"/>
  <c r="J21" i="40"/>
  <c r="I21" i="40"/>
  <c r="D21" i="40"/>
  <c r="J20" i="40"/>
  <c r="I20" i="40"/>
  <c r="D20" i="40"/>
  <c r="J19" i="40"/>
  <c r="I19" i="40"/>
  <c r="D19" i="40"/>
  <c r="J18" i="40"/>
  <c r="I18" i="40"/>
  <c r="D18" i="40"/>
  <c r="J17" i="40"/>
  <c r="I17" i="40"/>
  <c r="D17" i="40"/>
  <c r="J16" i="40"/>
  <c r="I16" i="40"/>
  <c r="D16" i="40"/>
  <c r="J15" i="40"/>
  <c r="I15" i="40"/>
  <c r="D15" i="40"/>
  <c r="J14" i="40"/>
  <c r="I14" i="40"/>
  <c r="D14" i="40"/>
  <c r="J13" i="40"/>
  <c r="I13" i="40"/>
  <c r="D13" i="40"/>
  <c r="J12" i="40"/>
  <c r="I12" i="40"/>
  <c r="D12" i="40"/>
  <c r="J11" i="40"/>
  <c r="I11" i="40"/>
  <c r="D11" i="40"/>
  <c r="J10" i="40"/>
  <c r="I10" i="40"/>
  <c r="D10" i="40"/>
  <c r="J9" i="40"/>
  <c r="I9" i="40"/>
  <c r="D9" i="40"/>
  <c r="J8" i="40"/>
  <c r="I8" i="40"/>
  <c r="D8" i="40"/>
  <c r="J7" i="40"/>
  <c r="I7" i="40"/>
  <c r="D7" i="40"/>
  <c r="J60" i="39"/>
  <c r="I60" i="39"/>
  <c r="D60" i="39"/>
  <c r="J59" i="39"/>
  <c r="I59" i="39"/>
  <c r="D59" i="39"/>
  <c r="J58" i="39"/>
  <c r="I58" i="39"/>
  <c r="D58" i="39"/>
  <c r="J57" i="39"/>
  <c r="I57" i="39"/>
  <c r="D57" i="39"/>
  <c r="J56" i="39"/>
  <c r="I56" i="39"/>
  <c r="D56" i="39"/>
  <c r="J55" i="39"/>
  <c r="I55" i="39"/>
  <c r="D55" i="39"/>
  <c r="J54" i="39"/>
  <c r="I54" i="39"/>
  <c r="D54" i="39"/>
  <c r="J53" i="39"/>
  <c r="I53" i="39"/>
  <c r="D53" i="39"/>
  <c r="J52" i="39"/>
  <c r="I52" i="39"/>
  <c r="D52" i="39"/>
  <c r="J51" i="39"/>
  <c r="I51" i="39"/>
  <c r="D51" i="39"/>
  <c r="J50" i="39"/>
  <c r="I50" i="39"/>
  <c r="D50" i="39"/>
  <c r="J49" i="39"/>
  <c r="I49" i="39"/>
  <c r="D49" i="39"/>
  <c r="J48" i="39"/>
  <c r="I48" i="39"/>
  <c r="D48" i="39"/>
  <c r="J47" i="39"/>
  <c r="I47" i="39"/>
  <c r="D47" i="39"/>
  <c r="J46" i="39"/>
  <c r="I46" i="39"/>
  <c r="D46" i="39"/>
  <c r="J45" i="39"/>
  <c r="I45" i="39"/>
  <c r="D45" i="39"/>
  <c r="J44" i="39"/>
  <c r="I44" i="39"/>
  <c r="D44" i="39"/>
  <c r="J43" i="39"/>
  <c r="I43" i="39"/>
  <c r="D43" i="39"/>
  <c r="J42" i="39"/>
  <c r="I42" i="39"/>
  <c r="D42" i="39"/>
  <c r="J41" i="39"/>
  <c r="I41" i="39"/>
  <c r="D41" i="39"/>
  <c r="J40" i="39"/>
  <c r="I40" i="39"/>
  <c r="D40" i="39"/>
  <c r="J39" i="39"/>
  <c r="I39" i="39"/>
  <c r="D39" i="39"/>
  <c r="J38" i="39"/>
  <c r="I38" i="39"/>
  <c r="D38" i="39"/>
  <c r="J37" i="39"/>
  <c r="I37" i="39"/>
  <c r="D37" i="39"/>
  <c r="J36" i="39"/>
  <c r="I36" i="39"/>
  <c r="D36" i="39"/>
  <c r="J35" i="39"/>
  <c r="I35" i="39"/>
  <c r="D35" i="39"/>
  <c r="J34" i="39"/>
  <c r="I34" i="39"/>
  <c r="D34" i="39"/>
  <c r="J33" i="39"/>
  <c r="I33" i="39"/>
  <c r="D33" i="39"/>
  <c r="J32" i="39"/>
  <c r="I32" i="39"/>
  <c r="D32" i="39"/>
  <c r="J31" i="39"/>
  <c r="I31" i="39"/>
  <c r="D31" i="39"/>
  <c r="J30" i="39"/>
  <c r="I30" i="39"/>
  <c r="D30" i="39"/>
  <c r="J29" i="39"/>
  <c r="I29" i="39"/>
  <c r="D29" i="39"/>
  <c r="J28" i="39"/>
  <c r="I28" i="39"/>
  <c r="D28" i="39"/>
  <c r="J27" i="39"/>
  <c r="I27" i="39"/>
  <c r="D27" i="39"/>
  <c r="J26" i="39"/>
  <c r="I26" i="39"/>
  <c r="D26" i="39"/>
  <c r="J25" i="39"/>
  <c r="I25" i="39"/>
  <c r="D25" i="39"/>
  <c r="J24" i="39"/>
  <c r="I24" i="39"/>
  <c r="D24" i="39"/>
  <c r="J23" i="39"/>
  <c r="I23" i="39"/>
  <c r="D23" i="39"/>
  <c r="J22" i="39"/>
  <c r="I22" i="39"/>
  <c r="D22" i="39"/>
  <c r="J21" i="39"/>
  <c r="I21" i="39"/>
  <c r="D21" i="39"/>
  <c r="J20" i="39"/>
  <c r="I20" i="39"/>
  <c r="D20" i="39"/>
  <c r="J19" i="39"/>
  <c r="I19" i="39"/>
  <c r="D19" i="39"/>
  <c r="J18" i="39"/>
  <c r="I18" i="39"/>
  <c r="D18" i="39"/>
  <c r="J17" i="39"/>
  <c r="I17" i="39"/>
  <c r="D17" i="39"/>
  <c r="J16" i="39"/>
  <c r="I16" i="39"/>
  <c r="D16" i="39"/>
  <c r="J15" i="39"/>
  <c r="I15" i="39"/>
  <c r="D15" i="39"/>
  <c r="J14" i="39"/>
  <c r="I14" i="39"/>
  <c r="D14" i="39"/>
  <c r="J13" i="39"/>
  <c r="I13" i="39"/>
  <c r="D13" i="39"/>
  <c r="J12" i="39"/>
  <c r="I12" i="39"/>
  <c r="D12" i="39"/>
  <c r="J11" i="39"/>
  <c r="I11" i="39"/>
  <c r="D11" i="39"/>
  <c r="J10" i="39"/>
  <c r="I10" i="39"/>
  <c r="D10" i="39"/>
  <c r="J9" i="39"/>
  <c r="I9" i="39"/>
  <c r="D9" i="39"/>
  <c r="J8" i="39"/>
  <c r="I8" i="39"/>
  <c r="D8" i="39"/>
  <c r="J7" i="39"/>
  <c r="I7" i="39"/>
  <c r="D7" i="39"/>
  <c r="J60" i="38"/>
  <c r="I60" i="38"/>
  <c r="D60" i="38"/>
  <c r="J59" i="38"/>
  <c r="I59" i="38"/>
  <c r="D59" i="38"/>
  <c r="J58" i="38"/>
  <c r="I58" i="38"/>
  <c r="D58" i="38"/>
  <c r="J57" i="38"/>
  <c r="I57" i="38"/>
  <c r="D57" i="38"/>
  <c r="J56" i="38"/>
  <c r="I56" i="38"/>
  <c r="D56" i="38"/>
  <c r="J55" i="38"/>
  <c r="I55" i="38"/>
  <c r="D55" i="38"/>
  <c r="J54" i="38"/>
  <c r="I54" i="38"/>
  <c r="D54" i="38"/>
  <c r="J53" i="38"/>
  <c r="I53" i="38"/>
  <c r="D53" i="38"/>
  <c r="J52" i="38"/>
  <c r="I52" i="38"/>
  <c r="D52" i="38"/>
  <c r="J51" i="38"/>
  <c r="I51" i="38"/>
  <c r="D51" i="38"/>
  <c r="J50" i="38"/>
  <c r="I50" i="38"/>
  <c r="D50" i="38"/>
  <c r="J49" i="38"/>
  <c r="I49" i="38"/>
  <c r="D49" i="38"/>
  <c r="J48" i="38"/>
  <c r="I48" i="38"/>
  <c r="D48" i="38"/>
  <c r="J47" i="38"/>
  <c r="I47" i="38"/>
  <c r="D47" i="38"/>
  <c r="J46" i="38"/>
  <c r="I46" i="38"/>
  <c r="D46" i="38"/>
  <c r="J45" i="38"/>
  <c r="I45" i="38"/>
  <c r="D45" i="38"/>
  <c r="J44" i="38"/>
  <c r="I44" i="38"/>
  <c r="D44" i="38"/>
  <c r="J43" i="38"/>
  <c r="I43" i="38"/>
  <c r="D43" i="38"/>
  <c r="J42" i="38"/>
  <c r="I42" i="38"/>
  <c r="D42" i="38"/>
  <c r="J41" i="38"/>
  <c r="I41" i="38"/>
  <c r="D41" i="38"/>
  <c r="J40" i="38"/>
  <c r="I40" i="38"/>
  <c r="D40" i="38"/>
  <c r="J39" i="38"/>
  <c r="I39" i="38"/>
  <c r="D39" i="38"/>
  <c r="J38" i="38"/>
  <c r="I38" i="38"/>
  <c r="D38" i="38"/>
  <c r="J37" i="38"/>
  <c r="I37" i="38"/>
  <c r="D37" i="38"/>
  <c r="J36" i="38"/>
  <c r="I36" i="38"/>
  <c r="D36" i="38"/>
  <c r="J35" i="38"/>
  <c r="I35" i="38"/>
  <c r="D35" i="38"/>
  <c r="J34" i="38"/>
  <c r="I34" i="38"/>
  <c r="D34" i="38"/>
  <c r="J33" i="38"/>
  <c r="I33" i="38"/>
  <c r="D33" i="38"/>
  <c r="J32" i="38"/>
  <c r="I32" i="38"/>
  <c r="D32" i="38"/>
  <c r="J31" i="38"/>
  <c r="I31" i="38"/>
  <c r="D31" i="38"/>
  <c r="J30" i="38"/>
  <c r="I30" i="38"/>
  <c r="D30" i="38"/>
  <c r="J29" i="38"/>
  <c r="I29" i="38"/>
  <c r="D29" i="38"/>
  <c r="J28" i="38"/>
  <c r="I28" i="38"/>
  <c r="D28" i="38"/>
  <c r="J27" i="38"/>
  <c r="I27" i="38"/>
  <c r="D27" i="38"/>
  <c r="J26" i="38"/>
  <c r="I26" i="38"/>
  <c r="D26" i="38"/>
  <c r="J25" i="38"/>
  <c r="I25" i="38"/>
  <c r="D25" i="38"/>
  <c r="J24" i="38"/>
  <c r="I24" i="38"/>
  <c r="D24" i="38"/>
  <c r="J23" i="38"/>
  <c r="I23" i="38"/>
  <c r="D23" i="38"/>
  <c r="J22" i="38"/>
  <c r="I22" i="38"/>
  <c r="D22" i="38"/>
  <c r="J21" i="38"/>
  <c r="I21" i="38"/>
  <c r="D21" i="38"/>
  <c r="J20" i="38"/>
  <c r="I20" i="38"/>
  <c r="D20" i="38"/>
  <c r="J19" i="38"/>
  <c r="I19" i="38"/>
  <c r="D19" i="38"/>
  <c r="J18" i="38"/>
  <c r="I18" i="38"/>
  <c r="D18" i="38"/>
  <c r="J17" i="38"/>
  <c r="I17" i="38"/>
  <c r="D17" i="38"/>
  <c r="J16" i="38"/>
  <c r="I16" i="38"/>
  <c r="D16" i="38"/>
  <c r="J15" i="38"/>
  <c r="I15" i="38"/>
  <c r="D15" i="38"/>
  <c r="J14" i="38"/>
  <c r="I14" i="38"/>
  <c r="D14" i="38"/>
  <c r="J13" i="38"/>
  <c r="I13" i="38"/>
  <c r="D13" i="38"/>
  <c r="J12" i="38"/>
  <c r="I12" i="38"/>
  <c r="D12" i="38"/>
  <c r="J11" i="38"/>
  <c r="I11" i="38"/>
  <c r="D11" i="38"/>
  <c r="J10" i="38"/>
  <c r="I10" i="38"/>
  <c r="D10" i="38"/>
  <c r="J9" i="38"/>
  <c r="I9" i="38"/>
  <c r="D9" i="38"/>
  <c r="J8" i="38"/>
  <c r="I8" i="38"/>
  <c r="D8" i="38"/>
  <c r="J7" i="38"/>
  <c r="I7" i="38"/>
  <c r="D7" i="38"/>
  <c r="J60" i="37"/>
  <c r="I60" i="37"/>
  <c r="D60" i="37"/>
  <c r="J59" i="37"/>
  <c r="I59" i="37"/>
  <c r="D59" i="37"/>
  <c r="J58" i="37"/>
  <c r="I58" i="37"/>
  <c r="D58" i="37"/>
  <c r="J57" i="37"/>
  <c r="I57" i="37"/>
  <c r="D57" i="37"/>
  <c r="J56" i="37"/>
  <c r="I56" i="37"/>
  <c r="D56" i="37"/>
  <c r="J55" i="37"/>
  <c r="I55" i="37"/>
  <c r="D55" i="37"/>
  <c r="J54" i="37"/>
  <c r="I54" i="37"/>
  <c r="D54" i="37"/>
  <c r="J53" i="37"/>
  <c r="I53" i="37"/>
  <c r="D53" i="37"/>
  <c r="J52" i="37"/>
  <c r="I52" i="37"/>
  <c r="D52" i="37"/>
  <c r="J51" i="37"/>
  <c r="I51" i="37"/>
  <c r="D51" i="37"/>
  <c r="J50" i="37"/>
  <c r="I50" i="37"/>
  <c r="D50" i="37"/>
  <c r="J49" i="37"/>
  <c r="I49" i="37"/>
  <c r="D49" i="37"/>
  <c r="J48" i="37"/>
  <c r="I48" i="37"/>
  <c r="D48" i="37"/>
  <c r="J47" i="37"/>
  <c r="I47" i="37"/>
  <c r="D47" i="37"/>
  <c r="J46" i="37"/>
  <c r="I46" i="37"/>
  <c r="D46" i="37"/>
  <c r="J45" i="37"/>
  <c r="I45" i="37"/>
  <c r="D45" i="37"/>
  <c r="J44" i="37"/>
  <c r="I44" i="37"/>
  <c r="D44" i="37"/>
  <c r="J43" i="37"/>
  <c r="I43" i="37"/>
  <c r="D43" i="37"/>
  <c r="J42" i="37"/>
  <c r="I42" i="37"/>
  <c r="D42" i="37"/>
  <c r="J41" i="37"/>
  <c r="I41" i="37"/>
  <c r="D41" i="37"/>
  <c r="J40" i="37"/>
  <c r="I40" i="37"/>
  <c r="D40" i="37"/>
  <c r="J39" i="37"/>
  <c r="I39" i="37"/>
  <c r="D39" i="37"/>
  <c r="J38" i="37"/>
  <c r="I38" i="37"/>
  <c r="D38" i="37"/>
  <c r="J37" i="37"/>
  <c r="I37" i="37"/>
  <c r="D37" i="37"/>
  <c r="J36" i="37"/>
  <c r="I36" i="37"/>
  <c r="D36" i="37"/>
  <c r="J35" i="37"/>
  <c r="I35" i="37"/>
  <c r="D35" i="37"/>
  <c r="J34" i="37"/>
  <c r="I34" i="37"/>
  <c r="D34" i="37"/>
  <c r="J33" i="37"/>
  <c r="I33" i="37"/>
  <c r="D33" i="37"/>
  <c r="J32" i="37"/>
  <c r="I32" i="37"/>
  <c r="D32" i="37"/>
  <c r="J31" i="37"/>
  <c r="I31" i="37"/>
  <c r="D31" i="37"/>
  <c r="J30" i="37"/>
  <c r="I30" i="37"/>
  <c r="D30" i="37"/>
  <c r="J29" i="37"/>
  <c r="I29" i="37"/>
  <c r="D29" i="37"/>
  <c r="J28" i="37"/>
  <c r="I28" i="37"/>
  <c r="D28" i="37"/>
  <c r="J27" i="37"/>
  <c r="I27" i="37"/>
  <c r="D27" i="37"/>
  <c r="J26" i="37"/>
  <c r="I26" i="37"/>
  <c r="D26" i="37"/>
  <c r="J25" i="37"/>
  <c r="I25" i="37"/>
  <c r="D25" i="37"/>
  <c r="J24" i="37"/>
  <c r="I24" i="37"/>
  <c r="D24" i="37"/>
  <c r="J23" i="37"/>
  <c r="I23" i="37"/>
  <c r="D23" i="37"/>
  <c r="J22" i="37"/>
  <c r="I22" i="37"/>
  <c r="D22" i="37"/>
  <c r="J21" i="37"/>
  <c r="I21" i="37"/>
  <c r="D21" i="37"/>
  <c r="J20" i="37"/>
  <c r="I20" i="37"/>
  <c r="D20" i="37"/>
  <c r="J19" i="37"/>
  <c r="I19" i="37"/>
  <c r="D19" i="37"/>
  <c r="J18" i="37"/>
  <c r="I18" i="37"/>
  <c r="D18" i="37"/>
  <c r="J17" i="37"/>
  <c r="I17" i="37"/>
  <c r="D17" i="37"/>
  <c r="J16" i="37"/>
  <c r="I16" i="37"/>
  <c r="D16" i="37"/>
  <c r="J15" i="37"/>
  <c r="I15" i="37"/>
  <c r="D15" i="37"/>
  <c r="J14" i="37"/>
  <c r="I14" i="37"/>
  <c r="D14" i="37"/>
  <c r="J13" i="37"/>
  <c r="I13" i="37"/>
  <c r="D13" i="37"/>
  <c r="J12" i="37"/>
  <c r="I12" i="37"/>
  <c r="D12" i="37"/>
  <c r="J11" i="37"/>
  <c r="I11" i="37"/>
  <c r="D11" i="37"/>
  <c r="J10" i="37"/>
  <c r="I10" i="37"/>
  <c r="D10" i="37"/>
  <c r="J9" i="37"/>
  <c r="I9" i="37"/>
  <c r="D9" i="37"/>
  <c r="J8" i="37"/>
  <c r="I8" i="37"/>
  <c r="D8" i="37"/>
  <c r="J7" i="37"/>
  <c r="I7" i="37"/>
  <c r="D7" i="37"/>
  <c r="J60" i="36"/>
  <c r="I60" i="36"/>
  <c r="D60" i="36"/>
  <c r="J59" i="36"/>
  <c r="I59" i="36"/>
  <c r="D59" i="36"/>
  <c r="J58" i="36"/>
  <c r="I58" i="36"/>
  <c r="D58" i="36"/>
  <c r="J57" i="36"/>
  <c r="I57" i="36"/>
  <c r="D57" i="36"/>
  <c r="J56" i="36"/>
  <c r="I56" i="36"/>
  <c r="D56" i="36"/>
  <c r="J55" i="36"/>
  <c r="I55" i="36"/>
  <c r="D55" i="36"/>
  <c r="J54" i="36"/>
  <c r="I54" i="36"/>
  <c r="D54" i="36"/>
  <c r="J53" i="36"/>
  <c r="I53" i="36"/>
  <c r="D53" i="36"/>
  <c r="J52" i="36"/>
  <c r="I52" i="36"/>
  <c r="D52" i="36"/>
  <c r="J51" i="36"/>
  <c r="I51" i="36"/>
  <c r="D51" i="36"/>
  <c r="J50" i="36"/>
  <c r="I50" i="36"/>
  <c r="D50" i="36"/>
  <c r="J49" i="36"/>
  <c r="I49" i="36"/>
  <c r="D49" i="36"/>
  <c r="J48" i="36"/>
  <c r="I48" i="36"/>
  <c r="D48" i="36"/>
  <c r="J47" i="36"/>
  <c r="I47" i="36"/>
  <c r="D47" i="36"/>
  <c r="J46" i="36"/>
  <c r="I46" i="36"/>
  <c r="D46" i="36"/>
  <c r="J45" i="36"/>
  <c r="I45" i="36"/>
  <c r="D45" i="36"/>
  <c r="J44" i="36"/>
  <c r="I44" i="36"/>
  <c r="D44" i="36"/>
  <c r="J43" i="36"/>
  <c r="I43" i="36"/>
  <c r="D43" i="36"/>
  <c r="J42" i="36"/>
  <c r="I42" i="36"/>
  <c r="D42" i="36"/>
  <c r="J41" i="36"/>
  <c r="I41" i="36"/>
  <c r="D41" i="36"/>
  <c r="J40" i="36"/>
  <c r="I40" i="36"/>
  <c r="D40" i="36"/>
  <c r="J39" i="36"/>
  <c r="I39" i="36"/>
  <c r="D39" i="36"/>
  <c r="J38" i="36"/>
  <c r="I38" i="36"/>
  <c r="D38" i="36"/>
  <c r="J37" i="36"/>
  <c r="I37" i="36"/>
  <c r="D37" i="36"/>
  <c r="J36" i="36"/>
  <c r="I36" i="36"/>
  <c r="D36" i="36"/>
  <c r="J35" i="36"/>
  <c r="I35" i="36"/>
  <c r="D35" i="36"/>
  <c r="J34" i="36"/>
  <c r="I34" i="36"/>
  <c r="D34" i="36"/>
  <c r="J33" i="36"/>
  <c r="I33" i="36"/>
  <c r="D33" i="36"/>
  <c r="J32" i="36"/>
  <c r="I32" i="36"/>
  <c r="D32" i="36"/>
  <c r="J31" i="36"/>
  <c r="I31" i="36"/>
  <c r="D31" i="36"/>
  <c r="J30" i="36"/>
  <c r="I30" i="36"/>
  <c r="D30" i="36"/>
  <c r="J29" i="36"/>
  <c r="I29" i="36"/>
  <c r="D29" i="36"/>
  <c r="J28" i="36"/>
  <c r="I28" i="36"/>
  <c r="D28" i="36"/>
  <c r="J27" i="36"/>
  <c r="I27" i="36"/>
  <c r="D27" i="36"/>
  <c r="J26" i="36"/>
  <c r="I26" i="36"/>
  <c r="D26" i="36"/>
  <c r="J25" i="36"/>
  <c r="I25" i="36"/>
  <c r="D25" i="36"/>
  <c r="J24" i="36"/>
  <c r="I24" i="36"/>
  <c r="D24" i="36"/>
  <c r="J23" i="36"/>
  <c r="I23" i="36"/>
  <c r="D23" i="36"/>
  <c r="J22" i="36"/>
  <c r="I22" i="36"/>
  <c r="D22" i="36"/>
  <c r="J21" i="36"/>
  <c r="I21" i="36"/>
  <c r="D21" i="36"/>
  <c r="J20" i="36"/>
  <c r="I20" i="36"/>
  <c r="D20" i="36"/>
  <c r="J19" i="36"/>
  <c r="I19" i="36"/>
  <c r="D19" i="36"/>
  <c r="J18" i="36"/>
  <c r="I18" i="36"/>
  <c r="D18" i="36"/>
  <c r="J17" i="36"/>
  <c r="I17" i="36"/>
  <c r="D17" i="36"/>
  <c r="J16" i="36"/>
  <c r="I16" i="36"/>
  <c r="D16" i="36"/>
  <c r="J15" i="36"/>
  <c r="I15" i="36"/>
  <c r="D15" i="36"/>
  <c r="J14" i="36"/>
  <c r="I14" i="36"/>
  <c r="D14" i="36"/>
  <c r="J13" i="36"/>
  <c r="I13" i="36"/>
  <c r="D13" i="36"/>
  <c r="J12" i="36"/>
  <c r="I12" i="36"/>
  <c r="D12" i="36"/>
  <c r="J11" i="36"/>
  <c r="I11" i="36"/>
  <c r="D11" i="36"/>
  <c r="J10" i="36"/>
  <c r="I10" i="36"/>
  <c r="D10" i="36"/>
  <c r="J9" i="36"/>
  <c r="I9" i="36"/>
  <c r="D9" i="36"/>
  <c r="J8" i="36"/>
  <c r="I8" i="36"/>
  <c r="D8" i="36"/>
  <c r="J7" i="36"/>
  <c r="I7" i="36"/>
  <c r="D7" i="36"/>
  <c r="J60" i="35"/>
  <c r="I60" i="35"/>
  <c r="D60" i="35"/>
  <c r="J59" i="35"/>
  <c r="I59" i="35"/>
  <c r="D59" i="35"/>
  <c r="J58" i="35"/>
  <c r="I58" i="35"/>
  <c r="D58" i="35"/>
  <c r="J57" i="35"/>
  <c r="I57" i="35"/>
  <c r="D57" i="35"/>
  <c r="J56" i="35"/>
  <c r="I56" i="35"/>
  <c r="D56" i="35"/>
  <c r="J55" i="35"/>
  <c r="I55" i="35"/>
  <c r="D55" i="35"/>
  <c r="J54" i="35"/>
  <c r="I54" i="35"/>
  <c r="D54" i="35"/>
  <c r="J53" i="35"/>
  <c r="I53" i="35"/>
  <c r="D53" i="35"/>
  <c r="J52" i="35"/>
  <c r="I52" i="35"/>
  <c r="D52" i="35"/>
  <c r="J51" i="35"/>
  <c r="I51" i="35"/>
  <c r="D51" i="35"/>
  <c r="J50" i="35"/>
  <c r="I50" i="35"/>
  <c r="D50" i="35"/>
  <c r="J49" i="35"/>
  <c r="I49" i="35"/>
  <c r="D49" i="35"/>
  <c r="J48" i="35"/>
  <c r="I48" i="35"/>
  <c r="D48" i="35"/>
  <c r="J47" i="35"/>
  <c r="I47" i="35"/>
  <c r="D47" i="35"/>
  <c r="J46" i="35"/>
  <c r="I46" i="35"/>
  <c r="D46" i="35"/>
  <c r="J45" i="35"/>
  <c r="I45" i="35"/>
  <c r="D45" i="35"/>
  <c r="J44" i="35"/>
  <c r="I44" i="35"/>
  <c r="D44" i="35"/>
  <c r="J43" i="35"/>
  <c r="I43" i="35"/>
  <c r="D43" i="35"/>
  <c r="J42" i="35"/>
  <c r="I42" i="35"/>
  <c r="D42" i="35"/>
  <c r="J41" i="35"/>
  <c r="I41" i="35"/>
  <c r="D41" i="35"/>
  <c r="J40" i="35"/>
  <c r="I40" i="35"/>
  <c r="D40" i="35"/>
  <c r="J39" i="35"/>
  <c r="I39" i="35"/>
  <c r="D39" i="35"/>
  <c r="J38" i="35"/>
  <c r="I38" i="35"/>
  <c r="D38" i="35"/>
  <c r="J37" i="35"/>
  <c r="I37" i="35"/>
  <c r="D37" i="35"/>
  <c r="J36" i="35"/>
  <c r="I36" i="35"/>
  <c r="D36" i="35"/>
  <c r="J35" i="35"/>
  <c r="I35" i="35"/>
  <c r="D35" i="35"/>
  <c r="J34" i="35"/>
  <c r="I34" i="35"/>
  <c r="D34" i="35"/>
  <c r="J33" i="35"/>
  <c r="I33" i="35"/>
  <c r="D33" i="35"/>
  <c r="J32" i="35"/>
  <c r="I32" i="35"/>
  <c r="D32" i="35"/>
  <c r="J31" i="35"/>
  <c r="I31" i="35"/>
  <c r="D31" i="35"/>
  <c r="J30" i="35"/>
  <c r="I30" i="35"/>
  <c r="D30" i="35"/>
  <c r="J29" i="35"/>
  <c r="I29" i="35"/>
  <c r="D29" i="35"/>
  <c r="J28" i="35"/>
  <c r="I28" i="35"/>
  <c r="D28" i="35"/>
  <c r="J27" i="35"/>
  <c r="I27" i="35"/>
  <c r="D27" i="35"/>
  <c r="J26" i="35"/>
  <c r="I26" i="35"/>
  <c r="D26" i="35"/>
  <c r="J25" i="35"/>
  <c r="I25" i="35"/>
  <c r="D25" i="35"/>
  <c r="J24" i="35"/>
  <c r="I24" i="35"/>
  <c r="D24" i="35"/>
  <c r="J23" i="35"/>
  <c r="I23" i="35"/>
  <c r="D23" i="35"/>
  <c r="J22" i="35"/>
  <c r="I22" i="35"/>
  <c r="D22" i="35"/>
  <c r="J21" i="35"/>
  <c r="I21" i="35"/>
  <c r="D21" i="35"/>
  <c r="J20" i="35"/>
  <c r="I20" i="35"/>
  <c r="D20" i="35"/>
  <c r="J19" i="35"/>
  <c r="I19" i="35"/>
  <c r="D19" i="35"/>
  <c r="J18" i="35"/>
  <c r="I18" i="35"/>
  <c r="D18" i="35"/>
  <c r="J17" i="35"/>
  <c r="I17" i="35"/>
  <c r="D17" i="35"/>
  <c r="J16" i="35"/>
  <c r="I16" i="35"/>
  <c r="D16" i="35"/>
  <c r="J15" i="35"/>
  <c r="I15" i="35"/>
  <c r="D15" i="35"/>
  <c r="J14" i="35"/>
  <c r="I14" i="35"/>
  <c r="D14" i="35"/>
  <c r="J13" i="35"/>
  <c r="I13" i="35"/>
  <c r="D13" i="35"/>
  <c r="J12" i="35"/>
  <c r="I12" i="35"/>
  <c r="D12" i="35"/>
  <c r="J11" i="35"/>
  <c r="I11" i="35"/>
  <c r="D11" i="35"/>
  <c r="J10" i="35"/>
  <c r="I10" i="35"/>
  <c r="D10" i="35"/>
  <c r="J9" i="35"/>
  <c r="I9" i="35"/>
  <c r="D9" i="35"/>
  <c r="J8" i="35"/>
  <c r="I8" i="35"/>
  <c r="D8" i="35"/>
  <c r="J7" i="35"/>
  <c r="I7" i="35"/>
  <c r="D7" i="35"/>
  <c r="J60" i="34"/>
  <c r="I60" i="34"/>
  <c r="D60" i="34"/>
  <c r="J59" i="34"/>
  <c r="I59" i="34"/>
  <c r="D59" i="34"/>
  <c r="J58" i="34"/>
  <c r="I58" i="34"/>
  <c r="D58" i="34"/>
  <c r="J57" i="34"/>
  <c r="I57" i="34"/>
  <c r="D57" i="34"/>
  <c r="J56" i="34"/>
  <c r="I56" i="34"/>
  <c r="D56" i="34"/>
  <c r="J55" i="34"/>
  <c r="I55" i="34"/>
  <c r="D55" i="34"/>
  <c r="J54" i="34"/>
  <c r="I54" i="34"/>
  <c r="D54" i="34"/>
  <c r="J53" i="34"/>
  <c r="I53" i="34"/>
  <c r="D53" i="34"/>
  <c r="J52" i="34"/>
  <c r="I52" i="34"/>
  <c r="D52" i="34"/>
  <c r="J51" i="34"/>
  <c r="I51" i="34"/>
  <c r="D51" i="34"/>
  <c r="J50" i="34"/>
  <c r="I50" i="34"/>
  <c r="D50" i="34"/>
  <c r="J49" i="34"/>
  <c r="I49" i="34"/>
  <c r="D49" i="34"/>
  <c r="J48" i="34"/>
  <c r="I48" i="34"/>
  <c r="D48" i="34"/>
  <c r="J47" i="34"/>
  <c r="I47" i="34"/>
  <c r="D47" i="34"/>
  <c r="J46" i="34"/>
  <c r="I46" i="34"/>
  <c r="D46" i="34"/>
  <c r="J45" i="34"/>
  <c r="I45" i="34"/>
  <c r="D45" i="34"/>
  <c r="J44" i="34"/>
  <c r="I44" i="34"/>
  <c r="D44" i="34"/>
  <c r="J43" i="34"/>
  <c r="I43" i="34"/>
  <c r="D43" i="34"/>
  <c r="J42" i="34"/>
  <c r="I42" i="34"/>
  <c r="D42" i="34"/>
  <c r="J41" i="34"/>
  <c r="I41" i="34"/>
  <c r="D41" i="34"/>
  <c r="J40" i="34"/>
  <c r="I40" i="34"/>
  <c r="D40" i="34"/>
  <c r="J39" i="34"/>
  <c r="I39" i="34"/>
  <c r="D39" i="34"/>
  <c r="J38" i="34"/>
  <c r="I38" i="34"/>
  <c r="D38" i="34"/>
  <c r="J37" i="34"/>
  <c r="I37" i="34"/>
  <c r="D37" i="34"/>
  <c r="J36" i="34"/>
  <c r="I36" i="34"/>
  <c r="D36" i="34"/>
  <c r="J35" i="34"/>
  <c r="I35" i="34"/>
  <c r="D35" i="34"/>
  <c r="J34" i="34"/>
  <c r="I34" i="34"/>
  <c r="D34" i="34"/>
  <c r="J33" i="34"/>
  <c r="I33" i="34"/>
  <c r="D33" i="34"/>
  <c r="J32" i="34"/>
  <c r="I32" i="34"/>
  <c r="D32" i="34"/>
  <c r="J31" i="34"/>
  <c r="I31" i="34"/>
  <c r="D31" i="34"/>
  <c r="J30" i="34"/>
  <c r="I30" i="34"/>
  <c r="D30" i="34"/>
  <c r="J29" i="34"/>
  <c r="I29" i="34"/>
  <c r="D29" i="34"/>
  <c r="J28" i="34"/>
  <c r="I28" i="34"/>
  <c r="D28" i="34"/>
  <c r="J27" i="34"/>
  <c r="I27" i="34"/>
  <c r="D27" i="34"/>
  <c r="J26" i="34"/>
  <c r="I26" i="34"/>
  <c r="D26" i="34"/>
  <c r="J25" i="34"/>
  <c r="I25" i="34"/>
  <c r="D25" i="34"/>
  <c r="J24" i="34"/>
  <c r="I24" i="34"/>
  <c r="D24" i="34"/>
  <c r="J23" i="34"/>
  <c r="I23" i="34"/>
  <c r="D23" i="34"/>
  <c r="J22" i="34"/>
  <c r="I22" i="34"/>
  <c r="D22" i="34"/>
  <c r="J21" i="34"/>
  <c r="I21" i="34"/>
  <c r="D21" i="34"/>
  <c r="J20" i="34"/>
  <c r="I20" i="34"/>
  <c r="D20" i="34"/>
  <c r="J19" i="34"/>
  <c r="I19" i="34"/>
  <c r="D19" i="34"/>
  <c r="J18" i="34"/>
  <c r="I18" i="34"/>
  <c r="D18" i="34"/>
  <c r="J17" i="34"/>
  <c r="I17" i="34"/>
  <c r="D17" i="34"/>
  <c r="J16" i="34"/>
  <c r="I16" i="34"/>
  <c r="D16" i="34"/>
  <c r="J15" i="34"/>
  <c r="I15" i="34"/>
  <c r="D15" i="34"/>
  <c r="J14" i="34"/>
  <c r="I14" i="34"/>
  <c r="D14" i="34"/>
  <c r="J13" i="34"/>
  <c r="I13" i="34"/>
  <c r="D13" i="34"/>
  <c r="J12" i="34"/>
  <c r="I12" i="34"/>
  <c r="D12" i="34"/>
  <c r="J11" i="34"/>
  <c r="I11" i="34"/>
  <c r="D11" i="34"/>
  <c r="J10" i="34"/>
  <c r="I10" i="34"/>
  <c r="D10" i="34"/>
  <c r="J9" i="34"/>
  <c r="I9" i="34"/>
  <c r="D9" i="34"/>
  <c r="J8" i="34"/>
  <c r="I8" i="34"/>
  <c r="D8" i="34"/>
  <c r="J7" i="34"/>
  <c r="I7" i="34"/>
  <c r="D7" i="34"/>
  <c r="J60" i="33"/>
  <c r="I60" i="33"/>
  <c r="D60" i="33"/>
  <c r="J59" i="33"/>
  <c r="I59" i="33"/>
  <c r="D59" i="33"/>
  <c r="J58" i="33"/>
  <c r="I58" i="33"/>
  <c r="D58" i="33"/>
  <c r="J57" i="33"/>
  <c r="I57" i="33"/>
  <c r="D57" i="33"/>
  <c r="J56" i="33"/>
  <c r="I56" i="33"/>
  <c r="D56" i="33"/>
  <c r="J55" i="33"/>
  <c r="I55" i="33"/>
  <c r="D55" i="33"/>
  <c r="J54" i="33"/>
  <c r="I54" i="33"/>
  <c r="D54" i="33"/>
  <c r="J53" i="33"/>
  <c r="I53" i="33"/>
  <c r="D53" i="33"/>
  <c r="J52" i="33"/>
  <c r="I52" i="33"/>
  <c r="D52" i="33"/>
  <c r="J51" i="33"/>
  <c r="I51" i="33"/>
  <c r="D51" i="33"/>
  <c r="J50" i="33"/>
  <c r="I50" i="33"/>
  <c r="D50" i="33"/>
  <c r="J49" i="33"/>
  <c r="I49" i="33"/>
  <c r="D49" i="33"/>
  <c r="J48" i="33"/>
  <c r="I48" i="33"/>
  <c r="D48" i="33"/>
  <c r="J47" i="33"/>
  <c r="I47" i="33"/>
  <c r="D47" i="33"/>
  <c r="J46" i="33"/>
  <c r="I46" i="33"/>
  <c r="D46" i="33"/>
  <c r="J45" i="33"/>
  <c r="I45" i="33"/>
  <c r="D45" i="33"/>
  <c r="J44" i="33"/>
  <c r="I44" i="33"/>
  <c r="D44" i="33"/>
  <c r="J43" i="33"/>
  <c r="I43" i="33"/>
  <c r="D43" i="33"/>
  <c r="J42" i="33"/>
  <c r="I42" i="33"/>
  <c r="D42" i="33"/>
  <c r="J41" i="33"/>
  <c r="I41" i="33"/>
  <c r="D41" i="33"/>
  <c r="J40" i="33"/>
  <c r="I40" i="33"/>
  <c r="D40" i="33"/>
  <c r="J39" i="33"/>
  <c r="I39" i="33"/>
  <c r="D39" i="33"/>
  <c r="J38" i="33"/>
  <c r="I38" i="33"/>
  <c r="D38" i="33"/>
  <c r="J37" i="33"/>
  <c r="I37" i="33"/>
  <c r="D37" i="33"/>
  <c r="J36" i="33"/>
  <c r="I36" i="33"/>
  <c r="D36" i="33"/>
  <c r="J35" i="33"/>
  <c r="I35" i="33"/>
  <c r="D35" i="33"/>
  <c r="J34" i="33"/>
  <c r="I34" i="33"/>
  <c r="D34" i="33"/>
  <c r="J33" i="33"/>
  <c r="I33" i="33"/>
  <c r="D33" i="33"/>
  <c r="J32" i="33"/>
  <c r="I32" i="33"/>
  <c r="D32" i="33"/>
  <c r="J31" i="33"/>
  <c r="I31" i="33"/>
  <c r="D31" i="33"/>
  <c r="J30" i="33"/>
  <c r="I30" i="33"/>
  <c r="D30" i="33"/>
  <c r="J29" i="33"/>
  <c r="I29" i="33"/>
  <c r="D29" i="33"/>
  <c r="J28" i="33"/>
  <c r="I28" i="33"/>
  <c r="D28" i="33"/>
  <c r="J27" i="33"/>
  <c r="I27" i="33"/>
  <c r="D27" i="33"/>
  <c r="J26" i="33"/>
  <c r="I26" i="33"/>
  <c r="D26" i="33"/>
  <c r="J25" i="33"/>
  <c r="I25" i="33"/>
  <c r="D25" i="33"/>
  <c r="J24" i="33"/>
  <c r="I24" i="33"/>
  <c r="D24" i="33"/>
  <c r="J23" i="33"/>
  <c r="I23" i="33"/>
  <c r="D23" i="33"/>
  <c r="J22" i="33"/>
  <c r="I22" i="33"/>
  <c r="D22" i="33"/>
  <c r="J21" i="33"/>
  <c r="I21" i="33"/>
  <c r="D21" i="33"/>
  <c r="J20" i="33"/>
  <c r="I20" i="33"/>
  <c r="D20" i="33"/>
  <c r="J19" i="33"/>
  <c r="I19" i="33"/>
  <c r="D19" i="33"/>
  <c r="J18" i="33"/>
  <c r="I18" i="33"/>
  <c r="D18" i="33"/>
  <c r="J17" i="33"/>
  <c r="I17" i="33"/>
  <c r="D17" i="33"/>
  <c r="J16" i="33"/>
  <c r="I16" i="33"/>
  <c r="D16" i="33"/>
  <c r="J15" i="33"/>
  <c r="I15" i="33"/>
  <c r="D15" i="33"/>
  <c r="J14" i="33"/>
  <c r="I14" i="33"/>
  <c r="D14" i="33"/>
  <c r="J13" i="33"/>
  <c r="I13" i="33"/>
  <c r="D13" i="33"/>
  <c r="J12" i="33"/>
  <c r="I12" i="33"/>
  <c r="D12" i="33"/>
  <c r="J11" i="33"/>
  <c r="I11" i="33"/>
  <c r="D11" i="33"/>
  <c r="J10" i="33"/>
  <c r="I10" i="33"/>
  <c r="D10" i="33"/>
  <c r="J9" i="33"/>
  <c r="I9" i="33"/>
  <c r="D9" i="33"/>
  <c r="J8" i="33"/>
  <c r="I8" i="33"/>
  <c r="D8" i="33"/>
  <c r="J7" i="33"/>
  <c r="I7" i="33"/>
  <c r="D7" i="33"/>
  <c r="J60" i="32"/>
  <c r="I60" i="32"/>
  <c r="D60" i="32"/>
  <c r="J59" i="32"/>
  <c r="I59" i="32"/>
  <c r="D59" i="32"/>
  <c r="J58" i="32"/>
  <c r="I58" i="32"/>
  <c r="D58" i="32"/>
  <c r="J57" i="32"/>
  <c r="I57" i="32"/>
  <c r="D57" i="32"/>
  <c r="J56" i="32"/>
  <c r="I56" i="32"/>
  <c r="D56" i="32"/>
  <c r="J55" i="32"/>
  <c r="I55" i="32"/>
  <c r="D55" i="32"/>
  <c r="J54" i="32"/>
  <c r="I54" i="32"/>
  <c r="D54" i="32"/>
  <c r="J53" i="32"/>
  <c r="I53" i="32"/>
  <c r="D53" i="32"/>
  <c r="J52" i="32"/>
  <c r="I52" i="32"/>
  <c r="D52" i="32"/>
  <c r="J51" i="32"/>
  <c r="I51" i="32"/>
  <c r="D51" i="32"/>
  <c r="J50" i="32"/>
  <c r="I50" i="32"/>
  <c r="D50" i="32"/>
  <c r="J49" i="32"/>
  <c r="I49" i="32"/>
  <c r="D49" i="32"/>
  <c r="J48" i="32"/>
  <c r="I48" i="32"/>
  <c r="D48" i="32"/>
  <c r="J47" i="32"/>
  <c r="I47" i="32"/>
  <c r="D47" i="32"/>
  <c r="J46" i="32"/>
  <c r="I46" i="32"/>
  <c r="D46" i="32"/>
  <c r="J45" i="32"/>
  <c r="I45" i="32"/>
  <c r="D45" i="32"/>
  <c r="J44" i="32"/>
  <c r="I44" i="32"/>
  <c r="D44" i="32"/>
  <c r="J43" i="32"/>
  <c r="I43" i="32"/>
  <c r="D43" i="32"/>
  <c r="J42" i="32"/>
  <c r="I42" i="32"/>
  <c r="D42" i="32"/>
  <c r="J41" i="32"/>
  <c r="I41" i="32"/>
  <c r="D41" i="32"/>
  <c r="J40" i="32"/>
  <c r="I40" i="32"/>
  <c r="D40" i="32"/>
  <c r="J39" i="32"/>
  <c r="I39" i="32"/>
  <c r="D39" i="32"/>
  <c r="J38" i="32"/>
  <c r="I38" i="32"/>
  <c r="D38" i="32"/>
  <c r="J37" i="32"/>
  <c r="I37" i="32"/>
  <c r="D37" i="32"/>
  <c r="J36" i="32"/>
  <c r="I36" i="32"/>
  <c r="D36" i="32"/>
  <c r="J35" i="32"/>
  <c r="I35" i="32"/>
  <c r="D35" i="32"/>
  <c r="J34" i="32"/>
  <c r="I34" i="32"/>
  <c r="D34" i="32"/>
  <c r="J33" i="32"/>
  <c r="I33" i="32"/>
  <c r="D33" i="32"/>
  <c r="J32" i="32"/>
  <c r="I32" i="32"/>
  <c r="D32" i="32"/>
  <c r="J31" i="32"/>
  <c r="I31" i="32"/>
  <c r="D31" i="32"/>
  <c r="J30" i="32"/>
  <c r="I30" i="32"/>
  <c r="D30" i="32"/>
  <c r="J29" i="32"/>
  <c r="I29" i="32"/>
  <c r="D29" i="32"/>
  <c r="J28" i="32"/>
  <c r="I28" i="32"/>
  <c r="D28" i="32"/>
  <c r="J27" i="32"/>
  <c r="I27" i="32"/>
  <c r="D27" i="32"/>
  <c r="J26" i="32"/>
  <c r="I26" i="32"/>
  <c r="D26" i="32"/>
  <c r="J25" i="32"/>
  <c r="I25" i="32"/>
  <c r="D25" i="32"/>
  <c r="J24" i="32"/>
  <c r="I24" i="32"/>
  <c r="D24" i="32"/>
  <c r="J23" i="32"/>
  <c r="I23" i="32"/>
  <c r="D23" i="32"/>
  <c r="J22" i="32"/>
  <c r="I22" i="32"/>
  <c r="D22" i="32"/>
  <c r="J21" i="32"/>
  <c r="I21" i="32"/>
  <c r="D21" i="32"/>
  <c r="J20" i="32"/>
  <c r="I20" i="32"/>
  <c r="D20" i="32"/>
  <c r="J19" i="32"/>
  <c r="I19" i="32"/>
  <c r="D19" i="32"/>
  <c r="J18" i="32"/>
  <c r="I18" i="32"/>
  <c r="D18" i="32"/>
  <c r="J17" i="32"/>
  <c r="I17" i="32"/>
  <c r="D17" i="32"/>
  <c r="J16" i="32"/>
  <c r="I16" i="32"/>
  <c r="D16" i="32"/>
  <c r="J15" i="32"/>
  <c r="I15" i="32"/>
  <c r="D15" i="32"/>
  <c r="J14" i="32"/>
  <c r="I14" i="32"/>
  <c r="D14" i="32"/>
  <c r="J13" i="32"/>
  <c r="I13" i="32"/>
  <c r="D13" i="32"/>
  <c r="J12" i="32"/>
  <c r="I12" i="32"/>
  <c r="D12" i="32"/>
  <c r="J11" i="32"/>
  <c r="I11" i="32"/>
  <c r="D11" i="32"/>
  <c r="J10" i="32"/>
  <c r="I10" i="32"/>
  <c r="D10" i="32"/>
  <c r="J9" i="32"/>
  <c r="I9" i="32"/>
  <c r="D9" i="32"/>
  <c r="J8" i="32"/>
  <c r="I8" i="32"/>
  <c r="D8" i="32"/>
  <c r="J7" i="32"/>
  <c r="I7" i="32"/>
  <c r="D7" i="32"/>
  <c r="J60" i="31"/>
  <c r="I60" i="31"/>
  <c r="D60" i="31"/>
  <c r="J59" i="31"/>
  <c r="I59" i="31"/>
  <c r="D59" i="31"/>
  <c r="J58" i="31"/>
  <c r="I58" i="31"/>
  <c r="D58" i="31"/>
  <c r="J57" i="31"/>
  <c r="I57" i="31"/>
  <c r="D57" i="31"/>
  <c r="J56" i="31"/>
  <c r="I56" i="31"/>
  <c r="D56" i="31"/>
  <c r="J55" i="31"/>
  <c r="I55" i="31"/>
  <c r="D55" i="31"/>
  <c r="J54" i="31"/>
  <c r="I54" i="31"/>
  <c r="D54" i="31"/>
  <c r="J53" i="31"/>
  <c r="I53" i="31"/>
  <c r="D53" i="31"/>
  <c r="J52" i="31"/>
  <c r="I52" i="31"/>
  <c r="D52" i="31"/>
  <c r="J51" i="31"/>
  <c r="I51" i="31"/>
  <c r="D51" i="31"/>
  <c r="J50" i="31"/>
  <c r="I50" i="31"/>
  <c r="D50" i="31"/>
  <c r="J49" i="31"/>
  <c r="I49" i="31"/>
  <c r="D49" i="31"/>
  <c r="J48" i="31"/>
  <c r="I48" i="31"/>
  <c r="D48" i="31"/>
  <c r="J47" i="31"/>
  <c r="I47" i="31"/>
  <c r="D47" i="31"/>
  <c r="J46" i="31"/>
  <c r="I46" i="31"/>
  <c r="D46" i="31"/>
  <c r="J45" i="31"/>
  <c r="I45" i="31"/>
  <c r="D45" i="31"/>
  <c r="J44" i="31"/>
  <c r="I44" i="31"/>
  <c r="D44" i="31"/>
  <c r="J43" i="31"/>
  <c r="I43" i="31"/>
  <c r="D43" i="31"/>
  <c r="J42" i="31"/>
  <c r="I42" i="31"/>
  <c r="D42" i="31"/>
  <c r="J41" i="31"/>
  <c r="I41" i="31"/>
  <c r="D41" i="31"/>
  <c r="J40" i="31"/>
  <c r="I40" i="31"/>
  <c r="D40" i="31"/>
  <c r="J39" i="31"/>
  <c r="I39" i="31"/>
  <c r="D39" i="31"/>
  <c r="J38" i="31"/>
  <c r="I38" i="31"/>
  <c r="D38" i="31"/>
  <c r="J37" i="31"/>
  <c r="I37" i="31"/>
  <c r="D37" i="31"/>
  <c r="J36" i="31"/>
  <c r="I36" i="31"/>
  <c r="D36" i="31"/>
  <c r="J35" i="31"/>
  <c r="I35" i="31"/>
  <c r="D35" i="31"/>
  <c r="J34" i="31"/>
  <c r="I34" i="31"/>
  <c r="D34" i="31"/>
  <c r="J33" i="31"/>
  <c r="I33" i="31"/>
  <c r="D33" i="31"/>
  <c r="J32" i="31"/>
  <c r="I32" i="31"/>
  <c r="D32" i="31"/>
  <c r="J31" i="31"/>
  <c r="I31" i="31"/>
  <c r="D31" i="31"/>
  <c r="J30" i="31"/>
  <c r="I30" i="31"/>
  <c r="D30" i="31"/>
  <c r="J29" i="31"/>
  <c r="I29" i="31"/>
  <c r="D29" i="31"/>
  <c r="J28" i="31"/>
  <c r="I28" i="31"/>
  <c r="D28" i="31"/>
  <c r="J27" i="31"/>
  <c r="I27" i="31"/>
  <c r="D27" i="31"/>
  <c r="J26" i="31"/>
  <c r="I26" i="31"/>
  <c r="D26" i="31"/>
  <c r="J25" i="31"/>
  <c r="I25" i="31"/>
  <c r="D25" i="31"/>
  <c r="J24" i="31"/>
  <c r="I24" i="31"/>
  <c r="D24" i="31"/>
  <c r="J23" i="31"/>
  <c r="I23" i="31"/>
  <c r="D23" i="31"/>
  <c r="J22" i="31"/>
  <c r="I22" i="31"/>
  <c r="D22" i="31"/>
  <c r="J21" i="31"/>
  <c r="I21" i="31"/>
  <c r="D21" i="31"/>
  <c r="J20" i="31"/>
  <c r="I20" i="31"/>
  <c r="D20" i="31"/>
  <c r="J19" i="31"/>
  <c r="I19" i="31"/>
  <c r="D19" i="31"/>
  <c r="J18" i="31"/>
  <c r="I18" i="31"/>
  <c r="D18" i="31"/>
  <c r="J17" i="31"/>
  <c r="I17" i="31"/>
  <c r="D17" i="31"/>
  <c r="J16" i="31"/>
  <c r="I16" i="31"/>
  <c r="D16" i="31"/>
  <c r="J15" i="31"/>
  <c r="I15" i="31"/>
  <c r="D15" i="31"/>
  <c r="J14" i="31"/>
  <c r="I14" i="31"/>
  <c r="D14" i="31"/>
  <c r="J13" i="31"/>
  <c r="I13" i="31"/>
  <c r="D13" i="31"/>
  <c r="J12" i="31"/>
  <c r="I12" i="31"/>
  <c r="D12" i="31"/>
  <c r="J11" i="31"/>
  <c r="I11" i="31"/>
  <c r="D11" i="31"/>
  <c r="J10" i="31"/>
  <c r="I10" i="31"/>
  <c r="D10" i="31"/>
  <c r="J9" i="31"/>
  <c r="I9" i="31"/>
  <c r="D9" i="31"/>
  <c r="J8" i="31"/>
  <c r="I8" i="31"/>
  <c r="D8" i="31"/>
  <c r="J7" i="31"/>
  <c r="I7" i="31"/>
  <c r="D7" i="31"/>
  <c r="J60" i="30"/>
  <c r="I60" i="30"/>
  <c r="D60" i="30"/>
  <c r="J59" i="30"/>
  <c r="I59" i="30"/>
  <c r="D59" i="30"/>
  <c r="J58" i="30"/>
  <c r="I58" i="30"/>
  <c r="D58" i="30"/>
  <c r="J57" i="30"/>
  <c r="I57" i="30"/>
  <c r="D57" i="30"/>
  <c r="J56" i="30"/>
  <c r="I56" i="30"/>
  <c r="D56" i="30"/>
  <c r="J55" i="30"/>
  <c r="I55" i="30"/>
  <c r="D55" i="30"/>
  <c r="J54" i="30"/>
  <c r="I54" i="30"/>
  <c r="D54" i="30"/>
  <c r="J53" i="30"/>
  <c r="I53" i="30"/>
  <c r="D53" i="30"/>
  <c r="J52" i="30"/>
  <c r="I52" i="30"/>
  <c r="D52" i="30"/>
  <c r="J51" i="30"/>
  <c r="I51" i="30"/>
  <c r="D51" i="30"/>
  <c r="J50" i="30"/>
  <c r="I50" i="30"/>
  <c r="D50" i="30"/>
  <c r="J49" i="30"/>
  <c r="I49" i="30"/>
  <c r="D49" i="30"/>
  <c r="J48" i="30"/>
  <c r="I48" i="30"/>
  <c r="D48" i="30"/>
  <c r="J47" i="30"/>
  <c r="I47" i="30"/>
  <c r="D47" i="30"/>
  <c r="J46" i="30"/>
  <c r="I46" i="30"/>
  <c r="D46" i="30"/>
  <c r="J45" i="30"/>
  <c r="I45" i="30"/>
  <c r="D45" i="30"/>
  <c r="J44" i="30"/>
  <c r="I44" i="30"/>
  <c r="D44" i="30"/>
  <c r="J43" i="30"/>
  <c r="I43" i="30"/>
  <c r="D43" i="30"/>
  <c r="J42" i="30"/>
  <c r="I42" i="30"/>
  <c r="D42" i="30"/>
  <c r="J41" i="30"/>
  <c r="I41" i="30"/>
  <c r="D41" i="30"/>
  <c r="J40" i="30"/>
  <c r="I40" i="30"/>
  <c r="D40" i="30"/>
  <c r="J39" i="30"/>
  <c r="I39" i="30"/>
  <c r="D39" i="30"/>
  <c r="J38" i="30"/>
  <c r="I38" i="30"/>
  <c r="D38" i="30"/>
  <c r="J37" i="30"/>
  <c r="I37" i="30"/>
  <c r="D37" i="30"/>
  <c r="J36" i="30"/>
  <c r="I36" i="30"/>
  <c r="D36" i="30"/>
  <c r="J35" i="30"/>
  <c r="I35" i="30"/>
  <c r="D35" i="30"/>
  <c r="J34" i="30"/>
  <c r="I34" i="30"/>
  <c r="D34" i="30"/>
  <c r="J33" i="30"/>
  <c r="I33" i="30"/>
  <c r="D33" i="30"/>
  <c r="J32" i="30"/>
  <c r="I32" i="30"/>
  <c r="D32" i="30"/>
  <c r="J31" i="30"/>
  <c r="I31" i="30"/>
  <c r="D31" i="30"/>
  <c r="J30" i="30"/>
  <c r="I30" i="30"/>
  <c r="D30" i="30"/>
  <c r="J29" i="30"/>
  <c r="I29" i="30"/>
  <c r="D29" i="30"/>
  <c r="J28" i="30"/>
  <c r="I28" i="30"/>
  <c r="D28" i="30"/>
  <c r="J27" i="30"/>
  <c r="I27" i="30"/>
  <c r="D27" i="30"/>
  <c r="J26" i="30"/>
  <c r="I26" i="30"/>
  <c r="D26" i="30"/>
  <c r="J25" i="30"/>
  <c r="I25" i="30"/>
  <c r="D25" i="30"/>
  <c r="J24" i="30"/>
  <c r="I24" i="30"/>
  <c r="D24" i="30"/>
  <c r="J23" i="30"/>
  <c r="I23" i="30"/>
  <c r="D23" i="30"/>
  <c r="J22" i="30"/>
  <c r="I22" i="30"/>
  <c r="D22" i="30"/>
  <c r="J21" i="30"/>
  <c r="I21" i="30"/>
  <c r="D21" i="30"/>
  <c r="J20" i="30"/>
  <c r="I20" i="30"/>
  <c r="D20" i="30"/>
  <c r="J19" i="30"/>
  <c r="I19" i="30"/>
  <c r="D19" i="30"/>
  <c r="J18" i="30"/>
  <c r="I18" i="30"/>
  <c r="D18" i="30"/>
  <c r="J17" i="30"/>
  <c r="I17" i="30"/>
  <c r="D17" i="30"/>
  <c r="J16" i="30"/>
  <c r="I16" i="30"/>
  <c r="D16" i="30"/>
  <c r="J15" i="30"/>
  <c r="I15" i="30"/>
  <c r="D15" i="30"/>
  <c r="J14" i="30"/>
  <c r="I14" i="30"/>
  <c r="D14" i="30"/>
  <c r="J13" i="30"/>
  <c r="I13" i="30"/>
  <c r="D13" i="30"/>
  <c r="J12" i="30"/>
  <c r="I12" i="30"/>
  <c r="D12" i="30"/>
  <c r="J11" i="30"/>
  <c r="I11" i="30"/>
  <c r="D11" i="30"/>
  <c r="J10" i="30"/>
  <c r="I10" i="30"/>
  <c r="D10" i="30"/>
  <c r="J9" i="30"/>
  <c r="I9" i="30"/>
  <c r="D9" i="30"/>
  <c r="J8" i="30"/>
  <c r="I8" i="30"/>
  <c r="D8" i="30"/>
  <c r="J7" i="30"/>
  <c r="I7" i="30"/>
  <c r="D7" i="30"/>
  <c r="J60" i="28"/>
  <c r="I60" i="28"/>
  <c r="D60" i="28"/>
  <c r="J59" i="28"/>
  <c r="I59" i="28"/>
  <c r="D59" i="28"/>
  <c r="J58" i="28"/>
  <c r="I58" i="28"/>
  <c r="D58" i="28"/>
  <c r="J57" i="28"/>
  <c r="I57" i="28"/>
  <c r="D57" i="28"/>
  <c r="J56" i="28"/>
  <c r="I56" i="28"/>
  <c r="D56" i="28"/>
  <c r="J55" i="28"/>
  <c r="I55" i="28"/>
  <c r="D55" i="28"/>
  <c r="J54" i="28"/>
  <c r="I54" i="28"/>
  <c r="D54" i="28"/>
  <c r="J53" i="28"/>
  <c r="I53" i="28"/>
  <c r="D53" i="28"/>
  <c r="J52" i="28"/>
  <c r="I52" i="28"/>
  <c r="D52" i="28"/>
  <c r="J51" i="28"/>
  <c r="I51" i="28"/>
  <c r="D51" i="28"/>
  <c r="J50" i="28"/>
  <c r="I50" i="28"/>
  <c r="D50" i="28"/>
  <c r="J49" i="28"/>
  <c r="I49" i="28"/>
  <c r="D49" i="28"/>
  <c r="J48" i="28"/>
  <c r="I48" i="28"/>
  <c r="D48" i="28"/>
  <c r="J47" i="28"/>
  <c r="I47" i="28"/>
  <c r="D47" i="28"/>
  <c r="J46" i="28"/>
  <c r="I46" i="28"/>
  <c r="D46" i="28"/>
  <c r="J45" i="28"/>
  <c r="I45" i="28"/>
  <c r="D45" i="28"/>
  <c r="J44" i="28"/>
  <c r="I44" i="28"/>
  <c r="D44" i="28"/>
  <c r="J43" i="28"/>
  <c r="I43" i="28"/>
  <c r="D43" i="28"/>
  <c r="J42" i="28"/>
  <c r="I42" i="28"/>
  <c r="D42" i="28"/>
  <c r="J41" i="28"/>
  <c r="I41" i="28"/>
  <c r="D41" i="28"/>
  <c r="J40" i="28"/>
  <c r="I40" i="28"/>
  <c r="D40" i="28"/>
  <c r="J39" i="28"/>
  <c r="I39" i="28"/>
  <c r="D39" i="28"/>
  <c r="J38" i="28"/>
  <c r="I38" i="28"/>
  <c r="D38" i="28"/>
  <c r="J37" i="28"/>
  <c r="I37" i="28"/>
  <c r="D37" i="28"/>
  <c r="J36" i="28"/>
  <c r="I36" i="28"/>
  <c r="D36" i="28"/>
  <c r="J35" i="28"/>
  <c r="I35" i="28"/>
  <c r="D35" i="28"/>
  <c r="J34" i="28"/>
  <c r="I34" i="28"/>
  <c r="D34" i="28"/>
  <c r="J33" i="28"/>
  <c r="I33" i="28"/>
  <c r="D33" i="28"/>
  <c r="J32" i="28"/>
  <c r="I32" i="28"/>
  <c r="D32" i="28"/>
  <c r="J31" i="28"/>
  <c r="I31" i="28"/>
  <c r="D31" i="28"/>
  <c r="J30" i="28"/>
  <c r="I30" i="28"/>
  <c r="D30" i="28"/>
  <c r="J29" i="28"/>
  <c r="I29" i="28"/>
  <c r="D29" i="28"/>
  <c r="J28" i="28"/>
  <c r="I28" i="28"/>
  <c r="D28" i="28"/>
  <c r="J27" i="28"/>
  <c r="I27" i="28"/>
  <c r="D27" i="28"/>
  <c r="J26" i="28"/>
  <c r="I26" i="28"/>
  <c r="D26" i="28"/>
  <c r="J25" i="28"/>
  <c r="I25" i="28"/>
  <c r="D25" i="28"/>
  <c r="J24" i="28"/>
  <c r="I24" i="28"/>
  <c r="D24" i="28"/>
  <c r="J23" i="28"/>
  <c r="I23" i="28"/>
  <c r="D23" i="28"/>
  <c r="J22" i="28"/>
  <c r="I22" i="28"/>
  <c r="D22" i="28"/>
  <c r="J21" i="28"/>
  <c r="I21" i="28"/>
  <c r="D21" i="28"/>
  <c r="J20" i="28"/>
  <c r="I20" i="28"/>
  <c r="D20" i="28"/>
  <c r="J19" i="28"/>
  <c r="I19" i="28"/>
  <c r="D19" i="28"/>
  <c r="J18" i="28"/>
  <c r="I18" i="28"/>
  <c r="D18" i="28"/>
  <c r="J17" i="28"/>
  <c r="I17" i="28"/>
  <c r="D17" i="28"/>
  <c r="J16" i="28"/>
  <c r="I16" i="28"/>
  <c r="D16" i="28"/>
  <c r="I12" i="28"/>
  <c r="J12" i="28"/>
  <c r="I13" i="28"/>
  <c r="J13" i="28"/>
  <c r="I14" i="28"/>
  <c r="J14" i="28"/>
  <c r="I15" i="28"/>
  <c r="J15" i="28"/>
  <c r="D13" i="28"/>
  <c r="D14" i="28"/>
  <c r="D15" i="28"/>
  <c r="D9" i="28"/>
  <c r="D10" i="28"/>
  <c r="D11" i="28"/>
  <c r="D12" i="28"/>
  <c r="D8" i="28"/>
  <c r="I8" i="28"/>
  <c r="J8" i="28"/>
  <c r="I9" i="28"/>
  <c r="J9" i="28"/>
  <c r="I10" i="28"/>
  <c r="J10" i="28"/>
  <c r="I11" i="28"/>
  <c r="J11" i="28"/>
  <c r="D7" i="28"/>
  <c r="I7" i="28"/>
  <c r="J7" i="28"/>
  <c r="D4" i="3" l="1"/>
  <c r="I10" i="2"/>
  <c r="O10" i="2" s="1"/>
  <c r="L10" i="2" s="1"/>
  <c r="G9" i="2"/>
  <c r="F11" i="2"/>
  <c r="H10" i="2" l="1"/>
  <c r="N10" i="2"/>
  <c r="I9" i="2"/>
  <c r="K10" i="2"/>
  <c r="O9" i="2"/>
  <c r="M10" i="2"/>
  <c r="J10" i="2"/>
  <c r="D57" i="2" l="1"/>
  <c r="V8" i="27" l="1"/>
  <c r="V8" i="26"/>
  <c r="V8" i="25"/>
  <c r="V8" i="24"/>
  <c r="V8" i="23"/>
  <c r="V8" i="22"/>
  <c r="V8" i="21"/>
  <c r="V8" i="20"/>
  <c r="V8" i="19"/>
  <c r="V8" i="18"/>
  <c r="V8" i="17"/>
  <c r="V8" i="1"/>
  <c r="M8" i="1" s="1"/>
  <c r="F8" i="1" l="1"/>
  <c r="K8" i="1" s="1"/>
  <c r="F300" i="1"/>
  <c r="K300" i="1" s="1"/>
  <c r="D5" i="3"/>
  <c r="D6" i="3"/>
  <c r="Y607" i="27"/>
  <c r="D607" i="27"/>
  <c r="Y606" i="27"/>
  <c r="D606" i="27"/>
  <c r="Y605" i="27"/>
  <c r="D605" i="27"/>
  <c r="Y604" i="27"/>
  <c r="D604" i="27"/>
  <c r="Y603" i="27"/>
  <c r="D603" i="27"/>
  <c r="Y602" i="27"/>
  <c r="D602" i="27"/>
  <c r="Y601" i="27"/>
  <c r="D601" i="27"/>
  <c r="Y600" i="27"/>
  <c r="D600" i="27"/>
  <c r="Y599" i="27"/>
  <c r="D599" i="27"/>
  <c r="Y598" i="27"/>
  <c r="D598" i="27"/>
  <c r="Y597" i="27"/>
  <c r="D597" i="27"/>
  <c r="Y596" i="27"/>
  <c r="D596" i="27"/>
  <c r="Y595" i="27"/>
  <c r="D595" i="27"/>
  <c r="Y594" i="27"/>
  <c r="D594" i="27"/>
  <c r="Y593" i="27"/>
  <c r="D593" i="27"/>
  <c r="Y592" i="27"/>
  <c r="D592" i="27"/>
  <c r="Y591" i="27"/>
  <c r="D591" i="27"/>
  <c r="Y590" i="27"/>
  <c r="D590" i="27"/>
  <c r="Y589" i="27"/>
  <c r="D589" i="27"/>
  <c r="Y588" i="27"/>
  <c r="D588" i="27"/>
  <c r="Y587" i="27"/>
  <c r="D587" i="27"/>
  <c r="Y586" i="27"/>
  <c r="D586" i="27"/>
  <c r="Y585" i="27"/>
  <c r="D585" i="27"/>
  <c r="Y584" i="27"/>
  <c r="D584" i="27"/>
  <c r="Y583" i="27"/>
  <c r="D583" i="27"/>
  <c r="Y582" i="27"/>
  <c r="D582" i="27"/>
  <c r="Y581" i="27"/>
  <c r="D581" i="27"/>
  <c r="Y580" i="27"/>
  <c r="D580" i="27"/>
  <c r="Y579" i="27"/>
  <c r="D579" i="27"/>
  <c r="Y578" i="27"/>
  <c r="D578" i="27"/>
  <c r="Y577" i="27"/>
  <c r="D577" i="27"/>
  <c r="Y576" i="27"/>
  <c r="D576" i="27"/>
  <c r="Y575" i="27"/>
  <c r="D575" i="27"/>
  <c r="Y574" i="27"/>
  <c r="D574" i="27"/>
  <c r="Y573" i="27"/>
  <c r="D573" i="27"/>
  <c r="Y572" i="27"/>
  <c r="D572" i="27"/>
  <c r="Y571" i="27"/>
  <c r="D571" i="27"/>
  <c r="Y570" i="27"/>
  <c r="D570" i="27"/>
  <c r="Y569" i="27"/>
  <c r="D569" i="27"/>
  <c r="Y568" i="27"/>
  <c r="D568" i="27"/>
  <c r="Y567" i="27"/>
  <c r="D567" i="27"/>
  <c r="Y566" i="27"/>
  <c r="D566" i="27"/>
  <c r="Y565" i="27"/>
  <c r="D565" i="27"/>
  <c r="Y564" i="27"/>
  <c r="D564" i="27"/>
  <c r="Y563" i="27"/>
  <c r="D563" i="27"/>
  <c r="Y562" i="27"/>
  <c r="D562" i="27"/>
  <c r="Y561" i="27"/>
  <c r="D561" i="27"/>
  <c r="Y560" i="27"/>
  <c r="D560" i="27"/>
  <c r="Y559" i="27"/>
  <c r="D559" i="27"/>
  <c r="Y558" i="27"/>
  <c r="D558" i="27"/>
  <c r="Y557" i="27"/>
  <c r="D557" i="27"/>
  <c r="Y556" i="27"/>
  <c r="D556" i="27"/>
  <c r="Y555" i="27"/>
  <c r="D555" i="27"/>
  <c r="Y554" i="27"/>
  <c r="D554" i="27"/>
  <c r="Y553" i="27"/>
  <c r="D553" i="27"/>
  <c r="Y552" i="27"/>
  <c r="D552" i="27"/>
  <c r="Y551" i="27"/>
  <c r="D551" i="27"/>
  <c r="Y550" i="27"/>
  <c r="D550" i="27"/>
  <c r="Y549" i="27"/>
  <c r="D549" i="27"/>
  <c r="Y548" i="27"/>
  <c r="D548" i="27"/>
  <c r="Y547" i="27"/>
  <c r="D547" i="27"/>
  <c r="Y546" i="27"/>
  <c r="D546" i="27"/>
  <c r="Y545" i="27"/>
  <c r="D545" i="27"/>
  <c r="Y544" i="27"/>
  <c r="D544" i="27"/>
  <c r="Y543" i="27"/>
  <c r="D543" i="27"/>
  <c r="Y542" i="27"/>
  <c r="D542" i="27"/>
  <c r="Y541" i="27"/>
  <c r="D541" i="27"/>
  <c r="Y540" i="27"/>
  <c r="D540" i="27"/>
  <c r="Y539" i="27"/>
  <c r="D539" i="27"/>
  <c r="Y538" i="27"/>
  <c r="D538" i="27"/>
  <c r="Y537" i="27"/>
  <c r="D537" i="27"/>
  <c r="Y536" i="27"/>
  <c r="D536" i="27"/>
  <c r="Y535" i="27"/>
  <c r="D535" i="27"/>
  <c r="Y534" i="27"/>
  <c r="D534" i="27"/>
  <c r="Y533" i="27"/>
  <c r="D533" i="27"/>
  <c r="Y532" i="27"/>
  <c r="D532" i="27"/>
  <c r="Y531" i="27"/>
  <c r="D531" i="27"/>
  <c r="Y530" i="27"/>
  <c r="D530" i="27"/>
  <c r="Y529" i="27"/>
  <c r="D529" i="27"/>
  <c r="Y528" i="27"/>
  <c r="D528" i="27"/>
  <c r="Y527" i="27"/>
  <c r="D527" i="27"/>
  <c r="Y526" i="27"/>
  <c r="D526" i="27"/>
  <c r="Y525" i="27"/>
  <c r="D525" i="27"/>
  <c r="Y524" i="27"/>
  <c r="D524" i="27"/>
  <c r="Y523" i="27"/>
  <c r="D523" i="27"/>
  <c r="Y522" i="27"/>
  <c r="D522" i="27"/>
  <c r="Y521" i="27"/>
  <c r="D521" i="27"/>
  <c r="Y520" i="27"/>
  <c r="D520" i="27"/>
  <c r="Y519" i="27"/>
  <c r="D519" i="27"/>
  <c r="Y518" i="27"/>
  <c r="D518" i="27"/>
  <c r="Y517" i="27"/>
  <c r="D517" i="27"/>
  <c r="Y516" i="27"/>
  <c r="D516" i="27"/>
  <c r="Y515" i="27"/>
  <c r="D515" i="27"/>
  <c r="Y514" i="27"/>
  <c r="D514" i="27"/>
  <c r="Y513" i="27"/>
  <c r="D513" i="27"/>
  <c r="Y512" i="27"/>
  <c r="D512" i="27"/>
  <c r="Y511" i="27"/>
  <c r="D511" i="27"/>
  <c r="Y510" i="27"/>
  <c r="D510" i="27"/>
  <c r="Y509" i="27"/>
  <c r="D509" i="27"/>
  <c r="Y508" i="27"/>
  <c r="D508" i="27"/>
  <c r="Y507" i="27"/>
  <c r="D507" i="27"/>
  <c r="Y506" i="27"/>
  <c r="D506" i="27"/>
  <c r="Y505" i="27"/>
  <c r="D505" i="27"/>
  <c r="Y504" i="27"/>
  <c r="D504" i="27"/>
  <c r="Y503" i="27"/>
  <c r="D503" i="27"/>
  <c r="Y502" i="27"/>
  <c r="D502" i="27"/>
  <c r="Y501" i="27"/>
  <c r="D501" i="27"/>
  <c r="Y500" i="27"/>
  <c r="D500" i="27"/>
  <c r="Y499" i="27"/>
  <c r="D499" i="27"/>
  <c r="Y498" i="27"/>
  <c r="D498" i="27"/>
  <c r="Y497" i="27"/>
  <c r="D497" i="27"/>
  <c r="Y496" i="27"/>
  <c r="D496" i="27"/>
  <c r="Y495" i="27"/>
  <c r="D495" i="27"/>
  <c r="Y494" i="27"/>
  <c r="D494" i="27"/>
  <c r="Y493" i="27"/>
  <c r="D493" i="27"/>
  <c r="Y492" i="27"/>
  <c r="D492" i="27"/>
  <c r="Y491" i="27"/>
  <c r="D491" i="27"/>
  <c r="Y490" i="27"/>
  <c r="D490" i="27"/>
  <c r="Y489" i="27"/>
  <c r="D489" i="27"/>
  <c r="Y488" i="27"/>
  <c r="D488" i="27"/>
  <c r="Y487" i="27"/>
  <c r="D487" i="27"/>
  <c r="Y486" i="27"/>
  <c r="D486" i="27"/>
  <c r="Y485" i="27"/>
  <c r="D485" i="27"/>
  <c r="Y484" i="27"/>
  <c r="D484" i="27"/>
  <c r="Y483" i="27"/>
  <c r="D483" i="27"/>
  <c r="Y482" i="27"/>
  <c r="D482" i="27"/>
  <c r="Y481" i="27"/>
  <c r="D481" i="27"/>
  <c r="Y480" i="27"/>
  <c r="D480" i="27"/>
  <c r="Y479" i="27"/>
  <c r="D479" i="27"/>
  <c r="Y478" i="27"/>
  <c r="D478" i="27"/>
  <c r="Y477" i="27"/>
  <c r="D477" i="27"/>
  <c r="Y476" i="27"/>
  <c r="D476" i="27"/>
  <c r="Y475" i="27"/>
  <c r="D475" i="27"/>
  <c r="Y474" i="27"/>
  <c r="D474" i="27"/>
  <c r="Y473" i="27"/>
  <c r="D473" i="27"/>
  <c r="Y472" i="27"/>
  <c r="D472" i="27"/>
  <c r="Y471" i="27"/>
  <c r="D471" i="27"/>
  <c r="Y470" i="27"/>
  <c r="D470" i="27"/>
  <c r="Y469" i="27"/>
  <c r="D469" i="27"/>
  <c r="Y468" i="27"/>
  <c r="D468" i="27"/>
  <c r="Y467" i="27"/>
  <c r="D467" i="27"/>
  <c r="Y466" i="27"/>
  <c r="D466" i="27"/>
  <c r="Y465" i="27"/>
  <c r="D465" i="27"/>
  <c r="Y464" i="27"/>
  <c r="D464" i="27"/>
  <c r="Y463" i="27"/>
  <c r="D463" i="27"/>
  <c r="Y462" i="27"/>
  <c r="D462" i="27"/>
  <c r="Y461" i="27"/>
  <c r="D461" i="27"/>
  <c r="Y460" i="27"/>
  <c r="D460" i="27"/>
  <c r="Y459" i="27"/>
  <c r="D459" i="27"/>
  <c r="Y458" i="27"/>
  <c r="D458" i="27"/>
  <c r="Y457" i="27"/>
  <c r="D457" i="27"/>
  <c r="Y456" i="27"/>
  <c r="D456" i="27"/>
  <c r="Y455" i="27"/>
  <c r="D455" i="27"/>
  <c r="Y454" i="27"/>
  <c r="D454" i="27"/>
  <c r="Y453" i="27"/>
  <c r="D453" i="27"/>
  <c r="Y452" i="27"/>
  <c r="D452" i="27"/>
  <c r="Y451" i="27"/>
  <c r="D451" i="27"/>
  <c r="Y450" i="27"/>
  <c r="D450" i="27"/>
  <c r="Y449" i="27"/>
  <c r="D449" i="27"/>
  <c r="Y448" i="27"/>
  <c r="D448" i="27"/>
  <c r="Y447" i="27"/>
  <c r="D447" i="27"/>
  <c r="Y446" i="27"/>
  <c r="D446" i="27"/>
  <c r="Y445" i="27"/>
  <c r="D445" i="27"/>
  <c r="Y444" i="27"/>
  <c r="D444" i="27"/>
  <c r="Y443" i="27"/>
  <c r="D443" i="27"/>
  <c r="Y442" i="27"/>
  <c r="D442" i="27"/>
  <c r="Y441" i="27"/>
  <c r="D441" i="27"/>
  <c r="Y440" i="27"/>
  <c r="D440" i="27"/>
  <c r="Y439" i="27"/>
  <c r="D439" i="27"/>
  <c r="Y438" i="27"/>
  <c r="D438" i="27"/>
  <c r="Y437" i="27"/>
  <c r="D437" i="27"/>
  <c r="Y436" i="27"/>
  <c r="D436" i="27"/>
  <c r="Y435" i="27"/>
  <c r="D435" i="27"/>
  <c r="Y434" i="27"/>
  <c r="D434" i="27"/>
  <c r="Y433" i="27"/>
  <c r="D433" i="27"/>
  <c r="Y432" i="27"/>
  <c r="D432" i="27"/>
  <c r="Y431" i="27"/>
  <c r="D431" i="27"/>
  <c r="Y430" i="27"/>
  <c r="D430" i="27"/>
  <c r="Y429" i="27"/>
  <c r="D429" i="27"/>
  <c r="Y428" i="27"/>
  <c r="D428" i="27"/>
  <c r="Y427" i="27"/>
  <c r="D427" i="27"/>
  <c r="Y426" i="27"/>
  <c r="D426" i="27"/>
  <c r="Y425" i="27"/>
  <c r="D425" i="27"/>
  <c r="Y424" i="27"/>
  <c r="D424" i="27"/>
  <c r="Y423" i="27"/>
  <c r="D423" i="27"/>
  <c r="Y422" i="27"/>
  <c r="D422" i="27"/>
  <c r="Y421" i="27"/>
  <c r="D421" i="27"/>
  <c r="Y420" i="27"/>
  <c r="D420" i="27"/>
  <c r="Y419" i="27"/>
  <c r="D419" i="27"/>
  <c r="Y418" i="27"/>
  <c r="D418" i="27"/>
  <c r="Y417" i="27"/>
  <c r="D417" i="27"/>
  <c r="Y416" i="27"/>
  <c r="D416" i="27"/>
  <c r="Y415" i="27"/>
  <c r="D415" i="27"/>
  <c r="Y414" i="27"/>
  <c r="D414" i="27"/>
  <c r="Y413" i="27"/>
  <c r="D413" i="27"/>
  <c r="Y412" i="27"/>
  <c r="D412" i="27"/>
  <c r="Y411" i="27"/>
  <c r="D411" i="27"/>
  <c r="Y410" i="27"/>
  <c r="D410" i="27"/>
  <c r="Y409" i="27"/>
  <c r="D409" i="27"/>
  <c r="Y408" i="27"/>
  <c r="D408" i="27"/>
  <c r="Y407" i="27"/>
  <c r="D407" i="27"/>
  <c r="Y406" i="27"/>
  <c r="D406" i="27"/>
  <c r="Y405" i="27"/>
  <c r="D405" i="27"/>
  <c r="Y404" i="27"/>
  <c r="D404" i="27"/>
  <c r="Y403" i="27"/>
  <c r="D403" i="27"/>
  <c r="Y402" i="27"/>
  <c r="D402" i="27"/>
  <c r="Y401" i="27"/>
  <c r="D401" i="27"/>
  <c r="Y400" i="27"/>
  <c r="D400" i="27"/>
  <c r="Y399" i="27"/>
  <c r="D399" i="27"/>
  <c r="Y398" i="27"/>
  <c r="D398" i="27"/>
  <c r="Y397" i="27"/>
  <c r="D397" i="27"/>
  <c r="Y396" i="27"/>
  <c r="D396" i="27"/>
  <c r="Y395" i="27"/>
  <c r="D395" i="27"/>
  <c r="Y394" i="27"/>
  <c r="D394" i="27"/>
  <c r="Y393" i="27"/>
  <c r="D393" i="27"/>
  <c r="Y392" i="27"/>
  <c r="D392" i="27"/>
  <c r="Y391" i="27"/>
  <c r="D391" i="27"/>
  <c r="Y390" i="27"/>
  <c r="D390" i="27"/>
  <c r="Y389" i="27"/>
  <c r="D389" i="27"/>
  <c r="Y388" i="27"/>
  <c r="D388" i="27"/>
  <c r="Y387" i="27"/>
  <c r="D387" i="27"/>
  <c r="Y386" i="27"/>
  <c r="D386" i="27"/>
  <c r="Y385" i="27"/>
  <c r="D385" i="27"/>
  <c r="Y384" i="27"/>
  <c r="D384" i="27"/>
  <c r="Y383" i="27"/>
  <c r="D383" i="27"/>
  <c r="Y382" i="27"/>
  <c r="D382" i="27"/>
  <c r="Y381" i="27"/>
  <c r="D381" i="27"/>
  <c r="Y380" i="27"/>
  <c r="D380" i="27"/>
  <c r="Y379" i="27"/>
  <c r="D379" i="27"/>
  <c r="Y378" i="27"/>
  <c r="D378" i="27"/>
  <c r="Y377" i="27"/>
  <c r="D377" i="27"/>
  <c r="Y376" i="27"/>
  <c r="D376" i="27"/>
  <c r="Y375" i="27"/>
  <c r="D375" i="27"/>
  <c r="Y374" i="27"/>
  <c r="D374" i="27"/>
  <c r="Y373" i="27"/>
  <c r="D373" i="27"/>
  <c r="Y372" i="27"/>
  <c r="D372" i="27"/>
  <c r="Y371" i="27"/>
  <c r="D371" i="27"/>
  <c r="Y370" i="27"/>
  <c r="D370" i="27"/>
  <c r="Y369" i="27"/>
  <c r="D369" i="27"/>
  <c r="Y368" i="27"/>
  <c r="D368" i="27"/>
  <c r="Y367" i="27"/>
  <c r="D367" i="27"/>
  <c r="Y366" i="27"/>
  <c r="D366" i="27"/>
  <c r="Y365" i="27"/>
  <c r="D365" i="27"/>
  <c r="Y364" i="27"/>
  <c r="D364" i="27"/>
  <c r="Y363" i="27"/>
  <c r="D363" i="27"/>
  <c r="Y362" i="27"/>
  <c r="D362" i="27"/>
  <c r="Y361" i="27"/>
  <c r="D361" i="27"/>
  <c r="Y360" i="27"/>
  <c r="D360" i="27"/>
  <c r="Y359" i="27"/>
  <c r="D359" i="27"/>
  <c r="Y358" i="27"/>
  <c r="D358" i="27"/>
  <c r="Y357" i="27"/>
  <c r="D357" i="27"/>
  <c r="Y356" i="27"/>
  <c r="D356" i="27"/>
  <c r="Y355" i="27"/>
  <c r="D355" i="27"/>
  <c r="Y354" i="27"/>
  <c r="D354" i="27"/>
  <c r="Y353" i="27"/>
  <c r="D353" i="27"/>
  <c r="Y352" i="27"/>
  <c r="D352" i="27"/>
  <c r="Y351" i="27"/>
  <c r="D351" i="27"/>
  <c r="Y350" i="27"/>
  <c r="D350" i="27"/>
  <c r="Y349" i="27"/>
  <c r="D349" i="27"/>
  <c r="Y348" i="27"/>
  <c r="D348" i="27"/>
  <c r="Y347" i="27"/>
  <c r="D347" i="27"/>
  <c r="Y346" i="27"/>
  <c r="D346" i="27"/>
  <c r="Y345" i="27"/>
  <c r="D345" i="27"/>
  <c r="Y344" i="27"/>
  <c r="D344" i="27"/>
  <c r="Y343" i="27"/>
  <c r="D343" i="27"/>
  <c r="Y342" i="27"/>
  <c r="D342" i="27"/>
  <c r="Y341" i="27"/>
  <c r="D341" i="27"/>
  <c r="Y340" i="27"/>
  <c r="D340" i="27"/>
  <c r="Y339" i="27"/>
  <c r="D339" i="27"/>
  <c r="Y338" i="27"/>
  <c r="D338" i="27"/>
  <c r="Y337" i="27"/>
  <c r="D337" i="27"/>
  <c r="Y336" i="27"/>
  <c r="D336" i="27"/>
  <c r="Y335" i="27"/>
  <c r="D335" i="27"/>
  <c r="Y334" i="27"/>
  <c r="D334" i="27"/>
  <c r="Y333" i="27"/>
  <c r="D333" i="27"/>
  <c r="Y332" i="27"/>
  <c r="D332" i="27"/>
  <c r="Y331" i="27"/>
  <c r="D331" i="27"/>
  <c r="Y330" i="27"/>
  <c r="D330" i="27"/>
  <c r="Y329" i="27"/>
  <c r="D329" i="27"/>
  <c r="Y328" i="27"/>
  <c r="D328" i="27"/>
  <c r="Y327" i="27"/>
  <c r="D327" i="27"/>
  <c r="Y326" i="27"/>
  <c r="D326" i="27"/>
  <c r="Y325" i="27"/>
  <c r="D325" i="27"/>
  <c r="Y324" i="27"/>
  <c r="D324" i="27"/>
  <c r="Y323" i="27"/>
  <c r="D323" i="27"/>
  <c r="Y322" i="27"/>
  <c r="D322" i="27"/>
  <c r="Y321" i="27"/>
  <c r="D321" i="27"/>
  <c r="Y320" i="27"/>
  <c r="D320" i="27"/>
  <c r="Y319" i="27"/>
  <c r="D319" i="27"/>
  <c r="Y318" i="27"/>
  <c r="D318" i="27"/>
  <c r="Y317" i="27"/>
  <c r="D317" i="27"/>
  <c r="Y316" i="27"/>
  <c r="D316" i="27"/>
  <c r="Y315" i="27"/>
  <c r="D315" i="27"/>
  <c r="Y314" i="27"/>
  <c r="D314" i="27"/>
  <c r="Y313" i="27"/>
  <c r="D313" i="27"/>
  <c r="Y312" i="27"/>
  <c r="D312" i="27"/>
  <c r="Y311" i="27"/>
  <c r="D311" i="27"/>
  <c r="Y310" i="27"/>
  <c r="D310" i="27"/>
  <c r="Y309" i="27"/>
  <c r="D309" i="27"/>
  <c r="Y308" i="27"/>
  <c r="D308" i="27"/>
  <c r="Y307" i="27"/>
  <c r="D307" i="27"/>
  <c r="Y306" i="27"/>
  <c r="D306" i="27"/>
  <c r="Y305" i="27"/>
  <c r="D305" i="27"/>
  <c r="Y304" i="27"/>
  <c r="D304" i="27"/>
  <c r="Y303" i="27"/>
  <c r="D303" i="27"/>
  <c r="Y302" i="27"/>
  <c r="D302" i="27"/>
  <c r="Y301" i="27"/>
  <c r="D301" i="27"/>
  <c r="Y300" i="27"/>
  <c r="D300" i="27"/>
  <c r="Y299" i="27"/>
  <c r="D299" i="27"/>
  <c r="Y298" i="27"/>
  <c r="D298" i="27"/>
  <c r="Y297" i="27"/>
  <c r="D297" i="27"/>
  <c r="Y296" i="27"/>
  <c r="D296" i="27"/>
  <c r="Y295" i="27"/>
  <c r="D295" i="27"/>
  <c r="Y294" i="27"/>
  <c r="D294" i="27"/>
  <c r="Y293" i="27"/>
  <c r="D293" i="27"/>
  <c r="Y292" i="27"/>
  <c r="D292" i="27"/>
  <c r="Y291" i="27"/>
  <c r="D291" i="27"/>
  <c r="Y290" i="27"/>
  <c r="D290" i="27"/>
  <c r="Y289" i="27"/>
  <c r="D289" i="27"/>
  <c r="Y288" i="27"/>
  <c r="D288" i="27"/>
  <c r="Y287" i="27"/>
  <c r="D287" i="27"/>
  <c r="Y286" i="27"/>
  <c r="D286" i="27"/>
  <c r="Y285" i="27"/>
  <c r="D285" i="27"/>
  <c r="Y284" i="27"/>
  <c r="D284" i="27"/>
  <c r="Y283" i="27"/>
  <c r="D283" i="27"/>
  <c r="Y282" i="27"/>
  <c r="D282" i="27"/>
  <c r="Y281" i="27"/>
  <c r="D281" i="27"/>
  <c r="Y280" i="27"/>
  <c r="D280" i="27"/>
  <c r="Y279" i="27"/>
  <c r="D279" i="27"/>
  <c r="Y278" i="27"/>
  <c r="D278" i="27"/>
  <c r="Y277" i="27"/>
  <c r="D277" i="27"/>
  <c r="Y276" i="27"/>
  <c r="D276" i="27"/>
  <c r="Y275" i="27"/>
  <c r="D275" i="27"/>
  <c r="Y274" i="27"/>
  <c r="D274" i="27"/>
  <c r="Y273" i="27"/>
  <c r="D273" i="27"/>
  <c r="Y272" i="27"/>
  <c r="D272" i="27"/>
  <c r="Y271" i="27"/>
  <c r="D271" i="27"/>
  <c r="Y270" i="27"/>
  <c r="D270" i="27"/>
  <c r="Y269" i="27"/>
  <c r="D269" i="27"/>
  <c r="Y268" i="27"/>
  <c r="D268" i="27"/>
  <c r="Y267" i="27"/>
  <c r="D267" i="27"/>
  <c r="Y266" i="27"/>
  <c r="D266" i="27"/>
  <c r="Y265" i="27"/>
  <c r="D265" i="27"/>
  <c r="Y264" i="27"/>
  <c r="D264" i="27"/>
  <c r="Y263" i="27"/>
  <c r="D263" i="27"/>
  <c r="Y262" i="27"/>
  <c r="D262" i="27"/>
  <c r="Y261" i="27"/>
  <c r="D261" i="27"/>
  <c r="Y260" i="27"/>
  <c r="D260" i="27"/>
  <c r="Y259" i="27"/>
  <c r="D259" i="27"/>
  <c r="Y258" i="27"/>
  <c r="D258" i="27"/>
  <c r="Y257" i="27"/>
  <c r="D257" i="27"/>
  <c r="Y256" i="27"/>
  <c r="D256" i="27"/>
  <c r="Y255" i="27"/>
  <c r="D255" i="27"/>
  <c r="Y254" i="27"/>
  <c r="D254" i="27"/>
  <c r="Y253" i="27"/>
  <c r="D253" i="27"/>
  <c r="Y252" i="27"/>
  <c r="D252" i="27"/>
  <c r="Y251" i="27"/>
  <c r="D251" i="27"/>
  <c r="Y250" i="27"/>
  <c r="D250" i="27"/>
  <c r="Y249" i="27"/>
  <c r="D249" i="27"/>
  <c r="Y248" i="27"/>
  <c r="D248" i="27"/>
  <c r="Y247" i="27"/>
  <c r="D247" i="27"/>
  <c r="Y246" i="27"/>
  <c r="D246" i="27"/>
  <c r="Y245" i="27"/>
  <c r="D245" i="27"/>
  <c r="Y244" i="27"/>
  <c r="D244" i="27"/>
  <c r="Y243" i="27"/>
  <c r="D243" i="27"/>
  <c r="Y242" i="27"/>
  <c r="D242" i="27"/>
  <c r="Y241" i="27"/>
  <c r="D241" i="27"/>
  <c r="Y240" i="27"/>
  <c r="D240" i="27"/>
  <c r="Y239" i="27"/>
  <c r="D239" i="27"/>
  <c r="Y238" i="27"/>
  <c r="D238" i="27"/>
  <c r="Y237" i="27"/>
  <c r="D237" i="27"/>
  <c r="Y236" i="27"/>
  <c r="D236" i="27"/>
  <c r="Y235" i="27"/>
  <c r="D235" i="27"/>
  <c r="Y234" i="27"/>
  <c r="D234" i="27"/>
  <c r="Y233" i="27"/>
  <c r="D233" i="27"/>
  <c r="Y232" i="27"/>
  <c r="D232" i="27"/>
  <c r="Y231" i="27"/>
  <c r="D231" i="27"/>
  <c r="Y230" i="27"/>
  <c r="D230" i="27"/>
  <c r="Y229" i="27"/>
  <c r="D229" i="27"/>
  <c r="Y228" i="27"/>
  <c r="D228" i="27"/>
  <c r="Y227" i="27"/>
  <c r="D227" i="27"/>
  <c r="Y226" i="27"/>
  <c r="D226" i="27"/>
  <c r="Y225" i="27"/>
  <c r="D225" i="27"/>
  <c r="Y224" i="27"/>
  <c r="D224" i="27"/>
  <c r="Y223" i="27"/>
  <c r="D223" i="27"/>
  <c r="Y222" i="27"/>
  <c r="D222" i="27"/>
  <c r="Y221" i="27"/>
  <c r="D221" i="27"/>
  <c r="Y220" i="27"/>
  <c r="D220" i="27"/>
  <c r="Y219" i="27"/>
  <c r="D219" i="27"/>
  <c r="Y218" i="27"/>
  <c r="D218" i="27"/>
  <c r="Y217" i="27"/>
  <c r="D217" i="27"/>
  <c r="Y216" i="27"/>
  <c r="D216" i="27"/>
  <c r="Y215" i="27"/>
  <c r="D215" i="27"/>
  <c r="Y214" i="27"/>
  <c r="D214" i="27"/>
  <c r="Y213" i="27"/>
  <c r="D213" i="27"/>
  <c r="Y212" i="27"/>
  <c r="D212" i="27"/>
  <c r="Y211" i="27"/>
  <c r="D211" i="27"/>
  <c r="Y210" i="27"/>
  <c r="D210" i="27"/>
  <c r="Y209" i="27"/>
  <c r="D209" i="27"/>
  <c r="Y208" i="27"/>
  <c r="D208" i="27"/>
  <c r="Y207" i="27"/>
  <c r="D207" i="27"/>
  <c r="Y206" i="27"/>
  <c r="D206" i="27"/>
  <c r="Y205" i="27"/>
  <c r="D205" i="27"/>
  <c r="Y204" i="27"/>
  <c r="D204" i="27"/>
  <c r="Y203" i="27"/>
  <c r="D203" i="27"/>
  <c r="Y202" i="27"/>
  <c r="D202" i="27"/>
  <c r="Y201" i="27"/>
  <c r="D201" i="27"/>
  <c r="Y200" i="27"/>
  <c r="D200" i="27"/>
  <c r="Y199" i="27"/>
  <c r="D199" i="27"/>
  <c r="Y198" i="27"/>
  <c r="D198" i="27"/>
  <c r="Y197" i="27"/>
  <c r="D197" i="27"/>
  <c r="Y196" i="27"/>
  <c r="D196" i="27"/>
  <c r="Y195" i="27"/>
  <c r="D195" i="27"/>
  <c r="Y194" i="27"/>
  <c r="D194" i="27"/>
  <c r="Y193" i="27"/>
  <c r="D193" i="27"/>
  <c r="Y192" i="27"/>
  <c r="D192" i="27"/>
  <c r="Y191" i="27"/>
  <c r="D191" i="27"/>
  <c r="Y190" i="27"/>
  <c r="D190" i="27"/>
  <c r="Y189" i="27"/>
  <c r="D189" i="27"/>
  <c r="Y188" i="27"/>
  <c r="D188" i="27"/>
  <c r="Y187" i="27"/>
  <c r="D187" i="27"/>
  <c r="Y186" i="27"/>
  <c r="D186" i="27"/>
  <c r="Y185" i="27"/>
  <c r="D185" i="27"/>
  <c r="Y184" i="27"/>
  <c r="D184" i="27"/>
  <c r="Y183" i="27"/>
  <c r="D183" i="27"/>
  <c r="Y182" i="27"/>
  <c r="D182" i="27"/>
  <c r="Y181" i="27"/>
  <c r="D181" i="27"/>
  <c r="Y180" i="27"/>
  <c r="D180" i="27"/>
  <c r="Y179" i="27"/>
  <c r="D179" i="27"/>
  <c r="Y178" i="27"/>
  <c r="D178" i="27"/>
  <c r="Y177" i="27"/>
  <c r="D177" i="27"/>
  <c r="Y176" i="27"/>
  <c r="D176" i="27"/>
  <c r="Y175" i="27"/>
  <c r="D175" i="27"/>
  <c r="Y174" i="27"/>
  <c r="D174" i="27"/>
  <c r="Y173" i="27"/>
  <c r="D173" i="27"/>
  <c r="Y172" i="27"/>
  <c r="D172" i="27"/>
  <c r="Y171" i="27"/>
  <c r="D171" i="27"/>
  <c r="Y170" i="27"/>
  <c r="D170" i="27"/>
  <c r="Y169" i="27"/>
  <c r="D169" i="27"/>
  <c r="Y168" i="27"/>
  <c r="D168" i="27"/>
  <c r="Y167" i="27"/>
  <c r="D167" i="27"/>
  <c r="Y166" i="27"/>
  <c r="D166" i="27"/>
  <c r="Y165" i="27"/>
  <c r="D165" i="27"/>
  <c r="Y164" i="27"/>
  <c r="D164" i="27"/>
  <c r="Y163" i="27"/>
  <c r="D163" i="27"/>
  <c r="Y162" i="27"/>
  <c r="D162" i="27"/>
  <c r="Y161" i="27"/>
  <c r="D161" i="27"/>
  <c r="Y160" i="27"/>
  <c r="D160" i="27"/>
  <c r="Y159" i="27"/>
  <c r="D159" i="27"/>
  <c r="Y158" i="27"/>
  <c r="D158" i="27"/>
  <c r="Y157" i="27"/>
  <c r="D157" i="27"/>
  <c r="Y156" i="27"/>
  <c r="D156" i="27"/>
  <c r="Y155" i="27"/>
  <c r="D155" i="27"/>
  <c r="Y154" i="27"/>
  <c r="D154" i="27"/>
  <c r="Y153" i="27"/>
  <c r="D153" i="27"/>
  <c r="Y152" i="27"/>
  <c r="D152" i="27"/>
  <c r="Y151" i="27"/>
  <c r="D151" i="27"/>
  <c r="Y150" i="27"/>
  <c r="D150" i="27"/>
  <c r="Y149" i="27"/>
  <c r="D149" i="27"/>
  <c r="Y148" i="27"/>
  <c r="D148" i="27"/>
  <c r="Y147" i="27"/>
  <c r="D147" i="27"/>
  <c r="Y146" i="27"/>
  <c r="D146" i="27"/>
  <c r="Y145" i="27"/>
  <c r="D145" i="27"/>
  <c r="Y144" i="27"/>
  <c r="D144" i="27"/>
  <c r="Y143" i="27"/>
  <c r="D143" i="27"/>
  <c r="Y142" i="27"/>
  <c r="D142" i="27"/>
  <c r="Y141" i="27"/>
  <c r="D141" i="27"/>
  <c r="Y140" i="27"/>
  <c r="D140" i="27"/>
  <c r="Y139" i="27"/>
  <c r="D139" i="27"/>
  <c r="Y138" i="27"/>
  <c r="D138" i="27"/>
  <c r="Y137" i="27"/>
  <c r="D137" i="27"/>
  <c r="Y136" i="27"/>
  <c r="D136" i="27"/>
  <c r="Y135" i="27"/>
  <c r="D135" i="27"/>
  <c r="Y134" i="27"/>
  <c r="D134" i="27"/>
  <c r="Y133" i="27"/>
  <c r="D133" i="27"/>
  <c r="Y132" i="27"/>
  <c r="D132" i="27"/>
  <c r="Y131" i="27"/>
  <c r="D131" i="27"/>
  <c r="Y130" i="27"/>
  <c r="D130" i="27"/>
  <c r="Y129" i="27"/>
  <c r="D129" i="27"/>
  <c r="Y128" i="27"/>
  <c r="D128" i="27"/>
  <c r="Y127" i="27"/>
  <c r="D127" i="27"/>
  <c r="Y126" i="27"/>
  <c r="D126" i="27"/>
  <c r="Y125" i="27"/>
  <c r="D125" i="27"/>
  <c r="Y124" i="27"/>
  <c r="D124" i="27"/>
  <c r="Y123" i="27"/>
  <c r="D123" i="27"/>
  <c r="Y122" i="27"/>
  <c r="D122" i="27"/>
  <c r="Y121" i="27"/>
  <c r="D121" i="27"/>
  <c r="Y120" i="27"/>
  <c r="D120" i="27"/>
  <c r="Y119" i="27"/>
  <c r="D119" i="27"/>
  <c r="Y118" i="27"/>
  <c r="D118" i="27"/>
  <c r="Y117" i="27"/>
  <c r="D117" i="27"/>
  <c r="Y116" i="27"/>
  <c r="D116" i="27"/>
  <c r="Y115" i="27"/>
  <c r="D115" i="27"/>
  <c r="Y114" i="27"/>
  <c r="D114" i="27"/>
  <c r="Y113" i="27"/>
  <c r="D113" i="27"/>
  <c r="Y112" i="27"/>
  <c r="D112" i="27"/>
  <c r="Y111" i="27"/>
  <c r="D111" i="27"/>
  <c r="Y110" i="27"/>
  <c r="D110" i="27"/>
  <c r="Y109" i="27"/>
  <c r="D109" i="27"/>
  <c r="Y108" i="27"/>
  <c r="D108" i="27"/>
  <c r="Y107" i="27"/>
  <c r="D107" i="27"/>
  <c r="Y106" i="27"/>
  <c r="D106" i="27"/>
  <c r="Y105" i="27"/>
  <c r="D105" i="27"/>
  <c r="Y104" i="27"/>
  <c r="D104" i="27"/>
  <c r="Y103" i="27"/>
  <c r="D103" i="27"/>
  <c r="Y102" i="27"/>
  <c r="D102" i="27"/>
  <c r="Y101" i="27"/>
  <c r="D101" i="27"/>
  <c r="Y100" i="27"/>
  <c r="D100" i="27"/>
  <c r="Y99" i="27"/>
  <c r="D99" i="27"/>
  <c r="Y98" i="27"/>
  <c r="D98" i="27"/>
  <c r="Y97" i="27"/>
  <c r="D97" i="27"/>
  <c r="Y96" i="27"/>
  <c r="D96" i="27"/>
  <c r="Y95" i="27"/>
  <c r="D95" i="27"/>
  <c r="Y94" i="27"/>
  <c r="D94" i="27"/>
  <c r="Y93" i="27"/>
  <c r="D93" i="27"/>
  <c r="Y92" i="27"/>
  <c r="D92" i="27"/>
  <c r="Y91" i="27"/>
  <c r="D91" i="27"/>
  <c r="Y90" i="27"/>
  <c r="D90" i="27"/>
  <c r="Y89" i="27"/>
  <c r="D89" i="27"/>
  <c r="Y88" i="27"/>
  <c r="D88" i="27"/>
  <c r="Y87" i="27"/>
  <c r="D87" i="27"/>
  <c r="Y86" i="27"/>
  <c r="D86" i="27"/>
  <c r="Y85" i="27"/>
  <c r="D85" i="27"/>
  <c r="Y84" i="27"/>
  <c r="D84" i="27"/>
  <c r="Y83" i="27"/>
  <c r="D83" i="27"/>
  <c r="Y82" i="27"/>
  <c r="D82" i="27"/>
  <c r="Y81" i="27"/>
  <c r="D81" i="27"/>
  <c r="Y80" i="27"/>
  <c r="D80" i="27"/>
  <c r="Y79" i="27"/>
  <c r="D79" i="27"/>
  <c r="Y78" i="27"/>
  <c r="D78" i="27"/>
  <c r="Y77" i="27"/>
  <c r="D77" i="27"/>
  <c r="Y76" i="27"/>
  <c r="D76" i="27"/>
  <c r="Y75" i="27"/>
  <c r="D75" i="27"/>
  <c r="Y74" i="27"/>
  <c r="D74" i="27"/>
  <c r="Y73" i="27"/>
  <c r="D73" i="27"/>
  <c r="Y72" i="27"/>
  <c r="D72" i="27"/>
  <c r="Y71" i="27"/>
  <c r="D71" i="27"/>
  <c r="Y70" i="27"/>
  <c r="D70" i="27"/>
  <c r="Y69" i="27"/>
  <c r="D69" i="27"/>
  <c r="Y68" i="27"/>
  <c r="D68" i="27"/>
  <c r="Y67" i="27"/>
  <c r="D67" i="27"/>
  <c r="Y66" i="27"/>
  <c r="D66" i="27"/>
  <c r="Y65" i="27"/>
  <c r="D65" i="27"/>
  <c r="Y64" i="27"/>
  <c r="D64" i="27"/>
  <c r="Y63" i="27"/>
  <c r="D63" i="27"/>
  <c r="Y62" i="27"/>
  <c r="D62" i="27"/>
  <c r="Y61" i="27"/>
  <c r="D61" i="27"/>
  <c r="Y60" i="27"/>
  <c r="D60" i="27"/>
  <c r="Y59" i="27"/>
  <c r="D59" i="27"/>
  <c r="Y58" i="27"/>
  <c r="D58" i="27"/>
  <c r="Y57" i="27"/>
  <c r="D57" i="27"/>
  <c r="Y56" i="27"/>
  <c r="D56" i="27"/>
  <c r="Y55" i="27"/>
  <c r="D55" i="27"/>
  <c r="Y54" i="27"/>
  <c r="D54" i="27"/>
  <c r="Y53" i="27"/>
  <c r="D53" i="27"/>
  <c r="Y52" i="27"/>
  <c r="D52" i="27"/>
  <c r="Y51" i="27"/>
  <c r="D51" i="27"/>
  <c r="Y50" i="27"/>
  <c r="D50" i="27"/>
  <c r="Y49" i="27"/>
  <c r="D49" i="27"/>
  <c r="Y48" i="27"/>
  <c r="D48" i="27"/>
  <c r="Y47" i="27"/>
  <c r="D47" i="27"/>
  <c r="Y46" i="27"/>
  <c r="D46" i="27"/>
  <c r="Y45" i="27"/>
  <c r="D45" i="27"/>
  <c r="Y44" i="27"/>
  <c r="D44" i="27"/>
  <c r="Y43" i="27"/>
  <c r="D43" i="27"/>
  <c r="Y42" i="27"/>
  <c r="D42" i="27"/>
  <c r="Y41" i="27"/>
  <c r="D41" i="27"/>
  <c r="Y40" i="27"/>
  <c r="D40" i="27"/>
  <c r="Y39" i="27"/>
  <c r="D39" i="27"/>
  <c r="Y38" i="27"/>
  <c r="D38" i="27"/>
  <c r="Y37" i="27"/>
  <c r="D37" i="27"/>
  <c r="Y36" i="27"/>
  <c r="D36" i="27"/>
  <c r="Y35" i="27"/>
  <c r="D35" i="27"/>
  <c r="Y34" i="27"/>
  <c r="D34" i="27"/>
  <c r="Y33" i="27"/>
  <c r="D33" i="27"/>
  <c r="Y32" i="27"/>
  <c r="D32" i="27"/>
  <c r="Y31" i="27"/>
  <c r="D31" i="27"/>
  <c r="Y30" i="27"/>
  <c r="D30" i="27"/>
  <c r="Y29" i="27"/>
  <c r="D29" i="27"/>
  <c r="Y28" i="27"/>
  <c r="D28" i="27"/>
  <c r="Y27" i="27"/>
  <c r="D27" i="27"/>
  <c r="Y26" i="27"/>
  <c r="D26" i="27"/>
  <c r="Y25" i="27"/>
  <c r="D25" i="27"/>
  <c r="Y24" i="27"/>
  <c r="D24" i="27"/>
  <c r="Y23" i="27"/>
  <c r="D23" i="27"/>
  <c r="Y22" i="27"/>
  <c r="D22" i="27"/>
  <c r="Y21" i="27"/>
  <c r="D21" i="27"/>
  <c r="Y20" i="27"/>
  <c r="D20" i="27"/>
  <c r="Y19" i="27"/>
  <c r="D19" i="27"/>
  <c r="Y18" i="27"/>
  <c r="D18" i="27"/>
  <c r="Y17" i="27"/>
  <c r="D17" i="27"/>
  <c r="Y16" i="27"/>
  <c r="D16" i="27"/>
  <c r="Y15" i="27"/>
  <c r="D15" i="27"/>
  <c r="Y14" i="27"/>
  <c r="D14" i="27"/>
  <c r="Y13" i="27"/>
  <c r="D13" i="27"/>
  <c r="Y12" i="27"/>
  <c r="D12" i="27"/>
  <c r="Y11" i="27"/>
  <c r="D11" i="27"/>
  <c r="Y10" i="27"/>
  <c r="D10" i="27"/>
  <c r="Y9" i="27"/>
  <c r="D9" i="27"/>
  <c r="AC8" i="27"/>
  <c r="Y8" i="27"/>
  <c r="X8" i="27"/>
  <c r="D8" i="27"/>
  <c r="Y607" i="26"/>
  <c r="D607" i="26"/>
  <c r="Y606" i="26"/>
  <c r="D606" i="26"/>
  <c r="Y605" i="26"/>
  <c r="D605" i="26"/>
  <c r="Y604" i="26"/>
  <c r="D604" i="26"/>
  <c r="Y603" i="26"/>
  <c r="D603" i="26"/>
  <c r="Y602" i="26"/>
  <c r="D602" i="26"/>
  <c r="Y601" i="26"/>
  <c r="D601" i="26"/>
  <c r="Y600" i="26"/>
  <c r="D600" i="26"/>
  <c r="Y599" i="26"/>
  <c r="D599" i="26"/>
  <c r="Y598" i="26"/>
  <c r="D598" i="26"/>
  <c r="Y597" i="26"/>
  <c r="D597" i="26"/>
  <c r="Y596" i="26"/>
  <c r="D596" i="26"/>
  <c r="Y595" i="26"/>
  <c r="D595" i="26"/>
  <c r="Y594" i="26"/>
  <c r="D594" i="26"/>
  <c r="Y593" i="26"/>
  <c r="D593" i="26"/>
  <c r="Y592" i="26"/>
  <c r="D592" i="26"/>
  <c r="Y591" i="26"/>
  <c r="D591" i="26"/>
  <c r="Y590" i="26"/>
  <c r="D590" i="26"/>
  <c r="Y589" i="26"/>
  <c r="D589" i="26"/>
  <c r="Y588" i="26"/>
  <c r="D588" i="26"/>
  <c r="Y587" i="26"/>
  <c r="D587" i="26"/>
  <c r="Y586" i="26"/>
  <c r="D586" i="26"/>
  <c r="Y585" i="26"/>
  <c r="D585" i="26"/>
  <c r="Y584" i="26"/>
  <c r="D584" i="26"/>
  <c r="Y583" i="26"/>
  <c r="D583" i="26"/>
  <c r="Y582" i="26"/>
  <c r="D582" i="26"/>
  <c r="Y581" i="26"/>
  <c r="D581" i="26"/>
  <c r="Y580" i="26"/>
  <c r="D580" i="26"/>
  <c r="Y579" i="26"/>
  <c r="D579" i="26"/>
  <c r="Y578" i="26"/>
  <c r="D578" i="26"/>
  <c r="Y577" i="26"/>
  <c r="D577" i="26"/>
  <c r="Y576" i="26"/>
  <c r="D576" i="26"/>
  <c r="Y575" i="26"/>
  <c r="D575" i="26"/>
  <c r="Y574" i="26"/>
  <c r="D574" i="26"/>
  <c r="Y573" i="26"/>
  <c r="D573" i="26"/>
  <c r="Y572" i="26"/>
  <c r="D572" i="26"/>
  <c r="Y571" i="26"/>
  <c r="D571" i="26"/>
  <c r="Y570" i="26"/>
  <c r="D570" i="26"/>
  <c r="Y569" i="26"/>
  <c r="D569" i="26"/>
  <c r="Y568" i="26"/>
  <c r="D568" i="26"/>
  <c r="Y567" i="26"/>
  <c r="D567" i="26"/>
  <c r="Y566" i="26"/>
  <c r="D566" i="26"/>
  <c r="Y565" i="26"/>
  <c r="D565" i="26"/>
  <c r="Y564" i="26"/>
  <c r="D564" i="26"/>
  <c r="Y563" i="26"/>
  <c r="D563" i="26"/>
  <c r="Y562" i="26"/>
  <c r="D562" i="26"/>
  <c r="Y561" i="26"/>
  <c r="D561" i="26"/>
  <c r="Y560" i="26"/>
  <c r="D560" i="26"/>
  <c r="Y559" i="26"/>
  <c r="D559" i="26"/>
  <c r="Y558" i="26"/>
  <c r="D558" i="26"/>
  <c r="Y557" i="26"/>
  <c r="D557" i="26"/>
  <c r="Y556" i="26"/>
  <c r="D556" i="26"/>
  <c r="Y555" i="26"/>
  <c r="D555" i="26"/>
  <c r="Y554" i="26"/>
  <c r="D554" i="26"/>
  <c r="Y553" i="26"/>
  <c r="D553" i="26"/>
  <c r="Y552" i="26"/>
  <c r="D552" i="26"/>
  <c r="Y551" i="26"/>
  <c r="D551" i="26"/>
  <c r="Y550" i="26"/>
  <c r="D550" i="26"/>
  <c r="Y549" i="26"/>
  <c r="D549" i="26"/>
  <c r="Y548" i="26"/>
  <c r="D548" i="26"/>
  <c r="Y547" i="26"/>
  <c r="D547" i="26"/>
  <c r="Y546" i="26"/>
  <c r="D546" i="26"/>
  <c r="Y545" i="26"/>
  <c r="D545" i="26"/>
  <c r="Y544" i="26"/>
  <c r="D544" i="26"/>
  <c r="Y543" i="26"/>
  <c r="D543" i="26"/>
  <c r="Y542" i="26"/>
  <c r="D542" i="26"/>
  <c r="Y541" i="26"/>
  <c r="D541" i="26"/>
  <c r="Y540" i="26"/>
  <c r="D540" i="26"/>
  <c r="Y539" i="26"/>
  <c r="D539" i="26"/>
  <c r="Y538" i="26"/>
  <c r="D538" i="26"/>
  <c r="Y537" i="26"/>
  <c r="D537" i="26"/>
  <c r="Y536" i="26"/>
  <c r="D536" i="26"/>
  <c r="Y535" i="26"/>
  <c r="D535" i="26"/>
  <c r="Y534" i="26"/>
  <c r="D534" i="26"/>
  <c r="Y533" i="26"/>
  <c r="D533" i="26"/>
  <c r="Y532" i="26"/>
  <c r="D532" i="26"/>
  <c r="Y531" i="26"/>
  <c r="D531" i="26"/>
  <c r="Y530" i="26"/>
  <c r="D530" i="26"/>
  <c r="Y529" i="26"/>
  <c r="D529" i="26"/>
  <c r="Y528" i="26"/>
  <c r="D528" i="26"/>
  <c r="Y527" i="26"/>
  <c r="D527" i="26"/>
  <c r="Y526" i="26"/>
  <c r="D526" i="26"/>
  <c r="Y525" i="26"/>
  <c r="D525" i="26"/>
  <c r="Y524" i="26"/>
  <c r="D524" i="26"/>
  <c r="Y523" i="26"/>
  <c r="D523" i="26"/>
  <c r="Y522" i="26"/>
  <c r="D522" i="26"/>
  <c r="Y521" i="26"/>
  <c r="D521" i="26"/>
  <c r="Y520" i="26"/>
  <c r="D520" i="26"/>
  <c r="Y519" i="26"/>
  <c r="D519" i="26"/>
  <c r="Y518" i="26"/>
  <c r="D518" i="26"/>
  <c r="Y517" i="26"/>
  <c r="D517" i="26"/>
  <c r="Y516" i="26"/>
  <c r="D516" i="26"/>
  <c r="Y515" i="26"/>
  <c r="D515" i="26"/>
  <c r="Y514" i="26"/>
  <c r="D514" i="26"/>
  <c r="Y513" i="26"/>
  <c r="D513" i="26"/>
  <c r="Y512" i="26"/>
  <c r="D512" i="26"/>
  <c r="Y511" i="26"/>
  <c r="D511" i="26"/>
  <c r="Y510" i="26"/>
  <c r="D510" i="26"/>
  <c r="Y509" i="26"/>
  <c r="D509" i="26"/>
  <c r="Y508" i="26"/>
  <c r="D508" i="26"/>
  <c r="Y507" i="26"/>
  <c r="D507" i="26"/>
  <c r="Y506" i="26"/>
  <c r="D506" i="26"/>
  <c r="Y505" i="26"/>
  <c r="D505" i="26"/>
  <c r="Y504" i="26"/>
  <c r="D504" i="26"/>
  <c r="Y503" i="26"/>
  <c r="D503" i="26"/>
  <c r="Y502" i="26"/>
  <c r="D502" i="26"/>
  <c r="Y501" i="26"/>
  <c r="D501" i="26"/>
  <c r="Y500" i="26"/>
  <c r="D500" i="26"/>
  <c r="Y499" i="26"/>
  <c r="D499" i="26"/>
  <c r="Y498" i="26"/>
  <c r="D498" i="26"/>
  <c r="Y497" i="26"/>
  <c r="D497" i="26"/>
  <c r="Y496" i="26"/>
  <c r="D496" i="26"/>
  <c r="Y495" i="26"/>
  <c r="D495" i="26"/>
  <c r="Y494" i="26"/>
  <c r="D494" i="26"/>
  <c r="Y493" i="26"/>
  <c r="D493" i="26"/>
  <c r="Y492" i="26"/>
  <c r="D492" i="26"/>
  <c r="Y491" i="26"/>
  <c r="D491" i="26"/>
  <c r="Y490" i="26"/>
  <c r="D490" i="26"/>
  <c r="Y489" i="26"/>
  <c r="D489" i="26"/>
  <c r="Y488" i="26"/>
  <c r="D488" i="26"/>
  <c r="Y487" i="26"/>
  <c r="D487" i="26"/>
  <c r="Y486" i="26"/>
  <c r="D486" i="26"/>
  <c r="Y485" i="26"/>
  <c r="D485" i="26"/>
  <c r="Y484" i="26"/>
  <c r="D484" i="26"/>
  <c r="Y483" i="26"/>
  <c r="D483" i="26"/>
  <c r="Y482" i="26"/>
  <c r="D482" i="26"/>
  <c r="Y481" i="26"/>
  <c r="D481" i="26"/>
  <c r="Y480" i="26"/>
  <c r="D480" i="26"/>
  <c r="Y479" i="26"/>
  <c r="D479" i="26"/>
  <c r="Y478" i="26"/>
  <c r="D478" i="26"/>
  <c r="Y477" i="26"/>
  <c r="D477" i="26"/>
  <c r="Y476" i="26"/>
  <c r="D476" i="26"/>
  <c r="Y475" i="26"/>
  <c r="D475" i="26"/>
  <c r="Y474" i="26"/>
  <c r="D474" i="26"/>
  <c r="Y473" i="26"/>
  <c r="D473" i="26"/>
  <c r="Y472" i="26"/>
  <c r="D472" i="26"/>
  <c r="Y471" i="26"/>
  <c r="D471" i="26"/>
  <c r="Y470" i="26"/>
  <c r="D470" i="26"/>
  <c r="Y469" i="26"/>
  <c r="D469" i="26"/>
  <c r="Y468" i="26"/>
  <c r="D468" i="26"/>
  <c r="Y467" i="26"/>
  <c r="D467" i="26"/>
  <c r="Y466" i="26"/>
  <c r="D466" i="26"/>
  <c r="Y465" i="26"/>
  <c r="D465" i="26"/>
  <c r="Y464" i="26"/>
  <c r="D464" i="26"/>
  <c r="Y463" i="26"/>
  <c r="D463" i="26"/>
  <c r="Y462" i="26"/>
  <c r="D462" i="26"/>
  <c r="Y461" i="26"/>
  <c r="D461" i="26"/>
  <c r="Y460" i="26"/>
  <c r="D460" i="26"/>
  <c r="Y459" i="26"/>
  <c r="D459" i="26"/>
  <c r="Y458" i="26"/>
  <c r="D458" i="26"/>
  <c r="Y457" i="26"/>
  <c r="D457" i="26"/>
  <c r="Y456" i="26"/>
  <c r="D456" i="26"/>
  <c r="Y455" i="26"/>
  <c r="D455" i="26"/>
  <c r="Y454" i="26"/>
  <c r="D454" i="26"/>
  <c r="Y453" i="26"/>
  <c r="D453" i="26"/>
  <c r="Y452" i="26"/>
  <c r="D452" i="26"/>
  <c r="Y451" i="26"/>
  <c r="D451" i="26"/>
  <c r="Y450" i="26"/>
  <c r="D450" i="26"/>
  <c r="Y449" i="26"/>
  <c r="D449" i="26"/>
  <c r="Y448" i="26"/>
  <c r="D448" i="26"/>
  <c r="Y447" i="26"/>
  <c r="D447" i="26"/>
  <c r="Y446" i="26"/>
  <c r="D446" i="26"/>
  <c r="Y445" i="26"/>
  <c r="D445" i="26"/>
  <c r="Y444" i="26"/>
  <c r="D444" i="26"/>
  <c r="Y443" i="26"/>
  <c r="D443" i="26"/>
  <c r="Y442" i="26"/>
  <c r="D442" i="26"/>
  <c r="Y441" i="26"/>
  <c r="D441" i="26"/>
  <c r="Y440" i="26"/>
  <c r="D440" i="26"/>
  <c r="Y439" i="26"/>
  <c r="D439" i="26"/>
  <c r="Y438" i="26"/>
  <c r="D438" i="26"/>
  <c r="Y437" i="26"/>
  <c r="D437" i="26"/>
  <c r="Y436" i="26"/>
  <c r="D436" i="26"/>
  <c r="Y435" i="26"/>
  <c r="D435" i="26"/>
  <c r="Y434" i="26"/>
  <c r="D434" i="26"/>
  <c r="Y433" i="26"/>
  <c r="D433" i="26"/>
  <c r="Y432" i="26"/>
  <c r="D432" i="26"/>
  <c r="Y431" i="26"/>
  <c r="D431" i="26"/>
  <c r="Y430" i="26"/>
  <c r="D430" i="26"/>
  <c r="Y429" i="26"/>
  <c r="D429" i="26"/>
  <c r="Y428" i="26"/>
  <c r="D428" i="26"/>
  <c r="Y427" i="26"/>
  <c r="D427" i="26"/>
  <c r="Y426" i="26"/>
  <c r="D426" i="26"/>
  <c r="Y425" i="26"/>
  <c r="D425" i="26"/>
  <c r="Y424" i="26"/>
  <c r="D424" i="26"/>
  <c r="Y423" i="26"/>
  <c r="D423" i="26"/>
  <c r="Y422" i="26"/>
  <c r="D422" i="26"/>
  <c r="Y421" i="26"/>
  <c r="D421" i="26"/>
  <c r="Y420" i="26"/>
  <c r="D420" i="26"/>
  <c r="Y419" i="26"/>
  <c r="D419" i="26"/>
  <c r="Y418" i="26"/>
  <c r="D418" i="26"/>
  <c r="Y417" i="26"/>
  <c r="D417" i="26"/>
  <c r="Y416" i="26"/>
  <c r="D416" i="26"/>
  <c r="Y415" i="26"/>
  <c r="D415" i="26"/>
  <c r="Y414" i="26"/>
  <c r="D414" i="26"/>
  <c r="Y413" i="26"/>
  <c r="D413" i="26"/>
  <c r="Y412" i="26"/>
  <c r="D412" i="26"/>
  <c r="Y411" i="26"/>
  <c r="D411" i="26"/>
  <c r="Y410" i="26"/>
  <c r="D410" i="26"/>
  <c r="Y409" i="26"/>
  <c r="D409" i="26"/>
  <c r="Y408" i="26"/>
  <c r="D408" i="26"/>
  <c r="Y407" i="26"/>
  <c r="D407" i="26"/>
  <c r="Y406" i="26"/>
  <c r="D406" i="26"/>
  <c r="Y405" i="26"/>
  <c r="D405" i="26"/>
  <c r="Y404" i="26"/>
  <c r="D404" i="26"/>
  <c r="Y403" i="26"/>
  <c r="D403" i="26"/>
  <c r="Y402" i="26"/>
  <c r="D402" i="26"/>
  <c r="Y401" i="26"/>
  <c r="D401" i="26"/>
  <c r="Y400" i="26"/>
  <c r="D400" i="26"/>
  <c r="Y399" i="26"/>
  <c r="D399" i="26"/>
  <c r="Y398" i="26"/>
  <c r="D398" i="26"/>
  <c r="Y397" i="26"/>
  <c r="D397" i="26"/>
  <c r="Y396" i="26"/>
  <c r="D396" i="26"/>
  <c r="Y395" i="26"/>
  <c r="D395" i="26"/>
  <c r="Y394" i="26"/>
  <c r="D394" i="26"/>
  <c r="Y393" i="26"/>
  <c r="D393" i="26"/>
  <c r="Y392" i="26"/>
  <c r="D392" i="26"/>
  <c r="Y391" i="26"/>
  <c r="D391" i="26"/>
  <c r="Y390" i="26"/>
  <c r="D390" i="26"/>
  <c r="Y389" i="26"/>
  <c r="D389" i="26"/>
  <c r="Y388" i="26"/>
  <c r="D388" i="26"/>
  <c r="Y387" i="26"/>
  <c r="D387" i="26"/>
  <c r="Y386" i="26"/>
  <c r="D386" i="26"/>
  <c r="Y385" i="26"/>
  <c r="D385" i="26"/>
  <c r="Y384" i="26"/>
  <c r="D384" i="26"/>
  <c r="Y383" i="26"/>
  <c r="D383" i="26"/>
  <c r="Y382" i="26"/>
  <c r="D382" i="26"/>
  <c r="Y381" i="26"/>
  <c r="D381" i="26"/>
  <c r="Y380" i="26"/>
  <c r="D380" i="26"/>
  <c r="Y379" i="26"/>
  <c r="D379" i="26"/>
  <c r="Y378" i="26"/>
  <c r="D378" i="26"/>
  <c r="Y377" i="26"/>
  <c r="D377" i="26"/>
  <c r="Y376" i="26"/>
  <c r="D376" i="26"/>
  <c r="Y375" i="26"/>
  <c r="D375" i="26"/>
  <c r="Y374" i="26"/>
  <c r="D374" i="26"/>
  <c r="Y373" i="26"/>
  <c r="D373" i="26"/>
  <c r="Y372" i="26"/>
  <c r="D372" i="26"/>
  <c r="Y371" i="26"/>
  <c r="D371" i="26"/>
  <c r="Y370" i="26"/>
  <c r="D370" i="26"/>
  <c r="Y369" i="26"/>
  <c r="D369" i="26"/>
  <c r="Y368" i="26"/>
  <c r="D368" i="26"/>
  <c r="Y367" i="26"/>
  <c r="D367" i="26"/>
  <c r="Y366" i="26"/>
  <c r="D366" i="26"/>
  <c r="Y365" i="26"/>
  <c r="D365" i="26"/>
  <c r="Y364" i="26"/>
  <c r="D364" i="26"/>
  <c r="Y363" i="26"/>
  <c r="D363" i="26"/>
  <c r="Y362" i="26"/>
  <c r="D362" i="26"/>
  <c r="Y361" i="26"/>
  <c r="D361" i="26"/>
  <c r="Y360" i="26"/>
  <c r="D360" i="26"/>
  <c r="Y359" i="26"/>
  <c r="D359" i="26"/>
  <c r="Y358" i="26"/>
  <c r="D358" i="26"/>
  <c r="Y357" i="26"/>
  <c r="D357" i="26"/>
  <c r="Y356" i="26"/>
  <c r="D356" i="26"/>
  <c r="Y355" i="26"/>
  <c r="D355" i="26"/>
  <c r="Y354" i="26"/>
  <c r="D354" i="26"/>
  <c r="Y353" i="26"/>
  <c r="D353" i="26"/>
  <c r="Y352" i="26"/>
  <c r="D352" i="26"/>
  <c r="Y351" i="26"/>
  <c r="D351" i="26"/>
  <c r="Y350" i="26"/>
  <c r="D350" i="26"/>
  <c r="Y349" i="26"/>
  <c r="D349" i="26"/>
  <c r="Y348" i="26"/>
  <c r="D348" i="26"/>
  <c r="Y347" i="26"/>
  <c r="D347" i="26"/>
  <c r="Y346" i="26"/>
  <c r="D346" i="26"/>
  <c r="Y345" i="26"/>
  <c r="D345" i="26"/>
  <c r="Y344" i="26"/>
  <c r="D344" i="26"/>
  <c r="Y343" i="26"/>
  <c r="D343" i="26"/>
  <c r="Y342" i="26"/>
  <c r="D342" i="26"/>
  <c r="Y341" i="26"/>
  <c r="D341" i="26"/>
  <c r="Y340" i="26"/>
  <c r="D340" i="26"/>
  <c r="Y339" i="26"/>
  <c r="D339" i="26"/>
  <c r="Y338" i="26"/>
  <c r="D338" i="26"/>
  <c r="Y337" i="26"/>
  <c r="D337" i="26"/>
  <c r="Y336" i="26"/>
  <c r="D336" i="26"/>
  <c r="Y335" i="26"/>
  <c r="D335" i="26"/>
  <c r="Y334" i="26"/>
  <c r="D334" i="26"/>
  <c r="Y333" i="26"/>
  <c r="D333" i="26"/>
  <c r="Y332" i="26"/>
  <c r="D332" i="26"/>
  <c r="Y331" i="26"/>
  <c r="D331" i="26"/>
  <c r="Y330" i="26"/>
  <c r="D330" i="26"/>
  <c r="Y329" i="26"/>
  <c r="D329" i="26"/>
  <c r="Y328" i="26"/>
  <c r="D328" i="26"/>
  <c r="Y327" i="26"/>
  <c r="D327" i="26"/>
  <c r="Y326" i="26"/>
  <c r="D326" i="26"/>
  <c r="Y325" i="26"/>
  <c r="D325" i="26"/>
  <c r="Y324" i="26"/>
  <c r="D324" i="26"/>
  <c r="Y323" i="26"/>
  <c r="D323" i="26"/>
  <c r="Y322" i="26"/>
  <c r="D322" i="26"/>
  <c r="Y321" i="26"/>
  <c r="D321" i="26"/>
  <c r="Y320" i="26"/>
  <c r="D320" i="26"/>
  <c r="Y319" i="26"/>
  <c r="D319" i="26"/>
  <c r="Y318" i="26"/>
  <c r="D318" i="26"/>
  <c r="Y317" i="26"/>
  <c r="D317" i="26"/>
  <c r="Y316" i="26"/>
  <c r="D316" i="26"/>
  <c r="Y315" i="26"/>
  <c r="D315" i="26"/>
  <c r="Y314" i="26"/>
  <c r="D314" i="26"/>
  <c r="Y313" i="26"/>
  <c r="D313" i="26"/>
  <c r="Y312" i="26"/>
  <c r="D312" i="26"/>
  <c r="Y311" i="26"/>
  <c r="D311" i="26"/>
  <c r="Y310" i="26"/>
  <c r="D310" i="26"/>
  <c r="Y309" i="26"/>
  <c r="D309" i="26"/>
  <c r="Y308" i="26"/>
  <c r="D308" i="26"/>
  <c r="Y307" i="26"/>
  <c r="D307" i="26"/>
  <c r="Y306" i="26"/>
  <c r="D306" i="26"/>
  <c r="Y305" i="26"/>
  <c r="D305" i="26"/>
  <c r="Y304" i="26"/>
  <c r="D304" i="26"/>
  <c r="Y303" i="26"/>
  <c r="D303" i="26"/>
  <c r="Y302" i="26"/>
  <c r="D302" i="26"/>
  <c r="Y301" i="26"/>
  <c r="D301" i="26"/>
  <c r="Y300" i="26"/>
  <c r="D300" i="26"/>
  <c r="Y299" i="26"/>
  <c r="D299" i="26"/>
  <c r="Y298" i="26"/>
  <c r="D298" i="26"/>
  <c r="Y297" i="26"/>
  <c r="D297" i="26"/>
  <c r="Y296" i="26"/>
  <c r="D296" i="26"/>
  <c r="Y295" i="26"/>
  <c r="D295" i="26"/>
  <c r="Y294" i="26"/>
  <c r="D294" i="26"/>
  <c r="Y293" i="26"/>
  <c r="D293" i="26"/>
  <c r="Y292" i="26"/>
  <c r="D292" i="26"/>
  <c r="Y291" i="26"/>
  <c r="D291" i="26"/>
  <c r="Y290" i="26"/>
  <c r="D290" i="26"/>
  <c r="Y289" i="26"/>
  <c r="D289" i="26"/>
  <c r="Y288" i="26"/>
  <c r="D288" i="26"/>
  <c r="Y287" i="26"/>
  <c r="D287" i="26"/>
  <c r="Y286" i="26"/>
  <c r="D286" i="26"/>
  <c r="Y285" i="26"/>
  <c r="D285" i="26"/>
  <c r="Y284" i="26"/>
  <c r="D284" i="26"/>
  <c r="Y283" i="26"/>
  <c r="D283" i="26"/>
  <c r="Y282" i="26"/>
  <c r="D282" i="26"/>
  <c r="Y281" i="26"/>
  <c r="D281" i="26"/>
  <c r="Y280" i="26"/>
  <c r="D280" i="26"/>
  <c r="Y279" i="26"/>
  <c r="D279" i="26"/>
  <c r="Y278" i="26"/>
  <c r="D278" i="26"/>
  <c r="Y277" i="26"/>
  <c r="D277" i="26"/>
  <c r="Y276" i="26"/>
  <c r="D276" i="26"/>
  <c r="Y275" i="26"/>
  <c r="D275" i="26"/>
  <c r="Y274" i="26"/>
  <c r="D274" i="26"/>
  <c r="Y273" i="26"/>
  <c r="D273" i="26"/>
  <c r="Y272" i="26"/>
  <c r="D272" i="26"/>
  <c r="Y271" i="26"/>
  <c r="D271" i="26"/>
  <c r="Y270" i="26"/>
  <c r="D270" i="26"/>
  <c r="Y269" i="26"/>
  <c r="D269" i="26"/>
  <c r="Y268" i="26"/>
  <c r="D268" i="26"/>
  <c r="Y267" i="26"/>
  <c r="D267" i="26"/>
  <c r="Y266" i="26"/>
  <c r="D266" i="26"/>
  <c r="Y265" i="26"/>
  <c r="D265" i="26"/>
  <c r="Y264" i="26"/>
  <c r="D264" i="26"/>
  <c r="Y263" i="26"/>
  <c r="D263" i="26"/>
  <c r="Y262" i="26"/>
  <c r="D262" i="26"/>
  <c r="Y261" i="26"/>
  <c r="D261" i="26"/>
  <c r="Y260" i="26"/>
  <c r="D260" i="26"/>
  <c r="Y259" i="26"/>
  <c r="D259" i="26"/>
  <c r="Y258" i="26"/>
  <c r="D258" i="26"/>
  <c r="Y257" i="26"/>
  <c r="D257" i="26"/>
  <c r="Y256" i="26"/>
  <c r="D256" i="26"/>
  <c r="Y255" i="26"/>
  <c r="D255" i="26"/>
  <c r="Y254" i="26"/>
  <c r="D254" i="26"/>
  <c r="Y253" i="26"/>
  <c r="D253" i="26"/>
  <c r="Y252" i="26"/>
  <c r="D252" i="26"/>
  <c r="Y251" i="26"/>
  <c r="D251" i="26"/>
  <c r="Y250" i="26"/>
  <c r="D250" i="26"/>
  <c r="Y249" i="26"/>
  <c r="D249" i="26"/>
  <c r="Y248" i="26"/>
  <c r="D248" i="26"/>
  <c r="Y247" i="26"/>
  <c r="D247" i="26"/>
  <c r="Y246" i="26"/>
  <c r="D246" i="26"/>
  <c r="Y245" i="26"/>
  <c r="D245" i="26"/>
  <c r="Y244" i="26"/>
  <c r="D244" i="26"/>
  <c r="Y243" i="26"/>
  <c r="D243" i="26"/>
  <c r="Y242" i="26"/>
  <c r="D242" i="26"/>
  <c r="Y241" i="26"/>
  <c r="D241" i="26"/>
  <c r="Y240" i="26"/>
  <c r="D240" i="26"/>
  <c r="Y239" i="26"/>
  <c r="D239" i="26"/>
  <c r="Y238" i="26"/>
  <c r="D238" i="26"/>
  <c r="Y237" i="26"/>
  <c r="D237" i="26"/>
  <c r="Y236" i="26"/>
  <c r="D236" i="26"/>
  <c r="Y235" i="26"/>
  <c r="D235" i="26"/>
  <c r="Y234" i="26"/>
  <c r="D234" i="26"/>
  <c r="Y233" i="26"/>
  <c r="D233" i="26"/>
  <c r="Y232" i="26"/>
  <c r="D232" i="26"/>
  <c r="Y231" i="26"/>
  <c r="D231" i="26"/>
  <c r="Y230" i="26"/>
  <c r="D230" i="26"/>
  <c r="Y229" i="26"/>
  <c r="D229" i="26"/>
  <c r="Y228" i="26"/>
  <c r="D228" i="26"/>
  <c r="Y227" i="26"/>
  <c r="D227" i="26"/>
  <c r="Y226" i="26"/>
  <c r="D226" i="26"/>
  <c r="Y225" i="26"/>
  <c r="D225" i="26"/>
  <c r="Y224" i="26"/>
  <c r="D224" i="26"/>
  <c r="Y223" i="26"/>
  <c r="D223" i="26"/>
  <c r="Y222" i="26"/>
  <c r="D222" i="26"/>
  <c r="Y221" i="26"/>
  <c r="D221" i="26"/>
  <c r="Y220" i="26"/>
  <c r="D220" i="26"/>
  <c r="Y219" i="26"/>
  <c r="D219" i="26"/>
  <c r="Y218" i="26"/>
  <c r="D218" i="26"/>
  <c r="Y217" i="26"/>
  <c r="D217" i="26"/>
  <c r="Y216" i="26"/>
  <c r="D216" i="26"/>
  <c r="Y215" i="26"/>
  <c r="D215" i="26"/>
  <c r="Y214" i="26"/>
  <c r="D214" i="26"/>
  <c r="Y213" i="26"/>
  <c r="D213" i="26"/>
  <c r="Y212" i="26"/>
  <c r="D212" i="26"/>
  <c r="Y211" i="26"/>
  <c r="D211" i="26"/>
  <c r="Y210" i="26"/>
  <c r="D210" i="26"/>
  <c r="Y209" i="26"/>
  <c r="D209" i="26"/>
  <c r="Y208" i="26"/>
  <c r="D208" i="26"/>
  <c r="Y207" i="26"/>
  <c r="D207" i="26"/>
  <c r="Y206" i="26"/>
  <c r="D206" i="26"/>
  <c r="Y205" i="26"/>
  <c r="D205" i="26"/>
  <c r="Y204" i="26"/>
  <c r="D204" i="26"/>
  <c r="Y203" i="26"/>
  <c r="D203" i="26"/>
  <c r="Y202" i="26"/>
  <c r="D202" i="26"/>
  <c r="Y201" i="26"/>
  <c r="D201" i="26"/>
  <c r="Y200" i="26"/>
  <c r="D200" i="26"/>
  <c r="Y199" i="26"/>
  <c r="D199" i="26"/>
  <c r="Y198" i="26"/>
  <c r="D198" i="26"/>
  <c r="Y197" i="26"/>
  <c r="D197" i="26"/>
  <c r="Y196" i="26"/>
  <c r="D196" i="26"/>
  <c r="Y195" i="26"/>
  <c r="D195" i="26"/>
  <c r="Y194" i="26"/>
  <c r="D194" i="26"/>
  <c r="Y193" i="26"/>
  <c r="D193" i="26"/>
  <c r="Y192" i="26"/>
  <c r="D192" i="26"/>
  <c r="Y191" i="26"/>
  <c r="D191" i="26"/>
  <c r="Y190" i="26"/>
  <c r="D190" i="26"/>
  <c r="Y189" i="26"/>
  <c r="D189" i="26"/>
  <c r="Y188" i="26"/>
  <c r="D188" i="26"/>
  <c r="Y187" i="26"/>
  <c r="D187" i="26"/>
  <c r="Y186" i="26"/>
  <c r="D186" i="26"/>
  <c r="Y185" i="26"/>
  <c r="D185" i="26"/>
  <c r="Y184" i="26"/>
  <c r="D184" i="26"/>
  <c r="Y183" i="26"/>
  <c r="D183" i="26"/>
  <c r="Y182" i="26"/>
  <c r="D182" i="26"/>
  <c r="Y181" i="26"/>
  <c r="D181" i="26"/>
  <c r="Y180" i="26"/>
  <c r="D180" i="26"/>
  <c r="Y179" i="26"/>
  <c r="D179" i="26"/>
  <c r="Y178" i="26"/>
  <c r="D178" i="26"/>
  <c r="Y177" i="26"/>
  <c r="D177" i="26"/>
  <c r="Y176" i="26"/>
  <c r="D176" i="26"/>
  <c r="Y175" i="26"/>
  <c r="D175" i="26"/>
  <c r="Y174" i="26"/>
  <c r="D174" i="26"/>
  <c r="Y173" i="26"/>
  <c r="D173" i="26"/>
  <c r="Y172" i="26"/>
  <c r="D172" i="26"/>
  <c r="Y171" i="26"/>
  <c r="D171" i="26"/>
  <c r="Y170" i="26"/>
  <c r="D170" i="26"/>
  <c r="Y169" i="26"/>
  <c r="D169" i="26"/>
  <c r="Y168" i="26"/>
  <c r="D168" i="26"/>
  <c r="Y167" i="26"/>
  <c r="D167" i="26"/>
  <c r="Y166" i="26"/>
  <c r="D166" i="26"/>
  <c r="Y165" i="26"/>
  <c r="D165" i="26"/>
  <c r="Y164" i="26"/>
  <c r="D164" i="26"/>
  <c r="Y163" i="26"/>
  <c r="D163" i="26"/>
  <c r="Y162" i="26"/>
  <c r="D162" i="26"/>
  <c r="Y161" i="26"/>
  <c r="D161" i="26"/>
  <c r="Y160" i="26"/>
  <c r="D160" i="26"/>
  <c r="Y159" i="26"/>
  <c r="D159" i="26"/>
  <c r="Y158" i="26"/>
  <c r="D158" i="26"/>
  <c r="Y157" i="26"/>
  <c r="D157" i="26"/>
  <c r="Y156" i="26"/>
  <c r="D156" i="26"/>
  <c r="Y155" i="26"/>
  <c r="D155" i="26"/>
  <c r="Y154" i="26"/>
  <c r="D154" i="26"/>
  <c r="Y153" i="26"/>
  <c r="D153" i="26"/>
  <c r="Y152" i="26"/>
  <c r="D152" i="26"/>
  <c r="Y151" i="26"/>
  <c r="D151" i="26"/>
  <c r="Y150" i="26"/>
  <c r="D150" i="26"/>
  <c r="Y149" i="26"/>
  <c r="D149" i="26"/>
  <c r="Y148" i="26"/>
  <c r="D148" i="26"/>
  <c r="Y147" i="26"/>
  <c r="D147" i="26"/>
  <c r="Y146" i="26"/>
  <c r="D146" i="26"/>
  <c r="Y145" i="26"/>
  <c r="D145" i="26"/>
  <c r="Y144" i="26"/>
  <c r="D144" i="26"/>
  <c r="Y143" i="26"/>
  <c r="D143" i="26"/>
  <c r="Y142" i="26"/>
  <c r="D142" i="26"/>
  <c r="Y141" i="26"/>
  <c r="D141" i="26"/>
  <c r="Y140" i="26"/>
  <c r="D140" i="26"/>
  <c r="Y139" i="26"/>
  <c r="D139" i="26"/>
  <c r="Y138" i="26"/>
  <c r="D138" i="26"/>
  <c r="Y137" i="26"/>
  <c r="D137" i="26"/>
  <c r="Y136" i="26"/>
  <c r="D136" i="26"/>
  <c r="Y135" i="26"/>
  <c r="D135" i="26"/>
  <c r="Y134" i="26"/>
  <c r="D134" i="26"/>
  <c r="Y133" i="26"/>
  <c r="D133" i="26"/>
  <c r="Y132" i="26"/>
  <c r="D132" i="26"/>
  <c r="Y131" i="26"/>
  <c r="D131" i="26"/>
  <c r="Y130" i="26"/>
  <c r="D130" i="26"/>
  <c r="Y129" i="26"/>
  <c r="D129" i="26"/>
  <c r="Y128" i="26"/>
  <c r="D128" i="26"/>
  <c r="Y127" i="26"/>
  <c r="D127" i="26"/>
  <c r="Y126" i="26"/>
  <c r="D126" i="26"/>
  <c r="Y125" i="26"/>
  <c r="D125" i="26"/>
  <c r="Y124" i="26"/>
  <c r="D124" i="26"/>
  <c r="Y123" i="26"/>
  <c r="D123" i="26"/>
  <c r="Y122" i="26"/>
  <c r="D122" i="26"/>
  <c r="Y121" i="26"/>
  <c r="D121" i="26"/>
  <c r="Y120" i="26"/>
  <c r="D120" i="26"/>
  <c r="Y119" i="26"/>
  <c r="D119" i="26"/>
  <c r="Y118" i="26"/>
  <c r="D118" i="26"/>
  <c r="Y117" i="26"/>
  <c r="D117" i="26"/>
  <c r="Y116" i="26"/>
  <c r="D116" i="26"/>
  <c r="Y115" i="26"/>
  <c r="D115" i="26"/>
  <c r="Y114" i="26"/>
  <c r="D114" i="26"/>
  <c r="Y113" i="26"/>
  <c r="D113" i="26"/>
  <c r="Y112" i="26"/>
  <c r="D112" i="26"/>
  <c r="Y111" i="26"/>
  <c r="D111" i="26"/>
  <c r="Y110" i="26"/>
  <c r="D110" i="26"/>
  <c r="Y109" i="26"/>
  <c r="D109" i="26"/>
  <c r="Y108" i="26"/>
  <c r="D108" i="26"/>
  <c r="Y107" i="26"/>
  <c r="D107" i="26"/>
  <c r="Y106" i="26"/>
  <c r="D106" i="26"/>
  <c r="Y105" i="26"/>
  <c r="D105" i="26"/>
  <c r="Y104" i="26"/>
  <c r="D104" i="26"/>
  <c r="Y103" i="26"/>
  <c r="D103" i="26"/>
  <c r="Y102" i="26"/>
  <c r="D102" i="26"/>
  <c r="Y101" i="26"/>
  <c r="D101" i="26"/>
  <c r="Y100" i="26"/>
  <c r="D100" i="26"/>
  <c r="Y99" i="26"/>
  <c r="D99" i="26"/>
  <c r="Y98" i="26"/>
  <c r="D98" i="26"/>
  <c r="Y97" i="26"/>
  <c r="D97" i="26"/>
  <c r="Y96" i="26"/>
  <c r="D96" i="26"/>
  <c r="Y95" i="26"/>
  <c r="D95" i="26"/>
  <c r="Y94" i="26"/>
  <c r="D94" i="26"/>
  <c r="Y93" i="26"/>
  <c r="D93" i="26"/>
  <c r="Y92" i="26"/>
  <c r="D92" i="26"/>
  <c r="Y91" i="26"/>
  <c r="D91" i="26"/>
  <c r="Y90" i="26"/>
  <c r="D90" i="26"/>
  <c r="Y89" i="26"/>
  <c r="D89" i="26"/>
  <c r="Y88" i="26"/>
  <c r="D88" i="26"/>
  <c r="Y87" i="26"/>
  <c r="D87" i="26"/>
  <c r="Y86" i="26"/>
  <c r="D86" i="26"/>
  <c r="Y85" i="26"/>
  <c r="D85" i="26"/>
  <c r="Y84" i="26"/>
  <c r="D84" i="26"/>
  <c r="Y83" i="26"/>
  <c r="D83" i="26"/>
  <c r="Y82" i="26"/>
  <c r="D82" i="26"/>
  <c r="Y81" i="26"/>
  <c r="D81" i="26"/>
  <c r="Y80" i="26"/>
  <c r="D80" i="26"/>
  <c r="Y79" i="26"/>
  <c r="D79" i="26"/>
  <c r="Y78" i="26"/>
  <c r="D78" i="26"/>
  <c r="Y77" i="26"/>
  <c r="D77" i="26"/>
  <c r="Y76" i="26"/>
  <c r="D76" i="26"/>
  <c r="Y75" i="26"/>
  <c r="D75" i="26"/>
  <c r="Y74" i="26"/>
  <c r="D74" i="26"/>
  <c r="Y73" i="26"/>
  <c r="D73" i="26"/>
  <c r="Y72" i="26"/>
  <c r="D72" i="26"/>
  <c r="Y71" i="26"/>
  <c r="D71" i="26"/>
  <c r="Y70" i="26"/>
  <c r="D70" i="26"/>
  <c r="Y69" i="26"/>
  <c r="D69" i="26"/>
  <c r="Y68" i="26"/>
  <c r="D68" i="26"/>
  <c r="Y67" i="26"/>
  <c r="D67" i="26"/>
  <c r="Y66" i="26"/>
  <c r="D66" i="26"/>
  <c r="Y65" i="26"/>
  <c r="D65" i="26"/>
  <c r="Y64" i="26"/>
  <c r="D64" i="26"/>
  <c r="Y63" i="26"/>
  <c r="D63" i="26"/>
  <c r="Y62" i="26"/>
  <c r="D62" i="26"/>
  <c r="Y61" i="26"/>
  <c r="D61" i="26"/>
  <c r="Y60" i="26"/>
  <c r="D60" i="26"/>
  <c r="Y59" i="26"/>
  <c r="D59" i="26"/>
  <c r="Y58" i="26"/>
  <c r="D58" i="26"/>
  <c r="Y57" i="26"/>
  <c r="D57" i="26"/>
  <c r="Y56" i="26"/>
  <c r="D56" i="26"/>
  <c r="Y55" i="26"/>
  <c r="D55" i="26"/>
  <c r="Y54" i="26"/>
  <c r="D54" i="26"/>
  <c r="Y53" i="26"/>
  <c r="D53" i="26"/>
  <c r="Y52" i="26"/>
  <c r="D52" i="26"/>
  <c r="Y51" i="26"/>
  <c r="D51" i="26"/>
  <c r="Y50" i="26"/>
  <c r="D50" i="26"/>
  <c r="Y49" i="26"/>
  <c r="D49" i="26"/>
  <c r="Y48" i="26"/>
  <c r="D48" i="26"/>
  <c r="Y47" i="26"/>
  <c r="D47" i="26"/>
  <c r="Y46" i="26"/>
  <c r="D46" i="26"/>
  <c r="Y45" i="26"/>
  <c r="D45" i="26"/>
  <c r="Y44" i="26"/>
  <c r="D44" i="26"/>
  <c r="Y43" i="26"/>
  <c r="D43" i="26"/>
  <c r="Y42" i="26"/>
  <c r="D42" i="26"/>
  <c r="Y41" i="26"/>
  <c r="D41" i="26"/>
  <c r="Y40" i="26"/>
  <c r="D40" i="26"/>
  <c r="Y39" i="26"/>
  <c r="D39" i="26"/>
  <c r="Y38" i="26"/>
  <c r="D38" i="26"/>
  <c r="Y37" i="26"/>
  <c r="D37" i="26"/>
  <c r="Y36" i="26"/>
  <c r="D36" i="26"/>
  <c r="Y35" i="26"/>
  <c r="D35" i="26"/>
  <c r="Y34" i="26"/>
  <c r="D34" i="26"/>
  <c r="Y33" i="26"/>
  <c r="D33" i="26"/>
  <c r="Y32" i="26"/>
  <c r="D32" i="26"/>
  <c r="Y31" i="26"/>
  <c r="D31" i="26"/>
  <c r="Y30" i="26"/>
  <c r="D30" i="26"/>
  <c r="Y29" i="26"/>
  <c r="D29" i="26"/>
  <c r="Y28" i="26"/>
  <c r="D28" i="26"/>
  <c r="Y27" i="26"/>
  <c r="D27" i="26"/>
  <c r="Y26" i="26"/>
  <c r="D26" i="26"/>
  <c r="Y25" i="26"/>
  <c r="D25" i="26"/>
  <c r="Y24" i="26"/>
  <c r="D24" i="26"/>
  <c r="Y23" i="26"/>
  <c r="D23" i="26"/>
  <c r="Y22" i="26"/>
  <c r="D22" i="26"/>
  <c r="Y21" i="26"/>
  <c r="D21" i="26"/>
  <c r="Y20" i="26"/>
  <c r="D20" i="26"/>
  <c r="Y19" i="26"/>
  <c r="D19" i="26"/>
  <c r="Y18" i="26"/>
  <c r="D18" i="26"/>
  <c r="Y17" i="26"/>
  <c r="D17" i="26"/>
  <c r="Y16" i="26"/>
  <c r="D16" i="26"/>
  <c r="Y15" i="26"/>
  <c r="D15" i="26"/>
  <c r="Y14" i="26"/>
  <c r="D14" i="26"/>
  <c r="Y13" i="26"/>
  <c r="D13" i="26"/>
  <c r="Y12" i="26"/>
  <c r="D12" i="26"/>
  <c r="Y11" i="26"/>
  <c r="D11" i="26"/>
  <c r="Y10" i="26"/>
  <c r="D10" i="26"/>
  <c r="Y9" i="26"/>
  <c r="D9" i="26"/>
  <c r="AC8" i="26"/>
  <c r="Y8" i="26"/>
  <c r="X8" i="26"/>
  <c r="D8" i="26"/>
  <c r="Y607" i="25"/>
  <c r="D607" i="25"/>
  <c r="Y606" i="25"/>
  <c r="D606" i="25"/>
  <c r="Y605" i="25"/>
  <c r="D605" i="25"/>
  <c r="Y604" i="25"/>
  <c r="D604" i="25"/>
  <c r="Y603" i="25"/>
  <c r="D603" i="25"/>
  <c r="Y602" i="25"/>
  <c r="D602" i="25"/>
  <c r="Y601" i="25"/>
  <c r="D601" i="25"/>
  <c r="Y600" i="25"/>
  <c r="D600" i="25"/>
  <c r="Y599" i="25"/>
  <c r="D599" i="25"/>
  <c r="Y598" i="25"/>
  <c r="D598" i="25"/>
  <c r="Y597" i="25"/>
  <c r="D597" i="25"/>
  <c r="Y596" i="25"/>
  <c r="D596" i="25"/>
  <c r="Y595" i="25"/>
  <c r="D595" i="25"/>
  <c r="Y594" i="25"/>
  <c r="D594" i="25"/>
  <c r="Y593" i="25"/>
  <c r="D593" i="25"/>
  <c r="Y592" i="25"/>
  <c r="D592" i="25"/>
  <c r="Y591" i="25"/>
  <c r="D591" i="25"/>
  <c r="Y590" i="25"/>
  <c r="D590" i="25"/>
  <c r="Y589" i="25"/>
  <c r="D589" i="25"/>
  <c r="Y588" i="25"/>
  <c r="D588" i="25"/>
  <c r="Y587" i="25"/>
  <c r="D587" i="25"/>
  <c r="Y586" i="25"/>
  <c r="D586" i="25"/>
  <c r="Y585" i="25"/>
  <c r="D585" i="25"/>
  <c r="Y584" i="25"/>
  <c r="D584" i="25"/>
  <c r="Y583" i="25"/>
  <c r="D583" i="25"/>
  <c r="Y582" i="25"/>
  <c r="D582" i="25"/>
  <c r="Y581" i="25"/>
  <c r="D581" i="25"/>
  <c r="Y580" i="25"/>
  <c r="D580" i="25"/>
  <c r="Y579" i="25"/>
  <c r="D579" i="25"/>
  <c r="Y578" i="25"/>
  <c r="D578" i="25"/>
  <c r="Y577" i="25"/>
  <c r="D577" i="25"/>
  <c r="Y576" i="25"/>
  <c r="D576" i="25"/>
  <c r="Y575" i="25"/>
  <c r="D575" i="25"/>
  <c r="Y574" i="25"/>
  <c r="D574" i="25"/>
  <c r="Y573" i="25"/>
  <c r="D573" i="25"/>
  <c r="Y572" i="25"/>
  <c r="D572" i="25"/>
  <c r="Y571" i="25"/>
  <c r="D571" i="25"/>
  <c r="Y570" i="25"/>
  <c r="D570" i="25"/>
  <c r="Y569" i="25"/>
  <c r="D569" i="25"/>
  <c r="Y568" i="25"/>
  <c r="D568" i="25"/>
  <c r="Y567" i="25"/>
  <c r="D567" i="25"/>
  <c r="Y566" i="25"/>
  <c r="D566" i="25"/>
  <c r="Y565" i="25"/>
  <c r="D565" i="25"/>
  <c r="Y564" i="25"/>
  <c r="D564" i="25"/>
  <c r="Y563" i="25"/>
  <c r="D563" i="25"/>
  <c r="Y562" i="25"/>
  <c r="D562" i="25"/>
  <c r="Y561" i="25"/>
  <c r="D561" i="25"/>
  <c r="Y560" i="25"/>
  <c r="D560" i="25"/>
  <c r="Y559" i="25"/>
  <c r="D559" i="25"/>
  <c r="Y558" i="25"/>
  <c r="D558" i="25"/>
  <c r="Y557" i="25"/>
  <c r="D557" i="25"/>
  <c r="Y556" i="25"/>
  <c r="D556" i="25"/>
  <c r="Y555" i="25"/>
  <c r="D555" i="25"/>
  <c r="Y554" i="25"/>
  <c r="D554" i="25"/>
  <c r="Y553" i="25"/>
  <c r="D553" i="25"/>
  <c r="Y552" i="25"/>
  <c r="D552" i="25"/>
  <c r="Y551" i="25"/>
  <c r="D551" i="25"/>
  <c r="Y550" i="25"/>
  <c r="D550" i="25"/>
  <c r="Y549" i="25"/>
  <c r="D549" i="25"/>
  <c r="Y548" i="25"/>
  <c r="D548" i="25"/>
  <c r="Y547" i="25"/>
  <c r="D547" i="25"/>
  <c r="Y546" i="25"/>
  <c r="D546" i="25"/>
  <c r="Y545" i="25"/>
  <c r="D545" i="25"/>
  <c r="Y544" i="25"/>
  <c r="D544" i="25"/>
  <c r="Y543" i="25"/>
  <c r="D543" i="25"/>
  <c r="Y542" i="25"/>
  <c r="D542" i="25"/>
  <c r="Y541" i="25"/>
  <c r="D541" i="25"/>
  <c r="Y540" i="25"/>
  <c r="D540" i="25"/>
  <c r="Y539" i="25"/>
  <c r="D539" i="25"/>
  <c r="Y538" i="25"/>
  <c r="D538" i="25"/>
  <c r="Y537" i="25"/>
  <c r="D537" i="25"/>
  <c r="Y536" i="25"/>
  <c r="D536" i="25"/>
  <c r="Y535" i="25"/>
  <c r="D535" i="25"/>
  <c r="Y534" i="25"/>
  <c r="D534" i="25"/>
  <c r="Y533" i="25"/>
  <c r="D533" i="25"/>
  <c r="Y532" i="25"/>
  <c r="D532" i="25"/>
  <c r="Y531" i="25"/>
  <c r="D531" i="25"/>
  <c r="Y530" i="25"/>
  <c r="D530" i="25"/>
  <c r="Y529" i="25"/>
  <c r="D529" i="25"/>
  <c r="Y528" i="25"/>
  <c r="D528" i="25"/>
  <c r="Y527" i="25"/>
  <c r="D527" i="25"/>
  <c r="Y526" i="25"/>
  <c r="D526" i="25"/>
  <c r="Y525" i="25"/>
  <c r="D525" i="25"/>
  <c r="Y524" i="25"/>
  <c r="D524" i="25"/>
  <c r="Y523" i="25"/>
  <c r="D523" i="25"/>
  <c r="Y522" i="25"/>
  <c r="D522" i="25"/>
  <c r="Y521" i="25"/>
  <c r="D521" i="25"/>
  <c r="Y520" i="25"/>
  <c r="D520" i="25"/>
  <c r="Y519" i="25"/>
  <c r="D519" i="25"/>
  <c r="Y518" i="25"/>
  <c r="D518" i="25"/>
  <c r="Y517" i="25"/>
  <c r="D517" i="25"/>
  <c r="Y516" i="25"/>
  <c r="D516" i="25"/>
  <c r="Y515" i="25"/>
  <c r="D515" i="25"/>
  <c r="Y514" i="25"/>
  <c r="D514" i="25"/>
  <c r="Y513" i="25"/>
  <c r="D513" i="25"/>
  <c r="Y512" i="25"/>
  <c r="D512" i="25"/>
  <c r="Y511" i="25"/>
  <c r="D511" i="25"/>
  <c r="Y510" i="25"/>
  <c r="D510" i="25"/>
  <c r="Y509" i="25"/>
  <c r="D509" i="25"/>
  <c r="Y508" i="25"/>
  <c r="D508" i="25"/>
  <c r="Y507" i="25"/>
  <c r="D507" i="25"/>
  <c r="Y506" i="25"/>
  <c r="D506" i="25"/>
  <c r="Y505" i="25"/>
  <c r="D505" i="25"/>
  <c r="Y504" i="25"/>
  <c r="D504" i="25"/>
  <c r="Y503" i="25"/>
  <c r="D503" i="25"/>
  <c r="Y502" i="25"/>
  <c r="D502" i="25"/>
  <c r="Y501" i="25"/>
  <c r="D501" i="25"/>
  <c r="Y500" i="25"/>
  <c r="D500" i="25"/>
  <c r="Y499" i="25"/>
  <c r="D499" i="25"/>
  <c r="Y498" i="25"/>
  <c r="D498" i="25"/>
  <c r="Y497" i="25"/>
  <c r="D497" i="25"/>
  <c r="Y496" i="25"/>
  <c r="D496" i="25"/>
  <c r="Y495" i="25"/>
  <c r="D495" i="25"/>
  <c r="Y494" i="25"/>
  <c r="D494" i="25"/>
  <c r="Y493" i="25"/>
  <c r="D493" i="25"/>
  <c r="Y492" i="25"/>
  <c r="D492" i="25"/>
  <c r="Y491" i="25"/>
  <c r="D491" i="25"/>
  <c r="Y490" i="25"/>
  <c r="D490" i="25"/>
  <c r="Y489" i="25"/>
  <c r="D489" i="25"/>
  <c r="Y488" i="25"/>
  <c r="D488" i="25"/>
  <c r="Y487" i="25"/>
  <c r="D487" i="25"/>
  <c r="Y486" i="25"/>
  <c r="D486" i="25"/>
  <c r="Y485" i="25"/>
  <c r="D485" i="25"/>
  <c r="Y484" i="25"/>
  <c r="D484" i="25"/>
  <c r="Y483" i="25"/>
  <c r="D483" i="25"/>
  <c r="Y482" i="25"/>
  <c r="D482" i="25"/>
  <c r="Y481" i="25"/>
  <c r="D481" i="25"/>
  <c r="Y480" i="25"/>
  <c r="D480" i="25"/>
  <c r="Y479" i="25"/>
  <c r="D479" i="25"/>
  <c r="Y478" i="25"/>
  <c r="D478" i="25"/>
  <c r="Y477" i="25"/>
  <c r="D477" i="25"/>
  <c r="Y476" i="25"/>
  <c r="D476" i="25"/>
  <c r="Y475" i="25"/>
  <c r="D475" i="25"/>
  <c r="Y474" i="25"/>
  <c r="D474" i="25"/>
  <c r="Y473" i="25"/>
  <c r="D473" i="25"/>
  <c r="Y472" i="25"/>
  <c r="D472" i="25"/>
  <c r="Y471" i="25"/>
  <c r="D471" i="25"/>
  <c r="Y470" i="25"/>
  <c r="D470" i="25"/>
  <c r="Y469" i="25"/>
  <c r="D469" i="25"/>
  <c r="Y468" i="25"/>
  <c r="D468" i="25"/>
  <c r="Y467" i="25"/>
  <c r="D467" i="25"/>
  <c r="Y466" i="25"/>
  <c r="D466" i="25"/>
  <c r="Y465" i="25"/>
  <c r="D465" i="25"/>
  <c r="Y464" i="25"/>
  <c r="D464" i="25"/>
  <c r="Y463" i="25"/>
  <c r="D463" i="25"/>
  <c r="Y462" i="25"/>
  <c r="D462" i="25"/>
  <c r="Y461" i="25"/>
  <c r="D461" i="25"/>
  <c r="Y460" i="25"/>
  <c r="D460" i="25"/>
  <c r="Y459" i="25"/>
  <c r="D459" i="25"/>
  <c r="Y458" i="25"/>
  <c r="D458" i="25"/>
  <c r="Y457" i="25"/>
  <c r="D457" i="25"/>
  <c r="Y456" i="25"/>
  <c r="D456" i="25"/>
  <c r="Y455" i="25"/>
  <c r="D455" i="25"/>
  <c r="Y454" i="25"/>
  <c r="D454" i="25"/>
  <c r="Y453" i="25"/>
  <c r="D453" i="25"/>
  <c r="Y452" i="25"/>
  <c r="D452" i="25"/>
  <c r="Y451" i="25"/>
  <c r="D451" i="25"/>
  <c r="Y450" i="25"/>
  <c r="D450" i="25"/>
  <c r="Y449" i="25"/>
  <c r="D449" i="25"/>
  <c r="Y448" i="25"/>
  <c r="D448" i="25"/>
  <c r="Y447" i="25"/>
  <c r="D447" i="25"/>
  <c r="Y446" i="25"/>
  <c r="D446" i="25"/>
  <c r="Y445" i="25"/>
  <c r="D445" i="25"/>
  <c r="Y444" i="25"/>
  <c r="D444" i="25"/>
  <c r="Y443" i="25"/>
  <c r="D443" i="25"/>
  <c r="Y442" i="25"/>
  <c r="D442" i="25"/>
  <c r="Y441" i="25"/>
  <c r="D441" i="25"/>
  <c r="Y440" i="25"/>
  <c r="D440" i="25"/>
  <c r="Y439" i="25"/>
  <c r="D439" i="25"/>
  <c r="Y438" i="25"/>
  <c r="D438" i="25"/>
  <c r="Y437" i="25"/>
  <c r="D437" i="25"/>
  <c r="Y436" i="25"/>
  <c r="D436" i="25"/>
  <c r="Y435" i="25"/>
  <c r="D435" i="25"/>
  <c r="Y434" i="25"/>
  <c r="D434" i="25"/>
  <c r="Y433" i="25"/>
  <c r="D433" i="25"/>
  <c r="Y432" i="25"/>
  <c r="D432" i="25"/>
  <c r="Y431" i="25"/>
  <c r="D431" i="25"/>
  <c r="Y430" i="25"/>
  <c r="D430" i="25"/>
  <c r="Y429" i="25"/>
  <c r="D429" i="25"/>
  <c r="Y428" i="25"/>
  <c r="D428" i="25"/>
  <c r="Y427" i="25"/>
  <c r="D427" i="25"/>
  <c r="Y426" i="25"/>
  <c r="D426" i="25"/>
  <c r="Y425" i="25"/>
  <c r="D425" i="25"/>
  <c r="Y424" i="25"/>
  <c r="D424" i="25"/>
  <c r="Y423" i="25"/>
  <c r="D423" i="25"/>
  <c r="Y422" i="25"/>
  <c r="D422" i="25"/>
  <c r="Y421" i="25"/>
  <c r="D421" i="25"/>
  <c r="Y420" i="25"/>
  <c r="D420" i="25"/>
  <c r="Y419" i="25"/>
  <c r="D419" i="25"/>
  <c r="Y418" i="25"/>
  <c r="D418" i="25"/>
  <c r="Y417" i="25"/>
  <c r="D417" i="25"/>
  <c r="Y416" i="25"/>
  <c r="D416" i="25"/>
  <c r="Y415" i="25"/>
  <c r="D415" i="25"/>
  <c r="Y414" i="25"/>
  <c r="D414" i="25"/>
  <c r="Y413" i="25"/>
  <c r="D413" i="25"/>
  <c r="Y412" i="25"/>
  <c r="D412" i="25"/>
  <c r="Y411" i="25"/>
  <c r="D411" i="25"/>
  <c r="Y410" i="25"/>
  <c r="D410" i="25"/>
  <c r="Y409" i="25"/>
  <c r="D409" i="25"/>
  <c r="Y408" i="25"/>
  <c r="D408" i="25"/>
  <c r="Y407" i="25"/>
  <c r="D407" i="25"/>
  <c r="Y406" i="25"/>
  <c r="D406" i="25"/>
  <c r="Y405" i="25"/>
  <c r="D405" i="25"/>
  <c r="Y404" i="25"/>
  <c r="D404" i="25"/>
  <c r="Y403" i="25"/>
  <c r="D403" i="25"/>
  <c r="Y402" i="25"/>
  <c r="D402" i="25"/>
  <c r="Y401" i="25"/>
  <c r="D401" i="25"/>
  <c r="Y400" i="25"/>
  <c r="D400" i="25"/>
  <c r="Y399" i="25"/>
  <c r="D399" i="25"/>
  <c r="Y398" i="25"/>
  <c r="D398" i="25"/>
  <c r="Y397" i="25"/>
  <c r="D397" i="25"/>
  <c r="Y396" i="25"/>
  <c r="D396" i="25"/>
  <c r="Y395" i="25"/>
  <c r="D395" i="25"/>
  <c r="Y394" i="25"/>
  <c r="D394" i="25"/>
  <c r="Y393" i="25"/>
  <c r="D393" i="25"/>
  <c r="Y392" i="25"/>
  <c r="D392" i="25"/>
  <c r="Y391" i="25"/>
  <c r="D391" i="25"/>
  <c r="Y390" i="25"/>
  <c r="D390" i="25"/>
  <c r="Y389" i="25"/>
  <c r="D389" i="25"/>
  <c r="Y388" i="25"/>
  <c r="D388" i="25"/>
  <c r="Y387" i="25"/>
  <c r="D387" i="25"/>
  <c r="Y386" i="25"/>
  <c r="D386" i="25"/>
  <c r="Y385" i="25"/>
  <c r="D385" i="25"/>
  <c r="Y384" i="25"/>
  <c r="D384" i="25"/>
  <c r="Y383" i="25"/>
  <c r="D383" i="25"/>
  <c r="Y382" i="25"/>
  <c r="D382" i="25"/>
  <c r="Y381" i="25"/>
  <c r="D381" i="25"/>
  <c r="Y380" i="25"/>
  <c r="D380" i="25"/>
  <c r="Y379" i="25"/>
  <c r="D379" i="25"/>
  <c r="Y378" i="25"/>
  <c r="D378" i="25"/>
  <c r="Y377" i="25"/>
  <c r="D377" i="25"/>
  <c r="Y376" i="25"/>
  <c r="D376" i="25"/>
  <c r="Y375" i="25"/>
  <c r="D375" i="25"/>
  <c r="Y374" i="25"/>
  <c r="D374" i="25"/>
  <c r="Y373" i="25"/>
  <c r="D373" i="25"/>
  <c r="Y372" i="25"/>
  <c r="D372" i="25"/>
  <c r="Y371" i="25"/>
  <c r="D371" i="25"/>
  <c r="Y370" i="25"/>
  <c r="D370" i="25"/>
  <c r="Y369" i="25"/>
  <c r="D369" i="25"/>
  <c r="Y368" i="25"/>
  <c r="D368" i="25"/>
  <c r="Y367" i="25"/>
  <c r="D367" i="25"/>
  <c r="Y366" i="25"/>
  <c r="D366" i="25"/>
  <c r="Y365" i="25"/>
  <c r="D365" i="25"/>
  <c r="Y364" i="25"/>
  <c r="D364" i="25"/>
  <c r="Y363" i="25"/>
  <c r="D363" i="25"/>
  <c r="Y362" i="25"/>
  <c r="D362" i="25"/>
  <c r="Y361" i="25"/>
  <c r="D361" i="25"/>
  <c r="Y360" i="25"/>
  <c r="D360" i="25"/>
  <c r="Y359" i="25"/>
  <c r="D359" i="25"/>
  <c r="Y358" i="25"/>
  <c r="D358" i="25"/>
  <c r="Y357" i="25"/>
  <c r="D357" i="25"/>
  <c r="Y356" i="25"/>
  <c r="D356" i="25"/>
  <c r="Y355" i="25"/>
  <c r="D355" i="25"/>
  <c r="Y354" i="25"/>
  <c r="D354" i="25"/>
  <c r="Y353" i="25"/>
  <c r="D353" i="25"/>
  <c r="Y352" i="25"/>
  <c r="D352" i="25"/>
  <c r="Y351" i="25"/>
  <c r="D351" i="25"/>
  <c r="Y350" i="25"/>
  <c r="D350" i="25"/>
  <c r="Y349" i="25"/>
  <c r="D349" i="25"/>
  <c r="Y348" i="25"/>
  <c r="D348" i="25"/>
  <c r="Y347" i="25"/>
  <c r="D347" i="25"/>
  <c r="Y346" i="25"/>
  <c r="D346" i="25"/>
  <c r="Y345" i="25"/>
  <c r="D345" i="25"/>
  <c r="Y344" i="25"/>
  <c r="D344" i="25"/>
  <c r="Y343" i="25"/>
  <c r="D343" i="25"/>
  <c r="Y342" i="25"/>
  <c r="D342" i="25"/>
  <c r="Y341" i="25"/>
  <c r="D341" i="25"/>
  <c r="Y340" i="25"/>
  <c r="D340" i="25"/>
  <c r="Y339" i="25"/>
  <c r="D339" i="25"/>
  <c r="Y338" i="25"/>
  <c r="D338" i="25"/>
  <c r="Y337" i="25"/>
  <c r="D337" i="25"/>
  <c r="Y336" i="25"/>
  <c r="D336" i="25"/>
  <c r="Y335" i="25"/>
  <c r="D335" i="25"/>
  <c r="Y334" i="25"/>
  <c r="D334" i="25"/>
  <c r="Y333" i="25"/>
  <c r="D333" i="25"/>
  <c r="Y332" i="25"/>
  <c r="D332" i="25"/>
  <c r="Y331" i="25"/>
  <c r="D331" i="25"/>
  <c r="Y330" i="25"/>
  <c r="D330" i="25"/>
  <c r="Y329" i="25"/>
  <c r="D329" i="25"/>
  <c r="Y328" i="25"/>
  <c r="D328" i="25"/>
  <c r="Y327" i="25"/>
  <c r="D327" i="25"/>
  <c r="Y326" i="25"/>
  <c r="D326" i="25"/>
  <c r="Y325" i="25"/>
  <c r="D325" i="25"/>
  <c r="Y324" i="25"/>
  <c r="D324" i="25"/>
  <c r="Y323" i="25"/>
  <c r="D323" i="25"/>
  <c r="Y322" i="25"/>
  <c r="D322" i="25"/>
  <c r="Y321" i="25"/>
  <c r="D321" i="25"/>
  <c r="Y320" i="25"/>
  <c r="D320" i="25"/>
  <c r="Y319" i="25"/>
  <c r="D319" i="25"/>
  <c r="Y318" i="25"/>
  <c r="D318" i="25"/>
  <c r="Y317" i="25"/>
  <c r="D317" i="25"/>
  <c r="Y316" i="25"/>
  <c r="D316" i="25"/>
  <c r="Y315" i="25"/>
  <c r="D315" i="25"/>
  <c r="Y314" i="25"/>
  <c r="D314" i="25"/>
  <c r="Y313" i="25"/>
  <c r="D313" i="25"/>
  <c r="Y312" i="25"/>
  <c r="D312" i="25"/>
  <c r="Y311" i="25"/>
  <c r="D311" i="25"/>
  <c r="Y310" i="25"/>
  <c r="D310" i="25"/>
  <c r="Y309" i="25"/>
  <c r="D309" i="25"/>
  <c r="Y308" i="25"/>
  <c r="D308" i="25"/>
  <c r="Y307" i="25"/>
  <c r="D307" i="25"/>
  <c r="Y306" i="25"/>
  <c r="D306" i="25"/>
  <c r="Y305" i="25"/>
  <c r="D305" i="25"/>
  <c r="Y304" i="25"/>
  <c r="D304" i="25"/>
  <c r="Y303" i="25"/>
  <c r="D303" i="25"/>
  <c r="Y302" i="25"/>
  <c r="D302" i="25"/>
  <c r="Y301" i="25"/>
  <c r="D301" i="25"/>
  <c r="Y300" i="25"/>
  <c r="D300" i="25"/>
  <c r="Y299" i="25"/>
  <c r="D299" i="25"/>
  <c r="Y298" i="25"/>
  <c r="D298" i="25"/>
  <c r="Y297" i="25"/>
  <c r="D297" i="25"/>
  <c r="Y296" i="25"/>
  <c r="D296" i="25"/>
  <c r="Y295" i="25"/>
  <c r="D295" i="25"/>
  <c r="Y294" i="25"/>
  <c r="D294" i="25"/>
  <c r="Y293" i="25"/>
  <c r="D293" i="25"/>
  <c r="Y292" i="25"/>
  <c r="D292" i="25"/>
  <c r="Y291" i="25"/>
  <c r="D291" i="25"/>
  <c r="Y290" i="25"/>
  <c r="D290" i="25"/>
  <c r="Y289" i="25"/>
  <c r="D289" i="25"/>
  <c r="Y288" i="25"/>
  <c r="D288" i="25"/>
  <c r="Y287" i="25"/>
  <c r="D287" i="25"/>
  <c r="Y286" i="25"/>
  <c r="D286" i="25"/>
  <c r="Y285" i="25"/>
  <c r="D285" i="25"/>
  <c r="Y284" i="25"/>
  <c r="D284" i="25"/>
  <c r="Y283" i="25"/>
  <c r="D283" i="25"/>
  <c r="Y282" i="25"/>
  <c r="D282" i="25"/>
  <c r="Y281" i="25"/>
  <c r="D281" i="25"/>
  <c r="Y280" i="25"/>
  <c r="D280" i="25"/>
  <c r="Y279" i="25"/>
  <c r="D279" i="25"/>
  <c r="Y278" i="25"/>
  <c r="D278" i="25"/>
  <c r="Y277" i="25"/>
  <c r="D277" i="25"/>
  <c r="Y276" i="25"/>
  <c r="D276" i="25"/>
  <c r="Y275" i="25"/>
  <c r="D275" i="25"/>
  <c r="Y274" i="25"/>
  <c r="D274" i="25"/>
  <c r="Y273" i="25"/>
  <c r="D273" i="25"/>
  <c r="Y272" i="25"/>
  <c r="D272" i="25"/>
  <c r="Y271" i="25"/>
  <c r="D271" i="25"/>
  <c r="Y270" i="25"/>
  <c r="D270" i="25"/>
  <c r="Y269" i="25"/>
  <c r="D269" i="25"/>
  <c r="Y268" i="25"/>
  <c r="D268" i="25"/>
  <c r="Y267" i="25"/>
  <c r="D267" i="25"/>
  <c r="Y266" i="25"/>
  <c r="D266" i="25"/>
  <c r="Y265" i="25"/>
  <c r="D265" i="25"/>
  <c r="Y264" i="25"/>
  <c r="D264" i="25"/>
  <c r="Y263" i="25"/>
  <c r="D263" i="25"/>
  <c r="Y262" i="25"/>
  <c r="D262" i="25"/>
  <c r="Y261" i="25"/>
  <c r="D261" i="25"/>
  <c r="Y260" i="25"/>
  <c r="D260" i="25"/>
  <c r="Y259" i="25"/>
  <c r="D259" i="25"/>
  <c r="Y258" i="25"/>
  <c r="D258" i="25"/>
  <c r="Y257" i="25"/>
  <c r="D257" i="25"/>
  <c r="Y256" i="25"/>
  <c r="D256" i="25"/>
  <c r="Y255" i="25"/>
  <c r="D255" i="25"/>
  <c r="Y254" i="25"/>
  <c r="D254" i="25"/>
  <c r="Y253" i="25"/>
  <c r="D253" i="25"/>
  <c r="Y252" i="25"/>
  <c r="D252" i="25"/>
  <c r="Y251" i="25"/>
  <c r="D251" i="25"/>
  <c r="Y250" i="25"/>
  <c r="D250" i="25"/>
  <c r="Y249" i="25"/>
  <c r="D249" i="25"/>
  <c r="Y248" i="25"/>
  <c r="D248" i="25"/>
  <c r="Y247" i="25"/>
  <c r="D247" i="25"/>
  <c r="Y246" i="25"/>
  <c r="D246" i="25"/>
  <c r="Y245" i="25"/>
  <c r="D245" i="25"/>
  <c r="Y244" i="25"/>
  <c r="D244" i="25"/>
  <c r="Y243" i="25"/>
  <c r="D243" i="25"/>
  <c r="Y242" i="25"/>
  <c r="D242" i="25"/>
  <c r="Y241" i="25"/>
  <c r="D241" i="25"/>
  <c r="Y240" i="25"/>
  <c r="D240" i="25"/>
  <c r="Y239" i="25"/>
  <c r="D239" i="25"/>
  <c r="Y238" i="25"/>
  <c r="D238" i="25"/>
  <c r="Y237" i="25"/>
  <c r="D237" i="25"/>
  <c r="Y236" i="25"/>
  <c r="D236" i="25"/>
  <c r="Y235" i="25"/>
  <c r="D235" i="25"/>
  <c r="Y234" i="25"/>
  <c r="D234" i="25"/>
  <c r="Y233" i="25"/>
  <c r="D233" i="25"/>
  <c r="Y232" i="25"/>
  <c r="D232" i="25"/>
  <c r="Y231" i="25"/>
  <c r="D231" i="25"/>
  <c r="Y230" i="25"/>
  <c r="D230" i="25"/>
  <c r="Y229" i="25"/>
  <c r="D229" i="25"/>
  <c r="Y228" i="25"/>
  <c r="D228" i="25"/>
  <c r="Y227" i="25"/>
  <c r="D227" i="25"/>
  <c r="Y226" i="25"/>
  <c r="D226" i="25"/>
  <c r="Y225" i="25"/>
  <c r="D225" i="25"/>
  <c r="Y224" i="25"/>
  <c r="D224" i="25"/>
  <c r="Y223" i="25"/>
  <c r="D223" i="25"/>
  <c r="Y222" i="25"/>
  <c r="D222" i="25"/>
  <c r="Y221" i="25"/>
  <c r="D221" i="25"/>
  <c r="Y220" i="25"/>
  <c r="D220" i="25"/>
  <c r="Y219" i="25"/>
  <c r="D219" i="25"/>
  <c r="Y218" i="25"/>
  <c r="D218" i="25"/>
  <c r="Y217" i="25"/>
  <c r="D217" i="25"/>
  <c r="Y216" i="25"/>
  <c r="D216" i="25"/>
  <c r="Y215" i="25"/>
  <c r="D215" i="25"/>
  <c r="Y214" i="25"/>
  <c r="D214" i="25"/>
  <c r="Y213" i="25"/>
  <c r="D213" i="25"/>
  <c r="Y212" i="25"/>
  <c r="D212" i="25"/>
  <c r="Y211" i="25"/>
  <c r="D211" i="25"/>
  <c r="Y210" i="25"/>
  <c r="D210" i="25"/>
  <c r="Y209" i="25"/>
  <c r="D209" i="25"/>
  <c r="Y208" i="25"/>
  <c r="D208" i="25"/>
  <c r="Y207" i="25"/>
  <c r="D207" i="25"/>
  <c r="Y206" i="25"/>
  <c r="D206" i="25"/>
  <c r="Y205" i="25"/>
  <c r="D205" i="25"/>
  <c r="Y204" i="25"/>
  <c r="D204" i="25"/>
  <c r="Y203" i="25"/>
  <c r="D203" i="25"/>
  <c r="Y202" i="25"/>
  <c r="D202" i="25"/>
  <c r="Y201" i="25"/>
  <c r="D201" i="25"/>
  <c r="Y200" i="25"/>
  <c r="D200" i="25"/>
  <c r="Y199" i="25"/>
  <c r="D199" i="25"/>
  <c r="Y198" i="25"/>
  <c r="D198" i="25"/>
  <c r="Y197" i="25"/>
  <c r="D197" i="25"/>
  <c r="Y196" i="25"/>
  <c r="D196" i="25"/>
  <c r="Y195" i="25"/>
  <c r="D195" i="25"/>
  <c r="Y194" i="25"/>
  <c r="D194" i="25"/>
  <c r="Y193" i="25"/>
  <c r="D193" i="25"/>
  <c r="Y192" i="25"/>
  <c r="D192" i="25"/>
  <c r="Y191" i="25"/>
  <c r="D191" i="25"/>
  <c r="Y190" i="25"/>
  <c r="D190" i="25"/>
  <c r="Y189" i="25"/>
  <c r="D189" i="25"/>
  <c r="Y188" i="25"/>
  <c r="D188" i="25"/>
  <c r="Y187" i="25"/>
  <c r="D187" i="25"/>
  <c r="Y186" i="25"/>
  <c r="D186" i="25"/>
  <c r="Y185" i="25"/>
  <c r="D185" i="25"/>
  <c r="Y184" i="25"/>
  <c r="D184" i="25"/>
  <c r="Y183" i="25"/>
  <c r="D183" i="25"/>
  <c r="Y182" i="25"/>
  <c r="D182" i="25"/>
  <c r="Y181" i="25"/>
  <c r="D181" i="25"/>
  <c r="Y180" i="25"/>
  <c r="D180" i="25"/>
  <c r="Y179" i="25"/>
  <c r="D179" i="25"/>
  <c r="Y178" i="25"/>
  <c r="D178" i="25"/>
  <c r="Y177" i="25"/>
  <c r="D177" i="25"/>
  <c r="Y176" i="25"/>
  <c r="D176" i="25"/>
  <c r="Y175" i="25"/>
  <c r="D175" i="25"/>
  <c r="Y174" i="25"/>
  <c r="D174" i="25"/>
  <c r="Y173" i="25"/>
  <c r="D173" i="25"/>
  <c r="Y172" i="25"/>
  <c r="D172" i="25"/>
  <c r="Y171" i="25"/>
  <c r="D171" i="25"/>
  <c r="Y170" i="25"/>
  <c r="D170" i="25"/>
  <c r="Y169" i="25"/>
  <c r="D169" i="25"/>
  <c r="Y168" i="25"/>
  <c r="D168" i="25"/>
  <c r="Y167" i="25"/>
  <c r="D167" i="25"/>
  <c r="Y166" i="25"/>
  <c r="D166" i="25"/>
  <c r="Y165" i="25"/>
  <c r="D165" i="25"/>
  <c r="Y164" i="25"/>
  <c r="D164" i="25"/>
  <c r="Y163" i="25"/>
  <c r="D163" i="25"/>
  <c r="Y162" i="25"/>
  <c r="D162" i="25"/>
  <c r="Y161" i="25"/>
  <c r="D161" i="25"/>
  <c r="Y160" i="25"/>
  <c r="D160" i="25"/>
  <c r="Y159" i="25"/>
  <c r="D159" i="25"/>
  <c r="Y158" i="25"/>
  <c r="D158" i="25"/>
  <c r="Y157" i="25"/>
  <c r="D157" i="25"/>
  <c r="Y156" i="25"/>
  <c r="D156" i="25"/>
  <c r="Y155" i="25"/>
  <c r="D155" i="25"/>
  <c r="Y154" i="25"/>
  <c r="D154" i="25"/>
  <c r="Y153" i="25"/>
  <c r="D153" i="25"/>
  <c r="Y152" i="25"/>
  <c r="D152" i="25"/>
  <c r="Y151" i="25"/>
  <c r="D151" i="25"/>
  <c r="Y150" i="25"/>
  <c r="D150" i="25"/>
  <c r="Y149" i="25"/>
  <c r="D149" i="25"/>
  <c r="Y148" i="25"/>
  <c r="D148" i="25"/>
  <c r="Y147" i="25"/>
  <c r="D147" i="25"/>
  <c r="Y146" i="25"/>
  <c r="D146" i="25"/>
  <c r="Y145" i="25"/>
  <c r="D145" i="25"/>
  <c r="Y144" i="25"/>
  <c r="D144" i="25"/>
  <c r="Y143" i="25"/>
  <c r="D143" i="25"/>
  <c r="Y142" i="25"/>
  <c r="D142" i="25"/>
  <c r="Y141" i="25"/>
  <c r="D141" i="25"/>
  <c r="Y140" i="25"/>
  <c r="D140" i="25"/>
  <c r="Y139" i="25"/>
  <c r="D139" i="25"/>
  <c r="Y138" i="25"/>
  <c r="D138" i="25"/>
  <c r="Y137" i="25"/>
  <c r="D137" i="25"/>
  <c r="Y136" i="25"/>
  <c r="D136" i="25"/>
  <c r="Y135" i="25"/>
  <c r="D135" i="25"/>
  <c r="Y134" i="25"/>
  <c r="D134" i="25"/>
  <c r="Y133" i="25"/>
  <c r="D133" i="25"/>
  <c r="Y132" i="25"/>
  <c r="D132" i="25"/>
  <c r="Y131" i="25"/>
  <c r="D131" i="25"/>
  <c r="Y130" i="25"/>
  <c r="D130" i="25"/>
  <c r="Y129" i="25"/>
  <c r="D129" i="25"/>
  <c r="Y128" i="25"/>
  <c r="D128" i="25"/>
  <c r="Y127" i="25"/>
  <c r="D127" i="25"/>
  <c r="Y126" i="25"/>
  <c r="D126" i="25"/>
  <c r="Y125" i="25"/>
  <c r="D125" i="25"/>
  <c r="Y124" i="25"/>
  <c r="D124" i="25"/>
  <c r="Y123" i="25"/>
  <c r="D123" i="25"/>
  <c r="Y122" i="25"/>
  <c r="D122" i="25"/>
  <c r="Y121" i="25"/>
  <c r="D121" i="25"/>
  <c r="Y120" i="25"/>
  <c r="D120" i="25"/>
  <c r="Y119" i="25"/>
  <c r="D119" i="25"/>
  <c r="Y118" i="25"/>
  <c r="D118" i="25"/>
  <c r="Y117" i="25"/>
  <c r="D117" i="25"/>
  <c r="Y116" i="25"/>
  <c r="D116" i="25"/>
  <c r="Y115" i="25"/>
  <c r="D115" i="25"/>
  <c r="Y114" i="25"/>
  <c r="D114" i="25"/>
  <c r="Y113" i="25"/>
  <c r="D113" i="25"/>
  <c r="Y112" i="25"/>
  <c r="D112" i="25"/>
  <c r="Y111" i="25"/>
  <c r="D111" i="25"/>
  <c r="Y110" i="25"/>
  <c r="D110" i="25"/>
  <c r="Y109" i="25"/>
  <c r="D109" i="25"/>
  <c r="Y108" i="25"/>
  <c r="D108" i="25"/>
  <c r="Y107" i="25"/>
  <c r="D107" i="25"/>
  <c r="Y106" i="25"/>
  <c r="D106" i="25"/>
  <c r="Y105" i="25"/>
  <c r="D105" i="25"/>
  <c r="Y104" i="25"/>
  <c r="D104" i="25"/>
  <c r="Y103" i="25"/>
  <c r="D103" i="25"/>
  <c r="Y102" i="25"/>
  <c r="D102" i="25"/>
  <c r="Y101" i="25"/>
  <c r="D101" i="25"/>
  <c r="Y100" i="25"/>
  <c r="D100" i="25"/>
  <c r="Y99" i="25"/>
  <c r="D99" i="25"/>
  <c r="Y98" i="25"/>
  <c r="D98" i="25"/>
  <c r="Y97" i="25"/>
  <c r="D97" i="25"/>
  <c r="Y96" i="25"/>
  <c r="D96" i="25"/>
  <c r="Y95" i="25"/>
  <c r="D95" i="25"/>
  <c r="Y94" i="25"/>
  <c r="D94" i="25"/>
  <c r="Y93" i="25"/>
  <c r="D93" i="25"/>
  <c r="Y92" i="25"/>
  <c r="D92" i="25"/>
  <c r="Y91" i="25"/>
  <c r="D91" i="25"/>
  <c r="Y90" i="25"/>
  <c r="D90" i="25"/>
  <c r="Y89" i="25"/>
  <c r="D89" i="25"/>
  <c r="Y88" i="25"/>
  <c r="D88" i="25"/>
  <c r="Y87" i="25"/>
  <c r="D87" i="25"/>
  <c r="Y86" i="25"/>
  <c r="D86" i="25"/>
  <c r="Y85" i="25"/>
  <c r="D85" i="25"/>
  <c r="Y84" i="25"/>
  <c r="D84" i="25"/>
  <c r="Y83" i="25"/>
  <c r="D83" i="25"/>
  <c r="Y82" i="25"/>
  <c r="D82" i="25"/>
  <c r="Y81" i="25"/>
  <c r="D81" i="25"/>
  <c r="Y80" i="25"/>
  <c r="D80" i="25"/>
  <c r="Y79" i="25"/>
  <c r="D79" i="25"/>
  <c r="Y78" i="25"/>
  <c r="D78" i="25"/>
  <c r="Y77" i="25"/>
  <c r="D77" i="25"/>
  <c r="Y76" i="25"/>
  <c r="D76" i="25"/>
  <c r="Y75" i="25"/>
  <c r="D75" i="25"/>
  <c r="Y74" i="25"/>
  <c r="D74" i="25"/>
  <c r="Y73" i="25"/>
  <c r="D73" i="25"/>
  <c r="Y72" i="25"/>
  <c r="D72" i="25"/>
  <c r="Y71" i="25"/>
  <c r="D71" i="25"/>
  <c r="Y70" i="25"/>
  <c r="D70" i="25"/>
  <c r="Y69" i="25"/>
  <c r="D69" i="25"/>
  <c r="Y68" i="25"/>
  <c r="D68" i="25"/>
  <c r="Y67" i="25"/>
  <c r="D67" i="25"/>
  <c r="Y66" i="25"/>
  <c r="D66" i="25"/>
  <c r="Y65" i="25"/>
  <c r="D65" i="25"/>
  <c r="Y64" i="25"/>
  <c r="D64" i="25"/>
  <c r="Y63" i="25"/>
  <c r="D63" i="25"/>
  <c r="Y62" i="25"/>
  <c r="D62" i="25"/>
  <c r="Y61" i="25"/>
  <c r="D61" i="25"/>
  <c r="Y60" i="25"/>
  <c r="D60" i="25"/>
  <c r="Y59" i="25"/>
  <c r="D59" i="25"/>
  <c r="Y58" i="25"/>
  <c r="D58" i="25"/>
  <c r="Y57" i="25"/>
  <c r="D57" i="25"/>
  <c r="Y56" i="25"/>
  <c r="D56" i="25"/>
  <c r="Y55" i="25"/>
  <c r="D55" i="25"/>
  <c r="Y54" i="25"/>
  <c r="D54" i="25"/>
  <c r="Y53" i="25"/>
  <c r="D53" i="25"/>
  <c r="Y52" i="25"/>
  <c r="D52" i="25"/>
  <c r="Y51" i="25"/>
  <c r="D51" i="25"/>
  <c r="Y50" i="25"/>
  <c r="D50" i="25"/>
  <c r="Y49" i="25"/>
  <c r="D49" i="25"/>
  <c r="Y48" i="25"/>
  <c r="D48" i="25"/>
  <c r="Y47" i="25"/>
  <c r="D47" i="25"/>
  <c r="Y46" i="25"/>
  <c r="D46" i="25"/>
  <c r="Y45" i="25"/>
  <c r="D45" i="25"/>
  <c r="Y44" i="25"/>
  <c r="D44" i="25"/>
  <c r="Y43" i="25"/>
  <c r="D43" i="25"/>
  <c r="Y42" i="25"/>
  <c r="D42" i="25"/>
  <c r="Y41" i="25"/>
  <c r="D41" i="25"/>
  <c r="Y40" i="25"/>
  <c r="D40" i="25"/>
  <c r="Y39" i="25"/>
  <c r="D39" i="25"/>
  <c r="Y38" i="25"/>
  <c r="D38" i="25"/>
  <c r="Y37" i="25"/>
  <c r="D37" i="25"/>
  <c r="Y36" i="25"/>
  <c r="D36" i="25"/>
  <c r="Y35" i="25"/>
  <c r="D35" i="25"/>
  <c r="Y34" i="25"/>
  <c r="D34" i="25"/>
  <c r="Y33" i="25"/>
  <c r="D33" i="25"/>
  <c r="Y32" i="25"/>
  <c r="D32" i="25"/>
  <c r="Y31" i="25"/>
  <c r="D31" i="25"/>
  <c r="Y30" i="25"/>
  <c r="D30" i="25"/>
  <c r="Y29" i="25"/>
  <c r="D29" i="25"/>
  <c r="Y28" i="25"/>
  <c r="D28" i="25"/>
  <c r="Y27" i="25"/>
  <c r="D27" i="25"/>
  <c r="Y26" i="25"/>
  <c r="D26" i="25"/>
  <c r="Y25" i="25"/>
  <c r="D25" i="25"/>
  <c r="Y24" i="25"/>
  <c r="D24" i="25"/>
  <c r="Y23" i="25"/>
  <c r="D23" i="25"/>
  <c r="Y22" i="25"/>
  <c r="D22" i="25"/>
  <c r="Y21" i="25"/>
  <c r="D21" i="25"/>
  <c r="Y20" i="25"/>
  <c r="D20" i="25"/>
  <c r="Y19" i="25"/>
  <c r="D19" i="25"/>
  <c r="Y18" i="25"/>
  <c r="D18" i="25"/>
  <c r="Y17" i="25"/>
  <c r="D17" i="25"/>
  <c r="Y16" i="25"/>
  <c r="D16" i="25"/>
  <c r="Y15" i="25"/>
  <c r="D15" i="25"/>
  <c r="Y14" i="25"/>
  <c r="D14" i="25"/>
  <c r="Y13" i="25"/>
  <c r="D13" i="25"/>
  <c r="Y12" i="25"/>
  <c r="D12" i="25"/>
  <c r="Y11" i="25"/>
  <c r="D11" i="25"/>
  <c r="Y10" i="25"/>
  <c r="D10" i="25"/>
  <c r="Y9" i="25"/>
  <c r="D9" i="25"/>
  <c r="AC8" i="25"/>
  <c r="Y8" i="25"/>
  <c r="X8" i="25"/>
  <c r="D8" i="25"/>
  <c r="Y607" i="24"/>
  <c r="D607" i="24"/>
  <c r="Y606" i="24"/>
  <c r="D606" i="24"/>
  <c r="Y605" i="24"/>
  <c r="D605" i="24"/>
  <c r="Y604" i="24"/>
  <c r="D604" i="24"/>
  <c r="Y603" i="24"/>
  <c r="D603" i="24"/>
  <c r="Y602" i="24"/>
  <c r="D602" i="24"/>
  <c r="Y601" i="24"/>
  <c r="D601" i="24"/>
  <c r="Y600" i="24"/>
  <c r="D600" i="24"/>
  <c r="Y599" i="24"/>
  <c r="D599" i="24"/>
  <c r="Y598" i="24"/>
  <c r="D598" i="24"/>
  <c r="Y597" i="24"/>
  <c r="D597" i="24"/>
  <c r="Y596" i="24"/>
  <c r="D596" i="24"/>
  <c r="Y595" i="24"/>
  <c r="D595" i="24"/>
  <c r="Y594" i="24"/>
  <c r="D594" i="24"/>
  <c r="Y593" i="24"/>
  <c r="D593" i="24"/>
  <c r="Y592" i="24"/>
  <c r="D592" i="24"/>
  <c r="Y591" i="24"/>
  <c r="D591" i="24"/>
  <c r="Y590" i="24"/>
  <c r="D590" i="24"/>
  <c r="Y589" i="24"/>
  <c r="D589" i="24"/>
  <c r="Y588" i="24"/>
  <c r="D588" i="24"/>
  <c r="Y587" i="24"/>
  <c r="D587" i="24"/>
  <c r="Y586" i="24"/>
  <c r="D586" i="24"/>
  <c r="Y585" i="24"/>
  <c r="D585" i="24"/>
  <c r="Y584" i="24"/>
  <c r="D584" i="24"/>
  <c r="Y583" i="24"/>
  <c r="D583" i="24"/>
  <c r="Y582" i="24"/>
  <c r="D582" i="24"/>
  <c r="Y581" i="24"/>
  <c r="D581" i="24"/>
  <c r="Y580" i="24"/>
  <c r="D580" i="24"/>
  <c r="Y579" i="24"/>
  <c r="D579" i="24"/>
  <c r="Y578" i="24"/>
  <c r="D578" i="24"/>
  <c r="Y577" i="24"/>
  <c r="D577" i="24"/>
  <c r="Y576" i="24"/>
  <c r="D576" i="24"/>
  <c r="Y575" i="24"/>
  <c r="D575" i="24"/>
  <c r="Y574" i="24"/>
  <c r="D574" i="24"/>
  <c r="Y573" i="24"/>
  <c r="D573" i="24"/>
  <c r="Y572" i="24"/>
  <c r="D572" i="24"/>
  <c r="Y571" i="24"/>
  <c r="D571" i="24"/>
  <c r="Y570" i="24"/>
  <c r="D570" i="24"/>
  <c r="Y569" i="24"/>
  <c r="D569" i="24"/>
  <c r="Y568" i="24"/>
  <c r="D568" i="24"/>
  <c r="Y567" i="24"/>
  <c r="D567" i="24"/>
  <c r="Y566" i="24"/>
  <c r="D566" i="24"/>
  <c r="Y565" i="24"/>
  <c r="D565" i="24"/>
  <c r="Y564" i="24"/>
  <c r="D564" i="24"/>
  <c r="Y563" i="24"/>
  <c r="D563" i="24"/>
  <c r="Y562" i="24"/>
  <c r="D562" i="24"/>
  <c r="Y561" i="24"/>
  <c r="D561" i="24"/>
  <c r="Y560" i="24"/>
  <c r="D560" i="24"/>
  <c r="Y559" i="24"/>
  <c r="D559" i="24"/>
  <c r="Y558" i="24"/>
  <c r="D558" i="24"/>
  <c r="Y557" i="24"/>
  <c r="D557" i="24"/>
  <c r="Y556" i="24"/>
  <c r="D556" i="24"/>
  <c r="Y555" i="24"/>
  <c r="D555" i="24"/>
  <c r="Y554" i="24"/>
  <c r="D554" i="24"/>
  <c r="Y553" i="24"/>
  <c r="D553" i="24"/>
  <c r="Y552" i="24"/>
  <c r="D552" i="24"/>
  <c r="Y551" i="24"/>
  <c r="D551" i="24"/>
  <c r="Y550" i="24"/>
  <c r="D550" i="24"/>
  <c r="Y549" i="24"/>
  <c r="D549" i="24"/>
  <c r="Y548" i="24"/>
  <c r="D548" i="24"/>
  <c r="Y547" i="24"/>
  <c r="D547" i="24"/>
  <c r="Y546" i="24"/>
  <c r="D546" i="24"/>
  <c r="Y545" i="24"/>
  <c r="D545" i="24"/>
  <c r="Y544" i="24"/>
  <c r="D544" i="24"/>
  <c r="Y543" i="24"/>
  <c r="D543" i="24"/>
  <c r="Y542" i="24"/>
  <c r="D542" i="24"/>
  <c r="Y541" i="24"/>
  <c r="D541" i="24"/>
  <c r="Y540" i="24"/>
  <c r="D540" i="24"/>
  <c r="Y539" i="24"/>
  <c r="D539" i="24"/>
  <c r="Y538" i="24"/>
  <c r="D538" i="24"/>
  <c r="Y537" i="24"/>
  <c r="D537" i="24"/>
  <c r="Y536" i="24"/>
  <c r="D536" i="24"/>
  <c r="Y535" i="24"/>
  <c r="D535" i="24"/>
  <c r="Y534" i="24"/>
  <c r="D534" i="24"/>
  <c r="Y533" i="24"/>
  <c r="D533" i="24"/>
  <c r="Y532" i="24"/>
  <c r="D532" i="24"/>
  <c r="Y531" i="24"/>
  <c r="D531" i="24"/>
  <c r="Y530" i="24"/>
  <c r="D530" i="24"/>
  <c r="Y529" i="24"/>
  <c r="D529" i="24"/>
  <c r="Y528" i="24"/>
  <c r="D528" i="24"/>
  <c r="Y527" i="24"/>
  <c r="D527" i="24"/>
  <c r="Y526" i="24"/>
  <c r="D526" i="24"/>
  <c r="Y525" i="24"/>
  <c r="D525" i="24"/>
  <c r="Y524" i="24"/>
  <c r="D524" i="24"/>
  <c r="Y523" i="24"/>
  <c r="D523" i="24"/>
  <c r="Y522" i="24"/>
  <c r="D522" i="24"/>
  <c r="Y521" i="24"/>
  <c r="D521" i="24"/>
  <c r="Y520" i="24"/>
  <c r="D520" i="24"/>
  <c r="Y519" i="24"/>
  <c r="D519" i="24"/>
  <c r="Y518" i="24"/>
  <c r="D518" i="24"/>
  <c r="Y517" i="24"/>
  <c r="D517" i="24"/>
  <c r="Y516" i="24"/>
  <c r="D516" i="24"/>
  <c r="Y515" i="24"/>
  <c r="D515" i="24"/>
  <c r="Y514" i="24"/>
  <c r="D514" i="24"/>
  <c r="Y513" i="24"/>
  <c r="D513" i="24"/>
  <c r="Y512" i="24"/>
  <c r="D512" i="24"/>
  <c r="Y511" i="24"/>
  <c r="D511" i="24"/>
  <c r="Y510" i="24"/>
  <c r="D510" i="24"/>
  <c r="Y509" i="24"/>
  <c r="D509" i="24"/>
  <c r="Y508" i="24"/>
  <c r="D508" i="24"/>
  <c r="Y507" i="24"/>
  <c r="D507" i="24"/>
  <c r="Y506" i="24"/>
  <c r="D506" i="24"/>
  <c r="Y505" i="24"/>
  <c r="D505" i="24"/>
  <c r="Y504" i="24"/>
  <c r="D504" i="24"/>
  <c r="Y503" i="24"/>
  <c r="D503" i="24"/>
  <c r="Y502" i="24"/>
  <c r="D502" i="24"/>
  <c r="Y501" i="24"/>
  <c r="D501" i="24"/>
  <c r="Y500" i="24"/>
  <c r="D500" i="24"/>
  <c r="Y499" i="24"/>
  <c r="D499" i="24"/>
  <c r="Y498" i="24"/>
  <c r="D498" i="24"/>
  <c r="Y497" i="24"/>
  <c r="D497" i="24"/>
  <c r="Y496" i="24"/>
  <c r="D496" i="24"/>
  <c r="Y495" i="24"/>
  <c r="D495" i="24"/>
  <c r="Y494" i="24"/>
  <c r="D494" i="24"/>
  <c r="Y493" i="24"/>
  <c r="D493" i="24"/>
  <c r="Y492" i="24"/>
  <c r="D492" i="24"/>
  <c r="Y491" i="24"/>
  <c r="D491" i="24"/>
  <c r="Y490" i="24"/>
  <c r="D490" i="24"/>
  <c r="Y489" i="24"/>
  <c r="D489" i="24"/>
  <c r="Y488" i="24"/>
  <c r="D488" i="24"/>
  <c r="Y487" i="24"/>
  <c r="D487" i="24"/>
  <c r="Y486" i="24"/>
  <c r="D486" i="24"/>
  <c r="Y485" i="24"/>
  <c r="D485" i="24"/>
  <c r="Y484" i="24"/>
  <c r="D484" i="24"/>
  <c r="Y483" i="24"/>
  <c r="D483" i="24"/>
  <c r="Y482" i="24"/>
  <c r="D482" i="24"/>
  <c r="Y481" i="24"/>
  <c r="D481" i="24"/>
  <c r="Y480" i="24"/>
  <c r="D480" i="24"/>
  <c r="Y479" i="24"/>
  <c r="D479" i="24"/>
  <c r="Y478" i="24"/>
  <c r="D478" i="24"/>
  <c r="Y477" i="24"/>
  <c r="D477" i="24"/>
  <c r="Y476" i="24"/>
  <c r="D476" i="24"/>
  <c r="Y475" i="24"/>
  <c r="D475" i="24"/>
  <c r="Y474" i="24"/>
  <c r="D474" i="24"/>
  <c r="Y473" i="24"/>
  <c r="D473" i="24"/>
  <c r="Y472" i="24"/>
  <c r="D472" i="24"/>
  <c r="Y471" i="24"/>
  <c r="D471" i="24"/>
  <c r="Y470" i="24"/>
  <c r="D470" i="24"/>
  <c r="Y469" i="24"/>
  <c r="D469" i="24"/>
  <c r="Y468" i="24"/>
  <c r="D468" i="24"/>
  <c r="Y467" i="24"/>
  <c r="D467" i="24"/>
  <c r="Y466" i="24"/>
  <c r="D466" i="24"/>
  <c r="Y465" i="24"/>
  <c r="D465" i="24"/>
  <c r="Y464" i="24"/>
  <c r="D464" i="24"/>
  <c r="Y463" i="24"/>
  <c r="D463" i="24"/>
  <c r="Y462" i="24"/>
  <c r="D462" i="24"/>
  <c r="Y461" i="24"/>
  <c r="D461" i="24"/>
  <c r="Y460" i="24"/>
  <c r="D460" i="24"/>
  <c r="Y459" i="24"/>
  <c r="D459" i="24"/>
  <c r="Y458" i="24"/>
  <c r="D458" i="24"/>
  <c r="Y457" i="24"/>
  <c r="D457" i="24"/>
  <c r="Y456" i="24"/>
  <c r="D456" i="24"/>
  <c r="Y455" i="24"/>
  <c r="D455" i="24"/>
  <c r="Y454" i="24"/>
  <c r="D454" i="24"/>
  <c r="Y453" i="24"/>
  <c r="D453" i="24"/>
  <c r="Y452" i="24"/>
  <c r="D452" i="24"/>
  <c r="Y451" i="24"/>
  <c r="D451" i="24"/>
  <c r="Y450" i="24"/>
  <c r="D450" i="24"/>
  <c r="Y449" i="24"/>
  <c r="D449" i="24"/>
  <c r="Y448" i="24"/>
  <c r="D448" i="24"/>
  <c r="Y447" i="24"/>
  <c r="D447" i="24"/>
  <c r="Y446" i="24"/>
  <c r="D446" i="24"/>
  <c r="Y445" i="24"/>
  <c r="D445" i="24"/>
  <c r="Y444" i="24"/>
  <c r="D444" i="24"/>
  <c r="Y443" i="24"/>
  <c r="D443" i="24"/>
  <c r="Y442" i="24"/>
  <c r="D442" i="24"/>
  <c r="Y441" i="24"/>
  <c r="D441" i="24"/>
  <c r="Y440" i="24"/>
  <c r="D440" i="24"/>
  <c r="Y439" i="24"/>
  <c r="D439" i="24"/>
  <c r="Y438" i="24"/>
  <c r="D438" i="24"/>
  <c r="Y437" i="24"/>
  <c r="D437" i="24"/>
  <c r="Y436" i="24"/>
  <c r="D436" i="24"/>
  <c r="Y435" i="24"/>
  <c r="D435" i="24"/>
  <c r="Y434" i="24"/>
  <c r="D434" i="24"/>
  <c r="Y433" i="24"/>
  <c r="D433" i="24"/>
  <c r="Y432" i="24"/>
  <c r="D432" i="24"/>
  <c r="Y431" i="24"/>
  <c r="D431" i="24"/>
  <c r="Y430" i="24"/>
  <c r="D430" i="24"/>
  <c r="Y429" i="24"/>
  <c r="D429" i="24"/>
  <c r="Y428" i="24"/>
  <c r="D428" i="24"/>
  <c r="Y427" i="24"/>
  <c r="D427" i="24"/>
  <c r="Y426" i="24"/>
  <c r="D426" i="24"/>
  <c r="Y425" i="24"/>
  <c r="D425" i="24"/>
  <c r="Y424" i="24"/>
  <c r="D424" i="24"/>
  <c r="Y423" i="24"/>
  <c r="D423" i="24"/>
  <c r="Y422" i="24"/>
  <c r="D422" i="24"/>
  <c r="Y421" i="24"/>
  <c r="D421" i="24"/>
  <c r="Y420" i="24"/>
  <c r="D420" i="24"/>
  <c r="Y419" i="24"/>
  <c r="D419" i="24"/>
  <c r="Y418" i="24"/>
  <c r="D418" i="24"/>
  <c r="Y417" i="24"/>
  <c r="D417" i="24"/>
  <c r="Y416" i="24"/>
  <c r="D416" i="24"/>
  <c r="Y415" i="24"/>
  <c r="D415" i="24"/>
  <c r="Y414" i="24"/>
  <c r="D414" i="24"/>
  <c r="Y413" i="24"/>
  <c r="D413" i="24"/>
  <c r="Y412" i="24"/>
  <c r="D412" i="24"/>
  <c r="Y411" i="24"/>
  <c r="D411" i="24"/>
  <c r="Y410" i="24"/>
  <c r="D410" i="24"/>
  <c r="Y409" i="24"/>
  <c r="D409" i="24"/>
  <c r="Y408" i="24"/>
  <c r="D408" i="24"/>
  <c r="Y407" i="24"/>
  <c r="D407" i="24"/>
  <c r="Y406" i="24"/>
  <c r="D406" i="24"/>
  <c r="Y405" i="24"/>
  <c r="D405" i="24"/>
  <c r="Y404" i="24"/>
  <c r="D404" i="24"/>
  <c r="Y403" i="24"/>
  <c r="D403" i="24"/>
  <c r="Y402" i="24"/>
  <c r="D402" i="24"/>
  <c r="Y401" i="24"/>
  <c r="D401" i="24"/>
  <c r="Y400" i="24"/>
  <c r="D400" i="24"/>
  <c r="Y399" i="24"/>
  <c r="D399" i="24"/>
  <c r="Y398" i="24"/>
  <c r="D398" i="24"/>
  <c r="Y397" i="24"/>
  <c r="D397" i="24"/>
  <c r="Y396" i="24"/>
  <c r="D396" i="24"/>
  <c r="Y395" i="24"/>
  <c r="D395" i="24"/>
  <c r="Y394" i="24"/>
  <c r="D394" i="24"/>
  <c r="Y393" i="24"/>
  <c r="D393" i="24"/>
  <c r="Y392" i="24"/>
  <c r="D392" i="24"/>
  <c r="Y391" i="24"/>
  <c r="D391" i="24"/>
  <c r="Y390" i="24"/>
  <c r="D390" i="24"/>
  <c r="Y389" i="24"/>
  <c r="D389" i="24"/>
  <c r="Y388" i="24"/>
  <c r="D388" i="24"/>
  <c r="Y387" i="24"/>
  <c r="D387" i="24"/>
  <c r="Y386" i="24"/>
  <c r="D386" i="24"/>
  <c r="Y385" i="24"/>
  <c r="D385" i="24"/>
  <c r="Y384" i="24"/>
  <c r="D384" i="24"/>
  <c r="Y383" i="24"/>
  <c r="D383" i="24"/>
  <c r="Y382" i="24"/>
  <c r="D382" i="24"/>
  <c r="Y381" i="24"/>
  <c r="D381" i="24"/>
  <c r="Y380" i="24"/>
  <c r="D380" i="24"/>
  <c r="Y379" i="24"/>
  <c r="D379" i="24"/>
  <c r="Y378" i="24"/>
  <c r="D378" i="24"/>
  <c r="Y377" i="24"/>
  <c r="D377" i="24"/>
  <c r="Y376" i="24"/>
  <c r="D376" i="24"/>
  <c r="Y375" i="24"/>
  <c r="D375" i="24"/>
  <c r="Y374" i="24"/>
  <c r="D374" i="24"/>
  <c r="Y373" i="24"/>
  <c r="D373" i="24"/>
  <c r="Y372" i="24"/>
  <c r="D372" i="24"/>
  <c r="Y371" i="24"/>
  <c r="D371" i="24"/>
  <c r="Y370" i="24"/>
  <c r="D370" i="24"/>
  <c r="Y369" i="24"/>
  <c r="D369" i="24"/>
  <c r="Y368" i="24"/>
  <c r="D368" i="24"/>
  <c r="Y367" i="24"/>
  <c r="D367" i="24"/>
  <c r="Y366" i="24"/>
  <c r="D366" i="24"/>
  <c r="Y365" i="24"/>
  <c r="D365" i="24"/>
  <c r="Y364" i="24"/>
  <c r="D364" i="24"/>
  <c r="Y363" i="24"/>
  <c r="D363" i="24"/>
  <c r="Y362" i="24"/>
  <c r="D362" i="24"/>
  <c r="Y361" i="24"/>
  <c r="D361" i="24"/>
  <c r="Y360" i="24"/>
  <c r="D360" i="24"/>
  <c r="Y359" i="24"/>
  <c r="D359" i="24"/>
  <c r="Y358" i="24"/>
  <c r="D358" i="24"/>
  <c r="Y357" i="24"/>
  <c r="D357" i="24"/>
  <c r="Y356" i="24"/>
  <c r="D356" i="24"/>
  <c r="Y355" i="24"/>
  <c r="D355" i="24"/>
  <c r="Y354" i="24"/>
  <c r="D354" i="24"/>
  <c r="Y353" i="24"/>
  <c r="D353" i="24"/>
  <c r="Y352" i="24"/>
  <c r="D352" i="24"/>
  <c r="Y351" i="24"/>
  <c r="D351" i="24"/>
  <c r="Y350" i="24"/>
  <c r="D350" i="24"/>
  <c r="Y349" i="24"/>
  <c r="D349" i="24"/>
  <c r="Y348" i="24"/>
  <c r="D348" i="24"/>
  <c r="Y347" i="24"/>
  <c r="D347" i="24"/>
  <c r="Y346" i="24"/>
  <c r="D346" i="24"/>
  <c r="Y345" i="24"/>
  <c r="D345" i="24"/>
  <c r="Y344" i="24"/>
  <c r="D344" i="24"/>
  <c r="Y343" i="24"/>
  <c r="D343" i="24"/>
  <c r="Y342" i="24"/>
  <c r="D342" i="24"/>
  <c r="Y341" i="24"/>
  <c r="D341" i="24"/>
  <c r="Y340" i="24"/>
  <c r="D340" i="24"/>
  <c r="Y339" i="24"/>
  <c r="D339" i="24"/>
  <c r="Y338" i="24"/>
  <c r="D338" i="24"/>
  <c r="Y337" i="24"/>
  <c r="D337" i="24"/>
  <c r="Y336" i="24"/>
  <c r="D336" i="24"/>
  <c r="Y335" i="24"/>
  <c r="D335" i="24"/>
  <c r="Y334" i="24"/>
  <c r="D334" i="24"/>
  <c r="Y333" i="24"/>
  <c r="D333" i="24"/>
  <c r="Y332" i="24"/>
  <c r="D332" i="24"/>
  <c r="Y331" i="24"/>
  <c r="D331" i="24"/>
  <c r="Y330" i="24"/>
  <c r="D330" i="24"/>
  <c r="Y329" i="24"/>
  <c r="D329" i="24"/>
  <c r="Y328" i="24"/>
  <c r="D328" i="24"/>
  <c r="Y327" i="24"/>
  <c r="D327" i="24"/>
  <c r="Y326" i="24"/>
  <c r="D326" i="24"/>
  <c r="Y325" i="24"/>
  <c r="D325" i="24"/>
  <c r="Y324" i="24"/>
  <c r="D324" i="24"/>
  <c r="Y323" i="24"/>
  <c r="D323" i="24"/>
  <c r="Y322" i="24"/>
  <c r="D322" i="24"/>
  <c r="Y321" i="24"/>
  <c r="D321" i="24"/>
  <c r="Y320" i="24"/>
  <c r="D320" i="24"/>
  <c r="Y319" i="24"/>
  <c r="D319" i="24"/>
  <c r="Y318" i="24"/>
  <c r="D318" i="24"/>
  <c r="Y317" i="24"/>
  <c r="D317" i="24"/>
  <c r="Y316" i="24"/>
  <c r="D316" i="24"/>
  <c r="Y315" i="24"/>
  <c r="D315" i="24"/>
  <c r="Y314" i="24"/>
  <c r="D314" i="24"/>
  <c r="Y313" i="24"/>
  <c r="D313" i="24"/>
  <c r="Y312" i="24"/>
  <c r="D312" i="24"/>
  <c r="Y311" i="24"/>
  <c r="D311" i="24"/>
  <c r="Y310" i="24"/>
  <c r="D310" i="24"/>
  <c r="Y309" i="24"/>
  <c r="D309" i="24"/>
  <c r="Y308" i="24"/>
  <c r="D308" i="24"/>
  <c r="Y307" i="24"/>
  <c r="D307" i="24"/>
  <c r="Y306" i="24"/>
  <c r="D306" i="24"/>
  <c r="Y305" i="24"/>
  <c r="D305" i="24"/>
  <c r="Y304" i="24"/>
  <c r="D304" i="24"/>
  <c r="Y303" i="24"/>
  <c r="D303" i="24"/>
  <c r="Y302" i="24"/>
  <c r="D302" i="24"/>
  <c r="Y301" i="24"/>
  <c r="D301" i="24"/>
  <c r="Y300" i="24"/>
  <c r="D300" i="24"/>
  <c r="Y299" i="24"/>
  <c r="D299" i="24"/>
  <c r="Y298" i="24"/>
  <c r="D298" i="24"/>
  <c r="Y297" i="24"/>
  <c r="D297" i="24"/>
  <c r="Y296" i="24"/>
  <c r="D296" i="24"/>
  <c r="Y295" i="24"/>
  <c r="D295" i="24"/>
  <c r="Y294" i="24"/>
  <c r="D294" i="24"/>
  <c r="Y293" i="24"/>
  <c r="D293" i="24"/>
  <c r="Y292" i="24"/>
  <c r="D292" i="24"/>
  <c r="Y291" i="24"/>
  <c r="D291" i="24"/>
  <c r="Y290" i="24"/>
  <c r="D290" i="24"/>
  <c r="Y289" i="24"/>
  <c r="D289" i="24"/>
  <c r="Y288" i="24"/>
  <c r="D288" i="24"/>
  <c r="Y287" i="24"/>
  <c r="D287" i="24"/>
  <c r="Y286" i="24"/>
  <c r="D286" i="24"/>
  <c r="Y285" i="24"/>
  <c r="D285" i="24"/>
  <c r="Y284" i="24"/>
  <c r="D284" i="24"/>
  <c r="Y283" i="24"/>
  <c r="D283" i="24"/>
  <c r="Y282" i="24"/>
  <c r="D282" i="24"/>
  <c r="Y281" i="24"/>
  <c r="D281" i="24"/>
  <c r="Y280" i="24"/>
  <c r="D280" i="24"/>
  <c r="Y279" i="24"/>
  <c r="D279" i="24"/>
  <c r="Y278" i="24"/>
  <c r="D278" i="24"/>
  <c r="Y277" i="24"/>
  <c r="D277" i="24"/>
  <c r="Y276" i="24"/>
  <c r="D276" i="24"/>
  <c r="Y275" i="24"/>
  <c r="D275" i="24"/>
  <c r="Y274" i="24"/>
  <c r="D274" i="24"/>
  <c r="Y273" i="24"/>
  <c r="D273" i="24"/>
  <c r="Y272" i="24"/>
  <c r="D272" i="24"/>
  <c r="Y271" i="24"/>
  <c r="D271" i="24"/>
  <c r="Y270" i="24"/>
  <c r="D270" i="24"/>
  <c r="Y269" i="24"/>
  <c r="D269" i="24"/>
  <c r="Y268" i="24"/>
  <c r="D268" i="24"/>
  <c r="Y267" i="24"/>
  <c r="D267" i="24"/>
  <c r="Y266" i="24"/>
  <c r="D266" i="24"/>
  <c r="Y265" i="24"/>
  <c r="D265" i="24"/>
  <c r="Y264" i="24"/>
  <c r="D264" i="24"/>
  <c r="Y263" i="24"/>
  <c r="D263" i="24"/>
  <c r="Y262" i="24"/>
  <c r="D262" i="24"/>
  <c r="Y261" i="24"/>
  <c r="D261" i="24"/>
  <c r="Y260" i="24"/>
  <c r="D260" i="24"/>
  <c r="Y259" i="24"/>
  <c r="D259" i="24"/>
  <c r="Y258" i="24"/>
  <c r="D258" i="24"/>
  <c r="Y257" i="24"/>
  <c r="D257" i="24"/>
  <c r="Y256" i="24"/>
  <c r="D256" i="24"/>
  <c r="Y255" i="24"/>
  <c r="D255" i="24"/>
  <c r="Y254" i="24"/>
  <c r="D254" i="24"/>
  <c r="Y253" i="24"/>
  <c r="D253" i="24"/>
  <c r="Y252" i="24"/>
  <c r="D252" i="24"/>
  <c r="Y251" i="24"/>
  <c r="D251" i="24"/>
  <c r="Y250" i="24"/>
  <c r="D250" i="24"/>
  <c r="Y249" i="24"/>
  <c r="D249" i="24"/>
  <c r="Y248" i="24"/>
  <c r="D248" i="24"/>
  <c r="Y247" i="24"/>
  <c r="D247" i="24"/>
  <c r="Y246" i="24"/>
  <c r="D246" i="24"/>
  <c r="Y245" i="24"/>
  <c r="D245" i="24"/>
  <c r="Y244" i="24"/>
  <c r="D244" i="24"/>
  <c r="Y243" i="24"/>
  <c r="D243" i="24"/>
  <c r="Y242" i="24"/>
  <c r="D242" i="24"/>
  <c r="Y241" i="24"/>
  <c r="D241" i="24"/>
  <c r="Y240" i="24"/>
  <c r="D240" i="24"/>
  <c r="Y239" i="24"/>
  <c r="D239" i="24"/>
  <c r="Y238" i="24"/>
  <c r="D238" i="24"/>
  <c r="Y237" i="24"/>
  <c r="D237" i="24"/>
  <c r="Y236" i="24"/>
  <c r="D236" i="24"/>
  <c r="Y235" i="24"/>
  <c r="D235" i="24"/>
  <c r="Y234" i="24"/>
  <c r="D234" i="24"/>
  <c r="Y233" i="24"/>
  <c r="D233" i="24"/>
  <c r="Y232" i="24"/>
  <c r="D232" i="24"/>
  <c r="Y231" i="24"/>
  <c r="D231" i="24"/>
  <c r="Y230" i="24"/>
  <c r="D230" i="24"/>
  <c r="Y229" i="24"/>
  <c r="D229" i="24"/>
  <c r="Y228" i="24"/>
  <c r="D228" i="24"/>
  <c r="Y227" i="24"/>
  <c r="D227" i="24"/>
  <c r="Y226" i="24"/>
  <c r="D226" i="24"/>
  <c r="Y225" i="24"/>
  <c r="D225" i="24"/>
  <c r="Y224" i="24"/>
  <c r="D224" i="24"/>
  <c r="Y223" i="24"/>
  <c r="D223" i="24"/>
  <c r="Y222" i="24"/>
  <c r="D222" i="24"/>
  <c r="Y221" i="24"/>
  <c r="D221" i="24"/>
  <c r="Y220" i="24"/>
  <c r="D220" i="24"/>
  <c r="Y219" i="24"/>
  <c r="D219" i="24"/>
  <c r="Y218" i="24"/>
  <c r="D218" i="24"/>
  <c r="Y217" i="24"/>
  <c r="D217" i="24"/>
  <c r="Y216" i="24"/>
  <c r="D216" i="24"/>
  <c r="Y215" i="24"/>
  <c r="D215" i="24"/>
  <c r="Y214" i="24"/>
  <c r="D214" i="24"/>
  <c r="Y213" i="24"/>
  <c r="D213" i="24"/>
  <c r="Y212" i="24"/>
  <c r="D212" i="24"/>
  <c r="Y211" i="24"/>
  <c r="D211" i="24"/>
  <c r="Y210" i="24"/>
  <c r="D210" i="24"/>
  <c r="Y209" i="24"/>
  <c r="D209" i="24"/>
  <c r="Y208" i="24"/>
  <c r="D208" i="24"/>
  <c r="Y207" i="24"/>
  <c r="D207" i="24"/>
  <c r="Y206" i="24"/>
  <c r="D206" i="24"/>
  <c r="Y205" i="24"/>
  <c r="D205" i="24"/>
  <c r="Y204" i="24"/>
  <c r="D204" i="24"/>
  <c r="Y203" i="24"/>
  <c r="D203" i="24"/>
  <c r="Y202" i="24"/>
  <c r="D202" i="24"/>
  <c r="Y201" i="24"/>
  <c r="D201" i="24"/>
  <c r="Y200" i="24"/>
  <c r="D200" i="24"/>
  <c r="Y199" i="24"/>
  <c r="D199" i="24"/>
  <c r="Y198" i="24"/>
  <c r="D198" i="24"/>
  <c r="Y197" i="24"/>
  <c r="D197" i="24"/>
  <c r="Y196" i="24"/>
  <c r="D196" i="24"/>
  <c r="Y195" i="24"/>
  <c r="D195" i="24"/>
  <c r="Y194" i="24"/>
  <c r="D194" i="24"/>
  <c r="Y193" i="24"/>
  <c r="D193" i="24"/>
  <c r="Y192" i="24"/>
  <c r="D192" i="24"/>
  <c r="Y191" i="24"/>
  <c r="D191" i="24"/>
  <c r="Y190" i="24"/>
  <c r="D190" i="24"/>
  <c r="Y189" i="24"/>
  <c r="D189" i="24"/>
  <c r="Y188" i="24"/>
  <c r="D188" i="24"/>
  <c r="Y187" i="24"/>
  <c r="D187" i="24"/>
  <c r="Y186" i="24"/>
  <c r="D186" i="24"/>
  <c r="Y185" i="24"/>
  <c r="D185" i="24"/>
  <c r="Y184" i="24"/>
  <c r="D184" i="24"/>
  <c r="Y183" i="24"/>
  <c r="D183" i="24"/>
  <c r="Y182" i="24"/>
  <c r="D182" i="24"/>
  <c r="Y181" i="24"/>
  <c r="D181" i="24"/>
  <c r="Y180" i="24"/>
  <c r="D180" i="24"/>
  <c r="Y179" i="24"/>
  <c r="D179" i="24"/>
  <c r="Y178" i="24"/>
  <c r="D178" i="24"/>
  <c r="Y177" i="24"/>
  <c r="D177" i="24"/>
  <c r="Y176" i="24"/>
  <c r="D176" i="24"/>
  <c r="Y175" i="24"/>
  <c r="D175" i="24"/>
  <c r="Y174" i="24"/>
  <c r="D174" i="24"/>
  <c r="Y173" i="24"/>
  <c r="D173" i="24"/>
  <c r="Y172" i="24"/>
  <c r="D172" i="24"/>
  <c r="Y171" i="24"/>
  <c r="D171" i="24"/>
  <c r="Y170" i="24"/>
  <c r="D170" i="24"/>
  <c r="Y169" i="24"/>
  <c r="D169" i="24"/>
  <c r="Y168" i="24"/>
  <c r="D168" i="24"/>
  <c r="Y167" i="24"/>
  <c r="D167" i="24"/>
  <c r="Y166" i="24"/>
  <c r="D166" i="24"/>
  <c r="Y165" i="24"/>
  <c r="D165" i="24"/>
  <c r="Y164" i="24"/>
  <c r="D164" i="24"/>
  <c r="Y163" i="24"/>
  <c r="D163" i="24"/>
  <c r="Y162" i="24"/>
  <c r="D162" i="24"/>
  <c r="Y161" i="24"/>
  <c r="D161" i="24"/>
  <c r="Y160" i="24"/>
  <c r="D160" i="24"/>
  <c r="Y159" i="24"/>
  <c r="D159" i="24"/>
  <c r="Y158" i="24"/>
  <c r="D158" i="24"/>
  <c r="Y157" i="24"/>
  <c r="D157" i="24"/>
  <c r="Y156" i="24"/>
  <c r="D156" i="24"/>
  <c r="Y155" i="24"/>
  <c r="D155" i="24"/>
  <c r="Y154" i="24"/>
  <c r="D154" i="24"/>
  <c r="Y153" i="24"/>
  <c r="D153" i="24"/>
  <c r="Y152" i="24"/>
  <c r="D152" i="24"/>
  <c r="Y151" i="24"/>
  <c r="D151" i="24"/>
  <c r="Y150" i="24"/>
  <c r="D150" i="24"/>
  <c r="Y149" i="24"/>
  <c r="D149" i="24"/>
  <c r="Y148" i="24"/>
  <c r="D148" i="24"/>
  <c r="Y147" i="24"/>
  <c r="D147" i="24"/>
  <c r="Y146" i="24"/>
  <c r="D146" i="24"/>
  <c r="Y145" i="24"/>
  <c r="D145" i="24"/>
  <c r="Y144" i="24"/>
  <c r="D144" i="24"/>
  <c r="Y143" i="24"/>
  <c r="D143" i="24"/>
  <c r="Y142" i="24"/>
  <c r="D142" i="24"/>
  <c r="Y141" i="24"/>
  <c r="D141" i="24"/>
  <c r="Y140" i="24"/>
  <c r="D140" i="24"/>
  <c r="Y139" i="24"/>
  <c r="D139" i="24"/>
  <c r="Y138" i="24"/>
  <c r="D138" i="24"/>
  <c r="Y137" i="24"/>
  <c r="D137" i="24"/>
  <c r="Y136" i="24"/>
  <c r="D136" i="24"/>
  <c r="Y135" i="24"/>
  <c r="D135" i="24"/>
  <c r="Y134" i="24"/>
  <c r="D134" i="24"/>
  <c r="Y133" i="24"/>
  <c r="D133" i="24"/>
  <c r="Y132" i="24"/>
  <c r="D132" i="24"/>
  <c r="Y131" i="24"/>
  <c r="D131" i="24"/>
  <c r="Y130" i="24"/>
  <c r="D130" i="24"/>
  <c r="Y129" i="24"/>
  <c r="D129" i="24"/>
  <c r="Y128" i="24"/>
  <c r="D128" i="24"/>
  <c r="Y127" i="24"/>
  <c r="D127" i="24"/>
  <c r="Y126" i="24"/>
  <c r="D126" i="24"/>
  <c r="Y125" i="24"/>
  <c r="D125" i="24"/>
  <c r="Y124" i="24"/>
  <c r="D124" i="24"/>
  <c r="Y123" i="24"/>
  <c r="D123" i="24"/>
  <c r="Y122" i="24"/>
  <c r="D122" i="24"/>
  <c r="Y121" i="24"/>
  <c r="D121" i="24"/>
  <c r="Y120" i="24"/>
  <c r="D120" i="24"/>
  <c r="Y119" i="24"/>
  <c r="D119" i="24"/>
  <c r="Y118" i="24"/>
  <c r="D118" i="24"/>
  <c r="Y117" i="24"/>
  <c r="D117" i="24"/>
  <c r="Y116" i="24"/>
  <c r="D116" i="24"/>
  <c r="Y115" i="24"/>
  <c r="D115" i="24"/>
  <c r="Y114" i="24"/>
  <c r="D114" i="24"/>
  <c r="Y113" i="24"/>
  <c r="D113" i="24"/>
  <c r="Y112" i="24"/>
  <c r="D112" i="24"/>
  <c r="Y111" i="24"/>
  <c r="D111" i="24"/>
  <c r="Y110" i="24"/>
  <c r="D110" i="24"/>
  <c r="Y109" i="24"/>
  <c r="D109" i="24"/>
  <c r="Y108" i="24"/>
  <c r="D108" i="24"/>
  <c r="Y107" i="24"/>
  <c r="D107" i="24"/>
  <c r="Y106" i="24"/>
  <c r="D106" i="24"/>
  <c r="Y105" i="24"/>
  <c r="D105" i="24"/>
  <c r="Y104" i="24"/>
  <c r="D104" i="24"/>
  <c r="Y103" i="24"/>
  <c r="D103" i="24"/>
  <c r="Y102" i="24"/>
  <c r="D102" i="24"/>
  <c r="Y101" i="24"/>
  <c r="D101" i="24"/>
  <c r="Y100" i="24"/>
  <c r="D100" i="24"/>
  <c r="Y99" i="24"/>
  <c r="D99" i="24"/>
  <c r="Y98" i="24"/>
  <c r="D98" i="24"/>
  <c r="Y97" i="24"/>
  <c r="D97" i="24"/>
  <c r="Y96" i="24"/>
  <c r="D96" i="24"/>
  <c r="Y95" i="24"/>
  <c r="D95" i="24"/>
  <c r="Y94" i="24"/>
  <c r="D94" i="24"/>
  <c r="Y93" i="24"/>
  <c r="D93" i="24"/>
  <c r="Y92" i="24"/>
  <c r="D92" i="24"/>
  <c r="Y91" i="24"/>
  <c r="D91" i="24"/>
  <c r="Y90" i="24"/>
  <c r="D90" i="24"/>
  <c r="Y89" i="24"/>
  <c r="D89" i="24"/>
  <c r="Y88" i="24"/>
  <c r="D88" i="24"/>
  <c r="Y87" i="24"/>
  <c r="D87" i="24"/>
  <c r="Y86" i="24"/>
  <c r="D86" i="24"/>
  <c r="Y85" i="24"/>
  <c r="D85" i="24"/>
  <c r="Y84" i="24"/>
  <c r="D84" i="24"/>
  <c r="Y83" i="24"/>
  <c r="D83" i="24"/>
  <c r="Y82" i="24"/>
  <c r="D82" i="24"/>
  <c r="Y81" i="24"/>
  <c r="D81" i="24"/>
  <c r="Y80" i="24"/>
  <c r="D80" i="24"/>
  <c r="Y79" i="24"/>
  <c r="D79" i="24"/>
  <c r="Y78" i="24"/>
  <c r="D78" i="24"/>
  <c r="Y77" i="24"/>
  <c r="D77" i="24"/>
  <c r="Y76" i="24"/>
  <c r="D76" i="24"/>
  <c r="Y75" i="24"/>
  <c r="D75" i="24"/>
  <c r="Y74" i="24"/>
  <c r="D74" i="24"/>
  <c r="Y73" i="24"/>
  <c r="D73" i="24"/>
  <c r="Y72" i="24"/>
  <c r="D72" i="24"/>
  <c r="Y71" i="24"/>
  <c r="D71" i="24"/>
  <c r="Y70" i="24"/>
  <c r="D70" i="24"/>
  <c r="Y69" i="24"/>
  <c r="D69" i="24"/>
  <c r="Y68" i="24"/>
  <c r="D68" i="24"/>
  <c r="Y67" i="24"/>
  <c r="D67" i="24"/>
  <c r="Y66" i="24"/>
  <c r="D66" i="24"/>
  <c r="Y65" i="24"/>
  <c r="D65" i="24"/>
  <c r="Y64" i="24"/>
  <c r="D64" i="24"/>
  <c r="Y63" i="24"/>
  <c r="D63" i="24"/>
  <c r="Y62" i="24"/>
  <c r="D62" i="24"/>
  <c r="Y61" i="24"/>
  <c r="D61" i="24"/>
  <c r="Y60" i="24"/>
  <c r="D60" i="24"/>
  <c r="Y59" i="24"/>
  <c r="D59" i="24"/>
  <c r="Y58" i="24"/>
  <c r="D58" i="24"/>
  <c r="Y57" i="24"/>
  <c r="D57" i="24"/>
  <c r="Y56" i="24"/>
  <c r="D56" i="24"/>
  <c r="Y55" i="24"/>
  <c r="D55" i="24"/>
  <c r="Y54" i="24"/>
  <c r="D54" i="24"/>
  <c r="Y53" i="24"/>
  <c r="D53" i="24"/>
  <c r="Y52" i="24"/>
  <c r="D52" i="24"/>
  <c r="Y51" i="24"/>
  <c r="D51" i="24"/>
  <c r="Y50" i="24"/>
  <c r="D50" i="24"/>
  <c r="Y49" i="24"/>
  <c r="D49" i="24"/>
  <c r="Y48" i="24"/>
  <c r="D48" i="24"/>
  <c r="Y47" i="24"/>
  <c r="D47" i="24"/>
  <c r="Y46" i="24"/>
  <c r="D46" i="24"/>
  <c r="Y45" i="24"/>
  <c r="D45" i="24"/>
  <c r="Y44" i="24"/>
  <c r="D44" i="24"/>
  <c r="Y43" i="24"/>
  <c r="D43" i="24"/>
  <c r="Y42" i="24"/>
  <c r="D42" i="24"/>
  <c r="Y41" i="24"/>
  <c r="D41" i="24"/>
  <c r="Y40" i="24"/>
  <c r="D40" i="24"/>
  <c r="Y39" i="24"/>
  <c r="D39" i="24"/>
  <c r="Y38" i="24"/>
  <c r="D38" i="24"/>
  <c r="Y37" i="24"/>
  <c r="D37" i="24"/>
  <c r="Y36" i="24"/>
  <c r="D36" i="24"/>
  <c r="Y35" i="24"/>
  <c r="D35" i="24"/>
  <c r="Y34" i="24"/>
  <c r="D34" i="24"/>
  <c r="Y33" i="24"/>
  <c r="D33" i="24"/>
  <c r="Y32" i="24"/>
  <c r="D32" i="24"/>
  <c r="Y31" i="24"/>
  <c r="D31" i="24"/>
  <c r="Y30" i="24"/>
  <c r="D30" i="24"/>
  <c r="Y29" i="24"/>
  <c r="D29" i="24"/>
  <c r="Y28" i="24"/>
  <c r="D28" i="24"/>
  <c r="Y27" i="24"/>
  <c r="D27" i="24"/>
  <c r="Y26" i="24"/>
  <c r="D26" i="24"/>
  <c r="Y25" i="24"/>
  <c r="D25" i="24"/>
  <c r="Y24" i="24"/>
  <c r="D24" i="24"/>
  <c r="Y23" i="24"/>
  <c r="D23" i="24"/>
  <c r="Y22" i="24"/>
  <c r="D22" i="24"/>
  <c r="Y21" i="24"/>
  <c r="D21" i="24"/>
  <c r="Y20" i="24"/>
  <c r="D20" i="24"/>
  <c r="Y19" i="24"/>
  <c r="D19" i="24"/>
  <c r="Y18" i="24"/>
  <c r="D18" i="24"/>
  <c r="Y17" i="24"/>
  <c r="D17" i="24"/>
  <c r="Y16" i="24"/>
  <c r="D16" i="24"/>
  <c r="Y15" i="24"/>
  <c r="D15" i="24"/>
  <c r="Y14" i="24"/>
  <c r="D14" i="24"/>
  <c r="Y13" i="24"/>
  <c r="D13" i="24"/>
  <c r="Y12" i="24"/>
  <c r="D12" i="24"/>
  <c r="Y11" i="24"/>
  <c r="D11" i="24"/>
  <c r="Y10" i="24"/>
  <c r="D10" i="24"/>
  <c r="Y9" i="24"/>
  <c r="D9" i="24"/>
  <c r="AC8" i="24"/>
  <c r="Y8" i="24"/>
  <c r="X8" i="24"/>
  <c r="D8" i="24"/>
  <c r="Y607" i="23"/>
  <c r="D607" i="23"/>
  <c r="Y606" i="23"/>
  <c r="D606" i="23"/>
  <c r="Y605" i="23"/>
  <c r="D605" i="23"/>
  <c r="Y604" i="23"/>
  <c r="D604" i="23"/>
  <c r="Y603" i="23"/>
  <c r="D603" i="23"/>
  <c r="Y602" i="23"/>
  <c r="D602" i="23"/>
  <c r="Y601" i="23"/>
  <c r="D601" i="23"/>
  <c r="Y600" i="23"/>
  <c r="D600" i="23"/>
  <c r="Y599" i="23"/>
  <c r="D599" i="23"/>
  <c r="Y598" i="23"/>
  <c r="D598" i="23"/>
  <c r="Y597" i="23"/>
  <c r="D597" i="23"/>
  <c r="Y596" i="23"/>
  <c r="D596" i="23"/>
  <c r="Y595" i="23"/>
  <c r="D595" i="23"/>
  <c r="Y594" i="23"/>
  <c r="D594" i="23"/>
  <c r="Y593" i="23"/>
  <c r="D593" i="23"/>
  <c r="Y592" i="23"/>
  <c r="D592" i="23"/>
  <c r="Y591" i="23"/>
  <c r="D591" i="23"/>
  <c r="Y590" i="23"/>
  <c r="D590" i="23"/>
  <c r="Y589" i="23"/>
  <c r="D589" i="23"/>
  <c r="Y588" i="23"/>
  <c r="D588" i="23"/>
  <c r="Y587" i="23"/>
  <c r="D587" i="23"/>
  <c r="Y586" i="23"/>
  <c r="D586" i="23"/>
  <c r="Y585" i="23"/>
  <c r="D585" i="23"/>
  <c r="Y584" i="23"/>
  <c r="D584" i="23"/>
  <c r="Y583" i="23"/>
  <c r="D583" i="23"/>
  <c r="Y582" i="23"/>
  <c r="D582" i="23"/>
  <c r="Y581" i="23"/>
  <c r="D581" i="23"/>
  <c r="Y580" i="23"/>
  <c r="D580" i="23"/>
  <c r="Y579" i="23"/>
  <c r="D579" i="23"/>
  <c r="Y578" i="23"/>
  <c r="D578" i="23"/>
  <c r="Y577" i="23"/>
  <c r="D577" i="23"/>
  <c r="Y576" i="23"/>
  <c r="D576" i="23"/>
  <c r="Y575" i="23"/>
  <c r="D575" i="23"/>
  <c r="Y574" i="23"/>
  <c r="D574" i="23"/>
  <c r="Y573" i="23"/>
  <c r="D573" i="23"/>
  <c r="Y572" i="23"/>
  <c r="D572" i="23"/>
  <c r="Y571" i="23"/>
  <c r="D571" i="23"/>
  <c r="Y570" i="23"/>
  <c r="D570" i="23"/>
  <c r="Y569" i="23"/>
  <c r="D569" i="23"/>
  <c r="Y568" i="23"/>
  <c r="D568" i="23"/>
  <c r="Y567" i="23"/>
  <c r="D567" i="23"/>
  <c r="Y566" i="23"/>
  <c r="D566" i="23"/>
  <c r="Y565" i="23"/>
  <c r="D565" i="23"/>
  <c r="Y564" i="23"/>
  <c r="D564" i="23"/>
  <c r="Y563" i="23"/>
  <c r="D563" i="23"/>
  <c r="Y562" i="23"/>
  <c r="D562" i="23"/>
  <c r="Y561" i="23"/>
  <c r="D561" i="23"/>
  <c r="Y560" i="23"/>
  <c r="D560" i="23"/>
  <c r="Y559" i="23"/>
  <c r="D559" i="23"/>
  <c r="Y558" i="23"/>
  <c r="D558" i="23"/>
  <c r="Y557" i="23"/>
  <c r="D557" i="23"/>
  <c r="Y556" i="23"/>
  <c r="D556" i="23"/>
  <c r="Y555" i="23"/>
  <c r="D555" i="23"/>
  <c r="Y554" i="23"/>
  <c r="D554" i="23"/>
  <c r="Y553" i="23"/>
  <c r="D553" i="23"/>
  <c r="Y552" i="23"/>
  <c r="D552" i="23"/>
  <c r="Y551" i="23"/>
  <c r="D551" i="23"/>
  <c r="Y550" i="23"/>
  <c r="D550" i="23"/>
  <c r="Y549" i="23"/>
  <c r="D549" i="23"/>
  <c r="Y548" i="23"/>
  <c r="D548" i="23"/>
  <c r="Y547" i="23"/>
  <c r="D547" i="23"/>
  <c r="Y546" i="23"/>
  <c r="D546" i="23"/>
  <c r="Y545" i="23"/>
  <c r="D545" i="23"/>
  <c r="Y544" i="23"/>
  <c r="D544" i="23"/>
  <c r="Y543" i="23"/>
  <c r="D543" i="23"/>
  <c r="Y542" i="23"/>
  <c r="D542" i="23"/>
  <c r="Y541" i="23"/>
  <c r="D541" i="23"/>
  <c r="Y540" i="23"/>
  <c r="D540" i="23"/>
  <c r="Y539" i="23"/>
  <c r="D539" i="23"/>
  <c r="Y538" i="23"/>
  <c r="D538" i="23"/>
  <c r="Y537" i="23"/>
  <c r="D537" i="23"/>
  <c r="Y536" i="23"/>
  <c r="D536" i="23"/>
  <c r="Y535" i="23"/>
  <c r="D535" i="23"/>
  <c r="Y534" i="23"/>
  <c r="D534" i="23"/>
  <c r="Y533" i="23"/>
  <c r="D533" i="23"/>
  <c r="Y532" i="23"/>
  <c r="D532" i="23"/>
  <c r="Y531" i="23"/>
  <c r="D531" i="23"/>
  <c r="Y530" i="23"/>
  <c r="D530" i="23"/>
  <c r="Y529" i="23"/>
  <c r="D529" i="23"/>
  <c r="Y528" i="23"/>
  <c r="D528" i="23"/>
  <c r="Y527" i="23"/>
  <c r="D527" i="23"/>
  <c r="Y526" i="23"/>
  <c r="D526" i="23"/>
  <c r="Y525" i="23"/>
  <c r="D525" i="23"/>
  <c r="Y524" i="23"/>
  <c r="D524" i="23"/>
  <c r="Y523" i="23"/>
  <c r="D523" i="23"/>
  <c r="Y522" i="23"/>
  <c r="D522" i="23"/>
  <c r="Y521" i="23"/>
  <c r="D521" i="23"/>
  <c r="Y520" i="23"/>
  <c r="D520" i="23"/>
  <c r="Y519" i="23"/>
  <c r="D519" i="23"/>
  <c r="Y518" i="23"/>
  <c r="D518" i="23"/>
  <c r="Y517" i="23"/>
  <c r="D517" i="23"/>
  <c r="Y516" i="23"/>
  <c r="D516" i="23"/>
  <c r="Y515" i="23"/>
  <c r="D515" i="23"/>
  <c r="Y514" i="23"/>
  <c r="D514" i="23"/>
  <c r="Y513" i="23"/>
  <c r="D513" i="23"/>
  <c r="Y512" i="23"/>
  <c r="D512" i="23"/>
  <c r="Y511" i="23"/>
  <c r="D511" i="23"/>
  <c r="Y510" i="23"/>
  <c r="D510" i="23"/>
  <c r="Y509" i="23"/>
  <c r="D509" i="23"/>
  <c r="Y508" i="23"/>
  <c r="D508" i="23"/>
  <c r="Y507" i="23"/>
  <c r="D507" i="23"/>
  <c r="Y506" i="23"/>
  <c r="D506" i="23"/>
  <c r="Y505" i="23"/>
  <c r="D505" i="23"/>
  <c r="Y504" i="23"/>
  <c r="D504" i="23"/>
  <c r="Y503" i="23"/>
  <c r="D503" i="23"/>
  <c r="Y502" i="23"/>
  <c r="D502" i="23"/>
  <c r="Y501" i="23"/>
  <c r="D501" i="23"/>
  <c r="Y500" i="23"/>
  <c r="D500" i="23"/>
  <c r="Y499" i="23"/>
  <c r="D499" i="23"/>
  <c r="Y498" i="23"/>
  <c r="D498" i="23"/>
  <c r="Y497" i="23"/>
  <c r="D497" i="23"/>
  <c r="Y496" i="23"/>
  <c r="D496" i="23"/>
  <c r="Y495" i="23"/>
  <c r="D495" i="23"/>
  <c r="Y494" i="23"/>
  <c r="D494" i="23"/>
  <c r="Y493" i="23"/>
  <c r="D493" i="23"/>
  <c r="Y492" i="23"/>
  <c r="D492" i="23"/>
  <c r="Y491" i="23"/>
  <c r="D491" i="23"/>
  <c r="Y490" i="23"/>
  <c r="D490" i="23"/>
  <c r="Y489" i="23"/>
  <c r="D489" i="23"/>
  <c r="Y488" i="23"/>
  <c r="D488" i="23"/>
  <c r="Y487" i="23"/>
  <c r="D487" i="23"/>
  <c r="Y486" i="23"/>
  <c r="D486" i="23"/>
  <c r="Y485" i="23"/>
  <c r="D485" i="23"/>
  <c r="Y484" i="23"/>
  <c r="D484" i="23"/>
  <c r="Y483" i="23"/>
  <c r="D483" i="23"/>
  <c r="Y482" i="23"/>
  <c r="D482" i="23"/>
  <c r="Y481" i="23"/>
  <c r="D481" i="23"/>
  <c r="Y480" i="23"/>
  <c r="D480" i="23"/>
  <c r="Y479" i="23"/>
  <c r="D479" i="23"/>
  <c r="Y478" i="23"/>
  <c r="D478" i="23"/>
  <c r="Y477" i="23"/>
  <c r="D477" i="23"/>
  <c r="Y476" i="23"/>
  <c r="D476" i="23"/>
  <c r="Y475" i="23"/>
  <c r="D475" i="23"/>
  <c r="Y474" i="23"/>
  <c r="D474" i="23"/>
  <c r="Y473" i="23"/>
  <c r="D473" i="23"/>
  <c r="Y472" i="23"/>
  <c r="D472" i="23"/>
  <c r="Y471" i="23"/>
  <c r="D471" i="23"/>
  <c r="Y470" i="23"/>
  <c r="D470" i="23"/>
  <c r="Y469" i="23"/>
  <c r="D469" i="23"/>
  <c r="Y468" i="23"/>
  <c r="D468" i="23"/>
  <c r="Y467" i="23"/>
  <c r="D467" i="23"/>
  <c r="Y466" i="23"/>
  <c r="D466" i="23"/>
  <c r="Y465" i="23"/>
  <c r="D465" i="23"/>
  <c r="Y464" i="23"/>
  <c r="D464" i="23"/>
  <c r="Y463" i="23"/>
  <c r="D463" i="23"/>
  <c r="Y462" i="23"/>
  <c r="D462" i="23"/>
  <c r="Y461" i="23"/>
  <c r="D461" i="23"/>
  <c r="Y460" i="23"/>
  <c r="D460" i="23"/>
  <c r="Y459" i="23"/>
  <c r="D459" i="23"/>
  <c r="Y458" i="23"/>
  <c r="D458" i="23"/>
  <c r="Y457" i="23"/>
  <c r="D457" i="23"/>
  <c r="Y456" i="23"/>
  <c r="D456" i="23"/>
  <c r="Y455" i="23"/>
  <c r="D455" i="23"/>
  <c r="Y454" i="23"/>
  <c r="D454" i="23"/>
  <c r="Y453" i="23"/>
  <c r="D453" i="23"/>
  <c r="Y452" i="23"/>
  <c r="D452" i="23"/>
  <c r="Y451" i="23"/>
  <c r="D451" i="23"/>
  <c r="Y450" i="23"/>
  <c r="D450" i="23"/>
  <c r="Y449" i="23"/>
  <c r="D449" i="23"/>
  <c r="Y448" i="23"/>
  <c r="D448" i="23"/>
  <c r="Y447" i="23"/>
  <c r="D447" i="23"/>
  <c r="Y446" i="23"/>
  <c r="D446" i="23"/>
  <c r="Y445" i="23"/>
  <c r="D445" i="23"/>
  <c r="Y444" i="23"/>
  <c r="D444" i="23"/>
  <c r="Y443" i="23"/>
  <c r="D443" i="23"/>
  <c r="Y442" i="23"/>
  <c r="D442" i="23"/>
  <c r="Y441" i="23"/>
  <c r="D441" i="23"/>
  <c r="Y440" i="23"/>
  <c r="D440" i="23"/>
  <c r="Y439" i="23"/>
  <c r="D439" i="23"/>
  <c r="Y438" i="23"/>
  <c r="D438" i="23"/>
  <c r="Y437" i="23"/>
  <c r="D437" i="23"/>
  <c r="Y436" i="23"/>
  <c r="D436" i="23"/>
  <c r="Y435" i="23"/>
  <c r="D435" i="23"/>
  <c r="Y434" i="23"/>
  <c r="D434" i="23"/>
  <c r="Y433" i="23"/>
  <c r="D433" i="23"/>
  <c r="Y432" i="23"/>
  <c r="D432" i="23"/>
  <c r="Y431" i="23"/>
  <c r="D431" i="23"/>
  <c r="Y430" i="23"/>
  <c r="D430" i="23"/>
  <c r="Y429" i="23"/>
  <c r="D429" i="23"/>
  <c r="Y428" i="23"/>
  <c r="D428" i="23"/>
  <c r="Y427" i="23"/>
  <c r="D427" i="23"/>
  <c r="Y426" i="23"/>
  <c r="D426" i="23"/>
  <c r="Y425" i="23"/>
  <c r="D425" i="23"/>
  <c r="Y424" i="23"/>
  <c r="D424" i="23"/>
  <c r="Y423" i="23"/>
  <c r="D423" i="23"/>
  <c r="Y422" i="23"/>
  <c r="D422" i="23"/>
  <c r="Y421" i="23"/>
  <c r="D421" i="23"/>
  <c r="Y420" i="23"/>
  <c r="D420" i="23"/>
  <c r="Y419" i="23"/>
  <c r="D419" i="23"/>
  <c r="Y418" i="23"/>
  <c r="D418" i="23"/>
  <c r="Y417" i="23"/>
  <c r="D417" i="23"/>
  <c r="Y416" i="23"/>
  <c r="D416" i="23"/>
  <c r="Y415" i="23"/>
  <c r="D415" i="23"/>
  <c r="Y414" i="23"/>
  <c r="D414" i="23"/>
  <c r="Y413" i="23"/>
  <c r="D413" i="23"/>
  <c r="Y412" i="23"/>
  <c r="D412" i="23"/>
  <c r="Y411" i="23"/>
  <c r="D411" i="23"/>
  <c r="Y410" i="23"/>
  <c r="D410" i="23"/>
  <c r="Y409" i="23"/>
  <c r="D409" i="23"/>
  <c r="Y408" i="23"/>
  <c r="D408" i="23"/>
  <c r="Y407" i="23"/>
  <c r="D407" i="23"/>
  <c r="Y406" i="23"/>
  <c r="D406" i="23"/>
  <c r="Y405" i="23"/>
  <c r="D405" i="23"/>
  <c r="Y404" i="23"/>
  <c r="D404" i="23"/>
  <c r="Y403" i="23"/>
  <c r="D403" i="23"/>
  <c r="Y402" i="23"/>
  <c r="D402" i="23"/>
  <c r="Y401" i="23"/>
  <c r="D401" i="23"/>
  <c r="Y400" i="23"/>
  <c r="D400" i="23"/>
  <c r="Y399" i="23"/>
  <c r="D399" i="23"/>
  <c r="Y398" i="23"/>
  <c r="D398" i="23"/>
  <c r="Y397" i="23"/>
  <c r="D397" i="23"/>
  <c r="Y396" i="23"/>
  <c r="D396" i="23"/>
  <c r="Y395" i="23"/>
  <c r="D395" i="23"/>
  <c r="Y394" i="23"/>
  <c r="D394" i="23"/>
  <c r="Y393" i="23"/>
  <c r="D393" i="23"/>
  <c r="Y392" i="23"/>
  <c r="D392" i="23"/>
  <c r="Y391" i="23"/>
  <c r="D391" i="23"/>
  <c r="Y390" i="23"/>
  <c r="D390" i="23"/>
  <c r="Y389" i="23"/>
  <c r="D389" i="23"/>
  <c r="Y388" i="23"/>
  <c r="D388" i="23"/>
  <c r="Y387" i="23"/>
  <c r="D387" i="23"/>
  <c r="Y386" i="23"/>
  <c r="D386" i="23"/>
  <c r="Y385" i="23"/>
  <c r="D385" i="23"/>
  <c r="Y384" i="23"/>
  <c r="D384" i="23"/>
  <c r="Y383" i="23"/>
  <c r="D383" i="23"/>
  <c r="Y382" i="23"/>
  <c r="D382" i="23"/>
  <c r="Y381" i="23"/>
  <c r="D381" i="23"/>
  <c r="Y380" i="23"/>
  <c r="D380" i="23"/>
  <c r="Y379" i="23"/>
  <c r="D379" i="23"/>
  <c r="Y378" i="23"/>
  <c r="D378" i="23"/>
  <c r="Y377" i="23"/>
  <c r="D377" i="23"/>
  <c r="Y376" i="23"/>
  <c r="D376" i="23"/>
  <c r="Y375" i="23"/>
  <c r="D375" i="23"/>
  <c r="Y374" i="23"/>
  <c r="D374" i="23"/>
  <c r="Y373" i="23"/>
  <c r="D373" i="23"/>
  <c r="Y372" i="23"/>
  <c r="D372" i="23"/>
  <c r="Y371" i="23"/>
  <c r="D371" i="23"/>
  <c r="Y370" i="23"/>
  <c r="D370" i="23"/>
  <c r="Y369" i="23"/>
  <c r="D369" i="23"/>
  <c r="Y368" i="23"/>
  <c r="D368" i="23"/>
  <c r="Y367" i="23"/>
  <c r="D367" i="23"/>
  <c r="Y366" i="23"/>
  <c r="D366" i="23"/>
  <c r="Y365" i="23"/>
  <c r="D365" i="23"/>
  <c r="Y364" i="23"/>
  <c r="D364" i="23"/>
  <c r="Y363" i="23"/>
  <c r="D363" i="23"/>
  <c r="Y362" i="23"/>
  <c r="D362" i="23"/>
  <c r="Y361" i="23"/>
  <c r="D361" i="23"/>
  <c r="Y360" i="23"/>
  <c r="D360" i="23"/>
  <c r="Y359" i="23"/>
  <c r="D359" i="23"/>
  <c r="Y358" i="23"/>
  <c r="D358" i="23"/>
  <c r="Y357" i="23"/>
  <c r="D357" i="23"/>
  <c r="Y356" i="23"/>
  <c r="D356" i="23"/>
  <c r="Y355" i="23"/>
  <c r="D355" i="23"/>
  <c r="Y354" i="23"/>
  <c r="D354" i="23"/>
  <c r="Y353" i="23"/>
  <c r="D353" i="23"/>
  <c r="Y352" i="23"/>
  <c r="D352" i="23"/>
  <c r="Y351" i="23"/>
  <c r="D351" i="23"/>
  <c r="Y350" i="23"/>
  <c r="D350" i="23"/>
  <c r="Y349" i="23"/>
  <c r="D349" i="23"/>
  <c r="Y348" i="23"/>
  <c r="D348" i="23"/>
  <c r="Y347" i="23"/>
  <c r="D347" i="23"/>
  <c r="Y346" i="23"/>
  <c r="D346" i="23"/>
  <c r="Y345" i="23"/>
  <c r="D345" i="23"/>
  <c r="Y344" i="23"/>
  <c r="D344" i="23"/>
  <c r="Y343" i="23"/>
  <c r="D343" i="23"/>
  <c r="Y342" i="23"/>
  <c r="D342" i="23"/>
  <c r="Y341" i="23"/>
  <c r="D341" i="23"/>
  <c r="Y340" i="23"/>
  <c r="D340" i="23"/>
  <c r="Y339" i="23"/>
  <c r="D339" i="23"/>
  <c r="Y338" i="23"/>
  <c r="D338" i="23"/>
  <c r="Y337" i="23"/>
  <c r="D337" i="23"/>
  <c r="Y336" i="23"/>
  <c r="D336" i="23"/>
  <c r="Y335" i="23"/>
  <c r="D335" i="23"/>
  <c r="Y334" i="23"/>
  <c r="D334" i="23"/>
  <c r="Y333" i="23"/>
  <c r="D333" i="23"/>
  <c r="Y332" i="23"/>
  <c r="D332" i="23"/>
  <c r="Y331" i="23"/>
  <c r="D331" i="23"/>
  <c r="Y330" i="23"/>
  <c r="D330" i="23"/>
  <c r="Y329" i="23"/>
  <c r="D329" i="23"/>
  <c r="Y328" i="23"/>
  <c r="D328" i="23"/>
  <c r="Y327" i="23"/>
  <c r="D327" i="23"/>
  <c r="Y326" i="23"/>
  <c r="D326" i="23"/>
  <c r="Y325" i="23"/>
  <c r="D325" i="23"/>
  <c r="Y324" i="23"/>
  <c r="D324" i="23"/>
  <c r="Y323" i="23"/>
  <c r="D323" i="23"/>
  <c r="Y322" i="23"/>
  <c r="D322" i="23"/>
  <c r="Y321" i="23"/>
  <c r="D321" i="23"/>
  <c r="Y320" i="23"/>
  <c r="D320" i="23"/>
  <c r="Y319" i="23"/>
  <c r="D319" i="23"/>
  <c r="Y318" i="23"/>
  <c r="D318" i="23"/>
  <c r="Y317" i="23"/>
  <c r="D317" i="23"/>
  <c r="Y316" i="23"/>
  <c r="D316" i="23"/>
  <c r="Y315" i="23"/>
  <c r="D315" i="23"/>
  <c r="Y314" i="23"/>
  <c r="D314" i="23"/>
  <c r="Y313" i="23"/>
  <c r="D313" i="23"/>
  <c r="Y312" i="23"/>
  <c r="D312" i="23"/>
  <c r="Y311" i="23"/>
  <c r="D311" i="23"/>
  <c r="Y310" i="23"/>
  <c r="D310" i="23"/>
  <c r="Y309" i="23"/>
  <c r="D309" i="23"/>
  <c r="Y308" i="23"/>
  <c r="D308" i="23"/>
  <c r="Y307" i="23"/>
  <c r="D307" i="23"/>
  <c r="Y306" i="23"/>
  <c r="D306" i="23"/>
  <c r="Y305" i="23"/>
  <c r="D305" i="23"/>
  <c r="Y304" i="23"/>
  <c r="D304" i="23"/>
  <c r="Y303" i="23"/>
  <c r="D303" i="23"/>
  <c r="Y302" i="23"/>
  <c r="D302" i="23"/>
  <c r="Y301" i="23"/>
  <c r="D301" i="23"/>
  <c r="Y300" i="23"/>
  <c r="D300" i="23"/>
  <c r="Y299" i="23"/>
  <c r="D299" i="23"/>
  <c r="Y298" i="23"/>
  <c r="D298" i="23"/>
  <c r="Y297" i="23"/>
  <c r="D297" i="23"/>
  <c r="Y296" i="23"/>
  <c r="D296" i="23"/>
  <c r="Y295" i="23"/>
  <c r="D295" i="23"/>
  <c r="Y294" i="23"/>
  <c r="D294" i="23"/>
  <c r="Y293" i="23"/>
  <c r="D293" i="23"/>
  <c r="Y292" i="23"/>
  <c r="D292" i="23"/>
  <c r="Y291" i="23"/>
  <c r="D291" i="23"/>
  <c r="Y290" i="23"/>
  <c r="D290" i="23"/>
  <c r="Y289" i="23"/>
  <c r="D289" i="23"/>
  <c r="Y288" i="23"/>
  <c r="D288" i="23"/>
  <c r="Y287" i="23"/>
  <c r="D287" i="23"/>
  <c r="Y286" i="23"/>
  <c r="D286" i="23"/>
  <c r="Y285" i="23"/>
  <c r="D285" i="23"/>
  <c r="Y284" i="23"/>
  <c r="D284" i="23"/>
  <c r="Y283" i="23"/>
  <c r="D283" i="23"/>
  <c r="Y282" i="23"/>
  <c r="D282" i="23"/>
  <c r="Y281" i="23"/>
  <c r="D281" i="23"/>
  <c r="Y280" i="23"/>
  <c r="D280" i="23"/>
  <c r="Y279" i="23"/>
  <c r="D279" i="23"/>
  <c r="Y278" i="23"/>
  <c r="D278" i="23"/>
  <c r="Y277" i="23"/>
  <c r="D277" i="23"/>
  <c r="Y276" i="23"/>
  <c r="D276" i="23"/>
  <c r="Y275" i="23"/>
  <c r="D275" i="23"/>
  <c r="Y274" i="23"/>
  <c r="D274" i="23"/>
  <c r="Y273" i="23"/>
  <c r="D273" i="23"/>
  <c r="Y272" i="23"/>
  <c r="D272" i="23"/>
  <c r="Y271" i="23"/>
  <c r="D271" i="23"/>
  <c r="Y270" i="23"/>
  <c r="D270" i="23"/>
  <c r="Y269" i="23"/>
  <c r="D269" i="23"/>
  <c r="Y268" i="23"/>
  <c r="D268" i="23"/>
  <c r="Y267" i="23"/>
  <c r="D267" i="23"/>
  <c r="Y266" i="23"/>
  <c r="D266" i="23"/>
  <c r="Y265" i="23"/>
  <c r="D265" i="23"/>
  <c r="Y264" i="23"/>
  <c r="D264" i="23"/>
  <c r="Y263" i="23"/>
  <c r="D263" i="23"/>
  <c r="Y262" i="23"/>
  <c r="D262" i="23"/>
  <c r="Y261" i="23"/>
  <c r="D261" i="23"/>
  <c r="Y260" i="23"/>
  <c r="D260" i="23"/>
  <c r="Y259" i="23"/>
  <c r="D259" i="23"/>
  <c r="Y258" i="23"/>
  <c r="D258" i="23"/>
  <c r="Y257" i="23"/>
  <c r="D257" i="23"/>
  <c r="Y256" i="23"/>
  <c r="D256" i="23"/>
  <c r="Y255" i="23"/>
  <c r="D255" i="23"/>
  <c r="Y254" i="23"/>
  <c r="D254" i="23"/>
  <c r="Y253" i="23"/>
  <c r="D253" i="23"/>
  <c r="Y252" i="23"/>
  <c r="D252" i="23"/>
  <c r="Y251" i="23"/>
  <c r="D251" i="23"/>
  <c r="Y250" i="23"/>
  <c r="D250" i="23"/>
  <c r="Y249" i="23"/>
  <c r="D249" i="23"/>
  <c r="Y248" i="23"/>
  <c r="D248" i="23"/>
  <c r="Y247" i="23"/>
  <c r="D247" i="23"/>
  <c r="Y246" i="23"/>
  <c r="D246" i="23"/>
  <c r="Y245" i="23"/>
  <c r="D245" i="23"/>
  <c r="Y244" i="23"/>
  <c r="D244" i="23"/>
  <c r="Y243" i="23"/>
  <c r="D243" i="23"/>
  <c r="Y242" i="23"/>
  <c r="D242" i="23"/>
  <c r="Y241" i="23"/>
  <c r="D241" i="23"/>
  <c r="Y240" i="23"/>
  <c r="D240" i="23"/>
  <c r="Y239" i="23"/>
  <c r="D239" i="23"/>
  <c r="Y238" i="23"/>
  <c r="D238" i="23"/>
  <c r="Y237" i="23"/>
  <c r="D237" i="23"/>
  <c r="Y236" i="23"/>
  <c r="D236" i="23"/>
  <c r="Y235" i="23"/>
  <c r="D235" i="23"/>
  <c r="Y234" i="23"/>
  <c r="D234" i="23"/>
  <c r="Y233" i="23"/>
  <c r="D233" i="23"/>
  <c r="Y232" i="23"/>
  <c r="D232" i="23"/>
  <c r="Y231" i="23"/>
  <c r="D231" i="23"/>
  <c r="Y230" i="23"/>
  <c r="D230" i="23"/>
  <c r="Y229" i="23"/>
  <c r="D229" i="23"/>
  <c r="Y228" i="23"/>
  <c r="D228" i="23"/>
  <c r="Y227" i="23"/>
  <c r="D227" i="23"/>
  <c r="Y226" i="23"/>
  <c r="D226" i="23"/>
  <c r="Y225" i="23"/>
  <c r="D225" i="23"/>
  <c r="Y224" i="23"/>
  <c r="D224" i="23"/>
  <c r="Y223" i="23"/>
  <c r="D223" i="23"/>
  <c r="Y222" i="23"/>
  <c r="D222" i="23"/>
  <c r="Y221" i="23"/>
  <c r="D221" i="23"/>
  <c r="Y220" i="23"/>
  <c r="D220" i="23"/>
  <c r="Y219" i="23"/>
  <c r="D219" i="23"/>
  <c r="Y218" i="23"/>
  <c r="D218" i="23"/>
  <c r="Y217" i="23"/>
  <c r="D217" i="23"/>
  <c r="Y216" i="23"/>
  <c r="D216" i="23"/>
  <c r="Y215" i="23"/>
  <c r="D215" i="23"/>
  <c r="Y214" i="23"/>
  <c r="D214" i="23"/>
  <c r="Y213" i="23"/>
  <c r="D213" i="23"/>
  <c r="Y212" i="23"/>
  <c r="D212" i="23"/>
  <c r="Y211" i="23"/>
  <c r="D211" i="23"/>
  <c r="Y210" i="23"/>
  <c r="D210" i="23"/>
  <c r="Y209" i="23"/>
  <c r="D209" i="23"/>
  <c r="Y208" i="23"/>
  <c r="D208" i="23"/>
  <c r="Y207" i="23"/>
  <c r="D207" i="23"/>
  <c r="Y206" i="23"/>
  <c r="D206" i="23"/>
  <c r="Y205" i="23"/>
  <c r="D205" i="23"/>
  <c r="Y204" i="23"/>
  <c r="D204" i="23"/>
  <c r="Y203" i="23"/>
  <c r="D203" i="23"/>
  <c r="Y202" i="23"/>
  <c r="D202" i="23"/>
  <c r="Y201" i="23"/>
  <c r="D201" i="23"/>
  <c r="Y200" i="23"/>
  <c r="D200" i="23"/>
  <c r="Y199" i="23"/>
  <c r="D199" i="23"/>
  <c r="Y198" i="23"/>
  <c r="D198" i="23"/>
  <c r="Y197" i="23"/>
  <c r="D197" i="23"/>
  <c r="Y196" i="23"/>
  <c r="D196" i="23"/>
  <c r="Y195" i="23"/>
  <c r="D195" i="23"/>
  <c r="Y194" i="23"/>
  <c r="D194" i="23"/>
  <c r="Y193" i="23"/>
  <c r="D193" i="23"/>
  <c r="Y192" i="23"/>
  <c r="D192" i="23"/>
  <c r="Y191" i="23"/>
  <c r="D191" i="23"/>
  <c r="Y190" i="23"/>
  <c r="D190" i="23"/>
  <c r="Y189" i="23"/>
  <c r="D189" i="23"/>
  <c r="Y188" i="23"/>
  <c r="D188" i="23"/>
  <c r="Y187" i="23"/>
  <c r="D187" i="23"/>
  <c r="Y186" i="23"/>
  <c r="D186" i="23"/>
  <c r="Y185" i="23"/>
  <c r="D185" i="23"/>
  <c r="Y184" i="23"/>
  <c r="D184" i="23"/>
  <c r="Y183" i="23"/>
  <c r="D183" i="23"/>
  <c r="Y182" i="23"/>
  <c r="D182" i="23"/>
  <c r="Y181" i="23"/>
  <c r="D181" i="23"/>
  <c r="Y180" i="23"/>
  <c r="D180" i="23"/>
  <c r="Y179" i="23"/>
  <c r="D179" i="23"/>
  <c r="Y178" i="23"/>
  <c r="D178" i="23"/>
  <c r="Y177" i="23"/>
  <c r="D177" i="23"/>
  <c r="Y176" i="23"/>
  <c r="D176" i="23"/>
  <c r="Y175" i="23"/>
  <c r="D175" i="23"/>
  <c r="Y174" i="23"/>
  <c r="D174" i="23"/>
  <c r="Y173" i="23"/>
  <c r="D173" i="23"/>
  <c r="Y172" i="23"/>
  <c r="D172" i="23"/>
  <c r="Y171" i="23"/>
  <c r="D171" i="23"/>
  <c r="Y170" i="23"/>
  <c r="D170" i="23"/>
  <c r="Y169" i="23"/>
  <c r="D169" i="23"/>
  <c r="Y168" i="23"/>
  <c r="D168" i="23"/>
  <c r="Y167" i="23"/>
  <c r="D167" i="23"/>
  <c r="Y166" i="23"/>
  <c r="D166" i="23"/>
  <c r="Y165" i="23"/>
  <c r="D165" i="23"/>
  <c r="Y164" i="23"/>
  <c r="D164" i="23"/>
  <c r="Y163" i="23"/>
  <c r="D163" i="23"/>
  <c r="Y162" i="23"/>
  <c r="D162" i="23"/>
  <c r="Y161" i="23"/>
  <c r="D161" i="23"/>
  <c r="Y160" i="23"/>
  <c r="D160" i="23"/>
  <c r="Y159" i="23"/>
  <c r="D159" i="23"/>
  <c r="Y158" i="23"/>
  <c r="D158" i="23"/>
  <c r="Y157" i="23"/>
  <c r="D157" i="23"/>
  <c r="Y156" i="23"/>
  <c r="D156" i="23"/>
  <c r="Y155" i="23"/>
  <c r="D155" i="23"/>
  <c r="Y154" i="23"/>
  <c r="D154" i="23"/>
  <c r="Y153" i="23"/>
  <c r="D153" i="23"/>
  <c r="Y152" i="23"/>
  <c r="D152" i="23"/>
  <c r="Y151" i="23"/>
  <c r="D151" i="23"/>
  <c r="Y150" i="23"/>
  <c r="D150" i="23"/>
  <c r="Y149" i="23"/>
  <c r="D149" i="23"/>
  <c r="Y148" i="23"/>
  <c r="D148" i="23"/>
  <c r="Y147" i="23"/>
  <c r="D147" i="23"/>
  <c r="Y146" i="23"/>
  <c r="D146" i="23"/>
  <c r="Y145" i="23"/>
  <c r="D145" i="23"/>
  <c r="Y144" i="23"/>
  <c r="D144" i="23"/>
  <c r="Y143" i="23"/>
  <c r="D143" i="23"/>
  <c r="Y142" i="23"/>
  <c r="D142" i="23"/>
  <c r="Y141" i="23"/>
  <c r="D141" i="23"/>
  <c r="Y140" i="23"/>
  <c r="D140" i="23"/>
  <c r="Y139" i="23"/>
  <c r="D139" i="23"/>
  <c r="Y138" i="23"/>
  <c r="D138" i="23"/>
  <c r="Y137" i="23"/>
  <c r="D137" i="23"/>
  <c r="Y136" i="23"/>
  <c r="D136" i="23"/>
  <c r="Y135" i="23"/>
  <c r="D135" i="23"/>
  <c r="Y134" i="23"/>
  <c r="D134" i="23"/>
  <c r="Y133" i="23"/>
  <c r="D133" i="23"/>
  <c r="Y132" i="23"/>
  <c r="D132" i="23"/>
  <c r="Y131" i="23"/>
  <c r="D131" i="23"/>
  <c r="Y130" i="23"/>
  <c r="D130" i="23"/>
  <c r="Y129" i="23"/>
  <c r="D129" i="23"/>
  <c r="Y128" i="23"/>
  <c r="D128" i="23"/>
  <c r="Y127" i="23"/>
  <c r="D127" i="23"/>
  <c r="Y126" i="23"/>
  <c r="D126" i="23"/>
  <c r="Y125" i="23"/>
  <c r="D125" i="23"/>
  <c r="Y124" i="23"/>
  <c r="D124" i="23"/>
  <c r="Y123" i="23"/>
  <c r="D123" i="23"/>
  <c r="Y122" i="23"/>
  <c r="D122" i="23"/>
  <c r="Y121" i="23"/>
  <c r="D121" i="23"/>
  <c r="Y120" i="23"/>
  <c r="D120" i="23"/>
  <c r="Y119" i="23"/>
  <c r="D119" i="23"/>
  <c r="Y118" i="23"/>
  <c r="D118" i="23"/>
  <c r="Y117" i="23"/>
  <c r="D117" i="23"/>
  <c r="Y116" i="23"/>
  <c r="D116" i="23"/>
  <c r="Y115" i="23"/>
  <c r="D115" i="23"/>
  <c r="Y114" i="23"/>
  <c r="D114" i="23"/>
  <c r="Y113" i="23"/>
  <c r="D113" i="23"/>
  <c r="Y112" i="23"/>
  <c r="D112" i="23"/>
  <c r="Y111" i="23"/>
  <c r="D111" i="23"/>
  <c r="Y110" i="23"/>
  <c r="D110" i="23"/>
  <c r="Y109" i="23"/>
  <c r="D109" i="23"/>
  <c r="Y108" i="23"/>
  <c r="D108" i="23"/>
  <c r="Y107" i="23"/>
  <c r="D107" i="23"/>
  <c r="Y106" i="23"/>
  <c r="D106" i="23"/>
  <c r="Y105" i="23"/>
  <c r="D105" i="23"/>
  <c r="Y104" i="23"/>
  <c r="D104" i="23"/>
  <c r="Y103" i="23"/>
  <c r="D103" i="23"/>
  <c r="Y102" i="23"/>
  <c r="D102" i="23"/>
  <c r="Y101" i="23"/>
  <c r="D101" i="23"/>
  <c r="Y100" i="23"/>
  <c r="D100" i="23"/>
  <c r="Y99" i="23"/>
  <c r="D99" i="23"/>
  <c r="Y98" i="23"/>
  <c r="D98" i="23"/>
  <c r="Y97" i="23"/>
  <c r="D97" i="23"/>
  <c r="Y96" i="23"/>
  <c r="D96" i="23"/>
  <c r="Y95" i="23"/>
  <c r="D95" i="23"/>
  <c r="Y94" i="23"/>
  <c r="D94" i="23"/>
  <c r="Y93" i="23"/>
  <c r="D93" i="23"/>
  <c r="Y92" i="23"/>
  <c r="D92" i="23"/>
  <c r="Y91" i="23"/>
  <c r="D91" i="23"/>
  <c r="Y90" i="23"/>
  <c r="D90" i="23"/>
  <c r="Y89" i="23"/>
  <c r="D89" i="23"/>
  <c r="Y88" i="23"/>
  <c r="D88" i="23"/>
  <c r="Y87" i="23"/>
  <c r="D87" i="23"/>
  <c r="Y86" i="23"/>
  <c r="D86" i="23"/>
  <c r="Y85" i="23"/>
  <c r="D85" i="23"/>
  <c r="Y84" i="23"/>
  <c r="D84" i="23"/>
  <c r="Y83" i="23"/>
  <c r="D83" i="23"/>
  <c r="Y82" i="23"/>
  <c r="D82" i="23"/>
  <c r="Y81" i="23"/>
  <c r="D81" i="23"/>
  <c r="Y80" i="23"/>
  <c r="D80" i="23"/>
  <c r="Y79" i="23"/>
  <c r="D79" i="23"/>
  <c r="Y78" i="23"/>
  <c r="D78" i="23"/>
  <c r="Y77" i="23"/>
  <c r="D77" i="23"/>
  <c r="Y76" i="23"/>
  <c r="D76" i="23"/>
  <c r="Y75" i="23"/>
  <c r="D75" i="23"/>
  <c r="Y74" i="23"/>
  <c r="D74" i="23"/>
  <c r="Y73" i="23"/>
  <c r="D73" i="23"/>
  <c r="Y72" i="23"/>
  <c r="D72" i="23"/>
  <c r="Y71" i="23"/>
  <c r="D71" i="23"/>
  <c r="Y70" i="23"/>
  <c r="D70" i="23"/>
  <c r="Y69" i="23"/>
  <c r="D69" i="23"/>
  <c r="Y68" i="23"/>
  <c r="D68" i="23"/>
  <c r="Y67" i="23"/>
  <c r="D67" i="23"/>
  <c r="Y66" i="23"/>
  <c r="D66" i="23"/>
  <c r="Y65" i="23"/>
  <c r="D65" i="23"/>
  <c r="Y64" i="23"/>
  <c r="D64" i="23"/>
  <c r="Y63" i="23"/>
  <c r="D63" i="23"/>
  <c r="Y62" i="23"/>
  <c r="D62" i="23"/>
  <c r="Y61" i="23"/>
  <c r="D61" i="23"/>
  <c r="Y60" i="23"/>
  <c r="D60" i="23"/>
  <c r="Y59" i="23"/>
  <c r="D59" i="23"/>
  <c r="Y58" i="23"/>
  <c r="D58" i="23"/>
  <c r="Y57" i="23"/>
  <c r="D57" i="23"/>
  <c r="Y56" i="23"/>
  <c r="D56" i="23"/>
  <c r="Y55" i="23"/>
  <c r="D55" i="23"/>
  <c r="Y54" i="23"/>
  <c r="D54" i="23"/>
  <c r="Y53" i="23"/>
  <c r="D53" i="23"/>
  <c r="Y52" i="23"/>
  <c r="D52" i="23"/>
  <c r="Y51" i="23"/>
  <c r="D51" i="23"/>
  <c r="Y50" i="23"/>
  <c r="D50" i="23"/>
  <c r="Y49" i="23"/>
  <c r="D49" i="23"/>
  <c r="Y48" i="23"/>
  <c r="D48" i="23"/>
  <c r="Y47" i="23"/>
  <c r="D47" i="23"/>
  <c r="Y46" i="23"/>
  <c r="D46" i="23"/>
  <c r="Y45" i="23"/>
  <c r="D45" i="23"/>
  <c r="Y44" i="23"/>
  <c r="D44" i="23"/>
  <c r="Y43" i="23"/>
  <c r="D43" i="23"/>
  <c r="Y42" i="23"/>
  <c r="D42" i="23"/>
  <c r="Y41" i="23"/>
  <c r="D41" i="23"/>
  <c r="Y40" i="23"/>
  <c r="D40" i="23"/>
  <c r="Y39" i="23"/>
  <c r="D39" i="23"/>
  <c r="Y38" i="23"/>
  <c r="D38" i="23"/>
  <c r="Y37" i="23"/>
  <c r="D37" i="23"/>
  <c r="Y36" i="23"/>
  <c r="D36" i="23"/>
  <c r="Y35" i="23"/>
  <c r="D35" i="23"/>
  <c r="Y34" i="23"/>
  <c r="D34" i="23"/>
  <c r="Y33" i="23"/>
  <c r="D33" i="23"/>
  <c r="Y32" i="23"/>
  <c r="D32" i="23"/>
  <c r="Y31" i="23"/>
  <c r="D31" i="23"/>
  <c r="Y30" i="23"/>
  <c r="D30" i="23"/>
  <c r="Y29" i="23"/>
  <c r="D29" i="23"/>
  <c r="Y28" i="23"/>
  <c r="D28" i="23"/>
  <c r="Y27" i="23"/>
  <c r="D27" i="23"/>
  <c r="Y26" i="23"/>
  <c r="D26" i="23"/>
  <c r="Y25" i="23"/>
  <c r="D25" i="23"/>
  <c r="Y24" i="23"/>
  <c r="D24" i="23"/>
  <c r="Y23" i="23"/>
  <c r="D23" i="23"/>
  <c r="Y22" i="23"/>
  <c r="D22" i="23"/>
  <c r="Y21" i="23"/>
  <c r="D21" i="23"/>
  <c r="Y20" i="23"/>
  <c r="D20" i="23"/>
  <c r="Y19" i="23"/>
  <c r="D19" i="23"/>
  <c r="Y18" i="23"/>
  <c r="D18" i="23"/>
  <c r="Y17" i="23"/>
  <c r="D17" i="23"/>
  <c r="Y16" i="23"/>
  <c r="D16" i="23"/>
  <c r="Y15" i="23"/>
  <c r="D15" i="23"/>
  <c r="Y14" i="23"/>
  <c r="D14" i="23"/>
  <c r="Y13" i="23"/>
  <c r="D13" i="23"/>
  <c r="Y12" i="23"/>
  <c r="D12" i="23"/>
  <c r="Y11" i="23"/>
  <c r="D11" i="23"/>
  <c r="Y10" i="23"/>
  <c r="D10" i="23"/>
  <c r="Y9" i="23"/>
  <c r="D9" i="23"/>
  <c r="AC8" i="23"/>
  <c r="Y8" i="23"/>
  <c r="X8" i="23"/>
  <c r="D8" i="23"/>
  <c r="Y607" i="22"/>
  <c r="D607" i="22"/>
  <c r="Y606" i="22"/>
  <c r="D606" i="22"/>
  <c r="Y605" i="22"/>
  <c r="D605" i="22"/>
  <c r="Y604" i="22"/>
  <c r="D604" i="22"/>
  <c r="Y603" i="22"/>
  <c r="D603" i="22"/>
  <c r="Y602" i="22"/>
  <c r="D602" i="22"/>
  <c r="Y601" i="22"/>
  <c r="D601" i="22"/>
  <c r="Y600" i="22"/>
  <c r="D600" i="22"/>
  <c r="Y599" i="22"/>
  <c r="D599" i="22"/>
  <c r="Y598" i="22"/>
  <c r="D598" i="22"/>
  <c r="Y597" i="22"/>
  <c r="D597" i="22"/>
  <c r="Y596" i="22"/>
  <c r="D596" i="22"/>
  <c r="Y595" i="22"/>
  <c r="D595" i="22"/>
  <c r="Y594" i="22"/>
  <c r="D594" i="22"/>
  <c r="Y593" i="22"/>
  <c r="D593" i="22"/>
  <c r="Y592" i="22"/>
  <c r="D592" i="22"/>
  <c r="Y591" i="22"/>
  <c r="D591" i="22"/>
  <c r="Y590" i="22"/>
  <c r="D590" i="22"/>
  <c r="Y589" i="22"/>
  <c r="D589" i="22"/>
  <c r="Y588" i="22"/>
  <c r="D588" i="22"/>
  <c r="Y587" i="22"/>
  <c r="D587" i="22"/>
  <c r="Y586" i="22"/>
  <c r="D586" i="22"/>
  <c r="Y585" i="22"/>
  <c r="D585" i="22"/>
  <c r="Y584" i="22"/>
  <c r="D584" i="22"/>
  <c r="Y583" i="22"/>
  <c r="D583" i="22"/>
  <c r="Y582" i="22"/>
  <c r="D582" i="22"/>
  <c r="Y581" i="22"/>
  <c r="D581" i="22"/>
  <c r="Y580" i="22"/>
  <c r="D580" i="22"/>
  <c r="Y579" i="22"/>
  <c r="D579" i="22"/>
  <c r="Y578" i="22"/>
  <c r="D578" i="22"/>
  <c r="Y577" i="22"/>
  <c r="D577" i="22"/>
  <c r="Y576" i="22"/>
  <c r="D576" i="22"/>
  <c r="Y575" i="22"/>
  <c r="D575" i="22"/>
  <c r="Y574" i="22"/>
  <c r="D574" i="22"/>
  <c r="Y573" i="22"/>
  <c r="D573" i="22"/>
  <c r="Y572" i="22"/>
  <c r="D572" i="22"/>
  <c r="Y571" i="22"/>
  <c r="D571" i="22"/>
  <c r="Y570" i="22"/>
  <c r="D570" i="22"/>
  <c r="Y569" i="22"/>
  <c r="D569" i="22"/>
  <c r="Y568" i="22"/>
  <c r="D568" i="22"/>
  <c r="Y567" i="22"/>
  <c r="D567" i="22"/>
  <c r="Y566" i="22"/>
  <c r="D566" i="22"/>
  <c r="Y565" i="22"/>
  <c r="D565" i="22"/>
  <c r="Y564" i="22"/>
  <c r="D564" i="22"/>
  <c r="Y563" i="22"/>
  <c r="D563" i="22"/>
  <c r="Y562" i="22"/>
  <c r="D562" i="22"/>
  <c r="Y561" i="22"/>
  <c r="D561" i="22"/>
  <c r="Y560" i="22"/>
  <c r="D560" i="22"/>
  <c r="Y559" i="22"/>
  <c r="D559" i="22"/>
  <c r="Y558" i="22"/>
  <c r="D558" i="22"/>
  <c r="Y557" i="22"/>
  <c r="D557" i="22"/>
  <c r="Y556" i="22"/>
  <c r="D556" i="22"/>
  <c r="Y555" i="22"/>
  <c r="D555" i="22"/>
  <c r="Y554" i="22"/>
  <c r="D554" i="22"/>
  <c r="Y553" i="22"/>
  <c r="D553" i="22"/>
  <c r="Y552" i="22"/>
  <c r="D552" i="22"/>
  <c r="Y551" i="22"/>
  <c r="D551" i="22"/>
  <c r="Y550" i="22"/>
  <c r="D550" i="22"/>
  <c r="Y549" i="22"/>
  <c r="D549" i="22"/>
  <c r="Y548" i="22"/>
  <c r="D548" i="22"/>
  <c r="Y547" i="22"/>
  <c r="D547" i="22"/>
  <c r="Y546" i="22"/>
  <c r="D546" i="22"/>
  <c r="Y545" i="22"/>
  <c r="D545" i="22"/>
  <c r="Y544" i="22"/>
  <c r="D544" i="22"/>
  <c r="Y543" i="22"/>
  <c r="D543" i="22"/>
  <c r="Y542" i="22"/>
  <c r="D542" i="22"/>
  <c r="Y541" i="22"/>
  <c r="D541" i="22"/>
  <c r="Y540" i="22"/>
  <c r="D540" i="22"/>
  <c r="Y539" i="22"/>
  <c r="D539" i="22"/>
  <c r="Y538" i="22"/>
  <c r="D538" i="22"/>
  <c r="Y537" i="22"/>
  <c r="D537" i="22"/>
  <c r="Y536" i="22"/>
  <c r="D536" i="22"/>
  <c r="Y535" i="22"/>
  <c r="D535" i="22"/>
  <c r="Y534" i="22"/>
  <c r="D534" i="22"/>
  <c r="Y533" i="22"/>
  <c r="D533" i="22"/>
  <c r="Y532" i="22"/>
  <c r="D532" i="22"/>
  <c r="Y531" i="22"/>
  <c r="D531" i="22"/>
  <c r="Y530" i="22"/>
  <c r="D530" i="22"/>
  <c r="Y529" i="22"/>
  <c r="D529" i="22"/>
  <c r="Y528" i="22"/>
  <c r="D528" i="22"/>
  <c r="Y527" i="22"/>
  <c r="D527" i="22"/>
  <c r="Y526" i="22"/>
  <c r="D526" i="22"/>
  <c r="Y525" i="22"/>
  <c r="D525" i="22"/>
  <c r="Y524" i="22"/>
  <c r="D524" i="22"/>
  <c r="Y523" i="22"/>
  <c r="D523" i="22"/>
  <c r="Y522" i="22"/>
  <c r="D522" i="22"/>
  <c r="Y521" i="22"/>
  <c r="D521" i="22"/>
  <c r="Y520" i="22"/>
  <c r="D520" i="22"/>
  <c r="Y519" i="22"/>
  <c r="D519" i="22"/>
  <c r="Y518" i="22"/>
  <c r="D518" i="22"/>
  <c r="Y517" i="22"/>
  <c r="D517" i="22"/>
  <c r="Y516" i="22"/>
  <c r="D516" i="22"/>
  <c r="Y515" i="22"/>
  <c r="D515" i="22"/>
  <c r="Y514" i="22"/>
  <c r="D514" i="22"/>
  <c r="Y513" i="22"/>
  <c r="D513" i="22"/>
  <c r="Y512" i="22"/>
  <c r="D512" i="22"/>
  <c r="Y511" i="22"/>
  <c r="D511" i="22"/>
  <c r="Y510" i="22"/>
  <c r="D510" i="22"/>
  <c r="Y509" i="22"/>
  <c r="D509" i="22"/>
  <c r="Y508" i="22"/>
  <c r="D508" i="22"/>
  <c r="Y507" i="22"/>
  <c r="D507" i="22"/>
  <c r="Y506" i="22"/>
  <c r="D506" i="22"/>
  <c r="Y505" i="22"/>
  <c r="D505" i="22"/>
  <c r="Y504" i="22"/>
  <c r="D504" i="22"/>
  <c r="Y503" i="22"/>
  <c r="D503" i="22"/>
  <c r="Y502" i="22"/>
  <c r="D502" i="22"/>
  <c r="Y501" i="22"/>
  <c r="D501" i="22"/>
  <c r="Y500" i="22"/>
  <c r="D500" i="22"/>
  <c r="Y499" i="22"/>
  <c r="D499" i="22"/>
  <c r="Y498" i="22"/>
  <c r="D498" i="22"/>
  <c r="Y497" i="22"/>
  <c r="D497" i="22"/>
  <c r="Y496" i="22"/>
  <c r="D496" i="22"/>
  <c r="Y495" i="22"/>
  <c r="D495" i="22"/>
  <c r="Y494" i="22"/>
  <c r="D494" i="22"/>
  <c r="Y493" i="22"/>
  <c r="D493" i="22"/>
  <c r="Y492" i="22"/>
  <c r="D492" i="22"/>
  <c r="Y491" i="22"/>
  <c r="D491" i="22"/>
  <c r="Y490" i="22"/>
  <c r="D490" i="22"/>
  <c r="Y489" i="22"/>
  <c r="D489" i="22"/>
  <c r="Y488" i="22"/>
  <c r="D488" i="22"/>
  <c r="Y487" i="22"/>
  <c r="D487" i="22"/>
  <c r="Y486" i="22"/>
  <c r="D486" i="22"/>
  <c r="Y485" i="22"/>
  <c r="D485" i="22"/>
  <c r="Y484" i="22"/>
  <c r="D484" i="22"/>
  <c r="Y483" i="22"/>
  <c r="D483" i="22"/>
  <c r="Y482" i="22"/>
  <c r="D482" i="22"/>
  <c r="Y481" i="22"/>
  <c r="D481" i="22"/>
  <c r="Y480" i="22"/>
  <c r="D480" i="22"/>
  <c r="Y479" i="22"/>
  <c r="D479" i="22"/>
  <c r="Y478" i="22"/>
  <c r="D478" i="22"/>
  <c r="Y477" i="22"/>
  <c r="D477" i="22"/>
  <c r="Y476" i="22"/>
  <c r="D476" i="22"/>
  <c r="Y475" i="22"/>
  <c r="D475" i="22"/>
  <c r="Y474" i="22"/>
  <c r="D474" i="22"/>
  <c r="Y473" i="22"/>
  <c r="D473" i="22"/>
  <c r="Y472" i="22"/>
  <c r="D472" i="22"/>
  <c r="Y471" i="22"/>
  <c r="D471" i="22"/>
  <c r="Y470" i="22"/>
  <c r="D470" i="22"/>
  <c r="Y469" i="22"/>
  <c r="D469" i="22"/>
  <c r="Y468" i="22"/>
  <c r="D468" i="22"/>
  <c r="Y467" i="22"/>
  <c r="D467" i="22"/>
  <c r="Y466" i="22"/>
  <c r="D466" i="22"/>
  <c r="Y465" i="22"/>
  <c r="D465" i="22"/>
  <c r="Y464" i="22"/>
  <c r="D464" i="22"/>
  <c r="Y463" i="22"/>
  <c r="D463" i="22"/>
  <c r="Y462" i="22"/>
  <c r="D462" i="22"/>
  <c r="Y461" i="22"/>
  <c r="D461" i="22"/>
  <c r="Y460" i="22"/>
  <c r="D460" i="22"/>
  <c r="Y459" i="22"/>
  <c r="D459" i="22"/>
  <c r="Y458" i="22"/>
  <c r="D458" i="22"/>
  <c r="Y457" i="22"/>
  <c r="D457" i="22"/>
  <c r="Y456" i="22"/>
  <c r="D456" i="22"/>
  <c r="Y455" i="22"/>
  <c r="D455" i="22"/>
  <c r="Y454" i="22"/>
  <c r="D454" i="22"/>
  <c r="Y453" i="22"/>
  <c r="D453" i="22"/>
  <c r="Y452" i="22"/>
  <c r="D452" i="22"/>
  <c r="Y451" i="22"/>
  <c r="D451" i="22"/>
  <c r="Y450" i="22"/>
  <c r="D450" i="22"/>
  <c r="Y449" i="22"/>
  <c r="D449" i="22"/>
  <c r="Y448" i="22"/>
  <c r="D448" i="22"/>
  <c r="Y447" i="22"/>
  <c r="D447" i="22"/>
  <c r="Y446" i="22"/>
  <c r="D446" i="22"/>
  <c r="Y445" i="22"/>
  <c r="D445" i="22"/>
  <c r="Y444" i="22"/>
  <c r="D444" i="22"/>
  <c r="Y443" i="22"/>
  <c r="D443" i="22"/>
  <c r="Y442" i="22"/>
  <c r="D442" i="22"/>
  <c r="Y441" i="22"/>
  <c r="D441" i="22"/>
  <c r="Y440" i="22"/>
  <c r="D440" i="22"/>
  <c r="Y439" i="22"/>
  <c r="D439" i="22"/>
  <c r="Y438" i="22"/>
  <c r="D438" i="22"/>
  <c r="Y437" i="22"/>
  <c r="D437" i="22"/>
  <c r="Y436" i="22"/>
  <c r="D436" i="22"/>
  <c r="Y435" i="22"/>
  <c r="D435" i="22"/>
  <c r="Y434" i="22"/>
  <c r="D434" i="22"/>
  <c r="Y433" i="22"/>
  <c r="D433" i="22"/>
  <c r="Y432" i="22"/>
  <c r="D432" i="22"/>
  <c r="Y431" i="22"/>
  <c r="D431" i="22"/>
  <c r="Y430" i="22"/>
  <c r="D430" i="22"/>
  <c r="Y429" i="22"/>
  <c r="D429" i="22"/>
  <c r="Y428" i="22"/>
  <c r="D428" i="22"/>
  <c r="Y427" i="22"/>
  <c r="D427" i="22"/>
  <c r="Y426" i="22"/>
  <c r="D426" i="22"/>
  <c r="Y425" i="22"/>
  <c r="D425" i="22"/>
  <c r="Y424" i="22"/>
  <c r="D424" i="22"/>
  <c r="Y423" i="22"/>
  <c r="D423" i="22"/>
  <c r="Y422" i="22"/>
  <c r="D422" i="22"/>
  <c r="Y421" i="22"/>
  <c r="D421" i="22"/>
  <c r="Y420" i="22"/>
  <c r="D420" i="22"/>
  <c r="Y419" i="22"/>
  <c r="D419" i="22"/>
  <c r="Y418" i="22"/>
  <c r="D418" i="22"/>
  <c r="Y417" i="22"/>
  <c r="D417" i="22"/>
  <c r="Y416" i="22"/>
  <c r="D416" i="22"/>
  <c r="Y415" i="22"/>
  <c r="D415" i="22"/>
  <c r="Y414" i="22"/>
  <c r="D414" i="22"/>
  <c r="Y413" i="22"/>
  <c r="D413" i="22"/>
  <c r="Y412" i="22"/>
  <c r="D412" i="22"/>
  <c r="Y411" i="22"/>
  <c r="D411" i="22"/>
  <c r="Y410" i="22"/>
  <c r="D410" i="22"/>
  <c r="Y409" i="22"/>
  <c r="D409" i="22"/>
  <c r="Y408" i="22"/>
  <c r="D408" i="22"/>
  <c r="Y407" i="22"/>
  <c r="D407" i="22"/>
  <c r="Y406" i="22"/>
  <c r="D406" i="22"/>
  <c r="Y405" i="22"/>
  <c r="D405" i="22"/>
  <c r="Y404" i="22"/>
  <c r="D404" i="22"/>
  <c r="Y403" i="22"/>
  <c r="D403" i="22"/>
  <c r="Y402" i="22"/>
  <c r="D402" i="22"/>
  <c r="Y401" i="22"/>
  <c r="D401" i="22"/>
  <c r="Y400" i="22"/>
  <c r="D400" i="22"/>
  <c r="Y399" i="22"/>
  <c r="D399" i="22"/>
  <c r="Y398" i="22"/>
  <c r="D398" i="22"/>
  <c r="Y397" i="22"/>
  <c r="D397" i="22"/>
  <c r="Y396" i="22"/>
  <c r="D396" i="22"/>
  <c r="Y395" i="22"/>
  <c r="D395" i="22"/>
  <c r="Y394" i="22"/>
  <c r="D394" i="22"/>
  <c r="Y393" i="22"/>
  <c r="D393" i="22"/>
  <c r="Y392" i="22"/>
  <c r="D392" i="22"/>
  <c r="Y391" i="22"/>
  <c r="D391" i="22"/>
  <c r="Y390" i="22"/>
  <c r="D390" i="22"/>
  <c r="Y389" i="22"/>
  <c r="D389" i="22"/>
  <c r="Y388" i="22"/>
  <c r="D388" i="22"/>
  <c r="Y387" i="22"/>
  <c r="D387" i="22"/>
  <c r="Y386" i="22"/>
  <c r="D386" i="22"/>
  <c r="Y385" i="22"/>
  <c r="D385" i="22"/>
  <c r="Y384" i="22"/>
  <c r="D384" i="22"/>
  <c r="Y383" i="22"/>
  <c r="D383" i="22"/>
  <c r="Y382" i="22"/>
  <c r="D382" i="22"/>
  <c r="Y381" i="22"/>
  <c r="D381" i="22"/>
  <c r="Y380" i="22"/>
  <c r="D380" i="22"/>
  <c r="Y379" i="22"/>
  <c r="D379" i="22"/>
  <c r="Y378" i="22"/>
  <c r="D378" i="22"/>
  <c r="Y377" i="22"/>
  <c r="D377" i="22"/>
  <c r="Y376" i="22"/>
  <c r="D376" i="22"/>
  <c r="Y375" i="22"/>
  <c r="D375" i="22"/>
  <c r="Y374" i="22"/>
  <c r="D374" i="22"/>
  <c r="Y373" i="22"/>
  <c r="D373" i="22"/>
  <c r="Y372" i="22"/>
  <c r="D372" i="22"/>
  <c r="Y371" i="22"/>
  <c r="D371" i="22"/>
  <c r="Y370" i="22"/>
  <c r="D370" i="22"/>
  <c r="Y369" i="22"/>
  <c r="D369" i="22"/>
  <c r="Y368" i="22"/>
  <c r="D368" i="22"/>
  <c r="Y367" i="22"/>
  <c r="D367" i="22"/>
  <c r="Y366" i="22"/>
  <c r="D366" i="22"/>
  <c r="Y365" i="22"/>
  <c r="D365" i="22"/>
  <c r="Y364" i="22"/>
  <c r="D364" i="22"/>
  <c r="Y363" i="22"/>
  <c r="D363" i="22"/>
  <c r="Y362" i="22"/>
  <c r="D362" i="22"/>
  <c r="Y361" i="22"/>
  <c r="D361" i="22"/>
  <c r="Y360" i="22"/>
  <c r="D360" i="22"/>
  <c r="Y359" i="22"/>
  <c r="D359" i="22"/>
  <c r="Y358" i="22"/>
  <c r="D358" i="22"/>
  <c r="Y357" i="22"/>
  <c r="D357" i="22"/>
  <c r="Y356" i="22"/>
  <c r="D356" i="22"/>
  <c r="Y355" i="22"/>
  <c r="D355" i="22"/>
  <c r="Y354" i="22"/>
  <c r="D354" i="22"/>
  <c r="Y353" i="22"/>
  <c r="D353" i="22"/>
  <c r="Y352" i="22"/>
  <c r="D352" i="22"/>
  <c r="Y351" i="22"/>
  <c r="D351" i="22"/>
  <c r="Y350" i="22"/>
  <c r="D350" i="22"/>
  <c r="Y349" i="22"/>
  <c r="D349" i="22"/>
  <c r="Y348" i="22"/>
  <c r="D348" i="22"/>
  <c r="Y347" i="22"/>
  <c r="D347" i="22"/>
  <c r="Y346" i="22"/>
  <c r="D346" i="22"/>
  <c r="Y345" i="22"/>
  <c r="D345" i="22"/>
  <c r="Y344" i="22"/>
  <c r="D344" i="22"/>
  <c r="Y343" i="22"/>
  <c r="D343" i="22"/>
  <c r="Y342" i="22"/>
  <c r="D342" i="22"/>
  <c r="Y341" i="22"/>
  <c r="D341" i="22"/>
  <c r="Y340" i="22"/>
  <c r="D340" i="22"/>
  <c r="Y339" i="22"/>
  <c r="D339" i="22"/>
  <c r="Y338" i="22"/>
  <c r="D338" i="22"/>
  <c r="Y337" i="22"/>
  <c r="D337" i="22"/>
  <c r="Y336" i="22"/>
  <c r="D336" i="22"/>
  <c r="Y335" i="22"/>
  <c r="D335" i="22"/>
  <c r="Y334" i="22"/>
  <c r="D334" i="22"/>
  <c r="Y333" i="22"/>
  <c r="D333" i="22"/>
  <c r="Y332" i="22"/>
  <c r="D332" i="22"/>
  <c r="Y331" i="22"/>
  <c r="D331" i="22"/>
  <c r="Y330" i="22"/>
  <c r="D330" i="22"/>
  <c r="Y329" i="22"/>
  <c r="D329" i="22"/>
  <c r="Y328" i="22"/>
  <c r="D328" i="22"/>
  <c r="Y327" i="22"/>
  <c r="D327" i="22"/>
  <c r="Y326" i="22"/>
  <c r="D326" i="22"/>
  <c r="Y325" i="22"/>
  <c r="D325" i="22"/>
  <c r="Y324" i="22"/>
  <c r="D324" i="22"/>
  <c r="Y323" i="22"/>
  <c r="D323" i="22"/>
  <c r="Y322" i="22"/>
  <c r="D322" i="22"/>
  <c r="Y321" i="22"/>
  <c r="D321" i="22"/>
  <c r="Y320" i="22"/>
  <c r="D320" i="22"/>
  <c r="Y319" i="22"/>
  <c r="D319" i="22"/>
  <c r="Y318" i="22"/>
  <c r="D318" i="22"/>
  <c r="Y317" i="22"/>
  <c r="D317" i="22"/>
  <c r="Y316" i="22"/>
  <c r="D316" i="22"/>
  <c r="Y315" i="22"/>
  <c r="D315" i="22"/>
  <c r="Y314" i="22"/>
  <c r="D314" i="22"/>
  <c r="Y313" i="22"/>
  <c r="D313" i="22"/>
  <c r="Y312" i="22"/>
  <c r="D312" i="22"/>
  <c r="Y311" i="22"/>
  <c r="D311" i="22"/>
  <c r="Y310" i="22"/>
  <c r="D310" i="22"/>
  <c r="Y309" i="22"/>
  <c r="D309" i="22"/>
  <c r="Y308" i="22"/>
  <c r="D308" i="22"/>
  <c r="Y307" i="22"/>
  <c r="D307" i="22"/>
  <c r="Y306" i="22"/>
  <c r="D306" i="22"/>
  <c r="Y305" i="22"/>
  <c r="D305" i="22"/>
  <c r="Y304" i="22"/>
  <c r="D304" i="22"/>
  <c r="Y303" i="22"/>
  <c r="D303" i="22"/>
  <c r="Y302" i="22"/>
  <c r="D302" i="22"/>
  <c r="Y301" i="22"/>
  <c r="D301" i="22"/>
  <c r="Y300" i="22"/>
  <c r="D300" i="22"/>
  <c r="Y299" i="22"/>
  <c r="D299" i="22"/>
  <c r="Y298" i="22"/>
  <c r="D298" i="22"/>
  <c r="Y297" i="22"/>
  <c r="D297" i="22"/>
  <c r="Y296" i="22"/>
  <c r="D296" i="22"/>
  <c r="Y295" i="22"/>
  <c r="D295" i="22"/>
  <c r="Y294" i="22"/>
  <c r="D294" i="22"/>
  <c r="Y293" i="22"/>
  <c r="D293" i="22"/>
  <c r="Y292" i="22"/>
  <c r="D292" i="22"/>
  <c r="Y291" i="22"/>
  <c r="D291" i="22"/>
  <c r="Y290" i="22"/>
  <c r="D290" i="22"/>
  <c r="Y289" i="22"/>
  <c r="D289" i="22"/>
  <c r="Y288" i="22"/>
  <c r="D288" i="22"/>
  <c r="Y287" i="22"/>
  <c r="D287" i="22"/>
  <c r="Y286" i="22"/>
  <c r="D286" i="22"/>
  <c r="Y285" i="22"/>
  <c r="D285" i="22"/>
  <c r="Y284" i="22"/>
  <c r="D284" i="22"/>
  <c r="Y283" i="22"/>
  <c r="D283" i="22"/>
  <c r="Y282" i="22"/>
  <c r="D282" i="22"/>
  <c r="Y281" i="22"/>
  <c r="D281" i="22"/>
  <c r="Y280" i="22"/>
  <c r="D280" i="22"/>
  <c r="Y279" i="22"/>
  <c r="D279" i="22"/>
  <c r="Y278" i="22"/>
  <c r="D278" i="22"/>
  <c r="Y277" i="22"/>
  <c r="D277" i="22"/>
  <c r="Y276" i="22"/>
  <c r="D276" i="22"/>
  <c r="Y275" i="22"/>
  <c r="D275" i="22"/>
  <c r="Y274" i="22"/>
  <c r="D274" i="22"/>
  <c r="Y273" i="22"/>
  <c r="D273" i="22"/>
  <c r="Y272" i="22"/>
  <c r="D272" i="22"/>
  <c r="Y271" i="22"/>
  <c r="D271" i="22"/>
  <c r="Y270" i="22"/>
  <c r="D270" i="22"/>
  <c r="Y269" i="22"/>
  <c r="D269" i="22"/>
  <c r="Y268" i="22"/>
  <c r="D268" i="22"/>
  <c r="Y267" i="22"/>
  <c r="D267" i="22"/>
  <c r="Y266" i="22"/>
  <c r="D266" i="22"/>
  <c r="Y265" i="22"/>
  <c r="D265" i="22"/>
  <c r="Y264" i="22"/>
  <c r="D264" i="22"/>
  <c r="Y263" i="22"/>
  <c r="D263" i="22"/>
  <c r="Y262" i="22"/>
  <c r="D262" i="22"/>
  <c r="Y261" i="22"/>
  <c r="D261" i="22"/>
  <c r="Y260" i="22"/>
  <c r="D260" i="22"/>
  <c r="Y259" i="22"/>
  <c r="D259" i="22"/>
  <c r="Y258" i="22"/>
  <c r="D258" i="22"/>
  <c r="Y257" i="22"/>
  <c r="D257" i="22"/>
  <c r="Y256" i="22"/>
  <c r="D256" i="22"/>
  <c r="Y255" i="22"/>
  <c r="D255" i="22"/>
  <c r="Y254" i="22"/>
  <c r="D254" i="22"/>
  <c r="Y253" i="22"/>
  <c r="D253" i="22"/>
  <c r="Y252" i="22"/>
  <c r="D252" i="22"/>
  <c r="Y251" i="22"/>
  <c r="D251" i="22"/>
  <c r="Y250" i="22"/>
  <c r="D250" i="22"/>
  <c r="Y249" i="22"/>
  <c r="D249" i="22"/>
  <c r="Y248" i="22"/>
  <c r="D248" i="22"/>
  <c r="Y247" i="22"/>
  <c r="D247" i="22"/>
  <c r="Y246" i="22"/>
  <c r="D246" i="22"/>
  <c r="Y245" i="22"/>
  <c r="D245" i="22"/>
  <c r="Y244" i="22"/>
  <c r="D244" i="22"/>
  <c r="Y243" i="22"/>
  <c r="D243" i="22"/>
  <c r="Y242" i="22"/>
  <c r="D242" i="22"/>
  <c r="Y241" i="22"/>
  <c r="D241" i="22"/>
  <c r="Y240" i="22"/>
  <c r="D240" i="22"/>
  <c r="Y239" i="22"/>
  <c r="D239" i="22"/>
  <c r="Y238" i="22"/>
  <c r="D238" i="22"/>
  <c r="Y237" i="22"/>
  <c r="D237" i="22"/>
  <c r="Y236" i="22"/>
  <c r="D236" i="22"/>
  <c r="Y235" i="22"/>
  <c r="D235" i="22"/>
  <c r="Y234" i="22"/>
  <c r="D234" i="22"/>
  <c r="Y233" i="22"/>
  <c r="D233" i="22"/>
  <c r="Y232" i="22"/>
  <c r="D232" i="22"/>
  <c r="Y231" i="22"/>
  <c r="D231" i="22"/>
  <c r="Y230" i="22"/>
  <c r="D230" i="22"/>
  <c r="Y229" i="22"/>
  <c r="D229" i="22"/>
  <c r="Y228" i="22"/>
  <c r="D228" i="22"/>
  <c r="Y227" i="22"/>
  <c r="D227" i="22"/>
  <c r="Y226" i="22"/>
  <c r="D226" i="22"/>
  <c r="Y225" i="22"/>
  <c r="D225" i="22"/>
  <c r="Y224" i="22"/>
  <c r="D224" i="22"/>
  <c r="Y223" i="22"/>
  <c r="D223" i="22"/>
  <c r="Y222" i="22"/>
  <c r="D222" i="22"/>
  <c r="Y221" i="22"/>
  <c r="D221" i="22"/>
  <c r="Y220" i="22"/>
  <c r="D220" i="22"/>
  <c r="Y219" i="22"/>
  <c r="D219" i="22"/>
  <c r="Y218" i="22"/>
  <c r="D218" i="22"/>
  <c r="Y217" i="22"/>
  <c r="D217" i="22"/>
  <c r="Y216" i="22"/>
  <c r="D216" i="22"/>
  <c r="Y215" i="22"/>
  <c r="D215" i="22"/>
  <c r="Y214" i="22"/>
  <c r="D214" i="22"/>
  <c r="Y213" i="22"/>
  <c r="D213" i="22"/>
  <c r="Y212" i="22"/>
  <c r="D212" i="22"/>
  <c r="Y211" i="22"/>
  <c r="D211" i="22"/>
  <c r="Y210" i="22"/>
  <c r="D210" i="22"/>
  <c r="Y209" i="22"/>
  <c r="D209" i="22"/>
  <c r="Y208" i="22"/>
  <c r="D208" i="22"/>
  <c r="Y207" i="22"/>
  <c r="D207" i="22"/>
  <c r="Y206" i="22"/>
  <c r="D206" i="22"/>
  <c r="Y205" i="22"/>
  <c r="D205" i="22"/>
  <c r="Y204" i="22"/>
  <c r="D204" i="22"/>
  <c r="Y203" i="22"/>
  <c r="D203" i="22"/>
  <c r="Y202" i="22"/>
  <c r="D202" i="22"/>
  <c r="Y201" i="22"/>
  <c r="D201" i="22"/>
  <c r="Y200" i="22"/>
  <c r="D200" i="22"/>
  <c r="Y199" i="22"/>
  <c r="D199" i="22"/>
  <c r="Y198" i="22"/>
  <c r="D198" i="22"/>
  <c r="Y197" i="22"/>
  <c r="D197" i="22"/>
  <c r="Y196" i="22"/>
  <c r="D196" i="22"/>
  <c r="Y195" i="22"/>
  <c r="D195" i="22"/>
  <c r="Y194" i="22"/>
  <c r="D194" i="22"/>
  <c r="Y193" i="22"/>
  <c r="D193" i="22"/>
  <c r="Y192" i="22"/>
  <c r="D192" i="22"/>
  <c r="Y191" i="22"/>
  <c r="D191" i="22"/>
  <c r="Y190" i="22"/>
  <c r="D190" i="22"/>
  <c r="Y189" i="22"/>
  <c r="D189" i="22"/>
  <c r="Y188" i="22"/>
  <c r="D188" i="22"/>
  <c r="Y187" i="22"/>
  <c r="D187" i="22"/>
  <c r="Y186" i="22"/>
  <c r="D186" i="22"/>
  <c r="Y185" i="22"/>
  <c r="D185" i="22"/>
  <c r="Y184" i="22"/>
  <c r="D184" i="22"/>
  <c r="Y183" i="22"/>
  <c r="D183" i="22"/>
  <c r="Y182" i="22"/>
  <c r="D182" i="22"/>
  <c r="Y181" i="22"/>
  <c r="D181" i="22"/>
  <c r="Y180" i="22"/>
  <c r="D180" i="22"/>
  <c r="Y179" i="22"/>
  <c r="D179" i="22"/>
  <c r="Y178" i="22"/>
  <c r="D178" i="22"/>
  <c r="Y177" i="22"/>
  <c r="D177" i="22"/>
  <c r="Y176" i="22"/>
  <c r="D176" i="22"/>
  <c r="Y175" i="22"/>
  <c r="D175" i="22"/>
  <c r="Y174" i="22"/>
  <c r="D174" i="22"/>
  <c r="Y173" i="22"/>
  <c r="D173" i="22"/>
  <c r="Y172" i="22"/>
  <c r="D172" i="22"/>
  <c r="Y171" i="22"/>
  <c r="D171" i="22"/>
  <c r="Y170" i="22"/>
  <c r="D170" i="22"/>
  <c r="Y169" i="22"/>
  <c r="D169" i="22"/>
  <c r="Y168" i="22"/>
  <c r="D168" i="22"/>
  <c r="Y167" i="22"/>
  <c r="D167" i="22"/>
  <c r="Y166" i="22"/>
  <c r="D166" i="22"/>
  <c r="Y165" i="22"/>
  <c r="D165" i="22"/>
  <c r="Y164" i="22"/>
  <c r="D164" i="22"/>
  <c r="Y163" i="22"/>
  <c r="D163" i="22"/>
  <c r="Y162" i="22"/>
  <c r="D162" i="22"/>
  <c r="Y161" i="22"/>
  <c r="D161" i="22"/>
  <c r="Y160" i="22"/>
  <c r="D160" i="22"/>
  <c r="Y159" i="22"/>
  <c r="D159" i="22"/>
  <c r="Y158" i="22"/>
  <c r="D158" i="22"/>
  <c r="Y157" i="22"/>
  <c r="D157" i="22"/>
  <c r="Y156" i="22"/>
  <c r="D156" i="22"/>
  <c r="Y155" i="22"/>
  <c r="D155" i="22"/>
  <c r="Y154" i="22"/>
  <c r="D154" i="22"/>
  <c r="Y153" i="22"/>
  <c r="D153" i="22"/>
  <c r="Y152" i="22"/>
  <c r="D152" i="22"/>
  <c r="Y151" i="22"/>
  <c r="D151" i="22"/>
  <c r="Y150" i="22"/>
  <c r="D150" i="22"/>
  <c r="Y149" i="22"/>
  <c r="D149" i="22"/>
  <c r="Y148" i="22"/>
  <c r="D148" i="22"/>
  <c r="Y147" i="22"/>
  <c r="D147" i="22"/>
  <c r="Y146" i="22"/>
  <c r="D146" i="22"/>
  <c r="Y145" i="22"/>
  <c r="D145" i="22"/>
  <c r="Y144" i="22"/>
  <c r="D144" i="22"/>
  <c r="Y143" i="22"/>
  <c r="D143" i="22"/>
  <c r="Y142" i="22"/>
  <c r="D142" i="22"/>
  <c r="Y141" i="22"/>
  <c r="D141" i="22"/>
  <c r="Y140" i="22"/>
  <c r="D140" i="22"/>
  <c r="Y139" i="22"/>
  <c r="D139" i="22"/>
  <c r="Y138" i="22"/>
  <c r="D138" i="22"/>
  <c r="Y137" i="22"/>
  <c r="D137" i="22"/>
  <c r="Y136" i="22"/>
  <c r="D136" i="22"/>
  <c r="Y135" i="22"/>
  <c r="D135" i="22"/>
  <c r="Y134" i="22"/>
  <c r="D134" i="22"/>
  <c r="Y133" i="22"/>
  <c r="D133" i="22"/>
  <c r="Y132" i="22"/>
  <c r="D132" i="22"/>
  <c r="Y131" i="22"/>
  <c r="D131" i="22"/>
  <c r="Y130" i="22"/>
  <c r="D130" i="22"/>
  <c r="Y129" i="22"/>
  <c r="D129" i="22"/>
  <c r="Y128" i="22"/>
  <c r="D128" i="22"/>
  <c r="Y127" i="22"/>
  <c r="D127" i="22"/>
  <c r="Y126" i="22"/>
  <c r="D126" i="22"/>
  <c r="Y125" i="22"/>
  <c r="D125" i="22"/>
  <c r="Y124" i="22"/>
  <c r="D124" i="22"/>
  <c r="Y123" i="22"/>
  <c r="D123" i="22"/>
  <c r="Y122" i="22"/>
  <c r="D122" i="22"/>
  <c r="Y121" i="22"/>
  <c r="D121" i="22"/>
  <c r="Y120" i="22"/>
  <c r="D120" i="22"/>
  <c r="Y119" i="22"/>
  <c r="D119" i="22"/>
  <c r="Y118" i="22"/>
  <c r="D118" i="22"/>
  <c r="Y117" i="22"/>
  <c r="D117" i="22"/>
  <c r="Y116" i="22"/>
  <c r="D116" i="22"/>
  <c r="Y115" i="22"/>
  <c r="D115" i="22"/>
  <c r="Y114" i="22"/>
  <c r="D114" i="22"/>
  <c r="Y113" i="22"/>
  <c r="D113" i="22"/>
  <c r="Y112" i="22"/>
  <c r="D112" i="22"/>
  <c r="Y111" i="22"/>
  <c r="D111" i="22"/>
  <c r="Y110" i="22"/>
  <c r="D110" i="22"/>
  <c r="Y109" i="22"/>
  <c r="D109" i="22"/>
  <c r="Y108" i="22"/>
  <c r="D108" i="22"/>
  <c r="Y107" i="22"/>
  <c r="D107" i="22"/>
  <c r="Y106" i="22"/>
  <c r="D106" i="22"/>
  <c r="Y105" i="22"/>
  <c r="D105" i="22"/>
  <c r="Y104" i="22"/>
  <c r="D104" i="22"/>
  <c r="Y103" i="22"/>
  <c r="D103" i="22"/>
  <c r="Y102" i="22"/>
  <c r="D102" i="22"/>
  <c r="Y101" i="22"/>
  <c r="D101" i="22"/>
  <c r="Y100" i="22"/>
  <c r="D100" i="22"/>
  <c r="Y99" i="22"/>
  <c r="D99" i="22"/>
  <c r="Y98" i="22"/>
  <c r="D98" i="22"/>
  <c r="Y97" i="22"/>
  <c r="D97" i="22"/>
  <c r="Y96" i="22"/>
  <c r="D96" i="22"/>
  <c r="Y95" i="22"/>
  <c r="D95" i="22"/>
  <c r="Y94" i="22"/>
  <c r="D94" i="22"/>
  <c r="Y93" i="22"/>
  <c r="D93" i="22"/>
  <c r="Y92" i="22"/>
  <c r="D92" i="22"/>
  <c r="Y91" i="22"/>
  <c r="D91" i="22"/>
  <c r="Y90" i="22"/>
  <c r="D90" i="22"/>
  <c r="Y89" i="22"/>
  <c r="D89" i="22"/>
  <c r="Y88" i="22"/>
  <c r="D88" i="22"/>
  <c r="Y87" i="22"/>
  <c r="D87" i="22"/>
  <c r="Y86" i="22"/>
  <c r="D86" i="22"/>
  <c r="Y85" i="22"/>
  <c r="D85" i="22"/>
  <c r="Y84" i="22"/>
  <c r="D84" i="22"/>
  <c r="Y83" i="22"/>
  <c r="D83" i="22"/>
  <c r="Y82" i="22"/>
  <c r="D82" i="22"/>
  <c r="Y81" i="22"/>
  <c r="D81" i="22"/>
  <c r="Y80" i="22"/>
  <c r="D80" i="22"/>
  <c r="Y79" i="22"/>
  <c r="D79" i="22"/>
  <c r="Y78" i="22"/>
  <c r="D78" i="22"/>
  <c r="Y77" i="22"/>
  <c r="D77" i="22"/>
  <c r="Y76" i="22"/>
  <c r="D76" i="22"/>
  <c r="Y75" i="22"/>
  <c r="D75" i="22"/>
  <c r="Y74" i="22"/>
  <c r="D74" i="22"/>
  <c r="Y73" i="22"/>
  <c r="D73" i="22"/>
  <c r="Y72" i="22"/>
  <c r="D72" i="22"/>
  <c r="Y71" i="22"/>
  <c r="D71" i="22"/>
  <c r="Y70" i="22"/>
  <c r="D70" i="22"/>
  <c r="Y69" i="22"/>
  <c r="D69" i="22"/>
  <c r="Y68" i="22"/>
  <c r="D68" i="22"/>
  <c r="Y67" i="22"/>
  <c r="D67" i="22"/>
  <c r="Y66" i="22"/>
  <c r="D66" i="22"/>
  <c r="Y65" i="22"/>
  <c r="D65" i="22"/>
  <c r="Y64" i="22"/>
  <c r="D64" i="22"/>
  <c r="Y63" i="22"/>
  <c r="D63" i="22"/>
  <c r="Y62" i="22"/>
  <c r="D62" i="22"/>
  <c r="Y61" i="22"/>
  <c r="D61" i="22"/>
  <c r="Y60" i="22"/>
  <c r="D60" i="22"/>
  <c r="Y59" i="22"/>
  <c r="D59" i="22"/>
  <c r="Y58" i="22"/>
  <c r="D58" i="22"/>
  <c r="Y57" i="22"/>
  <c r="D57" i="22"/>
  <c r="Y56" i="22"/>
  <c r="D56" i="22"/>
  <c r="Y55" i="22"/>
  <c r="D55" i="22"/>
  <c r="Y54" i="22"/>
  <c r="D54" i="22"/>
  <c r="Y53" i="22"/>
  <c r="D53" i="22"/>
  <c r="Y52" i="22"/>
  <c r="D52" i="22"/>
  <c r="Y51" i="22"/>
  <c r="D51" i="22"/>
  <c r="Y50" i="22"/>
  <c r="D50" i="22"/>
  <c r="Y49" i="22"/>
  <c r="D49" i="22"/>
  <c r="Y48" i="22"/>
  <c r="D48" i="22"/>
  <c r="Y47" i="22"/>
  <c r="D47" i="22"/>
  <c r="Y46" i="22"/>
  <c r="D46" i="22"/>
  <c r="Y45" i="22"/>
  <c r="D45" i="22"/>
  <c r="Y44" i="22"/>
  <c r="D44" i="22"/>
  <c r="Y43" i="22"/>
  <c r="D43" i="22"/>
  <c r="Y42" i="22"/>
  <c r="D42" i="22"/>
  <c r="Y41" i="22"/>
  <c r="D41" i="22"/>
  <c r="Y40" i="22"/>
  <c r="D40" i="22"/>
  <c r="Y39" i="22"/>
  <c r="D39" i="22"/>
  <c r="Y38" i="22"/>
  <c r="D38" i="22"/>
  <c r="Y37" i="22"/>
  <c r="D37" i="22"/>
  <c r="Y36" i="22"/>
  <c r="D36" i="22"/>
  <c r="Y35" i="22"/>
  <c r="D35" i="22"/>
  <c r="Y34" i="22"/>
  <c r="D34" i="22"/>
  <c r="Y33" i="22"/>
  <c r="D33" i="22"/>
  <c r="Y32" i="22"/>
  <c r="D32" i="22"/>
  <c r="Y31" i="22"/>
  <c r="D31" i="22"/>
  <c r="Y30" i="22"/>
  <c r="D30" i="22"/>
  <c r="Y29" i="22"/>
  <c r="D29" i="22"/>
  <c r="Y28" i="22"/>
  <c r="D28" i="22"/>
  <c r="Y27" i="22"/>
  <c r="D27" i="22"/>
  <c r="Y26" i="22"/>
  <c r="D26" i="22"/>
  <c r="Y25" i="22"/>
  <c r="D25" i="22"/>
  <c r="Y24" i="22"/>
  <c r="D24" i="22"/>
  <c r="Y23" i="22"/>
  <c r="D23" i="22"/>
  <c r="Y22" i="22"/>
  <c r="D22" i="22"/>
  <c r="Y21" i="22"/>
  <c r="D21" i="22"/>
  <c r="Y20" i="22"/>
  <c r="D20" i="22"/>
  <c r="Y19" i="22"/>
  <c r="D19" i="22"/>
  <c r="Y18" i="22"/>
  <c r="D18" i="22"/>
  <c r="Y17" i="22"/>
  <c r="D17" i="22"/>
  <c r="Y16" i="22"/>
  <c r="D16" i="22"/>
  <c r="Y15" i="22"/>
  <c r="D15" i="22"/>
  <c r="Y14" i="22"/>
  <c r="D14" i="22"/>
  <c r="Y13" i="22"/>
  <c r="D13" i="22"/>
  <c r="Y12" i="22"/>
  <c r="D12" i="22"/>
  <c r="Y11" i="22"/>
  <c r="D11" i="22"/>
  <c r="Y10" i="22"/>
  <c r="D10" i="22"/>
  <c r="Y9" i="22"/>
  <c r="D9" i="22"/>
  <c r="AC8" i="22"/>
  <c r="Y8" i="22"/>
  <c r="X8" i="22"/>
  <c r="D8" i="22"/>
  <c r="Y607" i="21"/>
  <c r="D607" i="21"/>
  <c r="Y606" i="21"/>
  <c r="D606" i="21"/>
  <c r="Y605" i="21"/>
  <c r="D605" i="21"/>
  <c r="Y604" i="21"/>
  <c r="D604" i="21"/>
  <c r="Y603" i="21"/>
  <c r="D603" i="21"/>
  <c r="Y602" i="21"/>
  <c r="D602" i="21"/>
  <c r="Y601" i="21"/>
  <c r="D601" i="21"/>
  <c r="Y600" i="21"/>
  <c r="D600" i="21"/>
  <c r="Y599" i="21"/>
  <c r="D599" i="21"/>
  <c r="Y598" i="21"/>
  <c r="D598" i="21"/>
  <c r="Y597" i="21"/>
  <c r="D597" i="21"/>
  <c r="Y596" i="21"/>
  <c r="D596" i="21"/>
  <c r="Y595" i="21"/>
  <c r="D595" i="21"/>
  <c r="Y594" i="21"/>
  <c r="D594" i="21"/>
  <c r="Y593" i="21"/>
  <c r="D593" i="21"/>
  <c r="Y592" i="21"/>
  <c r="D592" i="21"/>
  <c r="Y591" i="21"/>
  <c r="D591" i="21"/>
  <c r="Y590" i="21"/>
  <c r="D590" i="21"/>
  <c r="Y589" i="21"/>
  <c r="D589" i="21"/>
  <c r="Y588" i="21"/>
  <c r="D588" i="21"/>
  <c r="Y587" i="21"/>
  <c r="D587" i="21"/>
  <c r="Y586" i="21"/>
  <c r="D586" i="21"/>
  <c r="Y585" i="21"/>
  <c r="D585" i="21"/>
  <c r="Y584" i="21"/>
  <c r="D584" i="21"/>
  <c r="Y583" i="21"/>
  <c r="D583" i="21"/>
  <c r="Y582" i="21"/>
  <c r="D582" i="21"/>
  <c r="Y581" i="21"/>
  <c r="D581" i="21"/>
  <c r="Y580" i="21"/>
  <c r="D580" i="21"/>
  <c r="Y579" i="21"/>
  <c r="D579" i="21"/>
  <c r="Y578" i="21"/>
  <c r="D578" i="21"/>
  <c r="Y577" i="21"/>
  <c r="D577" i="21"/>
  <c r="Y576" i="21"/>
  <c r="D576" i="21"/>
  <c r="Y575" i="21"/>
  <c r="D575" i="21"/>
  <c r="Y574" i="21"/>
  <c r="D574" i="21"/>
  <c r="Y573" i="21"/>
  <c r="D573" i="21"/>
  <c r="Y572" i="21"/>
  <c r="D572" i="21"/>
  <c r="Y571" i="21"/>
  <c r="D571" i="21"/>
  <c r="Y570" i="21"/>
  <c r="D570" i="21"/>
  <c r="Y569" i="21"/>
  <c r="D569" i="21"/>
  <c r="Y568" i="21"/>
  <c r="D568" i="21"/>
  <c r="Y567" i="21"/>
  <c r="D567" i="21"/>
  <c r="Y566" i="21"/>
  <c r="D566" i="21"/>
  <c r="Y565" i="21"/>
  <c r="D565" i="21"/>
  <c r="Y564" i="21"/>
  <c r="D564" i="21"/>
  <c r="Y563" i="21"/>
  <c r="D563" i="21"/>
  <c r="Y562" i="21"/>
  <c r="D562" i="21"/>
  <c r="Y561" i="21"/>
  <c r="D561" i="21"/>
  <c r="Y560" i="21"/>
  <c r="D560" i="21"/>
  <c r="Y559" i="21"/>
  <c r="D559" i="21"/>
  <c r="Y558" i="21"/>
  <c r="D558" i="21"/>
  <c r="Y557" i="21"/>
  <c r="D557" i="21"/>
  <c r="Y556" i="21"/>
  <c r="D556" i="21"/>
  <c r="Y555" i="21"/>
  <c r="D555" i="21"/>
  <c r="Y554" i="21"/>
  <c r="D554" i="21"/>
  <c r="Y553" i="21"/>
  <c r="D553" i="21"/>
  <c r="Y552" i="21"/>
  <c r="D552" i="21"/>
  <c r="Y551" i="21"/>
  <c r="D551" i="21"/>
  <c r="Y550" i="21"/>
  <c r="D550" i="21"/>
  <c r="Y549" i="21"/>
  <c r="D549" i="21"/>
  <c r="Y548" i="21"/>
  <c r="D548" i="21"/>
  <c r="Y547" i="21"/>
  <c r="D547" i="21"/>
  <c r="Y546" i="21"/>
  <c r="D546" i="21"/>
  <c r="Y545" i="21"/>
  <c r="D545" i="21"/>
  <c r="Y544" i="21"/>
  <c r="D544" i="21"/>
  <c r="Y543" i="21"/>
  <c r="D543" i="21"/>
  <c r="Y542" i="21"/>
  <c r="D542" i="21"/>
  <c r="Y541" i="21"/>
  <c r="D541" i="21"/>
  <c r="Y540" i="21"/>
  <c r="D540" i="21"/>
  <c r="Y539" i="21"/>
  <c r="D539" i="21"/>
  <c r="Y538" i="21"/>
  <c r="D538" i="21"/>
  <c r="Y537" i="21"/>
  <c r="D537" i="21"/>
  <c r="Y536" i="21"/>
  <c r="D536" i="21"/>
  <c r="Y535" i="21"/>
  <c r="D535" i="21"/>
  <c r="Y534" i="21"/>
  <c r="D534" i="21"/>
  <c r="Y533" i="21"/>
  <c r="D533" i="21"/>
  <c r="Y532" i="21"/>
  <c r="D532" i="21"/>
  <c r="Y531" i="21"/>
  <c r="D531" i="21"/>
  <c r="Y530" i="21"/>
  <c r="D530" i="21"/>
  <c r="Y529" i="21"/>
  <c r="D529" i="21"/>
  <c r="Y528" i="21"/>
  <c r="D528" i="21"/>
  <c r="Y527" i="21"/>
  <c r="D527" i="21"/>
  <c r="Y526" i="21"/>
  <c r="D526" i="21"/>
  <c r="Y525" i="21"/>
  <c r="D525" i="21"/>
  <c r="Y524" i="21"/>
  <c r="D524" i="21"/>
  <c r="Y523" i="21"/>
  <c r="D523" i="21"/>
  <c r="Y522" i="21"/>
  <c r="D522" i="21"/>
  <c r="Y521" i="21"/>
  <c r="D521" i="21"/>
  <c r="Y520" i="21"/>
  <c r="D520" i="21"/>
  <c r="Y519" i="21"/>
  <c r="D519" i="21"/>
  <c r="Y518" i="21"/>
  <c r="D518" i="21"/>
  <c r="Y517" i="21"/>
  <c r="D517" i="21"/>
  <c r="Y516" i="21"/>
  <c r="D516" i="21"/>
  <c r="Y515" i="21"/>
  <c r="D515" i="21"/>
  <c r="Y514" i="21"/>
  <c r="D514" i="21"/>
  <c r="Y513" i="21"/>
  <c r="D513" i="21"/>
  <c r="Y512" i="21"/>
  <c r="D512" i="21"/>
  <c r="Y511" i="21"/>
  <c r="D511" i="21"/>
  <c r="Y510" i="21"/>
  <c r="D510" i="21"/>
  <c r="Y509" i="21"/>
  <c r="D509" i="21"/>
  <c r="Y508" i="21"/>
  <c r="D508" i="21"/>
  <c r="Y507" i="21"/>
  <c r="D507" i="21"/>
  <c r="Y506" i="21"/>
  <c r="D506" i="21"/>
  <c r="Y505" i="21"/>
  <c r="D505" i="21"/>
  <c r="Y504" i="21"/>
  <c r="D504" i="21"/>
  <c r="Y503" i="21"/>
  <c r="D503" i="21"/>
  <c r="Y502" i="21"/>
  <c r="D502" i="21"/>
  <c r="Y501" i="21"/>
  <c r="D501" i="21"/>
  <c r="Y500" i="21"/>
  <c r="D500" i="21"/>
  <c r="Y499" i="21"/>
  <c r="D499" i="21"/>
  <c r="Y498" i="21"/>
  <c r="D498" i="21"/>
  <c r="Y497" i="21"/>
  <c r="D497" i="21"/>
  <c r="Y496" i="21"/>
  <c r="D496" i="21"/>
  <c r="Y495" i="21"/>
  <c r="D495" i="21"/>
  <c r="Y494" i="21"/>
  <c r="D494" i="21"/>
  <c r="Y493" i="21"/>
  <c r="D493" i="21"/>
  <c r="Y492" i="21"/>
  <c r="D492" i="21"/>
  <c r="Y491" i="21"/>
  <c r="D491" i="21"/>
  <c r="Y490" i="21"/>
  <c r="D490" i="21"/>
  <c r="Y489" i="21"/>
  <c r="D489" i="21"/>
  <c r="Y488" i="21"/>
  <c r="D488" i="21"/>
  <c r="Y487" i="21"/>
  <c r="D487" i="21"/>
  <c r="Y486" i="21"/>
  <c r="D486" i="21"/>
  <c r="Y485" i="21"/>
  <c r="D485" i="21"/>
  <c r="Y484" i="21"/>
  <c r="D484" i="21"/>
  <c r="Y483" i="21"/>
  <c r="D483" i="21"/>
  <c r="Y482" i="21"/>
  <c r="D482" i="21"/>
  <c r="Y481" i="21"/>
  <c r="D481" i="21"/>
  <c r="Y480" i="21"/>
  <c r="D480" i="21"/>
  <c r="Y479" i="21"/>
  <c r="D479" i="21"/>
  <c r="Y478" i="21"/>
  <c r="D478" i="21"/>
  <c r="Y477" i="21"/>
  <c r="D477" i="21"/>
  <c r="Y476" i="21"/>
  <c r="D476" i="21"/>
  <c r="Y475" i="21"/>
  <c r="D475" i="21"/>
  <c r="Y474" i="21"/>
  <c r="D474" i="21"/>
  <c r="Y473" i="21"/>
  <c r="D473" i="21"/>
  <c r="Y472" i="21"/>
  <c r="D472" i="21"/>
  <c r="Y471" i="21"/>
  <c r="D471" i="21"/>
  <c r="Y470" i="21"/>
  <c r="D470" i="21"/>
  <c r="Y469" i="21"/>
  <c r="D469" i="21"/>
  <c r="Y468" i="21"/>
  <c r="D468" i="21"/>
  <c r="Y467" i="21"/>
  <c r="D467" i="21"/>
  <c r="Y466" i="21"/>
  <c r="D466" i="21"/>
  <c r="Y465" i="21"/>
  <c r="D465" i="21"/>
  <c r="Y464" i="21"/>
  <c r="D464" i="21"/>
  <c r="Y463" i="21"/>
  <c r="D463" i="21"/>
  <c r="Y462" i="21"/>
  <c r="D462" i="21"/>
  <c r="Y461" i="21"/>
  <c r="D461" i="21"/>
  <c r="Y460" i="21"/>
  <c r="D460" i="21"/>
  <c r="Y459" i="21"/>
  <c r="D459" i="21"/>
  <c r="Y458" i="21"/>
  <c r="D458" i="21"/>
  <c r="Y457" i="21"/>
  <c r="D457" i="21"/>
  <c r="Y456" i="21"/>
  <c r="D456" i="21"/>
  <c r="Y455" i="21"/>
  <c r="D455" i="21"/>
  <c r="Y454" i="21"/>
  <c r="D454" i="21"/>
  <c r="Y453" i="21"/>
  <c r="D453" i="21"/>
  <c r="Y452" i="21"/>
  <c r="D452" i="21"/>
  <c r="Y451" i="21"/>
  <c r="D451" i="21"/>
  <c r="Y450" i="21"/>
  <c r="D450" i="21"/>
  <c r="Y449" i="21"/>
  <c r="D449" i="21"/>
  <c r="Y448" i="21"/>
  <c r="D448" i="21"/>
  <c r="Y447" i="21"/>
  <c r="D447" i="21"/>
  <c r="Y446" i="21"/>
  <c r="D446" i="21"/>
  <c r="Y445" i="21"/>
  <c r="D445" i="21"/>
  <c r="Y444" i="21"/>
  <c r="D444" i="21"/>
  <c r="Y443" i="21"/>
  <c r="D443" i="21"/>
  <c r="Y442" i="21"/>
  <c r="D442" i="21"/>
  <c r="Y441" i="21"/>
  <c r="D441" i="21"/>
  <c r="Y440" i="21"/>
  <c r="D440" i="21"/>
  <c r="Y439" i="21"/>
  <c r="D439" i="21"/>
  <c r="Y438" i="21"/>
  <c r="D438" i="21"/>
  <c r="Y437" i="21"/>
  <c r="D437" i="21"/>
  <c r="Y436" i="21"/>
  <c r="D436" i="21"/>
  <c r="Y435" i="21"/>
  <c r="D435" i="21"/>
  <c r="Y434" i="21"/>
  <c r="D434" i="21"/>
  <c r="Y433" i="21"/>
  <c r="D433" i="21"/>
  <c r="Y432" i="21"/>
  <c r="D432" i="21"/>
  <c r="Y431" i="21"/>
  <c r="D431" i="21"/>
  <c r="Y430" i="21"/>
  <c r="D430" i="21"/>
  <c r="Y429" i="21"/>
  <c r="D429" i="21"/>
  <c r="Y428" i="21"/>
  <c r="D428" i="21"/>
  <c r="Y427" i="21"/>
  <c r="D427" i="21"/>
  <c r="Y426" i="21"/>
  <c r="D426" i="21"/>
  <c r="Y425" i="21"/>
  <c r="D425" i="21"/>
  <c r="Y424" i="21"/>
  <c r="D424" i="21"/>
  <c r="Y423" i="21"/>
  <c r="D423" i="21"/>
  <c r="Y422" i="21"/>
  <c r="D422" i="21"/>
  <c r="Y421" i="21"/>
  <c r="D421" i="21"/>
  <c r="Y420" i="21"/>
  <c r="D420" i="21"/>
  <c r="Y419" i="21"/>
  <c r="D419" i="21"/>
  <c r="Y418" i="21"/>
  <c r="D418" i="21"/>
  <c r="Y417" i="21"/>
  <c r="D417" i="21"/>
  <c r="Y416" i="21"/>
  <c r="D416" i="21"/>
  <c r="Y415" i="21"/>
  <c r="D415" i="21"/>
  <c r="Y414" i="21"/>
  <c r="D414" i="21"/>
  <c r="Y413" i="21"/>
  <c r="D413" i="21"/>
  <c r="Y412" i="21"/>
  <c r="D412" i="21"/>
  <c r="Y411" i="21"/>
  <c r="D411" i="21"/>
  <c r="Y410" i="21"/>
  <c r="D410" i="21"/>
  <c r="Y409" i="21"/>
  <c r="D409" i="21"/>
  <c r="Y408" i="21"/>
  <c r="D408" i="21"/>
  <c r="Y407" i="21"/>
  <c r="D407" i="21"/>
  <c r="Y406" i="21"/>
  <c r="D406" i="21"/>
  <c r="Y405" i="21"/>
  <c r="D405" i="21"/>
  <c r="Y404" i="21"/>
  <c r="D404" i="21"/>
  <c r="Y403" i="21"/>
  <c r="D403" i="21"/>
  <c r="Y402" i="21"/>
  <c r="D402" i="21"/>
  <c r="Y401" i="21"/>
  <c r="D401" i="21"/>
  <c r="Y400" i="21"/>
  <c r="D400" i="21"/>
  <c r="Y399" i="21"/>
  <c r="D399" i="21"/>
  <c r="Y398" i="21"/>
  <c r="D398" i="21"/>
  <c r="Y397" i="21"/>
  <c r="D397" i="21"/>
  <c r="Y396" i="21"/>
  <c r="D396" i="21"/>
  <c r="Y395" i="21"/>
  <c r="D395" i="21"/>
  <c r="Y394" i="21"/>
  <c r="D394" i="21"/>
  <c r="Y393" i="21"/>
  <c r="D393" i="21"/>
  <c r="Y392" i="21"/>
  <c r="D392" i="21"/>
  <c r="Y391" i="21"/>
  <c r="D391" i="21"/>
  <c r="Y390" i="21"/>
  <c r="D390" i="21"/>
  <c r="Y389" i="21"/>
  <c r="D389" i="21"/>
  <c r="Y388" i="21"/>
  <c r="D388" i="21"/>
  <c r="Y387" i="21"/>
  <c r="D387" i="21"/>
  <c r="Y386" i="21"/>
  <c r="D386" i="21"/>
  <c r="Y385" i="21"/>
  <c r="D385" i="21"/>
  <c r="Y384" i="21"/>
  <c r="D384" i="21"/>
  <c r="Y383" i="21"/>
  <c r="D383" i="21"/>
  <c r="Y382" i="21"/>
  <c r="D382" i="21"/>
  <c r="Y381" i="21"/>
  <c r="D381" i="21"/>
  <c r="Y380" i="21"/>
  <c r="D380" i="21"/>
  <c r="Y379" i="21"/>
  <c r="D379" i="21"/>
  <c r="Y378" i="21"/>
  <c r="D378" i="21"/>
  <c r="Y377" i="21"/>
  <c r="D377" i="21"/>
  <c r="Y376" i="21"/>
  <c r="D376" i="21"/>
  <c r="Y375" i="21"/>
  <c r="D375" i="21"/>
  <c r="Y374" i="21"/>
  <c r="D374" i="21"/>
  <c r="Y373" i="21"/>
  <c r="D373" i="21"/>
  <c r="Y372" i="21"/>
  <c r="D372" i="21"/>
  <c r="Y371" i="21"/>
  <c r="D371" i="21"/>
  <c r="Y370" i="21"/>
  <c r="D370" i="21"/>
  <c r="Y369" i="21"/>
  <c r="D369" i="21"/>
  <c r="Y368" i="21"/>
  <c r="D368" i="21"/>
  <c r="Y367" i="21"/>
  <c r="D367" i="21"/>
  <c r="Y366" i="21"/>
  <c r="D366" i="21"/>
  <c r="Y365" i="21"/>
  <c r="D365" i="21"/>
  <c r="Y364" i="21"/>
  <c r="D364" i="21"/>
  <c r="Y363" i="21"/>
  <c r="D363" i="21"/>
  <c r="Y362" i="21"/>
  <c r="D362" i="21"/>
  <c r="Y361" i="21"/>
  <c r="D361" i="21"/>
  <c r="Y360" i="21"/>
  <c r="D360" i="21"/>
  <c r="Y359" i="21"/>
  <c r="D359" i="21"/>
  <c r="Y358" i="21"/>
  <c r="D358" i="21"/>
  <c r="Y357" i="21"/>
  <c r="D357" i="21"/>
  <c r="Y356" i="21"/>
  <c r="D356" i="21"/>
  <c r="Y355" i="21"/>
  <c r="D355" i="21"/>
  <c r="Y354" i="21"/>
  <c r="D354" i="21"/>
  <c r="Y353" i="21"/>
  <c r="D353" i="21"/>
  <c r="Y352" i="21"/>
  <c r="D352" i="21"/>
  <c r="Y351" i="21"/>
  <c r="D351" i="21"/>
  <c r="Y350" i="21"/>
  <c r="D350" i="21"/>
  <c r="Y349" i="21"/>
  <c r="D349" i="21"/>
  <c r="Y348" i="21"/>
  <c r="D348" i="21"/>
  <c r="Y347" i="21"/>
  <c r="D347" i="21"/>
  <c r="Y346" i="21"/>
  <c r="D346" i="21"/>
  <c r="Y345" i="21"/>
  <c r="D345" i="21"/>
  <c r="Y344" i="21"/>
  <c r="D344" i="21"/>
  <c r="Y343" i="21"/>
  <c r="D343" i="21"/>
  <c r="Y342" i="21"/>
  <c r="D342" i="21"/>
  <c r="Y341" i="21"/>
  <c r="D341" i="21"/>
  <c r="Y340" i="21"/>
  <c r="D340" i="21"/>
  <c r="Y339" i="21"/>
  <c r="D339" i="21"/>
  <c r="Y338" i="21"/>
  <c r="D338" i="21"/>
  <c r="Y337" i="21"/>
  <c r="D337" i="21"/>
  <c r="Y336" i="21"/>
  <c r="D336" i="21"/>
  <c r="Y335" i="21"/>
  <c r="D335" i="21"/>
  <c r="Y334" i="21"/>
  <c r="D334" i="21"/>
  <c r="Y333" i="21"/>
  <c r="D333" i="21"/>
  <c r="Y332" i="21"/>
  <c r="D332" i="21"/>
  <c r="Y331" i="21"/>
  <c r="D331" i="21"/>
  <c r="Y330" i="21"/>
  <c r="D330" i="21"/>
  <c r="Y329" i="21"/>
  <c r="D329" i="21"/>
  <c r="Y328" i="21"/>
  <c r="D328" i="21"/>
  <c r="Y327" i="21"/>
  <c r="D327" i="21"/>
  <c r="Y326" i="21"/>
  <c r="D326" i="21"/>
  <c r="Y325" i="21"/>
  <c r="D325" i="21"/>
  <c r="Y324" i="21"/>
  <c r="D324" i="21"/>
  <c r="Y323" i="21"/>
  <c r="D323" i="21"/>
  <c r="Y322" i="21"/>
  <c r="D322" i="21"/>
  <c r="Y321" i="21"/>
  <c r="D321" i="21"/>
  <c r="Y320" i="21"/>
  <c r="D320" i="21"/>
  <c r="Y319" i="21"/>
  <c r="D319" i="21"/>
  <c r="Y318" i="21"/>
  <c r="D318" i="21"/>
  <c r="Y317" i="21"/>
  <c r="D317" i="21"/>
  <c r="Y316" i="21"/>
  <c r="D316" i="21"/>
  <c r="Y315" i="21"/>
  <c r="D315" i="21"/>
  <c r="Y314" i="21"/>
  <c r="D314" i="21"/>
  <c r="Y313" i="21"/>
  <c r="D313" i="21"/>
  <c r="Y312" i="21"/>
  <c r="D312" i="21"/>
  <c r="Y311" i="21"/>
  <c r="D311" i="21"/>
  <c r="Y310" i="21"/>
  <c r="D310" i="21"/>
  <c r="Y309" i="21"/>
  <c r="D309" i="21"/>
  <c r="Y308" i="21"/>
  <c r="D308" i="21"/>
  <c r="Y307" i="21"/>
  <c r="D307" i="21"/>
  <c r="Y306" i="21"/>
  <c r="D306" i="21"/>
  <c r="Y305" i="21"/>
  <c r="D305" i="21"/>
  <c r="Y304" i="21"/>
  <c r="D304" i="21"/>
  <c r="Y303" i="21"/>
  <c r="D303" i="21"/>
  <c r="Y302" i="21"/>
  <c r="D302" i="21"/>
  <c r="Y301" i="21"/>
  <c r="D301" i="21"/>
  <c r="Y300" i="21"/>
  <c r="D300" i="21"/>
  <c r="Y299" i="21"/>
  <c r="D299" i="21"/>
  <c r="Y298" i="21"/>
  <c r="D298" i="21"/>
  <c r="Y297" i="21"/>
  <c r="D297" i="21"/>
  <c r="Y296" i="21"/>
  <c r="D296" i="21"/>
  <c r="Y295" i="21"/>
  <c r="D295" i="21"/>
  <c r="Y294" i="21"/>
  <c r="D294" i="21"/>
  <c r="Y293" i="21"/>
  <c r="D293" i="21"/>
  <c r="Y292" i="21"/>
  <c r="D292" i="21"/>
  <c r="Y291" i="21"/>
  <c r="D291" i="21"/>
  <c r="Y290" i="21"/>
  <c r="D290" i="21"/>
  <c r="Y289" i="21"/>
  <c r="D289" i="21"/>
  <c r="Y288" i="21"/>
  <c r="D288" i="21"/>
  <c r="Y287" i="21"/>
  <c r="D287" i="21"/>
  <c r="Y286" i="21"/>
  <c r="D286" i="21"/>
  <c r="Y285" i="21"/>
  <c r="D285" i="21"/>
  <c r="Y284" i="21"/>
  <c r="D284" i="21"/>
  <c r="Y283" i="21"/>
  <c r="D283" i="21"/>
  <c r="Y282" i="21"/>
  <c r="D282" i="21"/>
  <c r="Y281" i="21"/>
  <c r="D281" i="21"/>
  <c r="Y280" i="21"/>
  <c r="D280" i="21"/>
  <c r="Y279" i="21"/>
  <c r="D279" i="21"/>
  <c r="Y278" i="21"/>
  <c r="D278" i="21"/>
  <c r="Y277" i="21"/>
  <c r="D277" i="21"/>
  <c r="Y276" i="21"/>
  <c r="D276" i="21"/>
  <c r="Y275" i="21"/>
  <c r="D275" i="21"/>
  <c r="Y274" i="21"/>
  <c r="D274" i="21"/>
  <c r="Y273" i="21"/>
  <c r="D273" i="21"/>
  <c r="Y272" i="21"/>
  <c r="D272" i="21"/>
  <c r="Y271" i="21"/>
  <c r="D271" i="21"/>
  <c r="Y270" i="21"/>
  <c r="D270" i="21"/>
  <c r="Y269" i="21"/>
  <c r="D269" i="21"/>
  <c r="Y268" i="21"/>
  <c r="D268" i="21"/>
  <c r="Y267" i="21"/>
  <c r="D267" i="21"/>
  <c r="Y266" i="21"/>
  <c r="D266" i="21"/>
  <c r="Y265" i="21"/>
  <c r="D265" i="21"/>
  <c r="Y264" i="21"/>
  <c r="D264" i="21"/>
  <c r="Y263" i="21"/>
  <c r="D263" i="21"/>
  <c r="Y262" i="21"/>
  <c r="D262" i="21"/>
  <c r="Y261" i="21"/>
  <c r="D261" i="21"/>
  <c r="Y260" i="21"/>
  <c r="D260" i="21"/>
  <c r="Y259" i="21"/>
  <c r="D259" i="21"/>
  <c r="Y258" i="21"/>
  <c r="D258" i="21"/>
  <c r="Y257" i="21"/>
  <c r="D257" i="21"/>
  <c r="Y256" i="21"/>
  <c r="D256" i="21"/>
  <c r="Y255" i="21"/>
  <c r="D255" i="21"/>
  <c r="Y254" i="21"/>
  <c r="D254" i="21"/>
  <c r="Y253" i="21"/>
  <c r="D253" i="21"/>
  <c r="Y252" i="21"/>
  <c r="D252" i="21"/>
  <c r="Y251" i="21"/>
  <c r="D251" i="21"/>
  <c r="Y250" i="21"/>
  <c r="D250" i="21"/>
  <c r="Y249" i="21"/>
  <c r="D249" i="21"/>
  <c r="Y248" i="21"/>
  <c r="D248" i="21"/>
  <c r="Y247" i="21"/>
  <c r="D247" i="21"/>
  <c r="Y246" i="21"/>
  <c r="D246" i="21"/>
  <c r="Y245" i="21"/>
  <c r="D245" i="21"/>
  <c r="Y244" i="21"/>
  <c r="D244" i="21"/>
  <c r="Y243" i="21"/>
  <c r="D243" i="21"/>
  <c r="Y242" i="21"/>
  <c r="D242" i="21"/>
  <c r="Y241" i="21"/>
  <c r="D241" i="21"/>
  <c r="Y240" i="21"/>
  <c r="D240" i="21"/>
  <c r="Y239" i="21"/>
  <c r="D239" i="21"/>
  <c r="Y238" i="21"/>
  <c r="D238" i="21"/>
  <c r="Y237" i="21"/>
  <c r="D237" i="21"/>
  <c r="Y236" i="21"/>
  <c r="D236" i="21"/>
  <c r="Y235" i="21"/>
  <c r="D235" i="21"/>
  <c r="Y234" i="21"/>
  <c r="D234" i="21"/>
  <c r="Y233" i="21"/>
  <c r="D233" i="21"/>
  <c r="Y232" i="21"/>
  <c r="D232" i="21"/>
  <c r="Y231" i="21"/>
  <c r="D231" i="21"/>
  <c r="Y230" i="21"/>
  <c r="D230" i="21"/>
  <c r="Y229" i="21"/>
  <c r="D229" i="21"/>
  <c r="Y228" i="21"/>
  <c r="D228" i="21"/>
  <c r="Y227" i="21"/>
  <c r="D227" i="21"/>
  <c r="Y226" i="21"/>
  <c r="D226" i="21"/>
  <c r="Y225" i="21"/>
  <c r="D225" i="21"/>
  <c r="Y224" i="21"/>
  <c r="D224" i="21"/>
  <c r="Y223" i="21"/>
  <c r="D223" i="21"/>
  <c r="Y222" i="21"/>
  <c r="D222" i="21"/>
  <c r="Y221" i="21"/>
  <c r="D221" i="21"/>
  <c r="Y220" i="21"/>
  <c r="D220" i="21"/>
  <c r="Y219" i="21"/>
  <c r="D219" i="21"/>
  <c r="Y218" i="21"/>
  <c r="D218" i="21"/>
  <c r="Y217" i="21"/>
  <c r="D217" i="21"/>
  <c r="Y216" i="21"/>
  <c r="D216" i="21"/>
  <c r="Y215" i="21"/>
  <c r="D215" i="21"/>
  <c r="Y214" i="21"/>
  <c r="D214" i="21"/>
  <c r="Y213" i="21"/>
  <c r="D213" i="21"/>
  <c r="Y212" i="21"/>
  <c r="D212" i="21"/>
  <c r="Y211" i="21"/>
  <c r="D211" i="21"/>
  <c r="Y210" i="21"/>
  <c r="D210" i="21"/>
  <c r="Y209" i="21"/>
  <c r="D209" i="21"/>
  <c r="Y208" i="21"/>
  <c r="D208" i="21"/>
  <c r="Y207" i="21"/>
  <c r="D207" i="21"/>
  <c r="Y206" i="21"/>
  <c r="D206" i="21"/>
  <c r="Y205" i="21"/>
  <c r="D205" i="21"/>
  <c r="Y204" i="21"/>
  <c r="D204" i="21"/>
  <c r="Y203" i="21"/>
  <c r="D203" i="21"/>
  <c r="Y202" i="21"/>
  <c r="D202" i="21"/>
  <c r="Y201" i="21"/>
  <c r="D201" i="21"/>
  <c r="Y200" i="21"/>
  <c r="D200" i="21"/>
  <c r="Y199" i="21"/>
  <c r="D199" i="21"/>
  <c r="Y198" i="21"/>
  <c r="D198" i="21"/>
  <c r="Y197" i="21"/>
  <c r="D197" i="21"/>
  <c r="Y196" i="21"/>
  <c r="D196" i="21"/>
  <c r="Y195" i="21"/>
  <c r="D195" i="21"/>
  <c r="Y194" i="21"/>
  <c r="D194" i="21"/>
  <c r="Y193" i="21"/>
  <c r="D193" i="21"/>
  <c r="Y192" i="21"/>
  <c r="D192" i="21"/>
  <c r="Y191" i="21"/>
  <c r="D191" i="21"/>
  <c r="Y190" i="21"/>
  <c r="D190" i="21"/>
  <c r="Y189" i="21"/>
  <c r="D189" i="21"/>
  <c r="Y188" i="21"/>
  <c r="D188" i="21"/>
  <c r="Y187" i="21"/>
  <c r="D187" i="21"/>
  <c r="Y186" i="21"/>
  <c r="D186" i="21"/>
  <c r="Y185" i="21"/>
  <c r="D185" i="21"/>
  <c r="Y184" i="21"/>
  <c r="D184" i="21"/>
  <c r="Y183" i="21"/>
  <c r="D183" i="21"/>
  <c r="Y182" i="21"/>
  <c r="D182" i="21"/>
  <c r="Y181" i="21"/>
  <c r="D181" i="21"/>
  <c r="Y180" i="21"/>
  <c r="D180" i="21"/>
  <c r="Y179" i="21"/>
  <c r="D179" i="21"/>
  <c r="Y178" i="21"/>
  <c r="D178" i="21"/>
  <c r="Y177" i="21"/>
  <c r="D177" i="21"/>
  <c r="Y176" i="21"/>
  <c r="D176" i="21"/>
  <c r="Y175" i="21"/>
  <c r="D175" i="21"/>
  <c r="Y174" i="21"/>
  <c r="D174" i="21"/>
  <c r="Y173" i="21"/>
  <c r="D173" i="21"/>
  <c r="Y172" i="21"/>
  <c r="D172" i="21"/>
  <c r="Y171" i="21"/>
  <c r="D171" i="21"/>
  <c r="Y170" i="21"/>
  <c r="D170" i="21"/>
  <c r="Y169" i="21"/>
  <c r="D169" i="21"/>
  <c r="Y168" i="21"/>
  <c r="D168" i="21"/>
  <c r="Y167" i="21"/>
  <c r="D167" i="21"/>
  <c r="Y166" i="21"/>
  <c r="D166" i="21"/>
  <c r="Y165" i="21"/>
  <c r="D165" i="21"/>
  <c r="Y164" i="21"/>
  <c r="D164" i="21"/>
  <c r="Y163" i="21"/>
  <c r="D163" i="21"/>
  <c r="Y162" i="21"/>
  <c r="D162" i="21"/>
  <c r="Y161" i="21"/>
  <c r="D161" i="21"/>
  <c r="Y160" i="21"/>
  <c r="D160" i="21"/>
  <c r="Y159" i="21"/>
  <c r="D159" i="21"/>
  <c r="Y158" i="21"/>
  <c r="D158" i="21"/>
  <c r="Y157" i="21"/>
  <c r="D157" i="21"/>
  <c r="Y156" i="21"/>
  <c r="D156" i="21"/>
  <c r="Y155" i="21"/>
  <c r="D155" i="21"/>
  <c r="Y154" i="21"/>
  <c r="D154" i="21"/>
  <c r="Y153" i="21"/>
  <c r="D153" i="21"/>
  <c r="Y152" i="21"/>
  <c r="D152" i="21"/>
  <c r="Y151" i="21"/>
  <c r="D151" i="21"/>
  <c r="Y150" i="21"/>
  <c r="D150" i="21"/>
  <c r="Y149" i="21"/>
  <c r="D149" i="21"/>
  <c r="Y148" i="21"/>
  <c r="D148" i="21"/>
  <c r="Y147" i="21"/>
  <c r="D147" i="21"/>
  <c r="Y146" i="21"/>
  <c r="D146" i="21"/>
  <c r="Y145" i="21"/>
  <c r="D145" i="21"/>
  <c r="Y144" i="21"/>
  <c r="D144" i="21"/>
  <c r="Y143" i="21"/>
  <c r="D143" i="21"/>
  <c r="Y142" i="21"/>
  <c r="D142" i="21"/>
  <c r="Y141" i="21"/>
  <c r="D141" i="21"/>
  <c r="Y140" i="21"/>
  <c r="D140" i="21"/>
  <c r="Y139" i="21"/>
  <c r="D139" i="21"/>
  <c r="Y138" i="21"/>
  <c r="D138" i="21"/>
  <c r="Y137" i="21"/>
  <c r="D137" i="21"/>
  <c r="Y136" i="21"/>
  <c r="D136" i="21"/>
  <c r="Y135" i="21"/>
  <c r="D135" i="21"/>
  <c r="Y134" i="21"/>
  <c r="D134" i="21"/>
  <c r="Y133" i="21"/>
  <c r="D133" i="21"/>
  <c r="Y132" i="21"/>
  <c r="D132" i="21"/>
  <c r="Y131" i="21"/>
  <c r="D131" i="21"/>
  <c r="Y130" i="21"/>
  <c r="D130" i="21"/>
  <c r="Y129" i="21"/>
  <c r="D129" i="21"/>
  <c r="Y128" i="21"/>
  <c r="D128" i="21"/>
  <c r="Y127" i="21"/>
  <c r="D127" i="21"/>
  <c r="Y126" i="21"/>
  <c r="D126" i="21"/>
  <c r="Y125" i="21"/>
  <c r="D125" i="21"/>
  <c r="Y124" i="21"/>
  <c r="D124" i="21"/>
  <c r="Y123" i="21"/>
  <c r="D123" i="21"/>
  <c r="Y122" i="21"/>
  <c r="D122" i="21"/>
  <c r="Y121" i="21"/>
  <c r="D121" i="21"/>
  <c r="Y120" i="21"/>
  <c r="D120" i="21"/>
  <c r="Y119" i="21"/>
  <c r="D119" i="21"/>
  <c r="Y118" i="21"/>
  <c r="D118" i="21"/>
  <c r="Y117" i="21"/>
  <c r="D117" i="21"/>
  <c r="Y116" i="21"/>
  <c r="D116" i="21"/>
  <c r="Y115" i="21"/>
  <c r="D115" i="21"/>
  <c r="Y114" i="21"/>
  <c r="D114" i="21"/>
  <c r="Y113" i="21"/>
  <c r="D113" i="21"/>
  <c r="Y112" i="21"/>
  <c r="D112" i="21"/>
  <c r="Y111" i="21"/>
  <c r="D111" i="21"/>
  <c r="Y110" i="21"/>
  <c r="D110" i="21"/>
  <c r="Y109" i="21"/>
  <c r="D109" i="21"/>
  <c r="Y108" i="21"/>
  <c r="D108" i="21"/>
  <c r="Y107" i="21"/>
  <c r="D107" i="21"/>
  <c r="Y106" i="21"/>
  <c r="D106" i="21"/>
  <c r="Y105" i="21"/>
  <c r="D105" i="21"/>
  <c r="Y104" i="21"/>
  <c r="D104" i="21"/>
  <c r="Y103" i="21"/>
  <c r="D103" i="21"/>
  <c r="Y102" i="21"/>
  <c r="D102" i="21"/>
  <c r="Y101" i="21"/>
  <c r="D101" i="21"/>
  <c r="Y100" i="21"/>
  <c r="D100" i="21"/>
  <c r="Y99" i="21"/>
  <c r="D99" i="21"/>
  <c r="Y98" i="21"/>
  <c r="D98" i="21"/>
  <c r="Y97" i="21"/>
  <c r="D97" i="21"/>
  <c r="Y96" i="21"/>
  <c r="D96" i="21"/>
  <c r="Y95" i="21"/>
  <c r="D95" i="21"/>
  <c r="Y94" i="21"/>
  <c r="D94" i="21"/>
  <c r="Y93" i="21"/>
  <c r="D93" i="21"/>
  <c r="Y92" i="21"/>
  <c r="D92" i="21"/>
  <c r="Y91" i="21"/>
  <c r="D91" i="21"/>
  <c r="Y90" i="21"/>
  <c r="D90" i="21"/>
  <c r="Y89" i="21"/>
  <c r="D89" i="21"/>
  <c r="Y88" i="21"/>
  <c r="D88" i="21"/>
  <c r="Y87" i="21"/>
  <c r="D87" i="21"/>
  <c r="Y86" i="21"/>
  <c r="D86" i="21"/>
  <c r="Y85" i="21"/>
  <c r="D85" i="21"/>
  <c r="Y84" i="21"/>
  <c r="D84" i="21"/>
  <c r="Y83" i="21"/>
  <c r="D83" i="21"/>
  <c r="Y82" i="21"/>
  <c r="D82" i="21"/>
  <c r="Y81" i="21"/>
  <c r="D81" i="21"/>
  <c r="Y80" i="21"/>
  <c r="D80" i="21"/>
  <c r="Y79" i="21"/>
  <c r="D79" i="21"/>
  <c r="Y78" i="21"/>
  <c r="D78" i="21"/>
  <c r="Y77" i="21"/>
  <c r="D77" i="21"/>
  <c r="Y76" i="21"/>
  <c r="D76" i="21"/>
  <c r="Y75" i="21"/>
  <c r="D75" i="21"/>
  <c r="Y74" i="21"/>
  <c r="D74" i="21"/>
  <c r="Y73" i="21"/>
  <c r="D73" i="21"/>
  <c r="Y72" i="21"/>
  <c r="D72" i="21"/>
  <c r="Y71" i="21"/>
  <c r="D71" i="21"/>
  <c r="Y70" i="21"/>
  <c r="D70" i="21"/>
  <c r="Y69" i="21"/>
  <c r="D69" i="21"/>
  <c r="Y68" i="21"/>
  <c r="D68" i="21"/>
  <c r="Y67" i="21"/>
  <c r="D67" i="21"/>
  <c r="Y66" i="21"/>
  <c r="D66" i="21"/>
  <c r="Y65" i="21"/>
  <c r="D65" i="21"/>
  <c r="Y64" i="21"/>
  <c r="D64" i="21"/>
  <c r="Y63" i="21"/>
  <c r="D63" i="21"/>
  <c r="Y62" i="21"/>
  <c r="D62" i="21"/>
  <c r="Y61" i="21"/>
  <c r="D61" i="21"/>
  <c r="Y60" i="21"/>
  <c r="D60" i="21"/>
  <c r="Y59" i="21"/>
  <c r="D59" i="21"/>
  <c r="Y58" i="21"/>
  <c r="D58" i="21"/>
  <c r="Y57" i="21"/>
  <c r="D57" i="21"/>
  <c r="Y56" i="21"/>
  <c r="D56" i="21"/>
  <c r="Y55" i="21"/>
  <c r="D55" i="21"/>
  <c r="Y54" i="21"/>
  <c r="D54" i="21"/>
  <c r="Y53" i="21"/>
  <c r="D53" i="21"/>
  <c r="Y52" i="21"/>
  <c r="D52" i="21"/>
  <c r="Y51" i="21"/>
  <c r="D51" i="21"/>
  <c r="Y50" i="21"/>
  <c r="D50" i="21"/>
  <c r="Y49" i="21"/>
  <c r="D49" i="21"/>
  <c r="Y48" i="21"/>
  <c r="D48" i="21"/>
  <c r="Y47" i="21"/>
  <c r="D47" i="21"/>
  <c r="Y46" i="21"/>
  <c r="D46" i="21"/>
  <c r="Y45" i="21"/>
  <c r="D45" i="21"/>
  <c r="Y44" i="21"/>
  <c r="D44" i="21"/>
  <c r="Y43" i="21"/>
  <c r="D43" i="21"/>
  <c r="Y42" i="21"/>
  <c r="D42" i="21"/>
  <c r="Y41" i="21"/>
  <c r="D41" i="21"/>
  <c r="Y40" i="21"/>
  <c r="D40" i="21"/>
  <c r="Y39" i="21"/>
  <c r="D39" i="21"/>
  <c r="Y38" i="21"/>
  <c r="D38" i="21"/>
  <c r="Y37" i="21"/>
  <c r="D37" i="21"/>
  <c r="Y36" i="21"/>
  <c r="D36" i="21"/>
  <c r="Y35" i="21"/>
  <c r="D35" i="21"/>
  <c r="Y34" i="21"/>
  <c r="D34" i="21"/>
  <c r="Y33" i="21"/>
  <c r="D33" i="21"/>
  <c r="Y32" i="21"/>
  <c r="D32" i="21"/>
  <c r="Y31" i="21"/>
  <c r="D31" i="21"/>
  <c r="Y30" i="21"/>
  <c r="D30" i="21"/>
  <c r="Y29" i="21"/>
  <c r="D29" i="21"/>
  <c r="Y28" i="21"/>
  <c r="D28" i="21"/>
  <c r="Y27" i="21"/>
  <c r="D27" i="21"/>
  <c r="Y26" i="21"/>
  <c r="D26" i="21"/>
  <c r="Y25" i="21"/>
  <c r="D25" i="21"/>
  <c r="Y24" i="21"/>
  <c r="D24" i="21"/>
  <c r="Y23" i="21"/>
  <c r="D23" i="21"/>
  <c r="Y22" i="21"/>
  <c r="D22" i="21"/>
  <c r="Y21" i="21"/>
  <c r="D21" i="21"/>
  <c r="Y20" i="21"/>
  <c r="D20" i="21"/>
  <c r="Y19" i="21"/>
  <c r="D19" i="21"/>
  <c r="Y18" i="21"/>
  <c r="D18" i="21"/>
  <c r="Y17" i="21"/>
  <c r="D17" i="21"/>
  <c r="Y16" i="21"/>
  <c r="D16" i="21"/>
  <c r="Y15" i="21"/>
  <c r="D15" i="21"/>
  <c r="Y14" i="21"/>
  <c r="D14" i="21"/>
  <c r="Y13" i="21"/>
  <c r="D13" i="21"/>
  <c r="Y12" i="21"/>
  <c r="D12" i="21"/>
  <c r="Y11" i="21"/>
  <c r="D11" i="21"/>
  <c r="Y10" i="21"/>
  <c r="D10" i="21"/>
  <c r="Y9" i="21"/>
  <c r="D9" i="21"/>
  <c r="AC8" i="21"/>
  <c r="Y8" i="21"/>
  <c r="X8" i="21"/>
  <c r="D8" i="21"/>
  <c r="Y607" i="20"/>
  <c r="D607" i="20"/>
  <c r="Y606" i="20"/>
  <c r="D606" i="20"/>
  <c r="Y605" i="20"/>
  <c r="D605" i="20"/>
  <c r="Y604" i="20"/>
  <c r="D604" i="20"/>
  <c r="Y603" i="20"/>
  <c r="D603" i="20"/>
  <c r="Y602" i="20"/>
  <c r="D602" i="20"/>
  <c r="Y601" i="20"/>
  <c r="D601" i="20"/>
  <c r="Y600" i="20"/>
  <c r="D600" i="20"/>
  <c r="Y599" i="20"/>
  <c r="D599" i="20"/>
  <c r="Y598" i="20"/>
  <c r="D598" i="20"/>
  <c r="Y597" i="20"/>
  <c r="D597" i="20"/>
  <c r="Y596" i="20"/>
  <c r="D596" i="20"/>
  <c r="Y595" i="20"/>
  <c r="D595" i="20"/>
  <c r="Y594" i="20"/>
  <c r="D594" i="20"/>
  <c r="Y593" i="20"/>
  <c r="D593" i="20"/>
  <c r="Y592" i="20"/>
  <c r="D592" i="20"/>
  <c r="Y591" i="20"/>
  <c r="D591" i="20"/>
  <c r="Y590" i="20"/>
  <c r="D590" i="20"/>
  <c r="Y589" i="20"/>
  <c r="D589" i="20"/>
  <c r="Y588" i="20"/>
  <c r="D588" i="20"/>
  <c r="Y587" i="20"/>
  <c r="D587" i="20"/>
  <c r="Y586" i="20"/>
  <c r="D586" i="20"/>
  <c r="Y585" i="20"/>
  <c r="D585" i="20"/>
  <c r="Y584" i="20"/>
  <c r="D584" i="20"/>
  <c r="Y583" i="20"/>
  <c r="D583" i="20"/>
  <c r="Y582" i="20"/>
  <c r="D582" i="20"/>
  <c r="Y581" i="20"/>
  <c r="D581" i="20"/>
  <c r="Y580" i="20"/>
  <c r="D580" i="20"/>
  <c r="Y579" i="20"/>
  <c r="D579" i="20"/>
  <c r="Y578" i="20"/>
  <c r="D578" i="20"/>
  <c r="Y577" i="20"/>
  <c r="D577" i="20"/>
  <c r="Y576" i="20"/>
  <c r="D576" i="20"/>
  <c r="Y575" i="20"/>
  <c r="D575" i="20"/>
  <c r="Y574" i="20"/>
  <c r="D574" i="20"/>
  <c r="Y573" i="20"/>
  <c r="D573" i="20"/>
  <c r="Y572" i="20"/>
  <c r="D572" i="20"/>
  <c r="Y571" i="20"/>
  <c r="D571" i="20"/>
  <c r="Y570" i="20"/>
  <c r="D570" i="20"/>
  <c r="Y569" i="20"/>
  <c r="D569" i="20"/>
  <c r="Y568" i="20"/>
  <c r="D568" i="20"/>
  <c r="Y567" i="20"/>
  <c r="D567" i="20"/>
  <c r="Y566" i="20"/>
  <c r="D566" i="20"/>
  <c r="Y565" i="20"/>
  <c r="D565" i="20"/>
  <c r="Y564" i="20"/>
  <c r="D564" i="20"/>
  <c r="Y563" i="20"/>
  <c r="D563" i="20"/>
  <c r="Y562" i="20"/>
  <c r="D562" i="20"/>
  <c r="Y561" i="20"/>
  <c r="D561" i="20"/>
  <c r="Y560" i="20"/>
  <c r="D560" i="20"/>
  <c r="Y559" i="20"/>
  <c r="D559" i="20"/>
  <c r="Y558" i="20"/>
  <c r="D558" i="20"/>
  <c r="Y557" i="20"/>
  <c r="D557" i="20"/>
  <c r="Y556" i="20"/>
  <c r="D556" i="20"/>
  <c r="Y555" i="20"/>
  <c r="D555" i="20"/>
  <c r="Y554" i="20"/>
  <c r="D554" i="20"/>
  <c r="Y553" i="20"/>
  <c r="D553" i="20"/>
  <c r="Y552" i="20"/>
  <c r="D552" i="20"/>
  <c r="Y551" i="20"/>
  <c r="D551" i="20"/>
  <c r="Y550" i="20"/>
  <c r="D550" i="20"/>
  <c r="Y549" i="20"/>
  <c r="D549" i="20"/>
  <c r="Y548" i="20"/>
  <c r="D548" i="20"/>
  <c r="Y547" i="20"/>
  <c r="D547" i="20"/>
  <c r="Y546" i="20"/>
  <c r="D546" i="20"/>
  <c r="Y545" i="20"/>
  <c r="D545" i="20"/>
  <c r="Y544" i="20"/>
  <c r="D544" i="20"/>
  <c r="Y543" i="20"/>
  <c r="D543" i="20"/>
  <c r="Y542" i="20"/>
  <c r="D542" i="20"/>
  <c r="Y541" i="20"/>
  <c r="D541" i="20"/>
  <c r="Y540" i="20"/>
  <c r="D540" i="20"/>
  <c r="Y539" i="20"/>
  <c r="D539" i="20"/>
  <c r="Y538" i="20"/>
  <c r="D538" i="20"/>
  <c r="Y537" i="20"/>
  <c r="D537" i="20"/>
  <c r="Y536" i="20"/>
  <c r="D536" i="20"/>
  <c r="Y535" i="20"/>
  <c r="D535" i="20"/>
  <c r="Y534" i="20"/>
  <c r="D534" i="20"/>
  <c r="Y533" i="20"/>
  <c r="D533" i="20"/>
  <c r="Y532" i="20"/>
  <c r="D532" i="20"/>
  <c r="Y531" i="20"/>
  <c r="D531" i="20"/>
  <c r="Y530" i="20"/>
  <c r="D530" i="20"/>
  <c r="Y529" i="20"/>
  <c r="D529" i="20"/>
  <c r="Y528" i="20"/>
  <c r="D528" i="20"/>
  <c r="Y527" i="20"/>
  <c r="D527" i="20"/>
  <c r="Y526" i="20"/>
  <c r="D526" i="20"/>
  <c r="Y525" i="20"/>
  <c r="D525" i="20"/>
  <c r="Y524" i="20"/>
  <c r="D524" i="20"/>
  <c r="Y523" i="20"/>
  <c r="D523" i="20"/>
  <c r="Y522" i="20"/>
  <c r="D522" i="20"/>
  <c r="Y521" i="20"/>
  <c r="D521" i="20"/>
  <c r="Y520" i="20"/>
  <c r="D520" i="20"/>
  <c r="Y519" i="20"/>
  <c r="D519" i="20"/>
  <c r="Y518" i="20"/>
  <c r="D518" i="20"/>
  <c r="Y517" i="20"/>
  <c r="D517" i="20"/>
  <c r="Y516" i="20"/>
  <c r="D516" i="20"/>
  <c r="Y515" i="20"/>
  <c r="D515" i="20"/>
  <c r="Y514" i="20"/>
  <c r="D514" i="20"/>
  <c r="Y513" i="20"/>
  <c r="D513" i="20"/>
  <c r="Y512" i="20"/>
  <c r="D512" i="20"/>
  <c r="Y511" i="20"/>
  <c r="D511" i="20"/>
  <c r="Y510" i="20"/>
  <c r="D510" i="20"/>
  <c r="Y509" i="20"/>
  <c r="D509" i="20"/>
  <c r="Y508" i="20"/>
  <c r="D508" i="20"/>
  <c r="Y507" i="20"/>
  <c r="D507" i="20"/>
  <c r="Y506" i="20"/>
  <c r="D506" i="20"/>
  <c r="Y505" i="20"/>
  <c r="D505" i="20"/>
  <c r="Y504" i="20"/>
  <c r="D504" i="20"/>
  <c r="Y503" i="20"/>
  <c r="D503" i="20"/>
  <c r="Y502" i="20"/>
  <c r="D502" i="20"/>
  <c r="Y501" i="20"/>
  <c r="D501" i="20"/>
  <c r="Y500" i="20"/>
  <c r="D500" i="20"/>
  <c r="Y499" i="20"/>
  <c r="D499" i="20"/>
  <c r="Y498" i="20"/>
  <c r="D498" i="20"/>
  <c r="Y497" i="20"/>
  <c r="D497" i="20"/>
  <c r="Y496" i="20"/>
  <c r="D496" i="20"/>
  <c r="Y495" i="20"/>
  <c r="D495" i="20"/>
  <c r="Y494" i="20"/>
  <c r="D494" i="20"/>
  <c r="Y493" i="20"/>
  <c r="D493" i="20"/>
  <c r="Y492" i="20"/>
  <c r="D492" i="20"/>
  <c r="Y491" i="20"/>
  <c r="D491" i="20"/>
  <c r="Y490" i="20"/>
  <c r="D490" i="20"/>
  <c r="Y489" i="20"/>
  <c r="D489" i="20"/>
  <c r="Y488" i="20"/>
  <c r="D488" i="20"/>
  <c r="Y487" i="20"/>
  <c r="D487" i="20"/>
  <c r="Y486" i="20"/>
  <c r="D486" i="20"/>
  <c r="Y485" i="20"/>
  <c r="D485" i="20"/>
  <c r="Y484" i="20"/>
  <c r="D484" i="20"/>
  <c r="Y483" i="20"/>
  <c r="D483" i="20"/>
  <c r="Y482" i="20"/>
  <c r="D482" i="20"/>
  <c r="Y481" i="20"/>
  <c r="D481" i="20"/>
  <c r="Y480" i="20"/>
  <c r="D480" i="20"/>
  <c r="Y479" i="20"/>
  <c r="D479" i="20"/>
  <c r="Y478" i="20"/>
  <c r="D478" i="20"/>
  <c r="Y477" i="20"/>
  <c r="D477" i="20"/>
  <c r="Y476" i="20"/>
  <c r="D476" i="20"/>
  <c r="Y475" i="20"/>
  <c r="D475" i="20"/>
  <c r="Y474" i="20"/>
  <c r="D474" i="20"/>
  <c r="Y473" i="20"/>
  <c r="D473" i="20"/>
  <c r="Y472" i="20"/>
  <c r="D472" i="20"/>
  <c r="Y471" i="20"/>
  <c r="D471" i="20"/>
  <c r="Y470" i="20"/>
  <c r="D470" i="20"/>
  <c r="Y469" i="20"/>
  <c r="D469" i="20"/>
  <c r="Y468" i="20"/>
  <c r="D468" i="20"/>
  <c r="Y467" i="20"/>
  <c r="D467" i="20"/>
  <c r="Y466" i="20"/>
  <c r="D466" i="20"/>
  <c r="Y465" i="20"/>
  <c r="D465" i="20"/>
  <c r="Y464" i="20"/>
  <c r="D464" i="20"/>
  <c r="Y463" i="20"/>
  <c r="D463" i="20"/>
  <c r="Y462" i="20"/>
  <c r="D462" i="20"/>
  <c r="Y461" i="20"/>
  <c r="D461" i="20"/>
  <c r="Y460" i="20"/>
  <c r="D460" i="20"/>
  <c r="Y459" i="20"/>
  <c r="D459" i="20"/>
  <c r="Y458" i="20"/>
  <c r="D458" i="20"/>
  <c r="Y457" i="20"/>
  <c r="D457" i="20"/>
  <c r="Y456" i="20"/>
  <c r="D456" i="20"/>
  <c r="Y455" i="20"/>
  <c r="D455" i="20"/>
  <c r="Y454" i="20"/>
  <c r="D454" i="20"/>
  <c r="Y453" i="20"/>
  <c r="D453" i="20"/>
  <c r="Y452" i="20"/>
  <c r="D452" i="20"/>
  <c r="Y451" i="20"/>
  <c r="D451" i="20"/>
  <c r="Y450" i="20"/>
  <c r="D450" i="20"/>
  <c r="Y449" i="20"/>
  <c r="D449" i="20"/>
  <c r="Y448" i="20"/>
  <c r="D448" i="20"/>
  <c r="Y447" i="20"/>
  <c r="D447" i="20"/>
  <c r="Y446" i="20"/>
  <c r="D446" i="20"/>
  <c r="Y445" i="20"/>
  <c r="D445" i="20"/>
  <c r="Y444" i="20"/>
  <c r="D444" i="20"/>
  <c r="Y443" i="20"/>
  <c r="D443" i="20"/>
  <c r="Y442" i="20"/>
  <c r="D442" i="20"/>
  <c r="Y441" i="20"/>
  <c r="D441" i="20"/>
  <c r="Y440" i="20"/>
  <c r="D440" i="20"/>
  <c r="Y439" i="20"/>
  <c r="D439" i="20"/>
  <c r="Y438" i="20"/>
  <c r="D438" i="20"/>
  <c r="Y437" i="20"/>
  <c r="D437" i="20"/>
  <c r="Y436" i="20"/>
  <c r="D436" i="20"/>
  <c r="Y435" i="20"/>
  <c r="D435" i="20"/>
  <c r="Y434" i="20"/>
  <c r="D434" i="20"/>
  <c r="Y433" i="20"/>
  <c r="D433" i="20"/>
  <c r="Y432" i="20"/>
  <c r="D432" i="20"/>
  <c r="Y431" i="20"/>
  <c r="D431" i="20"/>
  <c r="Y430" i="20"/>
  <c r="D430" i="20"/>
  <c r="Y429" i="20"/>
  <c r="D429" i="20"/>
  <c r="Y428" i="20"/>
  <c r="D428" i="20"/>
  <c r="Y427" i="20"/>
  <c r="D427" i="20"/>
  <c r="Y426" i="20"/>
  <c r="D426" i="20"/>
  <c r="Y425" i="20"/>
  <c r="D425" i="20"/>
  <c r="Y424" i="20"/>
  <c r="D424" i="20"/>
  <c r="Y423" i="20"/>
  <c r="D423" i="20"/>
  <c r="Y422" i="20"/>
  <c r="D422" i="20"/>
  <c r="Y421" i="20"/>
  <c r="D421" i="20"/>
  <c r="Y420" i="20"/>
  <c r="D420" i="20"/>
  <c r="Y419" i="20"/>
  <c r="D419" i="20"/>
  <c r="Y418" i="20"/>
  <c r="D418" i="20"/>
  <c r="Y417" i="20"/>
  <c r="D417" i="20"/>
  <c r="Y416" i="20"/>
  <c r="D416" i="20"/>
  <c r="Y415" i="20"/>
  <c r="D415" i="20"/>
  <c r="Y414" i="20"/>
  <c r="D414" i="20"/>
  <c r="Y413" i="20"/>
  <c r="D413" i="20"/>
  <c r="Y412" i="20"/>
  <c r="D412" i="20"/>
  <c r="Y411" i="20"/>
  <c r="D411" i="20"/>
  <c r="Y410" i="20"/>
  <c r="D410" i="20"/>
  <c r="Y409" i="20"/>
  <c r="D409" i="20"/>
  <c r="Y408" i="20"/>
  <c r="D408" i="20"/>
  <c r="Y407" i="20"/>
  <c r="D407" i="20"/>
  <c r="Y406" i="20"/>
  <c r="D406" i="20"/>
  <c r="Y405" i="20"/>
  <c r="D405" i="20"/>
  <c r="Y404" i="20"/>
  <c r="D404" i="20"/>
  <c r="Y403" i="20"/>
  <c r="D403" i="20"/>
  <c r="Y402" i="20"/>
  <c r="D402" i="20"/>
  <c r="Y401" i="20"/>
  <c r="D401" i="20"/>
  <c r="Y400" i="20"/>
  <c r="D400" i="20"/>
  <c r="Y399" i="20"/>
  <c r="D399" i="20"/>
  <c r="Y398" i="20"/>
  <c r="D398" i="20"/>
  <c r="Y397" i="20"/>
  <c r="D397" i="20"/>
  <c r="Y396" i="20"/>
  <c r="D396" i="20"/>
  <c r="Y395" i="20"/>
  <c r="D395" i="20"/>
  <c r="Y394" i="20"/>
  <c r="D394" i="20"/>
  <c r="Y393" i="20"/>
  <c r="D393" i="20"/>
  <c r="Y392" i="20"/>
  <c r="D392" i="20"/>
  <c r="Y391" i="20"/>
  <c r="D391" i="20"/>
  <c r="Y390" i="20"/>
  <c r="D390" i="20"/>
  <c r="Y389" i="20"/>
  <c r="D389" i="20"/>
  <c r="Y388" i="20"/>
  <c r="D388" i="20"/>
  <c r="Y387" i="20"/>
  <c r="D387" i="20"/>
  <c r="Y386" i="20"/>
  <c r="D386" i="20"/>
  <c r="Y385" i="20"/>
  <c r="D385" i="20"/>
  <c r="Y384" i="20"/>
  <c r="D384" i="20"/>
  <c r="Y383" i="20"/>
  <c r="D383" i="20"/>
  <c r="Y382" i="20"/>
  <c r="D382" i="20"/>
  <c r="Y381" i="20"/>
  <c r="D381" i="20"/>
  <c r="Y380" i="20"/>
  <c r="D380" i="20"/>
  <c r="Y379" i="20"/>
  <c r="D379" i="20"/>
  <c r="Y378" i="20"/>
  <c r="D378" i="20"/>
  <c r="Y377" i="20"/>
  <c r="D377" i="20"/>
  <c r="Y376" i="20"/>
  <c r="D376" i="20"/>
  <c r="Y375" i="20"/>
  <c r="D375" i="20"/>
  <c r="Y374" i="20"/>
  <c r="D374" i="20"/>
  <c r="Y373" i="20"/>
  <c r="D373" i="20"/>
  <c r="Y372" i="20"/>
  <c r="D372" i="20"/>
  <c r="Y371" i="20"/>
  <c r="D371" i="20"/>
  <c r="Y370" i="20"/>
  <c r="D370" i="20"/>
  <c r="Y369" i="20"/>
  <c r="D369" i="20"/>
  <c r="Y368" i="20"/>
  <c r="D368" i="20"/>
  <c r="Y367" i="20"/>
  <c r="D367" i="20"/>
  <c r="Y366" i="20"/>
  <c r="D366" i="20"/>
  <c r="Y365" i="20"/>
  <c r="D365" i="20"/>
  <c r="Y364" i="20"/>
  <c r="D364" i="20"/>
  <c r="Y363" i="20"/>
  <c r="D363" i="20"/>
  <c r="Y362" i="20"/>
  <c r="D362" i="20"/>
  <c r="Y361" i="20"/>
  <c r="D361" i="20"/>
  <c r="Y360" i="20"/>
  <c r="D360" i="20"/>
  <c r="Y359" i="20"/>
  <c r="D359" i="20"/>
  <c r="Y358" i="20"/>
  <c r="D358" i="20"/>
  <c r="Y357" i="20"/>
  <c r="D357" i="20"/>
  <c r="Y356" i="20"/>
  <c r="D356" i="20"/>
  <c r="Y355" i="20"/>
  <c r="D355" i="20"/>
  <c r="Y354" i="20"/>
  <c r="D354" i="20"/>
  <c r="Y353" i="20"/>
  <c r="D353" i="20"/>
  <c r="Y352" i="20"/>
  <c r="D352" i="20"/>
  <c r="Y351" i="20"/>
  <c r="D351" i="20"/>
  <c r="Y350" i="20"/>
  <c r="D350" i="20"/>
  <c r="Y349" i="20"/>
  <c r="D349" i="20"/>
  <c r="Y348" i="20"/>
  <c r="D348" i="20"/>
  <c r="Y347" i="20"/>
  <c r="D347" i="20"/>
  <c r="Y346" i="20"/>
  <c r="D346" i="20"/>
  <c r="Y345" i="20"/>
  <c r="D345" i="20"/>
  <c r="Y344" i="20"/>
  <c r="D344" i="20"/>
  <c r="Y343" i="20"/>
  <c r="D343" i="20"/>
  <c r="Y342" i="20"/>
  <c r="D342" i="20"/>
  <c r="Y341" i="20"/>
  <c r="D341" i="20"/>
  <c r="Y340" i="20"/>
  <c r="D340" i="20"/>
  <c r="Y339" i="20"/>
  <c r="D339" i="20"/>
  <c r="Y338" i="20"/>
  <c r="D338" i="20"/>
  <c r="Y337" i="20"/>
  <c r="D337" i="20"/>
  <c r="Y336" i="20"/>
  <c r="D336" i="20"/>
  <c r="Y335" i="20"/>
  <c r="D335" i="20"/>
  <c r="Y334" i="20"/>
  <c r="D334" i="20"/>
  <c r="Y333" i="20"/>
  <c r="D333" i="20"/>
  <c r="Y332" i="20"/>
  <c r="D332" i="20"/>
  <c r="Y331" i="20"/>
  <c r="D331" i="20"/>
  <c r="Y330" i="20"/>
  <c r="D330" i="20"/>
  <c r="Y329" i="20"/>
  <c r="D329" i="20"/>
  <c r="Y328" i="20"/>
  <c r="D328" i="20"/>
  <c r="Y327" i="20"/>
  <c r="D327" i="20"/>
  <c r="Y326" i="20"/>
  <c r="D326" i="20"/>
  <c r="Y325" i="20"/>
  <c r="D325" i="20"/>
  <c r="Y324" i="20"/>
  <c r="D324" i="20"/>
  <c r="Y323" i="20"/>
  <c r="D323" i="20"/>
  <c r="Y322" i="20"/>
  <c r="D322" i="20"/>
  <c r="Y321" i="20"/>
  <c r="D321" i="20"/>
  <c r="Y320" i="20"/>
  <c r="D320" i="20"/>
  <c r="Y319" i="20"/>
  <c r="D319" i="20"/>
  <c r="Y318" i="20"/>
  <c r="D318" i="20"/>
  <c r="Y317" i="20"/>
  <c r="D317" i="20"/>
  <c r="Y316" i="20"/>
  <c r="D316" i="20"/>
  <c r="Y315" i="20"/>
  <c r="D315" i="20"/>
  <c r="Y314" i="20"/>
  <c r="D314" i="20"/>
  <c r="Y313" i="20"/>
  <c r="D313" i="20"/>
  <c r="Y312" i="20"/>
  <c r="D312" i="20"/>
  <c r="Y311" i="20"/>
  <c r="D311" i="20"/>
  <c r="Y310" i="20"/>
  <c r="D310" i="20"/>
  <c r="Y309" i="20"/>
  <c r="D309" i="20"/>
  <c r="Y308" i="20"/>
  <c r="D308" i="20"/>
  <c r="Y307" i="20"/>
  <c r="D307" i="20"/>
  <c r="Y306" i="20"/>
  <c r="D306" i="20"/>
  <c r="Y305" i="20"/>
  <c r="D305" i="20"/>
  <c r="Y304" i="20"/>
  <c r="D304" i="20"/>
  <c r="Y303" i="20"/>
  <c r="D303" i="20"/>
  <c r="Y302" i="20"/>
  <c r="D302" i="20"/>
  <c r="Y301" i="20"/>
  <c r="D301" i="20"/>
  <c r="Y300" i="20"/>
  <c r="D300" i="20"/>
  <c r="Y299" i="20"/>
  <c r="D299" i="20"/>
  <c r="Y298" i="20"/>
  <c r="D298" i="20"/>
  <c r="Y297" i="20"/>
  <c r="D297" i="20"/>
  <c r="Y296" i="20"/>
  <c r="D296" i="20"/>
  <c r="Y295" i="20"/>
  <c r="D295" i="20"/>
  <c r="Y294" i="20"/>
  <c r="D294" i="20"/>
  <c r="Y293" i="20"/>
  <c r="D293" i="20"/>
  <c r="Y292" i="20"/>
  <c r="D292" i="20"/>
  <c r="Y291" i="20"/>
  <c r="D291" i="20"/>
  <c r="Y290" i="20"/>
  <c r="D290" i="20"/>
  <c r="Y289" i="20"/>
  <c r="D289" i="20"/>
  <c r="Y288" i="20"/>
  <c r="D288" i="20"/>
  <c r="Y287" i="20"/>
  <c r="D287" i="20"/>
  <c r="Y286" i="20"/>
  <c r="D286" i="20"/>
  <c r="Y285" i="20"/>
  <c r="D285" i="20"/>
  <c r="Y284" i="20"/>
  <c r="D284" i="20"/>
  <c r="Y283" i="20"/>
  <c r="D283" i="20"/>
  <c r="Y282" i="20"/>
  <c r="D282" i="20"/>
  <c r="Y281" i="20"/>
  <c r="D281" i="20"/>
  <c r="Y280" i="20"/>
  <c r="D280" i="20"/>
  <c r="Y279" i="20"/>
  <c r="D279" i="20"/>
  <c r="Y278" i="20"/>
  <c r="D278" i="20"/>
  <c r="Y277" i="20"/>
  <c r="D277" i="20"/>
  <c r="Y276" i="20"/>
  <c r="D276" i="20"/>
  <c r="Y275" i="20"/>
  <c r="D275" i="20"/>
  <c r="Y274" i="20"/>
  <c r="D274" i="20"/>
  <c r="Y273" i="20"/>
  <c r="D273" i="20"/>
  <c r="Y272" i="20"/>
  <c r="D272" i="20"/>
  <c r="Y271" i="20"/>
  <c r="D271" i="20"/>
  <c r="Y270" i="20"/>
  <c r="D270" i="20"/>
  <c r="Y269" i="20"/>
  <c r="D269" i="20"/>
  <c r="Y268" i="20"/>
  <c r="D268" i="20"/>
  <c r="Y267" i="20"/>
  <c r="D267" i="20"/>
  <c r="Y266" i="20"/>
  <c r="D266" i="20"/>
  <c r="Y265" i="20"/>
  <c r="D265" i="20"/>
  <c r="Y264" i="20"/>
  <c r="D264" i="20"/>
  <c r="Y263" i="20"/>
  <c r="D263" i="20"/>
  <c r="Y262" i="20"/>
  <c r="D262" i="20"/>
  <c r="Y261" i="20"/>
  <c r="D261" i="20"/>
  <c r="Y260" i="20"/>
  <c r="D260" i="20"/>
  <c r="Y259" i="20"/>
  <c r="D259" i="20"/>
  <c r="Y258" i="20"/>
  <c r="D258" i="20"/>
  <c r="Y257" i="20"/>
  <c r="D257" i="20"/>
  <c r="Y256" i="20"/>
  <c r="D256" i="20"/>
  <c r="Y255" i="20"/>
  <c r="D255" i="20"/>
  <c r="Y254" i="20"/>
  <c r="D254" i="20"/>
  <c r="Y253" i="20"/>
  <c r="D253" i="20"/>
  <c r="Y252" i="20"/>
  <c r="D252" i="20"/>
  <c r="Y251" i="20"/>
  <c r="D251" i="20"/>
  <c r="Y250" i="20"/>
  <c r="D250" i="20"/>
  <c r="Y249" i="20"/>
  <c r="D249" i="20"/>
  <c r="Y248" i="20"/>
  <c r="D248" i="20"/>
  <c r="Y247" i="20"/>
  <c r="D247" i="20"/>
  <c r="Y246" i="20"/>
  <c r="D246" i="20"/>
  <c r="Y245" i="20"/>
  <c r="D245" i="20"/>
  <c r="Y244" i="20"/>
  <c r="D244" i="20"/>
  <c r="Y243" i="20"/>
  <c r="D243" i="20"/>
  <c r="Y242" i="20"/>
  <c r="D242" i="20"/>
  <c r="Y241" i="20"/>
  <c r="D241" i="20"/>
  <c r="Y240" i="20"/>
  <c r="D240" i="20"/>
  <c r="Y239" i="20"/>
  <c r="D239" i="20"/>
  <c r="Y238" i="20"/>
  <c r="D238" i="20"/>
  <c r="Y237" i="20"/>
  <c r="D237" i="20"/>
  <c r="Y236" i="20"/>
  <c r="D236" i="20"/>
  <c r="Y235" i="20"/>
  <c r="D235" i="20"/>
  <c r="Y234" i="20"/>
  <c r="D234" i="20"/>
  <c r="Y233" i="20"/>
  <c r="D233" i="20"/>
  <c r="Y232" i="20"/>
  <c r="D232" i="20"/>
  <c r="Y231" i="20"/>
  <c r="D231" i="20"/>
  <c r="Y230" i="20"/>
  <c r="D230" i="20"/>
  <c r="Y229" i="20"/>
  <c r="D229" i="20"/>
  <c r="Y228" i="20"/>
  <c r="D228" i="20"/>
  <c r="Y227" i="20"/>
  <c r="D227" i="20"/>
  <c r="Y226" i="20"/>
  <c r="D226" i="20"/>
  <c r="Y225" i="20"/>
  <c r="D225" i="20"/>
  <c r="Y224" i="20"/>
  <c r="D224" i="20"/>
  <c r="Y223" i="20"/>
  <c r="D223" i="20"/>
  <c r="Y222" i="20"/>
  <c r="D222" i="20"/>
  <c r="Y221" i="20"/>
  <c r="D221" i="20"/>
  <c r="Y220" i="20"/>
  <c r="D220" i="20"/>
  <c r="Y219" i="20"/>
  <c r="D219" i="20"/>
  <c r="Y218" i="20"/>
  <c r="D218" i="20"/>
  <c r="Y217" i="20"/>
  <c r="D217" i="20"/>
  <c r="Y216" i="20"/>
  <c r="D216" i="20"/>
  <c r="Y215" i="20"/>
  <c r="D215" i="20"/>
  <c r="Y214" i="20"/>
  <c r="D214" i="20"/>
  <c r="Y213" i="20"/>
  <c r="D213" i="20"/>
  <c r="Y212" i="20"/>
  <c r="D212" i="20"/>
  <c r="Y211" i="20"/>
  <c r="D211" i="20"/>
  <c r="Y210" i="20"/>
  <c r="D210" i="20"/>
  <c r="Y209" i="20"/>
  <c r="D209" i="20"/>
  <c r="Y208" i="20"/>
  <c r="D208" i="20"/>
  <c r="Y207" i="20"/>
  <c r="D207" i="20"/>
  <c r="Y206" i="20"/>
  <c r="D206" i="20"/>
  <c r="Y205" i="20"/>
  <c r="D205" i="20"/>
  <c r="Y204" i="20"/>
  <c r="D204" i="20"/>
  <c r="Y203" i="20"/>
  <c r="D203" i="20"/>
  <c r="Y202" i="20"/>
  <c r="D202" i="20"/>
  <c r="Y201" i="20"/>
  <c r="D201" i="20"/>
  <c r="Y200" i="20"/>
  <c r="D200" i="20"/>
  <c r="Y199" i="20"/>
  <c r="D199" i="20"/>
  <c r="Y198" i="20"/>
  <c r="D198" i="20"/>
  <c r="Y197" i="20"/>
  <c r="D197" i="20"/>
  <c r="Y196" i="20"/>
  <c r="D196" i="20"/>
  <c r="Y195" i="20"/>
  <c r="D195" i="20"/>
  <c r="Y194" i="20"/>
  <c r="D194" i="20"/>
  <c r="Y193" i="20"/>
  <c r="D193" i="20"/>
  <c r="Y192" i="20"/>
  <c r="D192" i="20"/>
  <c r="Y191" i="20"/>
  <c r="D191" i="20"/>
  <c r="Y190" i="20"/>
  <c r="D190" i="20"/>
  <c r="Y189" i="20"/>
  <c r="D189" i="20"/>
  <c r="Y188" i="20"/>
  <c r="D188" i="20"/>
  <c r="Y187" i="20"/>
  <c r="D187" i="20"/>
  <c r="Y186" i="20"/>
  <c r="D186" i="20"/>
  <c r="Y185" i="20"/>
  <c r="D185" i="20"/>
  <c r="Y184" i="20"/>
  <c r="D184" i="20"/>
  <c r="Y183" i="20"/>
  <c r="D183" i="20"/>
  <c r="Y182" i="20"/>
  <c r="D182" i="20"/>
  <c r="Y181" i="20"/>
  <c r="D181" i="20"/>
  <c r="Y180" i="20"/>
  <c r="D180" i="20"/>
  <c r="Y179" i="20"/>
  <c r="D179" i="20"/>
  <c r="Y178" i="20"/>
  <c r="D178" i="20"/>
  <c r="Y177" i="20"/>
  <c r="D177" i="20"/>
  <c r="Y176" i="20"/>
  <c r="D176" i="20"/>
  <c r="Y175" i="20"/>
  <c r="D175" i="20"/>
  <c r="Y174" i="20"/>
  <c r="D174" i="20"/>
  <c r="Y173" i="20"/>
  <c r="D173" i="20"/>
  <c r="Y172" i="20"/>
  <c r="D172" i="20"/>
  <c r="Y171" i="20"/>
  <c r="D171" i="20"/>
  <c r="Y170" i="20"/>
  <c r="D170" i="20"/>
  <c r="Y169" i="20"/>
  <c r="D169" i="20"/>
  <c r="Y168" i="20"/>
  <c r="D168" i="20"/>
  <c r="Y167" i="20"/>
  <c r="D167" i="20"/>
  <c r="Y166" i="20"/>
  <c r="D166" i="20"/>
  <c r="Y165" i="20"/>
  <c r="D165" i="20"/>
  <c r="Y164" i="20"/>
  <c r="D164" i="20"/>
  <c r="Y163" i="20"/>
  <c r="D163" i="20"/>
  <c r="Y162" i="20"/>
  <c r="D162" i="20"/>
  <c r="Y161" i="20"/>
  <c r="D161" i="20"/>
  <c r="Y160" i="20"/>
  <c r="D160" i="20"/>
  <c r="Y159" i="20"/>
  <c r="D159" i="20"/>
  <c r="Y158" i="20"/>
  <c r="D158" i="20"/>
  <c r="Y157" i="20"/>
  <c r="D157" i="20"/>
  <c r="Y156" i="20"/>
  <c r="D156" i="20"/>
  <c r="Y155" i="20"/>
  <c r="D155" i="20"/>
  <c r="Y154" i="20"/>
  <c r="D154" i="20"/>
  <c r="Y153" i="20"/>
  <c r="D153" i="20"/>
  <c r="Y152" i="20"/>
  <c r="D152" i="20"/>
  <c r="Y151" i="20"/>
  <c r="D151" i="20"/>
  <c r="Y150" i="20"/>
  <c r="D150" i="20"/>
  <c r="Y149" i="20"/>
  <c r="D149" i="20"/>
  <c r="Y148" i="20"/>
  <c r="D148" i="20"/>
  <c r="Y147" i="20"/>
  <c r="D147" i="20"/>
  <c r="Y146" i="20"/>
  <c r="D146" i="20"/>
  <c r="Y145" i="20"/>
  <c r="D145" i="20"/>
  <c r="Y144" i="20"/>
  <c r="D144" i="20"/>
  <c r="Y143" i="20"/>
  <c r="D143" i="20"/>
  <c r="Y142" i="20"/>
  <c r="D142" i="20"/>
  <c r="Y141" i="20"/>
  <c r="D141" i="20"/>
  <c r="Y140" i="20"/>
  <c r="D140" i="20"/>
  <c r="Y139" i="20"/>
  <c r="D139" i="20"/>
  <c r="Y138" i="20"/>
  <c r="D138" i="20"/>
  <c r="Y137" i="20"/>
  <c r="D137" i="20"/>
  <c r="Y136" i="20"/>
  <c r="D136" i="20"/>
  <c r="Y135" i="20"/>
  <c r="D135" i="20"/>
  <c r="Y134" i="20"/>
  <c r="D134" i="20"/>
  <c r="Y133" i="20"/>
  <c r="D133" i="20"/>
  <c r="Y132" i="20"/>
  <c r="D132" i="20"/>
  <c r="Y131" i="20"/>
  <c r="D131" i="20"/>
  <c r="Y130" i="20"/>
  <c r="D130" i="20"/>
  <c r="Y129" i="20"/>
  <c r="D129" i="20"/>
  <c r="Y128" i="20"/>
  <c r="D128" i="20"/>
  <c r="Y127" i="20"/>
  <c r="D127" i="20"/>
  <c r="Y126" i="20"/>
  <c r="D126" i="20"/>
  <c r="Y125" i="20"/>
  <c r="D125" i="20"/>
  <c r="Y124" i="20"/>
  <c r="D124" i="20"/>
  <c r="Y123" i="20"/>
  <c r="D123" i="20"/>
  <c r="Y122" i="20"/>
  <c r="D122" i="20"/>
  <c r="Y121" i="20"/>
  <c r="D121" i="20"/>
  <c r="Y120" i="20"/>
  <c r="D120" i="20"/>
  <c r="Y119" i="20"/>
  <c r="D119" i="20"/>
  <c r="Y118" i="20"/>
  <c r="D118" i="20"/>
  <c r="Y117" i="20"/>
  <c r="D117" i="20"/>
  <c r="Y116" i="20"/>
  <c r="D116" i="20"/>
  <c r="Y115" i="20"/>
  <c r="D115" i="20"/>
  <c r="Y114" i="20"/>
  <c r="D114" i="20"/>
  <c r="Y113" i="20"/>
  <c r="D113" i="20"/>
  <c r="Y112" i="20"/>
  <c r="D112" i="20"/>
  <c r="Y111" i="20"/>
  <c r="D111" i="20"/>
  <c r="Y110" i="20"/>
  <c r="D110" i="20"/>
  <c r="Y109" i="20"/>
  <c r="D109" i="20"/>
  <c r="Y108" i="20"/>
  <c r="D108" i="20"/>
  <c r="Y107" i="20"/>
  <c r="D107" i="20"/>
  <c r="Y106" i="20"/>
  <c r="D106" i="20"/>
  <c r="Y105" i="20"/>
  <c r="D105" i="20"/>
  <c r="Y104" i="20"/>
  <c r="D104" i="20"/>
  <c r="Y103" i="20"/>
  <c r="D103" i="20"/>
  <c r="Y102" i="20"/>
  <c r="D102" i="20"/>
  <c r="Y101" i="20"/>
  <c r="D101" i="20"/>
  <c r="Y100" i="20"/>
  <c r="D100" i="20"/>
  <c r="Y99" i="20"/>
  <c r="D99" i="20"/>
  <c r="Y98" i="20"/>
  <c r="D98" i="20"/>
  <c r="Y97" i="20"/>
  <c r="D97" i="20"/>
  <c r="Y96" i="20"/>
  <c r="D96" i="20"/>
  <c r="Y95" i="20"/>
  <c r="D95" i="20"/>
  <c r="Y94" i="20"/>
  <c r="D94" i="20"/>
  <c r="Y93" i="20"/>
  <c r="D93" i="20"/>
  <c r="Y92" i="20"/>
  <c r="D92" i="20"/>
  <c r="Y91" i="20"/>
  <c r="D91" i="20"/>
  <c r="Y90" i="20"/>
  <c r="D90" i="20"/>
  <c r="Y89" i="20"/>
  <c r="D89" i="20"/>
  <c r="Y88" i="20"/>
  <c r="D88" i="20"/>
  <c r="Y87" i="20"/>
  <c r="D87" i="20"/>
  <c r="Y86" i="20"/>
  <c r="D86" i="20"/>
  <c r="Y85" i="20"/>
  <c r="D85" i="20"/>
  <c r="Y84" i="20"/>
  <c r="D84" i="20"/>
  <c r="Y83" i="20"/>
  <c r="D83" i="20"/>
  <c r="Y82" i="20"/>
  <c r="D82" i="20"/>
  <c r="Y81" i="20"/>
  <c r="D81" i="20"/>
  <c r="Y80" i="20"/>
  <c r="D80" i="20"/>
  <c r="Y79" i="20"/>
  <c r="D79" i="20"/>
  <c r="Y78" i="20"/>
  <c r="D78" i="20"/>
  <c r="Y77" i="20"/>
  <c r="D77" i="20"/>
  <c r="Y76" i="20"/>
  <c r="D76" i="20"/>
  <c r="Y75" i="20"/>
  <c r="D75" i="20"/>
  <c r="Y74" i="20"/>
  <c r="D74" i="20"/>
  <c r="Y73" i="20"/>
  <c r="D73" i="20"/>
  <c r="Y72" i="20"/>
  <c r="D72" i="20"/>
  <c r="Y71" i="20"/>
  <c r="D71" i="20"/>
  <c r="Y70" i="20"/>
  <c r="D70" i="20"/>
  <c r="Y69" i="20"/>
  <c r="D69" i="20"/>
  <c r="Y68" i="20"/>
  <c r="D68" i="20"/>
  <c r="Y67" i="20"/>
  <c r="D67" i="20"/>
  <c r="Y66" i="20"/>
  <c r="D66" i="20"/>
  <c r="Y65" i="20"/>
  <c r="D65" i="20"/>
  <c r="Y64" i="20"/>
  <c r="D64" i="20"/>
  <c r="Y63" i="20"/>
  <c r="D63" i="20"/>
  <c r="Y62" i="20"/>
  <c r="D62" i="20"/>
  <c r="Y61" i="20"/>
  <c r="D61" i="20"/>
  <c r="Y60" i="20"/>
  <c r="D60" i="20"/>
  <c r="Y59" i="20"/>
  <c r="D59" i="20"/>
  <c r="Y58" i="20"/>
  <c r="D58" i="20"/>
  <c r="Y57" i="20"/>
  <c r="D57" i="20"/>
  <c r="Y56" i="20"/>
  <c r="D56" i="20"/>
  <c r="Y55" i="20"/>
  <c r="D55" i="20"/>
  <c r="Y54" i="20"/>
  <c r="D54" i="20"/>
  <c r="Y53" i="20"/>
  <c r="D53" i="20"/>
  <c r="Y52" i="20"/>
  <c r="D52" i="20"/>
  <c r="Y51" i="20"/>
  <c r="D51" i="20"/>
  <c r="Y50" i="20"/>
  <c r="D50" i="20"/>
  <c r="Y49" i="20"/>
  <c r="D49" i="20"/>
  <c r="Y48" i="20"/>
  <c r="D48" i="20"/>
  <c r="Y47" i="20"/>
  <c r="D47" i="20"/>
  <c r="Y46" i="20"/>
  <c r="D46" i="20"/>
  <c r="Y45" i="20"/>
  <c r="D45" i="20"/>
  <c r="Y44" i="20"/>
  <c r="D44" i="20"/>
  <c r="Y43" i="20"/>
  <c r="D43" i="20"/>
  <c r="Y42" i="20"/>
  <c r="D42" i="20"/>
  <c r="Y41" i="20"/>
  <c r="D41" i="20"/>
  <c r="Y40" i="20"/>
  <c r="D40" i="20"/>
  <c r="Y39" i="20"/>
  <c r="D39" i="20"/>
  <c r="Y38" i="20"/>
  <c r="D38" i="20"/>
  <c r="Y37" i="20"/>
  <c r="D37" i="20"/>
  <c r="Y36" i="20"/>
  <c r="D36" i="20"/>
  <c r="Y35" i="20"/>
  <c r="D35" i="20"/>
  <c r="Y34" i="20"/>
  <c r="D34" i="20"/>
  <c r="Y33" i="20"/>
  <c r="D33" i="20"/>
  <c r="Y32" i="20"/>
  <c r="D32" i="20"/>
  <c r="Y31" i="20"/>
  <c r="D31" i="20"/>
  <c r="Y30" i="20"/>
  <c r="D30" i="20"/>
  <c r="Y29" i="20"/>
  <c r="D29" i="20"/>
  <c r="Y28" i="20"/>
  <c r="D28" i="20"/>
  <c r="Y27" i="20"/>
  <c r="D27" i="20"/>
  <c r="Y26" i="20"/>
  <c r="D26" i="20"/>
  <c r="Y25" i="20"/>
  <c r="D25" i="20"/>
  <c r="Y24" i="20"/>
  <c r="D24" i="20"/>
  <c r="Y23" i="20"/>
  <c r="D23" i="20"/>
  <c r="Y22" i="20"/>
  <c r="D22" i="20"/>
  <c r="Y21" i="20"/>
  <c r="D21" i="20"/>
  <c r="Y20" i="20"/>
  <c r="D20" i="20"/>
  <c r="Y19" i="20"/>
  <c r="D19" i="20"/>
  <c r="Y18" i="20"/>
  <c r="D18" i="20"/>
  <c r="Y17" i="20"/>
  <c r="D17" i="20"/>
  <c r="Y16" i="20"/>
  <c r="D16" i="20"/>
  <c r="Y15" i="20"/>
  <c r="D15" i="20"/>
  <c r="Y14" i="20"/>
  <c r="D14" i="20"/>
  <c r="Y13" i="20"/>
  <c r="D13" i="20"/>
  <c r="Y12" i="20"/>
  <c r="D12" i="20"/>
  <c r="Y11" i="20"/>
  <c r="D11" i="20"/>
  <c r="Y10" i="20"/>
  <c r="D10" i="20"/>
  <c r="Y9" i="20"/>
  <c r="D9" i="20"/>
  <c r="AC8" i="20"/>
  <c r="Y8" i="20"/>
  <c r="X8" i="20"/>
  <c r="D8" i="20"/>
  <c r="Y607" i="19"/>
  <c r="D607" i="19"/>
  <c r="Y606" i="19"/>
  <c r="D606" i="19"/>
  <c r="Y605" i="19"/>
  <c r="D605" i="19"/>
  <c r="Y604" i="19"/>
  <c r="D604" i="19"/>
  <c r="Y603" i="19"/>
  <c r="D603" i="19"/>
  <c r="Y602" i="19"/>
  <c r="D602" i="19"/>
  <c r="Y601" i="19"/>
  <c r="D601" i="19"/>
  <c r="Y600" i="19"/>
  <c r="D600" i="19"/>
  <c r="Y599" i="19"/>
  <c r="D599" i="19"/>
  <c r="Y598" i="19"/>
  <c r="D598" i="19"/>
  <c r="Y597" i="19"/>
  <c r="D597" i="19"/>
  <c r="Y596" i="19"/>
  <c r="D596" i="19"/>
  <c r="Y595" i="19"/>
  <c r="D595" i="19"/>
  <c r="Y594" i="19"/>
  <c r="D594" i="19"/>
  <c r="Y593" i="19"/>
  <c r="D593" i="19"/>
  <c r="Y592" i="19"/>
  <c r="D592" i="19"/>
  <c r="Y591" i="19"/>
  <c r="D591" i="19"/>
  <c r="Y590" i="19"/>
  <c r="D590" i="19"/>
  <c r="Y589" i="19"/>
  <c r="D589" i="19"/>
  <c r="Y588" i="19"/>
  <c r="D588" i="19"/>
  <c r="Y587" i="19"/>
  <c r="D587" i="19"/>
  <c r="Y586" i="19"/>
  <c r="D586" i="19"/>
  <c r="Y585" i="19"/>
  <c r="D585" i="19"/>
  <c r="Y584" i="19"/>
  <c r="D584" i="19"/>
  <c r="Y583" i="19"/>
  <c r="D583" i="19"/>
  <c r="Y582" i="19"/>
  <c r="D582" i="19"/>
  <c r="Y581" i="19"/>
  <c r="D581" i="19"/>
  <c r="Y580" i="19"/>
  <c r="D580" i="19"/>
  <c r="Y579" i="19"/>
  <c r="D579" i="19"/>
  <c r="Y578" i="19"/>
  <c r="D578" i="19"/>
  <c r="Y577" i="19"/>
  <c r="D577" i="19"/>
  <c r="Y576" i="19"/>
  <c r="D576" i="19"/>
  <c r="Y575" i="19"/>
  <c r="D575" i="19"/>
  <c r="Y574" i="19"/>
  <c r="D574" i="19"/>
  <c r="Y573" i="19"/>
  <c r="D573" i="19"/>
  <c r="Y572" i="19"/>
  <c r="D572" i="19"/>
  <c r="Y571" i="19"/>
  <c r="D571" i="19"/>
  <c r="Y570" i="19"/>
  <c r="D570" i="19"/>
  <c r="Y569" i="19"/>
  <c r="D569" i="19"/>
  <c r="Y568" i="19"/>
  <c r="D568" i="19"/>
  <c r="Y567" i="19"/>
  <c r="D567" i="19"/>
  <c r="Y566" i="19"/>
  <c r="D566" i="19"/>
  <c r="Y565" i="19"/>
  <c r="D565" i="19"/>
  <c r="Y564" i="19"/>
  <c r="D564" i="19"/>
  <c r="Y563" i="19"/>
  <c r="D563" i="19"/>
  <c r="Y562" i="19"/>
  <c r="D562" i="19"/>
  <c r="Y561" i="19"/>
  <c r="D561" i="19"/>
  <c r="Y560" i="19"/>
  <c r="D560" i="19"/>
  <c r="Y559" i="19"/>
  <c r="D559" i="19"/>
  <c r="Y558" i="19"/>
  <c r="D558" i="19"/>
  <c r="Y557" i="19"/>
  <c r="D557" i="19"/>
  <c r="Y556" i="19"/>
  <c r="D556" i="19"/>
  <c r="Y555" i="19"/>
  <c r="D555" i="19"/>
  <c r="Y554" i="19"/>
  <c r="D554" i="19"/>
  <c r="Y553" i="19"/>
  <c r="D553" i="19"/>
  <c r="Y552" i="19"/>
  <c r="D552" i="19"/>
  <c r="Y551" i="19"/>
  <c r="D551" i="19"/>
  <c r="Y550" i="19"/>
  <c r="D550" i="19"/>
  <c r="Y549" i="19"/>
  <c r="D549" i="19"/>
  <c r="Y548" i="19"/>
  <c r="D548" i="19"/>
  <c r="Y547" i="19"/>
  <c r="D547" i="19"/>
  <c r="Y546" i="19"/>
  <c r="D546" i="19"/>
  <c r="Y545" i="19"/>
  <c r="D545" i="19"/>
  <c r="Y544" i="19"/>
  <c r="D544" i="19"/>
  <c r="Y543" i="19"/>
  <c r="D543" i="19"/>
  <c r="Y542" i="19"/>
  <c r="D542" i="19"/>
  <c r="Y541" i="19"/>
  <c r="D541" i="19"/>
  <c r="Y540" i="19"/>
  <c r="D540" i="19"/>
  <c r="Y539" i="19"/>
  <c r="D539" i="19"/>
  <c r="Y538" i="19"/>
  <c r="D538" i="19"/>
  <c r="Y537" i="19"/>
  <c r="D537" i="19"/>
  <c r="Y536" i="19"/>
  <c r="D536" i="19"/>
  <c r="Y535" i="19"/>
  <c r="D535" i="19"/>
  <c r="Y534" i="19"/>
  <c r="D534" i="19"/>
  <c r="Y533" i="19"/>
  <c r="D533" i="19"/>
  <c r="Y532" i="19"/>
  <c r="D532" i="19"/>
  <c r="Y531" i="19"/>
  <c r="D531" i="19"/>
  <c r="Y530" i="19"/>
  <c r="D530" i="19"/>
  <c r="Y529" i="19"/>
  <c r="D529" i="19"/>
  <c r="Y528" i="19"/>
  <c r="D528" i="19"/>
  <c r="Y527" i="19"/>
  <c r="D527" i="19"/>
  <c r="Y526" i="19"/>
  <c r="D526" i="19"/>
  <c r="Y525" i="19"/>
  <c r="D525" i="19"/>
  <c r="Y524" i="19"/>
  <c r="D524" i="19"/>
  <c r="Y523" i="19"/>
  <c r="D523" i="19"/>
  <c r="Y522" i="19"/>
  <c r="D522" i="19"/>
  <c r="Y521" i="19"/>
  <c r="D521" i="19"/>
  <c r="Y520" i="19"/>
  <c r="D520" i="19"/>
  <c r="Y519" i="19"/>
  <c r="D519" i="19"/>
  <c r="Y518" i="19"/>
  <c r="D518" i="19"/>
  <c r="Y517" i="19"/>
  <c r="D517" i="19"/>
  <c r="Y516" i="19"/>
  <c r="D516" i="19"/>
  <c r="Y515" i="19"/>
  <c r="D515" i="19"/>
  <c r="Y514" i="19"/>
  <c r="D514" i="19"/>
  <c r="Y513" i="19"/>
  <c r="D513" i="19"/>
  <c r="Y512" i="19"/>
  <c r="D512" i="19"/>
  <c r="Y511" i="19"/>
  <c r="D511" i="19"/>
  <c r="Y510" i="19"/>
  <c r="D510" i="19"/>
  <c r="Y509" i="19"/>
  <c r="D509" i="19"/>
  <c r="Y508" i="19"/>
  <c r="D508" i="19"/>
  <c r="Y507" i="19"/>
  <c r="D507" i="19"/>
  <c r="Y506" i="19"/>
  <c r="D506" i="19"/>
  <c r="Y505" i="19"/>
  <c r="D505" i="19"/>
  <c r="Y504" i="19"/>
  <c r="D504" i="19"/>
  <c r="Y503" i="19"/>
  <c r="D503" i="19"/>
  <c r="Y502" i="19"/>
  <c r="D502" i="19"/>
  <c r="Y501" i="19"/>
  <c r="D501" i="19"/>
  <c r="Y500" i="19"/>
  <c r="D500" i="19"/>
  <c r="Y499" i="19"/>
  <c r="D499" i="19"/>
  <c r="Y498" i="19"/>
  <c r="D498" i="19"/>
  <c r="Y497" i="19"/>
  <c r="D497" i="19"/>
  <c r="Y496" i="19"/>
  <c r="D496" i="19"/>
  <c r="Y495" i="19"/>
  <c r="D495" i="19"/>
  <c r="Y494" i="19"/>
  <c r="D494" i="19"/>
  <c r="Y493" i="19"/>
  <c r="D493" i="19"/>
  <c r="Y492" i="19"/>
  <c r="D492" i="19"/>
  <c r="Y491" i="19"/>
  <c r="D491" i="19"/>
  <c r="Y490" i="19"/>
  <c r="D490" i="19"/>
  <c r="Y489" i="19"/>
  <c r="D489" i="19"/>
  <c r="Y488" i="19"/>
  <c r="D488" i="19"/>
  <c r="Y487" i="19"/>
  <c r="D487" i="19"/>
  <c r="Y486" i="19"/>
  <c r="D486" i="19"/>
  <c r="Y485" i="19"/>
  <c r="D485" i="19"/>
  <c r="Y484" i="19"/>
  <c r="D484" i="19"/>
  <c r="Y483" i="19"/>
  <c r="D483" i="19"/>
  <c r="Y482" i="19"/>
  <c r="D482" i="19"/>
  <c r="Y481" i="19"/>
  <c r="D481" i="19"/>
  <c r="Y480" i="19"/>
  <c r="D480" i="19"/>
  <c r="Y479" i="19"/>
  <c r="D479" i="19"/>
  <c r="Y478" i="19"/>
  <c r="D478" i="19"/>
  <c r="Y477" i="19"/>
  <c r="D477" i="19"/>
  <c r="Y476" i="19"/>
  <c r="D476" i="19"/>
  <c r="Y475" i="19"/>
  <c r="D475" i="19"/>
  <c r="Y474" i="19"/>
  <c r="D474" i="19"/>
  <c r="Y473" i="19"/>
  <c r="D473" i="19"/>
  <c r="Y472" i="19"/>
  <c r="D472" i="19"/>
  <c r="Y471" i="19"/>
  <c r="D471" i="19"/>
  <c r="Y470" i="19"/>
  <c r="D470" i="19"/>
  <c r="Y469" i="19"/>
  <c r="D469" i="19"/>
  <c r="Y468" i="19"/>
  <c r="D468" i="19"/>
  <c r="Y467" i="19"/>
  <c r="D467" i="19"/>
  <c r="Y466" i="19"/>
  <c r="D466" i="19"/>
  <c r="Y465" i="19"/>
  <c r="D465" i="19"/>
  <c r="Y464" i="19"/>
  <c r="D464" i="19"/>
  <c r="Y463" i="19"/>
  <c r="D463" i="19"/>
  <c r="Y462" i="19"/>
  <c r="D462" i="19"/>
  <c r="Y461" i="19"/>
  <c r="D461" i="19"/>
  <c r="Y460" i="19"/>
  <c r="D460" i="19"/>
  <c r="Y459" i="19"/>
  <c r="D459" i="19"/>
  <c r="Y458" i="19"/>
  <c r="D458" i="19"/>
  <c r="Y457" i="19"/>
  <c r="D457" i="19"/>
  <c r="Y456" i="19"/>
  <c r="D456" i="19"/>
  <c r="Y455" i="19"/>
  <c r="D455" i="19"/>
  <c r="Y454" i="19"/>
  <c r="D454" i="19"/>
  <c r="Y453" i="19"/>
  <c r="D453" i="19"/>
  <c r="Y452" i="19"/>
  <c r="D452" i="19"/>
  <c r="Y451" i="19"/>
  <c r="D451" i="19"/>
  <c r="Y450" i="19"/>
  <c r="D450" i="19"/>
  <c r="Y449" i="19"/>
  <c r="D449" i="19"/>
  <c r="Y448" i="19"/>
  <c r="D448" i="19"/>
  <c r="Y447" i="19"/>
  <c r="D447" i="19"/>
  <c r="Y446" i="19"/>
  <c r="D446" i="19"/>
  <c r="Y445" i="19"/>
  <c r="D445" i="19"/>
  <c r="Y444" i="19"/>
  <c r="D444" i="19"/>
  <c r="Y443" i="19"/>
  <c r="D443" i="19"/>
  <c r="Y442" i="19"/>
  <c r="D442" i="19"/>
  <c r="Y441" i="19"/>
  <c r="D441" i="19"/>
  <c r="Y440" i="19"/>
  <c r="D440" i="19"/>
  <c r="Y439" i="19"/>
  <c r="D439" i="19"/>
  <c r="Y438" i="19"/>
  <c r="D438" i="19"/>
  <c r="Y437" i="19"/>
  <c r="D437" i="19"/>
  <c r="Y436" i="19"/>
  <c r="D436" i="19"/>
  <c r="Y435" i="19"/>
  <c r="D435" i="19"/>
  <c r="Y434" i="19"/>
  <c r="D434" i="19"/>
  <c r="Y433" i="19"/>
  <c r="D433" i="19"/>
  <c r="Y432" i="19"/>
  <c r="D432" i="19"/>
  <c r="Y431" i="19"/>
  <c r="D431" i="19"/>
  <c r="Y430" i="19"/>
  <c r="D430" i="19"/>
  <c r="Y429" i="19"/>
  <c r="D429" i="19"/>
  <c r="Y428" i="19"/>
  <c r="D428" i="19"/>
  <c r="Y427" i="19"/>
  <c r="D427" i="19"/>
  <c r="Y426" i="19"/>
  <c r="D426" i="19"/>
  <c r="Y425" i="19"/>
  <c r="D425" i="19"/>
  <c r="Y424" i="19"/>
  <c r="D424" i="19"/>
  <c r="Y423" i="19"/>
  <c r="D423" i="19"/>
  <c r="Y422" i="19"/>
  <c r="D422" i="19"/>
  <c r="Y421" i="19"/>
  <c r="D421" i="19"/>
  <c r="Y420" i="19"/>
  <c r="D420" i="19"/>
  <c r="Y419" i="19"/>
  <c r="D419" i="19"/>
  <c r="Y418" i="19"/>
  <c r="D418" i="19"/>
  <c r="Y417" i="19"/>
  <c r="D417" i="19"/>
  <c r="Y416" i="19"/>
  <c r="D416" i="19"/>
  <c r="Y415" i="19"/>
  <c r="D415" i="19"/>
  <c r="Y414" i="19"/>
  <c r="D414" i="19"/>
  <c r="Y413" i="19"/>
  <c r="D413" i="19"/>
  <c r="Y412" i="19"/>
  <c r="D412" i="19"/>
  <c r="Y411" i="19"/>
  <c r="D411" i="19"/>
  <c r="Y410" i="19"/>
  <c r="D410" i="19"/>
  <c r="Y409" i="19"/>
  <c r="D409" i="19"/>
  <c r="Y408" i="19"/>
  <c r="D408" i="19"/>
  <c r="Y407" i="19"/>
  <c r="D407" i="19"/>
  <c r="Y406" i="19"/>
  <c r="D406" i="19"/>
  <c r="Y405" i="19"/>
  <c r="D405" i="19"/>
  <c r="Y404" i="19"/>
  <c r="D404" i="19"/>
  <c r="Y403" i="19"/>
  <c r="D403" i="19"/>
  <c r="Y402" i="19"/>
  <c r="D402" i="19"/>
  <c r="Y401" i="19"/>
  <c r="D401" i="19"/>
  <c r="Y400" i="19"/>
  <c r="D400" i="19"/>
  <c r="Y399" i="19"/>
  <c r="D399" i="19"/>
  <c r="Y398" i="19"/>
  <c r="D398" i="19"/>
  <c r="Y397" i="19"/>
  <c r="D397" i="19"/>
  <c r="Y396" i="19"/>
  <c r="D396" i="19"/>
  <c r="Y395" i="19"/>
  <c r="D395" i="19"/>
  <c r="Y394" i="19"/>
  <c r="D394" i="19"/>
  <c r="Y393" i="19"/>
  <c r="D393" i="19"/>
  <c r="Y392" i="19"/>
  <c r="D392" i="19"/>
  <c r="Y391" i="19"/>
  <c r="D391" i="19"/>
  <c r="Y390" i="19"/>
  <c r="D390" i="19"/>
  <c r="Y389" i="19"/>
  <c r="D389" i="19"/>
  <c r="Y388" i="19"/>
  <c r="D388" i="19"/>
  <c r="Y387" i="19"/>
  <c r="D387" i="19"/>
  <c r="Y386" i="19"/>
  <c r="D386" i="19"/>
  <c r="Y385" i="19"/>
  <c r="D385" i="19"/>
  <c r="Y384" i="19"/>
  <c r="D384" i="19"/>
  <c r="Y383" i="19"/>
  <c r="D383" i="19"/>
  <c r="Y382" i="19"/>
  <c r="D382" i="19"/>
  <c r="Y381" i="19"/>
  <c r="D381" i="19"/>
  <c r="Y380" i="19"/>
  <c r="D380" i="19"/>
  <c r="Y379" i="19"/>
  <c r="D379" i="19"/>
  <c r="Y378" i="19"/>
  <c r="D378" i="19"/>
  <c r="Y377" i="19"/>
  <c r="D377" i="19"/>
  <c r="Y376" i="19"/>
  <c r="D376" i="19"/>
  <c r="Y375" i="19"/>
  <c r="D375" i="19"/>
  <c r="Y374" i="19"/>
  <c r="D374" i="19"/>
  <c r="Y373" i="19"/>
  <c r="D373" i="19"/>
  <c r="Y372" i="19"/>
  <c r="D372" i="19"/>
  <c r="Y371" i="19"/>
  <c r="D371" i="19"/>
  <c r="Y370" i="19"/>
  <c r="D370" i="19"/>
  <c r="Y369" i="19"/>
  <c r="D369" i="19"/>
  <c r="Y368" i="19"/>
  <c r="D368" i="19"/>
  <c r="Y367" i="19"/>
  <c r="D367" i="19"/>
  <c r="Y366" i="19"/>
  <c r="D366" i="19"/>
  <c r="Y365" i="19"/>
  <c r="D365" i="19"/>
  <c r="Y364" i="19"/>
  <c r="D364" i="19"/>
  <c r="Y363" i="19"/>
  <c r="D363" i="19"/>
  <c r="Y362" i="19"/>
  <c r="D362" i="19"/>
  <c r="Y361" i="19"/>
  <c r="D361" i="19"/>
  <c r="Y360" i="19"/>
  <c r="D360" i="19"/>
  <c r="Y359" i="19"/>
  <c r="D359" i="19"/>
  <c r="Y358" i="19"/>
  <c r="D358" i="19"/>
  <c r="Y357" i="19"/>
  <c r="D357" i="19"/>
  <c r="Y356" i="19"/>
  <c r="D356" i="19"/>
  <c r="Y355" i="19"/>
  <c r="D355" i="19"/>
  <c r="Y354" i="19"/>
  <c r="D354" i="19"/>
  <c r="Y353" i="19"/>
  <c r="D353" i="19"/>
  <c r="Y352" i="19"/>
  <c r="D352" i="19"/>
  <c r="Y351" i="19"/>
  <c r="D351" i="19"/>
  <c r="Y350" i="19"/>
  <c r="D350" i="19"/>
  <c r="Y349" i="19"/>
  <c r="D349" i="19"/>
  <c r="Y348" i="19"/>
  <c r="D348" i="19"/>
  <c r="Y347" i="19"/>
  <c r="D347" i="19"/>
  <c r="Y346" i="19"/>
  <c r="D346" i="19"/>
  <c r="Y345" i="19"/>
  <c r="D345" i="19"/>
  <c r="Y344" i="19"/>
  <c r="D344" i="19"/>
  <c r="Y343" i="19"/>
  <c r="D343" i="19"/>
  <c r="Y342" i="19"/>
  <c r="D342" i="19"/>
  <c r="Y341" i="19"/>
  <c r="D341" i="19"/>
  <c r="Y340" i="19"/>
  <c r="D340" i="19"/>
  <c r="Y339" i="19"/>
  <c r="D339" i="19"/>
  <c r="Y338" i="19"/>
  <c r="D338" i="19"/>
  <c r="Y337" i="19"/>
  <c r="D337" i="19"/>
  <c r="Y336" i="19"/>
  <c r="D336" i="19"/>
  <c r="Y335" i="19"/>
  <c r="D335" i="19"/>
  <c r="Y334" i="19"/>
  <c r="D334" i="19"/>
  <c r="Y333" i="19"/>
  <c r="D333" i="19"/>
  <c r="Y332" i="19"/>
  <c r="D332" i="19"/>
  <c r="Y331" i="19"/>
  <c r="D331" i="19"/>
  <c r="Y330" i="19"/>
  <c r="D330" i="19"/>
  <c r="Y329" i="19"/>
  <c r="D329" i="19"/>
  <c r="Y328" i="19"/>
  <c r="D328" i="19"/>
  <c r="Y327" i="19"/>
  <c r="D327" i="19"/>
  <c r="Y326" i="19"/>
  <c r="D326" i="19"/>
  <c r="Y325" i="19"/>
  <c r="D325" i="19"/>
  <c r="Y324" i="19"/>
  <c r="D324" i="19"/>
  <c r="Y323" i="19"/>
  <c r="D323" i="19"/>
  <c r="Y322" i="19"/>
  <c r="D322" i="19"/>
  <c r="Y321" i="19"/>
  <c r="D321" i="19"/>
  <c r="Y320" i="19"/>
  <c r="D320" i="19"/>
  <c r="Y319" i="19"/>
  <c r="D319" i="19"/>
  <c r="Y318" i="19"/>
  <c r="D318" i="19"/>
  <c r="Y317" i="19"/>
  <c r="D317" i="19"/>
  <c r="Y316" i="19"/>
  <c r="D316" i="19"/>
  <c r="Y315" i="19"/>
  <c r="D315" i="19"/>
  <c r="Y314" i="19"/>
  <c r="D314" i="19"/>
  <c r="Y313" i="19"/>
  <c r="D313" i="19"/>
  <c r="Y312" i="19"/>
  <c r="D312" i="19"/>
  <c r="Y311" i="19"/>
  <c r="D311" i="19"/>
  <c r="Y310" i="19"/>
  <c r="D310" i="19"/>
  <c r="Y309" i="19"/>
  <c r="D309" i="19"/>
  <c r="Y308" i="19"/>
  <c r="D308" i="19"/>
  <c r="Y307" i="19"/>
  <c r="D307" i="19"/>
  <c r="Y306" i="19"/>
  <c r="D306" i="19"/>
  <c r="Y305" i="19"/>
  <c r="D305" i="19"/>
  <c r="Y304" i="19"/>
  <c r="D304" i="19"/>
  <c r="Y303" i="19"/>
  <c r="D303" i="19"/>
  <c r="Y302" i="19"/>
  <c r="D302" i="19"/>
  <c r="Y301" i="19"/>
  <c r="D301" i="19"/>
  <c r="Y300" i="19"/>
  <c r="D300" i="19"/>
  <c r="Y299" i="19"/>
  <c r="D299" i="19"/>
  <c r="Y298" i="19"/>
  <c r="D298" i="19"/>
  <c r="Y297" i="19"/>
  <c r="D297" i="19"/>
  <c r="Y296" i="19"/>
  <c r="D296" i="19"/>
  <c r="Y295" i="19"/>
  <c r="D295" i="19"/>
  <c r="Y294" i="19"/>
  <c r="D294" i="19"/>
  <c r="Y293" i="19"/>
  <c r="D293" i="19"/>
  <c r="Y292" i="19"/>
  <c r="D292" i="19"/>
  <c r="Y291" i="19"/>
  <c r="D291" i="19"/>
  <c r="Y290" i="19"/>
  <c r="D290" i="19"/>
  <c r="Y289" i="19"/>
  <c r="D289" i="19"/>
  <c r="Y288" i="19"/>
  <c r="D288" i="19"/>
  <c r="Y287" i="19"/>
  <c r="D287" i="19"/>
  <c r="Y286" i="19"/>
  <c r="D286" i="19"/>
  <c r="Y285" i="19"/>
  <c r="D285" i="19"/>
  <c r="Y284" i="19"/>
  <c r="D284" i="19"/>
  <c r="Y283" i="19"/>
  <c r="D283" i="19"/>
  <c r="Y282" i="19"/>
  <c r="D282" i="19"/>
  <c r="Y281" i="19"/>
  <c r="D281" i="19"/>
  <c r="Y280" i="19"/>
  <c r="D280" i="19"/>
  <c r="Y279" i="19"/>
  <c r="D279" i="19"/>
  <c r="Y278" i="19"/>
  <c r="D278" i="19"/>
  <c r="Y277" i="19"/>
  <c r="D277" i="19"/>
  <c r="Y276" i="19"/>
  <c r="D276" i="19"/>
  <c r="Y275" i="19"/>
  <c r="D275" i="19"/>
  <c r="Y274" i="19"/>
  <c r="D274" i="19"/>
  <c r="Y273" i="19"/>
  <c r="D273" i="19"/>
  <c r="Y272" i="19"/>
  <c r="D272" i="19"/>
  <c r="Y271" i="19"/>
  <c r="D271" i="19"/>
  <c r="Y270" i="19"/>
  <c r="D270" i="19"/>
  <c r="Y269" i="19"/>
  <c r="D269" i="19"/>
  <c r="Y268" i="19"/>
  <c r="D268" i="19"/>
  <c r="Y267" i="19"/>
  <c r="D267" i="19"/>
  <c r="Y266" i="19"/>
  <c r="D266" i="19"/>
  <c r="Y265" i="19"/>
  <c r="D265" i="19"/>
  <c r="Y264" i="19"/>
  <c r="D264" i="19"/>
  <c r="Y263" i="19"/>
  <c r="D263" i="19"/>
  <c r="Y262" i="19"/>
  <c r="D262" i="19"/>
  <c r="Y261" i="19"/>
  <c r="D261" i="19"/>
  <c r="Y260" i="19"/>
  <c r="D260" i="19"/>
  <c r="Y259" i="19"/>
  <c r="D259" i="19"/>
  <c r="Y258" i="19"/>
  <c r="D258" i="19"/>
  <c r="Y257" i="19"/>
  <c r="D257" i="19"/>
  <c r="Y256" i="19"/>
  <c r="D256" i="19"/>
  <c r="Y255" i="19"/>
  <c r="D255" i="19"/>
  <c r="Y254" i="19"/>
  <c r="D254" i="19"/>
  <c r="Y253" i="19"/>
  <c r="D253" i="19"/>
  <c r="Y252" i="19"/>
  <c r="D252" i="19"/>
  <c r="Y251" i="19"/>
  <c r="D251" i="19"/>
  <c r="Y250" i="19"/>
  <c r="D250" i="19"/>
  <c r="Y249" i="19"/>
  <c r="D249" i="19"/>
  <c r="Y248" i="19"/>
  <c r="D248" i="19"/>
  <c r="Y247" i="19"/>
  <c r="D247" i="19"/>
  <c r="Y246" i="19"/>
  <c r="D246" i="19"/>
  <c r="Y245" i="19"/>
  <c r="D245" i="19"/>
  <c r="Y244" i="19"/>
  <c r="D244" i="19"/>
  <c r="Y243" i="19"/>
  <c r="D243" i="19"/>
  <c r="Y242" i="19"/>
  <c r="D242" i="19"/>
  <c r="Y241" i="19"/>
  <c r="D241" i="19"/>
  <c r="Y240" i="19"/>
  <c r="D240" i="19"/>
  <c r="Y239" i="19"/>
  <c r="D239" i="19"/>
  <c r="Y238" i="19"/>
  <c r="D238" i="19"/>
  <c r="Y237" i="19"/>
  <c r="D237" i="19"/>
  <c r="Y236" i="19"/>
  <c r="D236" i="19"/>
  <c r="Y235" i="19"/>
  <c r="D235" i="19"/>
  <c r="Y234" i="19"/>
  <c r="D234" i="19"/>
  <c r="Y233" i="19"/>
  <c r="D233" i="19"/>
  <c r="Y232" i="19"/>
  <c r="D232" i="19"/>
  <c r="Y231" i="19"/>
  <c r="D231" i="19"/>
  <c r="Y230" i="19"/>
  <c r="D230" i="19"/>
  <c r="Y229" i="19"/>
  <c r="D229" i="19"/>
  <c r="Y228" i="19"/>
  <c r="D228" i="19"/>
  <c r="Y227" i="19"/>
  <c r="D227" i="19"/>
  <c r="Y226" i="19"/>
  <c r="D226" i="19"/>
  <c r="Y225" i="19"/>
  <c r="D225" i="19"/>
  <c r="Y224" i="19"/>
  <c r="D224" i="19"/>
  <c r="Y223" i="19"/>
  <c r="D223" i="19"/>
  <c r="Y222" i="19"/>
  <c r="D222" i="19"/>
  <c r="Y221" i="19"/>
  <c r="D221" i="19"/>
  <c r="Y220" i="19"/>
  <c r="D220" i="19"/>
  <c r="Y219" i="19"/>
  <c r="D219" i="19"/>
  <c r="Y218" i="19"/>
  <c r="D218" i="19"/>
  <c r="Y217" i="19"/>
  <c r="D217" i="19"/>
  <c r="Y216" i="19"/>
  <c r="D216" i="19"/>
  <c r="Y215" i="19"/>
  <c r="D215" i="19"/>
  <c r="Y214" i="19"/>
  <c r="D214" i="19"/>
  <c r="Y213" i="19"/>
  <c r="D213" i="19"/>
  <c r="Y212" i="19"/>
  <c r="D212" i="19"/>
  <c r="Y211" i="19"/>
  <c r="D211" i="19"/>
  <c r="Y210" i="19"/>
  <c r="D210" i="19"/>
  <c r="Y209" i="19"/>
  <c r="D209" i="19"/>
  <c r="Y208" i="19"/>
  <c r="D208" i="19"/>
  <c r="Y207" i="19"/>
  <c r="D207" i="19"/>
  <c r="Y206" i="19"/>
  <c r="D206" i="19"/>
  <c r="Y205" i="19"/>
  <c r="D205" i="19"/>
  <c r="Y204" i="19"/>
  <c r="D204" i="19"/>
  <c r="Y203" i="19"/>
  <c r="D203" i="19"/>
  <c r="Y202" i="19"/>
  <c r="D202" i="19"/>
  <c r="Y201" i="19"/>
  <c r="D201" i="19"/>
  <c r="Y200" i="19"/>
  <c r="D200" i="19"/>
  <c r="Y199" i="19"/>
  <c r="D199" i="19"/>
  <c r="Y198" i="19"/>
  <c r="D198" i="19"/>
  <c r="Y197" i="19"/>
  <c r="D197" i="19"/>
  <c r="Y196" i="19"/>
  <c r="D196" i="19"/>
  <c r="Y195" i="19"/>
  <c r="D195" i="19"/>
  <c r="Y194" i="19"/>
  <c r="D194" i="19"/>
  <c r="Y193" i="19"/>
  <c r="D193" i="19"/>
  <c r="Y192" i="19"/>
  <c r="D192" i="19"/>
  <c r="Y191" i="19"/>
  <c r="D191" i="19"/>
  <c r="Y190" i="19"/>
  <c r="D190" i="19"/>
  <c r="Y189" i="19"/>
  <c r="D189" i="19"/>
  <c r="Y188" i="19"/>
  <c r="D188" i="19"/>
  <c r="Y187" i="19"/>
  <c r="D187" i="19"/>
  <c r="Y186" i="19"/>
  <c r="D186" i="19"/>
  <c r="Y185" i="19"/>
  <c r="D185" i="19"/>
  <c r="Y184" i="19"/>
  <c r="D184" i="19"/>
  <c r="Y183" i="19"/>
  <c r="D183" i="19"/>
  <c r="Y182" i="19"/>
  <c r="D182" i="19"/>
  <c r="Y181" i="19"/>
  <c r="D181" i="19"/>
  <c r="Y180" i="19"/>
  <c r="D180" i="19"/>
  <c r="Y179" i="19"/>
  <c r="D179" i="19"/>
  <c r="Y178" i="19"/>
  <c r="D178" i="19"/>
  <c r="Y177" i="19"/>
  <c r="D177" i="19"/>
  <c r="Y176" i="19"/>
  <c r="D176" i="19"/>
  <c r="Y175" i="19"/>
  <c r="D175" i="19"/>
  <c r="Y174" i="19"/>
  <c r="D174" i="19"/>
  <c r="Y173" i="19"/>
  <c r="D173" i="19"/>
  <c r="Y172" i="19"/>
  <c r="D172" i="19"/>
  <c r="Y171" i="19"/>
  <c r="D171" i="19"/>
  <c r="Y170" i="19"/>
  <c r="D170" i="19"/>
  <c r="Y169" i="19"/>
  <c r="D169" i="19"/>
  <c r="Y168" i="19"/>
  <c r="D168" i="19"/>
  <c r="Y167" i="19"/>
  <c r="D167" i="19"/>
  <c r="Y166" i="19"/>
  <c r="D166" i="19"/>
  <c r="Y165" i="19"/>
  <c r="D165" i="19"/>
  <c r="Y164" i="19"/>
  <c r="D164" i="19"/>
  <c r="Y163" i="19"/>
  <c r="D163" i="19"/>
  <c r="Y162" i="19"/>
  <c r="D162" i="19"/>
  <c r="Y161" i="19"/>
  <c r="D161" i="19"/>
  <c r="Y160" i="19"/>
  <c r="D160" i="19"/>
  <c r="Y159" i="19"/>
  <c r="D159" i="19"/>
  <c r="Y158" i="19"/>
  <c r="D158" i="19"/>
  <c r="Y157" i="19"/>
  <c r="D157" i="19"/>
  <c r="Y156" i="19"/>
  <c r="D156" i="19"/>
  <c r="Y155" i="19"/>
  <c r="D155" i="19"/>
  <c r="Y154" i="19"/>
  <c r="D154" i="19"/>
  <c r="Y153" i="19"/>
  <c r="D153" i="19"/>
  <c r="Y152" i="19"/>
  <c r="D152" i="19"/>
  <c r="Y151" i="19"/>
  <c r="D151" i="19"/>
  <c r="Y150" i="19"/>
  <c r="D150" i="19"/>
  <c r="Y149" i="19"/>
  <c r="D149" i="19"/>
  <c r="Y148" i="19"/>
  <c r="D148" i="19"/>
  <c r="Y147" i="19"/>
  <c r="D147" i="19"/>
  <c r="Y146" i="19"/>
  <c r="D146" i="19"/>
  <c r="Y145" i="19"/>
  <c r="D145" i="19"/>
  <c r="Y144" i="19"/>
  <c r="D144" i="19"/>
  <c r="Y143" i="19"/>
  <c r="D143" i="19"/>
  <c r="Y142" i="19"/>
  <c r="D142" i="19"/>
  <c r="Y141" i="19"/>
  <c r="D141" i="19"/>
  <c r="Y140" i="19"/>
  <c r="D140" i="19"/>
  <c r="Y139" i="19"/>
  <c r="D139" i="19"/>
  <c r="Y138" i="19"/>
  <c r="D138" i="19"/>
  <c r="Y137" i="19"/>
  <c r="D137" i="19"/>
  <c r="Y136" i="19"/>
  <c r="D136" i="19"/>
  <c r="Y135" i="19"/>
  <c r="D135" i="19"/>
  <c r="Y134" i="19"/>
  <c r="D134" i="19"/>
  <c r="Y133" i="19"/>
  <c r="D133" i="19"/>
  <c r="Y132" i="19"/>
  <c r="D132" i="19"/>
  <c r="Y131" i="19"/>
  <c r="D131" i="19"/>
  <c r="Y130" i="19"/>
  <c r="D130" i="19"/>
  <c r="Y129" i="19"/>
  <c r="D129" i="19"/>
  <c r="Y128" i="19"/>
  <c r="D128" i="19"/>
  <c r="Y127" i="19"/>
  <c r="D127" i="19"/>
  <c r="Y126" i="19"/>
  <c r="D126" i="19"/>
  <c r="Y125" i="19"/>
  <c r="D125" i="19"/>
  <c r="Y124" i="19"/>
  <c r="D124" i="19"/>
  <c r="Y123" i="19"/>
  <c r="D123" i="19"/>
  <c r="Y122" i="19"/>
  <c r="D122" i="19"/>
  <c r="Y121" i="19"/>
  <c r="D121" i="19"/>
  <c r="Y120" i="19"/>
  <c r="D120" i="19"/>
  <c r="Y119" i="19"/>
  <c r="D119" i="19"/>
  <c r="Y118" i="19"/>
  <c r="D118" i="19"/>
  <c r="Y117" i="19"/>
  <c r="D117" i="19"/>
  <c r="Y116" i="19"/>
  <c r="D116" i="19"/>
  <c r="Y115" i="19"/>
  <c r="D115" i="19"/>
  <c r="Y114" i="19"/>
  <c r="D114" i="19"/>
  <c r="Y113" i="19"/>
  <c r="D113" i="19"/>
  <c r="Y112" i="19"/>
  <c r="D112" i="19"/>
  <c r="Y111" i="19"/>
  <c r="D111" i="19"/>
  <c r="Y110" i="19"/>
  <c r="D110" i="19"/>
  <c r="Y109" i="19"/>
  <c r="D109" i="19"/>
  <c r="Y108" i="19"/>
  <c r="D108" i="19"/>
  <c r="Y107" i="19"/>
  <c r="D107" i="19"/>
  <c r="Y106" i="19"/>
  <c r="D106" i="19"/>
  <c r="Y105" i="19"/>
  <c r="D105" i="19"/>
  <c r="Y104" i="19"/>
  <c r="D104" i="19"/>
  <c r="Y103" i="19"/>
  <c r="D103" i="19"/>
  <c r="Y102" i="19"/>
  <c r="D102" i="19"/>
  <c r="Y101" i="19"/>
  <c r="D101" i="19"/>
  <c r="Y100" i="19"/>
  <c r="D100" i="19"/>
  <c r="Y99" i="19"/>
  <c r="D99" i="19"/>
  <c r="Y98" i="19"/>
  <c r="D98" i="19"/>
  <c r="Y97" i="19"/>
  <c r="D97" i="19"/>
  <c r="Y96" i="19"/>
  <c r="D96" i="19"/>
  <c r="Y95" i="19"/>
  <c r="D95" i="19"/>
  <c r="Y94" i="19"/>
  <c r="D94" i="19"/>
  <c r="Y93" i="19"/>
  <c r="D93" i="19"/>
  <c r="Y92" i="19"/>
  <c r="D92" i="19"/>
  <c r="Y91" i="19"/>
  <c r="D91" i="19"/>
  <c r="Y90" i="19"/>
  <c r="D90" i="19"/>
  <c r="Y89" i="19"/>
  <c r="D89" i="19"/>
  <c r="Y88" i="19"/>
  <c r="D88" i="19"/>
  <c r="Y87" i="19"/>
  <c r="D87" i="19"/>
  <c r="Y86" i="19"/>
  <c r="D86" i="19"/>
  <c r="Y85" i="19"/>
  <c r="D85" i="19"/>
  <c r="Y84" i="19"/>
  <c r="D84" i="19"/>
  <c r="Y83" i="19"/>
  <c r="D83" i="19"/>
  <c r="Y82" i="19"/>
  <c r="D82" i="19"/>
  <c r="Y81" i="19"/>
  <c r="D81" i="19"/>
  <c r="Y80" i="19"/>
  <c r="D80" i="19"/>
  <c r="Y79" i="19"/>
  <c r="D79" i="19"/>
  <c r="Y78" i="19"/>
  <c r="D78" i="19"/>
  <c r="Y77" i="19"/>
  <c r="D77" i="19"/>
  <c r="Y76" i="19"/>
  <c r="D76" i="19"/>
  <c r="Y75" i="19"/>
  <c r="D75" i="19"/>
  <c r="Y74" i="19"/>
  <c r="D74" i="19"/>
  <c r="Y73" i="19"/>
  <c r="D73" i="19"/>
  <c r="Y72" i="19"/>
  <c r="D72" i="19"/>
  <c r="Y71" i="19"/>
  <c r="D71" i="19"/>
  <c r="Y70" i="19"/>
  <c r="D70" i="19"/>
  <c r="Y69" i="19"/>
  <c r="D69" i="19"/>
  <c r="Y68" i="19"/>
  <c r="D68" i="19"/>
  <c r="Y67" i="19"/>
  <c r="D67" i="19"/>
  <c r="Y66" i="19"/>
  <c r="D66" i="19"/>
  <c r="Y65" i="19"/>
  <c r="D65" i="19"/>
  <c r="Y64" i="19"/>
  <c r="D64" i="19"/>
  <c r="Y63" i="19"/>
  <c r="D63" i="19"/>
  <c r="Y62" i="19"/>
  <c r="D62" i="19"/>
  <c r="Y61" i="19"/>
  <c r="D61" i="19"/>
  <c r="Y60" i="19"/>
  <c r="D60" i="19"/>
  <c r="Y59" i="19"/>
  <c r="D59" i="19"/>
  <c r="Y58" i="19"/>
  <c r="D58" i="19"/>
  <c r="Y57" i="19"/>
  <c r="D57" i="19"/>
  <c r="Y56" i="19"/>
  <c r="D56" i="19"/>
  <c r="Y55" i="19"/>
  <c r="D55" i="19"/>
  <c r="Y54" i="19"/>
  <c r="D54" i="19"/>
  <c r="Y53" i="19"/>
  <c r="D53" i="19"/>
  <c r="Y52" i="19"/>
  <c r="D52" i="19"/>
  <c r="Y51" i="19"/>
  <c r="D51" i="19"/>
  <c r="Y50" i="19"/>
  <c r="D50" i="19"/>
  <c r="Y49" i="19"/>
  <c r="D49" i="19"/>
  <c r="Y48" i="19"/>
  <c r="D48" i="19"/>
  <c r="Y47" i="19"/>
  <c r="D47" i="19"/>
  <c r="Y46" i="19"/>
  <c r="D46" i="19"/>
  <c r="Y45" i="19"/>
  <c r="D45" i="19"/>
  <c r="Y44" i="19"/>
  <c r="D44" i="19"/>
  <c r="Y43" i="19"/>
  <c r="D43" i="19"/>
  <c r="Y42" i="19"/>
  <c r="D42" i="19"/>
  <c r="Y41" i="19"/>
  <c r="D41" i="19"/>
  <c r="Y40" i="19"/>
  <c r="D40" i="19"/>
  <c r="Y39" i="19"/>
  <c r="D39" i="19"/>
  <c r="Y38" i="19"/>
  <c r="D38" i="19"/>
  <c r="Y37" i="19"/>
  <c r="D37" i="19"/>
  <c r="Y36" i="19"/>
  <c r="D36" i="19"/>
  <c r="Y35" i="19"/>
  <c r="D35" i="19"/>
  <c r="Y34" i="19"/>
  <c r="D34" i="19"/>
  <c r="Y33" i="19"/>
  <c r="D33" i="19"/>
  <c r="Y32" i="19"/>
  <c r="D32" i="19"/>
  <c r="Y31" i="19"/>
  <c r="D31" i="19"/>
  <c r="Y30" i="19"/>
  <c r="D30" i="19"/>
  <c r="Y29" i="19"/>
  <c r="D29" i="19"/>
  <c r="Y28" i="19"/>
  <c r="D28" i="19"/>
  <c r="Y27" i="19"/>
  <c r="D27" i="19"/>
  <c r="Y26" i="19"/>
  <c r="D26" i="19"/>
  <c r="Y25" i="19"/>
  <c r="D25" i="19"/>
  <c r="Y24" i="19"/>
  <c r="D24" i="19"/>
  <c r="Y23" i="19"/>
  <c r="D23" i="19"/>
  <c r="Y22" i="19"/>
  <c r="D22" i="19"/>
  <c r="Y21" i="19"/>
  <c r="D21" i="19"/>
  <c r="Y20" i="19"/>
  <c r="D20" i="19"/>
  <c r="Y19" i="19"/>
  <c r="D19" i="19"/>
  <c r="Y18" i="19"/>
  <c r="D18" i="19"/>
  <c r="Y17" i="19"/>
  <c r="D17" i="19"/>
  <c r="Y16" i="19"/>
  <c r="D16" i="19"/>
  <c r="Y15" i="19"/>
  <c r="D15" i="19"/>
  <c r="Y14" i="19"/>
  <c r="D14" i="19"/>
  <c r="Y13" i="19"/>
  <c r="D13" i="19"/>
  <c r="Y12" i="19"/>
  <c r="D12" i="19"/>
  <c r="Y11" i="19"/>
  <c r="D11" i="19"/>
  <c r="Y10" i="19"/>
  <c r="D10" i="19"/>
  <c r="Y9" i="19"/>
  <c r="D9" i="19"/>
  <c r="AC8" i="19"/>
  <c r="Y8" i="19"/>
  <c r="X8" i="19"/>
  <c r="D8" i="19"/>
  <c r="Y607" i="18"/>
  <c r="D607" i="18"/>
  <c r="Y606" i="18"/>
  <c r="D606" i="18"/>
  <c r="Y605" i="18"/>
  <c r="D605" i="18"/>
  <c r="Y604" i="18"/>
  <c r="D604" i="18"/>
  <c r="Y603" i="18"/>
  <c r="D603" i="18"/>
  <c r="Y602" i="18"/>
  <c r="D602" i="18"/>
  <c r="Y601" i="18"/>
  <c r="D601" i="18"/>
  <c r="Y600" i="18"/>
  <c r="D600" i="18"/>
  <c r="Y599" i="18"/>
  <c r="D599" i="18"/>
  <c r="Y598" i="18"/>
  <c r="D598" i="18"/>
  <c r="Y597" i="18"/>
  <c r="D597" i="18"/>
  <c r="Y596" i="18"/>
  <c r="D596" i="18"/>
  <c r="Y595" i="18"/>
  <c r="D595" i="18"/>
  <c r="Y594" i="18"/>
  <c r="D594" i="18"/>
  <c r="Y593" i="18"/>
  <c r="D593" i="18"/>
  <c r="Y592" i="18"/>
  <c r="D592" i="18"/>
  <c r="Y591" i="18"/>
  <c r="D591" i="18"/>
  <c r="Y590" i="18"/>
  <c r="D590" i="18"/>
  <c r="Y589" i="18"/>
  <c r="D589" i="18"/>
  <c r="Y588" i="18"/>
  <c r="D588" i="18"/>
  <c r="Y587" i="18"/>
  <c r="D587" i="18"/>
  <c r="Y586" i="18"/>
  <c r="D586" i="18"/>
  <c r="Y585" i="18"/>
  <c r="D585" i="18"/>
  <c r="Y584" i="18"/>
  <c r="D584" i="18"/>
  <c r="Y583" i="18"/>
  <c r="D583" i="18"/>
  <c r="Y582" i="18"/>
  <c r="D582" i="18"/>
  <c r="Y581" i="18"/>
  <c r="D581" i="18"/>
  <c r="Y580" i="18"/>
  <c r="D580" i="18"/>
  <c r="Y579" i="18"/>
  <c r="D579" i="18"/>
  <c r="Y578" i="18"/>
  <c r="D578" i="18"/>
  <c r="Y577" i="18"/>
  <c r="D577" i="18"/>
  <c r="Y576" i="18"/>
  <c r="D576" i="18"/>
  <c r="Y575" i="18"/>
  <c r="D575" i="18"/>
  <c r="Y574" i="18"/>
  <c r="D574" i="18"/>
  <c r="Y573" i="18"/>
  <c r="D573" i="18"/>
  <c r="Y572" i="18"/>
  <c r="D572" i="18"/>
  <c r="Y571" i="18"/>
  <c r="D571" i="18"/>
  <c r="Y570" i="18"/>
  <c r="D570" i="18"/>
  <c r="Y569" i="18"/>
  <c r="D569" i="18"/>
  <c r="Y568" i="18"/>
  <c r="D568" i="18"/>
  <c r="Y567" i="18"/>
  <c r="D567" i="18"/>
  <c r="Y566" i="18"/>
  <c r="D566" i="18"/>
  <c r="Y565" i="18"/>
  <c r="D565" i="18"/>
  <c r="Y564" i="18"/>
  <c r="D564" i="18"/>
  <c r="Y563" i="18"/>
  <c r="D563" i="18"/>
  <c r="Y562" i="18"/>
  <c r="D562" i="18"/>
  <c r="Y561" i="18"/>
  <c r="D561" i="18"/>
  <c r="Y560" i="18"/>
  <c r="D560" i="18"/>
  <c r="Y559" i="18"/>
  <c r="D559" i="18"/>
  <c r="Y558" i="18"/>
  <c r="D558" i="18"/>
  <c r="Y557" i="18"/>
  <c r="D557" i="18"/>
  <c r="Y556" i="18"/>
  <c r="D556" i="18"/>
  <c r="Y555" i="18"/>
  <c r="D555" i="18"/>
  <c r="Y554" i="18"/>
  <c r="D554" i="18"/>
  <c r="Y553" i="18"/>
  <c r="D553" i="18"/>
  <c r="Y552" i="18"/>
  <c r="D552" i="18"/>
  <c r="Y551" i="18"/>
  <c r="D551" i="18"/>
  <c r="Y550" i="18"/>
  <c r="D550" i="18"/>
  <c r="Y549" i="18"/>
  <c r="D549" i="18"/>
  <c r="Y548" i="18"/>
  <c r="D548" i="18"/>
  <c r="Y547" i="18"/>
  <c r="D547" i="18"/>
  <c r="Y546" i="18"/>
  <c r="D546" i="18"/>
  <c r="Y545" i="18"/>
  <c r="D545" i="18"/>
  <c r="Y544" i="18"/>
  <c r="D544" i="18"/>
  <c r="Y543" i="18"/>
  <c r="D543" i="18"/>
  <c r="Y542" i="18"/>
  <c r="D542" i="18"/>
  <c r="Y541" i="18"/>
  <c r="D541" i="18"/>
  <c r="Y540" i="18"/>
  <c r="D540" i="18"/>
  <c r="Y539" i="18"/>
  <c r="D539" i="18"/>
  <c r="Y538" i="18"/>
  <c r="D538" i="18"/>
  <c r="Y537" i="18"/>
  <c r="D537" i="18"/>
  <c r="Y536" i="18"/>
  <c r="D536" i="18"/>
  <c r="Y535" i="18"/>
  <c r="D535" i="18"/>
  <c r="Y534" i="18"/>
  <c r="D534" i="18"/>
  <c r="Y533" i="18"/>
  <c r="D533" i="18"/>
  <c r="Y532" i="18"/>
  <c r="D532" i="18"/>
  <c r="Y531" i="18"/>
  <c r="D531" i="18"/>
  <c r="Y530" i="18"/>
  <c r="D530" i="18"/>
  <c r="Y529" i="18"/>
  <c r="D529" i="18"/>
  <c r="Y528" i="18"/>
  <c r="D528" i="18"/>
  <c r="Y527" i="18"/>
  <c r="D527" i="18"/>
  <c r="Y526" i="18"/>
  <c r="D526" i="18"/>
  <c r="Y525" i="18"/>
  <c r="D525" i="18"/>
  <c r="Y524" i="18"/>
  <c r="D524" i="18"/>
  <c r="Y523" i="18"/>
  <c r="D523" i="18"/>
  <c r="Y522" i="18"/>
  <c r="D522" i="18"/>
  <c r="Y521" i="18"/>
  <c r="D521" i="18"/>
  <c r="Y520" i="18"/>
  <c r="D520" i="18"/>
  <c r="Y519" i="18"/>
  <c r="D519" i="18"/>
  <c r="Y518" i="18"/>
  <c r="D518" i="18"/>
  <c r="Y517" i="18"/>
  <c r="D517" i="18"/>
  <c r="Y516" i="18"/>
  <c r="D516" i="18"/>
  <c r="Y515" i="18"/>
  <c r="D515" i="18"/>
  <c r="Y514" i="18"/>
  <c r="D514" i="18"/>
  <c r="Y513" i="18"/>
  <c r="D513" i="18"/>
  <c r="Y512" i="18"/>
  <c r="D512" i="18"/>
  <c r="Y511" i="18"/>
  <c r="D511" i="18"/>
  <c r="Y510" i="18"/>
  <c r="D510" i="18"/>
  <c r="Y509" i="18"/>
  <c r="D509" i="18"/>
  <c r="Y508" i="18"/>
  <c r="D508" i="18"/>
  <c r="Y507" i="18"/>
  <c r="D507" i="18"/>
  <c r="Y506" i="18"/>
  <c r="D506" i="18"/>
  <c r="Y505" i="18"/>
  <c r="D505" i="18"/>
  <c r="Y504" i="18"/>
  <c r="D504" i="18"/>
  <c r="Y503" i="18"/>
  <c r="D503" i="18"/>
  <c r="Y502" i="18"/>
  <c r="D502" i="18"/>
  <c r="Y501" i="18"/>
  <c r="D501" i="18"/>
  <c r="Y500" i="18"/>
  <c r="D500" i="18"/>
  <c r="Y499" i="18"/>
  <c r="D499" i="18"/>
  <c r="Y498" i="18"/>
  <c r="D498" i="18"/>
  <c r="Y497" i="18"/>
  <c r="D497" i="18"/>
  <c r="Y496" i="18"/>
  <c r="D496" i="18"/>
  <c r="Y495" i="18"/>
  <c r="D495" i="18"/>
  <c r="Y494" i="18"/>
  <c r="D494" i="18"/>
  <c r="Y493" i="18"/>
  <c r="D493" i="18"/>
  <c r="Y492" i="18"/>
  <c r="D492" i="18"/>
  <c r="Y491" i="18"/>
  <c r="D491" i="18"/>
  <c r="Y490" i="18"/>
  <c r="D490" i="18"/>
  <c r="Y489" i="18"/>
  <c r="D489" i="18"/>
  <c r="Y488" i="18"/>
  <c r="D488" i="18"/>
  <c r="Y487" i="18"/>
  <c r="D487" i="18"/>
  <c r="Y486" i="18"/>
  <c r="D486" i="18"/>
  <c r="Y485" i="18"/>
  <c r="D485" i="18"/>
  <c r="Y484" i="18"/>
  <c r="D484" i="18"/>
  <c r="Y483" i="18"/>
  <c r="D483" i="18"/>
  <c r="Y482" i="18"/>
  <c r="D482" i="18"/>
  <c r="Y481" i="18"/>
  <c r="D481" i="18"/>
  <c r="Y480" i="18"/>
  <c r="D480" i="18"/>
  <c r="Y479" i="18"/>
  <c r="D479" i="18"/>
  <c r="Y478" i="18"/>
  <c r="D478" i="18"/>
  <c r="Y477" i="18"/>
  <c r="D477" i="18"/>
  <c r="Y476" i="18"/>
  <c r="D476" i="18"/>
  <c r="Y475" i="18"/>
  <c r="D475" i="18"/>
  <c r="Y474" i="18"/>
  <c r="D474" i="18"/>
  <c r="Y473" i="18"/>
  <c r="D473" i="18"/>
  <c r="Y472" i="18"/>
  <c r="D472" i="18"/>
  <c r="Y471" i="18"/>
  <c r="D471" i="18"/>
  <c r="Y470" i="18"/>
  <c r="D470" i="18"/>
  <c r="Y469" i="18"/>
  <c r="D469" i="18"/>
  <c r="Y468" i="18"/>
  <c r="D468" i="18"/>
  <c r="Y467" i="18"/>
  <c r="D467" i="18"/>
  <c r="Y466" i="18"/>
  <c r="D466" i="18"/>
  <c r="Y465" i="18"/>
  <c r="D465" i="18"/>
  <c r="Y464" i="18"/>
  <c r="D464" i="18"/>
  <c r="Y463" i="18"/>
  <c r="D463" i="18"/>
  <c r="Y462" i="18"/>
  <c r="D462" i="18"/>
  <c r="Y461" i="18"/>
  <c r="D461" i="18"/>
  <c r="Y460" i="18"/>
  <c r="D460" i="18"/>
  <c r="Y459" i="18"/>
  <c r="D459" i="18"/>
  <c r="Y458" i="18"/>
  <c r="D458" i="18"/>
  <c r="Y457" i="18"/>
  <c r="D457" i="18"/>
  <c r="Y456" i="18"/>
  <c r="D456" i="18"/>
  <c r="Y455" i="18"/>
  <c r="D455" i="18"/>
  <c r="Y454" i="18"/>
  <c r="D454" i="18"/>
  <c r="Y453" i="18"/>
  <c r="D453" i="18"/>
  <c r="Y452" i="18"/>
  <c r="D452" i="18"/>
  <c r="Y451" i="18"/>
  <c r="D451" i="18"/>
  <c r="Y450" i="18"/>
  <c r="D450" i="18"/>
  <c r="Y449" i="18"/>
  <c r="D449" i="18"/>
  <c r="Y448" i="18"/>
  <c r="D448" i="18"/>
  <c r="Y447" i="18"/>
  <c r="D447" i="18"/>
  <c r="Y446" i="18"/>
  <c r="D446" i="18"/>
  <c r="Y445" i="18"/>
  <c r="D445" i="18"/>
  <c r="Y444" i="18"/>
  <c r="D444" i="18"/>
  <c r="Y443" i="18"/>
  <c r="D443" i="18"/>
  <c r="Y442" i="18"/>
  <c r="D442" i="18"/>
  <c r="Y441" i="18"/>
  <c r="D441" i="18"/>
  <c r="Y440" i="18"/>
  <c r="D440" i="18"/>
  <c r="Y439" i="18"/>
  <c r="D439" i="18"/>
  <c r="Y438" i="18"/>
  <c r="D438" i="18"/>
  <c r="Y437" i="18"/>
  <c r="D437" i="18"/>
  <c r="Y436" i="18"/>
  <c r="D436" i="18"/>
  <c r="Y435" i="18"/>
  <c r="D435" i="18"/>
  <c r="Y434" i="18"/>
  <c r="D434" i="18"/>
  <c r="Y433" i="18"/>
  <c r="D433" i="18"/>
  <c r="Y432" i="18"/>
  <c r="D432" i="18"/>
  <c r="Y431" i="18"/>
  <c r="D431" i="18"/>
  <c r="Y430" i="18"/>
  <c r="D430" i="18"/>
  <c r="Y429" i="18"/>
  <c r="D429" i="18"/>
  <c r="Y428" i="18"/>
  <c r="D428" i="18"/>
  <c r="Y427" i="18"/>
  <c r="D427" i="18"/>
  <c r="Y426" i="18"/>
  <c r="D426" i="18"/>
  <c r="Y425" i="18"/>
  <c r="D425" i="18"/>
  <c r="Y424" i="18"/>
  <c r="D424" i="18"/>
  <c r="Y423" i="18"/>
  <c r="D423" i="18"/>
  <c r="Y422" i="18"/>
  <c r="D422" i="18"/>
  <c r="Y421" i="18"/>
  <c r="D421" i="18"/>
  <c r="Y420" i="18"/>
  <c r="D420" i="18"/>
  <c r="Y419" i="18"/>
  <c r="D419" i="18"/>
  <c r="Y418" i="18"/>
  <c r="D418" i="18"/>
  <c r="Y417" i="18"/>
  <c r="D417" i="18"/>
  <c r="Y416" i="18"/>
  <c r="D416" i="18"/>
  <c r="Y415" i="18"/>
  <c r="D415" i="18"/>
  <c r="Y414" i="18"/>
  <c r="D414" i="18"/>
  <c r="Y413" i="18"/>
  <c r="D413" i="18"/>
  <c r="Y412" i="18"/>
  <c r="D412" i="18"/>
  <c r="Y411" i="18"/>
  <c r="D411" i="18"/>
  <c r="Y410" i="18"/>
  <c r="D410" i="18"/>
  <c r="Y409" i="18"/>
  <c r="D409" i="18"/>
  <c r="Y408" i="18"/>
  <c r="D408" i="18"/>
  <c r="Y407" i="18"/>
  <c r="D407" i="18"/>
  <c r="Y406" i="18"/>
  <c r="D406" i="18"/>
  <c r="Y405" i="18"/>
  <c r="D405" i="18"/>
  <c r="Y404" i="18"/>
  <c r="D404" i="18"/>
  <c r="Y403" i="18"/>
  <c r="D403" i="18"/>
  <c r="Y402" i="18"/>
  <c r="D402" i="18"/>
  <c r="Y401" i="18"/>
  <c r="D401" i="18"/>
  <c r="Y400" i="18"/>
  <c r="D400" i="18"/>
  <c r="Y399" i="18"/>
  <c r="D399" i="18"/>
  <c r="Y398" i="18"/>
  <c r="D398" i="18"/>
  <c r="Y397" i="18"/>
  <c r="D397" i="18"/>
  <c r="Y396" i="18"/>
  <c r="D396" i="18"/>
  <c r="Y395" i="18"/>
  <c r="D395" i="18"/>
  <c r="Y394" i="18"/>
  <c r="D394" i="18"/>
  <c r="Y393" i="18"/>
  <c r="D393" i="18"/>
  <c r="Y392" i="18"/>
  <c r="D392" i="18"/>
  <c r="Y391" i="18"/>
  <c r="D391" i="18"/>
  <c r="Y390" i="18"/>
  <c r="D390" i="18"/>
  <c r="Y389" i="18"/>
  <c r="D389" i="18"/>
  <c r="Y388" i="18"/>
  <c r="D388" i="18"/>
  <c r="Y387" i="18"/>
  <c r="D387" i="18"/>
  <c r="Y386" i="18"/>
  <c r="D386" i="18"/>
  <c r="Y385" i="18"/>
  <c r="D385" i="18"/>
  <c r="Y384" i="18"/>
  <c r="D384" i="18"/>
  <c r="Y383" i="18"/>
  <c r="D383" i="18"/>
  <c r="Y382" i="18"/>
  <c r="D382" i="18"/>
  <c r="Y381" i="18"/>
  <c r="D381" i="18"/>
  <c r="Y380" i="18"/>
  <c r="D380" i="18"/>
  <c r="Y379" i="18"/>
  <c r="D379" i="18"/>
  <c r="Y378" i="18"/>
  <c r="D378" i="18"/>
  <c r="Y377" i="18"/>
  <c r="D377" i="18"/>
  <c r="Y376" i="18"/>
  <c r="D376" i="18"/>
  <c r="Y375" i="18"/>
  <c r="D375" i="18"/>
  <c r="Y374" i="18"/>
  <c r="D374" i="18"/>
  <c r="Y373" i="18"/>
  <c r="D373" i="18"/>
  <c r="Y372" i="18"/>
  <c r="D372" i="18"/>
  <c r="Y371" i="18"/>
  <c r="D371" i="18"/>
  <c r="Y370" i="18"/>
  <c r="D370" i="18"/>
  <c r="Y369" i="18"/>
  <c r="D369" i="18"/>
  <c r="Y368" i="18"/>
  <c r="D368" i="18"/>
  <c r="Y367" i="18"/>
  <c r="D367" i="18"/>
  <c r="Y366" i="18"/>
  <c r="D366" i="18"/>
  <c r="Y365" i="18"/>
  <c r="D365" i="18"/>
  <c r="Y364" i="18"/>
  <c r="D364" i="18"/>
  <c r="Y363" i="18"/>
  <c r="D363" i="18"/>
  <c r="Y362" i="18"/>
  <c r="D362" i="18"/>
  <c r="Y361" i="18"/>
  <c r="D361" i="18"/>
  <c r="Y360" i="18"/>
  <c r="D360" i="18"/>
  <c r="Y359" i="18"/>
  <c r="D359" i="18"/>
  <c r="Y358" i="18"/>
  <c r="D358" i="18"/>
  <c r="Y357" i="18"/>
  <c r="D357" i="18"/>
  <c r="Y356" i="18"/>
  <c r="D356" i="18"/>
  <c r="Y355" i="18"/>
  <c r="D355" i="18"/>
  <c r="Y354" i="18"/>
  <c r="D354" i="18"/>
  <c r="Y353" i="18"/>
  <c r="D353" i="18"/>
  <c r="Y352" i="18"/>
  <c r="D352" i="18"/>
  <c r="Y351" i="18"/>
  <c r="D351" i="18"/>
  <c r="Y350" i="18"/>
  <c r="D350" i="18"/>
  <c r="Y349" i="18"/>
  <c r="D349" i="18"/>
  <c r="Y348" i="18"/>
  <c r="D348" i="18"/>
  <c r="Y347" i="18"/>
  <c r="D347" i="18"/>
  <c r="Y346" i="18"/>
  <c r="D346" i="18"/>
  <c r="Y345" i="18"/>
  <c r="D345" i="18"/>
  <c r="Y344" i="18"/>
  <c r="D344" i="18"/>
  <c r="Y343" i="18"/>
  <c r="D343" i="18"/>
  <c r="Y342" i="18"/>
  <c r="D342" i="18"/>
  <c r="Y341" i="18"/>
  <c r="D341" i="18"/>
  <c r="Y340" i="18"/>
  <c r="D340" i="18"/>
  <c r="Y339" i="18"/>
  <c r="D339" i="18"/>
  <c r="Y338" i="18"/>
  <c r="D338" i="18"/>
  <c r="Y337" i="18"/>
  <c r="D337" i="18"/>
  <c r="Y336" i="18"/>
  <c r="D336" i="18"/>
  <c r="Y335" i="18"/>
  <c r="D335" i="18"/>
  <c r="Y334" i="18"/>
  <c r="D334" i="18"/>
  <c r="Y333" i="18"/>
  <c r="D333" i="18"/>
  <c r="Y332" i="18"/>
  <c r="D332" i="18"/>
  <c r="Y331" i="18"/>
  <c r="D331" i="18"/>
  <c r="Y330" i="18"/>
  <c r="D330" i="18"/>
  <c r="Y329" i="18"/>
  <c r="D329" i="18"/>
  <c r="Y328" i="18"/>
  <c r="D328" i="18"/>
  <c r="Y327" i="18"/>
  <c r="D327" i="18"/>
  <c r="Y326" i="18"/>
  <c r="D326" i="18"/>
  <c r="Y325" i="18"/>
  <c r="D325" i="18"/>
  <c r="Y324" i="18"/>
  <c r="D324" i="18"/>
  <c r="Y323" i="18"/>
  <c r="D323" i="18"/>
  <c r="Y322" i="18"/>
  <c r="D322" i="18"/>
  <c r="Y321" i="18"/>
  <c r="D321" i="18"/>
  <c r="Y320" i="18"/>
  <c r="D320" i="18"/>
  <c r="Y319" i="18"/>
  <c r="D319" i="18"/>
  <c r="Y318" i="18"/>
  <c r="D318" i="18"/>
  <c r="Y317" i="18"/>
  <c r="D317" i="18"/>
  <c r="Y316" i="18"/>
  <c r="D316" i="18"/>
  <c r="Y315" i="18"/>
  <c r="D315" i="18"/>
  <c r="Y314" i="18"/>
  <c r="D314" i="18"/>
  <c r="Y313" i="18"/>
  <c r="D313" i="18"/>
  <c r="Y312" i="18"/>
  <c r="D312" i="18"/>
  <c r="Y311" i="18"/>
  <c r="D311" i="18"/>
  <c r="Y310" i="18"/>
  <c r="D310" i="18"/>
  <c r="Y309" i="18"/>
  <c r="D309" i="18"/>
  <c r="Y308" i="18"/>
  <c r="D308" i="18"/>
  <c r="Y307" i="18"/>
  <c r="D307" i="18"/>
  <c r="Y306" i="18"/>
  <c r="D306" i="18"/>
  <c r="Y305" i="18"/>
  <c r="D305" i="18"/>
  <c r="Y304" i="18"/>
  <c r="D304" i="18"/>
  <c r="Y303" i="18"/>
  <c r="D303" i="18"/>
  <c r="Y302" i="18"/>
  <c r="D302" i="18"/>
  <c r="Y301" i="18"/>
  <c r="D301" i="18"/>
  <c r="Y300" i="18"/>
  <c r="D300" i="18"/>
  <c r="Y299" i="18"/>
  <c r="D299" i="18"/>
  <c r="Y298" i="18"/>
  <c r="D298" i="18"/>
  <c r="Y297" i="18"/>
  <c r="D297" i="18"/>
  <c r="Y296" i="18"/>
  <c r="D296" i="18"/>
  <c r="Y295" i="18"/>
  <c r="D295" i="18"/>
  <c r="Y294" i="18"/>
  <c r="D294" i="18"/>
  <c r="Y293" i="18"/>
  <c r="D293" i="18"/>
  <c r="Y292" i="18"/>
  <c r="D292" i="18"/>
  <c r="Y291" i="18"/>
  <c r="D291" i="18"/>
  <c r="Y290" i="18"/>
  <c r="D290" i="18"/>
  <c r="Y289" i="18"/>
  <c r="D289" i="18"/>
  <c r="Y288" i="18"/>
  <c r="D288" i="18"/>
  <c r="Y287" i="18"/>
  <c r="D287" i="18"/>
  <c r="Y286" i="18"/>
  <c r="D286" i="18"/>
  <c r="Y285" i="18"/>
  <c r="D285" i="18"/>
  <c r="Y284" i="18"/>
  <c r="D284" i="18"/>
  <c r="Y283" i="18"/>
  <c r="D283" i="18"/>
  <c r="Y282" i="18"/>
  <c r="D282" i="18"/>
  <c r="Y281" i="18"/>
  <c r="D281" i="18"/>
  <c r="Y280" i="18"/>
  <c r="D280" i="18"/>
  <c r="Y279" i="18"/>
  <c r="D279" i="18"/>
  <c r="Y278" i="18"/>
  <c r="D278" i="18"/>
  <c r="Y277" i="18"/>
  <c r="D277" i="18"/>
  <c r="Y276" i="18"/>
  <c r="D276" i="18"/>
  <c r="Y275" i="18"/>
  <c r="D275" i="18"/>
  <c r="Y274" i="18"/>
  <c r="D274" i="18"/>
  <c r="Y273" i="18"/>
  <c r="D273" i="18"/>
  <c r="Y272" i="18"/>
  <c r="D272" i="18"/>
  <c r="Y271" i="18"/>
  <c r="D271" i="18"/>
  <c r="Y270" i="18"/>
  <c r="D270" i="18"/>
  <c r="Y269" i="18"/>
  <c r="D269" i="18"/>
  <c r="Y268" i="18"/>
  <c r="D268" i="18"/>
  <c r="Y267" i="18"/>
  <c r="D267" i="18"/>
  <c r="Y266" i="18"/>
  <c r="D266" i="18"/>
  <c r="Y265" i="18"/>
  <c r="D265" i="18"/>
  <c r="Y264" i="18"/>
  <c r="D264" i="18"/>
  <c r="Y263" i="18"/>
  <c r="D263" i="18"/>
  <c r="Y262" i="18"/>
  <c r="D262" i="18"/>
  <c r="Y261" i="18"/>
  <c r="D261" i="18"/>
  <c r="Y260" i="18"/>
  <c r="D260" i="18"/>
  <c r="Y259" i="18"/>
  <c r="D259" i="18"/>
  <c r="Y258" i="18"/>
  <c r="D258" i="18"/>
  <c r="Y257" i="18"/>
  <c r="D257" i="18"/>
  <c r="Y256" i="18"/>
  <c r="D256" i="18"/>
  <c r="Y255" i="18"/>
  <c r="D255" i="18"/>
  <c r="Y254" i="18"/>
  <c r="D254" i="18"/>
  <c r="Y253" i="18"/>
  <c r="D253" i="18"/>
  <c r="Y252" i="18"/>
  <c r="D252" i="18"/>
  <c r="Y251" i="18"/>
  <c r="D251" i="18"/>
  <c r="Y250" i="18"/>
  <c r="D250" i="18"/>
  <c r="Y249" i="18"/>
  <c r="D249" i="18"/>
  <c r="Y248" i="18"/>
  <c r="D248" i="18"/>
  <c r="Y247" i="18"/>
  <c r="D247" i="18"/>
  <c r="Y246" i="18"/>
  <c r="D246" i="18"/>
  <c r="Y245" i="18"/>
  <c r="D245" i="18"/>
  <c r="Y244" i="18"/>
  <c r="D244" i="18"/>
  <c r="Y243" i="18"/>
  <c r="D243" i="18"/>
  <c r="Y242" i="18"/>
  <c r="D242" i="18"/>
  <c r="Y241" i="18"/>
  <c r="D241" i="18"/>
  <c r="Y240" i="18"/>
  <c r="D240" i="18"/>
  <c r="Y239" i="18"/>
  <c r="D239" i="18"/>
  <c r="Y238" i="18"/>
  <c r="D238" i="18"/>
  <c r="Y237" i="18"/>
  <c r="D237" i="18"/>
  <c r="Y236" i="18"/>
  <c r="D236" i="18"/>
  <c r="Y235" i="18"/>
  <c r="D235" i="18"/>
  <c r="Y234" i="18"/>
  <c r="D234" i="18"/>
  <c r="Y233" i="18"/>
  <c r="D233" i="18"/>
  <c r="Y232" i="18"/>
  <c r="D232" i="18"/>
  <c r="Y231" i="18"/>
  <c r="D231" i="18"/>
  <c r="Y230" i="18"/>
  <c r="D230" i="18"/>
  <c r="Y229" i="18"/>
  <c r="D229" i="18"/>
  <c r="Y228" i="18"/>
  <c r="D228" i="18"/>
  <c r="Y227" i="18"/>
  <c r="D227" i="18"/>
  <c r="Y226" i="18"/>
  <c r="D226" i="18"/>
  <c r="Y225" i="18"/>
  <c r="D225" i="18"/>
  <c r="Y224" i="18"/>
  <c r="D224" i="18"/>
  <c r="Y223" i="18"/>
  <c r="D223" i="18"/>
  <c r="Y222" i="18"/>
  <c r="D222" i="18"/>
  <c r="Y221" i="18"/>
  <c r="D221" i="18"/>
  <c r="Y220" i="18"/>
  <c r="D220" i="18"/>
  <c r="Y219" i="18"/>
  <c r="D219" i="18"/>
  <c r="Y218" i="18"/>
  <c r="D218" i="18"/>
  <c r="Y217" i="18"/>
  <c r="D217" i="18"/>
  <c r="Y216" i="18"/>
  <c r="D216" i="18"/>
  <c r="Y215" i="18"/>
  <c r="D215" i="18"/>
  <c r="Y214" i="18"/>
  <c r="D214" i="18"/>
  <c r="Y213" i="18"/>
  <c r="D213" i="18"/>
  <c r="Y212" i="18"/>
  <c r="D212" i="18"/>
  <c r="Y211" i="18"/>
  <c r="D211" i="18"/>
  <c r="Y210" i="18"/>
  <c r="D210" i="18"/>
  <c r="Y209" i="18"/>
  <c r="D209" i="18"/>
  <c r="Y208" i="18"/>
  <c r="D208" i="18"/>
  <c r="Y207" i="18"/>
  <c r="D207" i="18"/>
  <c r="Y206" i="18"/>
  <c r="D206" i="18"/>
  <c r="Y205" i="18"/>
  <c r="D205" i="18"/>
  <c r="Y204" i="18"/>
  <c r="D204" i="18"/>
  <c r="Y203" i="18"/>
  <c r="D203" i="18"/>
  <c r="Y202" i="18"/>
  <c r="D202" i="18"/>
  <c r="Y201" i="18"/>
  <c r="D201" i="18"/>
  <c r="Y200" i="18"/>
  <c r="D200" i="18"/>
  <c r="Y199" i="18"/>
  <c r="D199" i="18"/>
  <c r="Y198" i="18"/>
  <c r="D198" i="18"/>
  <c r="Y197" i="18"/>
  <c r="D197" i="18"/>
  <c r="Y196" i="18"/>
  <c r="D196" i="18"/>
  <c r="Y195" i="18"/>
  <c r="D195" i="18"/>
  <c r="Y194" i="18"/>
  <c r="D194" i="18"/>
  <c r="Y193" i="18"/>
  <c r="D193" i="18"/>
  <c r="Y192" i="18"/>
  <c r="D192" i="18"/>
  <c r="Y191" i="18"/>
  <c r="D191" i="18"/>
  <c r="Y190" i="18"/>
  <c r="D190" i="18"/>
  <c r="Y189" i="18"/>
  <c r="D189" i="18"/>
  <c r="Y188" i="18"/>
  <c r="D188" i="18"/>
  <c r="Y187" i="18"/>
  <c r="D187" i="18"/>
  <c r="Y186" i="18"/>
  <c r="D186" i="18"/>
  <c r="Y185" i="18"/>
  <c r="D185" i="18"/>
  <c r="Y184" i="18"/>
  <c r="D184" i="18"/>
  <c r="Y183" i="18"/>
  <c r="D183" i="18"/>
  <c r="Y182" i="18"/>
  <c r="D182" i="18"/>
  <c r="Y181" i="18"/>
  <c r="D181" i="18"/>
  <c r="Y180" i="18"/>
  <c r="D180" i="18"/>
  <c r="Y179" i="18"/>
  <c r="D179" i="18"/>
  <c r="Y178" i="18"/>
  <c r="D178" i="18"/>
  <c r="Y177" i="18"/>
  <c r="D177" i="18"/>
  <c r="Y176" i="18"/>
  <c r="D176" i="18"/>
  <c r="Y175" i="18"/>
  <c r="D175" i="18"/>
  <c r="Y174" i="18"/>
  <c r="D174" i="18"/>
  <c r="Y173" i="18"/>
  <c r="D173" i="18"/>
  <c r="Y172" i="18"/>
  <c r="D172" i="18"/>
  <c r="Y171" i="18"/>
  <c r="D171" i="18"/>
  <c r="Y170" i="18"/>
  <c r="D170" i="18"/>
  <c r="Y169" i="18"/>
  <c r="D169" i="18"/>
  <c r="Y168" i="18"/>
  <c r="D168" i="18"/>
  <c r="Y167" i="18"/>
  <c r="D167" i="18"/>
  <c r="Y166" i="18"/>
  <c r="D166" i="18"/>
  <c r="Y165" i="18"/>
  <c r="D165" i="18"/>
  <c r="Y164" i="18"/>
  <c r="D164" i="18"/>
  <c r="Y163" i="18"/>
  <c r="D163" i="18"/>
  <c r="Y162" i="18"/>
  <c r="D162" i="18"/>
  <c r="Y161" i="18"/>
  <c r="D161" i="18"/>
  <c r="Y160" i="18"/>
  <c r="D160" i="18"/>
  <c r="Y159" i="18"/>
  <c r="D159" i="18"/>
  <c r="Y158" i="18"/>
  <c r="D158" i="18"/>
  <c r="Y157" i="18"/>
  <c r="D157" i="18"/>
  <c r="Y156" i="18"/>
  <c r="D156" i="18"/>
  <c r="Y155" i="18"/>
  <c r="D155" i="18"/>
  <c r="Y154" i="18"/>
  <c r="D154" i="18"/>
  <c r="Y153" i="18"/>
  <c r="D153" i="18"/>
  <c r="Y152" i="18"/>
  <c r="D152" i="18"/>
  <c r="Y151" i="18"/>
  <c r="D151" i="18"/>
  <c r="Y150" i="18"/>
  <c r="D150" i="18"/>
  <c r="Y149" i="18"/>
  <c r="D149" i="18"/>
  <c r="Y148" i="18"/>
  <c r="D148" i="18"/>
  <c r="Y147" i="18"/>
  <c r="D147" i="18"/>
  <c r="Y146" i="18"/>
  <c r="D146" i="18"/>
  <c r="Y145" i="18"/>
  <c r="D145" i="18"/>
  <c r="Y144" i="18"/>
  <c r="D144" i="18"/>
  <c r="Y143" i="18"/>
  <c r="D143" i="18"/>
  <c r="Y142" i="18"/>
  <c r="D142" i="18"/>
  <c r="Y141" i="18"/>
  <c r="D141" i="18"/>
  <c r="Y140" i="18"/>
  <c r="D140" i="18"/>
  <c r="Y139" i="18"/>
  <c r="D139" i="18"/>
  <c r="Y138" i="18"/>
  <c r="D138" i="18"/>
  <c r="Y137" i="18"/>
  <c r="D137" i="18"/>
  <c r="Y136" i="18"/>
  <c r="D136" i="18"/>
  <c r="Y135" i="18"/>
  <c r="D135" i="18"/>
  <c r="Y134" i="18"/>
  <c r="D134" i="18"/>
  <c r="Y133" i="18"/>
  <c r="D133" i="18"/>
  <c r="Y132" i="18"/>
  <c r="D132" i="18"/>
  <c r="Y131" i="18"/>
  <c r="D131" i="18"/>
  <c r="Y130" i="18"/>
  <c r="D130" i="18"/>
  <c r="Y129" i="18"/>
  <c r="D129" i="18"/>
  <c r="Y128" i="18"/>
  <c r="D128" i="18"/>
  <c r="Y127" i="18"/>
  <c r="D127" i="18"/>
  <c r="Y126" i="18"/>
  <c r="D126" i="18"/>
  <c r="Y125" i="18"/>
  <c r="D125" i="18"/>
  <c r="Y124" i="18"/>
  <c r="D124" i="18"/>
  <c r="Y123" i="18"/>
  <c r="D123" i="18"/>
  <c r="Y122" i="18"/>
  <c r="D122" i="18"/>
  <c r="Y121" i="18"/>
  <c r="D121" i="18"/>
  <c r="Y120" i="18"/>
  <c r="D120" i="18"/>
  <c r="Y119" i="18"/>
  <c r="D119" i="18"/>
  <c r="Y118" i="18"/>
  <c r="D118" i="18"/>
  <c r="Y117" i="18"/>
  <c r="D117" i="18"/>
  <c r="Y116" i="18"/>
  <c r="D116" i="18"/>
  <c r="Y115" i="18"/>
  <c r="D115" i="18"/>
  <c r="Y114" i="18"/>
  <c r="D114" i="18"/>
  <c r="Y113" i="18"/>
  <c r="D113" i="18"/>
  <c r="Y112" i="18"/>
  <c r="D112" i="18"/>
  <c r="Y111" i="18"/>
  <c r="D111" i="18"/>
  <c r="Y110" i="18"/>
  <c r="D110" i="18"/>
  <c r="Y109" i="18"/>
  <c r="D109" i="18"/>
  <c r="Y108" i="18"/>
  <c r="D108" i="18"/>
  <c r="Y107" i="18"/>
  <c r="D107" i="18"/>
  <c r="Y106" i="18"/>
  <c r="D106" i="18"/>
  <c r="Y105" i="18"/>
  <c r="D105" i="18"/>
  <c r="Y104" i="18"/>
  <c r="D104" i="18"/>
  <c r="Y103" i="18"/>
  <c r="D103" i="18"/>
  <c r="Y102" i="18"/>
  <c r="D102" i="18"/>
  <c r="Y101" i="18"/>
  <c r="D101" i="18"/>
  <c r="Y100" i="18"/>
  <c r="D100" i="18"/>
  <c r="Y99" i="18"/>
  <c r="D99" i="18"/>
  <c r="Y98" i="18"/>
  <c r="D98" i="18"/>
  <c r="Y97" i="18"/>
  <c r="D97" i="18"/>
  <c r="Y96" i="18"/>
  <c r="D96" i="18"/>
  <c r="Y95" i="18"/>
  <c r="D95" i="18"/>
  <c r="Y94" i="18"/>
  <c r="D94" i="18"/>
  <c r="Y93" i="18"/>
  <c r="D93" i="18"/>
  <c r="Y92" i="18"/>
  <c r="D92" i="18"/>
  <c r="Y91" i="18"/>
  <c r="D91" i="18"/>
  <c r="Y90" i="18"/>
  <c r="D90" i="18"/>
  <c r="Y89" i="18"/>
  <c r="D89" i="18"/>
  <c r="Y88" i="18"/>
  <c r="D88" i="18"/>
  <c r="Y87" i="18"/>
  <c r="D87" i="18"/>
  <c r="Y86" i="18"/>
  <c r="D86" i="18"/>
  <c r="Y85" i="18"/>
  <c r="D85" i="18"/>
  <c r="Y84" i="18"/>
  <c r="D84" i="18"/>
  <c r="Y83" i="18"/>
  <c r="D83" i="18"/>
  <c r="Y82" i="18"/>
  <c r="D82" i="18"/>
  <c r="Y81" i="18"/>
  <c r="D81" i="18"/>
  <c r="Y80" i="18"/>
  <c r="D80" i="18"/>
  <c r="Y79" i="18"/>
  <c r="D79" i="18"/>
  <c r="Y78" i="18"/>
  <c r="D78" i="18"/>
  <c r="Y77" i="18"/>
  <c r="D77" i="18"/>
  <c r="Y76" i="18"/>
  <c r="D76" i="18"/>
  <c r="Y75" i="18"/>
  <c r="D75" i="18"/>
  <c r="Y74" i="18"/>
  <c r="D74" i="18"/>
  <c r="Y73" i="18"/>
  <c r="D73" i="18"/>
  <c r="Y72" i="18"/>
  <c r="D72" i="18"/>
  <c r="Y71" i="18"/>
  <c r="D71" i="18"/>
  <c r="Y70" i="18"/>
  <c r="D70" i="18"/>
  <c r="Y69" i="18"/>
  <c r="D69" i="18"/>
  <c r="Y68" i="18"/>
  <c r="D68" i="18"/>
  <c r="Y67" i="18"/>
  <c r="D67" i="18"/>
  <c r="Y66" i="18"/>
  <c r="D66" i="18"/>
  <c r="Y65" i="18"/>
  <c r="D65" i="18"/>
  <c r="Y64" i="18"/>
  <c r="D64" i="18"/>
  <c r="Y63" i="18"/>
  <c r="D63" i="18"/>
  <c r="Y62" i="18"/>
  <c r="D62" i="18"/>
  <c r="Y61" i="18"/>
  <c r="D61" i="18"/>
  <c r="Y60" i="18"/>
  <c r="D60" i="18"/>
  <c r="Y59" i="18"/>
  <c r="D59" i="18"/>
  <c r="Y58" i="18"/>
  <c r="D58" i="18"/>
  <c r="Y57" i="18"/>
  <c r="D57" i="18"/>
  <c r="Y56" i="18"/>
  <c r="D56" i="18"/>
  <c r="Y55" i="18"/>
  <c r="D55" i="18"/>
  <c r="Y54" i="18"/>
  <c r="D54" i="18"/>
  <c r="Y53" i="18"/>
  <c r="D53" i="18"/>
  <c r="Y52" i="18"/>
  <c r="D52" i="18"/>
  <c r="Y51" i="18"/>
  <c r="D51" i="18"/>
  <c r="Y50" i="18"/>
  <c r="D50" i="18"/>
  <c r="Y49" i="18"/>
  <c r="D49" i="18"/>
  <c r="Y48" i="18"/>
  <c r="D48" i="18"/>
  <c r="Y47" i="18"/>
  <c r="D47" i="18"/>
  <c r="Y46" i="18"/>
  <c r="D46" i="18"/>
  <c r="Y45" i="18"/>
  <c r="D45" i="18"/>
  <c r="Y44" i="18"/>
  <c r="D44" i="18"/>
  <c r="Y43" i="18"/>
  <c r="D43" i="18"/>
  <c r="Y42" i="18"/>
  <c r="D42" i="18"/>
  <c r="Y41" i="18"/>
  <c r="D41" i="18"/>
  <c r="Y40" i="18"/>
  <c r="D40" i="18"/>
  <c r="Y39" i="18"/>
  <c r="D39" i="18"/>
  <c r="Y38" i="18"/>
  <c r="D38" i="18"/>
  <c r="Y37" i="18"/>
  <c r="D37" i="18"/>
  <c r="Y36" i="18"/>
  <c r="D36" i="18"/>
  <c r="Y35" i="18"/>
  <c r="D35" i="18"/>
  <c r="Y34" i="18"/>
  <c r="D34" i="18"/>
  <c r="Y33" i="18"/>
  <c r="D33" i="18"/>
  <c r="Y32" i="18"/>
  <c r="D32" i="18"/>
  <c r="Y31" i="18"/>
  <c r="D31" i="18"/>
  <c r="Y30" i="18"/>
  <c r="D30" i="18"/>
  <c r="Y29" i="18"/>
  <c r="D29" i="18"/>
  <c r="Y28" i="18"/>
  <c r="D28" i="18"/>
  <c r="Y27" i="18"/>
  <c r="D27" i="18"/>
  <c r="Y26" i="18"/>
  <c r="D26" i="18"/>
  <c r="Y25" i="18"/>
  <c r="D25" i="18"/>
  <c r="Y24" i="18"/>
  <c r="D24" i="18"/>
  <c r="Y23" i="18"/>
  <c r="D23" i="18"/>
  <c r="Y22" i="18"/>
  <c r="D22" i="18"/>
  <c r="Y21" i="18"/>
  <c r="D21" i="18"/>
  <c r="Y20" i="18"/>
  <c r="D20" i="18"/>
  <c r="Y19" i="18"/>
  <c r="D19" i="18"/>
  <c r="Y18" i="18"/>
  <c r="D18" i="18"/>
  <c r="Y17" i="18"/>
  <c r="D17" i="18"/>
  <c r="Y16" i="18"/>
  <c r="D16" i="18"/>
  <c r="Y15" i="18"/>
  <c r="D15" i="18"/>
  <c r="Y14" i="18"/>
  <c r="D14" i="18"/>
  <c r="Y13" i="18"/>
  <c r="D13" i="18"/>
  <c r="Y12" i="18"/>
  <c r="D12" i="18"/>
  <c r="Y11" i="18"/>
  <c r="D11" i="18"/>
  <c r="Y10" i="18"/>
  <c r="D10" i="18"/>
  <c r="Y9" i="18"/>
  <c r="D9" i="18"/>
  <c r="AC8" i="18"/>
  <c r="Y8" i="18"/>
  <c r="X8" i="18"/>
  <c r="D8" i="18"/>
  <c r="Y607" i="17"/>
  <c r="D607" i="17"/>
  <c r="Y606" i="17"/>
  <c r="D606" i="17"/>
  <c r="Y605" i="17"/>
  <c r="D605" i="17"/>
  <c r="Y604" i="17"/>
  <c r="D604" i="17"/>
  <c r="Y603" i="17"/>
  <c r="D603" i="17"/>
  <c r="Y602" i="17"/>
  <c r="D602" i="17"/>
  <c r="Y601" i="17"/>
  <c r="D601" i="17"/>
  <c r="Y600" i="17"/>
  <c r="D600" i="17"/>
  <c r="Y599" i="17"/>
  <c r="D599" i="17"/>
  <c r="Y598" i="17"/>
  <c r="D598" i="17"/>
  <c r="Y597" i="17"/>
  <c r="D597" i="17"/>
  <c r="Y596" i="17"/>
  <c r="D596" i="17"/>
  <c r="Y595" i="17"/>
  <c r="D595" i="17"/>
  <c r="Y594" i="17"/>
  <c r="D594" i="17"/>
  <c r="Y593" i="17"/>
  <c r="D593" i="17"/>
  <c r="Y592" i="17"/>
  <c r="D592" i="17"/>
  <c r="Y591" i="17"/>
  <c r="D591" i="17"/>
  <c r="Y590" i="17"/>
  <c r="D590" i="17"/>
  <c r="Y589" i="17"/>
  <c r="D589" i="17"/>
  <c r="Y588" i="17"/>
  <c r="D588" i="17"/>
  <c r="Y587" i="17"/>
  <c r="D587" i="17"/>
  <c r="Y586" i="17"/>
  <c r="D586" i="17"/>
  <c r="Y585" i="17"/>
  <c r="D585" i="17"/>
  <c r="Y584" i="17"/>
  <c r="D584" i="17"/>
  <c r="Y583" i="17"/>
  <c r="D583" i="17"/>
  <c r="Y582" i="17"/>
  <c r="D582" i="17"/>
  <c r="Y581" i="17"/>
  <c r="D581" i="17"/>
  <c r="Y580" i="17"/>
  <c r="D580" i="17"/>
  <c r="Y579" i="17"/>
  <c r="D579" i="17"/>
  <c r="Y578" i="17"/>
  <c r="D578" i="17"/>
  <c r="Y577" i="17"/>
  <c r="D577" i="17"/>
  <c r="Y576" i="17"/>
  <c r="D576" i="17"/>
  <c r="Y575" i="17"/>
  <c r="D575" i="17"/>
  <c r="Y574" i="17"/>
  <c r="D574" i="17"/>
  <c r="Y573" i="17"/>
  <c r="D573" i="17"/>
  <c r="Y572" i="17"/>
  <c r="D572" i="17"/>
  <c r="Y571" i="17"/>
  <c r="D571" i="17"/>
  <c r="Y570" i="17"/>
  <c r="D570" i="17"/>
  <c r="Y569" i="17"/>
  <c r="D569" i="17"/>
  <c r="Y568" i="17"/>
  <c r="D568" i="17"/>
  <c r="Y567" i="17"/>
  <c r="D567" i="17"/>
  <c r="Y566" i="17"/>
  <c r="D566" i="17"/>
  <c r="Y565" i="17"/>
  <c r="D565" i="17"/>
  <c r="Y564" i="17"/>
  <c r="D564" i="17"/>
  <c r="Y563" i="17"/>
  <c r="D563" i="17"/>
  <c r="Y562" i="17"/>
  <c r="D562" i="17"/>
  <c r="Y561" i="17"/>
  <c r="D561" i="17"/>
  <c r="Y560" i="17"/>
  <c r="D560" i="17"/>
  <c r="Y559" i="17"/>
  <c r="D559" i="17"/>
  <c r="Y558" i="17"/>
  <c r="D558" i="17"/>
  <c r="Y557" i="17"/>
  <c r="D557" i="17"/>
  <c r="Y556" i="17"/>
  <c r="D556" i="17"/>
  <c r="Y555" i="17"/>
  <c r="D555" i="17"/>
  <c r="Y554" i="17"/>
  <c r="D554" i="17"/>
  <c r="Y553" i="17"/>
  <c r="D553" i="17"/>
  <c r="Y552" i="17"/>
  <c r="D552" i="17"/>
  <c r="Y551" i="17"/>
  <c r="D551" i="17"/>
  <c r="Y550" i="17"/>
  <c r="D550" i="17"/>
  <c r="Y549" i="17"/>
  <c r="D549" i="17"/>
  <c r="Y548" i="17"/>
  <c r="D548" i="17"/>
  <c r="Y547" i="17"/>
  <c r="D547" i="17"/>
  <c r="Y546" i="17"/>
  <c r="D546" i="17"/>
  <c r="Y545" i="17"/>
  <c r="D545" i="17"/>
  <c r="Y544" i="17"/>
  <c r="D544" i="17"/>
  <c r="Y543" i="17"/>
  <c r="D543" i="17"/>
  <c r="Y542" i="17"/>
  <c r="D542" i="17"/>
  <c r="Y541" i="17"/>
  <c r="D541" i="17"/>
  <c r="Y540" i="17"/>
  <c r="D540" i="17"/>
  <c r="Y539" i="17"/>
  <c r="D539" i="17"/>
  <c r="Y538" i="17"/>
  <c r="D538" i="17"/>
  <c r="Y537" i="17"/>
  <c r="D537" i="17"/>
  <c r="Y536" i="17"/>
  <c r="D536" i="17"/>
  <c r="Y535" i="17"/>
  <c r="D535" i="17"/>
  <c r="Y534" i="17"/>
  <c r="D534" i="17"/>
  <c r="Y533" i="17"/>
  <c r="D533" i="17"/>
  <c r="Y532" i="17"/>
  <c r="D532" i="17"/>
  <c r="Y531" i="17"/>
  <c r="D531" i="17"/>
  <c r="Y530" i="17"/>
  <c r="D530" i="17"/>
  <c r="Y529" i="17"/>
  <c r="D529" i="17"/>
  <c r="Y528" i="17"/>
  <c r="D528" i="17"/>
  <c r="Y527" i="17"/>
  <c r="D527" i="17"/>
  <c r="Y526" i="17"/>
  <c r="D526" i="17"/>
  <c r="Y525" i="17"/>
  <c r="D525" i="17"/>
  <c r="Y524" i="17"/>
  <c r="D524" i="17"/>
  <c r="Y523" i="17"/>
  <c r="D523" i="17"/>
  <c r="Y522" i="17"/>
  <c r="D522" i="17"/>
  <c r="Y521" i="17"/>
  <c r="D521" i="17"/>
  <c r="Y520" i="17"/>
  <c r="D520" i="17"/>
  <c r="Y519" i="17"/>
  <c r="D519" i="17"/>
  <c r="Y518" i="17"/>
  <c r="D518" i="17"/>
  <c r="Y517" i="17"/>
  <c r="D517" i="17"/>
  <c r="Y516" i="17"/>
  <c r="D516" i="17"/>
  <c r="Y515" i="17"/>
  <c r="D515" i="17"/>
  <c r="Y514" i="17"/>
  <c r="D514" i="17"/>
  <c r="Y513" i="17"/>
  <c r="D513" i="17"/>
  <c r="Y512" i="17"/>
  <c r="D512" i="17"/>
  <c r="Y511" i="17"/>
  <c r="D511" i="17"/>
  <c r="Y510" i="17"/>
  <c r="D510" i="17"/>
  <c r="Y509" i="17"/>
  <c r="D509" i="17"/>
  <c r="Y508" i="17"/>
  <c r="D508" i="17"/>
  <c r="Y507" i="17"/>
  <c r="D507" i="17"/>
  <c r="Y506" i="17"/>
  <c r="D506" i="17"/>
  <c r="Y505" i="17"/>
  <c r="D505" i="17"/>
  <c r="Y504" i="17"/>
  <c r="D504" i="17"/>
  <c r="Y503" i="17"/>
  <c r="D503" i="17"/>
  <c r="Y502" i="17"/>
  <c r="D502" i="17"/>
  <c r="Y501" i="17"/>
  <c r="D501" i="17"/>
  <c r="Y500" i="17"/>
  <c r="D500" i="17"/>
  <c r="Y499" i="17"/>
  <c r="D499" i="17"/>
  <c r="Y498" i="17"/>
  <c r="D498" i="17"/>
  <c r="Y497" i="17"/>
  <c r="D497" i="17"/>
  <c r="Y496" i="17"/>
  <c r="D496" i="17"/>
  <c r="Y495" i="17"/>
  <c r="D495" i="17"/>
  <c r="Y494" i="17"/>
  <c r="D494" i="17"/>
  <c r="Y493" i="17"/>
  <c r="D493" i="17"/>
  <c r="Y492" i="17"/>
  <c r="D492" i="17"/>
  <c r="Y491" i="17"/>
  <c r="D491" i="17"/>
  <c r="Y490" i="17"/>
  <c r="D490" i="17"/>
  <c r="Y489" i="17"/>
  <c r="D489" i="17"/>
  <c r="Y488" i="17"/>
  <c r="D488" i="17"/>
  <c r="Y487" i="17"/>
  <c r="D487" i="17"/>
  <c r="Y486" i="17"/>
  <c r="D486" i="17"/>
  <c r="Y485" i="17"/>
  <c r="D485" i="17"/>
  <c r="Y484" i="17"/>
  <c r="D484" i="17"/>
  <c r="Y483" i="17"/>
  <c r="D483" i="17"/>
  <c r="Y482" i="17"/>
  <c r="D482" i="17"/>
  <c r="Y481" i="17"/>
  <c r="D481" i="17"/>
  <c r="Y480" i="17"/>
  <c r="D480" i="17"/>
  <c r="Y479" i="17"/>
  <c r="D479" i="17"/>
  <c r="Y478" i="17"/>
  <c r="D478" i="17"/>
  <c r="Y477" i="17"/>
  <c r="D477" i="17"/>
  <c r="Y476" i="17"/>
  <c r="D476" i="17"/>
  <c r="Y475" i="17"/>
  <c r="D475" i="17"/>
  <c r="Y474" i="17"/>
  <c r="D474" i="17"/>
  <c r="Y473" i="17"/>
  <c r="D473" i="17"/>
  <c r="Y472" i="17"/>
  <c r="D472" i="17"/>
  <c r="Y471" i="17"/>
  <c r="D471" i="17"/>
  <c r="Y470" i="17"/>
  <c r="D470" i="17"/>
  <c r="Y469" i="17"/>
  <c r="D469" i="17"/>
  <c r="Y468" i="17"/>
  <c r="D468" i="17"/>
  <c r="Y467" i="17"/>
  <c r="D467" i="17"/>
  <c r="Y466" i="17"/>
  <c r="D466" i="17"/>
  <c r="Y465" i="17"/>
  <c r="D465" i="17"/>
  <c r="Y464" i="17"/>
  <c r="D464" i="17"/>
  <c r="Y463" i="17"/>
  <c r="D463" i="17"/>
  <c r="Y462" i="17"/>
  <c r="D462" i="17"/>
  <c r="Y461" i="17"/>
  <c r="D461" i="17"/>
  <c r="Y460" i="17"/>
  <c r="D460" i="17"/>
  <c r="Y459" i="17"/>
  <c r="D459" i="17"/>
  <c r="Y458" i="17"/>
  <c r="D458" i="17"/>
  <c r="Y457" i="17"/>
  <c r="D457" i="17"/>
  <c r="Y456" i="17"/>
  <c r="D456" i="17"/>
  <c r="Y455" i="17"/>
  <c r="D455" i="17"/>
  <c r="Y454" i="17"/>
  <c r="D454" i="17"/>
  <c r="Y453" i="17"/>
  <c r="D453" i="17"/>
  <c r="Y452" i="17"/>
  <c r="D452" i="17"/>
  <c r="Y451" i="17"/>
  <c r="D451" i="17"/>
  <c r="Y450" i="17"/>
  <c r="D450" i="17"/>
  <c r="Y449" i="17"/>
  <c r="D449" i="17"/>
  <c r="Y448" i="17"/>
  <c r="D448" i="17"/>
  <c r="Y447" i="17"/>
  <c r="D447" i="17"/>
  <c r="Y446" i="17"/>
  <c r="D446" i="17"/>
  <c r="Y445" i="17"/>
  <c r="D445" i="17"/>
  <c r="Y444" i="17"/>
  <c r="D444" i="17"/>
  <c r="Y443" i="17"/>
  <c r="D443" i="17"/>
  <c r="Y442" i="17"/>
  <c r="D442" i="17"/>
  <c r="Y441" i="17"/>
  <c r="D441" i="17"/>
  <c r="Y440" i="17"/>
  <c r="D440" i="17"/>
  <c r="Y439" i="17"/>
  <c r="D439" i="17"/>
  <c r="Y438" i="17"/>
  <c r="D438" i="17"/>
  <c r="Y437" i="17"/>
  <c r="D437" i="17"/>
  <c r="Y436" i="17"/>
  <c r="D436" i="17"/>
  <c r="Y435" i="17"/>
  <c r="D435" i="17"/>
  <c r="Y434" i="17"/>
  <c r="D434" i="17"/>
  <c r="Y433" i="17"/>
  <c r="D433" i="17"/>
  <c r="Y432" i="17"/>
  <c r="D432" i="17"/>
  <c r="Y431" i="17"/>
  <c r="D431" i="17"/>
  <c r="Y430" i="17"/>
  <c r="D430" i="17"/>
  <c r="Y429" i="17"/>
  <c r="D429" i="17"/>
  <c r="Y428" i="17"/>
  <c r="D428" i="17"/>
  <c r="Y427" i="17"/>
  <c r="D427" i="17"/>
  <c r="Y426" i="17"/>
  <c r="D426" i="17"/>
  <c r="Y425" i="17"/>
  <c r="D425" i="17"/>
  <c r="Y424" i="17"/>
  <c r="D424" i="17"/>
  <c r="Y423" i="17"/>
  <c r="D423" i="17"/>
  <c r="Y422" i="17"/>
  <c r="D422" i="17"/>
  <c r="Y421" i="17"/>
  <c r="D421" i="17"/>
  <c r="Y420" i="17"/>
  <c r="D420" i="17"/>
  <c r="Y419" i="17"/>
  <c r="D419" i="17"/>
  <c r="Y418" i="17"/>
  <c r="D418" i="17"/>
  <c r="Y417" i="17"/>
  <c r="D417" i="17"/>
  <c r="Y416" i="17"/>
  <c r="D416" i="17"/>
  <c r="Y415" i="17"/>
  <c r="D415" i="17"/>
  <c r="Y414" i="17"/>
  <c r="D414" i="17"/>
  <c r="Y413" i="17"/>
  <c r="D413" i="17"/>
  <c r="Y412" i="17"/>
  <c r="D412" i="17"/>
  <c r="Y411" i="17"/>
  <c r="D411" i="17"/>
  <c r="Y410" i="17"/>
  <c r="D410" i="17"/>
  <c r="Y409" i="17"/>
  <c r="D409" i="17"/>
  <c r="Y408" i="17"/>
  <c r="D408" i="17"/>
  <c r="Y407" i="17"/>
  <c r="D407" i="17"/>
  <c r="Y406" i="17"/>
  <c r="D406" i="17"/>
  <c r="Y405" i="17"/>
  <c r="D405" i="17"/>
  <c r="Y404" i="17"/>
  <c r="D404" i="17"/>
  <c r="Y403" i="17"/>
  <c r="D403" i="17"/>
  <c r="Y402" i="17"/>
  <c r="D402" i="17"/>
  <c r="Y401" i="17"/>
  <c r="D401" i="17"/>
  <c r="Y400" i="17"/>
  <c r="D400" i="17"/>
  <c r="Y399" i="17"/>
  <c r="D399" i="17"/>
  <c r="Y398" i="17"/>
  <c r="D398" i="17"/>
  <c r="Y397" i="17"/>
  <c r="D397" i="17"/>
  <c r="Y396" i="17"/>
  <c r="D396" i="17"/>
  <c r="Y395" i="17"/>
  <c r="D395" i="17"/>
  <c r="Y394" i="17"/>
  <c r="D394" i="17"/>
  <c r="Y393" i="17"/>
  <c r="D393" i="17"/>
  <c r="Y392" i="17"/>
  <c r="D392" i="17"/>
  <c r="Y391" i="17"/>
  <c r="D391" i="17"/>
  <c r="Y390" i="17"/>
  <c r="D390" i="17"/>
  <c r="Y389" i="17"/>
  <c r="D389" i="17"/>
  <c r="Y388" i="17"/>
  <c r="D388" i="17"/>
  <c r="Y387" i="17"/>
  <c r="D387" i="17"/>
  <c r="Y386" i="17"/>
  <c r="D386" i="17"/>
  <c r="Y385" i="17"/>
  <c r="D385" i="17"/>
  <c r="Y384" i="17"/>
  <c r="D384" i="17"/>
  <c r="Y383" i="17"/>
  <c r="D383" i="17"/>
  <c r="Y382" i="17"/>
  <c r="D382" i="17"/>
  <c r="Y381" i="17"/>
  <c r="D381" i="17"/>
  <c r="Y380" i="17"/>
  <c r="D380" i="17"/>
  <c r="Y379" i="17"/>
  <c r="D379" i="17"/>
  <c r="Y378" i="17"/>
  <c r="D378" i="17"/>
  <c r="Y377" i="17"/>
  <c r="D377" i="17"/>
  <c r="Y376" i="17"/>
  <c r="D376" i="17"/>
  <c r="Y375" i="17"/>
  <c r="D375" i="17"/>
  <c r="Y374" i="17"/>
  <c r="D374" i="17"/>
  <c r="Y373" i="17"/>
  <c r="D373" i="17"/>
  <c r="Y372" i="17"/>
  <c r="D372" i="17"/>
  <c r="Y371" i="17"/>
  <c r="D371" i="17"/>
  <c r="Y370" i="17"/>
  <c r="D370" i="17"/>
  <c r="Y369" i="17"/>
  <c r="D369" i="17"/>
  <c r="Y368" i="17"/>
  <c r="D368" i="17"/>
  <c r="Y367" i="17"/>
  <c r="D367" i="17"/>
  <c r="Y366" i="17"/>
  <c r="D366" i="17"/>
  <c r="Y365" i="17"/>
  <c r="D365" i="17"/>
  <c r="Y364" i="17"/>
  <c r="D364" i="17"/>
  <c r="Y363" i="17"/>
  <c r="D363" i="17"/>
  <c r="Y362" i="17"/>
  <c r="D362" i="17"/>
  <c r="Y361" i="17"/>
  <c r="D361" i="17"/>
  <c r="Y360" i="17"/>
  <c r="D360" i="17"/>
  <c r="Y359" i="17"/>
  <c r="D359" i="17"/>
  <c r="Y358" i="17"/>
  <c r="D358" i="17"/>
  <c r="Y357" i="17"/>
  <c r="D357" i="17"/>
  <c r="Y356" i="17"/>
  <c r="D356" i="17"/>
  <c r="Y355" i="17"/>
  <c r="D355" i="17"/>
  <c r="Y354" i="17"/>
  <c r="D354" i="17"/>
  <c r="Y353" i="17"/>
  <c r="D353" i="17"/>
  <c r="Y352" i="17"/>
  <c r="D352" i="17"/>
  <c r="Y351" i="17"/>
  <c r="D351" i="17"/>
  <c r="Y350" i="17"/>
  <c r="D350" i="17"/>
  <c r="Y349" i="17"/>
  <c r="D349" i="17"/>
  <c r="Y348" i="17"/>
  <c r="D348" i="17"/>
  <c r="Y347" i="17"/>
  <c r="D347" i="17"/>
  <c r="Y346" i="17"/>
  <c r="D346" i="17"/>
  <c r="Y345" i="17"/>
  <c r="D345" i="17"/>
  <c r="Y344" i="17"/>
  <c r="D344" i="17"/>
  <c r="Y343" i="17"/>
  <c r="D343" i="17"/>
  <c r="Y342" i="17"/>
  <c r="D342" i="17"/>
  <c r="Y341" i="17"/>
  <c r="D341" i="17"/>
  <c r="Y340" i="17"/>
  <c r="D340" i="17"/>
  <c r="Y339" i="17"/>
  <c r="D339" i="17"/>
  <c r="Y338" i="17"/>
  <c r="D338" i="17"/>
  <c r="Y337" i="17"/>
  <c r="D337" i="17"/>
  <c r="Y336" i="17"/>
  <c r="D336" i="17"/>
  <c r="Y335" i="17"/>
  <c r="D335" i="17"/>
  <c r="Y334" i="17"/>
  <c r="D334" i="17"/>
  <c r="Y333" i="17"/>
  <c r="D333" i="17"/>
  <c r="Y332" i="17"/>
  <c r="D332" i="17"/>
  <c r="Y331" i="17"/>
  <c r="D331" i="17"/>
  <c r="Y330" i="17"/>
  <c r="D330" i="17"/>
  <c r="Y329" i="17"/>
  <c r="D329" i="17"/>
  <c r="Y328" i="17"/>
  <c r="D328" i="17"/>
  <c r="Y327" i="17"/>
  <c r="D327" i="17"/>
  <c r="Y326" i="17"/>
  <c r="D326" i="17"/>
  <c r="Y325" i="17"/>
  <c r="D325" i="17"/>
  <c r="Y324" i="17"/>
  <c r="D324" i="17"/>
  <c r="Y323" i="17"/>
  <c r="D323" i="17"/>
  <c r="Y322" i="17"/>
  <c r="D322" i="17"/>
  <c r="Y321" i="17"/>
  <c r="D321" i="17"/>
  <c r="Y320" i="17"/>
  <c r="D320" i="17"/>
  <c r="Y319" i="17"/>
  <c r="D319" i="17"/>
  <c r="Y318" i="17"/>
  <c r="D318" i="17"/>
  <c r="Y317" i="17"/>
  <c r="D317" i="17"/>
  <c r="Y316" i="17"/>
  <c r="D316" i="17"/>
  <c r="Y315" i="17"/>
  <c r="D315" i="17"/>
  <c r="Y314" i="17"/>
  <c r="D314" i="17"/>
  <c r="Y313" i="17"/>
  <c r="D313" i="17"/>
  <c r="Y312" i="17"/>
  <c r="D312" i="17"/>
  <c r="Y311" i="17"/>
  <c r="D311" i="17"/>
  <c r="Y310" i="17"/>
  <c r="D310" i="17"/>
  <c r="Y309" i="17"/>
  <c r="D309" i="17"/>
  <c r="Y308" i="17"/>
  <c r="D308" i="17"/>
  <c r="Y307" i="17"/>
  <c r="D307" i="17"/>
  <c r="Y306" i="17"/>
  <c r="D306" i="17"/>
  <c r="Y305" i="17"/>
  <c r="D305" i="17"/>
  <c r="Y304" i="17"/>
  <c r="D304" i="17"/>
  <c r="Y303" i="17"/>
  <c r="D303" i="17"/>
  <c r="Y302" i="17"/>
  <c r="D302" i="17"/>
  <c r="Y301" i="17"/>
  <c r="D301" i="17"/>
  <c r="Y300" i="17"/>
  <c r="D300" i="17"/>
  <c r="Y299" i="17"/>
  <c r="D299" i="17"/>
  <c r="Y298" i="17"/>
  <c r="D298" i="17"/>
  <c r="Y297" i="17"/>
  <c r="D297" i="17"/>
  <c r="Y296" i="17"/>
  <c r="D296" i="17"/>
  <c r="Y295" i="17"/>
  <c r="D295" i="17"/>
  <c r="Y294" i="17"/>
  <c r="D294" i="17"/>
  <c r="Y293" i="17"/>
  <c r="D293" i="17"/>
  <c r="Y292" i="17"/>
  <c r="D292" i="17"/>
  <c r="Y291" i="17"/>
  <c r="D291" i="17"/>
  <c r="Y290" i="17"/>
  <c r="D290" i="17"/>
  <c r="Y289" i="17"/>
  <c r="D289" i="17"/>
  <c r="Y288" i="17"/>
  <c r="D288" i="17"/>
  <c r="Y287" i="17"/>
  <c r="D287" i="17"/>
  <c r="Y286" i="17"/>
  <c r="D286" i="17"/>
  <c r="Y285" i="17"/>
  <c r="D285" i="17"/>
  <c r="Y284" i="17"/>
  <c r="D284" i="17"/>
  <c r="Y283" i="17"/>
  <c r="D283" i="17"/>
  <c r="Y282" i="17"/>
  <c r="D282" i="17"/>
  <c r="Y281" i="17"/>
  <c r="D281" i="17"/>
  <c r="Y280" i="17"/>
  <c r="D280" i="17"/>
  <c r="Y279" i="17"/>
  <c r="D279" i="17"/>
  <c r="Y278" i="17"/>
  <c r="D278" i="17"/>
  <c r="Y277" i="17"/>
  <c r="D277" i="17"/>
  <c r="Y276" i="17"/>
  <c r="D276" i="17"/>
  <c r="Y275" i="17"/>
  <c r="D275" i="17"/>
  <c r="Y274" i="17"/>
  <c r="D274" i="17"/>
  <c r="Y273" i="17"/>
  <c r="D273" i="17"/>
  <c r="Y272" i="17"/>
  <c r="D272" i="17"/>
  <c r="Y271" i="17"/>
  <c r="D271" i="17"/>
  <c r="Y270" i="17"/>
  <c r="D270" i="17"/>
  <c r="Y269" i="17"/>
  <c r="D269" i="17"/>
  <c r="Y268" i="17"/>
  <c r="D268" i="17"/>
  <c r="Y267" i="17"/>
  <c r="D267" i="17"/>
  <c r="Y266" i="17"/>
  <c r="D266" i="17"/>
  <c r="Y265" i="17"/>
  <c r="D265" i="17"/>
  <c r="Y264" i="17"/>
  <c r="D264" i="17"/>
  <c r="Y263" i="17"/>
  <c r="D263" i="17"/>
  <c r="Y262" i="17"/>
  <c r="D262" i="17"/>
  <c r="Y261" i="17"/>
  <c r="D261" i="17"/>
  <c r="Y260" i="17"/>
  <c r="D260" i="17"/>
  <c r="Y259" i="17"/>
  <c r="D259" i="17"/>
  <c r="Y258" i="17"/>
  <c r="D258" i="17"/>
  <c r="Y257" i="17"/>
  <c r="D257" i="17"/>
  <c r="Y256" i="17"/>
  <c r="D256" i="17"/>
  <c r="Y255" i="17"/>
  <c r="D255" i="17"/>
  <c r="Y254" i="17"/>
  <c r="D254" i="17"/>
  <c r="Y253" i="17"/>
  <c r="D253" i="17"/>
  <c r="Y252" i="17"/>
  <c r="D252" i="17"/>
  <c r="Y251" i="17"/>
  <c r="D251" i="17"/>
  <c r="Y250" i="17"/>
  <c r="D250" i="17"/>
  <c r="Y249" i="17"/>
  <c r="D249" i="17"/>
  <c r="Y248" i="17"/>
  <c r="D248" i="17"/>
  <c r="Y247" i="17"/>
  <c r="D247" i="17"/>
  <c r="Y246" i="17"/>
  <c r="D246" i="17"/>
  <c r="Y245" i="17"/>
  <c r="D245" i="17"/>
  <c r="Y244" i="17"/>
  <c r="D244" i="17"/>
  <c r="Y243" i="17"/>
  <c r="D243" i="17"/>
  <c r="Y242" i="17"/>
  <c r="D242" i="17"/>
  <c r="Y241" i="17"/>
  <c r="D241" i="17"/>
  <c r="Y240" i="17"/>
  <c r="D240" i="17"/>
  <c r="Y239" i="17"/>
  <c r="D239" i="17"/>
  <c r="Y238" i="17"/>
  <c r="D238" i="17"/>
  <c r="Y237" i="17"/>
  <c r="D237" i="17"/>
  <c r="Y236" i="17"/>
  <c r="D236" i="17"/>
  <c r="Y235" i="17"/>
  <c r="D235" i="17"/>
  <c r="Y234" i="17"/>
  <c r="D234" i="17"/>
  <c r="Y233" i="17"/>
  <c r="D233" i="17"/>
  <c r="Y232" i="17"/>
  <c r="D232" i="17"/>
  <c r="Y231" i="17"/>
  <c r="D231" i="17"/>
  <c r="Y230" i="17"/>
  <c r="D230" i="17"/>
  <c r="Y229" i="17"/>
  <c r="D229" i="17"/>
  <c r="Y228" i="17"/>
  <c r="D228" i="17"/>
  <c r="Y227" i="17"/>
  <c r="D227" i="17"/>
  <c r="Y226" i="17"/>
  <c r="D226" i="17"/>
  <c r="Y225" i="17"/>
  <c r="D225" i="17"/>
  <c r="Y224" i="17"/>
  <c r="D224" i="17"/>
  <c r="Y223" i="17"/>
  <c r="D223" i="17"/>
  <c r="Y222" i="17"/>
  <c r="D222" i="17"/>
  <c r="Y221" i="17"/>
  <c r="D221" i="17"/>
  <c r="Y220" i="17"/>
  <c r="D220" i="17"/>
  <c r="Y219" i="17"/>
  <c r="D219" i="17"/>
  <c r="Y218" i="17"/>
  <c r="D218" i="17"/>
  <c r="Y217" i="17"/>
  <c r="D217" i="17"/>
  <c r="Y216" i="17"/>
  <c r="D216" i="17"/>
  <c r="Y215" i="17"/>
  <c r="D215" i="17"/>
  <c r="Y214" i="17"/>
  <c r="D214" i="17"/>
  <c r="Y213" i="17"/>
  <c r="D213" i="17"/>
  <c r="Y212" i="17"/>
  <c r="D212" i="17"/>
  <c r="Y211" i="17"/>
  <c r="D211" i="17"/>
  <c r="Y210" i="17"/>
  <c r="D210" i="17"/>
  <c r="Y209" i="17"/>
  <c r="D209" i="17"/>
  <c r="Y208" i="17"/>
  <c r="D208" i="17"/>
  <c r="Y207" i="17"/>
  <c r="D207" i="17"/>
  <c r="Y206" i="17"/>
  <c r="D206" i="17"/>
  <c r="Y205" i="17"/>
  <c r="D205" i="17"/>
  <c r="Y204" i="17"/>
  <c r="D204" i="17"/>
  <c r="Y203" i="17"/>
  <c r="D203" i="17"/>
  <c r="Y202" i="17"/>
  <c r="D202" i="17"/>
  <c r="Y201" i="17"/>
  <c r="D201" i="17"/>
  <c r="Y200" i="17"/>
  <c r="D200" i="17"/>
  <c r="Y199" i="17"/>
  <c r="D199" i="17"/>
  <c r="Y198" i="17"/>
  <c r="D198" i="17"/>
  <c r="Y197" i="17"/>
  <c r="D197" i="17"/>
  <c r="Y196" i="17"/>
  <c r="D196" i="17"/>
  <c r="Y195" i="17"/>
  <c r="D195" i="17"/>
  <c r="Y194" i="17"/>
  <c r="D194" i="17"/>
  <c r="Y193" i="17"/>
  <c r="D193" i="17"/>
  <c r="Y192" i="17"/>
  <c r="D192" i="17"/>
  <c r="Y191" i="17"/>
  <c r="D191" i="17"/>
  <c r="Y190" i="17"/>
  <c r="D190" i="17"/>
  <c r="Y189" i="17"/>
  <c r="D189" i="17"/>
  <c r="Y188" i="17"/>
  <c r="D188" i="17"/>
  <c r="Y187" i="17"/>
  <c r="D187" i="17"/>
  <c r="Y186" i="17"/>
  <c r="D186" i="17"/>
  <c r="Y185" i="17"/>
  <c r="D185" i="17"/>
  <c r="Y184" i="17"/>
  <c r="D184" i="17"/>
  <c r="Y183" i="17"/>
  <c r="D183" i="17"/>
  <c r="Y182" i="17"/>
  <c r="D182" i="17"/>
  <c r="Y181" i="17"/>
  <c r="D181" i="17"/>
  <c r="Y180" i="17"/>
  <c r="D180" i="17"/>
  <c r="Y179" i="17"/>
  <c r="D179" i="17"/>
  <c r="Y178" i="17"/>
  <c r="D178" i="17"/>
  <c r="Y177" i="17"/>
  <c r="D177" i="17"/>
  <c r="Y176" i="17"/>
  <c r="D176" i="17"/>
  <c r="Y175" i="17"/>
  <c r="D175" i="17"/>
  <c r="Y174" i="17"/>
  <c r="D174" i="17"/>
  <c r="Y173" i="17"/>
  <c r="D173" i="17"/>
  <c r="Y172" i="17"/>
  <c r="D172" i="17"/>
  <c r="Y171" i="17"/>
  <c r="D171" i="17"/>
  <c r="Y170" i="17"/>
  <c r="D170" i="17"/>
  <c r="Y169" i="17"/>
  <c r="D169" i="17"/>
  <c r="Y168" i="17"/>
  <c r="D168" i="17"/>
  <c r="Y167" i="17"/>
  <c r="D167" i="17"/>
  <c r="Y166" i="17"/>
  <c r="D166" i="17"/>
  <c r="Y165" i="17"/>
  <c r="D165" i="17"/>
  <c r="Y164" i="17"/>
  <c r="D164" i="17"/>
  <c r="Y163" i="17"/>
  <c r="D163" i="17"/>
  <c r="Y162" i="17"/>
  <c r="D162" i="17"/>
  <c r="Y161" i="17"/>
  <c r="D161" i="17"/>
  <c r="Y160" i="17"/>
  <c r="D160" i="17"/>
  <c r="Y159" i="17"/>
  <c r="D159" i="17"/>
  <c r="Y158" i="17"/>
  <c r="D158" i="17"/>
  <c r="Y157" i="17"/>
  <c r="D157" i="17"/>
  <c r="Y156" i="17"/>
  <c r="D156" i="17"/>
  <c r="Y155" i="17"/>
  <c r="D155" i="17"/>
  <c r="Y154" i="17"/>
  <c r="D154" i="17"/>
  <c r="Y153" i="17"/>
  <c r="D153" i="17"/>
  <c r="Y152" i="17"/>
  <c r="D152" i="17"/>
  <c r="Y151" i="17"/>
  <c r="D151" i="17"/>
  <c r="Y150" i="17"/>
  <c r="D150" i="17"/>
  <c r="Y149" i="17"/>
  <c r="D149" i="17"/>
  <c r="Y148" i="17"/>
  <c r="D148" i="17"/>
  <c r="Y147" i="17"/>
  <c r="D147" i="17"/>
  <c r="Y146" i="17"/>
  <c r="D146" i="17"/>
  <c r="Y145" i="17"/>
  <c r="D145" i="17"/>
  <c r="Y144" i="17"/>
  <c r="D144" i="17"/>
  <c r="Y143" i="17"/>
  <c r="D143" i="17"/>
  <c r="Y142" i="17"/>
  <c r="D142" i="17"/>
  <c r="Y141" i="17"/>
  <c r="D141" i="17"/>
  <c r="Y140" i="17"/>
  <c r="D140" i="17"/>
  <c r="Y139" i="17"/>
  <c r="D139" i="17"/>
  <c r="Y138" i="17"/>
  <c r="D138" i="17"/>
  <c r="Y137" i="17"/>
  <c r="D137" i="17"/>
  <c r="Y136" i="17"/>
  <c r="D136" i="17"/>
  <c r="Y135" i="17"/>
  <c r="D135" i="17"/>
  <c r="Y134" i="17"/>
  <c r="D134" i="17"/>
  <c r="Y133" i="17"/>
  <c r="D133" i="17"/>
  <c r="Y132" i="17"/>
  <c r="D132" i="17"/>
  <c r="Y131" i="17"/>
  <c r="D131" i="17"/>
  <c r="Y130" i="17"/>
  <c r="D130" i="17"/>
  <c r="Y129" i="17"/>
  <c r="D129" i="17"/>
  <c r="Y128" i="17"/>
  <c r="D128" i="17"/>
  <c r="Y127" i="17"/>
  <c r="D127" i="17"/>
  <c r="Y126" i="17"/>
  <c r="D126" i="17"/>
  <c r="Y125" i="17"/>
  <c r="D125" i="17"/>
  <c r="Y124" i="17"/>
  <c r="D124" i="17"/>
  <c r="Y123" i="17"/>
  <c r="D123" i="17"/>
  <c r="Y122" i="17"/>
  <c r="D122" i="17"/>
  <c r="Y121" i="17"/>
  <c r="D121" i="17"/>
  <c r="Y120" i="17"/>
  <c r="D120" i="17"/>
  <c r="Y119" i="17"/>
  <c r="D119" i="17"/>
  <c r="Y118" i="17"/>
  <c r="D118" i="17"/>
  <c r="Y117" i="17"/>
  <c r="D117" i="17"/>
  <c r="Y116" i="17"/>
  <c r="D116" i="17"/>
  <c r="Y115" i="17"/>
  <c r="D115" i="17"/>
  <c r="Y114" i="17"/>
  <c r="D114" i="17"/>
  <c r="Y113" i="17"/>
  <c r="D113" i="17"/>
  <c r="Y112" i="17"/>
  <c r="D112" i="17"/>
  <c r="Y111" i="17"/>
  <c r="D111" i="17"/>
  <c r="Y110" i="17"/>
  <c r="D110" i="17"/>
  <c r="Y109" i="17"/>
  <c r="D109" i="17"/>
  <c r="Y108" i="17"/>
  <c r="D108" i="17"/>
  <c r="Y107" i="17"/>
  <c r="D107" i="17"/>
  <c r="Y106" i="17"/>
  <c r="D106" i="17"/>
  <c r="Y105" i="17"/>
  <c r="D105" i="17"/>
  <c r="Y104" i="17"/>
  <c r="D104" i="17"/>
  <c r="Y103" i="17"/>
  <c r="D103" i="17"/>
  <c r="Y102" i="17"/>
  <c r="D102" i="17"/>
  <c r="Y101" i="17"/>
  <c r="D101" i="17"/>
  <c r="Y100" i="17"/>
  <c r="D100" i="17"/>
  <c r="Y99" i="17"/>
  <c r="D99" i="17"/>
  <c r="Y98" i="17"/>
  <c r="D98" i="17"/>
  <c r="Y97" i="17"/>
  <c r="D97" i="17"/>
  <c r="Y96" i="17"/>
  <c r="D96" i="17"/>
  <c r="Y95" i="17"/>
  <c r="D95" i="17"/>
  <c r="Y94" i="17"/>
  <c r="D94" i="17"/>
  <c r="Y93" i="17"/>
  <c r="D93" i="17"/>
  <c r="Y92" i="17"/>
  <c r="D92" i="17"/>
  <c r="Y91" i="17"/>
  <c r="D91" i="17"/>
  <c r="Y90" i="17"/>
  <c r="D90" i="17"/>
  <c r="Y89" i="17"/>
  <c r="D89" i="17"/>
  <c r="Y88" i="17"/>
  <c r="D88" i="17"/>
  <c r="Y87" i="17"/>
  <c r="D87" i="17"/>
  <c r="Y86" i="17"/>
  <c r="D86" i="17"/>
  <c r="Y85" i="17"/>
  <c r="D85" i="17"/>
  <c r="Y84" i="17"/>
  <c r="D84" i="17"/>
  <c r="Y83" i="17"/>
  <c r="D83" i="17"/>
  <c r="Y82" i="17"/>
  <c r="D82" i="17"/>
  <c r="Y81" i="17"/>
  <c r="D81" i="17"/>
  <c r="Y80" i="17"/>
  <c r="D80" i="17"/>
  <c r="Y79" i="17"/>
  <c r="D79" i="17"/>
  <c r="Y78" i="17"/>
  <c r="D78" i="17"/>
  <c r="Y77" i="17"/>
  <c r="D77" i="17"/>
  <c r="Y76" i="17"/>
  <c r="D76" i="17"/>
  <c r="Y75" i="17"/>
  <c r="D75" i="17"/>
  <c r="Y74" i="17"/>
  <c r="D74" i="17"/>
  <c r="Y73" i="17"/>
  <c r="D73" i="17"/>
  <c r="Y72" i="17"/>
  <c r="D72" i="17"/>
  <c r="Y71" i="17"/>
  <c r="D71" i="17"/>
  <c r="Y70" i="17"/>
  <c r="D70" i="17"/>
  <c r="Y69" i="17"/>
  <c r="D69" i="17"/>
  <c r="Y68" i="17"/>
  <c r="D68" i="17"/>
  <c r="Y67" i="17"/>
  <c r="D67" i="17"/>
  <c r="Y66" i="17"/>
  <c r="D66" i="17"/>
  <c r="Y65" i="17"/>
  <c r="D65" i="17"/>
  <c r="Y64" i="17"/>
  <c r="D64" i="17"/>
  <c r="Y63" i="17"/>
  <c r="D63" i="17"/>
  <c r="Y62" i="17"/>
  <c r="D62" i="17"/>
  <c r="Y61" i="17"/>
  <c r="D61" i="17"/>
  <c r="Y60" i="17"/>
  <c r="D60" i="17"/>
  <c r="Y59" i="17"/>
  <c r="D59" i="17"/>
  <c r="Y58" i="17"/>
  <c r="D58" i="17"/>
  <c r="Y57" i="17"/>
  <c r="D57" i="17"/>
  <c r="Y56" i="17"/>
  <c r="D56" i="17"/>
  <c r="Y55" i="17"/>
  <c r="D55" i="17"/>
  <c r="Y54" i="17"/>
  <c r="D54" i="17"/>
  <c r="Y53" i="17"/>
  <c r="D53" i="17"/>
  <c r="Y52" i="17"/>
  <c r="D52" i="17"/>
  <c r="Y51" i="17"/>
  <c r="D51" i="17"/>
  <c r="Y50" i="17"/>
  <c r="D50" i="17"/>
  <c r="Y49" i="17"/>
  <c r="D49" i="17"/>
  <c r="Y48" i="17"/>
  <c r="D48" i="17"/>
  <c r="Y47" i="17"/>
  <c r="D47" i="17"/>
  <c r="Y46" i="17"/>
  <c r="D46" i="17"/>
  <c r="Y45" i="17"/>
  <c r="D45" i="17"/>
  <c r="Y44" i="17"/>
  <c r="D44" i="17"/>
  <c r="Y43" i="17"/>
  <c r="D43" i="17"/>
  <c r="Y42" i="17"/>
  <c r="D42" i="17"/>
  <c r="Y41" i="17"/>
  <c r="D41" i="17"/>
  <c r="Y40" i="17"/>
  <c r="D40" i="17"/>
  <c r="Y39" i="17"/>
  <c r="D39" i="17"/>
  <c r="Y38" i="17"/>
  <c r="D38" i="17"/>
  <c r="Y37" i="17"/>
  <c r="D37" i="17"/>
  <c r="Y36" i="17"/>
  <c r="D36" i="17"/>
  <c r="Y35" i="17"/>
  <c r="D35" i="17"/>
  <c r="Y34" i="17"/>
  <c r="D34" i="17"/>
  <c r="Y33" i="17"/>
  <c r="D33" i="17"/>
  <c r="Y32" i="17"/>
  <c r="D32" i="17"/>
  <c r="Y31" i="17"/>
  <c r="D31" i="17"/>
  <c r="Y30" i="17"/>
  <c r="D30" i="17"/>
  <c r="Y29" i="17"/>
  <c r="D29" i="17"/>
  <c r="Y28" i="17"/>
  <c r="D28" i="17"/>
  <c r="Y27" i="17"/>
  <c r="D27" i="17"/>
  <c r="Y26" i="17"/>
  <c r="D26" i="17"/>
  <c r="Y25" i="17"/>
  <c r="D25" i="17"/>
  <c r="Y24" i="17"/>
  <c r="D24" i="17"/>
  <c r="Y23" i="17"/>
  <c r="D23" i="17"/>
  <c r="Y22" i="17"/>
  <c r="D22" i="17"/>
  <c r="Y21" i="17"/>
  <c r="D21" i="17"/>
  <c r="Y20" i="17"/>
  <c r="D20" i="17"/>
  <c r="Y19" i="17"/>
  <c r="D19" i="17"/>
  <c r="Y18" i="17"/>
  <c r="D18" i="17"/>
  <c r="Y17" i="17"/>
  <c r="D17" i="17"/>
  <c r="Y16" i="17"/>
  <c r="D16" i="17"/>
  <c r="Y15" i="17"/>
  <c r="D15" i="17"/>
  <c r="Y14" i="17"/>
  <c r="D14" i="17"/>
  <c r="Y13" i="17"/>
  <c r="D13" i="17"/>
  <c r="Y12" i="17"/>
  <c r="D12" i="17"/>
  <c r="Y11" i="17"/>
  <c r="D11" i="17"/>
  <c r="Y10" i="17"/>
  <c r="D10" i="17"/>
  <c r="Y9" i="17"/>
  <c r="D9" i="17"/>
  <c r="AC8" i="17"/>
  <c r="Y8" i="17"/>
  <c r="X8" i="17"/>
  <c r="D8" i="17"/>
  <c r="W8" i="1"/>
  <c r="V9" i="27" l="1"/>
  <c r="V10" i="27" s="1"/>
  <c r="V11" i="27" s="1"/>
  <c r="V12" i="27" s="1"/>
  <c r="V13" i="27" s="1"/>
  <c r="V14" i="27" s="1"/>
  <c r="V15" i="27" s="1"/>
  <c r="V16" i="27" s="1"/>
  <c r="V17" i="27" s="1"/>
  <c r="V18" i="27" s="1"/>
  <c r="V19" i="27" s="1"/>
  <c r="V20" i="27" s="1"/>
  <c r="V21" i="27" s="1"/>
  <c r="V22" i="27" s="1"/>
  <c r="V23" i="27" s="1"/>
  <c r="V24" i="27" s="1"/>
  <c r="V25" i="27" s="1"/>
  <c r="V26" i="27" s="1"/>
  <c r="V27" i="27" s="1"/>
  <c r="V28" i="27" s="1"/>
  <c r="V29" i="27" s="1"/>
  <c r="V30" i="27" s="1"/>
  <c r="V31" i="27" s="1"/>
  <c r="V32" i="27" s="1"/>
  <c r="V33" i="27" s="1"/>
  <c r="V34" i="27" s="1"/>
  <c r="V35" i="27" s="1"/>
  <c r="V36" i="27" s="1"/>
  <c r="V37" i="27" s="1"/>
  <c r="V38" i="27" s="1"/>
  <c r="V39" i="27" s="1"/>
  <c r="V40" i="27" s="1"/>
  <c r="V41" i="27" s="1"/>
  <c r="V42" i="27" s="1"/>
  <c r="V43" i="27" s="1"/>
  <c r="V44" i="27" s="1"/>
  <c r="V45" i="27" s="1"/>
  <c r="V46" i="27" s="1"/>
  <c r="V47" i="27" s="1"/>
  <c r="V48" i="27" s="1"/>
  <c r="V49" i="27" s="1"/>
  <c r="V50" i="27" s="1"/>
  <c r="V51" i="27" s="1"/>
  <c r="V52" i="27" s="1"/>
  <c r="V53" i="27" s="1"/>
  <c r="V54" i="27" s="1"/>
  <c r="V55" i="27" s="1"/>
  <c r="V56" i="27" s="1"/>
  <c r="V57" i="27" s="1"/>
  <c r="V58" i="27" s="1"/>
  <c r="V59" i="27" s="1"/>
  <c r="V60" i="27" s="1"/>
  <c r="V61" i="27" s="1"/>
  <c r="V62" i="27" s="1"/>
  <c r="V63" i="27" s="1"/>
  <c r="V64" i="27" s="1"/>
  <c r="V65" i="27" s="1"/>
  <c r="V66" i="27" s="1"/>
  <c r="V67" i="27" s="1"/>
  <c r="V68" i="27" s="1"/>
  <c r="V69" i="27" s="1"/>
  <c r="V70" i="27" s="1"/>
  <c r="V71" i="27" s="1"/>
  <c r="V72" i="27" s="1"/>
  <c r="V73" i="27" s="1"/>
  <c r="V74" i="27" s="1"/>
  <c r="V75" i="27" s="1"/>
  <c r="V76" i="27" s="1"/>
  <c r="V77" i="27" s="1"/>
  <c r="V78" i="27" s="1"/>
  <c r="V79" i="27" s="1"/>
  <c r="V80" i="27" s="1"/>
  <c r="V81" i="27" s="1"/>
  <c r="V82" i="27" s="1"/>
  <c r="V83" i="27" s="1"/>
  <c r="V84" i="27" s="1"/>
  <c r="V85" i="27" s="1"/>
  <c r="V86" i="27" s="1"/>
  <c r="V87" i="27" s="1"/>
  <c r="V88" i="27" s="1"/>
  <c r="V89" i="27" s="1"/>
  <c r="V90" i="27" s="1"/>
  <c r="V91" i="27" s="1"/>
  <c r="V92" i="27" s="1"/>
  <c r="V93" i="27" s="1"/>
  <c r="V94" i="27" s="1"/>
  <c r="V95" i="27" s="1"/>
  <c r="V96" i="27" s="1"/>
  <c r="V97" i="27" s="1"/>
  <c r="V98" i="27" s="1"/>
  <c r="V99" i="27" s="1"/>
  <c r="V100" i="27" s="1"/>
  <c r="V101" i="27" s="1"/>
  <c r="V102" i="27" s="1"/>
  <c r="V103" i="27" s="1"/>
  <c r="V104" i="27" s="1"/>
  <c r="V105" i="27" s="1"/>
  <c r="V106" i="27" s="1"/>
  <c r="V107" i="27" s="1"/>
  <c r="V108" i="27" s="1"/>
  <c r="V109" i="27" s="1"/>
  <c r="V110" i="27" s="1"/>
  <c r="V111" i="27" s="1"/>
  <c r="V112" i="27" s="1"/>
  <c r="V113" i="27" s="1"/>
  <c r="V114" i="27" s="1"/>
  <c r="V115" i="27" s="1"/>
  <c r="V116" i="27" s="1"/>
  <c r="V117" i="27" s="1"/>
  <c r="V118" i="27" s="1"/>
  <c r="V119" i="27" s="1"/>
  <c r="V120" i="27" s="1"/>
  <c r="V121" i="27" s="1"/>
  <c r="V122" i="27" s="1"/>
  <c r="V123" i="27" s="1"/>
  <c r="V124" i="27" s="1"/>
  <c r="V125" i="27" s="1"/>
  <c r="V126" i="27" s="1"/>
  <c r="V127" i="27" s="1"/>
  <c r="V128" i="27" s="1"/>
  <c r="V129" i="27" s="1"/>
  <c r="V130" i="27" s="1"/>
  <c r="V131" i="27" s="1"/>
  <c r="V132" i="27" s="1"/>
  <c r="V133" i="27" s="1"/>
  <c r="V134" i="27" s="1"/>
  <c r="V135" i="27" s="1"/>
  <c r="V136" i="27" s="1"/>
  <c r="V137" i="27" s="1"/>
  <c r="V138" i="27" s="1"/>
  <c r="V139" i="27" s="1"/>
  <c r="V140" i="27" s="1"/>
  <c r="V141" i="27" s="1"/>
  <c r="V142" i="27" s="1"/>
  <c r="V143" i="27" s="1"/>
  <c r="V144" i="27" s="1"/>
  <c r="V145" i="27" s="1"/>
  <c r="V146" i="27" s="1"/>
  <c r="V147" i="27" s="1"/>
  <c r="V148" i="27" s="1"/>
  <c r="V149" i="27" s="1"/>
  <c r="V150" i="27" s="1"/>
  <c r="V151" i="27" s="1"/>
  <c r="V152" i="27" s="1"/>
  <c r="V153" i="27" s="1"/>
  <c r="V154" i="27" s="1"/>
  <c r="V155" i="27" s="1"/>
  <c r="V156" i="27" s="1"/>
  <c r="V157" i="27" s="1"/>
  <c r="V158" i="27" s="1"/>
  <c r="V159" i="27" s="1"/>
  <c r="V160" i="27" s="1"/>
  <c r="V161" i="27" s="1"/>
  <c r="V162" i="27" s="1"/>
  <c r="V163" i="27" s="1"/>
  <c r="V164" i="27" s="1"/>
  <c r="V165" i="27" s="1"/>
  <c r="V166" i="27" s="1"/>
  <c r="V167" i="27" s="1"/>
  <c r="V168" i="27" s="1"/>
  <c r="V169" i="27" s="1"/>
  <c r="V170" i="27" s="1"/>
  <c r="V171" i="27" s="1"/>
  <c r="V172" i="27" s="1"/>
  <c r="V173" i="27" s="1"/>
  <c r="V174" i="27" s="1"/>
  <c r="V175" i="27" s="1"/>
  <c r="V176" i="27" s="1"/>
  <c r="V177" i="27" s="1"/>
  <c r="V178" i="27" s="1"/>
  <c r="V179" i="27" s="1"/>
  <c r="V180" i="27" s="1"/>
  <c r="V181" i="27" s="1"/>
  <c r="V182" i="27" s="1"/>
  <c r="V183" i="27" s="1"/>
  <c r="V184" i="27" s="1"/>
  <c r="V185" i="27" s="1"/>
  <c r="V186" i="27" s="1"/>
  <c r="V187" i="27" s="1"/>
  <c r="V188" i="27" s="1"/>
  <c r="V189" i="27" s="1"/>
  <c r="V190" i="27" s="1"/>
  <c r="V191" i="27" s="1"/>
  <c r="V192" i="27" s="1"/>
  <c r="V193" i="27" s="1"/>
  <c r="V194" i="27" s="1"/>
  <c r="V195" i="27" s="1"/>
  <c r="V196" i="27" s="1"/>
  <c r="V197" i="27" s="1"/>
  <c r="V198" i="27" s="1"/>
  <c r="V199" i="27" s="1"/>
  <c r="V200" i="27" s="1"/>
  <c r="V201" i="27" s="1"/>
  <c r="V202" i="27" s="1"/>
  <c r="V203" i="27" s="1"/>
  <c r="V204" i="27" s="1"/>
  <c r="V205" i="27" s="1"/>
  <c r="V206" i="27" s="1"/>
  <c r="V207" i="27" s="1"/>
  <c r="V208" i="27" s="1"/>
  <c r="V209" i="27" s="1"/>
  <c r="V210" i="27" s="1"/>
  <c r="V211" i="27" s="1"/>
  <c r="V212" i="27" s="1"/>
  <c r="V213" i="27" s="1"/>
  <c r="V214" i="27" s="1"/>
  <c r="V215" i="27" s="1"/>
  <c r="V216" i="27" s="1"/>
  <c r="V217" i="27" s="1"/>
  <c r="V218" i="27" s="1"/>
  <c r="V219" i="27" s="1"/>
  <c r="V220" i="27" s="1"/>
  <c r="V221" i="27" s="1"/>
  <c r="V222" i="27" s="1"/>
  <c r="V223" i="27" s="1"/>
  <c r="V224" i="27" s="1"/>
  <c r="V225" i="27" s="1"/>
  <c r="V226" i="27" s="1"/>
  <c r="V227" i="27" s="1"/>
  <c r="V228" i="27" s="1"/>
  <c r="V229" i="27" s="1"/>
  <c r="V230" i="27" s="1"/>
  <c r="V231" i="27" s="1"/>
  <c r="V232" i="27" s="1"/>
  <c r="V233" i="27" s="1"/>
  <c r="V234" i="27" s="1"/>
  <c r="V235" i="27" s="1"/>
  <c r="V236" i="27" s="1"/>
  <c r="V237" i="27" s="1"/>
  <c r="V238" i="27" s="1"/>
  <c r="V239" i="27" s="1"/>
  <c r="V240" i="27" s="1"/>
  <c r="V241" i="27" s="1"/>
  <c r="V242" i="27" s="1"/>
  <c r="V243" i="27" s="1"/>
  <c r="V244" i="27" s="1"/>
  <c r="V245" i="27" s="1"/>
  <c r="V246" i="27" s="1"/>
  <c r="V247" i="27" s="1"/>
  <c r="V248" i="27" s="1"/>
  <c r="V249" i="27" s="1"/>
  <c r="V250" i="27" s="1"/>
  <c r="V251" i="27" s="1"/>
  <c r="V252" i="27" s="1"/>
  <c r="V253" i="27" s="1"/>
  <c r="V254" i="27" s="1"/>
  <c r="V255" i="27" s="1"/>
  <c r="V256" i="27" s="1"/>
  <c r="V257" i="27" s="1"/>
  <c r="V258" i="27" s="1"/>
  <c r="V259" i="27" s="1"/>
  <c r="V260" i="27" s="1"/>
  <c r="V261" i="27" s="1"/>
  <c r="V262" i="27" s="1"/>
  <c r="V263" i="27" s="1"/>
  <c r="V264" i="27" s="1"/>
  <c r="V265" i="27" s="1"/>
  <c r="V266" i="27" s="1"/>
  <c r="V267" i="27" s="1"/>
  <c r="V268" i="27" s="1"/>
  <c r="V269" i="27" s="1"/>
  <c r="V270" i="27" s="1"/>
  <c r="V271" i="27" s="1"/>
  <c r="V272" i="27" s="1"/>
  <c r="V273" i="27" s="1"/>
  <c r="V274" i="27" s="1"/>
  <c r="V275" i="27" s="1"/>
  <c r="V276" i="27" s="1"/>
  <c r="V277" i="27" s="1"/>
  <c r="V278" i="27" s="1"/>
  <c r="V279" i="27" s="1"/>
  <c r="V280" i="27" s="1"/>
  <c r="V281" i="27" s="1"/>
  <c r="V282" i="27" s="1"/>
  <c r="V283" i="27" s="1"/>
  <c r="V284" i="27" s="1"/>
  <c r="V285" i="27" s="1"/>
  <c r="V286" i="27" s="1"/>
  <c r="V287" i="27" s="1"/>
  <c r="V288" i="27" s="1"/>
  <c r="V289" i="27" s="1"/>
  <c r="V290" i="27" s="1"/>
  <c r="V291" i="27" s="1"/>
  <c r="V292" i="27" s="1"/>
  <c r="V293" i="27" s="1"/>
  <c r="V294" i="27" s="1"/>
  <c r="V295" i="27" s="1"/>
  <c r="V296" i="27" s="1"/>
  <c r="V297" i="27" s="1"/>
  <c r="V298" i="27" s="1"/>
  <c r="V299" i="27" s="1"/>
  <c r="V300" i="27" s="1"/>
  <c r="V301" i="27" s="1"/>
  <c r="V302" i="27" s="1"/>
  <c r="V303" i="27" s="1"/>
  <c r="V304" i="27" s="1"/>
  <c r="V305" i="27" s="1"/>
  <c r="V306" i="27" s="1"/>
  <c r="V307" i="27" s="1"/>
  <c r="V308" i="27" s="1"/>
  <c r="V309" i="27" s="1"/>
  <c r="V310" i="27" s="1"/>
  <c r="V311" i="27" s="1"/>
  <c r="V312" i="27" s="1"/>
  <c r="V313" i="27" s="1"/>
  <c r="V314" i="27" s="1"/>
  <c r="V315" i="27" s="1"/>
  <c r="V316" i="27" s="1"/>
  <c r="V317" i="27" s="1"/>
  <c r="V318" i="27" s="1"/>
  <c r="V319" i="27" s="1"/>
  <c r="V320" i="27" s="1"/>
  <c r="V321" i="27" s="1"/>
  <c r="V322" i="27" s="1"/>
  <c r="V323" i="27" s="1"/>
  <c r="V324" i="27" s="1"/>
  <c r="V325" i="27" s="1"/>
  <c r="V326" i="27" s="1"/>
  <c r="V327" i="27" s="1"/>
  <c r="V328" i="27" s="1"/>
  <c r="V329" i="27" s="1"/>
  <c r="V330" i="27" s="1"/>
  <c r="V331" i="27" s="1"/>
  <c r="V332" i="27" s="1"/>
  <c r="V333" i="27" s="1"/>
  <c r="V334" i="27" s="1"/>
  <c r="V335" i="27" s="1"/>
  <c r="V336" i="27" s="1"/>
  <c r="V337" i="27" s="1"/>
  <c r="V338" i="27" s="1"/>
  <c r="V339" i="27" s="1"/>
  <c r="V340" i="27" s="1"/>
  <c r="V341" i="27" s="1"/>
  <c r="V342" i="27" s="1"/>
  <c r="V343" i="27" s="1"/>
  <c r="V344" i="27" s="1"/>
  <c r="V345" i="27" s="1"/>
  <c r="V346" i="27" s="1"/>
  <c r="V347" i="27" s="1"/>
  <c r="V348" i="27" s="1"/>
  <c r="V349" i="27" s="1"/>
  <c r="V350" i="27" s="1"/>
  <c r="V351" i="27" s="1"/>
  <c r="V352" i="27" s="1"/>
  <c r="V353" i="27" s="1"/>
  <c r="V354" i="27" s="1"/>
  <c r="V355" i="27" s="1"/>
  <c r="V356" i="27" s="1"/>
  <c r="V357" i="27" s="1"/>
  <c r="V358" i="27" s="1"/>
  <c r="V359" i="27" s="1"/>
  <c r="V360" i="27" s="1"/>
  <c r="V361" i="27" s="1"/>
  <c r="V362" i="27" s="1"/>
  <c r="V363" i="27" s="1"/>
  <c r="V364" i="27" s="1"/>
  <c r="V365" i="27" s="1"/>
  <c r="V366" i="27" s="1"/>
  <c r="V367" i="27" s="1"/>
  <c r="V368" i="27" s="1"/>
  <c r="V369" i="27" s="1"/>
  <c r="V370" i="27" s="1"/>
  <c r="V371" i="27" s="1"/>
  <c r="V372" i="27" s="1"/>
  <c r="V373" i="27" s="1"/>
  <c r="V374" i="27" s="1"/>
  <c r="V375" i="27" s="1"/>
  <c r="V376" i="27" s="1"/>
  <c r="V377" i="27" s="1"/>
  <c r="V378" i="27" s="1"/>
  <c r="V379" i="27" s="1"/>
  <c r="V380" i="27" s="1"/>
  <c r="V381" i="27" s="1"/>
  <c r="V382" i="27" s="1"/>
  <c r="V383" i="27" s="1"/>
  <c r="V384" i="27" s="1"/>
  <c r="V385" i="27" s="1"/>
  <c r="V386" i="27" s="1"/>
  <c r="V387" i="27" s="1"/>
  <c r="V388" i="27" s="1"/>
  <c r="V389" i="27" s="1"/>
  <c r="V390" i="27" s="1"/>
  <c r="V391" i="27" s="1"/>
  <c r="V392" i="27" s="1"/>
  <c r="V393" i="27" s="1"/>
  <c r="V394" i="27" s="1"/>
  <c r="V395" i="27" s="1"/>
  <c r="V396" i="27" s="1"/>
  <c r="V397" i="27" s="1"/>
  <c r="V398" i="27" s="1"/>
  <c r="V399" i="27" s="1"/>
  <c r="V400" i="27" s="1"/>
  <c r="V401" i="27" s="1"/>
  <c r="V402" i="27" s="1"/>
  <c r="V403" i="27" s="1"/>
  <c r="V404" i="27" s="1"/>
  <c r="V405" i="27" s="1"/>
  <c r="V406" i="27" s="1"/>
  <c r="V407" i="27" s="1"/>
  <c r="V408" i="27" s="1"/>
  <c r="V409" i="27" s="1"/>
  <c r="V410" i="27" s="1"/>
  <c r="V411" i="27" s="1"/>
  <c r="V412" i="27" s="1"/>
  <c r="V413" i="27" s="1"/>
  <c r="V414" i="27" s="1"/>
  <c r="V415" i="27" s="1"/>
  <c r="V416" i="27" s="1"/>
  <c r="V417" i="27" s="1"/>
  <c r="V418" i="27" s="1"/>
  <c r="V419" i="27" s="1"/>
  <c r="V420" i="27" s="1"/>
  <c r="V421" i="27" s="1"/>
  <c r="V422" i="27" s="1"/>
  <c r="V423" i="27" s="1"/>
  <c r="V424" i="27" s="1"/>
  <c r="V425" i="27" s="1"/>
  <c r="V426" i="27" s="1"/>
  <c r="V427" i="27" s="1"/>
  <c r="V428" i="27" s="1"/>
  <c r="V429" i="27" s="1"/>
  <c r="V430" i="27" s="1"/>
  <c r="V431" i="27" s="1"/>
  <c r="V432" i="27" s="1"/>
  <c r="V433" i="27" s="1"/>
  <c r="V434" i="27" s="1"/>
  <c r="V435" i="27" s="1"/>
  <c r="V436" i="27" s="1"/>
  <c r="V437" i="27" s="1"/>
  <c r="V438" i="27" s="1"/>
  <c r="V439" i="27" s="1"/>
  <c r="V440" i="27" s="1"/>
  <c r="V441" i="27" s="1"/>
  <c r="V442" i="27" s="1"/>
  <c r="V443" i="27" s="1"/>
  <c r="V444" i="27" s="1"/>
  <c r="V445" i="27" s="1"/>
  <c r="V446" i="27" s="1"/>
  <c r="V447" i="27" s="1"/>
  <c r="V448" i="27" s="1"/>
  <c r="V449" i="27" s="1"/>
  <c r="V450" i="27" s="1"/>
  <c r="V451" i="27" s="1"/>
  <c r="V452" i="27" s="1"/>
  <c r="V453" i="27" s="1"/>
  <c r="V454" i="27" s="1"/>
  <c r="V455" i="27" s="1"/>
  <c r="V456" i="27" s="1"/>
  <c r="V457" i="27" s="1"/>
  <c r="V458" i="27" s="1"/>
  <c r="V459" i="27" s="1"/>
  <c r="V460" i="27" s="1"/>
  <c r="V461" i="27" s="1"/>
  <c r="V462" i="27" s="1"/>
  <c r="V463" i="27" s="1"/>
  <c r="V464" i="27" s="1"/>
  <c r="V465" i="27" s="1"/>
  <c r="V466" i="27" s="1"/>
  <c r="V467" i="27" s="1"/>
  <c r="V468" i="27" s="1"/>
  <c r="V469" i="27" s="1"/>
  <c r="V470" i="27" s="1"/>
  <c r="V471" i="27" s="1"/>
  <c r="V472" i="27" s="1"/>
  <c r="V473" i="27" s="1"/>
  <c r="V474" i="27" s="1"/>
  <c r="V475" i="27" s="1"/>
  <c r="V476" i="27" s="1"/>
  <c r="V477" i="27" s="1"/>
  <c r="V478" i="27" s="1"/>
  <c r="V479" i="27" s="1"/>
  <c r="V480" i="27" s="1"/>
  <c r="V481" i="27" s="1"/>
  <c r="V482" i="27" s="1"/>
  <c r="V483" i="27" s="1"/>
  <c r="V484" i="27" s="1"/>
  <c r="V485" i="27" s="1"/>
  <c r="V486" i="27" s="1"/>
  <c r="V487" i="27" s="1"/>
  <c r="V488" i="27" s="1"/>
  <c r="V489" i="27" s="1"/>
  <c r="V490" i="27" s="1"/>
  <c r="V491" i="27" s="1"/>
  <c r="V492" i="27" s="1"/>
  <c r="V493" i="27" s="1"/>
  <c r="V494" i="27" s="1"/>
  <c r="V495" i="27" s="1"/>
  <c r="V496" i="27" s="1"/>
  <c r="V497" i="27" s="1"/>
  <c r="V498" i="27" s="1"/>
  <c r="V499" i="27" s="1"/>
  <c r="V500" i="27" s="1"/>
  <c r="V501" i="27" s="1"/>
  <c r="V502" i="27" s="1"/>
  <c r="V503" i="27" s="1"/>
  <c r="V504" i="27" s="1"/>
  <c r="V505" i="27" s="1"/>
  <c r="V506" i="27" s="1"/>
  <c r="V507" i="27" s="1"/>
  <c r="V508" i="27" s="1"/>
  <c r="V509" i="27" s="1"/>
  <c r="V510" i="27" s="1"/>
  <c r="V511" i="27" s="1"/>
  <c r="V512" i="27" s="1"/>
  <c r="V513" i="27" s="1"/>
  <c r="V514" i="27" s="1"/>
  <c r="V515" i="27" s="1"/>
  <c r="V516" i="27" s="1"/>
  <c r="V517" i="27" s="1"/>
  <c r="V518" i="27" s="1"/>
  <c r="V519" i="27" s="1"/>
  <c r="V520" i="27" s="1"/>
  <c r="V521" i="27" s="1"/>
  <c r="V522" i="27" s="1"/>
  <c r="V523" i="27" s="1"/>
  <c r="V524" i="27" s="1"/>
  <c r="V525" i="27" s="1"/>
  <c r="V526" i="27" s="1"/>
  <c r="V527" i="27" s="1"/>
  <c r="V528" i="27" s="1"/>
  <c r="V529" i="27" s="1"/>
  <c r="V530" i="27" s="1"/>
  <c r="V531" i="27" s="1"/>
  <c r="V532" i="27" s="1"/>
  <c r="V533" i="27" s="1"/>
  <c r="V534" i="27" s="1"/>
  <c r="V535" i="27" s="1"/>
  <c r="V536" i="27" s="1"/>
  <c r="V537" i="27" s="1"/>
  <c r="V538" i="27" s="1"/>
  <c r="V539" i="27" s="1"/>
  <c r="V540" i="27" s="1"/>
  <c r="V541" i="27" s="1"/>
  <c r="V542" i="27" s="1"/>
  <c r="V543" i="27" s="1"/>
  <c r="V544" i="27" s="1"/>
  <c r="V545" i="27" s="1"/>
  <c r="V546" i="27" s="1"/>
  <c r="V547" i="27" s="1"/>
  <c r="V548" i="27" s="1"/>
  <c r="V549" i="27" s="1"/>
  <c r="V550" i="27" s="1"/>
  <c r="V551" i="27" s="1"/>
  <c r="V552" i="27" s="1"/>
  <c r="V553" i="27" s="1"/>
  <c r="V554" i="27" s="1"/>
  <c r="V555" i="27" s="1"/>
  <c r="V556" i="27" s="1"/>
  <c r="V557" i="27" s="1"/>
  <c r="V558" i="27" s="1"/>
  <c r="V559" i="27" s="1"/>
  <c r="V560" i="27" s="1"/>
  <c r="V561" i="27" s="1"/>
  <c r="V562" i="27" s="1"/>
  <c r="V563" i="27" s="1"/>
  <c r="V564" i="27" s="1"/>
  <c r="V565" i="27" s="1"/>
  <c r="V566" i="27" s="1"/>
  <c r="V567" i="27" s="1"/>
  <c r="V568" i="27" s="1"/>
  <c r="V569" i="27" s="1"/>
  <c r="V570" i="27" s="1"/>
  <c r="V571" i="27" s="1"/>
  <c r="V572" i="27" s="1"/>
  <c r="V573" i="27" s="1"/>
  <c r="V574" i="27" s="1"/>
  <c r="V575" i="27" s="1"/>
  <c r="V576" i="27" s="1"/>
  <c r="V577" i="27" s="1"/>
  <c r="V578" i="27" s="1"/>
  <c r="V579" i="27" s="1"/>
  <c r="V580" i="27" s="1"/>
  <c r="V581" i="27" s="1"/>
  <c r="V582" i="27" s="1"/>
  <c r="V583" i="27" s="1"/>
  <c r="V584" i="27" s="1"/>
  <c r="V585" i="27" s="1"/>
  <c r="V586" i="27" s="1"/>
  <c r="V587" i="27" s="1"/>
  <c r="V588" i="27" s="1"/>
  <c r="V589" i="27" s="1"/>
  <c r="V590" i="27" s="1"/>
  <c r="V591" i="27" s="1"/>
  <c r="V592" i="27" s="1"/>
  <c r="V593" i="27" s="1"/>
  <c r="V594" i="27" s="1"/>
  <c r="V595" i="27" s="1"/>
  <c r="V596" i="27" s="1"/>
  <c r="V597" i="27" s="1"/>
  <c r="V598" i="27" s="1"/>
  <c r="V599" i="27" s="1"/>
  <c r="V600" i="27" s="1"/>
  <c r="V601" i="27" s="1"/>
  <c r="V602" i="27" s="1"/>
  <c r="V603" i="27" s="1"/>
  <c r="V604" i="27" s="1"/>
  <c r="V605" i="27" s="1"/>
  <c r="V606" i="27" s="1"/>
  <c r="V607" i="27" s="1"/>
  <c r="W8" i="27"/>
  <c r="M8" i="27"/>
  <c r="B8" i="27" s="1"/>
  <c r="C8" i="27" s="1"/>
  <c r="W8" i="26"/>
  <c r="V9" i="26"/>
  <c r="V10" i="26" s="1"/>
  <c r="V11" i="26" s="1"/>
  <c r="V12" i="26" s="1"/>
  <c r="V13" i="26" s="1"/>
  <c r="V14" i="26" s="1"/>
  <c r="V15" i="26" s="1"/>
  <c r="V16" i="26" s="1"/>
  <c r="V17" i="26" s="1"/>
  <c r="V18" i="26" s="1"/>
  <c r="V19" i="26" s="1"/>
  <c r="V20" i="26" s="1"/>
  <c r="V21" i="26" s="1"/>
  <c r="V22" i="26" s="1"/>
  <c r="V23" i="26" s="1"/>
  <c r="V24" i="26" s="1"/>
  <c r="V25" i="26" s="1"/>
  <c r="V26" i="26" s="1"/>
  <c r="V27" i="26" s="1"/>
  <c r="V28" i="26" s="1"/>
  <c r="V29" i="26" s="1"/>
  <c r="V30" i="26" s="1"/>
  <c r="V31" i="26" s="1"/>
  <c r="V32" i="26" s="1"/>
  <c r="V33" i="26" s="1"/>
  <c r="V34" i="26" s="1"/>
  <c r="V35" i="26" s="1"/>
  <c r="V36" i="26" s="1"/>
  <c r="V37" i="26" s="1"/>
  <c r="V38" i="26" s="1"/>
  <c r="V39" i="26" s="1"/>
  <c r="V40" i="26" s="1"/>
  <c r="V41" i="26" s="1"/>
  <c r="V42" i="26" s="1"/>
  <c r="V43" i="26" s="1"/>
  <c r="V44" i="26" s="1"/>
  <c r="V45" i="26" s="1"/>
  <c r="V46" i="26" s="1"/>
  <c r="V47" i="26" s="1"/>
  <c r="V48" i="26" s="1"/>
  <c r="V49" i="26" s="1"/>
  <c r="V50" i="26" s="1"/>
  <c r="V51" i="26" s="1"/>
  <c r="V52" i="26" s="1"/>
  <c r="V53" i="26" s="1"/>
  <c r="V54" i="26" s="1"/>
  <c r="V55" i="26" s="1"/>
  <c r="V56" i="26" s="1"/>
  <c r="V57" i="26" s="1"/>
  <c r="V58" i="26" s="1"/>
  <c r="V59" i="26" s="1"/>
  <c r="V60" i="26" s="1"/>
  <c r="V61" i="26" s="1"/>
  <c r="V62" i="26" s="1"/>
  <c r="V63" i="26" s="1"/>
  <c r="V64" i="26" s="1"/>
  <c r="V65" i="26" s="1"/>
  <c r="V66" i="26" s="1"/>
  <c r="V67" i="26" s="1"/>
  <c r="V68" i="26" s="1"/>
  <c r="V69" i="26" s="1"/>
  <c r="V70" i="26" s="1"/>
  <c r="V71" i="26" s="1"/>
  <c r="V72" i="26" s="1"/>
  <c r="V73" i="26" s="1"/>
  <c r="V74" i="26" s="1"/>
  <c r="V75" i="26" s="1"/>
  <c r="V76" i="26" s="1"/>
  <c r="V77" i="26" s="1"/>
  <c r="V78" i="26" s="1"/>
  <c r="V79" i="26" s="1"/>
  <c r="V80" i="26" s="1"/>
  <c r="V81" i="26" s="1"/>
  <c r="V82" i="26" s="1"/>
  <c r="V83" i="26" s="1"/>
  <c r="V84" i="26" s="1"/>
  <c r="V85" i="26" s="1"/>
  <c r="V86" i="26" s="1"/>
  <c r="V87" i="26" s="1"/>
  <c r="V88" i="26" s="1"/>
  <c r="V89" i="26" s="1"/>
  <c r="V90" i="26" s="1"/>
  <c r="V91" i="26" s="1"/>
  <c r="V92" i="26" s="1"/>
  <c r="V93" i="26" s="1"/>
  <c r="V94" i="26" s="1"/>
  <c r="V95" i="26" s="1"/>
  <c r="V96" i="26" s="1"/>
  <c r="V97" i="26" s="1"/>
  <c r="V98" i="26" s="1"/>
  <c r="V99" i="26" s="1"/>
  <c r="V100" i="26" s="1"/>
  <c r="V101" i="26" s="1"/>
  <c r="V102" i="26" s="1"/>
  <c r="V103" i="26" s="1"/>
  <c r="V104" i="26" s="1"/>
  <c r="V105" i="26" s="1"/>
  <c r="V106" i="26" s="1"/>
  <c r="V107" i="26" s="1"/>
  <c r="V108" i="26" s="1"/>
  <c r="V109" i="26" s="1"/>
  <c r="V110" i="26" s="1"/>
  <c r="V111" i="26" s="1"/>
  <c r="V112" i="26" s="1"/>
  <c r="V113" i="26" s="1"/>
  <c r="V114" i="26" s="1"/>
  <c r="V115" i="26" s="1"/>
  <c r="V116" i="26" s="1"/>
  <c r="V117" i="26" s="1"/>
  <c r="V118" i="26" s="1"/>
  <c r="V119" i="26" s="1"/>
  <c r="V120" i="26" s="1"/>
  <c r="V121" i="26" s="1"/>
  <c r="V122" i="26" s="1"/>
  <c r="V123" i="26" s="1"/>
  <c r="V124" i="26" s="1"/>
  <c r="V125" i="26" s="1"/>
  <c r="V126" i="26" s="1"/>
  <c r="V127" i="26" s="1"/>
  <c r="V128" i="26" s="1"/>
  <c r="V129" i="26" s="1"/>
  <c r="V130" i="26" s="1"/>
  <c r="V131" i="26" s="1"/>
  <c r="V132" i="26" s="1"/>
  <c r="V133" i="26" s="1"/>
  <c r="V134" i="26" s="1"/>
  <c r="V135" i="26" s="1"/>
  <c r="V136" i="26" s="1"/>
  <c r="V137" i="26" s="1"/>
  <c r="V138" i="26" s="1"/>
  <c r="V139" i="26" s="1"/>
  <c r="V140" i="26" s="1"/>
  <c r="V141" i="26" s="1"/>
  <c r="V142" i="26" s="1"/>
  <c r="V143" i="26" s="1"/>
  <c r="V144" i="26" s="1"/>
  <c r="V145" i="26" s="1"/>
  <c r="V146" i="26" s="1"/>
  <c r="V147" i="26" s="1"/>
  <c r="V148" i="26" s="1"/>
  <c r="V149" i="26" s="1"/>
  <c r="V150" i="26" s="1"/>
  <c r="V151" i="26" s="1"/>
  <c r="V152" i="26" s="1"/>
  <c r="V153" i="26" s="1"/>
  <c r="V154" i="26" s="1"/>
  <c r="V155" i="26" s="1"/>
  <c r="V156" i="26" s="1"/>
  <c r="V157" i="26" s="1"/>
  <c r="V158" i="26" s="1"/>
  <c r="V159" i="26" s="1"/>
  <c r="V160" i="26" s="1"/>
  <c r="V161" i="26" s="1"/>
  <c r="V162" i="26" s="1"/>
  <c r="V163" i="26" s="1"/>
  <c r="V164" i="26" s="1"/>
  <c r="V165" i="26" s="1"/>
  <c r="V166" i="26" s="1"/>
  <c r="V167" i="26" s="1"/>
  <c r="V168" i="26" s="1"/>
  <c r="V169" i="26" s="1"/>
  <c r="V170" i="26" s="1"/>
  <c r="V171" i="26" s="1"/>
  <c r="V172" i="26" s="1"/>
  <c r="V173" i="26" s="1"/>
  <c r="V174" i="26" s="1"/>
  <c r="V175" i="26" s="1"/>
  <c r="V176" i="26" s="1"/>
  <c r="V177" i="26" s="1"/>
  <c r="V178" i="26" s="1"/>
  <c r="V179" i="26" s="1"/>
  <c r="V180" i="26" s="1"/>
  <c r="V181" i="26" s="1"/>
  <c r="V182" i="26" s="1"/>
  <c r="V183" i="26" s="1"/>
  <c r="V184" i="26" s="1"/>
  <c r="V185" i="26" s="1"/>
  <c r="V186" i="26" s="1"/>
  <c r="V187" i="26" s="1"/>
  <c r="V188" i="26" s="1"/>
  <c r="V189" i="26" s="1"/>
  <c r="V190" i="26" s="1"/>
  <c r="V191" i="26" s="1"/>
  <c r="V192" i="26" s="1"/>
  <c r="V193" i="26" s="1"/>
  <c r="V194" i="26" s="1"/>
  <c r="V195" i="26" s="1"/>
  <c r="V196" i="26" s="1"/>
  <c r="V197" i="26" s="1"/>
  <c r="V198" i="26" s="1"/>
  <c r="V199" i="26" s="1"/>
  <c r="V200" i="26" s="1"/>
  <c r="V201" i="26" s="1"/>
  <c r="V202" i="26" s="1"/>
  <c r="V203" i="26" s="1"/>
  <c r="V204" i="26" s="1"/>
  <c r="V205" i="26" s="1"/>
  <c r="V206" i="26" s="1"/>
  <c r="V207" i="26" s="1"/>
  <c r="V208" i="26" s="1"/>
  <c r="V209" i="26" s="1"/>
  <c r="V210" i="26" s="1"/>
  <c r="V211" i="26" s="1"/>
  <c r="V212" i="26" s="1"/>
  <c r="V213" i="26" s="1"/>
  <c r="V214" i="26" s="1"/>
  <c r="V215" i="26" s="1"/>
  <c r="V216" i="26" s="1"/>
  <c r="V217" i="26" s="1"/>
  <c r="V218" i="26" s="1"/>
  <c r="V219" i="26" s="1"/>
  <c r="V220" i="26" s="1"/>
  <c r="V221" i="26" s="1"/>
  <c r="V222" i="26" s="1"/>
  <c r="V223" i="26" s="1"/>
  <c r="V224" i="26" s="1"/>
  <c r="V225" i="26" s="1"/>
  <c r="V226" i="26" s="1"/>
  <c r="V227" i="26" s="1"/>
  <c r="V228" i="26" s="1"/>
  <c r="V229" i="26" s="1"/>
  <c r="V230" i="26" s="1"/>
  <c r="V231" i="26" s="1"/>
  <c r="V232" i="26" s="1"/>
  <c r="V233" i="26" s="1"/>
  <c r="V234" i="26" s="1"/>
  <c r="V235" i="26" s="1"/>
  <c r="V236" i="26" s="1"/>
  <c r="V237" i="26" s="1"/>
  <c r="V238" i="26" s="1"/>
  <c r="V239" i="26" s="1"/>
  <c r="V240" i="26" s="1"/>
  <c r="V241" i="26" s="1"/>
  <c r="V242" i="26" s="1"/>
  <c r="V243" i="26" s="1"/>
  <c r="V244" i="26" s="1"/>
  <c r="V245" i="26" s="1"/>
  <c r="V246" i="26" s="1"/>
  <c r="V247" i="26" s="1"/>
  <c r="V248" i="26" s="1"/>
  <c r="V249" i="26" s="1"/>
  <c r="V250" i="26" s="1"/>
  <c r="V251" i="26" s="1"/>
  <c r="V252" i="26" s="1"/>
  <c r="V253" i="26" s="1"/>
  <c r="V254" i="26" s="1"/>
  <c r="V255" i="26" s="1"/>
  <c r="V256" i="26" s="1"/>
  <c r="V257" i="26" s="1"/>
  <c r="V258" i="26" s="1"/>
  <c r="V259" i="26" s="1"/>
  <c r="V260" i="26" s="1"/>
  <c r="V261" i="26" s="1"/>
  <c r="V262" i="26" s="1"/>
  <c r="V263" i="26" s="1"/>
  <c r="V264" i="26" s="1"/>
  <c r="V265" i="26" s="1"/>
  <c r="V266" i="26" s="1"/>
  <c r="V267" i="26" s="1"/>
  <c r="V268" i="26" s="1"/>
  <c r="V269" i="26" s="1"/>
  <c r="V270" i="26" s="1"/>
  <c r="V271" i="26" s="1"/>
  <c r="V272" i="26" s="1"/>
  <c r="V273" i="26" s="1"/>
  <c r="V274" i="26" s="1"/>
  <c r="V275" i="26" s="1"/>
  <c r="V276" i="26" s="1"/>
  <c r="V277" i="26" s="1"/>
  <c r="V278" i="26" s="1"/>
  <c r="V279" i="26" s="1"/>
  <c r="V280" i="26" s="1"/>
  <c r="V281" i="26" s="1"/>
  <c r="V282" i="26" s="1"/>
  <c r="V283" i="26" s="1"/>
  <c r="V284" i="26" s="1"/>
  <c r="V285" i="26" s="1"/>
  <c r="V286" i="26" s="1"/>
  <c r="V287" i="26" s="1"/>
  <c r="V288" i="26" s="1"/>
  <c r="V289" i="26" s="1"/>
  <c r="V290" i="26" s="1"/>
  <c r="V291" i="26" s="1"/>
  <c r="V292" i="26" s="1"/>
  <c r="V293" i="26" s="1"/>
  <c r="V294" i="26" s="1"/>
  <c r="V295" i="26" s="1"/>
  <c r="V296" i="26" s="1"/>
  <c r="V297" i="26" s="1"/>
  <c r="V298" i="26" s="1"/>
  <c r="V299" i="26" s="1"/>
  <c r="V300" i="26" s="1"/>
  <c r="V301" i="26" s="1"/>
  <c r="V302" i="26" s="1"/>
  <c r="V303" i="26" s="1"/>
  <c r="V304" i="26" s="1"/>
  <c r="V305" i="26" s="1"/>
  <c r="V306" i="26" s="1"/>
  <c r="V307" i="26" s="1"/>
  <c r="V308" i="26" s="1"/>
  <c r="V309" i="26" s="1"/>
  <c r="V310" i="26" s="1"/>
  <c r="V311" i="26" s="1"/>
  <c r="V312" i="26" s="1"/>
  <c r="V313" i="26" s="1"/>
  <c r="V314" i="26" s="1"/>
  <c r="V315" i="26" s="1"/>
  <c r="V316" i="26" s="1"/>
  <c r="V317" i="26" s="1"/>
  <c r="V318" i="26" s="1"/>
  <c r="V319" i="26" s="1"/>
  <c r="V320" i="26" s="1"/>
  <c r="V321" i="26" s="1"/>
  <c r="V322" i="26" s="1"/>
  <c r="V323" i="26" s="1"/>
  <c r="V324" i="26" s="1"/>
  <c r="V325" i="26" s="1"/>
  <c r="V326" i="26" s="1"/>
  <c r="V327" i="26" s="1"/>
  <c r="V328" i="26" s="1"/>
  <c r="V329" i="26" s="1"/>
  <c r="V330" i="26" s="1"/>
  <c r="V331" i="26" s="1"/>
  <c r="V332" i="26" s="1"/>
  <c r="V333" i="26" s="1"/>
  <c r="V334" i="26" s="1"/>
  <c r="V335" i="26" s="1"/>
  <c r="V336" i="26" s="1"/>
  <c r="V337" i="26" s="1"/>
  <c r="V338" i="26" s="1"/>
  <c r="V339" i="26" s="1"/>
  <c r="V340" i="26" s="1"/>
  <c r="V341" i="26" s="1"/>
  <c r="V342" i="26" s="1"/>
  <c r="V343" i="26" s="1"/>
  <c r="V344" i="26" s="1"/>
  <c r="V345" i="26" s="1"/>
  <c r="V346" i="26" s="1"/>
  <c r="V347" i="26" s="1"/>
  <c r="V348" i="26" s="1"/>
  <c r="V349" i="26" s="1"/>
  <c r="V350" i="26" s="1"/>
  <c r="V351" i="26" s="1"/>
  <c r="V352" i="26" s="1"/>
  <c r="V353" i="26" s="1"/>
  <c r="V354" i="26" s="1"/>
  <c r="V355" i="26" s="1"/>
  <c r="V356" i="26" s="1"/>
  <c r="V357" i="26" s="1"/>
  <c r="V358" i="26" s="1"/>
  <c r="V359" i="26" s="1"/>
  <c r="V360" i="26" s="1"/>
  <c r="V361" i="26" s="1"/>
  <c r="V362" i="26" s="1"/>
  <c r="V363" i="26" s="1"/>
  <c r="V364" i="26" s="1"/>
  <c r="V365" i="26" s="1"/>
  <c r="V366" i="26" s="1"/>
  <c r="V367" i="26" s="1"/>
  <c r="V368" i="26" s="1"/>
  <c r="V369" i="26" s="1"/>
  <c r="V370" i="26" s="1"/>
  <c r="V371" i="26" s="1"/>
  <c r="V372" i="26" s="1"/>
  <c r="V373" i="26" s="1"/>
  <c r="V374" i="26" s="1"/>
  <c r="V375" i="26" s="1"/>
  <c r="V376" i="26" s="1"/>
  <c r="V377" i="26" s="1"/>
  <c r="V378" i="26" s="1"/>
  <c r="V379" i="26" s="1"/>
  <c r="V380" i="26" s="1"/>
  <c r="V381" i="26" s="1"/>
  <c r="V382" i="26" s="1"/>
  <c r="V383" i="26" s="1"/>
  <c r="V384" i="26" s="1"/>
  <c r="V385" i="26" s="1"/>
  <c r="V386" i="26" s="1"/>
  <c r="V387" i="26" s="1"/>
  <c r="V388" i="26" s="1"/>
  <c r="V389" i="26" s="1"/>
  <c r="V390" i="26" s="1"/>
  <c r="V391" i="26" s="1"/>
  <c r="V392" i="26" s="1"/>
  <c r="V393" i="26" s="1"/>
  <c r="V394" i="26" s="1"/>
  <c r="V395" i="26" s="1"/>
  <c r="V396" i="26" s="1"/>
  <c r="V397" i="26" s="1"/>
  <c r="V398" i="26" s="1"/>
  <c r="V399" i="26" s="1"/>
  <c r="V400" i="26" s="1"/>
  <c r="V401" i="26" s="1"/>
  <c r="V402" i="26" s="1"/>
  <c r="V403" i="26" s="1"/>
  <c r="V404" i="26" s="1"/>
  <c r="V405" i="26" s="1"/>
  <c r="V406" i="26" s="1"/>
  <c r="V407" i="26" s="1"/>
  <c r="V408" i="26" s="1"/>
  <c r="V409" i="26" s="1"/>
  <c r="V410" i="26" s="1"/>
  <c r="V411" i="26" s="1"/>
  <c r="V412" i="26" s="1"/>
  <c r="V413" i="26" s="1"/>
  <c r="V414" i="26" s="1"/>
  <c r="V415" i="26" s="1"/>
  <c r="V416" i="26" s="1"/>
  <c r="V417" i="26" s="1"/>
  <c r="V418" i="26" s="1"/>
  <c r="V419" i="26" s="1"/>
  <c r="V420" i="26" s="1"/>
  <c r="V421" i="26" s="1"/>
  <c r="V422" i="26" s="1"/>
  <c r="V423" i="26" s="1"/>
  <c r="V424" i="26" s="1"/>
  <c r="V425" i="26" s="1"/>
  <c r="V426" i="26" s="1"/>
  <c r="V427" i="26" s="1"/>
  <c r="V428" i="26" s="1"/>
  <c r="V429" i="26" s="1"/>
  <c r="V430" i="26" s="1"/>
  <c r="V431" i="26" s="1"/>
  <c r="V432" i="26" s="1"/>
  <c r="V433" i="26" s="1"/>
  <c r="V434" i="26" s="1"/>
  <c r="V435" i="26" s="1"/>
  <c r="V436" i="26" s="1"/>
  <c r="V437" i="26" s="1"/>
  <c r="V438" i="26" s="1"/>
  <c r="V439" i="26" s="1"/>
  <c r="V440" i="26" s="1"/>
  <c r="V441" i="26" s="1"/>
  <c r="V442" i="26" s="1"/>
  <c r="V443" i="26" s="1"/>
  <c r="V444" i="26" s="1"/>
  <c r="V445" i="26" s="1"/>
  <c r="V446" i="26" s="1"/>
  <c r="V447" i="26" s="1"/>
  <c r="V448" i="26" s="1"/>
  <c r="V449" i="26" s="1"/>
  <c r="V450" i="26" s="1"/>
  <c r="V451" i="26" s="1"/>
  <c r="V452" i="26" s="1"/>
  <c r="V453" i="26" s="1"/>
  <c r="V454" i="26" s="1"/>
  <c r="V455" i="26" s="1"/>
  <c r="V456" i="26" s="1"/>
  <c r="V457" i="26" s="1"/>
  <c r="V458" i="26" s="1"/>
  <c r="V459" i="26" s="1"/>
  <c r="V460" i="26" s="1"/>
  <c r="V461" i="26" s="1"/>
  <c r="V462" i="26" s="1"/>
  <c r="V463" i="26" s="1"/>
  <c r="V464" i="26" s="1"/>
  <c r="V465" i="26" s="1"/>
  <c r="V466" i="26" s="1"/>
  <c r="V467" i="26" s="1"/>
  <c r="V468" i="26" s="1"/>
  <c r="V469" i="26" s="1"/>
  <c r="V470" i="26" s="1"/>
  <c r="V471" i="26" s="1"/>
  <c r="V472" i="26" s="1"/>
  <c r="V473" i="26" s="1"/>
  <c r="V474" i="26" s="1"/>
  <c r="V475" i="26" s="1"/>
  <c r="V476" i="26" s="1"/>
  <c r="V477" i="26" s="1"/>
  <c r="V478" i="26" s="1"/>
  <c r="V479" i="26" s="1"/>
  <c r="V480" i="26" s="1"/>
  <c r="V481" i="26" s="1"/>
  <c r="V482" i="26" s="1"/>
  <c r="V483" i="26" s="1"/>
  <c r="V484" i="26" s="1"/>
  <c r="V485" i="26" s="1"/>
  <c r="V486" i="26" s="1"/>
  <c r="V487" i="26" s="1"/>
  <c r="V488" i="26" s="1"/>
  <c r="V489" i="26" s="1"/>
  <c r="V490" i="26" s="1"/>
  <c r="V491" i="26" s="1"/>
  <c r="V492" i="26" s="1"/>
  <c r="V493" i="26" s="1"/>
  <c r="V494" i="26" s="1"/>
  <c r="V495" i="26" s="1"/>
  <c r="V496" i="26" s="1"/>
  <c r="V497" i="26" s="1"/>
  <c r="V498" i="26" s="1"/>
  <c r="V499" i="26" s="1"/>
  <c r="V500" i="26" s="1"/>
  <c r="V501" i="26" s="1"/>
  <c r="V502" i="26" s="1"/>
  <c r="V503" i="26" s="1"/>
  <c r="V504" i="26" s="1"/>
  <c r="V505" i="26" s="1"/>
  <c r="V506" i="26" s="1"/>
  <c r="V507" i="26" s="1"/>
  <c r="V508" i="26" s="1"/>
  <c r="V509" i="26" s="1"/>
  <c r="V510" i="26" s="1"/>
  <c r="V511" i="26" s="1"/>
  <c r="V512" i="26" s="1"/>
  <c r="V513" i="26" s="1"/>
  <c r="V514" i="26" s="1"/>
  <c r="V515" i="26" s="1"/>
  <c r="V516" i="26" s="1"/>
  <c r="V517" i="26" s="1"/>
  <c r="V518" i="26" s="1"/>
  <c r="V519" i="26" s="1"/>
  <c r="V520" i="26" s="1"/>
  <c r="V521" i="26" s="1"/>
  <c r="V522" i="26" s="1"/>
  <c r="V523" i="26" s="1"/>
  <c r="V524" i="26" s="1"/>
  <c r="V525" i="26" s="1"/>
  <c r="V526" i="26" s="1"/>
  <c r="V527" i="26" s="1"/>
  <c r="V528" i="26" s="1"/>
  <c r="V529" i="26" s="1"/>
  <c r="V530" i="26" s="1"/>
  <c r="V531" i="26" s="1"/>
  <c r="V532" i="26" s="1"/>
  <c r="V533" i="26" s="1"/>
  <c r="V534" i="26" s="1"/>
  <c r="V535" i="26" s="1"/>
  <c r="V536" i="26" s="1"/>
  <c r="V537" i="26" s="1"/>
  <c r="V538" i="26" s="1"/>
  <c r="V539" i="26" s="1"/>
  <c r="V540" i="26" s="1"/>
  <c r="V541" i="26" s="1"/>
  <c r="V542" i="26" s="1"/>
  <c r="V543" i="26" s="1"/>
  <c r="V544" i="26" s="1"/>
  <c r="V545" i="26" s="1"/>
  <c r="V546" i="26" s="1"/>
  <c r="V547" i="26" s="1"/>
  <c r="V548" i="26" s="1"/>
  <c r="V549" i="26" s="1"/>
  <c r="V550" i="26" s="1"/>
  <c r="V551" i="26" s="1"/>
  <c r="V552" i="26" s="1"/>
  <c r="V553" i="26" s="1"/>
  <c r="V554" i="26" s="1"/>
  <c r="V555" i="26" s="1"/>
  <c r="V556" i="26" s="1"/>
  <c r="V557" i="26" s="1"/>
  <c r="V558" i="26" s="1"/>
  <c r="V559" i="26" s="1"/>
  <c r="V560" i="26" s="1"/>
  <c r="V561" i="26" s="1"/>
  <c r="V562" i="26" s="1"/>
  <c r="V563" i="26" s="1"/>
  <c r="V564" i="26" s="1"/>
  <c r="V565" i="26" s="1"/>
  <c r="V566" i="26" s="1"/>
  <c r="V567" i="26" s="1"/>
  <c r="V568" i="26" s="1"/>
  <c r="V569" i="26" s="1"/>
  <c r="V570" i="26" s="1"/>
  <c r="V571" i="26" s="1"/>
  <c r="V572" i="26" s="1"/>
  <c r="V573" i="26" s="1"/>
  <c r="V574" i="26" s="1"/>
  <c r="V575" i="26" s="1"/>
  <c r="V576" i="26" s="1"/>
  <c r="V577" i="26" s="1"/>
  <c r="V578" i="26" s="1"/>
  <c r="V579" i="26" s="1"/>
  <c r="V580" i="26" s="1"/>
  <c r="V581" i="26" s="1"/>
  <c r="V582" i="26" s="1"/>
  <c r="V583" i="26" s="1"/>
  <c r="V584" i="26" s="1"/>
  <c r="V585" i="26" s="1"/>
  <c r="V586" i="26" s="1"/>
  <c r="V587" i="26" s="1"/>
  <c r="V588" i="26" s="1"/>
  <c r="V589" i="26" s="1"/>
  <c r="V590" i="26" s="1"/>
  <c r="V591" i="26" s="1"/>
  <c r="V592" i="26" s="1"/>
  <c r="V593" i="26" s="1"/>
  <c r="V594" i="26" s="1"/>
  <c r="V595" i="26" s="1"/>
  <c r="V596" i="26" s="1"/>
  <c r="V597" i="26" s="1"/>
  <c r="V598" i="26" s="1"/>
  <c r="V599" i="26" s="1"/>
  <c r="V600" i="26" s="1"/>
  <c r="V601" i="26" s="1"/>
  <c r="V602" i="26" s="1"/>
  <c r="V603" i="26" s="1"/>
  <c r="V604" i="26" s="1"/>
  <c r="V605" i="26" s="1"/>
  <c r="V606" i="26" s="1"/>
  <c r="V607" i="26" s="1"/>
  <c r="M8" i="26"/>
  <c r="B8" i="26" s="1"/>
  <c r="V9" i="25"/>
  <c r="V10" i="25" s="1"/>
  <c r="V11" i="25" s="1"/>
  <c r="V12" i="25" s="1"/>
  <c r="V13" i="25" s="1"/>
  <c r="V14" i="25" s="1"/>
  <c r="V15" i="25" s="1"/>
  <c r="V16" i="25" s="1"/>
  <c r="V17" i="25" s="1"/>
  <c r="V18" i="25" s="1"/>
  <c r="V19" i="25" s="1"/>
  <c r="V20" i="25" s="1"/>
  <c r="V21" i="25" s="1"/>
  <c r="V22" i="25" s="1"/>
  <c r="V23" i="25" s="1"/>
  <c r="V24" i="25" s="1"/>
  <c r="V25" i="25" s="1"/>
  <c r="V26" i="25" s="1"/>
  <c r="V27" i="25" s="1"/>
  <c r="V28" i="25" s="1"/>
  <c r="V29" i="25" s="1"/>
  <c r="V30" i="25" s="1"/>
  <c r="V31" i="25" s="1"/>
  <c r="V32" i="25" s="1"/>
  <c r="V33" i="25" s="1"/>
  <c r="V34" i="25" s="1"/>
  <c r="V35" i="25" s="1"/>
  <c r="V36" i="25" s="1"/>
  <c r="V37" i="25" s="1"/>
  <c r="V38" i="25" s="1"/>
  <c r="V39" i="25" s="1"/>
  <c r="V40" i="25" s="1"/>
  <c r="V41" i="25" s="1"/>
  <c r="V42" i="25" s="1"/>
  <c r="V43" i="25" s="1"/>
  <c r="V44" i="25" s="1"/>
  <c r="V45" i="25" s="1"/>
  <c r="V46" i="25" s="1"/>
  <c r="V47" i="25" s="1"/>
  <c r="V48" i="25" s="1"/>
  <c r="V49" i="25" s="1"/>
  <c r="V50" i="25" s="1"/>
  <c r="V51" i="25" s="1"/>
  <c r="V52" i="25" s="1"/>
  <c r="V53" i="25" s="1"/>
  <c r="V54" i="25" s="1"/>
  <c r="V55" i="25" s="1"/>
  <c r="V56" i="25" s="1"/>
  <c r="V57" i="25" s="1"/>
  <c r="V58" i="25" s="1"/>
  <c r="V59" i="25" s="1"/>
  <c r="V60" i="25" s="1"/>
  <c r="V61" i="25" s="1"/>
  <c r="V62" i="25" s="1"/>
  <c r="V63" i="25" s="1"/>
  <c r="V64" i="25" s="1"/>
  <c r="V65" i="25" s="1"/>
  <c r="V66" i="25" s="1"/>
  <c r="V67" i="25" s="1"/>
  <c r="V68" i="25" s="1"/>
  <c r="V69" i="25" s="1"/>
  <c r="V70" i="25" s="1"/>
  <c r="V71" i="25" s="1"/>
  <c r="V72" i="25" s="1"/>
  <c r="V73" i="25" s="1"/>
  <c r="V74" i="25" s="1"/>
  <c r="V75" i="25" s="1"/>
  <c r="V76" i="25" s="1"/>
  <c r="V77" i="25" s="1"/>
  <c r="V78" i="25" s="1"/>
  <c r="V79" i="25" s="1"/>
  <c r="V80" i="25" s="1"/>
  <c r="V81" i="25" s="1"/>
  <c r="V82" i="25" s="1"/>
  <c r="V83" i="25" s="1"/>
  <c r="V84" i="25" s="1"/>
  <c r="V85" i="25" s="1"/>
  <c r="V86" i="25" s="1"/>
  <c r="V87" i="25" s="1"/>
  <c r="V88" i="25" s="1"/>
  <c r="V89" i="25" s="1"/>
  <c r="V90" i="25" s="1"/>
  <c r="V91" i="25" s="1"/>
  <c r="V92" i="25" s="1"/>
  <c r="V93" i="25" s="1"/>
  <c r="V94" i="25" s="1"/>
  <c r="V95" i="25" s="1"/>
  <c r="V96" i="25" s="1"/>
  <c r="V97" i="25" s="1"/>
  <c r="V98" i="25" s="1"/>
  <c r="V99" i="25" s="1"/>
  <c r="V100" i="25" s="1"/>
  <c r="V101" i="25" s="1"/>
  <c r="V102" i="25" s="1"/>
  <c r="V103" i="25" s="1"/>
  <c r="V104" i="25" s="1"/>
  <c r="V105" i="25" s="1"/>
  <c r="V106" i="25" s="1"/>
  <c r="V107" i="25" s="1"/>
  <c r="V108" i="25" s="1"/>
  <c r="V109" i="25" s="1"/>
  <c r="V110" i="25" s="1"/>
  <c r="V111" i="25" s="1"/>
  <c r="V112" i="25" s="1"/>
  <c r="V113" i="25" s="1"/>
  <c r="V114" i="25" s="1"/>
  <c r="V115" i="25" s="1"/>
  <c r="V116" i="25" s="1"/>
  <c r="V117" i="25" s="1"/>
  <c r="V118" i="25" s="1"/>
  <c r="V119" i="25" s="1"/>
  <c r="V120" i="25" s="1"/>
  <c r="V121" i="25" s="1"/>
  <c r="V122" i="25" s="1"/>
  <c r="V123" i="25" s="1"/>
  <c r="V124" i="25" s="1"/>
  <c r="V125" i="25" s="1"/>
  <c r="V126" i="25" s="1"/>
  <c r="V127" i="25" s="1"/>
  <c r="V128" i="25" s="1"/>
  <c r="V129" i="25" s="1"/>
  <c r="V130" i="25" s="1"/>
  <c r="V131" i="25" s="1"/>
  <c r="V132" i="25" s="1"/>
  <c r="V133" i="25" s="1"/>
  <c r="V134" i="25" s="1"/>
  <c r="V135" i="25" s="1"/>
  <c r="V136" i="25" s="1"/>
  <c r="V137" i="25" s="1"/>
  <c r="V138" i="25" s="1"/>
  <c r="V139" i="25" s="1"/>
  <c r="V140" i="25" s="1"/>
  <c r="V141" i="25" s="1"/>
  <c r="V142" i="25" s="1"/>
  <c r="V143" i="25" s="1"/>
  <c r="V144" i="25" s="1"/>
  <c r="V145" i="25" s="1"/>
  <c r="V146" i="25" s="1"/>
  <c r="V147" i="25" s="1"/>
  <c r="V148" i="25" s="1"/>
  <c r="V149" i="25" s="1"/>
  <c r="V150" i="25" s="1"/>
  <c r="V151" i="25" s="1"/>
  <c r="V152" i="25" s="1"/>
  <c r="V153" i="25" s="1"/>
  <c r="V154" i="25" s="1"/>
  <c r="V155" i="25" s="1"/>
  <c r="V156" i="25" s="1"/>
  <c r="V157" i="25" s="1"/>
  <c r="V158" i="25" s="1"/>
  <c r="V159" i="25" s="1"/>
  <c r="V160" i="25" s="1"/>
  <c r="V161" i="25" s="1"/>
  <c r="V162" i="25" s="1"/>
  <c r="V163" i="25" s="1"/>
  <c r="V164" i="25" s="1"/>
  <c r="V165" i="25" s="1"/>
  <c r="V166" i="25" s="1"/>
  <c r="V167" i="25" s="1"/>
  <c r="V168" i="25" s="1"/>
  <c r="V169" i="25" s="1"/>
  <c r="V170" i="25" s="1"/>
  <c r="V171" i="25" s="1"/>
  <c r="V172" i="25" s="1"/>
  <c r="V173" i="25" s="1"/>
  <c r="V174" i="25" s="1"/>
  <c r="V175" i="25" s="1"/>
  <c r="V176" i="25" s="1"/>
  <c r="V177" i="25" s="1"/>
  <c r="V178" i="25" s="1"/>
  <c r="V179" i="25" s="1"/>
  <c r="V180" i="25" s="1"/>
  <c r="V181" i="25" s="1"/>
  <c r="V182" i="25" s="1"/>
  <c r="V183" i="25" s="1"/>
  <c r="V184" i="25" s="1"/>
  <c r="V185" i="25" s="1"/>
  <c r="V186" i="25" s="1"/>
  <c r="V187" i="25" s="1"/>
  <c r="V188" i="25" s="1"/>
  <c r="V189" i="25" s="1"/>
  <c r="V190" i="25" s="1"/>
  <c r="V191" i="25" s="1"/>
  <c r="V192" i="25" s="1"/>
  <c r="V193" i="25" s="1"/>
  <c r="V194" i="25" s="1"/>
  <c r="V195" i="25" s="1"/>
  <c r="V196" i="25" s="1"/>
  <c r="V197" i="25" s="1"/>
  <c r="V198" i="25" s="1"/>
  <c r="V199" i="25" s="1"/>
  <c r="V200" i="25" s="1"/>
  <c r="V201" i="25" s="1"/>
  <c r="V202" i="25" s="1"/>
  <c r="V203" i="25" s="1"/>
  <c r="V204" i="25" s="1"/>
  <c r="V205" i="25" s="1"/>
  <c r="V206" i="25" s="1"/>
  <c r="V207" i="25" s="1"/>
  <c r="V208" i="25" s="1"/>
  <c r="V209" i="25" s="1"/>
  <c r="V210" i="25" s="1"/>
  <c r="V211" i="25" s="1"/>
  <c r="V212" i="25" s="1"/>
  <c r="V213" i="25" s="1"/>
  <c r="V214" i="25" s="1"/>
  <c r="V215" i="25" s="1"/>
  <c r="V216" i="25" s="1"/>
  <c r="V217" i="25" s="1"/>
  <c r="V218" i="25" s="1"/>
  <c r="V219" i="25" s="1"/>
  <c r="V220" i="25" s="1"/>
  <c r="V221" i="25" s="1"/>
  <c r="V222" i="25" s="1"/>
  <c r="V223" i="25" s="1"/>
  <c r="V224" i="25" s="1"/>
  <c r="V225" i="25" s="1"/>
  <c r="V226" i="25" s="1"/>
  <c r="V227" i="25" s="1"/>
  <c r="V228" i="25" s="1"/>
  <c r="V229" i="25" s="1"/>
  <c r="V230" i="25" s="1"/>
  <c r="V231" i="25" s="1"/>
  <c r="V232" i="25" s="1"/>
  <c r="V233" i="25" s="1"/>
  <c r="V234" i="25" s="1"/>
  <c r="V235" i="25" s="1"/>
  <c r="V236" i="25" s="1"/>
  <c r="V237" i="25" s="1"/>
  <c r="V238" i="25" s="1"/>
  <c r="V239" i="25" s="1"/>
  <c r="V240" i="25" s="1"/>
  <c r="V241" i="25" s="1"/>
  <c r="V242" i="25" s="1"/>
  <c r="V243" i="25" s="1"/>
  <c r="V244" i="25" s="1"/>
  <c r="V245" i="25" s="1"/>
  <c r="V246" i="25" s="1"/>
  <c r="V247" i="25" s="1"/>
  <c r="V248" i="25" s="1"/>
  <c r="V249" i="25" s="1"/>
  <c r="V250" i="25" s="1"/>
  <c r="V251" i="25" s="1"/>
  <c r="V252" i="25" s="1"/>
  <c r="V253" i="25" s="1"/>
  <c r="V254" i="25" s="1"/>
  <c r="V255" i="25" s="1"/>
  <c r="V256" i="25" s="1"/>
  <c r="V257" i="25" s="1"/>
  <c r="V258" i="25" s="1"/>
  <c r="V259" i="25" s="1"/>
  <c r="V260" i="25" s="1"/>
  <c r="V261" i="25" s="1"/>
  <c r="V262" i="25" s="1"/>
  <c r="V263" i="25" s="1"/>
  <c r="V264" i="25" s="1"/>
  <c r="V265" i="25" s="1"/>
  <c r="V266" i="25" s="1"/>
  <c r="V267" i="25" s="1"/>
  <c r="V268" i="25" s="1"/>
  <c r="V269" i="25" s="1"/>
  <c r="V270" i="25" s="1"/>
  <c r="V271" i="25" s="1"/>
  <c r="V272" i="25" s="1"/>
  <c r="V273" i="25" s="1"/>
  <c r="V274" i="25" s="1"/>
  <c r="V275" i="25" s="1"/>
  <c r="V276" i="25" s="1"/>
  <c r="V277" i="25" s="1"/>
  <c r="V278" i="25" s="1"/>
  <c r="V279" i="25" s="1"/>
  <c r="V280" i="25" s="1"/>
  <c r="V281" i="25" s="1"/>
  <c r="V282" i="25" s="1"/>
  <c r="V283" i="25" s="1"/>
  <c r="V284" i="25" s="1"/>
  <c r="V285" i="25" s="1"/>
  <c r="V286" i="25" s="1"/>
  <c r="V287" i="25" s="1"/>
  <c r="V288" i="25" s="1"/>
  <c r="V289" i="25" s="1"/>
  <c r="V290" i="25" s="1"/>
  <c r="V291" i="25" s="1"/>
  <c r="V292" i="25" s="1"/>
  <c r="V293" i="25" s="1"/>
  <c r="V294" i="25" s="1"/>
  <c r="V295" i="25" s="1"/>
  <c r="V296" i="25" s="1"/>
  <c r="V297" i="25" s="1"/>
  <c r="V298" i="25" s="1"/>
  <c r="V299" i="25" s="1"/>
  <c r="V300" i="25" s="1"/>
  <c r="V301" i="25" s="1"/>
  <c r="V302" i="25" s="1"/>
  <c r="V303" i="25" s="1"/>
  <c r="V304" i="25" s="1"/>
  <c r="V305" i="25" s="1"/>
  <c r="V306" i="25" s="1"/>
  <c r="V307" i="25" s="1"/>
  <c r="V308" i="25" s="1"/>
  <c r="V309" i="25" s="1"/>
  <c r="V310" i="25" s="1"/>
  <c r="V311" i="25" s="1"/>
  <c r="V312" i="25" s="1"/>
  <c r="V313" i="25" s="1"/>
  <c r="V314" i="25" s="1"/>
  <c r="V315" i="25" s="1"/>
  <c r="V316" i="25" s="1"/>
  <c r="V317" i="25" s="1"/>
  <c r="V318" i="25" s="1"/>
  <c r="V319" i="25" s="1"/>
  <c r="V320" i="25" s="1"/>
  <c r="V321" i="25" s="1"/>
  <c r="V322" i="25" s="1"/>
  <c r="V323" i="25" s="1"/>
  <c r="V324" i="25" s="1"/>
  <c r="V325" i="25" s="1"/>
  <c r="V326" i="25" s="1"/>
  <c r="V327" i="25" s="1"/>
  <c r="V328" i="25" s="1"/>
  <c r="V329" i="25" s="1"/>
  <c r="V330" i="25" s="1"/>
  <c r="V331" i="25" s="1"/>
  <c r="V332" i="25" s="1"/>
  <c r="V333" i="25" s="1"/>
  <c r="V334" i="25" s="1"/>
  <c r="V335" i="25" s="1"/>
  <c r="V336" i="25" s="1"/>
  <c r="V337" i="25" s="1"/>
  <c r="V338" i="25" s="1"/>
  <c r="V339" i="25" s="1"/>
  <c r="V340" i="25" s="1"/>
  <c r="V341" i="25" s="1"/>
  <c r="V342" i="25" s="1"/>
  <c r="V343" i="25" s="1"/>
  <c r="V344" i="25" s="1"/>
  <c r="V345" i="25" s="1"/>
  <c r="V346" i="25" s="1"/>
  <c r="V347" i="25" s="1"/>
  <c r="V348" i="25" s="1"/>
  <c r="V349" i="25" s="1"/>
  <c r="V350" i="25" s="1"/>
  <c r="V351" i="25" s="1"/>
  <c r="V352" i="25" s="1"/>
  <c r="V353" i="25" s="1"/>
  <c r="V354" i="25" s="1"/>
  <c r="V355" i="25" s="1"/>
  <c r="V356" i="25" s="1"/>
  <c r="V357" i="25" s="1"/>
  <c r="V358" i="25" s="1"/>
  <c r="V359" i="25" s="1"/>
  <c r="V360" i="25" s="1"/>
  <c r="V361" i="25" s="1"/>
  <c r="V362" i="25" s="1"/>
  <c r="V363" i="25" s="1"/>
  <c r="V364" i="25" s="1"/>
  <c r="V365" i="25" s="1"/>
  <c r="V366" i="25" s="1"/>
  <c r="V367" i="25" s="1"/>
  <c r="V368" i="25" s="1"/>
  <c r="V369" i="25" s="1"/>
  <c r="V370" i="25" s="1"/>
  <c r="V371" i="25" s="1"/>
  <c r="V372" i="25" s="1"/>
  <c r="V373" i="25" s="1"/>
  <c r="V374" i="25" s="1"/>
  <c r="V375" i="25" s="1"/>
  <c r="V376" i="25" s="1"/>
  <c r="V377" i="25" s="1"/>
  <c r="V378" i="25" s="1"/>
  <c r="V379" i="25" s="1"/>
  <c r="V380" i="25" s="1"/>
  <c r="V381" i="25" s="1"/>
  <c r="V382" i="25" s="1"/>
  <c r="V383" i="25" s="1"/>
  <c r="V384" i="25" s="1"/>
  <c r="V385" i="25" s="1"/>
  <c r="V386" i="25" s="1"/>
  <c r="V387" i="25" s="1"/>
  <c r="V388" i="25" s="1"/>
  <c r="V389" i="25" s="1"/>
  <c r="V390" i="25" s="1"/>
  <c r="V391" i="25" s="1"/>
  <c r="V392" i="25" s="1"/>
  <c r="V393" i="25" s="1"/>
  <c r="V394" i="25" s="1"/>
  <c r="V395" i="25" s="1"/>
  <c r="V396" i="25" s="1"/>
  <c r="V397" i="25" s="1"/>
  <c r="V398" i="25" s="1"/>
  <c r="V399" i="25" s="1"/>
  <c r="V400" i="25" s="1"/>
  <c r="V401" i="25" s="1"/>
  <c r="V402" i="25" s="1"/>
  <c r="V403" i="25" s="1"/>
  <c r="V404" i="25" s="1"/>
  <c r="V405" i="25" s="1"/>
  <c r="V406" i="25" s="1"/>
  <c r="V407" i="25" s="1"/>
  <c r="V408" i="25" s="1"/>
  <c r="V409" i="25" s="1"/>
  <c r="V410" i="25" s="1"/>
  <c r="V411" i="25" s="1"/>
  <c r="V412" i="25" s="1"/>
  <c r="V413" i="25" s="1"/>
  <c r="V414" i="25" s="1"/>
  <c r="V415" i="25" s="1"/>
  <c r="V416" i="25" s="1"/>
  <c r="V417" i="25" s="1"/>
  <c r="V418" i="25" s="1"/>
  <c r="V419" i="25" s="1"/>
  <c r="V420" i="25" s="1"/>
  <c r="V421" i="25" s="1"/>
  <c r="V422" i="25" s="1"/>
  <c r="V423" i="25" s="1"/>
  <c r="V424" i="25" s="1"/>
  <c r="V425" i="25" s="1"/>
  <c r="V426" i="25" s="1"/>
  <c r="V427" i="25" s="1"/>
  <c r="V428" i="25" s="1"/>
  <c r="V429" i="25" s="1"/>
  <c r="V430" i="25" s="1"/>
  <c r="V431" i="25" s="1"/>
  <c r="V432" i="25" s="1"/>
  <c r="V433" i="25" s="1"/>
  <c r="V434" i="25" s="1"/>
  <c r="V435" i="25" s="1"/>
  <c r="V436" i="25" s="1"/>
  <c r="V437" i="25" s="1"/>
  <c r="V438" i="25" s="1"/>
  <c r="V439" i="25" s="1"/>
  <c r="V440" i="25" s="1"/>
  <c r="V441" i="25" s="1"/>
  <c r="V442" i="25" s="1"/>
  <c r="V443" i="25" s="1"/>
  <c r="V444" i="25" s="1"/>
  <c r="V445" i="25" s="1"/>
  <c r="V446" i="25" s="1"/>
  <c r="V447" i="25" s="1"/>
  <c r="V448" i="25" s="1"/>
  <c r="V449" i="25" s="1"/>
  <c r="V450" i="25" s="1"/>
  <c r="V451" i="25" s="1"/>
  <c r="V452" i="25" s="1"/>
  <c r="V453" i="25" s="1"/>
  <c r="V454" i="25" s="1"/>
  <c r="V455" i="25" s="1"/>
  <c r="V456" i="25" s="1"/>
  <c r="V457" i="25" s="1"/>
  <c r="V458" i="25" s="1"/>
  <c r="V459" i="25" s="1"/>
  <c r="V460" i="25" s="1"/>
  <c r="V461" i="25" s="1"/>
  <c r="V462" i="25" s="1"/>
  <c r="V463" i="25" s="1"/>
  <c r="V464" i="25" s="1"/>
  <c r="V465" i="25" s="1"/>
  <c r="V466" i="25" s="1"/>
  <c r="V467" i="25" s="1"/>
  <c r="V468" i="25" s="1"/>
  <c r="V469" i="25" s="1"/>
  <c r="V470" i="25" s="1"/>
  <c r="V471" i="25" s="1"/>
  <c r="V472" i="25" s="1"/>
  <c r="V473" i="25" s="1"/>
  <c r="V474" i="25" s="1"/>
  <c r="V475" i="25" s="1"/>
  <c r="V476" i="25" s="1"/>
  <c r="V477" i="25" s="1"/>
  <c r="V478" i="25" s="1"/>
  <c r="V479" i="25" s="1"/>
  <c r="V480" i="25" s="1"/>
  <c r="V481" i="25" s="1"/>
  <c r="V482" i="25" s="1"/>
  <c r="V483" i="25" s="1"/>
  <c r="V484" i="25" s="1"/>
  <c r="V485" i="25" s="1"/>
  <c r="V486" i="25" s="1"/>
  <c r="V487" i="25" s="1"/>
  <c r="V488" i="25" s="1"/>
  <c r="V489" i="25" s="1"/>
  <c r="V490" i="25" s="1"/>
  <c r="V491" i="25" s="1"/>
  <c r="V492" i="25" s="1"/>
  <c r="V493" i="25" s="1"/>
  <c r="V494" i="25" s="1"/>
  <c r="V495" i="25" s="1"/>
  <c r="V496" i="25" s="1"/>
  <c r="V497" i="25" s="1"/>
  <c r="V498" i="25" s="1"/>
  <c r="V499" i="25" s="1"/>
  <c r="V500" i="25" s="1"/>
  <c r="V501" i="25" s="1"/>
  <c r="V502" i="25" s="1"/>
  <c r="V503" i="25" s="1"/>
  <c r="V504" i="25" s="1"/>
  <c r="V505" i="25" s="1"/>
  <c r="V506" i="25" s="1"/>
  <c r="V507" i="25" s="1"/>
  <c r="V508" i="25" s="1"/>
  <c r="V509" i="25" s="1"/>
  <c r="V510" i="25" s="1"/>
  <c r="V511" i="25" s="1"/>
  <c r="V512" i="25" s="1"/>
  <c r="V513" i="25" s="1"/>
  <c r="V514" i="25" s="1"/>
  <c r="V515" i="25" s="1"/>
  <c r="V516" i="25" s="1"/>
  <c r="V517" i="25" s="1"/>
  <c r="V518" i="25" s="1"/>
  <c r="V519" i="25" s="1"/>
  <c r="V520" i="25" s="1"/>
  <c r="V521" i="25" s="1"/>
  <c r="V522" i="25" s="1"/>
  <c r="V523" i="25" s="1"/>
  <c r="V524" i="25" s="1"/>
  <c r="V525" i="25" s="1"/>
  <c r="V526" i="25" s="1"/>
  <c r="V527" i="25" s="1"/>
  <c r="V528" i="25" s="1"/>
  <c r="V529" i="25" s="1"/>
  <c r="V530" i="25" s="1"/>
  <c r="V531" i="25" s="1"/>
  <c r="V532" i="25" s="1"/>
  <c r="V533" i="25" s="1"/>
  <c r="V534" i="25" s="1"/>
  <c r="V535" i="25" s="1"/>
  <c r="V536" i="25" s="1"/>
  <c r="V537" i="25" s="1"/>
  <c r="V538" i="25" s="1"/>
  <c r="V539" i="25" s="1"/>
  <c r="V540" i="25" s="1"/>
  <c r="V541" i="25" s="1"/>
  <c r="V542" i="25" s="1"/>
  <c r="V543" i="25" s="1"/>
  <c r="V544" i="25" s="1"/>
  <c r="V545" i="25" s="1"/>
  <c r="V546" i="25" s="1"/>
  <c r="V547" i="25" s="1"/>
  <c r="V548" i="25" s="1"/>
  <c r="V549" i="25" s="1"/>
  <c r="V550" i="25" s="1"/>
  <c r="V551" i="25" s="1"/>
  <c r="V552" i="25" s="1"/>
  <c r="V553" i="25" s="1"/>
  <c r="V554" i="25" s="1"/>
  <c r="V555" i="25" s="1"/>
  <c r="V556" i="25" s="1"/>
  <c r="V557" i="25" s="1"/>
  <c r="V558" i="25" s="1"/>
  <c r="V559" i="25" s="1"/>
  <c r="V560" i="25" s="1"/>
  <c r="V561" i="25" s="1"/>
  <c r="V562" i="25" s="1"/>
  <c r="V563" i="25" s="1"/>
  <c r="V564" i="25" s="1"/>
  <c r="V565" i="25" s="1"/>
  <c r="V566" i="25" s="1"/>
  <c r="V567" i="25" s="1"/>
  <c r="V568" i="25" s="1"/>
  <c r="V569" i="25" s="1"/>
  <c r="V570" i="25" s="1"/>
  <c r="V571" i="25" s="1"/>
  <c r="V572" i="25" s="1"/>
  <c r="V573" i="25" s="1"/>
  <c r="V574" i="25" s="1"/>
  <c r="V575" i="25" s="1"/>
  <c r="V576" i="25" s="1"/>
  <c r="V577" i="25" s="1"/>
  <c r="V578" i="25" s="1"/>
  <c r="V579" i="25" s="1"/>
  <c r="V580" i="25" s="1"/>
  <c r="V581" i="25" s="1"/>
  <c r="V582" i="25" s="1"/>
  <c r="V583" i="25" s="1"/>
  <c r="V584" i="25" s="1"/>
  <c r="V585" i="25" s="1"/>
  <c r="V586" i="25" s="1"/>
  <c r="V587" i="25" s="1"/>
  <c r="V588" i="25" s="1"/>
  <c r="V589" i="25" s="1"/>
  <c r="V590" i="25" s="1"/>
  <c r="V591" i="25" s="1"/>
  <c r="V592" i="25" s="1"/>
  <c r="V593" i="25" s="1"/>
  <c r="V594" i="25" s="1"/>
  <c r="V595" i="25" s="1"/>
  <c r="V596" i="25" s="1"/>
  <c r="V597" i="25" s="1"/>
  <c r="V598" i="25" s="1"/>
  <c r="V599" i="25" s="1"/>
  <c r="V600" i="25" s="1"/>
  <c r="V601" i="25" s="1"/>
  <c r="V602" i="25" s="1"/>
  <c r="V603" i="25" s="1"/>
  <c r="V604" i="25" s="1"/>
  <c r="V605" i="25" s="1"/>
  <c r="V606" i="25" s="1"/>
  <c r="V607" i="25" s="1"/>
  <c r="M8" i="25"/>
  <c r="B8" i="25" s="1"/>
  <c r="W8" i="25"/>
  <c r="W8" i="24"/>
  <c r="V9" i="24"/>
  <c r="V10" i="24" s="1"/>
  <c r="V11" i="24" s="1"/>
  <c r="V12" i="24" s="1"/>
  <c r="V13" i="24" s="1"/>
  <c r="V14" i="24" s="1"/>
  <c r="V15" i="24" s="1"/>
  <c r="V16" i="24" s="1"/>
  <c r="V17" i="24" s="1"/>
  <c r="V18" i="24" s="1"/>
  <c r="V19" i="24" s="1"/>
  <c r="V20" i="24" s="1"/>
  <c r="V21" i="24" s="1"/>
  <c r="V22" i="24" s="1"/>
  <c r="V23" i="24" s="1"/>
  <c r="V24" i="24" s="1"/>
  <c r="V25" i="24" s="1"/>
  <c r="V26" i="24" s="1"/>
  <c r="V27" i="24" s="1"/>
  <c r="V28" i="24" s="1"/>
  <c r="V29" i="24" s="1"/>
  <c r="V30" i="24" s="1"/>
  <c r="V31" i="24" s="1"/>
  <c r="V32" i="24" s="1"/>
  <c r="V33" i="24" s="1"/>
  <c r="V34" i="24" s="1"/>
  <c r="V35" i="24" s="1"/>
  <c r="V36" i="24" s="1"/>
  <c r="V37" i="24" s="1"/>
  <c r="V38" i="24" s="1"/>
  <c r="V39" i="24" s="1"/>
  <c r="V40" i="24" s="1"/>
  <c r="V41" i="24" s="1"/>
  <c r="V42" i="24" s="1"/>
  <c r="V43" i="24" s="1"/>
  <c r="V44" i="24" s="1"/>
  <c r="V45" i="24" s="1"/>
  <c r="V46" i="24" s="1"/>
  <c r="V47" i="24" s="1"/>
  <c r="V48" i="24" s="1"/>
  <c r="V49" i="24" s="1"/>
  <c r="V50" i="24" s="1"/>
  <c r="V51" i="24" s="1"/>
  <c r="V52" i="24" s="1"/>
  <c r="V53" i="24" s="1"/>
  <c r="V54" i="24" s="1"/>
  <c r="V55" i="24" s="1"/>
  <c r="V56" i="24" s="1"/>
  <c r="V57" i="24" s="1"/>
  <c r="V58" i="24" s="1"/>
  <c r="V59" i="24" s="1"/>
  <c r="V60" i="24" s="1"/>
  <c r="V61" i="24" s="1"/>
  <c r="V62" i="24" s="1"/>
  <c r="V63" i="24" s="1"/>
  <c r="V64" i="24" s="1"/>
  <c r="V65" i="24" s="1"/>
  <c r="V66" i="24" s="1"/>
  <c r="V67" i="24" s="1"/>
  <c r="V68" i="24" s="1"/>
  <c r="V69" i="24" s="1"/>
  <c r="V70" i="24" s="1"/>
  <c r="V71" i="24" s="1"/>
  <c r="V72" i="24" s="1"/>
  <c r="V73" i="24" s="1"/>
  <c r="V74" i="24" s="1"/>
  <c r="V75" i="24" s="1"/>
  <c r="V76" i="24" s="1"/>
  <c r="V77" i="24" s="1"/>
  <c r="V78" i="24" s="1"/>
  <c r="V79" i="24" s="1"/>
  <c r="V80" i="24" s="1"/>
  <c r="V81" i="24" s="1"/>
  <c r="V82" i="24" s="1"/>
  <c r="V83" i="24" s="1"/>
  <c r="V84" i="24" s="1"/>
  <c r="V85" i="24" s="1"/>
  <c r="V86" i="24" s="1"/>
  <c r="V87" i="24" s="1"/>
  <c r="V88" i="24" s="1"/>
  <c r="V89" i="24" s="1"/>
  <c r="V90" i="24" s="1"/>
  <c r="V91" i="24" s="1"/>
  <c r="V92" i="24" s="1"/>
  <c r="V93" i="24" s="1"/>
  <c r="V94" i="24" s="1"/>
  <c r="V95" i="24" s="1"/>
  <c r="V96" i="24" s="1"/>
  <c r="V97" i="24" s="1"/>
  <c r="V98" i="24" s="1"/>
  <c r="V99" i="24" s="1"/>
  <c r="V100" i="24" s="1"/>
  <c r="V101" i="24" s="1"/>
  <c r="V102" i="24" s="1"/>
  <c r="V103" i="24" s="1"/>
  <c r="V104" i="24" s="1"/>
  <c r="V105" i="24" s="1"/>
  <c r="V106" i="24" s="1"/>
  <c r="V107" i="24" s="1"/>
  <c r="V108" i="24" s="1"/>
  <c r="V109" i="24" s="1"/>
  <c r="V110" i="24" s="1"/>
  <c r="V111" i="24" s="1"/>
  <c r="V112" i="24" s="1"/>
  <c r="V113" i="24" s="1"/>
  <c r="V114" i="24" s="1"/>
  <c r="V115" i="24" s="1"/>
  <c r="V116" i="24" s="1"/>
  <c r="V117" i="24" s="1"/>
  <c r="V118" i="24" s="1"/>
  <c r="V119" i="24" s="1"/>
  <c r="V120" i="24" s="1"/>
  <c r="V121" i="24" s="1"/>
  <c r="V122" i="24" s="1"/>
  <c r="V123" i="24" s="1"/>
  <c r="V124" i="24" s="1"/>
  <c r="V125" i="24" s="1"/>
  <c r="V126" i="24" s="1"/>
  <c r="V127" i="24" s="1"/>
  <c r="V128" i="24" s="1"/>
  <c r="V129" i="24" s="1"/>
  <c r="V130" i="24" s="1"/>
  <c r="V131" i="24" s="1"/>
  <c r="V132" i="24" s="1"/>
  <c r="V133" i="24" s="1"/>
  <c r="V134" i="24" s="1"/>
  <c r="V135" i="24" s="1"/>
  <c r="V136" i="24" s="1"/>
  <c r="V137" i="24" s="1"/>
  <c r="V138" i="24" s="1"/>
  <c r="V139" i="24" s="1"/>
  <c r="V140" i="24" s="1"/>
  <c r="V141" i="24" s="1"/>
  <c r="V142" i="24" s="1"/>
  <c r="V143" i="24" s="1"/>
  <c r="V144" i="24" s="1"/>
  <c r="V145" i="24" s="1"/>
  <c r="V146" i="24" s="1"/>
  <c r="V147" i="24" s="1"/>
  <c r="V148" i="24" s="1"/>
  <c r="V149" i="24" s="1"/>
  <c r="V150" i="24" s="1"/>
  <c r="V151" i="24" s="1"/>
  <c r="V152" i="24" s="1"/>
  <c r="V153" i="24" s="1"/>
  <c r="V154" i="24" s="1"/>
  <c r="V155" i="24" s="1"/>
  <c r="V156" i="24" s="1"/>
  <c r="V157" i="24" s="1"/>
  <c r="V158" i="24" s="1"/>
  <c r="V159" i="24" s="1"/>
  <c r="V160" i="24" s="1"/>
  <c r="V161" i="24" s="1"/>
  <c r="V162" i="24" s="1"/>
  <c r="V163" i="24" s="1"/>
  <c r="V164" i="24" s="1"/>
  <c r="V165" i="24" s="1"/>
  <c r="V166" i="24" s="1"/>
  <c r="V167" i="24" s="1"/>
  <c r="V168" i="24" s="1"/>
  <c r="V169" i="24" s="1"/>
  <c r="V170" i="24" s="1"/>
  <c r="V171" i="24" s="1"/>
  <c r="V172" i="24" s="1"/>
  <c r="V173" i="24" s="1"/>
  <c r="V174" i="24" s="1"/>
  <c r="V175" i="24" s="1"/>
  <c r="V176" i="24" s="1"/>
  <c r="V177" i="24" s="1"/>
  <c r="V178" i="24" s="1"/>
  <c r="V179" i="24" s="1"/>
  <c r="V180" i="24" s="1"/>
  <c r="V181" i="24" s="1"/>
  <c r="V182" i="24" s="1"/>
  <c r="V183" i="24" s="1"/>
  <c r="V184" i="24" s="1"/>
  <c r="V185" i="24" s="1"/>
  <c r="V186" i="24" s="1"/>
  <c r="V187" i="24" s="1"/>
  <c r="V188" i="24" s="1"/>
  <c r="V189" i="24" s="1"/>
  <c r="V190" i="24" s="1"/>
  <c r="V191" i="24" s="1"/>
  <c r="V192" i="24" s="1"/>
  <c r="V193" i="24" s="1"/>
  <c r="V194" i="24" s="1"/>
  <c r="V195" i="24" s="1"/>
  <c r="V196" i="24" s="1"/>
  <c r="V197" i="24" s="1"/>
  <c r="V198" i="24" s="1"/>
  <c r="V199" i="24" s="1"/>
  <c r="V200" i="24" s="1"/>
  <c r="V201" i="24" s="1"/>
  <c r="V202" i="24" s="1"/>
  <c r="V203" i="24" s="1"/>
  <c r="V204" i="24" s="1"/>
  <c r="V205" i="24" s="1"/>
  <c r="V206" i="24" s="1"/>
  <c r="V207" i="24" s="1"/>
  <c r="V208" i="24" s="1"/>
  <c r="V209" i="24" s="1"/>
  <c r="V210" i="24" s="1"/>
  <c r="V211" i="24" s="1"/>
  <c r="V212" i="24" s="1"/>
  <c r="V213" i="24" s="1"/>
  <c r="V214" i="24" s="1"/>
  <c r="V215" i="24" s="1"/>
  <c r="V216" i="24" s="1"/>
  <c r="V217" i="24" s="1"/>
  <c r="V218" i="24" s="1"/>
  <c r="V219" i="24" s="1"/>
  <c r="V220" i="24" s="1"/>
  <c r="V221" i="24" s="1"/>
  <c r="V222" i="24" s="1"/>
  <c r="V223" i="24" s="1"/>
  <c r="V224" i="24" s="1"/>
  <c r="V225" i="24" s="1"/>
  <c r="V226" i="24" s="1"/>
  <c r="V227" i="24" s="1"/>
  <c r="V228" i="24" s="1"/>
  <c r="V229" i="24" s="1"/>
  <c r="V230" i="24" s="1"/>
  <c r="V231" i="24" s="1"/>
  <c r="V232" i="24" s="1"/>
  <c r="V233" i="24" s="1"/>
  <c r="V234" i="24" s="1"/>
  <c r="V235" i="24" s="1"/>
  <c r="V236" i="24" s="1"/>
  <c r="V237" i="24" s="1"/>
  <c r="V238" i="24" s="1"/>
  <c r="V239" i="24" s="1"/>
  <c r="V240" i="24" s="1"/>
  <c r="V241" i="24" s="1"/>
  <c r="V242" i="24" s="1"/>
  <c r="V243" i="24" s="1"/>
  <c r="V244" i="24" s="1"/>
  <c r="V245" i="24" s="1"/>
  <c r="V246" i="24" s="1"/>
  <c r="V247" i="24" s="1"/>
  <c r="V248" i="24" s="1"/>
  <c r="V249" i="24" s="1"/>
  <c r="V250" i="24" s="1"/>
  <c r="V251" i="24" s="1"/>
  <c r="V252" i="24" s="1"/>
  <c r="V253" i="24" s="1"/>
  <c r="V254" i="24" s="1"/>
  <c r="V255" i="24" s="1"/>
  <c r="V256" i="24" s="1"/>
  <c r="V257" i="24" s="1"/>
  <c r="V258" i="24" s="1"/>
  <c r="V259" i="24" s="1"/>
  <c r="V260" i="24" s="1"/>
  <c r="V261" i="24" s="1"/>
  <c r="V262" i="24" s="1"/>
  <c r="V263" i="24" s="1"/>
  <c r="V264" i="24" s="1"/>
  <c r="V265" i="24" s="1"/>
  <c r="V266" i="24" s="1"/>
  <c r="V267" i="24" s="1"/>
  <c r="V268" i="24" s="1"/>
  <c r="V269" i="24" s="1"/>
  <c r="V270" i="24" s="1"/>
  <c r="V271" i="24" s="1"/>
  <c r="V272" i="24" s="1"/>
  <c r="V273" i="24" s="1"/>
  <c r="V274" i="24" s="1"/>
  <c r="V275" i="24" s="1"/>
  <c r="V276" i="24" s="1"/>
  <c r="V277" i="24" s="1"/>
  <c r="V278" i="24" s="1"/>
  <c r="V279" i="24" s="1"/>
  <c r="V280" i="24" s="1"/>
  <c r="V281" i="24" s="1"/>
  <c r="V282" i="24" s="1"/>
  <c r="V283" i="24" s="1"/>
  <c r="V284" i="24" s="1"/>
  <c r="V285" i="24" s="1"/>
  <c r="V286" i="24" s="1"/>
  <c r="V287" i="24" s="1"/>
  <c r="V288" i="24" s="1"/>
  <c r="V289" i="24" s="1"/>
  <c r="V290" i="24" s="1"/>
  <c r="V291" i="24" s="1"/>
  <c r="V292" i="24" s="1"/>
  <c r="V293" i="24" s="1"/>
  <c r="V294" i="24" s="1"/>
  <c r="V295" i="24" s="1"/>
  <c r="V296" i="24" s="1"/>
  <c r="V297" i="24" s="1"/>
  <c r="V298" i="24" s="1"/>
  <c r="V299" i="24" s="1"/>
  <c r="V300" i="24" s="1"/>
  <c r="V301" i="24" s="1"/>
  <c r="V302" i="24" s="1"/>
  <c r="V303" i="24" s="1"/>
  <c r="V304" i="24" s="1"/>
  <c r="V305" i="24" s="1"/>
  <c r="V306" i="24" s="1"/>
  <c r="V307" i="24" s="1"/>
  <c r="V308" i="24" s="1"/>
  <c r="V309" i="24" s="1"/>
  <c r="V310" i="24" s="1"/>
  <c r="V311" i="24" s="1"/>
  <c r="V312" i="24" s="1"/>
  <c r="V313" i="24" s="1"/>
  <c r="V314" i="24" s="1"/>
  <c r="V315" i="24" s="1"/>
  <c r="V316" i="24" s="1"/>
  <c r="V317" i="24" s="1"/>
  <c r="V318" i="24" s="1"/>
  <c r="V319" i="24" s="1"/>
  <c r="V320" i="24" s="1"/>
  <c r="V321" i="24" s="1"/>
  <c r="V322" i="24" s="1"/>
  <c r="V323" i="24" s="1"/>
  <c r="V324" i="24" s="1"/>
  <c r="V325" i="24" s="1"/>
  <c r="V326" i="24" s="1"/>
  <c r="V327" i="24" s="1"/>
  <c r="V328" i="24" s="1"/>
  <c r="V329" i="24" s="1"/>
  <c r="V330" i="24" s="1"/>
  <c r="V331" i="24" s="1"/>
  <c r="V332" i="24" s="1"/>
  <c r="V333" i="24" s="1"/>
  <c r="V334" i="24" s="1"/>
  <c r="V335" i="24" s="1"/>
  <c r="V336" i="24" s="1"/>
  <c r="V337" i="24" s="1"/>
  <c r="V338" i="24" s="1"/>
  <c r="V339" i="24" s="1"/>
  <c r="V340" i="24" s="1"/>
  <c r="V341" i="24" s="1"/>
  <c r="V342" i="24" s="1"/>
  <c r="V343" i="24" s="1"/>
  <c r="V344" i="24" s="1"/>
  <c r="V345" i="24" s="1"/>
  <c r="V346" i="24" s="1"/>
  <c r="V347" i="24" s="1"/>
  <c r="V348" i="24" s="1"/>
  <c r="V349" i="24" s="1"/>
  <c r="V350" i="24" s="1"/>
  <c r="V351" i="24" s="1"/>
  <c r="V352" i="24" s="1"/>
  <c r="V353" i="24" s="1"/>
  <c r="V354" i="24" s="1"/>
  <c r="V355" i="24" s="1"/>
  <c r="V356" i="24" s="1"/>
  <c r="V357" i="24" s="1"/>
  <c r="V358" i="24" s="1"/>
  <c r="V359" i="24" s="1"/>
  <c r="V360" i="24" s="1"/>
  <c r="V361" i="24" s="1"/>
  <c r="V362" i="24" s="1"/>
  <c r="V363" i="24" s="1"/>
  <c r="V364" i="24" s="1"/>
  <c r="V365" i="24" s="1"/>
  <c r="V366" i="24" s="1"/>
  <c r="V367" i="24" s="1"/>
  <c r="V368" i="24" s="1"/>
  <c r="V369" i="24" s="1"/>
  <c r="V370" i="24" s="1"/>
  <c r="V371" i="24" s="1"/>
  <c r="V372" i="24" s="1"/>
  <c r="V373" i="24" s="1"/>
  <c r="V374" i="24" s="1"/>
  <c r="V375" i="24" s="1"/>
  <c r="V376" i="24" s="1"/>
  <c r="V377" i="24" s="1"/>
  <c r="V378" i="24" s="1"/>
  <c r="V379" i="24" s="1"/>
  <c r="V380" i="24" s="1"/>
  <c r="V381" i="24" s="1"/>
  <c r="V382" i="24" s="1"/>
  <c r="V383" i="24" s="1"/>
  <c r="V384" i="24" s="1"/>
  <c r="V385" i="24" s="1"/>
  <c r="V386" i="24" s="1"/>
  <c r="V387" i="24" s="1"/>
  <c r="V388" i="24" s="1"/>
  <c r="V389" i="24" s="1"/>
  <c r="V390" i="24" s="1"/>
  <c r="V391" i="24" s="1"/>
  <c r="V392" i="24" s="1"/>
  <c r="V393" i="24" s="1"/>
  <c r="V394" i="24" s="1"/>
  <c r="V395" i="24" s="1"/>
  <c r="V396" i="24" s="1"/>
  <c r="V397" i="24" s="1"/>
  <c r="V398" i="24" s="1"/>
  <c r="V399" i="24" s="1"/>
  <c r="V400" i="24" s="1"/>
  <c r="V401" i="24" s="1"/>
  <c r="V402" i="24" s="1"/>
  <c r="V403" i="24" s="1"/>
  <c r="V404" i="24" s="1"/>
  <c r="V405" i="24" s="1"/>
  <c r="V406" i="24" s="1"/>
  <c r="V407" i="24" s="1"/>
  <c r="V408" i="24" s="1"/>
  <c r="V409" i="24" s="1"/>
  <c r="V410" i="24" s="1"/>
  <c r="V411" i="24" s="1"/>
  <c r="V412" i="24" s="1"/>
  <c r="V413" i="24" s="1"/>
  <c r="V414" i="24" s="1"/>
  <c r="V415" i="24" s="1"/>
  <c r="V416" i="24" s="1"/>
  <c r="V417" i="24" s="1"/>
  <c r="V418" i="24" s="1"/>
  <c r="V419" i="24" s="1"/>
  <c r="V420" i="24" s="1"/>
  <c r="V421" i="24" s="1"/>
  <c r="V422" i="24" s="1"/>
  <c r="V423" i="24" s="1"/>
  <c r="V424" i="24" s="1"/>
  <c r="V425" i="24" s="1"/>
  <c r="V426" i="24" s="1"/>
  <c r="V427" i="24" s="1"/>
  <c r="V428" i="24" s="1"/>
  <c r="V429" i="24" s="1"/>
  <c r="V430" i="24" s="1"/>
  <c r="V431" i="24" s="1"/>
  <c r="V432" i="24" s="1"/>
  <c r="V433" i="24" s="1"/>
  <c r="V434" i="24" s="1"/>
  <c r="V435" i="24" s="1"/>
  <c r="V436" i="24" s="1"/>
  <c r="V437" i="24" s="1"/>
  <c r="V438" i="24" s="1"/>
  <c r="V439" i="24" s="1"/>
  <c r="V440" i="24" s="1"/>
  <c r="V441" i="24" s="1"/>
  <c r="V442" i="24" s="1"/>
  <c r="V443" i="24" s="1"/>
  <c r="V444" i="24" s="1"/>
  <c r="V445" i="24" s="1"/>
  <c r="V446" i="24" s="1"/>
  <c r="V447" i="24" s="1"/>
  <c r="V448" i="24" s="1"/>
  <c r="V449" i="24" s="1"/>
  <c r="V450" i="24" s="1"/>
  <c r="V451" i="24" s="1"/>
  <c r="V452" i="24" s="1"/>
  <c r="V453" i="24" s="1"/>
  <c r="V454" i="24" s="1"/>
  <c r="V455" i="24" s="1"/>
  <c r="V456" i="24" s="1"/>
  <c r="V457" i="24" s="1"/>
  <c r="V458" i="24" s="1"/>
  <c r="V459" i="24" s="1"/>
  <c r="V460" i="24" s="1"/>
  <c r="V461" i="24" s="1"/>
  <c r="V462" i="24" s="1"/>
  <c r="V463" i="24" s="1"/>
  <c r="V464" i="24" s="1"/>
  <c r="V465" i="24" s="1"/>
  <c r="V466" i="24" s="1"/>
  <c r="V467" i="24" s="1"/>
  <c r="V468" i="24" s="1"/>
  <c r="V469" i="24" s="1"/>
  <c r="V470" i="24" s="1"/>
  <c r="V471" i="24" s="1"/>
  <c r="V472" i="24" s="1"/>
  <c r="V473" i="24" s="1"/>
  <c r="V474" i="24" s="1"/>
  <c r="V475" i="24" s="1"/>
  <c r="V476" i="24" s="1"/>
  <c r="V477" i="24" s="1"/>
  <c r="V478" i="24" s="1"/>
  <c r="V479" i="24" s="1"/>
  <c r="V480" i="24" s="1"/>
  <c r="V481" i="24" s="1"/>
  <c r="V482" i="24" s="1"/>
  <c r="V483" i="24" s="1"/>
  <c r="V484" i="24" s="1"/>
  <c r="V485" i="24" s="1"/>
  <c r="V486" i="24" s="1"/>
  <c r="V487" i="24" s="1"/>
  <c r="V488" i="24" s="1"/>
  <c r="V489" i="24" s="1"/>
  <c r="V490" i="24" s="1"/>
  <c r="V491" i="24" s="1"/>
  <c r="V492" i="24" s="1"/>
  <c r="V493" i="24" s="1"/>
  <c r="V494" i="24" s="1"/>
  <c r="V495" i="24" s="1"/>
  <c r="V496" i="24" s="1"/>
  <c r="V497" i="24" s="1"/>
  <c r="V498" i="24" s="1"/>
  <c r="V499" i="24" s="1"/>
  <c r="V500" i="24" s="1"/>
  <c r="V501" i="24" s="1"/>
  <c r="V502" i="24" s="1"/>
  <c r="V503" i="24" s="1"/>
  <c r="V504" i="24" s="1"/>
  <c r="V505" i="24" s="1"/>
  <c r="V506" i="24" s="1"/>
  <c r="V507" i="24" s="1"/>
  <c r="V508" i="24" s="1"/>
  <c r="V509" i="24" s="1"/>
  <c r="V510" i="24" s="1"/>
  <c r="V511" i="24" s="1"/>
  <c r="V512" i="24" s="1"/>
  <c r="V513" i="24" s="1"/>
  <c r="V514" i="24" s="1"/>
  <c r="V515" i="24" s="1"/>
  <c r="V516" i="24" s="1"/>
  <c r="V517" i="24" s="1"/>
  <c r="V518" i="24" s="1"/>
  <c r="V519" i="24" s="1"/>
  <c r="V520" i="24" s="1"/>
  <c r="V521" i="24" s="1"/>
  <c r="V522" i="24" s="1"/>
  <c r="V523" i="24" s="1"/>
  <c r="V524" i="24" s="1"/>
  <c r="V525" i="24" s="1"/>
  <c r="V526" i="24" s="1"/>
  <c r="V527" i="24" s="1"/>
  <c r="V528" i="24" s="1"/>
  <c r="V529" i="24" s="1"/>
  <c r="V530" i="24" s="1"/>
  <c r="V531" i="24" s="1"/>
  <c r="V532" i="24" s="1"/>
  <c r="V533" i="24" s="1"/>
  <c r="V534" i="24" s="1"/>
  <c r="V535" i="24" s="1"/>
  <c r="V536" i="24" s="1"/>
  <c r="V537" i="24" s="1"/>
  <c r="V538" i="24" s="1"/>
  <c r="V539" i="24" s="1"/>
  <c r="V540" i="24" s="1"/>
  <c r="V541" i="24" s="1"/>
  <c r="V542" i="24" s="1"/>
  <c r="V543" i="24" s="1"/>
  <c r="V544" i="24" s="1"/>
  <c r="V545" i="24" s="1"/>
  <c r="V546" i="24" s="1"/>
  <c r="V547" i="24" s="1"/>
  <c r="V548" i="24" s="1"/>
  <c r="V549" i="24" s="1"/>
  <c r="V550" i="24" s="1"/>
  <c r="V551" i="24" s="1"/>
  <c r="V552" i="24" s="1"/>
  <c r="V553" i="24" s="1"/>
  <c r="V554" i="24" s="1"/>
  <c r="V555" i="24" s="1"/>
  <c r="V556" i="24" s="1"/>
  <c r="V557" i="24" s="1"/>
  <c r="V558" i="24" s="1"/>
  <c r="V559" i="24" s="1"/>
  <c r="V560" i="24" s="1"/>
  <c r="V561" i="24" s="1"/>
  <c r="V562" i="24" s="1"/>
  <c r="V563" i="24" s="1"/>
  <c r="V564" i="24" s="1"/>
  <c r="V565" i="24" s="1"/>
  <c r="V566" i="24" s="1"/>
  <c r="V567" i="24" s="1"/>
  <c r="V568" i="24" s="1"/>
  <c r="V569" i="24" s="1"/>
  <c r="V570" i="24" s="1"/>
  <c r="V571" i="24" s="1"/>
  <c r="V572" i="24" s="1"/>
  <c r="V573" i="24" s="1"/>
  <c r="V574" i="24" s="1"/>
  <c r="V575" i="24" s="1"/>
  <c r="V576" i="24" s="1"/>
  <c r="V577" i="24" s="1"/>
  <c r="V578" i="24" s="1"/>
  <c r="V579" i="24" s="1"/>
  <c r="V580" i="24" s="1"/>
  <c r="V581" i="24" s="1"/>
  <c r="V582" i="24" s="1"/>
  <c r="V583" i="24" s="1"/>
  <c r="V584" i="24" s="1"/>
  <c r="V585" i="24" s="1"/>
  <c r="V586" i="24" s="1"/>
  <c r="V587" i="24" s="1"/>
  <c r="V588" i="24" s="1"/>
  <c r="V589" i="24" s="1"/>
  <c r="V590" i="24" s="1"/>
  <c r="V591" i="24" s="1"/>
  <c r="V592" i="24" s="1"/>
  <c r="V593" i="24" s="1"/>
  <c r="V594" i="24" s="1"/>
  <c r="V595" i="24" s="1"/>
  <c r="V596" i="24" s="1"/>
  <c r="V597" i="24" s="1"/>
  <c r="V598" i="24" s="1"/>
  <c r="V599" i="24" s="1"/>
  <c r="V600" i="24" s="1"/>
  <c r="V601" i="24" s="1"/>
  <c r="V602" i="24" s="1"/>
  <c r="V603" i="24" s="1"/>
  <c r="V604" i="24" s="1"/>
  <c r="V605" i="24" s="1"/>
  <c r="V606" i="24" s="1"/>
  <c r="V607" i="24" s="1"/>
  <c r="M8" i="24"/>
  <c r="B8" i="24" s="1"/>
  <c r="M8" i="23"/>
  <c r="B8" i="23" s="1"/>
  <c r="AD8" i="23" s="1"/>
  <c r="W8" i="23"/>
  <c r="V9" i="23"/>
  <c r="V10" i="23" s="1"/>
  <c r="V11" i="23" s="1"/>
  <c r="V12" i="23" s="1"/>
  <c r="V13" i="23" s="1"/>
  <c r="V14" i="23" s="1"/>
  <c r="V15" i="23" s="1"/>
  <c r="V16" i="23" s="1"/>
  <c r="V17" i="23" s="1"/>
  <c r="V18" i="23" s="1"/>
  <c r="V19" i="23" s="1"/>
  <c r="V20" i="23" s="1"/>
  <c r="V21" i="23" s="1"/>
  <c r="V22" i="23" s="1"/>
  <c r="V23" i="23" s="1"/>
  <c r="V24" i="23" s="1"/>
  <c r="V25" i="23" s="1"/>
  <c r="V26" i="23" s="1"/>
  <c r="V27" i="23" s="1"/>
  <c r="V28" i="23" s="1"/>
  <c r="V29" i="23" s="1"/>
  <c r="V30" i="23" s="1"/>
  <c r="V31" i="23" s="1"/>
  <c r="V32" i="23" s="1"/>
  <c r="V33" i="23" s="1"/>
  <c r="V34" i="23" s="1"/>
  <c r="V35" i="23" s="1"/>
  <c r="V36" i="23" s="1"/>
  <c r="V37" i="23" s="1"/>
  <c r="V38" i="23" s="1"/>
  <c r="V39" i="23" s="1"/>
  <c r="V40" i="23" s="1"/>
  <c r="V41" i="23" s="1"/>
  <c r="V42" i="23" s="1"/>
  <c r="V43" i="23" s="1"/>
  <c r="V44" i="23" s="1"/>
  <c r="V45" i="23" s="1"/>
  <c r="V46" i="23" s="1"/>
  <c r="V47" i="23" s="1"/>
  <c r="V48" i="23" s="1"/>
  <c r="V49" i="23" s="1"/>
  <c r="V50" i="23" s="1"/>
  <c r="V51" i="23" s="1"/>
  <c r="V52" i="23" s="1"/>
  <c r="V53" i="23" s="1"/>
  <c r="V54" i="23" s="1"/>
  <c r="V55" i="23" s="1"/>
  <c r="V56" i="23" s="1"/>
  <c r="V57" i="23" s="1"/>
  <c r="V58" i="23" s="1"/>
  <c r="V59" i="23" s="1"/>
  <c r="V60" i="23" s="1"/>
  <c r="V61" i="23" s="1"/>
  <c r="V62" i="23" s="1"/>
  <c r="V63" i="23" s="1"/>
  <c r="V64" i="23" s="1"/>
  <c r="V65" i="23" s="1"/>
  <c r="V66" i="23" s="1"/>
  <c r="V67" i="23" s="1"/>
  <c r="V68" i="23" s="1"/>
  <c r="V69" i="23" s="1"/>
  <c r="V70" i="23" s="1"/>
  <c r="V71" i="23" s="1"/>
  <c r="V72" i="23" s="1"/>
  <c r="V73" i="23" s="1"/>
  <c r="V74" i="23" s="1"/>
  <c r="V75" i="23" s="1"/>
  <c r="V76" i="23" s="1"/>
  <c r="V77" i="23" s="1"/>
  <c r="V78" i="23" s="1"/>
  <c r="V79" i="23" s="1"/>
  <c r="V80" i="23" s="1"/>
  <c r="V81" i="23" s="1"/>
  <c r="V82" i="23" s="1"/>
  <c r="V83" i="23" s="1"/>
  <c r="V84" i="23" s="1"/>
  <c r="V85" i="23" s="1"/>
  <c r="V86" i="23" s="1"/>
  <c r="V87" i="23" s="1"/>
  <c r="V88" i="23" s="1"/>
  <c r="V89" i="23" s="1"/>
  <c r="V90" i="23" s="1"/>
  <c r="V91" i="23" s="1"/>
  <c r="V92" i="23" s="1"/>
  <c r="V93" i="23" s="1"/>
  <c r="V94" i="23" s="1"/>
  <c r="V95" i="23" s="1"/>
  <c r="V96" i="23" s="1"/>
  <c r="V97" i="23" s="1"/>
  <c r="V98" i="23" s="1"/>
  <c r="V99" i="23" s="1"/>
  <c r="V100" i="23" s="1"/>
  <c r="V101" i="23" s="1"/>
  <c r="V102" i="23" s="1"/>
  <c r="V103" i="23" s="1"/>
  <c r="V104" i="23" s="1"/>
  <c r="V105" i="23" s="1"/>
  <c r="V106" i="23" s="1"/>
  <c r="V107" i="23" s="1"/>
  <c r="V108" i="23" s="1"/>
  <c r="V109" i="23" s="1"/>
  <c r="V110" i="23" s="1"/>
  <c r="V111" i="23" s="1"/>
  <c r="V112" i="23" s="1"/>
  <c r="V113" i="23" s="1"/>
  <c r="V114" i="23" s="1"/>
  <c r="V115" i="23" s="1"/>
  <c r="V116" i="23" s="1"/>
  <c r="V117" i="23" s="1"/>
  <c r="V118" i="23" s="1"/>
  <c r="V119" i="23" s="1"/>
  <c r="V120" i="23" s="1"/>
  <c r="V121" i="23" s="1"/>
  <c r="V122" i="23" s="1"/>
  <c r="V123" i="23" s="1"/>
  <c r="V124" i="23" s="1"/>
  <c r="V125" i="23" s="1"/>
  <c r="V126" i="23" s="1"/>
  <c r="V127" i="23" s="1"/>
  <c r="V128" i="23" s="1"/>
  <c r="V129" i="23" s="1"/>
  <c r="V130" i="23" s="1"/>
  <c r="V131" i="23" s="1"/>
  <c r="V132" i="23" s="1"/>
  <c r="V133" i="23" s="1"/>
  <c r="V134" i="23" s="1"/>
  <c r="V135" i="23" s="1"/>
  <c r="V136" i="23" s="1"/>
  <c r="V137" i="23" s="1"/>
  <c r="V138" i="23" s="1"/>
  <c r="V139" i="23" s="1"/>
  <c r="V140" i="23" s="1"/>
  <c r="V141" i="23" s="1"/>
  <c r="V142" i="23" s="1"/>
  <c r="V143" i="23" s="1"/>
  <c r="V144" i="23" s="1"/>
  <c r="V145" i="23" s="1"/>
  <c r="V146" i="23" s="1"/>
  <c r="V147" i="23" s="1"/>
  <c r="V148" i="23" s="1"/>
  <c r="V149" i="23" s="1"/>
  <c r="V150" i="23" s="1"/>
  <c r="V151" i="23" s="1"/>
  <c r="V152" i="23" s="1"/>
  <c r="V153" i="23" s="1"/>
  <c r="V154" i="23" s="1"/>
  <c r="V155" i="23" s="1"/>
  <c r="V156" i="23" s="1"/>
  <c r="V157" i="23" s="1"/>
  <c r="V158" i="23" s="1"/>
  <c r="V159" i="23" s="1"/>
  <c r="V160" i="23" s="1"/>
  <c r="V161" i="23" s="1"/>
  <c r="V162" i="23" s="1"/>
  <c r="V163" i="23" s="1"/>
  <c r="V164" i="23" s="1"/>
  <c r="V165" i="23" s="1"/>
  <c r="V166" i="23" s="1"/>
  <c r="V167" i="23" s="1"/>
  <c r="V168" i="23" s="1"/>
  <c r="V169" i="23" s="1"/>
  <c r="V170" i="23" s="1"/>
  <c r="V171" i="23" s="1"/>
  <c r="V172" i="23" s="1"/>
  <c r="V173" i="23" s="1"/>
  <c r="V174" i="23" s="1"/>
  <c r="V175" i="23" s="1"/>
  <c r="V176" i="23" s="1"/>
  <c r="V177" i="23" s="1"/>
  <c r="V178" i="23" s="1"/>
  <c r="V179" i="23" s="1"/>
  <c r="V180" i="23" s="1"/>
  <c r="V181" i="23" s="1"/>
  <c r="V182" i="23" s="1"/>
  <c r="V183" i="23" s="1"/>
  <c r="V184" i="23" s="1"/>
  <c r="V185" i="23" s="1"/>
  <c r="V186" i="23" s="1"/>
  <c r="V187" i="23" s="1"/>
  <c r="V188" i="23" s="1"/>
  <c r="V189" i="23" s="1"/>
  <c r="V190" i="23" s="1"/>
  <c r="V191" i="23" s="1"/>
  <c r="V192" i="23" s="1"/>
  <c r="V193" i="23" s="1"/>
  <c r="V194" i="23" s="1"/>
  <c r="V195" i="23" s="1"/>
  <c r="V196" i="23" s="1"/>
  <c r="V197" i="23" s="1"/>
  <c r="V198" i="23" s="1"/>
  <c r="V199" i="23" s="1"/>
  <c r="V200" i="23" s="1"/>
  <c r="V201" i="23" s="1"/>
  <c r="V202" i="23" s="1"/>
  <c r="V203" i="23" s="1"/>
  <c r="V204" i="23" s="1"/>
  <c r="V205" i="23" s="1"/>
  <c r="V206" i="23" s="1"/>
  <c r="V207" i="23" s="1"/>
  <c r="V208" i="23" s="1"/>
  <c r="V209" i="23" s="1"/>
  <c r="V210" i="23" s="1"/>
  <c r="V211" i="23" s="1"/>
  <c r="V212" i="23" s="1"/>
  <c r="V213" i="23" s="1"/>
  <c r="V214" i="23" s="1"/>
  <c r="V215" i="23" s="1"/>
  <c r="V216" i="23" s="1"/>
  <c r="V217" i="23" s="1"/>
  <c r="V218" i="23" s="1"/>
  <c r="V219" i="23" s="1"/>
  <c r="V220" i="23" s="1"/>
  <c r="V221" i="23" s="1"/>
  <c r="V222" i="23" s="1"/>
  <c r="V223" i="23" s="1"/>
  <c r="V224" i="23" s="1"/>
  <c r="V225" i="23" s="1"/>
  <c r="V226" i="23" s="1"/>
  <c r="V227" i="23" s="1"/>
  <c r="V228" i="23" s="1"/>
  <c r="V229" i="23" s="1"/>
  <c r="V230" i="23" s="1"/>
  <c r="V231" i="23" s="1"/>
  <c r="V232" i="23" s="1"/>
  <c r="V233" i="23" s="1"/>
  <c r="V234" i="23" s="1"/>
  <c r="V235" i="23" s="1"/>
  <c r="V236" i="23" s="1"/>
  <c r="V237" i="23" s="1"/>
  <c r="V238" i="23" s="1"/>
  <c r="V239" i="23" s="1"/>
  <c r="V240" i="23" s="1"/>
  <c r="V241" i="23" s="1"/>
  <c r="V242" i="23" s="1"/>
  <c r="V243" i="23" s="1"/>
  <c r="V244" i="23" s="1"/>
  <c r="V245" i="23" s="1"/>
  <c r="V246" i="23" s="1"/>
  <c r="V247" i="23" s="1"/>
  <c r="V248" i="23" s="1"/>
  <c r="V249" i="23" s="1"/>
  <c r="V250" i="23" s="1"/>
  <c r="V251" i="23" s="1"/>
  <c r="V252" i="23" s="1"/>
  <c r="V253" i="23" s="1"/>
  <c r="V254" i="23" s="1"/>
  <c r="V255" i="23" s="1"/>
  <c r="V256" i="23" s="1"/>
  <c r="V257" i="23" s="1"/>
  <c r="V258" i="23" s="1"/>
  <c r="V259" i="23" s="1"/>
  <c r="V260" i="23" s="1"/>
  <c r="V261" i="23" s="1"/>
  <c r="V262" i="23" s="1"/>
  <c r="V263" i="23" s="1"/>
  <c r="V264" i="23" s="1"/>
  <c r="V265" i="23" s="1"/>
  <c r="V266" i="23" s="1"/>
  <c r="V267" i="23" s="1"/>
  <c r="V268" i="23" s="1"/>
  <c r="V269" i="23" s="1"/>
  <c r="V270" i="23" s="1"/>
  <c r="V271" i="23" s="1"/>
  <c r="V272" i="23" s="1"/>
  <c r="V273" i="23" s="1"/>
  <c r="V274" i="23" s="1"/>
  <c r="V275" i="23" s="1"/>
  <c r="V276" i="23" s="1"/>
  <c r="V277" i="23" s="1"/>
  <c r="V278" i="23" s="1"/>
  <c r="V279" i="23" s="1"/>
  <c r="V280" i="23" s="1"/>
  <c r="V281" i="23" s="1"/>
  <c r="V282" i="23" s="1"/>
  <c r="V283" i="23" s="1"/>
  <c r="V284" i="23" s="1"/>
  <c r="V285" i="23" s="1"/>
  <c r="V286" i="23" s="1"/>
  <c r="V287" i="23" s="1"/>
  <c r="V288" i="23" s="1"/>
  <c r="V289" i="23" s="1"/>
  <c r="V290" i="23" s="1"/>
  <c r="V291" i="23" s="1"/>
  <c r="V292" i="23" s="1"/>
  <c r="V293" i="23" s="1"/>
  <c r="V294" i="23" s="1"/>
  <c r="V295" i="23" s="1"/>
  <c r="V296" i="23" s="1"/>
  <c r="V297" i="23" s="1"/>
  <c r="V298" i="23" s="1"/>
  <c r="V299" i="23" s="1"/>
  <c r="V300" i="23" s="1"/>
  <c r="V301" i="23" s="1"/>
  <c r="V302" i="23" s="1"/>
  <c r="V303" i="23" s="1"/>
  <c r="V304" i="23" s="1"/>
  <c r="V305" i="23" s="1"/>
  <c r="V306" i="23" s="1"/>
  <c r="V307" i="23" s="1"/>
  <c r="V308" i="23" s="1"/>
  <c r="V309" i="23" s="1"/>
  <c r="V310" i="23" s="1"/>
  <c r="V311" i="23" s="1"/>
  <c r="V312" i="23" s="1"/>
  <c r="V313" i="23" s="1"/>
  <c r="V314" i="23" s="1"/>
  <c r="V315" i="23" s="1"/>
  <c r="V316" i="23" s="1"/>
  <c r="V317" i="23" s="1"/>
  <c r="V318" i="23" s="1"/>
  <c r="V319" i="23" s="1"/>
  <c r="V320" i="23" s="1"/>
  <c r="V321" i="23" s="1"/>
  <c r="V322" i="23" s="1"/>
  <c r="V323" i="23" s="1"/>
  <c r="V324" i="23" s="1"/>
  <c r="V325" i="23" s="1"/>
  <c r="V326" i="23" s="1"/>
  <c r="V327" i="23" s="1"/>
  <c r="V328" i="23" s="1"/>
  <c r="V329" i="23" s="1"/>
  <c r="V330" i="23" s="1"/>
  <c r="V331" i="23" s="1"/>
  <c r="V332" i="23" s="1"/>
  <c r="V333" i="23" s="1"/>
  <c r="V334" i="23" s="1"/>
  <c r="V335" i="23" s="1"/>
  <c r="V336" i="23" s="1"/>
  <c r="V337" i="23" s="1"/>
  <c r="V338" i="23" s="1"/>
  <c r="V339" i="23" s="1"/>
  <c r="V340" i="23" s="1"/>
  <c r="V341" i="23" s="1"/>
  <c r="V342" i="23" s="1"/>
  <c r="V343" i="23" s="1"/>
  <c r="V344" i="23" s="1"/>
  <c r="V345" i="23" s="1"/>
  <c r="V346" i="23" s="1"/>
  <c r="V347" i="23" s="1"/>
  <c r="V348" i="23" s="1"/>
  <c r="V349" i="23" s="1"/>
  <c r="V350" i="23" s="1"/>
  <c r="V351" i="23" s="1"/>
  <c r="V352" i="23" s="1"/>
  <c r="V353" i="23" s="1"/>
  <c r="V354" i="23" s="1"/>
  <c r="V355" i="23" s="1"/>
  <c r="V356" i="23" s="1"/>
  <c r="V357" i="23" s="1"/>
  <c r="V358" i="23" s="1"/>
  <c r="V359" i="23" s="1"/>
  <c r="V360" i="23" s="1"/>
  <c r="V361" i="23" s="1"/>
  <c r="V362" i="23" s="1"/>
  <c r="V363" i="23" s="1"/>
  <c r="V364" i="23" s="1"/>
  <c r="V365" i="23" s="1"/>
  <c r="V366" i="23" s="1"/>
  <c r="V367" i="23" s="1"/>
  <c r="V368" i="23" s="1"/>
  <c r="V369" i="23" s="1"/>
  <c r="V370" i="23" s="1"/>
  <c r="V371" i="23" s="1"/>
  <c r="V372" i="23" s="1"/>
  <c r="V373" i="23" s="1"/>
  <c r="V374" i="23" s="1"/>
  <c r="V375" i="23" s="1"/>
  <c r="V376" i="23" s="1"/>
  <c r="V377" i="23" s="1"/>
  <c r="V378" i="23" s="1"/>
  <c r="V379" i="23" s="1"/>
  <c r="V380" i="23" s="1"/>
  <c r="V381" i="23" s="1"/>
  <c r="V382" i="23" s="1"/>
  <c r="V383" i="23" s="1"/>
  <c r="V384" i="23" s="1"/>
  <c r="V385" i="23" s="1"/>
  <c r="V386" i="23" s="1"/>
  <c r="V387" i="23" s="1"/>
  <c r="V388" i="23" s="1"/>
  <c r="V389" i="23" s="1"/>
  <c r="V390" i="23" s="1"/>
  <c r="V391" i="23" s="1"/>
  <c r="V392" i="23" s="1"/>
  <c r="V393" i="23" s="1"/>
  <c r="V394" i="23" s="1"/>
  <c r="V395" i="23" s="1"/>
  <c r="V396" i="23" s="1"/>
  <c r="V397" i="23" s="1"/>
  <c r="V398" i="23" s="1"/>
  <c r="V399" i="23" s="1"/>
  <c r="V400" i="23" s="1"/>
  <c r="V401" i="23" s="1"/>
  <c r="V402" i="23" s="1"/>
  <c r="V403" i="23" s="1"/>
  <c r="V404" i="23" s="1"/>
  <c r="V405" i="23" s="1"/>
  <c r="V406" i="23" s="1"/>
  <c r="V407" i="23" s="1"/>
  <c r="V408" i="23" s="1"/>
  <c r="V409" i="23" s="1"/>
  <c r="V410" i="23" s="1"/>
  <c r="V411" i="23" s="1"/>
  <c r="V412" i="23" s="1"/>
  <c r="V413" i="23" s="1"/>
  <c r="V414" i="23" s="1"/>
  <c r="V415" i="23" s="1"/>
  <c r="V416" i="23" s="1"/>
  <c r="V417" i="23" s="1"/>
  <c r="V418" i="23" s="1"/>
  <c r="V419" i="23" s="1"/>
  <c r="V420" i="23" s="1"/>
  <c r="V421" i="23" s="1"/>
  <c r="V422" i="23" s="1"/>
  <c r="V423" i="23" s="1"/>
  <c r="V424" i="23" s="1"/>
  <c r="V425" i="23" s="1"/>
  <c r="V426" i="23" s="1"/>
  <c r="V427" i="23" s="1"/>
  <c r="V428" i="23" s="1"/>
  <c r="V429" i="23" s="1"/>
  <c r="V430" i="23" s="1"/>
  <c r="V431" i="23" s="1"/>
  <c r="V432" i="23" s="1"/>
  <c r="V433" i="23" s="1"/>
  <c r="V434" i="23" s="1"/>
  <c r="V435" i="23" s="1"/>
  <c r="V436" i="23" s="1"/>
  <c r="V437" i="23" s="1"/>
  <c r="V438" i="23" s="1"/>
  <c r="V439" i="23" s="1"/>
  <c r="V440" i="23" s="1"/>
  <c r="V441" i="23" s="1"/>
  <c r="V442" i="23" s="1"/>
  <c r="V443" i="23" s="1"/>
  <c r="V444" i="23" s="1"/>
  <c r="V445" i="23" s="1"/>
  <c r="V446" i="23" s="1"/>
  <c r="V447" i="23" s="1"/>
  <c r="V448" i="23" s="1"/>
  <c r="V449" i="23" s="1"/>
  <c r="V450" i="23" s="1"/>
  <c r="V451" i="23" s="1"/>
  <c r="V452" i="23" s="1"/>
  <c r="V453" i="23" s="1"/>
  <c r="V454" i="23" s="1"/>
  <c r="V455" i="23" s="1"/>
  <c r="V456" i="23" s="1"/>
  <c r="V457" i="23" s="1"/>
  <c r="V458" i="23" s="1"/>
  <c r="V459" i="23" s="1"/>
  <c r="V460" i="23" s="1"/>
  <c r="V461" i="23" s="1"/>
  <c r="V462" i="23" s="1"/>
  <c r="V463" i="23" s="1"/>
  <c r="V464" i="23" s="1"/>
  <c r="V465" i="23" s="1"/>
  <c r="V466" i="23" s="1"/>
  <c r="V467" i="23" s="1"/>
  <c r="V468" i="23" s="1"/>
  <c r="V469" i="23" s="1"/>
  <c r="V470" i="23" s="1"/>
  <c r="V471" i="23" s="1"/>
  <c r="V472" i="23" s="1"/>
  <c r="V473" i="23" s="1"/>
  <c r="V474" i="23" s="1"/>
  <c r="V475" i="23" s="1"/>
  <c r="V476" i="23" s="1"/>
  <c r="V477" i="23" s="1"/>
  <c r="V478" i="23" s="1"/>
  <c r="V479" i="23" s="1"/>
  <c r="V480" i="23" s="1"/>
  <c r="V481" i="23" s="1"/>
  <c r="V482" i="23" s="1"/>
  <c r="V483" i="23" s="1"/>
  <c r="V484" i="23" s="1"/>
  <c r="V485" i="23" s="1"/>
  <c r="V486" i="23" s="1"/>
  <c r="V487" i="23" s="1"/>
  <c r="V488" i="23" s="1"/>
  <c r="V489" i="23" s="1"/>
  <c r="V490" i="23" s="1"/>
  <c r="V491" i="23" s="1"/>
  <c r="V492" i="23" s="1"/>
  <c r="V493" i="23" s="1"/>
  <c r="V494" i="23" s="1"/>
  <c r="V495" i="23" s="1"/>
  <c r="V496" i="23" s="1"/>
  <c r="V497" i="23" s="1"/>
  <c r="V498" i="23" s="1"/>
  <c r="V499" i="23" s="1"/>
  <c r="V500" i="23" s="1"/>
  <c r="V501" i="23" s="1"/>
  <c r="V502" i="23" s="1"/>
  <c r="V503" i="23" s="1"/>
  <c r="V504" i="23" s="1"/>
  <c r="V505" i="23" s="1"/>
  <c r="V506" i="23" s="1"/>
  <c r="V507" i="23" s="1"/>
  <c r="V508" i="23" s="1"/>
  <c r="V509" i="23" s="1"/>
  <c r="V510" i="23" s="1"/>
  <c r="V511" i="23" s="1"/>
  <c r="V512" i="23" s="1"/>
  <c r="V513" i="23" s="1"/>
  <c r="V514" i="23" s="1"/>
  <c r="V515" i="23" s="1"/>
  <c r="V516" i="23" s="1"/>
  <c r="V517" i="23" s="1"/>
  <c r="V518" i="23" s="1"/>
  <c r="V519" i="23" s="1"/>
  <c r="V520" i="23" s="1"/>
  <c r="V521" i="23" s="1"/>
  <c r="V522" i="23" s="1"/>
  <c r="V523" i="23" s="1"/>
  <c r="V524" i="23" s="1"/>
  <c r="V525" i="23" s="1"/>
  <c r="V526" i="23" s="1"/>
  <c r="V527" i="23" s="1"/>
  <c r="V528" i="23" s="1"/>
  <c r="V529" i="23" s="1"/>
  <c r="V530" i="23" s="1"/>
  <c r="V531" i="23" s="1"/>
  <c r="V532" i="23" s="1"/>
  <c r="V533" i="23" s="1"/>
  <c r="V534" i="23" s="1"/>
  <c r="V535" i="23" s="1"/>
  <c r="V536" i="23" s="1"/>
  <c r="V537" i="23" s="1"/>
  <c r="V538" i="23" s="1"/>
  <c r="V539" i="23" s="1"/>
  <c r="V540" i="23" s="1"/>
  <c r="V541" i="23" s="1"/>
  <c r="V542" i="23" s="1"/>
  <c r="V543" i="23" s="1"/>
  <c r="V544" i="23" s="1"/>
  <c r="V545" i="23" s="1"/>
  <c r="V546" i="23" s="1"/>
  <c r="V547" i="23" s="1"/>
  <c r="V548" i="23" s="1"/>
  <c r="V549" i="23" s="1"/>
  <c r="V550" i="23" s="1"/>
  <c r="V551" i="23" s="1"/>
  <c r="V552" i="23" s="1"/>
  <c r="V553" i="23" s="1"/>
  <c r="V554" i="23" s="1"/>
  <c r="V555" i="23" s="1"/>
  <c r="V556" i="23" s="1"/>
  <c r="V557" i="23" s="1"/>
  <c r="V558" i="23" s="1"/>
  <c r="V559" i="23" s="1"/>
  <c r="V560" i="23" s="1"/>
  <c r="V561" i="23" s="1"/>
  <c r="V562" i="23" s="1"/>
  <c r="V563" i="23" s="1"/>
  <c r="V564" i="23" s="1"/>
  <c r="V565" i="23" s="1"/>
  <c r="V566" i="23" s="1"/>
  <c r="V567" i="23" s="1"/>
  <c r="V568" i="23" s="1"/>
  <c r="V569" i="23" s="1"/>
  <c r="V570" i="23" s="1"/>
  <c r="V571" i="23" s="1"/>
  <c r="V572" i="23" s="1"/>
  <c r="V573" i="23" s="1"/>
  <c r="V574" i="23" s="1"/>
  <c r="V575" i="23" s="1"/>
  <c r="V576" i="23" s="1"/>
  <c r="V577" i="23" s="1"/>
  <c r="V578" i="23" s="1"/>
  <c r="V579" i="23" s="1"/>
  <c r="V580" i="23" s="1"/>
  <c r="V581" i="23" s="1"/>
  <c r="V582" i="23" s="1"/>
  <c r="V583" i="23" s="1"/>
  <c r="V584" i="23" s="1"/>
  <c r="V585" i="23" s="1"/>
  <c r="V586" i="23" s="1"/>
  <c r="V587" i="23" s="1"/>
  <c r="V588" i="23" s="1"/>
  <c r="V589" i="23" s="1"/>
  <c r="V590" i="23" s="1"/>
  <c r="V591" i="23" s="1"/>
  <c r="V592" i="23" s="1"/>
  <c r="V593" i="23" s="1"/>
  <c r="V594" i="23" s="1"/>
  <c r="V595" i="23" s="1"/>
  <c r="V596" i="23" s="1"/>
  <c r="V597" i="23" s="1"/>
  <c r="V598" i="23" s="1"/>
  <c r="V599" i="23" s="1"/>
  <c r="V600" i="23" s="1"/>
  <c r="V601" i="23" s="1"/>
  <c r="V602" i="23" s="1"/>
  <c r="V603" i="23" s="1"/>
  <c r="V604" i="23" s="1"/>
  <c r="V605" i="23" s="1"/>
  <c r="V606" i="23" s="1"/>
  <c r="V607" i="23" s="1"/>
  <c r="V9" i="22"/>
  <c r="V10" i="22" s="1"/>
  <c r="V11" i="22" s="1"/>
  <c r="V12" i="22" s="1"/>
  <c r="V13" i="22" s="1"/>
  <c r="V14" i="22" s="1"/>
  <c r="V15" i="22" s="1"/>
  <c r="V16" i="22" s="1"/>
  <c r="V17" i="22" s="1"/>
  <c r="V18" i="22" s="1"/>
  <c r="V19" i="22" s="1"/>
  <c r="V20" i="22" s="1"/>
  <c r="V21" i="22" s="1"/>
  <c r="V22" i="22" s="1"/>
  <c r="V23" i="22" s="1"/>
  <c r="V24" i="22" s="1"/>
  <c r="V25" i="22" s="1"/>
  <c r="V26" i="22" s="1"/>
  <c r="V27" i="22" s="1"/>
  <c r="V28" i="22" s="1"/>
  <c r="V29" i="22" s="1"/>
  <c r="V30" i="22" s="1"/>
  <c r="V31" i="22" s="1"/>
  <c r="V32" i="22" s="1"/>
  <c r="V33" i="22" s="1"/>
  <c r="V34" i="22" s="1"/>
  <c r="V35" i="22" s="1"/>
  <c r="V36" i="22" s="1"/>
  <c r="V37" i="22" s="1"/>
  <c r="V38" i="22" s="1"/>
  <c r="V39" i="22" s="1"/>
  <c r="V40" i="22" s="1"/>
  <c r="V41" i="22" s="1"/>
  <c r="V42" i="22" s="1"/>
  <c r="V43" i="22" s="1"/>
  <c r="V44" i="22" s="1"/>
  <c r="V45" i="22" s="1"/>
  <c r="V46" i="22" s="1"/>
  <c r="V47" i="22" s="1"/>
  <c r="V48" i="22" s="1"/>
  <c r="V49" i="22" s="1"/>
  <c r="V50" i="22" s="1"/>
  <c r="V51" i="22" s="1"/>
  <c r="V52" i="22" s="1"/>
  <c r="V53" i="22" s="1"/>
  <c r="V54" i="22" s="1"/>
  <c r="V55" i="22" s="1"/>
  <c r="V56" i="22" s="1"/>
  <c r="V57" i="22" s="1"/>
  <c r="V58" i="22" s="1"/>
  <c r="V59" i="22" s="1"/>
  <c r="V60" i="22" s="1"/>
  <c r="V61" i="22" s="1"/>
  <c r="V62" i="22" s="1"/>
  <c r="V63" i="22" s="1"/>
  <c r="V64" i="22" s="1"/>
  <c r="V65" i="22" s="1"/>
  <c r="V66" i="22" s="1"/>
  <c r="V67" i="22" s="1"/>
  <c r="V68" i="22" s="1"/>
  <c r="V69" i="22" s="1"/>
  <c r="V70" i="22" s="1"/>
  <c r="V71" i="22" s="1"/>
  <c r="V72" i="22" s="1"/>
  <c r="V73" i="22" s="1"/>
  <c r="V74" i="22" s="1"/>
  <c r="V75" i="22" s="1"/>
  <c r="V76" i="22" s="1"/>
  <c r="V77" i="22" s="1"/>
  <c r="V78" i="22" s="1"/>
  <c r="V79" i="22" s="1"/>
  <c r="V80" i="22" s="1"/>
  <c r="V81" i="22" s="1"/>
  <c r="V82" i="22" s="1"/>
  <c r="V83" i="22" s="1"/>
  <c r="V84" i="22" s="1"/>
  <c r="V85" i="22" s="1"/>
  <c r="V86" i="22" s="1"/>
  <c r="V87" i="22" s="1"/>
  <c r="V88" i="22" s="1"/>
  <c r="V89" i="22" s="1"/>
  <c r="V90" i="22" s="1"/>
  <c r="V91" i="22" s="1"/>
  <c r="V92" i="22" s="1"/>
  <c r="V93" i="22" s="1"/>
  <c r="V94" i="22" s="1"/>
  <c r="V95" i="22" s="1"/>
  <c r="V96" i="22" s="1"/>
  <c r="V97" i="22" s="1"/>
  <c r="V98" i="22" s="1"/>
  <c r="V99" i="22" s="1"/>
  <c r="V100" i="22" s="1"/>
  <c r="V101" i="22" s="1"/>
  <c r="V102" i="22" s="1"/>
  <c r="V103" i="22" s="1"/>
  <c r="V104" i="22" s="1"/>
  <c r="V105" i="22" s="1"/>
  <c r="V106" i="22" s="1"/>
  <c r="V107" i="22" s="1"/>
  <c r="V108" i="22" s="1"/>
  <c r="V109" i="22" s="1"/>
  <c r="V110" i="22" s="1"/>
  <c r="V111" i="22" s="1"/>
  <c r="V112" i="22" s="1"/>
  <c r="V113" i="22" s="1"/>
  <c r="V114" i="22" s="1"/>
  <c r="V115" i="22" s="1"/>
  <c r="V116" i="22" s="1"/>
  <c r="V117" i="22" s="1"/>
  <c r="V118" i="22" s="1"/>
  <c r="V119" i="22" s="1"/>
  <c r="V120" i="22" s="1"/>
  <c r="V121" i="22" s="1"/>
  <c r="V122" i="22" s="1"/>
  <c r="V123" i="22" s="1"/>
  <c r="V124" i="22" s="1"/>
  <c r="V125" i="22" s="1"/>
  <c r="V126" i="22" s="1"/>
  <c r="V127" i="22" s="1"/>
  <c r="V128" i="22" s="1"/>
  <c r="V129" i="22" s="1"/>
  <c r="V130" i="22" s="1"/>
  <c r="V131" i="22" s="1"/>
  <c r="V132" i="22" s="1"/>
  <c r="V133" i="22" s="1"/>
  <c r="V134" i="22" s="1"/>
  <c r="V135" i="22" s="1"/>
  <c r="V136" i="22" s="1"/>
  <c r="V137" i="22" s="1"/>
  <c r="V138" i="22" s="1"/>
  <c r="V139" i="22" s="1"/>
  <c r="V140" i="22" s="1"/>
  <c r="V141" i="22" s="1"/>
  <c r="V142" i="22" s="1"/>
  <c r="V143" i="22" s="1"/>
  <c r="V144" i="22" s="1"/>
  <c r="V145" i="22" s="1"/>
  <c r="V146" i="22" s="1"/>
  <c r="V147" i="22" s="1"/>
  <c r="V148" i="22" s="1"/>
  <c r="V149" i="22" s="1"/>
  <c r="V150" i="22" s="1"/>
  <c r="V151" i="22" s="1"/>
  <c r="V152" i="22" s="1"/>
  <c r="V153" i="22" s="1"/>
  <c r="V154" i="22" s="1"/>
  <c r="V155" i="22" s="1"/>
  <c r="V156" i="22" s="1"/>
  <c r="V157" i="22" s="1"/>
  <c r="V158" i="22" s="1"/>
  <c r="V159" i="22" s="1"/>
  <c r="V160" i="22" s="1"/>
  <c r="V161" i="22" s="1"/>
  <c r="V162" i="22" s="1"/>
  <c r="V163" i="22" s="1"/>
  <c r="V164" i="22" s="1"/>
  <c r="V165" i="22" s="1"/>
  <c r="V166" i="22" s="1"/>
  <c r="V167" i="22" s="1"/>
  <c r="V168" i="22" s="1"/>
  <c r="V169" i="22" s="1"/>
  <c r="V170" i="22" s="1"/>
  <c r="V171" i="22" s="1"/>
  <c r="V172" i="22" s="1"/>
  <c r="V173" i="22" s="1"/>
  <c r="V174" i="22" s="1"/>
  <c r="V175" i="22" s="1"/>
  <c r="V176" i="22" s="1"/>
  <c r="V177" i="22" s="1"/>
  <c r="V178" i="22" s="1"/>
  <c r="V179" i="22" s="1"/>
  <c r="V180" i="22" s="1"/>
  <c r="V181" i="22" s="1"/>
  <c r="V182" i="22" s="1"/>
  <c r="V183" i="22" s="1"/>
  <c r="V184" i="22" s="1"/>
  <c r="V185" i="22" s="1"/>
  <c r="V186" i="22" s="1"/>
  <c r="V187" i="22" s="1"/>
  <c r="V188" i="22" s="1"/>
  <c r="V189" i="22" s="1"/>
  <c r="V190" i="22" s="1"/>
  <c r="V191" i="22" s="1"/>
  <c r="V192" i="22" s="1"/>
  <c r="V193" i="22" s="1"/>
  <c r="V194" i="22" s="1"/>
  <c r="V195" i="22" s="1"/>
  <c r="V196" i="22" s="1"/>
  <c r="V197" i="22" s="1"/>
  <c r="V198" i="22" s="1"/>
  <c r="V199" i="22" s="1"/>
  <c r="V200" i="22" s="1"/>
  <c r="V201" i="22" s="1"/>
  <c r="V202" i="22" s="1"/>
  <c r="V203" i="22" s="1"/>
  <c r="V204" i="22" s="1"/>
  <c r="V205" i="22" s="1"/>
  <c r="V206" i="22" s="1"/>
  <c r="V207" i="22" s="1"/>
  <c r="V208" i="22" s="1"/>
  <c r="V209" i="22" s="1"/>
  <c r="V210" i="22" s="1"/>
  <c r="V211" i="22" s="1"/>
  <c r="V212" i="22" s="1"/>
  <c r="V213" i="22" s="1"/>
  <c r="V214" i="22" s="1"/>
  <c r="V215" i="22" s="1"/>
  <c r="V216" i="22" s="1"/>
  <c r="V217" i="22" s="1"/>
  <c r="V218" i="22" s="1"/>
  <c r="V219" i="22" s="1"/>
  <c r="V220" i="22" s="1"/>
  <c r="V221" i="22" s="1"/>
  <c r="V222" i="22" s="1"/>
  <c r="V223" i="22" s="1"/>
  <c r="V224" i="22" s="1"/>
  <c r="V225" i="22" s="1"/>
  <c r="V226" i="22" s="1"/>
  <c r="V227" i="22" s="1"/>
  <c r="V228" i="22" s="1"/>
  <c r="V229" i="22" s="1"/>
  <c r="V230" i="22" s="1"/>
  <c r="V231" i="22" s="1"/>
  <c r="V232" i="22" s="1"/>
  <c r="V233" i="22" s="1"/>
  <c r="V234" i="22" s="1"/>
  <c r="V235" i="22" s="1"/>
  <c r="V236" i="22" s="1"/>
  <c r="V237" i="22" s="1"/>
  <c r="V238" i="22" s="1"/>
  <c r="V239" i="22" s="1"/>
  <c r="V240" i="22" s="1"/>
  <c r="V241" i="22" s="1"/>
  <c r="V242" i="22" s="1"/>
  <c r="V243" i="22" s="1"/>
  <c r="V244" i="22" s="1"/>
  <c r="V245" i="22" s="1"/>
  <c r="V246" i="22" s="1"/>
  <c r="V247" i="22" s="1"/>
  <c r="V248" i="22" s="1"/>
  <c r="V249" i="22" s="1"/>
  <c r="V250" i="22" s="1"/>
  <c r="V251" i="22" s="1"/>
  <c r="V252" i="22" s="1"/>
  <c r="V253" i="22" s="1"/>
  <c r="V254" i="22" s="1"/>
  <c r="V255" i="22" s="1"/>
  <c r="V256" i="22" s="1"/>
  <c r="V257" i="22" s="1"/>
  <c r="V258" i="22" s="1"/>
  <c r="V259" i="22" s="1"/>
  <c r="V260" i="22" s="1"/>
  <c r="V261" i="22" s="1"/>
  <c r="V262" i="22" s="1"/>
  <c r="V263" i="22" s="1"/>
  <c r="V264" i="22" s="1"/>
  <c r="V265" i="22" s="1"/>
  <c r="V266" i="22" s="1"/>
  <c r="V267" i="22" s="1"/>
  <c r="V268" i="22" s="1"/>
  <c r="V269" i="22" s="1"/>
  <c r="V270" i="22" s="1"/>
  <c r="V271" i="22" s="1"/>
  <c r="V272" i="22" s="1"/>
  <c r="V273" i="22" s="1"/>
  <c r="V274" i="22" s="1"/>
  <c r="V275" i="22" s="1"/>
  <c r="V276" i="22" s="1"/>
  <c r="V277" i="22" s="1"/>
  <c r="V278" i="22" s="1"/>
  <c r="V279" i="22" s="1"/>
  <c r="V280" i="22" s="1"/>
  <c r="V281" i="22" s="1"/>
  <c r="V282" i="22" s="1"/>
  <c r="V283" i="22" s="1"/>
  <c r="V284" i="22" s="1"/>
  <c r="V285" i="22" s="1"/>
  <c r="V286" i="22" s="1"/>
  <c r="V287" i="22" s="1"/>
  <c r="V288" i="22" s="1"/>
  <c r="V289" i="22" s="1"/>
  <c r="V290" i="22" s="1"/>
  <c r="V291" i="22" s="1"/>
  <c r="V292" i="22" s="1"/>
  <c r="V293" i="22" s="1"/>
  <c r="V294" i="22" s="1"/>
  <c r="V295" i="22" s="1"/>
  <c r="V296" i="22" s="1"/>
  <c r="V297" i="22" s="1"/>
  <c r="V298" i="22" s="1"/>
  <c r="V299" i="22" s="1"/>
  <c r="V300" i="22" s="1"/>
  <c r="V301" i="22" s="1"/>
  <c r="V302" i="22" s="1"/>
  <c r="V303" i="22" s="1"/>
  <c r="V304" i="22" s="1"/>
  <c r="V305" i="22" s="1"/>
  <c r="V306" i="22" s="1"/>
  <c r="V307" i="22" s="1"/>
  <c r="V308" i="22" s="1"/>
  <c r="V309" i="22" s="1"/>
  <c r="V310" i="22" s="1"/>
  <c r="V311" i="22" s="1"/>
  <c r="V312" i="22" s="1"/>
  <c r="V313" i="22" s="1"/>
  <c r="V314" i="22" s="1"/>
  <c r="V315" i="22" s="1"/>
  <c r="V316" i="22" s="1"/>
  <c r="V317" i="22" s="1"/>
  <c r="V318" i="22" s="1"/>
  <c r="V319" i="22" s="1"/>
  <c r="V320" i="22" s="1"/>
  <c r="V321" i="22" s="1"/>
  <c r="V322" i="22" s="1"/>
  <c r="V323" i="22" s="1"/>
  <c r="V324" i="22" s="1"/>
  <c r="V325" i="22" s="1"/>
  <c r="V326" i="22" s="1"/>
  <c r="V327" i="22" s="1"/>
  <c r="V328" i="22" s="1"/>
  <c r="V329" i="22" s="1"/>
  <c r="V330" i="22" s="1"/>
  <c r="V331" i="22" s="1"/>
  <c r="V332" i="22" s="1"/>
  <c r="V333" i="22" s="1"/>
  <c r="V334" i="22" s="1"/>
  <c r="V335" i="22" s="1"/>
  <c r="V336" i="22" s="1"/>
  <c r="V337" i="22" s="1"/>
  <c r="V338" i="22" s="1"/>
  <c r="V339" i="22" s="1"/>
  <c r="V340" i="22" s="1"/>
  <c r="V341" i="22" s="1"/>
  <c r="V342" i="22" s="1"/>
  <c r="V343" i="22" s="1"/>
  <c r="V344" i="22" s="1"/>
  <c r="V345" i="22" s="1"/>
  <c r="V346" i="22" s="1"/>
  <c r="V347" i="22" s="1"/>
  <c r="V348" i="22" s="1"/>
  <c r="V349" i="22" s="1"/>
  <c r="V350" i="22" s="1"/>
  <c r="V351" i="22" s="1"/>
  <c r="V352" i="22" s="1"/>
  <c r="V353" i="22" s="1"/>
  <c r="V354" i="22" s="1"/>
  <c r="V355" i="22" s="1"/>
  <c r="V356" i="22" s="1"/>
  <c r="V357" i="22" s="1"/>
  <c r="V358" i="22" s="1"/>
  <c r="V359" i="22" s="1"/>
  <c r="V360" i="22" s="1"/>
  <c r="V361" i="22" s="1"/>
  <c r="V362" i="22" s="1"/>
  <c r="V363" i="22" s="1"/>
  <c r="V364" i="22" s="1"/>
  <c r="V365" i="22" s="1"/>
  <c r="V366" i="22" s="1"/>
  <c r="V367" i="22" s="1"/>
  <c r="V368" i="22" s="1"/>
  <c r="V369" i="22" s="1"/>
  <c r="V370" i="22" s="1"/>
  <c r="V371" i="22" s="1"/>
  <c r="V372" i="22" s="1"/>
  <c r="V373" i="22" s="1"/>
  <c r="V374" i="22" s="1"/>
  <c r="V375" i="22" s="1"/>
  <c r="V376" i="22" s="1"/>
  <c r="V377" i="22" s="1"/>
  <c r="V378" i="22" s="1"/>
  <c r="V379" i="22" s="1"/>
  <c r="V380" i="22" s="1"/>
  <c r="V381" i="22" s="1"/>
  <c r="V382" i="22" s="1"/>
  <c r="V383" i="22" s="1"/>
  <c r="V384" i="22" s="1"/>
  <c r="V385" i="22" s="1"/>
  <c r="V386" i="22" s="1"/>
  <c r="V387" i="22" s="1"/>
  <c r="V388" i="22" s="1"/>
  <c r="V389" i="22" s="1"/>
  <c r="V390" i="22" s="1"/>
  <c r="V391" i="22" s="1"/>
  <c r="V392" i="22" s="1"/>
  <c r="V393" i="22" s="1"/>
  <c r="V394" i="22" s="1"/>
  <c r="V395" i="22" s="1"/>
  <c r="V396" i="22" s="1"/>
  <c r="V397" i="22" s="1"/>
  <c r="V398" i="22" s="1"/>
  <c r="V399" i="22" s="1"/>
  <c r="V400" i="22" s="1"/>
  <c r="V401" i="22" s="1"/>
  <c r="V402" i="22" s="1"/>
  <c r="V403" i="22" s="1"/>
  <c r="V404" i="22" s="1"/>
  <c r="V405" i="22" s="1"/>
  <c r="V406" i="22" s="1"/>
  <c r="V407" i="22" s="1"/>
  <c r="V408" i="22" s="1"/>
  <c r="V409" i="22" s="1"/>
  <c r="V410" i="22" s="1"/>
  <c r="V411" i="22" s="1"/>
  <c r="V412" i="22" s="1"/>
  <c r="V413" i="22" s="1"/>
  <c r="V414" i="22" s="1"/>
  <c r="V415" i="22" s="1"/>
  <c r="V416" i="22" s="1"/>
  <c r="V417" i="22" s="1"/>
  <c r="V418" i="22" s="1"/>
  <c r="V419" i="22" s="1"/>
  <c r="V420" i="22" s="1"/>
  <c r="V421" i="22" s="1"/>
  <c r="V422" i="22" s="1"/>
  <c r="V423" i="22" s="1"/>
  <c r="V424" i="22" s="1"/>
  <c r="V425" i="22" s="1"/>
  <c r="V426" i="22" s="1"/>
  <c r="V427" i="22" s="1"/>
  <c r="V428" i="22" s="1"/>
  <c r="V429" i="22" s="1"/>
  <c r="V430" i="22" s="1"/>
  <c r="V431" i="22" s="1"/>
  <c r="V432" i="22" s="1"/>
  <c r="V433" i="22" s="1"/>
  <c r="V434" i="22" s="1"/>
  <c r="V435" i="22" s="1"/>
  <c r="V436" i="22" s="1"/>
  <c r="V437" i="22" s="1"/>
  <c r="V438" i="22" s="1"/>
  <c r="V439" i="22" s="1"/>
  <c r="V440" i="22" s="1"/>
  <c r="V441" i="22" s="1"/>
  <c r="V442" i="22" s="1"/>
  <c r="V443" i="22" s="1"/>
  <c r="V444" i="22" s="1"/>
  <c r="V445" i="22" s="1"/>
  <c r="V446" i="22" s="1"/>
  <c r="V447" i="22" s="1"/>
  <c r="V448" i="22" s="1"/>
  <c r="V449" i="22" s="1"/>
  <c r="V450" i="22" s="1"/>
  <c r="V451" i="22" s="1"/>
  <c r="V452" i="22" s="1"/>
  <c r="V453" i="22" s="1"/>
  <c r="V454" i="22" s="1"/>
  <c r="V455" i="22" s="1"/>
  <c r="V456" i="22" s="1"/>
  <c r="V457" i="22" s="1"/>
  <c r="V458" i="22" s="1"/>
  <c r="V459" i="22" s="1"/>
  <c r="V460" i="22" s="1"/>
  <c r="V461" i="22" s="1"/>
  <c r="V462" i="22" s="1"/>
  <c r="V463" i="22" s="1"/>
  <c r="V464" i="22" s="1"/>
  <c r="V465" i="22" s="1"/>
  <c r="V466" i="22" s="1"/>
  <c r="V467" i="22" s="1"/>
  <c r="V468" i="22" s="1"/>
  <c r="V469" i="22" s="1"/>
  <c r="V470" i="22" s="1"/>
  <c r="V471" i="22" s="1"/>
  <c r="V472" i="22" s="1"/>
  <c r="V473" i="22" s="1"/>
  <c r="V474" i="22" s="1"/>
  <c r="V475" i="22" s="1"/>
  <c r="V476" i="22" s="1"/>
  <c r="V477" i="22" s="1"/>
  <c r="V478" i="22" s="1"/>
  <c r="V479" i="22" s="1"/>
  <c r="V480" i="22" s="1"/>
  <c r="V481" i="22" s="1"/>
  <c r="V482" i="22" s="1"/>
  <c r="V483" i="22" s="1"/>
  <c r="V484" i="22" s="1"/>
  <c r="V485" i="22" s="1"/>
  <c r="V486" i="22" s="1"/>
  <c r="V487" i="22" s="1"/>
  <c r="V488" i="22" s="1"/>
  <c r="V489" i="22" s="1"/>
  <c r="V490" i="22" s="1"/>
  <c r="V491" i="22" s="1"/>
  <c r="V492" i="22" s="1"/>
  <c r="V493" i="22" s="1"/>
  <c r="V494" i="22" s="1"/>
  <c r="V495" i="22" s="1"/>
  <c r="V496" i="22" s="1"/>
  <c r="V497" i="22" s="1"/>
  <c r="V498" i="22" s="1"/>
  <c r="V499" i="22" s="1"/>
  <c r="V500" i="22" s="1"/>
  <c r="V501" i="22" s="1"/>
  <c r="V502" i="22" s="1"/>
  <c r="V503" i="22" s="1"/>
  <c r="V504" i="22" s="1"/>
  <c r="V505" i="22" s="1"/>
  <c r="V506" i="22" s="1"/>
  <c r="V507" i="22" s="1"/>
  <c r="V508" i="22" s="1"/>
  <c r="V509" i="22" s="1"/>
  <c r="V510" i="22" s="1"/>
  <c r="V511" i="22" s="1"/>
  <c r="V512" i="22" s="1"/>
  <c r="V513" i="22" s="1"/>
  <c r="V514" i="22" s="1"/>
  <c r="V515" i="22" s="1"/>
  <c r="V516" i="22" s="1"/>
  <c r="V517" i="22" s="1"/>
  <c r="V518" i="22" s="1"/>
  <c r="V519" i="22" s="1"/>
  <c r="V520" i="22" s="1"/>
  <c r="V521" i="22" s="1"/>
  <c r="V522" i="22" s="1"/>
  <c r="V523" i="22" s="1"/>
  <c r="V524" i="22" s="1"/>
  <c r="V525" i="22" s="1"/>
  <c r="V526" i="22" s="1"/>
  <c r="V527" i="22" s="1"/>
  <c r="V528" i="22" s="1"/>
  <c r="V529" i="22" s="1"/>
  <c r="V530" i="22" s="1"/>
  <c r="V531" i="22" s="1"/>
  <c r="V532" i="22" s="1"/>
  <c r="V533" i="22" s="1"/>
  <c r="V534" i="22" s="1"/>
  <c r="V535" i="22" s="1"/>
  <c r="V536" i="22" s="1"/>
  <c r="V537" i="22" s="1"/>
  <c r="V538" i="22" s="1"/>
  <c r="V539" i="22" s="1"/>
  <c r="V540" i="22" s="1"/>
  <c r="V541" i="22" s="1"/>
  <c r="V542" i="22" s="1"/>
  <c r="V543" i="22" s="1"/>
  <c r="V544" i="22" s="1"/>
  <c r="V545" i="22" s="1"/>
  <c r="V546" i="22" s="1"/>
  <c r="V547" i="22" s="1"/>
  <c r="V548" i="22" s="1"/>
  <c r="V549" i="22" s="1"/>
  <c r="V550" i="22" s="1"/>
  <c r="V551" i="22" s="1"/>
  <c r="V552" i="22" s="1"/>
  <c r="V553" i="22" s="1"/>
  <c r="V554" i="22" s="1"/>
  <c r="V555" i="22" s="1"/>
  <c r="V556" i="22" s="1"/>
  <c r="V557" i="22" s="1"/>
  <c r="V558" i="22" s="1"/>
  <c r="V559" i="22" s="1"/>
  <c r="V560" i="22" s="1"/>
  <c r="V561" i="22" s="1"/>
  <c r="V562" i="22" s="1"/>
  <c r="V563" i="22" s="1"/>
  <c r="V564" i="22" s="1"/>
  <c r="V565" i="22" s="1"/>
  <c r="V566" i="22" s="1"/>
  <c r="V567" i="22" s="1"/>
  <c r="V568" i="22" s="1"/>
  <c r="V569" i="22" s="1"/>
  <c r="V570" i="22" s="1"/>
  <c r="V571" i="22" s="1"/>
  <c r="V572" i="22" s="1"/>
  <c r="V573" i="22" s="1"/>
  <c r="V574" i="22" s="1"/>
  <c r="V575" i="22" s="1"/>
  <c r="V576" i="22" s="1"/>
  <c r="V577" i="22" s="1"/>
  <c r="V578" i="22" s="1"/>
  <c r="V579" i="22" s="1"/>
  <c r="V580" i="22" s="1"/>
  <c r="V581" i="22" s="1"/>
  <c r="V582" i="22" s="1"/>
  <c r="V583" i="22" s="1"/>
  <c r="V584" i="22" s="1"/>
  <c r="V585" i="22" s="1"/>
  <c r="V586" i="22" s="1"/>
  <c r="V587" i="22" s="1"/>
  <c r="V588" i="22" s="1"/>
  <c r="V589" i="22" s="1"/>
  <c r="V590" i="22" s="1"/>
  <c r="V591" i="22" s="1"/>
  <c r="V592" i="22" s="1"/>
  <c r="V593" i="22" s="1"/>
  <c r="V594" i="22" s="1"/>
  <c r="V595" i="22" s="1"/>
  <c r="V596" i="22" s="1"/>
  <c r="V597" i="22" s="1"/>
  <c r="V598" i="22" s="1"/>
  <c r="V599" i="22" s="1"/>
  <c r="V600" i="22" s="1"/>
  <c r="V601" i="22" s="1"/>
  <c r="V602" i="22" s="1"/>
  <c r="V603" i="22" s="1"/>
  <c r="V604" i="22" s="1"/>
  <c r="V605" i="22" s="1"/>
  <c r="V606" i="22" s="1"/>
  <c r="V607" i="22" s="1"/>
  <c r="M8" i="22"/>
  <c r="B8" i="22" s="1"/>
  <c r="W8" i="22"/>
  <c r="W8" i="21"/>
  <c r="V9" i="21"/>
  <c r="V10" i="21" s="1"/>
  <c r="V11" i="21" s="1"/>
  <c r="V12" i="21" s="1"/>
  <c r="V13" i="21" s="1"/>
  <c r="V14" i="21" s="1"/>
  <c r="V15" i="21" s="1"/>
  <c r="V16" i="21" s="1"/>
  <c r="V17" i="21" s="1"/>
  <c r="V18" i="21" s="1"/>
  <c r="V19" i="21" s="1"/>
  <c r="V20" i="21" s="1"/>
  <c r="V21" i="21" s="1"/>
  <c r="V22" i="21" s="1"/>
  <c r="V23" i="21" s="1"/>
  <c r="V24" i="21" s="1"/>
  <c r="V25" i="21" s="1"/>
  <c r="V26" i="21" s="1"/>
  <c r="V27" i="21" s="1"/>
  <c r="V28" i="21" s="1"/>
  <c r="V29" i="21" s="1"/>
  <c r="V30" i="21" s="1"/>
  <c r="V31" i="21" s="1"/>
  <c r="V32" i="21" s="1"/>
  <c r="V33" i="21" s="1"/>
  <c r="V34" i="21" s="1"/>
  <c r="V35" i="21" s="1"/>
  <c r="V36" i="21" s="1"/>
  <c r="V37" i="21" s="1"/>
  <c r="V38" i="21" s="1"/>
  <c r="V39" i="21" s="1"/>
  <c r="V40" i="21" s="1"/>
  <c r="V41" i="21" s="1"/>
  <c r="V42" i="21" s="1"/>
  <c r="V43" i="21" s="1"/>
  <c r="V44" i="21" s="1"/>
  <c r="V45" i="21" s="1"/>
  <c r="V46" i="21" s="1"/>
  <c r="V47" i="21" s="1"/>
  <c r="V48" i="21" s="1"/>
  <c r="V49" i="21" s="1"/>
  <c r="V50" i="21" s="1"/>
  <c r="V51" i="21" s="1"/>
  <c r="V52" i="21" s="1"/>
  <c r="V53" i="21" s="1"/>
  <c r="V54" i="21" s="1"/>
  <c r="V55" i="21" s="1"/>
  <c r="V56" i="21" s="1"/>
  <c r="V57" i="21" s="1"/>
  <c r="V58" i="21" s="1"/>
  <c r="V59" i="21" s="1"/>
  <c r="V60" i="21" s="1"/>
  <c r="V61" i="21" s="1"/>
  <c r="V62" i="21" s="1"/>
  <c r="V63" i="21" s="1"/>
  <c r="V64" i="21" s="1"/>
  <c r="V65" i="21" s="1"/>
  <c r="V66" i="21" s="1"/>
  <c r="V67" i="21" s="1"/>
  <c r="V68" i="21" s="1"/>
  <c r="V69" i="21" s="1"/>
  <c r="V70" i="21" s="1"/>
  <c r="V71" i="21" s="1"/>
  <c r="V72" i="21" s="1"/>
  <c r="V73" i="21" s="1"/>
  <c r="V74" i="21" s="1"/>
  <c r="V75" i="21" s="1"/>
  <c r="V76" i="21" s="1"/>
  <c r="V77" i="21" s="1"/>
  <c r="V78" i="21" s="1"/>
  <c r="V79" i="21" s="1"/>
  <c r="V80" i="21" s="1"/>
  <c r="V81" i="21" s="1"/>
  <c r="V82" i="21" s="1"/>
  <c r="V83" i="21" s="1"/>
  <c r="V84" i="21" s="1"/>
  <c r="V85" i="21" s="1"/>
  <c r="V86" i="21" s="1"/>
  <c r="V87" i="21" s="1"/>
  <c r="V88" i="21" s="1"/>
  <c r="V89" i="21" s="1"/>
  <c r="V90" i="21" s="1"/>
  <c r="V91" i="21" s="1"/>
  <c r="V92" i="21" s="1"/>
  <c r="V93" i="21" s="1"/>
  <c r="V94" i="21" s="1"/>
  <c r="V95" i="21" s="1"/>
  <c r="V96" i="21" s="1"/>
  <c r="V97" i="21" s="1"/>
  <c r="V98" i="21" s="1"/>
  <c r="V99" i="21" s="1"/>
  <c r="V100" i="21" s="1"/>
  <c r="V101" i="21" s="1"/>
  <c r="V102" i="21" s="1"/>
  <c r="V103" i="21" s="1"/>
  <c r="V104" i="21" s="1"/>
  <c r="V105" i="21" s="1"/>
  <c r="V106" i="21" s="1"/>
  <c r="V107" i="21" s="1"/>
  <c r="V108" i="21" s="1"/>
  <c r="V109" i="21" s="1"/>
  <c r="V110" i="21" s="1"/>
  <c r="V111" i="21" s="1"/>
  <c r="V112" i="21" s="1"/>
  <c r="V113" i="21" s="1"/>
  <c r="V114" i="21" s="1"/>
  <c r="V115" i="21" s="1"/>
  <c r="V116" i="21" s="1"/>
  <c r="V117" i="21" s="1"/>
  <c r="V118" i="21" s="1"/>
  <c r="V119" i="21" s="1"/>
  <c r="V120" i="21" s="1"/>
  <c r="V121" i="21" s="1"/>
  <c r="V122" i="21" s="1"/>
  <c r="V123" i="21" s="1"/>
  <c r="V124" i="21" s="1"/>
  <c r="V125" i="21" s="1"/>
  <c r="V126" i="21" s="1"/>
  <c r="V127" i="21" s="1"/>
  <c r="V128" i="21" s="1"/>
  <c r="V129" i="21" s="1"/>
  <c r="V130" i="21" s="1"/>
  <c r="V131" i="21" s="1"/>
  <c r="V132" i="21" s="1"/>
  <c r="V133" i="21" s="1"/>
  <c r="V134" i="21" s="1"/>
  <c r="V135" i="21" s="1"/>
  <c r="V136" i="21" s="1"/>
  <c r="V137" i="21" s="1"/>
  <c r="V138" i="21" s="1"/>
  <c r="V139" i="21" s="1"/>
  <c r="V140" i="21" s="1"/>
  <c r="V141" i="21" s="1"/>
  <c r="V142" i="21" s="1"/>
  <c r="V143" i="21" s="1"/>
  <c r="V144" i="21" s="1"/>
  <c r="V145" i="21" s="1"/>
  <c r="V146" i="21" s="1"/>
  <c r="V147" i="21" s="1"/>
  <c r="V148" i="21" s="1"/>
  <c r="V149" i="21" s="1"/>
  <c r="V150" i="21" s="1"/>
  <c r="V151" i="21" s="1"/>
  <c r="V152" i="21" s="1"/>
  <c r="V153" i="21" s="1"/>
  <c r="V154" i="21" s="1"/>
  <c r="V155" i="21" s="1"/>
  <c r="V156" i="21" s="1"/>
  <c r="V157" i="21" s="1"/>
  <c r="V158" i="21" s="1"/>
  <c r="V159" i="21" s="1"/>
  <c r="V160" i="21" s="1"/>
  <c r="V161" i="21" s="1"/>
  <c r="V162" i="21" s="1"/>
  <c r="V163" i="21" s="1"/>
  <c r="V164" i="21" s="1"/>
  <c r="V165" i="21" s="1"/>
  <c r="V166" i="21" s="1"/>
  <c r="V167" i="21" s="1"/>
  <c r="V168" i="21" s="1"/>
  <c r="V169" i="21" s="1"/>
  <c r="V170" i="21" s="1"/>
  <c r="V171" i="21" s="1"/>
  <c r="V172" i="21" s="1"/>
  <c r="V173" i="21" s="1"/>
  <c r="V174" i="21" s="1"/>
  <c r="V175" i="21" s="1"/>
  <c r="V176" i="21" s="1"/>
  <c r="V177" i="21" s="1"/>
  <c r="V178" i="21" s="1"/>
  <c r="V179" i="21" s="1"/>
  <c r="V180" i="21" s="1"/>
  <c r="V181" i="21" s="1"/>
  <c r="V182" i="21" s="1"/>
  <c r="V183" i="21" s="1"/>
  <c r="V184" i="21" s="1"/>
  <c r="V185" i="21" s="1"/>
  <c r="V186" i="21" s="1"/>
  <c r="V187" i="21" s="1"/>
  <c r="V188" i="21" s="1"/>
  <c r="V189" i="21" s="1"/>
  <c r="V190" i="21" s="1"/>
  <c r="V191" i="21" s="1"/>
  <c r="V192" i="21" s="1"/>
  <c r="V193" i="21" s="1"/>
  <c r="V194" i="21" s="1"/>
  <c r="V195" i="21" s="1"/>
  <c r="V196" i="21" s="1"/>
  <c r="V197" i="21" s="1"/>
  <c r="V198" i="21" s="1"/>
  <c r="V199" i="21" s="1"/>
  <c r="V200" i="21" s="1"/>
  <c r="V201" i="21" s="1"/>
  <c r="V202" i="21" s="1"/>
  <c r="V203" i="21" s="1"/>
  <c r="V204" i="21" s="1"/>
  <c r="V205" i="21" s="1"/>
  <c r="V206" i="21" s="1"/>
  <c r="V207" i="21" s="1"/>
  <c r="V208" i="21" s="1"/>
  <c r="V209" i="21" s="1"/>
  <c r="V210" i="21" s="1"/>
  <c r="V211" i="21" s="1"/>
  <c r="V212" i="21" s="1"/>
  <c r="V213" i="21" s="1"/>
  <c r="V214" i="21" s="1"/>
  <c r="V215" i="21" s="1"/>
  <c r="V216" i="21" s="1"/>
  <c r="V217" i="21" s="1"/>
  <c r="V218" i="21" s="1"/>
  <c r="V219" i="21" s="1"/>
  <c r="V220" i="21" s="1"/>
  <c r="V221" i="21" s="1"/>
  <c r="V222" i="21" s="1"/>
  <c r="V223" i="21" s="1"/>
  <c r="V224" i="21" s="1"/>
  <c r="V225" i="21" s="1"/>
  <c r="V226" i="21" s="1"/>
  <c r="V227" i="21" s="1"/>
  <c r="V228" i="21" s="1"/>
  <c r="V229" i="21" s="1"/>
  <c r="V230" i="21" s="1"/>
  <c r="V231" i="21" s="1"/>
  <c r="V232" i="21" s="1"/>
  <c r="V233" i="21" s="1"/>
  <c r="V234" i="21" s="1"/>
  <c r="V235" i="21" s="1"/>
  <c r="V236" i="21" s="1"/>
  <c r="V237" i="21" s="1"/>
  <c r="V238" i="21" s="1"/>
  <c r="V239" i="21" s="1"/>
  <c r="V240" i="21" s="1"/>
  <c r="V241" i="21" s="1"/>
  <c r="V242" i="21" s="1"/>
  <c r="V243" i="21" s="1"/>
  <c r="V244" i="21" s="1"/>
  <c r="V245" i="21" s="1"/>
  <c r="V246" i="21" s="1"/>
  <c r="V247" i="21" s="1"/>
  <c r="V248" i="21" s="1"/>
  <c r="V249" i="21" s="1"/>
  <c r="V250" i="21" s="1"/>
  <c r="V251" i="21" s="1"/>
  <c r="V252" i="21" s="1"/>
  <c r="V253" i="21" s="1"/>
  <c r="V254" i="21" s="1"/>
  <c r="V255" i="21" s="1"/>
  <c r="V256" i="21" s="1"/>
  <c r="V257" i="21" s="1"/>
  <c r="V258" i="21" s="1"/>
  <c r="V259" i="21" s="1"/>
  <c r="V260" i="21" s="1"/>
  <c r="V261" i="21" s="1"/>
  <c r="V262" i="21" s="1"/>
  <c r="V263" i="21" s="1"/>
  <c r="V264" i="21" s="1"/>
  <c r="V265" i="21" s="1"/>
  <c r="V266" i="21" s="1"/>
  <c r="V267" i="21" s="1"/>
  <c r="V268" i="21" s="1"/>
  <c r="V269" i="21" s="1"/>
  <c r="V270" i="21" s="1"/>
  <c r="V271" i="21" s="1"/>
  <c r="V272" i="21" s="1"/>
  <c r="V273" i="21" s="1"/>
  <c r="V274" i="21" s="1"/>
  <c r="V275" i="21" s="1"/>
  <c r="V276" i="21" s="1"/>
  <c r="V277" i="21" s="1"/>
  <c r="V278" i="21" s="1"/>
  <c r="V279" i="21" s="1"/>
  <c r="V280" i="21" s="1"/>
  <c r="V281" i="21" s="1"/>
  <c r="V282" i="21" s="1"/>
  <c r="V283" i="21" s="1"/>
  <c r="V284" i="21" s="1"/>
  <c r="V285" i="21" s="1"/>
  <c r="V286" i="21" s="1"/>
  <c r="V287" i="21" s="1"/>
  <c r="V288" i="21" s="1"/>
  <c r="V289" i="21" s="1"/>
  <c r="V290" i="21" s="1"/>
  <c r="V291" i="21" s="1"/>
  <c r="V292" i="21" s="1"/>
  <c r="V293" i="21" s="1"/>
  <c r="V294" i="21" s="1"/>
  <c r="V295" i="21" s="1"/>
  <c r="V296" i="21" s="1"/>
  <c r="V297" i="21" s="1"/>
  <c r="V298" i="21" s="1"/>
  <c r="V299" i="21" s="1"/>
  <c r="V300" i="21" s="1"/>
  <c r="V301" i="21" s="1"/>
  <c r="V302" i="21" s="1"/>
  <c r="V303" i="21" s="1"/>
  <c r="V304" i="21" s="1"/>
  <c r="V305" i="21" s="1"/>
  <c r="V306" i="21" s="1"/>
  <c r="V307" i="21" s="1"/>
  <c r="V308" i="21" s="1"/>
  <c r="V309" i="21" s="1"/>
  <c r="V310" i="21" s="1"/>
  <c r="V311" i="21" s="1"/>
  <c r="V312" i="21" s="1"/>
  <c r="V313" i="21" s="1"/>
  <c r="V314" i="21" s="1"/>
  <c r="V315" i="21" s="1"/>
  <c r="V316" i="21" s="1"/>
  <c r="V317" i="21" s="1"/>
  <c r="V318" i="21" s="1"/>
  <c r="V319" i="21" s="1"/>
  <c r="V320" i="21" s="1"/>
  <c r="V321" i="21" s="1"/>
  <c r="V322" i="21" s="1"/>
  <c r="V323" i="21" s="1"/>
  <c r="V324" i="21" s="1"/>
  <c r="V325" i="21" s="1"/>
  <c r="V326" i="21" s="1"/>
  <c r="V327" i="21" s="1"/>
  <c r="V328" i="21" s="1"/>
  <c r="V329" i="21" s="1"/>
  <c r="V330" i="21" s="1"/>
  <c r="V331" i="21" s="1"/>
  <c r="V332" i="21" s="1"/>
  <c r="V333" i="21" s="1"/>
  <c r="V334" i="21" s="1"/>
  <c r="V335" i="21" s="1"/>
  <c r="V336" i="21" s="1"/>
  <c r="V337" i="21" s="1"/>
  <c r="V338" i="21" s="1"/>
  <c r="V339" i="21" s="1"/>
  <c r="V340" i="21" s="1"/>
  <c r="V341" i="21" s="1"/>
  <c r="V342" i="21" s="1"/>
  <c r="V343" i="21" s="1"/>
  <c r="V344" i="21" s="1"/>
  <c r="V345" i="21" s="1"/>
  <c r="V346" i="21" s="1"/>
  <c r="V347" i="21" s="1"/>
  <c r="V348" i="21" s="1"/>
  <c r="V349" i="21" s="1"/>
  <c r="V350" i="21" s="1"/>
  <c r="V351" i="21" s="1"/>
  <c r="V352" i="21" s="1"/>
  <c r="V353" i="21" s="1"/>
  <c r="V354" i="21" s="1"/>
  <c r="V355" i="21" s="1"/>
  <c r="V356" i="21" s="1"/>
  <c r="V357" i="21" s="1"/>
  <c r="V358" i="21" s="1"/>
  <c r="V359" i="21" s="1"/>
  <c r="V360" i="21" s="1"/>
  <c r="V361" i="21" s="1"/>
  <c r="V362" i="21" s="1"/>
  <c r="V363" i="21" s="1"/>
  <c r="V364" i="21" s="1"/>
  <c r="V365" i="21" s="1"/>
  <c r="V366" i="21" s="1"/>
  <c r="V367" i="21" s="1"/>
  <c r="V368" i="21" s="1"/>
  <c r="V369" i="21" s="1"/>
  <c r="V370" i="21" s="1"/>
  <c r="V371" i="21" s="1"/>
  <c r="V372" i="21" s="1"/>
  <c r="V373" i="21" s="1"/>
  <c r="V374" i="21" s="1"/>
  <c r="V375" i="21" s="1"/>
  <c r="V376" i="21" s="1"/>
  <c r="V377" i="21" s="1"/>
  <c r="V378" i="21" s="1"/>
  <c r="V379" i="21" s="1"/>
  <c r="V380" i="21" s="1"/>
  <c r="V381" i="21" s="1"/>
  <c r="V382" i="21" s="1"/>
  <c r="V383" i="21" s="1"/>
  <c r="V384" i="21" s="1"/>
  <c r="V385" i="21" s="1"/>
  <c r="V386" i="21" s="1"/>
  <c r="V387" i="21" s="1"/>
  <c r="V388" i="21" s="1"/>
  <c r="V389" i="21" s="1"/>
  <c r="V390" i="21" s="1"/>
  <c r="V391" i="21" s="1"/>
  <c r="V392" i="21" s="1"/>
  <c r="V393" i="21" s="1"/>
  <c r="V394" i="21" s="1"/>
  <c r="V395" i="21" s="1"/>
  <c r="V396" i="21" s="1"/>
  <c r="V397" i="21" s="1"/>
  <c r="V398" i="21" s="1"/>
  <c r="V399" i="21" s="1"/>
  <c r="V400" i="21" s="1"/>
  <c r="V401" i="21" s="1"/>
  <c r="V402" i="21" s="1"/>
  <c r="V403" i="21" s="1"/>
  <c r="V404" i="21" s="1"/>
  <c r="V405" i="21" s="1"/>
  <c r="V406" i="21" s="1"/>
  <c r="V407" i="21" s="1"/>
  <c r="V408" i="21" s="1"/>
  <c r="V409" i="21" s="1"/>
  <c r="V410" i="21" s="1"/>
  <c r="V411" i="21" s="1"/>
  <c r="V412" i="21" s="1"/>
  <c r="V413" i="21" s="1"/>
  <c r="V414" i="21" s="1"/>
  <c r="V415" i="21" s="1"/>
  <c r="V416" i="21" s="1"/>
  <c r="V417" i="21" s="1"/>
  <c r="V418" i="21" s="1"/>
  <c r="V419" i="21" s="1"/>
  <c r="V420" i="21" s="1"/>
  <c r="V421" i="21" s="1"/>
  <c r="V422" i="21" s="1"/>
  <c r="V423" i="21" s="1"/>
  <c r="V424" i="21" s="1"/>
  <c r="V425" i="21" s="1"/>
  <c r="V426" i="21" s="1"/>
  <c r="V427" i="21" s="1"/>
  <c r="V428" i="21" s="1"/>
  <c r="V429" i="21" s="1"/>
  <c r="V430" i="21" s="1"/>
  <c r="V431" i="21" s="1"/>
  <c r="V432" i="21" s="1"/>
  <c r="V433" i="21" s="1"/>
  <c r="V434" i="21" s="1"/>
  <c r="V435" i="21" s="1"/>
  <c r="V436" i="21" s="1"/>
  <c r="V437" i="21" s="1"/>
  <c r="V438" i="21" s="1"/>
  <c r="V439" i="21" s="1"/>
  <c r="V440" i="21" s="1"/>
  <c r="V441" i="21" s="1"/>
  <c r="V442" i="21" s="1"/>
  <c r="V443" i="21" s="1"/>
  <c r="V444" i="21" s="1"/>
  <c r="V445" i="21" s="1"/>
  <c r="V446" i="21" s="1"/>
  <c r="V447" i="21" s="1"/>
  <c r="V448" i="21" s="1"/>
  <c r="V449" i="21" s="1"/>
  <c r="V450" i="21" s="1"/>
  <c r="V451" i="21" s="1"/>
  <c r="V452" i="21" s="1"/>
  <c r="V453" i="21" s="1"/>
  <c r="V454" i="21" s="1"/>
  <c r="V455" i="21" s="1"/>
  <c r="V456" i="21" s="1"/>
  <c r="V457" i="21" s="1"/>
  <c r="V458" i="21" s="1"/>
  <c r="V459" i="21" s="1"/>
  <c r="V460" i="21" s="1"/>
  <c r="V461" i="21" s="1"/>
  <c r="V462" i="21" s="1"/>
  <c r="V463" i="21" s="1"/>
  <c r="V464" i="21" s="1"/>
  <c r="V465" i="21" s="1"/>
  <c r="V466" i="21" s="1"/>
  <c r="V467" i="21" s="1"/>
  <c r="V468" i="21" s="1"/>
  <c r="V469" i="21" s="1"/>
  <c r="V470" i="21" s="1"/>
  <c r="V471" i="21" s="1"/>
  <c r="V472" i="21" s="1"/>
  <c r="V473" i="21" s="1"/>
  <c r="V474" i="21" s="1"/>
  <c r="V475" i="21" s="1"/>
  <c r="V476" i="21" s="1"/>
  <c r="V477" i="21" s="1"/>
  <c r="V478" i="21" s="1"/>
  <c r="V479" i="21" s="1"/>
  <c r="V480" i="21" s="1"/>
  <c r="V481" i="21" s="1"/>
  <c r="V482" i="21" s="1"/>
  <c r="V483" i="21" s="1"/>
  <c r="V484" i="21" s="1"/>
  <c r="V485" i="21" s="1"/>
  <c r="V486" i="21" s="1"/>
  <c r="V487" i="21" s="1"/>
  <c r="V488" i="21" s="1"/>
  <c r="V489" i="21" s="1"/>
  <c r="V490" i="21" s="1"/>
  <c r="V491" i="21" s="1"/>
  <c r="V492" i="21" s="1"/>
  <c r="V493" i="21" s="1"/>
  <c r="V494" i="21" s="1"/>
  <c r="V495" i="21" s="1"/>
  <c r="V496" i="21" s="1"/>
  <c r="V497" i="21" s="1"/>
  <c r="V498" i="21" s="1"/>
  <c r="V499" i="21" s="1"/>
  <c r="V500" i="21" s="1"/>
  <c r="V501" i="21" s="1"/>
  <c r="V502" i="21" s="1"/>
  <c r="V503" i="21" s="1"/>
  <c r="V504" i="21" s="1"/>
  <c r="V505" i="21" s="1"/>
  <c r="V506" i="21" s="1"/>
  <c r="V507" i="21" s="1"/>
  <c r="V508" i="21" s="1"/>
  <c r="V509" i="21" s="1"/>
  <c r="V510" i="21" s="1"/>
  <c r="V511" i="21" s="1"/>
  <c r="V512" i="21" s="1"/>
  <c r="V513" i="21" s="1"/>
  <c r="V514" i="21" s="1"/>
  <c r="V515" i="21" s="1"/>
  <c r="V516" i="21" s="1"/>
  <c r="V517" i="21" s="1"/>
  <c r="V518" i="21" s="1"/>
  <c r="V519" i="21" s="1"/>
  <c r="V520" i="21" s="1"/>
  <c r="V521" i="21" s="1"/>
  <c r="V522" i="21" s="1"/>
  <c r="V523" i="21" s="1"/>
  <c r="V524" i="21" s="1"/>
  <c r="V525" i="21" s="1"/>
  <c r="V526" i="21" s="1"/>
  <c r="V527" i="21" s="1"/>
  <c r="V528" i="21" s="1"/>
  <c r="V529" i="21" s="1"/>
  <c r="V530" i="21" s="1"/>
  <c r="V531" i="21" s="1"/>
  <c r="V532" i="21" s="1"/>
  <c r="V533" i="21" s="1"/>
  <c r="V534" i="21" s="1"/>
  <c r="V535" i="21" s="1"/>
  <c r="V536" i="21" s="1"/>
  <c r="V537" i="21" s="1"/>
  <c r="V538" i="21" s="1"/>
  <c r="V539" i="21" s="1"/>
  <c r="V540" i="21" s="1"/>
  <c r="V541" i="21" s="1"/>
  <c r="V542" i="21" s="1"/>
  <c r="V543" i="21" s="1"/>
  <c r="V544" i="21" s="1"/>
  <c r="V545" i="21" s="1"/>
  <c r="V546" i="21" s="1"/>
  <c r="V547" i="21" s="1"/>
  <c r="V548" i="21" s="1"/>
  <c r="V549" i="21" s="1"/>
  <c r="V550" i="21" s="1"/>
  <c r="V551" i="21" s="1"/>
  <c r="V552" i="21" s="1"/>
  <c r="V553" i="21" s="1"/>
  <c r="V554" i="21" s="1"/>
  <c r="V555" i="21" s="1"/>
  <c r="V556" i="21" s="1"/>
  <c r="V557" i="21" s="1"/>
  <c r="V558" i="21" s="1"/>
  <c r="V559" i="21" s="1"/>
  <c r="V560" i="21" s="1"/>
  <c r="V561" i="21" s="1"/>
  <c r="V562" i="21" s="1"/>
  <c r="V563" i="21" s="1"/>
  <c r="V564" i="21" s="1"/>
  <c r="V565" i="21" s="1"/>
  <c r="V566" i="21" s="1"/>
  <c r="V567" i="21" s="1"/>
  <c r="V568" i="21" s="1"/>
  <c r="V569" i="21" s="1"/>
  <c r="V570" i="21" s="1"/>
  <c r="V571" i="21" s="1"/>
  <c r="V572" i="21" s="1"/>
  <c r="V573" i="21" s="1"/>
  <c r="V574" i="21" s="1"/>
  <c r="V575" i="21" s="1"/>
  <c r="V576" i="21" s="1"/>
  <c r="V577" i="21" s="1"/>
  <c r="V578" i="21" s="1"/>
  <c r="V579" i="21" s="1"/>
  <c r="V580" i="21" s="1"/>
  <c r="V581" i="21" s="1"/>
  <c r="V582" i="21" s="1"/>
  <c r="V583" i="21" s="1"/>
  <c r="V584" i="21" s="1"/>
  <c r="V585" i="21" s="1"/>
  <c r="V586" i="21" s="1"/>
  <c r="V587" i="21" s="1"/>
  <c r="V588" i="21" s="1"/>
  <c r="V589" i="21" s="1"/>
  <c r="V590" i="21" s="1"/>
  <c r="V591" i="21" s="1"/>
  <c r="V592" i="21" s="1"/>
  <c r="V593" i="21" s="1"/>
  <c r="V594" i="21" s="1"/>
  <c r="V595" i="21" s="1"/>
  <c r="V596" i="21" s="1"/>
  <c r="V597" i="21" s="1"/>
  <c r="V598" i="21" s="1"/>
  <c r="V599" i="21" s="1"/>
  <c r="V600" i="21" s="1"/>
  <c r="V601" i="21" s="1"/>
  <c r="V602" i="21" s="1"/>
  <c r="V603" i="21" s="1"/>
  <c r="V604" i="21" s="1"/>
  <c r="V605" i="21" s="1"/>
  <c r="V606" i="21" s="1"/>
  <c r="V607" i="21" s="1"/>
  <c r="M8" i="21"/>
  <c r="B8" i="21" s="1"/>
  <c r="W8" i="20"/>
  <c r="M8" i="20"/>
  <c r="B8" i="20" s="1"/>
  <c r="V9" i="20"/>
  <c r="V10" i="20" s="1"/>
  <c r="V11" i="20" s="1"/>
  <c r="V12" i="20" s="1"/>
  <c r="V13" i="20" s="1"/>
  <c r="V14" i="20" s="1"/>
  <c r="V15" i="20" s="1"/>
  <c r="V16" i="20" s="1"/>
  <c r="V17" i="20" s="1"/>
  <c r="V18" i="20" s="1"/>
  <c r="V19" i="20" s="1"/>
  <c r="V20" i="20" s="1"/>
  <c r="V21" i="20" s="1"/>
  <c r="V22" i="20" s="1"/>
  <c r="V23" i="20" s="1"/>
  <c r="V24" i="20" s="1"/>
  <c r="V25" i="20" s="1"/>
  <c r="V26" i="20" s="1"/>
  <c r="V27" i="20" s="1"/>
  <c r="V28" i="20" s="1"/>
  <c r="V29" i="20" s="1"/>
  <c r="V30" i="20" s="1"/>
  <c r="V31" i="20" s="1"/>
  <c r="V32" i="20" s="1"/>
  <c r="V33" i="20" s="1"/>
  <c r="V34" i="20" s="1"/>
  <c r="V35" i="20" s="1"/>
  <c r="V36" i="20" s="1"/>
  <c r="V37" i="20" s="1"/>
  <c r="V38" i="20" s="1"/>
  <c r="V39" i="20" s="1"/>
  <c r="V40" i="20" s="1"/>
  <c r="V41" i="20" s="1"/>
  <c r="V42" i="20" s="1"/>
  <c r="V43" i="20" s="1"/>
  <c r="V44" i="20" s="1"/>
  <c r="V45" i="20" s="1"/>
  <c r="V46" i="20" s="1"/>
  <c r="V47" i="20" s="1"/>
  <c r="V48" i="20" s="1"/>
  <c r="V49" i="20" s="1"/>
  <c r="V50" i="20" s="1"/>
  <c r="V51" i="20" s="1"/>
  <c r="V52" i="20" s="1"/>
  <c r="V53" i="20" s="1"/>
  <c r="V54" i="20" s="1"/>
  <c r="V55" i="20" s="1"/>
  <c r="V56" i="20" s="1"/>
  <c r="V57" i="20" s="1"/>
  <c r="V58" i="20" s="1"/>
  <c r="V59" i="20" s="1"/>
  <c r="V60" i="20" s="1"/>
  <c r="V61" i="20" s="1"/>
  <c r="V62" i="20" s="1"/>
  <c r="V63" i="20" s="1"/>
  <c r="V64" i="20" s="1"/>
  <c r="V65" i="20" s="1"/>
  <c r="V66" i="20" s="1"/>
  <c r="V67" i="20" s="1"/>
  <c r="V68" i="20" s="1"/>
  <c r="V69" i="20" s="1"/>
  <c r="V70" i="20" s="1"/>
  <c r="V71" i="20" s="1"/>
  <c r="V72" i="20" s="1"/>
  <c r="V73" i="20" s="1"/>
  <c r="V74" i="20" s="1"/>
  <c r="V75" i="20" s="1"/>
  <c r="V76" i="20" s="1"/>
  <c r="V77" i="20" s="1"/>
  <c r="V78" i="20" s="1"/>
  <c r="V79" i="20" s="1"/>
  <c r="V80" i="20" s="1"/>
  <c r="V81" i="20" s="1"/>
  <c r="V82" i="20" s="1"/>
  <c r="V83" i="20" s="1"/>
  <c r="V84" i="20" s="1"/>
  <c r="V85" i="20" s="1"/>
  <c r="V86" i="20" s="1"/>
  <c r="V87" i="20" s="1"/>
  <c r="V88" i="20" s="1"/>
  <c r="V89" i="20" s="1"/>
  <c r="V90" i="20" s="1"/>
  <c r="V91" i="20" s="1"/>
  <c r="V92" i="20" s="1"/>
  <c r="V93" i="20" s="1"/>
  <c r="V94" i="20" s="1"/>
  <c r="V95" i="20" s="1"/>
  <c r="V96" i="20" s="1"/>
  <c r="V97" i="20" s="1"/>
  <c r="V98" i="20" s="1"/>
  <c r="V99" i="20" s="1"/>
  <c r="V100" i="20" s="1"/>
  <c r="V101" i="20" s="1"/>
  <c r="V102" i="20" s="1"/>
  <c r="V103" i="20" s="1"/>
  <c r="V104" i="20" s="1"/>
  <c r="V105" i="20" s="1"/>
  <c r="V106" i="20" s="1"/>
  <c r="V107" i="20" s="1"/>
  <c r="V108" i="20" s="1"/>
  <c r="V109" i="20" s="1"/>
  <c r="V110" i="20" s="1"/>
  <c r="V111" i="20" s="1"/>
  <c r="V112" i="20" s="1"/>
  <c r="V113" i="20" s="1"/>
  <c r="V114" i="20" s="1"/>
  <c r="V115" i="20" s="1"/>
  <c r="V116" i="20" s="1"/>
  <c r="V117" i="20" s="1"/>
  <c r="V118" i="20" s="1"/>
  <c r="V119" i="20" s="1"/>
  <c r="V120" i="20" s="1"/>
  <c r="V121" i="20" s="1"/>
  <c r="V122" i="20" s="1"/>
  <c r="V123" i="20" s="1"/>
  <c r="V124" i="20" s="1"/>
  <c r="V125" i="20" s="1"/>
  <c r="V126" i="20" s="1"/>
  <c r="V127" i="20" s="1"/>
  <c r="V128" i="20" s="1"/>
  <c r="V129" i="20" s="1"/>
  <c r="V130" i="20" s="1"/>
  <c r="V131" i="20" s="1"/>
  <c r="V132" i="20" s="1"/>
  <c r="V133" i="20" s="1"/>
  <c r="V134" i="20" s="1"/>
  <c r="V135" i="20" s="1"/>
  <c r="V136" i="20" s="1"/>
  <c r="V137" i="20" s="1"/>
  <c r="V138" i="20" s="1"/>
  <c r="V139" i="20" s="1"/>
  <c r="V140" i="20" s="1"/>
  <c r="V141" i="20" s="1"/>
  <c r="V142" i="20" s="1"/>
  <c r="V143" i="20" s="1"/>
  <c r="V144" i="20" s="1"/>
  <c r="V145" i="20" s="1"/>
  <c r="V146" i="20" s="1"/>
  <c r="V147" i="20" s="1"/>
  <c r="V148" i="20" s="1"/>
  <c r="V149" i="20" s="1"/>
  <c r="V150" i="20" s="1"/>
  <c r="V151" i="20" s="1"/>
  <c r="V152" i="20" s="1"/>
  <c r="V153" i="20" s="1"/>
  <c r="V154" i="20" s="1"/>
  <c r="V155" i="20" s="1"/>
  <c r="V156" i="20" s="1"/>
  <c r="V157" i="20" s="1"/>
  <c r="V158" i="20" s="1"/>
  <c r="V159" i="20" s="1"/>
  <c r="V160" i="20" s="1"/>
  <c r="V161" i="20" s="1"/>
  <c r="V162" i="20" s="1"/>
  <c r="V163" i="20" s="1"/>
  <c r="V164" i="20" s="1"/>
  <c r="V165" i="20" s="1"/>
  <c r="V166" i="20" s="1"/>
  <c r="V167" i="20" s="1"/>
  <c r="V168" i="20" s="1"/>
  <c r="V169" i="20" s="1"/>
  <c r="V170" i="20" s="1"/>
  <c r="V171" i="20" s="1"/>
  <c r="V172" i="20" s="1"/>
  <c r="V173" i="20" s="1"/>
  <c r="V174" i="20" s="1"/>
  <c r="V175" i="20" s="1"/>
  <c r="V176" i="20" s="1"/>
  <c r="V177" i="20" s="1"/>
  <c r="V178" i="20" s="1"/>
  <c r="V179" i="20" s="1"/>
  <c r="V180" i="20" s="1"/>
  <c r="V181" i="20" s="1"/>
  <c r="V182" i="20" s="1"/>
  <c r="V183" i="20" s="1"/>
  <c r="V184" i="20" s="1"/>
  <c r="V185" i="20" s="1"/>
  <c r="V186" i="20" s="1"/>
  <c r="V187" i="20" s="1"/>
  <c r="V188" i="20" s="1"/>
  <c r="V189" i="20" s="1"/>
  <c r="V190" i="20" s="1"/>
  <c r="V191" i="20" s="1"/>
  <c r="V192" i="20" s="1"/>
  <c r="V193" i="20" s="1"/>
  <c r="V194" i="20" s="1"/>
  <c r="V195" i="20" s="1"/>
  <c r="V196" i="20" s="1"/>
  <c r="V197" i="20" s="1"/>
  <c r="V198" i="20" s="1"/>
  <c r="V199" i="20" s="1"/>
  <c r="V200" i="20" s="1"/>
  <c r="V201" i="20" s="1"/>
  <c r="V202" i="20" s="1"/>
  <c r="V203" i="20" s="1"/>
  <c r="V204" i="20" s="1"/>
  <c r="V205" i="20" s="1"/>
  <c r="V206" i="20" s="1"/>
  <c r="V207" i="20" s="1"/>
  <c r="V208" i="20" s="1"/>
  <c r="V209" i="20" s="1"/>
  <c r="V210" i="20" s="1"/>
  <c r="V211" i="20" s="1"/>
  <c r="V212" i="20" s="1"/>
  <c r="V213" i="20" s="1"/>
  <c r="V214" i="20" s="1"/>
  <c r="V215" i="20" s="1"/>
  <c r="V216" i="20" s="1"/>
  <c r="V217" i="20" s="1"/>
  <c r="V218" i="20" s="1"/>
  <c r="V219" i="20" s="1"/>
  <c r="V220" i="20" s="1"/>
  <c r="V221" i="20" s="1"/>
  <c r="V222" i="20" s="1"/>
  <c r="V223" i="20" s="1"/>
  <c r="V224" i="20" s="1"/>
  <c r="V225" i="20" s="1"/>
  <c r="V226" i="20" s="1"/>
  <c r="V227" i="20" s="1"/>
  <c r="V228" i="20" s="1"/>
  <c r="V229" i="20" s="1"/>
  <c r="V230" i="20" s="1"/>
  <c r="V231" i="20" s="1"/>
  <c r="V232" i="20" s="1"/>
  <c r="V233" i="20" s="1"/>
  <c r="V234" i="20" s="1"/>
  <c r="V235" i="20" s="1"/>
  <c r="V236" i="20" s="1"/>
  <c r="V237" i="20" s="1"/>
  <c r="V238" i="20" s="1"/>
  <c r="V239" i="20" s="1"/>
  <c r="V240" i="20" s="1"/>
  <c r="V241" i="20" s="1"/>
  <c r="V242" i="20" s="1"/>
  <c r="V243" i="20" s="1"/>
  <c r="V244" i="20" s="1"/>
  <c r="V245" i="20" s="1"/>
  <c r="V246" i="20" s="1"/>
  <c r="V247" i="20" s="1"/>
  <c r="V248" i="20" s="1"/>
  <c r="V249" i="20" s="1"/>
  <c r="V250" i="20" s="1"/>
  <c r="V251" i="20" s="1"/>
  <c r="V252" i="20" s="1"/>
  <c r="V253" i="20" s="1"/>
  <c r="V254" i="20" s="1"/>
  <c r="V255" i="20" s="1"/>
  <c r="V256" i="20" s="1"/>
  <c r="V257" i="20" s="1"/>
  <c r="V258" i="20" s="1"/>
  <c r="V259" i="20" s="1"/>
  <c r="V260" i="20" s="1"/>
  <c r="V261" i="20" s="1"/>
  <c r="V262" i="20" s="1"/>
  <c r="V263" i="20" s="1"/>
  <c r="V264" i="20" s="1"/>
  <c r="V265" i="20" s="1"/>
  <c r="V266" i="20" s="1"/>
  <c r="V267" i="20" s="1"/>
  <c r="V268" i="20" s="1"/>
  <c r="V269" i="20" s="1"/>
  <c r="V270" i="20" s="1"/>
  <c r="V271" i="20" s="1"/>
  <c r="V272" i="20" s="1"/>
  <c r="V273" i="20" s="1"/>
  <c r="V274" i="20" s="1"/>
  <c r="V275" i="20" s="1"/>
  <c r="V276" i="20" s="1"/>
  <c r="V277" i="20" s="1"/>
  <c r="V278" i="20" s="1"/>
  <c r="V279" i="20" s="1"/>
  <c r="V280" i="20" s="1"/>
  <c r="V281" i="20" s="1"/>
  <c r="V282" i="20" s="1"/>
  <c r="V283" i="20" s="1"/>
  <c r="V284" i="20" s="1"/>
  <c r="V285" i="20" s="1"/>
  <c r="V286" i="20" s="1"/>
  <c r="V287" i="20" s="1"/>
  <c r="V288" i="20" s="1"/>
  <c r="V289" i="20" s="1"/>
  <c r="V290" i="20" s="1"/>
  <c r="V291" i="20" s="1"/>
  <c r="V292" i="20" s="1"/>
  <c r="V293" i="20" s="1"/>
  <c r="V294" i="20" s="1"/>
  <c r="V295" i="20" s="1"/>
  <c r="V296" i="20" s="1"/>
  <c r="V297" i="20" s="1"/>
  <c r="V298" i="20" s="1"/>
  <c r="V299" i="20" s="1"/>
  <c r="V300" i="20" s="1"/>
  <c r="V301" i="20" s="1"/>
  <c r="V302" i="20" s="1"/>
  <c r="V303" i="20" s="1"/>
  <c r="V304" i="20" s="1"/>
  <c r="V305" i="20" s="1"/>
  <c r="V306" i="20" s="1"/>
  <c r="V307" i="20" s="1"/>
  <c r="V308" i="20" s="1"/>
  <c r="V309" i="20" s="1"/>
  <c r="V310" i="20" s="1"/>
  <c r="V311" i="20" s="1"/>
  <c r="V312" i="20" s="1"/>
  <c r="V313" i="20" s="1"/>
  <c r="V314" i="20" s="1"/>
  <c r="V315" i="20" s="1"/>
  <c r="V316" i="20" s="1"/>
  <c r="V317" i="20" s="1"/>
  <c r="V318" i="20" s="1"/>
  <c r="V319" i="20" s="1"/>
  <c r="V320" i="20" s="1"/>
  <c r="V321" i="20" s="1"/>
  <c r="V322" i="20" s="1"/>
  <c r="V323" i="20" s="1"/>
  <c r="V324" i="20" s="1"/>
  <c r="V325" i="20" s="1"/>
  <c r="V326" i="20" s="1"/>
  <c r="V327" i="20" s="1"/>
  <c r="V328" i="20" s="1"/>
  <c r="V329" i="20" s="1"/>
  <c r="V330" i="20" s="1"/>
  <c r="V331" i="20" s="1"/>
  <c r="V332" i="20" s="1"/>
  <c r="V333" i="20" s="1"/>
  <c r="V334" i="20" s="1"/>
  <c r="V335" i="20" s="1"/>
  <c r="V336" i="20" s="1"/>
  <c r="V337" i="20" s="1"/>
  <c r="V338" i="20" s="1"/>
  <c r="V339" i="20" s="1"/>
  <c r="V340" i="20" s="1"/>
  <c r="V341" i="20" s="1"/>
  <c r="V342" i="20" s="1"/>
  <c r="V343" i="20" s="1"/>
  <c r="V344" i="20" s="1"/>
  <c r="V345" i="20" s="1"/>
  <c r="V346" i="20" s="1"/>
  <c r="V347" i="20" s="1"/>
  <c r="V348" i="20" s="1"/>
  <c r="V349" i="20" s="1"/>
  <c r="V350" i="20" s="1"/>
  <c r="V351" i="20" s="1"/>
  <c r="V352" i="20" s="1"/>
  <c r="V353" i="20" s="1"/>
  <c r="V354" i="20" s="1"/>
  <c r="V355" i="20" s="1"/>
  <c r="V356" i="20" s="1"/>
  <c r="V357" i="20" s="1"/>
  <c r="V358" i="20" s="1"/>
  <c r="V359" i="20" s="1"/>
  <c r="V360" i="20" s="1"/>
  <c r="V361" i="20" s="1"/>
  <c r="V362" i="20" s="1"/>
  <c r="V363" i="20" s="1"/>
  <c r="V364" i="20" s="1"/>
  <c r="V365" i="20" s="1"/>
  <c r="V366" i="20" s="1"/>
  <c r="V367" i="20" s="1"/>
  <c r="V368" i="20" s="1"/>
  <c r="V369" i="20" s="1"/>
  <c r="V370" i="20" s="1"/>
  <c r="V371" i="20" s="1"/>
  <c r="V372" i="20" s="1"/>
  <c r="V373" i="20" s="1"/>
  <c r="V374" i="20" s="1"/>
  <c r="V375" i="20" s="1"/>
  <c r="V376" i="20" s="1"/>
  <c r="V377" i="20" s="1"/>
  <c r="V378" i="20" s="1"/>
  <c r="V379" i="20" s="1"/>
  <c r="V380" i="20" s="1"/>
  <c r="V381" i="20" s="1"/>
  <c r="V382" i="20" s="1"/>
  <c r="V383" i="20" s="1"/>
  <c r="V384" i="20" s="1"/>
  <c r="V385" i="20" s="1"/>
  <c r="V386" i="20" s="1"/>
  <c r="V387" i="20" s="1"/>
  <c r="V388" i="20" s="1"/>
  <c r="V389" i="20" s="1"/>
  <c r="V390" i="20" s="1"/>
  <c r="V391" i="20" s="1"/>
  <c r="V392" i="20" s="1"/>
  <c r="V393" i="20" s="1"/>
  <c r="V394" i="20" s="1"/>
  <c r="V395" i="20" s="1"/>
  <c r="V396" i="20" s="1"/>
  <c r="V397" i="20" s="1"/>
  <c r="V398" i="20" s="1"/>
  <c r="V399" i="20" s="1"/>
  <c r="V400" i="20" s="1"/>
  <c r="V401" i="20" s="1"/>
  <c r="V402" i="20" s="1"/>
  <c r="V403" i="20" s="1"/>
  <c r="V404" i="20" s="1"/>
  <c r="V405" i="20" s="1"/>
  <c r="V406" i="20" s="1"/>
  <c r="V407" i="20" s="1"/>
  <c r="V408" i="20" s="1"/>
  <c r="V409" i="20" s="1"/>
  <c r="V410" i="20" s="1"/>
  <c r="V411" i="20" s="1"/>
  <c r="V412" i="20" s="1"/>
  <c r="V413" i="20" s="1"/>
  <c r="V414" i="20" s="1"/>
  <c r="V415" i="20" s="1"/>
  <c r="V416" i="20" s="1"/>
  <c r="V417" i="20" s="1"/>
  <c r="V418" i="20" s="1"/>
  <c r="V419" i="20" s="1"/>
  <c r="V420" i="20" s="1"/>
  <c r="V421" i="20" s="1"/>
  <c r="V422" i="20" s="1"/>
  <c r="V423" i="20" s="1"/>
  <c r="V424" i="20" s="1"/>
  <c r="V425" i="20" s="1"/>
  <c r="V426" i="20" s="1"/>
  <c r="V427" i="20" s="1"/>
  <c r="V428" i="20" s="1"/>
  <c r="V429" i="20" s="1"/>
  <c r="V430" i="20" s="1"/>
  <c r="V431" i="20" s="1"/>
  <c r="V432" i="20" s="1"/>
  <c r="V433" i="20" s="1"/>
  <c r="V434" i="20" s="1"/>
  <c r="V435" i="20" s="1"/>
  <c r="V436" i="20" s="1"/>
  <c r="V437" i="20" s="1"/>
  <c r="V438" i="20" s="1"/>
  <c r="V439" i="20" s="1"/>
  <c r="V440" i="20" s="1"/>
  <c r="V441" i="20" s="1"/>
  <c r="V442" i="20" s="1"/>
  <c r="V443" i="20" s="1"/>
  <c r="V444" i="20" s="1"/>
  <c r="V445" i="20" s="1"/>
  <c r="V446" i="20" s="1"/>
  <c r="V447" i="20" s="1"/>
  <c r="V448" i="20" s="1"/>
  <c r="V449" i="20" s="1"/>
  <c r="V450" i="20" s="1"/>
  <c r="V451" i="20" s="1"/>
  <c r="V452" i="20" s="1"/>
  <c r="V453" i="20" s="1"/>
  <c r="V454" i="20" s="1"/>
  <c r="V455" i="20" s="1"/>
  <c r="V456" i="20" s="1"/>
  <c r="V457" i="20" s="1"/>
  <c r="V458" i="20" s="1"/>
  <c r="V459" i="20" s="1"/>
  <c r="V460" i="20" s="1"/>
  <c r="V461" i="20" s="1"/>
  <c r="V462" i="20" s="1"/>
  <c r="V463" i="20" s="1"/>
  <c r="V464" i="20" s="1"/>
  <c r="V465" i="20" s="1"/>
  <c r="V466" i="20" s="1"/>
  <c r="V467" i="20" s="1"/>
  <c r="V468" i="20" s="1"/>
  <c r="V469" i="20" s="1"/>
  <c r="V470" i="20" s="1"/>
  <c r="V471" i="20" s="1"/>
  <c r="V472" i="20" s="1"/>
  <c r="V473" i="20" s="1"/>
  <c r="V474" i="20" s="1"/>
  <c r="V475" i="20" s="1"/>
  <c r="V476" i="20" s="1"/>
  <c r="V477" i="20" s="1"/>
  <c r="V478" i="20" s="1"/>
  <c r="V479" i="20" s="1"/>
  <c r="V480" i="20" s="1"/>
  <c r="V481" i="20" s="1"/>
  <c r="V482" i="20" s="1"/>
  <c r="V483" i="20" s="1"/>
  <c r="V484" i="20" s="1"/>
  <c r="V485" i="20" s="1"/>
  <c r="V486" i="20" s="1"/>
  <c r="V487" i="20" s="1"/>
  <c r="V488" i="20" s="1"/>
  <c r="V489" i="20" s="1"/>
  <c r="V490" i="20" s="1"/>
  <c r="V491" i="20" s="1"/>
  <c r="V492" i="20" s="1"/>
  <c r="V493" i="20" s="1"/>
  <c r="V494" i="20" s="1"/>
  <c r="V495" i="20" s="1"/>
  <c r="V496" i="20" s="1"/>
  <c r="V497" i="20" s="1"/>
  <c r="V498" i="20" s="1"/>
  <c r="V499" i="20" s="1"/>
  <c r="V500" i="20" s="1"/>
  <c r="V501" i="20" s="1"/>
  <c r="V502" i="20" s="1"/>
  <c r="V503" i="20" s="1"/>
  <c r="V504" i="20" s="1"/>
  <c r="V505" i="20" s="1"/>
  <c r="V506" i="20" s="1"/>
  <c r="V507" i="20" s="1"/>
  <c r="V508" i="20" s="1"/>
  <c r="V509" i="20" s="1"/>
  <c r="V510" i="20" s="1"/>
  <c r="V511" i="20" s="1"/>
  <c r="V512" i="20" s="1"/>
  <c r="V513" i="20" s="1"/>
  <c r="V514" i="20" s="1"/>
  <c r="V515" i="20" s="1"/>
  <c r="V516" i="20" s="1"/>
  <c r="V517" i="20" s="1"/>
  <c r="V518" i="20" s="1"/>
  <c r="V519" i="20" s="1"/>
  <c r="V520" i="20" s="1"/>
  <c r="V521" i="20" s="1"/>
  <c r="V522" i="20" s="1"/>
  <c r="V523" i="20" s="1"/>
  <c r="V524" i="20" s="1"/>
  <c r="V525" i="20" s="1"/>
  <c r="V526" i="20" s="1"/>
  <c r="V527" i="20" s="1"/>
  <c r="V528" i="20" s="1"/>
  <c r="V529" i="20" s="1"/>
  <c r="V530" i="20" s="1"/>
  <c r="V531" i="20" s="1"/>
  <c r="V532" i="20" s="1"/>
  <c r="V533" i="20" s="1"/>
  <c r="V534" i="20" s="1"/>
  <c r="V535" i="20" s="1"/>
  <c r="V536" i="20" s="1"/>
  <c r="V537" i="20" s="1"/>
  <c r="V538" i="20" s="1"/>
  <c r="V539" i="20" s="1"/>
  <c r="V540" i="20" s="1"/>
  <c r="V541" i="20" s="1"/>
  <c r="V542" i="20" s="1"/>
  <c r="V543" i="20" s="1"/>
  <c r="V544" i="20" s="1"/>
  <c r="V545" i="20" s="1"/>
  <c r="V546" i="20" s="1"/>
  <c r="V547" i="20" s="1"/>
  <c r="V548" i="20" s="1"/>
  <c r="V549" i="20" s="1"/>
  <c r="V550" i="20" s="1"/>
  <c r="V551" i="20" s="1"/>
  <c r="V552" i="20" s="1"/>
  <c r="V553" i="20" s="1"/>
  <c r="V554" i="20" s="1"/>
  <c r="V555" i="20" s="1"/>
  <c r="V556" i="20" s="1"/>
  <c r="V557" i="20" s="1"/>
  <c r="V558" i="20" s="1"/>
  <c r="V559" i="20" s="1"/>
  <c r="V560" i="20" s="1"/>
  <c r="V561" i="20" s="1"/>
  <c r="V562" i="20" s="1"/>
  <c r="V563" i="20" s="1"/>
  <c r="V564" i="20" s="1"/>
  <c r="V565" i="20" s="1"/>
  <c r="V566" i="20" s="1"/>
  <c r="V567" i="20" s="1"/>
  <c r="V568" i="20" s="1"/>
  <c r="V569" i="20" s="1"/>
  <c r="V570" i="20" s="1"/>
  <c r="V571" i="20" s="1"/>
  <c r="V572" i="20" s="1"/>
  <c r="V573" i="20" s="1"/>
  <c r="V574" i="20" s="1"/>
  <c r="V575" i="20" s="1"/>
  <c r="V576" i="20" s="1"/>
  <c r="V577" i="20" s="1"/>
  <c r="V578" i="20" s="1"/>
  <c r="V579" i="20" s="1"/>
  <c r="V580" i="20" s="1"/>
  <c r="V581" i="20" s="1"/>
  <c r="V582" i="20" s="1"/>
  <c r="V583" i="20" s="1"/>
  <c r="V584" i="20" s="1"/>
  <c r="V585" i="20" s="1"/>
  <c r="V586" i="20" s="1"/>
  <c r="V587" i="20" s="1"/>
  <c r="V588" i="20" s="1"/>
  <c r="V589" i="20" s="1"/>
  <c r="V590" i="20" s="1"/>
  <c r="V591" i="20" s="1"/>
  <c r="V592" i="20" s="1"/>
  <c r="V593" i="20" s="1"/>
  <c r="V594" i="20" s="1"/>
  <c r="V595" i="20" s="1"/>
  <c r="V596" i="20" s="1"/>
  <c r="V597" i="20" s="1"/>
  <c r="V598" i="20" s="1"/>
  <c r="V599" i="20" s="1"/>
  <c r="V600" i="20" s="1"/>
  <c r="V601" i="20" s="1"/>
  <c r="V602" i="20" s="1"/>
  <c r="V603" i="20" s="1"/>
  <c r="V604" i="20" s="1"/>
  <c r="V605" i="20" s="1"/>
  <c r="V606" i="20" s="1"/>
  <c r="V607" i="20" s="1"/>
  <c r="V9" i="19"/>
  <c r="V10" i="19" s="1"/>
  <c r="V11" i="19" s="1"/>
  <c r="V12" i="19" s="1"/>
  <c r="V13" i="19" s="1"/>
  <c r="V14" i="19" s="1"/>
  <c r="V15" i="19" s="1"/>
  <c r="V16" i="19" s="1"/>
  <c r="V17" i="19" s="1"/>
  <c r="V18" i="19" s="1"/>
  <c r="V19" i="19" s="1"/>
  <c r="V20" i="19" s="1"/>
  <c r="V21" i="19" s="1"/>
  <c r="V22" i="19" s="1"/>
  <c r="V23" i="19" s="1"/>
  <c r="V24" i="19" s="1"/>
  <c r="V25" i="19" s="1"/>
  <c r="V26" i="19" s="1"/>
  <c r="V27" i="19" s="1"/>
  <c r="V28" i="19" s="1"/>
  <c r="V29" i="19" s="1"/>
  <c r="V30" i="19" s="1"/>
  <c r="V31" i="19" s="1"/>
  <c r="V32" i="19" s="1"/>
  <c r="V33" i="19" s="1"/>
  <c r="V34" i="19" s="1"/>
  <c r="V35" i="19" s="1"/>
  <c r="V36" i="19" s="1"/>
  <c r="V37" i="19" s="1"/>
  <c r="V38" i="19" s="1"/>
  <c r="V39" i="19" s="1"/>
  <c r="V40" i="19" s="1"/>
  <c r="V41" i="19" s="1"/>
  <c r="V42" i="19" s="1"/>
  <c r="V43" i="19" s="1"/>
  <c r="V44" i="19" s="1"/>
  <c r="V45" i="19" s="1"/>
  <c r="V46" i="19" s="1"/>
  <c r="V47" i="19" s="1"/>
  <c r="V48" i="19" s="1"/>
  <c r="V49" i="19" s="1"/>
  <c r="V50" i="19" s="1"/>
  <c r="V51" i="19" s="1"/>
  <c r="V52" i="19" s="1"/>
  <c r="V53" i="19" s="1"/>
  <c r="V54" i="19" s="1"/>
  <c r="V55" i="19" s="1"/>
  <c r="V56" i="19" s="1"/>
  <c r="V57" i="19" s="1"/>
  <c r="V58" i="19" s="1"/>
  <c r="V59" i="19" s="1"/>
  <c r="V60" i="19" s="1"/>
  <c r="V61" i="19" s="1"/>
  <c r="V62" i="19" s="1"/>
  <c r="V63" i="19" s="1"/>
  <c r="V64" i="19" s="1"/>
  <c r="V65" i="19" s="1"/>
  <c r="V66" i="19" s="1"/>
  <c r="V67" i="19" s="1"/>
  <c r="V68" i="19" s="1"/>
  <c r="V69" i="19" s="1"/>
  <c r="V70" i="19" s="1"/>
  <c r="V71" i="19" s="1"/>
  <c r="V72" i="19" s="1"/>
  <c r="V73" i="19" s="1"/>
  <c r="V74" i="19" s="1"/>
  <c r="V75" i="19" s="1"/>
  <c r="V76" i="19" s="1"/>
  <c r="V77" i="19" s="1"/>
  <c r="V78" i="19" s="1"/>
  <c r="V79" i="19" s="1"/>
  <c r="V80" i="19" s="1"/>
  <c r="V81" i="19" s="1"/>
  <c r="V82" i="19" s="1"/>
  <c r="V83" i="19" s="1"/>
  <c r="V84" i="19" s="1"/>
  <c r="V85" i="19" s="1"/>
  <c r="V86" i="19" s="1"/>
  <c r="V87" i="19" s="1"/>
  <c r="V88" i="19" s="1"/>
  <c r="V89" i="19" s="1"/>
  <c r="V90" i="19" s="1"/>
  <c r="V91" i="19" s="1"/>
  <c r="V92" i="19" s="1"/>
  <c r="V93" i="19" s="1"/>
  <c r="V94" i="19" s="1"/>
  <c r="V95" i="19" s="1"/>
  <c r="V96" i="19" s="1"/>
  <c r="V97" i="19" s="1"/>
  <c r="V98" i="19" s="1"/>
  <c r="V99" i="19" s="1"/>
  <c r="V100" i="19" s="1"/>
  <c r="V101" i="19" s="1"/>
  <c r="V102" i="19" s="1"/>
  <c r="V103" i="19" s="1"/>
  <c r="V104" i="19" s="1"/>
  <c r="V105" i="19" s="1"/>
  <c r="V106" i="19" s="1"/>
  <c r="V107" i="19" s="1"/>
  <c r="V108" i="19" s="1"/>
  <c r="V109" i="19" s="1"/>
  <c r="V110" i="19" s="1"/>
  <c r="V111" i="19" s="1"/>
  <c r="V112" i="19" s="1"/>
  <c r="V113" i="19" s="1"/>
  <c r="V114" i="19" s="1"/>
  <c r="V115" i="19" s="1"/>
  <c r="V116" i="19" s="1"/>
  <c r="V117" i="19" s="1"/>
  <c r="V118" i="19" s="1"/>
  <c r="V119" i="19" s="1"/>
  <c r="V120" i="19" s="1"/>
  <c r="V121" i="19" s="1"/>
  <c r="V122" i="19" s="1"/>
  <c r="V123" i="19" s="1"/>
  <c r="V124" i="19" s="1"/>
  <c r="V125" i="19" s="1"/>
  <c r="V126" i="19" s="1"/>
  <c r="V127" i="19" s="1"/>
  <c r="V128" i="19" s="1"/>
  <c r="V129" i="19" s="1"/>
  <c r="V130" i="19" s="1"/>
  <c r="V131" i="19" s="1"/>
  <c r="V132" i="19" s="1"/>
  <c r="V133" i="19" s="1"/>
  <c r="V134" i="19" s="1"/>
  <c r="V135" i="19" s="1"/>
  <c r="V136" i="19" s="1"/>
  <c r="V137" i="19" s="1"/>
  <c r="V138" i="19" s="1"/>
  <c r="V139" i="19" s="1"/>
  <c r="V140" i="19" s="1"/>
  <c r="V141" i="19" s="1"/>
  <c r="V142" i="19" s="1"/>
  <c r="V143" i="19" s="1"/>
  <c r="V144" i="19" s="1"/>
  <c r="V145" i="19" s="1"/>
  <c r="V146" i="19" s="1"/>
  <c r="V147" i="19" s="1"/>
  <c r="V148" i="19" s="1"/>
  <c r="V149" i="19" s="1"/>
  <c r="V150" i="19" s="1"/>
  <c r="V151" i="19" s="1"/>
  <c r="V152" i="19" s="1"/>
  <c r="V153" i="19" s="1"/>
  <c r="V154" i="19" s="1"/>
  <c r="V155" i="19" s="1"/>
  <c r="V156" i="19" s="1"/>
  <c r="V157" i="19" s="1"/>
  <c r="V158" i="19" s="1"/>
  <c r="V159" i="19" s="1"/>
  <c r="V160" i="19" s="1"/>
  <c r="V161" i="19" s="1"/>
  <c r="V162" i="19" s="1"/>
  <c r="V163" i="19" s="1"/>
  <c r="V164" i="19" s="1"/>
  <c r="V165" i="19" s="1"/>
  <c r="V166" i="19" s="1"/>
  <c r="V167" i="19" s="1"/>
  <c r="V168" i="19" s="1"/>
  <c r="V169" i="19" s="1"/>
  <c r="V170" i="19" s="1"/>
  <c r="V171" i="19" s="1"/>
  <c r="V172" i="19" s="1"/>
  <c r="V173" i="19" s="1"/>
  <c r="V174" i="19" s="1"/>
  <c r="V175" i="19" s="1"/>
  <c r="V176" i="19" s="1"/>
  <c r="V177" i="19" s="1"/>
  <c r="V178" i="19" s="1"/>
  <c r="V179" i="19" s="1"/>
  <c r="V180" i="19" s="1"/>
  <c r="V181" i="19" s="1"/>
  <c r="V182" i="19" s="1"/>
  <c r="V183" i="19" s="1"/>
  <c r="V184" i="19" s="1"/>
  <c r="V185" i="19" s="1"/>
  <c r="V186" i="19" s="1"/>
  <c r="V187" i="19" s="1"/>
  <c r="V188" i="19" s="1"/>
  <c r="V189" i="19" s="1"/>
  <c r="V190" i="19" s="1"/>
  <c r="V191" i="19" s="1"/>
  <c r="V192" i="19" s="1"/>
  <c r="V193" i="19" s="1"/>
  <c r="V194" i="19" s="1"/>
  <c r="V195" i="19" s="1"/>
  <c r="V196" i="19" s="1"/>
  <c r="V197" i="19" s="1"/>
  <c r="V198" i="19" s="1"/>
  <c r="V199" i="19" s="1"/>
  <c r="V200" i="19" s="1"/>
  <c r="V201" i="19" s="1"/>
  <c r="V202" i="19" s="1"/>
  <c r="V203" i="19" s="1"/>
  <c r="V204" i="19" s="1"/>
  <c r="V205" i="19" s="1"/>
  <c r="V206" i="19" s="1"/>
  <c r="V207" i="19" s="1"/>
  <c r="V208" i="19" s="1"/>
  <c r="V209" i="19" s="1"/>
  <c r="V210" i="19" s="1"/>
  <c r="V211" i="19" s="1"/>
  <c r="V212" i="19" s="1"/>
  <c r="V213" i="19" s="1"/>
  <c r="V214" i="19" s="1"/>
  <c r="V215" i="19" s="1"/>
  <c r="V216" i="19" s="1"/>
  <c r="V217" i="19" s="1"/>
  <c r="V218" i="19" s="1"/>
  <c r="V219" i="19" s="1"/>
  <c r="V220" i="19" s="1"/>
  <c r="V221" i="19" s="1"/>
  <c r="V222" i="19" s="1"/>
  <c r="V223" i="19" s="1"/>
  <c r="V224" i="19" s="1"/>
  <c r="V225" i="19" s="1"/>
  <c r="V226" i="19" s="1"/>
  <c r="V227" i="19" s="1"/>
  <c r="V228" i="19" s="1"/>
  <c r="V229" i="19" s="1"/>
  <c r="V230" i="19" s="1"/>
  <c r="V231" i="19" s="1"/>
  <c r="V232" i="19" s="1"/>
  <c r="V233" i="19" s="1"/>
  <c r="V234" i="19" s="1"/>
  <c r="V235" i="19" s="1"/>
  <c r="V236" i="19" s="1"/>
  <c r="V237" i="19" s="1"/>
  <c r="V238" i="19" s="1"/>
  <c r="V239" i="19" s="1"/>
  <c r="V240" i="19" s="1"/>
  <c r="V241" i="19" s="1"/>
  <c r="V242" i="19" s="1"/>
  <c r="V243" i="19" s="1"/>
  <c r="V244" i="19" s="1"/>
  <c r="V245" i="19" s="1"/>
  <c r="V246" i="19" s="1"/>
  <c r="V247" i="19" s="1"/>
  <c r="V248" i="19" s="1"/>
  <c r="V249" i="19" s="1"/>
  <c r="V250" i="19" s="1"/>
  <c r="V251" i="19" s="1"/>
  <c r="V252" i="19" s="1"/>
  <c r="V253" i="19" s="1"/>
  <c r="V254" i="19" s="1"/>
  <c r="V255" i="19" s="1"/>
  <c r="V256" i="19" s="1"/>
  <c r="V257" i="19" s="1"/>
  <c r="V258" i="19" s="1"/>
  <c r="V259" i="19" s="1"/>
  <c r="V260" i="19" s="1"/>
  <c r="V261" i="19" s="1"/>
  <c r="V262" i="19" s="1"/>
  <c r="V263" i="19" s="1"/>
  <c r="V264" i="19" s="1"/>
  <c r="V265" i="19" s="1"/>
  <c r="V266" i="19" s="1"/>
  <c r="V267" i="19" s="1"/>
  <c r="V268" i="19" s="1"/>
  <c r="V269" i="19" s="1"/>
  <c r="V270" i="19" s="1"/>
  <c r="V271" i="19" s="1"/>
  <c r="V272" i="19" s="1"/>
  <c r="V273" i="19" s="1"/>
  <c r="V274" i="19" s="1"/>
  <c r="V275" i="19" s="1"/>
  <c r="V276" i="19" s="1"/>
  <c r="V277" i="19" s="1"/>
  <c r="V278" i="19" s="1"/>
  <c r="V279" i="19" s="1"/>
  <c r="V280" i="19" s="1"/>
  <c r="V281" i="19" s="1"/>
  <c r="V282" i="19" s="1"/>
  <c r="V283" i="19" s="1"/>
  <c r="V284" i="19" s="1"/>
  <c r="V285" i="19" s="1"/>
  <c r="V286" i="19" s="1"/>
  <c r="V287" i="19" s="1"/>
  <c r="V288" i="19" s="1"/>
  <c r="V289" i="19" s="1"/>
  <c r="V290" i="19" s="1"/>
  <c r="V291" i="19" s="1"/>
  <c r="V292" i="19" s="1"/>
  <c r="V293" i="19" s="1"/>
  <c r="V294" i="19" s="1"/>
  <c r="V295" i="19" s="1"/>
  <c r="V296" i="19" s="1"/>
  <c r="V297" i="19" s="1"/>
  <c r="V298" i="19" s="1"/>
  <c r="V299" i="19" s="1"/>
  <c r="V300" i="19" s="1"/>
  <c r="V301" i="19" s="1"/>
  <c r="V302" i="19" s="1"/>
  <c r="V303" i="19" s="1"/>
  <c r="V304" i="19" s="1"/>
  <c r="V305" i="19" s="1"/>
  <c r="V306" i="19" s="1"/>
  <c r="V307" i="19" s="1"/>
  <c r="V308" i="19" s="1"/>
  <c r="V309" i="19" s="1"/>
  <c r="V310" i="19" s="1"/>
  <c r="V311" i="19" s="1"/>
  <c r="V312" i="19" s="1"/>
  <c r="V313" i="19" s="1"/>
  <c r="V314" i="19" s="1"/>
  <c r="V315" i="19" s="1"/>
  <c r="V316" i="19" s="1"/>
  <c r="V317" i="19" s="1"/>
  <c r="V318" i="19" s="1"/>
  <c r="V319" i="19" s="1"/>
  <c r="V320" i="19" s="1"/>
  <c r="V321" i="19" s="1"/>
  <c r="V322" i="19" s="1"/>
  <c r="V323" i="19" s="1"/>
  <c r="V324" i="19" s="1"/>
  <c r="V325" i="19" s="1"/>
  <c r="V326" i="19" s="1"/>
  <c r="V327" i="19" s="1"/>
  <c r="V328" i="19" s="1"/>
  <c r="V329" i="19" s="1"/>
  <c r="V330" i="19" s="1"/>
  <c r="V331" i="19" s="1"/>
  <c r="V332" i="19" s="1"/>
  <c r="V333" i="19" s="1"/>
  <c r="V334" i="19" s="1"/>
  <c r="V335" i="19" s="1"/>
  <c r="V336" i="19" s="1"/>
  <c r="V337" i="19" s="1"/>
  <c r="V338" i="19" s="1"/>
  <c r="V339" i="19" s="1"/>
  <c r="V340" i="19" s="1"/>
  <c r="V341" i="19" s="1"/>
  <c r="V342" i="19" s="1"/>
  <c r="V343" i="19" s="1"/>
  <c r="V344" i="19" s="1"/>
  <c r="V345" i="19" s="1"/>
  <c r="V346" i="19" s="1"/>
  <c r="V347" i="19" s="1"/>
  <c r="V348" i="19" s="1"/>
  <c r="V349" i="19" s="1"/>
  <c r="V350" i="19" s="1"/>
  <c r="V351" i="19" s="1"/>
  <c r="V352" i="19" s="1"/>
  <c r="V353" i="19" s="1"/>
  <c r="V354" i="19" s="1"/>
  <c r="V355" i="19" s="1"/>
  <c r="V356" i="19" s="1"/>
  <c r="V357" i="19" s="1"/>
  <c r="V358" i="19" s="1"/>
  <c r="V359" i="19" s="1"/>
  <c r="V360" i="19" s="1"/>
  <c r="V361" i="19" s="1"/>
  <c r="V362" i="19" s="1"/>
  <c r="V363" i="19" s="1"/>
  <c r="V364" i="19" s="1"/>
  <c r="V365" i="19" s="1"/>
  <c r="V366" i="19" s="1"/>
  <c r="V367" i="19" s="1"/>
  <c r="V368" i="19" s="1"/>
  <c r="V369" i="19" s="1"/>
  <c r="V370" i="19" s="1"/>
  <c r="V371" i="19" s="1"/>
  <c r="V372" i="19" s="1"/>
  <c r="V373" i="19" s="1"/>
  <c r="V374" i="19" s="1"/>
  <c r="V375" i="19" s="1"/>
  <c r="V376" i="19" s="1"/>
  <c r="V377" i="19" s="1"/>
  <c r="V378" i="19" s="1"/>
  <c r="V379" i="19" s="1"/>
  <c r="V380" i="19" s="1"/>
  <c r="V381" i="19" s="1"/>
  <c r="V382" i="19" s="1"/>
  <c r="V383" i="19" s="1"/>
  <c r="V384" i="19" s="1"/>
  <c r="V385" i="19" s="1"/>
  <c r="V386" i="19" s="1"/>
  <c r="V387" i="19" s="1"/>
  <c r="V388" i="19" s="1"/>
  <c r="V389" i="19" s="1"/>
  <c r="V390" i="19" s="1"/>
  <c r="V391" i="19" s="1"/>
  <c r="V392" i="19" s="1"/>
  <c r="V393" i="19" s="1"/>
  <c r="V394" i="19" s="1"/>
  <c r="V395" i="19" s="1"/>
  <c r="V396" i="19" s="1"/>
  <c r="V397" i="19" s="1"/>
  <c r="V398" i="19" s="1"/>
  <c r="V399" i="19" s="1"/>
  <c r="V400" i="19" s="1"/>
  <c r="V401" i="19" s="1"/>
  <c r="V402" i="19" s="1"/>
  <c r="V403" i="19" s="1"/>
  <c r="V404" i="19" s="1"/>
  <c r="V405" i="19" s="1"/>
  <c r="V406" i="19" s="1"/>
  <c r="V407" i="19" s="1"/>
  <c r="V408" i="19" s="1"/>
  <c r="V409" i="19" s="1"/>
  <c r="V410" i="19" s="1"/>
  <c r="V411" i="19" s="1"/>
  <c r="V412" i="19" s="1"/>
  <c r="V413" i="19" s="1"/>
  <c r="V414" i="19" s="1"/>
  <c r="V415" i="19" s="1"/>
  <c r="V416" i="19" s="1"/>
  <c r="V417" i="19" s="1"/>
  <c r="V418" i="19" s="1"/>
  <c r="V419" i="19" s="1"/>
  <c r="V420" i="19" s="1"/>
  <c r="V421" i="19" s="1"/>
  <c r="V422" i="19" s="1"/>
  <c r="V423" i="19" s="1"/>
  <c r="V424" i="19" s="1"/>
  <c r="V425" i="19" s="1"/>
  <c r="V426" i="19" s="1"/>
  <c r="V427" i="19" s="1"/>
  <c r="V428" i="19" s="1"/>
  <c r="V429" i="19" s="1"/>
  <c r="V430" i="19" s="1"/>
  <c r="V431" i="19" s="1"/>
  <c r="V432" i="19" s="1"/>
  <c r="V433" i="19" s="1"/>
  <c r="V434" i="19" s="1"/>
  <c r="V435" i="19" s="1"/>
  <c r="V436" i="19" s="1"/>
  <c r="V437" i="19" s="1"/>
  <c r="V438" i="19" s="1"/>
  <c r="V439" i="19" s="1"/>
  <c r="V440" i="19" s="1"/>
  <c r="V441" i="19" s="1"/>
  <c r="V442" i="19" s="1"/>
  <c r="V443" i="19" s="1"/>
  <c r="V444" i="19" s="1"/>
  <c r="V445" i="19" s="1"/>
  <c r="V446" i="19" s="1"/>
  <c r="V447" i="19" s="1"/>
  <c r="V448" i="19" s="1"/>
  <c r="V449" i="19" s="1"/>
  <c r="V450" i="19" s="1"/>
  <c r="V451" i="19" s="1"/>
  <c r="V452" i="19" s="1"/>
  <c r="V453" i="19" s="1"/>
  <c r="V454" i="19" s="1"/>
  <c r="V455" i="19" s="1"/>
  <c r="V456" i="19" s="1"/>
  <c r="V457" i="19" s="1"/>
  <c r="V458" i="19" s="1"/>
  <c r="V459" i="19" s="1"/>
  <c r="V460" i="19" s="1"/>
  <c r="V461" i="19" s="1"/>
  <c r="V462" i="19" s="1"/>
  <c r="V463" i="19" s="1"/>
  <c r="V464" i="19" s="1"/>
  <c r="V465" i="19" s="1"/>
  <c r="V466" i="19" s="1"/>
  <c r="V467" i="19" s="1"/>
  <c r="V468" i="19" s="1"/>
  <c r="V469" i="19" s="1"/>
  <c r="V470" i="19" s="1"/>
  <c r="V471" i="19" s="1"/>
  <c r="V472" i="19" s="1"/>
  <c r="V473" i="19" s="1"/>
  <c r="V474" i="19" s="1"/>
  <c r="V475" i="19" s="1"/>
  <c r="V476" i="19" s="1"/>
  <c r="V477" i="19" s="1"/>
  <c r="V478" i="19" s="1"/>
  <c r="V479" i="19" s="1"/>
  <c r="V480" i="19" s="1"/>
  <c r="V481" i="19" s="1"/>
  <c r="V482" i="19" s="1"/>
  <c r="V483" i="19" s="1"/>
  <c r="V484" i="19" s="1"/>
  <c r="V485" i="19" s="1"/>
  <c r="V486" i="19" s="1"/>
  <c r="V487" i="19" s="1"/>
  <c r="V488" i="19" s="1"/>
  <c r="V489" i="19" s="1"/>
  <c r="V490" i="19" s="1"/>
  <c r="V491" i="19" s="1"/>
  <c r="V492" i="19" s="1"/>
  <c r="V493" i="19" s="1"/>
  <c r="V494" i="19" s="1"/>
  <c r="V495" i="19" s="1"/>
  <c r="V496" i="19" s="1"/>
  <c r="V497" i="19" s="1"/>
  <c r="V498" i="19" s="1"/>
  <c r="V499" i="19" s="1"/>
  <c r="V500" i="19" s="1"/>
  <c r="V501" i="19" s="1"/>
  <c r="V502" i="19" s="1"/>
  <c r="V503" i="19" s="1"/>
  <c r="V504" i="19" s="1"/>
  <c r="V505" i="19" s="1"/>
  <c r="V506" i="19" s="1"/>
  <c r="V507" i="19" s="1"/>
  <c r="V508" i="19" s="1"/>
  <c r="V509" i="19" s="1"/>
  <c r="V510" i="19" s="1"/>
  <c r="V511" i="19" s="1"/>
  <c r="V512" i="19" s="1"/>
  <c r="V513" i="19" s="1"/>
  <c r="V514" i="19" s="1"/>
  <c r="V515" i="19" s="1"/>
  <c r="V516" i="19" s="1"/>
  <c r="V517" i="19" s="1"/>
  <c r="V518" i="19" s="1"/>
  <c r="V519" i="19" s="1"/>
  <c r="V520" i="19" s="1"/>
  <c r="V521" i="19" s="1"/>
  <c r="V522" i="19" s="1"/>
  <c r="V523" i="19" s="1"/>
  <c r="V524" i="19" s="1"/>
  <c r="V525" i="19" s="1"/>
  <c r="V526" i="19" s="1"/>
  <c r="V527" i="19" s="1"/>
  <c r="V528" i="19" s="1"/>
  <c r="V529" i="19" s="1"/>
  <c r="V530" i="19" s="1"/>
  <c r="V531" i="19" s="1"/>
  <c r="V532" i="19" s="1"/>
  <c r="V533" i="19" s="1"/>
  <c r="V534" i="19" s="1"/>
  <c r="V535" i="19" s="1"/>
  <c r="V536" i="19" s="1"/>
  <c r="V537" i="19" s="1"/>
  <c r="V538" i="19" s="1"/>
  <c r="V539" i="19" s="1"/>
  <c r="V540" i="19" s="1"/>
  <c r="V541" i="19" s="1"/>
  <c r="V542" i="19" s="1"/>
  <c r="V543" i="19" s="1"/>
  <c r="V544" i="19" s="1"/>
  <c r="V545" i="19" s="1"/>
  <c r="V546" i="19" s="1"/>
  <c r="V547" i="19" s="1"/>
  <c r="V548" i="19" s="1"/>
  <c r="V549" i="19" s="1"/>
  <c r="V550" i="19" s="1"/>
  <c r="V551" i="19" s="1"/>
  <c r="V552" i="19" s="1"/>
  <c r="V553" i="19" s="1"/>
  <c r="V554" i="19" s="1"/>
  <c r="V555" i="19" s="1"/>
  <c r="V556" i="19" s="1"/>
  <c r="V557" i="19" s="1"/>
  <c r="V558" i="19" s="1"/>
  <c r="V559" i="19" s="1"/>
  <c r="V560" i="19" s="1"/>
  <c r="V561" i="19" s="1"/>
  <c r="V562" i="19" s="1"/>
  <c r="V563" i="19" s="1"/>
  <c r="V564" i="19" s="1"/>
  <c r="V565" i="19" s="1"/>
  <c r="V566" i="19" s="1"/>
  <c r="V567" i="19" s="1"/>
  <c r="V568" i="19" s="1"/>
  <c r="V569" i="19" s="1"/>
  <c r="V570" i="19" s="1"/>
  <c r="V571" i="19" s="1"/>
  <c r="V572" i="19" s="1"/>
  <c r="V573" i="19" s="1"/>
  <c r="V574" i="19" s="1"/>
  <c r="V575" i="19" s="1"/>
  <c r="V576" i="19" s="1"/>
  <c r="V577" i="19" s="1"/>
  <c r="V578" i="19" s="1"/>
  <c r="V579" i="19" s="1"/>
  <c r="V580" i="19" s="1"/>
  <c r="V581" i="19" s="1"/>
  <c r="V582" i="19" s="1"/>
  <c r="V583" i="19" s="1"/>
  <c r="V584" i="19" s="1"/>
  <c r="V585" i="19" s="1"/>
  <c r="V586" i="19" s="1"/>
  <c r="V587" i="19" s="1"/>
  <c r="V588" i="19" s="1"/>
  <c r="V589" i="19" s="1"/>
  <c r="V590" i="19" s="1"/>
  <c r="V591" i="19" s="1"/>
  <c r="V592" i="19" s="1"/>
  <c r="V593" i="19" s="1"/>
  <c r="V594" i="19" s="1"/>
  <c r="V595" i="19" s="1"/>
  <c r="V596" i="19" s="1"/>
  <c r="V597" i="19" s="1"/>
  <c r="V598" i="19" s="1"/>
  <c r="V599" i="19" s="1"/>
  <c r="V600" i="19" s="1"/>
  <c r="V601" i="19" s="1"/>
  <c r="V602" i="19" s="1"/>
  <c r="V603" i="19" s="1"/>
  <c r="V604" i="19" s="1"/>
  <c r="V605" i="19" s="1"/>
  <c r="V606" i="19" s="1"/>
  <c r="V607" i="19" s="1"/>
  <c r="M8" i="19"/>
  <c r="B8" i="19" s="1"/>
  <c r="W8" i="19"/>
  <c r="W8" i="18"/>
  <c r="M8" i="18"/>
  <c r="B8" i="18" s="1"/>
  <c r="V9" i="18"/>
  <c r="V10" i="18" s="1"/>
  <c r="V11" i="18" s="1"/>
  <c r="V12" i="18" s="1"/>
  <c r="V13" i="18" s="1"/>
  <c r="V14" i="18" s="1"/>
  <c r="V15" i="18" s="1"/>
  <c r="V16" i="18" s="1"/>
  <c r="V17" i="18" s="1"/>
  <c r="V18" i="18" s="1"/>
  <c r="V19" i="18" s="1"/>
  <c r="V20" i="18" s="1"/>
  <c r="V21" i="18" s="1"/>
  <c r="V22" i="18" s="1"/>
  <c r="V23" i="18" s="1"/>
  <c r="V24" i="18" s="1"/>
  <c r="V25" i="18" s="1"/>
  <c r="V26" i="18" s="1"/>
  <c r="V27" i="18" s="1"/>
  <c r="V28" i="18" s="1"/>
  <c r="V29" i="18" s="1"/>
  <c r="V30" i="18" s="1"/>
  <c r="V31" i="18" s="1"/>
  <c r="V32" i="18" s="1"/>
  <c r="V33" i="18" s="1"/>
  <c r="V34" i="18" s="1"/>
  <c r="V35" i="18" s="1"/>
  <c r="V36" i="18" s="1"/>
  <c r="V37" i="18" s="1"/>
  <c r="V38" i="18" s="1"/>
  <c r="V39" i="18" s="1"/>
  <c r="V40" i="18" s="1"/>
  <c r="V41" i="18" s="1"/>
  <c r="V42" i="18" s="1"/>
  <c r="V43" i="18" s="1"/>
  <c r="V44" i="18" s="1"/>
  <c r="V45" i="18" s="1"/>
  <c r="V46" i="18" s="1"/>
  <c r="V47" i="18" s="1"/>
  <c r="V48" i="18" s="1"/>
  <c r="V49" i="18" s="1"/>
  <c r="V50" i="18" s="1"/>
  <c r="V51" i="18" s="1"/>
  <c r="V52" i="18" s="1"/>
  <c r="V53" i="18" s="1"/>
  <c r="V54" i="18" s="1"/>
  <c r="V55" i="18" s="1"/>
  <c r="V56" i="18" s="1"/>
  <c r="V57" i="18" s="1"/>
  <c r="V58" i="18" s="1"/>
  <c r="V59" i="18" s="1"/>
  <c r="V60" i="18" s="1"/>
  <c r="V61" i="18" s="1"/>
  <c r="V62" i="18" s="1"/>
  <c r="V63" i="18" s="1"/>
  <c r="V64" i="18" s="1"/>
  <c r="V65" i="18" s="1"/>
  <c r="V66" i="18" s="1"/>
  <c r="V67" i="18" s="1"/>
  <c r="V68" i="18" s="1"/>
  <c r="V69" i="18" s="1"/>
  <c r="V70" i="18" s="1"/>
  <c r="V71" i="18" s="1"/>
  <c r="V72" i="18" s="1"/>
  <c r="V73" i="18" s="1"/>
  <c r="V74" i="18" s="1"/>
  <c r="V75" i="18" s="1"/>
  <c r="V76" i="18" s="1"/>
  <c r="V77" i="18" s="1"/>
  <c r="V78" i="18" s="1"/>
  <c r="V79" i="18" s="1"/>
  <c r="V80" i="18" s="1"/>
  <c r="V81" i="18" s="1"/>
  <c r="V82" i="18" s="1"/>
  <c r="V83" i="18" s="1"/>
  <c r="V84" i="18" s="1"/>
  <c r="V85" i="18" s="1"/>
  <c r="V86" i="18" s="1"/>
  <c r="V87" i="18" s="1"/>
  <c r="V88" i="18" s="1"/>
  <c r="V89" i="18" s="1"/>
  <c r="V90" i="18" s="1"/>
  <c r="V91" i="18" s="1"/>
  <c r="V92" i="18" s="1"/>
  <c r="V93" i="18" s="1"/>
  <c r="V94" i="18" s="1"/>
  <c r="V95" i="18" s="1"/>
  <c r="V96" i="18" s="1"/>
  <c r="V97" i="18" s="1"/>
  <c r="V98" i="18" s="1"/>
  <c r="V99" i="18" s="1"/>
  <c r="V100" i="18" s="1"/>
  <c r="V101" i="18" s="1"/>
  <c r="V102" i="18" s="1"/>
  <c r="V103" i="18" s="1"/>
  <c r="V104" i="18" s="1"/>
  <c r="V105" i="18" s="1"/>
  <c r="V106" i="18" s="1"/>
  <c r="V107" i="18" s="1"/>
  <c r="V108" i="18" s="1"/>
  <c r="V109" i="18" s="1"/>
  <c r="V110" i="18" s="1"/>
  <c r="V111" i="18" s="1"/>
  <c r="V112" i="18" s="1"/>
  <c r="V113" i="18" s="1"/>
  <c r="V114" i="18" s="1"/>
  <c r="V115" i="18" s="1"/>
  <c r="V116" i="18" s="1"/>
  <c r="V117" i="18" s="1"/>
  <c r="V118" i="18" s="1"/>
  <c r="V119" i="18" s="1"/>
  <c r="V120" i="18" s="1"/>
  <c r="V121" i="18" s="1"/>
  <c r="V122" i="18" s="1"/>
  <c r="V123" i="18" s="1"/>
  <c r="V124" i="18" s="1"/>
  <c r="V125" i="18" s="1"/>
  <c r="V126" i="18" s="1"/>
  <c r="V127" i="18" s="1"/>
  <c r="V128" i="18" s="1"/>
  <c r="V129" i="18" s="1"/>
  <c r="V130" i="18" s="1"/>
  <c r="V131" i="18" s="1"/>
  <c r="V132" i="18" s="1"/>
  <c r="V133" i="18" s="1"/>
  <c r="V134" i="18" s="1"/>
  <c r="V135" i="18" s="1"/>
  <c r="V136" i="18" s="1"/>
  <c r="V137" i="18" s="1"/>
  <c r="V138" i="18" s="1"/>
  <c r="V139" i="18" s="1"/>
  <c r="V140" i="18" s="1"/>
  <c r="V141" i="18" s="1"/>
  <c r="V142" i="18" s="1"/>
  <c r="V143" i="18" s="1"/>
  <c r="V144" i="18" s="1"/>
  <c r="V145" i="18" s="1"/>
  <c r="V146" i="18" s="1"/>
  <c r="V147" i="18" s="1"/>
  <c r="V148" i="18" s="1"/>
  <c r="V149" i="18" s="1"/>
  <c r="V150" i="18" s="1"/>
  <c r="V151" i="18" s="1"/>
  <c r="V152" i="18" s="1"/>
  <c r="V153" i="18" s="1"/>
  <c r="V154" i="18" s="1"/>
  <c r="V155" i="18" s="1"/>
  <c r="V156" i="18" s="1"/>
  <c r="V157" i="18" s="1"/>
  <c r="V158" i="18" s="1"/>
  <c r="V159" i="18" s="1"/>
  <c r="V160" i="18" s="1"/>
  <c r="V161" i="18" s="1"/>
  <c r="V162" i="18" s="1"/>
  <c r="V163" i="18" s="1"/>
  <c r="V164" i="18" s="1"/>
  <c r="V165" i="18" s="1"/>
  <c r="V166" i="18" s="1"/>
  <c r="V167" i="18" s="1"/>
  <c r="V168" i="18" s="1"/>
  <c r="V169" i="18" s="1"/>
  <c r="V170" i="18" s="1"/>
  <c r="V171" i="18" s="1"/>
  <c r="V172" i="18" s="1"/>
  <c r="V173" i="18" s="1"/>
  <c r="V174" i="18" s="1"/>
  <c r="V175" i="18" s="1"/>
  <c r="V176" i="18" s="1"/>
  <c r="V177" i="18" s="1"/>
  <c r="V178" i="18" s="1"/>
  <c r="V179" i="18" s="1"/>
  <c r="V180" i="18" s="1"/>
  <c r="V181" i="18" s="1"/>
  <c r="V182" i="18" s="1"/>
  <c r="V183" i="18" s="1"/>
  <c r="V184" i="18" s="1"/>
  <c r="V185" i="18" s="1"/>
  <c r="V186" i="18" s="1"/>
  <c r="V187" i="18" s="1"/>
  <c r="V188" i="18" s="1"/>
  <c r="V189" i="18" s="1"/>
  <c r="V190" i="18" s="1"/>
  <c r="V191" i="18" s="1"/>
  <c r="V192" i="18" s="1"/>
  <c r="V193" i="18" s="1"/>
  <c r="V194" i="18" s="1"/>
  <c r="V195" i="18" s="1"/>
  <c r="V196" i="18" s="1"/>
  <c r="V197" i="18" s="1"/>
  <c r="V198" i="18" s="1"/>
  <c r="V199" i="18" s="1"/>
  <c r="V200" i="18" s="1"/>
  <c r="V201" i="18" s="1"/>
  <c r="V202" i="18" s="1"/>
  <c r="V203" i="18" s="1"/>
  <c r="V204" i="18" s="1"/>
  <c r="V205" i="18" s="1"/>
  <c r="V206" i="18" s="1"/>
  <c r="V207" i="18" s="1"/>
  <c r="V208" i="18" s="1"/>
  <c r="V209" i="18" s="1"/>
  <c r="V210" i="18" s="1"/>
  <c r="V211" i="18" s="1"/>
  <c r="V212" i="18" s="1"/>
  <c r="V213" i="18" s="1"/>
  <c r="V214" i="18" s="1"/>
  <c r="V215" i="18" s="1"/>
  <c r="V216" i="18" s="1"/>
  <c r="V217" i="18" s="1"/>
  <c r="V218" i="18" s="1"/>
  <c r="V219" i="18" s="1"/>
  <c r="V220" i="18" s="1"/>
  <c r="V221" i="18" s="1"/>
  <c r="V222" i="18" s="1"/>
  <c r="V223" i="18" s="1"/>
  <c r="V224" i="18" s="1"/>
  <c r="V225" i="18" s="1"/>
  <c r="V226" i="18" s="1"/>
  <c r="V227" i="18" s="1"/>
  <c r="V228" i="18" s="1"/>
  <c r="V229" i="18" s="1"/>
  <c r="V230" i="18" s="1"/>
  <c r="V231" i="18" s="1"/>
  <c r="V232" i="18" s="1"/>
  <c r="V233" i="18" s="1"/>
  <c r="V234" i="18" s="1"/>
  <c r="V235" i="18" s="1"/>
  <c r="V236" i="18" s="1"/>
  <c r="V237" i="18" s="1"/>
  <c r="V238" i="18" s="1"/>
  <c r="V239" i="18" s="1"/>
  <c r="V240" i="18" s="1"/>
  <c r="V241" i="18" s="1"/>
  <c r="V242" i="18" s="1"/>
  <c r="V243" i="18" s="1"/>
  <c r="V244" i="18" s="1"/>
  <c r="V245" i="18" s="1"/>
  <c r="V246" i="18" s="1"/>
  <c r="V247" i="18" s="1"/>
  <c r="V248" i="18" s="1"/>
  <c r="V249" i="18" s="1"/>
  <c r="V250" i="18" s="1"/>
  <c r="V251" i="18" s="1"/>
  <c r="V252" i="18" s="1"/>
  <c r="V253" i="18" s="1"/>
  <c r="V254" i="18" s="1"/>
  <c r="V255" i="18" s="1"/>
  <c r="V256" i="18" s="1"/>
  <c r="V257" i="18" s="1"/>
  <c r="V258" i="18" s="1"/>
  <c r="V259" i="18" s="1"/>
  <c r="V260" i="18" s="1"/>
  <c r="V261" i="18" s="1"/>
  <c r="V262" i="18" s="1"/>
  <c r="V263" i="18" s="1"/>
  <c r="V264" i="18" s="1"/>
  <c r="V265" i="18" s="1"/>
  <c r="V266" i="18" s="1"/>
  <c r="V267" i="18" s="1"/>
  <c r="V268" i="18" s="1"/>
  <c r="V269" i="18" s="1"/>
  <c r="V270" i="18" s="1"/>
  <c r="V271" i="18" s="1"/>
  <c r="V272" i="18" s="1"/>
  <c r="V273" i="18" s="1"/>
  <c r="V274" i="18" s="1"/>
  <c r="V275" i="18" s="1"/>
  <c r="V276" i="18" s="1"/>
  <c r="V277" i="18" s="1"/>
  <c r="V278" i="18" s="1"/>
  <c r="V279" i="18" s="1"/>
  <c r="V280" i="18" s="1"/>
  <c r="V281" i="18" s="1"/>
  <c r="V282" i="18" s="1"/>
  <c r="V283" i="18" s="1"/>
  <c r="V284" i="18" s="1"/>
  <c r="V285" i="18" s="1"/>
  <c r="V286" i="18" s="1"/>
  <c r="V287" i="18" s="1"/>
  <c r="V288" i="18" s="1"/>
  <c r="V289" i="18" s="1"/>
  <c r="V290" i="18" s="1"/>
  <c r="V291" i="18" s="1"/>
  <c r="V292" i="18" s="1"/>
  <c r="V293" i="18" s="1"/>
  <c r="V294" i="18" s="1"/>
  <c r="V295" i="18" s="1"/>
  <c r="V296" i="18" s="1"/>
  <c r="V297" i="18" s="1"/>
  <c r="V298" i="18" s="1"/>
  <c r="V299" i="18" s="1"/>
  <c r="V300" i="18" s="1"/>
  <c r="V301" i="18" s="1"/>
  <c r="V302" i="18" s="1"/>
  <c r="V303" i="18" s="1"/>
  <c r="V304" i="18" s="1"/>
  <c r="V305" i="18" s="1"/>
  <c r="V306" i="18" s="1"/>
  <c r="V307" i="18" s="1"/>
  <c r="V308" i="18" s="1"/>
  <c r="V309" i="18" s="1"/>
  <c r="V310" i="18" s="1"/>
  <c r="V311" i="18" s="1"/>
  <c r="V312" i="18" s="1"/>
  <c r="V313" i="18" s="1"/>
  <c r="V314" i="18" s="1"/>
  <c r="V315" i="18" s="1"/>
  <c r="V316" i="18" s="1"/>
  <c r="V317" i="18" s="1"/>
  <c r="V318" i="18" s="1"/>
  <c r="V319" i="18" s="1"/>
  <c r="V320" i="18" s="1"/>
  <c r="V321" i="18" s="1"/>
  <c r="V322" i="18" s="1"/>
  <c r="V323" i="18" s="1"/>
  <c r="V324" i="18" s="1"/>
  <c r="V325" i="18" s="1"/>
  <c r="V326" i="18" s="1"/>
  <c r="V327" i="18" s="1"/>
  <c r="V328" i="18" s="1"/>
  <c r="V329" i="18" s="1"/>
  <c r="V330" i="18" s="1"/>
  <c r="V331" i="18" s="1"/>
  <c r="V332" i="18" s="1"/>
  <c r="V333" i="18" s="1"/>
  <c r="V334" i="18" s="1"/>
  <c r="V335" i="18" s="1"/>
  <c r="V336" i="18" s="1"/>
  <c r="V337" i="18" s="1"/>
  <c r="V338" i="18" s="1"/>
  <c r="V339" i="18" s="1"/>
  <c r="V340" i="18" s="1"/>
  <c r="V341" i="18" s="1"/>
  <c r="V342" i="18" s="1"/>
  <c r="V343" i="18" s="1"/>
  <c r="V344" i="18" s="1"/>
  <c r="V345" i="18" s="1"/>
  <c r="V346" i="18" s="1"/>
  <c r="V347" i="18" s="1"/>
  <c r="V348" i="18" s="1"/>
  <c r="V349" i="18" s="1"/>
  <c r="V350" i="18" s="1"/>
  <c r="V351" i="18" s="1"/>
  <c r="V352" i="18" s="1"/>
  <c r="V353" i="18" s="1"/>
  <c r="V354" i="18" s="1"/>
  <c r="V355" i="18" s="1"/>
  <c r="V356" i="18" s="1"/>
  <c r="V357" i="18" s="1"/>
  <c r="V358" i="18" s="1"/>
  <c r="V359" i="18" s="1"/>
  <c r="V360" i="18" s="1"/>
  <c r="V361" i="18" s="1"/>
  <c r="V362" i="18" s="1"/>
  <c r="V363" i="18" s="1"/>
  <c r="V364" i="18" s="1"/>
  <c r="V365" i="18" s="1"/>
  <c r="V366" i="18" s="1"/>
  <c r="V367" i="18" s="1"/>
  <c r="V368" i="18" s="1"/>
  <c r="V369" i="18" s="1"/>
  <c r="V370" i="18" s="1"/>
  <c r="V371" i="18" s="1"/>
  <c r="V372" i="18" s="1"/>
  <c r="V373" i="18" s="1"/>
  <c r="V374" i="18" s="1"/>
  <c r="V375" i="18" s="1"/>
  <c r="V376" i="18" s="1"/>
  <c r="V377" i="18" s="1"/>
  <c r="V378" i="18" s="1"/>
  <c r="V379" i="18" s="1"/>
  <c r="V380" i="18" s="1"/>
  <c r="V381" i="18" s="1"/>
  <c r="V382" i="18" s="1"/>
  <c r="V383" i="18" s="1"/>
  <c r="V384" i="18" s="1"/>
  <c r="V385" i="18" s="1"/>
  <c r="V386" i="18" s="1"/>
  <c r="V387" i="18" s="1"/>
  <c r="V388" i="18" s="1"/>
  <c r="V389" i="18" s="1"/>
  <c r="V390" i="18" s="1"/>
  <c r="V391" i="18" s="1"/>
  <c r="V392" i="18" s="1"/>
  <c r="V393" i="18" s="1"/>
  <c r="V394" i="18" s="1"/>
  <c r="V395" i="18" s="1"/>
  <c r="V396" i="18" s="1"/>
  <c r="V397" i="18" s="1"/>
  <c r="V398" i="18" s="1"/>
  <c r="V399" i="18" s="1"/>
  <c r="V400" i="18" s="1"/>
  <c r="V401" i="18" s="1"/>
  <c r="V402" i="18" s="1"/>
  <c r="V403" i="18" s="1"/>
  <c r="V404" i="18" s="1"/>
  <c r="V405" i="18" s="1"/>
  <c r="V406" i="18" s="1"/>
  <c r="V407" i="18" s="1"/>
  <c r="V408" i="18" s="1"/>
  <c r="V409" i="18" s="1"/>
  <c r="V410" i="18" s="1"/>
  <c r="V411" i="18" s="1"/>
  <c r="V412" i="18" s="1"/>
  <c r="V413" i="18" s="1"/>
  <c r="V414" i="18" s="1"/>
  <c r="V415" i="18" s="1"/>
  <c r="V416" i="18" s="1"/>
  <c r="V417" i="18" s="1"/>
  <c r="V418" i="18" s="1"/>
  <c r="V419" i="18" s="1"/>
  <c r="V420" i="18" s="1"/>
  <c r="V421" i="18" s="1"/>
  <c r="V422" i="18" s="1"/>
  <c r="V423" i="18" s="1"/>
  <c r="V424" i="18" s="1"/>
  <c r="V425" i="18" s="1"/>
  <c r="V426" i="18" s="1"/>
  <c r="V427" i="18" s="1"/>
  <c r="V428" i="18" s="1"/>
  <c r="V429" i="18" s="1"/>
  <c r="V430" i="18" s="1"/>
  <c r="V431" i="18" s="1"/>
  <c r="V432" i="18" s="1"/>
  <c r="V433" i="18" s="1"/>
  <c r="V434" i="18" s="1"/>
  <c r="V435" i="18" s="1"/>
  <c r="V436" i="18" s="1"/>
  <c r="V437" i="18" s="1"/>
  <c r="V438" i="18" s="1"/>
  <c r="V439" i="18" s="1"/>
  <c r="V440" i="18" s="1"/>
  <c r="V441" i="18" s="1"/>
  <c r="V442" i="18" s="1"/>
  <c r="V443" i="18" s="1"/>
  <c r="V444" i="18" s="1"/>
  <c r="V445" i="18" s="1"/>
  <c r="V446" i="18" s="1"/>
  <c r="V447" i="18" s="1"/>
  <c r="V448" i="18" s="1"/>
  <c r="V449" i="18" s="1"/>
  <c r="V450" i="18" s="1"/>
  <c r="V451" i="18" s="1"/>
  <c r="V452" i="18" s="1"/>
  <c r="V453" i="18" s="1"/>
  <c r="V454" i="18" s="1"/>
  <c r="V455" i="18" s="1"/>
  <c r="V456" i="18" s="1"/>
  <c r="V457" i="18" s="1"/>
  <c r="V458" i="18" s="1"/>
  <c r="V459" i="18" s="1"/>
  <c r="V460" i="18" s="1"/>
  <c r="V461" i="18" s="1"/>
  <c r="V462" i="18" s="1"/>
  <c r="V463" i="18" s="1"/>
  <c r="V464" i="18" s="1"/>
  <c r="V465" i="18" s="1"/>
  <c r="V466" i="18" s="1"/>
  <c r="V467" i="18" s="1"/>
  <c r="V468" i="18" s="1"/>
  <c r="V469" i="18" s="1"/>
  <c r="V470" i="18" s="1"/>
  <c r="V471" i="18" s="1"/>
  <c r="V472" i="18" s="1"/>
  <c r="V473" i="18" s="1"/>
  <c r="V474" i="18" s="1"/>
  <c r="V475" i="18" s="1"/>
  <c r="V476" i="18" s="1"/>
  <c r="V477" i="18" s="1"/>
  <c r="V478" i="18" s="1"/>
  <c r="V479" i="18" s="1"/>
  <c r="V480" i="18" s="1"/>
  <c r="V481" i="18" s="1"/>
  <c r="V482" i="18" s="1"/>
  <c r="V483" i="18" s="1"/>
  <c r="V484" i="18" s="1"/>
  <c r="V485" i="18" s="1"/>
  <c r="V486" i="18" s="1"/>
  <c r="V487" i="18" s="1"/>
  <c r="V488" i="18" s="1"/>
  <c r="V489" i="18" s="1"/>
  <c r="V490" i="18" s="1"/>
  <c r="V491" i="18" s="1"/>
  <c r="V492" i="18" s="1"/>
  <c r="V493" i="18" s="1"/>
  <c r="V494" i="18" s="1"/>
  <c r="V495" i="18" s="1"/>
  <c r="V496" i="18" s="1"/>
  <c r="V497" i="18" s="1"/>
  <c r="V498" i="18" s="1"/>
  <c r="V499" i="18" s="1"/>
  <c r="V500" i="18" s="1"/>
  <c r="V501" i="18" s="1"/>
  <c r="V502" i="18" s="1"/>
  <c r="V503" i="18" s="1"/>
  <c r="V504" i="18" s="1"/>
  <c r="V505" i="18" s="1"/>
  <c r="V506" i="18" s="1"/>
  <c r="V507" i="18" s="1"/>
  <c r="V508" i="18" s="1"/>
  <c r="V509" i="18" s="1"/>
  <c r="V510" i="18" s="1"/>
  <c r="V511" i="18" s="1"/>
  <c r="V512" i="18" s="1"/>
  <c r="V513" i="18" s="1"/>
  <c r="V514" i="18" s="1"/>
  <c r="V515" i="18" s="1"/>
  <c r="V516" i="18" s="1"/>
  <c r="V517" i="18" s="1"/>
  <c r="V518" i="18" s="1"/>
  <c r="V519" i="18" s="1"/>
  <c r="V520" i="18" s="1"/>
  <c r="V521" i="18" s="1"/>
  <c r="V522" i="18" s="1"/>
  <c r="V523" i="18" s="1"/>
  <c r="V524" i="18" s="1"/>
  <c r="V525" i="18" s="1"/>
  <c r="V526" i="18" s="1"/>
  <c r="V527" i="18" s="1"/>
  <c r="V528" i="18" s="1"/>
  <c r="V529" i="18" s="1"/>
  <c r="V530" i="18" s="1"/>
  <c r="V531" i="18" s="1"/>
  <c r="V532" i="18" s="1"/>
  <c r="V533" i="18" s="1"/>
  <c r="V534" i="18" s="1"/>
  <c r="V535" i="18" s="1"/>
  <c r="V536" i="18" s="1"/>
  <c r="V537" i="18" s="1"/>
  <c r="V538" i="18" s="1"/>
  <c r="V539" i="18" s="1"/>
  <c r="V540" i="18" s="1"/>
  <c r="V541" i="18" s="1"/>
  <c r="V542" i="18" s="1"/>
  <c r="V543" i="18" s="1"/>
  <c r="V544" i="18" s="1"/>
  <c r="V545" i="18" s="1"/>
  <c r="V546" i="18" s="1"/>
  <c r="V547" i="18" s="1"/>
  <c r="V548" i="18" s="1"/>
  <c r="V549" i="18" s="1"/>
  <c r="V550" i="18" s="1"/>
  <c r="V551" i="18" s="1"/>
  <c r="V552" i="18" s="1"/>
  <c r="V553" i="18" s="1"/>
  <c r="V554" i="18" s="1"/>
  <c r="V555" i="18" s="1"/>
  <c r="V556" i="18" s="1"/>
  <c r="V557" i="18" s="1"/>
  <c r="V558" i="18" s="1"/>
  <c r="V559" i="18" s="1"/>
  <c r="V560" i="18" s="1"/>
  <c r="V561" i="18" s="1"/>
  <c r="V562" i="18" s="1"/>
  <c r="V563" i="18" s="1"/>
  <c r="V564" i="18" s="1"/>
  <c r="V565" i="18" s="1"/>
  <c r="V566" i="18" s="1"/>
  <c r="V567" i="18" s="1"/>
  <c r="V568" i="18" s="1"/>
  <c r="V569" i="18" s="1"/>
  <c r="V570" i="18" s="1"/>
  <c r="V571" i="18" s="1"/>
  <c r="V572" i="18" s="1"/>
  <c r="V573" i="18" s="1"/>
  <c r="V574" i="18" s="1"/>
  <c r="V575" i="18" s="1"/>
  <c r="V576" i="18" s="1"/>
  <c r="V577" i="18" s="1"/>
  <c r="V578" i="18" s="1"/>
  <c r="V579" i="18" s="1"/>
  <c r="V580" i="18" s="1"/>
  <c r="V581" i="18" s="1"/>
  <c r="V582" i="18" s="1"/>
  <c r="V583" i="18" s="1"/>
  <c r="V584" i="18" s="1"/>
  <c r="V585" i="18" s="1"/>
  <c r="V586" i="18" s="1"/>
  <c r="V587" i="18" s="1"/>
  <c r="V588" i="18" s="1"/>
  <c r="V589" i="18" s="1"/>
  <c r="V590" i="18" s="1"/>
  <c r="V591" i="18" s="1"/>
  <c r="V592" i="18" s="1"/>
  <c r="V593" i="18" s="1"/>
  <c r="V594" i="18" s="1"/>
  <c r="V595" i="18" s="1"/>
  <c r="V596" i="18" s="1"/>
  <c r="V597" i="18" s="1"/>
  <c r="V598" i="18" s="1"/>
  <c r="V599" i="18" s="1"/>
  <c r="V600" i="18" s="1"/>
  <c r="V601" i="18" s="1"/>
  <c r="V602" i="18" s="1"/>
  <c r="V603" i="18" s="1"/>
  <c r="V604" i="18" s="1"/>
  <c r="V605" i="18" s="1"/>
  <c r="V606" i="18" s="1"/>
  <c r="V607" i="18" s="1"/>
  <c r="W8" i="17"/>
  <c r="V9" i="17"/>
  <c r="V10" i="17" s="1"/>
  <c r="V11" i="17" s="1"/>
  <c r="V12" i="17" s="1"/>
  <c r="V13" i="17" s="1"/>
  <c r="V14" i="17" s="1"/>
  <c r="V15" i="17" s="1"/>
  <c r="V16" i="17" s="1"/>
  <c r="V17" i="17" s="1"/>
  <c r="V18" i="17" s="1"/>
  <c r="V19" i="17" s="1"/>
  <c r="V20" i="17" s="1"/>
  <c r="V21" i="17" s="1"/>
  <c r="V22" i="17" s="1"/>
  <c r="V23" i="17" s="1"/>
  <c r="V24" i="17" s="1"/>
  <c r="V25" i="17" s="1"/>
  <c r="V26" i="17" s="1"/>
  <c r="V27" i="17" s="1"/>
  <c r="V28" i="17" s="1"/>
  <c r="V29" i="17" s="1"/>
  <c r="V30" i="17" s="1"/>
  <c r="V31" i="17" s="1"/>
  <c r="V32" i="17" s="1"/>
  <c r="V33" i="17" s="1"/>
  <c r="V34" i="17" s="1"/>
  <c r="V35" i="17" s="1"/>
  <c r="V36" i="17" s="1"/>
  <c r="V37" i="17" s="1"/>
  <c r="V38" i="17" s="1"/>
  <c r="V39" i="17" s="1"/>
  <c r="V40" i="17" s="1"/>
  <c r="V41" i="17" s="1"/>
  <c r="V42" i="17" s="1"/>
  <c r="V43" i="17" s="1"/>
  <c r="V44" i="17" s="1"/>
  <c r="V45" i="17" s="1"/>
  <c r="V46" i="17" s="1"/>
  <c r="V47" i="17" s="1"/>
  <c r="V48" i="17" s="1"/>
  <c r="V49" i="17" s="1"/>
  <c r="V50" i="17" s="1"/>
  <c r="V51" i="17" s="1"/>
  <c r="V52" i="17" s="1"/>
  <c r="V53" i="17" s="1"/>
  <c r="V54" i="17" s="1"/>
  <c r="V55" i="17" s="1"/>
  <c r="V56" i="17" s="1"/>
  <c r="V57" i="17" s="1"/>
  <c r="V58" i="17" s="1"/>
  <c r="V59" i="17" s="1"/>
  <c r="V60" i="17" s="1"/>
  <c r="V61" i="17" s="1"/>
  <c r="V62" i="17" s="1"/>
  <c r="V63" i="17" s="1"/>
  <c r="V64" i="17" s="1"/>
  <c r="V65" i="17" s="1"/>
  <c r="V66" i="17" s="1"/>
  <c r="V67" i="17" s="1"/>
  <c r="V68" i="17" s="1"/>
  <c r="V69" i="17" s="1"/>
  <c r="V70" i="17" s="1"/>
  <c r="V71" i="17" s="1"/>
  <c r="V72" i="17" s="1"/>
  <c r="V73" i="17" s="1"/>
  <c r="V74" i="17" s="1"/>
  <c r="V75" i="17" s="1"/>
  <c r="V76" i="17" s="1"/>
  <c r="V77" i="17" s="1"/>
  <c r="V78" i="17" s="1"/>
  <c r="V79" i="17" s="1"/>
  <c r="V80" i="17" s="1"/>
  <c r="V81" i="17" s="1"/>
  <c r="V82" i="17" s="1"/>
  <c r="V83" i="17" s="1"/>
  <c r="V84" i="17" s="1"/>
  <c r="V85" i="17" s="1"/>
  <c r="V86" i="17" s="1"/>
  <c r="V87" i="17" s="1"/>
  <c r="V88" i="17" s="1"/>
  <c r="V89" i="17" s="1"/>
  <c r="V90" i="17" s="1"/>
  <c r="V91" i="17" s="1"/>
  <c r="V92" i="17" s="1"/>
  <c r="V93" i="17" s="1"/>
  <c r="V94" i="17" s="1"/>
  <c r="V95" i="17" s="1"/>
  <c r="V96" i="17" s="1"/>
  <c r="V97" i="17" s="1"/>
  <c r="V98" i="17" s="1"/>
  <c r="V99" i="17" s="1"/>
  <c r="V100" i="17" s="1"/>
  <c r="V101" i="17" s="1"/>
  <c r="V102" i="17" s="1"/>
  <c r="V103" i="17" s="1"/>
  <c r="V104" i="17" s="1"/>
  <c r="V105" i="17" s="1"/>
  <c r="V106" i="17" s="1"/>
  <c r="V107" i="17" s="1"/>
  <c r="V108" i="17" s="1"/>
  <c r="V109" i="17" s="1"/>
  <c r="V110" i="17" s="1"/>
  <c r="V111" i="17" s="1"/>
  <c r="V112" i="17" s="1"/>
  <c r="V113" i="17" s="1"/>
  <c r="V114" i="17" s="1"/>
  <c r="V115" i="17" s="1"/>
  <c r="V116" i="17" s="1"/>
  <c r="V117" i="17" s="1"/>
  <c r="V118" i="17" s="1"/>
  <c r="V119" i="17" s="1"/>
  <c r="V120" i="17" s="1"/>
  <c r="V121" i="17" s="1"/>
  <c r="V122" i="17" s="1"/>
  <c r="V123" i="17" s="1"/>
  <c r="V124" i="17" s="1"/>
  <c r="V125" i="17" s="1"/>
  <c r="V126" i="17" s="1"/>
  <c r="V127" i="17" s="1"/>
  <c r="V128" i="17" s="1"/>
  <c r="V129" i="17" s="1"/>
  <c r="V130" i="17" s="1"/>
  <c r="V131" i="17" s="1"/>
  <c r="V132" i="17" s="1"/>
  <c r="V133" i="17" s="1"/>
  <c r="V134" i="17" s="1"/>
  <c r="V135" i="17" s="1"/>
  <c r="V136" i="17" s="1"/>
  <c r="V137" i="17" s="1"/>
  <c r="V138" i="17" s="1"/>
  <c r="V139" i="17" s="1"/>
  <c r="V140" i="17" s="1"/>
  <c r="V141" i="17" s="1"/>
  <c r="V142" i="17" s="1"/>
  <c r="V143" i="17" s="1"/>
  <c r="V144" i="17" s="1"/>
  <c r="V145" i="17" s="1"/>
  <c r="V146" i="17" s="1"/>
  <c r="V147" i="17" s="1"/>
  <c r="V148" i="17" s="1"/>
  <c r="V149" i="17" s="1"/>
  <c r="V150" i="17" s="1"/>
  <c r="V151" i="17" s="1"/>
  <c r="V152" i="17" s="1"/>
  <c r="V153" i="17" s="1"/>
  <c r="V154" i="17" s="1"/>
  <c r="V155" i="17" s="1"/>
  <c r="V156" i="17" s="1"/>
  <c r="V157" i="17" s="1"/>
  <c r="V158" i="17" s="1"/>
  <c r="V159" i="17" s="1"/>
  <c r="V160" i="17" s="1"/>
  <c r="V161" i="17" s="1"/>
  <c r="V162" i="17" s="1"/>
  <c r="V163" i="17" s="1"/>
  <c r="V164" i="17" s="1"/>
  <c r="V165" i="17" s="1"/>
  <c r="V166" i="17" s="1"/>
  <c r="V167" i="17" s="1"/>
  <c r="V168" i="17" s="1"/>
  <c r="V169" i="17" s="1"/>
  <c r="V170" i="17" s="1"/>
  <c r="V171" i="17" s="1"/>
  <c r="V172" i="17" s="1"/>
  <c r="V173" i="17" s="1"/>
  <c r="V174" i="17" s="1"/>
  <c r="V175" i="17" s="1"/>
  <c r="V176" i="17" s="1"/>
  <c r="V177" i="17" s="1"/>
  <c r="V178" i="17" s="1"/>
  <c r="V179" i="17" s="1"/>
  <c r="V180" i="17" s="1"/>
  <c r="V181" i="17" s="1"/>
  <c r="V182" i="17" s="1"/>
  <c r="V183" i="17" s="1"/>
  <c r="V184" i="17" s="1"/>
  <c r="V185" i="17" s="1"/>
  <c r="V186" i="17" s="1"/>
  <c r="V187" i="17" s="1"/>
  <c r="V188" i="17" s="1"/>
  <c r="V189" i="17" s="1"/>
  <c r="V190" i="17" s="1"/>
  <c r="V191" i="17" s="1"/>
  <c r="V192" i="17" s="1"/>
  <c r="V193" i="17" s="1"/>
  <c r="V194" i="17" s="1"/>
  <c r="V195" i="17" s="1"/>
  <c r="V196" i="17" s="1"/>
  <c r="V197" i="17" s="1"/>
  <c r="V198" i="17" s="1"/>
  <c r="V199" i="17" s="1"/>
  <c r="V200" i="17" s="1"/>
  <c r="V201" i="17" s="1"/>
  <c r="V202" i="17" s="1"/>
  <c r="V203" i="17" s="1"/>
  <c r="V204" i="17" s="1"/>
  <c r="V205" i="17" s="1"/>
  <c r="V206" i="17" s="1"/>
  <c r="V207" i="17" s="1"/>
  <c r="V208" i="17" s="1"/>
  <c r="V209" i="17" s="1"/>
  <c r="V210" i="17" s="1"/>
  <c r="V211" i="17" s="1"/>
  <c r="V212" i="17" s="1"/>
  <c r="V213" i="17" s="1"/>
  <c r="V214" i="17" s="1"/>
  <c r="V215" i="17" s="1"/>
  <c r="V216" i="17" s="1"/>
  <c r="V217" i="17" s="1"/>
  <c r="V218" i="17" s="1"/>
  <c r="V219" i="17" s="1"/>
  <c r="V220" i="17" s="1"/>
  <c r="V221" i="17" s="1"/>
  <c r="V222" i="17" s="1"/>
  <c r="V223" i="17" s="1"/>
  <c r="V224" i="17" s="1"/>
  <c r="V225" i="17" s="1"/>
  <c r="V226" i="17" s="1"/>
  <c r="V227" i="17" s="1"/>
  <c r="V228" i="17" s="1"/>
  <c r="V229" i="17" s="1"/>
  <c r="V230" i="17" s="1"/>
  <c r="V231" i="17" s="1"/>
  <c r="V232" i="17" s="1"/>
  <c r="V233" i="17" s="1"/>
  <c r="V234" i="17" s="1"/>
  <c r="V235" i="17" s="1"/>
  <c r="V236" i="17" s="1"/>
  <c r="V237" i="17" s="1"/>
  <c r="V238" i="17" s="1"/>
  <c r="V239" i="17" s="1"/>
  <c r="V240" i="17" s="1"/>
  <c r="V241" i="17" s="1"/>
  <c r="V242" i="17" s="1"/>
  <c r="V243" i="17" s="1"/>
  <c r="V244" i="17" s="1"/>
  <c r="V245" i="17" s="1"/>
  <c r="V246" i="17" s="1"/>
  <c r="V247" i="17" s="1"/>
  <c r="V248" i="17" s="1"/>
  <c r="V249" i="17" s="1"/>
  <c r="V250" i="17" s="1"/>
  <c r="V251" i="17" s="1"/>
  <c r="V252" i="17" s="1"/>
  <c r="V253" i="17" s="1"/>
  <c r="V254" i="17" s="1"/>
  <c r="V255" i="17" s="1"/>
  <c r="V256" i="17" s="1"/>
  <c r="V257" i="17" s="1"/>
  <c r="V258" i="17" s="1"/>
  <c r="V259" i="17" s="1"/>
  <c r="V260" i="17" s="1"/>
  <c r="V261" i="17" s="1"/>
  <c r="V262" i="17" s="1"/>
  <c r="V263" i="17" s="1"/>
  <c r="V264" i="17" s="1"/>
  <c r="V265" i="17" s="1"/>
  <c r="V266" i="17" s="1"/>
  <c r="V267" i="17" s="1"/>
  <c r="V268" i="17" s="1"/>
  <c r="V269" i="17" s="1"/>
  <c r="V270" i="17" s="1"/>
  <c r="V271" i="17" s="1"/>
  <c r="V272" i="17" s="1"/>
  <c r="V273" i="17" s="1"/>
  <c r="V274" i="17" s="1"/>
  <c r="V275" i="17" s="1"/>
  <c r="V276" i="17" s="1"/>
  <c r="V277" i="17" s="1"/>
  <c r="V278" i="17" s="1"/>
  <c r="V279" i="17" s="1"/>
  <c r="V280" i="17" s="1"/>
  <c r="V281" i="17" s="1"/>
  <c r="V282" i="17" s="1"/>
  <c r="V283" i="17" s="1"/>
  <c r="V284" i="17" s="1"/>
  <c r="V285" i="17" s="1"/>
  <c r="V286" i="17" s="1"/>
  <c r="V287" i="17" s="1"/>
  <c r="V288" i="17" s="1"/>
  <c r="V289" i="17" s="1"/>
  <c r="V290" i="17" s="1"/>
  <c r="V291" i="17" s="1"/>
  <c r="V292" i="17" s="1"/>
  <c r="V293" i="17" s="1"/>
  <c r="V294" i="17" s="1"/>
  <c r="V295" i="17" s="1"/>
  <c r="V296" i="17" s="1"/>
  <c r="V297" i="17" s="1"/>
  <c r="V298" i="17" s="1"/>
  <c r="V299" i="17" s="1"/>
  <c r="V300" i="17" s="1"/>
  <c r="V301" i="17" s="1"/>
  <c r="V302" i="17" s="1"/>
  <c r="V303" i="17" s="1"/>
  <c r="V304" i="17" s="1"/>
  <c r="V305" i="17" s="1"/>
  <c r="V306" i="17" s="1"/>
  <c r="V307" i="17" s="1"/>
  <c r="V308" i="17" s="1"/>
  <c r="V309" i="17" s="1"/>
  <c r="V310" i="17" s="1"/>
  <c r="V311" i="17" s="1"/>
  <c r="V312" i="17" s="1"/>
  <c r="V313" i="17" s="1"/>
  <c r="V314" i="17" s="1"/>
  <c r="V315" i="17" s="1"/>
  <c r="V316" i="17" s="1"/>
  <c r="V317" i="17" s="1"/>
  <c r="V318" i="17" s="1"/>
  <c r="V319" i="17" s="1"/>
  <c r="V320" i="17" s="1"/>
  <c r="V321" i="17" s="1"/>
  <c r="V322" i="17" s="1"/>
  <c r="V323" i="17" s="1"/>
  <c r="V324" i="17" s="1"/>
  <c r="V325" i="17" s="1"/>
  <c r="V326" i="17" s="1"/>
  <c r="V327" i="17" s="1"/>
  <c r="V328" i="17" s="1"/>
  <c r="V329" i="17" s="1"/>
  <c r="V330" i="17" s="1"/>
  <c r="V331" i="17" s="1"/>
  <c r="V332" i="17" s="1"/>
  <c r="V333" i="17" s="1"/>
  <c r="V334" i="17" s="1"/>
  <c r="V335" i="17" s="1"/>
  <c r="V336" i="17" s="1"/>
  <c r="V337" i="17" s="1"/>
  <c r="V338" i="17" s="1"/>
  <c r="V339" i="17" s="1"/>
  <c r="V340" i="17" s="1"/>
  <c r="V341" i="17" s="1"/>
  <c r="V342" i="17" s="1"/>
  <c r="V343" i="17" s="1"/>
  <c r="V344" i="17" s="1"/>
  <c r="V345" i="17" s="1"/>
  <c r="V346" i="17" s="1"/>
  <c r="V347" i="17" s="1"/>
  <c r="V348" i="17" s="1"/>
  <c r="V349" i="17" s="1"/>
  <c r="V350" i="17" s="1"/>
  <c r="V351" i="17" s="1"/>
  <c r="V352" i="17" s="1"/>
  <c r="V353" i="17" s="1"/>
  <c r="V354" i="17" s="1"/>
  <c r="V355" i="17" s="1"/>
  <c r="V356" i="17" s="1"/>
  <c r="V357" i="17" s="1"/>
  <c r="V358" i="17" s="1"/>
  <c r="V359" i="17" s="1"/>
  <c r="V360" i="17" s="1"/>
  <c r="V361" i="17" s="1"/>
  <c r="V362" i="17" s="1"/>
  <c r="V363" i="17" s="1"/>
  <c r="V364" i="17" s="1"/>
  <c r="V365" i="17" s="1"/>
  <c r="V366" i="17" s="1"/>
  <c r="V367" i="17" s="1"/>
  <c r="V368" i="17" s="1"/>
  <c r="V369" i="17" s="1"/>
  <c r="V370" i="17" s="1"/>
  <c r="V371" i="17" s="1"/>
  <c r="V372" i="17" s="1"/>
  <c r="V373" i="17" s="1"/>
  <c r="V374" i="17" s="1"/>
  <c r="V375" i="17" s="1"/>
  <c r="V376" i="17" s="1"/>
  <c r="V377" i="17" s="1"/>
  <c r="V378" i="17" s="1"/>
  <c r="V379" i="17" s="1"/>
  <c r="V380" i="17" s="1"/>
  <c r="V381" i="17" s="1"/>
  <c r="V382" i="17" s="1"/>
  <c r="V383" i="17" s="1"/>
  <c r="V384" i="17" s="1"/>
  <c r="V385" i="17" s="1"/>
  <c r="V386" i="17" s="1"/>
  <c r="V387" i="17" s="1"/>
  <c r="V388" i="17" s="1"/>
  <c r="V389" i="17" s="1"/>
  <c r="V390" i="17" s="1"/>
  <c r="V391" i="17" s="1"/>
  <c r="V392" i="17" s="1"/>
  <c r="V393" i="17" s="1"/>
  <c r="V394" i="17" s="1"/>
  <c r="V395" i="17" s="1"/>
  <c r="V396" i="17" s="1"/>
  <c r="V397" i="17" s="1"/>
  <c r="V398" i="17" s="1"/>
  <c r="V399" i="17" s="1"/>
  <c r="V400" i="17" s="1"/>
  <c r="V401" i="17" s="1"/>
  <c r="V402" i="17" s="1"/>
  <c r="V403" i="17" s="1"/>
  <c r="V404" i="17" s="1"/>
  <c r="V405" i="17" s="1"/>
  <c r="V406" i="17" s="1"/>
  <c r="V407" i="17" s="1"/>
  <c r="V408" i="17" s="1"/>
  <c r="V409" i="17" s="1"/>
  <c r="V410" i="17" s="1"/>
  <c r="V411" i="17" s="1"/>
  <c r="V412" i="17" s="1"/>
  <c r="V413" i="17" s="1"/>
  <c r="V414" i="17" s="1"/>
  <c r="V415" i="17" s="1"/>
  <c r="V416" i="17" s="1"/>
  <c r="V417" i="17" s="1"/>
  <c r="V418" i="17" s="1"/>
  <c r="V419" i="17" s="1"/>
  <c r="V420" i="17" s="1"/>
  <c r="V421" i="17" s="1"/>
  <c r="V422" i="17" s="1"/>
  <c r="V423" i="17" s="1"/>
  <c r="V424" i="17" s="1"/>
  <c r="V425" i="17" s="1"/>
  <c r="V426" i="17" s="1"/>
  <c r="V427" i="17" s="1"/>
  <c r="V428" i="17" s="1"/>
  <c r="V429" i="17" s="1"/>
  <c r="V430" i="17" s="1"/>
  <c r="V431" i="17" s="1"/>
  <c r="V432" i="17" s="1"/>
  <c r="V433" i="17" s="1"/>
  <c r="V434" i="17" s="1"/>
  <c r="V435" i="17" s="1"/>
  <c r="V436" i="17" s="1"/>
  <c r="V437" i="17" s="1"/>
  <c r="V438" i="17" s="1"/>
  <c r="V439" i="17" s="1"/>
  <c r="V440" i="17" s="1"/>
  <c r="V441" i="17" s="1"/>
  <c r="V442" i="17" s="1"/>
  <c r="V443" i="17" s="1"/>
  <c r="V444" i="17" s="1"/>
  <c r="V445" i="17" s="1"/>
  <c r="V446" i="17" s="1"/>
  <c r="V447" i="17" s="1"/>
  <c r="V448" i="17" s="1"/>
  <c r="V449" i="17" s="1"/>
  <c r="V450" i="17" s="1"/>
  <c r="V451" i="17" s="1"/>
  <c r="V452" i="17" s="1"/>
  <c r="V453" i="17" s="1"/>
  <c r="V454" i="17" s="1"/>
  <c r="V455" i="17" s="1"/>
  <c r="V456" i="17" s="1"/>
  <c r="V457" i="17" s="1"/>
  <c r="V458" i="17" s="1"/>
  <c r="V459" i="17" s="1"/>
  <c r="V460" i="17" s="1"/>
  <c r="V461" i="17" s="1"/>
  <c r="V462" i="17" s="1"/>
  <c r="V463" i="17" s="1"/>
  <c r="V464" i="17" s="1"/>
  <c r="V465" i="17" s="1"/>
  <c r="V466" i="17" s="1"/>
  <c r="V467" i="17" s="1"/>
  <c r="V468" i="17" s="1"/>
  <c r="V469" i="17" s="1"/>
  <c r="V470" i="17" s="1"/>
  <c r="V471" i="17" s="1"/>
  <c r="V472" i="17" s="1"/>
  <c r="V473" i="17" s="1"/>
  <c r="V474" i="17" s="1"/>
  <c r="V475" i="17" s="1"/>
  <c r="V476" i="17" s="1"/>
  <c r="V477" i="17" s="1"/>
  <c r="V478" i="17" s="1"/>
  <c r="V479" i="17" s="1"/>
  <c r="V480" i="17" s="1"/>
  <c r="V481" i="17" s="1"/>
  <c r="V482" i="17" s="1"/>
  <c r="V483" i="17" s="1"/>
  <c r="V484" i="17" s="1"/>
  <c r="V485" i="17" s="1"/>
  <c r="V486" i="17" s="1"/>
  <c r="V487" i="17" s="1"/>
  <c r="V488" i="17" s="1"/>
  <c r="V489" i="17" s="1"/>
  <c r="V490" i="17" s="1"/>
  <c r="V491" i="17" s="1"/>
  <c r="V492" i="17" s="1"/>
  <c r="V493" i="17" s="1"/>
  <c r="V494" i="17" s="1"/>
  <c r="V495" i="17" s="1"/>
  <c r="V496" i="17" s="1"/>
  <c r="V497" i="17" s="1"/>
  <c r="V498" i="17" s="1"/>
  <c r="V499" i="17" s="1"/>
  <c r="V500" i="17" s="1"/>
  <c r="V501" i="17" s="1"/>
  <c r="V502" i="17" s="1"/>
  <c r="V503" i="17" s="1"/>
  <c r="V504" i="17" s="1"/>
  <c r="V505" i="17" s="1"/>
  <c r="V506" i="17" s="1"/>
  <c r="V507" i="17" s="1"/>
  <c r="V508" i="17" s="1"/>
  <c r="V509" i="17" s="1"/>
  <c r="V510" i="17" s="1"/>
  <c r="V511" i="17" s="1"/>
  <c r="V512" i="17" s="1"/>
  <c r="V513" i="17" s="1"/>
  <c r="V514" i="17" s="1"/>
  <c r="V515" i="17" s="1"/>
  <c r="V516" i="17" s="1"/>
  <c r="V517" i="17" s="1"/>
  <c r="V518" i="17" s="1"/>
  <c r="V519" i="17" s="1"/>
  <c r="V520" i="17" s="1"/>
  <c r="V521" i="17" s="1"/>
  <c r="V522" i="17" s="1"/>
  <c r="V523" i="17" s="1"/>
  <c r="V524" i="17" s="1"/>
  <c r="V525" i="17" s="1"/>
  <c r="V526" i="17" s="1"/>
  <c r="V527" i="17" s="1"/>
  <c r="V528" i="17" s="1"/>
  <c r="V529" i="17" s="1"/>
  <c r="V530" i="17" s="1"/>
  <c r="V531" i="17" s="1"/>
  <c r="V532" i="17" s="1"/>
  <c r="V533" i="17" s="1"/>
  <c r="V534" i="17" s="1"/>
  <c r="V535" i="17" s="1"/>
  <c r="V536" i="17" s="1"/>
  <c r="V537" i="17" s="1"/>
  <c r="V538" i="17" s="1"/>
  <c r="V539" i="17" s="1"/>
  <c r="V540" i="17" s="1"/>
  <c r="V541" i="17" s="1"/>
  <c r="V542" i="17" s="1"/>
  <c r="V543" i="17" s="1"/>
  <c r="V544" i="17" s="1"/>
  <c r="V545" i="17" s="1"/>
  <c r="V546" i="17" s="1"/>
  <c r="V547" i="17" s="1"/>
  <c r="V548" i="17" s="1"/>
  <c r="V549" i="17" s="1"/>
  <c r="V550" i="17" s="1"/>
  <c r="V551" i="17" s="1"/>
  <c r="V552" i="17" s="1"/>
  <c r="V553" i="17" s="1"/>
  <c r="V554" i="17" s="1"/>
  <c r="V555" i="17" s="1"/>
  <c r="V556" i="17" s="1"/>
  <c r="V557" i="17" s="1"/>
  <c r="V558" i="17" s="1"/>
  <c r="V559" i="17" s="1"/>
  <c r="V560" i="17" s="1"/>
  <c r="V561" i="17" s="1"/>
  <c r="V562" i="17" s="1"/>
  <c r="V563" i="17" s="1"/>
  <c r="V564" i="17" s="1"/>
  <c r="V565" i="17" s="1"/>
  <c r="V566" i="17" s="1"/>
  <c r="V567" i="17" s="1"/>
  <c r="V568" i="17" s="1"/>
  <c r="V569" i="17" s="1"/>
  <c r="V570" i="17" s="1"/>
  <c r="V571" i="17" s="1"/>
  <c r="V572" i="17" s="1"/>
  <c r="V573" i="17" s="1"/>
  <c r="V574" i="17" s="1"/>
  <c r="V575" i="17" s="1"/>
  <c r="V576" i="17" s="1"/>
  <c r="V577" i="17" s="1"/>
  <c r="V578" i="17" s="1"/>
  <c r="V579" i="17" s="1"/>
  <c r="V580" i="17" s="1"/>
  <c r="V581" i="17" s="1"/>
  <c r="V582" i="17" s="1"/>
  <c r="V583" i="17" s="1"/>
  <c r="V584" i="17" s="1"/>
  <c r="V585" i="17" s="1"/>
  <c r="V586" i="17" s="1"/>
  <c r="V587" i="17" s="1"/>
  <c r="V588" i="17" s="1"/>
  <c r="V589" i="17" s="1"/>
  <c r="V590" i="17" s="1"/>
  <c r="V591" i="17" s="1"/>
  <c r="V592" i="17" s="1"/>
  <c r="V593" i="17" s="1"/>
  <c r="V594" i="17" s="1"/>
  <c r="V595" i="17" s="1"/>
  <c r="V596" i="17" s="1"/>
  <c r="V597" i="17" s="1"/>
  <c r="V598" i="17" s="1"/>
  <c r="V599" i="17" s="1"/>
  <c r="V600" i="17" s="1"/>
  <c r="V601" i="17" s="1"/>
  <c r="V602" i="17" s="1"/>
  <c r="V603" i="17" s="1"/>
  <c r="V604" i="17" s="1"/>
  <c r="V605" i="17" s="1"/>
  <c r="V606" i="17" s="1"/>
  <c r="V607" i="17" s="1"/>
  <c r="M8" i="17"/>
  <c r="B8" i="17" s="1"/>
  <c r="C13" i="40" l="1"/>
  <c r="C11" i="40"/>
  <c r="C7" i="40"/>
  <c r="C14" i="40"/>
  <c r="C12" i="40"/>
  <c r="C10" i="40"/>
  <c r="C8" i="40"/>
  <c r="C15" i="40"/>
  <c r="C9" i="40"/>
  <c r="N8" i="27"/>
  <c r="B2" i="26"/>
  <c r="B2" i="39" s="1"/>
  <c r="W9" i="24"/>
  <c r="W10" i="24" s="1"/>
  <c r="W11" i="24" s="1"/>
  <c r="W12" i="24" s="1"/>
  <c r="W13" i="24" s="1"/>
  <c r="W14" i="24" s="1"/>
  <c r="W15" i="24" s="1"/>
  <c r="W16" i="24" s="1"/>
  <c r="W17" i="24" s="1"/>
  <c r="W18" i="24" s="1"/>
  <c r="W19" i="24" s="1"/>
  <c r="W20" i="24" s="1"/>
  <c r="W21" i="24" s="1"/>
  <c r="W22" i="24" s="1"/>
  <c r="W23" i="24" s="1"/>
  <c r="W24" i="24" s="1"/>
  <c r="W25" i="24" s="1"/>
  <c r="W26" i="24" s="1"/>
  <c r="W27" i="24" s="1"/>
  <c r="W28" i="24" s="1"/>
  <c r="W29" i="24" s="1"/>
  <c r="W30" i="24" s="1"/>
  <c r="W31" i="24" s="1"/>
  <c r="W32" i="24" s="1"/>
  <c r="W33" i="24" s="1"/>
  <c r="W34" i="24" s="1"/>
  <c r="W35" i="24" s="1"/>
  <c r="W36" i="24" s="1"/>
  <c r="W37" i="24" s="1"/>
  <c r="W38" i="24" s="1"/>
  <c r="W39" i="24" s="1"/>
  <c r="W40" i="24" s="1"/>
  <c r="W41" i="24" s="1"/>
  <c r="W42" i="24" s="1"/>
  <c r="W43" i="24" s="1"/>
  <c r="W44" i="24" s="1"/>
  <c r="W45" i="24" s="1"/>
  <c r="W46" i="24" s="1"/>
  <c r="W47" i="24" s="1"/>
  <c r="W48" i="24" s="1"/>
  <c r="W49" i="24" s="1"/>
  <c r="W50" i="24" s="1"/>
  <c r="W51" i="24" s="1"/>
  <c r="W52" i="24" s="1"/>
  <c r="W53" i="24" s="1"/>
  <c r="W54" i="24" s="1"/>
  <c r="W55" i="24" s="1"/>
  <c r="W56" i="24" s="1"/>
  <c r="W57" i="24" s="1"/>
  <c r="W58" i="24" s="1"/>
  <c r="W59" i="24" s="1"/>
  <c r="W60" i="24" s="1"/>
  <c r="W61" i="24" s="1"/>
  <c r="W62" i="24" s="1"/>
  <c r="W63" i="24" s="1"/>
  <c r="W64" i="24" s="1"/>
  <c r="W65" i="24" s="1"/>
  <c r="W66" i="24" s="1"/>
  <c r="W67" i="24" s="1"/>
  <c r="W68" i="24" s="1"/>
  <c r="W69" i="24" s="1"/>
  <c r="W70" i="24" s="1"/>
  <c r="W71" i="24" s="1"/>
  <c r="W72" i="24" s="1"/>
  <c r="W73" i="24" s="1"/>
  <c r="W74" i="24" s="1"/>
  <c r="W75" i="24" s="1"/>
  <c r="W76" i="24" s="1"/>
  <c r="W77" i="24" s="1"/>
  <c r="W78" i="24" s="1"/>
  <c r="W79" i="24" s="1"/>
  <c r="W80" i="24" s="1"/>
  <c r="W81" i="24" s="1"/>
  <c r="W82" i="24" s="1"/>
  <c r="W83" i="24" s="1"/>
  <c r="W84" i="24" s="1"/>
  <c r="W85" i="24" s="1"/>
  <c r="W86" i="24" s="1"/>
  <c r="W87" i="24" s="1"/>
  <c r="W88" i="24" s="1"/>
  <c r="W89" i="24" s="1"/>
  <c r="W90" i="24" s="1"/>
  <c r="W91" i="24" s="1"/>
  <c r="W92" i="24" s="1"/>
  <c r="W93" i="24" s="1"/>
  <c r="W94" i="24" s="1"/>
  <c r="W95" i="24" s="1"/>
  <c r="W96" i="24" s="1"/>
  <c r="W97" i="24" s="1"/>
  <c r="W98" i="24" s="1"/>
  <c r="W99" i="24" s="1"/>
  <c r="W100" i="24" s="1"/>
  <c r="W101" i="24" s="1"/>
  <c r="W102" i="24" s="1"/>
  <c r="W103" i="24" s="1"/>
  <c r="W104" i="24" s="1"/>
  <c r="W105" i="24" s="1"/>
  <c r="W106" i="24" s="1"/>
  <c r="W107" i="24" s="1"/>
  <c r="W108" i="24" s="1"/>
  <c r="W109" i="24" s="1"/>
  <c r="W110" i="24" s="1"/>
  <c r="W111" i="24" s="1"/>
  <c r="W112" i="24" s="1"/>
  <c r="W113" i="24" s="1"/>
  <c r="W114" i="24" s="1"/>
  <c r="W115" i="24" s="1"/>
  <c r="W116" i="24" s="1"/>
  <c r="W117" i="24" s="1"/>
  <c r="W118" i="24" s="1"/>
  <c r="W119" i="24" s="1"/>
  <c r="W120" i="24" s="1"/>
  <c r="W121" i="24" s="1"/>
  <c r="W122" i="24" s="1"/>
  <c r="W123" i="24" s="1"/>
  <c r="W124" i="24" s="1"/>
  <c r="W125" i="24" s="1"/>
  <c r="W126" i="24" s="1"/>
  <c r="W127" i="24" s="1"/>
  <c r="W128" i="24" s="1"/>
  <c r="W129" i="24" s="1"/>
  <c r="W130" i="24" s="1"/>
  <c r="W131" i="24" s="1"/>
  <c r="W132" i="24" s="1"/>
  <c r="W133" i="24" s="1"/>
  <c r="W134" i="24" s="1"/>
  <c r="W135" i="24" s="1"/>
  <c r="W136" i="24" s="1"/>
  <c r="W137" i="24" s="1"/>
  <c r="W138" i="24" s="1"/>
  <c r="W139" i="24" s="1"/>
  <c r="W140" i="24" s="1"/>
  <c r="W141" i="24" s="1"/>
  <c r="W142" i="24" s="1"/>
  <c r="W143" i="24" s="1"/>
  <c r="W144" i="24" s="1"/>
  <c r="W145" i="24" s="1"/>
  <c r="W146" i="24" s="1"/>
  <c r="W147" i="24" s="1"/>
  <c r="W148" i="24" s="1"/>
  <c r="W149" i="24" s="1"/>
  <c r="W150" i="24" s="1"/>
  <c r="W151" i="24" s="1"/>
  <c r="W152" i="24" s="1"/>
  <c r="W153" i="24" s="1"/>
  <c r="W154" i="24" s="1"/>
  <c r="W155" i="24" s="1"/>
  <c r="W156" i="24" s="1"/>
  <c r="W157" i="24" s="1"/>
  <c r="W158" i="24" s="1"/>
  <c r="W159" i="24" s="1"/>
  <c r="W160" i="24" s="1"/>
  <c r="W161" i="24" s="1"/>
  <c r="W162" i="24" s="1"/>
  <c r="W163" i="24" s="1"/>
  <c r="W164" i="24" s="1"/>
  <c r="W165" i="24" s="1"/>
  <c r="W166" i="24" s="1"/>
  <c r="W167" i="24" s="1"/>
  <c r="W168" i="24" s="1"/>
  <c r="W169" i="24" s="1"/>
  <c r="W170" i="24" s="1"/>
  <c r="W171" i="24" s="1"/>
  <c r="W172" i="24" s="1"/>
  <c r="W173" i="24" s="1"/>
  <c r="W174" i="24" s="1"/>
  <c r="W175" i="24" s="1"/>
  <c r="W176" i="24" s="1"/>
  <c r="W177" i="24" s="1"/>
  <c r="W178" i="24" s="1"/>
  <c r="W179" i="24" s="1"/>
  <c r="W180" i="24" s="1"/>
  <c r="W181" i="24" s="1"/>
  <c r="W182" i="24" s="1"/>
  <c r="W183" i="24" s="1"/>
  <c r="W184" i="24" s="1"/>
  <c r="W185" i="24" s="1"/>
  <c r="W186" i="24" s="1"/>
  <c r="W187" i="24" s="1"/>
  <c r="W188" i="24" s="1"/>
  <c r="W189" i="24" s="1"/>
  <c r="W190" i="24" s="1"/>
  <c r="W191" i="24" s="1"/>
  <c r="W192" i="24" s="1"/>
  <c r="W193" i="24" s="1"/>
  <c r="W194" i="24" s="1"/>
  <c r="W195" i="24" s="1"/>
  <c r="W196" i="24" s="1"/>
  <c r="W197" i="24" s="1"/>
  <c r="W198" i="24" s="1"/>
  <c r="W199" i="24" s="1"/>
  <c r="W200" i="24" s="1"/>
  <c r="W201" i="24" s="1"/>
  <c r="W202" i="24" s="1"/>
  <c r="W203" i="24" s="1"/>
  <c r="W204" i="24" s="1"/>
  <c r="W205" i="24" s="1"/>
  <c r="W206" i="24" s="1"/>
  <c r="W207" i="24" s="1"/>
  <c r="W208" i="24" s="1"/>
  <c r="W209" i="24" s="1"/>
  <c r="W210" i="24" s="1"/>
  <c r="W211" i="24" s="1"/>
  <c r="W212" i="24" s="1"/>
  <c r="W213" i="24" s="1"/>
  <c r="W214" i="24" s="1"/>
  <c r="W215" i="24" s="1"/>
  <c r="W216" i="24" s="1"/>
  <c r="W217" i="24" s="1"/>
  <c r="W218" i="24" s="1"/>
  <c r="W219" i="24" s="1"/>
  <c r="W220" i="24" s="1"/>
  <c r="W221" i="24" s="1"/>
  <c r="W222" i="24" s="1"/>
  <c r="W223" i="24" s="1"/>
  <c r="W224" i="24" s="1"/>
  <c r="W225" i="24" s="1"/>
  <c r="W226" i="24" s="1"/>
  <c r="W227" i="24" s="1"/>
  <c r="W228" i="24" s="1"/>
  <c r="W229" i="24" s="1"/>
  <c r="W230" i="24" s="1"/>
  <c r="W231" i="24" s="1"/>
  <c r="W232" i="24" s="1"/>
  <c r="W233" i="24" s="1"/>
  <c r="W234" i="24" s="1"/>
  <c r="W235" i="24" s="1"/>
  <c r="W236" i="24" s="1"/>
  <c r="W237" i="24" s="1"/>
  <c r="W238" i="24" s="1"/>
  <c r="W239" i="24" s="1"/>
  <c r="W240" i="24" s="1"/>
  <c r="W241" i="24" s="1"/>
  <c r="W242" i="24" s="1"/>
  <c r="W243" i="24" s="1"/>
  <c r="W244" i="24" s="1"/>
  <c r="W245" i="24" s="1"/>
  <c r="W246" i="24" s="1"/>
  <c r="W247" i="24" s="1"/>
  <c r="W248" i="24" s="1"/>
  <c r="W249" i="24" s="1"/>
  <c r="W250" i="24" s="1"/>
  <c r="W251" i="24" s="1"/>
  <c r="W252" i="24" s="1"/>
  <c r="W253" i="24" s="1"/>
  <c r="W254" i="24" s="1"/>
  <c r="W255" i="24" s="1"/>
  <c r="W256" i="24" s="1"/>
  <c r="W257" i="24" s="1"/>
  <c r="W258" i="24" s="1"/>
  <c r="W259" i="24" s="1"/>
  <c r="W260" i="24" s="1"/>
  <c r="W261" i="24" s="1"/>
  <c r="W262" i="24" s="1"/>
  <c r="W263" i="24" s="1"/>
  <c r="W264" i="24" s="1"/>
  <c r="W265" i="24" s="1"/>
  <c r="W266" i="24" s="1"/>
  <c r="W267" i="24" s="1"/>
  <c r="W268" i="24" s="1"/>
  <c r="W269" i="24" s="1"/>
  <c r="W270" i="24" s="1"/>
  <c r="W271" i="24" s="1"/>
  <c r="W272" i="24" s="1"/>
  <c r="W273" i="24" s="1"/>
  <c r="W274" i="24" s="1"/>
  <c r="W275" i="24" s="1"/>
  <c r="W276" i="24" s="1"/>
  <c r="W277" i="24" s="1"/>
  <c r="W278" i="24" s="1"/>
  <c r="W279" i="24" s="1"/>
  <c r="W280" i="24" s="1"/>
  <c r="W281" i="24" s="1"/>
  <c r="W282" i="24" s="1"/>
  <c r="W283" i="24" s="1"/>
  <c r="W284" i="24" s="1"/>
  <c r="W285" i="24" s="1"/>
  <c r="W286" i="24" s="1"/>
  <c r="W287" i="24" s="1"/>
  <c r="W288" i="24" s="1"/>
  <c r="W289" i="24" s="1"/>
  <c r="W290" i="24" s="1"/>
  <c r="W291" i="24" s="1"/>
  <c r="W292" i="24" s="1"/>
  <c r="W293" i="24" s="1"/>
  <c r="W294" i="24" s="1"/>
  <c r="W295" i="24" s="1"/>
  <c r="W296" i="24" s="1"/>
  <c r="W297" i="24" s="1"/>
  <c r="W298" i="24" s="1"/>
  <c r="W299" i="24" s="1"/>
  <c r="W300" i="24" s="1"/>
  <c r="W301" i="24" s="1"/>
  <c r="W302" i="24" s="1"/>
  <c r="W303" i="24" s="1"/>
  <c r="W304" i="24" s="1"/>
  <c r="W305" i="24" s="1"/>
  <c r="W306" i="24" s="1"/>
  <c r="W307" i="24" s="1"/>
  <c r="W308" i="24" s="1"/>
  <c r="W309" i="24" s="1"/>
  <c r="W310" i="24" s="1"/>
  <c r="W311" i="24" s="1"/>
  <c r="W312" i="24" s="1"/>
  <c r="W313" i="24" s="1"/>
  <c r="W314" i="24" s="1"/>
  <c r="W315" i="24" s="1"/>
  <c r="W316" i="24" s="1"/>
  <c r="W317" i="24" s="1"/>
  <c r="W318" i="24" s="1"/>
  <c r="W319" i="24" s="1"/>
  <c r="W320" i="24" s="1"/>
  <c r="W321" i="24" s="1"/>
  <c r="W322" i="24" s="1"/>
  <c r="W323" i="24" s="1"/>
  <c r="W324" i="24" s="1"/>
  <c r="W325" i="24" s="1"/>
  <c r="W326" i="24" s="1"/>
  <c r="W327" i="24" s="1"/>
  <c r="W328" i="24" s="1"/>
  <c r="W329" i="24" s="1"/>
  <c r="W330" i="24" s="1"/>
  <c r="W331" i="24" s="1"/>
  <c r="W332" i="24" s="1"/>
  <c r="W333" i="24" s="1"/>
  <c r="W334" i="24" s="1"/>
  <c r="W335" i="24" s="1"/>
  <c r="W336" i="24" s="1"/>
  <c r="W337" i="24" s="1"/>
  <c r="W338" i="24" s="1"/>
  <c r="W339" i="24" s="1"/>
  <c r="W340" i="24" s="1"/>
  <c r="W341" i="24" s="1"/>
  <c r="W342" i="24" s="1"/>
  <c r="W343" i="24" s="1"/>
  <c r="W344" i="24" s="1"/>
  <c r="W345" i="24" s="1"/>
  <c r="W346" i="24" s="1"/>
  <c r="W347" i="24" s="1"/>
  <c r="W348" i="24" s="1"/>
  <c r="W349" i="24" s="1"/>
  <c r="W350" i="24" s="1"/>
  <c r="W351" i="24" s="1"/>
  <c r="W352" i="24" s="1"/>
  <c r="W353" i="24" s="1"/>
  <c r="W354" i="24" s="1"/>
  <c r="W355" i="24" s="1"/>
  <c r="W356" i="24" s="1"/>
  <c r="W357" i="24" s="1"/>
  <c r="W358" i="24" s="1"/>
  <c r="W359" i="24" s="1"/>
  <c r="W360" i="24" s="1"/>
  <c r="W361" i="24" s="1"/>
  <c r="W362" i="24" s="1"/>
  <c r="W363" i="24" s="1"/>
  <c r="W364" i="24" s="1"/>
  <c r="W365" i="24" s="1"/>
  <c r="W366" i="24" s="1"/>
  <c r="W367" i="24" s="1"/>
  <c r="W368" i="24" s="1"/>
  <c r="W369" i="24" s="1"/>
  <c r="W370" i="24" s="1"/>
  <c r="W371" i="24" s="1"/>
  <c r="W372" i="24" s="1"/>
  <c r="W373" i="24" s="1"/>
  <c r="W374" i="24" s="1"/>
  <c r="W375" i="24" s="1"/>
  <c r="W376" i="24" s="1"/>
  <c r="W377" i="24" s="1"/>
  <c r="W378" i="24" s="1"/>
  <c r="W379" i="24" s="1"/>
  <c r="W380" i="24" s="1"/>
  <c r="W381" i="24" s="1"/>
  <c r="W382" i="24" s="1"/>
  <c r="W383" i="24" s="1"/>
  <c r="W384" i="24" s="1"/>
  <c r="W385" i="24" s="1"/>
  <c r="W386" i="24" s="1"/>
  <c r="W387" i="24" s="1"/>
  <c r="W388" i="24" s="1"/>
  <c r="W389" i="24" s="1"/>
  <c r="W390" i="24" s="1"/>
  <c r="W391" i="24" s="1"/>
  <c r="W392" i="24" s="1"/>
  <c r="W393" i="24" s="1"/>
  <c r="W394" i="24" s="1"/>
  <c r="W395" i="24" s="1"/>
  <c r="W396" i="24" s="1"/>
  <c r="W397" i="24" s="1"/>
  <c r="W398" i="24" s="1"/>
  <c r="W399" i="24" s="1"/>
  <c r="W400" i="24" s="1"/>
  <c r="W401" i="24" s="1"/>
  <c r="W402" i="24" s="1"/>
  <c r="W403" i="24" s="1"/>
  <c r="W404" i="24" s="1"/>
  <c r="W405" i="24" s="1"/>
  <c r="W406" i="24" s="1"/>
  <c r="W407" i="24" s="1"/>
  <c r="W408" i="24" s="1"/>
  <c r="W409" i="24" s="1"/>
  <c r="W410" i="24" s="1"/>
  <c r="W411" i="24" s="1"/>
  <c r="W412" i="24" s="1"/>
  <c r="W413" i="24" s="1"/>
  <c r="W414" i="24" s="1"/>
  <c r="W415" i="24" s="1"/>
  <c r="W416" i="24" s="1"/>
  <c r="W417" i="24" s="1"/>
  <c r="W418" i="24" s="1"/>
  <c r="W419" i="24" s="1"/>
  <c r="W420" i="24" s="1"/>
  <c r="W421" i="24" s="1"/>
  <c r="W422" i="24" s="1"/>
  <c r="W423" i="24" s="1"/>
  <c r="W424" i="24" s="1"/>
  <c r="W425" i="24" s="1"/>
  <c r="W426" i="24" s="1"/>
  <c r="W427" i="24" s="1"/>
  <c r="W428" i="24" s="1"/>
  <c r="W429" i="24" s="1"/>
  <c r="W430" i="24" s="1"/>
  <c r="W431" i="24" s="1"/>
  <c r="W432" i="24" s="1"/>
  <c r="W433" i="24" s="1"/>
  <c r="W434" i="24" s="1"/>
  <c r="W435" i="24" s="1"/>
  <c r="W436" i="24" s="1"/>
  <c r="W437" i="24" s="1"/>
  <c r="W438" i="24" s="1"/>
  <c r="W439" i="24" s="1"/>
  <c r="W440" i="24" s="1"/>
  <c r="W441" i="24" s="1"/>
  <c r="W442" i="24" s="1"/>
  <c r="W443" i="24" s="1"/>
  <c r="W444" i="24" s="1"/>
  <c r="W445" i="24" s="1"/>
  <c r="W446" i="24" s="1"/>
  <c r="W447" i="24" s="1"/>
  <c r="W448" i="24" s="1"/>
  <c r="W449" i="24" s="1"/>
  <c r="W450" i="24" s="1"/>
  <c r="W451" i="24" s="1"/>
  <c r="W452" i="24" s="1"/>
  <c r="W453" i="24" s="1"/>
  <c r="W454" i="24" s="1"/>
  <c r="W455" i="24" s="1"/>
  <c r="W456" i="24" s="1"/>
  <c r="W457" i="24" s="1"/>
  <c r="W458" i="24" s="1"/>
  <c r="W459" i="24" s="1"/>
  <c r="W460" i="24" s="1"/>
  <c r="W461" i="24" s="1"/>
  <c r="W462" i="24" s="1"/>
  <c r="W463" i="24" s="1"/>
  <c r="W464" i="24" s="1"/>
  <c r="W465" i="24" s="1"/>
  <c r="W466" i="24" s="1"/>
  <c r="W467" i="24" s="1"/>
  <c r="W468" i="24" s="1"/>
  <c r="W469" i="24" s="1"/>
  <c r="W470" i="24" s="1"/>
  <c r="W471" i="24" s="1"/>
  <c r="W472" i="24" s="1"/>
  <c r="W473" i="24" s="1"/>
  <c r="W474" i="24" s="1"/>
  <c r="W475" i="24" s="1"/>
  <c r="W476" i="24" s="1"/>
  <c r="W477" i="24" s="1"/>
  <c r="W478" i="24" s="1"/>
  <c r="W479" i="24" s="1"/>
  <c r="W480" i="24" s="1"/>
  <c r="W481" i="24" s="1"/>
  <c r="W482" i="24" s="1"/>
  <c r="W483" i="24" s="1"/>
  <c r="W484" i="24" s="1"/>
  <c r="W485" i="24" s="1"/>
  <c r="W486" i="24" s="1"/>
  <c r="W487" i="24" s="1"/>
  <c r="W488" i="24" s="1"/>
  <c r="W489" i="24" s="1"/>
  <c r="W490" i="24" s="1"/>
  <c r="W491" i="24" s="1"/>
  <c r="W492" i="24" s="1"/>
  <c r="W493" i="24" s="1"/>
  <c r="W494" i="24" s="1"/>
  <c r="W495" i="24" s="1"/>
  <c r="W496" i="24" s="1"/>
  <c r="W497" i="24" s="1"/>
  <c r="W498" i="24" s="1"/>
  <c r="W499" i="24" s="1"/>
  <c r="W500" i="24" s="1"/>
  <c r="W501" i="24" s="1"/>
  <c r="W502" i="24" s="1"/>
  <c r="W503" i="24" s="1"/>
  <c r="W504" i="24" s="1"/>
  <c r="W505" i="24" s="1"/>
  <c r="W506" i="24" s="1"/>
  <c r="W507" i="24" s="1"/>
  <c r="W508" i="24" s="1"/>
  <c r="W509" i="24" s="1"/>
  <c r="W510" i="24" s="1"/>
  <c r="W511" i="24" s="1"/>
  <c r="W512" i="24" s="1"/>
  <c r="W513" i="24" s="1"/>
  <c r="W514" i="24" s="1"/>
  <c r="W515" i="24" s="1"/>
  <c r="W516" i="24" s="1"/>
  <c r="W517" i="24" s="1"/>
  <c r="W518" i="24" s="1"/>
  <c r="W519" i="24" s="1"/>
  <c r="W520" i="24" s="1"/>
  <c r="W521" i="24" s="1"/>
  <c r="W522" i="24" s="1"/>
  <c r="W523" i="24" s="1"/>
  <c r="W524" i="24" s="1"/>
  <c r="W525" i="24" s="1"/>
  <c r="W526" i="24" s="1"/>
  <c r="W527" i="24" s="1"/>
  <c r="W528" i="24" s="1"/>
  <c r="W529" i="24" s="1"/>
  <c r="W530" i="24" s="1"/>
  <c r="W531" i="24" s="1"/>
  <c r="W532" i="24" s="1"/>
  <c r="W533" i="24" s="1"/>
  <c r="W534" i="24" s="1"/>
  <c r="W535" i="24" s="1"/>
  <c r="W536" i="24" s="1"/>
  <c r="W537" i="24" s="1"/>
  <c r="W538" i="24" s="1"/>
  <c r="W539" i="24" s="1"/>
  <c r="W540" i="24" s="1"/>
  <c r="W541" i="24" s="1"/>
  <c r="W542" i="24" s="1"/>
  <c r="W543" i="24" s="1"/>
  <c r="W544" i="24" s="1"/>
  <c r="W545" i="24" s="1"/>
  <c r="W546" i="24" s="1"/>
  <c r="W547" i="24" s="1"/>
  <c r="W548" i="24" s="1"/>
  <c r="W549" i="24" s="1"/>
  <c r="W550" i="24" s="1"/>
  <c r="W551" i="24" s="1"/>
  <c r="W552" i="24" s="1"/>
  <c r="W553" i="24" s="1"/>
  <c r="W554" i="24" s="1"/>
  <c r="W555" i="24" s="1"/>
  <c r="W556" i="24" s="1"/>
  <c r="W557" i="24" s="1"/>
  <c r="W558" i="24" s="1"/>
  <c r="W559" i="24" s="1"/>
  <c r="W560" i="24" s="1"/>
  <c r="W561" i="24" s="1"/>
  <c r="W562" i="24" s="1"/>
  <c r="W563" i="24" s="1"/>
  <c r="W564" i="24" s="1"/>
  <c r="W565" i="24" s="1"/>
  <c r="W566" i="24" s="1"/>
  <c r="W567" i="24" s="1"/>
  <c r="W568" i="24" s="1"/>
  <c r="W569" i="24" s="1"/>
  <c r="W570" i="24" s="1"/>
  <c r="W571" i="24" s="1"/>
  <c r="W572" i="24" s="1"/>
  <c r="W573" i="24" s="1"/>
  <c r="W574" i="24" s="1"/>
  <c r="W575" i="24" s="1"/>
  <c r="W576" i="24" s="1"/>
  <c r="W577" i="24" s="1"/>
  <c r="W578" i="24" s="1"/>
  <c r="W579" i="24" s="1"/>
  <c r="W580" i="24" s="1"/>
  <c r="W581" i="24" s="1"/>
  <c r="W582" i="24" s="1"/>
  <c r="W583" i="24" s="1"/>
  <c r="W584" i="24" s="1"/>
  <c r="W585" i="24" s="1"/>
  <c r="W586" i="24" s="1"/>
  <c r="W587" i="24" s="1"/>
  <c r="W588" i="24" s="1"/>
  <c r="W589" i="24" s="1"/>
  <c r="W590" i="24" s="1"/>
  <c r="W591" i="24" s="1"/>
  <c r="W592" i="24" s="1"/>
  <c r="W593" i="24" s="1"/>
  <c r="W594" i="24" s="1"/>
  <c r="W595" i="24" s="1"/>
  <c r="W596" i="24" s="1"/>
  <c r="W597" i="24" s="1"/>
  <c r="W598" i="24" s="1"/>
  <c r="W599" i="24" s="1"/>
  <c r="W600" i="24" s="1"/>
  <c r="W601" i="24" s="1"/>
  <c r="W602" i="24" s="1"/>
  <c r="W603" i="24" s="1"/>
  <c r="W604" i="24" s="1"/>
  <c r="W605" i="24" s="1"/>
  <c r="W606" i="24" s="1"/>
  <c r="W607" i="24" s="1"/>
  <c r="B2" i="27"/>
  <c r="B2" i="40" s="1"/>
  <c r="W9" i="27"/>
  <c r="W10" i="27" s="1"/>
  <c r="W11" i="27" s="1"/>
  <c r="W12" i="27" s="1"/>
  <c r="W13" i="27" s="1"/>
  <c r="W14" i="27" s="1"/>
  <c r="W15" i="27" s="1"/>
  <c r="W16" i="27" s="1"/>
  <c r="W17" i="27" s="1"/>
  <c r="W18" i="27" s="1"/>
  <c r="W19" i="27" s="1"/>
  <c r="W20" i="27" s="1"/>
  <c r="W21" i="27" s="1"/>
  <c r="W22" i="27" s="1"/>
  <c r="W23" i="27" s="1"/>
  <c r="W24" i="27" s="1"/>
  <c r="W25" i="27" s="1"/>
  <c r="W26" i="27" s="1"/>
  <c r="W27" i="27" s="1"/>
  <c r="W28" i="27" s="1"/>
  <c r="W29" i="27" s="1"/>
  <c r="W30" i="27" s="1"/>
  <c r="W31" i="27" s="1"/>
  <c r="W32" i="27" s="1"/>
  <c r="W33" i="27" s="1"/>
  <c r="W34" i="27" s="1"/>
  <c r="W35" i="27" s="1"/>
  <c r="W36" i="27" s="1"/>
  <c r="W37" i="27" s="1"/>
  <c r="W38" i="27" s="1"/>
  <c r="W39" i="27" s="1"/>
  <c r="W40" i="27" s="1"/>
  <c r="W41" i="27" s="1"/>
  <c r="W42" i="27" s="1"/>
  <c r="W43" i="27" s="1"/>
  <c r="W44" i="27" s="1"/>
  <c r="W45" i="27" s="1"/>
  <c r="W46" i="27" s="1"/>
  <c r="W47" i="27" s="1"/>
  <c r="W48" i="27" s="1"/>
  <c r="W49" i="27" s="1"/>
  <c r="W50" i="27" s="1"/>
  <c r="W51" i="27" s="1"/>
  <c r="W52" i="27" s="1"/>
  <c r="W53" i="27" s="1"/>
  <c r="W54" i="27" s="1"/>
  <c r="W55" i="27" s="1"/>
  <c r="W56" i="27" s="1"/>
  <c r="W57" i="27" s="1"/>
  <c r="W58" i="27" s="1"/>
  <c r="W59" i="27" s="1"/>
  <c r="W60" i="27" s="1"/>
  <c r="W61" i="27" s="1"/>
  <c r="W62" i="27" s="1"/>
  <c r="W63" i="27" s="1"/>
  <c r="W64" i="27" s="1"/>
  <c r="W65" i="27" s="1"/>
  <c r="W66" i="27" s="1"/>
  <c r="W67" i="27" s="1"/>
  <c r="W68" i="27" s="1"/>
  <c r="W69" i="27" s="1"/>
  <c r="W70" i="27" s="1"/>
  <c r="W71" i="27" s="1"/>
  <c r="W72" i="27" s="1"/>
  <c r="W73" i="27" s="1"/>
  <c r="W74" i="27" s="1"/>
  <c r="W75" i="27" s="1"/>
  <c r="W76" i="27" s="1"/>
  <c r="W77" i="27" s="1"/>
  <c r="W78" i="27" s="1"/>
  <c r="W79" i="27" s="1"/>
  <c r="W80" i="27" s="1"/>
  <c r="W81" i="27" s="1"/>
  <c r="W82" i="27" s="1"/>
  <c r="W83" i="27" s="1"/>
  <c r="W84" i="27" s="1"/>
  <c r="W85" i="27" s="1"/>
  <c r="W86" i="27" s="1"/>
  <c r="W87" i="27" s="1"/>
  <c r="W88" i="27" s="1"/>
  <c r="W89" i="27" s="1"/>
  <c r="W90" i="27" s="1"/>
  <c r="W91" i="27" s="1"/>
  <c r="W92" i="27" s="1"/>
  <c r="W93" i="27" s="1"/>
  <c r="W94" i="27" s="1"/>
  <c r="W95" i="27" s="1"/>
  <c r="W96" i="27" s="1"/>
  <c r="W97" i="27" s="1"/>
  <c r="W98" i="27" s="1"/>
  <c r="W99" i="27" s="1"/>
  <c r="W100" i="27" s="1"/>
  <c r="W101" i="27" s="1"/>
  <c r="W102" i="27" s="1"/>
  <c r="W103" i="27" s="1"/>
  <c r="W104" i="27" s="1"/>
  <c r="W105" i="27" s="1"/>
  <c r="W106" i="27" s="1"/>
  <c r="W107" i="27" s="1"/>
  <c r="W108" i="27" s="1"/>
  <c r="W109" i="27" s="1"/>
  <c r="W110" i="27" s="1"/>
  <c r="W111" i="27" s="1"/>
  <c r="W112" i="27" s="1"/>
  <c r="W113" i="27" s="1"/>
  <c r="W114" i="27" s="1"/>
  <c r="W115" i="27" s="1"/>
  <c r="W116" i="27" s="1"/>
  <c r="W117" i="27" s="1"/>
  <c r="W118" i="27" s="1"/>
  <c r="W119" i="27" s="1"/>
  <c r="W120" i="27" s="1"/>
  <c r="W121" i="27" s="1"/>
  <c r="W122" i="27" s="1"/>
  <c r="W123" i="27" s="1"/>
  <c r="W124" i="27" s="1"/>
  <c r="W125" i="27" s="1"/>
  <c r="W126" i="27" s="1"/>
  <c r="W127" i="27" s="1"/>
  <c r="W128" i="27" s="1"/>
  <c r="W129" i="27" s="1"/>
  <c r="W130" i="27" s="1"/>
  <c r="W131" i="27" s="1"/>
  <c r="W132" i="27" s="1"/>
  <c r="W133" i="27" s="1"/>
  <c r="W134" i="27" s="1"/>
  <c r="W135" i="27" s="1"/>
  <c r="W136" i="27" s="1"/>
  <c r="W137" i="27" s="1"/>
  <c r="W138" i="27" s="1"/>
  <c r="W139" i="27" s="1"/>
  <c r="W140" i="27" s="1"/>
  <c r="W141" i="27" s="1"/>
  <c r="W142" i="27" s="1"/>
  <c r="W143" i="27" s="1"/>
  <c r="W144" i="27" s="1"/>
  <c r="W145" i="27" s="1"/>
  <c r="W146" i="27" s="1"/>
  <c r="W147" i="27" s="1"/>
  <c r="W148" i="27" s="1"/>
  <c r="W149" i="27" s="1"/>
  <c r="W150" i="27" s="1"/>
  <c r="W151" i="27" s="1"/>
  <c r="W152" i="27" s="1"/>
  <c r="W153" i="27" s="1"/>
  <c r="W154" i="27" s="1"/>
  <c r="W155" i="27" s="1"/>
  <c r="W156" i="27" s="1"/>
  <c r="W157" i="27" s="1"/>
  <c r="W158" i="27" s="1"/>
  <c r="W159" i="27" s="1"/>
  <c r="W160" i="27" s="1"/>
  <c r="W161" i="27" s="1"/>
  <c r="W162" i="27" s="1"/>
  <c r="W163" i="27" s="1"/>
  <c r="W164" i="27" s="1"/>
  <c r="W165" i="27" s="1"/>
  <c r="W166" i="27" s="1"/>
  <c r="W167" i="27" s="1"/>
  <c r="W168" i="27" s="1"/>
  <c r="W169" i="27" s="1"/>
  <c r="W170" i="27" s="1"/>
  <c r="W171" i="27" s="1"/>
  <c r="W172" i="27" s="1"/>
  <c r="W173" i="27" s="1"/>
  <c r="W174" i="27" s="1"/>
  <c r="W175" i="27" s="1"/>
  <c r="W176" i="27" s="1"/>
  <c r="W177" i="27" s="1"/>
  <c r="W178" i="27" s="1"/>
  <c r="W179" i="27" s="1"/>
  <c r="W180" i="27" s="1"/>
  <c r="W181" i="27" s="1"/>
  <c r="W182" i="27" s="1"/>
  <c r="W183" i="27" s="1"/>
  <c r="W184" i="27" s="1"/>
  <c r="W185" i="27" s="1"/>
  <c r="W186" i="27" s="1"/>
  <c r="W187" i="27" s="1"/>
  <c r="W188" i="27" s="1"/>
  <c r="W189" i="27" s="1"/>
  <c r="W190" i="27" s="1"/>
  <c r="W191" i="27" s="1"/>
  <c r="W192" i="27" s="1"/>
  <c r="W193" i="27" s="1"/>
  <c r="W194" i="27" s="1"/>
  <c r="W195" i="27" s="1"/>
  <c r="W196" i="27" s="1"/>
  <c r="W197" i="27" s="1"/>
  <c r="W198" i="27" s="1"/>
  <c r="W199" i="27" s="1"/>
  <c r="W200" i="27" s="1"/>
  <c r="W201" i="27" s="1"/>
  <c r="W202" i="27" s="1"/>
  <c r="W203" i="27" s="1"/>
  <c r="W204" i="27" s="1"/>
  <c r="W205" i="27" s="1"/>
  <c r="W206" i="27" s="1"/>
  <c r="W207" i="27" s="1"/>
  <c r="W208" i="27" s="1"/>
  <c r="W209" i="27" s="1"/>
  <c r="W210" i="27" s="1"/>
  <c r="W211" i="27" s="1"/>
  <c r="W212" i="27" s="1"/>
  <c r="W213" i="27" s="1"/>
  <c r="W214" i="27" s="1"/>
  <c r="W215" i="27" s="1"/>
  <c r="W216" i="27" s="1"/>
  <c r="W217" i="27" s="1"/>
  <c r="W218" i="27" s="1"/>
  <c r="W219" i="27" s="1"/>
  <c r="W220" i="27" s="1"/>
  <c r="W221" i="27" s="1"/>
  <c r="W222" i="27" s="1"/>
  <c r="W223" i="27" s="1"/>
  <c r="W224" i="27" s="1"/>
  <c r="W225" i="27" s="1"/>
  <c r="W226" i="27" s="1"/>
  <c r="W227" i="27" s="1"/>
  <c r="W228" i="27" s="1"/>
  <c r="W229" i="27" s="1"/>
  <c r="W230" i="27" s="1"/>
  <c r="W231" i="27" s="1"/>
  <c r="W232" i="27" s="1"/>
  <c r="W233" i="27" s="1"/>
  <c r="W234" i="27" s="1"/>
  <c r="W235" i="27" s="1"/>
  <c r="W236" i="27" s="1"/>
  <c r="W237" i="27" s="1"/>
  <c r="W238" i="27" s="1"/>
  <c r="W239" i="27" s="1"/>
  <c r="W240" i="27" s="1"/>
  <c r="W241" i="27" s="1"/>
  <c r="W242" i="27" s="1"/>
  <c r="W243" i="27" s="1"/>
  <c r="W244" i="27" s="1"/>
  <c r="W245" i="27" s="1"/>
  <c r="W246" i="27" s="1"/>
  <c r="W247" i="27" s="1"/>
  <c r="W248" i="27" s="1"/>
  <c r="W249" i="27" s="1"/>
  <c r="W250" i="27" s="1"/>
  <c r="W251" i="27" s="1"/>
  <c r="W252" i="27" s="1"/>
  <c r="W253" i="27" s="1"/>
  <c r="W254" i="27" s="1"/>
  <c r="W255" i="27" s="1"/>
  <c r="W256" i="27" s="1"/>
  <c r="W257" i="27" s="1"/>
  <c r="W258" i="27" s="1"/>
  <c r="W259" i="27" s="1"/>
  <c r="W260" i="27" s="1"/>
  <c r="W261" i="27" s="1"/>
  <c r="W262" i="27" s="1"/>
  <c r="W263" i="27" s="1"/>
  <c r="W264" i="27" s="1"/>
  <c r="W265" i="27" s="1"/>
  <c r="W266" i="27" s="1"/>
  <c r="W267" i="27" s="1"/>
  <c r="W268" i="27" s="1"/>
  <c r="W269" i="27" s="1"/>
  <c r="W270" i="27" s="1"/>
  <c r="W271" i="27" s="1"/>
  <c r="W272" i="27" s="1"/>
  <c r="W273" i="27" s="1"/>
  <c r="W274" i="27" s="1"/>
  <c r="W275" i="27" s="1"/>
  <c r="W276" i="27" s="1"/>
  <c r="W277" i="27" s="1"/>
  <c r="W278" i="27" s="1"/>
  <c r="W279" i="27" s="1"/>
  <c r="W280" i="27" s="1"/>
  <c r="W281" i="27" s="1"/>
  <c r="W282" i="27" s="1"/>
  <c r="W283" i="27" s="1"/>
  <c r="W284" i="27" s="1"/>
  <c r="W285" i="27" s="1"/>
  <c r="W286" i="27" s="1"/>
  <c r="W287" i="27" s="1"/>
  <c r="W288" i="27" s="1"/>
  <c r="W289" i="27" s="1"/>
  <c r="W290" i="27" s="1"/>
  <c r="W291" i="27" s="1"/>
  <c r="W292" i="27" s="1"/>
  <c r="W293" i="27" s="1"/>
  <c r="W294" i="27" s="1"/>
  <c r="W295" i="27" s="1"/>
  <c r="W296" i="27" s="1"/>
  <c r="W297" i="27" s="1"/>
  <c r="W298" i="27" s="1"/>
  <c r="W299" i="27" s="1"/>
  <c r="W300" i="27" s="1"/>
  <c r="W301" i="27" s="1"/>
  <c r="W302" i="27" s="1"/>
  <c r="W303" i="27" s="1"/>
  <c r="W304" i="27" s="1"/>
  <c r="W305" i="27" s="1"/>
  <c r="W306" i="27" s="1"/>
  <c r="W307" i="27" s="1"/>
  <c r="W308" i="27" s="1"/>
  <c r="W309" i="27" s="1"/>
  <c r="W310" i="27" s="1"/>
  <c r="W311" i="27" s="1"/>
  <c r="W312" i="27" s="1"/>
  <c r="W313" i="27" s="1"/>
  <c r="W314" i="27" s="1"/>
  <c r="W315" i="27" s="1"/>
  <c r="W316" i="27" s="1"/>
  <c r="W317" i="27" s="1"/>
  <c r="W318" i="27" s="1"/>
  <c r="W319" i="27" s="1"/>
  <c r="W320" i="27" s="1"/>
  <c r="W321" i="27" s="1"/>
  <c r="W322" i="27" s="1"/>
  <c r="W323" i="27" s="1"/>
  <c r="W324" i="27" s="1"/>
  <c r="W325" i="27" s="1"/>
  <c r="W326" i="27" s="1"/>
  <c r="W327" i="27" s="1"/>
  <c r="W328" i="27" s="1"/>
  <c r="W329" i="27" s="1"/>
  <c r="W330" i="27" s="1"/>
  <c r="W331" i="27" s="1"/>
  <c r="W332" i="27" s="1"/>
  <c r="W333" i="27" s="1"/>
  <c r="W334" i="27" s="1"/>
  <c r="W335" i="27" s="1"/>
  <c r="W336" i="27" s="1"/>
  <c r="W337" i="27" s="1"/>
  <c r="W338" i="27" s="1"/>
  <c r="W339" i="27" s="1"/>
  <c r="W340" i="27" s="1"/>
  <c r="W341" i="27" s="1"/>
  <c r="W342" i="27" s="1"/>
  <c r="W343" i="27" s="1"/>
  <c r="W344" i="27" s="1"/>
  <c r="W345" i="27" s="1"/>
  <c r="W346" i="27" s="1"/>
  <c r="W347" i="27" s="1"/>
  <c r="W348" i="27" s="1"/>
  <c r="W349" i="27" s="1"/>
  <c r="W350" i="27" s="1"/>
  <c r="W351" i="27" s="1"/>
  <c r="W352" i="27" s="1"/>
  <c r="W353" i="27" s="1"/>
  <c r="W354" i="27" s="1"/>
  <c r="W355" i="27" s="1"/>
  <c r="W356" i="27" s="1"/>
  <c r="W357" i="27" s="1"/>
  <c r="W358" i="27" s="1"/>
  <c r="W359" i="27" s="1"/>
  <c r="W360" i="27" s="1"/>
  <c r="W361" i="27" s="1"/>
  <c r="W362" i="27" s="1"/>
  <c r="W363" i="27" s="1"/>
  <c r="W364" i="27" s="1"/>
  <c r="W365" i="27" s="1"/>
  <c r="W366" i="27" s="1"/>
  <c r="W367" i="27" s="1"/>
  <c r="W368" i="27" s="1"/>
  <c r="W369" i="27" s="1"/>
  <c r="W370" i="27" s="1"/>
  <c r="W371" i="27" s="1"/>
  <c r="W372" i="27" s="1"/>
  <c r="W373" i="27" s="1"/>
  <c r="W374" i="27" s="1"/>
  <c r="W375" i="27" s="1"/>
  <c r="W376" i="27" s="1"/>
  <c r="W377" i="27" s="1"/>
  <c r="W378" i="27" s="1"/>
  <c r="W379" i="27" s="1"/>
  <c r="W380" i="27" s="1"/>
  <c r="W381" i="27" s="1"/>
  <c r="W382" i="27" s="1"/>
  <c r="W383" i="27" s="1"/>
  <c r="W384" i="27" s="1"/>
  <c r="W385" i="27" s="1"/>
  <c r="W386" i="27" s="1"/>
  <c r="W387" i="27" s="1"/>
  <c r="W388" i="27" s="1"/>
  <c r="W389" i="27" s="1"/>
  <c r="W390" i="27" s="1"/>
  <c r="W391" i="27" s="1"/>
  <c r="W392" i="27" s="1"/>
  <c r="W393" i="27" s="1"/>
  <c r="W394" i="27" s="1"/>
  <c r="W395" i="27" s="1"/>
  <c r="W396" i="27" s="1"/>
  <c r="W397" i="27" s="1"/>
  <c r="W398" i="27" s="1"/>
  <c r="W399" i="27" s="1"/>
  <c r="W400" i="27" s="1"/>
  <c r="W401" i="27" s="1"/>
  <c r="W402" i="27" s="1"/>
  <c r="W403" i="27" s="1"/>
  <c r="W404" i="27" s="1"/>
  <c r="W405" i="27" s="1"/>
  <c r="W406" i="27" s="1"/>
  <c r="W407" i="27" s="1"/>
  <c r="W408" i="27" s="1"/>
  <c r="W409" i="27" s="1"/>
  <c r="W410" i="27" s="1"/>
  <c r="W411" i="27" s="1"/>
  <c r="W412" i="27" s="1"/>
  <c r="W413" i="27" s="1"/>
  <c r="W414" i="27" s="1"/>
  <c r="W415" i="27" s="1"/>
  <c r="W416" i="27" s="1"/>
  <c r="W417" i="27" s="1"/>
  <c r="W418" i="27" s="1"/>
  <c r="W419" i="27" s="1"/>
  <c r="W420" i="27" s="1"/>
  <c r="W421" i="27" s="1"/>
  <c r="W422" i="27" s="1"/>
  <c r="W423" i="27" s="1"/>
  <c r="W424" i="27" s="1"/>
  <c r="W425" i="27" s="1"/>
  <c r="W426" i="27" s="1"/>
  <c r="W427" i="27" s="1"/>
  <c r="W428" i="27" s="1"/>
  <c r="W429" i="27" s="1"/>
  <c r="W430" i="27" s="1"/>
  <c r="W431" i="27" s="1"/>
  <c r="W432" i="27" s="1"/>
  <c r="W433" i="27" s="1"/>
  <c r="W434" i="27" s="1"/>
  <c r="W435" i="27" s="1"/>
  <c r="W436" i="27" s="1"/>
  <c r="W437" i="27" s="1"/>
  <c r="W438" i="27" s="1"/>
  <c r="W439" i="27" s="1"/>
  <c r="W440" i="27" s="1"/>
  <c r="W441" i="27" s="1"/>
  <c r="W442" i="27" s="1"/>
  <c r="W443" i="27" s="1"/>
  <c r="W444" i="27" s="1"/>
  <c r="W445" i="27" s="1"/>
  <c r="W446" i="27" s="1"/>
  <c r="W447" i="27" s="1"/>
  <c r="W448" i="27" s="1"/>
  <c r="W449" i="27" s="1"/>
  <c r="W450" i="27" s="1"/>
  <c r="W451" i="27" s="1"/>
  <c r="W452" i="27" s="1"/>
  <c r="W453" i="27" s="1"/>
  <c r="W454" i="27" s="1"/>
  <c r="W455" i="27" s="1"/>
  <c r="W456" i="27" s="1"/>
  <c r="W457" i="27" s="1"/>
  <c r="W458" i="27" s="1"/>
  <c r="W459" i="27" s="1"/>
  <c r="W460" i="27" s="1"/>
  <c r="W461" i="27" s="1"/>
  <c r="W462" i="27" s="1"/>
  <c r="W463" i="27" s="1"/>
  <c r="W464" i="27" s="1"/>
  <c r="W465" i="27" s="1"/>
  <c r="W466" i="27" s="1"/>
  <c r="W467" i="27" s="1"/>
  <c r="W468" i="27" s="1"/>
  <c r="W469" i="27" s="1"/>
  <c r="W470" i="27" s="1"/>
  <c r="W471" i="27" s="1"/>
  <c r="W472" i="27" s="1"/>
  <c r="W473" i="27" s="1"/>
  <c r="W474" i="27" s="1"/>
  <c r="W475" i="27" s="1"/>
  <c r="W476" i="27" s="1"/>
  <c r="W477" i="27" s="1"/>
  <c r="W478" i="27" s="1"/>
  <c r="W479" i="27" s="1"/>
  <c r="W480" i="27" s="1"/>
  <c r="W481" i="27" s="1"/>
  <c r="W482" i="27" s="1"/>
  <c r="W483" i="27" s="1"/>
  <c r="W484" i="27" s="1"/>
  <c r="W485" i="27" s="1"/>
  <c r="W486" i="27" s="1"/>
  <c r="W487" i="27" s="1"/>
  <c r="W488" i="27" s="1"/>
  <c r="W489" i="27" s="1"/>
  <c r="W490" i="27" s="1"/>
  <c r="W491" i="27" s="1"/>
  <c r="W492" i="27" s="1"/>
  <c r="W493" i="27" s="1"/>
  <c r="W494" i="27" s="1"/>
  <c r="W495" i="27" s="1"/>
  <c r="W496" i="27" s="1"/>
  <c r="W497" i="27" s="1"/>
  <c r="W498" i="27" s="1"/>
  <c r="W499" i="27" s="1"/>
  <c r="W500" i="27" s="1"/>
  <c r="W501" i="27" s="1"/>
  <c r="W502" i="27" s="1"/>
  <c r="W503" i="27" s="1"/>
  <c r="W504" i="27" s="1"/>
  <c r="W505" i="27" s="1"/>
  <c r="W506" i="27" s="1"/>
  <c r="W507" i="27" s="1"/>
  <c r="W508" i="27" s="1"/>
  <c r="W509" i="27" s="1"/>
  <c r="W510" i="27" s="1"/>
  <c r="W511" i="27" s="1"/>
  <c r="W512" i="27" s="1"/>
  <c r="W513" i="27" s="1"/>
  <c r="W514" i="27" s="1"/>
  <c r="W515" i="27" s="1"/>
  <c r="W516" i="27" s="1"/>
  <c r="W517" i="27" s="1"/>
  <c r="W518" i="27" s="1"/>
  <c r="W519" i="27" s="1"/>
  <c r="W520" i="27" s="1"/>
  <c r="W521" i="27" s="1"/>
  <c r="W522" i="27" s="1"/>
  <c r="W523" i="27" s="1"/>
  <c r="W524" i="27" s="1"/>
  <c r="W525" i="27" s="1"/>
  <c r="W526" i="27" s="1"/>
  <c r="W527" i="27" s="1"/>
  <c r="W528" i="27" s="1"/>
  <c r="W529" i="27" s="1"/>
  <c r="W530" i="27" s="1"/>
  <c r="W531" i="27" s="1"/>
  <c r="W532" i="27" s="1"/>
  <c r="W533" i="27" s="1"/>
  <c r="W534" i="27" s="1"/>
  <c r="W535" i="27" s="1"/>
  <c r="W536" i="27" s="1"/>
  <c r="W537" i="27" s="1"/>
  <c r="W538" i="27" s="1"/>
  <c r="W539" i="27" s="1"/>
  <c r="W540" i="27" s="1"/>
  <c r="W541" i="27" s="1"/>
  <c r="W542" i="27" s="1"/>
  <c r="W543" i="27" s="1"/>
  <c r="W544" i="27" s="1"/>
  <c r="W545" i="27" s="1"/>
  <c r="W546" i="27" s="1"/>
  <c r="W547" i="27" s="1"/>
  <c r="W548" i="27" s="1"/>
  <c r="W549" i="27" s="1"/>
  <c r="W550" i="27" s="1"/>
  <c r="W551" i="27" s="1"/>
  <c r="W552" i="27" s="1"/>
  <c r="W553" i="27" s="1"/>
  <c r="W554" i="27" s="1"/>
  <c r="W555" i="27" s="1"/>
  <c r="W556" i="27" s="1"/>
  <c r="W557" i="27" s="1"/>
  <c r="W558" i="27" s="1"/>
  <c r="W559" i="27" s="1"/>
  <c r="W560" i="27" s="1"/>
  <c r="W561" i="27" s="1"/>
  <c r="W562" i="27" s="1"/>
  <c r="W563" i="27" s="1"/>
  <c r="W564" i="27" s="1"/>
  <c r="W565" i="27" s="1"/>
  <c r="W566" i="27" s="1"/>
  <c r="W567" i="27" s="1"/>
  <c r="W568" i="27" s="1"/>
  <c r="W569" i="27" s="1"/>
  <c r="W570" i="27" s="1"/>
  <c r="W571" i="27" s="1"/>
  <c r="W572" i="27" s="1"/>
  <c r="W573" i="27" s="1"/>
  <c r="W574" i="27" s="1"/>
  <c r="W575" i="27" s="1"/>
  <c r="W576" i="27" s="1"/>
  <c r="W577" i="27" s="1"/>
  <c r="W578" i="27" s="1"/>
  <c r="W579" i="27" s="1"/>
  <c r="W580" i="27" s="1"/>
  <c r="W581" i="27" s="1"/>
  <c r="W582" i="27" s="1"/>
  <c r="W583" i="27" s="1"/>
  <c r="W584" i="27" s="1"/>
  <c r="W585" i="27" s="1"/>
  <c r="W586" i="27" s="1"/>
  <c r="W587" i="27" s="1"/>
  <c r="W588" i="27" s="1"/>
  <c r="W589" i="27" s="1"/>
  <c r="W590" i="27" s="1"/>
  <c r="W591" i="27" s="1"/>
  <c r="W592" i="27" s="1"/>
  <c r="W593" i="27" s="1"/>
  <c r="W594" i="27" s="1"/>
  <c r="W595" i="27" s="1"/>
  <c r="W596" i="27" s="1"/>
  <c r="W597" i="27" s="1"/>
  <c r="W598" i="27" s="1"/>
  <c r="W599" i="27" s="1"/>
  <c r="W600" i="27" s="1"/>
  <c r="W601" i="27" s="1"/>
  <c r="W602" i="27" s="1"/>
  <c r="W603" i="27" s="1"/>
  <c r="W604" i="27" s="1"/>
  <c r="W605" i="27" s="1"/>
  <c r="W606" i="27" s="1"/>
  <c r="W607" i="27" s="1"/>
  <c r="AD8" i="27"/>
  <c r="N8" i="26"/>
  <c r="W9" i="26"/>
  <c r="W10" i="26" s="1"/>
  <c r="W11" i="26" s="1"/>
  <c r="W12" i="26" s="1"/>
  <c r="W13" i="26" s="1"/>
  <c r="W14" i="26" s="1"/>
  <c r="W15" i="26" s="1"/>
  <c r="W16" i="26" s="1"/>
  <c r="W17" i="26" s="1"/>
  <c r="W18" i="26" s="1"/>
  <c r="W19" i="26" s="1"/>
  <c r="W20" i="26" s="1"/>
  <c r="W21" i="26" s="1"/>
  <c r="W22" i="26" s="1"/>
  <c r="W23" i="26" s="1"/>
  <c r="W24" i="26" s="1"/>
  <c r="W25" i="26" s="1"/>
  <c r="W26" i="26" s="1"/>
  <c r="W27" i="26" s="1"/>
  <c r="W28" i="26" s="1"/>
  <c r="W29" i="26" s="1"/>
  <c r="W30" i="26" s="1"/>
  <c r="W31" i="26" s="1"/>
  <c r="W32" i="26" s="1"/>
  <c r="W33" i="26" s="1"/>
  <c r="W34" i="26" s="1"/>
  <c r="W35" i="26" s="1"/>
  <c r="W36" i="26" s="1"/>
  <c r="W37" i="26" s="1"/>
  <c r="W38" i="26" s="1"/>
  <c r="W39" i="26" s="1"/>
  <c r="W40" i="26" s="1"/>
  <c r="W41" i="26" s="1"/>
  <c r="W42" i="26" s="1"/>
  <c r="W43" i="26" s="1"/>
  <c r="W44" i="26" s="1"/>
  <c r="W45" i="26" s="1"/>
  <c r="W46" i="26" s="1"/>
  <c r="W47" i="26" s="1"/>
  <c r="W48" i="26" s="1"/>
  <c r="W49" i="26" s="1"/>
  <c r="W50" i="26" s="1"/>
  <c r="W51" i="26" s="1"/>
  <c r="W52" i="26" s="1"/>
  <c r="W53" i="26" s="1"/>
  <c r="W54" i="26" s="1"/>
  <c r="W55" i="26" s="1"/>
  <c r="W56" i="26" s="1"/>
  <c r="W57" i="26" s="1"/>
  <c r="W58" i="26" s="1"/>
  <c r="W59" i="26" s="1"/>
  <c r="W60" i="26" s="1"/>
  <c r="W61" i="26" s="1"/>
  <c r="W62" i="26" s="1"/>
  <c r="W63" i="26" s="1"/>
  <c r="W64" i="26" s="1"/>
  <c r="W65" i="26" s="1"/>
  <c r="W66" i="26" s="1"/>
  <c r="W67" i="26" s="1"/>
  <c r="W68" i="26" s="1"/>
  <c r="W69" i="26" s="1"/>
  <c r="W70" i="26" s="1"/>
  <c r="W71" i="26" s="1"/>
  <c r="W72" i="26" s="1"/>
  <c r="W73" i="26" s="1"/>
  <c r="W74" i="26" s="1"/>
  <c r="W75" i="26" s="1"/>
  <c r="W76" i="26" s="1"/>
  <c r="W77" i="26" s="1"/>
  <c r="W78" i="26" s="1"/>
  <c r="W79" i="26" s="1"/>
  <c r="W80" i="26" s="1"/>
  <c r="W81" i="26" s="1"/>
  <c r="W82" i="26" s="1"/>
  <c r="W83" i="26" s="1"/>
  <c r="W84" i="26" s="1"/>
  <c r="W85" i="26" s="1"/>
  <c r="W86" i="26" s="1"/>
  <c r="W87" i="26" s="1"/>
  <c r="W88" i="26" s="1"/>
  <c r="W89" i="26" s="1"/>
  <c r="W90" i="26" s="1"/>
  <c r="W91" i="26" s="1"/>
  <c r="W92" i="26" s="1"/>
  <c r="W93" i="26" s="1"/>
  <c r="W94" i="26" s="1"/>
  <c r="W95" i="26" s="1"/>
  <c r="W96" i="26" s="1"/>
  <c r="W97" i="26" s="1"/>
  <c r="W98" i="26" s="1"/>
  <c r="W99" i="26" s="1"/>
  <c r="W100" i="26" s="1"/>
  <c r="W101" i="26" s="1"/>
  <c r="W102" i="26" s="1"/>
  <c r="W103" i="26" s="1"/>
  <c r="W104" i="26" s="1"/>
  <c r="W105" i="26" s="1"/>
  <c r="W106" i="26" s="1"/>
  <c r="W107" i="26" s="1"/>
  <c r="W108" i="26" s="1"/>
  <c r="W109" i="26" s="1"/>
  <c r="W110" i="26" s="1"/>
  <c r="W111" i="26" s="1"/>
  <c r="W112" i="26" s="1"/>
  <c r="W113" i="26" s="1"/>
  <c r="W114" i="26" s="1"/>
  <c r="W115" i="26" s="1"/>
  <c r="W116" i="26" s="1"/>
  <c r="W117" i="26" s="1"/>
  <c r="W118" i="26" s="1"/>
  <c r="W119" i="26" s="1"/>
  <c r="W120" i="26" s="1"/>
  <c r="W121" i="26" s="1"/>
  <c r="W122" i="26" s="1"/>
  <c r="W123" i="26" s="1"/>
  <c r="W124" i="26" s="1"/>
  <c r="W125" i="26" s="1"/>
  <c r="W126" i="26" s="1"/>
  <c r="W127" i="26" s="1"/>
  <c r="W128" i="26" s="1"/>
  <c r="W129" i="26" s="1"/>
  <c r="W130" i="26" s="1"/>
  <c r="W131" i="26" s="1"/>
  <c r="W132" i="26" s="1"/>
  <c r="W133" i="26" s="1"/>
  <c r="W134" i="26" s="1"/>
  <c r="W135" i="26" s="1"/>
  <c r="W136" i="26" s="1"/>
  <c r="W137" i="26" s="1"/>
  <c r="W138" i="26" s="1"/>
  <c r="W139" i="26" s="1"/>
  <c r="W140" i="26" s="1"/>
  <c r="W141" i="26" s="1"/>
  <c r="W142" i="26" s="1"/>
  <c r="W143" i="26" s="1"/>
  <c r="W144" i="26" s="1"/>
  <c r="W145" i="26" s="1"/>
  <c r="W146" i="26" s="1"/>
  <c r="W147" i="26" s="1"/>
  <c r="W148" i="26" s="1"/>
  <c r="W149" i="26" s="1"/>
  <c r="W150" i="26" s="1"/>
  <c r="W151" i="26" s="1"/>
  <c r="W152" i="26" s="1"/>
  <c r="W153" i="26" s="1"/>
  <c r="W154" i="26" s="1"/>
  <c r="W155" i="26" s="1"/>
  <c r="W156" i="26" s="1"/>
  <c r="W157" i="26" s="1"/>
  <c r="W158" i="26" s="1"/>
  <c r="W159" i="26" s="1"/>
  <c r="W160" i="26" s="1"/>
  <c r="W161" i="26" s="1"/>
  <c r="W162" i="26" s="1"/>
  <c r="W163" i="26" s="1"/>
  <c r="W164" i="26" s="1"/>
  <c r="W165" i="26" s="1"/>
  <c r="W166" i="26" s="1"/>
  <c r="W167" i="26" s="1"/>
  <c r="W168" i="26" s="1"/>
  <c r="W169" i="26" s="1"/>
  <c r="W170" i="26" s="1"/>
  <c r="W171" i="26" s="1"/>
  <c r="W172" i="26" s="1"/>
  <c r="W173" i="26" s="1"/>
  <c r="W174" i="26" s="1"/>
  <c r="W175" i="26" s="1"/>
  <c r="W176" i="26" s="1"/>
  <c r="W177" i="26" s="1"/>
  <c r="W178" i="26" s="1"/>
  <c r="W179" i="26" s="1"/>
  <c r="W180" i="26" s="1"/>
  <c r="W181" i="26" s="1"/>
  <c r="W182" i="26" s="1"/>
  <c r="W183" i="26" s="1"/>
  <c r="W184" i="26" s="1"/>
  <c r="W185" i="26" s="1"/>
  <c r="W186" i="26" s="1"/>
  <c r="W187" i="26" s="1"/>
  <c r="W188" i="26" s="1"/>
  <c r="W189" i="26" s="1"/>
  <c r="W190" i="26" s="1"/>
  <c r="W191" i="26" s="1"/>
  <c r="W192" i="26" s="1"/>
  <c r="W193" i="26" s="1"/>
  <c r="W194" i="26" s="1"/>
  <c r="W195" i="26" s="1"/>
  <c r="W196" i="26" s="1"/>
  <c r="W197" i="26" s="1"/>
  <c r="W198" i="26" s="1"/>
  <c r="W199" i="26" s="1"/>
  <c r="W200" i="26" s="1"/>
  <c r="W201" i="26" s="1"/>
  <c r="W202" i="26" s="1"/>
  <c r="W203" i="26" s="1"/>
  <c r="W204" i="26" s="1"/>
  <c r="W205" i="26" s="1"/>
  <c r="W206" i="26" s="1"/>
  <c r="W207" i="26" s="1"/>
  <c r="W208" i="26" s="1"/>
  <c r="W209" i="26" s="1"/>
  <c r="W210" i="26" s="1"/>
  <c r="W211" i="26" s="1"/>
  <c r="W212" i="26" s="1"/>
  <c r="W213" i="26" s="1"/>
  <c r="W214" i="26" s="1"/>
  <c r="W215" i="26" s="1"/>
  <c r="W216" i="26" s="1"/>
  <c r="W217" i="26" s="1"/>
  <c r="W218" i="26" s="1"/>
  <c r="W219" i="26" s="1"/>
  <c r="W220" i="26" s="1"/>
  <c r="W221" i="26" s="1"/>
  <c r="W222" i="26" s="1"/>
  <c r="W223" i="26" s="1"/>
  <c r="W224" i="26" s="1"/>
  <c r="W225" i="26" s="1"/>
  <c r="W226" i="26" s="1"/>
  <c r="W227" i="26" s="1"/>
  <c r="W228" i="26" s="1"/>
  <c r="W229" i="26" s="1"/>
  <c r="W230" i="26" s="1"/>
  <c r="W231" i="26" s="1"/>
  <c r="W232" i="26" s="1"/>
  <c r="W233" i="26" s="1"/>
  <c r="W234" i="26" s="1"/>
  <c r="W235" i="26" s="1"/>
  <c r="W236" i="26" s="1"/>
  <c r="W237" i="26" s="1"/>
  <c r="W238" i="26" s="1"/>
  <c r="W239" i="26" s="1"/>
  <c r="W240" i="26" s="1"/>
  <c r="W241" i="26" s="1"/>
  <c r="W242" i="26" s="1"/>
  <c r="W243" i="26" s="1"/>
  <c r="W244" i="26" s="1"/>
  <c r="W245" i="26" s="1"/>
  <c r="W246" i="26" s="1"/>
  <c r="W247" i="26" s="1"/>
  <c r="W248" i="26" s="1"/>
  <c r="W249" i="26" s="1"/>
  <c r="W250" i="26" s="1"/>
  <c r="W251" i="26" s="1"/>
  <c r="W252" i="26" s="1"/>
  <c r="W253" i="26" s="1"/>
  <c r="W254" i="26" s="1"/>
  <c r="W255" i="26" s="1"/>
  <c r="W256" i="26" s="1"/>
  <c r="W257" i="26" s="1"/>
  <c r="W258" i="26" s="1"/>
  <c r="W259" i="26" s="1"/>
  <c r="W260" i="26" s="1"/>
  <c r="W261" i="26" s="1"/>
  <c r="W262" i="26" s="1"/>
  <c r="W263" i="26" s="1"/>
  <c r="W264" i="26" s="1"/>
  <c r="W265" i="26" s="1"/>
  <c r="W266" i="26" s="1"/>
  <c r="W267" i="26" s="1"/>
  <c r="W268" i="26" s="1"/>
  <c r="W269" i="26" s="1"/>
  <c r="W270" i="26" s="1"/>
  <c r="W271" i="26" s="1"/>
  <c r="W272" i="26" s="1"/>
  <c r="W273" i="26" s="1"/>
  <c r="W274" i="26" s="1"/>
  <c r="W275" i="26" s="1"/>
  <c r="W276" i="26" s="1"/>
  <c r="W277" i="26" s="1"/>
  <c r="W278" i="26" s="1"/>
  <c r="W279" i="26" s="1"/>
  <c r="W280" i="26" s="1"/>
  <c r="W281" i="26" s="1"/>
  <c r="W282" i="26" s="1"/>
  <c r="W283" i="26" s="1"/>
  <c r="W284" i="26" s="1"/>
  <c r="W285" i="26" s="1"/>
  <c r="W286" i="26" s="1"/>
  <c r="W287" i="26" s="1"/>
  <c r="W288" i="26" s="1"/>
  <c r="W289" i="26" s="1"/>
  <c r="W290" i="26" s="1"/>
  <c r="W291" i="26" s="1"/>
  <c r="W292" i="26" s="1"/>
  <c r="W293" i="26" s="1"/>
  <c r="W294" i="26" s="1"/>
  <c r="W295" i="26" s="1"/>
  <c r="W296" i="26" s="1"/>
  <c r="W297" i="26" s="1"/>
  <c r="W298" i="26" s="1"/>
  <c r="W299" i="26" s="1"/>
  <c r="W300" i="26" s="1"/>
  <c r="W301" i="26" s="1"/>
  <c r="W302" i="26" s="1"/>
  <c r="W303" i="26" s="1"/>
  <c r="W304" i="26" s="1"/>
  <c r="W305" i="26" s="1"/>
  <c r="W306" i="26" s="1"/>
  <c r="W307" i="26" s="1"/>
  <c r="W308" i="26" s="1"/>
  <c r="W309" i="26" s="1"/>
  <c r="W310" i="26" s="1"/>
  <c r="W311" i="26" s="1"/>
  <c r="W312" i="26" s="1"/>
  <c r="W313" i="26" s="1"/>
  <c r="W314" i="26" s="1"/>
  <c r="W315" i="26" s="1"/>
  <c r="W316" i="26" s="1"/>
  <c r="W317" i="26" s="1"/>
  <c r="W318" i="26" s="1"/>
  <c r="W319" i="26" s="1"/>
  <c r="W320" i="26" s="1"/>
  <c r="W321" i="26" s="1"/>
  <c r="W322" i="26" s="1"/>
  <c r="W323" i="26" s="1"/>
  <c r="W324" i="26" s="1"/>
  <c r="W325" i="26" s="1"/>
  <c r="W326" i="26" s="1"/>
  <c r="W327" i="26" s="1"/>
  <c r="W328" i="26" s="1"/>
  <c r="W329" i="26" s="1"/>
  <c r="W330" i="26" s="1"/>
  <c r="W331" i="26" s="1"/>
  <c r="W332" i="26" s="1"/>
  <c r="W333" i="26" s="1"/>
  <c r="W334" i="26" s="1"/>
  <c r="W335" i="26" s="1"/>
  <c r="W336" i="26" s="1"/>
  <c r="W337" i="26" s="1"/>
  <c r="W338" i="26" s="1"/>
  <c r="W339" i="26" s="1"/>
  <c r="W340" i="26" s="1"/>
  <c r="W341" i="26" s="1"/>
  <c r="W342" i="26" s="1"/>
  <c r="W343" i="26" s="1"/>
  <c r="W344" i="26" s="1"/>
  <c r="W345" i="26" s="1"/>
  <c r="W346" i="26" s="1"/>
  <c r="W347" i="26" s="1"/>
  <c r="W348" i="26" s="1"/>
  <c r="W349" i="26" s="1"/>
  <c r="W350" i="26" s="1"/>
  <c r="W351" i="26" s="1"/>
  <c r="W352" i="26" s="1"/>
  <c r="W353" i="26" s="1"/>
  <c r="W354" i="26" s="1"/>
  <c r="W355" i="26" s="1"/>
  <c r="W356" i="26" s="1"/>
  <c r="W357" i="26" s="1"/>
  <c r="W358" i="26" s="1"/>
  <c r="W359" i="26" s="1"/>
  <c r="W360" i="26" s="1"/>
  <c r="W361" i="26" s="1"/>
  <c r="W362" i="26" s="1"/>
  <c r="W363" i="26" s="1"/>
  <c r="W364" i="26" s="1"/>
  <c r="W365" i="26" s="1"/>
  <c r="W366" i="26" s="1"/>
  <c r="W367" i="26" s="1"/>
  <c r="W368" i="26" s="1"/>
  <c r="W369" i="26" s="1"/>
  <c r="W370" i="26" s="1"/>
  <c r="W371" i="26" s="1"/>
  <c r="W372" i="26" s="1"/>
  <c r="W373" i="26" s="1"/>
  <c r="W374" i="26" s="1"/>
  <c r="W375" i="26" s="1"/>
  <c r="W376" i="26" s="1"/>
  <c r="W377" i="26" s="1"/>
  <c r="W378" i="26" s="1"/>
  <c r="W379" i="26" s="1"/>
  <c r="W380" i="26" s="1"/>
  <c r="W381" i="26" s="1"/>
  <c r="W382" i="26" s="1"/>
  <c r="W383" i="26" s="1"/>
  <c r="W384" i="26" s="1"/>
  <c r="W385" i="26" s="1"/>
  <c r="W386" i="26" s="1"/>
  <c r="W387" i="26" s="1"/>
  <c r="W388" i="26" s="1"/>
  <c r="W389" i="26" s="1"/>
  <c r="W390" i="26" s="1"/>
  <c r="W391" i="26" s="1"/>
  <c r="W392" i="26" s="1"/>
  <c r="W393" i="26" s="1"/>
  <c r="W394" i="26" s="1"/>
  <c r="W395" i="26" s="1"/>
  <c r="W396" i="26" s="1"/>
  <c r="W397" i="26" s="1"/>
  <c r="W398" i="26" s="1"/>
  <c r="W399" i="26" s="1"/>
  <c r="W400" i="26" s="1"/>
  <c r="W401" i="26" s="1"/>
  <c r="W402" i="26" s="1"/>
  <c r="W403" i="26" s="1"/>
  <c r="W404" i="26" s="1"/>
  <c r="W405" i="26" s="1"/>
  <c r="W406" i="26" s="1"/>
  <c r="W407" i="26" s="1"/>
  <c r="W408" i="26" s="1"/>
  <c r="W409" i="26" s="1"/>
  <c r="W410" i="26" s="1"/>
  <c r="W411" i="26" s="1"/>
  <c r="W412" i="26" s="1"/>
  <c r="W413" i="26" s="1"/>
  <c r="W414" i="26" s="1"/>
  <c r="W415" i="26" s="1"/>
  <c r="W416" i="26" s="1"/>
  <c r="W417" i="26" s="1"/>
  <c r="W418" i="26" s="1"/>
  <c r="W419" i="26" s="1"/>
  <c r="W420" i="26" s="1"/>
  <c r="W421" i="26" s="1"/>
  <c r="W422" i="26" s="1"/>
  <c r="W423" i="26" s="1"/>
  <c r="W424" i="26" s="1"/>
  <c r="W425" i="26" s="1"/>
  <c r="W426" i="26" s="1"/>
  <c r="W427" i="26" s="1"/>
  <c r="W428" i="26" s="1"/>
  <c r="W429" i="26" s="1"/>
  <c r="W430" i="26" s="1"/>
  <c r="W431" i="26" s="1"/>
  <c r="W432" i="26" s="1"/>
  <c r="W433" i="26" s="1"/>
  <c r="W434" i="26" s="1"/>
  <c r="W435" i="26" s="1"/>
  <c r="W436" i="26" s="1"/>
  <c r="W437" i="26" s="1"/>
  <c r="W438" i="26" s="1"/>
  <c r="W439" i="26" s="1"/>
  <c r="W440" i="26" s="1"/>
  <c r="W441" i="26" s="1"/>
  <c r="W442" i="26" s="1"/>
  <c r="W443" i="26" s="1"/>
  <c r="W444" i="26" s="1"/>
  <c r="W445" i="26" s="1"/>
  <c r="W446" i="26" s="1"/>
  <c r="W447" i="26" s="1"/>
  <c r="W448" i="26" s="1"/>
  <c r="W449" i="26" s="1"/>
  <c r="W450" i="26" s="1"/>
  <c r="W451" i="26" s="1"/>
  <c r="W452" i="26" s="1"/>
  <c r="W453" i="26" s="1"/>
  <c r="W454" i="26" s="1"/>
  <c r="W455" i="26" s="1"/>
  <c r="W456" i="26" s="1"/>
  <c r="W457" i="26" s="1"/>
  <c r="W458" i="26" s="1"/>
  <c r="W459" i="26" s="1"/>
  <c r="W460" i="26" s="1"/>
  <c r="W461" i="26" s="1"/>
  <c r="W462" i="26" s="1"/>
  <c r="W463" i="26" s="1"/>
  <c r="W464" i="26" s="1"/>
  <c r="W465" i="26" s="1"/>
  <c r="W466" i="26" s="1"/>
  <c r="W467" i="26" s="1"/>
  <c r="W468" i="26" s="1"/>
  <c r="W469" i="26" s="1"/>
  <c r="W470" i="26" s="1"/>
  <c r="W471" i="26" s="1"/>
  <c r="W472" i="26" s="1"/>
  <c r="W473" i="26" s="1"/>
  <c r="W474" i="26" s="1"/>
  <c r="W475" i="26" s="1"/>
  <c r="W476" i="26" s="1"/>
  <c r="W477" i="26" s="1"/>
  <c r="W478" i="26" s="1"/>
  <c r="W479" i="26" s="1"/>
  <c r="W480" i="26" s="1"/>
  <c r="W481" i="26" s="1"/>
  <c r="W482" i="26" s="1"/>
  <c r="W483" i="26" s="1"/>
  <c r="W484" i="26" s="1"/>
  <c r="W485" i="26" s="1"/>
  <c r="W486" i="26" s="1"/>
  <c r="W487" i="26" s="1"/>
  <c r="W488" i="26" s="1"/>
  <c r="W489" i="26" s="1"/>
  <c r="W490" i="26" s="1"/>
  <c r="W491" i="26" s="1"/>
  <c r="W492" i="26" s="1"/>
  <c r="W493" i="26" s="1"/>
  <c r="W494" i="26" s="1"/>
  <c r="W495" i="26" s="1"/>
  <c r="W496" i="26" s="1"/>
  <c r="W497" i="26" s="1"/>
  <c r="W498" i="26" s="1"/>
  <c r="W499" i="26" s="1"/>
  <c r="W500" i="26" s="1"/>
  <c r="W501" i="26" s="1"/>
  <c r="W502" i="26" s="1"/>
  <c r="W503" i="26" s="1"/>
  <c r="W504" i="26" s="1"/>
  <c r="W505" i="26" s="1"/>
  <c r="W506" i="26" s="1"/>
  <c r="W507" i="26" s="1"/>
  <c r="W508" i="26" s="1"/>
  <c r="W509" i="26" s="1"/>
  <c r="W510" i="26" s="1"/>
  <c r="W511" i="26" s="1"/>
  <c r="W512" i="26" s="1"/>
  <c r="W513" i="26" s="1"/>
  <c r="W514" i="26" s="1"/>
  <c r="W515" i="26" s="1"/>
  <c r="W516" i="26" s="1"/>
  <c r="W517" i="26" s="1"/>
  <c r="W518" i="26" s="1"/>
  <c r="W519" i="26" s="1"/>
  <c r="W520" i="26" s="1"/>
  <c r="W521" i="26" s="1"/>
  <c r="W522" i="26" s="1"/>
  <c r="W523" i="26" s="1"/>
  <c r="W524" i="26" s="1"/>
  <c r="W525" i="26" s="1"/>
  <c r="W526" i="26" s="1"/>
  <c r="W527" i="26" s="1"/>
  <c r="W528" i="26" s="1"/>
  <c r="W529" i="26" s="1"/>
  <c r="W530" i="26" s="1"/>
  <c r="W531" i="26" s="1"/>
  <c r="W532" i="26" s="1"/>
  <c r="W533" i="26" s="1"/>
  <c r="W534" i="26" s="1"/>
  <c r="W535" i="26" s="1"/>
  <c r="W536" i="26" s="1"/>
  <c r="W537" i="26" s="1"/>
  <c r="W538" i="26" s="1"/>
  <c r="W539" i="26" s="1"/>
  <c r="W540" i="26" s="1"/>
  <c r="W541" i="26" s="1"/>
  <c r="W542" i="26" s="1"/>
  <c r="W543" i="26" s="1"/>
  <c r="W544" i="26" s="1"/>
  <c r="W545" i="26" s="1"/>
  <c r="W546" i="26" s="1"/>
  <c r="W547" i="26" s="1"/>
  <c r="W548" i="26" s="1"/>
  <c r="W549" i="26" s="1"/>
  <c r="W550" i="26" s="1"/>
  <c r="W551" i="26" s="1"/>
  <c r="W552" i="26" s="1"/>
  <c r="W553" i="26" s="1"/>
  <c r="W554" i="26" s="1"/>
  <c r="W555" i="26" s="1"/>
  <c r="W556" i="26" s="1"/>
  <c r="W557" i="26" s="1"/>
  <c r="W558" i="26" s="1"/>
  <c r="W559" i="26" s="1"/>
  <c r="W560" i="26" s="1"/>
  <c r="W561" i="26" s="1"/>
  <c r="W562" i="26" s="1"/>
  <c r="W563" i="26" s="1"/>
  <c r="W564" i="26" s="1"/>
  <c r="W565" i="26" s="1"/>
  <c r="W566" i="26" s="1"/>
  <c r="W567" i="26" s="1"/>
  <c r="W568" i="26" s="1"/>
  <c r="W569" i="26" s="1"/>
  <c r="W570" i="26" s="1"/>
  <c r="W571" i="26" s="1"/>
  <c r="W572" i="26" s="1"/>
  <c r="W573" i="26" s="1"/>
  <c r="W574" i="26" s="1"/>
  <c r="W575" i="26" s="1"/>
  <c r="W576" i="26" s="1"/>
  <c r="W577" i="26" s="1"/>
  <c r="W578" i="26" s="1"/>
  <c r="W579" i="26" s="1"/>
  <c r="W580" i="26" s="1"/>
  <c r="W581" i="26" s="1"/>
  <c r="W582" i="26" s="1"/>
  <c r="W583" i="26" s="1"/>
  <c r="W584" i="26" s="1"/>
  <c r="W585" i="26" s="1"/>
  <c r="W586" i="26" s="1"/>
  <c r="W587" i="26" s="1"/>
  <c r="W588" i="26" s="1"/>
  <c r="W589" i="26" s="1"/>
  <c r="W590" i="26" s="1"/>
  <c r="W591" i="26" s="1"/>
  <c r="W592" i="26" s="1"/>
  <c r="W593" i="26" s="1"/>
  <c r="W594" i="26" s="1"/>
  <c r="W595" i="26" s="1"/>
  <c r="W596" i="26" s="1"/>
  <c r="W597" i="26" s="1"/>
  <c r="W598" i="26" s="1"/>
  <c r="W599" i="26" s="1"/>
  <c r="W600" i="26" s="1"/>
  <c r="W601" i="26" s="1"/>
  <c r="W602" i="26" s="1"/>
  <c r="W603" i="26" s="1"/>
  <c r="W604" i="26" s="1"/>
  <c r="W605" i="26" s="1"/>
  <c r="W606" i="26" s="1"/>
  <c r="W607" i="26" s="1"/>
  <c r="C8" i="26"/>
  <c r="AD8" i="26"/>
  <c r="B2" i="24"/>
  <c r="B2" i="37" s="1"/>
  <c r="N8" i="24"/>
  <c r="B2" i="25"/>
  <c r="B2" i="38" s="1"/>
  <c r="W9" i="25"/>
  <c r="W10" i="25" s="1"/>
  <c r="W11" i="25" s="1"/>
  <c r="W12" i="25" s="1"/>
  <c r="W13" i="25" s="1"/>
  <c r="W14" i="25" s="1"/>
  <c r="W15" i="25" s="1"/>
  <c r="W16" i="25" s="1"/>
  <c r="W17" i="25" s="1"/>
  <c r="W18" i="25" s="1"/>
  <c r="W19" i="25" s="1"/>
  <c r="W20" i="25" s="1"/>
  <c r="W21" i="25" s="1"/>
  <c r="W22" i="25" s="1"/>
  <c r="W23" i="25" s="1"/>
  <c r="W24" i="25" s="1"/>
  <c r="W25" i="25" s="1"/>
  <c r="W26" i="25" s="1"/>
  <c r="W27" i="25" s="1"/>
  <c r="W28" i="25" s="1"/>
  <c r="W29" i="25" s="1"/>
  <c r="W30" i="25" s="1"/>
  <c r="W31" i="25" s="1"/>
  <c r="W32" i="25" s="1"/>
  <c r="W33" i="25" s="1"/>
  <c r="W34" i="25" s="1"/>
  <c r="W35" i="25" s="1"/>
  <c r="W36" i="25" s="1"/>
  <c r="W37" i="25" s="1"/>
  <c r="W38" i="25" s="1"/>
  <c r="W39" i="25" s="1"/>
  <c r="W40" i="25" s="1"/>
  <c r="W41" i="25" s="1"/>
  <c r="W42" i="25" s="1"/>
  <c r="W43" i="25" s="1"/>
  <c r="W44" i="25" s="1"/>
  <c r="W45" i="25" s="1"/>
  <c r="W46" i="25" s="1"/>
  <c r="W47" i="25" s="1"/>
  <c r="W48" i="25" s="1"/>
  <c r="W49" i="25" s="1"/>
  <c r="W50" i="25" s="1"/>
  <c r="W51" i="25" s="1"/>
  <c r="W52" i="25" s="1"/>
  <c r="W53" i="25" s="1"/>
  <c r="W54" i="25" s="1"/>
  <c r="W55" i="25" s="1"/>
  <c r="W56" i="25" s="1"/>
  <c r="W57" i="25" s="1"/>
  <c r="W58" i="25" s="1"/>
  <c r="W59" i="25" s="1"/>
  <c r="W60" i="25" s="1"/>
  <c r="W61" i="25" s="1"/>
  <c r="W62" i="25" s="1"/>
  <c r="W63" i="25" s="1"/>
  <c r="W64" i="25" s="1"/>
  <c r="W65" i="25" s="1"/>
  <c r="W66" i="25" s="1"/>
  <c r="W67" i="25" s="1"/>
  <c r="W68" i="25" s="1"/>
  <c r="W69" i="25" s="1"/>
  <c r="W70" i="25" s="1"/>
  <c r="W71" i="25" s="1"/>
  <c r="W72" i="25" s="1"/>
  <c r="W73" i="25" s="1"/>
  <c r="W74" i="25" s="1"/>
  <c r="W75" i="25" s="1"/>
  <c r="W76" i="25" s="1"/>
  <c r="W77" i="25" s="1"/>
  <c r="W78" i="25" s="1"/>
  <c r="W79" i="25" s="1"/>
  <c r="W80" i="25" s="1"/>
  <c r="W81" i="25" s="1"/>
  <c r="W82" i="25" s="1"/>
  <c r="W83" i="25" s="1"/>
  <c r="W84" i="25" s="1"/>
  <c r="W85" i="25" s="1"/>
  <c r="W86" i="25" s="1"/>
  <c r="W87" i="25" s="1"/>
  <c r="W88" i="25" s="1"/>
  <c r="W89" i="25" s="1"/>
  <c r="W90" i="25" s="1"/>
  <c r="W91" i="25" s="1"/>
  <c r="W92" i="25" s="1"/>
  <c r="W93" i="25" s="1"/>
  <c r="W94" i="25" s="1"/>
  <c r="W95" i="25" s="1"/>
  <c r="W96" i="25" s="1"/>
  <c r="W97" i="25" s="1"/>
  <c r="W98" i="25" s="1"/>
  <c r="W99" i="25" s="1"/>
  <c r="W100" i="25" s="1"/>
  <c r="W101" i="25" s="1"/>
  <c r="W102" i="25" s="1"/>
  <c r="W103" i="25" s="1"/>
  <c r="W104" i="25" s="1"/>
  <c r="W105" i="25" s="1"/>
  <c r="W106" i="25" s="1"/>
  <c r="W107" i="25" s="1"/>
  <c r="W108" i="25" s="1"/>
  <c r="W109" i="25" s="1"/>
  <c r="W110" i="25" s="1"/>
  <c r="W111" i="25" s="1"/>
  <c r="W112" i="25" s="1"/>
  <c r="W113" i="25" s="1"/>
  <c r="W114" i="25" s="1"/>
  <c r="W115" i="25" s="1"/>
  <c r="W116" i="25" s="1"/>
  <c r="W117" i="25" s="1"/>
  <c r="W118" i="25" s="1"/>
  <c r="W119" i="25" s="1"/>
  <c r="W120" i="25" s="1"/>
  <c r="W121" i="25" s="1"/>
  <c r="W122" i="25" s="1"/>
  <c r="W123" i="25" s="1"/>
  <c r="W124" i="25" s="1"/>
  <c r="W125" i="25" s="1"/>
  <c r="W126" i="25" s="1"/>
  <c r="W127" i="25" s="1"/>
  <c r="W128" i="25" s="1"/>
  <c r="W129" i="25" s="1"/>
  <c r="W130" i="25" s="1"/>
  <c r="W131" i="25" s="1"/>
  <c r="W132" i="25" s="1"/>
  <c r="W133" i="25" s="1"/>
  <c r="W134" i="25" s="1"/>
  <c r="W135" i="25" s="1"/>
  <c r="W136" i="25" s="1"/>
  <c r="W137" i="25" s="1"/>
  <c r="W138" i="25" s="1"/>
  <c r="W139" i="25" s="1"/>
  <c r="W140" i="25" s="1"/>
  <c r="W141" i="25" s="1"/>
  <c r="W142" i="25" s="1"/>
  <c r="W143" i="25" s="1"/>
  <c r="W144" i="25" s="1"/>
  <c r="W145" i="25" s="1"/>
  <c r="W146" i="25" s="1"/>
  <c r="W147" i="25" s="1"/>
  <c r="W148" i="25" s="1"/>
  <c r="W149" i="25" s="1"/>
  <c r="W150" i="25" s="1"/>
  <c r="W151" i="25" s="1"/>
  <c r="W152" i="25" s="1"/>
  <c r="W153" i="25" s="1"/>
  <c r="W154" i="25" s="1"/>
  <c r="W155" i="25" s="1"/>
  <c r="W156" i="25" s="1"/>
  <c r="W157" i="25" s="1"/>
  <c r="W158" i="25" s="1"/>
  <c r="W159" i="25" s="1"/>
  <c r="W160" i="25" s="1"/>
  <c r="W161" i="25" s="1"/>
  <c r="W162" i="25" s="1"/>
  <c r="W163" i="25" s="1"/>
  <c r="W164" i="25" s="1"/>
  <c r="W165" i="25" s="1"/>
  <c r="W166" i="25" s="1"/>
  <c r="W167" i="25" s="1"/>
  <c r="W168" i="25" s="1"/>
  <c r="W169" i="25" s="1"/>
  <c r="W170" i="25" s="1"/>
  <c r="W171" i="25" s="1"/>
  <c r="W172" i="25" s="1"/>
  <c r="W173" i="25" s="1"/>
  <c r="W174" i="25" s="1"/>
  <c r="W175" i="25" s="1"/>
  <c r="W176" i="25" s="1"/>
  <c r="W177" i="25" s="1"/>
  <c r="W178" i="25" s="1"/>
  <c r="W179" i="25" s="1"/>
  <c r="W180" i="25" s="1"/>
  <c r="W181" i="25" s="1"/>
  <c r="W182" i="25" s="1"/>
  <c r="W183" i="25" s="1"/>
  <c r="W184" i="25" s="1"/>
  <c r="W185" i="25" s="1"/>
  <c r="W186" i="25" s="1"/>
  <c r="W187" i="25" s="1"/>
  <c r="W188" i="25" s="1"/>
  <c r="W189" i="25" s="1"/>
  <c r="W190" i="25" s="1"/>
  <c r="W191" i="25" s="1"/>
  <c r="W192" i="25" s="1"/>
  <c r="W193" i="25" s="1"/>
  <c r="W194" i="25" s="1"/>
  <c r="W195" i="25" s="1"/>
  <c r="W196" i="25" s="1"/>
  <c r="W197" i="25" s="1"/>
  <c r="W198" i="25" s="1"/>
  <c r="W199" i="25" s="1"/>
  <c r="W200" i="25" s="1"/>
  <c r="W201" i="25" s="1"/>
  <c r="W202" i="25" s="1"/>
  <c r="W203" i="25" s="1"/>
  <c r="W204" i="25" s="1"/>
  <c r="W205" i="25" s="1"/>
  <c r="W206" i="25" s="1"/>
  <c r="W207" i="25" s="1"/>
  <c r="W208" i="25" s="1"/>
  <c r="W209" i="25" s="1"/>
  <c r="W210" i="25" s="1"/>
  <c r="W211" i="25" s="1"/>
  <c r="W212" i="25" s="1"/>
  <c r="W213" i="25" s="1"/>
  <c r="W214" i="25" s="1"/>
  <c r="W215" i="25" s="1"/>
  <c r="W216" i="25" s="1"/>
  <c r="W217" i="25" s="1"/>
  <c r="W218" i="25" s="1"/>
  <c r="W219" i="25" s="1"/>
  <c r="W220" i="25" s="1"/>
  <c r="W221" i="25" s="1"/>
  <c r="W222" i="25" s="1"/>
  <c r="W223" i="25" s="1"/>
  <c r="W224" i="25" s="1"/>
  <c r="W225" i="25" s="1"/>
  <c r="W226" i="25" s="1"/>
  <c r="W227" i="25" s="1"/>
  <c r="W228" i="25" s="1"/>
  <c r="W229" i="25" s="1"/>
  <c r="W230" i="25" s="1"/>
  <c r="W231" i="25" s="1"/>
  <c r="W232" i="25" s="1"/>
  <c r="W233" i="25" s="1"/>
  <c r="W234" i="25" s="1"/>
  <c r="W235" i="25" s="1"/>
  <c r="W236" i="25" s="1"/>
  <c r="W237" i="25" s="1"/>
  <c r="W238" i="25" s="1"/>
  <c r="W239" i="25" s="1"/>
  <c r="W240" i="25" s="1"/>
  <c r="W241" i="25" s="1"/>
  <c r="W242" i="25" s="1"/>
  <c r="W243" i="25" s="1"/>
  <c r="W244" i="25" s="1"/>
  <c r="W245" i="25" s="1"/>
  <c r="W246" i="25" s="1"/>
  <c r="W247" i="25" s="1"/>
  <c r="W248" i="25" s="1"/>
  <c r="W249" i="25" s="1"/>
  <c r="W250" i="25" s="1"/>
  <c r="W251" i="25" s="1"/>
  <c r="W252" i="25" s="1"/>
  <c r="W253" i="25" s="1"/>
  <c r="W254" i="25" s="1"/>
  <c r="W255" i="25" s="1"/>
  <c r="W256" i="25" s="1"/>
  <c r="W257" i="25" s="1"/>
  <c r="W258" i="25" s="1"/>
  <c r="W259" i="25" s="1"/>
  <c r="W260" i="25" s="1"/>
  <c r="W261" i="25" s="1"/>
  <c r="W262" i="25" s="1"/>
  <c r="W263" i="25" s="1"/>
  <c r="W264" i="25" s="1"/>
  <c r="W265" i="25" s="1"/>
  <c r="W266" i="25" s="1"/>
  <c r="W267" i="25" s="1"/>
  <c r="W268" i="25" s="1"/>
  <c r="W269" i="25" s="1"/>
  <c r="W270" i="25" s="1"/>
  <c r="W271" i="25" s="1"/>
  <c r="W272" i="25" s="1"/>
  <c r="W273" i="25" s="1"/>
  <c r="W274" i="25" s="1"/>
  <c r="W275" i="25" s="1"/>
  <c r="W276" i="25" s="1"/>
  <c r="W277" i="25" s="1"/>
  <c r="W278" i="25" s="1"/>
  <c r="W279" i="25" s="1"/>
  <c r="W280" i="25" s="1"/>
  <c r="W281" i="25" s="1"/>
  <c r="W282" i="25" s="1"/>
  <c r="W283" i="25" s="1"/>
  <c r="W284" i="25" s="1"/>
  <c r="W285" i="25" s="1"/>
  <c r="W286" i="25" s="1"/>
  <c r="W287" i="25" s="1"/>
  <c r="W288" i="25" s="1"/>
  <c r="W289" i="25" s="1"/>
  <c r="W290" i="25" s="1"/>
  <c r="W291" i="25" s="1"/>
  <c r="W292" i="25" s="1"/>
  <c r="W293" i="25" s="1"/>
  <c r="W294" i="25" s="1"/>
  <c r="W295" i="25" s="1"/>
  <c r="W296" i="25" s="1"/>
  <c r="W297" i="25" s="1"/>
  <c r="W298" i="25" s="1"/>
  <c r="W299" i="25" s="1"/>
  <c r="W300" i="25" s="1"/>
  <c r="W301" i="25" s="1"/>
  <c r="W302" i="25" s="1"/>
  <c r="W303" i="25" s="1"/>
  <c r="W304" i="25" s="1"/>
  <c r="W305" i="25" s="1"/>
  <c r="W306" i="25" s="1"/>
  <c r="W307" i="25" s="1"/>
  <c r="W308" i="25" s="1"/>
  <c r="W309" i="25" s="1"/>
  <c r="W310" i="25" s="1"/>
  <c r="W311" i="25" s="1"/>
  <c r="W312" i="25" s="1"/>
  <c r="W313" i="25" s="1"/>
  <c r="W314" i="25" s="1"/>
  <c r="W315" i="25" s="1"/>
  <c r="W316" i="25" s="1"/>
  <c r="W317" i="25" s="1"/>
  <c r="W318" i="25" s="1"/>
  <c r="W319" i="25" s="1"/>
  <c r="W320" i="25" s="1"/>
  <c r="W321" i="25" s="1"/>
  <c r="W322" i="25" s="1"/>
  <c r="W323" i="25" s="1"/>
  <c r="W324" i="25" s="1"/>
  <c r="W325" i="25" s="1"/>
  <c r="W326" i="25" s="1"/>
  <c r="W327" i="25" s="1"/>
  <c r="W328" i="25" s="1"/>
  <c r="W329" i="25" s="1"/>
  <c r="W330" i="25" s="1"/>
  <c r="W331" i="25" s="1"/>
  <c r="W332" i="25" s="1"/>
  <c r="W333" i="25" s="1"/>
  <c r="W334" i="25" s="1"/>
  <c r="W335" i="25" s="1"/>
  <c r="W336" i="25" s="1"/>
  <c r="W337" i="25" s="1"/>
  <c r="W338" i="25" s="1"/>
  <c r="W339" i="25" s="1"/>
  <c r="W340" i="25" s="1"/>
  <c r="W341" i="25" s="1"/>
  <c r="W342" i="25" s="1"/>
  <c r="W343" i="25" s="1"/>
  <c r="W344" i="25" s="1"/>
  <c r="W345" i="25" s="1"/>
  <c r="W346" i="25" s="1"/>
  <c r="W347" i="25" s="1"/>
  <c r="W348" i="25" s="1"/>
  <c r="W349" i="25" s="1"/>
  <c r="W350" i="25" s="1"/>
  <c r="W351" i="25" s="1"/>
  <c r="W352" i="25" s="1"/>
  <c r="W353" i="25" s="1"/>
  <c r="W354" i="25" s="1"/>
  <c r="W355" i="25" s="1"/>
  <c r="W356" i="25" s="1"/>
  <c r="W357" i="25" s="1"/>
  <c r="W358" i="25" s="1"/>
  <c r="W359" i="25" s="1"/>
  <c r="W360" i="25" s="1"/>
  <c r="W361" i="25" s="1"/>
  <c r="W362" i="25" s="1"/>
  <c r="W363" i="25" s="1"/>
  <c r="W364" i="25" s="1"/>
  <c r="W365" i="25" s="1"/>
  <c r="W366" i="25" s="1"/>
  <c r="W367" i="25" s="1"/>
  <c r="W368" i="25" s="1"/>
  <c r="W369" i="25" s="1"/>
  <c r="W370" i="25" s="1"/>
  <c r="W371" i="25" s="1"/>
  <c r="W372" i="25" s="1"/>
  <c r="W373" i="25" s="1"/>
  <c r="W374" i="25" s="1"/>
  <c r="W375" i="25" s="1"/>
  <c r="W376" i="25" s="1"/>
  <c r="W377" i="25" s="1"/>
  <c r="W378" i="25" s="1"/>
  <c r="W379" i="25" s="1"/>
  <c r="W380" i="25" s="1"/>
  <c r="W381" i="25" s="1"/>
  <c r="W382" i="25" s="1"/>
  <c r="W383" i="25" s="1"/>
  <c r="W384" i="25" s="1"/>
  <c r="W385" i="25" s="1"/>
  <c r="W386" i="25" s="1"/>
  <c r="W387" i="25" s="1"/>
  <c r="W388" i="25" s="1"/>
  <c r="W389" i="25" s="1"/>
  <c r="W390" i="25" s="1"/>
  <c r="W391" i="25" s="1"/>
  <c r="W392" i="25" s="1"/>
  <c r="W393" i="25" s="1"/>
  <c r="W394" i="25" s="1"/>
  <c r="W395" i="25" s="1"/>
  <c r="W396" i="25" s="1"/>
  <c r="W397" i="25" s="1"/>
  <c r="W398" i="25" s="1"/>
  <c r="W399" i="25" s="1"/>
  <c r="W400" i="25" s="1"/>
  <c r="W401" i="25" s="1"/>
  <c r="W402" i="25" s="1"/>
  <c r="W403" i="25" s="1"/>
  <c r="W404" i="25" s="1"/>
  <c r="W405" i="25" s="1"/>
  <c r="W406" i="25" s="1"/>
  <c r="W407" i="25" s="1"/>
  <c r="W408" i="25" s="1"/>
  <c r="W409" i="25" s="1"/>
  <c r="W410" i="25" s="1"/>
  <c r="W411" i="25" s="1"/>
  <c r="W412" i="25" s="1"/>
  <c r="W413" i="25" s="1"/>
  <c r="W414" i="25" s="1"/>
  <c r="W415" i="25" s="1"/>
  <c r="W416" i="25" s="1"/>
  <c r="W417" i="25" s="1"/>
  <c r="W418" i="25" s="1"/>
  <c r="W419" i="25" s="1"/>
  <c r="W420" i="25" s="1"/>
  <c r="W421" i="25" s="1"/>
  <c r="W422" i="25" s="1"/>
  <c r="W423" i="25" s="1"/>
  <c r="W424" i="25" s="1"/>
  <c r="W425" i="25" s="1"/>
  <c r="W426" i="25" s="1"/>
  <c r="W427" i="25" s="1"/>
  <c r="W428" i="25" s="1"/>
  <c r="W429" i="25" s="1"/>
  <c r="W430" i="25" s="1"/>
  <c r="W431" i="25" s="1"/>
  <c r="W432" i="25" s="1"/>
  <c r="W433" i="25" s="1"/>
  <c r="W434" i="25" s="1"/>
  <c r="W435" i="25" s="1"/>
  <c r="W436" i="25" s="1"/>
  <c r="W437" i="25" s="1"/>
  <c r="W438" i="25" s="1"/>
  <c r="W439" i="25" s="1"/>
  <c r="W440" i="25" s="1"/>
  <c r="W441" i="25" s="1"/>
  <c r="W442" i="25" s="1"/>
  <c r="W443" i="25" s="1"/>
  <c r="W444" i="25" s="1"/>
  <c r="W445" i="25" s="1"/>
  <c r="W446" i="25" s="1"/>
  <c r="W447" i="25" s="1"/>
  <c r="W448" i="25" s="1"/>
  <c r="W449" i="25" s="1"/>
  <c r="W450" i="25" s="1"/>
  <c r="W451" i="25" s="1"/>
  <c r="W452" i="25" s="1"/>
  <c r="W453" i="25" s="1"/>
  <c r="W454" i="25" s="1"/>
  <c r="W455" i="25" s="1"/>
  <c r="W456" i="25" s="1"/>
  <c r="W457" i="25" s="1"/>
  <c r="W458" i="25" s="1"/>
  <c r="W459" i="25" s="1"/>
  <c r="W460" i="25" s="1"/>
  <c r="W461" i="25" s="1"/>
  <c r="W462" i="25" s="1"/>
  <c r="W463" i="25" s="1"/>
  <c r="W464" i="25" s="1"/>
  <c r="W465" i="25" s="1"/>
  <c r="W466" i="25" s="1"/>
  <c r="W467" i="25" s="1"/>
  <c r="W468" i="25" s="1"/>
  <c r="W469" i="25" s="1"/>
  <c r="W470" i="25" s="1"/>
  <c r="W471" i="25" s="1"/>
  <c r="W472" i="25" s="1"/>
  <c r="W473" i="25" s="1"/>
  <c r="W474" i="25" s="1"/>
  <c r="W475" i="25" s="1"/>
  <c r="W476" i="25" s="1"/>
  <c r="W477" i="25" s="1"/>
  <c r="W478" i="25" s="1"/>
  <c r="W479" i="25" s="1"/>
  <c r="W480" i="25" s="1"/>
  <c r="W481" i="25" s="1"/>
  <c r="W482" i="25" s="1"/>
  <c r="W483" i="25" s="1"/>
  <c r="W484" i="25" s="1"/>
  <c r="W485" i="25" s="1"/>
  <c r="W486" i="25" s="1"/>
  <c r="W487" i="25" s="1"/>
  <c r="W488" i="25" s="1"/>
  <c r="W489" i="25" s="1"/>
  <c r="W490" i="25" s="1"/>
  <c r="W491" i="25" s="1"/>
  <c r="W492" i="25" s="1"/>
  <c r="W493" i="25" s="1"/>
  <c r="W494" i="25" s="1"/>
  <c r="W495" i="25" s="1"/>
  <c r="W496" i="25" s="1"/>
  <c r="W497" i="25" s="1"/>
  <c r="W498" i="25" s="1"/>
  <c r="W499" i="25" s="1"/>
  <c r="W500" i="25" s="1"/>
  <c r="W501" i="25" s="1"/>
  <c r="W502" i="25" s="1"/>
  <c r="W503" i="25" s="1"/>
  <c r="W504" i="25" s="1"/>
  <c r="W505" i="25" s="1"/>
  <c r="W506" i="25" s="1"/>
  <c r="W507" i="25" s="1"/>
  <c r="W508" i="25" s="1"/>
  <c r="W509" i="25" s="1"/>
  <c r="W510" i="25" s="1"/>
  <c r="W511" i="25" s="1"/>
  <c r="W512" i="25" s="1"/>
  <c r="W513" i="25" s="1"/>
  <c r="W514" i="25" s="1"/>
  <c r="W515" i="25" s="1"/>
  <c r="W516" i="25" s="1"/>
  <c r="W517" i="25" s="1"/>
  <c r="W518" i="25" s="1"/>
  <c r="W519" i="25" s="1"/>
  <c r="W520" i="25" s="1"/>
  <c r="W521" i="25" s="1"/>
  <c r="W522" i="25" s="1"/>
  <c r="W523" i="25" s="1"/>
  <c r="W524" i="25" s="1"/>
  <c r="W525" i="25" s="1"/>
  <c r="W526" i="25" s="1"/>
  <c r="W527" i="25" s="1"/>
  <c r="W528" i="25" s="1"/>
  <c r="W529" i="25" s="1"/>
  <c r="W530" i="25" s="1"/>
  <c r="W531" i="25" s="1"/>
  <c r="W532" i="25" s="1"/>
  <c r="W533" i="25" s="1"/>
  <c r="W534" i="25" s="1"/>
  <c r="W535" i="25" s="1"/>
  <c r="W536" i="25" s="1"/>
  <c r="W537" i="25" s="1"/>
  <c r="W538" i="25" s="1"/>
  <c r="W539" i="25" s="1"/>
  <c r="W540" i="25" s="1"/>
  <c r="W541" i="25" s="1"/>
  <c r="W542" i="25" s="1"/>
  <c r="W543" i="25" s="1"/>
  <c r="W544" i="25" s="1"/>
  <c r="W545" i="25" s="1"/>
  <c r="W546" i="25" s="1"/>
  <c r="W547" i="25" s="1"/>
  <c r="W548" i="25" s="1"/>
  <c r="W549" i="25" s="1"/>
  <c r="W550" i="25" s="1"/>
  <c r="W551" i="25" s="1"/>
  <c r="W552" i="25" s="1"/>
  <c r="W553" i="25" s="1"/>
  <c r="W554" i="25" s="1"/>
  <c r="W555" i="25" s="1"/>
  <c r="W556" i="25" s="1"/>
  <c r="W557" i="25" s="1"/>
  <c r="W558" i="25" s="1"/>
  <c r="W559" i="25" s="1"/>
  <c r="W560" i="25" s="1"/>
  <c r="W561" i="25" s="1"/>
  <c r="W562" i="25" s="1"/>
  <c r="W563" i="25" s="1"/>
  <c r="W564" i="25" s="1"/>
  <c r="W565" i="25" s="1"/>
  <c r="W566" i="25" s="1"/>
  <c r="W567" i="25" s="1"/>
  <c r="W568" i="25" s="1"/>
  <c r="W569" i="25" s="1"/>
  <c r="W570" i="25" s="1"/>
  <c r="W571" i="25" s="1"/>
  <c r="W572" i="25" s="1"/>
  <c r="W573" i="25" s="1"/>
  <c r="W574" i="25" s="1"/>
  <c r="W575" i="25" s="1"/>
  <c r="W576" i="25" s="1"/>
  <c r="W577" i="25" s="1"/>
  <c r="W578" i="25" s="1"/>
  <c r="W579" i="25" s="1"/>
  <c r="W580" i="25" s="1"/>
  <c r="W581" i="25" s="1"/>
  <c r="W582" i="25" s="1"/>
  <c r="W583" i="25" s="1"/>
  <c r="W584" i="25" s="1"/>
  <c r="W585" i="25" s="1"/>
  <c r="W586" i="25" s="1"/>
  <c r="W587" i="25" s="1"/>
  <c r="W588" i="25" s="1"/>
  <c r="W589" i="25" s="1"/>
  <c r="W590" i="25" s="1"/>
  <c r="W591" i="25" s="1"/>
  <c r="W592" i="25" s="1"/>
  <c r="W593" i="25" s="1"/>
  <c r="W594" i="25" s="1"/>
  <c r="W595" i="25" s="1"/>
  <c r="W596" i="25" s="1"/>
  <c r="W597" i="25" s="1"/>
  <c r="W598" i="25" s="1"/>
  <c r="W599" i="25" s="1"/>
  <c r="W600" i="25" s="1"/>
  <c r="W601" i="25" s="1"/>
  <c r="W602" i="25" s="1"/>
  <c r="W603" i="25" s="1"/>
  <c r="W604" i="25" s="1"/>
  <c r="W605" i="25" s="1"/>
  <c r="W606" i="25" s="1"/>
  <c r="W607" i="25" s="1"/>
  <c r="N8" i="25"/>
  <c r="C8" i="25"/>
  <c r="AD8" i="25"/>
  <c r="C8" i="24"/>
  <c r="AD8" i="24"/>
  <c r="C8" i="23"/>
  <c r="W9" i="23"/>
  <c r="W10" i="23" s="1"/>
  <c r="W11" i="23" s="1"/>
  <c r="W12" i="23" s="1"/>
  <c r="W13" i="23" s="1"/>
  <c r="W14" i="23" s="1"/>
  <c r="W15" i="23" s="1"/>
  <c r="W16" i="23" s="1"/>
  <c r="W17" i="23" s="1"/>
  <c r="W18" i="23" s="1"/>
  <c r="W19" i="23" s="1"/>
  <c r="W20" i="23" s="1"/>
  <c r="W21" i="23" s="1"/>
  <c r="W22" i="23" s="1"/>
  <c r="W23" i="23" s="1"/>
  <c r="W24" i="23" s="1"/>
  <c r="W25" i="23" s="1"/>
  <c r="W26" i="23" s="1"/>
  <c r="W27" i="23" s="1"/>
  <c r="W28" i="23" s="1"/>
  <c r="W29" i="23" s="1"/>
  <c r="W30" i="23" s="1"/>
  <c r="W31" i="23" s="1"/>
  <c r="W32" i="23" s="1"/>
  <c r="W33" i="23" s="1"/>
  <c r="W34" i="23" s="1"/>
  <c r="W35" i="23" s="1"/>
  <c r="W36" i="23" s="1"/>
  <c r="W37" i="23" s="1"/>
  <c r="W38" i="23" s="1"/>
  <c r="W39" i="23" s="1"/>
  <c r="W40" i="23" s="1"/>
  <c r="W41" i="23" s="1"/>
  <c r="W42" i="23" s="1"/>
  <c r="W43" i="23" s="1"/>
  <c r="W44" i="23" s="1"/>
  <c r="W45" i="23" s="1"/>
  <c r="W46" i="23" s="1"/>
  <c r="W47" i="23" s="1"/>
  <c r="W48" i="23" s="1"/>
  <c r="W49" i="23" s="1"/>
  <c r="W50" i="23" s="1"/>
  <c r="W51" i="23" s="1"/>
  <c r="W52" i="23" s="1"/>
  <c r="W53" i="23" s="1"/>
  <c r="W54" i="23" s="1"/>
  <c r="W55" i="23" s="1"/>
  <c r="W56" i="23" s="1"/>
  <c r="W57" i="23" s="1"/>
  <c r="W58" i="23" s="1"/>
  <c r="W59" i="23" s="1"/>
  <c r="W60" i="23" s="1"/>
  <c r="W61" i="23" s="1"/>
  <c r="W62" i="23" s="1"/>
  <c r="W63" i="23" s="1"/>
  <c r="W64" i="23" s="1"/>
  <c r="W65" i="23" s="1"/>
  <c r="W66" i="23" s="1"/>
  <c r="W67" i="23" s="1"/>
  <c r="W68" i="23" s="1"/>
  <c r="W69" i="23" s="1"/>
  <c r="W70" i="23" s="1"/>
  <c r="W71" i="23" s="1"/>
  <c r="W72" i="23" s="1"/>
  <c r="W73" i="23" s="1"/>
  <c r="W74" i="23" s="1"/>
  <c r="W75" i="23" s="1"/>
  <c r="W76" i="23" s="1"/>
  <c r="W77" i="23" s="1"/>
  <c r="W78" i="23" s="1"/>
  <c r="W79" i="23" s="1"/>
  <c r="W80" i="23" s="1"/>
  <c r="W81" i="23" s="1"/>
  <c r="W82" i="23" s="1"/>
  <c r="W83" i="23" s="1"/>
  <c r="W84" i="23" s="1"/>
  <c r="W85" i="23" s="1"/>
  <c r="W86" i="23" s="1"/>
  <c r="W87" i="23" s="1"/>
  <c r="W88" i="23" s="1"/>
  <c r="W89" i="23" s="1"/>
  <c r="W90" i="23" s="1"/>
  <c r="W91" i="23" s="1"/>
  <c r="W92" i="23" s="1"/>
  <c r="W93" i="23" s="1"/>
  <c r="W94" i="23" s="1"/>
  <c r="W95" i="23" s="1"/>
  <c r="W96" i="23" s="1"/>
  <c r="W97" i="23" s="1"/>
  <c r="W98" i="23" s="1"/>
  <c r="W99" i="23" s="1"/>
  <c r="W100" i="23" s="1"/>
  <c r="W101" i="23" s="1"/>
  <c r="W102" i="23" s="1"/>
  <c r="W103" i="23" s="1"/>
  <c r="W104" i="23" s="1"/>
  <c r="W105" i="23" s="1"/>
  <c r="W106" i="23" s="1"/>
  <c r="W107" i="23" s="1"/>
  <c r="W108" i="23" s="1"/>
  <c r="W109" i="23" s="1"/>
  <c r="W110" i="23" s="1"/>
  <c r="W111" i="23" s="1"/>
  <c r="W112" i="23" s="1"/>
  <c r="W113" i="23" s="1"/>
  <c r="W114" i="23" s="1"/>
  <c r="W115" i="23" s="1"/>
  <c r="W116" i="23" s="1"/>
  <c r="W117" i="23" s="1"/>
  <c r="W118" i="23" s="1"/>
  <c r="W119" i="23" s="1"/>
  <c r="W120" i="23" s="1"/>
  <c r="W121" i="23" s="1"/>
  <c r="W122" i="23" s="1"/>
  <c r="W123" i="23" s="1"/>
  <c r="W124" i="23" s="1"/>
  <c r="W125" i="23" s="1"/>
  <c r="W126" i="23" s="1"/>
  <c r="W127" i="23" s="1"/>
  <c r="W128" i="23" s="1"/>
  <c r="W129" i="23" s="1"/>
  <c r="W130" i="23" s="1"/>
  <c r="W131" i="23" s="1"/>
  <c r="W132" i="23" s="1"/>
  <c r="W133" i="23" s="1"/>
  <c r="W134" i="23" s="1"/>
  <c r="W135" i="23" s="1"/>
  <c r="W136" i="23" s="1"/>
  <c r="W137" i="23" s="1"/>
  <c r="W138" i="23" s="1"/>
  <c r="W139" i="23" s="1"/>
  <c r="W140" i="23" s="1"/>
  <c r="W141" i="23" s="1"/>
  <c r="W142" i="23" s="1"/>
  <c r="W143" i="23" s="1"/>
  <c r="W144" i="23" s="1"/>
  <c r="W145" i="23" s="1"/>
  <c r="W146" i="23" s="1"/>
  <c r="W147" i="23" s="1"/>
  <c r="W148" i="23" s="1"/>
  <c r="W149" i="23" s="1"/>
  <c r="W150" i="23" s="1"/>
  <c r="W151" i="23" s="1"/>
  <c r="W152" i="23" s="1"/>
  <c r="W153" i="23" s="1"/>
  <c r="W154" i="23" s="1"/>
  <c r="W155" i="23" s="1"/>
  <c r="W156" i="23" s="1"/>
  <c r="W157" i="23" s="1"/>
  <c r="W158" i="23" s="1"/>
  <c r="W159" i="23" s="1"/>
  <c r="W160" i="23" s="1"/>
  <c r="W161" i="23" s="1"/>
  <c r="W162" i="23" s="1"/>
  <c r="W163" i="23" s="1"/>
  <c r="W164" i="23" s="1"/>
  <c r="W165" i="23" s="1"/>
  <c r="W166" i="23" s="1"/>
  <c r="W167" i="23" s="1"/>
  <c r="W168" i="23" s="1"/>
  <c r="W169" i="23" s="1"/>
  <c r="W170" i="23" s="1"/>
  <c r="W171" i="23" s="1"/>
  <c r="W172" i="23" s="1"/>
  <c r="W173" i="23" s="1"/>
  <c r="W174" i="23" s="1"/>
  <c r="W175" i="23" s="1"/>
  <c r="W176" i="23" s="1"/>
  <c r="W177" i="23" s="1"/>
  <c r="W178" i="23" s="1"/>
  <c r="W179" i="23" s="1"/>
  <c r="W180" i="23" s="1"/>
  <c r="W181" i="23" s="1"/>
  <c r="W182" i="23" s="1"/>
  <c r="W183" i="23" s="1"/>
  <c r="W184" i="23" s="1"/>
  <c r="W185" i="23" s="1"/>
  <c r="W186" i="23" s="1"/>
  <c r="W187" i="23" s="1"/>
  <c r="W188" i="23" s="1"/>
  <c r="W189" i="23" s="1"/>
  <c r="W190" i="23" s="1"/>
  <c r="W191" i="23" s="1"/>
  <c r="W192" i="23" s="1"/>
  <c r="W193" i="23" s="1"/>
  <c r="W194" i="23" s="1"/>
  <c r="W195" i="23" s="1"/>
  <c r="W196" i="23" s="1"/>
  <c r="W197" i="23" s="1"/>
  <c r="W198" i="23" s="1"/>
  <c r="W199" i="23" s="1"/>
  <c r="W200" i="23" s="1"/>
  <c r="W201" i="23" s="1"/>
  <c r="W202" i="23" s="1"/>
  <c r="W203" i="23" s="1"/>
  <c r="W204" i="23" s="1"/>
  <c r="W205" i="23" s="1"/>
  <c r="W206" i="23" s="1"/>
  <c r="W207" i="23" s="1"/>
  <c r="W208" i="23" s="1"/>
  <c r="W209" i="23" s="1"/>
  <c r="W210" i="23" s="1"/>
  <c r="W211" i="23" s="1"/>
  <c r="W212" i="23" s="1"/>
  <c r="W213" i="23" s="1"/>
  <c r="W214" i="23" s="1"/>
  <c r="W215" i="23" s="1"/>
  <c r="W216" i="23" s="1"/>
  <c r="W217" i="23" s="1"/>
  <c r="W218" i="23" s="1"/>
  <c r="W219" i="23" s="1"/>
  <c r="W220" i="23" s="1"/>
  <c r="W221" i="23" s="1"/>
  <c r="W222" i="23" s="1"/>
  <c r="W223" i="23" s="1"/>
  <c r="W224" i="23" s="1"/>
  <c r="W225" i="23" s="1"/>
  <c r="W226" i="23" s="1"/>
  <c r="W227" i="23" s="1"/>
  <c r="W228" i="23" s="1"/>
  <c r="W229" i="23" s="1"/>
  <c r="W230" i="23" s="1"/>
  <c r="W231" i="23" s="1"/>
  <c r="W232" i="23" s="1"/>
  <c r="W233" i="23" s="1"/>
  <c r="W234" i="23" s="1"/>
  <c r="W235" i="23" s="1"/>
  <c r="W236" i="23" s="1"/>
  <c r="W237" i="23" s="1"/>
  <c r="W238" i="23" s="1"/>
  <c r="W239" i="23" s="1"/>
  <c r="W240" i="23" s="1"/>
  <c r="W241" i="23" s="1"/>
  <c r="W242" i="23" s="1"/>
  <c r="W243" i="23" s="1"/>
  <c r="W244" i="23" s="1"/>
  <c r="W245" i="23" s="1"/>
  <c r="W246" i="23" s="1"/>
  <c r="W247" i="23" s="1"/>
  <c r="W248" i="23" s="1"/>
  <c r="W249" i="23" s="1"/>
  <c r="W250" i="23" s="1"/>
  <c r="W251" i="23" s="1"/>
  <c r="W252" i="23" s="1"/>
  <c r="W253" i="23" s="1"/>
  <c r="W254" i="23" s="1"/>
  <c r="W255" i="23" s="1"/>
  <c r="W256" i="23" s="1"/>
  <c r="W257" i="23" s="1"/>
  <c r="W258" i="23" s="1"/>
  <c r="W259" i="23" s="1"/>
  <c r="W260" i="23" s="1"/>
  <c r="W261" i="23" s="1"/>
  <c r="W262" i="23" s="1"/>
  <c r="W263" i="23" s="1"/>
  <c r="W264" i="23" s="1"/>
  <c r="W265" i="23" s="1"/>
  <c r="W266" i="23" s="1"/>
  <c r="W267" i="23" s="1"/>
  <c r="W268" i="23" s="1"/>
  <c r="W269" i="23" s="1"/>
  <c r="W270" i="23" s="1"/>
  <c r="W271" i="23" s="1"/>
  <c r="W272" i="23" s="1"/>
  <c r="W273" i="23" s="1"/>
  <c r="W274" i="23" s="1"/>
  <c r="W275" i="23" s="1"/>
  <c r="W276" i="23" s="1"/>
  <c r="W277" i="23" s="1"/>
  <c r="W278" i="23" s="1"/>
  <c r="W279" i="23" s="1"/>
  <c r="W280" i="23" s="1"/>
  <c r="W281" i="23" s="1"/>
  <c r="W282" i="23" s="1"/>
  <c r="W283" i="23" s="1"/>
  <c r="W284" i="23" s="1"/>
  <c r="W285" i="23" s="1"/>
  <c r="W286" i="23" s="1"/>
  <c r="W287" i="23" s="1"/>
  <c r="W288" i="23" s="1"/>
  <c r="W289" i="23" s="1"/>
  <c r="W290" i="23" s="1"/>
  <c r="W291" i="23" s="1"/>
  <c r="W292" i="23" s="1"/>
  <c r="W293" i="23" s="1"/>
  <c r="W294" i="23" s="1"/>
  <c r="W295" i="23" s="1"/>
  <c r="W296" i="23" s="1"/>
  <c r="W297" i="23" s="1"/>
  <c r="W298" i="23" s="1"/>
  <c r="W299" i="23" s="1"/>
  <c r="W300" i="23" s="1"/>
  <c r="W301" i="23" s="1"/>
  <c r="W302" i="23" s="1"/>
  <c r="W303" i="23" s="1"/>
  <c r="W304" i="23" s="1"/>
  <c r="W305" i="23" s="1"/>
  <c r="W306" i="23" s="1"/>
  <c r="W307" i="23" s="1"/>
  <c r="W308" i="23" s="1"/>
  <c r="W309" i="23" s="1"/>
  <c r="W310" i="23" s="1"/>
  <c r="W311" i="23" s="1"/>
  <c r="W312" i="23" s="1"/>
  <c r="W313" i="23" s="1"/>
  <c r="W314" i="23" s="1"/>
  <c r="W315" i="23" s="1"/>
  <c r="W316" i="23" s="1"/>
  <c r="W317" i="23" s="1"/>
  <c r="W318" i="23" s="1"/>
  <c r="W319" i="23" s="1"/>
  <c r="W320" i="23" s="1"/>
  <c r="W321" i="23" s="1"/>
  <c r="W322" i="23" s="1"/>
  <c r="W323" i="23" s="1"/>
  <c r="W324" i="23" s="1"/>
  <c r="W325" i="23" s="1"/>
  <c r="W326" i="23" s="1"/>
  <c r="W327" i="23" s="1"/>
  <c r="W328" i="23" s="1"/>
  <c r="W329" i="23" s="1"/>
  <c r="W330" i="23" s="1"/>
  <c r="W331" i="23" s="1"/>
  <c r="W332" i="23" s="1"/>
  <c r="W333" i="23" s="1"/>
  <c r="W334" i="23" s="1"/>
  <c r="W335" i="23" s="1"/>
  <c r="W336" i="23" s="1"/>
  <c r="W337" i="23" s="1"/>
  <c r="W338" i="23" s="1"/>
  <c r="W339" i="23" s="1"/>
  <c r="W340" i="23" s="1"/>
  <c r="W341" i="23" s="1"/>
  <c r="W342" i="23" s="1"/>
  <c r="W343" i="23" s="1"/>
  <c r="W344" i="23" s="1"/>
  <c r="W345" i="23" s="1"/>
  <c r="W346" i="23" s="1"/>
  <c r="W347" i="23" s="1"/>
  <c r="W348" i="23" s="1"/>
  <c r="W349" i="23" s="1"/>
  <c r="W350" i="23" s="1"/>
  <c r="W351" i="23" s="1"/>
  <c r="W352" i="23" s="1"/>
  <c r="W353" i="23" s="1"/>
  <c r="W354" i="23" s="1"/>
  <c r="W355" i="23" s="1"/>
  <c r="W356" i="23" s="1"/>
  <c r="W357" i="23" s="1"/>
  <c r="W358" i="23" s="1"/>
  <c r="W359" i="23" s="1"/>
  <c r="W360" i="23" s="1"/>
  <c r="W361" i="23" s="1"/>
  <c r="W362" i="23" s="1"/>
  <c r="W363" i="23" s="1"/>
  <c r="W364" i="23" s="1"/>
  <c r="W365" i="23" s="1"/>
  <c r="W366" i="23" s="1"/>
  <c r="W367" i="23" s="1"/>
  <c r="W368" i="23" s="1"/>
  <c r="W369" i="23" s="1"/>
  <c r="W370" i="23" s="1"/>
  <c r="W371" i="23" s="1"/>
  <c r="W372" i="23" s="1"/>
  <c r="W373" i="23" s="1"/>
  <c r="W374" i="23" s="1"/>
  <c r="W375" i="23" s="1"/>
  <c r="W376" i="23" s="1"/>
  <c r="W377" i="23" s="1"/>
  <c r="W378" i="23" s="1"/>
  <c r="W379" i="23" s="1"/>
  <c r="W380" i="23" s="1"/>
  <c r="W381" i="23" s="1"/>
  <c r="W382" i="23" s="1"/>
  <c r="W383" i="23" s="1"/>
  <c r="W384" i="23" s="1"/>
  <c r="W385" i="23" s="1"/>
  <c r="W386" i="23" s="1"/>
  <c r="W387" i="23" s="1"/>
  <c r="W388" i="23" s="1"/>
  <c r="W389" i="23" s="1"/>
  <c r="W390" i="23" s="1"/>
  <c r="W391" i="23" s="1"/>
  <c r="W392" i="23" s="1"/>
  <c r="W393" i="23" s="1"/>
  <c r="W394" i="23" s="1"/>
  <c r="W395" i="23" s="1"/>
  <c r="W396" i="23" s="1"/>
  <c r="W397" i="23" s="1"/>
  <c r="W398" i="23" s="1"/>
  <c r="W399" i="23" s="1"/>
  <c r="W400" i="23" s="1"/>
  <c r="W401" i="23" s="1"/>
  <c r="W402" i="23" s="1"/>
  <c r="W403" i="23" s="1"/>
  <c r="W404" i="23" s="1"/>
  <c r="W405" i="23" s="1"/>
  <c r="W406" i="23" s="1"/>
  <c r="W407" i="23" s="1"/>
  <c r="W408" i="23" s="1"/>
  <c r="W409" i="23" s="1"/>
  <c r="W410" i="23" s="1"/>
  <c r="W411" i="23" s="1"/>
  <c r="W412" i="23" s="1"/>
  <c r="W413" i="23" s="1"/>
  <c r="W414" i="23" s="1"/>
  <c r="W415" i="23" s="1"/>
  <c r="W416" i="23" s="1"/>
  <c r="W417" i="23" s="1"/>
  <c r="W418" i="23" s="1"/>
  <c r="W419" i="23" s="1"/>
  <c r="W420" i="23" s="1"/>
  <c r="W421" i="23" s="1"/>
  <c r="W422" i="23" s="1"/>
  <c r="W423" i="23" s="1"/>
  <c r="W424" i="23" s="1"/>
  <c r="W425" i="23" s="1"/>
  <c r="W426" i="23" s="1"/>
  <c r="W427" i="23" s="1"/>
  <c r="W428" i="23" s="1"/>
  <c r="W429" i="23" s="1"/>
  <c r="W430" i="23" s="1"/>
  <c r="W431" i="23" s="1"/>
  <c r="W432" i="23" s="1"/>
  <c r="W433" i="23" s="1"/>
  <c r="W434" i="23" s="1"/>
  <c r="W435" i="23" s="1"/>
  <c r="W436" i="23" s="1"/>
  <c r="W437" i="23" s="1"/>
  <c r="W438" i="23" s="1"/>
  <c r="W439" i="23" s="1"/>
  <c r="W440" i="23" s="1"/>
  <c r="W441" i="23" s="1"/>
  <c r="W442" i="23" s="1"/>
  <c r="W443" i="23" s="1"/>
  <c r="W444" i="23" s="1"/>
  <c r="W445" i="23" s="1"/>
  <c r="W446" i="23" s="1"/>
  <c r="W447" i="23" s="1"/>
  <c r="W448" i="23" s="1"/>
  <c r="W449" i="23" s="1"/>
  <c r="W450" i="23" s="1"/>
  <c r="W451" i="23" s="1"/>
  <c r="W452" i="23" s="1"/>
  <c r="W453" i="23" s="1"/>
  <c r="W454" i="23" s="1"/>
  <c r="W455" i="23" s="1"/>
  <c r="W456" i="23" s="1"/>
  <c r="W457" i="23" s="1"/>
  <c r="W458" i="23" s="1"/>
  <c r="W459" i="23" s="1"/>
  <c r="W460" i="23" s="1"/>
  <c r="W461" i="23" s="1"/>
  <c r="W462" i="23" s="1"/>
  <c r="W463" i="23" s="1"/>
  <c r="W464" i="23" s="1"/>
  <c r="W465" i="23" s="1"/>
  <c r="W466" i="23" s="1"/>
  <c r="W467" i="23" s="1"/>
  <c r="W468" i="23" s="1"/>
  <c r="W469" i="23" s="1"/>
  <c r="W470" i="23" s="1"/>
  <c r="W471" i="23" s="1"/>
  <c r="W472" i="23" s="1"/>
  <c r="W473" i="23" s="1"/>
  <c r="W474" i="23" s="1"/>
  <c r="W475" i="23" s="1"/>
  <c r="W476" i="23" s="1"/>
  <c r="W477" i="23" s="1"/>
  <c r="W478" i="23" s="1"/>
  <c r="W479" i="23" s="1"/>
  <c r="W480" i="23" s="1"/>
  <c r="W481" i="23" s="1"/>
  <c r="W482" i="23" s="1"/>
  <c r="W483" i="23" s="1"/>
  <c r="W484" i="23" s="1"/>
  <c r="W485" i="23" s="1"/>
  <c r="W486" i="23" s="1"/>
  <c r="W487" i="23" s="1"/>
  <c r="W488" i="23" s="1"/>
  <c r="W489" i="23" s="1"/>
  <c r="W490" i="23" s="1"/>
  <c r="W491" i="23" s="1"/>
  <c r="W492" i="23" s="1"/>
  <c r="W493" i="23" s="1"/>
  <c r="W494" i="23" s="1"/>
  <c r="W495" i="23" s="1"/>
  <c r="W496" i="23" s="1"/>
  <c r="W497" i="23" s="1"/>
  <c r="W498" i="23" s="1"/>
  <c r="W499" i="23" s="1"/>
  <c r="W500" i="23" s="1"/>
  <c r="W501" i="23" s="1"/>
  <c r="W502" i="23" s="1"/>
  <c r="W503" i="23" s="1"/>
  <c r="W504" i="23" s="1"/>
  <c r="W505" i="23" s="1"/>
  <c r="W506" i="23" s="1"/>
  <c r="W507" i="23" s="1"/>
  <c r="W508" i="23" s="1"/>
  <c r="W509" i="23" s="1"/>
  <c r="W510" i="23" s="1"/>
  <c r="W511" i="23" s="1"/>
  <c r="W512" i="23" s="1"/>
  <c r="W513" i="23" s="1"/>
  <c r="W514" i="23" s="1"/>
  <c r="W515" i="23" s="1"/>
  <c r="W516" i="23" s="1"/>
  <c r="W517" i="23" s="1"/>
  <c r="W518" i="23" s="1"/>
  <c r="W519" i="23" s="1"/>
  <c r="W520" i="23" s="1"/>
  <c r="W521" i="23" s="1"/>
  <c r="W522" i="23" s="1"/>
  <c r="W523" i="23" s="1"/>
  <c r="W524" i="23" s="1"/>
  <c r="W525" i="23" s="1"/>
  <c r="W526" i="23" s="1"/>
  <c r="W527" i="23" s="1"/>
  <c r="W528" i="23" s="1"/>
  <c r="W529" i="23" s="1"/>
  <c r="W530" i="23" s="1"/>
  <c r="W531" i="23" s="1"/>
  <c r="W532" i="23" s="1"/>
  <c r="W533" i="23" s="1"/>
  <c r="W534" i="23" s="1"/>
  <c r="W535" i="23" s="1"/>
  <c r="W536" i="23" s="1"/>
  <c r="W537" i="23" s="1"/>
  <c r="W538" i="23" s="1"/>
  <c r="W539" i="23" s="1"/>
  <c r="W540" i="23" s="1"/>
  <c r="W541" i="23" s="1"/>
  <c r="W542" i="23" s="1"/>
  <c r="W543" i="23" s="1"/>
  <c r="W544" i="23" s="1"/>
  <c r="W545" i="23" s="1"/>
  <c r="W546" i="23" s="1"/>
  <c r="W547" i="23" s="1"/>
  <c r="W548" i="23" s="1"/>
  <c r="W549" i="23" s="1"/>
  <c r="W550" i="23" s="1"/>
  <c r="W551" i="23" s="1"/>
  <c r="W552" i="23" s="1"/>
  <c r="W553" i="23" s="1"/>
  <c r="W554" i="23" s="1"/>
  <c r="W555" i="23" s="1"/>
  <c r="W556" i="23" s="1"/>
  <c r="W557" i="23" s="1"/>
  <c r="W558" i="23" s="1"/>
  <c r="W559" i="23" s="1"/>
  <c r="W560" i="23" s="1"/>
  <c r="W561" i="23" s="1"/>
  <c r="W562" i="23" s="1"/>
  <c r="W563" i="23" s="1"/>
  <c r="W564" i="23" s="1"/>
  <c r="W565" i="23" s="1"/>
  <c r="W566" i="23" s="1"/>
  <c r="W567" i="23" s="1"/>
  <c r="W568" i="23" s="1"/>
  <c r="W569" i="23" s="1"/>
  <c r="W570" i="23" s="1"/>
  <c r="W571" i="23" s="1"/>
  <c r="W572" i="23" s="1"/>
  <c r="W573" i="23" s="1"/>
  <c r="W574" i="23" s="1"/>
  <c r="W575" i="23" s="1"/>
  <c r="W576" i="23" s="1"/>
  <c r="W577" i="23" s="1"/>
  <c r="W578" i="23" s="1"/>
  <c r="W579" i="23" s="1"/>
  <c r="W580" i="23" s="1"/>
  <c r="W581" i="23" s="1"/>
  <c r="W582" i="23" s="1"/>
  <c r="W583" i="23" s="1"/>
  <c r="W584" i="23" s="1"/>
  <c r="W585" i="23" s="1"/>
  <c r="W586" i="23" s="1"/>
  <c r="W587" i="23" s="1"/>
  <c r="W588" i="23" s="1"/>
  <c r="W589" i="23" s="1"/>
  <c r="W590" i="23" s="1"/>
  <c r="W591" i="23" s="1"/>
  <c r="W592" i="23" s="1"/>
  <c r="W593" i="23" s="1"/>
  <c r="W594" i="23" s="1"/>
  <c r="W595" i="23" s="1"/>
  <c r="W596" i="23" s="1"/>
  <c r="W597" i="23" s="1"/>
  <c r="W598" i="23" s="1"/>
  <c r="W599" i="23" s="1"/>
  <c r="W600" i="23" s="1"/>
  <c r="W601" i="23" s="1"/>
  <c r="W602" i="23" s="1"/>
  <c r="W603" i="23" s="1"/>
  <c r="W604" i="23" s="1"/>
  <c r="W605" i="23" s="1"/>
  <c r="W606" i="23" s="1"/>
  <c r="W607" i="23" s="1"/>
  <c r="B2" i="23"/>
  <c r="B2" i="36" s="1"/>
  <c r="N8" i="23"/>
  <c r="W9" i="22"/>
  <c r="W10" i="22" s="1"/>
  <c r="W11" i="22" s="1"/>
  <c r="W12" i="22" s="1"/>
  <c r="W13" i="22" s="1"/>
  <c r="W14" i="22" s="1"/>
  <c r="W15" i="22" s="1"/>
  <c r="W16" i="22" s="1"/>
  <c r="W17" i="22" s="1"/>
  <c r="W18" i="22" s="1"/>
  <c r="W19" i="22" s="1"/>
  <c r="W20" i="22" s="1"/>
  <c r="W21" i="22" s="1"/>
  <c r="W22" i="22" s="1"/>
  <c r="W23" i="22" s="1"/>
  <c r="W24" i="22" s="1"/>
  <c r="W25" i="22" s="1"/>
  <c r="W26" i="22" s="1"/>
  <c r="W27" i="22" s="1"/>
  <c r="W28" i="22" s="1"/>
  <c r="W29" i="22" s="1"/>
  <c r="W30" i="22" s="1"/>
  <c r="W31" i="22" s="1"/>
  <c r="W32" i="22" s="1"/>
  <c r="W33" i="22" s="1"/>
  <c r="W34" i="22" s="1"/>
  <c r="W35" i="22" s="1"/>
  <c r="W36" i="22" s="1"/>
  <c r="W37" i="22" s="1"/>
  <c r="W38" i="22" s="1"/>
  <c r="W39" i="22" s="1"/>
  <c r="W40" i="22" s="1"/>
  <c r="W41" i="22" s="1"/>
  <c r="W42" i="22" s="1"/>
  <c r="W43" i="22" s="1"/>
  <c r="W44" i="22" s="1"/>
  <c r="W45" i="22" s="1"/>
  <c r="W46" i="22" s="1"/>
  <c r="W47" i="22" s="1"/>
  <c r="W48" i="22" s="1"/>
  <c r="W49" i="22" s="1"/>
  <c r="W50" i="22" s="1"/>
  <c r="W51" i="22" s="1"/>
  <c r="W52" i="22" s="1"/>
  <c r="W53" i="22" s="1"/>
  <c r="W54" i="22" s="1"/>
  <c r="W55" i="22" s="1"/>
  <c r="W56" i="22" s="1"/>
  <c r="W57" i="22" s="1"/>
  <c r="W58" i="22" s="1"/>
  <c r="W59" i="22" s="1"/>
  <c r="W60" i="22" s="1"/>
  <c r="W61" i="22" s="1"/>
  <c r="W62" i="22" s="1"/>
  <c r="W63" i="22" s="1"/>
  <c r="W64" i="22" s="1"/>
  <c r="W65" i="22" s="1"/>
  <c r="W66" i="22" s="1"/>
  <c r="W67" i="22" s="1"/>
  <c r="W68" i="22" s="1"/>
  <c r="W69" i="22" s="1"/>
  <c r="W70" i="22" s="1"/>
  <c r="W71" i="22" s="1"/>
  <c r="W72" i="22" s="1"/>
  <c r="W73" i="22" s="1"/>
  <c r="W74" i="22" s="1"/>
  <c r="W75" i="22" s="1"/>
  <c r="W76" i="22" s="1"/>
  <c r="W77" i="22" s="1"/>
  <c r="W78" i="22" s="1"/>
  <c r="W79" i="22" s="1"/>
  <c r="W80" i="22" s="1"/>
  <c r="W81" i="22" s="1"/>
  <c r="W82" i="22" s="1"/>
  <c r="W83" i="22" s="1"/>
  <c r="W84" i="22" s="1"/>
  <c r="W85" i="22" s="1"/>
  <c r="W86" i="22" s="1"/>
  <c r="W87" i="22" s="1"/>
  <c r="W88" i="22" s="1"/>
  <c r="W89" i="22" s="1"/>
  <c r="W90" i="22" s="1"/>
  <c r="W91" i="22" s="1"/>
  <c r="W92" i="22" s="1"/>
  <c r="W93" i="22" s="1"/>
  <c r="W94" i="22" s="1"/>
  <c r="W95" i="22" s="1"/>
  <c r="W96" i="22" s="1"/>
  <c r="W97" i="22" s="1"/>
  <c r="W98" i="22" s="1"/>
  <c r="W99" i="22" s="1"/>
  <c r="W100" i="22" s="1"/>
  <c r="W101" i="22" s="1"/>
  <c r="W102" i="22" s="1"/>
  <c r="W103" i="22" s="1"/>
  <c r="W104" i="22" s="1"/>
  <c r="W105" i="22" s="1"/>
  <c r="W106" i="22" s="1"/>
  <c r="W107" i="22" s="1"/>
  <c r="W108" i="22" s="1"/>
  <c r="W109" i="22" s="1"/>
  <c r="W110" i="22" s="1"/>
  <c r="W111" i="22" s="1"/>
  <c r="W112" i="22" s="1"/>
  <c r="W113" i="22" s="1"/>
  <c r="W114" i="22" s="1"/>
  <c r="W115" i="22" s="1"/>
  <c r="W116" i="22" s="1"/>
  <c r="W117" i="22" s="1"/>
  <c r="W118" i="22" s="1"/>
  <c r="W119" i="22" s="1"/>
  <c r="W120" i="22" s="1"/>
  <c r="W121" i="22" s="1"/>
  <c r="W122" i="22" s="1"/>
  <c r="W123" i="22" s="1"/>
  <c r="W124" i="22" s="1"/>
  <c r="W125" i="22" s="1"/>
  <c r="W126" i="22" s="1"/>
  <c r="W127" i="22" s="1"/>
  <c r="W128" i="22" s="1"/>
  <c r="W129" i="22" s="1"/>
  <c r="W130" i="22" s="1"/>
  <c r="W131" i="22" s="1"/>
  <c r="W132" i="22" s="1"/>
  <c r="W133" i="22" s="1"/>
  <c r="W134" i="22" s="1"/>
  <c r="W135" i="22" s="1"/>
  <c r="W136" i="22" s="1"/>
  <c r="W137" i="22" s="1"/>
  <c r="W138" i="22" s="1"/>
  <c r="W139" i="22" s="1"/>
  <c r="W140" i="22" s="1"/>
  <c r="W141" i="22" s="1"/>
  <c r="W142" i="22" s="1"/>
  <c r="W143" i="22" s="1"/>
  <c r="W144" i="22" s="1"/>
  <c r="W145" i="22" s="1"/>
  <c r="W146" i="22" s="1"/>
  <c r="W147" i="22" s="1"/>
  <c r="W148" i="22" s="1"/>
  <c r="W149" i="22" s="1"/>
  <c r="W150" i="22" s="1"/>
  <c r="W151" i="22" s="1"/>
  <c r="W152" i="22" s="1"/>
  <c r="W153" i="22" s="1"/>
  <c r="W154" i="22" s="1"/>
  <c r="W155" i="22" s="1"/>
  <c r="W156" i="22" s="1"/>
  <c r="W157" i="22" s="1"/>
  <c r="W158" i="22" s="1"/>
  <c r="W159" i="22" s="1"/>
  <c r="W160" i="22" s="1"/>
  <c r="W161" i="22" s="1"/>
  <c r="W162" i="22" s="1"/>
  <c r="W163" i="22" s="1"/>
  <c r="W164" i="22" s="1"/>
  <c r="W165" i="22" s="1"/>
  <c r="W166" i="22" s="1"/>
  <c r="W167" i="22" s="1"/>
  <c r="W168" i="22" s="1"/>
  <c r="W169" i="22" s="1"/>
  <c r="W170" i="22" s="1"/>
  <c r="W171" i="22" s="1"/>
  <c r="W172" i="22" s="1"/>
  <c r="W173" i="22" s="1"/>
  <c r="W174" i="22" s="1"/>
  <c r="W175" i="22" s="1"/>
  <c r="W176" i="22" s="1"/>
  <c r="W177" i="22" s="1"/>
  <c r="W178" i="22" s="1"/>
  <c r="W179" i="22" s="1"/>
  <c r="W180" i="22" s="1"/>
  <c r="W181" i="22" s="1"/>
  <c r="W182" i="22" s="1"/>
  <c r="W183" i="22" s="1"/>
  <c r="W184" i="22" s="1"/>
  <c r="W185" i="22" s="1"/>
  <c r="W186" i="22" s="1"/>
  <c r="W187" i="22" s="1"/>
  <c r="W188" i="22" s="1"/>
  <c r="W189" i="22" s="1"/>
  <c r="W190" i="22" s="1"/>
  <c r="W191" i="22" s="1"/>
  <c r="W192" i="22" s="1"/>
  <c r="W193" i="22" s="1"/>
  <c r="W194" i="22" s="1"/>
  <c r="W195" i="22" s="1"/>
  <c r="W196" i="22" s="1"/>
  <c r="W197" i="22" s="1"/>
  <c r="W198" i="22" s="1"/>
  <c r="W199" i="22" s="1"/>
  <c r="W200" i="22" s="1"/>
  <c r="W201" i="22" s="1"/>
  <c r="W202" i="22" s="1"/>
  <c r="W203" i="22" s="1"/>
  <c r="W204" i="22" s="1"/>
  <c r="W205" i="22" s="1"/>
  <c r="W206" i="22" s="1"/>
  <c r="W207" i="22" s="1"/>
  <c r="W208" i="22" s="1"/>
  <c r="W209" i="22" s="1"/>
  <c r="W210" i="22" s="1"/>
  <c r="W211" i="22" s="1"/>
  <c r="W212" i="22" s="1"/>
  <c r="W213" i="22" s="1"/>
  <c r="W214" i="22" s="1"/>
  <c r="W215" i="22" s="1"/>
  <c r="W216" i="22" s="1"/>
  <c r="W217" i="22" s="1"/>
  <c r="W218" i="22" s="1"/>
  <c r="W219" i="22" s="1"/>
  <c r="W220" i="22" s="1"/>
  <c r="W221" i="22" s="1"/>
  <c r="W222" i="22" s="1"/>
  <c r="W223" i="22" s="1"/>
  <c r="W224" i="22" s="1"/>
  <c r="W225" i="22" s="1"/>
  <c r="W226" i="22" s="1"/>
  <c r="W227" i="22" s="1"/>
  <c r="W228" i="22" s="1"/>
  <c r="W229" i="22" s="1"/>
  <c r="W230" i="22" s="1"/>
  <c r="W231" i="22" s="1"/>
  <c r="W232" i="22" s="1"/>
  <c r="W233" i="22" s="1"/>
  <c r="W234" i="22" s="1"/>
  <c r="W235" i="22" s="1"/>
  <c r="W236" i="22" s="1"/>
  <c r="W237" i="22" s="1"/>
  <c r="W238" i="22" s="1"/>
  <c r="W239" i="22" s="1"/>
  <c r="W240" i="22" s="1"/>
  <c r="W241" i="22" s="1"/>
  <c r="W242" i="22" s="1"/>
  <c r="W243" i="22" s="1"/>
  <c r="W244" i="22" s="1"/>
  <c r="W245" i="22" s="1"/>
  <c r="W246" i="22" s="1"/>
  <c r="W247" i="22" s="1"/>
  <c r="W248" i="22" s="1"/>
  <c r="W249" i="22" s="1"/>
  <c r="W250" i="22" s="1"/>
  <c r="W251" i="22" s="1"/>
  <c r="W252" i="22" s="1"/>
  <c r="W253" i="22" s="1"/>
  <c r="W254" i="22" s="1"/>
  <c r="W255" i="22" s="1"/>
  <c r="W256" i="22" s="1"/>
  <c r="W257" i="22" s="1"/>
  <c r="W258" i="22" s="1"/>
  <c r="W259" i="22" s="1"/>
  <c r="W260" i="22" s="1"/>
  <c r="W261" i="22" s="1"/>
  <c r="W262" i="22" s="1"/>
  <c r="W263" i="22" s="1"/>
  <c r="W264" i="22" s="1"/>
  <c r="W265" i="22" s="1"/>
  <c r="W266" i="22" s="1"/>
  <c r="W267" i="22" s="1"/>
  <c r="W268" i="22" s="1"/>
  <c r="W269" i="22" s="1"/>
  <c r="W270" i="22" s="1"/>
  <c r="W271" i="22" s="1"/>
  <c r="W272" i="22" s="1"/>
  <c r="W273" i="22" s="1"/>
  <c r="W274" i="22" s="1"/>
  <c r="W275" i="22" s="1"/>
  <c r="W276" i="22" s="1"/>
  <c r="W277" i="22" s="1"/>
  <c r="W278" i="22" s="1"/>
  <c r="W279" i="22" s="1"/>
  <c r="W280" i="22" s="1"/>
  <c r="W281" i="22" s="1"/>
  <c r="W282" i="22" s="1"/>
  <c r="W283" i="22" s="1"/>
  <c r="W284" i="22" s="1"/>
  <c r="W285" i="22" s="1"/>
  <c r="W286" i="22" s="1"/>
  <c r="W287" i="22" s="1"/>
  <c r="W288" i="22" s="1"/>
  <c r="W289" i="22" s="1"/>
  <c r="W290" i="22" s="1"/>
  <c r="W291" i="22" s="1"/>
  <c r="W292" i="22" s="1"/>
  <c r="W293" i="22" s="1"/>
  <c r="W294" i="22" s="1"/>
  <c r="W295" i="22" s="1"/>
  <c r="W296" i="22" s="1"/>
  <c r="W297" i="22" s="1"/>
  <c r="W298" i="22" s="1"/>
  <c r="W299" i="22" s="1"/>
  <c r="W300" i="22" s="1"/>
  <c r="W301" i="22" s="1"/>
  <c r="W302" i="22" s="1"/>
  <c r="W303" i="22" s="1"/>
  <c r="W304" i="22" s="1"/>
  <c r="W305" i="22" s="1"/>
  <c r="W306" i="22" s="1"/>
  <c r="W307" i="22" s="1"/>
  <c r="W308" i="22" s="1"/>
  <c r="W309" i="22" s="1"/>
  <c r="W310" i="22" s="1"/>
  <c r="W311" i="22" s="1"/>
  <c r="W312" i="22" s="1"/>
  <c r="W313" i="22" s="1"/>
  <c r="W314" i="22" s="1"/>
  <c r="W315" i="22" s="1"/>
  <c r="W316" i="22" s="1"/>
  <c r="W317" i="22" s="1"/>
  <c r="W318" i="22" s="1"/>
  <c r="W319" i="22" s="1"/>
  <c r="W320" i="22" s="1"/>
  <c r="W321" i="22" s="1"/>
  <c r="W322" i="22" s="1"/>
  <c r="W323" i="22" s="1"/>
  <c r="W324" i="22" s="1"/>
  <c r="W325" i="22" s="1"/>
  <c r="W326" i="22" s="1"/>
  <c r="W327" i="22" s="1"/>
  <c r="W328" i="22" s="1"/>
  <c r="W329" i="22" s="1"/>
  <c r="W330" i="22" s="1"/>
  <c r="W331" i="22" s="1"/>
  <c r="W332" i="22" s="1"/>
  <c r="W333" i="22" s="1"/>
  <c r="W334" i="22" s="1"/>
  <c r="W335" i="22" s="1"/>
  <c r="W336" i="22" s="1"/>
  <c r="W337" i="22" s="1"/>
  <c r="W338" i="22" s="1"/>
  <c r="W339" i="22" s="1"/>
  <c r="W340" i="22" s="1"/>
  <c r="W341" i="22" s="1"/>
  <c r="W342" i="22" s="1"/>
  <c r="W343" i="22" s="1"/>
  <c r="W344" i="22" s="1"/>
  <c r="W345" i="22" s="1"/>
  <c r="W346" i="22" s="1"/>
  <c r="W347" i="22" s="1"/>
  <c r="W348" i="22" s="1"/>
  <c r="W349" i="22" s="1"/>
  <c r="W350" i="22" s="1"/>
  <c r="W351" i="22" s="1"/>
  <c r="W352" i="22" s="1"/>
  <c r="W353" i="22" s="1"/>
  <c r="W354" i="22" s="1"/>
  <c r="W355" i="22" s="1"/>
  <c r="W356" i="22" s="1"/>
  <c r="W357" i="22" s="1"/>
  <c r="W358" i="22" s="1"/>
  <c r="W359" i="22" s="1"/>
  <c r="W360" i="22" s="1"/>
  <c r="W361" i="22" s="1"/>
  <c r="W362" i="22" s="1"/>
  <c r="W363" i="22" s="1"/>
  <c r="W364" i="22" s="1"/>
  <c r="W365" i="22" s="1"/>
  <c r="W366" i="22" s="1"/>
  <c r="W367" i="22" s="1"/>
  <c r="W368" i="22" s="1"/>
  <c r="W369" i="22" s="1"/>
  <c r="W370" i="22" s="1"/>
  <c r="W371" i="22" s="1"/>
  <c r="W372" i="22" s="1"/>
  <c r="W373" i="22" s="1"/>
  <c r="W374" i="22" s="1"/>
  <c r="W375" i="22" s="1"/>
  <c r="W376" i="22" s="1"/>
  <c r="W377" i="22" s="1"/>
  <c r="W378" i="22" s="1"/>
  <c r="W379" i="22" s="1"/>
  <c r="W380" i="22" s="1"/>
  <c r="W381" i="22" s="1"/>
  <c r="W382" i="22" s="1"/>
  <c r="W383" i="22" s="1"/>
  <c r="W384" i="22" s="1"/>
  <c r="W385" i="22" s="1"/>
  <c r="W386" i="22" s="1"/>
  <c r="W387" i="22" s="1"/>
  <c r="W388" i="22" s="1"/>
  <c r="W389" i="22" s="1"/>
  <c r="W390" i="22" s="1"/>
  <c r="W391" i="22" s="1"/>
  <c r="W392" i="22" s="1"/>
  <c r="W393" i="22" s="1"/>
  <c r="W394" i="22" s="1"/>
  <c r="W395" i="22" s="1"/>
  <c r="W396" i="22" s="1"/>
  <c r="W397" i="22" s="1"/>
  <c r="W398" i="22" s="1"/>
  <c r="W399" i="22" s="1"/>
  <c r="W400" i="22" s="1"/>
  <c r="W401" i="22" s="1"/>
  <c r="W402" i="22" s="1"/>
  <c r="W403" i="22" s="1"/>
  <c r="W404" i="22" s="1"/>
  <c r="W405" i="22" s="1"/>
  <c r="W406" i="22" s="1"/>
  <c r="W407" i="22" s="1"/>
  <c r="W408" i="22" s="1"/>
  <c r="W409" i="22" s="1"/>
  <c r="W410" i="22" s="1"/>
  <c r="W411" i="22" s="1"/>
  <c r="W412" i="22" s="1"/>
  <c r="W413" i="22" s="1"/>
  <c r="W414" i="22" s="1"/>
  <c r="W415" i="22" s="1"/>
  <c r="W416" i="22" s="1"/>
  <c r="W417" i="22" s="1"/>
  <c r="W418" i="22" s="1"/>
  <c r="W419" i="22" s="1"/>
  <c r="W420" i="22" s="1"/>
  <c r="W421" i="22" s="1"/>
  <c r="W422" i="22" s="1"/>
  <c r="W423" i="22" s="1"/>
  <c r="W424" i="22" s="1"/>
  <c r="W425" i="22" s="1"/>
  <c r="W426" i="22" s="1"/>
  <c r="W427" i="22" s="1"/>
  <c r="W428" i="22" s="1"/>
  <c r="W429" i="22" s="1"/>
  <c r="W430" i="22" s="1"/>
  <c r="W431" i="22" s="1"/>
  <c r="W432" i="22" s="1"/>
  <c r="W433" i="22" s="1"/>
  <c r="W434" i="22" s="1"/>
  <c r="W435" i="22" s="1"/>
  <c r="W436" i="22" s="1"/>
  <c r="W437" i="22" s="1"/>
  <c r="W438" i="22" s="1"/>
  <c r="W439" i="22" s="1"/>
  <c r="W440" i="22" s="1"/>
  <c r="W441" i="22" s="1"/>
  <c r="W442" i="22" s="1"/>
  <c r="W443" i="22" s="1"/>
  <c r="W444" i="22" s="1"/>
  <c r="W445" i="22" s="1"/>
  <c r="W446" i="22" s="1"/>
  <c r="W447" i="22" s="1"/>
  <c r="W448" i="22" s="1"/>
  <c r="W449" i="22" s="1"/>
  <c r="W450" i="22" s="1"/>
  <c r="W451" i="22" s="1"/>
  <c r="W452" i="22" s="1"/>
  <c r="W453" i="22" s="1"/>
  <c r="W454" i="22" s="1"/>
  <c r="W455" i="22" s="1"/>
  <c r="W456" i="22" s="1"/>
  <c r="W457" i="22" s="1"/>
  <c r="W458" i="22" s="1"/>
  <c r="W459" i="22" s="1"/>
  <c r="W460" i="22" s="1"/>
  <c r="W461" i="22" s="1"/>
  <c r="W462" i="22" s="1"/>
  <c r="W463" i="22" s="1"/>
  <c r="W464" i="22" s="1"/>
  <c r="W465" i="22" s="1"/>
  <c r="W466" i="22" s="1"/>
  <c r="W467" i="22" s="1"/>
  <c r="W468" i="22" s="1"/>
  <c r="W469" i="22" s="1"/>
  <c r="W470" i="22" s="1"/>
  <c r="W471" i="22" s="1"/>
  <c r="W472" i="22" s="1"/>
  <c r="W473" i="22" s="1"/>
  <c r="W474" i="22" s="1"/>
  <c r="W475" i="22" s="1"/>
  <c r="W476" i="22" s="1"/>
  <c r="W477" i="22" s="1"/>
  <c r="W478" i="22" s="1"/>
  <c r="W479" i="22" s="1"/>
  <c r="W480" i="22" s="1"/>
  <c r="W481" i="22" s="1"/>
  <c r="W482" i="22" s="1"/>
  <c r="W483" i="22" s="1"/>
  <c r="W484" i="22" s="1"/>
  <c r="W485" i="22" s="1"/>
  <c r="W486" i="22" s="1"/>
  <c r="W487" i="22" s="1"/>
  <c r="W488" i="22" s="1"/>
  <c r="W489" i="22" s="1"/>
  <c r="W490" i="22" s="1"/>
  <c r="W491" i="22" s="1"/>
  <c r="W492" i="22" s="1"/>
  <c r="W493" i="22" s="1"/>
  <c r="W494" i="22" s="1"/>
  <c r="W495" i="22" s="1"/>
  <c r="W496" i="22" s="1"/>
  <c r="W497" i="22" s="1"/>
  <c r="W498" i="22" s="1"/>
  <c r="W499" i="22" s="1"/>
  <c r="W500" i="22" s="1"/>
  <c r="W501" i="22" s="1"/>
  <c r="W502" i="22" s="1"/>
  <c r="W503" i="22" s="1"/>
  <c r="W504" i="22" s="1"/>
  <c r="W505" i="22" s="1"/>
  <c r="W506" i="22" s="1"/>
  <c r="W507" i="22" s="1"/>
  <c r="W508" i="22" s="1"/>
  <c r="W509" i="22" s="1"/>
  <c r="W510" i="22" s="1"/>
  <c r="W511" i="22" s="1"/>
  <c r="W512" i="22" s="1"/>
  <c r="W513" i="22" s="1"/>
  <c r="W514" i="22" s="1"/>
  <c r="W515" i="22" s="1"/>
  <c r="W516" i="22" s="1"/>
  <c r="W517" i="22" s="1"/>
  <c r="W518" i="22" s="1"/>
  <c r="W519" i="22" s="1"/>
  <c r="W520" i="22" s="1"/>
  <c r="W521" i="22" s="1"/>
  <c r="W522" i="22" s="1"/>
  <c r="W523" i="22" s="1"/>
  <c r="W524" i="22" s="1"/>
  <c r="W525" i="22" s="1"/>
  <c r="W526" i="22" s="1"/>
  <c r="W527" i="22" s="1"/>
  <c r="W528" i="22" s="1"/>
  <c r="W529" i="22" s="1"/>
  <c r="W530" i="22" s="1"/>
  <c r="W531" i="22" s="1"/>
  <c r="W532" i="22" s="1"/>
  <c r="W533" i="22" s="1"/>
  <c r="W534" i="22" s="1"/>
  <c r="W535" i="22" s="1"/>
  <c r="W536" i="22" s="1"/>
  <c r="W537" i="22" s="1"/>
  <c r="W538" i="22" s="1"/>
  <c r="W539" i="22" s="1"/>
  <c r="W540" i="22" s="1"/>
  <c r="W541" i="22" s="1"/>
  <c r="W542" i="22" s="1"/>
  <c r="W543" i="22" s="1"/>
  <c r="W544" i="22" s="1"/>
  <c r="W545" i="22" s="1"/>
  <c r="W546" i="22" s="1"/>
  <c r="W547" i="22" s="1"/>
  <c r="W548" i="22" s="1"/>
  <c r="W549" i="22" s="1"/>
  <c r="W550" i="22" s="1"/>
  <c r="W551" i="22" s="1"/>
  <c r="W552" i="22" s="1"/>
  <c r="W553" i="22" s="1"/>
  <c r="W554" i="22" s="1"/>
  <c r="W555" i="22" s="1"/>
  <c r="W556" i="22" s="1"/>
  <c r="W557" i="22" s="1"/>
  <c r="W558" i="22" s="1"/>
  <c r="W559" i="22" s="1"/>
  <c r="W560" i="22" s="1"/>
  <c r="W561" i="22" s="1"/>
  <c r="W562" i="22" s="1"/>
  <c r="W563" i="22" s="1"/>
  <c r="W564" i="22" s="1"/>
  <c r="W565" i="22" s="1"/>
  <c r="W566" i="22" s="1"/>
  <c r="W567" i="22" s="1"/>
  <c r="W568" i="22" s="1"/>
  <c r="W569" i="22" s="1"/>
  <c r="W570" i="22" s="1"/>
  <c r="W571" i="22" s="1"/>
  <c r="W572" i="22" s="1"/>
  <c r="W573" i="22" s="1"/>
  <c r="W574" i="22" s="1"/>
  <c r="W575" i="22" s="1"/>
  <c r="W576" i="22" s="1"/>
  <c r="W577" i="22" s="1"/>
  <c r="W578" i="22" s="1"/>
  <c r="W579" i="22" s="1"/>
  <c r="W580" i="22" s="1"/>
  <c r="W581" i="22" s="1"/>
  <c r="W582" i="22" s="1"/>
  <c r="W583" i="22" s="1"/>
  <c r="W584" i="22" s="1"/>
  <c r="W585" i="22" s="1"/>
  <c r="W586" i="22" s="1"/>
  <c r="W587" i="22" s="1"/>
  <c r="W588" i="22" s="1"/>
  <c r="W589" i="22" s="1"/>
  <c r="W590" i="22" s="1"/>
  <c r="W591" i="22" s="1"/>
  <c r="W592" i="22" s="1"/>
  <c r="W593" i="22" s="1"/>
  <c r="W594" i="22" s="1"/>
  <c r="W595" i="22" s="1"/>
  <c r="W596" i="22" s="1"/>
  <c r="W597" i="22" s="1"/>
  <c r="W598" i="22" s="1"/>
  <c r="W599" i="22" s="1"/>
  <c r="W600" i="22" s="1"/>
  <c r="W601" i="22" s="1"/>
  <c r="W602" i="22" s="1"/>
  <c r="W603" i="22" s="1"/>
  <c r="W604" i="22" s="1"/>
  <c r="W605" i="22" s="1"/>
  <c r="W606" i="22" s="1"/>
  <c r="W607" i="22" s="1"/>
  <c r="B2" i="22"/>
  <c r="B2" i="35" s="1"/>
  <c r="N8" i="22"/>
  <c r="C8" i="22"/>
  <c r="AD8" i="22"/>
  <c r="N8" i="21"/>
  <c r="W9" i="21"/>
  <c r="W10" i="21" s="1"/>
  <c r="W11" i="21" s="1"/>
  <c r="W12" i="21" s="1"/>
  <c r="W13" i="21" s="1"/>
  <c r="W14" i="21" s="1"/>
  <c r="W15" i="21" s="1"/>
  <c r="W16" i="21" s="1"/>
  <c r="W17" i="21" s="1"/>
  <c r="W18" i="21" s="1"/>
  <c r="W19" i="21" s="1"/>
  <c r="W20" i="21" s="1"/>
  <c r="W21" i="21" s="1"/>
  <c r="W22" i="21" s="1"/>
  <c r="W23" i="21" s="1"/>
  <c r="W24" i="21" s="1"/>
  <c r="W25" i="21" s="1"/>
  <c r="W26" i="21" s="1"/>
  <c r="W27" i="21" s="1"/>
  <c r="W28" i="21" s="1"/>
  <c r="W29" i="21" s="1"/>
  <c r="W30" i="21" s="1"/>
  <c r="W31" i="21" s="1"/>
  <c r="W32" i="21" s="1"/>
  <c r="W33" i="21" s="1"/>
  <c r="W34" i="21" s="1"/>
  <c r="W35" i="21" s="1"/>
  <c r="W36" i="21" s="1"/>
  <c r="W37" i="21" s="1"/>
  <c r="W38" i="21" s="1"/>
  <c r="W39" i="21" s="1"/>
  <c r="W40" i="21" s="1"/>
  <c r="W41" i="21" s="1"/>
  <c r="W42" i="21" s="1"/>
  <c r="W43" i="21" s="1"/>
  <c r="W44" i="21" s="1"/>
  <c r="W45" i="21" s="1"/>
  <c r="W46" i="21" s="1"/>
  <c r="W47" i="21" s="1"/>
  <c r="W48" i="21" s="1"/>
  <c r="W49" i="21" s="1"/>
  <c r="W50" i="21" s="1"/>
  <c r="W51" i="21" s="1"/>
  <c r="W52" i="21" s="1"/>
  <c r="W53" i="21" s="1"/>
  <c r="W54" i="21" s="1"/>
  <c r="W55" i="21" s="1"/>
  <c r="W56" i="21" s="1"/>
  <c r="W57" i="21" s="1"/>
  <c r="W58" i="21" s="1"/>
  <c r="W59" i="21" s="1"/>
  <c r="W60" i="21" s="1"/>
  <c r="W61" i="21" s="1"/>
  <c r="W62" i="21" s="1"/>
  <c r="W63" i="21" s="1"/>
  <c r="W64" i="21" s="1"/>
  <c r="W65" i="21" s="1"/>
  <c r="W66" i="21" s="1"/>
  <c r="W67" i="21" s="1"/>
  <c r="W68" i="21" s="1"/>
  <c r="W69" i="21" s="1"/>
  <c r="W70" i="21" s="1"/>
  <c r="W71" i="21" s="1"/>
  <c r="W72" i="21" s="1"/>
  <c r="W73" i="21" s="1"/>
  <c r="W74" i="21" s="1"/>
  <c r="W75" i="21" s="1"/>
  <c r="W76" i="21" s="1"/>
  <c r="W77" i="21" s="1"/>
  <c r="W78" i="21" s="1"/>
  <c r="W79" i="21" s="1"/>
  <c r="W80" i="21" s="1"/>
  <c r="W81" i="21" s="1"/>
  <c r="W82" i="21" s="1"/>
  <c r="W83" i="21" s="1"/>
  <c r="W84" i="21" s="1"/>
  <c r="W85" i="21" s="1"/>
  <c r="W86" i="21" s="1"/>
  <c r="W87" i="21" s="1"/>
  <c r="W88" i="21" s="1"/>
  <c r="W89" i="21" s="1"/>
  <c r="W90" i="21" s="1"/>
  <c r="W91" i="21" s="1"/>
  <c r="W92" i="21" s="1"/>
  <c r="W93" i="21" s="1"/>
  <c r="W94" i="21" s="1"/>
  <c r="W95" i="21" s="1"/>
  <c r="W96" i="21" s="1"/>
  <c r="W97" i="21" s="1"/>
  <c r="W98" i="21" s="1"/>
  <c r="W99" i="21" s="1"/>
  <c r="W100" i="21" s="1"/>
  <c r="W101" i="21" s="1"/>
  <c r="W102" i="21" s="1"/>
  <c r="W103" i="21" s="1"/>
  <c r="W104" i="21" s="1"/>
  <c r="W105" i="21" s="1"/>
  <c r="W106" i="21" s="1"/>
  <c r="W107" i="21" s="1"/>
  <c r="W108" i="21" s="1"/>
  <c r="W109" i="21" s="1"/>
  <c r="W110" i="21" s="1"/>
  <c r="W111" i="21" s="1"/>
  <c r="W112" i="21" s="1"/>
  <c r="W113" i="21" s="1"/>
  <c r="W114" i="21" s="1"/>
  <c r="W115" i="21" s="1"/>
  <c r="W116" i="21" s="1"/>
  <c r="W117" i="21" s="1"/>
  <c r="W118" i="21" s="1"/>
  <c r="W119" i="21" s="1"/>
  <c r="W120" i="21" s="1"/>
  <c r="W121" i="21" s="1"/>
  <c r="W122" i="21" s="1"/>
  <c r="W123" i="21" s="1"/>
  <c r="W124" i="21" s="1"/>
  <c r="W125" i="21" s="1"/>
  <c r="W126" i="21" s="1"/>
  <c r="W127" i="21" s="1"/>
  <c r="W128" i="21" s="1"/>
  <c r="W129" i="21" s="1"/>
  <c r="W130" i="21" s="1"/>
  <c r="W131" i="21" s="1"/>
  <c r="W132" i="21" s="1"/>
  <c r="W133" i="21" s="1"/>
  <c r="W134" i="21" s="1"/>
  <c r="W135" i="21" s="1"/>
  <c r="W136" i="21" s="1"/>
  <c r="W137" i="21" s="1"/>
  <c r="W138" i="21" s="1"/>
  <c r="W139" i="21" s="1"/>
  <c r="W140" i="21" s="1"/>
  <c r="W141" i="21" s="1"/>
  <c r="W142" i="21" s="1"/>
  <c r="W143" i="21" s="1"/>
  <c r="W144" i="21" s="1"/>
  <c r="W145" i="21" s="1"/>
  <c r="W146" i="21" s="1"/>
  <c r="W147" i="21" s="1"/>
  <c r="W148" i="21" s="1"/>
  <c r="W149" i="21" s="1"/>
  <c r="W150" i="21" s="1"/>
  <c r="W151" i="21" s="1"/>
  <c r="W152" i="21" s="1"/>
  <c r="W153" i="21" s="1"/>
  <c r="W154" i="21" s="1"/>
  <c r="W155" i="21" s="1"/>
  <c r="W156" i="21" s="1"/>
  <c r="W157" i="21" s="1"/>
  <c r="W158" i="21" s="1"/>
  <c r="W159" i="21" s="1"/>
  <c r="W160" i="21" s="1"/>
  <c r="W161" i="21" s="1"/>
  <c r="W162" i="21" s="1"/>
  <c r="W163" i="21" s="1"/>
  <c r="W164" i="21" s="1"/>
  <c r="W165" i="21" s="1"/>
  <c r="W166" i="21" s="1"/>
  <c r="W167" i="21" s="1"/>
  <c r="W168" i="21" s="1"/>
  <c r="W169" i="21" s="1"/>
  <c r="W170" i="21" s="1"/>
  <c r="W171" i="21" s="1"/>
  <c r="W172" i="21" s="1"/>
  <c r="W173" i="21" s="1"/>
  <c r="W174" i="21" s="1"/>
  <c r="W175" i="21" s="1"/>
  <c r="W176" i="21" s="1"/>
  <c r="W177" i="21" s="1"/>
  <c r="W178" i="21" s="1"/>
  <c r="W179" i="21" s="1"/>
  <c r="W180" i="21" s="1"/>
  <c r="W181" i="21" s="1"/>
  <c r="W182" i="21" s="1"/>
  <c r="W183" i="21" s="1"/>
  <c r="W184" i="21" s="1"/>
  <c r="W185" i="21" s="1"/>
  <c r="W186" i="21" s="1"/>
  <c r="W187" i="21" s="1"/>
  <c r="W188" i="21" s="1"/>
  <c r="W189" i="21" s="1"/>
  <c r="W190" i="21" s="1"/>
  <c r="W191" i="21" s="1"/>
  <c r="W192" i="21" s="1"/>
  <c r="W193" i="21" s="1"/>
  <c r="W194" i="21" s="1"/>
  <c r="W195" i="21" s="1"/>
  <c r="W196" i="21" s="1"/>
  <c r="W197" i="21" s="1"/>
  <c r="W198" i="21" s="1"/>
  <c r="W199" i="21" s="1"/>
  <c r="W200" i="21" s="1"/>
  <c r="W201" i="21" s="1"/>
  <c r="W202" i="21" s="1"/>
  <c r="W203" i="21" s="1"/>
  <c r="W204" i="21" s="1"/>
  <c r="W205" i="21" s="1"/>
  <c r="W206" i="21" s="1"/>
  <c r="W207" i="21" s="1"/>
  <c r="W208" i="21" s="1"/>
  <c r="W209" i="21" s="1"/>
  <c r="W210" i="21" s="1"/>
  <c r="W211" i="21" s="1"/>
  <c r="W212" i="21" s="1"/>
  <c r="W213" i="21" s="1"/>
  <c r="W214" i="21" s="1"/>
  <c r="W215" i="21" s="1"/>
  <c r="W216" i="21" s="1"/>
  <c r="W217" i="21" s="1"/>
  <c r="W218" i="21" s="1"/>
  <c r="W219" i="21" s="1"/>
  <c r="W220" i="21" s="1"/>
  <c r="W221" i="21" s="1"/>
  <c r="W222" i="21" s="1"/>
  <c r="W223" i="21" s="1"/>
  <c r="W224" i="21" s="1"/>
  <c r="W225" i="21" s="1"/>
  <c r="W226" i="21" s="1"/>
  <c r="W227" i="21" s="1"/>
  <c r="W228" i="21" s="1"/>
  <c r="W229" i="21" s="1"/>
  <c r="W230" i="21" s="1"/>
  <c r="W231" i="21" s="1"/>
  <c r="W232" i="21" s="1"/>
  <c r="W233" i="21" s="1"/>
  <c r="W234" i="21" s="1"/>
  <c r="W235" i="21" s="1"/>
  <c r="W236" i="21" s="1"/>
  <c r="W237" i="21" s="1"/>
  <c r="W238" i="21" s="1"/>
  <c r="W239" i="21" s="1"/>
  <c r="W240" i="21" s="1"/>
  <c r="W241" i="21" s="1"/>
  <c r="W242" i="21" s="1"/>
  <c r="W243" i="21" s="1"/>
  <c r="W244" i="21" s="1"/>
  <c r="W245" i="21" s="1"/>
  <c r="W246" i="21" s="1"/>
  <c r="W247" i="21" s="1"/>
  <c r="W248" i="21" s="1"/>
  <c r="W249" i="21" s="1"/>
  <c r="W250" i="21" s="1"/>
  <c r="W251" i="21" s="1"/>
  <c r="W252" i="21" s="1"/>
  <c r="W253" i="21" s="1"/>
  <c r="W254" i="21" s="1"/>
  <c r="W255" i="21" s="1"/>
  <c r="W256" i="21" s="1"/>
  <c r="W257" i="21" s="1"/>
  <c r="W258" i="21" s="1"/>
  <c r="W259" i="21" s="1"/>
  <c r="W260" i="21" s="1"/>
  <c r="W261" i="21" s="1"/>
  <c r="W262" i="21" s="1"/>
  <c r="W263" i="21" s="1"/>
  <c r="W264" i="21" s="1"/>
  <c r="W265" i="21" s="1"/>
  <c r="W266" i="21" s="1"/>
  <c r="W267" i="21" s="1"/>
  <c r="W268" i="21" s="1"/>
  <c r="W269" i="21" s="1"/>
  <c r="W270" i="21" s="1"/>
  <c r="W271" i="21" s="1"/>
  <c r="W272" i="21" s="1"/>
  <c r="W273" i="21" s="1"/>
  <c r="W274" i="21" s="1"/>
  <c r="W275" i="21" s="1"/>
  <c r="W276" i="21" s="1"/>
  <c r="W277" i="21" s="1"/>
  <c r="W278" i="21" s="1"/>
  <c r="W279" i="21" s="1"/>
  <c r="W280" i="21" s="1"/>
  <c r="W281" i="21" s="1"/>
  <c r="W282" i="21" s="1"/>
  <c r="W283" i="21" s="1"/>
  <c r="W284" i="21" s="1"/>
  <c r="W285" i="21" s="1"/>
  <c r="W286" i="21" s="1"/>
  <c r="W287" i="21" s="1"/>
  <c r="W288" i="21" s="1"/>
  <c r="W289" i="21" s="1"/>
  <c r="W290" i="21" s="1"/>
  <c r="W291" i="21" s="1"/>
  <c r="W292" i="21" s="1"/>
  <c r="W293" i="21" s="1"/>
  <c r="W294" i="21" s="1"/>
  <c r="W295" i="21" s="1"/>
  <c r="W296" i="21" s="1"/>
  <c r="W297" i="21" s="1"/>
  <c r="W298" i="21" s="1"/>
  <c r="W299" i="21" s="1"/>
  <c r="W300" i="21" s="1"/>
  <c r="W301" i="21" s="1"/>
  <c r="W302" i="21" s="1"/>
  <c r="W303" i="21" s="1"/>
  <c r="W304" i="21" s="1"/>
  <c r="W305" i="21" s="1"/>
  <c r="W306" i="21" s="1"/>
  <c r="W307" i="21" s="1"/>
  <c r="W308" i="21" s="1"/>
  <c r="W309" i="21" s="1"/>
  <c r="W310" i="21" s="1"/>
  <c r="W311" i="21" s="1"/>
  <c r="W312" i="21" s="1"/>
  <c r="W313" i="21" s="1"/>
  <c r="W314" i="21" s="1"/>
  <c r="W315" i="21" s="1"/>
  <c r="W316" i="21" s="1"/>
  <c r="W317" i="21" s="1"/>
  <c r="W318" i="21" s="1"/>
  <c r="W319" i="21" s="1"/>
  <c r="W320" i="21" s="1"/>
  <c r="W321" i="21" s="1"/>
  <c r="W322" i="21" s="1"/>
  <c r="W323" i="21" s="1"/>
  <c r="W324" i="21" s="1"/>
  <c r="W325" i="21" s="1"/>
  <c r="W326" i="21" s="1"/>
  <c r="W327" i="21" s="1"/>
  <c r="W328" i="21" s="1"/>
  <c r="W329" i="21" s="1"/>
  <c r="W330" i="21" s="1"/>
  <c r="W331" i="21" s="1"/>
  <c r="W332" i="21" s="1"/>
  <c r="W333" i="21" s="1"/>
  <c r="W334" i="21" s="1"/>
  <c r="W335" i="21" s="1"/>
  <c r="W336" i="21" s="1"/>
  <c r="W337" i="21" s="1"/>
  <c r="W338" i="21" s="1"/>
  <c r="W339" i="21" s="1"/>
  <c r="W340" i="21" s="1"/>
  <c r="W341" i="21" s="1"/>
  <c r="W342" i="21" s="1"/>
  <c r="W343" i="21" s="1"/>
  <c r="W344" i="21" s="1"/>
  <c r="W345" i="21" s="1"/>
  <c r="W346" i="21" s="1"/>
  <c r="W347" i="21" s="1"/>
  <c r="W348" i="21" s="1"/>
  <c r="W349" i="21" s="1"/>
  <c r="W350" i="21" s="1"/>
  <c r="W351" i="21" s="1"/>
  <c r="W352" i="21" s="1"/>
  <c r="W353" i="21" s="1"/>
  <c r="W354" i="21" s="1"/>
  <c r="W355" i="21" s="1"/>
  <c r="W356" i="21" s="1"/>
  <c r="W357" i="21" s="1"/>
  <c r="W358" i="21" s="1"/>
  <c r="W359" i="21" s="1"/>
  <c r="W360" i="21" s="1"/>
  <c r="W361" i="21" s="1"/>
  <c r="W362" i="21" s="1"/>
  <c r="W363" i="21" s="1"/>
  <c r="W364" i="21" s="1"/>
  <c r="W365" i="21" s="1"/>
  <c r="W366" i="21" s="1"/>
  <c r="W367" i="21" s="1"/>
  <c r="W368" i="21" s="1"/>
  <c r="W369" i="21" s="1"/>
  <c r="W370" i="21" s="1"/>
  <c r="W371" i="21" s="1"/>
  <c r="W372" i="21" s="1"/>
  <c r="W373" i="21" s="1"/>
  <c r="W374" i="21" s="1"/>
  <c r="W375" i="21" s="1"/>
  <c r="W376" i="21" s="1"/>
  <c r="W377" i="21" s="1"/>
  <c r="W378" i="21" s="1"/>
  <c r="W379" i="21" s="1"/>
  <c r="W380" i="21" s="1"/>
  <c r="W381" i="21" s="1"/>
  <c r="W382" i="21" s="1"/>
  <c r="W383" i="21" s="1"/>
  <c r="W384" i="21" s="1"/>
  <c r="W385" i="21" s="1"/>
  <c r="W386" i="21" s="1"/>
  <c r="W387" i="21" s="1"/>
  <c r="W388" i="21" s="1"/>
  <c r="W389" i="21" s="1"/>
  <c r="W390" i="21" s="1"/>
  <c r="W391" i="21" s="1"/>
  <c r="W392" i="21" s="1"/>
  <c r="W393" i="21" s="1"/>
  <c r="W394" i="21" s="1"/>
  <c r="W395" i="21" s="1"/>
  <c r="W396" i="21" s="1"/>
  <c r="W397" i="21" s="1"/>
  <c r="W398" i="21" s="1"/>
  <c r="W399" i="21" s="1"/>
  <c r="W400" i="21" s="1"/>
  <c r="W401" i="21" s="1"/>
  <c r="W402" i="21" s="1"/>
  <c r="W403" i="21" s="1"/>
  <c r="W404" i="21" s="1"/>
  <c r="W405" i="21" s="1"/>
  <c r="W406" i="21" s="1"/>
  <c r="W407" i="21" s="1"/>
  <c r="W408" i="21" s="1"/>
  <c r="W409" i="21" s="1"/>
  <c r="W410" i="21" s="1"/>
  <c r="W411" i="21" s="1"/>
  <c r="W412" i="21" s="1"/>
  <c r="W413" i="21" s="1"/>
  <c r="W414" i="21" s="1"/>
  <c r="W415" i="21" s="1"/>
  <c r="W416" i="21" s="1"/>
  <c r="W417" i="21" s="1"/>
  <c r="W418" i="21" s="1"/>
  <c r="W419" i="21" s="1"/>
  <c r="W420" i="21" s="1"/>
  <c r="W421" i="21" s="1"/>
  <c r="W422" i="21" s="1"/>
  <c r="W423" i="21" s="1"/>
  <c r="W424" i="21" s="1"/>
  <c r="W425" i="21" s="1"/>
  <c r="W426" i="21" s="1"/>
  <c r="W427" i="21" s="1"/>
  <c r="W428" i="21" s="1"/>
  <c r="W429" i="21" s="1"/>
  <c r="W430" i="21" s="1"/>
  <c r="W431" i="21" s="1"/>
  <c r="W432" i="21" s="1"/>
  <c r="W433" i="21" s="1"/>
  <c r="W434" i="21" s="1"/>
  <c r="W435" i="21" s="1"/>
  <c r="W436" i="21" s="1"/>
  <c r="W437" i="21" s="1"/>
  <c r="W438" i="21" s="1"/>
  <c r="W439" i="21" s="1"/>
  <c r="W440" i="21" s="1"/>
  <c r="W441" i="21" s="1"/>
  <c r="W442" i="21" s="1"/>
  <c r="W443" i="21" s="1"/>
  <c r="W444" i="21" s="1"/>
  <c r="W445" i="21" s="1"/>
  <c r="W446" i="21" s="1"/>
  <c r="W447" i="21" s="1"/>
  <c r="W448" i="21" s="1"/>
  <c r="W449" i="21" s="1"/>
  <c r="W450" i="21" s="1"/>
  <c r="W451" i="21" s="1"/>
  <c r="W452" i="21" s="1"/>
  <c r="W453" i="21" s="1"/>
  <c r="W454" i="21" s="1"/>
  <c r="W455" i="21" s="1"/>
  <c r="W456" i="21" s="1"/>
  <c r="W457" i="21" s="1"/>
  <c r="W458" i="21" s="1"/>
  <c r="W459" i="21" s="1"/>
  <c r="W460" i="21" s="1"/>
  <c r="W461" i="21" s="1"/>
  <c r="W462" i="21" s="1"/>
  <c r="W463" i="21" s="1"/>
  <c r="W464" i="21" s="1"/>
  <c r="W465" i="21" s="1"/>
  <c r="W466" i="21" s="1"/>
  <c r="W467" i="21" s="1"/>
  <c r="W468" i="21" s="1"/>
  <c r="W469" i="21" s="1"/>
  <c r="W470" i="21" s="1"/>
  <c r="W471" i="21" s="1"/>
  <c r="W472" i="21" s="1"/>
  <c r="W473" i="21" s="1"/>
  <c r="W474" i="21" s="1"/>
  <c r="W475" i="21" s="1"/>
  <c r="W476" i="21" s="1"/>
  <c r="W477" i="21" s="1"/>
  <c r="W478" i="21" s="1"/>
  <c r="W479" i="21" s="1"/>
  <c r="W480" i="21" s="1"/>
  <c r="W481" i="21" s="1"/>
  <c r="W482" i="21" s="1"/>
  <c r="W483" i="21" s="1"/>
  <c r="W484" i="21" s="1"/>
  <c r="W485" i="21" s="1"/>
  <c r="W486" i="21" s="1"/>
  <c r="W487" i="21" s="1"/>
  <c r="W488" i="21" s="1"/>
  <c r="W489" i="21" s="1"/>
  <c r="W490" i="21" s="1"/>
  <c r="W491" i="21" s="1"/>
  <c r="W492" i="21" s="1"/>
  <c r="W493" i="21" s="1"/>
  <c r="W494" i="21" s="1"/>
  <c r="W495" i="21" s="1"/>
  <c r="W496" i="21" s="1"/>
  <c r="W497" i="21" s="1"/>
  <c r="W498" i="21" s="1"/>
  <c r="W499" i="21" s="1"/>
  <c r="W500" i="21" s="1"/>
  <c r="W501" i="21" s="1"/>
  <c r="W502" i="21" s="1"/>
  <c r="W503" i="21" s="1"/>
  <c r="W504" i="21" s="1"/>
  <c r="W505" i="21" s="1"/>
  <c r="W506" i="21" s="1"/>
  <c r="W507" i="21" s="1"/>
  <c r="W508" i="21" s="1"/>
  <c r="W509" i="21" s="1"/>
  <c r="W510" i="21" s="1"/>
  <c r="W511" i="21" s="1"/>
  <c r="W512" i="21" s="1"/>
  <c r="W513" i="21" s="1"/>
  <c r="W514" i="21" s="1"/>
  <c r="W515" i="21" s="1"/>
  <c r="W516" i="21" s="1"/>
  <c r="W517" i="21" s="1"/>
  <c r="W518" i="21" s="1"/>
  <c r="W519" i="21" s="1"/>
  <c r="W520" i="21" s="1"/>
  <c r="W521" i="21" s="1"/>
  <c r="W522" i="21" s="1"/>
  <c r="W523" i="21" s="1"/>
  <c r="W524" i="21" s="1"/>
  <c r="W525" i="21" s="1"/>
  <c r="W526" i="21" s="1"/>
  <c r="W527" i="21" s="1"/>
  <c r="W528" i="21" s="1"/>
  <c r="W529" i="21" s="1"/>
  <c r="W530" i="21" s="1"/>
  <c r="W531" i="21" s="1"/>
  <c r="W532" i="21" s="1"/>
  <c r="W533" i="21" s="1"/>
  <c r="W534" i="21" s="1"/>
  <c r="W535" i="21" s="1"/>
  <c r="W536" i="21" s="1"/>
  <c r="W537" i="21" s="1"/>
  <c r="W538" i="21" s="1"/>
  <c r="W539" i="21" s="1"/>
  <c r="W540" i="21" s="1"/>
  <c r="W541" i="21" s="1"/>
  <c r="W542" i="21" s="1"/>
  <c r="W543" i="21" s="1"/>
  <c r="W544" i="21" s="1"/>
  <c r="W545" i="21" s="1"/>
  <c r="W546" i="21" s="1"/>
  <c r="W547" i="21" s="1"/>
  <c r="W548" i="21" s="1"/>
  <c r="W549" i="21" s="1"/>
  <c r="W550" i="21" s="1"/>
  <c r="W551" i="21" s="1"/>
  <c r="W552" i="21" s="1"/>
  <c r="W553" i="21" s="1"/>
  <c r="W554" i="21" s="1"/>
  <c r="W555" i="21" s="1"/>
  <c r="W556" i="21" s="1"/>
  <c r="W557" i="21" s="1"/>
  <c r="W558" i="21" s="1"/>
  <c r="W559" i="21" s="1"/>
  <c r="W560" i="21" s="1"/>
  <c r="W561" i="21" s="1"/>
  <c r="W562" i="21" s="1"/>
  <c r="W563" i="21" s="1"/>
  <c r="W564" i="21" s="1"/>
  <c r="W565" i="21" s="1"/>
  <c r="W566" i="21" s="1"/>
  <c r="W567" i="21" s="1"/>
  <c r="W568" i="21" s="1"/>
  <c r="W569" i="21" s="1"/>
  <c r="W570" i="21" s="1"/>
  <c r="W571" i="21" s="1"/>
  <c r="W572" i="21" s="1"/>
  <c r="W573" i="21" s="1"/>
  <c r="W574" i="21" s="1"/>
  <c r="W575" i="21" s="1"/>
  <c r="W576" i="21" s="1"/>
  <c r="W577" i="21" s="1"/>
  <c r="W578" i="21" s="1"/>
  <c r="W579" i="21" s="1"/>
  <c r="W580" i="21" s="1"/>
  <c r="W581" i="21" s="1"/>
  <c r="W582" i="21" s="1"/>
  <c r="W583" i="21" s="1"/>
  <c r="W584" i="21" s="1"/>
  <c r="W585" i="21" s="1"/>
  <c r="W586" i="21" s="1"/>
  <c r="W587" i="21" s="1"/>
  <c r="W588" i="21" s="1"/>
  <c r="W589" i="21" s="1"/>
  <c r="W590" i="21" s="1"/>
  <c r="W591" i="21" s="1"/>
  <c r="W592" i="21" s="1"/>
  <c r="W593" i="21" s="1"/>
  <c r="W594" i="21" s="1"/>
  <c r="W595" i="21" s="1"/>
  <c r="W596" i="21" s="1"/>
  <c r="W597" i="21" s="1"/>
  <c r="W598" i="21" s="1"/>
  <c r="W599" i="21" s="1"/>
  <c r="W600" i="21" s="1"/>
  <c r="W601" i="21" s="1"/>
  <c r="W602" i="21" s="1"/>
  <c r="W603" i="21" s="1"/>
  <c r="W604" i="21" s="1"/>
  <c r="W605" i="21" s="1"/>
  <c r="W606" i="21" s="1"/>
  <c r="W607" i="21" s="1"/>
  <c r="B2" i="21"/>
  <c r="B2" i="34" s="1"/>
  <c r="AD8" i="21"/>
  <c r="C8" i="21"/>
  <c r="C8" i="20"/>
  <c r="AD8" i="20"/>
  <c r="B2" i="20"/>
  <c r="B2" i="33" s="1"/>
  <c r="N8" i="20"/>
  <c r="W9" i="20"/>
  <c r="W10" i="20" s="1"/>
  <c r="W11" i="20" s="1"/>
  <c r="W12" i="20" s="1"/>
  <c r="W13" i="20" s="1"/>
  <c r="W14" i="20" s="1"/>
  <c r="W15" i="20" s="1"/>
  <c r="W16" i="20" s="1"/>
  <c r="W17" i="20" s="1"/>
  <c r="W18" i="20" s="1"/>
  <c r="W19" i="20" s="1"/>
  <c r="W20" i="20" s="1"/>
  <c r="W21" i="20" s="1"/>
  <c r="W22" i="20" s="1"/>
  <c r="W23" i="20" s="1"/>
  <c r="W24" i="20" s="1"/>
  <c r="W25" i="20" s="1"/>
  <c r="W26" i="20" s="1"/>
  <c r="W27" i="20" s="1"/>
  <c r="W28" i="20" s="1"/>
  <c r="W29" i="20" s="1"/>
  <c r="W30" i="20" s="1"/>
  <c r="W31" i="20" s="1"/>
  <c r="W32" i="20" s="1"/>
  <c r="W33" i="20" s="1"/>
  <c r="W34" i="20" s="1"/>
  <c r="W35" i="20" s="1"/>
  <c r="W36" i="20" s="1"/>
  <c r="W37" i="20" s="1"/>
  <c r="W38" i="20" s="1"/>
  <c r="W39" i="20" s="1"/>
  <c r="W40" i="20" s="1"/>
  <c r="W41" i="20" s="1"/>
  <c r="W42" i="20" s="1"/>
  <c r="W43" i="20" s="1"/>
  <c r="W44" i="20" s="1"/>
  <c r="W45" i="20" s="1"/>
  <c r="W46" i="20" s="1"/>
  <c r="W47" i="20" s="1"/>
  <c r="W48" i="20" s="1"/>
  <c r="W49" i="20" s="1"/>
  <c r="W50" i="20" s="1"/>
  <c r="W51" i="20" s="1"/>
  <c r="W52" i="20" s="1"/>
  <c r="W53" i="20" s="1"/>
  <c r="W54" i="20" s="1"/>
  <c r="W55" i="20" s="1"/>
  <c r="W56" i="20" s="1"/>
  <c r="W57" i="20" s="1"/>
  <c r="W58" i="20" s="1"/>
  <c r="W59" i="20" s="1"/>
  <c r="W60" i="20" s="1"/>
  <c r="W61" i="20" s="1"/>
  <c r="W62" i="20" s="1"/>
  <c r="W63" i="20" s="1"/>
  <c r="W64" i="20" s="1"/>
  <c r="W65" i="20" s="1"/>
  <c r="W66" i="20" s="1"/>
  <c r="W67" i="20" s="1"/>
  <c r="W68" i="20" s="1"/>
  <c r="W69" i="20" s="1"/>
  <c r="W70" i="20" s="1"/>
  <c r="W71" i="20" s="1"/>
  <c r="W72" i="20" s="1"/>
  <c r="W73" i="20" s="1"/>
  <c r="W74" i="20" s="1"/>
  <c r="W75" i="20" s="1"/>
  <c r="W76" i="20" s="1"/>
  <c r="W77" i="20" s="1"/>
  <c r="W78" i="20" s="1"/>
  <c r="W79" i="20" s="1"/>
  <c r="W80" i="20" s="1"/>
  <c r="W81" i="20" s="1"/>
  <c r="W82" i="20" s="1"/>
  <c r="W83" i="20" s="1"/>
  <c r="W84" i="20" s="1"/>
  <c r="W85" i="20" s="1"/>
  <c r="W86" i="20" s="1"/>
  <c r="W87" i="20" s="1"/>
  <c r="W88" i="20" s="1"/>
  <c r="W89" i="20" s="1"/>
  <c r="W90" i="20" s="1"/>
  <c r="W91" i="20" s="1"/>
  <c r="W92" i="20" s="1"/>
  <c r="W93" i="20" s="1"/>
  <c r="W94" i="20" s="1"/>
  <c r="W95" i="20" s="1"/>
  <c r="W96" i="20" s="1"/>
  <c r="W97" i="20" s="1"/>
  <c r="W98" i="20" s="1"/>
  <c r="W99" i="20" s="1"/>
  <c r="W100" i="20" s="1"/>
  <c r="W101" i="20" s="1"/>
  <c r="W102" i="20" s="1"/>
  <c r="W103" i="20" s="1"/>
  <c r="W104" i="20" s="1"/>
  <c r="W105" i="20" s="1"/>
  <c r="W106" i="20" s="1"/>
  <c r="W107" i="20" s="1"/>
  <c r="W108" i="20" s="1"/>
  <c r="W109" i="20" s="1"/>
  <c r="W110" i="20" s="1"/>
  <c r="W111" i="20" s="1"/>
  <c r="W112" i="20" s="1"/>
  <c r="W113" i="20" s="1"/>
  <c r="W114" i="20" s="1"/>
  <c r="W115" i="20" s="1"/>
  <c r="W116" i="20" s="1"/>
  <c r="W117" i="20" s="1"/>
  <c r="W118" i="20" s="1"/>
  <c r="W119" i="20" s="1"/>
  <c r="W120" i="20" s="1"/>
  <c r="W121" i="20" s="1"/>
  <c r="W122" i="20" s="1"/>
  <c r="W123" i="20" s="1"/>
  <c r="W124" i="20" s="1"/>
  <c r="W125" i="20" s="1"/>
  <c r="W126" i="20" s="1"/>
  <c r="W127" i="20" s="1"/>
  <c r="W128" i="20" s="1"/>
  <c r="W129" i="20" s="1"/>
  <c r="W130" i="20" s="1"/>
  <c r="W131" i="20" s="1"/>
  <c r="W132" i="20" s="1"/>
  <c r="W133" i="20" s="1"/>
  <c r="W134" i="20" s="1"/>
  <c r="W135" i="20" s="1"/>
  <c r="W136" i="20" s="1"/>
  <c r="W137" i="20" s="1"/>
  <c r="W138" i="20" s="1"/>
  <c r="W139" i="20" s="1"/>
  <c r="W140" i="20" s="1"/>
  <c r="W141" i="20" s="1"/>
  <c r="W142" i="20" s="1"/>
  <c r="W143" i="20" s="1"/>
  <c r="W144" i="20" s="1"/>
  <c r="W145" i="20" s="1"/>
  <c r="W146" i="20" s="1"/>
  <c r="W147" i="20" s="1"/>
  <c r="W148" i="20" s="1"/>
  <c r="W149" i="20" s="1"/>
  <c r="W150" i="20" s="1"/>
  <c r="W151" i="20" s="1"/>
  <c r="W152" i="20" s="1"/>
  <c r="W153" i="20" s="1"/>
  <c r="W154" i="20" s="1"/>
  <c r="W155" i="20" s="1"/>
  <c r="W156" i="20" s="1"/>
  <c r="W157" i="20" s="1"/>
  <c r="W158" i="20" s="1"/>
  <c r="W159" i="20" s="1"/>
  <c r="W160" i="20" s="1"/>
  <c r="W161" i="20" s="1"/>
  <c r="W162" i="20" s="1"/>
  <c r="W163" i="20" s="1"/>
  <c r="W164" i="20" s="1"/>
  <c r="W165" i="20" s="1"/>
  <c r="W166" i="20" s="1"/>
  <c r="W167" i="20" s="1"/>
  <c r="W168" i="20" s="1"/>
  <c r="W169" i="20" s="1"/>
  <c r="W170" i="20" s="1"/>
  <c r="W171" i="20" s="1"/>
  <c r="W172" i="20" s="1"/>
  <c r="W173" i="20" s="1"/>
  <c r="W174" i="20" s="1"/>
  <c r="W175" i="20" s="1"/>
  <c r="W176" i="20" s="1"/>
  <c r="W177" i="20" s="1"/>
  <c r="W178" i="20" s="1"/>
  <c r="W179" i="20" s="1"/>
  <c r="W180" i="20" s="1"/>
  <c r="W181" i="20" s="1"/>
  <c r="W182" i="20" s="1"/>
  <c r="W183" i="20" s="1"/>
  <c r="W184" i="20" s="1"/>
  <c r="W185" i="20" s="1"/>
  <c r="W186" i="20" s="1"/>
  <c r="W187" i="20" s="1"/>
  <c r="W188" i="20" s="1"/>
  <c r="W189" i="20" s="1"/>
  <c r="W190" i="20" s="1"/>
  <c r="W191" i="20" s="1"/>
  <c r="W192" i="20" s="1"/>
  <c r="W193" i="20" s="1"/>
  <c r="W194" i="20" s="1"/>
  <c r="W195" i="20" s="1"/>
  <c r="W196" i="20" s="1"/>
  <c r="W197" i="20" s="1"/>
  <c r="W198" i="20" s="1"/>
  <c r="W199" i="20" s="1"/>
  <c r="W200" i="20" s="1"/>
  <c r="W201" i="20" s="1"/>
  <c r="W202" i="20" s="1"/>
  <c r="W203" i="20" s="1"/>
  <c r="W204" i="20" s="1"/>
  <c r="W205" i="20" s="1"/>
  <c r="W206" i="20" s="1"/>
  <c r="W207" i="20" s="1"/>
  <c r="W208" i="20" s="1"/>
  <c r="W209" i="20" s="1"/>
  <c r="W210" i="20" s="1"/>
  <c r="W211" i="20" s="1"/>
  <c r="W212" i="20" s="1"/>
  <c r="W213" i="20" s="1"/>
  <c r="W214" i="20" s="1"/>
  <c r="W215" i="20" s="1"/>
  <c r="W216" i="20" s="1"/>
  <c r="W217" i="20" s="1"/>
  <c r="W218" i="20" s="1"/>
  <c r="W219" i="20" s="1"/>
  <c r="W220" i="20" s="1"/>
  <c r="W221" i="20" s="1"/>
  <c r="W222" i="20" s="1"/>
  <c r="W223" i="20" s="1"/>
  <c r="W224" i="20" s="1"/>
  <c r="W225" i="20" s="1"/>
  <c r="W226" i="20" s="1"/>
  <c r="W227" i="20" s="1"/>
  <c r="W228" i="20" s="1"/>
  <c r="W229" i="20" s="1"/>
  <c r="W230" i="20" s="1"/>
  <c r="W231" i="20" s="1"/>
  <c r="W232" i="20" s="1"/>
  <c r="W233" i="20" s="1"/>
  <c r="W234" i="20" s="1"/>
  <c r="W235" i="20" s="1"/>
  <c r="W236" i="20" s="1"/>
  <c r="W237" i="20" s="1"/>
  <c r="W238" i="20" s="1"/>
  <c r="W239" i="20" s="1"/>
  <c r="W240" i="20" s="1"/>
  <c r="W241" i="20" s="1"/>
  <c r="W242" i="20" s="1"/>
  <c r="W243" i="20" s="1"/>
  <c r="W244" i="20" s="1"/>
  <c r="W245" i="20" s="1"/>
  <c r="W246" i="20" s="1"/>
  <c r="W247" i="20" s="1"/>
  <c r="W248" i="20" s="1"/>
  <c r="W249" i="20" s="1"/>
  <c r="W250" i="20" s="1"/>
  <c r="W251" i="20" s="1"/>
  <c r="W252" i="20" s="1"/>
  <c r="W253" i="20" s="1"/>
  <c r="W254" i="20" s="1"/>
  <c r="W255" i="20" s="1"/>
  <c r="W256" i="20" s="1"/>
  <c r="W257" i="20" s="1"/>
  <c r="W258" i="20" s="1"/>
  <c r="W259" i="20" s="1"/>
  <c r="W260" i="20" s="1"/>
  <c r="W261" i="20" s="1"/>
  <c r="W262" i="20" s="1"/>
  <c r="W263" i="20" s="1"/>
  <c r="W264" i="20" s="1"/>
  <c r="W265" i="20" s="1"/>
  <c r="W266" i="20" s="1"/>
  <c r="W267" i="20" s="1"/>
  <c r="W268" i="20" s="1"/>
  <c r="W269" i="20" s="1"/>
  <c r="W270" i="20" s="1"/>
  <c r="W271" i="20" s="1"/>
  <c r="W272" i="20" s="1"/>
  <c r="W273" i="20" s="1"/>
  <c r="W274" i="20" s="1"/>
  <c r="W275" i="20" s="1"/>
  <c r="W276" i="20" s="1"/>
  <c r="W277" i="20" s="1"/>
  <c r="W278" i="20" s="1"/>
  <c r="W279" i="20" s="1"/>
  <c r="W280" i="20" s="1"/>
  <c r="W281" i="20" s="1"/>
  <c r="W282" i="20" s="1"/>
  <c r="W283" i="20" s="1"/>
  <c r="W284" i="20" s="1"/>
  <c r="W285" i="20" s="1"/>
  <c r="W286" i="20" s="1"/>
  <c r="W287" i="20" s="1"/>
  <c r="W288" i="20" s="1"/>
  <c r="W289" i="20" s="1"/>
  <c r="W290" i="20" s="1"/>
  <c r="W291" i="20" s="1"/>
  <c r="W292" i="20" s="1"/>
  <c r="W293" i="20" s="1"/>
  <c r="W294" i="20" s="1"/>
  <c r="W295" i="20" s="1"/>
  <c r="W296" i="20" s="1"/>
  <c r="W297" i="20" s="1"/>
  <c r="W298" i="20" s="1"/>
  <c r="W299" i="20" s="1"/>
  <c r="W300" i="20" s="1"/>
  <c r="W301" i="20" s="1"/>
  <c r="W302" i="20" s="1"/>
  <c r="W303" i="20" s="1"/>
  <c r="W304" i="20" s="1"/>
  <c r="W305" i="20" s="1"/>
  <c r="W306" i="20" s="1"/>
  <c r="W307" i="20" s="1"/>
  <c r="W308" i="20" s="1"/>
  <c r="W309" i="20" s="1"/>
  <c r="W310" i="20" s="1"/>
  <c r="W311" i="20" s="1"/>
  <c r="W312" i="20" s="1"/>
  <c r="W313" i="20" s="1"/>
  <c r="W314" i="20" s="1"/>
  <c r="W315" i="20" s="1"/>
  <c r="W316" i="20" s="1"/>
  <c r="W317" i="20" s="1"/>
  <c r="W318" i="20" s="1"/>
  <c r="W319" i="20" s="1"/>
  <c r="W320" i="20" s="1"/>
  <c r="W321" i="20" s="1"/>
  <c r="W322" i="20" s="1"/>
  <c r="W323" i="20" s="1"/>
  <c r="W324" i="20" s="1"/>
  <c r="W325" i="20" s="1"/>
  <c r="W326" i="20" s="1"/>
  <c r="W327" i="20" s="1"/>
  <c r="W328" i="20" s="1"/>
  <c r="W329" i="20" s="1"/>
  <c r="W330" i="20" s="1"/>
  <c r="W331" i="20" s="1"/>
  <c r="W332" i="20" s="1"/>
  <c r="W333" i="20" s="1"/>
  <c r="W334" i="20" s="1"/>
  <c r="W335" i="20" s="1"/>
  <c r="W336" i="20" s="1"/>
  <c r="W337" i="20" s="1"/>
  <c r="W338" i="20" s="1"/>
  <c r="W339" i="20" s="1"/>
  <c r="W340" i="20" s="1"/>
  <c r="W341" i="20" s="1"/>
  <c r="W342" i="20" s="1"/>
  <c r="W343" i="20" s="1"/>
  <c r="W344" i="20" s="1"/>
  <c r="W345" i="20" s="1"/>
  <c r="W346" i="20" s="1"/>
  <c r="W347" i="20" s="1"/>
  <c r="W348" i="20" s="1"/>
  <c r="W349" i="20" s="1"/>
  <c r="W350" i="20" s="1"/>
  <c r="W351" i="20" s="1"/>
  <c r="W352" i="20" s="1"/>
  <c r="W353" i="20" s="1"/>
  <c r="W354" i="20" s="1"/>
  <c r="W355" i="20" s="1"/>
  <c r="W356" i="20" s="1"/>
  <c r="W357" i="20" s="1"/>
  <c r="W358" i="20" s="1"/>
  <c r="W359" i="20" s="1"/>
  <c r="W360" i="20" s="1"/>
  <c r="W361" i="20" s="1"/>
  <c r="W362" i="20" s="1"/>
  <c r="W363" i="20" s="1"/>
  <c r="W364" i="20" s="1"/>
  <c r="W365" i="20" s="1"/>
  <c r="W366" i="20" s="1"/>
  <c r="W367" i="20" s="1"/>
  <c r="W368" i="20" s="1"/>
  <c r="W369" i="20" s="1"/>
  <c r="W370" i="20" s="1"/>
  <c r="W371" i="20" s="1"/>
  <c r="W372" i="20" s="1"/>
  <c r="W373" i="20" s="1"/>
  <c r="W374" i="20" s="1"/>
  <c r="W375" i="20" s="1"/>
  <c r="W376" i="20" s="1"/>
  <c r="W377" i="20" s="1"/>
  <c r="W378" i="20" s="1"/>
  <c r="W379" i="20" s="1"/>
  <c r="W380" i="20" s="1"/>
  <c r="W381" i="20" s="1"/>
  <c r="W382" i="20" s="1"/>
  <c r="W383" i="20" s="1"/>
  <c r="W384" i="20" s="1"/>
  <c r="W385" i="20" s="1"/>
  <c r="W386" i="20" s="1"/>
  <c r="W387" i="20" s="1"/>
  <c r="W388" i="20" s="1"/>
  <c r="W389" i="20" s="1"/>
  <c r="W390" i="20" s="1"/>
  <c r="W391" i="20" s="1"/>
  <c r="W392" i="20" s="1"/>
  <c r="W393" i="20" s="1"/>
  <c r="W394" i="20" s="1"/>
  <c r="W395" i="20" s="1"/>
  <c r="W396" i="20" s="1"/>
  <c r="W397" i="20" s="1"/>
  <c r="W398" i="20" s="1"/>
  <c r="W399" i="20" s="1"/>
  <c r="W400" i="20" s="1"/>
  <c r="W401" i="20" s="1"/>
  <c r="W402" i="20" s="1"/>
  <c r="W403" i="20" s="1"/>
  <c r="W404" i="20" s="1"/>
  <c r="W405" i="20" s="1"/>
  <c r="W406" i="20" s="1"/>
  <c r="W407" i="20" s="1"/>
  <c r="W408" i="20" s="1"/>
  <c r="W409" i="20" s="1"/>
  <c r="W410" i="20" s="1"/>
  <c r="W411" i="20" s="1"/>
  <c r="W412" i="20" s="1"/>
  <c r="W413" i="20" s="1"/>
  <c r="W414" i="20" s="1"/>
  <c r="W415" i="20" s="1"/>
  <c r="W416" i="20" s="1"/>
  <c r="W417" i="20" s="1"/>
  <c r="W418" i="20" s="1"/>
  <c r="W419" i="20" s="1"/>
  <c r="W420" i="20" s="1"/>
  <c r="W421" i="20" s="1"/>
  <c r="W422" i="20" s="1"/>
  <c r="W423" i="20" s="1"/>
  <c r="W424" i="20" s="1"/>
  <c r="W425" i="20" s="1"/>
  <c r="W426" i="20" s="1"/>
  <c r="W427" i="20" s="1"/>
  <c r="W428" i="20" s="1"/>
  <c r="W429" i="20" s="1"/>
  <c r="W430" i="20" s="1"/>
  <c r="W431" i="20" s="1"/>
  <c r="W432" i="20" s="1"/>
  <c r="W433" i="20" s="1"/>
  <c r="W434" i="20" s="1"/>
  <c r="W435" i="20" s="1"/>
  <c r="W436" i="20" s="1"/>
  <c r="W437" i="20" s="1"/>
  <c r="W438" i="20" s="1"/>
  <c r="W439" i="20" s="1"/>
  <c r="W440" i="20" s="1"/>
  <c r="W441" i="20" s="1"/>
  <c r="W442" i="20" s="1"/>
  <c r="W443" i="20" s="1"/>
  <c r="W444" i="20" s="1"/>
  <c r="W445" i="20" s="1"/>
  <c r="W446" i="20" s="1"/>
  <c r="W447" i="20" s="1"/>
  <c r="W448" i="20" s="1"/>
  <c r="W449" i="20" s="1"/>
  <c r="W450" i="20" s="1"/>
  <c r="W451" i="20" s="1"/>
  <c r="W452" i="20" s="1"/>
  <c r="W453" i="20" s="1"/>
  <c r="W454" i="20" s="1"/>
  <c r="W455" i="20" s="1"/>
  <c r="W456" i="20" s="1"/>
  <c r="W457" i="20" s="1"/>
  <c r="W458" i="20" s="1"/>
  <c r="W459" i="20" s="1"/>
  <c r="W460" i="20" s="1"/>
  <c r="W461" i="20" s="1"/>
  <c r="W462" i="20" s="1"/>
  <c r="W463" i="20" s="1"/>
  <c r="W464" i="20" s="1"/>
  <c r="W465" i="20" s="1"/>
  <c r="W466" i="20" s="1"/>
  <c r="W467" i="20" s="1"/>
  <c r="W468" i="20" s="1"/>
  <c r="W469" i="20" s="1"/>
  <c r="W470" i="20" s="1"/>
  <c r="W471" i="20" s="1"/>
  <c r="W472" i="20" s="1"/>
  <c r="W473" i="20" s="1"/>
  <c r="W474" i="20" s="1"/>
  <c r="W475" i="20" s="1"/>
  <c r="W476" i="20" s="1"/>
  <c r="W477" i="20" s="1"/>
  <c r="W478" i="20" s="1"/>
  <c r="W479" i="20" s="1"/>
  <c r="W480" i="20" s="1"/>
  <c r="W481" i="20" s="1"/>
  <c r="W482" i="20" s="1"/>
  <c r="W483" i="20" s="1"/>
  <c r="W484" i="20" s="1"/>
  <c r="W485" i="20" s="1"/>
  <c r="W486" i="20" s="1"/>
  <c r="W487" i="20" s="1"/>
  <c r="W488" i="20" s="1"/>
  <c r="W489" i="20" s="1"/>
  <c r="W490" i="20" s="1"/>
  <c r="W491" i="20" s="1"/>
  <c r="W492" i="20" s="1"/>
  <c r="W493" i="20" s="1"/>
  <c r="W494" i="20" s="1"/>
  <c r="W495" i="20" s="1"/>
  <c r="W496" i="20" s="1"/>
  <c r="W497" i="20" s="1"/>
  <c r="W498" i="20" s="1"/>
  <c r="W499" i="20" s="1"/>
  <c r="W500" i="20" s="1"/>
  <c r="W501" i="20" s="1"/>
  <c r="W502" i="20" s="1"/>
  <c r="W503" i="20" s="1"/>
  <c r="W504" i="20" s="1"/>
  <c r="W505" i="20" s="1"/>
  <c r="W506" i="20" s="1"/>
  <c r="W507" i="20" s="1"/>
  <c r="W508" i="20" s="1"/>
  <c r="W509" i="20" s="1"/>
  <c r="W510" i="20" s="1"/>
  <c r="W511" i="20" s="1"/>
  <c r="W512" i="20" s="1"/>
  <c r="W513" i="20" s="1"/>
  <c r="W514" i="20" s="1"/>
  <c r="W515" i="20" s="1"/>
  <c r="W516" i="20" s="1"/>
  <c r="W517" i="20" s="1"/>
  <c r="W518" i="20" s="1"/>
  <c r="W519" i="20" s="1"/>
  <c r="W520" i="20" s="1"/>
  <c r="W521" i="20" s="1"/>
  <c r="W522" i="20" s="1"/>
  <c r="W523" i="20" s="1"/>
  <c r="W524" i="20" s="1"/>
  <c r="W525" i="20" s="1"/>
  <c r="W526" i="20" s="1"/>
  <c r="W527" i="20" s="1"/>
  <c r="W528" i="20" s="1"/>
  <c r="W529" i="20" s="1"/>
  <c r="W530" i="20" s="1"/>
  <c r="W531" i="20" s="1"/>
  <c r="W532" i="20" s="1"/>
  <c r="W533" i="20" s="1"/>
  <c r="W534" i="20" s="1"/>
  <c r="W535" i="20" s="1"/>
  <c r="W536" i="20" s="1"/>
  <c r="W537" i="20" s="1"/>
  <c r="W538" i="20" s="1"/>
  <c r="W539" i="20" s="1"/>
  <c r="W540" i="20" s="1"/>
  <c r="W541" i="20" s="1"/>
  <c r="W542" i="20" s="1"/>
  <c r="W543" i="20" s="1"/>
  <c r="W544" i="20" s="1"/>
  <c r="W545" i="20" s="1"/>
  <c r="W546" i="20" s="1"/>
  <c r="W547" i="20" s="1"/>
  <c r="W548" i="20" s="1"/>
  <c r="W549" i="20" s="1"/>
  <c r="W550" i="20" s="1"/>
  <c r="W551" i="20" s="1"/>
  <c r="W552" i="20" s="1"/>
  <c r="W553" i="20" s="1"/>
  <c r="W554" i="20" s="1"/>
  <c r="W555" i="20" s="1"/>
  <c r="W556" i="20" s="1"/>
  <c r="W557" i="20" s="1"/>
  <c r="W558" i="20" s="1"/>
  <c r="W559" i="20" s="1"/>
  <c r="W560" i="20" s="1"/>
  <c r="W561" i="20" s="1"/>
  <c r="W562" i="20" s="1"/>
  <c r="W563" i="20" s="1"/>
  <c r="W564" i="20" s="1"/>
  <c r="W565" i="20" s="1"/>
  <c r="W566" i="20" s="1"/>
  <c r="W567" i="20" s="1"/>
  <c r="W568" i="20" s="1"/>
  <c r="W569" i="20" s="1"/>
  <c r="W570" i="20" s="1"/>
  <c r="W571" i="20" s="1"/>
  <c r="W572" i="20" s="1"/>
  <c r="W573" i="20" s="1"/>
  <c r="W574" i="20" s="1"/>
  <c r="W575" i="20" s="1"/>
  <c r="W576" i="20" s="1"/>
  <c r="W577" i="20" s="1"/>
  <c r="W578" i="20" s="1"/>
  <c r="W579" i="20" s="1"/>
  <c r="W580" i="20" s="1"/>
  <c r="W581" i="20" s="1"/>
  <c r="W582" i="20" s="1"/>
  <c r="W583" i="20" s="1"/>
  <c r="W584" i="20" s="1"/>
  <c r="W585" i="20" s="1"/>
  <c r="W586" i="20" s="1"/>
  <c r="W587" i="20" s="1"/>
  <c r="W588" i="20" s="1"/>
  <c r="W589" i="20" s="1"/>
  <c r="W590" i="20" s="1"/>
  <c r="W591" i="20" s="1"/>
  <c r="W592" i="20" s="1"/>
  <c r="W593" i="20" s="1"/>
  <c r="W594" i="20" s="1"/>
  <c r="W595" i="20" s="1"/>
  <c r="W596" i="20" s="1"/>
  <c r="W597" i="20" s="1"/>
  <c r="W598" i="20" s="1"/>
  <c r="W599" i="20" s="1"/>
  <c r="W600" i="20" s="1"/>
  <c r="W601" i="20" s="1"/>
  <c r="W602" i="20" s="1"/>
  <c r="W603" i="20" s="1"/>
  <c r="W604" i="20" s="1"/>
  <c r="W605" i="20" s="1"/>
  <c r="W606" i="20" s="1"/>
  <c r="W607" i="20" s="1"/>
  <c r="C8" i="19"/>
  <c r="AD8" i="19"/>
  <c r="W9" i="19"/>
  <c r="W10" i="19" s="1"/>
  <c r="W11" i="19" s="1"/>
  <c r="W12" i="19" s="1"/>
  <c r="W13" i="19" s="1"/>
  <c r="W14" i="19" s="1"/>
  <c r="W15" i="19" s="1"/>
  <c r="W16" i="19" s="1"/>
  <c r="W17" i="19" s="1"/>
  <c r="W18" i="19" s="1"/>
  <c r="W19" i="19" s="1"/>
  <c r="W20" i="19" s="1"/>
  <c r="W21" i="19" s="1"/>
  <c r="W22" i="19" s="1"/>
  <c r="W23" i="19" s="1"/>
  <c r="W24" i="19" s="1"/>
  <c r="W25" i="19" s="1"/>
  <c r="W26" i="19" s="1"/>
  <c r="W27" i="19" s="1"/>
  <c r="W28" i="19" s="1"/>
  <c r="W29" i="19" s="1"/>
  <c r="W30" i="19" s="1"/>
  <c r="W31" i="19" s="1"/>
  <c r="W32" i="19" s="1"/>
  <c r="W33" i="19" s="1"/>
  <c r="W34" i="19" s="1"/>
  <c r="W35" i="19" s="1"/>
  <c r="W36" i="19" s="1"/>
  <c r="W37" i="19" s="1"/>
  <c r="W38" i="19" s="1"/>
  <c r="W39" i="19" s="1"/>
  <c r="W40" i="19" s="1"/>
  <c r="W41" i="19" s="1"/>
  <c r="W42" i="19" s="1"/>
  <c r="W43" i="19" s="1"/>
  <c r="W44" i="19" s="1"/>
  <c r="W45" i="19" s="1"/>
  <c r="W46" i="19" s="1"/>
  <c r="W47" i="19" s="1"/>
  <c r="W48" i="19" s="1"/>
  <c r="W49" i="19" s="1"/>
  <c r="W50" i="19" s="1"/>
  <c r="W51" i="19" s="1"/>
  <c r="W52" i="19" s="1"/>
  <c r="W53" i="19" s="1"/>
  <c r="W54" i="19" s="1"/>
  <c r="W55" i="19" s="1"/>
  <c r="W56" i="19" s="1"/>
  <c r="W57" i="19" s="1"/>
  <c r="W58" i="19" s="1"/>
  <c r="W59" i="19" s="1"/>
  <c r="W60" i="19" s="1"/>
  <c r="W61" i="19" s="1"/>
  <c r="W62" i="19" s="1"/>
  <c r="W63" i="19" s="1"/>
  <c r="W64" i="19" s="1"/>
  <c r="W65" i="19" s="1"/>
  <c r="W66" i="19" s="1"/>
  <c r="W67" i="19" s="1"/>
  <c r="W68" i="19" s="1"/>
  <c r="W69" i="19" s="1"/>
  <c r="W70" i="19" s="1"/>
  <c r="W71" i="19" s="1"/>
  <c r="W72" i="19" s="1"/>
  <c r="W73" i="19" s="1"/>
  <c r="W74" i="19" s="1"/>
  <c r="W75" i="19" s="1"/>
  <c r="W76" i="19" s="1"/>
  <c r="W77" i="19" s="1"/>
  <c r="W78" i="19" s="1"/>
  <c r="W79" i="19" s="1"/>
  <c r="W80" i="19" s="1"/>
  <c r="W81" i="19" s="1"/>
  <c r="W82" i="19" s="1"/>
  <c r="W83" i="19" s="1"/>
  <c r="W84" i="19" s="1"/>
  <c r="W85" i="19" s="1"/>
  <c r="W86" i="19" s="1"/>
  <c r="W87" i="19" s="1"/>
  <c r="W88" i="19" s="1"/>
  <c r="W89" i="19" s="1"/>
  <c r="W90" i="19" s="1"/>
  <c r="W91" i="19" s="1"/>
  <c r="W92" i="19" s="1"/>
  <c r="W93" i="19" s="1"/>
  <c r="W94" i="19" s="1"/>
  <c r="W95" i="19" s="1"/>
  <c r="W96" i="19" s="1"/>
  <c r="W97" i="19" s="1"/>
  <c r="W98" i="19" s="1"/>
  <c r="W99" i="19" s="1"/>
  <c r="W100" i="19" s="1"/>
  <c r="W101" i="19" s="1"/>
  <c r="W102" i="19" s="1"/>
  <c r="W103" i="19" s="1"/>
  <c r="W104" i="19" s="1"/>
  <c r="W105" i="19" s="1"/>
  <c r="W106" i="19" s="1"/>
  <c r="W107" i="19" s="1"/>
  <c r="W108" i="19" s="1"/>
  <c r="W109" i="19" s="1"/>
  <c r="W110" i="19" s="1"/>
  <c r="W111" i="19" s="1"/>
  <c r="W112" i="19" s="1"/>
  <c r="W113" i="19" s="1"/>
  <c r="W114" i="19" s="1"/>
  <c r="W115" i="19" s="1"/>
  <c r="W116" i="19" s="1"/>
  <c r="W117" i="19" s="1"/>
  <c r="W118" i="19" s="1"/>
  <c r="W119" i="19" s="1"/>
  <c r="W120" i="19" s="1"/>
  <c r="W121" i="19" s="1"/>
  <c r="W122" i="19" s="1"/>
  <c r="W123" i="19" s="1"/>
  <c r="W124" i="19" s="1"/>
  <c r="W125" i="19" s="1"/>
  <c r="W126" i="19" s="1"/>
  <c r="W127" i="19" s="1"/>
  <c r="W128" i="19" s="1"/>
  <c r="W129" i="19" s="1"/>
  <c r="W130" i="19" s="1"/>
  <c r="W131" i="19" s="1"/>
  <c r="W132" i="19" s="1"/>
  <c r="W133" i="19" s="1"/>
  <c r="W134" i="19" s="1"/>
  <c r="W135" i="19" s="1"/>
  <c r="W136" i="19" s="1"/>
  <c r="W137" i="19" s="1"/>
  <c r="W138" i="19" s="1"/>
  <c r="W139" i="19" s="1"/>
  <c r="W140" i="19" s="1"/>
  <c r="W141" i="19" s="1"/>
  <c r="W142" i="19" s="1"/>
  <c r="W143" i="19" s="1"/>
  <c r="W144" i="19" s="1"/>
  <c r="W145" i="19" s="1"/>
  <c r="W146" i="19" s="1"/>
  <c r="W147" i="19" s="1"/>
  <c r="W148" i="19" s="1"/>
  <c r="W149" i="19" s="1"/>
  <c r="W150" i="19" s="1"/>
  <c r="W151" i="19" s="1"/>
  <c r="W152" i="19" s="1"/>
  <c r="W153" i="19" s="1"/>
  <c r="W154" i="19" s="1"/>
  <c r="W155" i="19" s="1"/>
  <c r="W156" i="19" s="1"/>
  <c r="W157" i="19" s="1"/>
  <c r="W158" i="19" s="1"/>
  <c r="W159" i="19" s="1"/>
  <c r="W160" i="19" s="1"/>
  <c r="W161" i="19" s="1"/>
  <c r="W162" i="19" s="1"/>
  <c r="W163" i="19" s="1"/>
  <c r="W164" i="19" s="1"/>
  <c r="W165" i="19" s="1"/>
  <c r="W166" i="19" s="1"/>
  <c r="W167" i="19" s="1"/>
  <c r="W168" i="19" s="1"/>
  <c r="W169" i="19" s="1"/>
  <c r="W170" i="19" s="1"/>
  <c r="W171" i="19" s="1"/>
  <c r="W172" i="19" s="1"/>
  <c r="W173" i="19" s="1"/>
  <c r="W174" i="19" s="1"/>
  <c r="W175" i="19" s="1"/>
  <c r="W176" i="19" s="1"/>
  <c r="W177" i="19" s="1"/>
  <c r="W178" i="19" s="1"/>
  <c r="W179" i="19" s="1"/>
  <c r="W180" i="19" s="1"/>
  <c r="W181" i="19" s="1"/>
  <c r="W182" i="19" s="1"/>
  <c r="W183" i="19" s="1"/>
  <c r="W184" i="19" s="1"/>
  <c r="W185" i="19" s="1"/>
  <c r="W186" i="19" s="1"/>
  <c r="W187" i="19" s="1"/>
  <c r="W188" i="19" s="1"/>
  <c r="W189" i="19" s="1"/>
  <c r="W190" i="19" s="1"/>
  <c r="W191" i="19" s="1"/>
  <c r="W192" i="19" s="1"/>
  <c r="W193" i="19" s="1"/>
  <c r="W194" i="19" s="1"/>
  <c r="W195" i="19" s="1"/>
  <c r="W196" i="19" s="1"/>
  <c r="W197" i="19" s="1"/>
  <c r="W198" i="19" s="1"/>
  <c r="W199" i="19" s="1"/>
  <c r="W200" i="19" s="1"/>
  <c r="W201" i="19" s="1"/>
  <c r="W202" i="19" s="1"/>
  <c r="W203" i="19" s="1"/>
  <c r="W204" i="19" s="1"/>
  <c r="W205" i="19" s="1"/>
  <c r="W206" i="19" s="1"/>
  <c r="W207" i="19" s="1"/>
  <c r="W208" i="19" s="1"/>
  <c r="W209" i="19" s="1"/>
  <c r="W210" i="19" s="1"/>
  <c r="W211" i="19" s="1"/>
  <c r="W212" i="19" s="1"/>
  <c r="W213" i="19" s="1"/>
  <c r="W214" i="19" s="1"/>
  <c r="W215" i="19" s="1"/>
  <c r="W216" i="19" s="1"/>
  <c r="W217" i="19" s="1"/>
  <c r="W218" i="19" s="1"/>
  <c r="W219" i="19" s="1"/>
  <c r="W220" i="19" s="1"/>
  <c r="W221" i="19" s="1"/>
  <c r="W222" i="19" s="1"/>
  <c r="W223" i="19" s="1"/>
  <c r="W224" i="19" s="1"/>
  <c r="W225" i="19" s="1"/>
  <c r="W226" i="19" s="1"/>
  <c r="W227" i="19" s="1"/>
  <c r="W228" i="19" s="1"/>
  <c r="W229" i="19" s="1"/>
  <c r="W230" i="19" s="1"/>
  <c r="W231" i="19" s="1"/>
  <c r="W232" i="19" s="1"/>
  <c r="W233" i="19" s="1"/>
  <c r="W234" i="19" s="1"/>
  <c r="W235" i="19" s="1"/>
  <c r="W236" i="19" s="1"/>
  <c r="W237" i="19" s="1"/>
  <c r="W238" i="19" s="1"/>
  <c r="W239" i="19" s="1"/>
  <c r="W240" i="19" s="1"/>
  <c r="W241" i="19" s="1"/>
  <c r="W242" i="19" s="1"/>
  <c r="W243" i="19" s="1"/>
  <c r="W244" i="19" s="1"/>
  <c r="W245" i="19" s="1"/>
  <c r="W246" i="19" s="1"/>
  <c r="W247" i="19" s="1"/>
  <c r="W248" i="19" s="1"/>
  <c r="W249" i="19" s="1"/>
  <c r="W250" i="19" s="1"/>
  <c r="W251" i="19" s="1"/>
  <c r="W252" i="19" s="1"/>
  <c r="W253" i="19" s="1"/>
  <c r="W254" i="19" s="1"/>
  <c r="W255" i="19" s="1"/>
  <c r="W256" i="19" s="1"/>
  <c r="W257" i="19" s="1"/>
  <c r="W258" i="19" s="1"/>
  <c r="W259" i="19" s="1"/>
  <c r="W260" i="19" s="1"/>
  <c r="W261" i="19" s="1"/>
  <c r="W262" i="19" s="1"/>
  <c r="W263" i="19" s="1"/>
  <c r="W264" i="19" s="1"/>
  <c r="W265" i="19" s="1"/>
  <c r="W266" i="19" s="1"/>
  <c r="W267" i="19" s="1"/>
  <c r="W268" i="19" s="1"/>
  <c r="W269" i="19" s="1"/>
  <c r="W270" i="19" s="1"/>
  <c r="W271" i="19" s="1"/>
  <c r="W272" i="19" s="1"/>
  <c r="W273" i="19" s="1"/>
  <c r="W274" i="19" s="1"/>
  <c r="W275" i="19" s="1"/>
  <c r="W276" i="19" s="1"/>
  <c r="W277" i="19" s="1"/>
  <c r="W278" i="19" s="1"/>
  <c r="W279" i="19" s="1"/>
  <c r="W280" i="19" s="1"/>
  <c r="W281" i="19" s="1"/>
  <c r="W282" i="19" s="1"/>
  <c r="W283" i="19" s="1"/>
  <c r="W284" i="19" s="1"/>
  <c r="W285" i="19" s="1"/>
  <c r="W286" i="19" s="1"/>
  <c r="W287" i="19" s="1"/>
  <c r="W288" i="19" s="1"/>
  <c r="W289" i="19" s="1"/>
  <c r="W290" i="19" s="1"/>
  <c r="W291" i="19" s="1"/>
  <c r="W292" i="19" s="1"/>
  <c r="W293" i="19" s="1"/>
  <c r="W294" i="19" s="1"/>
  <c r="W295" i="19" s="1"/>
  <c r="W296" i="19" s="1"/>
  <c r="W297" i="19" s="1"/>
  <c r="W298" i="19" s="1"/>
  <c r="W299" i="19" s="1"/>
  <c r="W300" i="19" s="1"/>
  <c r="W301" i="19" s="1"/>
  <c r="W302" i="19" s="1"/>
  <c r="W303" i="19" s="1"/>
  <c r="W304" i="19" s="1"/>
  <c r="W305" i="19" s="1"/>
  <c r="W306" i="19" s="1"/>
  <c r="W307" i="19" s="1"/>
  <c r="W308" i="19" s="1"/>
  <c r="W309" i="19" s="1"/>
  <c r="W310" i="19" s="1"/>
  <c r="W311" i="19" s="1"/>
  <c r="W312" i="19" s="1"/>
  <c r="W313" i="19" s="1"/>
  <c r="W314" i="19" s="1"/>
  <c r="W315" i="19" s="1"/>
  <c r="W316" i="19" s="1"/>
  <c r="W317" i="19" s="1"/>
  <c r="W318" i="19" s="1"/>
  <c r="W319" i="19" s="1"/>
  <c r="W320" i="19" s="1"/>
  <c r="W321" i="19" s="1"/>
  <c r="W322" i="19" s="1"/>
  <c r="W323" i="19" s="1"/>
  <c r="W324" i="19" s="1"/>
  <c r="W325" i="19" s="1"/>
  <c r="W326" i="19" s="1"/>
  <c r="W327" i="19" s="1"/>
  <c r="W328" i="19" s="1"/>
  <c r="W329" i="19" s="1"/>
  <c r="W330" i="19" s="1"/>
  <c r="W331" i="19" s="1"/>
  <c r="W332" i="19" s="1"/>
  <c r="W333" i="19" s="1"/>
  <c r="W334" i="19" s="1"/>
  <c r="W335" i="19" s="1"/>
  <c r="W336" i="19" s="1"/>
  <c r="W337" i="19" s="1"/>
  <c r="W338" i="19" s="1"/>
  <c r="W339" i="19" s="1"/>
  <c r="W340" i="19" s="1"/>
  <c r="W341" i="19" s="1"/>
  <c r="W342" i="19" s="1"/>
  <c r="W343" i="19" s="1"/>
  <c r="W344" i="19" s="1"/>
  <c r="W345" i="19" s="1"/>
  <c r="W346" i="19" s="1"/>
  <c r="W347" i="19" s="1"/>
  <c r="W348" i="19" s="1"/>
  <c r="W349" i="19" s="1"/>
  <c r="W350" i="19" s="1"/>
  <c r="W351" i="19" s="1"/>
  <c r="W352" i="19" s="1"/>
  <c r="W353" i="19" s="1"/>
  <c r="W354" i="19" s="1"/>
  <c r="W355" i="19" s="1"/>
  <c r="W356" i="19" s="1"/>
  <c r="W357" i="19" s="1"/>
  <c r="W358" i="19" s="1"/>
  <c r="W359" i="19" s="1"/>
  <c r="W360" i="19" s="1"/>
  <c r="W361" i="19" s="1"/>
  <c r="W362" i="19" s="1"/>
  <c r="W363" i="19" s="1"/>
  <c r="W364" i="19" s="1"/>
  <c r="W365" i="19" s="1"/>
  <c r="W366" i="19" s="1"/>
  <c r="W367" i="19" s="1"/>
  <c r="W368" i="19" s="1"/>
  <c r="W369" i="19" s="1"/>
  <c r="W370" i="19" s="1"/>
  <c r="W371" i="19" s="1"/>
  <c r="W372" i="19" s="1"/>
  <c r="W373" i="19" s="1"/>
  <c r="W374" i="19" s="1"/>
  <c r="W375" i="19" s="1"/>
  <c r="W376" i="19" s="1"/>
  <c r="W377" i="19" s="1"/>
  <c r="W378" i="19" s="1"/>
  <c r="W379" i="19" s="1"/>
  <c r="W380" i="19" s="1"/>
  <c r="W381" i="19" s="1"/>
  <c r="W382" i="19" s="1"/>
  <c r="W383" i="19" s="1"/>
  <c r="W384" i="19" s="1"/>
  <c r="W385" i="19" s="1"/>
  <c r="W386" i="19" s="1"/>
  <c r="W387" i="19" s="1"/>
  <c r="W388" i="19" s="1"/>
  <c r="W389" i="19" s="1"/>
  <c r="W390" i="19" s="1"/>
  <c r="W391" i="19" s="1"/>
  <c r="W392" i="19" s="1"/>
  <c r="W393" i="19" s="1"/>
  <c r="W394" i="19" s="1"/>
  <c r="W395" i="19" s="1"/>
  <c r="W396" i="19" s="1"/>
  <c r="W397" i="19" s="1"/>
  <c r="W398" i="19" s="1"/>
  <c r="W399" i="19" s="1"/>
  <c r="W400" i="19" s="1"/>
  <c r="W401" i="19" s="1"/>
  <c r="W402" i="19" s="1"/>
  <c r="W403" i="19" s="1"/>
  <c r="W404" i="19" s="1"/>
  <c r="W405" i="19" s="1"/>
  <c r="W406" i="19" s="1"/>
  <c r="W407" i="19" s="1"/>
  <c r="W408" i="19" s="1"/>
  <c r="W409" i="19" s="1"/>
  <c r="W410" i="19" s="1"/>
  <c r="W411" i="19" s="1"/>
  <c r="W412" i="19" s="1"/>
  <c r="W413" i="19" s="1"/>
  <c r="W414" i="19" s="1"/>
  <c r="W415" i="19" s="1"/>
  <c r="W416" i="19" s="1"/>
  <c r="W417" i="19" s="1"/>
  <c r="W418" i="19" s="1"/>
  <c r="W419" i="19" s="1"/>
  <c r="W420" i="19" s="1"/>
  <c r="W421" i="19" s="1"/>
  <c r="W422" i="19" s="1"/>
  <c r="W423" i="19" s="1"/>
  <c r="W424" i="19" s="1"/>
  <c r="W425" i="19" s="1"/>
  <c r="W426" i="19" s="1"/>
  <c r="W427" i="19" s="1"/>
  <c r="W428" i="19" s="1"/>
  <c r="W429" i="19" s="1"/>
  <c r="W430" i="19" s="1"/>
  <c r="W431" i="19" s="1"/>
  <c r="W432" i="19" s="1"/>
  <c r="W433" i="19" s="1"/>
  <c r="W434" i="19" s="1"/>
  <c r="W435" i="19" s="1"/>
  <c r="W436" i="19" s="1"/>
  <c r="W437" i="19" s="1"/>
  <c r="W438" i="19" s="1"/>
  <c r="W439" i="19" s="1"/>
  <c r="W440" i="19" s="1"/>
  <c r="W441" i="19" s="1"/>
  <c r="W442" i="19" s="1"/>
  <c r="W443" i="19" s="1"/>
  <c r="W444" i="19" s="1"/>
  <c r="W445" i="19" s="1"/>
  <c r="W446" i="19" s="1"/>
  <c r="W447" i="19" s="1"/>
  <c r="W448" i="19" s="1"/>
  <c r="W449" i="19" s="1"/>
  <c r="W450" i="19" s="1"/>
  <c r="W451" i="19" s="1"/>
  <c r="W452" i="19" s="1"/>
  <c r="W453" i="19" s="1"/>
  <c r="W454" i="19" s="1"/>
  <c r="W455" i="19" s="1"/>
  <c r="W456" i="19" s="1"/>
  <c r="W457" i="19" s="1"/>
  <c r="W458" i="19" s="1"/>
  <c r="W459" i="19" s="1"/>
  <c r="W460" i="19" s="1"/>
  <c r="W461" i="19" s="1"/>
  <c r="W462" i="19" s="1"/>
  <c r="W463" i="19" s="1"/>
  <c r="W464" i="19" s="1"/>
  <c r="W465" i="19" s="1"/>
  <c r="W466" i="19" s="1"/>
  <c r="W467" i="19" s="1"/>
  <c r="W468" i="19" s="1"/>
  <c r="W469" i="19" s="1"/>
  <c r="W470" i="19" s="1"/>
  <c r="W471" i="19" s="1"/>
  <c r="W472" i="19" s="1"/>
  <c r="W473" i="19" s="1"/>
  <c r="W474" i="19" s="1"/>
  <c r="W475" i="19" s="1"/>
  <c r="W476" i="19" s="1"/>
  <c r="W477" i="19" s="1"/>
  <c r="W478" i="19" s="1"/>
  <c r="W479" i="19" s="1"/>
  <c r="W480" i="19" s="1"/>
  <c r="W481" i="19" s="1"/>
  <c r="W482" i="19" s="1"/>
  <c r="W483" i="19" s="1"/>
  <c r="W484" i="19" s="1"/>
  <c r="W485" i="19" s="1"/>
  <c r="W486" i="19" s="1"/>
  <c r="W487" i="19" s="1"/>
  <c r="W488" i="19" s="1"/>
  <c r="W489" i="19" s="1"/>
  <c r="W490" i="19" s="1"/>
  <c r="W491" i="19" s="1"/>
  <c r="W492" i="19" s="1"/>
  <c r="W493" i="19" s="1"/>
  <c r="W494" i="19" s="1"/>
  <c r="W495" i="19" s="1"/>
  <c r="W496" i="19" s="1"/>
  <c r="W497" i="19" s="1"/>
  <c r="W498" i="19" s="1"/>
  <c r="W499" i="19" s="1"/>
  <c r="W500" i="19" s="1"/>
  <c r="W501" i="19" s="1"/>
  <c r="W502" i="19" s="1"/>
  <c r="W503" i="19" s="1"/>
  <c r="W504" i="19" s="1"/>
  <c r="W505" i="19" s="1"/>
  <c r="W506" i="19" s="1"/>
  <c r="W507" i="19" s="1"/>
  <c r="W508" i="19" s="1"/>
  <c r="W509" i="19" s="1"/>
  <c r="W510" i="19" s="1"/>
  <c r="W511" i="19" s="1"/>
  <c r="W512" i="19" s="1"/>
  <c r="W513" i="19" s="1"/>
  <c r="W514" i="19" s="1"/>
  <c r="W515" i="19" s="1"/>
  <c r="W516" i="19" s="1"/>
  <c r="W517" i="19" s="1"/>
  <c r="W518" i="19" s="1"/>
  <c r="W519" i="19" s="1"/>
  <c r="W520" i="19" s="1"/>
  <c r="W521" i="19" s="1"/>
  <c r="W522" i="19" s="1"/>
  <c r="W523" i="19" s="1"/>
  <c r="W524" i="19" s="1"/>
  <c r="W525" i="19" s="1"/>
  <c r="W526" i="19" s="1"/>
  <c r="W527" i="19" s="1"/>
  <c r="W528" i="19" s="1"/>
  <c r="W529" i="19" s="1"/>
  <c r="W530" i="19" s="1"/>
  <c r="W531" i="19" s="1"/>
  <c r="W532" i="19" s="1"/>
  <c r="W533" i="19" s="1"/>
  <c r="W534" i="19" s="1"/>
  <c r="W535" i="19" s="1"/>
  <c r="W536" i="19" s="1"/>
  <c r="W537" i="19" s="1"/>
  <c r="W538" i="19" s="1"/>
  <c r="W539" i="19" s="1"/>
  <c r="W540" i="19" s="1"/>
  <c r="W541" i="19" s="1"/>
  <c r="W542" i="19" s="1"/>
  <c r="W543" i="19" s="1"/>
  <c r="W544" i="19" s="1"/>
  <c r="W545" i="19" s="1"/>
  <c r="W546" i="19" s="1"/>
  <c r="W547" i="19" s="1"/>
  <c r="W548" i="19" s="1"/>
  <c r="W549" i="19" s="1"/>
  <c r="W550" i="19" s="1"/>
  <c r="W551" i="19" s="1"/>
  <c r="W552" i="19" s="1"/>
  <c r="W553" i="19" s="1"/>
  <c r="W554" i="19" s="1"/>
  <c r="W555" i="19" s="1"/>
  <c r="W556" i="19" s="1"/>
  <c r="W557" i="19" s="1"/>
  <c r="W558" i="19" s="1"/>
  <c r="W559" i="19" s="1"/>
  <c r="W560" i="19" s="1"/>
  <c r="W561" i="19" s="1"/>
  <c r="W562" i="19" s="1"/>
  <c r="W563" i="19" s="1"/>
  <c r="W564" i="19" s="1"/>
  <c r="W565" i="19" s="1"/>
  <c r="W566" i="19" s="1"/>
  <c r="W567" i="19" s="1"/>
  <c r="W568" i="19" s="1"/>
  <c r="W569" i="19" s="1"/>
  <c r="W570" i="19" s="1"/>
  <c r="W571" i="19" s="1"/>
  <c r="W572" i="19" s="1"/>
  <c r="W573" i="19" s="1"/>
  <c r="W574" i="19" s="1"/>
  <c r="W575" i="19" s="1"/>
  <c r="W576" i="19" s="1"/>
  <c r="W577" i="19" s="1"/>
  <c r="W578" i="19" s="1"/>
  <c r="W579" i="19" s="1"/>
  <c r="W580" i="19" s="1"/>
  <c r="W581" i="19" s="1"/>
  <c r="W582" i="19" s="1"/>
  <c r="W583" i="19" s="1"/>
  <c r="W584" i="19" s="1"/>
  <c r="W585" i="19" s="1"/>
  <c r="W586" i="19" s="1"/>
  <c r="W587" i="19" s="1"/>
  <c r="W588" i="19" s="1"/>
  <c r="W589" i="19" s="1"/>
  <c r="W590" i="19" s="1"/>
  <c r="W591" i="19" s="1"/>
  <c r="W592" i="19" s="1"/>
  <c r="W593" i="19" s="1"/>
  <c r="W594" i="19" s="1"/>
  <c r="W595" i="19" s="1"/>
  <c r="W596" i="19" s="1"/>
  <c r="W597" i="19" s="1"/>
  <c r="W598" i="19" s="1"/>
  <c r="W599" i="19" s="1"/>
  <c r="W600" i="19" s="1"/>
  <c r="W601" i="19" s="1"/>
  <c r="W602" i="19" s="1"/>
  <c r="W603" i="19" s="1"/>
  <c r="W604" i="19" s="1"/>
  <c r="W605" i="19" s="1"/>
  <c r="W606" i="19" s="1"/>
  <c r="W607" i="19" s="1"/>
  <c r="B2" i="19"/>
  <c r="B2" i="32" s="1"/>
  <c r="N8" i="19"/>
  <c r="C8" i="18"/>
  <c r="AD8" i="18"/>
  <c r="W9" i="18"/>
  <c r="W10" i="18" s="1"/>
  <c r="W11" i="18" s="1"/>
  <c r="W12" i="18" s="1"/>
  <c r="W13" i="18" s="1"/>
  <c r="W14" i="18" s="1"/>
  <c r="W15" i="18" s="1"/>
  <c r="W16" i="18" s="1"/>
  <c r="W17" i="18" s="1"/>
  <c r="W18" i="18" s="1"/>
  <c r="W19" i="18" s="1"/>
  <c r="W20" i="18" s="1"/>
  <c r="W21" i="18" s="1"/>
  <c r="W22" i="18" s="1"/>
  <c r="W23" i="18" s="1"/>
  <c r="W24" i="18" s="1"/>
  <c r="W25" i="18" s="1"/>
  <c r="W26" i="18" s="1"/>
  <c r="W27" i="18" s="1"/>
  <c r="W28" i="18" s="1"/>
  <c r="W29" i="18" s="1"/>
  <c r="W30" i="18" s="1"/>
  <c r="W31" i="18" s="1"/>
  <c r="W32" i="18" s="1"/>
  <c r="W33" i="18" s="1"/>
  <c r="W34" i="18" s="1"/>
  <c r="W35" i="18" s="1"/>
  <c r="W36" i="18" s="1"/>
  <c r="W37" i="18" s="1"/>
  <c r="W38" i="18" s="1"/>
  <c r="W39" i="18" s="1"/>
  <c r="W40" i="18" s="1"/>
  <c r="W41" i="18" s="1"/>
  <c r="W42" i="18" s="1"/>
  <c r="W43" i="18" s="1"/>
  <c r="W44" i="18" s="1"/>
  <c r="W45" i="18" s="1"/>
  <c r="W46" i="18" s="1"/>
  <c r="W47" i="18" s="1"/>
  <c r="W48" i="18" s="1"/>
  <c r="W49" i="18" s="1"/>
  <c r="W50" i="18" s="1"/>
  <c r="W51" i="18" s="1"/>
  <c r="W52" i="18" s="1"/>
  <c r="W53" i="18" s="1"/>
  <c r="W54" i="18" s="1"/>
  <c r="W55" i="18" s="1"/>
  <c r="W56" i="18" s="1"/>
  <c r="W57" i="18" s="1"/>
  <c r="W58" i="18" s="1"/>
  <c r="W59" i="18" s="1"/>
  <c r="W60" i="18" s="1"/>
  <c r="W61" i="18" s="1"/>
  <c r="W62" i="18" s="1"/>
  <c r="W63" i="18" s="1"/>
  <c r="W64" i="18" s="1"/>
  <c r="W65" i="18" s="1"/>
  <c r="W66" i="18" s="1"/>
  <c r="W67" i="18" s="1"/>
  <c r="W68" i="18" s="1"/>
  <c r="W69" i="18" s="1"/>
  <c r="W70" i="18" s="1"/>
  <c r="W71" i="18" s="1"/>
  <c r="W72" i="18" s="1"/>
  <c r="W73" i="18" s="1"/>
  <c r="W74" i="18" s="1"/>
  <c r="W75" i="18" s="1"/>
  <c r="W76" i="18" s="1"/>
  <c r="W77" i="18" s="1"/>
  <c r="W78" i="18" s="1"/>
  <c r="W79" i="18" s="1"/>
  <c r="W80" i="18" s="1"/>
  <c r="W81" i="18" s="1"/>
  <c r="W82" i="18" s="1"/>
  <c r="W83" i="18" s="1"/>
  <c r="W84" i="18" s="1"/>
  <c r="W85" i="18" s="1"/>
  <c r="W86" i="18" s="1"/>
  <c r="W87" i="18" s="1"/>
  <c r="W88" i="18" s="1"/>
  <c r="W89" i="18" s="1"/>
  <c r="W90" i="18" s="1"/>
  <c r="W91" i="18" s="1"/>
  <c r="W92" i="18" s="1"/>
  <c r="W93" i="18" s="1"/>
  <c r="W94" i="18" s="1"/>
  <c r="W95" i="18" s="1"/>
  <c r="W96" i="18" s="1"/>
  <c r="W97" i="18" s="1"/>
  <c r="W98" i="18" s="1"/>
  <c r="W99" i="18" s="1"/>
  <c r="W100" i="18" s="1"/>
  <c r="W101" i="18" s="1"/>
  <c r="W102" i="18" s="1"/>
  <c r="W103" i="18" s="1"/>
  <c r="W104" i="18" s="1"/>
  <c r="W105" i="18" s="1"/>
  <c r="W106" i="18" s="1"/>
  <c r="W107" i="18" s="1"/>
  <c r="W108" i="18" s="1"/>
  <c r="W109" i="18" s="1"/>
  <c r="W110" i="18" s="1"/>
  <c r="W111" i="18" s="1"/>
  <c r="W112" i="18" s="1"/>
  <c r="W113" i="18" s="1"/>
  <c r="W114" i="18" s="1"/>
  <c r="W115" i="18" s="1"/>
  <c r="W116" i="18" s="1"/>
  <c r="W117" i="18" s="1"/>
  <c r="W118" i="18" s="1"/>
  <c r="W119" i="18" s="1"/>
  <c r="W120" i="18" s="1"/>
  <c r="W121" i="18" s="1"/>
  <c r="W122" i="18" s="1"/>
  <c r="W123" i="18" s="1"/>
  <c r="W124" i="18" s="1"/>
  <c r="W125" i="18" s="1"/>
  <c r="W126" i="18" s="1"/>
  <c r="W127" i="18" s="1"/>
  <c r="W128" i="18" s="1"/>
  <c r="W129" i="18" s="1"/>
  <c r="W130" i="18" s="1"/>
  <c r="W131" i="18" s="1"/>
  <c r="W132" i="18" s="1"/>
  <c r="W133" i="18" s="1"/>
  <c r="W134" i="18" s="1"/>
  <c r="W135" i="18" s="1"/>
  <c r="W136" i="18" s="1"/>
  <c r="W137" i="18" s="1"/>
  <c r="W138" i="18" s="1"/>
  <c r="W139" i="18" s="1"/>
  <c r="W140" i="18" s="1"/>
  <c r="W141" i="18" s="1"/>
  <c r="W142" i="18" s="1"/>
  <c r="W143" i="18" s="1"/>
  <c r="W144" i="18" s="1"/>
  <c r="W145" i="18" s="1"/>
  <c r="W146" i="18" s="1"/>
  <c r="W147" i="18" s="1"/>
  <c r="W148" i="18" s="1"/>
  <c r="W149" i="18" s="1"/>
  <c r="W150" i="18" s="1"/>
  <c r="W151" i="18" s="1"/>
  <c r="W152" i="18" s="1"/>
  <c r="W153" i="18" s="1"/>
  <c r="W154" i="18" s="1"/>
  <c r="W155" i="18" s="1"/>
  <c r="W156" i="18" s="1"/>
  <c r="W157" i="18" s="1"/>
  <c r="W158" i="18" s="1"/>
  <c r="W159" i="18" s="1"/>
  <c r="W160" i="18" s="1"/>
  <c r="W161" i="18" s="1"/>
  <c r="W162" i="18" s="1"/>
  <c r="W163" i="18" s="1"/>
  <c r="W164" i="18" s="1"/>
  <c r="W165" i="18" s="1"/>
  <c r="W166" i="18" s="1"/>
  <c r="W167" i="18" s="1"/>
  <c r="W168" i="18" s="1"/>
  <c r="W169" i="18" s="1"/>
  <c r="W170" i="18" s="1"/>
  <c r="W171" i="18" s="1"/>
  <c r="W172" i="18" s="1"/>
  <c r="W173" i="18" s="1"/>
  <c r="W174" i="18" s="1"/>
  <c r="W175" i="18" s="1"/>
  <c r="W176" i="18" s="1"/>
  <c r="W177" i="18" s="1"/>
  <c r="W178" i="18" s="1"/>
  <c r="W179" i="18" s="1"/>
  <c r="W180" i="18" s="1"/>
  <c r="W181" i="18" s="1"/>
  <c r="W182" i="18" s="1"/>
  <c r="W183" i="18" s="1"/>
  <c r="W184" i="18" s="1"/>
  <c r="W185" i="18" s="1"/>
  <c r="W186" i="18" s="1"/>
  <c r="W187" i="18" s="1"/>
  <c r="W188" i="18" s="1"/>
  <c r="W189" i="18" s="1"/>
  <c r="W190" i="18" s="1"/>
  <c r="W191" i="18" s="1"/>
  <c r="W192" i="18" s="1"/>
  <c r="W193" i="18" s="1"/>
  <c r="W194" i="18" s="1"/>
  <c r="W195" i="18" s="1"/>
  <c r="W196" i="18" s="1"/>
  <c r="W197" i="18" s="1"/>
  <c r="W198" i="18" s="1"/>
  <c r="W199" i="18" s="1"/>
  <c r="W200" i="18" s="1"/>
  <c r="W201" i="18" s="1"/>
  <c r="W202" i="18" s="1"/>
  <c r="W203" i="18" s="1"/>
  <c r="W204" i="18" s="1"/>
  <c r="W205" i="18" s="1"/>
  <c r="W206" i="18" s="1"/>
  <c r="W207" i="18" s="1"/>
  <c r="W208" i="18" s="1"/>
  <c r="W209" i="18" s="1"/>
  <c r="W210" i="18" s="1"/>
  <c r="W211" i="18" s="1"/>
  <c r="W212" i="18" s="1"/>
  <c r="W213" i="18" s="1"/>
  <c r="W214" i="18" s="1"/>
  <c r="W215" i="18" s="1"/>
  <c r="W216" i="18" s="1"/>
  <c r="W217" i="18" s="1"/>
  <c r="W218" i="18" s="1"/>
  <c r="W219" i="18" s="1"/>
  <c r="W220" i="18" s="1"/>
  <c r="W221" i="18" s="1"/>
  <c r="W222" i="18" s="1"/>
  <c r="W223" i="18" s="1"/>
  <c r="W224" i="18" s="1"/>
  <c r="W225" i="18" s="1"/>
  <c r="W226" i="18" s="1"/>
  <c r="W227" i="18" s="1"/>
  <c r="W228" i="18" s="1"/>
  <c r="W229" i="18" s="1"/>
  <c r="W230" i="18" s="1"/>
  <c r="W231" i="18" s="1"/>
  <c r="W232" i="18" s="1"/>
  <c r="W233" i="18" s="1"/>
  <c r="W234" i="18" s="1"/>
  <c r="W235" i="18" s="1"/>
  <c r="W236" i="18" s="1"/>
  <c r="W237" i="18" s="1"/>
  <c r="W238" i="18" s="1"/>
  <c r="W239" i="18" s="1"/>
  <c r="W240" i="18" s="1"/>
  <c r="W241" i="18" s="1"/>
  <c r="W242" i="18" s="1"/>
  <c r="W243" i="18" s="1"/>
  <c r="W244" i="18" s="1"/>
  <c r="W245" i="18" s="1"/>
  <c r="W246" i="18" s="1"/>
  <c r="W247" i="18" s="1"/>
  <c r="W248" i="18" s="1"/>
  <c r="W249" i="18" s="1"/>
  <c r="W250" i="18" s="1"/>
  <c r="W251" i="18" s="1"/>
  <c r="W252" i="18" s="1"/>
  <c r="W253" i="18" s="1"/>
  <c r="W254" i="18" s="1"/>
  <c r="W255" i="18" s="1"/>
  <c r="W256" i="18" s="1"/>
  <c r="W257" i="18" s="1"/>
  <c r="W258" i="18" s="1"/>
  <c r="W259" i="18" s="1"/>
  <c r="W260" i="18" s="1"/>
  <c r="W261" i="18" s="1"/>
  <c r="W262" i="18" s="1"/>
  <c r="W263" i="18" s="1"/>
  <c r="W264" i="18" s="1"/>
  <c r="W265" i="18" s="1"/>
  <c r="W266" i="18" s="1"/>
  <c r="W267" i="18" s="1"/>
  <c r="W268" i="18" s="1"/>
  <c r="W269" i="18" s="1"/>
  <c r="W270" i="18" s="1"/>
  <c r="W271" i="18" s="1"/>
  <c r="W272" i="18" s="1"/>
  <c r="W273" i="18" s="1"/>
  <c r="W274" i="18" s="1"/>
  <c r="W275" i="18" s="1"/>
  <c r="W276" i="18" s="1"/>
  <c r="W277" i="18" s="1"/>
  <c r="W278" i="18" s="1"/>
  <c r="W279" i="18" s="1"/>
  <c r="W280" i="18" s="1"/>
  <c r="W281" i="18" s="1"/>
  <c r="W282" i="18" s="1"/>
  <c r="W283" i="18" s="1"/>
  <c r="W284" i="18" s="1"/>
  <c r="W285" i="18" s="1"/>
  <c r="W286" i="18" s="1"/>
  <c r="W287" i="18" s="1"/>
  <c r="W288" i="18" s="1"/>
  <c r="W289" i="18" s="1"/>
  <c r="W290" i="18" s="1"/>
  <c r="W291" i="18" s="1"/>
  <c r="W292" i="18" s="1"/>
  <c r="W293" i="18" s="1"/>
  <c r="W294" i="18" s="1"/>
  <c r="W295" i="18" s="1"/>
  <c r="W296" i="18" s="1"/>
  <c r="W297" i="18" s="1"/>
  <c r="W298" i="18" s="1"/>
  <c r="W299" i="18" s="1"/>
  <c r="W300" i="18" s="1"/>
  <c r="W301" i="18" s="1"/>
  <c r="W302" i="18" s="1"/>
  <c r="W303" i="18" s="1"/>
  <c r="W304" i="18" s="1"/>
  <c r="W305" i="18" s="1"/>
  <c r="W306" i="18" s="1"/>
  <c r="W307" i="18" s="1"/>
  <c r="W308" i="18" s="1"/>
  <c r="W309" i="18" s="1"/>
  <c r="W310" i="18" s="1"/>
  <c r="W311" i="18" s="1"/>
  <c r="W312" i="18" s="1"/>
  <c r="W313" i="18" s="1"/>
  <c r="W314" i="18" s="1"/>
  <c r="W315" i="18" s="1"/>
  <c r="W316" i="18" s="1"/>
  <c r="W317" i="18" s="1"/>
  <c r="W318" i="18" s="1"/>
  <c r="W319" i="18" s="1"/>
  <c r="W320" i="18" s="1"/>
  <c r="W321" i="18" s="1"/>
  <c r="W322" i="18" s="1"/>
  <c r="W323" i="18" s="1"/>
  <c r="W324" i="18" s="1"/>
  <c r="W325" i="18" s="1"/>
  <c r="W326" i="18" s="1"/>
  <c r="W327" i="18" s="1"/>
  <c r="W328" i="18" s="1"/>
  <c r="W329" i="18" s="1"/>
  <c r="W330" i="18" s="1"/>
  <c r="W331" i="18" s="1"/>
  <c r="W332" i="18" s="1"/>
  <c r="W333" i="18" s="1"/>
  <c r="W334" i="18" s="1"/>
  <c r="W335" i="18" s="1"/>
  <c r="W336" i="18" s="1"/>
  <c r="W337" i="18" s="1"/>
  <c r="W338" i="18" s="1"/>
  <c r="W339" i="18" s="1"/>
  <c r="W340" i="18" s="1"/>
  <c r="W341" i="18" s="1"/>
  <c r="W342" i="18" s="1"/>
  <c r="W343" i="18" s="1"/>
  <c r="W344" i="18" s="1"/>
  <c r="W345" i="18" s="1"/>
  <c r="W346" i="18" s="1"/>
  <c r="W347" i="18" s="1"/>
  <c r="W348" i="18" s="1"/>
  <c r="W349" i="18" s="1"/>
  <c r="W350" i="18" s="1"/>
  <c r="W351" i="18" s="1"/>
  <c r="W352" i="18" s="1"/>
  <c r="W353" i="18" s="1"/>
  <c r="W354" i="18" s="1"/>
  <c r="W355" i="18" s="1"/>
  <c r="W356" i="18" s="1"/>
  <c r="W357" i="18" s="1"/>
  <c r="W358" i="18" s="1"/>
  <c r="W359" i="18" s="1"/>
  <c r="W360" i="18" s="1"/>
  <c r="W361" i="18" s="1"/>
  <c r="W362" i="18" s="1"/>
  <c r="W363" i="18" s="1"/>
  <c r="W364" i="18" s="1"/>
  <c r="W365" i="18" s="1"/>
  <c r="W366" i="18" s="1"/>
  <c r="W367" i="18" s="1"/>
  <c r="W368" i="18" s="1"/>
  <c r="W369" i="18" s="1"/>
  <c r="W370" i="18" s="1"/>
  <c r="W371" i="18" s="1"/>
  <c r="W372" i="18" s="1"/>
  <c r="W373" i="18" s="1"/>
  <c r="W374" i="18" s="1"/>
  <c r="W375" i="18" s="1"/>
  <c r="W376" i="18" s="1"/>
  <c r="W377" i="18" s="1"/>
  <c r="W378" i="18" s="1"/>
  <c r="W379" i="18" s="1"/>
  <c r="W380" i="18" s="1"/>
  <c r="W381" i="18" s="1"/>
  <c r="W382" i="18" s="1"/>
  <c r="W383" i="18" s="1"/>
  <c r="W384" i="18" s="1"/>
  <c r="W385" i="18" s="1"/>
  <c r="W386" i="18" s="1"/>
  <c r="W387" i="18" s="1"/>
  <c r="W388" i="18" s="1"/>
  <c r="W389" i="18" s="1"/>
  <c r="W390" i="18" s="1"/>
  <c r="W391" i="18" s="1"/>
  <c r="W392" i="18" s="1"/>
  <c r="W393" i="18" s="1"/>
  <c r="W394" i="18" s="1"/>
  <c r="W395" i="18" s="1"/>
  <c r="W396" i="18" s="1"/>
  <c r="W397" i="18" s="1"/>
  <c r="W398" i="18" s="1"/>
  <c r="W399" i="18" s="1"/>
  <c r="W400" i="18" s="1"/>
  <c r="W401" i="18" s="1"/>
  <c r="W402" i="18" s="1"/>
  <c r="W403" i="18" s="1"/>
  <c r="W404" i="18" s="1"/>
  <c r="W405" i="18" s="1"/>
  <c r="W406" i="18" s="1"/>
  <c r="W407" i="18" s="1"/>
  <c r="W408" i="18" s="1"/>
  <c r="W409" i="18" s="1"/>
  <c r="W410" i="18" s="1"/>
  <c r="W411" i="18" s="1"/>
  <c r="W412" i="18" s="1"/>
  <c r="W413" i="18" s="1"/>
  <c r="W414" i="18" s="1"/>
  <c r="W415" i="18" s="1"/>
  <c r="W416" i="18" s="1"/>
  <c r="W417" i="18" s="1"/>
  <c r="W418" i="18" s="1"/>
  <c r="W419" i="18" s="1"/>
  <c r="W420" i="18" s="1"/>
  <c r="W421" i="18" s="1"/>
  <c r="W422" i="18" s="1"/>
  <c r="W423" i="18" s="1"/>
  <c r="W424" i="18" s="1"/>
  <c r="W425" i="18" s="1"/>
  <c r="W426" i="18" s="1"/>
  <c r="W427" i="18" s="1"/>
  <c r="W428" i="18" s="1"/>
  <c r="W429" i="18" s="1"/>
  <c r="W430" i="18" s="1"/>
  <c r="W431" i="18" s="1"/>
  <c r="W432" i="18" s="1"/>
  <c r="W433" i="18" s="1"/>
  <c r="W434" i="18" s="1"/>
  <c r="W435" i="18" s="1"/>
  <c r="W436" i="18" s="1"/>
  <c r="W437" i="18" s="1"/>
  <c r="W438" i="18" s="1"/>
  <c r="W439" i="18" s="1"/>
  <c r="W440" i="18" s="1"/>
  <c r="W441" i="18" s="1"/>
  <c r="W442" i="18" s="1"/>
  <c r="W443" i="18" s="1"/>
  <c r="W444" i="18" s="1"/>
  <c r="W445" i="18" s="1"/>
  <c r="W446" i="18" s="1"/>
  <c r="W447" i="18" s="1"/>
  <c r="W448" i="18" s="1"/>
  <c r="W449" i="18" s="1"/>
  <c r="W450" i="18" s="1"/>
  <c r="W451" i="18" s="1"/>
  <c r="W452" i="18" s="1"/>
  <c r="W453" i="18" s="1"/>
  <c r="W454" i="18" s="1"/>
  <c r="W455" i="18" s="1"/>
  <c r="W456" i="18" s="1"/>
  <c r="W457" i="18" s="1"/>
  <c r="W458" i="18" s="1"/>
  <c r="W459" i="18" s="1"/>
  <c r="W460" i="18" s="1"/>
  <c r="W461" i="18" s="1"/>
  <c r="W462" i="18" s="1"/>
  <c r="W463" i="18" s="1"/>
  <c r="W464" i="18" s="1"/>
  <c r="W465" i="18" s="1"/>
  <c r="W466" i="18" s="1"/>
  <c r="W467" i="18" s="1"/>
  <c r="W468" i="18" s="1"/>
  <c r="W469" i="18" s="1"/>
  <c r="W470" i="18" s="1"/>
  <c r="W471" i="18" s="1"/>
  <c r="W472" i="18" s="1"/>
  <c r="W473" i="18" s="1"/>
  <c r="W474" i="18" s="1"/>
  <c r="W475" i="18" s="1"/>
  <c r="W476" i="18" s="1"/>
  <c r="W477" i="18" s="1"/>
  <c r="W478" i="18" s="1"/>
  <c r="W479" i="18" s="1"/>
  <c r="W480" i="18" s="1"/>
  <c r="W481" i="18" s="1"/>
  <c r="W482" i="18" s="1"/>
  <c r="W483" i="18" s="1"/>
  <c r="W484" i="18" s="1"/>
  <c r="W485" i="18" s="1"/>
  <c r="W486" i="18" s="1"/>
  <c r="W487" i="18" s="1"/>
  <c r="W488" i="18" s="1"/>
  <c r="W489" i="18" s="1"/>
  <c r="W490" i="18" s="1"/>
  <c r="W491" i="18" s="1"/>
  <c r="W492" i="18" s="1"/>
  <c r="W493" i="18" s="1"/>
  <c r="W494" i="18" s="1"/>
  <c r="W495" i="18" s="1"/>
  <c r="W496" i="18" s="1"/>
  <c r="W497" i="18" s="1"/>
  <c r="W498" i="18" s="1"/>
  <c r="W499" i="18" s="1"/>
  <c r="W500" i="18" s="1"/>
  <c r="W501" i="18" s="1"/>
  <c r="W502" i="18" s="1"/>
  <c r="W503" i="18" s="1"/>
  <c r="W504" i="18" s="1"/>
  <c r="W505" i="18" s="1"/>
  <c r="W506" i="18" s="1"/>
  <c r="W507" i="18" s="1"/>
  <c r="W508" i="18" s="1"/>
  <c r="W509" i="18" s="1"/>
  <c r="W510" i="18" s="1"/>
  <c r="W511" i="18" s="1"/>
  <c r="W512" i="18" s="1"/>
  <c r="W513" i="18" s="1"/>
  <c r="W514" i="18" s="1"/>
  <c r="W515" i="18" s="1"/>
  <c r="W516" i="18" s="1"/>
  <c r="W517" i="18" s="1"/>
  <c r="W518" i="18" s="1"/>
  <c r="W519" i="18" s="1"/>
  <c r="W520" i="18" s="1"/>
  <c r="W521" i="18" s="1"/>
  <c r="W522" i="18" s="1"/>
  <c r="W523" i="18" s="1"/>
  <c r="W524" i="18" s="1"/>
  <c r="W525" i="18" s="1"/>
  <c r="W526" i="18" s="1"/>
  <c r="W527" i="18" s="1"/>
  <c r="W528" i="18" s="1"/>
  <c r="W529" i="18" s="1"/>
  <c r="W530" i="18" s="1"/>
  <c r="W531" i="18" s="1"/>
  <c r="W532" i="18" s="1"/>
  <c r="W533" i="18" s="1"/>
  <c r="W534" i="18" s="1"/>
  <c r="W535" i="18" s="1"/>
  <c r="W536" i="18" s="1"/>
  <c r="W537" i="18" s="1"/>
  <c r="W538" i="18" s="1"/>
  <c r="W539" i="18" s="1"/>
  <c r="W540" i="18" s="1"/>
  <c r="W541" i="18" s="1"/>
  <c r="W542" i="18" s="1"/>
  <c r="W543" i="18" s="1"/>
  <c r="W544" i="18" s="1"/>
  <c r="W545" i="18" s="1"/>
  <c r="W546" i="18" s="1"/>
  <c r="W547" i="18" s="1"/>
  <c r="W548" i="18" s="1"/>
  <c r="W549" i="18" s="1"/>
  <c r="W550" i="18" s="1"/>
  <c r="W551" i="18" s="1"/>
  <c r="W552" i="18" s="1"/>
  <c r="W553" i="18" s="1"/>
  <c r="W554" i="18" s="1"/>
  <c r="W555" i="18" s="1"/>
  <c r="W556" i="18" s="1"/>
  <c r="W557" i="18" s="1"/>
  <c r="W558" i="18" s="1"/>
  <c r="W559" i="18" s="1"/>
  <c r="W560" i="18" s="1"/>
  <c r="W561" i="18" s="1"/>
  <c r="W562" i="18" s="1"/>
  <c r="W563" i="18" s="1"/>
  <c r="W564" i="18" s="1"/>
  <c r="W565" i="18" s="1"/>
  <c r="W566" i="18" s="1"/>
  <c r="W567" i="18" s="1"/>
  <c r="W568" i="18" s="1"/>
  <c r="W569" i="18" s="1"/>
  <c r="W570" i="18" s="1"/>
  <c r="W571" i="18" s="1"/>
  <c r="W572" i="18" s="1"/>
  <c r="W573" i="18" s="1"/>
  <c r="W574" i="18" s="1"/>
  <c r="W575" i="18" s="1"/>
  <c r="W576" i="18" s="1"/>
  <c r="W577" i="18" s="1"/>
  <c r="W578" i="18" s="1"/>
  <c r="W579" i="18" s="1"/>
  <c r="W580" i="18" s="1"/>
  <c r="W581" i="18" s="1"/>
  <c r="W582" i="18" s="1"/>
  <c r="W583" i="18" s="1"/>
  <c r="W584" i="18" s="1"/>
  <c r="W585" i="18" s="1"/>
  <c r="W586" i="18" s="1"/>
  <c r="W587" i="18" s="1"/>
  <c r="W588" i="18" s="1"/>
  <c r="W589" i="18" s="1"/>
  <c r="W590" i="18" s="1"/>
  <c r="W591" i="18" s="1"/>
  <c r="W592" i="18" s="1"/>
  <c r="W593" i="18" s="1"/>
  <c r="W594" i="18" s="1"/>
  <c r="W595" i="18" s="1"/>
  <c r="W596" i="18" s="1"/>
  <c r="W597" i="18" s="1"/>
  <c r="W598" i="18" s="1"/>
  <c r="W599" i="18" s="1"/>
  <c r="W600" i="18" s="1"/>
  <c r="W601" i="18" s="1"/>
  <c r="W602" i="18" s="1"/>
  <c r="W603" i="18" s="1"/>
  <c r="W604" i="18" s="1"/>
  <c r="W605" i="18" s="1"/>
  <c r="W606" i="18" s="1"/>
  <c r="W607" i="18" s="1"/>
  <c r="N8" i="18"/>
  <c r="B2" i="18"/>
  <c r="B2" i="31" s="1"/>
  <c r="AD8" i="17"/>
  <c r="C8" i="17"/>
  <c r="N8" i="17"/>
  <c r="W9" i="17"/>
  <c r="W10" i="17" s="1"/>
  <c r="W11" i="17" s="1"/>
  <c r="W12" i="17" s="1"/>
  <c r="W13" i="17" s="1"/>
  <c r="W14" i="17" s="1"/>
  <c r="W15" i="17" s="1"/>
  <c r="W16" i="17" s="1"/>
  <c r="W17" i="17" s="1"/>
  <c r="W18" i="17" s="1"/>
  <c r="W19" i="17" s="1"/>
  <c r="W20" i="17" s="1"/>
  <c r="W21" i="17" s="1"/>
  <c r="W22" i="17" s="1"/>
  <c r="W23" i="17" s="1"/>
  <c r="W24" i="17" s="1"/>
  <c r="W25" i="17" s="1"/>
  <c r="W26" i="17" s="1"/>
  <c r="W27" i="17" s="1"/>
  <c r="W28" i="17" s="1"/>
  <c r="W29" i="17" s="1"/>
  <c r="W30" i="17" s="1"/>
  <c r="W31" i="17" s="1"/>
  <c r="W32" i="17" s="1"/>
  <c r="W33" i="17" s="1"/>
  <c r="W34" i="17" s="1"/>
  <c r="W35" i="17" s="1"/>
  <c r="W36" i="17" s="1"/>
  <c r="W37" i="17" s="1"/>
  <c r="W38" i="17" s="1"/>
  <c r="W39" i="17" s="1"/>
  <c r="W40" i="17" s="1"/>
  <c r="W41" i="17" s="1"/>
  <c r="W42" i="17" s="1"/>
  <c r="W43" i="17" s="1"/>
  <c r="W44" i="17" s="1"/>
  <c r="W45" i="17" s="1"/>
  <c r="W46" i="17" s="1"/>
  <c r="W47" i="17" s="1"/>
  <c r="W48" i="17" s="1"/>
  <c r="W49" i="17" s="1"/>
  <c r="W50" i="17" s="1"/>
  <c r="W51" i="17" s="1"/>
  <c r="W52" i="17" s="1"/>
  <c r="W53" i="17" s="1"/>
  <c r="W54" i="17" s="1"/>
  <c r="W55" i="17" s="1"/>
  <c r="W56" i="17" s="1"/>
  <c r="W57" i="17" s="1"/>
  <c r="W58" i="17" s="1"/>
  <c r="W59" i="17" s="1"/>
  <c r="W60" i="17" s="1"/>
  <c r="W61" i="17" s="1"/>
  <c r="W62" i="17" s="1"/>
  <c r="W63" i="17" s="1"/>
  <c r="W64" i="17" s="1"/>
  <c r="W65" i="17" s="1"/>
  <c r="W66" i="17" s="1"/>
  <c r="W67" i="17" s="1"/>
  <c r="W68" i="17" s="1"/>
  <c r="W69" i="17" s="1"/>
  <c r="W70" i="17" s="1"/>
  <c r="W71" i="17" s="1"/>
  <c r="W72" i="17" s="1"/>
  <c r="W73" i="17" s="1"/>
  <c r="W74" i="17" s="1"/>
  <c r="W75" i="17" s="1"/>
  <c r="W76" i="17" s="1"/>
  <c r="W77" i="17" s="1"/>
  <c r="W78" i="17" s="1"/>
  <c r="W79" i="17" s="1"/>
  <c r="W80" i="17" s="1"/>
  <c r="W81" i="17" s="1"/>
  <c r="W82" i="17" s="1"/>
  <c r="W83" i="17" s="1"/>
  <c r="W84" i="17" s="1"/>
  <c r="W85" i="17" s="1"/>
  <c r="W86" i="17" s="1"/>
  <c r="W87" i="17" s="1"/>
  <c r="W88" i="17" s="1"/>
  <c r="W89" i="17" s="1"/>
  <c r="W90" i="17" s="1"/>
  <c r="W91" i="17" s="1"/>
  <c r="W92" i="17" s="1"/>
  <c r="W93" i="17" s="1"/>
  <c r="W94" i="17" s="1"/>
  <c r="W95" i="17" s="1"/>
  <c r="W96" i="17" s="1"/>
  <c r="W97" i="17" s="1"/>
  <c r="W98" i="17" s="1"/>
  <c r="W99" i="17" s="1"/>
  <c r="W100" i="17" s="1"/>
  <c r="W101" i="17" s="1"/>
  <c r="W102" i="17" s="1"/>
  <c r="W103" i="17" s="1"/>
  <c r="W104" i="17" s="1"/>
  <c r="W105" i="17" s="1"/>
  <c r="W106" i="17" s="1"/>
  <c r="W107" i="17" s="1"/>
  <c r="W108" i="17" s="1"/>
  <c r="W109" i="17" s="1"/>
  <c r="W110" i="17" s="1"/>
  <c r="W111" i="17" s="1"/>
  <c r="W112" i="17" s="1"/>
  <c r="W113" i="17" s="1"/>
  <c r="W114" i="17" s="1"/>
  <c r="W115" i="17" s="1"/>
  <c r="W116" i="17" s="1"/>
  <c r="W117" i="17" s="1"/>
  <c r="W118" i="17" s="1"/>
  <c r="W119" i="17" s="1"/>
  <c r="W120" i="17" s="1"/>
  <c r="W121" i="17" s="1"/>
  <c r="W122" i="17" s="1"/>
  <c r="W123" i="17" s="1"/>
  <c r="W124" i="17" s="1"/>
  <c r="W125" i="17" s="1"/>
  <c r="W126" i="17" s="1"/>
  <c r="W127" i="17" s="1"/>
  <c r="W128" i="17" s="1"/>
  <c r="W129" i="17" s="1"/>
  <c r="W130" i="17" s="1"/>
  <c r="W131" i="17" s="1"/>
  <c r="W132" i="17" s="1"/>
  <c r="W133" i="17" s="1"/>
  <c r="W134" i="17" s="1"/>
  <c r="W135" i="17" s="1"/>
  <c r="W136" i="17" s="1"/>
  <c r="W137" i="17" s="1"/>
  <c r="W138" i="17" s="1"/>
  <c r="W139" i="17" s="1"/>
  <c r="W140" i="17" s="1"/>
  <c r="W141" i="17" s="1"/>
  <c r="W142" i="17" s="1"/>
  <c r="W143" i="17" s="1"/>
  <c r="W144" i="17" s="1"/>
  <c r="W145" i="17" s="1"/>
  <c r="W146" i="17" s="1"/>
  <c r="W147" i="17" s="1"/>
  <c r="W148" i="17" s="1"/>
  <c r="W149" i="17" s="1"/>
  <c r="W150" i="17" s="1"/>
  <c r="W151" i="17" s="1"/>
  <c r="W152" i="17" s="1"/>
  <c r="W153" i="17" s="1"/>
  <c r="W154" i="17" s="1"/>
  <c r="W155" i="17" s="1"/>
  <c r="W156" i="17" s="1"/>
  <c r="W157" i="17" s="1"/>
  <c r="W158" i="17" s="1"/>
  <c r="W159" i="17" s="1"/>
  <c r="W160" i="17" s="1"/>
  <c r="W161" i="17" s="1"/>
  <c r="W162" i="17" s="1"/>
  <c r="W163" i="17" s="1"/>
  <c r="W164" i="17" s="1"/>
  <c r="W165" i="17" s="1"/>
  <c r="W166" i="17" s="1"/>
  <c r="W167" i="17" s="1"/>
  <c r="W168" i="17" s="1"/>
  <c r="W169" i="17" s="1"/>
  <c r="W170" i="17" s="1"/>
  <c r="W171" i="17" s="1"/>
  <c r="W172" i="17" s="1"/>
  <c r="W173" i="17" s="1"/>
  <c r="W174" i="17" s="1"/>
  <c r="W175" i="17" s="1"/>
  <c r="W176" i="17" s="1"/>
  <c r="W177" i="17" s="1"/>
  <c r="W178" i="17" s="1"/>
  <c r="W179" i="17" s="1"/>
  <c r="W180" i="17" s="1"/>
  <c r="W181" i="17" s="1"/>
  <c r="W182" i="17" s="1"/>
  <c r="W183" i="17" s="1"/>
  <c r="W184" i="17" s="1"/>
  <c r="W185" i="17" s="1"/>
  <c r="W186" i="17" s="1"/>
  <c r="W187" i="17" s="1"/>
  <c r="W188" i="17" s="1"/>
  <c r="W189" i="17" s="1"/>
  <c r="W190" i="17" s="1"/>
  <c r="W191" i="17" s="1"/>
  <c r="W192" i="17" s="1"/>
  <c r="W193" i="17" s="1"/>
  <c r="W194" i="17" s="1"/>
  <c r="W195" i="17" s="1"/>
  <c r="W196" i="17" s="1"/>
  <c r="W197" i="17" s="1"/>
  <c r="W198" i="17" s="1"/>
  <c r="W199" i="17" s="1"/>
  <c r="W200" i="17" s="1"/>
  <c r="W201" i="17" s="1"/>
  <c r="W202" i="17" s="1"/>
  <c r="W203" i="17" s="1"/>
  <c r="W204" i="17" s="1"/>
  <c r="W205" i="17" s="1"/>
  <c r="W206" i="17" s="1"/>
  <c r="W207" i="17" s="1"/>
  <c r="W208" i="17" s="1"/>
  <c r="W209" i="17" s="1"/>
  <c r="W210" i="17" s="1"/>
  <c r="W211" i="17" s="1"/>
  <c r="W212" i="17" s="1"/>
  <c r="W213" i="17" s="1"/>
  <c r="W214" i="17" s="1"/>
  <c r="W215" i="17" s="1"/>
  <c r="W216" i="17" s="1"/>
  <c r="W217" i="17" s="1"/>
  <c r="W218" i="17" s="1"/>
  <c r="W219" i="17" s="1"/>
  <c r="W220" i="17" s="1"/>
  <c r="W221" i="17" s="1"/>
  <c r="W222" i="17" s="1"/>
  <c r="W223" i="17" s="1"/>
  <c r="W224" i="17" s="1"/>
  <c r="W225" i="17" s="1"/>
  <c r="W226" i="17" s="1"/>
  <c r="W227" i="17" s="1"/>
  <c r="W228" i="17" s="1"/>
  <c r="W229" i="17" s="1"/>
  <c r="W230" i="17" s="1"/>
  <c r="W231" i="17" s="1"/>
  <c r="W232" i="17" s="1"/>
  <c r="W233" i="17" s="1"/>
  <c r="W234" i="17" s="1"/>
  <c r="W235" i="17" s="1"/>
  <c r="W236" i="17" s="1"/>
  <c r="W237" i="17" s="1"/>
  <c r="W238" i="17" s="1"/>
  <c r="W239" i="17" s="1"/>
  <c r="W240" i="17" s="1"/>
  <c r="W241" i="17" s="1"/>
  <c r="W242" i="17" s="1"/>
  <c r="W243" i="17" s="1"/>
  <c r="W244" i="17" s="1"/>
  <c r="W245" i="17" s="1"/>
  <c r="W246" i="17" s="1"/>
  <c r="W247" i="17" s="1"/>
  <c r="W248" i="17" s="1"/>
  <c r="W249" i="17" s="1"/>
  <c r="W250" i="17" s="1"/>
  <c r="W251" i="17" s="1"/>
  <c r="W252" i="17" s="1"/>
  <c r="W253" i="17" s="1"/>
  <c r="W254" i="17" s="1"/>
  <c r="W255" i="17" s="1"/>
  <c r="W256" i="17" s="1"/>
  <c r="W257" i="17" s="1"/>
  <c r="W258" i="17" s="1"/>
  <c r="W259" i="17" s="1"/>
  <c r="W260" i="17" s="1"/>
  <c r="W261" i="17" s="1"/>
  <c r="W262" i="17" s="1"/>
  <c r="W263" i="17" s="1"/>
  <c r="W264" i="17" s="1"/>
  <c r="W265" i="17" s="1"/>
  <c r="W266" i="17" s="1"/>
  <c r="W267" i="17" s="1"/>
  <c r="W268" i="17" s="1"/>
  <c r="W269" i="17" s="1"/>
  <c r="W270" i="17" s="1"/>
  <c r="W271" i="17" s="1"/>
  <c r="W272" i="17" s="1"/>
  <c r="W273" i="17" s="1"/>
  <c r="W274" i="17" s="1"/>
  <c r="W275" i="17" s="1"/>
  <c r="W276" i="17" s="1"/>
  <c r="W277" i="17" s="1"/>
  <c r="W278" i="17" s="1"/>
  <c r="W279" i="17" s="1"/>
  <c r="W280" i="17" s="1"/>
  <c r="W281" i="17" s="1"/>
  <c r="W282" i="17" s="1"/>
  <c r="W283" i="17" s="1"/>
  <c r="W284" i="17" s="1"/>
  <c r="W285" i="17" s="1"/>
  <c r="W286" i="17" s="1"/>
  <c r="W287" i="17" s="1"/>
  <c r="W288" i="17" s="1"/>
  <c r="W289" i="17" s="1"/>
  <c r="W290" i="17" s="1"/>
  <c r="W291" i="17" s="1"/>
  <c r="W292" i="17" s="1"/>
  <c r="W293" i="17" s="1"/>
  <c r="W294" i="17" s="1"/>
  <c r="W295" i="17" s="1"/>
  <c r="W296" i="17" s="1"/>
  <c r="W297" i="17" s="1"/>
  <c r="W298" i="17" s="1"/>
  <c r="W299" i="17" s="1"/>
  <c r="W300" i="17" s="1"/>
  <c r="W301" i="17" s="1"/>
  <c r="W302" i="17" s="1"/>
  <c r="W303" i="17" s="1"/>
  <c r="W304" i="17" s="1"/>
  <c r="W305" i="17" s="1"/>
  <c r="W306" i="17" s="1"/>
  <c r="W307" i="17" s="1"/>
  <c r="W308" i="17" s="1"/>
  <c r="W309" i="17" s="1"/>
  <c r="W310" i="17" s="1"/>
  <c r="W311" i="17" s="1"/>
  <c r="W312" i="17" s="1"/>
  <c r="W313" i="17" s="1"/>
  <c r="W314" i="17" s="1"/>
  <c r="W315" i="17" s="1"/>
  <c r="W316" i="17" s="1"/>
  <c r="W317" i="17" s="1"/>
  <c r="W318" i="17" s="1"/>
  <c r="W319" i="17" s="1"/>
  <c r="W320" i="17" s="1"/>
  <c r="W321" i="17" s="1"/>
  <c r="W322" i="17" s="1"/>
  <c r="W323" i="17" s="1"/>
  <c r="W324" i="17" s="1"/>
  <c r="W325" i="17" s="1"/>
  <c r="W326" i="17" s="1"/>
  <c r="W327" i="17" s="1"/>
  <c r="W328" i="17" s="1"/>
  <c r="W329" i="17" s="1"/>
  <c r="W330" i="17" s="1"/>
  <c r="W331" i="17" s="1"/>
  <c r="W332" i="17" s="1"/>
  <c r="W333" i="17" s="1"/>
  <c r="W334" i="17" s="1"/>
  <c r="W335" i="17" s="1"/>
  <c r="W336" i="17" s="1"/>
  <c r="W337" i="17" s="1"/>
  <c r="W338" i="17" s="1"/>
  <c r="W339" i="17" s="1"/>
  <c r="W340" i="17" s="1"/>
  <c r="W341" i="17" s="1"/>
  <c r="W342" i="17" s="1"/>
  <c r="W343" i="17" s="1"/>
  <c r="W344" i="17" s="1"/>
  <c r="W345" i="17" s="1"/>
  <c r="W346" i="17" s="1"/>
  <c r="W347" i="17" s="1"/>
  <c r="W348" i="17" s="1"/>
  <c r="W349" i="17" s="1"/>
  <c r="W350" i="17" s="1"/>
  <c r="W351" i="17" s="1"/>
  <c r="W352" i="17" s="1"/>
  <c r="W353" i="17" s="1"/>
  <c r="W354" i="17" s="1"/>
  <c r="W355" i="17" s="1"/>
  <c r="W356" i="17" s="1"/>
  <c r="W357" i="17" s="1"/>
  <c r="W358" i="17" s="1"/>
  <c r="W359" i="17" s="1"/>
  <c r="W360" i="17" s="1"/>
  <c r="W361" i="17" s="1"/>
  <c r="W362" i="17" s="1"/>
  <c r="W363" i="17" s="1"/>
  <c r="W364" i="17" s="1"/>
  <c r="W365" i="17" s="1"/>
  <c r="W366" i="17" s="1"/>
  <c r="W367" i="17" s="1"/>
  <c r="W368" i="17" s="1"/>
  <c r="W369" i="17" s="1"/>
  <c r="W370" i="17" s="1"/>
  <c r="W371" i="17" s="1"/>
  <c r="W372" i="17" s="1"/>
  <c r="W373" i="17" s="1"/>
  <c r="W374" i="17" s="1"/>
  <c r="W375" i="17" s="1"/>
  <c r="W376" i="17" s="1"/>
  <c r="W377" i="17" s="1"/>
  <c r="W378" i="17" s="1"/>
  <c r="W379" i="17" s="1"/>
  <c r="W380" i="17" s="1"/>
  <c r="W381" i="17" s="1"/>
  <c r="W382" i="17" s="1"/>
  <c r="W383" i="17" s="1"/>
  <c r="W384" i="17" s="1"/>
  <c r="W385" i="17" s="1"/>
  <c r="W386" i="17" s="1"/>
  <c r="W387" i="17" s="1"/>
  <c r="W388" i="17" s="1"/>
  <c r="W389" i="17" s="1"/>
  <c r="W390" i="17" s="1"/>
  <c r="W391" i="17" s="1"/>
  <c r="W392" i="17" s="1"/>
  <c r="W393" i="17" s="1"/>
  <c r="W394" i="17" s="1"/>
  <c r="W395" i="17" s="1"/>
  <c r="W396" i="17" s="1"/>
  <c r="W397" i="17" s="1"/>
  <c r="W398" i="17" s="1"/>
  <c r="W399" i="17" s="1"/>
  <c r="W400" i="17" s="1"/>
  <c r="W401" i="17" s="1"/>
  <c r="W402" i="17" s="1"/>
  <c r="W403" i="17" s="1"/>
  <c r="W404" i="17" s="1"/>
  <c r="W405" i="17" s="1"/>
  <c r="W406" i="17" s="1"/>
  <c r="W407" i="17" s="1"/>
  <c r="W408" i="17" s="1"/>
  <c r="W409" i="17" s="1"/>
  <c r="W410" i="17" s="1"/>
  <c r="W411" i="17" s="1"/>
  <c r="W412" i="17" s="1"/>
  <c r="W413" i="17" s="1"/>
  <c r="W414" i="17" s="1"/>
  <c r="W415" i="17" s="1"/>
  <c r="W416" i="17" s="1"/>
  <c r="W417" i="17" s="1"/>
  <c r="W418" i="17" s="1"/>
  <c r="W419" i="17" s="1"/>
  <c r="W420" i="17" s="1"/>
  <c r="W421" i="17" s="1"/>
  <c r="W422" i="17" s="1"/>
  <c r="W423" i="17" s="1"/>
  <c r="W424" i="17" s="1"/>
  <c r="W425" i="17" s="1"/>
  <c r="W426" i="17" s="1"/>
  <c r="W427" i="17" s="1"/>
  <c r="W428" i="17" s="1"/>
  <c r="W429" i="17" s="1"/>
  <c r="W430" i="17" s="1"/>
  <c r="W431" i="17" s="1"/>
  <c r="W432" i="17" s="1"/>
  <c r="W433" i="17" s="1"/>
  <c r="W434" i="17" s="1"/>
  <c r="W435" i="17" s="1"/>
  <c r="W436" i="17" s="1"/>
  <c r="W437" i="17" s="1"/>
  <c r="W438" i="17" s="1"/>
  <c r="W439" i="17" s="1"/>
  <c r="W440" i="17" s="1"/>
  <c r="W441" i="17" s="1"/>
  <c r="W442" i="17" s="1"/>
  <c r="W443" i="17" s="1"/>
  <c r="W444" i="17" s="1"/>
  <c r="W445" i="17" s="1"/>
  <c r="W446" i="17" s="1"/>
  <c r="W447" i="17" s="1"/>
  <c r="W448" i="17" s="1"/>
  <c r="W449" i="17" s="1"/>
  <c r="W450" i="17" s="1"/>
  <c r="W451" i="17" s="1"/>
  <c r="W452" i="17" s="1"/>
  <c r="W453" i="17" s="1"/>
  <c r="W454" i="17" s="1"/>
  <c r="W455" i="17" s="1"/>
  <c r="W456" i="17" s="1"/>
  <c r="W457" i="17" s="1"/>
  <c r="W458" i="17" s="1"/>
  <c r="W459" i="17" s="1"/>
  <c r="W460" i="17" s="1"/>
  <c r="W461" i="17" s="1"/>
  <c r="W462" i="17" s="1"/>
  <c r="W463" i="17" s="1"/>
  <c r="W464" i="17" s="1"/>
  <c r="W465" i="17" s="1"/>
  <c r="W466" i="17" s="1"/>
  <c r="W467" i="17" s="1"/>
  <c r="W468" i="17" s="1"/>
  <c r="W469" i="17" s="1"/>
  <c r="W470" i="17" s="1"/>
  <c r="W471" i="17" s="1"/>
  <c r="W472" i="17" s="1"/>
  <c r="W473" i="17" s="1"/>
  <c r="W474" i="17" s="1"/>
  <c r="W475" i="17" s="1"/>
  <c r="W476" i="17" s="1"/>
  <c r="W477" i="17" s="1"/>
  <c r="W478" i="17" s="1"/>
  <c r="W479" i="17" s="1"/>
  <c r="W480" i="17" s="1"/>
  <c r="W481" i="17" s="1"/>
  <c r="W482" i="17" s="1"/>
  <c r="W483" i="17" s="1"/>
  <c r="W484" i="17" s="1"/>
  <c r="W485" i="17" s="1"/>
  <c r="W486" i="17" s="1"/>
  <c r="W487" i="17" s="1"/>
  <c r="W488" i="17" s="1"/>
  <c r="W489" i="17" s="1"/>
  <c r="W490" i="17" s="1"/>
  <c r="W491" i="17" s="1"/>
  <c r="W492" i="17" s="1"/>
  <c r="W493" i="17" s="1"/>
  <c r="W494" i="17" s="1"/>
  <c r="W495" i="17" s="1"/>
  <c r="W496" i="17" s="1"/>
  <c r="W497" i="17" s="1"/>
  <c r="W498" i="17" s="1"/>
  <c r="W499" i="17" s="1"/>
  <c r="W500" i="17" s="1"/>
  <c r="W501" i="17" s="1"/>
  <c r="W502" i="17" s="1"/>
  <c r="W503" i="17" s="1"/>
  <c r="W504" i="17" s="1"/>
  <c r="W505" i="17" s="1"/>
  <c r="W506" i="17" s="1"/>
  <c r="W507" i="17" s="1"/>
  <c r="W508" i="17" s="1"/>
  <c r="W509" i="17" s="1"/>
  <c r="W510" i="17" s="1"/>
  <c r="W511" i="17" s="1"/>
  <c r="W512" i="17" s="1"/>
  <c r="W513" i="17" s="1"/>
  <c r="W514" i="17" s="1"/>
  <c r="W515" i="17" s="1"/>
  <c r="W516" i="17" s="1"/>
  <c r="W517" i="17" s="1"/>
  <c r="W518" i="17" s="1"/>
  <c r="W519" i="17" s="1"/>
  <c r="W520" i="17" s="1"/>
  <c r="W521" i="17" s="1"/>
  <c r="W522" i="17" s="1"/>
  <c r="W523" i="17" s="1"/>
  <c r="W524" i="17" s="1"/>
  <c r="W525" i="17" s="1"/>
  <c r="W526" i="17" s="1"/>
  <c r="W527" i="17" s="1"/>
  <c r="W528" i="17" s="1"/>
  <c r="W529" i="17" s="1"/>
  <c r="W530" i="17" s="1"/>
  <c r="W531" i="17" s="1"/>
  <c r="W532" i="17" s="1"/>
  <c r="W533" i="17" s="1"/>
  <c r="W534" i="17" s="1"/>
  <c r="W535" i="17" s="1"/>
  <c r="W536" i="17" s="1"/>
  <c r="W537" i="17" s="1"/>
  <c r="W538" i="17" s="1"/>
  <c r="W539" i="17" s="1"/>
  <c r="W540" i="17" s="1"/>
  <c r="W541" i="17" s="1"/>
  <c r="W542" i="17" s="1"/>
  <c r="W543" i="17" s="1"/>
  <c r="W544" i="17" s="1"/>
  <c r="W545" i="17" s="1"/>
  <c r="W546" i="17" s="1"/>
  <c r="W547" i="17" s="1"/>
  <c r="W548" i="17" s="1"/>
  <c r="W549" i="17" s="1"/>
  <c r="W550" i="17" s="1"/>
  <c r="W551" i="17" s="1"/>
  <c r="W552" i="17" s="1"/>
  <c r="W553" i="17" s="1"/>
  <c r="W554" i="17" s="1"/>
  <c r="W555" i="17" s="1"/>
  <c r="W556" i="17" s="1"/>
  <c r="W557" i="17" s="1"/>
  <c r="W558" i="17" s="1"/>
  <c r="W559" i="17" s="1"/>
  <c r="W560" i="17" s="1"/>
  <c r="W561" i="17" s="1"/>
  <c r="W562" i="17" s="1"/>
  <c r="W563" i="17" s="1"/>
  <c r="W564" i="17" s="1"/>
  <c r="W565" i="17" s="1"/>
  <c r="W566" i="17" s="1"/>
  <c r="W567" i="17" s="1"/>
  <c r="W568" i="17" s="1"/>
  <c r="W569" i="17" s="1"/>
  <c r="W570" i="17" s="1"/>
  <c r="W571" i="17" s="1"/>
  <c r="W572" i="17" s="1"/>
  <c r="W573" i="17" s="1"/>
  <c r="W574" i="17" s="1"/>
  <c r="W575" i="17" s="1"/>
  <c r="W576" i="17" s="1"/>
  <c r="W577" i="17" s="1"/>
  <c r="W578" i="17" s="1"/>
  <c r="W579" i="17" s="1"/>
  <c r="W580" i="17" s="1"/>
  <c r="W581" i="17" s="1"/>
  <c r="W582" i="17" s="1"/>
  <c r="W583" i="17" s="1"/>
  <c r="W584" i="17" s="1"/>
  <c r="W585" i="17" s="1"/>
  <c r="W586" i="17" s="1"/>
  <c r="W587" i="17" s="1"/>
  <c r="W588" i="17" s="1"/>
  <c r="W589" i="17" s="1"/>
  <c r="W590" i="17" s="1"/>
  <c r="W591" i="17" s="1"/>
  <c r="W592" i="17" s="1"/>
  <c r="W593" i="17" s="1"/>
  <c r="W594" i="17" s="1"/>
  <c r="W595" i="17" s="1"/>
  <c r="W596" i="17" s="1"/>
  <c r="W597" i="17" s="1"/>
  <c r="W598" i="17" s="1"/>
  <c r="W599" i="17" s="1"/>
  <c r="W600" i="17" s="1"/>
  <c r="W601" i="17" s="1"/>
  <c r="W602" i="17" s="1"/>
  <c r="W603" i="17" s="1"/>
  <c r="W604" i="17" s="1"/>
  <c r="W605" i="17" s="1"/>
  <c r="W606" i="17" s="1"/>
  <c r="W607" i="17" s="1"/>
  <c r="B2" i="17"/>
  <c r="B2" i="30" s="1"/>
  <c r="C11" i="39" l="1"/>
  <c r="C14" i="39"/>
  <c r="C12" i="39"/>
  <c r="C10" i="39"/>
  <c r="C8" i="39"/>
  <c r="C9" i="39"/>
  <c r="C15" i="39"/>
  <c r="C13" i="39"/>
  <c r="C7" i="39"/>
  <c r="C13" i="38"/>
  <c r="C11" i="38"/>
  <c r="C14" i="38"/>
  <c r="C12" i="38"/>
  <c r="C10" i="38"/>
  <c r="C8" i="38"/>
  <c r="C15" i="38"/>
  <c r="C9" i="38"/>
  <c r="C7" i="38"/>
  <c r="C14" i="37"/>
  <c r="C12" i="37"/>
  <c r="C10" i="37"/>
  <c r="C8" i="37"/>
  <c r="C13" i="37"/>
  <c r="C11" i="37"/>
  <c r="C9" i="37"/>
  <c r="C7" i="37"/>
  <c r="C15" i="37"/>
  <c r="C14" i="36"/>
  <c r="C12" i="36"/>
  <c r="C10" i="36"/>
  <c r="C8" i="36"/>
  <c r="C13" i="36"/>
  <c r="C11" i="36"/>
  <c r="C15" i="36"/>
  <c r="C9" i="36"/>
  <c r="C7" i="36"/>
  <c r="C15" i="35"/>
  <c r="C11" i="35"/>
  <c r="C7" i="35"/>
  <c r="C14" i="35"/>
  <c r="C12" i="35"/>
  <c r="C10" i="35"/>
  <c r="C8" i="35"/>
  <c r="C9" i="35"/>
  <c r="C13" i="35"/>
  <c r="C7" i="34"/>
  <c r="C14" i="34"/>
  <c r="C12" i="34"/>
  <c r="C10" i="34"/>
  <c r="C8" i="34"/>
  <c r="C15" i="34"/>
  <c r="C13" i="34"/>
  <c r="C9" i="34"/>
  <c r="C11" i="34"/>
  <c r="C11" i="33"/>
  <c r="C14" i="33"/>
  <c r="C12" i="33"/>
  <c r="C10" i="33"/>
  <c r="C8" i="33"/>
  <c r="C7" i="33"/>
  <c r="C15" i="33"/>
  <c r="C13" i="33"/>
  <c r="C9" i="33"/>
  <c r="C14" i="32"/>
  <c r="C12" i="32"/>
  <c r="C10" i="32"/>
  <c r="C8" i="32"/>
  <c r="C11" i="32"/>
  <c r="C9" i="32"/>
  <c r="C15" i="32"/>
  <c r="C13" i="32"/>
  <c r="C7" i="32"/>
  <c r="C11" i="31"/>
  <c r="C14" i="31"/>
  <c r="C12" i="31"/>
  <c r="C10" i="31"/>
  <c r="C8" i="31"/>
  <c r="C15" i="31"/>
  <c r="C13" i="31"/>
  <c r="C9" i="31"/>
  <c r="C7" i="31"/>
  <c r="C15" i="30"/>
  <c r="C11" i="30"/>
  <c r="C14" i="30"/>
  <c r="C12" i="30"/>
  <c r="C10" i="30"/>
  <c r="C8" i="30"/>
  <c r="C13" i="30"/>
  <c r="C9" i="30"/>
  <c r="C7" i="30"/>
  <c r="B2" i="1"/>
  <c r="AC8" i="1"/>
  <c r="Y68" i="1"/>
  <c r="Y69" i="1"/>
  <c r="Y70" i="1"/>
  <c r="Y71" i="1"/>
  <c r="Y72" i="1"/>
  <c r="Y73" i="1"/>
  <c r="Y74" i="1"/>
  <c r="Y75" i="1"/>
  <c r="Y76" i="1"/>
  <c r="Y77" i="1"/>
  <c r="Y78" i="1"/>
  <c r="Y79" i="1"/>
  <c r="Y80" i="1"/>
  <c r="Y81" i="1"/>
  <c r="Y82" i="1"/>
  <c r="Y83" i="1"/>
  <c r="Y84" i="1"/>
  <c r="Y85" i="1"/>
  <c r="Y86" i="1"/>
  <c r="Y87" i="1"/>
  <c r="Y88" i="1"/>
  <c r="Y89" i="1"/>
  <c r="Y90" i="1"/>
  <c r="Y91" i="1"/>
  <c r="Y92" i="1"/>
  <c r="Y93" i="1"/>
  <c r="Y94" i="1"/>
  <c r="Y95" i="1"/>
  <c r="Y96" i="1"/>
  <c r="Y97" i="1"/>
  <c r="Y98" i="1"/>
  <c r="Y99" i="1"/>
  <c r="Y100" i="1"/>
  <c r="Y101" i="1"/>
  <c r="Y102" i="1"/>
  <c r="Y103" i="1"/>
  <c r="Y104" i="1"/>
  <c r="Y105" i="1"/>
  <c r="Y106" i="1"/>
  <c r="Y107" i="1"/>
  <c r="Y108" i="1"/>
  <c r="Y109" i="1"/>
  <c r="Y110" i="1"/>
  <c r="Y111" i="1"/>
  <c r="Y112" i="1"/>
  <c r="Y113" i="1"/>
  <c r="Y114" i="1"/>
  <c r="Y115" i="1"/>
  <c r="Y116" i="1"/>
  <c r="Y117" i="1"/>
  <c r="Y118" i="1"/>
  <c r="Y119" i="1"/>
  <c r="Y120" i="1"/>
  <c r="Y121" i="1"/>
  <c r="Y122" i="1"/>
  <c r="Y123" i="1"/>
  <c r="Y124" i="1"/>
  <c r="Y125" i="1"/>
  <c r="Y126" i="1"/>
  <c r="Y127" i="1"/>
  <c r="Y128" i="1"/>
  <c r="Y129" i="1"/>
  <c r="Y130" i="1"/>
  <c r="Y131" i="1"/>
  <c r="Y132" i="1"/>
  <c r="Y133" i="1"/>
  <c r="Y134" i="1"/>
  <c r="Y135" i="1"/>
  <c r="Y136" i="1"/>
  <c r="Y137" i="1"/>
  <c r="Y138" i="1"/>
  <c r="Y139" i="1"/>
  <c r="Y140" i="1"/>
  <c r="Y141" i="1"/>
  <c r="Y142" i="1"/>
  <c r="Y143" i="1"/>
  <c r="Y144" i="1"/>
  <c r="Y145" i="1"/>
  <c r="Y146" i="1"/>
  <c r="Y147" i="1"/>
  <c r="Y148" i="1"/>
  <c r="Y149" i="1"/>
  <c r="Y150" i="1"/>
  <c r="Y151" i="1"/>
  <c r="Y152" i="1"/>
  <c r="Y153" i="1"/>
  <c r="Y154" i="1"/>
  <c r="Y155" i="1"/>
  <c r="Y156" i="1"/>
  <c r="Y157" i="1"/>
  <c r="Y158" i="1"/>
  <c r="Y159" i="1"/>
  <c r="Y160" i="1"/>
  <c r="Y161" i="1"/>
  <c r="Y162" i="1"/>
  <c r="Y163" i="1"/>
  <c r="Y164" i="1"/>
  <c r="Y165" i="1"/>
  <c r="Y166" i="1"/>
  <c r="Y167" i="1"/>
  <c r="Y168" i="1"/>
  <c r="Y169" i="1"/>
  <c r="Y170" i="1"/>
  <c r="Y171" i="1"/>
  <c r="Y172" i="1"/>
  <c r="Y173" i="1"/>
  <c r="Y174" i="1"/>
  <c r="Y175" i="1"/>
  <c r="Y176" i="1"/>
  <c r="Y177" i="1"/>
  <c r="Y178" i="1"/>
  <c r="Y179" i="1"/>
  <c r="Y180" i="1"/>
  <c r="Y181" i="1"/>
  <c r="Y182" i="1"/>
  <c r="Y183" i="1"/>
  <c r="Y184" i="1"/>
  <c r="Y185" i="1"/>
  <c r="Y186" i="1"/>
  <c r="Y187" i="1"/>
  <c r="Y188" i="1"/>
  <c r="Y189" i="1"/>
  <c r="Y190" i="1"/>
  <c r="Y191" i="1"/>
  <c r="Y192" i="1"/>
  <c r="Y193" i="1"/>
  <c r="Y194" i="1"/>
  <c r="Y195" i="1"/>
  <c r="Y196" i="1"/>
  <c r="Y197" i="1"/>
  <c r="Y198" i="1"/>
  <c r="Y199" i="1"/>
  <c r="Y200" i="1"/>
  <c r="Y201" i="1"/>
  <c r="Y202" i="1"/>
  <c r="Y203" i="1"/>
  <c r="Y204" i="1"/>
  <c r="Y205" i="1"/>
  <c r="Y206" i="1"/>
  <c r="Y207" i="1"/>
  <c r="Y208" i="1"/>
  <c r="Y209" i="1"/>
  <c r="Y210" i="1"/>
  <c r="Y211" i="1"/>
  <c r="Y212" i="1"/>
  <c r="Y213" i="1"/>
  <c r="Y214" i="1"/>
  <c r="Y215" i="1"/>
  <c r="Y216" i="1"/>
  <c r="Y217" i="1"/>
  <c r="Y218" i="1"/>
  <c r="Y219" i="1"/>
  <c r="Y220" i="1"/>
  <c r="Y221" i="1"/>
  <c r="Y222" i="1"/>
  <c r="Y223" i="1"/>
  <c r="Y224" i="1"/>
  <c r="Y225" i="1"/>
  <c r="Y226" i="1"/>
  <c r="Y227" i="1"/>
  <c r="Y228" i="1"/>
  <c r="Y229" i="1"/>
  <c r="Y230" i="1"/>
  <c r="Y231" i="1"/>
  <c r="Y232" i="1"/>
  <c r="Y233" i="1"/>
  <c r="Y234" i="1"/>
  <c r="Y235" i="1"/>
  <c r="Y236" i="1"/>
  <c r="Y237" i="1"/>
  <c r="Y238" i="1"/>
  <c r="Y239" i="1"/>
  <c r="Y240" i="1"/>
  <c r="Y241" i="1"/>
  <c r="Y242" i="1"/>
  <c r="Y243" i="1"/>
  <c r="Y244" i="1"/>
  <c r="Y245" i="1"/>
  <c r="Y246" i="1"/>
  <c r="Y247" i="1"/>
  <c r="Y248" i="1"/>
  <c r="Y249" i="1"/>
  <c r="Y250" i="1"/>
  <c r="Y251" i="1"/>
  <c r="Y252" i="1"/>
  <c r="Y253" i="1"/>
  <c r="Y254" i="1"/>
  <c r="Y255" i="1"/>
  <c r="Y256" i="1"/>
  <c r="Y257" i="1"/>
  <c r="Y258" i="1"/>
  <c r="Y259" i="1"/>
  <c r="Y260" i="1"/>
  <c r="Y261" i="1"/>
  <c r="Y262" i="1"/>
  <c r="Y263" i="1"/>
  <c r="Y264" i="1"/>
  <c r="Y265" i="1"/>
  <c r="Y266" i="1"/>
  <c r="Y267" i="1"/>
  <c r="Y268" i="1"/>
  <c r="Y269" i="1"/>
  <c r="Y270" i="1"/>
  <c r="Y271" i="1"/>
  <c r="Y272" i="1"/>
  <c r="Y273" i="1"/>
  <c r="Y274" i="1"/>
  <c r="Y275" i="1"/>
  <c r="Y276" i="1"/>
  <c r="Y277" i="1"/>
  <c r="Y278" i="1"/>
  <c r="Y279" i="1"/>
  <c r="Y280" i="1"/>
  <c r="Y281" i="1"/>
  <c r="Y282" i="1"/>
  <c r="Y283" i="1"/>
  <c r="Y284" i="1"/>
  <c r="Y285" i="1"/>
  <c r="Y286" i="1"/>
  <c r="Y287" i="1"/>
  <c r="Y288" i="1"/>
  <c r="Y289" i="1"/>
  <c r="Y290" i="1"/>
  <c r="Y291" i="1"/>
  <c r="Y292" i="1"/>
  <c r="Y293" i="1"/>
  <c r="Y294" i="1"/>
  <c r="Y295" i="1"/>
  <c r="Y296" i="1"/>
  <c r="Y297" i="1"/>
  <c r="Y298" i="1"/>
  <c r="Y299" i="1"/>
  <c r="Y300" i="1"/>
  <c r="Y301" i="1"/>
  <c r="Y302" i="1"/>
  <c r="Y303" i="1"/>
  <c r="Y304" i="1"/>
  <c r="Y305" i="1"/>
  <c r="Y306" i="1"/>
  <c r="Y307" i="1"/>
  <c r="Y308" i="1"/>
  <c r="Y309" i="1"/>
  <c r="Y310" i="1"/>
  <c r="Y311" i="1"/>
  <c r="Y312" i="1"/>
  <c r="Y313" i="1"/>
  <c r="Y314" i="1"/>
  <c r="Y315" i="1"/>
  <c r="Y316" i="1"/>
  <c r="Y317" i="1"/>
  <c r="Y318" i="1"/>
  <c r="Y319" i="1"/>
  <c r="Y320" i="1"/>
  <c r="Y321" i="1"/>
  <c r="Y322" i="1"/>
  <c r="Y323" i="1"/>
  <c r="Y324" i="1"/>
  <c r="Y325" i="1"/>
  <c r="Y326" i="1"/>
  <c r="Y327" i="1"/>
  <c r="Y328" i="1"/>
  <c r="Y329" i="1"/>
  <c r="Y330" i="1"/>
  <c r="Y331" i="1"/>
  <c r="Y332" i="1"/>
  <c r="Y333" i="1"/>
  <c r="Y334" i="1"/>
  <c r="Y335" i="1"/>
  <c r="Y336" i="1"/>
  <c r="Y337" i="1"/>
  <c r="Y338" i="1"/>
  <c r="Y339" i="1"/>
  <c r="Y340" i="1"/>
  <c r="Y341" i="1"/>
  <c r="Y342" i="1"/>
  <c r="Y343" i="1"/>
  <c r="Y344" i="1"/>
  <c r="Y345" i="1"/>
  <c r="Y346" i="1"/>
  <c r="Y347" i="1"/>
  <c r="Y348" i="1"/>
  <c r="Y349" i="1"/>
  <c r="Y350" i="1"/>
  <c r="Y351" i="1"/>
  <c r="Y352" i="1"/>
  <c r="Y353" i="1"/>
  <c r="Y354" i="1"/>
  <c r="Y355" i="1"/>
  <c r="Y356" i="1"/>
  <c r="Y357" i="1"/>
  <c r="Y358" i="1"/>
  <c r="Y359" i="1"/>
  <c r="Y360" i="1"/>
  <c r="Y361" i="1"/>
  <c r="Y362" i="1"/>
  <c r="Y363" i="1"/>
  <c r="Y364" i="1"/>
  <c r="Y365" i="1"/>
  <c r="Y366" i="1"/>
  <c r="Y367" i="1"/>
  <c r="Y368" i="1"/>
  <c r="Y369" i="1"/>
  <c r="Y370" i="1"/>
  <c r="Y371" i="1"/>
  <c r="Y372" i="1"/>
  <c r="Y373" i="1"/>
  <c r="Y374" i="1"/>
  <c r="Y375" i="1"/>
  <c r="Y376" i="1"/>
  <c r="Y377" i="1"/>
  <c r="Y378" i="1"/>
  <c r="Y379" i="1"/>
  <c r="Y380" i="1"/>
  <c r="Y381" i="1"/>
  <c r="Y382" i="1"/>
  <c r="Y383" i="1"/>
  <c r="Y384" i="1"/>
  <c r="Y385" i="1"/>
  <c r="Y386" i="1"/>
  <c r="Y387" i="1"/>
  <c r="Y388" i="1"/>
  <c r="Y389" i="1"/>
  <c r="Y390" i="1"/>
  <c r="Y391" i="1"/>
  <c r="Y392" i="1"/>
  <c r="Y393" i="1"/>
  <c r="Y394" i="1"/>
  <c r="Y395" i="1"/>
  <c r="Y396" i="1"/>
  <c r="Y397" i="1"/>
  <c r="Y398" i="1"/>
  <c r="Y399" i="1"/>
  <c r="Y400" i="1"/>
  <c r="Y401" i="1"/>
  <c r="Y402" i="1"/>
  <c r="Y403" i="1"/>
  <c r="Y404" i="1"/>
  <c r="Y405" i="1"/>
  <c r="Y406" i="1"/>
  <c r="Y407" i="1"/>
  <c r="Y408" i="1"/>
  <c r="Y409" i="1"/>
  <c r="Y410" i="1"/>
  <c r="Y411" i="1"/>
  <c r="Y412" i="1"/>
  <c r="Y413" i="1"/>
  <c r="Y414" i="1"/>
  <c r="Y415" i="1"/>
  <c r="Y416" i="1"/>
  <c r="Y417" i="1"/>
  <c r="Y418" i="1"/>
  <c r="Y419" i="1"/>
  <c r="Y420" i="1"/>
  <c r="Y421" i="1"/>
  <c r="Y422" i="1"/>
  <c r="Y423" i="1"/>
  <c r="Y424" i="1"/>
  <c r="Y425" i="1"/>
  <c r="Y426" i="1"/>
  <c r="Y427" i="1"/>
  <c r="Y428" i="1"/>
  <c r="Y429" i="1"/>
  <c r="Y430" i="1"/>
  <c r="Y431" i="1"/>
  <c r="Y432" i="1"/>
  <c r="Y433" i="1"/>
  <c r="Y434" i="1"/>
  <c r="Y435" i="1"/>
  <c r="Y436" i="1"/>
  <c r="Y437" i="1"/>
  <c r="Y438" i="1"/>
  <c r="Y439" i="1"/>
  <c r="Y440" i="1"/>
  <c r="Y441" i="1"/>
  <c r="Y442" i="1"/>
  <c r="Y443" i="1"/>
  <c r="Y444" i="1"/>
  <c r="Y445" i="1"/>
  <c r="Y446" i="1"/>
  <c r="Y447" i="1"/>
  <c r="Y448" i="1"/>
  <c r="Y449" i="1"/>
  <c r="Y450" i="1"/>
  <c r="Y451" i="1"/>
  <c r="Y452" i="1"/>
  <c r="Y453" i="1"/>
  <c r="Y454" i="1"/>
  <c r="Y455" i="1"/>
  <c r="Y456" i="1"/>
  <c r="Y457" i="1"/>
  <c r="Y458" i="1"/>
  <c r="Y459" i="1"/>
  <c r="Y460" i="1"/>
  <c r="Y461" i="1"/>
  <c r="Y462" i="1"/>
  <c r="Y463" i="1"/>
  <c r="Y464" i="1"/>
  <c r="Y465" i="1"/>
  <c r="Y466" i="1"/>
  <c r="Y467" i="1"/>
  <c r="Y468" i="1"/>
  <c r="Y469" i="1"/>
  <c r="Y470" i="1"/>
  <c r="Y471" i="1"/>
  <c r="Y472" i="1"/>
  <c r="Y473" i="1"/>
  <c r="Y474" i="1"/>
  <c r="Y475" i="1"/>
  <c r="Y476" i="1"/>
  <c r="Y477" i="1"/>
  <c r="Y478" i="1"/>
  <c r="Y479" i="1"/>
  <c r="Y480" i="1"/>
  <c r="Y481" i="1"/>
  <c r="Y482" i="1"/>
  <c r="Y483" i="1"/>
  <c r="Y484" i="1"/>
  <c r="Y485" i="1"/>
  <c r="Y486" i="1"/>
  <c r="Y487" i="1"/>
  <c r="Y488" i="1"/>
  <c r="Y489" i="1"/>
  <c r="Y490" i="1"/>
  <c r="Y491" i="1"/>
  <c r="Y492" i="1"/>
  <c r="Y493" i="1"/>
  <c r="Y494" i="1"/>
  <c r="Y495" i="1"/>
  <c r="Y496" i="1"/>
  <c r="Y497" i="1"/>
  <c r="Y498" i="1"/>
  <c r="Y499" i="1"/>
  <c r="Y500" i="1"/>
  <c r="Y501" i="1"/>
  <c r="Y502" i="1"/>
  <c r="Y503" i="1"/>
  <c r="Y504" i="1"/>
  <c r="Y505" i="1"/>
  <c r="Y506" i="1"/>
  <c r="Y507" i="1"/>
  <c r="Y508" i="1"/>
  <c r="Y509" i="1"/>
  <c r="Y510" i="1"/>
  <c r="Y511" i="1"/>
  <c r="Y512" i="1"/>
  <c r="Y513" i="1"/>
  <c r="Y514" i="1"/>
  <c r="Y515" i="1"/>
  <c r="Y516" i="1"/>
  <c r="Y517" i="1"/>
  <c r="Y518" i="1"/>
  <c r="Y519" i="1"/>
  <c r="Y520" i="1"/>
  <c r="Y521" i="1"/>
  <c r="Y522" i="1"/>
  <c r="Y523" i="1"/>
  <c r="Y524" i="1"/>
  <c r="Y525" i="1"/>
  <c r="Y526" i="1"/>
  <c r="Y527" i="1"/>
  <c r="Y528" i="1"/>
  <c r="Y529" i="1"/>
  <c r="Y530" i="1"/>
  <c r="Y531" i="1"/>
  <c r="Y532" i="1"/>
  <c r="Y533" i="1"/>
  <c r="Y534" i="1"/>
  <c r="Y535" i="1"/>
  <c r="Y536" i="1"/>
  <c r="Y537" i="1"/>
  <c r="Y538" i="1"/>
  <c r="Y539" i="1"/>
  <c r="Y540" i="1"/>
  <c r="Y541" i="1"/>
  <c r="Y542" i="1"/>
  <c r="Y543" i="1"/>
  <c r="Y544" i="1"/>
  <c r="Y545" i="1"/>
  <c r="Y546" i="1"/>
  <c r="Y547" i="1"/>
  <c r="Y548" i="1"/>
  <c r="Y549" i="1"/>
  <c r="Y550" i="1"/>
  <c r="Y551" i="1"/>
  <c r="Y552" i="1"/>
  <c r="Y553" i="1"/>
  <c r="Y554" i="1"/>
  <c r="Y555" i="1"/>
  <c r="Y556" i="1"/>
  <c r="Y557" i="1"/>
  <c r="Y558" i="1"/>
  <c r="Y559" i="1"/>
  <c r="Y560" i="1"/>
  <c r="Y561" i="1"/>
  <c r="Y562" i="1"/>
  <c r="Y563" i="1"/>
  <c r="Y564" i="1"/>
  <c r="Y565" i="1"/>
  <c r="Y566" i="1"/>
  <c r="Y567" i="1"/>
  <c r="Y568" i="1"/>
  <c r="Y569" i="1"/>
  <c r="Y570" i="1"/>
  <c r="Y571" i="1"/>
  <c r="Y572" i="1"/>
  <c r="Y573" i="1"/>
  <c r="Y574" i="1"/>
  <c r="Y575" i="1"/>
  <c r="Y576" i="1"/>
  <c r="Y577" i="1"/>
  <c r="Y578" i="1"/>
  <c r="Y579" i="1"/>
  <c r="Y580" i="1"/>
  <c r="Y581" i="1"/>
  <c r="Y582" i="1"/>
  <c r="Y583" i="1"/>
  <c r="Y584" i="1"/>
  <c r="Y585" i="1"/>
  <c r="Y586" i="1"/>
  <c r="Y587" i="1"/>
  <c r="Y588" i="1"/>
  <c r="Y589" i="1"/>
  <c r="Y590" i="1"/>
  <c r="Y591" i="1"/>
  <c r="Y592" i="1"/>
  <c r="Y593" i="1"/>
  <c r="Y594" i="1"/>
  <c r="Y595" i="1"/>
  <c r="Y596" i="1"/>
  <c r="Y597" i="1"/>
  <c r="Y598" i="1"/>
  <c r="Y599" i="1"/>
  <c r="Y600" i="1"/>
  <c r="Y601" i="1"/>
  <c r="Y602" i="1"/>
  <c r="Y603" i="1"/>
  <c r="Y604" i="1"/>
  <c r="Y605" i="1"/>
  <c r="Y606" i="1"/>
  <c r="Y607" i="1"/>
  <c r="Y9" i="1"/>
  <c r="Y10" i="1"/>
  <c r="Y11" i="1"/>
  <c r="Y12" i="1"/>
  <c r="Y13" i="1"/>
  <c r="Y14" i="1"/>
  <c r="Y15" i="1"/>
  <c r="Y16" i="1"/>
  <c r="Y17" i="1"/>
  <c r="Y18" i="1"/>
  <c r="Y19" i="1"/>
  <c r="Y20" i="1"/>
  <c r="Y21" i="1"/>
  <c r="Y22" i="1"/>
  <c r="Y23" i="1"/>
  <c r="Y24" i="1"/>
  <c r="Y25" i="1"/>
  <c r="Y26" i="1"/>
  <c r="Y27" i="1"/>
  <c r="Y28" i="1"/>
  <c r="Y29" i="1"/>
  <c r="Y30" i="1"/>
  <c r="Y31" i="1"/>
  <c r="Y32" i="1"/>
  <c r="Y33" i="1"/>
  <c r="Y34" i="1"/>
  <c r="Y35" i="1"/>
  <c r="Y36" i="1"/>
  <c r="Y37" i="1"/>
  <c r="Y38" i="1"/>
  <c r="Y39" i="1"/>
  <c r="Y40" i="1"/>
  <c r="Y41" i="1"/>
  <c r="Y42" i="1"/>
  <c r="Y43" i="1"/>
  <c r="Y44" i="1"/>
  <c r="Y45" i="1"/>
  <c r="Y46" i="1"/>
  <c r="Y47" i="1"/>
  <c r="Y48" i="1"/>
  <c r="Y49" i="1"/>
  <c r="Y50" i="1"/>
  <c r="Y51" i="1"/>
  <c r="Y52" i="1"/>
  <c r="Y53" i="1"/>
  <c r="Y54" i="1"/>
  <c r="Y55" i="1"/>
  <c r="Y56" i="1"/>
  <c r="Y57" i="1"/>
  <c r="Y58" i="1"/>
  <c r="Y59" i="1"/>
  <c r="Y60" i="1"/>
  <c r="Y61" i="1"/>
  <c r="Y62" i="1"/>
  <c r="Y63" i="1"/>
  <c r="Y64" i="1"/>
  <c r="Y65" i="1"/>
  <c r="Y66" i="1"/>
  <c r="Y67" i="1"/>
  <c r="BG58" i="2"/>
  <c r="BG59" i="2" s="1"/>
  <c r="BG60" i="2" s="1"/>
  <c r="BG61" i="2" s="1"/>
  <c r="BG62" i="2" s="1"/>
  <c r="BG63" i="2" s="1"/>
  <c r="BG64" i="2" s="1"/>
  <c r="BG65" i="2" s="1"/>
  <c r="BG66" i="2" s="1"/>
  <c r="BG67" i="2" s="1"/>
  <c r="BG68" i="2" s="1"/>
  <c r="BG69" i="2" s="1"/>
  <c r="BG70" i="2" s="1"/>
  <c r="BG71" i="2" s="1"/>
  <c r="BG72" i="2" s="1"/>
  <c r="BG73" i="2" s="1"/>
  <c r="BG74" i="2" s="1"/>
  <c r="BG75" i="2" s="1"/>
  <c r="BG76" i="2" s="1"/>
  <c r="BG77" i="2" s="1"/>
  <c r="BG78" i="2" s="1"/>
  <c r="BG79" i="2" s="1"/>
  <c r="BG80" i="2" s="1"/>
  <c r="BG81" i="2" s="1"/>
  <c r="BG82" i="2" s="1"/>
  <c r="BG83" i="2" s="1"/>
  <c r="BG84" i="2" s="1"/>
  <c r="BG85" i="2" s="1"/>
  <c r="BG86" i="2" s="1"/>
  <c r="BG87" i="2" s="1"/>
  <c r="BG88" i="2" s="1"/>
  <c r="BG89" i="2" s="1"/>
  <c r="BG90" i="2" s="1"/>
  <c r="BG91" i="2" s="1"/>
  <c r="BG92" i="2" s="1"/>
  <c r="BG93" i="2" s="1"/>
  <c r="BG94" i="2" s="1"/>
  <c r="BG95" i="2" s="1"/>
  <c r="BG96" i="2" s="1"/>
  <c r="BG97" i="2" s="1"/>
  <c r="BG98" i="2" s="1"/>
  <c r="BG99" i="2" s="1"/>
  <c r="BG100" i="2" s="1"/>
  <c r="BG101" i="2" s="1"/>
  <c r="BG102" i="2" s="1"/>
  <c r="BG103" i="2" s="1"/>
  <c r="BG104" i="2" s="1"/>
  <c r="BG105" i="2" s="1"/>
  <c r="BG106" i="2" s="1"/>
  <c r="BG107" i="2" s="1"/>
  <c r="BG108" i="2" s="1"/>
  <c r="BG109" i="2" s="1"/>
  <c r="BG110" i="2" s="1"/>
  <c r="BG111" i="2" s="1"/>
  <c r="BG112" i="2" s="1"/>
  <c r="BG113" i="2" s="1"/>
  <c r="BG114" i="2" s="1"/>
  <c r="BG115" i="2" s="1"/>
  <c r="BG116" i="2" s="1"/>
  <c r="BG117" i="2" s="1"/>
  <c r="BG118" i="2" s="1"/>
  <c r="BG119" i="2" s="1"/>
  <c r="BG120" i="2" s="1"/>
  <c r="BG121" i="2" s="1"/>
  <c r="BG122" i="2" s="1"/>
  <c r="BG123" i="2" s="1"/>
  <c r="BG124" i="2" s="1"/>
  <c r="BG125" i="2" s="1"/>
  <c r="BG126" i="2" s="1"/>
  <c r="BG127" i="2" s="1"/>
  <c r="BG128" i="2" s="1"/>
  <c r="BG129" i="2" s="1"/>
  <c r="BG130" i="2" s="1"/>
  <c r="BG131" i="2" s="1"/>
  <c r="BG132" i="2" s="1"/>
  <c r="BG133" i="2" s="1"/>
  <c r="BG134" i="2" s="1"/>
  <c r="BG135" i="2" s="1"/>
  <c r="BG136" i="2" s="1"/>
  <c r="BG137" i="2" s="1"/>
  <c r="BG138" i="2" s="1"/>
  <c r="BG139" i="2" s="1"/>
  <c r="BG140" i="2" s="1"/>
  <c r="BG141" i="2" s="1"/>
  <c r="BG142" i="2" s="1"/>
  <c r="BG143" i="2" s="1"/>
  <c r="BG144" i="2" s="1"/>
  <c r="BG145" i="2" s="1"/>
  <c r="BG146" i="2" s="1"/>
  <c r="BG147" i="2" s="1"/>
  <c r="BG148" i="2" s="1"/>
  <c r="BG149" i="2" s="1"/>
  <c r="BG150" i="2" s="1"/>
  <c r="BG151" i="2" s="1"/>
  <c r="BG152" i="2" s="1"/>
  <c r="BG153" i="2" s="1"/>
  <c r="BG154" i="2" s="1"/>
  <c r="BG155" i="2" s="1"/>
  <c r="BG156" i="2" s="1"/>
  <c r="AO58" i="2"/>
  <c r="L656" i="2"/>
  <c r="L650" i="2"/>
  <c r="L644" i="2"/>
  <c r="L638" i="2"/>
  <c r="L632" i="2"/>
  <c r="L626" i="2"/>
  <c r="L620" i="2"/>
  <c r="L614" i="2"/>
  <c r="L608" i="2"/>
  <c r="L602" i="2"/>
  <c r="L596" i="2"/>
  <c r="L590" i="2"/>
  <c r="L584" i="2"/>
  <c r="L578" i="2"/>
  <c r="L572" i="2"/>
  <c r="L566" i="2"/>
  <c r="L560" i="2"/>
  <c r="L554" i="2"/>
  <c r="L548" i="2"/>
  <c r="L542" i="2"/>
  <c r="L536" i="2"/>
  <c r="L530" i="2"/>
  <c r="L524" i="2"/>
  <c r="L518" i="2"/>
  <c r="L512" i="2"/>
  <c r="L506" i="2"/>
  <c r="L500" i="2"/>
  <c r="L494" i="2"/>
  <c r="L488" i="2"/>
  <c r="L482" i="2"/>
  <c r="L476" i="2"/>
  <c r="L470" i="2"/>
  <c r="L464" i="2"/>
  <c r="L458" i="2"/>
  <c r="L452" i="2"/>
  <c r="L446" i="2"/>
  <c r="L440" i="2"/>
  <c r="L434" i="2"/>
  <c r="L428" i="2"/>
  <c r="L422" i="2"/>
  <c r="L416" i="2"/>
  <c r="L410" i="2"/>
  <c r="L404" i="2"/>
  <c r="L398" i="2"/>
  <c r="L392" i="2"/>
  <c r="L386" i="2"/>
  <c r="L380" i="2"/>
  <c r="L374" i="2"/>
  <c r="L368" i="2"/>
  <c r="L362" i="2"/>
  <c r="L356" i="2"/>
  <c r="L350" i="2"/>
  <c r="L344" i="2"/>
  <c r="L338" i="2"/>
  <c r="L332" i="2"/>
  <c r="L326" i="2"/>
  <c r="L320" i="2"/>
  <c r="L314" i="2"/>
  <c r="L308" i="2"/>
  <c r="L302" i="2"/>
  <c r="L296" i="2"/>
  <c r="L290" i="2"/>
  <c r="L284" i="2"/>
  <c r="L278" i="2"/>
  <c r="L272" i="2"/>
  <c r="L266" i="2"/>
  <c r="L260" i="2"/>
  <c r="L254" i="2"/>
  <c r="L248" i="2"/>
  <c r="L242" i="2"/>
  <c r="L236" i="2"/>
  <c r="L230" i="2"/>
  <c r="L224" i="2"/>
  <c r="L218" i="2"/>
  <c r="L212" i="2"/>
  <c r="L206" i="2"/>
  <c r="L200" i="2"/>
  <c r="L194" i="2"/>
  <c r="L188" i="2"/>
  <c r="L182" i="2"/>
  <c r="L176" i="2"/>
  <c r="L170" i="2"/>
  <c r="L164" i="2"/>
  <c r="L158" i="2"/>
  <c r="L152" i="2"/>
  <c r="L146" i="2"/>
  <c r="L140" i="2"/>
  <c r="L134" i="2"/>
  <c r="L128" i="2"/>
  <c r="L122" i="2"/>
  <c r="L116" i="2"/>
  <c r="L110" i="2"/>
  <c r="L104" i="2"/>
  <c r="L98" i="2"/>
  <c r="L92" i="2"/>
  <c r="L86" i="2"/>
  <c r="L80" i="2"/>
  <c r="L74" i="2"/>
  <c r="X59" i="2"/>
  <c r="X58" i="2"/>
  <c r="C69" i="2"/>
  <c r="C63" i="2"/>
  <c r="K63" i="2" s="1"/>
  <c r="J69" i="2"/>
  <c r="L68" i="2"/>
  <c r="C58" i="2"/>
  <c r="G57" i="2"/>
  <c r="F8" i="17" s="1"/>
  <c r="K8" i="17" s="1"/>
  <c r="H57" i="2"/>
  <c r="F8" i="18" s="1"/>
  <c r="K8" i="18" s="1"/>
  <c r="I57" i="2"/>
  <c r="F8" i="19" s="1"/>
  <c r="K8" i="19" s="1"/>
  <c r="J57" i="2"/>
  <c r="F8" i="20" s="1"/>
  <c r="K8" i="20" s="1"/>
  <c r="K57" i="2"/>
  <c r="F8" i="21" s="1"/>
  <c r="K8" i="21" s="1"/>
  <c r="L57" i="2"/>
  <c r="F8" i="22" s="1"/>
  <c r="K8" i="22" s="1"/>
  <c r="M57" i="2"/>
  <c r="F8" i="23" s="1"/>
  <c r="K8" i="23" s="1"/>
  <c r="N57" i="2"/>
  <c r="F8" i="24" s="1"/>
  <c r="K8" i="24" s="1"/>
  <c r="F57" i="2"/>
  <c r="Y57" i="2" s="1"/>
  <c r="B2" i="28" l="1"/>
  <c r="C70" i="2"/>
  <c r="AC20" i="27"/>
  <c r="N20" i="27" s="1"/>
  <c r="AC20" i="24"/>
  <c r="N20" i="24" s="1"/>
  <c r="AC20" i="23"/>
  <c r="N20" i="23" s="1"/>
  <c r="AC20" i="21"/>
  <c r="N20" i="21" s="1"/>
  <c r="AC20" i="19"/>
  <c r="N20" i="19" s="1"/>
  <c r="AC20" i="26"/>
  <c r="N20" i="26" s="1"/>
  <c r="AC20" i="25"/>
  <c r="N20" i="25" s="1"/>
  <c r="AC20" i="22"/>
  <c r="N20" i="22" s="1"/>
  <c r="AC20" i="20"/>
  <c r="N20" i="20" s="1"/>
  <c r="AC20" i="18"/>
  <c r="N20" i="18" s="1"/>
  <c r="AC20" i="17"/>
  <c r="N20" i="17" s="1"/>
  <c r="AC20" i="1"/>
  <c r="K69" i="2"/>
  <c r="M69" i="2"/>
  <c r="C75" i="2"/>
  <c r="H75" i="2" s="1"/>
  <c r="F69" i="2"/>
  <c r="Q69" i="2" s="1"/>
  <c r="N69" i="2"/>
  <c r="O69" i="2" s="1"/>
  <c r="P69" i="2" s="1"/>
  <c r="J58" i="2"/>
  <c r="D58" i="2"/>
  <c r="AC9" i="27"/>
  <c r="N9" i="27" s="1"/>
  <c r="AC9" i="25"/>
  <c r="N9" i="25" s="1"/>
  <c r="AC9" i="23"/>
  <c r="N9" i="23" s="1"/>
  <c r="AC9" i="26"/>
  <c r="N9" i="26" s="1"/>
  <c r="AC9" i="22"/>
  <c r="N9" i="22" s="1"/>
  <c r="AC9" i="21"/>
  <c r="N9" i="21" s="1"/>
  <c r="AC9" i="20"/>
  <c r="N9" i="20" s="1"/>
  <c r="AC9" i="24"/>
  <c r="N9" i="24" s="1"/>
  <c r="AC9" i="18"/>
  <c r="N9" i="18" s="1"/>
  <c r="AC9" i="17"/>
  <c r="N9" i="17" s="1"/>
  <c r="AC9" i="19"/>
  <c r="N9" i="19" s="1"/>
  <c r="AC9" i="1"/>
  <c r="G58" i="2"/>
  <c r="G69" i="2"/>
  <c r="D63" i="2"/>
  <c r="D69" i="2" s="1"/>
  <c r="AC14" i="26"/>
  <c r="N14" i="26" s="1"/>
  <c r="AC14" i="25"/>
  <c r="N14" i="25" s="1"/>
  <c r="AC14" i="24"/>
  <c r="N14" i="24" s="1"/>
  <c r="AC14" i="22"/>
  <c r="N14" i="22" s="1"/>
  <c r="AC14" i="20"/>
  <c r="N14" i="20" s="1"/>
  <c r="AC14" i="18"/>
  <c r="N14" i="18" s="1"/>
  <c r="AC14" i="27"/>
  <c r="N14" i="27" s="1"/>
  <c r="AC14" i="23"/>
  <c r="N14" i="23" s="1"/>
  <c r="AC14" i="19"/>
  <c r="N14" i="19" s="1"/>
  <c r="AC14" i="21"/>
  <c r="N14" i="21" s="1"/>
  <c r="AC14" i="17"/>
  <c r="N14" i="17" s="1"/>
  <c r="AC14" i="1"/>
  <c r="AO59" i="2"/>
  <c r="AO60" i="2" s="1"/>
  <c r="X20" i="1"/>
  <c r="M20" i="1" s="1"/>
  <c r="X14" i="27"/>
  <c r="X14" i="24"/>
  <c r="X14" i="23"/>
  <c r="X14" i="21"/>
  <c r="X14" i="19"/>
  <c r="X14" i="20"/>
  <c r="X14" i="18"/>
  <c r="X14" i="17"/>
  <c r="X14" i="1"/>
  <c r="M14" i="1" s="1"/>
  <c r="X20" i="27"/>
  <c r="X20" i="24"/>
  <c r="X20" i="23"/>
  <c r="X20" i="22"/>
  <c r="X20" i="19"/>
  <c r="X20" i="20"/>
  <c r="X20" i="18"/>
  <c r="X20" i="17"/>
  <c r="X60" i="2"/>
  <c r="H70" i="2"/>
  <c r="G70" i="2"/>
  <c r="C71" i="2"/>
  <c r="M70" i="2"/>
  <c r="K70" i="2"/>
  <c r="I69" i="2"/>
  <c r="L75" i="2"/>
  <c r="G75" i="2"/>
  <c r="L70" i="2"/>
  <c r="H69" i="2"/>
  <c r="L69" i="2"/>
  <c r="F70" i="2"/>
  <c r="Q70" i="2" s="1"/>
  <c r="J70" i="2"/>
  <c r="N70" i="2"/>
  <c r="O70" i="2" s="1"/>
  <c r="P70" i="2" s="1"/>
  <c r="I70" i="2"/>
  <c r="L58" i="2"/>
  <c r="K58" i="2"/>
  <c r="N63" i="2"/>
  <c r="O63" i="2" s="1"/>
  <c r="P63" i="2" s="1"/>
  <c r="C64" i="2"/>
  <c r="J63" i="2"/>
  <c r="F63" i="2"/>
  <c r="Q63" i="2" s="1"/>
  <c r="G63" i="2"/>
  <c r="H63" i="2"/>
  <c r="M63" i="2"/>
  <c r="C59" i="2"/>
  <c r="I58" i="2"/>
  <c r="M58" i="2"/>
  <c r="F58" i="2"/>
  <c r="Q58" i="2" s="1"/>
  <c r="L63" i="2"/>
  <c r="N58" i="2"/>
  <c r="O58" i="2" s="1"/>
  <c r="P58" i="2" s="1"/>
  <c r="H58" i="2"/>
  <c r="I63" i="2"/>
  <c r="L59" i="2"/>
  <c r="F59" i="2"/>
  <c r="Q59" i="2" s="1"/>
  <c r="H59" i="2"/>
  <c r="N59" i="2"/>
  <c r="O59" i="2" s="1"/>
  <c r="P59" i="2" s="1"/>
  <c r="J64" i="2"/>
  <c r="I64" i="2"/>
  <c r="Q57" i="2"/>
  <c r="F8" i="26" s="1"/>
  <c r="K8" i="26" s="1"/>
  <c r="C72" i="2" l="1"/>
  <c r="AC22" i="26"/>
  <c r="N22" i="26" s="1"/>
  <c r="AC22" i="22"/>
  <c r="N22" i="22" s="1"/>
  <c r="AC22" i="20"/>
  <c r="N22" i="20" s="1"/>
  <c r="AC22" i="18"/>
  <c r="N22" i="18" s="1"/>
  <c r="AC22" i="27"/>
  <c r="N22" i="27" s="1"/>
  <c r="AC22" i="25"/>
  <c r="N22" i="25" s="1"/>
  <c r="AC22" i="23"/>
  <c r="N22" i="23" s="1"/>
  <c r="AC22" i="21"/>
  <c r="N22" i="21" s="1"/>
  <c r="AC22" i="24"/>
  <c r="N22" i="24" s="1"/>
  <c r="AC22" i="19"/>
  <c r="N22" i="19" s="1"/>
  <c r="AC22" i="17"/>
  <c r="N22" i="17" s="1"/>
  <c r="AC22" i="1"/>
  <c r="D75" i="2"/>
  <c r="AC21" i="27"/>
  <c r="N21" i="27" s="1"/>
  <c r="AC21" i="26"/>
  <c r="N21" i="26" s="1"/>
  <c r="AC21" i="25"/>
  <c r="N21" i="25" s="1"/>
  <c r="AC21" i="23"/>
  <c r="N21" i="23" s="1"/>
  <c r="AC21" i="24"/>
  <c r="N21" i="24" s="1"/>
  <c r="AC21" i="21"/>
  <c r="N21" i="21" s="1"/>
  <c r="AC21" i="22"/>
  <c r="N21" i="22" s="1"/>
  <c r="AC21" i="19"/>
  <c r="N21" i="19" s="1"/>
  <c r="AC21" i="20"/>
  <c r="N21" i="20" s="1"/>
  <c r="AC21" i="18"/>
  <c r="N21" i="18" s="1"/>
  <c r="AC21" i="17"/>
  <c r="N21" i="17" s="1"/>
  <c r="AC21" i="1"/>
  <c r="AC15" i="24"/>
  <c r="N15" i="24" s="1"/>
  <c r="AC15" i="25"/>
  <c r="N15" i="25" s="1"/>
  <c r="AC15" i="26"/>
  <c r="N15" i="26" s="1"/>
  <c r="AC15" i="27"/>
  <c r="N15" i="27" s="1"/>
  <c r="AC15" i="21"/>
  <c r="N15" i="21" s="1"/>
  <c r="AC15" i="22"/>
  <c r="N15" i="22" s="1"/>
  <c r="AC15" i="20"/>
  <c r="N15" i="20" s="1"/>
  <c r="AC15" i="23"/>
  <c r="N15" i="23" s="1"/>
  <c r="AC15" i="19"/>
  <c r="N15" i="19" s="1"/>
  <c r="AC15" i="17"/>
  <c r="N15" i="17" s="1"/>
  <c r="AC15" i="18"/>
  <c r="N15" i="18" s="1"/>
  <c r="AC15" i="1"/>
  <c r="D64" i="2"/>
  <c r="D70" i="2" s="1"/>
  <c r="Z57" i="2"/>
  <c r="X9" i="26"/>
  <c r="X9" i="24"/>
  <c r="X9" i="25"/>
  <c r="X9" i="27"/>
  <c r="X9" i="23"/>
  <c r="X9" i="21"/>
  <c r="X9" i="19"/>
  <c r="X9" i="17"/>
  <c r="X9" i="22"/>
  <c r="X9" i="18"/>
  <c r="X9" i="20"/>
  <c r="X9" i="1"/>
  <c r="C76" i="2"/>
  <c r="AC26" i="26"/>
  <c r="N26" i="26" s="1"/>
  <c r="AC26" i="27"/>
  <c r="N26" i="27" s="1"/>
  <c r="AC26" i="23"/>
  <c r="N26" i="23" s="1"/>
  <c r="AC26" i="22"/>
  <c r="N26" i="22" s="1"/>
  <c r="AC26" i="20"/>
  <c r="N26" i="20" s="1"/>
  <c r="AC26" i="18"/>
  <c r="N26" i="18" s="1"/>
  <c r="AC26" i="24"/>
  <c r="N26" i="24" s="1"/>
  <c r="AC26" i="25"/>
  <c r="N26" i="25" s="1"/>
  <c r="AC26" i="21"/>
  <c r="N26" i="21" s="1"/>
  <c r="AC26" i="19"/>
  <c r="N26" i="19" s="1"/>
  <c r="AC26" i="17"/>
  <c r="N26" i="17" s="1"/>
  <c r="AC26" i="1"/>
  <c r="C81" i="2"/>
  <c r="F64" i="2"/>
  <c r="Q64" i="2" s="1"/>
  <c r="H64" i="2"/>
  <c r="K59" i="2"/>
  <c r="D59" i="2"/>
  <c r="AC10" i="27"/>
  <c r="N10" i="27" s="1"/>
  <c r="AC10" i="25"/>
  <c r="N10" i="25" s="1"/>
  <c r="AC10" i="23"/>
  <c r="N10" i="23" s="1"/>
  <c r="AC10" i="24"/>
  <c r="N10" i="24" s="1"/>
  <c r="AC10" i="26"/>
  <c r="N10" i="26" s="1"/>
  <c r="AC10" i="22"/>
  <c r="N10" i="22" s="1"/>
  <c r="AC10" i="21"/>
  <c r="N10" i="21" s="1"/>
  <c r="AC10" i="20"/>
  <c r="N10" i="20" s="1"/>
  <c r="AC10" i="19"/>
  <c r="N10" i="19" s="1"/>
  <c r="AC10" i="18"/>
  <c r="N10" i="18" s="1"/>
  <c r="AC10" i="17"/>
  <c r="N10" i="17" s="1"/>
  <c r="AC10" i="1"/>
  <c r="X20" i="25"/>
  <c r="X20" i="21"/>
  <c r="X20" i="26"/>
  <c r="X14" i="25"/>
  <c r="X14" i="22"/>
  <c r="X14" i="26"/>
  <c r="M14" i="26" s="1"/>
  <c r="B14" i="26" s="1"/>
  <c r="M20" i="17"/>
  <c r="B20" i="17" s="1"/>
  <c r="M20" i="19"/>
  <c r="B20" i="19" s="1"/>
  <c r="M20" i="24"/>
  <c r="B20" i="24" s="1"/>
  <c r="M20" i="21"/>
  <c r="B20" i="21" s="1"/>
  <c r="M14" i="18"/>
  <c r="B14" i="18" s="1"/>
  <c r="M20" i="25"/>
  <c r="B20" i="25" s="1"/>
  <c r="M20" i="26"/>
  <c r="B20" i="26" s="1"/>
  <c r="M20" i="18"/>
  <c r="B20" i="18" s="1"/>
  <c r="M20" i="22"/>
  <c r="B20" i="22" s="1"/>
  <c r="M20" i="27"/>
  <c r="B20" i="27" s="1"/>
  <c r="M20" i="20"/>
  <c r="B20" i="20" s="1"/>
  <c r="M20" i="23"/>
  <c r="B20" i="23" s="1"/>
  <c r="M14" i="21"/>
  <c r="B14" i="21" s="1"/>
  <c r="M14" i="17"/>
  <c r="B14" i="17" s="1"/>
  <c r="M14" i="25"/>
  <c r="B14" i="25" s="1"/>
  <c r="M14" i="22"/>
  <c r="B14" i="22" s="1"/>
  <c r="M14" i="23"/>
  <c r="B14" i="23" s="1"/>
  <c r="M14" i="27"/>
  <c r="B14" i="27" s="1"/>
  <c r="M14" i="20"/>
  <c r="B14" i="20" s="1"/>
  <c r="M14" i="19"/>
  <c r="B14" i="19" s="1"/>
  <c r="M14" i="24"/>
  <c r="B14" i="24" s="1"/>
  <c r="AO61" i="2"/>
  <c r="X61" i="2"/>
  <c r="M64" i="2"/>
  <c r="K75" i="2"/>
  <c r="J75" i="2"/>
  <c r="F75" i="2"/>
  <c r="Q75" i="2" s="1"/>
  <c r="N75" i="2"/>
  <c r="O75" i="2" s="1"/>
  <c r="P75" i="2" s="1"/>
  <c r="M75" i="2"/>
  <c r="I75" i="2"/>
  <c r="K71" i="2"/>
  <c r="G71" i="2"/>
  <c r="N71" i="2"/>
  <c r="O71" i="2" s="1"/>
  <c r="P71" i="2" s="1"/>
  <c r="F71" i="2"/>
  <c r="Q71" i="2" s="1"/>
  <c r="M71" i="2"/>
  <c r="L71" i="2"/>
  <c r="H71" i="2"/>
  <c r="J71" i="2"/>
  <c r="I71" i="2"/>
  <c r="G64" i="2"/>
  <c r="C65" i="2"/>
  <c r="L64" i="2"/>
  <c r="G59" i="2"/>
  <c r="N64" i="2"/>
  <c r="O64" i="2" s="1"/>
  <c r="P64" i="2" s="1"/>
  <c r="K64" i="2"/>
  <c r="J59" i="2"/>
  <c r="C60" i="2"/>
  <c r="I59" i="2"/>
  <c r="M59" i="2"/>
  <c r="K65" i="2"/>
  <c r="C66" i="2"/>
  <c r="L65" i="2"/>
  <c r="H65" i="2"/>
  <c r="I65" i="2"/>
  <c r="O62" i="2"/>
  <c r="P62" i="2" s="1"/>
  <c r="Q62" i="2"/>
  <c r="D7" i="3"/>
  <c r="M9" i="18" l="1"/>
  <c r="B9" i="18" s="1"/>
  <c r="C9" i="18" s="1"/>
  <c r="F9" i="18"/>
  <c r="K9" i="18" s="1"/>
  <c r="M9" i="21"/>
  <c r="B9" i="21" s="1"/>
  <c r="C9" i="21" s="1"/>
  <c r="F9" i="21"/>
  <c r="K9" i="21" s="1"/>
  <c r="M9" i="24"/>
  <c r="B9" i="24" s="1"/>
  <c r="C9" i="24" s="1"/>
  <c r="F9" i="24"/>
  <c r="K9" i="24" s="1"/>
  <c r="F65" i="2"/>
  <c r="Q65" i="2" s="1"/>
  <c r="AC16" i="27"/>
  <c r="N16" i="27" s="1"/>
  <c r="AC16" i="26"/>
  <c r="N16" i="26" s="1"/>
  <c r="AC16" i="21"/>
  <c r="N16" i="21" s="1"/>
  <c r="AC16" i="19"/>
  <c r="N16" i="19" s="1"/>
  <c r="AC16" i="23"/>
  <c r="N16" i="23" s="1"/>
  <c r="AC16" i="24"/>
  <c r="N16" i="24" s="1"/>
  <c r="AC16" i="22"/>
  <c r="N16" i="22" s="1"/>
  <c r="AC16" i="20"/>
  <c r="N16" i="20" s="1"/>
  <c r="AC16" i="25"/>
  <c r="N16" i="25" s="1"/>
  <c r="AC16" i="18"/>
  <c r="N16" i="18" s="1"/>
  <c r="AC16" i="17"/>
  <c r="N16" i="17" s="1"/>
  <c r="AC16" i="1"/>
  <c r="D65" i="2"/>
  <c r="D71" i="2" s="1"/>
  <c r="D77" i="2" s="1"/>
  <c r="X10" i="26"/>
  <c r="X10" i="24"/>
  <c r="X10" i="25"/>
  <c r="X10" i="27"/>
  <c r="X10" i="21"/>
  <c r="X10" i="23"/>
  <c r="X10" i="22"/>
  <c r="X10" i="19"/>
  <c r="X10" i="17"/>
  <c r="X10" i="18"/>
  <c r="X10" i="20"/>
  <c r="X10" i="1"/>
  <c r="C77" i="2"/>
  <c r="AC27" i="26"/>
  <c r="N27" i="26" s="1"/>
  <c r="AC27" i="24"/>
  <c r="N27" i="24" s="1"/>
  <c r="AC27" i="25"/>
  <c r="N27" i="25" s="1"/>
  <c r="AC27" i="27"/>
  <c r="N27" i="27" s="1"/>
  <c r="AC27" i="23"/>
  <c r="N27" i="23" s="1"/>
  <c r="AC27" i="19"/>
  <c r="N27" i="19" s="1"/>
  <c r="AC27" i="17"/>
  <c r="N27" i="17" s="1"/>
  <c r="AC27" i="18"/>
  <c r="N27" i="18" s="1"/>
  <c r="AC27" i="21"/>
  <c r="N27" i="21" s="1"/>
  <c r="AC27" i="20"/>
  <c r="N27" i="20" s="1"/>
  <c r="AC27" i="22"/>
  <c r="N27" i="22" s="1"/>
  <c r="AC27" i="1"/>
  <c r="R76" i="2"/>
  <c r="M9" i="22"/>
  <c r="B9" i="22" s="1"/>
  <c r="C9" i="22" s="1"/>
  <c r="F9" i="22"/>
  <c r="K9" i="22" s="1"/>
  <c r="F9" i="23"/>
  <c r="K9" i="23" s="1"/>
  <c r="M9" i="23"/>
  <c r="B9" i="23" s="1"/>
  <c r="C9" i="23" s="1"/>
  <c r="F9" i="26"/>
  <c r="K9" i="26" s="1"/>
  <c r="M9" i="26"/>
  <c r="B9" i="26" s="1"/>
  <c r="C9" i="26" s="1"/>
  <c r="D76" i="2"/>
  <c r="N65" i="2"/>
  <c r="O65" i="2" s="1"/>
  <c r="P65" i="2" s="1"/>
  <c r="F9" i="1"/>
  <c r="K9" i="1" s="1"/>
  <c r="M9" i="1"/>
  <c r="M9" i="17"/>
  <c r="B9" i="17" s="1"/>
  <c r="C9" i="17" s="1"/>
  <c r="F9" i="17"/>
  <c r="K9" i="17" s="1"/>
  <c r="F9" i="27"/>
  <c r="K9" i="27" s="1"/>
  <c r="M9" i="27"/>
  <c r="B9" i="27" s="1"/>
  <c r="C9" i="27" s="1"/>
  <c r="AA57" i="2"/>
  <c r="AC17" i="27"/>
  <c r="N17" i="27" s="1"/>
  <c r="AC17" i="25"/>
  <c r="N17" i="25" s="1"/>
  <c r="AC17" i="23"/>
  <c r="N17" i="23" s="1"/>
  <c r="AC17" i="24"/>
  <c r="N17" i="24" s="1"/>
  <c r="AC17" i="26"/>
  <c r="N17" i="26" s="1"/>
  <c r="AC17" i="22"/>
  <c r="N17" i="22" s="1"/>
  <c r="AC17" i="19"/>
  <c r="N17" i="19" s="1"/>
  <c r="AC17" i="21"/>
  <c r="N17" i="21" s="1"/>
  <c r="AC17" i="20"/>
  <c r="N17" i="20" s="1"/>
  <c r="AC17" i="18"/>
  <c r="N17" i="18" s="1"/>
  <c r="AC17" i="17"/>
  <c r="N17" i="17" s="1"/>
  <c r="AC17" i="1"/>
  <c r="D60" i="2"/>
  <c r="AC11" i="27"/>
  <c r="N11" i="27" s="1"/>
  <c r="AC11" i="25"/>
  <c r="N11" i="25" s="1"/>
  <c r="AC11" i="23"/>
  <c r="N11" i="23" s="1"/>
  <c r="AC11" i="26"/>
  <c r="N11" i="26" s="1"/>
  <c r="AC11" i="22"/>
  <c r="N11" i="22" s="1"/>
  <c r="AC11" i="24"/>
  <c r="N11" i="24" s="1"/>
  <c r="AC11" i="20"/>
  <c r="N11" i="20" s="1"/>
  <c r="AC11" i="21"/>
  <c r="N11" i="21" s="1"/>
  <c r="AC11" i="18"/>
  <c r="N11" i="18" s="1"/>
  <c r="AC11" i="17"/>
  <c r="N11" i="17" s="1"/>
  <c r="AC11" i="19"/>
  <c r="N11" i="19" s="1"/>
  <c r="AC11" i="1"/>
  <c r="C82" i="2"/>
  <c r="AC32" i="21"/>
  <c r="N32" i="21" s="1"/>
  <c r="AC32" i="19"/>
  <c r="N32" i="19" s="1"/>
  <c r="AC32" i="27"/>
  <c r="N32" i="27" s="1"/>
  <c r="AC32" i="26"/>
  <c r="N32" i="26" s="1"/>
  <c r="AC32" i="24"/>
  <c r="N32" i="24" s="1"/>
  <c r="AC32" i="25"/>
  <c r="N32" i="25" s="1"/>
  <c r="AC32" i="23"/>
  <c r="N32" i="23" s="1"/>
  <c r="AC32" i="22"/>
  <c r="N32" i="22" s="1"/>
  <c r="AC32" i="20"/>
  <c r="N32" i="20" s="1"/>
  <c r="AC32" i="18"/>
  <c r="N32" i="18" s="1"/>
  <c r="AC32" i="17"/>
  <c r="N32" i="17" s="1"/>
  <c r="AC32" i="1"/>
  <c r="C87" i="2"/>
  <c r="F9" i="20"/>
  <c r="K9" i="20" s="1"/>
  <c r="M9" i="20"/>
  <c r="B9" i="20" s="1"/>
  <c r="C9" i="20" s="1"/>
  <c r="F9" i="19"/>
  <c r="K9" i="19" s="1"/>
  <c r="M9" i="19"/>
  <c r="B9" i="19" s="1"/>
  <c r="C9" i="19" s="1"/>
  <c r="F9" i="25"/>
  <c r="K9" i="25" s="1"/>
  <c r="M9" i="25"/>
  <c r="B9" i="25" s="1"/>
  <c r="C9" i="25" s="1"/>
  <c r="D81" i="2"/>
  <c r="D87" i="2" s="1"/>
  <c r="C73" i="2"/>
  <c r="AC23" i="27"/>
  <c r="N23" i="27" s="1"/>
  <c r="AC23" i="24"/>
  <c r="N23" i="24" s="1"/>
  <c r="AC23" i="23"/>
  <c r="N23" i="23" s="1"/>
  <c r="AC23" i="26"/>
  <c r="N23" i="26" s="1"/>
  <c r="AC23" i="25"/>
  <c r="N23" i="25" s="1"/>
  <c r="AC23" i="22"/>
  <c r="N23" i="22" s="1"/>
  <c r="AC23" i="21"/>
  <c r="N23" i="21" s="1"/>
  <c r="AC23" i="20"/>
  <c r="N23" i="20" s="1"/>
  <c r="AC23" i="17"/>
  <c r="N23" i="17" s="1"/>
  <c r="AC23" i="18"/>
  <c r="N23" i="18" s="1"/>
  <c r="AC23" i="19"/>
  <c r="N23" i="19" s="1"/>
  <c r="AC23" i="1"/>
  <c r="X15" i="25"/>
  <c r="X15" i="24"/>
  <c r="X15" i="27"/>
  <c r="X15" i="26"/>
  <c r="X15" i="23"/>
  <c r="X15" i="22"/>
  <c r="X15" i="21"/>
  <c r="X15" i="18"/>
  <c r="X15" i="20"/>
  <c r="X15" i="17"/>
  <c r="X15" i="19"/>
  <c r="X15" i="1"/>
  <c r="AE8" i="25"/>
  <c r="C14" i="25"/>
  <c r="AE8" i="22"/>
  <c r="C14" i="22"/>
  <c r="C20" i="18"/>
  <c r="AF8" i="18"/>
  <c r="AF8" i="26"/>
  <c r="C20" i="26"/>
  <c r="C20" i="21"/>
  <c r="AF8" i="21"/>
  <c r="X26" i="27"/>
  <c r="X26" i="26"/>
  <c r="X26" i="24"/>
  <c r="X26" i="22"/>
  <c r="X26" i="19"/>
  <c r="X26" i="20"/>
  <c r="X26" i="21"/>
  <c r="X26" i="18"/>
  <c r="X26" i="23"/>
  <c r="X26" i="17"/>
  <c r="X26" i="25"/>
  <c r="X26" i="1"/>
  <c r="AE8" i="24"/>
  <c r="C14" i="24"/>
  <c r="AF8" i="20"/>
  <c r="C20" i="20"/>
  <c r="AF8" i="27"/>
  <c r="C20" i="27"/>
  <c r="C20" i="22"/>
  <c r="AF8" i="22"/>
  <c r="C20" i="25"/>
  <c r="AF8" i="25"/>
  <c r="AF8" i="19"/>
  <c r="C20" i="19"/>
  <c r="C20" i="17"/>
  <c r="AF8" i="17"/>
  <c r="C14" i="27"/>
  <c r="AE8" i="27"/>
  <c r="C14" i="17"/>
  <c r="AE8" i="17"/>
  <c r="AE8" i="19"/>
  <c r="C14" i="19"/>
  <c r="AE8" i="20"/>
  <c r="C14" i="20"/>
  <c r="AE8" i="26"/>
  <c r="C14" i="26"/>
  <c r="AE8" i="23"/>
  <c r="C14" i="23"/>
  <c r="AE8" i="21"/>
  <c r="C14" i="21"/>
  <c r="C20" i="23"/>
  <c r="AF8" i="23"/>
  <c r="AE8" i="18"/>
  <c r="C14" i="18"/>
  <c r="C20" i="24"/>
  <c r="AF8" i="24"/>
  <c r="AO62" i="2"/>
  <c r="X62" i="2"/>
  <c r="M76" i="2"/>
  <c r="G76" i="2"/>
  <c r="K76" i="2"/>
  <c r="H76" i="2"/>
  <c r="I76" i="2"/>
  <c r="J76" i="2"/>
  <c r="N76" i="2"/>
  <c r="O76" i="2" s="1"/>
  <c r="P76" i="2" s="1"/>
  <c r="F76" i="2"/>
  <c r="Q76" i="2" s="1"/>
  <c r="L76" i="2"/>
  <c r="G65" i="2"/>
  <c r="K81" i="2"/>
  <c r="J81" i="2"/>
  <c r="I81" i="2"/>
  <c r="L81" i="2"/>
  <c r="H81" i="2"/>
  <c r="N81" i="2"/>
  <c r="O81" i="2" s="1"/>
  <c r="P81" i="2" s="1"/>
  <c r="F81" i="2"/>
  <c r="Q81" i="2" s="1"/>
  <c r="G81" i="2"/>
  <c r="M81" i="2"/>
  <c r="M72" i="2"/>
  <c r="I72" i="2"/>
  <c r="L72" i="2"/>
  <c r="K72" i="2"/>
  <c r="N72" i="2"/>
  <c r="O72" i="2" s="1"/>
  <c r="P72" i="2" s="1"/>
  <c r="J72" i="2"/>
  <c r="F72" i="2"/>
  <c r="Q72" i="2" s="1"/>
  <c r="H72" i="2"/>
  <c r="G72" i="2"/>
  <c r="J65" i="2"/>
  <c r="M65" i="2"/>
  <c r="C61" i="2"/>
  <c r="L60" i="2"/>
  <c r="K60" i="2"/>
  <c r="J60" i="2"/>
  <c r="M60" i="2"/>
  <c r="N60" i="2"/>
  <c r="O60" i="2" s="1"/>
  <c r="P60" i="2" s="1"/>
  <c r="I60" i="2"/>
  <c r="H60" i="2"/>
  <c r="F60" i="2"/>
  <c r="Q60" i="2" s="1"/>
  <c r="G60" i="2"/>
  <c r="M66" i="2"/>
  <c r="I66" i="2"/>
  <c r="L66" i="2"/>
  <c r="K66" i="2"/>
  <c r="C67" i="2"/>
  <c r="N66" i="2"/>
  <c r="O66" i="2" s="1"/>
  <c r="P66" i="2" s="1"/>
  <c r="J66" i="2"/>
  <c r="F66" i="2"/>
  <c r="Q66" i="2" s="1"/>
  <c r="H66" i="2"/>
  <c r="G66" i="2"/>
  <c r="N11" i="2"/>
  <c r="M11" i="2"/>
  <c r="L11" i="2"/>
  <c r="K11" i="2"/>
  <c r="J11" i="2"/>
  <c r="H11" i="2"/>
  <c r="F10" i="2"/>
  <c r="F9" i="2"/>
  <c r="O8" i="2"/>
  <c r="N8" i="2" s="1"/>
  <c r="H8" i="2"/>
  <c r="G8" i="2" s="1"/>
  <c r="F8" i="2" s="1"/>
  <c r="I7" i="2"/>
  <c r="O7" i="2" s="1"/>
  <c r="F7" i="2"/>
  <c r="G6" i="2"/>
  <c r="F6" i="2" s="1"/>
  <c r="D607" i="1"/>
  <c r="D606" i="1"/>
  <c r="D605" i="1"/>
  <c r="D604" i="1"/>
  <c r="D603" i="1"/>
  <c r="D602" i="1"/>
  <c r="D601" i="1"/>
  <c r="D600" i="1"/>
  <c r="D599" i="1"/>
  <c r="D598" i="1"/>
  <c r="D597" i="1"/>
  <c r="D596" i="1"/>
  <c r="D595" i="1"/>
  <c r="D594" i="1"/>
  <c r="D593" i="1"/>
  <c r="D592" i="1"/>
  <c r="D591" i="1"/>
  <c r="D590" i="1"/>
  <c r="D589" i="1"/>
  <c r="D588" i="1"/>
  <c r="D587" i="1"/>
  <c r="D586" i="1"/>
  <c r="D585" i="1"/>
  <c r="D584" i="1"/>
  <c r="D583" i="1"/>
  <c r="D582" i="1"/>
  <c r="D581" i="1"/>
  <c r="D580" i="1"/>
  <c r="D579" i="1"/>
  <c r="D578" i="1"/>
  <c r="D577" i="1"/>
  <c r="D576" i="1"/>
  <c r="D575" i="1"/>
  <c r="D574" i="1"/>
  <c r="D573" i="1"/>
  <c r="D572" i="1"/>
  <c r="D571" i="1"/>
  <c r="D570" i="1"/>
  <c r="D569" i="1"/>
  <c r="D568" i="1"/>
  <c r="D567" i="1"/>
  <c r="D566" i="1"/>
  <c r="D565" i="1"/>
  <c r="D564" i="1"/>
  <c r="D563" i="1"/>
  <c r="D562" i="1"/>
  <c r="D561" i="1"/>
  <c r="D560" i="1"/>
  <c r="D559" i="1"/>
  <c r="D558" i="1"/>
  <c r="D557" i="1"/>
  <c r="D556" i="1"/>
  <c r="D555" i="1"/>
  <c r="D554" i="1"/>
  <c r="D553" i="1"/>
  <c r="D552" i="1"/>
  <c r="D551" i="1"/>
  <c r="D550" i="1"/>
  <c r="D549" i="1"/>
  <c r="D548" i="1"/>
  <c r="D547" i="1"/>
  <c r="D546" i="1"/>
  <c r="D545" i="1"/>
  <c r="D544" i="1"/>
  <c r="D543" i="1"/>
  <c r="D542" i="1"/>
  <c r="D541" i="1"/>
  <c r="D540" i="1"/>
  <c r="D539" i="1"/>
  <c r="D538" i="1"/>
  <c r="D537" i="1"/>
  <c r="D536" i="1"/>
  <c r="D535" i="1"/>
  <c r="D534" i="1"/>
  <c r="D533" i="1"/>
  <c r="D532" i="1"/>
  <c r="D531" i="1"/>
  <c r="D530" i="1"/>
  <c r="D529" i="1"/>
  <c r="D528" i="1"/>
  <c r="D527" i="1"/>
  <c r="D526" i="1"/>
  <c r="D525" i="1"/>
  <c r="D524" i="1"/>
  <c r="D523" i="1"/>
  <c r="D522" i="1"/>
  <c r="D521" i="1"/>
  <c r="D520" i="1"/>
  <c r="D519" i="1"/>
  <c r="D518" i="1"/>
  <c r="D517" i="1"/>
  <c r="D516" i="1"/>
  <c r="D515" i="1"/>
  <c r="D514" i="1"/>
  <c r="D513" i="1"/>
  <c r="D512" i="1"/>
  <c r="D511" i="1"/>
  <c r="D510" i="1"/>
  <c r="D509" i="1"/>
  <c r="D508" i="1"/>
  <c r="D507" i="1"/>
  <c r="D506" i="1"/>
  <c r="D505" i="1"/>
  <c r="D504" i="1"/>
  <c r="D503" i="1"/>
  <c r="D502" i="1"/>
  <c r="D501" i="1"/>
  <c r="D500" i="1"/>
  <c r="D499" i="1"/>
  <c r="D498" i="1"/>
  <c r="D497" i="1"/>
  <c r="D496" i="1"/>
  <c r="D495" i="1"/>
  <c r="D494" i="1"/>
  <c r="D493" i="1"/>
  <c r="D492" i="1"/>
  <c r="D491" i="1"/>
  <c r="D490" i="1"/>
  <c r="D489" i="1"/>
  <c r="D488" i="1"/>
  <c r="D487" i="1"/>
  <c r="D486" i="1"/>
  <c r="D485" i="1"/>
  <c r="D484" i="1"/>
  <c r="D483" i="1"/>
  <c r="D482" i="1"/>
  <c r="D481" i="1"/>
  <c r="D480" i="1"/>
  <c r="D479" i="1"/>
  <c r="D478" i="1"/>
  <c r="D477" i="1"/>
  <c r="D476" i="1"/>
  <c r="D475" i="1"/>
  <c r="D474" i="1"/>
  <c r="D473" i="1"/>
  <c r="D472" i="1"/>
  <c r="D471" i="1"/>
  <c r="D470" i="1"/>
  <c r="D469" i="1"/>
  <c r="D468" i="1"/>
  <c r="D467" i="1"/>
  <c r="D466" i="1"/>
  <c r="D465" i="1"/>
  <c r="D464" i="1"/>
  <c r="D463" i="1"/>
  <c r="D462" i="1"/>
  <c r="D461" i="1"/>
  <c r="D460" i="1"/>
  <c r="D459" i="1"/>
  <c r="D458" i="1"/>
  <c r="D457" i="1"/>
  <c r="D456" i="1"/>
  <c r="D455" i="1"/>
  <c r="D454" i="1"/>
  <c r="D453" i="1"/>
  <c r="D452" i="1"/>
  <c r="D451" i="1"/>
  <c r="D450" i="1"/>
  <c r="D449" i="1"/>
  <c r="D448" i="1"/>
  <c r="D447" i="1"/>
  <c r="D446" i="1"/>
  <c r="D445" i="1"/>
  <c r="D444" i="1"/>
  <c r="D443" i="1"/>
  <c r="D442" i="1"/>
  <c r="D441" i="1"/>
  <c r="D440" i="1"/>
  <c r="D439" i="1"/>
  <c r="D438" i="1"/>
  <c r="D437" i="1"/>
  <c r="D436" i="1"/>
  <c r="D435" i="1"/>
  <c r="D434" i="1"/>
  <c r="D433" i="1"/>
  <c r="D432" i="1"/>
  <c r="D431" i="1"/>
  <c r="D430" i="1"/>
  <c r="D429" i="1"/>
  <c r="D428" i="1"/>
  <c r="D427" i="1"/>
  <c r="D426" i="1"/>
  <c r="D425" i="1"/>
  <c r="D424" i="1"/>
  <c r="D423" i="1"/>
  <c r="D422" i="1"/>
  <c r="D421" i="1"/>
  <c r="D420" i="1"/>
  <c r="D419" i="1"/>
  <c r="D418" i="1"/>
  <c r="D417" i="1"/>
  <c r="D416" i="1"/>
  <c r="D415" i="1"/>
  <c r="D414" i="1"/>
  <c r="D413" i="1"/>
  <c r="D412" i="1"/>
  <c r="D411" i="1"/>
  <c r="D410" i="1"/>
  <c r="D409" i="1"/>
  <c r="D408" i="1"/>
  <c r="D407" i="1"/>
  <c r="D406" i="1"/>
  <c r="D405" i="1"/>
  <c r="D404" i="1"/>
  <c r="D403" i="1"/>
  <c r="D402" i="1"/>
  <c r="D401" i="1"/>
  <c r="D400" i="1"/>
  <c r="D399" i="1"/>
  <c r="D398" i="1"/>
  <c r="D397" i="1"/>
  <c r="D396" i="1"/>
  <c r="D395" i="1"/>
  <c r="D394" i="1"/>
  <c r="D393" i="1"/>
  <c r="D392" i="1"/>
  <c r="D391" i="1"/>
  <c r="D390" i="1"/>
  <c r="D389" i="1"/>
  <c r="D388" i="1"/>
  <c r="D387" i="1"/>
  <c r="D386" i="1"/>
  <c r="D385" i="1"/>
  <c r="D384" i="1"/>
  <c r="D383" i="1"/>
  <c r="D382" i="1"/>
  <c r="D381" i="1"/>
  <c r="D380" i="1"/>
  <c r="D379" i="1"/>
  <c r="D378" i="1"/>
  <c r="D377" i="1"/>
  <c r="D376" i="1"/>
  <c r="D375" i="1"/>
  <c r="D374" i="1"/>
  <c r="D373" i="1"/>
  <c r="D372" i="1"/>
  <c r="D371" i="1"/>
  <c r="D370" i="1"/>
  <c r="D369" i="1"/>
  <c r="D368" i="1"/>
  <c r="D367" i="1"/>
  <c r="D366" i="1"/>
  <c r="D365" i="1"/>
  <c r="D364" i="1"/>
  <c r="D363" i="1"/>
  <c r="D362" i="1"/>
  <c r="D361" i="1"/>
  <c r="D360" i="1"/>
  <c r="D359" i="1"/>
  <c r="D358" i="1"/>
  <c r="D357" i="1"/>
  <c r="D356" i="1"/>
  <c r="D355" i="1"/>
  <c r="D354" i="1"/>
  <c r="D353" i="1"/>
  <c r="D352" i="1"/>
  <c r="D351" i="1"/>
  <c r="D350" i="1"/>
  <c r="D349" i="1"/>
  <c r="D348" i="1"/>
  <c r="D347" i="1"/>
  <c r="D346" i="1"/>
  <c r="D345" i="1"/>
  <c r="D344" i="1"/>
  <c r="D343" i="1"/>
  <c r="D342" i="1"/>
  <c r="D341" i="1"/>
  <c r="D340" i="1"/>
  <c r="D339" i="1"/>
  <c r="D338" i="1"/>
  <c r="D337" i="1"/>
  <c r="D336" i="1"/>
  <c r="D335" i="1"/>
  <c r="D334" i="1"/>
  <c r="D333" i="1"/>
  <c r="D332" i="1"/>
  <c r="D331" i="1"/>
  <c r="D330" i="1"/>
  <c r="D329" i="1"/>
  <c r="D328" i="1"/>
  <c r="D327" i="1"/>
  <c r="D326" i="1"/>
  <c r="D325" i="1"/>
  <c r="D324" i="1"/>
  <c r="D323" i="1"/>
  <c r="D322" i="1"/>
  <c r="D321" i="1"/>
  <c r="D320" i="1"/>
  <c r="D319" i="1"/>
  <c r="D318" i="1"/>
  <c r="D317" i="1"/>
  <c r="D316" i="1"/>
  <c r="D315" i="1"/>
  <c r="D314" i="1"/>
  <c r="D313" i="1"/>
  <c r="D312" i="1"/>
  <c r="D311" i="1"/>
  <c r="D310" i="1"/>
  <c r="D309" i="1"/>
  <c r="D308" i="1"/>
  <c r="D307" i="1"/>
  <c r="D306" i="1"/>
  <c r="D305" i="1"/>
  <c r="D304" i="1"/>
  <c r="D303" i="1"/>
  <c r="D302" i="1"/>
  <c r="D301" i="1"/>
  <c r="D300" i="1"/>
  <c r="D299" i="1"/>
  <c r="D298" i="1"/>
  <c r="D297" i="1"/>
  <c r="D296" i="1"/>
  <c r="D295" i="1"/>
  <c r="D294" i="1"/>
  <c r="D293" i="1"/>
  <c r="D292" i="1"/>
  <c r="D291" i="1"/>
  <c r="D290" i="1"/>
  <c r="D289" i="1"/>
  <c r="D288" i="1"/>
  <c r="D287" i="1"/>
  <c r="D286" i="1"/>
  <c r="D285" i="1"/>
  <c r="D284" i="1"/>
  <c r="D283" i="1"/>
  <c r="D282" i="1"/>
  <c r="D281" i="1"/>
  <c r="D280" i="1"/>
  <c r="D279" i="1"/>
  <c r="D278" i="1"/>
  <c r="D277" i="1"/>
  <c r="D276" i="1"/>
  <c r="D275" i="1"/>
  <c r="D274" i="1"/>
  <c r="D273" i="1"/>
  <c r="D272" i="1"/>
  <c r="D271" i="1"/>
  <c r="D270" i="1"/>
  <c r="D269" i="1"/>
  <c r="D268" i="1"/>
  <c r="D267" i="1"/>
  <c r="D266" i="1"/>
  <c r="D265" i="1"/>
  <c r="D264" i="1"/>
  <c r="D263" i="1"/>
  <c r="D262" i="1"/>
  <c r="D261" i="1"/>
  <c r="D260" i="1"/>
  <c r="D259" i="1"/>
  <c r="D258" i="1"/>
  <c r="D257" i="1"/>
  <c r="D256" i="1"/>
  <c r="D255" i="1"/>
  <c r="D254" i="1"/>
  <c r="D253" i="1"/>
  <c r="D252" i="1"/>
  <c r="D251" i="1"/>
  <c r="D250" i="1"/>
  <c r="D249" i="1"/>
  <c r="D248" i="1"/>
  <c r="D247" i="1"/>
  <c r="D246" i="1"/>
  <c r="D245" i="1"/>
  <c r="D244" i="1"/>
  <c r="D243" i="1"/>
  <c r="D242" i="1"/>
  <c r="D241" i="1"/>
  <c r="D240" i="1"/>
  <c r="D239" i="1"/>
  <c r="D238" i="1"/>
  <c r="D237" i="1"/>
  <c r="D236" i="1"/>
  <c r="D235" i="1"/>
  <c r="D234" i="1"/>
  <c r="D233" i="1"/>
  <c r="D232" i="1"/>
  <c r="D231" i="1"/>
  <c r="D230" i="1"/>
  <c r="D229" i="1"/>
  <c r="D228" i="1"/>
  <c r="D227" i="1"/>
  <c r="D226" i="1"/>
  <c r="D225" i="1"/>
  <c r="D224" i="1"/>
  <c r="D223" i="1"/>
  <c r="D222" i="1"/>
  <c r="D221" i="1"/>
  <c r="D220" i="1"/>
  <c r="D219" i="1"/>
  <c r="D218" i="1"/>
  <c r="D217" i="1"/>
  <c r="D216" i="1"/>
  <c r="D215" i="1"/>
  <c r="D214" i="1"/>
  <c r="D213" i="1"/>
  <c r="D212" i="1"/>
  <c r="D211" i="1"/>
  <c r="D210" i="1"/>
  <c r="D209" i="1"/>
  <c r="D208" i="1"/>
  <c r="D207" i="1"/>
  <c r="D206" i="1"/>
  <c r="D205" i="1"/>
  <c r="D204" i="1"/>
  <c r="D203" i="1"/>
  <c r="D202" i="1"/>
  <c r="D201" i="1"/>
  <c r="D200" i="1"/>
  <c r="D199" i="1"/>
  <c r="D198" i="1"/>
  <c r="D197" i="1"/>
  <c r="D196" i="1"/>
  <c r="D195" i="1"/>
  <c r="D194" i="1"/>
  <c r="D193" i="1"/>
  <c r="D192" i="1"/>
  <c r="D191" i="1"/>
  <c r="D190" i="1"/>
  <c r="D189" i="1"/>
  <c r="D188" i="1"/>
  <c r="D187" i="1"/>
  <c r="D186" i="1"/>
  <c r="D185" i="1"/>
  <c r="D184" i="1"/>
  <c r="D183" i="1"/>
  <c r="D182" i="1"/>
  <c r="D181" i="1"/>
  <c r="D180" i="1"/>
  <c r="D179" i="1"/>
  <c r="D178" i="1"/>
  <c r="D177" i="1"/>
  <c r="D176" i="1"/>
  <c r="D175" i="1"/>
  <c r="D174" i="1"/>
  <c r="D173" i="1"/>
  <c r="D172" i="1"/>
  <c r="D171" i="1"/>
  <c r="D170" i="1"/>
  <c r="D169" i="1"/>
  <c r="D168" i="1"/>
  <c r="D167" i="1"/>
  <c r="D166" i="1"/>
  <c r="D165" i="1"/>
  <c r="D164" i="1"/>
  <c r="D163" i="1"/>
  <c r="D162" i="1"/>
  <c r="D161" i="1"/>
  <c r="D160" i="1"/>
  <c r="D159" i="1"/>
  <c r="D158" i="1"/>
  <c r="D157" i="1"/>
  <c r="D156" i="1"/>
  <c r="D155" i="1"/>
  <c r="D154" i="1"/>
  <c r="D153" i="1"/>
  <c r="D152" i="1"/>
  <c r="D151" i="1"/>
  <c r="D150" i="1"/>
  <c r="D149" i="1"/>
  <c r="D148" i="1"/>
  <c r="D147" i="1"/>
  <c r="D146" i="1"/>
  <c r="D145" i="1"/>
  <c r="D144" i="1"/>
  <c r="D143" i="1"/>
  <c r="D142" i="1"/>
  <c r="D141" i="1"/>
  <c r="D140" i="1"/>
  <c r="D139" i="1"/>
  <c r="D138" i="1"/>
  <c r="D137" i="1"/>
  <c r="D136" i="1"/>
  <c r="D135" i="1"/>
  <c r="D134" i="1"/>
  <c r="D133" i="1"/>
  <c r="D132" i="1"/>
  <c r="D131" i="1"/>
  <c r="D130" i="1"/>
  <c r="D129" i="1"/>
  <c r="D128" i="1"/>
  <c r="D127" i="1"/>
  <c r="D126" i="1"/>
  <c r="D125" i="1"/>
  <c r="D124" i="1"/>
  <c r="D123" i="1"/>
  <c r="D122" i="1"/>
  <c r="D121" i="1"/>
  <c r="D120" i="1"/>
  <c r="D119" i="1"/>
  <c r="D118" i="1"/>
  <c r="D117" i="1"/>
  <c r="D116" i="1"/>
  <c r="D115" i="1"/>
  <c r="D114" i="1"/>
  <c r="D113" i="1"/>
  <c r="D112" i="1"/>
  <c r="D111" i="1"/>
  <c r="D110" i="1"/>
  <c r="D109" i="1"/>
  <c r="D108" i="1"/>
  <c r="D107" i="1"/>
  <c r="D106" i="1"/>
  <c r="D105" i="1"/>
  <c r="D104" i="1"/>
  <c r="D103" i="1"/>
  <c r="D102" i="1"/>
  <c r="D101" i="1"/>
  <c r="D100" i="1"/>
  <c r="D99" i="1"/>
  <c r="D98" i="1"/>
  <c r="D97" i="1"/>
  <c r="D96" i="1"/>
  <c r="D95" i="1"/>
  <c r="D94" i="1"/>
  <c r="D93" i="1"/>
  <c r="D92" i="1"/>
  <c r="D91" i="1"/>
  <c r="D90" i="1"/>
  <c r="D89" i="1"/>
  <c r="D88" i="1"/>
  <c r="D87" i="1"/>
  <c r="D86" i="1"/>
  <c r="D85" i="1"/>
  <c r="D84" i="1"/>
  <c r="D83" i="1"/>
  <c r="D82" i="1"/>
  <c r="D81" i="1"/>
  <c r="D80" i="1"/>
  <c r="D79" i="1"/>
  <c r="D78" i="1"/>
  <c r="D77" i="1"/>
  <c r="D76" i="1"/>
  <c r="D75" i="1"/>
  <c r="D74" i="1"/>
  <c r="D73" i="1"/>
  <c r="D72" i="1"/>
  <c r="D71" i="1"/>
  <c r="D70" i="1"/>
  <c r="D69" i="1"/>
  <c r="D68" i="1"/>
  <c r="D67" i="1"/>
  <c r="D66" i="1"/>
  <c r="D65" i="1"/>
  <c r="D64" i="1"/>
  <c r="D63" i="1"/>
  <c r="D62" i="1"/>
  <c r="D61" i="1"/>
  <c r="D60" i="1"/>
  <c r="D59" i="1"/>
  <c r="D58" i="1"/>
  <c r="D57" i="1"/>
  <c r="D56" i="1"/>
  <c r="D55" i="1"/>
  <c r="D54" i="1"/>
  <c r="D53" i="1"/>
  <c r="D52" i="1"/>
  <c r="D51" i="1"/>
  <c r="D50" i="1"/>
  <c r="D49" i="1"/>
  <c r="D48" i="1"/>
  <c r="D47" i="1"/>
  <c r="D46" i="1"/>
  <c r="D45" i="1"/>
  <c r="D44" i="1"/>
  <c r="D43" i="1"/>
  <c r="D42" i="1"/>
  <c r="D41" i="1"/>
  <c r="D40" i="1"/>
  <c r="D39" i="1"/>
  <c r="D38" i="1"/>
  <c r="D37" i="1"/>
  <c r="D36" i="1"/>
  <c r="D35" i="1"/>
  <c r="D34" i="1"/>
  <c r="D33" i="1"/>
  <c r="D32" i="1"/>
  <c r="D31" i="1"/>
  <c r="D30" i="1"/>
  <c r="D29" i="1"/>
  <c r="D28" i="1"/>
  <c r="D27" i="1"/>
  <c r="D26" i="1"/>
  <c r="D25" i="1"/>
  <c r="D24" i="1"/>
  <c r="D23" i="1"/>
  <c r="D22" i="1"/>
  <c r="D21" i="1"/>
  <c r="D20" i="1"/>
  <c r="D19" i="1"/>
  <c r="D18" i="1"/>
  <c r="D17" i="1"/>
  <c r="D16" i="1"/>
  <c r="D15" i="1"/>
  <c r="D14" i="1"/>
  <c r="D13" i="1"/>
  <c r="D12" i="1"/>
  <c r="D11" i="1"/>
  <c r="D10" i="1"/>
  <c r="B9" i="1"/>
  <c r="W9" i="1"/>
  <c r="W10" i="1" s="1"/>
  <c r="W11" i="1" s="1"/>
  <c r="W12" i="1" s="1"/>
  <c r="W13" i="1" s="1"/>
  <c r="W14" i="1" s="1"/>
  <c r="W15" i="1" s="1"/>
  <c r="W16" i="1" s="1"/>
  <c r="W17" i="1" s="1"/>
  <c r="W18" i="1" s="1"/>
  <c r="W19" i="1" s="1"/>
  <c r="W20" i="1" s="1"/>
  <c r="W21" i="1" s="1"/>
  <c r="W22" i="1" s="1"/>
  <c r="W23" i="1" s="1"/>
  <c r="W24" i="1" s="1"/>
  <c r="W25" i="1" s="1"/>
  <c r="W26" i="1" s="1"/>
  <c r="W27" i="1" s="1"/>
  <c r="W28" i="1" s="1"/>
  <c r="W29" i="1" s="1"/>
  <c r="W30" i="1" s="1"/>
  <c r="W31" i="1" s="1"/>
  <c r="W32" i="1" s="1"/>
  <c r="W33" i="1" s="1"/>
  <c r="W34" i="1" s="1"/>
  <c r="W35" i="1" s="1"/>
  <c r="W36" i="1" s="1"/>
  <c r="W37" i="1" s="1"/>
  <c r="W38" i="1" s="1"/>
  <c r="W39" i="1" s="1"/>
  <c r="W40" i="1" s="1"/>
  <c r="W41" i="1" s="1"/>
  <c r="W42" i="1" s="1"/>
  <c r="W43" i="1" s="1"/>
  <c r="W44" i="1" s="1"/>
  <c r="W45" i="1" s="1"/>
  <c r="W46" i="1" s="1"/>
  <c r="W47" i="1" s="1"/>
  <c r="W48" i="1" s="1"/>
  <c r="W49" i="1" s="1"/>
  <c r="W50" i="1" s="1"/>
  <c r="W51" i="1" s="1"/>
  <c r="W52" i="1" s="1"/>
  <c r="W53" i="1" s="1"/>
  <c r="W54" i="1" s="1"/>
  <c r="W55" i="1" s="1"/>
  <c r="W56" i="1" s="1"/>
  <c r="W57" i="1" s="1"/>
  <c r="W58" i="1" s="1"/>
  <c r="W59" i="1" s="1"/>
  <c r="W60" i="1" s="1"/>
  <c r="W61" i="1" s="1"/>
  <c r="W62" i="1" s="1"/>
  <c r="W63" i="1" s="1"/>
  <c r="W64" i="1" s="1"/>
  <c r="W65" i="1" s="1"/>
  <c r="W66" i="1" s="1"/>
  <c r="W67" i="1" s="1"/>
  <c r="W68" i="1" s="1"/>
  <c r="W69" i="1" s="1"/>
  <c r="W70" i="1" s="1"/>
  <c r="W71" i="1" s="1"/>
  <c r="W72" i="1" s="1"/>
  <c r="W73" i="1" s="1"/>
  <c r="W74" i="1" s="1"/>
  <c r="W75" i="1" s="1"/>
  <c r="W76" i="1" s="1"/>
  <c r="W77" i="1" s="1"/>
  <c r="W78" i="1" s="1"/>
  <c r="W79" i="1" s="1"/>
  <c r="W80" i="1" s="1"/>
  <c r="W81" i="1" s="1"/>
  <c r="W82" i="1" s="1"/>
  <c r="W83" i="1" s="1"/>
  <c r="W84" i="1" s="1"/>
  <c r="W85" i="1" s="1"/>
  <c r="W86" i="1" s="1"/>
  <c r="W87" i="1" s="1"/>
  <c r="W88" i="1" s="1"/>
  <c r="W89" i="1" s="1"/>
  <c r="W90" i="1" s="1"/>
  <c r="W91" i="1" s="1"/>
  <c r="W92" i="1" s="1"/>
  <c r="W93" i="1" s="1"/>
  <c r="W94" i="1" s="1"/>
  <c r="W95" i="1" s="1"/>
  <c r="W96" i="1" s="1"/>
  <c r="W97" i="1" s="1"/>
  <c r="W98" i="1" s="1"/>
  <c r="W99" i="1" s="1"/>
  <c r="W100" i="1" s="1"/>
  <c r="W101" i="1" s="1"/>
  <c r="W102" i="1" s="1"/>
  <c r="W103" i="1" s="1"/>
  <c r="W104" i="1" s="1"/>
  <c r="W105" i="1" s="1"/>
  <c r="W106" i="1" s="1"/>
  <c r="W107" i="1" s="1"/>
  <c r="W108" i="1" s="1"/>
  <c r="W109" i="1" s="1"/>
  <c r="W110" i="1" s="1"/>
  <c r="W111" i="1" s="1"/>
  <c r="W112" i="1" s="1"/>
  <c r="W113" i="1" s="1"/>
  <c r="W114" i="1" s="1"/>
  <c r="W115" i="1" s="1"/>
  <c r="W116" i="1" s="1"/>
  <c r="W117" i="1" s="1"/>
  <c r="W118" i="1" s="1"/>
  <c r="W119" i="1" s="1"/>
  <c r="W120" i="1" s="1"/>
  <c r="W121" i="1" s="1"/>
  <c r="W122" i="1" s="1"/>
  <c r="W123" i="1" s="1"/>
  <c r="W124" i="1" s="1"/>
  <c r="W125" i="1" s="1"/>
  <c r="W126" i="1" s="1"/>
  <c r="W127" i="1" s="1"/>
  <c r="W128" i="1" s="1"/>
  <c r="W129" i="1" s="1"/>
  <c r="W130" i="1" s="1"/>
  <c r="W131" i="1" s="1"/>
  <c r="W132" i="1" s="1"/>
  <c r="W133" i="1" s="1"/>
  <c r="W134" i="1" s="1"/>
  <c r="W135" i="1" s="1"/>
  <c r="W136" i="1" s="1"/>
  <c r="W137" i="1" s="1"/>
  <c r="W138" i="1" s="1"/>
  <c r="W139" i="1" s="1"/>
  <c r="W140" i="1" s="1"/>
  <c r="W141" i="1" s="1"/>
  <c r="W142" i="1" s="1"/>
  <c r="W143" i="1" s="1"/>
  <c r="W144" i="1" s="1"/>
  <c r="W145" i="1" s="1"/>
  <c r="W146" i="1" s="1"/>
  <c r="W147" i="1" s="1"/>
  <c r="W148" i="1" s="1"/>
  <c r="W149" i="1" s="1"/>
  <c r="W150" i="1" s="1"/>
  <c r="W151" i="1" s="1"/>
  <c r="W152" i="1" s="1"/>
  <c r="W153" i="1" s="1"/>
  <c r="W154" i="1" s="1"/>
  <c r="W155" i="1" s="1"/>
  <c r="W156" i="1" s="1"/>
  <c r="W157" i="1" s="1"/>
  <c r="W158" i="1" s="1"/>
  <c r="W159" i="1" s="1"/>
  <c r="W160" i="1" s="1"/>
  <c r="W161" i="1" s="1"/>
  <c r="W162" i="1" s="1"/>
  <c r="W163" i="1" s="1"/>
  <c r="W164" i="1" s="1"/>
  <c r="W165" i="1" s="1"/>
  <c r="W166" i="1" s="1"/>
  <c r="W167" i="1" s="1"/>
  <c r="W168" i="1" s="1"/>
  <c r="W169" i="1" s="1"/>
  <c r="W170" i="1" s="1"/>
  <c r="W171" i="1" s="1"/>
  <c r="W172" i="1" s="1"/>
  <c r="W173" i="1" s="1"/>
  <c r="W174" i="1" s="1"/>
  <c r="W175" i="1" s="1"/>
  <c r="W176" i="1" s="1"/>
  <c r="W177" i="1" s="1"/>
  <c r="W178" i="1" s="1"/>
  <c r="W179" i="1" s="1"/>
  <c r="W180" i="1" s="1"/>
  <c r="W181" i="1" s="1"/>
  <c r="W182" i="1" s="1"/>
  <c r="W183" i="1" s="1"/>
  <c r="W184" i="1" s="1"/>
  <c r="W185" i="1" s="1"/>
  <c r="W186" i="1" s="1"/>
  <c r="W187" i="1" s="1"/>
  <c r="W188" i="1" s="1"/>
  <c r="W189" i="1" s="1"/>
  <c r="W190" i="1" s="1"/>
  <c r="W191" i="1" s="1"/>
  <c r="W192" i="1" s="1"/>
  <c r="W193" i="1" s="1"/>
  <c r="W194" i="1" s="1"/>
  <c r="W195" i="1" s="1"/>
  <c r="W196" i="1" s="1"/>
  <c r="W197" i="1" s="1"/>
  <c r="W198" i="1" s="1"/>
  <c r="W199" i="1" s="1"/>
  <c r="W200" i="1" s="1"/>
  <c r="W201" i="1" s="1"/>
  <c r="W202" i="1" s="1"/>
  <c r="W203" i="1" s="1"/>
  <c r="W204" i="1" s="1"/>
  <c r="W205" i="1" s="1"/>
  <c r="W206" i="1" s="1"/>
  <c r="W207" i="1" s="1"/>
  <c r="W208" i="1" s="1"/>
  <c r="W209" i="1" s="1"/>
  <c r="W210" i="1" s="1"/>
  <c r="W211" i="1" s="1"/>
  <c r="W212" i="1" s="1"/>
  <c r="W213" i="1" s="1"/>
  <c r="W214" i="1" s="1"/>
  <c r="W215" i="1" s="1"/>
  <c r="W216" i="1" s="1"/>
  <c r="W217" i="1" s="1"/>
  <c r="W218" i="1" s="1"/>
  <c r="W219" i="1" s="1"/>
  <c r="W220" i="1" s="1"/>
  <c r="W221" i="1" s="1"/>
  <c r="W222" i="1" s="1"/>
  <c r="W223" i="1" s="1"/>
  <c r="W224" i="1" s="1"/>
  <c r="W225" i="1" s="1"/>
  <c r="W226" i="1" s="1"/>
  <c r="W227" i="1" s="1"/>
  <c r="W228" i="1" s="1"/>
  <c r="W229" i="1" s="1"/>
  <c r="W230" i="1" s="1"/>
  <c r="W231" i="1" s="1"/>
  <c r="W232" i="1" s="1"/>
  <c r="W233" i="1" s="1"/>
  <c r="W234" i="1" s="1"/>
  <c r="W235" i="1" s="1"/>
  <c r="W236" i="1" s="1"/>
  <c r="W237" i="1" s="1"/>
  <c r="W238" i="1" s="1"/>
  <c r="W239" i="1" s="1"/>
  <c r="W240" i="1" s="1"/>
  <c r="W241" i="1" s="1"/>
  <c r="W242" i="1" s="1"/>
  <c r="W243" i="1" s="1"/>
  <c r="W244" i="1" s="1"/>
  <c r="W245" i="1" s="1"/>
  <c r="W246" i="1" s="1"/>
  <c r="W247" i="1" s="1"/>
  <c r="W248" i="1" s="1"/>
  <c r="W249" i="1" s="1"/>
  <c r="W250" i="1" s="1"/>
  <c r="W251" i="1" s="1"/>
  <c r="W252" i="1" s="1"/>
  <c r="W253" i="1" s="1"/>
  <c r="W254" i="1" s="1"/>
  <c r="W255" i="1" s="1"/>
  <c r="W256" i="1" s="1"/>
  <c r="W257" i="1" s="1"/>
  <c r="W258" i="1" s="1"/>
  <c r="W259" i="1" s="1"/>
  <c r="W260" i="1" s="1"/>
  <c r="W261" i="1" s="1"/>
  <c r="W262" i="1" s="1"/>
  <c r="W263" i="1" s="1"/>
  <c r="W264" i="1" s="1"/>
  <c r="W265" i="1" s="1"/>
  <c r="W266" i="1" s="1"/>
  <c r="W267" i="1" s="1"/>
  <c r="W268" i="1" s="1"/>
  <c r="W269" i="1" s="1"/>
  <c r="W270" i="1" s="1"/>
  <c r="W271" i="1" s="1"/>
  <c r="W272" i="1" s="1"/>
  <c r="W273" i="1" s="1"/>
  <c r="W274" i="1" s="1"/>
  <c r="W275" i="1" s="1"/>
  <c r="W276" i="1" s="1"/>
  <c r="W277" i="1" s="1"/>
  <c r="W278" i="1" s="1"/>
  <c r="W279" i="1" s="1"/>
  <c r="W280" i="1" s="1"/>
  <c r="W281" i="1" s="1"/>
  <c r="W282" i="1" s="1"/>
  <c r="W283" i="1" s="1"/>
  <c r="W284" i="1" s="1"/>
  <c r="W285" i="1" s="1"/>
  <c r="W286" i="1" s="1"/>
  <c r="W287" i="1" s="1"/>
  <c r="W288" i="1" s="1"/>
  <c r="W289" i="1" s="1"/>
  <c r="W290" i="1" s="1"/>
  <c r="W291" i="1" s="1"/>
  <c r="W292" i="1" s="1"/>
  <c r="W293" i="1" s="1"/>
  <c r="W294" i="1" s="1"/>
  <c r="W295" i="1" s="1"/>
  <c r="W296" i="1" s="1"/>
  <c r="W297" i="1" s="1"/>
  <c r="W298" i="1" s="1"/>
  <c r="W299" i="1" s="1"/>
  <c r="W300" i="1" s="1"/>
  <c r="W301" i="1" s="1"/>
  <c r="W302" i="1" s="1"/>
  <c r="W303" i="1" s="1"/>
  <c r="W304" i="1" s="1"/>
  <c r="W305" i="1" s="1"/>
  <c r="W306" i="1" s="1"/>
  <c r="W307" i="1" s="1"/>
  <c r="W308" i="1" s="1"/>
  <c r="W309" i="1" s="1"/>
  <c r="W310" i="1" s="1"/>
  <c r="W311" i="1" s="1"/>
  <c r="W312" i="1" s="1"/>
  <c r="W313" i="1" s="1"/>
  <c r="W314" i="1" s="1"/>
  <c r="W315" i="1" s="1"/>
  <c r="W316" i="1" s="1"/>
  <c r="W317" i="1" s="1"/>
  <c r="W318" i="1" s="1"/>
  <c r="W319" i="1" s="1"/>
  <c r="W320" i="1" s="1"/>
  <c r="W321" i="1" s="1"/>
  <c r="W322" i="1" s="1"/>
  <c r="W323" i="1" s="1"/>
  <c r="W324" i="1" s="1"/>
  <c r="W325" i="1" s="1"/>
  <c r="W326" i="1" s="1"/>
  <c r="W327" i="1" s="1"/>
  <c r="W328" i="1" s="1"/>
  <c r="W329" i="1" s="1"/>
  <c r="W330" i="1" s="1"/>
  <c r="W331" i="1" s="1"/>
  <c r="W332" i="1" s="1"/>
  <c r="W333" i="1" s="1"/>
  <c r="W334" i="1" s="1"/>
  <c r="W335" i="1" s="1"/>
  <c r="W336" i="1" s="1"/>
  <c r="W337" i="1" s="1"/>
  <c r="W338" i="1" s="1"/>
  <c r="W339" i="1" s="1"/>
  <c r="W340" i="1" s="1"/>
  <c r="W341" i="1" s="1"/>
  <c r="W342" i="1" s="1"/>
  <c r="W343" i="1" s="1"/>
  <c r="W344" i="1" s="1"/>
  <c r="W345" i="1" s="1"/>
  <c r="W346" i="1" s="1"/>
  <c r="W347" i="1" s="1"/>
  <c r="W348" i="1" s="1"/>
  <c r="W349" i="1" s="1"/>
  <c r="W350" i="1" s="1"/>
  <c r="W351" i="1" s="1"/>
  <c r="W352" i="1" s="1"/>
  <c r="W353" i="1" s="1"/>
  <c r="W354" i="1" s="1"/>
  <c r="W355" i="1" s="1"/>
  <c r="W356" i="1" s="1"/>
  <c r="W357" i="1" s="1"/>
  <c r="W358" i="1" s="1"/>
  <c r="W359" i="1" s="1"/>
  <c r="W360" i="1" s="1"/>
  <c r="W361" i="1" s="1"/>
  <c r="W362" i="1" s="1"/>
  <c r="W363" i="1" s="1"/>
  <c r="W364" i="1" s="1"/>
  <c r="W365" i="1" s="1"/>
  <c r="W366" i="1" s="1"/>
  <c r="W367" i="1" s="1"/>
  <c r="W368" i="1" s="1"/>
  <c r="W369" i="1" s="1"/>
  <c r="W370" i="1" s="1"/>
  <c r="W371" i="1" s="1"/>
  <c r="W372" i="1" s="1"/>
  <c r="W373" i="1" s="1"/>
  <c r="W374" i="1" s="1"/>
  <c r="W375" i="1" s="1"/>
  <c r="W376" i="1" s="1"/>
  <c r="W377" i="1" s="1"/>
  <c r="W378" i="1" s="1"/>
  <c r="W379" i="1" s="1"/>
  <c r="W380" i="1" s="1"/>
  <c r="W381" i="1" s="1"/>
  <c r="W382" i="1" s="1"/>
  <c r="W383" i="1" s="1"/>
  <c r="W384" i="1" s="1"/>
  <c r="W385" i="1" s="1"/>
  <c r="W386" i="1" s="1"/>
  <c r="W387" i="1" s="1"/>
  <c r="W388" i="1" s="1"/>
  <c r="W389" i="1" s="1"/>
  <c r="W390" i="1" s="1"/>
  <c r="W391" i="1" s="1"/>
  <c r="W392" i="1" s="1"/>
  <c r="W393" i="1" s="1"/>
  <c r="W394" i="1" s="1"/>
  <c r="W395" i="1" s="1"/>
  <c r="W396" i="1" s="1"/>
  <c r="W397" i="1" s="1"/>
  <c r="W398" i="1" s="1"/>
  <c r="W399" i="1" s="1"/>
  <c r="W400" i="1" s="1"/>
  <c r="W401" i="1" s="1"/>
  <c r="W402" i="1" s="1"/>
  <c r="W403" i="1" s="1"/>
  <c r="W404" i="1" s="1"/>
  <c r="W405" i="1" s="1"/>
  <c r="W406" i="1" s="1"/>
  <c r="W407" i="1" s="1"/>
  <c r="W408" i="1" s="1"/>
  <c r="W409" i="1" s="1"/>
  <c r="W410" i="1" s="1"/>
  <c r="W411" i="1" s="1"/>
  <c r="W412" i="1" s="1"/>
  <c r="W413" i="1" s="1"/>
  <c r="W414" i="1" s="1"/>
  <c r="W415" i="1" s="1"/>
  <c r="W416" i="1" s="1"/>
  <c r="W417" i="1" s="1"/>
  <c r="W418" i="1" s="1"/>
  <c r="W419" i="1" s="1"/>
  <c r="W420" i="1" s="1"/>
  <c r="W421" i="1" s="1"/>
  <c r="W422" i="1" s="1"/>
  <c r="W423" i="1" s="1"/>
  <c r="W424" i="1" s="1"/>
  <c r="W425" i="1" s="1"/>
  <c r="W426" i="1" s="1"/>
  <c r="W427" i="1" s="1"/>
  <c r="W428" i="1" s="1"/>
  <c r="W429" i="1" s="1"/>
  <c r="W430" i="1" s="1"/>
  <c r="W431" i="1" s="1"/>
  <c r="W432" i="1" s="1"/>
  <c r="W433" i="1" s="1"/>
  <c r="W434" i="1" s="1"/>
  <c r="W435" i="1" s="1"/>
  <c r="W436" i="1" s="1"/>
  <c r="W437" i="1" s="1"/>
  <c r="W438" i="1" s="1"/>
  <c r="W439" i="1" s="1"/>
  <c r="W440" i="1" s="1"/>
  <c r="W441" i="1" s="1"/>
  <c r="W442" i="1" s="1"/>
  <c r="W443" i="1" s="1"/>
  <c r="W444" i="1" s="1"/>
  <c r="W445" i="1" s="1"/>
  <c r="W446" i="1" s="1"/>
  <c r="W447" i="1" s="1"/>
  <c r="W448" i="1" s="1"/>
  <c r="W449" i="1" s="1"/>
  <c r="W450" i="1" s="1"/>
  <c r="W451" i="1" s="1"/>
  <c r="W452" i="1" s="1"/>
  <c r="W453" i="1" s="1"/>
  <c r="W454" i="1" s="1"/>
  <c r="W455" i="1" s="1"/>
  <c r="W456" i="1" s="1"/>
  <c r="W457" i="1" s="1"/>
  <c r="W458" i="1" s="1"/>
  <c r="W459" i="1" s="1"/>
  <c r="W460" i="1" s="1"/>
  <c r="W461" i="1" s="1"/>
  <c r="W462" i="1" s="1"/>
  <c r="W463" i="1" s="1"/>
  <c r="W464" i="1" s="1"/>
  <c r="W465" i="1" s="1"/>
  <c r="W466" i="1" s="1"/>
  <c r="W467" i="1" s="1"/>
  <c r="W468" i="1" s="1"/>
  <c r="W469" i="1" s="1"/>
  <c r="W470" i="1" s="1"/>
  <c r="W471" i="1" s="1"/>
  <c r="W472" i="1" s="1"/>
  <c r="W473" i="1" s="1"/>
  <c r="W474" i="1" s="1"/>
  <c r="W475" i="1" s="1"/>
  <c r="W476" i="1" s="1"/>
  <c r="W477" i="1" s="1"/>
  <c r="W478" i="1" s="1"/>
  <c r="W479" i="1" s="1"/>
  <c r="W480" i="1" s="1"/>
  <c r="W481" i="1" s="1"/>
  <c r="W482" i="1" s="1"/>
  <c r="W483" i="1" s="1"/>
  <c r="W484" i="1" s="1"/>
  <c r="W485" i="1" s="1"/>
  <c r="W486" i="1" s="1"/>
  <c r="W487" i="1" s="1"/>
  <c r="W488" i="1" s="1"/>
  <c r="W489" i="1" s="1"/>
  <c r="W490" i="1" s="1"/>
  <c r="W491" i="1" s="1"/>
  <c r="W492" i="1" s="1"/>
  <c r="W493" i="1" s="1"/>
  <c r="W494" i="1" s="1"/>
  <c r="W495" i="1" s="1"/>
  <c r="W496" i="1" s="1"/>
  <c r="W497" i="1" s="1"/>
  <c r="W498" i="1" s="1"/>
  <c r="W499" i="1" s="1"/>
  <c r="W500" i="1" s="1"/>
  <c r="W501" i="1" s="1"/>
  <c r="W502" i="1" s="1"/>
  <c r="W503" i="1" s="1"/>
  <c r="W504" i="1" s="1"/>
  <c r="W505" i="1" s="1"/>
  <c r="W506" i="1" s="1"/>
  <c r="W507" i="1" s="1"/>
  <c r="W508" i="1" s="1"/>
  <c r="W509" i="1" s="1"/>
  <c r="W510" i="1" s="1"/>
  <c r="W511" i="1" s="1"/>
  <c r="W512" i="1" s="1"/>
  <c r="W513" i="1" s="1"/>
  <c r="W514" i="1" s="1"/>
  <c r="W515" i="1" s="1"/>
  <c r="W516" i="1" s="1"/>
  <c r="W517" i="1" s="1"/>
  <c r="W518" i="1" s="1"/>
  <c r="W519" i="1" s="1"/>
  <c r="W520" i="1" s="1"/>
  <c r="W521" i="1" s="1"/>
  <c r="W522" i="1" s="1"/>
  <c r="W523" i="1" s="1"/>
  <c r="W524" i="1" s="1"/>
  <c r="W525" i="1" s="1"/>
  <c r="W526" i="1" s="1"/>
  <c r="W527" i="1" s="1"/>
  <c r="W528" i="1" s="1"/>
  <c r="W529" i="1" s="1"/>
  <c r="W530" i="1" s="1"/>
  <c r="W531" i="1" s="1"/>
  <c r="W532" i="1" s="1"/>
  <c r="W533" i="1" s="1"/>
  <c r="W534" i="1" s="1"/>
  <c r="W535" i="1" s="1"/>
  <c r="W536" i="1" s="1"/>
  <c r="W537" i="1" s="1"/>
  <c r="W538" i="1" s="1"/>
  <c r="W539" i="1" s="1"/>
  <c r="W540" i="1" s="1"/>
  <c r="W541" i="1" s="1"/>
  <c r="W542" i="1" s="1"/>
  <c r="W543" i="1" s="1"/>
  <c r="W544" i="1" s="1"/>
  <c r="W545" i="1" s="1"/>
  <c r="W546" i="1" s="1"/>
  <c r="W547" i="1" s="1"/>
  <c r="W548" i="1" s="1"/>
  <c r="W549" i="1" s="1"/>
  <c r="W550" i="1" s="1"/>
  <c r="W551" i="1" s="1"/>
  <c r="W552" i="1" s="1"/>
  <c r="W553" i="1" s="1"/>
  <c r="W554" i="1" s="1"/>
  <c r="W555" i="1" s="1"/>
  <c r="W556" i="1" s="1"/>
  <c r="W557" i="1" s="1"/>
  <c r="W558" i="1" s="1"/>
  <c r="W559" i="1" s="1"/>
  <c r="W560" i="1" s="1"/>
  <c r="W561" i="1" s="1"/>
  <c r="W562" i="1" s="1"/>
  <c r="W563" i="1" s="1"/>
  <c r="W564" i="1" s="1"/>
  <c r="W565" i="1" s="1"/>
  <c r="W566" i="1" s="1"/>
  <c r="W567" i="1" s="1"/>
  <c r="W568" i="1" s="1"/>
  <c r="W569" i="1" s="1"/>
  <c r="W570" i="1" s="1"/>
  <c r="W571" i="1" s="1"/>
  <c r="W572" i="1" s="1"/>
  <c r="W573" i="1" s="1"/>
  <c r="W574" i="1" s="1"/>
  <c r="W575" i="1" s="1"/>
  <c r="W576" i="1" s="1"/>
  <c r="W577" i="1" s="1"/>
  <c r="W578" i="1" s="1"/>
  <c r="W579" i="1" s="1"/>
  <c r="W580" i="1" s="1"/>
  <c r="W581" i="1" s="1"/>
  <c r="W582" i="1" s="1"/>
  <c r="W583" i="1" s="1"/>
  <c r="W584" i="1" s="1"/>
  <c r="W585" i="1" s="1"/>
  <c r="W586" i="1" s="1"/>
  <c r="W587" i="1" s="1"/>
  <c r="W588" i="1" s="1"/>
  <c r="W589" i="1" s="1"/>
  <c r="W590" i="1" s="1"/>
  <c r="W591" i="1" s="1"/>
  <c r="W592" i="1" s="1"/>
  <c r="W593" i="1" s="1"/>
  <c r="W594" i="1" s="1"/>
  <c r="W595" i="1" s="1"/>
  <c r="W596" i="1" s="1"/>
  <c r="W597" i="1" s="1"/>
  <c r="W598" i="1" s="1"/>
  <c r="W599" i="1" s="1"/>
  <c r="W600" i="1" s="1"/>
  <c r="W601" i="1" s="1"/>
  <c r="W602" i="1" s="1"/>
  <c r="W603" i="1" s="1"/>
  <c r="W604" i="1" s="1"/>
  <c r="W605" i="1" s="1"/>
  <c r="W606" i="1" s="1"/>
  <c r="W607" i="1" s="1"/>
  <c r="V9" i="1"/>
  <c r="V10" i="1" s="1"/>
  <c r="V11" i="1" s="1"/>
  <c r="V12" i="1" s="1"/>
  <c r="V13" i="1" s="1"/>
  <c r="V14" i="1" s="1"/>
  <c r="V15" i="1" s="1"/>
  <c r="V16" i="1" s="1"/>
  <c r="V17" i="1" s="1"/>
  <c r="V18" i="1" s="1"/>
  <c r="V19" i="1" s="1"/>
  <c r="V20" i="1" s="1"/>
  <c r="V21" i="1" s="1"/>
  <c r="V22" i="1" s="1"/>
  <c r="V23" i="1" s="1"/>
  <c r="V24" i="1" s="1"/>
  <c r="V25" i="1" s="1"/>
  <c r="V26" i="1" s="1"/>
  <c r="V27" i="1" s="1"/>
  <c r="V28" i="1" s="1"/>
  <c r="V29" i="1" s="1"/>
  <c r="V30" i="1" s="1"/>
  <c r="V31" i="1" s="1"/>
  <c r="V32" i="1" s="1"/>
  <c r="V33" i="1" s="1"/>
  <c r="V34" i="1" s="1"/>
  <c r="V35" i="1" s="1"/>
  <c r="V36" i="1" s="1"/>
  <c r="V37" i="1" s="1"/>
  <c r="V38" i="1" s="1"/>
  <c r="V39" i="1" s="1"/>
  <c r="V40" i="1" s="1"/>
  <c r="V41" i="1" s="1"/>
  <c r="V42" i="1" s="1"/>
  <c r="V43" i="1" s="1"/>
  <c r="V44" i="1" s="1"/>
  <c r="V45" i="1" s="1"/>
  <c r="V46" i="1" s="1"/>
  <c r="V47" i="1" s="1"/>
  <c r="V48" i="1" s="1"/>
  <c r="V49" i="1" s="1"/>
  <c r="V50" i="1" s="1"/>
  <c r="V51" i="1" s="1"/>
  <c r="V52" i="1" s="1"/>
  <c r="V53" i="1" s="1"/>
  <c r="V54" i="1" s="1"/>
  <c r="V55" i="1" s="1"/>
  <c r="V56" i="1" s="1"/>
  <c r="V57" i="1" s="1"/>
  <c r="V58" i="1" s="1"/>
  <c r="V59" i="1" s="1"/>
  <c r="V60" i="1" s="1"/>
  <c r="V61" i="1" s="1"/>
  <c r="V62" i="1" s="1"/>
  <c r="V63" i="1" s="1"/>
  <c r="V64" i="1" s="1"/>
  <c r="V65" i="1" s="1"/>
  <c r="V66" i="1" s="1"/>
  <c r="V67" i="1" s="1"/>
  <c r="V68" i="1" s="1"/>
  <c r="V69" i="1" s="1"/>
  <c r="V70" i="1" s="1"/>
  <c r="V71" i="1" s="1"/>
  <c r="V72" i="1" s="1"/>
  <c r="V73" i="1" s="1"/>
  <c r="V74" i="1" s="1"/>
  <c r="V75" i="1" s="1"/>
  <c r="V76" i="1" s="1"/>
  <c r="V77" i="1" s="1"/>
  <c r="V78" i="1" s="1"/>
  <c r="V79" i="1" s="1"/>
  <c r="V80" i="1" s="1"/>
  <c r="V81" i="1" s="1"/>
  <c r="V82" i="1" s="1"/>
  <c r="V83" i="1" s="1"/>
  <c r="V84" i="1" s="1"/>
  <c r="V85" i="1" s="1"/>
  <c r="V86" i="1" s="1"/>
  <c r="V87" i="1" s="1"/>
  <c r="V88" i="1" s="1"/>
  <c r="V89" i="1" s="1"/>
  <c r="V90" i="1" s="1"/>
  <c r="V91" i="1" s="1"/>
  <c r="V92" i="1" s="1"/>
  <c r="V93" i="1" s="1"/>
  <c r="V94" i="1" s="1"/>
  <c r="V95" i="1" s="1"/>
  <c r="V96" i="1" s="1"/>
  <c r="V97" i="1" s="1"/>
  <c r="V98" i="1" s="1"/>
  <c r="V99" i="1" s="1"/>
  <c r="V100" i="1" s="1"/>
  <c r="V101" i="1" s="1"/>
  <c r="V102" i="1" s="1"/>
  <c r="V103" i="1" s="1"/>
  <c r="V104" i="1" s="1"/>
  <c r="V105" i="1" s="1"/>
  <c r="V106" i="1" s="1"/>
  <c r="V107" i="1" s="1"/>
  <c r="V108" i="1" s="1"/>
  <c r="V109" i="1" s="1"/>
  <c r="V110" i="1" s="1"/>
  <c r="V111" i="1" s="1"/>
  <c r="V112" i="1" s="1"/>
  <c r="V113" i="1" s="1"/>
  <c r="V114" i="1" s="1"/>
  <c r="V115" i="1" s="1"/>
  <c r="V116" i="1" s="1"/>
  <c r="V117" i="1" s="1"/>
  <c r="V118" i="1" s="1"/>
  <c r="V119" i="1" s="1"/>
  <c r="V120" i="1" s="1"/>
  <c r="V121" i="1" s="1"/>
  <c r="V122" i="1" s="1"/>
  <c r="V123" i="1" s="1"/>
  <c r="V124" i="1" s="1"/>
  <c r="V125" i="1" s="1"/>
  <c r="V126" i="1" s="1"/>
  <c r="V127" i="1" s="1"/>
  <c r="V128" i="1" s="1"/>
  <c r="V129" i="1" s="1"/>
  <c r="V130" i="1" s="1"/>
  <c r="V131" i="1" s="1"/>
  <c r="V132" i="1" s="1"/>
  <c r="V133" i="1" s="1"/>
  <c r="V134" i="1" s="1"/>
  <c r="V135" i="1" s="1"/>
  <c r="V136" i="1" s="1"/>
  <c r="V137" i="1" s="1"/>
  <c r="V138" i="1" s="1"/>
  <c r="V139" i="1" s="1"/>
  <c r="V140" i="1" s="1"/>
  <c r="V141" i="1" s="1"/>
  <c r="V142" i="1" s="1"/>
  <c r="V143" i="1" s="1"/>
  <c r="V144" i="1" s="1"/>
  <c r="V145" i="1" s="1"/>
  <c r="V146" i="1" s="1"/>
  <c r="V147" i="1" s="1"/>
  <c r="V148" i="1" s="1"/>
  <c r="V149" i="1" s="1"/>
  <c r="V150" i="1" s="1"/>
  <c r="V151" i="1" s="1"/>
  <c r="V152" i="1" s="1"/>
  <c r="V153" i="1" s="1"/>
  <c r="V154" i="1" s="1"/>
  <c r="V155" i="1" s="1"/>
  <c r="V156" i="1" s="1"/>
  <c r="V157" i="1" s="1"/>
  <c r="V158" i="1" s="1"/>
  <c r="V159" i="1" s="1"/>
  <c r="V160" i="1" s="1"/>
  <c r="V161" i="1" s="1"/>
  <c r="V162" i="1" s="1"/>
  <c r="V163" i="1" s="1"/>
  <c r="V164" i="1" s="1"/>
  <c r="V165" i="1" s="1"/>
  <c r="V166" i="1" s="1"/>
  <c r="V167" i="1" s="1"/>
  <c r="V168" i="1" s="1"/>
  <c r="V169" i="1" s="1"/>
  <c r="V170" i="1" s="1"/>
  <c r="V171" i="1" s="1"/>
  <c r="V172" i="1" s="1"/>
  <c r="V173" i="1" s="1"/>
  <c r="V174" i="1" s="1"/>
  <c r="V175" i="1" s="1"/>
  <c r="V176" i="1" s="1"/>
  <c r="V177" i="1" s="1"/>
  <c r="V178" i="1" s="1"/>
  <c r="V179" i="1" s="1"/>
  <c r="V180" i="1" s="1"/>
  <c r="V181" i="1" s="1"/>
  <c r="V182" i="1" s="1"/>
  <c r="V183" i="1" s="1"/>
  <c r="V184" i="1" s="1"/>
  <c r="V185" i="1" s="1"/>
  <c r="V186" i="1" s="1"/>
  <c r="V187" i="1" s="1"/>
  <c r="V188" i="1" s="1"/>
  <c r="V189" i="1" s="1"/>
  <c r="V190" i="1" s="1"/>
  <c r="V191" i="1" s="1"/>
  <c r="V192" i="1" s="1"/>
  <c r="V193" i="1" s="1"/>
  <c r="V194" i="1" s="1"/>
  <c r="V195" i="1" s="1"/>
  <c r="V196" i="1" s="1"/>
  <c r="V197" i="1" s="1"/>
  <c r="V198" i="1" s="1"/>
  <c r="V199" i="1" s="1"/>
  <c r="V200" i="1" s="1"/>
  <c r="V201" i="1" s="1"/>
  <c r="V202" i="1" s="1"/>
  <c r="V203" i="1" s="1"/>
  <c r="V204" i="1" s="1"/>
  <c r="V205" i="1" s="1"/>
  <c r="V206" i="1" s="1"/>
  <c r="V207" i="1" s="1"/>
  <c r="V208" i="1" s="1"/>
  <c r="V209" i="1" s="1"/>
  <c r="V210" i="1" s="1"/>
  <c r="V211" i="1" s="1"/>
  <c r="V212" i="1" s="1"/>
  <c r="V213" i="1" s="1"/>
  <c r="V214" i="1" s="1"/>
  <c r="V215" i="1" s="1"/>
  <c r="V216" i="1" s="1"/>
  <c r="V217" i="1" s="1"/>
  <c r="V218" i="1" s="1"/>
  <c r="V219" i="1" s="1"/>
  <c r="V220" i="1" s="1"/>
  <c r="V221" i="1" s="1"/>
  <c r="V222" i="1" s="1"/>
  <c r="V223" i="1" s="1"/>
  <c r="V224" i="1" s="1"/>
  <c r="V225" i="1" s="1"/>
  <c r="V226" i="1" s="1"/>
  <c r="V227" i="1" s="1"/>
  <c r="V228" i="1" s="1"/>
  <c r="V229" i="1" s="1"/>
  <c r="V230" i="1" s="1"/>
  <c r="V231" i="1" s="1"/>
  <c r="V232" i="1" s="1"/>
  <c r="V233" i="1" s="1"/>
  <c r="V234" i="1" s="1"/>
  <c r="V235" i="1" s="1"/>
  <c r="V236" i="1" s="1"/>
  <c r="V237" i="1" s="1"/>
  <c r="V238" i="1" s="1"/>
  <c r="V239" i="1" s="1"/>
  <c r="V240" i="1" s="1"/>
  <c r="V241" i="1" s="1"/>
  <c r="V242" i="1" s="1"/>
  <c r="V243" i="1" s="1"/>
  <c r="V244" i="1" s="1"/>
  <c r="V245" i="1" s="1"/>
  <c r="V246" i="1" s="1"/>
  <c r="V247" i="1" s="1"/>
  <c r="V248" i="1" s="1"/>
  <c r="V249" i="1" s="1"/>
  <c r="V250" i="1" s="1"/>
  <c r="V251" i="1" s="1"/>
  <c r="V252" i="1" s="1"/>
  <c r="V253" i="1" s="1"/>
  <c r="V254" i="1" s="1"/>
  <c r="V255" i="1" s="1"/>
  <c r="V256" i="1" s="1"/>
  <c r="V257" i="1" s="1"/>
  <c r="V258" i="1" s="1"/>
  <c r="V259" i="1" s="1"/>
  <c r="V260" i="1" s="1"/>
  <c r="V261" i="1" s="1"/>
  <c r="V262" i="1" s="1"/>
  <c r="V263" i="1" s="1"/>
  <c r="V264" i="1" s="1"/>
  <c r="V265" i="1" s="1"/>
  <c r="V266" i="1" s="1"/>
  <c r="V267" i="1" s="1"/>
  <c r="V268" i="1" s="1"/>
  <c r="V269" i="1" s="1"/>
  <c r="V270" i="1" s="1"/>
  <c r="V271" i="1" s="1"/>
  <c r="V272" i="1" s="1"/>
  <c r="V273" i="1" s="1"/>
  <c r="V274" i="1" s="1"/>
  <c r="V275" i="1" s="1"/>
  <c r="V276" i="1" s="1"/>
  <c r="V277" i="1" s="1"/>
  <c r="V278" i="1" s="1"/>
  <c r="V279" i="1" s="1"/>
  <c r="V280" i="1" s="1"/>
  <c r="V281" i="1" s="1"/>
  <c r="V282" i="1" s="1"/>
  <c r="V283" i="1" s="1"/>
  <c r="V284" i="1" s="1"/>
  <c r="V285" i="1" s="1"/>
  <c r="V286" i="1" s="1"/>
  <c r="V287" i="1" s="1"/>
  <c r="V288" i="1" s="1"/>
  <c r="V289" i="1" s="1"/>
  <c r="V290" i="1" s="1"/>
  <c r="V291" i="1" s="1"/>
  <c r="V292" i="1" s="1"/>
  <c r="V293" i="1" s="1"/>
  <c r="V294" i="1" s="1"/>
  <c r="V295" i="1" s="1"/>
  <c r="V296" i="1" s="1"/>
  <c r="V297" i="1" s="1"/>
  <c r="V298" i="1" s="1"/>
  <c r="V299" i="1" s="1"/>
  <c r="V300" i="1" s="1"/>
  <c r="V301" i="1" s="1"/>
  <c r="V302" i="1" s="1"/>
  <c r="V303" i="1" s="1"/>
  <c r="V304" i="1" s="1"/>
  <c r="V305" i="1" s="1"/>
  <c r="V306" i="1" s="1"/>
  <c r="V307" i="1" s="1"/>
  <c r="V308" i="1" s="1"/>
  <c r="V309" i="1" s="1"/>
  <c r="V310" i="1" s="1"/>
  <c r="V311" i="1" s="1"/>
  <c r="V312" i="1" s="1"/>
  <c r="V313" i="1" s="1"/>
  <c r="V314" i="1" s="1"/>
  <c r="V315" i="1" s="1"/>
  <c r="V316" i="1" s="1"/>
  <c r="V317" i="1" s="1"/>
  <c r="V318" i="1" s="1"/>
  <c r="V319" i="1" s="1"/>
  <c r="V320" i="1" s="1"/>
  <c r="V321" i="1" s="1"/>
  <c r="V322" i="1" s="1"/>
  <c r="V323" i="1" s="1"/>
  <c r="V324" i="1" s="1"/>
  <c r="V325" i="1" s="1"/>
  <c r="V326" i="1" s="1"/>
  <c r="V327" i="1" s="1"/>
  <c r="V328" i="1" s="1"/>
  <c r="V329" i="1" s="1"/>
  <c r="V330" i="1" s="1"/>
  <c r="V331" i="1" s="1"/>
  <c r="V332" i="1" s="1"/>
  <c r="V333" i="1" s="1"/>
  <c r="V334" i="1" s="1"/>
  <c r="V335" i="1" s="1"/>
  <c r="V336" i="1" s="1"/>
  <c r="V337" i="1" s="1"/>
  <c r="V338" i="1" s="1"/>
  <c r="V339" i="1" s="1"/>
  <c r="V340" i="1" s="1"/>
  <c r="V341" i="1" s="1"/>
  <c r="V342" i="1" s="1"/>
  <c r="V343" i="1" s="1"/>
  <c r="V344" i="1" s="1"/>
  <c r="V345" i="1" s="1"/>
  <c r="V346" i="1" s="1"/>
  <c r="V347" i="1" s="1"/>
  <c r="V348" i="1" s="1"/>
  <c r="V349" i="1" s="1"/>
  <c r="V350" i="1" s="1"/>
  <c r="V351" i="1" s="1"/>
  <c r="V352" i="1" s="1"/>
  <c r="V353" i="1" s="1"/>
  <c r="V354" i="1" s="1"/>
  <c r="V355" i="1" s="1"/>
  <c r="V356" i="1" s="1"/>
  <c r="V357" i="1" s="1"/>
  <c r="V358" i="1" s="1"/>
  <c r="V359" i="1" s="1"/>
  <c r="V360" i="1" s="1"/>
  <c r="V361" i="1" s="1"/>
  <c r="V362" i="1" s="1"/>
  <c r="V363" i="1" s="1"/>
  <c r="V364" i="1" s="1"/>
  <c r="V365" i="1" s="1"/>
  <c r="V366" i="1" s="1"/>
  <c r="V367" i="1" s="1"/>
  <c r="V368" i="1" s="1"/>
  <c r="V369" i="1" s="1"/>
  <c r="V370" i="1" s="1"/>
  <c r="V371" i="1" s="1"/>
  <c r="V372" i="1" s="1"/>
  <c r="V373" i="1" s="1"/>
  <c r="V374" i="1" s="1"/>
  <c r="V375" i="1" s="1"/>
  <c r="V376" i="1" s="1"/>
  <c r="V377" i="1" s="1"/>
  <c r="V378" i="1" s="1"/>
  <c r="V379" i="1" s="1"/>
  <c r="V380" i="1" s="1"/>
  <c r="V381" i="1" s="1"/>
  <c r="V382" i="1" s="1"/>
  <c r="V383" i="1" s="1"/>
  <c r="V384" i="1" s="1"/>
  <c r="V385" i="1" s="1"/>
  <c r="V386" i="1" s="1"/>
  <c r="V387" i="1" s="1"/>
  <c r="V388" i="1" s="1"/>
  <c r="V389" i="1" s="1"/>
  <c r="V390" i="1" s="1"/>
  <c r="V391" i="1" s="1"/>
  <c r="V392" i="1" s="1"/>
  <c r="V393" i="1" s="1"/>
  <c r="V394" i="1" s="1"/>
  <c r="V395" i="1" s="1"/>
  <c r="V396" i="1" s="1"/>
  <c r="V397" i="1" s="1"/>
  <c r="V398" i="1" s="1"/>
  <c r="V399" i="1" s="1"/>
  <c r="V400" i="1" s="1"/>
  <c r="V401" i="1" s="1"/>
  <c r="V402" i="1" s="1"/>
  <c r="V403" i="1" s="1"/>
  <c r="V404" i="1" s="1"/>
  <c r="V405" i="1" s="1"/>
  <c r="V406" i="1" s="1"/>
  <c r="V407" i="1" s="1"/>
  <c r="V408" i="1" s="1"/>
  <c r="V409" i="1" s="1"/>
  <c r="V410" i="1" s="1"/>
  <c r="V411" i="1" s="1"/>
  <c r="V412" i="1" s="1"/>
  <c r="V413" i="1" s="1"/>
  <c r="V414" i="1" s="1"/>
  <c r="V415" i="1" s="1"/>
  <c r="V416" i="1" s="1"/>
  <c r="V417" i="1" s="1"/>
  <c r="V418" i="1" s="1"/>
  <c r="V419" i="1" s="1"/>
  <c r="V420" i="1" s="1"/>
  <c r="V421" i="1" s="1"/>
  <c r="V422" i="1" s="1"/>
  <c r="V423" i="1" s="1"/>
  <c r="V424" i="1" s="1"/>
  <c r="V425" i="1" s="1"/>
  <c r="V426" i="1" s="1"/>
  <c r="V427" i="1" s="1"/>
  <c r="V428" i="1" s="1"/>
  <c r="V429" i="1" s="1"/>
  <c r="V430" i="1" s="1"/>
  <c r="V431" i="1" s="1"/>
  <c r="V432" i="1" s="1"/>
  <c r="V433" i="1" s="1"/>
  <c r="V434" i="1" s="1"/>
  <c r="V435" i="1" s="1"/>
  <c r="V436" i="1" s="1"/>
  <c r="V437" i="1" s="1"/>
  <c r="V438" i="1" s="1"/>
  <c r="V439" i="1" s="1"/>
  <c r="V440" i="1" s="1"/>
  <c r="V441" i="1" s="1"/>
  <c r="V442" i="1" s="1"/>
  <c r="V443" i="1" s="1"/>
  <c r="V444" i="1" s="1"/>
  <c r="V445" i="1" s="1"/>
  <c r="V446" i="1" s="1"/>
  <c r="V447" i="1" s="1"/>
  <c r="V448" i="1" s="1"/>
  <c r="V449" i="1" s="1"/>
  <c r="V450" i="1" s="1"/>
  <c r="V451" i="1" s="1"/>
  <c r="V452" i="1" s="1"/>
  <c r="V453" i="1" s="1"/>
  <c r="V454" i="1" s="1"/>
  <c r="V455" i="1" s="1"/>
  <c r="V456" i="1" s="1"/>
  <c r="V457" i="1" s="1"/>
  <c r="V458" i="1" s="1"/>
  <c r="V459" i="1" s="1"/>
  <c r="V460" i="1" s="1"/>
  <c r="V461" i="1" s="1"/>
  <c r="V462" i="1" s="1"/>
  <c r="V463" i="1" s="1"/>
  <c r="V464" i="1" s="1"/>
  <c r="V465" i="1" s="1"/>
  <c r="V466" i="1" s="1"/>
  <c r="V467" i="1" s="1"/>
  <c r="V468" i="1" s="1"/>
  <c r="V469" i="1" s="1"/>
  <c r="V470" i="1" s="1"/>
  <c r="V471" i="1" s="1"/>
  <c r="V472" i="1" s="1"/>
  <c r="V473" i="1" s="1"/>
  <c r="V474" i="1" s="1"/>
  <c r="V475" i="1" s="1"/>
  <c r="V476" i="1" s="1"/>
  <c r="V477" i="1" s="1"/>
  <c r="V478" i="1" s="1"/>
  <c r="V479" i="1" s="1"/>
  <c r="V480" i="1" s="1"/>
  <c r="V481" i="1" s="1"/>
  <c r="V482" i="1" s="1"/>
  <c r="V483" i="1" s="1"/>
  <c r="V484" i="1" s="1"/>
  <c r="V485" i="1" s="1"/>
  <c r="V486" i="1" s="1"/>
  <c r="V487" i="1" s="1"/>
  <c r="V488" i="1" s="1"/>
  <c r="V489" i="1" s="1"/>
  <c r="V490" i="1" s="1"/>
  <c r="V491" i="1" s="1"/>
  <c r="V492" i="1" s="1"/>
  <c r="V493" i="1" s="1"/>
  <c r="V494" i="1" s="1"/>
  <c r="V495" i="1" s="1"/>
  <c r="V496" i="1" s="1"/>
  <c r="V497" i="1" s="1"/>
  <c r="V498" i="1" s="1"/>
  <c r="V499" i="1" s="1"/>
  <c r="V500" i="1" s="1"/>
  <c r="V501" i="1" s="1"/>
  <c r="V502" i="1" s="1"/>
  <c r="V503" i="1" s="1"/>
  <c r="V504" i="1" s="1"/>
  <c r="V505" i="1" s="1"/>
  <c r="V506" i="1" s="1"/>
  <c r="V507" i="1" s="1"/>
  <c r="V508" i="1" s="1"/>
  <c r="V509" i="1" s="1"/>
  <c r="V510" i="1" s="1"/>
  <c r="V511" i="1" s="1"/>
  <c r="V512" i="1" s="1"/>
  <c r="V513" i="1" s="1"/>
  <c r="V514" i="1" s="1"/>
  <c r="V515" i="1" s="1"/>
  <c r="V516" i="1" s="1"/>
  <c r="V517" i="1" s="1"/>
  <c r="V518" i="1" s="1"/>
  <c r="V519" i="1" s="1"/>
  <c r="V520" i="1" s="1"/>
  <c r="V521" i="1" s="1"/>
  <c r="V522" i="1" s="1"/>
  <c r="V523" i="1" s="1"/>
  <c r="V524" i="1" s="1"/>
  <c r="V525" i="1" s="1"/>
  <c r="V526" i="1" s="1"/>
  <c r="V527" i="1" s="1"/>
  <c r="V528" i="1" s="1"/>
  <c r="V529" i="1" s="1"/>
  <c r="V530" i="1" s="1"/>
  <c r="V531" i="1" s="1"/>
  <c r="V532" i="1" s="1"/>
  <c r="V533" i="1" s="1"/>
  <c r="V534" i="1" s="1"/>
  <c r="V535" i="1" s="1"/>
  <c r="V536" i="1" s="1"/>
  <c r="V537" i="1" s="1"/>
  <c r="V538" i="1" s="1"/>
  <c r="V539" i="1" s="1"/>
  <c r="V540" i="1" s="1"/>
  <c r="V541" i="1" s="1"/>
  <c r="V542" i="1" s="1"/>
  <c r="V543" i="1" s="1"/>
  <c r="V544" i="1" s="1"/>
  <c r="V545" i="1" s="1"/>
  <c r="V546" i="1" s="1"/>
  <c r="V547" i="1" s="1"/>
  <c r="V548" i="1" s="1"/>
  <c r="V549" i="1" s="1"/>
  <c r="V550" i="1" s="1"/>
  <c r="V551" i="1" s="1"/>
  <c r="V552" i="1" s="1"/>
  <c r="V553" i="1" s="1"/>
  <c r="V554" i="1" s="1"/>
  <c r="V555" i="1" s="1"/>
  <c r="V556" i="1" s="1"/>
  <c r="V557" i="1" s="1"/>
  <c r="V558" i="1" s="1"/>
  <c r="V559" i="1" s="1"/>
  <c r="V560" i="1" s="1"/>
  <c r="V561" i="1" s="1"/>
  <c r="V562" i="1" s="1"/>
  <c r="V563" i="1" s="1"/>
  <c r="V564" i="1" s="1"/>
  <c r="V565" i="1" s="1"/>
  <c r="V566" i="1" s="1"/>
  <c r="V567" i="1" s="1"/>
  <c r="V568" i="1" s="1"/>
  <c r="V569" i="1" s="1"/>
  <c r="V570" i="1" s="1"/>
  <c r="V571" i="1" s="1"/>
  <c r="V572" i="1" s="1"/>
  <c r="V573" i="1" s="1"/>
  <c r="V574" i="1" s="1"/>
  <c r="V575" i="1" s="1"/>
  <c r="V576" i="1" s="1"/>
  <c r="V577" i="1" s="1"/>
  <c r="V578" i="1" s="1"/>
  <c r="V579" i="1" s="1"/>
  <c r="V580" i="1" s="1"/>
  <c r="V581" i="1" s="1"/>
  <c r="V582" i="1" s="1"/>
  <c r="V583" i="1" s="1"/>
  <c r="V584" i="1" s="1"/>
  <c r="V585" i="1" s="1"/>
  <c r="V586" i="1" s="1"/>
  <c r="V587" i="1" s="1"/>
  <c r="V588" i="1" s="1"/>
  <c r="V589" i="1" s="1"/>
  <c r="V590" i="1" s="1"/>
  <c r="V591" i="1" s="1"/>
  <c r="V592" i="1" s="1"/>
  <c r="V593" i="1" s="1"/>
  <c r="V594" i="1" s="1"/>
  <c r="V595" i="1" s="1"/>
  <c r="V596" i="1" s="1"/>
  <c r="V597" i="1" s="1"/>
  <c r="V598" i="1" s="1"/>
  <c r="V599" i="1" s="1"/>
  <c r="V600" i="1" s="1"/>
  <c r="V601" i="1" s="1"/>
  <c r="V602" i="1" s="1"/>
  <c r="V603" i="1" s="1"/>
  <c r="V604" i="1" s="1"/>
  <c r="V605" i="1" s="1"/>
  <c r="V606" i="1" s="1"/>
  <c r="V607" i="1" s="1"/>
  <c r="D9" i="1"/>
  <c r="Y8" i="1"/>
  <c r="N8" i="1" s="1"/>
  <c r="D8" i="1"/>
  <c r="C21" i="40" l="1"/>
  <c r="C19" i="40"/>
  <c r="C24" i="40"/>
  <c r="C22" i="40"/>
  <c r="C20" i="40"/>
  <c r="C18" i="40"/>
  <c r="C16" i="40"/>
  <c r="C23" i="40"/>
  <c r="C17" i="40"/>
  <c r="C24" i="39"/>
  <c r="C22" i="39"/>
  <c r="C20" i="39"/>
  <c r="C18" i="39"/>
  <c r="C16" i="39"/>
  <c r="C23" i="39"/>
  <c r="C19" i="39"/>
  <c r="C21" i="39"/>
  <c r="C17" i="39"/>
  <c r="C17" i="38"/>
  <c r="C24" i="38"/>
  <c r="C22" i="38"/>
  <c r="C20" i="38"/>
  <c r="C18" i="38"/>
  <c r="C16" i="38"/>
  <c r="C19" i="38"/>
  <c r="C23" i="38"/>
  <c r="C21" i="38"/>
  <c r="C23" i="37"/>
  <c r="C19" i="37"/>
  <c r="C24" i="37"/>
  <c r="C22" i="37"/>
  <c r="C20" i="37"/>
  <c r="C18" i="37"/>
  <c r="C16" i="37"/>
  <c r="C21" i="37"/>
  <c r="C17" i="37"/>
  <c r="C21" i="36"/>
  <c r="C24" i="36"/>
  <c r="C22" i="36"/>
  <c r="C20" i="36"/>
  <c r="C18" i="36"/>
  <c r="C16" i="36"/>
  <c r="C23" i="36"/>
  <c r="C19" i="36"/>
  <c r="C17" i="36"/>
  <c r="C23" i="35"/>
  <c r="C21" i="35"/>
  <c r="C24" i="35"/>
  <c r="C22" i="35"/>
  <c r="C20" i="35"/>
  <c r="C18" i="35"/>
  <c r="C16" i="35"/>
  <c r="C19" i="35"/>
  <c r="C17" i="35"/>
  <c r="C19" i="34"/>
  <c r="C24" i="34"/>
  <c r="C22" i="34"/>
  <c r="C20" i="34"/>
  <c r="C18" i="34"/>
  <c r="C16" i="34"/>
  <c r="C23" i="34"/>
  <c r="C21" i="34"/>
  <c r="C17" i="34"/>
  <c r="C19" i="33"/>
  <c r="C17" i="33"/>
  <c r="C24" i="33"/>
  <c r="C22" i="33"/>
  <c r="C20" i="33"/>
  <c r="C18" i="33"/>
  <c r="C16" i="33"/>
  <c r="C21" i="33"/>
  <c r="C23" i="33"/>
  <c r="C24" i="32"/>
  <c r="C22" i="32"/>
  <c r="C20" i="32"/>
  <c r="C18" i="32"/>
  <c r="C16" i="32"/>
  <c r="C23" i="32"/>
  <c r="C19" i="32"/>
  <c r="C17" i="32"/>
  <c r="C21" i="32"/>
  <c r="C19" i="31"/>
  <c r="C24" i="31"/>
  <c r="C22" i="31"/>
  <c r="C20" i="31"/>
  <c r="C18" i="31"/>
  <c r="C16" i="31"/>
  <c r="C21" i="31"/>
  <c r="C17" i="31"/>
  <c r="C23" i="31"/>
  <c r="C21" i="30"/>
  <c r="C24" i="30"/>
  <c r="C22" i="30"/>
  <c r="C20" i="30"/>
  <c r="C18" i="30"/>
  <c r="C16" i="30"/>
  <c r="C23" i="30"/>
  <c r="C19" i="30"/>
  <c r="C17" i="30"/>
  <c r="F10" i="20"/>
  <c r="K10" i="20" s="1"/>
  <c r="M10" i="20"/>
  <c r="B10" i="20" s="1"/>
  <c r="C10" i="20" s="1"/>
  <c r="F10" i="22"/>
  <c r="K10" i="22" s="1"/>
  <c r="M10" i="22"/>
  <c r="B10" i="22" s="1"/>
  <c r="C10" i="22" s="1"/>
  <c r="M10" i="25"/>
  <c r="B10" i="25" s="1"/>
  <c r="C10" i="25" s="1"/>
  <c r="F10" i="25"/>
  <c r="K10" i="25" s="1"/>
  <c r="R71" i="2"/>
  <c r="R59" i="2"/>
  <c r="AR57" i="2" s="1"/>
  <c r="R58" i="2"/>
  <c r="R70" i="2"/>
  <c r="R64" i="2"/>
  <c r="D61" i="2"/>
  <c r="AC12" i="27"/>
  <c r="N12" i="27" s="1"/>
  <c r="AC12" i="25"/>
  <c r="N12" i="25" s="1"/>
  <c r="AC12" i="23"/>
  <c r="N12" i="23" s="1"/>
  <c r="AC12" i="26"/>
  <c r="N12" i="26" s="1"/>
  <c r="AC12" i="22"/>
  <c r="N12" i="22" s="1"/>
  <c r="AC12" i="20"/>
  <c r="N12" i="20" s="1"/>
  <c r="AC12" i="18"/>
  <c r="N12" i="18" s="1"/>
  <c r="AC12" i="24"/>
  <c r="N12" i="24" s="1"/>
  <c r="AC12" i="21"/>
  <c r="N12" i="21" s="1"/>
  <c r="AC12" i="19"/>
  <c r="N12" i="19" s="1"/>
  <c r="AC12" i="17"/>
  <c r="N12" i="17" s="1"/>
  <c r="AC12" i="1"/>
  <c r="C74" i="2"/>
  <c r="AC24" i="26"/>
  <c r="N24" i="26" s="1"/>
  <c r="AC24" i="27"/>
  <c r="N24" i="27" s="1"/>
  <c r="AC24" i="25"/>
  <c r="N24" i="25" s="1"/>
  <c r="AC24" i="21"/>
  <c r="N24" i="21" s="1"/>
  <c r="AC24" i="19"/>
  <c r="N24" i="19" s="1"/>
  <c r="AC24" i="23"/>
  <c r="N24" i="23" s="1"/>
  <c r="AC24" i="24"/>
  <c r="N24" i="24" s="1"/>
  <c r="AC24" i="22"/>
  <c r="N24" i="22" s="1"/>
  <c r="AC24" i="18"/>
  <c r="N24" i="18" s="1"/>
  <c r="AC24" i="20"/>
  <c r="N24" i="20" s="1"/>
  <c r="AC24" i="17"/>
  <c r="N24" i="17" s="1"/>
  <c r="AC24" i="1"/>
  <c r="D82" i="2"/>
  <c r="C78" i="2"/>
  <c r="AC28" i="21"/>
  <c r="N28" i="21" s="1"/>
  <c r="AC28" i="19"/>
  <c r="N28" i="19" s="1"/>
  <c r="AC28" i="25"/>
  <c r="N28" i="25" s="1"/>
  <c r="AC28" i="22"/>
  <c r="N28" i="22" s="1"/>
  <c r="AC28" i="26"/>
  <c r="N28" i="26" s="1"/>
  <c r="AC28" i="27"/>
  <c r="N28" i="27" s="1"/>
  <c r="AC28" i="20"/>
  <c r="N28" i="20" s="1"/>
  <c r="AC28" i="24"/>
  <c r="N28" i="24" s="1"/>
  <c r="AC28" i="23"/>
  <c r="N28" i="23" s="1"/>
  <c r="AC28" i="18"/>
  <c r="N28" i="18" s="1"/>
  <c r="AC28" i="17"/>
  <c r="N28" i="17" s="1"/>
  <c r="AC28" i="1"/>
  <c r="R77" i="2"/>
  <c r="F10" i="18"/>
  <c r="K10" i="18" s="1"/>
  <c r="M10" i="18"/>
  <c r="B10" i="18" s="1"/>
  <c r="C10" i="18" s="1"/>
  <c r="F10" i="23"/>
  <c r="K10" i="23" s="1"/>
  <c r="M10" i="23"/>
  <c r="B10" i="23" s="1"/>
  <c r="C10" i="23" s="1"/>
  <c r="F10" i="24"/>
  <c r="K10" i="24" s="1"/>
  <c r="M10" i="24"/>
  <c r="B10" i="24" s="1"/>
  <c r="C10" i="24" s="1"/>
  <c r="R65" i="2"/>
  <c r="C83" i="2"/>
  <c r="AC33" i="27"/>
  <c r="N33" i="27" s="1"/>
  <c r="AC33" i="25"/>
  <c r="N33" i="25" s="1"/>
  <c r="AC33" i="23"/>
  <c r="N33" i="23" s="1"/>
  <c r="AC33" i="26"/>
  <c r="N33" i="26" s="1"/>
  <c r="AC33" i="24"/>
  <c r="N33" i="24" s="1"/>
  <c r="AC33" i="22"/>
  <c r="N33" i="22" s="1"/>
  <c r="AC33" i="21"/>
  <c r="N33" i="21" s="1"/>
  <c r="AC33" i="19"/>
  <c r="N33" i="19" s="1"/>
  <c r="AC33" i="20"/>
  <c r="N33" i="20" s="1"/>
  <c r="AC33" i="17"/>
  <c r="N33" i="17" s="1"/>
  <c r="AC33" i="18"/>
  <c r="N33" i="18" s="1"/>
  <c r="AC33" i="1"/>
  <c r="R82" i="2"/>
  <c r="R57" i="2"/>
  <c r="R63" i="2"/>
  <c r="R69" i="2"/>
  <c r="R75" i="2"/>
  <c r="C88" i="2"/>
  <c r="AC38" i="26"/>
  <c r="N38" i="26" s="1"/>
  <c r="AC38" i="27"/>
  <c r="N38" i="27" s="1"/>
  <c r="AC38" i="22"/>
  <c r="N38" i="22" s="1"/>
  <c r="AC38" i="20"/>
  <c r="N38" i="20" s="1"/>
  <c r="AC38" i="18"/>
  <c r="N38" i="18" s="1"/>
  <c r="AC38" i="23"/>
  <c r="N38" i="23" s="1"/>
  <c r="AC38" i="24"/>
  <c r="N38" i="24" s="1"/>
  <c r="AC38" i="21"/>
  <c r="N38" i="21" s="1"/>
  <c r="AC38" i="25"/>
  <c r="N38" i="25" s="1"/>
  <c r="AC38" i="19"/>
  <c r="N38" i="19" s="1"/>
  <c r="AC38" i="17"/>
  <c r="N38" i="17" s="1"/>
  <c r="AC38" i="1"/>
  <c r="R87" i="2"/>
  <c r="C93" i="2"/>
  <c r="D93" i="2" s="1"/>
  <c r="AB57" i="2"/>
  <c r="F10" i="17"/>
  <c r="K10" i="17" s="1"/>
  <c r="M10" i="17"/>
  <c r="B10" i="17" s="1"/>
  <c r="C10" i="17" s="1"/>
  <c r="E10" i="21"/>
  <c r="M10" i="21"/>
  <c r="B10" i="21" s="1"/>
  <c r="C10" i="21" s="1"/>
  <c r="F10" i="21"/>
  <c r="K10" i="21" s="1"/>
  <c r="F10" i="26"/>
  <c r="K10" i="26" s="1"/>
  <c r="M10" i="26"/>
  <c r="B10" i="26" s="1"/>
  <c r="C10" i="26" s="1"/>
  <c r="AC18" i="26"/>
  <c r="N18" i="26" s="1"/>
  <c r="AC18" i="22"/>
  <c r="N18" i="22" s="1"/>
  <c r="AC18" i="20"/>
  <c r="N18" i="20" s="1"/>
  <c r="AC18" i="18"/>
  <c r="N18" i="18" s="1"/>
  <c r="AC18" i="25"/>
  <c r="N18" i="25" s="1"/>
  <c r="AC18" i="27"/>
  <c r="N18" i="27" s="1"/>
  <c r="AC18" i="24"/>
  <c r="N18" i="24" s="1"/>
  <c r="AC18" i="23"/>
  <c r="N18" i="23" s="1"/>
  <c r="AC18" i="21"/>
  <c r="N18" i="21" s="1"/>
  <c r="AC18" i="19"/>
  <c r="N18" i="19" s="1"/>
  <c r="AC18" i="17"/>
  <c r="N18" i="17" s="1"/>
  <c r="AC18" i="1"/>
  <c r="R81" i="2"/>
  <c r="D66" i="2"/>
  <c r="X11" i="26"/>
  <c r="X11" i="24"/>
  <c r="X11" i="27"/>
  <c r="X11" i="25"/>
  <c r="X11" i="21"/>
  <c r="X11" i="22"/>
  <c r="X11" i="19"/>
  <c r="X11" i="20"/>
  <c r="X11" i="17"/>
  <c r="X11" i="23"/>
  <c r="X11" i="18"/>
  <c r="X11" i="1"/>
  <c r="AC57" i="2"/>
  <c r="M10" i="1"/>
  <c r="B10" i="1" s="1"/>
  <c r="F10" i="1"/>
  <c r="K10" i="1" s="1"/>
  <c r="E10" i="19"/>
  <c r="F10" i="19"/>
  <c r="K10" i="19" s="1"/>
  <c r="M10" i="19"/>
  <c r="B10" i="19" s="1"/>
  <c r="C10" i="19" s="1"/>
  <c r="F10" i="27"/>
  <c r="K10" i="27" s="1"/>
  <c r="M10" i="27"/>
  <c r="B10" i="27" s="1"/>
  <c r="C10" i="27" s="1"/>
  <c r="R66" i="2"/>
  <c r="R60" i="2"/>
  <c r="R78" i="2"/>
  <c r="R72" i="2"/>
  <c r="R73" i="2"/>
  <c r="R61" i="2"/>
  <c r="R67" i="2"/>
  <c r="M15" i="1"/>
  <c r="M15" i="18"/>
  <c r="B15" i="18" s="1"/>
  <c r="C15" i="18" s="1"/>
  <c r="M15" i="26"/>
  <c r="B15" i="26" s="1"/>
  <c r="C15" i="26" s="1"/>
  <c r="X21" i="27"/>
  <c r="X21" i="26"/>
  <c r="X21" i="25"/>
  <c r="X21" i="23"/>
  <c r="X21" i="24"/>
  <c r="X21" i="20"/>
  <c r="X21" i="19"/>
  <c r="X21" i="21"/>
  <c r="X21" i="18"/>
  <c r="X21" i="22"/>
  <c r="X21" i="17"/>
  <c r="X21" i="1"/>
  <c r="M15" i="17"/>
  <c r="B15" i="17" s="1"/>
  <c r="C15" i="17" s="1"/>
  <c r="M15" i="22"/>
  <c r="B15" i="22" s="1"/>
  <c r="C15" i="22" s="1"/>
  <c r="M15" i="24"/>
  <c r="B15" i="24" s="1"/>
  <c r="C15" i="24" s="1"/>
  <c r="X16" i="25"/>
  <c r="X16" i="24"/>
  <c r="X16" i="27"/>
  <c r="X16" i="26"/>
  <c r="X16" i="23"/>
  <c r="X16" i="22"/>
  <c r="X16" i="21"/>
  <c r="X16" i="18"/>
  <c r="X16" i="20"/>
  <c r="X16" i="17"/>
  <c r="X16" i="19"/>
  <c r="X16" i="1"/>
  <c r="M15" i="19"/>
  <c r="B15" i="19" s="1"/>
  <c r="C15" i="19" s="1"/>
  <c r="M15" i="21"/>
  <c r="B15" i="21" s="1"/>
  <c r="C15" i="21" s="1"/>
  <c r="M15" i="27"/>
  <c r="B15" i="27" s="1"/>
  <c r="C15" i="27" s="1"/>
  <c r="M15" i="20"/>
  <c r="B15" i="20" s="1"/>
  <c r="C15" i="20" s="1"/>
  <c r="M15" i="23"/>
  <c r="B15" i="23" s="1"/>
  <c r="C15" i="23" s="1"/>
  <c r="M15" i="25"/>
  <c r="B15" i="25" s="1"/>
  <c r="C15" i="25" s="1"/>
  <c r="M26" i="18"/>
  <c r="B26" i="18" s="1"/>
  <c r="M26" i="25"/>
  <c r="B26" i="25" s="1"/>
  <c r="M26" i="21"/>
  <c r="B26" i="21" s="1"/>
  <c r="M26" i="24"/>
  <c r="B26" i="24" s="1"/>
  <c r="M26" i="1"/>
  <c r="M26" i="17"/>
  <c r="B26" i="17" s="1"/>
  <c r="M26" i="20"/>
  <c r="B26" i="20" s="1"/>
  <c r="M26" i="26"/>
  <c r="B26" i="26" s="1"/>
  <c r="M26" i="22"/>
  <c r="B26" i="22" s="1"/>
  <c r="X32" i="27"/>
  <c r="X32" i="26"/>
  <c r="X32" i="24"/>
  <c r="X32" i="23"/>
  <c r="X32" i="22"/>
  <c r="X32" i="19"/>
  <c r="X32" i="20"/>
  <c r="X32" i="18"/>
  <c r="X32" i="17"/>
  <c r="X32" i="21"/>
  <c r="X32" i="25"/>
  <c r="X32" i="1"/>
  <c r="M26" i="23"/>
  <c r="B26" i="23" s="1"/>
  <c r="M26" i="19"/>
  <c r="B26" i="19" s="1"/>
  <c r="M26" i="27"/>
  <c r="B26" i="27" s="1"/>
  <c r="AO63" i="2"/>
  <c r="X63" i="2"/>
  <c r="K87" i="2"/>
  <c r="J87" i="2"/>
  <c r="I87" i="2"/>
  <c r="M87" i="2"/>
  <c r="F87" i="2"/>
  <c r="Q87" i="2" s="1"/>
  <c r="N87" i="2"/>
  <c r="O87" i="2" s="1"/>
  <c r="P87" i="2" s="1"/>
  <c r="L87" i="2"/>
  <c r="G87" i="2"/>
  <c r="H87" i="2"/>
  <c r="I82" i="2"/>
  <c r="L82" i="2"/>
  <c r="N82" i="2"/>
  <c r="O82" i="2" s="1"/>
  <c r="P82" i="2" s="1"/>
  <c r="H82" i="2"/>
  <c r="F82" i="2"/>
  <c r="Q82" i="2" s="1"/>
  <c r="K82" i="2"/>
  <c r="J82" i="2"/>
  <c r="M82" i="2"/>
  <c r="G82" i="2"/>
  <c r="I77" i="2"/>
  <c r="J77" i="2"/>
  <c r="N77" i="2"/>
  <c r="O77" i="2" s="1"/>
  <c r="P77" i="2" s="1"/>
  <c r="K77" i="2"/>
  <c r="M77" i="2"/>
  <c r="L77" i="2"/>
  <c r="F77" i="2"/>
  <c r="Q77" i="2" s="1"/>
  <c r="H77" i="2"/>
  <c r="G77" i="2"/>
  <c r="K73" i="2"/>
  <c r="G73" i="2"/>
  <c r="J73" i="2"/>
  <c r="M73" i="2"/>
  <c r="L73" i="2"/>
  <c r="H73" i="2"/>
  <c r="N73" i="2"/>
  <c r="O73" i="2" s="1"/>
  <c r="P73" i="2" s="1"/>
  <c r="F73" i="2"/>
  <c r="Q73" i="2" s="1"/>
  <c r="I73" i="2"/>
  <c r="C62" i="2"/>
  <c r="L61" i="2"/>
  <c r="H61" i="2"/>
  <c r="G61" i="2"/>
  <c r="K61" i="2"/>
  <c r="I61" i="2"/>
  <c r="F61" i="2"/>
  <c r="Q61" i="2" s="1"/>
  <c r="J61" i="2"/>
  <c r="M61" i="2"/>
  <c r="N61" i="2"/>
  <c r="O61" i="2" s="1"/>
  <c r="P61" i="2" s="1"/>
  <c r="K8" i="2"/>
  <c r="K67" i="2"/>
  <c r="G67" i="2"/>
  <c r="C68" i="2"/>
  <c r="N67" i="2"/>
  <c r="O67" i="2" s="1"/>
  <c r="P67" i="2" s="1"/>
  <c r="M67" i="2"/>
  <c r="L67" i="2"/>
  <c r="H67" i="2"/>
  <c r="J67" i="2"/>
  <c r="F67" i="2"/>
  <c r="Q67" i="2" s="1"/>
  <c r="I67" i="2"/>
  <c r="H9" i="2"/>
  <c r="N7" i="2"/>
  <c r="K7" i="2"/>
  <c r="O57" i="2"/>
  <c r="L8" i="2"/>
  <c r="X8" i="1"/>
  <c r="M7" i="2"/>
  <c r="M8" i="2"/>
  <c r="J7" i="2"/>
  <c r="J8" i="2"/>
  <c r="C9" i="1"/>
  <c r="N9" i="1"/>
  <c r="L9" i="2"/>
  <c r="M9" i="2"/>
  <c r="I6" i="2"/>
  <c r="H6" i="2" s="1"/>
  <c r="H7" i="2"/>
  <c r="L7" i="2"/>
  <c r="J9" i="2"/>
  <c r="N9" i="2"/>
  <c r="K9" i="2"/>
  <c r="C33" i="40" l="1"/>
  <c r="C29" i="40"/>
  <c r="C27" i="40"/>
  <c r="C25" i="40"/>
  <c r="C32" i="40"/>
  <c r="C30" i="40"/>
  <c r="C28" i="40"/>
  <c r="C26" i="40"/>
  <c r="C31" i="40"/>
  <c r="C27" i="39"/>
  <c r="C32" i="39"/>
  <c r="C30" i="39"/>
  <c r="C28" i="39"/>
  <c r="C26" i="39"/>
  <c r="C33" i="39"/>
  <c r="C31" i="39"/>
  <c r="C29" i="39"/>
  <c r="C25" i="39"/>
  <c r="C29" i="38"/>
  <c r="C25" i="38"/>
  <c r="C32" i="38"/>
  <c r="C30" i="38"/>
  <c r="C28" i="38"/>
  <c r="C26" i="38"/>
  <c r="C33" i="38"/>
  <c r="C31" i="38"/>
  <c r="C27" i="38"/>
  <c r="C31" i="37"/>
  <c r="C32" i="37"/>
  <c r="C30" i="37"/>
  <c r="C28" i="37"/>
  <c r="C26" i="37"/>
  <c r="C33" i="37"/>
  <c r="C29" i="37"/>
  <c r="C27" i="37"/>
  <c r="C25" i="37"/>
  <c r="C31" i="36"/>
  <c r="C25" i="36"/>
  <c r="C32" i="36"/>
  <c r="C30" i="36"/>
  <c r="C28" i="36"/>
  <c r="C26" i="36"/>
  <c r="C33" i="36"/>
  <c r="C29" i="36"/>
  <c r="C27" i="36"/>
  <c r="C29" i="35"/>
  <c r="C27" i="35"/>
  <c r="C32" i="35"/>
  <c r="C30" i="35"/>
  <c r="C28" i="35"/>
  <c r="C26" i="35"/>
  <c r="C33" i="35"/>
  <c r="C31" i="35"/>
  <c r="C25" i="35"/>
  <c r="C29" i="34"/>
  <c r="C25" i="34"/>
  <c r="C32" i="34"/>
  <c r="C30" i="34"/>
  <c r="C28" i="34"/>
  <c r="C26" i="34"/>
  <c r="C33" i="34"/>
  <c r="C31" i="34"/>
  <c r="C27" i="34"/>
  <c r="C32" i="33"/>
  <c r="C30" i="33"/>
  <c r="C28" i="33"/>
  <c r="C26" i="33"/>
  <c r="C33" i="33"/>
  <c r="C31" i="33"/>
  <c r="C27" i="33"/>
  <c r="C25" i="33"/>
  <c r="C29" i="33"/>
  <c r="C33" i="32"/>
  <c r="C31" i="32"/>
  <c r="C27" i="32"/>
  <c r="C32" i="32"/>
  <c r="C30" i="32"/>
  <c r="C28" i="32"/>
  <c r="C26" i="32"/>
  <c r="C29" i="32"/>
  <c r="C25" i="32"/>
  <c r="C31" i="31"/>
  <c r="C25" i="31"/>
  <c r="C32" i="31"/>
  <c r="C30" i="31"/>
  <c r="C28" i="31"/>
  <c r="C26" i="31"/>
  <c r="C29" i="31"/>
  <c r="C27" i="31"/>
  <c r="C33" i="31"/>
  <c r="C29" i="30"/>
  <c r="C27" i="30"/>
  <c r="C32" i="30"/>
  <c r="C30" i="30"/>
  <c r="C28" i="30"/>
  <c r="C26" i="30"/>
  <c r="C33" i="30"/>
  <c r="C31" i="30"/>
  <c r="C25" i="30"/>
  <c r="C16" i="28"/>
  <c r="R16" i="28" s="1"/>
  <c r="C17" i="28"/>
  <c r="R17" i="28" s="1"/>
  <c r="C21" i="28"/>
  <c r="C23" i="28"/>
  <c r="C24" i="28"/>
  <c r="C18" i="28"/>
  <c r="R18" i="28" s="1"/>
  <c r="C22" i="28"/>
  <c r="C19" i="28"/>
  <c r="R19" i="28" s="1"/>
  <c r="C20" i="28"/>
  <c r="R20" i="28" s="1"/>
  <c r="P57" i="2"/>
  <c r="F8" i="27" s="1"/>
  <c r="K8" i="27" s="1"/>
  <c r="F8" i="25"/>
  <c r="K8" i="25" s="1"/>
  <c r="M11" i="23"/>
  <c r="B11" i="23" s="1"/>
  <c r="C11" i="23" s="1"/>
  <c r="F11" i="23"/>
  <c r="K11" i="23" s="1"/>
  <c r="M11" i="22"/>
  <c r="B11" i="22" s="1"/>
  <c r="C11" i="22" s="1"/>
  <c r="F11" i="22"/>
  <c r="K11" i="22" s="1"/>
  <c r="F11" i="24"/>
  <c r="K11" i="24" s="1"/>
  <c r="M11" i="24"/>
  <c r="B11" i="24" s="1"/>
  <c r="C11" i="24" s="1"/>
  <c r="C84" i="2"/>
  <c r="AC34" i="26"/>
  <c r="N34" i="26" s="1"/>
  <c r="AC34" i="22"/>
  <c r="N34" i="22" s="1"/>
  <c r="AC34" i="20"/>
  <c r="N34" i="20" s="1"/>
  <c r="AC34" i="18"/>
  <c r="N34" i="18" s="1"/>
  <c r="AC34" i="25"/>
  <c r="N34" i="25" s="1"/>
  <c r="AC34" i="27"/>
  <c r="N34" i="27" s="1"/>
  <c r="AC34" i="23"/>
  <c r="N34" i="23" s="1"/>
  <c r="AC34" i="21"/>
  <c r="N34" i="21" s="1"/>
  <c r="AC34" i="24"/>
  <c r="N34" i="24" s="1"/>
  <c r="AC34" i="19"/>
  <c r="N34" i="19" s="1"/>
  <c r="AC34" i="17"/>
  <c r="N34" i="17" s="1"/>
  <c r="AC34" i="1"/>
  <c r="R83" i="2"/>
  <c r="C79" i="2"/>
  <c r="AC29" i="27"/>
  <c r="N29" i="27" s="1"/>
  <c r="AC29" i="25"/>
  <c r="N29" i="25" s="1"/>
  <c r="AC29" i="23"/>
  <c r="N29" i="23" s="1"/>
  <c r="AC29" i="26"/>
  <c r="N29" i="26" s="1"/>
  <c r="AC29" i="24"/>
  <c r="N29" i="24" s="1"/>
  <c r="AC29" i="22"/>
  <c r="N29" i="22" s="1"/>
  <c r="AC29" i="20"/>
  <c r="N29" i="20" s="1"/>
  <c r="AC29" i="21"/>
  <c r="N29" i="21" s="1"/>
  <c r="AC29" i="19"/>
  <c r="N29" i="19" s="1"/>
  <c r="AC29" i="18"/>
  <c r="N29" i="18" s="1"/>
  <c r="AC29" i="17"/>
  <c r="N29" i="17" s="1"/>
  <c r="AC29" i="1"/>
  <c r="E10" i="25"/>
  <c r="E10" i="27"/>
  <c r="E10" i="1"/>
  <c r="M11" i="17"/>
  <c r="B11" i="17" s="1"/>
  <c r="C11" i="17" s="1"/>
  <c r="F11" i="17"/>
  <c r="K11" i="17" s="1"/>
  <c r="M11" i="21"/>
  <c r="B11" i="21" s="1"/>
  <c r="C11" i="21" s="1"/>
  <c r="F11" i="21"/>
  <c r="K11" i="21" s="1"/>
  <c r="M11" i="26"/>
  <c r="B11" i="26" s="1"/>
  <c r="C11" i="26" s="1"/>
  <c r="F11" i="26"/>
  <c r="K11" i="26" s="1"/>
  <c r="E10" i="26"/>
  <c r="C89" i="2"/>
  <c r="AC39" i="27"/>
  <c r="N39" i="27" s="1"/>
  <c r="AC39" i="24"/>
  <c r="N39" i="24" s="1"/>
  <c r="AC39" i="23"/>
  <c r="N39" i="23" s="1"/>
  <c r="AC39" i="26"/>
  <c r="N39" i="26" s="1"/>
  <c r="AC39" i="25"/>
  <c r="N39" i="25" s="1"/>
  <c r="AC39" i="22"/>
  <c r="N39" i="22" s="1"/>
  <c r="AC39" i="20"/>
  <c r="N39" i="20" s="1"/>
  <c r="AC39" i="21"/>
  <c r="N39" i="21" s="1"/>
  <c r="AC39" i="17"/>
  <c r="N39" i="17" s="1"/>
  <c r="AC39" i="18"/>
  <c r="N39" i="18" s="1"/>
  <c r="AC39" i="19"/>
  <c r="N39" i="19" s="1"/>
  <c r="AC39" i="1"/>
  <c r="R88" i="2"/>
  <c r="E10" i="23"/>
  <c r="D88" i="2"/>
  <c r="D62" i="2"/>
  <c r="AC13" i="27"/>
  <c r="N13" i="27" s="1"/>
  <c r="AC13" i="25"/>
  <c r="N13" i="25" s="1"/>
  <c r="AC13" i="23"/>
  <c r="N13" i="23" s="1"/>
  <c r="AC13" i="26"/>
  <c r="N13" i="26" s="1"/>
  <c r="AC13" i="24"/>
  <c r="N13" i="24" s="1"/>
  <c r="AC13" i="22"/>
  <c r="N13" i="22" s="1"/>
  <c r="AC13" i="21"/>
  <c r="N13" i="21" s="1"/>
  <c r="AC13" i="20"/>
  <c r="N13" i="20" s="1"/>
  <c r="AC13" i="18"/>
  <c r="N13" i="18" s="1"/>
  <c r="AC13" i="17"/>
  <c r="N13" i="17" s="1"/>
  <c r="AC13" i="19"/>
  <c r="N13" i="19" s="1"/>
  <c r="AC13" i="1"/>
  <c r="R62" i="2"/>
  <c r="D67" i="2"/>
  <c r="X12" i="27"/>
  <c r="X12" i="26"/>
  <c r="X12" i="24"/>
  <c r="X12" i="23"/>
  <c r="X12" i="25"/>
  <c r="X12" i="21"/>
  <c r="X12" i="22"/>
  <c r="X12" i="19"/>
  <c r="X12" i="17"/>
  <c r="X12" i="20"/>
  <c r="X12" i="18"/>
  <c r="X12" i="1"/>
  <c r="AR58" i="2"/>
  <c r="Z58" i="2"/>
  <c r="AU57" i="2"/>
  <c r="AC19" i="24"/>
  <c r="N19" i="24" s="1"/>
  <c r="AC19" i="27"/>
  <c r="N19" i="27" s="1"/>
  <c r="AC19" i="26"/>
  <c r="N19" i="26" s="1"/>
  <c r="AC19" i="25"/>
  <c r="N19" i="25" s="1"/>
  <c r="AC19" i="23"/>
  <c r="N19" i="23" s="1"/>
  <c r="AC19" i="22"/>
  <c r="N19" i="22" s="1"/>
  <c r="AC19" i="21"/>
  <c r="N19" i="21" s="1"/>
  <c r="AC19" i="20"/>
  <c r="N19" i="20" s="1"/>
  <c r="AC19" i="19"/>
  <c r="N19" i="19" s="1"/>
  <c r="AC19" i="18"/>
  <c r="N19" i="18" s="1"/>
  <c r="AC19" i="17"/>
  <c r="N19" i="17" s="1"/>
  <c r="AC19" i="1"/>
  <c r="R68" i="2"/>
  <c r="F68" i="2"/>
  <c r="F15" i="27"/>
  <c r="K15" i="27" s="1"/>
  <c r="D83" i="2"/>
  <c r="D89" i="2" s="1"/>
  <c r="F14" i="25"/>
  <c r="K14" i="25" s="1"/>
  <c r="M11" i="1"/>
  <c r="B11" i="1" s="1"/>
  <c r="F11" i="1"/>
  <c r="K11" i="1" s="1"/>
  <c r="F11" i="20"/>
  <c r="K11" i="20" s="1"/>
  <c r="M11" i="20"/>
  <c r="B11" i="20" s="1"/>
  <c r="C11" i="20" s="1"/>
  <c r="F11" i="25"/>
  <c r="K11" i="25" s="1"/>
  <c r="M11" i="25"/>
  <c r="B11" i="25" s="1"/>
  <c r="C11" i="25" s="1"/>
  <c r="D72" i="2"/>
  <c r="X17" i="25"/>
  <c r="X17" i="23"/>
  <c r="X17" i="20"/>
  <c r="X17" i="24"/>
  <c r="X17" i="22"/>
  <c r="X17" i="17"/>
  <c r="X17" i="27"/>
  <c r="X17" i="21"/>
  <c r="X17" i="19"/>
  <c r="X17" i="26"/>
  <c r="X17" i="18"/>
  <c r="X17" i="1"/>
  <c r="AP57" i="2"/>
  <c r="E8" i="23"/>
  <c r="E8" i="20"/>
  <c r="E8" i="21"/>
  <c r="E8" i="26"/>
  <c r="E8" i="17"/>
  <c r="E8" i="19"/>
  <c r="E8" i="24"/>
  <c r="E8" i="22"/>
  <c r="E8" i="27"/>
  <c r="E8" i="18"/>
  <c r="E8" i="25"/>
  <c r="E10" i="24"/>
  <c r="Y58" i="2"/>
  <c r="E10" i="20"/>
  <c r="E15" i="25"/>
  <c r="E15" i="24"/>
  <c r="F11" i="18"/>
  <c r="K11" i="18" s="1"/>
  <c r="M11" i="18"/>
  <c r="B11" i="18" s="1"/>
  <c r="C11" i="18" s="1"/>
  <c r="F11" i="19"/>
  <c r="K11" i="19" s="1"/>
  <c r="M11" i="19"/>
  <c r="B11" i="19" s="1"/>
  <c r="C11" i="19" s="1"/>
  <c r="M11" i="27"/>
  <c r="B11" i="27" s="1"/>
  <c r="C11" i="27" s="1"/>
  <c r="F11" i="27"/>
  <c r="K11" i="27" s="1"/>
  <c r="E10" i="17"/>
  <c r="C94" i="2"/>
  <c r="AC44" i="21"/>
  <c r="N44" i="21" s="1"/>
  <c r="AC44" i="19"/>
  <c r="N44" i="19" s="1"/>
  <c r="AC44" i="27"/>
  <c r="N44" i="27" s="1"/>
  <c r="AC44" i="26"/>
  <c r="N44" i="26" s="1"/>
  <c r="AC44" i="25"/>
  <c r="N44" i="25" s="1"/>
  <c r="AC44" i="24"/>
  <c r="N44" i="24" s="1"/>
  <c r="AC44" i="23"/>
  <c r="N44" i="23" s="1"/>
  <c r="AC44" i="22"/>
  <c r="N44" i="22" s="1"/>
  <c r="AC44" i="20"/>
  <c r="N44" i="20" s="1"/>
  <c r="AC44" i="17"/>
  <c r="N44" i="17" s="1"/>
  <c r="AC44" i="18"/>
  <c r="N44" i="18" s="1"/>
  <c r="AC44" i="1"/>
  <c r="R93" i="2"/>
  <c r="C99" i="2"/>
  <c r="E10" i="18"/>
  <c r="AC25" i="27"/>
  <c r="N25" i="27" s="1"/>
  <c r="AC25" i="25"/>
  <c r="N25" i="25" s="1"/>
  <c r="AC25" i="23"/>
  <c r="N25" i="23" s="1"/>
  <c r="AC25" i="26"/>
  <c r="N25" i="26" s="1"/>
  <c r="AC25" i="22"/>
  <c r="N25" i="22" s="1"/>
  <c r="AC25" i="21"/>
  <c r="N25" i="21" s="1"/>
  <c r="AC25" i="24"/>
  <c r="N25" i="24" s="1"/>
  <c r="AC25" i="20"/>
  <c r="N25" i="20" s="1"/>
  <c r="AC25" i="19"/>
  <c r="N25" i="19" s="1"/>
  <c r="AC25" i="17"/>
  <c r="N25" i="17" s="1"/>
  <c r="AC25" i="18"/>
  <c r="N25" i="18" s="1"/>
  <c r="AC25" i="1"/>
  <c r="R74" i="2"/>
  <c r="F74" i="2"/>
  <c r="AQ57" i="2"/>
  <c r="E9" i="21"/>
  <c r="E9" i="22"/>
  <c r="E9" i="1"/>
  <c r="E9" i="25"/>
  <c r="E9" i="18"/>
  <c r="E9" i="27"/>
  <c r="E9" i="23"/>
  <c r="E9" i="26"/>
  <c r="E9" i="17"/>
  <c r="E9" i="20"/>
  <c r="E9" i="19"/>
  <c r="E9" i="24"/>
  <c r="E10" i="22"/>
  <c r="AS57" i="2"/>
  <c r="E11" i="23"/>
  <c r="E11" i="27"/>
  <c r="E11" i="19"/>
  <c r="E11" i="18"/>
  <c r="E11" i="26"/>
  <c r="E11" i="25"/>
  <c r="E11" i="24"/>
  <c r="E11" i="21"/>
  <c r="E11" i="20"/>
  <c r="E11" i="22"/>
  <c r="E11" i="17"/>
  <c r="E11" i="1"/>
  <c r="AT57" i="2"/>
  <c r="E12" i="20"/>
  <c r="E12" i="26"/>
  <c r="E12" i="27"/>
  <c r="E12" i="24"/>
  <c r="E12" i="22"/>
  <c r="E12" i="21"/>
  <c r="E12" i="18"/>
  <c r="E12" i="19"/>
  <c r="E12" i="25"/>
  <c r="E12" i="17"/>
  <c r="X33" i="27"/>
  <c r="X33" i="26"/>
  <c r="X33" i="24"/>
  <c r="X33" i="25"/>
  <c r="X33" i="21"/>
  <c r="X33" i="22"/>
  <c r="X33" i="20"/>
  <c r="X33" i="23"/>
  <c r="X33" i="17"/>
  <c r="X33" i="19"/>
  <c r="X33" i="18"/>
  <c r="X33" i="1"/>
  <c r="M16" i="21"/>
  <c r="B16" i="21" s="1"/>
  <c r="C16" i="21" s="1"/>
  <c r="M16" i="27"/>
  <c r="B16" i="27" s="1"/>
  <c r="C16" i="27" s="1"/>
  <c r="M21" i="18"/>
  <c r="B21" i="18" s="1"/>
  <c r="C21" i="18" s="1"/>
  <c r="M21" i="27"/>
  <c r="B21" i="27" s="1"/>
  <c r="C21" i="27" s="1"/>
  <c r="M16" i="17"/>
  <c r="B16" i="17" s="1"/>
  <c r="C16" i="17" s="1"/>
  <c r="M16" i="22"/>
  <c r="B16" i="22" s="1"/>
  <c r="C16" i="22" s="1"/>
  <c r="E16" i="22"/>
  <c r="M16" i="24"/>
  <c r="B16" i="24" s="1"/>
  <c r="C16" i="24" s="1"/>
  <c r="F16" i="24"/>
  <c r="K16" i="24" s="1"/>
  <c r="M21" i="1"/>
  <c r="M21" i="23"/>
  <c r="B21" i="23" s="1"/>
  <c r="C21" i="23" s="1"/>
  <c r="F16" i="1"/>
  <c r="K16" i="1" s="1"/>
  <c r="M16" i="1"/>
  <c r="M16" i="18"/>
  <c r="B16" i="18" s="1"/>
  <c r="C16" i="18" s="1"/>
  <c r="E16" i="18"/>
  <c r="M16" i="26"/>
  <c r="B16" i="26" s="1"/>
  <c r="C16" i="26" s="1"/>
  <c r="X22" i="27"/>
  <c r="X22" i="26"/>
  <c r="X22" i="25"/>
  <c r="X22" i="23"/>
  <c r="X22" i="24"/>
  <c r="X22" i="20"/>
  <c r="X22" i="19"/>
  <c r="X22" i="21"/>
  <c r="X22" i="18"/>
  <c r="X22" i="22"/>
  <c r="X22" i="17"/>
  <c r="X22" i="1"/>
  <c r="M21" i="22"/>
  <c r="B21" i="22" s="1"/>
  <c r="C21" i="22" s="1"/>
  <c r="M21" i="20"/>
  <c r="B21" i="20" s="1"/>
  <c r="C21" i="20" s="1"/>
  <c r="M21" i="26"/>
  <c r="B21" i="26" s="1"/>
  <c r="C21" i="26" s="1"/>
  <c r="M16" i="19"/>
  <c r="B16" i="19" s="1"/>
  <c r="C16" i="19" s="1"/>
  <c r="M21" i="24"/>
  <c r="B21" i="24" s="1"/>
  <c r="C21" i="24" s="1"/>
  <c r="X27" i="27"/>
  <c r="X27" i="26"/>
  <c r="X27" i="23"/>
  <c r="X27" i="25"/>
  <c r="X27" i="24"/>
  <c r="X27" i="21"/>
  <c r="X27" i="22"/>
  <c r="X27" i="20"/>
  <c r="X27" i="17"/>
  <c r="X27" i="18"/>
  <c r="X27" i="19"/>
  <c r="X27" i="1"/>
  <c r="M21" i="21"/>
  <c r="B21" i="21" s="1"/>
  <c r="C21" i="21" s="1"/>
  <c r="M16" i="20"/>
  <c r="B16" i="20" s="1"/>
  <c r="C16" i="20" s="1"/>
  <c r="F16" i="20"/>
  <c r="K16" i="20" s="1"/>
  <c r="M16" i="23"/>
  <c r="B16" i="23" s="1"/>
  <c r="C16" i="23" s="1"/>
  <c r="M16" i="25"/>
  <c r="B16" i="25" s="1"/>
  <c r="C16" i="25" s="1"/>
  <c r="M21" i="17"/>
  <c r="B21" i="17" s="1"/>
  <c r="C21" i="17" s="1"/>
  <c r="M21" i="19"/>
  <c r="B21" i="19" s="1"/>
  <c r="C21" i="19" s="1"/>
  <c r="M21" i="25"/>
  <c r="B21" i="25" s="1"/>
  <c r="C21" i="25" s="1"/>
  <c r="AG8" i="19"/>
  <c r="C26" i="19"/>
  <c r="X38" i="27"/>
  <c r="X38" i="26"/>
  <c r="X38" i="24"/>
  <c r="X38" i="23"/>
  <c r="X38" i="22"/>
  <c r="X38" i="19"/>
  <c r="X38" i="20"/>
  <c r="X38" i="18"/>
  <c r="X38" i="17"/>
  <c r="X38" i="21"/>
  <c r="X38" i="25"/>
  <c r="X38" i="1"/>
  <c r="AG8" i="27"/>
  <c r="C26" i="27"/>
  <c r="AG8" i="23"/>
  <c r="C26" i="23"/>
  <c r="M32" i="1"/>
  <c r="M32" i="18"/>
  <c r="B32" i="18" s="1"/>
  <c r="M32" i="23"/>
  <c r="B32" i="23" s="1"/>
  <c r="AG8" i="22"/>
  <c r="C26" i="22"/>
  <c r="C26" i="24"/>
  <c r="AG8" i="24"/>
  <c r="M32" i="25"/>
  <c r="B32" i="25" s="1"/>
  <c r="M32" i="20"/>
  <c r="B32" i="20" s="1"/>
  <c r="M32" i="24"/>
  <c r="B32" i="24" s="1"/>
  <c r="M32" i="21"/>
  <c r="B32" i="21" s="1"/>
  <c r="M32" i="19"/>
  <c r="B32" i="19" s="1"/>
  <c r="M32" i="26"/>
  <c r="B32" i="26" s="1"/>
  <c r="C26" i="17"/>
  <c r="AG8" i="17"/>
  <c r="C26" i="25"/>
  <c r="AG8" i="25"/>
  <c r="AG8" i="18"/>
  <c r="C26" i="18"/>
  <c r="M32" i="17"/>
  <c r="B32" i="17" s="1"/>
  <c r="M32" i="22"/>
  <c r="B32" i="22" s="1"/>
  <c r="M32" i="27"/>
  <c r="B32" i="27" s="1"/>
  <c r="C26" i="26"/>
  <c r="AG8" i="26"/>
  <c r="C26" i="20"/>
  <c r="AG8" i="20"/>
  <c r="C26" i="21"/>
  <c r="AG8" i="21"/>
  <c r="E8" i="1"/>
  <c r="B8" i="1"/>
  <c r="AO64" i="2"/>
  <c r="X64" i="2"/>
  <c r="N78" i="2"/>
  <c r="O78" i="2" s="1"/>
  <c r="P78" i="2" s="1"/>
  <c r="K78" i="2"/>
  <c r="M78" i="2"/>
  <c r="F78" i="2"/>
  <c r="Q78" i="2" s="1"/>
  <c r="L78" i="2"/>
  <c r="H78" i="2"/>
  <c r="J78" i="2"/>
  <c r="G78" i="2"/>
  <c r="I78" i="2"/>
  <c r="G83" i="2"/>
  <c r="I83" i="2"/>
  <c r="K83" i="2"/>
  <c r="F83" i="2"/>
  <c r="Q83" i="2" s="1"/>
  <c r="M83" i="2"/>
  <c r="N83" i="2"/>
  <c r="O83" i="2" s="1"/>
  <c r="P83" i="2" s="1"/>
  <c r="L83" i="2"/>
  <c r="J83" i="2"/>
  <c r="H83" i="2"/>
  <c r="M88" i="2"/>
  <c r="K88" i="2"/>
  <c r="G88" i="2"/>
  <c r="H88" i="2"/>
  <c r="I88" i="2"/>
  <c r="N88" i="2"/>
  <c r="O88" i="2" s="1"/>
  <c r="P88" i="2" s="1"/>
  <c r="F88" i="2"/>
  <c r="Q88" i="2" s="1"/>
  <c r="L88" i="2"/>
  <c r="J88" i="2"/>
  <c r="K93" i="2"/>
  <c r="M93" i="2"/>
  <c r="J93" i="2"/>
  <c r="I93" i="2"/>
  <c r="F93" i="2"/>
  <c r="Q93" i="2" s="1"/>
  <c r="N93" i="2"/>
  <c r="O93" i="2" s="1"/>
  <c r="P93" i="2" s="1"/>
  <c r="G93" i="2"/>
  <c r="H93" i="2"/>
  <c r="L93" i="2"/>
  <c r="O6" i="2"/>
  <c r="N6" i="2" s="1"/>
  <c r="C10" i="1"/>
  <c r="N10" i="1"/>
  <c r="C35" i="40" l="1"/>
  <c r="C42" i="40"/>
  <c r="C40" i="40"/>
  <c r="C38" i="40"/>
  <c r="C36" i="40"/>
  <c r="C34" i="40"/>
  <c r="C39" i="40"/>
  <c r="C41" i="40"/>
  <c r="C37" i="40"/>
  <c r="C41" i="39"/>
  <c r="C39" i="39"/>
  <c r="C42" i="39"/>
  <c r="C40" i="39"/>
  <c r="C38" i="39"/>
  <c r="C36" i="39"/>
  <c r="C34" i="39"/>
  <c r="C35" i="39"/>
  <c r="C37" i="39"/>
  <c r="C39" i="38"/>
  <c r="C37" i="38"/>
  <c r="C42" i="38"/>
  <c r="C40" i="38"/>
  <c r="C38" i="38"/>
  <c r="C36" i="38"/>
  <c r="C34" i="38"/>
  <c r="C41" i="38"/>
  <c r="C35" i="38"/>
  <c r="C41" i="37"/>
  <c r="C39" i="37"/>
  <c r="C37" i="37"/>
  <c r="C42" i="37"/>
  <c r="C40" i="37"/>
  <c r="C38" i="37"/>
  <c r="C36" i="37"/>
  <c r="C34" i="37"/>
  <c r="C35" i="37"/>
  <c r="C35" i="36"/>
  <c r="C42" i="36"/>
  <c r="C40" i="36"/>
  <c r="C38" i="36"/>
  <c r="C36" i="36"/>
  <c r="C34" i="36"/>
  <c r="C39" i="36"/>
  <c r="C37" i="36"/>
  <c r="C41" i="36"/>
  <c r="C35" i="35"/>
  <c r="C42" i="35"/>
  <c r="C40" i="35"/>
  <c r="C38" i="35"/>
  <c r="C36" i="35"/>
  <c r="C34" i="35"/>
  <c r="C41" i="35"/>
  <c r="C39" i="35"/>
  <c r="C37" i="35"/>
  <c r="C41" i="34"/>
  <c r="C35" i="34"/>
  <c r="C42" i="34"/>
  <c r="C40" i="34"/>
  <c r="C38" i="34"/>
  <c r="C36" i="34"/>
  <c r="C34" i="34"/>
  <c r="C39" i="34"/>
  <c r="C37" i="34"/>
  <c r="C35" i="33"/>
  <c r="C42" i="33"/>
  <c r="C40" i="33"/>
  <c r="C38" i="33"/>
  <c r="C36" i="33"/>
  <c r="C34" i="33"/>
  <c r="C39" i="33"/>
  <c r="C37" i="33"/>
  <c r="C41" i="33"/>
  <c r="B18" i="40"/>
  <c r="Q18" i="40" s="1"/>
  <c r="R18" i="40"/>
  <c r="B22" i="40"/>
  <c r="Q22" i="40" s="1"/>
  <c r="R22" i="40"/>
  <c r="B17" i="40"/>
  <c r="Q17" i="40" s="1"/>
  <c r="R17" i="40"/>
  <c r="B19" i="40"/>
  <c r="Q19" i="40" s="1"/>
  <c r="R19" i="40"/>
  <c r="B20" i="40"/>
  <c r="Q20" i="40" s="1"/>
  <c r="R20" i="40"/>
  <c r="B24" i="40"/>
  <c r="Q24" i="40" s="1"/>
  <c r="R24" i="40"/>
  <c r="B16" i="40"/>
  <c r="Q16" i="40" s="1"/>
  <c r="R16" i="40"/>
  <c r="B21" i="40"/>
  <c r="Q21" i="40" s="1"/>
  <c r="R21" i="40"/>
  <c r="B23" i="40"/>
  <c r="Q23" i="40" s="1"/>
  <c r="R23" i="40"/>
  <c r="B18" i="39"/>
  <c r="Q18" i="39" s="1"/>
  <c r="R18" i="39"/>
  <c r="B20" i="39"/>
  <c r="Q20" i="39" s="1"/>
  <c r="R20" i="39"/>
  <c r="B21" i="39"/>
  <c r="Q21" i="39" s="1"/>
  <c r="R21" i="39"/>
  <c r="B22" i="39"/>
  <c r="Q22" i="39" s="1"/>
  <c r="R22" i="39"/>
  <c r="B19" i="39"/>
  <c r="Q19" i="39" s="1"/>
  <c r="R19" i="39"/>
  <c r="B17" i="39"/>
  <c r="Q17" i="39" s="1"/>
  <c r="R17" i="39"/>
  <c r="B16" i="39"/>
  <c r="Q16" i="39" s="1"/>
  <c r="R16" i="39"/>
  <c r="B24" i="39"/>
  <c r="Q24" i="39" s="1"/>
  <c r="R24" i="39"/>
  <c r="B23" i="39"/>
  <c r="Q23" i="39" s="1"/>
  <c r="R23" i="39"/>
  <c r="B20" i="38"/>
  <c r="Q20" i="38" s="1"/>
  <c r="R20" i="38"/>
  <c r="B24" i="38"/>
  <c r="Q24" i="38" s="1"/>
  <c r="R24" i="38"/>
  <c r="B22" i="38"/>
  <c r="Q22" i="38" s="1"/>
  <c r="R22" i="38"/>
  <c r="B17" i="38"/>
  <c r="Q17" i="38" s="1"/>
  <c r="R17" i="38"/>
  <c r="B19" i="38"/>
  <c r="Q19" i="38" s="1"/>
  <c r="R19" i="38"/>
  <c r="B18" i="38"/>
  <c r="Q18" i="38" s="1"/>
  <c r="R18" i="38"/>
  <c r="B16" i="38"/>
  <c r="Q16" i="38" s="1"/>
  <c r="R16" i="38"/>
  <c r="B21" i="38"/>
  <c r="Q21" i="38" s="1"/>
  <c r="R21" i="38"/>
  <c r="B23" i="38"/>
  <c r="Q23" i="38" s="1"/>
  <c r="R23" i="38"/>
  <c r="B21" i="37"/>
  <c r="Q21" i="37" s="1"/>
  <c r="R21" i="37"/>
  <c r="B22" i="37"/>
  <c r="Q22" i="37" s="1"/>
  <c r="R22" i="37"/>
  <c r="B18" i="37"/>
  <c r="Q18" i="37" s="1"/>
  <c r="R18" i="37"/>
  <c r="B20" i="37"/>
  <c r="Q20" i="37" s="1"/>
  <c r="R20" i="37"/>
  <c r="B19" i="37"/>
  <c r="Q19" i="37" s="1"/>
  <c r="R19" i="37"/>
  <c r="B17" i="37"/>
  <c r="Q17" i="37" s="1"/>
  <c r="R17" i="37"/>
  <c r="B16" i="37"/>
  <c r="Q16" i="37" s="1"/>
  <c r="R16" i="37"/>
  <c r="B24" i="37"/>
  <c r="Q24" i="37" s="1"/>
  <c r="R24" i="37"/>
  <c r="B23" i="37"/>
  <c r="Q23" i="37" s="1"/>
  <c r="R23" i="37"/>
  <c r="B18" i="36"/>
  <c r="Q18" i="36" s="1"/>
  <c r="R18" i="36"/>
  <c r="B24" i="36"/>
  <c r="Q24" i="36" s="1"/>
  <c r="R24" i="36"/>
  <c r="B22" i="36"/>
  <c r="Q22" i="36" s="1"/>
  <c r="R22" i="36"/>
  <c r="B17" i="36"/>
  <c r="Q17" i="36" s="1"/>
  <c r="R17" i="36"/>
  <c r="B19" i="36"/>
  <c r="Q19" i="36" s="1"/>
  <c r="R19" i="36"/>
  <c r="B16" i="36"/>
  <c r="Q16" i="36" s="1"/>
  <c r="R16" i="36"/>
  <c r="B20" i="36"/>
  <c r="Q20" i="36" s="1"/>
  <c r="R20" i="36"/>
  <c r="B21" i="36"/>
  <c r="Q21" i="36" s="1"/>
  <c r="R21" i="36"/>
  <c r="B23" i="36"/>
  <c r="Q23" i="36" s="1"/>
  <c r="R23" i="36"/>
  <c r="B20" i="35"/>
  <c r="Q20" i="35" s="1"/>
  <c r="R20" i="35"/>
  <c r="B24" i="35"/>
  <c r="Q24" i="35" s="1"/>
  <c r="R24" i="35"/>
  <c r="B22" i="35"/>
  <c r="Q22" i="35" s="1"/>
  <c r="R22" i="35"/>
  <c r="B18" i="35"/>
  <c r="Q18" i="35" s="1"/>
  <c r="R18" i="35"/>
  <c r="B17" i="35"/>
  <c r="Q17" i="35" s="1"/>
  <c r="R17" i="35"/>
  <c r="B19" i="35"/>
  <c r="Q19" i="35" s="1"/>
  <c r="R19" i="35"/>
  <c r="B16" i="35"/>
  <c r="Q16" i="35" s="1"/>
  <c r="R16" i="35"/>
  <c r="B21" i="35"/>
  <c r="Q21" i="35" s="1"/>
  <c r="R21" i="35"/>
  <c r="B23" i="35"/>
  <c r="Q23" i="35" s="1"/>
  <c r="R23" i="35"/>
  <c r="B16" i="34"/>
  <c r="Q16" i="34" s="1"/>
  <c r="R16" i="34"/>
  <c r="B18" i="34"/>
  <c r="Q18" i="34" s="1"/>
  <c r="R18" i="34"/>
  <c r="B24" i="34"/>
  <c r="Q24" i="34" s="1"/>
  <c r="R24" i="34"/>
  <c r="B22" i="34"/>
  <c r="Q22" i="34" s="1"/>
  <c r="R22" i="34"/>
  <c r="B17" i="34"/>
  <c r="Q17" i="34" s="1"/>
  <c r="R17" i="34"/>
  <c r="B19" i="34"/>
  <c r="Q19" i="34" s="1"/>
  <c r="R19" i="34"/>
  <c r="B20" i="34"/>
  <c r="Q20" i="34" s="1"/>
  <c r="R20" i="34"/>
  <c r="B21" i="34"/>
  <c r="Q21" i="34" s="1"/>
  <c r="R21" i="34"/>
  <c r="B23" i="34"/>
  <c r="Q23" i="34" s="1"/>
  <c r="R23" i="34"/>
  <c r="B17" i="33"/>
  <c r="Q17" i="33" s="1"/>
  <c r="R17" i="33"/>
  <c r="B18" i="33"/>
  <c r="Q18" i="33" s="1"/>
  <c r="R18" i="33"/>
  <c r="B16" i="33"/>
  <c r="Q16" i="33" s="1"/>
  <c r="R16" i="33"/>
  <c r="B22" i="33"/>
  <c r="Q22" i="33" s="1"/>
  <c r="R22" i="33"/>
  <c r="B20" i="33"/>
  <c r="Q20" i="33" s="1"/>
  <c r="R20" i="33"/>
  <c r="B19" i="33"/>
  <c r="Q19" i="33" s="1"/>
  <c r="R19" i="33"/>
  <c r="B21" i="33"/>
  <c r="Q21" i="33" s="1"/>
  <c r="R21" i="33"/>
  <c r="B24" i="33"/>
  <c r="Q24" i="33" s="1"/>
  <c r="R24" i="33"/>
  <c r="B23" i="33"/>
  <c r="Q23" i="33" s="1"/>
  <c r="R23" i="33"/>
  <c r="C35" i="32"/>
  <c r="C42" i="32"/>
  <c r="C40" i="32"/>
  <c r="C38" i="32"/>
  <c r="C36" i="32"/>
  <c r="C34" i="32"/>
  <c r="C39" i="32"/>
  <c r="C41" i="32"/>
  <c r="C37" i="32"/>
  <c r="B21" i="32"/>
  <c r="Q21" i="32" s="1"/>
  <c r="R21" i="32"/>
  <c r="B22" i="32"/>
  <c r="Q22" i="32" s="1"/>
  <c r="R22" i="32"/>
  <c r="B20" i="32"/>
  <c r="Q20" i="32" s="1"/>
  <c r="R20" i="32"/>
  <c r="B19" i="32"/>
  <c r="Q19" i="32" s="1"/>
  <c r="R19" i="32"/>
  <c r="B18" i="32"/>
  <c r="Q18" i="32" s="1"/>
  <c r="R18" i="32"/>
  <c r="B16" i="32"/>
  <c r="Q16" i="32" s="1"/>
  <c r="R16" i="32"/>
  <c r="B17" i="32"/>
  <c r="Q17" i="32" s="1"/>
  <c r="R17" i="32"/>
  <c r="B24" i="32"/>
  <c r="Q24" i="32" s="1"/>
  <c r="R24" i="32"/>
  <c r="B23" i="32"/>
  <c r="Q23" i="32" s="1"/>
  <c r="R23" i="32"/>
  <c r="C37" i="31"/>
  <c r="C42" i="31"/>
  <c r="C40" i="31"/>
  <c r="C38" i="31"/>
  <c r="C36" i="31"/>
  <c r="C34" i="31"/>
  <c r="C41" i="31"/>
  <c r="C39" i="31"/>
  <c r="C35" i="31"/>
  <c r="B24" i="31"/>
  <c r="Q24" i="31" s="1"/>
  <c r="R24" i="31"/>
  <c r="B18" i="31"/>
  <c r="Q18" i="31" s="1"/>
  <c r="R18" i="31"/>
  <c r="B20" i="31"/>
  <c r="Q20" i="31" s="1"/>
  <c r="R20" i="31"/>
  <c r="B22" i="31"/>
  <c r="Q22" i="31" s="1"/>
  <c r="R22" i="31"/>
  <c r="B17" i="31"/>
  <c r="Q17" i="31" s="1"/>
  <c r="R17" i="31"/>
  <c r="B19" i="31"/>
  <c r="Q19" i="31" s="1"/>
  <c r="R19" i="31"/>
  <c r="B16" i="31"/>
  <c r="Q16" i="31" s="1"/>
  <c r="R16" i="31"/>
  <c r="B21" i="31"/>
  <c r="Q21" i="31" s="1"/>
  <c r="R21" i="31"/>
  <c r="B23" i="31"/>
  <c r="Q23" i="31" s="1"/>
  <c r="R23" i="31"/>
  <c r="R22" i="28"/>
  <c r="R21" i="28"/>
  <c r="R24" i="28"/>
  <c r="R23" i="28"/>
  <c r="C39" i="30"/>
  <c r="C37" i="30"/>
  <c r="C35" i="30"/>
  <c r="C42" i="30"/>
  <c r="C40" i="30"/>
  <c r="C38" i="30"/>
  <c r="C36" i="30"/>
  <c r="C34" i="30"/>
  <c r="C41" i="30"/>
  <c r="R18" i="30"/>
  <c r="B18" i="30"/>
  <c r="Q18" i="30" s="1"/>
  <c r="R16" i="30"/>
  <c r="B16" i="30"/>
  <c r="Q16" i="30" s="1"/>
  <c r="R22" i="30"/>
  <c r="B22" i="30"/>
  <c r="Q22" i="30" s="1"/>
  <c r="B17" i="30"/>
  <c r="Q17" i="30" s="1"/>
  <c r="R17" i="30"/>
  <c r="R19" i="30"/>
  <c r="B19" i="30"/>
  <c r="Q19" i="30" s="1"/>
  <c r="R20" i="30"/>
  <c r="B20" i="30"/>
  <c r="Q20" i="30" s="1"/>
  <c r="R24" i="30"/>
  <c r="B24" i="30"/>
  <c r="Q24" i="30" s="1"/>
  <c r="R21" i="30"/>
  <c r="B21" i="30"/>
  <c r="Q21" i="30" s="1"/>
  <c r="R23" i="30"/>
  <c r="B23" i="30"/>
  <c r="Q23" i="30" s="1"/>
  <c r="C25" i="28"/>
  <c r="R25" i="28" s="1"/>
  <c r="C26" i="28"/>
  <c r="R26" i="28" s="1"/>
  <c r="C30" i="28"/>
  <c r="C27" i="28"/>
  <c r="C31" i="28"/>
  <c r="R31" i="28" s="1"/>
  <c r="C33" i="28"/>
  <c r="C28" i="28"/>
  <c r="C32" i="28"/>
  <c r="C29" i="28"/>
  <c r="B26" i="28"/>
  <c r="Q26" i="28" s="1"/>
  <c r="M17" i="18"/>
  <c r="B17" i="18" s="1"/>
  <c r="C17" i="18" s="1"/>
  <c r="F17" i="18"/>
  <c r="K17" i="18" s="1"/>
  <c r="E17" i="18"/>
  <c r="M17" i="27"/>
  <c r="B17" i="27" s="1"/>
  <c r="C17" i="27" s="1"/>
  <c r="F17" i="27"/>
  <c r="K17" i="27" s="1"/>
  <c r="E17" i="27"/>
  <c r="D95" i="2"/>
  <c r="F12" i="1"/>
  <c r="K12" i="1" s="1"/>
  <c r="M12" i="1"/>
  <c r="B12" i="1" s="1"/>
  <c r="F12" i="19"/>
  <c r="K12" i="19" s="1"/>
  <c r="M12" i="19"/>
  <c r="B12" i="19" s="1"/>
  <c r="C12" i="19" s="1"/>
  <c r="M12" i="23"/>
  <c r="B12" i="23" s="1"/>
  <c r="C12" i="23" s="1"/>
  <c r="F12" i="23"/>
  <c r="K12" i="23" s="1"/>
  <c r="D73" i="2"/>
  <c r="X18" i="25"/>
  <c r="X18" i="23"/>
  <c r="X18" i="20"/>
  <c r="X18" i="24"/>
  <c r="X18" i="22"/>
  <c r="X18" i="17"/>
  <c r="X18" i="26"/>
  <c r="X18" i="18"/>
  <c r="X18" i="1"/>
  <c r="X18" i="27"/>
  <c r="X18" i="21"/>
  <c r="X18" i="19"/>
  <c r="D68" i="2"/>
  <c r="X13" i="26"/>
  <c r="X13" i="24"/>
  <c r="X13" i="25"/>
  <c r="X13" i="27"/>
  <c r="X13" i="21"/>
  <c r="X13" i="23"/>
  <c r="X13" i="22"/>
  <c r="X13" i="19"/>
  <c r="X13" i="17"/>
  <c r="X13" i="18"/>
  <c r="X13" i="20"/>
  <c r="X13" i="1"/>
  <c r="F14" i="26"/>
  <c r="K14" i="26" s="1"/>
  <c r="F14" i="18"/>
  <c r="K14" i="18" s="1"/>
  <c r="E14" i="24"/>
  <c r="AC59" i="2"/>
  <c r="E15" i="1"/>
  <c r="E15" i="26"/>
  <c r="E15" i="19"/>
  <c r="AA59" i="2"/>
  <c r="F15" i="18"/>
  <c r="K15" i="18" s="1"/>
  <c r="E15" i="17"/>
  <c r="F20" i="20"/>
  <c r="K20" i="20" s="1"/>
  <c r="F15" i="20"/>
  <c r="K15" i="20" s="1"/>
  <c r="C90" i="2"/>
  <c r="AC40" i="26"/>
  <c r="N40" i="26" s="1"/>
  <c r="AC40" i="25"/>
  <c r="N40" i="25" s="1"/>
  <c r="AC40" i="21"/>
  <c r="N40" i="21" s="1"/>
  <c r="AC40" i="19"/>
  <c r="N40" i="19" s="1"/>
  <c r="AC40" i="27"/>
  <c r="N40" i="27" s="1"/>
  <c r="AC40" i="24"/>
  <c r="N40" i="24" s="1"/>
  <c r="AC40" i="22"/>
  <c r="N40" i="22" s="1"/>
  <c r="AC40" i="23"/>
  <c r="N40" i="23" s="1"/>
  <c r="AC40" i="17"/>
  <c r="N40" i="17" s="1"/>
  <c r="AC40" i="18"/>
  <c r="N40" i="18" s="1"/>
  <c r="AC40" i="20"/>
  <c r="N40" i="20" s="1"/>
  <c r="AC40" i="1"/>
  <c r="R89" i="2"/>
  <c r="F14" i="1"/>
  <c r="K14" i="1" s="1"/>
  <c r="F14" i="24"/>
  <c r="K14" i="24" s="1"/>
  <c r="F15" i="17"/>
  <c r="K15" i="17" s="1"/>
  <c r="E15" i="20"/>
  <c r="F16" i="23"/>
  <c r="K16" i="23" s="1"/>
  <c r="E16" i="20"/>
  <c r="F16" i="26"/>
  <c r="K16" i="26" s="1"/>
  <c r="E16" i="1"/>
  <c r="E21" i="27"/>
  <c r="F16" i="21"/>
  <c r="K16" i="21" s="1"/>
  <c r="E14" i="27"/>
  <c r="M17" i="26"/>
  <c r="B17" i="26" s="1"/>
  <c r="C17" i="26" s="1"/>
  <c r="F17" i="26"/>
  <c r="K17" i="26" s="1"/>
  <c r="E17" i="26"/>
  <c r="E17" i="17"/>
  <c r="M17" i="17"/>
  <c r="B17" i="17" s="1"/>
  <c r="C17" i="17" s="1"/>
  <c r="F17" i="17"/>
  <c r="K17" i="17" s="1"/>
  <c r="F17" i="23"/>
  <c r="K17" i="23" s="1"/>
  <c r="E17" i="23"/>
  <c r="M17" i="23"/>
  <c r="B17" i="23" s="1"/>
  <c r="C17" i="23" s="1"/>
  <c r="E15" i="22"/>
  <c r="F14" i="22"/>
  <c r="K14" i="22" s="1"/>
  <c r="M12" i="18"/>
  <c r="B12" i="18" s="1"/>
  <c r="C12" i="18" s="1"/>
  <c r="F12" i="18"/>
  <c r="K12" i="18" s="1"/>
  <c r="M12" i="22"/>
  <c r="B12" i="22" s="1"/>
  <c r="C12" i="22" s="1"/>
  <c r="F12" i="22"/>
  <c r="K12" i="22" s="1"/>
  <c r="M12" i="24"/>
  <c r="B12" i="24" s="1"/>
  <c r="C12" i="24" s="1"/>
  <c r="F12" i="24"/>
  <c r="K12" i="24" s="1"/>
  <c r="F14" i="23"/>
  <c r="K14" i="23" s="1"/>
  <c r="E14" i="21"/>
  <c r="F14" i="20"/>
  <c r="K14" i="20" s="1"/>
  <c r="F15" i="22"/>
  <c r="K15" i="22" s="1"/>
  <c r="F15" i="23"/>
  <c r="K15" i="23" s="1"/>
  <c r="C85" i="2"/>
  <c r="AC35" i="24"/>
  <c r="N35" i="24" s="1"/>
  <c r="AC35" i="27"/>
  <c r="N35" i="27" s="1"/>
  <c r="AC35" i="26"/>
  <c r="N35" i="26" s="1"/>
  <c r="AC35" i="23"/>
  <c r="N35" i="23" s="1"/>
  <c r="AC35" i="21"/>
  <c r="N35" i="21" s="1"/>
  <c r="AC35" i="22"/>
  <c r="N35" i="22" s="1"/>
  <c r="AC35" i="20"/>
  <c r="N35" i="20" s="1"/>
  <c r="AC35" i="19"/>
  <c r="N35" i="19" s="1"/>
  <c r="AC35" i="18"/>
  <c r="N35" i="18" s="1"/>
  <c r="AC35" i="17"/>
  <c r="N35" i="17" s="1"/>
  <c r="AC35" i="25"/>
  <c r="N35" i="25" s="1"/>
  <c r="AC35" i="1"/>
  <c r="R84" i="2"/>
  <c r="E21" i="19"/>
  <c r="F16" i="25"/>
  <c r="K16" i="25" s="1"/>
  <c r="E16" i="23"/>
  <c r="F16" i="19"/>
  <c r="K16" i="19" s="1"/>
  <c r="E16" i="26"/>
  <c r="E20" i="21"/>
  <c r="E16" i="17"/>
  <c r="F16" i="27"/>
  <c r="K16" i="27" s="1"/>
  <c r="E16" i="21"/>
  <c r="Q74" i="2"/>
  <c r="G74" i="2"/>
  <c r="H74" i="2" s="1"/>
  <c r="I74" i="2" s="1"/>
  <c r="J74" i="2" s="1"/>
  <c r="K74" i="2" s="1"/>
  <c r="M74" i="2" s="1"/>
  <c r="N74" i="2" s="1"/>
  <c r="O74" i="2" s="1"/>
  <c r="P74" i="2" s="1"/>
  <c r="C95" i="2"/>
  <c r="AC45" i="27"/>
  <c r="N45" i="27" s="1"/>
  <c r="AC45" i="25"/>
  <c r="N45" i="25" s="1"/>
  <c r="AC45" i="23"/>
  <c r="N45" i="23" s="1"/>
  <c r="AC45" i="26"/>
  <c r="N45" i="26" s="1"/>
  <c r="AC45" i="22"/>
  <c r="N45" i="22" s="1"/>
  <c r="AC45" i="24"/>
  <c r="N45" i="24" s="1"/>
  <c r="AC45" i="21"/>
  <c r="N45" i="21" s="1"/>
  <c r="AC45" i="20"/>
  <c r="N45" i="20" s="1"/>
  <c r="AC45" i="18"/>
  <c r="N45" i="18" s="1"/>
  <c r="AC45" i="19"/>
  <c r="N45" i="19" s="1"/>
  <c r="AC45" i="17"/>
  <c r="N45" i="17" s="1"/>
  <c r="AC45" i="1"/>
  <c r="R94" i="2"/>
  <c r="E14" i="17"/>
  <c r="F15" i="1"/>
  <c r="K15" i="1" s="1"/>
  <c r="E15" i="27"/>
  <c r="E14" i="18"/>
  <c r="E17" i="19"/>
  <c r="M17" i="19"/>
  <c r="B17" i="19" s="1"/>
  <c r="C17" i="19" s="1"/>
  <c r="F17" i="19"/>
  <c r="K17" i="19" s="1"/>
  <c r="M17" i="22"/>
  <c r="B17" i="22" s="1"/>
  <c r="C17" i="22" s="1"/>
  <c r="F17" i="22"/>
  <c r="K17" i="22" s="1"/>
  <c r="E17" i="22"/>
  <c r="F17" i="25"/>
  <c r="K17" i="25" s="1"/>
  <c r="M17" i="25"/>
  <c r="B17" i="25" s="1"/>
  <c r="C17" i="25" s="1"/>
  <c r="E17" i="25"/>
  <c r="E14" i="25"/>
  <c r="F15" i="24"/>
  <c r="K15" i="24" s="1"/>
  <c r="F15" i="25"/>
  <c r="K15" i="25" s="1"/>
  <c r="E14" i="1"/>
  <c r="AD57" i="2"/>
  <c r="F14" i="19"/>
  <c r="K14" i="19" s="1"/>
  <c r="F12" i="20"/>
  <c r="K12" i="20" s="1"/>
  <c r="M12" i="20"/>
  <c r="B12" i="20" s="1"/>
  <c r="C12" i="20" s="1"/>
  <c r="M12" i="21"/>
  <c r="B12" i="21" s="1"/>
  <c r="C12" i="21" s="1"/>
  <c r="F12" i="21"/>
  <c r="K12" i="21" s="1"/>
  <c r="M12" i="26"/>
  <c r="B12" i="26" s="1"/>
  <c r="C12" i="26" s="1"/>
  <c r="F12" i="26"/>
  <c r="K12" i="26" s="1"/>
  <c r="D94" i="2"/>
  <c r="AP58" i="2"/>
  <c r="AT58" i="2"/>
  <c r="F15" i="19"/>
  <c r="K15" i="19" s="1"/>
  <c r="F14" i="17"/>
  <c r="K14" i="17" s="1"/>
  <c r="C100" i="2"/>
  <c r="AC50" i="26"/>
  <c r="N50" i="26" s="1"/>
  <c r="AC50" i="22"/>
  <c r="N50" i="22" s="1"/>
  <c r="AC50" i="20"/>
  <c r="N50" i="20" s="1"/>
  <c r="AC50" i="18"/>
  <c r="N50" i="18" s="1"/>
  <c r="AC50" i="27"/>
  <c r="N50" i="27" s="1"/>
  <c r="AC50" i="25"/>
  <c r="N50" i="25" s="1"/>
  <c r="AC50" i="23"/>
  <c r="N50" i="23" s="1"/>
  <c r="AC50" i="21"/>
  <c r="N50" i="21" s="1"/>
  <c r="AC50" i="24"/>
  <c r="N50" i="24" s="1"/>
  <c r="AC50" i="19"/>
  <c r="N50" i="19" s="1"/>
  <c r="AC50" i="17"/>
  <c r="N50" i="17" s="1"/>
  <c r="AC50" i="1"/>
  <c r="R99" i="2"/>
  <c r="C105" i="2"/>
  <c r="M17" i="20"/>
  <c r="B17" i="20" s="1"/>
  <c r="C17" i="20" s="1"/>
  <c r="F17" i="20"/>
  <c r="K17" i="20" s="1"/>
  <c r="E17" i="20"/>
  <c r="F20" i="18"/>
  <c r="K20" i="18" s="1"/>
  <c r="F16" i="18"/>
  <c r="K16" i="18" s="1"/>
  <c r="F21" i="1"/>
  <c r="K21" i="1" s="1"/>
  <c r="E16" i="24"/>
  <c r="E12" i="1"/>
  <c r="E14" i="19"/>
  <c r="E14" i="23"/>
  <c r="E15" i="23"/>
  <c r="E14" i="26"/>
  <c r="AS58" i="2"/>
  <c r="E14" i="20"/>
  <c r="E14" i="22"/>
  <c r="E16" i="25"/>
  <c r="E20" i="17"/>
  <c r="E16" i="19"/>
  <c r="F21" i="20"/>
  <c r="K21" i="20" s="1"/>
  <c r="F16" i="22"/>
  <c r="K16" i="22" s="1"/>
  <c r="F16" i="17"/>
  <c r="K16" i="17" s="1"/>
  <c r="E16" i="27"/>
  <c r="E20" i="24"/>
  <c r="E12" i="23"/>
  <c r="F14" i="21"/>
  <c r="K14" i="21" s="1"/>
  <c r="E15" i="18"/>
  <c r="M17" i="1"/>
  <c r="E17" i="1"/>
  <c r="F17" i="1"/>
  <c r="K17" i="1" s="1"/>
  <c r="M17" i="21"/>
  <c r="B17" i="21" s="1"/>
  <c r="C17" i="21" s="1"/>
  <c r="E17" i="21"/>
  <c r="F17" i="21"/>
  <c r="K17" i="21" s="1"/>
  <c r="M17" i="24"/>
  <c r="B17" i="24" s="1"/>
  <c r="C17" i="24" s="1"/>
  <c r="F17" i="24"/>
  <c r="K17" i="24" s="1"/>
  <c r="E17" i="24"/>
  <c r="D78" i="2"/>
  <c r="D84" i="2" s="1"/>
  <c r="D90" i="2" s="1"/>
  <c r="X23" i="27"/>
  <c r="X23" i="24"/>
  <c r="X23" i="21"/>
  <c r="X23" i="26"/>
  <c r="X23" i="20"/>
  <c r="X23" i="18"/>
  <c r="X23" i="23"/>
  <c r="X23" i="22"/>
  <c r="X23" i="1"/>
  <c r="X23" i="25"/>
  <c r="X23" i="19"/>
  <c r="X23" i="17"/>
  <c r="F15" i="21"/>
  <c r="K15" i="21" s="1"/>
  <c r="Q68" i="2"/>
  <c r="G68" i="2"/>
  <c r="H68" i="2" s="1"/>
  <c r="I68" i="2" s="1"/>
  <c r="J68" i="2" s="1"/>
  <c r="K68" i="2" s="1"/>
  <c r="M68" i="2" s="1"/>
  <c r="N68" i="2" s="1"/>
  <c r="O68" i="2" s="1"/>
  <c r="P68" i="2" s="1"/>
  <c r="AA58" i="2"/>
  <c r="AQ58" i="2"/>
  <c r="F12" i="17"/>
  <c r="K12" i="17" s="1"/>
  <c r="M12" i="17"/>
  <c r="B12" i="17" s="1"/>
  <c r="C12" i="17" s="1"/>
  <c r="F12" i="25"/>
  <c r="K12" i="25" s="1"/>
  <c r="M12" i="25"/>
  <c r="B12" i="25" s="1"/>
  <c r="C12" i="25" s="1"/>
  <c r="M12" i="27"/>
  <c r="B12" i="27" s="1"/>
  <c r="C12" i="27" s="1"/>
  <c r="F12" i="27"/>
  <c r="K12" i="27" s="1"/>
  <c r="AB58" i="2"/>
  <c r="F14" i="27"/>
  <c r="K14" i="27" s="1"/>
  <c r="F15" i="26"/>
  <c r="K15" i="26" s="1"/>
  <c r="E15" i="21"/>
  <c r="C80" i="2"/>
  <c r="AC30" i="26"/>
  <c r="N30" i="26" s="1"/>
  <c r="AC30" i="25"/>
  <c r="N30" i="25" s="1"/>
  <c r="AC30" i="24"/>
  <c r="N30" i="24" s="1"/>
  <c r="AC30" i="22"/>
  <c r="N30" i="22" s="1"/>
  <c r="AC30" i="20"/>
  <c r="N30" i="20" s="1"/>
  <c r="AC30" i="18"/>
  <c r="N30" i="18" s="1"/>
  <c r="AC30" i="27"/>
  <c r="N30" i="27" s="1"/>
  <c r="AC30" i="23"/>
  <c r="N30" i="23" s="1"/>
  <c r="AC30" i="19"/>
  <c r="N30" i="19" s="1"/>
  <c r="AC30" i="17"/>
  <c r="N30" i="17" s="1"/>
  <c r="AC30" i="21"/>
  <c r="N30" i="21" s="1"/>
  <c r="AC30" i="1"/>
  <c r="R79" i="2"/>
  <c r="D99" i="2"/>
  <c r="D105" i="2" s="1"/>
  <c r="M22" i="20"/>
  <c r="B22" i="20" s="1"/>
  <c r="C22" i="20" s="1"/>
  <c r="M22" i="26"/>
  <c r="B22" i="26" s="1"/>
  <c r="C22" i="26" s="1"/>
  <c r="M33" i="20"/>
  <c r="B33" i="20" s="1"/>
  <c r="C33" i="20" s="1"/>
  <c r="M27" i="18"/>
  <c r="B27" i="18" s="1"/>
  <c r="C27" i="18" s="1"/>
  <c r="M22" i="18"/>
  <c r="B22" i="18" s="1"/>
  <c r="C22" i="18" s="1"/>
  <c r="M22" i="24"/>
  <c r="B22" i="24" s="1"/>
  <c r="C22" i="24" s="1"/>
  <c r="E22" i="24"/>
  <c r="M22" i="27"/>
  <c r="B22" i="27" s="1"/>
  <c r="C22" i="27" s="1"/>
  <c r="F22" i="27"/>
  <c r="K22" i="27" s="1"/>
  <c r="X29" i="25"/>
  <c r="X29" i="20"/>
  <c r="X29" i="1"/>
  <c r="M27" i="1"/>
  <c r="M27" i="20"/>
  <c r="B27" i="20" s="1"/>
  <c r="C27" i="20" s="1"/>
  <c r="M27" i="25"/>
  <c r="B27" i="25" s="1"/>
  <c r="C27" i="25" s="1"/>
  <c r="M22" i="17"/>
  <c r="B22" i="17" s="1"/>
  <c r="C22" i="17" s="1"/>
  <c r="M22" i="19"/>
  <c r="B22" i="19" s="1"/>
  <c r="C22" i="19" s="1"/>
  <c r="E22" i="19"/>
  <c r="M22" i="25"/>
  <c r="B22" i="25" s="1"/>
  <c r="C22" i="25" s="1"/>
  <c r="F22" i="25"/>
  <c r="K22" i="25" s="1"/>
  <c r="M33" i="1"/>
  <c r="M33" i="23"/>
  <c r="B33" i="23" s="1"/>
  <c r="C33" i="23" s="1"/>
  <c r="M33" i="25"/>
  <c r="B33" i="25" s="1"/>
  <c r="C33" i="25" s="1"/>
  <c r="M27" i="19"/>
  <c r="B27" i="19" s="1"/>
  <c r="C27" i="19" s="1"/>
  <c r="M27" i="22"/>
  <c r="B27" i="22" s="1"/>
  <c r="C27" i="22" s="1"/>
  <c r="M27" i="23"/>
  <c r="B27" i="23" s="1"/>
  <c r="C27" i="23" s="1"/>
  <c r="M22" i="22"/>
  <c r="B22" i="22" s="1"/>
  <c r="C22" i="22" s="1"/>
  <c r="M33" i="18"/>
  <c r="B33" i="18" s="1"/>
  <c r="C33" i="18" s="1"/>
  <c r="M33" i="24"/>
  <c r="B33" i="24" s="1"/>
  <c r="C33" i="24" s="1"/>
  <c r="X34" i="27"/>
  <c r="X34" i="26"/>
  <c r="X34" i="24"/>
  <c r="X34" i="25"/>
  <c r="X34" i="21"/>
  <c r="X34" i="22"/>
  <c r="X34" i="20"/>
  <c r="X34" i="23"/>
  <c r="X34" i="17"/>
  <c r="X34" i="19"/>
  <c r="X34" i="18"/>
  <c r="X34" i="1"/>
  <c r="M27" i="21"/>
  <c r="B27" i="21" s="1"/>
  <c r="C27" i="21" s="1"/>
  <c r="M27" i="26"/>
  <c r="B27" i="26" s="1"/>
  <c r="C27" i="26" s="1"/>
  <c r="M33" i="19"/>
  <c r="B33" i="19" s="1"/>
  <c r="C33" i="19" s="1"/>
  <c r="M33" i="22"/>
  <c r="B33" i="22" s="1"/>
  <c r="C33" i="22" s="1"/>
  <c r="M33" i="26"/>
  <c r="B33" i="26" s="1"/>
  <c r="C33" i="26" s="1"/>
  <c r="X39" i="27"/>
  <c r="X39" i="26"/>
  <c r="X39" i="25"/>
  <c r="X39" i="24"/>
  <c r="X39" i="22"/>
  <c r="X39" i="23"/>
  <c r="X39" i="18"/>
  <c r="X39" i="21"/>
  <c r="X39" i="20"/>
  <c r="X39" i="19"/>
  <c r="X39" i="17"/>
  <c r="X39" i="1"/>
  <c r="M27" i="17"/>
  <c r="B27" i="17" s="1"/>
  <c r="C27" i="17" s="1"/>
  <c r="M27" i="24"/>
  <c r="B27" i="24" s="1"/>
  <c r="C27" i="24" s="1"/>
  <c r="M27" i="27"/>
  <c r="B27" i="27" s="1"/>
  <c r="C27" i="27" s="1"/>
  <c r="M22" i="1"/>
  <c r="M22" i="21"/>
  <c r="B22" i="21" s="1"/>
  <c r="C22" i="21" s="1"/>
  <c r="M22" i="23"/>
  <c r="B22" i="23" s="1"/>
  <c r="C22" i="23" s="1"/>
  <c r="F22" i="23"/>
  <c r="K22" i="23" s="1"/>
  <c r="X28" i="27"/>
  <c r="X28" i="26"/>
  <c r="X28" i="23"/>
  <c r="X28" i="25"/>
  <c r="X28" i="24"/>
  <c r="X28" i="21"/>
  <c r="X28" i="22"/>
  <c r="X28" i="20"/>
  <c r="X28" i="17"/>
  <c r="X28" i="19"/>
  <c r="X28" i="18"/>
  <c r="X28" i="1"/>
  <c r="M33" i="17"/>
  <c r="B33" i="17" s="1"/>
  <c r="C33" i="17" s="1"/>
  <c r="M33" i="21"/>
  <c r="B33" i="21" s="1"/>
  <c r="C33" i="21" s="1"/>
  <c r="M33" i="27"/>
  <c r="B33" i="27" s="1"/>
  <c r="C33" i="27" s="1"/>
  <c r="AH8" i="27"/>
  <c r="C32" i="27"/>
  <c r="C32" i="26"/>
  <c r="AH8" i="26"/>
  <c r="AH8" i="23"/>
  <c r="C32" i="23"/>
  <c r="AH8" i="17"/>
  <c r="C32" i="17"/>
  <c r="AH8" i="22"/>
  <c r="C32" i="22"/>
  <c r="C32" i="25"/>
  <c r="AH8" i="25"/>
  <c r="AH8" i="24"/>
  <c r="C32" i="24"/>
  <c r="C32" i="20"/>
  <c r="AH8" i="20"/>
  <c r="AH8" i="19"/>
  <c r="C32" i="19"/>
  <c r="AH8" i="21"/>
  <c r="C32" i="21"/>
  <c r="C32" i="18"/>
  <c r="AH8" i="18"/>
  <c r="M38" i="25"/>
  <c r="B38" i="25" s="1"/>
  <c r="M38" i="20"/>
  <c r="B38" i="20" s="1"/>
  <c r="M38" i="24"/>
  <c r="B38" i="24" s="1"/>
  <c r="M38" i="21"/>
  <c r="B38" i="21" s="1"/>
  <c r="M38" i="19"/>
  <c r="B38" i="19" s="1"/>
  <c r="M38" i="26"/>
  <c r="B38" i="26" s="1"/>
  <c r="M38" i="17"/>
  <c r="B38" i="17" s="1"/>
  <c r="M38" i="22"/>
  <c r="B38" i="22" s="1"/>
  <c r="M38" i="27"/>
  <c r="B38" i="27" s="1"/>
  <c r="M38" i="1"/>
  <c r="M38" i="18"/>
  <c r="B38" i="18" s="1"/>
  <c r="M38" i="23"/>
  <c r="B38" i="23" s="1"/>
  <c r="X44" i="27"/>
  <c r="X44" i="26"/>
  <c r="X44" i="24"/>
  <c r="X44" i="22"/>
  <c r="X44" i="19"/>
  <c r="X44" i="20"/>
  <c r="X44" i="23"/>
  <c r="X44" i="18"/>
  <c r="X44" i="21"/>
  <c r="X44" i="25"/>
  <c r="X44" i="17"/>
  <c r="X44" i="1"/>
  <c r="AO65" i="2"/>
  <c r="X65" i="2"/>
  <c r="K99" i="2"/>
  <c r="N99" i="2"/>
  <c r="O99" i="2" s="1"/>
  <c r="P99" i="2" s="1"/>
  <c r="F99" i="2"/>
  <c r="Q99" i="2" s="1"/>
  <c r="M99" i="2"/>
  <c r="I99" i="2"/>
  <c r="J99" i="2"/>
  <c r="L99" i="2"/>
  <c r="G99" i="2"/>
  <c r="H99" i="2"/>
  <c r="K79" i="2"/>
  <c r="F79" i="2"/>
  <c r="Q79" i="2" s="1"/>
  <c r="H79" i="2"/>
  <c r="I79" i="2"/>
  <c r="G79" i="2"/>
  <c r="M79" i="2"/>
  <c r="J79" i="2"/>
  <c r="N79" i="2"/>
  <c r="O79" i="2" s="1"/>
  <c r="P79" i="2" s="1"/>
  <c r="L79" i="2"/>
  <c r="M94" i="2"/>
  <c r="G94" i="2"/>
  <c r="K94" i="2"/>
  <c r="H94" i="2"/>
  <c r="F94" i="2"/>
  <c r="Q94" i="2" s="1"/>
  <c r="I94" i="2"/>
  <c r="L94" i="2"/>
  <c r="J94" i="2"/>
  <c r="N94" i="2"/>
  <c r="O94" i="2" s="1"/>
  <c r="P94" i="2" s="1"/>
  <c r="K84" i="2"/>
  <c r="H84" i="2"/>
  <c r="I84" i="2"/>
  <c r="M84" i="2"/>
  <c r="N84" i="2"/>
  <c r="O84" i="2" s="1"/>
  <c r="P84" i="2" s="1"/>
  <c r="G84" i="2"/>
  <c r="F84" i="2"/>
  <c r="Q84" i="2" s="1"/>
  <c r="L84" i="2"/>
  <c r="J84" i="2"/>
  <c r="K89" i="2"/>
  <c r="N89" i="2"/>
  <c r="O89" i="2" s="1"/>
  <c r="P89" i="2" s="1"/>
  <c r="G89" i="2"/>
  <c r="L89" i="2"/>
  <c r="F89" i="2"/>
  <c r="Q89" i="2" s="1"/>
  <c r="J89" i="2"/>
  <c r="I89" i="2"/>
  <c r="H89" i="2"/>
  <c r="M89" i="2"/>
  <c r="M6" i="2"/>
  <c r="C8" i="1"/>
  <c r="AD8" i="1"/>
  <c r="K6" i="2"/>
  <c r="J6" i="2"/>
  <c r="L6" i="2"/>
  <c r="C11" i="1"/>
  <c r="N11" i="1"/>
  <c r="C50" i="40" l="1"/>
  <c r="C48" i="40"/>
  <c r="C46" i="40"/>
  <c r="C44" i="40"/>
  <c r="C51" i="40"/>
  <c r="C49" i="40"/>
  <c r="C47" i="40"/>
  <c r="C45" i="40"/>
  <c r="C43" i="40"/>
  <c r="C49" i="39"/>
  <c r="C43" i="39"/>
  <c r="C50" i="39"/>
  <c r="C48" i="39"/>
  <c r="C46" i="39"/>
  <c r="C44" i="39"/>
  <c r="C47" i="39"/>
  <c r="C51" i="39"/>
  <c r="C45" i="39"/>
  <c r="C49" i="38"/>
  <c r="C50" i="38"/>
  <c r="C48" i="38"/>
  <c r="C46" i="38"/>
  <c r="C44" i="38"/>
  <c r="C47" i="38"/>
  <c r="C51" i="38"/>
  <c r="C45" i="38"/>
  <c r="C43" i="38"/>
  <c r="C51" i="37"/>
  <c r="C49" i="37"/>
  <c r="C45" i="37"/>
  <c r="C50" i="37"/>
  <c r="C48" i="37"/>
  <c r="C46" i="37"/>
  <c r="C44" i="37"/>
  <c r="C47" i="37"/>
  <c r="C43" i="37"/>
  <c r="C49" i="36"/>
  <c r="C47" i="36"/>
  <c r="C50" i="36"/>
  <c r="C48" i="36"/>
  <c r="C46" i="36"/>
  <c r="C44" i="36"/>
  <c r="C51" i="36"/>
  <c r="C45" i="36"/>
  <c r="C43" i="36"/>
  <c r="C50" i="35"/>
  <c r="C48" i="35"/>
  <c r="C46" i="35"/>
  <c r="C44" i="35"/>
  <c r="C51" i="35"/>
  <c r="C49" i="35"/>
  <c r="C47" i="35"/>
  <c r="C45" i="35"/>
  <c r="C43" i="35"/>
  <c r="C49" i="34"/>
  <c r="C43" i="34"/>
  <c r="C50" i="34"/>
  <c r="C48" i="34"/>
  <c r="C46" i="34"/>
  <c r="C44" i="34"/>
  <c r="C45" i="34"/>
  <c r="C51" i="34"/>
  <c r="C47" i="34"/>
  <c r="C51" i="33"/>
  <c r="C45" i="33"/>
  <c r="C50" i="33"/>
  <c r="C48" i="33"/>
  <c r="C46" i="33"/>
  <c r="C44" i="33"/>
  <c r="C49" i="33"/>
  <c r="C47" i="33"/>
  <c r="C43" i="33"/>
  <c r="B25" i="40"/>
  <c r="Q25" i="40" s="1"/>
  <c r="R25" i="40"/>
  <c r="B30" i="40"/>
  <c r="Q30" i="40" s="1"/>
  <c r="R30" i="40"/>
  <c r="B32" i="40"/>
  <c r="Q32" i="40" s="1"/>
  <c r="R32" i="40"/>
  <c r="B29" i="40"/>
  <c r="Q29" i="40" s="1"/>
  <c r="R29" i="40"/>
  <c r="B27" i="40"/>
  <c r="Q27" i="40" s="1"/>
  <c r="R27" i="40"/>
  <c r="B26" i="40"/>
  <c r="Q26" i="40" s="1"/>
  <c r="R26" i="40"/>
  <c r="B28" i="40"/>
  <c r="Q28" i="40" s="1"/>
  <c r="R28" i="40"/>
  <c r="B33" i="40"/>
  <c r="Q33" i="40" s="1"/>
  <c r="R33" i="40"/>
  <c r="B31" i="40"/>
  <c r="Q31" i="40" s="1"/>
  <c r="R31" i="40"/>
  <c r="B30" i="39"/>
  <c r="Q30" i="39" s="1"/>
  <c r="R30" i="39"/>
  <c r="B33" i="39"/>
  <c r="Q33" i="39" s="1"/>
  <c r="R33" i="39"/>
  <c r="B28" i="39"/>
  <c r="Q28" i="39" s="1"/>
  <c r="R28" i="39"/>
  <c r="B32" i="39"/>
  <c r="Q32" i="39" s="1"/>
  <c r="R32" i="39"/>
  <c r="B27" i="39"/>
  <c r="Q27" i="39" s="1"/>
  <c r="R27" i="39"/>
  <c r="B29" i="39"/>
  <c r="Q29" i="39" s="1"/>
  <c r="R29" i="39"/>
  <c r="B26" i="39"/>
  <c r="Q26" i="39" s="1"/>
  <c r="R26" i="39"/>
  <c r="B25" i="39"/>
  <c r="Q25" i="39" s="1"/>
  <c r="R25" i="39"/>
  <c r="B31" i="39"/>
  <c r="Q31" i="39" s="1"/>
  <c r="R31" i="39"/>
  <c r="B25" i="38"/>
  <c r="Q25" i="38" s="1"/>
  <c r="R25" i="38"/>
  <c r="B30" i="38"/>
  <c r="Q30" i="38" s="1"/>
  <c r="R30" i="38"/>
  <c r="B32" i="38"/>
  <c r="Q32" i="38" s="1"/>
  <c r="R32" i="38"/>
  <c r="B29" i="38"/>
  <c r="Q29" i="38" s="1"/>
  <c r="R29" i="38"/>
  <c r="B27" i="38"/>
  <c r="Q27" i="38" s="1"/>
  <c r="R27" i="38"/>
  <c r="B26" i="38"/>
  <c r="Q26" i="38" s="1"/>
  <c r="R26" i="38"/>
  <c r="B28" i="38"/>
  <c r="Q28" i="38" s="1"/>
  <c r="R28" i="38"/>
  <c r="B33" i="38"/>
  <c r="Q33" i="38" s="1"/>
  <c r="R33" i="38"/>
  <c r="B31" i="38"/>
  <c r="Q31" i="38" s="1"/>
  <c r="R31" i="38"/>
  <c r="B29" i="37"/>
  <c r="Q29" i="37" s="1"/>
  <c r="R29" i="37"/>
  <c r="B33" i="37"/>
  <c r="Q33" i="37" s="1"/>
  <c r="R33" i="37"/>
  <c r="B30" i="37"/>
  <c r="Q30" i="37" s="1"/>
  <c r="R30" i="37"/>
  <c r="B26" i="37"/>
  <c r="Q26" i="37" s="1"/>
  <c r="R26" i="37"/>
  <c r="B28" i="37"/>
  <c r="Q28" i="37" s="1"/>
  <c r="R28" i="37"/>
  <c r="B27" i="37"/>
  <c r="Q27" i="37" s="1"/>
  <c r="R27" i="37"/>
  <c r="B25" i="37"/>
  <c r="Q25" i="37" s="1"/>
  <c r="R25" i="37"/>
  <c r="B32" i="37"/>
  <c r="Q32" i="37" s="1"/>
  <c r="R32" i="37"/>
  <c r="B31" i="37"/>
  <c r="Q31" i="37" s="1"/>
  <c r="R31" i="37"/>
  <c r="B25" i="36"/>
  <c r="Q25" i="36" s="1"/>
  <c r="R25" i="36"/>
  <c r="B30" i="36"/>
  <c r="Q30" i="36" s="1"/>
  <c r="R30" i="36"/>
  <c r="B32" i="36"/>
  <c r="Q32" i="36" s="1"/>
  <c r="R32" i="36"/>
  <c r="B29" i="36"/>
  <c r="Q29" i="36" s="1"/>
  <c r="R29" i="36"/>
  <c r="B27" i="36"/>
  <c r="Q27" i="36" s="1"/>
  <c r="R27" i="36"/>
  <c r="B26" i="36"/>
  <c r="Q26" i="36" s="1"/>
  <c r="R26" i="36"/>
  <c r="B28" i="36"/>
  <c r="Q28" i="36" s="1"/>
  <c r="R28" i="36"/>
  <c r="B33" i="36"/>
  <c r="Q33" i="36" s="1"/>
  <c r="R33" i="36"/>
  <c r="B31" i="36"/>
  <c r="Q31" i="36" s="1"/>
  <c r="R31" i="36"/>
  <c r="B26" i="35"/>
  <c r="Q26" i="35" s="1"/>
  <c r="R26" i="35"/>
  <c r="B25" i="35"/>
  <c r="Q25" i="35" s="1"/>
  <c r="R25" i="35"/>
  <c r="B30" i="35"/>
  <c r="Q30" i="35" s="1"/>
  <c r="R30" i="35"/>
  <c r="B32" i="35"/>
  <c r="Q32" i="35" s="1"/>
  <c r="R32" i="35"/>
  <c r="B29" i="35"/>
  <c r="Q29" i="35" s="1"/>
  <c r="R29" i="35"/>
  <c r="B27" i="35"/>
  <c r="Q27" i="35" s="1"/>
  <c r="R27" i="35"/>
  <c r="B28" i="35"/>
  <c r="Q28" i="35" s="1"/>
  <c r="R28" i="35"/>
  <c r="B33" i="35"/>
  <c r="Q33" i="35" s="1"/>
  <c r="R33" i="35"/>
  <c r="B31" i="35"/>
  <c r="Q31" i="35" s="1"/>
  <c r="R31" i="35"/>
  <c r="B32" i="34"/>
  <c r="Q32" i="34" s="1"/>
  <c r="R32" i="34"/>
  <c r="B25" i="34"/>
  <c r="Q25" i="34" s="1"/>
  <c r="R25" i="34"/>
  <c r="B30" i="34"/>
  <c r="Q30" i="34" s="1"/>
  <c r="R30" i="34"/>
  <c r="B26" i="34"/>
  <c r="Q26" i="34" s="1"/>
  <c r="R26" i="34"/>
  <c r="B29" i="34"/>
  <c r="Q29" i="34" s="1"/>
  <c r="R29" i="34"/>
  <c r="B27" i="34"/>
  <c r="Q27" i="34" s="1"/>
  <c r="R27" i="34"/>
  <c r="B28" i="34"/>
  <c r="Q28" i="34" s="1"/>
  <c r="R28" i="34"/>
  <c r="B33" i="34"/>
  <c r="Q33" i="34" s="1"/>
  <c r="R33" i="34"/>
  <c r="B31" i="34"/>
  <c r="Q31" i="34" s="1"/>
  <c r="R31" i="34"/>
  <c r="B33" i="33"/>
  <c r="Q33" i="33" s="1"/>
  <c r="R33" i="33"/>
  <c r="B30" i="33"/>
  <c r="Q30" i="33" s="1"/>
  <c r="R30" i="33"/>
  <c r="B29" i="33"/>
  <c r="Q29" i="33" s="1"/>
  <c r="R29" i="33"/>
  <c r="B28" i="33"/>
  <c r="Q28" i="33" s="1"/>
  <c r="R28" i="33"/>
  <c r="B27" i="33"/>
  <c r="Q27" i="33" s="1"/>
  <c r="R27" i="33"/>
  <c r="B26" i="33"/>
  <c r="Q26" i="33" s="1"/>
  <c r="R26" i="33"/>
  <c r="B25" i="33"/>
  <c r="Q25" i="33" s="1"/>
  <c r="R25" i="33"/>
  <c r="B32" i="33"/>
  <c r="Q32" i="33" s="1"/>
  <c r="R32" i="33"/>
  <c r="B31" i="33"/>
  <c r="Q31" i="33" s="1"/>
  <c r="R31" i="33"/>
  <c r="C50" i="32"/>
  <c r="C48" i="32"/>
  <c r="C46" i="32"/>
  <c r="C44" i="32"/>
  <c r="C51" i="32"/>
  <c r="C47" i="32"/>
  <c r="C49" i="32"/>
  <c r="C45" i="32"/>
  <c r="C43" i="32"/>
  <c r="B26" i="32"/>
  <c r="Q26" i="32" s="1"/>
  <c r="R26" i="32"/>
  <c r="B29" i="32"/>
  <c r="Q29" i="32" s="1"/>
  <c r="R29" i="32"/>
  <c r="B30" i="32"/>
  <c r="Q30" i="32" s="1"/>
  <c r="R30" i="32"/>
  <c r="B28" i="32"/>
  <c r="Q28" i="32" s="1"/>
  <c r="R28" i="32"/>
  <c r="B27" i="32"/>
  <c r="Q27" i="32" s="1"/>
  <c r="R27" i="32"/>
  <c r="B25" i="32"/>
  <c r="Q25" i="32" s="1"/>
  <c r="R25" i="32"/>
  <c r="B33" i="32"/>
  <c r="Q33" i="32" s="1"/>
  <c r="R33" i="32"/>
  <c r="B32" i="32"/>
  <c r="Q32" i="32" s="1"/>
  <c r="R32" i="32"/>
  <c r="B31" i="32"/>
  <c r="Q31" i="32" s="1"/>
  <c r="R31" i="32"/>
  <c r="C51" i="31"/>
  <c r="C43" i="31"/>
  <c r="C50" i="31"/>
  <c r="C48" i="31"/>
  <c r="C46" i="31"/>
  <c r="C44" i="31"/>
  <c r="C49" i="31"/>
  <c r="C47" i="31"/>
  <c r="C45" i="31"/>
  <c r="B28" i="31"/>
  <c r="Q28" i="31" s="1"/>
  <c r="R28" i="31"/>
  <c r="B26" i="31"/>
  <c r="Q26" i="31" s="1"/>
  <c r="R26" i="31"/>
  <c r="B25" i="31"/>
  <c r="Q25" i="31" s="1"/>
  <c r="R25" i="31"/>
  <c r="B30" i="31"/>
  <c r="Q30" i="31" s="1"/>
  <c r="R30" i="31"/>
  <c r="B29" i="31"/>
  <c r="Q29" i="31" s="1"/>
  <c r="R29" i="31"/>
  <c r="B27" i="31"/>
  <c r="Q27" i="31" s="1"/>
  <c r="R27" i="31"/>
  <c r="B32" i="31"/>
  <c r="Q32" i="31" s="1"/>
  <c r="R32" i="31"/>
  <c r="B33" i="31"/>
  <c r="Q33" i="31" s="1"/>
  <c r="R33" i="31"/>
  <c r="B31" i="31"/>
  <c r="Q31" i="31" s="1"/>
  <c r="R31" i="31"/>
  <c r="C43" i="30"/>
  <c r="C50" i="30"/>
  <c r="C48" i="30"/>
  <c r="C46" i="30"/>
  <c r="C44" i="30"/>
  <c r="C47" i="30"/>
  <c r="C45" i="30"/>
  <c r="C51" i="30"/>
  <c r="C49" i="30"/>
  <c r="R32" i="30"/>
  <c r="B32" i="30"/>
  <c r="Q32" i="30" s="1"/>
  <c r="R26" i="30"/>
  <c r="B26" i="30"/>
  <c r="Q26" i="30" s="1"/>
  <c r="B25" i="30"/>
  <c r="Q25" i="30" s="1"/>
  <c r="R25" i="30"/>
  <c r="R30" i="30"/>
  <c r="B30" i="30"/>
  <c r="Q30" i="30" s="1"/>
  <c r="R29" i="30"/>
  <c r="B29" i="30"/>
  <c r="Q29" i="30" s="1"/>
  <c r="R27" i="30"/>
  <c r="B27" i="30"/>
  <c r="Q27" i="30" s="1"/>
  <c r="R28" i="30"/>
  <c r="B28" i="30"/>
  <c r="Q28" i="30" s="1"/>
  <c r="B33" i="30"/>
  <c r="Q33" i="30" s="1"/>
  <c r="R33" i="30"/>
  <c r="R31" i="30"/>
  <c r="B31" i="30"/>
  <c r="Q31" i="30" s="1"/>
  <c r="B25" i="28"/>
  <c r="Q25" i="28" s="1"/>
  <c r="B31" i="28"/>
  <c r="Q31" i="28" s="1"/>
  <c r="B27" i="28"/>
  <c r="Q27" i="28" s="1"/>
  <c r="R27" i="28"/>
  <c r="B28" i="28"/>
  <c r="Q28" i="28" s="1"/>
  <c r="R28" i="28"/>
  <c r="B30" i="28"/>
  <c r="Q30" i="28" s="1"/>
  <c r="R30" i="28"/>
  <c r="B33" i="28"/>
  <c r="Q33" i="28" s="1"/>
  <c r="R33" i="28"/>
  <c r="B32" i="28"/>
  <c r="Q32" i="28" s="1"/>
  <c r="R32" i="28"/>
  <c r="B29" i="28"/>
  <c r="Q29" i="28" s="1"/>
  <c r="R29" i="28"/>
  <c r="C35" i="28"/>
  <c r="R35" i="28" s="1"/>
  <c r="C39" i="28"/>
  <c r="C36" i="28"/>
  <c r="C40" i="28"/>
  <c r="C37" i="28"/>
  <c r="C41" i="28"/>
  <c r="C38" i="28"/>
  <c r="C42" i="28"/>
  <c r="C34" i="28"/>
  <c r="B16" i="28"/>
  <c r="Q16" i="28" s="1"/>
  <c r="C7" i="28"/>
  <c r="R7" i="28" s="1"/>
  <c r="C8" i="28"/>
  <c r="R8" i="28" s="1"/>
  <c r="C12" i="28"/>
  <c r="C14" i="28"/>
  <c r="C15" i="28"/>
  <c r="C9" i="28"/>
  <c r="R9" i="28" s="1"/>
  <c r="C13" i="28"/>
  <c r="C10" i="28"/>
  <c r="R10" i="28" s="1"/>
  <c r="C11" i="28"/>
  <c r="R11" i="28" s="1"/>
  <c r="C86" i="2"/>
  <c r="AC36" i="27"/>
  <c r="N36" i="27" s="1"/>
  <c r="AC36" i="26"/>
  <c r="N36" i="26" s="1"/>
  <c r="AC36" i="24"/>
  <c r="N36" i="24" s="1"/>
  <c r="AC36" i="23"/>
  <c r="N36" i="23" s="1"/>
  <c r="AC36" i="21"/>
  <c r="N36" i="21" s="1"/>
  <c r="AC36" i="19"/>
  <c r="N36" i="19" s="1"/>
  <c r="AC36" i="25"/>
  <c r="N36" i="25" s="1"/>
  <c r="AC36" i="22"/>
  <c r="N36" i="22" s="1"/>
  <c r="AC36" i="20"/>
  <c r="N36" i="20" s="1"/>
  <c r="AC36" i="18"/>
  <c r="N36" i="18" s="1"/>
  <c r="AC36" i="17"/>
  <c r="N36" i="17" s="1"/>
  <c r="AC36" i="1"/>
  <c r="R85" i="2"/>
  <c r="D74" i="2"/>
  <c r="X19" i="27"/>
  <c r="X19" i="21"/>
  <c r="X19" i="19"/>
  <c r="X19" i="25"/>
  <c r="X19" i="23"/>
  <c r="E20" i="1"/>
  <c r="F21" i="18"/>
  <c r="K21" i="18" s="1"/>
  <c r="X19" i="24"/>
  <c r="X19" i="22"/>
  <c r="X19" i="17"/>
  <c r="E20" i="23"/>
  <c r="E21" i="24"/>
  <c r="E20" i="27"/>
  <c r="X19" i="26"/>
  <c r="X19" i="18"/>
  <c r="X19" i="1"/>
  <c r="X19" i="20"/>
  <c r="Y60" i="2"/>
  <c r="AQ59" i="2"/>
  <c r="F20" i="25"/>
  <c r="K20" i="25" s="1"/>
  <c r="F21" i="27"/>
  <c r="K21" i="27" s="1"/>
  <c r="E20" i="25"/>
  <c r="E21" i="26"/>
  <c r="F20" i="19"/>
  <c r="K20" i="19" s="1"/>
  <c r="F20" i="21"/>
  <c r="K20" i="21" s="1"/>
  <c r="F21" i="17"/>
  <c r="K21" i="17" s="1"/>
  <c r="E18" i="1"/>
  <c r="M18" i="1"/>
  <c r="F18" i="1"/>
  <c r="K18" i="1" s="1"/>
  <c r="M18" i="22"/>
  <c r="B18" i="22" s="1"/>
  <c r="C18" i="22" s="1"/>
  <c r="F18" i="22"/>
  <c r="K18" i="22" s="1"/>
  <c r="E18" i="22"/>
  <c r="M18" i="25"/>
  <c r="B18" i="25" s="1"/>
  <c r="C18" i="25" s="1"/>
  <c r="F18" i="25"/>
  <c r="K18" i="25" s="1"/>
  <c r="E18" i="25"/>
  <c r="E27" i="27"/>
  <c r="E26" i="19"/>
  <c r="X29" i="23"/>
  <c r="D96" i="2"/>
  <c r="E20" i="18"/>
  <c r="M13" i="1"/>
  <c r="F13" i="1"/>
  <c r="K13" i="1" s="1"/>
  <c r="E13" i="1"/>
  <c r="F13" i="27"/>
  <c r="K13" i="27" s="1"/>
  <c r="M13" i="27"/>
  <c r="B13" i="27" s="1"/>
  <c r="C13" i="27" s="1"/>
  <c r="E13" i="27"/>
  <c r="AU58" i="2"/>
  <c r="E27" i="26"/>
  <c r="E22" i="25"/>
  <c r="X29" i="19"/>
  <c r="X29" i="22"/>
  <c r="F29" i="22" s="1"/>
  <c r="K29" i="22" s="1"/>
  <c r="E22" i="27"/>
  <c r="M23" i="23"/>
  <c r="B23" i="23" s="1"/>
  <c r="C23" i="23" s="1"/>
  <c r="F23" i="23"/>
  <c r="K23" i="23" s="1"/>
  <c r="E23" i="23"/>
  <c r="E20" i="26"/>
  <c r="F21" i="23"/>
  <c r="K21" i="23" s="1"/>
  <c r="E21" i="25"/>
  <c r="M13" i="20"/>
  <c r="B13" i="20" s="1"/>
  <c r="C13" i="20" s="1"/>
  <c r="F13" i="20"/>
  <c r="K13" i="20" s="1"/>
  <c r="E13" i="20"/>
  <c r="F13" i="22"/>
  <c r="K13" i="22" s="1"/>
  <c r="M13" i="22"/>
  <c r="B13" i="22" s="1"/>
  <c r="C13" i="22" s="1"/>
  <c r="E13" i="22"/>
  <c r="F13" i="25"/>
  <c r="K13" i="25" s="1"/>
  <c r="M13" i="25"/>
  <c r="B13" i="25" s="1"/>
  <c r="C13" i="25" s="1"/>
  <c r="E13" i="25"/>
  <c r="F18" i="19"/>
  <c r="K18" i="19" s="1"/>
  <c r="M18" i="19"/>
  <c r="B18" i="19" s="1"/>
  <c r="C18" i="19" s="1"/>
  <c r="E18" i="19"/>
  <c r="F18" i="18"/>
  <c r="K18" i="18" s="1"/>
  <c r="M18" i="18"/>
  <c r="B18" i="18" s="1"/>
  <c r="C18" i="18" s="1"/>
  <c r="E18" i="18"/>
  <c r="E18" i="24"/>
  <c r="F18" i="24"/>
  <c r="K18" i="24" s="1"/>
  <c r="M18" i="24"/>
  <c r="B18" i="24" s="1"/>
  <c r="C18" i="24" s="1"/>
  <c r="F26" i="25"/>
  <c r="K26" i="25" s="1"/>
  <c r="F22" i="21"/>
  <c r="K22" i="21" s="1"/>
  <c r="E22" i="1"/>
  <c r="F26" i="26"/>
  <c r="K26" i="26" s="1"/>
  <c r="E26" i="17"/>
  <c r="F22" i="22"/>
  <c r="K22" i="22" s="1"/>
  <c r="F27" i="23"/>
  <c r="K27" i="23" s="1"/>
  <c r="E22" i="17"/>
  <c r="X29" i="18"/>
  <c r="M29" i="18" s="1"/>
  <c r="B29" i="18" s="1"/>
  <c r="C29" i="18" s="1"/>
  <c r="X29" i="21"/>
  <c r="M29" i="21" s="1"/>
  <c r="B29" i="21" s="1"/>
  <c r="C29" i="21" s="1"/>
  <c r="X29" i="26"/>
  <c r="F22" i="18"/>
  <c r="K22" i="18" s="1"/>
  <c r="F27" i="18"/>
  <c r="K27" i="18" s="1"/>
  <c r="E22" i="26"/>
  <c r="F22" i="20"/>
  <c r="K22" i="20" s="1"/>
  <c r="E23" i="25"/>
  <c r="M23" i="25"/>
  <c r="B23" i="25" s="1"/>
  <c r="C23" i="25" s="1"/>
  <c r="F23" i="25"/>
  <c r="K23" i="25" s="1"/>
  <c r="M23" i="18"/>
  <c r="B23" i="18" s="1"/>
  <c r="C23" i="18" s="1"/>
  <c r="F23" i="18"/>
  <c r="K23" i="18" s="1"/>
  <c r="E23" i="18"/>
  <c r="M23" i="24"/>
  <c r="B23" i="24" s="1"/>
  <c r="C23" i="24" s="1"/>
  <c r="F23" i="24"/>
  <c r="K23" i="24" s="1"/>
  <c r="E23" i="24"/>
  <c r="E21" i="18"/>
  <c r="E20" i="19"/>
  <c r="F20" i="23"/>
  <c r="K20" i="23" s="1"/>
  <c r="F20" i="26"/>
  <c r="K20" i="26" s="1"/>
  <c r="F20" i="24"/>
  <c r="K20" i="24" s="1"/>
  <c r="F21" i="19"/>
  <c r="K21" i="19" s="1"/>
  <c r="C106" i="2"/>
  <c r="AC56" i="26"/>
  <c r="N56" i="26" s="1"/>
  <c r="AC56" i="25"/>
  <c r="N56" i="25" s="1"/>
  <c r="AC56" i="21"/>
  <c r="N56" i="21" s="1"/>
  <c r="AC56" i="19"/>
  <c r="N56" i="19" s="1"/>
  <c r="AC56" i="27"/>
  <c r="N56" i="27" s="1"/>
  <c r="AC56" i="22"/>
  <c r="N56" i="22" s="1"/>
  <c r="AC56" i="23"/>
  <c r="N56" i="23" s="1"/>
  <c r="AC56" i="24"/>
  <c r="N56" i="24" s="1"/>
  <c r="AC56" i="18"/>
  <c r="N56" i="18" s="1"/>
  <c r="AC56" i="20"/>
  <c r="N56" i="20" s="1"/>
  <c r="AC56" i="17"/>
  <c r="N56" i="17" s="1"/>
  <c r="AC56" i="1"/>
  <c r="C111" i="2"/>
  <c r="R105" i="2"/>
  <c r="D100" i="2"/>
  <c r="D106" i="2" s="1"/>
  <c r="AR59" i="2"/>
  <c r="E20" i="22"/>
  <c r="E21" i="1"/>
  <c r="E21" i="22"/>
  <c r="AT59" i="2"/>
  <c r="E21" i="17"/>
  <c r="E20" i="20"/>
  <c r="M13" i="18"/>
  <c r="B13" i="18" s="1"/>
  <c r="C13" i="18" s="1"/>
  <c r="F13" i="18"/>
  <c r="K13" i="18" s="1"/>
  <c r="E13" i="18"/>
  <c r="F13" i="23"/>
  <c r="K13" i="23" s="1"/>
  <c r="M13" i="23"/>
  <c r="B13" i="23" s="1"/>
  <c r="C13" i="23" s="1"/>
  <c r="E13" i="23"/>
  <c r="M13" i="24"/>
  <c r="B13" i="24" s="1"/>
  <c r="C13" i="24" s="1"/>
  <c r="F13" i="24"/>
  <c r="K13" i="24" s="1"/>
  <c r="E13" i="24"/>
  <c r="M18" i="21"/>
  <c r="B18" i="21" s="1"/>
  <c r="C18" i="21" s="1"/>
  <c r="F18" i="21"/>
  <c r="K18" i="21" s="1"/>
  <c r="E18" i="21"/>
  <c r="E18" i="26"/>
  <c r="M18" i="26"/>
  <c r="B18" i="26" s="1"/>
  <c r="C18" i="26" s="1"/>
  <c r="F18" i="26"/>
  <c r="K18" i="26" s="1"/>
  <c r="E18" i="20"/>
  <c r="M18" i="20"/>
  <c r="B18" i="20" s="1"/>
  <c r="C18" i="20" s="1"/>
  <c r="F18" i="20"/>
  <c r="K18" i="20" s="1"/>
  <c r="AC31" i="24"/>
  <c r="N31" i="24" s="1"/>
  <c r="AC31" i="25"/>
  <c r="N31" i="25" s="1"/>
  <c r="AC31" i="27"/>
  <c r="N31" i="27" s="1"/>
  <c r="AC31" i="22"/>
  <c r="N31" i="22" s="1"/>
  <c r="AC31" i="26"/>
  <c r="N31" i="26" s="1"/>
  <c r="AC31" i="23"/>
  <c r="N31" i="23" s="1"/>
  <c r="AC31" i="21"/>
  <c r="N31" i="21" s="1"/>
  <c r="AC31" i="20"/>
  <c r="N31" i="20" s="1"/>
  <c r="AC31" i="19"/>
  <c r="N31" i="19" s="1"/>
  <c r="AC31" i="17"/>
  <c r="N31" i="17" s="1"/>
  <c r="AC31" i="18"/>
  <c r="N31" i="18" s="1"/>
  <c r="AC31" i="1"/>
  <c r="R80" i="2"/>
  <c r="F80" i="2"/>
  <c r="M23" i="17"/>
  <c r="B23" i="17" s="1"/>
  <c r="C23" i="17" s="1"/>
  <c r="F23" i="17"/>
  <c r="K23" i="17" s="1"/>
  <c r="E23" i="17"/>
  <c r="M23" i="22"/>
  <c r="B23" i="22" s="1"/>
  <c r="C23" i="22" s="1"/>
  <c r="E23" i="22"/>
  <c r="F23" i="22"/>
  <c r="K23" i="22" s="1"/>
  <c r="E23" i="26"/>
  <c r="F23" i="26"/>
  <c r="K23" i="26" s="1"/>
  <c r="M23" i="26"/>
  <c r="B23" i="26" s="1"/>
  <c r="C23" i="26" s="1"/>
  <c r="C101" i="2"/>
  <c r="D101" i="2" s="1"/>
  <c r="AC51" i="24"/>
  <c r="N51" i="24" s="1"/>
  <c r="AC51" i="27"/>
  <c r="N51" i="27" s="1"/>
  <c r="AC51" i="26"/>
  <c r="N51" i="26" s="1"/>
  <c r="AC51" i="25"/>
  <c r="N51" i="25" s="1"/>
  <c r="AC51" i="22"/>
  <c r="N51" i="22" s="1"/>
  <c r="AC51" i="21"/>
  <c r="N51" i="21" s="1"/>
  <c r="AC51" i="23"/>
  <c r="N51" i="23" s="1"/>
  <c r="AC51" i="20"/>
  <c r="N51" i="20" s="1"/>
  <c r="AC51" i="19"/>
  <c r="N51" i="19" s="1"/>
  <c r="AC51" i="18"/>
  <c r="N51" i="18" s="1"/>
  <c r="AC51" i="17"/>
  <c r="N51" i="17" s="1"/>
  <c r="AC51" i="1"/>
  <c r="R100" i="2"/>
  <c r="F13" i="19"/>
  <c r="K13" i="19" s="1"/>
  <c r="M13" i="19"/>
  <c r="B13" i="19" s="1"/>
  <c r="C13" i="19" s="1"/>
  <c r="E13" i="19"/>
  <c r="E27" i="22"/>
  <c r="F27" i="20"/>
  <c r="K27" i="20" s="1"/>
  <c r="E22" i="20"/>
  <c r="AQ60" i="2"/>
  <c r="F23" i="19"/>
  <c r="K23" i="19" s="1"/>
  <c r="E23" i="19"/>
  <c r="M23" i="19"/>
  <c r="B23" i="19" s="1"/>
  <c r="C23" i="19" s="1"/>
  <c r="M23" i="21"/>
  <c r="B23" i="21" s="1"/>
  <c r="C23" i="21" s="1"/>
  <c r="F23" i="21"/>
  <c r="K23" i="21" s="1"/>
  <c r="E23" i="21"/>
  <c r="F21" i="26"/>
  <c r="K21" i="26" s="1"/>
  <c r="F20" i="1"/>
  <c r="K20" i="1" s="1"/>
  <c r="F21" i="21"/>
  <c r="K21" i="21" s="1"/>
  <c r="F20" i="22"/>
  <c r="K20" i="22" s="1"/>
  <c r="C91" i="2"/>
  <c r="AC41" i="27"/>
  <c r="N41" i="27" s="1"/>
  <c r="AC41" i="25"/>
  <c r="N41" i="25" s="1"/>
  <c r="AC41" i="23"/>
  <c r="N41" i="23" s="1"/>
  <c r="AC41" i="26"/>
  <c r="N41" i="26" s="1"/>
  <c r="AC41" i="24"/>
  <c r="N41" i="24" s="1"/>
  <c r="AC41" i="22"/>
  <c r="N41" i="22" s="1"/>
  <c r="AC41" i="21"/>
  <c r="N41" i="21" s="1"/>
  <c r="AC41" i="20"/>
  <c r="N41" i="20" s="1"/>
  <c r="AC41" i="19"/>
  <c r="N41" i="19" s="1"/>
  <c r="AC41" i="17"/>
  <c r="N41" i="17" s="1"/>
  <c r="AC41" i="18"/>
  <c r="N41" i="18" s="1"/>
  <c r="AC41" i="1"/>
  <c r="R90" i="2"/>
  <c r="D79" i="2"/>
  <c r="D85" i="2" s="1"/>
  <c r="D91" i="2" s="1"/>
  <c r="X24" i="26"/>
  <c r="X24" i="20"/>
  <c r="X24" i="22"/>
  <c r="X24" i="18"/>
  <c r="X24" i="25"/>
  <c r="X24" i="19"/>
  <c r="X24" i="17"/>
  <c r="X24" i="23"/>
  <c r="X24" i="21"/>
  <c r="X24" i="1"/>
  <c r="X24" i="27"/>
  <c r="X24" i="24"/>
  <c r="E22" i="23"/>
  <c r="E22" i="21"/>
  <c r="F22" i="1"/>
  <c r="K22" i="1" s="1"/>
  <c r="F27" i="17"/>
  <c r="K27" i="17" s="1"/>
  <c r="F26" i="18"/>
  <c r="K26" i="18" s="1"/>
  <c r="E22" i="22"/>
  <c r="F27" i="19"/>
  <c r="K27" i="19" s="1"/>
  <c r="F22" i="19"/>
  <c r="K22" i="19" s="1"/>
  <c r="F22" i="17"/>
  <c r="K22" i="17" s="1"/>
  <c r="E27" i="1"/>
  <c r="X29" i="17"/>
  <c r="X29" i="24"/>
  <c r="M29" i="24" s="1"/>
  <c r="B29" i="24" s="1"/>
  <c r="C29" i="24" s="1"/>
  <c r="X29" i="27"/>
  <c r="E29" i="27" s="1"/>
  <c r="F22" i="24"/>
  <c r="K22" i="24" s="1"/>
  <c r="E22" i="18"/>
  <c r="F22" i="26"/>
  <c r="K22" i="26" s="1"/>
  <c r="E26" i="20"/>
  <c r="E23" i="1"/>
  <c r="M23" i="1"/>
  <c r="F23" i="1"/>
  <c r="K23" i="1" s="1"/>
  <c r="E23" i="20"/>
  <c r="M23" i="20"/>
  <c r="B23" i="20" s="1"/>
  <c r="C23" i="20" s="1"/>
  <c r="F23" i="20"/>
  <c r="K23" i="20" s="1"/>
  <c r="F23" i="27"/>
  <c r="K23" i="27" s="1"/>
  <c r="M23" i="27"/>
  <c r="B23" i="27" s="1"/>
  <c r="C23" i="27" s="1"/>
  <c r="E23" i="27"/>
  <c r="F20" i="27"/>
  <c r="K20" i="27" s="1"/>
  <c r="F21" i="24"/>
  <c r="K21" i="24" s="1"/>
  <c r="F21" i="25"/>
  <c r="K21" i="25" s="1"/>
  <c r="E21" i="21"/>
  <c r="AS59" i="2"/>
  <c r="C96" i="2"/>
  <c r="AC46" i="26"/>
  <c r="N46" i="26" s="1"/>
  <c r="AC46" i="27"/>
  <c r="N46" i="27" s="1"/>
  <c r="AC46" i="25"/>
  <c r="N46" i="25" s="1"/>
  <c r="AC46" i="24"/>
  <c r="N46" i="24" s="1"/>
  <c r="AC46" i="22"/>
  <c r="N46" i="22" s="1"/>
  <c r="AC46" i="20"/>
  <c r="N46" i="20" s="1"/>
  <c r="AC46" i="18"/>
  <c r="N46" i="18" s="1"/>
  <c r="AC46" i="23"/>
  <c r="N46" i="23" s="1"/>
  <c r="AC46" i="19"/>
  <c r="N46" i="19" s="1"/>
  <c r="AC46" i="21"/>
  <c r="N46" i="21" s="1"/>
  <c r="AC46" i="17"/>
  <c r="N46" i="17" s="1"/>
  <c r="R95" i="2"/>
  <c r="AC46" i="1"/>
  <c r="E21" i="23"/>
  <c r="E21" i="20"/>
  <c r="F21" i="22"/>
  <c r="K21" i="22" s="1"/>
  <c r="F20" i="17"/>
  <c r="K20" i="17" s="1"/>
  <c r="AD58" i="2"/>
  <c r="AP59" i="2"/>
  <c r="F13" i="17"/>
  <c r="K13" i="17" s="1"/>
  <c r="M13" i="17"/>
  <c r="B13" i="17" s="1"/>
  <c r="C13" i="17" s="1"/>
  <c r="E13" i="17"/>
  <c r="M13" i="21"/>
  <c r="B13" i="21" s="1"/>
  <c r="C13" i="21" s="1"/>
  <c r="F13" i="21"/>
  <c r="K13" i="21" s="1"/>
  <c r="E13" i="21"/>
  <c r="F13" i="26"/>
  <c r="K13" i="26" s="1"/>
  <c r="M13" i="26"/>
  <c r="B13" i="26" s="1"/>
  <c r="C13" i="26" s="1"/>
  <c r="E13" i="26"/>
  <c r="M18" i="27"/>
  <c r="B18" i="27" s="1"/>
  <c r="C18" i="27" s="1"/>
  <c r="E18" i="27"/>
  <c r="F18" i="27"/>
  <c r="K18" i="27" s="1"/>
  <c r="F18" i="17"/>
  <c r="K18" i="17" s="1"/>
  <c r="M18" i="17"/>
  <c r="B18" i="17" s="1"/>
  <c r="C18" i="17" s="1"/>
  <c r="E18" i="17"/>
  <c r="E18" i="23"/>
  <c r="M18" i="23"/>
  <c r="B18" i="23" s="1"/>
  <c r="C18" i="23" s="1"/>
  <c r="F18" i="23"/>
  <c r="K18" i="23" s="1"/>
  <c r="X40" i="27"/>
  <c r="X40" i="26"/>
  <c r="X40" i="25"/>
  <c r="X40" i="24"/>
  <c r="X40" i="22"/>
  <c r="X40" i="23"/>
  <c r="X40" i="18"/>
  <c r="X40" i="20"/>
  <c r="X40" i="21"/>
  <c r="X40" i="19"/>
  <c r="X40" i="17"/>
  <c r="X40" i="1"/>
  <c r="M28" i="1"/>
  <c r="M28" i="20"/>
  <c r="B28" i="20" s="1"/>
  <c r="C28" i="20" s="1"/>
  <c r="F28" i="20"/>
  <c r="K28" i="20" s="1"/>
  <c r="M28" i="25"/>
  <c r="B28" i="25" s="1"/>
  <c r="C28" i="25" s="1"/>
  <c r="E28" i="25"/>
  <c r="F28" i="25"/>
  <c r="K28" i="25" s="1"/>
  <c r="M39" i="1"/>
  <c r="M39" i="21"/>
  <c r="B39" i="21" s="1"/>
  <c r="C39" i="21" s="1"/>
  <c r="M39" i="24"/>
  <c r="B39" i="24" s="1"/>
  <c r="C39" i="24" s="1"/>
  <c r="M29" i="19"/>
  <c r="B29" i="19" s="1"/>
  <c r="C29" i="19" s="1"/>
  <c r="F29" i="19"/>
  <c r="K29" i="19" s="1"/>
  <c r="M29" i="22"/>
  <c r="B29" i="22" s="1"/>
  <c r="C29" i="22" s="1"/>
  <c r="M29" i="23"/>
  <c r="B29" i="23" s="1"/>
  <c r="C29" i="23" s="1"/>
  <c r="E29" i="23"/>
  <c r="M34" i="18"/>
  <c r="B34" i="18" s="1"/>
  <c r="C34" i="18" s="1"/>
  <c r="M34" i="20"/>
  <c r="B34" i="20" s="1"/>
  <c r="C34" i="20" s="1"/>
  <c r="M34" i="24"/>
  <c r="B34" i="24" s="1"/>
  <c r="C34" i="24" s="1"/>
  <c r="X30" i="27"/>
  <c r="X30" i="24"/>
  <c r="X30" i="17"/>
  <c r="X45" i="27"/>
  <c r="X45" i="26"/>
  <c r="X45" i="25"/>
  <c r="X45" i="23"/>
  <c r="X45" i="21"/>
  <c r="X45" i="20"/>
  <c r="X45" i="22"/>
  <c r="X45" i="19"/>
  <c r="X45" i="24"/>
  <c r="X45" i="18"/>
  <c r="X45" i="17"/>
  <c r="X45" i="1"/>
  <c r="M28" i="17"/>
  <c r="B28" i="17" s="1"/>
  <c r="C28" i="17" s="1"/>
  <c r="F28" i="17"/>
  <c r="K28" i="17" s="1"/>
  <c r="M28" i="24"/>
  <c r="B28" i="24" s="1"/>
  <c r="C28" i="24" s="1"/>
  <c r="M28" i="27"/>
  <c r="B28" i="27" s="1"/>
  <c r="C28" i="27" s="1"/>
  <c r="E28" i="27"/>
  <c r="M39" i="20"/>
  <c r="B39" i="20" s="1"/>
  <c r="C39" i="20" s="1"/>
  <c r="M39" i="22"/>
  <c r="B39" i="22" s="1"/>
  <c r="C39" i="22" s="1"/>
  <c r="M39" i="27"/>
  <c r="B39" i="27" s="1"/>
  <c r="C39" i="27" s="1"/>
  <c r="M34" i="17"/>
  <c r="B34" i="17" s="1"/>
  <c r="C34" i="17" s="1"/>
  <c r="M34" i="21"/>
  <c r="B34" i="21" s="1"/>
  <c r="C34" i="21" s="1"/>
  <c r="M34" i="27"/>
  <c r="B34" i="27" s="1"/>
  <c r="C34" i="27" s="1"/>
  <c r="M29" i="1"/>
  <c r="E29" i="1"/>
  <c r="M29" i="20"/>
  <c r="B29" i="20" s="1"/>
  <c r="C29" i="20" s="1"/>
  <c r="M29" i="25"/>
  <c r="B29" i="25" s="1"/>
  <c r="C29" i="25" s="1"/>
  <c r="F29" i="25"/>
  <c r="K29" i="25" s="1"/>
  <c r="X35" i="27"/>
  <c r="X35" i="26"/>
  <c r="X35" i="24"/>
  <c r="X35" i="25"/>
  <c r="X35" i="21"/>
  <c r="X35" i="22"/>
  <c r="X35" i="20"/>
  <c r="X35" i="19"/>
  <c r="X35" i="23"/>
  <c r="X35" i="17"/>
  <c r="X35" i="18"/>
  <c r="X35" i="1"/>
  <c r="M34" i="1"/>
  <c r="M34" i="23"/>
  <c r="B34" i="23" s="1"/>
  <c r="C34" i="23" s="1"/>
  <c r="M34" i="25"/>
  <c r="B34" i="25" s="1"/>
  <c r="C34" i="25" s="1"/>
  <c r="M28" i="18"/>
  <c r="B28" i="18" s="1"/>
  <c r="C28" i="18" s="1"/>
  <c r="F28" i="18"/>
  <c r="K28" i="18" s="1"/>
  <c r="M28" i="22"/>
  <c r="B28" i="22" s="1"/>
  <c r="C28" i="22" s="1"/>
  <c r="M28" i="23"/>
  <c r="B28" i="23" s="1"/>
  <c r="C28" i="23" s="1"/>
  <c r="F28" i="23"/>
  <c r="K28" i="23" s="1"/>
  <c r="M39" i="17"/>
  <c r="B39" i="17" s="1"/>
  <c r="C39" i="17" s="1"/>
  <c r="M39" i="18"/>
  <c r="B39" i="18" s="1"/>
  <c r="C39" i="18" s="1"/>
  <c r="M39" i="25"/>
  <c r="B39" i="25" s="1"/>
  <c r="C39" i="25" s="1"/>
  <c r="E29" i="18"/>
  <c r="F29" i="18"/>
  <c r="K29" i="18" s="1"/>
  <c r="M29" i="26"/>
  <c r="B29" i="26" s="1"/>
  <c r="C29" i="26" s="1"/>
  <c r="X41" i="27"/>
  <c r="X41" i="26"/>
  <c r="X41" i="25"/>
  <c r="X41" i="24"/>
  <c r="X41" i="22"/>
  <c r="X41" i="23"/>
  <c r="X41" i="18"/>
  <c r="X41" i="21"/>
  <c r="X41" i="20"/>
  <c r="X41" i="19"/>
  <c r="X41" i="17"/>
  <c r="X41" i="1"/>
  <c r="M28" i="19"/>
  <c r="B28" i="19" s="1"/>
  <c r="C28" i="19" s="1"/>
  <c r="F28" i="19"/>
  <c r="K28" i="19" s="1"/>
  <c r="M28" i="21"/>
  <c r="B28" i="21" s="1"/>
  <c r="C28" i="21" s="1"/>
  <c r="M28" i="26"/>
  <c r="B28" i="26" s="1"/>
  <c r="C28" i="26" s="1"/>
  <c r="E28" i="26"/>
  <c r="M39" i="19"/>
  <c r="B39" i="19" s="1"/>
  <c r="C39" i="19" s="1"/>
  <c r="M39" i="23"/>
  <c r="B39" i="23" s="1"/>
  <c r="C39" i="23" s="1"/>
  <c r="M39" i="26"/>
  <c r="B39" i="26" s="1"/>
  <c r="C39" i="26" s="1"/>
  <c r="M34" i="19"/>
  <c r="B34" i="19" s="1"/>
  <c r="C34" i="19" s="1"/>
  <c r="M34" i="22"/>
  <c r="B34" i="22" s="1"/>
  <c r="C34" i="22" s="1"/>
  <c r="M34" i="26"/>
  <c r="B34" i="26" s="1"/>
  <c r="C34" i="26" s="1"/>
  <c r="M29" i="17"/>
  <c r="B29" i="17" s="1"/>
  <c r="C29" i="17" s="1"/>
  <c r="F29" i="17"/>
  <c r="K29" i="17" s="1"/>
  <c r="E29" i="17"/>
  <c r="F29" i="24"/>
  <c r="K29" i="24" s="1"/>
  <c r="M29" i="27"/>
  <c r="B29" i="27" s="1"/>
  <c r="C29" i="27" s="1"/>
  <c r="X50" i="26"/>
  <c r="X50" i="27"/>
  <c r="X50" i="24"/>
  <c r="X50" i="23"/>
  <c r="X50" i="17"/>
  <c r="X50" i="22"/>
  <c r="X50" i="19"/>
  <c r="X50" i="20"/>
  <c r="X50" i="18"/>
  <c r="X50" i="25"/>
  <c r="X50" i="21"/>
  <c r="X50" i="1"/>
  <c r="M44" i="1"/>
  <c r="M44" i="18"/>
  <c r="B44" i="18" s="1"/>
  <c r="M44" i="22"/>
  <c r="B44" i="22" s="1"/>
  <c r="C38" i="23"/>
  <c r="AI8" i="23"/>
  <c r="AI8" i="18"/>
  <c r="C38" i="18"/>
  <c r="AI8" i="26"/>
  <c r="C38" i="26"/>
  <c r="AI8" i="19"/>
  <c r="C38" i="19"/>
  <c r="M44" i="17"/>
  <c r="B44" i="17" s="1"/>
  <c r="M44" i="23"/>
  <c r="B44" i="23" s="1"/>
  <c r="M44" i="24"/>
  <c r="B44" i="24" s="1"/>
  <c r="C38" i="22"/>
  <c r="AI8" i="22"/>
  <c r="AI8" i="17"/>
  <c r="C38" i="17"/>
  <c r="AI8" i="25"/>
  <c r="C38" i="25"/>
  <c r="M44" i="25"/>
  <c r="B44" i="25" s="1"/>
  <c r="M44" i="20"/>
  <c r="B44" i="20" s="1"/>
  <c r="M44" i="26"/>
  <c r="B44" i="26" s="1"/>
  <c r="AI8" i="20"/>
  <c r="C38" i="20"/>
  <c r="M44" i="21"/>
  <c r="B44" i="21" s="1"/>
  <c r="M44" i="19"/>
  <c r="B44" i="19" s="1"/>
  <c r="M44" i="27"/>
  <c r="B44" i="27" s="1"/>
  <c r="C38" i="27"/>
  <c r="AI8" i="27"/>
  <c r="AI8" i="21"/>
  <c r="C38" i="21"/>
  <c r="AI8" i="24"/>
  <c r="C38" i="24"/>
  <c r="AO66" i="2"/>
  <c r="X66" i="2"/>
  <c r="M100" i="2"/>
  <c r="K100" i="2"/>
  <c r="G100" i="2"/>
  <c r="I100" i="2"/>
  <c r="J100" i="2"/>
  <c r="N100" i="2"/>
  <c r="O100" i="2" s="1"/>
  <c r="P100" i="2" s="1"/>
  <c r="F100" i="2"/>
  <c r="Q100" i="2" s="1"/>
  <c r="L100" i="2"/>
  <c r="H100" i="2"/>
  <c r="K105" i="2"/>
  <c r="L105" i="2"/>
  <c r="F105" i="2"/>
  <c r="Q105" i="2" s="1"/>
  <c r="J105" i="2"/>
  <c r="M105" i="2"/>
  <c r="I105" i="2"/>
  <c r="H105" i="2"/>
  <c r="G105" i="2"/>
  <c r="N105" i="2"/>
  <c r="O105" i="2" s="1"/>
  <c r="P105" i="2" s="1"/>
  <c r="M90" i="2"/>
  <c r="K90" i="2"/>
  <c r="F90" i="2"/>
  <c r="Q90" i="2" s="1"/>
  <c r="G90" i="2"/>
  <c r="H90" i="2"/>
  <c r="I90" i="2"/>
  <c r="L90" i="2"/>
  <c r="N90" i="2"/>
  <c r="O90" i="2" s="1"/>
  <c r="P90" i="2" s="1"/>
  <c r="J90" i="2"/>
  <c r="H85" i="2"/>
  <c r="F85" i="2"/>
  <c r="Q85" i="2" s="1"/>
  <c r="G85" i="2"/>
  <c r="I85" i="2"/>
  <c r="L85" i="2"/>
  <c r="K85" i="2"/>
  <c r="M85" i="2"/>
  <c r="N85" i="2"/>
  <c r="O85" i="2" s="1"/>
  <c r="P85" i="2" s="1"/>
  <c r="J85" i="2"/>
  <c r="N95" i="2"/>
  <c r="O95" i="2" s="1"/>
  <c r="P95" i="2" s="1"/>
  <c r="L95" i="2"/>
  <c r="K95" i="2"/>
  <c r="F95" i="2"/>
  <c r="Q95" i="2" s="1"/>
  <c r="H95" i="2"/>
  <c r="M95" i="2"/>
  <c r="G95" i="2"/>
  <c r="J95" i="2"/>
  <c r="I95" i="2"/>
  <c r="B13" i="1"/>
  <c r="C12" i="1"/>
  <c r="N12" i="1"/>
  <c r="B35" i="28" l="1"/>
  <c r="Q35" i="28" s="1"/>
  <c r="C59" i="40"/>
  <c r="C60" i="40"/>
  <c r="C58" i="40"/>
  <c r="C56" i="40"/>
  <c r="C54" i="40"/>
  <c r="C52" i="40"/>
  <c r="C57" i="40"/>
  <c r="C55" i="40"/>
  <c r="C53" i="40"/>
  <c r="C59" i="39"/>
  <c r="C60" i="39"/>
  <c r="C58" i="39"/>
  <c r="C56" i="39"/>
  <c r="C54" i="39"/>
  <c r="C52" i="39"/>
  <c r="C55" i="39"/>
  <c r="C53" i="39"/>
  <c r="C57" i="39"/>
  <c r="C59" i="38"/>
  <c r="C57" i="38"/>
  <c r="C53" i="38"/>
  <c r="C60" i="38"/>
  <c r="C58" i="38"/>
  <c r="C56" i="38"/>
  <c r="C54" i="38"/>
  <c r="C52" i="38"/>
  <c r="C55" i="38"/>
  <c r="C59" i="37"/>
  <c r="C57" i="37"/>
  <c r="C55" i="37"/>
  <c r="C53" i="37"/>
  <c r="C60" i="37"/>
  <c r="C58" i="37"/>
  <c r="C56" i="37"/>
  <c r="C54" i="37"/>
  <c r="C52" i="37"/>
  <c r="C57" i="36"/>
  <c r="C60" i="36"/>
  <c r="C58" i="36"/>
  <c r="C56" i="36"/>
  <c r="C54" i="36"/>
  <c r="C52" i="36"/>
  <c r="C59" i="36"/>
  <c r="C55" i="36"/>
  <c r="C53" i="36"/>
  <c r="C55" i="35"/>
  <c r="C60" i="35"/>
  <c r="C58" i="35"/>
  <c r="C56" i="35"/>
  <c r="C54" i="35"/>
  <c r="C52" i="35"/>
  <c r="C59" i="35"/>
  <c r="C57" i="35"/>
  <c r="C53" i="35"/>
  <c r="C59" i="34"/>
  <c r="C57" i="34"/>
  <c r="C53" i="34"/>
  <c r="C60" i="34"/>
  <c r="C58" i="34"/>
  <c r="C56" i="34"/>
  <c r="C54" i="34"/>
  <c r="C52" i="34"/>
  <c r="C55" i="34"/>
  <c r="C59" i="33"/>
  <c r="C57" i="33"/>
  <c r="C55" i="33"/>
  <c r="C53" i="33"/>
  <c r="C60" i="33"/>
  <c r="C58" i="33"/>
  <c r="C56" i="33"/>
  <c r="C54" i="33"/>
  <c r="C52" i="33"/>
  <c r="B36" i="40"/>
  <c r="Q36" i="40" s="1"/>
  <c r="R36" i="40"/>
  <c r="B34" i="40"/>
  <c r="Q34" i="40" s="1"/>
  <c r="R34" i="40"/>
  <c r="B39" i="40"/>
  <c r="Q39" i="40" s="1"/>
  <c r="R39" i="40"/>
  <c r="B8" i="40"/>
  <c r="Q8" i="40" s="1"/>
  <c r="R8" i="40"/>
  <c r="B10" i="40"/>
  <c r="Q10" i="40" s="1"/>
  <c r="R10" i="40"/>
  <c r="B15" i="40"/>
  <c r="Q15" i="40" s="1"/>
  <c r="R15" i="40"/>
  <c r="B40" i="40"/>
  <c r="Q40" i="40" s="1"/>
  <c r="R40" i="40"/>
  <c r="B38" i="40"/>
  <c r="Q38" i="40" s="1"/>
  <c r="R38" i="40"/>
  <c r="B12" i="40"/>
  <c r="Q12" i="40" s="1"/>
  <c r="R12" i="40"/>
  <c r="B14" i="40"/>
  <c r="Q14" i="40" s="1"/>
  <c r="R14" i="40"/>
  <c r="B37" i="40"/>
  <c r="Q37" i="40" s="1"/>
  <c r="R37" i="40"/>
  <c r="B42" i="40"/>
  <c r="Q42" i="40" s="1"/>
  <c r="R42" i="40"/>
  <c r="B9" i="40"/>
  <c r="Q9" i="40" s="1"/>
  <c r="R9" i="40"/>
  <c r="B7" i="40"/>
  <c r="Q7" i="40" s="1"/>
  <c r="R7" i="40"/>
  <c r="B41" i="40"/>
  <c r="Q41" i="40" s="1"/>
  <c r="R41" i="40"/>
  <c r="B35" i="40"/>
  <c r="Q35" i="40" s="1"/>
  <c r="R35" i="40"/>
  <c r="B13" i="40"/>
  <c r="Q13" i="40" s="1"/>
  <c r="R13" i="40"/>
  <c r="B11" i="40"/>
  <c r="Q11" i="40" s="1"/>
  <c r="R11" i="40"/>
  <c r="B12" i="39"/>
  <c r="Q12" i="39" s="1"/>
  <c r="R12" i="39"/>
  <c r="B14" i="39"/>
  <c r="Q14" i="39" s="1"/>
  <c r="R14" i="39"/>
  <c r="B11" i="39"/>
  <c r="Q11" i="39" s="1"/>
  <c r="R11" i="39"/>
  <c r="B34" i="39"/>
  <c r="Q34" i="39" s="1"/>
  <c r="R34" i="39"/>
  <c r="B42" i="39"/>
  <c r="Q42" i="39" s="1"/>
  <c r="R42" i="39"/>
  <c r="B39" i="39"/>
  <c r="Q39" i="39" s="1"/>
  <c r="R39" i="39"/>
  <c r="B7" i="39"/>
  <c r="Q7" i="39" s="1"/>
  <c r="R7" i="39"/>
  <c r="B8" i="39"/>
  <c r="Q8" i="39" s="1"/>
  <c r="R8" i="39"/>
  <c r="B9" i="39"/>
  <c r="Q9" i="39" s="1"/>
  <c r="R9" i="39"/>
  <c r="B15" i="39"/>
  <c r="Q15" i="39" s="1"/>
  <c r="R15" i="39"/>
  <c r="B36" i="39"/>
  <c r="Q36" i="39" s="1"/>
  <c r="R36" i="39"/>
  <c r="B37" i="39"/>
  <c r="Q37" i="39" s="1"/>
  <c r="R37" i="39"/>
  <c r="B40" i="39"/>
  <c r="Q40" i="39" s="1"/>
  <c r="R40" i="39"/>
  <c r="B35" i="39"/>
  <c r="Q35" i="39" s="1"/>
  <c r="R35" i="39"/>
  <c r="B10" i="39"/>
  <c r="Q10" i="39" s="1"/>
  <c r="R10" i="39"/>
  <c r="B13" i="39"/>
  <c r="Q13" i="39" s="1"/>
  <c r="R13" i="39"/>
  <c r="B38" i="39"/>
  <c r="Q38" i="39" s="1"/>
  <c r="R38" i="39"/>
  <c r="B41" i="39"/>
  <c r="Q41" i="39" s="1"/>
  <c r="R41" i="39"/>
  <c r="B13" i="38"/>
  <c r="Q13" i="38" s="1"/>
  <c r="R13" i="38"/>
  <c r="B41" i="38"/>
  <c r="Q41" i="38" s="1"/>
  <c r="R41" i="38"/>
  <c r="B8" i="38"/>
  <c r="Q8" i="38" s="1"/>
  <c r="R8" i="38"/>
  <c r="B10" i="38"/>
  <c r="Q10" i="38" s="1"/>
  <c r="R10" i="38"/>
  <c r="B15" i="38"/>
  <c r="Q15" i="38" s="1"/>
  <c r="R15" i="38"/>
  <c r="B37" i="38"/>
  <c r="Q37" i="38" s="1"/>
  <c r="R37" i="38"/>
  <c r="B35" i="38"/>
  <c r="Q35" i="38" s="1"/>
  <c r="R35" i="38"/>
  <c r="B12" i="38"/>
  <c r="Q12" i="38" s="1"/>
  <c r="R12" i="38"/>
  <c r="B14" i="38"/>
  <c r="Q14" i="38" s="1"/>
  <c r="R14" i="38"/>
  <c r="B36" i="38"/>
  <c r="Q36" i="38" s="1"/>
  <c r="R36" i="38"/>
  <c r="B34" i="38"/>
  <c r="Q34" i="38" s="1"/>
  <c r="R34" i="38"/>
  <c r="B39" i="38"/>
  <c r="Q39" i="38" s="1"/>
  <c r="R39" i="38"/>
  <c r="B11" i="38"/>
  <c r="Q11" i="38" s="1"/>
  <c r="R11" i="38"/>
  <c r="B42" i="38"/>
  <c r="Q42" i="38" s="1"/>
  <c r="R42" i="38"/>
  <c r="B9" i="38"/>
  <c r="Q9" i="38" s="1"/>
  <c r="R9" i="38"/>
  <c r="B7" i="38"/>
  <c r="Q7" i="38" s="1"/>
  <c r="R7" i="38"/>
  <c r="B40" i="38"/>
  <c r="Q40" i="38" s="1"/>
  <c r="R40" i="38"/>
  <c r="B38" i="38"/>
  <c r="Q38" i="38" s="1"/>
  <c r="R38" i="38"/>
  <c r="B42" i="37"/>
  <c r="Q42" i="37" s="1"/>
  <c r="R42" i="37"/>
  <c r="B13" i="37"/>
  <c r="Q13" i="37" s="1"/>
  <c r="R13" i="37"/>
  <c r="B7" i="37"/>
  <c r="Q7" i="37" s="1"/>
  <c r="R7" i="37"/>
  <c r="B35" i="37"/>
  <c r="Q35" i="37" s="1"/>
  <c r="R35" i="37"/>
  <c r="B12" i="37"/>
  <c r="Q12" i="37" s="1"/>
  <c r="R12" i="37"/>
  <c r="B11" i="37"/>
  <c r="Q11" i="37" s="1"/>
  <c r="R11" i="37"/>
  <c r="B36" i="37"/>
  <c r="Q36" i="37" s="1"/>
  <c r="R36" i="37"/>
  <c r="B34" i="37"/>
  <c r="Q34" i="37" s="1"/>
  <c r="R34" i="37"/>
  <c r="B39" i="37"/>
  <c r="Q39" i="37" s="1"/>
  <c r="R39" i="37"/>
  <c r="B9" i="37"/>
  <c r="Q9" i="37" s="1"/>
  <c r="R9" i="37"/>
  <c r="B14" i="37"/>
  <c r="Q14" i="37" s="1"/>
  <c r="R14" i="37"/>
  <c r="B41" i="37"/>
  <c r="Q41" i="37" s="1"/>
  <c r="R41" i="37"/>
  <c r="B40" i="37"/>
  <c r="Q40" i="37" s="1"/>
  <c r="R40" i="37"/>
  <c r="B8" i="37"/>
  <c r="Q8" i="37" s="1"/>
  <c r="R8" i="37"/>
  <c r="B10" i="37"/>
  <c r="Q10" i="37" s="1"/>
  <c r="R10" i="37"/>
  <c r="B15" i="37"/>
  <c r="Q15" i="37" s="1"/>
  <c r="R15" i="37"/>
  <c r="B37" i="37"/>
  <c r="Q37" i="37" s="1"/>
  <c r="R37" i="37"/>
  <c r="B38" i="37"/>
  <c r="Q38" i="37" s="1"/>
  <c r="R38" i="37"/>
  <c r="B35" i="36"/>
  <c r="Q35" i="36" s="1"/>
  <c r="R35" i="36"/>
  <c r="B8" i="36"/>
  <c r="Q8" i="36" s="1"/>
  <c r="R8" i="36"/>
  <c r="B14" i="36"/>
  <c r="Q14" i="36" s="1"/>
  <c r="R14" i="36"/>
  <c r="B36" i="36"/>
  <c r="Q36" i="36" s="1"/>
  <c r="R36" i="36"/>
  <c r="B34" i="36"/>
  <c r="Q34" i="36" s="1"/>
  <c r="R34" i="36"/>
  <c r="B39" i="36"/>
  <c r="Q39" i="36" s="1"/>
  <c r="R39" i="36"/>
  <c r="B9" i="36"/>
  <c r="Q9" i="36" s="1"/>
  <c r="R9" i="36"/>
  <c r="B7" i="36"/>
  <c r="Q7" i="36" s="1"/>
  <c r="R7" i="36"/>
  <c r="B41" i="36"/>
  <c r="Q41" i="36" s="1"/>
  <c r="R41" i="36"/>
  <c r="B40" i="36"/>
  <c r="Q40" i="36" s="1"/>
  <c r="R40" i="36"/>
  <c r="B38" i="36"/>
  <c r="Q38" i="36" s="1"/>
  <c r="R38" i="36"/>
  <c r="B13" i="36"/>
  <c r="Q13" i="36" s="1"/>
  <c r="R13" i="36"/>
  <c r="B11" i="36"/>
  <c r="Q11" i="36" s="1"/>
  <c r="R11" i="36"/>
  <c r="B37" i="36"/>
  <c r="Q37" i="36" s="1"/>
  <c r="R37" i="36"/>
  <c r="B42" i="36"/>
  <c r="Q42" i="36" s="1"/>
  <c r="R42" i="36"/>
  <c r="B12" i="36"/>
  <c r="Q12" i="36" s="1"/>
  <c r="R12" i="36"/>
  <c r="B10" i="36"/>
  <c r="Q10" i="36" s="1"/>
  <c r="R10" i="36"/>
  <c r="B15" i="36"/>
  <c r="Q15" i="36" s="1"/>
  <c r="R15" i="36"/>
  <c r="B9" i="35"/>
  <c r="Q9" i="35" s="1"/>
  <c r="R9" i="35"/>
  <c r="B13" i="35"/>
  <c r="Q13" i="35" s="1"/>
  <c r="R13" i="35"/>
  <c r="B11" i="35"/>
  <c r="Q11" i="35" s="1"/>
  <c r="R11" i="35"/>
  <c r="B36" i="35"/>
  <c r="Q36" i="35" s="1"/>
  <c r="R36" i="35"/>
  <c r="B38" i="35"/>
  <c r="Q38" i="35" s="1"/>
  <c r="R38" i="35"/>
  <c r="B8" i="35"/>
  <c r="Q8" i="35" s="1"/>
  <c r="R8" i="35"/>
  <c r="B10" i="35"/>
  <c r="Q10" i="35" s="1"/>
  <c r="R10" i="35"/>
  <c r="B15" i="35"/>
  <c r="Q15" i="35" s="1"/>
  <c r="R15" i="35"/>
  <c r="B40" i="35"/>
  <c r="Q40" i="35" s="1"/>
  <c r="R40" i="35"/>
  <c r="B42" i="35"/>
  <c r="Q42" i="35" s="1"/>
  <c r="R42" i="35"/>
  <c r="B7" i="35"/>
  <c r="Q7" i="35" s="1"/>
  <c r="R7" i="35"/>
  <c r="B37" i="35"/>
  <c r="Q37" i="35" s="1"/>
  <c r="R37" i="35"/>
  <c r="B34" i="35"/>
  <c r="Q34" i="35" s="1"/>
  <c r="R34" i="35"/>
  <c r="B39" i="35"/>
  <c r="Q39" i="35" s="1"/>
  <c r="R39" i="35"/>
  <c r="B12" i="35"/>
  <c r="Q12" i="35" s="1"/>
  <c r="R12" i="35"/>
  <c r="B14" i="35"/>
  <c r="Q14" i="35" s="1"/>
  <c r="R14" i="35"/>
  <c r="B41" i="35"/>
  <c r="Q41" i="35" s="1"/>
  <c r="R41" i="35"/>
  <c r="B35" i="35"/>
  <c r="Q35" i="35" s="1"/>
  <c r="R35" i="35"/>
  <c r="B9" i="34"/>
  <c r="Q9" i="34" s="1"/>
  <c r="R9" i="34"/>
  <c r="B7" i="34"/>
  <c r="Q7" i="34" s="1"/>
  <c r="R7" i="34"/>
  <c r="B41" i="34"/>
  <c r="Q41" i="34" s="1"/>
  <c r="R41" i="34"/>
  <c r="B35" i="34"/>
  <c r="Q35" i="34" s="1"/>
  <c r="R35" i="34"/>
  <c r="B14" i="34"/>
  <c r="Q14" i="34" s="1"/>
  <c r="R14" i="34"/>
  <c r="B13" i="34"/>
  <c r="Q13" i="34" s="1"/>
  <c r="R13" i="34"/>
  <c r="B11" i="34"/>
  <c r="Q11" i="34" s="1"/>
  <c r="R11" i="34"/>
  <c r="B36" i="34"/>
  <c r="Q36" i="34" s="1"/>
  <c r="R36" i="34"/>
  <c r="B34" i="34"/>
  <c r="Q34" i="34" s="1"/>
  <c r="R34" i="34"/>
  <c r="B39" i="34"/>
  <c r="Q39" i="34" s="1"/>
  <c r="R39" i="34"/>
  <c r="B8" i="34"/>
  <c r="Q8" i="34" s="1"/>
  <c r="R8" i="34"/>
  <c r="B37" i="34"/>
  <c r="Q37" i="34" s="1"/>
  <c r="R37" i="34"/>
  <c r="B42" i="34"/>
  <c r="Q42" i="34" s="1"/>
  <c r="R42" i="34"/>
  <c r="B12" i="34"/>
  <c r="Q12" i="34" s="1"/>
  <c r="R12" i="34"/>
  <c r="B10" i="34"/>
  <c r="Q10" i="34" s="1"/>
  <c r="R10" i="34"/>
  <c r="B15" i="34"/>
  <c r="Q15" i="34" s="1"/>
  <c r="R15" i="34"/>
  <c r="B40" i="34"/>
  <c r="Q40" i="34" s="1"/>
  <c r="R40" i="34"/>
  <c r="B38" i="34"/>
  <c r="Q38" i="34" s="1"/>
  <c r="R38" i="34"/>
  <c r="B7" i="33"/>
  <c r="Q7" i="33" s="1"/>
  <c r="R7" i="33"/>
  <c r="B12" i="33"/>
  <c r="Q12" i="33" s="1"/>
  <c r="R12" i="33"/>
  <c r="B11" i="33"/>
  <c r="Q11" i="33" s="1"/>
  <c r="R11" i="33"/>
  <c r="B41" i="33"/>
  <c r="Q41" i="33" s="1"/>
  <c r="R41" i="33"/>
  <c r="B38" i="33"/>
  <c r="Q38" i="33" s="1"/>
  <c r="R38" i="33"/>
  <c r="B34" i="33"/>
  <c r="Q34" i="33" s="1"/>
  <c r="R34" i="33"/>
  <c r="B9" i="33"/>
  <c r="Q9" i="33" s="1"/>
  <c r="R9" i="33"/>
  <c r="B10" i="33"/>
  <c r="Q10" i="33" s="1"/>
  <c r="R10" i="33"/>
  <c r="B15" i="33"/>
  <c r="Q15" i="33" s="1"/>
  <c r="R15" i="33"/>
  <c r="B36" i="33"/>
  <c r="Q36" i="33" s="1"/>
  <c r="R36" i="33"/>
  <c r="B42" i="33"/>
  <c r="Q42" i="33" s="1"/>
  <c r="R42" i="33"/>
  <c r="B8" i="33"/>
  <c r="Q8" i="33" s="1"/>
  <c r="R8" i="33"/>
  <c r="B37" i="33"/>
  <c r="Q37" i="33" s="1"/>
  <c r="R37" i="33"/>
  <c r="B39" i="33"/>
  <c r="Q39" i="33" s="1"/>
  <c r="R39" i="33"/>
  <c r="B13" i="33"/>
  <c r="Q13" i="33" s="1"/>
  <c r="R13" i="33"/>
  <c r="B14" i="33"/>
  <c r="Q14" i="33" s="1"/>
  <c r="R14" i="33"/>
  <c r="B40" i="33"/>
  <c r="Q40" i="33" s="1"/>
  <c r="R40" i="33"/>
  <c r="B35" i="33"/>
  <c r="Q35" i="33" s="1"/>
  <c r="R35" i="33"/>
  <c r="C59" i="32"/>
  <c r="C53" i="32"/>
  <c r="C60" i="32"/>
  <c r="C58" i="32"/>
  <c r="C56" i="32"/>
  <c r="C54" i="32"/>
  <c r="C52" i="32"/>
  <c r="C57" i="32"/>
  <c r="C55" i="32"/>
  <c r="B37" i="32"/>
  <c r="Q37" i="32" s="1"/>
  <c r="R37" i="32"/>
  <c r="B34" i="32"/>
  <c r="Q34" i="32" s="1"/>
  <c r="R34" i="32"/>
  <c r="B39" i="32"/>
  <c r="Q39" i="32" s="1"/>
  <c r="R39" i="32"/>
  <c r="B14" i="32"/>
  <c r="Q14" i="32" s="1"/>
  <c r="R14" i="32"/>
  <c r="B41" i="32"/>
  <c r="Q41" i="32" s="1"/>
  <c r="R41" i="32"/>
  <c r="B8" i="32"/>
  <c r="Q8" i="32" s="1"/>
  <c r="R8" i="32"/>
  <c r="B36" i="32"/>
  <c r="Q36" i="32" s="1"/>
  <c r="R36" i="32"/>
  <c r="B42" i="32"/>
  <c r="Q42" i="32" s="1"/>
  <c r="R42" i="32"/>
  <c r="B12" i="32"/>
  <c r="Q12" i="32" s="1"/>
  <c r="R12" i="32"/>
  <c r="B11" i="32"/>
  <c r="Q11" i="32" s="1"/>
  <c r="R11" i="32"/>
  <c r="B13" i="32"/>
  <c r="Q13" i="32" s="1"/>
  <c r="R13" i="32"/>
  <c r="B38" i="32"/>
  <c r="Q38" i="32" s="1"/>
  <c r="R38" i="32"/>
  <c r="B7" i="32"/>
  <c r="Q7" i="32" s="1"/>
  <c r="R7" i="32"/>
  <c r="B40" i="32"/>
  <c r="Q40" i="32" s="1"/>
  <c r="R40" i="32"/>
  <c r="B35" i="32"/>
  <c r="Q35" i="32" s="1"/>
  <c r="R35" i="32"/>
  <c r="B9" i="32"/>
  <c r="Q9" i="32" s="1"/>
  <c r="R9" i="32"/>
  <c r="B10" i="32"/>
  <c r="Q10" i="32" s="1"/>
  <c r="R10" i="32"/>
  <c r="B15" i="32"/>
  <c r="Q15" i="32" s="1"/>
  <c r="R15" i="32"/>
  <c r="C59" i="31"/>
  <c r="C57" i="31"/>
  <c r="C53" i="31"/>
  <c r="C60" i="31"/>
  <c r="C58" i="31"/>
  <c r="C56" i="31"/>
  <c r="C54" i="31"/>
  <c r="C52" i="31"/>
  <c r="C55" i="31"/>
  <c r="B8" i="31"/>
  <c r="Q8" i="31" s="1"/>
  <c r="R8" i="31"/>
  <c r="B10" i="31"/>
  <c r="Q10" i="31" s="1"/>
  <c r="R10" i="31"/>
  <c r="B15" i="31"/>
  <c r="Q15" i="31" s="1"/>
  <c r="R15" i="31"/>
  <c r="B36" i="31"/>
  <c r="Q36" i="31" s="1"/>
  <c r="R36" i="31"/>
  <c r="B38" i="31"/>
  <c r="Q38" i="31" s="1"/>
  <c r="R38" i="31"/>
  <c r="B12" i="31"/>
  <c r="Q12" i="31" s="1"/>
  <c r="R12" i="31"/>
  <c r="B14" i="31"/>
  <c r="Q14" i="31" s="1"/>
  <c r="R14" i="31"/>
  <c r="B37" i="31"/>
  <c r="Q37" i="31" s="1"/>
  <c r="R37" i="31"/>
  <c r="B42" i="31"/>
  <c r="Q42" i="31" s="1"/>
  <c r="R42" i="31"/>
  <c r="B13" i="31"/>
  <c r="Q13" i="31" s="1"/>
  <c r="R13" i="31"/>
  <c r="B11" i="31"/>
  <c r="Q11" i="31" s="1"/>
  <c r="R11" i="31"/>
  <c r="B40" i="31"/>
  <c r="Q40" i="31" s="1"/>
  <c r="R40" i="31"/>
  <c r="B34" i="31"/>
  <c r="Q34" i="31" s="1"/>
  <c r="R34" i="31"/>
  <c r="B39" i="31"/>
  <c r="Q39" i="31" s="1"/>
  <c r="R39" i="31"/>
  <c r="B9" i="31"/>
  <c r="Q9" i="31" s="1"/>
  <c r="R9" i="31"/>
  <c r="B7" i="31"/>
  <c r="Q7" i="31" s="1"/>
  <c r="R7" i="31"/>
  <c r="B41" i="31"/>
  <c r="Q41" i="31" s="1"/>
  <c r="R41" i="31"/>
  <c r="B35" i="31"/>
  <c r="Q35" i="31" s="1"/>
  <c r="R35" i="31"/>
  <c r="C60" i="30"/>
  <c r="C58" i="30"/>
  <c r="C56" i="30"/>
  <c r="C54" i="30"/>
  <c r="C52" i="30"/>
  <c r="C57" i="30"/>
  <c r="C55" i="30"/>
  <c r="C53" i="30"/>
  <c r="C59" i="30"/>
  <c r="R8" i="30"/>
  <c r="B8" i="30"/>
  <c r="Q8" i="30" s="1"/>
  <c r="R10" i="30"/>
  <c r="B10" i="30"/>
  <c r="Q10" i="30" s="1"/>
  <c r="R15" i="30"/>
  <c r="B15" i="30"/>
  <c r="Q15" i="30" s="1"/>
  <c r="R41" i="30"/>
  <c r="B41" i="30"/>
  <c r="Q41" i="30" s="1"/>
  <c r="R35" i="30"/>
  <c r="B35" i="30"/>
  <c r="Q35" i="30" s="1"/>
  <c r="R12" i="30"/>
  <c r="B12" i="30"/>
  <c r="Q12" i="30" s="1"/>
  <c r="R14" i="30"/>
  <c r="B14" i="30"/>
  <c r="Q14" i="30" s="1"/>
  <c r="R36" i="30"/>
  <c r="B36" i="30"/>
  <c r="Q36" i="30" s="1"/>
  <c r="R34" i="30"/>
  <c r="B34" i="30"/>
  <c r="Q34" i="30" s="1"/>
  <c r="R39" i="30"/>
  <c r="B39" i="30"/>
  <c r="Q39" i="30" s="1"/>
  <c r="R13" i="30"/>
  <c r="B13" i="30"/>
  <c r="Q13" i="30" s="1"/>
  <c r="R11" i="30"/>
  <c r="B11" i="30"/>
  <c r="Q11" i="30" s="1"/>
  <c r="R37" i="30"/>
  <c r="B37" i="30"/>
  <c r="Q37" i="30" s="1"/>
  <c r="R42" i="30"/>
  <c r="B42" i="30"/>
  <c r="Q42" i="30" s="1"/>
  <c r="B9" i="30"/>
  <c r="Q9" i="30" s="1"/>
  <c r="R9" i="30"/>
  <c r="R7" i="30"/>
  <c r="B7" i="30"/>
  <c r="Q7" i="30" s="1"/>
  <c r="R40" i="30"/>
  <c r="B40" i="30"/>
  <c r="Q40" i="30" s="1"/>
  <c r="R38" i="30"/>
  <c r="B38" i="30"/>
  <c r="Q38" i="30" s="1"/>
  <c r="B42" i="28"/>
  <c r="Q42" i="28" s="1"/>
  <c r="R42" i="28"/>
  <c r="B40" i="28"/>
  <c r="Q40" i="28" s="1"/>
  <c r="R40" i="28"/>
  <c r="B38" i="28"/>
  <c r="Q38" i="28" s="1"/>
  <c r="R38" i="28"/>
  <c r="B36" i="28"/>
  <c r="Q36" i="28" s="1"/>
  <c r="R36" i="28"/>
  <c r="B34" i="28"/>
  <c r="Q34" i="28" s="1"/>
  <c r="R34" i="28"/>
  <c r="B41" i="28"/>
  <c r="Q41" i="28" s="1"/>
  <c r="R41" i="28"/>
  <c r="B39" i="28"/>
  <c r="Q39" i="28" s="1"/>
  <c r="R39" i="28"/>
  <c r="B37" i="28"/>
  <c r="Q37" i="28" s="1"/>
  <c r="R37" i="28"/>
  <c r="C43" i="28"/>
  <c r="R43" i="28" s="1"/>
  <c r="C44" i="28"/>
  <c r="R44" i="28" s="1"/>
  <c r="C48" i="28"/>
  <c r="C51" i="28"/>
  <c r="C45" i="28"/>
  <c r="R45" i="28" s="1"/>
  <c r="C49" i="28"/>
  <c r="C46" i="28"/>
  <c r="C50" i="28"/>
  <c r="C47" i="28"/>
  <c r="R47" i="28" s="1"/>
  <c r="B22" i="28"/>
  <c r="Q22" i="28" s="1"/>
  <c r="B20" i="28"/>
  <c r="Q20" i="28" s="1"/>
  <c r="B17" i="28"/>
  <c r="Q17" i="28" s="1"/>
  <c r="B24" i="28"/>
  <c r="Q24" i="28" s="1"/>
  <c r="B21" i="28"/>
  <c r="Q21" i="28" s="1"/>
  <c r="B19" i="28"/>
  <c r="Q19" i="28" s="1"/>
  <c r="B18" i="28"/>
  <c r="Q18" i="28" s="1"/>
  <c r="B23" i="28"/>
  <c r="Q23" i="28" s="1"/>
  <c r="B14" i="28"/>
  <c r="Q14" i="28" s="1"/>
  <c r="R14" i="28"/>
  <c r="B13" i="28"/>
  <c r="Q13" i="28" s="1"/>
  <c r="R13" i="28"/>
  <c r="B12" i="28"/>
  <c r="Q12" i="28" s="1"/>
  <c r="R12" i="28"/>
  <c r="B15" i="28"/>
  <c r="Q15" i="28" s="1"/>
  <c r="R15" i="28"/>
  <c r="B10" i="28"/>
  <c r="B9" i="28"/>
  <c r="B8" i="28"/>
  <c r="B11" i="28"/>
  <c r="Q11" i="28" s="1"/>
  <c r="B7" i="28"/>
  <c r="Y61" i="2"/>
  <c r="F19" i="1"/>
  <c r="K19" i="1" s="1"/>
  <c r="E19" i="1"/>
  <c r="M19" i="1"/>
  <c r="E33" i="23"/>
  <c r="F32" i="22"/>
  <c r="K32" i="22" s="1"/>
  <c r="X30" i="1"/>
  <c r="X30" i="20"/>
  <c r="X30" i="25"/>
  <c r="F32" i="19"/>
  <c r="K32" i="19" s="1"/>
  <c r="Q80" i="2"/>
  <c r="G80" i="2"/>
  <c r="H80" i="2" s="1"/>
  <c r="I80" i="2" s="1"/>
  <c r="J80" i="2" s="1"/>
  <c r="K80" i="2" s="1"/>
  <c r="M80" i="2" s="1"/>
  <c r="N80" i="2" s="1"/>
  <c r="O80" i="2" s="1"/>
  <c r="P80" i="2" s="1"/>
  <c r="AC62" i="26"/>
  <c r="N62" i="26" s="1"/>
  <c r="AC62" i="25"/>
  <c r="N62" i="25" s="1"/>
  <c r="AC62" i="24"/>
  <c r="N62" i="24" s="1"/>
  <c r="AC62" i="22"/>
  <c r="N62" i="22" s="1"/>
  <c r="AC62" i="20"/>
  <c r="N62" i="20" s="1"/>
  <c r="AC62" i="18"/>
  <c r="N62" i="18" s="1"/>
  <c r="AC62" i="27"/>
  <c r="N62" i="27" s="1"/>
  <c r="AC62" i="23"/>
  <c r="N62" i="23" s="1"/>
  <c r="AC62" i="19"/>
  <c r="N62" i="19" s="1"/>
  <c r="AC62" i="21"/>
  <c r="N62" i="21" s="1"/>
  <c r="AC62" i="17"/>
  <c r="N62" i="17" s="1"/>
  <c r="AC62" i="1"/>
  <c r="C117" i="2"/>
  <c r="C112" i="2"/>
  <c r="R111" i="2"/>
  <c r="AQ61" i="2"/>
  <c r="F24" i="24"/>
  <c r="K24" i="24" s="1"/>
  <c r="M24" i="24"/>
  <c r="B24" i="24" s="1"/>
  <c r="C24" i="24" s="1"/>
  <c r="E24" i="24"/>
  <c r="F24" i="23"/>
  <c r="K24" i="23" s="1"/>
  <c r="M24" i="23"/>
  <c r="B24" i="23" s="1"/>
  <c r="C24" i="23" s="1"/>
  <c r="E24" i="23"/>
  <c r="E24" i="18"/>
  <c r="F24" i="18"/>
  <c r="K24" i="18" s="1"/>
  <c r="M24" i="18"/>
  <c r="B24" i="18" s="1"/>
  <c r="C24" i="18" s="1"/>
  <c r="E19" i="22"/>
  <c r="M19" i="22"/>
  <c r="B19" i="22" s="1"/>
  <c r="C19" i="22" s="1"/>
  <c r="F19" i="22"/>
  <c r="K19" i="22" s="1"/>
  <c r="M19" i="23"/>
  <c r="B19" i="23" s="1"/>
  <c r="C19" i="23" s="1"/>
  <c r="F19" i="23"/>
  <c r="K19" i="23" s="1"/>
  <c r="E19" i="23"/>
  <c r="E19" i="27"/>
  <c r="M19" i="27"/>
  <c r="B19" i="27" s="1"/>
  <c r="C19" i="27" s="1"/>
  <c r="F19" i="27"/>
  <c r="K19" i="27" s="1"/>
  <c r="E33" i="27"/>
  <c r="F29" i="21"/>
  <c r="K29" i="21" s="1"/>
  <c r="F33" i="26"/>
  <c r="K33" i="26" s="1"/>
  <c r="F34" i="18"/>
  <c r="K34" i="18" s="1"/>
  <c r="M24" i="27"/>
  <c r="B24" i="27" s="1"/>
  <c r="C24" i="27" s="1"/>
  <c r="F24" i="27"/>
  <c r="K24" i="27" s="1"/>
  <c r="E24" i="27"/>
  <c r="F24" i="17"/>
  <c r="K24" i="17" s="1"/>
  <c r="M24" i="17"/>
  <c r="B24" i="17" s="1"/>
  <c r="C24" i="17" s="1"/>
  <c r="E24" i="17"/>
  <c r="F24" i="22"/>
  <c r="K24" i="22" s="1"/>
  <c r="E24" i="22"/>
  <c r="M24" i="22"/>
  <c r="B24" i="22" s="1"/>
  <c r="C24" i="22" s="1"/>
  <c r="D111" i="2"/>
  <c r="D117" i="2" s="1"/>
  <c r="D80" i="2"/>
  <c r="X25" i="26"/>
  <c r="X25" i="20"/>
  <c r="X25" i="18"/>
  <c r="F26" i="1"/>
  <c r="K26" i="1" s="1"/>
  <c r="F27" i="1"/>
  <c r="K27" i="1" s="1"/>
  <c r="E27" i="20"/>
  <c r="E27" i="19"/>
  <c r="F27" i="22"/>
  <c r="K27" i="22" s="1"/>
  <c r="F27" i="21"/>
  <c r="K27" i="21" s="1"/>
  <c r="X25" i="27"/>
  <c r="X25" i="24"/>
  <c r="X25" i="21"/>
  <c r="F26" i="24"/>
  <c r="K26" i="24" s="1"/>
  <c r="E26" i="18"/>
  <c r="E26" i="22"/>
  <c r="E27" i="24"/>
  <c r="F27" i="27"/>
  <c r="K27" i="27" s="1"/>
  <c r="F26" i="27"/>
  <c r="K26" i="27" s="1"/>
  <c r="X25" i="25"/>
  <c r="X25" i="19"/>
  <c r="X25" i="17"/>
  <c r="X25" i="1"/>
  <c r="AR61" i="2"/>
  <c r="AB61" i="2"/>
  <c r="X25" i="23"/>
  <c r="X25" i="22"/>
  <c r="F29" i="27"/>
  <c r="K29" i="27" s="1"/>
  <c r="E29" i="24"/>
  <c r="F34" i="26"/>
  <c r="K34" i="26" s="1"/>
  <c r="F28" i="21"/>
  <c r="K28" i="21" s="1"/>
  <c r="E28" i="19"/>
  <c r="F29" i="26"/>
  <c r="K29" i="26" s="1"/>
  <c r="E29" i="21"/>
  <c r="E33" i="19"/>
  <c r="F28" i="22"/>
  <c r="K28" i="22" s="1"/>
  <c r="E28" i="18"/>
  <c r="F34" i="23"/>
  <c r="K34" i="23" s="1"/>
  <c r="F34" i="1"/>
  <c r="K34" i="1" s="1"/>
  <c r="F29" i="20"/>
  <c r="K29" i="20" s="1"/>
  <c r="F29" i="1"/>
  <c r="K29" i="1" s="1"/>
  <c r="E33" i="18"/>
  <c r="E28" i="24"/>
  <c r="E28" i="17"/>
  <c r="F32" i="17"/>
  <c r="K32" i="17" s="1"/>
  <c r="X30" i="18"/>
  <c r="F30" i="18" s="1"/>
  <c r="K30" i="18" s="1"/>
  <c r="X30" i="22"/>
  <c r="X30" i="23"/>
  <c r="E33" i="25"/>
  <c r="E34" i="20"/>
  <c r="E29" i="22"/>
  <c r="E29" i="19"/>
  <c r="F28" i="1"/>
  <c r="K28" i="1" s="1"/>
  <c r="AS60" i="2"/>
  <c r="AS61" i="2"/>
  <c r="E26" i="27"/>
  <c r="F27" i="24"/>
  <c r="K27" i="24" s="1"/>
  <c r="M24" i="1"/>
  <c r="E24" i="1"/>
  <c r="F24" i="1"/>
  <c r="K24" i="1" s="1"/>
  <c r="M24" i="19"/>
  <c r="B24" i="19" s="1"/>
  <c r="C24" i="19" s="1"/>
  <c r="F24" i="19"/>
  <c r="K24" i="19" s="1"/>
  <c r="E24" i="19"/>
  <c r="F24" i="20"/>
  <c r="K24" i="20" s="1"/>
  <c r="M24" i="20"/>
  <c r="B24" i="20" s="1"/>
  <c r="C24" i="20" s="1"/>
  <c r="E24" i="20"/>
  <c r="E27" i="21"/>
  <c r="D112" i="2"/>
  <c r="C107" i="2"/>
  <c r="AC57" i="27"/>
  <c r="N57" i="27" s="1"/>
  <c r="AC57" i="25"/>
  <c r="N57" i="25" s="1"/>
  <c r="AC57" i="23"/>
  <c r="N57" i="23" s="1"/>
  <c r="AC57" i="24"/>
  <c r="N57" i="24" s="1"/>
  <c r="AC57" i="22"/>
  <c r="N57" i="22" s="1"/>
  <c r="AC57" i="21"/>
  <c r="N57" i="21" s="1"/>
  <c r="AC57" i="26"/>
  <c r="N57" i="26" s="1"/>
  <c r="AC57" i="20"/>
  <c r="N57" i="20" s="1"/>
  <c r="AC57" i="19"/>
  <c r="N57" i="19" s="1"/>
  <c r="AC57" i="17"/>
  <c r="N57" i="17" s="1"/>
  <c r="AC57" i="18"/>
  <c r="N57" i="18" s="1"/>
  <c r="AC57" i="1"/>
  <c r="R106" i="2"/>
  <c r="AU59" i="2"/>
  <c r="F26" i="19"/>
  <c r="K26" i="19" s="1"/>
  <c r="F27" i="25"/>
  <c r="K27" i="25" s="1"/>
  <c r="F27" i="26"/>
  <c r="K27" i="26" s="1"/>
  <c r="E27" i="17"/>
  <c r="F26" i="21"/>
  <c r="K26" i="21" s="1"/>
  <c r="E26" i="1"/>
  <c r="M19" i="26"/>
  <c r="B19" i="26" s="1"/>
  <c r="C19" i="26" s="1"/>
  <c r="F19" i="26"/>
  <c r="K19" i="26" s="1"/>
  <c r="E19" i="26"/>
  <c r="F26" i="17"/>
  <c r="K26" i="17" s="1"/>
  <c r="E19" i="19"/>
  <c r="M19" i="19"/>
  <c r="B19" i="19" s="1"/>
  <c r="C19" i="19" s="1"/>
  <c r="F19" i="19"/>
  <c r="K19" i="19" s="1"/>
  <c r="AT61" i="2"/>
  <c r="E19" i="18"/>
  <c r="F19" i="18"/>
  <c r="K19" i="18" s="1"/>
  <c r="M19" i="18"/>
  <c r="B19" i="18" s="1"/>
  <c r="C19" i="18" s="1"/>
  <c r="F19" i="24"/>
  <c r="K19" i="24" s="1"/>
  <c r="M19" i="24"/>
  <c r="B19" i="24" s="1"/>
  <c r="C19" i="24" s="1"/>
  <c r="E19" i="24"/>
  <c r="E19" i="25"/>
  <c r="M19" i="25"/>
  <c r="B19" i="25" s="1"/>
  <c r="C19" i="25" s="1"/>
  <c r="F19" i="25"/>
  <c r="K19" i="25" s="1"/>
  <c r="F32" i="27"/>
  <c r="K32" i="27" s="1"/>
  <c r="F32" i="23"/>
  <c r="K32" i="23" s="1"/>
  <c r="F28" i="26"/>
  <c r="K28" i="26" s="1"/>
  <c r="E28" i="21"/>
  <c r="E29" i="26"/>
  <c r="E32" i="22"/>
  <c r="E32" i="18"/>
  <c r="E28" i="23"/>
  <c r="E28" i="22"/>
  <c r="F34" i="25"/>
  <c r="K34" i="25" s="1"/>
  <c r="E34" i="23"/>
  <c r="E29" i="25"/>
  <c r="E29" i="20"/>
  <c r="E34" i="27"/>
  <c r="E34" i="21"/>
  <c r="F28" i="27"/>
  <c r="K28" i="27" s="1"/>
  <c r="F28" i="24"/>
  <c r="K28" i="24" s="1"/>
  <c r="E32" i="20"/>
  <c r="X30" i="19"/>
  <c r="M30" i="19" s="1"/>
  <c r="B30" i="19" s="1"/>
  <c r="C30" i="19" s="1"/>
  <c r="X30" i="21"/>
  <c r="E30" i="21" s="1"/>
  <c r="X30" i="26"/>
  <c r="F34" i="20"/>
  <c r="K34" i="20" s="1"/>
  <c r="F29" i="23"/>
  <c r="K29" i="23" s="1"/>
  <c r="E28" i="20"/>
  <c r="E28" i="1"/>
  <c r="AP61" i="2"/>
  <c r="C97" i="2"/>
  <c r="AC47" i="24"/>
  <c r="N47" i="24" s="1"/>
  <c r="AC47" i="27"/>
  <c r="N47" i="27" s="1"/>
  <c r="AC47" i="26"/>
  <c r="N47" i="26" s="1"/>
  <c r="AC47" i="25"/>
  <c r="N47" i="25" s="1"/>
  <c r="AC47" i="23"/>
  <c r="N47" i="23" s="1"/>
  <c r="AC47" i="22"/>
  <c r="N47" i="22" s="1"/>
  <c r="AC47" i="21"/>
  <c r="N47" i="21" s="1"/>
  <c r="AC47" i="20"/>
  <c r="N47" i="20" s="1"/>
  <c r="AC47" i="19"/>
  <c r="N47" i="19" s="1"/>
  <c r="AC47" i="17"/>
  <c r="N47" i="17" s="1"/>
  <c r="AC47" i="18"/>
  <c r="N47" i="18" s="1"/>
  <c r="AC47" i="1"/>
  <c r="R96" i="2"/>
  <c r="AT60" i="2"/>
  <c r="E26" i="21"/>
  <c r="E26" i="24"/>
  <c r="E26" i="25"/>
  <c r="M24" i="21"/>
  <c r="B24" i="21" s="1"/>
  <c r="C24" i="21" s="1"/>
  <c r="F24" i="21"/>
  <c r="K24" i="21" s="1"/>
  <c r="E24" i="21"/>
  <c r="F24" i="25"/>
  <c r="K24" i="25" s="1"/>
  <c r="M24" i="25"/>
  <c r="B24" i="25" s="1"/>
  <c r="C24" i="25" s="1"/>
  <c r="E24" i="25"/>
  <c r="E24" i="26"/>
  <c r="M24" i="26"/>
  <c r="B24" i="26" s="1"/>
  <c r="C24" i="26" s="1"/>
  <c r="F24" i="26"/>
  <c r="K24" i="26" s="1"/>
  <c r="C92" i="2"/>
  <c r="AC42" i="26"/>
  <c r="N42" i="26" s="1"/>
  <c r="AC42" i="27"/>
  <c r="N42" i="27" s="1"/>
  <c r="AC42" i="23"/>
  <c r="N42" i="23" s="1"/>
  <c r="AC42" i="22"/>
  <c r="N42" i="22" s="1"/>
  <c r="AC42" i="20"/>
  <c r="N42" i="20" s="1"/>
  <c r="AC42" i="18"/>
  <c r="N42" i="18" s="1"/>
  <c r="AC42" i="25"/>
  <c r="N42" i="25" s="1"/>
  <c r="AC42" i="24"/>
  <c r="N42" i="24" s="1"/>
  <c r="AC42" i="21"/>
  <c r="N42" i="21" s="1"/>
  <c r="AC42" i="19"/>
  <c r="N42" i="19" s="1"/>
  <c r="AC42" i="17"/>
  <c r="N42" i="17" s="1"/>
  <c r="AC42" i="1"/>
  <c r="R91" i="2"/>
  <c r="F26" i="22"/>
  <c r="K26" i="22" s="1"/>
  <c r="E26" i="23"/>
  <c r="E27" i="18"/>
  <c r="C102" i="2"/>
  <c r="D102" i="2" s="1"/>
  <c r="AC52" i="27"/>
  <c r="N52" i="27" s="1"/>
  <c r="AC52" i="24"/>
  <c r="N52" i="24" s="1"/>
  <c r="AC52" i="23"/>
  <c r="N52" i="23" s="1"/>
  <c r="AC52" i="21"/>
  <c r="N52" i="21" s="1"/>
  <c r="AC52" i="19"/>
  <c r="N52" i="19" s="1"/>
  <c r="AC52" i="26"/>
  <c r="N52" i="26" s="1"/>
  <c r="AC52" i="25"/>
  <c r="N52" i="25" s="1"/>
  <c r="AC52" i="22"/>
  <c r="N52" i="22" s="1"/>
  <c r="AC52" i="20"/>
  <c r="N52" i="20" s="1"/>
  <c r="AC52" i="18"/>
  <c r="N52" i="18" s="1"/>
  <c r="AC52" i="17"/>
  <c r="N52" i="17" s="1"/>
  <c r="AC52" i="1"/>
  <c r="R101" i="2"/>
  <c r="F26" i="20"/>
  <c r="K26" i="20" s="1"/>
  <c r="F26" i="23"/>
  <c r="K26" i="23" s="1"/>
  <c r="E27" i="25"/>
  <c r="E26" i="26"/>
  <c r="E27" i="23"/>
  <c r="Z61" i="2"/>
  <c r="F19" i="20"/>
  <c r="K19" i="20" s="1"/>
  <c r="E19" i="20"/>
  <c r="M19" i="20"/>
  <c r="B19" i="20" s="1"/>
  <c r="C19" i="20" s="1"/>
  <c r="M19" i="17"/>
  <c r="B19" i="17" s="1"/>
  <c r="C19" i="17" s="1"/>
  <c r="F19" i="17"/>
  <c r="K19" i="17" s="1"/>
  <c r="E19" i="17"/>
  <c r="E19" i="21"/>
  <c r="F19" i="21"/>
  <c r="K19" i="21" s="1"/>
  <c r="M19" i="21"/>
  <c r="B19" i="21" s="1"/>
  <c r="C19" i="21" s="1"/>
  <c r="AC37" i="27"/>
  <c r="N37" i="27" s="1"/>
  <c r="AC37" i="26"/>
  <c r="N37" i="26" s="1"/>
  <c r="AC37" i="25"/>
  <c r="N37" i="25" s="1"/>
  <c r="AC37" i="23"/>
  <c r="N37" i="23" s="1"/>
  <c r="AC37" i="24"/>
  <c r="N37" i="24" s="1"/>
  <c r="AC37" i="22"/>
  <c r="N37" i="22" s="1"/>
  <c r="AC37" i="21"/>
  <c r="N37" i="21" s="1"/>
  <c r="AC37" i="19"/>
  <c r="N37" i="19" s="1"/>
  <c r="AC37" i="17"/>
  <c r="N37" i="17" s="1"/>
  <c r="AC37" i="20"/>
  <c r="N37" i="20" s="1"/>
  <c r="AC37" i="18"/>
  <c r="N37" i="18" s="1"/>
  <c r="AC37" i="1"/>
  <c r="R86" i="2"/>
  <c r="F86" i="2"/>
  <c r="M41" i="17"/>
  <c r="B41" i="17" s="1"/>
  <c r="C41" i="17" s="1"/>
  <c r="M41" i="18"/>
  <c r="B41" i="18" s="1"/>
  <c r="C41" i="18" s="1"/>
  <c r="M41" i="25"/>
  <c r="B41" i="25" s="1"/>
  <c r="C41" i="25" s="1"/>
  <c r="M30" i="18"/>
  <c r="B30" i="18" s="1"/>
  <c r="C30" i="18" s="1"/>
  <c r="M30" i="22"/>
  <c r="B30" i="22" s="1"/>
  <c r="C30" i="22" s="1"/>
  <c r="F30" i="22"/>
  <c r="K30" i="22" s="1"/>
  <c r="E30" i="22"/>
  <c r="M30" i="23"/>
  <c r="B30" i="23" s="1"/>
  <c r="C30" i="23" s="1"/>
  <c r="F30" i="23"/>
  <c r="K30" i="23" s="1"/>
  <c r="E30" i="23"/>
  <c r="M40" i="19"/>
  <c r="B40" i="19" s="1"/>
  <c r="C40" i="19" s="1"/>
  <c r="M40" i="26"/>
  <c r="B40" i="26" s="1"/>
  <c r="C40" i="26" s="1"/>
  <c r="M41" i="23"/>
  <c r="B41" i="23" s="1"/>
  <c r="C41" i="23" s="1"/>
  <c r="M41" i="26"/>
  <c r="B41" i="26" s="1"/>
  <c r="C41" i="26" s="1"/>
  <c r="M45" i="24"/>
  <c r="B45" i="24" s="1"/>
  <c r="C45" i="24" s="1"/>
  <c r="M45" i="21"/>
  <c r="B45" i="21" s="1"/>
  <c r="C45" i="21" s="1"/>
  <c r="M45" i="27"/>
  <c r="B45" i="27" s="1"/>
  <c r="C45" i="27" s="1"/>
  <c r="F30" i="19"/>
  <c r="K30" i="19" s="1"/>
  <c r="M30" i="21"/>
  <c r="B30" i="21" s="1"/>
  <c r="C30" i="21" s="1"/>
  <c r="M30" i="26"/>
  <c r="B30" i="26" s="1"/>
  <c r="C30" i="26" s="1"/>
  <c r="E30" i="26"/>
  <c r="F30" i="26"/>
  <c r="K30" i="26" s="1"/>
  <c r="M41" i="1"/>
  <c r="M41" i="21"/>
  <c r="B41" i="21" s="1"/>
  <c r="C41" i="21" s="1"/>
  <c r="M41" i="24"/>
  <c r="B41" i="24" s="1"/>
  <c r="C41" i="24" s="1"/>
  <c r="M35" i="18"/>
  <c r="B35" i="18" s="1"/>
  <c r="C35" i="18" s="1"/>
  <c r="E35" i="18"/>
  <c r="F35" i="18"/>
  <c r="K35" i="18" s="1"/>
  <c r="M35" i="20"/>
  <c r="B35" i="20" s="1"/>
  <c r="C35" i="20" s="1"/>
  <c r="F35" i="20"/>
  <c r="K35" i="20" s="1"/>
  <c r="E35" i="20"/>
  <c r="M35" i="24"/>
  <c r="B35" i="24" s="1"/>
  <c r="C35" i="24" s="1"/>
  <c r="F35" i="24"/>
  <c r="K35" i="24" s="1"/>
  <c r="E35" i="24"/>
  <c r="M45" i="17"/>
  <c r="B45" i="17" s="1"/>
  <c r="C45" i="17" s="1"/>
  <c r="M45" i="22"/>
  <c r="B45" i="22" s="1"/>
  <c r="C45" i="22" s="1"/>
  <c r="M45" i="25"/>
  <c r="B45" i="25" s="1"/>
  <c r="C45" i="25" s="1"/>
  <c r="M30" i="1"/>
  <c r="F30" i="1"/>
  <c r="K30" i="1" s="1"/>
  <c r="E30" i="1"/>
  <c r="M30" i="20"/>
  <c r="B30" i="20" s="1"/>
  <c r="C30" i="20" s="1"/>
  <c r="F30" i="20"/>
  <c r="K30" i="20" s="1"/>
  <c r="E30" i="20"/>
  <c r="M30" i="25"/>
  <c r="B30" i="25" s="1"/>
  <c r="C30" i="25" s="1"/>
  <c r="E30" i="25"/>
  <c r="F30" i="25"/>
  <c r="K30" i="25" s="1"/>
  <c r="M40" i="17"/>
  <c r="B40" i="17" s="1"/>
  <c r="C40" i="17" s="1"/>
  <c r="M40" i="18"/>
  <c r="B40" i="18" s="1"/>
  <c r="C40" i="18" s="1"/>
  <c r="M40" i="25"/>
  <c r="B40" i="25" s="1"/>
  <c r="C40" i="25" s="1"/>
  <c r="M35" i="17"/>
  <c r="B35" i="17" s="1"/>
  <c r="C35" i="17" s="1"/>
  <c r="F35" i="17"/>
  <c r="K35" i="17" s="1"/>
  <c r="E35" i="17"/>
  <c r="M35" i="22"/>
  <c r="B35" i="22" s="1"/>
  <c r="C35" i="22" s="1"/>
  <c r="F35" i="22"/>
  <c r="K35" i="22" s="1"/>
  <c r="E35" i="22"/>
  <c r="M35" i="26"/>
  <c r="B35" i="26" s="1"/>
  <c r="C35" i="26" s="1"/>
  <c r="E35" i="26"/>
  <c r="F35" i="26"/>
  <c r="K35" i="26" s="1"/>
  <c r="M45" i="18"/>
  <c r="B45" i="18" s="1"/>
  <c r="C45" i="18" s="1"/>
  <c r="M45" i="20"/>
  <c r="B45" i="20" s="1"/>
  <c r="C45" i="20" s="1"/>
  <c r="M45" i="26"/>
  <c r="B45" i="26" s="1"/>
  <c r="C45" i="26" s="1"/>
  <c r="M40" i="23"/>
  <c r="B40" i="23" s="1"/>
  <c r="C40" i="23" s="1"/>
  <c r="X36" i="27"/>
  <c r="X36" i="26"/>
  <c r="X36" i="24"/>
  <c r="X36" i="25"/>
  <c r="X36" i="21"/>
  <c r="X36" i="22"/>
  <c r="X36" i="20"/>
  <c r="X36" i="23"/>
  <c r="X36" i="17"/>
  <c r="X36" i="19"/>
  <c r="X36" i="18"/>
  <c r="X36" i="1"/>
  <c r="M41" i="19"/>
  <c r="B41" i="19" s="1"/>
  <c r="C41" i="19" s="1"/>
  <c r="M35" i="23"/>
  <c r="B35" i="23" s="1"/>
  <c r="C35" i="23" s="1"/>
  <c r="F35" i="23"/>
  <c r="K35" i="23" s="1"/>
  <c r="E35" i="23"/>
  <c r="M35" i="21"/>
  <c r="B35" i="21" s="1"/>
  <c r="C35" i="21" s="1"/>
  <c r="F35" i="21"/>
  <c r="K35" i="21" s="1"/>
  <c r="E35" i="21"/>
  <c r="M35" i="27"/>
  <c r="B35" i="27" s="1"/>
  <c r="C35" i="27" s="1"/>
  <c r="E35" i="27"/>
  <c r="F35" i="27"/>
  <c r="K35" i="27" s="1"/>
  <c r="M40" i="21"/>
  <c r="B40" i="21" s="1"/>
  <c r="C40" i="21" s="1"/>
  <c r="M40" i="22"/>
  <c r="B40" i="22" s="1"/>
  <c r="C40" i="22" s="1"/>
  <c r="M40" i="27"/>
  <c r="B40" i="27" s="1"/>
  <c r="C40" i="27" s="1"/>
  <c r="X46" i="27"/>
  <c r="X46" i="26"/>
  <c r="X46" i="25"/>
  <c r="X46" i="23"/>
  <c r="X46" i="21"/>
  <c r="X46" i="20"/>
  <c r="X46" i="22"/>
  <c r="X46" i="19"/>
  <c r="X46" i="24"/>
  <c r="X46" i="18"/>
  <c r="X46" i="17"/>
  <c r="X46" i="1"/>
  <c r="M41" i="20"/>
  <c r="B41" i="20" s="1"/>
  <c r="C41" i="20" s="1"/>
  <c r="M41" i="22"/>
  <c r="B41" i="22" s="1"/>
  <c r="C41" i="22" s="1"/>
  <c r="M41" i="27"/>
  <c r="B41" i="27" s="1"/>
  <c r="C41" i="27" s="1"/>
  <c r="M35" i="1"/>
  <c r="F35" i="1"/>
  <c r="K35" i="1" s="1"/>
  <c r="E35" i="1"/>
  <c r="M35" i="19"/>
  <c r="B35" i="19" s="1"/>
  <c r="C35" i="19" s="1"/>
  <c r="F35" i="19"/>
  <c r="K35" i="19" s="1"/>
  <c r="E35" i="19"/>
  <c r="M35" i="25"/>
  <c r="B35" i="25" s="1"/>
  <c r="C35" i="25" s="1"/>
  <c r="F35" i="25"/>
  <c r="K35" i="25" s="1"/>
  <c r="E35" i="25"/>
  <c r="M45" i="1"/>
  <c r="M45" i="19"/>
  <c r="B45" i="19" s="1"/>
  <c r="C45" i="19" s="1"/>
  <c r="M45" i="23"/>
  <c r="B45" i="23" s="1"/>
  <c r="C45" i="23" s="1"/>
  <c r="X51" i="27"/>
  <c r="X51" i="26"/>
  <c r="X51" i="23"/>
  <c r="M51" i="23" s="1"/>
  <c r="B51" i="23" s="1"/>
  <c r="C51" i="23" s="1"/>
  <c r="X51" i="25"/>
  <c r="X51" i="24"/>
  <c r="X51" i="21"/>
  <c r="X51" i="20"/>
  <c r="X51" i="17"/>
  <c r="X51" i="19"/>
  <c r="X51" i="18"/>
  <c r="X51" i="22"/>
  <c r="X51" i="1"/>
  <c r="M30" i="17"/>
  <c r="B30" i="17" s="1"/>
  <c r="C30" i="17" s="1"/>
  <c r="E30" i="17"/>
  <c r="F30" i="17"/>
  <c r="K30" i="17" s="1"/>
  <c r="M30" i="24"/>
  <c r="B30" i="24" s="1"/>
  <c r="C30" i="24" s="1"/>
  <c r="F30" i="24"/>
  <c r="K30" i="24" s="1"/>
  <c r="E30" i="24"/>
  <c r="M30" i="27"/>
  <c r="B30" i="27" s="1"/>
  <c r="C30" i="27" s="1"/>
  <c r="F30" i="27"/>
  <c r="K30" i="27" s="1"/>
  <c r="E30" i="27"/>
  <c r="M40" i="1"/>
  <c r="M40" i="20"/>
  <c r="B40" i="20" s="1"/>
  <c r="C40" i="20" s="1"/>
  <c r="M40" i="24"/>
  <c r="B40" i="24" s="1"/>
  <c r="C40" i="24" s="1"/>
  <c r="AJ8" i="26"/>
  <c r="C44" i="26"/>
  <c r="X56" i="27"/>
  <c r="X56" i="23"/>
  <c r="X56" i="26"/>
  <c r="X56" i="17"/>
  <c r="X56" i="22"/>
  <c r="X56" i="19"/>
  <c r="X56" i="20"/>
  <c r="X56" i="18"/>
  <c r="X56" i="21"/>
  <c r="X56" i="25"/>
  <c r="X56" i="24"/>
  <c r="X56" i="1"/>
  <c r="C44" i="27"/>
  <c r="AJ8" i="27"/>
  <c r="C44" i="25"/>
  <c r="AJ8" i="25"/>
  <c r="AJ8" i="22"/>
  <c r="C44" i="22"/>
  <c r="AJ8" i="18"/>
  <c r="C44" i="18"/>
  <c r="M50" i="1"/>
  <c r="M50" i="20"/>
  <c r="B50" i="20" s="1"/>
  <c r="M50" i="23"/>
  <c r="B50" i="23" s="1"/>
  <c r="AJ8" i="23"/>
  <c r="C44" i="23"/>
  <c r="M50" i="21"/>
  <c r="B50" i="21" s="1"/>
  <c r="M50" i="19"/>
  <c r="B50" i="19" s="1"/>
  <c r="M50" i="24"/>
  <c r="B50" i="24" s="1"/>
  <c r="C44" i="21"/>
  <c r="AJ8" i="21"/>
  <c r="AJ8" i="19"/>
  <c r="C44" i="19"/>
  <c r="C44" i="17"/>
  <c r="AJ8" i="17"/>
  <c r="M50" i="25"/>
  <c r="B50" i="25" s="1"/>
  <c r="M50" i="22"/>
  <c r="B50" i="22" s="1"/>
  <c r="M50" i="27"/>
  <c r="B50" i="27" s="1"/>
  <c r="C44" i="20"/>
  <c r="AJ8" i="20"/>
  <c r="C44" i="24"/>
  <c r="AJ8" i="24"/>
  <c r="M50" i="18"/>
  <c r="B50" i="18" s="1"/>
  <c r="M50" i="17"/>
  <c r="B50" i="17" s="1"/>
  <c r="M50" i="26"/>
  <c r="B50" i="26" s="1"/>
  <c r="AO67" i="2"/>
  <c r="X67" i="2"/>
  <c r="I91" i="2"/>
  <c r="F91" i="2"/>
  <c r="Q91" i="2" s="1"/>
  <c r="N91" i="2"/>
  <c r="O91" i="2" s="1"/>
  <c r="P91" i="2" s="1"/>
  <c r="L91" i="2"/>
  <c r="K91" i="2"/>
  <c r="H91" i="2"/>
  <c r="J91" i="2"/>
  <c r="M91" i="2"/>
  <c r="G91" i="2"/>
  <c r="I106" i="2"/>
  <c r="N106" i="2"/>
  <c r="O106" i="2" s="1"/>
  <c r="P106" i="2" s="1"/>
  <c r="G106" i="2"/>
  <c r="F106" i="2"/>
  <c r="Q106" i="2" s="1"/>
  <c r="J106" i="2"/>
  <c r="K106" i="2"/>
  <c r="M106" i="2"/>
  <c r="L106" i="2"/>
  <c r="H106" i="2"/>
  <c r="L96" i="2"/>
  <c r="J96" i="2"/>
  <c r="H96" i="2"/>
  <c r="N96" i="2"/>
  <c r="O96" i="2" s="1"/>
  <c r="P96" i="2" s="1"/>
  <c r="M96" i="2"/>
  <c r="K96" i="2"/>
  <c r="F96" i="2"/>
  <c r="Q96" i="2" s="1"/>
  <c r="I96" i="2"/>
  <c r="G96" i="2"/>
  <c r="K111" i="2"/>
  <c r="M111" i="2"/>
  <c r="F111" i="2"/>
  <c r="Q111" i="2" s="1"/>
  <c r="J111" i="2"/>
  <c r="N111" i="2"/>
  <c r="O111" i="2" s="1"/>
  <c r="P111" i="2" s="1"/>
  <c r="I111" i="2"/>
  <c r="G111" i="2"/>
  <c r="H111" i="2"/>
  <c r="L111" i="2"/>
  <c r="J101" i="2"/>
  <c r="H101" i="2"/>
  <c r="I101" i="2"/>
  <c r="M101" i="2"/>
  <c r="K101" i="2"/>
  <c r="N101" i="2"/>
  <c r="O101" i="2" s="1"/>
  <c r="P101" i="2" s="1"/>
  <c r="L101" i="2"/>
  <c r="G101" i="2"/>
  <c r="F101" i="2"/>
  <c r="Q101" i="2" s="1"/>
  <c r="B14" i="1"/>
  <c r="C13" i="1"/>
  <c r="N13" i="1"/>
  <c r="B50" i="40" l="1"/>
  <c r="Q50" i="40" s="1"/>
  <c r="R50" i="40"/>
  <c r="B43" i="40"/>
  <c r="Q43" i="40" s="1"/>
  <c r="R43" i="40"/>
  <c r="B49" i="40"/>
  <c r="Q49" i="40" s="1"/>
  <c r="R49" i="40"/>
  <c r="B47" i="40"/>
  <c r="Q47" i="40" s="1"/>
  <c r="R47" i="40"/>
  <c r="B48" i="40"/>
  <c r="Q48" i="40" s="1"/>
  <c r="R48" i="40"/>
  <c r="B45" i="40"/>
  <c r="Q45" i="40" s="1"/>
  <c r="R45" i="40"/>
  <c r="B44" i="40"/>
  <c r="Q44" i="40" s="1"/>
  <c r="R44" i="40"/>
  <c r="B46" i="40"/>
  <c r="Q46" i="40" s="1"/>
  <c r="R46" i="40"/>
  <c r="B51" i="40"/>
  <c r="Q51" i="40" s="1"/>
  <c r="R51" i="40"/>
  <c r="B48" i="39"/>
  <c r="Q48" i="39" s="1"/>
  <c r="R48" i="39"/>
  <c r="B50" i="39"/>
  <c r="Q50" i="39" s="1"/>
  <c r="R50" i="39"/>
  <c r="B47" i="39"/>
  <c r="Q47" i="39" s="1"/>
  <c r="R47" i="39"/>
  <c r="B43" i="39"/>
  <c r="Q43" i="39" s="1"/>
  <c r="R43" i="39"/>
  <c r="B44" i="39"/>
  <c r="Q44" i="39" s="1"/>
  <c r="R44" i="39"/>
  <c r="B45" i="39"/>
  <c r="Q45" i="39" s="1"/>
  <c r="R45" i="39"/>
  <c r="B51" i="39"/>
  <c r="Q51" i="39" s="1"/>
  <c r="R51" i="39"/>
  <c r="B46" i="39"/>
  <c r="Q46" i="39" s="1"/>
  <c r="R46" i="39"/>
  <c r="B49" i="39"/>
  <c r="Q49" i="39" s="1"/>
  <c r="R49" i="39"/>
  <c r="B48" i="38"/>
  <c r="Q48" i="38" s="1"/>
  <c r="R48" i="38"/>
  <c r="B45" i="38"/>
  <c r="Q45" i="38" s="1"/>
  <c r="R45" i="38"/>
  <c r="B43" i="38"/>
  <c r="Q43" i="38" s="1"/>
  <c r="R43" i="38"/>
  <c r="B49" i="38"/>
  <c r="Q49" i="38" s="1"/>
  <c r="R49" i="38"/>
  <c r="B47" i="38"/>
  <c r="Q47" i="38" s="1"/>
  <c r="R47" i="38"/>
  <c r="B50" i="38"/>
  <c r="Q50" i="38" s="1"/>
  <c r="R50" i="38"/>
  <c r="B44" i="38"/>
  <c r="Q44" i="38" s="1"/>
  <c r="R44" i="38"/>
  <c r="B46" i="38"/>
  <c r="Q46" i="38" s="1"/>
  <c r="R46" i="38"/>
  <c r="B51" i="38"/>
  <c r="Q51" i="38" s="1"/>
  <c r="R51" i="38"/>
  <c r="B45" i="37"/>
  <c r="Q45" i="37" s="1"/>
  <c r="R45" i="37"/>
  <c r="B50" i="37"/>
  <c r="Q50" i="37" s="1"/>
  <c r="R50" i="37"/>
  <c r="B49" i="37"/>
  <c r="Q49" i="37" s="1"/>
  <c r="R49" i="37"/>
  <c r="B43" i="37"/>
  <c r="Q43" i="37" s="1"/>
  <c r="R43" i="37"/>
  <c r="B48" i="37"/>
  <c r="Q48" i="37" s="1"/>
  <c r="R48" i="37"/>
  <c r="B47" i="37"/>
  <c r="Q47" i="37" s="1"/>
  <c r="R47" i="37"/>
  <c r="B44" i="37"/>
  <c r="Q44" i="37" s="1"/>
  <c r="R44" i="37"/>
  <c r="B46" i="37"/>
  <c r="Q46" i="37" s="1"/>
  <c r="R46" i="37"/>
  <c r="B51" i="37"/>
  <c r="Q51" i="37" s="1"/>
  <c r="R51" i="37"/>
  <c r="B48" i="36"/>
  <c r="Q48" i="36" s="1"/>
  <c r="R48" i="36"/>
  <c r="B50" i="36"/>
  <c r="Q50" i="36" s="1"/>
  <c r="R50" i="36"/>
  <c r="B45" i="36"/>
  <c r="Q45" i="36" s="1"/>
  <c r="R45" i="36"/>
  <c r="B43" i="36"/>
  <c r="Q43" i="36" s="1"/>
  <c r="R43" i="36"/>
  <c r="B49" i="36"/>
  <c r="Q49" i="36" s="1"/>
  <c r="R49" i="36"/>
  <c r="B47" i="36"/>
  <c r="Q47" i="36" s="1"/>
  <c r="R47" i="36"/>
  <c r="B44" i="36"/>
  <c r="Q44" i="36" s="1"/>
  <c r="R44" i="36"/>
  <c r="B46" i="36"/>
  <c r="Q46" i="36" s="1"/>
  <c r="R46" i="36"/>
  <c r="B51" i="36"/>
  <c r="Q51" i="36" s="1"/>
  <c r="R51" i="36"/>
  <c r="B44" i="35"/>
  <c r="Q44" i="35" s="1"/>
  <c r="R44" i="35"/>
  <c r="B48" i="35"/>
  <c r="Q48" i="35" s="1"/>
  <c r="R48" i="35"/>
  <c r="B47" i="35"/>
  <c r="Q47" i="35" s="1"/>
  <c r="R47" i="35"/>
  <c r="B45" i="35"/>
  <c r="Q45" i="35" s="1"/>
  <c r="R45" i="35"/>
  <c r="B46" i="35"/>
  <c r="Q46" i="35" s="1"/>
  <c r="R46" i="35"/>
  <c r="B51" i="35"/>
  <c r="Q51" i="35" s="1"/>
  <c r="R51" i="35"/>
  <c r="B43" i="35"/>
  <c r="Q43" i="35" s="1"/>
  <c r="R43" i="35"/>
  <c r="B49" i="35"/>
  <c r="Q49" i="35" s="1"/>
  <c r="R49" i="35"/>
  <c r="B50" i="35"/>
  <c r="Q50" i="35" s="1"/>
  <c r="R50" i="35"/>
  <c r="B43" i="34"/>
  <c r="Q43" i="34" s="1"/>
  <c r="R43" i="34"/>
  <c r="B44" i="34"/>
  <c r="Q44" i="34" s="1"/>
  <c r="R44" i="34"/>
  <c r="B46" i="34"/>
  <c r="Q46" i="34" s="1"/>
  <c r="R46" i="34"/>
  <c r="B51" i="34"/>
  <c r="Q51" i="34" s="1"/>
  <c r="R51" i="34"/>
  <c r="B45" i="34"/>
  <c r="Q45" i="34" s="1"/>
  <c r="R45" i="34"/>
  <c r="B49" i="34"/>
  <c r="Q49" i="34" s="1"/>
  <c r="R49" i="34"/>
  <c r="B47" i="34"/>
  <c r="Q47" i="34" s="1"/>
  <c r="R47" i="34"/>
  <c r="B48" i="34"/>
  <c r="Q48" i="34" s="1"/>
  <c r="R48" i="34"/>
  <c r="B50" i="34"/>
  <c r="Q50" i="34" s="1"/>
  <c r="R50" i="34"/>
  <c r="B44" i="33"/>
  <c r="Q44" i="33" s="1"/>
  <c r="R44" i="33"/>
  <c r="B43" i="33"/>
  <c r="Q43" i="33" s="1"/>
  <c r="R43" i="33"/>
  <c r="B45" i="33"/>
  <c r="Q45" i="33" s="1"/>
  <c r="R45" i="33"/>
  <c r="B48" i="33"/>
  <c r="Q48" i="33" s="1"/>
  <c r="R48" i="33"/>
  <c r="B47" i="33"/>
  <c r="Q47" i="33" s="1"/>
  <c r="R47" i="33"/>
  <c r="B50" i="33"/>
  <c r="Q50" i="33" s="1"/>
  <c r="R50" i="33"/>
  <c r="B49" i="33"/>
  <c r="Q49" i="33" s="1"/>
  <c r="R49" i="33"/>
  <c r="B46" i="33"/>
  <c r="Q46" i="33" s="1"/>
  <c r="R46" i="33"/>
  <c r="B51" i="33"/>
  <c r="Q51" i="33" s="1"/>
  <c r="R51" i="33"/>
  <c r="B45" i="32"/>
  <c r="Q45" i="32" s="1"/>
  <c r="R45" i="32"/>
  <c r="B50" i="32"/>
  <c r="Q50" i="32" s="1"/>
  <c r="R50" i="32"/>
  <c r="B48" i="32"/>
  <c r="Q48" i="32" s="1"/>
  <c r="R48" i="32"/>
  <c r="B47" i="32"/>
  <c r="Q47" i="32" s="1"/>
  <c r="R47" i="32"/>
  <c r="B44" i="32"/>
  <c r="Q44" i="32" s="1"/>
  <c r="R44" i="32"/>
  <c r="B43" i="32"/>
  <c r="Q43" i="32" s="1"/>
  <c r="R43" i="32"/>
  <c r="B49" i="32"/>
  <c r="Q49" i="32" s="1"/>
  <c r="R49" i="32"/>
  <c r="B46" i="32"/>
  <c r="Q46" i="32" s="1"/>
  <c r="R46" i="32"/>
  <c r="B51" i="32"/>
  <c r="Q51" i="32" s="1"/>
  <c r="R51" i="32"/>
  <c r="B44" i="28"/>
  <c r="Q44" i="28" s="1"/>
  <c r="B50" i="31"/>
  <c r="Q50" i="31" s="1"/>
  <c r="R50" i="31"/>
  <c r="B45" i="31"/>
  <c r="Q45" i="31" s="1"/>
  <c r="R45" i="31"/>
  <c r="B49" i="31"/>
  <c r="Q49" i="31" s="1"/>
  <c r="R49" i="31"/>
  <c r="B44" i="31"/>
  <c r="Q44" i="31" s="1"/>
  <c r="R44" i="31"/>
  <c r="B43" i="31"/>
  <c r="Q43" i="31" s="1"/>
  <c r="R43" i="31"/>
  <c r="B47" i="31"/>
  <c r="Q47" i="31" s="1"/>
  <c r="R47" i="31"/>
  <c r="B48" i="31"/>
  <c r="Q48" i="31" s="1"/>
  <c r="R48" i="31"/>
  <c r="B46" i="31"/>
  <c r="Q46" i="31" s="1"/>
  <c r="R46" i="31"/>
  <c r="B51" i="31"/>
  <c r="Q51" i="31" s="1"/>
  <c r="R51" i="31"/>
  <c r="R46" i="30"/>
  <c r="B46" i="30"/>
  <c r="Q46" i="30" s="1"/>
  <c r="R51" i="30"/>
  <c r="B51" i="30"/>
  <c r="Q51" i="30" s="1"/>
  <c r="R44" i="30"/>
  <c r="B44" i="30"/>
  <c r="Q44" i="30" s="1"/>
  <c r="R50" i="30"/>
  <c r="B50" i="30"/>
  <c r="Q50" i="30" s="1"/>
  <c r="R45" i="30"/>
  <c r="B45" i="30"/>
  <c r="Q45" i="30" s="1"/>
  <c r="R43" i="30"/>
  <c r="B43" i="30"/>
  <c r="Q43" i="30" s="1"/>
  <c r="R48" i="30"/>
  <c r="B48" i="30"/>
  <c r="Q48" i="30" s="1"/>
  <c r="R49" i="30"/>
  <c r="B49" i="30"/>
  <c r="Q49" i="30" s="1"/>
  <c r="R47" i="30"/>
  <c r="B47" i="30"/>
  <c r="Q47" i="30" s="1"/>
  <c r="B47" i="28"/>
  <c r="Q47" i="28" s="1"/>
  <c r="B43" i="28"/>
  <c r="Q43" i="28" s="1"/>
  <c r="B50" i="28"/>
  <c r="Q50" i="28" s="1"/>
  <c r="R50" i="28"/>
  <c r="B51" i="28"/>
  <c r="Q51" i="28" s="1"/>
  <c r="R51" i="28"/>
  <c r="B46" i="28"/>
  <c r="Q46" i="28" s="1"/>
  <c r="R46" i="28"/>
  <c r="B48" i="28"/>
  <c r="Q48" i="28" s="1"/>
  <c r="R48" i="28"/>
  <c r="B45" i="28"/>
  <c r="Q45" i="28" s="1"/>
  <c r="B49" i="28"/>
  <c r="Q49" i="28" s="1"/>
  <c r="R49" i="28"/>
  <c r="C52" i="28"/>
  <c r="R52" i="28" s="1"/>
  <c r="C53" i="28"/>
  <c r="R53" i="28" s="1"/>
  <c r="C57" i="28"/>
  <c r="C54" i="28"/>
  <c r="C58" i="28"/>
  <c r="R58" i="28" s="1"/>
  <c r="C60" i="28"/>
  <c r="R60" i="28" s="1"/>
  <c r="C55" i="28"/>
  <c r="C59" i="28"/>
  <c r="C56" i="28"/>
  <c r="R56" i="28" s="1"/>
  <c r="Q8" i="28"/>
  <c r="Q9" i="28"/>
  <c r="Q10" i="28"/>
  <c r="Q7" i="28"/>
  <c r="M25" i="22"/>
  <c r="B25" i="22" s="1"/>
  <c r="C25" i="22" s="1"/>
  <c r="E25" i="22"/>
  <c r="F25" i="22"/>
  <c r="K25" i="22" s="1"/>
  <c r="F25" i="1"/>
  <c r="K25" i="1" s="1"/>
  <c r="M25" i="1"/>
  <c r="E25" i="1"/>
  <c r="M25" i="27"/>
  <c r="B25" i="27" s="1"/>
  <c r="C25" i="27" s="1"/>
  <c r="E25" i="27"/>
  <c r="F25" i="27"/>
  <c r="K25" i="27" s="1"/>
  <c r="M25" i="26"/>
  <c r="B25" i="26" s="1"/>
  <c r="C25" i="26" s="1"/>
  <c r="F25" i="26"/>
  <c r="K25" i="26" s="1"/>
  <c r="E25" i="26"/>
  <c r="Q86" i="2"/>
  <c r="G86" i="2"/>
  <c r="H86" i="2" s="1"/>
  <c r="I86" i="2" s="1"/>
  <c r="J86" i="2" s="1"/>
  <c r="K86" i="2" s="1"/>
  <c r="M86" i="2" s="1"/>
  <c r="N86" i="2" s="1"/>
  <c r="O86" i="2" s="1"/>
  <c r="P86" i="2" s="1"/>
  <c r="AC43" i="26"/>
  <c r="N43" i="26" s="1"/>
  <c r="AC43" i="24"/>
  <c r="N43" i="24" s="1"/>
  <c r="AC43" i="27"/>
  <c r="N43" i="27" s="1"/>
  <c r="AC43" i="25"/>
  <c r="N43" i="25" s="1"/>
  <c r="AC43" i="23"/>
  <c r="N43" i="23" s="1"/>
  <c r="AC43" i="22"/>
  <c r="N43" i="22" s="1"/>
  <c r="AC43" i="19"/>
  <c r="N43" i="19" s="1"/>
  <c r="AC43" i="21"/>
  <c r="N43" i="21" s="1"/>
  <c r="AC43" i="17"/>
  <c r="N43" i="17" s="1"/>
  <c r="AC43" i="18"/>
  <c r="N43" i="18" s="1"/>
  <c r="AC43" i="20"/>
  <c r="N43" i="20" s="1"/>
  <c r="AC43" i="1"/>
  <c r="R92" i="2"/>
  <c r="F92" i="2"/>
  <c r="C108" i="2"/>
  <c r="AC58" i="26"/>
  <c r="N58" i="26" s="1"/>
  <c r="AC58" i="27"/>
  <c r="N58" i="27" s="1"/>
  <c r="AC58" i="23"/>
  <c r="N58" i="23" s="1"/>
  <c r="AC58" i="22"/>
  <c r="N58" i="22" s="1"/>
  <c r="AC58" i="20"/>
  <c r="N58" i="20" s="1"/>
  <c r="AC58" i="18"/>
  <c r="N58" i="18" s="1"/>
  <c r="AC58" i="24"/>
  <c r="N58" i="24" s="1"/>
  <c r="AC58" i="25"/>
  <c r="N58" i="25" s="1"/>
  <c r="AC58" i="21"/>
  <c r="N58" i="21" s="1"/>
  <c r="AC58" i="19"/>
  <c r="N58" i="19" s="1"/>
  <c r="AC58" i="17"/>
  <c r="N58" i="17" s="1"/>
  <c r="R107" i="2"/>
  <c r="AC58" i="1"/>
  <c r="F25" i="23"/>
  <c r="K25" i="23" s="1"/>
  <c r="E25" i="23"/>
  <c r="M25" i="23"/>
  <c r="B25" i="23" s="1"/>
  <c r="C25" i="23" s="1"/>
  <c r="M25" i="17"/>
  <c r="B25" i="17" s="1"/>
  <c r="C25" i="17" s="1"/>
  <c r="F25" i="17"/>
  <c r="K25" i="17" s="1"/>
  <c r="E25" i="17"/>
  <c r="D86" i="2"/>
  <c r="X31" i="23"/>
  <c r="X31" i="22"/>
  <c r="X31" i="19"/>
  <c r="X31" i="25"/>
  <c r="X31" i="20"/>
  <c r="X31" i="1"/>
  <c r="X31" i="17"/>
  <c r="AP62" i="2"/>
  <c r="E32" i="21"/>
  <c r="E34" i="24"/>
  <c r="F32" i="1"/>
  <c r="K32" i="1" s="1"/>
  <c r="E32" i="23"/>
  <c r="F33" i="27"/>
  <c r="K33" i="27" s="1"/>
  <c r="E33" i="22"/>
  <c r="X31" i="26"/>
  <c r="X31" i="18"/>
  <c r="E33" i="17"/>
  <c r="F33" i="23"/>
  <c r="K33" i="23" s="1"/>
  <c r="X31" i="27"/>
  <c r="X31" i="24"/>
  <c r="F32" i="26"/>
  <c r="K32" i="26" s="1"/>
  <c r="F32" i="24"/>
  <c r="K32" i="24" s="1"/>
  <c r="F34" i="27"/>
  <c r="K34" i="27" s="1"/>
  <c r="E32" i="19"/>
  <c r="X31" i="21"/>
  <c r="E33" i="26"/>
  <c r="E34" i="25"/>
  <c r="E33" i="21"/>
  <c r="F33" i="22"/>
  <c r="K33" i="22" s="1"/>
  <c r="E34" i="19"/>
  <c r="E32" i="25"/>
  <c r="F32" i="18"/>
  <c r="K32" i="18" s="1"/>
  <c r="E34" i="1"/>
  <c r="E34" i="22"/>
  <c r="F34" i="17"/>
  <c r="K34" i="17" s="1"/>
  <c r="F34" i="19"/>
  <c r="K34" i="19" s="1"/>
  <c r="C103" i="2"/>
  <c r="AC53" i="27"/>
  <c r="N53" i="27" s="1"/>
  <c r="AC53" i="26"/>
  <c r="N53" i="26" s="1"/>
  <c r="AC53" i="25"/>
  <c r="N53" i="25" s="1"/>
  <c r="AC53" i="23"/>
  <c r="N53" i="23" s="1"/>
  <c r="AC53" i="22"/>
  <c r="N53" i="22" s="1"/>
  <c r="AC53" i="21"/>
  <c r="N53" i="21" s="1"/>
  <c r="AC53" i="24"/>
  <c r="N53" i="24" s="1"/>
  <c r="AC53" i="19"/>
  <c r="N53" i="19" s="1"/>
  <c r="AC53" i="18"/>
  <c r="N53" i="18" s="1"/>
  <c r="AC53" i="17"/>
  <c r="N53" i="17" s="1"/>
  <c r="AC53" i="20"/>
  <c r="N53" i="20" s="1"/>
  <c r="AC53" i="1"/>
  <c r="R102" i="2"/>
  <c r="F30" i="21"/>
  <c r="K30" i="21" s="1"/>
  <c r="E30" i="19"/>
  <c r="E30" i="18"/>
  <c r="AU61" i="2"/>
  <c r="C98" i="2"/>
  <c r="AC48" i="21"/>
  <c r="N48" i="21" s="1"/>
  <c r="AC48" i="19"/>
  <c r="N48" i="19" s="1"/>
  <c r="AC48" i="27"/>
  <c r="N48" i="27" s="1"/>
  <c r="AC48" i="26"/>
  <c r="N48" i="26" s="1"/>
  <c r="AC48" i="25"/>
  <c r="N48" i="25" s="1"/>
  <c r="AC48" i="23"/>
  <c r="N48" i="23" s="1"/>
  <c r="AC48" i="22"/>
  <c r="N48" i="22" s="1"/>
  <c r="AC48" i="24"/>
  <c r="N48" i="24" s="1"/>
  <c r="AC48" i="20"/>
  <c r="N48" i="20" s="1"/>
  <c r="AC48" i="18"/>
  <c r="N48" i="18" s="1"/>
  <c r="AC48" i="17"/>
  <c r="N48" i="17" s="1"/>
  <c r="AC48" i="1"/>
  <c r="R97" i="2"/>
  <c r="F34" i="24"/>
  <c r="K34" i="24" s="1"/>
  <c r="E32" i="24"/>
  <c r="F33" i="19"/>
  <c r="K33" i="19" s="1"/>
  <c r="F33" i="21"/>
  <c r="K33" i="21" s="1"/>
  <c r="F32" i="25"/>
  <c r="K32" i="25" s="1"/>
  <c r="E34" i="17"/>
  <c r="F33" i="18"/>
  <c r="K33" i="18" s="1"/>
  <c r="E32" i="17"/>
  <c r="F38" i="27"/>
  <c r="K38" i="27" s="1"/>
  <c r="AC62" i="2"/>
  <c r="E25" i="19"/>
  <c r="F25" i="19"/>
  <c r="K25" i="19" s="1"/>
  <c r="M25" i="19"/>
  <c r="B25" i="19" s="1"/>
  <c r="C25" i="19" s="1"/>
  <c r="E25" i="21"/>
  <c r="M25" i="21"/>
  <c r="B25" i="21" s="1"/>
  <c r="C25" i="21" s="1"/>
  <c r="F25" i="21"/>
  <c r="K25" i="21" s="1"/>
  <c r="E25" i="18"/>
  <c r="F25" i="18"/>
  <c r="K25" i="18" s="1"/>
  <c r="M25" i="18"/>
  <c r="B25" i="18" s="1"/>
  <c r="C25" i="18" s="1"/>
  <c r="E32" i="1"/>
  <c r="F33" i="24"/>
  <c r="K33" i="24" s="1"/>
  <c r="F33" i="20"/>
  <c r="K33" i="20" s="1"/>
  <c r="AC63" i="26"/>
  <c r="N63" i="26" s="1"/>
  <c r="AC63" i="24"/>
  <c r="N63" i="24" s="1"/>
  <c r="AC63" i="27"/>
  <c r="N63" i="27" s="1"/>
  <c r="AC63" i="25"/>
  <c r="N63" i="25" s="1"/>
  <c r="AC63" i="23"/>
  <c r="N63" i="23" s="1"/>
  <c r="AC63" i="22"/>
  <c r="N63" i="22" s="1"/>
  <c r="AC63" i="21"/>
  <c r="N63" i="21" s="1"/>
  <c r="AC63" i="20"/>
  <c r="N63" i="20" s="1"/>
  <c r="AC63" i="19"/>
  <c r="N63" i="19" s="1"/>
  <c r="AC63" i="17"/>
  <c r="N63" i="17" s="1"/>
  <c r="AC63" i="18"/>
  <c r="N63" i="18" s="1"/>
  <c r="AC63" i="1"/>
  <c r="R112" i="2"/>
  <c r="C113" i="2"/>
  <c r="F33" i="1"/>
  <c r="K33" i="1" s="1"/>
  <c r="F33" i="25"/>
  <c r="K33" i="25" s="1"/>
  <c r="D97" i="2"/>
  <c r="D103" i="2" s="1"/>
  <c r="E32" i="26"/>
  <c r="F32" i="20"/>
  <c r="K32" i="20" s="1"/>
  <c r="E34" i="26"/>
  <c r="AU60" i="2"/>
  <c r="E33" i="24"/>
  <c r="E34" i="18"/>
  <c r="F32" i="21"/>
  <c r="K32" i="21" s="1"/>
  <c r="F34" i="21"/>
  <c r="K34" i="21" s="1"/>
  <c r="E33" i="20"/>
  <c r="F34" i="22"/>
  <c r="K34" i="22" s="1"/>
  <c r="F25" i="25"/>
  <c r="K25" i="25" s="1"/>
  <c r="M25" i="25"/>
  <c r="B25" i="25" s="1"/>
  <c r="C25" i="25" s="1"/>
  <c r="E25" i="25"/>
  <c r="M25" i="24"/>
  <c r="B25" i="24" s="1"/>
  <c r="C25" i="24" s="1"/>
  <c r="E25" i="24"/>
  <c r="F25" i="24"/>
  <c r="K25" i="24" s="1"/>
  <c r="AA61" i="2"/>
  <c r="F25" i="20"/>
  <c r="K25" i="20" s="1"/>
  <c r="M25" i="20"/>
  <c r="B25" i="20" s="1"/>
  <c r="C25" i="20" s="1"/>
  <c r="E25" i="20"/>
  <c r="E33" i="1"/>
  <c r="E32" i="27"/>
  <c r="C118" i="2"/>
  <c r="AC68" i="27"/>
  <c r="N68" i="27" s="1"/>
  <c r="AC68" i="26"/>
  <c r="N68" i="26" s="1"/>
  <c r="AC68" i="24"/>
  <c r="N68" i="24" s="1"/>
  <c r="AC68" i="23"/>
  <c r="N68" i="23" s="1"/>
  <c r="AC68" i="21"/>
  <c r="N68" i="21" s="1"/>
  <c r="AC68" i="19"/>
  <c r="N68" i="19" s="1"/>
  <c r="AC68" i="22"/>
  <c r="N68" i="22" s="1"/>
  <c r="AC68" i="25"/>
  <c r="N68" i="25" s="1"/>
  <c r="AC68" i="20"/>
  <c r="N68" i="20" s="1"/>
  <c r="AC68" i="18"/>
  <c r="N68" i="18" s="1"/>
  <c r="AC68" i="17"/>
  <c r="N68" i="17" s="1"/>
  <c r="AC68" i="1"/>
  <c r="N68" i="1" s="1"/>
  <c r="R117" i="2"/>
  <c r="C123" i="2"/>
  <c r="AR62" i="2"/>
  <c r="F33" i="17"/>
  <c r="K33" i="17" s="1"/>
  <c r="D107" i="2"/>
  <c r="D113" i="2" s="1"/>
  <c r="X42" i="27"/>
  <c r="X42" i="26"/>
  <c r="X42" i="25"/>
  <c r="X42" i="24"/>
  <c r="X42" i="22"/>
  <c r="X42" i="23"/>
  <c r="X42" i="18"/>
  <c r="X42" i="21"/>
  <c r="X42" i="20"/>
  <c r="X42" i="19"/>
  <c r="X42" i="17"/>
  <c r="X42" i="1"/>
  <c r="X52" i="27"/>
  <c r="X52" i="26"/>
  <c r="X52" i="23"/>
  <c r="X52" i="25"/>
  <c r="X52" i="24"/>
  <c r="X52" i="21"/>
  <c r="X52" i="20"/>
  <c r="M52" i="20" s="1"/>
  <c r="B52" i="20" s="1"/>
  <c r="C52" i="20" s="1"/>
  <c r="X52" i="17"/>
  <c r="X52" i="18"/>
  <c r="X52" i="19"/>
  <c r="X52" i="22"/>
  <c r="X52" i="1"/>
  <c r="M51" i="1"/>
  <c r="M51" i="25"/>
  <c r="B51" i="25" s="1"/>
  <c r="C51" i="25" s="1"/>
  <c r="M46" i="24"/>
  <c r="B46" i="24" s="1"/>
  <c r="C46" i="24" s="1"/>
  <c r="M46" i="21"/>
  <c r="B46" i="21" s="1"/>
  <c r="C46" i="21" s="1"/>
  <c r="M46" i="27"/>
  <c r="B46" i="27" s="1"/>
  <c r="C46" i="27" s="1"/>
  <c r="X47" i="27"/>
  <c r="X47" i="26"/>
  <c r="X47" i="25"/>
  <c r="X47" i="23"/>
  <c r="X47" i="21"/>
  <c r="X47" i="20"/>
  <c r="X47" i="22"/>
  <c r="X47" i="19"/>
  <c r="X47" i="24"/>
  <c r="X47" i="18"/>
  <c r="X47" i="17"/>
  <c r="X47" i="1"/>
  <c r="M51" i="22"/>
  <c r="B51" i="22" s="1"/>
  <c r="C51" i="22" s="1"/>
  <c r="M51" i="20"/>
  <c r="B51" i="20" s="1"/>
  <c r="C51" i="20" s="1"/>
  <c r="M46" i="1"/>
  <c r="M46" i="19"/>
  <c r="B46" i="19" s="1"/>
  <c r="C46" i="19" s="1"/>
  <c r="M46" i="23"/>
  <c r="B46" i="23" s="1"/>
  <c r="C46" i="23" s="1"/>
  <c r="M36" i="19"/>
  <c r="B36" i="19" s="1"/>
  <c r="C36" i="19" s="1"/>
  <c r="F36" i="19"/>
  <c r="K36" i="19" s="1"/>
  <c r="E36" i="19"/>
  <c r="M36" i="22"/>
  <c r="B36" i="22" s="1"/>
  <c r="C36" i="22" s="1"/>
  <c r="E36" i="22"/>
  <c r="F36" i="22"/>
  <c r="K36" i="22" s="1"/>
  <c r="M36" i="26"/>
  <c r="B36" i="26" s="1"/>
  <c r="C36" i="26" s="1"/>
  <c r="E36" i="26"/>
  <c r="F36" i="26"/>
  <c r="K36" i="26" s="1"/>
  <c r="M51" i="19"/>
  <c r="B51" i="19" s="1"/>
  <c r="C51" i="19" s="1"/>
  <c r="M51" i="24"/>
  <c r="B51" i="24" s="1"/>
  <c r="C51" i="24" s="1"/>
  <c r="M51" i="27"/>
  <c r="B51" i="27" s="1"/>
  <c r="C51" i="27" s="1"/>
  <c r="M46" i="18"/>
  <c r="B46" i="18" s="1"/>
  <c r="C46" i="18" s="1"/>
  <c r="M46" i="20"/>
  <c r="B46" i="20" s="1"/>
  <c r="C46" i="20" s="1"/>
  <c r="M46" i="26"/>
  <c r="B46" i="26" s="1"/>
  <c r="C46" i="26" s="1"/>
  <c r="M36" i="1"/>
  <c r="E36" i="1"/>
  <c r="F36" i="1"/>
  <c r="K36" i="1" s="1"/>
  <c r="M36" i="23"/>
  <c r="B36" i="23" s="1"/>
  <c r="C36" i="23" s="1"/>
  <c r="E36" i="23"/>
  <c r="F36" i="23"/>
  <c r="K36" i="23" s="1"/>
  <c r="M36" i="25"/>
  <c r="B36" i="25" s="1"/>
  <c r="C36" i="25" s="1"/>
  <c r="F36" i="25"/>
  <c r="K36" i="25" s="1"/>
  <c r="E36" i="25"/>
  <c r="M51" i="17"/>
  <c r="B51" i="17" s="1"/>
  <c r="C51" i="17" s="1"/>
  <c r="M36" i="18"/>
  <c r="B36" i="18" s="1"/>
  <c r="C36" i="18" s="1"/>
  <c r="F36" i="18"/>
  <c r="K36" i="18" s="1"/>
  <c r="E36" i="18"/>
  <c r="M36" i="20"/>
  <c r="B36" i="20" s="1"/>
  <c r="C36" i="20" s="1"/>
  <c r="F36" i="20"/>
  <c r="K36" i="20" s="1"/>
  <c r="E36" i="20"/>
  <c r="M36" i="24"/>
  <c r="B36" i="24" s="1"/>
  <c r="C36" i="24" s="1"/>
  <c r="E36" i="24"/>
  <c r="F36" i="24"/>
  <c r="K36" i="24" s="1"/>
  <c r="X57" i="26"/>
  <c r="M57" i="26" s="1"/>
  <c r="B57" i="26" s="1"/>
  <c r="C57" i="26" s="1"/>
  <c r="X57" i="27"/>
  <c r="M57" i="27" s="1"/>
  <c r="B57" i="27" s="1"/>
  <c r="C57" i="27" s="1"/>
  <c r="X57" i="25"/>
  <c r="M57" i="25" s="1"/>
  <c r="B57" i="25" s="1"/>
  <c r="C57" i="25" s="1"/>
  <c r="X57" i="24"/>
  <c r="X57" i="23"/>
  <c r="X57" i="21"/>
  <c r="M57" i="21" s="1"/>
  <c r="B57" i="21" s="1"/>
  <c r="C57" i="21" s="1"/>
  <c r="X57" i="22"/>
  <c r="M57" i="22" s="1"/>
  <c r="B57" i="22" s="1"/>
  <c r="C57" i="22" s="1"/>
  <c r="X57" i="20"/>
  <c r="M57" i="20" s="1"/>
  <c r="B57" i="20" s="1"/>
  <c r="C57" i="20" s="1"/>
  <c r="X57" i="17"/>
  <c r="M57" i="17" s="1"/>
  <c r="B57" i="17" s="1"/>
  <c r="C57" i="17" s="1"/>
  <c r="X57" i="19"/>
  <c r="M57" i="19" s="1"/>
  <c r="B57" i="19" s="1"/>
  <c r="C57" i="19" s="1"/>
  <c r="X57" i="18"/>
  <c r="M57" i="18" s="1"/>
  <c r="B57" i="18" s="1"/>
  <c r="C57" i="18" s="1"/>
  <c r="X57" i="1"/>
  <c r="M51" i="18"/>
  <c r="B51" i="18" s="1"/>
  <c r="C51" i="18" s="1"/>
  <c r="M51" i="21"/>
  <c r="B51" i="21" s="1"/>
  <c r="C51" i="21" s="1"/>
  <c r="M51" i="26"/>
  <c r="B51" i="26" s="1"/>
  <c r="C51" i="26" s="1"/>
  <c r="M46" i="17"/>
  <c r="B46" i="17" s="1"/>
  <c r="C46" i="17" s="1"/>
  <c r="M46" i="22"/>
  <c r="B46" i="22" s="1"/>
  <c r="C46" i="22" s="1"/>
  <c r="M46" i="25"/>
  <c r="B46" i="25" s="1"/>
  <c r="C46" i="25" s="1"/>
  <c r="M36" i="17"/>
  <c r="B36" i="17" s="1"/>
  <c r="C36" i="17" s="1"/>
  <c r="F36" i="17"/>
  <c r="K36" i="17" s="1"/>
  <c r="E36" i="17"/>
  <c r="M36" i="21"/>
  <c r="B36" i="21" s="1"/>
  <c r="C36" i="21" s="1"/>
  <c r="F36" i="21"/>
  <c r="K36" i="21" s="1"/>
  <c r="E36" i="21"/>
  <c r="M36" i="27"/>
  <c r="B36" i="27" s="1"/>
  <c r="C36" i="27" s="1"/>
  <c r="E36" i="27"/>
  <c r="F36" i="27"/>
  <c r="K36" i="27" s="1"/>
  <c r="C50" i="18"/>
  <c r="AK8" i="18"/>
  <c r="AK8" i="27"/>
  <c r="C50" i="27"/>
  <c r="C50" i="24"/>
  <c r="AK8" i="24"/>
  <c r="M56" i="25"/>
  <c r="B56" i="25" s="1"/>
  <c r="M56" i="19"/>
  <c r="B56" i="19" s="1"/>
  <c r="M56" i="23"/>
  <c r="B56" i="23" s="1"/>
  <c r="C50" i="17"/>
  <c r="AK8" i="17"/>
  <c r="AK8" i="25"/>
  <c r="C50" i="25"/>
  <c r="C50" i="21"/>
  <c r="AK8" i="21"/>
  <c r="AK8" i="23"/>
  <c r="C50" i="23"/>
  <c r="AK8" i="20"/>
  <c r="C50" i="20"/>
  <c r="M56" i="21"/>
  <c r="B56" i="21" s="1"/>
  <c r="M56" i="22"/>
  <c r="B56" i="22" s="1"/>
  <c r="M56" i="27"/>
  <c r="B56" i="27" s="1"/>
  <c r="AK8" i="19"/>
  <c r="C50" i="19"/>
  <c r="M56" i="1"/>
  <c r="M56" i="18"/>
  <c r="B56" i="18" s="1"/>
  <c r="M56" i="17"/>
  <c r="B56" i="17" s="1"/>
  <c r="X68" i="27"/>
  <c r="X68" i="26"/>
  <c r="X68" i="25"/>
  <c r="X68" i="24"/>
  <c r="X68" i="22"/>
  <c r="X68" i="19"/>
  <c r="X68" i="23"/>
  <c r="X68" i="20"/>
  <c r="X68" i="18"/>
  <c r="X68" i="17"/>
  <c r="X68" i="21"/>
  <c r="X68" i="1"/>
  <c r="X62" i="27"/>
  <c r="X62" i="25"/>
  <c r="X62" i="26"/>
  <c r="X62" i="24"/>
  <c r="X62" i="23"/>
  <c r="X62" i="22"/>
  <c r="X62" i="19"/>
  <c r="X62" i="20"/>
  <c r="X62" i="18"/>
  <c r="X62" i="17"/>
  <c r="X62" i="21"/>
  <c r="X62" i="1"/>
  <c r="C50" i="26"/>
  <c r="AK8" i="26"/>
  <c r="C50" i="22"/>
  <c r="AK8" i="22"/>
  <c r="M56" i="24"/>
  <c r="B56" i="24" s="1"/>
  <c r="M56" i="20"/>
  <c r="B56" i="20" s="1"/>
  <c r="M56" i="26"/>
  <c r="B56" i="26" s="1"/>
  <c r="AO68" i="2"/>
  <c r="X68" i="2"/>
  <c r="K117" i="2"/>
  <c r="N117" i="2"/>
  <c r="O117" i="2" s="1"/>
  <c r="P117" i="2" s="1"/>
  <c r="F117" i="2"/>
  <c r="Q117" i="2" s="1"/>
  <c r="M117" i="2"/>
  <c r="I117" i="2"/>
  <c r="J117" i="2"/>
  <c r="G117" i="2"/>
  <c r="H117" i="2"/>
  <c r="L117" i="2"/>
  <c r="G97" i="2"/>
  <c r="L97" i="2"/>
  <c r="F97" i="2"/>
  <c r="Q97" i="2" s="1"/>
  <c r="M97" i="2"/>
  <c r="N97" i="2"/>
  <c r="O97" i="2" s="1"/>
  <c r="P97" i="2" s="1"/>
  <c r="H97" i="2"/>
  <c r="I97" i="2"/>
  <c r="J97" i="2"/>
  <c r="K97" i="2"/>
  <c r="I102" i="2"/>
  <c r="L102" i="2"/>
  <c r="K102" i="2"/>
  <c r="G102" i="2"/>
  <c r="J102" i="2"/>
  <c r="H102" i="2"/>
  <c r="M102" i="2"/>
  <c r="N102" i="2"/>
  <c r="O102" i="2" s="1"/>
  <c r="P102" i="2" s="1"/>
  <c r="F102" i="2"/>
  <c r="Q102" i="2" s="1"/>
  <c r="M112" i="2"/>
  <c r="G112" i="2"/>
  <c r="K112" i="2"/>
  <c r="H112" i="2"/>
  <c r="N112" i="2"/>
  <c r="O112" i="2" s="1"/>
  <c r="P112" i="2" s="1"/>
  <c r="L112" i="2"/>
  <c r="I112" i="2"/>
  <c r="F112" i="2"/>
  <c r="Q112" i="2" s="1"/>
  <c r="J112" i="2"/>
  <c r="K107" i="2"/>
  <c r="M107" i="2"/>
  <c r="N107" i="2"/>
  <c r="O107" i="2" s="1"/>
  <c r="P107" i="2" s="1"/>
  <c r="H107" i="2"/>
  <c r="I107" i="2"/>
  <c r="G107" i="2"/>
  <c r="J107" i="2"/>
  <c r="F107" i="2"/>
  <c r="Q107" i="2" s="1"/>
  <c r="L107" i="2"/>
  <c r="B15" i="1"/>
  <c r="C14" i="1"/>
  <c r="N14" i="1"/>
  <c r="AE8" i="1"/>
  <c r="B53" i="28" l="1"/>
  <c r="Q53" i="28" s="1"/>
  <c r="B52" i="40"/>
  <c r="Q52" i="40" s="1"/>
  <c r="R52" i="40"/>
  <c r="B58" i="40"/>
  <c r="Q58" i="40" s="1"/>
  <c r="R58" i="40"/>
  <c r="B56" i="40"/>
  <c r="Q56" i="40" s="1"/>
  <c r="R56" i="40"/>
  <c r="B54" i="40"/>
  <c r="Q54" i="40" s="1"/>
  <c r="R54" i="40"/>
  <c r="B53" i="40"/>
  <c r="Q53" i="40" s="1"/>
  <c r="R53" i="40"/>
  <c r="B55" i="40"/>
  <c r="Q55" i="40" s="1"/>
  <c r="R55" i="40"/>
  <c r="B60" i="40"/>
  <c r="Q60" i="40" s="1"/>
  <c r="R60" i="40"/>
  <c r="B57" i="40"/>
  <c r="Q57" i="40" s="1"/>
  <c r="R57" i="40"/>
  <c r="B59" i="40"/>
  <c r="Q59" i="40" s="1"/>
  <c r="R59" i="40"/>
  <c r="B52" i="39"/>
  <c r="Q52" i="39" s="1"/>
  <c r="R52" i="39"/>
  <c r="B60" i="39"/>
  <c r="Q60" i="39" s="1"/>
  <c r="R60" i="39"/>
  <c r="B59" i="39"/>
  <c r="Q59" i="39" s="1"/>
  <c r="R59" i="39"/>
  <c r="B58" i="39"/>
  <c r="Q58" i="39" s="1"/>
  <c r="R58" i="39"/>
  <c r="B55" i="39"/>
  <c r="Q55" i="39" s="1"/>
  <c r="R55" i="39"/>
  <c r="B54" i="39"/>
  <c r="Q54" i="39" s="1"/>
  <c r="R54" i="39"/>
  <c r="B53" i="39"/>
  <c r="Q53" i="39" s="1"/>
  <c r="R53" i="39"/>
  <c r="B56" i="39"/>
  <c r="Q56" i="39" s="1"/>
  <c r="R56" i="39"/>
  <c r="B57" i="39"/>
  <c r="Q57" i="39" s="1"/>
  <c r="R57" i="39"/>
  <c r="B52" i="38"/>
  <c r="Q52" i="38" s="1"/>
  <c r="R52" i="38"/>
  <c r="B57" i="38"/>
  <c r="Q57" i="38" s="1"/>
  <c r="R57" i="38"/>
  <c r="B59" i="38"/>
  <c r="Q59" i="38" s="1"/>
  <c r="R59" i="38"/>
  <c r="B60" i="38"/>
  <c r="Q60" i="38" s="1"/>
  <c r="R60" i="38"/>
  <c r="B54" i="38"/>
  <c r="Q54" i="38" s="1"/>
  <c r="R54" i="38"/>
  <c r="B56" i="38"/>
  <c r="Q56" i="38" s="1"/>
  <c r="R56" i="38"/>
  <c r="B58" i="38"/>
  <c r="Q58" i="38" s="1"/>
  <c r="R58" i="38"/>
  <c r="B53" i="38"/>
  <c r="Q53" i="38" s="1"/>
  <c r="R53" i="38"/>
  <c r="B55" i="38"/>
  <c r="Q55" i="38" s="1"/>
  <c r="R55" i="38"/>
  <c r="B52" i="37"/>
  <c r="Q52" i="37" s="1"/>
  <c r="R52" i="37"/>
  <c r="B57" i="37"/>
  <c r="Q57" i="37" s="1"/>
  <c r="R57" i="37"/>
  <c r="B59" i="37"/>
  <c r="Q59" i="37" s="1"/>
  <c r="R59" i="37"/>
  <c r="B53" i="37"/>
  <c r="Q53" i="37" s="1"/>
  <c r="R53" i="37"/>
  <c r="B55" i="37"/>
  <c r="Q55" i="37" s="1"/>
  <c r="R55" i="37"/>
  <c r="B56" i="37"/>
  <c r="Q56" i="37" s="1"/>
  <c r="R56" i="37"/>
  <c r="B54" i="37"/>
  <c r="Q54" i="37" s="1"/>
  <c r="R54" i="37"/>
  <c r="B60" i="37"/>
  <c r="Q60" i="37" s="1"/>
  <c r="R60" i="37"/>
  <c r="B58" i="37"/>
  <c r="Q58" i="37" s="1"/>
  <c r="R58" i="37"/>
  <c r="B52" i="36"/>
  <c r="Q52" i="36" s="1"/>
  <c r="R52" i="36"/>
  <c r="B60" i="36"/>
  <c r="Q60" i="36" s="1"/>
  <c r="R60" i="36"/>
  <c r="B59" i="36"/>
  <c r="Q59" i="36" s="1"/>
  <c r="R59" i="36"/>
  <c r="B55" i="36"/>
  <c r="Q55" i="36" s="1"/>
  <c r="R55" i="36"/>
  <c r="B56" i="36"/>
  <c r="Q56" i="36" s="1"/>
  <c r="R56" i="36"/>
  <c r="B54" i="36"/>
  <c r="Q54" i="36" s="1"/>
  <c r="R54" i="36"/>
  <c r="B57" i="36"/>
  <c r="Q57" i="36" s="1"/>
  <c r="R57" i="36"/>
  <c r="B53" i="36"/>
  <c r="Q53" i="36" s="1"/>
  <c r="R53" i="36"/>
  <c r="B58" i="36"/>
  <c r="Q58" i="36" s="1"/>
  <c r="R58" i="36"/>
  <c r="B52" i="35"/>
  <c r="Q52" i="35" s="1"/>
  <c r="R52" i="35"/>
  <c r="B56" i="35"/>
  <c r="Q56" i="35" s="1"/>
  <c r="R56" i="35"/>
  <c r="B59" i="35"/>
  <c r="Q59" i="35" s="1"/>
  <c r="R59" i="35"/>
  <c r="B60" i="35"/>
  <c r="Q60" i="35" s="1"/>
  <c r="R60" i="35"/>
  <c r="B54" i="35"/>
  <c r="Q54" i="35" s="1"/>
  <c r="R54" i="35"/>
  <c r="B53" i="35"/>
  <c r="Q53" i="35" s="1"/>
  <c r="R53" i="35"/>
  <c r="B58" i="35"/>
  <c r="Q58" i="35" s="1"/>
  <c r="R58" i="35"/>
  <c r="B57" i="35"/>
  <c r="Q57" i="35" s="1"/>
  <c r="R57" i="35"/>
  <c r="B55" i="35"/>
  <c r="Q55" i="35" s="1"/>
  <c r="R55" i="35"/>
  <c r="B56" i="34"/>
  <c r="Q56" i="34" s="1"/>
  <c r="R56" i="34"/>
  <c r="B54" i="34"/>
  <c r="Q54" i="34" s="1"/>
  <c r="R54" i="34"/>
  <c r="B53" i="34"/>
  <c r="Q53" i="34" s="1"/>
  <c r="R53" i="34"/>
  <c r="B58" i="34"/>
  <c r="Q58" i="34" s="1"/>
  <c r="R58" i="34"/>
  <c r="B57" i="34"/>
  <c r="Q57" i="34" s="1"/>
  <c r="R57" i="34"/>
  <c r="B55" i="34"/>
  <c r="Q55" i="34" s="1"/>
  <c r="R55" i="34"/>
  <c r="B52" i="34"/>
  <c r="Q52" i="34" s="1"/>
  <c r="R52" i="34"/>
  <c r="B60" i="34"/>
  <c r="Q60" i="34" s="1"/>
  <c r="R60" i="34"/>
  <c r="B59" i="34"/>
  <c r="Q59" i="34" s="1"/>
  <c r="R59" i="34"/>
  <c r="B56" i="33"/>
  <c r="Q56" i="33" s="1"/>
  <c r="R56" i="33"/>
  <c r="B57" i="33"/>
  <c r="Q57" i="33" s="1"/>
  <c r="R57" i="33"/>
  <c r="B54" i="33"/>
  <c r="Q54" i="33" s="1"/>
  <c r="R54" i="33"/>
  <c r="B60" i="33"/>
  <c r="Q60" i="33" s="1"/>
  <c r="R60" i="33"/>
  <c r="B58" i="33"/>
  <c r="Q58" i="33" s="1"/>
  <c r="R58" i="33"/>
  <c r="B53" i="33"/>
  <c r="Q53" i="33" s="1"/>
  <c r="R53" i="33"/>
  <c r="B59" i="33"/>
  <c r="Q59" i="33" s="1"/>
  <c r="R59" i="33"/>
  <c r="B52" i="33"/>
  <c r="Q52" i="33" s="1"/>
  <c r="R52" i="33"/>
  <c r="B55" i="33"/>
  <c r="Q55" i="33" s="1"/>
  <c r="R55" i="33"/>
  <c r="B53" i="32"/>
  <c r="Q53" i="32" s="1"/>
  <c r="R53" i="32"/>
  <c r="B54" i="32"/>
  <c r="Q54" i="32" s="1"/>
  <c r="R54" i="32"/>
  <c r="B60" i="32"/>
  <c r="Q60" i="32" s="1"/>
  <c r="R60" i="32"/>
  <c r="B58" i="32"/>
  <c r="Q58" i="32" s="1"/>
  <c r="R58" i="32"/>
  <c r="B52" i="32"/>
  <c r="Q52" i="32" s="1"/>
  <c r="R52" i="32"/>
  <c r="B55" i="32"/>
  <c r="Q55" i="32" s="1"/>
  <c r="R55" i="32"/>
  <c r="B57" i="32"/>
  <c r="Q57" i="32" s="1"/>
  <c r="R57" i="32"/>
  <c r="B56" i="32"/>
  <c r="Q56" i="32" s="1"/>
  <c r="R56" i="32"/>
  <c r="B59" i="32"/>
  <c r="Q59" i="32" s="1"/>
  <c r="R59" i="32"/>
  <c r="B52" i="31"/>
  <c r="Q52" i="31" s="1"/>
  <c r="R52" i="31"/>
  <c r="B53" i="31"/>
  <c r="Q53" i="31" s="1"/>
  <c r="R53" i="31"/>
  <c r="B58" i="31"/>
  <c r="Q58" i="31" s="1"/>
  <c r="R58" i="31"/>
  <c r="B54" i="31"/>
  <c r="Q54" i="31" s="1"/>
  <c r="R54" i="31"/>
  <c r="B57" i="31"/>
  <c r="Q57" i="31" s="1"/>
  <c r="R57" i="31"/>
  <c r="B55" i="31"/>
  <c r="Q55" i="31" s="1"/>
  <c r="R55" i="31"/>
  <c r="B56" i="31"/>
  <c r="Q56" i="31" s="1"/>
  <c r="R56" i="31"/>
  <c r="B60" i="31"/>
  <c r="Q60" i="31" s="1"/>
  <c r="R60" i="31"/>
  <c r="B59" i="31"/>
  <c r="Q59" i="31" s="1"/>
  <c r="R59" i="31"/>
  <c r="R52" i="30"/>
  <c r="B52" i="30"/>
  <c r="Q52" i="30" s="1"/>
  <c r="R60" i="30"/>
  <c r="B60" i="30"/>
  <c r="Q60" i="30" s="1"/>
  <c r="R57" i="30"/>
  <c r="B57" i="30"/>
  <c r="Q57" i="30" s="1"/>
  <c r="R55" i="30"/>
  <c r="B55" i="30"/>
  <c r="Q55" i="30" s="1"/>
  <c r="R58" i="30"/>
  <c r="B58" i="30"/>
  <c r="Q58" i="30" s="1"/>
  <c r="R53" i="30"/>
  <c r="B53" i="30"/>
  <c r="Q53" i="30" s="1"/>
  <c r="R56" i="30"/>
  <c r="B56" i="30"/>
  <c r="Q56" i="30" s="1"/>
  <c r="R54" i="30"/>
  <c r="B54" i="30"/>
  <c r="Q54" i="30" s="1"/>
  <c r="R59" i="30"/>
  <c r="B59" i="30"/>
  <c r="Q59" i="30" s="1"/>
  <c r="B60" i="28"/>
  <c r="Q60" i="28" s="1"/>
  <c r="B56" i="28"/>
  <c r="Q56" i="28" s="1"/>
  <c r="B59" i="28"/>
  <c r="Q59" i="28" s="1"/>
  <c r="R59" i="28"/>
  <c r="B54" i="28"/>
  <c r="Q54" i="28" s="1"/>
  <c r="R54" i="28"/>
  <c r="B58" i="28"/>
  <c r="Q58" i="28" s="1"/>
  <c r="B55" i="28"/>
  <c r="Q55" i="28" s="1"/>
  <c r="R55" i="28"/>
  <c r="B57" i="28"/>
  <c r="Q57" i="28" s="1"/>
  <c r="R57" i="28"/>
  <c r="B52" i="28"/>
  <c r="Q52" i="28" s="1"/>
  <c r="AC74" i="27"/>
  <c r="N74" i="27" s="1"/>
  <c r="AC74" i="26"/>
  <c r="N74" i="26" s="1"/>
  <c r="AC74" i="23"/>
  <c r="N74" i="23" s="1"/>
  <c r="AC74" i="22"/>
  <c r="N74" i="22" s="1"/>
  <c r="AC74" i="20"/>
  <c r="N74" i="20" s="1"/>
  <c r="AC74" i="18"/>
  <c r="N74" i="18" s="1"/>
  <c r="AC74" i="25"/>
  <c r="N74" i="25" s="1"/>
  <c r="AC74" i="24"/>
  <c r="N74" i="24" s="1"/>
  <c r="AC74" i="21"/>
  <c r="N74" i="21" s="1"/>
  <c r="AC74" i="17"/>
  <c r="N74" i="17" s="1"/>
  <c r="AC74" i="19"/>
  <c r="N74" i="19" s="1"/>
  <c r="AC74" i="1"/>
  <c r="N74" i="1" s="1"/>
  <c r="R123" i="2"/>
  <c r="C124" i="2"/>
  <c r="C129" i="2"/>
  <c r="D123" i="2"/>
  <c r="D129" i="2" s="1"/>
  <c r="AT63" i="2"/>
  <c r="F31" i="27"/>
  <c r="K31" i="27" s="1"/>
  <c r="M31" i="27"/>
  <c r="B31" i="27" s="1"/>
  <c r="C31" i="27" s="1"/>
  <c r="E31" i="27"/>
  <c r="F31" i="26"/>
  <c r="K31" i="26" s="1"/>
  <c r="E31" i="26"/>
  <c r="M31" i="26"/>
  <c r="B31" i="26" s="1"/>
  <c r="C31" i="26" s="1"/>
  <c r="M31" i="25"/>
  <c r="B31" i="25" s="1"/>
  <c r="C31" i="25" s="1"/>
  <c r="E31" i="25"/>
  <c r="F31" i="25"/>
  <c r="K31" i="25" s="1"/>
  <c r="D92" i="2"/>
  <c r="F39" i="17"/>
  <c r="K39" i="17" s="1"/>
  <c r="F38" i="24"/>
  <c r="K38" i="24" s="1"/>
  <c r="F38" i="18"/>
  <c r="K38" i="18" s="1"/>
  <c r="E41" i="17"/>
  <c r="E40" i="26"/>
  <c r="E41" i="23"/>
  <c r="F41" i="26"/>
  <c r="K41" i="26" s="1"/>
  <c r="F38" i="23"/>
  <c r="K38" i="23" s="1"/>
  <c r="X37" i="26"/>
  <c r="X37" i="22"/>
  <c r="X37" i="17"/>
  <c r="E39" i="23"/>
  <c r="E41" i="1"/>
  <c r="F38" i="22"/>
  <c r="K38" i="22" s="1"/>
  <c r="E38" i="21"/>
  <c r="F40" i="17"/>
  <c r="K40" i="17" s="1"/>
  <c r="E40" i="18"/>
  <c r="F39" i="19"/>
  <c r="K39" i="19" s="1"/>
  <c r="E39" i="17"/>
  <c r="E38" i="25"/>
  <c r="E40" i="21"/>
  <c r="F40" i="22"/>
  <c r="K40" i="22" s="1"/>
  <c r="F39" i="23"/>
  <c r="K39" i="23" s="1"/>
  <c r="E41" i="22"/>
  <c r="F41" i="27"/>
  <c r="K41" i="27" s="1"/>
  <c r="E38" i="19"/>
  <c r="F38" i="20"/>
  <c r="K38" i="20" s="1"/>
  <c r="E38" i="17"/>
  <c r="E40" i="24"/>
  <c r="F39" i="24"/>
  <c r="K39" i="24" s="1"/>
  <c r="E41" i="19"/>
  <c r="E40" i="27"/>
  <c r="F38" i="25"/>
  <c r="K38" i="25" s="1"/>
  <c r="F39" i="18"/>
  <c r="K39" i="18" s="1"/>
  <c r="E40" i="1"/>
  <c r="F41" i="17"/>
  <c r="K41" i="17" s="1"/>
  <c r="E41" i="26"/>
  <c r="F39" i="25"/>
  <c r="K39" i="25" s="1"/>
  <c r="E39" i="20"/>
  <c r="F40" i="25"/>
  <c r="K40" i="25" s="1"/>
  <c r="E40" i="23"/>
  <c r="E38" i="27"/>
  <c r="E39" i="21"/>
  <c r="E39" i="1"/>
  <c r="E39" i="26"/>
  <c r="E39" i="22"/>
  <c r="E41" i="25"/>
  <c r="E40" i="19"/>
  <c r="F40" i="26"/>
  <c r="K40" i="26" s="1"/>
  <c r="F41" i="23"/>
  <c r="K41" i="23" s="1"/>
  <c r="E39" i="18"/>
  <c r="E38" i="18"/>
  <c r="X37" i="24"/>
  <c r="X37" i="20"/>
  <c r="X37" i="18"/>
  <c r="F38" i="19"/>
  <c r="K38" i="19" s="1"/>
  <c r="E41" i="24"/>
  <c r="E38" i="26"/>
  <c r="E40" i="17"/>
  <c r="E38" i="20"/>
  <c r="F39" i="1"/>
  <c r="K39" i="1" s="1"/>
  <c r="F40" i="21"/>
  <c r="K40" i="21" s="1"/>
  <c r="E39" i="19"/>
  <c r="E41" i="20"/>
  <c r="F41" i="22"/>
  <c r="K41" i="22" s="1"/>
  <c r="E39" i="25"/>
  <c r="E38" i="24"/>
  <c r="E40" i="20"/>
  <c r="F40" i="24"/>
  <c r="K40" i="24" s="1"/>
  <c r="E40" i="25"/>
  <c r="F41" i="20"/>
  <c r="K41" i="20" s="1"/>
  <c r="E39" i="24"/>
  <c r="AC63" i="2"/>
  <c r="F38" i="1"/>
  <c r="K38" i="1" s="1"/>
  <c r="F39" i="20"/>
  <c r="K39" i="20" s="1"/>
  <c r="F39" i="22"/>
  <c r="K39" i="22" s="1"/>
  <c r="X37" i="27"/>
  <c r="X37" i="21"/>
  <c r="X37" i="23"/>
  <c r="F39" i="26"/>
  <c r="K39" i="26" s="1"/>
  <c r="F39" i="27"/>
  <c r="K39" i="27" s="1"/>
  <c r="F40" i="27"/>
  <c r="K40" i="27" s="1"/>
  <c r="AS62" i="2"/>
  <c r="Z63" i="2"/>
  <c r="E38" i="23"/>
  <c r="E38" i="1"/>
  <c r="E41" i="18"/>
  <c r="F41" i="25"/>
  <c r="K41" i="25" s="1"/>
  <c r="F40" i="19"/>
  <c r="K40" i="19" s="1"/>
  <c r="F38" i="17"/>
  <c r="K38" i="17" s="1"/>
  <c r="F39" i="21"/>
  <c r="K39" i="21" s="1"/>
  <c r="X37" i="25"/>
  <c r="X37" i="19"/>
  <c r="X37" i="1"/>
  <c r="E41" i="21"/>
  <c r="F41" i="24"/>
  <c r="K41" i="24" s="1"/>
  <c r="F40" i="23"/>
  <c r="K40" i="23" s="1"/>
  <c r="F38" i="26"/>
  <c r="K38" i="26" s="1"/>
  <c r="F40" i="20"/>
  <c r="K40" i="20" s="1"/>
  <c r="E38" i="22"/>
  <c r="F41" i="18"/>
  <c r="K41" i="18" s="1"/>
  <c r="F41" i="21"/>
  <c r="K41" i="21" s="1"/>
  <c r="F40" i="18"/>
  <c r="K40" i="18" s="1"/>
  <c r="F41" i="19"/>
  <c r="K41" i="19" s="1"/>
  <c r="E40" i="22"/>
  <c r="E41" i="27"/>
  <c r="F40" i="1"/>
  <c r="K40" i="1" s="1"/>
  <c r="AB63" i="2"/>
  <c r="Z62" i="2"/>
  <c r="Y62" i="2"/>
  <c r="F41" i="1"/>
  <c r="K41" i="1" s="1"/>
  <c r="F38" i="21"/>
  <c r="K38" i="21" s="1"/>
  <c r="E39" i="27"/>
  <c r="C109" i="2"/>
  <c r="D109" i="2" s="1"/>
  <c r="AC59" i="26"/>
  <c r="N59" i="26" s="1"/>
  <c r="AC59" i="24"/>
  <c r="N59" i="24" s="1"/>
  <c r="AC59" i="25"/>
  <c r="N59" i="25" s="1"/>
  <c r="AC59" i="22"/>
  <c r="N59" i="22" s="1"/>
  <c r="AC59" i="19"/>
  <c r="N59" i="19" s="1"/>
  <c r="AC59" i="23"/>
  <c r="N59" i="23" s="1"/>
  <c r="AC59" i="20"/>
  <c r="N59" i="20" s="1"/>
  <c r="AC59" i="17"/>
  <c r="N59" i="17" s="1"/>
  <c r="AC59" i="21"/>
  <c r="N59" i="21" s="1"/>
  <c r="AC59" i="18"/>
  <c r="N59" i="18" s="1"/>
  <c r="AC59" i="27"/>
  <c r="N59" i="27" s="1"/>
  <c r="AC59" i="1"/>
  <c r="R108" i="2"/>
  <c r="C114" i="2"/>
  <c r="AC64" i="26"/>
  <c r="N64" i="26" s="1"/>
  <c r="AC64" i="21"/>
  <c r="N64" i="21" s="1"/>
  <c r="AC64" i="19"/>
  <c r="N64" i="19" s="1"/>
  <c r="AC64" i="27"/>
  <c r="N64" i="27" s="1"/>
  <c r="AC64" i="25"/>
  <c r="N64" i="25" s="1"/>
  <c r="AC64" i="23"/>
  <c r="N64" i="23" s="1"/>
  <c r="AC64" i="24"/>
  <c r="N64" i="24" s="1"/>
  <c r="AC64" i="22"/>
  <c r="N64" i="22" s="1"/>
  <c r="AC64" i="20"/>
  <c r="N64" i="20" s="1"/>
  <c r="AC64" i="18"/>
  <c r="N64" i="18" s="1"/>
  <c r="AC64" i="17"/>
  <c r="N64" i="17" s="1"/>
  <c r="AC64" i="1"/>
  <c r="R113" i="2"/>
  <c r="AC49" i="27"/>
  <c r="N49" i="27" s="1"/>
  <c r="AC49" i="25"/>
  <c r="N49" i="25" s="1"/>
  <c r="AC49" i="23"/>
  <c r="N49" i="23" s="1"/>
  <c r="AC49" i="24"/>
  <c r="N49" i="24" s="1"/>
  <c r="AC49" i="26"/>
  <c r="N49" i="26" s="1"/>
  <c r="AC49" i="22"/>
  <c r="N49" i="22" s="1"/>
  <c r="AC49" i="19"/>
  <c r="N49" i="19" s="1"/>
  <c r="AC49" i="21"/>
  <c r="N49" i="21" s="1"/>
  <c r="AC49" i="20"/>
  <c r="N49" i="20" s="1"/>
  <c r="AC49" i="18"/>
  <c r="N49" i="18" s="1"/>
  <c r="AC49" i="17"/>
  <c r="N49" i="17" s="1"/>
  <c r="AC49" i="1"/>
  <c r="R98" i="2"/>
  <c r="F98" i="2"/>
  <c r="M31" i="17"/>
  <c r="B31" i="17" s="1"/>
  <c r="C31" i="17" s="1"/>
  <c r="F31" i="17"/>
  <c r="K31" i="17" s="1"/>
  <c r="E31" i="17"/>
  <c r="F31" i="19"/>
  <c r="K31" i="19" s="1"/>
  <c r="M31" i="19"/>
  <c r="B31" i="19" s="1"/>
  <c r="C31" i="19" s="1"/>
  <c r="E31" i="19"/>
  <c r="AS63" i="2"/>
  <c r="C119" i="2"/>
  <c r="AC69" i="27"/>
  <c r="N69" i="27" s="1"/>
  <c r="AC69" i="25"/>
  <c r="N69" i="25" s="1"/>
  <c r="AC69" i="23"/>
  <c r="N69" i="23" s="1"/>
  <c r="AC69" i="26"/>
  <c r="N69" i="26" s="1"/>
  <c r="AC69" i="22"/>
  <c r="N69" i="22" s="1"/>
  <c r="AC69" i="21"/>
  <c r="N69" i="21" s="1"/>
  <c r="AC69" i="24"/>
  <c r="N69" i="24" s="1"/>
  <c r="AC69" i="19"/>
  <c r="N69" i="19" s="1"/>
  <c r="AC69" i="17"/>
  <c r="N69" i="17" s="1"/>
  <c r="AC69" i="20"/>
  <c r="N69" i="20" s="1"/>
  <c r="AC69" i="18"/>
  <c r="N69" i="18" s="1"/>
  <c r="AC69" i="1"/>
  <c r="N69" i="1" s="1"/>
  <c r="R118" i="2"/>
  <c r="D118" i="2"/>
  <c r="D124" i="2" s="1"/>
  <c r="M31" i="21"/>
  <c r="B31" i="21" s="1"/>
  <c r="C31" i="21" s="1"/>
  <c r="E31" i="21"/>
  <c r="F31" i="21"/>
  <c r="K31" i="21" s="1"/>
  <c r="F31" i="1"/>
  <c r="K31" i="1" s="1"/>
  <c r="E31" i="1"/>
  <c r="M31" i="1"/>
  <c r="M31" i="22"/>
  <c r="B31" i="22" s="1"/>
  <c r="C31" i="22" s="1"/>
  <c r="E31" i="22"/>
  <c r="F31" i="22"/>
  <c r="K31" i="22" s="1"/>
  <c r="Q92" i="2"/>
  <c r="G92" i="2"/>
  <c r="H92" i="2" s="1"/>
  <c r="I92" i="2" s="1"/>
  <c r="J92" i="2" s="1"/>
  <c r="K92" i="2" s="1"/>
  <c r="M92" i="2" s="1"/>
  <c r="N92" i="2" s="1"/>
  <c r="O92" i="2" s="1"/>
  <c r="P92" i="2" s="1"/>
  <c r="AT62" i="2"/>
  <c r="C104" i="2"/>
  <c r="AC54" i="26"/>
  <c r="N54" i="26" s="1"/>
  <c r="AC54" i="22"/>
  <c r="N54" i="22" s="1"/>
  <c r="AC54" i="20"/>
  <c r="N54" i="20" s="1"/>
  <c r="AC54" i="18"/>
  <c r="N54" i="18" s="1"/>
  <c r="AC54" i="25"/>
  <c r="N54" i="25" s="1"/>
  <c r="AC54" i="24"/>
  <c r="N54" i="24" s="1"/>
  <c r="AC54" i="27"/>
  <c r="N54" i="27" s="1"/>
  <c r="AC54" i="21"/>
  <c r="N54" i="21" s="1"/>
  <c r="AC54" i="23"/>
  <c r="N54" i="23" s="1"/>
  <c r="AC54" i="19"/>
  <c r="N54" i="19" s="1"/>
  <c r="AC54" i="17"/>
  <c r="N54" i="17" s="1"/>
  <c r="AC54" i="1"/>
  <c r="R103" i="2"/>
  <c r="F31" i="24"/>
  <c r="K31" i="24" s="1"/>
  <c r="E31" i="24"/>
  <c r="M31" i="24"/>
  <c r="B31" i="24" s="1"/>
  <c r="C31" i="24" s="1"/>
  <c r="M31" i="18"/>
  <c r="B31" i="18" s="1"/>
  <c r="C31" i="18" s="1"/>
  <c r="F31" i="18"/>
  <c r="K31" i="18" s="1"/>
  <c r="E31" i="18"/>
  <c r="M31" i="20"/>
  <c r="B31" i="20" s="1"/>
  <c r="C31" i="20" s="1"/>
  <c r="F31" i="20"/>
  <c r="K31" i="20" s="1"/>
  <c r="E31" i="20"/>
  <c r="E31" i="23"/>
  <c r="M31" i="23"/>
  <c r="B31" i="23" s="1"/>
  <c r="C31" i="23" s="1"/>
  <c r="F31" i="23"/>
  <c r="K31" i="23" s="1"/>
  <c r="AU62" i="2"/>
  <c r="D108" i="2"/>
  <c r="D114" i="2" s="1"/>
  <c r="X48" i="27"/>
  <c r="X48" i="26"/>
  <c r="X48" i="25"/>
  <c r="X48" i="23"/>
  <c r="X48" i="21"/>
  <c r="X48" i="20"/>
  <c r="X48" i="22"/>
  <c r="X48" i="19"/>
  <c r="X48" i="24"/>
  <c r="X48" i="18"/>
  <c r="X48" i="17"/>
  <c r="X48" i="1"/>
  <c r="M57" i="23"/>
  <c r="B57" i="23" s="1"/>
  <c r="C57" i="23" s="1"/>
  <c r="M52" i="22"/>
  <c r="B52" i="22" s="1"/>
  <c r="C52" i="22" s="1"/>
  <c r="M52" i="23"/>
  <c r="B52" i="23" s="1"/>
  <c r="C52" i="23" s="1"/>
  <c r="M42" i="1"/>
  <c r="F42" i="1"/>
  <c r="K42" i="1" s="1"/>
  <c r="E42" i="1"/>
  <c r="M42" i="21"/>
  <c r="B42" i="21" s="1"/>
  <c r="C42" i="21" s="1"/>
  <c r="F42" i="21"/>
  <c r="K42" i="21" s="1"/>
  <c r="E42" i="21"/>
  <c r="M52" i="19"/>
  <c r="B52" i="19" s="1"/>
  <c r="C52" i="19" s="1"/>
  <c r="M52" i="21"/>
  <c r="B52" i="21" s="1"/>
  <c r="C52" i="21" s="1"/>
  <c r="M52" i="26"/>
  <c r="B52" i="26" s="1"/>
  <c r="C52" i="26" s="1"/>
  <c r="M42" i="17"/>
  <c r="B42" i="17" s="1"/>
  <c r="C42" i="17" s="1"/>
  <c r="F42" i="17"/>
  <c r="K42" i="17" s="1"/>
  <c r="E42" i="17"/>
  <c r="M42" i="18"/>
  <c r="B42" i="18" s="1"/>
  <c r="C42" i="18" s="1"/>
  <c r="E42" i="18"/>
  <c r="F42" i="18"/>
  <c r="K42" i="18" s="1"/>
  <c r="M42" i="25"/>
  <c r="B42" i="25" s="1"/>
  <c r="C42" i="25" s="1"/>
  <c r="E42" i="25"/>
  <c r="F42" i="25"/>
  <c r="K42" i="25" s="1"/>
  <c r="X63" i="26"/>
  <c r="M63" i="26" s="1"/>
  <c r="B63" i="26" s="1"/>
  <c r="C63" i="26" s="1"/>
  <c r="X63" i="27"/>
  <c r="M63" i="27" s="1"/>
  <c r="B63" i="27" s="1"/>
  <c r="C63" i="27" s="1"/>
  <c r="X63" i="25"/>
  <c r="M63" i="25" s="1"/>
  <c r="B63" i="25" s="1"/>
  <c r="C63" i="25" s="1"/>
  <c r="X63" i="24"/>
  <c r="M63" i="24" s="1"/>
  <c r="B63" i="24" s="1"/>
  <c r="C63" i="24" s="1"/>
  <c r="X63" i="23"/>
  <c r="M63" i="23" s="1"/>
  <c r="B63" i="23" s="1"/>
  <c r="C63" i="23" s="1"/>
  <c r="X63" i="22"/>
  <c r="M63" i="22" s="1"/>
  <c r="B63" i="22" s="1"/>
  <c r="C63" i="22" s="1"/>
  <c r="X63" i="21"/>
  <c r="M63" i="21" s="1"/>
  <c r="B63" i="21" s="1"/>
  <c r="C63" i="21" s="1"/>
  <c r="X63" i="18"/>
  <c r="M63" i="18" s="1"/>
  <c r="B63" i="18" s="1"/>
  <c r="C63" i="18" s="1"/>
  <c r="X63" i="19"/>
  <c r="M63" i="19" s="1"/>
  <c r="B63" i="19" s="1"/>
  <c r="C63" i="19" s="1"/>
  <c r="X63" i="17"/>
  <c r="M63" i="17" s="1"/>
  <c r="B63" i="17" s="1"/>
  <c r="C63" i="17" s="1"/>
  <c r="X63" i="20"/>
  <c r="M63" i="20" s="1"/>
  <c r="B63" i="20" s="1"/>
  <c r="C63" i="20" s="1"/>
  <c r="X63" i="1"/>
  <c r="M47" i="17"/>
  <c r="B47" i="17" s="1"/>
  <c r="C47" i="17" s="1"/>
  <c r="F47" i="17"/>
  <c r="K47" i="17" s="1"/>
  <c r="E47" i="17"/>
  <c r="M47" i="22"/>
  <c r="B47" i="22" s="1"/>
  <c r="C47" i="22" s="1"/>
  <c r="F47" i="22"/>
  <c r="K47" i="22" s="1"/>
  <c r="E47" i="22"/>
  <c r="M47" i="25"/>
  <c r="B47" i="25" s="1"/>
  <c r="C47" i="25" s="1"/>
  <c r="F47" i="25"/>
  <c r="K47" i="25" s="1"/>
  <c r="M52" i="18"/>
  <c r="B52" i="18" s="1"/>
  <c r="C52" i="18" s="1"/>
  <c r="M52" i="24"/>
  <c r="B52" i="24" s="1"/>
  <c r="C52" i="24" s="1"/>
  <c r="M52" i="27"/>
  <c r="B52" i="27" s="1"/>
  <c r="C52" i="27" s="1"/>
  <c r="M42" i="19"/>
  <c r="B42" i="19" s="1"/>
  <c r="C42" i="19" s="1"/>
  <c r="F42" i="19"/>
  <c r="K42" i="19" s="1"/>
  <c r="E42" i="19"/>
  <c r="M42" i="23"/>
  <c r="B42" i="23" s="1"/>
  <c r="C42" i="23" s="1"/>
  <c r="E42" i="23"/>
  <c r="F42" i="23"/>
  <c r="K42" i="23" s="1"/>
  <c r="M42" i="26"/>
  <c r="B42" i="26" s="1"/>
  <c r="C42" i="26" s="1"/>
  <c r="E42" i="26"/>
  <c r="F42" i="26"/>
  <c r="K42" i="26" s="1"/>
  <c r="M47" i="24"/>
  <c r="B47" i="24" s="1"/>
  <c r="C47" i="24" s="1"/>
  <c r="F47" i="24"/>
  <c r="K47" i="24" s="1"/>
  <c r="E47" i="24"/>
  <c r="M47" i="21"/>
  <c r="B47" i="21" s="1"/>
  <c r="C47" i="21" s="1"/>
  <c r="E47" i="21"/>
  <c r="F47" i="21"/>
  <c r="K47" i="21" s="1"/>
  <c r="M47" i="27"/>
  <c r="B47" i="27" s="1"/>
  <c r="C47" i="27" s="1"/>
  <c r="E47" i="27"/>
  <c r="F47" i="27"/>
  <c r="K47" i="27" s="1"/>
  <c r="M42" i="24"/>
  <c r="B42" i="24" s="1"/>
  <c r="C42" i="24" s="1"/>
  <c r="F42" i="24"/>
  <c r="K42" i="24" s="1"/>
  <c r="E42" i="24"/>
  <c r="X58" i="26"/>
  <c r="M58" i="26" s="1"/>
  <c r="B58" i="26" s="1"/>
  <c r="C58" i="26" s="1"/>
  <c r="X58" i="27"/>
  <c r="X58" i="25"/>
  <c r="M58" i="25" s="1"/>
  <c r="B58" i="25" s="1"/>
  <c r="C58" i="25" s="1"/>
  <c r="X58" i="24"/>
  <c r="M58" i="24" s="1"/>
  <c r="B58" i="24" s="1"/>
  <c r="C58" i="24" s="1"/>
  <c r="X58" i="23"/>
  <c r="M58" i="23" s="1"/>
  <c r="B58" i="23" s="1"/>
  <c r="C58" i="23" s="1"/>
  <c r="X58" i="21"/>
  <c r="M58" i="21" s="1"/>
  <c r="B58" i="21" s="1"/>
  <c r="C58" i="21" s="1"/>
  <c r="X58" i="22"/>
  <c r="M58" i="22" s="1"/>
  <c r="B58" i="22" s="1"/>
  <c r="C58" i="22" s="1"/>
  <c r="X58" i="19"/>
  <c r="M58" i="19" s="1"/>
  <c r="B58" i="19" s="1"/>
  <c r="C58" i="19" s="1"/>
  <c r="X58" i="17"/>
  <c r="X58" i="20"/>
  <c r="M58" i="20" s="1"/>
  <c r="B58" i="20" s="1"/>
  <c r="C58" i="20" s="1"/>
  <c r="X58" i="18"/>
  <c r="X58" i="1"/>
  <c r="M57" i="1"/>
  <c r="M57" i="24"/>
  <c r="B57" i="24" s="1"/>
  <c r="C57" i="24" s="1"/>
  <c r="M47" i="1"/>
  <c r="E47" i="1"/>
  <c r="F47" i="1"/>
  <c r="K47" i="1" s="1"/>
  <c r="M47" i="19"/>
  <c r="B47" i="19" s="1"/>
  <c r="C47" i="19" s="1"/>
  <c r="F47" i="19"/>
  <c r="K47" i="19" s="1"/>
  <c r="E47" i="19"/>
  <c r="M47" i="23"/>
  <c r="B47" i="23" s="1"/>
  <c r="C47" i="23" s="1"/>
  <c r="E47" i="23"/>
  <c r="F47" i="23"/>
  <c r="K47" i="23" s="1"/>
  <c r="X53" i="27"/>
  <c r="X53" i="26"/>
  <c r="X53" i="23"/>
  <c r="X53" i="25"/>
  <c r="X53" i="24"/>
  <c r="X53" i="21"/>
  <c r="X53" i="20"/>
  <c r="X53" i="17"/>
  <c r="X53" i="19"/>
  <c r="X53" i="18"/>
  <c r="X53" i="22"/>
  <c r="X53" i="1"/>
  <c r="M47" i="18"/>
  <c r="B47" i="18" s="1"/>
  <c r="C47" i="18" s="1"/>
  <c r="F47" i="18"/>
  <c r="K47" i="18" s="1"/>
  <c r="E47" i="18"/>
  <c r="M47" i="20"/>
  <c r="B47" i="20" s="1"/>
  <c r="C47" i="20" s="1"/>
  <c r="F47" i="20"/>
  <c r="K47" i="20" s="1"/>
  <c r="E47" i="20"/>
  <c r="M47" i="26"/>
  <c r="B47" i="26" s="1"/>
  <c r="C47" i="26" s="1"/>
  <c r="E47" i="26"/>
  <c r="F47" i="26"/>
  <c r="K47" i="26" s="1"/>
  <c r="M52" i="1"/>
  <c r="M52" i="17"/>
  <c r="B52" i="17" s="1"/>
  <c r="C52" i="17" s="1"/>
  <c r="M52" i="25"/>
  <c r="B52" i="25" s="1"/>
  <c r="C52" i="25" s="1"/>
  <c r="M42" i="20"/>
  <c r="B42" i="20" s="1"/>
  <c r="C42" i="20" s="1"/>
  <c r="E42" i="20"/>
  <c r="F42" i="20"/>
  <c r="K42" i="20" s="1"/>
  <c r="M42" i="22"/>
  <c r="B42" i="22" s="1"/>
  <c r="C42" i="22" s="1"/>
  <c r="E42" i="22"/>
  <c r="F42" i="22"/>
  <c r="K42" i="22" s="1"/>
  <c r="M42" i="27"/>
  <c r="B42" i="27" s="1"/>
  <c r="C42" i="27" s="1"/>
  <c r="F42" i="27"/>
  <c r="K42" i="27" s="1"/>
  <c r="E42" i="27"/>
  <c r="C56" i="26"/>
  <c r="AL8" i="26"/>
  <c r="AL8" i="24"/>
  <c r="C56" i="24"/>
  <c r="M62" i="18"/>
  <c r="B62" i="18" s="1"/>
  <c r="M62" i="23"/>
  <c r="B62" i="23" s="1"/>
  <c r="M62" i="27"/>
  <c r="B62" i="27" s="1"/>
  <c r="M68" i="18"/>
  <c r="B68" i="18" s="1"/>
  <c r="C68" i="18" s="1"/>
  <c r="M68" i="22"/>
  <c r="B68" i="22" s="1"/>
  <c r="C68" i="22" s="1"/>
  <c r="M68" i="27"/>
  <c r="B68" i="27" s="1"/>
  <c r="C68" i="27" s="1"/>
  <c r="C56" i="27"/>
  <c r="AL8" i="27"/>
  <c r="C56" i="23"/>
  <c r="AL8" i="23"/>
  <c r="C56" i="19"/>
  <c r="AL8" i="19"/>
  <c r="C56" i="20"/>
  <c r="AL8" i="20"/>
  <c r="M62" i="1"/>
  <c r="M62" i="20"/>
  <c r="B62" i="20" s="1"/>
  <c r="M62" i="24"/>
  <c r="B62" i="24" s="1"/>
  <c r="M68" i="1"/>
  <c r="B68" i="1" s="1"/>
  <c r="C68" i="1" s="1"/>
  <c r="M68" i="20"/>
  <c r="B68" i="20" s="1"/>
  <c r="C68" i="20" s="1"/>
  <c r="M68" i="24"/>
  <c r="B68" i="24" s="1"/>
  <c r="C68" i="24" s="1"/>
  <c r="AL8" i="17"/>
  <c r="C56" i="17"/>
  <c r="C56" i="18"/>
  <c r="AL8" i="18"/>
  <c r="C56" i="25"/>
  <c r="AL8" i="25"/>
  <c r="M62" i="21"/>
  <c r="B62" i="21" s="1"/>
  <c r="M62" i="19"/>
  <c r="B62" i="19" s="1"/>
  <c r="M62" i="26"/>
  <c r="B62" i="26" s="1"/>
  <c r="M68" i="21"/>
  <c r="B68" i="21" s="1"/>
  <c r="C68" i="21" s="1"/>
  <c r="M68" i="23"/>
  <c r="B68" i="23" s="1"/>
  <c r="C68" i="23" s="1"/>
  <c r="M68" i="25"/>
  <c r="B68" i="25" s="1"/>
  <c r="C68" i="25" s="1"/>
  <c r="AL8" i="22"/>
  <c r="C56" i="22"/>
  <c r="AL8" i="21"/>
  <c r="C56" i="21"/>
  <c r="X74" i="27"/>
  <c r="X74" i="26"/>
  <c r="X74" i="25"/>
  <c r="X74" i="24"/>
  <c r="X74" i="22"/>
  <c r="X74" i="20"/>
  <c r="X74" i="19"/>
  <c r="X74" i="18"/>
  <c r="X74" i="23"/>
  <c r="X74" i="21"/>
  <c r="X74" i="17"/>
  <c r="X74" i="1"/>
  <c r="M62" i="17"/>
  <c r="B62" i="17" s="1"/>
  <c r="M62" i="22"/>
  <c r="B62" i="22" s="1"/>
  <c r="M62" i="25"/>
  <c r="B62" i="25" s="1"/>
  <c r="M68" i="17"/>
  <c r="B68" i="17" s="1"/>
  <c r="C68" i="17" s="1"/>
  <c r="M68" i="19"/>
  <c r="B68" i="19" s="1"/>
  <c r="C68" i="19" s="1"/>
  <c r="M68" i="26"/>
  <c r="B68" i="26" s="1"/>
  <c r="C68" i="26" s="1"/>
  <c r="AO69" i="2"/>
  <c r="X69" i="2"/>
  <c r="G108" i="2"/>
  <c r="H108" i="2"/>
  <c r="I108" i="2"/>
  <c r="J108" i="2"/>
  <c r="M108" i="2"/>
  <c r="K108" i="2"/>
  <c r="N108" i="2"/>
  <c r="O108" i="2" s="1"/>
  <c r="P108" i="2" s="1"/>
  <c r="F108" i="2"/>
  <c r="Q108" i="2" s="1"/>
  <c r="L108" i="2"/>
  <c r="K113" i="2"/>
  <c r="F113" i="2"/>
  <c r="Q113" i="2" s="1"/>
  <c r="H113" i="2"/>
  <c r="G113" i="2"/>
  <c r="M113" i="2"/>
  <c r="J113" i="2"/>
  <c r="I113" i="2"/>
  <c r="L113" i="2"/>
  <c r="N113" i="2"/>
  <c r="O113" i="2" s="1"/>
  <c r="P113" i="2" s="1"/>
  <c r="K103" i="2"/>
  <c r="F103" i="2"/>
  <c r="Q103" i="2" s="1"/>
  <c r="H103" i="2"/>
  <c r="G103" i="2"/>
  <c r="M103" i="2"/>
  <c r="N103" i="2"/>
  <c r="O103" i="2" s="1"/>
  <c r="P103" i="2" s="1"/>
  <c r="I103" i="2"/>
  <c r="L103" i="2"/>
  <c r="J103" i="2"/>
  <c r="M118" i="2"/>
  <c r="H118" i="2"/>
  <c r="G118" i="2"/>
  <c r="K118" i="2"/>
  <c r="F118" i="2"/>
  <c r="Q118" i="2" s="1"/>
  <c r="I118" i="2"/>
  <c r="L118" i="2"/>
  <c r="J118" i="2"/>
  <c r="N118" i="2"/>
  <c r="O118" i="2" s="1"/>
  <c r="P118" i="2" s="1"/>
  <c r="K123" i="2"/>
  <c r="J123" i="2"/>
  <c r="I123" i="2"/>
  <c r="F123" i="2"/>
  <c r="Q123" i="2" s="1"/>
  <c r="N123" i="2"/>
  <c r="O123" i="2" s="1"/>
  <c r="P123" i="2" s="1"/>
  <c r="M123" i="2"/>
  <c r="L123" i="2"/>
  <c r="H123" i="2"/>
  <c r="G123" i="2"/>
  <c r="B16" i="1"/>
  <c r="C15" i="1"/>
  <c r="N15" i="1"/>
  <c r="AC55" i="27" l="1"/>
  <c r="N55" i="27" s="1"/>
  <c r="AC55" i="24"/>
  <c r="N55" i="24" s="1"/>
  <c r="AC55" i="26"/>
  <c r="N55" i="26" s="1"/>
  <c r="AC55" i="23"/>
  <c r="N55" i="23" s="1"/>
  <c r="AC55" i="25"/>
  <c r="N55" i="25" s="1"/>
  <c r="AC55" i="22"/>
  <c r="N55" i="22" s="1"/>
  <c r="AC55" i="21"/>
  <c r="N55" i="21" s="1"/>
  <c r="AC55" i="20"/>
  <c r="N55" i="20" s="1"/>
  <c r="AC55" i="19"/>
  <c r="N55" i="19" s="1"/>
  <c r="AC55" i="17"/>
  <c r="N55" i="17" s="1"/>
  <c r="AC55" i="18"/>
  <c r="N55" i="18" s="1"/>
  <c r="AC55" i="1"/>
  <c r="R104" i="2"/>
  <c r="F104" i="2"/>
  <c r="C120" i="2"/>
  <c r="AC70" i="22"/>
  <c r="N70" i="22" s="1"/>
  <c r="AC70" i="20"/>
  <c r="N70" i="20" s="1"/>
  <c r="AC70" i="18"/>
  <c r="N70" i="18" s="1"/>
  <c r="AC70" i="26"/>
  <c r="N70" i="26" s="1"/>
  <c r="AC70" i="27"/>
  <c r="N70" i="27" s="1"/>
  <c r="AC70" i="24"/>
  <c r="N70" i="24" s="1"/>
  <c r="AC70" i="25"/>
  <c r="N70" i="25" s="1"/>
  <c r="AC70" i="21"/>
  <c r="N70" i="21" s="1"/>
  <c r="AC70" i="19"/>
  <c r="N70" i="19" s="1"/>
  <c r="AC70" i="17"/>
  <c r="N70" i="17" s="1"/>
  <c r="AC70" i="23"/>
  <c r="N70" i="23" s="1"/>
  <c r="R119" i="2"/>
  <c r="AC70" i="1"/>
  <c r="N70" i="1" s="1"/>
  <c r="Q98" i="2"/>
  <c r="G98" i="2"/>
  <c r="H98" i="2" s="1"/>
  <c r="I98" i="2" s="1"/>
  <c r="J98" i="2" s="1"/>
  <c r="K98" i="2" s="1"/>
  <c r="M98" i="2" s="1"/>
  <c r="N98" i="2" s="1"/>
  <c r="O98" i="2" s="1"/>
  <c r="P98" i="2" s="1"/>
  <c r="M37" i="25"/>
  <c r="B37" i="25" s="1"/>
  <c r="C37" i="25" s="1"/>
  <c r="F37" i="25"/>
  <c r="K37" i="25" s="1"/>
  <c r="E37" i="25"/>
  <c r="M37" i="27"/>
  <c r="B37" i="27" s="1"/>
  <c r="C37" i="27" s="1"/>
  <c r="E37" i="27"/>
  <c r="F37" i="27"/>
  <c r="K37" i="27" s="1"/>
  <c r="M37" i="20"/>
  <c r="B37" i="20" s="1"/>
  <c r="C37" i="20" s="1"/>
  <c r="E37" i="20"/>
  <c r="F37" i="20"/>
  <c r="K37" i="20" s="1"/>
  <c r="D98" i="2"/>
  <c r="AQ63" i="2"/>
  <c r="AA64" i="2"/>
  <c r="F44" i="17"/>
  <c r="K44" i="17" s="1"/>
  <c r="E44" i="26"/>
  <c r="X43" i="25"/>
  <c r="X43" i="18"/>
  <c r="X43" i="17"/>
  <c r="E44" i="18"/>
  <c r="F46" i="24"/>
  <c r="K46" i="24" s="1"/>
  <c r="F46" i="21"/>
  <c r="K46" i="21" s="1"/>
  <c r="E45" i="17"/>
  <c r="E46" i="1"/>
  <c r="F45" i="20"/>
  <c r="K45" i="20" s="1"/>
  <c r="E44" i="20"/>
  <c r="F44" i="23"/>
  <c r="K44" i="23" s="1"/>
  <c r="F46" i="26"/>
  <c r="K46" i="26" s="1"/>
  <c r="F45" i="25"/>
  <c r="K45" i="25" s="1"/>
  <c r="E45" i="23"/>
  <c r="E45" i="24"/>
  <c r="F46" i="22"/>
  <c r="K46" i="22" s="1"/>
  <c r="F46" i="25"/>
  <c r="K46" i="25" s="1"/>
  <c r="E45" i="20"/>
  <c r="F44" i="26"/>
  <c r="K44" i="26" s="1"/>
  <c r="F44" i="18"/>
  <c r="K44" i="18" s="1"/>
  <c r="AB64" i="2"/>
  <c r="F44" i="25"/>
  <c r="K44" i="25" s="1"/>
  <c r="E44" i="27"/>
  <c r="X43" i="24"/>
  <c r="X43" i="20"/>
  <c r="X43" i="1"/>
  <c r="F45" i="27"/>
  <c r="K45" i="27" s="1"/>
  <c r="F45" i="19"/>
  <c r="K45" i="19" s="1"/>
  <c r="E46" i="24"/>
  <c r="E44" i="23"/>
  <c r="F45" i="23"/>
  <c r="K45" i="23" s="1"/>
  <c r="F46" i="1"/>
  <c r="K46" i="1" s="1"/>
  <c r="F46" i="23"/>
  <c r="K46" i="23" s="1"/>
  <c r="E45" i="18"/>
  <c r="E46" i="20"/>
  <c r="E46" i="26"/>
  <c r="E44" i="19"/>
  <c r="F44" i="24"/>
  <c r="K44" i="24" s="1"/>
  <c r="F44" i="20"/>
  <c r="K44" i="20" s="1"/>
  <c r="F45" i="1"/>
  <c r="K45" i="1" s="1"/>
  <c r="E46" i="17"/>
  <c r="E46" i="22"/>
  <c r="F44" i="21"/>
  <c r="K44" i="21" s="1"/>
  <c r="E45" i="25"/>
  <c r="AR64" i="2"/>
  <c r="AA63" i="2"/>
  <c r="Z64" i="2"/>
  <c r="F44" i="1"/>
  <c r="K44" i="1" s="1"/>
  <c r="X43" i="27"/>
  <c r="X43" i="22"/>
  <c r="X43" i="21"/>
  <c r="E45" i="19"/>
  <c r="E44" i="17"/>
  <c r="F44" i="27"/>
  <c r="K44" i="27" s="1"/>
  <c r="F46" i="27"/>
  <c r="K46" i="27" s="1"/>
  <c r="E44" i="25"/>
  <c r="F44" i="22"/>
  <c r="K44" i="22" s="1"/>
  <c r="E45" i="22"/>
  <c r="F45" i="21"/>
  <c r="K45" i="21" s="1"/>
  <c r="E46" i="18"/>
  <c r="F46" i="20"/>
  <c r="K46" i="20" s="1"/>
  <c r="E44" i="22"/>
  <c r="F46" i="17"/>
  <c r="K46" i="17" s="1"/>
  <c r="F45" i="22"/>
  <c r="K45" i="22" s="1"/>
  <c r="E45" i="27"/>
  <c r="AP64" i="2"/>
  <c r="AQ64" i="2"/>
  <c r="E44" i="24"/>
  <c r="X43" i="26"/>
  <c r="X43" i="23"/>
  <c r="X43" i="19"/>
  <c r="F44" i="19"/>
  <c r="K44" i="19" s="1"/>
  <c r="E46" i="21"/>
  <c r="E46" i="27"/>
  <c r="F46" i="19"/>
  <c r="K46" i="19" s="1"/>
  <c r="F45" i="17"/>
  <c r="K45" i="17" s="1"/>
  <c r="F45" i="24"/>
  <c r="K45" i="24" s="1"/>
  <c r="E45" i="1"/>
  <c r="F46" i="18"/>
  <c r="K46" i="18" s="1"/>
  <c r="E45" i="26"/>
  <c r="F45" i="18"/>
  <c r="K45" i="18" s="1"/>
  <c r="E44" i="21"/>
  <c r="E46" i="25"/>
  <c r="F45" i="26"/>
  <c r="K45" i="26" s="1"/>
  <c r="E44" i="1"/>
  <c r="E45" i="21"/>
  <c r="D119" i="2"/>
  <c r="D120" i="2"/>
  <c r="AU63" i="2"/>
  <c r="F37" i="24"/>
  <c r="K37" i="24" s="1"/>
  <c r="E37" i="24"/>
  <c r="M37" i="24"/>
  <c r="B37" i="24" s="1"/>
  <c r="C37" i="24" s="1"/>
  <c r="M37" i="17"/>
  <c r="B37" i="17" s="1"/>
  <c r="C37" i="17" s="1"/>
  <c r="E37" i="17"/>
  <c r="F37" i="17"/>
  <c r="K37" i="17" s="1"/>
  <c r="C130" i="2"/>
  <c r="AC80" i="26"/>
  <c r="N80" i="26" s="1"/>
  <c r="AC80" i="27"/>
  <c r="N80" i="27" s="1"/>
  <c r="AC80" i="21"/>
  <c r="N80" i="21" s="1"/>
  <c r="AC80" i="19"/>
  <c r="N80" i="19" s="1"/>
  <c r="AC80" i="23"/>
  <c r="N80" i="23" s="1"/>
  <c r="AC80" i="24"/>
  <c r="N80" i="24" s="1"/>
  <c r="AC80" i="22"/>
  <c r="N80" i="22" s="1"/>
  <c r="AC80" i="20"/>
  <c r="N80" i="20" s="1"/>
  <c r="AC80" i="25"/>
  <c r="N80" i="25" s="1"/>
  <c r="AC80" i="18"/>
  <c r="N80" i="18" s="1"/>
  <c r="AC80" i="17"/>
  <c r="N80" i="17" s="1"/>
  <c r="AC80" i="1"/>
  <c r="C135" i="2"/>
  <c r="R129" i="2"/>
  <c r="D130" i="2"/>
  <c r="E37" i="1"/>
  <c r="M37" i="1"/>
  <c r="F37" i="1"/>
  <c r="K37" i="1" s="1"/>
  <c r="F37" i="23"/>
  <c r="K37" i="23" s="1"/>
  <c r="M37" i="23"/>
  <c r="B37" i="23" s="1"/>
  <c r="C37" i="23" s="1"/>
  <c r="E37" i="23"/>
  <c r="M37" i="22"/>
  <c r="B37" i="22" s="1"/>
  <c r="C37" i="22" s="1"/>
  <c r="F37" i="22"/>
  <c r="K37" i="22" s="1"/>
  <c r="E37" i="22"/>
  <c r="C125" i="2"/>
  <c r="AC75" i="26"/>
  <c r="N75" i="26" s="1"/>
  <c r="AC75" i="24"/>
  <c r="N75" i="24" s="1"/>
  <c r="AC75" i="25"/>
  <c r="N75" i="25" s="1"/>
  <c r="AC75" i="27"/>
  <c r="N75" i="27" s="1"/>
  <c r="AC75" i="22"/>
  <c r="N75" i="22" s="1"/>
  <c r="AC75" i="23"/>
  <c r="N75" i="23" s="1"/>
  <c r="AC75" i="19"/>
  <c r="N75" i="19" s="1"/>
  <c r="AC75" i="21"/>
  <c r="N75" i="21" s="1"/>
  <c r="AC75" i="17"/>
  <c r="N75" i="17" s="1"/>
  <c r="AC75" i="18"/>
  <c r="N75" i="18" s="1"/>
  <c r="AC75" i="20"/>
  <c r="N75" i="20" s="1"/>
  <c r="AC75" i="1"/>
  <c r="N75" i="1" s="1"/>
  <c r="R124" i="2"/>
  <c r="AT64" i="2"/>
  <c r="C115" i="2"/>
  <c r="AC65" i="27"/>
  <c r="N65" i="27" s="1"/>
  <c r="AC65" i="25"/>
  <c r="N65" i="25" s="1"/>
  <c r="AC65" i="23"/>
  <c r="N65" i="23" s="1"/>
  <c r="AC65" i="26"/>
  <c r="N65" i="26" s="1"/>
  <c r="AC65" i="24"/>
  <c r="N65" i="24" s="1"/>
  <c r="AC65" i="22"/>
  <c r="N65" i="22" s="1"/>
  <c r="AC65" i="21"/>
  <c r="N65" i="21" s="1"/>
  <c r="AC65" i="19"/>
  <c r="N65" i="19" s="1"/>
  <c r="AC65" i="20"/>
  <c r="N65" i="20" s="1"/>
  <c r="AC65" i="18"/>
  <c r="N65" i="18" s="1"/>
  <c r="AC65" i="17"/>
  <c r="N65" i="17" s="1"/>
  <c r="AC65" i="1"/>
  <c r="R114" i="2"/>
  <c r="C110" i="2"/>
  <c r="AC60" i="27"/>
  <c r="N60" i="27" s="1"/>
  <c r="AC60" i="26"/>
  <c r="N60" i="26" s="1"/>
  <c r="AC60" i="21"/>
  <c r="N60" i="21" s="1"/>
  <c r="AC60" i="19"/>
  <c r="N60" i="19" s="1"/>
  <c r="AC60" i="25"/>
  <c r="N60" i="25" s="1"/>
  <c r="AC60" i="24"/>
  <c r="N60" i="24" s="1"/>
  <c r="AC60" i="23"/>
  <c r="N60" i="23" s="1"/>
  <c r="AC60" i="22"/>
  <c r="N60" i="22" s="1"/>
  <c r="AC60" i="20"/>
  <c r="N60" i="20" s="1"/>
  <c r="AC60" i="17"/>
  <c r="N60" i="17" s="1"/>
  <c r="AC60" i="18"/>
  <c r="N60" i="18" s="1"/>
  <c r="AC60" i="1"/>
  <c r="R109" i="2"/>
  <c r="M37" i="19"/>
  <c r="B37" i="19" s="1"/>
  <c r="C37" i="19" s="1"/>
  <c r="F37" i="19"/>
  <c r="K37" i="19" s="1"/>
  <c r="E37" i="19"/>
  <c r="M37" i="21"/>
  <c r="B37" i="21" s="1"/>
  <c r="C37" i="21" s="1"/>
  <c r="E37" i="21"/>
  <c r="F37" i="21"/>
  <c r="K37" i="21" s="1"/>
  <c r="M37" i="18"/>
  <c r="B37" i="18" s="1"/>
  <c r="C37" i="18" s="1"/>
  <c r="F37" i="18"/>
  <c r="K37" i="18" s="1"/>
  <c r="E37" i="18"/>
  <c r="E37" i="26"/>
  <c r="F37" i="26"/>
  <c r="K37" i="26" s="1"/>
  <c r="M37" i="26"/>
  <c r="B37" i="26" s="1"/>
  <c r="C37" i="26" s="1"/>
  <c r="D135" i="2"/>
  <c r="X64" i="26"/>
  <c r="M64" i="26" s="1"/>
  <c r="B64" i="26" s="1"/>
  <c r="C64" i="26" s="1"/>
  <c r="X64" i="27"/>
  <c r="M64" i="27" s="1"/>
  <c r="B64" i="27" s="1"/>
  <c r="C64" i="27" s="1"/>
  <c r="X64" i="25"/>
  <c r="M64" i="25" s="1"/>
  <c r="B64" i="25" s="1"/>
  <c r="C64" i="25" s="1"/>
  <c r="X64" i="24"/>
  <c r="M64" i="24" s="1"/>
  <c r="B64" i="24" s="1"/>
  <c r="C64" i="24" s="1"/>
  <c r="X64" i="23"/>
  <c r="M64" i="23" s="1"/>
  <c r="B64" i="23" s="1"/>
  <c r="C64" i="23" s="1"/>
  <c r="X64" i="22"/>
  <c r="M64" i="22" s="1"/>
  <c r="B64" i="22" s="1"/>
  <c r="C64" i="22" s="1"/>
  <c r="X64" i="21"/>
  <c r="M64" i="21" s="1"/>
  <c r="B64" i="21" s="1"/>
  <c r="C64" i="21" s="1"/>
  <c r="X64" i="18"/>
  <c r="M64" i="18" s="1"/>
  <c r="B64" i="18" s="1"/>
  <c r="C64" i="18" s="1"/>
  <c r="X64" i="19"/>
  <c r="M64" i="19" s="1"/>
  <c r="B64" i="19" s="1"/>
  <c r="C64" i="19" s="1"/>
  <c r="X64" i="17"/>
  <c r="M64" i="17" s="1"/>
  <c r="B64" i="17" s="1"/>
  <c r="C64" i="17" s="1"/>
  <c r="X64" i="20"/>
  <c r="M64" i="20" s="1"/>
  <c r="B64" i="20" s="1"/>
  <c r="C64" i="20" s="1"/>
  <c r="X64" i="1"/>
  <c r="M53" i="18"/>
  <c r="B53" i="18" s="1"/>
  <c r="C53" i="18" s="1"/>
  <c r="F53" i="18"/>
  <c r="K53" i="18" s="1"/>
  <c r="M53" i="21"/>
  <c r="B53" i="21" s="1"/>
  <c r="C53" i="21" s="1"/>
  <c r="F53" i="21"/>
  <c r="K53" i="21" s="1"/>
  <c r="M53" i="26"/>
  <c r="B53" i="26" s="1"/>
  <c r="C53" i="26" s="1"/>
  <c r="E53" i="26"/>
  <c r="F53" i="26"/>
  <c r="K53" i="26" s="1"/>
  <c r="M48" i="1"/>
  <c r="E48" i="1"/>
  <c r="F48" i="1"/>
  <c r="K48" i="1" s="1"/>
  <c r="M48" i="19"/>
  <c r="B48" i="19" s="1"/>
  <c r="C48" i="19" s="1"/>
  <c r="E48" i="19"/>
  <c r="F48" i="19"/>
  <c r="K48" i="19" s="1"/>
  <c r="X59" i="26"/>
  <c r="X59" i="27"/>
  <c r="M59" i="27" s="1"/>
  <c r="B59" i="27" s="1"/>
  <c r="C59" i="27" s="1"/>
  <c r="X59" i="25"/>
  <c r="X59" i="24"/>
  <c r="M59" i="24" s="1"/>
  <c r="B59" i="24" s="1"/>
  <c r="C59" i="24" s="1"/>
  <c r="X59" i="23"/>
  <c r="X59" i="21"/>
  <c r="X59" i="22"/>
  <c r="M59" i="22" s="1"/>
  <c r="B59" i="22" s="1"/>
  <c r="C59" i="22" s="1"/>
  <c r="X59" i="20"/>
  <c r="M59" i="20" s="1"/>
  <c r="B59" i="20" s="1"/>
  <c r="C59" i="20" s="1"/>
  <c r="X59" i="17"/>
  <c r="X59" i="19"/>
  <c r="X59" i="18"/>
  <c r="M59" i="18" s="1"/>
  <c r="B59" i="18" s="1"/>
  <c r="C59" i="18" s="1"/>
  <c r="X59" i="1"/>
  <c r="M53" i="19"/>
  <c r="B53" i="19" s="1"/>
  <c r="C53" i="19" s="1"/>
  <c r="F53" i="19"/>
  <c r="K53" i="19" s="1"/>
  <c r="M53" i="24"/>
  <c r="B53" i="24" s="1"/>
  <c r="C53" i="24" s="1"/>
  <c r="F53" i="24"/>
  <c r="K53" i="24" s="1"/>
  <c r="E53" i="24"/>
  <c r="M53" i="27"/>
  <c r="B53" i="27" s="1"/>
  <c r="C53" i="27" s="1"/>
  <c r="E53" i="27"/>
  <c r="F53" i="27"/>
  <c r="K53" i="27" s="1"/>
  <c r="M58" i="18"/>
  <c r="B58" i="18" s="1"/>
  <c r="C58" i="18" s="1"/>
  <c r="M48" i="17"/>
  <c r="B48" i="17" s="1"/>
  <c r="C48" i="17" s="1"/>
  <c r="F48" i="17"/>
  <c r="K48" i="17" s="1"/>
  <c r="E48" i="17"/>
  <c r="M48" i="22"/>
  <c r="B48" i="22" s="1"/>
  <c r="C48" i="22" s="1"/>
  <c r="E48" i="22"/>
  <c r="F48" i="22"/>
  <c r="K48" i="22" s="1"/>
  <c r="M48" i="25"/>
  <c r="B48" i="25" s="1"/>
  <c r="C48" i="25" s="1"/>
  <c r="E48" i="25"/>
  <c r="F48" i="25"/>
  <c r="K48" i="25" s="1"/>
  <c r="M53" i="1"/>
  <c r="E53" i="1"/>
  <c r="F53" i="1"/>
  <c r="K53" i="1" s="1"/>
  <c r="M53" i="17"/>
  <c r="B53" i="17" s="1"/>
  <c r="C53" i="17" s="1"/>
  <c r="F53" i="17"/>
  <c r="K53" i="17" s="1"/>
  <c r="E53" i="17"/>
  <c r="M53" i="25"/>
  <c r="B53" i="25" s="1"/>
  <c r="C53" i="25" s="1"/>
  <c r="F53" i="25"/>
  <c r="K53" i="25" s="1"/>
  <c r="M58" i="27"/>
  <c r="B58" i="27" s="1"/>
  <c r="C58" i="27" s="1"/>
  <c r="M48" i="18"/>
  <c r="B48" i="18" s="1"/>
  <c r="C48" i="18" s="1"/>
  <c r="F48" i="18"/>
  <c r="K48" i="18" s="1"/>
  <c r="E48" i="18"/>
  <c r="M48" i="20"/>
  <c r="B48" i="20" s="1"/>
  <c r="C48" i="20" s="1"/>
  <c r="F48" i="20"/>
  <c r="K48" i="20" s="1"/>
  <c r="E48" i="20"/>
  <c r="M48" i="26"/>
  <c r="B48" i="26" s="1"/>
  <c r="C48" i="26" s="1"/>
  <c r="E48" i="26"/>
  <c r="F48" i="26"/>
  <c r="K48" i="26" s="1"/>
  <c r="M58" i="1"/>
  <c r="M48" i="23"/>
  <c r="B48" i="23" s="1"/>
  <c r="C48" i="23" s="1"/>
  <c r="F48" i="23"/>
  <c r="K48" i="23" s="1"/>
  <c r="E48" i="23"/>
  <c r="X69" i="27"/>
  <c r="M69" i="27" s="1"/>
  <c r="B69" i="27" s="1"/>
  <c r="C69" i="27" s="1"/>
  <c r="X69" i="25"/>
  <c r="M69" i="25" s="1"/>
  <c r="B69" i="25" s="1"/>
  <c r="C69" i="25" s="1"/>
  <c r="X69" i="26"/>
  <c r="M69" i="26" s="1"/>
  <c r="B69" i="26" s="1"/>
  <c r="C69" i="26" s="1"/>
  <c r="X69" i="23"/>
  <c r="M69" i="23" s="1"/>
  <c r="B69" i="23" s="1"/>
  <c r="C69" i="23" s="1"/>
  <c r="X69" i="24"/>
  <c r="M69" i="24" s="1"/>
  <c r="B69" i="24" s="1"/>
  <c r="C69" i="24" s="1"/>
  <c r="X69" i="20"/>
  <c r="M69" i="20" s="1"/>
  <c r="B69" i="20" s="1"/>
  <c r="C69" i="20" s="1"/>
  <c r="X69" i="22"/>
  <c r="M69" i="22" s="1"/>
  <c r="B69" i="22" s="1"/>
  <c r="C69" i="22" s="1"/>
  <c r="X69" i="19"/>
  <c r="M69" i="19" s="1"/>
  <c r="B69" i="19" s="1"/>
  <c r="C69" i="19" s="1"/>
  <c r="X69" i="18"/>
  <c r="M69" i="18" s="1"/>
  <c r="B69" i="18" s="1"/>
  <c r="C69" i="18" s="1"/>
  <c r="X69" i="17"/>
  <c r="M69" i="17" s="1"/>
  <c r="B69" i="17" s="1"/>
  <c r="C69" i="17" s="1"/>
  <c r="X69" i="21"/>
  <c r="M69" i="21" s="1"/>
  <c r="B69" i="21" s="1"/>
  <c r="C69" i="21" s="1"/>
  <c r="X69" i="1"/>
  <c r="M69" i="1" s="1"/>
  <c r="B69" i="1" s="1"/>
  <c r="C69" i="1" s="1"/>
  <c r="X54" i="27"/>
  <c r="X54" i="26"/>
  <c r="X54" i="23"/>
  <c r="X54" i="25"/>
  <c r="M54" i="25" s="1"/>
  <c r="B54" i="25" s="1"/>
  <c r="C54" i="25" s="1"/>
  <c r="X54" i="24"/>
  <c r="X54" i="21"/>
  <c r="X54" i="20"/>
  <c r="X54" i="17"/>
  <c r="X54" i="18"/>
  <c r="X54" i="19"/>
  <c r="X54" i="22"/>
  <c r="X54" i="1"/>
  <c r="M53" i="22"/>
  <c r="B53" i="22" s="1"/>
  <c r="C53" i="22" s="1"/>
  <c r="F53" i="22"/>
  <c r="K53" i="22" s="1"/>
  <c r="M53" i="20"/>
  <c r="B53" i="20" s="1"/>
  <c r="C53" i="20" s="1"/>
  <c r="F53" i="20"/>
  <c r="K53" i="20" s="1"/>
  <c r="M53" i="23"/>
  <c r="B53" i="23" s="1"/>
  <c r="C53" i="23" s="1"/>
  <c r="E53" i="23"/>
  <c r="F53" i="23"/>
  <c r="K53" i="23" s="1"/>
  <c r="M58" i="17"/>
  <c r="B58" i="17" s="1"/>
  <c r="C58" i="17" s="1"/>
  <c r="M63" i="1"/>
  <c r="M48" i="24"/>
  <c r="B48" i="24" s="1"/>
  <c r="C48" i="24" s="1"/>
  <c r="F48" i="24"/>
  <c r="K48" i="24" s="1"/>
  <c r="E48" i="24"/>
  <c r="M48" i="21"/>
  <c r="B48" i="21" s="1"/>
  <c r="C48" i="21" s="1"/>
  <c r="F48" i="21"/>
  <c r="K48" i="21" s="1"/>
  <c r="E48" i="21"/>
  <c r="M48" i="27"/>
  <c r="B48" i="27" s="1"/>
  <c r="C48" i="27" s="1"/>
  <c r="E48" i="27"/>
  <c r="F48" i="27"/>
  <c r="K48" i="27" s="1"/>
  <c r="AM8" i="22"/>
  <c r="C62" i="22"/>
  <c r="M74" i="1"/>
  <c r="B74" i="1" s="1"/>
  <c r="C74" i="1" s="1"/>
  <c r="M74" i="18"/>
  <c r="B74" i="18" s="1"/>
  <c r="C74" i="18" s="1"/>
  <c r="M74" i="24"/>
  <c r="B74" i="24" s="1"/>
  <c r="C74" i="24" s="1"/>
  <c r="C62" i="21"/>
  <c r="AM8" i="21"/>
  <c r="AM8" i="23"/>
  <c r="C62" i="23"/>
  <c r="C62" i="25"/>
  <c r="AM8" i="25"/>
  <c r="M74" i="17"/>
  <c r="B74" i="17" s="1"/>
  <c r="C74" i="17" s="1"/>
  <c r="M74" i="19"/>
  <c r="B74" i="19" s="1"/>
  <c r="C74" i="19" s="1"/>
  <c r="M74" i="25"/>
  <c r="B74" i="25" s="1"/>
  <c r="C74" i="25" s="1"/>
  <c r="AM8" i="26"/>
  <c r="C62" i="26"/>
  <c r="AM8" i="19"/>
  <c r="C62" i="19"/>
  <c r="AM8" i="20"/>
  <c r="C62" i="20"/>
  <c r="M74" i="21"/>
  <c r="B74" i="21" s="1"/>
  <c r="C74" i="21" s="1"/>
  <c r="M74" i="20"/>
  <c r="B74" i="20" s="1"/>
  <c r="C74" i="20" s="1"/>
  <c r="M74" i="26"/>
  <c r="B74" i="26" s="1"/>
  <c r="C74" i="26" s="1"/>
  <c r="AM8" i="27"/>
  <c r="C62" i="27"/>
  <c r="C62" i="17"/>
  <c r="AM8" i="17"/>
  <c r="M74" i="23"/>
  <c r="B74" i="23" s="1"/>
  <c r="C74" i="23" s="1"/>
  <c r="M74" i="22"/>
  <c r="B74" i="22" s="1"/>
  <c r="C74" i="22" s="1"/>
  <c r="M74" i="27"/>
  <c r="B74" i="27" s="1"/>
  <c r="C74" i="27" s="1"/>
  <c r="AM8" i="24"/>
  <c r="C62" i="24"/>
  <c r="AM8" i="18"/>
  <c r="C62" i="18"/>
  <c r="AO70" i="2"/>
  <c r="X70" i="2"/>
  <c r="I109" i="2"/>
  <c r="J109" i="2"/>
  <c r="H109" i="2"/>
  <c r="K109" i="2"/>
  <c r="G109" i="2"/>
  <c r="L109" i="2"/>
  <c r="F109" i="2"/>
  <c r="Q109" i="2" s="1"/>
  <c r="M109" i="2"/>
  <c r="N109" i="2"/>
  <c r="O109" i="2" s="1"/>
  <c r="P109" i="2" s="1"/>
  <c r="M124" i="2"/>
  <c r="K124" i="2"/>
  <c r="G124" i="2"/>
  <c r="I124" i="2"/>
  <c r="J124" i="2"/>
  <c r="F124" i="2"/>
  <c r="Q124" i="2" s="1"/>
  <c r="H124" i="2"/>
  <c r="L124" i="2"/>
  <c r="N124" i="2"/>
  <c r="O124" i="2" s="1"/>
  <c r="P124" i="2" s="1"/>
  <c r="N119" i="2"/>
  <c r="O119" i="2" s="1"/>
  <c r="P119" i="2" s="1"/>
  <c r="H119" i="2"/>
  <c r="K119" i="2"/>
  <c r="F119" i="2"/>
  <c r="Q119" i="2" s="1"/>
  <c r="J119" i="2"/>
  <c r="G119" i="2"/>
  <c r="M119" i="2"/>
  <c r="L119" i="2"/>
  <c r="I119" i="2"/>
  <c r="L114" i="2"/>
  <c r="J114" i="2"/>
  <c r="M114" i="2"/>
  <c r="G114" i="2"/>
  <c r="H114" i="2"/>
  <c r="I114" i="2"/>
  <c r="N114" i="2"/>
  <c r="O114" i="2" s="1"/>
  <c r="P114" i="2" s="1"/>
  <c r="F114" i="2"/>
  <c r="Q114" i="2" s="1"/>
  <c r="K114" i="2"/>
  <c r="L129" i="2"/>
  <c r="K129" i="2"/>
  <c r="F129" i="2"/>
  <c r="Q129" i="2" s="1"/>
  <c r="J129" i="2"/>
  <c r="N129" i="2"/>
  <c r="O129" i="2" s="1"/>
  <c r="P129" i="2" s="1"/>
  <c r="G129" i="2"/>
  <c r="M129" i="2"/>
  <c r="I129" i="2"/>
  <c r="H129" i="2"/>
  <c r="B17" i="1"/>
  <c r="C16" i="1"/>
  <c r="N16" i="1"/>
  <c r="C116" i="2" l="1"/>
  <c r="AC66" i="27"/>
  <c r="N66" i="27" s="1"/>
  <c r="AC66" i="22"/>
  <c r="N66" i="22" s="1"/>
  <c r="AC66" i="20"/>
  <c r="N66" i="20" s="1"/>
  <c r="AC66" i="18"/>
  <c r="N66" i="18" s="1"/>
  <c r="AC66" i="26"/>
  <c r="N66" i="26" s="1"/>
  <c r="AC66" i="25"/>
  <c r="N66" i="25" s="1"/>
  <c r="AC66" i="23"/>
  <c r="N66" i="23" s="1"/>
  <c r="AC66" i="24"/>
  <c r="N66" i="24" s="1"/>
  <c r="AC66" i="21"/>
  <c r="N66" i="21" s="1"/>
  <c r="AC66" i="19"/>
  <c r="N66" i="19" s="1"/>
  <c r="AC66" i="17"/>
  <c r="N66" i="17" s="1"/>
  <c r="AC66" i="1"/>
  <c r="R115" i="2"/>
  <c r="E43" i="23"/>
  <c r="F43" i="23"/>
  <c r="K43" i="23" s="1"/>
  <c r="M43" i="23"/>
  <c r="B43" i="23" s="1"/>
  <c r="C43" i="23" s="1"/>
  <c r="M43" i="21"/>
  <c r="B43" i="21" s="1"/>
  <c r="C43" i="21" s="1"/>
  <c r="E43" i="21"/>
  <c r="F43" i="21"/>
  <c r="K43" i="21" s="1"/>
  <c r="E43" i="1"/>
  <c r="F43" i="1"/>
  <c r="K43" i="1" s="1"/>
  <c r="M43" i="1"/>
  <c r="M43" i="25"/>
  <c r="B43" i="25" s="1"/>
  <c r="C43" i="25" s="1"/>
  <c r="F43" i="25"/>
  <c r="K43" i="25" s="1"/>
  <c r="E43" i="25"/>
  <c r="C136" i="2"/>
  <c r="AC86" i="22"/>
  <c r="N86" i="22" s="1"/>
  <c r="AC86" i="20"/>
  <c r="N86" i="20" s="1"/>
  <c r="AC86" i="18"/>
  <c r="N86" i="18" s="1"/>
  <c r="AC86" i="27"/>
  <c r="N86" i="27" s="1"/>
  <c r="AC86" i="26"/>
  <c r="N86" i="26" s="1"/>
  <c r="AC86" i="25"/>
  <c r="N86" i="25" s="1"/>
  <c r="AC86" i="23"/>
  <c r="N86" i="23" s="1"/>
  <c r="AC86" i="24"/>
  <c r="N86" i="24" s="1"/>
  <c r="AC86" i="21"/>
  <c r="N86" i="21" s="1"/>
  <c r="AC86" i="19"/>
  <c r="N86" i="19" s="1"/>
  <c r="AC86" i="17"/>
  <c r="N86" i="17" s="1"/>
  <c r="AC86" i="1"/>
  <c r="R135" i="2"/>
  <c r="C141" i="2"/>
  <c r="D141" i="2" s="1"/>
  <c r="F43" i="26"/>
  <c r="K43" i="26" s="1"/>
  <c r="M43" i="26"/>
  <c r="B43" i="26" s="1"/>
  <c r="C43" i="26" s="1"/>
  <c r="E43" i="26"/>
  <c r="M43" i="22"/>
  <c r="B43" i="22" s="1"/>
  <c r="C43" i="22" s="1"/>
  <c r="F43" i="22"/>
  <c r="K43" i="22" s="1"/>
  <c r="E43" i="22"/>
  <c r="F43" i="20"/>
  <c r="K43" i="20" s="1"/>
  <c r="M43" i="20"/>
  <c r="B43" i="20" s="1"/>
  <c r="C43" i="20" s="1"/>
  <c r="E43" i="20"/>
  <c r="D104" i="2"/>
  <c r="AP65" i="2"/>
  <c r="F50" i="20"/>
  <c r="K50" i="20" s="1"/>
  <c r="E52" i="23"/>
  <c r="F51" i="21"/>
  <c r="K51" i="21" s="1"/>
  <c r="F50" i="25"/>
  <c r="K50" i="25" s="1"/>
  <c r="E52" i="21"/>
  <c r="F51" i="27"/>
  <c r="K51" i="27" s="1"/>
  <c r="E51" i="25"/>
  <c r="E52" i="27"/>
  <c r="E51" i="18"/>
  <c r="F51" i="20"/>
  <c r="K51" i="20" s="1"/>
  <c r="F50" i="24"/>
  <c r="K50" i="24" s="1"/>
  <c r="E51" i="26"/>
  <c r="E50" i="19"/>
  <c r="X49" i="27"/>
  <c r="X49" i="21"/>
  <c r="X49" i="24"/>
  <c r="F51" i="18"/>
  <c r="K51" i="18" s="1"/>
  <c r="F51" i="19"/>
  <c r="K51" i="19" s="1"/>
  <c r="E50" i="18"/>
  <c r="E52" i="1"/>
  <c r="F52" i="17"/>
  <c r="K52" i="17" s="1"/>
  <c r="E56" i="25"/>
  <c r="Y64" i="2"/>
  <c r="E52" i="22"/>
  <c r="E51" i="17"/>
  <c r="F51" i="25"/>
  <c r="K51" i="25" s="1"/>
  <c r="F52" i="19"/>
  <c r="K52" i="19" s="1"/>
  <c r="F51" i="26"/>
  <c r="K51" i="26" s="1"/>
  <c r="E50" i="22"/>
  <c r="F50" i="17"/>
  <c r="K50" i="17" s="1"/>
  <c r="F52" i="24"/>
  <c r="K52" i="24" s="1"/>
  <c r="F52" i="27"/>
  <c r="K52" i="27" s="1"/>
  <c r="E50" i="17"/>
  <c r="E50" i="24"/>
  <c r="F50" i="21"/>
  <c r="K50" i="21" s="1"/>
  <c r="E51" i="24"/>
  <c r="X49" i="26"/>
  <c r="X49" i="20"/>
  <c r="X49" i="18"/>
  <c r="F50" i="1"/>
  <c r="K50" i="1" s="1"/>
  <c r="F50" i="18"/>
  <c r="K50" i="18" s="1"/>
  <c r="F52" i="1"/>
  <c r="K52" i="1" s="1"/>
  <c r="Y65" i="2"/>
  <c r="AS64" i="2"/>
  <c r="F51" i="22"/>
  <c r="K51" i="22" s="1"/>
  <c r="F52" i="22"/>
  <c r="K52" i="22" s="1"/>
  <c r="E51" i="27"/>
  <c r="E51" i="1"/>
  <c r="E52" i="26"/>
  <c r="E50" i="25"/>
  <c r="E50" i="1"/>
  <c r="E52" i="24"/>
  <c r="E50" i="20"/>
  <c r="E51" i="20"/>
  <c r="X49" i="25"/>
  <c r="X49" i="22"/>
  <c r="X49" i="17"/>
  <c r="F50" i="27"/>
  <c r="K50" i="27" s="1"/>
  <c r="E51" i="22"/>
  <c r="F50" i="23"/>
  <c r="K50" i="23" s="1"/>
  <c r="E52" i="25"/>
  <c r="AD64" i="2"/>
  <c r="AC64" i="2"/>
  <c r="AC65" i="2"/>
  <c r="E51" i="21"/>
  <c r="E50" i="26"/>
  <c r="F50" i="19"/>
  <c r="K50" i="19" s="1"/>
  <c r="E50" i="27"/>
  <c r="F52" i="21"/>
  <c r="K52" i="21" s="1"/>
  <c r="F51" i="17"/>
  <c r="K51" i="17" s="1"/>
  <c r="F50" i="22"/>
  <c r="K50" i="22" s="1"/>
  <c r="F52" i="18"/>
  <c r="K52" i="18" s="1"/>
  <c r="F51" i="24"/>
  <c r="K51" i="24" s="1"/>
  <c r="F51" i="1"/>
  <c r="K51" i="1" s="1"/>
  <c r="X49" i="23"/>
  <c r="X49" i="19"/>
  <c r="X49" i="1"/>
  <c r="F50" i="26"/>
  <c r="K50" i="26" s="1"/>
  <c r="E50" i="23"/>
  <c r="E52" i="17"/>
  <c r="E50" i="21"/>
  <c r="AC61" i="27"/>
  <c r="N61" i="27" s="1"/>
  <c r="AC61" i="25"/>
  <c r="N61" i="25" s="1"/>
  <c r="AC61" i="23"/>
  <c r="N61" i="23" s="1"/>
  <c r="AC61" i="26"/>
  <c r="N61" i="26" s="1"/>
  <c r="AC61" i="24"/>
  <c r="N61" i="24" s="1"/>
  <c r="AC61" i="22"/>
  <c r="N61" i="22" s="1"/>
  <c r="AC61" i="20"/>
  <c r="N61" i="20" s="1"/>
  <c r="AC61" i="21"/>
  <c r="N61" i="21" s="1"/>
  <c r="AC61" i="18"/>
  <c r="N61" i="18" s="1"/>
  <c r="AC61" i="17"/>
  <c r="N61" i="17" s="1"/>
  <c r="AC61" i="19"/>
  <c r="N61" i="19" s="1"/>
  <c r="AC61" i="1"/>
  <c r="R110" i="2"/>
  <c r="F110" i="2"/>
  <c r="D136" i="2"/>
  <c r="C131" i="2"/>
  <c r="AC81" i="27"/>
  <c r="N81" i="27" s="1"/>
  <c r="AC81" i="25"/>
  <c r="N81" i="25" s="1"/>
  <c r="AC81" i="23"/>
  <c r="N81" i="23" s="1"/>
  <c r="AC81" i="24"/>
  <c r="N81" i="24" s="1"/>
  <c r="AC81" i="26"/>
  <c r="N81" i="26" s="1"/>
  <c r="AC81" i="22"/>
  <c r="N81" i="22" s="1"/>
  <c r="AC81" i="19"/>
  <c r="N81" i="19" s="1"/>
  <c r="AC81" i="21"/>
  <c r="N81" i="21" s="1"/>
  <c r="AC81" i="20"/>
  <c r="N81" i="20" s="1"/>
  <c r="AC81" i="18"/>
  <c r="N81" i="18" s="1"/>
  <c r="AC81" i="17"/>
  <c r="N81" i="17" s="1"/>
  <c r="AC81" i="1"/>
  <c r="R130" i="2"/>
  <c r="E43" i="27"/>
  <c r="F43" i="27"/>
  <c r="K43" i="27" s="1"/>
  <c r="M43" i="27"/>
  <c r="B43" i="27" s="1"/>
  <c r="C43" i="27" s="1"/>
  <c r="M43" i="24"/>
  <c r="B43" i="24" s="1"/>
  <c r="C43" i="24" s="1"/>
  <c r="E43" i="24"/>
  <c r="F43" i="24"/>
  <c r="K43" i="24" s="1"/>
  <c r="F43" i="17"/>
  <c r="K43" i="17" s="1"/>
  <c r="M43" i="17"/>
  <c r="B43" i="17" s="1"/>
  <c r="C43" i="17" s="1"/>
  <c r="E43" i="17"/>
  <c r="C121" i="2"/>
  <c r="AC71" i="26"/>
  <c r="N71" i="26" s="1"/>
  <c r="AC71" i="27"/>
  <c r="N71" i="27" s="1"/>
  <c r="AC71" i="24"/>
  <c r="N71" i="24" s="1"/>
  <c r="AC71" i="23"/>
  <c r="N71" i="23" s="1"/>
  <c r="AC71" i="22"/>
  <c r="N71" i="22" s="1"/>
  <c r="AC71" i="25"/>
  <c r="N71" i="25" s="1"/>
  <c r="AC71" i="20"/>
  <c r="N71" i="20" s="1"/>
  <c r="AC71" i="17"/>
  <c r="N71" i="17" s="1"/>
  <c r="AC71" i="21"/>
  <c r="N71" i="21" s="1"/>
  <c r="AC71" i="19"/>
  <c r="N71" i="19" s="1"/>
  <c r="AC71" i="18"/>
  <c r="N71" i="18" s="1"/>
  <c r="AC71" i="1"/>
  <c r="N71" i="1" s="1"/>
  <c r="R120" i="2"/>
  <c r="C126" i="2"/>
  <c r="AC76" i="21"/>
  <c r="N76" i="21" s="1"/>
  <c r="AC76" i="19"/>
  <c r="N76" i="19" s="1"/>
  <c r="AC76" i="25"/>
  <c r="N76" i="25" s="1"/>
  <c r="AC76" i="26"/>
  <c r="N76" i="26" s="1"/>
  <c r="AC76" i="27"/>
  <c r="N76" i="27" s="1"/>
  <c r="AC76" i="22"/>
  <c r="N76" i="22" s="1"/>
  <c r="AC76" i="24"/>
  <c r="N76" i="24" s="1"/>
  <c r="AC76" i="23"/>
  <c r="N76" i="23" s="1"/>
  <c r="AC76" i="20"/>
  <c r="N76" i="20" s="1"/>
  <c r="AC76" i="18"/>
  <c r="N76" i="18" s="1"/>
  <c r="AC76" i="17"/>
  <c r="N76" i="17" s="1"/>
  <c r="AC76" i="1"/>
  <c r="N76" i="1" s="1"/>
  <c r="R125" i="2"/>
  <c r="D125" i="2"/>
  <c r="D131" i="2" s="1"/>
  <c r="M43" i="19"/>
  <c r="B43" i="19" s="1"/>
  <c r="C43" i="19" s="1"/>
  <c r="E43" i="19"/>
  <c r="F43" i="19"/>
  <c r="K43" i="19" s="1"/>
  <c r="M43" i="18"/>
  <c r="B43" i="18" s="1"/>
  <c r="C43" i="18" s="1"/>
  <c r="F43" i="18"/>
  <c r="K43" i="18" s="1"/>
  <c r="E43" i="18"/>
  <c r="Q104" i="2"/>
  <c r="G104" i="2"/>
  <c r="H104" i="2" s="1"/>
  <c r="I104" i="2" s="1"/>
  <c r="J104" i="2" s="1"/>
  <c r="K104" i="2" s="1"/>
  <c r="M104" i="2" s="1"/>
  <c r="N104" i="2" s="1"/>
  <c r="O104" i="2" s="1"/>
  <c r="P104" i="2" s="1"/>
  <c r="D115" i="2"/>
  <c r="D121" i="2" s="1"/>
  <c r="X75" i="26"/>
  <c r="M75" i="26" s="1"/>
  <c r="B75" i="26" s="1"/>
  <c r="C75" i="26" s="1"/>
  <c r="X75" i="27"/>
  <c r="M75" i="27" s="1"/>
  <c r="B75" i="27" s="1"/>
  <c r="C75" i="27" s="1"/>
  <c r="X75" i="23"/>
  <c r="M75" i="23" s="1"/>
  <c r="B75" i="23" s="1"/>
  <c r="C75" i="23" s="1"/>
  <c r="X75" i="24"/>
  <c r="M75" i="24" s="1"/>
  <c r="B75" i="24" s="1"/>
  <c r="C75" i="24" s="1"/>
  <c r="X75" i="25"/>
  <c r="M75" i="25" s="1"/>
  <c r="B75" i="25" s="1"/>
  <c r="C75" i="25" s="1"/>
  <c r="X75" i="21"/>
  <c r="M75" i="21" s="1"/>
  <c r="B75" i="21" s="1"/>
  <c r="C75" i="21" s="1"/>
  <c r="X75" i="22"/>
  <c r="M75" i="22" s="1"/>
  <c r="B75" i="22" s="1"/>
  <c r="C75" i="22" s="1"/>
  <c r="X75" i="20"/>
  <c r="M75" i="20" s="1"/>
  <c r="B75" i="20" s="1"/>
  <c r="C75" i="20" s="1"/>
  <c r="X75" i="17"/>
  <c r="M75" i="17" s="1"/>
  <c r="B75" i="17" s="1"/>
  <c r="C75" i="17" s="1"/>
  <c r="X75" i="19"/>
  <c r="M75" i="19" s="1"/>
  <c r="B75" i="19" s="1"/>
  <c r="C75" i="19" s="1"/>
  <c r="X75" i="18"/>
  <c r="M75" i="18" s="1"/>
  <c r="B75" i="18" s="1"/>
  <c r="C75" i="18" s="1"/>
  <c r="X75" i="1"/>
  <c r="M75" i="1" s="1"/>
  <c r="B75" i="1" s="1"/>
  <c r="C75" i="1" s="1"/>
  <c r="M59" i="1"/>
  <c r="F59" i="1"/>
  <c r="K59" i="1" s="1"/>
  <c r="X70" i="27"/>
  <c r="M70" i="27" s="1"/>
  <c r="B70" i="27" s="1"/>
  <c r="C70" i="27" s="1"/>
  <c r="X70" i="25"/>
  <c r="M70" i="25" s="1"/>
  <c r="B70" i="25" s="1"/>
  <c r="C70" i="25" s="1"/>
  <c r="X70" i="26"/>
  <c r="M70" i="26" s="1"/>
  <c r="B70" i="26" s="1"/>
  <c r="C70" i="26" s="1"/>
  <c r="X70" i="23"/>
  <c r="M70" i="23" s="1"/>
  <c r="B70" i="23" s="1"/>
  <c r="C70" i="23" s="1"/>
  <c r="X70" i="24"/>
  <c r="M70" i="24" s="1"/>
  <c r="B70" i="24" s="1"/>
  <c r="C70" i="24" s="1"/>
  <c r="X70" i="20"/>
  <c r="M70" i="20" s="1"/>
  <c r="B70" i="20" s="1"/>
  <c r="C70" i="20" s="1"/>
  <c r="X70" i="22"/>
  <c r="M70" i="22" s="1"/>
  <c r="B70" i="22" s="1"/>
  <c r="C70" i="22" s="1"/>
  <c r="X70" i="19"/>
  <c r="M70" i="19" s="1"/>
  <c r="B70" i="19" s="1"/>
  <c r="C70" i="19" s="1"/>
  <c r="X70" i="18"/>
  <c r="M70" i="18" s="1"/>
  <c r="B70" i="18" s="1"/>
  <c r="C70" i="18" s="1"/>
  <c r="X70" i="21"/>
  <c r="M70" i="21" s="1"/>
  <c r="B70" i="21" s="1"/>
  <c r="C70" i="21" s="1"/>
  <c r="X70" i="17"/>
  <c r="M70" i="17" s="1"/>
  <c r="B70" i="17" s="1"/>
  <c r="C70" i="17" s="1"/>
  <c r="X70" i="1"/>
  <c r="M70" i="1" s="1"/>
  <c r="B70" i="1" s="1"/>
  <c r="C70" i="1" s="1"/>
  <c r="X66" i="27"/>
  <c r="M66" i="27" s="1"/>
  <c r="B66" i="27" s="1"/>
  <c r="C66" i="27" s="1"/>
  <c r="X66" i="25"/>
  <c r="M66" i="25" s="1"/>
  <c r="B66" i="25" s="1"/>
  <c r="C66" i="25" s="1"/>
  <c r="X66" i="24"/>
  <c r="M66" i="24" s="1"/>
  <c r="B66" i="24" s="1"/>
  <c r="C66" i="24" s="1"/>
  <c r="X66" i="23"/>
  <c r="M66" i="23" s="1"/>
  <c r="B66" i="23" s="1"/>
  <c r="C66" i="23" s="1"/>
  <c r="X66" i="22"/>
  <c r="M66" i="22" s="1"/>
  <c r="B66" i="22" s="1"/>
  <c r="C66" i="22" s="1"/>
  <c r="X66" i="26"/>
  <c r="M66" i="26" s="1"/>
  <c r="B66" i="26" s="1"/>
  <c r="C66" i="26" s="1"/>
  <c r="X66" i="21"/>
  <c r="M66" i="21" s="1"/>
  <c r="B66" i="21" s="1"/>
  <c r="C66" i="21" s="1"/>
  <c r="X66" i="18"/>
  <c r="M66" i="18" s="1"/>
  <c r="B66" i="18" s="1"/>
  <c r="C66" i="18" s="1"/>
  <c r="X66" i="19"/>
  <c r="M66" i="19" s="1"/>
  <c r="B66" i="19" s="1"/>
  <c r="C66" i="19" s="1"/>
  <c r="X66" i="17"/>
  <c r="M66" i="17" s="1"/>
  <c r="B66" i="17" s="1"/>
  <c r="C66" i="17" s="1"/>
  <c r="X66" i="20"/>
  <c r="M66" i="20" s="1"/>
  <c r="B66" i="20" s="1"/>
  <c r="C66" i="20" s="1"/>
  <c r="X66" i="1"/>
  <c r="M54" i="1"/>
  <c r="E54" i="1"/>
  <c r="F54" i="1"/>
  <c r="K54" i="1" s="1"/>
  <c r="M54" i="17"/>
  <c r="B54" i="17" s="1"/>
  <c r="C54" i="17" s="1"/>
  <c r="F54" i="17"/>
  <c r="K54" i="17" s="1"/>
  <c r="X60" i="26"/>
  <c r="X60" i="27"/>
  <c r="M60" i="27" s="1"/>
  <c r="B60" i="27" s="1"/>
  <c r="C60" i="27" s="1"/>
  <c r="X60" i="25"/>
  <c r="M60" i="25" s="1"/>
  <c r="B60" i="25" s="1"/>
  <c r="C60" i="25" s="1"/>
  <c r="X60" i="24"/>
  <c r="X60" i="23"/>
  <c r="X60" i="21"/>
  <c r="M60" i="21" s="1"/>
  <c r="B60" i="21" s="1"/>
  <c r="C60" i="21" s="1"/>
  <c r="X60" i="22"/>
  <c r="M60" i="22" s="1"/>
  <c r="B60" i="22" s="1"/>
  <c r="C60" i="22" s="1"/>
  <c r="X60" i="19"/>
  <c r="X60" i="17"/>
  <c r="M60" i="17" s="1"/>
  <c r="B60" i="17" s="1"/>
  <c r="C60" i="17" s="1"/>
  <c r="X60" i="20"/>
  <c r="M60" i="20" s="1"/>
  <c r="B60" i="20" s="1"/>
  <c r="C60" i="20" s="1"/>
  <c r="X60" i="18"/>
  <c r="X60" i="1"/>
  <c r="M59" i="17"/>
  <c r="B59" i="17" s="1"/>
  <c r="C59" i="17" s="1"/>
  <c r="E59" i="17"/>
  <c r="M59" i="23"/>
  <c r="B59" i="23" s="1"/>
  <c r="C59" i="23" s="1"/>
  <c r="E59" i="23"/>
  <c r="M59" i="26"/>
  <c r="B59" i="26" s="1"/>
  <c r="C59" i="26" s="1"/>
  <c r="F59" i="26"/>
  <c r="K59" i="26" s="1"/>
  <c r="M64" i="1"/>
  <c r="M54" i="22"/>
  <c r="B54" i="22" s="1"/>
  <c r="C54" i="22" s="1"/>
  <c r="F54" i="22"/>
  <c r="K54" i="22" s="1"/>
  <c r="M54" i="20"/>
  <c r="B54" i="20" s="1"/>
  <c r="C54" i="20" s="1"/>
  <c r="F54" i="20"/>
  <c r="K54" i="20" s="1"/>
  <c r="M54" i="23"/>
  <c r="B54" i="23" s="1"/>
  <c r="C54" i="23" s="1"/>
  <c r="E54" i="23"/>
  <c r="F54" i="23"/>
  <c r="K54" i="23" s="1"/>
  <c r="X65" i="27"/>
  <c r="M65" i="27" s="1"/>
  <c r="B65" i="27" s="1"/>
  <c r="C65" i="27" s="1"/>
  <c r="X65" i="25"/>
  <c r="M65" i="25" s="1"/>
  <c r="B65" i="25" s="1"/>
  <c r="C65" i="25" s="1"/>
  <c r="X65" i="24"/>
  <c r="M65" i="24" s="1"/>
  <c r="B65" i="24" s="1"/>
  <c r="C65" i="24" s="1"/>
  <c r="X65" i="23"/>
  <c r="M65" i="23" s="1"/>
  <c r="B65" i="23" s="1"/>
  <c r="C65" i="23" s="1"/>
  <c r="X65" i="22"/>
  <c r="M65" i="22" s="1"/>
  <c r="B65" i="22" s="1"/>
  <c r="C65" i="22" s="1"/>
  <c r="X65" i="26"/>
  <c r="M65" i="26" s="1"/>
  <c r="B65" i="26" s="1"/>
  <c r="C65" i="26" s="1"/>
  <c r="X65" i="21"/>
  <c r="M65" i="21" s="1"/>
  <c r="B65" i="21" s="1"/>
  <c r="C65" i="21" s="1"/>
  <c r="X65" i="18"/>
  <c r="M65" i="18" s="1"/>
  <c r="B65" i="18" s="1"/>
  <c r="C65" i="18" s="1"/>
  <c r="X65" i="19"/>
  <c r="M65" i="19" s="1"/>
  <c r="B65" i="19" s="1"/>
  <c r="C65" i="19" s="1"/>
  <c r="X65" i="17"/>
  <c r="M65" i="17" s="1"/>
  <c r="B65" i="17" s="1"/>
  <c r="C65" i="17" s="1"/>
  <c r="X65" i="20"/>
  <c r="M65" i="20" s="1"/>
  <c r="B65" i="20" s="1"/>
  <c r="C65" i="20" s="1"/>
  <c r="X65" i="1"/>
  <c r="M54" i="19"/>
  <c r="B54" i="19" s="1"/>
  <c r="C54" i="19" s="1"/>
  <c r="F54" i="19"/>
  <c r="K54" i="19" s="1"/>
  <c r="M54" i="21"/>
  <c r="B54" i="21" s="1"/>
  <c r="C54" i="21" s="1"/>
  <c r="F54" i="21"/>
  <c r="K54" i="21" s="1"/>
  <c r="M54" i="26"/>
  <c r="B54" i="26" s="1"/>
  <c r="C54" i="26" s="1"/>
  <c r="E54" i="26"/>
  <c r="M59" i="25"/>
  <c r="B59" i="25" s="1"/>
  <c r="C59" i="25" s="1"/>
  <c r="E59" i="25"/>
  <c r="M54" i="18"/>
  <c r="B54" i="18" s="1"/>
  <c r="C54" i="18" s="1"/>
  <c r="F54" i="18"/>
  <c r="K54" i="18" s="1"/>
  <c r="E54" i="18"/>
  <c r="M54" i="24"/>
  <c r="B54" i="24" s="1"/>
  <c r="C54" i="24" s="1"/>
  <c r="F54" i="24"/>
  <c r="K54" i="24" s="1"/>
  <c r="E54" i="24"/>
  <c r="M54" i="27"/>
  <c r="B54" i="27" s="1"/>
  <c r="C54" i="27" s="1"/>
  <c r="E54" i="27"/>
  <c r="F54" i="27"/>
  <c r="K54" i="27" s="1"/>
  <c r="M59" i="19"/>
  <c r="B59" i="19" s="1"/>
  <c r="C59" i="19" s="1"/>
  <c r="E59" i="19"/>
  <c r="M59" i="21"/>
  <c r="B59" i="21" s="1"/>
  <c r="C59" i="21" s="1"/>
  <c r="F59" i="21"/>
  <c r="K59" i="21" s="1"/>
  <c r="X80" i="27"/>
  <c r="X80" i="26"/>
  <c r="X80" i="23"/>
  <c r="X80" i="24"/>
  <c r="X80" i="25"/>
  <c r="X80" i="22"/>
  <c r="X80" i="20"/>
  <c r="X80" i="18"/>
  <c r="X80" i="19"/>
  <c r="X80" i="21"/>
  <c r="X80" i="17"/>
  <c r="X80" i="1"/>
  <c r="AO71" i="2"/>
  <c r="X71" i="2"/>
  <c r="N120" i="2"/>
  <c r="O120" i="2" s="1"/>
  <c r="P120" i="2" s="1"/>
  <c r="G120" i="2"/>
  <c r="M120" i="2"/>
  <c r="F120" i="2"/>
  <c r="Q120" i="2" s="1"/>
  <c r="H120" i="2"/>
  <c r="I120" i="2"/>
  <c r="J120" i="2"/>
  <c r="L120" i="2"/>
  <c r="K120" i="2"/>
  <c r="K135" i="2"/>
  <c r="N135" i="2"/>
  <c r="O135" i="2" s="1"/>
  <c r="P135" i="2" s="1"/>
  <c r="F135" i="2"/>
  <c r="Q135" i="2" s="1"/>
  <c r="M135" i="2"/>
  <c r="J135" i="2"/>
  <c r="I135" i="2"/>
  <c r="L135" i="2"/>
  <c r="G135" i="2"/>
  <c r="H135" i="2"/>
  <c r="M130" i="2"/>
  <c r="K130" i="2"/>
  <c r="G130" i="2"/>
  <c r="F130" i="2"/>
  <c r="Q130" i="2" s="1"/>
  <c r="N130" i="2"/>
  <c r="O130" i="2" s="1"/>
  <c r="P130" i="2" s="1"/>
  <c r="H130" i="2"/>
  <c r="J130" i="2"/>
  <c r="I130" i="2"/>
  <c r="L130" i="2"/>
  <c r="L125" i="2"/>
  <c r="N125" i="2"/>
  <c r="O125" i="2" s="1"/>
  <c r="P125" i="2" s="1"/>
  <c r="H125" i="2"/>
  <c r="F125" i="2"/>
  <c r="Q125" i="2" s="1"/>
  <c r="J125" i="2"/>
  <c r="G125" i="2"/>
  <c r="I125" i="2"/>
  <c r="K125" i="2"/>
  <c r="M125" i="2"/>
  <c r="J115" i="2"/>
  <c r="H115" i="2"/>
  <c r="I115" i="2"/>
  <c r="K115" i="2"/>
  <c r="M115" i="2"/>
  <c r="N115" i="2"/>
  <c r="O115" i="2" s="1"/>
  <c r="P115" i="2" s="1"/>
  <c r="L115" i="2"/>
  <c r="F115" i="2"/>
  <c r="Q115" i="2" s="1"/>
  <c r="G115" i="2"/>
  <c r="B18" i="1"/>
  <c r="C17" i="1"/>
  <c r="N17" i="1"/>
  <c r="D127" i="2" l="1"/>
  <c r="C127" i="2"/>
  <c r="AC77" i="27"/>
  <c r="N77" i="27" s="1"/>
  <c r="AC77" i="26"/>
  <c r="N77" i="26" s="1"/>
  <c r="AC77" i="25"/>
  <c r="N77" i="25" s="1"/>
  <c r="AC77" i="23"/>
  <c r="N77" i="23" s="1"/>
  <c r="AC77" i="24"/>
  <c r="N77" i="24" s="1"/>
  <c r="AC77" i="22"/>
  <c r="N77" i="22" s="1"/>
  <c r="AC77" i="21"/>
  <c r="N77" i="21" s="1"/>
  <c r="AC77" i="20"/>
  <c r="N77" i="20" s="1"/>
  <c r="AC77" i="18"/>
  <c r="N77" i="18" s="1"/>
  <c r="AC77" i="19"/>
  <c r="N77" i="19" s="1"/>
  <c r="AC77" i="17"/>
  <c r="N77" i="17" s="1"/>
  <c r="AC77" i="1"/>
  <c r="N77" i="1" s="1"/>
  <c r="R126" i="2"/>
  <c r="M49" i="19"/>
  <c r="B49" i="19" s="1"/>
  <c r="C49" i="19" s="1"/>
  <c r="F49" i="19"/>
  <c r="K49" i="19" s="1"/>
  <c r="E49" i="19"/>
  <c r="M49" i="25"/>
  <c r="B49" i="25" s="1"/>
  <c r="C49" i="25" s="1"/>
  <c r="F49" i="25"/>
  <c r="K49" i="25" s="1"/>
  <c r="E49" i="25"/>
  <c r="M49" i="18"/>
  <c r="B49" i="18" s="1"/>
  <c r="C49" i="18" s="1"/>
  <c r="F49" i="18"/>
  <c r="K49" i="18" s="1"/>
  <c r="E49" i="18"/>
  <c r="M49" i="21"/>
  <c r="B49" i="21" s="1"/>
  <c r="C49" i="21" s="1"/>
  <c r="F49" i="21"/>
  <c r="K49" i="21" s="1"/>
  <c r="AT65" i="2"/>
  <c r="C122" i="2"/>
  <c r="AC72" i="25"/>
  <c r="N72" i="25" s="1"/>
  <c r="AC72" i="21"/>
  <c r="N72" i="21" s="1"/>
  <c r="AC72" i="19"/>
  <c r="N72" i="19" s="1"/>
  <c r="AC72" i="27"/>
  <c r="N72" i="27" s="1"/>
  <c r="AC72" i="26"/>
  <c r="N72" i="26" s="1"/>
  <c r="AC72" i="22"/>
  <c r="N72" i="22" s="1"/>
  <c r="AC72" i="23"/>
  <c r="N72" i="23" s="1"/>
  <c r="AC72" i="24"/>
  <c r="N72" i="24" s="1"/>
  <c r="AC72" i="20"/>
  <c r="N72" i="20" s="1"/>
  <c r="AC72" i="17"/>
  <c r="N72" i="17" s="1"/>
  <c r="AC72" i="18"/>
  <c r="N72" i="18" s="1"/>
  <c r="AC72" i="1"/>
  <c r="N72" i="1" s="1"/>
  <c r="R121" i="2"/>
  <c r="C132" i="2"/>
  <c r="AC82" i="26"/>
  <c r="N82" i="26" s="1"/>
  <c r="AC82" i="22"/>
  <c r="N82" i="22" s="1"/>
  <c r="AC82" i="20"/>
  <c r="N82" i="20" s="1"/>
  <c r="AC82" i="18"/>
  <c r="N82" i="18" s="1"/>
  <c r="AC82" i="25"/>
  <c r="N82" i="25" s="1"/>
  <c r="AC82" i="27"/>
  <c r="N82" i="27" s="1"/>
  <c r="AC82" i="24"/>
  <c r="N82" i="24" s="1"/>
  <c r="AC82" i="21"/>
  <c r="N82" i="21" s="1"/>
  <c r="AC82" i="23"/>
  <c r="N82" i="23" s="1"/>
  <c r="AC82" i="19"/>
  <c r="N82" i="19" s="1"/>
  <c r="AC82" i="17"/>
  <c r="N82" i="17" s="1"/>
  <c r="R131" i="2"/>
  <c r="AC82" i="1"/>
  <c r="F49" i="23"/>
  <c r="K49" i="23" s="1"/>
  <c r="E49" i="23"/>
  <c r="M49" i="23"/>
  <c r="B49" i="23" s="1"/>
  <c r="C49" i="23" s="1"/>
  <c r="M49" i="20"/>
  <c r="B49" i="20" s="1"/>
  <c r="C49" i="20" s="1"/>
  <c r="F49" i="20"/>
  <c r="K49" i="20" s="1"/>
  <c r="E49" i="20"/>
  <c r="E49" i="27"/>
  <c r="F49" i="27"/>
  <c r="K49" i="27" s="1"/>
  <c r="M49" i="27"/>
  <c r="B49" i="27" s="1"/>
  <c r="C49" i="27" s="1"/>
  <c r="AC92" i="21"/>
  <c r="N92" i="21" s="1"/>
  <c r="AC92" i="19"/>
  <c r="N92" i="19" s="1"/>
  <c r="AC92" i="25"/>
  <c r="N92" i="25" s="1"/>
  <c r="AC92" i="26"/>
  <c r="N92" i="26" s="1"/>
  <c r="AC92" i="27"/>
  <c r="N92" i="27" s="1"/>
  <c r="AC92" i="22"/>
  <c r="N92" i="22" s="1"/>
  <c r="AC92" i="24"/>
  <c r="N92" i="24" s="1"/>
  <c r="AC92" i="23"/>
  <c r="N92" i="23" s="1"/>
  <c r="AC92" i="20"/>
  <c r="N92" i="20" s="1"/>
  <c r="AC92" i="17"/>
  <c r="N92" i="17" s="1"/>
  <c r="AC92" i="18"/>
  <c r="N92" i="18" s="1"/>
  <c r="AC92" i="1"/>
  <c r="R141" i="2"/>
  <c r="C147" i="2"/>
  <c r="C142" i="2"/>
  <c r="AU64" i="2"/>
  <c r="D142" i="2"/>
  <c r="E49" i="17"/>
  <c r="F49" i="17"/>
  <c r="K49" i="17" s="1"/>
  <c r="M49" i="17"/>
  <c r="B49" i="17" s="1"/>
  <c r="C49" i="17" s="1"/>
  <c r="E49" i="26"/>
  <c r="F49" i="26"/>
  <c r="K49" i="26" s="1"/>
  <c r="M49" i="26"/>
  <c r="B49" i="26" s="1"/>
  <c r="C49" i="26" s="1"/>
  <c r="D126" i="2"/>
  <c r="D132" i="2" s="1"/>
  <c r="Q110" i="2"/>
  <c r="G110" i="2"/>
  <c r="H110" i="2" s="1"/>
  <c r="I110" i="2" s="1"/>
  <c r="J110" i="2" s="1"/>
  <c r="K110" i="2" s="1"/>
  <c r="M110" i="2" s="1"/>
  <c r="N110" i="2" s="1"/>
  <c r="O110" i="2" s="1"/>
  <c r="P110" i="2" s="1"/>
  <c r="M49" i="1"/>
  <c r="F49" i="1"/>
  <c r="K49" i="1" s="1"/>
  <c r="E49" i="1"/>
  <c r="E49" i="22"/>
  <c r="M49" i="22"/>
  <c r="B49" i="22" s="1"/>
  <c r="C49" i="22" s="1"/>
  <c r="F49" i="22"/>
  <c r="K49" i="22" s="1"/>
  <c r="F49" i="24"/>
  <c r="K49" i="24" s="1"/>
  <c r="M49" i="24"/>
  <c r="B49" i="24" s="1"/>
  <c r="C49" i="24" s="1"/>
  <c r="E49" i="24"/>
  <c r="D110" i="2"/>
  <c r="AR66" i="2"/>
  <c r="AR65" i="2"/>
  <c r="E56" i="27"/>
  <c r="F56" i="27"/>
  <c r="K56" i="27" s="1"/>
  <c r="F58" i="18"/>
  <c r="K58" i="18" s="1"/>
  <c r="X55" i="25"/>
  <c r="X55" i="17"/>
  <c r="X55" i="1"/>
  <c r="F57" i="1"/>
  <c r="K57" i="1" s="1"/>
  <c r="E56" i="22"/>
  <c r="E56" i="24"/>
  <c r="F58" i="17"/>
  <c r="K58" i="17" s="1"/>
  <c r="E56" i="23"/>
  <c r="E63" i="1"/>
  <c r="Z65" i="2"/>
  <c r="AB66" i="2"/>
  <c r="F56" i="20"/>
  <c r="K56" i="20" s="1"/>
  <c r="F56" i="22"/>
  <c r="K56" i="22" s="1"/>
  <c r="E58" i="18"/>
  <c r="X55" i="27"/>
  <c r="X55" i="24"/>
  <c r="X55" i="19"/>
  <c r="F56" i="23"/>
  <c r="K56" i="23" s="1"/>
  <c r="E56" i="21"/>
  <c r="F56" i="25"/>
  <c r="K56" i="25" s="1"/>
  <c r="F57" i="24"/>
  <c r="K57" i="24" s="1"/>
  <c r="F56" i="17"/>
  <c r="K56" i="17" s="1"/>
  <c r="E56" i="20"/>
  <c r="AA65" i="2"/>
  <c r="AB65" i="2"/>
  <c r="AS65" i="2"/>
  <c r="F56" i="18"/>
  <c r="K56" i="18" s="1"/>
  <c r="E57" i="1"/>
  <c r="E56" i="18"/>
  <c r="X55" i="26"/>
  <c r="X55" i="21"/>
  <c r="X55" i="18"/>
  <c r="F56" i="1"/>
  <c r="K56" i="1" s="1"/>
  <c r="F56" i="24"/>
  <c r="K56" i="24" s="1"/>
  <c r="E58" i="1"/>
  <c r="F56" i="26"/>
  <c r="K56" i="26" s="1"/>
  <c r="E56" i="17"/>
  <c r="F56" i="19"/>
  <c r="K56" i="19" s="1"/>
  <c r="AQ65" i="2"/>
  <c r="AD65" i="2"/>
  <c r="E56" i="1"/>
  <c r="E56" i="19"/>
  <c r="E56" i="26"/>
  <c r="X55" i="23"/>
  <c r="X55" i="20"/>
  <c r="X55" i="22"/>
  <c r="E58" i="27"/>
  <c r="F57" i="23"/>
  <c r="K57" i="23" s="1"/>
  <c r="F56" i="21"/>
  <c r="K56" i="21" s="1"/>
  <c r="C137" i="2"/>
  <c r="AC87" i="26"/>
  <c r="N87" i="26" s="1"/>
  <c r="AC87" i="27"/>
  <c r="N87" i="27" s="1"/>
  <c r="AC87" i="24"/>
  <c r="N87" i="24" s="1"/>
  <c r="AC87" i="23"/>
  <c r="N87" i="23" s="1"/>
  <c r="AC87" i="25"/>
  <c r="N87" i="25" s="1"/>
  <c r="AC87" i="22"/>
  <c r="N87" i="22" s="1"/>
  <c r="AC87" i="21"/>
  <c r="N87" i="21" s="1"/>
  <c r="AC87" i="20"/>
  <c r="N87" i="20" s="1"/>
  <c r="AC87" i="17"/>
  <c r="N87" i="17" s="1"/>
  <c r="AC87" i="18"/>
  <c r="N87" i="18" s="1"/>
  <c r="AC87" i="19"/>
  <c r="N87" i="19" s="1"/>
  <c r="AC87" i="1"/>
  <c r="R136" i="2"/>
  <c r="AC67" i="26"/>
  <c r="N67" i="26" s="1"/>
  <c r="AC67" i="24"/>
  <c r="N67" i="24" s="1"/>
  <c r="AC67" i="27"/>
  <c r="N67" i="27" s="1"/>
  <c r="AC67" i="23"/>
  <c r="N67" i="23" s="1"/>
  <c r="AC67" i="25"/>
  <c r="N67" i="25" s="1"/>
  <c r="AC67" i="21"/>
  <c r="N67" i="21" s="1"/>
  <c r="AC67" i="20"/>
  <c r="N67" i="20" s="1"/>
  <c r="AC67" i="22"/>
  <c r="N67" i="22" s="1"/>
  <c r="AC67" i="19"/>
  <c r="N67" i="19" s="1"/>
  <c r="AC67" i="18"/>
  <c r="N67" i="18" s="1"/>
  <c r="AC67" i="17"/>
  <c r="N67" i="17" s="1"/>
  <c r="AC67" i="1"/>
  <c r="R116" i="2"/>
  <c r="F116" i="2"/>
  <c r="M65" i="1"/>
  <c r="F65" i="1"/>
  <c r="K65" i="1" s="1"/>
  <c r="X76" i="26"/>
  <c r="M76" i="26" s="1"/>
  <c r="B76" i="26" s="1"/>
  <c r="C76" i="26" s="1"/>
  <c r="X76" i="27"/>
  <c r="M76" i="27" s="1"/>
  <c r="B76" i="27" s="1"/>
  <c r="C76" i="27" s="1"/>
  <c r="X76" i="23"/>
  <c r="M76" i="23" s="1"/>
  <c r="B76" i="23" s="1"/>
  <c r="C76" i="23" s="1"/>
  <c r="X76" i="24"/>
  <c r="M76" i="24" s="1"/>
  <c r="B76" i="24" s="1"/>
  <c r="C76" i="24" s="1"/>
  <c r="X76" i="25"/>
  <c r="M76" i="25" s="1"/>
  <c r="B76" i="25" s="1"/>
  <c r="C76" i="25" s="1"/>
  <c r="X76" i="21"/>
  <c r="M76" i="21" s="1"/>
  <c r="B76" i="21" s="1"/>
  <c r="C76" i="21" s="1"/>
  <c r="X76" i="22"/>
  <c r="M76" i="22" s="1"/>
  <c r="B76" i="22" s="1"/>
  <c r="C76" i="22" s="1"/>
  <c r="X76" i="20"/>
  <c r="M76" i="20" s="1"/>
  <c r="B76" i="20" s="1"/>
  <c r="C76" i="20" s="1"/>
  <c r="X76" i="17"/>
  <c r="M76" i="17" s="1"/>
  <c r="B76" i="17" s="1"/>
  <c r="C76" i="17" s="1"/>
  <c r="X76" i="18"/>
  <c r="M76" i="18" s="1"/>
  <c r="B76" i="18" s="1"/>
  <c r="C76" i="18" s="1"/>
  <c r="X76" i="19"/>
  <c r="M76" i="19" s="1"/>
  <c r="B76" i="19" s="1"/>
  <c r="C76" i="19" s="1"/>
  <c r="X76" i="1"/>
  <c r="M76" i="1" s="1"/>
  <c r="B76" i="1" s="1"/>
  <c r="C76" i="1" s="1"/>
  <c r="M60" i="23"/>
  <c r="B60" i="23" s="1"/>
  <c r="C60" i="23" s="1"/>
  <c r="E60" i="23"/>
  <c r="M60" i="26"/>
  <c r="B60" i="26" s="1"/>
  <c r="C60" i="26" s="1"/>
  <c r="F60" i="26"/>
  <c r="K60" i="26" s="1"/>
  <c r="M60" i="18"/>
  <c r="B60" i="18" s="1"/>
  <c r="C60" i="18" s="1"/>
  <c r="F60" i="18"/>
  <c r="K60" i="18" s="1"/>
  <c r="M66" i="1"/>
  <c r="F66" i="1"/>
  <c r="K66" i="1" s="1"/>
  <c r="X71" i="27"/>
  <c r="M71" i="27" s="1"/>
  <c r="B71" i="27" s="1"/>
  <c r="C71" i="27" s="1"/>
  <c r="X71" i="25"/>
  <c r="M71" i="25" s="1"/>
  <c r="B71" i="25" s="1"/>
  <c r="C71" i="25" s="1"/>
  <c r="X71" i="26"/>
  <c r="M71" i="26" s="1"/>
  <c r="B71" i="26" s="1"/>
  <c r="C71" i="26" s="1"/>
  <c r="X71" i="23"/>
  <c r="M71" i="23" s="1"/>
  <c r="B71" i="23" s="1"/>
  <c r="C71" i="23" s="1"/>
  <c r="X71" i="24"/>
  <c r="M71" i="24" s="1"/>
  <c r="B71" i="24" s="1"/>
  <c r="C71" i="24" s="1"/>
  <c r="X71" i="20"/>
  <c r="M71" i="20" s="1"/>
  <c r="B71" i="20" s="1"/>
  <c r="C71" i="20" s="1"/>
  <c r="X71" i="22"/>
  <c r="M71" i="22" s="1"/>
  <c r="B71" i="22" s="1"/>
  <c r="C71" i="22" s="1"/>
  <c r="X71" i="19"/>
  <c r="M71" i="19" s="1"/>
  <c r="B71" i="19" s="1"/>
  <c r="C71" i="19" s="1"/>
  <c r="X71" i="18"/>
  <c r="M71" i="18" s="1"/>
  <c r="B71" i="18" s="1"/>
  <c r="C71" i="18" s="1"/>
  <c r="X71" i="17"/>
  <c r="M71" i="17" s="1"/>
  <c r="B71" i="17" s="1"/>
  <c r="C71" i="17" s="1"/>
  <c r="X71" i="21"/>
  <c r="M71" i="21" s="1"/>
  <c r="B71" i="21" s="1"/>
  <c r="C71" i="21" s="1"/>
  <c r="X71" i="1"/>
  <c r="X72" i="27"/>
  <c r="M72" i="27" s="1"/>
  <c r="B72" i="27" s="1"/>
  <c r="C72" i="27" s="1"/>
  <c r="X72" i="25"/>
  <c r="M72" i="25" s="1"/>
  <c r="B72" i="25" s="1"/>
  <c r="C72" i="25" s="1"/>
  <c r="X72" i="26"/>
  <c r="M72" i="26" s="1"/>
  <c r="B72" i="26" s="1"/>
  <c r="C72" i="26" s="1"/>
  <c r="X72" i="23"/>
  <c r="M72" i="23" s="1"/>
  <c r="B72" i="23" s="1"/>
  <c r="C72" i="23" s="1"/>
  <c r="X72" i="24"/>
  <c r="M72" i="24" s="1"/>
  <c r="B72" i="24" s="1"/>
  <c r="C72" i="24" s="1"/>
  <c r="X72" i="20"/>
  <c r="M72" i="20" s="1"/>
  <c r="B72" i="20" s="1"/>
  <c r="C72" i="20" s="1"/>
  <c r="X72" i="22"/>
  <c r="M72" i="22" s="1"/>
  <c r="B72" i="22" s="1"/>
  <c r="C72" i="22" s="1"/>
  <c r="X72" i="19"/>
  <c r="M72" i="19" s="1"/>
  <c r="B72" i="19" s="1"/>
  <c r="C72" i="19" s="1"/>
  <c r="X72" i="18"/>
  <c r="M72" i="18" s="1"/>
  <c r="B72" i="18" s="1"/>
  <c r="C72" i="18" s="1"/>
  <c r="X72" i="21"/>
  <c r="M72" i="21" s="1"/>
  <c r="B72" i="21" s="1"/>
  <c r="C72" i="21" s="1"/>
  <c r="X72" i="17"/>
  <c r="M72" i="17" s="1"/>
  <c r="B72" i="17" s="1"/>
  <c r="C72" i="17" s="1"/>
  <c r="X72" i="1"/>
  <c r="M72" i="1" s="1"/>
  <c r="B72" i="1" s="1"/>
  <c r="C72" i="1" s="1"/>
  <c r="X81" i="26"/>
  <c r="M81" i="26" s="1"/>
  <c r="B81" i="26" s="1"/>
  <c r="C81" i="26" s="1"/>
  <c r="X81" i="27"/>
  <c r="M81" i="27" s="1"/>
  <c r="B81" i="27" s="1"/>
  <c r="C81" i="27" s="1"/>
  <c r="X81" i="24"/>
  <c r="M81" i="24" s="1"/>
  <c r="B81" i="24" s="1"/>
  <c r="C81" i="24" s="1"/>
  <c r="X81" i="25"/>
  <c r="M81" i="25" s="1"/>
  <c r="B81" i="25" s="1"/>
  <c r="C81" i="25" s="1"/>
  <c r="X81" i="21"/>
  <c r="M81" i="21" s="1"/>
  <c r="B81" i="21" s="1"/>
  <c r="C81" i="21" s="1"/>
  <c r="X81" i="23"/>
  <c r="M81" i="23" s="1"/>
  <c r="B81" i="23" s="1"/>
  <c r="C81" i="23" s="1"/>
  <c r="X81" i="22"/>
  <c r="M81" i="22" s="1"/>
  <c r="B81" i="22" s="1"/>
  <c r="C81" i="22" s="1"/>
  <c r="X81" i="20"/>
  <c r="M81" i="20" s="1"/>
  <c r="B81" i="20" s="1"/>
  <c r="C81" i="20" s="1"/>
  <c r="X81" i="17"/>
  <c r="M81" i="17" s="1"/>
  <c r="B81" i="17" s="1"/>
  <c r="C81" i="17" s="1"/>
  <c r="X81" i="19"/>
  <c r="M81" i="19" s="1"/>
  <c r="B81" i="19" s="1"/>
  <c r="C81" i="19" s="1"/>
  <c r="X81" i="18"/>
  <c r="M81" i="18" s="1"/>
  <c r="B81" i="18" s="1"/>
  <c r="C81" i="18" s="1"/>
  <c r="X81" i="1"/>
  <c r="M81" i="1" s="1"/>
  <c r="M60" i="1"/>
  <c r="F60" i="1"/>
  <c r="K60" i="1" s="1"/>
  <c r="M60" i="19"/>
  <c r="B60" i="19" s="1"/>
  <c r="C60" i="19" s="1"/>
  <c r="F60" i="19"/>
  <c r="K60" i="19" s="1"/>
  <c r="M60" i="24"/>
  <c r="B60" i="24" s="1"/>
  <c r="C60" i="24" s="1"/>
  <c r="E60" i="24"/>
  <c r="F60" i="24"/>
  <c r="K60" i="24" s="1"/>
  <c r="M80" i="17"/>
  <c r="B80" i="17" s="1"/>
  <c r="C80" i="17" s="1"/>
  <c r="M80" i="23"/>
  <c r="B80" i="23" s="1"/>
  <c r="C80" i="23" s="1"/>
  <c r="X86" i="27"/>
  <c r="X86" i="26"/>
  <c r="X86" i="25"/>
  <c r="X86" i="24"/>
  <c r="X86" i="23"/>
  <c r="X86" i="20"/>
  <c r="X86" i="22"/>
  <c r="X86" i="19"/>
  <c r="X86" i="18"/>
  <c r="X86" i="21"/>
  <c r="X86" i="17"/>
  <c r="X86" i="1"/>
  <c r="M80" i="1"/>
  <c r="M80" i="18"/>
  <c r="B80" i="18" s="1"/>
  <c r="C80" i="18" s="1"/>
  <c r="M80" i="24"/>
  <c r="B80" i="24" s="1"/>
  <c r="C80" i="24" s="1"/>
  <c r="M80" i="21"/>
  <c r="B80" i="21" s="1"/>
  <c r="C80" i="21" s="1"/>
  <c r="M80" i="22"/>
  <c r="B80" i="22" s="1"/>
  <c r="C80" i="22" s="1"/>
  <c r="M80" i="26"/>
  <c r="B80" i="26" s="1"/>
  <c r="C80" i="26" s="1"/>
  <c r="M80" i="20"/>
  <c r="B80" i="20" s="1"/>
  <c r="C80" i="20" s="1"/>
  <c r="M80" i="19"/>
  <c r="B80" i="19" s="1"/>
  <c r="C80" i="19" s="1"/>
  <c r="M80" i="25"/>
  <c r="B80" i="25" s="1"/>
  <c r="C80" i="25" s="1"/>
  <c r="M80" i="27"/>
  <c r="B80" i="27" s="1"/>
  <c r="C80" i="27" s="1"/>
  <c r="AO72" i="2"/>
  <c r="X72" i="2"/>
  <c r="K141" i="2"/>
  <c r="J141" i="2"/>
  <c r="I141" i="2"/>
  <c r="M141" i="2"/>
  <c r="N141" i="2"/>
  <c r="O141" i="2" s="1"/>
  <c r="P141" i="2" s="1"/>
  <c r="F141" i="2"/>
  <c r="Q141" i="2" s="1"/>
  <c r="H141" i="2"/>
  <c r="G141" i="2"/>
  <c r="L141" i="2"/>
  <c r="M136" i="2"/>
  <c r="K136" i="2"/>
  <c r="G136" i="2"/>
  <c r="I136" i="2"/>
  <c r="H136" i="2"/>
  <c r="N136" i="2"/>
  <c r="O136" i="2" s="1"/>
  <c r="P136" i="2" s="1"/>
  <c r="F136" i="2"/>
  <c r="Q136" i="2" s="1"/>
  <c r="L136" i="2"/>
  <c r="J136" i="2"/>
  <c r="M126" i="2"/>
  <c r="G126" i="2"/>
  <c r="F126" i="2"/>
  <c r="Q126" i="2" s="1"/>
  <c r="I126" i="2"/>
  <c r="H126" i="2"/>
  <c r="L126" i="2"/>
  <c r="J126" i="2"/>
  <c r="K126" i="2"/>
  <c r="N126" i="2"/>
  <c r="O126" i="2" s="1"/>
  <c r="P126" i="2" s="1"/>
  <c r="G121" i="2"/>
  <c r="M121" i="2"/>
  <c r="I121" i="2"/>
  <c r="N121" i="2"/>
  <c r="O121" i="2" s="1"/>
  <c r="P121" i="2" s="1"/>
  <c r="L121" i="2"/>
  <c r="H121" i="2"/>
  <c r="K121" i="2"/>
  <c r="J121" i="2"/>
  <c r="F121" i="2"/>
  <c r="Q121" i="2" s="1"/>
  <c r="G131" i="2"/>
  <c r="L131" i="2"/>
  <c r="F131" i="2"/>
  <c r="Q131" i="2" s="1"/>
  <c r="J131" i="2"/>
  <c r="H131" i="2"/>
  <c r="I131" i="2"/>
  <c r="M131" i="2"/>
  <c r="K131" i="2"/>
  <c r="N131" i="2"/>
  <c r="O131" i="2" s="1"/>
  <c r="P131" i="2" s="1"/>
  <c r="B19" i="1"/>
  <c r="C18" i="1"/>
  <c r="N18" i="1"/>
  <c r="M55" i="21" l="1"/>
  <c r="B55" i="21" s="1"/>
  <c r="C55" i="21" s="1"/>
  <c r="F55" i="21"/>
  <c r="K55" i="21" s="1"/>
  <c r="M55" i="27"/>
  <c r="B55" i="27" s="1"/>
  <c r="C55" i="27" s="1"/>
  <c r="E55" i="27"/>
  <c r="F55" i="27"/>
  <c r="K55" i="27" s="1"/>
  <c r="M55" i="17"/>
  <c r="B55" i="17" s="1"/>
  <c r="C55" i="17" s="1"/>
  <c r="F55" i="17"/>
  <c r="K55" i="17" s="1"/>
  <c r="AC66" i="2"/>
  <c r="C143" i="2"/>
  <c r="AC93" i="27"/>
  <c r="N93" i="27" s="1"/>
  <c r="AC93" i="26"/>
  <c r="N93" i="26" s="1"/>
  <c r="AC93" i="25"/>
  <c r="N93" i="25" s="1"/>
  <c r="AC93" i="23"/>
  <c r="N93" i="23" s="1"/>
  <c r="AC93" i="24"/>
  <c r="N93" i="24" s="1"/>
  <c r="AC93" i="22"/>
  <c r="N93" i="22" s="1"/>
  <c r="AC93" i="20"/>
  <c r="N93" i="20" s="1"/>
  <c r="AC93" i="21"/>
  <c r="N93" i="21" s="1"/>
  <c r="AC93" i="19"/>
  <c r="N93" i="19" s="1"/>
  <c r="AC93" i="18"/>
  <c r="N93" i="18" s="1"/>
  <c r="AC93" i="17"/>
  <c r="N93" i="17" s="1"/>
  <c r="AC93" i="1"/>
  <c r="R142" i="2"/>
  <c r="C128" i="2"/>
  <c r="AC78" i="25"/>
  <c r="N78" i="25" s="1"/>
  <c r="AC78" i="24"/>
  <c r="N78" i="24" s="1"/>
  <c r="AC78" i="22"/>
  <c r="N78" i="22" s="1"/>
  <c r="AC78" i="20"/>
  <c r="N78" i="20" s="1"/>
  <c r="AC78" i="18"/>
  <c r="N78" i="18" s="1"/>
  <c r="AC78" i="27"/>
  <c r="N78" i="27" s="1"/>
  <c r="AC78" i="23"/>
  <c r="N78" i="23" s="1"/>
  <c r="AC78" i="19"/>
  <c r="N78" i="19" s="1"/>
  <c r="AC78" i="21"/>
  <c r="N78" i="21" s="1"/>
  <c r="AC78" i="26"/>
  <c r="N78" i="26" s="1"/>
  <c r="AC78" i="17"/>
  <c r="N78" i="17" s="1"/>
  <c r="AC78" i="1"/>
  <c r="N78" i="1" s="1"/>
  <c r="R127" i="2"/>
  <c r="C138" i="2"/>
  <c r="AC88" i="27"/>
  <c r="N88" i="27" s="1"/>
  <c r="AC88" i="26"/>
  <c r="N88" i="26" s="1"/>
  <c r="AC88" i="25"/>
  <c r="N88" i="25" s="1"/>
  <c r="AC88" i="21"/>
  <c r="N88" i="21" s="1"/>
  <c r="AC88" i="19"/>
  <c r="N88" i="19" s="1"/>
  <c r="AC88" i="23"/>
  <c r="N88" i="23" s="1"/>
  <c r="AC88" i="22"/>
  <c r="N88" i="22" s="1"/>
  <c r="AC88" i="24"/>
  <c r="N88" i="24" s="1"/>
  <c r="AC88" i="18"/>
  <c r="N88" i="18" s="1"/>
  <c r="AC88" i="20"/>
  <c r="N88" i="20" s="1"/>
  <c r="AC88" i="17"/>
  <c r="N88" i="17" s="1"/>
  <c r="AC88" i="1"/>
  <c r="R137" i="2"/>
  <c r="F55" i="22"/>
  <c r="K55" i="22" s="1"/>
  <c r="M55" i="22"/>
  <c r="B55" i="22" s="1"/>
  <c r="C55" i="22" s="1"/>
  <c r="M55" i="26"/>
  <c r="B55" i="26" s="1"/>
  <c r="C55" i="26" s="1"/>
  <c r="F55" i="26"/>
  <c r="K55" i="26" s="1"/>
  <c r="E55" i="26"/>
  <c r="M55" i="25"/>
  <c r="B55" i="25" s="1"/>
  <c r="C55" i="25" s="1"/>
  <c r="F55" i="25"/>
  <c r="K55" i="25" s="1"/>
  <c r="D116" i="2"/>
  <c r="E62" i="24"/>
  <c r="E62" i="20"/>
  <c r="AP66" i="2"/>
  <c r="F62" i="27"/>
  <c r="K62" i="27" s="1"/>
  <c r="F62" i="21"/>
  <c r="K62" i="21" s="1"/>
  <c r="E62" i="22"/>
  <c r="X61" i="25"/>
  <c r="M61" i="25" s="1"/>
  <c r="B61" i="25" s="1"/>
  <c r="C61" i="25" s="1"/>
  <c r="X61" i="22"/>
  <c r="M61" i="22" s="1"/>
  <c r="B61" i="22" s="1"/>
  <c r="C61" i="22" s="1"/>
  <c r="X61" i="18"/>
  <c r="E62" i="21"/>
  <c r="F62" i="19"/>
  <c r="K62" i="19" s="1"/>
  <c r="AQ66" i="2"/>
  <c r="F62" i="1"/>
  <c r="K62" i="1" s="1"/>
  <c r="E62" i="26"/>
  <c r="E62" i="18"/>
  <c r="F62" i="25"/>
  <c r="K62" i="25" s="1"/>
  <c r="X61" i="24"/>
  <c r="M61" i="24" s="1"/>
  <c r="B61" i="24" s="1"/>
  <c r="C61" i="24" s="1"/>
  <c r="X61" i="20"/>
  <c r="X61" i="1"/>
  <c r="Y66" i="2"/>
  <c r="E62" i="27"/>
  <c r="E62" i="17"/>
  <c r="AA66" i="2"/>
  <c r="F62" i="17"/>
  <c r="K62" i="17" s="1"/>
  <c r="F62" i="18"/>
  <c r="K62" i="18" s="1"/>
  <c r="F62" i="20"/>
  <c r="K62" i="20" s="1"/>
  <c r="E62" i="25"/>
  <c r="E62" i="19"/>
  <c r="AS66" i="2"/>
  <c r="X61" i="26"/>
  <c r="X61" i="23"/>
  <c r="M61" i="23" s="1"/>
  <c r="B61" i="23" s="1"/>
  <c r="C61" i="23" s="1"/>
  <c r="X61" i="17"/>
  <c r="M61" i="17" s="1"/>
  <c r="B61" i="17" s="1"/>
  <c r="C61" i="17" s="1"/>
  <c r="F64" i="1"/>
  <c r="K64" i="1" s="1"/>
  <c r="E68" i="1"/>
  <c r="Z66" i="2"/>
  <c r="E62" i="1"/>
  <c r="F62" i="22"/>
  <c r="K62" i="22" s="1"/>
  <c r="E62" i="23"/>
  <c r="F62" i="23"/>
  <c r="K62" i="23" s="1"/>
  <c r="F62" i="24"/>
  <c r="K62" i="24" s="1"/>
  <c r="F62" i="26"/>
  <c r="K62" i="26" s="1"/>
  <c r="X61" i="27"/>
  <c r="X61" i="21"/>
  <c r="M61" i="21" s="1"/>
  <c r="B61" i="21" s="1"/>
  <c r="C61" i="21" s="1"/>
  <c r="X61" i="19"/>
  <c r="M61" i="19" s="1"/>
  <c r="B61" i="19" s="1"/>
  <c r="C61" i="19" s="1"/>
  <c r="E64" i="1"/>
  <c r="D138" i="2"/>
  <c r="AT66" i="2"/>
  <c r="D137" i="2"/>
  <c r="D143" i="2" s="1"/>
  <c r="C148" i="2"/>
  <c r="AC98" i="22"/>
  <c r="N98" i="22" s="1"/>
  <c r="AC98" i="20"/>
  <c r="N98" i="20" s="1"/>
  <c r="AC98" i="18"/>
  <c r="N98" i="18" s="1"/>
  <c r="AC98" i="25"/>
  <c r="N98" i="25" s="1"/>
  <c r="AC98" i="27"/>
  <c r="N98" i="27" s="1"/>
  <c r="AC98" i="26"/>
  <c r="N98" i="26" s="1"/>
  <c r="AC98" i="21"/>
  <c r="N98" i="21" s="1"/>
  <c r="AC98" i="23"/>
  <c r="N98" i="23" s="1"/>
  <c r="AC98" i="24"/>
  <c r="N98" i="24" s="1"/>
  <c r="AC98" i="19"/>
  <c r="N98" i="19" s="1"/>
  <c r="AC98" i="17"/>
  <c r="N98" i="17" s="1"/>
  <c r="AC98" i="1"/>
  <c r="C153" i="2"/>
  <c r="R147" i="2"/>
  <c r="C133" i="2"/>
  <c r="AC83" i="26"/>
  <c r="N83" i="26" s="1"/>
  <c r="AC83" i="24"/>
  <c r="N83" i="24" s="1"/>
  <c r="AC83" i="27"/>
  <c r="N83" i="27" s="1"/>
  <c r="AC83" i="25"/>
  <c r="N83" i="25" s="1"/>
  <c r="AC83" i="23"/>
  <c r="N83" i="23" s="1"/>
  <c r="AC83" i="22"/>
  <c r="N83" i="22" s="1"/>
  <c r="AC83" i="21"/>
  <c r="N83" i="21" s="1"/>
  <c r="AC83" i="20"/>
  <c r="N83" i="20" s="1"/>
  <c r="AC83" i="19"/>
  <c r="N83" i="19" s="1"/>
  <c r="AC83" i="18"/>
  <c r="N83" i="18" s="1"/>
  <c r="AC83" i="17"/>
  <c r="N83" i="17" s="1"/>
  <c r="AC83" i="1"/>
  <c r="R132" i="2"/>
  <c r="AU65" i="2"/>
  <c r="D133" i="2"/>
  <c r="Q116" i="2"/>
  <c r="G116" i="2"/>
  <c r="H116" i="2" s="1"/>
  <c r="I116" i="2" s="1"/>
  <c r="J116" i="2" s="1"/>
  <c r="K116" i="2" s="1"/>
  <c r="M116" i="2" s="1"/>
  <c r="N116" i="2" s="1"/>
  <c r="O116" i="2" s="1"/>
  <c r="P116" i="2" s="1"/>
  <c r="M55" i="20"/>
  <c r="B55" i="20" s="1"/>
  <c r="C55" i="20" s="1"/>
  <c r="F55" i="20"/>
  <c r="K55" i="20" s="1"/>
  <c r="F55" i="19"/>
  <c r="K55" i="19" s="1"/>
  <c r="M55" i="19"/>
  <c r="B55" i="19" s="1"/>
  <c r="C55" i="19" s="1"/>
  <c r="AT67" i="2"/>
  <c r="AS67" i="2"/>
  <c r="D147" i="2"/>
  <c r="D153" i="2" s="1"/>
  <c r="AU66" i="2"/>
  <c r="E55" i="23"/>
  <c r="M55" i="23"/>
  <c r="B55" i="23" s="1"/>
  <c r="C55" i="23" s="1"/>
  <c r="E55" i="18"/>
  <c r="F55" i="18"/>
  <c r="K55" i="18" s="1"/>
  <c r="M55" i="18"/>
  <c r="B55" i="18" s="1"/>
  <c r="C55" i="18" s="1"/>
  <c r="M55" i="24"/>
  <c r="B55" i="24" s="1"/>
  <c r="C55" i="24" s="1"/>
  <c r="F55" i="24"/>
  <c r="K55" i="24" s="1"/>
  <c r="E55" i="24"/>
  <c r="M55" i="1"/>
  <c r="F55" i="1"/>
  <c r="K55" i="1" s="1"/>
  <c r="E55" i="1"/>
  <c r="AC73" i="27"/>
  <c r="N73" i="27" s="1"/>
  <c r="AC73" i="25"/>
  <c r="N73" i="25" s="1"/>
  <c r="AC73" i="23"/>
  <c r="N73" i="23" s="1"/>
  <c r="AC73" i="22"/>
  <c r="N73" i="22" s="1"/>
  <c r="AC73" i="26"/>
  <c r="N73" i="26" s="1"/>
  <c r="AC73" i="24"/>
  <c r="N73" i="24" s="1"/>
  <c r="AC73" i="21"/>
  <c r="N73" i="21" s="1"/>
  <c r="AC73" i="20"/>
  <c r="N73" i="20" s="1"/>
  <c r="AC73" i="19"/>
  <c r="N73" i="19" s="1"/>
  <c r="AC73" i="17"/>
  <c r="N73" i="17" s="1"/>
  <c r="AC73" i="18"/>
  <c r="N73" i="18" s="1"/>
  <c r="AC73" i="1"/>
  <c r="N73" i="1" s="1"/>
  <c r="R122" i="2"/>
  <c r="F122" i="2"/>
  <c r="X82" i="26"/>
  <c r="M82" i="26" s="1"/>
  <c r="B82" i="26" s="1"/>
  <c r="C82" i="26" s="1"/>
  <c r="X82" i="27"/>
  <c r="M82" i="27" s="1"/>
  <c r="B82" i="27" s="1"/>
  <c r="C82" i="27" s="1"/>
  <c r="X82" i="24"/>
  <c r="M82" i="24" s="1"/>
  <c r="B82" i="24" s="1"/>
  <c r="C82" i="24" s="1"/>
  <c r="X82" i="25"/>
  <c r="M82" i="25" s="1"/>
  <c r="B82" i="25" s="1"/>
  <c r="C82" i="25" s="1"/>
  <c r="X82" i="21"/>
  <c r="M82" i="21" s="1"/>
  <c r="B82" i="21" s="1"/>
  <c r="C82" i="21" s="1"/>
  <c r="X82" i="23"/>
  <c r="M82" i="23" s="1"/>
  <c r="B82" i="23" s="1"/>
  <c r="C82" i="23" s="1"/>
  <c r="X82" i="22"/>
  <c r="M82" i="22" s="1"/>
  <c r="B82" i="22" s="1"/>
  <c r="C82" i="22" s="1"/>
  <c r="X82" i="20"/>
  <c r="M82" i="20" s="1"/>
  <c r="B82" i="20" s="1"/>
  <c r="C82" i="20" s="1"/>
  <c r="X82" i="19"/>
  <c r="M82" i="19" s="1"/>
  <c r="B82" i="19" s="1"/>
  <c r="C82" i="19" s="1"/>
  <c r="X82" i="17"/>
  <c r="M82" i="17" s="1"/>
  <c r="B82" i="17" s="1"/>
  <c r="C82" i="17" s="1"/>
  <c r="X82" i="18"/>
  <c r="M82" i="18" s="1"/>
  <c r="B82" i="18" s="1"/>
  <c r="C82" i="18" s="1"/>
  <c r="X82" i="1"/>
  <c r="M82" i="1" s="1"/>
  <c r="M71" i="1"/>
  <c r="B71" i="1" s="1"/>
  <c r="C71" i="1" s="1"/>
  <c r="E71" i="1"/>
  <c r="X77" i="26"/>
  <c r="M77" i="26" s="1"/>
  <c r="B77" i="26" s="1"/>
  <c r="C77" i="26" s="1"/>
  <c r="X77" i="27"/>
  <c r="M77" i="27" s="1"/>
  <c r="B77" i="27" s="1"/>
  <c r="C77" i="27" s="1"/>
  <c r="X77" i="23"/>
  <c r="M77" i="23" s="1"/>
  <c r="B77" i="23" s="1"/>
  <c r="C77" i="23" s="1"/>
  <c r="X77" i="24"/>
  <c r="M77" i="24" s="1"/>
  <c r="B77" i="24" s="1"/>
  <c r="C77" i="24" s="1"/>
  <c r="X77" i="25"/>
  <c r="M77" i="25" s="1"/>
  <c r="B77" i="25" s="1"/>
  <c r="C77" i="25" s="1"/>
  <c r="X77" i="21"/>
  <c r="M77" i="21" s="1"/>
  <c r="B77" i="21" s="1"/>
  <c r="C77" i="21" s="1"/>
  <c r="X77" i="22"/>
  <c r="M77" i="22" s="1"/>
  <c r="B77" i="22" s="1"/>
  <c r="C77" i="22" s="1"/>
  <c r="X77" i="20"/>
  <c r="M77" i="20" s="1"/>
  <c r="B77" i="20" s="1"/>
  <c r="C77" i="20" s="1"/>
  <c r="X77" i="17"/>
  <c r="M77" i="17" s="1"/>
  <c r="B77" i="17" s="1"/>
  <c r="C77" i="17" s="1"/>
  <c r="X77" i="19"/>
  <c r="M77" i="19" s="1"/>
  <c r="B77" i="19" s="1"/>
  <c r="C77" i="19" s="1"/>
  <c r="X77" i="18"/>
  <c r="M77" i="18" s="1"/>
  <c r="B77" i="18" s="1"/>
  <c r="C77" i="18" s="1"/>
  <c r="X77" i="1"/>
  <c r="M77" i="1" s="1"/>
  <c r="B77" i="1" s="1"/>
  <c r="C77" i="1" s="1"/>
  <c r="X87" i="27"/>
  <c r="M87" i="27" s="1"/>
  <c r="B87" i="27" s="1"/>
  <c r="C87" i="27" s="1"/>
  <c r="X87" i="26"/>
  <c r="M87" i="26" s="1"/>
  <c r="B87" i="26" s="1"/>
  <c r="C87" i="26" s="1"/>
  <c r="X87" i="25"/>
  <c r="M87" i="25" s="1"/>
  <c r="B87" i="25" s="1"/>
  <c r="C87" i="25" s="1"/>
  <c r="X87" i="24"/>
  <c r="M87" i="24" s="1"/>
  <c r="B87" i="24" s="1"/>
  <c r="C87" i="24" s="1"/>
  <c r="X87" i="23"/>
  <c r="M87" i="23" s="1"/>
  <c r="B87" i="23" s="1"/>
  <c r="C87" i="23" s="1"/>
  <c r="X87" i="22"/>
  <c r="M87" i="22" s="1"/>
  <c r="B87" i="22" s="1"/>
  <c r="C87" i="22" s="1"/>
  <c r="X87" i="21"/>
  <c r="M87" i="21" s="1"/>
  <c r="B87" i="21" s="1"/>
  <c r="C87" i="21" s="1"/>
  <c r="X87" i="18"/>
  <c r="M87" i="18" s="1"/>
  <c r="B87" i="18" s="1"/>
  <c r="C87" i="18" s="1"/>
  <c r="X87" i="20"/>
  <c r="M87" i="20" s="1"/>
  <c r="B87" i="20" s="1"/>
  <c r="C87" i="20" s="1"/>
  <c r="X87" i="19"/>
  <c r="M87" i="19" s="1"/>
  <c r="B87" i="19" s="1"/>
  <c r="C87" i="19" s="1"/>
  <c r="X87" i="17"/>
  <c r="M87" i="17" s="1"/>
  <c r="B87" i="17" s="1"/>
  <c r="C87" i="17" s="1"/>
  <c r="X87" i="1"/>
  <c r="M87" i="1" s="1"/>
  <c r="M86" i="21"/>
  <c r="B86" i="21" s="1"/>
  <c r="C86" i="21" s="1"/>
  <c r="M86" i="20"/>
  <c r="B86" i="20" s="1"/>
  <c r="C86" i="20" s="1"/>
  <c r="M86" i="26"/>
  <c r="B86" i="26" s="1"/>
  <c r="C86" i="26" s="1"/>
  <c r="M86" i="18"/>
  <c r="B86" i="18" s="1"/>
  <c r="C86" i="18" s="1"/>
  <c r="M86" i="23"/>
  <c r="B86" i="23" s="1"/>
  <c r="C86" i="23" s="1"/>
  <c r="M86" i="27"/>
  <c r="B86" i="27" s="1"/>
  <c r="C86" i="27" s="1"/>
  <c r="M86" i="1"/>
  <c r="M86" i="19"/>
  <c r="B86" i="19" s="1"/>
  <c r="C86" i="19" s="1"/>
  <c r="M86" i="24"/>
  <c r="B86" i="24" s="1"/>
  <c r="C86" i="24" s="1"/>
  <c r="X92" i="27"/>
  <c r="X92" i="26"/>
  <c r="X92" i="25"/>
  <c r="X92" i="24"/>
  <c r="X92" i="22"/>
  <c r="X92" i="20"/>
  <c r="X92" i="23"/>
  <c r="X92" i="18"/>
  <c r="X92" i="17"/>
  <c r="X92" i="21"/>
  <c r="X92" i="19"/>
  <c r="X92" i="1"/>
  <c r="M86" i="17"/>
  <c r="B86" i="17" s="1"/>
  <c r="C86" i="17" s="1"/>
  <c r="M86" i="22"/>
  <c r="B86" i="22" s="1"/>
  <c r="C86" i="22" s="1"/>
  <c r="M86" i="25"/>
  <c r="B86" i="25" s="1"/>
  <c r="C86" i="25" s="1"/>
  <c r="AO73" i="2"/>
  <c r="X73" i="2"/>
  <c r="H132" i="2"/>
  <c r="N132" i="2"/>
  <c r="O132" i="2" s="1"/>
  <c r="P132" i="2" s="1"/>
  <c r="M132" i="2"/>
  <c r="K132" i="2"/>
  <c r="J132" i="2"/>
  <c r="I132" i="2"/>
  <c r="F132" i="2"/>
  <c r="Q132" i="2" s="1"/>
  <c r="L132" i="2"/>
  <c r="G132" i="2"/>
  <c r="M142" i="2"/>
  <c r="K142" i="2"/>
  <c r="G142" i="2"/>
  <c r="N142" i="2"/>
  <c r="O142" i="2" s="1"/>
  <c r="P142" i="2" s="1"/>
  <c r="F142" i="2"/>
  <c r="Q142" i="2" s="1"/>
  <c r="H142" i="2"/>
  <c r="I142" i="2"/>
  <c r="L142" i="2"/>
  <c r="J142" i="2"/>
  <c r="K127" i="2"/>
  <c r="L127" i="2"/>
  <c r="F127" i="2"/>
  <c r="Q127" i="2" s="1"/>
  <c r="G127" i="2"/>
  <c r="H127" i="2"/>
  <c r="M127" i="2"/>
  <c r="N127" i="2"/>
  <c r="O127" i="2" s="1"/>
  <c r="P127" i="2" s="1"/>
  <c r="I127" i="2"/>
  <c r="J127" i="2"/>
  <c r="K147" i="2"/>
  <c r="N147" i="2"/>
  <c r="O147" i="2" s="1"/>
  <c r="P147" i="2" s="1"/>
  <c r="F147" i="2"/>
  <c r="Q147" i="2" s="1"/>
  <c r="M147" i="2"/>
  <c r="I147" i="2"/>
  <c r="J147" i="2"/>
  <c r="G147" i="2"/>
  <c r="L147" i="2"/>
  <c r="H147" i="2"/>
  <c r="K137" i="2"/>
  <c r="L137" i="2"/>
  <c r="F137" i="2"/>
  <c r="Q137" i="2" s="1"/>
  <c r="G137" i="2"/>
  <c r="H137" i="2"/>
  <c r="M137" i="2"/>
  <c r="J137" i="2"/>
  <c r="I137" i="2"/>
  <c r="N137" i="2"/>
  <c r="O137" i="2" s="1"/>
  <c r="P137" i="2" s="1"/>
  <c r="B20" i="1"/>
  <c r="C19" i="1"/>
  <c r="N19" i="1"/>
  <c r="B80" i="1"/>
  <c r="X74" i="2" l="1"/>
  <c r="M61" i="20"/>
  <c r="B61" i="20" s="1"/>
  <c r="C61" i="20" s="1"/>
  <c r="F61" i="20"/>
  <c r="K61" i="20" s="1"/>
  <c r="C139" i="2"/>
  <c r="AC89" i="27"/>
  <c r="N89" i="27" s="1"/>
  <c r="AC89" i="25"/>
  <c r="N89" i="25" s="1"/>
  <c r="AC89" i="23"/>
  <c r="N89" i="23" s="1"/>
  <c r="AC89" i="26"/>
  <c r="N89" i="26" s="1"/>
  <c r="AC89" i="22"/>
  <c r="N89" i="22" s="1"/>
  <c r="AC89" i="24"/>
  <c r="N89" i="24" s="1"/>
  <c r="AC89" i="21"/>
  <c r="N89" i="21" s="1"/>
  <c r="AC89" i="20"/>
  <c r="N89" i="20" s="1"/>
  <c r="AC89" i="19"/>
  <c r="N89" i="19" s="1"/>
  <c r="AC89" i="17"/>
  <c r="N89" i="17" s="1"/>
  <c r="AC89" i="18"/>
  <c r="N89" i="18" s="1"/>
  <c r="AC89" i="1"/>
  <c r="R138" i="2"/>
  <c r="C144" i="2"/>
  <c r="AC94" i="25"/>
  <c r="N94" i="25" s="1"/>
  <c r="AC94" i="24"/>
  <c r="N94" i="24" s="1"/>
  <c r="AC94" i="22"/>
  <c r="N94" i="22" s="1"/>
  <c r="AC94" i="20"/>
  <c r="N94" i="20" s="1"/>
  <c r="AC94" i="18"/>
  <c r="N94" i="18" s="1"/>
  <c r="AC94" i="27"/>
  <c r="N94" i="27" s="1"/>
  <c r="AC94" i="26"/>
  <c r="N94" i="26" s="1"/>
  <c r="AC94" i="23"/>
  <c r="N94" i="23" s="1"/>
  <c r="AC94" i="19"/>
  <c r="N94" i="19" s="1"/>
  <c r="AC94" i="17"/>
  <c r="N94" i="17" s="1"/>
  <c r="AC94" i="21"/>
  <c r="N94" i="21" s="1"/>
  <c r="R143" i="2"/>
  <c r="AC94" i="1"/>
  <c r="C154" i="2"/>
  <c r="AC104" i="25"/>
  <c r="N104" i="25" s="1"/>
  <c r="AC104" i="21"/>
  <c r="N104" i="21" s="1"/>
  <c r="AC104" i="19"/>
  <c r="N104" i="19" s="1"/>
  <c r="AC104" i="27"/>
  <c r="N104" i="27" s="1"/>
  <c r="AC104" i="24"/>
  <c r="N104" i="24" s="1"/>
  <c r="AC104" i="22"/>
  <c r="N104" i="22" s="1"/>
  <c r="AC104" i="23"/>
  <c r="N104" i="23" s="1"/>
  <c r="AC104" i="26"/>
  <c r="N104" i="26" s="1"/>
  <c r="AC104" i="18"/>
  <c r="N104" i="18" s="1"/>
  <c r="AC104" i="17"/>
  <c r="N104" i="17" s="1"/>
  <c r="AC104" i="20"/>
  <c r="N104" i="20" s="1"/>
  <c r="AC104" i="1"/>
  <c r="R153" i="2"/>
  <c r="C159" i="2"/>
  <c r="C149" i="2"/>
  <c r="AC99" i="26"/>
  <c r="N99" i="26" s="1"/>
  <c r="AC99" i="24"/>
  <c r="N99" i="24" s="1"/>
  <c r="AC99" i="27"/>
  <c r="N99" i="27" s="1"/>
  <c r="AC99" i="21"/>
  <c r="N99" i="21" s="1"/>
  <c r="AC99" i="25"/>
  <c r="N99" i="25" s="1"/>
  <c r="AC99" i="20"/>
  <c r="N99" i="20" s="1"/>
  <c r="AC99" i="19"/>
  <c r="N99" i="19" s="1"/>
  <c r="AC99" i="18"/>
  <c r="N99" i="18" s="1"/>
  <c r="AC99" i="17"/>
  <c r="N99" i="17" s="1"/>
  <c r="AC99" i="23"/>
  <c r="N99" i="23" s="1"/>
  <c r="AC99" i="22"/>
  <c r="N99" i="22" s="1"/>
  <c r="AC99" i="1"/>
  <c r="R148" i="2"/>
  <c r="AC79" i="26"/>
  <c r="N79" i="26" s="1"/>
  <c r="AC79" i="24"/>
  <c r="N79" i="24" s="1"/>
  <c r="AC79" i="25"/>
  <c r="N79" i="25" s="1"/>
  <c r="AC79" i="27"/>
  <c r="N79" i="27" s="1"/>
  <c r="AC79" i="22"/>
  <c r="N79" i="22" s="1"/>
  <c r="AC79" i="21"/>
  <c r="N79" i="21" s="1"/>
  <c r="AC79" i="23"/>
  <c r="N79" i="23" s="1"/>
  <c r="AC79" i="20"/>
  <c r="N79" i="20" s="1"/>
  <c r="AC79" i="19"/>
  <c r="N79" i="19" s="1"/>
  <c r="AC79" i="17"/>
  <c r="N79" i="17" s="1"/>
  <c r="AC79" i="18"/>
  <c r="N79" i="18" s="1"/>
  <c r="AC79" i="1"/>
  <c r="N79" i="1" s="1"/>
  <c r="R128" i="2"/>
  <c r="F128" i="2"/>
  <c r="D148" i="2"/>
  <c r="D154" i="2" s="1"/>
  <c r="Q122" i="2"/>
  <c r="G122" i="2"/>
  <c r="H122" i="2" s="1"/>
  <c r="I122" i="2" s="1"/>
  <c r="J122" i="2" s="1"/>
  <c r="K122" i="2" s="1"/>
  <c r="M122" i="2" s="1"/>
  <c r="N122" i="2" s="1"/>
  <c r="O122" i="2" s="1"/>
  <c r="P122" i="2" s="1"/>
  <c r="D159" i="2"/>
  <c r="C134" i="2"/>
  <c r="AC84" i="27"/>
  <c r="N84" i="27" s="1"/>
  <c r="AC84" i="24"/>
  <c r="N84" i="24" s="1"/>
  <c r="AC84" i="23"/>
  <c r="N84" i="23" s="1"/>
  <c r="AC84" i="21"/>
  <c r="N84" i="21" s="1"/>
  <c r="AC84" i="19"/>
  <c r="N84" i="19" s="1"/>
  <c r="AC84" i="25"/>
  <c r="N84" i="25" s="1"/>
  <c r="AC84" i="26"/>
  <c r="N84" i="26" s="1"/>
  <c r="AC84" i="22"/>
  <c r="N84" i="22" s="1"/>
  <c r="AC84" i="20"/>
  <c r="N84" i="20" s="1"/>
  <c r="AC84" i="18"/>
  <c r="N84" i="18" s="1"/>
  <c r="AC84" i="17"/>
  <c r="N84" i="17" s="1"/>
  <c r="AC84" i="1"/>
  <c r="R133" i="2"/>
  <c r="D144" i="2"/>
  <c r="M61" i="27"/>
  <c r="B61" i="27" s="1"/>
  <c r="C61" i="27" s="1"/>
  <c r="E61" i="27"/>
  <c r="M61" i="26"/>
  <c r="B61" i="26" s="1"/>
  <c r="C61" i="26" s="1"/>
  <c r="F61" i="26"/>
  <c r="K61" i="26" s="1"/>
  <c r="F61" i="1"/>
  <c r="K61" i="1" s="1"/>
  <c r="E61" i="1"/>
  <c r="M61" i="1"/>
  <c r="M61" i="18"/>
  <c r="B61" i="18" s="1"/>
  <c r="C61" i="18" s="1"/>
  <c r="F61" i="18"/>
  <c r="K61" i="18" s="1"/>
  <c r="E61" i="18"/>
  <c r="D122" i="2"/>
  <c r="AB67" i="2"/>
  <c r="AP68" i="2"/>
  <c r="Z67" i="2"/>
  <c r="F68" i="24"/>
  <c r="K68" i="24" s="1"/>
  <c r="E68" i="21"/>
  <c r="X67" i="27"/>
  <c r="M67" i="27" s="1"/>
  <c r="B67" i="27" s="1"/>
  <c r="C67" i="27" s="1"/>
  <c r="X67" i="22"/>
  <c r="M67" i="22" s="1"/>
  <c r="B67" i="22" s="1"/>
  <c r="C67" i="22" s="1"/>
  <c r="X67" i="19"/>
  <c r="M67" i="19" s="1"/>
  <c r="B67" i="19" s="1"/>
  <c r="C67" i="19" s="1"/>
  <c r="E68" i="27"/>
  <c r="E68" i="18"/>
  <c r="E68" i="19"/>
  <c r="F68" i="25"/>
  <c r="K68" i="25" s="1"/>
  <c r="F68" i="26"/>
  <c r="K68" i="26" s="1"/>
  <c r="AD66" i="2"/>
  <c r="AP67" i="2"/>
  <c r="AC67" i="2"/>
  <c r="F68" i="20"/>
  <c r="K68" i="20" s="1"/>
  <c r="F68" i="21"/>
  <c r="K68" i="21" s="1"/>
  <c r="X67" i="25"/>
  <c r="M67" i="25" s="1"/>
  <c r="B67" i="25" s="1"/>
  <c r="C67" i="25" s="1"/>
  <c r="X67" i="26"/>
  <c r="M67" i="26" s="1"/>
  <c r="B67" i="26" s="1"/>
  <c r="C67" i="26" s="1"/>
  <c r="X67" i="17"/>
  <c r="M67" i="17" s="1"/>
  <c r="B67" i="17" s="1"/>
  <c r="C67" i="17" s="1"/>
  <c r="F68" i="19"/>
  <c r="K68" i="19" s="1"/>
  <c r="F68" i="27"/>
  <c r="K68" i="27" s="1"/>
  <c r="F68" i="23"/>
  <c r="K68" i="23" s="1"/>
  <c r="E68" i="22"/>
  <c r="AD67" i="2"/>
  <c r="AQ68" i="2"/>
  <c r="Y67" i="2"/>
  <c r="AR68" i="2"/>
  <c r="AQ67" i="2"/>
  <c r="E68" i="26"/>
  <c r="F68" i="1"/>
  <c r="K68" i="1" s="1"/>
  <c r="X67" i="24"/>
  <c r="M67" i="24" s="1"/>
  <c r="B67" i="24" s="1"/>
  <c r="C67" i="24" s="1"/>
  <c r="X67" i="21"/>
  <c r="M67" i="21" s="1"/>
  <c r="B67" i="21" s="1"/>
  <c r="C67" i="21" s="1"/>
  <c r="X67" i="20"/>
  <c r="M67" i="20" s="1"/>
  <c r="B67" i="20" s="1"/>
  <c r="C67" i="20" s="1"/>
  <c r="E68" i="17"/>
  <c r="E68" i="20"/>
  <c r="F68" i="22"/>
  <c r="K68" i="22" s="1"/>
  <c r="AA67" i="2"/>
  <c r="AR67" i="2"/>
  <c r="E68" i="23"/>
  <c r="X67" i="23"/>
  <c r="M67" i="23" s="1"/>
  <c r="B67" i="23" s="1"/>
  <c r="C67" i="23" s="1"/>
  <c r="X67" i="18"/>
  <c r="M67" i="18" s="1"/>
  <c r="B67" i="18" s="1"/>
  <c r="C67" i="18" s="1"/>
  <c r="X67" i="1"/>
  <c r="M67" i="1" s="1"/>
  <c r="F68" i="18"/>
  <c r="K68" i="18" s="1"/>
  <c r="F68" i="17"/>
  <c r="K68" i="17" s="1"/>
  <c r="E68" i="25"/>
  <c r="E68" i="24"/>
  <c r="E74" i="17"/>
  <c r="X93" i="27"/>
  <c r="M93" i="27" s="1"/>
  <c r="B93" i="27" s="1"/>
  <c r="C93" i="27" s="1"/>
  <c r="X93" i="25"/>
  <c r="M93" i="25" s="1"/>
  <c r="B93" i="25" s="1"/>
  <c r="C93" i="25" s="1"/>
  <c r="X93" i="26"/>
  <c r="M93" i="26" s="1"/>
  <c r="B93" i="26" s="1"/>
  <c r="C93" i="26" s="1"/>
  <c r="X93" i="23"/>
  <c r="M93" i="23" s="1"/>
  <c r="B93" i="23" s="1"/>
  <c r="C93" i="23" s="1"/>
  <c r="X93" i="24"/>
  <c r="M93" i="24" s="1"/>
  <c r="B93" i="24" s="1"/>
  <c r="C93" i="24" s="1"/>
  <c r="X93" i="21"/>
  <c r="M93" i="21" s="1"/>
  <c r="B93" i="21" s="1"/>
  <c r="C93" i="21" s="1"/>
  <c r="X93" i="20"/>
  <c r="M93" i="20" s="1"/>
  <c r="B93" i="20" s="1"/>
  <c r="C93" i="20" s="1"/>
  <c r="X93" i="22"/>
  <c r="M93" i="22" s="1"/>
  <c r="B93" i="22" s="1"/>
  <c r="C93" i="22" s="1"/>
  <c r="X93" i="19"/>
  <c r="M93" i="19" s="1"/>
  <c r="B93" i="19" s="1"/>
  <c r="C93" i="19" s="1"/>
  <c r="X93" i="18"/>
  <c r="M93" i="18" s="1"/>
  <c r="B93" i="18" s="1"/>
  <c r="C93" i="18" s="1"/>
  <c r="X93" i="17"/>
  <c r="M93" i="17" s="1"/>
  <c r="B93" i="17" s="1"/>
  <c r="C93" i="17" s="1"/>
  <c r="X93" i="1"/>
  <c r="M93" i="1" s="1"/>
  <c r="X83" i="26"/>
  <c r="M83" i="26" s="1"/>
  <c r="B83" i="26" s="1"/>
  <c r="C83" i="26" s="1"/>
  <c r="X83" i="27"/>
  <c r="M83" i="27" s="1"/>
  <c r="B83" i="27" s="1"/>
  <c r="C83" i="27" s="1"/>
  <c r="X83" i="24"/>
  <c r="M83" i="24" s="1"/>
  <c r="B83" i="24" s="1"/>
  <c r="C83" i="24" s="1"/>
  <c r="X83" i="25"/>
  <c r="M83" i="25" s="1"/>
  <c r="B83" i="25" s="1"/>
  <c r="C83" i="25" s="1"/>
  <c r="X83" i="21"/>
  <c r="M83" i="21" s="1"/>
  <c r="B83" i="21" s="1"/>
  <c r="C83" i="21" s="1"/>
  <c r="X83" i="23"/>
  <c r="M83" i="23" s="1"/>
  <c r="B83" i="23" s="1"/>
  <c r="C83" i="23" s="1"/>
  <c r="X83" i="22"/>
  <c r="M83" i="22" s="1"/>
  <c r="B83" i="22" s="1"/>
  <c r="C83" i="22" s="1"/>
  <c r="X83" i="20"/>
  <c r="M83" i="20" s="1"/>
  <c r="B83" i="20" s="1"/>
  <c r="C83" i="20" s="1"/>
  <c r="X83" i="17"/>
  <c r="M83" i="17" s="1"/>
  <c r="B83" i="17" s="1"/>
  <c r="C83" i="17" s="1"/>
  <c r="X83" i="19"/>
  <c r="M83" i="19" s="1"/>
  <c r="B83" i="19" s="1"/>
  <c r="C83" i="19" s="1"/>
  <c r="X83" i="18"/>
  <c r="M83" i="18" s="1"/>
  <c r="B83" i="18" s="1"/>
  <c r="C83" i="18" s="1"/>
  <c r="X83" i="1"/>
  <c r="M83" i="1" s="1"/>
  <c r="X88" i="27"/>
  <c r="M88" i="27" s="1"/>
  <c r="B88" i="27" s="1"/>
  <c r="C88" i="27" s="1"/>
  <c r="X88" i="26"/>
  <c r="M88" i="26" s="1"/>
  <c r="B88" i="26" s="1"/>
  <c r="C88" i="26" s="1"/>
  <c r="X88" i="25"/>
  <c r="M88" i="25" s="1"/>
  <c r="B88" i="25" s="1"/>
  <c r="C88" i="25" s="1"/>
  <c r="X88" i="24"/>
  <c r="M88" i="24" s="1"/>
  <c r="B88" i="24" s="1"/>
  <c r="C88" i="24" s="1"/>
  <c r="X88" i="23"/>
  <c r="M88" i="23" s="1"/>
  <c r="B88" i="23" s="1"/>
  <c r="C88" i="23" s="1"/>
  <c r="X88" i="22"/>
  <c r="M88" i="22" s="1"/>
  <c r="B88" i="22" s="1"/>
  <c r="C88" i="22" s="1"/>
  <c r="X88" i="21"/>
  <c r="M88" i="21" s="1"/>
  <c r="B88" i="21" s="1"/>
  <c r="C88" i="21" s="1"/>
  <c r="X88" i="18"/>
  <c r="M88" i="18" s="1"/>
  <c r="B88" i="18" s="1"/>
  <c r="C88" i="18" s="1"/>
  <c r="X88" i="20"/>
  <c r="M88" i="20" s="1"/>
  <c r="B88" i="20" s="1"/>
  <c r="C88" i="20" s="1"/>
  <c r="X88" i="17"/>
  <c r="M88" i="17" s="1"/>
  <c r="B88" i="17" s="1"/>
  <c r="C88" i="17" s="1"/>
  <c r="X88" i="19"/>
  <c r="M88" i="19" s="1"/>
  <c r="B88" i="19" s="1"/>
  <c r="C88" i="19" s="1"/>
  <c r="X88" i="1"/>
  <c r="M88" i="1" s="1"/>
  <c r="X78" i="26"/>
  <c r="M78" i="26" s="1"/>
  <c r="B78" i="26" s="1"/>
  <c r="C78" i="26" s="1"/>
  <c r="X78" i="27"/>
  <c r="M78" i="27" s="1"/>
  <c r="B78" i="27" s="1"/>
  <c r="C78" i="27" s="1"/>
  <c r="X78" i="23"/>
  <c r="M78" i="23" s="1"/>
  <c r="B78" i="23" s="1"/>
  <c r="C78" i="23" s="1"/>
  <c r="X78" i="24"/>
  <c r="M78" i="24" s="1"/>
  <c r="B78" i="24" s="1"/>
  <c r="C78" i="24" s="1"/>
  <c r="X78" i="25"/>
  <c r="M78" i="25" s="1"/>
  <c r="B78" i="25" s="1"/>
  <c r="C78" i="25" s="1"/>
  <c r="X78" i="21"/>
  <c r="M78" i="21" s="1"/>
  <c r="B78" i="21" s="1"/>
  <c r="C78" i="21" s="1"/>
  <c r="X78" i="22"/>
  <c r="M78" i="22" s="1"/>
  <c r="B78" i="22" s="1"/>
  <c r="C78" i="22" s="1"/>
  <c r="X78" i="20"/>
  <c r="M78" i="20" s="1"/>
  <c r="B78" i="20" s="1"/>
  <c r="C78" i="20" s="1"/>
  <c r="X78" i="17"/>
  <c r="M78" i="17" s="1"/>
  <c r="B78" i="17" s="1"/>
  <c r="C78" i="17" s="1"/>
  <c r="X78" i="18"/>
  <c r="M78" i="18" s="1"/>
  <c r="B78" i="18" s="1"/>
  <c r="C78" i="18" s="1"/>
  <c r="X78" i="19"/>
  <c r="M78" i="19" s="1"/>
  <c r="B78" i="19" s="1"/>
  <c r="C78" i="19" s="1"/>
  <c r="X78" i="1"/>
  <c r="M78" i="1" s="1"/>
  <c r="B78" i="1" s="1"/>
  <c r="C78" i="1" s="1"/>
  <c r="M92" i="1"/>
  <c r="M92" i="18"/>
  <c r="B92" i="18" s="1"/>
  <c r="C92" i="18" s="1"/>
  <c r="M92" i="24"/>
  <c r="B92" i="24" s="1"/>
  <c r="C92" i="24" s="1"/>
  <c r="X98" i="27"/>
  <c r="X98" i="26"/>
  <c r="X98" i="25"/>
  <c r="X98" i="24"/>
  <c r="X98" i="23"/>
  <c r="X98" i="22"/>
  <c r="X98" i="20"/>
  <c r="X98" i="19"/>
  <c r="X98" i="18"/>
  <c r="X98" i="21"/>
  <c r="X98" i="17"/>
  <c r="X98" i="1"/>
  <c r="M92" i="19"/>
  <c r="B92" i="19" s="1"/>
  <c r="C92" i="19" s="1"/>
  <c r="M92" i="23"/>
  <c r="B92" i="23" s="1"/>
  <c r="C92" i="23" s="1"/>
  <c r="M92" i="25"/>
  <c r="B92" i="25" s="1"/>
  <c r="C92" i="25" s="1"/>
  <c r="M92" i="21"/>
  <c r="B92" i="21" s="1"/>
  <c r="C92" i="21" s="1"/>
  <c r="M92" i="20"/>
  <c r="B92" i="20" s="1"/>
  <c r="C92" i="20" s="1"/>
  <c r="M92" i="26"/>
  <c r="B92" i="26" s="1"/>
  <c r="C92" i="26" s="1"/>
  <c r="X104" i="27"/>
  <c r="X104" i="26"/>
  <c r="X104" i="25"/>
  <c r="X104" i="24"/>
  <c r="X104" i="23"/>
  <c r="X104" i="22"/>
  <c r="X104" i="20"/>
  <c r="X104" i="19"/>
  <c r="X104" i="18"/>
  <c r="X104" i="21"/>
  <c r="X104" i="17"/>
  <c r="X104" i="1"/>
  <c r="M92" i="17"/>
  <c r="B92" i="17" s="1"/>
  <c r="C92" i="17" s="1"/>
  <c r="M92" i="22"/>
  <c r="B92" i="22" s="1"/>
  <c r="C92" i="22" s="1"/>
  <c r="M92" i="27"/>
  <c r="B92" i="27" s="1"/>
  <c r="C92" i="27" s="1"/>
  <c r="AO74" i="2"/>
  <c r="M148" i="2"/>
  <c r="H148" i="2"/>
  <c r="G148" i="2"/>
  <c r="K148" i="2"/>
  <c r="J148" i="2"/>
  <c r="F148" i="2"/>
  <c r="Q148" i="2" s="1"/>
  <c r="N148" i="2"/>
  <c r="O148" i="2" s="1"/>
  <c r="P148" i="2" s="1"/>
  <c r="I148" i="2"/>
  <c r="L148" i="2"/>
  <c r="I143" i="2"/>
  <c r="N143" i="2"/>
  <c r="O143" i="2" s="1"/>
  <c r="P143" i="2" s="1"/>
  <c r="K143" i="2"/>
  <c r="L143" i="2"/>
  <c r="F143" i="2"/>
  <c r="Q143" i="2" s="1"/>
  <c r="H143" i="2"/>
  <c r="G143" i="2"/>
  <c r="J143" i="2"/>
  <c r="M143" i="2"/>
  <c r="J133" i="2"/>
  <c r="G133" i="2"/>
  <c r="H133" i="2"/>
  <c r="K133" i="2"/>
  <c r="F133" i="2"/>
  <c r="Q133" i="2" s="1"/>
  <c r="L133" i="2"/>
  <c r="M133" i="2"/>
  <c r="I133" i="2"/>
  <c r="N133" i="2"/>
  <c r="O133" i="2" s="1"/>
  <c r="P133" i="2" s="1"/>
  <c r="N138" i="2"/>
  <c r="O138" i="2" s="1"/>
  <c r="P138" i="2" s="1"/>
  <c r="K138" i="2"/>
  <c r="H138" i="2"/>
  <c r="J138" i="2"/>
  <c r="I138" i="2"/>
  <c r="L138" i="2"/>
  <c r="F138" i="2"/>
  <c r="Q138" i="2" s="1"/>
  <c r="G138" i="2"/>
  <c r="M138" i="2"/>
  <c r="K153" i="2"/>
  <c r="M153" i="2"/>
  <c r="J153" i="2"/>
  <c r="I153" i="2"/>
  <c r="N153" i="2"/>
  <c r="O153" i="2" s="1"/>
  <c r="P153" i="2" s="1"/>
  <c r="F153" i="2"/>
  <c r="Q153" i="2" s="1"/>
  <c r="L153" i="2"/>
  <c r="G153" i="2"/>
  <c r="H153" i="2"/>
  <c r="B21" i="1"/>
  <c r="N80" i="1"/>
  <c r="C80" i="1"/>
  <c r="C20" i="1"/>
  <c r="AF8" i="1"/>
  <c r="N20" i="1"/>
  <c r="B81" i="1"/>
  <c r="C145" i="2" l="1"/>
  <c r="AC95" i="26"/>
  <c r="N95" i="26" s="1"/>
  <c r="AC95" i="24"/>
  <c r="N95" i="24" s="1"/>
  <c r="AC95" i="25"/>
  <c r="N95" i="25" s="1"/>
  <c r="AC95" i="27"/>
  <c r="N95" i="27" s="1"/>
  <c r="AC95" i="22"/>
  <c r="N95" i="22" s="1"/>
  <c r="AC95" i="21"/>
  <c r="N95" i="21" s="1"/>
  <c r="AC95" i="23"/>
  <c r="N95" i="23" s="1"/>
  <c r="AC95" i="20"/>
  <c r="N95" i="20" s="1"/>
  <c r="AC95" i="19"/>
  <c r="N95" i="19" s="1"/>
  <c r="AC95" i="17"/>
  <c r="N95" i="17" s="1"/>
  <c r="AC95" i="18"/>
  <c r="N95" i="18" s="1"/>
  <c r="AC95" i="1"/>
  <c r="R144" i="2"/>
  <c r="X75" i="2"/>
  <c r="D150" i="2"/>
  <c r="Q128" i="2"/>
  <c r="G128" i="2"/>
  <c r="H128" i="2" s="1"/>
  <c r="I128" i="2" s="1"/>
  <c r="J128" i="2" s="1"/>
  <c r="K128" i="2" s="1"/>
  <c r="M128" i="2" s="1"/>
  <c r="N128" i="2" s="1"/>
  <c r="O128" i="2" s="1"/>
  <c r="P128" i="2" s="1"/>
  <c r="C150" i="2"/>
  <c r="AC100" i="27"/>
  <c r="N100" i="27" s="1"/>
  <c r="AC100" i="24"/>
  <c r="N100" i="24" s="1"/>
  <c r="AC100" i="23"/>
  <c r="N100" i="23" s="1"/>
  <c r="AC100" i="21"/>
  <c r="N100" i="21" s="1"/>
  <c r="AC100" i="19"/>
  <c r="N100" i="19" s="1"/>
  <c r="AC100" i="26"/>
  <c r="N100" i="26" s="1"/>
  <c r="AC100" i="25"/>
  <c r="N100" i="25" s="1"/>
  <c r="AC100" i="22"/>
  <c r="N100" i="22" s="1"/>
  <c r="AC100" i="20"/>
  <c r="N100" i="20" s="1"/>
  <c r="AC100" i="18"/>
  <c r="N100" i="18" s="1"/>
  <c r="AC100" i="17"/>
  <c r="N100" i="17" s="1"/>
  <c r="AC100" i="1"/>
  <c r="R149" i="2"/>
  <c r="C155" i="2"/>
  <c r="AC105" i="27"/>
  <c r="N105" i="27" s="1"/>
  <c r="AC105" i="25"/>
  <c r="N105" i="25" s="1"/>
  <c r="AC105" i="23"/>
  <c r="N105" i="23" s="1"/>
  <c r="AC105" i="26"/>
  <c r="N105" i="26" s="1"/>
  <c r="AC105" i="24"/>
  <c r="N105" i="24" s="1"/>
  <c r="AC105" i="22"/>
  <c r="N105" i="22" s="1"/>
  <c r="AC105" i="21"/>
  <c r="N105" i="21" s="1"/>
  <c r="AC105" i="20"/>
  <c r="N105" i="20" s="1"/>
  <c r="AC105" i="19"/>
  <c r="N105" i="19" s="1"/>
  <c r="AC105" i="17"/>
  <c r="N105" i="17" s="1"/>
  <c r="AC105" i="18"/>
  <c r="N105" i="18" s="1"/>
  <c r="AC105" i="1"/>
  <c r="R154" i="2"/>
  <c r="D149" i="2"/>
  <c r="D155" i="2" s="1"/>
  <c r="D128" i="2"/>
  <c r="AC68" i="2"/>
  <c r="F74" i="26"/>
  <c r="K74" i="26" s="1"/>
  <c r="E74" i="1"/>
  <c r="E74" i="26"/>
  <c r="F74" i="19"/>
  <c r="K74" i="19" s="1"/>
  <c r="X73" i="26"/>
  <c r="M73" i="26" s="1"/>
  <c r="B73" i="26" s="1"/>
  <c r="C73" i="26" s="1"/>
  <c r="X73" i="22"/>
  <c r="M73" i="22" s="1"/>
  <c r="B73" i="22" s="1"/>
  <c r="C73" i="22" s="1"/>
  <c r="X73" i="21"/>
  <c r="M73" i="21" s="1"/>
  <c r="B73" i="21" s="1"/>
  <c r="C73" i="21" s="1"/>
  <c r="AB69" i="2"/>
  <c r="Z69" i="2"/>
  <c r="Y68" i="2"/>
  <c r="AS68" i="2"/>
  <c r="F74" i="21"/>
  <c r="K74" i="21" s="1"/>
  <c r="F74" i="20"/>
  <c r="K74" i="20" s="1"/>
  <c r="F74" i="24"/>
  <c r="K74" i="24" s="1"/>
  <c r="F74" i="1"/>
  <c r="K74" i="1" s="1"/>
  <c r="X73" i="23"/>
  <c r="M73" i="23" s="1"/>
  <c r="B73" i="23" s="1"/>
  <c r="C73" i="23" s="1"/>
  <c r="X73" i="19"/>
  <c r="M73" i="19" s="1"/>
  <c r="B73" i="19" s="1"/>
  <c r="C73" i="19" s="1"/>
  <c r="X73" i="1"/>
  <c r="M73" i="1" s="1"/>
  <c r="B73" i="1" s="1"/>
  <c r="C73" i="1" s="1"/>
  <c r="F74" i="27"/>
  <c r="K74" i="27" s="1"/>
  <c r="F74" i="23"/>
  <c r="K74" i="23" s="1"/>
  <c r="AA68" i="2"/>
  <c r="AB68" i="2"/>
  <c r="AD68" i="2"/>
  <c r="E74" i="25"/>
  <c r="E74" i="23"/>
  <c r="E74" i="19"/>
  <c r="X73" i="27"/>
  <c r="M73" i="27" s="1"/>
  <c r="B73" i="27" s="1"/>
  <c r="C73" i="27" s="1"/>
  <c r="X73" i="24"/>
  <c r="M73" i="24" s="1"/>
  <c r="B73" i="24" s="1"/>
  <c r="C73" i="24" s="1"/>
  <c r="X73" i="18"/>
  <c r="M73" i="18" s="1"/>
  <c r="B73" i="18" s="1"/>
  <c r="C73" i="18" s="1"/>
  <c r="F74" i="22"/>
  <c r="K74" i="22" s="1"/>
  <c r="E74" i="20"/>
  <c r="F74" i="17"/>
  <c r="K74" i="17" s="1"/>
  <c r="AC69" i="2"/>
  <c r="E74" i="24"/>
  <c r="E74" i="27"/>
  <c r="E74" i="21"/>
  <c r="E74" i="22"/>
  <c r="X73" i="25"/>
  <c r="M73" i="25" s="1"/>
  <c r="B73" i="25" s="1"/>
  <c r="C73" i="25" s="1"/>
  <c r="X73" i="20"/>
  <c r="M73" i="20" s="1"/>
  <c r="B73" i="20" s="1"/>
  <c r="C73" i="20" s="1"/>
  <c r="X73" i="17"/>
  <c r="M73" i="17" s="1"/>
  <c r="B73" i="17" s="1"/>
  <c r="C73" i="17" s="1"/>
  <c r="F74" i="18"/>
  <c r="K74" i="18" s="1"/>
  <c r="F74" i="25"/>
  <c r="K74" i="25" s="1"/>
  <c r="E74" i="18"/>
  <c r="E80" i="27"/>
  <c r="AT69" i="2"/>
  <c r="AU68" i="2"/>
  <c r="AS69" i="2"/>
  <c r="AT68" i="2"/>
  <c r="C140" i="2"/>
  <c r="AC90" i="27"/>
  <c r="N90" i="27" s="1"/>
  <c r="AC90" i="26"/>
  <c r="N90" i="26" s="1"/>
  <c r="AC90" i="23"/>
  <c r="N90" i="23" s="1"/>
  <c r="AC90" i="22"/>
  <c r="N90" i="22" s="1"/>
  <c r="AC90" i="20"/>
  <c r="N90" i="20" s="1"/>
  <c r="AC90" i="18"/>
  <c r="N90" i="18" s="1"/>
  <c r="AC90" i="25"/>
  <c r="N90" i="25" s="1"/>
  <c r="AC90" i="24"/>
  <c r="N90" i="24" s="1"/>
  <c r="AC90" i="21"/>
  <c r="N90" i="21" s="1"/>
  <c r="AC90" i="19"/>
  <c r="N90" i="19" s="1"/>
  <c r="AC90" i="17"/>
  <c r="N90" i="17" s="1"/>
  <c r="AC90" i="1"/>
  <c r="R139" i="2"/>
  <c r="D139" i="2"/>
  <c r="D145" i="2" s="1"/>
  <c r="AC85" i="27"/>
  <c r="N85" i="27" s="1"/>
  <c r="AC85" i="25"/>
  <c r="N85" i="25" s="1"/>
  <c r="AC85" i="23"/>
  <c r="N85" i="23" s="1"/>
  <c r="AC85" i="26"/>
  <c r="N85" i="26" s="1"/>
  <c r="AC85" i="22"/>
  <c r="N85" i="22" s="1"/>
  <c r="AC85" i="24"/>
  <c r="N85" i="24" s="1"/>
  <c r="AC85" i="21"/>
  <c r="N85" i="21" s="1"/>
  <c r="AC85" i="19"/>
  <c r="N85" i="19" s="1"/>
  <c r="AC85" i="20"/>
  <c r="N85" i="20" s="1"/>
  <c r="AC85" i="18"/>
  <c r="N85" i="18" s="1"/>
  <c r="AC85" i="17"/>
  <c r="N85" i="17" s="1"/>
  <c r="AC85" i="1"/>
  <c r="R134" i="2"/>
  <c r="F134" i="2"/>
  <c r="Z68" i="2"/>
  <c r="C160" i="2"/>
  <c r="AC110" i="27"/>
  <c r="N110" i="27" s="1"/>
  <c r="AC110" i="26"/>
  <c r="N110" i="26" s="1"/>
  <c r="AC110" i="25"/>
  <c r="N110" i="25" s="1"/>
  <c r="AC110" i="24"/>
  <c r="N110" i="24" s="1"/>
  <c r="AC110" i="22"/>
  <c r="N110" i="22" s="1"/>
  <c r="AC110" i="20"/>
  <c r="N110" i="20" s="1"/>
  <c r="AC110" i="18"/>
  <c r="N110" i="18" s="1"/>
  <c r="AC110" i="23"/>
  <c r="N110" i="23" s="1"/>
  <c r="AC110" i="19"/>
  <c r="N110" i="19" s="1"/>
  <c r="AC110" i="21"/>
  <c r="N110" i="21" s="1"/>
  <c r="AC110" i="17"/>
  <c r="N110" i="17" s="1"/>
  <c r="AC110" i="1"/>
  <c r="R159" i="2"/>
  <c r="C165" i="2"/>
  <c r="D165" i="2" s="1"/>
  <c r="AU67" i="2"/>
  <c r="X94" i="27"/>
  <c r="M94" i="27" s="1"/>
  <c r="B94" i="27" s="1"/>
  <c r="C94" i="27" s="1"/>
  <c r="X94" i="25"/>
  <c r="M94" i="25" s="1"/>
  <c r="B94" i="25" s="1"/>
  <c r="C94" i="25" s="1"/>
  <c r="X94" i="26"/>
  <c r="M94" i="26" s="1"/>
  <c r="B94" i="26" s="1"/>
  <c r="C94" i="26" s="1"/>
  <c r="X94" i="23"/>
  <c r="M94" i="23" s="1"/>
  <c r="B94" i="23" s="1"/>
  <c r="C94" i="23" s="1"/>
  <c r="X94" i="24"/>
  <c r="M94" i="24" s="1"/>
  <c r="B94" i="24" s="1"/>
  <c r="C94" i="24" s="1"/>
  <c r="X94" i="21"/>
  <c r="M94" i="21" s="1"/>
  <c r="B94" i="21" s="1"/>
  <c r="C94" i="21" s="1"/>
  <c r="X94" i="20"/>
  <c r="M94" i="20" s="1"/>
  <c r="B94" i="20" s="1"/>
  <c r="C94" i="20" s="1"/>
  <c r="X94" i="22"/>
  <c r="M94" i="22" s="1"/>
  <c r="B94" i="22" s="1"/>
  <c r="C94" i="22" s="1"/>
  <c r="X94" i="19"/>
  <c r="M94" i="19" s="1"/>
  <c r="B94" i="19" s="1"/>
  <c r="C94" i="19" s="1"/>
  <c r="X94" i="18"/>
  <c r="M94" i="18" s="1"/>
  <c r="B94" i="18" s="1"/>
  <c r="C94" i="18" s="1"/>
  <c r="X94" i="17"/>
  <c r="M94" i="17" s="1"/>
  <c r="B94" i="17" s="1"/>
  <c r="C94" i="17" s="1"/>
  <c r="X94" i="1"/>
  <c r="M94" i="1" s="1"/>
  <c r="X95" i="27"/>
  <c r="M95" i="27" s="1"/>
  <c r="B95" i="27" s="1"/>
  <c r="C95" i="27" s="1"/>
  <c r="X95" i="25"/>
  <c r="M95" i="25" s="1"/>
  <c r="B95" i="25" s="1"/>
  <c r="C95" i="25" s="1"/>
  <c r="X95" i="26"/>
  <c r="M95" i="26" s="1"/>
  <c r="B95" i="26" s="1"/>
  <c r="C95" i="26" s="1"/>
  <c r="X95" i="23"/>
  <c r="M95" i="23" s="1"/>
  <c r="B95" i="23" s="1"/>
  <c r="C95" i="23" s="1"/>
  <c r="X95" i="24"/>
  <c r="M95" i="24" s="1"/>
  <c r="B95" i="24" s="1"/>
  <c r="C95" i="24" s="1"/>
  <c r="X95" i="21"/>
  <c r="M95" i="21" s="1"/>
  <c r="B95" i="21" s="1"/>
  <c r="C95" i="21" s="1"/>
  <c r="X95" i="20"/>
  <c r="M95" i="20" s="1"/>
  <c r="B95" i="20" s="1"/>
  <c r="C95" i="20" s="1"/>
  <c r="X95" i="22"/>
  <c r="M95" i="22" s="1"/>
  <c r="B95" i="22" s="1"/>
  <c r="C95" i="22" s="1"/>
  <c r="X95" i="19"/>
  <c r="M95" i="19" s="1"/>
  <c r="B95" i="19" s="1"/>
  <c r="C95" i="19" s="1"/>
  <c r="X95" i="18"/>
  <c r="M95" i="18" s="1"/>
  <c r="B95" i="18" s="1"/>
  <c r="C95" i="18" s="1"/>
  <c r="X95" i="17"/>
  <c r="M95" i="17" s="1"/>
  <c r="B95" i="17" s="1"/>
  <c r="C95" i="17" s="1"/>
  <c r="X95" i="1"/>
  <c r="M95" i="1" s="1"/>
  <c r="X89" i="27"/>
  <c r="M89" i="27" s="1"/>
  <c r="B89" i="27" s="1"/>
  <c r="C89" i="27" s="1"/>
  <c r="X89" i="26"/>
  <c r="M89" i="26" s="1"/>
  <c r="B89" i="26" s="1"/>
  <c r="C89" i="26" s="1"/>
  <c r="X89" i="25"/>
  <c r="M89" i="25" s="1"/>
  <c r="B89" i="25" s="1"/>
  <c r="C89" i="25" s="1"/>
  <c r="X89" i="24"/>
  <c r="M89" i="24" s="1"/>
  <c r="B89" i="24" s="1"/>
  <c r="C89" i="24" s="1"/>
  <c r="X89" i="23"/>
  <c r="M89" i="23" s="1"/>
  <c r="B89" i="23" s="1"/>
  <c r="C89" i="23" s="1"/>
  <c r="X89" i="22"/>
  <c r="M89" i="22" s="1"/>
  <c r="B89" i="22" s="1"/>
  <c r="C89" i="22" s="1"/>
  <c r="X89" i="21"/>
  <c r="M89" i="21" s="1"/>
  <c r="B89" i="21" s="1"/>
  <c r="C89" i="21" s="1"/>
  <c r="X89" i="18"/>
  <c r="M89" i="18" s="1"/>
  <c r="B89" i="18" s="1"/>
  <c r="C89" i="18" s="1"/>
  <c r="X89" i="20"/>
  <c r="M89" i="20" s="1"/>
  <c r="B89" i="20" s="1"/>
  <c r="C89" i="20" s="1"/>
  <c r="X89" i="19"/>
  <c r="M89" i="19" s="1"/>
  <c r="B89" i="19" s="1"/>
  <c r="C89" i="19" s="1"/>
  <c r="X89" i="17"/>
  <c r="M89" i="17" s="1"/>
  <c r="B89" i="17" s="1"/>
  <c r="C89" i="17" s="1"/>
  <c r="X89" i="1"/>
  <c r="M89" i="1" s="1"/>
  <c r="X84" i="26"/>
  <c r="M84" i="26" s="1"/>
  <c r="B84" i="26" s="1"/>
  <c r="C84" i="26" s="1"/>
  <c r="X84" i="27"/>
  <c r="M84" i="27" s="1"/>
  <c r="B84" i="27" s="1"/>
  <c r="C84" i="27" s="1"/>
  <c r="X84" i="24"/>
  <c r="M84" i="24" s="1"/>
  <c r="B84" i="24" s="1"/>
  <c r="C84" i="24" s="1"/>
  <c r="X84" i="25"/>
  <c r="M84" i="25" s="1"/>
  <c r="B84" i="25" s="1"/>
  <c r="C84" i="25" s="1"/>
  <c r="X84" i="21"/>
  <c r="M84" i="21" s="1"/>
  <c r="B84" i="21" s="1"/>
  <c r="C84" i="21" s="1"/>
  <c r="X84" i="23"/>
  <c r="M84" i="23" s="1"/>
  <c r="B84" i="23" s="1"/>
  <c r="C84" i="23" s="1"/>
  <c r="X84" i="22"/>
  <c r="M84" i="22" s="1"/>
  <c r="B84" i="22" s="1"/>
  <c r="C84" i="22" s="1"/>
  <c r="X84" i="20"/>
  <c r="M84" i="20" s="1"/>
  <c r="B84" i="20" s="1"/>
  <c r="C84" i="20" s="1"/>
  <c r="X84" i="19"/>
  <c r="M84" i="19" s="1"/>
  <c r="B84" i="19" s="1"/>
  <c r="C84" i="19" s="1"/>
  <c r="X84" i="17"/>
  <c r="M84" i="17" s="1"/>
  <c r="B84" i="17" s="1"/>
  <c r="C84" i="17" s="1"/>
  <c r="X84" i="18"/>
  <c r="M84" i="18" s="1"/>
  <c r="B84" i="18" s="1"/>
  <c r="C84" i="18" s="1"/>
  <c r="X84" i="1"/>
  <c r="M84" i="1" s="1"/>
  <c r="X99" i="27"/>
  <c r="M99" i="27" s="1"/>
  <c r="B99" i="27" s="1"/>
  <c r="C99" i="27" s="1"/>
  <c r="X99" i="26"/>
  <c r="M99" i="26" s="1"/>
  <c r="B99" i="26" s="1"/>
  <c r="C99" i="26" s="1"/>
  <c r="X99" i="23"/>
  <c r="M99" i="23" s="1"/>
  <c r="B99" i="23" s="1"/>
  <c r="C99" i="23" s="1"/>
  <c r="X99" i="25"/>
  <c r="M99" i="25" s="1"/>
  <c r="B99" i="25" s="1"/>
  <c r="C99" i="25" s="1"/>
  <c r="X99" i="21"/>
  <c r="M99" i="21" s="1"/>
  <c r="B99" i="21" s="1"/>
  <c r="C99" i="21" s="1"/>
  <c r="X99" i="24"/>
  <c r="M99" i="24" s="1"/>
  <c r="B99" i="24" s="1"/>
  <c r="C99" i="24" s="1"/>
  <c r="X99" i="20"/>
  <c r="M99" i="20" s="1"/>
  <c r="B99" i="20" s="1"/>
  <c r="C99" i="20" s="1"/>
  <c r="X99" i="17"/>
  <c r="M99" i="17" s="1"/>
  <c r="B99" i="17" s="1"/>
  <c r="C99" i="17" s="1"/>
  <c r="X99" i="22"/>
  <c r="M99" i="22" s="1"/>
  <c r="B99" i="22" s="1"/>
  <c r="C99" i="22" s="1"/>
  <c r="X99" i="19"/>
  <c r="M99" i="19" s="1"/>
  <c r="B99" i="19" s="1"/>
  <c r="C99" i="19" s="1"/>
  <c r="X99" i="18"/>
  <c r="M99" i="18" s="1"/>
  <c r="B99" i="18" s="1"/>
  <c r="C99" i="18" s="1"/>
  <c r="X99" i="1"/>
  <c r="M99" i="1" s="1"/>
  <c r="M104" i="18"/>
  <c r="B104" i="18" s="1"/>
  <c r="C104" i="18" s="1"/>
  <c r="M104" i="23"/>
  <c r="B104" i="23" s="1"/>
  <c r="C104" i="23" s="1"/>
  <c r="M104" i="27"/>
  <c r="B104" i="27" s="1"/>
  <c r="C104" i="27" s="1"/>
  <c r="M98" i="17"/>
  <c r="B98" i="17" s="1"/>
  <c r="C98" i="17" s="1"/>
  <c r="M98" i="20"/>
  <c r="B98" i="20" s="1"/>
  <c r="C98" i="20" s="1"/>
  <c r="M98" i="25"/>
  <c r="B98" i="25" s="1"/>
  <c r="C98" i="25" s="1"/>
  <c r="M104" i="1"/>
  <c r="M104" i="19"/>
  <c r="B104" i="19" s="1"/>
  <c r="C104" i="19" s="1"/>
  <c r="M104" i="24"/>
  <c r="B104" i="24" s="1"/>
  <c r="C104" i="24" s="1"/>
  <c r="M98" i="21"/>
  <c r="B98" i="21" s="1"/>
  <c r="C98" i="21" s="1"/>
  <c r="M98" i="22"/>
  <c r="B98" i="22" s="1"/>
  <c r="C98" i="22" s="1"/>
  <c r="M98" i="26"/>
  <c r="B98" i="26" s="1"/>
  <c r="C98" i="26" s="1"/>
  <c r="M98" i="18"/>
  <c r="B98" i="18" s="1"/>
  <c r="C98" i="18" s="1"/>
  <c r="M98" i="23"/>
  <c r="B98" i="23" s="1"/>
  <c r="C98" i="23" s="1"/>
  <c r="M98" i="27"/>
  <c r="B98" i="27" s="1"/>
  <c r="C98" i="27" s="1"/>
  <c r="M104" i="17"/>
  <c r="B104" i="17" s="1"/>
  <c r="C104" i="17" s="1"/>
  <c r="M104" i="20"/>
  <c r="B104" i="20" s="1"/>
  <c r="C104" i="20" s="1"/>
  <c r="M104" i="25"/>
  <c r="B104" i="25" s="1"/>
  <c r="C104" i="25" s="1"/>
  <c r="M104" i="21"/>
  <c r="B104" i="21" s="1"/>
  <c r="C104" i="21" s="1"/>
  <c r="M104" i="22"/>
  <c r="B104" i="22" s="1"/>
  <c r="C104" i="22" s="1"/>
  <c r="M104" i="26"/>
  <c r="B104" i="26" s="1"/>
  <c r="C104" i="26" s="1"/>
  <c r="M98" i="1"/>
  <c r="M98" i="19"/>
  <c r="B98" i="19" s="1"/>
  <c r="C98" i="19" s="1"/>
  <c r="M98" i="24"/>
  <c r="B98" i="24" s="1"/>
  <c r="C98" i="24" s="1"/>
  <c r="AO75" i="2"/>
  <c r="M154" i="2"/>
  <c r="G154" i="2"/>
  <c r="K154" i="2"/>
  <c r="I154" i="2"/>
  <c r="J154" i="2"/>
  <c r="N154" i="2"/>
  <c r="O154" i="2" s="1"/>
  <c r="P154" i="2" s="1"/>
  <c r="F154" i="2"/>
  <c r="Q154" i="2" s="1"/>
  <c r="L154" i="2"/>
  <c r="H154" i="2"/>
  <c r="I144" i="2"/>
  <c r="L144" i="2"/>
  <c r="N144" i="2"/>
  <c r="O144" i="2" s="1"/>
  <c r="P144" i="2" s="1"/>
  <c r="K144" i="2"/>
  <c r="G144" i="2"/>
  <c r="F144" i="2"/>
  <c r="Q144" i="2" s="1"/>
  <c r="H144" i="2"/>
  <c r="J144" i="2"/>
  <c r="M144" i="2"/>
  <c r="K159" i="2"/>
  <c r="I159" i="2"/>
  <c r="M159" i="2"/>
  <c r="L159" i="2"/>
  <c r="J159" i="2"/>
  <c r="N159" i="2"/>
  <c r="O159" i="2" s="1"/>
  <c r="P159" i="2" s="1"/>
  <c r="F159" i="2"/>
  <c r="Q159" i="2" s="1"/>
  <c r="G159" i="2"/>
  <c r="H159" i="2"/>
  <c r="N139" i="2"/>
  <c r="O139" i="2" s="1"/>
  <c r="P139" i="2" s="1"/>
  <c r="H139" i="2"/>
  <c r="I139" i="2"/>
  <c r="F139" i="2"/>
  <c r="Q139" i="2" s="1"/>
  <c r="K139" i="2"/>
  <c r="J139" i="2"/>
  <c r="G139" i="2"/>
  <c r="L139" i="2"/>
  <c r="M139" i="2"/>
  <c r="J149" i="2"/>
  <c r="I149" i="2"/>
  <c r="N149" i="2"/>
  <c r="O149" i="2" s="1"/>
  <c r="P149" i="2" s="1"/>
  <c r="K149" i="2"/>
  <c r="F149" i="2"/>
  <c r="Q149" i="2" s="1"/>
  <c r="G149" i="2"/>
  <c r="M149" i="2"/>
  <c r="L149" i="2"/>
  <c r="H149" i="2"/>
  <c r="N81" i="1"/>
  <c r="C81" i="1"/>
  <c r="B22" i="1"/>
  <c r="B82" i="1"/>
  <c r="C21" i="1"/>
  <c r="N21" i="1"/>
  <c r="C161" i="2" l="1"/>
  <c r="AC111" i="26"/>
  <c r="N111" i="26" s="1"/>
  <c r="AC111" i="24"/>
  <c r="N111" i="24" s="1"/>
  <c r="AC111" i="27"/>
  <c r="N111" i="27" s="1"/>
  <c r="AC111" i="25"/>
  <c r="N111" i="25" s="1"/>
  <c r="AC111" i="23"/>
  <c r="N111" i="23" s="1"/>
  <c r="AC111" i="22"/>
  <c r="N111" i="22" s="1"/>
  <c r="AC111" i="21"/>
  <c r="N111" i="21" s="1"/>
  <c r="AC111" i="20"/>
  <c r="N111" i="20" s="1"/>
  <c r="AC111" i="19"/>
  <c r="N111" i="19" s="1"/>
  <c r="AC111" i="17"/>
  <c r="N111" i="17" s="1"/>
  <c r="AC111" i="18"/>
  <c r="N111" i="18" s="1"/>
  <c r="AC111" i="1"/>
  <c r="R160" i="2"/>
  <c r="Q134" i="2"/>
  <c r="G134" i="2"/>
  <c r="H134" i="2" s="1"/>
  <c r="I134" i="2" s="1"/>
  <c r="J134" i="2" s="1"/>
  <c r="K134" i="2" s="1"/>
  <c r="M134" i="2" s="1"/>
  <c r="N134" i="2" s="1"/>
  <c r="O134" i="2" s="1"/>
  <c r="P134" i="2" s="1"/>
  <c r="D134" i="2"/>
  <c r="AR69" i="2"/>
  <c r="AP69" i="2"/>
  <c r="F80" i="19"/>
  <c r="K80" i="19" s="1"/>
  <c r="F80" i="23"/>
  <c r="K80" i="23" s="1"/>
  <c r="X79" i="27"/>
  <c r="M79" i="27" s="1"/>
  <c r="B79" i="27" s="1"/>
  <c r="C79" i="27" s="1"/>
  <c r="X79" i="21"/>
  <c r="M79" i="21" s="1"/>
  <c r="B79" i="21" s="1"/>
  <c r="C79" i="21" s="1"/>
  <c r="X79" i="19"/>
  <c r="M79" i="19" s="1"/>
  <c r="B79" i="19" s="1"/>
  <c r="C79" i="19" s="1"/>
  <c r="E80" i="20"/>
  <c r="F80" i="26"/>
  <c r="K80" i="26" s="1"/>
  <c r="E80" i="21"/>
  <c r="E80" i="26"/>
  <c r="AQ69" i="2"/>
  <c r="E80" i="1"/>
  <c r="F80" i="21"/>
  <c r="K80" i="21" s="1"/>
  <c r="X79" i="23"/>
  <c r="M79" i="23" s="1"/>
  <c r="B79" i="23" s="1"/>
  <c r="C79" i="23" s="1"/>
  <c r="X79" i="22"/>
  <c r="M79" i="22" s="1"/>
  <c r="B79" i="22" s="1"/>
  <c r="C79" i="22" s="1"/>
  <c r="X79" i="18"/>
  <c r="M79" i="18" s="1"/>
  <c r="B79" i="18" s="1"/>
  <c r="C79" i="18" s="1"/>
  <c r="F80" i="24"/>
  <c r="K80" i="24" s="1"/>
  <c r="F80" i="27"/>
  <c r="K80" i="27" s="1"/>
  <c r="E80" i="19"/>
  <c r="E80" i="18"/>
  <c r="F86" i="1"/>
  <c r="K86" i="1" s="1"/>
  <c r="F80" i="17"/>
  <c r="K80" i="17" s="1"/>
  <c r="F80" i="20"/>
  <c r="K80" i="20" s="1"/>
  <c r="X79" i="24"/>
  <c r="M79" i="24" s="1"/>
  <c r="B79" i="24" s="1"/>
  <c r="C79" i="24" s="1"/>
  <c r="X79" i="20"/>
  <c r="M79" i="20" s="1"/>
  <c r="B79" i="20" s="1"/>
  <c r="C79" i="20" s="1"/>
  <c r="X79" i="1"/>
  <c r="M79" i="1" s="1"/>
  <c r="B79" i="1" s="1"/>
  <c r="C79" i="1" s="1"/>
  <c r="E80" i="23"/>
  <c r="E80" i="25"/>
  <c r="E80" i="24"/>
  <c r="F80" i="22"/>
  <c r="K80" i="22" s="1"/>
  <c r="E80" i="22"/>
  <c r="X79" i="26"/>
  <c r="M79" i="26" s="1"/>
  <c r="B79" i="26" s="1"/>
  <c r="C79" i="26" s="1"/>
  <c r="X79" i="25"/>
  <c r="M79" i="25" s="1"/>
  <c r="B79" i="25" s="1"/>
  <c r="C79" i="25" s="1"/>
  <c r="X79" i="17"/>
  <c r="M79" i="17" s="1"/>
  <c r="B79" i="17" s="1"/>
  <c r="C79" i="17" s="1"/>
  <c r="E80" i="17"/>
  <c r="F80" i="18"/>
  <c r="K80" i="18" s="1"/>
  <c r="F80" i="1"/>
  <c r="K80" i="1" s="1"/>
  <c r="F80" i="25"/>
  <c r="K80" i="25" s="1"/>
  <c r="F86" i="17"/>
  <c r="K86" i="17" s="1"/>
  <c r="D156" i="2"/>
  <c r="D160" i="2"/>
  <c r="D166" i="2" s="1"/>
  <c r="AU69" i="2"/>
  <c r="AT70" i="2"/>
  <c r="Y69" i="2"/>
  <c r="C151" i="2"/>
  <c r="AC101" i="27"/>
  <c r="N101" i="27" s="1"/>
  <c r="AC101" i="25"/>
  <c r="N101" i="25" s="1"/>
  <c r="AC101" i="23"/>
  <c r="N101" i="23" s="1"/>
  <c r="AC101" i="26"/>
  <c r="N101" i="26" s="1"/>
  <c r="AC101" i="24"/>
  <c r="N101" i="24" s="1"/>
  <c r="AC101" i="22"/>
  <c r="N101" i="22" s="1"/>
  <c r="AC101" i="21"/>
  <c r="N101" i="21" s="1"/>
  <c r="AC101" i="19"/>
  <c r="N101" i="19" s="1"/>
  <c r="AC101" i="18"/>
  <c r="N101" i="18" s="1"/>
  <c r="AC101" i="17"/>
  <c r="N101" i="17" s="1"/>
  <c r="AC101" i="20"/>
  <c r="N101" i="20" s="1"/>
  <c r="AC101" i="1"/>
  <c r="R150" i="2"/>
  <c r="X76" i="2"/>
  <c r="C146" i="2"/>
  <c r="AC96" i="26"/>
  <c r="N96" i="26" s="1"/>
  <c r="AC96" i="21"/>
  <c r="N96" i="21" s="1"/>
  <c r="AC96" i="19"/>
  <c r="N96" i="19" s="1"/>
  <c r="AC96" i="24"/>
  <c r="N96" i="24" s="1"/>
  <c r="AC96" i="25"/>
  <c r="N96" i="25" s="1"/>
  <c r="AC96" i="27"/>
  <c r="N96" i="27" s="1"/>
  <c r="AC96" i="20"/>
  <c r="N96" i="20" s="1"/>
  <c r="AC96" i="23"/>
  <c r="N96" i="23" s="1"/>
  <c r="AC96" i="22"/>
  <c r="N96" i="22" s="1"/>
  <c r="AC96" i="18"/>
  <c r="N96" i="18" s="1"/>
  <c r="AC96" i="17"/>
  <c r="N96" i="17" s="1"/>
  <c r="AC96" i="1"/>
  <c r="R145" i="2"/>
  <c r="C166" i="2"/>
  <c r="AC116" i="27"/>
  <c r="N116" i="27" s="1"/>
  <c r="AC116" i="24"/>
  <c r="N116" i="24" s="1"/>
  <c r="AC116" i="23"/>
  <c r="N116" i="23" s="1"/>
  <c r="AC116" i="21"/>
  <c r="N116" i="21" s="1"/>
  <c r="AC116" i="19"/>
  <c r="N116" i="19" s="1"/>
  <c r="AC116" i="26"/>
  <c r="N116" i="26" s="1"/>
  <c r="AC116" i="25"/>
  <c r="N116" i="25" s="1"/>
  <c r="AC116" i="22"/>
  <c r="N116" i="22" s="1"/>
  <c r="AC116" i="20"/>
  <c r="N116" i="20" s="1"/>
  <c r="AC116" i="18"/>
  <c r="N116" i="18" s="1"/>
  <c r="AC116" i="17"/>
  <c r="N116" i="17" s="1"/>
  <c r="AC116" i="1"/>
  <c r="R165" i="2"/>
  <c r="C171" i="2"/>
  <c r="D171" i="2" s="1"/>
  <c r="AC91" i="26"/>
  <c r="N91" i="26" s="1"/>
  <c r="AC91" i="24"/>
  <c r="N91" i="24" s="1"/>
  <c r="AC91" i="25"/>
  <c r="N91" i="25" s="1"/>
  <c r="AC91" i="27"/>
  <c r="N91" i="27" s="1"/>
  <c r="AC91" i="22"/>
  <c r="N91" i="22" s="1"/>
  <c r="AC91" i="23"/>
  <c r="N91" i="23" s="1"/>
  <c r="AC91" i="19"/>
  <c r="N91" i="19" s="1"/>
  <c r="AC91" i="21"/>
  <c r="N91" i="21" s="1"/>
  <c r="AC91" i="17"/>
  <c r="N91" i="17" s="1"/>
  <c r="AC91" i="18"/>
  <c r="N91" i="18" s="1"/>
  <c r="AC91" i="20"/>
  <c r="N91" i="20" s="1"/>
  <c r="AC91" i="1"/>
  <c r="R140" i="2"/>
  <c r="F140" i="2"/>
  <c r="D161" i="2"/>
  <c r="C156" i="2"/>
  <c r="AC106" i="27"/>
  <c r="N106" i="27" s="1"/>
  <c r="AC106" i="26"/>
  <c r="N106" i="26" s="1"/>
  <c r="AC106" i="23"/>
  <c r="N106" i="23" s="1"/>
  <c r="AC106" i="22"/>
  <c r="N106" i="22" s="1"/>
  <c r="AC106" i="20"/>
  <c r="N106" i="20" s="1"/>
  <c r="AC106" i="18"/>
  <c r="N106" i="18" s="1"/>
  <c r="AC106" i="25"/>
  <c r="N106" i="25" s="1"/>
  <c r="AC106" i="24"/>
  <c r="N106" i="24" s="1"/>
  <c r="AC106" i="21"/>
  <c r="N106" i="21" s="1"/>
  <c r="AC106" i="19"/>
  <c r="N106" i="19" s="1"/>
  <c r="AC106" i="17"/>
  <c r="N106" i="17" s="1"/>
  <c r="R155" i="2"/>
  <c r="AC106" i="1"/>
  <c r="X111" i="24"/>
  <c r="M111" i="24" s="1"/>
  <c r="B111" i="24" s="1"/>
  <c r="C111" i="24" s="1"/>
  <c r="X111" i="18"/>
  <c r="M111" i="18" s="1"/>
  <c r="B111" i="18" s="1"/>
  <c r="C111" i="18" s="1"/>
  <c r="X111" i="1"/>
  <c r="M111" i="1" s="1"/>
  <c r="X90" i="27"/>
  <c r="M90" i="27" s="1"/>
  <c r="B90" i="27" s="1"/>
  <c r="C90" i="27" s="1"/>
  <c r="X90" i="26"/>
  <c r="M90" i="26" s="1"/>
  <c r="B90" i="26" s="1"/>
  <c r="C90" i="26" s="1"/>
  <c r="X90" i="25"/>
  <c r="M90" i="25" s="1"/>
  <c r="B90" i="25" s="1"/>
  <c r="C90" i="25" s="1"/>
  <c r="X90" i="24"/>
  <c r="M90" i="24" s="1"/>
  <c r="B90" i="24" s="1"/>
  <c r="C90" i="24" s="1"/>
  <c r="X90" i="23"/>
  <c r="M90" i="23" s="1"/>
  <c r="B90" i="23" s="1"/>
  <c r="C90" i="23" s="1"/>
  <c r="X90" i="22"/>
  <c r="M90" i="22" s="1"/>
  <c r="B90" i="22" s="1"/>
  <c r="C90" i="22" s="1"/>
  <c r="X90" i="21"/>
  <c r="M90" i="21" s="1"/>
  <c r="B90" i="21" s="1"/>
  <c r="C90" i="21" s="1"/>
  <c r="X90" i="18"/>
  <c r="M90" i="18" s="1"/>
  <c r="B90" i="18" s="1"/>
  <c r="C90" i="18" s="1"/>
  <c r="X90" i="20"/>
  <c r="M90" i="20" s="1"/>
  <c r="B90" i="20" s="1"/>
  <c r="C90" i="20" s="1"/>
  <c r="X90" i="19"/>
  <c r="M90" i="19" s="1"/>
  <c r="B90" i="19" s="1"/>
  <c r="C90" i="19" s="1"/>
  <c r="X90" i="17"/>
  <c r="M90" i="17" s="1"/>
  <c r="B90" i="17" s="1"/>
  <c r="C90" i="17" s="1"/>
  <c r="X90" i="1"/>
  <c r="M90" i="1" s="1"/>
  <c r="X105" i="27"/>
  <c r="M105" i="27" s="1"/>
  <c r="B105" i="27" s="1"/>
  <c r="C105" i="27" s="1"/>
  <c r="X105" i="26"/>
  <c r="M105" i="26" s="1"/>
  <c r="B105" i="26" s="1"/>
  <c r="C105" i="26" s="1"/>
  <c r="X105" i="25"/>
  <c r="M105" i="25" s="1"/>
  <c r="B105" i="25" s="1"/>
  <c r="C105" i="25" s="1"/>
  <c r="X105" i="24"/>
  <c r="M105" i="24" s="1"/>
  <c r="B105" i="24" s="1"/>
  <c r="C105" i="24" s="1"/>
  <c r="X105" i="21"/>
  <c r="M105" i="21" s="1"/>
  <c r="B105" i="21" s="1"/>
  <c r="C105" i="21" s="1"/>
  <c r="X105" i="22"/>
  <c r="M105" i="22" s="1"/>
  <c r="B105" i="22" s="1"/>
  <c r="C105" i="22" s="1"/>
  <c r="X105" i="23"/>
  <c r="M105" i="23" s="1"/>
  <c r="B105" i="23" s="1"/>
  <c r="C105" i="23" s="1"/>
  <c r="X105" i="20"/>
  <c r="M105" i="20" s="1"/>
  <c r="B105" i="20" s="1"/>
  <c r="C105" i="20" s="1"/>
  <c r="X105" i="19"/>
  <c r="M105" i="19" s="1"/>
  <c r="B105" i="19" s="1"/>
  <c r="C105" i="19" s="1"/>
  <c r="X105" i="17"/>
  <c r="M105" i="17" s="1"/>
  <c r="B105" i="17" s="1"/>
  <c r="C105" i="17" s="1"/>
  <c r="X105" i="18"/>
  <c r="M105" i="18" s="1"/>
  <c r="B105" i="18" s="1"/>
  <c r="C105" i="18" s="1"/>
  <c r="X105" i="1"/>
  <c r="M105" i="1" s="1"/>
  <c r="X101" i="27"/>
  <c r="M101" i="27" s="1"/>
  <c r="B101" i="27" s="1"/>
  <c r="C101" i="27" s="1"/>
  <c r="X101" i="26"/>
  <c r="M101" i="26" s="1"/>
  <c r="B101" i="26" s="1"/>
  <c r="C101" i="26" s="1"/>
  <c r="X101" i="23"/>
  <c r="M101" i="23" s="1"/>
  <c r="B101" i="23" s="1"/>
  <c r="C101" i="23" s="1"/>
  <c r="X101" i="25"/>
  <c r="M101" i="25" s="1"/>
  <c r="B101" i="25" s="1"/>
  <c r="C101" i="25" s="1"/>
  <c r="X101" i="21"/>
  <c r="M101" i="21" s="1"/>
  <c r="B101" i="21" s="1"/>
  <c r="C101" i="21" s="1"/>
  <c r="X101" i="24"/>
  <c r="M101" i="24" s="1"/>
  <c r="B101" i="24" s="1"/>
  <c r="C101" i="24" s="1"/>
  <c r="X101" i="20"/>
  <c r="M101" i="20" s="1"/>
  <c r="B101" i="20" s="1"/>
  <c r="C101" i="20" s="1"/>
  <c r="X101" i="17"/>
  <c r="M101" i="17" s="1"/>
  <c r="B101" i="17" s="1"/>
  <c r="C101" i="17" s="1"/>
  <c r="X101" i="22"/>
  <c r="M101" i="22" s="1"/>
  <c r="B101" i="22" s="1"/>
  <c r="C101" i="22" s="1"/>
  <c r="X101" i="19"/>
  <c r="M101" i="19" s="1"/>
  <c r="B101" i="19" s="1"/>
  <c r="C101" i="19" s="1"/>
  <c r="X101" i="18"/>
  <c r="M101" i="18" s="1"/>
  <c r="B101" i="18" s="1"/>
  <c r="C101" i="18" s="1"/>
  <c r="X101" i="1"/>
  <c r="M101" i="1" s="1"/>
  <c r="X100" i="27"/>
  <c r="M100" i="27" s="1"/>
  <c r="B100" i="27" s="1"/>
  <c r="C100" i="27" s="1"/>
  <c r="X100" i="26"/>
  <c r="M100" i="26" s="1"/>
  <c r="B100" i="26" s="1"/>
  <c r="C100" i="26" s="1"/>
  <c r="X100" i="23"/>
  <c r="M100" i="23" s="1"/>
  <c r="B100" i="23" s="1"/>
  <c r="C100" i="23" s="1"/>
  <c r="X100" i="25"/>
  <c r="M100" i="25" s="1"/>
  <c r="B100" i="25" s="1"/>
  <c r="C100" i="25" s="1"/>
  <c r="X100" i="21"/>
  <c r="M100" i="21" s="1"/>
  <c r="B100" i="21" s="1"/>
  <c r="C100" i="21" s="1"/>
  <c r="X100" i="24"/>
  <c r="M100" i="24" s="1"/>
  <c r="B100" i="24" s="1"/>
  <c r="C100" i="24" s="1"/>
  <c r="X100" i="20"/>
  <c r="M100" i="20" s="1"/>
  <c r="B100" i="20" s="1"/>
  <c r="C100" i="20" s="1"/>
  <c r="X100" i="17"/>
  <c r="M100" i="17" s="1"/>
  <c r="B100" i="17" s="1"/>
  <c r="C100" i="17" s="1"/>
  <c r="X100" i="18"/>
  <c r="M100" i="18" s="1"/>
  <c r="B100" i="18" s="1"/>
  <c r="C100" i="18" s="1"/>
  <c r="X100" i="22"/>
  <c r="M100" i="22" s="1"/>
  <c r="B100" i="22" s="1"/>
  <c r="C100" i="22" s="1"/>
  <c r="X100" i="19"/>
  <c r="M100" i="19" s="1"/>
  <c r="B100" i="19" s="1"/>
  <c r="C100" i="19" s="1"/>
  <c r="X100" i="1"/>
  <c r="M100" i="1" s="1"/>
  <c r="X110" i="27"/>
  <c r="X110" i="26"/>
  <c r="X110" i="25"/>
  <c r="X110" i="24"/>
  <c r="X110" i="23"/>
  <c r="X110" i="22"/>
  <c r="X110" i="19"/>
  <c r="X110" i="18"/>
  <c r="X110" i="20"/>
  <c r="X110" i="21"/>
  <c r="X110" i="17"/>
  <c r="X110" i="1"/>
  <c r="AO76" i="2"/>
  <c r="G155" i="2"/>
  <c r="L155" i="2"/>
  <c r="F155" i="2"/>
  <c r="Q155" i="2" s="1"/>
  <c r="J155" i="2"/>
  <c r="H155" i="2"/>
  <c r="I155" i="2"/>
  <c r="M155" i="2"/>
  <c r="N155" i="2"/>
  <c r="O155" i="2" s="1"/>
  <c r="P155" i="2" s="1"/>
  <c r="K155" i="2"/>
  <c r="M160" i="2"/>
  <c r="L160" i="2"/>
  <c r="J160" i="2"/>
  <c r="I160" i="2"/>
  <c r="H160" i="2"/>
  <c r="F160" i="2"/>
  <c r="Q160" i="2" s="1"/>
  <c r="K160" i="2"/>
  <c r="G160" i="2"/>
  <c r="N160" i="2"/>
  <c r="O160" i="2" s="1"/>
  <c r="P160" i="2" s="1"/>
  <c r="K165" i="2"/>
  <c r="J165" i="2"/>
  <c r="M165" i="2"/>
  <c r="I165" i="2"/>
  <c r="F165" i="2"/>
  <c r="Q165" i="2" s="1"/>
  <c r="N165" i="2"/>
  <c r="O165" i="2" s="1"/>
  <c r="P165" i="2" s="1"/>
  <c r="G165" i="2"/>
  <c r="L165" i="2"/>
  <c r="H165" i="2"/>
  <c r="G145" i="2"/>
  <c r="L145" i="2"/>
  <c r="M145" i="2"/>
  <c r="F145" i="2"/>
  <c r="Q145" i="2" s="1"/>
  <c r="J145" i="2"/>
  <c r="H145" i="2"/>
  <c r="K145" i="2"/>
  <c r="I145" i="2"/>
  <c r="N145" i="2"/>
  <c r="O145" i="2" s="1"/>
  <c r="P145" i="2" s="1"/>
  <c r="M150" i="2"/>
  <c r="G150" i="2"/>
  <c r="F150" i="2"/>
  <c r="Q150" i="2" s="1"/>
  <c r="I150" i="2"/>
  <c r="L150" i="2"/>
  <c r="J150" i="2"/>
  <c r="H150" i="2"/>
  <c r="K150" i="2"/>
  <c r="N150" i="2"/>
  <c r="O150" i="2" s="1"/>
  <c r="P150" i="2" s="1"/>
  <c r="B83" i="1"/>
  <c r="B23" i="1"/>
  <c r="C22" i="1"/>
  <c r="N22" i="1"/>
  <c r="N82" i="1"/>
  <c r="C82" i="1"/>
  <c r="X111" i="19" l="1"/>
  <c r="M111" i="19" s="1"/>
  <c r="B111" i="19" s="1"/>
  <c r="C111" i="19" s="1"/>
  <c r="X111" i="21"/>
  <c r="M111" i="21" s="1"/>
  <c r="B111" i="21" s="1"/>
  <c r="C111" i="21" s="1"/>
  <c r="X111" i="26"/>
  <c r="M111" i="26" s="1"/>
  <c r="B111" i="26" s="1"/>
  <c r="C111" i="26" s="1"/>
  <c r="Q140" i="2"/>
  <c r="G140" i="2"/>
  <c r="H140" i="2" s="1"/>
  <c r="I140" i="2" s="1"/>
  <c r="J140" i="2" s="1"/>
  <c r="K140" i="2" s="1"/>
  <c r="M140" i="2" s="1"/>
  <c r="N140" i="2" s="1"/>
  <c r="O140" i="2" s="1"/>
  <c r="P140" i="2" s="1"/>
  <c r="C167" i="2"/>
  <c r="AC117" i="27"/>
  <c r="N117" i="27" s="1"/>
  <c r="AC117" i="25"/>
  <c r="N117" i="25" s="1"/>
  <c r="AC117" i="23"/>
  <c r="N117" i="23" s="1"/>
  <c r="AC117" i="26"/>
  <c r="N117" i="26" s="1"/>
  <c r="AC117" i="22"/>
  <c r="N117" i="22" s="1"/>
  <c r="AC117" i="24"/>
  <c r="N117" i="24" s="1"/>
  <c r="AC117" i="21"/>
  <c r="N117" i="21" s="1"/>
  <c r="AC117" i="19"/>
  <c r="N117" i="19" s="1"/>
  <c r="AC117" i="18"/>
  <c r="N117" i="18" s="1"/>
  <c r="AC117" i="17"/>
  <c r="N117" i="17" s="1"/>
  <c r="AC117" i="20"/>
  <c r="N117" i="20" s="1"/>
  <c r="AC117" i="1"/>
  <c r="R166" i="2"/>
  <c r="X77" i="2"/>
  <c r="D140" i="2"/>
  <c r="AQ70" i="2"/>
  <c r="AB71" i="2"/>
  <c r="AR71" i="2"/>
  <c r="AD69" i="2"/>
  <c r="E86" i="24"/>
  <c r="X85" i="27"/>
  <c r="M85" i="27" s="1"/>
  <c r="B85" i="27" s="1"/>
  <c r="C85" i="27" s="1"/>
  <c r="X85" i="23"/>
  <c r="M85" i="23" s="1"/>
  <c r="B85" i="23" s="1"/>
  <c r="C85" i="23" s="1"/>
  <c r="X85" i="19"/>
  <c r="M85" i="19" s="1"/>
  <c r="B85" i="19" s="1"/>
  <c r="C85" i="19" s="1"/>
  <c r="E86" i="1"/>
  <c r="E86" i="19"/>
  <c r="F86" i="22"/>
  <c r="K86" i="22" s="1"/>
  <c r="E86" i="27"/>
  <c r="AA71" i="2"/>
  <c r="AC71" i="2"/>
  <c r="E86" i="17"/>
  <c r="E86" i="25"/>
  <c r="X85" i="24"/>
  <c r="M85" i="24" s="1"/>
  <c r="B85" i="24" s="1"/>
  <c r="C85" i="24" s="1"/>
  <c r="X85" i="22"/>
  <c r="M85" i="22" s="1"/>
  <c r="B85" i="22" s="1"/>
  <c r="C85" i="22" s="1"/>
  <c r="X85" i="18"/>
  <c r="M85" i="18" s="1"/>
  <c r="B85" i="18" s="1"/>
  <c r="C85" i="18" s="1"/>
  <c r="E86" i="21"/>
  <c r="F86" i="23"/>
  <c r="K86" i="23" s="1"/>
  <c r="E86" i="26"/>
  <c r="F86" i="25"/>
  <c r="K86" i="25" s="1"/>
  <c r="AA70" i="2"/>
  <c r="Y71" i="2"/>
  <c r="E86" i="18"/>
  <c r="E86" i="20"/>
  <c r="X85" i="25"/>
  <c r="M85" i="25" s="1"/>
  <c r="B85" i="25" s="1"/>
  <c r="C85" i="25" s="1"/>
  <c r="X85" i="20"/>
  <c r="M85" i="20" s="1"/>
  <c r="B85" i="20" s="1"/>
  <c r="C85" i="20" s="1"/>
  <c r="X85" i="1"/>
  <c r="M85" i="1" s="1"/>
  <c r="F86" i="26"/>
  <c r="K86" i="26" s="1"/>
  <c r="F86" i="18"/>
  <c r="K86" i="18" s="1"/>
  <c r="F86" i="24"/>
  <c r="K86" i="24" s="1"/>
  <c r="F86" i="20"/>
  <c r="K86" i="20" s="1"/>
  <c r="F92" i="27"/>
  <c r="K92" i="27" s="1"/>
  <c r="E92" i="21"/>
  <c r="F86" i="19"/>
  <c r="K86" i="19" s="1"/>
  <c r="F86" i="27"/>
  <c r="K86" i="27" s="1"/>
  <c r="AS70" i="2"/>
  <c r="AP70" i="2"/>
  <c r="Y70" i="2"/>
  <c r="AR70" i="2"/>
  <c r="Z71" i="2"/>
  <c r="E86" i="23"/>
  <c r="X85" i="26"/>
  <c r="M85" i="26" s="1"/>
  <c r="B85" i="26" s="1"/>
  <c r="C85" i="26" s="1"/>
  <c r="X85" i="21"/>
  <c r="M85" i="21" s="1"/>
  <c r="B85" i="21" s="1"/>
  <c r="C85" i="21" s="1"/>
  <c r="X85" i="17"/>
  <c r="M85" i="17" s="1"/>
  <c r="B85" i="17" s="1"/>
  <c r="C85" i="17" s="1"/>
  <c r="F86" i="21"/>
  <c r="K86" i="21" s="1"/>
  <c r="E86" i="22"/>
  <c r="D167" i="2"/>
  <c r="X111" i="20"/>
  <c r="M111" i="20" s="1"/>
  <c r="B111" i="20" s="1"/>
  <c r="C111" i="20" s="1"/>
  <c r="X111" i="22"/>
  <c r="M111" i="22" s="1"/>
  <c r="B111" i="22" s="1"/>
  <c r="C111" i="22" s="1"/>
  <c r="X111" i="25"/>
  <c r="M111" i="25" s="1"/>
  <c r="B111" i="25" s="1"/>
  <c r="C111" i="25" s="1"/>
  <c r="AU70" i="2"/>
  <c r="AT71" i="2"/>
  <c r="C152" i="2"/>
  <c r="AC102" i="27"/>
  <c r="N102" i="27" s="1"/>
  <c r="AC102" i="26"/>
  <c r="N102" i="26" s="1"/>
  <c r="AC102" i="22"/>
  <c r="N102" i="22" s="1"/>
  <c r="AC102" i="20"/>
  <c r="N102" i="20" s="1"/>
  <c r="AC102" i="18"/>
  <c r="N102" i="18" s="1"/>
  <c r="AC102" i="23"/>
  <c r="N102" i="23" s="1"/>
  <c r="AC102" i="24"/>
  <c r="N102" i="24" s="1"/>
  <c r="AC102" i="21"/>
  <c r="N102" i="21" s="1"/>
  <c r="AC102" i="25"/>
  <c r="N102" i="25" s="1"/>
  <c r="AC102" i="19"/>
  <c r="N102" i="19" s="1"/>
  <c r="AC102" i="17"/>
  <c r="N102" i="17" s="1"/>
  <c r="AC102" i="1"/>
  <c r="R151" i="2"/>
  <c r="D151" i="2"/>
  <c r="C162" i="2"/>
  <c r="AC112" i="26"/>
  <c r="N112" i="26" s="1"/>
  <c r="AC112" i="21"/>
  <c r="N112" i="21" s="1"/>
  <c r="AC112" i="19"/>
  <c r="N112" i="19" s="1"/>
  <c r="AC112" i="27"/>
  <c r="N112" i="27" s="1"/>
  <c r="AC112" i="24"/>
  <c r="N112" i="24" s="1"/>
  <c r="AC112" i="25"/>
  <c r="N112" i="25" s="1"/>
  <c r="AC112" i="22"/>
  <c r="N112" i="22" s="1"/>
  <c r="AC112" i="23"/>
  <c r="N112" i="23" s="1"/>
  <c r="AC112" i="20"/>
  <c r="N112" i="20" s="1"/>
  <c r="AC112" i="18"/>
  <c r="N112" i="18" s="1"/>
  <c r="AC112" i="17"/>
  <c r="N112" i="17" s="1"/>
  <c r="AC112" i="1"/>
  <c r="R161" i="2"/>
  <c r="X111" i="17"/>
  <c r="M111" i="17" s="1"/>
  <c r="B111" i="17" s="1"/>
  <c r="C111" i="17" s="1"/>
  <c r="X111" i="23"/>
  <c r="M111" i="23" s="1"/>
  <c r="B111" i="23" s="1"/>
  <c r="C111" i="23" s="1"/>
  <c r="X111" i="27"/>
  <c r="M111" i="27" s="1"/>
  <c r="B111" i="27" s="1"/>
  <c r="C111" i="27" s="1"/>
  <c r="C157" i="2"/>
  <c r="AC107" i="26"/>
  <c r="N107" i="26" s="1"/>
  <c r="AC107" i="24"/>
  <c r="N107" i="24" s="1"/>
  <c r="AC107" i="27"/>
  <c r="N107" i="27" s="1"/>
  <c r="AC107" i="25"/>
  <c r="N107" i="25" s="1"/>
  <c r="AC107" i="23"/>
  <c r="N107" i="23" s="1"/>
  <c r="AC107" i="22"/>
  <c r="N107" i="22" s="1"/>
  <c r="AC107" i="19"/>
  <c r="N107" i="19" s="1"/>
  <c r="AC107" i="21"/>
  <c r="N107" i="21" s="1"/>
  <c r="AC107" i="17"/>
  <c r="N107" i="17" s="1"/>
  <c r="AC107" i="18"/>
  <c r="N107" i="18" s="1"/>
  <c r="AC107" i="20"/>
  <c r="N107" i="20" s="1"/>
  <c r="AC107" i="1"/>
  <c r="R156" i="2"/>
  <c r="C172" i="2"/>
  <c r="AC122" i="27"/>
  <c r="N122" i="27" s="1"/>
  <c r="AC122" i="26"/>
  <c r="N122" i="26" s="1"/>
  <c r="AC122" i="23"/>
  <c r="N122" i="23" s="1"/>
  <c r="AC122" i="22"/>
  <c r="N122" i="22" s="1"/>
  <c r="AC122" i="20"/>
  <c r="N122" i="20" s="1"/>
  <c r="AC122" i="18"/>
  <c r="N122" i="18" s="1"/>
  <c r="AC122" i="24"/>
  <c r="N122" i="24" s="1"/>
  <c r="AC122" i="25"/>
  <c r="N122" i="25" s="1"/>
  <c r="AC122" i="21"/>
  <c r="N122" i="21" s="1"/>
  <c r="AC122" i="19"/>
  <c r="N122" i="19" s="1"/>
  <c r="AC122" i="17"/>
  <c r="N122" i="17" s="1"/>
  <c r="AC122" i="1"/>
  <c r="R171" i="2"/>
  <c r="C177" i="2"/>
  <c r="AC97" i="27"/>
  <c r="N97" i="27" s="1"/>
  <c r="AC97" i="25"/>
  <c r="N97" i="25" s="1"/>
  <c r="AC97" i="23"/>
  <c r="N97" i="23" s="1"/>
  <c r="AC97" i="24"/>
  <c r="N97" i="24" s="1"/>
  <c r="AC97" i="26"/>
  <c r="N97" i="26" s="1"/>
  <c r="AC97" i="22"/>
  <c r="N97" i="22" s="1"/>
  <c r="AC97" i="21"/>
  <c r="N97" i="21" s="1"/>
  <c r="AC97" i="19"/>
  <c r="N97" i="19" s="1"/>
  <c r="AC97" i="20"/>
  <c r="N97" i="20" s="1"/>
  <c r="AC97" i="18"/>
  <c r="N97" i="18" s="1"/>
  <c r="AC97" i="17"/>
  <c r="N97" i="17" s="1"/>
  <c r="AC97" i="1"/>
  <c r="R146" i="2"/>
  <c r="F146" i="2"/>
  <c r="X96" i="27"/>
  <c r="M96" i="27" s="1"/>
  <c r="B96" i="27" s="1"/>
  <c r="C96" i="27" s="1"/>
  <c r="X96" i="25"/>
  <c r="M96" i="25" s="1"/>
  <c r="B96" i="25" s="1"/>
  <c r="C96" i="25" s="1"/>
  <c r="X96" i="26"/>
  <c r="M96" i="26" s="1"/>
  <c r="B96" i="26" s="1"/>
  <c r="C96" i="26" s="1"/>
  <c r="X96" i="23"/>
  <c r="M96" i="23" s="1"/>
  <c r="B96" i="23" s="1"/>
  <c r="C96" i="23" s="1"/>
  <c r="X96" i="24"/>
  <c r="M96" i="24" s="1"/>
  <c r="B96" i="24" s="1"/>
  <c r="C96" i="24" s="1"/>
  <c r="X96" i="21"/>
  <c r="M96" i="21" s="1"/>
  <c r="B96" i="21" s="1"/>
  <c r="C96" i="21" s="1"/>
  <c r="X96" i="20"/>
  <c r="M96" i="20" s="1"/>
  <c r="B96" i="20" s="1"/>
  <c r="C96" i="20" s="1"/>
  <c r="X96" i="22"/>
  <c r="M96" i="22" s="1"/>
  <c r="B96" i="22" s="1"/>
  <c r="C96" i="22" s="1"/>
  <c r="X96" i="19"/>
  <c r="M96" i="19" s="1"/>
  <c r="B96" i="19" s="1"/>
  <c r="C96" i="19" s="1"/>
  <c r="X96" i="18"/>
  <c r="M96" i="18" s="1"/>
  <c r="B96" i="18" s="1"/>
  <c r="C96" i="18" s="1"/>
  <c r="X96" i="17"/>
  <c r="M96" i="17" s="1"/>
  <c r="B96" i="17" s="1"/>
  <c r="C96" i="17" s="1"/>
  <c r="X96" i="1"/>
  <c r="M96" i="1" s="1"/>
  <c r="X106" i="27"/>
  <c r="M106" i="27" s="1"/>
  <c r="B106" i="27" s="1"/>
  <c r="C106" i="27" s="1"/>
  <c r="X106" i="26"/>
  <c r="M106" i="26" s="1"/>
  <c r="B106" i="26" s="1"/>
  <c r="C106" i="26" s="1"/>
  <c r="X106" i="25"/>
  <c r="M106" i="25" s="1"/>
  <c r="B106" i="25" s="1"/>
  <c r="C106" i="25" s="1"/>
  <c r="X106" i="24"/>
  <c r="M106" i="24" s="1"/>
  <c r="B106" i="24" s="1"/>
  <c r="C106" i="24" s="1"/>
  <c r="X106" i="21"/>
  <c r="M106" i="21" s="1"/>
  <c r="B106" i="21" s="1"/>
  <c r="C106" i="21" s="1"/>
  <c r="X106" i="22"/>
  <c r="M106" i="22" s="1"/>
  <c r="B106" i="22" s="1"/>
  <c r="C106" i="22" s="1"/>
  <c r="X106" i="23"/>
  <c r="M106" i="23" s="1"/>
  <c r="B106" i="23" s="1"/>
  <c r="C106" i="23" s="1"/>
  <c r="X106" i="17"/>
  <c r="M106" i="17" s="1"/>
  <c r="B106" i="17" s="1"/>
  <c r="C106" i="17" s="1"/>
  <c r="X106" i="20"/>
  <c r="M106" i="20" s="1"/>
  <c r="B106" i="20" s="1"/>
  <c r="C106" i="20" s="1"/>
  <c r="X106" i="19"/>
  <c r="M106" i="19" s="1"/>
  <c r="B106" i="19" s="1"/>
  <c r="C106" i="19" s="1"/>
  <c r="X106" i="18"/>
  <c r="M106" i="18" s="1"/>
  <c r="B106" i="18" s="1"/>
  <c r="C106" i="18" s="1"/>
  <c r="X106" i="1"/>
  <c r="M106" i="1" s="1"/>
  <c r="M110" i="1"/>
  <c r="M110" i="18"/>
  <c r="B110" i="18" s="1"/>
  <c r="C110" i="18" s="1"/>
  <c r="M110" i="24"/>
  <c r="B110" i="24" s="1"/>
  <c r="C110" i="24" s="1"/>
  <c r="X116" i="27"/>
  <c r="X116" i="26"/>
  <c r="X116" i="24"/>
  <c r="X116" i="23"/>
  <c r="X116" i="25"/>
  <c r="X116" i="22"/>
  <c r="X116" i="18"/>
  <c r="X116" i="21"/>
  <c r="X116" i="20"/>
  <c r="X116" i="19"/>
  <c r="X116" i="17"/>
  <c r="X116" i="1"/>
  <c r="M110" i="17"/>
  <c r="B110" i="17" s="1"/>
  <c r="C110" i="17" s="1"/>
  <c r="M110" i="19"/>
  <c r="B110" i="19" s="1"/>
  <c r="C110" i="19" s="1"/>
  <c r="M110" i="25"/>
  <c r="B110" i="25" s="1"/>
  <c r="C110" i="25" s="1"/>
  <c r="M110" i="21"/>
  <c r="B110" i="21" s="1"/>
  <c r="C110" i="21" s="1"/>
  <c r="M110" i="22"/>
  <c r="B110" i="22" s="1"/>
  <c r="C110" i="22" s="1"/>
  <c r="M110" i="26"/>
  <c r="B110" i="26" s="1"/>
  <c r="C110" i="26" s="1"/>
  <c r="M110" i="20"/>
  <c r="B110" i="20" s="1"/>
  <c r="C110" i="20" s="1"/>
  <c r="M110" i="23"/>
  <c r="B110" i="23" s="1"/>
  <c r="C110" i="23" s="1"/>
  <c r="M110" i="27"/>
  <c r="B110" i="27" s="1"/>
  <c r="C110" i="27" s="1"/>
  <c r="AO77" i="2"/>
  <c r="K151" i="2"/>
  <c r="F151" i="2"/>
  <c r="Q151" i="2" s="1"/>
  <c r="N151" i="2"/>
  <c r="O151" i="2" s="1"/>
  <c r="P151" i="2" s="1"/>
  <c r="G151" i="2"/>
  <c r="I151" i="2"/>
  <c r="M151" i="2"/>
  <c r="L151" i="2"/>
  <c r="H151" i="2"/>
  <c r="J151" i="2"/>
  <c r="K171" i="2"/>
  <c r="N171" i="2"/>
  <c r="O171" i="2" s="1"/>
  <c r="P171" i="2" s="1"/>
  <c r="F171" i="2"/>
  <c r="Q171" i="2" s="1"/>
  <c r="I171" i="2"/>
  <c r="M171" i="2"/>
  <c r="J171" i="2"/>
  <c r="L171" i="2"/>
  <c r="H171" i="2"/>
  <c r="G171" i="2"/>
  <c r="M166" i="2"/>
  <c r="G166" i="2"/>
  <c r="K166" i="2"/>
  <c r="L166" i="2"/>
  <c r="J166" i="2"/>
  <c r="H166" i="2"/>
  <c r="N166" i="2"/>
  <c r="O166" i="2" s="1"/>
  <c r="P166" i="2" s="1"/>
  <c r="F166" i="2"/>
  <c r="Q166" i="2" s="1"/>
  <c r="I166" i="2"/>
  <c r="H156" i="2"/>
  <c r="J156" i="2"/>
  <c r="M156" i="2"/>
  <c r="K156" i="2"/>
  <c r="F156" i="2"/>
  <c r="Q156" i="2" s="1"/>
  <c r="G156" i="2"/>
  <c r="L156" i="2"/>
  <c r="N156" i="2"/>
  <c r="O156" i="2" s="1"/>
  <c r="P156" i="2" s="1"/>
  <c r="I156" i="2"/>
  <c r="I161" i="2"/>
  <c r="N161" i="2"/>
  <c r="O161" i="2" s="1"/>
  <c r="P161" i="2" s="1"/>
  <c r="L161" i="2"/>
  <c r="F161" i="2"/>
  <c r="Q161" i="2" s="1"/>
  <c r="M161" i="2"/>
  <c r="J161" i="2"/>
  <c r="K161" i="2"/>
  <c r="H161" i="2"/>
  <c r="G161" i="2"/>
  <c r="C23" i="1"/>
  <c r="N23" i="1"/>
  <c r="N83" i="1"/>
  <c r="C83" i="1"/>
  <c r="B84" i="1"/>
  <c r="B24" i="1"/>
  <c r="AC103" i="26" l="1"/>
  <c r="N103" i="26" s="1"/>
  <c r="AC103" i="27"/>
  <c r="N103" i="27" s="1"/>
  <c r="AC103" i="24"/>
  <c r="N103" i="24" s="1"/>
  <c r="AC103" i="23"/>
  <c r="N103" i="23" s="1"/>
  <c r="AC103" i="25"/>
  <c r="N103" i="25" s="1"/>
  <c r="AC103" i="22"/>
  <c r="N103" i="22" s="1"/>
  <c r="AC103" i="20"/>
  <c r="N103" i="20" s="1"/>
  <c r="AC103" i="17"/>
  <c r="N103" i="17" s="1"/>
  <c r="AC103" i="18"/>
  <c r="N103" i="18" s="1"/>
  <c r="AC103" i="21"/>
  <c r="N103" i="21" s="1"/>
  <c r="AC103" i="19"/>
  <c r="N103" i="19" s="1"/>
  <c r="AC103" i="1"/>
  <c r="R152" i="2"/>
  <c r="F152" i="2"/>
  <c r="AP71" i="2"/>
  <c r="X78" i="2"/>
  <c r="C168" i="2"/>
  <c r="AC118" i="22"/>
  <c r="N118" i="22" s="1"/>
  <c r="AC118" i="20"/>
  <c r="N118" i="20" s="1"/>
  <c r="AC118" i="18"/>
  <c r="N118" i="18" s="1"/>
  <c r="AC118" i="26"/>
  <c r="N118" i="26" s="1"/>
  <c r="AC118" i="27"/>
  <c r="N118" i="27" s="1"/>
  <c r="AC118" i="25"/>
  <c r="N118" i="25" s="1"/>
  <c r="AC118" i="24"/>
  <c r="N118" i="24" s="1"/>
  <c r="AC118" i="23"/>
  <c r="N118" i="23" s="1"/>
  <c r="AC118" i="21"/>
  <c r="N118" i="21" s="1"/>
  <c r="AC118" i="19"/>
  <c r="N118" i="19" s="1"/>
  <c r="AC118" i="17"/>
  <c r="N118" i="17" s="1"/>
  <c r="R167" i="2"/>
  <c r="AC118" i="1"/>
  <c r="AC128" i="26"/>
  <c r="N128" i="26" s="1"/>
  <c r="AC128" i="21"/>
  <c r="N128" i="21" s="1"/>
  <c r="AC128" i="19"/>
  <c r="N128" i="19" s="1"/>
  <c r="AC128" i="17"/>
  <c r="N128" i="17" s="1"/>
  <c r="AC128" i="27"/>
  <c r="N128" i="27" s="1"/>
  <c r="AC128" i="25"/>
  <c r="N128" i="25" s="1"/>
  <c r="AC128" i="23"/>
  <c r="N128" i="23" s="1"/>
  <c r="AC128" i="24"/>
  <c r="N128" i="24" s="1"/>
  <c r="AC128" i="20"/>
  <c r="N128" i="20" s="1"/>
  <c r="AC128" i="18"/>
  <c r="N128" i="18" s="1"/>
  <c r="AC128" i="22"/>
  <c r="N128" i="22" s="1"/>
  <c r="AC128" i="1"/>
  <c r="N128" i="1" s="1"/>
  <c r="R177" i="2"/>
  <c r="C178" i="2"/>
  <c r="C183" i="2"/>
  <c r="C158" i="2"/>
  <c r="AC108" i="21"/>
  <c r="N108" i="21" s="1"/>
  <c r="AC108" i="19"/>
  <c r="N108" i="19" s="1"/>
  <c r="AC108" i="27"/>
  <c r="N108" i="27" s="1"/>
  <c r="AC108" i="26"/>
  <c r="N108" i="26" s="1"/>
  <c r="AC108" i="25"/>
  <c r="N108" i="25" s="1"/>
  <c r="AC108" i="24"/>
  <c r="N108" i="24" s="1"/>
  <c r="AC108" i="23"/>
  <c r="N108" i="23" s="1"/>
  <c r="AC108" i="22"/>
  <c r="N108" i="22" s="1"/>
  <c r="AC108" i="20"/>
  <c r="N108" i="20" s="1"/>
  <c r="AC108" i="18"/>
  <c r="N108" i="18" s="1"/>
  <c r="AC108" i="17"/>
  <c r="N108" i="17" s="1"/>
  <c r="AC108" i="1"/>
  <c r="R157" i="2"/>
  <c r="Q146" i="2"/>
  <c r="G146" i="2"/>
  <c r="H146" i="2" s="1"/>
  <c r="I146" i="2" s="1"/>
  <c r="J146" i="2" s="1"/>
  <c r="K146" i="2" s="1"/>
  <c r="M146" i="2" s="1"/>
  <c r="N146" i="2" s="1"/>
  <c r="O146" i="2" s="1"/>
  <c r="P146" i="2" s="1"/>
  <c r="C173" i="2"/>
  <c r="AC123" i="26"/>
  <c r="N123" i="26" s="1"/>
  <c r="AC123" i="24"/>
  <c r="N123" i="24" s="1"/>
  <c r="AC123" i="25"/>
  <c r="N123" i="25" s="1"/>
  <c r="AC123" i="27"/>
  <c r="N123" i="27" s="1"/>
  <c r="AC123" i="22"/>
  <c r="N123" i="22" s="1"/>
  <c r="AC123" i="23"/>
  <c r="N123" i="23" s="1"/>
  <c r="AC123" i="19"/>
  <c r="N123" i="19" s="1"/>
  <c r="AC123" i="20"/>
  <c r="N123" i="20" s="1"/>
  <c r="AC123" i="17"/>
  <c r="N123" i="17" s="1"/>
  <c r="AC123" i="21"/>
  <c r="N123" i="21" s="1"/>
  <c r="AC123" i="18"/>
  <c r="N123" i="18" s="1"/>
  <c r="AC123" i="1"/>
  <c r="R172" i="2"/>
  <c r="C163" i="2"/>
  <c r="AC113" i="27"/>
  <c r="N113" i="27" s="1"/>
  <c r="AC113" i="25"/>
  <c r="N113" i="25" s="1"/>
  <c r="AC113" i="23"/>
  <c r="N113" i="23" s="1"/>
  <c r="AC113" i="24"/>
  <c r="N113" i="24" s="1"/>
  <c r="AC113" i="26"/>
  <c r="N113" i="26" s="1"/>
  <c r="AC113" i="22"/>
  <c r="N113" i="22" s="1"/>
  <c r="AC113" i="19"/>
  <c r="N113" i="19" s="1"/>
  <c r="AC113" i="21"/>
  <c r="N113" i="21" s="1"/>
  <c r="AC113" i="20"/>
  <c r="N113" i="20" s="1"/>
  <c r="AC113" i="17"/>
  <c r="N113" i="17" s="1"/>
  <c r="AC113" i="18"/>
  <c r="N113" i="18" s="1"/>
  <c r="AC113" i="1"/>
  <c r="R162" i="2"/>
  <c r="D162" i="2"/>
  <c r="D168" i="2" s="1"/>
  <c r="D157" i="2"/>
  <c r="D163" i="2" s="1"/>
  <c r="D172" i="2"/>
  <c r="D178" i="2" s="1"/>
  <c r="D146" i="2"/>
  <c r="AC72" i="2"/>
  <c r="F92" i="1"/>
  <c r="K92" i="1" s="1"/>
  <c r="E92" i="27"/>
  <c r="F92" i="17"/>
  <c r="K92" i="17" s="1"/>
  <c r="F98" i="17"/>
  <c r="K98" i="17" s="1"/>
  <c r="F92" i="22"/>
  <c r="K92" i="22" s="1"/>
  <c r="F92" i="24"/>
  <c r="K92" i="24" s="1"/>
  <c r="X91" i="25"/>
  <c r="M91" i="25" s="1"/>
  <c r="B91" i="25" s="1"/>
  <c r="C91" i="25" s="1"/>
  <c r="X91" i="21"/>
  <c r="M91" i="21" s="1"/>
  <c r="B91" i="21" s="1"/>
  <c r="C91" i="21" s="1"/>
  <c r="X91" i="19"/>
  <c r="M91" i="19" s="1"/>
  <c r="B91" i="19" s="1"/>
  <c r="C91" i="19" s="1"/>
  <c r="E92" i="22"/>
  <c r="F92" i="26"/>
  <c r="K92" i="26" s="1"/>
  <c r="F92" i="19"/>
  <c r="K92" i="19" s="1"/>
  <c r="E92" i="24"/>
  <c r="E92" i="19"/>
  <c r="F92" i="18"/>
  <c r="K92" i="18" s="1"/>
  <c r="E92" i="17"/>
  <c r="F92" i="20"/>
  <c r="K92" i="20" s="1"/>
  <c r="E92" i="26"/>
  <c r="E92" i="18"/>
  <c r="X91" i="24"/>
  <c r="M91" i="24" s="1"/>
  <c r="B91" i="24" s="1"/>
  <c r="C91" i="24" s="1"/>
  <c r="X91" i="18"/>
  <c r="M91" i="18" s="1"/>
  <c r="B91" i="18" s="1"/>
  <c r="C91" i="18" s="1"/>
  <c r="X91" i="1"/>
  <c r="M91" i="1" s="1"/>
  <c r="E92" i="25"/>
  <c r="E92" i="20"/>
  <c r="X91" i="26"/>
  <c r="M91" i="26" s="1"/>
  <c r="B91" i="26" s="1"/>
  <c r="C91" i="26" s="1"/>
  <c r="X91" i="22"/>
  <c r="M91" i="22" s="1"/>
  <c r="B91" i="22" s="1"/>
  <c r="C91" i="22" s="1"/>
  <c r="X91" i="17"/>
  <c r="M91" i="17" s="1"/>
  <c r="B91" i="17" s="1"/>
  <c r="C91" i="17" s="1"/>
  <c r="F98" i="20"/>
  <c r="K98" i="20" s="1"/>
  <c r="AS71" i="2"/>
  <c r="AD71" i="2"/>
  <c r="F92" i="25"/>
  <c r="K92" i="25" s="1"/>
  <c r="F92" i="23"/>
  <c r="K92" i="23" s="1"/>
  <c r="E92" i="23"/>
  <c r="F92" i="21"/>
  <c r="K92" i="21" s="1"/>
  <c r="F98" i="27"/>
  <c r="K98" i="27" s="1"/>
  <c r="X91" i="27"/>
  <c r="M91" i="27" s="1"/>
  <c r="B91" i="27" s="1"/>
  <c r="C91" i="27" s="1"/>
  <c r="X91" i="23"/>
  <c r="M91" i="23" s="1"/>
  <c r="B91" i="23" s="1"/>
  <c r="C91" i="23" s="1"/>
  <c r="X91" i="20"/>
  <c r="M91" i="20" s="1"/>
  <c r="B91" i="20" s="1"/>
  <c r="C91" i="20" s="1"/>
  <c r="F98" i="26"/>
  <c r="K98" i="26" s="1"/>
  <c r="AD70" i="2"/>
  <c r="E92" i="1"/>
  <c r="E98" i="22"/>
  <c r="D177" i="2"/>
  <c r="D183" i="2" s="1"/>
  <c r="X102" i="27"/>
  <c r="M102" i="27" s="1"/>
  <c r="B102" i="27" s="1"/>
  <c r="C102" i="27" s="1"/>
  <c r="X102" i="26"/>
  <c r="M102" i="26" s="1"/>
  <c r="B102" i="26" s="1"/>
  <c r="C102" i="26" s="1"/>
  <c r="X102" i="23"/>
  <c r="M102" i="23" s="1"/>
  <c r="B102" i="23" s="1"/>
  <c r="C102" i="23" s="1"/>
  <c r="X102" i="25"/>
  <c r="M102" i="25" s="1"/>
  <c r="B102" i="25" s="1"/>
  <c r="C102" i="25" s="1"/>
  <c r="X102" i="21"/>
  <c r="M102" i="21" s="1"/>
  <c r="B102" i="21" s="1"/>
  <c r="C102" i="21" s="1"/>
  <c r="X102" i="24"/>
  <c r="M102" i="24" s="1"/>
  <c r="B102" i="24" s="1"/>
  <c r="C102" i="24" s="1"/>
  <c r="X102" i="20"/>
  <c r="M102" i="20" s="1"/>
  <c r="B102" i="20" s="1"/>
  <c r="C102" i="20" s="1"/>
  <c r="X102" i="17"/>
  <c r="M102" i="17" s="1"/>
  <c r="B102" i="17" s="1"/>
  <c r="C102" i="17" s="1"/>
  <c r="X102" i="22"/>
  <c r="M102" i="22" s="1"/>
  <c r="B102" i="22" s="1"/>
  <c r="C102" i="22" s="1"/>
  <c r="X102" i="19"/>
  <c r="M102" i="19" s="1"/>
  <c r="B102" i="19" s="1"/>
  <c r="C102" i="19" s="1"/>
  <c r="X102" i="18"/>
  <c r="M102" i="18" s="1"/>
  <c r="B102" i="18" s="1"/>
  <c r="C102" i="18" s="1"/>
  <c r="X102" i="1"/>
  <c r="M102" i="1" s="1"/>
  <c r="X118" i="27"/>
  <c r="M118" i="27" s="1"/>
  <c r="B118" i="27" s="1"/>
  <c r="C118" i="27" s="1"/>
  <c r="X118" i="25"/>
  <c r="M118" i="25" s="1"/>
  <c r="B118" i="25" s="1"/>
  <c r="C118" i="25" s="1"/>
  <c r="X118" i="26"/>
  <c r="M118" i="26" s="1"/>
  <c r="B118" i="26" s="1"/>
  <c r="C118" i="26" s="1"/>
  <c r="X118" i="23"/>
  <c r="M118" i="23" s="1"/>
  <c r="B118" i="23" s="1"/>
  <c r="C118" i="23" s="1"/>
  <c r="X118" i="24"/>
  <c r="M118" i="24" s="1"/>
  <c r="B118" i="24" s="1"/>
  <c r="C118" i="24" s="1"/>
  <c r="X118" i="20"/>
  <c r="M118" i="20" s="1"/>
  <c r="B118" i="20" s="1"/>
  <c r="C118" i="20" s="1"/>
  <c r="X118" i="19"/>
  <c r="M118" i="19" s="1"/>
  <c r="B118" i="19" s="1"/>
  <c r="C118" i="19" s="1"/>
  <c r="X118" i="21"/>
  <c r="M118" i="21" s="1"/>
  <c r="B118" i="21" s="1"/>
  <c r="C118" i="21" s="1"/>
  <c r="X118" i="18"/>
  <c r="M118" i="18" s="1"/>
  <c r="B118" i="18" s="1"/>
  <c r="C118" i="18" s="1"/>
  <c r="X118" i="22"/>
  <c r="M118" i="22" s="1"/>
  <c r="B118" i="22" s="1"/>
  <c r="C118" i="22" s="1"/>
  <c r="X118" i="17"/>
  <c r="M118" i="17" s="1"/>
  <c r="B118" i="17" s="1"/>
  <c r="C118" i="17" s="1"/>
  <c r="X118" i="1"/>
  <c r="M118" i="1" s="1"/>
  <c r="X112" i="27"/>
  <c r="M112" i="27" s="1"/>
  <c r="B112" i="27" s="1"/>
  <c r="C112" i="27" s="1"/>
  <c r="X112" i="25"/>
  <c r="M112" i="25" s="1"/>
  <c r="B112" i="25" s="1"/>
  <c r="C112" i="25" s="1"/>
  <c r="X112" i="26"/>
  <c r="M112" i="26" s="1"/>
  <c r="B112" i="26" s="1"/>
  <c r="C112" i="26" s="1"/>
  <c r="X112" i="24"/>
  <c r="M112" i="24" s="1"/>
  <c r="B112" i="24" s="1"/>
  <c r="C112" i="24" s="1"/>
  <c r="X112" i="23"/>
  <c r="M112" i="23" s="1"/>
  <c r="B112" i="23" s="1"/>
  <c r="C112" i="23" s="1"/>
  <c r="X112" i="22"/>
  <c r="M112" i="22" s="1"/>
  <c r="B112" i="22" s="1"/>
  <c r="C112" i="22" s="1"/>
  <c r="X112" i="21"/>
  <c r="M112" i="21" s="1"/>
  <c r="B112" i="21" s="1"/>
  <c r="C112" i="21" s="1"/>
  <c r="X112" i="18"/>
  <c r="M112" i="18" s="1"/>
  <c r="B112" i="18" s="1"/>
  <c r="C112" i="18" s="1"/>
  <c r="X112" i="17"/>
  <c r="M112" i="17" s="1"/>
  <c r="B112" i="17" s="1"/>
  <c r="C112" i="17" s="1"/>
  <c r="X112" i="20"/>
  <c r="M112" i="20" s="1"/>
  <c r="B112" i="20" s="1"/>
  <c r="C112" i="20" s="1"/>
  <c r="X112" i="19"/>
  <c r="M112" i="19" s="1"/>
  <c r="B112" i="19" s="1"/>
  <c r="C112" i="19" s="1"/>
  <c r="X112" i="1"/>
  <c r="M112" i="1" s="1"/>
  <c r="X107" i="27"/>
  <c r="M107" i="27" s="1"/>
  <c r="B107" i="27" s="1"/>
  <c r="C107" i="27" s="1"/>
  <c r="X107" i="26"/>
  <c r="M107" i="26" s="1"/>
  <c r="B107" i="26" s="1"/>
  <c r="C107" i="26" s="1"/>
  <c r="X107" i="25"/>
  <c r="M107" i="25" s="1"/>
  <c r="B107" i="25" s="1"/>
  <c r="C107" i="25" s="1"/>
  <c r="X107" i="24"/>
  <c r="M107" i="24" s="1"/>
  <c r="B107" i="24" s="1"/>
  <c r="C107" i="24" s="1"/>
  <c r="X107" i="21"/>
  <c r="M107" i="21" s="1"/>
  <c r="B107" i="21" s="1"/>
  <c r="C107" i="21" s="1"/>
  <c r="X107" i="22"/>
  <c r="M107" i="22" s="1"/>
  <c r="B107" i="22" s="1"/>
  <c r="C107" i="22" s="1"/>
  <c r="X107" i="23"/>
  <c r="M107" i="23" s="1"/>
  <c r="B107" i="23" s="1"/>
  <c r="C107" i="23" s="1"/>
  <c r="X107" i="20"/>
  <c r="M107" i="20" s="1"/>
  <c r="B107" i="20" s="1"/>
  <c r="C107" i="20" s="1"/>
  <c r="X107" i="19"/>
  <c r="M107" i="19" s="1"/>
  <c r="B107" i="19" s="1"/>
  <c r="C107" i="19" s="1"/>
  <c r="X107" i="17"/>
  <c r="M107" i="17" s="1"/>
  <c r="B107" i="17" s="1"/>
  <c r="C107" i="17" s="1"/>
  <c r="X107" i="18"/>
  <c r="M107" i="18" s="1"/>
  <c r="B107" i="18" s="1"/>
  <c r="C107" i="18" s="1"/>
  <c r="X107" i="1"/>
  <c r="M107" i="1" s="1"/>
  <c r="X117" i="27"/>
  <c r="M117" i="27" s="1"/>
  <c r="B117" i="27" s="1"/>
  <c r="C117" i="27" s="1"/>
  <c r="X117" i="25"/>
  <c r="M117" i="25" s="1"/>
  <c r="B117" i="25" s="1"/>
  <c r="C117" i="25" s="1"/>
  <c r="X117" i="26"/>
  <c r="M117" i="26" s="1"/>
  <c r="B117" i="26" s="1"/>
  <c r="C117" i="26" s="1"/>
  <c r="X117" i="23"/>
  <c r="M117" i="23" s="1"/>
  <c r="B117" i="23" s="1"/>
  <c r="C117" i="23" s="1"/>
  <c r="X117" i="24"/>
  <c r="M117" i="24" s="1"/>
  <c r="B117" i="24" s="1"/>
  <c r="C117" i="24" s="1"/>
  <c r="X117" i="20"/>
  <c r="M117" i="20" s="1"/>
  <c r="B117" i="20" s="1"/>
  <c r="C117" i="20" s="1"/>
  <c r="X117" i="19"/>
  <c r="M117" i="19" s="1"/>
  <c r="B117" i="19" s="1"/>
  <c r="C117" i="19" s="1"/>
  <c r="X117" i="21"/>
  <c r="M117" i="21" s="1"/>
  <c r="B117" i="21" s="1"/>
  <c r="C117" i="21" s="1"/>
  <c r="X117" i="18"/>
  <c r="M117" i="18" s="1"/>
  <c r="B117" i="18" s="1"/>
  <c r="C117" i="18" s="1"/>
  <c r="X117" i="22"/>
  <c r="M117" i="22" s="1"/>
  <c r="B117" i="22" s="1"/>
  <c r="C117" i="22" s="1"/>
  <c r="X117" i="17"/>
  <c r="M117" i="17" s="1"/>
  <c r="B117" i="17" s="1"/>
  <c r="C117" i="17" s="1"/>
  <c r="X117" i="1"/>
  <c r="M117" i="1" s="1"/>
  <c r="M116" i="17"/>
  <c r="B116" i="17" s="1"/>
  <c r="C116" i="17" s="1"/>
  <c r="M116" i="18"/>
  <c r="B116" i="18" s="1"/>
  <c r="C116" i="18" s="1"/>
  <c r="M116" i="24"/>
  <c r="B116" i="24" s="1"/>
  <c r="C116" i="24" s="1"/>
  <c r="M116" i="19"/>
  <c r="B116" i="19" s="1"/>
  <c r="C116" i="19" s="1"/>
  <c r="M116" i="22"/>
  <c r="B116" i="22" s="1"/>
  <c r="C116" i="22" s="1"/>
  <c r="M116" i="26"/>
  <c r="B116" i="26" s="1"/>
  <c r="C116" i="26" s="1"/>
  <c r="M116" i="20"/>
  <c r="B116" i="20" s="1"/>
  <c r="C116" i="20" s="1"/>
  <c r="M116" i="25"/>
  <c r="B116" i="25" s="1"/>
  <c r="C116" i="25" s="1"/>
  <c r="M116" i="27"/>
  <c r="B116" i="27" s="1"/>
  <c r="C116" i="27" s="1"/>
  <c r="X122" i="27"/>
  <c r="X122" i="26"/>
  <c r="X122" i="25"/>
  <c r="X122" i="24"/>
  <c r="X122" i="17"/>
  <c r="X122" i="22"/>
  <c r="X122" i="20"/>
  <c r="X122" i="19"/>
  <c r="X122" i="23"/>
  <c r="X122" i="21"/>
  <c r="X122" i="18"/>
  <c r="X122" i="1"/>
  <c r="M116" i="1"/>
  <c r="M116" i="21"/>
  <c r="B116" i="21" s="1"/>
  <c r="C116" i="21" s="1"/>
  <c r="M116" i="23"/>
  <c r="B116" i="23" s="1"/>
  <c r="C116" i="23" s="1"/>
  <c r="AO78" i="2"/>
  <c r="F157" i="2"/>
  <c r="Q157" i="2" s="1"/>
  <c r="H157" i="2"/>
  <c r="J157" i="2"/>
  <c r="K157" i="2"/>
  <c r="M157" i="2"/>
  <c r="G157" i="2"/>
  <c r="N157" i="2"/>
  <c r="O157" i="2" s="1"/>
  <c r="P157" i="2" s="1"/>
  <c r="L157" i="2"/>
  <c r="I157" i="2"/>
  <c r="N167" i="2"/>
  <c r="O167" i="2" s="1"/>
  <c r="P167" i="2" s="1"/>
  <c r="L167" i="2"/>
  <c r="K167" i="2"/>
  <c r="F167" i="2"/>
  <c r="Q167" i="2" s="1"/>
  <c r="H167" i="2"/>
  <c r="G167" i="2"/>
  <c r="J167" i="2"/>
  <c r="I167" i="2"/>
  <c r="M167" i="2"/>
  <c r="K177" i="2"/>
  <c r="I177" i="2"/>
  <c r="J177" i="2"/>
  <c r="N177" i="2"/>
  <c r="O177" i="2" s="1"/>
  <c r="P177" i="2" s="1"/>
  <c r="M177" i="2"/>
  <c r="F177" i="2"/>
  <c r="Q177" i="2" s="1"/>
  <c r="H177" i="2"/>
  <c r="L177" i="2"/>
  <c r="G177" i="2"/>
  <c r="G162" i="2"/>
  <c r="M162" i="2"/>
  <c r="J162" i="2"/>
  <c r="L162" i="2"/>
  <c r="N162" i="2"/>
  <c r="O162" i="2" s="1"/>
  <c r="P162" i="2" s="1"/>
  <c r="H162" i="2"/>
  <c r="I162" i="2"/>
  <c r="K162" i="2"/>
  <c r="F162" i="2"/>
  <c r="Q162" i="2" s="1"/>
  <c r="M172" i="2"/>
  <c r="H172" i="2"/>
  <c r="K172" i="2"/>
  <c r="G172" i="2"/>
  <c r="J172" i="2"/>
  <c r="N172" i="2"/>
  <c r="O172" i="2" s="1"/>
  <c r="P172" i="2" s="1"/>
  <c r="F172" i="2"/>
  <c r="Q172" i="2" s="1"/>
  <c r="I172" i="2"/>
  <c r="L172" i="2"/>
  <c r="B25" i="1"/>
  <c r="C24" i="1"/>
  <c r="N24" i="1"/>
  <c r="N84" i="1"/>
  <c r="C84" i="1"/>
  <c r="B85" i="1"/>
  <c r="AT73" i="2" l="1"/>
  <c r="AC109" i="27"/>
  <c r="N109" i="27" s="1"/>
  <c r="AC109" i="26"/>
  <c r="N109" i="26" s="1"/>
  <c r="AC109" i="25"/>
  <c r="N109" i="25" s="1"/>
  <c r="AC109" i="23"/>
  <c r="N109" i="23" s="1"/>
  <c r="AC109" i="22"/>
  <c r="N109" i="22" s="1"/>
  <c r="AC109" i="21"/>
  <c r="N109" i="21" s="1"/>
  <c r="AC109" i="20"/>
  <c r="N109" i="20" s="1"/>
  <c r="AC109" i="24"/>
  <c r="N109" i="24" s="1"/>
  <c r="AC109" i="18"/>
  <c r="N109" i="18" s="1"/>
  <c r="AC109" i="19"/>
  <c r="N109" i="19" s="1"/>
  <c r="AC109" i="17"/>
  <c r="N109" i="17" s="1"/>
  <c r="AC109" i="1"/>
  <c r="R158" i="2"/>
  <c r="F158" i="2"/>
  <c r="C174" i="2"/>
  <c r="AC124" i="27"/>
  <c r="N124" i="27" s="1"/>
  <c r="AC124" i="26"/>
  <c r="N124" i="26" s="1"/>
  <c r="AC124" i="21"/>
  <c r="N124" i="21" s="1"/>
  <c r="AC124" i="19"/>
  <c r="N124" i="19" s="1"/>
  <c r="AC124" i="25"/>
  <c r="N124" i="25" s="1"/>
  <c r="AC124" i="24"/>
  <c r="N124" i="24" s="1"/>
  <c r="AC124" i="23"/>
  <c r="N124" i="23" s="1"/>
  <c r="AC124" i="22"/>
  <c r="N124" i="22" s="1"/>
  <c r="AC124" i="20"/>
  <c r="N124" i="20" s="1"/>
  <c r="AC124" i="18"/>
  <c r="N124" i="18" s="1"/>
  <c r="AC124" i="17"/>
  <c r="N124" i="17" s="1"/>
  <c r="AC124" i="1"/>
  <c r="R173" i="2"/>
  <c r="X79" i="2"/>
  <c r="Q152" i="2"/>
  <c r="G152" i="2"/>
  <c r="H152" i="2" s="1"/>
  <c r="I152" i="2" s="1"/>
  <c r="J152" i="2" s="1"/>
  <c r="K152" i="2" s="1"/>
  <c r="M152" i="2" s="1"/>
  <c r="N152" i="2" s="1"/>
  <c r="O152" i="2" s="1"/>
  <c r="P152" i="2" s="1"/>
  <c r="D152" i="2"/>
  <c r="E98" i="17"/>
  <c r="E98" i="23"/>
  <c r="F98" i="25"/>
  <c r="K98" i="25" s="1"/>
  <c r="F98" i="21"/>
  <c r="K98" i="21" s="1"/>
  <c r="X97" i="27"/>
  <c r="M97" i="27" s="1"/>
  <c r="B97" i="27" s="1"/>
  <c r="C97" i="27" s="1"/>
  <c r="X97" i="24"/>
  <c r="M97" i="24" s="1"/>
  <c r="B97" i="24" s="1"/>
  <c r="C97" i="24" s="1"/>
  <c r="X97" i="19"/>
  <c r="M97" i="19" s="1"/>
  <c r="B97" i="19" s="1"/>
  <c r="C97" i="19" s="1"/>
  <c r="E98" i="20"/>
  <c r="AP72" i="2"/>
  <c r="E98" i="21"/>
  <c r="F98" i="1"/>
  <c r="K98" i="1" s="1"/>
  <c r="X97" i="1"/>
  <c r="M97" i="1" s="1"/>
  <c r="AC73" i="2"/>
  <c r="E98" i="19"/>
  <c r="E98" i="27"/>
  <c r="E98" i="26"/>
  <c r="E98" i="18"/>
  <c r="X97" i="25"/>
  <c r="M97" i="25" s="1"/>
  <c r="B97" i="25" s="1"/>
  <c r="C97" i="25" s="1"/>
  <c r="X97" i="21"/>
  <c r="M97" i="21" s="1"/>
  <c r="B97" i="21" s="1"/>
  <c r="C97" i="21" s="1"/>
  <c r="X97" i="18"/>
  <c r="M97" i="18" s="1"/>
  <c r="B97" i="18" s="1"/>
  <c r="C97" i="18" s="1"/>
  <c r="E98" i="25"/>
  <c r="E104" i="18"/>
  <c r="AR72" i="2"/>
  <c r="F98" i="19"/>
  <c r="K98" i="19" s="1"/>
  <c r="X97" i="22"/>
  <c r="M97" i="22" s="1"/>
  <c r="B97" i="22" s="1"/>
  <c r="C97" i="22" s="1"/>
  <c r="Z73" i="2"/>
  <c r="AB72" i="2"/>
  <c r="AQ72" i="2"/>
  <c r="Y72" i="2"/>
  <c r="F98" i="18"/>
  <c r="K98" i="18" s="1"/>
  <c r="F98" i="24"/>
  <c r="K98" i="24" s="1"/>
  <c r="F98" i="23"/>
  <c r="K98" i="23" s="1"/>
  <c r="E98" i="24"/>
  <c r="X97" i="26"/>
  <c r="M97" i="26" s="1"/>
  <c r="B97" i="26" s="1"/>
  <c r="C97" i="26" s="1"/>
  <c r="X97" i="20"/>
  <c r="M97" i="20" s="1"/>
  <c r="B97" i="20" s="1"/>
  <c r="C97" i="20" s="1"/>
  <c r="X97" i="17"/>
  <c r="M97" i="17" s="1"/>
  <c r="B97" i="17" s="1"/>
  <c r="C97" i="17" s="1"/>
  <c r="F98" i="22"/>
  <c r="K98" i="22" s="1"/>
  <c r="AS72" i="2"/>
  <c r="AR73" i="2"/>
  <c r="AB73" i="2"/>
  <c r="E98" i="1"/>
  <c r="X97" i="23"/>
  <c r="M97" i="23" s="1"/>
  <c r="B97" i="23" s="1"/>
  <c r="C97" i="23" s="1"/>
  <c r="AU71" i="2"/>
  <c r="C164" i="2"/>
  <c r="AC114" i="22"/>
  <c r="N114" i="22" s="1"/>
  <c r="AC114" i="20"/>
  <c r="N114" i="20" s="1"/>
  <c r="AC114" i="18"/>
  <c r="N114" i="18" s="1"/>
  <c r="AC114" i="27"/>
  <c r="N114" i="27" s="1"/>
  <c r="AC114" i="25"/>
  <c r="N114" i="25" s="1"/>
  <c r="AC114" i="26"/>
  <c r="N114" i="26" s="1"/>
  <c r="AC114" i="23"/>
  <c r="N114" i="23" s="1"/>
  <c r="AC114" i="21"/>
  <c r="N114" i="21" s="1"/>
  <c r="AC114" i="19"/>
  <c r="N114" i="19" s="1"/>
  <c r="AC114" i="24"/>
  <c r="N114" i="24" s="1"/>
  <c r="AC114" i="17"/>
  <c r="N114" i="17" s="1"/>
  <c r="AC114" i="1"/>
  <c r="R163" i="2"/>
  <c r="C184" i="2"/>
  <c r="AC134" i="22"/>
  <c r="N134" i="22" s="1"/>
  <c r="AC134" i="20"/>
  <c r="N134" i="20" s="1"/>
  <c r="AC134" i="18"/>
  <c r="N134" i="18" s="1"/>
  <c r="AC134" i="26"/>
  <c r="N134" i="26" s="1"/>
  <c r="AC134" i="27"/>
  <c r="N134" i="27" s="1"/>
  <c r="AC134" i="25"/>
  <c r="N134" i="25" s="1"/>
  <c r="AC134" i="23"/>
  <c r="N134" i="23" s="1"/>
  <c r="AC134" i="21"/>
  <c r="N134" i="21" s="1"/>
  <c r="AC134" i="24"/>
  <c r="N134" i="24" s="1"/>
  <c r="AC134" i="19"/>
  <c r="N134" i="19" s="1"/>
  <c r="AC134" i="17"/>
  <c r="N134" i="17" s="1"/>
  <c r="AC134" i="1"/>
  <c r="N134" i="1" s="1"/>
  <c r="C189" i="2"/>
  <c r="D189" i="2" s="1"/>
  <c r="R183" i="2"/>
  <c r="C169" i="2"/>
  <c r="AC119" i="26"/>
  <c r="N119" i="26" s="1"/>
  <c r="AC119" i="27"/>
  <c r="N119" i="27" s="1"/>
  <c r="AC119" i="24"/>
  <c r="N119" i="24" s="1"/>
  <c r="AC119" i="23"/>
  <c r="N119" i="23" s="1"/>
  <c r="AC119" i="25"/>
  <c r="N119" i="25" s="1"/>
  <c r="AC119" i="21"/>
  <c r="N119" i="21" s="1"/>
  <c r="AC119" i="22"/>
  <c r="N119" i="22" s="1"/>
  <c r="AC119" i="20"/>
  <c r="N119" i="20" s="1"/>
  <c r="AC119" i="19"/>
  <c r="N119" i="19" s="1"/>
  <c r="AC119" i="17"/>
  <c r="N119" i="17" s="1"/>
  <c r="AC119" i="18"/>
  <c r="N119" i="18" s="1"/>
  <c r="AC119" i="1"/>
  <c r="R168" i="2"/>
  <c r="AT72" i="2"/>
  <c r="D184" i="2"/>
  <c r="D174" i="2"/>
  <c r="D173" i="2"/>
  <c r="D179" i="2" s="1"/>
  <c r="C179" i="2"/>
  <c r="AC129" i="27"/>
  <c r="N129" i="27" s="1"/>
  <c r="AC129" i="25"/>
  <c r="N129" i="25" s="1"/>
  <c r="AC129" i="23"/>
  <c r="N129" i="23" s="1"/>
  <c r="AC129" i="26"/>
  <c r="N129" i="26" s="1"/>
  <c r="AC129" i="24"/>
  <c r="N129" i="24" s="1"/>
  <c r="AC129" i="22"/>
  <c r="N129" i="22" s="1"/>
  <c r="AC129" i="21"/>
  <c r="N129" i="21" s="1"/>
  <c r="AC129" i="19"/>
  <c r="N129" i="19" s="1"/>
  <c r="AC129" i="20"/>
  <c r="N129" i="20" s="1"/>
  <c r="AC129" i="18"/>
  <c r="N129" i="18" s="1"/>
  <c r="AC129" i="17"/>
  <c r="N129" i="17" s="1"/>
  <c r="AC129" i="1"/>
  <c r="N129" i="1" s="1"/>
  <c r="R178" i="2"/>
  <c r="X113" i="27"/>
  <c r="M113" i="27" s="1"/>
  <c r="B113" i="27" s="1"/>
  <c r="C113" i="27" s="1"/>
  <c r="X113" i="25"/>
  <c r="M113" i="25" s="1"/>
  <c r="B113" i="25" s="1"/>
  <c r="C113" i="25" s="1"/>
  <c r="X113" i="26"/>
  <c r="M113" i="26" s="1"/>
  <c r="B113" i="26" s="1"/>
  <c r="C113" i="26" s="1"/>
  <c r="X113" i="24"/>
  <c r="M113" i="24" s="1"/>
  <c r="B113" i="24" s="1"/>
  <c r="C113" i="24" s="1"/>
  <c r="X113" i="23"/>
  <c r="M113" i="23" s="1"/>
  <c r="B113" i="23" s="1"/>
  <c r="C113" i="23" s="1"/>
  <c r="X113" i="22"/>
  <c r="M113" i="22" s="1"/>
  <c r="B113" i="22" s="1"/>
  <c r="C113" i="22" s="1"/>
  <c r="X113" i="21"/>
  <c r="M113" i="21" s="1"/>
  <c r="B113" i="21" s="1"/>
  <c r="C113" i="21" s="1"/>
  <c r="X113" i="18"/>
  <c r="M113" i="18" s="1"/>
  <c r="B113" i="18" s="1"/>
  <c r="C113" i="18" s="1"/>
  <c r="X113" i="17"/>
  <c r="M113" i="17" s="1"/>
  <c r="B113" i="17" s="1"/>
  <c r="C113" i="17" s="1"/>
  <c r="X113" i="20"/>
  <c r="M113" i="20" s="1"/>
  <c r="B113" i="20" s="1"/>
  <c r="C113" i="20" s="1"/>
  <c r="X113" i="19"/>
  <c r="M113" i="19" s="1"/>
  <c r="B113" i="19" s="1"/>
  <c r="C113" i="19" s="1"/>
  <c r="X113" i="1"/>
  <c r="M113" i="1" s="1"/>
  <c r="X124" i="27"/>
  <c r="M124" i="27" s="1"/>
  <c r="B124" i="27" s="1"/>
  <c r="C124" i="27" s="1"/>
  <c r="X124" i="26"/>
  <c r="M124" i="26" s="1"/>
  <c r="B124" i="26" s="1"/>
  <c r="C124" i="26" s="1"/>
  <c r="X124" i="23"/>
  <c r="M124" i="23" s="1"/>
  <c r="B124" i="23" s="1"/>
  <c r="C124" i="23" s="1"/>
  <c r="X124" i="25"/>
  <c r="M124" i="25" s="1"/>
  <c r="B124" i="25" s="1"/>
  <c r="C124" i="25" s="1"/>
  <c r="X124" i="24"/>
  <c r="M124" i="24" s="1"/>
  <c r="B124" i="24" s="1"/>
  <c r="C124" i="24" s="1"/>
  <c r="X124" i="21"/>
  <c r="M124" i="21" s="1"/>
  <c r="B124" i="21" s="1"/>
  <c r="C124" i="21" s="1"/>
  <c r="X124" i="22"/>
  <c r="M124" i="22" s="1"/>
  <c r="B124" i="22" s="1"/>
  <c r="C124" i="22" s="1"/>
  <c r="X124" i="20"/>
  <c r="M124" i="20" s="1"/>
  <c r="B124" i="20" s="1"/>
  <c r="C124" i="20" s="1"/>
  <c r="X124" i="17"/>
  <c r="M124" i="17" s="1"/>
  <c r="B124" i="17" s="1"/>
  <c r="C124" i="17" s="1"/>
  <c r="X124" i="19"/>
  <c r="M124" i="19" s="1"/>
  <c r="B124" i="19" s="1"/>
  <c r="C124" i="19" s="1"/>
  <c r="X124" i="18"/>
  <c r="M124" i="18" s="1"/>
  <c r="B124" i="18" s="1"/>
  <c r="C124" i="18" s="1"/>
  <c r="X124" i="1"/>
  <c r="M124" i="1" s="1"/>
  <c r="X108" i="27"/>
  <c r="M108" i="27" s="1"/>
  <c r="B108" i="27" s="1"/>
  <c r="C108" i="27" s="1"/>
  <c r="X108" i="26"/>
  <c r="M108" i="26" s="1"/>
  <c r="B108" i="26" s="1"/>
  <c r="C108" i="26" s="1"/>
  <c r="X108" i="25"/>
  <c r="M108" i="25" s="1"/>
  <c r="B108" i="25" s="1"/>
  <c r="C108" i="25" s="1"/>
  <c r="X108" i="24"/>
  <c r="M108" i="24" s="1"/>
  <c r="B108" i="24" s="1"/>
  <c r="C108" i="24" s="1"/>
  <c r="X108" i="21"/>
  <c r="M108" i="21" s="1"/>
  <c r="B108" i="21" s="1"/>
  <c r="C108" i="21" s="1"/>
  <c r="X108" i="22"/>
  <c r="M108" i="22" s="1"/>
  <c r="B108" i="22" s="1"/>
  <c r="C108" i="22" s="1"/>
  <c r="X108" i="23"/>
  <c r="M108" i="23" s="1"/>
  <c r="B108" i="23" s="1"/>
  <c r="C108" i="23" s="1"/>
  <c r="X108" i="17"/>
  <c r="M108" i="17" s="1"/>
  <c r="B108" i="17" s="1"/>
  <c r="C108" i="17" s="1"/>
  <c r="X108" i="20"/>
  <c r="M108" i="20" s="1"/>
  <c r="B108" i="20" s="1"/>
  <c r="C108" i="20" s="1"/>
  <c r="X108" i="19"/>
  <c r="M108" i="19" s="1"/>
  <c r="B108" i="19" s="1"/>
  <c r="C108" i="19" s="1"/>
  <c r="X108" i="18"/>
  <c r="M108" i="18" s="1"/>
  <c r="B108" i="18" s="1"/>
  <c r="C108" i="18" s="1"/>
  <c r="X108" i="1"/>
  <c r="M108" i="1" s="1"/>
  <c r="X123" i="27"/>
  <c r="M123" i="27" s="1"/>
  <c r="B123" i="27" s="1"/>
  <c r="C123" i="27" s="1"/>
  <c r="X123" i="26"/>
  <c r="M123" i="26" s="1"/>
  <c r="B123" i="26" s="1"/>
  <c r="C123" i="26" s="1"/>
  <c r="X123" i="23"/>
  <c r="M123" i="23" s="1"/>
  <c r="B123" i="23" s="1"/>
  <c r="C123" i="23" s="1"/>
  <c r="X123" i="25"/>
  <c r="M123" i="25" s="1"/>
  <c r="B123" i="25" s="1"/>
  <c r="C123" i="25" s="1"/>
  <c r="X123" i="24"/>
  <c r="M123" i="24" s="1"/>
  <c r="B123" i="24" s="1"/>
  <c r="C123" i="24" s="1"/>
  <c r="X123" i="21"/>
  <c r="M123" i="21" s="1"/>
  <c r="B123" i="21" s="1"/>
  <c r="C123" i="21" s="1"/>
  <c r="X123" i="22"/>
  <c r="M123" i="22" s="1"/>
  <c r="B123" i="22" s="1"/>
  <c r="C123" i="22" s="1"/>
  <c r="X123" i="20"/>
  <c r="M123" i="20" s="1"/>
  <c r="B123" i="20" s="1"/>
  <c r="C123" i="20" s="1"/>
  <c r="X123" i="17"/>
  <c r="M123" i="17" s="1"/>
  <c r="B123" i="17" s="1"/>
  <c r="C123" i="17" s="1"/>
  <c r="X123" i="18"/>
  <c r="M123" i="18" s="1"/>
  <c r="B123" i="18" s="1"/>
  <c r="C123" i="18" s="1"/>
  <c r="X123" i="19"/>
  <c r="M123" i="19" s="1"/>
  <c r="B123" i="19" s="1"/>
  <c r="C123" i="19" s="1"/>
  <c r="X123" i="1"/>
  <c r="M123" i="1" s="1"/>
  <c r="X128" i="27"/>
  <c r="X128" i="26"/>
  <c r="X128" i="25"/>
  <c r="X128" i="24"/>
  <c r="X128" i="22"/>
  <c r="X128" i="23"/>
  <c r="X128" i="21"/>
  <c r="X128" i="20"/>
  <c r="X128" i="19"/>
  <c r="X128" i="18"/>
  <c r="X128" i="17"/>
  <c r="X128" i="1"/>
  <c r="M122" i="23"/>
  <c r="B122" i="23" s="1"/>
  <c r="C122" i="23" s="1"/>
  <c r="M122" i="17"/>
  <c r="B122" i="17" s="1"/>
  <c r="C122" i="17" s="1"/>
  <c r="M122" i="27"/>
  <c r="B122" i="27" s="1"/>
  <c r="C122" i="27" s="1"/>
  <c r="M122" i="1"/>
  <c r="M122" i="19"/>
  <c r="B122" i="19" s="1"/>
  <c r="C122" i="19" s="1"/>
  <c r="M122" i="24"/>
  <c r="B122" i="24" s="1"/>
  <c r="C122" i="24" s="1"/>
  <c r="M122" i="18"/>
  <c r="B122" i="18" s="1"/>
  <c r="C122" i="18" s="1"/>
  <c r="M122" i="20"/>
  <c r="B122" i="20" s="1"/>
  <c r="C122" i="20" s="1"/>
  <c r="M122" i="25"/>
  <c r="B122" i="25" s="1"/>
  <c r="C122" i="25" s="1"/>
  <c r="M122" i="21"/>
  <c r="B122" i="21" s="1"/>
  <c r="C122" i="21" s="1"/>
  <c r="M122" i="22"/>
  <c r="B122" i="22" s="1"/>
  <c r="C122" i="22" s="1"/>
  <c r="M122" i="26"/>
  <c r="B122" i="26" s="1"/>
  <c r="C122" i="26" s="1"/>
  <c r="AO79" i="2"/>
  <c r="I168" i="2"/>
  <c r="H168" i="2"/>
  <c r="N168" i="2"/>
  <c r="O168" i="2" s="1"/>
  <c r="P168" i="2" s="1"/>
  <c r="G168" i="2"/>
  <c r="M168" i="2"/>
  <c r="F168" i="2"/>
  <c r="Q168" i="2" s="1"/>
  <c r="K168" i="2"/>
  <c r="L168" i="2"/>
  <c r="J168" i="2"/>
  <c r="M178" i="2"/>
  <c r="G178" i="2"/>
  <c r="K178" i="2"/>
  <c r="N178" i="2"/>
  <c r="O178" i="2" s="1"/>
  <c r="P178" i="2" s="1"/>
  <c r="H178" i="2"/>
  <c r="J178" i="2"/>
  <c r="L178" i="2"/>
  <c r="F178" i="2"/>
  <c r="Q178" i="2" s="1"/>
  <c r="I178" i="2"/>
  <c r="G163" i="2"/>
  <c r="F163" i="2"/>
  <c r="Q163" i="2" s="1"/>
  <c r="H163" i="2"/>
  <c r="J163" i="2"/>
  <c r="M163" i="2"/>
  <c r="I163" i="2"/>
  <c r="N163" i="2"/>
  <c r="O163" i="2" s="1"/>
  <c r="P163" i="2" s="1"/>
  <c r="K163" i="2"/>
  <c r="L163" i="2"/>
  <c r="K183" i="2"/>
  <c r="M183" i="2"/>
  <c r="N183" i="2"/>
  <c r="O183" i="2" s="1"/>
  <c r="P183" i="2" s="1"/>
  <c r="F183" i="2"/>
  <c r="Q183" i="2" s="1"/>
  <c r="J183" i="2"/>
  <c r="I183" i="2"/>
  <c r="G183" i="2"/>
  <c r="H183" i="2"/>
  <c r="L183" i="2"/>
  <c r="N173" i="2"/>
  <c r="O173" i="2" s="1"/>
  <c r="P173" i="2" s="1"/>
  <c r="H173" i="2"/>
  <c r="F173" i="2"/>
  <c r="Q173" i="2" s="1"/>
  <c r="I173" i="2"/>
  <c r="J173" i="2"/>
  <c r="G173" i="2"/>
  <c r="L173" i="2"/>
  <c r="K173" i="2"/>
  <c r="M173" i="2"/>
  <c r="N85" i="1"/>
  <c r="C85" i="1"/>
  <c r="B86" i="1"/>
  <c r="B26" i="1"/>
  <c r="C25" i="1"/>
  <c r="N25" i="1"/>
  <c r="AC115" i="26" l="1"/>
  <c r="N115" i="26" s="1"/>
  <c r="AC115" i="24"/>
  <c r="N115" i="24" s="1"/>
  <c r="AC115" i="27"/>
  <c r="N115" i="27" s="1"/>
  <c r="AC115" i="25"/>
  <c r="N115" i="25" s="1"/>
  <c r="AC115" i="23"/>
  <c r="N115" i="23" s="1"/>
  <c r="AC115" i="22"/>
  <c r="N115" i="22" s="1"/>
  <c r="AC115" i="21"/>
  <c r="N115" i="21" s="1"/>
  <c r="AC115" i="20"/>
  <c r="N115" i="20" s="1"/>
  <c r="AC115" i="19"/>
  <c r="N115" i="19" s="1"/>
  <c r="AC115" i="18"/>
  <c r="N115" i="18" s="1"/>
  <c r="AC115" i="17"/>
  <c r="N115" i="17" s="1"/>
  <c r="AC115" i="1"/>
  <c r="R164" i="2"/>
  <c r="F164" i="2"/>
  <c r="X80" i="2"/>
  <c r="C175" i="2"/>
  <c r="AC125" i="27"/>
  <c r="N125" i="27" s="1"/>
  <c r="AC125" i="26"/>
  <c r="N125" i="26" s="1"/>
  <c r="AC125" i="25"/>
  <c r="N125" i="25" s="1"/>
  <c r="AC125" i="23"/>
  <c r="N125" i="23" s="1"/>
  <c r="AC125" i="24"/>
  <c r="N125" i="24" s="1"/>
  <c r="AC125" i="22"/>
  <c r="N125" i="22" s="1"/>
  <c r="AC125" i="20"/>
  <c r="N125" i="20" s="1"/>
  <c r="AC125" i="21"/>
  <c r="N125" i="21" s="1"/>
  <c r="AC125" i="18"/>
  <c r="N125" i="18" s="1"/>
  <c r="AC125" i="17"/>
  <c r="N125" i="17" s="1"/>
  <c r="AC125" i="19"/>
  <c r="N125" i="19" s="1"/>
  <c r="AC125" i="1"/>
  <c r="R174" i="2"/>
  <c r="C180" i="2"/>
  <c r="AC130" i="27"/>
  <c r="N130" i="27" s="1"/>
  <c r="AC130" i="22"/>
  <c r="N130" i="22" s="1"/>
  <c r="AC130" i="20"/>
  <c r="N130" i="20" s="1"/>
  <c r="AC130" i="18"/>
  <c r="N130" i="18" s="1"/>
  <c r="AC130" i="26"/>
  <c r="N130" i="26" s="1"/>
  <c r="AC130" i="25"/>
  <c r="N130" i="25" s="1"/>
  <c r="AC130" i="23"/>
  <c r="N130" i="23" s="1"/>
  <c r="AC130" i="24"/>
  <c r="N130" i="24" s="1"/>
  <c r="AC130" i="21"/>
  <c r="N130" i="21" s="1"/>
  <c r="AC130" i="19"/>
  <c r="N130" i="19" s="1"/>
  <c r="AC130" i="17"/>
  <c r="N130" i="17" s="1"/>
  <c r="R179" i="2"/>
  <c r="AC130" i="1"/>
  <c r="N130" i="1" s="1"/>
  <c r="C170" i="2"/>
  <c r="AC120" i="25"/>
  <c r="N120" i="25" s="1"/>
  <c r="AC120" i="21"/>
  <c r="N120" i="21" s="1"/>
  <c r="AC120" i="19"/>
  <c r="N120" i="19" s="1"/>
  <c r="AC120" i="27"/>
  <c r="N120" i="27" s="1"/>
  <c r="AC120" i="22"/>
  <c r="N120" i="22" s="1"/>
  <c r="AC120" i="26"/>
  <c r="N120" i="26" s="1"/>
  <c r="AC120" i="23"/>
  <c r="N120" i="23" s="1"/>
  <c r="AC120" i="24"/>
  <c r="N120" i="24" s="1"/>
  <c r="AC120" i="18"/>
  <c r="N120" i="18" s="1"/>
  <c r="AC120" i="20"/>
  <c r="N120" i="20" s="1"/>
  <c r="AC120" i="17"/>
  <c r="N120" i="17" s="1"/>
  <c r="AC120" i="1"/>
  <c r="R169" i="2"/>
  <c r="C185" i="2"/>
  <c r="AC135" i="26"/>
  <c r="N135" i="26" s="1"/>
  <c r="AC135" i="27"/>
  <c r="N135" i="27" s="1"/>
  <c r="AC135" i="24"/>
  <c r="N135" i="24" s="1"/>
  <c r="AC135" i="23"/>
  <c r="N135" i="23" s="1"/>
  <c r="AC135" i="22"/>
  <c r="N135" i="22" s="1"/>
  <c r="AC135" i="25"/>
  <c r="N135" i="25" s="1"/>
  <c r="AC135" i="20"/>
  <c r="N135" i="20" s="1"/>
  <c r="AC135" i="17"/>
  <c r="N135" i="17" s="1"/>
  <c r="AC135" i="19"/>
  <c r="N135" i="19" s="1"/>
  <c r="AC135" i="18"/>
  <c r="N135" i="18" s="1"/>
  <c r="AC135" i="21"/>
  <c r="N135" i="21" s="1"/>
  <c r="AC135" i="1"/>
  <c r="N135" i="1" s="1"/>
  <c r="R184" i="2"/>
  <c r="AP73" i="2"/>
  <c r="Q158" i="2"/>
  <c r="G158" i="2"/>
  <c r="H158" i="2" s="1"/>
  <c r="I158" i="2" s="1"/>
  <c r="J158" i="2" s="1"/>
  <c r="K158" i="2" s="1"/>
  <c r="M158" i="2" s="1"/>
  <c r="N158" i="2" s="1"/>
  <c r="O158" i="2" s="1"/>
  <c r="P158" i="2" s="1"/>
  <c r="D169" i="2"/>
  <c r="D175" i="2" s="1"/>
  <c r="D190" i="2"/>
  <c r="C190" i="2"/>
  <c r="AC140" i="21"/>
  <c r="N140" i="21" s="1"/>
  <c r="AC140" i="19"/>
  <c r="N140" i="19" s="1"/>
  <c r="AC140" i="17"/>
  <c r="N140" i="17" s="1"/>
  <c r="AC140" i="25"/>
  <c r="N140" i="25" s="1"/>
  <c r="AC140" i="26"/>
  <c r="N140" i="26" s="1"/>
  <c r="AC140" i="27"/>
  <c r="N140" i="27" s="1"/>
  <c r="AC140" i="22"/>
  <c r="N140" i="22" s="1"/>
  <c r="AC140" i="20"/>
  <c r="N140" i="20" s="1"/>
  <c r="AC140" i="24"/>
  <c r="N140" i="24" s="1"/>
  <c r="AC140" i="23"/>
  <c r="N140" i="23" s="1"/>
  <c r="AC140" i="18"/>
  <c r="N140" i="18" s="1"/>
  <c r="AC140" i="1"/>
  <c r="N140" i="1" s="1"/>
  <c r="R189" i="2"/>
  <c r="C195" i="2"/>
  <c r="AT74" i="2"/>
  <c r="D158" i="2"/>
  <c r="Y73" i="2"/>
  <c r="AP74" i="2"/>
  <c r="AQ74" i="2"/>
  <c r="E104" i="27"/>
  <c r="F104" i="18"/>
  <c r="K104" i="18" s="1"/>
  <c r="E104" i="26"/>
  <c r="X103" i="26"/>
  <c r="M103" i="26" s="1"/>
  <c r="B103" i="26" s="1"/>
  <c r="C103" i="26" s="1"/>
  <c r="X103" i="24"/>
  <c r="M103" i="24" s="1"/>
  <c r="B103" i="24" s="1"/>
  <c r="C103" i="24" s="1"/>
  <c r="X103" i="22"/>
  <c r="M103" i="22" s="1"/>
  <c r="B103" i="22" s="1"/>
  <c r="C103" i="22" s="1"/>
  <c r="F104" i="23"/>
  <c r="K104" i="23" s="1"/>
  <c r="F104" i="20"/>
  <c r="K104" i="20" s="1"/>
  <c r="E104" i="23"/>
  <c r="E110" i="17"/>
  <c r="E104" i="25"/>
  <c r="AQ73" i="2"/>
  <c r="AR74" i="2"/>
  <c r="F104" i="26"/>
  <c r="K104" i="26" s="1"/>
  <c r="F104" i="17"/>
  <c r="K104" i="17" s="1"/>
  <c r="F104" i="22"/>
  <c r="K104" i="22" s="1"/>
  <c r="X103" i="23"/>
  <c r="M103" i="23" s="1"/>
  <c r="B103" i="23" s="1"/>
  <c r="C103" i="23" s="1"/>
  <c r="X103" i="20"/>
  <c r="M103" i="20" s="1"/>
  <c r="B103" i="20" s="1"/>
  <c r="C103" i="20" s="1"/>
  <c r="X103" i="19"/>
  <c r="M103" i="19" s="1"/>
  <c r="B103" i="19" s="1"/>
  <c r="C103" i="19" s="1"/>
  <c r="F110" i="17"/>
  <c r="K110" i="17" s="1"/>
  <c r="F104" i="1"/>
  <c r="K104" i="1" s="1"/>
  <c r="E110" i="20"/>
  <c r="F104" i="19"/>
  <c r="K104" i="19" s="1"/>
  <c r="E110" i="23"/>
  <c r="Y74" i="2"/>
  <c r="X103" i="27"/>
  <c r="M103" i="27" s="1"/>
  <c r="B103" i="27" s="1"/>
  <c r="C103" i="27" s="1"/>
  <c r="X103" i="21"/>
  <c r="M103" i="21" s="1"/>
  <c r="B103" i="21" s="1"/>
  <c r="C103" i="21" s="1"/>
  <c r="X103" i="18"/>
  <c r="M103" i="18" s="1"/>
  <c r="B103" i="18" s="1"/>
  <c r="C103" i="18" s="1"/>
  <c r="E104" i="21"/>
  <c r="F104" i="27"/>
  <c r="K104" i="27" s="1"/>
  <c r="AS73" i="2"/>
  <c r="Z74" i="2"/>
  <c r="AA74" i="2"/>
  <c r="E104" i="19"/>
  <c r="E104" i="1"/>
  <c r="E104" i="24"/>
  <c r="X103" i="25"/>
  <c r="M103" i="25" s="1"/>
  <c r="B103" i="25" s="1"/>
  <c r="C103" i="25" s="1"/>
  <c r="X103" i="17"/>
  <c r="M103" i="17" s="1"/>
  <c r="B103" i="17" s="1"/>
  <c r="C103" i="17" s="1"/>
  <c r="X103" i="1"/>
  <c r="M103" i="1" s="1"/>
  <c r="E110" i="24"/>
  <c r="F104" i="24"/>
  <c r="K104" i="24" s="1"/>
  <c r="E104" i="17"/>
  <c r="F104" i="25"/>
  <c r="K104" i="25" s="1"/>
  <c r="F110" i="22"/>
  <c r="K110" i="22" s="1"/>
  <c r="AA73" i="2"/>
  <c r="E104" i="22"/>
  <c r="F104" i="21"/>
  <c r="K104" i="21" s="1"/>
  <c r="F110" i="23"/>
  <c r="K110" i="23" s="1"/>
  <c r="E104" i="20"/>
  <c r="E110" i="22"/>
  <c r="AU72" i="2"/>
  <c r="AU73" i="2"/>
  <c r="X119" i="27"/>
  <c r="M119" i="27" s="1"/>
  <c r="B119" i="27" s="1"/>
  <c r="C119" i="27" s="1"/>
  <c r="X119" i="25"/>
  <c r="M119" i="25" s="1"/>
  <c r="B119" i="25" s="1"/>
  <c r="C119" i="25" s="1"/>
  <c r="X119" i="26"/>
  <c r="M119" i="26" s="1"/>
  <c r="B119" i="26" s="1"/>
  <c r="C119" i="26" s="1"/>
  <c r="X119" i="23"/>
  <c r="M119" i="23" s="1"/>
  <c r="B119" i="23" s="1"/>
  <c r="C119" i="23" s="1"/>
  <c r="X119" i="24"/>
  <c r="M119" i="24" s="1"/>
  <c r="B119" i="24" s="1"/>
  <c r="C119" i="24" s="1"/>
  <c r="X119" i="20"/>
  <c r="M119" i="20" s="1"/>
  <c r="B119" i="20" s="1"/>
  <c r="C119" i="20" s="1"/>
  <c r="X119" i="19"/>
  <c r="M119" i="19" s="1"/>
  <c r="B119" i="19" s="1"/>
  <c r="C119" i="19" s="1"/>
  <c r="X119" i="22"/>
  <c r="M119" i="22" s="1"/>
  <c r="B119" i="22" s="1"/>
  <c r="C119" i="22" s="1"/>
  <c r="X119" i="21"/>
  <c r="M119" i="21" s="1"/>
  <c r="B119" i="21" s="1"/>
  <c r="C119" i="21" s="1"/>
  <c r="X119" i="18"/>
  <c r="M119" i="18" s="1"/>
  <c r="B119" i="18" s="1"/>
  <c r="C119" i="18" s="1"/>
  <c r="X119" i="17"/>
  <c r="M119" i="17" s="1"/>
  <c r="B119" i="17" s="1"/>
  <c r="C119" i="17" s="1"/>
  <c r="X119" i="1"/>
  <c r="M119" i="1" s="1"/>
  <c r="X129" i="27"/>
  <c r="M129" i="27" s="1"/>
  <c r="B129" i="27" s="1"/>
  <c r="C129" i="27" s="1"/>
  <c r="X129" i="26"/>
  <c r="M129" i="26" s="1"/>
  <c r="B129" i="26" s="1"/>
  <c r="C129" i="26" s="1"/>
  <c r="X129" i="24"/>
  <c r="M129" i="24" s="1"/>
  <c r="B129" i="24" s="1"/>
  <c r="C129" i="24" s="1"/>
  <c r="X129" i="25"/>
  <c r="M129" i="25" s="1"/>
  <c r="B129" i="25" s="1"/>
  <c r="C129" i="25" s="1"/>
  <c r="X129" i="23"/>
  <c r="M129" i="23" s="1"/>
  <c r="B129" i="23" s="1"/>
  <c r="C129" i="23" s="1"/>
  <c r="X129" i="21"/>
  <c r="M129" i="21" s="1"/>
  <c r="B129" i="21" s="1"/>
  <c r="C129" i="21" s="1"/>
  <c r="X129" i="22"/>
  <c r="M129" i="22" s="1"/>
  <c r="B129" i="22" s="1"/>
  <c r="C129" i="22" s="1"/>
  <c r="X129" i="20"/>
  <c r="M129" i="20" s="1"/>
  <c r="B129" i="20" s="1"/>
  <c r="C129" i="20" s="1"/>
  <c r="X129" i="19"/>
  <c r="M129" i="19" s="1"/>
  <c r="B129" i="19" s="1"/>
  <c r="C129" i="19" s="1"/>
  <c r="X129" i="17"/>
  <c r="M129" i="17" s="1"/>
  <c r="B129" i="17" s="1"/>
  <c r="C129" i="17" s="1"/>
  <c r="X129" i="18"/>
  <c r="M129" i="18" s="1"/>
  <c r="B129" i="18" s="1"/>
  <c r="C129" i="18" s="1"/>
  <c r="X129" i="1"/>
  <c r="M129" i="1" s="1"/>
  <c r="B129" i="1" s="1"/>
  <c r="C129" i="1" s="1"/>
  <c r="X114" i="27"/>
  <c r="M114" i="27" s="1"/>
  <c r="B114" i="27" s="1"/>
  <c r="C114" i="27" s="1"/>
  <c r="X114" i="25"/>
  <c r="M114" i="25" s="1"/>
  <c r="B114" i="25" s="1"/>
  <c r="C114" i="25" s="1"/>
  <c r="X114" i="26"/>
  <c r="M114" i="26" s="1"/>
  <c r="B114" i="26" s="1"/>
  <c r="C114" i="26" s="1"/>
  <c r="X114" i="24"/>
  <c r="M114" i="24" s="1"/>
  <c r="B114" i="24" s="1"/>
  <c r="C114" i="24" s="1"/>
  <c r="X114" i="23"/>
  <c r="M114" i="23" s="1"/>
  <c r="B114" i="23" s="1"/>
  <c r="C114" i="23" s="1"/>
  <c r="X114" i="22"/>
  <c r="M114" i="22" s="1"/>
  <c r="B114" i="22" s="1"/>
  <c r="C114" i="22" s="1"/>
  <c r="X114" i="21"/>
  <c r="M114" i="21" s="1"/>
  <c r="B114" i="21" s="1"/>
  <c r="C114" i="21" s="1"/>
  <c r="X114" i="18"/>
  <c r="M114" i="18" s="1"/>
  <c r="B114" i="18" s="1"/>
  <c r="C114" i="18" s="1"/>
  <c r="X114" i="17"/>
  <c r="M114" i="17" s="1"/>
  <c r="B114" i="17" s="1"/>
  <c r="C114" i="17" s="1"/>
  <c r="X114" i="20"/>
  <c r="M114" i="20" s="1"/>
  <c r="B114" i="20" s="1"/>
  <c r="C114" i="20" s="1"/>
  <c r="X114" i="19"/>
  <c r="M114" i="19" s="1"/>
  <c r="B114" i="19" s="1"/>
  <c r="C114" i="19" s="1"/>
  <c r="X114" i="1"/>
  <c r="M114" i="1" s="1"/>
  <c r="M128" i="1"/>
  <c r="B128" i="1" s="1"/>
  <c r="C128" i="1" s="1"/>
  <c r="M128" i="20"/>
  <c r="B128" i="20" s="1"/>
  <c r="C128" i="20" s="1"/>
  <c r="M128" i="24"/>
  <c r="B128" i="24" s="1"/>
  <c r="C128" i="24" s="1"/>
  <c r="X134" i="27"/>
  <c r="X134" i="26"/>
  <c r="X134" i="25"/>
  <c r="X134" i="24"/>
  <c r="X134" i="22"/>
  <c r="X134" i="20"/>
  <c r="X134" i="19"/>
  <c r="X134" i="17"/>
  <c r="X134" i="18"/>
  <c r="X134" i="23"/>
  <c r="X134" i="21"/>
  <c r="X134" i="1"/>
  <c r="M128" i="17"/>
  <c r="B128" i="17" s="1"/>
  <c r="C128" i="17" s="1"/>
  <c r="M128" i="21"/>
  <c r="B128" i="21" s="1"/>
  <c r="C128" i="21" s="1"/>
  <c r="M128" i="25"/>
  <c r="B128" i="25" s="1"/>
  <c r="C128" i="25" s="1"/>
  <c r="M128" i="18"/>
  <c r="B128" i="18" s="1"/>
  <c r="C128" i="18" s="1"/>
  <c r="M128" i="23"/>
  <c r="B128" i="23" s="1"/>
  <c r="C128" i="23" s="1"/>
  <c r="M128" i="26"/>
  <c r="B128" i="26" s="1"/>
  <c r="C128" i="26" s="1"/>
  <c r="M128" i="19"/>
  <c r="B128" i="19" s="1"/>
  <c r="C128" i="19" s="1"/>
  <c r="M128" i="22"/>
  <c r="B128" i="22" s="1"/>
  <c r="C128" i="22" s="1"/>
  <c r="M128" i="27"/>
  <c r="B128" i="27" s="1"/>
  <c r="C128" i="27" s="1"/>
  <c r="AO80" i="2"/>
  <c r="G169" i="2"/>
  <c r="F169" i="2"/>
  <c r="Q169" i="2" s="1"/>
  <c r="J169" i="2"/>
  <c r="L169" i="2"/>
  <c r="I169" i="2"/>
  <c r="H169" i="2"/>
  <c r="N169" i="2"/>
  <c r="O169" i="2" s="1"/>
  <c r="P169" i="2" s="1"/>
  <c r="M169" i="2"/>
  <c r="K169" i="2"/>
  <c r="G179" i="2"/>
  <c r="I179" i="2"/>
  <c r="M179" i="2"/>
  <c r="L179" i="2"/>
  <c r="H179" i="2"/>
  <c r="N179" i="2"/>
  <c r="O179" i="2" s="1"/>
  <c r="P179" i="2" s="1"/>
  <c r="K179" i="2"/>
  <c r="J179" i="2"/>
  <c r="F179" i="2"/>
  <c r="Q179" i="2" s="1"/>
  <c r="K189" i="2"/>
  <c r="N189" i="2"/>
  <c r="O189" i="2" s="1"/>
  <c r="P189" i="2" s="1"/>
  <c r="F189" i="2"/>
  <c r="Q189" i="2" s="1"/>
  <c r="I189" i="2"/>
  <c r="J189" i="2"/>
  <c r="M189" i="2"/>
  <c r="L189" i="2"/>
  <c r="H189" i="2"/>
  <c r="G189" i="2"/>
  <c r="M174" i="2"/>
  <c r="K174" i="2"/>
  <c r="F174" i="2"/>
  <c r="Q174" i="2" s="1"/>
  <c r="I174" i="2"/>
  <c r="L174" i="2"/>
  <c r="H174" i="2"/>
  <c r="G174" i="2"/>
  <c r="N174" i="2"/>
  <c r="O174" i="2" s="1"/>
  <c r="P174" i="2" s="1"/>
  <c r="J174" i="2"/>
  <c r="M184" i="2"/>
  <c r="G184" i="2"/>
  <c r="H184" i="2"/>
  <c r="K184" i="2"/>
  <c r="J184" i="2"/>
  <c r="L184" i="2"/>
  <c r="N184" i="2"/>
  <c r="O184" i="2" s="1"/>
  <c r="P184" i="2" s="1"/>
  <c r="F184" i="2"/>
  <c r="Q184" i="2" s="1"/>
  <c r="I184" i="2"/>
  <c r="N86" i="1"/>
  <c r="C86" i="1"/>
  <c r="C26" i="1"/>
  <c r="N26" i="1"/>
  <c r="AG8" i="1"/>
  <c r="B27" i="1"/>
  <c r="B87" i="1"/>
  <c r="C201" i="2" l="1"/>
  <c r="AC146" i="26"/>
  <c r="N146" i="26" s="1"/>
  <c r="AC146" i="22"/>
  <c r="N146" i="22" s="1"/>
  <c r="AC146" i="20"/>
  <c r="N146" i="20" s="1"/>
  <c r="AC146" i="18"/>
  <c r="N146" i="18" s="1"/>
  <c r="AC146" i="25"/>
  <c r="N146" i="25" s="1"/>
  <c r="AC146" i="27"/>
  <c r="N146" i="27" s="1"/>
  <c r="AC146" i="24"/>
  <c r="N146" i="24" s="1"/>
  <c r="AC146" i="23"/>
  <c r="N146" i="23" s="1"/>
  <c r="AC146" i="21"/>
  <c r="N146" i="21" s="1"/>
  <c r="AC146" i="19"/>
  <c r="N146" i="19" s="1"/>
  <c r="AC146" i="17"/>
  <c r="N146" i="17" s="1"/>
  <c r="AC146" i="1"/>
  <c r="N146" i="1" s="1"/>
  <c r="R195" i="2"/>
  <c r="C196" i="2"/>
  <c r="AC121" i="27"/>
  <c r="N121" i="27" s="1"/>
  <c r="AC121" i="25"/>
  <c r="N121" i="25" s="1"/>
  <c r="AC121" i="23"/>
  <c r="N121" i="23" s="1"/>
  <c r="AC121" i="26"/>
  <c r="N121" i="26" s="1"/>
  <c r="AC121" i="24"/>
  <c r="N121" i="24" s="1"/>
  <c r="AC121" i="22"/>
  <c r="N121" i="22" s="1"/>
  <c r="AC121" i="21"/>
  <c r="N121" i="21" s="1"/>
  <c r="AC121" i="20"/>
  <c r="N121" i="20" s="1"/>
  <c r="AC121" i="19"/>
  <c r="N121" i="19" s="1"/>
  <c r="AC121" i="17"/>
  <c r="N121" i="17" s="1"/>
  <c r="AC121" i="18"/>
  <c r="N121" i="18" s="1"/>
  <c r="AC121" i="1"/>
  <c r="R170" i="2"/>
  <c r="F170" i="2"/>
  <c r="C176" i="2"/>
  <c r="AC126" i="25"/>
  <c r="N126" i="25" s="1"/>
  <c r="AC126" i="24"/>
  <c r="N126" i="24" s="1"/>
  <c r="AC126" i="22"/>
  <c r="N126" i="22" s="1"/>
  <c r="AC126" i="20"/>
  <c r="N126" i="20" s="1"/>
  <c r="AC126" i="18"/>
  <c r="N126" i="18" s="1"/>
  <c r="AC126" i="26"/>
  <c r="N126" i="26" s="1"/>
  <c r="AC126" i="27"/>
  <c r="N126" i="27" s="1"/>
  <c r="AC126" i="23"/>
  <c r="N126" i="23" s="1"/>
  <c r="AC126" i="19"/>
  <c r="N126" i="19" s="1"/>
  <c r="AC126" i="21"/>
  <c r="N126" i="21" s="1"/>
  <c r="AC126" i="17"/>
  <c r="N126" i="17" s="1"/>
  <c r="AC126" i="1"/>
  <c r="R175" i="2"/>
  <c r="AS75" i="2"/>
  <c r="D196" i="2"/>
  <c r="C186" i="2"/>
  <c r="AC136" i="25"/>
  <c r="N136" i="25" s="1"/>
  <c r="AC136" i="21"/>
  <c r="N136" i="21" s="1"/>
  <c r="AC136" i="19"/>
  <c r="N136" i="19" s="1"/>
  <c r="AC136" i="17"/>
  <c r="N136" i="17" s="1"/>
  <c r="AC136" i="27"/>
  <c r="N136" i="27" s="1"/>
  <c r="AC136" i="26"/>
  <c r="N136" i="26" s="1"/>
  <c r="AC136" i="22"/>
  <c r="N136" i="22" s="1"/>
  <c r="AC136" i="23"/>
  <c r="N136" i="23" s="1"/>
  <c r="AC136" i="24"/>
  <c r="N136" i="24" s="1"/>
  <c r="AC136" i="20"/>
  <c r="N136" i="20" s="1"/>
  <c r="AC136" i="18"/>
  <c r="N136" i="18" s="1"/>
  <c r="AC136" i="1"/>
  <c r="N136" i="1" s="1"/>
  <c r="R185" i="2"/>
  <c r="C181" i="2"/>
  <c r="D181" i="2" s="1"/>
  <c r="AC131" i="26"/>
  <c r="N131" i="26" s="1"/>
  <c r="AC131" i="24"/>
  <c r="N131" i="24" s="1"/>
  <c r="AC131" i="27"/>
  <c r="N131" i="27" s="1"/>
  <c r="AC131" i="23"/>
  <c r="N131" i="23" s="1"/>
  <c r="AC131" i="25"/>
  <c r="N131" i="25" s="1"/>
  <c r="AC131" i="21"/>
  <c r="N131" i="21" s="1"/>
  <c r="AC131" i="22"/>
  <c r="N131" i="22" s="1"/>
  <c r="AC131" i="20"/>
  <c r="N131" i="20" s="1"/>
  <c r="AC131" i="19"/>
  <c r="N131" i="19" s="1"/>
  <c r="AC131" i="18"/>
  <c r="N131" i="18" s="1"/>
  <c r="AC131" i="17"/>
  <c r="N131" i="17" s="1"/>
  <c r="AC131" i="1"/>
  <c r="N131" i="1" s="1"/>
  <c r="R180" i="2"/>
  <c r="D185" i="2"/>
  <c r="AT75" i="2"/>
  <c r="D180" i="2"/>
  <c r="D186" i="2" s="1"/>
  <c r="D164" i="2"/>
  <c r="AU74" i="2" s="1"/>
  <c r="F116" i="24"/>
  <c r="K116" i="24" s="1"/>
  <c r="F110" i="25"/>
  <c r="K110" i="25" s="1"/>
  <c r="F110" i="21"/>
  <c r="K110" i="21" s="1"/>
  <c r="E116" i="20"/>
  <c r="X109" i="24"/>
  <c r="M109" i="24" s="1"/>
  <c r="B109" i="24" s="1"/>
  <c r="C109" i="24" s="1"/>
  <c r="X109" i="20"/>
  <c r="M109" i="20" s="1"/>
  <c r="B109" i="20" s="1"/>
  <c r="C109" i="20" s="1"/>
  <c r="X109" i="1"/>
  <c r="M109" i="1" s="1"/>
  <c r="F110" i="18"/>
  <c r="K110" i="18" s="1"/>
  <c r="F116" i="18"/>
  <c r="K116" i="18" s="1"/>
  <c r="AQ75" i="2"/>
  <c r="E110" i="18"/>
  <c r="X109" i="22"/>
  <c r="M109" i="22" s="1"/>
  <c r="B109" i="22" s="1"/>
  <c r="C109" i="22" s="1"/>
  <c r="E110" i="21"/>
  <c r="AS74" i="2"/>
  <c r="F110" i="27"/>
  <c r="K110" i="27" s="1"/>
  <c r="F110" i="26"/>
  <c r="K110" i="26" s="1"/>
  <c r="E116" i="26"/>
  <c r="X109" i="27"/>
  <c r="M109" i="27" s="1"/>
  <c r="B109" i="27" s="1"/>
  <c r="C109" i="27" s="1"/>
  <c r="X109" i="21"/>
  <c r="M109" i="21" s="1"/>
  <c r="B109" i="21" s="1"/>
  <c r="C109" i="21" s="1"/>
  <c r="X109" i="19"/>
  <c r="M109" i="19" s="1"/>
  <c r="B109" i="19" s="1"/>
  <c r="C109" i="19" s="1"/>
  <c r="E116" i="27"/>
  <c r="F110" i="1"/>
  <c r="K110" i="1" s="1"/>
  <c r="E110" i="1"/>
  <c r="E110" i="26"/>
  <c r="X109" i="26"/>
  <c r="M109" i="26" s="1"/>
  <c r="B109" i="26" s="1"/>
  <c r="C109" i="26" s="1"/>
  <c r="X109" i="17"/>
  <c r="M109" i="17" s="1"/>
  <c r="B109" i="17" s="1"/>
  <c r="C109" i="17" s="1"/>
  <c r="E116" i="17"/>
  <c r="AC74" i="2"/>
  <c r="AB74" i="2"/>
  <c r="AP75" i="2"/>
  <c r="E110" i="27"/>
  <c r="F110" i="24"/>
  <c r="K110" i="24" s="1"/>
  <c r="E110" i="19"/>
  <c r="F110" i="19"/>
  <c r="K110" i="19" s="1"/>
  <c r="X109" i="25"/>
  <c r="M109" i="25" s="1"/>
  <c r="B109" i="25" s="1"/>
  <c r="C109" i="25" s="1"/>
  <c r="X109" i="23"/>
  <c r="M109" i="23" s="1"/>
  <c r="B109" i="23" s="1"/>
  <c r="C109" i="23" s="1"/>
  <c r="X109" i="18"/>
  <c r="M109" i="18" s="1"/>
  <c r="B109" i="18" s="1"/>
  <c r="C109" i="18" s="1"/>
  <c r="F110" i="20"/>
  <c r="K110" i="20" s="1"/>
  <c r="E110" i="25"/>
  <c r="C191" i="2"/>
  <c r="AC141" i="27"/>
  <c r="N141" i="27" s="1"/>
  <c r="AC141" i="26"/>
  <c r="N141" i="26" s="1"/>
  <c r="AC141" i="25"/>
  <c r="N141" i="25" s="1"/>
  <c r="AC141" i="23"/>
  <c r="N141" i="23" s="1"/>
  <c r="AC141" i="24"/>
  <c r="N141" i="24" s="1"/>
  <c r="AC141" i="22"/>
  <c r="N141" i="22" s="1"/>
  <c r="AC141" i="21"/>
  <c r="N141" i="21" s="1"/>
  <c r="AC141" i="20"/>
  <c r="N141" i="20" s="1"/>
  <c r="AC141" i="18"/>
  <c r="N141" i="18" s="1"/>
  <c r="AC141" i="17"/>
  <c r="N141" i="17" s="1"/>
  <c r="AC141" i="19"/>
  <c r="N141" i="19" s="1"/>
  <c r="AC141" i="1"/>
  <c r="N141" i="1" s="1"/>
  <c r="R190" i="2"/>
  <c r="X81" i="2"/>
  <c r="Q164" i="2"/>
  <c r="G164" i="2"/>
  <c r="H164" i="2" s="1"/>
  <c r="I164" i="2" s="1"/>
  <c r="J164" i="2" s="1"/>
  <c r="K164" i="2" s="1"/>
  <c r="M164" i="2" s="1"/>
  <c r="N164" i="2" s="1"/>
  <c r="O164" i="2" s="1"/>
  <c r="P164" i="2" s="1"/>
  <c r="D195" i="2"/>
  <c r="X126" i="27"/>
  <c r="M126" i="27" s="1"/>
  <c r="B126" i="27" s="1"/>
  <c r="C126" i="27" s="1"/>
  <c r="X126" i="26"/>
  <c r="M126" i="26" s="1"/>
  <c r="B126" i="26" s="1"/>
  <c r="C126" i="26" s="1"/>
  <c r="X126" i="23"/>
  <c r="M126" i="23" s="1"/>
  <c r="B126" i="23" s="1"/>
  <c r="C126" i="23" s="1"/>
  <c r="X126" i="25"/>
  <c r="M126" i="25" s="1"/>
  <c r="B126" i="25" s="1"/>
  <c r="C126" i="25" s="1"/>
  <c r="X126" i="24"/>
  <c r="M126" i="24" s="1"/>
  <c r="B126" i="24" s="1"/>
  <c r="C126" i="24" s="1"/>
  <c r="X126" i="21"/>
  <c r="M126" i="21" s="1"/>
  <c r="B126" i="21" s="1"/>
  <c r="C126" i="21" s="1"/>
  <c r="X126" i="22"/>
  <c r="M126" i="22" s="1"/>
  <c r="B126" i="22" s="1"/>
  <c r="C126" i="22" s="1"/>
  <c r="X126" i="20"/>
  <c r="M126" i="20" s="1"/>
  <c r="B126" i="20" s="1"/>
  <c r="C126" i="20" s="1"/>
  <c r="X126" i="17"/>
  <c r="M126" i="17" s="1"/>
  <c r="B126" i="17" s="1"/>
  <c r="C126" i="17" s="1"/>
  <c r="X126" i="19"/>
  <c r="M126" i="19" s="1"/>
  <c r="B126" i="19" s="1"/>
  <c r="C126" i="19" s="1"/>
  <c r="X126" i="18"/>
  <c r="M126" i="18" s="1"/>
  <c r="B126" i="18" s="1"/>
  <c r="C126" i="18" s="1"/>
  <c r="X126" i="1"/>
  <c r="M126" i="1" s="1"/>
  <c r="X125" i="27"/>
  <c r="M125" i="27" s="1"/>
  <c r="B125" i="27" s="1"/>
  <c r="C125" i="27" s="1"/>
  <c r="X125" i="26"/>
  <c r="M125" i="26" s="1"/>
  <c r="B125" i="26" s="1"/>
  <c r="C125" i="26" s="1"/>
  <c r="X125" i="23"/>
  <c r="M125" i="23" s="1"/>
  <c r="B125" i="23" s="1"/>
  <c r="C125" i="23" s="1"/>
  <c r="X125" i="25"/>
  <c r="M125" i="25" s="1"/>
  <c r="B125" i="25" s="1"/>
  <c r="C125" i="25" s="1"/>
  <c r="X125" i="24"/>
  <c r="M125" i="24" s="1"/>
  <c r="B125" i="24" s="1"/>
  <c r="C125" i="24" s="1"/>
  <c r="X125" i="21"/>
  <c r="M125" i="21" s="1"/>
  <c r="B125" i="21" s="1"/>
  <c r="C125" i="21" s="1"/>
  <c r="X125" i="22"/>
  <c r="M125" i="22" s="1"/>
  <c r="B125" i="22" s="1"/>
  <c r="C125" i="22" s="1"/>
  <c r="X125" i="20"/>
  <c r="M125" i="20" s="1"/>
  <c r="B125" i="20" s="1"/>
  <c r="C125" i="20" s="1"/>
  <c r="X125" i="17"/>
  <c r="M125" i="17" s="1"/>
  <c r="B125" i="17" s="1"/>
  <c r="C125" i="17" s="1"/>
  <c r="X125" i="18"/>
  <c r="M125" i="18" s="1"/>
  <c r="B125" i="18" s="1"/>
  <c r="C125" i="18" s="1"/>
  <c r="X125" i="19"/>
  <c r="M125" i="19" s="1"/>
  <c r="B125" i="19" s="1"/>
  <c r="C125" i="19" s="1"/>
  <c r="X125" i="1"/>
  <c r="M125" i="1" s="1"/>
  <c r="X130" i="27"/>
  <c r="M130" i="27" s="1"/>
  <c r="B130" i="27" s="1"/>
  <c r="C130" i="27" s="1"/>
  <c r="X130" i="26"/>
  <c r="M130" i="26" s="1"/>
  <c r="B130" i="26" s="1"/>
  <c r="C130" i="26" s="1"/>
  <c r="X130" i="24"/>
  <c r="M130" i="24" s="1"/>
  <c r="B130" i="24" s="1"/>
  <c r="C130" i="24" s="1"/>
  <c r="X130" i="25"/>
  <c r="M130" i="25" s="1"/>
  <c r="B130" i="25" s="1"/>
  <c r="C130" i="25" s="1"/>
  <c r="X130" i="23"/>
  <c r="M130" i="23" s="1"/>
  <c r="B130" i="23" s="1"/>
  <c r="C130" i="23" s="1"/>
  <c r="X130" i="21"/>
  <c r="M130" i="21" s="1"/>
  <c r="B130" i="21" s="1"/>
  <c r="C130" i="21" s="1"/>
  <c r="X130" i="22"/>
  <c r="M130" i="22" s="1"/>
  <c r="B130" i="22" s="1"/>
  <c r="C130" i="22" s="1"/>
  <c r="X130" i="20"/>
  <c r="M130" i="20" s="1"/>
  <c r="B130" i="20" s="1"/>
  <c r="C130" i="20" s="1"/>
  <c r="X130" i="17"/>
  <c r="M130" i="17" s="1"/>
  <c r="B130" i="17" s="1"/>
  <c r="C130" i="17" s="1"/>
  <c r="X130" i="19"/>
  <c r="M130" i="19" s="1"/>
  <c r="B130" i="19" s="1"/>
  <c r="C130" i="19" s="1"/>
  <c r="X130" i="18"/>
  <c r="M130" i="18" s="1"/>
  <c r="B130" i="18" s="1"/>
  <c r="C130" i="18" s="1"/>
  <c r="X130" i="1"/>
  <c r="M130" i="1" s="1"/>
  <c r="B130" i="1" s="1"/>
  <c r="C130" i="1" s="1"/>
  <c r="X120" i="27"/>
  <c r="M120" i="27" s="1"/>
  <c r="B120" i="27" s="1"/>
  <c r="C120" i="27" s="1"/>
  <c r="X120" i="25"/>
  <c r="M120" i="25" s="1"/>
  <c r="B120" i="25" s="1"/>
  <c r="C120" i="25" s="1"/>
  <c r="X120" i="26"/>
  <c r="M120" i="26" s="1"/>
  <c r="B120" i="26" s="1"/>
  <c r="C120" i="26" s="1"/>
  <c r="X120" i="23"/>
  <c r="M120" i="23" s="1"/>
  <c r="B120" i="23" s="1"/>
  <c r="C120" i="23" s="1"/>
  <c r="X120" i="24"/>
  <c r="M120" i="24" s="1"/>
  <c r="B120" i="24" s="1"/>
  <c r="C120" i="24" s="1"/>
  <c r="X120" i="20"/>
  <c r="M120" i="20" s="1"/>
  <c r="B120" i="20" s="1"/>
  <c r="C120" i="20" s="1"/>
  <c r="X120" i="19"/>
  <c r="M120" i="19" s="1"/>
  <c r="B120" i="19" s="1"/>
  <c r="C120" i="19" s="1"/>
  <c r="X120" i="22"/>
  <c r="M120" i="22" s="1"/>
  <c r="B120" i="22" s="1"/>
  <c r="C120" i="22" s="1"/>
  <c r="X120" i="21"/>
  <c r="M120" i="21" s="1"/>
  <c r="B120" i="21" s="1"/>
  <c r="C120" i="21" s="1"/>
  <c r="X120" i="18"/>
  <c r="M120" i="18" s="1"/>
  <c r="B120" i="18" s="1"/>
  <c r="C120" i="18" s="1"/>
  <c r="X120" i="17"/>
  <c r="M120" i="17" s="1"/>
  <c r="B120" i="17" s="1"/>
  <c r="C120" i="17" s="1"/>
  <c r="X120" i="1"/>
  <c r="M120" i="1" s="1"/>
  <c r="X135" i="26"/>
  <c r="M135" i="26" s="1"/>
  <c r="B135" i="26" s="1"/>
  <c r="C135" i="26" s="1"/>
  <c r="X135" i="25"/>
  <c r="M135" i="25" s="1"/>
  <c r="B135" i="25" s="1"/>
  <c r="C135" i="25" s="1"/>
  <c r="X135" i="24"/>
  <c r="M135" i="24" s="1"/>
  <c r="B135" i="24" s="1"/>
  <c r="C135" i="24" s="1"/>
  <c r="X135" i="22"/>
  <c r="M135" i="22" s="1"/>
  <c r="B135" i="22" s="1"/>
  <c r="C135" i="22" s="1"/>
  <c r="X135" i="27"/>
  <c r="M135" i="27" s="1"/>
  <c r="B135" i="27" s="1"/>
  <c r="C135" i="27" s="1"/>
  <c r="X135" i="18"/>
  <c r="M135" i="18" s="1"/>
  <c r="B135" i="18" s="1"/>
  <c r="C135" i="18" s="1"/>
  <c r="X135" i="23"/>
  <c r="M135" i="23" s="1"/>
  <c r="B135" i="23" s="1"/>
  <c r="C135" i="23" s="1"/>
  <c r="X135" i="21"/>
  <c r="M135" i="21" s="1"/>
  <c r="B135" i="21" s="1"/>
  <c r="C135" i="21" s="1"/>
  <c r="X135" i="20"/>
  <c r="M135" i="20" s="1"/>
  <c r="B135" i="20" s="1"/>
  <c r="C135" i="20" s="1"/>
  <c r="X135" i="19"/>
  <c r="M135" i="19" s="1"/>
  <c r="B135" i="19" s="1"/>
  <c r="C135" i="19" s="1"/>
  <c r="X135" i="17"/>
  <c r="M135" i="17" s="1"/>
  <c r="B135" i="17" s="1"/>
  <c r="C135" i="17" s="1"/>
  <c r="X135" i="1"/>
  <c r="M135" i="1" s="1"/>
  <c r="B135" i="1" s="1"/>
  <c r="C135" i="1" s="1"/>
  <c r="M134" i="21"/>
  <c r="B134" i="21" s="1"/>
  <c r="C134" i="21" s="1"/>
  <c r="M134" i="19"/>
  <c r="B134" i="19" s="1"/>
  <c r="C134" i="19" s="1"/>
  <c r="M134" i="25"/>
  <c r="B134" i="25" s="1"/>
  <c r="C134" i="25" s="1"/>
  <c r="M134" i="23"/>
  <c r="B134" i="23" s="1"/>
  <c r="C134" i="23" s="1"/>
  <c r="M134" i="20"/>
  <c r="B134" i="20" s="1"/>
  <c r="C134" i="20" s="1"/>
  <c r="M134" i="26"/>
  <c r="B134" i="26" s="1"/>
  <c r="C134" i="26" s="1"/>
  <c r="X140" i="27"/>
  <c r="X140" i="25"/>
  <c r="X140" i="24"/>
  <c r="X140" i="22"/>
  <c r="X140" i="20"/>
  <c r="X140" i="18"/>
  <c r="X140" i="26"/>
  <c r="X140" i="19"/>
  <c r="X140" i="23"/>
  <c r="X140" i="21"/>
  <c r="X140" i="17"/>
  <c r="X140" i="1"/>
  <c r="M134" i="18"/>
  <c r="B134" i="18" s="1"/>
  <c r="C134" i="18" s="1"/>
  <c r="M134" i="22"/>
  <c r="B134" i="22" s="1"/>
  <c r="C134" i="22" s="1"/>
  <c r="M134" i="27"/>
  <c r="B134" i="27" s="1"/>
  <c r="C134" i="27" s="1"/>
  <c r="M134" i="1"/>
  <c r="B134" i="1" s="1"/>
  <c r="C134" i="1" s="1"/>
  <c r="M134" i="17"/>
  <c r="B134" i="17" s="1"/>
  <c r="C134" i="17" s="1"/>
  <c r="M134" i="24"/>
  <c r="B134" i="24" s="1"/>
  <c r="C134" i="24" s="1"/>
  <c r="AO81" i="2"/>
  <c r="M190" i="2"/>
  <c r="K190" i="2"/>
  <c r="G190" i="2"/>
  <c r="I190" i="2"/>
  <c r="F190" i="2"/>
  <c r="Q190" i="2" s="1"/>
  <c r="L190" i="2"/>
  <c r="J190" i="2"/>
  <c r="H190" i="2"/>
  <c r="N190" i="2"/>
  <c r="O190" i="2" s="1"/>
  <c r="P190" i="2" s="1"/>
  <c r="K175" i="2"/>
  <c r="F175" i="2"/>
  <c r="Q175" i="2" s="1"/>
  <c r="H175" i="2"/>
  <c r="G175" i="2"/>
  <c r="M175" i="2"/>
  <c r="J175" i="2"/>
  <c r="I175" i="2"/>
  <c r="N175" i="2"/>
  <c r="O175" i="2" s="1"/>
  <c r="P175" i="2" s="1"/>
  <c r="L175" i="2"/>
  <c r="K185" i="2"/>
  <c r="L185" i="2"/>
  <c r="F185" i="2"/>
  <c r="Q185" i="2" s="1"/>
  <c r="G185" i="2"/>
  <c r="H185" i="2"/>
  <c r="M185" i="2"/>
  <c r="J185" i="2"/>
  <c r="N185" i="2"/>
  <c r="O185" i="2" s="1"/>
  <c r="P185" i="2" s="1"/>
  <c r="I185" i="2"/>
  <c r="K195" i="2"/>
  <c r="J195" i="2"/>
  <c r="M195" i="2"/>
  <c r="I195" i="2"/>
  <c r="F195" i="2"/>
  <c r="Q195" i="2" s="1"/>
  <c r="N195" i="2"/>
  <c r="O195" i="2" s="1"/>
  <c r="P195" i="2" s="1"/>
  <c r="H195" i="2"/>
  <c r="L195" i="2"/>
  <c r="G195" i="2"/>
  <c r="L180" i="2"/>
  <c r="J180" i="2"/>
  <c r="M180" i="2"/>
  <c r="G180" i="2"/>
  <c r="F180" i="2"/>
  <c r="Q180" i="2" s="1"/>
  <c r="N180" i="2"/>
  <c r="O180" i="2" s="1"/>
  <c r="P180" i="2" s="1"/>
  <c r="K180" i="2"/>
  <c r="I180" i="2"/>
  <c r="H180" i="2"/>
  <c r="N87" i="1"/>
  <c r="C87" i="1"/>
  <c r="B88" i="1"/>
  <c r="B28" i="1"/>
  <c r="C27" i="1"/>
  <c r="N27" i="1"/>
  <c r="D192" i="2" l="1"/>
  <c r="Q170" i="2"/>
  <c r="G170" i="2"/>
  <c r="H170" i="2" s="1"/>
  <c r="I170" i="2" s="1"/>
  <c r="J170" i="2" s="1"/>
  <c r="K170" i="2" s="1"/>
  <c r="M170" i="2" s="1"/>
  <c r="N170" i="2" s="1"/>
  <c r="O170" i="2" s="1"/>
  <c r="P170" i="2" s="1"/>
  <c r="C182" i="2"/>
  <c r="AC132" i="27"/>
  <c r="N132" i="27" s="1"/>
  <c r="AC132" i="26"/>
  <c r="N132" i="26" s="1"/>
  <c r="AC132" i="24"/>
  <c r="N132" i="24" s="1"/>
  <c r="AC132" i="23"/>
  <c r="N132" i="23" s="1"/>
  <c r="AC132" i="21"/>
  <c r="N132" i="21" s="1"/>
  <c r="AC132" i="19"/>
  <c r="N132" i="19" s="1"/>
  <c r="AC132" i="17"/>
  <c r="N132" i="17" s="1"/>
  <c r="AC132" i="22"/>
  <c r="N132" i="22" s="1"/>
  <c r="AC132" i="25"/>
  <c r="N132" i="25" s="1"/>
  <c r="AC132" i="20"/>
  <c r="N132" i="20" s="1"/>
  <c r="AC132" i="18"/>
  <c r="N132" i="18" s="1"/>
  <c r="AC132" i="1"/>
  <c r="N132" i="1" s="1"/>
  <c r="R181" i="2"/>
  <c r="C202" i="2"/>
  <c r="AC152" i="27"/>
  <c r="N152" i="27" s="1"/>
  <c r="AC152" i="26"/>
  <c r="N152" i="26" s="1"/>
  <c r="AC152" i="25"/>
  <c r="N152" i="25" s="1"/>
  <c r="AC152" i="21"/>
  <c r="N152" i="21" s="1"/>
  <c r="AC152" i="19"/>
  <c r="N152" i="19" s="1"/>
  <c r="AC152" i="17"/>
  <c r="N152" i="17" s="1"/>
  <c r="AC152" i="23"/>
  <c r="N152" i="23" s="1"/>
  <c r="AC152" i="22"/>
  <c r="N152" i="22" s="1"/>
  <c r="AC152" i="24"/>
  <c r="N152" i="24" s="1"/>
  <c r="AC152" i="18"/>
  <c r="N152" i="18" s="1"/>
  <c r="AC152" i="20"/>
  <c r="N152" i="20" s="1"/>
  <c r="AC152" i="1"/>
  <c r="R201" i="2"/>
  <c r="C207" i="2"/>
  <c r="D201" i="2"/>
  <c r="D207" i="2" s="1"/>
  <c r="X82" i="2"/>
  <c r="C192" i="2"/>
  <c r="AC142" i="25"/>
  <c r="N142" i="25" s="1"/>
  <c r="AC142" i="24"/>
  <c r="N142" i="24" s="1"/>
  <c r="AC142" i="22"/>
  <c r="N142" i="22" s="1"/>
  <c r="AC142" i="20"/>
  <c r="N142" i="20" s="1"/>
  <c r="AC142" i="18"/>
  <c r="N142" i="18" s="1"/>
  <c r="AC142" i="26"/>
  <c r="N142" i="26" s="1"/>
  <c r="AC142" i="27"/>
  <c r="N142" i="27" s="1"/>
  <c r="AC142" i="23"/>
  <c r="N142" i="23" s="1"/>
  <c r="AC142" i="19"/>
  <c r="N142" i="19" s="1"/>
  <c r="AC142" i="21"/>
  <c r="N142" i="21" s="1"/>
  <c r="AC142" i="17"/>
  <c r="N142" i="17" s="1"/>
  <c r="R191" i="2"/>
  <c r="AC142" i="1"/>
  <c r="N142" i="1" s="1"/>
  <c r="D170" i="2"/>
  <c r="AC75" i="2"/>
  <c r="F116" i="1"/>
  <c r="K116" i="1" s="1"/>
  <c r="X115" i="25"/>
  <c r="M115" i="25" s="1"/>
  <c r="B115" i="25" s="1"/>
  <c r="C115" i="25" s="1"/>
  <c r="X115" i="22"/>
  <c r="M115" i="22" s="1"/>
  <c r="B115" i="22" s="1"/>
  <c r="C115" i="22" s="1"/>
  <c r="X115" i="20"/>
  <c r="M115" i="20" s="1"/>
  <c r="B115" i="20" s="1"/>
  <c r="C115" i="20" s="1"/>
  <c r="F116" i="21"/>
  <c r="K116" i="21" s="1"/>
  <c r="E116" i="23"/>
  <c r="F116" i="19"/>
  <c r="K116" i="19" s="1"/>
  <c r="Y75" i="2"/>
  <c r="F116" i="26"/>
  <c r="K116" i="26" s="1"/>
  <c r="E116" i="24"/>
  <c r="X115" i="24"/>
  <c r="M115" i="24" s="1"/>
  <c r="B115" i="24" s="1"/>
  <c r="C115" i="24" s="1"/>
  <c r="X115" i="18"/>
  <c r="M115" i="18" s="1"/>
  <c r="B115" i="18" s="1"/>
  <c r="C115" i="18" s="1"/>
  <c r="X115" i="1"/>
  <c r="M115" i="1" s="1"/>
  <c r="E116" i="21"/>
  <c r="F116" i="17"/>
  <c r="K116" i="17" s="1"/>
  <c r="AA75" i="2"/>
  <c r="AD74" i="2"/>
  <c r="F116" i="20"/>
  <c r="K116" i="20" s="1"/>
  <c r="F116" i="25"/>
  <c r="K116" i="25" s="1"/>
  <c r="F116" i="22"/>
  <c r="K116" i="22" s="1"/>
  <c r="AB75" i="2"/>
  <c r="AA76" i="2"/>
  <c r="Z75" i="2"/>
  <c r="AP76" i="2"/>
  <c r="E116" i="18"/>
  <c r="E116" i="25"/>
  <c r="X115" i="26"/>
  <c r="M115" i="26" s="1"/>
  <c r="B115" i="26" s="1"/>
  <c r="C115" i="26" s="1"/>
  <c r="X115" i="21"/>
  <c r="M115" i="21" s="1"/>
  <c r="B115" i="21" s="1"/>
  <c r="C115" i="21" s="1"/>
  <c r="X115" i="19"/>
  <c r="M115" i="19" s="1"/>
  <c r="B115" i="19" s="1"/>
  <c r="C115" i="19" s="1"/>
  <c r="E116" i="22"/>
  <c r="F116" i="27"/>
  <c r="K116" i="27" s="1"/>
  <c r="F116" i="23"/>
  <c r="K116" i="23" s="1"/>
  <c r="AR75" i="2"/>
  <c r="E116" i="1"/>
  <c r="X115" i="27"/>
  <c r="M115" i="27" s="1"/>
  <c r="B115" i="27" s="1"/>
  <c r="C115" i="27" s="1"/>
  <c r="X115" i="23"/>
  <c r="M115" i="23" s="1"/>
  <c r="B115" i="23" s="1"/>
  <c r="C115" i="23" s="1"/>
  <c r="X115" i="17"/>
  <c r="M115" i="17" s="1"/>
  <c r="B115" i="17" s="1"/>
  <c r="C115" i="17" s="1"/>
  <c r="E116" i="19"/>
  <c r="D191" i="2"/>
  <c r="C187" i="2"/>
  <c r="AC137" i="27"/>
  <c r="N137" i="27" s="1"/>
  <c r="AC137" i="25"/>
  <c r="N137" i="25" s="1"/>
  <c r="AC137" i="23"/>
  <c r="N137" i="23" s="1"/>
  <c r="AC137" i="26"/>
  <c r="N137" i="26" s="1"/>
  <c r="AC137" i="22"/>
  <c r="N137" i="22" s="1"/>
  <c r="AC137" i="21"/>
  <c r="N137" i="21" s="1"/>
  <c r="AC137" i="24"/>
  <c r="N137" i="24" s="1"/>
  <c r="AC137" i="20"/>
  <c r="N137" i="20" s="1"/>
  <c r="AC137" i="19"/>
  <c r="N137" i="19" s="1"/>
  <c r="AC137" i="18"/>
  <c r="N137" i="18" s="1"/>
  <c r="AC137" i="17"/>
  <c r="N137" i="17" s="1"/>
  <c r="AC137" i="1"/>
  <c r="N137" i="1" s="1"/>
  <c r="R186" i="2"/>
  <c r="AC127" i="26"/>
  <c r="N127" i="26" s="1"/>
  <c r="AC127" i="24"/>
  <c r="N127" i="24" s="1"/>
  <c r="AC127" i="27"/>
  <c r="N127" i="27" s="1"/>
  <c r="AC127" i="25"/>
  <c r="N127" i="25" s="1"/>
  <c r="AC127" i="23"/>
  <c r="N127" i="23" s="1"/>
  <c r="AC127" i="22"/>
  <c r="N127" i="22" s="1"/>
  <c r="AC127" i="21"/>
  <c r="N127" i="21" s="1"/>
  <c r="AC127" i="20"/>
  <c r="N127" i="20" s="1"/>
  <c r="AC127" i="19"/>
  <c r="N127" i="19" s="1"/>
  <c r="AC127" i="17"/>
  <c r="N127" i="17" s="1"/>
  <c r="AC127" i="18"/>
  <c r="N127" i="18" s="1"/>
  <c r="AC127" i="1"/>
  <c r="R176" i="2"/>
  <c r="F176" i="2"/>
  <c r="C197" i="2"/>
  <c r="AC147" i="26"/>
  <c r="N147" i="26" s="1"/>
  <c r="AC147" i="24"/>
  <c r="N147" i="24" s="1"/>
  <c r="AC147" i="27"/>
  <c r="N147" i="27" s="1"/>
  <c r="AC147" i="25"/>
  <c r="N147" i="25" s="1"/>
  <c r="AC147" i="23"/>
  <c r="N147" i="23" s="1"/>
  <c r="AC147" i="22"/>
  <c r="N147" i="22" s="1"/>
  <c r="AC147" i="21"/>
  <c r="N147" i="21" s="1"/>
  <c r="AC147" i="20"/>
  <c r="N147" i="20" s="1"/>
  <c r="AC147" i="19"/>
  <c r="N147" i="19" s="1"/>
  <c r="AC147" i="18"/>
  <c r="N147" i="18" s="1"/>
  <c r="AC147" i="17"/>
  <c r="N147" i="17" s="1"/>
  <c r="AC147" i="1"/>
  <c r="N147" i="1" s="1"/>
  <c r="R196" i="2"/>
  <c r="X141" i="27"/>
  <c r="M141" i="27" s="1"/>
  <c r="B141" i="27" s="1"/>
  <c r="C141" i="27" s="1"/>
  <c r="X141" i="25"/>
  <c r="M141" i="25" s="1"/>
  <c r="B141" i="25" s="1"/>
  <c r="C141" i="25" s="1"/>
  <c r="X141" i="23"/>
  <c r="M141" i="23" s="1"/>
  <c r="B141" i="23" s="1"/>
  <c r="C141" i="23" s="1"/>
  <c r="X141" i="26"/>
  <c r="M141" i="26" s="1"/>
  <c r="B141" i="26" s="1"/>
  <c r="C141" i="26" s="1"/>
  <c r="X141" i="21"/>
  <c r="M141" i="21" s="1"/>
  <c r="B141" i="21" s="1"/>
  <c r="C141" i="21" s="1"/>
  <c r="X141" i="20"/>
  <c r="M141" i="20" s="1"/>
  <c r="B141" i="20" s="1"/>
  <c r="C141" i="20" s="1"/>
  <c r="X141" i="24"/>
  <c r="M141" i="24" s="1"/>
  <c r="B141" i="24" s="1"/>
  <c r="C141" i="24" s="1"/>
  <c r="X141" i="22"/>
  <c r="M141" i="22" s="1"/>
  <c r="B141" i="22" s="1"/>
  <c r="C141" i="22" s="1"/>
  <c r="X141" i="19"/>
  <c r="M141" i="19" s="1"/>
  <c r="B141" i="19" s="1"/>
  <c r="C141" i="19" s="1"/>
  <c r="X141" i="18"/>
  <c r="M141" i="18" s="1"/>
  <c r="B141" i="18" s="1"/>
  <c r="C141" i="18" s="1"/>
  <c r="X141" i="17"/>
  <c r="M141" i="17" s="1"/>
  <c r="B141" i="17" s="1"/>
  <c r="C141" i="17" s="1"/>
  <c r="X141" i="1"/>
  <c r="M141" i="1" s="1"/>
  <c r="B141" i="1" s="1"/>
  <c r="C141" i="1" s="1"/>
  <c r="X137" i="26"/>
  <c r="M137" i="26" s="1"/>
  <c r="B137" i="26" s="1"/>
  <c r="C137" i="26" s="1"/>
  <c r="X137" i="25"/>
  <c r="M137" i="25" s="1"/>
  <c r="B137" i="25" s="1"/>
  <c r="C137" i="25" s="1"/>
  <c r="X137" i="24"/>
  <c r="M137" i="24" s="1"/>
  <c r="B137" i="24" s="1"/>
  <c r="C137" i="24" s="1"/>
  <c r="X137" i="22"/>
  <c r="M137" i="22" s="1"/>
  <c r="B137" i="22" s="1"/>
  <c r="C137" i="22" s="1"/>
  <c r="X137" i="27"/>
  <c r="M137" i="27" s="1"/>
  <c r="B137" i="27" s="1"/>
  <c r="C137" i="27" s="1"/>
  <c r="X137" i="18"/>
  <c r="M137" i="18" s="1"/>
  <c r="B137" i="18" s="1"/>
  <c r="C137" i="18" s="1"/>
  <c r="X137" i="23"/>
  <c r="M137" i="23" s="1"/>
  <c r="B137" i="23" s="1"/>
  <c r="C137" i="23" s="1"/>
  <c r="X137" i="21"/>
  <c r="M137" i="21" s="1"/>
  <c r="B137" i="21" s="1"/>
  <c r="C137" i="21" s="1"/>
  <c r="X137" i="20"/>
  <c r="M137" i="20" s="1"/>
  <c r="B137" i="20" s="1"/>
  <c r="C137" i="20" s="1"/>
  <c r="X137" i="17"/>
  <c r="M137" i="17" s="1"/>
  <c r="B137" i="17" s="1"/>
  <c r="C137" i="17" s="1"/>
  <c r="X137" i="19"/>
  <c r="M137" i="19" s="1"/>
  <c r="B137" i="19" s="1"/>
  <c r="C137" i="19" s="1"/>
  <c r="X137" i="1"/>
  <c r="M137" i="1" s="1"/>
  <c r="B137" i="1" s="1"/>
  <c r="C137" i="1" s="1"/>
  <c r="X136" i="26"/>
  <c r="M136" i="26" s="1"/>
  <c r="B136" i="26" s="1"/>
  <c r="C136" i="26" s="1"/>
  <c r="X136" i="25"/>
  <c r="M136" i="25" s="1"/>
  <c r="B136" i="25" s="1"/>
  <c r="C136" i="25" s="1"/>
  <c r="X136" i="24"/>
  <c r="M136" i="24" s="1"/>
  <c r="B136" i="24" s="1"/>
  <c r="C136" i="24" s="1"/>
  <c r="X136" i="22"/>
  <c r="M136" i="22" s="1"/>
  <c r="B136" i="22" s="1"/>
  <c r="C136" i="22" s="1"/>
  <c r="X136" i="27"/>
  <c r="M136" i="27" s="1"/>
  <c r="B136" i="27" s="1"/>
  <c r="C136" i="27" s="1"/>
  <c r="X136" i="18"/>
  <c r="M136" i="18" s="1"/>
  <c r="B136" i="18" s="1"/>
  <c r="C136" i="18" s="1"/>
  <c r="X136" i="20"/>
  <c r="M136" i="20" s="1"/>
  <c r="B136" i="20" s="1"/>
  <c r="C136" i="20" s="1"/>
  <c r="X136" i="23"/>
  <c r="M136" i="23" s="1"/>
  <c r="B136" i="23" s="1"/>
  <c r="C136" i="23" s="1"/>
  <c r="X136" i="21"/>
  <c r="M136" i="21" s="1"/>
  <c r="B136" i="21" s="1"/>
  <c r="C136" i="21" s="1"/>
  <c r="X136" i="19"/>
  <c r="M136" i="19" s="1"/>
  <c r="B136" i="19" s="1"/>
  <c r="C136" i="19" s="1"/>
  <c r="X136" i="17"/>
  <c r="M136" i="17" s="1"/>
  <c r="B136" i="17" s="1"/>
  <c r="C136" i="17" s="1"/>
  <c r="X136" i="1"/>
  <c r="M136" i="1" s="1"/>
  <c r="B136" i="1" s="1"/>
  <c r="C136" i="1" s="1"/>
  <c r="X131" i="27"/>
  <c r="M131" i="27" s="1"/>
  <c r="B131" i="27" s="1"/>
  <c r="C131" i="27" s="1"/>
  <c r="X131" i="26"/>
  <c r="M131" i="26" s="1"/>
  <c r="B131" i="26" s="1"/>
  <c r="C131" i="26" s="1"/>
  <c r="X131" i="24"/>
  <c r="M131" i="24" s="1"/>
  <c r="B131" i="24" s="1"/>
  <c r="C131" i="24" s="1"/>
  <c r="X131" i="25"/>
  <c r="M131" i="25" s="1"/>
  <c r="B131" i="25" s="1"/>
  <c r="C131" i="25" s="1"/>
  <c r="X131" i="23"/>
  <c r="M131" i="23" s="1"/>
  <c r="B131" i="23" s="1"/>
  <c r="C131" i="23" s="1"/>
  <c r="X131" i="21"/>
  <c r="M131" i="21" s="1"/>
  <c r="B131" i="21" s="1"/>
  <c r="C131" i="21" s="1"/>
  <c r="X131" i="22"/>
  <c r="M131" i="22" s="1"/>
  <c r="B131" i="22" s="1"/>
  <c r="C131" i="22" s="1"/>
  <c r="X131" i="20"/>
  <c r="M131" i="20" s="1"/>
  <c r="B131" i="20" s="1"/>
  <c r="C131" i="20" s="1"/>
  <c r="X131" i="19"/>
  <c r="M131" i="19" s="1"/>
  <c r="B131" i="19" s="1"/>
  <c r="C131" i="19" s="1"/>
  <c r="X131" i="17"/>
  <c r="M131" i="17" s="1"/>
  <c r="B131" i="17" s="1"/>
  <c r="C131" i="17" s="1"/>
  <c r="X131" i="18"/>
  <c r="M131" i="18" s="1"/>
  <c r="B131" i="18" s="1"/>
  <c r="C131" i="18" s="1"/>
  <c r="X131" i="1"/>
  <c r="M131" i="1" s="1"/>
  <c r="B131" i="1" s="1"/>
  <c r="C131" i="1" s="1"/>
  <c r="M140" i="21"/>
  <c r="B140" i="21" s="1"/>
  <c r="C140" i="21" s="1"/>
  <c r="M140" i="18"/>
  <c r="B140" i="18" s="1"/>
  <c r="C140" i="18" s="1"/>
  <c r="M140" i="25"/>
  <c r="B140" i="25" s="1"/>
  <c r="C140" i="25" s="1"/>
  <c r="M140" i="23"/>
  <c r="B140" i="23" s="1"/>
  <c r="C140" i="23" s="1"/>
  <c r="M140" i="20"/>
  <c r="B140" i="20" s="1"/>
  <c r="C140" i="20" s="1"/>
  <c r="M140" i="27"/>
  <c r="B140" i="27" s="1"/>
  <c r="C140" i="27" s="1"/>
  <c r="M140" i="1"/>
  <c r="B140" i="1" s="1"/>
  <c r="C140" i="1" s="1"/>
  <c r="M140" i="19"/>
  <c r="B140" i="19" s="1"/>
  <c r="C140" i="19" s="1"/>
  <c r="M140" i="22"/>
  <c r="B140" i="22" s="1"/>
  <c r="C140" i="22" s="1"/>
  <c r="X146" i="27"/>
  <c r="X146" i="26"/>
  <c r="X146" i="25"/>
  <c r="X146" i="24"/>
  <c r="X146" i="20"/>
  <c r="X146" i="19"/>
  <c r="X146" i="22"/>
  <c r="X146" i="18"/>
  <c r="X146" i="23"/>
  <c r="X146" i="21"/>
  <c r="X146" i="17"/>
  <c r="X146" i="1"/>
  <c r="M140" i="17"/>
  <c r="B140" i="17" s="1"/>
  <c r="C140" i="17" s="1"/>
  <c r="M140" i="26"/>
  <c r="B140" i="26" s="1"/>
  <c r="C140" i="26" s="1"/>
  <c r="M140" i="24"/>
  <c r="B140" i="24" s="1"/>
  <c r="C140" i="24" s="1"/>
  <c r="AO82" i="2"/>
  <c r="G201" i="2"/>
  <c r="M201" i="2"/>
  <c r="I201" i="2"/>
  <c r="L201" i="2"/>
  <c r="N201" i="2"/>
  <c r="O201" i="2" s="1"/>
  <c r="P201" i="2" s="1"/>
  <c r="H201" i="2"/>
  <c r="K201" i="2"/>
  <c r="F201" i="2"/>
  <c r="Q201" i="2" s="1"/>
  <c r="J201" i="2"/>
  <c r="I191" i="2"/>
  <c r="N191" i="2"/>
  <c r="O191" i="2" s="1"/>
  <c r="P191" i="2" s="1"/>
  <c r="K191" i="2"/>
  <c r="L191" i="2"/>
  <c r="F191" i="2"/>
  <c r="Q191" i="2" s="1"/>
  <c r="H191" i="2"/>
  <c r="G191" i="2"/>
  <c r="M191" i="2"/>
  <c r="J191" i="2"/>
  <c r="M196" i="2"/>
  <c r="G196" i="2"/>
  <c r="K196" i="2"/>
  <c r="H196" i="2"/>
  <c r="N196" i="2"/>
  <c r="O196" i="2" s="1"/>
  <c r="P196" i="2" s="1"/>
  <c r="I196" i="2"/>
  <c r="L196" i="2"/>
  <c r="F196" i="2"/>
  <c r="Q196" i="2" s="1"/>
  <c r="J196" i="2"/>
  <c r="N186" i="2"/>
  <c r="O186" i="2" s="1"/>
  <c r="P186" i="2" s="1"/>
  <c r="K186" i="2"/>
  <c r="H186" i="2"/>
  <c r="J186" i="2"/>
  <c r="I186" i="2"/>
  <c r="L186" i="2"/>
  <c r="M186" i="2"/>
  <c r="G186" i="2"/>
  <c r="F186" i="2"/>
  <c r="Q186" i="2" s="1"/>
  <c r="I181" i="2"/>
  <c r="N181" i="2"/>
  <c r="O181" i="2" s="1"/>
  <c r="P181" i="2" s="1"/>
  <c r="G181" i="2"/>
  <c r="M181" i="2"/>
  <c r="K181" i="2"/>
  <c r="L181" i="2"/>
  <c r="F181" i="2"/>
  <c r="Q181" i="2" s="1"/>
  <c r="H181" i="2"/>
  <c r="J181" i="2"/>
  <c r="N88" i="1"/>
  <c r="C88" i="1"/>
  <c r="B29" i="1"/>
  <c r="B89" i="1"/>
  <c r="C28" i="1"/>
  <c r="N28" i="1"/>
  <c r="C203" i="2" l="1"/>
  <c r="AC153" i="27"/>
  <c r="N153" i="27" s="1"/>
  <c r="AC153" i="25"/>
  <c r="N153" i="25" s="1"/>
  <c r="AC153" i="23"/>
  <c r="N153" i="23" s="1"/>
  <c r="AC153" i="26"/>
  <c r="N153" i="26" s="1"/>
  <c r="AC153" i="22"/>
  <c r="N153" i="22" s="1"/>
  <c r="AC153" i="21"/>
  <c r="N153" i="21" s="1"/>
  <c r="AC153" i="20"/>
  <c r="N153" i="20" s="1"/>
  <c r="AC153" i="19"/>
  <c r="N153" i="19" s="1"/>
  <c r="AC153" i="24"/>
  <c r="N153" i="24" s="1"/>
  <c r="AC153" i="17"/>
  <c r="N153" i="17" s="1"/>
  <c r="AC153" i="18"/>
  <c r="N153" i="18" s="1"/>
  <c r="AC153" i="1"/>
  <c r="R202" i="2"/>
  <c r="F128" i="17"/>
  <c r="K128" i="17" s="1"/>
  <c r="F128" i="1"/>
  <c r="K128" i="1" s="1"/>
  <c r="C198" i="2"/>
  <c r="AC148" i="27"/>
  <c r="N148" i="27" s="1"/>
  <c r="AC148" i="24"/>
  <c r="N148" i="24" s="1"/>
  <c r="AC148" i="23"/>
  <c r="N148" i="23" s="1"/>
  <c r="AC148" i="21"/>
  <c r="N148" i="21" s="1"/>
  <c r="AC148" i="19"/>
  <c r="N148" i="19" s="1"/>
  <c r="AC148" i="17"/>
  <c r="N148" i="17" s="1"/>
  <c r="AC148" i="26"/>
  <c r="N148" i="26" s="1"/>
  <c r="AC148" i="25"/>
  <c r="N148" i="25" s="1"/>
  <c r="AC148" i="22"/>
  <c r="N148" i="22" s="1"/>
  <c r="AC148" i="20"/>
  <c r="N148" i="20" s="1"/>
  <c r="AC148" i="18"/>
  <c r="N148" i="18" s="1"/>
  <c r="AC148" i="1"/>
  <c r="N148" i="1" s="1"/>
  <c r="R197" i="2"/>
  <c r="AD75" i="2"/>
  <c r="E128" i="20"/>
  <c r="F128" i="20"/>
  <c r="K128" i="20" s="1"/>
  <c r="F128" i="25"/>
  <c r="K128" i="25" s="1"/>
  <c r="Q176" i="2"/>
  <c r="G176" i="2"/>
  <c r="H176" i="2" s="1"/>
  <c r="I176" i="2" s="1"/>
  <c r="J176" i="2" s="1"/>
  <c r="K176" i="2" s="1"/>
  <c r="M176" i="2" s="1"/>
  <c r="N176" i="2" s="1"/>
  <c r="O176" i="2" s="1"/>
  <c r="P176" i="2" s="1"/>
  <c r="C188" i="2"/>
  <c r="AC138" i="27"/>
  <c r="N138" i="27" s="1"/>
  <c r="AC138" i="26"/>
  <c r="N138" i="26" s="1"/>
  <c r="AC138" i="23"/>
  <c r="N138" i="23" s="1"/>
  <c r="AC138" i="22"/>
  <c r="N138" i="22" s="1"/>
  <c r="AC138" i="20"/>
  <c r="N138" i="20" s="1"/>
  <c r="AC138" i="18"/>
  <c r="N138" i="18" s="1"/>
  <c r="AC138" i="25"/>
  <c r="N138" i="25" s="1"/>
  <c r="AC138" i="24"/>
  <c r="N138" i="24" s="1"/>
  <c r="AC138" i="21"/>
  <c r="N138" i="21" s="1"/>
  <c r="AC138" i="17"/>
  <c r="N138" i="17" s="1"/>
  <c r="AC138" i="19"/>
  <c r="N138" i="19" s="1"/>
  <c r="AC138" i="1"/>
  <c r="N138" i="1" s="1"/>
  <c r="R187" i="2"/>
  <c r="Y76" i="2"/>
  <c r="C193" i="2"/>
  <c r="AC143" i="26"/>
  <c r="N143" i="26" s="1"/>
  <c r="AC143" i="24"/>
  <c r="N143" i="24" s="1"/>
  <c r="AC143" i="25"/>
  <c r="N143" i="25" s="1"/>
  <c r="AC143" i="27"/>
  <c r="N143" i="27" s="1"/>
  <c r="AC143" i="22"/>
  <c r="N143" i="22" s="1"/>
  <c r="AC143" i="21"/>
  <c r="N143" i="21" s="1"/>
  <c r="AC143" i="23"/>
  <c r="N143" i="23" s="1"/>
  <c r="AC143" i="20"/>
  <c r="N143" i="20" s="1"/>
  <c r="AC143" i="19"/>
  <c r="N143" i="19" s="1"/>
  <c r="AC143" i="17"/>
  <c r="N143" i="17" s="1"/>
  <c r="AC143" i="18"/>
  <c r="N143" i="18" s="1"/>
  <c r="AC143" i="1"/>
  <c r="N143" i="1" s="1"/>
  <c r="R192" i="2"/>
  <c r="D213" i="2"/>
  <c r="AC158" i="25"/>
  <c r="N158" i="25" s="1"/>
  <c r="AC158" i="24"/>
  <c r="N158" i="24" s="1"/>
  <c r="AC158" i="22"/>
  <c r="N158" i="22" s="1"/>
  <c r="AC158" i="20"/>
  <c r="N158" i="20" s="1"/>
  <c r="AC158" i="18"/>
  <c r="N158" i="18" s="1"/>
  <c r="AC158" i="27"/>
  <c r="N158" i="27" s="1"/>
  <c r="AC158" i="26"/>
  <c r="N158" i="26" s="1"/>
  <c r="AC158" i="23"/>
  <c r="N158" i="23" s="1"/>
  <c r="AC158" i="19"/>
  <c r="N158" i="19" s="1"/>
  <c r="AC158" i="21"/>
  <c r="N158" i="21" s="1"/>
  <c r="AC158" i="17"/>
  <c r="N158" i="17" s="1"/>
  <c r="AC158" i="1"/>
  <c r="C208" i="2"/>
  <c r="C213" i="2"/>
  <c r="R207" i="2"/>
  <c r="AC133" i="27"/>
  <c r="N133" i="27" s="1"/>
  <c r="AC133" i="25"/>
  <c r="N133" i="25" s="1"/>
  <c r="AC133" i="23"/>
  <c r="N133" i="23" s="1"/>
  <c r="AC133" i="26"/>
  <c r="N133" i="26" s="1"/>
  <c r="AC133" i="22"/>
  <c r="N133" i="22" s="1"/>
  <c r="AC133" i="21"/>
  <c r="N133" i="21" s="1"/>
  <c r="AC133" i="24"/>
  <c r="N133" i="24" s="1"/>
  <c r="AC133" i="19"/>
  <c r="N133" i="19" s="1"/>
  <c r="AC133" i="17"/>
  <c r="N133" i="17" s="1"/>
  <c r="AC133" i="18"/>
  <c r="N133" i="18" s="1"/>
  <c r="AC133" i="20"/>
  <c r="N133" i="20" s="1"/>
  <c r="AC133" i="1"/>
  <c r="N133" i="1" s="1"/>
  <c r="F182" i="2"/>
  <c r="R182" i="2"/>
  <c r="AS76" i="2"/>
  <c r="D176" i="2"/>
  <c r="Z76" i="2"/>
  <c r="AD76" i="2"/>
  <c r="Y77" i="2"/>
  <c r="E122" i="22"/>
  <c r="F122" i="26"/>
  <c r="K122" i="26" s="1"/>
  <c r="X121" i="27"/>
  <c r="M121" i="27" s="1"/>
  <c r="B121" i="27" s="1"/>
  <c r="C121" i="27" s="1"/>
  <c r="X121" i="24"/>
  <c r="M121" i="24" s="1"/>
  <c r="B121" i="24" s="1"/>
  <c r="C121" i="24" s="1"/>
  <c r="X121" i="18"/>
  <c r="M121" i="18" s="1"/>
  <c r="B121" i="18" s="1"/>
  <c r="C121" i="18" s="1"/>
  <c r="E122" i="24"/>
  <c r="E122" i="26"/>
  <c r="F122" i="27"/>
  <c r="K122" i="27" s="1"/>
  <c r="AR77" i="2"/>
  <c r="F122" i="23"/>
  <c r="K122" i="23" s="1"/>
  <c r="X121" i="26"/>
  <c r="M121" i="26" s="1"/>
  <c r="B121" i="26" s="1"/>
  <c r="C121" i="26" s="1"/>
  <c r="X121" i="19"/>
  <c r="M121" i="19" s="1"/>
  <c r="B121" i="19" s="1"/>
  <c r="C121" i="19" s="1"/>
  <c r="X121" i="17"/>
  <c r="M121" i="17" s="1"/>
  <c r="B121" i="17" s="1"/>
  <c r="C121" i="17" s="1"/>
  <c r="E122" i="21"/>
  <c r="E122" i="18"/>
  <c r="Z77" i="2"/>
  <c r="F122" i="25"/>
  <c r="K122" i="25" s="1"/>
  <c r="X121" i="23"/>
  <c r="M121" i="23" s="1"/>
  <c r="B121" i="23" s="1"/>
  <c r="C121" i="23" s="1"/>
  <c r="X121" i="21"/>
  <c r="M121" i="21" s="1"/>
  <c r="B121" i="21" s="1"/>
  <c r="C121" i="21" s="1"/>
  <c r="X121" i="1"/>
  <c r="M121" i="1" s="1"/>
  <c r="F122" i="20"/>
  <c r="K122" i="20" s="1"/>
  <c r="AR76" i="2"/>
  <c r="AC77" i="2"/>
  <c r="E122" i="17"/>
  <c r="E122" i="20"/>
  <c r="E122" i="25"/>
  <c r="X121" i="25"/>
  <c r="M121" i="25" s="1"/>
  <c r="B121" i="25" s="1"/>
  <c r="C121" i="25" s="1"/>
  <c r="X121" i="20"/>
  <c r="M121" i="20" s="1"/>
  <c r="B121" i="20" s="1"/>
  <c r="C121" i="20" s="1"/>
  <c r="X121" i="22"/>
  <c r="M121" i="22" s="1"/>
  <c r="B121" i="22" s="1"/>
  <c r="C121" i="22" s="1"/>
  <c r="F122" i="24"/>
  <c r="K122" i="24" s="1"/>
  <c r="F122" i="18"/>
  <c r="K122" i="18" s="1"/>
  <c r="F122" i="19"/>
  <c r="K122" i="19" s="1"/>
  <c r="AP77" i="2"/>
  <c r="E122" i="19"/>
  <c r="E122" i="1"/>
  <c r="E122" i="23"/>
  <c r="AB77" i="2"/>
  <c r="F122" i="21"/>
  <c r="K122" i="21" s="1"/>
  <c r="E122" i="27"/>
  <c r="F122" i="22"/>
  <c r="K122" i="22" s="1"/>
  <c r="F122" i="17"/>
  <c r="K122" i="17" s="1"/>
  <c r="AU75" i="2"/>
  <c r="BM75" i="2" s="1"/>
  <c r="E128" i="27"/>
  <c r="AT77" i="2"/>
  <c r="D198" i="2"/>
  <c r="D202" i="2"/>
  <c r="D208" i="2" s="1"/>
  <c r="E128" i="23"/>
  <c r="F128" i="22"/>
  <c r="K128" i="22" s="1"/>
  <c r="E128" i="24"/>
  <c r="F128" i="27"/>
  <c r="K128" i="27" s="1"/>
  <c r="AU76" i="2"/>
  <c r="D197" i="2"/>
  <c r="D203" i="2" s="1"/>
  <c r="AQ76" i="2"/>
  <c r="F122" i="1"/>
  <c r="K122" i="1" s="1"/>
  <c r="AC76" i="2"/>
  <c r="X83" i="2"/>
  <c r="AT76" i="2"/>
  <c r="D187" i="2"/>
  <c r="D193" i="2" s="1"/>
  <c r="X148" i="23"/>
  <c r="M148" i="23" s="1"/>
  <c r="B148" i="23" s="1"/>
  <c r="C148" i="23" s="1"/>
  <c r="X148" i="20"/>
  <c r="M148" i="20" s="1"/>
  <c r="B148" i="20" s="1"/>
  <c r="C148" i="20" s="1"/>
  <c r="X148" i="22"/>
  <c r="M148" i="22" s="1"/>
  <c r="B148" i="22" s="1"/>
  <c r="C148" i="22" s="1"/>
  <c r="X142" i="27"/>
  <c r="M142" i="27" s="1"/>
  <c r="B142" i="27" s="1"/>
  <c r="C142" i="27" s="1"/>
  <c r="X142" i="25"/>
  <c r="M142" i="25" s="1"/>
  <c r="B142" i="25" s="1"/>
  <c r="C142" i="25" s="1"/>
  <c r="X142" i="23"/>
  <c r="M142" i="23" s="1"/>
  <c r="B142" i="23" s="1"/>
  <c r="C142" i="23" s="1"/>
  <c r="X142" i="26"/>
  <c r="M142" i="26" s="1"/>
  <c r="B142" i="26" s="1"/>
  <c r="C142" i="26" s="1"/>
  <c r="X142" i="21"/>
  <c r="M142" i="21" s="1"/>
  <c r="B142" i="21" s="1"/>
  <c r="C142" i="21" s="1"/>
  <c r="X142" i="20"/>
  <c r="M142" i="20" s="1"/>
  <c r="B142" i="20" s="1"/>
  <c r="C142" i="20" s="1"/>
  <c r="X142" i="24"/>
  <c r="M142" i="24" s="1"/>
  <c r="B142" i="24" s="1"/>
  <c r="C142" i="24" s="1"/>
  <c r="X142" i="22"/>
  <c r="M142" i="22" s="1"/>
  <c r="B142" i="22" s="1"/>
  <c r="C142" i="22" s="1"/>
  <c r="X142" i="19"/>
  <c r="M142" i="19" s="1"/>
  <c r="B142" i="19" s="1"/>
  <c r="C142" i="19" s="1"/>
  <c r="X142" i="18"/>
  <c r="M142" i="18" s="1"/>
  <c r="B142" i="18" s="1"/>
  <c r="C142" i="18" s="1"/>
  <c r="X142" i="17"/>
  <c r="M142" i="17" s="1"/>
  <c r="B142" i="17" s="1"/>
  <c r="C142" i="17" s="1"/>
  <c r="X142" i="1"/>
  <c r="M142" i="1" s="1"/>
  <c r="B142" i="1" s="1"/>
  <c r="C142" i="1" s="1"/>
  <c r="X132" i="27"/>
  <c r="M132" i="27" s="1"/>
  <c r="B132" i="27" s="1"/>
  <c r="C132" i="27" s="1"/>
  <c r="X132" i="26"/>
  <c r="M132" i="26" s="1"/>
  <c r="B132" i="26" s="1"/>
  <c r="C132" i="26" s="1"/>
  <c r="X132" i="24"/>
  <c r="M132" i="24" s="1"/>
  <c r="B132" i="24" s="1"/>
  <c r="C132" i="24" s="1"/>
  <c r="X132" i="25"/>
  <c r="M132" i="25" s="1"/>
  <c r="B132" i="25" s="1"/>
  <c r="C132" i="25" s="1"/>
  <c r="X132" i="23"/>
  <c r="M132" i="23" s="1"/>
  <c r="B132" i="23" s="1"/>
  <c r="C132" i="23" s="1"/>
  <c r="X132" i="21"/>
  <c r="M132" i="21" s="1"/>
  <c r="B132" i="21" s="1"/>
  <c r="C132" i="21" s="1"/>
  <c r="X132" i="22"/>
  <c r="M132" i="22" s="1"/>
  <c r="B132" i="22" s="1"/>
  <c r="C132" i="22" s="1"/>
  <c r="X132" i="20"/>
  <c r="M132" i="20" s="1"/>
  <c r="B132" i="20" s="1"/>
  <c r="C132" i="20" s="1"/>
  <c r="X132" i="17"/>
  <c r="M132" i="17" s="1"/>
  <c r="B132" i="17" s="1"/>
  <c r="C132" i="17" s="1"/>
  <c r="X132" i="19"/>
  <c r="M132" i="19" s="1"/>
  <c r="B132" i="19" s="1"/>
  <c r="C132" i="19" s="1"/>
  <c r="X132" i="18"/>
  <c r="M132" i="18" s="1"/>
  <c r="B132" i="18" s="1"/>
  <c r="C132" i="18" s="1"/>
  <c r="X132" i="1"/>
  <c r="M132" i="1" s="1"/>
  <c r="B132" i="1" s="1"/>
  <c r="C132" i="1" s="1"/>
  <c r="X147" i="27"/>
  <c r="M147" i="27" s="1"/>
  <c r="B147" i="27" s="1"/>
  <c r="C147" i="27" s="1"/>
  <c r="X147" i="26"/>
  <c r="M147" i="26" s="1"/>
  <c r="B147" i="26" s="1"/>
  <c r="C147" i="26" s="1"/>
  <c r="X147" i="23"/>
  <c r="M147" i="23" s="1"/>
  <c r="B147" i="23" s="1"/>
  <c r="C147" i="23" s="1"/>
  <c r="X147" i="25"/>
  <c r="M147" i="25" s="1"/>
  <c r="B147" i="25" s="1"/>
  <c r="C147" i="25" s="1"/>
  <c r="X147" i="24"/>
  <c r="M147" i="24" s="1"/>
  <c r="B147" i="24" s="1"/>
  <c r="C147" i="24" s="1"/>
  <c r="X147" i="21"/>
  <c r="M147" i="21" s="1"/>
  <c r="B147" i="21" s="1"/>
  <c r="C147" i="21" s="1"/>
  <c r="X147" i="20"/>
  <c r="M147" i="20" s="1"/>
  <c r="B147" i="20" s="1"/>
  <c r="C147" i="20" s="1"/>
  <c r="X147" i="17"/>
  <c r="M147" i="17" s="1"/>
  <c r="B147" i="17" s="1"/>
  <c r="C147" i="17" s="1"/>
  <c r="X147" i="18"/>
  <c r="M147" i="18" s="1"/>
  <c r="B147" i="18" s="1"/>
  <c r="C147" i="18" s="1"/>
  <c r="X147" i="19"/>
  <c r="M147" i="19" s="1"/>
  <c r="B147" i="19" s="1"/>
  <c r="C147" i="19" s="1"/>
  <c r="X147" i="22"/>
  <c r="M147" i="22" s="1"/>
  <c r="B147" i="22" s="1"/>
  <c r="C147" i="22" s="1"/>
  <c r="X147" i="1"/>
  <c r="M147" i="1" s="1"/>
  <c r="B147" i="1" s="1"/>
  <c r="C147" i="1" s="1"/>
  <c r="M146" i="23"/>
  <c r="B146" i="23" s="1"/>
  <c r="C146" i="23" s="1"/>
  <c r="M146" i="20"/>
  <c r="B146" i="20" s="1"/>
  <c r="C146" i="20" s="1"/>
  <c r="M146" i="27"/>
  <c r="B146" i="27" s="1"/>
  <c r="C146" i="27" s="1"/>
  <c r="M146" i="1"/>
  <c r="B146" i="1" s="1"/>
  <c r="C146" i="1" s="1"/>
  <c r="M146" i="18"/>
  <c r="B146" i="18" s="1"/>
  <c r="C146" i="18" s="1"/>
  <c r="M146" i="24"/>
  <c r="B146" i="24" s="1"/>
  <c r="C146" i="24" s="1"/>
  <c r="X152" i="26"/>
  <c r="X152" i="27"/>
  <c r="X152" i="25"/>
  <c r="X152" i="22"/>
  <c r="X152" i="24"/>
  <c r="X152" i="17"/>
  <c r="X152" i="20"/>
  <c r="X152" i="19"/>
  <c r="X152" i="18"/>
  <c r="X152" i="23"/>
  <c r="X152" i="21"/>
  <c r="X152" i="1"/>
  <c r="M146" i="17"/>
  <c r="B146" i="17" s="1"/>
  <c r="C146" i="17" s="1"/>
  <c r="M146" i="22"/>
  <c r="B146" i="22" s="1"/>
  <c r="C146" i="22" s="1"/>
  <c r="M146" i="25"/>
  <c r="B146" i="25" s="1"/>
  <c r="C146" i="25" s="1"/>
  <c r="M146" i="21"/>
  <c r="B146" i="21" s="1"/>
  <c r="C146" i="21" s="1"/>
  <c r="M146" i="19"/>
  <c r="B146" i="19" s="1"/>
  <c r="C146" i="19" s="1"/>
  <c r="M146" i="26"/>
  <c r="B146" i="26" s="1"/>
  <c r="C146" i="26" s="1"/>
  <c r="AO83" i="2"/>
  <c r="L187" i="2"/>
  <c r="F187" i="2"/>
  <c r="Q187" i="2" s="1"/>
  <c r="N187" i="2"/>
  <c r="O187" i="2" s="1"/>
  <c r="P187" i="2" s="1"/>
  <c r="H187" i="2"/>
  <c r="K187" i="2"/>
  <c r="J187" i="2"/>
  <c r="I187" i="2"/>
  <c r="G187" i="2"/>
  <c r="M187" i="2"/>
  <c r="G202" i="2"/>
  <c r="F202" i="2"/>
  <c r="Q202" i="2" s="1"/>
  <c r="M202" i="2"/>
  <c r="H202" i="2"/>
  <c r="L202" i="2"/>
  <c r="J202" i="2"/>
  <c r="I202" i="2"/>
  <c r="N202" i="2"/>
  <c r="O202" i="2" s="1"/>
  <c r="P202" i="2" s="1"/>
  <c r="K202" i="2"/>
  <c r="K207" i="2"/>
  <c r="I207" i="2"/>
  <c r="J207" i="2"/>
  <c r="M207" i="2"/>
  <c r="F207" i="2"/>
  <c r="Q207" i="2" s="1"/>
  <c r="N207" i="2"/>
  <c r="O207" i="2" s="1"/>
  <c r="P207" i="2" s="1"/>
  <c r="G207" i="2"/>
  <c r="H207" i="2"/>
  <c r="L207" i="2"/>
  <c r="N197" i="2"/>
  <c r="O197" i="2" s="1"/>
  <c r="P197" i="2" s="1"/>
  <c r="H197" i="2"/>
  <c r="K197" i="2"/>
  <c r="F197" i="2"/>
  <c r="Q197" i="2" s="1"/>
  <c r="J197" i="2"/>
  <c r="G197" i="2"/>
  <c r="M197" i="2"/>
  <c r="L197" i="2"/>
  <c r="I197" i="2"/>
  <c r="I192" i="2"/>
  <c r="L192" i="2"/>
  <c r="N192" i="2"/>
  <c r="O192" i="2" s="1"/>
  <c r="P192" i="2" s="1"/>
  <c r="K192" i="2"/>
  <c r="G192" i="2"/>
  <c r="M192" i="2"/>
  <c r="J192" i="2"/>
  <c r="F192" i="2"/>
  <c r="Q192" i="2" s="1"/>
  <c r="H192" i="2"/>
  <c r="N89" i="1"/>
  <c r="C89" i="1"/>
  <c r="C29" i="1"/>
  <c r="N29" i="1"/>
  <c r="B30" i="1"/>
  <c r="B90" i="1"/>
  <c r="AC159" i="26" l="1"/>
  <c r="N159" i="26" s="1"/>
  <c r="AC159" i="24"/>
  <c r="N159" i="24" s="1"/>
  <c r="AC159" i="25"/>
  <c r="N159" i="25" s="1"/>
  <c r="AC159" i="27"/>
  <c r="N159" i="27" s="1"/>
  <c r="AC159" i="22"/>
  <c r="N159" i="22" s="1"/>
  <c r="AC159" i="23"/>
  <c r="N159" i="23" s="1"/>
  <c r="AC159" i="21"/>
  <c r="N159" i="21" s="1"/>
  <c r="AC159" i="20"/>
  <c r="N159" i="20" s="1"/>
  <c r="AC159" i="19"/>
  <c r="N159" i="19" s="1"/>
  <c r="AC159" i="17"/>
  <c r="N159" i="17" s="1"/>
  <c r="AC159" i="18"/>
  <c r="N159" i="18" s="1"/>
  <c r="AC159" i="1"/>
  <c r="C209" i="2"/>
  <c r="R208" i="2"/>
  <c r="X148" i="19"/>
  <c r="M148" i="19" s="1"/>
  <c r="B148" i="19" s="1"/>
  <c r="C148" i="19" s="1"/>
  <c r="X148" i="21"/>
  <c r="M148" i="21" s="1"/>
  <c r="B148" i="21" s="1"/>
  <c r="C148" i="21" s="1"/>
  <c r="X148" i="26"/>
  <c r="M148" i="26" s="1"/>
  <c r="B148" i="26" s="1"/>
  <c r="C148" i="26" s="1"/>
  <c r="C204" i="2"/>
  <c r="AC154" i="27"/>
  <c r="N154" i="27" s="1"/>
  <c r="AC154" i="26"/>
  <c r="N154" i="26" s="1"/>
  <c r="AC154" i="23"/>
  <c r="N154" i="23" s="1"/>
  <c r="AC154" i="22"/>
  <c r="N154" i="22" s="1"/>
  <c r="AC154" i="20"/>
  <c r="N154" i="20" s="1"/>
  <c r="AC154" i="18"/>
  <c r="N154" i="18" s="1"/>
  <c r="AC154" i="24"/>
  <c r="N154" i="24" s="1"/>
  <c r="AC154" i="25"/>
  <c r="N154" i="25" s="1"/>
  <c r="AC154" i="21"/>
  <c r="N154" i="21" s="1"/>
  <c r="AC154" i="17"/>
  <c r="N154" i="17" s="1"/>
  <c r="AC154" i="19"/>
  <c r="N154" i="19" s="1"/>
  <c r="R203" i="2"/>
  <c r="AC154" i="1"/>
  <c r="X148" i="18"/>
  <c r="M148" i="18" s="1"/>
  <c r="B148" i="18" s="1"/>
  <c r="C148" i="18" s="1"/>
  <c r="X148" i="24"/>
  <c r="M148" i="24" s="1"/>
  <c r="B148" i="24" s="1"/>
  <c r="C148" i="24" s="1"/>
  <c r="X148" i="27"/>
  <c r="M148" i="27" s="1"/>
  <c r="B148" i="27" s="1"/>
  <c r="C148" i="27" s="1"/>
  <c r="D182" i="2"/>
  <c r="X127" i="27"/>
  <c r="M127" i="27" s="1"/>
  <c r="B127" i="27" s="1"/>
  <c r="C127" i="27" s="1"/>
  <c r="X127" i="24"/>
  <c r="M127" i="24" s="1"/>
  <c r="B127" i="24" s="1"/>
  <c r="C127" i="24" s="1"/>
  <c r="X127" i="17"/>
  <c r="M127" i="17" s="1"/>
  <c r="B127" i="17" s="1"/>
  <c r="C127" i="17" s="1"/>
  <c r="X127" i="20"/>
  <c r="M127" i="20" s="1"/>
  <c r="B127" i="20" s="1"/>
  <c r="C127" i="20" s="1"/>
  <c r="F128" i="26"/>
  <c r="K128" i="26" s="1"/>
  <c r="E128" i="25"/>
  <c r="F128" i="21"/>
  <c r="K128" i="21" s="1"/>
  <c r="X127" i="26"/>
  <c r="M127" i="26" s="1"/>
  <c r="B127" i="26" s="1"/>
  <c r="C127" i="26" s="1"/>
  <c r="X127" i="21"/>
  <c r="M127" i="21" s="1"/>
  <c r="B127" i="21" s="1"/>
  <c r="C127" i="21" s="1"/>
  <c r="X127" i="18"/>
  <c r="M127" i="18" s="1"/>
  <c r="B127" i="18" s="1"/>
  <c r="C127" i="18" s="1"/>
  <c r="X127" i="23"/>
  <c r="M127" i="23" s="1"/>
  <c r="B127" i="23" s="1"/>
  <c r="C127" i="23" s="1"/>
  <c r="X127" i="22"/>
  <c r="M127" i="22" s="1"/>
  <c r="B127" i="22" s="1"/>
  <c r="C127" i="22" s="1"/>
  <c r="X127" i="19"/>
  <c r="M127" i="19" s="1"/>
  <c r="B127" i="19" s="1"/>
  <c r="C127" i="19" s="1"/>
  <c r="AP78" i="2"/>
  <c r="X127" i="25"/>
  <c r="M127" i="25" s="1"/>
  <c r="B127" i="25" s="1"/>
  <c r="C127" i="25" s="1"/>
  <c r="X127" i="1"/>
  <c r="M127" i="1" s="1"/>
  <c r="E128" i="26"/>
  <c r="E128" i="21"/>
  <c r="F128" i="18"/>
  <c r="K128" i="18" s="1"/>
  <c r="AC139" i="26"/>
  <c r="N139" i="26" s="1"/>
  <c r="AC139" i="24"/>
  <c r="N139" i="24" s="1"/>
  <c r="AC139" i="25"/>
  <c r="N139" i="25" s="1"/>
  <c r="AC139" i="27"/>
  <c r="N139" i="27" s="1"/>
  <c r="AC139" i="22"/>
  <c r="N139" i="22" s="1"/>
  <c r="AC139" i="23"/>
  <c r="N139" i="23" s="1"/>
  <c r="AC139" i="19"/>
  <c r="N139" i="19" s="1"/>
  <c r="AC139" i="21"/>
  <c r="N139" i="21" s="1"/>
  <c r="AC139" i="17"/>
  <c r="N139" i="17" s="1"/>
  <c r="AC139" i="20"/>
  <c r="N139" i="20" s="1"/>
  <c r="AC139" i="18"/>
  <c r="N139" i="18" s="1"/>
  <c r="AC139" i="1"/>
  <c r="N139" i="1" s="1"/>
  <c r="F188" i="2"/>
  <c r="R188" i="2"/>
  <c r="E128" i="17"/>
  <c r="E128" i="18"/>
  <c r="C199" i="2"/>
  <c r="AC149" i="27"/>
  <c r="N149" i="27" s="1"/>
  <c r="AC149" i="25"/>
  <c r="N149" i="25" s="1"/>
  <c r="AC149" i="23"/>
  <c r="N149" i="23" s="1"/>
  <c r="AC149" i="26"/>
  <c r="N149" i="26" s="1"/>
  <c r="AC149" i="22"/>
  <c r="N149" i="22" s="1"/>
  <c r="AC149" i="24"/>
  <c r="N149" i="24" s="1"/>
  <c r="AC149" i="21"/>
  <c r="N149" i="21" s="1"/>
  <c r="AC149" i="19"/>
  <c r="N149" i="19" s="1"/>
  <c r="AC149" i="20"/>
  <c r="N149" i="20" s="1"/>
  <c r="AC149" i="17"/>
  <c r="N149" i="17" s="1"/>
  <c r="AC149" i="18"/>
  <c r="N149" i="18" s="1"/>
  <c r="AC149" i="1"/>
  <c r="N149" i="1" s="1"/>
  <c r="R198" i="2"/>
  <c r="F128" i="19"/>
  <c r="K128" i="19" s="1"/>
  <c r="D199" i="2"/>
  <c r="X84" i="2"/>
  <c r="AU77" i="2"/>
  <c r="C194" i="2"/>
  <c r="AC144" i="26"/>
  <c r="N144" i="26" s="1"/>
  <c r="AC144" i="27"/>
  <c r="N144" i="27" s="1"/>
  <c r="AC144" i="21"/>
  <c r="N144" i="21" s="1"/>
  <c r="AC144" i="19"/>
  <c r="N144" i="19" s="1"/>
  <c r="AC144" i="17"/>
  <c r="N144" i="17" s="1"/>
  <c r="AC144" i="23"/>
  <c r="N144" i="23" s="1"/>
  <c r="AC144" i="24"/>
  <c r="N144" i="24" s="1"/>
  <c r="AC144" i="22"/>
  <c r="N144" i="22" s="1"/>
  <c r="AC144" i="25"/>
  <c r="N144" i="25" s="1"/>
  <c r="AC144" i="20"/>
  <c r="N144" i="20" s="1"/>
  <c r="AC144" i="18"/>
  <c r="N144" i="18" s="1"/>
  <c r="AC144" i="1"/>
  <c r="N144" i="1" s="1"/>
  <c r="R193" i="2"/>
  <c r="Q182" i="2"/>
  <c r="G182" i="2"/>
  <c r="H182" i="2" s="1"/>
  <c r="I182" i="2" s="1"/>
  <c r="J182" i="2" s="1"/>
  <c r="K182" i="2" s="1"/>
  <c r="M182" i="2" s="1"/>
  <c r="N182" i="2" s="1"/>
  <c r="O182" i="2" s="1"/>
  <c r="P182" i="2" s="1"/>
  <c r="AT78" i="2"/>
  <c r="F134" i="25"/>
  <c r="K134" i="25" s="1"/>
  <c r="F134" i="27"/>
  <c r="K134" i="27" s="1"/>
  <c r="X148" i="1"/>
  <c r="M148" i="1" s="1"/>
  <c r="B148" i="1" s="1"/>
  <c r="C148" i="1" s="1"/>
  <c r="X148" i="17"/>
  <c r="M148" i="17" s="1"/>
  <c r="B148" i="17" s="1"/>
  <c r="C148" i="17" s="1"/>
  <c r="X148" i="25"/>
  <c r="M148" i="25" s="1"/>
  <c r="B148" i="25" s="1"/>
  <c r="C148" i="25" s="1"/>
  <c r="E134" i="1"/>
  <c r="E134" i="27"/>
  <c r="F134" i="19"/>
  <c r="K134" i="19" s="1"/>
  <c r="F134" i="1"/>
  <c r="K134" i="1" s="1"/>
  <c r="AA77" i="2"/>
  <c r="E128" i="22"/>
  <c r="F128" i="23"/>
  <c r="K128" i="23" s="1"/>
  <c r="E134" i="20"/>
  <c r="AQ77" i="2"/>
  <c r="AQ78" i="2"/>
  <c r="C219" i="2"/>
  <c r="AC164" i="27"/>
  <c r="N164" i="27" s="1"/>
  <c r="AC164" i="24"/>
  <c r="N164" i="24" s="1"/>
  <c r="AC164" i="23"/>
  <c r="N164" i="23" s="1"/>
  <c r="AC164" i="21"/>
  <c r="N164" i="21" s="1"/>
  <c r="AC164" i="19"/>
  <c r="N164" i="19" s="1"/>
  <c r="AC164" i="17"/>
  <c r="N164" i="17" s="1"/>
  <c r="AC164" i="26"/>
  <c r="N164" i="26" s="1"/>
  <c r="AC164" i="25"/>
  <c r="N164" i="25" s="1"/>
  <c r="AC164" i="22"/>
  <c r="N164" i="22" s="1"/>
  <c r="AC164" i="20"/>
  <c r="N164" i="20" s="1"/>
  <c r="AC164" i="18"/>
  <c r="N164" i="18" s="1"/>
  <c r="AC164" i="1"/>
  <c r="R213" i="2"/>
  <c r="C214" i="2"/>
  <c r="D214" i="2" s="1"/>
  <c r="E128" i="19"/>
  <c r="E128" i="1"/>
  <c r="F128" i="24"/>
  <c r="K128" i="24" s="1"/>
  <c r="AS77" i="2"/>
  <c r="X153" i="26"/>
  <c r="M153" i="26" s="1"/>
  <c r="B153" i="26" s="1"/>
  <c r="C153" i="26" s="1"/>
  <c r="X153" i="27"/>
  <c r="M153" i="27" s="1"/>
  <c r="B153" i="27" s="1"/>
  <c r="C153" i="27" s="1"/>
  <c r="X153" i="25"/>
  <c r="M153" i="25" s="1"/>
  <c r="B153" i="25" s="1"/>
  <c r="C153" i="25" s="1"/>
  <c r="X153" i="24"/>
  <c r="M153" i="24" s="1"/>
  <c r="B153" i="24" s="1"/>
  <c r="C153" i="24" s="1"/>
  <c r="X153" i="21"/>
  <c r="M153" i="21" s="1"/>
  <c r="B153" i="21" s="1"/>
  <c r="C153" i="21" s="1"/>
  <c r="X153" i="22"/>
  <c r="M153" i="22" s="1"/>
  <c r="B153" i="22" s="1"/>
  <c r="C153" i="22" s="1"/>
  <c r="X153" i="19"/>
  <c r="M153" i="19" s="1"/>
  <c r="B153" i="19" s="1"/>
  <c r="C153" i="19" s="1"/>
  <c r="X153" i="17"/>
  <c r="M153" i="17" s="1"/>
  <c r="B153" i="17" s="1"/>
  <c r="C153" i="17" s="1"/>
  <c r="X153" i="20"/>
  <c r="M153" i="20" s="1"/>
  <c r="B153" i="20" s="1"/>
  <c r="C153" i="20" s="1"/>
  <c r="X153" i="18"/>
  <c r="M153" i="18" s="1"/>
  <c r="B153" i="18" s="1"/>
  <c r="C153" i="18" s="1"/>
  <c r="X153" i="23"/>
  <c r="M153" i="23" s="1"/>
  <c r="B153" i="23" s="1"/>
  <c r="C153" i="23" s="1"/>
  <c r="X153" i="1"/>
  <c r="M153" i="1" s="1"/>
  <c r="X143" i="27"/>
  <c r="M143" i="27" s="1"/>
  <c r="B143" i="27" s="1"/>
  <c r="C143" i="27" s="1"/>
  <c r="X143" i="25"/>
  <c r="M143" i="25" s="1"/>
  <c r="B143" i="25" s="1"/>
  <c r="C143" i="25" s="1"/>
  <c r="X143" i="23"/>
  <c r="M143" i="23" s="1"/>
  <c r="B143" i="23" s="1"/>
  <c r="C143" i="23" s="1"/>
  <c r="X143" i="26"/>
  <c r="M143" i="26" s="1"/>
  <c r="B143" i="26" s="1"/>
  <c r="C143" i="26" s="1"/>
  <c r="X143" i="21"/>
  <c r="M143" i="21" s="1"/>
  <c r="B143" i="21" s="1"/>
  <c r="C143" i="21" s="1"/>
  <c r="X143" i="20"/>
  <c r="M143" i="20" s="1"/>
  <c r="B143" i="20" s="1"/>
  <c r="C143" i="20" s="1"/>
  <c r="X143" i="24"/>
  <c r="M143" i="24" s="1"/>
  <c r="B143" i="24" s="1"/>
  <c r="C143" i="24" s="1"/>
  <c r="X143" i="22"/>
  <c r="M143" i="22" s="1"/>
  <c r="B143" i="22" s="1"/>
  <c r="C143" i="22" s="1"/>
  <c r="X143" i="19"/>
  <c r="M143" i="19" s="1"/>
  <c r="B143" i="19" s="1"/>
  <c r="C143" i="19" s="1"/>
  <c r="X143" i="18"/>
  <c r="M143" i="18" s="1"/>
  <c r="B143" i="18" s="1"/>
  <c r="C143" i="18" s="1"/>
  <c r="X143" i="17"/>
  <c r="M143" i="17" s="1"/>
  <c r="B143" i="17" s="1"/>
  <c r="C143" i="17" s="1"/>
  <c r="X143" i="1"/>
  <c r="M143" i="1" s="1"/>
  <c r="B143" i="1" s="1"/>
  <c r="C143" i="1" s="1"/>
  <c r="X138" i="26"/>
  <c r="M138" i="26" s="1"/>
  <c r="B138" i="26" s="1"/>
  <c r="C138" i="26" s="1"/>
  <c r="X138" i="25"/>
  <c r="M138" i="25" s="1"/>
  <c r="B138" i="25" s="1"/>
  <c r="C138" i="25" s="1"/>
  <c r="X138" i="24"/>
  <c r="M138" i="24" s="1"/>
  <c r="B138" i="24" s="1"/>
  <c r="C138" i="24" s="1"/>
  <c r="X138" i="22"/>
  <c r="M138" i="22" s="1"/>
  <c r="B138" i="22" s="1"/>
  <c r="C138" i="22" s="1"/>
  <c r="X138" i="27"/>
  <c r="M138" i="27" s="1"/>
  <c r="B138" i="27" s="1"/>
  <c r="C138" i="27" s="1"/>
  <c r="X138" i="18"/>
  <c r="M138" i="18" s="1"/>
  <c r="B138" i="18" s="1"/>
  <c r="C138" i="18" s="1"/>
  <c r="X138" i="20"/>
  <c r="M138" i="20" s="1"/>
  <c r="B138" i="20" s="1"/>
  <c r="C138" i="20" s="1"/>
  <c r="X138" i="23"/>
  <c r="M138" i="23" s="1"/>
  <c r="B138" i="23" s="1"/>
  <c r="C138" i="23" s="1"/>
  <c r="X138" i="21"/>
  <c r="M138" i="21" s="1"/>
  <c r="B138" i="21" s="1"/>
  <c r="C138" i="21" s="1"/>
  <c r="X138" i="19"/>
  <c r="M138" i="19" s="1"/>
  <c r="B138" i="19" s="1"/>
  <c r="C138" i="19" s="1"/>
  <c r="X138" i="17"/>
  <c r="M138" i="17" s="1"/>
  <c r="B138" i="17" s="1"/>
  <c r="C138" i="17" s="1"/>
  <c r="X138" i="1"/>
  <c r="M138" i="1" s="1"/>
  <c r="B138" i="1" s="1"/>
  <c r="C138" i="1" s="1"/>
  <c r="M152" i="18"/>
  <c r="B152" i="18" s="1"/>
  <c r="C152" i="18" s="1"/>
  <c r="M152" i="24"/>
  <c r="B152" i="24" s="1"/>
  <c r="C152" i="24" s="1"/>
  <c r="M152" i="26"/>
  <c r="B152" i="26" s="1"/>
  <c r="C152" i="26" s="1"/>
  <c r="M152" i="1"/>
  <c r="M152" i="19"/>
  <c r="B152" i="19" s="1"/>
  <c r="C152" i="19" s="1"/>
  <c r="M152" i="22"/>
  <c r="B152" i="22" s="1"/>
  <c r="C152" i="22" s="1"/>
  <c r="X158" i="27"/>
  <c r="X158" i="25"/>
  <c r="X158" i="26"/>
  <c r="X158" i="22"/>
  <c r="X158" i="24"/>
  <c r="X158" i="18"/>
  <c r="X158" i="20"/>
  <c r="X158" i="19"/>
  <c r="X158" i="21"/>
  <c r="X158" i="23"/>
  <c r="X158" i="17"/>
  <c r="X158" i="1"/>
  <c r="X164" i="27"/>
  <c r="X164" i="26"/>
  <c r="X164" i="25"/>
  <c r="X164" i="22"/>
  <c r="X164" i="24"/>
  <c r="X164" i="21"/>
  <c r="X164" i="19"/>
  <c r="X164" i="20"/>
  <c r="X164" i="23"/>
  <c r="X164" i="17"/>
  <c r="X164" i="18"/>
  <c r="X164" i="1"/>
  <c r="M152" i="21"/>
  <c r="B152" i="21" s="1"/>
  <c r="C152" i="21" s="1"/>
  <c r="M152" i="20"/>
  <c r="B152" i="20" s="1"/>
  <c r="C152" i="20" s="1"/>
  <c r="M152" i="25"/>
  <c r="B152" i="25" s="1"/>
  <c r="C152" i="25" s="1"/>
  <c r="M152" i="23"/>
  <c r="B152" i="23" s="1"/>
  <c r="C152" i="23" s="1"/>
  <c r="M152" i="17"/>
  <c r="B152" i="17" s="1"/>
  <c r="C152" i="17" s="1"/>
  <c r="M152" i="27"/>
  <c r="B152" i="27" s="1"/>
  <c r="C152" i="27" s="1"/>
  <c r="AO84" i="2"/>
  <c r="M198" i="2"/>
  <c r="K198" i="2"/>
  <c r="F198" i="2"/>
  <c r="Q198" i="2" s="1"/>
  <c r="I198" i="2"/>
  <c r="H198" i="2"/>
  <c r="J198" i="2"/>
  <c r="N198" i="2"/>
  <c r="O198" i="2" s="1"/>
  <c r="P198" i="2" s="1"/>
  <c r="G198" i="2"/>
  <c r="L198" i="2"/>
  <c r="M203" i="2"/>
  <c r="N203" i="2"/>
  <c r="O203" i="2" s="1"/>
  <c r="P203" i="2" s="1"/>
  <c r="G203" i="2"/>
  <c r="I203" i="2"/>
  <c r="K203" i="2"/>
  <c r="L203" i="2"/>
  <c r="F203" i="2"/>
  <c r="Q203" i="2" s="1"/>
  <c r="H203" i="2"/>
  <c r="J203" i="2"/>
  <c r="G193" i="2"/>
  <c r="I193" i="2"/>
  <c r="M193" i="2"/>
  <c r="H193" i="2"/>
  <c r="L193" i="2"/>
  <c r="J193" i="2"/>
  <c r="F193" i="2"/>
  <c r="Q193" i="2" s="1"/>
  <c r="K193" i="2"/>
  <c r="N193" i="2"/>
  <c r="O193" i="2" s="1"/>
  <c r="P193" i="2" s="1"/>
  <c r="K213" i="2"/>
  <c r="F213" i="2"/>
  <c r="Q213" i="2" s="1"/>
  <c r="J213" i="2"/>
  <c r="G213" i="2"/>
  <c r="I213" i="2"/>
  <c r="M213" i="2"/>
  <c r="L213" i="2"/>
  <c r="H213" i="2"/>
  <c r="N213" i="2"/>
  <c r="O213" i="2" s="1"/>
  <c r="P213" i="2" s="1"/>
  <c r="M208" i="2"/>
  <c r="K208" i="2"/>
  <c r="H208" i="2"/>
  <c r="G208" i="2"/>
  <c r="L208" i="2"/>
  <c r="J208" i="2"/>
  <c r="N208" i="2"/>
  <c r="O208" i="2" s="1"/>
  <c r="P208" i="2" s="1"/>
  <c r="I208" i="2"/>
  <c r="F208" i="2"/>
  <c r="Q208" i="2" s="1"/>
  <c r="B91" i="1"/>
  <c r="N90" i="1"/>
  <c r="C90" i="1"/>
  <c r="B31" i="1"/>
  <c r="C30" i="1"/>
  <c r="N30" i="1"/>
  <c r="C205" i="2" l="1"/>
  <c r="AC155" i="26"/>
  <c r="N155" i="26" s="1"/>
  <c r="AC155" i="24"/>
  <c r="N155" i="24" s="1"/>
  <c r="AC155" i="25"/>
  <c r="N155" i="25" s="1"/>
  <c r="AC155" i="27"/>
  <c r="N155" i="27" s="1"/>
  <c r="AC155" i="22"/>
  <c r="N155" i="22" s="1"/>
  <c r="AC155" i="23"/>
  <c r="N155" i="23" s="1"/>
  <c r="AC155" i="19"/>
  <c r="N155" i="19" s="1"/>
  <c r="AC155" i="18"/>
  <c r="N155" i="18" s="1"/>
  <c r="AC155" i="21"/>
  <c r="N155" i="21" s="1"/>
  <c r="AC155" i="20"/>
  <c r="N155" i="20" s="1"/>
  <c r="AC155" i="17"/>
  <c r="N155" i="17" s="1"/>
  <c r="AC155" i="1"/>
  <c r="R204" i="2"/>
  <c r="AT79" i="2"/>
  <c r="X85" i="2"/>
  <c r="D204" i="2"/>
  <c r="D210" i="2" s="1"/>
  <c r="D205" i="2"/>
  <c r="C220" i="2"/>
  <c r="AC170" i="27"/>
  <c r="N170" i="27" s="1"/>
  <c r="AC170" i="26"/>
  <c r="N170" i="26" s="1"/>
  <c r="AC170" i="23"/>
  <c r="N170" i="23" s="1"/>
  <c r="AC170" i="22"/>
  <c r="N170" i="22" s="1"/>
  <c r="AC170" i="20"/>
  <c r="N170" i="20" s="1"/>
  <c r="AC170" i="18"/>
  <c r="N170" i="18" s="1"/>
  <c r="AC170" i="25"/>
  <c r="N170" i="25" s="1"/>
  <c r="AC170" i="24"/>
  <c r="N170" i="24" s="1"/>
  <c r="AC170" i="21"/>
  <c r="N170" i="21" s="1"/>
  <c r="AC170" i="19"/>
  <c r="N170" i="19" s="1"/>
  <c r="AC170" i="17"/>
  <c r="N170" i="17" s="1"/>
  <c r="AC170" i="1"/>
  <c r="R219" i="2"/>
  <c r="C225" i="2"/>
  <c r="D219" i="2"/>
  <c r="AC145" i="27"/>
  <c r="N145" i="27" s="1"/>
  <c r="AC145" i="25"/>
  <c r="N145" i="25" s="1"/>
  <c r="AC145" i="23"/>
  <c r="N145" i="23" s="1"/>
  <c r="AC145" i="24"/>
  <c r="N145" i="24" s="1"/>
  <c r="AC145" i="26"/>
  <c r="N145" i="26" s="1"/>
  <c r="AC145" i="22"/>
  <c r="N145" i="22" s="1"/>
  <c r="AC145" i="19"/>
  <c r="N145" i="19" s="1"/>
  <c r="AC145" i="21"/>
  <c r="N145" i="21" s="1"/>
  <c r="AC145" i="20"/>
  <c r="N145" i="20" s="1"/>
  <c r="AC145" i="18"/>
  <c r="N145" i="18" s="1"/>
  <c r="AC145" i="17"/>
  <c r="N145" i="17" s="1"/>
  <c r="AC145" i="1"/>
  <c r="N145" i="1" s="1"/>
  <c r="F194" i="2"/>
  <c r="R194" i="2"/>
  <c r="C210" i="2"/>
  <c r="AC160" i="26"/>
  <c r="N160" i="26" s="1"/>
  <c r="AC160" i="21"/>
  <c r="N160" i="21" s="1"/>
  <c r="AC160" i="19"/>
  <c r="N160" i="19" s="1"/>
  <c r="AC160" i="17"/>
  <c r="N160" i="17" s="1"/>
  <c r="AC160" i="27"/>
  <c r="N160" i="27" s="1"/>
  <c r="AC160" i="24"/>
  <c r="N160" i="24" s="1"/>
  <c r="AC160" i="25"/>
  <c r="N160" i="25" s="1"/>
  <c r="AC160" i="23"/>
  <c r="N160" i="23" s="1"/>
  <c r="AC160" i="22"/>
  <c r="N160" i="22" s="1"/>
  <c r="AC160" i="20"/>
  <c r="N160" i="20" s="1"/>
  <c r="AC160" i="18"/>
  <c r="N160" i="18" s="1"/>
  <c r="AC160" i="1"/>
  <c r="R209" i="2"/>
  <c r="C215" i="2"/>
  <c r="AC165" i="27"/>
  <c r="N165" i="27" s="1"/>
  <c r="AC165" i="25"/>
  <c r="N165" i="25" s="1"/>
  <c r="AC165" i="23"/>
  <c r="N165" i="23" s="1"/>
  <c r="AC165" i="26"/>
  <c r="N165" i="26" s="1"/>
  <c r="AC165" i="24"/>
  <c r="N165" i="24" s="1"/>
  <c r="AC165" i="22"/>
  <c r="N165" i="22" s="1"/>
  <c r="AC165" i="21"/>
  <c r="N165" i="21" s="1"/>
  <c r="AC165" i="19"/>
  <c r="N165" i="19" s="1"/>
  <c r="AC165" i="17"/>
  <c r="N165" i="17" s="1"/>
  <c r="AC165" i="18"/>
  <c r="N165" i="18" s="1"/>
  <c r="AC165" i="20"/>
  <c r="N165" i="20" s="1"/>
  <c r="AC165" i="1"/>
  <c r="R214" i="2"/>
  <c r="C200" i="2"/>
  <c r="AC150" i="22"/>
  <c r="N150" i="22" s="1"/>
  <c r="AC150" i="20"/>
  <c r="N150" i="20" s="1"/>
  <c r="AC150" i="18"/>
  <c r="N150" i="18" s="1"/>
  <c r="AC150" i="27"/>
  <c r="N150" i="27" s="1"/>
  <c r="AC150" i="26"/>
  <c r="N150" i="26" s="1"/>
  <c r="AC150" i="25"/>
  <c r="N150" i="25" s="1"/>
  <c r="AC150" i="23"/>
  <c r="N150" i="23" s="1"/>
  <c r="AC150" i="21"/>
  <c r="N150" i="21" s="1"/>
  <c r="AC150" i="24"/>
  <c r="N150" i="24" s="1"/>
  <c r="AC150" i="19"/>
  <c r="N150" i="19" s="1"/>
  <c r="AC150" i="17"/>
  <c r="N150" i="17" s="1"/>
  <c r="AC150" i="1"/>
  <c r="N150" i="1" s="1"/>
  <c r="R199" i="2"/>
  <c r="Q188" i="2"/>
  <c r="G188" i="2"/>
  <c r="H188" i="2" s="1"/>
  <c r="I188" i="2" s="1"/>
  <c r="J188" i="2" s="1"/>
  <c r="K188" i="2" s="1"/>
  <c r="M188" i="2" s="1"/>
  <c r="N188" i="2" s="1"/>
  <c r="O188" i="2" s="1"/>
  <c r="P188" i="2" s="1"/>
  <c r="D188" i="2"/>
  <c r="X133" i="25"/>
  <c r="M133" i="25" s="1"/>
  <c r="B133" i="25" s="1"/>
  <c r="C133" i="25" s="1"/>
  <c r="X133" i="20"/>
  <c r="M133" i="20" s="1"/>
  <c r="B133" i="20" s="1"/>
  <c r="C133" i="20" s="1"/>
  <c r="X133" i="1"/>
  <c r="M133" i="1" s="1"/>
  <c r="B133" i="1" s="1"/>
  <c r="C133" i="1" s="1"/>
  <c r="E134" i="24"/>
  <c r="Z78" i="2"/>
  <c r="AA79" i="2"/>
  <c r="AR78" i="2"/>
  <c r="F134" i="20"/>
  <c r="K134" i="20" s="1"/>
  <c r="E134" i="22"/>
  <c r="AB79" i="2"/>
  <c r="AB78" i="2"/>
  <c r="E134" i="21"/>
  <c r="X133" i="24"/>
  <c r="M133" i="24" s="1"/>
  <c r="B133" i="24" s="1"/>
  <c r="C133" i="24" s="1"/>
  <c r="X133" i="22"/>
  <c r="M133" i="22" s="1"/>
  <c r="B133" i="22" s="1"/>
  <c r="C133" i="22" s="1"/>
  <c r="X133" i="18"/>
  <c r="M133" i="18" s="1"/>
  <c r="B133" i="18" s="1"/>
  <c r="C133" i="18" s="1"/>
  <c r="E134" i="18"/>
  <c r="AD78" i="2"/>
  <c r="F134" i="21"/>
  <c r="K134" i="21" s="1"/>
  <c r="E134" i="25"/>
  <c r="E134" i="23"/>
  <c r="X133" i="27"/>
  <c r="M133" i="27" s="1"/>
  <c r="B133" i="27" s="1"/>
  <c r="C133" i="27" s="1"/>
  <c r="X133" i="23"/>
  <c r="M133" i="23" s="1"/>
  <c r="B133" i="23" s="1"/>
  <c r="C133" i="23" s="1"/>
  <c r="X133" i="19"/>
  <c r="M133" i="19" s="1"/>
  <c r="B133" i="19" s="1"/>
  <c r="C133" i="19" s="1"/>
  <c r="F134" i="24"/>
  <c r="K134" i="24" s="1"/>
  <c r="F134" i="17"/>
  <c r="K134" i="17" s="1"/>
  <c r="AA78" i="2"/>
  <c r="AS78" i="2"/>
  <c r="AP79" i="2"/>
  <c r="F134" i="23"/>
  <c r="K134" i="23" s="1"/>
  <c r="F134" i="26"/>
  <c r="K134" i="26" s="1"/>
  <c r="X133" i="26"/>
  <c r="M133" i="26" s="1"/>
  <c r="B133" i="26" s="1"/>
  <c r="C133" i="26" s="1"/>
  <c r="X133" i="21"/>
  <c r="M133" i="21" s="1"/>
  <c r="B133" i="21" s="1"/>
  <c r="C133" i="21" s="1"/>
  <c r="X133" i="17"/>
  <c r="M133" i="17" s="1"/>
  <c r="B133" i="17" s="1"/>
  <c r="C133" i="17" s="1"/>
  <c r="F134" i="22"/>
  <c r="K134" i="22" s="1"/>
  <c r="E134" i="26"/>
  <c r="F140" i="19"/>
  <c r="K140" i="19" s="1"/>
  <c r="AC78" i="2"/>
  <c r="F134" i="18"/>
  <c r="K134" i="18" s="1"/>
  <c r="E134" i="19"/>
  <c r="E134" i="17"/>
  <c r="D209" i="2"/>
  <c r="X159" i="27"/>
  <c r="M159" i="27" s="1"/>
  <c r="B159" i="27" s="1"/>
  <c r="C159" i="27" s="1"/>
  <c r="X159" i="25"/>
  <c r="M159" i="25" s="1"/>
  <c r="B159" i="25" s="1"/>
  <c r="C159" i="25" s="1"/>
  <c r="X159" i="24"/>
  <c r="M159" i="24" s="1"/>
  <c r="B159" i="24" s="1"/>
  <c r="C159" i="24" s="1"/>
  <c r="X159" i="26"/>
  <c r="M159" i="26" s="1"/>
  <c r="B159" i="26" s="1"/>
  <c r="C159" i="26" s="1"/>
  <c r="X159" i="23"/>
  <c r="M159" i="23" s="1"/>
  <c r="B159" i="23" s="1"/>
  <c r="C159" i="23" s="1"/>
  <c r="X159" i="22"/>
  <c r="M159" i="22" s="1"/>
  <c r="B159" i="22" s="1"/>
  <c r="C159" i="22" s="1"/>
  <c r="X159" i="21"/>
  <c r="M159" i="21" s="1"/>
  <c r="B159" i="21" s="1"/>
  <c r="C159" i="21" s="1"/>
  <c r="X159" i="18"/>
  <c r="M159" i="18" s="1"/>
  <c r="B159" i="18" s="1"/>
  <c r="C159" i="18" s="1"/>
  <c r="X159" i="19"/>
  <c r="M159" i="19" s="1"/>
  <c r="B159" i="19" s="1"/>
  <c r="C159" i="19" s="1"/>
  <c r="X159" i="17"/>
  <c r="M159" i="17" s="1"/>
  <c r="B159" i="17" s="1"/>
  <c r="C159" i="17" s="1"/>
  <c r="X159" i="20"/>
  <c r="M159" i="20" s="1"/>
  <c r="B159" i="20" s="1"/>
  <c r="C159" i="20" s="1"/>
  <c r="X159" i="1"/>
  <c r="M159" i="1" s="1"/>
  <c r="X154" i="26"/>
  <c r="M154" i="26" s="1"/>
  <c r="B154" i="26" s="1"/>
  <c r="C154" i="26" s="1"/>
  <c r="X154" i="27"/>
  <c r="M154" i="27" s="1"/>
  <c r="B154" i="27" s="1"/>
  <c r="C154" i="27" s="1"/>
  <c r="X154" i="25"/>
  <c r="M154" i="25" s="1"/>
  <c r="B154" i="25" s="1"/>
  <c r="C154" i="25" s="1"/>
  <c r="X154" i="24"/>
  <c r="M154" i="24" s="1"/>
  <c r="B154" i="24" s="1"/>
  <c r="C154" i="24" s="1"/>
  <c r="X154" i="21"/>
  <c r="M154" i="21" s="1"/>
  <c r="B154" i="21" s="1"/>
  <c r="C154" i="21" s="1"/>
  <c r="X154" i="22"/>
  <c r="M154" i="22" s="1"/>
  <c r="B154" i="22" s="1"/>
  <c r="C154" i="22" s="1"/>
  <c r="X154" i="20"/>
  <c r="M154" i="20" s="1"/>
  <c r="B154" i="20" s="1"/>
  <c r="C154" i="20" s="1"/>
  <c r="X154" i="17"/>
  <c r="M154" i="17" s="1"/>
  <c r="B154" i="17" s="1"/>
  <c r="C154" i="17" s="1"/>
  <c r="X154" i="19"/>
  <c r="M154" i="19" s="1"/>
  <c r="B154" i="19" s="1"/>
  <c r="C154" i="19" s="1"/>
  <c r="X154" i="18"/>
  <c r="M154" i="18" s="1"/>
  <c r="B154" i="18" s="1"/>
  <c r="C154" i="18" s="1"/>
  <c r="X154" i="23"/>
  <c r="M154" i="23" s="1"/>
  <c r="B154" i="23" s="1"/>
  <c r="C154" i="23" s="1"/>
  <c r="X154" i="1"/>
  <c r="M154" i="1" s="1"/>
  <c r="X144" i="27"/>
  <c r="M144" i="27" s="1"/>
  <c r="B144" i="27" s="1"/>
  <c r="C144" i="27" s="1"/>
  <c r="X144" i="25"/>
  <c r="M144" i="25" s="1"/>
  <c r="B144" i="25" s="1"/>
  <c r="C144" i="25" s="1"/>
  <c r="X144" i="23"/>
  <c r="M144" i="23" s="1"/>
  <c r="B144" i="23" s="1"/>
  <c r="C144" i="23" s="1"/>
  <c r="X144" i="26"/>
  <c r="M144" i="26" s="1"/>
  <c r="B144" i="26" s="1"/>
  <c r="C144" i="26" s="1"/>
  <c r="X144" i="21"/>
  <c r="M144" i="21" s="1"/>
  <c r="B144" i="21" s="1"/>
  <c r="C144" i="21" s="1"/>
  <c r="X144" i="20"/>
  <c r="M144" i="20" s="1"/>
  <c r="B144" i="20" s="1"/>
  <c r="C144" i="20" s="1"/>
  <c r="X144" i="24"/>
  <c r="M144" i="24" s="1"/>
  <c r="B144" i="24" s="1"/>
  <c r="C144" i="24" s="1"/>
  <c r="X144" i="22"/>
  <c r="M144" i="22" s="1"/>
  <c r="B144" i="22" s="1"/>
  <c r="C144" i="22" s="1"/>
  <c r="X144" i="19"/>
  <c r="M144" i="19" s="1"/>
  <c r="B144" i="19" s="1"/>
  <c r="C144" i="19" s="1"/>
  <c r="X144" i="18"/>
  <c r="M144" i="18" s="1"/>
  <c r="B144" i="18" s="1"/>
  <c r="C144" i="18" s="1"/>
  <c r="X144" i="17"/>
  <c r="M144" i="17" s="1"/>
  <c r="B144" i="17" s="1"/>
  <c r="C144" i="17" s="1"/>
  <c r="X144" i="1"/>
  <c r="M144" i="1" s="1"/>
  <c r="B144" i="1" s="1"/>
  <c r="C144" i="1" s="1"/>
  <c r="X149" i="27"/>
  <c r="M149" i="27" s="1"/>
  <c r="B149" i="27" s="1"/>
  <c r="C149" i="27" s="1"/>
  <c r="X149" i="26"/>
  <c r="M149" i="26" s="1"/>
  <c r="B149" i="26" s="1"/>
  <c r="C149" i="26" s="1"/>
  <c r="X149" i="23"/>
  <c r="M149" i="23" s="1"/>
  <c r="B149" i="23" s="1"/>
  <c r="C149" i="23" s="1"/>
  <c r="X149" i="25"/>
  <c r="M149" i="25" s="1"/>
  <c r="B149" i="25" s="1"/>
  <c r="C149" i="25" s="1"/>
  <c r="X149" i="24"/>
  <c r="M149" i="24" s="1"/>
  <c r="B149" i="24" s="1"/>
  <c r="C149" i="24" s="1"/>
  <c r="X149" i="21"/>
  <c r="M149" i="21" s="1"/>
  <c r="B149" i="21" s="1"/>
  <c r="C149" i="21" s="1"/>
  <c r="X149" i="20"/>
  <c r="M149" i="20" s="1"/>
  <c r="B149" i="20" s="1"/>
  <c r="C149" i="20" s="1"/>
  <c r="X149" i="17"/>
  <c r="M149" i="17" s="1"/>
  <c r="B149" i="17" s="1"/>
  <c r="C149" i="17" s="1"/>
  <c r="X149" i="19"/>
  <c r="M149" i="19" s="1"/>
  <c r="B149" i="19" s="1"/>
  <c r="C149" i="19" s="1"/>
  <c r="X149" i="18"/>
  <c r="M149" i="18" s="1"/>
  <c r="B149" i="18" s="1"/>
  <c r="C149" i="18" s="1"/>
  <c r="X149" i="22"/>
  <c r="M149" i="22" s="1"/>
  <c r="B149" i="22" s="1"/>
  <c r="C149" i="22" s="1"/>
  <c r="X149" i="1"/>
  <c r="M149" i="1" s="1"/>
  <c r="B149" i="1" s="1"/>
  <c r="C149" i="1" s="1"/>
  <c r="M164" i="17"/>
  <c r="B164" i="17" s="1"/>
  <c r="C164" i="17" s="1"/>
  <c r="M164" i="21"/>
  <c r="B164" i="21" s="1"/>
  <c r="C164" i="21" s="1"/>
  <c r="M164" i="26"/>
  <c r="B164" i="26" s="1"/>
  <c r="C164" i="26" s="1"/>
  <c r="M158" i="23"/>
  <c r="B158" i="23" s="1"/>
  <c r="C158" i="23" s="1"/>
  <c r="M158" i="18"/>
  <c r="B158" i="18" s="1"/>
  <c r="C158" i="18" s="1"/>
  <c r="M158" i="25"/>
  <c r="B158" i="25" s="1"/>
  <c r="C158" i="25" s="1"/>
  <c r="M164" i="23"/>
  <c r="B164" i="23" s="1"/>
  <c r="C164" i="23" s="1"/>
  <c r="M164" i="24"/>
  <c r="B164" i="24" s="1"/>
  <c r="C164" i="24" s="1"/>
  <c r="M164" i="27"/>
  <c r="B164" i="27" s="1"/>
  <c r="C164" i="27" s="1"/>
  <c r="M158" i="21"/>
  <c r="B158" i="21" s="1"/>
  <c r="C158" i="21" s="1"/>
  <c r="M158" i="24"/>
  <c r="B158" i="24" s="1"/>
  <c r="C158" i="24" s="1"/>
  <c r="M158" i="27"/>
  <c r="B158" i="27" s="1"/>
  <c r="C158" i="27" s="1"/>
  <c r="M164" i="1"/>
  <c r="M164" i="20"/>
  <c r="B164" i="20" s="1"/>
  <c r="C164" i="20" s="1"/>
  <c r="M164" i="22"/>
  <c r="B164" i="22" s="1"/>
  <c r="C164" i="22" s="1"/>
  <c r="M158" i="1"/>
  <c r="M158" i="19"/>
  <c r="B158" i="19" s="1"/>
  <c r="C158" i="19" s="1"/>
  <c r="M158" i="22"/>
  <c r="B158" i="22" s="1"/>
  <c r="C158" i="22" s="1"/>
  <c r="M164" i="18"/>
  <c r="B164" i="18" s="1"/>
  <c r="C164" i="18" s="1"/>
  <c r="M164" i="19"/>
  <c r="B164" i="19" s="1"/>
  <c r="C164" i="19" s="1"/>
  <c r="M164" i="25"/>
  <c r="B164" i="25" s="1"/>
  <c r="C164" i="25" s="1"/>
  <c r="M158" i="17"/>
  <c r="B158" i="17" s="1"/>
  <c r="C158" i="17" s="1"/>
  <c r="M158" i="20"/>
  <c r="B158" i="20" s="1"/>
  <c r="C158" i="20" s="1"/>
  <c r="M158" i="26"/>
  <c r="B158" i="26" s="1"/>
  <c r="C158" i="26" s="1"/>
  <c r="AO85" i="2"/>
  <c r="K219" i="2"/>
  <c r="M219" i="2"/>
  <c r="N219" i="2"/>
  <c r="O219" i="2" s="1"/>
  <c r="P219" i="2" s="1"/>
  <c r="F219" i="2"/>
  <c r="Q219" i="2" s="1"/>
  <c r="J219" i="2"/>
  <c r="I219" i="2"/>
  <c r="G219" i="2"/>
  <c r="H219" i="2"/>
  <c r="L219" i="2"/>
  <c r="I204" i="2"/>
  <c r="N204" i="2"/>
  <c r="O204" i="2" s="1"/>
  <c r="P204" i="2" s="1"/>
  <c r="K204" i="2"/>
  <c r="F204" i="2"/>
  <c r="Q204" i="2" s="1"/>
  <c r="L204" i="2"/>
  <c r="H204" i="2"/>
  <c r="J204" i="2"/>
  <c r="G204" i="2"/>
  <c r="M204" i="2"/>
  <c r="J199" i="2"/>
  <c r="H199" i="2"/>
  <c r="M199" i="2"/>
  <c r="K199" i="2"/>
  <c r="I199" i="2"/>
  <c r="N199" i="2"/>
  <c r="O199" i="2" s="1"/>
  <c r="P199" i="2" s="1"/>
  <c r="F199" i="2"/>
  <c r="Q199" i="2" s="1"/>
  <c r="L199" i="2"/>
  <c r="G199" i="2"/>
  <c r="N209" i="2"/>
  <c r="O209" i="2" s="1"/>
  <c r="P209" i="2" s="1"/>
  <c r="H209" i="2"/>
  <c r="K209" i="2"/>
  <c r="F209" i="2"/>
  <c r="Q209" i="2" s="1"/>
  <c r="J209" i="2"/>
  <c r="G209" i="2"/>
  <c r="M209" i="2"/>
  <c r="L209" i="2"/>
  <c r="I209" i="2"/>
  <c r="L214" i="2"/>
  <c r="J214" i="2"/>
  <c r="K214" i="2"/>
  <c r="F214" i="2"/>
  <c r="Q214" i="2" s="1"/>
  <c r="I214" i="2"/>
  <c r="G214" i="2"/>
  <c r="N214" i="2"/>
  <c r="O214" i="2" s="1"/>
  <c r="P214" i="2" s="1"/>
  <c r="M214" i="2"/>
  <c r="H214" i="2"/>
  <c r="C31" i="1"/>
  <c r="N31" i="1"/>
  <c r="B152" i="1"/>
  <c r="B92" i="1"/>
  <c r="B32" i="1"/>
  <c r="N91" i="1"/>
  <c r="C91" i="1"/>
  <c r="C226" i="2" l="1"/>
  <c r="AC176" i="26"/>
  <c r="N176" i="26" s="1"/>
  <c r="AC176" i="21"/>
  <c r="N176" i="21" s="1"/>
  <c r="AC176" i="19"/>
  <c r="N176" i="19" s="1"/>
  <c r="AC176" i="17"/>
  <c r="N176" i="17" s="1"/>
  <c r="AC176" i="27"/>
  <c r="N176" i="27" s="1"/>
  <c r="AC176" i="25"/>
  <c r="N176" i="25" s="1"/>
  <c r="AC176" i="23"/>
  <c r="N176" i="23" s="1"/>
  <c r="AC176" i="22"/>
  <c r="N176" i="22" s="1"/>
  <c r="AC176" i="24"/>
  <c r="N176" i="24" s="1"/>
  <c r="AC176" i="20"/>
  <c r="N176" i="20" s="1"/>
  <c r="AC176" i="18"/>
  <c r="N176" i="18" s="1"/>
  <c r="AC176" i="1"/>
  <c r="R225" i="2"/>
  <c r="C231" i="2"/>
  <c r="D215" i="2"/>
  <c r="X86" i="2"/>
  <c r="C216" i="2"/>
  <c r="AC166" i="27"/>
  <c r="N166" i="27" s="1"/>
  <c r="AC166" i="26"/>
  <c r="N166" i="26" s="1"/>
  <c r="AC166" i="22"/>
  <c r="N166" i="22" s="1"/>
  <c r="AC166" i="20"/>
  <c r="N166" i="20" s="1"/>
  <c r="AC166" i="18"/>
  <c r="N166" i="18" s="1"/>
  <c r="AC166" i="23"/>
  <c r="N166" i="23" s="1"/>
  <c r="AC166" i="24"/>
  <c r="N166" i="24" s="1"/>
  <c r="AC166" i="21"/>
  <c r="N166" i="21" s="1"/>
  <c r="AC166" i="25"/>
  <c r="N166" i="25" s="1"/>
  <c r="AC166" i="19"/>
  <c r="N166" i="19" s="1"/>
  <c r="AC166" i="17"/>
  <c r="N166" i="17" s="1"/>
  <c r="R215" i="2"/>
  <c r="AC166" i="1"/>
  <c r="C211" i="2"/>
  <c r="AC161" i="27"/>
  <c r="N161" i="27" s="1"/>
  <c r="AC161" i="25"/>
  <c r="N161" i="25" s="1"/>
  <c r="AC161" i="23"/>
  <c r="N161" i="23" s="1"/>
  <c r="AC161" i="24"/>
  <c r="N161" i="24" s="1"/>
  <c r="AC161" i="26"/>
  <c r="N161" i="26" s="1"/>
  <c r="AC161" i="22"/>
  <c r="N161" i="22" s="1"/>
  <c r="AC161" i="21"/>
  <c r="N161" i="21" s="1"/>
  <c r="AC161" i="19"/>
  <c r="N161" i="19" s="1"/>
  <c r="AC161" i="20"/>
  <c r="N161" i="20" s="1"/>
  <c r="AC161" i="18"/>
  <c r="N161" i="18" s="1"/>
  <c r="AC161" i="17"/>
  <c r="N161" i="17" s="1"/>
  <c r="AC161" i="1"/>
  <c r="R210" i="2"/>
  <c r="Q194" i="2"/>
  <c r="G194" i="2"/>
  <c r="H194" i="2" s="1"/>
  <c r="I194" i="2" s="1"/>
  <c r="J194" i="2" s="1"/>
  <c r="K194" i="2" s="1"/>
  <c r="M194" i="2" s="1"/>
  <c r="N194" i="2" s="1"/>
  <c r="O194" i="2" s="1"/>
  <c r="P194" i="2" s="1"/>
  <c r="C221" i="2"/>
  <c r="AC171" i="26"/>
  <c r="N171" i="26" s="1"/>
  <c r="AC171" i="24"/>
  <c r="N171" i="24" s="1"/>
  <c r="AC171" i="27"/>
  <c r="N171" i="27" s="1"/>
  <c r="AC171" i="25"/>
  <c r="N171" i="25" s="1"/>
  <c r="AC171" i="23"/>
  <c r="N171" i="23" s="1"/>
  <c r="AC171" i="22"/>
  <c r="N171" i="22" s="1"/>
  <c r="AC171" i="19"/>
  <c r="N171" i="19" s="1"/>
  <c r="AC171" i="21"/>
  <c r="N171" i="21" s="1"/>
  <c r="AC171" i="18"/>
  <c r="N171" i="18" s="1"/>
  <c r="AC171" i="20"/>
  <c r="N171" i="20" s="1"/>
  <c r="AC171" i="17"/>
  <c r="N171" i="17" s="1"/>
  <c r="AC171" i="1"/>
  <c r="R220" i="2"/>
  <c r="C206" i="2"/>
  <c r="AC156" i="21"/>
  <c r="N156" i="21" s="1"/>
  <c r="AC156" i="19"/>
  <c r="N156" i="19" s="1"/>
  <c r="AC156" i="17"/>
  <c r="N156" i="17" s="1"/>
  <c r="AC156" i="25"/>
  <c r="N156" i="25" s="1"/>
  <c r="AC156" i="26"/>
  <c r="N156" i="26" s="1"/>
  <c r="AC156" i="22"/>
  <c r="N156" i="22" s="1"/>
  <c r="AC156" i="27"/>
  <c r="N156" i="27" s="1"/>
  <c r="AC156" i="24"/>
  <c r="N156" i="24" s="1"/>
  <c r="AC156" i="20"/>
  <c r="N156" i="20" s="1"/>
  <c r="AC156" i="23"/>
  <c r="N156" i="23" s="1"/>
  <c r="AC156" i="18"/>
  <c r="N156" i="18" s="1"/>
  <c r="AC156" i="1"/>
  <c r="R205" i="2"/>
  <c r="D216" i="2"/>
  <c r="D194" i="2"/>
  <c r="AU79" i="2" s="1"/>
  <c r="AQ79" i="2"/>
  <c r="AQ80" i="2"/>
  <c r="AR79" i="2"/>
  <c r="AS79" i="2"/>
  <c r="F140" i="22"/>
  <c r="K140" i="22" s="1"/>
  <c r="X139" i="24"/>
  <c r="M139" i="24" s="1"/>
  <c r="B139" i="24" s="1"/>
  <c r="C139" i="24" s="1"/>
  <c r="X139" i="23"/>
  <c r="M139" i="23" s="1"/>
  <c r="B139" i="23" s="1"/>
  <c r="C139" i="23" s="1"/>
  <c r="X139" i="17"/>
  <c r="M139" i="17" s="1"/>
  <c r="B139" i="17" s="1"/>
  <c r="C139" i="17" s="1"/>
  <c r="E140" i="23"/>
  <c r="F140" i="24"/>
  <c r="K140" i="24" s="1"/>
  <c r="E140" i="18"/>
  <c r="E140" i="19"/>
  <c r="F146" i="21"/>
  <c r="K146" i="21" s="1"/>
  <c r="E140" i="24"/>
  <c r="E140" i="26"/>
  <c r="AP80" i="2"/>
  <c r="F140" i="25"/>
  <c r="K140" i="25" s="1"/>
  <c r="F140" i="1"/>
  <c r="K140" i="1" s="1"/>
  <c r="X139" i="22"/>
  <c r="M139" i="22" s="1"/>
  <c r="B139" i="22" s="1"/>
  <c r="C139" i="22" s="1"/>
  <c r="X139" i="21"/>
  <c r="M139" i="21" s="1"/>
  <c r="B139" i="21" s="1"/>
  <c r="C139" i="21" s="1"/>
  <c r="X139" i="1"/>
  <c r="M139" i="1" s="1"/>
  <c r="B139" i="1" s="1"/>
  <c r="C139" i="1" s="1"/>
  <c r="F140" i="21"/>
  <c r="K140" i="21" s="1"/>
  <c r="F140" i="27"/>
  <c r="K140" i="27" s="1"/>
  <c r="E140" i="17"/>
  <c r="F140" i="23"/>
  <c r="K140" i="23" s="1"/>
  <c r="Y79" i="2"/>
  <c r="F140" i="17"/>
  <c r="K140" i="17" s="1"/>
  <c r="E140" i="25"/>
  <c r="E140" i="22"/>
  <c r="X139" i="26"/>
  <c r="M139" i="26" s="1"/>
  <c r="B139" i="26" s="1"/>
  <c r="C139" i="26" s="1"/>
  <c r="X139" i="27"/>
  <c r="M139" i="27" s="1"/>
  <c r="B139" i="27" s="1"/>
  <c r="C139" i="27" s="1"/>
  <c r="X139" i="20"/>
  <c r="M139" i="20" s="1"/>
  <c r="B139" i="20" s="1"/>
  <c r="C139" i="20" s="1"/>
  <c r="E140" i="20"/>
  <c r="F140" i="26"/>
  <c r="K140" i="26" s="1"/>
  <c r="F140" i="20"/>
  <c r="K140" i="20" s="1"/>
  <c r="E140" i="1"/>
  <c r="E140" i="27"/>
  <c r="AC79" i="2"/>
  <c r="Z79" i="2"/>
  <c r="F140" i="18"/>
  <c r="K140" i="18" s="1"/>
  <c r="X139" i="25"/>
  <c r="M139" i="25" s="1"/>
  <c r="B139" i="25" s="1"/>
  <c r="C139" i="25" s="1"/>
  <c r="X139" i="18"/>
  <c r="M139" i="18" s="1"/>
  <c r="B139" i="18" s="1"/>
  <c r="C139" i="18" s="1"/>
  <c r="X139" i="19"/>
  <c r="M139" i="19" s="1"/>
  <c r="B139" i="19" s="1"/>
  <c r="C139" i="19" s="1"/>
  <c r="E140" i="21"/>
  <c r="AC151" i="26"/>
  <c r="N151" i="26" s="1"/>
  <c r="AC151" i="27"/>
  <c r="N151" i="27" s="1"/>
  <c r="AC151" i="24"/>
  <c r="N151" i="24" s="1"/>
  <c r="AC151" i="23"/>
  <c r="N151" i="23" s="1"/>
  <c r="AC151" i="25"/>
  <c r="N151" i="25" s="1"/>
  <c r="AC151" i="21"/>
  <c r="N151" i="21" s="1"/>
  <c r="AC151" i="20"/>
  <c r="N151" i="20" s="1"/>
  <c r="AC151" i="22"/>
  <c r="N151" i="22" s="1"/>
  <c r="AC151" i="17"/>
  <c r="N151" i="17" s="1"/>
  <c r="AC151" i="18"/>
  <c r="N151" i="18" s="1"/>
  <c r="AC151" i="19"/>
  <c r="N151" i="19" s="1"/>
  <c r="AC151" i="1"/>
  <c r="N151" i="1" s="1"/>
  <c r="F200" i="2"/>
  <c r="R200" i="2"/>
  <c r="AU78" i="2"/>
  <c r="D225" i="2"/>
  <c r="D231" i="2" s="1"/>
  <c r="D220" i="2"/>
  <c r="D226" i="2" s="1"/>
  <c r="X156" i="24"/>
  <c r="M156" i="24" s="1"/>
  <c r="B156" i="24" s="1"/>
  <c r="C156" i="24" s="1"/>
  <c r="X150" i="27"/>
  <c r="M150" i="27" s="1"/>
  <c r="B150" i="27" s="1"/>
  <c r="C150" i="27" s="1"/>
  <c r="X150" i="26"/>
  <c r="M150" i="26" s="1"/>
  <c r="B150" i="26" s="1"/>
  <c r="C150" i="26" s="1"/>
  <c r="X150" i="23"/>
  <c r="M150" i="23" s="1"/>
  <c r="B150" i="23" s="1"/>
  <c r="C150" i="23" s="1"/>
  <c r="X150" i="25"/>
  <c r="M150" i="25" s="1"/>
  <c r="B150" i="25" s="1"/>
  <c r="C150" i="25" s="1"/>
  <c r="X150" i="24"/>
  <c r="M150" i="24" s="1"/>
  <c r="B150" i="24" s="1"/>
  <c r="C150" i="24" s="1"/>
  <c r="X150" i="21"/>
  <c r="M150" i="21" s="1"/>
  <c r="B150" i="21" s="1"/>
  <c r="C150" i="21" s="1"/>
  <c r="X150" i="20"/>
  <c r="M150" i="20" s="1"/>
  <c r="B150" i="20" s="1"/>
  <c r="C150" i="20" s="1"/>
  <c r="X150" i="17"/>
  <c r="M150" i="17" s="1"/>
  <c r="B150" i="17" s="1"/>
  <c r="C150" i="17" s="1"/>
  <c r="X150" i="18"/>
  <c r="M150" i="18" s="1"/>
  <c r="B150" i="18" s="1"/>
  <c r="C150" i="18" s="1"/>
  <c r="X150" i="19"/>
  <c r="M150" i="19" s="1"/>
  <c r="B150" i="19" s="1"/>
  <c r="C150" i="19" s="1"/>
  <c r="X150" i="22"/>
  <c r="M150" i="22" s="1"/>
  <c r="B150" i="22" s="1"/>
  <c r="C150" i="22" s="1"/>
  <c r="X150" i="1"/>
  <c r="M150" i="1" s="1"/>
  <c r="B150" i="1" s="1"/>
  <c r="C150" i="1" s="1"/>
  <c r="X160" i="27"/>
  <c r="M160" i="27" s="1"/>
  <c r="B160" i="27" s="1"/>
  <c r="C160" i="27" s="1"/>
  <c r="X160" i="25"/>
  <c r="M160" i="25" s="1"/>
  <c r="B160" i="25" s="1"/>
  <c r="C160" i="25" s="1"/>
  <c r="X160" i="24"/>
  <c r="M160" i="24" s="1"/>
  <c r="B160" i="24" s="1"/>
  <c r="C160" i="24" s="1"/>
  <c r="X160" i="26"/>
  <c r="M160" i="26" s="1"/>
  <c r="B160" i="26" s="1"/>
  <c r="C160" i="26" s="1"/>
  <c r="X160" i="23"/>
  <c r="M160" i="23" s="1"/>
  <c r="B160" i="23" s="1"/>
  <c r="C160" i="23" s="1"/>
  <c r="X160" i="22"/>
  <c r="M160" i="22" s="1"/>
  <c r="B160" i="22" s="1"/>
  <c r="C160" i="22" s="1"/>
  <c r="X160" i="21"/>
  <c r="M160" i="21" s="1"/>
  <c r="B160" i="21" s="1"/>
  <c r="C160" i="21" s="1"/>
  <c r="X160" i="18"/>
  <c r="M160" i="18" s="1"/>
  <c r="B160" i="18" s="1"/>
  <c r="C160" i="18" s="1"/>
  <c r="X160" i="19"/>
  <c r="M160" i="19" s="1"/>
  <c r="B160" i="19" s="1"/>
  <c r="C160" i="19" s="1"/>
  <c r="X160" i="17"/>
  <c r="M160" i="17" s="1"/>
  <c r="B160" i="17" s="1"/>
  <c r="C160" i="17" s="1"/>
  <c r="X160" i="20"/>
  <c r="M160" i="20" s="1"/>
  <c r="B160" i="20" s="1"/>
  <c r="C160" i="20" s="1"/>
  <c r="X160" i="1"/>
  <c r="M160" i="1" s="1"/>
  <c r="X155" i="26"/>
  <c r="M155" i="26" s="1"/>
  <c r="B155" i="26" s="1"/>
  <c r="C155" i="26" s="1"/>
  <c r="X155" i="27"/>
  <c r="M155" i="27" s="1"/>
  <c r="B155" i="27" s="1"/>
  <c r="C155" i="27" s="1"/>
  <c r="X155" i="25"/>
  <c r="M155" i="25" s="1"/>
  <c r="B155" i="25" s="1"/>
  <c r="C155" i="25" s="1"/>
  <c r="X155" i="24"/>
  <c r="M155" i="24" s="1"/>
  <c r="B155" i="24" s="1"/>
  <c r="C155" i="24" s="1"/>
  <c r="X155" i="21"/>
  <c r="M155" i="21" s="1"/>
  <c r="B155" i="21" s="1"/>
  <c r="C155" i="21" s="1"/>
  <c r="X155" i="22"/>
  <c r="M155" i="22" s="1"/>
  <c r="B155" i="22" s="1"/>
  <c r="C155" i="22" s="1"/>
  <c r="X155" i="19"/>
  <c r="M155" i="19" s="1"/>
  <c r="B155" i="19" s="1"/>
  <c r="C155" i="19" s="1"/>
  <c r="X155" i="17"/>
  <c r="M155" i="17" s="1"/>
  <c r="B155" i="17" s="1"/>
  <c r="C155" i="17" s="1"/>
  <c r="X155" i="20"/>
  <c r="M155" i="20" s="1"/>
  <c r="B155" i="20" s="1"/>
  <c r="C155" i="20" s="1"/>
  <c r="X155" i="18"/>
  <c r="M155" i="18" s="1"/>
  <c r="B155" i="18" s="1"/>
  <c r="C155" i="18" s="1"/>
  <c r="X155" i="23"/>
  <c r="M155" i="23" s="1"/>
  <c r="B155" i="23" s="1"/>
  <c r="C155" i="23" s="1"/>
  <c r="X155" i="1"/>
  <c r="M155" i="1" s="1"/>
  <c r="X156" i="26"/>
  <c r="M156" i="26" s="1"/>
  <c r="B156" i="26" s="1"/>
  <c r="C156" i="26" s="1"/>
  <c r="X156" i="25"/>
  <c r="M156" i="25" s="1"/>
  <c r="B156" i="25" s="1"/>
  <c r="C156" i="25" s="1"/>
  <c r="X156" i="21"/>
  <c r="M156" i="21" s="1"/>
  <c r="B156" i="21" s="1"/>
  <c r="C156" i="21" s="1"/>
  <c r="X156" i="20"/>
  <c r="M156" i="20" s="1"/>
  <c r="B156" i="20" s="1"/>
  <c r="C156" i="20" s="1"/>
  <c r="X156" i="19"/>
  <c r="M156" i="19" s="1"/>
  <c r="B156" i="19" s="1"/>
  <c r="C156" i="19" s="1"/>
  <c r="X156" i="23"/>
  <c r="M156" i="23" s="1"/>
  <c r="B156" i="23" s="1"/>
  <c r="C156" i="23" s="1"/>
  <c r="X165" i="27"/>
  <c r="M165" i="27" s="1"/>
  <c r="B165" i="27" s="1"/>
  <c r="C165" i="27" s="1"/>
  <c r="X165" i="25"/>
  <c r="M165" i="25" s="1"/>
  <c r="B165" i="25" s="1"/>
  <c r="C165" i="25" s="1"/>
  <c r="X165" i="26"/>
  <c r="M165" i="26" s="1"/>
  <c r="B165" i="26" s="1"/>
  <c r="C165" i="26" s="1"/>
  <c r="X165" i="23"/>
  <c r="M165" i="23" s="1"/>
  <c r="B165" i="23" s="1"/>
  <c r="C165" i="23" s="1"/>
  <c r="X165" i="24"/>
  <c r="M165" i="24" s="1"/>
  <c r="B165" i="24" s="1"/>
  <c r="C165" i="24" s="1"/>
  <c r="X165" i="20"/>
  <c r="M165" i="20" s="1"/>
  <c r="B165" i="20" s="1"/>
  <c r="C165" i="20" s="1"/>
  <c r="X165" i="22"/>
  <c r="M165" i="22" s="1"/>
  <c r="B165" i="22" s="1"/>
  <c r="C165" i="22" s="1"/>
  <c r="X165" i="19"/>
  <c r="M165" i="19" s="1"/>
  <c r="B165" i="19" s="1"/>
  <c r="C165" i="19" s="1"/>
  <c r="X165" i="18"/>
  <c r="M165" i="18" s="1"/>
  <c r="B165" i="18" s="1"/>
  <c r="C165" i="18" s="1"/>
  <c r="X165" i="17"/>
  <c r="M165" i="17" s="1"/>
  <c r="B165" i="17" s="1"/>
  <c r="C165" i="17" s="1"/>
  <c r="X165" i="21"/>
  <c r="M165" i="21" s="1"/>
  <c r="B165" i="21" s="1"/>
  <c r="C165" i="21" s="1"/>
  <c r="X165" i="1"/>
  <c r="M165" i="1" s="1"/>
  <c r="X170" i="27"/>
  <c r="X170" i="26"/>
  <c r="X170" i="25"/>
  <c r="X170" i="22"/>
  <c r="X170" i="24"/>
  <c r="X170" i="17"/>
  <c r="X170" i="20"/>
  <c r="X170" i="19"/>
  <c r="X170" i="21"/>
  <c r="X170" i="18"/>
  <c r="X170" i="23"/>
  <c r="X170" i="1"/>
  <c r="AO86" i="2"/>
  <c r="L210" i="2"/>
  <c r="J210" i="2"/>
  <c r="M210" i="2"/>
  <c r="G210" i="2"/>
  <c r="F210" i="2"/>
  <c r="Q210" i="2" s="1"/>
  <c r="N210" i="2"/>
  <c r="O210" i="2" s="1"/>
  <c r="P210" i="2" s="1"/>
  <c r="I210" i="2"/>
  <c r="H210" i="2"/>
  <c r="K210" i="2"/>
  <c r="M220" i="2"/>
  <c r="G220" i="2"/>
  <c r="H220" i="2"/>
  <c r="K220" i="2"/>
  <c r="F220" i="2"/>
  <c r="Q220" i="2" s="1"/>
  <c r="L220" i="2"/>
  <c r="J220" i="2"/>
  <c r="N220" i="2"/>
  <c r="O220" i="2" s="1"/>
  <c r="P220" i="2" s="1"/>
  <c r="I220" i="2"/>
  <c r="G205" i="2"/>
  <c r="M205" i="2"/>
  <c r="I205" i="2"/>
  <c r="H205" i="2"/>
  <c r="K205" i="2"/>
  <c r="J205" i="2"/>
  <c r="L205" i="2"/>
  <c r="N205" i="2"/>
  <c r="O205" i="2" s="1"/>
  <c r="P205" i="2" s="1"/>
  <c r="F205" i="2"/>
  <c r="Q205" i="2" s="1"/>
  <c r="L225" i="2"/>
  <c r="N225" i="2"/>
  <c r="O225" i="2" s="1"/>
  <c r="P225" i="2" s="1"/>
  <c r="H225" i="2"/>
  <c r="F225" i="2"/>
  <c r="Q225" i="2" s="1"/>
  <c r="J225" i="2"/>
  <c r="G225" i="2"/>
  <c r="M225" i="2"/>
  <c r="K225" i="2"/>
  <c r="I225" i="2"/>
  <c r="K215" i="2"/>
  <c r="L215" i="2"/>
  <c r="F215" i="2"/>
  <c r="Q215" i="2" s="1"/>
  <c r="G215" i="2"/>
  <c r="H215" i="2"/>
  <c r="M215" i="2"/>
  <c r="J215" i="2"/>
  <c r="I215" i="2"/>
  <c r="N215" i="2"/>
  <c r="O215" i="2" s="1"/>
  <c r="P215" i="2" s="1"/>
  <c r="C32" i="1"/>
  <c r="N32" i="1"/>
  <c r="AH8" i="1"/>
  <c r="N152" i="1"/>
  <c r="C152" i="1"/>
  <c r="B33" i="1"/>
  <c r="B153" i="1"/>
  <c r="N92" i="1"/>
  <c r="C92" i="1"/>
  <c r="B93" i="1"/>
  <c r="AC157" i="27" l="1"/>
  <c r="N157" i="27" s="1"/>
  <c r="AC157" i="26"/>
  <c r="N157" i="26" s="1"/>
  <c r="AC157" i="25"/>
  <c r="N157" i="25" s="1"/>
  <c r="AC157" i="23"/>
  <c r="N157" i="23" s="1"/>
  <c r="AC157" i="24"/>
  <c r="N157" i="24" s="1"/>
  <c r="AC157" i="22"/>
  <c r="N157" i="22" s="1"/>
  <c r="AC157" i="20"/>
  <c r="N157" i="20" s="1"/>
  <c r="AC157" i="21"/>
  <c r="N157" i="21" s="1"/>
  <c r="AC157" i="19"/>
  <c r="N157" i="19" s="1"/>
  <c r="AC157" i="18"/>
  <c r="N157" i="18" s="1"/>
  <c r="AC157" i="17"/>
  <c r="N157" i="17" s="1"/>
  <c r="AC157" i="1"/>
  <c r="F206" i="2"/>
  <c r="R206" i="2"/>
  <c r="D232" i="2"/>
  <c r="AT81" i="2"/>
  <c r="AU80" i="2"/>
  <c r="D200" i="2"/>
  <c r="AB80" i="2"/>
  <c r="Z81" i="2"/>
  <c r="X145" i="25"/>
  <c r="M145" i="25" s="1"/>
  <c r="B145" i="25" s="1"/>
  <c r="C145" i="25" s="1"/>
  <c r="X145" i="20"/>
  <c r="M145" i="20" s="1"/>
  <c r="B145" i="20" s="1"/>
  <c r="C145" i="20" s="1"/>
  <c r="X145" i="18"/>
  <c r="M145" i="18" s="1"/>
  <c r="B145" i="18" s="1"/>
  <c r="C145" i="18" s="1"/>
  <c r="E146" i="23"/>
  <c r="F152" i="1"/>
  <c r="K152" i="1" s="1"/>
  <c r="E152" i="18"/>
  <c r="E146" i="25"/>
  <c r="E152" i="1"/>
  <c r="F146" i="19"/>
  <c r="K146" i="19" s="1"/>
  <c r="F152" i="26"/>
  <c r="K152" i="26" s="1"/>
  <c r="E146" i="19"/>
  <c r="Y80" i="2"/>
  <c r="E152" i="25"/>
  <c r="F152" i="21"/>
  <c r="K152" i="21" s="1"/>
  <c r="F146" i="22"/>
  <c r="K146" i="22" s="1"/>
  <c r="AA80" i="2"/>
  <c r="Y81" i="2"/>
  <c r="AD79" i="2"/>
  <c r="AP81" i="2"/>
  <c r="AD80" i="2"/>
  <c r="X145" i="23"/>
  <c r="M145" i="23" s="1"/>
  <c r="B145" i="23" s="1"/>
  <c r="C145" i="23" s="1"/>
  <c r="X145" i="24"/>
  <c r="M145" i="24" s="1"/>
  <c r="B145" i="24" s="1"/>
  <c r="C145" i="24" s="1"/>
  <c r="X145" i="17"/>
  <c r="M145" i="17" s="1"/>
  <c r="B145" i="17" s="1"/>
  <c r="C145" i="17" s="1"/>
  <c r="E146" i="22"/>
  <c r="E146" i="24"/>
  <c r="F146" i="27"/>
  <c r="K146" i="27" s="1"/>
  <c r="E146" i="27"/>
  <c r="F146" i="1"/>
  <c r="K146" i="1" s="1"/>
  <c r="F146" i="18"/>
  <c r="K146" i="18" s="1"/>
  <c r="F146" i="17"/>
  <c r="K146" i="17" s="1"/>
  <c r="X145" i="27"/>
  <c r="M145" i="27" s="1"/>
  <c r="B145" i="27" s="1"/>
  <c r="C145" i="27" s="1"/>
  <c r="X145" i="21"/>
  <c r="M145" i="21" s="1"/>
  <c r="B145" i="21" s="1"/>
  <c r="C145" i="21" s="1"/>
  <c r="E146" i="20"/>
  <c r="F146" i="26"/>
  <c r="K146" i="26" s="1"/>
  <c r="AC81" i="2"/>
  <c r="AR80" i="2"/>
  <c r="AC80" i="2"/>
  <c r="X145" i="26"/>
  <c r="M145" i="26" s="1"/>
  <c r="B145" i="26" s="1"/>
  <c r="C145" i="26" s="1"/>
  <c r="X145" i="22"/>
  <c r="M145" i="22" s="1"/>
  <c r="B145" i="22" s="1"/>
  <c r="C145" i="22" s="1"/>
  <c r="X145" i="1"/>
  <c r="M145" i="1" s="1"/>
  <c r="B145" i="1" s="1"/>
  <c r="C145" i="1" s="1"/>
  <c r="F146" i="24"/>
  <c r="K146" i="24" s="1"/>
  <c r="E146" i="26"/>
  <c r="F146" i="20"/>
  <c r="K146" i="20" s="1"/>
  <c r="E146" i="17"/>
  <c r="E146" i="18"/>
  <c r="F146" i="25"/>
  <c r="K146" i="25" s="1"/>
  <c r="E146" i="1"/>
  <c r="AS80" i="2"/>
  <c r="Z80" i="2"/>
  <c r="X145" i="19"/>
  <c r="M145" i="19" s="1"/>
  <c r="B145" i="19" s="1"/>
  <c r="C145" i="19" s="1"/>
  <c r="F146" i="23"/>
  <c r="K146" i="23" s="1"/>
  <c r="E146" i="21"/>
  <c r="E152" i="23"/>
  <c r="AT80" i="2"/>
  <c r="X87" i="2"/>
  <c r="C227" i="2"/>
  <c r="AC177" i="27"/>
  <c r="N177" i="27" s="1"/>
  <c r="AC177" i="25"/>
  <c r="N177" i="25" s="1"/>
  <c r="AC177" i="23"/>
  <c r="N177" i="23" s="1"/>
  <c r="AC177" i="24"/>
  <c r="N177" i="24" s="1"/>
  <c r="AC177" i="26"/>
  <c r="N177" i="26" s="1"/>
  <c r="AC177" i="22"/>
  <c r="N177" i="22" s="1"/>
  <c r="AC177" i="19"/>
  <c r="N177" i="19" s="1"/>
  <c r="AC177" i="21"/>
  <c r="N177" i="21" s="1"/>
  <c r="AC177" i="20"/>
  <c r="N177" i="20" s="1"/>
  <c r="AC177" i="18"/>
  <c r="N177" i="18" s="1"/>
  <c r="AC177" i="17"/>
  <c r="N177" i="17" s="1"/>
  <c r="AC177" i="1"/>
  <c r="R226" i="2"/>
  <c r="C222" i="2"/>
  <c r="AC172" i="21"/>
  <c r="N172" i="21" s="1"/>
  <c r="AC172" i="19"/>
  <c r="N172" i="19" s="1"/>
  <c r="AC172" i="17"/>
  <c r="N172" i="17" s="1"/>
  <c r="AC172" i="27"/>
  <c r="N172" i="27" s="1"/>
  <c r="AC172" i="26"/>
  <c r="N172" i="26" s="1"/>
  <c r="AC172" i="25"/>
  <c r="N172" i="25" s="1"/>
  <c r="AC172" i="24"/>
  <c r="N172" i="24" s="1"/>
  <c r="AC172" i="23"/>
  <c r="N172" i="23" s="1"/>
  <c r="AC172" i="22"/>
  <c r="N172" i="22" s="1"/>
  <c r="AC172" i="20"/>
  <c r="N172" i="20" s="1"/>
  <c r="AC172" i="18"/>
  <c r="N172" i="18" s="1"/>
  <c r="AC172" i="1"/>
  <c r="R221" i="2"/>
  <c r="C212" i="2"/>
  <c r="AC162" i="22"/>
  <c r="N162" i="22" s="1"/>
  <c r="AC162" i="20"/>
  <c r="N162" i="20" s="1"/>
  <c r="AC162" i="18"/>
  <c r="N162" i="18" s="1"/>
  <c r="AC162" i="25"/>
  <c r="N162" i="25" s="1"/>
  <c r="AC162" i="27"/>
  <c r="N162" i="27" s="1"/>
  <c r="AC162" i="26"/>
  <c r="N162" i="26" s="1"/>
  <c r="AC162" i="23"/>
  <c r="N162" i="23" s="1"/>
  <c r="AC162" i="21"/>
  <c r="N162" i="21" s="1"/>
  <c r="AC162" i="24"/>
  <c r="N162" i="24" s="1"/>
  <c r="AC162" i="19"/>
  <c r="N162" i="19" s="1"/>
  <c r="AC162" i="17"/>
  <c r="N162" i="17" s="1"/>
  <c r="AC162" i="1"/>
  <c r="R211" i="2"/>
  <c r="AC182" i="22"/>
  <c r="N182" i="22" s="1"/>
  <c r="AC182" i="20"/>
  <c r="N182" i="20" s="1"/>
  <c r="AC182" i="18"/>
  <c r="N182" i="18" s="1"/>
  <c r="AC182" i="26"/>
  <c r="N182" i="26" s="1"/>
  <c r="AC182" i="25"/>
  <c r="N182" i="25" s="1"/>
  <c r="AC182" i="24"/>
  <c r="N182" i="24" s="1"/>
  <c r="AC182" i="27"/>
  <c r="N182" i="27" s="1"/>
  <c r="AC182" i="21"/>
  <c r="N182" i="21" s="1"/>
  <c r="AC182" i="23"/>
  <c r="N182" i="23" s="1"/>
  <c r="AC182" i="19"/>
  <c r="N182" i="19" s="1"/>
  <c r="AC182" i="17"/>
  <c r="N182" i="17" s="1"/>
  <c r="AC182" i="1"/>
  <c r="R231" i="2"/>
  <c r="C237" i="2"/>
  <c r="D237" i="2" s="1"/>
  <c r="C232" i="2"/>
  <c r="D211" i="2"/>
  <c r="Q200" i="2"/>
  <c r="G200" i="2"/>
  <c r="H200" i="2" s="1"/>
  <c r="I200" i="2" s="1"/>
  <c r="J200" i="2" s="1"/>
  <c r="K200" i="2" s="1"/>
  <c r="M200" i="2" s="1"/>
  <c r="N200" i="2" s="1"/>
  <c r="O200" i="2" s="1"/>
  <c r="P200" i="2" s="1"/>
  <c r="C217" i="2"/>
  <c r="AC167" i="26"/>
  <c r="N167" i="26" s="1"/>
  <c r="AC167" i="27"/>
  <c r="N167" i="27" s="1"/>
  <c r="AC167" i="24"/>
  <c r="N167" i="24" s="1"/>
  <c r="AC167" i="23"/>
  <c r="N167" i="23" s="1"/>
  <c r="AC167" i="25"/>
  <c r="N167" i="25" s="1"/>
  <c r="AC167" i="22"/>
  <c r="N167" i="22" s="1"/>
  <c r="AC167" i="20"/>
  <c r="N167" i="20" s="1"/>
  <c r="AC167" i="21"/>
  <c r="N167" i="21" s="1"/>
  <c r="AC167" i="17"/>
  <c r="N167" i="17" s="1"/>
  <c r="AC167" i="19"/>
  <c r="N167" i="19" s="1"/>
  <c r="AC167" i="18"/>
  <c r="N167" i="18" s="1"/>
  <c r="AC167" i="1"/>
  <c r="R216" i="2"/>
  <c r="D221" i="2"/>
  <c r="D227" i="2" s="1"/>
  <c r="X156" i="18"/>
  <c r="M156" i="18" s="1"/>
  <c r="B156" i="18" s="1"/>
  <c r="C156" i="18" s="1"/>
  <c r="X156" i="22"/>
  <c r="M156" i="22" s="1"/>
  <c r="B156" i="22" s="1"/>
  <c r="C156" i="22" s="1"/>
  <c r="X156" i="27"/>
  <c r="M156" i="27" s="1"/>
  <c r="B156" i="27" s="1"/>
  <c r="C156" i="27" s="1"/>
  <c r="X156" i="1"/>
  <c r="M156" i="1" s="1"/>
  <c r="X156" i="17"/>
  <c r="M156" i="17" s="1"/>
  <c r="B156" i="17" s="1"/>
  <c r="C156" i="17" s="1"/>
  <c r="X162" i="27"/>
  <c r="M162" i="27" s="1"/>
  <c r="B162" i="27" s="1"/>
  <c r="C162" i="27" s="1"/>
  <c r="X162" i="25"/>
  <c r="M162" i="25" s="1"/>
  <c r="B162" i="25" s="1"/>
  <c r="C162" i="25" s="1"/>
  <c r="X162" i="24"/>
  <c r="M162" i="24" s="1"/>
  <c r="B162" i="24" s="1"/>
  <c r="C162" i="24" s="1"/>
  <c r="X162" i="26"/>
  <c r="M162" i="26" s="1"/>
  <c r="B162" i="26" s="1"/>
  <c r="C162" i="26" s="1"/>
  <c r="X162" i="23"/>
  <c r="M162" i="23" s="1"/>
  <c r="B162" i="23" s="1"/>
  <c r="C162" i="23" s="1"/>
  <c r="X162" i="22"/>
  <c r="M162" i="22" s="1"/>
  <c r="B162" i="22" s="1"/>
  <c r="C162" i="22" s="1"/>
  <c r="X162" i="21"/>
  <c r="M162" i="21" s="1"/>
  <c r="B162" i="21" s="1"/>
  <c r="C162" i="21" s="1"/>
  <c r="X162" i="18"/>
  <c r="M162" i="18" s="1"/>
  <c r="B162" i="18" s="1"/>
  <c r="C162" i="18" s="1"/>
  <c r="X162" i="19"/>
  <c r="M162" i="19" s="1"/>
  <c r="B162" i="19" s="1"/>
  <c r="C162" i="19" s="1"/>
  <c r="X162" i="17"/>
  <c r="M162" i="17" s="1"/>
  <c r="B162" i="17" s="1"/>
  <c r="C162" i="17" s="1"/>
  <c r="X162" i="20"/>
  <c r="M162" i="20" s="1"/>
  <c r="B162" i="20" s="1"/>
  <c r="C162" i="20" s="1"/>
  <c r="X162" i="1"/>
  <c r="M162" i="1" s="1"/>
  <c r="X171" i="27"/>
  <c r="M171" i="27" s="1"/>
  <c r="B171" i="27" s="1"/>
  <c r="C171" i="27" s="1"/>
  <c r="X171" i="26"/>
  <c r="M171" i="26" s="1"/>
  <c r="B171" i="26" s="1"/>
  <c r="C171" i="26" s="1"/>
  <c r="X171" i="23"/>
  <c r="M171" i="23" s="1"/>
  <c r="B171" i="23" s="1"/>
  <c r="C171" i="23" s="1"/>
  <c r="X171" i="24"/>
  <c r="M171" i="24" s="1"/>
  <c r="B171" i="24" s="1"/>
  <c r="C171" i="24" s="1"/>
  <c r="X171" i="21"/>
  <c r="M171" i="21" s="1"/>
  <c r="B171" i="21" s="1"/>
  <c r="C171" i="21" s="1"/>
  <c r="X171" i="22"/>
  <c r="M171" i="22" s="1"/>
  <c r="B171" i="22" s="1"/>
  <c r="C171" i="22" s="1"/>
  <c r="X171" i="25"/>
  <c r="M171" i="25" s="1"/>
  <c r="B171" i="25" s="1"/>
  <c r="C171" i="25" s="1"/>
  <c r="X171" i="20"/>
  <c r="M171" i="20" s="1"/>
  <c r="B171" i="20" s="1"/>
  <c r="C171" i="20" s="1"/>
  <c r="X171" i="17"/>
  <c r="M171" i="17" s="1"/>
  <c r="B171" i="17" s="1"/>
  <c r="C171" i="17" s="1"/>
  <c r="X171" i="18"/>
  <c r="M171" i="18" s="1"/>
  <c r="B171" i="18" s="1"/>
  <c r="C171" i="18" s="1"/>
  <c r="X171" i="19"/>
  <c r="M171" i="19" s="1"/>
  <c r="B171" i="19" s="1"/>
  <c r="C171" i="19" s="1"/>
  <c r="X171" i="1"/>
  <c r="M171" i="1" s="1"/>
  <c r="X161" i="27"/>
  <c r="M161" i="27" s="1"/>
  <c r="B161" i="27" s="1"/>
  <c r="C161" i="27" s="1"/>
  <c r="X161" i="25"/>
  <c r="M161" i="25" s="1"/>
  <c r="B161" i="25" s="1"/>
  <c r="C161" i="25" s="1"/>
  <c r="X161" i="24"/>
  <c r="M161" i="24" s="1"/>
  <c r="B161" i="24" s="1"/>
  <c r="C161" i="24" s="1"/>
  <c r="X161" i="26"/>
  <c r="M161" i="26" s="1"/>
  <c r="B161" i="26" s="1"/>
  <c r="C161" i="26" s="1"/>
  <c r="X161" i="23"/>
  <c r="M161" i="23" s="1"/>
  <c r="B161" i="23" s="1"/>
  <c r="C161" i="23" s="1"/>
  <c r="X161" i="22"/>
  <c r="M161" i="22" s="1"/>
  <c r="B161" i="22" s="1"/>
  <c r="C161" i="22" s="1"/>
  <c r="X161" i="21"/>
  <c r="M161" i="21" s="1"/>
  <c r="B161" i="21" s="1"/>
  <c r="C161" i="21" s="1"/>
  <c r="X161" i="18"/>
  <c r="M161" i="18" s="1"/>
  <c r="B161" i="18" s="1"/>
  <c r="C161" i="18" s="1"/>
  <c r="X161" i="19"/>
  <c r="M161" i="19" s="1"/>
  <c r="B161" i="19" s="1"/>
  <c r="C161" i="19" s="1"/>
  <c r="X161" i="17"/>
  <c r="M161" i="17" s="1"/>
  <c r="B161" i="17" s="1"/>
  <c r="C161" i="17" s="1"/>
  <c r="X161" i="20"/>
  <c r="M161" i="20" s="1"/>
  <c r="B161" i="20" s="1"/>
  <c r="C161" i="20" s="1"/>
  <c r="X161" i="1"/>
  <c r="M161" i="1" s="1"/>
  <c r="X166" i="27"/>
  <c r="M166" i="27" s="1"/>
  <c r="B166" i="27" s="1"/>
  <c r="C166" i="27" s="1"/>
  <c r="X166" i="25"/>
  <c r="M166" i="25" s="1"/>
  <c r="B166" i="25" s="1"/>
  <c r="C166" i="25" s="1"/>
  <c r="X166" i="26"/>
  <c r="M166" i="26" s="1"/>
  <c r="B166" i="26" s="1"/>
  <c r="C166" i="26" s="1"/>
  <c r="X166" i="23"/>
  <c r="M166" i="23" s="1"/>
  <c r="B166" i="23" s="1"/>
  <c r="C166" i="23" s="1"/>
  <c r="X166" i="24"/>
  <c r="M166" i="24" s="1"/>
  <c r="B166" i="24" s="1"/>
  <c r="C166" i="24" s="1"/>
  <c r="X166" i="20"/>
  <c r="M166" i="20" s="1"/>
  <c r="B166" i="20" s="1"/>
  <c r="C166" i="20" s="1"/>
  <c r="X166" i="22"/>
  <c r="M166" i="22" s="1"/>
  <c r="B166" i="22" s="1"/>
  <c r="C166" i="22" s="1"/>
  <c r="X166" i="19"/>
  <c r="M166" i="19" s="1"/>
  <c r="B166" i="19" s="1"/>
  <c r="C166" i="19" s="1"/>
  <c r="X166" i="18"/>
  <c r="M166" i="18" s="1"/>
  <c r="B166" i="18" s="1"/>
  <c r="C166" i="18" s="1"/>
  <c r="X166" i="17"/>
  <c r="M166" i="17" s="1"/>
  <c r="B166" i="17" s="1"/>
  <c r="C166" i="17" s="1"/>
  <c r="X166" i="21"/>
  <c r="M166" i="21" s="1"/>
  <c r="B166" i="21" s="1"/>
  <c r="C166" i="21" s="1"/>
  <c r="X166" i="1"/>
  <c r="M166" i="1" s="1"/>
  <c r="M170" i="1"/>
  <c r="M170" i="19"/>
  <c r="B170" i="19" s="1"/>
  <c r="C170" i="19" s="1"/>
  <c r="M170" i="22"/>
  <c r="B170" i="22" s="1"/>
  <c r="C170" i="22" s="1"/>
  <c r="M170" i="23"/>
  <c r="B170" i="23" s="1"/>
  <c r="C170" i="23" s="1"/>
  <c r="M170" i="20"/>
  <c r="B170" i="20" s="1"/>
  <c r="C170" i="20" s="1"/>
  <c r="M170" i="25"/>
  <c r="B170" i="25" s="1"/>
  <c r="C170" i="25" s="1"/>
  <c r="M170" i="18"/>
  <c r="B170" i="18" s="1"/>
  <c r="C170" i="18" s="1"/>
  <c r="M170" i="17"/>
  <c r="B170" i="17" s="1"/>
  <c r="C170" i="17" s="1"/>
  <c r="M170" i="26"/>
  <c r="B170" i="26" s="1"/>
  <c r="C170" i="26" s="1"/>
  <c r="X176" i="27"/>
  <c r="X176" i="26"/>
  <c r="X176" i="22"/>
  <c r="X176" i="24"/>
  <c r="X176" i="21"/>
  <c r="X176" i="19"/>
  <c r="X176" i="18"/>
  <c r="X176" i="25"/>
  <c r="X176" i="20"/>
  <c r="X176" i="17"/>
  <c r="X176" i="23"/>
  <c r="X176" i="1"/>
  <c r="M170" i="21"/>
  <c r="B170" i="21" s="1"/>
  <c r="C170" i="21" s="1"/>
  <c r="M170" i="24"/>
  <c r="B170" i="24" s="1"/>
  <c r="C170" i="24" s="1"/>
  <c r="M170" i="27"/>
  <c r="B170" i="27" s="1"/>
  <c r="C170" i="27" s="1"/>
  <c r="AO87" i="2"/>
  <c r="G221" i="2"/>
  <c r="M221" i="2"/>
  <c r="J221" i="2"/>
  <c r="I221" i="2"/>
  <c r="L221" i="2"/>
  <c r="N221" i="2"/>
  <c r="O221" i="2" s="1"/>
  <c r="P221" i="2" s="1"/>
  <c r="K221" i="2"/>
  <c r="H221" i="2"/>
  <c r="F221" i="2"/>
  <c r="Q221" i="2" s="1"/>
  <c r="M211" i="2"/>
  <c r="G211" i="2"/>
  <c r="F211" i="2"/>
  <c r="Q211" i="2" s="1"/>
  <c r="K211" i="2"/>
  <c r="N211" i="2"/>
  <c r="O211" i="2" s="1"/>
  <c r="P211" i="2" s="1"/>
  <c r="L211" i="2"/>
  <c r="J211" i="2"/>
  <c r="H211" i="2"/>
  <c r="I211" i="2"/>
  <c r="I226" i="2"/>
  <c r="N226" i="2"/>
  <c r="O226" i="2" s="1"/>
  <c r="P226" i="2" s="1"/>
  <c r="K226" i="2"/>
  <c r="L226" i="2"/>
  <c r="J226" i="2"/>
  <c r="M226" i="2"/>
  <c r="F226" i="2"/>
  <c r="Q226" i="2" s="1"/>
  <c r="H226" i="2"/>
  <c r="G226" i="2"/>
  <c r="K231" i="2"/>
  <c r="J231" i="2"/>
  <c r="M231" i="2"/>
  <c r="N231" i="2"/>
  <c r="O231" i="2" s="1"/>
  <c r="P231" i="2" s="1"/>
  <c r="I231" i="2"/>
  <c r="F231" i="2"/>
  <c r="Q231" i="2" s="1"/>
  <c r="L231" i="2"/>
  <c r="G231" i="2"/>
  <c r="H231" i="2"/>
  <c r="I216" i="2"/>
  <c r="N216" i="2"/>
  <c r="O216" i="2" s="1"/>
  <c r="P216" i="2" s="1"/>
  <c r="K216" i="2"/>
  <c r="G216" i="2"/>
  <c r="L216" i="2"/>
  <c r="H216" i="2"/>
  <c r="J216" i="2"/>
  <c r="F216" i="2"/>
  <c r="Q216" i="2" s="1"/>
  <c r="M216" i="2"/>
  <c r="C33" i="1"/>
  <c r="N33" i="1"/>
  <c r="N93" i="1"/>
  <c r="C93" i="1"/>
  <c r="B94" i="1"/>
  <c r="N153" i="1"/>
  <c r="C153" i="1"/>
  <c r="B154" i="1"/>
  <c r="B34" i="1"/>
  <c r="D206" i="2" l="1"/>
  <c r="E152" i="17"/>
  <c r="F152" i="27"/>
  <c r="K152" i="27" s="1"/>
  <c r="E152" i="24"/>
  <c r="F152" i="19"/>
  <c r="K152" i="19" s="1"/>
  <c r="X151" i="25"/>
  <c r="M151" i="25" s="1"/>
  <c r="B151" i="25" s="1"/>
  <c r="C151" i="25" s="1"/>
  <c r="X151" i="17"/>
  <c r="M151" i="17" s="1"/>
  <c r="B151" i="17" s="1"/>
  <c r="C151" i="17" s="1"/>
  <c r="X151" i="1"/>
  <c r="M151" i="1" s="1"/>
  <c r="B151" i="1" s="1"/>
  <c r="C151" i="1" s="1"/>
  <c r="E152" i="26"/>
  <c r="AS81" i="2"/>
  <c r="AA81" i="2"/>
  <c r="AR81" i="2"/>
  <c r="F152" i="24"/>
  <c r="K152" i="24" s="1"/>
  <c r="E152" i="21"/>
  <c r="X151" i="27"/>
  <c r="M151" i="27" s="1"/>
  <c r="B151" i="27" s="1"/>
  <c r="C151" i="27" s="1"/>
  <c r="X151" i="24"/>
  <c r="M151" i="24" s="1"/>
  <c r="B151" i="24" s="1"/>
  <c r="C151" i="24" s="1"/>
  <c r="X151" i="19"/>
  <c r="M151" i="19" s="1"/>
  <c r="B151" i="19" s="1"/>
  <c r="C151" i="19" s="1"/>
  <c r="F152" i="20"/>
  <c r="K152" i="20" s="1"/>
  <c r="AB81" i="2"/>
  <c r="F152" i="25"/>
  <c r="K152" i="25" s="1"/>
  <c r="E152" i="27"/>
  <c r="F152" i="17"/>
  <c r="K152" i="17" s="1"/>
  <c r="AQ81" i="2"/>
  <c r="F152" i="18"/>
  <c r="K152" i="18" s="1"/>
  <c r="F152" i="23"/>
  <c r="K152" i="23" s="1"/>
  <c r="E152" i="19"/>
  <c r="X151" i="26"/>
  <c r="M151" i="26" s="1"/>
  <c r="B151" i="26" s="1"/>
  <c r="C151" i="26" s="1"/>
  <c r="X151" i="21"/>
  <c r="M151" i="21" s="1"/>
  <c r="B151" i="21" s="1"/>
  <c r="C151" i="21" s="1"/>
  <c r="X151" i="18"/>
  <c r="M151" i="18" s="1"/>
  <c r="B151" i="18" s="1"/>
  <c r="C151" i="18" s="1"/>
  <c r="F152" i="22"/>
  <c r="K152" i="22" s="1"/>
  <c r="E152" i="22"/>
  <c r="X151" i="23"/>
  <c r="M151" i="23" s="1"/>
  <c r="B151" i="23" s="1"/>
  <c r="C151" i="23" s="1"/>
  <c r="X151" i="20"/>
  <c r="M151" i="20" s="1"/>
  <c r="B151" i="20" s="1"/>
  <c r="C151" i="20" s="1"/>
  <c r="X151" i="22"/>
  <c r="M151" i="22" s="1"/>
  <c r="B151" i="22" s="1"/>
  <c r="C151" i="22" s="1"/>
  <c r="E152" i="20"/>
  <c r="D233" i="2"/>
  <c r="C218" i="2"/>
  <c r="AC168" i="25"/>
  <c r="N168" i="25" s="1"/>
  <c r="AC168" i="21"/>
  <c r="N168" i="21" s="1"/>
  <c r="AC168" i="19"/>
  <c r="N168" i="19" s="1"/>
  <c r="AC168" i="17"/>
  <c r="N168" i="17" s="1"/>
  <c r="AC168" i="26"/>
  <c r="N168" i="26" s="1"/>
  <c r="AC168" i="27"/>
  <c r="N168" i="27" s="1"/>
  <c r="AC168" i="24"/>
  <c r="N168" i="24" s="1"/>
  <c r="AC168" i="22"/>
  <c r="N168" i="22" s="1"/>
  <c r="AC168" i="23"/>
  <c r="N168" i="23" s="1"/>
  <c r="AC168" i="18"/>
  <c r="N168" i="18" s="1"/>
  <c r="AC168" i="20"/>
  <c r="N168" i="20" s="1"/>
  <c r="AC168" i="1"/>
  <c r="R217" i="2"/>
  <c r="C223" i="2"/>
  <c r="AC173" i="27"/>
  <c r="N173" i="27" s="1"/>
  <c r="AC173" i="26"/>
  <c r="N173" i="26" s="1"/>
  <c r="AC173" i="25"/>
  <c r="N173" i="25" s="1"/>
  <c r="AC173" i="23"/>
  <c r="N173" i="23" s="1"/>
  <c r="AC173" i="22"/>
  <c r="N173" i="22" s="1"/>
  <c r="AC173" i="24"/>
  <c r="N173" i="24" s="1"/>
  <c r="AC173" i="21"/>
  <c r="N173" i="21" s="1"/>
  <c r="AC173" i="20"/>
  <c r="N173" i="20" s="1"/>
  <c r="AC173" i="18"/>
  <c r="N173" i="18" s="1"/>
  <c r="AC173" i="17"/>
  <c r="N173" i="17" s="1"/>
  <c r="AC173" i="19"/>
  <c r="N173" i="19" s="1"/>
  <c r="AC173" i="1"/>
  <c r="R222" i="2"/>
  <c r="D217" i="2"/>
  <c r="C233" i="2"/>
  <c r="AC183" i="26"/>
  <c r="N183" i="26" s="1"/>
  <c r="AC183" i="27"/>
  <c r="N183" i="27" s="1"/>
  <c r="AC183" i="24"/>
  <c r="N183" i="24" s="1"/>
  <c r="AC183" i="23"/>
  <c r="N183" i="23" s="1"/>
  <c r="AC183" i="25"/>
  <c r="N183" i="25" s="1"/>
  <c r="AC183" i="22"/>
  <c r="N183" i="22" s="1"/>
  <c r="AC183" i="21"/>
  <c r="N183" i="21" s="1"/>
  <c r="AC183" i="20"/>
  <c r="N183" i="20" s="1"/>
  <c r="AC183" i="19"/>
  <c r="N183" i="19" s="1"/>
  <c r="AC183" i="18"/>
  <c r="N183" i="18" s="1"/>
  <c r="AC183" i="17"/>
  <c r="N183" i="17" s="1"/>
  <c r="AC183" i="1"/>
  <c r="R232" i="2"/>
  <c r="AC163" i="26"/>
  <c r="N163" i="26" s="1"/>
  <c r="AC163" i="24"/>
  <c r="N163" i="24" s="1"/>
  <c r="AC163" i="27"/>
  <c r="N163" i="27" s="1"/>
  <c r="AC163" i="23"/>
  <c r="N163" i="23" s="1"/>
  <c r="AC163" i="21"/>
  <c r="N163" i="21" s="1"/>
  <c r="AC163" i="25"/>
  <c r="N163" i="25" s="1"/>
  <c r="AC163" i="22"/>
  <c r="N163" i="22" s="1"/>
  <c r="AC163" i="20"/>
  <c r="N163" i="20" s="1"/>
  <c r="AC163" i="19"/>
  <c r="N163" i="19" s="1"/>
  <c r="AC163" i="18"/>
  <c r="N163" i="18" s="1"/>
  <c r="AC163" i="17"/>
  <c r="N163" i="17" s="1"/>
  <c r="AC163" i="1"/>
  <c r="F212" i="2"/>
  <c r="R212" i="2"/>
  <c r="X88" i="2"/>
  <c r="AU81" i="2"/>
  <c r="D222" i="2"/>
  <c r="X173" i="24" s="1"/>
  <c r="M173" i="24" s="1"/>
  <c r="B173" i="24" s="1"/>
  <c r="C173" i="24" s="1"/>
  <c r="C238" i="2"/>
  <c r="AC188" i="27"/>
  <c r="N188" i="27" s="1"/>
  <c r="AC188" i="26"/>
  <c r="N188" i="26" s="1"/>
  <c r="AC188" i="21"/>
  <c r="N188" i="21" s="1"/>
  <c r="AC188" i="19"/>
  <c r="N188" i="19" s="1"/>
  <c r="AC188" i="17"/>
  <c r="N188" i="17" s="1"/>
  <c r="AC188" i="25"/>
  <c r="N188" i="25" s="1"/>
  <c r="AC188" i="24"/>
  <c r="N188" i="24" s="1"/>
  <c r="AC188" i="23"/>
  <c r="N188" i="23" s="1"/>
  <c r="AC188" i="22"/>
  <c r="N188" i="22" s="1"/>
  <c r="AC188" i="20"/>
  <c r="N188" i="20" s="1"/>
  <c r="AC188" i="18"/>
  <c r="N188" i="18" s="1"/>
  <c r="AC188" i="1"/>
  <c r="N188" i="1" s="1"/>
  <c r="R237" i="2"/>
  <c r="C243" i="2"/>
  <c r="C228" i="2"/>
  <c r="AC178" i="22"/>
  <c r="N178" i="22" s="1"/>
  <c r="AC178" i="20"/>
  <c r="N178" i="20" s="1"/>
  <c r="AC178" i="18"/>
  <c r="N178" i="18" s="1"/>
  <c r="AC178" i="27"/>
  <c r="N178" i="27" s="1"/>
  <c r="AC178" i="25"/>
  <c r="N178" i="25" s="1"/>
  <c r="AC178" i="26"/>
  <c r="N178" i="26" s="1"/>
  <c r="AC178" i="23"/>
  <c r="N178" i="23" s="1"/>
  <c r="AC178" i="21"/>
  <c r="N178" i="21" s="1"/>
  <c r="AC178" i="24"/>
  <c r="N178" i="24" s="1"/>
  <c r="AC178" i="19"/>
  <c r="N178" i="19" s="1"/>
  <c r="AC178" i="17"/>
  <c r="N178" i="17" s="1"/>
  <c r="R227" i="2"/>
  <c r="AC178" i="1"/>
  <c r="Q206" i="2"/>
  <c r="G206" i="2"/>
  <c r="H206" i="2" s="1"/>
  <c r="I206" i="2" s="1"/>
  <c r="J206" i="2" s="1"/>
  <c r="K206" i="2" s="1"/>
  <c r="M206" i="2" s="1"/>
  <c r="N206" i="2" s="1"/>
  <c r="O206" i="2" s="1"/>
  <c r="P206" i="2" s="1"/>
  <c r="X177" i="27"/>
  <c r="M177" i="27" s="1"/>
  <c r="B177" i="27" s="1"/>
  <c r="C177" i="27" s="1"/>
  <c r="X177" i="26"/>
  <c r="M177" i="26" s="1"/>
  <c r="B177" i="26" s="1"/>
  <c r="C177" i="26" s="1"/>
  <c r="X177" i="24"/>
  <c r="M177" i="24" s="1"/>
  <c r="B177" i="24" s="1"/>
  <c r="C177" i="24" s="1"/>
  <c r="X177" i="21"/>
  <c r="M177" i="21" s="1"/>
  <c r="B177" i="21" s="1"/>
  <c r="C177" i="21" s="1"/>
  <c r="X177" i="22"/>
  <c r="M177" i="22" s="1"/>
  <c r="B177" i="22" s="1"/>
  <c r="C177" i="22" s="1"/>
  <c r="X177" i="20"/>
  <c r="M177" i="20" s="1"/>
  <c r="B177" i="20" s="1"/>
  <c r="C177" i="20" s="1"/>
  <c r="X177" i="19"/>
  <c r="M177" i="19" s="1"/>
  <c r="B177" i="19" s="1"/>
  <c r="C177" i="19" s="1"/>
  <c r="X177" i="25"/>
  <c r="M177" i="25" s="1"/>
  <c r="B177" i="25" s="1"/>
  <c r="C177" i="25" s="1"/>
  <c r="X177" i="17"/>
  <c r="M177" i="17" s="1"/>
  <c r="B177" i="17" s="1"/>
  <c r="C177" i="17" s="1"/>
  <c r="X177" i="23"/>
  <c r="M177" i="23" s="1"/>
  <c r="B177" i="23" s="1"/>
  <c r="C177" i="23" s="1"/>
  <c r="X177" i="18"/>
  <c r="M177" i="18" s="1"/>
  <c r="B177" i="18" s="1"/>
  <c r="C177" i="18" s="1"/>
  <c r="X177" i="1"/>
  <c r="M177" i="1" s="1"/>
  <c r="X173" i="27"/>
  <c r="M173" i="27" s="1"/>
  <c r="B173" i="27" s="1"/>
  <c r="C173" i="27" s="1"/>
  <c r="X173" i="21"/>
  <c r="M173" i="21" s="1"/>
  <c r="B173" i="21" s="1"/>
  <c r="C173" i="21" s="1"/>
  <c r="X173" i="17"/>
  <c r="M173" i="17" s="1"/>
  <c r="B173" i="17" s="1"/>
  <c r="C173" i="17" s="1"/>
  <c r="X167" i="27"/>
  <c r="M167" i="27" s="1"/>
  <c r="B167" i="27" s="1"/>
  <c r="C167" i="27" s="1"/>
  <c r="X167" i="25"/>
  <c r="M167" i="25" s="1"/>
  <c r="B167" i="25" s="1"/>
  <c r="C167" i="25" s="1"/>
  <c r="X167" i="26"/>
  <c r="M167" i="26" s="1"/>
  <c r="B167" i="26" s="1"/>
  <c r="C167" i="26" s="1"/>
  <c r="X167" i="23"/>
  <c r="M167" i="23" s="1"/>
  <c r="B167" i="23" s="1"/>
  <c r="C167" i="23" s="1"/>
  <c r="X167" i="24"/>
  <c r="M167" i="24" s="1"/>
  <c r="B167" i="24" s="1"/>
  <c r="C167" i="24" s="1"/>
  <c r="X167" i="20"/>
  <c r="M167" i="20" s="1"/>
  <c r="B167" i="20" s="1"/>
  <c r="C167" i="20" s="1"/>
  <c r="X167" i="22"/>
  <c r="M167" i="22" s="1"/>
  <c r="B167" i="22" s="1"/>
  <c r="C167" i="22" s="1"/>
  <c r="X167" i="19"/>
  <c r="M167" i="19" s="1"/>
  <c r="B167" i="19" s="1"/>
  <c r="C167" i="19" s="1"/>
  <c r="X167" i="18"/>
  <c r="M167" i="18" s="1"/>
  <c r="B167" i="18" s="1"/>
  <c r="C167" i="18" s="1"/>
  <c r="X167" i="21"/>
  <c r="M167" i="21" s="1"/>
  <c r="B167" i="21" s="1"/>
  <c r="C167" i="21" s="1"/>
  <c r="X167" i="17"/>
  <c r="M167" i="17" s="1"/>
  <c r="B167" i="17" s="1"/>
  <c r="C167" i="17" s="1"/>
  <c r="X167" i="1"/>
  <c r="M167" i="1" s="1"/>
  <c r="X172" i="27"/>
  <c r="M172" i="27" s="1"/>
  <c r="B172" i="27" s="1"/>
  <c r="C172" i="27" s="1"/>
  <c r="X172" i="26"/>
  <c r="M172" i="26" s="1"/>
  <c r="B172" i="26" s="1"/>
  <c r="C172" i="26" s="1"/>
  <c r="X172" i="23"/>
  <c r="M172" i="23" s="1"/>
  <c r="B172" i="23" s="1"/>
  <c r="C172" i="23" s="1"/>
  <c r="X172" i="24"/>
  <c r="M172" i="24" s="1"/>
  <c r="B172" i="24" s="1"/>
  <c r="C172" i="24" s="1"/>
  <c r="X172" i="21"/>
  <c r="M172" i="21" s="1"/>
  <c r="B172" i="21" s="1"/>
  <c r="C172" i="21" s="1"/>
  <c r="X172" i="22"/>
  <c r="M172" i="22" s="1"/>
  <c r="B172" i="22" s="1"/>
  <c r="C172" i="22" s="1"/>
  <c r="X172" i="25"/>
  <c r="M172" i="25" s="1"/>
  <c r="B172" i="25" s="1"/>
  <c r="C172" i="25" s="1"/>
  <c r="X172" i="20"/>
  <c r="M172" i="20" s="1"/>
  <c r="B172" i="20" s="1"/>
  <c r="C172" i="20" s="1"/>
  <c r="X172" i="17"/>
  <c r="M172" i="17" s="1"/>
  <c r="B172" i="17" s="1"/>
  <c r="C172" i="17" s="1"/>
  <c r="X172" i="19"/>
  <c r="M172" i="19" s="1"/>
  <c r="B172" i="19" s="1"/>
  <c r="C172" i="19" s="1"/>
  <c r="X172" i="18"/>
  <c r="M172" i="18" s="1"/>
  <c r="B172" i="18" s="1"/>
  <c r="C172" i="18" s="1"/>
  <c r="X172" i="1"/>
  <c r="M172" i="1" s="1"/>
  <c r="M176" i="20"/>
  <c r="B176" i="20" s="1"/>
  <c r="C176" i="20" s="1"/>
  <c r="M176" i="21"/>
  <c r="B176" i="21" s="1"/>
  <c r="C176" i="21" s="1"/>
  <c r="M176" i="27"/>
  <c r="B176" i="27" s="1"/>
  <c r="C176" i="27" s="1"/>
  <c r="M176" i="1"/>
  <c r="M176" i="25"/>
  <c r="B176" i="25" s="1"/>
  <c r="C176" i="25" s="1"/>
  <c r="M176" i="24"/>
  <c r="B176" i="24" s="1"/>
  <c r="C176" i="24" s="1"/>
  <c r="X182" i="27"/>
  <c r="X182" i="26"/>
  <c r="X182" i="25"/>
  <c r="X182" i="24"/>
  <c r="X182" i="22"/>
  <c r="X182" i="20"/>
  <c r="X182" i="19"/>
  <c r="X182" i="21"/>
  <c r="X182" i="18"/>
  <c r="X182" i="17"/>
  <c r="X182" i="23"/>
  <c r="X182" i="1"/>
  <c r="M176" i="23"/>
  <c r="B176" i="23" s="1"/>
  <c r="C176" i="23" s="1"/>
  <c r="M176" i="18"/>
  <c r="B176" i="18" s="1"/>
  <c r="C176" i="18" s="1"/>
  <c r="M176" i="22"/>
  <c r="B176" i="22" s="1"/>
  <c r="C176" i="22" s="1"/>
  <c r="M176" i="17"/>
  <c r="B176" i="17" s="1"/>
  <c r="C176" i="17" s="1"/>
  <c r="M176" i="19"/>
  <c r="B176" i="19" s="1"/>
  <c r="C176" i="19" s="1"/>
  <c r="M176" i="26"/>
  <c r="B176" i="26" s="1"/>
  <c r="C176" i="26" s="1"/>
  <c r="AO88" i="2"/>
  <c r="J227" i="2"/>
  <c r="L227" i="2"/>
  <c r="I227" i="2"/>
  <c r="N227" i="2"/>
  <c r="O227" i="2" s="1"/>
  <c r="P227" i="2" s="1"/>
  <c r="K227" i="2"/>
  <c r="F227" i="2"/>
  <c r="Q227" i="2" s="1"/>
  <c r="M227" i="2"/>
  <c r="H227" i="2"/>
  <c r="G227" i="2"/>
  <c r="M232" i="2"/>
  <c r="G232" i="2"/>
  <c r="H232" i="2"/>
  <c r="K232" i="2"/>
  <c r="I232" i="2"/>
  <c r="F232" i="2"/>
  <c r="Q232" i="2" s="1"/>
  <c r="L232" i="2"/>
  <c r="J232" i="2"/>
  <c r="N232" i="2"/>
  <c r="O232" i="2" s="1"/>
  <c r="P232" i="2" s="1"/>
  <c r="N217" i="2"/>
  <c r="O217" i="2" s="1"/>
  <c r="P217" i="2" s="1"/>
  <c r="H217" i="2"/>
  <c r="G217" i="2"/>
  <c r="I217" i="2"/>
  <c r="K217" i="2"/>
  <c r="F217" i="2"/>
  <c r="Q217" i="2" s="1"/>
  <c r="J217" i="2"/>
  <c r="M217" i="2"/>
  <c r="L217" i="2"/>
  <c r="K237" i="2"/>
  <c r="F237" i="2"/>
  <c r="Q237" i="2" s="1"/>
  <c r="J237" i="2"/>
  <c r="G237" i="2"/>
  <c r="M237" i="2"/>
  <c r="I237" i="2"/>
  <c r="H237" i="2"/>
  <c r="N237" i="2"/>
  <c r="O237" i="2" s="1"/>
  <c r="P237" i="2" s="1"/>
  <c r="L237" i="2"/>
  <c r="M222" i="2"/>
  <c r="G222" i="2"/>
  <c r="F222" i="2"/>
  <c r="Q222" i="2" s="1"/>
  <c r="I222" i="2"/>
  <c r="H222" i="2"/>
  <c r="J222" i="2"/>
  <c r="N222" i="2"/>
  <c r="O222" i="2" s="1"/>
  <c r="P222" i="2" s="1"/>
  <c r="K222" i="2"/>
  <c r="L222" i="2"/>
  <c r="B35" i="1"/>
  <c r="B155" i="1"/>
  <c r="N94" i="1"/>
  <c r="C94" i="1"/>
  <c r="B95" i="1"/>
  <c r="C34" i="1"/>
  <c r="N34" i="1"/>
  <c r="N154" i="1"/>
  <c r="C154" i="1"/>
  <c r="X173" i="1" l="1"/>
  <c r="M173" i="1" s="1"/>
  <c r="X173" i="20"/>
  <c r="M173" i="20" s="1"/>
  <c r="B173" i="20" s="1"/>
  <c r="C173" i="20" s="1"/>
  <c r="AC194" i="27"/>
  <c r="N194" i="27" s="1"/>
  <c r="AC194" i="22"/>
  <c r="N194" i="22" s="1"/>
  <c r="AC194" i="20"/>
  <c r="N194" i="20" s="1"/>
  <c r="AC194" i="18"/>
  <c r="N194" i="18" s="1"/>
  <c r="AC194" i="26"/>
  <c r="N194" i="26" s="1"/>
  <c r="AC194" i="25"/>
  <c r="N194" i="25" s="1"/>
  <c r="AC194" i="23"/>
  <c r="N194" i="23" s="1"/>
  <c r="AC194" i="24"/>
  <c r="N194" i="24" s="1"/>
  <c r="AC194" i="21"/>
  <c r="N194" i="21" s="1"/>
  <c r="AC194" i="19"/>
  <c r="N194" i="19" s="1"/>
  <c r="AC194" i="17"/>
  <c r="N194" i="17" s="1"/>
  <c r="AC194" i="1"/>
  <c r="N194" i="1" s="1"/>
  <c r="C244" i="2"/>
  <c r="R243" i="2"/>
  <c r="C249" i="2"/>
  <c r="C234" i="2"/>
  <c r="AC184" i="25"/>
  <c r="N184" i="25" s="1"/>
  <c r="AC184" i="21"/>
  <c r="N184" i="21" s="1"/>
  <c r="AC184" i="19"/>
  <c r="N184" i="19" s="1"/>
  <c r="AC184" i="17"/>
  <c r="N184" i="17" s="1"/>
  <c r="AC184" i="26"/>
  <c r="N184" i="26" s="1"/>
  <c r="AC184" i="27"/>
  <c r="N184" i="27" s="1"/>
  <c r="AC184" i="22"/>
  <c r="N184" i="22" s="1"/>
  <c r="AC184" i="23"/>
  <c r="N184" i="23" s="1"/>
  <c r="AC184" i="18"/>
  <c r="N184" i="18" s="1"/>
  <c r="AC184" i="24"/>
  <c r="N184" i="24" s="1"/>
  <c r="AC184" i="20"/>
  <c r="N184" i="20" s="1"/>
  <c r="AC184" i="1"/>
  <c r="R233" i="2"/>
  <c r="C224" i="2"/>
  <c r="AC174" i="27"/>
  <c r="N174" i="27" s="1"/>
  <c r="AC174" i="26"/>
  <c r="N174" i="26" s="1"/>
  <c r="AC174" i="25"/>
  <c r="N174" i="25" s="1"/>
  <c r="AC174" i="24"/>
  <c r="N174" i="24" s="1"/>
  <c r="AC174" i="22"/>
  <c r="N174" i="22" s="1"/>
  <c r="AC174" i="20"/>
  <c r="N174" i="20" s="1"/>
  <c r="AC174" i="18"/>
  <c r="N174" i="18" s="1"/>
  <c r="AC174" i="23"/>
  <c r="N174" i="23" s="1"/>
  <c r="AC174" i="19"/>
  <c r="N174" i="19" s="1"/>
  <c r="AC174" i="21"/>
  <c r="N174" i="21" s="1"/>
  <c r="AC174" i="17"/>
  <c r="N174" i="17" s="1"/>
  <c r="AC174" i="1"/>
  <c r="R223" i="2"/>
  <c r="C229" i="2"/>
  <c r="AC179" i="26"/>
  <c r="N179" i="26" s="1"/>
  <c r="AC179" i="24"/>
  <c r="N179" i="24" s="1"/>
  <c r="AC179" i="27"/>
  <c r="N179" i="27" s="1"/>
  <c r="AC179" i="25"/>
  <c r="N179" i="25" s="1"/>
  <c r="AC179" i="22"/>
  <c r="N179" i="22" s="1"/>
  <c r="AC179" i="21"/>
  <c r="N179" i="21" s="1"/>
  <c r="AC179" i="23"/>
  <c r="N179" i="23" s="1"/>
  <c r="AC179" i="20"/>
  <c r="N179" i="20" s="1"/>
  <c r="AC179" i="19"/>
  <c r="N179" i="19" s="1"/>
  <c r="AC179" i="18"/>
  <c r="N179" i="18" s="1"/>
  <c r="AC179" i="17"/>
  <c r="N179" i="17" s="1"/>
  <c r="AC179" i="1"/>
  <c r="R228" i="2"/>
  <c r="D228" i="2"/>
  <c r="D234" i="2" s="1"/>
  <c r="X173" i="19"/>
  <c r="M173" i="19" s="1"/>
  <c r="B173" i="19" s="1"/>
  <c r="C173" i="19" s="1"/>
  <c r="X173" i="25"/>
  <c r="M173" i="25" s="1"/>
  <c r="B173" i="25" s="1"/>
  <c r="C173" i="25" s="1"/>
  <c r="X173" i="23"/>
  <c r="M173" i="23" s="1"/>
  <c r="B173" i="23" s="1"/>
  <c r="C173" i="23" s="1"/>
  <c r="D223" i="2"/>
  <c r="D229" i="2" s="1"/>
  <c r="D212" i="2"/>
  <c r="AB82" i="2"/>
  <c r="AR82" i="2"/>
  <c r="AC82" i="2"/>
  <c r="X157" i="25"/>
  <c r="M157" i="25" s="1"/>
  <c r="B157" i="25" s="1"/>
  <c r="C157" i="25" s="1"/>
  <c r="X157" i="19"/>
  <c r="M157" i="19" s="1"/>
  <c r="B157" i="19" s="1"/>
  <c r="C157" i="19" s="1"/>
  <c r="X157" i="18"/>
  <c r="M157" i="18" s="1"/>
  <c r="B157" i="18" s="1"/>
  <c r="C157" i="18" s="1"/>
  <c r="E158" i="27"/>
  <c r="E158" i="20"/>
  <c r="F158" i="1"/>
  <c r="K158" i="1" s="1"/>
  <c r="F158" i="23"/>
  <c r="K158" i="23" s="1"/>
  <c r="E158" i="22"/>
  <c r="F158" i="20"/>
  <c r="K158" i="20" s="1"/>
  <c r="Y82" i="2"/>
  <c r="AA82" i="2"/>
  <c r="AP82" i="2"/>
  <c r="AS82" i="2"/>
  <c r="X157" i="24"/>
  <c r="M157" i="24" s="1"/>
  <c r="B157" i="24" s="1"/>
  <c r="C157" i="24" s="1"/>
  <c r="X157" i="17"/>
  <c r="M157" i="17" s="1"/>
  <c r="B157" i="17" s="1"/>
  <c r="C157" i="17" s="1"/>
  <c r="X157" i="1"/>
  <c r="M157" i="1" s="1"/>
  <c r="E158" i="1"/>
  <c r="E158" i="25"/>
  <c r="F158" i="22"/>
  <c r="K158" i="22" s="1"/>
  <c r="F158" i="18"/>
  <c r="K158" i="18" s="1"/>
  <c r="F158" i="17"/>
  <c r="K158" i="17" s="1"/>
  <c r="F158" i="25"/>
  <c r="K158" i="25" s="1"/>
  <c r="E158" i="24"/>
  <c r="F158" i="24"/>
  <c r="K158" i="24" s="1"/>
  <c r="E158" i="19"/>
  <c r="AQ82" i="2"/>
  <c r="AD81" i="2"/>
  <c r="X157" i="26"/>
  <c r="M157" i="26" s="1"/>
  <c r="B157" i="26" s="1"/>
  <c r="C157" i="26" s="1"/>
  <c r="X157" i="21"/>
  <c r="M157" i="21" s="1"/>
  <c r="B157" i="21" s="1"/>
  <c r="C157" i="21" s="1"/>
  <c r="X157" i="20"/>
  <c r="M157" i="20" s="1"/>
  <c r="B157" i="20" s="1"/>
  <c r="C157" i="20" s="1"/>
  <c r="E158" i="23"/>
  <c r="F158" i="26"/>
  <c r="K158" i="26" s="1"/>
  <c r="E158" i="21"/>
  <c r="F158" i="19"/>
  <c r="K158" i="19" s="1"/>
  <c r="E158" i="26"/>
  <c r="E158" i="18"/>
  <c r="Z82" i="2"/>
  <c r="X157" i="27"/>
  <c r="M157" i="27" s="1"/>
  <c r="B157" i="27" s="1"/>
  <c r="C157" i="27" s="1"/>
  <c r="X157" i="22"/>
  <c r="M157" i="22" s="1"/>
  <c r="B157" i="22" s="1"/>
  <c r="C157" i="22" s="1"/>
  <c r="X157" i="23"/>
  <c r="M157" i="23" s="1"/>
  <c r="B157" i="23" s="1"/>
  <c r="C157" i="23" s="1"/>
  <c r="F158" i="21"/>
  <c r="K158" i="21" s="1"/>
  <c r="E158" i="17"/>
  <c r="F158" i="27"/>
  <c r="K158" i="27" s="1"/>
  <c r="X173" i="18"/>
  <c r="M173" i="18" s="1"/>
  <c r="B173" i="18" s="1"/>
  <c r="C173" i="18" s="1"/>
  <c r="X173" i="22"/>
  <c r="M173" i="22" s="1"/>
  <c r="B173" i="22" s="1"/>
  <c r="C173" i="22" s="1"/>
  <c r="X173" i="26"/>
  <c r="M173" i="26" s="1"/>
  <c r="B173" i="26" s="1"/>
  <c r="C173" i="26" s="1"/>
  <c r="C239" i="2"/>
  <c r="AC189" i="27"/>
  <c r="N189" i="27" s="1"/>
  <c r="AC189" i="26"/>
  <c r="N189" i="26" s="1"/>
  <c r="AC189" i="25"/>
  <c r="N189" i="25" s="1"/>
  <c r="AC189" i="23"/>
  <c r="N189" i="23" s="1"/>
  <c r="AC189" i="24"/>
  <c r="N189" i="24" s="1"/>
  <c r="AC189" i="22"/>
  <c r="N189" i="22" s="1"/>
  <c r="AC189" i="20"/>
  <c r="N189" i="20" s="1"/>
  <c r="AC189" i="21"/>
  <c r="N189" i="21" s="1"/>
  <c r="AC189" i="18"/>
  <c r="N189" i="18" s="1"/>
  <c r="AC189" i="17"/>
  <c r="N189" i="17" s="1"/>
  <c r="AC189" i="19"/>
  <c r="N189" i="19" s="1"/>
  <c r="AC189" i="1"/>
  <c r="N189" i="1" s="1"/>
  <c r="R238" i="2"/>
  <c r="X89" i="2"/>
  <c r="Q212" i="2"/>
  <c r="G212" i="2"/>
  <c r="H212" i="2" s="1"/>
  <c r="I212" i="2" s="1"/>
  <c r="J212" i="2" s="1"/>
  <c r="K212" i="2" s="1"/>
  <c r="M212" i="2" s="1"/>
  <c r="N212" i="2" s="1"/>
  <c r="O212" i="2" s="1"/>
  <c r="P212" i="2" s="1"/>
  <c r="D238" i="2"/>
  <c r="D244" i="2" s="1"/>
  <c r="AC169" i="27"/>
  <c r="N169" i="27" s="1"/>
  <c r="AC169" i="25"/>
  <c r="N169" i="25" s="1"/>
  <c r="AC169" i="23"/>
  <c r="N169" i="23" s="1"/>
  <c r="AC169" i="26"/>
  <c r="N169" i="26" s="1"/>
  <c r="AC169" i="24"/>
  <c r="N169" i="24" s="1"/>
  <c r="AC169" i="22"/>
  <c r="N169" i="22" s="1"/>
  <c r="AC169" i="21"/>
  <c r="N169" i="21" s="1"/>
  <c r="AC169" i="20"/>
  <c r="N169" i="20" s="1"/>
  <c r="AC169" i="19"/>
  <c r="N169" i="19" s="1"/>
  <c r="AC169" i="17"/>
  <c r="N169" i="17" s="1"/>
  <c r="AC169" i="18"/>
  <c r="N169" i="18" s="1"/>
  <c r="AC169" i="1"/>
  <c r="F218" i="2"/>
  <c r="R218" i="2"/>
  <c r="AT82" i="2"/>
  <c r="D243" i="2"/>
  <c r="D249" i="2" s="1"/>
  <c r="X184" i="27"/>
  <c r="M184" i="27" s="1"/>
  <c r="B184" i="27" s="1"/>
  <c r="C184" i="27" s="1"/>
  <c r="X184" i="26"/>
  <c r="M184" i="26" s="1"/>
  <c r="B184" i="26" s="1"/>
  <c r="C184" i="26" s="1"/>
  <c r="X184" i="25"/>
  <c r="M184" i="25" s="1"/>
  <c r="B184" i="25" s="1"/>
  <c r="C184" i="25" s="1"/>
  <c r="X184" i="24"/>
  <c r="M184" i="24" s="1"/>
  <c r="B184" i="24" s="1"/>
  <c r="C184" i="24" s="1"/>
  <c r="X184" i="22"/>
  <c r="M184" i="22" s="1"/>
  <c r="B184" i="22" s="1"/>
  <c r="C184" i="22" s="1"/>
  <c r="X184" i="21"/>
  <c r="M184" i="21" s="1"/>
  <c r="B184" i="21" s="1"/>
  <c r="C184" i="21" s="1"/>
  <c r="X184" i="18"/>
  <c r="M184" i="18" s="1"/>
  <c r="B184" i="18" s="1"/>
  <c r="C184" i="18" s="1"/>
  <c r="X184" i="20"/>
  <c r="M184" i="20" s="1"/>
  <c r="B184" i="20" s="1"/>
  <c r="C184" i="20" s="1"/>
  <c r="X184" i="17"/>
  <c r="M184" i="17" s="1"/>
  <c r="B184" i="17" s="1"/>
  <c r="C184" i="17" s="1"/>
  <c r="X184" i="23"/>
  <c r="M184" i="23" s="1"/>
  <c r="B184" i="23" s="1"/>
  <c r="C184" i="23" s="1"/>
  <c r="X184" i="19"/>
  <c r="M184" i="19" s="1"/>
  <c r="B184" i="19" s="1"/>
  <c r="C184" i="19" s="1"/>
  <c r="X184" i="1"/>
  <c r="M184" i="1" s="1"/>
  <c r="X179" i="27"/>
  <c r="M179" i="27" s="1"/>
  <c r="B179" i="27" s="1"/>
  <c r="C179" i="27" s="1"/>
  <c r="X179" i="26"/>
  <c r="M179" i="26" s="1"/>
  <c r="B179" i="26" s="1"/>
  <c r="C179" i="26" s="1"/>
  <c r="X179" i="24"/>
  <c r="M179" i="24" s="1"/>
  <c r="B179" i="24" s="1"/>
  <c r="C179" i="24" s="1"/>
  <c r="X179" i="21"/>
  <c r="M179" i="21" s="1"/>
  <c r="B179" i="21" s="1"/>
  <c r="C179" i="21" s="1"/>
  <c r="X179" i="22"/>
  <c r="M179" i="22" s="1"/>
  <c r="B179" i="22" s="1"/>
  <c r="C179" i="22" s="1"/>
  <c r="X179" i="20"/>
  <c r="M179" i="20" s="1"/>
  <c r="B179" i="20" s="1"/>
  <c r="C179" i="20" s="1"/>
  <c r="X179" i="25"/>
  <c r="M179" i="25" s="1"/>
  <c r="B179" i="25" s="1"/>
  <c r="C179" i="25" s="1"/>
  <c r="X179" i="17"/>
  <c r="M179" i="17" s="1"/>
  <c r="B179" i="17" s="1"/>
  <c r="C179" i="17" s="1"/>
  <c r="X179" i="23"/>
  <c r="M179" i="23" s="1"/>
  <c r="B179" i="23" s="1"/>
  <c r="C179" i="23" s="1"/>
  <c r="X179" i="19"/>
  <c r="M179" i="19" s="1"/>
  <c r="B179" i="19" s="1"/>
  <c r="C179" i="19" s="1"/>
  <c r="X179" i="18"/>
  <c r="M179" i="18" s="1"/>
  <c r="B179" i="18" s="1"/>
  <c r="C179" i="18" s="1"/>
  <c r="X179" i="1"/>
  <c r="M179" i="1" s="1"/>
  <c r="X178" i="27"/>
  <c r="M178" i="27" s="1"/>
  <c r="B178" i="27" s="1"/>
  <c r="C178" i="27" s="1"/>
  <c r="X178" i="26"/>
  <c r="M178" i="26" s="1"/>
  <c r="B178" i="26" s="1"/>
  <c r="C178" i="26" s="1"/>
  <c r="X178" i="24"/>
  <c r="M178" i="24" s="1"/>
  <c r="B178" i="24" s="1"/>
  <c r="C178" i="24" s="1"/>
  <c r="X178" i="21"/>
  <c r="M178" i="21" s="1"/>
  <c r="B178" i="21" s="1"/>
  <c r="C178" i="21" s="1"/>
  <c r="X178" i="22"/>
  <c r="M178" i="22" s="1"/>
  <c r="B178" i="22" s="1"/>
  <c r="C178" i="22" s="1"/>
  <c r="X178" i="20"/>
  <c r="M178" i="20" s="1"/>
  <c r="B178" i="20" s="1"/>
  <c r="C178" i="20" s="1"/>
  <c r="X178" i="23"/>
  <c r="M178" i="23" s="1"/>
  <c r="B178" i="23" s="1"/>
  <c r="C178" i="23" s="1"/>
  <c r="X178" i="19"/>
  <c r="M178" i="19" s="1"/>
  <c r="B178" i="19" s="1"/>
  <c r="C178" i="19" s="1"/>
  <c r="X178" i="25"/>
  <c r="M178" i="25" s="1"/>
  <c r="B178" i="25" s="1"/>
  <c r="C178" i="25" s="1"/>
  <c r="X178" i="17"/>
  <c r="M178" i="17" s="1"/>
  <c r="B178" i="17" s="1"/>
  <c r="C178" i="17" s="1"/>
  <c r="X178" i="18"/>
  <c r="M178" i="18" s="1"/>
  <c r="B178" i="18" s="1"/>
  <c r="C178" i="18" s="1"/>
  <c r="X178" i="1"/>
  <c r="M178" i="1" s="1"/>
  <c r="X183" i="27"/>
  <c r="M183" i="27" s="1"/>
  <c r="B183" i="27" s="1"/>
  <c r="C183" i="27" s="1"/>
  <c r="X183" i="26"/>
  <c r="M183" i="26" s="1"/>
  <c r="B183" i="26" s="1"/>
  <c r="C183" i="26" s="1"/>
  <c r="X183" i="25"/>
  <c r="M183" i="25" s="1"/>
  <c r="B183" i="25" s="1"/>
  <c r="C183" i="25" s="1"/>
  <c r="X183" i="24"/>
  <c r="M183" i="24" s="1"/>
  <c r="B183" i="24" s="1"/>
  <c r="C183" i="24" s="1"/>
  <c r="X183" i="22"/>
  <c r="M183" i="22" s="1"/>
  <c r="B183" i="22" s="1"/>
  <c r="C183" i="22" s="1"/>
  <c r="X183" i="21"/>
  <c r="M183" i="21" s="1"/>
  <c r="B183" i="21" s="1"/>
  <c r="C183" i="21" s="1"/>
  <c r="X183" i="18"/>
  <c r="M183" i="18" s="1"/>
  <c r="B183" i="18" s="1"/>
  <c r="C183" i="18" s="1"/>
  <c r="X183" i="20"/>
  <c r="M183" i="20" s="1"/>
  <c r="B183" i="20" s="1"/>
  <c r="C183" i="20" s="1"/>
  <c r="X183" i="17"/>
  <c r="M183" i="17" s="1"/>
  <c r="B183" i="17" s="1"/>
  <c r="C183" i="17" s="1"/>
  <c r="X183" i="23"/>
  <c r="M183" i="23" s="1"/>
  <c r="B183" i="23" s="1"/>
  <c r="C183" i="23" s="1"/>
  <c r="X183" i="19"/>
  <c r="M183" i="19" s="1"/>
  <c r="B183" i="19" s="1"/>
  <c r="C183" i="19" s="1"/>
  <c r="X183" i="1"/>
  <c r="M183" i="1" s="1"/>
  <c r="X168" i="27"/>
  <c r="M168" i="27" s="1"/>
  <c r="B168" i="27" s="1"/>
  <c r="C168" i="27" s="1"/>
  <c r="X168" i="25"/>
  <c r="M168" i="25" s="1"/>
  <c r="B168" i="25" s="1"/>
  <c r="C168" i="25" s="1"/>
  <c r="X168" i="26"/>
  <c r="M168" i="26" s="1"/>
  <c r="B168" i="26" s="1"/>
  <c r="C168" i="26" s="1"/>
  <c r="X168" i="23"/>
  <c r="M168" i="23" s="1"/>
  <c r="B168" i="23" s="1"/>
  <c r="C168" i="23" s="1"/>
  <c r="X168" i="24"/>
  <c r="M168" i="24" s="1"/>
  <c r="B168" i="24" s="1"/>
  <c r="C168" i="24" s="1"/>
  <c r="X168" i="20"/>
  <c r="M168" i="20" s="1"/>
  <c r="B168" i="20" s="1"/>
  <c r="C168" i="20" s="1"/>
  <c r="X168" i="22"/>
  <c r="M168" i="22" s="1"/>
  <c r="B168" i="22" s="1"/>
  <c r="C168" i="22" s="1"/>
  <c r="X168" i="19"/>
  <c r="M168" i="19" s="1"/>
  <c r="B168" i="19" s="1"/>
  <c r="C168" i="19" s="1"/>
  <c r="X168" i="18"/>
  <c r="M168" i="18" s="1"/>
  <c r="B168" i="18" s="1"/>
  <c r="C168" i="18" s="1"/>
  <c r="X168" i="17"/>
  <c r="M168" i="17" s="1"/>
  <c r="B168" i="17" s="1"/>
  <c r="C168" i="17" s="1"/>
  <c r="X168" i="21"/>
  <c r="M168" i="21" s="1"/>
  <c r="B168" i="21" s="1"/>
  <c r="C168" i="21" s="1"/>
  <c r="X168" i="1"/>
  <c r="M168" i="1" s="1"/>
  <c r="M182" i="17"/>
  <c r="B182" i="17" s="1"/>
  <c r="C182" i="17" s="1"/>
  <c r="M182" i="20"/>
  <c r="B182" i="20" s="1"/>
  <c r="C182" i="20" s="1"/>
  <c r="M182" i="26"/>
  <c r="B182" i="26" s="1"/>
  <c r="C182" i="26" s="1"/>
  <c r="M182" i="18"/>
  <c r="B182" i="18" s="1"/>
  <c r="C182" i="18" s="1"/>
  <c r="M182" i="22"/>
  <c r="B182" i="22" s="1"/>
  <c r="C182" i="22" s="1"/>
  <c r="M182" i="27"/>
  <c r="B182" i="27" s="1"/>
  <c r="C182" i="27" s="1"/>
  <c r="X188" i="27"/>
  <c r="X188" i="26"/>
  <c r="X188" i="25"/>
  <c r="X188" i="22"/>
  <c r="X188" i="24"/>
  <c r="X188" i="21"/>
  <c r="X188" i="17"/>
  <c r="X188" i="23"/>
  <c r="X188" i="19"/>
  <c r="X188" i="20"/>
  <c r="X188" i="18"/>
  <c r="X188" i="1"/>
  <c r="M182" i="1"/>
  <c r="M182" i="21"/>
  <c r="B182" i="21" s="1"/>
  <c r="C182" i="21" s="1"/>
  <c r="M182" i="24"/>
  <c r="B182" i="24" s="1"/>
  <c r="C182" i="24" s="1"/>
  <c r="M182" i="23"/>
  <c r="B182" i="23" s="1"/>
  <c r="C182" i="23" s="1"/>
  <c r="M182" i="19"/>
  <c r="B182" i="19" s="1"/>
  <c r="C182" i="19" s="1"/>
  <c r="M182" i="25"/>
  <c r="B182" i="25" s="1"/>
  <c r="C182" i="25" s="1"/>
  <c r="AO89" i="2"/>
  <c r="K243" i="2"/>
  <c r="I243" i="2"/>
  <c r="J243" i="2"/>
  <c r="N243" i="2"/>
  <c r="O243" i="2" s="1"/>
  <c r="P243" i="2" s="1"/>
  <c r="M243" i="2"/>
  <c r="F243" i="2"/>
  <c r="Q243" i="2" s="1"/>
  <c r="L243" i="2"/>
  <c r="G243" i="2"/>
  <c r="H243" i="2"/>
  <c r="I228" i="2"/>
  <c r="N228" i="2"/>
  <c r="O228" i="2" s="1"/>
  <c r="P228" i="2" s="1"/>
  <c r="K228" i="2"/>
  <c r="F228" i="2"/>
  <c r="Q228" i="2" s="1"/>
  <c r="L228" i="2"/>
  <c r="H228" i="2"/>
  <c r="J228" i="2"/>
  <c r="G228" i="2"/>
  <c r="M228" i="2"/>
  <c r="G223" i="2"/>
  <c r="L223" i="2"/>
  <c r="F223" i="2"/>
  <c r="Q223" i="2" s="1"/>
  <c r="M223" i="2"/>
  <c r="J223" i="2"/>
  <c r="H223" i="2"/>
  <c r="I223" i="2"/>
  <c r="K223" i="2"/>
  <c r="N223" i="2"/>
  <c r="O223" i="2" s="1"/>
  <c r="P223" i="2" s="1"/>
  <c r="L238" i="2"/>
  <c r="J238" i="2"/>
  <c r="G238" i="2"/>
  <c r="F238" i="2"/>
  <c r="Q238" i="2" s="1"/>
  <c r="N238" i="2"/>
  <c r="O238" i="2" s="1"/>
  <c r="P238" i="2" s="1"/>
  <c r="I238" i="2"/>
  <c r="M238" i="2"/>
  <c r="H238" i="2"/>
  <c r="K238" i="2"/>
  <c r="N233" i="2"/>
  <c r="O233" i="2" s="1"/>
  <c r="P233" i="2" s="1"/>
  <c r="L233" i="2"/>
  <c r="K233" i="2"/>
  <c r="F233" i="2"/>
  <c r="Q233" i="2" s="1"/>
  <c r="H233" i="2"/>
  <c r="I233" i="2"/>
  <c r="J233" i="2"/>
  <c r="G233" i="2"/>
  <c r="M233" i="2"/>
  <c r="N95" i="1"/>
  <c r="C95" i="1"/>
  <c r="B96" i="1"/>
  <c r="N155" i="1"/>
  <c r="C155" i="1"/>
  <c r="B36" i="1"/>
  <c r="B156" i="1"/>
  <c r="C35" i="1"/>
  <c r="N35" i="1"/>
  <c r="D218" i="2" l="1"/>
  <c r="AP83" i="2"/>
  <c r="Y83" i="2"/>
  <c r="X163" i="25"/>
  <c r="M163" i="25" s="1"/>
  <c r="B163" i="25" s="1"/>
  <c r="C163" i="25" s="1"/>
  <c r="X163" i="22"/>
  <c r="M163" i="22" s="1"/>
  <c r="B163" i="22" s="1"/>
  <c r="C163" i="22" s="1"/>
  <c r="X163" i="17"/>
  <c r="M163" i="17" s="1"/>
  <c r="B163" i="17" s="1"/>
  <c r="C163" i="17" s="1"/>
  <c r="E164" i="18"/>
  <c r="E170" i="22"/>
  <c r="F164" i="19"/>
  <c r="K164" i="19" s="1"/>
  <c r="F164" i="23"/>
  <c r="K164" i="23" s="1"/>
  <c r="F164" i="27"/>
  <c r="K164" i="27" s="1"/>
  <c r="E164" i="26"/>
  <c r="F164" i="20"/>
  <c r="K164" i="20" s="1"/>
  <c r="E170" i="21"/>
  <c r="AR83" i="2"/>
  <c r="E164" i="1"/>
  <c r="E164" i="22"/>
  <c r="AB83" i="2"/>
  <c r="Y84" i="2"/>
  <c r="AQ84" i="2"/>
  <c r="AA84" i="2"/>
  <c r="X163" i="24"/>
  <c r="M163" i="24" s="1"/>
  <c r="B163" i="24" s="1"/>
  <c r="C163" i="24" s="1"/>
  <c r="X163" i="21"/>
  <c r="M163" i="21" s="1"/>
  <c r="B163" i="21" s="1"/>
  <c r="C163" i="21" s="1"/>
  <c r="X163" i="20"/>
  <c r="M163" i="20" s="1"/>
  <c r="B163" i="20" s="1"/>
  <c r="C163" i="20" s="1"/>
  <c r="F164" i="17"/>
  <c r="K164" i="17" s="1"/>
  <c r="E164" i="27"/>
  <c r="E164" i="19"/>
  <c r="E164" i="20"/>
  <c r="F170" i="19"/>
  <c r="K170" i="19" s="1"/>
  <c r="F164" i="24"/>
  <c r="K164" i="24" s="1"/>
  <c r="Z83" i="2"/>
  <c r="E164" i="24"/>
  <c r="F164" i="26"/>
  <c r="K164" i="26" s="1"/>
  <c r="AQ83" i="2"/>
  <c r="AD82" i="2"/>
  <c r="AD83" i="2"/>
  <c r="AC83" i="2"/>
  <c r="AS83" i="2"/>
  <c r="X163" i="26"/>
  <c r="M163" i="26" s="1"/>
  <c r="B163" i="26" s="1"/>
  <c r="C163" i="26" s="1"/>
  <c r="X163" i="18"/>
  <c r="M163" i="18" s="1"/>
  <c r="B163" i="18" s="1"/>
  <c r="C163" i="18" s="1"/>
  <c r="X163" i="1"/>
  <c r="M163" i="1" s="1"/>
  <c r="F164" i="25"/>
  <c r="K164" i="25" s="1"/>
  <c r="E164" i="17"/>
  <c r="F164" i="21"/>
  <c r="K164" i="21" s="1"/>
  <c r="E164" i="23"/>
  <c r="F164" i="18"/>
  <c r="K164" i="18" s="1"/>
  <c r="F164" i="22"/>
  <c r="K164" i="22" s="1"/>
  <c r="AA83" i="2"/>
  <c r="AC84" i="2"/>
  <c r="X163" i="27"/>
  <c r="M163" i="27" s="1"/>
  <c r="B163" i="27" s="1"/>
  <c r="C163" i="27" s="1"/>
  <c r="X163" i="23"/>
  <c r="M163" i="23" s="1"/>
  <c r="B163" i="23" s="1"/>
  <c r="C163" i="23" s="1"/>
  <c r="X163" i="19"/>
  <c r="M163" i="19" s="1"/>
  <c r="B163" i="19" s="1"/>
  <c r="C163" i="19" s="1"/>
  <c r="E164" i="25"/>
  <c r="F164" i="1"/>
  <c r="K164" i="1" s="1"/>
  <c r="E164" i="21"/>
  <c r="AC195" i="26"/>
  <c r="N195" i="26" s="1"/>
  <c r="AC195" i="24"/>
  <c r="N195" i="24" s="1"/>
  <c r="AC195" i="27"/>
  <c r="N195" i="27" s="1"/>
  <c r="AC195" i="23"/>
  <c r="N195" i="23" s="1"/>
  <c r="AC195" i="25"/>
  <c r="N195" i="25" s="1"/>
  <c r="AC195" i="21"/>
  <c r="N195" i="21" s="1"/>
  <c r="AC195" i="20"/>
  <c r="N195" i="20" s="1"/>
  <c r="AC195" i="22"/>
  <c r="N195" i="22" s="1"/>
  <c r="AC195" i="19"/>
  <c r="N195" i="19" s="1"/>
  <c r="AC195" i="18"/>
  <c r="N195" i="18" s="1"/>
  <c r="AC195" i="17"/>
  <c r="N195" i="17" s="1"/>
  <c r="AC195" i="1"/>
  <c r="N195" i="1" s="1"/>
  <c r="R244" i="2"/>
  <c r="C245" i="2"/>
  <c r="AU83" i="2"/>
  <c r="AT83" i="2"/>
  <c r="C230" i="2"/>
  <c r="AC180" i="27"/>
  <c r="N180" i="27" s="1"/>
  <c r="AC180" i="24"/>
  <c r="N180" i="24" s="1"/>
  <c r="AC180" i="23"/>
  <c r="N180" i="23" s="1"/>
  <c r="AC180" i="21"/>
  <c r="N180" i="21" s="1"/>
  <c r="AC180" i="19"/>
  <c r="N180" i="19" s="1"/>
  <c r="AC180" i="17"/>
  <c r="N180" i="17" s="1"/>
  <c r="AC180" i="26"/>
  <c r="N180" i="26" s="1"/>
  <c r="AC180" i="25"/>
  <c r="N180" i="25" s="1"/>
  <c r="AC180" i="22"/>
  <c r="N180" i="22" s="1"/>
  <c r="AC180" i="20"/>
  <c r="N180" i="20" s="1"/>
  <c r="AC180" i="18"/>
  <c r="N180" i="18" s="1"/>
  <c r="AC180" i="1"/>
  <c r="R229" i="2"/>
  <c r="C235" i="2"/>
  <c r="D235" i="2" s="1"/>
  <c r="AC185" i="27"/>
  <c r="N185" i="27" s="1"/>
  <c r="AC185" i="25"/>
  <c r="N185" i="25" s="1"/>
  <c r="AC185" i="23"/>
  <c r="N185" i="23" s="1"/>
  <c r="AC185" i="26"/>
  <c r="N185" i="26" s="1"/>
  <c r="AC185" i="24"/>
  <c r="N185" i="24" s="1"/>
  <c r="AC185" i="22"/>
  <c r="N185" i="22" s="1"/>
  <c r="AC185" i="21"/>
  <c r="N185" i="21" s="1"/>
  <c r="AC185" i="20"/>
  <c r="N185" i="20" s="1"/>
  <c r="AC185" i="19"/>
  <c r="N185" i="19" s="1"/>
  <c r="AC185" i="18"/>
  <c r="N185" i="18" s="1"/>
  <c r="AC185" i="17"/>
  <c r="N185" i="17" s="1"/>
  <c r="AC185" i="1"/>
  <c r="R234" i="2"/>
  <c r="Q218" i="2"/>
  <c r="G218" i="2"/>
  <c r="H218" i="2" s="1"/>
  <c r="I218" i="2" s="1"/>
  <c r="J218" i="2" s="1"/>
  <c r="K218" i="2" s="1"/>
  <c r="M218" i="2" s="1"/>
  <c r="N218" i="2" s="1"/>
  <c r="O218" i="2" s="1"/>
  <c r="P218" i="2" s="1"/>
  <c r="X90" i="2"/>
  <c r="C240" i="2"/>
  <c r="AC190" i="25"/>
  <c r="N190" i="25" s="1"/>
  <c r="AC190" i="24"/>
  <c r="N190" i="24" s="1"/>
  <c r="AC190" i="22"/>
  <c r="N190" i="22" s="1"/>
  <c r="AC190" i="20"/>
  <c r="N190" i="20" s="1"/>
  <c r="AC190" i="18"/>
  <c r="N190" i="18" s="1"/>
  <c r="AC190" i="27"/>
  <c r="N190" i="27" s="1"/>
  <c r="AC190" i="26"/>
  <c r="N190" i="26" s="1"/>
  <c r="AC190" i="23"/>
  <c r="N190" i="23" s="1"/>
  <c r="AC190" i="19"/>
  <c r="N190" i="19" s="1"/>
  <c r="AC190" i="21"/>
  <c r="N190" i="21" s="1"/>
  <c r="AC190" i="17"/>
  <c r="N190" i="17" s="1"/>
  <c r="R239" i="2"/>
  <c r="AC190" i="1"/>
  <c r="N190" i="1" s="1"/>
  <c r="D239" i="2"/>
  <c r="D245" i="2" s="1"/>
  <c r="AS84" i="2"/>
  <c r="AT84" i="2"/>
  <c r="C255" i="2"/>
  <c r="AC200" i="25"/>
  <c r="N200" i="25" s="1"/>
  <c r="AC200" i="21"/>
  <c r="N200" i="21" s="1"/>
  <c r="AC200" i="19"/>
  <c r="N200" i="19" s="1"/>
  <c r="AC200" i="17"/>
  <c r="N200" i="17" s="1"/>
  <c r="AC200" i="27"/>
  <c r="N200" i="27" s="1"/>
  <c r="AC200" i="26"/>
  <c r="N200" i="26" s="1"/>
  <c r="AC200" i="22"/>
  <c r="N200" i="22" s="1"/>
  <c r="AC200" i="23"/>
  <c r="N200" i="23" s="1"/>
  <c r="AC200" i="24"/>
  <c r="N200" i="24" s="1"/>
  <c r="AC200" i="20"/>
  <c r="N200" i="20" s="1"/>
  <c r="AC200" i="18"/>
  <c r="N200" i="18" s="1"/>
  <c r="AC200" i="1"/>
  <c r="N200" i="1" s="1"/>
  <c r="R249" i="2"/>
  <c r="C250" i="2"/>
  <c r="D255" i="2"/>
  <c r="AU82" i="2"/>
  <c r="D240" i="2"/>
  <c r="AC175" i="26"/>
  <c r="N175" i="26" s="1"/>
  <c r="AC175" i="24"/>
  <c r="N175" i="24" s="1"/>
  <c r="AC175" i="27"/>
  <c r="N175" i="27" s="1"/>
  <c r="AC175" i="25"/>
  <c r="N175" i="25" s="1"/>
  <c r="AC175" i="23"/>
  <c r="N175" i="23" s="1"/>
  <c r="AC175" i="22"/>
  <c r="N175" i="22" s="1"/>
  <c r="AC175" i="21"/>
  <c r="N175" i="21" s="1"/>
  <c r="AC175" i="20"/>
  <c r="N175" i="20" s="1"/>
  <c r="AC175" i="19"/>
  <c r="N175" i="19" s="1"/>
  <c r="AC175" i="17"/>
  <c r="N175" i="17" s="1"/>
  <c r="AC175" i="18"/>
  <c r="N175" i="18" s="1"/>
  <c r="AC175" i="1"/>
  <c r="F224" i="2"/>
  <c r="R224" i="2"/>
  <c r="X189" i="27"/>
  <c r="M189" i="27" s="1"/>
  <c r="B189" i="27" s="1"/>
  <c r="C189" i="27" s="1"/>
  <c r="X189" i="25"/>
  <c r="M189" i="25" s="1"/>
  <c r="B189" i="25" s="1"/>
  <c r="C189" i="25" s="1"/>
  <c r="X189" i="26"/>
  <c r="M189" i="26" s="1"/>
  <c r="B189" i="26" s="1"/>
  <c r="C189" i="26" s="1"/>
  <c r="X189" i="24"/>
  <c r="M189" i="24" s="1"/>
  <c r="B189" i="24" s="1"/>
  <c r="C189" i="24" s="1"/>
  <c r="X189" i="23"/>
  <c r="M189" i="23" s="1"/>
  <c r="B189" i="23" s="1"/>
  <c r="C189" i="23" s="1"/>
  <c r="X189" i="21"/>
  <c r="M189" i="21" s="1"/>
  <c r="B189" i="21" s="1"/>
  <c r="C189" i="21" s="1"/>
  <c r="X189" i="20"/>
  <c r="M189" i="20" s="1"/>
  <c r="B189" i="20" s="1"/>
  <c r="C189" i="20" s="1"/>
  <c r="X189" i="22"/>
  <c r="M189" i="22" s="1"/>
  <c r="B189" i="22" s="1"/>
  <c r="C189" i="22" s="1"/>
  <c r="X189" i="19"/>
  <c r="M189" i="19" s="1"/>
  <c r="B189" i="19" s="1"/>
  <c r="C189" i="19" s="1"/>
  <c r="X189" i="18"/>
  <c r="M189" i="18" s="1"/>
  <c r="B189" i="18" s="1"/>
  <c r="C189" i="18" s="1"/>
  <c r="X189" i="17"/>
  <c r="M189" i="17" s="1"/>
  <c r="B189" i="17" s="1"/>
  <c r="C189" i="17" s="1"/>
  <c r="X189" i="1"/>
  <c r="M189" i="1" s="1"/>
  <c r="B189" i="1" s="1"/>
  <c r="C189" i="1" s="1"/>
  <c r="X180" i="27"/>
  <c r="M180" i="27" s="1"/>
  <c r="B180" i="27" s="1"/>
  <c r="C180" i="27" s="1"/>
  <c r="X180" i="26"/>
  <c r="M180" i="26" s="1"/>
  <c r="B180" i="26" s="1"/>
  <c r="C180" i="26" s="1"/>
  <c r="X180" i="24"/>
  <c r="M180" i="24" s="1"/>
  <c r="B180" i="24" s="1"/>
  <c r="C180" i="24" s="1"/>
  <c r="X180" i="21"/>
  <c r="M180" i="21" s="1"/>
  <c r="B180" i="21" s="1"/>
  <c r="C180" i="21" s="1"/>
  <c r="X180" i="22"/>
  <c r="M180" i="22" s="1"/>
  <c r="B180" i="22" s="1"/>
  <c r="C180" i="22" s="1"/>
  <c r="X180" i="20"/>
  <c r="M180" i="20" s="1"/>
  <c r="B180" i="20" s="1"/>
  <c r="C180" i="20" s="1"/>
  <c r="X180" i="19"/>
  <c r="M180" i="19" s="1"/>
  <c r="B180" i="19" s="1"/>
  <c r="C180" i="19" s="1"/>
  <c r="X180" i="25"/>
  <c r="M180" i="25" s="1"/>
  <c r="B180" i="25" s="1"/>
  <c r="C180" i="25" s="1"/>
  <c r="X180" i="17"/>
  <c r="M180" i="17" s="1"/>
  <c r="B180" i="17" s="1"/>
  <c r="C180" i="17" s="1"/>
  <c r="X180" i="23"/>
  <c r="M180" i="23" s="1"/>
  <c r="B180" i="23" s="1"/>
  <c r="C180" i="23" s="1"/>
  <c r="X180" i="18"/>
  <c r="M180" i="18" s="1"/>
  <c r="B180" i="18" s="1"/>
  <c r="C180" i="18" s="1"/>
  <c r="X180" i="1"/>
  <c r="M180" i="1" s="1"/>
  <c r="X174" i="27"/>
  <c r="M174" i="27" s="1"/>
  <c r="B174" i="27" s="1"/>
  <c r="C174" i="27" s="1"/>
  <c r="X174" i="26"/>
  <c r="M174" i="26" s="1"/>
  <c r="B174" i="26" s="1"/>
  <c r="C174" i="26" s="1"/>
  <c r="X174" i="23"/>
  <c r="M174" i="23" s="1"/>
  <c r="B174" i="23" s="1"/>
  <c r="C174" i="23" s="1"/>
  <c r="X174" i="24"/>
  <c r="M174" i="24" s="1"/>
  <c r="B174" i="24" s="1"/>
  <c r="C174" i="24" s="1"/>
  <c r="X174" i="21"/>
  <c r="M174" i="21" s="1"/>
  <c r="B174" i="21" s="1"/>
  <c r="C174" i="21" s="1"/>
  <c r="X174" i="22"/>
  <c r="M174" i="22" s="1"/>
  <c r="B174" i="22" s="1"/>
  <c r="C174" i="22" s="1"/>
  <c r="X174" i="25"/>
  <c r="M174" i="25" s="1"/>
  <c r="B174" i="25" s="1"/>
  <c r="C174" i="25" s="1"/>
  <c r="X174" i="20"/>
  <c r="M174" i="20" s="1"/>
  <c r="B174" i="20" s="1"/>
  <c r="C174" i="20" s="1"/>
  <c r="X174" i="17"/>
  <c r="M174" i="17" s="1"/>
  <c r="B174" i="17" s="1"/>
  <c r="C174" i="17" s="1"/>
  <c r="X174" i="18"/>
  <c r="M174" i="18" s="1"/>
  <c r="B174" i="18" s="1"/>
  <c r="C174" i="18" s="1"/>
  <c r="X174" i="19"/>
  <c r="M174" i="19" s="1"/>
  <c r="B174" i="19" s="1"/>
  <c r="C174" i="19" s="1"/>
  <c r="X174" i="1"/>
  <c r="M174" i="1" s="1"/>
  <c r="X190" i="27"/>
  <c r="M190" i="27" s="1"/>
  <c r="B190" i="27" s="1"/>
  <c r="C190" i="27" s="1"/>
  <c r="X190" i="25"/>
  <c r="M190" i="25" s="1"/>
  <c r="B190" i="25" s="1"/>
  <c r="C190" i="25" s="1"/>
  <c r="X190" i="26"/>
  <c r="M190" i="26" s="1"/>
  <c r="B190" i="26" s="1"/>
  <c r="C190" i="26" s="1"/>
  <c r="X190" i="24"/>
  <c r="M190" i="24" s="1"/>
  <c r="B190" i="24" s="1"/>
  <c r="C190" i="24" s="1"/>
  <c r="X190" i="23"/>
  <c r="M190" i="23" s="1"/>
  <c r="B190" i="23" s="1"/>
  <c r="C190" i="23" s="1"/>
  <c r="X190" i="21"/>
  <c r="M190" i="21" s="1"/>
  <c r="B190" i="21" s="1"/>
  <c r="C190" i="21" s="1"/>
  <c r="X190" i="20"/>
  <c r="M190" i="20" s="1"/>
  <c r="B190" i="20" s="1"/>
  <c r="C190" i="20" s="1"/>
  <c r="X190" i="22"/>
  <c r="M190" i="22" s="1"/>
  <c r="B190" i="22" s="1"/>
  <c r="C190" i="22" s="1"/>
  <c r="X190" i="19"/>
  <c r="M190" i="19" s="1"/>
  <c r="B190" i="19" s="1"/>
  <c r="C190" i="19" s="1"/>
  <c r="X190" i="18"/>
  <c r="M190" i="18" s="1"/>
  <c r="B190" i="18" s="1"/>
  <c r="C190" i="18" s="1"/>
  <c r="X190" i="17"/>
  <c r="M190" i="17" s="1"/>
  <c r="B190" i="17" s="1"/>
  <c r="C190" i="17" s="1"/>
  <c r="X190" i="1"/>
  <c r="M190" i="1" s="1"/>
  <c r="B190" i="1" s="1"/>
  <c r="C190" i="1" s="1"/>
  <c r="M188" i="20"/>
  <c r="B188" i="20" s="1"/>
  <c r="C188" i="20" s="1"/>
  <c r="M188" i="21"/>
  <c r="B188" i="21" s="1"/>
  <c r="C188" i="21" s="1"/>
  <c r="M188" i="26"/>
  <c r="B188" i="26" s="1"/>
  <c r="C188" i="26" s="1"/>
  <c r="X194" i="27"/>
  <c r="X194" i="25"/>
  <c r="X194" i="26"/>
  <c r="X194" i="24"/>
  <c r="X194" i="22"/>
  <c r="X194" i="20"/>
  <c r="X194" i="19"/>
  <c r="X194" i="18"/>
  <c r="X194" i="21"/>
  <c r="X194" i="23"/>
  <c r="X194" i="17"/>
  <c r="X194" i="1"/>
  <c r="M188" i="19"/>
  <c r="B188" i="19" s="1"/>
  <c r="C188" i="19" s="1"/>
  <c r="M188" i="24"/>
  <c r="B188" i="24" s="1"/>
  <c r="C188" i="24" s="1"/>
  <c r="M188" i="27"/>
  <c r="B188" i="27" s="1"/>
  <c r="C188" i="27" s="1"/>
  <c r="M188" i="1"/>
  <c r="B188" i="1" s="1"/>
  <c r="C188" i="1" s="1"/>
  <c r="M188" i="23"/>
  <c r="B188" i="23" s="1"/>
  <c r="C188" i="23" s="1"/>
  <c r="M188" i="22"/>
  <c r="B188" i="22" s="1"/>
  <c r="C188" i="22" s="1"/>
  <c r="M188" i="18"/>
  <c r="B188" i="18" s="1"/>
  <c r="C188" i="18" s="1"/>
  <c r="M188" i="17"/>
  <c r="B188" i="17" s="1"/>
  <c r="C188" i="17" s="1"/>
  <c r="M188" i="25"/>
  <c r="B188" i="25" s="1"/>
  <c r="C188" i="25" s="1"/>
  <c r="AO90" i="2"/>
  <c r="J249" i="2"/>
  <c r="I249" i="2"/>
  <c r="N249" i="2"/>
  <c r="O249" i="2" s="1"/>
  <c r="P249" i="2" s="1"/>
  <c r="K249" i="2"/>
  <c r="F249" i="2"/>
  <c r="Q249" i="2" s="1"/>
  <c r="L249" i="2"/>
  <c r="H249" i="2"/>
  <c r="G249" i="2"/>
  <c r="M249" i="2"/>
  <c r="L234" i="2"/>
  <c r="J234" i="2"/>
  <c r="M234" i="2"/>
  <c r="G234" i="2"/>
  <c r="F234" i="2"/>
  <c r="Q234" i="2" s="1"/>
  <c r="K234" i="2"/>
  <c r="N234" i="2"/>
  <c r="O234" i="2" s="1"/>
  <c r="P234" i="2" s="1"/>
  <c r="I234" i="2"/>
  <c r="H234" i="2"/>
  <c r="M239" i="2"/>
  <c r="N239" i="2"/>
  <c r="O239" i="2" s="1"/>
  <c r="P239" i="2" s="1"/>
  <c r="H239" i="2"/>
  <c r="K239" i="2"/>
  <c r="L239" i="2"/>
  <c r="F239" i="2"/>
  <c r="Q239" i="2" s="1"/>
  <c r="G239" i="2"/>
  <c r="I239" i="2"/>
  <c r="J239" i="2"/>
  <c r="M244" i="2"/>
  <c r="G244" i="2"/>
  <c r="K244" i="2"/>
  <c r="F244" i="2"/>
  <c r="Q244" i="2" s="1"/>
  <c r="I244" i="2"/>
  <c r="J244" i="2"/>
  <c r="L244" i="2"/>
  <c r="N244" i="2"/>
  <c r="O244" i="2" s="1"/>
  <c r="P244" i="2" s="1"/>
  <c r="H244" i="2"/>
  <c r="G229" i="2"/>
  <c r="I229" i="2"/>
  <c r="M229" i="2"/>
  <c r="N229" i="2"/>
  <c r="O229" i="2" s="1"/>
  <c r="P229" i="2" s="1"/>
  <c r="F229" i="2"/>
  <c r="Q229" i="2" s="1"/>
  <c r="L229" i="2"/>
  <c r="H229" i="2"/>
  <c r="K229" i="2"/>
  <c r="J229" i="2"/>
  <c r="B37" i="1"/>
  <c r="N96" i="1"/>
  <c r="C96" i="1"/>
  <c r="N156" i="1"/>
  <c r="C156" i="1"/>
  <c r="B157" i="1"/>
  <c r="C36" i="1"/>
  <c r="N36" i="1"/>
  <c r="B97" i="1"/>
  <c r="C251" i="2" l="1"/>
  <c r="AC201" i="27"/>
  <c r="N201" i="27" s="1"/>
  <c r="AC201" i="25"/>
  <c r="N201" i="25" s="1"/>
  <c r="AC201" i="23"/>
  <c r="N201" i="23" s="1"/>
  <c r="AC201" i="22"/>
  <c r="N201" i="22" s="1"/>
  <c r="AC201" i="26"/>
  <c r="N201" i="26" s="1"/>
  <c r="AC201" i="24"/>
  <c r="N201" i="24" s="1"/>
  <c r="AC201" i="21"/>
  <c r="N201" i="21" s="1"/>
  <c r="AC201" i="20"/>
  <c r="N201" i="20" s="1"/>
  <c r="AC201" i="19"/>
  <c r="N201" i="19" s="1"/>
  <c r="AC201" i="17"/>
  <c r="N201" i="17" s="1"/>
  <c r="AC201" i="18"/>
  <c r="N201" i="18" s="1"/>
  <c r="AC201" i="1"/>
  <c r="N201" i="1" s="1"/>
  <c r="R250" i="2"/>
  <c r="C241" i="2"/>
  <c r="AC191" i="26"/>
  <c r="N191" i="26" s="1"/>
  <c r="AC191" i="24"/>
  <c r="N191" i="24" s="1"/>
  <c r="AC191" i="27"/>
  <c r="N191" i="27" s="1"/>
  <c r="AC191" i="25"/>
  <c r="N191" i="25" s="1"/>
  <c r="AC191" i="23"/>
  <c r="N191" i="23" s="1"/>
  <c r="AC191" i="22"/>
  <c r="N191" i="22" s="1"/>
  <c r="AC191" i="21"/>
  <c r="N191" i="21" s="1"/>
  <c r="AC191" i="20"/>
  <c r="N191" i="20" s="1"/>
  <c r="AC191" i="19"/>
  <c r="N191" i="19" s="1"/>
  <c r="AC191" i="17"/>
  <c r="N191" i="17" s="1"/>
  <c r="AC191" i="18"/>
  <c r="N191" i="18" s="1"/>
  <c r="AC191" i="1"/>
  <c r="N191" i="1" s="1"/>
  <c r="R240" i="2"/>
  <c r="C246" i="2"/>
  <c r="AC196" i="27"/>
  <c r="N196" i="27" s="1"/>
  <c r="AC196" i="26"/>
  <c r="N196" i="26" s="1"/>
  <c r="AC196" i="24"/>
  <c r="N196" i="24" s="1"/>
  <c r="AC196" i="23"/>
  <c r="N196" i="23" s="1"/>
  <c r="AC196" i="21"/>
  <c r="N196" i="21" s="1"/>
  <c r="AC196" i="19"/>
  <c r="N196" i="19" s="1"/>
  <c r="AC196" i="17"/>
  <c r="N196" i="17" s="1"/>
  <c r="AC196" i="22"/>
  <c r="N196" i="22" s="1"/>
  <c r="AC196" i="25"/>
  <c r="N196" i="25" s="1"/>
  <c r="AC196" i="20"/>
  <c r="N196" i="20" s="1"/>
  <c r="AC196" i="18"/>
  <c r="N196" i="18" s="1"/>
  <c r="AC196" i="1"/>
  <c r="N196" i="1" s="1"/>
  <c r="R245" i="2"/>
  <c r="D261" i="2"/>
  <c r="X91" i="2"/>
  <c r="AC181" i="27"/>
  <c r="N181" i="27" s="1"/>
  <c r="AC181" i="25"/>
  <c r="N181" i="25" s="1"/>
  <c r="AC181" i="23"/>
  <c r="N181" i="23" s="1"/>
  <c r="AC181" i="26"/>
  <c r="N181" i="26" s="1"/>
  <c r="AC181" i="22"/>
  <c r="N181" i="22" s="1"/>
  <c r="AC181" i="21"/>
  <c r="N181" i="21" s="1"/>
  <c r="AC181" i="24"/>
  <c r="N181" i="24" s="1"/>
  <c r="AC181" i="19"/>
  <c r="N181" i="19" s="1"/>
  <c r="AC181" i="17"/>
  <c r="N181" i="17" s="1"/>
  <c r="AC181" i="18"/>
  <c r="N181" i="18" s="1"/>
  <c r="AC181" i="20"/>
  <c r="N181" i="20" s="1"/>
  <c r="AC181" i="1"/>
  <c r="F230" i="2"/>
  <c r="R230" i="2"/>
  <c r="D246" i="2"/>
  <c r="C236" i="2"/>
  <c r="AC186" i="27"/>
  <c r="N186" i="27" s="1"/>
  <c r="AC186" i="26"/>
  <c r="N186" i="26" s="1"/>
  <c r="AC186" i="23"/>
  <c r="N186" i="23" s="1"/>
  <c r="AC186" i="22"/>
  <c r="N186" i="22" s="1"/>
  <c r="AC186" i="20"/>
  <c r="N186" i="20" s="1"/>
  <c r="AC186" i="18"/>
  <c r="N186" i="18" s="1"/>
  <c r="AC186" i="24"/>
  <c r="N186" i="24" s="1"/>
  <c r="AC186" i="25"/>
  <c r="N186" i="25" s="1"/>
  <c r="AC186" i="21"/>
  <c r="N186" i="21" s="1"/>
  <c r="AC186" i="19"/>
  <c r="N186" i="19" s="1"/>
  <c r="AC186" i="17"/>
  <c r="N186" i="17" s="1"/>
  <c r="AC186" i="1"/>
  <c r="R235" i="2"/>
  <c r="Q224" i="2"/>
  <c r="G224" i="2"/>
  <c r="H224" i="2" s="1"/>
  <c r="I224" i="2" s="1"/>
  <c r="J224" i="2" s="1"/>
  <c r="K224" i="2" s="1"/>
  <c r="M224" i="2" s="1"/>
  <c r="N224" i="2" s="1"/>
  <c r="O224" i="2" s="1"/>
  <c r="P224" i="2" s="1"/>
  <c r="D250" i="2"/>
  <c r="D256" i="2" s="1"/>
  <c r="C256" i="2"/>
  <c r="AC206" i="25"/>
  <c r="N206" i="25" s="1"/>
  <c r="AC206" i="24"/>
  <c r="N206" i="24" s="1"/>
  <c r="AC206" i="22"/>
  <c r="N206" i="22" s="1"/>
  <c r="AC206" i="20"/>
  <c r="N206" i="20" s="1"/>
  <c r="AC206" i="18"/>
  <c r="N206" i="18" s="1"/>
  <c r="AC206" i="27"/>
  <c r="N206" i="27" s="1"/>
  <c r="AC206" i="26"/>
  <c r="N206" i="26" s="1"/>
  <c r="AC206" i="23"/>
  <c r="N206" i="23" s="1"/>
  <c r="AC206" i="19"/>
  <c r="N206" i="19" s="1"/>
  <c r="AC206" i="21"/>
  <c r="N206" i="21" s="1"/>
  <c r="AC206" i="17"/>
  <c r="N206" i="17" s="1"/>
  <c r="AC206" i="1"/>
  <c r="N206" i="1" s="1"/>
  <c r="C261" i="2"/>
  <c r="R255" i="2"/>
  <c r="D251" i="2"/>
  <c r="D224" i="2"/>
  <c r="AA85" i="2"/>
  <c r="AR84" i="2"/>
  <c r="F170" i="26"/>
  <c r="K170" i="26" s="1"/>
  <c r="E170" i="25"/>
  <c r="E170" i="17"/>
  <c r="X169" i="27"/>
  <c r="M169" i="27" s="1"/>
  <c r="B169" i="27" s="1"/>
  <c r="C169" i="27" s="1"/>
  <c r="X169" i="24"/>
  <c r="M169" i="24" s="1"/>
  <c r="B169" i="24" s="1"/>
  <c r="C169" i="24" s="1"/>
  <c r="X169" i="18"/>
  <c r="M169" i="18" s="1"/>
  <c r="B169" i="18" s="1"/>
  <c r="C169" i="18" s="1"/>
  <c r="E170" i="20"/>
  <c r="E170" i="19"/>
  <c r="AP84" i="2"/>
  <c r="F170" i="18"/>
  <c r="K170" i="18" s="1"/>
  <c r="E170" i="1"/>
  <c r="F170" i="20"/>
  <c r="K170" i="20" s="1"/>
  <c r="E170" i="18"/>
  <c r="X169" i="25"/>
  <c r="M169" i="25" s="1"/>
  <c r="B169" i="25" s="1"/>
  <c r="C169" i="25" s="1"/>
  <c r="X169" i="20"/>
  <c r="M169" i="20" s="1"/>
  <c r="B169" i="20" s="1"/>
  <c r="C169" i="20" s="1"/>
  <c r="X169" i="21"/>
  <c r="M169" i="21" s="1"/>
  <c r="B169" i="21" s="1"/>
  <c r="C169" i="21" s="1"/>
  <c r="F170" i="21"/>
  <c r="K170" i="21" s="1"/>
  <c r="F170" i="24"/>
  <c r="K170" i="24" s="1"/>
  <c r="AC85" i="2"/>
  <c r="Z84" i="2"/>
  <c r="AP85" i="2"/>
  <c r="E170" i="27"/>
  <c r="F170" i="22"/>
  <c r="K170" i="22" s="1"/>
  <c r="E170" i="24"/>
  <c r="E170" i="26"/>
  <c r="X169" i="26"/>
  <c r="M169" i="26" s="1"/>
  <c r="B169" i="26" s="1"/>
  <c r="C169" i="26" s="1"/>
  <c r="X169" i="22"/>
  <c r="M169" i="22" s="1"/>
  <c r="B169" i="22" s="1"/>
  <c r="C169" i="22" s="1"/>
  <c r="X169" i="17"/>
  <c r="M169" i="17" s="1"/>
  <c r="B169" i="17" s="1"/>
  <c r="C169" i="17" s="1"/>
  <c r="F170" i="1"/>
  <c r="K170" i="1" s="1"/>
  <c r="E176" i="22"/>
  <c r="AB84" i="2"/>
  <c r="F170" i="25"/>
  <c r="K170" i="25" s="1"/>
  <c r="E170" i="23"/>
  <c r="F170" i="23"/>
  <c r="K170" i="23" s="1"/>
  <c r="F170" i="27"/>
  <c r="K170" i="27" s="1"/>
  <c r="X169" i="23"/>
  <c r="M169" i="23" s="1"/>
  <c r="B169" i="23" s="1"/>
  <c r="C169" i="23" s="1"/>
  <c r="X169" i="19"/>
  <c r="M169" i="19" s="1"/>
  <c r="B169" i="19" s="1"/>
  <c r="C169" i="19" s="1"/>
  <c r="X169" i="1"/>
  <c r="M169" i="1" s="1"/>
  <c r="F170" i="17"/>
  <c r="K170" i="17" s="1"/>
  <c r="X196" i="26"/>
  <c r="M196" i="26" s="1"/>
  <c r="B196" i="26" s="1"/>
  <c r="C196" i="26" s="1"/>
  <c r="X196" i="27"/>
  <c r="M196" i="27" s="1"/>
  <c r="B196" i="27" s="1"/>
  <c r="C196" i="27" s="1"/>
  <c r="X196" i="24"/>
  <c r="M196" i="24" s="1"/>
  <c r="B196" i="24" s="1"/>
  <c r="C196" i="24" s="1"/>
  <c r="X196" i="23"/>
  <c r="M196" i="23" s="1"/>
  <c r="B196" i="23" s="1"/>
  <c r="C196" i="23" s="1"/>
  <c r="X196" i="25"/>
  <c r="M196" i="25" s="1"/>
  <c r="B196" i="25" s="1"/>
  <c r="C196" i="25" s="1"/>
  <c r="X196" i="21"/>
  <c r="M196" i="21" s="1"/>
  <c r="B196" i="21" s="1"/>
  <c r="C196" i="21" s="1"/>
  <c r="X196" i="20"/>
  <c r="M196" i="20" s="1"/>
  <c r="B196" i="20" s="1"/>
  <c r="C196" i="20" s="1"/>
  <c r="X196" i="17"/>
  <c r="M196" i="17" s="1"/>
  <c r="B196" i="17" s="1"/>
  <c r="C196" i="17" s="1"/>
  <c r="X196" i="18"/>
  <c r="M196" i="18" s="1"/>
  <c r="B196" i="18" s="1"/>
  <c r="C196" i="18" s="1"/>
  <c r="X196" i="22"/>
  <c r="M196" i="22" s="1"/>
  <c r="B196" i="22" s="1"/>
  <c r="C196" i="22" s="1"/>
  <c r="X196" i="19"/>
  <c r="M196" i="19" s="1"/>
  <c r="B196" i="19" s="1"/>
  <c r="C196" i="19" s="1"/>
  <c r="X196" i="1"/>
  <c r="M196" i="1" s="1"/>
  <c r="B196" i="1" s="1"/>
  <c r="C196" i="1" s="1"/>
  <c r="X185" i="27"/>
  <c r="M185" i="27" s="1"/>
  <c r="B185" i="27" s="1"/>
  <c r="C185" i="27" s="1"/>
  <c r="X185" i="26"/>
  <c r="M185" i="26" s="1"/>
  <c r="B185" i="26" s="1"/>
  <c r="C185" i="26" s="1"/>
  <c r="X185" i="25"/>
  <c r="M185" i="25" s="1"/>
  <c r="B185" i="25" s="1"/>
  <c r="C185" i="25" s="1"/>
  <c r="X185" i="24"/>
  <c r="M185" i="24" s="1"/>
  <c r="B185" i="24" s="1"/>
  <c r="C185" i="24" s="1"/>
  <c r="X185" i="22"/>
  <c r="M185" i="22" s="1"/>
  <c r="B185" i="22" s="1"/>
  <c r="C185" i="22" s="1"/>
  <c r="X185" i="21"/>
  <c r="M185" i="21" s="1"/>
  <c r="B185" i="21" s="1"/>
  <c r="C185" i="21" s="1"/>
  <c r="X185" i="18"/>
  <c r="M185" i="18" s="1"/>
  <c r="B185" i="18" s="1"/>
  <c r="C185" i="18" s="1"/>
  <c r="X185" i="20"/>
  <c r="M185" i="20" s="1"/>
  <c r="B185" i="20" s="1"/>
  <c r="C185" i="20" s="1"/>
  <c r="X185" i="23"/>
  <c r="M185" i="23" s="1"/>
  <c r="B185" i="23" s="1"/>
  <c r="C185" i="23" s="1"/>
  <c r="X185" i="19"/>
  <c r="M185" i="19" s="1"/>
  <c r="B185" i="19" s="1"/>
  <c r="C185" i="19" s="1"/>
  <c r="X185" i="17"/>
  <c r="M185" i="17" s="1"/>
  <c r="B185" i="17" s="1"/>
  <c r="C185" i="17" s="1"/>
  <c r="X185" i="1"/>
  <c r="M185" i="1" s="1"/>
  <c r="X195" i="26"/>
  <c r="M195" i="26" s="1"/>
  <c r="B195" i="26" s="1"/>
  <c r="C195" i="26" s="1"/>
  <c r="X195" i="27"/>
  <c r="M195" i="27" s="1"/>
  <c r="B195" i="27" s="1"/>
  <c r="C195" i="27" s="1"/>
  <c r="X195" i="24"/>
  <c r="M195" i="24" s="1"/>
  <c r="B195" i="24" s="1"/>
  <c r="C195" i="24" s="1"/>
  <c r="X195" i="23"/>
  <c r="M195" i="23" s="1"/>
  <c r="B195" i="23" s="1"/>
  <c r="C195" i="23" s="1"/>
  <c r="X195" i="25"/>
  <c r="M195" i="25" s="1"/>
  <c r="B195" i="25" s="1"/>
  <c r="C195" i="25" s="1"/>
  <c r="X195" i="21"/>
  <c r="M195" i="21" s="1"/>
  <c r="B195" i="21" s="1"/>
  <c r="C195" i="21" s="1"/>
  <c r="X195" i="20"/>
  <c r="M195" i="20" s="1"/>
  <c r="B195" i="20" s="1"/>
  <c r="C195" i="20" s="1"/>
  <c r="X195" i="17"/>
  <c r="M195" i="17" s="1"/>
  <c r="B195" i="17" s="1"/>
  <c r="C195" i="17" s="1"/>
  <c r="X195" i="22"/>
  <c r="M195" i="22" s="1"/>
  <c r="B195" i="22" s="1"/>
  <c r="C195" i="22" s="1"/>
  <c r="X195" i="19"/>
  <c r="M195" i="19" s="1"/>
  <c r="B195" i="19" s="1"/>
  <c r="C195" i="19" s="1"/>
  <c r="X195" i="18"/>
  <c r="M195" i="18" s="1"/>
  <c r="B195" i="18" s="1"/>
  <c r="C195" i="18" s="1"/>
  <c r="X195" i="1"/>
  <c r="M195" i="1" s="1"/>
  <c r="B195" i="1" s="1"/>
  <c r="C195" i="1" s="1"/>
  <c r="M194" i="23"/>
  <c r="B194" i="23" s="1"/>
  <c r="C194" i="23" s="1"/>
  <c r="M194" i="20"/>
  <c r="B194" i="20" s="1"/>
  <c r="C194" i="20" s="1"/>
  <c r="M194" i="25"/>
  <c r="B194" i="25" s="1"/>
  <c r="C194" i="25" s="1"/>
  <c r="M194" i="21"/>
  <c r="B194" i="21" s="1"/>
  <c r="C194" i="21" s="1"/>
  <c r="M194" i="22"/>
  <c r="B194" i="22" s="1"/>
  <c r="C194" i="22" s="1"/>
  <c r="M194" i="27"/>
  <c r="B194" i="27" s="1"/>
  <c r="C194" i="27" s="1"/>
  <c r="M194" i="1"/>
  <c r="B194" i="1" s="1"/>
  <c r="C194" i="1" s="1"/>
  <c r="M194" i="18"/>
  <c r="B194" i="18" s="1"/>
  <c r="C194" i="18" s="1"/>
  <c r="M194" i="24"/>
  <c r="B194" i="24" s="1"/>
  <c r="C194" i="24" s="1"/>
  <c r="X200" i="27"/>
  <c r="X200" i="26"/>
  <c r="X200" i="25"/>
  <c r="X200" i="24"/>
  <c r="X200" i="17"/>
  <c r="X200" i="19"/>
  <c r="X200" i="21"/>
  <c r="X200" i="20"/>
  <c r="X200" i="18"/>
  <c r="X200" i="23"/>
  <c r="X200" i="22"/>
  <c r="X200" i="1"/>
  <c r="M194" i="17"/>
  <c r="B194" i="17" s="1"/>
  <c r="C194" i="17" s="1"/>
  <c r="M194" i="19"/>
  <c r="B194" i="19" s="1"/>
  <c r="C194" i="19" s="1"/>
  <c r="M194" i="26"/>
  <c r="B194" i="26" s="1"/>
  <c r="C194" i="26" s="1"/>
  <c r="AO91" i="2"/>
  <c r="J235" i="2"/>
  <c r="H235" i="2"/>
  <c r="M235" i="2"/>
  <c r="N235" i="2"/>
  <c r="O235" i="2" s="1"/>
  <c r="P235" i="2" s="1"/>
  <c r="I235" i="2"/>
  <c r="K235" i="2"/>
  <c r="F235" i="2"/>
  <c r="Q235" i="2" s="1"/>
  <c r="G235" i="2"/>
  <c r="L235" i="2"/>
  <c r="K255" i="2"/>
  <c r="I255" i="2"/>
  <c r="J255" i="2"/>
  <c r="F255" i="2"/>
  <c r="Q255" i="2" s="1"/>
  <c r="N255" i="2"/>
  <c r="O255" i="2" s="1"/>
  <c r="P255" i="2" s="1"/>
  <c r="M255" i="2"/>
  <c r="H255" i="2"/>
  <c r="L255" i="2"/>
  <c r="G255" i="2"/>
  <c r="G245" i="2"/>
  <c r="H245" i="2"/>
  <c r="M245" i="2"/>
  <c r="J245" i="2"/>
  <c r="I245" i="2"/>
  <c r="K245" i="2"/>
  <c r="L245" i="2"/>
  <c r="N245" i="2"/>
  <c r="O245" i="2" s="1"/>
  <c r="P245" i="2" s="1"/>
  <c r="F245" i="2"/>
  <c r="Q245" i="2" s="1"/>
  <c r="I240" i="2"/>
  <c r="N240" i="2"/>
  <c r="O240" i="2" s="1"/>
  <c r="P240" i="2" s="1"/>
  <c r="G240" i="2"/>
  <c r="K240" i="2"/>
  <c r="L240" i="2"/>
  <c r="H240" i="2"/>
  <c r="J240" i="2"/>
  <c r="F240" i="2"/>
  <c r="Q240" i="2" s="1"/>
  <c r="M240" i="2"/>
  <c r="I250" i="2"/>
  <c r="N250" i="2"/>
  <c r="O250" i="2" s="1"/>
  <c r="P250" i="2" s="1"/>
  <c r="K250" i="2"/>
  <c r="H250" i="2"/>
  <c r="J250" i="2"/>
  <c r="M250" i="2"/>
  <c r="L250" i="2"/>
  <c r="G250" i="2"/>
  <c r="F250" i="2"/>
  <c r="Q250" i="2" s="1"/>
  <c r="N97" i="1"/>
  <c r="C97" i="1"/>
  <c r="N157" i="1"/>
  <c r="C157" i="1"/>
  <c r="B98" i="1"/>
  <c r="B158" i="1"/>
  <c r="B38" i="1"/>
  <c r="C37" i="1"/>
  <c r="N37" i="1"/>
  <c r="AC187" i="26" l="1"/>
  <c r="N187" i="26" s="1"/>
  <c r="AC187" i="24"/>
  <c r="N187" i="24" s="1"/>
  <c r="AC187" i="25"/>
  <c r="N187" i="25" s="1"/>
  <c r="AC187" i="22"/>
  <c r="N187" i="22" s="1"/>
  <c r="AC187" i="27"/>
  <c r="N187" i="27" s="1"/>
  <c r="AC187" i="19"/>
  <c r="N187" i="19" s="1"/>
  <c r="AC187" i="23"/>
  <c r="N187" i="23" s="1"/>
  <c r="AC187" i="20"/>
  <c r="N187" i="20" s="1"/>
  <c r="AC187" i="21"/>
  <c r="N187" i="21" s="1"/>
  <c r="AC187" i="18"/>
  <c r="N187" i="18" s="1"/>
  <c r="AC187" i="17"/>
  <c r="N187" i="17" s="1"/>
  <c r="AC187" i="1"/>
  <c r="F236" i="2"/>
  <c r="R236" i="2"/>
  <c r="X92" i="2"/>
  <c r="C242" i="2"/>
  <c r="AC192" i="26"/>
  <c r="N192" i="26" s="1"/>
  <c r="AC192" i="21"/>
  <c r="N192" i="21" s="1"/>
  <c r="AC192" i="19"/>
  <c r="N192" i="19" s="1"/>
  <c r="AC192" i="17"/>
  <c r="N192" i="17" s="1"/>
  <c r="AC192" i="27"/>
  <c r="N192" i="27" s="1"/>
  <c r="AC192" i="25"/>
  <c r="N192" i="25" s="1"/>
  <c r="AC192" i="23"/>
  <c r="N192" i="23" s="1"/>
  <c r="AC192" i="24"/>
  <c r="N192" i="24" s="1"/>
  <c r="AC192" i="22"/>
  <c r="N192" i="22" s="1"/>
  <c r="AC192" i="20"/>
  <c r="N192" i="20" s="1"/>
  <c r="AC192" i="18"/>
  <c r="N192" i="18" s="1"/>
  <c r="AC192" i="1"/>
  <c r="N192" i="1" s="1"/>
  <c r="R241" i="2"/>
  <c r="D230" i="2"/>
  <c r="AQ85" i="2"/>
  <c r="AS85" i="2"/>
  <c r="F176" i="1"/>
  <c r="K176" i="1" s="1"/>
  <c r="E176" i="26"/>
  <c r="E176" i="18"/>
  <c r="F176" i="27"/>
  <c r="K176" i="27" s="1"/>
  <c r="F176" i="22"/>
  <c r="K176" i="22" s="1"/>
  <c r="X175" i="26"/>
  <c r="M175" i="26" s="1"/>
  <c r="B175" i="26" s="1"/>
  <c r="C175" i="26" s="1"/>
  <c r="X175" i="22"/>
  <c r="M175" i="22" s="1"/>
  <c r="B175" i="22" s="1"/>
  <c r="C175" i="22" s="1"/>
  <c r="X175" i="19"/>
  <c r="M175" i="19" s="1"/>
  <c r="B175" i="19" s="1"/>
  <c r="C175" i="19" s="1"/>
  <c r="F176" i="20"/>
  <c r="K176" i="20" s="1"/>
  <c r="E176" i="27"/>
  <c r="F176" i="23"/>
  <c r="K176" i="23" s="1"/>
  <c r="AR85" i="2"/>
  <c r="AB85" i="2"/>
  <c r="E176" i="24"/>
  <c r="E176" i="25"/>
  <c r="F176" i="26"/>
  <c r="K176" i="26" s="1"/>
  <c r="E176" i="17"/>
  <c r="E176" i="1"/>
  <c r="X175" i="23"/>
  <c r="M175" i="23" s="1"/>
  <c r="B175" i="23" s="1"/>
  <c r="C175" i="23" s="1"/>
  <c r="X175" i="25"/>
  <c r="M175" i="25" s="1"/>
  <c r="B175" i="25" s="1"/>
  <c r="C175" i="25" s="1"/>
  <c r="X175" i="18"/>
  <c r="M175" i="18" s="1"/>
  <c r="B175" i="18" s="1"/>
  <c r="C175" i="18" s="1"/>
  <c r="E176" i="23"/>
  <c r="F176" i="19"/>
  <c r="K176" i="19" s="1"/>
  <c r="X175" i="27"/>
  <c r="M175" i="27" s="1"/>
  <c r="B175" i="27" s="1"/>
  <c r="C175" i="27" s="1"/>
  <c r="X175" i="21"/>
  <c r="M175" i="21" s="1"/>
  <c r="B175" i="21" s="1"/>
  <c r="C175" i="21" s="1"/>
  <c r="X175" i="17"/>
  <c r="M175" i="17" s="1"/>
  <c r="B175" i="17" s="1"/>
  <c r="C175" i="17" s="1"/>
  <c r="F176" i="25"/>
  <c r="K176" i="25" s="1"/>
  <c r="Z85" i="2"/>
  <c r="F176" i="18"/>
  <c r="K176" i="18" s="1"/>
  <c r="F176" i="24"/>
  <c r="K176" i="24" s="1"/>
  <c r="E176" i="21"/>
  <c r="E176" i="20"/>
  <c r="E176" i="19"/>
  <c r="X175" i="24"/>
  <c r="M175" i="24" s="1"/>
  <c r="B175" i="24" s="1"/>
  <c r="C175" i="24" s="1"/>
  <c r="X175" i="20"/>
  <c r="M175" i="20" s="1"/>
  <c r="B175" i="20" s="1"/>
  <c r="C175" i="20" s="1"/>
  <c r="X175" i="1"/>
  <c r="M175" i="1" s="1"/>
  <c r="Y85" i="2"/>
  <c r="F176" i="17"/>
  <c r="K176" i="17" s="1"/>
  <c r="F176" i="21"/>
  <c r="K176" i="21" s="1"/>
  <c r="AC212" i="27"/>
  <c r="N212" i="27" s="1"/>
  <c r="AC212" i="24"/>
  <c r="N212" i="24" s="1"/>
  <c r="AC212" i="23"/>
  <c r="N212" i="23" s="1"/>
  <c r="AC212" i="21"/>
  <c r="N212" i="21" s="1"/>
  <c r="AC212" i="19"/>
  <c r="N212" i="19" s="1"/>
  <c r="AC212" i="17"/>
  <c r="N212" i="17" s="1"/>
  <c r="AC212" i="26"/>
  <c r="N212" i="26" s="1"/>
  <c r="AC212" i="25"/>
  <c r="N212" i="25" s="1"/>
  <c r="AC212" i="22"/>
  <c r="N212" i="22" s="1"/>
  <c r="AC212" i="20"/>
  <c r="N212" i="20" s="1"/>
  <c r="AC212" i="18"/>
  <c r="N212" i="18" s="1"/>
  <c r="AC212" i="1"/>
  <c r="N212" i="1" s="1"/>
  <c r="R261" i="2"/>
  <c r="C262" i="2"/>
  <c r="D262" i="2" s="1"/>
  <c r="C267" i="2"/>
  <c r="C247" i="2"/>
  <c r="AC197" i="27"/>
  <c r="N197" i="27" s="1"/>
  <c r="AC197" i="25"/>
  <c r="N197" i="25" s="1"/>
  <c r="AC197" i="23"/>
  <c r="N197" i="23" s="1"/>
  <c r="AC197" i="26"/>
  <c r="N197" i="26" s="1"/>
  <c r="AC197" i="22"/>
  <c r="N197" i="22" s="1"/>
  <c r="AC197" i="21"/>
  <c r="N197" i="21" s="1"/>
  <c r="AC197" i="24"/>
  <c r="N197" i="24" s="1"/>
  <c r="AC197" i="19"/>
  <c r="N197" i="19" s="1"/>
  <c r="AC197" i="17"/>
  <c r="N197" i="17" s="1"/>
  <c r="AC197" i="20"/>
  <c r="N197" i="20" s="1"/>
  <c r="AC197" i="18"/>
  <c r="N197" i="18" s="1"/>
  <c r="AC197" i="1"/>
  <c r="N197" i="1" s="1"/>
  <c r="R246" i="2"/>
  <c r="C257" i="2"/>
  <c r="AC207" i="26"/>
  <c r="N207" i="26" s="1"/>
  <c r="AC207" i="24"/>
  <c r="N207" i="24" s="1"/>
  <c r="AC207" i="25"/>
  <c r="N207" i="25" s="1"/>
  <c r="AC207" i="27"/>
  <c r="N207" i="27" s="1"/>
  <c r="AC207" i="22"/>
  <c r="N207" i="22" s="1"/>
  <c r="AC207" i="21"/>
  <c r="N207" i="21" s="1"/>
  <c r="AC207" i="23"/>
  <c r="N207" i="23" s="1"/>
  <c r="AC207" i="20"/>
  <c r="N207" i="20" s="1"/>
  <c r="AC207" i="19"/>
  <c r="N207" i="19" s="1"/>
  <c r="AC207" i="17"/>
  <c r="N207" i="17" s="1"/>
  <c r="AC207" i="18"/>
  <c r="N207" i="18" s="1"/>
  <c r="AC207" i="1"/>
  <c r="N207" i="1" s="1"/>
  <c r="R256" i="2"/>
  <c r="Q230" i="2"/>
  <c r="G230" i="2"/>
  <c r="H230" i="2" s="1"/>
  <c r="I230" i="2" s="1"/>
  <c r="J230" i="2" s="1"/>
  <c r="K230" i="2" s="1"/>
  <c r="M230" i="2" s="1"/>
  <c r="N230" i="2" s="1"/>
  <c r="O230" i="2" s="1"/>
  <c r="P230" i="2" s="1"/>
  <c r="AU84" i="2"/>
  <c r="AT85" i="2"/>
  <c r="C252" i="2"/>
  <c r="D252" i="2" s="1"/>
  <c r="AC202" i="27"/>
  <c r="N202" i="27" s="1"/>
  <c r="AC202" i="26"/>
  <c r="N202" i="26" s="1"/>
  <c r="AC202" i="23"/>
  <c r="N202" i="23" s="1"/>
  <c r="AC202" i="22"/>
  <c r="N202" i="22" s="1"/>
  <c r="AC202" i="20"/>
  <c r="N202" i="20" s="1"/>
  <c r="AC202" i="18"/>
  <c r="N202" i="18" s="1"/>
  <c r="AC202" i="25"/>
  <c r="N202" i="25" s="1"/>
  <c r="AC202" i="24"/>
  <c r="N202" i="24" s="1"/>
  <c r="AC202" i="21"/>
  <c r="N202" i="21" s="1"/>
  <c r="AC202" i="17"/>
  <c r="N202" i="17" s="1"/>
  <c r="AC202" i="19"/>
  <c r="N202" i="19" s="1"/>
  <c r="R251" i="2"/>
  <c r="AC202" i="1"/>
  <c r="N202" i="1" s="1"/>
  <c r="D241" i="2"/>
  <c r="X191" i="27"/>
  <c r="M191" i="27" s="1"/>
  <c r="B191" i="27" s="1"/>
  <c r="C191" i="27" s="1"/>
  <c r="X191" i="25"/>
  <c r="M191" i="25" s="1"/>
  <c r="B191" i="25" s="1"/>
  <c r="C191" i="25" s="1"/>
  <c r="X191" i="26"/>
  <c r="M191" i="26" s="1"/>
  <c r="B191" i="26" s="1"/>
  <c r="C191" i="26" s="1"/>
  <c r="X191" i="24"/>
  <c r="M191" i="24" s="1"/>
  <c r="B191" i="24" s="1"/>
  <c r="C191" i="24" s="1"/>
  <c r="X191" i="23"/>
  <c r="M191" i="23" s="1"/>
  <c r="B191" i="23" s="1"/>
  <c r="C191" i="23" s="1"/>
  <c r="X191" i="21"/>
  <c r="M191" i="21" s="1"/>
  <c r="B191" i="21" s="1"/>
  <c r="C191" i="21" s="1"/>
  <c r="X191" i="20"/>
  <c r="M191" i="20" s="1"/>
  <c r="B191" i="20" s="1"/>
  <c r="C191" i="20" s="1"/>
  <c r="X191" i="22"/>
  <c r="M191" i="22" s="1"/>
  <c r="B191" i="22" s="1"/>
  <c r="C191" i="22" s="1"/>
  <c r="X191" i="19"/>
  <c r="M191" i="19" s="1"/>
  <c r="B191" i="19" s="1"/>
  <c r="C191" i="19" s="1"/>
  <c r="X191" i="18"/>
  <c r="M191" i="18" s="1"/>
  <c r="B191" i="18" s="1"/>
  <c r="C191" i="18" s="1"/>
  <c r="X191" i="17"/>
  <c r="M191" i="17" s="1"/>
  <c r="B191" i="17" s="1"/>
  <c r="C191" i="17" s="1"/>
  <c r="X191" i="1"/>
  <c r="M191" i="1" s="1"/>
  <c r="B191" i="1" s="1"/>
  <c r="C191" i="1" s="1"/>
  <c r="X186" i="27"/>
  <c r="M186" i="27" s="1"/>
  <c r="B186" i="27" s="1"/>
  <c r="C186" i="27" s="1"/>
  <c r="X186" i="26"/>
  <c r="M186" i="26" s="1"/>
  <c r="B186" i="26" s="1"/>
  <c r="C186" i="26" s="1"/>
  <c r="X186" i="25"/>
  <c r="M186" i="25" s="1"/>
  <c r="B186" i="25" s="1"/>
  <c r="C186" i="25" s="1"/>
  <c r="X186" i="24"/>
  <c r="M186" i="24" s="1"/>
  <c r="B186" i="24" s="1"/>
  <c r="C186" i="24" s="1"/>
  <c r="X186" i="22"/>
  <c r="M186" i="22" s="1"/>
  <c r="B186" i="22" s="1"/>
  <c r="C186" i="22" s="1"/>
  <c r="X186" i="21"/>
  <c r="M186" i="21" s="1"/>
  <c r="B186" i="21" s="1"/>
  <c r="C186" i="21" s="1"/>
  <c r="X186" i="18"/>
  <c r="M186" i="18" s="1"/>
  <c r="B186" i="18" s="1"/>
  <c r="C186" i="18" s="1"/>
  <c r="X186" i="20"/>
  <c r="M186" i="20" s="1"/>
  <c r="B186" i="20" s="1"/>
  <c r="C186" i="20" s="1"/>
  <c r="X186" i="17"/>
  <c r="M186" i="17" s="1"/>
  <c r="B186" i="17" s="1"/>
  <c r="C186" i="17" s="1"/>
  <c r="X186" i="23"/>
  <c r="M186" i="23" s="1"/>
  <c r="B186" i="23" s="1"/>
  <c r="C186" i="23" s="1"/>
  <c r="X186" i="19"/>
  <c r="M186" i="19" s="1"/>
  <c r="B186" i="19" s="1"/>
  <c r="C186" i="19" s="1"/>
  <c r="X186" i="1"/>
  <c r="M186" i="1" s="1"/>
  <c r="X207" i="27"/>
  <c r="M207" i="27" s="1"/>
  <c r="B207" i="27" s="1"/>
  <c r="C207" i="27" s="1"/>
  <c r="X207" i="25"/>
  <c r="M207" i="25" s="1"/>
  <c r="B207" i="25" s="1"/>
  <c r="C207" i="25" s="1"/>
  <c r="X207" i="26"/>
  <c r="M207" i="26" s="1"/>
  <c r="B207" i="26" s="1"/>
  <c r="C207" i="26" s="1"/>
  <c r="X207" i="24"/>
  <c r="M207" i="24" s="1"/>
  <c r="B207" i="24" s="1"/>
  <c r="C207" i="24" s="1"/>
  <c r="X207" i="23"/>
  <c r="M207" i="23" s="1"/>
  <c r="B207" i="23" s="1"/>
  <c r="C207" i="23" s="1"/>
  <c r="X207" i="22"/>
  <c r="M207" i="22" s="1"/>
  <c r="B207" i="22" s="1"/>
  <c r="C207" i="22" s="1"/>
  <c r="X207" i="21"/>
  <c r="M207" i="21" s="1"/>
  <c r="B207" i="21" s="1"/>
  <c r="C207" i="21" s="1"/>
  <c r="X207" i="18"/>
  <c r="M207" i="18" s="1"/>
  <c r="B207" i="18" s="1"/>
  <c r="C207" i="18" s="1"/>
  <c r="X207" i="20"/>
  <c r="M207" i="20" s="1"/>
  <c r="B207" i="20" s="1"/>
  <c r="C207" i="20" s="1"/>
  <c r="X207" i="17"/>
  <c r="M207" i="17" s="1"/>
  <c r="B207" i="17" s="1"/>
  <c r="C207" i="17" s="1"/>
  <c r="X207" i="19"/>
  <c r="M207" i="19" s="1"/>
  <c r="B207" i="19" s="1"/>
  <c r="C207" i="19" s="1"/>
  <c r="X207" i="1"/>
  <c r="M207" i="1" s="1"/>
  <c r="B207" i="1" s="1"/>
  <c r="C207" i="1" s="1"/>
  <c r="X201" i="27"/>
  <c r="M201" i="27" s="1"/>
  <c r="B201" i="27" s="1"/>
  <c r="C201" i="27" s="1"/>
  <c r="X201" i="26"/>
  <c r="M201" i="26" s="1"/>
  <c r="B201" i="26" s="1"/>
  <c r="C201" i="26" s="1"/>
  <c r="X201" i="24"/>
  <c r="M201" i="24" s="1"/>
  <c r="B201" i="24" s="1"/>
  <c r="C201" i="24" s="1"/>
  <c r="X201" i="25"/>
  <c r="M201" i="25" s="1"/>
  <c r="B201" i="25" s="1"/>
  <c r="C201" i="25" s="1"/>
  <c r="X201" i="21"/>
  <c r="M201" i="21" s="1"/>
  <c r="B201" i="21" s="1"/>
  <c r="C201" i="21" s="1"/>
  <c r="X201" i="23"/>
  <c r="M201" i="23" s="1"/>
  <c r="B201" i="23" s="1"/>
  <c r="C201" i="23" s="1"/>
  <c r="X201" i="22"/>
  <c r="M201" i="22" s="1"/>
  <c r="B201" i="22" s="1"/>
  <c r="C201" i="22" s="1"/>
  <c r="X201" i="20"/>
  <c r="M201" i="20" s="1"/>
  <c r="B201" i="20" s="1"/>
  <c r="C201" i="20" s="1"/>
  <c r="X201" i="17"/>
  <c r="M201" i="17" s="1"/>
  <c r="B201" i="17" s="1"/>
  <c r="C201" i="17" s="1"/>
  <c r="X201" i="19"/>
  <c r="M201" i="19" s="1"/>
  <c r="B201" i="19" s="1"/>
  <c r="C201" i="19" s="1"/>
  <c r="X201" i="18"/>
  <c r="M201" i="18" s="1"/>
  <c r="B201" i="18" s="1"/>
  <c r="C201" i="18" s="1"/>
  <c r="X201" i="1"/>
  <c r="M201" i="1" s="1"/>
  <c r="B201" i="1" s="1"/>
  <c r="C201" i="1" s="1"/>
  <c r="M200" i="23"/>
  <c r="B200" i="23" s="1"/>
  <c r="C200" i="23" s="1"/>
  <c r="M200" i="19"/>
  <c r="B200" i="19" s="1"/>
  <c r="C200" i="19" s="1"/>
  <c r="M200" i="26"/>
  <c r="B200" i="26" s="1"/>
  <c r="C200" i="26" s="1"/>
  <c r="M200" i="18"/>
  <c r="B200" i="18" s="1"/>
  <c r="C200" i="18" s="1"/>
  <c r="M200" i="17"/>
  <c r="B200" i="17" s="1"/>
  <c r="C200" i="17" s="1"/>
  <c r="M200" i="27"/>
  <c r="B200" i="27" s="1"/>
  <c r="C200" i="27" s="1"/>
  <c r="M200" i="1"/>
  <c r="B200" i="1" s="1"/>
  <c r="C200" i="1" s="1"/>
  <c r="M200" i="20"/>
  <c r="B200" i="20" s="1"/>
  <c r="C200" i="20" s="1"/>
  <c r="M200" i="24"/>
  <c r="B200" i="24" s="1"/>
  <c r="C200" i="24" s="1"/>
  <c r="X206" i="27"/>
  <c r="X206" i="26"/>
  <c r="X206" i="25"/>
  <c r="X206" i="24"/>
  <c r="X206" i="22"/>
  <c r="X206" i="19"/>
  <c r="X206" i="18"/>
  <c r="X206" i="21"/>
  <c r="X206" i="17"/>
  <c r="X206" i="23"/>
  <c r="X206" i="20"/>
  <c r="X206" i="1"/>
  <c r="M200" i="22"/>
  <c r="B200" i="22" s="1"/>
  <c r="C200" i="22" s="1"/>
  <c r="M200" i="21"/>
  <c r="B200" i="21" s="1"/>
  <c r="C200" i="21" s="1"/>
  <c r="M200" i="25"/>
  <c r="B200" i="25" s="1"/>
  <c r="C200" i="25" s="1"/>
  <c r="AO92" i="2"/>
  <c r="M246" i="2"/>
  <c r="G246" i="2"/>
  <c r="F246" i="2"/>
  <c r="Q246" i="2" s="1"/>
  <c r="I246" i="2"/>
  <c r="L246" i="2"/>
  <c r="H246" i="2"/>
  <c r="K246" i="2"/>
  <c r="N246" i="2"/>
  <c r="O246" i="2" s="1"/>
  <c r="P246" i="2" s="1"/>
  <c r="J246" i="2"/>
  <c r="M256" i="2"/>
  <c r="K256" i="2"/>
  <c r="H256" i="2"/>
  <c r="G256" i="2"/>
  <c r="N256" i="2"/>
  <c r="O256" i="2" s="1"/>
  <c r="P256" i="2" s="1"/>
  <c r="I256" i="2"/>
  <c r="F256" i="2"/>
  <c r="Q256" i="2" s="1"/>
  <c r="J256" i="2"/>
  <c r="L256" i="2"/>
  <c r="J241" i="2"/>
  <c r="H241" i="2"/>
  <c r="I241" i="2"/>
  <c r="L241" i="2"/>
  <c r="K241" i="2"/>
  <c r="F241" i="2"/>
  <c r="Q241" i="2" s="1"/>
  <c r="N241" i="2"/>
  <c r="O241" i="2" s="1"/>
  <c r="P241" i="2" s="1"/>
  <c r="G241" i="2"/>
  <c r="M241" i="2"/>
  <c r="G251" i="2"/>
  <c r="L251" i="2"/>
  <c r="M251" i="2"/>
  <c r="F251" i="2"/>
  <c r="Q251" i="2" s="1"/>
  <c r="J251" i="2"/>
  <c r="H251" i="2"/>
  <c r="I251" i="2"/>
  <c r="K251" i="2"/>
  <c r="N251" i="2"/>
  <c r="O251" i="2" s="1"/>
  <c r="P251" i="2" s="1"/>
  <c r="F261" i="2"/>
  <c r="Q261" i="2" s="1"/>
  <c r="K261" i="2"/>
  <c r="M261" i="2"/>
  <c r="J261" i="2"/>
  <c r="G261" i="2"/>
  <c r="L261" i="2"/>
  <c r="I261" i="2"/>
  <c r="H261" i="2"/>
  <c r="N261" i="2"/>
  <c r="O261" i="2" s="1"/>
  <c r="P261" i="2" s="1"/>
  <c r="B39" i="1"/>
  <c r="N158" i="1"/>
  <c r="C158" i="1"/>
  <c r="N98" i="1"/>
  <c r="C98" i="1"/>
  <c r="C38" i="1"/>
  <c r="N38" i="1"/>
  <c r="AI8" i="1"/>
  <c r="B159" i="1"/>
  <c r="B99" i="1"/>
  <c r="C248" i="2" l="1"/>
  <c r="AC198" i="22"/>
  <c r="N198" i="22" s="1"/>
  <c r="AC198" i="20"/>
  <c r="N198" i="20" s="1"/>
  <c r="AC198" i="18"/>
  <c r="N198" i="18" s="1"/>
  <c r="AC198" i="26"/>
  <c r="N198" i="26" s="1"/>
  <c r="AC198" i="24"/>
  <c r="N198" i="24" s="1"/>
  <c r="AC198" i="25"/>
  <c r="N198" i="25" s="1"/>
  <c r="AC198" i="21"/>
  <c r="N198" i="21" s="1"/>
  <c r="AC198" i="27"/>
  <c r="N198" i="27" s="1"/>
  <c r="AC198" i="23"/>
  <c r="N198" i="23" s="1"/>
  <c r="AC198" i="19"/>
  <c r="N198" i="19" s="1"/>
  <c r="AC198" i="17"/>
  <c r="N198" i="17" s="1"/>
  <c r="AC198" i="1"/>
  <c r="N198" i="1" s="1"/>
  <c r="R247" i="2"/>
  <c r="C273" i="2"/>
  <c r="AC218" i="27"/>
  <c r="N218" i="27" s="1"/>
  <c r="AC218" i="26"/>
  <c r="N218" i="26" s="1"/>
  <c r="AC218" i="23"/>
  <c r="N218" i="23" s="1"/>
  <c r="AC218" i="22"/>
  <c r="N218" i="22" s="1"/>
  <c r="AC218" i="20"/>
  <c r="N218" i="20" s="1"/>
  <c r="AC218" i="18"/>
  <c r="N218" i="18" s="1"/>
  <c r="AC218" i="25"/>
  <c r="N218" i="25" s="1"/>
  <c r="AC218" i="24"/>
  <c r="N218" i="24" s="1"/>
  <c r="AC218" i="21"/>
  <c r="N218" i="21" s="1"/>
  <c r="AC218" i="17"/>
  <c r="N218" i="17" s="1"/>
  <c r="AC218" i="19"/>
  <c r="N218" i="19" s="1"/>
  <c r="AC218" i="1"/>
  <c r="N218" i="1" s="1"/>
  <c r="R267" i="2"/>
  <c r="C268" i="2"/>
  <c r="D236" i="2"/>
  <c r="AS86" i="2"/>
  <c r="Y86" i="2"/>
  <c r="AD85" i="2"/>
  <c r="X181" i="27"/>
  <c r="M181" i="27" s="1"/>
  <c r="B181" i="27" s="1"/>
  <c r="C181" i="27" s="1"/>
  <c r="X181" i="22"/>
  <c r="M181" i="22" s="1"/>
  <c r="B181" i="22" s="1"/>
  <c r="C181" i="22" s="1"/>
  <c r="X181" i="17"/>
  <c r="M181" i="17" s="1"/>
  <c r="B181" i="17" s="1"/>
  <c r="C181" i="17" s="1"/>
  <c r="F182" i="24"/>
  <c r="K182" i="24" s="1"/>
  <c r="E182" i="27"/>
  <c r="F182" i="22"/>
  <c r="K182" i="22" s="1"/>
  <c r="E182" i="19"/>
  <c r="F182" i="23"/>
  <c r="K182" i="23" s="1"/>
  <c r="F182" i="26"/>
  <c r="K182" i="26" s="1"/>
  <c r="AA86" i="2"/>
  <c r="AP86" i="2"/>
  <c r="AB86" i="2"/>
  <c r="E182" i="21"/>
  <c r="F182" i="20"/>
  <c r="K182" i="20" s="1"/>
  <c r="F182" i="19"/>
  <c r="K182" i="19" s="1"/>
  <c r="AQ86" i="2"/>
  <c r="Z86" i="2"/>
  <c r="AC86" i="2"/>
  <c r="X181" i="26"/>
  <c r="M181" i="26" s="1"/>
  <c r="B181" i="26" s="1"/>
  <c r="C181" i="26" s="1"/>
  <c r="X181" i="20"/>
  <c r="M181" i="20" s="1"/>
  <c r="B181" i="20" s="1"/>
  <c r="C181" i="20" s="1"/>
  <c r="X181" i="19"/>
  <c r="M181" i="19" s="1"/>
  <c r="B181" i="19" s="1"/>
  <c r="C181" i="19" s="1"/>
  <c r="E182" i="25"/>
  <c r="F182" i="1"/>
  <c r="K182" i="1" s="1"/>
  <c r="E182" i="1"/>
  <c r="E182" i="20"/>
  <c r="E182" i="18"/>
  <c r="E182" i="23"/>
  <c r="AQ87" i="2"/>
  <c r="X181" i="21"/>
  <c r="M181" i="21" s="1"/>
  <c r="B181" i="21" s="1"/>
  <c r="C181" i="21" s="1"/>
  <c r="X181" i="25"/>
  <c r="M181" i="25" s="1"/>
  <c r="B181" i="25" s="1"/>
  <c r="C181" i="25" s="1"/>
  <c r="X181" i="1"/>
  <c r="M181" i="1" s="1"/>
  <c r="F182" i="18"/>
  <c r="K182" i="18" s="1"/>
  <c r="E182" i="17"/>
  <c r="AR86" i="2"/>
  <c r="X181" i="24"/>
  <c r="M181" i="24" s="1"/>
  <c r="B181" i="24" s="1"/>
  <c r="C181" i="24" s="1"/>
  <c r="X181" i="23"/>
  <c r="M181" i="23" s="1"/>
  <c r="B181" i="23" s="1"/>
  <c r="C181" i="23" s="1"/>
  <c r="X181" i="18"/>
  <c r="M181" i="18" s="1"/>
  <c r="B181" i="18" s="1"/>
  <c r="C181" i="18" s="1"/>
  <c r="E182" i="22"/>
  <c r="F182" i="17"/>
  <c r="K182" i="17" s="1"/>
  <c r="E182" i="24"/>
  <c r="F182" i="21"/>
  <c r="K182" i="21" s="1"/>
  <c r="E182" i="26"/>
  <c r="F182" i="27"/>
  <c r="K182" i="27" s="1"/>
  <c r="F182" i="25"/>
  <c r="K182" i="25" s="1"/>
  <c r="X93" i="2"/>
  <c r="Q236" i="2"/>
  <c r="G236" i="2"/>
  <c r="H236" i="2" s="1"/>
  <c r="I236" i="2" s="1"/>
  <c r="J236" i="2" s="1"/>
  <c r="K236" i="2" s="1"/>
  <c r="M236" i="2" s="1"/>
  <c r="N236" i="2" s="1"/>
  <c r="O236" i="2" s="1"/>
  <c r="P236" i="2" s="1"/>
  <c r="C253" i="2"/>
  <c r="AC203" i="26"/>
  <c r="N203" i="26" s="1"/>
  <c r="AC203" i="24"/>
  <c r="N203" i="24" s="1"/>
  <c r="AC203" i="25"/>
  <c r="N203" i="25" s="1"/>
  <c r="AC203" i="27"/>
  <c r="N203" i="27" s="1"/>
  <c r="AC203" i="22"/>
  <c r="N203" i="22" s="1"/>
  <c r="AC203" i="23"/>
  <c r="N203" i="23" s="1"/>
  <c r="AC203" i="19"/>
  <c r="N203" i="19" s="1"/>
  <c r="AC203" i="21"/>
  <c r="N203" i="21" s="1"/>
  <c r="AC203" i="18"/>
  <c r="N203" i="18" s="1"/>
  <c r="AC203" i="17"/>
  <c r="N203" i="17" s="1"/>
  <c r="AC203" i="20"/>
  <c r="N203" i="20" s="1"/>
  <c r="AC203" i="1"/>
  <c r="N203" i="1" s="1"/>
  <c r="R252" i="2"/>
  <c r="C258" i="2"/>
  <c r="AC208" i="26"/>
  <c r="N208" i="26" s="1"/>
  <c r="AC208" i="27"/>
  <c r="N208" i="27" s="1"/>
  <c r="AC208" i="21"/>
  <c r="N208" i="21" s="1"/>
  <c r="AC208" i="19"/>
  <c r="N208" i="19" s="1"/>
  <c r="AC208" i="17"/>
  <c r="N208" i="17" s="1"/>
  <c r="AC208" i="23"/>
  <c r="N208" i="23" s="1"/>
  <c r="AC208" i="24"/>
  <c r="N208" i="24" s="1"/>
  <c r="AC208" i="22"/>
  <c r="N208" i="22" s="1"/>
  <c r="AC208" i="25"/>
  <c r="N208" i="25" s="1"/>
  <c r="AC208" i="20"/>
  <c r="N208" i="20" s="1"/>
  <c r="AC208" i="18"/>
  <c r="N208" i="18" s="1"/>
  <c r="AC208" i="1"/>
  <c r="N208" i="1" s="1"/>
  <c r="R257" i="2"/>
  <c r="AC213" i="27"/>
  <c r="N213" i="27" s="1"/>
  <c r="AC213" i="25"/>
  <c r="N213" i="25" s="1"/>
  <c r="AC213" i="23"/>
  <c r="N213" i="23" s="1"/>
  <c r="AC213" i="26"/>
  <c r="N213" i="26" s="1"/>
  <c r="AC213" i="22"/>
  <c r="N213" i="22" s="1"/>
  <c r="AC213" i="24"/>
  <c r="N213" i="24" s="1"/>
  <c r="AC213" i="21"/>
  <c r="N213" i="21" s="1"/>
  <c r="AC213" i="19"/>
  <c r="N213" i="19" s="1"/>
  <c r="AC213" i="20"/>
  <c r="N213" i="20" s="1"/>
  <c r="AC213" i="17"/>
  <c r="N213" i="17" s="1"/>
  <c r="AC213" i="18"/>
  <c r="N213" i="18" s="1"/>
  <c r="AC213" i="1"/>
  <c r="N213" i="1" s="1"/>
  <c r="C263" i="2"/>
  <c r="R262" i="2"/>
  <c r="E188" i="26"/>
  <c r="Y87" i="2"/>
  <c r="AC193" i="27"/>
  <c r="N193" i="27" s="1"/>
  <c r="AC193" i="25"/>
  <c r="N193" i="25" s="1"/>
  <c r="AC193" i="23"/>
  <c r="N193" i="23" s="1"/>
  <c r="AC193" i="26"/>
  <c r="N193" i="26" s="1"/>
  <c r="AC193" i="24"/>
  <c r="N193" i="24" s="1"/>
  <c r="AC193" i="22"/>
  <c r="N193" i="22" s="1"/>
  <c r="AC193" i="21"/>
  <c r="N193" i="21" s="1"/>
  <c r="AC193" i="19"/>
  <c r="N193" i="19" s="1"/>
  <c r="AC193" i="20"/>
  <c r="N193" i="20" s="1"/>
  <c r="AC193" i="18"/>
  <c r="N193" i="18" s="1"/>
  <c r="AC193" i="17"/>
  <c r="N193" i="17" s="1"/>
  <c r="AC193" i="1"/>
  <c r="N193" i="1" s="1"/>
  <c r="F242" i="2"/>
  <c r="R242" i="2"/>
  <c r="D257" i="2"/>
  <c r="F188" i="1"/>
  <c r="K188" i="1" s="1"/>
  <c r="E188" i="27"/>
  <c r="D247" i="2"/>
  <c r="AT86" i="2"/>
  <c r="AU85" i="2"/>
  <c r="D267" i="2"/>
  <c r="D273" i="2" s="1"/>
  <c r="AU86" i="2"/>
  <c r="X202" i="27"/>
  <c r="M202" i="27" s="1"/>
  <c r="B202" i="27" s="1"/>
  <c r="C202" i="27" s="1"/>
  <c r="X202" i="26"/>
  <c r="M202" i="26" s="1"/>
  <c r="B202" i="26" s="1"/>
  <c r="C202" i="26" s="1"/>
  <c r="X202" i="24"/>
  <c r="M202" i="24" s="1"/>
  <c r="B202" i="24" s="1"/>
  <c r="C202" i="24" s="1"/>
  <c r="X202" i="25"/>
  <c r="M202" i="25" s="1"/>
  <c r="B202" i="25" s="1"/>
  <c r="C202" i="25" s="1"/>
  <c r="X202" i="21"/>
  <c r="M202" i="21" s="1"/>
  <c r="B202" i="21" s="1"/>
  <c r="C202" i="21" s="1"/>
  <c r="X202" i="23"/>
  <c r="M202" i="23" s="1"/>
  <c r="B202" i="23" s="1"/>
  <c r="C202" i="23" s="1"/>
  <c r="X202" i="22"/>
  <c r="M202" i="22" s="1"/>
  <c r="B202" i="22" s="1"/>
  <c r="C202" i="22" s="1"/>
  <c r="X202" i="17"/>
  <c r="M202" i="17" s="1"/>
  <c r="B202" i="17" s="1"/>
  <c r="C202" i="17" s="1"/>
  <c r="X202" i="20"/>
  <c r="M202" i="20" s="1"/>
  <c r="B202" i="20" s="1"/>
  <c r="C202" i="20" s="1"/>
  <c r="X202" i="19"/>
  <c r="M202" i="19" s="1"/>
  <c r="B202" i="19" s="1"/>
  <c r="C202" i="19" s="1"/>
  <c r="X202" i="18"/>
  <c r="M202" i="18" s="1"/>
  <c r="B202" i="18" s="1"/>
  <c r="C202" i="18" s="1"/>
  <c r="X202" i="1"/>
  <c r="M202" i="1" s="1"/>
  <c r="B202" i="1" s="1"/>
  <c r="C202" i="1" s="1"/>
  <c r="X192" i="27"/>
  <c r="M192" i="27" s="1"/>
  <c r="B192" i="27" s="1"/>
  <c r="C192" i="27" s="1"/>
  <c r="X192" i="25"/>
  <c r="M192" i="25" s="1"/>
  <c r="B192" i="25" s="1"/>
  <c r="C192" i="25" s="1"/>
  <c r="X192" i="26"/>
  <c r="M192" i="26" s="1"/>
  <c r="B192" i="26" s="1"/>
  <c r="C192" i="26" s="1"/>
  <c r="X192" i="24"/>
  <c r="M192" i="24" s="1"/>
  <c r="B192" i="24" s="1"/>
  <c r="C192" i="24" s="1"/>
  <c r="X192" i="23"/>
  <c r="M192" i="23" s="1"/>
  <c r="B192" i="23" s="1"/>
  <c r="C192" i="23" s="1"/>
  <c r="X192" i="21"/>
  <c r="M192" i="21" s="1"/>
  <c r="B192" i="21" s="1"/>
  <c r="C192" i="21" s="1"/>
  <c r="X192" i="20"/>
  <c r="M192" i="20" s="1"/>
  <c r="B192" i="20" s="1"/>
  <c r="C192" i="20" s="1"/>
  <c r="X192" i="22"/>
  <c r="M192" i="22" s="1"/>
  <c r="B192" i="22" s="1"/>
  <c r="C192" i="22" s="1"/>
  <c r="X192" i="19"/>
  <c r="M192" i="19" s="1"/>
  <c r="B192" i="19" s="1"/>
  <c r="C192" i="19" s="1"/>
  <c r="X192" i="18"/>
  <c r="M192" i="18" s="1"/>
  <c r="B192" i="18" s="1"/>
  <c r="C192" i="18" s="1"/>
  <c r="X192" i="17"/>
  <c r="M192" i="17" s="1"/>
  <c r="B192" i="17" s="1"/>
  <c r="C192" i="17" s="1"/>
  <c r="X192" i="1"/>
  <c r="M192" i="1" s="1"/>
  <c r="B192" i="1" s="1"/>
  <c r="C192" i="1" s="1"/>
  <c r="X197" i="26"/>
  <c r="M197" i="26" s="1"/>
  <c r="B197" i="26" s="1"/>
  <c r="C197" i="26" s="1"/>
  <c r="X197" i="27"/>
  <c r="M197" i="27" s="1"/>
  <c r="B197" i="27" s="1"/>
  <c r="C197" i="27" s="1"/>
  <c r="X197" i="24"/>
  <c r="M197" i="24" s="1"/>
  <c r="B197" i="24" s="1"/>
  <c r="C197" i="24" s="1"/>
  <c r="X197" i="23"/>
  <c r="M197" i="23" s="1"/>
  <c r="B197" i="23" s="1"/>
  <c r="C197" i="23" s="1"/>
  <c r="X197" i="25"/>
  <c r="M197" i="25" s="1"/>
  <c r="B197" i="25" s="1"/>
  <c r="C197" i="25" s="1"/>
  <c r="X197" i="21"/>
  <c r="M197" i="21" s="1"/>
  <c r="B197" i="21" s="1"/>
  <c r="C197" i="21" s="1"/>
  <c r="X197" i="20"/>
  <c r="M197" i="20" s="1"/>
  <c r="B197" i="20" s="1"/>
  <c r="C197" i="20" s="1"/>
  <c r="X197" i="17"/>
  <c r="M197" i="17" s="1"/>
  <c r="B197" i="17" s="1"/>
  <c r="C197" i="17" s="1"/>
  <c r="X197" i="22"/>
  <c r="M197" i="22" s="1"/>
  <c r="B197" i="22" s="1"/>
  <c r="C197" i="22" s="1"/>
  <c r="X197" i="19"/>
  <c r="M197" i="19" s="1"/>
  <c r="B197" i="19" s="1"/>
  <c r="C197" i="19" s="1"/>
  <c r="X197" i="18"/>
  <c r="M197" i="18" s="1"/>
  <c r="B197" i="18" s="1"/>
  <c r="C197" i="18" s="1"/>
  <c r="X197" i="1"/>
  <c r="M197" i="1" s="1"/>
  <c r="B197" i="1" s="1"/>
  <c r="C197" i="1" s="1"/>
  <c r="X213" i="27"/>
  <c r="M213" i="27" s="1"/>
  <c r="B213" i="27" s="1"/>
  <c r="C213" i="27" s="1"/>
  <c r="X213" i="25"/>
  <c r="M213" i="25" s="1"/>
  <c r="B213" i="25" s="1"/>
  <c r="C213" i="25" s="1"/>
  <c r="X213" i="26"/>
  <c r="M213" i="26" s="1"/>
  <c r="B213" i="26" s="1"/>
  <c r="C213" i="26" s="1"/>
  <c r="X213" i="24"/>
  <c r="M213" i="24" s="1"/>
  <c r="B213" i="24" s="1"/>
  <c r="C213" i="24" s="1"/>
  <c r="X213" i="23"/>
  <c r="M213" i="23" s="1"/>
  <c r="B213" i="23" s="1"/>
  <c r="C213" i="23" s="1"/>
  <c r="X213" i="20"/>
  <c r="M213" i="20" s="1"/>
  <c r="B213" i="20" s="1"/>
  <c r="C213" i="20" s="1"/>
  <c r="X213" i="19"/>
  <c r="M213" i="19" s="1"/>
  <c r="B213" i="19" s="1"/>
  <c r="C213" i="19" s="1"/>
  <c r="X213" i="22"/>
  <c r="M213" i="22" s="1"/>
  <c r="B213" i="22" s="1"/>
  <c r="C213" i="22" s="1"/>
  <c r="X213" i="21"/>
  <c r="M213" i="21" s="1"/>
  <c r="B213" i="21" s="1"/>
  <c r="C213" i="21" s="1"/>
  <c r="X213" i="18"/>
  <c r="M213" i="18" s="1"/>
  <c r="B213" i="18" s="1"/>
  <c r="C213" i="18" s="1"/>
  <c r="X213" i="17"/>
  <c r="M213" i="17" s="1"/>
  <c r="B213" i="17" s="1"/>
  <c r="C213" i="17" s="1"/>
  <c r="X213" i="1"/>
  <c r="M213" i="1" s="1"/>
  <c r="B213" i="1" s="1"/>
  <c r="C213" i="1" s="1"/>
  <c r="M206" i="17"/>
  <c r="B206" i="17" s="1"/>
  <c r="C206" i="17" s="1"/>
  <c r="M206" i="22"/>
  <c r="B206" i="22" s="1"/>
  <c r="C206" i="22" s="1"/>
  <c r="M206" i="27"/>
  <c r="B206" i="27" s="1"/>
  <c r="C206" i="27" s="1"/>
  <c r="X212" i="27"/>
  <c r="X212" i="26"/>
  <c r="X212" i="24"/>
  <c r="X212" i="20"/>
  <c r="X212" i="21"/>
  <c r="X212" i="22"/>
  <c r="X212" i="17"/>
  <c r="X212" i="25"/>
  <c r="X212" i="18"/>
  <c r="X212" i="23"/>
  <c r="X212" i="19"/>
  <c r="X212" i="1"/>
  <c r="M206" i="1"/>
  <c r="B206" i="1" s="1"/>
  <c r="C206" i="1" s="1"/>
  <c r="M206" i="21"/>
  <c r="B206" i="21" s="1"/>
  <c r="C206" i="21" s="1"/>
  <c r="M206" i="24"/>
  <c r="B206" i="24" s="1"/>
  <c r="C206" i="24" s="1"/>
  <c r="M206" i="20"/>
  <c r="B206" i="20" s="1"/>
  <c r="C206" i="20" s="1"/>
  <c r="M206" i="18"/>
  <c r="B206" i="18" s="1"/>
  <c r="C206" i="18" s="1"/>
  <c r="M206" i="25"/>
  <c r="B206" i="25" s="1"/>
  <c r="C206" i="25" s="1"/>
  <c r="M206" i="23"/>
  <c r="B206" i="23" s="1"/>
  <c r="C206" i="23" s="1"/>
  <c r="M206" i="19"/>
  <c r="B206" i="19" s="1"/>
  <c r="C206" i="19" s="1"/>
  <c r="M206" i="26"/>
  <c r="B206" i="26" s="1"/>
  <c r="C206" i="26" s="1"/>
  <c r="AO93" i="2"/>
  <c r="I252" i="2"/>
  <c r="N252" i="2"/>
  <c r="O252" i="2" s="1"/>
  <c r="P252" i="2" s="1"/>
  <c r="K252" i="2"/>
  <c r="G252" i="2"/>
  <c r="L252" i="2"/>
  <c r="H252" i="2"/>
  <c r="J252" i="2"/>
  <c r="F252" i="2"/>
  <c r="Q252" i="2" s="1"/>
  <c r="M252" i="2"/>
  <c r="H267" i="2"/>
  <c r="L267" i="2"/>
  <c r="G267" i="2"/>
  <c r="K267" i="2"/>
  <c r="F267" i="2"/>
  <c r="Q267" i="2" s="1"/>
  <c r="J267" i="2"/>
  <c r="M267" i="2"/>
  <c r="I267" i="2"/>
  <c r="N267" i="2"/>
  <c r="O267" i="2" s="1"/>
  <c r="P267" i="2" s="1"/>
  <c r="K247" i="2"/>
  <c r="F247" i="2"/>
  <c r="Q247" i="2" s="1"/>
  <c r="J247" i="2"/>
  <c r="G247" i="2"/>
  <c r="I247" i="2"/>
  <c r="M247" i="2"/>
  <c r="L247" i="2"/>
  <c r="N247" i="2"/>
  <c r="O247" i="2" s="1"/>
  <c r="P247" i="2" s="1"/>
  <c r="H247" i="2"/>
  <c r="M262" i="2"/>
  <c r="L262" i="2"/>
  <c r="I262" i="2"/>
  <c r="N262" i="2"/>
  <c r="O262" i="2" s="1"/>
  <c r="P262" i="2" s="1"/>
  <c r="G262" i="2"/>
  <c r="F262" i="2"/>
  <c r="Q262" i="2" s="1"/>
  <c r="K262" i="2"/>
  <c r="H262" i="2"/>
  <c r="J262" i="2"/>
  <c r="N257" i="2"/>
  <c r="O257" i="2" s="1"/>
  <c r="P257" i="2" s="1"/>
  <c r="H257" i="2"/>
  <c r="K257" i="2"/>
  <c r="F257" i="2"/>
  <c r="Q257" i="2" s="1"/>
  <c r="J257" i="2"/>
  <c r="G257" i="2"/>
  <c r="M257" i="2"/>
  <c r="I257" i="2"/>
  <c r="L257" i="2"/>
  <c r="N159" i="1"/>
  <c r="C159" i="1"/>
  <c r="B40" i="1"/>
  <c r="C39" i="1"/>
  <c r="N39" i="1"/>
  <c r="B160" i="1"/>
  <c r="N99" i="1"/>
  <c r="C99" i="1"/>
  <c r="B100" i="1"/>
  <c r="X94" i="2" l="1"/>
  <c r="AB87" i="2"/>
  <c r="F188" i="21"/>
  <c r="K188" i="21" s="1"/>
  <c r="F188" i="19"/>
  <c r="K188" i="19" s="1"/>
  <c r="F188" i="23"/>
  <c r="K188" i="23" s="1"/>
  <c r="C259" i="2"/>
  <c r="AC209" i="27"/>
  <c r="N209" i="27" s="1"/>
  <c r="AC209" i="25"/>
  <c r="N209" i="25" s="1"/>
  <c r="AC209" i="23"/>
  <c r="N209" i="23" s="1"/>
  <c r="AC209" i="24"/>
  <c r="N209" i="24" s="1"/>
  <c r="AC209" i="26"/>
  <c r="N209" i="26" s="1"/>
  <c r="AC209" i="22"/>
  <c r="N209" i="22" s="1"/>
  <c r="AC209" i="19"/>
  <c r="N209" i="19" s="1"/>
  <c r="AC209" i="21"/>
  <c r="N209" i="21" s="1"/>
  <c r="AC209" i="20"/>
  <c r="N209" i="20" s="1"/>
  <c r="AC209" i="17"/>
  <c r="N209" i="17" s="1"/>
  <c r="AC209" i="18"/>
  <c r="N209" i="18" s="1"/>
  <c r="AC209" i="1"/>
  <c r="N209" i="1" s="1"/>
  <c r="R258" i="2"/>
  <c r="C269" i="2"/>
  <c r="AC219" i="26"/>
  <c r="N219" i="26" s="1"/>
  <c r="AC219" i="24"/>
  <c r="N219" i="24" s="1"/>
  <c r="AC219" i="25"/>
  <c r="N219" i="25" s="1"/>
  <c r="AC219" i="27"/>
  <c r="N219" i="27" s="1"/>
  <c r="AC219" i="22"/>
  <c r="N219" i="22" s="1"/>
  <c r="AC219" i="23"/>
  <c r="N219" i="23" s="1"/>
  <c r="AC219" i="19"/>
  <c r="N219" i="19" s="1"/>
  <c r="AC219" i="21"/>
  <c r="N219" i="21" s="1"/>
  <c r="AC219" i="18"/>
  <c r="N219" i="18" s="1"/>
  <c r="AC219" i="17"/>
  <c r="N219" i="17" s="1"/>
  <c r="AC219" i="20"/>
  <c r="N219" i="20" s="1"/>
  <c r="AC219" i="1"/>
  <c r="N219" i="1" s="1"/>
  <c r="R268" i="2"/>
  <c r="AC199" i="26"/>
  <c r="N199" i="26" s="1"/>
  <c r="AC199" i="27"/>
  <c r="N199" i="27" s="1"/>
  <c r="AC199" i="24"/>
  <c r="N199" i="24" s="1"/>
  <c r="AC199" i="23"/>
  <c r="N199" i="23" s="1"/>
  <c r="AC199" i="22"/>
  <c r="N199" i="22" s="1"/>
  <c r="AC199" i="25"/>
  <c r="N199" i="25" s="1"/>
  <c r="AC199" i="20"/>
  <c r="N199" i="20" s="1"/>
  <c r="AC199" i="21"/>
  <c r="N199" i="21" s="1"/>
  <c r="AC199" i="19"/>
  <c r="N199" i="19" s="1"/>
  <c r="AC199" i="18"/>
  <c r="N199" i="18" s="1"/>
  <c r="AC199" i="17"/>
  <c r="N199" i="17" s="1"/>
  <c r="AC199" i="1"/>
  <c r="N199" i="1" s="1"/>
  <c r="F248" i="2"/>
  <c r="R248" i="2"/>
  <c r="D242" i="2"/>
  <c r="X187" i="25"/>
  <c r="M187" i="25" s="1"/>
  <c r="B187" i="25" s="1"/>
  <c r="C187" i="25" s="1"/>
  <c r="X187" i="18"/>
  <c r="M187" i="18" s="1"/>
  <c r="B187" i="18" s="1"/>
  <c r="C187" i="18" s="1"/>
  <c r="X187" i="17"/>
  <c r="M187" i="17" s="1"/>
  <c r="B187" i="17" s="1"/>
  <c r="C187" i="17" s="1"/>
  <c r="E188" i="18"/>
  <c r="E188" i="19"/>
  <c r="X187" i="26"/>
  <c r="M187" i="26" s="1"/>
  <c r="B187" i="26" s="1"/>
  <c r="C187" i="26" s="1"/>
  <c r="X187" i="21"/>
  <c r="M187" i="21" s="1"/>
  <c r="B187" i="21" s="1"/>
  <c r="C187" i="21" s="1"/>
  <c r="X187" i="19"/>
  <c r="M187" i="19" s="1"/>
  <c r="B187" i="19" s="1"/>
  <c r="C187" i="19" s="1"/>
  <c r="E188" i="20"/>
  <c r="X187" i="24"/>
  <c r="M187" i="24" s="1"/>
  <c r="B187" i="24" s="1"/>
  <c r="C187" i="24" s="1"/>
  <c r="X187" i="20"/>
  <c r="M187" i="20" s="1"/>
  <c r="B187" i="20" s="1"/>
  <c r="C187" i="20" s="1"/>
  <c r="X187" i="1"/>
  <c r="M187" i="1" s="1"/>
  <c r="E188" i="24"/>
  <c r="AS87" i="2"/>
  <c r="F188" i="27"/>
  <c r="K188" i="27" s="1"/>
  <c r="F188" i="22"/>
  <c r="K188" i="22" s="1"/>
  <c r="F188" i="26"/>
  <c r="K188" i="26" s="1"/>
  <c r="E188" i="17"/>
  <c r="X187" i="27"/>
  <c r="M187" i="27" s="1"/>
  <c r="B187" i="27" s="1"/>
  <c r="C187" i="27" s="1"/>
  <c r="X187" i="22"/>
  <c r="M187" i="22" s="1"/>
  <c r="B187" i="22" s="1"/>
  <c r="C187" i="22" s="1"/>
  <c r="X187" i="23"/>
  <c r="M187" i="23" s="1"/>
  <c r="B187" i="23" s="1"/>
  <c r="C187" i="23" s="1"/>
  <c r="F188" i="24"/>
  <c r="K188" i="24" s="1"/>
  <c r="E188" i="25"/>
  <c r="AP87" i="2"/>
  <c r="E188" i="21"/>
  <c r="E188" i="22"/>
  <c r="E188" i="1"/>
  <c r="F188" i="25"/>
  <c r="K188" i="25" s="1"/>
  <c r="E194" i="24"/>
  <c r="D253" i="2"/>
  <c r="D259" i="2" s="1"/>
  <c r="F188" i="17"/>
  <c r="K188" i="17" s="1"/>
  <c r="D263" i="2"/>
  <c r="AA87" i="2"/>
  <c r="F188" i="20"/>
  <c r="K188" i="20" s="1"/>
  <c r="AT87" i="2"/>
  <c r="AC87" i="2"/>
  <c r="Y88" i="2"/>
  <c r="F188" i="18"/>
  <c r="K188" i="18" s="1"/>
  <c r="D268" i="2"/>
  <c r="Q242" i="2"/>
  <c r="G242" i="2"/>
  <c r="H242" i="2" s="1"/>
  <c r="I242" i="2" s="1"/>
  <c r="J242" i="2" s="1"/>
  <c r="K242" i="2" s="1"/>
  <c r="M242" i="2" s="1"/>
  <c r="N242" i="2" s="1"/>
  <c r="O242" i="2" s="1"/>
  <c r="P242" i="2" s="1"/>
  <c r="E188" i="23"/>
  <c r="C264" i="2"/>
  <c r="AC214" i="22"/>
  <c r="N214" i="22" s="1"/>
  <c r="AC214" i="20"/>
  <c r="N214" i="20" s="1"/>
  <c r="AC214" i="18"/>
  <c r="N214" i="18" s="1"/>
  <c r="AC214" i="27"/>
  <c r="N214" i="27" s="1"/>
  <c r="AC214" i="26"/>
  <c r="N214" i="26" s="1"/>
  <c r="AC214" i="25"/>
  <c r="N214" i="25" s="1"/>
  <c r="AC214" i="23"/>
  <c r="N214" i="23" s="1"/>
  <c r="AC214" i="24"/>
  <c r="N214" i="24" s="1"/>
  <c r="AC214" i="21"/>
  <c r="N214" i="21" s="1"/>
  <c r="AC214" i="19"/>
  <c r="N214" i="19" s="1"/>
  <c r="AC214" i="17"/>
  <c r="N214" i="17" s="1"/>
  <c r="R263" i="2"/>
  <c r="AC214" i="1"/>
  <c r="N214" i="1" s="1"/>
  <c r="C254" i="2"/>
  <c r="AC204" i="21"/>
  <c r="N204" i="21" s="1"/>
  <c r="AC204" i="19"/>
  <c r="N204" i="19" s="1"/>
  <c r="AC204" i="17"/>
  <c r="N204" i="17" s="1"/>
  <c r="AC204" i="25"/>
  <c r="N204" i="25" s="1"/>
  <c r="AC204" i="26"/>
  <c r="N204" i="26" s="1"/>
  <c r="AC204" i="27"/>
  <c r="N204" i="27" s="1"/>
  <c r="AC204" i="22"/>
  <c r="N204" i="22" s="1"/>
  <c r="AC204" i="24"/>
  <c r="N204" i="24" s="1"/>
  <c r="AC204" i="23"/>
  <c r="N204" i="23" s="1"/>
  <c r="AC204" i="20"/>
  <c r="N204" i="20" s="1"/>
  <c r="AC204" i="18"/>
  <c r="N204" i="18" s="1"/>
  <c r="AC204" i="1"/>
  <c r="N204" i="1" s="1"/>
  <c r="R253" i="2"/>
  <c r="Z87" i="2"/>
  <c r="C274" i="2"/>
  <c r="AC224" i="26"/>
  <c r="N224" i="26" s="1"/>
  <c r="AC224" i="21"/>
  <c r="N224" i="21" s="1"/>
  <c r="AC224" i="19"/>
  <c r="N224" i="19" s="1"/>
  <c r="AC224" i="17"/>
  <c r="N224" i="17" s="1"/>
  <c r="AC224" i="24"/>
  <c r="N224" i="24" s="1"/>
  <c r="AC224" i="25"/>
  <c r="N224" i="25" s="1"/>
  <c r="AC224" i="27"/>
  <c r="N224" i="27" s="1"/>
  <c r="AC224" i="23"/>
  <c r="N224" i="23" s="1"/>
  <c r="AC224" i="20"/>
  <c r="N224" i="20" s="1"/>
  <c r="AC224" i="22"/>
  <c r="N224" i="22" s="1"/>
  <c r="AC224" i="18"/>
  <c r="N224" i="18" s="1"/>
  <c r="AC224" i="1"/>
  <c r="C279" i="2"/>
  <c r="D279" i="2" s="1"/>
  <c r="R273" i="2"/>
  <c r="D258" i="2"/>
  <c r="X209" i="27"/>
  <c r="M209" i="27" s="1"/>
  <c r="B209" i="27" s="1"/>
  <c r="C209" i="27" s="1"/>
  <c r="X209" i="25"/>
  <c r="M209" i="25" s="1"/>
  <c r="B209" i="25" s="1"/>
  <c r="C209" i="25" s="1"/>
  <c r="X209" i="26"/>
  <c r="M209" i="26" s="1"/>
  <c r="B209" i="26" s="1"/>
  <c r="C209" i="26" s="1"/>
  <c r="X209" i="24"/>
  <c r="M209" i="24" s="1"/>
  <c r="B209" i="24" s="1"/>
  <c r="C209" i="24" s="1"/>
  <c r="X209" i="23"/>
  <c r="M209" i="23" s="1"/>
  <c r="B209" i="23" s="1"/>
  <c r="C209" i="23" s="1"/>
  <c r="X209" i="22"/>
  <c r="M209" i="22" s="1"/>
  <c r="B209" i="22" s="1"/>
  <c r="C209" i="22" s="1"/>
  <c r="X209" i="21"/>
  <c r="M209" i="21" s="1"/>
  <c r="B209" i="21" s="1"/>
  <c r="C209" i="21" s="1"/>
  <c r="X209" i="18"/>
  <c r="M209" i="18" s="1"/>
  <c r="B209" i="18" s="1"/>
  <c r="C209" i="18" s="1"/>
  <c r="X209" i="20"/>
  <c r="M209" i="20" s="1"/>
  <c r="B209" i="20" s="1"/>
  <c r="C209" i="20" s="1"/>
  <c r="X209" i="17"/>
  <c r="M209" i="17" s="1"/>
  <c r="B209" i="17" s="1"/>
  <c r="C209" i="17" s="1"/>
  <c r="X209" i="19"/>
  <c r="M209" i="19" s="1"/>
  <c r="B209" i="19" s="1"/>
  <c r="C209" i="19" s="1"/>
  <c r="X209" i="1"/>
  <c r="M209" i="1" s="1"/>
  <c r="B209" i="1" s="1"/>
  <c r="C209" i="1" s="1"/>
  <c r="X198" i="26"/>
  <c r="M198" i="26" s="1"/>
  <c r="B198" i="26" s="1"/>
  <c r="C198" i="26" s="1"/>
  <c r="X198" i="27"/>
  <c r="M198" i="27" s="1"/>
  <c r="B198" i="27" s="1"/>
  <c r="C198" i="27" s="1"/>
  <c r="X198" i="24"/>
  <c r="M198" i="24" s="1"/>
  <c r="B198" i="24" s="1"/>
  <c r="C198" i="24" s="1"/>
  <c r="X198" i="23"/>
  <c r="M198" i="23" s="1"/>
  <c r="B198" i="23" s="1"/>
  <c r="C198" i="23" s="1"/>
  <c r="X198" i="25"/>
  <c r="M198" i="25" s="1"/>
  <c r="B198" i="25" s="1"/>
  <c r="C198" i="25" s="1"/>
  <c r="X198" i="21"/>
  <c r="M198" i="21" s="1"/>
  <c r="B198" i="21" s="1"/>
  <c r="C198" i="21" s="1"/>
  <c r="X198" i="20"/>
  <c r="M198" i="20" s="1"/>
  <c r="B198" i="20" s="1"/>
  <c r="C198" i="20" s="1"/>
  <c r="X198" i="17"/>
  <c r="M198" i="17" s="1"/>
  <c r="B198" i="17" s="1"/>
  <c r="C198" i="17" s="1"/>
  <c r="X198" i="22"/>
  <c r="M198" i="22" s="1"/>
  <c r="B198" i="22" s="1"/>
  <c r="C198" i="22" s="1"/>
  <c r="X198" i="19"/>
  <c r="M198" i="19" s="1"/>
  <c r="B198" i="19" s="1"/>
  <c r="C198" i="19" s="1"/>
  <c r="X198" i="18"/>
  <c r="M198" i="18" s="1"/>
  <c r="B198" i="18" s="1"/>
  <c r="C198" i="18" s="1"/>
  <c r="X198" i="1"/>
  <c r="M198" i="1" s="1"/>
  <c r="B198" i="1" s="1"/>
  <c r="C198" i="1" s="1"/>
  <c r="X208" i="27"/>
  <c r="M208" i="27" s="1"/>
  <c r="B208" i="27" s="1"/>
  <c r="C208" i="27" s="1"/>
  <c r="X208" i="25"/>
  <c r="M208" i="25" s="1"/>
  <c r="B208" i="25" s="1"/>
  <c r="C208" i="25" s="1"/>
  <c r="X208" i="26"/>
  <c r="M208" i="26" s="1"/>
  <c r="B208" i="26" s="1"/>
  <c r="C208" i="26" s="1"/>
  <c r="X208" i="24"/>
  <c r="M208" i="24" s="1"/>
  <c r="B208" i="24" s="1"/>
  <c r="C208" i="24" s="1"/>
  <c r="X208" i="23"/>
  <c r="M208" i="23" s="1"/>
  <c r="B208" i="23" s="1"/>
  <c r="C208" i="23" s="1"/>
  <c r="X208" i="22"/>
  <c r="M208" i="22" s="1"/>
  <c r="B208" i="22" s="1"/>
  <c r="C208" i="22" s="1"/>
  <c r="X208" i="21"/>
  <c r="M208" i="21" s="1"/>
  <c r="B208" i="21" s="1"/>
  <c r="C208" i="21" s="1"/>
  <c r="X208" i="18"/>
  <c r="M208" i="18" s="1"/>
  <c r="B208" i="18" s="1"/>
  <c r="C208" i="18" s="1"/>
  <c r="X208" i="20"/>
  <c r="M208" i="20" s="1"/>
  <c r="B208" i="20" s="1"/>
  <c r="C208" i="20" s="1"/>
  <c r="X208" i="17"/>
  <c r="M208" i="17" s="1"/>
  <c r="B208" i="17" s="1"/>
  <c r="C208" i="17" s="1"/>
  <c r="X208" i="19"/>
  <c r="M208" i="19" s="1"/>
  <c r="B208" i="19" s="1"/>
  <c r="C208" i="19" s="1"/>
  <c r="X208" i="1"/>
  <c r="M208" i="1" s="1"/>
  <c r="B208" i="1" s="1"/>
  <c r="C208" i="1" s="1"/>
  <c r="X203" i="27"/>
  <c r="M203" i="27" s="1"/>
  <c r="B203" i="27" s="1"/>
  <c r="C203" i="27" s="1"/>
  <c r="X203" i="26"/>
  <c r="M203" i="26" s="1"/>
  <c r="B203" i="26" s="1"/>
  <c r="C203" i="26" s="1"/>
  <c r="X203" i="24"/>
  <c r="M203" i="24" s="1"/>
  <c r="B203" i="24" s="1"/>
  <c r="C203" i="24" s="1"/>
  <c r="X203" i="25"/>
  <c r="M203" i="25" s="1"/>
  <c r="B203" i="25" s="1"/>
  <c r="C203" i="25" s="1"/>
  <c r="X203" i="21"/>
  <c r="M203" i="21" s="1"/>
  <c r="B203" i="21" s="1"/>
  <c r="C203" i="21" s="1"/>
  <c r="X203" i="23"/>
  <c r="M203" i="23" s="1"/>
  <c r="B203" i="23" s="1"/>
  <c r="C203" i="23" s="1"/>
  <c r="X203" i="22"/>
  <c r="M203" i="22" s="1"/>
  <c r="B203" i="22" s="1"/>
  <c r="C203" i="22" s="1"/>
  <c r="X203" i="20"/>
  <c r="M203" i="20" s="1"/>
  <c r="B203" i="20" s="1"/>
  <c r="C203" i="20" s="1"/>
  <c r="X203" i="19"/>
  <c r="M203" i="19" s="1"/>
  <c r="B203" i="19" s="1"/>
  <c r="C203" i="19" s="1"/>
  <c r="X203" i="17"/>
  <c r="M203" i="17" s="1"/>
  <c r="B203" i="17" s="1"/>
  <c r="C203" i="17" s="1"/>
  <c r="X203" i="18"/>
  <c r="M203" i="18" s="1"/>
  <c r="B203" i="18" s="1"/>
  <c r="C203" i="18" s="1"/>
  <c r="X203" i="1"/>
  <c r="M203" i="1" s="1"/>
  <c r="B203" i="1" s="1"/>
  <c r="C203" i="1" s="1"/>
  <c r="M212" i="19"/>
  <c r="B212" i="19" s="1"/>
  <c r="C212" i="19" s="1"/>
  <c r="M212" i="17"/>
  <c r="B212" i="17" s="1"/>
  <c r="C212" i="17" s="1"/>
  <c r="M212" i="24"/>
  <c r="B212" i="24" s="1"/>
  <c r="C212" i="24" s="1"/>
  <c r="X218" i="27"/>
  <c r="X218" i="26"/>
  <c r="X218" i="25"/>
  <c r="X218" i="22"/>
  <c r="X218" i="24"/>
  <c r="X218" i="17"/>
  <c r="X218" i="19"/>
  <c r="X218" i="18"/>
  <c r="X218" i="21"/>
  <c r="X218" i="20"/>
  <c r="X218" i="23"/>
  <c r="X218" i="1"/>
  <c r="M212" i="23"/>
  <c r="B212" i="23" s="1"/>
  <c r="C212" i="23" s="1"/>
  <c r="M212" i="22"/>
  <c r="B212" i="22" s="1"/>
  <c r="C212" i="22" s="1"/>
  <c r="M212" i="26"/>
  <c r="B212" i="26" s="1"/>
  <c r="C212" i="26" s="1"/>
  <c r="M212" i="18"/>
  <c r="B212" i="18" s="1"/>
  <c r="C212" i="18" s="1"/>
  <c r="M212" i="21"/>
  <c r="B212" i="21" s="1"/>
  <c r="C212" i="21" s="1"/>
  <c r="M212" i="27"/>
  <c r="B212" i="27" s="1"/>
  <c r="C212" i="27" s="1"/>
  <c r="M212" i="1"/>
  <c r="B212" i="1" s="1"/>
  <c r="C212" i="1" s="1"/>
  <c r="M212" i="25"/>
  <c r="B212" i="25" s="1"/>
  <c r="C212" i="25" s="1"/>
  <c r="M212" i="20"/>
  <c r="B212" i="20" s="1"/>
  <c r="C212" i="20" s="1"/>
  <c r="AO94" i="2"/>
  <c r="K273" i="2"/>
  <c r="H273" i="2"/>
  <c r="J273" i="2"/>
  <c r="N273" i="2"/>
  <c r="O273" i="2" s="1"/>
  <c r="P273" i="2" s="1"/>
  <c r="M273" i="2"/>
  <c r="I273" i="2"/>
  <c r="L273" i="2"/>
  <c r="G273" i="2"/>
  <c r="F273" i="2"/>
  <c r="Q273" i="2" s="1"/>
  <c r="G253" i="2"/>
  <c r="I253" i="2"/>
  <c r="M253" i="2"/>
  <c r="H253" i="2"/>
  <c r="F253" i="2"/>
  <c r="Q253" i="2" s="1"/>
  <c r="L253" i="2"/>
  <c r="N253" i="2"/>
  <c r="O253" i="2" s="1"/>
  <c r="P253" i="2" s="1"/>
  <c r="K253" i="2"/>
  <c r="J253" i="2"/>
  <c r="H268" i="2"/>
  <c r="L268" i="2"/>
  <c r="G268" i="2"/>
  <c r="K268" i="2"/>
  <c r="J268" i="2"/>
  <c r="F268" i="2"/>
  <c r="Q268" i="2" s="1"/>
  <c r="M268" i="2"/>
  <c r="I268" i="2"/>
  <c r="N268" i="2"/>
  <c r="O268" i="2" s="1"/>
  <c r="P268" i="2" s="1"/>
  <c r="L258" i="2"/>
  <c r="J258" i="2"/>
  <c r="M258" i="2"/>
  <c r="G258" i="2"/>
  <c r="F258" i="2"/>
  <c r="Q258" i="2" s="1"/>
  <c r="K258" i="2"/>
  <c r="H258" i="2"/>
  <c r="N258" i="2"/>
  <c r="O258" i="2" s="1"/>
  <c r="P258" i="2" s="1"/>
  <c r="I258" i="2"/>
  <c r="L263" i="2"/>
  <c r="F263" i="2"/>
  <c r="Q263" i="2" s="1"/>
  <c r="M263" i="2"/>
  <c r="N263" i="2"/>
  <c r="O263" i="2" s="1"/>
  <c r="P263" i="2" s="1"/>
  <c r="H263" i="2"/>
  <c r="K263" i="2"/>
  <c r="J263" i="2"/>
  <c r="G263" i="2"/>
  <c r="I263" i="2"/>
  <c r="B101" i="1"/>
  <c r="B161" i="1"/>
  <c r="C40" i="1"/>
  <c r="N40" i="1"/>
  <c r="N100" i="1"/>
  <c r="C100" i="1"/>
  <c r="N160" i="1"/>
  <c r="C160" i="1"/>
  <c r="B41" i="1"/>
  <c r="C270" i="2" l="1"/>
  <c r="AC220" i="21"/>
  <c r="N220" i="21" s="1"/>
  <c r="AC220" i="19"/>
  <c r="N220" i="19" s="1"/>
  <c r="AC220" i="17"/>
  <c r="N220" i="17" s="1"/>
  <c r="AC220" i="25"/>
  <c r="N220" i="25" s="1"/>
  <c r="AC220" i="26"/>
  <c r="N220" i="26" s="1"/>
  <c r="AC220" i="27"/>
  <c r="N220" i="27" s="1"/>
  <c r="AC220" i="22"/>
  <c r="N220" i="22" s="1"/>
  <c r="AC220" i="24"/>
  <c r="N220" i="24" s="1"/>
  <c r="AC220" i="23"/>
  <c r="N220" i="23" s="1"/>
  <c r="AC220" i="20"/>
  <c r="N220" i="20" s="1"/>
  <c r="AC220" i="18"/>
  <c r="N220" i="18" s="1"/>
  <c r="AC220" i="1"/>
  <c r="N220" i="1" s="1"/>
  <c r="R269" i="2"/>
  <c r="C260" i="2"/>
  <c r="AC210" i="26"/>
  <c r="N210" i="26" s="1"/>
  <c r="AC210" i="22"/>
  <c r="N210" i="22" s="1"/>
  <c r="AC210" i="20"/>
  <c r="N210" i="20" s="1"/>
  <c r="AC210" i="18"/>
  <c r="N210" i="18" s="1"/>
  <c r="AC210" i="25"/>
  <c r="N210" i="25" s="1"/>
  <c r="AC210" i="27"/>
  <c r="N210" i="27" s="1"/>
  <c r="AC210" i="24"/>
  <c r="N210" i="24" s="1"/>
  <c r="AC210" i="21"/>
  <c r="N210" i="21" s="1"/>
  <c r="AC210" i="23"/>
  <c r="N210" i="23" s="1"/>
  <c r="AC210" i="19"/>
  <c r="N210" i="19" s="1"/>
  <c r="AC210" i="17"/>
  <c r="N210" i="17" s="1"/>
  <c r="AC210" i="1"/>
  <c r="N210" i="1" s="1"/>
  <c r="R259" i="2"/>
  <c r="F194" i="24"/>
  <c r="K194" i="24" s="1"/>
  <c r="X95" i="2"/>
  <c r="E200" i="23"/>
  <c r="D264" i="2"/>
  <c r="D270" i="2" s="1"/>
  <c r="AB88" i="2"/>
  <c r="AU87" i="2"/>
  <c r="F194" i="21"/>
  <c r="K194" i="21" s="1"/>
  <c r="AU88" i="2"/>
  <c r="E194" i="1"/>
  <c r="E194" i="17"/>
  <c r="C275" i="2"/>
  <c r="AC225" i="27"/>
  <c r="N225" i="27" s="1"/>
  <c r="AC225" i="25"/>
  <c r="N225" i="25" s="1"/>
  <c r="AC225" i="23"/>
  <c r="N225" i="23" s="1"/>
  <c r="AC225" i="24"/>
  <c r="N225" i="24" s="1"/>
  <c r="AC225" i="26"/>
  <c r="N225" i="26" s="1"/>
  <c r="AC225" i="22"/>
  <c r="N225" i="22" s="1"/>
  <c r="AC225" i="21"/>
  <c r="N225" i="21" s="1"/>
  <c r="AC225" i="19"/>
  <c r="N225" i="19" s="1"/>
  <c r="AC225" i="20"/>
  <c r="N225" i="20" s="1"/>
  <c r="AC225" i="18"/>
  <c r="N225" i="18" s="1"/>
  <c r="AC225" i="17"/>
  <c r="N225" i="17" s="1"/>
  <c r="AC225" i="1"/>
  <c r="R274" i="2"/>
  <c r="D248" i="2"/>
  <c r="AS88" i="2"/>
  <c r="F194" i="25"/>
  <c r="K194" i="25" s="1"/>
  <c r="E194" i="20"/>
  <c r="F194" i="19"/>
  <c r="K194" i="19" s="1"/>
  <c r="X193" i="24"/>
  <c r="M193" i="24" s="1"/>
  <c r="B193" i="24" s="1"/>
  <c r="C193" i="24" s="1"/>
  <c r="X193" i="22"/>
  <c r="M193" i="22" s="1"/>
  <c r="B193" i="22" s="1"/>
  <c r="C193" i="22" s="1"/>
  <c r="X193" i="1"/>
  <c r="M193" i="1" s="1"/>
  <c r="B193" i="1" s="1"/>
  <c r="C193" i="1" s="1"/>
  <c r="F194" i="17"/>
  <c r="K194" i="17" s="1"/>
  <c r="E194" i="19"/>
  <c r="X193" i="27"/>
  <c r="M193" i="27" s="1"/>
  <c r="B193" i="27" s="1"/>
  <c r="C193" i="27" s="1"/>
  <c r="X193" i="23"/>
  <c r="M193" i="23" s="1"/>
  <c r="B193" i="23" s="1"/>
  <c r="C193" i="23" s="1"/>
  <c r="X193" i="19"/>
  <c r="M193" i="19" s="1"/>
  <c r="B193" i="19" s="1"/>
  <c r="C193" i="19" s="1"/>
  <c r="AR89" i="2"/>
  <c r="F194" i="26"/>
  <c r="K194" i="26" s="1"/>
  <c r="F194" i="18"/>
  <c r="K194" i="18" s="1"/>
  <c r="E194" i="26"/>
  <c r="E194" i="23"/>
  <c r="X193" i="25"/>
  <c r="M193" i="25" s="1"/>
  <c r="B193" i="25" s="1"/>
  <c r="C193" i="25" s="1"/>
  <c r="X193" i="21"/>
  <c r="M193" i="21" s="1"/>
  <c r="B193" i="21" s="1"/>
  <c r="C193" i="21" s="1"/>
  <c r="X193" i="18"/>
  <c r="M193" i="18" s="1"/>
  <c r="B193" i="18" s="1"/>
  <c r="C193" i="18" s="1"/>
  <c r="AD88" i="2"/>
  <c r="AP88" i="2"/>
  <c r="X193" i="26"/>
  <c r="M193" i="26" s="1"/>
  <c r="B193" i="26" s="1"/>
  <c r="C193" i="26" s="1"/>
  <c r="X193" i="20"/>
  <c r="M193" i="20" s="1"/>
  <c r="B193" i="20" s="1"/>
  <c r="C193" i="20" s="1"/>
  <c r="X193" i="17"/>
  <c r="M193" i="17" s="1"/>
  <c r="B193" i="17" s="1"/>
  <c r="C193" i="17" s="1"/>
  <c r="E194" i="27"/>
  <c r="E194" i="22"/>
  <c r="F200" i="26"/>
  <c r="K200" i="26" s="1"/>
  <c r="F200" i="27"/>
  <c r="K200" i="27" s="1"/>
  <c r="AC88" i="2"/>
  <c r="AC205" i="27"/>
  <c r="N205" i="27" s="1"/>
  <c r="AC205" i="26"/>
  <c r="N205" i="26" s="1"/>
  <c r="AC205" i="25"/>
  <c r="N205" i="25" s="1"/>
  <c r="AC205" i="23"/>
  <c r="N205" i="23" s="1"/>
  <c r="AC205" i="24"/>
  <c r="N205" i="24" s="1"/>
  <c r="AC205" i="22"/>
  <c r="N205" i="22" s="1"/>
  <c r="AC205" i="21"/>
  <c r="N205" i="21" s="1"/>
  <c r="AC205" i="20"/>
  <c r="N205" i="20" s="1"/>
  <c r="AC205" i="18"/>
  <c r="N205" i="18" s="1"/>
  <c r="AC205" i="19"/>
  <c r="N205" i="19" s="1"/>
  <c r="AC205" i="17"/>
  <c r="N205" i="17" s="1"/>
  <c r="AC205" i="1"/>
  <c r="N205" i="1" s="1"/>
  <c r="F254" i="2"/>
  <c r="R254" i="2"/>
  <c r="D274" i="2"/>
  <c r="D269" i="2"/>
  <c r="D275" i="2" s="1"/>
  <c r="F194" i="23"/>
  <c r="K194" i="23" s="1"/>
  <c r="E194" i="18"/>
  <c r="Q248" i="2"/>
  <c r="G248" i="2"/>
  <c r="H248" i="2" s="1"/>
  <c r="I248" i="2" s="1"/>
  <c r="J248" i="2" s="1"/>
  <c r="K248" i="2" s="1"/>
  <c r="M248" i="2" s="1"/>
  <c r="N248" i="2" s="1"/>
  <c r="O248" i="2" s="1"/>
  <c r="P248" i="2" s="1"/>
  <c r="E194" i="25"/>
  <c r="F194" i="1"/>
  <c r="K194" i="1" s="1"/>
  <c r="C265" i="2"/>
  <c r="AC215" i="26"/>
  <c r="N215" i="26" s="1"/>
  <c r="AC215" i="27"/>
  <c r="N215" i="27" s="1"/>
  <c r="AC215" i="24"/>
  <c r="N215" i="24" s="1"/>
  <c r="AC215" i="23"/>
  <c r="N215" i="23" s="1"/>
  <c r="AC215" i="25"/>
  <c r="N215" i="25" s="1"/>
  <c r="AC215" i="22"/>
  <c r="N215" i="22" s="1"/>
  <c r="AC215" i="21"/>
  <c r="N215" i="21" s="1"/>
  <c r="AC215" i="20"/>
  <c r="N215" i="20" s="1"/>
  <c r="AC215" i="18"/>
  <c r="N215" i="18" s="1"/>
  <c r="AC215" i="17"/>
  <c r="N215" i="17" s="1"/>
  <c r="AC215" i="19"/>
  <c r="N215" i="19" s="1"/>
  <c r="AC215" i="1"/>
  <c r="N215" i="1" s="1"/>
  <c r="R264" i="2"/>
  <c r="E200" i="24"/>
  <c r="F200" i="25"/>
  <c r="K200" i="25" s="1"/>
  <c r="E200" i="25"/>
  <c r="C280" i="2"/>
  <c r="AC230" i="27"/>
  <c r="N230" i="27" s="1"/>
  <c r="AC230" i="26"/>
  <c r="N230" i="26" s="1"/>
  <c r="AC230" i="22"/>
  <c r="N230" i="22" s="1"/>
  <c r="AC230" i="20"/>
  <c r="N230" i="20" s="1"/>
  <c r="AC230" i="18"/>
  <c r="N230" i="18" s="1"/>
  <c r="AC230" i="23"/>
  <c r="N230" i="23" s="1"/>
  <c r="AC230" i="24"/>
  <c r="N230" i="24" s="1"/>
  <c r="AC230" i="21"/>
  <c r="N230" i="21" s="1"/>
  <c r="AC230" i="19"/>
  <c r="N230" i="19" s="1"/>
  <c r="AC230" i="17"/>
  <c r="N230" i="17" s="1"/>
  <c r="AC230" i="25"/>
  <c r="N230" i="25" s="1"/>
  <c r="AC230" i="1"/>
  <c r="R279" i="2"/>
  <c r="C285" i="2"/>
  <c r="AA88" i="2"/>
  <c r="AC89" i="2"/>
  <c r="F194" i="27"/>
  <c r="K194" i="27" s="1"/>
  <c r="F194" i="20"/>
  <c r="K194" i="20" s="1"/>
  <c r="E194" i="21"/>
  <c r="F194" i="22"/>
  <c r="K194" i="22" s="1"/>
  <c r="AT88" i="2"/>
  <c r="X214" i="27"/>
  <c r="M214" i="27" s="1"/>
  <c r="B214" i="27" s="1"/>
  <c r="C214" i="27" s="1"/>
  <c r="X214" i="25"/>
  <c r="M214" i="25" s="1"/>
  <c r="B214" i="25" s="1"/>
  <c r="C214" i="25" s="1"/>
  <c r="X214" i="26"/>
  <c r="M214" i="26" s="1"/>
  <c r="B214" i="26" s="1"/>
  <c r="C214" i="26" s="1"/>
  <c r="X214" i="24"/>
  <c r="M214" i="24" s="1"/>
  <c r="B214" i="24" s="1"/>
  <c r="C214" i="24" s="1"/>
  <c r="X214" i="23"/>
  <c r="M214" i="23" s="1"/>
  <c r="B214" i="23" s="1"/>
  <c r="C214" i="23" s="1"/>
  <c r="X214" i="20"/>
  <c r="M214" i="20" s="1"/>
  <c r="B214" i="20" s="1"/>
  <c r="C214" i="20" s="1"/>
  <c r="X214" i="19"/>
  <c r="M214" i="19" s="1"/>
  <c r="B214" i="19" s="1"/>
  <c r="C214" i="19" s="1"/>
  <c r="X214" i="21"/>
  <c r="M214" i="21" s="1"/>
  <c r="B214" i="21" s="1"/>
  <c r="C214" i="21" s="1"/>
  <c r="X214" i="18"/>
  <c r="M214" i="18" s="1"/>
  <c r="B214" i="18" s="1"/>
  <c r="C214" i="18" s="1"/>
  <c r="X214" i="22"/>
  <c r="M214" i="22" s="1"/>
  <c r="B214" i="22" s="1"/>
  <c r="C214" i="22" s="1"/>
  <c r="X214" i="17"/>
  <c r="M214" i="17" s="1"/>
  <c r="B214" i="17" s="1"/>
  <c r="C214" i="17" s="1"/>
  <c r="X214" i="1"/>
  <c r="M214" i="1" s="1"/>
  <c r="B214" i="1" s="1"/>
  <c r="C214" i="1" s="1"/>
  <c r="X210" i="27"/>
  <c r="M210" i="27" s="1"/>
  <c r="B210" i="27" s="1"/>
  <c r="C210" i="27" s="1"/>
  <c r="X210" i="25"/>
  <c r="M210" i="25" s="1"/>
  <c r="B210" i="25" s="1"/>
  <c r="C210" i="25" s="1"/>
  <c r="X210" i="26"/>
  <c r="M210" i="26" s="1"/>
  <c r="B210" i="26" s="1"/>
  <c r="C210" i="26" s="1"/>
  <c r="X210" i="24"/>
  <c r="M210" i="24" s="1"/>
  <c r="B210" i="24" s="1"/>
  <c r="C210" i="24" s="1"/>
  <c r="X210" i="23"/>
  <c r="M210" i="23" s="1"/>
  <c r="B210" i="23" s="1"/>
  <c r="C210" i="23" s="1"/>
  <c r="X210" i="22"/>
  <c r="M210" i="22" s="1"/>
  <c r="B210" i="22" s="1"/>
  <c r="C210" i="22" s="1"/>
  <c r="X210" i="21"/>
  <c r="M210" i="21" s="1"/>
  <c r="B210" i="21" s="1"/>
  <c r="C210" i="21" s="1"/>
  <c r="X210" i="18"/>
  <c r="M210" i="18" s="1"/>
  <c r="B210" i="18" s="1"/>
  <c r="C210" i="18" s="1"/>
  <c r="X210" i="20"/>
  <c r="M210" i="20" s="1"/>
  <c r="B210" i="20" s="1"/>
  <c r="C210" i="20" s="1"/>
  <c r="X210" i="17"/>
  <c r="M210" i="17" s="1"/>
  <c r="B210" i="17" s="1"/>
  <c r="C210" i="17" s="1"/>
  <c r="X210" i="19"/>
  <c r="M210" i="19" s="1"/>
  <c r="B210" i="19" s="1"/>
  <c r="C210" i="19" s="1"/>
  <c r="X210" i="1"/>
  <c r="M210" i="1" s="1"/>
  <c r="B210" i="1" s="1"/>
  <c r="C210" i="1" s="1"/>
  <c r="X204" i="27"/>
  <c r="M204" i="27" s="1"/>
  <c r="B204" i="27" s="1"/>
  <c r="C204" i="27" s="1"/>
  <c r="X204" i="26"/>
  <c r="M204" i="26" s="1"/>
  <c r="B204" i="26" s="1"/>
  <c r="C204" i="26" s="1"/>
  <c r="X204" i="24"/>
  <c r="M204" i="24" s="1"/>
  <c r="B204" i="24" s="1"/>
  <c r="C204" i="24" s="1"/>
  <c r="X204" i="25"/>
  <c r="M204" i="25" s="1"/>
  <c r="B204" i="25" s="1"/>
  <c r="C204" i="25" s="1"/>
  <c r="X204" i="21"/>
  <c r="M204" i="21" s="1"/>
  <c r="B204" i="21" s="1"/>
  <c r="C204" i="21" s="1"/>
  <c r="X204" i="23"/>
  <c r="M204" i="23" s="1"/>
  <c r="B204" i="23" s="1"/>
  <c r="C204" i="23" s="1"/>
  <c r="X204" i="22"/>
  <c r="M204" i="22" s="1"/>
  <c r="B204" i="22" s="1"/>
  <c r="C204" i="22" s="1"/>
  <c r="X204" i="20"/>
  <c r="M204" i="20" s="1"/>
  <c r="B204" i="20" s="1"/>
  <c r="C204" i="20" s="1"/>
  <c r="X204" i="19"/>
  <c r="M204" i="19" s="1"/>
  <c r="B204" i="19" s="1"/>
  <c r="C204" i="19" s="1"/>
  <c r="X204" i="17"/>
  <c r="M204" i="17" s="1"/>
  <c r="B204" i="17" s="1"/>
  <c r="C204" i="17" s="1"/>
  <c r="X204" i="18"/>
  <c r="M204" i="18" s="1"/>
  <c r="B204" i="18" s="1"/>
  <c r="C204" i="18" s="1"/>
  <c r="X204" i="1"/>
  <c r="M204" i="1" s="1"/>
  <c r="B204" i="1" s="1"/>
  <c r="C204" i="1" s="1"/>
  <c r="X219" i="27"/>
  <c r="M219" i="27" s="1"/>
  <c r="B219" i="27" s="1"/>
  <c r="C219" i="27" s="1"/>
  <c r="X219" i="26"/>
  <c r="M219" i="26" s="1"/>
  <c r="B219" i="26" s="1"/>
  <c r="C219" i="26" s="1"/>
  <c r="X219" i="23"/>
  <c r="M219" i="23" s="1"/>
  <c r="B219" i="23" s="1"/>
  <c r="C219" i="23" s="1"/>
  <c r="X219" i="25"/>
  <c r="M219" i="25" s="1"/>
  <c r="B219" i="25" s="1"/>
  <c r="C219" i="25" s="1"/>
  <c r="X219" i="21"/>
  <c r="M219" i="21" s="1"/>
  <c r="B219" i="21" s="1"/>
  <c r="C219" i="21" s="1"/>
  <c r="X219" i="22"/>
  <c r="M219" i="22" s="1"/>
  <c r="B219" i="22" s="1"/>
  <c r="C219" i="22" s="1"/>
  <c r="X219" i="20"/>
  <c r="M219" i="20" s="1"/>
  <c r="B219" i="20" s="1"/>
  <c r="C219" i="20" s="1"/>
  <c r="X219" i="17"/>
  <c r="M219" i="17" s="1"/>
  <c r="B219" i="17" s="1"/>
  <c r="C219" i="17" s="1"/>
  <c r="X219" i="18"/>
  <c r="M219" i="18" s="1"/>
  <c r="B219" i="18" s="1"/>
  <c r="C219" i="18" s="1"/>
  <c r="X219" i="19"/>
  <c r="M219" i="19" s="1"/>
  <c r="B219" i="19" s="1"/>
  <c r="C219" i="19" s="1"/>
  <c r="X219" i="24"/>
  <c r="M219" i="24" s="1"/>
  <c r="B219" i="24" s="1"/>
  <c r="C219" i="24" s="1"/>
  <c r="X219" i="1"/>
  <c r="M219" i="1" s="1"/>
  <c r="B219" i="1" s="1"/>
  <c r="C219" i="1" s="1"/>
  <c r="M218" i="20"/>
  <c r="B218" i="20" s="1"/>
  <c r="C218" i="20" s="1"/>
  <c r="M218" i="17"/>
  <c r="B218" i="17" s="1"/>
  <c r="C218" i="17" s="1"/>
  <c r="M218" i="26"/>
  <c r="B218" i="26" s="1"/>
  <c r="C218" i="26" s="1"/>
  <c r="M218" i="21"/>
  <c r="B218" i="21" s="1"/>
  <c r="C218" i="21" s="1"/>
  <c r="M218" i="24"/>
  <c r="B218" i="24" s="1"/>
  <c r="C218" i="24" s="1"/>
  <c r="M218" i="27"/>
  <c r="B218" i="27" s="1"/>
  <c r="C218" i="27" s="1"/>
  <c r="M218" i="1"/>
  <c r="B218" i="1" s="1"/>
  <c r="C218" i="1" s="1"/>
  <c r="M218" i="18"/>
  <c r="B218" i="18" s="1"/>
  <c r="C218" i="18" s="1"/>
  <c r="M218" i="22"/>
  <c r="B218" i="22" s="1"/>
  <c r="C218" i="22" s="1"/>
  <c r="X224" i="27"/>
  <c r="X224" i="26"/>
  <c r="X224" i="25"/>
  <c r="X224" i="24"/>
  <c r="X224" i="22"/>
  <c r="X224" i="20"/>
  <c r="X224" i="21"/>
  <c r="X224" i="18"/>
  <c r="X224" i="23"/>
  <c r="X224" i="17"/>
  <c r="X224" i="19"/>
  <c r="X224" i="1"/>
  <c r="M218" i="23"/>
  <c r="B218" i="23" s="1"/>
  <c r="C218" i="23" s="1"/>
  <c r="M218" i="19"/>
  <c r="B218" i="19" s="1"/>
  <c r="C218" i="19" s="1"/>
  <c r="M218" i="25"/>
  <c r="B218" i="25" s="1"/>
  <c r="C218" i="25" s="1"/>
  <c r="AO95" i="2"/>
  <c r="K279" i="2"/>
  <c r="I279" i="2"/>
  <c r="J279" i="2"/>
  <c r="N279" i="2"/>
  <c r="O279" i="2" s="1"/>
  <c r="P279" i="2" s="1"/>
  <c r="M279" i="2"/>
  <c r="F279" i="2"/>
  <c r="Q279" i="2" s="1"/>
  <c r="H279" i="2"/>
  <c r="L279" i="2"/>
  <c r="G279" i="2"/>
  <c r="M259" i="2"/>
  <c r="G259" i="2"/>
  <c r="F259" i="2"/>
  <c r="Q259" i="2" s="1"/>
  <c r="K259" i="2"/>
  <c r="N259" i="2"/>
  <c r="O259" i="2" s="1"/>
  <c r="P259" i="2" s="1"/>
  <c r="L259" i="2"/>
  <c r="I259" i="2"/>
  <c r="J259" i="2"/>
  <c r="H259" i="2"/>
  <c r="H269" i="2"/>
  <c r="L269" i="2"/>
  <c r="G269" i="2"/>
  <c r="K269" i="2"/>
  <c r="J269" i="2"/>
  <c r="M269" i="2"/>
  <c r="F269" i="2"/>
  <c r="Q269" i="2" s="1"/>
  <c r="N269" i="2"/>
  <c r="O269" i="2" s="1"/>
  <c r="P269" i="2" s="1"/>
  <c r="I269" i="2"/>
  <c r="K264" i="2"/>
  <c r="F264" i="2"/>
  <c r="Q264" i="2" s="1"/>
  <c r="N264" i="2"/>
  <c r="O264" i="2" s="1"/>
  <c r="P264" i="2" s="1"/>
  <c r="J264" i="2"/>
  <c r="M264" i="2"/>
  <c r="H264" i="2"/>
  <c r="I264" i="2"/>
  <c r="G264" i="2"/>
  <c r="L264" i="2"/>
  <c r="H274" i="2"/>
  <c r="F274" i="2"/>
  <c r="Q274" i="2" s="1"/>
  <c r="K274" i="2"/>
  <c r="G274" i="2"/>
  <c r="M274" i="2"/>
  <c r="J274" i="2"/>
  <c r="L274" i="2"/>
  <c r="I274" i="2"/>
  <c r="N274" i="2"/>
  <c r="O274" i="2" s="1"/>
  <c r="P274" i="2" s="1"/>
  <c r="B162" i="1"/>
  <c r="B42" i="1"/>
  <c r="C41" i="1"/>
  <c r="N41" i="1"/>
  <c r="N101" i="1"/>
  <c r="C101" i="1"/>
  <c r="N161" i="1"/>
  <c r="C161" i="1"/>
  <c r="B102" i="1"/>
  <c r="AC236" i="21" l="1"/>
  <c r="N236" i="21" s="1"/>
  <c r="AC236" i="19"/>
  <c r="N236" i="19" s="1"/>
  <c r="AC236" i="17"/>
  <c r="N236" i="17" s="1"/>
  <c r="AC236" i="27"/>
  <c r="N236" i="27" s="1"/>
  <c r="AC236" i="26"/>
  <c r="N236" i="26" s="1"/>
  <c r="AC236" i="25"/>
  <c r="N236" i="25" s="1"/>
  <c r="AC236" i="24"/>
  <c r="N236" i="24" s="1"/>
  <c r="AC236" i="23"/>
  <c r="N236" i="23" s="1"/>
  <c r="AC236" i="22"/>
  <c r="N236" i="22" s="1"/>
  <c r="AC236" i="20"/>
  <c r="N236" i="20" s="1"/>
  <c r="AC236" i="18"/>
  <c r="N236" i="18" s="1"/>
  <c r="AC236" i="1"/>
  <c r="R285" i="2"/>
  <c r="C286" i="2"/>
  <c r="C291" i="2"/>
  <c r="X96" i="2"/>
  <c r="D254" i="2"/>
  <c r="X199" i="27"/>
  <c r="M199" i="27" s="1"/>
  <c r="B199" i="27" s="1"/>
  <c r="C199" i="27" s="1"/>
  <c r="X199" i="21"/>
  <c r="M199" i="21" s="1"/>
  <c r="B199" i="21" s="1"/>
  <c r="C199" i="21" s="1"/>
  <c r="X199" i="22"/>
  <c r="M199" i="22" s="1"/>
  <c r="B199" i="22" s="1"/>
  <c r="C199" i="22" s="1"/>
  <c r="AC90" i="2"/>
  <c r="Y90" i="2"/>
  <c r="F200" i="1"/>
  <c r="K200" i="1" s="1"/>
  <c r="X199" i="24"/>
  <c r="M199" i="24" s="1"/>
  <c r="B199" i="24" s="1"/>
  <c r="C199" i="24" s="1"/>
  <c r="X199" i="20"/>
  <c r="M199" i="20" s="1"/>
  <c r="B199" i="20" s="1"/>
  <c r="C199" i="20" s="1"/>
  <c r="X199" i="19"/>
  <c r="M199" i="19" s="1"/>
  <c r="B199" i="19" s="1"/>
  <c r="C199" i="19" s="1"/>
  <c r="X199" i="26"/>
  <c r="M199" i="26" s="1"/>
  <c r="B199" i="26" s="1"/>
  <c r="C199" i="26" s="1"/>
  <c r="X199" i="25"/>
  <c r="M199" i="25" s="1"/>
  <c r="B199" i="25" s="1"/>
  <c r="C199" i="25" s="1"/>
  <c r="X199" i="18"/>
  <c r="M199" i="18" s="1"/>
  <c r="B199" i="18" s="1"/>
  <c r="C199" i="18" s="1"/>
  <c r="E200" i="1"/>
  <c r="X199" i="23"/>
  <c r="M199" i="23" s="1"/>
  <c r="B199" i="23" s="1"/>
  <c r="C199" i="23" s="1"/>
  <c r="X199" i="17"/>
  <c r="M199" i="17" s="1"/>
  <c r="B199" i="17" s="1"/>
  <c r="C199" i="17" s="1"/>
  <c r="X199" i="1"/>
  <c r="M199" i="1" s="1"/>
  <c r="B199" i="1" s="1"/>
  <c r="C199" i="1" s="1"/>
  <c r="Z89" i="2"/>
  <c r="E200" i="18"/>
  <c r="E200" i="19"/>
  <c r="F200" i="17"/>
  <c r="K200" i="17" s="1"/>
  <c r="F200" i="19"/>
  <c r="K200" i="19" s="1"/>
  <c r="AQ89" i="2"/>
  <c r="AT89" i="2"/>
  <c r="E200" i="22"/>
  <c r="F200" i="18"/>
  <c r="K200" i="18" s="1"/>
  <c r="AT90" i="2"/>
  <c r="C271" i="2"/>
  <c r="AC221" i="27"/>
  <c r="N221" i="27" s="1"/>
  <c r="AC221" i="26"/>
  <c r="N221" i="26" s="1"/>
  <c r="AC221" i="25"/>
  <c r="N221" i="25" s="1"/>
  <c r="AC221" i="23"/>
  <c r="N221" i="23" s="1"/>
  <c r="AC221" i="24"/>
  <c r="N221" i="24" s="1"/>
  <c r="AC221" i="22"/>
  <c r="N221" i="22" s="1"/>
  <c r="AC221" i="20"/>
  <c r="N221" i="20" s="1"/>
  <c r="AC221" i="21"/>
  <c r="N221" i="21" s="1"/>
  <c r="AC221" i="19"/>
  <c r="N221" i="19" s="1"/>
  <c r="AC221" i="18"/>
  <c r="N221" i="18" s="1"/>
  <c r="AC221" i="17"/>
  <c r="N221" i="17" s="1"/>
  <c r="AC221" i="1"/>
  <c r="N221" i="1" s="1"/>
  <c r="R270" i="2"/>
  <c r="C266" i="2"/>
  <c r="AC216" i="27"/>
  <c r="N216" i="27" s="1"/>
  <c r="AC216" i="26"/>
  <c r="N216" i="26" s="1"/>
  <c r="AC216" i="25"/>
  <c r="N216" i="25" s="1"/>
  <c r="AC216" i="21"/>
  <c r="N216" i="21" s="1"/>
  <c r="AC216" i="19"/>
  <c r="N216" i="19" s="1"/>
  <c r="AC216" i="17"/>
  <c r="N216" i="17" s="1"/>
  <c r="AC216" i="23"/>
  <c r="N216" i="23" s="1"/>
  <c r="AC216" i="22"/>
  <c r="N216" i="22" s="1"/>
  <c r="AC216" i="24"/>
  <c r="N216" i="24" s="1"/>
  <c r="AC216" i="18"/>
  <c r="N216" i="18" s="1"/>
  <c r="AC216" i="20"/>
  <c r="N216" i="20" s="1"/>
  <c r="AC216" i="1"/>
  <c r="N216" i="1" s="1"/>
  <c r="R265" i="2"/>
  <c r="D281" i="2"/>
  <c r="E206" i="26"/>
  <c r="F206" i="18"/>
  <c r="K206" i="18" s="1"/>
  <c r="F206" i="20"/>
  <c r="K206" i="20" s="1"/>
  <c r="F206" i="24"/>
  <c r="K206" i="24" s="1"/>
  <c r="E206" i="20"/>
  <c r="E206" i="27"/>
  <c r="F206" i="27"/>
  <c r="K206" i="27" s="1"/>
  <c r="AS90" i="2"/>
  <c r="C281" i="2"/>
  <c r="AC231" i="26"/>
  <c r="N231" i="26" s="1"/>
  <c r="AC231" i="27"/>
  <c r="N231" i="27" s="1"/>
  <c r="AC231" i="24"/>
  <c r="N231" i="24" s="1"/>
  <c r="AC231" i="23"/>
  <c r="N231" i="23" s="1"/>
  <c r="AC231" i="25"/>
  <c r="N231" i="25" s="1"/>
  <c r="AC231" i="22"/>
  <c r="N231" i="22" s="1"/>
  <c r="AC231" i="20"/>
  <c r="N231" i="20" s="1"/>
  <c r="AC231" i="18"/>
  <c r="N231" i="18" s="1"/>
  <c r="AC231" i="17"/>
  <c r="N231" i="17" s="1"/>
  <c r="AC231" i="19"/>
  <c r="N231" i="19" s="1"/>
  <c r="AC231" i="21"/>
  <c r="N231" i="21" s="1"/>
  <c r="AC231" i="1"/>
  <c r="R280" i="2"/>
  <c r="F200" i="20"/>
  <c r="K200" i="20" s="1"/>
  <c r="F200" i="23"/>
  <c r="K200" i="23" s="1"/>
  <c r="AA89" i="2"/>
  <c r="AU89" i="2"/>
  <c r="E200" i="17"/>
  <c r="E200" i="26"/>
  <c r="AA90" i="2"/>
  <c r="Y89" i="2"/>
  <c r="AS89" i="2"/>
  <c r="E200" i="21"/>
  <c r="F200" i="24"/>
  <c r="K200" i="24" s="1"/>
  <c r="AC211" i="26"/>
  <c r="N211" i="26" s="1"/>
  <c r="AC211" i="24"/>
  <c r="N211" i="24" s="1"/>
  <c r="AC211" i="27"/>
  <c r="N211" i="27" s="1"/>
  <c r="AC211" i="25"/>
  <c r="N211" i="25" s="1"/>
  <c r="AC211" i="23"/>
  <c r="N211" i="23" s="1"/>
  <c r="AC211" i="22"/>
  <c r="N211" i="22" s="1"/>
  <c r="AC211" i="21"/>
  <c r="N211" i="21" s="1"/>
  <c r="AC211" i="20"/>
  <c r="N211" i="20" s="1"/>
  <c r="AC211" i="19"/>
  <c r="N211" i="19" s="1"/>
  <c r="AC211" i="18"/>
  <c r="N211" i="18" s="1"/>
  <c r="AC211" i="17"/>
  <c r="N211" i="17" s="1"/>
  <c r="AC211" i="1"/>
  <c r="N211" i="1" s="1"/>
  <c r="F260" i="2"/>
  <c r="R260" i="2"/>
  <c r="D285" i="2"/>
  <c r="D291" i="2" s="1"/>
  <c r="F206" i="22"/>
  <c r="K206" i="22" s="1"/>
  <c r="E206" i="22"/>
  <c r="E206" i="24"/>
  <c r="F206" i="1"/>
  <c r="K206" i="1" s="1"/>
  <c r="E206" i="19"/>
  <c r="E200" i="27"/>
  <c r="E200" i="20"/>
  <c r="D265" i="2"/>
  <c r="D271" i="2" s="1"/>
  <c r="AR90" i="2"/>
  <c r="D280" i="2"/>
  <c r="D286" i="2" s="1"/>
  <c r="Q254" i="2"/>
  <c r="G254" i="2"/>
  <c r="H254" i="2" s="1"/>
  <c r="I254" i="2" s="1"/>
  <c r="J254" i="2" s="1"/>
  <c r="K254" i="2" s="1"/>
  <c r="M254" i="2" s="1"/>
  <c r="N254" i="2" s="1"/>
  <c r="O254" i="2" s="1"/>
  <c r="P254" i="2" s="1"/>
  <c r="F200" i="22"/>
  <c r="K200" i="22" s="1"/>
  <c r="AB89" i="2"/>
  <c r="C276" i="2"/>
  <c r="AC226" i="22"/>
  <c r="N226" i="22" s="1"/>
  <c r="AC226" i="20"/>
  <c r="N226" i="20" s="1"/>
  <c r="AC226" i="18"/>
  <c r="N226" i="18" s="1"/>
  <c r="AC226" i="25"/>
  <c r="N226" i="25" s="1"/>
  <c r="AC226" i="27"/>
  <c r="N226" i="27" s="1"/>
  <c r="AC226" i="26"/>
  <c r="N226" i="26" s="1"/>
  <c r="AC226" i="21"/>
  <c r="N226" i="21" s="1"/>
  <c r="AC226" i="23"/>
  <c r="N226" i="23" s="1"/>
  <c r="AC226" i="24"/>
  <c r="N226" i="24" s="1"/>
  <c r="AC226" i="19"/>
  <c r="N226" i="19" s="1"/>
  <c r="AC226" i="17"/>
  <c r="N226" i="17" s="1"/>
  <c r="R275" i="2"/>
  <c r="AC226" i="1"/>
  <c r="AB90" i="2"/>
  <c r="F200" i="21"/>
  <c r="K200" i="21" s="1"/>
  <c r="X215" i="27"/>
  <c r="M215" i="27" s="1"/>
  <c r="B215" i="27" s="1"/>
  <c r="C215" i="27" s="1"/>
  <c r="X215" i="25"/>
  <c r="M215" i="25" s="1"/>
  <c r="B215" i="25" s="1"/>
  <c r="C215" i="25" s="1"/>
  <c r="X215" i="26"/>
  <c r="M215" i="26" s="1"/>
  <c r="B215" i="26" s="1"/>
  <c r="C215" i="26" s="1"/>
  <c r="X215" i="24"/>
  <c r="M215" i="24" s="1"/>
  <c r="B215" i="24" s="1"/>
  <c r="C215" i="24" s="1"/>
  <c r="X215" i="23"/>
  <c r="M215" i="23" s="1"/>
  <c r="B215" i="23" s="1"/>
  <c r="C215" i="23" s="1"/>
  <c r="X215" i="20"/>
  <c r="M215" i="20" s="1"/>
  <c r="B215" i="20" s="1"/>
  <c r="C215" i="20" s="1"/>
  <c r="X215" i="19"/>
  <c r="M215" i="19" s="1"/>
  <c r="B215" i="19" s="1"/>
  <c r="C215" i="19" s="1"/>
  <c r="X215" i="22"/>
  <c r="M215" i="22" s="1"/>
  <c r="B215" i="22" s="1"/>
  <c r="C215" i="22" s="1"/>
  <c r="X215" i="21"/>
  <c r="M215" i="21" s="1"/>
  <c r="B215" i="21" s="1"/>
  <c r="C215" i="21" s="1"/>
  <c r="X215" i="18"/>
  <c r="M215" i="18" s="1"/>
  <c r="B215" i="18" s="1"/>
  <c r="C215" i="18" s="1"/>
  <c r="X215" i="17"/>
  <c r="M215" i="17" s="1"/>
  <c r="B215" i="17" s="1"/>
  <c r="C215" i="17" s="1"/>
  <c r="X215" i="1"/>
  <c r="M215" i="1" s="1"/>
  <c r="B215" i="1" s="1"/>
  <c r="C215" i="1" s="1"/>
  <c r="X225" i="27"/>
  <c r="M225" i="27" s="1"/>
  <c r="B225" i="27" s="1"/>
  <c r="C225" i="27" s="1"/>
  <c r="X225" i="26"/>
  <c r="M225" i="26" s="1"/>
  <c r="B225" i="26" s="1"/>
  <c r="C225" i="26" s="1"/>
  <c r="X225" i="24"/>
  <c r="M225" i="24" s="1"/>
  <c r="B225" i="24" s="1"/>
  <c r="C225" i="24" s="1"/>
  <c r="X225" i="25"/>
  <c r="M225" i="25" s="1"/>
  <c r="B225" i="25" s="1"/>
  <c r="C225" i="25" s="1"/>
  <c r="X225" i="21"/>
  <c r="M225" i="21" s="1"/>
  <c r="B225" i="21" s="1"/>
  <c r="C225" i="21" s="1"/>
  <c r="X225" i="22"/>
  <c r="M225" i="22" s="1"/>
  <c r="B225" i="22" s="1"/>
  <c r="C225" i="22" s="1"/>
  <c r="X225" i="23"/>
  <c r="M225" i="23" s="1"/>
  <c r="B225" i="23" s="1"/>
  <c r="C225" i="23" s="1"/>
  <c r="X225" i="20"/>
  <c r="M225" i="20" s="1"/>
  <c r="B225" i="20" s="1"/>
  <c r="C225" i="20" s="1"/>
  <c r="X225" i="19"/>
  <c r="M225" i="19" s="1"/>
  <c r="B225" i="19" s="1"/>
  <c r="C225" i="19" s="1"/>
  <c r="X225" i="17"/>
  <c r="M225" i="17" s="1"/>
  <c r="B225" i="17" s="1"/>
  <c r="C225" i="17" s="1"/>
  <c r="X225" i="18"/>
  <c r="M225" i="18" s="1"/>
  <c r="B225" i="18" s="1"/>
  <c r="C225" i="18" s="1"/>
  <c r="X225" i="1"/>
  <c r="M225" i="1" s="1"/>
  <c r="X216" i="27"/>
  <c r="M216" i="27" s="1"/>
  <c r="B216" i="27" s="1"/>
  <c r="C216" i="27" s="1"/>
  <c r="X216" i="25"/>
  <c r="M216" i="25" s="1"/>
  <c r="B216" i="25" s="1"/>
  <c r="C216" i="25" s="1"/>
  <c r="X216" i="26"/>
  <c r="M216" i="26" s="1"/>
  <c r="B216" i="26" s="1"/>
  <c r="C216" i="26" s="1"/>
  <c r="X216" i="24"/>
  <c r="M216" i="24" s="1"/>
  <c r="B216" i="24" s="1"/>
  <c r="C216" i="24" s="1"/>
  <c r="X216" i="23"/>
  <c r="M216" i="23" s="1"/>
  <c r="B216" i="23" s="1"/>
  <c r="C216" i="23" s="1"/>
  <c r="X216" i="20"/>
  <c r="M216" i="20" s="1"/>
  <c r="B216" i="20" s="1"/>
  <c r="C216" i="20" s="1"/>
  <c r="X216" i="19"/>
  <c r="M216" i="19" s="1"/>
  <c r="B216" i="19" s="1"/>
  <c r="C216" i="19" s="1"/>
  <c r="X216" i="21"/>
  <c r="M216" i="21" s="1"/>
  <c r="B216" i="21" s="1"/>
  <c r="C216" i="21" s="1"/>
  <c r="X216" i="18"/>
  <c r="M216" i="18" s="1"/>
  <c r="B216" i="18" s="1"/>
  <c r="C216" i="18" s="1"/>
  <c r="X216" i="22"/>
  <c r="M216" i="22" s="1"/>
  <c r="B216" i="22" s="1"/>
  <c r="C216" i="22" s="1"/>
  <c r="X216" i="17"/>
  <c r="M216" i="17" s="1"/>
  <c r="B216" i="17" s="1"/>
  <c r="C216" i="17" s="1"/>
  <c r="X216" i="1"/>
  <c r="M216" i="1" s="1"/>
  <c r="B216" i="1" s="1"/>
  <c r="C216" i="1" s="1"/>
  <c r="X220" i="27"/>
  <c r="M220" i="27" s="1"/>
  <c r="B220" i="27" s="1"/>
  <c r="C220" i="27" s="1"/>
  <c r="X220" i="26"/>
  <c r="M220" i="26" s="1"/>
  <c r="B220" i="26" s="1"/>
  <c r="C220" i="26" s="1"/>
  <c r="X220" i="23"/>
  <c r="M220" i="23" s="1"/>
  <c r="B220" i="23" s="1"/>
  <c r="C220" i="23" s="1"/>
  <c r="X220" i="25"/>
  <c r="M220" i="25" s="1"/>
  <c r="B220" i="25" s="1"/>
  <c r="C220" i="25" s="1"/>
  <c r="X220" i="21"/>
  <c r="M220" i="21" s="1"/>
  <c r="B220" i="21" s="1"/>
  <c r="C220" i="21" s="1"/>
  <c r="X220" i="22"/>
  <c r="M220" i="22" s="1"/>
  <c r="B220" i="22" s="1"/>
  <c r="C220" i="22" s="1"/>
  <c r="X220" i="20"/>
  <c r="M220" i="20" s="1"/>
  <c r="B220" i="20" s="1"/>
  <c r="C220" i="20" s="1"/>
  <c r="X220" i="17"/>
  <c r="M220" i="17" s="1"/>
  <c r="B220" i="17" s="1"/>
  <c r="C220" i="17" s="1"/>
  <c r="X220" i="19"/>
  <c r="M220" i="19" s="1"/>
  <c r="B220" i="19" s="1"/>
  <c r="C220" i="19" s="1"/>
  <c r="X220" i="24"/>
  <c r="M220" i="24" s="1"/>
  <c r="B220" i="24" s="1"/>
  <c r="C220" i="24" s="1"/>
  <c r="X220" i="18"/>
  <c r="M220" i="18" s="1"/>
  <c r="B220" i="18" s="1"/>
  <c r="C220" i="18" s="1"/>
  <c r="X220" i="1"/>
  <c r="M220" i="1" s="1"/>
  <c r="B220" i="1" s="1"/>
  <c r="C220" i="1" s="1"/>
  <c r="X230" i="27"/>
  <c r="X230" i="25"/>
  <c r="X230" i="26"/>
  <c r="X230" i="22"/>
  <c r="X230" i="20"/>
  <c r="X230" i="24"/>
  <c r="X230" i="19"/>
  <c r="X230" i="18"/>
  <c r="X230" i="21"/>
  <c r="X230" i="17"/>
  <c r="X230" i="23"/>
  <c r="X230" i="1"/>
  <c r="M224" i="23"/>
  <c r="B224" i="23" s="1"/>
  <c r="C224" i="23" s="1"/>
  <c r="M224" i="22"/>
  <c r="B224" i="22" s="1"/>
  <c r="C224" i="22" s="1"/>
  <c r="M224" i="27"/>
  <c r="B224" i="27" s="1"/>
  <c r="C224" i="27" s="1"/>
  <c r="M224" i="1"/>
  <c r="M224" i="18"/>
  <c r="B224" i="18" s="1"/>
  <c r="C224" i="18" s="1"/>
  <c r="M224" i="24"/>
  <c r="B224" i="24" s="1"/>
  <c r="C224" i="24" s="1"/>
  <c r="M224" i="19"/>
  <c r="B224" i="19" s="1"/>
  <c r="C224" i="19" s="1"/>
  <c r="M224" i="21"/>
  <c r="B224" i="21" s="1"/>
  <c r="C224" i="21" s="1"/>
  <c r="M224" i="25"/>
  <c r="B224" i="25" s="1"/>
  <c r="C224" i="25" s="1"/>
  <c r="M224" i="17"/>
  <c r="B224" i="17" s="1"/>
  <c r="C224" i="17" s="1"/>
  <c r="M224" i="20"/>
  <c r="B224" i="20" s="1"/>
  <c r="C224" i="20" s="1"/>
  <c r="M224" i="26"/>
  <c r="B224" i="26" s="1"/>
  <c r="C224" i="26" s="1"/>
  <c r="AO96" i="2"/>
  <c r="M275" i="2"/>
  <c r="J275" i="2"/>
  <c r="L275" i="2"/>
  <c r="H275" i="2"/>
  <c r="F275" i="2"/>
  <c r="Q275" i="2" s="1"/>
  <c r="G275" i="2"/>
  <c r="N275" i="2"/>
  <c r="O275" i="2" s="1"/>
  <c r="P275" i="2" s="1"/>
  <c r="I275" i="2"/>
  <c r="K275" i="2"/>
  <c r="K265" i="2"/>
  <c r="I265" i="2"/>
  <c r="F265" i="2"/>
  <c r="Q265" i="2" s="1"/>
  <c r="H265" i="2"/>
  <c r="N265" i="2"/>
  <c r="O265" i="2" s="1"/>
  <c r="P265" i="2" s="1"/>
  <c r="G265" i="2"/>
  <c r="L265" i="2"/>
  <c r="M265" i="2"/>
  <c r="J265" i="2"/>
  <c r="H270" i="2"/>
  <c r="L270" i="2"/>
  <c r="F270" i="2"/>
  <c r="Q270" i="2" s="1"/>
  <c r="G270" i="2"/>
  <c r="K270" i="2"/>
  <c r="J270" i="2"/>
  <c r="M270" i="2"/>
  <c r="I270" i="2"/>
  <c r="N270" i="2"/>
  <c r="O270" i="2" s="1"/>
  <c r="P270" i="2" s="1"/>
  <c r="K285" i="2"/>
  <c r="M285" i="2"/>
  <c r="N285" i="2"/>
  <c r="O285" i="2" s="1"/>
  <c r="P285" i="2" s="1"/>
  <c r="F285" i="2"/>
  <c r="Q285" i="2" s="1"/>
  <c r="J285" i="2"/>
  <c r="I285" i="2"/>
  <c r="G285" i="2"/>
  <c r="H285" i="2"/>
  <c r="L285" i="2"/>
  <c r="M280" i="2"/>
  <c r="K280" i="2"/>
  <c r="G280" i="2"/>
  <c r="N280" i="2"/>
  <c r="O280" i="2" s="1"/>
  <c r="P280" i="2" s="1"/>
  <c r="I280" i="2"/>
  <c r="H280" i="2"/>
  <c r="J280" i="2"/>
  <c r="L280" i="2"/>
  <c r="F280" i="2"/>
  <c r="Q280" i="2" s="1"/>
  <c r="N102" i="1"/>
  <c r="C102" i="1"/>
  <c r="B43" i="1"/>
  <c r="N162" i="1"/>
  <c r="C162" i="1"/>
  <c r="C42" i="1"/>
  <c r="N42" i="1"/>
  <c r="B163" i="1"/>
  <c r="B103" i="1"/>
  <c r="X97" i="2" l="1"/>
  <c r="C292" i="2"/>
  <c r="AC242" i="22"/>
  <c r="N242" i="22" s="1"/>
  <c r="AC242" i="20"/>
  <c r="N242" i="20" s="1"/>
  <c r="AC242" i="18"/>
  <c r="N242" i="18" s="1"/>
  <c r="AC242" i="27"/>
  <c r="N242" i="27" s="1"/>
  <c r="AC242" i="25"/>
  <c r="N242" i="25" s="1"/>
  <c r="AC242" i="26"/>
  <c r="N242" i="26" s="1"/>
  <c r="AC242" i="23"/>
  <c r="N242" i="23" s="1"/>
  <c r="AC242" i="21"/>
  <c r="N242" i="21" s="1"/>
  <c r="AC242" i="19"/>
  <c r="N242" i="19" s="1"/>
  <c r="AC242" i="24"/>
  <c r="N242" i="24" s="1"/>
  <c r="AC242" i="17"/>
  <c r="N242" i="17" s="1"/>
  <c r="AC242" i="1"/>
  <c r="R291" i="2"/>
  <c r="C297" i="2"/>
  <c r="C277" i="2"/>
  <c r="AC227" i="26"/>
  <c r="N227" i="26" s="1"/>
  <c r="AC227" i="24"/>
  <c r="N227" i="24" s="1"/>
  <c r="AC227" i="27"/>
  <c r="N227" i="27" s="1"/>
  <c r="AC227" i="21"/>
  <c r="N227" i="21" s="1"/>
  <c r="AC227" i="20"/>
  <c r="N227" i="20" s="1"/>
  <c r="AC227" i="25"/>
  <c r="N227" i="25" s="1"/>
  <c r="AC227" i="23"/>
  <c r="N227" i="23" s="1"/>
  <c r="AC227" i="19"/>
  <c r="N227" i="19" s="1"/>
  <c r="AC227" i="18"/>
  <c r="N227" i="18" s="1"/>
  <c r="AC227" i="22"/>
  <c r="N227" i="22" s="1"/>
  <c r="AC227" i="17"/>
  <c r="N227" i="17" s="1"/>
  <c r="AC227" i="1"/>
  <c r="R276" i="2"/>
  <c r="D297" i="2"/>
  <c r="AC217" i="27"/>
  <c r="N217" i="27" s="1"/>
  <c r="AC217" i="25"/>
  <c r="N217" i="25" s="1"/>
  <c r="AC217" i="23"/>
  <c r="N217" i="23" s="1"/>
  <c r="AC217" i="26"/>
  <c r="N217" i="26" s="1"/>
  <c r="AC217" i="22"/>
  <c r="N217" i="22" s="1"/>
  <c r="AC217" i="24"/>
  <c r="N217" i="24" s="1"/>
  <c r="AC217" i="21"/>
  <c r="N217" i="21" s="1"/>
  <c r="AC217" i="20"/>
  <c r="N217" i="20" s="1"/>
  <c r="AC217" i="19"/>
  <c r="N217" i="19" s="1"/>
  <c r="AC217" i="17"/>
  <c r="N217" i="17" s="1"/>
  <c r="AC217" i="18"/>
  <c r="N217" i="18" s="1"/>
  <c r="AC217" i="1"/>
  <c r="N217" i="1" s="1"/>
  <c r="F266" i="2"/>
  <c r="R266" i="2"/>
  <c r="C287" i="2"/>
  <c r="AC237" i="27"/>
  <c r="N237" i="27" s="1"/>
  <c r="AC237" i="26"/>
  <c r="N237" i="26" s="1"/>
  <c r="AC237" i="25"/>
  <c r="N237" i="25" s="1"/>
  <c r="AC237" i="23"/>
  <c r="N237" i="23" s="1"/>
  <c r="AC237" i="22"/>
  <c r="N237" i="22" s="1"/>
  <c r="AC237" i="21"/>
  <c r="N237" i="21" s="1"/>
  <c r="AC237" i="24"/>
  <c r="N237" i="24" s="1"/>
  <c r="AC237" i="20"/>
  <c r="N237" i="20" s="1"/>
  <c r="AC237" i="18"/>
  <c r="N237" i="18" s="1"/>
  <c r="AC237" i="17"/>
  <c r="N237" i="17" s="1"/>
  <c r="AC237" i="19"/>
  <c r="N237" i="19" s="1"/>
  <c r="AC237" i="1"/>
  <c r="R286" i="2"/>
  <c r="Q260" i="2"/>
  <c r="G260" i="2"/>
  <c r="H260" i="2" s="1"/>
  <c r="I260" i="2" s="1"/>
  <c r="J260" i="2" s="1"/>
  <c r="K260" i="2" s="1"/>
  <c r="M260" i="2" s="1"/>
  <c r="N260" i="2" s="1"/>
  <c r="O260" i="2" s="1"/>
  <c r="P260" i="2" s="1"/>
  <c r="D277" i="2"/>
  <c r="AU90" i="2"/>
  <c r="C282" i="2"/>
  <c r="AC232" i="25"/>
  <c r="N232" i="25" s="1"/>
  <c r="AC232" i="21"/>
  <c r="N232" i="21" s="1"/>
  <c r="AC232" i="19"/>
  <c r="N232" i="19" s="1"/>
  <c r="AC232" i="17"/>
  <c r="N232" i="17" s="1"/>
  <c r="AC232" i="27"/>
  <c r="N232" i="27" s="1"/>
  <c r="AC232" i="24"/>
  <c r="N232" i="24" s="1"/>
  <c r="AC232" i="22"/>
  <c r="N232" i="22" s="1"/>
  <c r="AC232" i="26"/>
  <c r="N232" i="26" s="1"/>
  <c r="AC232" i="23"/>
  <c r="N232" i="23" s="1"/>
  <c r="AC232" i="18"/>
  <c r="N232" i="18" s="1"/>
  <c r="AC232" i="20"/>
  <c r="N232" i="20" s="1"/>
  <c r="AC232" i="1"/>
  <c r="R281" i="2"/>
  <c r="C272" i="2"/>
  <c r="AC222" i="25"/>
  <c r="N222" i="25" s="1"/>
  <c r="AC222" i="24"/>
  <c r="N222" i="24" s="1"/>
  <c r="AC222" i="22"/>
  <c r="N222" i="22" s="1"/>
  <c r="AC222" i="20"/>
  <c r="N222" i="20" s="1"/>
  <c r="AC222" i="18"/>
  <c r="N222" i="18" s="1"/>
  <c r="AC222" i="27"/>
  <c r="N222" i="27" s="1"/>
  <c r="AC222" i="26"/>
  <c r="N222" i="26" s="1"/>
  <c r="AC222" i="23"/>
  <c r="N222" i="23" s="1"/>
  <c r="AC222" i="19"/>
  <c r="N222" i="19" s="1"/>
  <c r="AC222" i="17"/>
  <c r="N222" i="17" s="1"/>
  <c r="AC222" i="21"/>
  <c r="N222" i="21" s="1"/>
  <c r="AC222" i="1"/>
  <c r="N222" i="1" s="1"/>
  <c r="R271" i="2"/>
  <c r="D260" i="2"/>
  <c r="X205" i="26"/>
  <c r="M205" i="26" s="1"/>
  <c r="B205" i="26" s="1"/>
  <c r="C205" i="26" s="1"/>
  <c r="X205" i="23"/>
  <c r="M205" i="23" s="1"/>
  <c r="B205" i="23" s="1"/>
  <c r="C205" i="23" s="1"/>
  <c r="X205" i="19"/>
  <c r="M205" i="19" s="1"/>
  <c r="B205" i="19" s="1"/>
  <c r="C205" i="19" s="1"/>
  <c r="E206" i="21"/>
  <c r="X205" i="25"/>
  <c r="M205" i="25" s="1"/>
  <c r="B205" i="25" s="1"/>
  <c r="C205" i="25" s="1"/>
  <c r="X205" i="17"/>
  <c r="M205" i="17" s="1"/>
  <c r="B205" i="17" s="1"/>
  <c r="C205" i="17" s="1"/>
  <c r="X205" i="1"/>
  <c r="M205" i="1" s="1"/>
  <c r="B205" i="1" s="1"/>
  <c r="C205" i="1" s="1"/>
  <c r="F206" i="19"/>
  <c r="K206" i="19" s="1"/>
  <c r="E206" i="17"/>
  <c r="Y91" i="2"/>
  <c r="AB91" i="2"/>
  <c r="E206" i="23"/>
  <c r="X205" i="27"/>
  <c r="M205" i="27" s="1"/>
  <c r="B205" i="27" s="1"/>
  <c r="C205" i="27" s="1"/>
  <c r="X205" i="20"/>
  <c r="M205" i="20" s="1"/>
  <c r="B205" i="20" s="1"/>
  <c r="C205" i="20" s="1"/>
  <c r="E212" i="23"/>
  <c r="E206" i="25"/>
  <c r="X205" i="24"/>
  <c r="M205" i="24" s="1"/>
  <c r="B205" i="24" s="1"/>
  <c r="C205" i="24" s="1"/>
  <c r="X205" i="22"/>
  <c r="M205" i="22" s="1"/>
  <c r="B205" i="22" s="1"/>
  <c r="C205" i="22" s="1"/>
  <c r="X205" i="18"/>
  <c r="M205" i="18" s="1"/>
  <c r="B205" i="18" s="1"/>
  <c r="C205" i="18" s="1"/>
  <c r="F206" i="23"/>
  <c r="K206" i="23" s="1"/>
  <c r="E206" i="1"/>
  <c r="E212" i="18"/>
  <c r="AD89" i="2"/>
  <c r="F206" i="25"/>
  <c r="K206" i="25" s="1"/>
  <c r="E206" i="18"/>
  <c r="Z91" i="2"/>
  <c r="F206" i="26"/>
  <c r="K206" i="26" s="1"/>
  <c r="F206" i="17"/>
  <c r="K206" i="17" s="1"/>
  <c r="AR91" i="2"/>
  <c r="X205" i="21"/>
  <c r="M205" i="21" s="1"/>
  <c r="B205" i="21" s="1"/>
  <c r="C205" i="21" s="1"/>
  <c r="F206" i="21"/>
  <c r="K206" i="21" s="1"/>
  <c r="D276" i="2"/>
  <c r="D282" i="2" s="1"/>
  <c r="X221" i="27"/>
  <c r="M221" i="27" s="1"/>
  <c r="B221" i="27" s="1"/>
  <c r="C221" i="27" s="1"/>
  <c r="X221" i="26"/>
  <c r="M221" i="26" s="1"/>
  <c r="B221" i="26" s="1"/>
  <c r="C221" i="26" s="1"/>
  <c r="X221" i="23"/>
  <c r="M221" i="23" s="1"/>
  <c r="B221" i="23" s="1"/>
  <c r="C221" i="23" s="1"/>
  <c r="X221" i="25"/>
  <c r="M221" i="25" s="1"/>
  <c r="B221" i="25" s="1"/>
  <c r="C221" i="25" s="1"/>
  <c r="X221" i="21"/>
  <c r="M221" i="21" s="1"/>
  <c r="B221" i="21" s="1"/>
  <c r="C221" i="21" s="1"/>
  <c r="X221" i="22"/>
  <c r="M221" i="22" s="1"/>
  <c r="B221" i="22" s="1"/>
  <c r="C221" i="22" s="1"/>
  <c r="X221" i="20"/>
  <c r="M221" i="20" s="1"/>
  <c r="B221" i="20" s="1"/>
  <c r="C221" i="20" s="1"/>
  <c r="X221" i="17"/>
  <c r="M221" i="17" s="1"/>
  <c r="B221" i="17" s="1"/>
  <c r="C221" i="17" s="1"/>
  <c r="X221" i="24"/>
  <c r="M221" i="24" s="1"/>
  <c r="B221" i="24" s="1"/>
  <c r="C221" i="24" s="1"/>
  <c r="X221" i="18"/>
  <c r="M221" i="18" s="1"/>
  <c r="B221" i="18" s="1"/>
  <c r="C221" i="18" s="1"/>
  <c r="X221" i="19"/>
  <c r="M221" i="19" s="1"/>
  <c r="B221" i="19" s="1"/>
  <c r="C221" i="19" s="1"/>
  <c r="X221" i="1"/>
  <c r="M221" i="1" s="1"/>
  <c r="B221" i="1" s="1"/>
  <c r="C221" i="1" s="1"/>
  <c r="X231" i="27"/>
  <c r="M231" i="27" s="1"/>
  <c r="B231" i="27" s="1"/>
  <c r="C231" i="27" s="1"/>
  <c r="X231" i="26"/>
  <c r="M231" i="26" s="1"/>
  <c r="B231" i="26" s="1"/>
  <c r="C231" i="26" s="1"/>
  <c r="X231" i="25"/>
  <c r="M231" i="25" s="1"/>
  <c r="B231" i="25" s="1"/>
  <c r="C231" i="25" s="1"/>
  <c r="X231" i="24"/>
  <c r="M231" i="24" s="1"/>
  <c r="B231" i="24" s="1"/>
  <c r="C231" i="24" s="1"/>
  <c r="X231" i="22"/>
  <c r="M231" i="22" s="1"/>
  <c r="B231" i="22" s="1"/>
  <c r="C231" i="22" s="1"/>
  <c r="X231" i="23"/>
  <c r="M231" i="23" s="1"/>
  <c r="B231" i="23" s="1"/>
  <c r="C231" i="23" s="1"/>
  <c r="X231" i="18"/>
  <c r="M231" i="18" s="1"/>
  <c r="B231" i="18" s="1"/>
  <c r="C231" i="18" s="1"/>
  <c r="X231" i="20"/>
  <c r="M231" i="20" s="1"/>
  <c r="B231" i="20" s="1"/>
  <c r="C231" i="20" s="1"/>
  <c r="X231" i="21"/>
  <c r="M231" i="21" s="1"/>
  <c r="B231" i="21" s="1"/>
  <c r="C231" i="21" s="1"/>
  <c r="X231" i="19"/>
  <c r="M231" i="19" s="1"/>
  <c r="B231" i="19" s="1"/>
  <c r="C231" i="19" s="1"/>
  <c r="X231" i="17"/>
  <c r="M231" i="17" s="1"/>
  <c r="B231" i="17" s="1"/>
  <c r="C231" i="17" s="1"/>
  <c r="X231" i="1"/>
  <c r="M231" i="1" s="1"/>
  <c r="X226" i="27"/>
  <c r="M226" i="27" s="1"/>
  <c r="B226" i="27" s="1"/>
  <c r="C226" i="27" s="1"/>
  <c r="X226" i="26"/>
  <c r="M226" i="26" s="1"/>
  <c r="B226" i="26" s="1"/>
  <c r="C226" i="26" s="1"/>
  <c r="X226" i="24"/>
  <c r="M226" i="24" s="1"/>
  <c r="B226" i="24" s="1"/>
  <c r="C226" i="24" s="1"/>
  <c r="X226" i="25"/>
  <c r="M226" i="25" s="1"/>
  <c r="B226" i="25" s="1"/>
  <c r="C226" i="25" s="1"/>
  <c r="X226" i="21"/>
  <c r="M226" i="21" s="1"/>
  <c r="B226" i="21" s="1"/>
  <c r="C226" i="21" s="1"/>
  <c r="X226" i="22"/>
  <c r="M226" i="22" s="1"/>
  <c r="B226" i="22" s="1"/>
  <c r="C226" i="22" s="1"/>
  <c r="X226" i="23"/>
  <c r="M226" i="23" s="1"/>
  <c r="B226" i="23" s="1"/>
  <c r="C226" i="23" s="1"/>
  <c r="X226" i="20"/>
  <c r="M226" i="20" s="1"/>
  <c r="B226" i="20" s="1"/>
  <c r="C226" i="20" s="1"/>
  <c r="X226" i="17"/>
  <c r="M226" i="17" s="1"/>
  <c r="B226" i="17" s="1"/>
  <c r="C226" i="17" s="1"/>
  <c r="X226" i="19"/>
  <c r="M226" i="19" s="1"/>
  <c r="B226" i="19" s="1"/>
  <c r="C226" i="19" s="1"/>
  <c r="X226" i="18"/>
  <c r="M226" i="18" s="1"/>
  <c r="B226" i="18" s="1"/>
  <c r="C226" i="18" s="1"/>
  <c r="X226" i="1"/>
  <c r="M226" i="1" s="1"/>
  <c r="X236" i="27"/>
  <c r="X236" i="26"/>
  <c r="X236" i="25"/>
  <c r="X236" i="24"/>
  <c r="X236" i="22"/>
  <c r="X236" i="20"/>
  <c r="X236" i="21"/>
  <c r="X236" i="19"/>
  <c r="X236" i="23"/>
  <c r="X236" i="17"/>
  <c r="X236" i="18"/>
  <c r="X236" i="1"/>
  <c r="M230" i="1"/>
  <c r="M230" i="18"/>
  <c r="B230" i="18" s="1"/>
  <c r="C230" i="18" s="1"/>
  <c r="M230" i="22"/>
  <c r="B230" i="22" s="1"/>
  <c r="C230" i="22" s="1"/>
  <c r="M230" i="23"/>
  <c r="B230" i="23" s="1"/>
  <c r="C230" i="23" s="1"/>
  <c r="M230" i="19"/>
  <c r="B230" i="19" s="1"/>
  <c r="C230" i="19" s="1"/>
  <c r="M230" i="26"/>
  <c r="B230" i="26" s="1"/>
  <c r="C230" i="26" s="1"/>
  <c r="M230" i="17"/>
  <c r="B230" i="17" s="1"/>
  <c r="C230" i="17" s="1"/>
  <c r="M230" i="24"/>
  <c r="B230" i="24" s="1"/>
  <c r="C230" i="24" s="1"/>
  <c r="M230" i="25"/>
  <c r="B230" i="25" s="1"/>
  <c r="C230" i="25" s="1"/>
  <c r="M230" i="21"/>
  <c r="B230" i="21" s="1"/>
  <c r="C230" i="21" s="1"/>
  <c r="M230" i="20"/>
  <c r="B230" i="20" s="1"/>
  <c r="C230" i="20" s="1"/>
  <c r="M230" i="27"/>
  <c r="B230" i="27" s="1"/>
  <c r="C230" i="27" s="1"/>
  <c r="AO97" i="2"/>
  <c r="K291" i="2"/>
  <c r="N291" i="2"/>
  <c r="O291" i="2" s="1"/>
  <c r="P291" i="2" s="1"/>
  <c r="F291" i="2"/>
  <c r="Q291" i="2" s="1"/>
  <c r="I291" i="2"/>
  <c r="M291" i="2"/>
  <c r="J291" i="2"/>
  <c r="L291" i="2"/>
  <c r="G291" i="2"/>
  <c r="H291" i="2"/>
  <c r="I276" i="2"/>
  <c r="N276" i="2"/>
  <c r="O276" i="2" s="1"/>
  <c r="P276" i="2" s="1"/>
  <c r="G276" i="2"/>
  <c r="L276" i="2"/>
  <c r="H276" i="2"/>
  <c r="F276" i="2"/>
  <c r="Q276" i="2" s="1"/>
  <c r="J276" i="2"/>
  <c r="K276" i="2"/>
  <c r="M276" i="2"/>
  <c r="G281" i="2"/>
  <c r="M281" i="2"/>
  <c r="J281" i="2"/>
  <c r="I281" i="2"/>
  <c r="N281" i="2"/>
  <c r="O281" i="2" s="1"/>
  <c r="P281" i="2" s="1"/>
  <c r="K281" i="2"/>
  <c r="F281" i="2"/>
  <c r="Q281" i="2" s="1"/>
  <c r="L281" i="2"/>
  <c r="H281" i="2"/>
  <c r="M286" i="2"/>
  <c r="G286" i="2"/>
  <c r="H286" i="2"/>
  <c r="K286" i="2"/>
  <c r="J286" i="2"/>
  <c r="N286" i="2"/>
  <c r="O286" i="2" s="1"/>
  <c r="P286" i="2" s="1"/>
  <c r="I286" i="2"/>
  <c r="F286" i="2"/>
  <c r="Q286" i="2" s="1"/>
  <c r="L286" i="2"/>
  <c r="H271" i="2"/>
  <c r="L271" i="2"/>
  <c r="G271" i="2"/>
  <c r="K271" i="2"/>
  <c r="F271" i="2"/>
  <c r="Q271" i="2" s="1"/>
  <c r="J271" i="2"/>
  <c r="M271" i="2"/>
  <c r="I271" i="2"/>
  <c r="N271" i="2"/>
  <c r="O271" i="2" s="1"/>
  <c r="P271" i="2" s="1"/>
  <c r="B164" i="1"/>
  <c r="N163" i="1"/>
  <c r="C163" i="1"/>
  <c r="N103" i="1"/>
  <c r="C103" i="1"/>
  <c r="C43" i="1"/>
  <c r="N43" i="1"/>
  <c r="B224" i="1"/>
  <c r="B44" i="1"/>
  <c r="B104" i="1"/>
  <c r="AC223" i="26" l="1"/>
  <c r="N223" i="26" s="1"/>
  <c r="AC223" i="24"/>
  <c r="N223" i="24" s="1"/>
  <c r="AC223" i="25"/>
  <c r="N223" i="25" s="1"/>
  <c r="AC223" i="27"/>
  <c r="N223" i="27" s="1"/>
  <c r="AC223" i="22"/>
  <c r="N223" i="22" s="1"/>
  <c r="AC223" i="21"/>
  <c r="N223" i="21" s="1"/>
  <c r="AC223" i="23"/>
  <c r="N223" i="23" s="1"/>
  <c r="AC223" i="20"/>
  <c r="N223" i="20" s="1"/>
  <c r="AC223" i="19"/>
  <c r="N223" i="19" s="1"/>
  <c r="AC223" i="17"/>
  <c r="N223" i="17" s="1"/>
  <c r="AC223" i="18"/>
  <c r="N223" i="18" s="1"/>
  <c r="AC223" i="1"/>
  <c r="N223" i="1" s="1"/>
  <c r="F272" i="2"/>
  <c r="R272" i="2"/>
  <c r="C288" i="2"/>
  <c r="AC238" i="27"/>
  <c r="N238" i="27" s="1"/>
  <c r="AC238" i="26"/>
  <c r="N238" i="26" s="1"/>
  <c r="AC238" i="25"/>
  <c r="N238" i="25" s="1"/>
  <c r="AC238" i="24"/>
  <c r="N238" i="24" s="1"/>
  <c r="AC238" i="22"/>
  <c r="N238" i="22" s="1"/>
  <c r="AC238" i="20"/>
  <c r="N238" i="20" s="1"/>
  <c r="AC238" i="18"/>
  <c r="N238" i="18" s="1"/>
  <c r="AC238" i="23"/>
  <c r="N238" i="23" s="1"/>
  <c r="AC238" i="19"/>
  <c r="N238" i="19" s="1"/>
  <c r="AC238" i="21"/>
  <c r="N238" i="21" s="1"/>
  <c r="AC238" i="17"/>
  <c r="N238" i="17" s="1"/>
  <c r="R287" i="2"/>
  <c r="AC238" i="1"/>
  <c r="C293" i="2"/>
  <c r="AC243" i="26"/>
  <c r="N243" i="26" s="1"/>
  <c r="AC243" i="24"/>
  <c r="N243" i="24" s="1"/>
  <c r="AC243" i="27"/>
  <c r="N243" i="27" s="1"/>
  <c r="AC243" i="25"/>
  <c r="N243" i="25" s="1"/>
  <c r="AC243" i="23"/>
  <c r="N243" i="23" s="1"/>
  <c r="AC243" i="22"/>
  <c r="N243" i="22" s="1"/>
  <c r="AC243" i="21"/>
  <c r="N243" i="21" s="1"/>
  <c r="AC243" i="20"/>
  <c r="N243" i="20" s="1"/>
  <c r="AC243" i="19"/>
  <c r="N243" i="19" s="1"/>
  <c r="AC243" i="18"/>
  <c r="N243" i="18" s="1"/>
  <c r="AC243" i="17"/>
  <c r="N243" i="17" s="1"/>
  <c r="AC243" i="1"/>
  <c r="R292" i="2"/>
  <c r="AT91" i="2"/>
  <c r="D287" i="2"/>
  <c r="D293" i="2" s="1"/>
  <c r="D288" i="2"/>
  <c r="D266" i="2"/>
  <c r="AR92" i="2"/>
  <c r="F212" i="27"/>
  <c r="K212" i="27" s="1"/>
  <c r="E212" i="22"/>
  <c r="F212" i="21"/>
  <c r="K212" i="21" s="1"/>
  <c r="X211" i="25"/>
  <c r="M211" i="25" s="1"/>
  <c r="B211" i="25" s="1"/>
  <c r="C211" i="25" s="1"/>
  <c r="X211" i="22"/>
  <c r="M211" i="22" s="1"/>
  <c r="B211" i="22" s="1"/>
  <c r="C211" i="22" s="1"/>
  <c r="X211" i="17"/>
  <c r="M211" i="17" s="1"/>
  <c r="B211" i="17" s="1"/>
  <c r="C211" i="17" s="1"/>
  <c r="F212" i="25"/>
  <c r="K212" i="25" s="1"/>
  <c r="F218" i="22"/>
  <c r="K218" i="22" s="1"/>
  <c r="E212" i="21"/>
  <c r="E218" i="23"/>
  <c r="AC92" i="2"/>
  <c r="F212" i="23"/>
  <c r="K212" i="23" s="1"/>
  <c r="X211" i="27"/>
  <c r="M211" i="27" s="1"/>
  <c r="B211" i="27" s="1"/>
  <c r="C211" i="27" s="1"/>
  <c r="F212" i="1"/>
  <c r="K212" i="1" s="1"/>
  <c r="AD90" i="2"/>
  <c r="AB92" i="2"/>
  <c r="AQ91" i="2"/>
  <c r="F212" i="24"/>
  <c r="K212" i="24" s="1"/>
  <c r="F212" i="22"/>
  <c r="K212" i="22" s="1"/>
  <c r="F212" i="18"/>
  <c r="K212" i="18" s="1"/>
  <c r="X211" i="26"/>
  <c r="M211" i="26" s="1"/>
  <c r="B211" i="26" s="1"/>
  <c r="C211" i="26" s="1"/>
  <c r="X211" i="21"/>
  <c r="M211" i="21" s="1"/>
  <c r="B211" i="21" s="1"/>
  <c r="C211" i="21" s="1"/>
  <c r="X211" i="19"/>
  <c r="M211" i="19" s="1"/>
  <c r="B211" i="19" s="1"/>
  <c r="C211" i="19" s="1"/>
  <c r="E212" i="27"/>
  <c r="E212" i="19"/>
  <c r="E212" i="25"/>
  <c r="F212" i="19"/>
  <c r="K212" i="19" s="1"/>
  <c r="AP91" i="2"/>
  <c r="AA91" i="2"/>
  <c r="F212" i="26"/>
  <c r="K212" i="26" s="1"/>
  <c r="E212" i="24"/>
  <c r="Y92" i="2"/>
  <c r="AA92" i="2"/>
  <c r="F212" i="17"/>
  <c r="K212" i="17" s="1"/>
  <c r="E212" i="20"/>
  <c r="E212" i="26"/>
  <c r="X211" i="24"/>
  <c r="M211" i="24" s="1"/>
  <c r="B211" i="24" s="1"/>
  <c r="C211" i="24" s="1"/>
  <c r="X211" i="18"/>
  <c r="M211" i="18" s="1"/>
  <c r="B211" i="18" s="1"/>
  <c r="C211" i="18" s="1"/>
  <c r="X211" i="1"/>
  <c r="M211" i="1" s="1"/>
  <c r="B211" i="1" s="1"/>
  <c r="C211" i="1" s="1"/>
  <c r="E212" i="1"/>
  <c r="E212" i="17"/>
  <c r="AS91" i="2"/>
  <c r="AQ92" i="2"/>
  <c r="X211" i="23"/>
  <c r="M211" i="23" s="1"/>
  <c r="B211" i="23" s="1"/>
  <c r="C211" i="23" s="1"/>
  <c r="X211" i="20"/>
  <c r="M211" i="20" s="1"/>
  <c r="B211" i="20" s="1"/>
  <c r="C211" i="20" s="1"/>
  <c r="F212" i="20"/>
  <c r="K212" i="20" s="1"/>
  <c r="C283" i="2"/>
  <c r="AC233" i="27"/>
  <c r="N233" i="27" s="1"/>
  <c r="AC233" i="25"/>
  <c r="N233" i="25" s="1"/>
  <c r="AC233" i="23"/>
  <c r="N233" i="23" s="1"/>
  <c r="AC233" i="26"/>
  <c r="N233" i="26" s="1"/>
  <c r="AC233" i="24"/>
  <c r="N233" i="24" s="1"/>
  <c r="AC233" i="22"/>
  <c r="N233" i="22" s="1"/>
  <c r="AC233" i="21"/>
  <c r="N233" i="21" s="1"/>
  <c r="AC233" i="20"/>
  <c r="N233" i="20" s="1"/>
  <c r="AC233" i="19"/>
  <c r="N233" i="19" s="1"/>
  <c r="AC233" i="18"/>
  <c r="N233" i="18" s="1"/>
  <c r="AC233" i="17"/>
  <c r="N233" i="17" s="1"/>
  <c r="AC233" i="1"/>
  <c r="R282" i="2"/>
  <c r="AU91" i="2"/>
  <c r="C278" i="2"/>
  <c r="AC228" i="27"/>
  <c r="N228" i="27" s="1"/>
  <c r="AC228" i="24"/>
  <c r="N228" i="24" s="1"/>
  <c r="AC228" i="23"/>
  <c r="N228" i="23" s="1"/>
  <c r="AC228" i="21"/>
  <c r="N228" i="21" s="1"/>
  <c r="AC228" i="19"/>
  <c r="N228" i="19" s="1"/>
  <c r="AC228" i="17"/>
  <c r="N228" i="17" s="1"/>
  <c r="AC228" i="26"/>
  <c r="N228" i="26" s="1"/>
  <c r="AC228" i="25"/>
  <c r="N228" i="25" s="1"/>
  <c r="AC228" i="22"/>
  <c r="N228" i="22" s="1"/>
  <c r="AC228" i="20"/>
  <c r="N228" i="20" s="1"/>
  <c r="AC228" i="18"/>
  <c r="N228" i="18" s="1"/>
  <c r="AC228" i="1"/>
  <c r="R277" i="2"/>
  <c r="K297" i="2"/>
  <c r="AC248" i="25"/>
  <c r="N248" i="25" s="1"/>
  <c r="AC248" i="21"/>
  <c r="N248" i="21" s="1"/>
  <c r="AC248" i="19"/>
  <c r="N248" i="19" s="1"/>
  <c r="AC248" i="17"/>
  <c r="N248" i="17" s="1"/>
  <c r="AC248" i="27"/>
  <c r="N248" i="27" s="1"/>
  <c r="AC248" i="26"/>
  <c r="N248" i="26" s="1"/>
  <c r="AC248" i="22"/>
  <c r="N248" i="22" s="1"/>
  <c r="AC248" i="23"/>
  <c r="N248" i="23" s="1"/>
  <c r="AC248" i="24"/>
  <c r="N248" i="24" s="1"/>
  <c r="AC248" i="18"/>
  <c r="N248" i="18" s="1"/>
  <c r="AC248" i="20"/>
  <c r="N248" i="20" s="1"/>
  <c r="AC248" i="1"/>
  <c r="N248" i="1" s="1"/>
  <c r="N297" i="2"/>
  <c r="O297" i="2" s="1"/>
  <c r="P297" i="2" s="1"/>
  <c r="F297" i="2"/>
  <c r="Q297" i="2" s="1"/>
  <c r="M297" i="2"/>
  <c r="R297" i="2"/>
  <c r="C298" i="2"/>
  <c r="J297" i="2"/>
  <c r="I297" i="2"/>
  <c r="G297" i="2"/>
  <c r="H297" i="2"/>
  <c r="L297" i="2"/>
  <c r="C303" i="2"/>
  <c r="X98" i="2"/>
  <c r="D292" i="2"/>
  <c r="D298" i="2" s="1"/>
  <c r="AT92" i="2"/>
  <c r="Q266" i="2"/>
  <c r="G266" i="2"/>
  <c r="H266" i="2" s="1"/>
  <c r="I266" i="2" s="1"/>
  <c r="J266" i="2" s="1"/>
  <c r="K266" i="2" s="1"/>
  <c r="M266" i="2" s="1"/>
  <c r="N266" i="2" s="1"/>
  <c r="O266" i="2" s="1"/>
  <c r="P266" i="2" s="1"/>
  <c r="X227" i="27"/>
  <c r="M227" i="27" s="1"/>
  <c r="B227" i="27" s="1"/>
  <c r="C227" i="27" s="1"/>
  <c r="X227" i="26"/>
  <c r="M227" i="26" s="1"/>
  <c r="B227" i="26" s="1"/>
  <c r="C227" i="26" s="1"/>
  <c r="X227" i="24"/>
  <c r="M227" i="24" s="1"/>
  <c r="B227" i="24" s="1"/>
  <c r="C227" i="24" s="1"/>
  <c r="X227" i="25"/>
  <c r="M227" i="25" s="1"/>
  <c r="B227" i="25" s="1"/>
  <c r="C227" i="25" s="1"/>
  <c r="X227" i="21"/>
  <c r="M227" i="21" s="1"/>
  <c r="B227" i="21" s="1"/>
  <c r="C227" i="21" s="1"/>
  <c r="X227" i="22"/>
  <c r="M227" i="22" s="1"/>
  <c r="B227" i="22" s="1"/>
  <c r="C227" i="22" s="1"/>
  <c r="X227" i="23"/>
  <c r="M227" i="23" s="1"/>
  <c r="B227" i="23" s="1"/>
  <c r="C227" i="23" s="1"/>
  <c r="X227" i="20"/>
  <c r="M227" i="20" s="1"/>
  <c r="B227" i="20" s="1"/>
  <c r="C227" i="20" s="1"/>
  <c r="X227" i="19"/>
  <c r="M227" i="19" s="1"/>
  <c r="B227" i="19" s="1"/>
  <c r="C227" i="19" s="1"/>
  <c r="X227" i="17"/>
  <c r="M227" i="17" s="1"/>
  <c r="B227" i="17" s="1"/>
  <c r="C227" i="17" s="1"/>
  <c r="X227" i="18"/>
  <c r="M227" i="18" s="1"/>
  <c r="B227" i="18" s="1"/>
  <c r="C227" i="18" s="1"/>
  <c r="X227" i="1"/>
  <c r="M227" i="1" s="1"/>
  <c r="X232" i="27"/>
  <c r="M232" i="27" s="1"/>
  <c r="B232" i="27" s="1"/>
  <c r="C232" i="27" s="1"/>
  <c r="X232" i="26"/>
  <c r="M232" i="26" s="1"/>
  <c r="B232" i="26" s="1"/>
  <c r="C232" i="26" s="1"/>
  <c r="X232" i="25"/>
  <c r="M232" i="25" s="1"/>
  <c r="B232" i="25" s="1"/>
  <c r="C232" i="25" s="1"/>
  <c r="X232" i="24"/>
  <c r="M232" i="24" s="1"/>
  <c r="B232" i="24" s="1"/>
  <c r="C232" i="24" s="1"/>
  <c r="X232" i="22"/>
  <c r="M232" i="22" s="1"/>
  <c r="B232" i="22" s="1"/>
  <c r="C232" i="22" s="1"/>
  <c r="X232" i="23"/>
  <c r="M232" i="23" s="1"/>
  <c r="B232" i="23" s="1"/>
  <c r="C232" i="23" s="1"/>
  <c r="X232" i="18"/>
  <c r="M232" i="18" s="1"/>
  <c r="B232" i="18" s="1"/>
  <c r="C232" i="18" s="1"/>
  <c r="X232" i="21"/>
  <c r="M232" i="21" s="1"/>
  <c r="B232" i="21" s="1"/>
  <c r="C232" i="21" s="1"/>
  <c r="X232" i="20"/>
  <c r="M232" i="20" s="1"/>
  <c r="B232" i="20" s="1"/>
  <c r="C232" i="20" s="1"/>
  <c r="X232" i="19"/>
  <c r="M232" i="19" s="1"/>
  <c r="B232" i="19" s="1"/>
  <c r="C232" i="19" s="1"/>
  <c r="X232" i="17"/>
  <c r="M232" i="17" s="1"/>
  <c r="B232" i="17" s="1"/>
  <c r="C232" i="17" s="1"/>
  <c r="X232" i="1"/>
  <c r="M232" i="1" s="1"/>
  <c r="X237" i="27"/>
  <c r="M237" i="27" s="1"/>
  <c r="B237" i="27" s="1"/>
  <c r="C237" i="27" s="1"/>
  <c r="X237" i="25"/>
  <c r="M237" i="25" s="1"/>
  <c r="B237" i="25" s="1"/>
  <c r="C237" i="25" s="1"/>
  <c r="X237" i="23"/>
  <c r="M237" i="23" s="1"/>
  <c r="B237" i="23" s="1"/>
  <c r="C237" i="23" s="1"/>
  <c r="X237" i="24"/>
  <c r="M237" i="24" s="1"/>
  <c r="B237" i="24" s="1"/>
  <c r="C237" i="24" s="1"/>
  <c r="X237" i="26"/>
  <c r="M237" i="26" s="1"/>
  <c r="B237" i="26" s="1"/>
  <c r="C237" i="26" s="1"/>
  <c r="X237" i="21"/>
  <c r="M237" i="21" s="1"/>
  <c r="B237" i="21" s="1"/>
  <c r="C237" i="21" s="1"/>
  <c r="X237" i="20"/>
  <c r="M237" i="20" s="1"/>
  <c r="B237" i="20" s="1"/>
  <c r="C237" i="20" s="1"/>
  <c r="X237" i="22"/>
  <c r="M237" i="22" s="1"/>
  <c r="B237" i="22" s="1"/>
  <c r="C237" i="22" s="1"/>
  <c r="X237" i="19"/>
  <c r="M237" i="19" s="1"/>
  <c r="B237" i="19" s="1"/>
  <c r="C237" i="19" s="1"/>
  <c r="X237" i="18"/>
  <c r="M237" i="18" s="1"/>
  <c r="B237" i="18" s="1"/>
  <c r="C237" i="18" s="1"/>
  <c r="X237" i="17"/>
  <c r="M237" i="17" s="1"/>
  <c r="B237" i="17" s="1"/>
  <c r="C237" i="17" s="1"/>
  <c r="X237" i="1"/>
  <c r="M237" i="1" s="1"/>
  <c r="X222" i="27"/>
  <c r="M222" i="27" s="1"/>
  <c r="B222" i="27" s="1"/>
  <c r="C222" i="27" s="1"/>
  <c r="X222" i="26"/>
  <c r="M222" i="26" s="1"/>
  <c r="B222" i="26" s="1"/>
  <c r="C222" i="26" s="1"/>
  <c r="X222" i="23"/>
  <c r="M222" i="23" s="1"/>
  <c r="B222" i="23" s="1"/>
  <c r="C222" i="23" s="1"/>
  <c r="X222" i="25"/>
  <c r="M222" i="25" s="1"/>
  <c r="B222" i="25" s="1"/>
  <c r="C222" i="25" s="1"/>
  <c r="X222" i="21"/>
  <c r="M222" i="21" s="1"/>
  <c r="B222" i="21" s="1"/>
  <c r="C222" i="21" s="1"/>
  <c r="X222" i="22"/>
  <c r="M222" i="22" s="1"/>
  <c r="B222" i="22" s="1"/>
  <c r="C222" i="22" s="1"/>
  <c r="X222" i="20"/>
  <c r="M222" i="20" s="1"/>
  <c r="B222" i="20" s="1"/>
  <c r="C222" i="20" s="1"/>
  <c r="X222" i="17"/>
  <c r="M222" i="17" s="1"/>
  <c r="B222" i="17" s="1"/>
  <c r="C222" i="17" s="1"/>
  <c r="X222" i="19"/>
  <c r="M222" i="19" s="1"/>
  <c r="B222" i="19" s="1"/>
  <c r="C222" i="19" s="1"/>
  <c r="X222" i="24"/>
  <c r="M222" i="24" s="1"/>
  <c r="B222" i="24" s="1"/>
  <c r="C222" i="24" s="1"/>
  <c r="X222" i="18"/>
  <c r="M222" i="18" s="1"/>
  <c r="B222" i="18" s="1"/>
  <c r="C222" i="18" s="1"/>
  <c r="X222" i="1"/>
  <c r="M222" i="1" s="1"/>
  <c r="B222" i="1" s="1"/>
  <c r="C222" i="1" s="1"/>
  <c r="X242" i="27"/>
  <c r="X242" i="26"/>
  <c r="X242" i="25"/>
  <c r="X242" i="20"/>
  <c r="X242" i="19"/>
  <c r="X242" i="18"/>
  <c r="X242" i="22"/>
  <c r="X242" i="21"/>
  <c r="X242" i="17"/>
  <c r="X242" i="23"/>
  <c r="X242" i="24"/>
  <c r="X242" i="1"/>
  <c r="M236" i="1"/>
  <c r="M236" i="19"/>
  <c r="B236" i="19" s="1"/>
  <c r="C236" i="19" s="1"/>
  <c r="M236" i="24"/>
  <c r="B236" i="24" s="1"/>
  <c r="C236" i="24" s="1"/>
  <c r="M236" i="18"/>
  <c r="B236" i="18" s="1"/>
  <c r="C236" i="18" s="1"/>
  <c r="M236" i="21"/>
  <c r="B236" i="21" s="1"/>
  <c r="C236" i="21" s="1"/>
  <c r="M236" i="25"/>
  <c r="B236" i="25" s="1"/>
  <c r="C236" i="25" s="1"/>
  <c r="M236" i="17"/>
  <c r="B236" i="17" s="1"/>
  <c r="C236" i="17" s="1"/>
  <c r="M236" i="20"/>
  <c r="B236" i="20" s="1"/>
  <c r="C236" i="20" s="1"/>
  <c r="M236" i="26"/>
  <c r="B236" i="26" s="1"/>
  <c r="C236" i="26" s="1"/>
  <c r="M236" i="23"/>
  <c r="B236" i="23" s="1"/>
  <c r="C236" i="23" s="1"/>
  <c r="M236" i="22"/>
  <c r="B236" i="22" s="1"/>
  <c r="C236" i="22" s="1"/>
  <c r="M236" i="27"/>
  <c r="B236" i="27" s="1"/>
  <c r="C236" i="27" s="1"/>
  <c r="AO98" i="2"/>
  <c r="M292" i="2"/>
  <c r="K292" i="2"/>
  <c r="G292" i="2"/>
  <c r="I292" i="2"/>
  <c r="F292" i="2"/>
  <c r="Q292" i="2" s="1"/>
  <c r="H292" i="2"/>
  <c r="J292" i="2"/>
  <c r="N292" i="2"/>
  <c r="O292" i="2" s="1"/>
  <c r="P292" i="2" s="1"/>
  <c r="L292" i="2"/>
  <c r="K287" i="2"/>
  <c r="L287" i="2"/>
  <c r="F287" i="2"/>
  <c r="Q287" i="2" s="1"/>
  <c r="G287" i="2"/>
  <c r="H287" i="2"/>
  <c r="M287" i="2"/>
  <c r="J287" i="2"/>
  <c r="N287" i="2"/>
  <c r="O287" i="2" s="1"/>
  <c r="P287" i="2" s="1"/>
  <c r="I287" i="2"/>
  <c r="I282" i="2"/>
  <c r="H282" i="2"/>
  <c r="N282" i="2"/>
  <c r="O282" i="2" s="1"/>
  <c r="P282" i="2" s="1"/>
  <c r="G282" i="2"/>
  <c r="K282" i="2"/>
  <c r="M282" i="2"/>
  <c r="L282" i="2"/>
  <c r="J282" i="2"/>
  <c r="F282" i="2"/>
  <c r="Q282" i="2" s="1"/>
  <c r="M277" i="2"/>
  <c r="N277" i="2"/>
  <c r="O277" i="2" s="1"/>
  <c r="P277" i="2" s="1"/>
  <c r="H277" i="2"/>
  <c r="K277" i="2"/>
  <c r="F277" i="2"/>
  <c r="Q277" i="2" s="1"/>
  <c r="I277" i="2"/>
  <c r="J277" i="2"/>
  <c r="L277" i="2"/>
  <c r="G277" i="2"/>
  <c r="N164" i="1"/>
  <c r="C164" i="1"/>
  <c r="C44" i="1"/>
  <c r="AJ8" i="1"/>
  <c r="N44" i="1"/>
  <c r="B225" i="1"/>
  <c r="N104" i="1"/>
  <c r="C104" i="1"/>
  <c r="B165" i="1"/>
  <c r="B105" i="1"/>
  <c r="B45" i="1"/>
  <c r="N224" i="1"/>
  <c r="C224" i="1"/>
  <c r="AC254" i="25" l="1"/>
  <c r="N254" i="25" s="1"/>
  <c r="AC254" i="24"/>
  <c r="N254" i="24" s="1"/>
  <c r="AC254" i="22"/>
  <c r="N254" i="22" s="1"/>
  <c r="AC254" i="20"/>
  <c r="N254" i="20" s="1"/>
  <c r="AC254" i="18"/>
  <c r="N254" i="18" s="1"/>
  <c r="AC254" i="26"/>
  <c r="N254" i="26" s="1"/>
  <c r="AC254" i="27"/>
  <c r="N254" i="27" s="1"/>
  <c r="AC254" i="23"/>
  <c r="N254" i="23" s="1"/>
  <c r="AC254" i="19"/>
  <c r="N254" i="19" s="1"/>
  <c r="AC254" i="21"/>
  <c r="N254" i="21" s="1"/>
  <c r="AC254" i="17"/>
  <c r="N254" i="17" s="1"/>
  <c r="AC254" i="1"/>
  <c r="N254" i="1" s="1"/>
  <c r="R303" i="2"/>
  <c r="G303" i="2"/>
  <c r="C304" i="2"/>
  <c r="N303" i="2"/>
  <c r="O303" i="2" s="1"/>
  <c r="P303" i="2" s="1"/>
  <c r="C309" i="2"/>
  <c r="J303" i="2"/>
  <c r="F303" i="2"/>
  <c r="Q303" i="2" s="1"/>
  <c r="L303" i="2"/>
  <c r="K303" i="2"/>
  <c r="I303" i="2"/>
  <c r="H303" i="2"/>
  <c r="M303" i="2"/>
  <c r="C284" i="2"/>
  <c r="AC234" i="27"/>
  <c r="N234" i="27" s="1"/>
  <c r="AC234" i="26"/>
  <c r="N234" i="26" s="1"/>
  <c r="AC234" i="23"/>
  <c r="N234" i="23" s="1"/>
  <c r="AC234" i="22"/>
  <c r="N234" i="22" s="1"/>
  <c r="AC234" i="20"/>
  <c r="N234" i="20" s="1"/>
  <c r="AC234" i="18"/>
  <c r="N234" i="18" s="1"/>
  <c r="AC234" i="25"/>
  <c r="N234" i="25" s="1"/>
  <c r="AC234" i="24"/>
  <c r="N234" i="24" s="1"/>
  <c r="AC234" i="21"/>
  <c r="N234" i="21" s="1"/>
  <c r="AC234" i="19"/>
  <c r="N234" i="19" s="1"/>
  <c r="AC234" i="17"/>
  <c r="N234" i="17" s="1"/>
  <c r="AC234" i="1"/>
  <c r="R283" i="2"/>
  <c r="D283" i="2"/>
  <c r="X99" i="2"/>
  <c r="AC229" i="27"/>
  <c r="N229" i="27" s="1"/>
  <c r="AC229" i="25"/>
  <c r="N229" i="25" s="1"/>
  <c r="AC229" i="23"/>
  <c r="N229" i="23" s="1"/>
  <c r="AC229" i="26"/>
  <c r="N229" i="26" s="1"/>
  <c r="AC229" i="24"/>
  <c r="N229" i="24" s="1"/>
  <c r="AC229" i="22"/>
  <c r="N229" i="22" s="1"/>
  <c r="AC229" i="21"/>
  <c r="N229" i="21" s="1"/>
  <c r="AC229" i="19"/>
  <c r="N229" i="19" s="1"/>
  <c r="AC229" i="17"/>
  <c r="N229" i="17" s="1"/>
  <c r="AC229" i="18"/>
  <c r="N229" i="18" s="1"/>
  <c r="AC229" i="20"/>
  <c r="N229" i="20" s="1"/>
  <c r="AC229" i="1"/>
  <c r="F278" i="2"/>
  <c r="R278" i="2"/>
  <c r="D303" i="2"/>
  <c r="D309" i="2" s="1"/>
  <c r="L298" i="2"/>
  <c r="AC249" i="27"/>
  <c r="N249" i="27" s="1"/>
  <c r="AC249" i="25"/>
  <c r="N249" i="25" s="1"/>
  <c r="AC249" i="23"/>
  <c r="N249" i="23" s="1"/>
  <c r="AC249" i="26"/>
  <c r="N249" i="26" s="1"/>
  <c r="AC249" i="24"/>
  <c r="N249" i="24" s="1"/>
  <c r="AC249" i="22"/>
  <c r="N249" i="22" s="1"/>
  <c r="AC249" i="21"/>
  <c r="N249" i="21" s="1"/>
  <c r="AC249" i="20"/>
  <c r="N249" i="20" s="1"/>
  <c r="AC249" i="19"/>
  <c r="N249" i="19" s="1"/>
  <c r="AC249" i="18"/>
  <c r="N249" i="18" s="1"/>
  <c r="AC249" i="17"/>
  <c r="N249" i="17" s="1"/>
  <c r="AC249" i="1"/>
  <c r="N249" i="1" s="1"/>
  <c r="R298" i="2"/>
  <c r="K298" i="2"/>
  <c r="N298" i="2"/>
  <c r="O298" i="2" s="1"/>
  <c r="P298" i="2" s="1"/>
  <c r="G298" i="2"/>
  <c r="M298" i="2"/>
  <c r="I298" i="2"/>
  <c r="F298" i="2"/>
  <c r="Q298" i="2" s="1"/>
  <c r="C299" i="2"/>
  <c r="H298" i="2"/>
  <c r="J298" i="2"/>
  <c r="D272" i="2"/>
  <c r="AT93" i="2" s="1"/>
  <c r="AQ93" i="2"/>
  <c r="AP93" i="2"/>
  <c r="F218" i="24"/>
  <c r="K218" i="24" s="1"/>
  <c r="F218" i="26"/>
  <c r="K218" i="26" s="1"/>
  <c r="F218" i="18"/>
  <c r="K218" i="18" s="1"/>
  <c r="X217" i="25"/>
  <c r="M217" i="25" s="1"/>
  <c r="B217" i="25" s="1"/>
  <c r="C217" i="25" s="1"/>
  <c r="X217" i="20"/>
  <c r="M217" i="20" s="1"/>
  <c r="B217" i="20" s="1"/>
  <c r="C217" i="20" s="1"/>
  <c r="X217" i="18"/>
  <c r="M217" i="18" s="1"/>
  <c r="B217" i="18" s="1"/>
  <c r="C217" i="18" s="1"/>
  <c r="E218" i="22"/>
  <c r="F218" i="25"/>
  <c r="K218" i="25" s="1"/>
  <c r="F218" i="17"/>
  <c r="K218" i="17" s="1"/>
  <c r="E218" i="19"/>
  <c r="E218" i="27"/>
  <c r="X217" i="26"/>
  <c r="M217" i="26" s="1"/>
  <c r="B217" i="26" s="1"/>
  <c r="C217" i="26" s="1"/>
  <c r="X217" i="19"/>
  <c r="M217" i="19" s="1"/>
  <c r="B217" i="19" s="1"/>
  <c r="C217" i="19" s="1"/>
  <c r="X217" i="17"/>
  <c r="M217" i="17" s="1"/>
  <c r="B217" i="17" s="1"/>
  <c r="C217" i="17" s="1"/>
  <c r="E218" i="21"/>
  <c r="E218" i="24"/>
  <c r="AS92" i="2"/>
  <c r="E218" i="26"/>
  <c r="F218" i="23"/>
  <c r="K218" i="23" s="1"/>
  <c r="E218" i="17"/>
  <c r="F218" i="21"/>
  <c r="K218" i="21" s="1"/>
  <c r="X217" i="24"/>
  <c r="M217" i="24" s="1"/>
  <c r="B217" i="24" s="1"/>
  <c r="C217" i="24" s="1"/>
  <c r="X217" i="22"/>
  <c r="M217" i="22" s="1"/>
  <c r="B217" i="22" s="1"/>
  <c r="C217" i="22" s="1"/>
  <c r="X217" i="1"/>
  <c r="M217" i="1" s="1"/>
  <c r="B217" i="1" s="1"/>
  <c r="C217" i="1" s="1"/>
  <c r="E218" i="18"/>
  <c r="E218" i="20"/>
  <c r="Z92" i="2"/>
  <c r="AP92" i="2"/>
  <c r="F218" i="1"/>
  <c r="K218" i="1" s="1"/>
  <c r="E218" i="1"/>
  <c r="E218" i="25"/>
  <c r="X217" i="27"/>
  <c r="M217" i="27" s="1"/>
  <c r="B217" i="27" s="1"/>
  <c r="C217" i="27" s="1"/>
  <c r="X217" i="23"/>
  <c r="M217" i="23" s="1"/>
  <c r="B217" i="23" s="1"/>
  <c r="C217" i="23" s="1"/>
  <c r="X217" i="21"/>
  <c r="M217" i="21" s="1"/>
  <c r="B217" i="21" s="1"/>
  <c r="C217" i="21" s="1"/>
  <c r="F218" i="19"/>
  <c r="K218" i="19" s="1"/>
  <c r="F218" i="20"/>
  <c r="K218" i="20" s="1"/>
  <c r="F218" i="27"/>
  <c r="K218" i="27" s="1"/>
  <c r="Q272" i="2"/>
  <c r="G272" i="2"/>
  <c r="H272" i="2" s="1"/>
  <c r="I272" i="2" s="1"/>
  <c r="J272" i="2" s="1"/>
  <c r="K272" i="2" s="1"/>
  <c r="M272" i="2" s="1"/>
  <c r="N272" i="2" s="1"/>
  <c r="O272" i="2" s="1"/>
  <c r="P272" i="2" s="1"/>
  <c r="D304" i="2"/>
  <c r="D294" i="2"/>
  <c r="AS93" i="2"/>
  <c r="C294" i="2"/>
  <c r="AC244" i="27"/>
  <c r="N244" i="27" s="1"/>
  <c r="AC244" i="24"/>
  <c r="N244" i="24" s="1"/>
  <c r="AC244" i="23"/>
  <c r="N244" i="23" s="1"/>
  <c r="AC244" i="21"/>
  <c r="N244" i="21" s="1"/>
  <c r="AC244" i="19"/>
  <c r="N244" i="19" s="1"/>
  <c r="AC244" i="17"/>
  <c r="N244" i="17" s="1"/>
  <c r="AC244" i="26"/>
  <c r="N244" i="26" s="1"/>
  <c r="AC244" i="25"/>
  <c r="N244" i="25" s="1"/>
  <c r="AC244" i="22"/>
  <c r="N244" i="22" s="1"/>
  <c r="AC244" i="20"/>
  <c r="N244" i="20" s="1"/>
  <c r="AC244" i="18"/>
  <c r="N244" i="18" s="1"/>
  <c r="AC244" i="1"/>
  <c r="R293" i="2"/>
  <c r="C289" i="2"/>
  <c r="AC239" i="26"/>
  <c r="N239" i="26" s="1"/>
  <c r="AC239" i="24"/>
  <c r="N239" i="24" s="1"/>
  <c r="AC239" i="27"/>
  <c r="N239" i="27" s="1"/>
  <c r="AC239" i="25"/>
  <c r="N239" i="25" s="1"/>
  <c r="AC239" i="23"/>
  <c r="N239" i="23" s="1"/>
  <c r="AC239" i="22"/>
  <c r="N239" i="22" s="1"/>
  <c r="AC239" i="21"/>
  <c r="N239" i="21" s="1"/>
  <c r="AC239" i="20"/>
  <c r="N239" i="20" s="1"/>
  <c r="AC239" i="19"/>
  <c r="N239" i="19" s="1"/>
  <c r="AC239" i="17"/>
  <c r="N239" i="17" s="1"/>
  <c r="AC239" i="18"/>
  <c r="N239" i="18" s="1"/>
  <c r="AC239" i="1"/>
  <c r="R288" i="2"/>
  <c r="X233" i="27"/>
  <c r="M233" i="27" s="1"/>
  <c r="B233" i="27" s="1"/>
  <c r="C233" i="27" s="1"/>
  <c r="X233" i="26"/>
  <c r="M233" i="26" s="1"/>
  <c r="B233" i="26" s="1"/>
  <c r="C233" i="26" s="1"/>
  <c r="X233" i="25"/>
  <c r="M233" i="25" s="1"/>
  <c r="B233" i="25" s="1"/>
  <c r="C233" i="25" s="1"/>
  <c r="X233" i="24"/>
  <c r="M233" i="24" s="1"/>
  <c r="B233" i="24" s="1"/>
  <c r="C233" i="24" s="1"/>
  <c r="X233" i="22"/>
  <c r="M233" i="22" s="1"/>
  <c r="B233" i="22" s="1"/>
  <c r="C233" i="22" s="1"/>
  <c r="X233" i="23"/>
  <c r="M233" i="23" s="1"/>
  <c r="B233" i="23" s="1"/>
  <c r="C233" i="23" s="1"/>
  <c r="X233" i="18"/>
  <c r="M233" i="18" s="1"/>
  <c r="B233" i="18" s="1"/>
  <c r="C233" i="18" s="1"/>
  <c r="X233" i="20"/>
  <c r="M233" i="20" s="1"/>
  <c r="B233" i="20" s="1"/>
  <c r="C233" i="20" s="1"/>
  <c r="X233" i="21"/>
  <c r="M233" i="21" s="1"/>
  <c r="B233" i="21" s="1"/>
  <c r="C233" i="21" s="1"/>
  <c r="X233" i="19"/>
  <c r="M233" i="19" s="1"/>
  <c r="B233" i="19" s="1"/>
  <c r="C233" i="19" s="1"/>
  <c r="X233" i="17"/>
  <c r="M233" i="17" s="1"/>
  <c r="B233" i="17" s="1"/>
  <c r="C233" i="17" s="1"/>
  <c r="X233" i="1"/>
  <c r="M233" i="1" s="1"/>
  <c r="X243" i="27"/>
  <c r="M243" i="27" s="1"/>
  <c r="B243" i="27" s="1"/>
  <c r="C243" i="27" s="1"/>
  <c r="X243" i="26"/>
  <c r="M243" i="26" s="1"/>
  <c r="B243" i="26" s="1"/>
  <c r="C243" i="26" s="1"/>
  <c r="X243" i="23"/>
  <c r="M243" i="23" s="1"/>
  <c r="B243" i="23" s="1"/>
  <c r="C243" i="23" s="1"/>
  <c r="X243" i="25"/>
  <c r="M243" i="25" s="1"/>
  <c r="B243" i="25" s="1"/>
  <c r="C243" i="25" s="1"/>
  <c r="X243" i="24"/>
  <c r="M243" i="24" s="1"/>
  <c r="B243" i="24" s="1"/>
  <c r="C243" i="24" s="1"/>
  <c r="X243" i="21"/>
  <c r="M243" i="21" s="1"/>
  <c r="B243" i="21" s="1"/>
  <c r="C243" i="21" s="1"/>
  <c r="X243" i="20"/>
  <c r="M243" i="20" s="1"/>
  <c r="B243" i="20" s="1"/>
  <c r="C243" i="20" s="1"/>
  <c r="X243" i="17"/>
  <c r="M243" i="17" s="1"/>
  <c r="B243" i="17" s="1"/>
  <c r="C243" i="17" s="1"/>
  <c r="X243" i="19"/>
  <c r="M243" i="19" s="1"/>
  <c r="B243" i="19" s="1"/>
  <c r="C243" i="19" s="1"/>
  <c r="X243" i="18"/>
  <c r="M243" i="18" s="1"/>
  <c r="B243" i="18" s="1"/>
  <c r="C243" i="18" s="1"/>
  <c r="X243" i="22"/>
  <c r="M243" i="22" s="1"/>
  <c r="B243" i="22" s="1"/>
  <c r="C243" i="22" s="1"/>
  <c r="X243" i="1"/>
  <c r="M243" i="1" s="1"/>
  <c r="X244" i="27"/>
  <c r="M244" i="27" s="1"/>
  <c r="B244" i="27" s="1"/>
  <c r="C244" i="27" s="1"/>
  <c r="X244" i="26"/>
  <c r="M244" i="26" s="1"/>
  <c r="B244" i="26" s="1"/>
  <c r="C244" i="26" s="1"/>
  <c r="X244" i="23"/>
  <c r="M244" i="23" s="1"/>
  <c r="B244" i="23" s="1"/>
  <c r="C244" i="23" s="1"/>
  <c r="X244" i="25"/>
  <c r="M244" i="25" s="1"/>
  <c r="B244" i="25" s="1"/>
  <c r="C244" i="25" s="1"/>
  <c r="X244" i="24"/>
  <c r="M244" i="24" s="1"/>
  <c r="B244" i="24" s="1"/>
  <c r="C244" i="24" s="1"/>
  <c r="X244" i="21"/>
  <c r="M244" i="21" s="1"/>
  <c r="B244" i="21" s="1"/>
  <c r="C244" i="21" s="1"/>
  <c r="X244" i="20"/>
  <c r="M244" i="20" s="1"/>
  <c r="B244" i="20" s="1"/>
  <c r="C244" i="20" s="1"/>
  <c r="X244" i="17"/>
  <c r="M244" i="17" s="1"/>
  <c r="B244" i="17" s="1"/>
  <c r="C244" i="17" s="1"/>
  <c r="X244" i="18"/>
  <c r="M244" i="18" s="1"/>
  <c r="B244" i="18" s="1"/>
  <c r="C244" i="18" s="1"/>
  <c r="X244" i="19"/>
  <c r="M244" i="19" s="1"/>
  <c r="B244" i="19" s="1"/>
  <c r="C244" i="19" s="1"/>
  <c r="X244" i="22"/>
  <c r="M244" i="22" s="1"/>
  <c r="B244" i="22" s="1"/>
  <c r="C244" i="22" s="1"/>
  <c r="X244" i="1"/>
  <c r="M244" i="1" s="1"/>
  <c r="X228" i="27"/>
  <c r="M228" i="27" s="1"/>
  <c r="B228" i="27" s="1"/>
  <c r="C228" i="27" s="1"/>
  <c r="X228" i="26"/>
  <c r="M228" i="26" s="1"/>
  <c r="B228" i="26" s="1"/>
  <c r="C228" i="26" s="1"/>
  <c r="X228" i="24"/>
  <c r="M228" i="24" s="1"/>
  <c r="B228" i="24" s="1"/>
  <c r="C228" i="24" s="1"/>
  <c r="X228" i="25"/>
  <c r="M228" i="25" s="1"/>
  <c r="B228" i="25" s="1"/>
  <c r="C228" i="25" s="1"/>
  <c r="X228" i="21"/>
  <c r="M228" i="21" s="1"/>
  <c r="B228" i="21" s="1"/>
  <c r="C228" i="21" s="1"/>
  <c r="X228" i="22"/>
  <c r="M228" i="22" s="1"/>
  <c r="B228" i="22" s="1"/>
  <c r="C228" i="22" s="1"/>
  <c r="X228" i="23"/>
  <c r="M228" i="23" s="1"/>
  <c r="B228" i="23" s="1"/>
  <c r="C228" i="23" s="1"/>
  <c r="X228" i="20"/>
  <c r="M228" i="20" s="1"/>
  <c r="B228" i="20" s="1"/>
  <c r="C228" i="20" s="1"/>
  <c r="X228" i="19"/>
  <c r="M228" i="19" s="1"/>
  <c r="B228" i="19" s="1"/>
  <c r="C228" i="19" s="1"/>
  <c r="X228" i="17"/>
  <c r="M228" i="17" s="1"/>
  <c r="B228" i="17" s="1"/>
  <c r="C228" i="17" s="1"/>
  <c r="X228" i="18"/>
  <c r="M228" i="18" s="1"/>
  <c r="B228" i="18" s="1"/>
  <c r="C228" i="18" s="1"/>
  <c r="X228" i="1"/>
  <c r="M228" i="1" s="1"/>
  <c r="X238" i="27"/>
  <c r="M238" i="27" s="1"/>
  <c r="B238" i="27" s="1"/>
  <c r="C238" i="27" s="1"/>
  <c r="X238" i="25"/>
  <c r="M238" i="25" s="1"/>
  <c r="B238" i="25" s="1"/>
  <c r="C238" i="25" s="1"/>
  <c r="X238" i="23"/>
  <c r="M238" i="23" s="1"/>
  <c r="B238" i="23" s="1"/>
  <c r="C238" i="23" s="1"/>
  <c r="X238" i="24"/>
  <c r="M238" i="24" s="1"/>
  <c r="B238" i="24" s="1"/>
  <c r="C238" i="24" s="1"/>
  <c r="X238" i="26"/>
  <c r="M238" i="26" s="1"/>
  <c r="B238" i="26" s="1"/>
  <c r="C238" i="26" s="1"/>
  <c r="X238" i="21"/>
  <c r="M238" i="21" s="1"/>
  <c r="B238" i="21" s="1"/>
  <c r="C238" i="21" s="1"/>
  <c r="X238" i="20"/>
  <c r="M238" i="20" s="1"/>
  <c r="B238" i="20" s="1"/>
  <c r="C238" i="20" s="1"/>
  <c r="X238" i="22"/>
  <c r="M238" i="22" s="1"/>
  <c r="B238" i="22" s="1"/>
  <c r="C238" i="22" s="1"/>
  <c r="X238" i="19"/>
  <c r="M238" i="19" s="1"/>
  <c r="B238" i="19" s="1"/>
  <c r="C238" i="19" s="1"/>
  <c r="X238" i="18"/>
  <c r="M238" i="18" s="1"/>
  <c r="B238" i="18" s="1"/>
  <c r="C238" i="18" s="1"/>
  <c r="X238" i="17"/>
  <c r="M238" i="17" s="1"/>
  <c r="B238" i="17" s="1"/>
  <c r="C238" i="17" s="1"/>
  <c r="X238" i="1"/>
  <c r="M238" i="1" s="1"/>
  <c r="X248" i="27"/>
  <c r="X248" i="26"/>
  <c r="X248" i="25"/>
  <c r="X248" i="24"/>
  <c r="X248" i="17"/>
  <c r="X248" i="22"/>
  <c r="X248" i="18"/>
  <c r="X248" i="19"/>
  <c r="X248" i="21"/>
  <c r="X248" i="20"/>
  <c r="X248" i="23"/>
  <c r="X248" i="1"/>
  <c r="M242" i="21"/>
  <c r="B242" i="21" s="1"/>
  <c r="C242" i="21" s="1"/>
  <c r="M242" i="20"/>
  <c r="B242" i="20" s="1"/>
  <c r="C242" i="20" s="1"/>
  <c r="M242" i="24"/>
  <c r="B242" i="24" s="1"/>
  <c r="C242" i="24" s="1"/>
  <c r="M242" i="22"/>
  <c r="B242" i="22" s="1"/>
  <c r="C242" i="22" s="1"/>
  <c r="M242" i="25"/>
  <c r="B242" i="25" s="1"/>
  <c r="C242" i="25" s="1"/>
  <c r="M242" i="23"/>
  <c r="B242" i="23" s="1"/>
  <c r="C242" i="23" s="1"/>
  <c r="M242" i="18"/>
  <c r="B242" i="18" s="1"/>
  <c r="C242" i="18" s="1"/>
  <c r="M242" i="26"/>
  <c r="B242" i="26" s="1"/>
  <c r="C242" i="26" s="1"/>
  <c r="M242" i="1"/>
  <c r="M242" i="17"/>
  <c r="B242" i="17" s="1"/>
  <c r="C242" i="17" s="1"/>
  <c r="M242" i="19"/>
  <c r="B242" i="19" s="1"/>
  <c r="C242" i="19" s="1"/>
  <c r="M242" i="27"/>
  <c r="B242" i="27" s="1"/>
  <c r="C242" i="27" s="1"/>
  <c r="AO99" i="2"/>
  <c r="K283" i="2"/>
  <c r="M283" i="2"/>
  <c r="N283" i="2"/>
  <c r="O283" i="2" s="1"/>
  <c r="P283" i="2" s="1"/>
  <c r="I283" i="2"/>
  <c r="H283" i="2"/>
  <c r="G283" i="2"/>
  <c r="F283" i="2"/>
  <c r="Q283" i="2" s="1"/>
  <c r="L283" i="2"/>
  <c r="J283" i="2"/>
  <c r="M288" i="2"/>
  <c r="K288" i="2"/>
  <c r="F288" i="2"/>
  <c r="Q288" i="2" s="1"/>
  <c r="I288" i="2"/>
  <c r="L288" i="2"/>
  <c r="J288" i="2"/>
  <c r="G288" i="2"/>
  <c r="H288" i="2"/>
  <c r="N288" i="2"/>
  <c r="O288" i="2" s="1"/>
  <c r="P288" i="2" s="1"/>
  <c r="N293" i="2"/>
  <c r="O293" i="2" s="1"/>
  <c r="P293" i="2" s="1"/>
  <c r="H293" i="2"/>
  <c r="K293" i="2"/>
  <c r="F293" i="2"/>
  <c r="Q293" i="2" s="1"/>
  <c r="J293" i="2"/>
  <c r="G293" i="2"/>
  <c r="M293" i="2"/>
  <c r="L293" i="2"/>
  <c r="I293" i="2"/>
  <c r="N105" i="1"/>
  <c r="C105" i="1"/>
  <c r="N165" i="1"/>
  <c r="C165" i="1"/>
  <c r="B106" i="1"/>
  <c r="B166" i="1"/>
  <c r="B226" i="1"/>
  <c r="B46" i="1"/>
  <c r="C45" i="1"/>
  <c r="N45" i="1"/>
  <c r="N225" i="1"/>
  <c r="C225" i="1"/>
  <c r="C295" i="2" l="1"/>
  <c r="AC245" i="27"/>
  <c r="N245" i="27" s="1"/>
  <c r="AC245" i="25"/>
  <c r="N245" i="25" s="1"/>
  <c r="AC245" i="23"/>
  <c r="N245" i="23" s="1"/>
  <c r="AC245" i="22"/>
  <c r="N245" i="22" s="1"/>
  <c r="AC245" i="24"/>
  <c r="N245" i="24" s="1"/>
  <c r="AC245" i="21"/>
  <c r="N245" i="21" s="1"/>
  <c r="AC245" i="26"/>
  <c r="N245" i="26" s="1"/>
  <c r="AC245" i="19"/>
  <c r="N245" i="19" s="1"/>
  <c r="AC245" i="17"/>
  <c r="N245" i="17" s="1"/>
  <c r="AC245" i="18"/>
  <c r="N245" i="18" s="1"/>
  <c r="AC245" i="20"/>
  <c r="N245" i="20" s="1"/>
  <c r="AC245" i="1"/>
  <c r="R294" i="2"/>
  <c r="X100" i="2"/>
  <c r="D289" i="2"/>
  <c r="D295" i="2" s="1"/>
  <c r="AC255" i="26"/>
  <c r="N255" i="26" s="1"/>
  <c r="AC255" i="24"/>
  <c r="N255" i="24" s="1"/>
  <c r="AC255" i="27"/>
  <c r="N255" i="27" s="1"/>
  <c r="AC255" i="25"/>
  <c r="N255" i="25" s="1"/>
  <c r="AC255" i="23"/>
  <c r="N255" i="23" s="1"/>
  <c r="AC255" i="22"/>
  <c r="N255" i="22" s="1"/>
  <c r="AC255" i="21"/>
  <c r="N255" i="21" s="1"/>
  <c r="AC255" i="20"/>
  <c r="N255" i="20" s="1"/>
  <c r="AC255" i="19"/>
  <c r="N255" i="19" s="1"/>
  <c r="AC255" i="17"/>
  <c r="N255" i="17" s="1"/>
  <c r="AC255" i="18"/>
  <c r="N255" i="18" s="1"/>
  <c r="AC255" i="1"/>
  <c r="N255" i="1" s="1"/>
  <c r="R304" i="2"/>
  <c r="I304" i="2"/>
  <c r="F304" i="2"/>
  <c r="Q304" i="2" s="1"/>
  <c r="G304" i="2"/>
  <c r="C305" i="2"/>
  <c r="L304" i="2"/>
  <c r="J304" i="2"/>
  <c r="N304" i="2"/>
  <c r="O304" i="2" s="1"/>
  <c r="P304" i="2" s="1"/>
  <c r="K304" i="2"/>
  <c r="M304" i="2"/>
  <c r="H304" i="2"/>
  <c r="AC235" i="26"/>
  <c r="N235" i="26" s="1"/>
  <c r="AC235" i="24"/>
  <c r="N235" i="24" s="1"/>
  <c r="AC235" i="27"/>
  <c r="N235" i="27" s="1"/>
  <c r="AC235" i="25"/>
  <c r="N235" i="25" s="1"/>
  <c r="AC235" i="23"/>
  <c r="N235" i="23" s="1"/>
  <c r="AC235" i="22"/>
  <c r="N235" i="22" s="1"/>
  <c r="AC235" i="19"/>
  <c r="N235" i="19" s="1"/>
  <c r="AC235" i="21"/>
  <c r="N235" i="21" s="1"/>
  <c r="AC235" i="20"/>
  <c r="N235" i="20" s="1"/>
  <c r="AC235" i="18"/>
  <c r="N235" i="18" s="1"/>
  <c r="AC235" i="17"/>
  <c r="N235" i="17" s="1"/>
  <c r="AC235" i="1"/>
  <c r="F284" i="2"/>
  <c r="R284" i="2"/>
  <c r="C290" i="2"/>
  <c r="AC240" i="26"/>
  <c r="N240" i="26" s="1"/>
  <c r="AC240" i="21"/>
  <c r="N240" i="21" s="1"/>
  <c r="AC240" i="19"/>
  <c r="N240" i="19" s="1"/>
  <c r="AC240" i="17"/>
  <c r="N240" i="17" s="1"/>
  <c r="AC240" i="27"/>
  <c r="N240" i="27" s="1"/>
  <c r="AC240" i="24"/>
  <c r="N240" i="24" s="1"/>
  <c r="AC240" i="25"/>
  <c r="N240" i="25" s="1"/>
  <c r="AC240" i="22"/>
  <c r="N240" i="22" s="1"/>
  <c r="AC240" i="20"/>
  <c r="N240" i="20" s="1"/>
  <c r="AC240" i="18"/>
  <c r="N240" i="18" s="1"/>
  <c r="AC240" i="23"/>
  <c r="N240" i="23" s="1"/>
  <c r="AC240" i="1"/>
  <c r="R289" i="2"/>
  <c r="AC250" i="27"/>
  <c r="N250" i="27" s="1"/>
  <c r="AC250" i="26"/>
  <c r="N250" i="26" s="1"/>
  <c r="AC250" i="23"/>
  <c r="N250" i="23" s="1"/>
  <c r="AC250" i="22"/>
  <c r="N250" i="22" s="1"/>
  <c r="AC250" i="20"/>
  <c r="N250" i="20" s="1"/>
  <c r="AC250" i="18"/>
  <c r="N250" i="18" s="1"/>
  <c r="AC250" i="24"/>
  <c r="N250" i="24" s="1"/>
  <c r="AC250" i="25"/>
  <c r="N250" i="25" s="1"/>
  <c r="AC250" i="21"/>
  <c r="N250" i="21" s="1"/>
  <c r="AC250" i="19"/>
  <c r="N250" i="19" s="1"/>
  <c r="AC250" i="17"/>
  <c r="N250" i="17" s="1"/>
  <c r="R299" i="2"/>
  <c r="AC250" i="1"/>
  <c r="N250" i="1" s="1"/>
  <c r="L299" i="2"/>
  <c r="I299" i="2"/>
  <c r="H299" i="2"/>
  <c r="N299" i="2"/>
  <c r="O299" i="2" s="1"/>
  <c r="P299" i="2" s="1"/>
  <c r="K299" i="2"/>
  <c r="G299" i="2"/>
  <c r="F299" i="2"/>
  <c r="Q299" i="2" s="1"/>
  <c r="C300" i="2"/>
  <c r="D300" i="2" s="1"/>
  <c r="M299" i="2"/>
  <c r="J299" i="2"/>
  <c r="AC260" i="27"/>
  <c r="N260" i="27" s="1"/>
  <c r="AC260" i="26"/>
  <c r="N260" i="26" s="1"/>
  <c r="AC260" i="24"/>
  <c r="N260" i="24" s="1"/>
  <c r="AC260" i="23"/>
  <c r="N260" i="23" s="1"/>
  <c r="AC260" i="21"/>
  <c r="N260" i="21" s="1"/>
  <c r="AC260" i="19"/>
  <c r="N260" i="19" s="1"/>
  <c r="AC260" i="17"/>
  <c r="N260" i="17" s="1"/>
  <c r="AC260" i="22"/>
  <c r="N260" i="22" s="1"/>
  <c r="AC260" i="25"/>
  <c r="N260" i="25" s="1"/>
  <c r="AC260" i="20"/>
  <c r="N260" i="20" s="1"/>
  <c r="AC260" i="18"/>
  <c r="N260" i="18" s="1"/>
  <c r="AC260" i="1"/>
  <c r="N260" i="1" s="1"/>
  <c r="R309" i="2"/>
  <c r="C315" i="2"/>
  <c r="G309" i="2"/>
  <c r="F309" i="2"/>
  <c r="Q309" i="2" s="1"/>
  <c r="I309" i="2"/>
  <c r="L309" i="2"/>
  <c r="M309" i="2"/>
  <c r="K309" i="2"/>
  <c r="N309" i="2"/>
  <c r="O309" i="2" s="1"/>
  <c r="P309" i="2" s="1"/>
  <c r="H309" i="2"/>
  <c r="C310" i="2"/>
  <c r="D310" i="2" s="1"/>
  <c r="J309" i="2"/>
  <c r="D278" i="2"/>
  <c r="Z93" i="2"/>
  <c r="AB94" i="2"/>
  <c r="AC94" i="2"/>
  <c r="E224" i="21"/>
  <c r="X223" i="27"/>
  <c r="M223" i="27" s="1"/>
  <c r="B223" i="27" s="1"/>
  <c r="C223" i="27" s="1"/>
  <c r="X223" i="21"/>
  <c r="M223" i="21" s="1"/>
  <c r="B223" i="21" s="1"/>
  <c r="C223" i="21" s="1"/>
  <c r="X223" i="24"/>
  <c r="M223" i="24" s="1"/>
  <c r="B223" i="24" s="1"/>
  <c r="C223" i="24" s="1"/>
  <c r="E224" i="23"/>
  <c r="E224" i="26"/>
  <c r="E224" i="17"/>
  <c r="F224" i="17"/>
  <c r="K224" i="17" s="1"/>
  <c r="E224" i="18"/>
  <c r="AC93" i="2"/>
  <c r="AR93" i="2"/>
  <c r="F224" i="19"/>
  <c r="K224" i="19" s="1"/>
  <c r="X223" i="26"/>
  <c r="M223" i="26" s="1"/>
  <c r="B223" i="26" s="1"/>
  <c r="C223" i="26" s="1"/>
  <c r="X223" i="22"/>
  <c r="M223" i="22" s="1"/>
  <c r="B223" i="22" s="1"/>
  <c r="C223" i="22" s="1"/>
  <c r="X223" i="18"/>
  <c r="M223" i="18" s="1"/>
  <c r="B223" i="18" s="1"/>
  <c r="C223" i="18" s="1"/>
  <c r="E224" i="25"/>
  <c r="E224" i="22"/>
  <c r="E224" i="24"/>
  <c r="F224" i="18"/>
  <c r="K224" i="18" s="1"/>
  <c r="E224" i="19"/>
  <c r="AQ94" i="2"/>
  <c r="AA93" i="2"/>
  <c r="AA94" i="2"/>
  <c r="AP94" i="2"/>
  <c r="F224" i="22"/>
  <c r="K224" i="22" s="1"/>
  <c r="X223" i="23"/>
  <c r="M223" i="23" s="1"/>
  <c r="B223" i="23" s="1"/>
  <c r="C223" i="23" s="1"/>
  <c r="X223" i="20"/>
  <c r="M223" i="20" s="1"/>
  <c r="B223" i="20" s="1"/>
  <c r="C223" i="20" s="1"/>
  <c r="X223" i="19"/>
  <c r="M223" i="19" s="1"/>
  <c r="B223" i="19" s="1"/>
  <c r="C223" i="19" s="1"/>
  <c r="F224" i="24"/>
  <c r="K224" i="24" s="1"/>
  <c r="E224" i="1"/>
  <c r="F224" i="27"/>
  <c r="K224" i="27" s="1"/>
  <c r="F224" i="1"/>
  <c r="K224" i="1" s="1"/>
  <c r="F224" i="25"/>
  <c r="K224" i="25" s="1"/>
  <c r="F230" i="21"/>
  <c r="K230" i="21" s="1"/>
  <c r="AB93" i="2"/>
  <c r="Y94" i="2"/>
  <c r="Z94" i="2"/>
  <c r="Y93" i="2"/>
  <c r="E224" i="20"/>
  <c r="X223" i="25"/>
  <c r="M223" i="25" s="1"/>
  <c r="B223" i="25" s="1"/>
  <c r="C223" i="25" s="1"/>
  <c r="X223" i="17"/>
  <c r="M223" i="17" s="1"/>
  <c r="B223" i="17" s="1"/>
  <c r="C223" i="17" s="1"/>
  <c r="X223" i="1"/>
  <c r="M223" i="1" s="1"/>
  <c r="B223" i="1" s="1"/>
  <c r="C223" i="1" s="1"/>
  <c r="F224" i="23"/>
  <c r="K224" i="23" s="1"/>
  <c r="F224" i="26"/>
  <c r="K224" i="26" s="1"/>
  <c r="F224" i="20"/>
  <c r="K224" i="20" s="1"/>
  <c r="E224" i="27"/>
  <c r="F224" i="21"/>
  <c r="K224" i="21" s="1"/>
  <c r="AU92" i="2"/>
  <c r="Q278" i="2"/>
  <c r="G278" i="2"/>
  <c r="H278" i="2" s="1"/>
  <c r="I278" i="2" s="1"/>
  <c r="J278" i="2" s="1"/>
  <c r="K278" i="2" s="1"/>
  <c r="M278" i="2" s="1"/>
  <c r="N278" i="2" s="1"/>
  <c r="O278" i="2" s="1"/>
  <c r="P278" i="2" s="1"/>
  <c r="D299" i="2"/>
  <c r="D305" i="2" s="1"/>
  <c r="X250" i="27"/>
  <c r="M250" i="27" s="1"/>
  <c r="B250" i="27" s="1"/>
  <c r="C250" i="27" s="1"/>
  <c r="X250" i="26"/>
  <c r="M250" i="26" s="1"/>
  <c r="B250" i="26" s="1"/>
  <c r="C250" i="26" s="1"/>
  <c r="X250" i="24"/>
  <c r="M250" i="24" s="1"/>
  <c r="B250" i="24" s="1"/>
  <c r="C250" i="24" s="1"/>
  <c r="X250" i="25"/>
  <c r="M250" i="25" s="1"/>
  <c r="B250" i="25" s="1"/>
  <c r="C250" i="25" s="1"/>
  <c r="X250" i="23"/>
  <c r="M250" i="23" s="1"/>
  <c r="B250" i="23" s="1"/>
  <c r="C250" i="23" s="1"/>
  <c r="X250" i="21"/>
  <c r="M250" i="21" s="1"/>
  <c r="B250" i="21" s="1"/>
  <c r="C250" i="21" s="1"/>
  <c r="X250" i="22"/>
  <c r="M250" i="22" s="1"/>
  <c r="B250" i="22" s="1"/>
  <c r="C250" i="22" s="1"/>
  <c r="X250" i="19"/>
  <c r="M250" i="19" s="1"/>
  <c r="B250" i="19" s="1"/>
  <c r="C250" i="19" s="1"/>
  <c r="X250" i="17"/>
  <c r="M250" i="17" s="1"/>
  <c r="B250" i="17" s="1"/>
  <c r="C250" i="17" s="1"/>
  <c r="X250" i="20"/>
  <c r="M250" i="20" s="1"/>
  <c r="B250" i="20" s="1"/>
  <c r="C250" i="20" s="1"/>
  <c r="X250" i="18"/>
  <c r="M250" i="18" s="1"/>
  <c r="B250" i="18" s="1"/>
  <c r="C250" i="18" s="1"/>
  <c r="X250" i="1"/>
  <c r="M250" i="1" s="1"/>
  <c r="B250" i="1" s="1"/>
  <c r="C250" i="1" s="1"/>
  <c r="X245" i="27"/>
  <c r="M245" i="27" s="1"/>
  <c r="B245" i="27" s="1"/>
  <c r="C245" i="27" s="1"/>
  <c r="X245" i="26"/>
  <c r="M245" i="26" s="1"/>
  <c r="B245" i="26" s="1"/>
  <c r="C245" i="26" s="1"/>
  <c r="X245" i="23"/>
  <c r="M245" i="23" s="1"/>
  <c r="B245" i="23" s="1"/>
  <c r="C245" i="23" s="1"/>
  <c r="X245" i="25"/>
  <c r="M245" i="25" s="1"/>
  <c r="B245" i="25" s="1"/>
  <c r="C245" i="25" s="1"/>
  <c r="X245" i="24"/>
  <c r="M245" i="24" s="1"/>
  <c r="B245" i="24" s="1"/>
  <c r="C245" i="24" s="1"/>
  <c r="X245" i="21"/>
  <c r="M245" i="21" s="1"/>
  <c r="B245" i="21" s="1"/>
  <c r="C245" i="21" s="1"/>
  <c r="X245" i="20"/>
  <c r="M245" i="20" s="1"/>
  <c r="B245" i="20" s="1"/>
  <c r="C245" i="20" s="1"/>
  <c r="X245" i="17"/>
  <c r="M245" i="17" s="1"/>
  <c r="B245" i="17" s="1"/>
  <c r="C245" i="17" s="1"/>
  <c r="X245" i="19"/>
  <c r="M245" i="19" s="1"/>
  <c r="B245" i="19" s="1"/>
  <c r="C245" i="19" s="1"/>
  <c r="X245" i="18"/>
  <c r="M245" i="18" s="1"/>
  <c r="B245" i="18" s="1"/>
  <c r="C245" i="18" s="1"/>
  <c r="X245" i="22"/>
  <c r="M245" i="22" s="1"/>
  <c r="B245" i="22" s="1"/>
  <c r="C245" i="22" s="1"/>
  <c r="X245" i="1"/>
  <c r="M245" i="1" s="1"/>
  <c r="X239" i="27"/>
  <c r="M239" i="27" s="1"/>
  <c r="B239" i="27" s="1"/>
  <c r="C239" i="27" s="1"/>
  <c r="X239" i="25"/>
  <c r="M239" i="25" s="1"/>
  <c r="B239" i="25" s="1"/>
  <c r="C239" i="25" s="1"/>
  <c r="X239" i="23"/>
  <c r="M239" i="23" s="1"/>
  <c r="B239" i="23" s="1"/>
  <c r="C239" i="23" s="1"/>
  <c r="X239" i="24"/>
  <c r="M239" i="24" s="1"/>
  <c r="B239" i="24" s="1"/>
  <c r="C239" i="24" s="1"/>
  <c r="X239" i="26"/>
  <c r="M239" i="26" s="1"/>
  <c r="B239" i="26" s="1"/>
  <c r="C239" i="26" s="1"/>
  <c r="X239" i="21"/>
  <c r="M239" i="21" s="1"/>
  <c r="B239" i="21" s="1"/>
  <c r="C239" i="21" s="1"/>
  <c r="X239" i="20"/>
  <c r="M239" i="20" s="1"/>
  <c r="B239" i="20" s="1"/>
  <c r="C239" i="20" s="1"/>
  <c r="X239" i="22"/>
  <c r="M239" i="22" s="1"/>
  <c r="B239" i="22" s="1"/>
  <c r="C239" i="22" s="1"/>
  <c r="X239" i="19"/>
  <c r="M239" i="19" s="1"/>
  <c r="B239" i="19" s="1"/>
  <c r="C239" i="19" s="1"/>
  <c r="X239" i="18"/>
  <c r="M239" i="18" s="1"/>
  <c r="B239" i="18" s="1"/>
  <c r="C239" i="18" s="1"/>
  <c r="X239" i="17"/>
  <c r="M239" i="17" s="1"/>
  <c r="B239" i="17" s="1"/>
  <c r="C239" i="17" s="1"/>
  <c r="X239" i="1"/>
  <c r="M239" i="1" s="1"/>
  <c r="X234" i="27"/>
  <c r="M234" i="27" s="1"/>
  <c r="B234" i="27" s="1"/>
  <c r="C234" i="27" s="1"/>
  <c r="X234" i="26"/>
  <c r="M234" i="26" s="1"/>
  <c r="B234" i="26" s="1"/>
  <c r="C234" i="26" s="1"/>
  <c r="X234" i="25"/>
  <c r="M234" i="25" s="1"/>
  <c r="B234" i="25" s="1"/>
  <c r="C234" i="25" s="1"/>
  <c r="X234" i="24"/>
  <c r="M234" i="24" s="1"/>
  <c r="B234" i="24" s="1"/>
  <c r="C234" i="24" s="1"/>
  <c r="X234" i="22"/>
  <c r="M234" i="22" s="1"/>
  <c r="B234" i="22" s="1"/>
  <c r="C234" i="22" s="1"/>
  <c r="X234" i="23"/>
  <c r="M234" i="23" s="1"/>
  <c r="B234" i="23" s="1"/>
  <c r="C234" i="23" s="1"/>
  <c r="X234" i="18"/>
  <c r="M234" i="18" s="1"/>
  <c r="B234" i="18" s="1"/>
  <c r="C234" i="18" s="1"/>
  <c r="X234" i="21"/>
  <c r="M234" i="21" s="1"/>
  <c r="B234" i="21" s="1"/>
  <c r="C234" i="21" s="1"/>
  <c r="X234" i="20"/>
  <c r="M234" i="20" s="1"/>
  <c r="B234" i="20" s="1"/>
  <c r="C234" i="20" s="1"/>
  <c r="X234" i="19"/>
  <c r="M234" i="19" s="1"/>
  <c r="B234" i="19" s="1"/>
  <c r="C234" i="19" s="1"/>
  <c r="X234" i="17"/>
  <c r="M234" i="17" s="1"/>
  <c r="B234" i="17" s="1"/>
  <c r="C234" i="17" s="1"/>
  <c r="X234" i="1"/>
  <c r="M234" i="1" s="1"/>
  <c r="X249" i="27"/>
  <c r="M249" i="27" s="1"/>
  <c r="B249" i="27" s="1"/>
  <c r="C249" i="27" s="1"/>
  <c r="X249" i="26"/>
  <c r="M249" i="26" s="1"/>
  <c r="B249" i="26" s="1"/>
  <c r="C249" i="26" s="1"/>
  <c r="X249" i="24"/>
  <c r="M249" i="24" s="1"/>
  <c r="B249" i="24" s="1"/>
  <c r="C249" i="24" s="1"/>
  <c r="X249" i="25"/>
  <c r="M249" i="25" s="1"/>
  <c r="B249" i="25" s="1"/>
  <c r="C249" i="25" s="1"/>
  <c r="X249" i="23"/>
  <c r="M249" i="23" s="1"/>
  <c r="B249" i="23" s="1"/>
  <c r="C249" i="23" s="1"/>
  <c r="X249" i="21"/>
  <c r="M249" i="21" s="1"/>
  <c r="B249" i="21" s="1"/>
  <c r="C249" i="21" s="1"/>
  <c r="X249" i="22"/>
  <c r="M249" i="22" s="1"/>
  <c r="B249" i="22" s="1"/>
  <c r="C249" i="22" s="1"/>
  <c r="X249" i="17"/>
  <c r="M249" i="17" s="1"/>
  <c r="B249" i="17" s="1"/>
  <c r="C249" i="17" s="1"/>
  <c r="X249" i="20"/>
  <c r="M249" i="20" s="1"/>
  <c r="B249" i="20" s="1"/>
  <c r="C249" i="20" s="1"/>
  <c r="X249" i="19"/>
  <c r="M249" i="19" s="1"/>
  <c r="B249" i="19" s="1"/>
  <c r="C249" i="19" s="1"/>
  <c r="X249" i="18"/>
  <c r="M249" i="18" s="1"/>
  <c r="B249" i="18" s="1"/>
  <c r="C249" i="18" s="1"/>
  <c r="X249" i="1"/>
  <c r="M249" i="1" s="1"/>
  <c r="B249" i="1" s="1"/>
  <c r="C249" i="1" s="1"/>
  <c r="M248" i="1"/>
  <c r="B248" i="1" s="1"/>
  <c r="C248" i="1" s="1"/>
  <c r="M248" i="19"/>
  <c r="B248" i="19" s="1"/>
  <c r="C248" i="19" s="1"/>
  <c r="M248" i="24"/>
  <c r="B248" i="24" s="1"/>
  <c r="C248" i="24" s="1"/>
  <c r="M248" i="23"/>
  <c r="B248" i="23" s="1"/>
  <c r="C248" i="23" s="1"/>
  <c r="M248" i="18"/>
  <c r="B248" i="18" s="1"/>
  <c r="C248" i="18" s="1"/>
  <c r="M248" i="25"/>
  <c r="B248" i="25" s="1"/>
  <c r="C248" i="25" s="1"/>
  <c r="M248" i="20"/>
  <c r="B248" i="20" s="1"/>
  <c r="C248" i="20" s="1"/>
  <c r="M248" i="22"/>
  <c r="B248" i="22" s="1"/>
  <c r="C248" i="22" s="1"/>
  <c r="M248" i="26"/>
  <c r="B248" i="26" s="1"/>
  <c r="C248" i="26" s="1"/>
  <c r="X254" i="27"/>
  <c r="X254" i="26"/>
  <c r="X254" i="25"/>
  <c r="X254" i="22"/>
  <c r="X254" i="19"/>
  <c r="X254" i="21"/>
  <c r="X254" i="20"/>
  <c r="X254" i="18"/>
  <c r="X254" i="24"/>
  <c r="X254" i="23"/>
  <c r="X254" i="17"/>
  <c r="X254" i="1"/>
  <c r="M248" i="21"/>
  <c r="B248" i="21" s="1"/>
  <c r="C248" i="21" s="1"/>
  <c r="M248" i="17"/>
  <c r="B248" i="17" s="1"/>
  <c r="C248" i="17" s="1"/>
  <c r="M248" i="27"/>
  <c r="B248" i="27" s="1"/>
  <c r="C248" i="27" s="1"/>
  <c r="AO100" i="2"/>
  <c r="L294" i="2"/>
  <c r="J294" i="2"/>
  <c r="M294" i="2"/>
  <c r="G294" i="2"/>
  <c r="F294" i="2"/>
  <c r="Q294" i="2" s="1"/>
  <c r="K294" i="2"/>
  <c r="N294" i="2"/>
  <c r="O294" i="2" s="1"/>
  <c r="P294" i="2" s="1"/>
  <c r="H294" i="2"/>
  <c r="I294" i="2"/>
  <c r="J289" i="2"/>
  <c r="H289" i="2"/>
  <c r="G289" i="2"/>
  <c r="M289" i="2"/>
  <c r="L289" i="2"/>
  <c r="K289" i="2"/>
  <c r="F289" i="2"/>
  <c r="Q289" i="2" s="1"/>
  <c r="N289" i="2"/>
  <c r="O289" i="2" s="1"/>
  <c r="P289" i="2" s="1"/>
  <c r="I289" i="2"/>
  <c r="B107" i="1"/>
  <c r="C46" i="1"/>
  <c r="N46" i="1"/>
  <c r="B227" i="1"/>
  <c r="B167" i="1"/>
  <c r="B47" i="1"/>
  <c r="N226" i="1"/>
  <c r="C226" i="1"/>
  <c r="N166" i="1"/>
  <c r="C166" i="1"/>
  <c r="N106" i="1"/>
  <c r="C106" i="1"/>
  <c r="D284" i="2" l="1"/>
  <c r="AD94" i="2"/>
  <c r="AS94" i="2"/>
  <c r="F230" i="17"/>
  <c r="K230" i="17" s="1"/>
  <c r="E230" i="23"/>
  <c r="X229" i="24"/>
  <c r="M229" i="24" s="1"/>
  <c r="B229" i="24" s="1"/>
  <c r="C229" i="24" s="1"/>
  <c r="X229" i="23"/>
  <c r="M229" i="23" s="1"/>
  <c r="B229" i="23" s="1"/>
  <c r="C229" i="23" s="1"/>
  <c r="X229" i="18"/>
  <c r="M229" i="18" s="1"/>
  <c r="B229" i="18" s="1"/>
  <c r="C229" i="18" s="1"/>
  <c r="F230" i="20"/>
  <c r="K230" i="20" s="1"/>
  <c r="F230" i="1"/>
  <c r="K230" i="1" s="1"/>
  <c r="F230" i="18"/>
  <c r="K230" i="18" s="1"/>
  <c r="E230" i="26"/>
  <c r="F230" i="24"/>
  <c r="K230" i="24" s="1"/>
  <c r="E230" i="22"/>
  <c r="X229" i="25"/>
  <c r="M229" i="25" s="1"/>
  <c r="B229" i="25" s="1"/>
  <c r="C229" i="25" s="1"/>
  <c r="X229" i="20"/>
  <c r="M229" i="20" s="1"/>
  <c r="B229" i="20" s="1"/>
  <c r="C229" i="20" s="1"/>
  <c r="X229" i="1"/>
  <c r="M229" i="1" s="1"/>
  <c r="E230" i="24"/>
  <c r="F230" i="25"/>
  <c r="K230" i="25" s="1"/>
  <c r="E230" i="27"/>
  <c r="F236" i="25"/>
  <c r="K236" i="25" s="1"/>
  <c r="AR94" i="2"/>
  <c r="E230" i="18"/>
  <c r="F230" i="27"/>
  <c r="K230" i="27" s="1"/>
  <c r="X229" i="27"/>
  <c r="M229" i="27" s="1"/>
  <c r="B229" i="27" s="1"/>
  <c r="C229" i="27" s="1"/>
  <c r="X229" i="21"/>
  <c r="M229" i="21" s="1"/>
  <c r="B229" i="21" s="1"/>
  <c r="C229" i="21" s="1"/>
  <c r="X229" i="17"/>
  <c r="M229" i="17" s="1"/>
  <c r="B229" i="17" s="1"/>
  <c r="C229" i="17" s="1"/>
  <c r="F230" i="23"/>
  <c r="K230" i="23" s="1"/>
  <c r="F230" i="19"/>
  <c r="K230" i="19" s="1"/>
  <c r="E230" i="17"/>
  <c r="E230" i="1"/>
  <c r="F230" i="22"/>
  <c r="K230" i="22" s="1"/>
  <c r="E230" i="21"/>
  <c r="X229" i="26"/>
  <c r="M229" i="26" s="1"/>
  <c r="B229" i="26" s="1"/>
  <c r="C229" i="26" s="1"/>
  <c r="X229" i="22"/>
  <c r="M229" i="22" s="1"/>
  <c r="B229" i="22" s="1"/>
  <c r="C229" i="22" s="1"/>
  <c r="X229" i="19"/>
  <c r="M229" i="19" s="1"/>
  <c r="B229" i="19" s="1"/>
  <c r="C229" i="19" s="1"/>
  <c r="E230" i="19"/>
  <c r="F230" i="26"/>
  <c r="K230" i="26" s="1"/>
  <c r="E230" i="25"/>
  <c r="E230" i="20"/>
  <c r="AU93" i="2"/>
  <c r="Q284" i="2"/>
  <c r="G284" i="2"/>
  <c r="H284" i="2" s="1"/>
  <c r="I284" i="2" s="1"/>
  <c r="J284" i="2" s="1"/>
  <c r="K284" i="2" s="1"/>
  <c r="M284" i="2" s="1"/>
  <c r="N284" i="2" s="1"/>
  <c r="O284" i="2" s="1"/>
  <c r="P284" i="2" s="1"/>
  <c r="AC256" i="26"/>
  <c r="N256" i="26" s="1"/>
  <c r="AC256" i="21"/>
  <c r="N256" i="21" s="1"/>
  <c r="AC256" i="19"/>
  <c r="N256" i="19" s="1"/>
  <c r="AC256" i="17"/>
  <c r="N256" i="17" s="1"/>
  <c r="AC256" i="27"/>
  <c r="N256" i="27" s="1"/>
  <c r="AC256" i="25"/>
  <c r="N256" i="25" s="1"/>
  <c r="AC256" i="23"/>
  <c r="N256" i="23" s="1"/>
  <c r="AC256" i="24"/>
  <c r="N256" i="24" s="1"/>
  <c r="AC256" i="20"/>
  <c r="N256" i="20" s="1"/>
  <c r="AC256" i="22"/>
  <c r="N256" i="22" s="1"/>
  <c r="AC256" i="18"/>
  <c r="N256" i="18" s="1"/>
  <c r="AC256" i="1"/>
  <c r="N256" i="1" s="1"/>
  <c r="R305" i="2"/>
  <c r="L305" i="2"/>
  <c r="M305" i="2"/>
  <c r="K305" i="2"/>
  <c r="I305" i="2"/>
  <c r="F305" i="2"/>
  <c r="Q305" i="2" s="1"/>
  <c r="H305" i="2"/>
  <c r="J305" i="2"/>
  <c r="N305" i="2"/>
  <c r="O305" i="2" s="1"/>
  <c r="P305" i="2" s="1"/>
  <c r="G305" i="2"/>
  <c r="C306" i="2"/>
  <c r="X101" i="2"/>
  <c r="Z95" i="2"/>
  <c r="AT95" i="2"/>
  <c r="AS95" i="2"/>
  <c r="AT94" i="2"/>
  <c r="AC261" i="27"/>
  <c r="N261" i="27" s="1"/>
  <c r="AC261" i="25"/>
  <c r="N261" i="25" s="1"/>
  <c r="AC261" i="23"/>
  <c r="N261" i="23" s="1"/>
  <c r="AC261" i="26"/>
  <c r="N261" i="26" s="1"/>
  <c r="AC261" i="22"/>
  <c r="N261" i="22" s="1"/>
  <c r="AC261" i="21"/>
  <c r="N261" i="21" s="1"/>
  <c r="AC261" i="24"/>
  <c r="N261" i="24" s="1"/>
  <c r="AC261" i="19"/>
  <c r="N261" i="19" s="1"/>
  <c r="AC261" i="17"/>
  <c r="N261" i="17" s="1"/>
  <c r="AC261" i="18"/>
  <c r="N261" i="18" s="1"/>
  <c r="AC261" i="20"/>
  <c r="N261" i="20" s="1"/>
  <c r="AC261" i="1"/>
  <c r="N261" i="1" s="1"/>
  <c r="R310" i="2"/>
  <c r="C311" i="2"/>
  <c r="H310" i="2"/>
  <c r="M310" i="2"/>
  <c r="K310" i="2"/>
  <c r="I310" i="2"/>
  <c r="L310" i="2"/>
  <c r="N310" i="2"/>
  <c r="O310" i="2" s="1"/>
  <c r="P310" i="2" s="1"/>
  <c r="G310" i="2"/>
  <c r="J310" i="2"/>
  <c r="F310" i="2"/>
  <c r="Q310" i="2" s="1"/>
  <c r="AC241" i="27"/>
  <c r="N241" i="27" s="1"/>
  <c r="AC241" i="25"/>
  <c r="N241" i="25" s="1"/>
  <c r="AC241" i="23"/>
  <c r="N241" i="23" s="1"/>
  <c r="AC241" i="24"/>
  <c r="N241" i="24" s="1"/>
  <c r="AC241" i="26"/>
  <c r="N241" i="26" s="1"/>
  <c r="AC241" i="22"/>
  <c r="N241" i="22" s="1"/>
  <c r="AC241" i="19"/>
  <c r="N241" i="19" s="1"/>
  <c r="AC241" i="21"/>
  <c r="N241" i="21" s="1"/>
  <c r="AC241" i="20"/>
  <c r="N241" i="20" s="1"/>
  <c r="AC241" i="17"/>
  <c r="N241" i="17" s="1"/>
  <c r="AC241" i="18"/>
  <c r="N241" i="18" s="1"/>
  <c r="AC241" i="1"/>
  <c r="F290" i="2"/>
  <c r="R290" i="2"/>
  <c r="K315" i="2"/>
  <c r="AC266" i="27"/>
  <c r="N266" i="27" s="1"/>
  <c r="AC266" i="26"/>
  <c r="N266" i="26" s="1"/>
  <c r="AC266" i="23"/>
  <c r="N266" i="23" s="1"/>
  <c r="AC266" i="22"/>
  <c r="N266" i="22" s="1"/>
  <c r="AC266" i="20"/>
  <c r="N266" i="20" s="1"/>
  <c r="AC266" i="18"/>
  <c r="N266" i="18" s="1"/>
  <c r="AC266" i="25"/>
  <c r="N266" i="25" s="1"/>
  <c r="AC266" i="24"/>
  <c r="N266" i="24" s="1"/>
  <c r="AC266" i="21"/>
  <c r="N266" i="21" s="1"/>
  <c r="AC266" i="17"/>
  <c r="N266" i="17" s="1"/>
  <c r="AC266" i="19"/>
  <c r="N266" i="19" s="1"/>
  <c r="AC266" i="1"/>
  <c r="N266" i="1" s="1"/>
  <c r="C316" i="2"/>
  <c r="I315" i="2"/>
  <c r="N315" i="2"/>
  <c r="O315" i="2" s="1"/>
  <c r="P315" i="2" s="1"/>
  <c r="F315" i="2"/>
  <c r="Q315" i="2" s="1"/>
  <c r="J315" i="2"/>
  <c r="M315" i="2"/>
  <c r="R315" i="2"/>
  <c r="H315" i="2"/>
  <c r="C321" i="2"/>
  <c r="G315" i="2"/>
  <c r="L315" i="2"/>
  <c r="AC251" i="26"/>
  <c r="N251" i="26" s="1"/>
  <c r="AC251" i="24"/>
  <c r="N251" i="24" s="1"/>
  <c r="AC251" i="25"/>
  <c r="N251" i="25" s="1"/>
  <c r="AC251" i="27"/>
  <c r="N251" i="27" s="1"/>
  <c r="AC251" i="22"/>
  <c r="N251" i="22" s="1"/>
  <c r="AC251" i="23"/>
  <c r="N251" i="23" s="1"/>
  <c r="AC251" i="19"/>
  <c r="N251" i="19" s="1"/>
  <c r="AC251" i="20"/>
  <c r="N251" i="20" s="1"/>
  <c r="AC251" i="18"/>
  <c r="N251" i="18" s="1"/>
  <c r="AC251" i="21"/>
  <c r="N251" i="21" s="1"/>
  <c r="AC251" i="17"/>
  <c r="N251" i="17" s="1"/>
  <c r="AC251" i="1"/>
  <c r="N251" i="1" s="1"/>
  <c r="R300" i="2"/>
  <c r="N300" i="2"/>
  <c r="O300" i="2" s="1"/>
  <c r="P300" i="2" s="1"/>
  <c r="K300" i="2"/>
  <c r="M300" i="2"/>
  <c r="J300" i="2"/>
  <c r="G300" i="2"/>
  <c r="L300" i="2"/>
  <c r="I300" i="2"/>
  <c r="F300" i="2"/>
  <c r="Q300" i="2" s="1"/>
  <c r="H300" i="2"/>
  <c r="C301" i="2"/>
  <c r="D301" i="2" s="1"/>
  <c r="AU94" i="2"/>
  <c r="D315" i="2"/>
  <c r="C296" i="2"/>
  <c r="AC246" i="22"/>
  <c r="N246" i="22" s="1"/>
  <c r="AC246" i="20"/>
  <c r="N246" i="20" s="1"/>
  <c r="AC246" i="18"/>
  <c r="N246" i="18" s="1"/>
  <c r="AC246" i="26"/>
  <c r="N246" i="26" s="1"/>
  <c r="AC246" i="27"/>
  <c r="N246" i="27" s="1"/>
  <c r="AC246" i="25"/>
  <c r="N246" i="25" s="1"/>
  <c r="AC246" i="24"/>
  <c r="N246" i="24" s="1"/>
  <c r="AC246" i="23"/>
  <c r="N246" i="23" s="1"/>
  <c r="AC246" i="21"/>
  <c r="N246" i="21" s="1"/>
  <c r="AC246" i="19"/>
  <c r="N246" i="19" s="1"/>
  <c r="AC246" i="17"/>
  <c r="N246" i="17" s="1"/>
  <c r="AC246" i="1"/>
  <c r="R295" i="2"/>
  <c r="X251" i="27"/>
  <c r="M251" i="27" s="1"/>
  <c r="B251" i="27" s="1"/>
  <c r="C251" i="27" s="1"/>
  <c r="X251" i="26"/>
  <c r="M251" i="26" s="1"/>
  <c r="B251" i="26" s="1"/>
  <c r="C251" i="26" s="1"/>
  <c r="X251" i="24"/>
  <c r="M251" i="24" s="1"/>
  <c r="B251" i="24" s="1"/>
  <c r="C251" i="24" s="1"/>
  <c r="X251" i="25"/>
  <c r="M251" i="25" s="1"/>
  <c r="B251" i="25" s="1"/>
  <c r="C251" i="25" s="1"/>
  <c r="X251" i="23"/>
  <c r="M251" i="23" s="1"/>
  <c r="B251" i="23" s="1"/>
  <c r="C251" i="23" s="1"/>
  <c r="X251" i="21"/>
  <c r="M251" i="21" s="1"/>
  <c r="B251" i="21" s="1"/>
  <c r="C251" i="21" s="1"/>
  <c r="X251" i="22"/>
  <c r="M251" i="22" s="1"/>
  <c r="B251" i="22" s="1"/>
  <c r="C251" i="22" s="1"/>
  <c r="X251" i="20"/>
  <c r="M251" i="20" s="1"/>
  <c r="B251" i="20" s="1"/>
  <c r="C251" i="20" s="1"/>
  <c r="X251" i="17"/>
  <c r="M251" i="17" s="1"/>
  <c r="B251" i="17" s="1"/>
  <c r="C251" i="17" s="1"/>
  <c r="X251" i="19"/>
  <c r="M251" i="19" s="1"/>
  <c r="B251" i="19" s="1"/>
  <c r="C251" i="19" s="1"/>
  <c r="X251" i="18"/>
  <c r="M251" i="18" s="1"/>
  <c r="B251" i="18" s="1"/>
  <c r="C251" i="18" s="1"/>
  <c r="X251" i="1"/>
  <c r="M251" i="1" s="1"/>
  <c r="B251" i="1" s="1"/>
  <c r="C251" i="1" s="1"/>
  <c r="X255" i="27"/>
  <c r="M255" i="27" s="1"/>
  <c r="B255" i="27" s="1"/>
  <c r="C255" i="27" s="1"/>
  <c r="X255" i="25"/>
  <c r="M255" i="25" s="1"/>
  <c r="B255" i="25" s="1"/>
  <c r="C255" i="25" s="1"/>
  <c r="X255" i="24"/>
  <c r="M255" i="24" s="1"/>
  <c r="B255" i="24" s="1"/>
  <c r="C255" i="24" s="1"/>
  <c r="X255" i="23"/>
  <c r="M255" i="23" s="1"/>
  <c r="B255" i="23" s="1"/>
  <c r="C255" i="23" s="1"/>
  <c r="X255" i="22"/>
  <c r="M255" i="22" s="1"/>
  <c r="B255" i="22" s="1"/>
  <c r="C255" i="22" s="1"/>
  <c r="X255" i="26"/>
  <c r="M255" i="26" s="1"/>
  <c r="B255" i="26" s="1"/>
  <c r="C255" i="26" s="1"/>
  <c r="X255" i="21"/>
  <c r="M255" i="21" s="1"/>
  <c r="B255" i="21" s="1"/>
  <c r="C255" i="21" s="1"/>
  <c r="X255" i="18"/>
  <c r="M255" i="18" s="1"/>
  <c r="B255" i="18" s="1"/>
  <c r="C255" i="18" s="1"/>
  <c r="X255" i="19"/>
  <c r="M255" i="19" s="1"/>
  <c r="B255" i="19" s="1"/>
  <c r="C255" i="19" s="1"/>
  <c r="X255" i="17"/>
  <c r="M255" i="17" s="1"/>
  <c r="B255" i="17" s="1"/>
  <c r="C255" i="17" s="1"/>
  <c r="X255" i="20"/>
  <c r="M255" i="20" s="1"/>
  <c r="B255" i="20" s="1"/>
  <c r="C255" i="20" s="1"/>
  <c r="X255" i="1"/>
  <c r="M255" i="1" s="1"/>
  <c r="B255" i="1" s="1"/>
  <c r="C255" i="1" s="1"/>
  <c r="X256" i="27"/>
  <c r="M256" i="27" s="1"/>
  <c r="B256" i="27" s="1"/>
  <c r="C256" i="27" s="1"/>
  <c r="X256" i="25"/>
  <c r="M256" i="25" s="1"/>
  <c r="B256" i="25" s="1"/>
  <c r="C256" i="25" s="1"/>
  <c r="X256" i="24"/>
  <c r="M256" i="24" s="1"/>
  <c r="B256" i="24" s="1"/>
  <c r="C256" i="24" s="1"/>
  <c r="X256" i="23"/>
  <c r="M256" i="23" s="1"/>
  <c r="B256" i="23" s="1"/>
  <c r="C256" i="23" s="1"/>
  <c r="X256" i="22"/>
  <c r="M256" i="22" s="1"/>
  <c r="B256" i="22" s="1"/>
  <c r="C256" i="22" s="1"/>
  <c r="X256" i="26"/>
  <c r="M256" i="26" s="1"/>
  <c r="B256" i="26" s="1"/>
  <c r="C256" i="26" s="1"/>
  <c r="X256" i="21"/>
  <c r="M256" i="21" s="1"/>
  <c r="B256" i="21" s="1"/>
  <c r="C256" i="21" s="1"/>
  <c r="X256" i="18"/>
  <c r="M256" i="18" s="1"/>
  <c r="B256" i="18" s="1"/>
  <c r="C256" i="18" s="1"/>
  <c r="X256" i="19"/>
  <c r="M256" i="19" s="1"/>
  <c r="B256" i="19" s="1"/>
  <c r="C256" i="19" s="1"/>
  <c r="X256" i="17"/>
  <c r="M256" i="17" s="1"/>
  <c r="B256" i="17" s="1"/>
  <c r="C256" i="17" s="1"/>
  <c r="X256" i="20"/>
  <c r="M256" i="20" s="1"/>
  <c r="B256" i="20" s="1"/>
  <c r="C256" i="20" s="1"/>
  <c r="X256" i="1"/>
  <c r="M256" i="1" s="1"/>
  <c r="B256" i="1" s="1"/>
  <c r="C256" i="1" s="1"/>
  <c r="X240" i="27"/>
  <c r="M240" i="27" s="1"/>
  <c r="B240" i="27" s="1"/>
  <c r="C240" i="27" s="1"/>
  <c r="X240" i="25"/>
  <c r="M240" i="25" s="1"/>
  <c r="B240" i="25" s="1"/>
  <c r="C240" i="25" s="1"/>
  <c r="X240" i="23"/>
  <c r="M240" i="23" s="1"/>
  <c r="B240" i="23" s="1"/>
  <c r="C240" i="23" s="1"/>
  <c r="X240" i="24"/>
  <c r="M240" i="24" s="1"/>
  <c r="B240" i="24" s="1"/>
  <c r="C240" i="24" s="1"/>
  <c r="X240" i="26"/>
  <c r="M240" i="26" s="1"/>
  <c r="B240" i="26" s="1"/>
  <c r="C240" i="26" s="1"/>
  <c r="X240" i="21"/>
  <c r="M240" i="21" s="1"/>
  <c r="B240" i="21" s="1"/>
  <c r="C240" i="21" s="1"/>
  <c r="X240" i="20"/>
  <c r="M240" i="20" s="1"/>
  <c r="B240" i="20" s="1"/>
  <c r="C240" i="20" s="1"/>
  <c r="X240" i="22"/>
  <c r="M240" i="22" s="1"/>
  <c r="B240" i="22" s="1"/>
  <c r="C240" i="22" s="1"/>
  <c r="X240" i="19"/>
  <c r="M240" i="19" s="1"/>
  <c r="B240" i="19" s="1"/>
  <c r="C240" i="19" s="1"/>
  <c r="X240" i="18"/>
  <c r="M240" i="18" s="1"/>
  <c r="B240" i="18" s="1"/>
  <c r="C240" i="18" s="1"/>
  <c r="X240" i="17"/>
  <c r="M240" i="17" s="1"/>
  <c r="B240" i="17" s="1"/>
  <c r="C240" i="17" s="1"/>
  <c r="X240" i="1"/>
  <c r="M240" i="1" s="1"/>
  <c r="M254" i="1"/>
  <c r="B254" i="1" s="1"/>
  <c r="C254" i="1" s="1"/>
  <c r="M254" i="18"/>
  <c r="B254" i="18" s="1"/>
  <c r="C254" i="18" s="1"/>
  <c r="M254" i="22"/>
  <c r="B254" i="22" s="1"/>
  <c r="C254" i="22" s="1"/>
  <c r="X260" i="27"/>
  <c r="X260" i="26"/>
  <c r="X260" i="25"/>
  <c r="X260" i="22"/>
  <c r="X260" i="24"/>
  <c r="X260" i="21"/>
  <c r="X260" i="20"/>
  <c r="X260" i="18"/>
  <c r="X260" i="23"/>
  <c r="X260" i="17"/>
  <c r="X260" i="19"/>
  <c r="X260" i="1"/>
  <c r="M254" i="23"/>
  <c r="B254" i="23" s="1"/>
  <c r="C254" i="23" s="1"/>
  <c r="M254" i="21"/>
  <c r="B254" i="21" s="1"/>
  <c r="C254" i="21" s="1"/>
  <c r="M254" i="26"/>
  <c r="B254" i="26" s="1"/>
  <c r="C254" i="26" s="1"/>
  <c r="M254" i="17"/>
  <c r="B254" i="17" s="1"/>
  <c r="C254" i="17" s="1"/>
  <c r="M254" i="20"/>
  <c r="B254" i="20" s="1"/>
  <c r="C254" i="20" s="1"/>
  <c r="M254" i="25"/>
  <c r="B254" i="25" s="1"/>
  <c r="C254" i="25" s="1"/>
  <c r="M254" i="24"/>
  <c r="B254" i="24" s="1"/>
  <c r="C254" i="24" s="1"/>
  <c r="M254" i="19"/>
  <c r="B254" i="19" s="1"/>
  <c r="C254" i="19" s="1"/>
  <c r="M254" i="27"/>
  <c r="B254" i="27" s="1"/>
  <c r="C254" i="27" s="1"/>
  <c r="AO101" i="2"/>
  <c r="N295" i="2"/>
  <c r="O295" i="2" s="1"/>
  <c r="P295" i="2" s="1"/>
  <c r="L295" i="2"/>
  <c r="H295" i="2"/>
  <c r="M295" i="2"/>
  <c r="J295" i="2"/>
  <c r="K295" i="2"/>
  <c r="F295" i="2"/>
  <c r="Q295" i="2" s="1"/>
  <c r="G295" i="2"/>
  <c r="I295" i="2"/>
  <c r="N107" i="1"/>
  <c r="C107" i="1"/>
  <c r="B228" i="1"/>
  <c r="B108" i="1"/>
  <c r="N227" i="1"/>
  <c r="C227" i="1"/>
  <c r="B48" i="1"/>
  <c r="N167" i="1"/>
  <c r="C167" i="1"/>
  <c r="C47" i="1"/>
  <c r="N47" i="1"/>
  <c r="B168" i="1"/>
  <c r="AC262" i="22" l="1"/>
  <c r="N262" i="22" s="1"/>
  <c r="AC262" i="20"/>
  <c r="N262" i="20" s="1"/>
  <c r="AC262" i="18"/>
  <c r="N262" i="18" s="1"/>
  <c r="AC262" i="26"/>
  <c r="N262" i="26" s="1"/>
  <c r="AC262" i="27"/>
  <c r="N262" i="27" s="1"/>
  <c r="AC262" i="25"/>
  <c r="N262" i="25" s="1"/>
  <c r="AC262" i="23"/>
  <c r="N262" i="23" s="1"/>
  <c r="AC262" i="21"/>
  <c r="N262" i="21" s="1"/>
  <c r="AC262" i="24"/>
  <c r="N262" i="24" s="1"/>
  <c r="AC262" i="19"/>
  <c r="N262" i="19" s="1"/>
  <c r="AC262" i="17"/>
  <c r="N262" i="17" s="1"/>
  <c r="AC262" i="1"/>
  <c r="N262" i="1" s="1"/>
  <c r="R311" i="2"/>
  <c r="L311" i="2"/>
  <c r="I311" i="2"/>
  <c r="C312" i="2"/>
  <c r="N311" i="2"/>
  <c r="O311" i="2" s="1"/>
  <c r="P311" i="2" s="1"/>
  <c r="H311" i="2"/>
  <c r="F311" i="2"/>
  <c r="Q311" i="2" s="1"/>
  <c r="K311" i="2"/>
  <c r="G311" i="2"/>
  <c r="J311" i="2"/>
  <c r="M311" i="2"/>
  <c r="AC247" i="26"/>
  <c r="N247" i="26" s="1"/>
  <c r="AC247" i="27"/>
  <c r="N247" i="27" s="1"/>
  <c r="AC247" i="24"/>
  <c r="N247" i="24" s="1"/>
  <c r="AC247" i="23"/>
  <c r="N247" i="23" s="1"/>
  <c r="AC247" i="25"/>
  <c r="N247" i="25" s="1"/>
  <c r="AC247" i="21"/>
  <c r="N247" i="21" s="1"/>
  <c r="AC247" i="22"/>
  <c r="N247" i="22" s="1"/>
  <c r="AC247" i="20"/>
  <c r="N247" i="20" s="1"/>
  <c r="AC247" i="19"/>
  <c r="N247" i="19" s="1"/>
  <c r="AC247" i="18"/>
  <c r="N247" i="18" s="1"/>
  <c r="AC247" i="17"/>
  <c r="N247" i="17" s="1"/>
  <c r="AC247" i="1"/>
  <c r="F296" i="2"/>
  <c r="R296" i="2"/>
  <c r="AC272" i="26"/>
  <c r="N272" i="26" s="1"/>
  <c r="AC272" i="27"/>
  <c r="N272" i="27" s="1"/>
  <c r="AC272" i="21"/>
  <c r="N272" i="21" s="1"/>
  <c r="AC272" i="19"/>
  <c r="N272" i="19" s="1"/>
  <c r="AC272" i="17"/>
  <c r="N272" i="17" s="1"/>
  <c r="AC272" i="23"/>
  <c r="N272" i="23" s="1"/>
  <c r="AC272" i="24"/>
  <c r="N272" i="24" s="1"/>
  <c r="AC272" i="22"/>
  <c r="N272" i="22" s="1"/>
  <c r="AC272" i="20"/>
  <c r="N272" i="20" s="1"/>
  <c r="AC272" i="25"/>
  <c r="N272" i="25" s="1"/>
  <c r="AC272" i="18"/>
  <c r="N272" i="18" s="1"/>
  <c r="AC272" i="1"/>
  <c r="N272" i="1" s="1"/>
  <c r="R321" i="2"/>
  <c r="C327" i="2"/>
  <c r="F321" i="2"/>
  <c r="Q321" i="2" s="1"/>
  <c r="J321" i="2"/>
  <c r="L321" i="2"/>
  <c r="I321" i="2"/>
  <c r="K321" i="2"/>
  <c r="M321" i="2"/>
  <c r="G321" i="2"/>
  <c r="C322" i="2"/>
  <c r="H321" i="2"/>
  <c r="N321" i="2"/>
  <c r="O321" i="2" s="1"/>
  <c r="P321" i="2" s="1"/>
  <c r="AC267" i="26"/>
  <c r="N267" i="26" s="1"/>
  <c r="AC267" i="24"/>
  <c r="N267" i="24" s="1"/>
  <c r="AC267" i="25"/>
  <c r="N267" i="25" s="1"/>
  <c r="AC267" i="27"/>
  <c r="N267" i="27" s="1"/>
  <c r="AC267" i="22"/>
  <c r="N267" i="22" s="1"/>
  <c r="AC267" i="23"/>
  <c r="N267" i="23" s="1"/>
  <c r="AC267" i="19"/>
  <c r="N267" i="19" s="1"/>
  <c r="AC267" i="21"/>
  <c r="N267" i="21" s="1"/>
  <c r="AC267" i="20"/>
  <c r="N267" i="20" s="1"/>
  <c r="AC267" i="18"/>
  <c r="N267" i="18" s="1"/>
  <c r="AC267" i="17"/>
  <c r="N267" i="17" s="1"/>
  <c r="AC267" i="1"/>
  <c r="N267" i="1" s="1"/>
  <c r="K316" i="2"/>
  <c r="R316" i="2"/>
  <c r="H316" i="2"/>
  <c r="G316" i="2"/>
  <c r="N316" i="2"/>
  <c r="O316" i="2" s="1"/>
  <c r="P316" i="2" s="1"/>
  <c r="J316" i="2"/>
  <c r="I316" i="2"/>
  <c r="F316" i="2"/>
  <c r="Q316" i="2" s="1"/>
  <c r="C317" i="2"/>
  <c r="L316" i="2"/>
  <c r="M316" i="2"/>
  <c r="Q290" i="2"/>
  <c r="G290" i="2"/>
  <c r="H290" i="2" s="1"/>
  <c r="I290" i="2" s="1"/>
  <c r="J290" i="2" s="1"/>
  <c r="K290" i="2" s="1"/>
  <c r="M290" i="2" s="1"/>
  <c r="N290" i="2" s="1"/>
  <c r="O290" i="2" s="1"/>
  <c r="P290" i="2" s="1"/>
  <c r="D290" i="2"/>
  <c r="Y95" i="2"/>
  <c r="AC95" i="2"/>
  <c r="E236" i="19"/>
  <c r="E236" i="27"/>
  <c r="F236" i="24"/>
  <c r="K236" i="24" s="1"/>
  <c r="X235" i="25"/>
  <c r="M235" i="25" s="1"/>
  <c r="B235" i="25" s="1"/>
  <c r="C235" i="25" s="1"/>
  <c r="X235" i="18"/>
  <c r="M235" i="18" s="1"/>
  <c r="B235" i="18" s="1"/>
  <c r="C235" i="18" s="1"/>
  <c r="X235" i="17"/>
  <c r="M235" i="17" s="1"/>
  <c r="B235" i="17" s="1"/>
  <c r="C235" i="17" s="1"/>
  <c r="E236" i="18"/>
  <c r="E236" i="17"/>
  <c r="F236" i="1"/>
  <c r="K236" i="1" s="1"/>
  <c r="AA95" i="2"/>
  <c r="Z96" i="2"/>
  <c r="E236" i="23"/>
  <c r="F236" i="20"/>
  <c r="K236" i="20" s="1"/>
  <c r="E236" i="26"/>
  <c r="X235" i="24"/>
  <c r="M235" i="24" s="1"/>
  <c r="B235" i="24" s="1"/>
  <c r="C235" i="24" s="1"/>
  <c r="X235" i="20"/>
  <c r="M235" i="20" s="1"/>
  <c r="B235" i="20" s="1"/>
  <c r="C235" i="20" s="1"/>
  <c r="X235" i="1"/>
  <c r="M235" i="1" s="1"/>
  <c r="E236" i="22"/>
  <c r="F236" i="18"/>
  <c r="K236" i="18" s="1"/>
  <c r="E236" i="20"/>
  <c r="F242" i="1"/>
  <c r="K242" i="1" s="1"/>
  <c r="AA96" i="2"/>
  <c r="AQ95" i="2"/>
  <c r="Y96" i="2"/>
  <c r="AR95" i="2"/>
  <c r="AP95" i="2"/>
  <c r="AD95" i="2"/>
  <c r="F236" i="17"/>
  <c r="K236" i="17" s="1"/>
  <c r="E236" i="21"/>
  <c r="X235" i="27"/>
  <c r="M235" i="27" s="1"/>
  <c r="B235" i="27" s="1"/>
  <c r="C235" i="27" s="1"/>
  <c r="X235" i="22"/>
  <c r="M235" i="22" s="1"/>
  <c r="B235" i="22" s="1"/>
  <c r="C235" i="22" s="1"/>
  <c r="X235" i="21"/>
  <c r="M235" i="21" s="1"/>
  <c r="B235" i="21" s="1"/>
  <c r="C235" i="21" s="1"/>
  <c r="E236" i="25"/>
  <c r="F236" i="27"/>
  <c r="K236" i="27" s="1"/>
  <c r="F236" i="19"/>
  <c r="K236" i="19" s="1"/>
  <c r="AP96" i="2"/>
  <c r="AC96" i="2"/>
  <c r="E236" i="1"/>
  <c r="F236" i="21"/>
  <c r="K236" i="21" s="1"/>
  <c r="F236" i="26"/>
  <c r="K236" i="26" s="1"/>
  <c r="X235" i="26"/>
  <c r="M235" i="26" s="1"/>
  <c r="B235" i="26" s="1"/>
  <c r="C235" i="26" s="1"/>
  <c r="X235" i="23"/>
  <c r="M235" i="23" s="1"/>
  <c r="B235" i="23" s="1"/>
  <c r="C235" i="23" s="1"/>
  <c r="X235" i="19"/>
  <c r="M235" i="19" s="1"/>
  <c r="B235" i="19" s="1"/>
  <c r="C235" i="19" s="1"/>
  <c r="F236" i="22"/>
  <c r="K236" i="22" s="1"/>
  <c r="E236" i="24"/>
  <c r="F236" i="23"/>
  <c r="K236" i="23" s="1"/>
  <c r="D321" i="2"/>
  <c r="D327" i="2" s="1"/>
  <c r="D311" i="2"/>
  <c r="D317" i="2" s="1"/>
  <c r="AC257" i="27"/>
  <c r="N257" i="27" s="1"/>
  <c r="AC257" i="25"/>
  <c r="N257" i="25" s="1"/>
  <c r="AC257" i="23"/>
  <c r="N257" i="23" s="1"/>
  <c r="AC257" i="26"/>
  <c r="N257" i="26" s="1"/>
  <c r="AC257" i="24"/>
  <c r="N257" i="24" s="1"/>
  <c r="AC257" i="22"/>
  <c r="N257" i="22" s="1"/>
  <c r="AC257" i="21"/>
  <c r="N257" i="21" s="1"/>
  <c r="AC257" i="19"/>
  <c r="N257" i="19" s="1"/>
  <c r="AC257" i="20"/>
  <c r="N257" i="20" s="1"/>
  <c r="AC257" i="17"/>
  <c r="N257" i="17" s="1"/>
  <c r="AC257" i="18"/>
  <c r="N257" i="18" s="1"/>
  <c r="AC257" i="1"/>
  <c r="N257" i="1" s="1"/>
  <c r="R306" i="2"/>
  <c r="I306" i="2"/>
  <c r="F306" i="2"/>
  <c r="Q306" i="2" s="1"/>
  <c r="K306" i="2"/>
  <c r="G306" i="2"/>
  <c r="C307" i="2"/>
  <c r="H306" i="2"/>
  <c r="N306" i="2"/>
  <c r="O306" i="2" s="1"/>
  <c r="P306" i="2" s="1"/>
  <c r="M306" i="2"/>
  <c r="J306" i="2"/>
  <c r="L306" i="2"/>
  <c r="D316" i="2"/>
  <c r="D322" i="2" s="1"/>
  <c r="AC252" i="27"/>
  <c r="N252" i="27" s="1"/>
  <c r="AC252" i="26"/>
  <c r="N252" i="26" s="1"/>
  <c r="AC252" i="21"/>
  <c r="N252" i="21" s="1"/>
  <c r="AC252" i="19"/>
  <c r="N252" i="19" s="1"/>
  <c r="AC252" i="17"/>
  <c r="N252" i="17" s="1"/>
  <c r="AC252" i="25"/>
  <c r="N252" i="25" s="1"/>
  <c r="AC252" i="24"/>
  <c r="N252" i="24" s="1"/>
  <c r="AC252" i="23"/>
  <c r="N252" i="23" s="1"/>
  <c r="AC252" i="22"/>
  <c r="N252" i="22" s="1"/>
  <c r="AC252" i="20"/>
  <c r="N252" i="20" s="1"/>
  <c r="AC252" i="18"/>
  <c r="N252" i="18" s="1"/>
  <c r="AC252" i="1"/>
  <c r="N252" i="1" s="1"/>
  <c r="K301" i="2"/>
  <c r="N301" i="2"/>
  <c r="O301" i="2" s="1"/>
  <c r="P301" i="2" s="1"/>
  <c r="C302" i="2"/>
  <c r="I301" i="2"/>
  <c r="G301" i="2"/>
  <c r="F301" i="2"/>
  <c r="Q301" i="2" s="1"/>
  <c r="J301" i="2"/>
  <c r="L301" i="2"/>
  <c r="M301" i="2"/>
  <c r="H301" i="2"/>
  <c r="R301" i="2"/>
  <c r="X102" i="2"/>
  <c r="D306" i="2"/>
  <c r="D312" i="2" s="1"/>
  <c r="X262" i="27"/>
  <c r="M262" i="27" s="1"/>
  <c r="B262" i="27" s="1"/>
  <c r="C262" i="27" s="1"/>
  <c r="X262" i="25"/>
  <c r="M262" i="25" s="1"/>
  <c r="B262" i="25" s="1"/>
  <c r="C262" i="25" s="1"/>
  <c r="X262" i="26"/>
  <c r="M262" i="26" s="1"/>
  <c r="B262" i="26" s="1"/>
  <c r="C262" i="26" s="1"/>
  <c r="X262" i="23"/>
  <c r="M262" i="23" s="1"/>
  <c r="B262" i="23" s="1"/>
  <c r="C262" i="23" s="1"/>
  <c r="X262" i="24"/>
  <c r="M262" i="24" s="1"/>
  <c r="B262" i="24" s="1"/>
  <c r="C262" i="24" s="1"/>
  <c r="X262" i="20"/>
  <c r="M262" i="20" s="1"/>
  <c r="B262" i="20" s="1"/>
  <c r="C262" i="20" s="1"/>
  <c r="X262" i="22"/>
  <c r="M262" i="22" s="1"/>
  <c r="B262" i="22" s="1"/>
  <c r="C262" i="22" s="1"/>
  <c r="X262" i="19"/>
  <c r="M262" i="19" s="1"/>
  <c r="B262" i="19" s="1"/>
  <c r="C262" i="19" s="1"/>
  <c r="X262" i="18"/>
  <c r="M262" i="18" s="1"/>
  <c r="B262" i="18" s="1"/>
  <c r="C262" i="18" s="1"/>
  <c r="X262" i="17"/>
  <c r="M262" i="17" s="1"/>
  <c r="B262" i="17" s="1"/>
  <c r="C262" i="17" s="1"/>
  <c r="X262" i="21"/>
  <c r="M262" i="21" s="1"/>
  <c r="B262" i="21" s="1"/>
  <c r="C262" i="21" s="1"/>
  <c r="X262" i="1"/>
  <c r="M262" i="1" s="1"/>
  <c r="B262" i="1" s="1"/>
  <c r="C262" i="1" s="1"/>
  <c r="X246" i="27"/>
  <c r="M246" i="27" s="1"/>
  <c r="B246" i="27" s="1"/>
  <c r="C246" i="27" s="1"/>
  <c r="X246" i="26"/>
  <c r="M246" i="26" s="1"/>
  <c r="B246" i="26" s="1"/>
  <c r="C246" i="26" s="1"/>
  <c r="X246" i="23"/>
  <c r="M246" i="23" s="1"/>
  <c r="B246" i="23" s="1"/>
  <c r="C246" i="23" s="1"/>
  <c r="X246" i="25"/>
  <c r="M246" i="25" s="1"/>
  <c r="B246" i="25" s="1"/>
  <c r="C246" i="25" s="1"/>
  <c r="X246" i="24"/>
  <c r="M246" i="24" s="1"/>
  <c r="B246" i="24" s="1"/>
  <c r="C246" i="24" s="1"/>
  <c r="X246" i="21"/>
  <c r="M246" i="21" s="1"/>
  <c r="B246" i="21" s="1"/>
  <c r="C246" i="21" s="1"/>
  <c r="X246" i="20"/>
  <c r="M246" i="20" s="1"/>
  <c r="B246" i="20" s="1"/>
  <c r="C246" i="20" s="1"/>
  <c r="X246" i="17"/>
  <c r="M246" i="17" s="1"/>
  <c r="B246" i="17" s="1"/>
  <c r="C246" i="17" s="1"/>
  <c r="X246" i="19"/>
  <c r="M246" i="19" s="1"/>
  <c r="B246" i="19" s="1"/>
  <c r="C246" i="19" s="1"/>
  <c r="X246" i="18"/>
  <c r="M246" i="18" s="1"/>
  <c r="B246" i="18" s="1"/>
  <c r="C246" i="18" s="1"/>
  <c r="X246" i="22"/>
  <c r="M246" i="22" s="1"/>
  <c r="B246" i="22" s="1"/>
  <c r="C246" i="22" s="1"/>
  <c r="X246" i="1"/>
  <c r="M246" i="1" s="1"/>
  <c r="X261" i="27"/>
  <c r="M261" i="27" s="1"/>
  <c r="B261" i="27" s="1"/>
  <c r="C261" i="27" s="1"/>
  <c r="X261" i="25"/>
  <c r="M261" i="25" s="1"/>
  <c r="B261" i="25" s="1"/>
  <c r="C261" i="25" s="1"/>
  <c r="X261" i="26"/>
  <c r="M261" i="26" s="1"/>
  <c r="B261" i="26" s="1"/>
  <c r="C261" i="26" s="1"/>
  <c r="X261" i="23"/>
  <c r="M261" i="23" s="1"/>
  <c r="B261" i="23" s="1"/>
  <c r="C261" i="23" s="1"/>
  <c r="X261" i="24"/>
  <c r="M261" i="24" s="1"/>
  <c r="B261" i="24" s="1"/>
  <c r="C261" i="24" s="1"/>
  <c r="X261" i="20"/>
  <c r="M261" i="20" s="1"/>
  <c r="B261" i="20" s="1"/>
  <c r="C261" i="20" s="1"/>
  <c r="X261" i="22"/>
  <c r="M261" i="22" s="1"/>
  <c r="B261" i="22" s="1"/>
  <c r="C261" i="22" s="1"/>
  <c r="X261" i="19"/>
  <c r="M261" i="19" s="1"/>
  <c r="B261" i="19" s="1"/>
  <c r="C261" i="19" s="1"/>
  <c r="X261" i="18"/>
  <c r="M261" i="18" s="1"/>
  <c r="B261" i="18" s="1"/>
  <c r="C261" i="18" s="1"/>
  <c r="X261" i="21"/>
  <c r="M261" i="21" s="1"/>
  <c r="B261" i="21" s="1"/>
  <c r="C261" i="21" s="1"/>
  <c r="X261" i="17"/>
  <c r="M261" i="17" s="1"/>
  <c r="B261" i="17" s="1"/>
  <c r="C261" i="17" s="1"/>
  <c r="X261" i="1"/>
  <c r="M261" i="1" s="1"/>
  <c r="B261" i="1" s="1"/>
  <c r="C261" i="1" s="1"/>
  <c r="X257" i="27"/>
  <c r="M257" i="27" s="1"/>
  <c r="B257" i="27" s="1"/>
  <c r="C257" i="27" s="1"/>
  <c r="X257" i="25"/>
  <c r="M257" i="25" s="1"/>
  <c r="B257" i="25" s="1"/>
  <c r="C257" i="25" s="1"/>
  <c r="X257" i="24"/>
  <c r="M257" i="24" s="1"/>
  <c r="B257" i="24" s="1"/>
  <c r="C257" i="24" s="1"/>
  <c r="X257" i="23"/>
  <c r="M257" i="23" s="1"/>
  <c r="B257" i="23" s="1"/>
  <c r="C257" i="23" s="1"/>
  <c r="X257" i="22"/>
  <c r="M257" i="22" s="1"/>
  <c r="B257" i="22" s="1"/>
  <c r="C257" i="22" s="1"/>
  <c r="X257" i="26"/>
  <c r="M257" i="26" s="1"/>
  <c r="B257" i="26" s="1"/>
  <c r="C257" i="26" s="1"/>
  <c r="X257" i="21"/>
  <c r="M257" i="21" s="1"/>
  <c r="B257" i="21" s="1"/>
  <c r="C257" i="21" s="1"/>
  <c r="X257" i="18"/>
  <c r="M257" i="18" s="1"/>
  <c r="B257" i="18" s="1"/>
  <c r="C257" i="18" s="1"/>
  <c r="X257" i="19"/>
  <c r="M257" i="19" s="1"/>
  <c r="B257" i="19" s="1"/>
  <c r="C257" i="19" s="1"/>
  <c r="X257" i="17"/>
  <c r="M257" i="17" s="1"/>
  <c r="B257" i="17" s="1"/>
  <c r="C257" i="17" s="1"/>
  <c r="X257" i="20"/>
  <c r="M257" i="20" s="1"/>
  <c r="B257" i="20" s="1"/>
  <c r="C257" i="20" s="1"/>
  <c r="X257" i="1"/>
  <c r="M257" i="1" s="1"/>
  <c r="B257" i="1" s="1"/>
  <c r="C257" i="1" s="1"/>
  <c r="M260" i="19"/>
  <c r="B260" i="19" s="1"/>
  <c r="C260" i="19" s="1"/>
  <c r="M260" i="20"/>
  <c r="B260" i="20" s="1"/>
  <c r="C260" i="20" s="1"/>
  <c r="M260" i="25"/>
  <c r="B260" i="25" s="1"/>
  <c r="C260" i="25" s="1"/>
  <c r="M260" i="17"/>
  <c r="B260" i="17" s="1"/>
  <c r="C260" i="17" s="1"/>
  <c r="M260" i="21"/>
  <c r="B260" i="21" s="1"/>
  <c r="C260" i="21" s="1"/>
  <c r="M260" i="26"/>
  <c r="B260" i="26" s="1"/>
  <c r="C260" i="26" s="1"/>
  <c r="X266" i="25"/>
  <c r="X266" i="26"/>
  <c r="X266" i="24"/>
  <c r="X266" i="17"/>
  <c r="X266" i="19"/>
  <c r="X266" i="27"/>
  <c r="X266" i="22"/>
  <c r="X266" i="20"/>
  <c r="X266" i="21"/>
  <c r="X266" i="18"/>
  <c r="X266" i="23"/>
  <c r="X266" i="1"/>
  <c r="M260" i="23"/>
  <c r="B260" i="23" s="1"/>
  <c r="C260" i="23" s="1"/>
  <c r="M260" i="24"/>
  <c r="B260" i="24" s="1"/>
  <c r="C260" i="24" s="1"/>
  <c r="M260" i="27"/>
  <c r="B260" i="27" s="1"/>
  <c r="C260" i="27" s="1"/>
  <c r="M260" i="1"/>
  <c r="B260" i="1" s="1"/>
  <c r="C260" i="1" s="1"/>
  <c r="M260" i="18"/>
  <c r="B260" i="18" s="1"/>
  <c r="C260" i="18" s="1"/>
  <c r="M260" i="22"/>
  <c r="B260" i="22" s="1"/>
  <c r="C260" i="22" s="1"/>
  <c r="AO102" i="2"/>
  <c r="N168" i="1"/>
  <c r="C168" i="1"/>
  <c r="B229" i="1"/>
  <c r="B169" i="1"/>
  <c r="B49" i="1"/>
  <c r="N108" i="1"/>
  <c r="C108" i="1"/>
  <c r="C48" i="1"/>
  <c r="N48" i="1"/>
  <c r="B109" i="1"/>
  <c r="N228" i="1"/>
  <c r="C228" i="1"/>
  <c r="AC253" i="27" l="1"/>
  <c r="N253" i="27" s="1"/>
  <c r="AC253" i="26"/>
  <c r="N253" i="26" s="1"/>
  <c r="AC253" i="25"/>
  <c r="N253" i="25" s="1"/>
  <c r="AC253" i="23"/>
  <c r="N253" i="23" s="1"/>
  <c r="AC253" i="24"/>
  <c r="N253" i="24" s="1"/>
  <c r="AC253" i="22"/>
  <c r="N253" i="22" s="1"/>
  <c r="AC253" i="20"/>
  <c r="N253" i="20" s="1"/>
  <c r="AC253" i="21"/>
  <c r="N253" i="21" s="1"/>
  <c r="AC253" i="18"/>
  <c r="N253" i="18" s="1"/>
  <c r="AC253" i="17"/>
  <c r="N253" i="17" s="1"/>
  <c r="AC253" i="19"/>
  <c r="N253" i="19" s="1"/>
  <c r="AC253" i="1"/>
  <c r="N253" i="1" s="1"/>
  <c r="R302" i="2"/>
  <c r="F302" i="2"/>
  <c r="X103" i="2"/>
  <c r="AC258" i="27"/>
  <c r="N258" i="27" s="1"/>
  <c r="AC258" i="22"/>
  <c r="N258" i="22" s="1"/>
  <c r="AC258" i="20"/>
  <c r="N258" i="20" s="1"/>
  <c r="AC258" i="18"/>
  <c r="N258" i="18" s="1"/>
  <c r="AC258" i="26"/>
  <c r="N258" i="26" s="1"/>
  <c r="AC258" i="25"/>
  <c r="N258" i="25" s="1"/>
  <c r="AC258" i="23"/>
  <c r="N258" i="23" s="1"/>
  <c r="AC258" i="24"/>
  <c r="N258" i="24" s="1"/>
  <c r="AC258" i="21"/>
  <c r="N258" i="21" s="1"/>
  <c r="AC258" i="19"/>
  <c r="N258" i="19" s="1"/>
  <c r="AC258" i="17"/>
  <c r="N258" i="17" s="1"/>
  <c r="AC258" i="1"/>
  <c r="N258" i="1" s="1"/>
  <c r="R307" i="2"/>
  <c r="K307" i="2"/>
  <c r="C308" i="2"/>
  <c r="N307" i="2"/>
  <c r="O307" i="2" s="1"/>
  <c r="P307" i="2" s="1"/>
  <c r="H307" i="2"/>
  <c r="G307" i="2"/>
  <c r="J307" i="2"/>
  <c r="M307" i="2"/>
  <c r="I307" i="2"/>
  <c r="L307" i="2"/>
  <c r="F307" i="2"/>
  <c r="Q307" i="2" s="1"/>
  <c r="D296" i="2"/>
  <c r="AT97" i="2" s="1"/>
  <c r="AP97" i="2"/>
  <c r="AS96" i="2"/>
  <c r="F242" i="27"/>
  <c r="K242" i="27" s="1"/>
  <c r="E242" i="27"/>
  <c r="X241" i="27"/>
  <c r="M241" i="27" s="1"/>
  <c r="B241" i="27" s="1"/>
  <c r="C241" i="27" s="1"/>
  <c r="X241" i="26"/>
  <c r="M241" i="26" s="1"/>
  <c r="B241" i="26" s="1"/>
  <c r="C241" i="26" s="1"/>
  <c r="X241" i="19"/>
  <c r="M241" i="19" s="1"/>
  <c r="B241" i="19" s="1"/>
  <c r="C241" i="19" s="1"/>
  <c r="F242" i="26"/>
  <c r="K242" i="26" s="1"/>
  <c r="F242" i="18"/>
  <c r="K242" i="18" s="1"/>
  <c r="E242" i="17"/>
  <c r="E242" i="18"/>
  <c r="E242" i="20"/>
  <c r="E242" i="25"/>
  <c r="E242" i="23"/>
  <c r="X241" i="25"/>
  <c r="M241" i="25" s="1"/>
  <c r="B241" i="25" s="1"/>
  <c r="C241" i="25" s="1"/>
  <c r="X241" i="21"/>
  <c r="M241" i="21" s="1"/>
  <c r="B241" i="21" s="1"/>
  <c r="C241" i="21" s="1"/>
  <c r="X241" i="18"/>
  <c r="M241" i="18" s="1"/>
  <c r="B241" i="18" s="1"/>
  <c r="C241" i="18" s="1"/>
  <c r="E242" i="21"/>
  <c r="F242" i="25"/>
  <c r="K242" i="25" s="1"/>
  <c r="F242" i="20"/>
  <c r="K242" i="20" s="1"/>
  <c r="E242" i="24"/>
  <c r="F242" i="17"/>
  <c r="K242" i="17" s="1"/>
  <c r="E242" i="26"/>
  <c r="AQ96" i="2"/>
  <c r="F242" i="21"/>
  <c r="K242" i="21" s="1"/>
  <c r="F242" i="23"/>
  <c r="K242" i="23" s="1"/>
  <c r="X241" i="23"/>
  <c r="M241" i="23" s="1"/>
  <c r="B241" i="23" s="1"/>
  <c r="C241" i="23" s="1"/>
  <c r="X241" i="20"/>
  <c r="M241" i="20" s="1"/>
  <c r="B241" i="20" s="1"/>
  <c r="C241" i="20" s="1"/>
  <c r="X241" i="17"/>
  <c r="M241" i="17" s="1"/>
  <c r="B241" i="17" s="1"/>
  <c r="C241" i="17" s="1"/>
  <c r="E242" i="1"/>
  <c r="E242" i="19"/>
  <c r="F242" i="19"/>
  <c r="K242" i="19" s="1"/>
  <c r="AQ97" i="2"/>
  <c r="F242" i="22"/>
  <c r="K242" i="22" s="1"/>
  <c r="F242" i="24"/>
  <c r="K242" i="24" s="1"/>
  <c r="X241" i="24"/>
  <c r="M241" i="24" s="1"/>
  <c r="B241" i="24" s="1"/>
  <c r="C241" i="24" s="1"/>
  <c r="X241" i="22"/>
  <c r="M241" i="22" s="1"/>
  <c r="B241" i="22" s="1"/>
  <c r="C241" i="22" s="1"/>
  <c r="X241" i="1"/>
  <c r="M241" i="1" s="1"/>
  <c r="E242" i="22"/>
  <c r="AC273" i="27"/>
  <c r="N273" i="27" s="1"/>
  <c r="AC273" i="25"/>
  <c r="N273" i="25" s="1"/>
  <c r="AC273" i="23"/>
  <c r="N273" i="23" s="1"/>
  <c r="AC273" i="24"/>
  <c r="N273" i="24" s="1"/>
  <c r="AC273" i="26"/>
  <c r="N273" i="26" s="1"/>
  <c r="AC273" i="22"/>
  <c r="N273" i="22" s="1"/>
  <c r="AC273" i="19"/>
  <c r="N273" i="19" s="1"/>
  <c r="AC273" i="21"/>
  <c r="N273" i="21" s="1"/>
  <c r="AC273" i="20"/>
  <c r="N273" i="20" s="1"/>
  <c r="AC273" i="17"/>
  <c r="N273" i="17" s="1"/>
  <c r="AC273" i="18"/>
  <c r="N273" i="18" s="1"/>
  <c r="AC273" i="1"/>
  <c r="N273" i="1" s="1"/>
  <c r="R322" i="2"/>
  <c r="N322" i="2"/>
  <c r="O322" i="2" s="1"/>
  <c r="P322" i="2" s="1"/>
  <c r="K322" i="2"/>
  <c r="M322" i="2"/>
  <c r="J322" i="2"/>
  <c r="G322" i="2"/>
  <c r="C323" i="2"/>
  <c r="I322" i="2"/>
  <c r="F322" i="2"/>
  <c r="Q322" i="2" s="1"/>
  <c r="L322" i="2"/>
  <c r="H322" i="2"/>
  <c r="AC278" i="22"/>
  <c r="N278" i="22" s="1"/>
  <c r="AC278" i="20"/>
  <c r="N278" i="20" s="1"/>
  <c r="AC278" i="18"/>
  <c r="N278" i="18" s="1"/>
  <c r="AC278" i="27"/>
  <c r="N278" i="27" s="1"/>
  <c r="AC278" i="26"/>
  <c r="N278" i="26" s="1"/>
  <c r="AC278" i="25"/>
  <c r="N278" i="25" s="1"/>
  <c r="AC278" i="23"/>
  <c r="N278" i="23" s="1"/>
  <c r="AC278" i="21"/>
  <c r="N278" i="21" s="1"/>
  <c r="AC278" i="24"/>
  <c r="N278" i="24" s="1"/>
  <c r="AC278" i="19"/>
  <c r="N278" i="19" s="1"/>
  <c r="AC278" i="17"/>
  <c r="N278" i="17" s="1"/>
  <c r="AC278" i="1"/>
  <c r="N278" i="1" s="1"/>
  <c r="C333" i="2"/>
  <c r="R327" i="2"/>
  <c r="N327" i="2"/>
  <c r="O327" i="2" s="1"/>
  <c r="P327" i="2" s="1"/>
  <c r="H327" i="2"/>
  <c r="K327" i="2"/>
  <c r="J327" i="2"/>
  <c r="I327" i="2"/>
  <c r="L327" i="2"/>
  <c r="G327" i="2"/>
  <c r="F327" i="2"/>
  <c r="Q327" i="2" s="1"/>
  <c r="M327" i="2"/>
  <c r="C328" i="2"/>
  <c r="Q296" i="2"/>
  <c r="G296" i="2"/>
  <c r="H296" i="2" s="1"/>
  <c r="I296" i="2" s="1"/>
  <c r="J296" i="2" s="1"/>
  <c r="K296" i="2" s="1"/>
  <c r="M296" i="2" s="1"/>
  <c r="N296" i="2" s="1"/>
  <c r="O296" i="2" s="1"/>
  <c r="P296" i="2" s="1"/>
  <c r="AC263" i="26"/>
  <c r="N263" i="26" s="1"/>
  <c r="AC263" i="27"/>
  <c r="N263" i="27" s="1"/>
  <c r="AC263" i="24"/>
  <c r="N263" i="24" s="1"/>
  <c r="AC263" i="23"/>
  <c r="N263" i="23" s="1"/>
  <c r="AC263" i="22"/>
  <c r="N263" i="22" s="1"/>
  <c r="AC263" i="25"/>
  <c r="N263" i="25" s="1"/>
  <c r="AC263" i="20"/>
  <c r="N263" i="20" s="1"/>
  <c r="AC263" i="17"/>
  <c r="N263" i="17" s="1"/>
  <c r="AC263" i="19"/>
  <c r="N263" i="19" s="1"/>
  <c r="AC263" i="18"/>
  <c r="N263" i="18" s="1"/>
  <c r="AC263" i="21"/>
  <c r="N263" i="21" s="1"/>
  <c r="AC263" i="1"/>
  <c r="N263" i="1" s="1"/>
  <c r="R312" i="2"/>
  <c r="M312" i="2"/>
  <c r="J312" i="2"/>
  <c r="H312" i="2"/>
  <c r="C313" i="2"/>
  <c r="L312" i="2"/>
  <c r="N312" i="2"/>
  <c r="O312" i="2" s="1"/>
  <c r="P312" i="2" s="1"/>
  <c r="I312" i="2"/>
  <c r="F312" i="2"/>
  <c r="Q312" i="2" s="1"/>
  <c r="G312" i="2"/>
  <c r="K312" i="2"/>
  <c r="AU95" i="2"/>
  <c r="AC268" i="21"/>
  <c r="N268" i="21" s="1"/>
  <c r="AC268" i="19"/>
  <c r="N268" i="19" s="1"/>
  <c r="AC268" i="17"/>
  <c r="N268" i="17" s="1"/>
  <c r="AC268" i="25"/>
  <c r="N268" i="25" s="1"/>
  <c r="AC268" i="26"/>
  <c r="N268" i="26" s="1"/>
  <c r="AC268" i="22"/>
  <c r="N268" i="22" s="1"/>
  <c r="AC268" i="27"/>
  <c r="N268" i="27" s="1"/>
  <c r="AC268" i="20"/>
  <c r="N268" i="20" s="1"/>
  <c r="AC268" i="24"/>
  <c r="N268" i="24" s="1"/>
  <c r="AC268" i="23"/>
  <c r="N268" i="23" s="1"/>
  <c r="AC268" i="18"/>
  <c r="N268" i="18" s="1"/>
  <c r="AC268" i="1"/>
  <c r="N268" i="1" s="1"/>
  <c r="R317" i="2"/>
  <c r="H317" i="2"/>
  <c r="M317" i="2"/>
  <c r="K317" i="2"/>
  <c r="N317" i="2"/>
  <c r="O317" i="2" s="1"/>
  <c r="P317" i="2" s="1"/>
  <c r="C318" i="2"/>
  <c r="D318" i="2" s="1"/>
  <c r="F317" i="2"/>
  <c r="Q317" i="2" s="1"/>
  <c r="I317" i="2"/>
  <c r="G317" i="2"/>
  <c r="J317" i="2"/>
  <c r="L317" i="2"/>
  <c r="AT96" i="2"/>
  <c r="D328" i="2"/>
  <c r="D323" i="2"/>
  <c r="AS97" i="2"/>
  <c r="D307" i="2"/>
  <c r="D313" i="2" s="1"/>
  <c r="X252" i="27"/>
  <c r="M252" i="27" s="1"/>
  <c r="B252" i="27" s="1"/>
  <c r="C252" i="27" s="1"/>
  <c r="X252" i="26"/>
  <c r="M252" i="26" s="1"/>
  <c r="B252" i="26" s="1"/>
  <c r="C252" i="26" s="1"/>
  <c r="X252" i="24"/>
  <c r="M252" i="24" s="1"/>
  <c r="B252" i="24" s="1"/>
  <c r="C252" i="24" s="1"/>
  <c r="X252" i="25"/>
  <c r="M252" i="25" s="1"/>
  <c r="B252" i="25" s="1"/>
  <c r="C252" i="25" s="1"/>
  <c r="X252" i="23"/>
  <c r="M252" i="23" s="1"/>
  <c r="B252" i="23" s="1"/>
  <c r="C252" i="23" s="1"/>
  <c r="X252" i="21"/>
  <c r="M252" i="21" s="1"/>
  <c r="B252" i="21" s="1"/>
  <c r="C252" i="21" s="1"/>
  <c r="X252" i="22"/>
  <c r="M252" i="22" s="1"/>
  <c r="B252" i="22" s="1"/>
  <c r="C252" i="22" s="1"/>
  <c r="X252" i="19"/>
  <c r="M252" i="19" s="1"/>
  <c r="B252" i="19" s="1"/>
  <c r="C252" i="19" s="1"/>
  <c r="X252" i="17"/>
  <c r="M252" i="17" s="1"/>
  <c r="B252" i="17" s="1"/>
  <c r="C252" i="17" s="1"/>
  <c r="X252" i="20"/>
  <c r="M252" i="20" s="1"/>
  <c r="B252" i="20" s="1"/>
  <c r="C252" i="20" s="1"/>
  <c r="X252" i="18"/>
  <c r="M252" i="18" s="1"/>
  <c r="B252" i="18" s="1"/>
  <c r="C252" i="18" s="1"/>
  <c r="X252" i="1"/>
  <c r="M252" i="1" s="1"/>
  <c r="B252" i="1" s="1"/>
  <c r="C252" i="1" s="1"/>
  <c r="X268" i="27"/>
  <c r="M268" i="27" s="1"/>
  <c r="B268" i="27" s="1"/>
  <c r="C268" i="27" s="1"/>
  <c r="X268" i="26"/>
  <c r="M268" i="26" s="1"/>
  <c r="B268" i="26" s="1"/>
  <c r="C268" i="26" s="1"/>
  <c r="X268" i="23"/>
  <c r="M268" i="23" s="1"/>
  <c r="B268" i="23" s="1"/>
  <c r="C268" i="23" s="1"/>
  <c r="X268" i="24"/>
  <c r="M268" i="24" s="1"/>
  <c r="B268" i="24" s="1"/>
  <c r="C268" i="24" s="1"/>
  <c r="X268" i="25"/>
  <c r="M268" i="25" s="1"/>
  <c r="B268" i="25" s="1"/>
  <c r="C268" i="25" s="1"/>
  <c r="X268" i="21"/>
  <c r="M268" i="21" s="1"/>
  <c r="B268" i="21" s="1"/>
  <c r="C268" i="21" s="1"/>
  <c r="X268" i="22"/>
  <c r="M268" i="22" s="1"/>
  <c r="B268" i="22" s="1"/>
  <c r="C268" i="22" s="1"/>
  <c r="X268" i="20"/>
  <c r="M268" i="20" s="1"/>
  <c r="B268" i="20" s="1"/>
  <c r="C268" i="20" s="1"/>
  <c r="X268" i="17"/>
  <c r="M268" i="17" s="1"/>
  <c r="B268" i="17" s="1"/>
  <c r="C268" i="17" s="1"/>
  <c r="X268" i="19"/>
  <c r="M268" i="19" s="1"/>
  <c r="B268" i="19" s="1"/>
  <c r="C268" i="19" s="1"/>
  <c r="X268" i="18"/>
  <c r="M268" i="18" s="1"/>
  <c r="B268" i="18" s="1"/>
  <c r="C268" i="18" s="1"/>
  <c r="X268" i="1"/>
  <c r="M268" i="1" s="1"/>
  <c r="B268" i="1" s="1"/>
  <c r="C268" i="1" s="1"/>
  <c r="X263" i="27"/>
  <c r="M263" i="27" s="1"/>
  <c r="B263" i="27" s="1"/>
  <c r="C263" i="27" s="1"/>
  <c r="X263" i="25"/>
  <c r="M263" i="25" s="1"/>
  <c r="B263" i="25" s="1"/>
  <c r="C263" i="25" s="1"/>
  <c r="X263" i="26"/>
  <c r="M263" i="26" s="1"/>
  <c r="B263" i="26" s="1"/>
  <c r="C263" i="26" s="1"/>
  <c r="X263" i="23"/>
  <c r="M263" i="23" s="1"/>
  <c r="B263" i="23" s="1"/>
  <c r="C263" i="23" s="1"/>
  <c r="X263" i="24"/>
  <c r="M263" i="24" s="1"/>
  <c r="B263" i="24" s="1"/>
  <c r="C263" i="24" s="1"/>
  <c r="X263" i="20"/>
  <c r="M263" i="20" s="1"/>
  <c r="B263" i="20" s="1"/>
  <c r="C263" i="20" s="1"/>
  <c r="X263" i="22"/>
  <c r="M263" i="22" s="1"/>
  <c r="B263" i="22" s="1"/>
  <c r="C263" i="22" s="1"/>
  <c r="X263" i="19"/>
  <c r="M263" i="19" s="1"/>
  <c r="B263" i="19" s="1"/>
  <c r="C263" i="19" s="1"/>
  <c r="X263" i="18"/>
  <c r="M263" i="18" s="1"/>
  <c r="B263" i="18" s="1"/>
  <c r="C263" i="18" s="1"/>
  <c r="X263" i="21"/>
  <c r="M263" i="21" s="1"/>
  <c r="B263" i="21" s="1"/>
  <c r="C263" i="21" s="1"/>
  <c r="X263" i="17"/>
  <c r="M263" i="17" s="1"/>
  <c r="B263" i="17" s="1"/>
  <c r="C263" i="17" s="1"/>
  <c r="X263" i="1"/>
  <c r="M263" i="1" s="1"/>
  <c r="B263" i="1" s="1"/>
  <c r="C263" i="1" s="1"/>
  <c r="X267" i="27"/>
  <c r="M267" i="27" s="1"/>
  <c r="B267" i="27" s="1"/>
  <c r="C267" i="27" s="1"/>
  <c r="X267" i="26"/>
  <c r="M267" i="26" s="1"/>
  <c r="B267" i="26" s="1"/>
  <c r="C267" i="26" s="1"/>
  <c r="X267" i="23"/>
  <c r="M267" i="23" s="1"/>
  <c r="B267" i="23" s="1"/>
  <c r="C267" i="23" s="1"/>
  <c r="X267" i="24"/>
  <c r="M267" i="24" s="1"/>
  <c r="B267" i="24" s="1"/>
  <c r="C267" i="24" s="1"/>
  <c r="X267" i="25"/>
  <c r="M267" i="25" s="1"/>
  <c r="B267" i="25" s="1"/>
  <c r="C267" i="25" s="1"/>
  <c r="X267" i="21"/>
  <c r="M267" i="21" s="1"/>
  <c r="B267" i="21" s="1"/>
  <c r="C267" i="21" s="1"/>
  <c r="X267" i="22"/>
  <c r="M267" i="22" s="1"/>
  <c r="B267" i="22" s="1"/>
  <c r="C267" i="22" s="1"/>
  <c r="X267" i="20"/>
  <c r="M267" i="20" s="1"/>
  <c r="B267" i="20" s="1"/>
  <c r="C267" i="20" s="1"/>
  <c r="X267" i="17"/>
  <c r="M267" i="17" s="1"/>
  <c r="B267" i="17" s="1"/>
  <c r="C267" i="17" s="1"/>
  <c r="X267" i="18"/>
  <c r="M267" i="18" s="1"/>
  <c r="B267" i="18" s="1"/>
  <c r="C267" i="18" s="1"/>
  <c r="X267" i="19"/>
  <c r="M267" i="19" s="1"/>
  <c r="B267" i="19" s="1"/>
  <c r="C267" i="19" s="1"/>
  <c r="X267" i="1"/>
  <c r="M267" i="1" s="1"/>
  <c r="B267" i="1" s="1"/>
  <c r="C267" i="1" s="1"/>
  <c r="M266" i="18"/>
  <c r="B266" i="18" s="1"/>
  <c r="C266" i="18" s="1"/>
  <c r="M266" i="27"/>
  <c r="B266" i="27" s="1"/>
  <c r="C266" i="27" s="1"/>
  <c r="M266" i="26"/>
  <c r="B266" i="26" s="1"/>
  <c r="C266" i="26" s="1"/>
  <c r="X272" i="27"/>
  <c r="X272" i="26"/>
  <c r="X272" i="24"/>
  <c r="X272" i="20"/>
  <c r="X272" i="25"/>
  <c r="X272" i="22"/>
  <c r="X272" i="21"/>
  <c r="X272" i="19"/>
  <c r="X272" i="17"/>
  <c r="X272" i="23"/>
  <c r="X272" i="18"/>
  <c r="X272" i="1"/>
  <c r="M266" i="21"/>
  <c r="B266" i="21" s="1"/>
  <c r="C266" i="21" s="1"/>
  <c r="M266" i="19"/>
  <c r="B266" i="19" s="1"/>
  <c r="C266" i="19" s="1"/>
  <c r="M266" i="25"/>
  <c r="B266" i="25" s="1"/>
  <c r="C266" i="25" s="1"/>
  <c r="M266" i="1"/>
  <c r="B266" i="1" s="1"/>
  <c r="C266" i="1" s="1"/>
  <c r="M266" i="20"/>
  <c r="B266" i="20" s="1"/>
  <c r="C266" i="20" s="1"/>
  <c r="M266" i="17"/>
  <c r="B266" i="17" s="1"/>
  <c r="C266" i="17" s="1"/>
  <c r="M266" i="23"/>
  <c r="B266" i="23" s="1"/>
  <c r="C266" i="23" s="1"/>
  <c r="M266" i="22"/>
  <c r="B266" i="22" s="1"/>
  <c r="C266" i="22" s="1"/>
  <c r="M266" i="24"/>
  <c r="B266" i="24" s="1"/>
  <c r="C266" i="24" s="1"/>
  <c r="AO103" i="2"/>
  <c r="N229" i="1"/>
  <c r="C229" i="1"/>
  <c r="N169" i="1"/>
  <c r="C169" i="1"/>
  <c r="N109" i="1"/>
  <c r="C109" i="1"/>
  <c r="C49" i="1"/>
  <c r="N49" i="1"/>
  <c r="K333" i="2" l="1"/>
  <c r="AC284" i="21"/>
  <c r="N284" i="21" s="1"/>
  <c r="AC284" i="19"/>
  <c r="N284" i="19" s="1"/>
  <c r="AC284" i="17"/>
  <c r="N284" i="17" s="1"/>
  <c r="AC284" i="25"/>
  <c r="N284" i="25" s="1"/>
  <c r="AC284" i="26"/>
  <c r="N284" i="26" s="1"/>
  <c r="AC284" i="27"/>
  <c r="N284" i="27" s="1"/>
  <c r="AC284" i="22"/>
  <c r="N284" i="22" s="1"/>
  <c r="AC284" i="23"/>
  <c r="N284" i="23" s="1"/>
  <c r="AC284" i="20"/>
  <c r="N284" i="20" s="1"/>
  <c r="AC284" i="18"/>
  <c r="N284" i="18" s="1"/>
  <c r="AC284" i="24"/>
  <c r="N284" i="24" s="1"/>
  <c r="AC284" i="1"/>
  <c r="N284" i="1" s="1"/>
  <c r="R333" i="2"/>
  <c r="N333" i="2"/>
  <c r="O333" i="2" s="1"/>
  <c r="P333" i="2" s="1"/>
  <c r="F333" i="2"/>
  <c r="Q333" i="2" s="1"/>
  <c r="M333" i="2"/>
  <c r="C334" i="2"/>
  <c r="I333" i="2"/>
  <c r="J333" i="2"/>
  <c r="G333" i="2"/>
  <c r="H333" i="2"/>
  <c r="L333" i="2"/>
  <c r="C339" i="2"/>
  <c r="AU96" i="2"/>
  <c r="AC264" i="25"/>
  <c r="N264" i="25" s="1"/>
  <c r="AC264" i="21"/>
  <c r="N264" i="21" s="1"/>
  <c r="AC264" i="19"/>
  <c r="N264" i="19" s="1"/>
  <c r="AC264" i="17"/>
  <c r="N264" i="17" s="1"/>
  <c r="AC264" i="27"/>
  <c r="N264" i="27" s="1"/>
  <c r="AC264" i="26"/>
  <c r="N264" i="26" s="1"/>
  <c r="AC264" i="22"/>
  <c r="N264" i="22" s="1"/>
  <c r="AC264" i="23"/>
  <c r="N264" i="23" s="1"/>
  <c r="AC264" i="24"/>
  <c r="N264" i="24" s="1"/>
  <c r="AC264" i="20"/>
  <c r="N264" i="20" s="1"/>
  <c r="AC264" i="18"/>
  <c r="N264" i="18" s="1"/>
  <c r="AC264" i="1"/>
  <c r="N264" i="1" s="1"/>
  <c r="R313" i="2"/>
  <c r="K313" i="2"/>
  <c r="N313" i="2"/>
  <c r="O313" i="2" s="1"/>
  <c r="P313" i="2" s="1"/>
  <c r="I313" i="2"/>
  <c r="G313" i="2"/>
  <c r="F313" i="2"/>
  <c r="Q313" i="2" s="1"/>
  <c r="C314" i="2"/>
  <c r="M313" i="2"/>
  <c r="J313" i="2"/>
  <c r="L313" i="2"/>
  <c r="H313" i="2"/>
  <c r="AC279" i="26"/>
  <c r="N279" i="26" s="1"/>
  <c r="AC279" i="27"/>
  <c r="N279" i="27" s="1"/>
  <c r="AC279" i="24"/>
  <c r="N279" i="24" s="1"/>
  <c r="AC279" i="23"/>
  <c r="N279" i="23" s="1"/>
  <c r="AC279" i="25"/>
  <c r="N279" i="25" s="1"/>
  <c r="AC279" i="21"/>
  <c r="N279" i="21" s="1"/>
  <c r="AC279" i="20"/>
  <c r="N279" i="20" s="1"/>
  <c r="AC279" i="17"/>
  <c r="N279" i="17" s="1"/>
  <c r="AC279" i="22"/>
  <c r="N279" i="22" s="1"/>
  <c r="AC279" i="18"/>
  <c r="N279" i="18" s="1"/>
  <c r="AC279" i="19"/>
  <c r="N279" i="19" s="1"/>
  <c r="AC279" i="1"/>
  <c r="N279" i="1" s="1"/>
  <c r="R328" i="2"/>
  <c r="M328" i="2"/>
  <c r="C329" i="2"/>
  <c r="D329" i="2" s="1"/>
  <c r="K328" i="2"/>
  <c r="L328" i="2"/>
  <c r="H328" i="2"/>
  <c r="I328" i="2"/>
  <c r="N328" i="2"/>
  <c r="O328" i="2" s="1"/>
  <c r="P328" i="2" s="1"/>
  <c r="G328" i="2"/>
  <c r="J328" i="2"/>
  <c r="F328" i="2"/>
  <c r="Q328" i="2" s="1"/>
  <c r="AC274" i="26"/>
  <c r="N274" i="26" s="1"/>
  <c r="AC274" i="22"/>
  <c r="N274" i="22" s="1"/>
  <c r="AC274" i="20"/>
  <c r="N274" i="20" s="1"/>
  <c r="AC274" i="18"/>
  <c r="N274" i="18" s="1"/>
  <c r="AC274" i="25"/>
  <c r="N274" i="25" s="1"/>
  <c r="AC274" i="27"/>
  <c r="N274" i="27" s="1"/>
  <c r="AC274" i="24"/>
  <c r="N274" i="24" s="1"/>
  <c r="AC274" i="23"/>
  <c r="N274" i="23" s="1"/>
  <c r="AC274" i="21"/>
  <c r="N274" i="21" s="1"/>
  <c r="AC274" i="19"/>
  <c r="N274" i="19" s="1"/>
  <c r="AC274" i="17"/>
  <c r="N274" i="17" s="1"/>
  <c r="R323" i="2"/>
  <c r="AC274" i="1"/>
  <c r="N274" i="1" s="1"/>
  <c r="K323" i="2"/>
  <c r="C324" i="2"/>
  <c r="N323" i="2"/>
  <c r="O323" i="2" s="1"/>
  <c r="P323" i="2" s="1"/>
  <c r="L323" i="2"/>
  <c r="I323" i="2"/>
  <c r="G323" i="2"/>
  <c r="J323" i="2"/>
  <c r="F323" i="2"/>
  <c r="Q323" i="2" s="1"/>
  <c r="M323" i="2"/>
  <c r="H323" i="2"/>
  <c r="D302" i="2"/>
  <c r="Z97" i="2"/>
  <c r="F248" i="22"/>
  <c r="K248" i="22" s="1"/>
  <c r="F248" i="25"/>
  <c r="K248" i="25" s="1"/>
  <c r="E248" i="17"/>
  <c r="X247" i="27"/>
  <c r="M247" i="27" s="1"/>
  <c r="B247" i="27" s="1"/>
  <c r="C247" i="27" s="1"/>
  <c r="X247" i="24"/>
  <c r="M247" i="24" s="1"/>
  <c r="B247" i="24" s="1"/>
  <c r="C247" i="24" s="1"/>
  <c r="X247" i="18"/>
  <c r="M247" i="18" s="1"/>
  <c r="B247" i="18" s="1"/>
  <c r="C247" i="18" s="1"/>
  <c r="E254" i="26"/>
  <c r="F248" i="18"/>
  <c r="K248" i="18" s="1"/>
  <c r="E248" i="21"/>
  <c r="E254" i="17"/>
  <c r="E254" i="22"/>
  <c r="E254" i="25"/>
  <c r="E248" i="26"/>
  <c r="AA97" i="2"/>
  <c r="AA98" i="2"/>
  <c r="E248" i="1"/>
  <c r="E248" i="24"/>
  <c r="E248" i="25"/>
  <c r="X247" i="26"/>
  <c r="M247" i="26" s="1"/>
  <c r="B247" i="26" s="1"/>
  <c r="C247" i="26" s="1"/>
  <c r="X247" i="21"/>
  <c r="M247" i="21" s="1"/>
  <c r="B247" i="21" s="1"/>
  <c r="C247" i="21" s="1"/>
  <c r="X247" i="19"/>
  <c r="M247" i="19" s="1"/>
  <c r="B247" i="19" s="1"/>
  <c r="C247" i="19" s="1"/>
  <c r="F254" i="21"/>
  <c r="K254" i="21" s="1"/>
  <c r="E248" i="27"/>
  <c r="E248" i="23"/>
  <c r="F254" i="22"/>
  <c r="K254" i="22" s="1"/>
  <c r="F254" i="1"/>
  <c r="K254" i="1" s="1"/>
  <c r="F254" i="26"/>
  <c r="K254" i="26" s="1"/>
  <c r="F248" i="19"/>
  <c r="K248" i="19" s="1"/>
  <c r="E248" i="18"/>
  <c r="F248" i="24"/>
  <c r="K248" i="24" s="1"/>
  <c r="F248" i="17"/>
  <c r="K248" i="17" s="1"/>
  <c r="X247" i="23"/>
  <c r="M247" i="23" s="1"/>
  <c r="B247" i="23" s="1"/>
  <c r="C247" i="23" s="1"/>
  <c r="X247" i="20"/>
  <c r="M247" i="20" s="1"/>
  <c r="B247" i="20" s="1"/>
  <c r="C247" i="20" s="1"/>
  <c r="X247" i="22"/>
  <c r="M247" i="22" s="1"/>
  <c r="B247" i="22" s="1"/>
  <c r="C247" i="22" s="1"/>
  <c r="F248" i="1"/>
  <c r="K248" i="1" s="1"/>
  <c r="F254" i="17"/>
  <c r="K254" i="17" s="1"/>
  <c r="F248" i="21"/>
  <c r="K248" i="21" s="1"/>
  <c r="E254" i="27"/>
  <c r="F248" i="20"/>
  <c r="K248" i="20" s="1"/>
  <c r="E254" i="21"/>
  <c r="F248" i="26"/>
  <c r="K248" i="26" s="1"/>
  <c r="AB97" i="2"/>
  <c r="Y97" i="2"/>
  <c r="AC97" i="2"/>
  <c r="F248" i="27"/>
  <c r="K248" i="27" s="1"/>
  <c r="E254" i="18"/>
  <c r="F248" i="23"/>
  <c r="K248" i="23" s="1"/>
  <c r="X247" i="25"/>
  <c r="M247" i="25" s="1"/>
  <c r="B247" i="25" s="1"/>
  <c r="C247" i="25" s="1"/>
  <c r="X247" i="17"/>
  <c r="M247" i="17" s="1"/>
  <c r="B247" i="17" s="1"/>
  <c r="C247" i="17" s="1"/>
  <c r="X247" i="1"/>
  <c r="M247" i="1" s="1"/>
  <c r="E248" i="22"/>
  <c r="F254" i="23"/>
  <c r="K254" i="23" s="1"/>
  <c r="E248" i="19"/>
  <c r="E254" i="20"/>
  <c r="F254" i="19"/>
  <c r="K254" i="19" s="1"/>
  <c r="F254" i="18"/>
  <c r="K254" i="18" s="1"/>
  <c r="E248" i="20"/>
  <c r="X104" i="2"/>
  <c r="D333" i="2"/>
  <c r="D339" i="2" s="1"/>
  <c r="D334" i="2"/>
  <c r="AC269" i="27"/>
  <c r="N269" i="27" s="1"/>
  <c r="AC269" i="26"/>
  <c r="N269" i="26" s="1"/>
  <c r="AC269" i="25"/>
  <c r="N269" i="25" s="1"/>
  <c r="AC269" i="23"/>
  <c r="N269" i="23" s="1"/>
  <c r="AC269" i="24"/>
  <c r="N269" i="24" s="1"/>
  <c r="AC269" i="22"/>
  <c r="N269" i="22" s="1"/>
  <c r="AC269" i="21"/>
  <c r="N269" i="21" s="1"/>
  <c r="AC269" i="20"/>
  <c r="N269" i="20" s="1"/>
  <c r="AC269" i="18"/>
  <c r="N269" i="18" s="1"/>
  <c r="AC269" i="19"/>
  <c r="N269" i="19" s="1"/>
  <c r="AC269" i="17"/>
  <c r="N269" i="17" s="1"/>
  <c r="AC269" i="1"/>
  <c r="N269" i="1" s="1"/>
  <c r="R318" i="2"/>
  <c r="I318" i="2"/>
  <c r="F318" i="2"/>
  <c r="Q318" i="2" s="1"/>
  <c r="K318" i="2"/>
  <c r="C319" i="2"/>
  <c r="H318" i="2"/>
  <c r="J318" i="2"/>
  <c r="N318" i="2"/>
  <c r="O318" i="2" s="1"/>
  <c r="P318" i="2" s="1"/>
  <c r="G318" i="2"/>
  <c r="M318" i="2"/>
  <c r="L318" i="2"/>
  <c r="F308" i="2"/>
  <c r="AC259" i="26"/>
  <c r="N259" i="26" s="1"/>
  <c r="AC259" i="24"/>
  <c r="N259" i="24" s="1"/>
  <c r="AC259" i="27"/>
  <c r="N259" i="27" s="1"/>
  <c r="AC259" i="23"/>
  <c r="N259" i="23" s="1"/>
  <c r="AC259" i="25"/>
  <c r="N259" i="25" s="1"/>
  <c r="AC259" i="21"/>
  <c r="N259" i="21" s="1"/>
  <c r="AC259" i="22"/>
  <c r="N259" i="22" s="1"/>
  <c r="AC259" i="20"/>
  <c r="N259" i="20" s="1"/>
  <c r="AC259" i="19"/>
  <c r="N259" i="19" s="1"/>
  <c r="AC259" i="18"/>
  <c r="N259" i="18" s="1"/>
  <c r="AC259" i="17"/>
  <c r="N259" i="17" s="1"/>
  <c r="AC259" i="1"/>
  <c r="N259" i="1" s="1"/>
  <c r="R308" i="2"/>
  <c r="G302" i="2"/>
  <c r="H302" i="2" s="1"/>
  <c r="I302" i="2" s="1"/>
  <c r="J302" i="2" s="1"/>
  <c r="K302" i="2" s="1"/>
  <c r="M302" i="2" s="1"/>
  <c r="N302" i="2" s="1"/>
  <c r="O302" i="2" s="1"/>
  <c r="P302" i="2" s="1"/>
  <c r="Q302" i="2"/>
  <c r="X258" i="27"/>
  <c r="M258" i="27" s="1"/>
  <c r="B258" i="27" s="1"/>
  <c r="C258" i="27" s="1"/>
  <c r="X258" i="25"/>
  <c r="M258" i="25" s="1"/>
  <c r="B258" i="25" s="1"/>
  <c r="C258" i="25" s="1"/>
  <c r="X258" i="24"/>
  <c r="M258" i="24" s="1"/>
  <c r="B258" i="24" s="1"/>
  <c r="C258" i="24" s="1"/>
  <c r="X258" i="23"/>
  <c r="M258" i="23" s="1"/>
  <c r="B258" i="23" s="1"/>
  <c r="C258" i="23" s="1"/>
  <c r="X258" i="22"/>
  <c r="M258" i="22" s="1"/>
  <c r="B258" i="22" s="1"/>
  <c r="C258" i="22" s="1"/>
  <c r="X258" i="26"/>
  <c r="M258" i="26" s="1"/>
  <c r="B258" i="26" s="1"/>
  <c r="C258" i="26" s="1"/>
  <c r="X258" i="21"/>
  <c r="M258" i="21" s="1"/>
  <c r="B258" i="21" s="1"/>
  <c r="C258" i="21" s="1"/>
  <c r="X258" i="18"/>
  <c r="M258" i="18" s="1"/>
  <c r="B258" i="18" s="1"/>
  <c r="C258" i="18" s="1"/>
  <c r="X258" i="19"/>
  <c r="M258" i="19" s="1"/>
  <c r="B258" i="19" s="1"/>
  <c r="C258" i="19" s="1"/>
  <c r="X258" i="17"/>
  <c r="M258" i="17" s="1"/>
  <c r="B258" i="17" s="1"/>
  <c r="C258" i="17" s="1"/>
  <c r="X258" i="20"/>
  <c r="M258" i="20" s="1"/>
  <c r="B258" i="20" s="1"/>
  <c r="C258" i="20" s="1"/>
  <c r="X258" i="1"/>
  <c r="M258" i="1" s="1"/>
  <c r="B258" i="1" s="1"/>
  <c r="C258" i="1" s="1"/>
  <c r="X274" i="27"/>
  <c r="M274" i="27" s="1"/>
  <c r="B274" i="27" s="1"/>
  <c r="C274" i="27" s="1"/>
  <c r="X274" i="26"/>
  <c r="M274" i="26" s="1"/>
  <c r="B274" i="26" s="1"/>
  <c r="C274" i="26" s="1"/>
  <c r="X274" i="24"/>
  <c r="M274" i="24" s="1"/>
  <c r="B274" i="24" s="1"/>
  <c r="C274" i="24" s="1"/>
  <c r="X274" i="25"/>
  <c r="M274" i="25" s="1"/>
  <c r="B274" i="25" s="1"/>
  <c r="C274" i="25" s="1"/>
  <c r="X274" i="21"/>
  <c r="M274" i="21" s="1"/>
  <c r="B274" i="21" s="1"/>
  <c r="C274" i="21" s="1"/>
  <c r="X274" i="23"/>
  <c r="M274" i="23" s="1"/>
  <c r="B274" i="23" s="1"/>
  <c r="C274" i="23" s="1"/>
  <c r="X274" i="22"/>
  <c r="M274" i="22" s="1"/>
  <c r="B274" i="22" s="1"/>
  <c r="C274" i="22" s="1"/>
  <c r="X274" i="20"/>
  <c r="M274" i="20" s="1"/>
  <c r="B274" i="20" s="1"/>
  <c r="C274" i="20" s="1"/>
  <c r="X274" i="17"/>
  <c r="M274" i="17" s="1"/>
  <c r="B274" i="17" s="1"/>
  <c r="C274" i="17" s="1"/>
  <c r="X274" i="19"/>
  <c r="M274" i="19" s="1"/>
  <c r="B274" i="19" s="1"/>
  <c r="C274" i="19" s="1"/>
  <c r="X274" i="18"/>
  <c r="M274" i="18" s="1"/>
  <c r="B274" i="18" s="1"/>
  <c r="C274" i="18" s="1"/>
  <c r="X274" i="1"/>
  <c r="M274" i="1" s="1"/>
  <c r="B274" i="1" s="1"/>
  <c r="C274" i="1" s="1"/>
  <c r="X273" i="27"/>
  <c r="M273" i="27" s="1"/>
  <c r="B273" i="27" s="1"/>
  <c r="C273" i="27" s="1"/>
  <c r="X273" i="26"/>
  <c r="M273" i="26" s="1"/>
  <c r="B273" i="26" s="1"/>
  <c r="C273" i="26" s="1"/>
  <c r="X273" i="24"/>
  <c r="M273" i="24" s="1"/>
  <c r="B273" i="24" s="1"/>
  <c r="C273" i="24" s="1"/>
  <c r="X273" i="25"/>
  <c r="M273" i="25" s="1"/>
  <c r="B273" i="25" s="1"/>
  <c r="C273" i="25" s="1"/>
  <c r="X273" i="21"/>
  <c r="M273" i="21" s="1"/>
  <c r="B273" i="21" s="1"/>
  <c r="C273" i="21" s="1"/>
  <c r="X273" i="23"/>
  <c r="M273" i="23" s="1"/>
  <c r="B273" i="23" s="1"/>
  <c r="C273" i="23" s="1"/>
  <c r="X273" i="22"/>
  <c r="M273" i="22" s="1"/>
  <c r="B273" i="22" s="1"/>
  <c r="C273" i="22" s="1"/>
  <c r="X273" i="20"/>
  <c r="M273" i="20" s="1"/>
  <c r="B273" i="20" s="1"/>
  <c r="C273" i="20" s="1"/>
  <c r="X273" i="17"/>
  <c r="M273" i="17" s="1"/>
  <c r="B273" i="17" s="1"/>
  <c r="C273" i="17" s="1"/>
  <c r="X273" i="19"/>
  <c r="M273" i="19" s="1"/>
  <c r="B273" i="19" s="1"/>
  <c r="C273" i="19" s="1"/>
  <c r="X273" i="18"/>
  <c r="M273" i="18" s="1"/>
  <c r="B273" i="18" s="1"/>
  <c r="C273" i="18" s="1"/>
  <c r="X273" i="1"/>
  <c r="M273" i="1" s="1"/>
  <c r="B273" i="1" s="1"/>
  <c r="C273" i="1" s="1"/>
  <c r="X269" i="27"/>
  <c r="M269" i="27" s="1"/>
  <c r="B269" i="27" s="1"/>
  <c r="C269" i="27" s="1"/>
  <c r="X269" i="26"/>
  <c r="M269" i="26" s="1"/>
  <c r="B269" i="26" s="1"/>
  <c r="C269" i="26" s="1"/>
  <c r="X269" i="23"/>
  <c r="M269" i="23" s="1"/>
  <c r="B269" i="23" s="1"/>
  <c r="C269" i="23" s="1"/>
  <c r="X269" i="24"/>
  <c r="M269" i="24" s="1"/>
  <c r="B269" i="24" s="1"/>
  <c r="C269" i="24" s="1"/>
  <c r="X269" i="25"/>
  <c r="M269" i="25" s="1"/>
  <c r="B269" i="25" s="1"/>
  <c r="C269" i="25" s="1"/>
  <c r="X269" i="21"/>
  <c r="M269" i="21" s="1"/>
  <c r="B269" i="21" s="1"/>
  <c r="C269" i="21" s="1"/>
  <c r="X269" i="22"/>
  <c r="M269" i="22" s="1"/>
  <c r="B269" i="22" s="1"/>
  <c r="C269" i="22" s="1"/>
  <c r="X269" i="20"/>
  <c r="M269" i="20" s="1"/>
  <c r="B269" i="20" s="1"/>
  <c r="C269" i="20" s="1"/>
  <c r="X269" i="17"/>
  <c r="M269" i="17" s="1"/>
  <c r="B269" i="17" s="1"/>
  <c r="C269" i="17" s="1"/>
  <c r="X269" i="18"/>
  <c r="M269" i="18" s="1"/>
  <c r="B269" i="18" s="1"/>
  <c r="C269" i="18" s="1"/>
  <c r="X269" i="19"/>
  <c r="M269" i="19" s="1"/>
  <c r="B269" i="19" s="1"/>
  <c r="C269" i="19" s="1"/>
  <c r="X269" i="1"/>
  <c r="M269" i="1" s="1"/>
  <c r="B269" i="1" s="1"/>
  <c r="C269" i="1" s="1"/>
  <c r="M272" i="18"/>
  <c r="B272" i="18" s="1"/>
  <c r="C272" i="18" s="1"/>
  <c r="M272" i="21"/>
  <c r="B272" i="21" s="1"/>
  <c r="C272" i="21" s="1"/>
  <c r="M272" i="24"/>
  <c r="B272" i="24" s="1"/>
  <c r="C272" i="24" s="1"/>
  <c r="M272" i="23"/>
  <c r="B272" i="23" s="1"/>
  <c r="C272" i="23" s="1"/>
  <c r="M272" i="22"/>
  <c r="B272" i="22" s="1"/>
  <c r="C272" i="22" s="1"/>
  <c r="M272" i="26"/>
  <c r="B272" i="26" s="1"/>
  <c r="C272" i="26" s="1"/>
  <c r="X278" i="27"/>
  <c r="X278" i="26"/>
  <c r="X278" i="25"/>
  <c r="X278" i="24"/>
  <c r="X278" i="22"/>
  <c r="X278" i="20"/>
  <c r="X278" i="18"/>
  <c r="X278" i="17"/>
  <c r="X278" i="19"/>
  <c r="X278" i="21"/>
  <c r="X278" i="23"/>
  <c r="X278" i="1"/>
  <c r="M272" i="17"/>
  <c r="B272" i="17" s="1"/>
  <c r="C272" i="17" s="1"/>
  <c r="M272" i="25"/>
  <c r="B272" i="25" s="1"/>
  <c r="C272" i="25" s="1"/>
  <c r="M272" i="27"/>
  <c r="B272" i="27" s="1"/>
  <c r="C272" i="27" s="1"/>
  <c r="M272" i="1"/>
  <c r="B272" i="1" s="1"/>
  <c r="C272" i="1" s="1"/>
  <c r="M272" i="19"/>
  <c r="B272" i="19" s="1"/>
  <c r="C272" i="19" s="1"/>
  <c r="M272" i="20"/>
  <c r="B272" i="20" s="1"/>
  <c r="C272" i="20" s="1"/>
  <c r="AO104" i="2"/>
  <c r="B50" i="1"/>
  <c r="AK8" i="1" s="1"/>
  <c r="B170" i="1"/>
  <c r="B110" i="1"/>
  <c r="B230" i="1"/>
  <c r="G308" i="2" l="1"/>
  <c r="H308" i="2" s="1"/>
  <c r="I308" i="2" s="1"/>
  <c r="J308" i="2" s="1"/>
  <c r="K308" i="2" s="1"/>
  <c r="M308" i="2" s="1"/>
  <c r="N308" i="2" s="1"/>
  <c r="O308" i="2" s="1"/>
  <c r="P308" i="2" s="1"/>
  <c r="Q308" i="2"/>
  <c r="X105" i="2"/>
  <c r="AC275" i="26"/>
  <c r="N275" i="26" s="1"/>
  <c r="AC275" i="24"/>
  <c r="N275" i="24" s="1"/>
  <c r="AC275" i="27"/>
  <c r="N275" i="27" s="1"/>
  <c r="AC275" i="25"/>
  <c r="N275" i="25" s="1"/>
  <c r="AC275" i="23"/>
  <c r="N275" i="23" s="1"/>
  <c r="AC275" i="22"/>
  <c r="N275" i="22" s="1"/>
  <c r="AC275" i="21"/>
  <c r="N275" i="21" s="1"/>
  <c r="AC275" i="20"/>
  <c r="N275" i="20" s="1"/>
  <c r="AC275" i="19"/>
  <c r="N275" i="19" s="1"/>
  <c r="AC275" i="18"/>
  <c r="N275" i="18" s="1"/>
  <c r="AC275" i="17"/>
  <c r="N275" i="17" s="1"/>
  <c r="AC275" i="1"/>
  <c r="N275" i="1" s="1"/>
  <c r="R324" i="2"/>
  <c r="N324" i="2"/>
  <c r="O324" i="2" s="1"/>
  <c r="P324" i="2" s="1"/>
  <c r="G324" i="2"/>
  <c r="I324" i="2"/>
  <c r="H324" i="2"/>
  <c r="M324" i="2"/>
  <c r="J324" i="2"/>
  <c r="K324" i="2"/>
  <c r="F324" i="2"/>
  <c r="Q324" i="2" s="1"/>
  <c r="C325" i="2"/>
  <c r="L324" i="2"/>
  <c r="AT98" i="2"/>
  <c r="AC270" i="25"/>
  <c r="N270" i="25" s="1"/>
  <c r="AC270" i="24"/>
  <c r="N270" i="24" s="1"/>
  <c r="AC270" i="22"/>
  <c r="N270" i="22" s="1"/>
  <c r="AC270" i="20"/>
  <c r="N270" i="20" s="1"/>
  <c r="AC270" i="18"/>
  <c r="N270" i="18" s="1"/>
  <c r="AC270" i="26"/>
  <c r="N270" i="26" s="1"/>
  <c r="AC270" i="27"/>
  <c r="N270" i="27" s="1"/>
  <c r="AC270" i="23"/>
  <c r="N270" i="23" s="1"/>
  <c r="AC270" i="19"/>
  <c r="N270" i="19" s="1"/>
  <c r="AC270" i="21"/>
  <c r="N270" i="21" s="1"/>
  <c r="AC270" i="17"/>
  <c r="N270" i="17" s="1"/>
  <c r="AC270" i="1"/>
  <c r="N270" i="1" s="1"/>
  <c r="L319" i="2"/>
  <c r="M319" i="2"/>
  <c r="K319" i="2"/>
  <c r="J319" i="2"/>
  <c r="H319" i="2"/>
  <c r="I319" i="2"/>
  <c r="C320" i="2"/>
  <c r="N319" i="2"/>
  <c r="O319" i="2" s="1"/>
  <c r="P319" i="2" s="1"/>
  <c r="G319" i="2"/>
  <c r="F319" i="2"/>
  <c r="Q319" i="2" s="1"/>
  <c r="R319" i="2"/>
  <c r="D319" i="2"/>
  <c r="D325" i="2" s="1"/>
  <c r="AC290" i="22"/>
  <c r="N290" i="22" s="1"/>
  <c r="AC290" i="20"/>
  <c r="N290" i="20" s="1"/>
  <c r="AC290" i="18"/>
  <c r="N290" i="18" s="1"/>
  <c r="AC290" i="25"/>
  <c r="N290" i="25" s="1"/>
  <c r="AC290" i="27"/>
  <c r="N290" i="27" s="1"/>
  <c r="AC290" i="26"/>
  <c r="N290" i="26" s="1"/>
  <c r="AC290" i="23"/>
  <c r="N290" i="23" s="1"/>
  <c r="AC290" i="21"/>
  <c r="N290" i="21" s="1"/>
  <c r="AC290" i="24"/>
  <c r="N290" i="24" s="1"/>
  <c r="AC290" i="19"/>
  <c r="N290" i="19" s="1"/>
  <c r="AC290" i="17"/>
  <c r="N290" i="17" s="1"/>
  <c r="AC290" i="1"/>
  <c r="R339" i="2"/>
  <c r="G339" i="2"/>
  <c r="N339" i="2"/>
  <c r="O339" i="2" s="1"/>
  <c r="P339" i="2" s="1"/>
  <c r="J339" i="2"/>
  <c r="C345" i="2"/>
  <c r="F339" i="2"/>
  <c r="Q339" i="2" s="1"/>
  <c r="I339" i="2"/>
  <c r="L339" i="2"/>
  <c r="K339" i="2"/>
  <c r="M339" i="2"/>
  <c r="H339" i="2"/>
  <c r="C340" i="2"/>
  <c r="D340" i="2" s="1"/>
  <c r="D345" i="2"/>
  <c r="AS99" i="2"/>
  <c r="D308" i="2"/>
  <c r="AD98" i="2"/>
  <c r="AC98" i="2"/>
  <c r="AU98" i="2"/>
  <c r="Z98" i="2"/>
  <c r="F254" i="24"/>
  <c r="K254" i="24" s="1"/>
  <c r="X253" i="27"/>
  <c r="M253" i="27" s="1"/>
  <c r="B253" i="27" s="1"/>
  <c r="C253" i="27" s="1"/>
  <c r="X253" i="23"/>
  <c r="M253" i="23" s="1"/>
  <c r="B253" i="23" s="1"/>
  <c r="C253" i="23" s="1"/>
  <c r="X253" i="17"/>
  <c r="M253" i="17" s="1"/>
  <c r="B253" i="17" s="1"/>
  <c r="C253" i="17" s="1"/>
  <c r="E254" i="1"/>
  <c r="AB98" i="2"/>
  <c r="AS98" i="2"/>
  <c r="E254" i="23"/>
  <c r="F254" i="27"/>
  <c r="K254" i="27" s="1"/>
  <c r="X253" i="26"/>
  <c r="M253" i="26" s="1"/>
  <c r="B253" i="26" s="1"/>
  <c r="C253" i="26" s="1"/>
  <c r="X253" i="21"/>
  <c r="M253" i="21" s="1"/>
  <c r="B253" i="21" s="1"/>
  <c r="C253" i="21" s="1"/>
  <c r="X253" i="19"/>
  <c r="M253" i="19" s="1"/>
  <c r="B253" i="19" s="1"/>
  <c r="C253" i="19" s="1"/>
  <c r="E254" i="24"/>
  <c r="AP98" i="2"/>
  <c r="Y99" i="2"/>
  <c r="Z99" i="2"/>
  <c r="AA99" i="2"/>
  <c r="AR98" i="2"/>
  <c r="AC99" i="2"/>
  <c r="AD97" i="2"/>
  <c r="F254" i="25"/>
  <c r="K254" i="25" s="1"/>
  <c r="X253" i="24"/>
  <c r="M253" i="24" s="1"/>
  <c r="B253" i="24" s="1"/>
  <c r="C253" i="24" s="1"/>
  <c r="X253" i="22"/>
  <c r="M253" i="22" s="1"/>
  <c r="B253" i="22" s="1"/>
  <c r="C253" i="22" s="1"/>
  <c r="X253" i="18"/>
  <c r="M253" i="18" s="1"/>
  <c r="B253" i="18" s="1"/>
  <c r="C253" i="18" s="1"/>
  <c r="AQ98" i="2"/>
  <c r="Y98" i="2"/>
  <c r="AB99" i="2"/>
  <c r="E254" i="19"/>
  <c r="F254" i="20"/>
  <c r="K254" i="20" s="1"/>
  <c r="X253" i="25"/>
  <c r="M253" i="25" s="1"/>
  <c r="B253" i="25" s="1"/>
  <c r="C253" i="25" s="1"/>
  <c r="X253" i="20"/>
  <c r="M253" i="20" s="1"/>
  <c r="B253" i="20" s="1"/>
  <c r="C253" i="20" s="1"/>
  <c r="X253" i="1"/>
  <c r="M253" i="1" s="1"/>
  <c r="B253" i="1" s="1"/>
  <c r="C253" i="1" s="1"/>
  <c r="AC280" i="27"/>
  <c r="N280" i="27" s="1"/>
  <c r="AC280" i="26"/>
  <c r="N280" i="26" s="1"/>
  <c r="AC280" i="25"/>
  <c r="N280" i="25" s="1"/>
  <c r="AC280" i="21"/>
  <c r="N280" i="21" s="1"/>
  <c r="AC280" i="19"/>
  <c r="N280" i="19" s="1"/>
  <c r="AC280" i="17"/>
  <c r="N280" i="17" s="1"/>
  <c r="AC280" i="23"/>
  <c r="N280" i="23" s="1"/>
  <c r="AC280" i="22"/>
  <c r="N280" i="22" s="1"/>
  <c r="AC280" i="24"/>
  <c r="N280" i="24" s="1"/>
  <c r="AC280" i="20"/>
  <c r="N280" i="20" s="1"/>
  <c r="AC280" i="18"/>
  <c r="N280" i="18" s="1"/>
  <c r="AC280" i="1"/>
  <c r="N280" i="1" s="1"/>
  <c r="R329" i="2"/>
  <c r="C330" i="2"/>
  <c r="L329" i="2"/>
  <c r="J329" i="2"/>
  <c r="N329" i="2"/>
  <c r="O329" i="2" s="1"/>
  <c r="P329" i="2" s="1"/>
  <c r="H329" i="2"/>
  <c r="K329" i="2"/>
  <c r="M329" i="2"/>
  <c r="G329" i="2"/>
  <c r="F329" i="2"/>
  <c r="Q329" i="2" s="1"/>
  <c r="I329" i="2"/>
  <c r="F314" i="2"/>
  <c r="AC265" i="27"/>
  <c r="N265" i="27" s="1"/>
  <c r="AC265" i="25"/>
  <c r="N265" i="25" s="1"/>
  <c r="AC265" i="23"/>
  <c r="N265" i="23" s="1"/>
  <c r="AC265" i="26"/>
  <c r="N265" i="26" s="1"/>
  <c r="AC265" i="22"/>
  <c r="N265" i="22" s="1"/>
  <c r="AC265" i="21"/>
  <c r="N265" i="21" s="1"/>
  <c r="AC265" i="24"/>
  <c r="N265" i="24" s="1"/>
  <c r="AC265" i="20"/>
  <c r="N265" i="20" s="1"/>
  <c r="AC265" i="19"/>
  <c r="N265" i="19" s="1"/>
  <c r="AC265" i="18"/>
  <c r="N265" i="18" s="1"/>
  <c r="AC265" i="17"/>
  <c r="N265" i="17" s="1"/>
  <c r="AC265" i="1"/>
  <c r="N265" i="1" s="1"/>
  <c r="R314" i="2"/>
  <c r="G334" i="2"/>
  <c r="AC285" i="27"/>
  <c r="N285" i="27" s="1"/>
  <c r="AC285" i="26"/>
  <c r="N285" i="26" s="1"/>
  <c r="AC285" i="25"/>
  <c r="N285" i="25" s="1"/>
  <c r="AC285" i="23"/>
  <c r="N285" i="23" s="1"/>
  <c r="AC285" i="24"/>
  <c r="N285" i="24" s="1"/>
  <c r="AC285" i="22"/>
  <c r="N285" i="22" s="1"/>
  <c r="AC285" i="20"/>
  <c r="N285" i="20" s="1"/>
  <c r="AC285" i="21"/>
  <c r="N285" i="21" s="1"/>
  <c r="AC285" i="19"/>
  <c r="N285" i="19" s="1"/>
  <c r="AC285" i="18"/>
  <c r="N285" i="18" s="1"/>
  <c r="AC285" i="17"/>
  <c r="N285" i="17" s="1"/>
  <c r="AC285" i="1"/>
  <c r="N285" i="1" s="1"/>
  <c r="K334" i="2"/>
  <c r="H334" i="2"/>
  <c r="R334" i="2"/>
  <c r="C335" i="2"/>
  <c r="L334" i="2"/>
  <c r="M334" i="2"/>
  <c r="J334" i="2"/>
  <c r="I334" i="2"/>
  <c r="F334" i="2"/>
  <c r="Q334" i="2" s="1"/>
  <c r="N334" i="2"/>
  <c r="O334" i="2" s="1"/>
  <c r="P334" i="2" s="1"/>
  <c r="D324" i="2"/>
  <c r="D330" i="2" s="1"/>
  <c r="X279" i="27"/>
  <c r="M279" i="27" s="1"/>
  <c r="B279" i="27" s="1"/>
  <c r="C279" i="27" s="1"/>
  <c r="X279" i="26"/>
  <c r="M279" i="26" s="1"/>
  <c r="B279" i="26" s="1"/>
  <c r="C279" i="26" s="1"/>
  <c r="X279" i="25"/>
  <c r="M279" i="25" s="1"/>
  <c r="B279" i="25" s="1"/>
  <c r="C279" i="25" s="1"/>
  <c r="X279" i="23"/>
  <c r="M279" i="23" s="1"/>
  <c r="B279" i="23" s="1"/>
  <c r="C279" i="23" s="1"/>
  <c r="X279" i="22"/>
  <c r="M279" i="22" s="1"/>
  <c r="B279" i="22" s="1"/>
  <c r="C279" i="22" s="1"/>
  <c r="X279" i="24"/>
  <c r="M279" i="24" s="1"/>
  <c r="B279" i="24" s="1"/>
  <c r="C279" i="24" s="1"/>
  <c r="X279" i="21"/>
  <c r="M279" i="21" s="1"/>
  <c r="B279" i="21" s="1"/>
  <c r="C279" i="21" s="1"/>
  <c r="X279" i="18"/>
  <c r="M279" i="18" s="1"/>
  <c r="B279" i="18" s="1"/>
  <c r="C279" i="18" s="1"/>
  <c r="X279" i="20"/>
  <c r="M279" i="20" s="1"/>
  <c r="B279" i="20" s="1"/>
  <c r="C279" i="20" s="1"/>
  <c r="X279" i="17"/>
  <c r="M279" i="17" s="1"/>
  <c r="B279" i="17" s="1"/>
  <c r="C279" i="17" s="1"/>
  <c r="X279" i="19"/>
  <c r="M279" i="19" s="1"/>
  <c r="B279" i="19" s="1"/>
  <c r="C279" i="19" s="1"/>
  <c r="X279" i="1"/>
  <c r="M279" i="1" s="1"/>
  <c r="B279" i="1" s="1"/>
  <c r="C279" i="1" s="1"/>
  <c r="X275" i="27"/>
  <c r="M275" i="27" s="1"/>
  <c r="B275" i="27" s="1"/>
  <c r="C275" i="27" s="1"/>
  <c r="X275" i="26"/>
  <c r="M275" i="26" s="1"/>
  <c r="B275" i="26" s="1"/>
  <c r="C275" i="26" s="1"/>
  <c r="X275" i="24"/>
  <c r="M275" i="24" s="1"/>
  <c r="B275" i="24" s="1"/>
  <c r="C275" i="24" s="1"/>
  <c r="X275" i="25"/>
  <c r="M275" i="25" s="1"/>
  <c r="B275" i="25" s="1"/>
  <c r="C275" i="25" s="1"/>
  <c r="X275" i="21"/>
  <c r="M275" i="21" s="1"/>
  <c r="B275" i="21" s="1"/>
  <c r="C275" i="21" s="1"/>
  <c r="X275" i="23"/>
  <c r="M275" i="23" s="1"/>
  <c r="B275" i="23" s="1"/>
  <c r="C275" i="23" s="1"/>
  <c r="X275" i="22"/>
  <c r="M275" i="22" s="1"/>
  <c r="B275" i="22" s="1"/>
  <c r="C275" i="22" s="1"/>
  <c r="X275" i="20"/>
  <c r="M275" i="20" s="1"/>
  <c r="B275" i="20" s="1"/>
  <c r="C275" i="20" s="1"/>
  <c r="X275" i="19"/>
  <c r="M275" i="19" s="1"/>
  <c r="B275" i="19" s="1"/>
  <c r="C275" i="19" s="1"/>
  <c r="X275" i="17"/>
  <c r="M275" i="17" s="1"/>
  <c r="B275" i="17" s="1"/>
  <c r="C275" i="17" s="1"/>
  <c r="X275" i="18"/>
  <c r="M275" i="18" s="1"/>
  <c r="B275" i="18" s="1"/>
  <c r="C275" i="18" s="1"/>
  <c r="X275" i="1"/>
  <c r="M275" i="1" s="1"/>
  <c r="B275" i="1" s="1"/>
  <c r="C275" i="1" s="1"/>
  <c r="X280" i="27"/>
  <c r="M280" i="27" s="1"/>
  <c r="B280" i="27" s="1"/>
  <c r="C280" i="27" s="1"/>
  <c r="X280" i="26"/>
  <c r="M280" i="26" s="1"/>
  <c r="B280" i="26" s="1"/>
  <c r="C280" i="26" s="1"/>
  <c r="X280" i="25"/>
  <c r="M280" i="25" s="1"/>
  <c r="B280" i="25" s="1"/>
  <c r="C280" i="25" s="1"/>
  <c r="X280" i="23"/>
  <c r="M280" i="23" s="1"/>
  <c r="B280" i="23" s="1"/>
  <c r="C280" i="23" s="1"/>
  <c r="X280" i="22"/>
  <c r="M280" i="22" s="1"/>
  <c r="B280" i="22" s="1"/>
  <c r="C280" i="22" s="1"/>
  <c r="X280" i="24"/>
  <c r="M280" i="24" s="1"/>
  <c r="B280" i="24" s="1"/>
  <c r="C280" i="24" s="1"/>
  <c r="X280" i="21"/>
  <c r="M280" i="21" s="1"/>
  <c r="B280" i="21" s="1"/>
  <c r="C280" i="21" s="1"/>
  <c r="X280" i="18"/>
  <c r="M280" i="18" s="1"/>
  <c r="B280" i="18" s="1"/>
  <c r="C280" i="18" s="1"/>
  <c r="X280" i="20"/>
  <c r="M280" i="20" s="1"/>
  <c r="B280" i="20" s="1"/>
  <c r="C280" i="20" s="1"/>
  <c r="X280" i="19"/>
  <c r="M280" i="19" s="1"/>
  <c r="B280" i="19" s="1"/>
  <c r="C280" i="19" s="1"/>
  <c r="X280" i="17"/>
  <c r="M280" i="17" s="1"/>
  <c r="B280" i="17" s="1"/>
  <c r="C280" i="17" s="1"/>
  <c r="X280" i="1"/>
  <c r="M280" i="1" s="1"/>
  <c r="B280" i="1" s="1"/>
  <c r="C280" i="1" s="1"/>
  <c r="X264" i="27"/>
  <c r="M264" i="27" s="1"/>
  <c r="B264" i="27" s="1"/>
  <c r="C264" i="27" s="1"/>
  <c r="X264" i="25"/>
  <c r="M264" i="25" s="1"/>
  <c r="B264" i="25" s="1"/>
  <c r="C264" i="25" s="1"/>
  <c r="X264" i="26"/>
  <c r="M264" i="26" s="1"/>
  <c r="B264" i="26" s="1"/>
  <c r="C264" i="26" s="1"/>
  <c r="X264" i="23"/>
  <c r="M264" i="23" s="1"/>
  <c r="B264" i="23" s="1"/>
  <c r="C264" i="23" s="1"/>
  <c r="X264" i="24"/>
  <c r="M264" i="24" s="1"/>
  <c r="B264" i="24" s="1"/>
  <c r="C264" i="24" s="1"/>
  <c r="X264" i="20"/>
  <c r="M264" i="20" s="1"/>
  <c r="B264" i="20" s="1"/>
  <c r="C264" i="20" s="1"/>
  <c r="X264" i="22"/>
  <c r="M264" i="22" s="1"/>
  <c r="B264" i="22" s="1"/>
  <c r="C264" i="22" s="1"/>
  <c r="X264" i="19"/>
  <c r="M264" i="19" s="1"/>
  <c r="B264" i="19" s="1"/>
  <c r="C264" i="19" s="1"/>
  <c r="X264" i="18"/>
  <c r="M264" i="18" s="1"/>
  <c r="B264" i="18" s="1"/>
  <c r="C264" i="18" s="1"/>
  <c r="X264" i="17"/>
  <c r="M264" i="17" s="1"/>
  <c r="B264" i="17" s="1"/>
  <c r="C264" i="17" s="1"/>
  <c r="X264" i="21"/>
  <c r="M264" i="21" s="1"/>
  <c r="B264" i="21" s="1"/>
  <c r="C264" i="21" s="1"/>
  <c r="X264" i="1"/>
  <c r="M264" i="1" s="1"/>
  <c r="B264" i="1" s="1"/>
  <c r="C264" i="1" s="1"/>
  <c r="M278" i="21"/>
  <c r="B278" i="21" s="1"/>
  <c r="C278" i="21" s="1"/>
  <c r="M278" i="20"/>
  <c r="B278" i="20" s="1"/>
  <c r="C278" i="20" s="1"/>
  <c r="M278" i="26"/>
  <c r="B278" i="26" s="1"/>
  <c r="C278" i="26" s="1"/>
  <c r="M278" i="1"/>
  <c r="B278" i="1" s="1"/>
  <c r="C278" i="1" s="1"/>
  <c r="M278" i="19"/>
  <c r="B278" i="19" s="1"/>
  <c r="C278" i="19" s="1"/>
  <c r="M278" i="22"/>
  <c r="B278" i="22" s="1"/>
  <c r="C278" i="22" s="1"/>
  <c r="M278" i="27"/>
  <c r="B278" i="27" s="1"/>
  <c r="C278" i="27" s="1"/>
  <c r="X284" i="27"/>
  <c r="X284" i="26"/>
  <c r="X284" i="25"/>
  <c r="X284" i="24"/>
  <c r="X284" i="22"/>
  <c r="X284" i="18"/>
  <c r="X284" i="20"/>
  <c r="X284" i="21"/>
  <c r="X284" i="17"/>
  <c r="X284" i="23"/>
  <c r="X284" i="19"/>
  <c r="X284" i="1"/>
  <c r="M278" i="17"/>
  <c r="B278" i="17" s="1"/>
  <c r="C278" i="17" s="1"/>
  <c r="M278" i="24"/>
  <c r="B278" i="24" s="1"/>
  <c r="C278" i="24" s="1"/>
  <c r="M278" i="23"/>
  <c r="B278" i="23" s="1"/>
  <c r="C278" i="23" s="1"/>
  <c r="M278" i="18"/>
  <c r="B278" i="18" s="1"/>
  <c r="C278" i="18" s="1"/>
  <c r="M278" i="25"/>
  <c r="B278" i="25" s="1"/>
  <c r="C278" i="25" s="1"/>
  <c r="N170" i="1"/>
  <c r="AO105" i="2"/>
  <c r="B171" i="1"/>
  <c r="C171" i="1" s="1"/>
  <c r="B51" i="1"/>
  <c r="N51" i="1" s="1"/>
  <c r="B231" i="1"/>
  <c r="N50" i="1"/>
  <c r="C170" i="1"/>
  <c r="C50" i="1"/>
  <c r="B112" i="1"/>
  <c r="B52" i="1"/>
  <c r="N171" i="1"/>
  <c r="N110" i="1"/>
  <c r="C110" i="1"/>
  <c r="N230" i="1"/>
  <c r="C230" i="1"/>
  <c r="N290" i="1"/>
  <c r="B111" i="1"/>
  <c r="AT99" i="2" l="1"/>
  <c r="AC276" i="27"/>
  <c r="N276" i="27" s="1"/>
  <c r="AC276" i="24"/>
  <c r="N276" i="24" s="1"/>
  <c r="AC276" i="23"/>
  <c r="N276" i="23" s="1"/>
  <c r="AC276" i="21"/>
  <c r="N276" i="21" s="1"/>
  <c r="AC276" i="19"/>
  <c r="N276" i="19" s="1"/>
  <c r="AC276" i="17"/>
  <c r="N276" i="17" s="1"/>
  <c r="AC276" i="25"/>
  <c r="N276" i="25" s="1"/>
  <c r="AC276" i="26"/>
  <c r="N276" i="26" s="1"/>
  <c r="AC276" i="22"/>
  <c r="N276" i="22" s="1"/>
  <c r="AC276" i="20"/>
  <c r="N276" i="20" s="1"/>
  <c r="AC276" i="18"/>
  <c r="N276" i="18" s="1"/>
  <c r="AC276" i="1"/>
  <c r="N276" i="1" s="1"/>
  <c r="R325" i="2"/>
  <c r="L325" i="2"/>
  <c r="I325" i="2"/>
  <c r="C326" i="2"/>
  <c r="F325" i="2"/>
  <c r="Q325" i="2" s="1"/>
  <c r="H325" i="2"/>
  <c r="M325" i="2"/>
  <c r="N325" i="2"/>
  <c r="O325" i="2" s="1"/>
  <c r="P325" i="2" s="1"/>
  <c r="K325" i="2"/>
  <c r="G325" i="2"/>
  <c r="J325" i="2"/>
  <c r="G314" i="2"/>
  <c r="H314" i="2" s="1"/>
  <c r="I314" i="2" s="1"/>
  <c r="J314" i="2" s="1"/>
  <c r="K314" i="2" s="1"/>
  <c r="M314" i="2" s="1"/>
  <c r="N314" i="2" s="1"/>
  <c r="O314" i="2" s="1"/>
  <c r="P314" i="2" s="1"/>
  <c r="Q314" i="2"/>
  <c r="AC286" i="25"/>
  <c r="N286" i="25" s="1"/>
  <c r="AC286" i="24"/>
  <c r="N286" i="24" s="1"/>
  <c r="AC286" i="22"/>
  <c r="N286" i="22" s="1"/>
  <c r="AC286" i="20"/>
  <c r="N286" i="20" s="1"/>
  <c r="AC286" i="18"/>
  <c r="N286" i="18" s="1"/>
  <c r="AC286" i="27"/>
  <c r="N286" i="27" s="1"/>
  <c r="AC286" i="26"/>
  <c r="N286" i="26" s="1"/>
  <c r="AC286" i="23"/>
  <c r="N286" i="23" s="1"/>
  <c r="AC286" i="19"/>
  <c r="N286" i="19" s="1"/>
  <c r="AC286" i="21"/>
  <c r="N286" i="21" s="1"/>
  <c r="AC286" i="17"/>
  <c r="N286" i="17" s="1"/>
  <c r="AC286" i="1"/>
  <c r="N286" i="1" s="1"/>
  <c r="R335" i="2"/>
  <c r="H335" i="2"/>
  <c r="C336" i="2"/>
  <c r="M335" i="2"/>
  <c r="K335" i="2"/>
  <c r="N335" i="2"/>
  <c r="O335" i="2" s="1"/>
  <c r="P335" i="2" s="1"/>
  <c r="J335" i="2"/>
  <c r="F335" i="2"/>
  <c r="Q335" i="2" s="1"/>
  <c r="L335" i="2"/>
  <c r="G335" i="2"/>
  <c r="I335" i="2"/>
  <c r="D314" i="2"/>
  <c r="AS100" i="2" s="1"/>
  <c r="AR99" i="2"/>
  <c r="E260" i="25"/>
  <c r="F260" i="27"/>
  <c r="K260" i="27" s="1"/>
  <c r="E260" i="23"/>
  <c r="F260" i="25"/>
  <c r="K260" i="25" s="1"/>
  <c r="F260" i="22"/>
  <c r="K260" i="22" s="1"/>
  <c r="F260" i="21"/>
  <c r="K260" i="21" s="1"/>
  <c r="E266" i="20"/>
  <c r="X259" i="23"/>
  <c r="M259" i="23" s="1"/>
  <c r="B259" i="23" s="1"/>
  <c r="C259" i="23" s="1"/>
  <c r="X259" i="18"/>
  <c r="M259" i="18" s="1"/>
  <c r="B259" i="18" s="1"/>
  <c r="C259" i="18" s="1"/>
  <c r="X259" i="1"/>
  <c r="M259" i="1" s="1"/>
  <c r="B259" i="1" s="1"/>
  <c r="C259" i="1" s="1"/>
  <c r="E260" i="22"/>
  <c r="E260" i="17"/>
  <c r="X259" i="24"/>
  <c r="M259" i="24" s="1"/>
  <c r="B259" i="24" s="1"/>
  <c r="C259" i="24" s="1"/>
  <c r="X259" i="20"/>
  <c r="M259" i="20" s="1"/>
  <c r="B259" i="20" s="1"/>
  <c r="C259" i="20" s="1"/>
  <c r="F260" i="17"/>
  <c r="K260" i="17" s="1"/>
  <c r="E260" i="1"/>
  <c r="F260" i="24"/>
  <c r="K260" i="24" s="1"/>
  <c r="E260" i="21"/>
  <c r="F260" i="19"/>
  <c r="K260" i="19" s="1"/>
  <c r="F260" i="23"/>
  <c r="K260" i="23" s="1"/>
  <c r="X259" i="27"/>
  <c r="M259" i="27" s="1"/>
  <c r="B259" i="27" s="1"/>
  <c r="C259" i="27" s="1"/>
  <c r="X259" i="22"/>
  <c r="M259" i="22" s="1"/>
  <c r="B259" i="22" s="1"/>
  <c r="C259" i="22" s="1"/>
  <c r="X259" i="19"/>
  <c r="M259" i="19" s="1"/>
  <c r="B259" i="19" s="1"/>
  <c r="C259" i="19" s="1"/>
  <c r="F266" i="23"/>
  <c r="K266" i="23" s="1"/>
  <c r="E260" i="26"/>
  <c r="F260" i="1"/>
  <c r="K260" i="1" s="1"/>
  <c r="X259" i="21"/>
  <c r="M259" i="21" s="1"/>
  <c r="B259" i="21" s="1"/>
  <c r="C259" i="21" s="1"/>
  <c r="AQ99" i="2"/>
  <c r="AP99" i="2"/>
  <c r="E260" i="24"/>
  <c r="E260" i="20"/>
  <c r="E260" i="18"/>
  <c r="F260" i="26"/>
  <c r="K260" i="26" s="1"/>
  <c r="F260" i="20"/>
  <c r="K260" i="20" s="1"/>
  <c r="E260" i="27"/>
  <c r="X259" i="25"/>
  <c r="M259" i="25" s="1"/>
  <c r="B259" i="25" s="1"/>
  <c r="C259" i="25" s="1"/>
  <c r="X259" i="26"/>
  <c r="M259" i="26" s="1"/>
  <c r="B259" i="26" s="1"/>
  <c r="C259" i="26" s="1"/>
  <c r="X259" i="17"/>
  <c r="M259" i="17" s="1"/>
  <c r="B259" i="17" s="1"/>
  <c r="C259" i="17" s="1"/>
  <c r="E266" i="18"/>
  <c r="E260" i="19"/>
  <c r="F260" i="18"/>
  <c r="K260" i="18" s="1"/>
  <c r="AC296" i="25"/>
  <c r="N296" i="25" s="1"/>
  <c r="AC296" i="21"/>
  <c r="N296" i="21" s="1"/>
  <c r="AC296" i="19"/>
  <c r="N296" i="19" s="1"/>
  <c r="AC296" i="17"/>
  <c r="N296" i="17" s="1"/>
  <c r="AC296" i="26"/>
  <c r="N296" i="26" s="1"/>
  <c r="AC296" i="27"/>
  <c r="N296" i="27" s="1"/>
  <c r="AC296" i="24"/>
  <c r="N296" i="24" s="1"/>
  <c r="AC296" i="22"/>
  <c r="N296" i="22" s="1"/>
  <c r="AC296" i="23"/>
  <c r="N296" i="23" s="1"/>
  <c r="AC296" i="20"/>
  <c r="N296" i="20" s="1"/>
  <c r="AC296" i="18"/>
  <c r="N296" i="18" s="1"/>
  <c r="AC296" i="1"/>
  <c r="R345" i="2"/>
  <c r="C351" i="2"/>
  <c r="G345" i="2"/>
  <c r="F345" i="2"/>
  <c r="Q345" i="2" s="1"/>
  <c r="M345" i="2"/>
  <c r="C346" i="2"/>
  <c r="L345" i="2"/>
  <c r="K345" i="2"/>
  <c r="I345" i="2"/>
  <c r="N345" i="2"/>
  <c r="O345" i="2" s="1"/>
  <c r="P345" i="2" s="1"/>
  <c r="H345" i="2"/>
  <c r="J345" i="2"/>
  <c r="AT100" i="2"/>
  <c r="AC271" i="26"/>
  <c r="N271" i="26" s="1"/>
  <c r="AC271" i="24"/>
  <c r="N271" i="24" s="1"/>
  <c r="AC271" i="25"/>
  <c r="N271" i="25" s="1"/>
  <c r="AC271" i="27"/>
  <c r="N271" i="27" s="1"/>
  <c r="AC271" i="22"/>
  <c r="N271" i="22" s="1"/>
  <c r="AC271" i="21"/>
  <c r="N271" i="21" s="1"/>
  <c r="AC271" i="20"/>
  <c r="N271" i="20" s="1"/>
  <c r="AC271" i="19"/>
  <c r="N271" i="19" s="1"/>
  <c r="AC271" i="17"/>
  <c r="N271" i="17" s="1"/>
  <c r="AC271" i="23"/>
  <c r="N271" i="23" s="1"/>
  <c r="AC271" i="18"/>
  <c r="N271" i="18" s="1"/>
  <c r="AC271" i="1"/>
  <c r="N271" i="1" s="1"/>
  <c r="R320" i="2"/>
  <c r="F320" i="2"/>
  <c r="D336" i="2"/>
  <c r="AC281" i="27"/>
  <c r="N281" i="27" s="1"/>
  <c r="AC281" i="25"/>
  <c r="N281" i="25" s="1"/>
  <c r="AC281" i="23"/>
  <c r="N281" i="23" s="1"/>
  <c r="AC281" i="26"/>
  <c r="N281" i="26" s="1"/>
  <c r="AC281" i="22"/>
  <c r="N281" i="22" s="1"/>
  <c r="AC281" i="21"/>
  <c r="N281" i="21" s="1"/>
  <c r="AC281" i="20"/>
  <c r="N281" i="20" s="1"/>
  <c r="AC281" i="24"/>
  <c r="N281" i="24" s="1"/>
  <c r="AC281" i="19"/>
  <c r="N281" i="19" s="1"/>
  <c r="AC281" i="17"/>
  <c r="N281" i="17" s="1"/>
  <c r="AC281" i="18"/>
  <c r="N281" i="18" s="1"/>
  <c r="AC281" i="1"/>
  <c r="N281" i="1" s="1"/>
  <c r="R330" i="2"/>
  <c r="M330" i="2"/>
  <c r="C331" i="2"/>
  <c r="K330" i="2"/>
  <c r="J330" i="2"/>
  <c r="F330" i="2"/>
  <c r="Q330" i="2" s="1"/>
  <c r="I330" i="2"/>
  <c r="N330" i="2"/>
  <c r="O330" i="2" s="1"/>
  <c r="P330" i="2" s="1"/>
  <c r="G330" i="2"/>
  <c r="L330" i="2"/>
  <c r="H330" i="2"/>
  <c r="AC291" i="26"/>
  <c r="N291" i="26" s="1"/>
  <c r="AC291" i="24"/>
  <c r="N291" i="24" s="1"/>
  <c r="AC291" i="27"/>
  <c r="N291" i="27" s="1"/>
  <c r="AC291" i="23"/>
  <c r="N291" i="23" s="1"/>
  <c r="AC291" i="21"/>
  <c r="N291" i="21" s="1"/>
  <c r="AC291" i="22"/>
  <c r="N291" i="22" s="1"/>
  <c r="AC291" i="20"/>
  <c r="N291" i="20" s="1"/>
  <c r="AC291" i="19"/>
  <c r="N291" i="19" s="1"/>
  <c r="AC291" i="25"/>
  <c r="N291" i="25" s="1"/>
  <c r="AC291" i="18"/>
  <c r="N291" i="18" s="1"/>
  <c r="AC291" i="17"/>
  <c r="N291" i="17" s="1"/>
  <c r="AC291" i="1"/>
  <c r="R340" i="2"/>
  <c r="N340" i="2"/>
  <c r="O340" i="2" s="1"/>
  <c r="P340" i="2" s="1"/>
  <c r="G340" i="2"/>
  <c r="M340" i="2"/>
  <c r="J340" i="2"/>
  <c r="L340" i="2"/>
  <c r="C341" i="2"/>
  <c r="I340" i="2"/>
  <c r="F340" i="2"/>
  <c r="Q340" i="2" s="1"/>
  <c r="K340" i="2"/>
  <c r="H340" i="2"/>
  <c r="X106" i="2"/>
  <c r="D335" i="2"/>
  <c r="D341" i="2" s="1"/>
  <c r="X285" i="27"/>
  <c r="M285" i="27" s="1"/>
  <c r="B285" i="27" s="1"/>
  <c r="C285" i="27" s="1"/>
  <c r="X285" i="25"/>
  <c r="M285" i="25" s="1"/>
  <c r="B285" i="25" s="1"/>
  <c r="C285" i="25" s="1"/>
  <c r="X285" i="26"/>
  <c r="M285" i="26" s="1"/>
  <c r="B285" i="26" s="1"/>
  <c r="C285" i="26" s="1"/>
  <c r="X285" i="24"/>
  <c r="M285" i="24" s="1"/>
  <c r="B285" i="24" s="1"/>
  <c r="C285" i="24" s="1"/>
  <c r="X285" i="23"/>
  <c r="M285" i="23" s="1"/>
  <c r="B285" i="23" s="1"/>
  <c r="C285" i="23" s="1"/>
  <c r="X285" i="21"/>
  <c r="M285" i="21" s="1"/>
  <c r="B285" i="21" s="1"/>
  <c r="C285" i="21" s="1"/>
  <c r="X285" i="20"/>
  <c r="M285" i="20" s="1"/>
  <c r="B285" i="20" s="1"/>
  <c r="C285" i="20" s="1"/>
  <c r="X285" i="22"/>
  <c r="M285" i="22" s="1"/>
  <c r="B285" i="22" s="1"/>
  <c r="C285" i="22" s="1"/>
  <c r="X285" i="19"/>
  <c r="M285" i="19" s="1"/>
  <c r="B285" i="19" s="1"/>
  <c r="C285" i="19" s="1"/>
  <c r="X285" i="18"/>
  <c r="M285" i="18" s="1"/>
  <c r="B285" i="18" s="1"/>
  <c r="C285" i="18" s="1"/>
  <c r="X285" i="17"/>
  <c r="M285" i="17" s="1"/>
  <c r="B285" i="17" s="1"/>
  <c r="C285" i="17" s="1"/>
  <c r="X285" i="1"/>
  <c r="M285" i="1" s="1"/>
  <c r="B285" i="1" s="1"/>
  <c r="C285" i="1" s="1"/>
  <c r="X286" i="27"/>
  <c r="M286" i="27" s="1"/>
  <c r="B286" i="27" s="1"/>
  <c r="C286" i="27" s="1"/>
  <c r="X286" i="25"/>
  <c r="M286" i="25" s="1"/>
  <c r="B286" i="25" s="1"/>
  <c r="C286" i="25" s="1"/>
  <c r="X286" i="26"/>
  <c r="M286" i="26" s="1"/>
  <c r="B286" i="26" s="1"/>
  <c r="C286" i="26" s="1"/>
  <c r="X286" i="24"/>
  <c r="M286" i="24" s="1"/>
  <c r="B286" i="24" s="1"/>
  <c r="C286" i="24" s="1"/>
  <c r="X286" i="23"/>
  <c r="M286" i="23" s="1"/>
  <c r="B286" i="23" s="1"/>
  <c r="C286" i="23" s="1"/>
  <c r="X286" i="21"/>
  <c r="M286" i="21" s="1"/>
  <c r="B286" i="21" s="1"/>
  <c r="C286" i="21" s="1"/>
  <c r="X286" i="20"/>
  <c r="M286" i="20" s="1"/>
  <c r="B286" i="20" s="1"/>
  <c r="C286" i="20" s="1"/>
  <c r="X286" i="22"/>
  <c r="M286" i="22" s="1"/>
  <c r="B286" i="22" s="1"/>
  <c r="C286" i="22" s="1"/>
  <c r="X286" i="19"/>
  <c r="M286" i="19" s="1"/>
  <c r="B286" i="19" s="1"/>
  <c r="C286" i="19" s="1"/>
  <c r="X286" i="18"/>
  <c r="M286" i="18" s="1"/>
  <c r="B286" i="18" s="1"/>
  <c r="C286" i="18" s="1"/>
  <c r="X286" i="17"/>
  <c r="M286" i="17" s="1"/>
  <c r="B286" i="17" s="1"/>
  <c r="C286" i="17" s="1"/>
  <c r="X286" i="1"/>
  <c r="M286" i="1" s="1"/>
  <c r="B286" i="1" s="1"/>
  <c r="C286" i="1" s="1"/>
  <c r="X270" i="27"/>
  <c r="M270" i="27" s="1"/>
  <c r="B270" i="27" s="1"/>
  <c r="C270" i="27" s="1"/>
  <c r="X270" i="26"/>
  <c r="M270" i="26" s="1"/>
  <c r="B270" i="26" s="1"/>
  <c r="C270" i="26" s="1"/>
  <c r="X270" i="23"/>
  <c r="M270" i="23" s="1"/>
  <c r="B270" i="23" s="1"/>
  <c r="C270" i="23" s="1"/>
  <c r="X270" i="24"/>
  <c r="M270" i="24" s="1"/>
  <c r="B270" i="24" s="1"/>
  <c r="C270" i="24" s="1"/>
  <c r="X270" i="25"/>
  <c r="M270" i="25" s="1"/>
  <c r="B270" i="25" s="1"/>
  <c r="C270" i="25" s="1"/>
  <c r="X270" i="21"/>
  <c r="M270" i="21" s="1"/>
  <c r="B270" i="21" s="1"/>
  <c r="C270" i="21" s="1"/>
  <c r="X270" i="22"/>
  <c r="M270" i="22" s="1"/>
  <c r="B270" i="22" s="1"/>
  <c r="C270" i="22" s="1"/>
  <c r="X270" i="20"/>
  <c r="M270" i="20" s="1"/>
  <c r="B270" i="20" s="1"/>
  <c r="C270" i="20" s="1"/>
  <c r="X270" i="17"/>
  <c r="M270" i="17" s="1"/>
  <c r="B270" i="17" s="1"/>
  <c r="C270" i="17" s="1"/>
  <c r="X270" i="19"/>
  <c r="M270" i="19" s="1"/>
  <c r="B270" i="19" s="1"/>
  <c r="C270" i="19" s="1"/>
  <c r="X270" i="18"/>
  <c r="M270" i="18" s="1"/>
  <c r="B270" i="18" s="1"/>
  <c r="C270" i="18" s="1"/>
  <c r="X270" i="1"/>
  <c r="M270" i="1" s="1"/>
  <c r="B270" i="1" s="1"/>
  <c r="C270" i="1" s="1"/>
  <c r="X281" i="27"/>
  <c r="M281" i="27" s="1"/>
  <c r="B281" i="27" s="1"/>
  <c r="C281" i="27" s="1"/>
  <c r="X281" i="26"/>
  <c r="M281" i="26" s="1"/>
  <c r="B281" i="26" s="1"/>
  <c r="C281" i="26" s="1"/>
  <c r="X281" i="25"/>
  <c r="M281" i="25" s="1"/>
  <c r="B281" i="25" s="1"/>
  <c r="C281" i="25" s="1"/>
  <c r="X281" i="23"/>
  <c r="M281" i="23" s="1"/>
  <c r="B281" i="23" s="1"/>
  <c r="C281" i="23" s="1"/>
  <c r="X281" i="22"/>
  <c r="M281" i="22" s="1"/>
  <c r="B281" i="22" s="1"/>
  <c r="C281" i="22" s="1"/>
  <c r="X281" i="24"/>
  <c r="M281" i="24" s="1"/>
  <c r="B281" i="24" s="1"/>
  <c r="C281" i="24" s="1"/>
  <c r="X281" i="21"/>
  <c r="M281" i="21" s="1"/>
  <c r="B281" i="21" s="1"/>
  <c r="C281" i="21" s="1"/>
  <c r="X281" i="18"/>
  <c r="M281" i="18" s="1"/>
  <c r="B281" i="18" s="1"/>
  <c r="C281" i="18" s="1"/>
  <c r="X281" i="20"/>
  <c r="M281" i="20" s="1"/>
  <c r="B281" i="20" s="1"/>
  <c r="C281" i="20" s="1"/>
  <c r="X281" i="17"/>
  <c r="M281" i="17" s="1"/>
  <c r="B281" i="17" s="1"/>
  <c r="C281" i="17" s="1"/>
  <c r="X281" i="19"/>
  <c r="M281" i="19" s="1"/>
  <c r="B281" i="19" s="1"/>
  <c r="C281" i="19" s="1"/>
  <c r="X281" i="1"/>
  <c r="M281" i="1" s="1"/>
  <c r="B281" i="1" s="1"/>
  <c r="C281" i="1" s="1"/>
  <c r="M284" i="19"/>
  <c r="B284" i="19" s="1"/>
  <c r="C284" i="19" s="1"/>
  <c r="M284" i="20"/>
  <c r="B284" i="20" s="1"/>
  <c r="C284" i="20" s="1"/>
  <c r="M284" i="25"/>
  <c r="B284" i="25" s="1"/>
  <c r="C284" i="25" s="1"/>
  <c r="M284" i="23"/>
  <c r="B284" i="23" s="1"/>
  <c r="C284" i="23" s="1"/>
  <c r="M284" i="18"/>
  <c r="B284" i="18" s="1"/>
  <c r="C284" i="18" s="1"/>
  <c r="M284" i="26"/>
  <c r="B284" i="26" s="1"/>
  <c r="C284" i="26" s="1"/>
  <c r="X290" i="26"/>
  <c r="X290" i="27"/>
  <c r="X290" i="25"/>
  <c r="X290" i="17"/>
  <c r="X290" i="24"/>
  <c r="X290" i="20"/>
  <c r="X290" i="19"/>
  <c r="X290" i="18"/>
  <c r="X290" i="21"/>
  <c r="X290" i="22"/>
  <c r="X290" i="23"/>
  <c r="X290" i="1"/>
  <c r="M284" i="17"/>
  <c r="B284" i="17" s="1"/>
  <c r="C284" i="17" s="1"/>
  <c r="M284" i="22"/>
  <c r="B284" i="22" s="1"/>
  <c r="C284" i="22" s="1"/>
  <c r="M284" i="27"/>
  <c r="B284" i="27" s="1"/>
  <c r="C284" i="27" s="1"/>
  <c r="M284" i="1"/>
  <c r="B284" i="1" s="1"/>
  <c r="C284" i="1" s="1"/>
  <c r="M284" i="21"/>
  <c r="B284" i="21" s="1"/>
  <c r="C284" i="21" s="1"/>
  <c r="M284" i="24"/>
  <c r="B284" i="24" s="1"/>
  <c r="C284" i="24" s="1"/>
  <c r="N231" i="1"/>
  <c r="AO106" i="2"/>
  <c r="C51" i="1"/>
  <c r="C231" i="1"/>
  <c r="N112" i="1"/>
  <c r="C112" i="1"/>
  <c r="N111" i="1"/>
  <c r="C111" i="1"/>
  <c r="B172" i="1"/>
  <c r="B232" i="1"/>
  <c r="N291" i="1"/>
  <c r="C52" i="1"/>
  <c r="N52" i="1"/>
  <c r="AC297" i="27" l="1"/>
  <c r="N297" i="27" s="1"/>
  <c r="AC297" i="25"/>
  <c r="N297" i="25" s="1"/>
  <c r="AC297" i="23"/>
  <c r="N297" i="23" s="1"/>
  <c r="AC297" i="26"/>
  <c r="N297" i="26" s="1"/>
  <c r="AC297" i="24"/>
  <c r="N297" i="24" s="1"/>
  <c r="AC297" i="22"/>
  <c r="N297" i="22" s="1"/>
  <c r="AC297" i="21"/>
  <c r="N297" i="21" s="1"/>
  <c r="AC297" i="20"/>
  <c r="N297" i="20" s="1"/>
  <c r="AC297" i="19"/>
  <c r="N297" i="19" s="1"/>
  <c r="AC297" i="17"/>
  <c r="N297" i="17" s="1"/>
  <c r="AC297" i="18"/>
  <c r="N297" i="18" s="1"/>
  <c r="AC297" i="1"/>
  <c r="R346" i="2"/>
  <c r="L346" i="2"/>
  <c r="J346" i="2"/>
  <c r="M346" i="2"/>
  <c r="N346" i="2"/>
  <c r="O346" i="2" s="1"/>
  <c r="P346" i="2" s="1"/>
  <c r="H346" i="2"/>
  <c r="F346" i="2"/>
  <c r="Q346" i="2" s="1"/>
  <c r="C347" i="2"/>
  <c r="K346" i="2"/>
  <c r="I346" i="2"/>
  <c r="G346" i="2"/>
  <c r="AC302" i="27"/>
  <c r="N302" i="27" s="1"/>
  <c r="AC302" i="26"/>
  <c r="N302" i="26" s="1"/>
  <c r="AC302" i="25"/>
  <c r="N302" i="25" s="1"/>
  <c r="AC302" i="24"/>
  <c r="N302" i="24" s="1"/>
  <c r="AC302" i="22"/>
  <c r="N302" i="22" s="1"/>
  <c r="AC302" i="20"/>
  <c r="N302" i="20" s="1"/>
  <c r="AC302" i="18"/>
  <c r="N302" i="18" s="1"/>
  <c r="AC302" i="23"/>
  <c r="N302" i="23" s="1"/>
  <c r="AC302" i="19"/>
  <c r="N302" i="19" s="1"/>
  <c r="AC302" i="21"/>
  <c r="N302" i="21" s="1"/>
  <c r="AC302" i="17"/>
  <c r="N302" i="17" s="1"/>
  <c r="AC302" i="1"/>
  <c r="R351" i="2"/>
  <c r="I351" i="2"/>
  <c r="C357" i="2"/>
  <c r="L351" i="2"/>
  <c r="G351" i="2"/>
  <c r="F351" i="2"/>
  <c r="Q351" i="2" s="1"/>
  <c r="N351" i="2"/>
  <c r="O351" i="2" s="1"/>
  <c r="P351" i="2" s="1"/>
  <c r="K351" i="2"/>
  <c r="J351" i="2"/>
  <c r="C352" i="2"/>
  <c r="M351" i="2"/>
  <c r="H351" i="2"/>
  <c r="AC287" i="26"/>
  <c r="N287" i="26" s="1"/>
  <c r="AC287" i="24"/>
  <c r="N287" i="24" s="1"/>
  <c r="AC287" i="25"/>
  <c r="N287" i="25" s="1"/>
  <c r="AC287" i="27"/>
  <c r="N287" i="27" s="1"/>
  <c r="AC287" i="22"/>
  <c r="N287" i="22" s="1"/>
  <c r="AC287" i="23"/>
  <c r="N287" i="23" s="1"/>
  <c r="AC287" i="21"/>
  <c r="N287" i="21" s="1"/>
  <c r="AC287" i="20"/>
  <c r="N287" i="20" s="1"/>
  <c r="AC287" i="19"/>
  <c r="N287" i="19" s="1"/>
  <c r="AC287" i="17"/>
  <c r="N287" i="17" s="1"/>
  <c r="AC287" i="18"/>
  <c r="N287" i="18" s="1"/>
  <c r="AC287" i="1"/>
  <c r="N287" i="1" s="1"/>
  <c r="R336" i="2"/>
  <c r="I336" i="2"/>
  <c r="F336" i="2"/>
  <c r="Q336" i="2" s="1"/>
  <c r="K336" i="2"/>
  <c r="C337" i="2"/>
  <c r="H336" i="2"/>
  <c r="M336" i="2"/>
  <c r="L336" i="2"/>
  <c r="N336" i="2"/>
  <c r="O336" i="2" s="1"/>
  <c r="P336" i="2" s="1"/>
  <c r="G336" i="2"/>
  <c r="J336" i="2"/>
  <c r="D351" i="2"/>
  <c r="F326" i="2"/>
  <c r="AC277" i="27"/>
  <c r="N277" i="27" s="1"/>
  <c r="AC277" i="25"/>
  <c r="N277" i="25" s="1"/>
  <c r="AC277" i="23"/>
  <c r="N277" i="23" s="1"/>
  <c r="AC277" i="26"/>
  <c r="N277" i="26" s="1"/>
  <c r="AC277" i="22"/>
  <c r="N277" i="22" s="1"/>
  <c r="AC277" i="24"/>
  <c r="N277" i="24" s="1"/>
  <c r="AC277" i="21"/>
  <c r="N277" i="21" s="1"/>
  <c r="AC277" i="19"/>
  <c r="N277" i="19" s="1"/>
  <c r="AC277" i="20"/>
  <c r="N277" i="20" s="1"/>
  <c r="AC277" i="17"/>
  <c r="N277" i="17" s="1"/>
  <c r="AC277" i="18"/>
  <c r="N277" i="18" s="1"/>
  <c r="AC277" i="1"/>
  <c r="N277" i="1" s="1"/>
  <c r="R326" i="2"/>
  <c r="X107" i="2"/>
  <c r="AC292" i="27"/>
  <c r="N292" i="27" s="1"/>
  <c r="AC292" i="24"/>
  <c r="N292" i="24" s="1"/>
  <c r="AC292" i="23"/>
  <c r="N292" i="23" s="1"/>
  <c r="AC292" i="21"/>
  <c r="N292" i="21" s="1"/>
  <c r="AC292" i="19"/>
  <c r="N292" i="19" s="1"/>
  <c r="AC292" i="17"/>
  <c r="N292" i="17" s="1"/>
  <c r="AC292" i="26"/>
  <c r="N292" i="26" s="1"/>
  <c r="AC292" i="25"/>
  <c r="N292" i="25" s="1"/>
  <c r="AC292" i="22"/>
  <c r="N292" i="22" s="1"/>
  <c r="AC292" i="20"/>
  <c r="N292" i="20" s="1"/>
  <c r="AC292" i="18"/>
  <c r="N292" i="18" s="1"/>
  <c r="AC292" i="1"/>
  <c r="N292" i="1" s="1"/>
  <c r="R341" i="2"/>
  <c r="L341" i="2"/>
  <c r="I341" i="2"/>
  <c r="K341" i="2"/>
  <c r="G341" i="2"/>
  <c r="M341" i="2"/>
  <c r="H341" i="2"/>
  <c r="N341" i="2"/>
  <c r="O341" i="2" s="1"/>
  <c r="P341" i="2" s="1"/>
  <c r="C342" i="2"/>
  <c r="D342" i="2" s="1"/>
  <c r="F341" i="2"/>
  <c r="Q341" i="2" s="1"/>
  <c r="J341" i="2"/>
  <c r="AC282" i="27"/>
  <c r="N282" i="27" s="1"/>
  <c r="AC282" i="26"/>
  <c r="N282" i="26" s="1"/>
  <c r="AC282" i="23"/>
  <c r="N282" i="23" s="1"/>
  <c r="AC282" i="22"/>
  <c r="N282" i="22" s="1"/>
  <c r="AC282" i="20"/>
  <c r="N282" i="20" s="1"/>
  <c r="AC282" i="18"/>
  <c r="N282" i="18" s="1"/>
  <c r="AC282" i="24"/>
  <c r="N282" i="24" s="1"/>
  <c r="AC282" i="25"/>
  <c r="N282" i="25" s="1"/>
  <c r="AC282" i="21"/>
  <c r="N282" i="21" s="1"/>
  <c r="AC282" i="17"/>
  <c r="N282" i="17" s="1"/>
  <c r="AC282" i="19"/>
  <c r="N282" i="19" s="1"/>
  <c r="AC282" i="1"/>
  <c r="N282" i="1" s="1"/>
  <c r="R331" i="2"/>
  <c r="K331" i="2"/>
  <c r="J331" i="2"/>
  <c r="M331" i="2"/>
  <c r="G331" i="2"/>
  <c r="F331" i="2"/>
  <c r="Q331" i="2" s="1"/>
  <c r="I331" i="2"/>
  <c r="L331" i="2"/>
  <c r="H331" i="2"/>
  <c r="C332" i="2"/>
  <c r="N331" i="2"/>
  <c r="O331" i="2" s="1"/>
  <c r="P331" i="2" s="1"/>
  <c r="D347" i="2"/>
  <c r="Q320" i="2"/>
  <c r="G320" i="2"/>
  <c r="H320" i="2" s="1"/>
  <c r="I320" i="2" s="1"/>
  <c r="J320" i="2" s="1"/>
  <c r="K320" i="2" s="1"/>
  <c r="M320" i="2" s="1"/>
  <c r="N320" i="2" s="1"/>
  <c r="O320" i="2" s="1"/>
  <c r="P320" i="2" s="1"/>
  <c r="D320" i="2"/>
  <c r="AB100" i="2"/>
  <c r="AQ100" i="2"/>
  <c r="AA100" i="2"/>
  <c r="X265" i="26"/>
  <c r="M265" i="26" s="1"/>
  <c r="B265" i="26" s="1"/>
  <c r="C265" i="26" s="1"/>
  <c r="X265" i="22"/>
  <c r="M265" i="22" s="1"/>
  <c r="B265" i="22" s="1"/>
  <c r="C265" i="22" s="1"/>
  <c r="X265" i="17"/>
  <c r="M265" i="17" s="1"/>
  <c r="B265" i="17" s="1"/>
  <c r="C265" i="17" s="1"/>
  <c r="E266" i="26"/>
  <c r="F266" i="21"/>
  <c r="K266" i="21" s="1"/>
  <c r="E266" i="19"/>
  <c r="F266" i="22"/>
  <c r="K266" i="22" s="1"/>
  <c r="F266" i="17"/>
  <c r="K266" i="17" s="1"/>
  <c r="E266" i="27"/>
  <c r="E266" i="17"/>
  <c r="Y100" i="2"/>
  <c r="AC100" i="2"/>
  <c r="F266" i="18"/>
  <c r="K266" i="18" s="1"/>
  <c r="X265" i="23"/>
  <c r="M265" i="23" s="1"/>
  <c r="B265" i="23" s="1"/>
  <c r="C265" i="23" s="1"/>
  <c r="X265" i="19"/>
  <c r="M265" i="19" s="1"/>
  <c r="B265" i="19" s="1"/>
  <c r="C265" i="19" s="1"/>
  <c r="X265" i="1"/>
  <c r="M265" i="1" s="1"/>
  <c r="B265" i="1" s="1"/>
  <c r="C265" i="1" s="1"/>
  <c r="E266" i="21"/>
  <c r="E266" i="25"/>
  <c r="F266" i="25"/>
  <c r="K266" i="25" s="1"/>
  <c r="E266" i="22"/>
  <c r="E266" i="23"/>
  <c r="AU99" i="2"/>
  <c r="AD99" i="2"/>
  <c r="AD100" i="2"/>
  <c r="X265" i="27"/>
  <c r="M265" i="27" s="1"/>
  <c r="B265" i="27" s="1"/>
  <c r="C265" i="27" s="1"/>
  <c r="X265" i="24"/>
  <c r="M265" i="24" s="1"/>
  <c r="B265" i="24" s="1"/>
  <c r="C265" i="24" s="1"/>
  <c r="X265" i="18"/>
  <c r="M265" i="18" s="1"/>
  <c r="B265" i="18" s="1"/>
  <c r="C265" i="18" s="1"/>
  <c r="F266" i="27"/>
  <c r="K266" i="27" s="1"/>
  <c r="F266" i="20"/>
  <c r="K266" i="20" s="1"/>
  <c r="F266" i="1"/>
  <c r="K266" i="1" s="1"/>
  <c r="F266" i="19"/>
  <c r="K266" i="19" s="1"/>
  <c r="F266" i="24"/>
  <c r="K266" i="24" s="1"/>
  <c r="E266" i="1"/>
  <c r="Z100" i="2"/>
  <c r="AU100" i="2"/>
  <c r="AR100" i="2"/>
  <c r="AP100" i="2"/>
  <c r="X265" i="25"/>
  <c r="M265" i="25" s="1"/>
  <c r="B265" i="25" s="1"/>
  <c r="C265" i="25" s="1"/>
  <c r="X265" i="20"/>
  <c r="M265" i="20" s="1"/>
  <c r="B265" i="20" s="1"/>
  <c r="C265" i="20" s="1"/>
  <c r="X265" i="21"/>
  <c r="M265" i="21" s="1"/>
  <c r="B265" i="21" s="1"/>
  <c r="C265" i="21" s="1"/>
  <c r="E266" i="24"/>
  <c r="F266" i="26"/>
  <c r="K266" i="26" s="1"/>
  <c r="D331" i="2"/>
  <c r="D337" i="2" s="1"/>
  <c r="D346" i="2"/>
  <c r="D352" i="2" s="1"/>
  <c r="X292" i="27"/>
  <c r="M292" i="27" s="1"/>
  <c r="B292" i="27" s="1"/>
  <c r="C292" i="27" s="1"/>
  <c r="X292" i="26"/>
  <c r="M292" i="26" s="1"/>
  <c r="B292" i="26" s="1"/>
  <c r="C292" i="26" s="1"/>
  <c r="X292" i="24"/>
  <c r="M292" i="24" s="1"/>
  <c r="B292" i="24" s="1"/>
  <c r="C292" i="24" s="1"/>
  <c r="X292" i="23"/>
  <c r="M292" i="23" s="1"/>
  <c r="B292" i="23" s="1"/>
  <c r="C292" i="23" s="1"/>
  <c r="X292" i="25"/>
  <c r="M292" i="25" s="1"/>
  <c r="B292" i="25" s="1"/>
  <c r="C292" i="25" s="1"/>
  <c r="X292" i="21"/>
  <c r="M292" i="21" s="1"/>
  <c r="B292" i="21" s="1"/>
  <c r="C292" i="21" s="1"/>
  <c r="X292" i="20"/>
  <c r="M292" i="20" s="1"/>
  <c r="B292" i="20" s="1"/>
  <c r="C292" i="20" s="1"/>
  <c r="X292" i="17"/>
  <c r="M292" i="17" s="1"/>
  <c r="B292" i="17" s="1"/>
  <c r="C292" i="17" s="1"/>
  <c r="X292" i="22"/>
  <c r="M292" i="22" s="1"/>
  <c r="B292" i="22" s="1"/>
  <c r="C292" i="22" s="1"/>
  <c r="X292" i="19"/>
  <c r="M292" i="19" s="1"/>
  <c r="B292" i="19" s="1"/>
  <c r="C292" i="19" s="1"/>
  <c r="X292" i="18"/>
  <c r="M292" i="18" s="1"/>
  <c r="B292" i="18" s="1"/>
  <c r="C292" i="18" s="1"/>
  <c r="X292" i="1"/>
  <c r="M292" i="1" s="1"/>
  <c r="B292" i="1" s="1"/>
  <c r="C292" i="1" s="1"/>
  <c r="X287" i="27"/>
  <c r="M287" i="27" s="1"/>
  <c r="B287" i="27" s="1"/>
  <c r="C287" i="27" s="1"/>
  <c r="X287" i="25"/>
  <c r="M287" i="25" s="1"/>
  <c r="B287" i="25" s="1"/>
  <c r="C287" i="25" s="1"/>
  <c r="X287" i="26"/>
  <c r="M287" i="26" s="1"/>
  <c r="B287" i="26" s="1"/>
  <c r="C287" i="26" s="1"/>
  <c r="X287" i="24"/>
  <c r="M287" i="24" s="1"/>
  <c r="B287" i="24" s="1"/>
  <c r="C287" i="24" s="1"/>
  <c r="X287" i="23"/>
  <c r="M287" i="23" s="1"/>
  <c r="B287" i="23" s="1"/>
  <c r="C287" i="23" s="1"/>
  <c r="X287" i="21"/>
  <c r="M287" i="21" s="1"/>
  <c r="B287" i="21" s="1"/>
  <c r="C287" i="21" s="1"/>
  <c r="X287" i="20"/>
  <c r="M287" i="20" s="1"/>
  <c r="B287" i="20" s="1"/>
  <c r="C287" i="20" s="1"/>
  <c r="X287" i="22"/>
  <c r="M287" i="22" s="1"/>
  <c r="B287" i="22" s="1"/>
  <c r="C287" i="22" s="1"/>
  <c r="X287" i="19"/>
  <c r="M287" i="19" s="1"/>
  <c r="B287" i="19" s="1"/>
  <c r="C287" i="19" s="1"/>
  <c r="X287" i="18"/>
  <c r="M287" i="18" s="1"/>
  <c r="B287" i="18" s="1"/>
  <c r="C287" i="18" s="1"/>
  <c r="X287" i="17"/>
  <c r="M287" i="17" s="1"/>
  <c r="B287" i="17" s="1"/>
  <c r="C287" i="17" s="1"/>
  <c r="X287" i="1"/>
  <c r="M287" i="1" s="1"/>
  <c r="B287" i="1" s="1"/>
  <c r="C287" i="1" s="1"/>
  <c r="X291" i="27"/>
  <c r="M291" i="27" s="1"/>
  <c r="B291" i="27" s="1"/>
  <c r="C291" i="27" s="1"/>
  <c r="X291" i="26"/>
  <c r="M291" i="26" s="1"/>
  <c r="B291" i="26" s="1"/>
  <c r="C291" i="26" s="1"/>
  <c r="X291" i="24"/>
  <c r="M291" i="24" s="1"/>
  <c r="B291" i="24" s="1"/>
  <c r="C291" i="24" s="1"/>
  <c r="X291" i="23"/>
  <c r="M291" i="23" s="1"/>
  <c r="B291" i="23" s="1"/>
  <c r="C291" i="23" s="1"/>
  <c r="X291" i="25"/>
  <c r="M291" i="25" s="1"/>
  <c r="B291" i="25" s="1"/>
  <c r="C291" i="25" s="1"/>
  <c r="X291" i="21"/>
  <c r="M291" i="21" s="1"/>
  <c r="B291" i="21" s="1"/>
  <c r="C291" i="21" s="1"/>
  <c r="X291" i="20"/>
  <c r="M291" i="20" s="1"/>
  <c r="B291" i="20" s="1"/>
  <c r="C291" i="20" s="1"/>
  <c r="X291" i="17"/>
  <c r="M291" i="17" s="1"/>
  <c r="B291" i="17" s="1"/>
  <c r="C291" i="17" s="1"/>
  <c r="X291" i="18"/>
  <c r="M291" i="18" s="1"/>
  <c r="B291" i="18" s="1"/>
  <c r="C291" i="18" s="1"/>
  <c r="X291" i="22"/>
  <c r="M291" i="22" s="1"/>
  <c r="B291" i="22" s="1"/>
  <c r="C291" i="22" s="1"/>
  <c r="X291" i="19"/>
  <c r="M291" i="19" s="1"/>
  <c r="B291" i="19" s="1"/>
  <c r="C291" i="19" s="1"/>
  <c r="X291" i="1"/>
  <c r="M291" i="1" s="1"/>
  <c r="B291" i="1" s="1"/>
  <c r="C291" i="1" s="1"/>
  <c r="X276" i="27"/>
  <c r="M276" i="27" s="1"/>
  <c r="B276" i="27" s="1"/>
  <c r="C276" i="27" s="1"/>
  <c r="X276" i="26"/>
  <c r="M276" i="26" s="1"/>
  <c r="B276" i="26" s="1"/>
  <c r="C276" i="26" s="1"/>
  <c r="X276" i="24"/>
  <c r="M276" i="24" s="1"/>
  <c r="B276" i="24" s="1"/>
  <c r="C276" i="24" s="1"/>
  <c r="X276" i="25"/>
  <c r="M276" i="25" s="1"/>
  <c r="B276" i="25" s="1"/>
  <c r="C276" i="25" s="1"/>
  <c r="X276" i="21"/>
  <c r="M276" i="21" s="1"/>
  <c r="B276" i="21" s="1"/>
  <c r="C276" i="21" s="1"/>
  <c r="X276" i="23"/>
  <c r="M276" i="23" s="1"/>
  <c r="B276" i="23" s="1"/>
  <c r="C276" i="23" s="1"/>
  <c r="X276" i="22"/>
  <c r="M276" i="22" s="1"/>
  <c r="B276" i="22" s="1"/>
  <c r="C276" i="22" s="1"/>
  <c r="X276" i="20"/>
  <c r="M276" i="20" s="1"/>
  <c r="B276" i="20" s="1"/>
  <c r="C276" i="20" s="1"/>
  <c r="X276" i="19"/>
  <c r="M276" i="19" s="1"/>
  <c r="B276" i="19" s="1"/>
  <c r="C276" i="19" s="1"/>
  <c r="X276" i="17"/>
  <c r="M276" i="17" s="1"/>
  <c r="B276" i="17" s="1"/>
  <c r="C276" i="17" s="1"/>
  <c r="X276" i="18"/>
  <c r="M276" i="18" s="1"/>
  <c r="B276" i="18" s="1"/>
  <c r="C276" i="18" s="1"/>
  <c r="X276" i="1"/>
  <c r="M276" i="1" s="1"/>
  <c r="B276" i="1" s="1"/>
  <c r="C276" i="1" s="1"/>
  <c r="M290" i="21"/>
  <c r="B290" i="21" s="1"/>
  <c r="C290" i="21" s="1"/>
  <c r="M290" i="24"/>
  <c r="B290" i="24" s="1"/>
  <c r="C290" i="24" s="1"/>
  <c r="M290" i="26"/>
  <c r="B290" i="26" s="1"/>
  <c r="C290" i="26" s="1"/>
  <c r="M290" i="1"/>
  <c r="B290" i="1" s="1"/>
  <c r="C290" i="1" s="1"/>
  <c r="M290" i="18"/>
  <c r="B290" i="18" s="1"/>
  <c r="C290" i="18" s="1"/>
  <c r="M290" i="17"/>
  <c r="B290" i="17" s="1"/>
  <c r="C290" i="17" s="1"/>
  <c r="X296" i="27"/>
  <c r="X296" i="26"/>
  <c r="X296" i="25"/>
  <c r="X296" i="24"/>
  <c r="X296" i="22"/>
  <c r="X296" i="18"/>
  <c r="X296" i="19"/>
  <c r="X296" i="21"/>
  <c r="X296" i="23"/>
  <c r="X296" i="20"/>
  <c r="X296" i="17"/>
  <c r="X296" i="1"/>
  <c r="M290" i="23"/>
  <c r="B290" i="23" s="1"/>
  <c r="C290" i="23" s="1"/>
  <c r="M290" i="19"/>
  <c r="B290" i="19" s="1"/>
  <c r="C290" i="19" s="1"/>
  <c r="M290" i="25"/>
  <c r="B290" i="25" s="1"/>
  <c r="C290" i="25" s="1"/>
  <c r="M290" i="22"/>
  <c r="B290" i="22" s="1"/>
  <c r="C290" i="22" s="1"/>
  <c r="M290" i="20"/>
  <c r="B290" i="20" s="1"/>
  <c r="C290" i="20" s="1"/>
  <c r="M290" i="27"/>
  <c r="B290" i="27" s="1"/>
  <c r="C290" i="27" s="1"/>
  <c r="AO107" i="2"/>
  <c r="B113" i="1"/>
  <c r="N232" i="1"/>
  <c r="C232" i="1"/>
  <c r="B114" i="1"/>
  <c r="B173" i="1"/>
  <c r="B53" i="1"/>
  <c r="N172" i="1"/>
  <c r="C172" i="1"/>
  <c r="B233" i="1"/>
  <c r="E278" i="19" l="1"/>
  <c r="AC308" i="27"/>
  <c r="N308" i="27" s="1"/>
  <c r="AC308" i="24"/>
  <c r="N308" i="24" s="1"/>
  <c r="AC308" i="23"/>
  <c r="N308" i="23" s="1"/>
  <c r="AC308" i="21"/>
  <c r="N308" i="21" s="1"/>
  <c r="AC308" i="19"/>
  <c r="N308" i="19" s="1"/>
  <c r="AC308" i="17"/>
  <c r="N308" i="17" s="1"/>
  <c r="AC308" i="26"/>
  <c r="N308" i="26" s="1"/>
  <c r="AC308" i="25"/>
  <c r="N308" i="25" s="1"/>
  <c r="AC308" i="22"/>
  <c r="N308" i="22" s="1"/>
  <c r="AC308" i="20"/>
  <c r="N308" i="20" s="1"/>
  <c r="AC308" i="18"/>
  <c r="N308" i="18" s="1"/>
  <c r="AC308" i="1"/>
  <c r="N308" i="1" s="1"/>
  <c r="R357" i="2"/>
  <c r="G357" i="2"/>
  <c r="J357" i="2"/>
  <c r="H357" i="2"/>
  <c r="C358" i="2"/>
  <c r="M357" i="2"/>
  <c r="L357" i="2"/>
  <c r="K357" i="2"/>
  <c r="N357" i="2"/>
  <c r="O357" i="2" s="1"/>
  <c r="P357" i="2" s="1"/>
  <c r="C363" i="2"/>
  <c r="I357" i="2"/>
  <c r="F357" i="2"/>
  <c r="Q357" i="2" s="1"/>
  <c r="F278" i="1"/>
  <c r="K278" i="1" s="1"/>
  <c r="F278" i="26"/>
  <c r="K278" i="26" s="1"/>
  <c r="E278" i="24"/>
  <c r="AP101" i="2"/>
  <c r="AQ101" i="2"/>
  <c r="D357" i="2"/>
  <c r="AC303" i="26"/>
  <c r="N303" i="26" s="1"/>
  <c r="AC303" i="24"/>
  <c r="N303" i="24" s="1"/>
  <c r="AC303" i="27"/>
  <c r="N303" i="27" s="1"/>
  <c r="AC303" i="25"/>
  <c r="N303" i="25" s="1"/>
  <c r="AC303" i="23"/>
  <c r="N303" i="23" s="1"/>
  <c r="AC303" i="22"/>
  <c r="N303" i="22" s="1"/>
  <c r="AC303" i="21"/>
  <c r="N303" i="21" s="1"/>
  <c r="AC303" i="20"/>
  <c r="N303" i="20" s="1"/>
  <c r="AC303" i="19"/>
  <c r="N303" i="19" s="1"/>
  <c r="AC303" i="17"/>
  <c r="N303" i="17" s="1"/>
  <c r="AC303" i="18"/>
  <c r="N303" i="18" s="1"/>
  <c r="AC303" i="1"/>
  <c r="R352" i="2"/>
  <c r="I352" i="2"/>
  <c r="J352" i="2"/>
  <c r="N352" i="2"/>
  <c r="O352" i="2" s="1"/>
  <c r="P352" i="2" s="1"/>
  <c r="C353" i="2"/>
  <c r="G352" i="2"/>
  <c r="L352" i="2"/>
  <c r="F352" i="2"/>
  <c r="Q352" i="2" s="1"/>
  <c r="K352" i="2"/>
  <c r="M352" i="2"/>
  <c r="H352" i="2"/>
  <c r="D326" i="2"/>
  <c r="E278" i="17" s="1"/>
  <c r="E272" i="19"/>
  <c r="E272" i="26"/>
  <c r="E272" i="24"/>
  <c r="F272" i="22"/>
  <c r="K272" i="22" s="1"/>
  <c r="F272" i="24"/>
  <c r="K272" i="24" s="1"/>
  <c r="X271" i="26"/>
  <c r="M271" i="26" s="1"/>
  <c r="B271" i="26" s="1"/>
  <c r="C271" i="26" s="1"/>
  <c r="X271" i="21"/>
  <c r="M271" i="21" s="1"/>
  <c r="B271" i="21" s="1"/>
  <c r="C271" i="21" s="1"/>
  <c r="X271" i="18"/>
  <c r="M271" i="18" s="1"/>
  <c r="B271" i="18" s="1"/>
  <c r="C271" i="18" s="1"/>
  <c r="E272" i="23"/>
  <c r="AB101" i="2"/>
  <c r="AA102" i="2"/>
  <c r="AC102" i="2"/>
  <c r="E272" i="27"/>
  <c r="F272" i="21"/>
  <c r="K272" i="21" s="1"/>
  <c r="F272" i="20"/>
  <c r="K272" i="20" s="1"/>
  <c r="E272" i="25"/>
  <c r="E272" i="20"/>
  <c r="AD101" i="2"/>
  <c r="Y101" i="2"/>
  <c r="Z102" i="2"/>
  <c r="AA101" i="2"/>
  <c r="E272" i="18"/>
  <c r="F272" i="17"/>
  <c r="K272" i="17" s="1"/>
  <c r="E272" i="22"/>
  <c r="E272" i="1"/>
  <c r="E272" i="21"/>
  <c r="F272" i="26"/>
  <c r="K272" i="26" s="1"/>
  <c r="X271" i="24"/>
  <c r="M271" i="24" s="1"/>
  <c r="B271" i="24" s="1"/>
  <c r="C271" i="24" s="1"/>
  <c r="X271" i="20"/>
  <c r="M271" i="20" s="1"/>
  <c r="B271" i="20" s="1"/>
  <c r="C271" i="20" s="1"/>
  <c r="X271" i="1"/>
  <c r="M271" i="1" s="1"/>
  <c r="B271" i="1" s="1"/>
  <c r="C271" i="1" s="1"/>
  <c r="AC101" i="2"/>
  <c r="Z101" i="2"/>
  <c r="F272" i="23"/>
  <c r="K272" i="23" s="1"/>
  <c r="F272" i="25"/>
  <c r="K272" i="25" s="1"/>
  <c r="F272" i="1"/>
  <c r="K272" i="1" s="1"/>
  <c r="F272" i="27"/>
  <c r="K272" i="27" s="1"/>
  <c r="F272" i="19"/>
  <c r="K272" i="19" s="1"/>
  <c r="X271" i="27"/>
  <c r="M271" i="27" s="1"/>
  <c r="B271" i="27" s="1"/>
  <c r="C271" i="27" s="1"/>
  <c r="X271" i="25"/>
  <c r="M271" i="25" s="1"/>
  <c r="B271" i="25" s="1"/>
  <c r="C271" i="25" s="1"/>
  <c r="X271" i="17"/>
  <c r="M271" i="17" s="1"/>
  <c r="B271" i="17" s="1"/>
  <c r="C271" i="17" s="1"/>
  <c r="F278" i="23"/>
  <c r="K278" i="23" s="1"/>
  <c r="E272" i="17"/>
  <c r="X271" i="23"/>
  <c r="M271" i="23" s="1"/>
  <c r="B271" i="23" s="1"/>
  <c r="C271" i="23" s="1"/>
  <c r="X271" i="22"/>
  <c r="M271" i="22" s="1"/>
  <c r="B271" i="22" s="1"/>
  <c r="C271" i="22" s="1"/>
  <c r="X271" i="19"/>
  <c r="M271" i="19" s="1"/>
  <c r="B271" i="19" s="1"/>
  <c r="C271" i="19" s="1"/>
  <c r="AT102" i="2"/>
  <c r="AS101" i="2"/>
  <c r="G326" i="2"/>
  <c r="H326" i="2" s="1"/>
  <c r="I326" i="2" s="1"/>
  <c r="J326" i="2" s="1"/>
  <c r="K326" i="2" s="1"/>
  <c r="M326" i="2" s="1"/>
  <c r="N326" i="2" s="1"/>
  <c r="O326" i="2" s="1"/>
  <c r="P326" i="2" s="1"/>
  <c r="Q326" i="2"/>
  <c r="F278" i="27"/>
  <c r="K278" i="27" s="1"/>
  <c r="E278" i="23"/>
  <c r="E278" i="27"/>
  <c r="D343" i="2"/>
  <c r="F278" i="19"/>
  <c r="K278" i="19" s="1"/>
  <c r="E278" i="1"/>
  <c r="F278" i="18"/>
  <c r="K278" i="18" s="1"/>
  <c r="F278" i="22"/>
  <c r="K278" i="22" s="1"/>
  <c r="F278" i="21"/>
  <c r="K278" i="21" s="1"/>
  <c r="AT101" i="2"/>
  <c r="F272" i="18"/>
  <c r="K272" i="18" s="1"/>
  <c r="AP102" i="2"/>
  <c r="AU101" i="2"/>
  <c r="AQ102" i="2"/>
  <c r="D353" i="2"/>
  <c r="F332" i="2"/>
  <c r="AC283" i="26"/>
  <c r="N283" i="26" s="1"/>
  <c r="AC283" i="24"/>
  <c r="N283" i="24" s="1"/>
  <c r="AC283" i="25"/>
  <c r="N283" i="25" s="1"/>
  <c r="AC283" i="27"/>
  <c r="N283" i="27" s="1"/>
  <c r="AC283" i="22"/>
  <c r="N283" i="22" s="1"/>
  <c r="AC283" i="23"/>
  <c r="N283" i="23" s="1"/>
  <c r="AC283" i="19"/>
  <c r="N283" i="19" s="1"/>
  <c r="AC283" i="17"/>
  <c r="N283" i="17" s="1"/>
  <c r="AC283" i="21"/>
  <c r="N283" i="21" s="1"/>
  <c r="AC283" i="20"/>
  <c r="N283" i="20" s="1"/>
  <c r="AC283" i="18"/>
  <c r="N283" i="18" s="1"/>
  <c r="AC283" i="1"/>
  <c r="N283" i="1" s="1"/>
  <c r="R332" i="2"/>
  <c r="AC293" i="27"/>
  <c r="N293" i="27" s="1"/>
  <c r="AC293" i="25"/>
  <c r="N293" i="25" s="1"/>
  <c r="AC293" i="23"/>
  <c r="N293" i="23" s="1"/>
  <c r="AC293" i="26"/>
  <c r="N293" i="26" s="1"/>
  <c r="AC293" i="24"/>
  <c r="N293" i="24" s="1"/>
  <c r="AC293" i="22"/>
  <c r="N293" i="22" s="1"/>
  <c r="AC293" i="21"/>
  <c r="N293" i="21" s="1"/>
  <c r="AC293" i="19"/>
  <c r="N293" i="19" s="1"/>
  <c r="AC293" i="17"/>
  <c r="N293" i="17" s="1"/>
  <c r="AC293" i="20"/>
  <c r="N293" i="20" s="1"/>
  <c r="AC293" i="18"/>
  <c r="N293" i="18" s="1"/>
  <c r="AC293" i="1"/>
  <c r="R342" i="2"/>
  <c r="I342" i="2"/>
  <c r="F342" i="2"/>
  <c r="Q342" i="2" s="1"/>
  <c r="G342" i="2"/>
  <c r="K342" i="2"/>
  <c r="M342" i="2"/>
  <c r="H342" i="2"/>
  <c r="C343" i="2"/>
  <c r="L342" i="2"/>
  <c r="N342" i="2"/>
  <c r="O342" i="2" s="1"/>
  <c r="P342" i="2" s="1"/>
  <c r="J342" i="2"/>
  <c r="X108" i="2"/>
  <c r="AC288" i="26"/>
  <c r="N288" i="26" s="1"/>
  <c r="AC288" i="21"/>
  <c r="N288" i="21" s="1"/>
  <c r="AC288" i="19"/>
  <c r="N288" i="19" s="1"/>
  <c r="AC288" i="17"/>
  <c r="N288" i="17" s="1"/>
  <c r="AC288" i="27"/>
  <c r="N288" i="27" s="1"/>
  <c r="AC288" i="24"/>
  <c r="N288" i="24" s="1"/>
  <c r="AC288" i="25"/>
  <c r="N288" i="25" s="1"/>
  <c r="AC288" i="23"/>
  <c r="N288" i="23" s="1"/>
  <c r="AC288" i="22"/>
  <c r="N288" i="22" s="1"/>
  <c r="AC288" i="20"/>
  <c r="N288" i="20" s="1"/>
  <c r="AC288" i="18"/>
  <c r="N288" i="18" s="1"/>
  <c r="AC288" i="1"/>
  <c r="N288" i="1" s="1"/>
  <c r="K337" i="2"/>
  <c r="C338" i="2"/>
  <c r="F337" i="2"/>
  <c r="Q337" i="2" s="1"/>
  <c r="L337" i="2"/>
  <c r="H337" i="2"/>
  <c r="G337" i="2"/>
  <c r="J337" i="2"/>
  <c r="M337" i="2"/>
  <c r="I337" i="2"/>
  <c r="N337" i="2"/>
  <c r="O337" i="2" s="1"/>
  <c r="P337" i="2" s="1"/>
  <c r="R337" i="2"/>
  <c r="AC298" i="27"/>
  <c r="N298" i="27" s="1"/>
  <c r="AC298" i="26"/>
  <c r="N298" i="26" s="1"/>
  <c r="AC298" i="23"/>
  <c r="N298" i="23" s="1"/>
  <c r="AC298" i="22"/>
  <c r="N298" i="22" s="1"/>
  <c r="AC298" i="20"/>
  <c r="N298" i="20" s="1"/>
  <c r="AC298" i="18"/>
  <c r="N298" i="18" s="1"/>
  <c r="AC298" i="25"/>
  <c r="N298" i="25" s="1"/>
  <c r="AC298" i="24"/>
  <c r="N298" i="24" s="1"/>
  <c r="AC298" i="21"/>
  <c r="N298" i="21" s="1"/>
  <c r="AC298" i="19"/>
  <c r="N298" i="19" s="1"/>
  <c r="AC298" i="17"/>
  <c r="N298" i="17" s="1"/>
  <c r="R347" i="2"/>
  <c r="AC298" i="1"/>
  <c r="N347" i="2"/>
  <c r="O347" i="2" s="1"/>
  <c r="P347" i="2" s="1"/>
  <c r="H347" i="2"/>
  <c r="G347" i="2"/>
  <c r="I347" i="2"/>
  <c r="C348" i="2"/>
  <c r="D348" i="2" s="1"/>
  <c r="K347" i="2"/>
  <c r="J347" i="2"/>
  <c r="M347" i="2"/>
  <c r="F347" i="2"/>
  <c r="Q347" i="2" s="1"/>
  <c r="L347" i="2"/>
  <c r="AS102" i="2"/>
  <c r="X282" i="27"/>
  <c r="M282" i="27" s="1"/>
  <c r="B282" i="27" s="1"/>
  <c r="C282" i="27" s="1"/>
  <c r="X282" i="26"/>
  <c r="M282" i="26" s="1"/>
  <c r="B282" i="26" s="1"/>
  <c r="C282" i="26" s="1"/>
  <c r="X282" i="25"/>
  <c r="M282" i="25" s="1"/>
  <c r="B282" i="25" s="1"/>
  <c r="C282" i="25" s="1"/>
  <c r="X282" i="23"/>
  <c r="M282" i="23" s="1"/>
  <c r="B282" i="23" s="1"/>
  <c r="C282" i="23" s="1"/>
  <c r="X282" i="22"/>
  <c r="M282" i="22" s="1"/>
  <c r="B282" i="22" s="1"/>
  <c r="C282" i="22" s="1"/>
  <c r="X282" i="24"/>
  <c r="M282" i="24" s="1"/>
  <c r="B282" i="24" s="1"/>
  <c r="C282" i="24" s="1"/>
  <c r="X282" i="21"/>
  <c r="M282" i="21" s="1"/>
  <c r="B282" i="21" s="1"/>
  <c r="C282" i="21" s="1"/>
  <c r="X282" i="18"/>
  <c r="M282" i="18" s="1"/>
  <c r="B282" i="18" s="1"/>
  <c r="C282" i="18" s="1"/>
  <c r="X282" i="20"/>
  <c r="M282" i="20" s="1"/>
  <c r="B282" i="20" s="1"/>
  <c r="C282" i="20" s="1"/>
  <c r="X282" i="19"/>
  <c r="M282" i="19" s="1"/>
  <c r="B282" i="19" s="1"/>
  <c r="C282" i="19" s="1"/>
  <c r="X282" i="17"/>
  <c r="M282" i="17" s="1"/>
  <c r="B282" i="17" s="1"/>
  <c r="C282" i="17" s="1"/>
  <c r="X282" i="1"/>
  <c r="M282" i="1" s="1"/>
  <c r="B282" i="1" s="1"/>
  <c r="C282" i="1" s="1"/>
  <c r="X297" i="26"/>
  <c r="M297" i="26" s="1"/>
  <c r="B297" i="26" s="1"/>
  <c r="C297" i="26" s="1"/>
  <c r="X297" i="27"/>
  <c r="M297" i="27" s="1"/>
  <c r="B297" i="27" s="1"/>
  <c r="C297" i="27" s="1"/>
  <c r="X297" i="24"/>
  <c r="M297" i="24" s="1"/>
  <c r="B297" i="24" s="1"/>
  <c r="C297" i="24" s="1"/>
  <c r="X297" i="25"/>
  <c r="M297" i="25" s="1"/>
  <c r="B297" i="25" s="1"/>
  <c r="C297" i="25" s="1"/>
  <c r="X297" i="21"/>
  <c r="M297" i="21" s="1"/>
  <c r="B297" i="21" s="1"/>
  <c r="C297" i="21" s="1"/>
  <c r="X297" i="22"/>
  <c r="M297" i="22" s="1"/>
  <c r="B297" i="22" s="1"/>
  <c r="C297" i="22" s="1"/>
  <c r="X297" i="23"/>
  <c r="M297" i="23" s="1"/>
  <c r="B297" i="23" s="1"/>
  <c r="C297" i="23" s="1"/>
  <c r="X297" i="17"/>
  <c r="M297" i="17" s="1"/>
  <c r="B297" i="17" s="1"/>
  <c r="C297" i="17" s="1"/>
  <c r="X297" i="20"/>
  <c r="M297" i="20" s="1"/>
  <c r="B297" i="20" s="1"/>
  <c r="C297" i="20" s="1"/>
  <c r="X297" i="19"/>
  <c r="M297" i="19" s="1"/>
  <c r="B297" i="19" s="1"/>
  <c r="C297" i="19" s="1"/>
  <c r="X297" i="18"/>
  <c r="M297" i="18" s="1"/>
  <c r="B297" i="18" s="1"/>
  <c r="C297" i="18" s="1"/>
  <c r="X297" i="1"/>
  <c r="M297" i="1" s="1"/>
  <c r="X293" i="27"/>
  <c r="M293" i="27" s="1"/>
  <c r="B293" i="27" s="1"/>
  <c r="C293" i="27" s="1"/>
  <c r="X293" i="26"/>
  <c r="M293" i="26" s="1"/>
  <c r="B293" i="26" s="1"/>
  <c r="C293" i="26" s="1"/>
  <c r="X293" i="24"/>
  <c r="M293" i="24" s="1"/>
  <c r="B293" i="24" s="1"/>
  <c r="C293" i="24" s="1"/>
  <c r="X293" i="23"/>
  <c r="M293" i="23" s="1"/>
  <c r="B293" i="23" s="1"/>
  <c r="C293" i="23" s="1"/>
  <c r="X293" i="25"/>
  <c r="M293" i="25" s="1"/>
  <c r="B293" i="25" s="1"/>
  <c r="C293" i="25" s="1"/>
  <c r="X293" i="21"/>
  <c r="M293" i="21" s="1"/>
  <c r="B293" i="21" s="1"/>
  <c r="C293" i="21" s="1"/>
  <c r="X293" i="20"/>
  <c r="M293" i="20" s="1"/>
  <c r="B293" i="20" s="1"/>
  <c r="C293" i="20" s="1"/>
  <c r="X293" i="17"/>
  <c r="M293" i="17" s="1"/>
  <c r="B293" i="17" s="1"/>
  <c r="C293" i="17" s="1"/>
  <c r="X293" i="18"/>
  <c r="M293" i="18" s="1"/>
  <c r="B293" i="18" s="1"/>
  <c r="C293" i="18" s="1"/>
  <c r="X293" i="22"/>
  <c r="M293" i="22" s="1"/>
  <c r="B293" i="22" s="1"/>
  <c r="C293" i="22" s="1"/>
  <c r="X293" i="19"/>
  <c r="M293" i="19" s="1"/>
  <c r="B293" i="19" s="1"/>
  <c r="C293" i="19" s="1"/>
  <c r="X293" i="1"/>
  <c r="M293" i="1" s="1"/>
  <c r="B293" i="1" s="1"/>
  <c r="C293" i="1" s="1"/>
  <c r="X298" i="26"/>
  <c r="M298" i="26" s="1"/>
  <c r="B298" i="26" s="1"/>
  <c r="C298" i="26" s="1"/>
  <c r="X298" i="27"/>
  <c r="M298" i="27" s="1"/>
  <c r="B298" i="27" s="1"/>
  <c r="C298" i="27" s="1"/>
  <c r="X298" i="24"/>
  <c r="M298" i="24" s="1"/>
  <c r="B298" i="24" s="1"/>
  <c r="C298" i="24" s="1"/>
  <c r="X298" i="25"/>
  <c r="M298" i="25" s="1"/>
  <c r="B298" i="25" s="1"/>
  <c r="C298" i="25" s="1"/>
  <c r="X298" i="21"/>
  <c r="M298" i="21" s="1"/>
  <c r="B298" i="21" s="1"/>
  <c r="C298" i="21" s="1"/>
  <c r="X298" i="22"/>
  <c r="M298" i="22" s="1"/>
  <c r="B298" i="22" s="1"/>
  <c r="C298" i="22" s="1"/>
  <c r="X298" i="23"/>
  <c r="M298" i="23" s="1"/>
  <c r="B298" i="23" s="1"/>
  <c r="C298" i="23" s="1"/>
  <c r="X298" i="19"/>
  <c r="M298" i="19" s="1"/>
  <c r="B298" i="19" s="1"/>
  <c r="C298" i="19" s="1"/>
  <c r="X298" i="17"/>
  <c r="M298" i="17" s="1"/>
  <c r="B298" i="17" s="1"/>
  <c r="C298" i="17" s="1"/>
  <c r="X298" i="20"/>
  <c r="M298" i="20" s="1"/>
  <c r="B298" i="20" s="1"/>
  <c r="C298" i="20" s="1"/>
  <c r="X298" i="18"/>
  <c r="M298" i="18" s="1"/>
  <c r="B298" i="18" s="1"/>
  <c r="C298" i="18" s="1"/>
  <c r="X298" i="1"/>
  <c r="M298" i="1" s="1"/>
  <c r="M296" i="20"/>
  <c r="B296" i="20" s="1"/>
  <c r="C296" i="20" s="1"/>
  <c r="M296" i="18"/>
  <c r="B296" i="18" s="1"/>
  <c r="C296" i="18" s="1"/>
  <c r="M296" i="26"/>
  <c r="B296" i="26" s="1"/>
  <c r="C296" i="26" s="1"/>
  <c r="X302" i="27"/>
  <c r="X302" i="25"/>
  <c r="X302" i="26"/>
  <c r="X302" i="17"/>
  <c r="X302" i="19"/>
  <c r="X302" i="21"/>
  <c r="X302" i="22"/>
  <c r="X302" i="18"/>
  <c r="X302" i="24"/>
  <c r="X302" i="20"/>
  <c r="X302" i="23"/>
  <c r="X302" i="1"/>
  <c r="M296" i="23"/>
  <c r="B296" i="23" s="1"/>
  <c r="C296" i="23" s="1"/>
  <c r="M296" i="22"/>
  <c r="B296" i="22" s="1"/>
  <c r="C296" i="22" s="1"/>
  <c r="M296" i="27"/>
  <c r="B296" i="27" s="1"/>
  <c r="C296" i="27" s="1"/>
  <c r="M296" i="1"/>
  <c r="M296" i="21"/>
  <c r="B296" i="21" s="1"/>
  <c r="C296" i="21" s="1"/>
  <c r="M296" i="24"/>
  <c r="B296" i="24" s="1"/>
  <c r="C296" i="24" s="1"/>
  <c r="M296" i="17"/>
  <c r="B296" i="17" s="1"/>
  <c r="C296" i="17" s="1"/>
  <c r="M296" i="19"/>
  <c r="B296" i="19" s="1"/>
  <c r="C296" i="19" s="1"/>
  <c r="M296" i="25"/>
  <c r="B296" i="25" s="1"/>
  <c r="C296" i="25" s="1"/>
  <c r="AO108" i="2"/>
  <c r="N293" i="1"/>
  <c r="N233" i="1"/>
  <c r="C233" i="1"/>
  <c r="B174" i="1"/>
  <c r="B54" i="1"/>
  <c r="C53" i="1"/>
  <c r="N53" i="1"/>
  <c r="B234" i="1"/>
  <c r="N113" i="1"/>
  <c r="C113" i="1"/>
  <c r="N173" i="1"/>
  <c r="C173" i="1"/>
  <c r="N114" i="1"/>
  <c r="C114" i="1"/>
  <c r="AC289" i="27" l="1"/>
  <c r="N289" i="27" s="1"/>
  <c r="AC289" i="25"/>
  <c r="N289" i="25" s="1"/>
  <c r="AC289" i="23"/>
  <c r="N289" i="23" s="1"/>
  <c r="AC289" i="24"/>
  <c r="N289" i="24" s="1"/>
  <c r="AC289" i="26"/>
  <c r="N289" i="26" s="1"/>
  <c r="AC289" i="22"/>
  <c r="N289" i="22" s="1"/>
  <c r="AC289" i="21"/>
  <c r="N289" i="21" s="1"/>
  <c r="AC289" i="19"/>
  <c r="N289" i="19" s="1"/>
  <c r="AC289" i="20"/>
  <c r="N289" i="20" s="1"/>
  <c r="AC289" i="18"/>
  <c r="N289" i="18" s="1"/>
  <c r="AC289" i="17"/>
  <c r="N289" i="17" s="1"/>
  <c r="AC289" i="1"/>
  <c r="N289" i="1" s="1"/>
  <c r="R338" i="2"/>
  <c r="F338" i="2"/>
  <c r="X109" i="2"/>
  <c r="D349" i="2"/>
  <c r="AC309" i="27"/>
  <c r="N309" i="27" s="1"/>
  <c r="AC309" i="25"/>
  <c r="N309" i="25" s="1"/>
  <c r="AC309" i="23"/>
  <c r="N309" i="23" s="1"/>
  <c r="AC309" i="26"/>
  <c r="N309" i="26" s="1"/>
  <c r="AC309" i="22"/>
  <c r="N309" i="22" s="1"/>
  <c r="AC309" i="21"/>
  <c r="N309" i="21" s="1"/>
  <c r="AC309" i="24"/>
  <c r="N309" i="24" s="1"/>
  <c r="AC309" i="19"/>
  <c r="N309" i="19" s="1"/>
  <c r="AC309" i="17"/>
  <c r="N309" i="17" s="1"/>
  <c r="AC309" i="20"/>
  <c r="N309" i="20" s="1"/>
  <c r="AC309" i="18"/>
  <c r="N309" i="18" s="1"/>
  <c r="AC309" i="1"/>
  <c r="N309" i="1" s="1"/>
  <c r="R358" i="2"/>
  <c r="L358" i="2"/>
  <c r="J358" i="2"/>
  <c r="M358" i="2"/>
  <c r="H358" i="2"/>
  <c r="F358" i="2"/>
  <c r="Q358" i="2" s="1"/>
  <c r="K358" i="2"/>
  <c r="C359" i="2"/>
  <c r="D359" i="2" s="1"/>
  <c r="I358" i="2"/>
  <c r="N358" i="2"/>
  <c r="O358" i="2" s="1"/>
  <c r="P358" i="2" s="1"/>
  <c r="G358" i="2"/>
  <c r="AC294" i="27"/>
  <c r="N294" i="27" s="1"/>
  <c r="AC294" i="26"/>
  <c r="N294" i="26" s="1"/>
  <c r="AC294" i="22"/>
  <c r="N294" i="22" s="1"/>
  <c r="AC294" i="20"/>
  <c r="N294" i="20" s="1"/>
  <c r="AC294" i="18"/>
  <c r="N294" i="18" s="1"/>
  <c r="AC294" i="23"/>
  <c r="N294" i="23" s="1"/>
  <c r="AC294" i="24"/>
  <c r="N294" i="24" s="1"/>
  <c r="AC294" i="21"/>
  <c r="N294" i="21" s="1"/>
  <c r="AC294" i="25"/>
  <c r="N294" i="25" s="1"/>
  <c r="AC294" i="19"/>
  <c r="N294" i="19" s="1"/>
  <c r="AC294" i="17"/>
  <c r="N294" i="17" s="1"/>
  <c r="AC294" i="1"/>
  <c r="R343" i="2"/>
  <c r="L343" i="2"/>
  <c r="M343" i="2"/>
  <c r="J343" i="2"/>
  <c r="G343" i="2"/>
  <c r="I343" i="2"/>
  <c r="H343" i="2"/>
  <c r="C344" i="2"/>
  <c r="K343" i="2"/>
  <c r="N343" i="2"/>
  <c r="O343" i="2" s="1"/>
  <c r="P343" i="2" s="1"/>
  <c r="F343" i="2"/>
  <c r="Q343" i="2" s="1"/>
  <c r="AC304" i="26"/>
  <c r="N304" i="26" s="1"/>
  <c r="AC304" i="21"/>
  <c r="N304" i="21" s="1"/>
  <c r="AC304" i="19"/>
  <c r="N304" i="19" s="1"/>
  <c r="AC304" i="17"/>
  <c r="N304" i="17" s="1"/>
  <c r="AC304" i="27"/>
  <c r="N304" i="27" s="1"/>
  <c r="AC304" i="25"/>
  <c r="N304" i="25" s="1"/>
  <c r="AC304" i="23"/>
  <c r="N304" i="23" s="1"/>
  <c r="AC304" i="22"/>
  <c r="N304" i="22" s="1"/>
  <c r="AC304" i="24"/>
  <c r="N304" i="24" s="1"/>
  <c r="AC304" i="20"/>
  <c r="N304" i="20" s="1"/>
  <c r="AC304" i="18"/>
  <c r="N304" i="18" s="1"/>
  <c r="AC304" i="1"/>
  <c r="R353" i="2"/>
  <c r="N353" i="2"/>
  <c r="O353" i="2" s="1"/>
  <c r="P353" i="2" s="1"/>
  <c r="H353" i="2"/>
  <c r="K353" i="2"/>
  <c r="J353" i="2"/>
  <c r="M353" i="2"/>
  <c r="C354" i="2"/>
  <c r="G353" i="2"/>
  <c r="F353" i="2"/>
  <c r="Q353" i="2" s="1"/>
  <c r="I353" i="2"/>
  <c r="L353" i="2"/>
  <c r="AR103" i="2"/>
  <c r="D358" i="2"/>
  <c r="D364" i="2" s="1"/>
  <c r="E278" i="20"/>
  <c r="AC299" i="26"/>
  <c r="N299" i="26" s="1"/>
  <c r="AC299" i="24"/>
  <c r="N299" i="24" s="1"/>
  <c r="AC299" i="27"/>
  <c r="N299" i="27" s="1"/>
  <c r="AC299" i="25"/>
  <c r="N299" i="25" s="1"/>
  <c r="AC299" i="23"/>
  <c r="N299" i="23" s="1"/>
  <c r="AC299" i="22"/>
  <c r="N299" i="22" s="1"/>
  <c r="AC299" i="19"/>
  <c r="N299" i="19" s="1"/>
  <c r="AC299" i="21"/>
  <c r="N299" i="21" s="1"/>
  <c r="AC299" i="18"/>
  <c r="N299" i="18" s="1"/>
  <c r="AC299" i="20"/>
  <c r="N299" i="20" s="1"/>
  <c r="AC299" i="17"/>
  <c r="N299" i="17" s="1"/>
  <c r="AC299" i="1"/>
  <c r="R348" i="2"/>
  <c r="M348" i="2"/>
  <c r="C349" i="2"/>
  <c r="K348" i="2"/>
  <c r="F348" i="2"/>
  <c r="Q348" i="2" s="1"/>
  <c r="I348" i="2"/>
  <c r="N348" i="2"/>
  <c r="O348" i="2" s="1"/>
  <c r="P348" i="2" s="1"/>
  <c r="G348" i="2"/>
  <c r="L348" i="2"/>
  <c r="J348" i="2"/>
  <c r="H348" i="2"/>
  <c r="AC314" i="27"/>
  <c r="N314" i="27" s="1"/>
  <c r="AC314" i="26"/>
  <c r="N314" i="26" s="1"/>
  <c r="AC314" i="23"/>
  <c r="N314" i="23" s="1"/>
  <c r="AC314" i="22"/>
  <c r="N314" i="22" s="1"/>
  <c r="AC314" i="20"/>
  <c r="N314" i="20" s="1"/>
  <c r="AC314" i="18"/>
  <c r="N314" i="18" s="1"/>
  <c r="AC314" i="24"/>
  <c r="N314" i="24" s="1"/>
  <c r="AC314" i="25"/>
  <c r="N314" i="25" s="1"/>
  <c r="AC314" i="21"/>
  <c r="N314" i="21" s="1"/>
  <c r="AC314" i="17"/>
  <c r="N314" i="17" s="1"/>
  <c r="AC314" i="19"/>
  <c r="N314" i="19" s="1"/>
  <c r="AC314" i="1"/>
  <c r="N314" i="1" s="1"/>
  <c r="R363" i="2"/>
  <c r="C369" i="2"/>
  <c r="G363" i="2"/>
  <c r="J363" i="2"/>
  <c r="L363" i="2"/>
  <c r="N363" i="2"/>
  <c r="O363" i="2" s="1"/>
  <c r="P363" i="2" s="1"/>
  <c r="I363" i="2"/>
  <c r="F363" i="2"/>
  <c r="Q363" i="2" s="1"/>
  <c r="C364" i="2"/>
  <c r="M363" i="2"/>
  <c r="K363" i="2"/>
  <c r="H363" i="2"/>
  <c r="AT103" i="2"/>
  <c r="Q332" i="2"/>
  <c r="G332" i="2"/>
  <c r="H332" i="2" s="1"/>
  <c r="I332" i="2" s="1"/>
  <c r="J332" i="2" s="1"/>
  <c r="K332" i="2" s="1"/>
  <c r="M332" i="2" s="1"/>
  <c r="N332" i="2" s="1"/>
  <c r="O332" i="2" s="1"/>
  <c r="P332" i="2" s="1"/>
  <c r="D332" i="2"/>
  <c r="X277" i="26"/>
  <c r="M277" i="26" s="1"/>
  <c r="B277" i="26" s="1"/>
  <c r="C277" i="26" s="1"/>
  <c r="X277" i="23"/>
  <c r="M277" i="23" s="1"/>
  <c r="B277" i="23" s="1"/>
  <c r="C277" i="23" s="1"/>
  <c r="X277" i="19"/>
  <c r="M277" i="19" s="1"/>
  <c r="B277" i="19" s="1"/>
  <c r="C277" i="19" s="1"/>
  <c r="X277" i="25"/>
  <c r="M277" i="25" s="1"/>
  <c r="B277" i="25" s="1"/>
  <c r="C277" i="25" s="1"/>
  <c r="X277" i="20"/>
  <c r="M277" i="20" s="1"/>
  <c r="B277" i="20" s="1"/>
  <c r="C277" i="20" s="1"/>
  <c r="X277" i="1"/>
  <c r="M277" i="1" s="1"/>
  <c r="B277" i="1" s="1"/>
  <c r="C277" i="1" s="1"/>
  <c r="AR102" i="2"/>
  <c r="E278" i="26"/>
  <c r="F278" i="24"/>
  <c r="K278" i="24" s="1"/>
  <c r="X277" i="24"/>
  <c r="M277" i="24" s="1"/>
  <c r="B277" i="24" s="1"/>
  <c r="C277" i="24" s="1"/>
  <c r="X277" i="22"/>
  <c r="M277" i="22" s="1"/>
  <c r="B277" i="22" s="1"/>
  <c r="C277" i="22" s="1"/>
  <c r="X277" i="18"/>
  <c r="M277" i="18" s="1"/>
  <c r="B277" i="18" s="1"/>
  <c r="C277" i="18" s="1"/>
  <c r="AB102" i="2"/>
  <c r="F278" i="17"/>
  <c r="K278" i="17" s="1"/>
  <c r="E278" i="25"/>
  <c r="X277" i="27"/>
  <c r="M277" i="27" s="1"/>
  <c r="B277" i="27" s="1"/>
  <c r="C277" i="27" s="1"/>
  <c r="X277" i="21"/>
  <c r="M277" i="21" s="1"/>
  <c r="B277" i="21" s="1"/>
  <c r="C277" i="21" s="1"/>
  <c r="X277" i="17"/>
  <c r="M277" i="17" s="1"/>
  <c r="B277" i="17" s="1"/>
  <c r="C277" i="17" s="1"/>
  <c r="E278" i="21"/>
  <c r="F278" i="25"/>
  <c r="K278" i="25" s="1"/>
  <c r="D363" i="2"/>
  <c r="F278" i="20"/>
  <c r="K278" i="20" s="1"/>
  <c r="E278" i="18"/>
  <c r="E278" i="22"/>
  <c r="X303" i="27"/>
  <c r="M303" i="27" s="1"/>
  <c r="B303" i="27" s="1"/>
  <c r="C303" i="27" s="1"/>
  <c r="X303" i="25"/>
  <c r="M303" i="25" s="1"/>
  <c r="B303" i="25" s="1"/>
  <c r="C303" i="25" s="1"/>
  <c r="X303" i="26"/>
  <c r="M303" i="26" s="1"/>
  <c r="B303" i="26" s="1"/>
  <c r="C303" i="26" s="1"/>
  <c r="X303" i="24"/>
  <c r="M303" i="24" s="1"/>
  <c r="B303" i="24" s="1"/>
  <c r="C303" i="24" s="1"/>
  <c r="X303" i="23"/>
  <c r="M303" i="23" s="1"/>
  <c r="B303" i="23" s="1"/>
  <c r="C303" i="23" s="1"/>
  <c r="X303" i="22"/>
  <c r="M303" i="22" s="1"/>
  <c r="B303" i="22" s="1"/>
  <c r="C303" i="22" s="1"/>
  <c r="X303" i="21"/>
  <c r="M303" i="21" s="1"/>
  <c r="B303" i="21" s="1"/>
  <c r="C303" i="21" s="1"/>
  <c r="X303" i="18"/>
  <c r="M303" i="18" s="1"/>
  <c r="B303" i="18" s="1"/>
  <c r="C303" i="18" s="1"/>
  <c r="X303" i="17"/>
  <c r="M303" i="17" s="1"/>
  <c r="B303" i="17" s="1"/>
  <c r="C303" i="17" s="1"/>
  <c r="X303" i="20"/>
  <c r="M303" i="20" s="1"/>
  <c r="B303" i="20" s="1"/>
  <c r="C303" i="20" s="1"/>
  <c r="X303" i="19"/>
  <c r="M303" i="19" s="1"/>
  <c r="B303" i="19" s="1"/>
  <c r="C303" i="19" s="1"/>
  <c r="X303" i="1"/>
  <c r="M303" i="1" s="1"/>
  <c r="X304" i="27"/>
  <c r="M304" i="27" s="1"/>
  <c r="B304" i="27" s="1"/>
  <c r="C304" i="27" s="1"/>
  <c r="X304" i="25"/>
  <c r="M304" i="25" s="1"/>
  <c r="B304" i="25" s="1"/>
  <c r="C304" i="25" s="1"/>
  <c r="X304" i="26"/>
  <c r="M304" i="26" s="1"/>
  <c r="B304" i="26" s="1"/>
  <c r="C304" i="26" s="1"/>
  <c r="X304" i="24"/>
  <c r="M304" i="24" s="1"/>
  <c r="B304" i="24" s="1"/>
  <c r="C304" i="24" s="1"/>
  <c r="X304" i="23"/>
  <c r="M304" i="23" s="1"/>
  <c r="B304" i="23" s="1"/>
  <c r="C304" i="23" s="1"/>
  <c r="X304" i="22"/>
  <c r="M304" i="22" s="1"/>
  <c r="B304" i="22" s="1"/>
  <c r="C304" i="22" s="1"/>
  <c r="X304" i="21"/>
  <c r="M304" i="21" s="1"/>
  <c r="B304" i="21" s="1"/>
  <c r="C304" i="21" s="1"/>
  <c r="X304" i="18"/>
  <c r="M304" i="18" s="1"/>
  <c r="B304" i="18" s="1"/>
  <c r="C304" i="18" s="1"/>
  <c r="X304" i="17"/>
  <c r="M304" i="17" s="1"/>
  <c r="B304" i="17" s="1"/>
  <c r="C304" i="17" s="1"/>
  <c r="X304" i="19"/>
  <c r="M304" i="19" s="1"/>
  <c r="B304" i="19" s="1"/>
  <c r="C304" i="19" s="1"/>
  <c r="X304" i="20"/>
  <c r="M304" i="20" s="1"/>
  <c r="B304" i="20" s="1"/>
  <c r="C304" i="20" s="1"/>
  <c r="X304" i="1"/>
  <c r="M304" i="1" s="1"/>
  <c r="X288" i="27"/>
  <c r="M288" i="27" s="1"/>
  <c r="B288" i="27" s="1"/>
  <c r="C288" i="27" s="1"/>
  <c r="X288" i="25"/>
  <c r="M288" i="25" s="1"/>
  <c r="B288" i="25" s="1"/>
  <c r="C288" i="25" s="1"/>
  <c r="X288" i="26"/>
  <c r="M288" i="26" s="1"/>
  <c r="B288" i="26" s="1"/>
  <c r="C288" i="26" s="1"/>
  <c r="X288" i="24"/>
  <c r="M288" i="24" s="1"/>
  <c r="B288" i="24" s="1"/>
  <c r="C288" i="24" s="1"/>
  <c r="X288" i="23"/>
  <c r="M288" i="23" s="1"/>
  <c r="B288" i="23" s="1"/>
  <c r="C288" i="23" s="1"/>
  <c r="X288" i="21"/>
  <c r="M288" i="21" s="1"/>
  <c r="B288" i="21" s="1"/>
  <c r="C288" i="21" s="1"/>
  <c r="X288" i="20"/>
  <c r="M288" i="20" s="1"/>
  <c r="B288" i="20" s="1"/>
  <c r="C288" i="20" s="1"/>
  <c r="X288" i="22"/>
  <c r="M288" i="22" s="1"/>
  <c r="B288" i="22" s="1"/>
  <c r="C288" i="22" s="1"/>
  <c r="X288" i="19"/>
  <c r="M288" i="19" s="1"/>
  <c r="B288" i="19" s="1"/>
  <c r="C288" i="19" s="1"/>
  <c r="X288" i="18"/>
  <c r="M288" i="18" s="1"/>
  <c r="B288" i="18" s="1"/>
  <c r="C288" i="18" s="1"/>
  <c r="X288" i="17"/>
  <c r="M288" i="17" s="1"/>
  <c r="B288" i="17" s="1"/>
  <c r="C288" i="17" s="1"/>
  <c r="X288" i="1"/>
  <c r="M288" i="1" s="1"/>
  <c r="B288" i="1" s="1"/>
  <c r="C288" i="1" s="1"/>
  <c r="X299" i="26"/>
  <c r="M299" i="26" s="1"/>
  <c r="B299" i="26" s="1"/>
  <c r="C299" i="26" s="1"/>
  <c r="X299" i="27"/>
  <c r="M299" i="27" s="1"/>
  <c r="B299" i="27" s="1"/>
  <c r="C299" i="27" s="1"/>
  <c r="X299" i="24"/>
  <c r="M299" i="24" s="1"/>
  <c r="B299" i="24" s="1"/>
  <c r="C299" i="24" s="1"/>
  <c r="X299" i="25"/>
  <c r="M299" i="25" s="1"/>
  <c r="B299" i="25" s="1"/>
  <c r="C299" i="25" s="1"/>
  <c r="X299" i="21"/>
  <c r="M299" i="21" s="1"/>
  <c r="B299" i="21" s="1"/>
  <c r="C299" i="21" s="1"/>
  <c r="X299" i="22"/>
  <c r="M299" i="22" s="1"/>
  <c r="B299" i="22" s="1"/>
  <c r="C299" i="22" s="1"/>
  <c r="X299" i="23"/>
  <c r="M299" i="23" s="1"/>
  <c r="B299" i="23" s="1"/>
  <c r="C299" i="23" s="1"/>
  <c r="X299" i="20"/>
  <c r="M299" i="20" s="1"/>
  <c r="B299" i="20" s="1"/>
  <c r="C299" i="20" s="1"/>
  <c r="X299" i="17"/>
  <c r="M299" i="17" s="1"/>
  <c r="B299" i="17" s="1"/>
  <c r="C299" i="17" s="1"/>
  <c r="X299" i="19"/>
  <c r="M299" i="19" s="1"/>
  <c r="B299" i="19" s="1"/>
  <c r="C299" i="19" s="1"/>
  <c r="X299" i="18"/>
  <c r="M299" i="18" s="1"/>
  <c r="B299" i="18" s="1"/>
  <c r="C299" i="18" s="1"/>
  <c r="X299" i="1"/>
  <c r="M299" i="1" s="1"/>
  <c r="M302" i="20"/>
  <c r="B302" i="20" s="1"/>
  <c r="C302" i="20" s="1"/>
  <c r="M302" i="21"/>
  <c r="B302" i="21" s="1"/>
  <c r="C302" i="21" s="1"/>
  <c r="M302" i="25"/>
  <c r="B302" i="25" s="1"/>
  <c r="C302" i="25" s="1"/>
  <c r="M302" i="24"/>
  <c r="B302" i="24" s="1"/>
  <c r="C302" i="24" s="1"/>
  <c r="M302" i="19"/>
  <c r="B302" i="19" s="1"/>
  <c r="C302" i="19" s="1"/>
  <c r="M302" i="27"/>
  <c r="B302" i="27" s="1"/>
  <c r="C302" i="27" s="1"/>
  <c r="M302" i="1"/>
  <c r="M302" i="18"/>
  <c r="B302" i="18" s="1"/>
  <c r="C302" i="18" s="1"/>
  <c r="M302" i="17"/>
  <c r="B302" i="17" s="1"/>
  <c r="C302" i="17" s="1"/>
  <c r="X308" i="27"/>
  <c r="X308" i="26"/>
  <c r="X308" i="25"/>
  <c r="X308" i="24"/>
  <c r="X308" i="18"/>
  <c r="X308" i="20"/>
  <c r="X308" i="21"/>
  <c r="X308" i="23"/>
  <c r="X308" i="22"/>
  <c r="X308" i="19"/>
  <c r="X308" i="17"/>
  <c r="X308" i="1"/>
  <c r="M302" i="23"/>
  <c r="B302" i="23" s="1"/>
  <c r="C302" i="23" s="1"/>
  <c r="M302" i="22"/>
  <c r="B302" i="22" s="1"/>
  <c r="C302" i="22" s="1"/>
  <c r="M302" i="26"/>
  <c r="B302" i="26" s="1"/>
  <c r="C302" i="26" s="1"/>
  <c r="AO109" i="2"/>
  <c r="B55" i="1"/>
  <c r="B175" i="1"/>
  <c r="B115" i="1"/>
  <c r="N174" i="1"/>
  <c r="C174" i="1"/>
  <c r="B235" i="1"/>
  <c r="C54" i="1"/>
  <c r="N54" i="1"/>
  <c r="N234" i="1"/>
  <c r="C234" i="1"/>
  <c r="N294" i="1"/>
  <c r="AT104" i="2" l="1"/>
  <c r="D355" i="2"/>
  <c r="Q338" i="2"/>
  <c r="G338" i="2"/>
  <c r="H338" i="2" s="1"/>
  <c r="I338" i="2" s="1"/>
  <c r="J338" i="2" s="1"/>
  <c r="K338" i="2" s="1"/>
  <c r="M338" i="2" s="1"/>
  <c r="N338" i="2" s="1"/>
  <c r="O338" i="2" s="1"/>
  <c r="P338" i="2" s="1"/>
  <c r="D369" i="2"/>
  <c r="D375" i="2" s="1"/>
  <c r="D338" i="2"/>
  <c r="AU102" i="2"/>
  <c r="E284" i="23"/>
  <c r="X283" i="23"/>
  <c r="M283" i="23" s="1"/>
  <c r="B283" i="23" s="1"/>
  <c r="C283" i="23" s="1"/>
  <c r="X283" i="18"/>
  <c r="M283" i="18" s="1"/>
  <c r="B283" i="18" s="1"/>
  <c r="C283" i="18" s="1"/>
  <c r="X283" i="1"/>
  <c r="M283" i="1" s="1"/>
  <c r="B283" i="1" s="1"/>
  <c r="C283" i="1" s="1"/>
  <c r="F284" i="27"/>
  <c r="K284" i="27" s="1"/>
  <c r="E284" i="18"/>
  <c r="E284" i="22"/>
  <c r="E284" i="20"/>
  <c r="F284" i="20"/>
  <c r="K284" i="20" s="1"/>
  <c r="F284" i="23"/>
  <c r="K284" i="23" s="1"/>
  <c r="F284" i="21"/>
  <c r="K284" i="21" s="1"/>
  <c r="E284" i="21"/>
  <c r="AD103" i="2"/>
  <c r="AC104" i="2"/>
  <c r="AD102" i="2"/>
  <c r="X283" i="25"/>
  <c r="M283" i="25" s="1"/>
  <c r="B283" i="25" s="1"/>
  <c r="C283" i="25" s="1"/>
  <c r="X283" i="21"/>
  <c r="M283" i="21" s="1"/>
  <c r="B283" i="21" s="1"/>
  <c r="C283" i="21" s="1"/>
  <c r="X283" i="19"/>
  <c r="M283" i="19" s="1"/>
  <c r="B283" i="19" s="1"/>
  <c r="C283" i="19" s="1"/>
  <c r="F284" i="18"/>
  <c r="K284" i="18" s="1"/>
  <c r="E284" i="25"/>
  <c r="F284" i="25"/>
  <c r="K284" i="25" s="1"/>
  <c r="Y103" i="2"/>
  <c r="AC103" i="2"/>
  <c r="AQ103" i="2"/>
  <c r="AR104" i="2"/>
  <c r="E284" i="27"/>
  <c r="AB104" i="2"/>
  <c r="AS103" i="2"/>
  <c r="X283" i="27"/>
  <c r="M283" i="27" s="1"/>
  <c r="B283" i="27" s="1"/>
  <c r="C283" i="27" s="1"/>
  <c r="X283" i="22"/>
  <c r="M283" i="22" s="1"/>
  <c r="B283" i="22" s="1"/>
  <c r="C283" i="22" s="1"/>
  <c r="X283" i="20"/>
  <c r="M283" i="20" s="1"/>
  <c r="B283" i="20" s="1"/>
  <c r="C283" i="20" s="1"/>
  <c r="F284" i="19"/>
  <c r="K284" i="19" s="1"/>
  <c r="E284" i="24"/>
  <c r="F284" i="26"/>
  <c r="K284" i="26" s="1"/>
  <c r="E284" i="17"/>
  <c r="E284" i="26"/>
  <c r="E284" i="1"/>
  <c r="AA104" i="2"/>
  <c r="AB103" i="2"/>
  <c r="Z103" i="2"/>
  <c r="AU103" i="2"/>
  <c r="X283" i="26"/>
  <c r="M283" i="26" s="1"/>
  <c r="B283" i="26" s="1"/>
  <c r="C283" i="26" s="1"/>
  <c r="X283" i="24"/>
  <c r="M283" i="24" s="1"/>
  <c r="B283" i="24" s="1"/>
  <c r="C283" i="24" s="1"/>
  <c r="X283" i="17"/>
  <c r="M283" i="17" s="1"/>
  <c r="B283" i="17" s="1"/>
  <c r="C283" i="17" s="1"/>
  <c r="F284" i="22"/>
  <c r="K284" i="22" s="1"/>
  <c r="E284" i="19"/>
  <c r="AQ104" i="2"/>
  <c r="AP103" i="2"/>
  <c r="AA103" i="2"/>
  <c r="F284" i="17"/>
  <c r="K284" i="17" s="1"/>
  <c r="F284" i="24"/>
  <c r="K284" i="24" s="1"/>
  <c r="F284" i="1"/>
  <c r="K284" i="1" s="1"/>
  <c r="AS104" i="2"/>
  <c r="AC315" i="26"/>
  <c r="N315" i="26" s="1"/>
  <c r="AC315" i="24"/>
  <c r="N315" i="24" s="1"/>
  <c r="AC315" i="25"/>
  <c r="N315" i="25" s="1"/>
  <c r="AC315" i="22"/>
  <c r="N315" i="22" s="1"/>
  <c r="AC315" i="27"/>
  <c r="N315" i="27" s="1"/>
  <c r="AC315" i="23"/>
  <c r="N315" i="23" s="1"/>
  <c r="AC315" i="19"/>
  <c r="N315" i="19" s="1"/>
  <c r="AC315" i="20"/>
  <c r="N315" i="20" s="1"/>
  <c r="AC315" i="17"/>
  <c r="N315" i="17" s="1"/>
  <c r="AC315" i="18"/>
  <c r="N315" i="18" s="1"/>
  <c r="AC315" i="21"/>
  <c r="N315" i="21" s="1"/>
  <c r="AC315" i="1"/>
  <c r="N315" i="1" s="1"/>
  <c r="R364" i="2"/>
  <c r="L364" i="2"/>
  <c r="C365" i="2"/>
  <c r="M364" i="2"/>
  <c r="H364" i="2"/>
  <c r="N364" i="2"/>
  <c r="O364" i="2" s="1"/>
  <c r="P364" i="2" s="1"/>
  <c r="J364" i="2"/>
  <c r="I364" i="2"/>
  <c r="K364" i="2"/>
  <c r="F364" i="2"/>
  <c r="Q364" i="2" s="1"/>
  <c r="G364" i="2"/>
  <c r="AC305" i="27"/>
  <c r="N305" i="27" s="1"/>
  <c r="AC305" i="25"/>
  <c r="N305" i="25" s="1"/>
  <c r="AC305" i="23"/>
  <c r="N305" i="23" s="1"/>
  <c r="AC305" i="24"/>
  <c r="N305" i="24" s="1"/>
  <c r="AC305" i="26"/>
  <c r="N305" i="26" s="1"/>
  <c r="AC305" i="22"/>
  <c r="N305" i="22" s="1"/>
  <c r="AC305" i="19"/>
  <c r="N305" i="19" s="1"/>
  <c r="AC305" i="21"/>
  <c r="N305" i="21" s="1"/>
  <c r="AC305" i="20"/>
  <c r="N305" i="20" s="1"/>
  <c r="AC305" i="18"/>
  <c r="N305" i="18" s="1"/>
  <c r="AC305" i="17"/>
  <c r="N305" i="17" s="1"/>
  <c r="AC305" i="1"/>
  <c r="R354" i="2"/>
  <c r="L354" i="2"/>
  <c r="C355" i="2"/>
  <c r="N354" i="2"/>
  <c r="O354" i="2" s="1"/>
  <c r="P354" i="2" s="1"/>
  <c r="I354" i="2"/>
  <c r="G354" i="2"/>
  <c r="H354" i="2"/>
  <c r="J354" i="2"/>
  <c r="M354" i="2"/>
  <c r="K354" i="2"/>
  <c r="F354" i="2"/>
  <c r="Q354" i="2" s="1"/>
  <c r="X110" i="2"/>
  <c r="AC310" i="22"/>
  <c r="N310" i="22" s="1"/>
  <c r="AC310" i="20"/>
  <c r="N310" i="20" s="1"/>
  <c r="AC310" i="18"/>
  <c r="N310" i="18" s="1"/>
  <c r="AC310" i="26"/>
  <c r="N310" i="26" s="1"/>
  <c r="AC310" i="27"/>
  <c r="N310" i="27" s="1"/>
  <c r="AC310" i="25"/>
  <c r="N310" i="25" s="1"/>
  <c r="AC310" i="24"/>
  <c r="N310" i="24" s="1"/>
  <c r="AC310" i="21"/>
  <c r="N310" i="21" s="1"/>
  <c r="AC310" i="19"/>
  <c r="N310" i="19" s="1"/>
  <c r="AC310" i="23"/>
  <c r="N310" i="23" s="1"/>
  <c r="AC310" i="17"/>
  <c r="N310" i="17" s="1"/>
  <c r="AC310" i="1"/>
  <c r="N310" i="1" s="1"/>
  <c r="R359" i="2"/>
  <c r="G359" i="2"/>
  <c r="J359" i="2"/>
  <c r="H359" i="2"/>
  <c r="I359" i="2"/>
  <c r="F359" i="2"/>
  <c r="Q359" i="2" s="1"/>
  <c r="N359" i="2"/>
  <c r="O359" i="2" s="1"/>
  <c r="P359" i="2" s="1"/>
  <c r="C360" i="2"/>
  <c r="M359" i="2"/>
  <c r="K359" i="2"/>
  <c r="L359" i="2"/>
  <c r="C375" i="2"/>
  <c r="AC320" i="26"/>
  <c r="N320" i="26" s="1"/>
  <c r="AC320" i="21"/>
  <c r="N320" i="21" s="1"/>
  <c r="AC320" i="19"/>
  <c r="N320" i="19" s="1"/>
  <c r="AC320" i="17"/>
  <c r="N320" i="17" s="1"/>
  <c r="AC320" i="27"/>
  <c r="N320" i="27" s="1"/>
  <c r="AC320" i="25"/>
  <c r="N320" i="25" s="1"/>
  <c r="AC320" i="23"/>
  <c r="N320" i="23" s="1"/>
  <c r="AC320" i="24"/>
  <c r="N320" i="24" s="1"/>
  <c r="AC320" i="22"/>
  <c r="N320" i="22" s="1"/>
  <c r="AC320" i="20"/>
  <c r="N320" i="20" s="1"/>
  <c r="AC320" i="18"/>
  <c r="N320" i="18" s="1"/>
  <c r="AC320" i="1"/>
  <c r="N320" i="1" s="1"/>
  <c r="M369" i="2"/>
  <c r="G369" i="2"/>
  <c r="R369" i="2"/>
  <c r="C370" i="2"/>
  <c r="K369" i="2"/>
  <c r="F369" i="2"/>
  <c r="Q369" i="2" s="1"/>
  <c r="I369" i="2"/>
  <c r="J369" i="2"/>
  <c r="N369" i="2"/>
  <c r="O369" i="2" s="1"/>
  <c r="P369" i="2" s="1"/>
  <c r="L369" i="2"/>
  <c r="H369" i="2"/>
  <c r="F344" i="2"/>
  <c r="AC295" i="26"/>
  <c r="N295" i="26" s="1"/>
  <c r="AC295" i="27"/>
  <c r="N295" i="27" s="1"/>
  <c r="AC295" i="24"/>
  <c r="N295" i="24" s="1"/>
  <c r="AC295" i="23"/>
  <c r="N295" i="23" s="1"/>
  <c r="AC295" i="25"/>
  <c r="N295" i="25" s="1"/>
  <c r="AC295" i="22"/>
  <c r="N295" i="22" s="1"/>
  <c r="AC295" i="20"/>
  <c r="N295" i="20" s="1"/>
  <c r="AC295" i="21"/>
  <c r="N295" i="21" s="1"/>
  <c r="AC295" i="19"/>
  <c r="N295" i="19" s="1"/>
  <c r="AC295" i="18"/>
  <c r="N295" i="18" s="1"/>
  <c r="AC295" i="17"/>
  <c r="N295" i="17" s="1"/>
  <c r="AC295" i="1"/>
  <c r="R344" i="2"/>
  <c r="Z104" i="2"/>
  <c r="AC300" i="21"/>
  <c r="N300" i="21" s="1"/>
  <c r="AC300" i="19"/>
  <c r="N300" i="19" s="1"/>
  <c r="AC300" i="17"/>
  <c r="N300" i="17" s="1"/>
  <c r="AC300" i="27"/>
  <c r="N300" i="27" s="1"/>
  <c r="AC300" i="26"/>
  <c r="N300" i="26" s="1"/>
  <c r="AC300" i="25"/>
  <c r="N300" i="25" s="1"/>
  <c r="AC300" i="24"/>
  <c r="N300" i="24" s="1"/>
  <c r="AC300" i="23"/>
  <c r="N300" i="23" s="1"/>
  <c r="AC300" i="22"/>
  <c r="N300" i="22" s="1"/>
  <c r="AC300" i="20"/>
  <c r="N300" i="20" s="1"/>
  <c r="AC300" i="18"/>
  <c r="N300" i="18" s="1"/>
  <c r="AC300" i="1"/>
  <c r="R349" i="2"/>
  <c r="C350" i="2"/>
  <c r="L349" i="2"/>
  <c r="N349" i="2"/>
  <c r="O349" i="2" s="1"/>
  <c r="P349" i="2" s="1"/>
  <c r="H349" i="2"/>
  <c r="K349" i="2"/>
  <c r="M349" i="2"/>
  <c r="F349" i="2"/>
  <c r="Q349" i="2" s="1"/>
  <c r="J349" i="2"/>
  <c r="G349" i="2"/>
  <c r="I349" i="2"/>
  <c r="D354" i="2"/>
  <c r="D360" i="2" s="1"/>
  <c r="X305" i="25"/>
  <c r="M305" i="25" s="1"/>
  <c r="B305" i="25" s="1"/>
  <c r="C305" i="25" s="1"/>
  <c r="X305" i="26"/>
  <c r="M305" i="26" s="1"/>
  <c r="B305" i="26" s="1"/>
  <c r="C305" i="26" s="1"/>
  <c r="X305" i="24"/>
  <c r="M305" i="24" s="1"/>
  <c r="B305" i="24" s="1"/>
  <c r="C305" i="24" s="1"/>
  <c r="X305" i="22"/>
  <c r="M305" i="22" s="1"/>
  <c r="B305" i="22" s="1"/>
  <c r="C305" i="22" s="1"/>
  <c r="X305" i="21"/>
  <c r="M305" i="21" s="1"/>
  <c r="B305" i="21" s="1"/>
  <c r="C305" i="21" s="1"/>
  <c r="X305" i="18"/>
  <c r="M305" i="18" s="1"/>
  <c r="B305" i="18" s="1"/>
  <c r="C305" i="18" s="1"/>
  <c r="X305" i="20"/>
  <c r="M305" i="20" s="1"/>
  <c r="B305" i="20" s="1"/>
  <c r="C305" i="20" s="1"/>
  <c r="X305" i="19"/>
  <c r="M305" i="19" s="1"/>
  <c r="B305" i="19" s="1"/>
  <c r="C305" i="19" s="1"/>
  <c r="X305" i="1"/>
  <c r="M305" i="1" s="1"/>
  <c r="X294" i="27"/>
  <c r="M294" i="27" s="1"/>
  <c r="B294" i="27" s="1"/>
  <c r="C294" i="27" s="1"/>
  <c r="X294" i="26"/>
  <c r="M294" i="26" s="1"/>
  <c r="B294" i="26" s="1"/>
  <c r="C294" i="26" s="1"/>
  <c r="X294" i="24"/>
  <c r="M294" i="24" s="1"/>
  <c r="B294" i="24" s="1"/>
  <c r="C294" i="24" s="1"/>
  <c r="X294" i="23"/>
  <c r="M294" i="23" s="1"/>
  <c r="B294" i="23" s="1"/>
  <c r="C294" i="23" s="1"/>
  <c r="X294" i="25"/>
  <c r="M294" i="25" s="1"/>
  <c r="B294" i="25" s="1"/>
  <c r="C294" i="25" s="1"/>
  <c r="X294" i="21"/>
  <c r="M294" i="21" s="1"/>
  <c r="B294" i="21" s="1"/>
  <c r="C294" i="21" s="1"/>
  <c r="X294" i="20"/>
  <c r="M294" i="20" s="1"/>
  <c r="B294" i="20" s="1"/>
  <c r="C294" i="20" s="1"/>
  <c r="X294" i="17"/>
  <c r="M294" i="17" s="1"/>
  <c r="B294" i="17" s="1"/>
  <c r="C294" i="17" s="1"/>
  <c r="X294" i="22"/>
  <c r="M294" i="22" s="1"/>
  <c r="B294" i="22" s="1"/>
  <c r="C294" i="22" s="1"/>
  <c r="X294" i="19"/>
  <c r="M294" i="19" s="1"/>
  <c r="B294" i="19" s="1"/>
  <c r="C294" i="19" s="1"/>
  <c r="X294" i="18"/>
  <c r="M294" i="18" s="1"/>
  <c r="B294" i="18" s="1"/>
  <c r="C294" i="18" s="1"/>
  <c r="X294" i="1"/>
  <c r="M294" i="1" s="1"/>
  <c r="B294" i="1" s="1"/>
  <c r="C294" i="1" s="1"/>
  <c r="X310" i="27"/>
  <c r="M310" i="27" s="1"/>
  <c r="B310" i="27" s="1"/>
  <c r="C310" i="27" s="1"/>
  <c r="X310" i="26"/>
  <c r="M310" i="26" s="1"/>
  <c r="B310" i="26" s="1"/>
  <c r="C310" i="26" s="1"/>
  <c r="X310" i="25"/>
  <c r="M310" i="25" s="1"/>
  <c r="B310" i="25" s="1"/>
  <c r="C310" i="25" s="1"/>
  <c r="X310" i="24"/>
  <c r="M310" i="24" s="1"/>
  <c r="B310" i="24" s="1"/>
  <c r="C310" i="24" s="1"/>
  <c r="X310" i="23"/>
  <c r="M310" i="23" s="1"/>
  <c r="B310" i="23" s="1"/>
  <c r="C310" i="23" s="1"/>
  <c r="X310" i="20"/>
  <c r="M310" i="20" s="1"/>
  <c r="B310" i="20" s="1"/>
  <c r="C310" i="20" s="1"/>
  <c r="X310" i="19"/>
  <c r="M310" i="19" s="1"/>
  <c r="B310" i="19" s="1"/>
  <c r="C310" i="19" s="1"/>
  <c r="X310" i="21"/>
  <c r="M310" i="21" s="1"/>
  <c r="B310" i="21" s="1"/>
  <c r="C310" i="21" s="1"/>
  <c r="X310" i="18"/>
  <c r="M310" i="18" s="1"/>
  <c r="B310" i="18" s="1"/>
  <c r="C310" i="18" s="1"/>
  <c r="X310" i="22"/>
  <c r="M310" i="22" s="1"/>
  <c r="B310" i="22" s="1"/>
  <c r="C310" i="22" s="1"/>
  <c r="X310" i="17"/>
  <c r="M310" i="17" s="1"/>
  <c r="B310" i="17" s="1"/>
  <c r="C310" i="17" s="1"/>
  <c r="X310" i="1"/>
  <c r="M310" i="1" s="1"/>
  <c r="B310" i="1" s="1"/>
  <c r="C310" i="1" s="1"/>
  <c r="X309" i="27"/>
  <c r="M309" i="27" s="1"/>
  <c r="B309" i="27" s="1"/>
  <c r="C309" i="27" s="1"/>
  <c r="X309" i="26"/>
  <c r="M309" i="26" s="1"/>
  <c r="B309" i="26" s="1"/>
  <c r="C309" i="26" s="1"/>
  <c r="X309" i="25"/>
  <c r="M309" i="25" s="1"/>
  <c r="B309" i="25" s="1"/>
  <c r="C309" i="25" s="1"/>
  <c r="X309" i="24"/>
  <c r="M309" i="24" s="1"/>
  <c r="B309" i="24" s="1"/>
  <c r="C309" i="24" s="1"/>
  <c r="X309" i="23"/>
  <c r="M309" i="23" s="1"/>
  <c r="B309" i="23" s="1"/>
  <c r="C309" i="23" s="1"/>
  <c r="X309" i="20"/>
  <c r="M309" i="20" s="1"/>
  <c r="B309" i="20" s="1"/>
  <c r="C309" i="20" s="1"/>
  <c r="X309" i="19"/>
  <c r="M309" i="19" s="1"/>
  <c r="B309" i="19" s="1"/>
  <c r="C309" i="19" s="1"/>
  <c r="X309" i="22"/>
  <c r="M309" i="22" s="1"/>
  <c r="B309" i="22" s="1"/>
  <c r="C309" i="22" s="1"/>
  <c r="X309" i="21"/>
  <c r="M309" i="21" s="1"/>
  <c r="B309" i="21" s="1"/>
  <c r="C309" i="21" s="1"/>
  <c r="X309" i="18"/>
  <c r="M309" i="18" s="1"/>
  <c r="B309" i="18" s="1"/>
  <c r="C309" i="18" s="1"/>
  <c r="X309" i="17"/>
  <c r="M309" i="17" s="1"/>
  <c r="B309" i="17" s="1"/>
  <c r="C309" i="17" s="1"/>
  <c r="X309" i="1"/>
  <c r="M309" i="1" s="1"/>
  <c r="B309" i="1" s="1"/>
  <c r="C309" i="1" s="1"/>
  <c r="M308" i="1"/>
  <c r="B308" i="1" s="1"/>
  <c r="C308" i="1" s="1"/>
  <c r="M308" i="23"/>
  <c r="B308" i="23" s="1"/>
  <c r="C308" i="23" s="1"/>
  <c r="M308" i="24"/>
  <c r="B308" i="24" s="1"/>
  <c r="C308" i="24" s="1"/>
  <c r="X314" i="27"/>
  <c r="X314" i="25"/>
  <c r="X314" i="26"/>
  <c r="X314" i="24"/>
  <c r="X314" i="22"/>
  <c r="X314" i="18"/>
  <c r="X314" i="17"/>
  <c r="X314" i="19"/>
  <c r="X314" i="21"/>
  <c r="X314" i="23"/>
  <c r="X314" i="20"/>
  <c r="X314" i="1"/>
  <c r="M308" i="17"/>
  <c r="B308" i="17" s="1"/>
  <c r="C308" i="17" s="1"/>
  <c r="M308" i="21"/>
  <c r="B308" i="21" s="1"/>
  <c r="C308" i="21" s="1"/>
  <c r="M308" i="25"/>
  <c r="B308" i="25" s="1"/>
  <c r="C308" i="25" s="1"/>
  <c r="M308" i="19"/>
  <c r="B308" i="19" s="1"/>
  <c r="C308" i="19" s="1"/>
  <c r="M308" i="20"/>
  <c r="B308" i="20" s="1"/>
  <c r="C308" i="20" s="1"/>
  <c r="M308" i="26"/>
  <c r="B308" i="26" s="1"/>
  <c r="C308" i="26" s="1"/>
  <c r="M308" i="22"/>
  <c r="B308" i="22" s="1"/>
  <c r="C308" i="22" s="1"/>
  <c r="M308" i="18"/>
  <c r="B308" i="18" s="1"/>
  <c r="C308" i="18" s="1"/>
  <c r="M308" i="27"/>
  <c r="B308" i="27" s="1"/>
  <c r="C308" i="27" s="1"/>
  <c r="N175" i="1"/>
  <c r="N115" i="1"/>
  <c r="C55" i="1"/>
  <c r="AO110" i="2"/>
  <c r="C115" i="1"/>
  <c r="N55" i="1"/>
  <c r="C175" i="1"/>
  <c r="N235" i="1"/>
  <c r="C235" i="1"/>
  <c r="N295" i="1"/>
  <c r="F350" i="2" l="1"/>
  <c r="AC301" i="27"/>
  <c r="N301" i="27" s="1"/>
  <c r="AC301" i="26"/>
  <c r="N301" i="26" s="1"/>
  <c r="AC301" i="25"/>
  <c r="N301" i="25" s="1"/>
  <c r="AC301" i="23"/>
  <c r="N301" i="23" s="1"/>
  <c r="AC301" i="22"/>
  <c r="N301" i="22" s="1"/>
  <c r="AC301" i="24"/>
  <c r="N301" i="24" s="1"/>
  <c r="AC301" i="21"/>
  <c r="N301" i="21" s="1"/>
  <c r="AC301" i="20"/>
  <c r="N301" i="20" s="1"/>
  <c r="AC301" i="18"/>
  <c r="N301" i="18" s="1"/>
  <c r="AC301" i="17"/>
  <c r="N301" i="17" s="1"/>
  <c r="AC301" i="19"/>
  <c r="N301" i="19" s="1"/>
  <c r="AC301" i="1"/>
  <c r="R350" i="2"/>
  <c r="X305" i="17"/>
  <c r="M305" i="17" s="1"/>
  <c r="B305" i="17" s="1"/>
  <c r="C305" i="17" s="1"/>
  <c r="X305" i="23"/>
  <c r="M305" i="23" s="1"/>
  <c r="B305" i="23" s="1"/>
  <c r="C305" i="23" s="1"/>
  <c r="X305" i="27"/>
  <c r="M305" i="27" s="1"/>
  <c r="B305" i="27" s="1"/>
  <c r="C305" i="27" s="1"/>
  <c r="Q344" i="2"/>
  <c r="G344" i="2"/>
  <c r="H344" i="2" s="1"/>
  <c r="I344" i="2" s="1"/>
  <c r="J344" i="2" s="1"/>
  <c r="K344" i="2" s="1"/>
  <c r="M344" i="2" s="1"/>
  <c r="N344" i="2" s="1"/>
  <c r="O344" i="2" s="1"/>
  <c r="P344" i="2" s="1"/>
  <c r="L370" i="2"/>
  <c r="AC321" i="27"/>
  <c r="N321" i="27" s="1"/>
  <c r="AC321" i="25"/>
  <c r="N321" i="25" s="1"/>
  <c r="AC321" i="23"/>
  <c r="N321" i="23" s="1"/>
  <c r="AC321" i="26"/>
  <c r="N321" i="26" s="1"/>
  <c r="AC321" i="24"/>
  <c r="N321" i="24" s="1"/>
  <c r="AC321" i="22"/>
  <c r="N321" i="22" s="1"/>
  <c r="AC321" i="21"/>
  <c r="N321" i="21" s="1"/>
  <c r="AC321" i="19"/>
  <c r="N321" i="19" s="1"/>
  <c r="AC321" i="20"/>
  <c r="N321" i="20" s="1"/>
  <c r="AC321" i="17"/>
  <c r="N321" i="17" s="1"/>
  <c r="AC321" i="18"/>
  <c r="N321" i="18" s="1"/>
  <c r="AC321" i="1"/>
  <c r="N321" i="1" s="1"/>
  <c r="R370" i="2"/>
  <c r="K370" i="2"/>
  <c r="C371" i="2"/>
  <c r="G370" i="2"/>
  <c r="M370" i="2"/>
  <c r="J370" i="2"/>
  <c r="H370" i="2"/>
  <c r="I370" i="2"/>
  <c r="F370" i="2"/>
  <c r="Q370" i="2" s="1"/>
  <c r="N370" i="2"/>
  <c r="O370" i="2" s="1"/>
  <c r="P370" i="2" s="1"/>
  <c r="AC326" i="22"/>
  <c r="N326" i="22" s="1"/>
  <c r="AC326" i="20"/>
  <c r="N326" i="20" s="1"/>
  <c r="AC326" i="18"/>
  <c r="N326" i="18" s="1"/>
  <c r="AC326" i="26"/>
  <c r="N326" i="26" s="1"/>
  <c r="AC326" i="27"/>
  <c r="N326" i="27" s="1"/>
  <c r="AC326" i="24"/>
  <c r="N326" i="24" s="1"/>
  <c r="AC326" i="25"/>
  <c r="N326" i="25" s="1"/>
  <c r="AC326" i="21"/>
  <c r="N326" i="21" s="1"/>
  <c r="AC326" i="23"/>
  <c r="N326" i="23" s="1"/>
  <c r="AC326" i="19"/>
  <c r="N326" i="19" s="1"/>
  <c r="AC326" i="17"/>
  <c r="N326" i="17" s="1"/>
  <c r="AC326" i="1"/>
  <c r="N326" i="1" s="1"/>
  <c r="M375" i="2"/>
  <c r="R375" i="2"/>
  <c r="I375" i="2"/>
  <c r="N375" i="2"/>
  <c r="O375" i="2" s="1"/>
  <c r="P375" i="2" s="1"/>
  <c r="F375" i="2"/>
  <c r="Q375" i="2" s="1"/>
  <c r="L375" i="2"/>
  <c r="C376" i="2"/>
  <c r="G375" i="2"/>
  <c r="C381" i="2"/>
  <c r="D381" i="2" s="1"/>
  <c r="J375" i="2"/>
  <c r="K375" i="2"/>
  <c r="H375" i="2"/>
  <c r="AC311" i="26"/>
  <c r="N311" i="26" s="1"/>
  <c r="AC311" i="27"/>
  <c r="N311" i="27" s="1"/>
  <c r="AC311" i="24"/>
  <c r="N311" i="24" s="1"/>
  <c r="AC311" i="23"/>
  <c r="N311" i="23" s="1"/>
  <c r="AC311" i="25"/>
  <c r="N311" i="25" s="1"/>
  <c r="AC311" i="22"/>
  <c r="N311" i="22" s="1"/>
  <c r="AC311" i="21"/>
  <c r="N311" i="21" s="1"/>
  <c r="AC311" i="20"/>
  <c r="N311" i="20" s="1"/>
  <c r="AC311" i="19"/>
  <c r="N311" i="19" s="1"/>
  <c r="AC311" i="17"/>
  <c r="N311" i="17" s="1"/>
  <c r="AC311" i="18"/>
  <c r="N311" i="18" s="1"/>
  <c r="AC311" i="1"/>
  <c r="N311" i="1" s="1"/>
  <c r="R360" i="2"/>
  <c r="M360" i="2"/>
  <c r="H360" i="2"/>
  <c r="J360" i="2"/>
  <c r="G360" i="2"/>
  <c r="N360" i="2"/>
  <c r="O360" i="2" s="1"/>
  <c r="P360" i="2" s="1"/>
  <c r="I360" i="2"/>
  <c r="K360" i="2"/>
  <c r="C361" i="2"/>
  <c r="F360" i="2"/>
  <c r="Q360" i="2" s="1"/>
  <c r="L360" i="2"/>
  <c r="AC316" i="27"/>
  <c r="N316" i="27" s="1"/>
  <c r="AC316" i="26"/>
  <c r="N316" i="26" s="1"/>
  <c r="AC316" i="21"/>
  <c r="N316" i="21" s="1"/>
  <c r="AC316" i="19"/>
  <c r="N316" i="19" s="1"/>
  <c r="AC316" i="17"/>
  <c r="N316" i="17" s="1"/>
  <c r="AC316" i="25"/>
  <c r="N316" i="25" s="1"/>
  <c r="AC316" i="24"/>
  <c r="N316" i="24" s="1"/>
  <c r="AC316" i="23"/>
  <c r="N316" i="23" s="1"/>
  <c r="AC316" i="22"/>
  <c r="N316" i="22" s="1"/>
  <c r="AC316" i="20"/>
  <c r="N316" i="20" s="1"/>
  <c r="AC316" i="18"/>
  <c r="N316" i="18" s="1"/>
  <c r="AC316" i="1"/>
  <c r="N316" i="1" s="1"/>
  <c r="R365" i="2"/>
  <c r="K365" i="2"/>
  <c r="N365" i="2"/>
  <c r="O365" i="2" s="1"/>
  <c r="P365" i="2" s="1"/>
  <c r="L365" i="2"/>
  <c r="F365" i="2"/>
  <c r="Q365" i="2" s="1"/>
  <c r="G365" i="2"/>
  <c r="J365" i="2"/>
  <c r="H365" i="2"/>
  <c r="I365" i="2"/>
  <c r="C366" i="2"/>
  <c r="M365" i="2"/>
  <c r="D370" i="2"/>
  <c r="D376" i="2" s="1"/>
  <c r="X111" i="2"/>
  <c r="AC306" i="22"/>
  <c r="N306" i="22" s="1"/>
  <c r="AC306" i="20"/>
  <c r="N306" i="20" s="1"/>
  <c r="AC306" i="18"/>
  <c r="N306" i="18" s="1"/>
  <c r="AC306" i="27"/>
  <c r="N306" i="27" s="1"/>
  <c r="AC306" i="25"/>
  <c r="N306" i="25" s="1"/>
  <c r="AC306" i="26"/>
  <c r="N306" i="26" s="1"/>
  <c r="AC306" i="23"/>
  <c r="N306" i="23" s="1"/>
  <c r="AC306" i="21"/>
  <c r="N306" i="21" s="1"/>
  <c r="AC306" i="24"/>
  <c r="N306" i="24" s="1"/>
  <c r="AC306" i="19"/>
  <c r="N306" i="19" s="1"/>
  <c r="AC306" i="17"/>
  <c r="N306" i="17" s="1"/>
  <c r="AC306" i="1"/>
  <c r="G355" i="2"/>
  <c r="F355" i="2"/>
  <c r="Q355" i="2" s="1"/>
  <c r="M355" i="2"/>
  <c r="L355" i="2"/>
  <c r="J355" i="2"/>
  <c r="C356" i="2"/>
  <c r="H355" i="2"/>
  <c r="R355" i="2"/>
  <c r="N355" i="2"/>
  <c r="O355" i="2" s="1"/>
  <c r="P355" i="2" s="1"/>
  <c r="K355" i="2"/>
  <c r="I355" i="2"/>
  <c r="D344" i="2"/>
  <c r="F290" i="24"/>
  <c r="K290" i="24" s="1"/>
  <c r="E290" i="26"/>
  <c r="F290" i="25"/>
  <c r="K290" i="25" s="1"/>
  <c r="E290" i="24"/>
  <c r="E290" i="20"/>
  <c r="F290" i="17"/>
  <c r="K290" i="17" s="1"/>
  <c r="X289" i="25"/>
  <c r="M289" i="25" s="1"/>
  <c r="B289" i="25" s="1"/>
  <c r="C289" i="25" s="1"/>
  <c r="X289" i="21"/>
  <c r="M289" i="21" s="1"/>
  <c r="B289" i="21" s="1"/>
  <c r="C289" i="21" s="1"/>
  <c r="X289" i="18"/>
  <c r="M289" i="18" s="1"/>
  <c r="B289" i="18" s="1"/>
  <c r="C289" i="18" s="1"/>
  <c r="F290" i="1"/>
  <c r="K290" i="1" s="1"/>
  <c r="E290" i="1"/>
  <c r="E290" i="27"/>
  <c r="AP104" i="2"/>
  <c r="F290" i="22"/>
  <c r="K290" i="22" s="1"/>
  <c r="F290" i="23"/>
  <c r="K290" i="23" s="1"/>
  <c r="F290" i="20"/>
  <c r="K290" i="20" s="1"/>
  <c r="X289" i="24"/>
  <c r="M289" i="24" s="1"/>
  <c r="B289" i="24" s="1"/>
  <c r="C289" i="24" s="1"/>
  <c r="X289" i="22"/>
  <c r="M289" i="22" s="1"/>
  <c r="B289" i="22" s="1"/>
  <c r="C289" i="22" s="1"/>
  <c r="X289" i="1"/>
  <c r="M289" i="1" s="1"/>
  <c r="B289" i="1" s="1"/>
  <c r="C289" i="1" s="1"/>
  <c r="F290" i="19"/>
  <c r="K290" i="19" s="1"/>
  <c r="F290" i="27"/>
  <c r="K290" i="27" s="1"/>
  <c r="E290" i="18"/>
  <c r="X289" i="27"/>
  <c r="M289" i="27" s="1"/>
  <c r="B289" i="27" s="1"/>
  <c r="C289" i="27" s="1"/>
  <c r="X289" i="23"/>
  <c r="M289" i="23" s="1"/>
  <c r="B289" i="23" s="1"/>
  <c r="C289" i="23" s="1"/>
  <c r="X289" i="19"/>
  <c r="M289" i="19" s="1"/>
  <c r="B289" i="19" s="1"/>
  <c r="C289" i="19" s="1"/>
  <c r="E290" i="25"/>
  <c r="F290" i="26"/>
  <c r="K290" i="26" s="1"/>
  <c r="E290" i="22"/>
  <c r="X289" i="26"/>
  <c r="M289" i="26" s="1"/>
  <c r="B289" i="26" s="1"/>
  <c r="C289" i="26" s="1"/>
  <c r="X289" i="20"/>
  <c r="M289" i="20" s="1"/>
  <c r="B289" i="20" s="1"/>
  <c r="C289" i="20" s="1"/>
  <c r="X289" i="17"/>
  <c r="M289" i="17" s="1"/>
  <c r="B289" i="17" s="1"/>
  <c r="C289" i="17" s="1"/>
  <c r="F290" i="18"/>
  <c r="K290" i="18" s="1"/>
  <c r="E290" i="17"/>
  <c r="E290" i="21"/>
  <c r="F290" i="21"/>
  <c r="K290" i="21" s="1"/>
  <c r="E290" i="19"/>
  <c r="E290" i="23"/>
  <c r="D365" i="2"/>
  <c r="X300" i="26"/>
  <c r="M300" i="26" s="1"/>
  <c r="B300" i="26" s="1"/>
  <c r="C300" i="26" s="1"/>
  <c r="X300" i="27"/>
  <c r="M300" i="27" s="1"/>
  <c r="B300" i="27" s="1"/>
  <c r="C300" i="27" s="1"/>
  <c r="X300" i="24"/>
  <c r="M300" i="24" s="1"/>
  <c r="B300" i="24" s="1"/>
  <c r="C300" i="24" s="1"/>
  <c r="X300" i="25"/>
  <c r="M300" i="25" s="1"/>
  <c r="B300" i="25" s="1"/>
  <c r="C300" i="25" s="1"/>
  <c r="X300" i="21"/>
  <c r="M300" i="21" s="1"/>
  <c r="B300" i="21" s="1"/>
  <c r="C300" i="21" s="1"/>
  <c r="X300" i="22"/>
  <c r="M300" i="22" s="1"/>
  <c r="B300" i="22" s="1"/>
  <c r="C300" i="22" s="1"/>
  <c r="X300" i="23"/>
  <c r="M300" i="23" s="1"/>
  <c r="B300" i="23" s="1"/>
  <c r="C300" i="23" s="1"/>
  <c r="X300" i="20"/>
  <c r="M300" i="20" s="1"/>
  <c r="B300" i="20" s="1"/>
  <c r="C300" i="20" s="1"/>
  <c r="X300" i="19"/>
  <c r="M300" i="19" s="1"/>
  <c r="B300" i="19" s="1"/>
  <c r="C300" i="19" s="1"/>
  <c r="X300" i="17"/>
  <c r="M300" i="17" s="1"/>
  <c r="B300" i="17" s="1"/>
  <c r="C300" i="17" s="1"/>
  <c r="X300" i="18"/>
  <c r="M300" i="18" s="1"/>
  <c r="B300" i="18" s="1"/>
  <c r="C300" i="18" s="1"/>
  <c r="X300" i="1"/>
  <c r="M300" i="1" s="1"/>
  <c r="X315" i="27"/>
  <c r="M315" i="27" s="1"/>
  <c r="B315" i="27" s="1"/>
  <c r="C315" i="27" s="1"/>
  <c r="X315" i="26"/>
  <c r="M315" i="26" s="1"/>
  <c r="B315" i="26" s="1"/>
  <c r="C315" i="26" s="1"/>
  <c r="X315" i="23"/>
  <c r="M315" i="23" s="1"/>
  <c r="B315" i="23" s="1"/>
  <c r="C315" i="23" s="1"/>
  <c r="X315" i="25"/>
  <c r="M315" i="25" s="1"/>
  <c r="B315" i="25" s="1"/>
  <c r="C315" i="25" s="1"/>
  <c r="X315" i="24"/>
  <c r="M315" i="24" s="1"/>
  <c r="B315" i="24" s="1"/>
  <c r="C315" i="24" s="1"/>
  <c r="X315" i="21"/>
  <c r="M315" i="21" s="1"/>
  <c r="B315" i="21" s="1"/>
  <c r="C315" i="21" s="1"/>
  <c r="X315" i="22"/>
  <c r="M315" i="22" s="1"/>
  <c r="B315" i="22" s="1"/>
  <c r="C315" i="22" s="1"/>
  <c r="X315" i="20"/>
  <c r="M315" i="20" s="1"/>
  <c r="B315" i="20" s="1"/>
  <c r="C315" i="20" s="1"/>
  <c r="X315" i="17"/>
  <c r="M315" i="17" s="1"/>
  <c r="B315" i="17" s="1"/>
  <c r="C315" i="17" s="1"/>
  <c r="X315" i="19"/>
  <c r="M315" i="19" s="1"/>
  <c r="B315" i="19" s="1"/>
  <c r="C315" i="19" s="1"/>
  <c r="X315" i="18"/>
  <c r="M315" i="18" s="1"/>
  <c r="B315" i="18" s="1"/>
  <c r="C315" i="18" s="1"/>
  <c r="X315" i="1"/>
  <c r="M315" i="1" s="1"/>
  <c r="B315" i="1" s="1"/>
  <c r="C315" i="1" s="1"/>
  <c r="X311" i="27"/>
  <c r="M311" i="27" s="1"/>
  <c r="B311" i="27" s="1"/>
  <c r="C311" i="27" s="1"/>
  <c r="X311" i="26"/>
  <c r="M311" i="26" s="1"/>
  <c r="B311" i="26" s="1"/>
  <c r="C311" i="26" s="1"/>
  <c r="X311" i="25"/>
  <c r="M311" i="25" s="1"/>
  <c r="B311" i="25" s="1"/>
  <c r="C311" i="25" s="1"/>
  <c r="X311" i="24"/>
  <c r="M311" i="24" s="1"/>
  <c r="B311" i="24" s="1"/>
  <c r="C311" i="24" s="1"/>
  <c r="X311" i="23"/>
  <c r="M311" i="23" s="1"/>
  <c r="B311" i="23" s="1"/>
  <c r="C311" i="23" s="1"/>
  <c r="X311" i="20"/>
  <c r="M311" i="20" s="1"/>
  <c r="B311" i="20" s="1"/>
  <c r="C311" i="20" s="1"/>
  <c r="X311" i="19"/>
  <c r="M311" i="19" s="1"/>
  <c r="B311" i="19" s="1"/>
  <c r="C311" i="19" s="1"/>
  <c r="X311" i="22"/>
  <c r="M311" i="22" s="1"/>
  <c r="B311" i="22" s="1"/>
  <c r="C311" i="22" s="1"/>
  <c r="X311" i="21"/>
  <c r="M311" i="21" s="1"/>
  <c r="B311" i="21" s="1"/>
  <c r="C311" i="21" s="1"/>
  <c r="X311" i="18"/>
  <c r="M311" i="18" s="1"/>
  <c r="B311" i="18" s="1"/>
  <c r="C311" i="18" s="1"/>
  <c r="X311" i="17"/>
  <c r="M311" i="17" s="1"/>
  <c r="B311" i="17" s="1"/>
  <c r="C311" i="17" s="1"/>
  <c r="X311" i="1"/>
  <c r="M311" i="1" s="1"/>
  <c r="B311" i="1" s="1"/>
  <c r="C311" i="1" s="1"/>
  <c r="X316" i="27"/>
  <c r="M316" i="27" s="1"/>
  <c r="B316" i="27" s="1"/>
  <c r="C316" i="27" s="1"/>
  <c r="X316" i="26"/>
  <c r="M316" i="26" s="1"/>
  <c r="B316" i="26" s="1"/>
  <c r="C316" i="26" s="1"/>
  <c r="X316" i="23"/>
  <c r="M316" i="23" s="1"/>
  <c r="B316" i="23" s="1"/>
  <c r="C316" i="23" s="1"/>
  <c r="X316" i="25"/>
  <c r="M316" i="25" s="1"/>
  <c r="B316" i="25" s="1"/>
  <c r="C316" i="25" s="1"/>
  <c r="X316" i="24"/>
  <c r="M316" i="24" s="1"/>
  <c r="B316" i="24" s="1"/>
  <c r="C316" i="24" s="1"/>
  <c r="X316" i="21"/>
  <c r="M316" i="21" s="1"/>
  <c r="B316" i="21" s="1"/>
  <c r="C316" i="21" s="1"/>
  <c r="X316" i="22"/>
  <c r="M316" i="22" s="1"/>
  <c r="B316" i="22" s="1"/>
  <c r="C316" i="22" s="1"/>
  <c r="X316" i="20"/>
  <c r="M316" i="20" s="1"/>
  <c r="B316" i="20" s="1"/>
  <c r="C316" i="20" s="1"/>
  <c r="X316" i="17"/>
  <c r="M316" i="17" s="1"/>
  <c r="B316" i="17" s="1"/>
  <c r="C316" i="17" s="1"/>
  <c r="X316" i="18"/>
  <c r="M316" i="18" s="1"/>
  <c r="B316" i="18" s="1"/>
  <c r="C316" i="18" s="1"/>
  <c r="X316" i="19"/>
  <c r="M316" i="19" s="1"/>
  <c r="B316" i="19" s="1"/>
  <c r="C316" i="19" s="1"/>
  <c r="X316" i="1"/>
  <c r="M316" i="1" s="1"/>
  <c r="B316" i="1" s="1"/>
  <c r="C316" i="1" s="1"/>
  <c r="M314" i="20"/>
  <c r="B314" i="20" s="1"/>
  <c r="C314" i="20" s="1"/>
  <c r="M314" i="17"/>
  <c r="B314" i="17" s="1"/>
  <c r="C314" i="17" s="1"/>
  <c r="M314" i="26"/>
  <c r="B314" i="26" s="1"/>
  <c r="C314" i="26" s="1"/>
  <c r="M314" i="23"/>
  <c r="B314" i="23" s="1"/>
  <c r="C314" i="23" s="1"/>
  <c r="M314" i="18"/>
  <c r="B314" i="18" s="1"/>
  <c r="C314" i="18" s="1"/>
  <c r="M314" i="25"/>
  <c r="B314" i="25" s="1"/>
  <c r="C314" i="25" s="1"/>
  <c r="M314" i="1"/>
  <c r="B314" i="1" s="1"/>
  <c r="C314" i="1" s="1"/>
  <c r="M314" i="21"/>
  <c r="B314" i="21" s="1"/>
  <c r="C314" i="21" s="1"/>
  <c r="M314" i="22"/>
  <c r="B314" i="22" s="1"/>
  <c r="C314" i="22" s="1"/>
  <c r="M314" i="27"/>
  <c r="B314" i="27" s="1"/>
  <c r="C314" i="27" s="1"/>
  <c r="X320" i="27"/>
  <c r="X320" i="26"/>
  <c r="X320" i="25"/>
  <c r="X320" i="22"/>
  <c r="X320" i="24"/>
  <c r="X320" i="20"/>
  <c r="X320" i="18"/>
  <c r="X320" i="21"/>
  <c r="X320" i="23"/>
  <c r="X320" i="19"/>
  <c r="X320" i="17"/>
  <c r="X320" i="1"/>
  <c r="M314" i="19"/>
  <c r="B314" i="19" s="1"/>
  <c r="C314" i="19" s="1"/>
  <c r="M314" i="24"/>
  <c r="B314" i="24" s="1"/>
  <c r="C314" i="24" s="1"/>
  <c r="AO111" i="2"/>
  <c r="D350" i="2" l="1"/>
  <c r="AB106" i="2"/>
  <c r="AR105" i="2"/>
  <c r="F296" i="22"/>
  <c r="K296" i="22" s="1"/>
  <c r="F296" i="26"/>
  <c r="K296" i="26" s="1"/>
  <c r="E296" i="17"/>
  <c r="E296" i="18"/>
  <c r="F296" i="1"/>
  <c r="K296" i="1" s="1"/>
  <c r="E296" i="22"/>
  <c r="X295" i="23"/>
  <c r="M295" i="23" s="1"/>
  <c r="B295" i="23" s="1"/>
  <c r="C295" i="23" s="1"/>
  <c r="X295" i="17"/>
  <c r="M295" i="17" s="1"/>
  <c r="B295" i="17" s="1"/>
  <c r="C295" i="17" s="1"/>
  <c r="X295" i="1"/>
  <c r="M295" i="1" s="1"/>
  <c r="B295" i="1" s="1"/>
  <c r="C295" i="1" s="1"/>
  <c r="AC106" i="2"/>
  <c r="E296" i="26"/>
  <c r="E296" i="24"/>
  <c r="Y106" i="2"/>
  <c r="E296" i="25"/>
  <c r="F296" i="25"/>
  <c r="K296" i="25" s="1"/>
  <c r="X295" i="24"/>
  <c r="M295" i="24" s="1"/>
  <c r="B295" i="24" s="1"/>
  <c r="C295" i="24" s="1"/>
  <c r="X295" i="20"/>
  <c r="M295" i="20" s="1"/>
  <c r="B295" i="20" s="1"/>
  <c r="C295" i="20" s="1"/>
  <c r="X295" i="19"/>
  <c r="M295" i="19" s="1"/>
  <c r="B295" i="19" s="1"/>
  <c r="C295" i="19" s="1"/>
  <c r="AD105" i="2"/>
  <c r="AB105" i="2"/>
  <c r="F296" i="20"/>
  <c r="K296" i="20" s="1"/>
  <c r="F296" i="27"/>
  <c r="K296" i="27" s="1"/>
  <c r="F296" i="21"/>
  <c r="K296" i="21" s="1"/>
  <c r="F296" i="18"/>
  <c r="K296" i="18" s="1"/>
  <c r="E296" i="1"/>
  <c r="E296" i="20"/>
  <c r="X295" i="27"/>
  <c r="M295" i="27" s="1"/>
  <c r="B295" i="27" s="1"/>
  <c r="C295" i="27" s="1"/>
  <c r="X295" i="25"/>
  <c r="M295" i="25" s="1"/>
  <c r="B295" i="25" s="1"/>
  <c r="C295" i="25" s="1"/>
  <c r="X295" i="18"/>
  <c r="M295" i="18" s="1"/>
  <c r="B295" i="18" s="1"/>
  <c r="C295" i="18" s="1"/>
  <c r="AC105" i="2"/>
  <c r="AD104" i="2"/>
  <c r="AU105" i="2"/>
  <c r="F296" i="24"/>
  <c r="K296" i="24" s="1"/>
  <c r="F296" i="23"/>
  <c r="K296" i="23" s="1"/>
  <c r="AA105" i="2"/>
  <c r="AQ106" i="2"/>
  <c r="E296" i="27"/>
  <c r="F296" i="19"/>
  <c r="K296" i="19" s="1"/>
  <c r="AU104" i="2"/>
  <c r="Z106" i="2"/>
  <c r="E296" i="21"/>
  <c r="E296" i="19"/>
  <c r="X295" i="26"/>
  <c r="M295" i="26" s="1"/>
  <c r="B295" i="26" s="1"/>
  <c r="C295" i="26" s="1"/>
  <c r="X295" i="21"/>
  <c r="M295" i="21" s="1"/>
  <c r="B295" i="21" s="1"/>
  <c r="C295" i="21" s="1"/>
  <c r="X295" i="22"/>
  <c r="M295" i="22" s="1"/>
  <c r="B295" i="22" s="1"/>
  <c r="C295" i="22" s="1"/>
  <c r="Y105" i="2"/>
  <c r="AP105" i="2"/>
  <c r="E296" i="23"/>
  <c r="F296" i="17"/>
  <c r="K296" i="17" s="1"/>
  <c r="F302" i="21"/>
  <c r="K302" i="21" s="1"/>
  <c r="E302" i="26"/>
  <c r="E302" i="23"/>
  <c r="E302" i="19"/>
  <c r="E302" i="27"/>
  <c r="D371" i="2"/>
  <c r="Z105" i="2"/>
  <c r="AS106" i="2"/>
  <c r="G350" i="2"/>
  <c r="H350" i="2" s="1"/>
  <c r="I350" i="2" s="1"/>
  <c r="J350" i="2" s="1"/>
  <c r="K350" i="2" s="1"/>
  <c r="M350" i="2" s="1"/>
  <c r="N350" i="2" s="1"/>
  <c r="O350" i="2" s="1"/>
  <c r="P350" i="2" s="1"/>
  <c r="Q350" i="2"/>
  <c r="AC312" i="25"/>
  <c r="N312" i="25" s="1"/>
  <c r="AC312" i="21"/>
  <c r="N312" i="21" s="1"/>
  <c r="AC312" i="19"/>
  <c r="N312" i="19" s="1"/>
  <c r="AC312" i="17"/>
  <c r="N312" i="17" s="1"/>
  <c r="AC312" i="26"/>
  <c r="N312" i="26" s="1"/>
  <c r="AC312" i="27"/>
  <c r="N312" i="27" s="1"/>
  <c r="AC312" i="22"/>
  <c r="N312" i="22" s="1"/>
  <c r="AC312" i="23"/>
  <c r="N312" i="23" s="1"/>
  <c r="AC312" i="24"/>
  <c r="N312" i="24" s="1"/>
  <c r="AC312" i="20"/>
  <c r="N312" i="20" s="1"/>
  <c r="AC312" i="18"/>
  <c r="N312" i="18" s="1"/>
  <c r="AC312" i="1"/>
  <c r="N312" i="1" s="1"/>
  <c r="C362" i="2"/>
  <c r="M361" i="2"/>
  <c r="J361" i="2"/>
  <c r="R361" i="2"/>
  <c r="I361" i="2"/>
  <c r="K361" i="2"/>
  <c r="N361" i="2"/>
  <c r="O361" i="2" s="1"/>
  <c r="P361" i="2" s="1"/>
  <c r="H361" i="2"/>
  <c r="G361" i="2"/>
  <c r="L361" i="2"/>
  <c r="F361" i="2"/>
  <c r="Q361" i="2" s="1"/>
  <c r="AC322" i="27"/>
  <c r="N322" i="27" s="1"/>
  <c r="AC322" i="22"/>
  <c r="N322" i="22" s="1"/>
  <c r="AC322" i="20"/>
  <c r="N322" i="20" s="1"/>
  <c r="AC322" i="18"/>
  <c r="N322" i="18" s="1"/>
  <c r="AC322" i="26"/>
  <c r="N322" i="26" s="1"/>
  <c r="AC322" i="25"/>
  <c r="N322" i="25" s="1"/>
  <c r="AC322" i="23"/>
  <c r="N322" i="23" s="1"/>
  <c r="AC322" i="24"/>
  <c r="N322" i="24" s="1"/>
  <c r="AC322" i="21"/>
  <c r="N322" i="21" s="1"/>
  <c r="AC322" i="19"/>
  <c r="N322" i="19" s="1"/>
  <c r="AC322" i="17"/>
  <c r="N322" i="17" s="1"/>
  <c r="R371" i="2"/>
  <c r="AC322" i="1"/>
  <c r="N322" i="1" s="1"/>
  <c r="H371" i="2"/>
  <c r="F371" i="2"/>
  <c r="Q371" i="2" s="1"/>
  <c r="L371" i="2"/>
  <c r="K371" i="2"/>
  <c r="C372" i="2"/>
  <c r="I371" i="2"/>
  <c r="G371" i="2"/>
  <c r="M371" i="2"/>
  <c r="J371" i="2"/>
  <c r="N371" i="2"/>
  <c r="O371" i="2" s="1"/>
  <c r="P371" i="2" s="1"/>
  <c r="E302" i="18"/>
  <c r="E302" i="24"/>
  <c r="F302" i="17"/>
  <c r="K302" i="17" s="1"/>
  <c r="E302" i="1"/>
  <c r="E302" i="17"/>
  <c r="E302" i="20"/>
  <c r="F302" i="24"/>
  <c r="K302" i="24" s="1"/>
  <c r="AC307" i="26"/>
  <c r="N307" i="26" s="1"/>
  <c r="AC307" i="24"/>
  <c r="N307" i="24" s="1"/>
  <c r="AC307" i="27"/>
  <c r="N307" i="27" s="1"/>
  <c r="AC307" i="25"/>
  <c r="N307" i="25" s="1"/>
  <c r="AC307" i="22"/>
  <c r="N307" i="22" s="1"/>
  <c r="AC307" i="21"/>
  <c r="N307" i="21" s="1"/>
  <c r="AC307" i="23"/>
  <c r="N307" i="23" s="1"/>
  <c r="AC307" i="20"/>
  <c r="N307" i="20" s="1"/>
  <c r="AC307" i="19"/>
  <c r="N307" i="19" s="1"/>
  <c r="AC307" i="18"/>
  <c r="N307" i="18" s="1"/>
  <c r="AC307" i="17"/>
  <c r="N307" i="17" s="1"/>
  <c r="AC307" i="1"/>
  <c r="R356" i="2"/>
  <c r="F356" i="2"/>
  <c r="AA106" i="2"/>
  <c r="AC327" i="26"/>
  <c r="N327" i="26" s="1"/>
  <c r="AC327" i="27"/>
  <c r="N327" i="27" s="1"/>
  <c r="AC327" i="24"/>
  <c r="N327" i="24" s="1"/>
  <c r="AC327" i="23"/>
  <c r="N327" i="23" s="1"/>
  <c r="AC327" i="22"/>
  <c r="N327" i="22" s="1"/>
  <c r="AC327" i="25"/>
  <c r="N327" i="25" s="1"/>
  <c r="AC327" i="20"/>
  <c r="N327" i="20" s="1"/>
  <c r="AC327" i="17"/>
  <c r="N327" i="17" s="1"/>
  <c r="AC327" i="21"/>
  <c r="N327" i="21" s="1"/>
  <c r="AC327" i="19"/>
  <c r="N327" i="19" s="1"/>
  <c r="AC327" i="18"/>
  <c r="N327" i="18" s="1"/>
  <c r="AC327" i="1"/>
  <c r="N327" i="1" s="1"/>
  <c r="R376" i="2"/>
  <c r="I376" i="2"/>
  <c r="F376" i="2"/>
  <c r="Q376" i="2" s="1"/>
  <c r="G376" i="2"/>
  <c r="M376" i="2"/>
  <c r="C377" i="2"/>
  <c r="L376" i="2"/>
  <c r="N376" i="2"/>
  <c r="O376" i="2" s="1"/>
  <c r="P376" i="2" s="1"/>
  <c r="H376" i="2"/>
  <c r="K376" i="2"/>
  <c r="J376" i="2"/>
  <c r="AT105" i="2"/>
  <c r="AT106" i="2"/>
  <c r="X112" i="2"/>
  <c r="AR106" i="2"/>
  <c r="AC317" i="27"/>
  <c r="N317" i="27" s="1"/>
  <c r="AC317" i="26"/>
  <c r="N317" i="26" s="1"/>
  <c r="AC317" i="25"/>
  <c r="N317" i="25" s="1"/>
  <c r="AC317" i="23"/>
  <c r="N317" i="23" s="1"/>
  <c r="AC317" i="24"/>
  <c r="N317" i="24" s="1"/>
  <c r="AC317" i="22"/>
  <c r="N317" i="22" s="1"/>
  <c r="AC317" i="20"/>
  <c r="N317" i="20" s="1"/>
  <c r="AC317" i="21"/>
  <c r="N317" i="21" s="1"/>
  <c r="AC317" i="18"/>
  <c r="N317" i="18" s="1"/>
  <c r="AC317" i="17"/>
  <c r="N317" i="17" s="1"/>
  <c r="AC317" i="19"/>
  <c r="N317" i="19" s="1"/>
  <c r="AC317" i="1"/>
  <c r="N317" i="1" s="1"/>
  <c r="R366" i="2"/>
  <c r="I366" i="2"/>
  <c r="H366" i="2"/>
  <c r="J366" i="2"/>
  <c r="G366" i="2"/>
  <c r="M366" i="2"/>
  <c r="K366" i="2"/>
  <c r="N366" i="2"/>
  <c r="O366" i="2" s="1"/>
  <c r="P366" i="2" s="1"/>
  <c r="F366" i="2"/>
  <c r="Q366" i="2" s="1"/>
  <c r="L366" i="2"/>
  <c r="C367" i="2"/>
  <c r="AC332" i="21"/>
  <c r="N332" i="21" s="1"/>
  <c r="AC332" i="19"/>
  <c r="N332" i="19" s="1"/>
  <c r="AC332" i="17"/>
  <c r="N332" i="17" s="1"/>
  <c r="AC332" i="25"/>
  <c r="N332" i="25" s="1"/>
  <c r="AC332" i="26"/>
  <c r="N332" i="26" s="1"/>
  <c r="AC332" i="27"/>
  <c r="N332" i="27" s="1"/>
  <c r="AC332" i="22"/>
  <c r="N332" i="22" s="1"/>
  <c r="AC332" i="24"/>
  <c r="N332" i="24" s="1"/>
  <c r="AC332" i="23"/>
  <c r="N332" i="23" s="1"/>
  <c r="AC332" i="20"/>
  <c r="N332" i="20" s="1"/>
  <c r="AC332" i="18"/>
  <c r="N332" i="18" s="1"/>
  <c r="AC332" i="1"/>
  <c r="N332" i="1" s="1"/>
  <c r="R381" i="2"/>
  <c r="C387" i="2"/>
  <c r="N381" i="2"/>
  <c r="O381" i="2" s="1"/>
  <c r="P381" i="2" s="1"/>
  <c r="H381" i="2"/>
  <c r="K381" i="2"/>
  <c r="J381" i="2"/>
  <c r="I381" i="2"/>
  <c r="F381" i="2"/>
  <c r="Q381" i="2" s="1"/>
  <c r="C382" i="2"/>
  <c r="L381" i="2"/>
  <c r="G381" i="2"/>
  <c r="M381" i="2"/>
  <c r="F302" i="26"/>
  <c r="K302" i="26" s="1"/>
  <c r="F302" i="19"/>
  <c r="K302" i="19" s="1"/>
  <c r="F302" i="1"/>
  <c r="K302" i="1" s="1"/>
  <c r="F302" i="22"/>
  <c r="K302" i="22" s="1"/>
  <c r="F302" i="25"/>
  <c r="K302" i="25" s="1"/>
  <c r="AS105" i="2"/>
  <c r="D366" i="2"/>
  <c r="D372" i="2" s="1"/>
  <c r="D361" i="2"/>
  <c r="D367" i="2" s="1"/>
  <c r="X322" i="27"/>
  <c r="M322" i="27" s="1"/>
  <c r="B322" i="27" s="1"/>
  <c r="C322" i="27" s="1"/>
  <c r="X322" i="26"/>
  <c r="M322" i="26" s="1"/>
  <c r="B322" i="26" s="1"/>
  <c r="C322" i="26" s="1"/>
  <c r="X322" i="24"/>
  <c r="M322" i="24" s="1"/>
  <c r="B322" i="24" s="1"/>
  <c r="C322" i="24" s="1"/>
  <c r="X322" i="25"/>
  <c r="M322" i="25" s="1"/>
  <c r="B322" i="25" s="1"/>
  <c r="C322" i="25" s="1"/>
  <c r="X322" i="23"/>
  <c r="M322" i="23" s="1"/>
  <c r="B322" i="23" s="1"/>
  <c r="C322" i="23" s="1"/>
  <c r="X322" i="21"/>
  <c r="M322" i="21" s="1"/>
  <c r="B322" i="21" s="1"/>
  <c r="C322" i="21" s="1"/>
  <c r="X322" i="22"/>
  <c r="M322" i="22" s="1"/>
  <c r="B322" i="22" s="1"/>
  <c r="C322" i="22" s="1"/>
  <c r="X322" i="20"/>
  <c r="M322" i="20" s="1"/>
  <c r="B322" i="20" s="1"/>
  <c r="C322" i="20" s="1"/>
  <c r="X322" i="19"/>
  <c r="M322" i="19" s="1"/>
  <c r="B322" i="19" s="1"/>
  <c r="C322" i="19" s="1"/>
  <c r="X322" i="17"/>
  <c r="M322" i="17" s="1"/>
  <c r="B322" i="17" s="1"/>
  <c r="C322" i="17" s="1"/>
  <c r="X322" i="18"/>
  <c r="M322" i="18" s="1"/>
  <c r="B322" i="18" s="1"/>
  <c r="C322" i="18" s="1"/>
  <c r="X322" i="1"/>
  <c r="M322" i="1" s="1"/>
  <c r="B322" i="1" s="1"/>
  <c r="C322" i="1" s="1"/>
  <c r="X317" i="26"/>
  <c r="M317" i="26" s="1"/>
  <c r="B317" i="26" s="1"/>
  <c r="C317" i="26" s="1"/>
  <c r="X317" i="23"/>
  <c r="M317" i="23" s="1"/>
  <c r="B317" i="23" s="1"/>
  <c r="C317" i="23" s="1"/>
  <c r="X317" i="21"/>
  <c r="M317" i="21" s="1"/>
  <c r="B317" i="21" s="1"/>
  <c r="C317" i="21" s="1"/>
  <c r="X317" i="22"/>
  <c r="M317" i="22" s="1"/>
  <c r="B317" i="22" s="1"/>
  <c r="C317" i="22" s="1"/>
  <c r="X317" i="19"/>
  <c r="M317" i="19" s="1"/>
  <c r="B317" i="19" s="1"/>
  <c r="C317" i="19" s="1"/>
  <c r="X317" i="18"/>
  <c r="M317" i="18" s="1"/>
  <c r="B317" i="18" s="1"/>
  <c r="C317" i="18" s="1"/>
  <c r="X321" i="27"/>
  <c r="M321" i="27" s="1"/>
  <c r="B321" i="27" s="1"/>
  <c r="C321" i="27" s="1"/>
  <c r="X321" i="26"/>
  <c r="M321" i="26" s="1"/>
  <c r="B321" i="26" s="1"/>
  <c r="C321" i="26" s="1"/>
  <c r="X321" i="24"/>
  <c r="M321" i="24" s="1"/>
  <c r="B321" i="24" s="1"/>
  <c r="C321" i="24" s="1"/>
  <c r="X321" i="25"/>
  <c r="M321" i="25" s="1"/>
  <c r="B321" i="25" s="1"/>
  <c r="C321" i="25" s="1"/>
  <c r="X321" i="23"/>
  <c r="M321" i="23" s="1"/>
  <c r="B321" i="23" s="1"/>
  <c r="C321" i="23" s="1"/>
  <c r="X321" i="21"/>
  <c r="M321" i="21" s="1"/>
  <c r="B321" i="21" s="1"/>
  <c r="C321" i="21" s="1"/>
  <c r="X321" i="22"/>
  <c r="M321" i="22" s="1"/>
  <c r="B321" i="22" s="1"/>
  <c r="C321" i="22" s="1"/>
  <c r="X321" i="20"/>
  <c r="M321" i="20" s="1"/>
  <c r="B321" i="20" s="1"/>
  <c r="C321" i="20" s="1"/>
  <c r="X321" i="19"/>
  <c r="M321" i="19" s="1"/>
  <c r="B321" i="19" s="1"/>
  <c r="C321" i="19" s="1"/>
  <c r="X321" i="17"/>
  <c r="M321" i="17" s="1"/>
  <c r="B321" i="17" s="1"/>
  <c r="C321" i="17" s="1"/>
  <c r="X321" i="18"/>
  <c r="M321" i="18" s="1"/>
  <c r="B321" i="18" s="1"/>
  <c r="C321" i="18" s="1"/>
  <c r="X321" i="1"/>
  <c r="M321" i="1" s="1"/>
  <c r="B321" i="1" s="1"/>
  <c r="C321" i="1" s="1"/>
  <c r="X306" i="27"/>
  <c r="M306" i="27" s="1"/>
  <c r="B306" i="27" s="1"/>
  <c r="C306" i="27" s="1"/>
  <c r="X306" i="25"/>
  <c r="M306" i="25" s="1"/>
  <c r="B306" i="25" s="1"/>
  <c r="C306" i="25" s="1"/>
  <c r="X306" i="26"/>
  <c r="M306" i="26" s="1"/>
  <c r="B306" i="26" s="1"/>
  <c r="C306" i="26" s="1"/>
  <c r="X306" i="24"/>
  <c r="M306" i="24" s="1"/>
  <c r="B306" i="24" s="1"/>
  <c r="C306" i="24" s="1"/>
  <c r="X306" i="23"/>
  <c r="M306" i="23" s="1"/>
  <c r="B306" i="23" s="1"/>
  <c r="C306" i="23" s="1"/>
  <c r="X306" i="22"/>
  <c r="M306" i="22" s="1"/>
  <c r="B306" i="22" s="1"/>
  <c r="C306" i="22" s="1"/>
  <c r="X306" i="21"/>
  <c r="M306" i="21" s="1"/>
  <c r="B306" i="21" s="1"/>
  <c r="C306" i="21" s="1"/>
  <c r="X306" i="18"/>
  <c r="M306" i="18" s="1"/>
  <c r="B306" i="18" s="1"/>
  <c r="C306" i="18" s="1"/>
  <c r="X306" i="17"/>
  <c r="M306" i="17" s="1"/>
  <c r="B306" i="17" s="1"/>
  <c r="C306" i="17" s="1"/>
  <c r="X306" i="19"/>
  <c r="M306" i="19" s="1"/>
  <c r="B306" i="19" s="1"/>
  <c r="C306" i="19" s="1"/>
  <c r="X306" i="20"/>
  <c r="M306" i="20" s="1"/>
  <c r="B306" i="20" s="1"/>
  <c r="C306" i="20" s="1"/>
  <c r="X306" i="1"/>
  <c r="M306" i="1" s="1"/>
  <c r="M320" i="1"/>
  <c r="B320" i="1" s="1"/>
  <c r="C320" i="1" s="1"/>
  <c r="M320" i="21"/>
  <c r="B320" i="21" s="1"/>
  <c r="C320" i="21" s="1"/>
  <c r="M320" i="22"/>
  <c r="B320" i="22" s="1"/>
  <c r="C320" i="22" s="1"/>
  <c r="X326" i="27"/>
  <c r="X326" i="26"/>
  <c r="X326" i="25"/>
  <c r="X326" i="24"/>
  <c r="X326" i="22"/>
  <c r="X326" i="20"/>
  <c r="X326" i="17"/>
  <c r="X326" i="19"/>
  <c r="X326" i="18"/>
  <c r="X326" i="21"/>
  <c r="X326" i="23"/>
  <c r="X326" i="1"/>
  <c r="M320" i="23"/>
  <c r="B320" i="23" s="1"/>
  <c r="C320" i="23" s="1"/>
  <c r="M320" i="24"/>
  <c r="B320" i="24" s="1"/>
  <c r="C320" i="24" s="1"/>
  <c r="M320" i="27"/>
  <c r="B320" i="27" s="1"/>
  <c r="C320" i="27" s="1"/>
  <c r="M320" i="17"/>
  <c r="B320" i="17" s="1"/>
  <c r="C320" i="17" s="1"/>
  <c r="M320" i="18"/>
  <c r="B320" i="18" s="1"/>
  <c r="C320" i="18" s="1"/>
  <c r="M320" i="25"/>
  <c r="B320" i="25" s="1"/>
  <c r="C320" i="25" s="1"/>
  <c r="M320" i="19"/>
  <c r="B320" i="19" s="1"/>
  <c r="C320" i="19" s="1"/>
  <c r="M320" i="20"/>
  <c r="B320" i="20" s="1"/>
  <c r="C320" i="20" s="1"/>
  <c r="M320" i="26"/>
  <c r="B320" i="26" s="1"/>
  <c r="C320" i="26" s="1"/>
  <c r="AO112" i="2"/>
  <c r="B296" i="1"/>
  <c r="B56" i="1"/>
  <c r="B176" i="1"/>
  <c r="B116" i="1"/>
  <c r="B236" i="1"/>
  <c r="AC318" i="25" l="1"/>
  <c r="N318" i="25" s="1"/>
  <c r="AC318" i="24"/>
  <c r="N318" i="24" s="1"/>
  <c r="AC318" i="22"/>
  <c r="N318" i="22" s="1"/>
  <c r="AC318" i="20"/>
  <c r="N318" i="20" s="1"/>
  <c r="AC318" i="18"/>
  <c r="N318" i="18" s="1"/>
  <c r="AC318" i="27"/>
  <c r="N318" i="27" s="1"/>
  <c r="AC318" i="26"/>
  <c r="N318" i="26" s="1"/>
  <c r="AC318" i="23"/>
  <c r="N318" i="23" s="1"/>
  <c r="AC318" i="19"/>
  <c r="N318" i="19" s="1"/>
  <c r="AC318" i="21"/>
  <c r="N318" i="21" s="1"/>
  <c r="AC318" i="17"/>
  <c r="N318" i="17" s="1"/>
  <c r="AC318" i="1"/>
  <c r="N318" i="1" s="1"/>
  <c r="R367" i="2"/>
  <c r="G367" i="2"/>
  <c r="N367" i="2"/>
  <c r="O367" i="2" s="1"/>
  <c r="P367" i="2" s="1"/>
  <c r="L367" i="2"/>
  <c r="F367" i="2"/>
  <c r="Q367" i="2" s="1"/>
  <c r="C368" i="2"/>
  <c r="H367" i="2"/>
  <c r="M367" i="2"/>
  <c r="J367" i="2"/>
  <c r="I367" i="2"/>
  <c r="K367" i="2"/>
  <c r="X113" i="2"/>
  <c r="D377" i="2"/>
  <c r="D383" i="2" s="1"/>
  <c r="X317" i="17"/>
  <c r="M317" i="17" s="1"/>
  <c r="B317" i="17" s="1"/>
  <c r="C317" i="17" s="1"/>
  <c r="X317" i="24"/>
  <c r="M317" i="24" s="1"/>
  <c r="B317" i="24" s="1"/>
  <c r="C317" i="24" s="1"/>
  <c r="X317" i="27"/>
  <c r="M317" i="27" s="1"/>
  <c r="B317" i="27" s="1"/>
  <c r="C317" i="27" s="1"/>
  <c r="D373" i="2"/>
  <c r="Q356" i="2"/>
  <c r="G356" i="2"/>
  <c r="H356" i="2" s="1"/>
  <c r="I356" i="2" s="1"/>
  <c r="J356" i="2" s="1"/>
  <c r="K356" i="2" s="1"/>
  <c r="M356" i="2" s="1"/>
  <c r="N356" i="2" s="1"/>
  <c r="O356" i="2" s="1"/>
  <c r="P356" i="2" s="1"/>
  <c r="AC323" i="26"/>
  <c r="N323" i="26" s="1"/>
  <c r="AC323" i="24"/>
  <c r="N323" i="24" s="1"/>
  <c r="AC323" i="27"/>
  <c r="N323" i="27" s="1"/>
  <c r="AC323" i="23"/>
  <c r="N323" i="23" s="1"/>
  <c r="AC323" i="25"/>
  <c r="N323" i="25" s="1"/>
  <c r="AC323" i="21"/>
  <c r="N323" i="21" s="1"/>
  <c r="AC323" i="20"/>
  <c r="N323" i="20" s="1"/>
  <c r="AC323" i="22"/>
  <c r="N323" i="22" s="1"/>
  <c r="AC323" i="19"/>
  <c r="N323" i="19" s="1"/>
  <c r="AC323" i="18"/>
  <c r="N323" i="18" s="1"/>
  <c r="AC323" i="17"/>
  <c r="N323" i="17" s="1"/>
  <c r="AC323" i="1"/>
  <c r="N323" i="1" s="1"/>
  <c r="R372" i="2"/>
  <c r="N372" i="2"/>
  <c r="O372" i="2" s="1"/>
  <c r="P372" i="2" s="1"/>
  <c r="K372" i="2"/>
  <c r="M372" i="2"/>
  <c r="J372" i="2"/>
  <c r="G372" i="2"/>
  <c r="C373" i="2"/>
  <c r="I372" i="2"/>
  <c r="F372" i="2"/>
  <c r="Q372" i="2" s="1"/>
  <c r="H372" i="2"/>
  <c r="L372" i="2"/>
  <c r="F362" i="2"/>
  <c r="AC313" i="27"/>
  <c r="N313" i="27" s="1"/>
  <c r="AC313" i="25"/>
  <c r="N313" i="25" s="1"/>
  <c r="AC313" i="23"/>
  <c r="N313" i="23" s="1"/>
  <c r="AC313" i="26"/>
  <c r="N313" i="26" s="1"/>
  <c r="AC313" i="24"/>
  <c r="N313" i="24" s="1"/>
  <c r="AC313" i="22"/>
  <c r="N313" i="22" s="1"/>
  <c r="AC313" i="21"/>
  <c r="N313" i="21" s="1"/>
  <c r="AC313" i="20"/>
  <c r="N313" i="20" s="1"/>
  <c r="AC313" i="19"/>
  <c r="N313" i="19" s="1"/>
  <c r="AC313" i="17"/>
  <c r="N313" i="17" s="1"/>
  <c r="AC313" i="18"/>
  <c r="N313" i="18" s="1"/>
  <c r="AC313" i="1"/>
  <c r="N313" i="1" s="1"/>
  <c r="R362" i="2"/>
  <c r="D356" i="2"/>
  <c r="X301" i="26"/>
  <c r="M301" i="26" s="1"/>
  <c r="B301" i="26" s="1"/>
  <c r="C301" i="26" s="1"/>
  <c r="X301" i="21"/>
  <c r="M301" i="21" s="1"/>
  <c r="B301" i="21" s="1"/>
  <c r="C301" i="21" s="1"/>
  <c r="X301" i="20"/>
  <c r="M301" i="20" s="1"/>
  <c r="B301" i="20" s="1"/>
  <c r="C301" i="20" s="1"/>
  <c r="F302" i="27"/>
  <c r="K302" i="27" s="1"/>
  <c r="X301" i="25"/>
  <c r="M301" i="25" s="1"/>
  <c r="B301" i="25" s="1"/>
  <c r="C301" i="25" s="1"/>
  <c r="X301" i="17"/>
  <c r="M301" i="17" s="1"/>
  <c r="B301" i="17" s="1"/>
  <c r="C301" i="17" s="1"/>
  <c r="X301" i="1"/>
  <c r="M301" i="1" s="1"/>
  <c r="F302" i="20"/>
  <c r="K302" i="20" s="1"/>
  <c r="X301" i="27"/>
  <c r="M301" i="27" s="1"/>
  <c r="B301" i="27" s="1"/>
  <c r="C301" i="27" s="1"/>
  <c r="X301" i="22"/>
  <c r="M301" i="22" s="1"/>
  <c r="B301" i="22" s="1"/>
  <c r="C301" i="22" s="1"/>
  <c r="X301" i="19"/>
  <c r="M301" i="19" s="1"/>
  <c r="B301" i="19" s="1"/>
  <c r="C301" i="19" s="1"/>
  <c r="F302" i="18"/>
  <c r="K302" i="18" s="1"/>
  <c r="E302" i="22"/>
  <c r="X301" i="24"/>
  <c r="M301" i="24" s="1"/>
  <c r="B301" i="24" s="1"/>
  <c r="C301" i="24" s="1"/>
  <c r="X301" i="23"/>
  <c r="M301" i="23" s="1"/>
  <c r="B301" i="23" s="1"/>
  <c r="C301" i="23" s="1"/>
  <c r="X301" i="18"/>
  <c r="M301" i="18" s="1"/>
  <c r="B301" i="18" s="1"/>
  <c r="C301" i="18" s="1"/>
  <c r="E302" i="21"/>
  <c r="E302" i="25"/>
  <c r="F302" i="23"/>
  <c r="K302" i="23" s="1"/>
  <c r="AC333" i="27"/>
  <c r="N333" i="27" s="1"/>
  <c r="AC333" i="26"/>
  <c r="N333" i="26" s="1"/>
  <c r="AC333" i="25"/>
  <c r="N333" i="25" s="1"/>
  <c r="AC333" i="23"/>
  <c r="N333" i="23" s="1"/>
  <c r="AC333" i="24"/>
  <c r="N333" i="24" s="1"/>
  <c r="AC333" i="22"/>
  <c r="N333" i="22" s="1"/>
  <c r="AC333" i="21"/>
  <c r="N333" i="21" s="1"/>
  <c r="AC333" i="20"/>
  <c r="N333" i="20" s="1"/>
  <c r="AC333" i="18"/>
  <c r="N333" i="18" s="1"/>
  <c r="AC333" i="19"/>
  <c r="N333" i="19" s="1"/>
  <c r="AC333" i="17"/>
  <c r="N333" i="17" s="1"/>
  <c r="AC333" i="1"/>
  <c r="N333" i="1" s="1"/>
  <c r="R382" i="2"/>
  <c r="I382" i="2"/>
  <c r="N382" i="2"/>
  <c r="O382" i="2" s="1"/>
  <c r="P382" i="2" s="1"/>
  <c r="G382" i="2"/>
  <c r="C383" i="2"/>
  <c r="K382" i="2"/>
  <c r="L382" i="2"/>
  <c r="J382" i="2"/>
  <c r="H382" i="2"/>
  <c r="F382" i="2"/>
  <c r="Q382" i="2" s="1"/>
  <c r="M382" i="2"/>
  <c r="X317" i="1"/>
  <c r="M317" i="1" s="1"/>
  <c r="B317" i="1" s="1"/>
  <c r="C317" i="1" s="1"/>
  <c r="X317" i="20"/>
  <c r="M317" i="20" s="1"/>
  <c r="B317" i="20" s="1"/>
  <c r="C317" i="20" s="1"/>
  <c r="X317" i="25"/>
  <c r="M317" i="25" s="1"/>
  <c r="B317" i="25" s="1"/>
  <c r="C317" i="25" s="1"/>
  <c r="K387" i="2"/>
  <c r="AC338" i="26"/>
  <c r="N338" i="26" s="1"/>
  <c r="AC338" i="22"/>
  <c r="N338" i="22" s="1"/>
  <c r="AC338" i="20"/>
  <c r="N338" i="20" s="1"/>
  <c r="AC338" i="18"/>
  <c r="N338" i="18" s="1"/>
  <c r="AC338" i="25"/>
  <c r="N338" i="25" s="1"/>
  <c r="AC338" i="27"/>
  <c r="N338" i="27" s="1"/>
  <c r="AC338" i="24"/>
  <c r="N338" i="24" s="1"/>
  <c r="AC338" i="21"/>
  <c r="N338" i="21" s="1"/>
  <c r="AC338" i="23"/>
  <c r="N338" i="23" s="1"/>
  <c r="AC338" i="19"/>
  <c r="N338" i="19" s="1"/>
  <c r="AC338" i="17"/>
  <c r="N338" i="17" s="1"/>
  <c r="AC338" i="1"/>
  <c r="N338" i="1" s="1"/>
  <c r="M387" i="2"/>
  <c r="J387" i="2"/>
  <c r="N387" i="2"/>
  <c r="O387" i="2" s="1"/>
  <c r="P387" i="2" s="1"/>
  <c r="R387" i="2"/>
  <c r="C388" i="2"/>
  <c r="I387" i="2"/>
  <c r="F387" i="2"/>
  <c r="Q387" i="2" s="1"/>
  <c r="C393" i="2"/>
  <c r="H387" i="2"/>
  <c r="L387" i="2"/>
  <c r="G387" i="2"/>
  <c r="AC328" i="25"/>
  <c r="N328" i="25" s="1"/>
  <c r="AC328" i="21"/>
  <c r="N328" i="21" s="1"/>
  <c r="AC328" i="19"/>
  <c r="N328" i="19" s="1"/>
  <c r="AC328" i="17"/>
  <c r="N328" i="17" s="1"/>
  <c r="AC328" i="27"/>
  <c r="N328" i="27" s="1"/>
  <c r="AC328" i="26"/>
  <c r="N328" i="26" s="1"/>
  <c r="AC328" i="22"/>
  <c r="N328" i="22" s="1"/>
  <c r="AC328" i="23"/>
  <c r="N328" i="23" s="1"/>
  <c r="AC328" i="24"/>
  <c r="N328" i="24" s="1"/>
  <c r="AC328" i="20"/>
  <c r="N328" i="20" s="1"/>
  <c r="AC328" i="18"/>
  <c r="N328" i="18" s="1"/>
  <c r="AC328" i="1"/>
  <c r="N328" i="1" s="1"/>
  <c r="R377" i="2"/>
  <c r="G377" i="2"/>
  <c r="F377" i="2"/>
  <c r="Q377" i="2" s="1"/>
  <c r="I377" i="2"/>
  <c r="N377" i="2"/>
  <c r="O377" i="2" s="1"/>
  <c r="P377" i="2" s="1"/>
  <c r="L377" i="2"/>
  <c r="M377" i="2"/>
  <c r="K377" i="2"/>
  <c r="J377" i="2"/>
  <c r="H377" i="2"/>
  <c r="C378" i="2"/>
  <c r="D382" i="2"/>
  <c r="D388" i="2" s="1"/>
  <c r="D387" i="2"/>
  <c r="D393" i="2" s="1"/>
  <c r="X312" i="27"/>
  <c r="M312" i="27" s="1"/>
  <c r="B312" i="27" s="1"/>
  <c r="C312" i="27" s="1"/>
  <c r="X312" i="26"/>
  <c r="M312" i="26" s="1"/>
  <c r="B312" i="26" s="1"/>
  <c r="C312" i="26" s="1"/>
  <c r="X312" i="25"/>
  <c r="M312" i="25" s="1"/>
  <c r="B312" i="25" s="1"/>
  <c r="C312" i="25" s="1"/>
  <c r="X312" i="24"/>
  <c r="M312" i="24" s="1"/>
  <c r="B312" i="24" s="1"/>
  <c r="C312" i="24" s="1"/>
  <c r="X312" i="23"/>
  <c r="M312" i="23" s="1"/>
  <c r="B312" i="23" s="1"/>
  <c r="C312" i="23" s="1"/>
  <c r="X312" i="20"/>
  <c r="M312" i="20" s="1"/>
  <c r="B312" i="20" s="1"/>
  <c r="C312" i="20" s="1"/>
  <c r="X312" i="19"/>
  <c r="M312" i="19" s="1"/>
  <c r="B312" i="19" s="1"/>
  <c r="C312" i="19" s="1"/>
  <c r="X312" i="21"/>
  <c r="M312" i="21" s="1"/>
  <c r="B312" i="21" s="1"/>
  <c r="C312" i="21" s="1"/>
  <c r="X312" i="18"/>
  <c r="M312" i="18" s="1"/>
  <c r="B312" i="18" s="1"/>
  <c r="C312" i="18" s="1"/>
  <c r="X312" i="22"/>
  <c r="M312" i="22" s="1"/>
  <c r="B312" i="22" s="1"/>
  <c r="C312" i="22" s="1"/>
  <c r="X312" i="17"/>
  <c r="M312" i="17" s="1"/>
  <c r="B312" i="17" s="1"/>
  <c r="C312" i="17" s="1"/>
  <c r="X312" i="1"/>
  <c r="M312" i="1" s="1"/>
  <c r="B312" i="1" s="1"/>
  <c r="C312" i="1" s="1"/>
  <c r="X327" i="27"/>
  <c r="M327" i="27" s="1"/>
  <c r="B327" i="27" s="1"/>
  <c r="C327" i="27" s="1"/>
  <c r="X327" i="26"/>
  <c r="M327" i="26" s="1"/>
  <c r="B327" i="26" s="1"/>
  <c r="C327" i="26" s="1"/>
  <c r="X327" i="25"/>
  <c r="M327" i="25" s="1"/>
  <c r="B327" i="25" s="1"/>
  <c r="C327" i="25" s="1"/>
  <c r="X327" i="24"/>
  <c r="M327" i="24" s="1"/>
  <c r="B327" i="24" s="1"/>
  <c r="C327" i="24" s="1"/>
  <c r="X327" i="22"/>
  <c r="M327" i="22" s="1"/>
  <c r="B327" i="22" s="1"/>
  <c r="C327" i="22" s="1"/>
  <c r="X327" i="23"/>
  <c r="M327" i="23" s="1"/>
  <c r="B327" i="23" s="1"/>
  <c r="C327" i="23" s="1"/>
  <c r="X327" i="18"/>
  <c r="M327" i="18" s="1"/>
  <c r="B327" i="18" s="1"/>
  <c r="C327" i="18" s="1"/>
  <c r="X327" i="20"/>
  <c r="M327" i="20" s="1"/>
  <c r="B327" i="20" s="1"/>
  <c r="C327" i="20" s="1"/>
  <c r="X327" i="21"/>
  <c r="M327" i="21" s="1"/>
  <c r="B327" i="21" s="1"/>
  <c r="C327" i="21" s="1"/>
  <c r="X327" i="19"/>
  <c r="M327" i="19" s="1"/>
  <c r="B327" i="19" s="1"/>
  <c r="C327" i="19" s="1"/>
  <c r="X327" i="17"/>
  <c r="M327" i="17" s="1"/>
  <c r="B327" i="17" s="1"/>
  <c r="C327" i="17" s="1"/>
  <c r="X327" i="1"/>
  <c r="M327" i="1" s="1"/>
  <c r="B327" i="1" s="1"/>
  <c r="C327" i="1" s="1"/>
  <c r="X323" i="27"/>
  <c r="M323" i="27" s="1"/>
  <c r="B323" i="27" s="1"/>
  <c r="C323" i="27" s="1"/>
  <c r="X323" i="26"/>
  <c r="M323" i="26" s="1"/>
  <c r="B323" i="26" s="1"/>
  <c r="C323" i="26" s="1"/>
  <c r="X323" i="24"/>
  <c r="M323" i="24" s="1"/>
  <c r="B323" i="24" s="1"/>
  <c r="C323" i="24" s="1"/>
  <c r="X323" i="25"/>
  <c r="M323" i="25" s="1"/>
  <c r="B323" i="25" s="1"/>
  <c r="C323" i="25" s="1"/>
  <c r="X323" i="23"/>
  <c r="M323" i="23" s="1"/>
  <c r="B323" i="23" s="1"/>
  <c r="C323" i="23" s="1"/>
  <c r="X323" i="21"/>
  <c r="M323" i="21" s="1"/>
  <c r="B323" i="21" s="1"/>
  <c r="C323" i="21" s="1"/>
  <c r="X323" i="22"/>
  <c r="M323" i="22" s="1"/>
  <c r="B323" i="22" s="1"/>
  <c r="C323" i="22" s="1"/>
  <c r="X323" i="20"/>
  <c r="M323" i="20" s="1"/>
  <c r="B323" i="20" s="1"/>
  <c r="C323" i="20" s="1"/>
  <c r="X323" i="17"/>
  <c r="M323" i="17" s="1"/>
  <c r="B323" i="17" s="1"/>
  <c r="C323" i="17" s="1"/>
  <c r="X323" i="19"/>
  <c r="M323" i="19" s="1"/>
  <c r="B323" i="19" s="1"/>
  <c r="C323" i="19" s="1"/>
  <c r="X323" i="18"/>
  <c r="M323" i="18" s="1"/>
  <c r="B323" i="18" s="1"/>
  <c r="C323" i="18" s="1"/>
  <c r="X323" i="1"/>
  <c r="M323" i="1" s="1"/>
  <c r="B323" i="1" s="1"/>
  <c r="C323" i="1" s="1"/>
  <c r="X328" i="25"/>
  <c r="M328" i="25" s="1"/>
  <c r="B328" i="25" s="1"/>
  <c r="C328" i="25" s="1"/>
  <c r="X328" i="18"/>
  <c r="M328" i="18" s="1"/>
  <c r="B328" i="18" s="1"/>
  <c r="C328" i="18" s="1"/>
  <c r="X328" i="17"/>
  <c r="M328" i="17" s="1"/>
  <c r="B328" i="17" s="1"/>
  <c r="C328" i="17" s="1"/>
  <c r="M326" i="23"/>
  <c r="B326" i="23" s="1"/>
  <c r="C326" i="23" s="1"/>
  <c r="M326" i="17"/>
  <c r="B326" i="17" s="1"/>
  <c r="C326" i="17" s="1"/>
  <c r="M326" i="25"/>
  <c r="B326" i="25" s="1"/>
  <c r="C326" i="25" s="1"/>
  <c r="M326" i="21"/>
  <c r="B326" i="21" s="1"/>
  <c r="C326" i="21" s="1"/>
  <c r="M326" i="20"/>
  <c r="B326" i="20" s="1"/>
  <c r="C326" i="20" s="1"/>
  <c r="M326" i="26"/>
  <c r="B326" i="26" s="1"/>
  <c r="C326" i="26" s="1"/>
  <c r="X332" i="27"/>
  <c r="X332" i="26"/>
  <c r="X332" i="25"/>
  <c r="X332" i="22"/>
  <c r="X332" i="24"/>
  <c r="X332" i="20"/>
  <c r="X332" i="21"/>
  <c r="X332" i="23"/>
  <c r="X332" i="18"/>
  <c r="X332" i="17"/>
  <c r="X332" i="19"/>
  <c r="X332" i="1"/>
  <c r="M326" i="18"/>
  <c r="B326" i="18" s="1"/>
  <c r="C326" i="18" s="1"/>
  <c r="M326" i="22"/>
  <c r="B326" i="22" s="1"/>
  <c r="C326" i="22" s="1"/>
  <c r="M326" i="27"/>
  <c r="B326" i="27" s="1"/>
  <c r="C326" i="27" s="1"/>
  <c r="M326" i="1"/>
  <c r="B326" i="1" s="1"/>
  <c r="C326" i="1" s="1"/>
  <c r="M326" i="19"/>
  <c r="B326" i="19" s="1"/>
  <c r="C326" i="19" s="1"/>
  <c r="M326" i="24"/>
  <c r="B326" i="24" s="1"/>
  <c r="C326" i="24" s="1"/>
  <c r="AO113" i="2"/>
  <c r="N176" i="1"/>
  <c r="C176" i="1"/>
  <c r="N296" i="1"/>
  <c r="C296" i="1"/>
  <c r="N236" i="1"/>
  <c r="C236" i="1"/>
  <c r="AL8" i="1"/>
  <c r="C56" i="1"/>
  <c r="N56" i="1"/>
  <c r="B297" i="1"/>
  <c r="B177" i="1"/>
  <c r="B237" i="1"/>
  <c r="B57" i="1"/>
  <c r="B117" i="1"/>
  <c r="N116" i="1"/>
  <c r="C116" i="1"/>
  <c r="D362" i="2" l="1"/>
  <c r="AS107" i="2"/>
  <c r="Z108" i="2"/>
  <c r="AQ107" i="2"/>
  <c r="F308" i="17"/>
  <c r="K308" i="17" s="1"/>
  <c r="X307" i="26"/>
  <c r="M307" i="26" s="1"/>
  <c r="B307" i="26" s="1"/>
  <c r="C307" i="26" s="1"/>
  <c r="X307" i="21"/>
  <c r="M307" i="21" s="1"/>
  <c r="B307" i="21" s="1"/>
  <c r="C307" i="21" s="1"/>
  <c r="X307" i="19"/>
  <c r="M307" i="19" s="1"/>
  <c r="B307" i="19" s="1"/>
  <c r="C307" i="19" s="1"/>
  <c r="E308" i="21"/>
  <c r="F308" i="22"/>
  <c r="K308" i="22" s="1"/>
  <c r="F308" i="25"/>
  <c r="K308" i="25" s="1"/>
  <c r="E308" i="1"/>
  <c r="F308" i="20"/>
  <c r="K308" i="20" s="1"/>
  <c r="F308" i="26"/>
  <c r="K308" i="26" s="1"/>
  <c r="AB108" i="2"/>
  <c r="AA108" i="2"/>
  <c r="AP107" i="2"/>
  <c r="AP108" i="2"/>
  <c r="F308" i="18"/>
  <c r="K308" i="18" s="1"/>
  <c r="E308" i="27"/>
  <c r="AU106" i="2"/>
  <c r="AU107" i="2"/>
  <c r="AC108" i="2"/>
  <c r="AD107" i="2"/>
  <c r="Y107" i="2"/>
  <c r="E314" i="19"/>
  <c r="X307" i="24"/>
  <c r="M307" i="24" s="1"/>
  <c r="B307" i="24" s="1"/>
  <c r="C307" i="24" s="1"/>
  <c r="X307" i="18"/>
  <c r="M307" i="18" s="1"/>
  <c r="B307" i="18" s="1"/>
  <c r="C307" i="18" s="1"/>
  <c r="X307" i="1"/>
  <c r="M307" i="1" s="1"/>
  <c r="F308" i="19"/>
  <c r="K308" i="19" s="1"/>
  <c r="F308" i="1"/>
  <c r="K308" i="1" s="1"/>
  <c r="E308" i="20"/>
  <c r="F308" i="23"/>
  <c r="K308" i="23" s="1"/>
  <c r="E308" i="22"/>
  <c r="E308" i="24"/>
  <c r="F308" i="24"/>
  <c r="K308" i="24" s="1"/>
  <c r="Z107" i="2"/>
  <c r="AR108" i="2"/>
  <c r="E308" i="19"/>
  <c r="X307" i="25"/>
  <c r="M307" i="25" s="1"/>
  <c r="B307" i="25" s="1"/>
  <c r="C307" i="25" s="1"/>
  <c r="X307" i="22"/>
  <c r="M307" i="22" s="1"/>
  <c r="B307" i="22" s="1"/>
  <c r="C307" i="22" s="1"/>
  <c r="X307" i="20"/>
  <c r="M307" i="20" s="1"/>
  <c r="B307" i="20" s="1"/>
  <c r="C307" i="20" s="1"/>
  <c r="E308" i="18"/>
  <c r="E308" i="17"/>
  <c r="AA107" i="2"/>
  <c r="AC107" i="2"/>
  <c r="Y108" i="2"/>
  <c r="X307" i="27"/>
  <c r="M307" i="27" s="1"/>
  <c r="B307" i="27" s="1"/>
  <c r="C307" i="27" s="1"/>
  <c r="X307" i="23"/>
  <c r="M307" i="23" s="1"/>
  <c r="B307" i="23" s="1"/>
  <c r="C307" i="23" s="1"/>
  <c r="X307" i="17"/>
  <c r="M307" i="17" s="1"/>
  <c r="B307" i="17" s="1"/>
  <c r="C307" i="17" s="1"/>
  <c r="E308" i="23"/>
  <c r="E308" i="26"/>
  <c r="F308" i="27"/>
  <c r="K308" i="27" s="1"/>
  <c r="AR107" i="2"/>
  <c r="AB107" i="2"/>
  <c r="F308" i="21"/>
  <c r="K308" i="21" s="1"/>
  <c r="E308" i="25"/>
  <c r="E314" i="21"/>
  <c r="E314" i="24"/>
  <c r="F314" i="1"/>
  <c r="K314" i="1" s="1"/>
  <c r="F314" i="21"/>
  <c r="K314" i="21" s="1"/>
  <c r="E314" i="26"/>
  <c r="AT107" i="2"/>
  <c r="AS108" i="2"/>
  <c r="AC344" i="27"/>
  <c r="N344" i="27" s="1"/>
  <c r="AC344" i="26"/>
  <c r="N344" i="26" s="1"/>
  <c r="AC344" i="25"/>
  <c r="N344" i="25" s="1"/>
  <c r="AC344" i="21"/>
  <c r="N344" i="21" s="1"/>
  <c r="AC344" i="19"/>
  <c r="N344" i="19" s="1"/>
  <c r="AC344" i="17"/>
  <c r="N344" i="17" s="1"/>
  <c r="AC344" i="23"/>
  <c r="N344" i="23" s="1"/>
  <c r="AC344" i="22"/>
  <c r="N344" i="22" s="1"/>
  <c r="AC344" i="24"/>
  <c r="N344" i="24" s="1"/>
  <c r="AC344" i="20"/>
  <c r="N344" i="20" s="1"/>
  <c r="AC344" i="18"/>
  <c r="N344" i="18" s="1"/>
  <c r="AC344" i="1"/>
  <c r="N344" i="1" s="1"/>
  <c r="R393" i="2"/>
  <c r="K393" i="2"/>
  <c r="L393" i="2"/>
  <c r="F393" i="2"/>
  <c r="Q393" i="2" s="1"/>
  <c r="G393" i="2"/>
  <c r="H393" i="2"/>
  <c r="M393" i="2"/>
  <c r="J393" i="2"/>
  <c r="C399" i="2"/>
  <c r="N393" i="2"/>
  <c r="O393" i="2" s="1"/>
  <c r="P393" i="2" s="1"/>
  <c r="C394" i="2"/>
  <c r="I393" i="2"/>
  <c r="X114" i="2"/>
  <c r="F368" i="2"/>
  <c r="AC319" i="26"/>
  <c r="N319" i="26" s="1"/>
  <c r="AC319" i="24"/>
  <c r="N319" i="24" s="1"/>
  <c r="AC319" i="27"/>
  <c r="N319" i="27" s="1"/>
  <c r="AC319" i="25"/>
  <c r="N319" i="25" s="1"/>
  <c r="AC319" i="23"/>
  <c r="N319" i="23" s="1"/>
  <c r="AC319" i="22"/>
  <c r="N319" i="22" s="1"/>
  <c r="AC319" i="21"/>
  <c r="N319" i="21" s="1"/>
  <c r="AC319" i="20"/>
  <c r="N319" i="20" s="1"/>
  <c r="AC319" i="19"/>
  <c r="N319" i="19" s="1"/>
  <c r="AC319" i="17"/>
  <c r="N319" i="17" s="1"/>
  <c r="AC319" i="18"/>
  <c r="N319" i="18" s="1"/>
  <c r="AC319" i="1"/>
  <c r="N319" i="1" s="1"/>
  <c r="R368" i="2"/>
  <c r="D394" i="2"/>
  <c r="AC339" i="26"/>
  <c r="N339" i="26" s="1"/>
  <c r="AC339" i="24"/>
  <c r="N339" i="24" s="1"/>
  <c r="AC339" i="27"/>
  <c r="N339" i="27" s="1"/>
  <c r="AC339" i="25"/>
  <c r="N339" i="25" s="1"/>
  <c r="AC339" i="23"/>
  <c r="N339" i="23" s="1"/>
  <c r="AC339" i="22"/>
  <c r="N339" i="22" s="1"/>
  <c r="AC339" i="21"/>
  <c r="N339" i="21" s="1"/>
  <c r="AC339" i="20"/>
  <c r="N339" i="20" s="1"/>
  <c r="AC339" i="19"/>
  <c r="N339" i="19" s="1"/>
  <c r="AC339" i="18"/>
  <c r="N339" i="18" s="1"/>
  <c r="AC339" i="17"/>
  <c r="N339" i="17" s="1"/>
  <c r="AC339" i="1"/>
  <c r="N339" i="1" s="1"/>
  <c r="K388" i="2"/>
  <c r="R388" i="2"/>
  <c r="H388" i="2"/>
  <c r="C389" i="2"/>
  <c r="L388" i="2"/>
  <c r="M388" i="2"/>
  <c r="J388" i="2"/>
  <c r="I388" i="2"/>
  <c r="F388" i="2"/>
  <c r="Q388" i="2" s="1"/>
  <c r="N388" i="2"/>
  <c r="O388" i="2" s="1"/>
  <c r="P388" i="2" s="1"/>
  <c r="G388" i="2"/>
  <c r="X328" i="19"/>
  <c r="M328" i="19" s="1"/>
  <c r="B328" i="19" s="1"/>
  <c r="C328" i="19" s="1"/>
  <c r="X328" i="23"/>
  <c r="M328" i="23" s="1"/>
  <c r="B328" i="23" s="1"/>
  <c r="C328" i="23" s="1"/>
  <c r="X328" i="26"/>
  <c r="M328" i="26" s="1"/>
  <c r="B328" i="26" s="1"/>
  <c r="C328" i="26" s="1"/>
  <c r="X328" i="20"/>
  <c r="M328" i="20" s="1"/>
  <c r="B328" i="20" s="1"/>
  <c r="C328" i="20" s="1"/>
  <c r="X328" i="22"/>
  <c r="M328" i="22" s="1"/>
  <c r="B328" i="22" s="1"/>
  <c r="C328" i="22" s="1"/>
  <c r="X328" i="27"/>
  <c r="M328" i="27" s="1"/>
  <c r="B328" i="27" s="1"/>
  <c r="C328" i="27" s="1"/>
  <c r="E314" i="17"/>
  <c r="F314" i="18"/>
  <c r="K314" i="18" s="1"/>
  <c r="F314" i="24"/>
  <c r="K314" i="24" s="1"/>
  <c r="F314" i="25"/>
  <c r="K314" i="25" s="1"/>
  <c r="E314" i="1"/>
  <c r="F314" i="20"/>
  <c r="K314" i="20" s="1"/>
  <c r="AC329" i="27"/>
  <c r="N329" i="27" s="1"/>
  <c r="AC329" i="25"/>
  <c r="N329" i="25" s="1"/>
  <c r="AC329" i="23"/>
  <c r="N329" i="23" s="1"/>
  <c r="AC329" i="26"/>
  <c r="N329" i="26" s="1"/>
  <c r="AC329" i="22"/>
  <c r="N329" i="22" s="1"/>
  <c r="AC329" i="24"/>
  <c r="N329" i="24" s="1"/>
  <c r="AC329" i="21"/>
  <c r="N329" i="21" s="1"/>
  <c r="AC329" i="20"/>
  <c r="N329" i="20" s="1"/>
  <c r="AC329" i="19"/>
  <c r="N329" i="19" s="1"/>
  <c r="AC329" i="18"/>
  <c r="N329" i="18" s="1"/>
  <c r="AC329" i="17"/>
  <c r="N329" i="17" s="1"/>
  <c r="AC329" i="1"/>
  <c r="N329" i="1" s="1"/>
  <c r="R378" i="2"/>
  <c r="M378" i="2"/>
  <c r="J378" i="2"/>
  <c r="K378" i="2"/>
  <c r="N378" i="2"/>
  <c r="O378" i="2" s="1"/>
  <c r="P378" i="2" s="1"/>
  <c r="I378" i="2"/>
  <c r="F378" i="2"/>
  <c r="Q378" i="2" s="1"/>
  <c r="L378" i="2"/>
  <c r="C379" i="2"/>
  <c r="D379" i="2" s="1"/>
  <c r="H378" i="2"/>
  <c r="G378" i="2"/>
  <c r="Q362" i="2"/>
  <c r="G362" i="2"/>
  <c r="H362" i="2" s="1"/>
  <c r="I362" i="2" s="1"/>
  <c r="J362" i="2" s="1"/>
  <c r="K362" i="2" s="1"/>
  <c r="M362" i="2" s="1"/>
  <c r="N362" i="2" s="1"/>
  <c r="O362" i="2" s="1"/>
  <c r="P362" i="2" s="1"/>
  <c r="AT108" i="2"/>
  <c r="X328" i="1"/>
  <c r="M328" i="1" s="1"/>
  <c r="B328" i="1" s="1"/>
  <c r="C328" i="1" s="1"/>
  <c r="X328" i="21"/>
  <c r="M328" i="21" s="1"/>
  <c r="B328" i="21" s="1"/>
  <c r="C328" i="21" s="1"/>
  <c r="X328" i="24"/>
  <c r="M328" i="24" s="1"/>
  <c r="B328" i="24" s="1"/>
  <c r="C328" i="24" s="1"/>
  <c r="E314" i="27"/>
  <c r="F314" i="22"/>
  <c r="K314" i="22" s="1"/>
  <c r="E314" i="23"/>
  <c r="F314" i="27"/>
  <c r="K314" i="27" s="1"/>
  <c r="F314" i="26"/>
  <c r="K314" i="26" s="1"/>
  <c r="E314" i="18"/>
  <c r="D399" i="2"/>
  <c r="AC334" i="25"/>
  <c r="N334" i="25" s="1"/>
  <c r="AC334" i="24"/>
  <c r="N334" i="24" s="1"/>
  <c r="AC334" i="22"/>
  <c r="N334" i="22" s="1"/>
  <c r="AC334" i="20"/>
  <c r="N334" i="20" s="1"/>
  <c r="AC334" i="18"/>
  <c r="N334" i="18" s="1"/>
  <c r="AC334" i="27"/>
  <c r="N334" i="27" s="1"/>
  <c r="AC334" i="26"/>
  <c r="N334" i="26" s="1"/>
  <c r="AC334" i="23"/>
  <c r="N334" i="23" s="1"/>
  <c r="AC334" i="19"/>
  <c r="N334" i="19" s="1"/>
  <c r="AC334" i="21"/>
  <c r="N334" i="21" s="1"/>
  <c r="AC334" i="17"/>
  <c r="N334" i="17" s="1"/>
  <c r="AC334" i="1"/>
  <c r="N334" i="1" s="1"/>
  <c r="R383" i="2"/>
  <c r="C384" i="2"/>
  <c r="L383" i="2"/>
  <c r="K383" i="2"/>
  <c r="M383" i="2"/>
  <c r="G383" i="2"/>
  <c r="I383" i="2"/>
  <c r="N383" i="2"/>
  <c r="O383" i="2" s="1"/>
  <c r="P383" i="2" s="1"/>
  <c r="H383" i="2"/>
  <c r="J383" i="2"/>
  <c r="F383" i="2"/>
  <c r="Q383" i="2" s="1"/>
  <c r="AC324" i="27"/>
  <c r="N324" i="27" s="1"/>
  <c r="AC324" i="26"/>
  <c r="N324" i="26" s="1"/>
  <c r="AC324" i="24"/>
  <c r="N324" i="24" s="1"/>
  <c r="AC324" i="23"/>
  <c r="N324" i="23" s="1"/>
  <c r="AC324" i="21"/>
  <c r="N324" i="21" s="1"/>
  <c r="AC324" i="19"/>
  <c r="N324" i="19" s="1"/>
  <c r="AC324" i="17"/>
  <c r="N324" i="17" s="1"/>
  <c r="AC324" i="22"/>
  <c r="N324" i="22" s="1"/>
  <c r="AC324" i="25"/>
  <c r="N324" i="25" s="1"/>
  <c r="AC324" i="20"/>
  <c r="N324" i="20" s="1"/>
  <c r="AC324" i="18"/>
  <c r="N324" i="18" s="1"/>
  <c r="AC324" i="1"/>
  <c r="N324" i="1" s="1"/>
  <c r="L373" i="2"/>
  <c r="M373" i="2"/>
  <c r="K373" i="2"/>
  <c r="J373" i="2"/>
  <c r="F373" i="2"/>
  <c r="Q373" i="2" s="1"/>
  <c r="H373" i="2"/>
  <c r="C374" i="2"/>
  <c r="N373" i="2"/>
  <c r="O373" i="2" s="1"/>
  <c r="P373" i="2" s="1"/>
  <c r="G373" i="2"/>
  <c r="I373" i="2"/>
  <c r="R373" i="2"/>
  <c r="D378" i="2"/>
  <c r="D384" i="2" s="1"/>
  <c r="X334" i="27"/>
  <c r="M334" i="27" s="1"/>
  <c r="B334" i="27" s="1"/>
  <c r="C334" i="27" s="1"/>
  <c r="X334" i="26"/>
  <c r="M334" i="26" s="1"/>
  <c r="B334" i="26" s="1"/>
  <c r="C334" i="26" s="1"/>
  <c r="X334" i="25"/>
  <c r="M334" i="25" s="1"/>
  <c r="B334" i="25" s="1"/>
  <c r="C334" i="25" s="1"/>
  <c r="X334" i="23"/>
  <c r="M334" i="23" s="1"/>
  <c r="B334" i="23" s="1"/>
  <c r="C334" i="23" s="1"/>
  <c r="X334" i="21"/>
  <c r="M334" i="21" s="1"/>
  <c r="B334" i="21" s="1"/>
  <c r="C334" i="21" s="1"/>
  <c r="X334" i="20"/>
  <c r="M334" i="20" s="1"/>
  <c r="B334" i="20" s="1"/>
  <c r="C334" i="20" s="1"/>
  <c r="X334" i="22"/>
  <c r="M334" i="22" s="1"/>
  <c r="B334" i="22" s="1"/>
  <c r="C334" i="22" s="1"/>
  <c r="X334" i="19"/>
  <c r="M334" i="19" s="1"/>
  <c r="B334" i="19" s="1"/>
  <c r="C334" i="19" s="1"/>
  <c r="X334" i="18"/>
  <c r="M334" i="18" s="1"/>
  <c r="B334" i="18" s="1"/>
  <c r="C334" i="18" s="1"/>
  <c r="X334" i="24"/>
  <c r="M334" i="24" s="1"/>
  <c r="B334" i="24" s="1"/>
  <c r="C334" i="24" s="1"/>
  <c r="X334" i="17"/>
  <c r="M334" i="17" s="1"/>
  <c r="B334" i="17" s="1"/>
  <c r="C334" i="17" s="1"/>
  <c r="X334" i="1"/>
  <c r="M334" i="1" s="1"/>
  <c r="B334" i="1" s="1"/>
  <c r="C334" i="1" s="1"/>
  <c r="X329" i="27"/>
  <c r="M329" i="27" s="1"/>
  <c r="B329" i="27" s="1"/>
  <c r="C329" i="27" s="1"/>
  <c r="X329" i="26"/>
  <c r="M329" i="26" s="1"/>
  <c r="B329" i="26" s="1"/>
  <c r="C329" i="26" s="1"/>
  <c r="X329" i="25"/>
  <c r="M329" i="25" s="1"/>
  <c r="B329" i="25" s="1"/>
  <c r="C329" i="25" s="1"/>
  <c r="X329" i="24"/>
  <c r="M329" i="24" s="1"/>
  <c r="B329" i="24" s="1"/>
  <c r="C329" i="24" s="1"/>
  <c r="X329" i="22"/>
  <c r="M329" i="22" s="1"/>
  <c r="B329" i="22" s="1"/>
  <c r="C329" i="22" s="1"/>
  <c r="X329" i="23"/>
  <c r="M329" i="23" s="1"/>
  <c r="B329" i="23" s="1"/>
  <c r="C329" i="23" s="1"/>
  <c r="X329" i="18"/>
  <c r="M329" i="18" s="1"/>
  <c r="B329" i="18" s="1"/>
  <c r="C329" i="18" s="1"/>
  <c r="X329" i="20"/>
  <c r="M329" i="20" s="1"/>
  <c r="B329" i="20" s="1"/>
  <c r="C329" i="20" s="1"/>
  <c r="X329" i="21"/>
  <c r="M329" i="21" s="1"/>
  <c r="B329" i="21" s="1"/>
  <c r="C329" i="21" s="1"/>
  <c r="X329" i="19"/>
  <c r="M329" i="19" s="1"/>
  <c r="B329" i="19" s="1"/>
  <c r="C329" i="19" s="1"/>
  <c r="X329" i="17"/>
  <c r="M329" i="17" s="1"/>
  <c r="B329" i="17" s="1"/>
  <c r="C329" i="17" s="1"/>
  <c r="X329" i="1"/>
  <c r="M329" i="1" s="1"/>
  <c r="B329" i="1" s="1"/>
  <c r="C329" i="1" s="1"/>
  <c r="X333" i="27"/>
  <c r="M333" i="27" s="1"/>
  <c r="B333" i="27" s="1"/>
  <c r="C333" i="27" s="1"/>
  <c r="X333" i="26"/>
  <c r="M333" i="26" s="1"/>
  <c r="B333" i="26" s="1"/>
  <c r="C333" i="26" s="1"/>
  <c r="X333" i="25"/>
  <c r="M333" i="25" s="1"/>
  <c r="B333" i="25" s="1"/>
  <c r="C333" i="25" s="1"/>
  <c r="X333" i="23"/>
  <c r="M333" i="23" s="1"/>
  <c r="B333" i="23" s="1"/>
  <c r="C333" i="23" s="1"/>
  <c r="X333" i="21"/>
  <c r="M333" i="21" s="1"/>
  <c r="B333" i="21" s="1"/>
  <c r="C333" i="21" s="1"/>
  <c r="X333" i="20"/>
  <c r="M333" i="20" s="1"/>
  <c r="B333" i="20" s="1"/>
  <c r="C333" i="20" s="1"/>
  <c r="X333" i="22"/>
  <c r="M333" i="22" s="1"/>
  <c r="B333" i="22" s="1"/>
  <c r="C333" i="22" s="1"/>
  <c r="X333" i="19"/>
  <c r="M333" i="19" s="1"/>
  <c r="B333" i="19" s="1"/>
  <c r="C333" i="19" s="1"/>
  <c r="X333" i="18"/>
  <c r="M333" i="18" s="1"/>
  <c r="B333" i="18" s="1"/>
  <c r="C333" i="18" s="1"/>
  <c r="X333" i="17"/>
  <c r="M333" i="17" s="1"/>
  <c r="B333" i="17" s="1"/>
  <c r="C333" i="17" s="1"/>
  <c r="X333" i="24"/>
  <c r="M333" i="24" s="1"/>
  <c r="B333" i="24" s="1"/>
  <c r="C333" i="24" s="1"/>
  <c r="X333" i="1"/>
  <c r="M333" i="1" s="1"/>
  <c r="B333" i="1" s="1"/>
  <c r="C333" i="1" s="1"/>
  <c r="X318" i="27"/>
  <c r="M318" i="27" s="1"/>
  <c r="B318" i="27" s="1"/>
  <c r="C318" i="27" s="1"/>
  <c r="X318" i="26"/>
  <c r="M318" i="26" s="1"/>
  <c r="B318" i="26" s="1"/>
  <c r="C318" i="26" s="1"/>
  <c r="X318" i="23"/>
  <c r="M318" i="23" s="1"/>
  <c r="B318" i="23" s="1"/>
  <c r="C318" i="23" s="1"/>
  <c r="X318" i="25"/>
  <c r="M318" i="25" s="1"/>
  <c r="B318" i="25" s="1"/>
  <c r="C318" i="25" s="1"/>
  <c r="X318" i="24"/>
  <c r="M318" i="24" s="1"/>
  <c r="B318" i="24" s="1"/>
  <c r="C318" i="24" s="1"/>
  <c r="X318" i="21"/>
  <c r="M318" i="21" s="1"/>
  <c r="B318" i="21" s="1"/>
  <c r="C318" i="21" s="1"/>
  <c r="X318" i="22"/>
  <c r="M318" i="22" s="1"/>
  <c r="B318" i="22" s="1"/>
  <c r="C318" i="22" s="1"/>
  <c r="X318" i="20"/>
  <c r="M318" i="20" s="1"/>
  <c r="B318" i="20" s="1"/>
  <c r="C318" i="20" s="1"/>
  <c r="X318" i="17"/>
  <c r="M318" i="17" s="1"/>
  <c r="B318" i="17" s="1"/>
  <c r="C318" i="17" s="1"/>
  <c r="X318" i="18"/>
  <c r="M318" i="18" s="1"/>
  <c r="B318" i="18" s="1"/>
  <c r="C318" i="18" s="1"/>
  <c r="X318" i="19"/>
  <c r="M318" i="19" s="1"/>
  <c r="B318" i="19" s="1"/>
  <c r="C318" i="19" s="1"/>
  <c r="X318" i="1"/>
  <c r="M318" i="1" s="1"/>
  <c r="B318" i="1" s="1"/>
  <c r="C318" i="1" s="1"/>
  <c r="M332" i="17"/>
  <c r="B332" i="17" s="1"/>
  <c r="C332" i="17" s="1"/>
  <c r="M332" i="20"/>
  <c r="B332" i="20" s="1"/>
  <c r="C332" i="20" s="1"/>
  <c r="M332" i="26"/>
  <c r="B332" i="26" s="1"/>
  <c r="C332" i="26" s="1"/>
  <c r="X338" i="27"/>
  <c r="X338" i="26"/>
  <c r="X338" i="24"/>
  <c r="X338" i="22"/>
  <c r="X338" i="25"/>
  <c r="X338" i="17"/>
  <c r="X338" i="20"/>
  <c r="X338" i="19"/>
  <c r="X338" i="18"/>
  <c r="X338" i="21"/>
  <c r="X338" i="23"/>
  <c r="X338" i="1"/>
  <c r="M332" i="18"/>
  <c r="B332" i="18" s="1"/>
  <c r="C332" i="18" s="1"/>
  <c r="M332" i="24"/>
  <c r="B332" i="24" s="1"/>
  <c r="C332" i="24" s="1"/>
  <c r="M332" i="27"/>
  <c r="B332" i="27" s="1"/>
  <c r="C332" i="27" s="1"/>
  <c r="M332" i="1"/>
  <c r="B332" i="1" s="1"/>
  <c r="C332" i="1" s="1"/>
  <c r="M332" i="23"/>
  <c r="B332" i="23" s="1"/>
  <c r="C332" i="23" s="1"/>
  <c r="M332" i="22"/>
  <c r="B332" i="22" s="1"/>
  <c r="C332" i="22" s="1"/>
  <c r="M332" i="19"/>
  <c r="B332" i="19" s="1"/>
  <c r="C332" i="19" s="1"/>
  <c r="M332" i="21"/>
  <c r="B332" i="21" s="1"/>
  <c r="C332" i="21" s="1"/>
  <c r="M332" i="25"/>
  <c r="B332" i="25" s="1"/>
  <c r="C332" i="25" s="1"/>
  <c r="AO114" i="2"/>
  <c r="B238" i="1"/>
  <c r="B118" i="1"/>
  <c r="B178" i="1"/>
  <c r="B298" i="1"/>
  <c r="B58" i="1"/>
  <c r="N177" i="1"/>
  <c r="C177" i="1"/>
  <c r="N297" i="1"/>
  <c r="C297" i="1"/>
  <c r="N237" i="1"/>
  <c r="C237" i="1"/>
  <c r="C57" i="1"/>
  <c r="N57" i="1"/>
  <c r="N117" i="1"/>
  <c r="C117" i="1"/>
  <c r="AC335" i="26" l="1"/>
  <c r="N335" i="26" s="1"/>
  <c r="AC335" i="24"/>
  <c r="N335" i="24" s="1"/>
  <c r="AC335" i="25"/>
  <c r="N335" i="25" s="1"/>
  <c r="AC335" i="27"/>
  <c r="N335" i="27" s="1"/>
  <c r="AC335" i="22"/>
  <c r="N335" i="22" s="1"/>
  <c r="AC335" i="21"/>
  <c r="N335" i="21" s="1"/>
  <c r="AC335" i="23"/>
  <c r="N335" i="23" s="1"/>
  <c r="AC335" i="20"/>
  <c r="N335" i="20" s="1"/>
  <c r="AC335" i="19"/>
  <c r="N335" i="19" s="1"/>
  <c r="AC335" i="17"/>
  <c r="N335" i="17" s="1"/>
  <c r="AC335" i="18"/>
  <c r="N335" i="18" s="1"/>
  <c r="AC335" i="1"/>
  <c r="N335" i="1" s="1"/>
  <c r="R384" i="2"/>
  <c r="H384" i="2"/>
  <c r="F384" i="2"/>
  <c r="Q384" i="2" s="1"/>
  <c r="I384" i="2"/>
  <c r="G384" i="2"/>
  <c r="J384" i="2"/>
  <c r="M384" i="2"/>
  <c r="C385" i="2"/>
  <c r="K384" i="2"/>
  <c r="N384" i="2"/>
  <c r="O384" i="2" s="1"/>
  <c r="P384" i="2" s="1"/>
  <c r="L384" i="2"/>
  <c r="AC340" i="27"/>
  <c r="N340" i="27" s="1"/>
  <c r="AC340" i="24"/>
  <c r="N340" i="24" s="1"/>
  <c r="AC340" i="23"/>
  <c r="N340" i="23" s="1"/>
  <c r="AC340" i="21"/>
  <c r="N340" i="21" s="1"/>
  <c r="AC340" i="19"/>
  <c r="N340" i="19" s="1"/>
  <c r="AC340" i="17"/>
  <c r="N340" i="17" s="1"/>
  <c r="AC340" i="26"/>
  <c r="N340" i="26" s="1"/>
  <c r="AC340" i="25"/>
  <c r="N340" i="25" s="1"/>
  <c r="AC340" i="22"/>
  <c r="N340" i="22" s="1"/>
  <c r="AC340" i="20"/>
  <c r="N340" i="20" s="1"/>
  <c r="AC340" i="18"/>
  <c r="N340" i="18" s="1"/>
  <c r="AC340" i="1"/>
  <c r="N340" i="1" s="1"/>
  <c r="R389" i="2"/>
  <c r="G389" i="2"/>
  <c r="N389" i="2"/>
  <c r="O389" i="2" s="1"/>
  <c r="P389" i="2" s="1"/>
  <c r="J389" i="2"/>
  <c r="K389" i="2"/>
  <c r="L389" i="2"/>
  <c r="F389" i="2"/>
  <c r="Q389" i="2" s="1"/>
  <c r="M389" i="2"/>
  <c r="C390" i="2"/>
  <c r="H389" i="2"/>
  <c r="I389" i="2"/>
  <c r="X115" i="2"/>
  <c r="AC350" i="25"/>
  <c r="N350" i="25" s="1"/>
  <c r="AC350" i="24"/>
  <c r="N350" i="24" s="1"/>
  <c r="AC350" i="22"/>
  <c r="N350" i="22" s="1"/>
  <c r="AC350" i="20"/>
  <c r="N350" i="20" s="1"/>
  <c r="AC350" i="18"/>
  <c r="N350" i="18" s="1"/>
  <c r="AC350" i="27"/>
  <c r="N350" i="27" s="1"/>
  <c r="AC350" i="26"/>
  <c r="N350" i="26" s="1"/>
  <c r="AC350" i="23"/>
  <c r="N350" i="23" s="1"/>
  <c r="AC350" i="19"/>
  <c r="N350" i="19" s="1"/>
  <c r="AC350" i="21"/>
  <c r="N350" i="21" s="1"/>
  <c r="AC350" i="17"/>
  <c r="N350" i="17" s="1"/>
  <c r="C405" i="2"/>
  <c r="AC350" i="1"/>
  <c r="N350" i="1" s="1"/>
  <c r="R399" i="2"/>
  <c r="L399" i="2"/>
  <c r="F399" i="2"/>
  <c r="Q399" i="2" s="1"/>
  <c r="K399" i="2"/>
  <c r="H399" i="2"/>
  <c r="I399" i="2"/>
  <c r="J399" i="2"/>
  <c r="G399" i="2"/>
  <c r="C400" i="2"/>
  <c r="M399" i="2"/>
  <c r="N399" i="2"/>
  <c r="O399" i="2" s="1"/>
  <c r="P399" i="2" s="1"/>
  <c r="D405" i="2"/>
  <c r="AC330" i="27"/>
  <c r="N330" i="27" s="1"/>
  <c r="AC330" i="26"/>
  <c r="N330" i="26" s="1"/>
  <c r="AC330" i="23"/>
  <c r="N330" i="23" s="1"/>
  <c r="AC330" i="22"/>
  <c r="N330" i="22" s="1"/>
  <c r="AC330" i="20"/>
  <c r="N330" i="20" s="1"/>
  <c r="AC330" i="18"/>
  <c r="N330" i="18" s="1"/>
  <c r="AC330" i="25"/>
  <c r="N330" i="25" s="1"/>
  <c r="AC330" i="24"/>
  <c r="N330" i="24" s="1"/>
  <c r="AC330" i="21"/>
  <c r="N330" i="21" s="1"/>
  <c r="AC330" i="17"/>
  <c r="N330" i="17" s="1"/>
  <c r="AC330" i="19"/>
  <c r="N330" i="19" s="1"/>
  <c r="AC330" i="1"/>
  <c r="N330" i="1" s="1"/>
  <c r="R379" i="2"/>
  <c r="G379" i="2"/>
  <c r="H379" i="2"/>
  <c r="M379" i="2"/>
  <c r="K379" i="2"/>
  <c r="F379" i="2"/>
  <c r="Q379" i="2" s="1"/>
  <c r="C380" i="2"/>
  <c r="J379" i="2"/>
  <c r="N379" i="2"/>
  <c r="O379" i="2" s="1"/>
  <c r="P379" i="2" s="1"/>
  <c r="I379" i="2"/>
  <c r="L379" i="2"/>
  <c r="D368" i="2"/>
  <c r="X313" i="27"/>
  <c r="M313" i="27" s="1"/>
  <c r="B313" i="27" s="1"/>
  <c r="C313" i="27" s="1"/>
  <c r="X313" i="23"/>
  <c r="M313" i="23" s="1"/>
  <c r="B313" i="23" s="1"/>
  <c r="C313" i="23" s="1"/>
  <c r="X313" i="21"/>
  <c r="M313" i="21" s="1"/>
  <c r="B313" i="21" s="1"/>
  <c r="C313" i="21" s="1"/>
  <c r="F314" i="17"/>
  <c r="K314" i="17" s="1"/>
  <c r="F314" i="19"/>
  <c r="K314" i="19" s="1"/>
  <c r="X313" i="24"/>
  <c r="M313" i="24" s="1"/>
  <c r="B313" i="24" s="1"/>
  <c r="C313" i="24" s="1"/>
  <c r="X313" i="22"/>
  <c r="M313" i="22" s="1"/>
  <c r="B313" i="22" s="1"/>
  <c r="C313" i="22" s="1"/>
  <c r="X313" i="1"/>
  <c r="M313" i="1" s="1"/>
  <c r="B313" i="1" s="1"/>
  <c r="C313" i="1" s="1"/>
  <c r="X313" i="26"/>
  <c r="M313" i="26" s="1"/>
  <c r="B313" i="26" s="1"/>
  <c r="C313" i="26" s="1"/>
  <c r="X313" i="20"/>
  <c r="M313" i="20" s="1"/>
  <c r="B313" i="20" s="1"/>
  <c r="C313" i="20" s="1"/>
  <c r="X313" i="18"/>
  <c r="M313" i="18" s="1"/>
  <c r="B313" i="18" s="1"/>
  <c r="C313" i="18" s="1"/>
  <c r="X313" i="25"/>
  <c r="M313" i="25" s="1"/>
  <c r="B313" i="25" s="1"/>
  <c r="C313" i="25" s="1"/>
  <c r="X313" i="19"/>
  <c r="M313" i="19" s="1"/>
  <c r="B313" i="19" s="1"/>
  <c r="C313" i="19" s="1"/>
  <c r="X313" i="17"/>
  <c r="M313" i="17" s="1"/>
  <c r="B313" i="17" s="1"/>
  <c r="C313" i="17" s="1"/>
  <c r="E314" i="20"/>
  <c r="E320" i="23"/>
  <c r="F314" i="23"/>
  <c r="K314" i="23" s="1"/>
  <c r="AQ108" i="2"/>
  <c r="E314" i="22"/>
  <c r="E314" i="25"/>
  <c r="AT109" i="2"/>
  <c r="AC325" i="27"/>
  <c r="N325" i="27" s="1"/>
  <c r="AC325" i="25"/>
  <c r="N325" i="25" s="1"/>
  <c r="AC325" i="23"/>
  <c r="N325" i="23" s="1"/>
  <c r="AC325" i="26"/>
  <c r="N325" i="26" s="1"/>
  <c r="AC325" i="22"/>
  <c r="N325" i="22" s="1"/>
  <c r="AC325" i="21"/>
  <c r="N325" i="21" s="1"/>
  <c r="AC325" i="19"/>
  <c r="N325" i="19" s="1"/>
  <c r="AC325" i="17"/>
  <c r="N325" i="17" s="1"/>
  <c r="AC325" i="24"/>
  <c r="N325" i="24" s="1"/>
  <c r="AC325" i="18"/>
  <c r="N325" i="18" s="1"/>
  <c r="AC325" i="20"/>
  <c r="N325" i="20" s="1"/>
  <c r="AC325" i="1"/>
  <c r="N325" i="1" s="1"/>
  <c r="R374" i="2"/>
  <c r="F374" i="2"/>
  <c r="Q368" i="2"/>
  <c r="G368" i="2"/>
  <c r="H368" i="2" s="1"/>
  <c r="I368" i="2" s="1"/>
  <c r="J368" i="2" s="1"/>
  <c r="K368" i="2" s="1"/>
  <c r="M368" i="2" s="1"/>
  <c r="N368" i="2" s="1"/>
  <c r="O368" i="2" s="1"/>
  <c r="P368" i="2" s="1"/>
  <c r="AC345" i="27"/>
  <c r="N345" i="27" s="1"/>
  <c r="AC345" i="25"/>
  <c r="N345" i="25" s="1"/>
  <c r="AC345" i="23"/>
  <c r="N345" i="23" s="1"/>
  <c r="AC345" i="26"/>
  <c r="N345" i="26" s="1"/>
  <c r="AC345" i="22"/>
  <c r="N345" i="22" s="1"/>
  <c r="AC345" i="24"/>
  <c r="N345" i="24" s="1"/>
  <c r="AC345" i="21"/>
  <c r="N345" i="21" s="1"/>
  <c r="AC345" i="20"/>
  <c r="N345" i="20" s="1"/>
  <c r="AC345" i="19"/>
  <c r="N345" i="19" s="1"/>
  <c r="AC345" i="18"/>
  <c r="N345" i="18" s="1"/>
  <c r="AC345" i="17"/>
  <c r="N345" i="17" s="1"/>
  <c r="AC345" i="1"/>
  <c r="N345" i="1" s="1"/>
  <c r="R394" i="2"/>
  <c r="C395" i="2"/>
  <c r="H394" i="2"/>
  <c r="L394" i="2"/>
  <c r="M394" i="2"/>
  <c r="N394" i="2"/>
  <c r="O394" i="2" s="1"/>
  <c r="P394" i="2" s="1"/>
  <c r="K394" i="2"/>
  <c r="F394" i="2"/>
  <c r="Q394" i="2" s="1"/>
  <c r="I394" i="2"/>
  <c r="J394" i="2"/>
  <c r="G394" i="2"/>
  <c r="D389" i="2"/>
  <c r="X324" i="27"/>
  <c r="M324" i="27" s="1"/>
  <c r="B324" i="27" s="1"/>
  <c r="C324" i="27" s="1"/>
  <c r="X324" i="26"/>
  <c r="M324" i="26" s="1"/>
  <c r="B324" i="26" s="1"/>
  <c r="C324" i="26" s="1"/>
  <c r="X324" i="24"/>
  <c r="M324" i="24" s="1"/>
  <c r="B324" i="24" s="1"/>
  <c r="C324" i="24" s="1"/>
  <c r="X324" i="25"/>
  <c r="M324" i="25" s="1"/>
  <c r="B324" i="25" s="1"/>
  <c r="C324" i="25" s="1"/>
  <c r="X324" i="23"/>
  <c r="M324" i="23" s="1"/>
  <c r="B324" i="23" s="1"/>
  <c r="C324" i="23" s="1"/>
  <c r="X324" i="21"/>
  <c r="M324" i="21" s="1"/>
  <c r="B324" i="21" s="1"/>
  <c r="C324" i="21" s="1"/>
  <c r="X324" i="22"/>
  <c r="M324" i="22" s="1"/>
  <c r="B324" i="22" s="1"/>
  <c r="C324" i="22" s="1"/>
  <c r="X324" i="20"/>
  <c r="M324" i="20" s="1"/>
  <c r="B324" i="20" s="1"/>
  <c r="C324" i="20" s="1"/>
  <c r="X324" i="19"/>
  <c r="M324" i="19" s="1"/>
  <c r="B324" i="19" s="1"/>
  <c r="C324" i="19" s="1"/>
  <c r="X324" i="17"/>
  <c r="M324" i="17" s="1"/>
  <c r="B324" i="17" s="1"/>
  <c r="C324" i="17" s="1"/>
  <c r="X324" i="18"/>
  <c r="M324" i="18" s="1"/>
  <c r="B324" i="18" s="1"/>
  <c r="C324" i="18" s="1"/>
  <c r="X324" i="1"/>
  <c r="M324" i="1" s="1"/>
  <c r="B324" i="1" s="1"/>
  <c r="C324" i="1" s="1"/>
  <c r="X339" i="27"/>
  <c r="M339" i="27" s="1"/>
  <c r="B339" i="27" s="1"/>
  <c r="C339" i="27" s="1"/>
  <c r="X339" i="23"/>
  <c r="M339" i="23" s="1"/>
  <c r="B339" i="23" s="1"/>
  <c r="C339" i="23" s="1"/>
  <c r="X339" i="26"/>
  <c r="M339" i="26" s="1"/>
  <c r="B339" i="26" s="1"/>
  <c r="C339" i="26" s="1"/>
  <c r="X339" i="25"/>
  <c r="M339" i="25" s="1"/>
  <c r="B339" i="25" s="1"/>
  <c r="C339" i="25" s="1"/>
  <c r="X339" i="24"/>
  <c r="M339" i="24" s="1"/>
  <c r="B339" i="24" s="1"/>
  <c r="C339" i="24" s="1"/>
  <c r="X339" i="21"/>
  <c r="M339" i="21" s="1"/>
  <c r="B339" i="21" s="1"/>
  <c r="C339" i="21" s="1"/>
  <c r="X339" i="20"/>
  <c r="M339" i="20" s="1"/>
  <c r="B339" i="20" s="1"/>
  <c r="C339" i="20" s="1"/>
  <c r="X339" i="17"/>
  <c r="M339" i="17" s="1"/>
  <c r="B339" i="17" s="1"/>
  <c r="C339" i="17" s="1"/>
  <c r="X339" i="18"/>
  <c r="M339" i="18" s="1"/>
  <c r="B339" i="18" s="1"/>
  <c r="C339" i="18" s="1"/>
  <c r="X339" i="19"/>
  <c r="M339" i="19" s="1"/>
  <c r="B339" i="19" s="1"/>
  <c r="C339" i="19" s="1"/>
  <c r="X339" i="22"/>
  <c r="M339" i="22" s="1"/>
  <c r="B339" i="22" s="1"/>
  <c r="C339" i="22" s="1"/>
  <c r="X339" i="1"/>
  <c r="M339" i="1" s="1"/>
  <c r="B339" i="1" s="1"/>
  <c r="C339" i="1" s="1"/>
  <c r="X335" i="27"/>
  <c r="M335" i="27" s="1"/>
  <c r="B335" i="27" s="1"/>
  <c r="C335" i="27" s="1"/>
  <c r="X335" i="26"/>
  <c r="M335" i="26" s="1"/>
  <c r="B335" i="26" s="1"/>
  <c r="C335" i="26" s="1"/>
  <c r="X335" i="25"/>
  <c r="M335" i="25" s="1"/>
  <c r="B335" i="25" s="1"/>
  <c r="C335" i="25" s="1"/>
  <c r="X335" i="23"/>
  <c r="M335" i="23" s="1"/>
  <c r="B335" i="23" s="1"/>
  <c r="C335" i="23" s="1"/>
  <c r="X335" i="21"/>
  <c r="M335" i="21" s="1"/>
  <c r="B335" i="21" s="1"/>
  <c r="C335" i="21" s="1"/>
  <c r="X335" i="20"/>
  <c r="M335" i="20" s="1"/>
  <c r="B335" i="20" s="1"/>
  <c r="C335" i="20" s="1"/>
  <c r="X335" i="22"/>
  <c r="M335" i="22" s="1"/>
  <c r="B335" i="22" s="1"/>
  <c r="C335" i="22" s="1"/>
  <c r="X335" i="19"/>
  <c r="M335" i="19" s="1"/>
  <c r="B335" i="19" s="1"/>
  <c r="C335" i="19" s="1"/>
  <c r="X335" i="18"/>
  <c r="M335" i="18" s="1"/>
  <c r="B335" i="18" s="1"/>
  <c r="C335" i="18" s="1"/>
  <c r="X335" i="17"/>
  <c r="M335" i="17" s="1"/>
  <c r="B335" i="17" s="1"/>
  <c r="C335" i="17" s="1"/>
  <c r="X335" i="24"/>
  <c r="M335" i="24" s="1"/>
  <c r="B335" i="24" s="1"/>
  <c r="C335" i="24" s="1"/>
  <c r="X335" i="1"/>
  <c r="M335" i="1" s="1"/>
  <c r="B335" i="1" s="1"/>
  <c r="C335" i="1" s="1"/>
  <c r="X340" i="27"/>
  <c r="M340" i="27" s="1"/>
  <c r="B340" i="27" s="1"/>
  <c r="C340" i="27" s="1"/>
  <c r="X340" i="23"/>
  <c r="M340" i="23" s="1"/>
  <c r="B340" i="23" s="1"/>
  <c r="C340" i="23" s="1"/>
  <c r="X340" i="26"/>
  <c r="M340" i="26" s="1"/>
  <c r="B340" i="26" s="1"/>
  <c r="C340" i="26" s="1"/>
  <c r="X340" i="25"/>
  <c r="M340" i="25" s="1"/>
  <c r="B340" i="25" s="1"/>
  <c r="C340" i="25" s="1"/>
  <c r="X340" i="24"/>
  <c r="M340" i="24" s="1"/>
  <c r="B340" i="24" s="1"/>
  <c r="C340" i="24" s="1"/>
  <c r="X340" i="21"/>
  <c r="M340" i="21" s="1"/>
  <c r="B340" i="21" s="1"/>
  <c r="C340" i="21" s="1"/>
  <c r="X340" i="20"/>
  <c r="M340" i="20" s="1"/>
  <c r="B340" i="20" s="1"/>
  <c r="C340" i="20" s="1"/>
  <c r="X340" i="17"/>
  <c r="M340" i="17" s="1"/>
  <c r="B340" i="17" s="1"/>
  <c r="C340" i="17" s="1"/>
  <c r="X340" i="19"/>
  <c r="M340" i="19" s="1"/>
  <c r="B340" i="19" s="1"/>
  <c r="C340" i="19" s="1"/>
  <c r="X340" i="18"/>
  <c r="M340" i="18" s="1"/>
  <c r="B340" i="18" s="1"/>
  <c r="C340" i="18" s="1"/>
  <c r="X340" i="22"/>
  <c r="M340" i="22" s="1"/>
  <c r="B340" i="22" s="1"/>
  <c r="C340" i="22" s="1"/>
  <c r="X340" i="1"/>
  <c r="M340" i="1" s="1"/>
  <c r="B340" i="1" s="1"/>
  <c r="C340" i="1" s="1"/>
  <c r="M338" i="23"/>
  <c r="B338" i="23" s="1"/>
  <c r="C338" i="23" s="1"/>
  <c r="M338" i="20"/>
  <c r="B338" i="20" s="1"/>
  <c r="C338" i="20" s="1"/>
  <c r="M338" i="24"/>
  <c r="B338" i="24" s="1"/>
  <c r="C338" i="24" s="1"/>
  <c r="M338" i="21"/>
  <c r="B338" i="21" s="1"/>
  <c r="C338" i="21" s="1"/>
  <c r="M338" i="17"/>
  <c r="B338" i="17" s="1"/>
  <c r="C338" i="17" s="1"/>
  <c r="M338" i="26"/>
  <c r="B338" i="26" s="1"/>
  <c r="C338" i="26" s="1"/>
  <c r="X344" i="27"/>
  <c r="X344" i="26"/>
  <c r="X344" i="25"/>
  <c r="X344" i="24"/>
  <c r="X344" i="22"/>
  <c r="X344" i="19"/>
  <c r="X344" i="21"/>
  <c r="X344" i="18"/>
  <c r="X344" i="17"/>
  <c r="X344" i="23"/>
  <c r="X344" i="20"/>
  <c r="X344" i="1"/>
  <c r="M338" i="18"/>
  <c r="B338" i="18" s="1"/>
  <c r="C338" i="18" s="1"/>
  <c r="M338" i="25"/>
  <c r="B338" i="25" s="1"/>
  <c r="C338" i="25" s="1"/>
  <c r="M338" i="27"/>
  <c r="B338" i="27" s="1"/>
  <c r="C338" i="27" s="1"/>
  <c r="M338" i="1"/>
  <c r="B338" i="1" s="1"/>
  <c r="C338" i="1" s="1"/>
  <c r="M338" i="19"/>
  <c r="B338" i="19" s="1"/>
  <c r="C338" i="19" s="1"/>
  <c r="M338" i="22"/>
  <c r="B338" i="22" s="1"/>
  <c r="C338" i="22" s="1"/>
  <c r="AO115" i="2"/>
  <c r="C58" i="1"/>
  <c r="N58" i="1"/>
  <c r="N118" i="1"/>
  <c r="C118" i="1"/>
  <c r="N238" i="1"/>
  <c r="C238" i="1"/>
  <c r="N298" i="1"/>
  <c r="C298" i="1"/>
  <c r="B59" i="1"/>
  <c r="B239" i="1"/>
  <c r="B119" i="1"/>
  <c r="B179" i="1"/>
  <c r="B299" i="1"/>
  <c r="N178" i="1"/>
  <c r="C178" i="1"/>
  <c r="D395" i="2" l="1"/>
  <c r="F380" i="2"/>
  <c r="AC331" i="26"/>
  <c r="N331" i="26" s="1"/>
  <c r="AC331" i="24"/>
  <c r="N331" i="24" s="1"/>
  <c r="AC331" i="25"/>
  <c r="N331" i="25" s="1"/>
  <c r="AC331" i="27"/>
  <c r="N331" i="27" s="1"/>
  <c r="AC331" i="22"/>
  <c r="N331" i="22" s="1"/>
  <c r="AC331" i="23"/>
  <c r="N331" i="23" s="1"/>
  <c r="AC331" i="19"/>
  <c r="N331" i="19" s="1"/>
  <c r="AC331" i="21"/>
  <c r="N331" i="21" s="1"/>
  <c r="AC331" i="17"/>
  <c r="N331" i="17" s="1"/>
  <c r="AC331" i="20"/>
  <c r="N331" i="20" s="1"/>
  <c r="AC331" i="18"/>
  <c r="N331" i="18" s="1"/>
  <c r="AC331" i="1"/>
  <c r="N331" i="1" s="1"/>
  <c r="R380" i="2"/>
  <c r="K405" i="2"/>
  <c r="AC356" i="27"/>
  <c r="N356" i="27" s="1"/>
  <c r="AC356" i="24"/>
  <c r="N356" i="24" s="1"/>
  <c r="AC356" i="23"/>
  <c r="N356" i="23" s="1"/>
  <c r="AC356" i="21"/>
  <c r="N356" i="21" s="1"/>
  <c r="AC356" i="19"/>
  <c r="N356" i="19" s="1"/>
  <c r="AC356" i="17"/>
  <c r="N356" i="17" s="1"/>
  <c r="AC356" i="26"/>
  <c r="N356" i="26" s="1"/>
  <c r="AC356" i="25"/>
  <c r="N356" i="25" s="1"/>
  <c r="AC356" i="22"/>
  <c r="N356" i="22" s="1"/>
  <c r="AC356" i="20"/>
  <c r="N356" i="20" s="1"/>
  <c r="AC356" i="18"/>
  <c r="N356" i="18" s="1"/>
  <c r="AC356" i="1"/>
  <c r="N356" i="1" s="1"/>
  <c r="R405" i="2"/>
  <c r="M405" i="2"/>
  <c r="J405" i="2"/>
  <c r="N405" i="2"/>
  <c r="O405" i="2" s="1"/>
  <c r="P405" i="2" s="1"/>
  <c r="C406" i="2"/>
  <c r="I405" i="2"/>
  <c r="F405" i="2"/>
  <c r="Q405" i="2" s="1"/>
  <c r="C411" i="2"/>
  <c r="H405" i="2"/>
  <c r="L405" i="2"/>
  <c r="G405" i="2"/>
  <c r="X116" i="2"/>
  <c r="AC346" i="27"/>
  <c r="N346" i="27" s="1"/>
  <c r="AC346" i="26"/>
  <c r="N346" i="26" s="1"/>
  <c r="AC346" i="23"/>
  <c r="N346" i="23" s="1"/>
  <c r="AC346" i="22"/>
  <c r="N346" i="22" s="1"/>
  <c r="AC346" i="20"/>
  <c r="N346" i="20" s="1"/>
  <c r="AC346" i="18"/>
  <c r="N346" i="18" s="1"/>
  <c r="AC346" i="25"/>
  <c r="N346" i="25" s="1"/>
  <c r="AC346" i="24"/>
  <c r="N346" i="24" s="1"/>
  <c r="AC346" i="21"/>
  <c r="N346" i="21" s="1"/>
  <c r="AC346" i="17"/>
  <c r="N346" i="17" s="1"/>
  <c r="AC346" i="19"/>
  <c r="N346" i="19" s="1"/>
  <c r="R395" i="2"/>
  <c r="AC346" i="1"/>
  <c r="N346" i="1" s="1"/>
  <c r="K395" i="2"/>
  <c r="H395" i="2"/>
  <c r="M395" i="2"/>
  <c r="N395" i="2"/>
  <c r="O395" i="2" s="1"/>
  <c r="P395" i="2" s="1"/>
  <c r="F395" i="2"/>
  <c r="Q395" i="2" s="1"/>
  <c r="G395" i="2"/>
  <c r="C396" i="2"/>
  <c r="I395" i="2"/>
  <c r="J395" i="2"/>
  <c r="L395" i="2"/>
  <c r="G374" i="2"/>
  <c r="H374" i="2" s="1"/>
  <c r="I374" i="2" s="1"/>
  <c r="J374" i="2" s="1"/>
  <c r="K374" i="2" s="1"/>
  <c r="M374" i="2" s="1"/>
  <c r="N374" i="2" s="1"/>
  <c r="O374" i="2" s="1"/>
  <c r="P374" i="2" s="1"/>
  <c r="Q374" i="2"/>
  <c r="D374" i="2"/>
  <c r="AU109" i="2"/>
  <c r="Z110" i="2"/>
  <c r="AD108" i="2"/>
  <c r="AP109" i="2"/>
  <c r="F320" i="20"/>
  <c r="K320" i="20" s="1"/>
  <c r="E320" i="22"/>
  <c r="E320" i="24"/>
  <c r="X319" i="25"/>
  <c r="M319" i="25" s="1"/>
  <c r="B319" i="25" s="1"/>
  <c r="C319" i="25" s="1"/>
  <c r="X319" i="20"/>
  <c r="M319" i="20" s="1"/>
  <c r="B319" i="20" s="1"/>
  <c r="C319" i="20" s="1"/>
  <c r="X319" i="1"/>
  <c r="M319" i="1" s="1"/>
  <c r="B319" i="1" s="1"/>
  <c r="C319" i="1" s="1"/>
  <c r="F320" i="21"/>
  <c r="K320" i="21" s="1"/>
  <c r="E320" i="27"/>
  <c r="AU108" i="2"/>
  <c r="AP110" i="2"/>
  <c r="AD109" i="2"/>
  <c r="AA109" i="2"/>
  <c r="AR110" i="2"/>
  <c r="Y110" i="2"/>
  <c r="E320" i="18"/>
  <c r="E320" i="20"/>
  <c r="X319" i="27"/>
  <c r="M319" i="27" s="1"/>
  <c r="B319" i="27" s="1"/>
  <c r="C319" i="27" s="1"/>
  <c r="X319" i="24"/>
  <c r="M319" i="24" s="1"/>
  <c r="B319" i="24" s="1"/>
  <c r="C319" i="24" s="1"/>
  <c r="X319" i="17"/>
  <c r="M319" i="17" s="1"/>
  <c r="B319" i="17" s="1"/>
  <c r="C319" i="17" s="1"/>
  <c r="F320" i="19"/>
  <c r="K320" i="19" s="1"/>
  <c r="F320" i="23"/>
  <c r="K320" i="23" s="1"/>
  <c r="AB109" i="2"/>
  <c r="Y109" i="2"/>
  <c r="AC109" i="2"/>
  <c r="AQ110" i="2"/>
  <c r="AR109" i="2"/>
  <c r="AA110" i="2"/>
  <c r="E320" i="25"/>
  <c r="E320" i="1"/>
  <c r="E320" i="26"/>
  <c r="E320" i="21"/>
  <c r="F320" i="25"/>
  <c r="K320" i="25" s="1"/>
  <c r="X319" i="26"/>
  <c r="M319" i="26" s="1"/>
  <c r="B319" i="26" s="1"/>
  <c r="C319" i="26" s="1"/>
  <c r="X319" i="21"/>
  <c r="M319" i="21" s="1"/>
  <c r="B319" i="21" s="1"/>
  <c r="C319" i="21" s="1"/>
  <c r="X319" i="19"/>
  <c r="M319" i="19" s="1"/>
  <c r="B319" i="19" s="1"/>
  <c r="C319" i="19" s="1"/>
  <c r="F320" i="27"/>
  <c r="K320" i="27" s="1"/>
  <c r="F320" i="17"/>
  <c r="K320" i="17" s="1"/>
  <c r="F320" i="18"/>
  <c r="K320" i="18" s="1"/>
  <c r="Z109" i="2"/>
  <c r="AB110" i="2"/>
  <c r="AC110" i="2"/>
  <c r="AS109" i="2"/>
  <c r="F320" i="24"/>
  <c r="K320" i="24" s="1"/>
  <c r="F320" i="1"/>
  <c r="K320" i="1" s="1"/>
  <c r="E320" i="17"/>
  <c r="X319" i="23"/>
  <c r="M319" i="23" s="1"/>
  <c r="B319" i="23" s="1"/>
  <c r="C319" i="23" s="1"/>
  <c r="X319" i="22"/>
  <c r="M319" i="22" s="1"/>
  <c r="B319" i="22" s="1"/>
  <c r="C319" i="22" s="1"/>
  <c r="X319" i="18"/>
  <c r="M319" i="18" s="1"/>
  <c r="B319" i="18" s="1"/>
  <c r="C319" i="18" s="1"/>
  <c r="F320" i="26"/>
  <c r="K320" i="26" s="1"/>
  <c r="E320" i="19"/>
  <c r="F320" i="22"/>
  <c r="K320" i="22" s="1"/>
  <c r="AT110" i="2"/>
  <c r="AC351" i="26"/>
  <c r="N351" i="26" s="1"/>
  <c r="AC351" i="24"/>
  <c r="N351" i="24" s="1"/>
  <c r="AC351" i="25"/>
  <c r="N351" i="25" s="1"/>
  <c r="AC351" i="27"/>
  <c r="N351" i="27" s="1"/>
  <c r="AC351" i="22"/>
  <c r="N351" i="22" s="1"/>
  <c r="AC351" i="21"/>
  <c r="N351" i="21" s="1"/>
  <c r="AC351" i="23"/>
  <c r="N351" i="23" s="1"/>
  <c r="AC351" i="20"/>
  <c r="N351" i="20" s="1"/>
  <c r="AC351" i="19"/>
  <c r="N351" i="19" s="1"/>
  <c r="AC351" i="17"/>
  <c r="N351" i="17" s="1"/>
  <c r="AC351" i="18"/>
  <c r="N351" i="18" s="1"/>
  <c r="AC351" i="1"/>
  <c r="N351" i="1" s="1"/>
  <c r="R400" i="2"/>
  <c r="M400" i="2"/>
  <c r="N400" i="2"/>
  <c r="O400" i="2" s="1"/>
  <c r="P400" i="2" s="1"/>
  <c r="K400" i="2"/>
  <c r="H400" i="2"/>
  <c r="C401" i="2"/>
  <c r="L400" i="2"/>
  <c r="I400" i="2"/>
  <c r="J400" i="2"/>
  <c r="G400" i="2"/>
  <c r="F400" i="2"/>
  <c r="Q400" i="2" s="1"/>
  <c r="AC341" i="27"/>
  <c r="N341" i="27" s="1"/>
  <c r="AC341" i="25"/>
  <c r="N341" i="25" s="1"/>
  <c r="AC341" i="23"/>
  <c r="N341" i="23" s="1"/>
  <c r="AC341" i="26"/>
  <c r="N341" i="26" s="1"/>
  <c r="AC341" i="22"/>
  <c r="N341" i="22" s="1"/>
  <c r="AC341" i="24"/>
  <c r="N341" i="24" s="1"/>
  <c r="AC341" i="21"/>
  <c r="N341" i="21" s="1"/>
  <c r="AC341" i="19"/>
  <c r="N341" i="19" s="1"/>
  <c r="AC341" i="20"/>
  <c r="N341" i="20" s="1"/>
  <c r="AC341" i="17"/>
  <c r="N341" i="17" s="1"/>
  <c r="AC341" i="18"/>
  <c r="N341" i="18" s="1"/>
  <c r="AC341" i="1"/>
  <c r="N341" i="1" s="1"/>
  <c r="R390" i="2"/>
  <c r="I390" i="2"/>
  <c r="F390" i="2"/>
  <c r="Q390" i="2" s="1"/>
  <c r="L390" i="2"/>
  <c r="M390" i="2"/>
  <c r="C391" i="2"/>
  <c r="K390" i="2"/>
  <c r="J390" i="2"/>
  <c r="N390" i="2"/>
  <c r="O390" i="2" s="1"/>
  <c r="P390" i="2" s="1"/>
  <c r="H390" i="2"/>
  <c r="G390" i="2"/>
  <c r="AC336" i="26"/>
  <c r="N336" i="26" s="1"/>
  <c r="AC336" i="27"/>
  <c r="N336" i="27" s="1"/>
  <c r="AC336" i="21"/>
  <c r="N336" i="21" s="1"/>
  <c r="AC336" i="19"/>
  <c r="N336" i="19" s="1"/>
  <c r="AC336" i="17"/>
  <c r="N336" i="17" s="1"/>
  <c r="AC336" i="23"/>
  <c r="N336" i="23" s="1"/>
  <c r="AC336" i="24"/>
  <c r="N336" i="24" s="1"/>
  <c r="AC336" i="22"/>
  <c r="N336" i="22" s="1"/>
  <c r="AC336" i="20"/>
  <c r="N336" i="20" s="1"/>
  <c r="AC336" i="18"/>
  <c r="N336" i="18" s="1"/>
  <c r="AC336" i="25"/>
  <c r="N336" i="25" s="1"/>
  <c r="AC336" i="1"/>
  <c r="N336" i="1" s="1"/>
  <c r="R385" i="2"/>
  <c r="N385" i="2"/>
  <c r="O385" i="2" s="1"/>
  <c r="P385" i="2" s="1"/>
  <c r="H385" i="2"/>
  <c r="F385" i="2"/>
  <c r="Q385" i="2" s="1"/>
  <c r="C386" i="2"/>
  <c r="L385" i="2"/>
  <c r="K385" i="2"/>
  <c r="J385" i="2"/>
  <c r="M385" i="2"/>
  <c r="I385" i="2"/>
  <c r="G385" i="2"/>
  <c r="D390" i="2"/>
  <c r="D396" i="2" s="1"/>
  <c r="AS110" i="2"/>
  <c r="D411" i="2"/>
  <c r="D400" i="2"/>
  <c r="D406" i="2" s="1"/>
  <c r="D385" i="2"/>
  <c r="D391" i="2" s="1"/>
  <c r="X341" i="27"/>
  <c r="M341" i="27" s="1"/>
  <c r="B341" i="27" s="1"/>
  <c r="C341" i="27" s="1"/>
  <c r="X341" i="23"/>
  <c r="M341" i="23" s="1"/>
  <c r="B341" i="23" s="1"/>
  <c r="C341" i="23" s="1"/>
  <c r="X341" i="25"/>
  <c r="M341" i="25" s="1"/>
  <c r="B341" i="25" s="1"/>
  <c r="C341" i="25" s="1"/>
  <c r="X341" i="24"/>
  <c r="M341" i="24" s="1"/>
  <c r="B341" i="24" s="1"/>
  <c r="C341" i="24" s="1"/>
  <c r="X341" i="21"/>
  <c r="M341" i="21" s="1"/>
  <c r="B341" i="21" s="1"/>
  <c r="C341" i="21" s="1"/>
  <c r="X341" i="17"/>
  <c r="M341" i="17" s="1"/>
  <c r="B341" i="17" s="1"/>
  <c r="C341" i="17" s="1"/>
  <c r="X341" i="18"/>
  <c r="M341" i="18" s="1"/>
  <c r="B341" i="18" s="1"/>
  <c r="C341" i="18" s="1"/>
  <c r="X341" i="19"/>
  <c r="M341" i="19" s="1"/>
  <c r="B341" i="19" s="1"/>
  <c r="C341" i="19" s="1"/>
  <c r="X341" i="1"/>
  <c r="M341" i="1" s="1"/>
  <c r="B341" i="1" s="1"/>
  <c r="C341" i="1" s="1"/>
  <c r="X345" i="27"/>
  <c r="M345" i="27" s="1"/>
  <c r="B345" i="27" s="1"/>
  <c r="C345" i="27" s="1"/>
  <c r="X345" i="26"/>
  <c r="M345" i="26" s="1"/>
  <c r="B345" i="26" s="1"/>
  <c r="C345" i="26" s="1"/>
  <c r="X345" i="24"/>
  <c r="M345" i="24" s="1"/>
  <c r="B345" i="24" s="1"/>
  <c r="C345" i="24" s="1"/>
  <c r="X345" i="25"/>
  <c r="M345" i="25" s="1"/>
  <c r="B345" i="25" s="1"/>
  <c r="C345" i="25" s="1"/>
  <c r="X345" i="21"/>
  <c r="M345" i="21" s="1"/>
  <c r="B345" i="21" s="1"/>
  <c r="C345" i="21" s="1"/>
  <c r="X345" i="22"/>
  <c r="M345" i="22" s="1"/>
  <c r="B345" i="22" s="1"/>
  <c r="C345" i="22" s="1"/>
  <c r="X345" i="23"/>
  <c r="M345" i="23" s="1"/>
  <c r="B345" i="23" s="1"/>
  <c r="C345" i="23" s="1"/>
  <c r="X345" i="17"/>
  <c r="M345" i="17" s="1"/>
  <c r="B345" i="17" s="1"/>
  <c r="C345" i="17" s="1"/>
  <c r="X345" i="20"/>
  <c r="M345" i="20" s="1"/>
  <c r="B345" i="20" s="1"/>
  <c r="C345" i="20" s="1"/>
  <c r="X345" i="19"/>
  <c r="M345" i="19" s="1"/>
  <c r="B345" i="19" s="1"/>
  <c r="C345" i="19" s="1"/>
  <c r="X345" i="18"/>
  <c r="M345" i="18" s="1"/>
  <c r="B345" i="18" s="1"/>
  <c r="C345" i="18" s="1"/>
  <c r="X345" i="1"/>
  <c r="M345" i="1" s="1"/>
  <c r="B345" i="1" s="1"/>
  <c r="C345" i="1" s="1"/>
  <c r="X330" i="27"/>
  <c r="M330" i="27" s="1"/>
  <c r="B330" i="27" s="1"/>
  <c r="C330" i="27" s="1"/>
  <c r="X330" i="26"/>
  <c r="M330" i="26" s="1"/>
  <c r="B330" i="26" s="1"/>
  <c r="C330" i="26" s="1"/>
  <c r="X330" i="25"/>
  <c r="M330" i="25" s="1"/>
  <c r="B330" i="25" s="1"/>
  <c r="C330" i="25" s="1"/>
  <c r="X330" i="24"/>
  <c r="M330" i="24" s="1"/>
  <c r="B330" i="24" s="1"/>
  <c r="C330" i="24" s="1"/>
  <c r="X330" i="22"/>
  <c r="M330" i="22" s="1"/>
  <c r="B330" i="22" s="1"/>
  <c r="C330" i="22" s="1"/>
  <c r="X330" i="23"/>
  <c r="M330" i="23" s="1"/>
  <c r="B330" i="23" s="1"/>
  <c r="C330" i="23" s="1"/>
  <c r="X330" i="18"/>
  <c r="M330" i="18" s="1"/>
  <c r="B330" i="18" s="1"/>
  <c r="C330" i="18" s="1"/>
  <c r="X330" i="20"/>
  <c r="M330" i="20" s="1"/>
  <c r="B330" i="20" s="1"/>
  <c r="C330" i="20" s="1"/>
  <c r="X330" i="21"/>
  <c r="M330" i="21" s="1"/>
  <c r="B330" i="21" s="1"/>
  <c r="C330" i="21" s="1"/>
  <c r="X330" i="19"/>
  <c r="M330" i="19" s="1"/>
  <c r="B330" i="19" s="1"/>
  <c r="C330" i="19" s="1"/>
  <c r="X330" i="17"/>
  <c r="M330" i="17" s="1"/>
  <c r="B330" i="17" s="1"/>
  <c r="C330" i="17" s="1"/>
  <c r="X330" i="1"/>
  <c r="M330" i="1" s="1"/>
  <c r="B330" i="1" s="1"/>
  <c r="C330" i="1" s="1"/>
  <c r="X346" i="27"/>
  <c r="M346" i="27" s="1"/>
  <c r="B346" i="27" s="1"/>
  <c r="C346" i="27" s="1"/>
  <c r="X346" i="26"/>
  <c r="M346" i="26" s="1"/>
  <c r="B346" i="26" s="1"/>
  <c r="C346" i="26" s="1"/>
  <c r="X346" i="24"/>
  <c r="M346" i="24" s="1"/>
  <c r="B346" i="24" s="1"/>
  <c r="C346" i="24" s="1"/>
  <c r="X346" i="25"/>
  <c r="M346" i="25" s="1"/>
  <c r="B346" i="25" s="1"/>
  <c r="C346" i="25" s="1"/>
  <c r="X346" i="21"/>
  <c r="M346" i="21" s="1"/>
  <c r="B346" i="21" s="1"/>
  <c r="C346" i="21" s="1"/>
  <c r="X346" i="22"/>
  <c r="M346" i="22" s="1"/>
  <c r="B346" i="22" s="1"/>
  <c r="C346" i="22" s="1"/>
  <c r="X346" i="23"/>
  <c r="M346" i="23" s="1"/>
  <c r="B346" i="23" s="1"/>
  <c r="C346" i="23" s="1"/>
  <c r="X346" i="20"/>
  <c r="M346" i="20" s="1"/>
  <c r="B346" i="20" s="1"/>
  <c r="C346" i="20" s="1"/>
  <c r="X346" i="19"/>
  <c r="M346" i="19" s="1"/>
  <c r="B346" i="19" s="1"/>
  <c r="C346" i="19" s="1"/>
  <c r="X346" i="17"/>
  <c r="M346" i="17" s="1"/>
  <c r="B346" i="17" s="1"/>
  <c r="C346" i="17" s="1"/>
  <c r="X346" i="18"/>
  <c r="M346" i="18" s="1"/>
  <c r="B346" i="18" s="1"/>
  <c r="C346" i="18" s="1"/>
  <c r="X346" i="1"/>
  <c r="M346" i="1" s="1"/>
  <c r="B346" i="1" s="1"/>
  <c r="C346" i="1" s="1"/>
  <c r="M344" i="23"/>
  <c r="B344" i="23" s="1"/>
  <c r="C344" i="23" s="1"/>
  <c r="M344" i="19"/>
  <c r="B344" i="19" s="1"/>
  <c r="C344" i="19" s="1"/>
  <c r="M344" i="26"/>
  <c r="B344" i="26" s="1"/>
  <c r="C344" i="26" s="1"/>
  <c r="X350" i="27"/>
  <c r="X350" i="25"/>
  <c r="X350" i="26"/>
  <c r="X350" i="24"/>
  <c r="X350" i="23"/>
  <c r="X350" i="22"/>
  <c r="X350" i="17"/>
  <c r="X350" i="19"/>
  <c r="X350" i="18"/>
  <c r="X350" i="21"/>
  <c r="X350" i="20"/>
  <c r="X350" i="1"/>
  <c r="M344" i="17"/>
  <c r="B344" i="17" s="1"/>
  <c r="C344" i="17" s="1"/>
  <c r="M344" i="22"/>
  <c r="B344" i="22" s="1"/>
  <c r="C344" i="22" s="1"/>
  <c r="M344" i="27"/>
  <c r="B344" i="27" s="1"/>
  <c r="C344" i="27" s="1"/>
  <c r="M344" i="1"/>
  <c r="B344" i="1" s="1"/>
  <c r="C344" i="1" s="1"/>
  <c r="M344" i="18"/>
  <c r="B344" i="18" s="1"/>
  <c r="C344" i="18" s="1"/>
  <c r="M344" i="24"/>
  <c r="B344" i="24" s="1"/>
  <c r="C344" i="24" s="1"/>
  <c r="M344" i="20"/>
  <c r="B344" i="20" s="1"/>
  <c r="C344" i="20" s="1"/>
  <c r="M344" i="21"/>
  <c r="B344" i="21" s="1"/>
  <c r="C344" i="21" s="1"/>
  <c r="M344" i="25"/>
  <c r="B344" i="25" s="1"/>
  <c r="C344" i="25" s="1"/>
  <c r="AO116" i="2"/>
  <c r="N299" i="1"/>
  <c r="C299" i="1"/>
  <c r="N119" i="1"/>
  <c r="C119" i="1"/>
  <c r="C59" i="1"/>
  <c r="N59" i="1"/>
  <c r="N179" i="1"/>
  <c r="C179" i="1"/>
  <c r="N239" i="1"/>
  <c r="C239" i="1"/>
  <c r="B180" i="1"/>
  <c r="B300" i="1"/>
  <c r="B120" i="1"/>
  <c r="B240" i="1"/>
  <c r="B60" i="1"/>
  <c r="X341" i="22" l="1"/>
  <c r="M341" i="22" s="1"/>
  <c r="B341" i="22" s="1"/>
  <c r="C341" i="22" s="1"/>
  <c r="X341" i="20"/>
  <c r="M341" i="20" s="1"/>
  <c r="B341" i="20" s="1"/>
  <c r="C341" i="20" s="1"/>
  <c r="X341" i="26"/>
  <c r="M341" i="26" s="1"/>
  <c r="B341" i="26" s="1"/>
  <c r="C341" i="26" s="1"/>
  <c r="AC342" i="22"/>
  <c r="N342" i="22" s="1"/>
  <c r="AC342" i="20"/>
  <c r="N342" i="20" s="1"/>
  <c r="AC342" i="18"/>
  <c r="N342" i="18" s="1"/>
  <c r="AC342" i="27"/>
  <c r="N342" i="27" s="1"/>
  <c r="AC342" i="26"/>
  <c r="N342" i="26" s="1"/>
  <c r="AC342" i="25"/>
  <c r="N342" i="25" s="1"/>
  <c r="AC342" i="23"/>
  <c r="N342" i="23" s="1"/>
  <c r="AC342" i="24"/>
  <c r="N342" i="24" s="1"/>
  <c r="AC342" i="21"/>
  <c r="N342" i="21" s="1"/>
  <c r="AC342" i="19"/>
  <c r="N342" i="19" s="1"/>
  <c r="AC342" i="17"/>
  <c r="N342" i="17" s="1"/>
  <c r="AC342" i="1"/>
  <c r="N342" i="1" s="1"/>
  <c r="L391" i="2"/>
  <c r="J391" i="2"/>
  <c r="M391" i="2"/>
  <c r="G391" i="2"/>
  <c r="H391" i="2"/>
  <c r="I391" i="2"/>
  <c r="K391" i="2"/>
  <c r="N391" i="2"/>
  <c r="O391" i="2" s="1"/>
  <c r="P391" i="2" s="1"/>
  <c r="C392" i="2"/>
  <c r="F391" i="2"/>
  <c r="Q391" i="2" s="1"/>
  <c r="R391" i="2"/>
  <c r="AC347" i="26"/>
  <c r="N347" i="26" s="1"/>
  <c r="AC347" i="24"/>
  <c r="N347" i="24" s="1"/>
  <c r="AC347" i="25"/>
  <c r="N347" i="25" s="1"/>
  <c r="AC347" i="27"/>
  <c r="N347" i="27" s="1"/>
  <c r="AC347" i="22"/>
  <c r="N347" i="22" s="1"/>
  <c r="AC347" i="23"/>
  <c r="N347" i="23" s="1"/>
  <c r="AC347" i="19"/>
  <c r="N347" i="19" s="1"/>
  <c r="AC347" i="21"/>
  <c r="N347" i="21" s="1"/>
  <c r="AC347" i="20"/>
  <c r="N347" i="20" s="1"/>
  <c r="AC347" i="18"/>
  <c r="N347" i="18" s="1"/>
  <c r="AC347" i="17"/>
  <c r="N347" i="17" s="1"/>
  <c r="AC347" i="1"/>
  <c r="N347" i="1" s="1"/>
  <c r="R396" i="2"/>
  <c r="H396" i="2"/>
  <c r="F396" i="2"/>
  <c r="Q396" i="2" s="1"/>
  <c r="M396" i="2"/>
  <c r="G396" i="2"/>
  <c r="J396" i="2"/>
  <c r="C397" i="2"/>
  <c r="L396" i="2"/>
  <c r="N396" i="2"/>
  <c r="O396" i="2" s="1"/>
  <c r="P396" i="2" s="1"/>
  <c r="I396" i="2"/>
  <c r="K396" i="2"/>
  <c r="AC352" i="26"/>
  <c r="N352" i="26" s="1"/>
  <c r="AC352" i="21"/>
  <c r="N352" i="21" s="1"/>
  <c r="AC352" i="19"/>
  <c r="N352" i="19" s="1"/>
  <c r="AC352" i="17"/>
  <c r="N352" i="17" s="1"/>
  <c r="AC352" i="24"/>
  <c r="N352" i="24" s="1"/>
  <c r="AC352" i="27"/>
  <c r="N352" i="27" s="1"/>
  <c r="AC352" i="25"/>
  <c r="N352" i="25" s="1"/>
  <c r="AC352" i="23"/>
  <c r="N352" i="23" s="1"/>
  <c r="AC352" i="20"/>
  <c r="N352" i="20" s="1"/>
  <c r="AC352" i="22"/>
  <c r="N352" i="22" s="1"/>
  <c r="AC352" i="18"/>
  <c r="N352" i="18" s="1"/>
  <c r="AC352" i="1"/>
  <c r="N352" i="1" s="1"/>
  <c r="R401" i="2"/>
  <c r="K401" i="2"/>
  <c r="L401" i="2"/>
  <c r="M401" i="2"/>
  <c r="F401" i="2"/>
  <c r="Q401" i="2" s="1"/>
  <c r="G401" i="2"/>
  <c r="H401" i="2"/>
  <c r="I401" i="2"/>
  <c r="N401" i="2"/>
  <c r="O401" i="2" s="1"/>
  <c r="P401" i="2" s="1"/>
  <c r="C402" i="2"/>
  <c r="J401" i="2"/>
  <c r="X117" i="2"/>
  <c r="Q380" i="2"/>
  <c r="G380" i="2"/>
  <c r="H380" i="2" s="1"/>
  <c r="I380" i="2" s="1"/>
  <c r="J380" i="2" s="1"/>
  <c r="K380" i="2" s="1"/>
  <c r="M380" i="2" s="1"/>
  <c r="N380" i="2" s="1"/>
  <c r="O380" i="2" s="1"/>
  <c r="P380" i="2" s="1"/>
  <c r="F386" i="2"/>
  <c r="AC337" i="27"/>
  <c r="N337" i="27" s="1"/>
  <c r="AC337" i="25"/>
  <c r="N337" i="25" s="1"/>
  <c r="AC337" i="23"/>
  <c r="N337" i="23" s="1"/>
  <c r="AC337" i="24"/>
  <c r="N337" i="24" s="1"/>
  <c r="AC337" i="26"/>
  <c r="N337" i="26" s="1"/>
  <c r="AC337" i="22"/>
  <c r="N337" i="22" s="1"/>
  <c r="AC337" i="19"/>
  <c r="N337" i="19" s="1"/>
  <c r="AC337" i="21"/>
  <c r="N337" i="21" s="1"/>
  <c r="AC337" i="20"/>
  <c r="N337" i="20" s="1"/>
  <c r="AC337" i="18"/>
  <c r="N337" i="18" s="1"/>
  <c r="AC337" i="17"/>
  <c r="N337" i="17" s="1"/>
  <c r="AC337" i="1"/>
  <c r="N337" i="1" s="1"/>
  <c r="R386" i="2"/>
  <c r="AT111" i="2"/>
  <c r="D380" i="2"/>
  <c r="E326" i="23"/>
  <c r="E326" i="24"/>
  <c r="F326" i="18"/>
  <c r="K326" i="18" s="1"/>
  <c r="E326" i="25"/>
  <c r="E326" i="17"/>
  <c r="F326" i="20"/>
  <c r="K326" i="20" s="1"/>
  <c r="F332" i="27"/>
  <c r="K332" i="27" s="1"/>
  <c r="F326" i="25"/>
  <c r="K326" i="25" s="1"/>
  <c r="F326" i="23"/>
  <c r="K326" i="23" s="1"/>
  <c r="E326" i="27"/>
  <c r="F326" i="21"/>
  <c r="K326" i="21" s="1"/>
  <c r="E326" i="18"/>
  <c r="F326" i="24"/>
  <c r="K326" i="24" s="1"/>
  <c r="X325" i="27"/>
  <c r="M325" i="27" s="1"/>
  <c r="B325" i="27" s="1"/>
  <c r="C325" i="27" s="1"/>
  <c r="X325" i="23"/>
  <c r="M325" i="23" s="1"/>
  <c r="B325" i="23" s="1"/>
  <c r="C325" i="23" s="1"/>
  <c r="X325" i="17"/>
  <c r="M325" i="17" s="1"/>
  <c r="B325" i="17" s="1"/>
  <c r="C325" i="17" s="1"/>
  <c r="E332" i="1"/>
  <c r="E326" i="20"/>
  <c r="F326" i="17"/>
  <c r="K326" i="17" s="1"/>
  <c r="F326" i="1"/>
  <c r="K326" i="1" s="1"/>
  <c r="E326" i="22"/>
  <c r="F326" i="22"/>
  <c r="K326" i="22" s="1"/>
  <c r="E326" i="26"/>
  <c r="X325" i="26"/>
  <c r="M325" i="26" s="1"/>
  <c r="B325" i="26" s="1"/>
  <c r="C325" i="26" s="1"/>
  <c r="X325" i="21"/>
  <c r="M325" i="21" s="1"/>
  <c r="B325" i="21" s="1"/>
  <c r="C325" i="21" s="1"/>
  <c r="X325" i="19"/>
  <c r="M325" i="19" s="1"/>
  <c r="B325" i="19" s="1"/>
  <c r="C325" i="19" s="1"/>
  <c r="F332" i="17"/>
  <c r="K332" i="17" s="1"/>
  <c r="F326" i="26"/>
  <c r="K326" i="26" s="1"/>
  <c r="E326" i="21"/>
  <c r="F326" i="19"/>
  <c r="K326" i="19" s="1"/>
  <c r="E326" i="1"/>
  <c r="E326" i="19"/>
  <c r="F326" i="27"/>
  <c r="K326" i="27" s="1"/>
  <c r="X325" i="24"/>
  <c r="M325" i="24" s="1"/>
  <c r="B325" i="24" s="1"/>
  <c r="C325" i="24" s="1"/>
  <c r="X325" i="22"/>
  <c r="M325" i="22" s="1"/>
  <c r="B325" i="22" s="1"/>
  <c r="C325" i="22" s="1"/>
  <c r="X325" i="18"/>
  <c r="M325" i="18" s="1"/>
  <c r="B325" i="18" s="1"/>
  <c r="C325" i="18" s="1"/>
  <c r="X325" i="25"/>
  <c r="M325" i="25" s="1"/>
  <c r="B325" i="25" s="1"/>
  <c r="C325" i="25" s="1"/>
  <c r="X325" i="20"/>
  <c r="M325" i="20" s="1"/>
  <c r="B325" i="20" s="1"/>
  <c r="C325" i="20" s="1"/>
  <c r="X325" i="1"/>
  <c r="M325" i="1" s="1"/>
  <c r="B325" i="1" s="1"/>
  <c r="C325" i="1" s="1"/>
  <c r="K406" i="2"/>
  <c r="AC357" i="27"/>
  <c r="N357" i="27" s="1"/>
  <c r="AC357" i="25"/>
  <c r="N357" i="25" s="1"/>
  <c r="AC357" i="23"/>
  <c r="N357" i="23" s="1"/>
  <c r="AC357" i="26"/>
  <c r="N357" i="26" s="1"/>
  <c r="AC357" i="24"/>
  <c r="N357" i="24" s="1"/>
  <c r="AC357" i="22"/>
  <c r="N357" i="22" s="1"/>
  <c r="AC357" i="21"/>
  <c r="N357" i="21" s="1"/>
  <c r="AC357" i="19"/>
  <c r="N357" i="19" s="1"/>
  <c r="AC357" i="17"/>
  <c r="N357" i="17" s="1"/>
  <c r="AC357" i="20"/>
  <c r="N357" i="20" s="1"/>
  <c r="AC357" i="18"/>
  <c r="N357" i="18" s="1"/>
  <c r="AC357" i="1"/>
  <c r="N357" i="1" s="1"/>
  <c r="H406" i="2"/>
  <c r="G406" i="2"/>
  <c r="R406" i="2"/>
  <c r="I406" i="2"/>
  <c r="F406" i="2"/>
  <c r="Q406" i="2" s="1"/>
  <c r="N406" i="2"/>
  <c r="O406" i="2" s="1"/>
  <c r="P406" i="2" s="1"/>
  <c r="M406" i="2"/>
  <c r="J406" i="2"/>
  <c r="C407" i="2"/>
  <c r="L406" i="2"/>
  <c r="D401" i="2"/>
  <c r="D407" i="2" s="1"/>
  <c r="D402" i="2"/>
  <c r="AC362" i="27"/>
  <c r="N362" i="27" s="1"/>
  <c r="AC362" i="26"/>
  <c r="N362" i="26" s="1"/>
  <c r="AC362" i="23"/>
  <c r="N362" i="23" s="1"/>
  <c r="AC362" i="22"/>
  <c r="N362" i="22" s="1"/>
  <c r="AC362" i="20"/>
  <c r="N362" i="20" s="1"/>
  <c r="AC362" i="18"/>
  <c r="N362" i="18" s="1"/>
  <c r="AC362" i="25"/>
  <c r="N362" i="25" s="1"/>
  <c r="AC362" i="24"/>
  <c r="N362" i="24" s="1"/>
  <c r="AC362" i="21"/>
  <c r="N362" i="21" s="1"/>
  <c r="AC362" i="19"/>
  <c r="N362" i="19" s="1"/>
  <c r="AC362" i="17"/>
  <c r="N362" i="17" s="1"/>
  <c r="AC362" i="1"/>
  <c r="R411" i="2"/>
  <c r="G411" i="2"/>
  <c r="N411" i="2"/>
  <c r="O411" i="2" s="1"/>
  <c r="P411" i="2" s="1"/>
  <c r="J411" i="2"/>
  <c r="C412" i="2"/>
  <c r="D412" i="2" s="1"/>
  <c r="C417" i="2"/>
  <c r="D417" i="2" s="1"/>
  <c r="F411" i="2"/>
  <c r="Q411" i="2" s="1"/>
  <c r="I411" i="2"/>
  <c r="M411" i="2"/>
  <c r="L411" i="2"/>
  <c r="K411" i="2"/>
  <c r="H411" i="2"/>
  <c r="X351" i="27"/>
  <c r="M351" i="27" s="1"/>
  <c r="B351" i="27" s="1"/>
  <c r="C351" i="27" s="1"/>
  <c r="X351" i="26"/>
  <c r="M351" i="26" s="1"/>
  <c r="B351" i="26" s="1"/>
  <c r="C351" i="26" s="1"/>
  <c r="X351" i="25"/>
  <c r="M351" i="25" s="1"/>
  <c r="B351" i="25" s="1"/>
  <c r="C351" i="25" s="1"/>
  <c r="X351" i="23"/>
  <c r="M351" i="23" s="1"/>
  <c r="B351" i="23" s="1"/>
  <c r="C351" i="23" s="1"/>
  <c r="X351" i="22"/>
  <c r="M351" i="22" s="1"/>
  <c r="B351" i="22" s="1"/>
  <c r="C351" i="22" s="1"/>
  <c r="X351" i="21"/>
  <c r="M351" i="21" s="1"/>
  <c r="B351" i="21" s="1"/>
  <c r="C351" i="21" s="1"/>
  <c r="X351" i="24"/>
  <c r="M351" i="24" s="1"/>
  <c r="B351" i="24" s="1"/>
  <c r="C351" i="24" s="1"/>
  <c r="X351" i="18"/>
  <c r="M351" i="18" s="1"/>
  <c r="B351" i="18" s="1"/>
  <c r="C351" i="18" s="1"/>
  <c r="X351" i="19"/>
  <c r="M351" i="19" s="1"/>
  <c r="B351" i="19" s="1"/>
  <c r="C351" i="19" s="1"/>
  <c r="X351" i="17"/>
  <c r="M351" i="17" s="1"/>
  <c r="B351" i="17" s="1"/>
  <c r="C351" i="17" s="1"/>
  <c r="X351" i="20"/>
  <c r="M351" i="20" s="1"/>
  <c r="B351" i="20" s="1"/>
  <c r="C351" i="20" s="1"/>
  <c r="X351" i="1"/>
  <c r="M351" i="1" s="1"/>
  <c r="B351" i="1" s="1"/>
  <c r="C351" i="1" s="1"/>
  <c r="X352" i="27"/>
  <c r="M352" i="27" s="1"/>
  <c r="B352" i="27" s="1"/>
  <c r="C352" i="27" s="1"/>
  <c r="X352" i="23"/>
  <c r="M352" i="23" s="1"/>
  <c r="B352" i="23" s="1"/>
  <c r="C352" i="23" s="1"/>
  <c r="X352" i="22"/>
  <c r="M352" i="22" s="1"/>
  <c r="B352" i="22" s="1"/>
  <c r="C352" i="22" s="1"/>
  <c r="X352" i="18"/>
  <c r="M352" i="18" s="1"/>
  <c r="B352" i="18" s="1"/>
  <c r="C352" i="18" s="1"/>
  <c r="X352" i="19"/>
  <c r="M352" i="19" s="1"/>
  <c r="B352" i="19" s="1"/>
  <c r="C352" i="19" s="1"/>
  <c r="X352" i="1"/>
  <c r="M352" i="1" s="1"/>
  <c r="B352" i="1" s="1"/>
  <c r="C352" i="1" s="1"/>
  <c r="X336" i="27"/>
  <c r="M336" i="27" s="1"/>
  <c r="B336" i="27" s="1"/>
  <c r="C336" i="27" s="1"/>
  <c r="X336" i="26"/>
  <c r="M336" i="26" s="1"/>
  <c r="B336" i="26" s="1"/>
  <c r="C336" i="26" s="1"/>
  <c r="X336" i="25"/>
  <c r="M336" i="25" s="1"/>
  <c r="B336" i="25" s="1"/>
  <c r="C336" i="25" s="1"/>
  <c r="X336" i="23"/>
  <c r="M336" i="23" s="1"/>
  <c r="B336" i="23" s="1"/>
  <c r="C336" i="23" s="1"/>
  <c r="X336" i="21"/>
  <c r="M336" i="21" s="1"/>
  <c r="B336" i="21" s="1"/>
  <c r="C336" i="21" s="1"/>
  <c r="X336" i="20"/>
  <c r="M336" i="20" s="1"/>
  <c r="B336" i="20" s="1"/>
  <c r="C336" i="20" s="1"/>
  <c r="X336" i="22"/>
  <c r="M336" i="22" s="1"/>
  <c r="B336" i="22" s="1"/>
  <c r="C336" i="22" s="1"/>
  <c r="X336" i="19"/>
  <c r="M336" i="19" s="1"/>
  <c r="B336" i="19" s="1"/>
  <c r="C336" i="19" s="1"/>
  <c r="X336" i="18"/>
  <c r="M336" i="18" s="1"/>
  <c r="B336" i="18" s="1"/>
  <c r="C336" i="18" s="1"/>
  <c r="X336" i="17"/>
  <c r="M336" i="17" s="1"/>
  <c r="B336" i="17" s="1"/>
  <c r="C336" i="17" s="1"/>
  <c r="X336" i="24"/>
  <c r="M336" i="24" s="1"/>
  <c r="B336" i="24" s="1"/>
  <c r="C336" i="24" s="1"/>
  <c r="X336" i="1"/>
  <c r="M336" i="1" s="1"/>
  <c r="B336" i="1" s="1"/>
  <c r="C336" i="1" s="1"/>
  <c r="X347" i="27"/>
  <c r="M347" i="27" s="1"/>
  <c r="B347" i="27" s="1"/>
  <c r="C347" i="27" s="1"/>
  <c r="X347" i="26"/>
  <c r="M347" i="26" s="1"/>
  <c r="B347" i="26" s="1"/>
  <c r="C347" i="26" s="1"/>
  <c r="X347" i="24"/>
  <c r="M347" i="24" s="1"/>
  <c r="B347" i="24" s="1"/>
  <c r="C347" i="24" s="1"/>
  <c r="X347" i="25"/>
  <c r="M347" i="25" s="1"/>
  <c r="B347" i="25" s="1"/>
  <c r="C347" i="25" s="1"/>
  <c r="X347" i="21"/>
  <c r="M347" i="21" s="1"/>
  <c r="B347" i="21" s="1"/>
  <c r="C347" i="21" s="1"/>
  <c r="X347" i="22"/>
  <c r="M347" i="22" s="1"/>
  <c r="B347" i="22" s="1"/>
  <c r="C347" i="22" s="1"/>
  <c r="X347" i="23"/>
  <c r="M347" i="23" s="1"/>
  <c r="B347" i="23" s="1"/>
  <c r="C347" i="23" s="1"/>
  <c r="X347" i="17"/>
  <c r="M347" i="17" s="1"/>
  <c r="B347" i="17" s="1"/>
  <c r="C347" i="17" s="1"/>
  <c r="X347" i="20"/>
  <c r="M347" i="20" s="1"/>
  <c r="B347" i="20" s="1"/>
  <c r="C347" i="20" s="1"/>
  <c r="X347" i="19"/>
  <c r="M347" i="19" s="1"/>
  <c r="B347" i="19" s="1"/>
  <c r="C347" i="19" s="1"/>
  <c r="X347" i="18"/>
  <c r="M347" i="18" s="1"/>
  <c r="B347" i="18" s="1"/>
  <c r="C347" i="18" s="1"/>
  <c r="X347" i="1"/>
  <c r="M347" i="1" s="1"/>
  <c r="B347" i="1" s="1"/>
  <c r="C347" i="1" s="1"/>
  <c r="M350" i="20"/>
  <c r="B350" i="20" s="1"/>
  <c r="C350" i="20" s="1"/>
  <c r="M350" i="17"/>
  <c r="B350" i="17" s="1"/>
  <c r="C350" i="17" s="1"/>
  <c r="M350" i="26"/>
  <c r="B350" i="26" s="1"/>
  <c r="C350" i="26" s="1"/>
  <c r="M350" i="21"/>
  <c r="B350" i="21" s="1"/>
  <c r="C350" i="21" s="1"/>
  <c r="M350" i="22"/>
  <c r="B350" i="22" s="1"/>
  <c r="C350" i="22" s="1"/>
  <c r="M350" i="25"/>
  <c r="B350" i="25" s="1"/>
  <c r="C350" i="25" s="1"/>
  <c r="M350" i="1"/>
  <c r="B350" i="1" s="1"/>
  <c r="C350" i="1" s="1"/>
  <c r="M350" i="18"/>
  <c r="B350" i="18" s="1"/>
  <c r="C350" i="18" s="1"/>
  <c r="M350" i="23"/>
  <c r="B350" i="23" s="1"/>
  <c r="C350" i="23" s="1"/>
  <c r="M350" i="27"/>
  <c r="B350" i="27" s="1"/>
  <c r="C350" i="27" s="1"/>
  <c r="X356" i="27"/>
  <c r="X356" i="26"/>
  <c r="X356" i="25"/>
  <c r="X356" i="23"/>
  <c r="X356" i="24"/>
  <c r="X356" i="22"/>
  <c r="X356" i="21"/>
  <c r="X356" i="19"/>
  <c r="X356" i="20"/>
  <c r="X356" i="17"/>
  <c r="X356" i="18"/>
  <c r="X356" i="1"/>
  <c r="M350" i="19"/>
  <c r="B350" i="19" s="1"/>
  <c r="C350" i="19" s="1"/>
  <c r="M350" i="24"/>
  <c r="B350" i="24" s="1"/>
  <c r="C350" i="24" s="1"/>
  <c r="AO117" i="2"/>
  <c r="N240" i="1"/>
  <c r="C240" i="1"/>
  <c r="B61" i="1"/>
  <c r="B241" i="1"/>
  <c r="B301" i="1"/>
  <c r="B181" i="1"/>
  <c r="B121" i="1"/>
  <c r="N120" i="1"/>
  <c r="C120" i="1"/>
  <c r="N300" i="1"/>
  <c r="C300" i="1"/>
  <c r="N60" i="1"/>
  <c r="C60" i="1"/>
  <c r="N180" i="1"/>
  <c r="C180" i="1"/>
  <c r="X352" i="17" l="1"/>
  <c r="M352" i="17" s="1"/>
  <c r="B352" i="17" s="1"/>
  <c r="C352" i="17" s="1"/>
  <c r="X352" i="21"/>
  <c r="M352" i="21" s="1"/>
  <c r="B352" i="21" s="1"/>
  <c r="C352" i="21" s="1"/>
  <c r="X352" i="26"/>
  <c r="M352" i="26" s="1"/>
  <c r="B352" i="26" s="1"/>
  <c r="C352" i="26" s="1"/>
  <c r="D386" i="2"/>
  <c r="AP111" i="2"/>
  <c r="AC112" i="2"/>
  <c r="AU111" i="2"/>
  <c r="AQ112" i="2"/>
  <c r="AD111" i="2"/>
  <c r="AB112" i="2"/>
  <c r="AR111" i="2"/>
  <c r="Z112" i="2"/>
  <c r="E332" i="25"/>
  <c r="X331" i="24"/>
  <c r="M331" i="24" s="1"/>
  <c r="B331" i="24" s="1"/>
  <c r="C331" i="24" s="1"/>
  <c r="X331" i="21"/>
  <c r="M331" i="21" s="1"/>
  <c r="B331" i="21" s="1"/>
  <c r="C331" i="21" s="1"/>
  <c r="X331" i="1"/>
  <c r="M331" i="1" s="1"/>
  <c r="B331" i="1" s="1"/>
  <c r="C331" i="1" s="1"/>
  <c r="F332" i="22"/>
  <c r="K332" i="22" s="1"/>
  <c r="E332" i="21"/>
  <c r="E332" i="27"/>
  <c r="E338" i="1"/>
  <c r="F338" i="20"/>
  <c r="K338" i="20" s="1"/>
  <c r="E332" i="23"/>
  <c r="E332" i="17"/>
  <c r="F338" i="26"/>
  <c r="K338" i="26" s="1"/>
  <c r="F332" i="20"/>
  <c r="K332" i="20" s="1"/>
  <c r="F338" i="22"/>
  <c r="K338" i="22" s="1"/>
  <c r="E332" i="18"/>
  <c r="AD110" i="2"/>
  <c r="AA111" i="2"/>
  <c r="AA112" i="2"/>
  <c r="AQ111" i="2"/>
  <c r="Y111" i="2"/>
  <c r="X331" i="27"/>
  <c r="M331" i="27" s="1"/>
  <c r="B331" i="27" s="1"/>
  <c r="C331" i="27" s="1"/>
  <c r="X331" i="22"/>
  <c r="M331" i="22" s="1"/>
  <c r="B331" i="22" s="1"/>
  <c r="C331" i="22" s="1"/>
  <c r="X331" i="20"/>
  <c r="M331" i="20" s="1"/>
  <c r="B331" i="20" s="1"/>
  <c r="C331" i="20" s="1"/>
  <c r="F332" i="24"/>
  <c r="K332" i="24" s="1"/>
  <c r="E332" i="20"/>
  <c r="F332" i="25"/>
  <c r="K332" i="25" s="1"/>
  <c r="E338" i="23"/>
  <c r="F332" i="26"/>
  <c r="K332" i="26" s="1"/>
  <c r="E332" i="24"/>
  <c r="AC111" i="2"/>
  <c r="Y112" i="2"/>
  <c r="X331" i="26"/>
  <c r="M331" i="26" s="1"/>
  <c r="B331" i="26" s="1"/>
  <c r="C331" i="26" s="1"/>
  <c r="X331" i="23"/>
  <c r="M331" i="23" s="1"/>
  <c r="B331" i="23" s="1"/>
  <c r="C331" i="23" s="1"/>
  <c r="X331" i="19"/>
  <c r="M331" i="19" s="1"/>
  <c r="B331" i="19" s="1"/>
  <c r="C331" i="19" s="1"/>
  <c r="E332" i="22"/>
  <c r="E338" i="17"/>
  <c r="AR112" i="2"/>
  <c r="AB111" i="2"/>
  <c r="Z111" i="2"/>
  <c r="AU110" i="2"/>
  <c r="X331" i="25"/>
  <c r="M331" i="25" s="1"/>
  <c r="B331" i="25" s="1"/>
  <c r="C331" i="25" s="1"/>
  <c r="X331" i="18"/>
  <c r="M331" i="18" s="1"/>
  <c r="B331" i="18" s="1"/>
  <c r="C331" i="18" s="1"/>
  <c r="X331" i="17"/>
  <c r="M331" i="17" s="1"/>
  <c r="B331" i="17" s="1"/>
  <c r="C331" i="17" s="1"/>
  <c r="F332" i="21"/>
  <c r="K332" i="21" s="1"/>
  <c r="F332" i="23"/>
  <c r="K332" i="23" s="1"/>
  <c r="F332" i="18"/>
  <c r="K332" i="18" s="1"/>
  <c r="F338" i="19"/>
  <c r="K338" i="19" s="1"/>
  <c r="E338" i="24"/>
  <c r="E332" i="26"/>
  <c r="F332" i="19"/>
  <c r="K332" i="19" s="1"/>
  <c r="E332" i="19"/>
  <c r="F332" i="1"/>
  <c r="K332" i="1" s="1"/>
  <c r="X118" i="2"/>
  <c r="AC348" i="21"/>
  <c r="N348" i="21" s="1"/>
  <c r="AC348" i="19"/>
  <c r="N348" i="19" s="1"/>
  <c r="AC348" i="17"/>
  <c r="N348" i="17" s="1"/>
  <c r="AC348" i="25"/>
  <c r="N348" i="25" s="1"/>
  <c r="AC348" i="26"/>
  <c r="N348" i="26" s="1"/>
  <c r="AC348" i="27"/>
  <c r="N348" i="27" s="1"/>
  <c r="AC348" i="22"/>
  <c r="N348" i="22" s="1"/>
  <c r="AC348" i="24"/>
  <c r="N348" i="24" s="1"/>
  <c r="AC348" i="23"/>
  <c r="N348" i="23" s="1"/>
  <c r="AC348" i="20"/>
  <c r="N348" i="20" s="1"/>
  <c r="AC348" i="18"/>
  <c r="N348" i="18" s="1"/>
  <c r="AC348" i="1"/>
  <c r="N348" i="1" s="1"/>
  <c r="R397" i="2"/>
  <c r="G397" i="2"/>
  <c r="L397" i="2"/>
  <c r="M397" i="2"/>
  <c r="F397" i="2"/>
  <c r="Q397" i="2" s="1"/>
  <c r="C398" i="2"/>
  <c r="H397" i="2"/>
  <c r="N397" i="2"/>
  <c r="O397" i="2" s="1"/>
  <c r="P397" i="2" s="1"/>
  <c r="J397" i="2"/>
  <c r="K397" i="2"/>
  <c r="I397" i="2"/>
  <c r="AC353" i="27"/>
  <c r="N353" i="27" s="1"/>
  <c r="AC353" i="25"/>
  <c r="N353" i="25" s="1"/>
  <c r="AC353" i="23"/>
  <c r="N353" i="23" s="1"/>
  <c r="AC353" i="24"/>
  <c r="N353" i="24" s="1"/>
  <c r="AC353" i="26"/>
  <c r="N353" i="26" s="1"/>
  <c r="AC353" i="22"/>
  <c r="N353" i="22" s="1"/>
  <c r="AC353" i="21"/>
  <c r="N353" i="21" s="1"/>
  <c r="AC353" i="19"/>
  <c r="N353" i="19" s="1"/>
  <c r="AC353" i="20"/>
  <c r="N353" i="20" s="1"/>
  <c r="AC353" i="17"/>
  <c r="N353" i="17" s="1"/>
  <c r="AC353" i="18"/>
  <c r="N353" i="18" s="1"/>
  <c r="AC353" i="1"/>
  <c r="N353" i="1" s="1"/>
  <c r="R402" i="2"/>
  <c r="H402" i="2"/>
  <c r="F402" i="2"/>
  <c r="Q402" i="2" s="1"/>
  <c r="G402" i="2"/>
  <c r="J402" i="2"/>
  <c r="M402" i="2"/>
  <c r="C403" i="2"/>
  <c r="K402" i="2"/>
  <c r="N402" i="2"/>
  <c r="O402" i="2" s="1"/>
  <c r="P402" i="2" s="1"/>
  <c r="I402" i="2"/>
  <c r="L402" i="2"/>
  <c r="AC343" i="26"/>
  <c r="N343" i="26" s="1"/>
  <c r="AC343" i="27"/>
  <c r="N343" i="27" s="1"/>
  <c r="AC343" i="24"/>
  <c r="N343" i="24" s="1"/>
  <c r="AC343" i="23"/>
  <c r="N343" i="23" s="1"/>
  <c r="AC343" i="25"/>
  <c r="N343" i="25" s="1"/>
  <c r="AC343" i="22"/>
  <c r="N343" i="22" s="1"/>
  <c r="AC343" i="21"/>
  <c r="N343" i="21" s="1"/>
  <c r="AC343" i="20"/>
  <c r="N343" i="20" s="1"/>
  <c r="AC343" i="17"/>
  <c r="N343" i="17" s="1"/>
  <c r="AC343" i="18"/>
  <c r="N343" i="18" s="1"/>
  <c r="AC343" i="19"/>
  <c r="N343" i="19" s="1"/>
  <c r="AC343" i="1"/>
  <c r="N343" i="1" s="1"/>
  <c r="R392" i="2"/>
  <c r="F392" i="2"/>
  <c r="AC368" i="26"/>
  <c r="N368" i="26" s="1"/>
  <c r="AC368" i="21"/>
  <c r="N368" i="21" s="1"/>
  <c r="AC368" i="19"/>
  <c r="N368" i="19" s="1"/>
  <c r="AC368" i="17"/>
  <c r="N368" i="17" s="1"/>
  <c r="AC368" i="27"/>
  <c r="N368" i="27" s="1"/>
  <c r="AC368" i="24"/>
  <c r="N368" i="24" s="1"/>
  <c r="AC368" i="25"/>
  <c r="N368" i="25" s="1"/>
  <c r="AC368" i="22"/>
  <c r="N368" i="22" s="1"/>
  <c r="AC368" i="20"/>
  <c r="N368" i="20" s="1"/>
  <c r="AC368" i="23"/>
  <c r="N368" i="23" s="1"/>
  <c r="AC368" i="18"/>
  <c r="N368" i="18" s="1"/>
  <c r="AC368" i="1"/>
  <c r="N368" i="1" s="1"/>
  <c r="C423" i="2"/>
  <c r="R417" i="2"/>
  <c r="G417" i="2"/>
  <c r="F417" i="2"/>
  <c r="Q417" i="2" s="1"/>
  <c r="M417" i="2"/>
  <c r="K417" i="2"/>
  <c r="C418" i="2"/>
  <c r="L417" i="2"/>
  <c r="J417" i="2"/>
  <c r="N417" i="2"/>
  <c r="O417" i="2" s="1"/>
  <c r="P417" i="2" s="1"/>
  <c r="H417" i="2"/>
  <c r="I417" i="2"/>
  <c r="X352" i="20"/>
  <c r="M352" i="20" s="1"/>
  <c r="B352" i="20" s="1"/>
  <c r="C352" i="20" s="1"/>
  <c r="X352" i="24"/>
  <c r="M352" i="24" s="1"/>
  <c r="B352" i="24" s="1"/>
  <c r="C352" i="24" s="1"/>
  <c r="X352" i="25"/>
  <c r="M352" i="25" s="1"/>
  <c r="B352" i="25" s="1"/>
  <c r="C352" i="25" s="1"/>
  <c r="AC363" i="26"/>
  <c r="N363" i="26" s="1"/>
  <c r="AC363" i="24"/>
  <c r="N363" i="24" s="1"/>
  <c r="AC363" i="27"/>
  <c r="N363" i="27" s="1"/>
  <c r="AC363" i="25"/>
  <c r="N363" i="25" s="1"/>
  <c r="AC363" i="23"/>
  <c r="N363" i="23" s="1"/>
  <c r="AC363" i="22"/>
  <c r="N363" i="22" s="1"/>
  <c r="AC363" i="19"/>
  <c r="N363" i="19" s="1"/>
  <c r="AC363" i="21"/>
  <c r="N363" i="21" s="1"/>
  <c r="AC363" i="20"/>
  <c r="N363" i="20" s="1"/>
  <c r="AC363" i="17"/>
  <c r="N363" i="17" s="1"/>
  <c r="AC363" i="18"/>
  <c r="N363" i="18" s="1"/>
  <c r="AC363" i="1"/>
  <c r="R412" i="2"/>
  <c r="I412" i="2"/>
  <c r="F412" i="2"/>
  <c r="Q412" i="2" s="1"/>
  <c r="K412" i="2"/>
  <c r="L412" i="2"/>
  <c r="C413" i="2"/>
  <c r="H412" i="2"/>
  <c r="J412" i="2"/>
  <c r="N412" i="2"/>
  <c r="O412" i="2" s="1"/>
  <c r="P412" i="2" s="1"/>
  <c r="G412" i="2"/>
  <c r="M412" i="2"/>
  <c r="AC358" i="27"/>
  <c r="N358" i="27" s="1"/>
  <c r="AC358" i="26"/>
  <c r="N358" i="26" s="1"/>
  <c r="AC358" i="22"/>
  <c r="N358" i="22" s="1"/>
  <c r="AC358" i="20"/>
  <c r="N358" i="20" s="1"/>
  <c r="AC358" i="18"/>
  <c r="N358" i="18" s="1"/>
  <c r="AC358" i="23"/>
  <c r="N358" i="23" s="1"/>
  <c r="AC358" i="24"/>
  <c r="N358" i="24" s="1"/>
  <c r="AC358" i="21"/>
  <c r="N358" i="21" s="1"/>
  <c r="AC358" i="25"/>
  <c r="N358" i="25" s="1"/>
  <c r="AC358" i="19"/>
  <c r="N358" i="19" s="1"/>
  <c r="AC358" i="17"/>
  <c r="N358" i="17" s="1"/>
  <c r="R407" i="2"/>
  <c r="AC358" i="1"/>
  <c r="N358" i="1" s="1"/>
  <c r="L407" i="2"/>
  <c r="I407" i="2"/>
  <c r="F407" i="2"/>
  <c r="Q407" i="2" s="1"/>
  <c r="H407" i="2"/>
  <c r="M407" i="2"/>
  <c r="N407" i="2"/>
  <c r="O407" i="2" s="1"/>
  <c r="P407" i="2" s="1"/>
  <c r="G407" i="2"/>
  <c r="K407" i="2"/>
  <c r="C408" i="2"/>
  <c r="J407" i="2"/>
  <c r="Q386" i="2"/>
  <c r="G386" i="2"/>
  <c r="H386" i="2" s="1"/>
  <c r="I386" i="2" s="1"/>
  <c r="J386" i="2" s="1"/>
  <c r="K386" i="2" s="1"/>
  <c r="M386" i="2" s="1"/>
  <c r="N386" i="2" s="1"/>
  <c r="O386" i="2" s="1"/>
  <c r="P386" i="2" s="1"/>
  <c r="AS111" i="2"/>
  <c r="AT112" i="2"/>
  <c r="D397" i="2"/>
  <c r="X342" i="27"/>
  <c r="M342" i="27" s="1"/>
  <c r="B342" i="27" s="1"/>
  <c r="C342" i="27" s="1"/>
  <c r="X342" i="23"/>
  <c r="M342" i="23" s="1"/>
  <c r="B342" i="23" s="1"/>
  <c r="C342" i="23" s="1"/>
  <c r="X342" i="26"/>
  <c r="M342" i="26" s="1"/>
  <c r="B342" i="26" s="1"/>
  <c r="C342" i="26" s="1"/>
  <c r="X342" i="25"/>
  <c r="M342" i="25" s="1"/>
  <c r="B342" i="25" s="1"/>
  <c r="C342" i="25" s="1"/>
  <c r="X342" i="24"/>
  <c r="M342" i="24" s="1"/>
  <c r="B342" i="24" s="1"/>
  <c r="C342" i="24" s="1"/>
  <c r="X342" i="21"/>
  <c r="M342" i="21" s="1"/>
  <c r="B342" i="21" s="1"/>
  <c r="C342" i="21" s="1"/>
  <c r="X342" i="20"/>
  <c r="M342" i="20" s="1"/>
  <c r="B342" i="20" s="1"/>
  <c r="C342" i="20" s="1"/>
  <c r="X342" i="17"/>
  <c r="M342" i="17" s="1"/>
  <c r="B342" i="17" s="1"/>
  <c r="C342" i="17" s="1"/>
  <c r="X342" i="19"/>
  <c r="M342" i="19" s="1"/>
  <c r="B342" i="19" s="1"/>
  <c r="C342" i="19" s="1"/>
  <c r="X342" i="18"/>
  <c r="M342" i="18" s="1"/>
  <c r="B342" i="18" s="1"/>
  <c r="C342" i="18" s="1"/>
  <c r="X342" i="22"/>
  <c r="M342" i="22" s="1"/>
  <c r="B342" i="22" s="1"/>
  <c r="C342" i="22" s="1"/>
  <c r="X342" i="1"/>
  <c r="M342" i="1" s="1"/>
  <c r="B342" i="1" s="1"/>
  <c r="C342" i="1" s="1"/>
  <c r="X358" i="27"/>
  <c r="M358" i="27" s="1"/>
  <c r="B358" i="27" s="1"/>
  <c r="C358" i="27" s="1"/>
  <c r="X358" i="25"/>
  <c r="M358" i="25" s="1"/>
  <c r="B358" i="25" s="1"/>
  <c r="C358" i="25" s="1"/>
  <c r="X358" i="26"/>
  <c r="M358" i="26" s="1"/>
  <c r="B358" i="26" s="1"/>
  <c r="C358" i="26" s="1"/>
  <c r="X358" i="23"/>
  <c r="M358" i="23" s="1"/>
  <c r="B358" i="23" s="1"/>
  <c r="C358" i="23" s="1"/>
  <c r="X358" i="24"/>
  <c r="M358" i="24" s="1"/>
  <c r="B358" i="24" s="1"/>
  <c r="C358" i="24" s="1"/>
  <c r="X358" i="20"/>
  <c r="M358" i="20" s="1"/>
  <c r="B358" i="20" s="1"/>
  <c r="C358" i="20" s="1"/>
  <c r="X358" i="22"/>
  <c r="M358" i="22" s="1"/>
  <c r="B358" i="22" s="1"/>
  <c r="C358" i="22" s="1"/>
  <c r="X358" i="19"/>
  <c r="M358" i="19" s="1"/>
  <c r="B358" i="19" s="1"/>
  <c r="C358" i="19" s="1"/>
  <c r="X358" i="18"/>
  <c r="M358" i="18" s="1"/>
  <c r="B358" i="18" s="1"/>
  <c r="C358" i="18" s="1"/>
  <c r="X358" i="21"/>
  <c r="M358" i="21" s="1"/>
  <c r="B358" i="21" s="1"/>
  <c r="C358" i="21" s="1"/>
  <c r="X358" i="17"/>
  <c r="M358" i="17" s="1"/>
  <c r="B358" i="17" s="1"/>
  <c r="C358" i="17" s="1"/>
  <c r="X358" i="1"/>
  <c r="M358" i="1" s="1"/>
  <c r="B358" i="1" s="1"/>
  <c r="C358" i="1" s="1"/>
  <c r="X353" i="27"/>
  <c r="M353" i="27" s="1"/>
  <c r="B353" i="27" s="1"/>
  <c r="C353" i="27" s="1"/>
  <c r="X353" i="26"/>
  <c r="M353" i="26" s="1"/>
  <c r="B353" i="26" s="1"/>
  <c r="C353" i="26" s="1"/>
  <c r="X353" i="25"/>
  <c r="M353" i="25" s="1"/>
  <c r="B353" i="25" s="1"/>
  <c r="C353" i="25" s="1"/>
  <c r="X353" i="23"/>
  <c r="M353" i="23" s="1"/>
  <c r="B353" i="23" s="1"/>
  <c r="C353" i="23" s="1"/>
  <c r="X353" i="22"/>
  <c r="M353" i="22" s="1"/>
  <c r="B353" i="22" s="1"/>
  <c r="C353" i="22" s="1"/>
  <c r="X353" i="21"/>
  <c r="M353" i="21" s="1"/>
  <c r="B353" i="21" s="1"/>
  <c r="C353" i="21" s="1"/>
  <c r="X353" i="24"/>
  <c r="M353" i="24" s="1"/>
  <c r="B353" i="24" s="1"/>
  <c r="C353" i="24" s="1"/>
  <c r="X353" i="18"/>
  <c r="M353" i="18" s="1"/>
  <c r="B353" i="18" s="1"/>
  <c r="C353" i="18" s="1"/>
  <c r="X353" i="19"/>
  <c r="M353" i="19" s="1"/>
  <c r="B353" i="19" s="1"/>
  <c r="C353" i="19" s="1"/>
  <c r="X353" i="17"/>
  <c r="M353" i="17" s="1"/>
  <c r="B353" i="17" s="1"/>
  <c r="C353" i="17" s="1"/>
  <c r="X353" i="20"/>
  <c r="M353" i="20" s="1"/>
  <c r="B353" i="20" s="1"/>
  <c r="C353" i="20" s="1"/>
  <c r="X353" i="1"/>
  <c r="M353" i="1" s="1"/>
  <c r="B353" i="1" s="1"/>
  <c r="C353" i="1" s="1"/>
  <c r="X357" i="27"/>
  <c r="M357" i="27" s="1"/>
  <c r="B357" i="27" s="1"/>
  <c r="C357" i="27" s="1"/>
  <c r="X357" i="25"/>
  <c r="M357" i="25" s="1"/>
  <c r="B357" i="25" s="1"/>
  <c r="C357" i="25" s="1"/>
  <c r="X357" i="26"/>
  <c r="M357" i="26" s="1"/>
  <c r="B357" i="26" s="1"/>
  <c r="C357" i="26" s="1"/>
  <c r="X357" i="23"/>
  <c r="M357" i="23" s="1"/>
  <c r="B357" i="23" s="1"/>
  <c r="C357" i="23" s="1"/>
  <c r="X357" i="24"/>
  <c r="M357" i="24" s="1"/>
  <c r="B357" i="24" s="1"/>
  <c r="C357" i="24" s="1"/>
  <c r="X357" i="20"/>
  <c r="M357" i="20" s="1"/>
  <c r="B357" i="20" s="1"/>
  <c r="C357" i="20" s="1"/>
  <c r="X357" i="22"/>
  <c r="M357" i="22" s="1"/>
  <c r="B357" i="22" s="1"/>
  <c r="C357" i="22" s="1"/>
  <c r="X357" i="19"/>
  <c r="M357" i="19" s="1"/>
  <c r="B357" i="19" s="1"/>
  <c r="C357" i="19" s="1"/>
  <c r="X357" i="18"/>
  <c r="M357" i="18" s="1"/>
  <c r="B357" i="18" s="1"/>
  <c r="C357" i="18" s="1"/>
  <c r="X357" i="21"/>
  <c r="M357" i="21" s="1"/>
  <c r="B357" i="21" s="1"/>
  <c r="C357" i="21" s="1"/>
  <c r="X357" i="17"/>
  <c r="M357" i="17" s="1"/>
  <c r="B357" i="17" s="1"/>
  <c r="C357" i="17" s="1"/>
  <c r="X357" i="1"/>
  <c r="M357" i="1" s="1"/>
  <c r="B357" i="1" s="1"/>
  <c r="C357" i="1" s="1"/>
  <c r="M356" i="17"/>
  <c r="B356" i="17" s="1"/>
  <c r="C356" i="17" s="1"/>
  <c r="M356" i="22"/>
  <c r="B356" i="22" s="1"/>
  <c r="C356" i="22" s="1"/>
  <c r="M356" i="26"/>
  <c r="B356" i="26" s="1"/>
  <c r="C356" i="26" s="1"/>
  <c r="X362" i="27"/>
  <c r="X362" i="26"/>
  <c r="X362" i="25"/>
  <c r="X362" i="23"/>
  <c r="X362" i="22"/>
  <c r="X362" i="24"/>
  <c r="X362" i="19"/>
  <c r="X362" i="18"/>
  <c r="X362" i="20"/>
  <c r="X362" i="21"/>
  <c r="X362" i="17"/>
  <c r="X362" i="1"/>
  <c r="M356" i="20"/>
  <c r="B356" i="20" s="1"/>
  <c r="C356" i="20" s="1"/>
  <c r="M356" i="24"/>
  <c r="B356" i="24" s="1"/>
  <c r="C356" i="24" s="1"/>
  <c r="M356" i="27"/>
  <c r="B356" i="27" s="1"/>
  <c r="C356" i="27" s="1"/>
  <c r="M356" i="1"/>
  <c r="B356" i="1" s="1"/>
  <c r="C356" i="1" s="1"/>
  <c r="M356" i="19"/>
  <c r="B356" i="19" s="1"/>
  <c r="C356" i="19" s="1"/>
  <c r="M356" i="23"/>
  <c r="B356" i="23" s="1"/>
  <c r="C356" i="23" s="1"/>
  <c r="M356" i="18"/>
  <c r="B356" i="18" s="1"/>
  <c r="C356" i="18" s="1"/>
  <c r="M356" i="21"/>
  <c r="B356" i="21" s="1"/>
  <c r="C356" i="21" s="1"/>
  <c r="M356" i="25"/>
  <c r="B356" i="25" s="1"/>
  <c r="C356" i="25" s="1"/>
  <c r="AO118" i="2"/>
  <c r="N121" i="1"/>
  <c r="C121" i="1"/>
  <c r="N181" i="1"/>
  <c r="C181" i="1"/>
  <c r="N301" i="1"/>
  <c r="C301" i="1"/>
  <c r="N241" i="1"/>
  <c r="C241" i="1"/>
  <c r="N61" i="1"/>
  <c r="C61" i="1"/>
  <c r="AC359" i="26" l="1"/>
  <c r="N359" i="26" s="1"/>
  <c r="AC359" i="27"/>
  <c r="N359" i="27" s="1"/>
  <c r="AC359" i="24"/>
  <c r="N359" i="24" s="1"/>
  <c r="AC359" i="23"/>
  <c r="N359" i="23" s="1"/>
  <c r="AC359" i="25"/>
  <c r="N359" i="25" s="1"/>
  <c r="AC359" i="22"/>
  <c r="N359" i="22" s="1"/>
  <c r="AC359" i="20"/>
  <c r="N359" i="20" s="1"/>
  <c r="AC359" i="17"/>
  <c r="N359" i="17" s="1"/>
  <c r="AC359" i="18"/>
  <c r="N359" i="18" s="1"/>
  <c r="AC359" i="21"/>
  <c r="N359" i="21" s="1"/>
  <c r="AC359" i="19"/>
  <c r="N359" i="19" s="1"/>
  <c r="AC359" i="1"/>
  <c r="N359" i="1" s="1"/>
  <c r="R408" i="2"/>
  <c r="N408" i="2"/>
  <c r="O408" i="2" s="1"/>
  <c r="P408" i="2" s="1"/>
  <c r="G408" i="2"/>
  <c r="C409" i="2"/>
  <c r="H408" i="2"/>
  <c r="M408" i="2"/>
  <c r="J408" i="2"/>
  <c r="L408" i="2"/>
  <c r="I408" i="2"/>
  <c r="F408" i="2"/>
  <c r="Q408" i="2" s="1"/>
  <c r="K408" i="2"/>
  <c r="K423" i="2"/>
  <c r="AC374" i="22"/>
  <c r="N374" i="22" s="1"/>
  <c r="AC374" i="20"/>
  <c r="N374" i="20" s="1"/>
  <c r="AC374" i="18"/>
  <c r="N374" i="18" s="1"/>
  <c r="AC374" i="26"/>
  <c r="N374" i="26" s="1"/>
  <c r="AC374" i="27"/>
  <c r="N374" i="27" s="1"/>
  <c r="AC374" i="25"/>
  <c r="N374" i="25" s="1"/>
  <c r="AC374" i="24"/>
  <c r="N374" i="24" s="1"/>
  <c r="AC374" i="23"/>
  <c r="N374" i="23" s="1"/>
  <c r="AC374" i="21"/>
  <c r="N374" i="21" s="1"/>
  <c r="AC374" i="19"/>
  <c r="N374" i="19" s="1"/>
  <c r="AC374" i="17"/>
  <c r="N374" i="17" s="1"/>
  <c r="M423" i="2"/>
  <c r="J423" i="2"/>
  <c r="N423" i="2"/>
  <c r="O423" i="2" s="1"/>
  <c r="P423" i="2" s="1"/>
  <c r="C424" i="2"/>
  <c r="I423" i="2"/>
  <c r="F423" i="2"/>
  <c r="Q423" i="2" s="1"/>
  <c r="AC374" i="1"/>
  <c r="N374" i="1" s="1"/>
  <c r="R423" i="2"/>
  <c r="L423" i="2"/>
  <c r="G423" i="2"/>
  <c r="H423" i="2"/>
  <c r="C429" i="2"/>
  <c r="AC354" i="22"/>
  <c r="N354" i="22" s="1"/>
  <c r="AC354" i="20"/>
  <c r="N354" i="20" s="1"/>
  <c r="AC354" i="18"/>
  <c r="N354" i="18" s="1"/>
  <c r="AC354" i="25"/>
  <c r="N354" i="25" s="1"/>
  <c r="AC354" i="27"/>
  <c r="N354" i="27" s="1"/>
  <c r="AC354" i="26"/>
  <c r="N354" i="26" s="1"/>
  <c r="AC354" i="21"/>
  <c r="N354" i="21" s="1"/>
  <c r="AC354" i="23"/>
  <c r="N354" i="23" s="1"/>
  <c r="AC354" i="19"/>
  <c r="N354" i="19" s="1"/>
  <c r="AC354" i="17"/>
  <c r="N354" i="17" s="1"/>
  <c r="AC354" i="24"/>
  <c r="N354" i="24" s="1"/>
  <c r="AC354" i="1"/>
  <c r="N354" i="1" s="1"/>
  <c r="R403" i="2"/>
  <c r="C404" i="2"/>
  <c r="H403" i="2"/>
  <c r="N403" i="2"/>
  <c r="O403" i="2" s="1"/>
  <c r="P403" i="2" s="1"/>
  <c r="F403" i="2"/>
  <c r="Q403" i="2" s="1"/>
  <c r="J403" i="2"/>
  <c r="G403" i="2"/>
  <c r="I403" i="2"/>
  <c r="K403" i="2"/>
  <c r="M403" i="2"/>
  <c r="L403" i="2"/>
  <c r="G392" i="2"/>
  <c r="H392" i="2" s="1"/>
  <c r="I392" i="2" s="1"/>
  <c r="J392" i="2" s="1"/>
  <c r="K392" i="2" s="1"/>
  <c r="M392" i="2" s="1"/>
  <c r="N392" i="2" s="1"/>
  <c r="O392" i="2" s="1"/>
  <c r="P392" i="2" s="1"/>
  <c r="Q392" i="2"/>
  <c r="AC364" i="21"/>
  <c r="N364" i="21" s="1"/>
  <c r="AC364" i="19"/>
  <c r="N364" i="19" s="1"/>
  <c r="AC364" i="17"/>
  <c r="N364" i="17" s="1"/>
  <c r="AC364" i="27"/>
  <c r="N364" i="27" s="1"/>
  <c r="AC364" i="26"/>
  <c r="N364" i="26" s="1"/>
  <c r="AC364" i="25"/>
  <c r="N364" i="25" s="1"/>
  <c r="AC364" i="24"/>
  <c r="N364" i="24" s="1"/>
  <c r="AC364" i="23"/>
  <c r="N364" i="23" s="1"/>
  <c r="AC364" i="22"/>
  <c r="N364" i="22" s="1"/>
  <c r="AC364" i="20"/>
  <c r="N364" i="20" s="1"/>
  <c r="AC364" i="18"/>
  <c r="N364" i="18" s="1"/>
  <c r="AC364" i="1"/>
  <c r="R413" i="2"/>
  <c r="L413" i="2"/>
  <c r="I413" i="2"/>
  <c r="C414" i="2"/>
  <c r="F413" i="2"/>
  <c r="Q413" i="2" s="1"/>
  <c r="J413" i="2"/>
  <c r="H413" i="2"/>
  <c r="N413" i="2"/>
  <c r="O413" i="2" s="1"/>
  <c r="P413" i="2" s="1"/>
  <c r="K413" i="2"/>
  <c r="G413" i="2"/>
  <c r="M413" i="2"/>
  <c r="D403" i="2"/>
  <c r="D409" i="2" s="1"/>
  <c r="D408" i="2"/>
  <c r="AC369" i="27"/>
  <c r="N369" i="27" s="1"/>
  <c r="AC369" i="25"/>
  <c r="N369" i="25" s="1"/>
  <c r="AC369" i="23"/>
  <c r="N369" i="23" s="1"/>
  <c r="AC369" i="24"/>
  <c r="N369" i="24" s="1"/>
  <c r="AC369" i="26"/>
  <c r="N369" i="26" s="1"/>
  <c r="AC369" i="22"/>
  <c r="N369" i="22" s="1"/>
  <c r="AC369" i="19"/>
  <c r="N369" i="19" s="1"/>
  <c r="AC369" i="21"/>
  <c r="N369" i="21" s="1"/>
  <c r="AC369" i="20"/>
  <c r="N369" i="20" s="1"/>
  <c r="AC369" i="18"/>
  <c r="N369" i="18" s="1"/>
  <c r="AC369" i="17"/>
  <c r="N369" i="17" s="1"/>
  <c r="AC369" i="1"/>
  <c r="N369" i="1" s="1"/>
  <c r="R418" i="2"/>
  <c r="L418" i="2"/>
  <c r="J418" i="2"/>
  <c r="C419" i="2"/>
  <c r="K418" i="2"/>
  <c r="I418" i="2"/>
  <c r="G418" i="2"/>
  <c r="H418" i="2"/>
  <c r="F418" i="2"/>
  <c r="Q418" i="2" s="1"/>
  <c r="M418" i="2"/>
  <c r="N418" i="2"/>
  <c r="O418" i="2" s="1"/>
  <c r="P418" i="2" s="1"/>
  <c r="F398" i="2"/>
  <c r="AC349" i="27"/>
  <c r="N349" i="27" s="1"/>
  <c r="AC349" i="26"/>
  <c r="N349" i="26" s="1"/>
  <c r="AC349" i="25"/>
  <c r="N349" i="25" s="1"/>
  <c r="AC349" i="23"/>
  <c r="N349" i="23" s="1"/>
  <c r="AC349" i="24"/>
  <c r="N349" i="24" s="1"/>
  <c r="AC349" i="22"/>
  <c r="N349" i="22" s="1"/>
  <c r="AC349" i="20"/>
  <c r="N349" i="20" s="1"/>
  <c r="AC349" i="21"/>
  <c r="N349" i="21" s="1"/>
  <c r="AC349" i="19"/>
  <c r="N349" i="19" s="1"/>
  <c r="AC349" i="18"/>
  <c r="N349" i="18" s="1"/>
  <c r="AC349" i="17"/>
  <c r="N349" i="17" s="1"/>
  <c r="AC349" i="1"/>
  <c r="N349" i="1" s="1"/>
  <c r="R398" i="2"/>
  <c r="X119" i="2"/>
  <c r="D392" i="2"/>
  <c r="AS112" i="2"/>
  <c r="AP112" i="2"/>
  <c r="X337" i="25"/>
  <c r="M337" i="25" s="1"/>
  <c r="B337" i="25" s="1"/>
  <c r="C337" i="25" s="1"/>
  <c r="X337" i="22"/>
  <c r="M337" i="22" s="1"/>
  <c r="B337" i="22" s="1"/>
  <c r="C337" i="22" s="1"/>
  <c r="X337" i="17"/>
  <c r="M337" i="17" s="1"/>
  <c r="B337" i="17" s="1"/>
  <c r="C337" i="17" s="1"/>
  <c r="E338" i="26"/>
  <c r="F338" i="17"/>
  <c r="K338" i="17" s="1"/>
  <c r="F338" i="24"/>
  <c r="K338" i="24" s="1"/>
  <c r="E338" i="22"/>
  <c r="E338" i="18"/>
  <c r="E338" i="25"/>
  <c r="X337" i="27"/>
  <c r="M337" i="27" s="1"/>
  <c r="B337" i="27" s="1"/>
  <c r="C337" i="27" s="1"/>
  <c r="X337" i="21"/>
  <c r="M337" i="21" s="1"/>
  <c r="B337" i="21" s="1"/>
  <c r="C337" i="21" s="1"/>
  <c r="X337" i="18"/>
  <c r="M337" i="18" s="1"/>
  <c r="B337" i="18" s="1"/>
  <c r="C337" i="18" s="1"/>
  <c r="E338" i="20"/>
  <c r="F338" i="25"/>
  <c r="K338" i="25" s="1"/>
  <c r="E338" i="27"/>
  <c r="F338" i="27"/>
  <c r="K338" i="27" s="1"/>
  <c r="X337" i="23"/>
  <c r="M337" i="23" s="1"/>
  <c r="B337" i="23" s="1"/>
  <c r="C337" i="23" s="1"/>
  <c r="X337" i="19"/>
  <c r="M337" i="19" s="1"/>
  <c r="B337" i="19" s="1"/>
  <c r="C337" i="19" s="1"/>
  <c r="X337" i="1"/>
  <c r="M337" i="1" s="1"/>
  <c r="B337" i="1" s="1"/>
  <c r="C337" i="1" s="1"/>
  <c r="F338" i="18"/>
  <c r="K338" i="18" s="1"/>
  <c r="E338" i="19"/>
  <c r="X337" i="26"/>
  <c r="M337" i="26" s="1"/>
  <c r="B337" i="26" s="1"/>
  <c r="C337" i="26" s="1"/>
  <c r="X337" i="20"/>
  <c r="M337" i="20" s="1"/>
  <c r="B337" i="20" s="1"/>
  <c r="C337" i="20" s="1"/>
  <c r="X337" i="24"/>
  <c r="M337" i="24" s="1"/>
  <c r="B337" i="24" s="1"/>
  <c r="C337" i="24" s="1"/>
  <c r="F338" i="21"/>
  <c r="K338" i="21" s="1"/>
  <c r="E338" i="21"/>
  <c r="F338" i="23"/>
  <c r="K338" i="23" s="1"/>
  <c r="F338" i="1"/>
  <c r="K338" i="1" s="1"/>
  <c r="D423" i="2"/>
  <c r="D429" i="2" s="1"/>
  <c r="D413" i="2"/>
  <c r="D419" i="2" s="1"/>
  <c r="AT113" i="2"/>
  <c r="D418" i="2"/>
  <c r="D424" i="2" s="1"/>
  <c r="X359" i="27"/>
  <c r="M359" i="27" s="1"/>
  <c r="B359" i="27" s="1"/>
  <c r="C359" i="27" s="1"/>
  <c r="X359" i="25"/>
  <c r="M359" i="25" s="1"/>
  <c r="B359" i="25" s="1"/>
  <c r="C359" i="25" s="1"/>
  <c r="X359" i="26"/>
  <c r="M359" i="26" s="1"/>
  <c r="B359" i="26" s="1"/>
  <c r="C359" i="26" s="1"/>
  <c r="X359" i="23"/>
  <c r="M359" i="23" s="1"/>
  <c r="B359" i="23" s="1"/>
  <c r="C359" i="23" s="1"/>
  <c r="X359" i="24"/>
  <c r="M359" i="24" s="1"/>
  <c r="B359" i="24" s="1"/>
  <c r="C359" i="24" s="1"/>
  <c r="X359" i="20"/>
  <c r="M359" i="20" s="1"/>
  <c r="B359" i="20" s="1"/>
  <c r="C359" i="20" s="1"/>
  <c r="X359" i="22"/>
  <c r="M359" i="22" s="1"/>
  <c r="B359" i="22" s="1"/>
  <c r="C359" i="22" s="1"/>
  <c r="X359" i="19"/>
  <c r="M359" i="19" s="1"/>
  <c r="B359" i="19" s="1"/>
  <c r="C359" i="19" s="1"/>
  <c r="X359" i="18"/>
  <c r="M359" i="18" s="1"/>
  <c r="B359" i="18" s="1"/>
  <c r="C359" i="18" s="1"/>
  <c r="X359" i="21"/>
  <c r="M359" i="21" s="1"/>
  <c r="B359" i="21" s="1"/>
  <c r="C359" i="21" s="1"/>
  <c r="X359" i="17"/>
  <c r="M359" i="17" s="1"/>
  <c r="B359" i="17" s="1"/>
  <c r="C359" i="17" s="1"/>
  <c r="X359" i="1"/>
  <c r="M359" i="1" s="1"/>
  <c r="B359" i="1" s="1"/>
  <c r="C359" i="1" s="1"/>
  <c r="X364" i="27"/>
  <c r="M364" i="27" s="1"/>
  <c r="B364" i="27" s="1"/>
  <c r="C364" i="27" s="1"/>
  <c r="X364" i="26"/>
  <c r="M364" i="26" s="1"/>
  <c r="B364" i="26" s="1"/>
  <c r="C364" i="26" s="1"/>
  <c r="X364" i="23"/>
  <c r="M364" i="23" s="1"/>
  <c r="B364" i="23" s="1"/>
  <c r="C364" i="23" s="1"/>
  <c r="X364" i="24"/>
  <c r="M364" i="24" s="1"/>
  <c r="B364" i="24" s="1"/>
  <c r="C364" i="24" s="1"/>
  <c r="X364" i="21"/>
  <c r="M364" i="21" s="1"/>
  <c r="B364" i="21" s="1"/>
  <c r="C364" i="21" s="1"/>
  <c r="X364" i="22"/>
  <c r="M364" i="22" s="1"/>
  <c r="B364" i="22" s="1"/>
  <c r="C364" i="22" s="1"/>
  <c r="X364" i="20"/>
  <c r="M364" i="20" s="1"/>
  <c r="B364" i="20" s="1"/>
  <c r="C364" i="20" s="1"/>
  <c r="X364" i="17"/>
  <c r="M364" i="17" s="1"/>
  <c r="B364" i="17" s="1"/>
  <c r="C364" i="17" s="1"/>
  <c r="X364" i="25"/>
  <c r="M364" i="25" s="1"/>
  <c r="B364" i="25" s="1"/>
  <c r="C364" i="25" s="1"/>
  <c r="X364" i="19"/>
  <c r="M364" i="19" s="1"/>
  <c r="B364" i="19" s="1"/>
  <c r="C364" i="19" s="1"/>
  <c r="X364" i="18"/>
  <c r="M364" i="18" s="1"/>
  <c r="B364" i="18" s="1"/>
  <c r="C364" i="18" s="1"/>
  <c r="X364" i="1"/>
  <c r="M364" i="1" s="1"/>
  <c r="X363" i="27"/>
  <c r="M363" i="27" s="1"/>
  <c r="B363" i="27" s="1"/>
  <c r="C363" i="27" s="1"/>
  <c r="X363" i="26"/>
  <c r="M363" i="26" s="1"/>
  <c r="B363" i="26" s="1"/>
  <c r="C363" i="26" s="1"/>
  <c r="X363" i="23"/>
  <c r="M363" i="23" s="1"/>
  <c r="B363" i="23" s="1"/>
  <c r="C363" i="23" s="1"/>
  <c r="X363" i="24"/>
  <c r="M363" i="24" s="1"/>
  <c r="B363" i="24" s="1"/>
  <c r="C363" i="24" s="1"/>
  <c r="X363" i="21"/>
  <c r="M363" i="21" s="1"/>
  <c r="B363" i="21" s="1"/>
  <c r="C363" i="21" s="1"/>
  <c r="X363" i="22"/>
  <c r="M363" i="22" s="1"/>
  <c r="B363" i="22" s="1"/>
  <c r="C363" i="22" s="1"/>
  <c r="X363" i="20"/>
  <c r="M363" i="20" s="1"/>
  <c r="B363" i="20" s="1"/>
  <c r="C363" i="20" s="1"/>
  <c r="X363" i="17"/>
  <c r="M363" i="17" s="1"/>
  <c r="B363" i="17" s="1"/>
  <c r="C363" i="17" s="1"/>
  <c r="X363" i="18"/>
  <c r="M363" i="18" s="1"/>
  <c r="B363" i="18" s="1"/>
  <c r="C363" i="18" s="1"/>
  <c r="X363" i="25"/>
  <c r="M363" i="25" s="1"/>
  <c r="B363" i="25" s="1"/>
  <c r="C363" i="25" s="1"/>
  <c r="X363" i="19"/>
  <c r="M363" i="19" s="1"/>
  <c r="B363" i="19" s="1"/>
  <c r="C363" i="19" s="1"/>
  <c r="X363" i="1"/>
  <c r="M363" i="1" s="1"/>
  <c r="X348" i="27"/>
  <c r="M348" i="27" s="1"/>
  <c r="B348" i="27" s="1"/>
  <c r="C348" i="27" s="1"/>
  <c r="X348" i="26"/>
  <c r="M348" i="26" s="1"/>
  <c r="B348" i="26" s="1"/>
  <c r="C348" i="26" s="1"/>
  <c r="X348" i="24"/>
  <c r="M348" i="24" s="1"/>
  <c r="B348" i="24" s="1"/>
  <c r="C348" i="24" s="1"/>
  <c r="X348" i="25"/>
  <c r="M348" i="25" s="1"/>
  <c r="B348" i="25" s="1"/>
  <c r="C348" i="25" s="1"/>
  <c r="X348" i="21"/>
  <c r="M348" i="21" s="1"/>
  <c r="B348" i="21" s="1"/>
  <c r="C348" i="21" s="1"/>
  <c r="X348" i="22"/>
  <c r="M348" i="22" s="1"/>
  <c r="B348" i="22" s="1"/>
  <c r="C348" i="22" s="1"/>
  <c r="X348" i="23"/>
  <c r="M348" i="23" s="1"/>
  <c r="B348" i="23" s="1"/>
  <c r="C348" i="23" s="1"/>
  <c r="X348" i="20"/>
  <c r="M348" i="20" s="1"/>
  <c r="B348" i="20" s="1"/>
  <c r="C348" i="20" s="1"/>
  <c r="X348" i="19"/>
  <c r="M348" i="19" s="1"/>
  <c r="B348" i="19" s="1"/>
  <c r="C348" i="19" s="1"/>
  <c r="X348" i="17"/>
  <c r="M348" i="17" s="1"/>
  <c r="B348" i="17" s="1"/>
  <c r="C348" i="17" s="1"/>
  <c r="X348" i="18"/>
  <c r="M348" i="18" s="1"/>
  <c r="B348" i="18" s="1"/>
  <c r="C348" i="18" s="1"/>
  <c r="X348" i="1"/>
  <c r="M348" i="1" s="1"/>
  <c r="B348" i="1" s="1"/>
  <c r="C348" i="1" s="1"/>
  <c r="M362" i="17"/>
  <c r="B362" i="17" s="1"/>
  <c r="C362" i="17" s="1"/>
  <c r="M362" i="19"/>
  <c r="B362" i="19" s="1"/>
  <c r="C362" i="19" s="1"/>
  <c r="M362" i="25"/>
  <c r="B362" i="25" s="1"/>
  <c r="C362" i="25" s="1"/>
  <c r="M362" i="21"/>
  <c r="B362" i="21" s="1"/>
  <c r="C362" i="21" s="1"/>
  <c r="M362" i="24"/>
  <c r="B362" i="24" s="1"/>
  <c r="C362" i="24" s="1"/>
  <c r="M362" i="26"/>
  <c r="B362" i="26" s="1"/>
  <c r="C362" i="26" s="1"/>
  <c r="X368" i="27"/>
  <c r="X368" i="26"/>
  <c r="X368" i="25"/>
  <c r="X368" i="23"/>
  <c r="X368" i="24"/>
  <c r="X368" i="20"/>
  <c r="X368" i="21"/>
  <c r="X368" i="19"/>
  <c r="X368" i="17"/>
  <c r="X368" i="22"/>
  <c r="X368" i="18"/>
  <c r="X368" i="1"/>
  <c r="M362" i="20"/>
  <c r="B362" i="20" s="1"/>
  <c r="C362" i="20" s="1"/>
  <c r="M362" i="22"/>
  <c r="B362" i="22" s="1"/>
  <c r="C362" i="22" s="1"/>
  <c r="M362" i="27"/>
  <c r="B362" i="27" s="1"/>
  <c r="C362" i="27" s="1"/>
  <c r="M362" i="1"/>
  <c r="M362" i="18"/>
  <c r="B362" i="18" s="1"/>
  <c r="C362" i="18" s="1"/>
  <c r="M362" i="23"/>
  <c r="B362" i="23" s="1"/>
  <c r="C362" i="23" s="1"/>
  <c r="AO119" i="2"/>
  <c r="AC365" i="27" l="1"/>
  <c r="N365" i="27" s="1"/>
  <c r="AC365" i="26"/>
  <c r="N365" i="26" s="1"/>
  <c r="AC365" i="25"/>
  <c r="N365" i="25" s="1"/>
  <c r="AC365" i="23"/>
  <c r="N365" i="23" s="1"/>
  <c r="AC365" i="22"/>
  <c r="N365" i="22" s="1"/>
  <c r="AC365" i="24"/>
  <c r="N365" i="24" s="1"/>
  <c r="AC365" i="21"/>
  <c r="N365" i="21" s="1"/>
  <c r="AC365" i="20"/>
  <c r="N365" i="20" s="1"/>
  <c r="AC365" i="18"/>
  <c r="N365" i="18" s="1"/>
  <c r="AC365" i="19"/>
  <c r="N365" i="19" s="1"/>
  <c r="AC365" i="17"/>
  <c r="N365" i="17" s="1"/>
  <c r="AC365" i="1"/>
  <c r="R414" i="2"/>
  <c r="M414" i="2"/>
  <c r="J414" i="2"/>
  <c r="H414" i="2"/>
  <c r="C415" i="2"/>
  <c r="L414" i="2"/>
  <c r="N414" i="2"/>
  <c r="O414" i="2" s="1"/>
  <c r="P414" i="2" s="1"/>
  <c r="I414" i="2"/>
  <c r="F414" i="2"/>
  <c r="Q414" i="2" s="1"/>
  <c r="G414" i="2"/>
  <c r="K414" i="2"/>
  <c r="D398" i="2"/>
  <c r="AC113" i="2"/>
  <c r="AA114" i="2"/>
  <c r="AD112" i="2"/>
  <c r="AP113" i="2"/>
  <c r="AB114" i="2"/>
  <c r="E344" i="19"/>
  <c r="F344" i="26"/>
  <c r="K344" i="26" s="1"/>
  <c r="F344" i="25"/>
  <c r="K344" i="25" s="1"/>
  <c r="E344" i="17"/>
  <c r="F344" i="17"/>
  <c r="K344" i="17" s="1"/>
  <c r="F344" i="20"/>
  <c r="K344" i="20" s="1"/>
  <c r="X343" i="27"/>
  <c r="M343" i="27" s="1"/>
  <c r="B343" i="27" s="1"/>
  <c r="C343" i="27" s="1"/>
  <c r="X343" i="24"/>
  <c r="M343" i="24" s="1"/>
  <c r="B343" i="24" s="1"/>
  <c r="C343" i="24" s="1"/>
  <c r="X343" i="18"/>
  <c r="M343" i="18" s="1"/>
  <c r="B343" i="18" s="1"/>
  <c r="C343" i="18" s="1"/>
  <c r="AR114" i="2"/>
  <c r="AU112" i="2"/>
  <c r="E344" i="23"/>
  <c r="X343" i="25"/>
  <c r="M343" i="25" s="1"/>
  <c r="B343" i="25" s="1"/>
  <c r="C343" i="25" s="1"/>
  <c r="X343" i="17"/>
  <c r="M343" i="17" s="1"/>
  <c r="B343" i="17" s="1"/>
  <c r="C343" i="17" s="1"/>
  <c r="X343" i="1"/>
  <c r="M343" i="1" s="1"/>
  <c r="B343" i="1" s="1"/>
  <c r="C343" i="1" s="1"/>
  <c r="Z114" i="2"/>
  <c r="AQ113" i="2"/>
  <c r="AR113" i="2"/>
  <c r="AU113" i="2"/>
  <c r="AS113" i="2"/>
  <c r="F344" i="1"/>
  <c r="K344" i="1" s="1"/>
  <c r="E344" i="27"/>
  <c r="E344" i="22"/>
  <c r="E344" i="18"/>
  <c r="E344" i="20"/>
  <c r="F344" i="23"/>
  <c r="K344" i="23" s="1"/>
  <c r="X343" i="23"/>
  <c r="M343" i="23" s="1"/>
  <c r="B343" i="23" s="1"/>
  <c r="C343" i="23" s="1"/>
  <c r="X343" i="21"/>
  <c r="M343" i="21" s="1"/>
  <c r="B343" i="21" s="1"/>
  <c r="C343" i="21" s="1"/>
  <c r="X343" i="19"/>
  <c r="M343" i="19" s="1"/>
  <c r="B343" i="19" s="1"/>
  <c r="C343" i="19" s="1"/>
  <c r="F344" i="24"/>
  <c r="K344" i="24" s="1"/>
  <c r="X343" i="26"/>
  <c r="M343" i="26" s="1"/>
  <c r="B343" i="26" s="1"/>
  <c r="C343" i="26" s="1"/>
  <c r="X343" i="20"/>
  <c r="M343" i="20" s="1"/>
  <c r="B343" i="20" s="1"/>
  <c r="C343" i="20" s="1"/>
  <c r="X343" i="22"/>
  <c r="M343" i="22" s="1"/>
  <c r="B343" i="22" s="1"/>
  <c r="C343" i="22" s="1"/>
  <c r="Z113" i="2"/>
  <c r="AD113" i="2"/>
  <c r="F344" i="19"/>
  <c r="K344" i="19" s="1"/>
  <c r="E344" i="26"/>
  <c r="F344" i="22"/>
  <c r="K344" i="22" s="1"/>
  <c r="AB113" i="2"/>
  <c r="AC114" i="2"/>
  <c r="AQ114" i="2"/>
  <c r="AA113" i="2"/>
  <c r="E344" i="21"/>
  <c r="F344" i="18"/>
  <c r="K344" i="18" s="1"/>
  <c r="E344" i="24"/>
  <c r="E344" i="1"/>
  <c r="F344" i="27"/>
  <c r="K344" i="27" s="1"/>
  <c r="Y113" i="2"/>
  <c r="F344" i="21"/>
  <c r="K344" i="21" s="1"/>
  <c r="E344" i="25"/>
  <c r="AC380" i="27"/>
  <c r="N380" i="27" s="1"/>
  <c r="AC380" i="26"/>
  <c r="N380" i="26" s="1"/>
  <c r="AC380" i="21"/>
  <c r="N380" i="21" s="1"/>
  <c r="AC380" i="19"/>
  <c r="N380" i="19" s="1"/>
  <c r="AC380" i="17"/>
  <c r="N380" i="17" s="1"/>
  <c r="AC380" i="25"/>
  <c r="N380" i="25" s="1"/>
  <c r="AC380" i="24"/>
  <c r="N380" i="24" s="1"/>
  <c r="AC380" i="23"/>
  <c r="N380" i="23" s="1"/>
  <c r="AC380" i="22"/>
  <c r="N380" i="22" s="1"/>
  <c r="AC380" i="20"/>
  <c r="N380" i="20" s="1"/>
  <c r="AC380" i="18"/>
  <c r="N380" i="18" s="1"/>
  <c r="AC380" i="1"/>
  <c r="N380" i="1" s="1"/>
  <c r="R429" i="2"/>
  <c r="K429" i="2"/>
  <c r="F429" i="2"/>
  <c r="Q429" i="2" s="1"/>
  <c r="J429" i="2"/>
  <c r="N429" i="2"/>
  <c r="O429" i="2" s="1"/>
  <c r="P429" i="2" s="1"/>
  <c r="G429" i="2"/>
  <c r="C435" i="2"/>
  <c r="M429" i="2"/>
  <c r="I429" i="2"/>
  <c r="H429" i="2"/>
  <c r="C430" i="2"/>
  <c r="L429" i="2"/>
  <c r="AC375" i="26"/>
  <c r="N375" i="26" s="1"/>
  <c r="AC375" i="27"/>
  <c r="N375" i="27" s="1"/>
  <c r="AC375" i="24"/>
  <c r="N375" i="24" s="1"/>
  <c r="AC375" i="23"/>
  <c r="N375" i="23" s="1"/>
  <c r="AC375" i="25"/>
  <c r="N375" i="25" s="1"/>
  <c r="AC375" i="21"/>
  <c r="N375" i="21" s="1"/>
  <c r="AC375" i="22"/>
  <c r="N375" i="22" s="1"/>
  <c r="AC375" i="20"/>
  <c r="N375" i="20" s="1"/>
  <c r="AC375" i="19"/>
  <c r="N375" i="19" s="1"/>
  <c r="AC375" i="18"/>
  <c r="N375" i="18" s="1"/>
  <c r="AC375" i="17"/>
  <c r="N375" i="17" s="1"/>
  <c r="AC375" i="1"/>
  <c r="N375" i="1" s="1"/>
  <c r="R424" i="2"/>
  <c r="H424" i="2"/>
  <c r="G424" i="2"/>
  <c r="K424" i="2"/>
  <c r="M424" i="2"/>
  <c r="J424" i="2"/>
  <c r="C425" i="2"/>
  <c r="L424" i="2"/>
  <c r="N424" i="2"/>
  <c r="O424" i="2" s="1"/>
  <c r="P424" i="2" s="1"/>
  <c r="I424" i="2"/>
  <c r="F424" i="2"/>
  <c r="Q424" i="2" s="1"/>
  <c r="AT114" i="2"/>
  <c r="AC360" i="25"/>
  <c r="N360" i="25" s="1"/>
  <c r="AC360" i="21"/>
  <c r="N360" i="21" s="1"/>
  <c r="AC360" i="19"/>
  <c r="N360" i="19" s="1"/>
  <c r="AC360" i="17"/>
  <c r="N360" i="17" s="1"/>
  <c r="AC360" i="27"/>
  <c r="N360" i="27" s="1"/>
  <c r="AC360" i="24"/>
  <c r="N360" i="24" s="1"/>
  <c r="AC360" i="22"/>
  <c r="N360" i="22" s="1"/>
  <c r="AC360" i="26"/>
  <c r="N360" i="26" s="1"/>
  <c r="AC360" i="23"/>
  <c r="N360" i="23" s="1"/>
  <c r="AC360" i="20"/>
  <c r="N360" i="20" s="1"/>
  <c r="AC360" i="18"/>
  <c r="N360" i="18" s="1"/>
  <c r="AC360" i="1"/>
  <c r="N360" i="1" s="1"/>
  <c r="K409" i="2"/>
  <c r="C410" i="2"/>
  <c r="N409" i="2"/>
  <c r="O409" i="2" s="1"/>
  <c r="P409" i="2" s="1"/>
  <c r="M409" i="2"/>
  <c r="H409" i="2"/>
  <c r="G409" i="2"/>
  <c r="J409" i="2"/>
  <c r="F409" i="2"/>
  <c r="Q409" i="2" s="1"/>
  <c r="L409" i="2"/>
  <c r="I409" i="2"/>
  <c r="R409" i="2"/>
  <c r="D435" i="2"/>
  <c r="X120" i="2"/>
  <c r="Q398" i="2"/>
  <c r="G398" i="2"/>
  <c r="H398" i="2" s="1"/>
  <c r="I398" i="2" s="1"/>
  <c r="J398" i="2" s="1"/>
  <c r="K398" i="2" s="1"/>
  <c r="M398" i="2" s="1"/>
  <c r="N398" i="2" s="1"/>
  <c r="O398" i="2" s="1"/>
  <c r="P398" i="2" s="1"/>
  <c r="D430" i="2"/>
  <c r="AC370" i="22"/>
  <c r="N370" i="22" s="1"/>
  <c r="AC370" i="20"/>
  <c r="N370" i="20" s="1"/>
  <c r="AC370" i="18"/>
  <c r="N370" i="18" s="1"/>
  <c r="AC370" i="27"/>
  <c r="N370" i="27" s="1"/>
  <c r="AC370" i="25"/>
  <c r="N370" i="25" s="1"/>
  <c r="AC370" i="26"/>
  <c r="N370" i="26" s="1"/>
  <c r="AC370" i="23"/>
  <c r="N370" i="23" s="1"/>
  <c r="AC370" i="21"/>
  <c r="N370" i="21" s="1"/>
  <c r="AC370" i="24"/>
  <c r="N370" i="24" s="1"/>
  <c r="AC370" i="19"/>
  <c r="N370" i="19" s="1"/>
  <c r="AC370" i="17"/>
  <c r="N370" i="17" s="1"/>
  <c r="R419" i="2"/>
  <c r="AC370" i="1"/>
  <c r="N370" i="1" s="1"/>
  <c r="C420" i="2"/>
  <c r="L419" i="2"/>
  <c r="J419" i="2"/>
  <c r="G419" i="2"/>
  <c r="I419" i="2"/>
  <c r="N419" i="2"/>
  <c r="O419" i="2" s="1"/>
  <c r="P419" i="2" s="1"/>
  <c r="H419" i="2"/>
  <c r="K419" i="2"/>
  <c r="M419" i="2"/>
  <c r="F419" i="2"/>
  <c r="Q419" i="2" s="1"/>
  <c r="D414" i="2"/>
  <c r="F404" i="2"/>
  <c r="AC355" i="26"/>
  <c r="N355" i="26" s="1"/>
  <c r="AC355" i="24"/>
  <c r="N355" i="24" s="1"/>
  <c r="AC355" i="27"/>
  <c r="N355" i="27" s="1"/>
  <c r="AC355" i="21"/>
  <c r="N355" i="21" s="1"/>
  <c r="AC355" i="25"/>
  <c r="N355" i="25" s="1"/>
  <c r="AC355" i="23"/>
  <c r="N355" i="23" s="1"/>
  <c r="AC355" i="20"/>
  <c r="N355" i="20" s="1"/>
  <c r="AC355" i="19"/>
  <c r="N355" i="19" s="1"/>
  <c r="AC355" i="22"/>
  <c r="N355" i="22" s="1"/>
  <c r="AC355" i="18"/>
  <c r="N355" i="18" s="1"/>
  <c r="AC355" i="17"/>
  <c r="N355" i="17" s="1"/>
  <c r="AC355" i="1"/>
  <c r="N355" i="1" s="1"/>
  <c r="R404" i="2"/>
  <c r="X354" i="27"/>
  <c r="M354" i="27" s="1"/>
  <c r="B354" i="27" s="1"/>
  <c r="C354" i="27" s="1"/>
  <c r="X354" i="26"/>
  <c r="M354" i="26" s="1"/>
  <c r="B354" i="26" s="1"/>
  <c r="C354" i="26" s="1"/>
  <c r="X354" i="25"/>
  <c r="M354" i="25" s="1"/>
  <c r="B354" i="25" s="1"/>
  <c r="C354" i="25" s="1"/>
  <c r="X354" i="23"/>
  <c r="M354" i="23" s="1"/>
  <c r="B354" i="23" s="1"/>
  <c r="C354" i="23" s="1"/>
  <c r="X354" i="22"/>
  <c r="M354" i="22" s="1"/>
  <c r="B354" i="22" s="1"/>
  <c r="C354" i="22" s="1"/>
  <c r="X354" i="21"/>
  <c r="M354" i="21" s="1"/>
  <c r="B354" i="21" s="1"/>
  <c r="C354" i="21" s="1"/>
  <c r="X354" i="24"/>
  <c r="M354" i="24" s="1"/>
  <c r="B354" i="24" s="1"/>
  <c r="C354" i="24" s="1"/>
  <c r="X354" i="18"/>
  <c r="M354" i="18" s="1"/>
  <c r="B354" i="18" s="1"/>
  <c r="C354" i="18" s="1"/>
  <c r="X354" i="19"/>
  <c r="M354" i="19" s="1"/>
  <c r="B354" i="19" s="1"/>
  <c r="C354" i="19" s="1"/>
  <c r="X354" i="17"/>
  <c r="M354" i="17" s="1"/>
  <c r="B354" i="17" s="1"/>
  <c r="C354" i="17" s="1"/>
  <c r="X354" i="20"/>
  <c r="M354" i="20" s="1"/>
  <c r="B354" i="20" s="1"/>
  <c r="C354" i="20" s="1"/>
  <c r="X354" i="1"/>
  <c r="M354" i="1" s="1"/>
  <c r="B354" i="1" s="1"/>
  <c r="C354" i="1" s="1"/>
  <c r="X369" i="27"/>
  <c r="M369" i="27" s="1"/>
  <c r="B369" i="27" s="1"/>
  <c r="C369" i="27" s="1"/>
  <c r="X369" i="26"/>
  <c r="M369" i="26" s="1"/>
  <c r="B369" i="26" s="1"/>
  <c r="C369" i="26" s="1"/>
  <c r="X369" i="24"/>
  <c r="M369" i="24" s="1"/>
  <c r="B369" i="24" s="1"/>
  <c r="C369" i="24" s="1"/>
  <c r="X369" i="21"/>
  <c r="M369" i="21" s="1"/>
  <c r="B369" i="21" s="1"/>
  <c r="C369" i="21" s="1"/>
  <c r="X369" i="22"/>
  <c r="M369" i="22" s="1"/>
  <c r="B369" i="22" s="1"/>
  <c r="C369" i="22" s="1"/>
  <c r="X369" i="25"/>
  <c r="M369" i="25" s="1"/>
  <c r="B369" i="25" s="1"/>
  <c r="C369" i="25" s="1"/>
  <c r="X369" i="23"/>
  <c r="M369" i="23" s="1"/>
  <c r="B369" i="23" s="1"/>
  <c r="C369" i="23" s="1"/>
  <c r="X369" i="20"/>
  <c r="M369" i="20" s="1"/>
  <c r="B369" i="20" s="1"/>
  <c r="C369" i="20" s="1"/>
  <c r="X369" i="17"/>
  <c r="M369" i="17" s="1"/>
  <c r="B369" i="17" s="1"/>
  <c r="C369" i="17" s="1"/>
  <c r="X369" i="18"/>
  <c r="M369" i="18" s="1"/>
  <c r="B369" i="18" s="1"/>
  <c r="C369" i="18" s="1"/>
  <c r="X369" i="19"/>
  <c r="M369" i="19" s="1"/>
  <c r="B369" i="19" s="1"/>
  <c r="C369" i="19" s="1"/>
  <c r="X369" i="1"/>
  <c r="M369" i="1" s="1"/>
  <c r="B369" i="1" s="1"/>
  <c r="C369" i="1" s="1"/>
  <c r="X370" i="27"/>
  <c r="M370" i="27" s="1"/>
  <c r="B370" i="27" s="1"/>
  <c r="C370" i="27" s="1"/>
  <c r="X370" i="26"/>
  <c r="M370" i="26" s="1"/>
  <c r="B370" i="26" s="1"/>
  <c r="C370" i="26" s="1"/>
  <c r="X370" i="24"/>
  <c r="M370" i="24" s="1"/>
  <c r="B370" i="24" s="1"/>
  <c r="C370" i="24" s="1"/>
  <c r="X370" i="21"/>
  <c r="M370" i="21" s="1"/>
  <c r="B370" i="21" s="1"/>
  <c r="C370" i="21" s="1"/>
  <c r="X370" i="22"/>
  <c r="M370" i="22" s="1"/>
  <c r="B370" i="22" s="1"/>
  <c r="C370" i="22" s="1"/>
  <c r="X370" i="25"/>
  <c r="M370" i="25" s="1"/>
  <c r="B370" i="25" s="1"/>
  <c r="C370" i="25" s="1"/>
  <c r="X370" i="23"/>
  <c r="M370" i="23" s="1"/>
  <c r="B370" i="23" s="1"/>
  <c r="C370" i="23" s="1"/>
  <c r="X370" i="20"/>
  <c r="M370" i="20" s="1"/>
  <c r="B370" i="20" s="1"/>
  <c r="C370" i="20" s="1"/>
  <c r="X370" i="17"/>
  <c r="M370" i="17" s="1"/>
  <c r="B370" i="17" s="1"/>
  <c r="C370" i="17" s="1"/>
  <c r="X370" i="18"/>
  <c r="M370" i="18" s="1"/>
  <c r="B370" i="18" s="1"/>
  <c r="C370" i="18" s="1"/>
  <c r="X370" i="19"/>
  <c r="M370" i="19" s="1"/>
  <c r="B370" i="19" s="1"/>
  <c r="C370" i="19" s="1"/>
  <c r="X370" i="1"/>
  <c r="M370" i="1" s="1"/>
  <c r="B370" i="1" s="1"/>
  <c r="C370" i="1" s="1"/>
  <c r="X365" i="27"/>
  <c r="M365" i="27" s="1"/>
  <c r="B365" i="27" s="1"/>
  <c r="C365" i="27" s="1"/>
  <c r="X365" i="26"/>
  <c r="M365" i="26" s="1"/>
  <c r="B365" i="26" s="1"/>
  <c r="C365" i="26" s="1"/>
  <c r="X365" i="23"/>
  <c r="M365" i="23" s="1"/>
  <c r="B365" i="23" s="1"/>
  <c r="C365" i="23" s="1"/>
  <c r="X365" i="24"/>
  <c r="M365" i="24" s="1"/>
  <c r="B365" i="24" s="1"/>
  <c r="C365" i="24" s="1"/>
  <c r="X365" i="21"/>
  <c r="M365" i="21" s="1"/>
  <c r="B365" i="21" s="1"/>
  <c r="C365" i="21" s="1"/>
  <c r="X365" i="22"/>
  <c r="M365" i="22" s="1"/>
  <c r="B365" i="22" s="1"/>
  <c r="C365" i="22" s="1"/>
  <c r="X365" i="20"/>
  <c r="M365" i="20" s="1"/>
  <c r="B365" i="20" s="1"/>
  <c r="C365" i="20" s="1"/>
  <c r="X365" i="17"/>
  <c r="M365" i="17" s="1"/>
  <c r="B365" i="17" s="1"/>
  <c r="C365" i="17" s="1"/>
  <c r="X365" i="18"/>
  <c r="M365" i="18" s="1"/>
  <c r="B365" i="18" s="1"/>
  <c r="C365" i="18" s="1"/>
  <c r="X365" i="25"/>
  <c r="M365" i="25" s="1"/>
  <c r="B365" i="25" s="1"/>
  <c r="C365" i="25" s="1"/>
  <c r="X365" i="19"/>
  <c r="M365" i="19" s="1"/>
  <c r="B365" i="19" s="1"/>
  <c r="C365" i="19" s="1"/>
  <c r="X365" i="1"/>
  <c r="M365" i="1" s="1"/>
  <c r="M368" i="22"/>
  <c r="B368" i="22" s="1"/>
  <c r="C368" i="22" s="1"/>
  <c r="M368" i="20"/>
  <c r="B368" i="20" s="1"/>
  <c r="C368" i="20" s="1"/>
  <c r="M368" i="26"/>
  <c r="B368" i="26" s="1"/>
  <c r="C368" i="26" s="1"/>
  <c r="M368" i="1"/>
  <c r="B368" i="1" s="1"/>
  <c r="C368" i="1" s="1"/>
  <c r="M368" i="17"/>
  <c r="B368" i="17" s="1"/>
  <c r="C368" i="17" s="1"/>
  <c r="M368" i="24"/>
  <c r="B368" i="24" s="1"/>
  <c r="C368" i="24" s="1"/>
  <c r="M368" i="27"/>
  <c r="B368" i="27" s="1"/>
  <c r="C368" i="27" s="1"/>
  <c r="X374" i="27"/>
  <c r="X374" i="26"/>
  <c r="X374" i="23"/>
  <c r="X374" i="24"/>
  <c r="X374" i="22"/>
  <c r="X374" i="25"/>
  <c r="X374" i="20"/>
  <c r="X374" i="19"/>
  <c r="X374" i="18"/>
  <c r="X374" i="21"/>
  <c r="X374" i="17"/>
  <c r="X374" i="1"/>
  <c r="M368" i="19"/>
  <c r="B368" i="19" s="1"/>
  <c r="C368" i="19" s="1"/>
  <c r="M368" i="23"/>
  <c r="B368" i="23" s="1"/>
  <c r="C368" i="23" s="1"/>
  <c r="M368" i="18"/>
  <c r="B368" i="18" s="1"/>
  <c r="C368" i="18" s="1"/>
  <c r="M368" i="21"/>
  <c r="B368" i="21" s="1"/>
  <c r="C368" i="21" s="1"/>
  <c r="M368" i="25"/>
  <c r="B368" i="25" s="1"/>
  <c r="C368" i="25" s="1"/>
  <c r="AO120" i="2"/>
  <c r="B362" i="1"/>
  <c r="B122" i="1"/>
  <c r="B242" i="1"/>
  <c r="B62" i="1"/>
  <c r="B182" i="1"/>
  <c r="B302" i="1"/>
  <c r="Q404" i="2" l="1"/>
  <c r="G404" i="2"/>
  <c r="H404" i="2" s="1"/>
  <c r="I404" i="2" s="1"/>
  <c r="J404" i="2" s="1"/>
  <c r="K404" i="2" s="1"/>
  <c r="M404" i="2" s="1"/>
  <c r="N404" i="2" s="1"/>
  <c r="O404" i="2" s="1"/>
  <c r="P404" i="2" s="1"/>
  <c r="X121" i="2"/>
  <c r="AC376" i="25"/>
  <c r="N376" i="25" s="1"/>
  <c r="AC376" i="21"/>
  <c r="N376" i="21" s="1"/>
  <c r="AC376" i="19"/>
  <c r="N376" i="19" s="1"/>
  <c r="AC376" i="17"/>
  <c r="N376" i="17" s="1"/>
  <c r="AC376" i="27"/>
  <c r="N376" i="27" s="1"/>
  <c r="AC376" i="22"/>
  <c r="N376" i="22" s="1"/>
  <c r="AC376" i="23"/>
  <c r="N376" i="23" s="1"/>
  <c r="AC376" i="26"/>
  <c r="N376" i="26" s="1"/>
  <c r="AC376" i="24"/>
  <c r="N376" i="24" s="1"/>
  <c r="AC376" i="20"/>
  <c r="N376" i="20" s="1"/>
  <c r="AC376" i="18"/>
  <c r="N376" i="18" s="1"/>
  <c r="AC376" i="1"/>
  <c r="N376" i="1" s="1"/>
  <c r="R425" i="2"/>
  <c r="L425" i="2"/>
  <c r="J425" i="2"/>
  <c r="C426" i="2"/>
  <c r="H425" i="2"/>
  <c r="I425" i="2"/>
  <c r="K425" i="2"/>
  <c r="M425" i="2"/>
  <c r="G425" i="2"/>
  <c r="N425" i="2"/>
  <c r="O425" i="2" s="1"/>
  <c r="P425" i="2" s="1"/>
  <c r="F425" i="2"/>
  <c r="Q425" i="2" s="1"/>
  <c r="AC381" i="27"/>
  <c r="N381" i="27" s="1"/>
  <c r="AC381" i="26"/>
  <c r="N381" i="26" s="1"/>
  <c r="AC381" i="25"/>
  <c r="N381" i="25" s="1"/>
  <c r="AC381" i="23"/>
  <c r="N381" i="23" s="1"/>
  <c r="AC381" i="24"/>
  <c r="N381" i="24" s="1"/>
  <c r="AC381" i="22"/>
  <c r="N381" i="22" s="1"/>
  <c r="AC381" i="20"/>
  <c r="N381" i="20" s="1"/>
  <c r="AC381" i="21"/>
  <c r="N381" i="21" s="1"/>
  <c r="AC381" i="18"/>
  <c r="N381" i="18" s="1"/>
  <c r="AC381" i="17"/>
  <c r="N381" i="17" s="1"/>
  <c r="AC381" i="19"/>
  <c r="N381" i="19" s="1"/>
  <c r="AC381" i="1"/>
  <c r="N381" i="1" s="1"/>
  <c r="R430" i="2"/>
  <c r="C431" i="2"/>
  <c r="H430" i="2"/>
  <c r="L430" i="2"/>
  <c r="M430" i="2"/>
  <c r="N430" i="2"/>
  <c r="O430" i="2" s="1"/>
  <c r="P430" i="2" s="1"/>
  <c r="K430" i="2"/>
  <c r="F430" i="2"/>
  <c r="Q430" i="2" s="1"/>
  <c r="I430" i="2"/>
  <c r="J430" i="2"/>
  <c r="G430" i="2"/>
  <c r="AC386" i="27"/>
  <c r="N386" i="27" s="1"/>
  <c r="AC386" i="22"/>
  <c r="N386" i="22" s="1"/>
  <c r="AC386" i="20"/>
  <c r="N386" i="20" s="1"/>
  <c r="AC386" i="18"/>
  <c r="N386" i="18" s="1"/>
  <c r="AC386" i="26"/>
  <c r="N386" i="26" s="1"/>
  <c r="AC386" i="25"/>
  <c r="N386" i="25" s="1"/>
  <c r="AC386" i="23"/>
  <c r="N386" i="23" s="1"/>
  <c r="AC386" i="24"/>
  <c r="N386" i="24" s="1"/>
  <c r="AC386" i="21"/>
  <c r="N386" i="21" s="1"/>
  <c r="AC386" i="19"/>
  <c r="N386" i="19" s="1"/>
  <c r="AC386" i="17"/>
  <c r="N386" i="17" s="1"/>
  <c r="R435" i="2"/>
  <c r="AC386" i="1"/>
  <c r="N386" i="1" s="1"/>
  <c r="C441" i="2"/>
  <c r="J435" i="2"/>
  <c r="F435" i="2"/>
  <c r="Q435" i="2" s="1"/>
  <c r="K435" i="2"/>
  <c r="L435" i="2"/>
  <c r="I435" i="2"/>
  <c r="G435" i="2"/>
  <c r="H435" i="2"/>
  <c r="M435" i="2"/>
  <c r="C436" i="2"/>
  <c r="N435" i="2"/>
  <c r="O435" i="2" s="1"/>
  <c r="P435" i="2" s="1"/>
  <c r="D420" i="2"/>
  <c r="D426" i="2" s="1"/>
  <c r="D436" i="2"/>
  <c r="AC361" i="27"/>
  <c r="N361" i="27" s="1"/>
  <c r="AC361" i="25"/>
  <c r="N361" i="25" s="1"/>
  <c r="AC361" i="23"/>
  <c r="N361" i="23" s="1"/>
  <c r="AC361" i="26"/>
  <c r="N361" i="26" s="1"/>
  <c r="AC361" i="24"/>
  <c r="N361" i="24" s="1"/>
  <c r="AC361" i="22"/>
  <c r="N361" i="22" s="1"/>
  <c r="AC361" i="21"/>
  <c r="N361" i="21" s="1"/>
  <c r="AC361" i="20"/>
  <c r="N361" i="20" s="1"/>
  <c r="AC361" i="19"/>
  <c r="N361" i="19" s="1"/>
  <c r="AC361" i="17"/>
  <c r="N361" i="17" s="1"/>
  <c r="AC361" i="18"/>
  <c r="N361" i="18" s="1"/>
  <c r="AC361" i="1"/>
  <c r="N361" i="1" s="1"/>
  <c r="R410" i="2"/>
  <c r="F410" i="2"/>
  <c r="D404" i="2"/>
  <c r="AS114" i="2"/>
  <c r="AD114" i="2"/>
  <c r="Y114" i="2"/>
  <c r="AU114" i="2"/>
  <c r="X349" i="25"/>
  <c r="M349" i="25" s="1"/>
  <c r="B349" i="25" s="1"/>
  <c r="C349" i="25" s="1"/>
  <c r="X349" i="17"/>
  <c r="M349" i="17" s="1"/>
  <c r="B349" i="17" s="1"/>
  <c r="C349" i="17" s="1"/>
  <c r="X349" i="1"/>
  <c r="M349" i="1" s="1"/>
  <c r="B349" i="1" s="1"/>
  <c r="C349" i="1" s="1"/>
  <c r="F350" i="26"/>
  <c r="K350" i="26" s="1"/>
  <c r="E350" i="19"/>
  <c r="E350" i="22"/>
  <c r="E350" i="18"/>
  <c r="F350" i="1"/>
  <c r="K350" i="1" s="1"/>
  <c r="E350" i="1"/>
  <c r="E350" i="27"/>
  <c r="F350" i="23"/>
  <c r="K350" i="23" s="1"/>
  <c r="AR115" i="2"/>
  <c r="X349" i="27"/>
  <c r="M349" i="27" s="1"/>
  <c r="B349" i="27" s="1"/>
  <c r="C349" i="27" s="1"/>
  <c r="X349" i="21"/>
  <c r="M349" i="21" s="1"/>
  <c r="B349" i="21" s="1"/>
  <c r="C349" i="21" s="1"/>
  <c r="X349" i="20"/>
  <c r="M349" i="20" s="1"/>
  <c r="B349" i="20" s="1"/>
  <c r="C349" i="20" s="1"/>
  <c r="F350" i="21"/>
  <c r="K350" i="21" s="1"/>
  <c r="F350" i="24"/>
  <c r="K350" i="24" s="1"/>
  <c r="F350" i="25"/>
  <c r="K350" i="25" s="1"/>
  <c r="E350" i="23"/>
  <c r="F350" i="20"/>
  <c r="K350" i="20" s="1"/>
  <c r="F350" i="18"/>
  <c r="K350" i="18" s="1"/>
  <c r="E350" i="24"/>
  <c r="AB115" i="2"/>
  <c r="X349" i="24"/>
  <c r="M349" i="24" s="1"/>
  <c r="B349" i="24" s="1"/>
  <c r="C349" i="24" s="1"/>
  <c r="X349" i="18"/>
  <c r="M349" i="18" s="1"/>
  <c r="B349" i="18" s="1"/>
  <c r="C349" i="18" s="1"/>
  <c r="E350" i="17"/>
  <c r="E350" i="21"/>
  <c r="X349" i="26"/>
  <c r="M349" i="26" s="1"/>
  <c r="B349" i="26" s="1"/>
  <c r="C349" i="26" s="1"/>
  <c r="X349" i="22"/>
  <c r="M349" i="22" s="1"/>
  <c r="B349" i="22" s="1"/>
  <c r="C349" i="22" s="1"/>
  <c r="X349" i="19"/>
  <c r="M349" i="19" s="1"/>
  <c r="B349" i="19" s="1"/>
  <c r="C349" i="19" s="1"/>
  <c r="F356" i="26"/>
  <c r="K356" i="26" s="1"/>
  <c r="E350" i="25"/>
  <c r="E350" i="20"/>
  <c r="F350" i="27"/>
  <c r="K350" i="27" s="1"/>
  <c r="F350" i="19"/>
  <c r="K350" i="19" s="1"/>
  <c r="E350" i="26"/>
  <c r="AC115" i="2"/>
  <c r="X349" i="23"/>
  <c r="M349" i="23" s="1"/>
  <c r="B349" i="23" s="1"/>
  <c r="C349" i="23" s="1"/>
  <c r="F350" i="17"/>
  <c r="K350" i="17" s="1"/>
  <c r="F350" i="22"/>
  <c r="K350" i="22" s="1"/>
  <c r="AC366" i="27"/>
  <c r="N366" i="27" s="1"/>
  <c r="AC366" i="26"/>
  <c r="N366" i="26" s="1"/>
  <c r="AC366" i="25"/>
  <c r="N366" i="25" s="1"/>
  <c r="AC366" i="24"/>
  <c r="N366" i="24" s="1"/>
  <c r="AC366" i="22"/>
  <c r="N366" i="22" s="1"/>
  <c r="AC366" i="20"/>
  <c r="N366" i="20" s="1"/>
  <c r="AC366" i="18"/>
  <c r="N366" i="18" s="1"/>
  <c r="AC366" i="23"/>
  <c r="N366" i="23" s="1"/>
  <c r="AC366" i="19"/>
  <c r="N366" i="19" s="1"/>
  <c r="AC366" i="21"/>
  <c r="N366" i="21" s="1"/>
  <c r="AC366" i="17"/>
  <c r="N366" i="17" s="1"/>
  <c r="AC366" i="1"/>
  <c r="R415" i="2"/>
  <c r="H415" i="2"/>
  <c r="C416" i="2"/>
  <c r="I415" i="2"/>
  <c r="M415" i="2"/>
  <c r="K415" i="2"/>
  <c r="N415" i="2"/>
  <c r="O415" i="2" s="1"/>
  <c r="P415" i="2" s="1"/>
  <c r="J415" i="2"/>
  <c r="F415" i="2"/>
  <c r="Q415" i="2" s="1"/>
  <c r="G415" i="2"/>
  <c r="L415" i="2"/>
  <c r="AC371" i="26"/>
  <c r="N371" i="26" s="1"/>
  <c r="AC371" i="24"/>
  <c r="N371" i="24" s="1"/>
  <c r="AC371" i="27"/>
  <c r="N371" i="27" s="1"/>
  <c r="AC371" i="25"/>
  <c r="N371" i="25" s="1"/>
  <c r="AC371" i="23"/>
  <c r="N371" i="23" s="1"/>
  <c r="AC371" i="22"/>
  <c r="N371" i="22" s="1"/>
  <c r="AC371" i="21"/>
  <c r="N371" i="21" s="1"/>
  <c r="AC371" i="20"/>
  <c r="N371" i="20" s="1"/>
  <c r="AC371" i="19"/>
  <c r="N371" i="19" s="1"/>
  <c r="AC371" i="18"/>
  <c r="N371" i="18" s="1"/>
  <c r="AC371" i="17"/>
  <c r="N371" i="17" s="1"/>
  <c r="AC371" i="1"/>
  <c r="N371" i="1" s="1"/>
  <c r="R420" i="2"/>
  <c r="H420" i="2"/>
  <c r="F420" i="2"/>
  <c r="Q420" i="2" s="1"/>
  <c r="G420" i="2"/>
  <c r="J420" i="2"/>
  <c r="M420" i="2"/>
  <c r="C421" i="2"/>
  <c r="K420" i="2"/>
  <c r="N420" i="2"/>
  <c r="O420" i="2" s="1"/>
  <c r="P420" i="2" s="1"/>
  <c r="I420" i="2"/>
  <c r="L420" i="2"/>
  <c r="D425" i="2"/>
  <c r="D431" i="2" s="1"/>
  <c r="D415" i="2"/>
  <c r="D421" i="2" s="1"/>
  <c r="X371" i="27"/>
  <c r="M371" i="27" s="1"/>
  <c r="B371" i="27" s="1"/>
  <c r="C371" i="27" s="1"/>
  <c r="X371" i="26"/>
  <c r="M371" i="26" s="1"/>
  <c r="B371" i="26" s="1"/>
  <c r="C371" i="26" s="1"/>
  <c r="X371" i="24"/>
  <c r="M371" i="24" s="1"/>
  <c r="B371" i="24" s="1"/>
  <c r="C371" i="24" s="1"/>
  <c r="X371" i="21"/>
  <c r="M371" i="21" s="1"/>
  <c r="B371" i="21" s="1"/>
  <c r="C371" i="21" s="1"/>
  <c r="X371" i="22"/>
  <c r="M371" i="22" s="1"/>
  <c r="B371" i="22" s="1"/>
  <c r="C371" i="22" s="1"/>
  <c r="X371" i="25"/>
  <c r="M371" i="25" s="1"/>
  <c r="B371" i="25" s="1"/>
  <c r="C371" i="25" s="1"/>
  <c r="X371" i="23"/>
  <c r="M371" i="23" s="1"/>
  <c r="B371" i="23" s="1"/>
  <c r="C371" i="23" s="1"/>
  <c r="X371" i="20"/>
  <c r="M371" i="20" s="1"/>
  <c r="B371" i="20" s="1"/>
  <c r="C371" i="20" s="1"/>
  <c r="X371" i="17"/>
  <c r="M371" i="17" s="1"/>
  <c r="B371" i="17" s="1"/>
  <c r="C371" i="17" s="1"/>
  <c r="X371" i="18"/>
  <c r="M371" i="18" s="1"/>
  <c r="B371" i="18" s="1"/>
  <c r="C371" i="18" s="1"/>
  <c r="X371" i="19"/>
  <c r="M371" i="19" s="1"/>
  <c r="B371" i="19" s="1"/>
  <c r="C371" i="19" s="1"/>
  <c r="X371" i="1"/>
  <c r="M371" i="1" s="1"/>
  <c r="B371" i="1" s="1"/>
  <c r="C371" i="1" s="1"/>
  <c r="X375" i="27"/>
  <c r="M375" i="27" s="1"/>
  <c r="B375" i="27" s="1"/>
  <c r="C375" i="27" s="1"/>
  <c r="X375" i="25"/>
  <c r="M375" i="25" s="1"/>
  <c r="B375" i="25" s="1"/>
  <c r="C375" i="25" s="1"/>
  <c r="X375" i="24"/>
  <c r="M375" i="24" s="1"/>
  <c r="B375" i="24" s="1"/>
  <c r="C375" i="24" s="1"/>
  <c r="X375" i="26"/>
  <c r="M375" i="26" s="1"/>
  <c r="B375" i="26" s="1"/>
  <c r="C375" i="26" s="1"/>
  <c r="X375" i="22"/>
  <c r="M375" i="22" s="1"/>
  <c r="B375" i="22" s="1"/>
  <c r="C375" i="22" s="1"/>
  <c r="X375" i="19"/>
  <c r="M375" i="19" s="1"/>
  <c r="B375" i="19" s="1"/>
  <c r="C375" i="19" s="1"/>
  <c r="X375" i="23"/>
  <c r="M375" i="23" s="1"/>
  <c r="B375" i="23" s="1"/>
  <c r="C375" i="23" s="1"/>
  <c r="X375" i="21"/>
  <c r="M375" i="21" s="1"/>
  <c r="B375" i="21" s="1"/>
  <c r="C375" i="21" s="1"/>
  <c r="X375" i="18"/>
  <c r="M375" i="18" s="1"/>
  <c r="B375" i="18" s="1"/>
  <c r="C375" i="18" s="1"/>
  <c r="X375" i="20"/>
  <c r="M375" i="20" s="1"/>
  <c r="B375" i="20" s="1"/>
  <c r="C375" i="20" s="1"/>
  <c r="X375" i="17"/>
  <c r="M375" i="17" s="1"/>
  <c r="B375" i="17" s="1"/>
  <c r="C375" i="17" s="1"/>
  <c r="X375" i="1"/>
  <c r="M375" i="1" s="1"/>
  <c r="B375" i="1" s="1"/>
  <c r="C375" i="1" s="1"/>
  <c r="X376" i="25"/>
  <c r="M376" i="25" s="1"/>
  <c r="B376" i="25" s="1"/>
  <c r="C376" i="25" s="1"/>
  <c r="X376" i="24"/>
  <c r="M376" i="24" s="1"/>
  <c r="B376" i="24" s="1"/>
  <c r="C376" i="24" s="1"/>
  <c r="X376" i="19"/>
  <c r="M376" i="19" s="1"/>
  <c r="B376" i="19" s="1"/>
  <c r="C376" i="19" s="1"/>
  <c r="X376" i="23"/>
  <c r="M376" i="23" s="1"/>
  <c r="B376" i="23" s="1"/>
  <c r="C376" i="23" s="1"/>
  <c r="X376" i="20"/>
  <c r="M376" i="20" s="1"/>
  <c r="B376" i="20" s="1"/>
  <c r="C376" i="20" s="1"/>
  <c r="X376" i="17"/>
  <c r="M376" i="17" s="1"/>
  <c r="B376" i="17" s="1"/>
  <c r="C376" i="17" s="1"/>
  <c r="X360" i="27"/>
  <c r="M360" i="27" s="1"/>
  <c r="B360" i="27" s="1"/>
  <c r="C360" i="27" s="1"/>
  <c r="X360" i="25"/>
  <c r="M360" i="25" s="1"/>
  <c r="B360" i="25" s="1"/>
  <c r="C360" i="25" s="1"/>
  <c r="X360" i="26"/>
  <c r="M360" i="26" s="1"/>
  <c r="B360" i="26" s="1"/>
  <c r="C360" i="26" s="1"/>
  <c r="X360" i="23"/>
  <c r="M360" i="23" s="1"/>
  <c r="B360" i="23" s="1"/>
  <c r="C360" i="23" s="1"/>
  <c r="X360" i="24"/>
  <c r="M360" i="24" s="1"/>
  <c r="B360" i="24" s="1"/>
  <c r="C360" i="24" s="1"/>
  <c r="X360" i="20"/>
  <c r="M360" i="20" s="1"/>
  <c r="B360" i="20" s="1"/>
  <c r="C360" i="20" s="1"/>
  <c r="X360" i="22"/>
  <c r="M360" i="22" s="1"/>
  <c r="B360" i="22" s="1"/>
  <c r="C360" i="22" s="1"/>
  <c r="X360" i="19"/>
  <c r="M360" i="19" s="1"/>
  <c r="B360" i="19" s="1"/>
  <c r="C360" i="19" s="1"/>
  <c r="X360" i="18"/>
  <c r="M360" i="18" s="1"/>
  <c r="B360" i="18" s="1"/>
  <c r="C360" i="18" s="1"/>
  <c r="X360" i="21"/>
  <c r="M360" i="21" s="1"/>
  <c r="B360" i="21" s="1"/>
  <c r="C360" i="21" s="1"/>
  <c r="X360" i="17"/>
  <c r="M360" i="17" s="1"/>
  <c r="B360" i="17" s="1"/>
  <c r="C360" i="17" s="1"/>
  <c r="X360" i="1"/>
  <c r="M360" i="1" s="1"/>
  <c r="B360" i="1" s="1"/>
  <c r="C360" i="1" s="1"/>
  <c r="M374" i="17"/>
  <c r="B374" i="17" s="1"/>
  <c r="C374" i="17" s="1"/>
  <c r="M374" i="20"/>
  <c r="B374" i="20" s="1"/>
  <c r="C374" i="20" s="1"/>
  <c r="M374" i="23"/>
  <c r="B374" i="23" s="1"/>
  <c r="C374" i="23" s="1"/>
  <c r="M374" i="21"/>
  <c r="B374" i="21" s="1"/>
  <c r="C374" i="21" s="1"/>
  <c r="M374" i="25"/>
  <c r="B374" i="25" s="1"/>
  <c r="C374" i="25" s="1"/>
  <c r="M374" i="26"/>
  <c r="B374" i="26" s="1"/>
  <c r="C374" i="26" s="1"/>
  <c r="X380" i="27"/>
  <c r="X380" i="26"/>
  <c r="X380" i="25"/>
  <c r="X380" i="23"/>
  <c r="X380" i="24"/>
  <c r="X380" i="20"/>
  <c r="X380" i="21"/>
  <c r="X380" i="17"/>
  <c r="X380" i="22"/>
  <c r="X380" i="19"/>
  <c r="X380" i="18"/>
  <c r="X380" i="1"/>
  <c r="M374" i="18"/>
  <c r="B374" i="18" s="1"/>
  <c r="C374" i="18" s="1"/>
  <c r="M374" i="22"/>
  <c r="B374" i="22" s="1"/>
  <c r="C374" i="22" s="1"/>
  <c r="M374" i="27"/>
  <c r="B374" i="27" s="1"/>
  <c r="C374" i="27" s="1"/>
  <c r="M374" i="1"/>
  <c r="B374" i="1" s="1"/>
  <c r="C374" i="1" s="1"/>
  <c r="M374" i="19"/>
  <c r="B374" i="19" s="1"/>
  <c r="C374" i="19" s="1"/>
  <c r="M374" i="24"/>
  <c r="B374" i="24" s="1"/>
  <c r="C374" i="24" s="1"/>
  <c r="AO121" i="2"/>
  <c r="N182" i="1"/>
  <c r="C182" i="1"/>
  <c r="N62" i="1"/>
  <c r="C62" i="1"/>
  <c r="AM8" i="1"/>
  <c r="N362" i="1"/>
  <c r="C362" i="1"/>
  <c r="N302" i="1"/>
  <c r="C302" i="1"/>
  <c r="N242" i="1"/>
  <c r="C242" i="1"/>
  <c r="B303" i="1"/>
  <c r="B183" i="1"/>
  <c r="B243" i="1"/>
  <c r="B363" i="1"/>
  <c r="B63" i="1"/>
  <c r="B123" i="1"/>
  <c r="N122" i="1"/>
  <c r="C122" i="1"/>
  <c r="K441" i="2" l="1"/>
  <c r="AC392" i="25"/>
  <c r="N392" i="25" s="1"/>
  <c r="AC392" i="21"/>
  <c r="N392" i="21" s="1"/>
  <c r="AC392" i="19"/>
  <c r="N392" i="19" s="1"/>
  <c r="AC392" i="17"/>
  <c r="N392" i="17" s="1"/>
  <c r="AC392" i="27"/>
  <c r="N392" i="27" s="1"/>
  <c r="AC392" i="26"/>
  <c r="N392" i="26" s="1"/>
  <c r="AC392" i="22"/>
  <c r="N392" i="22" s="1"/>
  <c r="AC392" i="23"/>
  <c r="N392" i="23" s="1"/>
  <c r="AC392" i="24"/>
  <c r="N392" i="24" s="1"/>
  <c r="AC392" i="20"/>
  <c r="N392" i="20" s="1"/>
  <c r="AC392" i="18"/>
  <c r="N392" i="18" s="1"/>
  <c r="AC392" i="1"/>
  <c r="N392" i="1" s="1"/>
  <c r="R441" i="2"/>
  <c r="J441" i="2"/>
  <c r="C442" i="2"/>
  <c r="I441" i="2"/>
  <c r="M441" i="2"/>
  <c r="N441" i="2"/>
  <c r="O441" i="2" s="1"/>
  <c r="P441" i="2" s="1"/>
  <c r="F441" i="2"/>
  <c r="Q441" i="2" s="1"/>
  <c r="H441" i="2"/>
  <c r="C447" i="2"/>
  <c r="G441" i="2"/>
  <c r="L441" i="2"/>
  <c r="AC377" i="27"/>
  <c r="N377" i="27" s="1"/>
  <c r="AC377" i="25"/>
  <c r="N377" i="25" s="1"/>
  <c r="AC377" i="23"/>
  <c r="N377" i="23" s="1"/>
  <c r="AC377" i="26"/>
  <c r="N377" i="26" s="1"/>
  <c r="AC377" i="24"/>
  <c r="N377" i="24" s="1"/>
  <c r="AC377" i="22"/>
  <c r="N377" i="22" s="1"/>
  <c r="AC377" i="21"/>
  <c r="N377" i="21" s="1"/>
  <c r="AC377" i="20"/>
  <c r="N377" i="20" s="1"/>
  <c r="AC377" i="19"/>
  <c r="N377" i="19" s="1"/>
  <c r="AC377" i="17"/>
  <c r="N377" i="17" s="1"/>
  <c r="AC377" i="18"/>
  <c r="N377" i="18" s="1"/>
  <c r="AC377" i="1"/>
  <c r="N377" i="1" s="1"/>
  <c r="R426" i="2"/>
  <c r="I426" i="2"/>
  <c r="F426" i="2"/>
  <c r="Q426" i="2" s="1"/>
  <c r="G426" i="2"/>
  <c r="J426" i="2"/>
  <c r="C427" i="2"/>
  <c r="H426" i="2"/>
  <c r="K426" i="2"/>
  <c r="N426" i="2"/>
  <c r="O426" i="2" s="1"/>
  <c r="P426" i="2" s="1"/>
  <c r="L426" i="2"/>
  <c r="M426" i="2"/>
  <c r="AT115" i="2"/>
  <c r="D410" i="2"/>
  <c r="AR116" i="2"/>
  <c r="AP116" i="2"/>
  <c r="AS115" i="2"/>
  <c r="E356" i="27"/>
  <c r="F356" i="27"/>
  <c r="K356" i="27" s="1"/>
  <c r="F356" i="21"/>
  <c r="K356" i="21" s="1"/>
  <c r="F356" i="22"/>
  <c r="K356" i="22" s="1"/>
  <c r="F356" i="1"/>
  <c r="K356" i="1" s="1"/>
  <c r="X355" i="23"/>
  <c r="M355" i="23" s="1"/>
  <c r="B355" i="23" s="1"/>
  <c r="C355" i="23" s="1"/>
  <c r="X355" i="18"/>
  <c r="M355" i="18" s="1"/>
  <c r="B355" i="18" s="1"/>
  <c r="C355" i="18" s="1"/>
  <c r="X355" i="1"/>
  <c r="M355" i="1" s="1"/>
  <c r="B355" i="1" s="1"/>
  <c r="C355" i="1" s="1"/>
  <c r="X355" i="27"/>
  <c r="M355" i="27" s="1"/>
  <c r="B355" i="27" s="1"/>
  <c r="C355" i="27" s="1"/>
  <c r="X355" i="22"/>
  <c r="M355" i="22" s="1"/>
  <c r="B355" i="22" s="1"/>
  <c r="C355" i="22" s="1"/>
  <c r="X355" i="19"/>
  <c r="M355" i="19" s="1"/>
  <c r="B355" i="19" s="1"/>
  <c r="C355" i="19" s="1"/>
  <c r="F356" i="19"/>
  <c r="K356" i="19" s="1"/>
  <c r="F356" i="23"/>
  <c r="K356" i="23" s="1"/>
  <c r="E356" i="20"/>
  <c r="X355" i="25"/>
  <c r="M355" i="25" s="1"/>
  <c r="B355" i="25" s="1"/>
  <c r="C355" i="25" s="1"/>
  <c r="X355" i="24"/>
  <c r="M355" i="24" s="1"/>
  <c r="B355" i="24" s="1"/>
  <c r="C355" i="24" s="1"/>
  <c r="X355" i="20"/>
  <c r="M355" i="20" s="1"/>
  <c r="B355" i="20" s="1"/>
  <c r="C355" i="20" s="1"/>
  <c r="Z115" i="2"/>
  <c r="Z116" i="2"/>
  <c r="E356" i="22"/>
  <c r="E356" i="18"/>
  <c r="E356" i="19"/>
  <c r="F356" i="24"/>
  <c r="K356" i="24" s="1"/>
  <c r="E356" i="23"/>
  <c r="AQ115" i="2"/>
  <c r="E356" i="1"/>
  <c r="F356" i="17"/>
  <c r="K356" i="17" s="1"/>
  <c r="F356" i="25"/>
  <c r="K356" i="25" s="1"/>
  <c r="E356" i="24"/>
  <c r="E356" i="17"/>
  <c r="F356" i="18"/>
  <c r="K356" i="18" s="1"/>
  <c r="E356" i="26"/>
  <c r="X355" i="26"/>
  <c r="M355" i="26" s="1"/>
  <c r="B355" i="26" s="1"/>
  <c r="C355" i="26" s="1"/>
  <c r="X355" i="21"/>
  <c r="M355" i="21" s="1"/>
  <c r="B355" i="21" s="1"/>
  <c r="C355" i="21" s="1"/>
  <c r="X355" i="17"/>
  <c r="M355" i="17" s="1"/>
  <c r="B355" i="17" s="1"/>
  <c r="C355" i="17" s="1"/>
  <c r="AQ116" i="2"/>
  <c r="F356" i="20"/>
  <c r="K356" i="20" s="1"/>
  <c r="E356" i="25"/>
  <c r="X122" i="2"/>
  <c r="D427" i="2"/>
  <c r="AT116" i="2"/>
  <c r="X376" i="18"/>
  <c r="M376" i="18" s="1"/>
  <c r="B376" i="18" s="1"/>
  <c r="C376" i="18" s="1"/>
  <c r="X376" i="22"/>
  <c r="M376" i="22" s="1"/>
  <c r="B376" i="22" s="1"/>
  <c r="C376" i="22" s="1"/>
  <c r="X376" i="27"/>
  <c r="M376" i="27" s="1"/>
  <c r="B376" i="27" s="1"/>
  <c r="C376" i="27" s="1"/>
  <c r="AC372" i="27"/>
  <c r="N372" i="27" s="1"/>
  <c r="AC372" i="24"/>
  <c r="N372" i="24" s="1"/>
  <c r="AC372" i="23"/>
  <c r="N372" i="23" s="1"/>
  <c r="AC372" i="21"/>
  <c r="N372" i="21" s="1"/>
  <c r="AC372" i="19"/>
  <c r="N372" i="19" s="1"/>
  <c r="AC372" i="17"/>
  <c r="N372" i="17" s="1"/>
  <c r="AC372" i="26"/>
  <c r="N372" i="26" s="1"/>
  <c r="AC372" i="25"/>
  <c r="N372" i="25" s="1"/>
  <c r="AC372" i="22"/>
  <c r="N372" i="22" s="1"/>
  <c r="AC372" i="20"/>
  <c r="N372" i="20" s="1"/>
  <c r="AC372" i="18"/>
  <c r="N372" i="18" s="1"/>
  <c r="AC372" i="1"/>
  <c r="N372" i="1" s="1"/>
  <c r="R421" i="2"/>
  <c r="K421" i="2"/>
  <c r="J421" i="2"/>
  <c r="M421" i="2"/>
  <c r="G421" i="2"/>
  <c r="F421" i="2"/>
  <c r="Q421" i="2" s="1"/>
  <c r="I421" i="2"/>
  <c r="C422" i="2"/>
  <c r="L421" i="2"/>
  <c r="N421" i="2"/>
  <c r="O421" i="2" s="1"/>
  <c r="P421" i="2" s="1"/>
  <c r="H421" i="2"/>
  <c r="Y116" i="2"/>
  <c r="AA116" i="2"/>
  <c r="AB116" i="2"/>
  <c r="AD115" i="2"/>
  <c r="AA115" i="2"/>
  <c r="G410" i="2"/>
  <c r="H410" i="2" s="1"/>
  <c r="I410" i="2" s="1"/>
  <c r="J410" i="2" s="1"/>
  <c r="K410" i="2" s="1"/>
  <c r="M410" i="2" s="1"/>
  <c r="N410" i="2" s="1"/>
  <c r="O410" i="2" s="1"/>
  <c r="P410" i="2" s="1"/>
  <c r="Q410" i="2"/>
  <c r="D441" i="2"/>
  <c r="D447" i="2" s="1"/>
  <c r="X376" i="1"/>
  <c r="M376" i="1" s="1"/>
  <c r="B376" i="1" s="1"/>
  <c r="C376" i="1" s="1"/>
  <c r="X376" i="21"/>
  <c r="M376" i="21" s="1"/>
  <c r="B376" i="21" s="1"/>
  <c r="C376" i="21" s="1"/>
  <c r="X376" i="26"/>
  <c r="M376" i="26" s="1"/>
  <c r="B376" i="26" s="1"/>
  <c r="C376" i="26" s="1"/>
  <c r="F416" i="2"/>
  <c r="AC367" i="26"/>
  <c r="N367" i="26" s="1"/>
  <c r="AC367" i="24"/>
  <c r="N367" i="24" s="1"/>
  <c r="AC367" i="27"/>
  <c r="N367" i="27" s="1"/>
  <c r="AC367" i="25"/>
  <c r="N367" i="25" s="1"/>
  <c r="AC367" i="23"/>
  <c r="N367" i="23" s="1"/>
  <c r="AC367" i="22"/>
  <c r="N367" i="22" s="1"/>
  <c r="AC367" i="21"/>
  <c r="N367" i="21" s="1"/>
  <c r="AC367" i="20"/>
  <c r="N367" i="20" s="1"/>
  <c r="AC367" i="19"/>
  <c r="N367" i="19" s="1"/>
  <c r="AC367" i="17"/>
  <c r="N367" i="17" s="1"/>
  <c r="AC367" i="18"/>
  <c r="N367" i="18" s="1"/>
  <c r="AC367" i="1"/>
  <c r="R416" i="2"/>
  <c r="Y115" i="2"/>
  <c r="E356" i="21"/>
  <c r="AC116" i="2"/>
  <c r="AC387" i="26"/>
  <c r="N387" i="26" s="1"/>
  <c r="AC387" i="24"/>
  <c r="N387" i="24" s="1"/>
  <c r="AC387" i="27"/>
  <c r="N387" i="27" s="1"/>
  <c r="AC387" i="23"/>
  <c r="N387" i="23" s="1"/>
  <c r="AC387" i="25"/>
  <c r="N387" i="25" s="1"/>
  <c r="AC387" i="21"/>
  <c r="N387" i="21" s="1"/>
  <c r="AC387" i="22"/>
  <c r="N387" i="22" s="1"/>
  <c r="AC387" i="20"/>
  <c r="N387" i="20" s="1"/>
  <c r="AC387" i="19"/>
  <c r="N387" i="19" s="1"/>
  <c r="AC387" i="18"/>
  <c r="N387" i="18" s="1"/>
  <c r="AC387" i="17"/>
  <c r="N387" i="17" s="1"/>
  <c r="AC387" i="1"/>
  <c r="N387" i="1" s="1"/>
  <c r="R436" i="2"/>
  <c r="L436" i="2"/>
  <c r="F436" i="2"/>
  <c r="Q436" i="2" s="1"/>
  <c r="M436" i="2"/>
  <c r="K436" i="2"/>
  <c r="I436" i="2"/>
  <c r="G436" i="2"/>
  <c r="C437" i="2"/>
  <c r="H436" i="2"/>
  <c r="N436" i="2"/>
  <c r="O436" i="2" s="1"/>
  <c r="P436" i="2" s="1"/>
  <c r="J436" i="2"/>
  <c r="AC382" i="25"/>
  <c r="N382" i="25" s="1"/>
  <c r="AC382" i="24"/>
  <c r="N382" i="24" s="1"/>
  <c r="AC382" i="22"/>
  <c r="N382" i="22" s="1"/>
  <c r="AC382" i="20"/>
  <c r="N382" i="20" s="1"/>
  <c r="AC382" i="18"/>
  <c r="N382" i="18" s="1"/>
  <c r="AC382" i="26"/>
  <c r="N382" i="26" s="1"/>
  <c r="AC382" i="27"/>
  <c r="N382" i="27" s="1"/>
  <c r="AC382" i="23"/>
  <c r="N382" i="23" s="1"/>
  <c r="AC382" i="19"/>
  <c r="N382" i="19" s="1"/>
  <c r="AC382" i="21"/>
  <c r="N382" i="21" s="1"/>
  <c r="AC382" i="17"/>
  <c r="N382" i="17" s="1"/>
  <c r="AC382" i="1"/>
  <c r="N382" i="1" s="1"/>
  <c r="R431" i="2"/>
  <c r="K431" i="2"/>
  <c r="H431" i="2"/>
  <c r="I431" i="2"/>
  <c r="N431" i="2"/>
  <c r="O431" i="2" s="1"/>
  <c r="P431" i="2" s="1"/>
  <c r="F431" i="2"/>
  <c r="Q431" i="2" s="1"/>
  <c r="G431" i="2"/>
  <c r="C432" i="2"/>
  <c r="M431" i="2"/>
  <c r="J431" i="2"/>
  <c r="L431" i="2"/>
  <c r="X382" i="27"/>
  <c r="M382" i="27" s="1"/>
  <c r="B382" i="27" s="1"/>
  <c r="C382" i="27" s="1"/>
  <c r="X382" i="25"/>
  <c r="M382" i="25" s="1"/>
  <c r="B382" i="25" s="1"/>
  <c r="C382" i="25" s="1"/>
  <c r="X382" i="26"/>
  <c r="M382" i="26" s="1"/>
  <c r="B382" i="26" s="1"/>
  <c r="C382" i="26" s="1"/>
  <c r="X382" i="24"/>
  <c r="M382" i="24" s="1"/>
  <c r="B382" i="24" s="1"/>
  <c r="C382" i="24" s="1"/>
  <c r="X382" i="23"/>
  <c r="M382" i="23" s="1"/>
  <c r="B382" i="23" s="1"/>
  <c r="C382" i="23" s="1"/>
  <c r="X382" i="21"/>
  <c r="M382" i="21" s="1"/>
  <c r="B382" i="21" s="1"/>
  <c r="C382" i="21" s="1"/>
  <c r="X382" i="20"/>
  <c r="M382" i="20" s="1"/>
  <c r="B382" i="20" s="1"/>
  <c r="C382" i="20" s="1"/>
  <c r="X382" i="22"/>
  <c r="M382" i="22" s="1"/>
  <c r="B382" i="22" s="1"/>
  <c r="C382" i="22" s="1"/>
  <c r="X382" i="19"/>
  <c r="M382" i="19" s="1"/>
  <c r="B382" i="19" s="1"/>
  <c r="C382" i="19" s="1"/>
  <c r="X382" i="18"/>
  <c r="M382" i="18" s="1"/>
  <c r="B382" i="18" s="1"/>
  <c r="C382" i="18" s="1"/>
  <c r="X382" i="17"/>
  <c r="M382" i="17" s="1"/>
  <c r="B382" i="17" s="1"/>
  <c r="C382" i="17" s="1"/>
  <c r="X382" i="1"/>
  <c r="M382" i="1" s="1"/>
  <c r="B382" i="1" s="1"/>
  <c r="C382" i="1" s="1"/>
  <c r="X381" i="27"/>
  <c r="M381" i="27" s="1"/>
  <c r="B381" i="27" s="1"/>
  <c r="C381" i="27" s="1"/>
  <c r="X381" i="25"/>
  <c r="M381" i="25" s="1"/>
  <c r="B381" i="25" s="1"/>
  <c r="C381" i="25" s="1"/>
  <c r="X381" i="26"/>
  <c r="M381" i="26" s="1"/>
  <c r="B381" i="26" s="1"/>
  <c r="C381" i="26" s="1"/>
  <c r="X381" i="24"/>
  <c r="M381" i="24" s="1"/>
  <c r="B381" i="24" s="1"/>
  <c r="C381" i="24" s="1"/>
  <c r="X381" i="23"/>
  <c r="M381" i="23" s="1"/>
  <c r="B381" i="23" s="1"/>
  <c r="C381" i="23" s="1"/>
  <c r="X381" i="21"/>
  <c r="M381" i="21" s="1"/>
  <c r="B381" i="21" s="1"/>
  <c r="C381" i="21" s="1"/>
  <c r="X381" i="20"/>
  <c r="M381" i="20" s="1"/>
  <c r="B381" i="20" s="1"/>
  <c r="C381" i="20" s="1"/>
  <c r="X381" i="22"/>
  <c r="M381" i="22" s="1"/>
  <c r="B381" i="22" s="1"/>
  <c r="C381" i="22" s="1"/>
  <c r="X381" i="19"/>
  <c r="M381" i="19" s="1"/>
  <c r="B381" i="19" s="1"/>
  <c r="C381" i="19" s="1"/>
  <c r="X381" i="18"/>
  <c r="M381" i="18" s="1"/>
  <c r="B381" i="18" s="1"/>
  <c r="C381" i="18" s="1"/>
  <c r="X381" i="17"/>
  <c r="M381" i="17" s="1"/>
  <c r="B381" i="17" s="1"/>
  <c r="C381" i="17" s="1"/>
  <c r="X381" i="1"/>
  <c r="M381" i="1" s="1"/>
  <c r="B381" i="1" s="1"/>
  <c r="C381" i="1" s="1"/>
  <c r="X366" i="27"/>
  <c r="M366" i="27" s="1"/>
  <c r="B366" i="27" s="1"/>
  <c r="C366" i="27" s="1"/>
  <c r="X366" i="26"/>
  <c r="M366" i="26" s="1"/>
  <c r="B366" i="26" s="1"/>
  <c r="C366" i="26" s="1"/>
  <c r="X366" i="23"/>
  <c r="M366" i="23" s="1"/>
  <c r="B366" i="23" s="1"/>
  <c r="C366" i="23" s="1"/>
  <c r="X366" i="24"/>
  <c r="M366" i="24" s="1"/>
  <c r="B366" i="24" s="1"/>
  <c r="C366" i="24" s="1"/>
  <c r="X366" i="21"/>
  <c r="M366" i="21" s="1"/>
  <c r="B366" i="21" s="1"/>
  <c r="C366" i="21" s="1"/>
  <c r="X366" i="22"/>
  <c r="M366" i="22" s="1"/>
  <c r="B366" i="22" s="1"/>
  <c r="C366" i="22" s="1"/>
  <c r="X366" i="20"/>
  <c r="M366" i="20" s="1"/>
  <c r="B366" i="20" s="1"/>
  <c r="C366" i="20" s="1"/>
  <c r="X366" i="17"/>
  <c r="M366" i="17" s="1"/>
  <c r="B366" i="17" s="1"/>
  <c r="C366" i="17" s="1"/>
  <c r="X366" i="25"/>
  <c r="M366" i="25" s="1"/>
  <c r="B366" i="25" s="1"/>
  <c r="C366" i="25" s="1"/>
  <c r="X366" i="19"/>
  <c r="M366" i="19" s="1"/>
  <c r="B366" i="19" s="1"/>
  <c r="C366" i="19" s="1"/>
  <c r="X366" i="18"/>
  <c r="M366" i="18" s="1"/>
  <c r="B366" i="18" s="1"/>
  <c r="C366" i="18" s="1"/>
  <c r="X366" i="1"/>
  <c r="M366" i="1" s="1"/>
  <c r="X377" i="27"/>
  <c r="M377" i="27" s="1"/>
  <c r="B377" i="27" s="1"/>
  <c r="C377" i="27" s="1"/>
  <c r="X377" i="25"/>
  <c r="M377" i="25" s="1"/>
  <c r="B377" i="25" s="1"/>
  <c r="C377" i="25" s="1"/>
  <c r="X377" i="24"/>
  <c r="M377" i="24" s="1"/>
  <c r="B377" i="24" s="1"/>
  <c r="C377" i="24" s="1"/>
  <c r="X377" i="26"/>
  <c r="M377" i="26" s="1"/>
  <c r="B377" i="26" s="1"/>
  <c r="C377" i="26" s="1"/>
  <c r="X377" i="22"/>
  <c r="M377" i="22" s="1"/>
  <c r="B377" i="22" s="1"/>
  <c r="C377" i="22" s="1"/>
  <c r="X377" i="19"/>
  <c r="M377" i="19" s="1"/>
  <c r="B377" i="19" s="1"/>
  <c r="C377" i="19" s="1"/>
  <c r="X377" i="23"/>
  <c r="M377" i="23" s="1"/>
  <c r="B377" i="23" s="1"/>
  <c r="C377" i="23" s="1"/>
  <c r="X377" i="21"/>
  <c r="M377" i="21" s="1"/>
  <c r="B377" i="21" s="1"/>
  <c r="C377" i="21" s="1"/>
  <c r="X377" i="18"/>
  <c r="M377" i="18" s="1"/>
  <c r="B377" i="18" s="1"/>
  <c r="C377" i="18" s="1"/>
  <c r="X377" i="20"/>
  <c r="M377" i="20" s="1"/>
  <c r="B377" i="20" s="1"/>
  <c r="C377" i="20" s="1"/>
  <c r="X377" i="17"/>
  <c r="M377" i="17" s="1"/>
  <c r="B377" i="17" s="1"/>
  <c r="C377" i="17" s="1"/>
  <c r="X377" i="1"/>
  <c r="M377" i="1" s="1"/>
  <c r="B377" i="1" s="1"/>
  <c r="C377" i="1" s="1"/>
  <c r="M380" i="19"/>
  <c r="B380" i="19" s="1"/>
  <c r="C380" i="19" s="1"/>
  <c r="M380" i="20"/>
  <c r="B380" i="20" s="1"/>
  <c r="C380" i="20" s="1"/>
  <c r="M380" i="26"/>
  <c r="B380" i="26" s="1"/>
  <c r="C380" i="26" s="1"/>
  <c r="X386" i="27"/>
  <c r="X386" i="26"/>
  <c r="X386" i="25"/>
  <c r="X386" i="24"/>
  <c r="X386" i="23"/>
  <c r="X386" i="22"/>
  <c r="X386" i="20"/>
  <c r="X386" i="19"/>
  <c r="X386" i="18"/>
  <c r="X386" i="21"/>
  <c r="X386" i="17"/>
  <c r="X386" i="1"/>
  <c r="M380" i="22"/>
  <c r="B380" i="22" s="1"/>
  <c r="C380" i="22" s="1"/>
  <c r="M380" i="24"/>
  <c r="B380" i="24" s="1"/>
  <c r="C380" i="24" s="1"/>
  <c r="M380" i="27"/>
  <c r="B380" i="27" s="1"/>
  <c r="C380" i="27" s="1"/>
  <c r="M380" i="1"/>
  <c r="B380" i="1" s="1"/>
  <c r="C380" i="1" s="1"/>
  <c r="M380" i="17"/>
  <c r="B380" i="17" s="1"/>
  <c r="C380" i="17" s="1"/>
  <c r="M380" i="23"/>
  <c r="B380" i="23" s="1"/>
  <c r="C380" i="23" s="1"/>
  <c r="M380" i="18"/>
  <c r="B380" i="18" s="1"/>
  <c r="C380" i="18" s="1"/>
  <c r="M380" i="21"/>
  <c r="B380" i="21" s="1"/>
  <c r="C380" i="21" s="1"/>
  <c r="M380" i="25"/>
  <c r="B380" i="25" s="1"/>
  <c r="C380" i="25" s="1"/>
  <c r="AO122" i="2"/>
  <c r="N123" i="1"/>
  <c r="C123" i="1"/>
  <c r="B244" i="1"/>
  <c r="B184" i="1"/>
  <c r="B124" i="1"/>
  <c r="B304" i="1"/>
  <c r="B364" i="1"/>
  <c r="B64" i="1"/>
  <c r="N63" i="1"/>
  <c r="C63" i="1"/>
  <c r="N363" i="1"/>
  <c r="C363" i="1"/>
  <c r="N303" i="1"/>
  <c r="C303" i="1"/>
  <c r="N243" i="1"/>
  <c r="C243" i="1"/>
  <c r="N183" i="1"/>
  <c r="C183" i="1"/>
  <c r="AC388" i="27" l="1"/>
  <c r="N388" i="27" s="1"/>
  <c r="AC388" i="26"/>
  <c r="N388" i="26" s="1"/>
  <c r="AC388" i="24"/>
  <c r="N388" i="24" s="1"/>
  <c r="AC388" i="23"/>
  <c r="N388" i="23" s="1"/>
  <c r="AC388" i="21"/>
  <c r="N388" i="21" s="1"/>
  <c r="AC388" i="19"/>
  <c r="N388" i="19" s="1"/>
  <c r="AC388" i="17"/>
  <c r="N388" i="17" s="1"/>
  <c r="AC388" i="22"/>
  <c r="N388" i="22" s="1"/>
  <c r="AC388" i="25"/>
  <c r="N388" i="25" s="1"/>
  <c r="AC388" i="20"/>
  <c r="N388" i="20" s="1"/>
  <c r="AC388" i="18"/>
  <c r="N388" i="18" s="1"/>
  <c r="AC388" i="1"/>
  <c r="N388" i="1" s="1"/>
  <c r="R437" i="2"/>
  <c r="J437" i="2"/>
  <c r="N437" i="2"/>
  <c r="O437" i="2" s="1"/>
  <c r="P437" i="2" s="1"/>
  <c r="H437" i="2"/>
  <c r="G437" i="2"/>
  <c r="L437" i="2"/>
  <c r="F437" i="2"/>
  <c r="Q437" i="2" s="1"/>
  <c r="K437" i="2"/>
  <c r="M437" i="2"/>
  <c r="C438" i="2"/>
  <c r="I437" i="2"/>
  <c r="G416" i="2"/>
  <c r="H416" i="2" s="1"/>
  <c r="I416" i="2" s="1"/>
  <c r="J416" i="2" s="1"/>
  <c r="K416" i="2" s="1"/>
  <c r="M416" i="2" s="1"/>
  <c r="N416" i="2" s="1"/>
  <c r="O416" i="2" s="1"/>
  <c r="P416" i="2" s="1"/>
  <c r="Q416" i="2"/>
  <c r="D437" i="2"/>
  <c r="F422" i="2"/>
  <c r="AC373" i="27"/>
  <c r="N373" i="27" s="1"/>
  <c r="AC373" i="25"/>
  <c r="N373" i="25" s="1"/>
  <c r="AC373" i="23"/>
  <c r="N373" i="23" s="1"/>
  <c r="AC373" i="22"/>
  <c r="N373" i="22" s="1"/>
  <c r="AC373" i="26"/>
  <c r="N373" i="26" s="1"/>
  <c r="AC373" i="24"/>
  <c r="N373" i="24" s="1"/>
  <c r="AC373" i="21"/>
  <c r="N373" i="21" s="1"/>
  <c r="AC373" i="19"/>
  <c r="N373" i="19" s="1"/>
  <c r="AC373" i="17"/>
  <c r="N373" i="17" s="1"/>
  <c r="AC373" i="20"/>
  <c r="N373" i="20" s="1"/>
  <c r="AC373" i="18"/>
  <c r="N373" i="18" s="1"/>
  <c r="AC373" i="1"/>
  <c r="N373" i="1" s="1"/>
  <c r="R422" i="2"/>
  <c r="AC378" i="27"/>
  <c r="N378" i="27" s="1"/>
  <c r="AC378" i="26"/>
  <c r="N378" i="26" s="1"/>
  <c r="AC378" i="23"/>
  <c r="N378" i="23" s="1"/>
  <c r="AC378" i="22"/>
  <c r="N378" i="22" s="1"/>
  <c r="AC378" i="20"/>
  <c r="N378" i="20" s="1"/>
  <c r="AC378" i="18"/>
  <c r="N378" i="18" s="1"/>
  <c r="AC378" i="24"/>
  <c r="N378" i="24" s="1"/>
  <c r="AC378" i="25"/>
  <c r="N378" i="25" s="1"/>
  <c r="AC378" i="21"/>
  <c r="N378" i="21" s="1"/>
  <c r="AC378" i="19"/>
  <c r="N378" i="19" s="1"/>
  <c r="AC378" i="17"/>
  <c r="N378" i="17" s="1"/>
  <c r="AC378" i="1"/>
  <c r="N378" i="1" s="1"/>
  <c r="K427" i="2"/>
  <c r="C428" i="2"/>
  <c r="I427" i="2"/>
  <c r="L427" i="2"/>
  <c r="H427" i="2"/>
  <c r="G427" i="2"/>
  <c r="J427" i="2"/>
  <c r="F427" i="2"/>
  <c r="Q427" i="2" s="1"/>
  <c r="N427" i="2"/>
  <c r="O427" i="2" s="1"/>
  <c r="P427" i="2" s="1"/>
  <c r="M427" i="2"/>
  <c r="R427" i="2"/>
  <c r="AC398" i="25"/>
  <c r="N398" i="25" s="1"/>
  <c r="AC398" i="24"/>
  <c r="N398" i="24" s="1"/>
  <c r="AC398" i="22"/>
  <c r="N398" i="22" s="1"/>
  <c r="AC398" i="20"/>
  <c r="N398" i="20" s="1"/>
  <c r="AC398" i="18"/>
  <c r="N398" i="18" s="1"/>
  <c r="AC398" i="26"/>
  <c r="N398" i="26" s="1"/>
  <c r="AC398" i="27"/>
  <c r="N398" i="27" s="1"/>
  <c r="AC398" i="23"/>
  <c r="N398" i="23" s="1"/>
  <c r="AC398" i="19"/>
  <c r="N398" i="19" s="1"/>
  <c r="AC398" i="21"/>
  <c r="N398" i="21" s="1"/>
  <c r="AC398" i="17"/>
  <c r="N398" i="17" s="1"/>
  <c r="R447" i="2"/>
  <c r="AC398" i="1"/>
  <c r="N398" i="1" s="1"/>
  <c r="N447" i="2"/>
  <c r="O447" i="2" s="1"/>
  <c r="P447" i="2" s="1"/>
  <c r="H447" i="2"/>
  <c r="C448" i="2"/>
  <c r="L447" i="2"/>
  <c r="K447" i="2"/>
  <c r="F447" i="2"/>
  <c r="Q447" i="2" s="1"/>
  <c r="J447" i="2"/>
  <c r="C453" i="2"/>
  <c r="I447" i="2"/>
  <c r="M447" i="2"/>
  <c r="G447" i="2"/>
  <c r="AC383" i="26"/>
  <c r="N383" i="26" s="1"/>
  <c r="AC383" i="24"/>
  <c r="N383" i="24" s="1"/>
  <c r="AC383" i="27"/>
  <c r="N383" i="27" s="1"/>
  <c r="AC383" i="25"/>
  <c r="N383" i="25" s="1"/>
  <c r="AC383" i="23"/>
  <c r="N383" i="23" s="1"/>
  <c r="AC383" i="22"/>
  <c r="N383" i="22" s="1"/>
  <c r="AC383" i="21"/>
  <c r="N383" i="21" s="1"/>
  <c r="AC383" i="20"/>
  <c r="N383" i="20" s="1"/>
  <c r="AC383" i="19"/>
  <c r="N383" i="19" s="1"/>
  <c r="AC383" i="17"/>
  <c r="N383" i="17" s="1"/>
  <c r="AC383" i="18"/>
  <c r="N383" i="18" s="1"/>
  <c r="AC383" i="1"/>
  <c r="N383" i="1" s="1"/>
  <c r="R432" i="2"/>
  <c r="M432" i="2"/>
  <c r="N432" i="2"/>
  <c r="O432" i="2" s="1"/>
  <c r="P432" i="2" s="1"/>
  <c r="G432" i="2"/>
  <c r="F432" i="2"/>
  <c r="Q432" i="2" s="1"/>
  <c r="I432" i="2"/>
  <c r="J432" i="2"/>
  <c r="K432" i="2"/>
  <c r="H432" i="2"/>
  <c r="C433" i="2"/>
  <c r="L432" i="2"/>
  <c r="D453" i="2"/>
  <c r="D432" i="2"/>
  <c r="D438" i="2" s="1"/>
  <c r="AC393" i="27"/>
  <c r="N393" i="27" s="1"/>
  <c r="AC393" i="25"/>
  <c r="N393" i="25" s="1"/>
  <c r="AC393" i="23"/>
  <c r="N393" i="23" s="1"/>
  <c r="AC393" i="26"/>
  <c r="N393" i="26" s="1"/>
  <c r="AC393" i="22"/>
  <c r="N393" i="22" s="1"/>
  <c r="AC393" i="21"/>
  <c r="N393" i="21" s="1"/>
  <c r="AC393" i="24"/>
  <c r="N393" i="24" s="1"/>
  <c r="AC393" i="20"/>
  <c r="N393" i="20" s="1"/>
  <c r="AC393" i="19"/>
  <c r="N393" i="19" s="1"/>
  <c r="AC393" i="17"/>
  <c r="N393" i="17" s="1"/>
  <c r="AC393" i="18"/>
  <c r="N393" i="18" s="1"/>
  <c r="AC393" i="1"/>
  <c r="N393" i="1" s="1"/>
  <c r="G442" i="2"/>
  <c r="K442" i="2"/>
  <c r="H442" i="2"/>
  <c r="R442" i="2"/>
  <c r="N442" i="2"/>
  <c r="O442" i="2" s="1"/>
  <c r="P442" i="2" s="1"/>
  <c r="I442" i="2"/>
  <c r="F442" i="2"/>
  <c r="Q442" i="2" s="1"/>
  <c r="C443" i="2"/>
  <c r="L442" i="2"/>
  <c r="M442" i="2"/>
  <c r="J442" i="2"/>
  <c r="D442" i="2"/>
  <c r="D448" i="2" s="1"/>
  <c r="X123" i="2"/>
  <c r="D416" i="2"/>
  <c r="X361" i="23"/>
  <c r="M361" i="23" s="1"/>
  <c r="B361" i="23" s="1"/>
  <c r="C361" i="23" s="1"/>
  <c r="X361" i="22"/>
  <c r="M361" i="22" s="1"/>
  <c r="B361" i="22" s="1"/>
  <c r="C361" i="22" s="1"/>
  <c r="X361" i="1"/>
  <c r="M361" i="1" s="1"/>
  <c r="B361" i="1" s="1"/>
  <c r="C361" i="1" s="1"/>
  <c r="E362" i="27"/>
  <c r="F362" i="24"/>
  <c r="K362" i="24" s="1"/>
  <c r="E362" i="23"/>
  <c r="E362" i="18"/>
  <c r="E362" i="19"/>
  <c r="F362" i="18"/>
  <c r="K362" i="18" s="1"/>
  <c r="X361" i="25"/>
  <c r="M361" i="25" s="1"/>
  <c r="B361" i="25" s="1"/>
  <c r="C361" i="25" s="1"/>
  <c r="X361" i="20"/>
  <c r="M361" i="20" s="1"/>
  <c r="B361" i="20" s="1"/>
  <c r="C361" i="20" s="1"/>
  <c r="X361" i="21"/>
  <c r="M361" i="21" s="1"/>
  <c r="B361" i="21" s="1"/>
  <c r="C361" i="21" s="1"/>
  <c r="E362" i="21"/>
  <c r="F362" i="21"/>
  <c r="K362" i="21" s="1"/>
  <c r="E362" i="25"/>
  <c r="F362" i="22"/>
  <c r="K362" i="22" s="1"/>
  <c r="AS116" i="2"/>
  <c r="X361" i="27"/>
  <c r="M361" i="27" s="1"/>
  <c r="B361" i="27" s="1"/>
  <c r="C361" i="27" s="1"/>
  <c r="X361" i="24"/>
  <c r="M361" i="24" s="1"/>
  <c r="B361" i="24" s="1"/>
  <c r="C361" i="24" s="1"/>
  <c r="X361" i="18"/>
  <c r="M361" i="18" s="1"/>
  <c r="B361" i="18" s="1"/>
  <c r="C361" i="18" s="1"/>
  <c r="F362" i="19"/>
  <c r="K362" i="19" s="1"/>
  <c r="E362" i="1"/>
  <c r="E362" i="22"/>
  <c r="F362" i="25"/>
  <c r="K362" i="25" s="1"/>
  <c r="E362" i="17"/>
  <c r="E362" i="26"/>
  <c r="F362" i="17"/>
  <c r="K362" i="17" s="1"/>
  <c r="F362" i="26"/>
  <c r="K362" i="26" s="1"/>
  <c r="X361" i="26"/>
  <c r="M361" i="26" s="1"/>
  <c r="B361" i="26" s="1"/>
  <c r="C361" i="26" s="1"/>
  <c r="X361" i="19"/>
  <c r="M361" i="19" s="1"/>
  <c r="B361" i="19" s="1"/>
  <c r="C361" i="19" s="1"/>
  <c r="X361" i="17"/>
  <c r="M361" i="17" s="1"/>
  <c r="B361" i="17" s="1"/>
  <c r="C361" i="17" s="1"/>
  <c r="F362" i="20"/>
  <c r="K362" i="20" s="1"/>
  <c r="E362" i="24"/>
  <c r="AU115" i="2"/>
  <c r="F362" i="27"/>
  <c r="K362" i="27" s="1"/>
  <c r="F362" i="23"/>
  <c r="K362" i="23" s="1"/>
  <c r="E362" i="20"/>
  <c r="AD116" i="2"/>
  <c r="F362" i="1"/>
  <c r="K362" i="1" s="1"/>
  <c r="X372" i="27"/>
  <c r="M372" i="27" s="1"/>
  <c r="B372" i="27" s="1"/>
  <c r="C372" i="27" s="1"/>
  <c r="X372" i="26"/>
  <c r="M372" i="26" s="1"/>
  <c r="B372" i="26" s="1"/>
  <c r="C372" i="26" s="1"/>
  <c r="X372" i="24"/>
  <c r="M372" i="24" s="1"/>
  <c r="B372" i="24" s="1"/>
  <c r="C372" i="24" s="1"/>
  <c r="X372" i="21"/>
  <c r="M372" i="21" s="1"/>
  <c r="B372" i="21" s="1"/>
  <c r="C372" i="21" s="1"/>
  <c r="X372" i="22"/>
  <c r="M372" i="22" s="1"/>
  <c r="B372" i="22" s="1"/>
  <c r="C372" i="22" s="1"/>
  <c r="X372" i="25"/>
  <c r="M372" i="25" s="1"/>
  <c r="B372" i="25" s="1"/>
  <c r="C372" i="25" s="1"/>
  <c r="X372" i="23"/>
  <c r="M372" i="23" s="1"/>
  <c r="B372" i="23" s="1"/>
  <c r="C372" i="23" s="1"/>
  <c r="X372" i="20"/>
  <c r="M372" i="20" s="1"/>
  <c r="B372" i="20" s="1"/>
  <c r="C372" i="20" s="1"/>
  <c r="X372" i="17"/>
  <c r="M372" i="17" s="1"/>
  <c r="B372" i="17" s="1"/>
  <c r="C372" i="17" s="1"/>
  <c r="X372" i="18"/>
  <c r="M372" i="18" s="1"/>
  <c r="B372" i="18" s="1"/>
  <c r="C372" i="18" s="1"/>
  <c r="X372" i="19"/>
  <c r="M372" i="19" s="1"/>
  <c r="B372" i="19" s="1"/>
  <c r="C372" i="19" s="1"/>
  <c r="X372" i="1"/>
  <c r="M372" i="1" s="1"/>
  <c r="B372" i="1" s="1"/>
  <c r="C372" i="1" s="1"/>
  <c r="X387" i="27"/>
  <c r="M387" i="27" s="1"/>
  <c r="B387" i="27" s="1"/>
  <c r="C387" i="27" s="1"/>
  <c r="X387" i="26"/>
  <c r="M387" i="26" s="1"/>
  <c r="B387" i="26" s="1"/>
  <c r="C387" i="26" s="1"/>
  <c r="X387" i="24"/>
  <c r="M387" i="24" s="1"/>
  <c r="B387" i="24" s="1"/>
  <c r="C387" i="24" s="1"/>
  <c r="X387" i="23"/>
  <c r="M387" i="23" s="1"/>
  <c r="B387" i="23" s="1"/>
  <c r="C387" i="23" s="1"/>
  <c r="X387" i="25"/>
  <c r="M387" i="25" s="1"/>
  <c r="B387" i="25" s="1"/>
  <c r="C387" i="25" s="1"/>
  <c r="X387" i="21"/>
  <c r="M387" i="21" s="1"/>
  <c r="B387" i="21" s="1"/>
  <c r="C387" i="21" s="1"/>
  <c r="X387" i="20"/>
  <c r="M387" i="20" s="1"/>
  <c r="B387" i="20" s="1"/>
  <c r="C387" i="20" s="1"/>
  <c r="X387" i="19"/>
  <c r="M387" i="19" s="1"/>
  <c r="B387" i="19" s="1"/>
  <c r="C387" i="19" s="1"/>
  <c r="X387" i="17"/>
  <c r="M387" i="17" s="1"/>
  <c r="B387" i="17" s="1"/>
  <c r="C387" i="17" s="1"/>
  <c r="X387" i="22"/>
  <c r="M387" i="22" s="1"/>
  <c r="B387" i="22" s="1"/>
  <c r="C387" i="22" s="1"/>
  <c r="X387" i="18"/>
  <c r="M387" i="18" s="1"/>
  <c r="B387" i="18" s="1"/>
  <c r="C387" i="18" s="1"/>
  <c r="X387" i="1"/>
  <c r="M387" i="1" s="1"/>
  <c r="B387" i="1" s="1"/>
  <c r="C387" i="1" s="1"/>
  <c r="X388" i="27"/>
  <c r="M388" i="27" s="1"/>
  <c r="B388" i="27" s="1"/>
  <c r="C388" i="27" s="1"/>
  <c r="X388" i="26"/>
  <c r="M388" i="26" s="1"/>
  <c r="B388" i="26" s="1"/>
  <c r="C388" i="26" s="1"/>
  <c r="X388" i="24"/>
  <c r="M388" i="24" s="1"/>
  <c r="B388" i="24" s="1"/>
  <c r="C388" i="24" s="1"/>
  <c r="X388" i="23"/>
  <c r="M388" i="23" s="1"/>
  <c r="B388" i="23" s="1"/>
  <c r="C388" i="23" s="1"/>
  <c r="X388" i="25"/>
  <c r="M388" i="25" s="1"/>
  <c r="B388" i="25" s="1"/>
  <c r="C388" i="25" s="1"/>
  <c r="X388" i="21"/>
  <c r="M388" i="21" s="1"/>
  <c r="B388" i="21" s="1"/>
  <c r="C388" i="21" s="1"/>
  <c r="X388" i="20"/>
  <c r="M388" i="20" s="1"/>
  <c r="B388" i="20" s="1"/>
  <c r="C388" i="20" s="1"/>
  <c r="X388" i="19"/>
  <c r="M388" i="19" s="1"/>
  <c r="B388" i="19" s="1"/>
  <c r="C388" i="19" s="1"/>
  <c r="X388" i="17"/>
  <c r="M388" i="17" s="1"/>
  <c r="B388" i="17" s="1"/>
  <c r="C388" i="17" s="1"/>
  <c r="X388" i="22"/>
  <c r="M388" i="22" s="1"/>
  <c r="B388" i="22" s="1"/>
  <c r="C388" i="22" s="1"/>
  <c r="X388" i="18"/>
  <c r="M388" i="18" s="1"/>
  <c r="B388" i="18" s="1"/>
  <c r="C388" i="18" s="1"/>
  <c r="X388" i="1"/>
  <c r="M388" i="1" s="1"/>
  <c r="B388" i="1" s="1"/>
  <c r="C388" i="1" s="1"/>
  <c r="X383" i="27"/>
  <c r="M383" i="27" s="1"/>
  <c r="B383" i="27" s="1"/>
  <c r="C383" i="27" s="1"/>
  <c r="X383" i="25"/>
  <c r="M383" i="25" s="1"/>
  <c r="B383" i="25" s="1"/>
  <c r="C383" i="25" s="1"/>
  <c r="X383" i="26"/>
  <c r="M383" i="26" s="1"/>
  <c r="B383" i="26" s="1"/>
  <c r="C383" i="26" s="1"/>
  <c r="X383" i="24"/>
  <c r="M383" i="24" s="1"/>
  <c r="B383" i="24" s="1"/>
  <c r="C383" i="24" s="1"/>
  <c r="X383" i="23"/>
  <c r="M383" i="23" s="1"/>
  <c r="B383" i="23" s="1"/>
  <c r="C383" i="23" s="1"/>
  <c r="X383" i="21"/>
  <c r="M383" i="21" s="1"/>
  <c r="B383" i="21" s="1"/>
  <c r="C383" i="21" s="1"/>
  <c r="X383" i="20"/>
  <c r="M383" i="20" s="1"/>
  <c r="B383" i="20" s="1"/>
  <c r="C383" i="20" s="1"/>
  <c r="X383" i="22"/>
  <c r="M383" i="22" s="1"/>
  <c r="B383" i="22" s="1"/>
  <c r="C383" i="22" s="1"/>
  <c r="X383" i="19"/>
  <c r="M383" i="19" s="1"/>
  <c r="B383" i="19" s="1"/>
  <c r="C383" i="19" s="1"/>
  <c r="X383" i="18"/>
  <c r="M383" i="18" s="1"/>
  <c r="B383" i="18" s="1"/>
  <c r="C383" i="18" s="1"/>
  <c r="X383" i="17"/>
  <c r="M383" i="17" s="1"/>
  <c r="B383" i="17" s="1"/>
  <c r="C383" i="17" s="1"/>
  <c r="X383" i="1"/>
  <c r="M383" i="1" s="1"/>
  <c r="B383" i="1" s="1"/>
  <c r="C383" i="1" s="1"/>
  <c r="M386" i="17"/>
  <c r="B386" i="17" s="1"/>
  <c r="C386" i="17" s="1"/>
  <c r="M386" i="20"/>
  <c r="B386" i="20" s="1"/>
  <c r="C386" i="20" s="1"/>
  <c r="M386" i="25"/>
  <c r="B386" i="25" s="1"/>
  <c r="C386" i="25" s="1"/>
  <c r="M386" i="21"/>
  <c r="B386" i="21" s="1"/>
  <c r="C386" i="21" s="1"/>
  <c r="M386" i="22"/>
  <c r="B386" i="22" s="1"/>
  <c r="C386" i="22" s="1"/>
  <c r="M386" i="26"/>
  <c r="B386" i="26" s="1"/>
  <c r="C386" i="26" s="1"/>
  <c r="M386" i="1"/>
  <c r="B386" i="1" s="1"/>
  <c r="C386" i="1" s="1"/>
  <c r="M386" i="18"/>
  <c r="B386" i="18" s="1"/>
  <c r="C386" i="18" s="1"/>
  <c r="M386" i="23"/>
  <c r="B386" i="23" s="1"/>
  <c r="C386" i="23" s="1"/>
  <c r="M386" i="27"/>
  <c r="B386" i="27" s="1"/>
  <c r="C386" i="27" s="1"/>
  <c r="X392" i="27"/>
  <c r="X392" i="26"/>
  <c r="X392" i="25"/>
  <c r="X392" i="23"/>
  <c r="X392" i="20"/>
  <c r="X392" i="24"/>
  <c r="X392" i="19"/>
  <c r="X392" i="22"/>
  <c r="X392" i="21"/>
  <c r="X392" i="18"/>
  <c r="X392" i="17"/>
  <c r="X392" i="1"/>
  <c r="M386" i="19"/>
  <c r="B386" i="19" s="1"/>
  <c r="C386" i="19" s="1"/>
  <c r="M386" i="24"/>
  <c r="B386" i="24" s="1"/>
  <c r="C386" i="24" s="1"/>
  <c r="AO123" i="2"/>
  <c r="N364" i="1"/>
  <c r="C364" i="1"/>
  <c r="N184" i="1"/>
  <c r="C184" i="1"/>
  <c r="B185" i="1"/>
  <c r="B245" i="1"/>
  <c r="B125" i="1"/>
  <c r="B305" i="1"/>
  <c r="B365" i="1"/>
  <c r="B65" i="1"/>
  <c r="N124" i="1"/>
  <c r="C124" i="1"/>
  <c r="N64" i="1"/>
  <c r="C64" i="1"/>
  <c r="N304" i="1"/>
  <c r="C304" i="1"/>
  <c r="N244" i="1"/>
  <c r="C244" i="1"/>
  <c r="D422" i="2" l="1"/>
  <c r="AU116" i="2"/>
  <c r="Y117" i="2"/>
  <c r="AU117" i="2"/>
  <c r="AB118" i="2"/>
  <c r="AQ118" i="2"/>
  <c r="X367" i="23"/>
  <c r="M367" i="23" s="1"/>
  <c r="B367" i="23" s="1"/>
  <c r="C367" i="23" s="1"/>
  <c r="X367" i="20"/>
  <c r="M367" i="20" s="1"/>
  <c r="B367" i="20" s="1"/>
  <c r="C367" i="20" s="1"/>
  <c r="X367" i="19"/>
  <c r="M367" i="19" s="1"/>
  <c r="B367" i="19" s="1"/>
  <c r="C367" i="19" s="1"/>
  <c r="F368" i="17"/>
  <c r="K368" i="17" s="1"/>
  <c r="E368" i="25"/>
  <c r="E368" i="21"/>
  <c r="F368" i="20"/>
  <c r="K368" i="20" s="1"/>
  <c r="F368" i="24"/>
  <c r="K368" i="24" s="1"/>
  <c r="AQ117" i="2"/>
  <c r="Y118" i="2"/>
  <c r="AD117" i="2"/>
  <c r="X367" i="24"/>
  <c r="M367" i="24" s="1"/>
  <c r="B367" i="24" s="1"/>
  <c r="C367" i="24" s="1"/>
  <c r="X367" i="17"/>
  <c r="M367" i="17" s="1"/>
  <c r="B367" i="17" s="1"/>
  <c r="C367" i="17" s="1"/>
  <c r="X367" i="1"/>
  <c r="M367" i="1" s="1"/>
  <c r="E368" i="19"/>
  <c r="E368" i="1"/>
  <c r="E368" i="27"/>
  <c r="F368" i="21"/>
  <c r="K368" i="21" s="1"/>
  <c r="F368" i="25"/>
  <c r="K368" i="25" s="1"/>
  <c r="E368" i="23"/>
  <c r="E368" i="18"/>
  <c r="E368" i="17"/>
  <c r="AA117" i="2"/>
  <c r="Z117" i="2"/>
  <c r="AC118" i="2"/>
  <c r="X367" i="27"/>
  <c r="M367" i="27" s="1"/>
  <c r="B367" i="27" s="1"/>
  <c r="C367" i="27" s="1"/>
  <c r="X367" i="21"/>
  <c r="M367" i="21" s="1"/>
  <c r="B367" i="21" s="1"/>
  <c r="C367" i="21" s="1"/>
  <c r="X367" i="18"/>
  <c r="M367" i="18" s="1"/>
  <c r="B367" i="18" s="1"/>
  <c r="C367" i="18" s="1"/>
  <c r="E368" i="26"/>
  <c r="F368" i="23"/>
  <c r="K368" i="23" s="1"/>
  <c r="F368" i="27"/>
  <c r="K368" i="27" s="1"/>
  <c r="E368" i="20"/>
  <c r="AC117" i="2"/>
  <c r="AP117" i="2"/>
  <c r="AB117" i="2"/>
  <c r="AR117" i="2"/>
  <c r="Z118" i="2"/>
  <c r="X367" i="26"/>
  <c r="M367" i="26" s="1"/>
  <c r="B367" i="26" s="1"/>
  <c r="C367" i="26" s="1"/>
  <c r="X367" i="22"/>
  <c r="M367" i="22" s="1"/>
  <c r="B367" i="22" s="1"/>
  <c r="C367" i="22" s="1"/>
  <c r="X367" i="25"/>
  <c r="M367" i="25" s="1"/>
  <c r="B367" i="25" s="1"/>
  <c r="C367" i="25" s="1"/>
  <c r="F368" i="1"/>
  <c r="K368" i="1" s="1"/>
  <c r="F368" i="18"/>
  <c r="K368" i="18" s="1"/>
  <c r="F368" i="19"/>
  <c r="K368" i="19" s="1"/>
  <c r="F368" i="22"/>
  <c r="K368" i="22" s="1"/>
  <c r="E368" i="24"/>
  <c r="E368" i="22"/>
  <c r="F368" i="26"/>
  <c r="K368" i="26" s="1"/>
  <c r="AT117" i="2"/>
  <c r="AC379" i="26"/>
  <c r="N379" i="26" s="1"/>
  <c r="AC379" i="24"/>
  <c r="N379" i="24" s="1"/>
  <c r="AC379" i="25"/>
  <c r="N379" i="25" s="1"/>
  <c r="AC379" i="27"/>
  <c r="N379" i="27" s="1"/>
  <c r="AC379" i="22"/>
  <c r="N379" i="22" s="1"/>
  <c r="AC379" i="23"/>
  <c r="N379" i="23" s="1"/>
  <c r="AC379" i="19"/>
  <c r="N379" i="19" s="1"/>
  <c r="AC379" i="20"/>
  <c r="N379" i="20" s="1"/>
  <c r="AC379" i="21"/>
  <c r="N379" i="21" s="1"/>
  <c r="AC379" i="17"/>
  <c r="N379" i="17" s="1"/>
  <c r="AC379" i="18"/>
  <c r="N379" i="18" s="1"/>
  <c r="AC379" i="1"/>
  <c r="N379" i="1" s="1"/>
  <c r="R428" i="2"/>
  <c r="F428" i="2"/>
  <c r="G422" i="2"/>
  <c r="H422" i="2" s="1"/>
  <c r="I422" i="2" s="1"/>
  <c r="J422" i="2" s="1"/>
  <c r="K422" i="2" s="1"/>
  <c r="M422" i="2" s="1"/>
  <c r="N422" i="2" s="1"/>
  <c r="O422" i="2" s="1"/>
  <c r="P422" i="2" s="1"/>
  <c r="Q422" i="2"/>
  <c r="X124" i="2"/>
  <c r="AC394" i="27"/>
  <c r="N394" i="27" s="1"/>
  <c r="AC394" i="26"/>
  <c r="N394" i="26" s="1"/>
  <c r="AC394" i="23"/>
  <c r="N394" i="23" s="1"/>
  <c r="AC394" i="22"/>
  <c r="N394" i="22" s="1"/>
  <c r="AC394" i="20"/>
  <c r="N394" i="20" s="1"/>
  <c r="AC394" i="18"/>
  <c r="N394" i="18" s="1"/>
  <c r="AC394" i="25"/>
  <c r="N394" i="25" s="1"/>
  <c r="AC394" i="24"/>
  <c r="N394" i="24" s="1"/>
  <c r="AC394" i="21"/>
  <c r="N394" i="21" s="1"/>
  <c r="AC394" i="17"/>
  <c r="N394" i="17" s="1"/>
  <c r="AC394" i="19"/>
  <c r="N394" i="19" s="1"/>
  <c r="R443" i="2"/>
  <c r="AC394" i="1"/>
  <c r="N394" i="1" s="1"/>
  <c r="K443" i="2"/>
  <c r="N443" i="2"/>
  <c r="O443" i="2" s="1"/>
  <c r="P443" i="2" s="1"/>
  <c r="I443" i="2"/>
  <c r="J443" i="2"/>
  <c r="G443" i="2"/>
  <c r="F443" i="2"/>
  <c r="Q443" i="2" s="1"/>
  <c r="M443" i="2"/>
  <c r="C444" i="2"/>
  <c r="L443" i="2"/>
  <c r="H443" i="2"/>
  <c r="AC384" i="26"/>
  <c r="N384" i="26" s="1"/>
  <c r="AC384" i="21"/>
  <c r="N384" i="21" s="1"/>
  <c r="AC384" i="19"/>
  <c r="N384" i="19" s="1"/>
  <c r="AC384" i="17"/>
  <c r="N384" i="17" s="1"/>
  <c r="AC384" i="27"/>
  <c r="N384" i="27" s="1"/>
  <c r="AC384" i="25"/>
  <c r="N384" i="25" s="1"/>
  <c r="AC384" i="23"/>
  <c r="N384" i="23" s="1"/>
  <c r="AC384" i="24"/>
  <c r="N384" i="24" s="1"/>
  <c r="AC384" i="20"/>
  <c r="N384" i="20" s="1"/>
  <c r="AC384" i="18"/>
  <c r="N384" i="18" s="1"/>
  <c r="AC384" i="22"/>
  <c r="N384" i="22" s="1"/>
  <c r="AC384" i="1"/>
  <c r="N384" i="1" s="1"/>
  <c r="R433" i="2"/>
  <c r="N433" i="2"/>
  <c r="O433" i="2" s="1"/>
  <c r="P433" i="2" s="1"/>
  <c r="J433" i="2"/>
  <c r="L433" i="2"/>
  <c r="C434" i="2"/>
  <c r="H433" i="2"/>
  <c r="K433" i="2"/>
  <c r="F433" i="2"/>
  <c r="Q433" i="2" s="1"/>
  <c r="I433" i="2"/>
  <c r="M433" i="2"/>
  <c r="G433" i="2"/>
  <c r="D443" i="2"/>
  <c r="AC389" i="27"/>
  <c r="N389" i="27" s="1"/>
  <c r="AC389" i="25"/>
  <c r="N389" i="25" s="1"/>
  <c r="AC389" i="23"/>
  <c r="N389" i="23" s="1"/>
  <c r="AC389" i="26"/>
  <c r="N389" i="26" s="1"/>
  <c r="AC389" i="22"/>
  <c r="N389" i="22" s="1"/>
  <c r="AC389" i="21"/>
  <c r="N389" i="21" s="1"/>
  <c r="AC389" i="24"/>
  <c r="N389" i="24" s="1"/>
  <c r="AC389" i="19"/>
  <c r="N389" i="19" s="1"/>
  <c r="AC389" i="17"/>
  <c r="N389" i="17" s="1"/>
  <c r="AC389" i="18"/>
  <c r="N389" i="18" s="1"/>
  <c r="AC389" i="20"/>
  <c r="N389" i="20" s="1"/>
  <c r="AC389" i="1"/>
  <c r="N389" i="1" s="1"/>
  <c r="R438" i="2"/>
  <c r="I438" i="2"/>
  <c r="J438" i="2"/>
  <c r="K438" i="2"/>
  <c r="N438" i="2"/>
  <c r="O438" i="2" s="1"/>
  <c r="P438" i="2" s="1"/>
  <c r="H438" i="2"/>
  <c r="F438" i="2"/>
  <c r="Q438" i="2" s="1"/>
  <c r="C439" i="2"/>
  <c r="L438" i="2"/>
  <c r="M438" i="2"/>
  <c r="G438" i="2"/>
  <c r="AC404" i="27"/>
  <c r="N404" i="27" s="1"/>
  <c r="AC404" i="24"/>
  <c r="N404" i="24" s="1"/>
  <c r="AC404" i="23"/>
  <c r="N404" i="23" s="1"/>
  <c r="AC404" i="21"/>
  <c r="N404" i="21" s="1"/>
  <c r="AC404" i="19"/>
  <c r="N404" i="19" s="1"/>
  <c r="AC404" i="17"/>
  <c r="N404" i="17" s="1"/>
  <c r="AC404" i="25"/>
  <c r="N404" i="25" s="1"/>
  <c r="AC404" i="26"/>
  <c r="N404" i="26" s="1"/>
  <c r="AC404" i="22"/>
  <c r="N404" i="22" s="1"/>
  <c r="AC404" i="20"/>
  <c r="N404" i="20" s="1"/>
  <c r="AC404" i="18"/>
  <c r="N404" i="18" s="1"/>
  <c r="AC404" i="1"/>
  <c r="N404" i="1" s="1"/>
  <c r="R453" i="2"/>
  <c r="C459" i="2"/>
  <c r="D459" i="2" s="1"/>
  <c r="G453" i="2"/>
  <c r="L453" i="2"/>
  <c r="M453" i="2"/>
  <c r="C454" i="2"/>
  <c r="H453" i="2"/>
  <c r="K453" i="2"/>
  <c r="F453" i="2"/>
  <c r="Q453" i="2" s="1"/>
  <c r="N453" i="2"/>
  <c r="O453" i="2" s="1"/>
  <c r="P453" i="2" s="1"/>
  <c r="J453" i="2"/>
  <c r="I453" i="2"/>
  <c r="D433" i="2"/>
  <c r="D439" i="2" s="1"/>
  <c r="AS118" i="2"/>
  <c r="AC399" i="26"/>
  <c r="N399" i="26" s="1"/>
  <c r="AC399" i="24"/>
  <c r="N399" i="24" s="1"/>
  <c r="AC399" i="25"/>
  <c r="N399" i="25" s="1"/>
  <c r="AC399" i="22"/>
  <c r="N399" i="22" s="1"/>
  <c r="AC399" i="21"/>
  <c r="N399" i="21" s="1"/>
  <c r="AC399" i="27"/>
  <c r="N399" i="27" s="1"/>
  <c r="AC399" i="20"/>
  <c r="N399" i="20" s="1"/>
  <c r="AC399" i="19"/>
  <c r="N399" i="19" s="1"/>
  <c r="AC399" i="23"/>
  <c r="N399" i="23" s="1"/>
  <c r="AC399" i="17"/>
  <c r="N399" i="17" s="1"/>
  <c r="AC399" i="18"/>
  <c r="N399" i="18" s="1"/>
  <c r="AC399" i="1"/>
  <c r="N399" i="1" s="1"/>
  <c r="R448" i="2"/>
  <c r="C449" i="2"/>
  <c r="H448" i="2"/>
  <c r="L448" i="2"/>
  <c r="M448" i="2"/>
  <c r="N448" i="2"/>
  <c r="O448" i="2" s="1"/>
  <c r="P448" i="2" s="1"/>
  <c r="G448" i="2"/>
  <c r="I448" i="2"/>
  <c r="J448" i="2"/>
  <c r="K448" i="2"/>
  <c r="F448" i="2"/>
  <c r="Q448" i="2" s="1"/>
  <c r="AT118" i="2"/>
  <c r="AS117" i="2"/>
  <c r="X389" i="27"/>
  <c r="M389" i="27" s="1"/>
  <c r="B389" i="27" s="1"/>
  <c r="C389" i="27" s="1"/>
  <c r="X389" i="26"/>
  <c r="M389" i="26" s="1"/>
  <c r="B389" i="26" s="1"/>
  <c r="C389" i="26" s="1"/>
  <c r="X389" i="24"/>
  <c r="M389" i="24" s="1"/>
  <c r="B389" i="24" s="1"/>
  <c r="C389" i="24" s="1"/>
  <c r="X389" i="23"/>
  <c r="M389" i="23" s="1"/>
  <c r="B389" i="23" s="1"/>
  <c r="C389" i="23" s="1"/>
  <c r="X389" i="25"/>
  <c r="M389" i="25" s="1"/>
  <c r="B389" i="25" s="1"/>
  <c r="C389" i="25" s="1"/>
  <c r="X389" i="21"/>
  <c r="M389" i="21" s="1"/>
  <c r="B389" i="21" s="1"/>
  <c r="C389" i="21" s="1"/>
  <c r="X389" i="20"/>
  <c r="M389" i="20" s="1"/>
  <c r="B389" i="20" s="1"/>
  <c r="C389" i="20" s="1"/>
  <c r="X389" i="19"/>
  <c r="M389" i="19" s="1"/>
  <c r="B389" i="19" s="1"/>
  <c r="C389" i="19" s="1"/>
  <c r="X389" i="17"/>
  <c r="M389" i="17" s="1"/>
  <c r="B389" i="17" s="1"/>
  <c r="C389" i="17" s="1"/>
  <c r="X389" i="18"/>
  <c r="M389" i="18" s="1"/>
  <c r="B389" i="18" s="1"/>
  <c r="C389" i="18" s="1"/>
  <c r="X389" i="22"/>
  <c r="M389" i="22" s="1"/>
  <c r="B389" i="22" s="1"/>
  <c r="C389" i="22" s="1"/>
  <c r="X389" i="1"/>
  <c r="M389" i="1" s="1"/>
  <c r="B389" i="1" s="1"/>
  <c r="C389" i="1" s="1"/>
  <c r="X394" i="26"/>
  <c r="M394" i="26" s="1"/>
  <c r="B394" i="26" s="1"/>
  <c r="C394" i="26" s="1"/>
  <c r="X394" i="27"/>
  <c r="M394" i="27" s="1"/>
  <c r="B394" i="27" s="1"/>
  <c r="C394" i="27" s="1"/>
  <c r="X394" i="24"/>
  <c r="M394" i="24" s="1"/>
  <c r="B394" i="24" s="1"/>
  <c r="C394" i="24" s="1"/>
  <c r="X394" i="25"/>
  <c r="M394" i="25" s="1"/>
  <c r="B394" i="25" s="1"/>
  <c r="C394" i="25" s="1"/>
  <c r="X394" i="21"/>
  <c r="M394" i="21" s="1"/>
  <c r="B394" i="21" s="1"/>
  <c r="C394" i="21" s="1"/>
  <c r="X394" i="23"/>
  <c r="M394" i="23" s="1"/>
  <c r="B394" i="23" s="1"/>
  <c r="C394" i="23" s="1"/>
  <c r="X394" i="22"/>
  <c r="M394" i="22" s="1"/>
  <c r="B394" i="22" s="1"/>
  <c r="C394" i="22" s="1"/>
  <c r="X394" i="19"/>
  <c r="M394" i="19" s="1"/>
  <c r="B394" i="19" s="1"/>
  <c r="C394" i="19" s="1"/>
  <c r="X394" i="17"/>
  <c r="M394" i="17" s="1"/>
  <c r="B394" i="17" s="1"/>
  <c r="C394" i="17" s="1"/>
  <c r="X394" i="20"/>
  <c r="M394" i="20" s="1"/>
  <c r="B394" i="20" s="1"/>
  <c r="C394" i="20" s="1"/>
  <c r="X394" i="18"/>
  <c r="M394" i="18" s="1"/>
  <c r="B394" i="18" s="1"/>
  <c r="C394" i="18" s="1"/>
  <c r="X394" i="1"/>
  <c r="M394" i="1" s="1"/>
  <c r="B394" i="1" s="1"/>
  <c r="C394" i="1" s="1"/>
  <c r="X393" i="26"/>
  <c r="M393" i="26" s="1"/>
  <c r="B393" i="26" s="1"/>
  <c r="C393" i="26" s="1"/>
  <c r="X393" i="27"/>
  <c r="M393" i="27" s="1"/>
  <c r="B393" i="27" s="1"/>
  <c r="C393" i="27" s="1"/>
  <c r="X393" i="24"/>
  <c r="M393" i="24" s="1"/>
  <c r="B393" i="24" s="1"/>
  <c r="C393" i="24" s="1"/>
  <c r="X393" i="25"/>
  <c r="M393" i="25" s="1"/>
  <c r="B393" i="25" s="1"/>
  <c r="C393" i="25" s="1"/>
  <c r="X393" i="21"/>
  <c r="M393" i="21" s="1"/>
  <c r="B393" i="21" s="1"/>
  <c r="C393" i="21" s="1"/>
  <c r="X393" i="23"/>
  <c r="M393" i="23" s="1"/>
  <c r="B393" i="23" s="1"/>
  <c r="C393" i="23" s="1"/>
  <c r="X393" i="22"/>
  <c r="M393" i="22" s="1"/>
  <c r="B393" i="22" s="1"/>
  <c r="C393" i="22" s="1"/>
  <c r="X393" i="19"/>
  <c r="M393" i="19" s="1"/>
  <c r="B393" i="19" s="1"/>
  <c r="C393" i="19" s="1"/>
  <c r="X393" i="17"/>
  <c r="M393" i="17" s="1"/>
  <c r="B393" i="17" s="1"/>
  <c r="C393" i="17" s="1"/>
  <c r="X393" i="20"/>
  <c r="M393" i="20" s="1"/>
  <c r="B393" i="20" s="1"/>
  <c r="C393" i="20" s="1"/>
  <c r="X393" i="18"/>
  <c r="M393" i="18" s="1"/>
  <c r="B393" i="18" s="1"/>
  <c r="C393" i="18" s="1"/>
  <c r="X393" i="1"/>
  <c r="M393" i="1" s="1"/>
  <c r="B393" i="1" s="1"/>
  <c r="C393" i="1" s="1"/>
  <c r="X378" i="27"/>
  <c r="M378" i="27" s="1"/>
  <c r="B378" i="27" s="1"/>
  <c r="C378" i="27" s="1"/>
  <c r="X378" i="25"/>
  <c r="M378" i="25" s="1"/>
  <c r="B378" i="25" s="1"/>
  <c r="C378" i="25" s="1"/>
  <c r="X378" i="24"/>
  <c r="M378" i="24" s="1"/>
  <c r="B378" i="24" s="1"/>
  <c r="C378" i="24" s="1"/>
  <c r="X378" i="26"/>
  <c r="M378" i="26" s="1"/>
  <c r="B378" i="26" s="1"/>
  <c r="C378" i="26" s="1"/>
  <c r="X378" i="22"/>
  <c r="M378" i="22" s="1"/>
  <c r="B378" i="22" s="1"/>
  <c r="C378" i="22" s="1"/>
  <c r="X378" i="19"/>
  <c r="M378" i="19" s="1"/>
  <c r="B378" i="19" s="1"/>
  <c r="C378" i="19" s="1"/>
  <c r="X378" i="23"/>
  <c r="M378" i="23" s="1"/>
  <c r="B378" i="23" s="1"/>
  <c r="C378" i="23" s="1"/>
  <c r="X378" i="21"/>
  <c r="M378" i="21" s="1"/>
  <c r="B378" i="21" s="1"/>
  <c r="C378" i="21" s="1"/>
  <c r="X378" i="18"/>
  <c r="M378" i="18" s="1"/>
  <c r="B378" i="18" s="1"/>
  <c r="C378" i="18" s="1"/>
  <c r="X378" i="20"/>
  <c r="M378" i="20" s="1"/>
  <c r="B378" i="20" s="1"/>
  <c r="C378" i="20" s="1"/>
  <c r="X378" i="17"/>
  <c r="M378" i="17" s="1"/>
  <c r="B378" i="17" s="1"/>
  <c r="C378" i="17" s="1"/>
  <c r="X378" i="1"/>
  <c r="M378" i="1" s="1"/>
  <c r="B378" i="1" s="1"/>
  <c r="C378" i="1" s="1"/>
  <c r="X398" i="27"/>
  <c r="X398" i="25"/>
  <c r="X398" i="26"/>
  <c r="X398" i="23"/>
  <c r="X398" i="22"/>
  <c r="X398" i="24"/>
  <c r="X398" i="19"/>
  <c r="X398" i="18"/>
  <c r="X398" i="21"/>
  <c r="X398" i="17"/>
  <c r="X398" i="20"/>
  <c r="X398" i="1"/>
  <c r="M392" i="21"/>
  <c r="B392" i="21" s="1"/>
  <c r="C392" i="21" s="1"/>
  <c r="M392" i="20"/>
  <c r="B392" i="20" s="1"/>
  <c r="C392" i="20" s="1"/>
  <c r="M392" i="27"/>
  <c r="B392" i="27" s="1"/>
  <c r="C392" i="27" s="1"/>
  <c r="M392" i="17"/>
  <c r="B392" i="17" s="1"/>
  <c r="C392" i="17" s="1"/>
  <c r="M392" i="19"/>
  <c r="B392" i="19" s="1"/>
  <c r="C392" i="19" s="1"/>
  <c r="M392" i="25"/>
  <c r="B392" i="25" s="1"/>
  <c r="C392" i="25" s="1"/>
  <c r="M392" i="18"/>
  <c r="B392" i="18" s="1"/>
  <c r="C392" i="18" s="1"/>
  <c r="M392" i="24"/>
  <c r="B392" i="24" s="1"/>
  <c r="C392" i="24" s="1"/>
  <c r="M392" i="26"/>
  <c r="B392" i="26" s="1"/>
  <c r="C392" i="26" s="1"/>
  <c r="M392" i="1"/>
  <c r="B392" i="1" s="1"/>
  <c r="C392" i="1" s="1"/>
  <c r="M392" i="22"/>
  <c r="B392" i="22" s="1"/>
  <c r="C392" i="22" s="1"/>
  <c r="M392" i="23"/>
  <c r="B392" i="23" s="1"/>
  <c r="C392" i="23" s="1"/>
  <c r="AO124" i="2"/>
  <c r="N365" i="1"/>
  <c r="C365" i="1"/>
  <c r="N125" i="1"/>
  <c r="C125" i="1"/>
  <c r="N185" i="1"/>
  <c r="C185" i="1"/>
  <c r="N65" i="1"/>
  <c r="C65" i="1"/>
  <c r="N245" i="1"/>
  <c r="C245" i="1"/>
  <c r="N305" i="1"/>
  <c r="C305" i="1"/>
  <c r="B246" i="1"/>
  <c r="B66" i="1"/>
  <c r="B366" i="1"/>
  <c r="B306" i="1"/>
  <c r="B186" i="1"/>
  <c r="B126" i="1"/>
  <c r="AC405" i="27" l="1"/>
  <c r="N405" i="27" s="1"/>
  <c r="AC405" i="25"/>
  <c r="N405" i="25" s="1"/>
  <c r="AC405" i="23"/>
  <c r="N405" i="23" s="1"/>
  <c r="AC405" i="26"/>
  <c r="N405" i="26" s="1"/>
  <c r="AC405" i="22"/>
  <c r="N405" i="22" s="1"/>
  <c r="AC405" i="24"/>
  <c r="N405" i="24" s="1"/>
  <c r="AC405" i="21"/>
  <c r="N405" i="21" s="1"/>
  <c r="AC405" i="19"/>
  <c r="N405" i="19" s="1"/>
  <c r="AC405" i="20"/>
  <c r="N405" i="20" s="1"/>
  <c r="AC405" i="17"/>
  <c r="N405" i="17" s="1"/>
  <c r="AC405" i="18"/>
  <c r="N405" i="18" s="1"/>
  <c r="AC405" i="1"/>
  <c r="N405" i="1" s="1"/>
  <c r="R454" i="2"/>
  <c r="L454" i="2"/>
  <c r="F454" i="2"/>
  <c r="Q454" i="2" s="1"/>
  <c r="N454" i="2"/>
  <c r="O454" i="2" s="1"/>
  <c r="P454" i="2" s="1"/>
  <c r="I454" i="2"/>
  <c r="C455" i="2"/>
  <c r="H454" i="2"/>
  <c r="M454" i="2"/>
  <c r="K454" i="2"/>
  <c r="J454" i="2"/>
  <c r="G454" i="2"/>
  <c r="K459" i="2"/>
  <c r="AC410" i="27"/>
  <c r="N410" i="27" s="1"/>
  <c r="AC410" i="26"/>
  <c r="N410" i="26" s="1"/>
  <c r="AC410" i="23"/>
  <c r="N410" i="23" s="1"/>
  <c r="AC410" i="22"/>
  <c r="N410" i="22" s="1"/>
  <c r="AC410" i="20"/>
  <c r="N410" i="20" s="1"/>
  <c r="AC410" i="18"/>
  <c r="N410" i="18" s="1"/>
  <c r="AC410" i="25"/>
  <c r="N410" i="25" s="1"/>
  <c r="AC410" i="24"/>
  <c r="N410" i="24" s="1"/>
  <c r="AC410" i="21"/>
  <c r="N410" i="21" s="1"/>
  <c r="AC410" i="19"/>
  <c r="N410" i="19" s="1"/>
  <c r="AC410" i="17"/>
  <c r="N410" i="17" s="1"/>
  <c r="AC410" i="1"/>
  <c r="N410" i="1" s="1"/>
  <c r="I459" i="2"/>
  <c r="R459" i="2"/>
  <c r="N459" i="2"/>
  <c r="O459" i="2" s="1"/>
  <c r="P459" i="2" s="1"/>
  <c r="F459" i="2"/>
  <c r="Q459" i="2" s="1"/>
  <c r="C460" i="2"/>
  <c r="J459" i="2"/>
  <c r="M459" i="2"/>
  <c r="G459" i="2"/>
  <c r="L459" i="2"/>
  <c r="C465" i="2"/>
  <c r="H459" i="2"/>
  <c r="F434" i="2"/>
  <c r="AC385" i="27"/>
  <c r="N385" i="27" s="1"/>
  <c r="AC385" i="25"/>
  <c r="N385" i="25" s="1"/>
  <c r="AC385" i="23"/>
  <c r="N385" i="23" s="1"/>
  <c r="AC385" i="26"/>
  <c r="N385" i="26" s="1"/>
  <c r="AC385" i="24"/>
  <c r="N385" i="24" s="1"/>
  <c r="AC385" i="22"/>
  <c r="N385" i="22" s="1"/>
  <c r="AC385" i="21"/>
  <c r="N385" i="21" s="1"/>
  <c r="AC385" i="19"/>
  <c r="N385" i="19" s="1"/>
  <c r="AC385" i="20"/>
  <c r="N385" i="20" s="1"/>
  <c r="AC385" i="17"/>
  <c r="N385" i="17" s="1"/>
  <c r="AC385" i="18"/>
  <c r="N385" i="18" s="1"/>
  <c r="AC385" i="1"/>
  <c r="N385" i="1" s="1"/>
  <c r="R434" i="2"/>
  <c r="AT119" i="2"/>
  <c r="AC395" i="26"/>
  <c r="N395" i="26" s="1"/>
  <c r="AC395" i="24"/>
  <c r="N395" i="24" s="1"/>
  <c r="AC395" i="25"/>
  <c r="N395" i="25" s="1"/>
  <c r="AC395" i="27"/>
  <c r="N395" i="27" s="1"/>
  <c r="AC395" i="22"/>
  <c r="N395" i="22" s="1"/>
  <c r="AC395" i="23"/>
  <c r="N395" i="23" s="1"/>
  <c r="AC395" i="19"/>
  <c r="N395" i="19" s="1"/>
  <c r="AC395" i="21"/>
  <c r="N395" i="21" s="1"/>
  <c r="AC395" i="17"/>
  <c r="N395" i="17" s="1"/>
  <c r="AC395" i="20"/>
  <c r="N395" i="20" s="1"/>
  <c r="AC395" i="18"/>
  <c r="N395" i="18" s="1"/>
  <c r="AC395" i="1"/>
  <c r="N395" i="1" s="1"/>
  <c r="R444" i="2"/>
  <c r="I444" i="2"/>
  <c r="F444" i="2"/>
  <c r="Q444" i="2" s="1"/>
  <c r="L444" i="2"/>
  <c r="M444" i="2"/>
  <c r="C445" i="2"/>
  <c r="H444" i="2"/>
  <c r="G444" i="2"/>
  <c r="N444" i="2"/>
  <c r="O444" i="2" s="1"/>
  <c r="P444" i="2" s="1"/>
  <c r="K444" i="2"/>
  <c r="J444" i="2"/>
  <c r="X125" i="2"/>
  <c r="D445" i="2"/>
  <c r="AC390" i="22"/>
  <c r="N390" i="22" s="1"/>
  <c r="AC390" i="20"/>
  <c r="N390" i="20" s="1"/>
  <c r="AC390" i="18"/>
  <c r="N390" i="18" s="1"/>
  <c r="AC390" i="26"/>
  <c r="N390" i="26" s="1"/>
  <c r="AC390" i="27"/>
  <c r="N390" i="27" s="1"/>
  <c r="AC390" i="25"/>
  <c r="N390" i="25" s="1"/>
  <c r="AC390" i="23"/>
  <c r="N390" i="23" s="1"/>
  <c r="AC390" i="21"/>
  <c r="N390" i="21" s="1"/>
  <c r="AC390" i="24"/>
  <c r="N390" i="24" s="1"/>
  <c r="AC390" i="19"/>
  <c r="N390" i="19" s="1"/>
  <c r="AC390" i="17"/>
  <c r="N390" i="17" s="1"/>
  <c r="AC390" i="1"/>
  <c r="N390" i="1" s="1"/>
  <c r="R439" i="2"/>
  <c r="K439" i="2"/>
  <c r="C440" i="2"/>
  <c r="M439" i="2"/>
  <c r="G439" i="2"/>
  <c r="N439" i="2"/>
  <c r="O439" i="2" s="1"/>
  <c r="P439" i="2" s="1"/>
  <c r="I439" i="2"/>
  <c r="L439" i="2"/>
  <c r="H439" i="2"/>
  <c r="J439" i="2"/>
  <c r="F439" i="2"/>
  <c r="Q439" i="2" s="1"/>
  <c r="D449" i="2"/>
  <c r="D455" i="2" s="1"/>
  <c r="D444" i="2"/>
  <c r="D450" i="2" s="1"/>
  <c r="D454" i="2"/>
  <c r="D460" i="2" s="1"/>
  <c r="G428" i="2"/>
  <c r="H428" i="2" s="1"/>
  <c r="I428" i="2" s="1"/>
  <c r="J428" i="2" s="1"/>
  <c r="K428" i="2" s="1"/>
  <c r="M428" i="2" s="1"/>
  <c r="N428" i="2" s="1"/>
  <c r="O428" i="2" s="1"/>
  <c r="P428" i="2" s="1"/>
  <c r="Q428" i="2"/>
  <c r="AC400" i="26"/>
  <c r="N400" i="26" s="1"/>
  <c r="AC400" i="27"/>
  <c r="N400" i="27" s="1"/>
  <c r="AC400" i="21"/>
  <c r="N400" i="21" s="1"/>
  <c r="AC400" i="19"/>
  <c r="N400" i="19" s="1"/>
  <c r="AC400" i="17"/>
  <c r="N400" i="17" s="1"/>
  <c r="AC400" i="23"/>
  <c r="N400" i="23" s="1"/>
  <c r="AC400" i="24"/>
  <c r="N400" i="24" s="1"/>
  <c r="AC400" i="22"/>
  <c r="N400" i="22" s="1"/>
  <c r="AC400" i="25"/>
  <c r="N400" i="25" s="1"/>
  <c r="AC400" i="20"/>
  <c r="N400" i="20" s="1"/>
  <c r="AC400" i="18"/>
  <c r="N400" i="18" s="1"/>
  <c r="AC400" i="1"/>
  <c r="N400" i="1" s="1"/>
  <c r="R449" i="2"/>
  <c r="C450" i="2"/>
  <c r="H449" i="2"/>
  <c r="K449" i="2"/>
  <c r="G449" i="2"/>
  <c r="L449" i="2"/>
  <c r="N449" i="2"/>
  <c r="O449" i="2" s="1"/>
  <c r="P449" i="2" s="1"/>
  <c r="J449" i="2"/>
  <c r="F449" i="2"/>
  <c r="Q449" i="2" s="1"/>
  <c r="M449" i="2"/>
  <c r="I449" i="2"/>
  <c r="D428" i="2"/>
  <c r="AU118" i="2"/>
  <c r="F374" i="21"/>
  <c r="K374" i="21" s="1"/>
  <c r="E374" i="17"/>
  <c r="E374" i="1"/>
  <c r="E374" i="21"/>
  <c r="E374" i="23"/>
  <c r="F374" i="24"/>
  <c r="K374" i="24" s="1"/>
  <c r="X373" i="23"/>
  <c r="M373" i="23" s="1"/>
  <c r="B373" i="23" s="1"/>
  <c r="C373" i="23" s="1"/>
  <c r="E374" i="26"/>
  <c r="E374" i="25"/>
  <c r="F374" i="19"/>
  <c r="K374" i="19" s="1"/>
  <c r="F374" i="18"/>
  <c r="K374" i="18" s="1"/>
  <c r="F374" i="25"/>
  <c r="K374" i="25" s="1"/>
  <c r="E374" i="19"/>
  <c r="X373" i="21"/>
  <c r="M373" i="21" s="1"/>
  <c r="B373" i="21" s="1"/>
  <c r="C373" i="21" s="1"/>
  <c r="X373" i="20"/>
  <c r="M373" i="20" s="1"/>
  <c r="B373" i="20" s="1"/>
  <c r="C373" i="20" s="1"/>
  <c r="X373" i="1"/>
  <c r="M373" i="1" s="1"/>
  <c r="B373" i="1" s="1"/>
  <c r="C373" i="1" s="1"/>
  <c r="AP119" i="2"/>
  <c r="AA118" i="2"/>
  <c r="AP118" i="2"/>
  <c r="E374" i="20"/>
  <c r="E374" i="18"/>
  <c r="F374" i="26"/>
  <c r="K374" i="26" s="1"/>
  <c r="F374" i="17"/>
  <c r="K374" i="17" s="1"/>
  <c r="E374" i="27"/>
  <c r="E374" i="22"/>
  <c r="X373" i="27"/>
  <c r="M373" i="27" s="1"/>
  <c r="B373" i="27" s="1"/>
  <c r="C373" i="27" s="1"/>
  <c r="X373" i="22"/>
  <c r="M373" i="22" s="1"/>
  <c r="B373" i="22" s="1"/>
  <c r="C373" i="22" s="1"/>
  <c r="X373" i="17"/>
  <c r="M373" i="17" s="1"/>
  <c r="B373" i="17" s="1"/>
  <c r="C373" i="17" s="1"/>
  <c r="AR118" i="2"/>
  <c r="F374" i="23"/>
  <c r="K374" i="23" s="1"/>
  <c r="F374" i="27"/>
  <c r="K374" i="27" s="1"/>
  <c r="F374" i="22"/>
  <c r="K374" i="22" s="1"/>
  <c r="F374" i="20"/>
  <c r="K374" i="20" s="1"/>
  <c r="E374" i="24"/>
  <c r="F374" i="1"/>
  <c r="K374" i="1" s="1"/>
  <c r="X373" i="26"/>
  <c r="M373" i="26" s="1"/>
  <c r="B373" i="26" s="1"/>
  <c r="C373" i="26" s="1"/>
  <c r="X373" i="25"/>
  <c r="M373" i="25" s="1"/>
  <c r="B373" i="25" s="1"/>
  <c r="C373" i="25" s="1"/>
  <c r="X373" i="18"/>
  <c r="M373" i="18" s="1"/>
  <c r="B373" i="18" s="1"/>
  <c r="C373" i="18" s="1"/>
  <c r="X373" i="24"/>
  <c r="M373" i="24" s="1"/>
  <c r="B373" i="24" s="1"/>
  <c r="C373" i="24" s="1"/>
  <c r="X373" i="19"/>
  <c r="M373" i="19" s="1"/>
  <c r="B373" i="19" s="1"/>
  <c r="C373" i="19" s="1"/>
  <c r="X399" i="27"/>
  <c r="M399" i="27" s="1"/>
  <c r="B399" i="27" s="1"/>
  <c r="C399" i="27" s="1"/>
  <c r="X399" i="26"/>
  <c r="M399" i="26" s="1"/>
  <c r="B399" i="26" s="1"/>
  <c r="C399" i="26" s="1"/>
  <c r="X399" i="25"/>
  <c r="M399" i="25" s="1"/>
  <c r="B399" i="25" s="1"/>
  <c r="C399" i="25" s="1"/>
  <c r="X399" i="24"/>
  <c r="M399" i="24" s="1"/>
  <c r="B399" i="24" s="1"/>
  <c r="C399" i="24" s="1"/>
  <c r="X399" i="23"/>
  <c r="M399" i="23" s="1"/>
  <c r="B399" i="23" s="1"/>
  <c r="C399" i="23" s="1"/>
  <c r="X399" i="22"/>
  <c r="M399" i="22" s="1"/>
  <c r="B399" i="22" s="1"/>
  <c r="C399" i="22" s="1"/>
  <c r="X399" i="19"/>
  <c r="M399" i="19" s="1"/>
  <c r="B399" i="19" s="1"/>
  <c r="C399" i="19" s="1"/>
  <c r="X399" i="21"/>
  <c r="M399" i="21" s="1"/>
  <c r="B399" i="21" s="1"/>
  <c r="C399" i="21" s="1"/>
  <c r="X399" i="18"/>
  <c r="M399" i="18" s="1"/>
  <c r="B399" i="18" s="1"/>
  <c r="C399" i="18" s="1"/>
  <c r="X399" i="20"/>
  <c r="M399" i="20" s="1"/>
  <c r="B399" i="20" s="1"/>
  <c r="C399" i="20" s="1"/>
  <c r="X399" i="17"/>
  <c r="M399" i="17" s="1"/>
  <c r="B399" i="17" s="1"/>
  <c r="C399" i="17" s="1"/>
  <c r="X399" i="1"/>
  <c r="M399" i="1" s="1"/>
  <c r="B399" i="1" s="1"/>
  <c r="C399" i="1" s="1"/>
  <c r="X400" i="27"/>
  <c r="M400" i="27" s="1"/>
  <c r="B400" i="27" s="1"/>
  <c r="C400" i="27" s="1"/>
  <c r="X400" i="26"/>
  <c r="M400" i="26" s="1"/>
  <c r="B400" i="26" s="1"/>
  <c r="C400" i="26" s="1"/>
  <c r="X400" i="25"/>
  <c r="M400" i="25" s="1"/>
  <c r="B400" i="25" s="1"/>
  <c r="C400" i="25" s="1"/>
  <c r="X400" i="24"/>
  <c r="M400" i="24" s="1"/>
  <c r="B400" i="24" s="1"/>
  <c r="C400" i="24" s="1"/>
  <c r="X400" i="23"/>
  <c r="M400" i="23" s="1"/>
  <c r="B400" i="23" s="1"/>
  <c r="C400" i="23" s="1"/>
  <c r="X400" i="22"/>
  <c r="M400" i="22" s="1"/>
  <c r="B400" i="22" s="1"/>
  <c r="C400" i="22" s="1"/>
  <c r="X400" i="19"/>
  <c r="M400" i="19" s="1"/>
  <c r="B400" i="19" s="1"/>
  <c r="C400" i="19" s="1"/>
  <c r="X400" i="21"/>
  <c r="M400" i="21" s="1"/>
  <c r="B400" i="21" s="1"/>
  <c r="C400" i="21" s="1"/>
  <c r="X400" i="18"/>
  <c r="M400" i="18" s="1"/>
  <c r="B400" i="18" s="1"/>
  <c r="C400" i="18" s="1"/>
  <c r="X400" i="20"/>
  <c r="M400" i="20" s="1"/>
  <c r="B400" i="20" s="1"/>
  <c r="C400" i="20" s="1"/>
  <c r="X400" i="17"/>
  <c r="M400" i="17" s="1"/>
  <c r="B400" i="17" s="1"/>
  <c r="C400" i="17" s="1"/>
  <c r="X400" i="1"/>
  <c r="M400" i="1" s="1"/>
  <c r="B400" i="1" s="1"/>
  <c r="C400" i="1" s="1"/>
  <c r="X384" i="27"/>
  <c r="M384" i="27" s="1"/>
  <c r="B384" i="27" s="1"/>
  <c r="C384" i="27" s="1"/>
  <c r="X384" i="25"/>
  <c r="M384" i="25" s="1"/>
  <c r="B384" i="25" s="1"/>
  <c r="C384" i="25" s="1"/>
  <c r="X384" i="26"/>
  <c r="M384" i="26" s="1"/>
  <c r="B384" i="26" s="1"/>
  <c r="C384" i="26" s="1"/>
  <c r="X384" i="24"/>
  <c r="M384" i="24" s="1"/>
  <c r="B384" i="24" s="1"/>
  <c r="C384" i="24" s="1"/>
  <c r="X384" i="23"/>
  <c r="M384" i="23" s="1"/>
  <c r="B384" i="23" s="1"/>
  <c r="C384" i="23" s="1"/>
  <c r="X384" i="21"/>
  <c r="M384" i="21" s="1"/>
  <c r="B384" i="21" s="1"/>
  <c r="C384" i="21" s="1"/>
  <c r="X384" i="20"/>
  <c r="M384" i="20" s="1"/>
  <c r="B384" i="20" s="1"/>
  <c r="C384" i="20" s="1"/>
  <c r="X384" i="22"/>
  <c r="M384" i="22" s="1"/>
  <c r="B384" i="22" s="1"/>
  <c r="C384" i="22" s="1"/>
  <c r="X384" i="19"/>
  <c r="M384" i="19" s="1"/>
  <c r="B384" i="19" s="1"/>
  <c r="C384" i="19" s="1"/>
  <c r="X384" i="18"/>
  <c r="M384" i="18" s="1"/>
  <c r="B384" i="18" s="1"/>
  <c r="C384" i="18" s="1"/>
  <c r="X384" i="17"/>
  <c r="M384" i="17" s="1"/>
  <c r="B384" i="17" s="1"/>
  <c r="C384" i="17" s="1"/>
  <c r="X384" i="1"/>
  <c r="M384" i="1" s="1"/>
  <c r="B384" i="1" s="1"/>
  <c r="C384" i="1" s="1"/>
  <c r="X395" i="27"/>
  <c r="M395" i="27" s="1"/>
  <c r="B395" i="27" s="1"/>
  <c r="C395" i="27" s="1"/>
  <c r="X395" i="23"/>
  <c r="M395" i="23" s="1"/>
  <c r="B395" i="23" s="1"/>
  <c r="C395" i="23" s="1"/>
  <c r="X395" i="17"/>
  <c r="M395" i="17" s="1"/>
  <c r="B395" i="17" s="1"/>
  <c r="C395" i="17" s="1"/>
  <c r="M398" i="1"/>
  <c r="B398" i="1" s="1"/>
  <c r="C398" i="1" s="1"/>
  <c r="M398" i="18"/>
  <c r="B398" i="18" s="1"/>
  <c r="C398" i="18" s="1"/>
  <c r="M398" i="23"/>
  <c r="B398" i="23" s="1"/>
  <c r="C398" i="23" s="1"/>
  <c r="M398" i="20"/>
  <c r="B398" i="20" s="1"/>
  <c r="C398" i="20" s="1"/>
  <c r="M398" i="19"/>
  <c r="B398" i="19" s="1"/>
  <c r="C398" i="19" s="1"/>
  <c r="M398" i="26"/>
  <c r="B398" i="26" s="1"/>
  <c r="C398" i="26" s="1"/>
  <c r="M398" i="17"/>
  <c r="B398" i="17" s="1"/>
  <c r="C398" i="17" s="1"/>
  <c r="M398" i="24"/>
  <c r="B398" i="24" s="1"/>
  <c r="C398" i="24" s="1"/>
  <c r="M398" i="25"/>
  <c r="B398" i="25" s="1"/>
  <c r="C398" i="25" s="1"/>
  <c r="X404" i="27"/>
  <c r="X404" i="26"/>
  <c r="X404" i="25"/>
  <c r="X404" i="23"/>
  <c r="X404" i="24"/>
  <c r="X404" i="20"/>
  <c r="X404" i="22"/>
  <c r="X404" i="21"/>
  <c r="X404" i="18"/>
  <c r="X404" i="19"/>
  <c r="X404" i="17"/>
  <c r="X404" i="1"/>
  <c r="M398" i="21"/>
  <c r="B398" i="21" s="1"/>
  <c r="C398" i="21" s="1"/>
  <c r="M398" i="22"/>
  <c r="B398" i="22" s="1"/>
  <c r="C398" i="22" s="1"/>
  <c r="M398" i="27"/>
  <c r="B398" i="27" s="1"/>
  <c r="C398" i="27" s="1"/>
  <c r="AO125" i="2"/>
  <c r="N126" i="1"/>
  <c r="C126" i="1"/>
  <c r="N186" i="1"/>
  <c r="C186" i="1"/>
  <c r="N66" i="1"/>
  <c r="C66" i="1"/>
  <c r="N306" i="1"/>
  <c r="C306" i="1"/>
  <c r="N366" i="1"/>
  <c r="C366" i="1"/>
  <c r="N246" i="1"/>
  <c r="C246" i="1"/>
  <c r="B67" i="1"/>
  <c r="B127" i="1"/>
  <c r="B367" i="1"/>
  <c r="B247" i="1"/>
  <c r="B187" i="1"/>
  <c r="B307" i="1"/>
  <c r="X395" i="19" l="1"/>
  <c r="M395" i="19" s="1"/>
  <c r="B395" i="19" s="1"/>
  <c r="C395" i="19" s="1"/>
  <c r="X395" i="21"/>
  <c r="M395" i="21" s="1"/>
  <c r="B395" i="21" s="1"/>
  <c r="C395" i="21" s="1"/>
  <c r="X395" i="26"/>
  <c r="M395" i="26" s="1"/>
  <c r="B395" i="26" s="1"/>
  <c r="C395" i="26" s="1"/>
  <c r="D434" i="2"/>
  <c r="AA119" i="2"/>
  <c r="AS119" i="2"/>
  <c r="X379" i="27"/>
  <c r="M379" i="27" s="1"/>
  <c r="B379" i="27" s="1"/>
  <c r="C379" i="27" s="1"/>
  <c r="X379" i="22"/>
  <c r="M379" i="22" s="1"/>
  <c r="B379" i="22" s="1"/>
  <c r="C379" i="22" s="1"/>
  <c r="X379" i="18"/>
  <c r="M379" i="18" s="1"/>
  <c r="B379" i="18" s="1"/>
  <c r="C379" i="18" s="1"/>
  <c r="E380" i="20"/>
  <c r="E380" i="21"/>
  <c r="F380" i="17"/>
  <c r="K380" i="17" s="1"/>
  <c r="E380" i="18"/>
  <c r="F380" i="23"/>
  <c r="K380" i="23" s="1"/>
  <c r="F380" i="19"/>
  <c r="K380" i="19" s="1"/>
  <c r="E380" i="26"/>
  <c r="X379" i="24"/>
  <c r="M379" i="24" s="1"/>
  <c r="B379" i="24" s="1"/>
  <c r="C379" i="24" s="1"/>
  <c r="X379" i="23"/>
  <c r="M379" i="23" s="1"/>
  <c r="B379" i="23" s="1"/>
  <c r="C379" i="23" s="1"/>
  <c r="X379" i="17"/>
  <c r="M379" i="17" s="1"/>
  <c r="B379" i="17" s="1"/>
  <c r="C379" i="17" s="1"/>
  <c r="F380" i="26"/>
  <c r="K380" i="26" s="1"/>
  <c r="E380" i="23"/>
  <c r="Z119" i="2"/>
  <c r="AB119" i="2"/>
  <c r="AQ120" i="2"/>
  <c r="AC119" i="2"/>
  <c r="X379" i="25"/>
  <c r="M379" i="25" s="1"/>
  <c r="B379" i="25" s="1"/>
  <c r="C379" i="25" s="1"/>
  <c r="X379" i="19"/>
  <c r="M379" i="19" s="1"/>
  <c r="B379" i="19" s="1"/>
  <c r="C379" i="19" s="1"/>
  <c r="X379" i="20"/>
  <c r="M379" i="20" s="1"/>
  <c r="B379" i="20" s="1"/>
  <c r="C379" i="20" s="1"/>
  <c r="F380" i="24"/>
  <c r="K380" i="24" s="1"/>
  <c r="F380" i="25"/>
  <c r="K380" i="25" s="1"/>
  <c r="E380" i="19"/>
  <c r="E380" i="24"/>
  <c r="F380" i="21"/>
  <c r="K380" i="21" s="1"/>
  <c r="F380" i="20"/>
  <c r="K380" i="20" s="1"/>
  <c r="E380" i="1"/>
  <c r="E380" i="22"/>
  <c r="AR119" i="2"/>
  <c r="Y119" i="2"/>
  <c r="AD118" i="2"/>
  <c r="AD119" i="2"/>
  <c r="X379" i="26"/>
  <c r="M379" i="26" s="1"/>
  <c r="B379" i="26" s="1"/>
  <c r="C379" i="26" s="1"/>
  <c r="X379" i="21"/>
  <c r="M379" i="21" s="1"/>
  <c r="B379" i="21" s="1"/>
  <c r="C379" i="21" s="1"/>
  <c r="X379" i="1"/>
  <c r="M379" i="1" s="1"/>
  <c r="B379" i="1" s="1"/>
  <c r="C379" i="1" s="1"/>
  <c r="E380" i="17"/>
  <c r="F380" i="22"/>
  <c r="K380" i="22" s="1"/>
  <c r="E380" i="27"/>
  <c r="F380" i="1"/>
  <c r="K380" i="1" s="1"/>
  <c r="E380" i="25"/>
  <c r="F380" i="18"/>
  <c r="K380" i="18" s="1"/>
  <c r="F380" i="27"/>
  <c r="K380" i="27" s="1"/>
  <c r="AC416" i="26"/>
  <c r="N416" i="26" s="1"/>
  <c r="AC416" i="21"/>
  <c r="N416" i="21" s="1"/>
  <c r="AC416" i="19"/>
  <c r="N416" i="19" s="1"/>
  <c r="AC416" i="17"/>
  <c r="N416" i="17" s="1"/>
  <c r="AC416" i="27"/>
  <c r="N416" i="27" s="1"/>
  <c r="AC416" i="24"/>
  <c r="N416" i="24" s="1"/>
  <c r="AC416" i="25"/>
  <c r="N416" i="25" s="1"/>
  <c r="AC416" i="23"/>
  <c r="N416" i="23" s="1"/>
  <c r="AC416" i="22"/>
  <c r="N416" i="22" s="1"/>
  <c r="AC416" i="20"/>
  <c r="N416" i="20" s="1"/>
  <c r="AC416" i="18"/>
  <c r="N416" i="18" s="1"/>
  <c r="AC416" i="1"/>
  <c r="N416" i="1" s="1"/>
  <c r="R465" i="2"/>
  <c r="C466" i="2"/>
  <c r="I465" i="2"/>
  <c r="F465" i="2"/>
  <c r="Q465" i="2" s="1"/>
  <c r="G465" i="2"/>
  <c r="C471" i="2"/>
  <c r="M465" i="2"/>
  <c r="K465" i="2"/>
  <c r="J465" i="2"/>
  <c r="H465" i="2"/>
  <c r="L465" i="2"/>
  <c r="N465" i="2"/>
  <c r="O465" i="2" s="1"/>
  <c r="P465" i="2" s="1"/>
  <c r="AC406" i="22"/>
  <c r="N406" i="22" s="1"/>
  <c r="AC406" i="20"/>
  <c r="N406" i="20" s="1"/>
  <c r="AC406" i="18"/>
  <c r="N406" i="18" s="1"/>
  <c r="AC406" i="27"/>
  <c r="N406" i="27" s="1"/>
  <c r="AC406" i="26"/>
  <c r="N406" i="26" s="1"/>
  <c r="AC406" i="25"/>
  <c r="N406" i="25" s="1"/>
  <c r="AC406" i="23"/>
  <c r="N406" i="23" s="1"/>
  <c r="AC406" i="21"/>
  <c r="N406" i="21" s="1"/>
  <c r="AC406" i="24"/>
  <c r="N406" i="24" s="1"/>
  <c r="AC406" i="19"/>
  <c r="N406" i="19" s="1"/>
  <c r="AC406" i="17"/>
  <c r="N406" i="17" s="1"/>
  <c r="AC406" i="1"/>
  <c r="N406" i="1" s="1"/>
  <c r="R455" i="2"/>
  <c r="J455" i="2"/>
  <c r="N455" i="2"/>
  <c r="O455" i="2" s="1"/>
  <c r="P455" i="2" s="1"/>
  <c r="H455" i="2"/>
  <c r="G455" i="2"/>
  <c r="L455" i="2"/>
  <c r="F455" i="2"/>
  <c r="Q455" i="2" s="1"/>
  <c r="K455" i="2"/>
  <c r="M455" i="2"/>
  <c r="C456" i="2"/>
  <c r="I455" i="2"/>
  <c r="D456" i="2"/>
  <c r="X395" i="1"/>
  <c r="M395" i="1" s="1"/>
  <c r="B395" i="1" s="1"/>
  <c r="C395" i="1" s="1"/>
  <c r="X395" i="20"/>
  <c r="M395" i="20" s="1"/>
  <c r="B395" i="20" s="1"/>
  <c r="C395" i="20" s="1"/>
  <c r="X395" i="25"/>
  <c r="M395" i="25" s="1"/>
  <c r="B395" i="25" s="1"/>
  <c r="C395" i="25" s="1"/>
  <c r="F440" i="2"/>
  <c r="AC391" i="26"/>
  <c r="N391" i="26" s="1"/>
  <c r="AC391" i="27"/>
  <c r="N391" i="27" s="1"/>
  <c r="AC391" i="24"/>
  <c r="N391" i="24" s="1"/>
  <c r="AC391" i="23"/>
  <c r="N391" i="23" s="1"/>
  <c r="AC391" i="22"/>
  <c r="N391" i="22" s="1"/>
  <c r="AC391" i="25"/>
  <c r="N391" i="25" s="1"/>
  <c r="AC391" i="20"/>
  <c r="N391" i="20" s="1"/>
  <c r="AC391" i="19"/>
  <c r="N391" i="19" s="1"/>
  <c r="AC391" i="18"/>
  <c r="N391" i="18" s="1"/>
  <c r="AC391" i="17"/>
  <c r="N391" i="17" s="1"/>
  <c r="AC391" i="21"/>
  <c r="N391" i="21" s="1"/>
  <c r="AC391" i="1"/>
  <c r="N391" i="1" s="1"/>
  <c r="R440" i="2"/>
  <c r="X126" i="2"/>
  <c r="AC396" i="21"/>
  <c r="N396" i="21" s="1"/>
  <c r="AC396" i="19"/>
  <c r="N396" i="19" s="1"/>
  <c r="AC396" i="17"/>
  <c r="N396" i="17" s="1"/>
  <c r="AC396" i="25"/>
  <c r="N396" i="25" s="1"/>
  <c r="AC396" i="26"/>
  <c r="N396" i="26" s="1"/>
  <c r="AC396" i="22"/>
  <c r="N396" i="22" s="1"/>
  <c r="AC396" i="27"/>
  <c r="N396" i="27" s="1"/>
  <c r="AC396" i="24"/>
  <c r="N396" i="24" s="1"/>
  <c r="AC396" i="20"/>
  <c r="N396" i="20" s="1"/>
  <c r="AC396" i="23"/>
  <c r="N396" i="23" s="1"/>
  <c r="AC396" i="18"/>
  <c r="N396" i="18" s="1"/>
  <c r="AC396" i="1"/>
  <c r="N396" i="1" s="1"/>
  <c r="K445" i="2"/>
  <c r="C446" i="2"/>
  <c r="I445" i="2"/>
  <c r="L445" i="2"/>
  <c r="H445" i="2"/>
  <c r="G445" i="2"/>
  <c r="J445" i="2"/>
  <c r="N445" i="2"/>
  <c r="O445" i="2" s="1"/>
  <c r="P445" i="2" s="1"/>
  <c r="F445" i="2"/>
  <c r="Q445" i="2" s="1"/>
  <c r="M445" i="2"/>
  <c r="R445" i="2"/>
  <c r="Q434" i="2"/>
  <c r="G434" i="2"/>
  <c r="H434" i="2" s="1"/>
  <c r="I434" i="2" s="1"/>
  <c r="J434" i="2" s="1"/>
  <c r="K434" i="2" s="1"/>
  <c r="M434" i="2" s="1"/>
  <c r="N434" i="2" s="1"/>
  <c r="O434" i="2" s="1"/>
  <c r="P434" i="2" s="1"/>
  <c r="AC411" i="26"/>
  <c r="N411" i="26" s="1"/>
  <c r="AC411" i="24"/>
  <c r="N411" i="24" s="1"/>
  <c r="AC411" i="25"/>
  <c r="N411" i="25" s="1"/>
  <c r="AC411" i="27"/>
  <c r="N411" i="27" s="1"/>
  <c r="AC411" i="22"/>
  <c r="N411" i="22" s="1"/>
  <c r="AC411" i="23"/>
  <c r="N411" i="23" s="1"/>
  <c r="AC411" i="19"/>
  <c r="N411" i="19" s="1"/>
  <c r="AC411" i="17"/>
  <c r="N411" i="17" s="1"/>
  <c r="AC411" i="21"/>
  <c r="N411" i="21" s="1"/>
  <c r="AC411" i="20"/>
  <c r="N411" i="20" s="1"/>
  <c r="AC411" i="18"/>
  <c r="N411" i="18" s="1"/>
  <c r="AC411" i="1"/>
  <c r="N411" i="1" s="1"/>
  <c r="R460" i="2"/>
  <c r="K460" i="2"/>
  <c r="M460" i="2"/>
  <c r="J460" i="2"/>
  <c r="G460" i="2"/>
  <c r="C461" i="2"/>
  <c r="L460" i="2"/>
  <c r="N460" i="2"/>
  <c r="O460" i="2" s="1"/>
  <c r="P460" i="2" s="1"/>
  <c r="H460" i="2"/>
  <c r="I460" i="2"/>
  <c r="F460" i="2"/>
  <c r="Q460" i="2" s="1"/>
  <c r="X395" i="18"/>
  <c r="M395" i="18" s="1"/>
  <c r="B395" i="18" s="1"/>
  <c r="C395" i="18" s="1"/>
  <c r="X395" i="22"/>
  <c r="M395" i="22" s="1"/>
  <c r="B395" i="22" s="1"/>
  <c r="C395" i="22" s="1"/>
  <c r="X395" i="24"/>
  <c r="M395" i="24" s="1"/>
  <c r="B395" i="24" s="1"/>
  <c r="C395" i="24" s="1"/>
  <c r="AC401" i="27"/>
  <c r="N401" i="27" s="1"/>
  <c r="AC401" i="25"/>
  <c r="N401" i="25" s="1"/>
  <c r="AC401" i="23"/>
  <c r="N401" i="23" s="1"/>
  <c r="AC401" i="24"/>
  <c r="N401" i="24" s="1"/>
  <c r="AC401" i="26"/>
  <c r="N401" i="26" s="1"/>
  <c r="AC401" i="22"/>
  <c r="N401" i="22" s="1"/>
  <c r="AC401" i="19"/>
  <c r="N401" i="19" s="1"/>
  <c r="AC401" i="21"/>
  <c r="N401" i="21" s="1"/>
  <c r="AC401" i="20"/>
  <c r="N401" i="20" s="1"/>
  <c r="AC401" i="18"/>
  <c r="N401" i="18" s="1"/>
  <c r="AC401" i="17"/>
  <c r="N401" i="17" s="1"/>
  <c r="AC401" i="1"/>
  <c r="N401" i="1" s="1"/>
  <c r="R450" i="2"/>
  <c r="C451" i="2"/>
  <c r="H450" i="2"/>
  <c r="I450" i="2"/>
  <c r="K450" i="2"/>
  <c r="L450" i="2"/>
  <c r="M450" i="2"/>
  <c r="N450" i="2"/>
  <c r="O450" i="2" s="1"/>
  <c r="P450" i="2" s="1"/>
  <c r="G450" i="2"/>
  <c r="J450" i="2"/>
  <c r="F450" i="2"/>
  <c r="Q450" i="2" s="1"/>
  <c r="D466" i="2"/>
  <c r="D465" i="2"/>
  <c r="D471" i="2" s="1"/>
  <c r="X390" i="27"/>
  <c r="M390" i="27" s="1"/>
  <c r="B390" i="27" s="1"/>
  <c r="C390" i="27" s="1"/>
  <c r="X390" i="26"/>
  <c r="M390" i="26" s="1"/>
  <c r="B390" i="26" s="1"/>
  <c r="C390" i="26" s="1"/>
  <c r="X390" i="24"/>
  <c r="M390" i="24" s="1"/>
  <c r="B390" i="24" s="1"/>
  <c r="C390" i="24" s="1"/>
  <c r="X390" i="23"/>
  <c r="M390" i="23" s="1"/>
  <c r="B390" i="23" s="1"/>
  <c r="C390" i="23" s="1"/>
  <c r="X390" i="25"/>
  <c r="M390" i="25" s="1"/>
  <c r="B390" i="25" s="1"/>
  <c r="C390" i="25" s="1"/>
  <c r="X390" i="21"/>
  <c r="M390" i="21" s="1"/>
  <c r="B390" i="21" s="1"/>
  <c r="C390" i="21" s="1"/>
  <c r="X390" i="20"/>
  <c r="M390" i="20" s="1"/>
  <c r="B390" i="20" s="1"/>
  <c r="C390" i="20" s="1"/>
  <c r="X390" i="19"/>
  <c r="M390" i="19" s="1"/>
  <c r="B390" i="19" s="1"/>
  <c r="C390" i="19" s="1"/>
  <c r="X390" i="17"/>
  <c r="M390" i="17" s="1"/>
  <c r="B390" i="17" s="1"/>
  <c r="C390" i="17" s="1"/>
  <c r="X390" i="22"/>
  <c r="M390" i="22" s="1"/>
  <c r="B390" i="22" s="1"/>
  <c r="C390" i="22" s="1"/>
  <c r="X390" i="18"/>
  <c r="M390" i="18" s="1"/>
  <c r="B390" i="18" s="1"/>
  <c r="C390" i="18" s="1"/>
  <c r="X390" i="1"/>
  <c r="M390" i="1" s="1"/>
  <c r="B390" i="1" s="1"/>
  <c r="C390" i="1" s="1"/>
  <c r="X406" i="27"/>
  <c r="M406" i="27" s="1"/>
  <c r="B406" i="27" s="1"/>
  <c r="C406" i="27" s="1"/>
  <c r="X406" i="26"/>
  <c r="M406" i="26" s="1"/>
  <c r="B406" i="26" s="1"/>
  <c r="C406" i="26" s="1"/>
  <c r="X406" i="25"/>
  <c r="M406" i="25" s="1"/>
  <c r="B406" i="25" s="1"/>
  <c r="C406" i="25" s="1"/>
  <c r="X406" i="24"/>
  <c r="M406" i="24" s="1"/>
  <c r="B406" i="24" s="1"/>
  <c r="C406" i="24" s="1"/>
  <c r="X406" i="23"/>
  <c r="M406" i="23" s="1"/>
  <c r="B406" i="23" s="1"/>
  <c r="C406" i="23" s="1"/>
  <c r="X406" i="20"/>
  <c r="M406" i="20" s="1"/>
  <c r="B406" i="20" s="1"/>
  <c r="C406" i="20" s="1"/>
  <c r="X406" i="19"/>
  <c r="M406" i="19" s="1"/>
  <c r="B406" i="19" s="1"/>
  <c r="C406" i="19" s="1"/>
  <c r="X406" i="22"/>
  <c r="M406" i="22" s="1"/>
  <c r="B406" i="22" s="1"/>
  <c r="C406" i="22" s="1"/>
  <c r="X406" i="21"/>
  <c r="M406" i="21" s="1"/>
  <c r="B406" i="21" s="1"/>
  <c r="C406" i="21" s="1"/>
  <c r="X406" i="18"/>
  <c r="M406" i="18" s="1"/>
  <c r="B406" i="18" s="1"/>
  <c r="C406" i="18" s="1"/>
  <c r="X406" i="17"/>
  <c r="M406" i="17" s="1"/>
  <c r="B406" i="17" s="1"/>
  <c r="C406" i="17" s="1"/>
  <c r="X406" i="1"/>
  <c r="M406" i="1" s="1"/>
  <c r="B406" i="1" s="1"/>
  <c r="C406" i="1" s="1"/>
  <c r="X405" i="27"/>
  <c r="M405" i="27" s="1"/>
  <c r="B405" i="27" s="1"/>
  <c r="C405" i="27" s="1"/>
  <c r="X405" i="26"/>
  <c r="M405" i="26" s="1"/>
  <c r="B405" i="26" s="1"/>
  <c r="C405" i="26" s="1"/>
  <c r="X405" i="25"/>
  <c r="M405" i="25" s="1"/>
  <c r="B405" i="25" s="1"/>
  <c r="C405" i="25" s="1"/>
  <c r="X405" i="24"/>
  <c r="M405" i="24" s="1"/>
  <c r="B405" i="24" s="1"/>
  <c r="C405" i="24" s="1"/>
  <c r="X405" i="23"/>
  <c r="M405" i="23" s="1"/>
  <c r="B405" i="23" s="1"/>
  <c r="C405" i="23" s="1"/>
  <c r="X405" i="20"/>
  <c r="M405" i="20" s="1"/>
  <c r="B405" i="20" s="1"/>
  <c r="C405" i="20" s="1"/>
  <c r="X405" i="19"/>
  <c r="M405" i="19" s="1"/>
  <c r="B405" i="19" s="1"/>
  <c r="C405" i="19" s="1"/>
  <c r="X405" i="21"/>
  <c r="M405" i="21" s="1"/>
  <c r="B405" i="21" s="1"/>
  <c r="C405" i="21" s="1"/>
  <c r="X405" i="18"/>
  <c r="M405" i="18" s="1"/>
  <c r="B405" i="18" s="1"/>
  <c r="C405" i="18" s="1"/>
  <c r="X405" i="22"/>
  <c r="M405" i="22" s="1"/>
  <c r="B405" i="22" s="1"/>
  <c r="C405" i="22" s="1"/>
  <c r="X405" i="17"/>
  <c r="M405" i="17" s="1"/>
  <c r="B405" i="17" s="1"/>
  <c r="C405" i="17" s="1"/>
  <c r="X405" i="1"/>
  <c r="M405" i="1" s="1"/>
  <c r="B405" i="1" s="1"/>
  <c r="C405" i="1" s="1"/>
  <c r="X401" i="27"/>
  <c r="M401" i="27" s="1"/>
  <c r="B401" i="27" s="1"/>
  <c r="C401" i="27" s="1"/>
  <c r="X401" i="26"/>
  <c r="M401" i="26" s="1"/>
  <c r="B401" i="26" s="1"/>
  <c r="C401" i="26" s="1"/>
  <c r="X401" i="25"/>
  <c r="M401" i="25" s="1"/>
  <c r="B401" i="25" s="1"/>
  <c r="C401" i="25" s="1"/>
  <c r="X401" i="24"/>
  <c r="M401" i="24" s="1"/>
  <c r="B401" i="24" s="1"/>
  <c r="C401" i="24" s="1"/>
  <c r="X401" i="23"/>
  <c r="M401" i="23" s="1"/>
  <c r="B401" i="23" s="1"/>
  <c r="C401" i="23" s="1"/>
  <c r="X401" i="22"/>
  <c r="M401" i="22" s="1"/>
  <c r="B401" i="22" s="1"/>
  <c r="C401" i="22" s="1"/>
  <c r="X401" i="19"/>
  <c r="M401" i="19" s="1"/>
  <c r="B401" i="19" s="1"/>
  <c r="C401" i="19" s="1"/>
  <c r="X401" i="21"/>
  <c r="M401" i="21" s="1"/>
  <c r="B401" i="21" s="1"/>
  <c r="C401" i="21" s="1"/>
  <c r="X401" i="18"/>
  <c r="M401" i="18" s="1"/>
  <c r="B401" i="18" s="1"/>
  <c r="C401" i="18" s="1"/>
  <c r="X401" i="20"/>
  <c r="M401" i="20" s="1"/>
  <c r="B401" i="20" s="1"/>
  <c r="C401" i="20" s="1"/>
  <c r="X401" i="17"/>
  <c r="M401" i="17" s="1"/>
  <c r="B401" i="17" s="1"/>
  <c r="C401" i="17" s="1"/>
  <c r="X401" i="1"/>
  <c r="M401" i="1" s="1"/>
  <c r="B401" i="1" s="1"/>
  <c r="C401" i="1" s="1"/>
  <c r="M404" i="19"/>
  <c r="B404" i="19" s="1"/>
  <c r="C404" i="19" s="1"/>
  <c r="M404" i="20"/>
  <c r="B404" i="20" s="1"/>
  <c r="C404" i="20" s="1"/>
  <c r="M404" i="26"/>
  <c r="B404" i="26" s="1"/>
  <c r="C404" i="26" s="1"/>
  <c r="X410" i="27"/>
  <c r="X410" i="25"/>
  <c r="X410" i="23"/>
  <c r="X410" i="22"/>
  <c r="X410" i="26"/>
  <c r="X410" i="20"/>
  <c r="X410" i="24"/>
  <c r="X410" i="19"/>
  <c r="X410" i="21"/>
  <c r="X410" i="17"/>
  <c r="X410" i="18"/>
  <c r="X410" i="1"/>
  <c r="M404" i="18"/>
  <c r="B404" i="18" s="1"/>
  <c r="C404" i="18" s="1"/>
  <c r="M404" i="24"/>
  <c r="B404" i="24" s="1"/>
  <c r="C404" i="24" s="1"/>
  <c r="M404" i="27"/>
  <c r="B404" i="27" s="1"/>
  <c r="C404" i="27" s="1"/>
  <c r="M404" i="1"/>
  <c r="B404" i="1" s="1"/>
  <c r="C404" i="1" s="1"/>
  <c r="M404" i="21"/>
  <c r="B404" i="21" s="1"/>
  <c r="C404" i="21" s="1"/>
  <c r="M404" i="23"/>
  <c r="B404" i="23" s="1"/>
  <c r="C404" i="23" s="1"/>
  <c r="M404" i="17"/>
  <c r="B404" i="17" s="1"/>
  <c r="C404" i="17" s="1"/>
  <c r="M404" i="22"/>
  <c r="B404" i="22" s="1"/>
  <c r="C404" i="22" s="1"/>
  <c r="M404" i="25"/>
  <c r="B404" i="25" s="1"/>
  <c r="C404" i="25" s="1"/>
  <c r="AO126" i="2"/>
  <c r="N307" i="1"/>
  <c r="C307" i="1"/>
  <c r="N247" i="1"/>
  <c r="C247" i="1"/>
  <c r="N127" i="1"/>
  <c r="C127" i="1"/>
  <c r="N67" i="1"/>
  <c r="C67" i="1"/>
  <c r="N187" i="1"/>
  <c r="C187" i="1"/>
  <c r="N367" i="1"/>
  <c r="C367" i="1"/>
  <c r="AC402" i="26" l="1"/>
  <c r="N402" i="26" s="1"/>
  <c r="AC402" i="22"/>
  <c r="N402" i="22" s="1"/>
  <c r="AC402" i="20"/>
  <c r="N402" i="20" s="1"/>
  <c r="AC402" i="18"/>
  <c r="N402" i="18" s="1"/>
  <c r="AC402" i="25"/>
  <c r="N402" i="25" s="1"/>
  <c r="AC402" i="27"/>
  <c r="N402" i="27" s="1"/>
  <c r="AC402" i="24"/>
  <c r="N402" i="24" s="1"/>
  <c r="AC402" i="23"/>
  <c r="N402" i="23" s="1"/>
  <c r="AC402" i="21"/>
  <c r="N402" i="21" s="1"/>
  <c r="AC402" i="19"/>
  <c r="N402" i="19" s="1"/>
  <c r="AC402" i="17"/>
  <c r="N402" i="17" s="1"/>
  <c r="AC402" i="1"/>
  <c r="N402" i="1" s="1"/>
  <c r="R451" i="2"/>
  <c r="L451" i="2"/>
  <c r="F451" i="2"/>
  <c r="Q451" i="2" s="1"/>
  <c r="N451" i="2"/>
  <c r="O451" i="2" s="1"/>
  <c r="P451" i="2" s="1"/>
  <c r="K451" i="2"/>
  <c r="H451" i="2"/>
  <c r="I451" i="2"/>
  <c r="G451" i="2"/>
  <c r="C452" i="2"/>
  <c r="M451" i="2"/>
  <c r="J451" i="2"/>
  <c r="G440" i="2"/>
  <c r="H440" i="2" s="1"/>
  <c r="I440" i="2" s="1"/>
  <c r="J440" i="2" s="1"/>
  <c r="K440" i="2" s="1"/>
  <c r="M440" i="2" s="1"/>
  <c r="N440" i="2" s="1"/>
  <c r="O440" i="2" s="1"/>
  <c r="P440" i="2" s="1"/>
  <c r="Q440" i="2"/>
  <c r="E392" i="17"/>
  <c r="F392" i="26"/>
  <c r="K392" i="26" s="1"/>
  <c r="AT120" i="2"/>
  <c r="AC397" i="27"/>
  <c r="N397" i="27" s="1"/>
  <c r="AC397" i="26"/>
  <c r="N397" i="26" s="1"/>
  <c r="AC397" i="25"/>
  <c r="N397" i="25" s="1"/>
  <c r="AC397" i="23"/>
  <c r="N397" i="23" s="1"/>
  <c r="AC397" i="24"/>
  <c r="N397" i="24" s="1"/>
  <c r="AC397" i="22"/>
  <c r="N397" i="22" s="1"/>
  <c r="AC397" i="21"/>
  <c r="N397" i="21" s="1"/>
  <c r="AC397" i="20"/>
  <c r="N397" i="20" s="1"/>
  <c r="AC397" i="18"/>
  <c r="N397" i="18" s="1"/>
  <c r="AC397" i="19"/>
  <c r="N397" i="19" s="1"/>
  <c r="AC397" i="17"/>
  <c r="N397" i="17" s="1"/>
  <c r="AC397" i="1"/>
  <c r="N397" i="1" s="1"/>
  <c r="R446" i="2"/>
  <c r="F446" i="2"/>
  <c r="AC120" i="2"/>
  <c r="D462" i="2"/>
  <c r="D440" i="2"/>
  <c r="F392" i="22" s="1"/>
  <c r="K392" i="22" s="1"/>
  <c r="X385" i="26"/>
  <c r="M385" i="26" s="1"/>
  <c r="B385" i="26" s="1"/>
  <c r="C385" i="26" s="1"/>
  <c r="X385" i="20"/>
  <c r="M385" i="20" s="1"/>
  <c r="B385" i="20" s="1"/>
  <c r="C385" i="20" s="1"/>
  <c r="X385" i="17"/>
  <c r="M385" i="17" s="1"/>
  <c r="B385" i="17" s="1"/>
  <c r="C385" i="17" s="1"/>
  <c r="E386" i="26"/>
  <c r="E386" i="17"/>
  <c r="E386" i="1"/>
  <c r="F386" i="22"/>
  <c r="K386" i="22" s="1"/>
  <c r="F386" i="17"/>
  <c r="K386" i="17" s="1"/>
  <c r="F386" i="24"/>
  <c r="K386" i="24" s="1"/>
  <c r="X385" i="21"/>
  <c r="M385" i="21" s="1"/>
  <c r="B385" i="21" s="1"/>
  <c r="C385" i="21" s="1"/>
  <c r="F386" i="27"/>
  <c r="K386" i="27" s="1"/>
  <c r="E386" i="18"/>
  <c r="X385" i="24"/>
  <c r="M385" i="24" s="1"/>
  <c r="B385" i="24" s="1"/>
  <c r="C385" i="24" s="1"/>
  <c r="X385" i="22"/>
  <c r="M385" i="22" s="1"/>
  <c r="B385" i="22" s="1"/>
  <c r="C385" i="22" s="1"/>
  <c r="X385" i="1"/>
  <c r="M385" i="1" s="1"/>
  <c r="B385" i="1" s="1"/>
  <c r="C385" i="1" s="1"/>
  <c r="F386" i="1"/>
  <c r="K386" i="1" s="1"/>
  <c r="F386" i="20"/>
  <c r="K386" i="20" s="1"/>
  <c r="E386" i="23"/>
  <c r="F386" i="23"/>
  <c r="K386" i="23" s="1"/>
  <c r="E386" i="25"/>
  <c r="E386" i="24"/>
  <c r="F386" i="26"/>
  <c r="K386" i="26" s="1"/>
  <c r="F386" i="18"/>
  <c r="K386" i="18" s="1"/>
  <c r="AU119" i="2"/>
  <c r="X385" i="27"/>
  <c r="M385" i="27" s="1"/>
  <c r="B385" i="27" s="1"/>
  <c r="C385" i="27" s="1"/>
  <c r="X385" i="23"/>
  <c r="M385" i="23" s="1"/>
  <c r="B385" i="23" s="1"/>
  <c r="C385" i="23" s="1"/>
  <c r="X385" i="19"/>
  <c r="M385" i="19" s="1"/>
  <c r="B385" i="19" s="1"/>
  <c r="C385" i="19" s="1"/>
  <c r="E386" i="20"/>
  <c r="E386" i="27"/>
  <c r="E386" i="22"/>
  <c r="E386" i="21"/>
  <c r="E386" i="19"/>
  <c r="F386" i="21"/>
  <c r="K386" i="21" s="1"/>
  <c r="X385" i="25"/>
  <c r="M385" i="25" s="1"/>
  <c r="B385" i="25" s="1"/>
  <c r="C385" i="25" s="1"/>
  <c r="X385" i="18"/>
  <c r="M385" i="18" s="1"/>
  <c r="B385" i="18" s="1"/>
  <c r="C385" i="18" s="1"/>
  <c r="F386" i="25"/>
  <c r="K386" i="25" s="1"/>
  <c r="F386" i="19"/>
  <c r="K386" i="19" s="1"/>
  <c r="E392" i="24"/>
  <c r="F392" i="20"/>
  <c r="K392" i="20" s="1"/>
  <c r="F392" i="18"/>
  <c r="K392" i="18" s="1"/>
  <c r="F392" i="24"/>
  <c r="K392" i="24" s="1"/>
  <c r="E392" i="20"/>
  <c r="E392" i="18"/>
  <c r="D451" i="2"/>
  <c r="Y120" i="2"/>
  <c r="AA120" i="2"/>
  <c r="AR121" i="2"/>
  <c r="AB120" i="2"/>
  <c r="AD120" i="2"/>
  <c r="AC121" i="2"/>
  <c r="AC412" i="21"/>
  <c r="N412" i="21" s="1"/>
  <c r="AC412" i="19"/>
  <c r="N412" i="19" s="1"/>
  <c r="AC412" i="17"/>
  <c r="N412" i="17" s="1"/>
  <c r="AC412" i="25"/>
  <c r="N412" i="25" s="1"/>
  <c r="AC412" i="26"/>
  <c r="N412" i="26" s="1"/>
  <c r="AC412" i="27"/>
  <c r="N412" i="27" s="1"/>
  <c r="AC412" i="22"/>
  <c r="N412" i="22" s="1"/>
  <c r="AC412" i="20"/>
  <c r="N412" i="20" s="1"/>
  <c r="AC412" i="24"/>
  <c r="N412" i="24" s="1"/>
  <c r="AC412" i="23"/>
  <c r="N412" i="23" s="1"/>
  <c r="AC412" i="18"/>
  <c r="N412" i="18" s="1"/>
  <c r="AC412" i="1"/>
  <c r="N412" i="1" s="1"/>
  <c r="R461" i="2"/>
  <c r="K461" i="2"/>
  <c r="I461" i="2"/>
  <c r="N461" i="2"/>
  <c r="O461" i="2" s="1"/>
  <c r="P461" i="2" s="1"/>
  <c r="G461" i="2"/>
  <c r="F461" i="2"/>
  <c r="Q461" i="2" s="1"/>
  <c r="M461" i="2"/>
  <c r="C462" i="2"/>
  <c r="H461" i="2"/>
  <c r="L461" i="2"/>
  <c r="J461" i="2"/>
  <c r="X127" i="2"/>
  <c r="F392" i="25"/>
  <c r="K392" i="25" s="1"/>
  <c r="E392" i="23"/>
  <c r="E392" i="19"/>
  <c r="E392" i="25"/>
  <c r="F392" i="23"/>
  <c r="K392" i="23" s="1"/>
  <c r="E392" i="27"/>
  <c r="AS120" i="2"/>
  <c r="AC407" i="26"/>
  <c r="N407" i="26" s="1"/>
  <c r="AC407" i="27"/>
  <c r="N407" i="27" s="1"/>
  <c r="AC407" i="24"/>
  <c r="N407" i="24" s="1"/>
  <c r="AC407" i="23"/>
  <c r="N407" i="23" s="1"/>
  <c r="AC407" i="25"/>
  <c r="N407" i="25" s="1"/>
  <c r="AC407" i="21"/>
  <c r="N407" i="21" s="1"/>
  <c r="AC407" i="20"/>
  <c r="N407" i="20" s="1"/>
  <c r="AC407" i="18"/>
  <c r="N407" i="18" s="1"/>
  <c r="AC407" i="17"/>
  <c r="N407" i="17" s="1"/>
  <c r="AC407" i="22"/>
  <c r="N407" i="22" s="1"/>
  <c r="AC407" i="19"/>
  <c r="N407" i="19" s="1"/>
  <c r="AC407" i="1"/>
  <c r="N407" i="1" s="1"/>
  <c r="R456" i="2"/>
  <c r="I456" i="2"/>
  <c r="J456" i="2"/>
  <c r="K456" i="2"/>
  <c r="L456" i="2"/>
  <c r="M456" i="2"/>
  <c r="G456" i="2"/>
  <c r="H456" i="2"/>
  <c r="F456" i="2"/>
  <c r="Q456" i="2" s="1"/>
  <c r="C457" i="2"/>
  <c r="N456" i="2"/>
  <c r="O456" i="2" s="1"/>
  <c r="P456" i="2" s="1"/>
  <c r="AC422" i="27"/>
  <c r="N422" i="27" s="1"/>
  <c r="AC422" i="26"/>
  <c r="N422" i="26" s="1"/>
  <c r="AC422" i="22"/>
  <c r="N422" i="22" s="1"/>
  <c r="AC422" i="20"/>
  <c r="N422" i="20" s="1"/>
  <c r="AC422" i="18"/>
  <c r="N422" i="18" s="1"/>
  <c r="AC422" i="23"/>
  <c r="N422" i="23" s="1"/>
  <c r="AC422" i="25"/>
  <c r="N422" i="25" s="1"/>
  <c r="AC422" i="24"/>
  <c r="N422" i="24" s="1"/>
  <c r="AC422" i="21"/>
  <c r="N422" i="21" s="1"/>
  <c r="AC422" i="19"/>
  <c r="N422" i="19" s="1"/>
  <c r="AC422" i="17"/>
  <c r="N422" i="17" s="1"/>
  <c r="R471" i="2"/>
  <c r="C477" i="2"/>
  <c r="AC422" i="1"/>
  <c r="N422" i="1" s="1"/>
  <c r="L471" i="2"/>
  <c r="F471" i="2"/>
  <c r="Q471" i="2" s="1"/>
  <c r="J471" i="2"/>
  <c r="N471" i="2"/>
  <c r="O471" i="2" s="1"/>
  <c r="P471" i="2" s="1"/>
  <c r="K471" i="2"/>
  <c r="H471" i="2"/>
  <c r="I471" i="2"/>
  <c r="G471" i="2"/>
  <c r="C472" i="2"/>
  <c r="M471" i="2"/>
  <c r="AC417" i="27"/>
  <c r="N417" i="27" s="1"/>
  <c r="AC417" i="25"/>
  <c r="N417" i="25" s="1"/>
  <c r="AC417" i="23"/>
  <c r="N417" i="23" s="1"/>
  <c r="AC417" i="24"/>
  <c r="N417" i="24" s="1"/>
  <c r="AC417" i="22"/>
  <c r="N417" i="22" s="1"/>
  <c r="AC417" i="26"/>
  <c r="N417" i="26" s="1"/>
  <c r="AC417" i="21"/>
  <c r="N417" i="21" s="1"/>
  <c r="AC417" i="19"/>
  <c r="N417" i="19" s="1"/>
  <c r="AC417" i="20"/>
  <c r="N417" i="20" s="1"/>
  <c r="AC417" i="18"/>
  <c r="N417" i="18" s="1"/>
  <c r="AC417" i="17"/>
  <c r="N417" i="17" s="1"/>
  <c r="AC417" i="1"/>
  <c r="N417" i="1" s="1"/>
  <c r="R466" i="2"/>
  <c r="I466" i="2"/>
  <c r="J466" i="2"/>
  <c r="K466" i="2"/>
  <c r="M466" i="2"/>
  <c r="G466" i="2"/>
  <c r="L466" i="2"/>
  <c r="F466" i="2"/>
  <c r="Q466" i="2" s="1"/>
  <c r="C467" i="2"/>
  <c r="H466" i="2"/>
  <c r="N466" i="2"/>
  <c r="O466" i="2" s="1"/>
  <c r="P466" i="2" s="1"/>
  <c r="D461" i="2"/>
  <c r="Y121" i="2"/>
  <c r="Z120" i="2"/>
  <c r="AB121" i="2"/>
  <c r="AP120" i="2"/>
  <c r="AR120" i="2"/>
  <c r="AQ121" i="2"/>
  <c r="X407" i="27"/>
  <c r="M407" i="27" s="1"/>
  <c r="B407" i="27" s="1"/>
  <c r="C407" i="27" s="1"/>
  <c r="X407" i="26"/>
  <c r="M407" i="26" s="1"/>
  <c r="B407" i="26" s="1"/>
  <c r="C407" i="26" s="1"/>
  <c r="X407" i="25"/>
  <c r="M407" i="25" s="1"/>
  <c r="B407" i="25" s="1"/>
  <c r="C407" i="25" s="1"/>
  <c r="X407" i="24"/>
  <c r="M407" i="24" s="1"/>
  <c r="B407" i="24" s="1"/>
  <c r="C407" i="24" s="1"/>
  <c r="X407" i="23"/>
  <c r="M407" i="23" s="1"/>
  <c r="B407" i="23" s="1"/>
  <c r="C407" i="23" s="1"/>
  <c r="X407" i="20"/>
  <c r="M407" i="20" s="1"/>
  <c r="B407" i="20" s="1"/>
  <c r="C407" i="20" s="1"/>
  <c r="X407" i="19"/>
  <c r="M407" i="19" s="1"/>
  <c r="B407" i="19" s="1"/>
  <c r="C407" i="19" s="1"/>
  <c r="X407" i="21"/>
  <c r="M407" i="21" s="1"/>
  <c r="B407" i="21" s="1"/>
  <c r="C407" i="21" s="1"/>
  <c r="X407" i="18"/>
  <c r="M407" i="18" s="1"/>
  <c r="B407" i="18" s="1"/>
  <c r="C407" i="18" s="1"/>
  <c r="X407" i="22"/>
  <c r="M407" i="22" s="1"/>
  <c r="B407" i="22" s="1"/>
  <c r="C407" i="22" s="1"/>
  <c r="X407" i="17"/>
  <c r="M407" i="17" s="1"/>
  <c r="B407" i="17" s="1"/>
  <c r="C407" i="17" s="1"/>
  <c r="X407" i="1"/>
  <c r="M407" i="1" s="1"/>
  <c r="B407" i="1" s="1"/>
  <c r="C407" i="1" s="1"/>
  <c r="X411" i="27"/>
  <c r="M411" i="27" s="1"/>
  <c r="B411" i="27" s="1"/>
  <c r="C411" i="27" s="1"/>
  <c r="X411" i="26"/>
  <c r="M411" i="26" s="1"/>
  <c r="B411" i="26" s="1"/>
  <c r="C411" i="26" s="1"/>
  <c r="X411" i="23"/>
  <c r="M411" i="23" s="1"/>
  <c r="B411" i="23" s="1"/>
  <c r="C411" i="23" s="1"/>
  <c r="X411" i="25"/>
  <c r="M411" i="25" s="1"/>
  <c r="B411" i="25" s="1"/>
  <c r="C411" i="25" s="1"/>
  <c r="X411" i="24"/>
  <c r="M411" i="24" s="1"/>
  <c r="B411" i="24" s="1"/>
  <c r="C411" i="24" s="1"/>
  <c r="X411" i="21"/>
  <c r="M411" i="21" s="1"/>
  <c r="B411" i="21" s="1"/>
  <c r="C411" i="21" s="1"/>
  <c r="X411" i="22"/>
  <c r="M411" i="22" s="1"/>
  <c r="B411" i="22" s="1"/>
  <c r="C411" i="22" s="1"/>
  <c r="X411" i="20"/>
  <c r="M411" i="20" s="1"/>
  <c r="B411" i="20" s="1"/>
  <c r="C411" i="20" s="1"/>
  <c r="X411" i="17"/>
  <c r="M411" i="17" s="1"/>
  <c r="B411" i="17" s="1"/>
  <c r="C411" i="17" s="1"/>
  <c r="X411" i="19"/>
  <c r="M411" i="19" s="1"/>
  <c r="B411" i="19" s="1"/>
  <c r="C411" i="19" s="1"/>
  <c r="X411" i="18"/>
  <c r="M411" i="18" s="1"/>
  <c r="B411" i="18" s="1"/>
  <c r="C411" i="18" s="1"/>
  <c r="X411" i="1"/>
  <c r="M411" i="1" s="1"/>
  <c r="B411" i="1" s="1"/>
  <c r="C411" i="1" s="1"/>
  <c r="X412" i="27"/>
  <c r="M412" i="27" s="1"/>
  <c r="B412" i="27" s="1"/>
  <c r="C412" i="27" s="1"/>
  <c r="X412" i="26"/>
  <c r="M412" i="26" s="1"/>
  <c r="B412" i="26" s="1"/>
  <c r="C412" i="26" s="1"/>
  <c r="X412" i="23"/>
  <c r="M412" i="23" s="1"/>
  <c r="B412" i="23" s="1"/>
  <c r="C412" i="23" s="1"/>
  <c r="X412" i="25"/>
  <c r="M412" i="25" s="1"/>
  <c r="B412" i="25" s="1"/>
  <c r="C412" i="25" s="1"/>
  <c r="X412" i="24"/>
  <c r="M412" i="24" s="1"/>
  <c r="B412" i="24" s="1"/>
  <c r="C412" i="24" s="1"/>
  <c r="X412" i="21"/>
  <c r="M412" i="21" s="1"/>
  <c r="B412" i="21" s="1"/>
  <c r="C412" i="21" s="1"/>
  <c r="X412" i="22"/>
  <c r="M412" i="22" s="1"/>
  <c r="B412" i="22" s="1"/>
  <c r="C412" i="22" s="1"/>
  <c r="X412" i="20"/>
  <c r="M412" i="20" s="1"/>
  <c r="B412" i="20" s="1"/>
  <c r="C412" i="20" s="1"/>
  <c r="X412" i="17"/>
  <c r="M412" i="17" s="1"/>
  <c r="B412" i="17" s="1"/>
  <c r="C412" i="17" s="1"/>
  <c r="X412" i="19"/>
  <c r="M412" i="19" s="1"/>
  <c r="B412" i="19" s="1"/>
  <c r="C412" i="19" s="1"/>
  <c r="X412" i="18"/>
  <c r="M412" i="18" s="1"/>
  <c r="B412" i="18" s="1"/>
  <c r="C412" i="18" s="1"/>
  <c r="X412" i="1"/>
  <c r="M412" i="1" s="1"/>
  <c r="B412" i="1" s="1"/>
  <c r="C412" i="1" s="1"/>
  <c r="X396" i="26"/>
  <c r="M396" i="26" s="1"/>
  <c r="B396" i="26" s="1"/>
  <c r="C396" i="26" s="1"/>
  <c r="X396" i="27"/>
  <c r="M396" i="27" s="1"/>
  <c r="B396" i="27" s="1"/>
  <c r="C396" i="27" s="1"/>
  <c r="X396" i="24"/>
  <c r="M396" i="24" s="1"/>
  <c r="B396" i="24" s="1"/>
  <c r="C396" i="24" s="1"/>
  <c r="X396" i="25"/>
  <c r="M396" i="25" s="1"/>
  <c r="B396" i="25" s="1"/>
  <c r="C396" i="25" s="1"/>
  <c r="X396" i="21"/>
  <c r="M396" i="21" s="1"/>
  <c r="B396" i="21" s="1"/>
  <c r="C396" i="21" s="1"/>
  <c r="X396" i="23"/>
  <c r="M396" i="23" s="1"/>
  <c r="B396" i="23" s="1"/>
  <c r="C396" i="23" s="1"/>
  <c r="X396" i="22"/>
  <c r="M396" i="22" s="1"/>
  <c r="B396" i="22" s="1"/>
  <c r="C396" i="22" s="1"/>
  <c r="X396" i="19"/>
  <c r="M396" i="19" s="1"/>
  <c r="B396" i="19" s="1"/>
  <c r="C396" i="19" s="1"/>
  <c r="X396" i="17"/>
  <c r="M396" i="17" s="1"/>
  <c r="B396" i="17" s="1"/>
  <c r="C396" i="17" s="1"/>
  <c r="X396" i="20"/>
  <c r="M396" i="20" s="1"/>
  <c r="B396" i="20" s="1"/>
  <c r="C396" i="20" s="1"/>
  <c r="X396" i="18"/>
  <c r="M396" i="18" s="1"/>
  <c r="B396" i="18" s="1"/>
  <c r="C396" i="18" s="1"/>
  <c r="X396" i="1"/>
  <c r="M396" i="1" s="1"/>
  <c r="B396" i="1" s="1"/>
  <c r="C396" i="1" s="1"/>
  <c r="M410" i="18"/>
  <c r="B410" i="18" s="1"/>
  <c r="C410" i="18" s="1"/>
  <c r="M410" i="24"/>
  <c r="B410" i="24" s="1"/>
  <c r="C410" i="24" s="1"/>
  <c r="M410" i="23"/>
  <c r="B410" i="23" s="1"/>
  <c r="C410" i="23" s="1"/>
  <c r="M410" i="17"/>
  <c r="B410" i="17" s="1"/>
  <c r="C410" i="17" s="1"/>
  <c r="M410" i="20"/>
  <c r="B410" i="20" s="1"/>
  <c r="C410" i="20" s="1"/>
  <c r="M410" i="25"/>
  <c r="B410" i="25" s="1"/>
  <c r="C410" i="25" s="1"/>
  <c r="X416" i="27"/>
  <c r="X416" i="26"/>
  <c r="X416" i="25"/>
  <c r="X416" i="23"/>
  <c r="X416" i="24"/>
  <c r="X416" i="20"/>
  <c r="X416" i="21"/>
  <c r="X416" i="22"/>
  <c r="X416" i="18"/>
  <c r="X416" i="17"/>
  <c r="X416" i="19"/>
  <c r="X416" i="1"/>
  <c r="M410" i="21"/>
  <c r="B410" i="21" s="1"/>
  <c r="C410" i="21" s="1"/>
  <c r="M410" i="26"/>
  <c r="B410" i="26" s="1"/>
  <c r="C410" i="26" s="1"/>
  <c r="M410" i="27"/>
  <c r="B410" i="27" s="1"/>
  <c r="C410" i="27" s="1"/>
  <c r="M410" i="1"/>
  <c r="B410" i="1" s="1"/>
  <c r="C410" i="1" s="1"/>
  <c r="M410" i="19"/>
  <c r="B410" i="19" s="1"/>
  <c r="C410" i="19" s="1"/>
  <c r="M410" i="22"/>
  <c r="B410" i="22" s="1"/>
  <c r="C410" i="22" s="1"/>
  <c r="AO127" i="2"/>
  <c r="D467" i="2" l="1"/>
  <c r="X128" i="2"/>
  <c r="AT121" i="2"/>
  <c r="AR122" i="2"/>
  <c r="F392" i="27"/>
  <c r="K392" i="27" s="1"/>
  <c r="F392" i="1"/>
  <c r="K392" i="1" s="1"/>
  <c r="AC423" i="26"/>
  <c r="N423" i="26" s="1"/>
  <c r="AC423" i="27"/>
  <c r="N423" i="27" s="1"/>
  <c r="AC423" i="24"/>
  <c r="N423" i="24" s="1"/>
  <c r="AC423" i="23"/>
  <c r="N423" i="23" s="1"/>
  <c r="AC423" i="22"/>
  <c r="N423" i="22" s="1"/>
  <c r="AC423" i="25"/>
  <c r="N423" i="25" s="1"/>
  <c r="AC423" i="20"/>
  <c r="N423" i="20" s="1"/>
  <c r="AC423" i="21"/>
  <c r="N423" i="21" s="1"/>
  <c r="AC423" i="18"/>
  <c r="N423" i="18" s="1"/>
  <c r="AC423" i="17"/>
  <c r="N423" i="17" s="1"/>
  <c r="AC423" i="19"/>
  <c r="N423" i="19" s="1"/>
  <c r="AC423" i="1"/>
  <c r="N423" i="1" s="1"/>
  <c r="R472" i="2"/>
  <c r="H472" i="2"/>
  <c r="F472" i="2"/>
  <c r="Q472" i="2" s="1"/>
  <c r="M472" i="2"/>
  <c r="K472" i="2"/>
  <c r="I472" i="2"/>
  <c r="G472" i="2"/>
  <c r="C473" i="2"/>
  <c r="L472" i="2"/>
  <c r="N472" i="2"/>
  <c r="O472" i="2" s="1"/>
  <c r="P472" i="2" s="1"/>
  <c r="J472" i="2"/>
  <c r="AC408" i="27"/>
  <c r="N408" i="27" s="1"/>
  <c r="AC408" i="26"/>
  <c r="N408" i="26" s="1"/>
  <c r="AC408" i="25"/>
  <c r="N408" i="25" s="1"/>
  <c r="AC408" i="21"/>
  <c r="N408" i="21" s="1"/>
  <c r="AC408" i="19"/>
  <c r="N408" i="19" s="1"/>
  <c r="AC408" i="17"/>
  <c r="N408" i="17" s="1"/>
  <c r="AC408" i="23"/>
  <c r="N408" i="23" s="1"/>
  <c r="AC408" i="22"/>
  <c r="N408" i="22" s="1"/>
  <c r="AC408" i="24"/>
  <c r="N408" i="24" s="1"/>
  <c r="AC408" i="20"/>
  <c r="N408" i="20" s="1"/>
  <c r="AC408" i="18"/>
  <c r="N408" i="18" s="1"/>
  <c r="AC408" i="1"/>
  <c r="N408" i="1" s="1"/>
  <c r="R457" i="2"/>
  <c r="K457" i="2"/>
  <c r="L457" i="2"/>
  <c r="M457" i="2"/>
  <c r="G457" i="2"/>
  <c r="H457" i="2"/>
  <c r="I457" i="2"/>
  <c r="C458" i="2"/>
  <c r="J457" i="2"/>
  <c r="N457" i="2"/>
  <c r="O457" i="2" s="1"/>
  <c r="P457" i="2" s="1"/>
  <c r="F457" i="2"/>
  <c r="Q457" i="2" s="1"/>
  <c r="D457" i="2"/>
  <c r="D472" i="2"/>
  <c r="D478" i="2" s="1"/>
  <c r="Q446" i="2"/>
  <c r="G446" i="2"/>
  <c r="H446" i="2" s="1"/>
  <c r="I446" i="2" s="1"/>
  <c r="J446" i="2" s="1"/>
  <c r="K446" i="2" s="1"/>
  <c r="M446" i="2" s="1"/>
  <c r="N446" i="2" s="1"/>
  <c r="O446" i="2" s="1"/>
  <c r="P446" i="2" s="1"/>
  <c r="F452" i="2"/>
  <c r="AC403" i="26"/>
  <c r="N403" i="26" s="1"/>
  <c r="AC403" i="24"/>
  <c r="N403" i="24" s="1"/>
  <c r="AC403" i="27"/>
  <c r="N403" i="27" s="1"/>
  <c r="AC403" i="25"/>
  <c r="N403" i="25" s="1"/>
  <c r="AC403" i="23"/>
  <c r="N403" i="23" s="1"/>
  <c r="AC403" i="22"/>
  <c r="N403" i="22" s="1"/>
  <c r="AC403" i="21"/>
  <c r="N403" i="21" s="1"/>
  <c r="AC403" i="20"/>
  <c r="N403" i="20" s="1"/>
  <c r="AC403" i="19"/>
  <c r="N403" i="19" s="1"/>
  <c r="AC403" i="18"/>
  <c r="N403" i="18" s="1"/>
  <c r="AC403" i="17"/>
  <c r="N403" i="17" s="1"/>
  <c r="AC403" i="1"/>
  <c r="N403" i="1" s="1"/>
  <c r="R452" i="2"/>
  <c r="AC418" i="22"/>
  <c r="N418" i="22" s="1"/>
  <c r="AC418" i="20"/>
  <c r="N418" i="20" s="1"/>
  <c r="AC418" i="18"/>
  <c r="N418" i="18" s="1"/>
  <c r="AC418" i="25"/>
  <c r="N418" i="25" s="1"/>
  <c r="AC418" i="27"/>
  <c r="N418" i="27" s="1"/>
  <c r="AC418" i="26"/>
  <c r="N418" i="26" s="1"/>
  <c r="AC418" i="23"/>
  <c r="N418" i="23" s="1"/>
  <c r="AC418" i="21"/>
  <c r="N418" i="21" s="1"/>
  <c r="AC418" i="24"/>
  <c r="N418" i="24" s="1"/>
  <c r="AC418" i="19"/>
  <c r="N418" i="19" s="1"/>
  <c r="AC418" i="17"/>
  <c r="N418" i="17" s="1"/>
  <c r="R467" i="2"/>
  <c r="AC418" i="1"/>
  <c r="N418" i="1" s="1"/>
  <c r="K467" i="2"/>
  <c r="H467" i="2"/>
  <c r="M467" i="2"/>
  <c r="J467" i="2"/>
  <c r="L467" i="2"/>
  <c r="G467" i="2"/>
  <c r="C468" i="2"/>
  <c r="I467" i="2"/>
  <c r="N467" i="2"/>
  <c r="O467" i="2" s="1"/>
  <c r="P467" i="2" s="1"/>
  <c r="F467" i="2"/>
  <c r="Q467" i="2" s="1"/>
  <c r="K477" i="2"/>
  <c r="AC428" i="21"/>
  <c r="N428" i="21" s="1"/>
  <c r="AC428" i="19"/>
  <c r="N428" i="19" s="1"/>
  <c r="AC428" i="17"/>
  <c r="N428" i="17" s="1"/>
  <c r="AC428" i="27"/>
  <c r="N428" i="27" s="1"/>
  <c r="AC428" i="26"/>
  <c r="N428" i="26" s="1"/>
  <c r="AC428" i="25"/>
  <c r="N428" i="25" s="1"/>
  <c r="AC428" i="23"/>
  <c r="N428" i="23" s="1"/>
  <c r="AC428" i="22"/>
  <c r="N428" i="22" s="1"/>
  <c r="AC428" i="24"/>
  <c r="N428" i="24" s="1"/>
  <c r="AC428" i="20"/>
  <c r="N428" i="20" s="1"/>
  <c r="AC428" i="18"/>
  <c r="N428" i="18" s="1"/>
  <c r="AC428" i="1"/>
  <c r="N428" i="1" s="1"/>
  <c r="R477" i="2"/>
  <c r="C478" i="2"/>
  <c r="I477" i="2"/>
  <c r="N477" i="2"/>
  <c r="O477" i="2" s="1"/>
  <c r="P477" i="2" s="1"/>
  <c r="F477" i="2"/>
  <c r="Q477" i="2" s="1"/>
  <c r="M477" i="2"/>
  <c r="J477" i="2"/>
  <c r="H477" i="2"/>
  <c r="C483" i="2"/>
  <c r="G477" i="2"/>
  <c r="L477" i="2"/>
  <c r="AC413" i="27"/>
  <c r="N413" i="27" s="1"/>
  <c r="AC413" i="26"/>
  <c r="N413" i="26" s="1"/>
  <c r="AC413" i="25"/>
  <c r="N413" i="25" s="1"/>
  <c r="AC413" i="23"/>
  <c r="N413" i="23" s="1"/>
  <c r="AC413" i="24"/>
  <c r="N413" i="24" s="1"/>
  <c r="AC413" i="22"/>
  <c r="N413" i="22" s="1"/>
  <c r="AC413" i="20"/>
  <c r="N413" i="20" s="1"/>
  <c r="AC413" i="21"/>
  <c r="N413" i="21" s="1"/>
  <c r="AC413" i="19"/>
  <c r="N413" i="19" s="1"/>
  <c r="AC413" i="18"/>
  <c r="N413" i="18" s="1"/>
  <c r="AC413" i="17"/>
  <c r="N413" i="17" s="1"/>
  <c r="AC413" i="1"/>
  <c r="N413" i="1" s="1"/>
  <c r="R462" i="2"/>
  <c r="N462" i="2"/>
  <c r="O462" i="2" s="1"/>
  <c r="P462" i="2" s="1"/>
  <c r="G462" i="2"/>
  <c r="C463" i="2"/>
  <c r="K462" i="2"/>
  <c r="M462" i="2"/>
  <c r="J462" i="2"/>
  <c r="L462" i="2"/>
  <c r="I462" i="2"/>
  <c r="F462" i="2"/>
  <c r="Q462" i="2" s="1"/>
  <c r="H462" i="2"/>
  <c r="D446" i="2"/>
  <c r="X391" i="26"/>
  <c r="M391" i="26" s="1"/>
  <c r="B391" i="26" s="1"/>
  <c r="C391" i="26" s="1"/>
  <c r="X391" i="21"/>
  <c r="M391" i="21" s="1"/>
  <c r="B391" i="21" s="1"/>
  <c r="C391" i="21" s="1"/>
  <c r="X391" i="22"/>
  <c r="M391" i="22" s="1"/>
  <c r="B391" i="22" s="1"/>
  <c r="C391" i="22" s="1"/>
  <c r="AA121" i="2"/>
  <c r="E392" i="22"/>
  <c r="E392" i="1"/>
  <c r="X391" i="27"/>
  <c r="M391" i="27" s="1"/>
  <c r="B391" i="27" s="1"/>
  <c r="C391" i="27" s="1"/>
  <c r="X391" i="25"/>
  <c r="M391" i="25" s="1"/>
  <c r="B391" i="25" s="1"/>
  <c r="C391" i="25" s="1"/>
  <c r="X391" i="17"/>
  <c r="M391" i="17" s="1"/>
  <c r="B391" i="17" s="1"/>
  <c r="C391" i="17" s="1"/>
  <c r="X391" i="24"/>
  <c r="M391" i="24" s="1"/>
  <c r="B391" i="24" s="1"/>
  <c r="C391" i="24" s="1"/>
  <c r="X391" i="20"/>
  <c r="M391" i="20" s="1"/>
  <c r="B391" i="20" s="1"/>
  <c r="C391" i="20" s="1"/>
  <c r="X391" i="18"/>
  <c r="M391" i="18" s="1"/>
  <c r="B391" i="18" s="1"/>
  <c r="C391" i="18" s="1"/>
  <c r="X391" i="23"/>
  <c r="M391" i="23" s="1"/>
  <c r="B391" i="23" s="1"/>
  <c r="C391" i="23" s="1"/>
  <c r="X391" i="19"/>
  <c r="M391" i="19" s="1"/>
  <c r="B391" i="19" s="1"/>
  <c r="C391" i="19" s="1"/>
  <c r="X391" i="1"/>
  <c r="M391" i="1" s="1"/>
  <c r="B391" i="1" s="1"/>
  <c r="C391" i="1" s="1"/>
  <c r="AS121" i="2"/>
  <c r="F392" i="17"/>
  <c r="K392" i="17" s="1"/>
  <c r="F392" i="19"/>
  <c r="K392" i="19" s="1"/>
  <c r="AP121" i="2"/>
  <c r="F392" i="21"/>
  <c r="K392" i="21" s="1"/>
  <c r="E392" i="21"/>
  <c r="AU121" i="2"/>
  <c r="Z121" i="2"/>
  <c r="D477" i="2"/>
  <c r="D483" i="2" s="1"/>
  <c r="E392" i="26"/>
  <c r="X418" i="27"/>
  <c r="M418" i="27" s="1"/>
  <c r="B418" i="27" s="1"/>
  <c r="C418" i="27" s="1"/>
  <c r="X418" i="26"/>
  <c r="M418" i="26" s="1"/>
  <c r="B418" i="26" s="1"/>
  <c r="C418" i="26" s="1"/>
  <c r="X418" i="25"/>
  <c r="M418" i="25" s="1"/>
  <c r="B418" i="25" s="1"/>
  <c r="C418" i="25" s="1"/>
  <c r="X418" i="24"/>
  <c r="M418" i="24" s="1"/>
  <c r="B418" i="24" s="1"/>
  <c r="C418" i="24" s="1"/>
  <c r="X418" i="21"/>
  <c r="M418" i="21" s="1"/>
  <c r="B418" i="21" s="1"/>
  <c r="C418" i="21" s="1"/>
  <c r="X418" i="22"/>
  <c r="M418" i="22" s="1"/>
  <c r="B418" i="22" s="1"/>
  <c r="C418" i="22" s="1"/>
  <c r="X418" i="20"/>
  <c r="M418" i="20" s="1"/>
  <c r="B418" i="20" s="1"/>
  <c r="C418" i="20" s="1"/>
  <c r="X418" i="17"/>
  <c r="M418" i="17" s="1"/>
  <c r="B418" i="17" s="1"/>
  <c r="C418" i="17" s="1"/>
  <c r="X418" i="23"/>
  <c r="M418" i="23" s="1"/>
  <c r="B418" i="23" s="1"/>
  <c r="C418" i="23" s="1"/>
  <c r="X418" i="19"/>
  <c r="M418" i="19" s="1"/>
  <c r="B418" i="19" s="1"/>
  <c r="C418" i="19" s="1"/>
  <c r="X418" i="18"/>
  <c r="M418" i="18" s="1"/>
  <c r="B418" i="18" s="1"/>
  <c r="C418" i="18" s="1"/>
  <c r="X418" i="1"/>
  <c r="M418" i="1" s="1"/>
  <c r="B418" i="1" s="1"/>
  <c r="C418" i="1" s="1"/>
  <c r="X417" i="27"/>
  <c r="M417" i="27" s="1"/>
  <c r="B417" i="27" s="1"/>
  <c r="C417" i="27" s="1"/>
  <c r="X417" i="26"/>
  <c r="M417" i="26" s="1"/>
  <c r="B417" i="26" s="1"/>
  <c r="C417" i="26" s="1"/>
  <c r="X417" i="25"/>
  <c r="M417" i="25" s="1"/>
  <c r="B417" i="25" s="1"/>
  <c r="C417" i="25" s="1"/>
  <c r="X417" i="24"/>
  <c r="M417" i="24" s="1"/>
  <c r="B417" i="24" s="1"/>
  <c r="C417" i="24" s="1"/>
  <c r="X417" i="21"/>
  <c r="M417" i="21" s="1"/>
  <c r="B417" i="21" s="1"/>
  <c r="C417" i="21" s="1"/>
  <c r="X417" i="22"/>
  <c r="M417" i="22" s="1"/>
  <c r="B417" i="22" s="1"/>
  <c r="C417" i="22" s="1"/>
  <c r="X417" i="20"/>
  <c r="M417" i="20" s="1"/>
  <c r="B417" i="20" s="1"/>
  <c r="C417" i="20" s="1"/>
  <c r="X417" i="17"/>
  <c r="M417" i="17" s="1"/>
  <c r="B417" i="17" s="1"/>
  <c r="C417" i="17" s="1"/>
  <c r="X417" i="23"/>
  <c r="M417" i="23" s="1"/>
  <c r="B417" i="23" s="1"/>
  <c r="C417" i="23" s="1"/>
  <c r="X417" i="19"/>
  <c r="M417" i="19" s="1"/>
  <c r="B417" i="19" s="1"/>
  <c r="C417" i="19" s="1"/>
  <c r="X417" i="18"/>
  <c r="M417" i="18" s="1"/>
  <c r="B417" i="18" s="1"/>
  <c r="C417" i="18" s="1"/>
  <c r="X417" i="1"/>
  <c r="M417" i="1" s="1"/>
  <c r="B417" i="1" s="1"/>
  <c r="C417" i="1" s="1"/>
  <c r="X402" i="27"/>
  <c r="M402" i="27" s="1"/>
  <c r="B402" i="27" s="1"/>
  <c r="C402" i="27" s="1"/>
  <c r="X402" i="26"/>
  <c r="M402" i="26" s="1"/>
  <c r="B402" i="26" s="1"/>
  <c r="C402" i="26" s="1"/>
  <c r="X402" i="25"/>
  <c r="M402" i="25" s="1"/>
  <c r="B402" i="25" s="1"/>
  <c r="C402" i="25" s="1"/>
  <c r="X402" i="24"/>
  <c r="M402" i="24" s="1"/>
  <c r="B402" i="24" s="1"/>
  <c r="C402" i="24" s="1"/>
  <c r="X402" i="23"/>
  <c r="M402" i="23" s="1"/>
  <c r="B402" i="23" s="1"/>
  <c r="C402" i="23" s="1"/>
  <c r="X402" i="22"/>
  <c r="M402" i="22" s="1"/>
  <c r="B402" i="22" s="1"/>
  <c r="C402" i="22" s="1"/>
  <c r="X402" i="19"/>
  <c r="M402" i="19" s="1"/>
  <c r="B402" i="19" s="1"/>
  <c r="C402" i="19" s="1"/>
  <c r="X402" i="21"/>
  <c r="M402" i="21" s="1"/>
  <c r="B402" i="21" s="1"/>
  <c r="C402" i="21" s="1"/>
  <c r="X402" i="18"/>
  <c r="M402" i="18" s="1"/>
  <c r="B402" i="18" s="1"/>
  <c r="C402" i="18" s="1"/>
  <c r="X402" i="20"/>
  <c r="M402" i="20" s="1"/>
  <c r="B402" i="20" s="1"/>
  <c r="C402" i="20" s="1"/>
  <c r="X402" i="17"/>
  <c r="M402" i="17" s="1"/>
  <c r="B402" i="17" s="1"/>
  <c r="C402" i="17" s="1"/>
  <c r="X402" i="1"/>
  <c r="M402" i="1" s="1"/>
  <c r="B402" i="1" s="1"/>
  <c r="C402" i="1" s="1"/>
  <c r="X413" i="27"/>
  <c r="M413" i="27" s="1"/>
  <c r="B413" i="27" s="1"/>
  <c r="C413" i="27" s="1"/>
  <c r="X413" i="26"/>
  <c r="M413" i="26" s="1"/>
  <c r="B413" i="26" s="1"/>
  <c r="C413" i="26" s="1"/>
  <c r="X413" i="23"/>
  <c r="M413" i="23" s="1"/>
  <c r="B413" i="23" s="1"/>
  <c r="C413" i="23" s="1"/>
  <c r="X413" i="25"/>
  <c r="M413" i="25" s="1"/>
  <c r="B413" i="25" s="1"/>
  <c r="C413" i="25" s="1"/>
  <c r="X413" i="24"/>
  <c r="M413" i="24" s="1"/>
  <c r="B413" i="24" s="1"/>
  <c r="C413" i="24" s="1"/>
  <c r="X413" i="21"/>
  <c r="M413" i="21" s="1"/>
  <c r="B413" i="21" s="1"/>
  <c r="C413" i="21" s="1"/>
  <c r="X413" i="22"/>
  <c r="M413" i="22" s="1"/>
  <c r="B413" i="22" s="1"/>
  <c r="C413" i="22" s="1"/>
  <c r="X413" i="20"/>
  <c r="M413" i="20" s="1"/>
  <c r="B413" i="20" s="1"/>
  <c r="C413" i="20" s="1"/>
  <c r="X413" i="17"/>
  <c r="M413" i="17" s="1"/>
  <c r="B413" i="17" s="1"/>
  <c r="C413" i="17" s="1"/>
  <c r="X413" i="19"/>
  <c r="M413" i="19" s="1"/>
  <c r="B413" i="19" s="1"/>
  <c r="C413" i="19" s="1"/>
  <c r="X413" i="18"/>
  <c r="M413" i="18" s="1"/>
  <c r="B413" i="18" s="1"/>
  <c r="C413" i="18" s="1"/>
  <c r="X413" i="1"/>
  <c r="M413" i="1" s="1"/>
  <c r="B413" i="1" s="1"/>
  <c r="C413" i="1" s="1"/>
  <c r="M416" i="18"/>
  <c r="B416" i="18" s="1"/>
  <c r="C416" i="18" s="1"/>
  <c r="M416" i="24"/>
  <c r="B416" i="24" s="1"/>
  <c r="C416" i="24" s="1"/>
  <c r="M416" i="27"/>
  <c r="B416" i="27" s="1"/>
  <c r="C416" i="27" s="1"/>
  <c r="M416" i="1"/>
  <c r="B416" i="1" s="1"/>
  <c r="C416" i="1" s="1"/>
  <c r="M416" i="22"/>
  <c r="B416" i="22" s="1"/>
  <c r="C416" i="22" s="1"/>
  <c r="M416" i="23"/>
  <c r="B416" i="23" s="1"/>
  <c r="C416" i="23" s="1"/>
  <c r="X422" i="27"/>
  <c r="X422" i="26"/>
  <c r="X422" i="25"/>
  <c r="X422" i="23"/>
  <c r="X422" i="24"/>
  <c r="X422" i="22"/>
  <c r="X422" i="18"/>
  <c r="X422" i="17"/>
  <c r="X422" i="20"/>
  <c r="X422" i="19"/>
  <c r="X422" i="21"/>
  <c r="X422" i="1"/>
  <c r="M416" i="19"/>
  <c r="B416" i="19" s="1"/>
  <c r="C416" i="19" s="1"/>
  <c r="M416" i="21"/>
  <c r="B416" i="21" s="1"/>
  <c r="C416" i="21" s="1"/>
  <c r="M416" i="25"/>
  <c r="B416" i="25" s="1"/>
  <c r="C416" i="25" s="1"/>
  <c r="M416" i="17"/>
  <c r="B416" i="17" s="1"/>
  <c r="C416" i="17" s="1"/>
  <c r="M416" i="20"/>
  <c r="B416" i="20" s="1"/>
  <c r="C416" i="20" s="1"/>
  <c r="M416" i="26"/>
  <c r="B416" i="26" s="1"/>
  <c r="C416" i="26" s="1"/>
  <c r="AO128" i="2"/>
  <c r="K478" i="2" l="1"/>
  <c r="AC429" i="27"/>
  <c r="N429" i="27" s="1"/>
  <c r="AC429" i="26"/>
  <c r="N429" i="26" s="1"/>
  <c r="AC429" i="25"/>
  <c r="N429" i="25" s="1"/>
  <c r="AC429" i="23"/>
  <c r="N429" i="23" s="1"/>
  <c r="AC429" i="24"/>
  <c r="N429" i="24" s="1"/>
  <c r="AC429" i="22"/>
  <c r="N429" i="22" s="1"/>
  <c r="AC429" i="21"/>
  <c r="N429" i="21" s="1"/>
  <c r="AC429" i="20"/>
  <c r="N429" i="20" s="1"/>
  <c r="AC429" i="18"/>
  <c r="N429" i="18" s="1"/>
  <c r="AC429" i="17"/>
  <c r="N429" i="17" s="1"/>
  <c r="AC429" i="19"/>
  <c r="N429" i="19" s="1"/>
  <c r="AC429" i="1"/>
  <c r="N429" i="1" s="1"/>
  <c r="R478" i="2"/>
  <c r="H478" i="2"/>
  <c r="G478" i="2"/>
  <c r="N478" i="2"/>
  <c r="O478" i="2" s="1"/>
  <c r="P478" i="2" s="1"/>
  <c r="I478" i="2"/>
  <c r="F478" i="2"/>
  <c r="Q478" i="2" s="1"/>
  <c r="C479" i="2"/>
  <c r="L478" i="2"/>
  <c r="M478" i="2"/>
  <c r="J478" i="2"/>
  <c r="Q452" i="2"/>
  <c r="G452" i="2"/>
  <c r="H452" i="2" s="1"/>
  <c r="I452" i="2" s="1"/>
  <c r="J452" i="2" s="1"/>
  <c r="K452" i="2" s="1"/>
  <c r="M452" i="2" s="1"/>
  <c r="N452" i="2" s="1"/>
  <c r="O452" i="2" s="1"/>
  <c r="P452" i="2" s="1"/>
  <c r="D463" i="2"/>
  <c r="F458" i="2"/>
  <c r="AC409" i="27"/>
  <c r="N409" i="27" s="1"/>
  <c r="AC409" i="25"/>
  <c r="N409" i="25" s="1"/>
  <c r="AC409" i="23"/>
  <c r="N409" i="23" s="1"/>
  <c r="AC409" i="26"/>
  <c r="N409" i="26" s="1"/>
  <c r="AC409" i="22"/>
  <c r="N409" i="22" s="1"/>
  <c r="AC409" i="21"/>
  <c r="N409" i="21" s="1"/>
  <c r="AC409" i="20"/>
  <c r="N409" i="20" s="1"/>
  <c r="AC409" i="24"/>
  <c r="N409" i="24" s="1"/>
  <c r="AC409" i="19"/>
  <c r="N409" i="19" s="1"/>
  <c r="AC409" i="17"/>
  <c r="N409" i="17" s="1"/>
  <c r="AC409" i="18"/>
  <c r="N409" i="18" s="1"/>
  <c r="AC409" i="1"/>
  <c r="N409" i="1" s="1"/>
  <c r="R458" i="2"/>
  <c r="D484" i="2"/>
  <c r="AC424" i="25"/>
  <c r="N424" i="25" s="1"/>
  <c r="AC424" i="21"/>
  <c r="N424" i="21" s="1"/>
  <c r="AC424" i="19"/>
  <c r="N424" i="19" s="1"/>
  <c r="AC424" i="17"/>
  <c r="N424" i="17" s="1"/>
  <c r="AC424" i="24"/>
  <c r="N424" i="24" s="1"/>
  <c r="AC424" i="26"/>
  <c r="N424" i="26" s="1"/>
  <c r="AC424" i="27"/>
  <c r="N424" i="27" s="1"/>
  <c r="AC424" i="22"/>
  <c r="N424" i="22" s="1"/>
  <c r="AC424" i="23"/>
  <c r="N424" i="23" s="1"/>
  <c r="AC424" i="20"/>
  <c r="N424" i="20" s="1"/>
  <c r="AC424" i="18"/>
  <c r="N424" i="18" s="1"/>
  <c r="AC424" i="1"/>
  <c r="N424" i="1" s="1"/>
  <c r="R473" i="2"/>
  <c r="K473" i="2"/>
  <c r="F473" i="2"/>
  <c r="Q473" i="2" s="1"/>
  <c r="M473" i="2"/>
  <c r="C474" i="2"/>
  <c r="H473" i="2"/>
  <c r="N473" i="2"/>
  <c r="O473" i="2" s="1"/>
  <c r="P473" i="2" s="1"/>
  <c r="G473" i="2"/>
  <c r="L473" i="2"/>
  <c r="I473" i="2"/>
  <c r="J473" i="2"/>
  <c r="AC434" i="22"/>
  <c r="N434" i="22" s="1"/>
  <c r="AC434" i="20"/>
  <c r="N434" i="20" s="1"/>
  <c r="AC434" i="18"/>
  <c r="N434" i="18" s="1"/>
  <c r="AC434" i="27"/>
  <c r="N434" i="27" s="1"/>
  <c r="AC434" i="25"/>
  <c r="N434" i="25" s="1"/>
  <c r="AC434" i="24"/>
  <c r="N434" i="24" s="1"/>
  <c r="AC434" i="26"/>
  <c r="N434" i="26" s="1"/>
  <c r="AC434" i="23"/>
  <c r="N434" i="23" s="1"/>
  <c r="AC434" i="21"/>
  <c r="N434" i="21" s="1"/>
  <c r="AC434" i="19"/>
  <c r="N434" i="19" s="1"/>
  <c r="AC434" i="17"/>
  <c r="N434" i="17" s="1"/>
  <c r="AC434" i="1"/>
  <c r="N434" i="1" s="1"/>
  <c r="R483" i="2"/>
  <c r="G483" i="2"/>
  <c r="N483" i="2"/>
  <c r="O483" i="2" s="1"/>
  <c r="P483" i="2" s="1"/>
  <c r="J483" i="2"/>
  <c r="H483" i="2"/>
  <c r="C489" i="2"/>
  <c r="F483" i="2"/>
  <c r="Q483" i="2" s="1"/>
  <c r="I483" i="2"/>
  <c r="C484" i="2"/>
  <c r="L483" i="2"/>
  <c r="M483" i="2"/>
  <c r="K483" i="2"/>
  <c r="AS122" i="2"/>
  <c r="D473" i="2"/>
  <c r="D479" i="2" s="1"/>
  <c r="D452" i="2"/>
  <c r="AT123" i="2" s="1"/>
  <c r="AP122" i="2"/>
  <c r="X397" i="24"/>
  <c r="M397" i="24" s="1"/>
  <c r="B397" i="24" s="1"/>
  <c r="C397" i="24" s="1"/>
  <c r="X397" i="22"/>
  <c r="M397" i="22" s="1"/>
  <c r="B397" i="22" s="1"/>
  <c r="C397" i="22" s="1"/>
  <c r="X397" i="18"/>
  <c r="M397" i="18" s="1"/>
  <c r="B397" i="18" s="1"/>
  <c r="C397" i="18" s="1"/>
  <c r="E398" i="26"/>
  <c r="E398" i="1"/>
  <c r="F398" i="17"/>
  <c r="K398" i="17" s="1"/>
  <c r="F398" i="25"/>
  <c r="K398" i="25" s="1"/>
  <c r="F398" i="1"/>
  <c r="K398" i="1" s="1"/>
  <c r="E398" i="17"/>
  <c r="AD121" i="2"/>
  <c r="Y123" i="2"/>
  <c r="X397" i="27"/>
  <c r="M397" i="27" s="1"/>
  <c r="B397" i="27" s="1"/>
  <c r="C397" i="27" s="1"/>
  <c r="X397" i="23"/>
  <c r="M397" i="23" s="1"/>
  <c r="B397" i="23" s="1"/>
  <c r="C397" i="23" s="1"/>
  <c r="F398" i="26"/>
  <c r="K398" i="26" s="1"/>
  <c r="F398" i="19"/>
  <c r="K398" i="19" s="1"/>
  <c r="Y122" i="2"/>
  <c r="AD122" i="2"/>
  <c r="AC123" i="2"/>
  <c r="AA123" i="2"/>
  <c r="X397" i="25"/>
  <c r="M397" i="25" s="1"/>
  <c r="B397" i="25" s="1"/>
  <c r="C397" i="25" s="1"/>
  <c r="X397" i="20"/>
  <c r="M397" i="20" s="1"/>
  <c r="B397" i="20" s="1"/>
  <c r="C397" i="20" s="1"/>
  <c r="X397" i="1"/>
  <c r="M397" i="1" s="1"/>
  <c r="B397" i="1" s="1"/>
  <c r="C397" i="1" s="1"/>
  <c r="E398" i="22"/>
  <c r="F398" i="18"/>
  <c r="K398" i="18" s="1"/>
  <c r="E398" i="25"/>
  <c r="F398" i="21"/>
  <c r="K398" i="21" s="1"/>
  <c r="E398" i="23"/>
  <c r="F398" i="24"/>
  <c r="K398" i="24" s="1"/>
  <c r="AQ122" i="2"/>
  <c r="F398" i="23"/>
  <c r="K398" i="23" s="1"/>
  <c r="E398" i="27"/>
  <c r="AC122" i="2"/>
  <c r="Z122" i="2"/>
  <c r="AU122" i="2"/>
  <c r="AB123" i="2"/>
  <c r="X397" i="26"/>
  <c r="M397" i="26" s="1"/>
  <c r="B397" i="26" s="1"/>
  <c r="C397" i="26" s="1"/>
  <c r="X397" i="21"/>
  <c r="M397" i="21" s="1"/>
  <c r="B397" i="21" s="1"/>
  <c r="C397" i="21" s="1"/>
  <c r="X397" i="19"/>
  <c r="M397" i="19" s="1"/>
  <c r="B397" i="19" s="1"/>
  <c r="C397" i="19" s="1"/>
  <c r="E398" i="18"/>
  <c r="F398" i="27"/>
  <c r="K398" i="27" s="1"/>
  <c r="E398" i="19"/>
  <c r="E398" i="20"/>
  <c r="F398" i="22"/>
  <c r="K398" i="22" s="1"/>
  <c r="F398" i="20"/>
  <c r="K398" i="20" s="1"/>
  <c r="AQ123" i="2"/>
  <c r="X397" i="17"/>
  <c r="M397" i="17" s="1"/>
  <c r="B397" i="17" s="1"/>
  <c r="C397" i="17" s="1"/>
  <c r="E398" i="21"/>
  <c r="E398" i="24"/>
  <c r="AC414" i="25"/>
  <c r="N414" i="25" s="1"/>
  <c r="AC414" i="24"/>
  <c r="N414" i="24" s="1"/>
  <c r="AC414" i="22"/>
  <c r="N414" i="22" s="1"/>
  <c r="AC414" i="20"/>
  <c r="N414" i="20" s="1"/>
  <c r="AC414" i="18"/>
  <c r="N414" i="18" s="1"/>
  <c r="AC414" i="27"/>
  <c r="N414" i="27" s="1"/>
  <c r="AC414" i="26"/>
  <c r="N414" i="26" s="1"/>
  <c r="AC414" i="23"/>
  <c r="N414" i="23" s="1"/>
  <c r="AC414" i="19"/>
  <c r="N414" i="19" s="1"/>
  <c r="AC414" i="17"/>
  <c r="N414" i="17" s="1"/>
  <c r="AC414" i="21"/>
  <c r="N414" i="21" s="1"/>
  <c r="AC414" i="1"/>
  <c r="N414" i="1" s="1"/>
  <c r="K463" i="2"/>
  <c r="M463" i="2"/>
  <c r="J463" i="2"/>
  <c r="F463" i="2"/>
  <c r="Q463" i="2" s="1"/>
  <c r="C464" i="2"/>
  <c r="G463" i="2"/>
  <c r="N463" i="2"/>
  <c r="O463" i="2" s="1"/>
  <c r="P463" i="2" s="1"/>
  <c r="I463" i="2"/>
  <c r="L463" i="2"/>
  <c r="H463" i="2"/>
  <c r="R463" i="2"/>
  <c r="AS123" i="2"/>
  <c r="AC419" i="26"/>
  <c r="N419" i="26" s="1"/>
  <c r="AC419" i="24"/>
  <c r="N419" i="24" s="1"/>
  <c r="AC419" i="27"/>
  <c r="N419" i="27" s="1"/>
  <c r="AC419" i="25"/>
  <c r="N419" i="25" s="1"/>
  <c r="AC419" i="23"/>
  <c r="N419" i="23" s="1"/>
  <c r="AC419" i="21"/>
  <c r="N419" i="21" s="1"/>
  <c r="AC419" i="22"/>
  <c r="N419" i="22" s="1"/>
  <c r="AC419" i="20"/>
  <c r="N419" i="20" s="1"/>
  <c r="AC419" i="19"/>
  <c r="N419" i="19" s="1"/>
  <c r="AC419" i="18"/>
  <c r="N419" i="18" s="1"/>
  <c r="AC419" i="17"/>
  <c r="N419" i="17" s="1"/>
  <c r="AC419" i="1"/>
  <c r="N419" i="1" s="1"/>
  <c r="R468" i="2"/>
  <c r="C469" i="2"/>
  <c r="L468" i="2"/>
  <c r="J468" i="2"/>
  <c r="F468" i="2"/>
  <c r="Q468" i="2" s="1"/>
  <c r="M468" i="2"/>
  <c r="N468" i="2"/>
  <c r="O468" i="2" s="1"/>
  <c r="P468" i="2" s="1"/>
  <c r="G468" i="2"/>
  <c r="I468" i="2"/>
  <c r="K468" i="2"/>
  <c r="H468" i="2"/>
  <c r="AT122" i="2"/>
  <c r="X129" i="2"/>
  <c r="D468" i="2"/>
  <c r="D474" i="2" s="1"/>
  <c r="X408" i="27"/>
  <c r="M408" i="27" s="1"/>
  <c r="B408" i="27" s="1"/>
  <c r="C408" i="27" s="1"/>
  <c r="X408" i="26"/>
  <c r="M408" i="26" s="1"/>
  <c r="B408" i="26" s="1"/>
  <c r="C408" i="26" s="1"/>
  <c r="X408" i="25"/>
  <c r="M408" i="25" s="1"/>
  <c r="B408" i="25" s="1"/>
  <c r="C408" i="25" s="1"/>
  <c r="X408" i="24"/>
  <c r="M408" i="24" s="1"/>
  <c r="B408" i="24" s="1"/>
  <c r="C408" i="24" s="1"/>
  <c r="X408" i="23"/>
  <c r="M408" i="23" s="1"/>
  <c r="B408" i="23" s="1"/>
  <c r="C408" i="23" s="1"/>
  <c r="X408" i="20"/>
  <c r="M408" i="20" s="1"/>
  <c r="B408" i="20" s="1"/>
  <c r="C408" i="20" s="1"/>
  <c r="X408" i="19"/>
  <c r="M408" i="19" s="1"/>
  <c r="B408" i="19" s="1"/>
  <c r="C408" i="19" s="1"/>
  <c r="X408" i="22"/>
  <c r="M408" i="22" s="1"/>
  <c r="B408" i="22" s="1"/>
  <c r="C408" i="22" s="1"/>
  <c r="X408" i="21"/>
  <c r="M408" i="21" s="1"/>
  <c r="B408" i="21" s="1"/>
  <c r="C408" i="21" s="1"/>
  <c r="X408" i="18"/>
  <c r="M408" i="18" s="1"/>
  <c r="B408" i="18" s="1"/>
  <c r="C408" i="18" s="1"/>
  <c r="X408" i="17"/>
  <c r="M408" i="17" s="1"/>
  <c r="B408" i="17" s="1"/>
  <c r="C408" i="17" s="1"/>
  <c r="X408" i="1"/>
  <c r="M408" i="1" s="1"/>
  <c r="B408" i="1" s="1"/>
  <c r="C408" i="1" s="1"/>
  <c r="X423" i="26"/>
  <c r="M423" i="26" s="1"/>
  <c r="B423" i="26" s="1"/>
  <c r="C423" i="26" s="1"/>
  <c r="X423" i="27"/>
  <c r="M423" i="27" s="1"/>
  <c r="B423" i="27" s="1"/>
  <c r="C423" i="27" s="1"/>
  <c r="X423" i="24"/>
  <c r="M423" i="24" s="1"/>
  <c r="B423" i="24" s="1"/>
  <c r="C423" i="24" s="1"/>
  <c r="X423" i="25"/>
  <c r="M423" i="25" s="1"/>
  <c r="B423" i="25" s="1"/>
  <c r="C423" i="25" s="1"/>
  <c r="X423" i="22"/>
  <c r="M423" i="22" s="1"/>
  <c r="B423" i="22" s="1"/>
  <c r="C423" i="22" s="1"/>
  <c r="X423" i="23"/>
  <c r="M423" i="23" s="1"/>
  <c r="B423" i="23" s="1"/>
  <c r="C423" i="23" s="1"/>
  <c r="X423" i="19"/>
  <c r="M423" i="19" s="1"/>
  <c r="B423" i="19" s="1"/>
  <c r="C423" i="19" s="1"/>
  <c r="X423" i="18"/>
  <c r="M423" i="18" s="1"/>
  <c r="B423" i="18" s="1"/>
  <c r="C423" i="18" s="1"/>
  <c r="X423" i="21"/>
  <c r="M423" i="21" s="1"/>
  <c r="B423" i="21" s="1"/>
  <c r="C423" i="21" s="1"/>
  <c r="X423" i="20"/>
  <c r="M423" i="20" s="1"/>
  <c r="B423" i="20" s="1"/>
  <c r="C423" i="20" s="1"/>
  <c r="X423" i="17"/>
  <c r="M423" i="17" s="1"/>
  <c r="B423" i="17" s="1"/>
  <c r="C423" i="17" s="1"/>
  <c r="X423" i="1"/>
  <c r="M423" i="1" s="1"/>
  <c r="B423" i="1" s="1"/>
  <c r="C423" i="1" s="1"/>
  <c r="X424" i="26"/>
  <c r="M424" i="26" s="1"/>
  <c r="B424" i="26" s="1"/>
  <c r="C424" i="26" s="1"/>
  <c r="X424" i="24"/>
  <c r="M424" i="24" s="1"/>
  <c r="B424" i="24" s="1"/>
  <c r="C424" i="24" s="1"/>
  <c r="X424" i="25"/>
  <c r="M424" i="25" s="1"/>
  <c r="B424" i="25" s="1"/>
  <c r="C424" i="25" s="1"/>
  <c r="X424" i="22"/>
  <c r="M424" i="22" s="1"/>
  <c r="B424" i="22" s="1"/>
  <c r="C424" i="22" s="1"/>
  <c r="X424" i="19"/>
  <c r="M424" i="19" s="1"/>
  <c r="B424" i="19" s="1"/>
  <c r="C424" i="19" s="1"/>
  <c r="X424" i="18"/>
  <c r="M424" i="18" s="1"/>
  <c r="B424" i="18" s="1"/>
  <c r="C424" i="18" s="1"/>
  <c r="X424" i="20"/>
  <c r="M424" i="20" s="1"/>
  <c r="B424" i="20" s="1"/>
  <c r="C424" i="20" s="1"/>
  <c r="X424" i="17"/>
  <c r="M424" i="17" s="1"/>
  <c r="B424" i="17" s="1"/>
  <c r="C424" i="17" s="1"/>
  <c r="X424" i="1"/>
  <c r="M424" i="1" s="1"/>
  <c r="B424" i="1" s="1"/>
  <c r="C424" i="1" s="1"/>
  <c r="X419" i="27"/>
  <c r="M419" i="27" s="1"/>
  <c r="B419" i="27" s="1"/>
  <c r="C419" i="27" s="1"/>
  <c r="X419" i="25"/>
  <c r="M419" i="25" s="1"/>
  <c r="B419" i="25" s="1"/>
  <c r="C419" i="25" s="1"/>
  <c r="X419" i="24"/>
  <c r="M419" i="24" s="1"/>
  <c r="B419" i="24" s="1"/>
  <c r="C419" i="24" s="1"/>
  <c r="X419" i="21"/>
  <c r="M419" i="21" s="1"/>
  <c r="B419" i="21" s="1"/>
  <c r="C419" i="21" s="1"/>
  <c r="X419" i="20"/>
  <c r="M419" i="20" s="1"/>
  <c r="B419" i="20" s="1"/>
  <c r="C419" i="20" s="1"/>
  <c r="X419" i="17"/>
  <c r="M419" i="17" s="1"/>
  <c r="B419" i="17" s="1"/>
  <c r="C419" i="17" s="1"/>
  <c r="X419" i="23"/>
  <c r="M419" i="23" s="1"/>
  <c r="B419" i="23" s="1"/>
  <c r="C419" i="23" s="1"/>
  <c r="X419" i="18"/>
  <c r="M419" i="18" s="1"/>
  <c r="B419" i="18" s="1"/>
  <c r="C419" i="18" s="1"/>
  <c r="X419" i="1"/>
  <c r="M419" i="1" s="1"/>
  <c r="B419" i="1" s="1"/>
  <c r="C419" i="1" s="1"/>
  <c r="M422" i="19"/>
  <c r="B422" i="19" s="1"/>
  <c r="C422" i="19" s="1"/>
  <c r="M422" i="22"/>
  <c r="B422" i="22" s="1"/>
  <c r="C422" i="22" s="1"/>
  <c r="M422" i="26"/>
  <c r="B422" i="26" s="1"/>
  <c r="C422" i="26" s="1"/>
  <c r="M422" i="1"/>
  <c r="B422" i="1" s="1"/>
  <c r="C422" i="1" s="1"/>
  <c r="M422" i="20"/>
  <c r="B422" i="20" s="1"/>
  <c r="C422" i="20" s="1"/>
  <c r="M422" i="24"/>
  <c r="B422" i="24" s="1"/>
  <c r="C422" i="24" s="1"/>
  <c r="M422" i="27"/>
  <c r="B422" i="27" s="1"/>
  <c r="C422" i="27" s="1"/>
  <c r="X428" i="27"/>
  <c r="X428" i="26"/>
  <c r="X428" i="25"/>
  <c r="X428" i="23"/>
  <c r="X428" i="20"/>
  <c r="X428" i="24"/>
  <c r="X428" i="21"/>
  <c r="X428" i="19"/>
  <c r="X428" i="17"/>
  <c r="X428" i="18"/>
  <c r="X428" i="22"/>
  <c r="X428" i="1"/>
  <c r="M422" i="17"/>
  <c r="B422" i="17" s="1"/>
  <c r="C422" i="17" s="1"/>
  <c r="M422" i="23"/>
  <c r="B422" i="23" s="1"/>
  <c r="C422" i="23" s="1"/>
  <c r="M422" i="21"/>
  <c r="B422" i="21" s="1"/>
  <c r="C422" i="21" s="1"/>
  <c r="M422" i="18"/>
  <c r="B422" i="18" s="1"/>
  <c r="C422" i="18" s="1"/>
  <c r="M422" i="25"/>
  <c r="B422" i="25" s="1"/>
  <c r="C422" i="25" s="1"/>
  <c r="AO129" i="2"/>
  <c r="D490" i="2" l="1"/>
  <c r="X419" i="19"/>
  <c r="M419" i="19" s="1"/>
  <c r="B419" i="19" s="1"/>
  <c r="C419" i="19" s="1"/>
  <c r="X419" i="22"/>
  <c r="M419" i="22" s="1"/>
  <c r="B419" i="22" s="1"/>
  <c r="C419" i="22" s="1"/>
  <c r="X419" i="26"/>
  <c r="M419" i="26" s="1"/>
  <c r="B419" i="26" s="1"/>
  <c r="C419" i="26" s="1"/>
  <c r="X424" i="21"/>
  <c r="M424" i="21" s="1"/>
  <c r="B424" i="21" s="1"/>
  <c r="C424" i="21" s="1"/>
  <c r="X424" i="23"/>
  <c r="M424" i="23" s="1"/>
  <c r="B424" i="23" s="1"/>
  <c r="C424" i="23" s="1"/>
  <c r="X424" i="27"/>
  <c r="M424" i="27" s="1"/>
  <c r="B424" i="27" s="1"/>
  <c r="C424" i="27" s="1"/>
  <c r="AC420" i="27"/>
  <c r="N420" i="27" s="1"/>
  <c r="AC420" i="24"/>
  <c r="N420" i="24" s="1"/>
  <c r="AC420" i="23"/>
  <c r="N420" i="23" s="1"/>
  <c r="AC420" i="21"/>
  <c r="N420" i="21" s="1"/>
  <c r="AC420" i="19"/>
  <c r="N420" i="19" s="1"/>
  <c r="AC420" i="17"/>
  <c r="N420" i="17" s="1"/>
  <c r="AC420" i="26"/>
  <c r="N420" i="26" s="1"/>
  <c r="AC420" i="22"/>
  <c r="N420" i="22" s="1"/>
  <c r="AC420" i="25"/>
  <c r="N420" i="25" s="1"/>
  <c r="AC420" i="20"/>
  <c r="N420" i="20" s="1"/>
  <c r="AC420" i="18"/>
  <c r="N420" i="18" s="1"/>
  <c r="AC420" i="1"/>
  <c r="N420" i="1" s="1"/>
  <c r="R469" i="2"/>
  <c r="N469" i="2"/>
  <c r="O469" i="2" s="1"/>
  <c r="P469" i="2" s="1"/>
  <c r="J469" i="2"/>
  <c r="G469" i="2"/>
  <c r="K469" i="2"/>
  <c r="F469" i="2"/>
  <c r="Q469" i="2" s="1"/>
  <c r="I469" i="2"/>
  <c r="L469" i="2"/>
  <c r="M469" i="2"/>
  <c r="C470" i="2"/>
  <c r="H469" i="2"/>
  <c r="G458" i="2"/>
  <c r="H458" i="2" s="1"/>
  <c r="I458" i="2" s="1"/>
  <c r="J458" i="2" s="1"/>
  <c r="K458" i="2" s="1"/>
  <c r="M458" i="2" s="1"/>
  <c r="N458" i="2" s="1"/>
  <c r="O458" i="2" s="1"/>
  <c r="P458" i="2" s="1"/>
  <c r="Q458" i="2"/>
  <c r="AC430" i="27"/>
  <c r="N430" i="27" s="1"/>
  <c r="AC430" i="26"/>
  <c r="N430" i="26" s="1"/>
  <c r="AC430" i="25"/>
  <c r="N430" i="25" s="1"/>
  <c r="AC430" i="24"/>
  <c r="N430" i="24" s="1"/>
  <c r="AC430" i="22"/>
  <c r="N430" i="22" s="1"/>
  <c r="AC430" i="20"/>
  <c r="N430" i="20" s="1"/>
  <c r="AC430" i="18"/>
  <c r="N430" i="18" s="1"/>
  <c r="AC430" i="23"/>
  <c r="N430" i="23" s="1"/>
  <c r="AC430" i="19"/>
  <c r="N430" i="19" s="1"/>
  <c r="AC430" i="21"/>
  <c r="N430" i="21" s="1"/>
  <c r="AC430" i="17"/>
  <c r="N430" i="17" s="1"/>
  <c r="R479" i="2"/>
  <c r="AC430" i="1"/>
  <c r="N430" i="1" s="1"/>
  <c r="L479" i="2"/>
  <c r="I479" i="2"/>
  <c r="J479" i="2"/>
  <c r="H479" i="2"/>
  <c r="M479" i="2"/>
  <c r="F479" i="2"/>
  <c r="Q479" i="2" s="1"/>
  <c r="K479" i="2"/>
  <c r="N479" i="2"/>
  <c r="O479" i="2" s="1"/>
  <c r="P479" i="2" s="1"/>
  <c r="C480" i="2"/>
  <c r="G479" i="2"/>
  <c r="Z123" i="2"/>
  <c r="AC440" i="25"/>
  <c r="N440" i="25" s="1"/>
  <c r="AC440" i="21"/>
  <c r="N440" i="21" s="1"/>
  <c r="AC440" i="19"/>
  <c r="N440" i="19" s="1"/>
  <c r="AC440" i="17"/>
  <c r="N440" i="17" s="1"/>
  <c r="AC440" i="24"/>
  <c r="N440" i="24" s="1"/>
  <c r="AC440" i="26"/>
  <c r="N440" i="26" s="1"/>
  <c r="AC440" i="27"/>
  <c r="N440" i="27" s="1"/>
  <c r="AC440" i="22"/>
  <c r="N440" i="22" s="1"/>
  <c r="AC440" i="23"/>
  <c r="N440" i="23" s="1"/>
  <c r="AC440" i="18"/>
  <c r="N440" i="18" s="1"/>
  <c r="AC440" i="20"/>
  <c r="N440" i="20" s="1"/>
  <c r="AC440" i="1"/>
  <c r="N440" i="1" s="1"/>
  <c r="R489" i="2"/>
  <c r="C495" i="2"/>
  <c r="G489" i="2"/>
  <c r="F489" i="2"/>
  <c r="Q489" i="2" s="1"/>
  <c r="M489" i="2"/>
  <c r="K489" i="2"/>
  <c r="I489" i="2"/>
  <c r="C490" i="2"/>
  <c r="L489" i="2"/>
  <c r="J489" i="2"/>
  <c r="N489" i="2"/>
  <c r="O489" i="2" s="1"/>
  <c r="P489" i="2" s="1"/>
  <c r="H489" i="2"/>
  <c r="D469" i="2"/>
  <c r="X130" i="2"/>
  <c r="AC415" i="26"/>
  <c r="N415" i="26" s="1"/>
  <c r="AC415" i="24"/>
  <c r="N415" i="24" s="1"/>
  <c r="AC415" i="25"/>
  <c r="N415" i="25" s="1"/>
  <c r="AC415" i="27"/>
  <c r="N415" i="27" s="1"/>
  <c r="AC415" i="22"/>
  <c r="N415" i="22" s="1"/>
  <c r="AC415" i="23"/>
  <c r="N415" i="23" s="1"/>
  <c r="AC415" i="21"/>
  <c r="N415" i="21" s="1"/>
  <c r="AC415" i="20"/>
  <c r="N415" i="20" s="1"/>
  <c r="AC415" i="19"/>
  <c r="N415" i="19" s="1"/>
  <c r="AC415" i="17"/>
  <c r="N415" i="17" s="1"/>
  <c r="AC415" i="18"/>
  <c r="N415" i="18" s="1"/>
  <c r="AC415" i="1"/>
  <c r="N415" i="1" s="1"/>
  <c r="R464" i="2"/>
  <c r="F464" i="2"/>
  <c r="D480" i="2"/>
  <c r="D458" i="2"/>
  <c r="X403" i="25"/>
  <c r="M403" i="25" s="1"/>
  <c r="B403" i="25" s="1"/>
  <c r="C403" i="25" s="1"/>
  <c r="X403" i="19"/>
  <c r="M403" i="19" s="1"/>
  <c r="B403" i="19" s="1"/>
  <c r="C403" i="19" s="1"/>
  <c r="X403" i="17"/>
  <c r="M403" i="17" s="1"/>
  <c r="B403" i="17" s="1"/>
  <c r="C403" i="17" s="1"/>
  <c r="F404" i="1"/>
  <c r="K404" i="1" s="1"/>
  <c r="E404" i="19"/>
  <c r="F404" i="21"/>
  <c r="K404" i="21" s="1"/>
  <c r="E404" i="24"/>
  <c r="E404" i="26"/>
  <c r="F404" i="23"/>
  <c r="K404" i="23" s="1"/>
  <c r="AR123" i="2"/>
  <c r="X403" i="26"/>
  <c r="M403" i="26" s="1"/>
  <c r="B403" i="26" s="1"/>
  <c r="C403" i="26" s="1"/>
  <c r="X403" i="22"/>
  <c r="M403" i="22" s="1"/>
  <c r="B403" i="22" s="1"/>
  <c r="C403" i="22" s="1"/>
  <c r="X403" i="20"/>
  <c r="M403" i="20" s="1"/>
  <c r="B403" i="20" s="1"/>
  <c r="C403" i="20" s="1"/>
  <c r="E404" i="25"/>
  <c r="E404" i="21"/>
  <c r="X403" i="24"/>
  <c r="M403" i="24" s="1"/>
  <c r="B403" i="24" s="1"/>
  <c r="C403" i="24" s="1"/>
  <c r="X403" i="21"/>
  <c r="M403" i="21" s="1"/>
  <c r="B403" i="21" s="1"/>
  <c r="C403" i="21" s="1"/>
  <c r="X403" i="1"/>
  <c r="M403" i="1" s="1"/>
  <c r="B403" i="1" s="1"/>
  <c r="C403" i="1" s="1"/>
  <c r="E404" i="22"/>
  <c r="F404" i="18"/>
  <c r="K404" i="18" s="1"/>
  <c r="E404" i="17"/>
  <c r="F404" i="27"/>
  <c r="K404" i="27" s="1"/>
  <c r="E404" i="18"/>
  <c r="F404" i="17"/>
  <c r="K404" i="17" s="1"/>
  <c r="F404" i="26"/>
  <c r="K404" i="26" s="1"/>
  <c r="F404" i="22"/>
  <c r="K404" i="22" s="1"/>
  <c r="AP123" i="2"/>
  <c r="X403" i="27"/>
  <c r="M403" i="27" s="1"/>
  <c r="B403" i="27" s="1"/>
  <c r="C403" i="27" s="1"/>
  <c r="X403" i="23"/>
  <c r="M403" i="23" s="1"/>
  <c r="B403" i="23" s="1"/>
  <c r="C403" i="23" s="1"/>
  <c r="X403" i="18"/>
  <c r="M403" i="18" s="1"/>
  <c r="B403" i="18" s="1"/>
  <c r="C403" i="18" s="1"/>
  <c r="E404" i="20"/>
  <c r="F404" i="25"/>
  <c r="K404" i="25" s="1"/>
  <c r="E404" i="27"/>
  <c r="F404" i="19"/>
  <c r="K404" i="19" s="1"/>
  <c r="E404" i="23"/>
  <c r="F404" i="24"/>
  <c r="K404" i="24" s="1"/>
  <c r="AU123" i="2"/>
  <c r="E404" i="1"/>
  <c r="F404" i="20"/>
  <c r="K404" i="20" s="1"/>
  <c r="AC435" i="26"/>
  <c r="N435" i="26" s="1"/>
  <c r="AC435" i="24"/>
  <c r="N435" i="24" s="1"/>
  <c r="AC435" i="27"/>
  <c r="N435" i="27" s="1"/>
  <c r="AC435" i="25"/>
  <c r="N435" i="25" s="1"/>
  <c r="AC435" i="22"/>
  <c r="N435" i="22" s="1"/>
  <c r="AC435" i="21"/>
  <c r="N435" i="21" s="1"/>
  <c r="AC435" i="23"/>
  <c r="N435" i="23" s="1"/>
  <c r="AC435" i="20"/>
  <c r="N435" i="20" s="1"/>
  <c r="AC435" i="19"/>
  <c r="N435" i="19" s="1"/>
  <c r="AC435" i="18"/>
  <c r="N435" i="18" s="1"/>
  <c r="AC435" i="17"/>
  <c r="N435" i="17" s="1"/>
  <c r="AC435" i="1"/>
  <c r="N435" i="1" s="1"/>
  <c r="R484" i="2"/>
  <c r="I484" i="2"/>
  <c r="F484" i="2"/>
  <c r="Q484" i="2" s="1"/>
  <c r="K484" i="2"/>
  <c r="C485" i="2"/>
  <c r="H484" i="2"/>
  <c r="M484" i="2"/>
  <c r="J484" i="2"/>
  <c r="L484" i="2"/>
  <c r="N484" i="2"/>
  <c r="O484" i="2" s="1"/>
  <c r="P484" i="2" s="1"/>
  <c r="G484" i="2"/>
  <c r="AC425" i="27"/>
  <c r="N425" i="27" s="1"/>
  <c r="AC425" i="25"/>
  <c r="N425" i="25" s="1"/>
  <c r="AC425" i="23"/>
  <c r="N425" i="23" s="1"/>
  <c r="AC425" i="26"/>
  <c r="N425" i="26" s="1"/>
  <c r="AC425" i="22"/>
  <c r="N425" i="22" s="1"/>
  <c r="AC425" i="24"/>
  <c r="N425" i="24" s="1"/>
  <c r="AC425" i="21"/>
  <c r="N425" i="21" s="1"/>
  <c r="AC425" i="20"/>
  <c r="N425" i="20" s="1"/>
  <c r="AC425" i="19"/>
  <c r="N425" i="19" s="1"/>
  <c r="AC425" i="17"/>
  <c r="N425" i="17" s="1"/>
  <c r="AC425" i="18"/>
  <c r="N425" i="18" s="1"/>
  <c r="AC425" i="1"/>
  <c r="N425" i="1" s="1"/>
  <c r="R474" i="2"/>
  <c r="I474" i="2"/>
  <c r="J474" i="2"/>
  <c r="K474" i="2"/>
  <c r="H474" i="2"/>
  <c r="M474" i="2"/>
  <c r="G474" i="2"/>
  <c r="L474" i="2"/>
  <c r="F474" i="2"/>
  <c r="Q474" i="2" s="1"/>
  <c r="C475" i="2"/>
  <c r="N474" i="2"/>
  <c r="O474" i="2" s="1"/>
  <c r="P474" i="2" s="1"/>
  <c r="D489" i="2"/>
  <c r="D495" i="2" s="1"/>
  <c r="X430" i="27"/>
  <c r="M430" i="27" s="1"/>
  <c r="B430" i="27" s="1"/>
  <c r="C430" i="27" s="1"/>
  <c r="X430" i="25"/>
  <c r="M430" i="25" s="1"/>
  <c r="B430" i="25" s="1"/>
  <c r="C430" i="25" s="1"/>
  <c r="X430" i="23"/>
  <c r="M430" i="23" s="1"/>
  <c r="B430" i="23" s="1"/>
  <c r="C430" i="23" s="1"/>
  <c r="X430" i="24"/>
  <c r="M430" i="24" s="1"/>
  <c r="B430" i="24" s="1"/>
  <c r="C430" i="24" s="1"/>
  <c r="X430" i="21"/>
  <c r="M430" i="21" s="1"/>
  <c r="B430" i="21" s="1"/>
  <c r="C430" i="21" s="1"/>
  <c r="X430" i="20"/>
  <c r="M430" i="20" s="1"/>
  <c r="B430" i="20" s="1"/>
  <c r="C430" i="20" s="1"/>
  <c r="X430" i="26"/>
  <c r="M430" i="26" s="1"/>
  <c r="B430" i="26" s="1"/>
  <c r="C430" i="26" s="1"/>
  <c r="X430" i="22"/>
  <c r="M430" i="22" s="1"/>
  <c r="B430" i="22" s="1"/>
  <c r="C430" i="22" s="1"/>
  <c r="X430" i="19"/>
  <c r="M430" i="19" s="1"/>
  <c r="B430" i="19" s="1"/>
  <c r="C430" i="19" s="1"/>
  <c r="X430" i="18"/>
  <c r="M430" i="18" s="1"/>
  <c r="B430" i="18" s="1"/>
  <c r="C430" i="18" s="1"/>
  <c r="X430" i="17"/>
  <c r="M430" i="17" s="1"/>
  <c r="B430" i="17" s="1"/>
  <c r="C430" i="17" s="1"/>
  <c r="X430" i="1"/>
  <c r="M430" i="1" s="1"/>
  <c r="B430" i="1" s="1"/>
  <c r="C430" i="1" s="1"/>
  <c r="X429" i="27"/>
  <c r="M429" i="27" s="1"/>
  <c r="B429" i="27" s="1"/>
  <c r="C429" i="27" s="1"/>
  <c r="X429" i="25"/>
  <c r="M429" i="25" s="1"/>
  <c r="B429" i="25" s="1"/>
  <c r="C429" i="25" s="1"/>
  <c r="X429" i="23"/>
  <c r="M429" i="23" s="1"/>
  <c r="B429" i="23" s="1"/>
  <c r="C429" i="23" s="1"/>
  <c r="X429" i="24"/>
  <c r="M429" i="24" s="1"/>
  <c r="B429" i="24" s="1"/>
  <c r="C429" i="24" s="1"/>
  <c r="X429" i="21"/>
  <c r="M429" i="21" s="1"/>
  <c r="B429" i="21" s="1"/>
  <c r="C429" i="21" s="1"/>
  <c r="X429" i="20"/>
  <c r="M429" i="20" s="1"/>
  <c r="B429" i="20" s="1"/>
  <c r="C429" i="20" s="1"/>
  <c r="X429" i="26"/>
  <c r="M429" i="26" s="1"/>
  <c r="B429" i="26" s="1"/>
  <c r="C429" i="26" s="1"/>
  <c r="X429" i="22"/>
  <c r="M429" i="22" s="1"/>
  <c r="B429" i="22" s="1"/>
  <c r="C429" i="22" s="1"/>
  <c r="X429" i="19"/>
  <c r="M429" i="19" s="1"/>
  <c r="B429" i="19" s="1"/>
  <c r="C429" i="19" s="1"/>
  <c r="X429" i="18"/>
  <c r="M429" i="18" s="1"/>
  <c r="B429" i="18" s="1"/>
  <c r="C429" i="18" s="1"/>
  <c r="X429" i="17"/>
  <c r="M429" i="17" s="1"/>
  <c r="B429" i="17" s="1"/>
  <c r="C429" i="17" s="1"/>
  <c r="X429" i="1"/>
  <c r="M429" i="1" s="1"/>
  <c r="B429" i="1" s="1"/>
  <c r="C429" i="1" s="1"/>
  <c r="X425" i="26"/>
  <c r="M425" i="26" s="1"/>
  <c r="B425" i="26" s="1"/>
  <c r="C425" i="26" s="1"/>
  <c r="X425" i="27"/>
  <c r="M425" i="27" s="1"/>
  <c r="B425" i="27" s="1"/>
  <c r="C425" i="27" s="1"/>
  <c r="X425" i="24"/>
  <c r="M425" i="24" s="1"/>
  <c r="B425" i="24" s="1"/>
  <c r="C425" i="24" s="1"/>
  <c r="X425" i="25"/>
  <c r="M425" i="25" s="1"/>
  <c r="B425" i="25" s="1"/>
  <c r="C425" i="25" s="1"/>
  <c r="X425" i="22"/>
  <c r="M425" i="22" s="1"/>
  <c r="B425" i="22" s="1"/>
  <c r="C425" i="22" s="1"/>
  <c r="X425" i="23"/>
  <c r="M425" i="23" s="1"/>
  <c r="B425" i="23" s="1"/>
  <c r="C425" i="23" s="1"/>
  <c r="X425" i="19"/>
  <c r="M425" i="19" s="1"/>
  <c r="B425" i="19" s="1"/>
  <c r="C425" i="19" s="1"/>
  <c r="X425" i="18"/>
  <c r="M425" i="18" s="1"/>
  <c r="B425" i="18" s="1"/>
  <c r="C425" i="18" s="1"/>
  <c r="X425" i="21"/>
  <c r="M425" i="21" s="1"/>
  <c r="B425" i="21" s="1"/>
  <c r="C425" i="21" s="1"/>
  <c r="X425" i="20"/>
  <c r="M425" i="20" s="1"/>
  <c r="B425" i="20" s="1"/>
  <c r="C425" i="20" s="1"/>
  <c r="X425" i="17"/>
  <c r="M425" i="17" s="1"/>
  <c r="B425" i="17" s="1"/>
  <c r="C425" i="17" s="1"/>
  <c r="X425" i="1"/>
  <c r="M425" i="1" s="1"/>
  <c r="B425" i="1" s="1"/>
  <c r="C425" i="1" s="1"/>
  <c r="X414" i="27"/>
  <c r="M414" i="27" s="1"/>
  <c r="B414" i="27" s="1"/>
  <c r="C414" i="27" s="1"/>
  <c r="X414" i="26"/>
  <c r="M414" i="26" s="1"/>
  <c r="B414" i="26" s="1"/>
  <c r="C414" i="26" s="1"/>
  <c r="X414" i="25"/>
  <c r="M414" i="25" s="1"/>
  <c r="B414" i="25" s="1"/>
  <c r="C414" i="25" s="1"/>
  <c r="X414" i="23"/>
  <c r="M414" i="23" s="1"/>
  <c r="B414" i="23" s="1"/>
  <c r="C414" i="23" s="1"/>
  <c r="X414" i="24"/>
  <c r="M414" i="24" s="1"/>
  <c r="B414" i="24" s="1"/>
  <c r="C414" i="24" s="1"/>
  <c r="X414" i="21"/>
  <c r="M414" i="21" s="1"/>
  <c r="B414" i="21" s="1"/>
  <c r="C414" i="21" s="1"/>
  <c r="X414" i="22"/>
  <c r="M414" i="22" s="1"/>
  <c r="B414" i="22" s="1"/>
  <c r="C414" i="22" s="1"/>
  <c r="X414" i="20"/>
  <c r="M414" i="20" s="1"/>
  <c r="B414" i="20" s="1"/>
  <c r="C414" i="20" s="1"/>
  <c r="X414" i="17"/>
  <c r="M414" i="17" s="1"/>
  <c r="B414" i="17" s="1"/>
  <c r="C414" i="17" s="1"/>
  <c r="X414" i="19"/>
  <c r="M414" i="19" s="1"/>
  <c r="B414" i="19" s="1"/>
  <c r="C414" i="19" s="1"/>
  <c r="X414" i="18"/>
  <c r="M414" i="18" s="1"/>
  <c r="B414" i="18" s="1"/>
  <c r="C414" i="18" s="1"/>
  <c r="X414" i="1"/>
  <c r="M414" i="1" s="1"/>
  <c r="B414" i="1" s="1"/>
  <c r="C414" i="1" s="1"/>
  <c r="M428" i="1"/>
  <c r="B428" i="1" s="1"/>
  <c r="C428" i="1" s="1"/>
  <c r="M428" i="19"/>
  <c r="B428" i="19" s="1"/>
  <c r="C428" i="19" s="1"/>
  <c r="M428" i="23"/>
  <c r="B428" i="23" s="1"/>
  <c r="C428" i="23" s="1"/>
  <c r="M428" i="22"/>
  <c r="B428" i="22" s="1"/>
  <c r="C428" i="22" s="1"/>
  <c r="M428" i="21"/>
  <c r="B428" i="21" s="1"/>
  <c r="C428" i="21" s="1"/>
  <c r="M428" i="25"/>
  <c r="B428" i="25" s="1"/>
  <c r="C428" i="25" s="1"/>
  <c r="M428" i="18"/>
  <c r="B428" i="18" s="1"/>
  <c r="C428" i="18" s="1"/>
  <c r="M428" i="24"/>
  <c r="B428" i="24" s="1"/>
  <c r="C428" i="24" s="1"/>
  <c r="M428" i="26"/>
  <c r="B428" i="26" s="1"/>
  <c r="C428" i="26" s="1"/>
  <c r="X434" i="27"/>
  <c r="X434" i="26"/>
  <c r="X434" i="24"/>
  <c r="X434" i="23"/>
  <c r="X434" i="22"/>
  <c r="X434" i="25"/>
  <c r="X434" i="18"/>
  <c r="X434" i="17"/>
  <c r="X434" i="19"/>
  <c r="X434" i="21"/>
  <c r="X434" i="20"/>
  <c r="X434" i="1"/>
  <c r="M428" i="17"/>
  <c r="B428" i="17" s="1"/>
  <c r="C428" i="17" s="1"/>
  <c r="M428" i="20"/>
  <c r="B428" i="20" s="1"/>
  <c r="C428" i="20" s="1"/>
  <c r="M428" i="27"/>
  <c r="B428" i="27" s="1"/>
  <c r="C428" i="27" s="1"/>
  <c r="AO130" i="2"/>
  <c r="X131" i="2" l="1"/>
  <c r="D475" i="2"/>
  <c r="K495" i="2"/>
  <c r="AC446" i="25"/>
  <c r="N446" i="25" s="1"/>
  <c r="AC446" i="24"/>
  <c r="N446" i="24" s="1"/>
  <c r="AC446" i="22"/>
  <c r="N446" i="22" s="1"/>
  <c r="AC446" i="20"/>
  <c r="N446" i="20" s="1"/>
  <c r="AC446" i="18"/>
  <c r="N446" i="18" s="1"/>
  <c r="AC446" i="27"/>
  <c r="N446" i="27" s="1"/>
  <c r="AC446" i="23"/>
  <c r="N446" i="23" s="1"/>
  <c r="AC446" i="19"/>
  <c r="N446" i="19" s="1"/>
  <c r="AC446" i="26"/>
  <c r="N446" i="26" s="1"/>
  <c r="AC446" i="21"/>
  <c r="N446" i="21" s="1"/>
  <c r="AC446" i="17"/>
  <c r="N446" i="17" s="1"/>
  <c r="I495" i="2"/>
  <c r="AC446" i="1"/>
  <c r="N446" i="1" s="1"/>
  <c r="N495" i="2"/>
  <c r="O495" i="2" s="1"/>
  <c r="P495" i="2" s="1"/>
  <c r="F495" i="2"/>
  <c r="Q495" i="2" s="1"/>
  <c r="C496" i="2"/>
  <c r="J495" i="2"/>
  <c r="R495" i="2"/>
  <c r="M495" i="2"/>
  <c r="G495" i="2"/>
  <c r="L495" i="2"/>
  <c r="C501" i="2"/>
  <c r="H495" i="2"/>
  <c r="D501" i="2"/>
  <c r="AC426" i="27"/>
  <c r="N426" i="27" s="1"/>
  <c r="AC426" i="26"/>
  <c r="N426" i="26" s="1"/>
  <c r="AC426" i="23"/>
  <c r="N426" i="23" s="1"/>
  <c r="AC426" i="22"/>
  <c r="N426" i="22" s="1"/>
  <c r="AC426" i="20"/>
  <c r="N426" i="20" s="1"/>
  <c r="AC426" i="18"/>
  <c r="N426" i="18" s="1"/>
  <c r="AC426" i="25"/>
  <c r="N426" i="25" s="1"/>
  <c r="AC426" i="24"/>
  <c r="N426" i="24" s="1"/>
  <c r="AC426" i="21"/>
  <c r="N426" i="21" s="1"/>
  <c r="AC426" i="19"/>
  <c r="N426" i="19" s="1"/>
  <c r="AC426" i="17"/>
  <c r="N426" i="17" s="1"/>
  <c r="AC426" i="1"/>
  <c r="N426" i="1" s="1"/>
  <c r="R475" i="2"/>
  <c r="K475" i="2"/>
  <c r="F475" i="2"/>
  <c r="Q475" i="2" s="1"/>
  <c r="M475" i="2"/>
  <c r="G475" i="2"/>
  <c r="L475" i="2"/>
  <c r="I475" i="2"/>
  <c r="C476" i="2"/>
  <c r="H475" i="2"/>
  <c r="N475" i="2"/>
  <c r="O475" i="2" s="1"/>
  <c r="P475" i="2" s="1"/>
  <c r="J475" i="2"/>
  <c r="AC436" i="27"/>
  <c r="N436" i="27" s="1"/>
  <c r="AC436" i="24"/>
  <c r="N436" i="24" s="1"/>
  <c r="AC436" i="23"/>
  <c r="N436" i="23" s="1"/>
  <c r="AC436" i="21"/>
  <c r="N436" i="21" s="1"/>
  <c r="AC436" i="19"/>
  <c r="N436" i="19" s="1"/>
  <c r="AC436" i="17"/>
  <c r="N436" i="17" s="1"/>
  <c r="AC436" i="26"/>
  <c r="N436" i="26" s="1"/>
  <c r="AC436" i="25"/>
  <c r="N436" i="25" s="1"/>
  <c r="AC436" i="22"/>
  <c r="N436" i="22" s="1"/>
  <c r="AC436" i="20"/>
  <c r="N436" i="20" s="1"/>
  <c r="AC436" i="18"/>
  <c r="N436" i="18" s="1"/>
  <c r="AC436" i="1"/>
  <c r="N436" i="1" s="1"/>
  <c r="R485" i="2"/>
  <c r="K485" i="2"/>
  <c r="C486" i="2"/>
  <c r="D486" i="2" s="1"/>
  <c r="F485" i="2"/>
  <c r="Q485" i="2" s="1"/>
  <c r="L485" i="2"/>
  <c r="N485" i="2"/>
  <c r="O485" i="2" s="1"/>
  <c r="P485" i="2" s="1"/>
  <c r="G485" i="2"/>
  <c r="J485" i="2"/>
  <c r="M485" i="2"/>
  <c r="I485" i="2"/>
  <c r="H485" i="2"/>
  <c r="AC431" i="26"/>
  <c r="N431" i="26" s="1"/>
  <c r="AC431" i="24"/>
  <c r="N431" i="24" s="1"/>
  <c r="AC431" i="27"/>
  <c r="N431" i="27" s="1"/>
  <c r="AC431" i="25"/>
  <c r="N431" i="25" s="1"/>
  <c r="AC431" i="23"/>
  <c r="N431" i="23" s="1"/>
  <c r="AC431" i="22"/>
  <c r="N431" i="22" s="1"/>
  <c r="AC431" i="21"/>
  <c r="N431" i="21" s="1"/>
  <c r="AC431" i="20"/>
  <c r="N431" i="20" s="1"/>
  <c r="AC431" i="19"/>
  <c r="N431" i="19" s="1"/>
  <c r="AC431" i="17"/>
  <c r="N431" i="17" s="1"/>
  <c r="AC431" i="18"/>
  <c r="N431" i="18" s="1"/>
  <c r="AC431" i="1"/>
  <c r="N431" i="1" s="1"/>
  <c r="R480" i="2"/>
  <c r="N480" i="2"/>
  <c r="O480" i="2" s="1"/>
  <c r="P480" i="2" s="1"/>
  <c r="G480" i="2"/>
  <c r="M480" i="2"/>
  <c r="J480" i="2"/>
  <c r="L480" i="2"/>
  <c r="C481" i="2"/>
  <c r="H480" i="2"/>
  <c r="I480" i="2"/>
  <c r="F480" i="2"/>
  <c r="Q480" i="2" s="1"/>
  <c r="K480" i="2"/>
  <c r="F470" i="2"/>
  <c r="AC421" i="27"/>
  <c r="N421" i="27" s="1"/>
  <c r="AC421" i="25"/>
  <c r="N421" i="25" s="1"/>
  <c r="AC421" i="23"/>
  <c r="N421" i="23" s="1"/>
  <c r="AC421" i="24"/>
  <c r="N421" i="24" s="1"/>
  <c r="AC421" i="26"/>
  <c r="N421" i="26" s="1"/>
  <c r="AC421" i="22"/>
  <c r="N421" i="22" s="1"/>
  <c r="AC421" i="21"/>
  <c r="N421" i="21" s="1"/>
  <c r="AC421" i="19"/>
  <c r="N421" i="19" s="1"/>
  <c r="AC421" i="17"/>
  <c r="N421" i="17" s="1"/>
  <c r="AC421" i="20"/>
  <c r="N421" i="20" s="1"/>
  <c r="AC421" i="18"/>
  <c r="N421" i="18" s="1"/>
  <c r="AC421" i="1"/>
  <c r="N421" i="1" s="1"/>
  <c r="R470" i="2"/>
  <c r="AP125" i="2"/>
  <c r="AC441" i="27"/>
  <c r="N441" i="27" s="1"/>
  <c r="AC441" i="25"/>
  <c r="N441" i="25" s="1"/>
  <c r="AC441" i="23"/>
  <c r="N441" i="23" s="1"/>
  <c r="AC441" i="26"/>
  <c r="N441" i="26" s="1"/>
  <c r="AC441" i="24"/>
  <c r="N441" i="24" s="1"/>
  <c r="AC441" i="22"/>
  <c r="N441" i="22" s="1"/>
  <c r="AC441" i="21"/>
  <c r="N441" i="21" s="1"/>
  <c r="AC441" i="20"/>
  <c r="N441" i="20" s="1"/>
  <c r="AC441" i="19"/>
  <c r="N441" i="19" s="1"/>
  <c r="AC441" i="17"/>
  <c r="N441" i="17" s="1"/>
  <c r="AC441" i="18"/>
  <c r="N441" i="18" s="1"/>
  <c r="AC441" i="1"/>
  <c r="N441" i="1" s="1"/>
  <c r="R490" i="2"/>
  <c r="L490" i="2"/>
  <c r="J490" i="2"/>
  <c r="M490" i="2"/>
  <c r="N490" i="2"/>
  <c r="O490" i="2" s="1"/>
  <c r="P490" i="2" s="1"/>
  <c r="H490" i="2"/>
  <c r="F490" i="2"/>
  <c r="Q490" i="2" s="1"/>
  <c r="C491" i="2"/>
  <c r="K490" i="2"/>
  <c r="I490" i="2"/>
  <c r="G490" i="2"/>
  <c r="AT125" i="2"/>
  <c r="D485" i="2"/>
  <c r="D491" i="2" s="1"/>
  <c r="G464" i="2"/>
  <c r="H464" i="2" s="1"/>
  <c r="I464" i="2" s="1"/>
  <c r="J464" i="2" s="1"/>
  <c r="K464" i="2" s="1"/>
  <c r="M464" i="2" s="1"/>
  <c r="N464" i="2" s="1"/>
  <c r="O464" i="2" s="1"/>
  <c r="P464" i="2" s="1"/>
  <c r="Q464" i="2"/>
  <c r="D496" i="2"/>
  <c r="D464" i="2"/>
  <c r="Z125" i="2"/>
  <c r="AQ125" i="2"/>
  <c r="AQ124" i="2"/>
  <c r="F410" i="27"/>
  <c r="K410" i="27" s="1"/>
  <c r="F410" i="23"/>
  <c r="K410" i="23" s="1"/>
  <c r="F410" i="26"/>
  <c r="K410" i="26" s="1"/>
  <c r="E410" i="27"/>
  <c r="E410" i="23"/>
  <c r="E410" i="22"/>
  <c r="X409" i="24"/>
  <c r="M409" i="24" s="1"/>
  <c r="B409" i="24" s="1"/>
  <c r="C409" i="24" s="1"/>
  <c r="X409" i="21"/>
  <c r="M409" i="21" s="1"/>
  <c r="B409" i="21" s="1"/>
  <c r="C409" i="21" s="1"/>
  <c r="X409" i="1"/>
  <c r="M409" i="1" s="1"/>
  <c r="B409" i="1" s="1"/>
  <c r="C409" i="1" s="1"/>
  <c r="AA125" i="2"/>
  <c r="Z124" i="2"/>
  <c r="E410" i="24"/>
  <c r="E410" i="19"/>
  <c r="E410" i="20"/>
  <c r="F410" i="24"/>
  <c r="K410" i="24" s="1"/>
  <c r="E410" i="1"/>
  <c r="F410" i="20"/>
  <c r="K410" i="20" s="1"/>
  <c r="X409" i="27"/>
  <c r="M409" i="27" s="1"/>
  <c r="B409" i="27" s="1"/>
  <c r="C409" i="27" s="1"/>
  <c r="X409" i="23"/>
  <c r="M409" i="23" s="1"/>
  <c r="B409" i="23" s="1"/>
  <c r="C409" i="23" s="1"/>
  <c r="X409" i="18"/>
  <c r="M409" i="18" s="1"/>
  <c r="B409" i="18" s="1"/>
  <c r="C409" i="18" s="1"/>
  <c r="E410" i="18"/>
  <c r="F410" i="21"/>
  <c r="K410" i="21" s="1"/>
  <c r="F410" i="1"/>
  <c r="K410" i="1" s="1"/>
  <c r="AR125" i="2"/>
  <c r="AC124" i="2"/>
  <c r="Y124" i="2"/>
  <c r="AD123" i="2"/>
  <c r="AA124" i="2"/>
  <c r="Y125" i="2"/>
  <c r="F410" i="17"/>
  <c r="K410" i="17" s="1"/>
  <c r="F410" i="22"/>
  <c r="K410" i="22" s="1"/>
  <c r="F410" i="25"/>
  <c r="K410" i="25" s="1"/>
  <c r="E410" i="17"/>
  <c r="F410" i="19"/>
  <c r="K410" i="19" s="1"/>
  <c r="E410" i="26"/>
  <c r="X409" i="26"/>
  <c r="M409" i="26" s="1"/>
  <c r="B409" i="26" s="1"/>
  <c r="C409" i="26" s="1"/>
  <c r="X409" i="20"/>
  <c r="M409" i="20" s="1"/>
  <c r="B409" i="20" s="1"/>
  <c r="C409" i="20" s="1"/>
  <c r="X409" i="22"/>
  <c r="M409" i="22" s="1"/>
  <c r="B409" i="22" s="1"/>
  <c r="C409" i="22" s="1"/>
  <c r="AS124" i="2"/>
  <c r="AR124" i="2"/>
  <c r="AC125" i="2"/>
  <c r="E410" i="25"/>
  <c r="E410" i="21"/>
  <c r="F410" i="18"/>
  <c r="K410" i="18" s="1"/>
  <c r="X409" i="25"/>
  <c r="M409" i="25" s="1"/>
  <c r="B409" i="25" s="1"/>
  <c r="C409" i="25" s="1"/>
  <c r="X409" i="19"/>
  <c r="M409" i="19" s="1"/>
  <c r="B409" i="19" s="1"/>
  <c r="C409" i="19" s="1"/>
  <c r="X409" i="17"/>
  <c r="M409" i="17" s="1"/>
  <c r="B409" i="17" s="1"/>
  <c r="C409" i="17" s="1"/>
  <c r="AS125" i="2"/>
  <c r="AP124" i="2"/>
  <c r="AT124" i="2"/>
  <c r="X420" i="27"/>
  <c r="M420" i="27" s="1"/>
  <c r="B420" i="27" s="1"/>
  <c r="C420" i="27" s="1"/>
  <c r="X420" i="26"/>
  <c r="M420" i="26" s="1"/>
  <c r="B420" i="26" s="1"/>
  <c r="C420" i="26" s="1"/>
  <c r="X420" i="25"/>
  <c r="M420" i="25" s="1"/>
  <c r="B420" i="25" s="1"/>
  <c r="C420" i="25" s="1"/>
  <c r="X420" i="24"/>
  <c r="M420" i="24" s="1"/>
  <c r="B420" i="24" s="1"/>
  <c r="C420" i="24" s="1"/>
  <c r="X420" i="21"/>
  <c r="M420" i="21" s="1"/>
  <c r="B420" i="21" s="1"/>
  <c r="C420" i="21" s="1"/>
  <c r="X420" i="22"/>
  <c r="M420" i="22" s="1"/>
  <c r="B420" i="22" s="1"/>
  <c r="C420" i="22" s="1"/>
  <c r="X420" i="20"/>
  <c r="M420" i="20" s="1"/>
  <c r="B420" i="20" s="1"/>
  <c r="C420" i="20" s="1"/>
  <c r="X420" i="17"/>
  <c r="M420" i="17" s="1"/>
  <c r="B420" i="17" s="1"/>
  <c r="C420" i="17" s="1"/>
  <c r="X420" i="23"/>
  <c r="M420" i="23" s="1"/>
  <c r="B420" i="23" s="1"/>
  <c r="C420" i="23" s="1"/>
  <c r="X420" i="19"/>
  <c r="M420" i="19" s="1"/>
  <c r="B420" i="19" s="1"/>
  <c r="C420" i="19" s="1"/>
  <c r="X420" i="18"/>
  <c r="M420" i="18" s="1"/>
  <c r="B420" i="18" s="1"/>
  <c r="C420" i="18" s="1"/>
  <c r="X420" i="1"/>
  <c r="M420" i="1" s="1"/>
  <c r="B420" i="1" s="1"/>
  <c r="C420" i="1" s="1"/>
  <c r="X435" i="27"/>
  <c r="M435" i="27" s="1"/>
  <c r="B435" i="27" s="1"/>
  <c r="C435" i="27" s="1"/>
  <c r="X435" i="25"/>
  <c r="M435" i="25" s="1"/>
  <c r="B435" i="25" s="1"/>
  <c r="C435" i="25" s="1"/>
  <c r="X435" i="23"/>
  <c r="M435" i="23" s="1"/>
  <c r="B435" i="23" s="1"/>
  <c r="C435" i="23" s="1"/>
  <c r="X435" i="26"/>
  <c r="M435" i="26" s="1"/>
  <c r="B435" i="26" s="1"/>
  <c r="C435" i="26" s="1"/>
  <c r="X435" i="24"/>
  <c r="M435" i="24" s="1"/>
  <c r="B435" i="24" s="1"/>
  <c r="C435" i="24" s="1"/>
  <c r="X435" i="21"/>
  <c r="M435" i="21" s="1"/>
  <c r="B435" i="21" s="1"/>
  <c r="C435" i="21" s="1"/>
  <c r="X435" i="20"/>
  <c r="M435" i="20" s="1"/>
  <c r="B435" i="20" s="1"/>
  <c r="C435" i="20" s="1"/>
  <c r="X435" i="19"/>
  <c r="M435" i="19" s="1"/>
  <c r="B435" i="19" s="1"/>
  <c r="C435" i="19" s="1"/>
  <c r="X435" i="17"/>
  <c r="M435" i="17" s="1"/>
  <c r="B435" i="17" s="1"/>
  <c r="C435" i="17" s="1"/>
  <c r="X435" i="18"/>
  <c r="M435" i="18" s="1"/>
  <c r="B435" i="18" s="1"/>
  <c r="C435" i="18" s="1"/>
  <c r="X435" i="22"/>
  <c r="M435" i="22" s="1"/>
  <c r="B435" i="22" s="1"/>
  <c r="C435" i="22" s="1"/>
  <c r="X435" i="1"/>
  <c r="M435" i="1" s="1"/>
  <c r="B435" i="1" s="1"/>
  <c r="C435" i="1" s="1"/>
  <c r="X431" i="27"/>
  <c r="M431" i="27" s="1"/>
  <c r="B431" i="27" s="1"/>
  <c r="C431" i="27" s="1"/>
  <c r="X431" i="25"/>
  <c r="M431" i="25" s="1"/>
  <c r="B431" i="25" s="1"/>
  <c r="C431" i="25" s="1"/>
  <c r="X431" i="23"/>
  <c r="M431" i="23" s="1"/>
  <c r="B431" i="23" s="1"/>
  <c r="C431" i="23" s="1"/>
  <c r="X431" i="24"/>
  <c r="M431" i="24" s="1"/>
  <c r="B431" i="24" s="1"/>
  <c r="C431" i="24" s="1"/>
  <c r="X431" i="21"/>
  <c r="M431" i="21" s="1"/>
  <c r="B431" i="21" s="1"/>
  <c r="C431" i="21" s="1"/>
  <c r="X431" i="20"/>
  <c r="M431" i="20" s="1"/>
  <c r="B431" i="20" s="1"/>
  <c r="C431" i="20" s="1"/>
  <c r="X431" i="26"/>
  <c r="M431" i="26" s="1"/>
  <c r="B431" i="26" s="1"/>
  <c r="C431" i="26" s="1"/>
  <c r="X431" i="22"/>
  <c r="M431" i="22" s="1"/>
  <c r="B431" i="22" s="1"/>
  <c r="C431" i="22" s="1"/>
  <c r="X431" i="19"/>
  <c r="M431" i="19" s="1"/>
  <c r="B431" i="19" s="1"/>
  <c r="C431" i="19" s="1"/>
  <c r="X431" i="18"/>
  <c r="M431" i="18" s="1"/>
  <c r="B431" i="18" s="1"/>
  <c r="C431" i="18" s="1"/>
  <c r="X431" i="17"/>
  <c r="M431" i="17" s="1"/>
  <c r="B431" i="17" s="1"/>
  <c r="C431" i="17" s="1"/>
  <c r="X431" i="1"/>
  <c r="M431" i="1" s="1"/>
  <c r="B431" i="1" s="1"/>
  <c r="C431" i="1" s="1"/>
  <c r="X436" i="27"/>
  <c r="M436" i="27" s="1"/>
  <c r="B436" i="27" s="1"/>
  <c r="C436" i="27" s="1"/>
  <c r="X436" i="25"/>
  <c r="M436" i="25" s="1"/>
  <c r="B436" i="25" s="1"/>
  <c r="C436" i="25" s="1"/>
  <c r="X436" i="24"/>
  <c r="M436" i="24" s="1"/>
  <c r="B436" i="24" s="1"/>
  <c r="C436" i="24" s="1"/>
  <c r="X436" i="21"/>
  <c r="M436" i="21" s="1"/>
  <c r="B436" i="21" s="1"/>
  <c r="C436" i="21" s="1"/>
  <c r="X436" i="17"/>
  <c r="M436" i="17" s="1"/>
  <c r="B436" i="17" s="1"/>
  <c r="C436" i="17" s="1"/>
  <c r="X436" i="18"/>
  <c r="M436" i="18" s="1"/>
  <c r="B436" i="18" s="1"/>
  <c r="C436" i="18" s="1"/>
  <c r="X440" i="27"/>
  <c r="X440" i="25"/>
  <c r="X440" i="26"/>
  <c r="X440" i="23"/>
  <c r="X440" i="24"/>
  <c r="X440" i="20"/>
  <c r="X440" i="18"/>
  <c r="X440" i="17"/>
  <c r="X440" i="19"/>
  <c r="X440" i="22"/>
  <c r="X440" i="21"/>
  <c r="X440" i="1"/>
  <c r="M434" i="19"/>
  <c r="B434" i="19" s="1"/>
  <c r="C434" i="19" s="1"/>
  <c r="M434" i="22"/>
  <c r="B434" i="22" s="1"/>
  <c r="C434" i="22" s="1"/>
  <c r="M434" i="27"/>
  <c r="B434" i="27" s="1"/>
  <c r="C434" i="27" s="1"/>
  <c r="M434" i="1"/>
  <c r="B434" i="1" s="1"/>
  <c r="C434" i="1" s="1"/>
  <c r="M434" i="17"/>
  <c r="B434" i="17" s="1"/>
  <c r="C434" i="17" s="1"/>
  <c r="M434" i="23"/>
  <c r="B434" i="23" s="1"/>
  <c r="C434" i="23" s="1"/>
  <c r="M434" i="20"/>
  <c r="B434" i="20" s="1"/>
  <c r="C434" i="20" s="1"/>
  <c r="M434" i="18"/>
  <c r="B434" i="18" s="1"/>
  <c r="C434" i="18" s="1"/>
  <c r="M434" i="24"/>
  <c r="B434" i="24" s="1"/>
  <c r="C434" i="24" s="1"/>
  <c r="M434" i="21"/>
  <c r="B434" i="21" s="1"/>
  <c r="C434" i="21" s="1"/>
  <c r="M434" i="25"/>
  <c r="B434" i="25" s="1"/>
  <c r="C434" i="25" s="1"/>
  <c r="M434" i="26"/>
  <c r="B434" i="26" s="1"/>
  <c r="C434" i="26" s="1"/>
  <c r="AO131" i="2"/>
  <c r="AC432" i="26" l="1"/>
  <c r="N432" i="26" s="1"/>
  <c r="AC432" i="21"/>
  <c r="N432" i="21" s="1"/>
  <c r="AC432" i="19"/>
  <c r="N432" i="19" s="1"/>
  <c r="AC432" i="17"/>
  <c r="N432" i="17" s="1"/>
  <c r="AC432" i="27"/>
  <c r="N432" i="27" s="1"/>
  <c r="AC432" i="24"/>
  <c r="N432" i="24" s="1"/>
  <c r="AC432" i="25"/>
  <c r="N432" i="25" s="1"/>
  <c r="AC432" i="23"/>
  <c r="N432" i="23" s="1"/>
  <c r="AC432" i="22"/>
  <c r="N432" i="22" s="1"/>
  <c r="AC432" i="20"/>
  <c r="N432" i="20" s="1"/>
  <c r="AC432" i="18"/>
  <c r="N432" i="18" s="1"/>
  <c r="AC432" i="1"/>
  <c r="N432" i="1" s="1"/>
  <c r="L481" i="2"/>
  <c r="M481" i="2"/>
  <c r="K481" i="2"/>
  <c r="G481" i="2"/>
  <c r="F481" i="2"/>
  <c r="Q481" i="2" s="1"/>
  <c r="H481" i="2"/>
  <c r="I481" i="2"/>
  <c r="C482" i="2"/>
  <c r="N481" i="2"/>
  <c r="O481" i="2" s="1"/>
  <c r="P481" i="2" s="1"/>
  <c r="J481" i="2"/>
  <c r="R481" i="2"/>
  <c r="F476" i="2"/>
  <c r="AC427" i="26"/>
  <c r="N427" i="26" s="1"/>
  <c r="AC427" i="24"/>
  <c r="N427" i="24" s="1"/>
  <c r="AC427" i="27"/>
  <c r="N427" i="27" s="1"/>
  <c r="AC427" i="25"/>
  <c r="N427" i="25" s="1"/>
  <c r="AC427" i="23"/>
  <c r="N427" i="23" s="1"/>
  <c r="AC427" i="22"/>
  <c r="N427" i="22" s="1"/>
  <c r="AC427" i="19"/>
  <c r="N427" i="19" s="1"/>
  <c r="AC427" i="21"/>
  <c r="N427" i="21" s="1"/>
  <c r="AC427" i="20"/>
  <c r="N427" i="20" s="1"/>
  <c r="AC427" i="18"/>
  <c r="N427" i="18" s="1"/>
  <c r="AC427" i="17"/>
  <c r="N427" i="17" s="1"/>
  <c r="AC427" i="1"/>
  <c r="N427" i="1" s="1"/>
  <c r="R476" i="2"/>
  <c r="H496" i="2"/>
  <c r="AC447" i="26"/>
  <c r="N447" i="26" s="1"/>
  <c r="AC447" i="24"/>
  <c r="N447" i="24" s="1"/>
  <c r="AC447" i="27"/>
  <c r="N447" i="27" s="1"/>
  <c r="AC447" i="25"/>
  <c r="N447" i="25" s="1"/>
  <c r="AC447" i="23"/>
  <c r="N447" i="23" s="1"/>
  <c r="AC447" i="22"/>
  <c r="N447" i="22" s="1"/>
  <c r="AC447" i="21"/>
  <c r="N447" i="21" s="1"/>
  <c r="AC447" i="20"/>
  <c r="N447" i="20" s="1"/>
  <c r="AC447" i="19"/>
  <c r="N447" i="19" s="1"/>
  <c r="AC447" i="17"/>
  <c r="N447" i="17" s="1"/>
  <c r="AC447" i="18"/>
  <c r="N447" i="18" s="1"/>
  <c r="AC447" i="1"/>
  <c r="N447" i="1" s="1"/>
  <c r="R496" i="2"/>
  <c r="L496" i="2"/>
  <c r="K496" i="2"/>
  <c r="C497" i="2"/>
  <c r="G496" i="2"/>
  <c r="M496" i="2"/>
  <c r="J496" i="2"/>
  <c r="I496" i="2"/>
  <c r="F496" i="2"/>
  <c r="Q496" i="2" s="1"/>
  <c r="N496" i="2"/>
  <c r="O496" i="2" s="1"/>
  <c r="P496" i="2" s="1"/>
  <c r="X436" i="1"/>
  <c r="M436" i="1" s="1"/>
  <c r="B436" i="1" s="1"/>
  <c r="C436" i="1" s="1"/>
  <c r="X436" i="19"/>
  <c r="M436" i="19" s="1"/>
  <c r="B436" i="19" s="1"/>
  <c r="C436" i="19" s="1"/>
  <c r="X436" i="26"/>
  <c r="M436" i="26" s="1"/>
  <c r="B436" i="26" s="1"/>
  <c r="C436" i="26" s="1"/>
  <c r="AC442" i="27"/>
  <c r="N442" i="27" s="1"/>
  <c r="AC442" i="26"/>
  <c r="N442" i="26" s="1"/>
  <c r="AC442" i="23"/>
  <c r="N442" i="23" s="1"/>
  <c r="AC442" i="22"/>
  <c r="N442" i="22" s="1"/>
  <c r="AC442" i="20"/>
  <c r="N442" i="20" s="1"/>
  <c r="AC442" i="18"/>
  <c r="N442" i="18" s="1"/>
  <c r="AC442" i="25"/>
  <c r="N442" i="25" s="1"/>
  <c r="AC442" i="24"/>
  <c r="N442" i="24" s="1"/>
  <c r="AC442" i="21"/>
  <c r="N442" i="21" s="1"/>
  <c r="AC442" i="17"/>
  <c r="N442" i="17" s="1"/>
  <c r="AC442" i="19"/>
  <c r="N442" i="19" s="1"/>
  <c r="R491" i="2"/>
  <c r="AC442" i="1"/>
  <c r="N442" i="1" s="1"/>
  <c r="C492" i="2"/>
  <c r="D492" i="2" s="1"/>
  <c r="L491" i="2"/>
  <c r="K491" i="2"/>
  <c r="M491" i="2"/>
  <c r="G491" i="2"/>
  <c r="I491" i="2"/>
  <c r="N491" i="2"/>
  <c r="O491" i="2" s="1"/>
  <c r="P491" i="2" s="1"/>
  <c r="H491" i="2"/>
  <c r="J491" i="2"/>
  <c r="F491" i="2"/>
  <c r="Q491" i="2" s="1"/>
  <c r="D481" i="2"/>
  <c r="X436" i="22"/>
  <c r="M436" i="22" s="1"/>
  <c r="B436" i="22" s="1"/>
  <c r="C436" i="22" s="1"/>
  <c r="X436" i="20"/>
  <c r="M436" i="20" s="1"/>
  <c r="B436" i="20" s="1"/>
  <c r="C436" i="20" s="1"/>
  <c r="X436" i="23"/>
  <c r="M436" i="23" s="1"/>
  <c r="B436" i="23" s="1"/>
  <c r="C436" i="23" s="1"/>
  <c r="D470" i="2"/>
  <c r="X415" i="27"/>
  <c r="M415" i="27" s="1"/>
  <c r="B415" i="27" s="1"/>
  <c r="C415" i="27" s="1"/>
  <c r="X415" i="24"/>
  <c r="M415" i="24" s="1"/>
  <c r="B415" i="24" s="1"/>
  <c r="C415" i="24" s="1"/>
  <c r="X415" i="17"/>
  <c r="M415" i="17" s="1"/>
  <c r="B415" i="17" s="1"/>
  <c r="C415" i="17" s="1"/>
  <c r="E416" i="24"/>
  <c r="E416" i="19"/>
  <c r="E416" i="22"/>
  <c r="F416" i="26"/>
  <c r="K416" i="26" s="1"/>
  <c r="E416" i="25"/>
  <c r="E416" i="27"/>
  <c r="F416" i="21"/>
  <c r="K416" i="21" s="1"/>
  <c r="E416" i="21"/>
  <c r="AB125" i="2"/>
  <c r="X415" i="26"/>
  <c r="M415" i="26" s="1"/>
  <c r="B415" i="26" s="1"/>
  <c r="C415" i="26" s="1"/>
  <c r="X415" i="21"/>
  <c r="M415" i="21" s="1"/>
  <c r="B415" i="21" s="1"/>
  <c r="C415" i="21" s="1"/>
  <c r="X415" i="19"/>
  <c r="M415" i="19" s="1"/>
  <c r="B415" i="19" s="1"/>
  <c r="C415" i="19" s="1"/>
  <c r="F416" i="27"/>
  <c r="K416" i="27" s="1"/>
  <c r="F416" i="25"/>
  <c r="K416" i="25" s="1"/>
  <c r="F416" i="19"/>
  <c r="K416" i="19" s="1"/>
  <c r="E416" i="18"/>
  <c r="F416" i="17"/>
  <c r="K416" i="17" s="1"/>
  <c r="F416" i="1"/>
  <c r="K416" i="1" s="1"/>
  <c r="E416" i="1"/>
  <c r="F416" i="20"/>
  <c r="K416" i="20" s="1"/>
  <c r="X415" i="23"/>
  <c r="M415" i="23" s="1"/>
  <c r="B415" i="23" s="1"/>
  <c r="C415" i="23" s="1"/>
  <c r="X415" i="20"/>
  <c r="M415" i="20" s="1"/>
  <c r="B415" i="20" s="1"/>
  <c r="C415" i="20" s="1"/>
  <c r="X415" i="1"/>
  <c r="M415" i="1" s="1"/>
  <c r="B415" i="1" s="1"/>
  <c r="C415" i="1" s="1"/>
  <c r="E416" i="23"/>
  <c r="E416" i="17"/>
  <c r="E416" i="26"/>
  <c r="X415" i="25"/>
  <c r="M415" i="25" s="1"/>
  <c r="B415" i="25" s="1"/>
  <c r="C415" i="25" s="1"/>
  <c r="X415" i="22"/>
  <c r="M415" i="22" s="1"/>
  <c r="B415" i="22" s="1"/>
  <c r="C415" i="22" s="1"/>
  <c r="X415" i="18"/>
  <c r="M415" i="18" s="1"/>
  <c r="B415" i="18" s="1"/>
  <c r="C415" i="18" s="1"/>
  <c r="E416" i="20"/>
  <c r="F416" i="22"/>
  <c r="K416" i="22" s="1"/>
  <c r="F416" i="24"/>
  <c r="K416" i="24" s="1"/>
  <c r="F416" i="23"/>
  <c r="K416" i="23" s="1"/>
  <c r="F416" i="18"/>
  <c r="K416" i="18" s="1"/>
  <c r="AS126" i="2"/>
  <c r="G470" i="2"/>
  <c r="H470" i="2" s="1"/>
  <c r="I470" i="2" s="1"/>
  <c r="J470" i="2" s="1"/>
  <c r="K470" i="2" s="1"/>
  <c r="M470" i="2" s="1"/>
  <c r="N470" i="2" s="1"/>
  <c r="O470" i="2" s="1"/>
  <c r="P470" i="2" s="1"/>
  <c r="Q470" i="2"/>
  <c r="AC437" i="27"/>
  <c r="N437" i="27" s="1"/>
  <c r="AC437" i="25"/>
  <c r="N437" i="25" s="1"/>
  <c r="AC437" i="23"/>
  <c r="N437" i="23" s="1"/>
  <c r="AC437" i="24"/>
  <c r="N437" i="24" s="1"/>
  <c r="AC437" i="26"/>
  <c r="N437" i="26" s="1"/>
  <c r="AC437" i="22"/>
  <c r="N437" i="22" s="1"/>
  <c r="AC437" i="21"/>
  <c r="N437" i="21" s="1"/>
  <c r="AC437" i="19"/>
  <c r="N437" i="19" s="1"/>
  <c r="AC437" i="17"/>
  <c r="N437" i="17" s="1"/>
  <c r="AC437" i="20"/>
  <c r="N437" i="20" s="1"/>
  <c r="AC437" i="18"/>
  <c r="N437" i="18" s="1"/>
  <c r="AC437" i="1"/>
  <c r="N437" i="1" s="1"/>
  <c r="R486" i="2"/>
  <c r="M486" i="2"/>
  <c r="J486" i="2"/>
  <c r="H486" i="2"/>
  <c r="N486" i="2"/>
  <c r="O486" i="2" s="1"/>
  <c r="P486" i="2" s="1"/>
  <c r="I486" i="2"/>
  <c r="F486" i="2"/>
  <c r="Q486" i="2" s="1"/>
  <c r="G486" i="2"/>
  <c r="C487" i="2"/>
  <c r="L486" i="2"/>
  <c r="K486" i="2"/>
  <c r="AC452" i="25"/>
  <c r="N452" i="25" s="1"/>
  <c r="AC452" i="27"/>
  <c r="N452" i="27" s="1"/>
  <c r="AC452" i="26"/>
  <c r="N452" i="26" s="1"/>
  <c r="AC452" i="24"/>
  <c r="N452" i="24" s="1"/>
  <c r="AC452" i="23"/>
  <c r="N452" i="23" s="1"/>
  <c r="AC452" i="21"/>
  <c r="N452" i="21" s="1"/>
  <c r="AC452" i="19"/>
  <c r="N452" i="19" s="1"/>
  <c r="AC452" i="17"/>
  <c r="N452" i="17" s="1"/>
  <c r="AC452" i="22"/>
  <c r="N452" i="22" s="1"/>
  <c r="AC452" i="20"/>
  <c r="N452" i="20" s="1"/>
  <c r="AC452" i="18"/>
  <c r="N452" i="18" s="1"/>
  <c r="AC452" i="1"/>
  <c r="N452" i="1" s="1"/>
  <c r="R501" i="2"/>
  <c r="C502" i="2"/>
  <c r="I501" i="2"/>
  <c r="M501" i="2"/>
  <c r="G501" i="2"/>
  <c r="C507" i="2"/>
  <c r="F501" i="2"/>
  <c r="Q501" i="2" s="1"/>
  <c r="N501" i="2"/>
  <c r="O501" i="2" s="1"/>
  <c r="P501" i="2" s="1"/>
  <c r="K501" i="2"/>
  <c r="L501" i="2"/>
  <c r="J501" i="2"/>
  <c r="H501" i="2"/>
  <c r="X132" i="2"/>
  <c r="X442" i="27"/>
  <c r="M442" i="27" s="1"/>
  <c r="B442" i="27" s="1"/>
  <c r="C442" i="27" s="1"/>
  <c r="X442" i="26"/>
  <c r="M442" i="26" s="1"/>
  <c r="B442" i="26" s="1"/>
  <c r="C442" i="26" s="1"/>
  <c r="X442" i="24"/>
  <c r="M442" i="24" s="1"/>
  <c r="B442" i="24" s="1"/>
  <c r="C442" i="24" s="1"/>
  <c r="X442" i="23"/>
  <c r="M442" i="23" s="1"/>
  <c r="B442" i="23" s="1"/>
  <c r="C442" i="23" s="1"/>
  <c r="X442" i="21"/>
  <c r="M442" i="21" s="1"/>
  <c r="B442" i="21" s="1"/>
  <c r="C442" i="21" s="1"/>
  <c r="X442" i="22"/>
  <c r="M442" i="22" s="1"/>
  <c r="B442" i="22" s="1"/>
  <c r="C442" i="22" s="1"/>
  <c r="X442" i="20"/>
  <c r="M442" i="20" s="1"/>
  <c r="B442" i="20" s="1"/>
  <c r="C442" i="20" s="1"/>
  <c r="X442" i="19"/>
  <c r="M442" i="19" s="1"/>
  <c r="B442" i="19" s="1"/>
  <c r="C442" i="19" s="1"/>
  <c r="X442" i="17"/>
  <c r="M442" i="17" s="1"/>
  <c r="B442" i="17" s="1"/>
  <c r="C442" i="17" s="1"/>
  <c r="X442" i="18"/>
  <c r="M442" i="18" s="1"/>
  <c r="B442" i="18" s="1"/>
  <c r="C442" i="18" s="1"/>
  <c r="X442" i="25"/>
  <c r="M442" i="25" s="1"/>
  <c r="B442" i="25" s="1"/>
  <c r="C442" i="25" s="1"/>
  <c r="X442" i="1"/>
  <c r="M442" i="1" s="1"/>
  <c r="B442" i="1" s="1"/>
  <c r="C442" i="1" s="1"/>
  <c r="X437" i="27"/>
  <c r="M437" i="27" s="1"/>
  <c r="B437" i="27" s="1"/>
  <c r="C437" i="27" s="1"/>
  <c r="X437" i="25"/>
  <c r="M437" i="25" s="1"/>
  <c r="B437" i="25" s="1"/>
  <c r="C437" i="25" s="1"/>
  <c r="X437" i="23"/>
  <c r="M437" i="23" s="1"/>
  <c r="B437" i="23" s="1"/>
  <c r="C437" i="23" s="1"/>
  <c r="X437" i="26"/>
  <c r="M437" i="26" s="1"/>
  <c r="B437" i="26" s="1"/>
  <c r="C437" i="26" s="1"/>
  <c r="X437" i="24"/>
  <c r="M437" i="24" s="1"/>
  <c r="B437" i="24" s="1"/>
  <c r="C437" i="24" s="1"/>
  <c r="X437" i="21"/>
  <c r="M437" i="21" s="1"/>
  <c r="B437" i="21" s="1"/>
  <c r="C437" i="21" s="1"/>
  <c r="X437" i="20"/>
  <c r="M437" i="20" s="1"/>
  <c r="B437" i="20" s="1"/>
  <c r="C437" i="20" s="1"/>
  <c r="X437" i="19"/>
  <c r="M437" i="19" s="1"/>
  <c r="B437" i="19" s="1"/>
  <c r="C437" i="19" s="1"/>
  <c r="X437" i="17"/>
  <c r="M437" i="17" s="1"/>
  <c r="B437" i="17" s="1"/>
  <c r="C437" i="17" s="1"/>
  <c r="X437" i="18"/>
  <c r="M437" i="18" s="1"/>
  <c r="B437" i="18" s="1"/>
  <c r="C437" i="18" s="1"/>
  <c r="X437" i="22"/>
  <c r="M437" i="22" s="1"/>
  <c r="B437" i="22" s="1"/>
  <c r="C437" i="22" s="1"/>
  <c r="X437" i="1"/>
  <c r="M437" i="1" s="1"/>
  <c r="B437" i="1" s="1"/>
  <c r="C437" i="1" s="1"/>
  <c r="X426" i="26"/>
  <c r="M426" i="26" s="1"/>
  <c r="B426" i="26" s="1"/>
  <c r="C426" i="26" s="1"/>
  <c r="X426" i="27"/>
  <c r="M426" i="27" s="1"/>
  <c r="B426" i="27" s="1"/>
  <c r="C426" i="27" s="1"/>
  <c r="X426" i="24"/>
  <c r="M426" i="24" s="1"/>
  <c r="B426" i="24" s="1"/>
  <c r="C426" i="24" s="1"/>
  <c r="X426" i="25"/>
  <c r="M426" i="25" s="1"/>
  <c r="B426" i="25" s="1"/>
  <c r="C426" i="25" s="1"/>
  <c r="X426" i="22"/>
  <c r="M426" i="22" s="1"/>
  <c r="B426" i="22" s="1"/>
  <c r="C426" i="22" s="1"/>
  <c r="X426" i="23"/>
  <c r="M426" i="23" s="1"/>
  <c r="B426" i="23" s="1"/>
  <c r="C426" i="23" s="1"/>
  <c r="X426" i="19"/>
  <c r="M426" i="19" s="1"/>
  <c r="B426" i="19" s="1"/>
  <c r="C426" i="19" s="1"/>
  <c r="X426" i="18"/>
  <c r="M426" i="18" s="1"/>
  <c r="B426" i="18" s="1"/>
  <c r="C426" i="18" s="1"/>
  <c r="X426" i="20"/>
  <c r="M426" i="20" s="1"/>
  <c r="B426" i="20" s="1"/>
  <c r="C426" i="20" s="1"/>
  <c r="X426" i="21"/>
  <c r="M426" i="21" s="1"/>
  <c r="B426" i="21" s="1"/>
  <c r="C426" i="21" s="1"/>
  <c r="X426" i="17"/>
  <c r="M426" i="17" s="1"/>
  <c r="B426" i="17" s="1"/>
  <c r="C426" i="17" s="1"/>
  <c r="X426" i="1"/>
  <c r="M426" i="1" s="1"/>
  <c r="B426" i="1" s="1"/>
  <c r="C426" i="1" s="1"/>
  <c r="X441" i="27"/>
  <c r="M441" i="27" s="1"/>
  <c r="B441" i="27" s="1"/>
  <c r="C441" i="27" s="1"/>
  <c r="X441" i="26"/>
  <c r="M441" i="26" s="1"/>
  <c r="B441" i="26" s="1"/>
  <c r="C441" i="26" s="1"/>
  <c r="X441" i="24"/>
  <c r="M441" i="24" s="1"/>
  <c r="B441" i="24" s="1"/>
  <c r="C441" i="24" s="1"/>
  <c r="X441" i="23"/>
  <c r="M441" i="23" s="1"/>
  <c r="B441" i="23" s="1"/>
  <c r="C441" i="23" s="1"/>
  <c r="X441" i="21"/>
  <c r="M441" i="21" s="1"/>
  <c r="B441" i="21" s="1"/>
  <c r="C441" i="21" s="1"/>
  <c r="X441" i="22"/>
  <c r="M441" i="22" s="1"/>
  <c r="B441" i="22" s="1"/>
  <c r="C441" i="22" s="1"/>
  <c r="X441" i="19"/>
  <c r="M441" i="19" s="1"/>
  <c r="B441" i="19" s="1"/>
  <c r="C441" i="19" s="1"/>
  <c r="X441" i="17"/>
  <c r="M441" i="17" s="1"/>
  <c r="B441" i="17" s="1"/>
  <c r="C441" i="17" s="1"/>
  <c r="X441" i="20"/>
  <c r="M441" i="20" s="1"/>
  <c r="B441" i="20" s="1"/>
  <c r="C441" i="20" s="1"/>
  <c r="X441" i="25"/>
  <c r="M441" i="25" s="1"/>
  <c r="B441" i="25" s="1"/>
  <c r="C441" i="25" s="1"/>
  <c r="X441" i="18"/>
  <c r="M441" i="18" s="1"/>
  <c r="B441" i="18" s="1"/>
  <c r="C441" i="18" s="1"/>
  <c r="X441" i="1"/>
  <c r="M441" i="1" s="1"/>
  <c r="B441" i="1" s="1"/>
  <c r="C441" i="1" s="1"/>
  <c r="M440" i="22"/>
  <c r="B440" i="22" s="1"/>
  <c r="C440" i="22" s="1"/>
  <c r="M440" i="20"/>
  <c r="B440" i="20" s="1"/>
  <c r="C440" i="20" s="1"/>
  <c r="M440" i="25"/>
  <c r="B440" i="25" s="1"/>
  <c r="C440" i="25" s="1"/>
  <c r="X446" i="27"/>
  <c r="X446" i="26"/>
  <c r="X446" i="25"/>
  <c r="X446" i="23"/>
  <c r="X446" i="24"/>
  <c r="X446" i="22"/>
  <c r="X446" i="21"/>
  <c r="X446" i="17"/>
  <c r="X446" i="19"/>
  <c r="X446" i="18"/>
  <c r="X446" i="20"/>
  <c r="X446" i="1"/>
  <c r="M440" i="19"/>
  <c r="B440" i="19" s="1"/>
  <c r="C440" i="19" s="1"/>
  <c r="M440" i="24"/>
  <c r="B440" i="24" s="1"/>
  <c r="C440" i="24" s="1"/>
  <c r="M440" i="27"/>
  <c r="B440" i="27" s="1"/>
  <c r="C440" i="27" s="1"/>
  <c r="M440" i="1"/>
  <c r="B440" i="1" s="1"/>
  <c r="C440" i="1" s="1"/>
  <c r="M440" i="17"/>
  <c r="B440" i="17" s="1"/>
  <c r="C440" i="17" s="1"/>
  <c r="M440" i="23"/>
  <c r="B440" i="23" s="1"/>
  <c r="C440" i="23" s="1"/>
  <c r="M440" i="21"/>
  <c r="B440" i="21" s="1"/>
  <c r="C440" i="21" s="1"/>
  <c r="M440" i="18"/>
  <c r="B440" i="18" s="1"/>
  <c r="C440" i="18" s="1"/>
  <c r="M440" i="26"/>
  <c r="B440" i="26" s="1"/>
  <c r="C440" i="26" s="1"/>
  <c r="AO132" i="2"/>
  <c r="AC458" i="27" l="1"/>
  <c r="N458" i="27" s="1"/>
  <c r="AC458" i="26"/>
  <c r="N458" i="26" s="1"/>
  <c r="AC458" i="25"/>
  <c r="N458" i="25" s="1"/>
  <c r="AC458" i="23"/>
  <c r="N458" i="23" s="1"/>
  <c r="AC458" i="22"/>
  <c r="N458" i="22" s="1"/>
  <c r="AC458" i="20"/>
  <c r="N458" i="20" s="1"/>
  <c r="AC458" i="18"/>
  <c r="N458" i="18" s="1"/>
  <c r="AC458" i="24"/>
  <c r="N458" i="24" s="1"/>
  <c r="AC458" i="21"/>
  <c r="N458" i="21" s="1"/>
  <c r="AC458" i="17"/>
  <c r="N458" i="17" s="1"/>
  <c r="AC458" i="19"/>
  <c r="N458" i="19" s="1"/>
  <c r="AC458" i="1"/>
  <c r="N458" i="1" s="1"/>
  <c r="C513" i="2"/>
  <c r="R507" i="2"/>
  <c r="L507" i="2"/>
  <c r="F507" i="2"/>
  <c r="Q507" i="2" s="1"/>
  <c r="K507" i="2"/>
  <c r="H507" i="2"/>
  <c r="I507" i="2"/>
  <c r="N507" i="2"/>
  <c r="O507" i="2" s="1"/>
  <c r="P507" i="2" s="1"/>
  <c r="G507" i="2"/>
  <c r="C508" i="2"/>
  <c r="M507" i="2"/>
  <c r="J507" i="2"/>
  <c r="AC453" i="27"/>
  <c r="N453" i="27" s="1"/>
  <c r="AC453" i="23"/>
  <c r="N453" i="23" s="1"/>
  <c r="AC453" i="26"/>
  <c r="N453" i="26" s="1"/>
  <c r="AC453" i="25"/>
  <c r="N453" i="25" s="1"/>
  <c r="AC453" i="24"/>
  <c r="N453" i="24" s="1"/>
  <c r="AC453" i="22"/>
  <c r="N453" i="22" s="1"/>
  <c r="AC453" i="21"/>
  <c r="N453" i="21" s="1"/>
  <c r="AC453" i="19"/>
  <c r="N453" i="19" s="1"/>
  <c r="AC453" i="17"/>
  <c r="N453" i="17" s="1"/>
  <c r="AC453" i="20"/>
  <c r="N453" i="20" s="1"/>
  <c r="AC453" i="18"/>
  <c r="N453" i="18" s="1"/>
  <c r="AC453" i="1"/>
  <c r="N453" i="1" s="1"/>
  <c r="R502" i="2"/>
  <c r="C503" i="2"/>
  <c r="H502" i="2"/>
  <c r="L502" i="2"/>
  <c r="M502" i="2"/>
  <c r="N502" i="2"/>
  <c r="O502" i="2" s="1"/>
  <c r="P502" i="2" s="1"/>
  <c r="K502" i="2"/>
  <c r="F502" i="2"/>
  <c r="Q502" i="2" s="1"/>
  <c r="I502" i="2"/>
  <c r="J502" i="2"/>
  <c r="G502" i="2"/>
  <c r="AC438" i="22"/>
  <c r="N438" i="22" s="1"/>
  <c r="AC438" i="20"/>
  <c r="N438" i="20" s="1"/>
  <c r="AC438" i="18"/>
  <c r="N438" i="18" s="1"/>
  <c r="AC438" i="26"/>
  <c r="N438" i="26" s="1"/>
  <c r="AC438" i="25"/>
  <c r="N438" i="25" s="1"/>
  <c r="AC438" i="24"/>
  <c r="N438" i="24" s="1"/>
  <c r="AC438" i="21"/>
  <c r="N438" i="21" s="1"/>
  <c r="AC438" i="27"/>
  <c r="N438" i="27" s="1"/>
  <c r="AC438" i="23"/>
  <c r="N438" i="23" s="1"/>
  <c r="AC438" i="19"/>
  <c r="N438" i="19" s="1"/>
  <c r="AC438" i="17"/>
  <c r="N438" i="17" s="1"/>
  <c r="AC438" i="1"/>
  <c r="N438" i="1" s="1"/>
  <c r="R487" i="2"/>
  <c r="H487" i="2"/>
  <c r="C488" i="2"/>
  <c r="M487" i="2"/>
  <c r="K487" i="2"/>
  <c r="N487" i="2"/>
  <c r="O487" i="2" s="1"/>
  <c r="P487" i="2" s="1"/>
  <c r="J487" i="2"/>
  <c r="F487" i="2"/>
  <c r="Q487" i="2" s="1"/>
  <c r="G487" i="2"/>
  <c r="I487" i="2"/>
  <c r="L487" i="2"/>
  <c r="AC448" i="25"/>
  <c r="N448" i="25" s="1"/>
  <c r="AC448" i="26"/>
  <c r="N448" i="26" s="1"/>
  <c r="AC448" i="21"/>
  <c r="N448" i="21" s="1"/>
  <c r="AC448" i="19"/>
  <c r="N448" i="19" s="1"/>
  <c r="AC448" i="17"/>
  <c r="N448" i="17" s="1"/>
  <c r="AC448" i="27"/>
  <c r="N448" i="27" s="1"/>
  <c r="AC448" i="23"/>
  <c r="N448" i="23" s="1"/>
  <c r="AC448" i="24"/>
  <c r="N448" i="24" s="1"/>
  <c r="AC448" i="22"/>
  <c r="N448" i="22" s="1"/>
  <c r="AC448" i="20"/>
  <c r="N448" i="20" s="1"/>
  <c r="AC448" i="18"/>
  <c r="N448" i="18" s="1"/>
  <c r="AC448" i="1"/>
  <c r="N448" i="1" s="1"/>
  <c r="R497" i="2"/>
  <c r="H497" i="2"/>
  <c r="C498" i="2"/>
  <c r="L497" i="2"/>
  <c r="K497" i="2"/>
  <c r="I497" i="2"/>
  <c r="J497" i="2"/>
  <c r="M497" i="2"/>
  <c r="G497" i="2"/>
  <c r="F497" i="2"/>
  <c r="Q497" i="2" s="1"/>
  <c r="N497" i="2"/>
  <c r="O497" i="2" s="1"/>
  <c r="P497" i="2" s="1"/>
  <c r="AT126" i="2"/>
  <c r="AC433" i="27"/>
  <c r="N433" i="27" s="1"/>
  <c r="AC433" i="25"/>
  <c r="N433" i="25" s="1"/>
  <c r="AC433" i="23"/>
  <c r="N433" i="23" s="1"/>
  <c r="AC433" i="24"/>
  <c r="N433" i="24" s="1"/>
  <c r="AC433" i="26"/>
  <c r="N433" i="26" s="1"/>
  <c r="AC433" i="22"/>
  <c r="N433" i="22" s="1"/>
  <c r="AC433" i="19"/>
  <c r="N433" i="19" s="1"/>
  <c r="AC433" i="21"/>
  <c r="N433" i="21" s="1"/>
  <c r="AC433" i="20"/>
  <c r="N433" i="20" s="1"/>
  <c r="AC433" i="17"/>
  <c r="N433" i="17" s="1"/>
  <c r="AC433" i="18"/>
  <c r="N433" i="18" s="1"/>
  <c r="AC433" i="1"/>
  <c r="N433" i="1" s="1"/>
  <c r="R482" i="2"/>
  <c r="F482" i="2"/>
  <c r="D497" i="2"/>
  <c r="D503" i="2" s="1"/>
  <c r="D507" i="2"/>
  <c r="D513" i="2" s="1"/>
  <c r="D502" i="2"/>
  <c r="D508" i="2" s="1"/>
  <c r="X133" i="2"/>
  <c r="D476" i="2"/>
  <c r="AA126" i="2"/>
  <c r="X421" i="25"/>
  <c r="M421" i="25" s="1"/>
  <c r="B421" i="25" s="1"/>
  <c r="C421" i="25" s="1"/>
  <c r="X421" i="20"/>
  <c r="M421" i="20" s="1"/>
  <c r="B421" i="20" s="1"/>
  <c r="C421" i="20" s="1"/>
  <c r="X421" i="18"/>
  <c r="M421" i="18" s="1"/>
  <c r="B421" i="18" s="1"/>
  <c r="C421" i="18" s="1"/>
  <c r="F422" i="27"/>
  <c r="K422" i="27" s="1"/>
  <c r="F422" i="22"/>
  <c r="K422" i="22" s="1"/>
  <c r="E422" i="23"/>
  <c r="E422" i="27"/>
  <c r="E422" i="22"/>
  <c r="F422" i="17"/>
  <c r="K422" i="17" s="1"/>
  <c r="AP126" i="2"/>
  <c r="X421" i="27"/>
  <c r="M421" i="27" s="1"/>
  <c r="B421" i="27" s="1"/>
  <c r="C421" i="27" s="1"/>
  <c r="X421" i="21"/>
  <c r="M421" i="21" s="1"/>
  <c r="B421" i="21" s="1"/>
  <c r="C421" i="21" s="1"/>
  <c r="E422" i="18"/>
  <c r="F422" i="23"/>
  <c r="K422" i="23" s="1"/>
  <c r="AQ126" i="2"/>
  <c r="X421" i="26"/>
  <c r="M421" i="26" s="1"/>
  <c r="B421" i="26" s="1"/>
  <c r="C421" i="26" s="1"/>
  <c r="X421" i="19"/>
  <c r="M421" i="19" s="1"/>
  <c r="B421" i="19" s="1"/>
  <c r="C421" i="19" s="1"/>
  <c r="E422" i="20"/>
  <c r="E422" i="25"/>
  <c r="AU126" i="2"/>
  <c r="AB126" i="2"/>
  <c r="Y126" i="2"/>
  <c r="AC126" i="2"/>
  <c r="X421" i="24"/>
  <c r="M421" i="24" s="1"/>
  <c r="B421" i="24" s="1"/>
  <c r="C421" i="24" s="1"/>
  <c r="X421" i="17"/>
  <c r="M421" i="17" s="1"/>
  <c r="B421" i="17" s="1"/>
  <c r="C421" i="17" s="1"/>
  <c r="X421" i="1"/>
  <c r="M421" i="1" s="1"/>
  <c r="B421" i="1" s="1"/>
  <c r="C421" i="1" s="1"/>
  <c r="E422" i="21"/>
  <c r="E422" i="1"/>
  <c r="F422" i="18"/>
  <c r="K422" i="18" s="1"/>
  <c r="E422" i="17"/>
  <c r="F422" i="26"/>
  <c r="K422" i="26" s="1"/>
  <c r="F422" i="21"/>
  <c r="K422" i="21" s="1"/>
  <c r="X421" i="23"/>
  <c r="M421" i="23" s="1"/>
  <c r="B421" i="23" s="1"/>
  <c r="C421" i="23" s="1"/>
  <c r="E422" i="19"/>
  <c r="F422" i="19"/>
  <c r="K422" i="19" s="1"/>
  <c r="AA127" i="2"/>
  <c r="X421" i="22"/>
  <c r="M421" i="22" s="1"/>
  <c r="B421" i="22" s="1"/>
  <c r="C421" i="22" s="1"/>
  <c r="F422" i="25"/>
  <c r="K422" i="25" s="1"/>
  <c r="E422" i="24"/>
  <c r="AD126" i="2"/>
  <c r="AD125" i="2"/>
  <c r="F422" i="20"/>
  <c r="K422" i="20" s="1"/>
  <c r="F422" i="1"/>
  <c r="K422" i="1" s="1"/>
  <c r="F422" i="24"/>
  <c r="K422" i="24" s="1"/>
  <c r="AR126" i="2"/>
  <c r="Z126" i="2"/>
  <c r="E422" i="26"/>
  <c r="D487" i="2"/>
  <c r="AC443" i="26"/>
  <c r="N443" i="26" s="1"/>
  <c r="AC443" i="24"/>
  <c r="N443" i="24" s="1"/>
  <c r="AC443" i="25"/>
  <c r="N443" i="25" s="1"/>
  <c r="AC443" i="27"/>
  <c r="N443" i="27" s="1"/>
  <c r="AC443" i="22"/>
  <c r="N443" i="22" s="1"/>
  <c r="AC443" i="19"/>
  <c r="N443" i="19" s="1"/>
  <c r="AC443" i="23"/>
  <c r="N443" i="23" s="1"/>
  <c r="AC443" i="20"/>
  <c r="N443" i="20" s="1"/>
  <c r="AC443" i="17"/>
  <c r="N443" i="17" s="1"/>
  <c r="AC443" i="18"/>
  <c r="N443" i="18" s="1"/>
  <c r="AC443" i="21"/>
  <c r="N443" i="21" s="1"/>
  <c r="AC443" i="1"/>
  <c r="N443" i="1" s="1"/>
  <c r="R492" i="2"/>
  <c r="I492" i="2"/>
  <c r="N492" i="2"/>
  <c r="O492" i="2" s="1"/>
  <c r="P492" i="2" s="1"/>
  <c r="G492" i="2"/>
  <c r="H492" i="2"/>
  <c r="C493" i="2"/>
  <c r="K492" i="2"/>
  <c r="L492" i="2"/>
  <c r="J492" i="2"/>
  <c r="F492" i="2"/>
  <c r="Q492" i="2" s="1"/>
  <c r="M492" i="2"/>
  <c r="Q476" i="2"/>
  <c r="G476" i="2"/>
  <c r="H476" i="2" s="1"/>
  <c r="I476" i="2" s="1"/>
  <c r="J476" i="2" s="1"/>
  <c r="K476" i="2" s="1"/>
  <c r="M476" i="2" s="1"/>
  <c r="N476" i="2" s="1"/>
  <c r="O476" i="2" s="1"/>
  <c r="P476" i="2" s="1"/>
  <c r="X447" i="27"/>
  <c r="M447" i="27" s="1"/>
  <c r="B447" i="27" s="1"/>
  <c r="C447" i="27" s="1"/>
  <c r="X447" i="26"/>
  <c r="M447" i="26" s="1"/>
  <c r="B447" i="26" s="1"/>
  <c r="C447" i="26" s="1"/>
  <c r="X447" i="25"/>
  <c r="M447" i="25" s="1"/>
  <c r="B447" i="25" s="1"/>
  <c r="C447" i="25" s="1"/>
  <c r="X447" i="24"/>
  <c r="M447" i="24" s="1"/>
  <c r="B447" i="24" s="1"/>
  <c r="C447" i="24" s="1"/>
  <c r="X447" i="23"/>
  <c r="M447" i="23" s="1"/>
  <c r="B447" i="23" s="1"/>
  <c r="C447" i="23" s="1"/>
  <c r="X447" i="22"/>
  <c r="M447" i="22" s="1"/>
  <c r="B447" i="22" s="1"/>
  <c r="C447" i="22" s="1"/>
  <c r="X447" i="19"/>
  <c r="M447" i="19" s="1"/>
  <c r="B447" i="19" s="1"/>
  <c r="C447" i="19" s="1"/>
  <c r="X447" i="21"/>
  <c r="M447" i="21" s="1"/>
  <c r="B447" i="21" s="1"/>
  <c r="C447" i="21" s="1"/>
  <c r="X447" i="18"/>
  <c r="M447" i="18" s="1"/>
  <c r="B447" i="18" s="1"/>
  <c r="C447" i="18" s="1"/>
  <c r="X447" i="17"/>
  <c r="M447" i="17" s="1"/>
  <c r="B447" i="17" s="1"/>
  <c r="C447" i="17" s="1"/>
  <c r="X447" i="20"/>
  <c r="M447" i="20" s="1"/>
  <c r="B447" i="20" s="1"/>
  <c r="C447" i="20" s="1"/>
  <c r="X447" i="1"/>
  <c r="M447" i="1" s="1"/>
  <c r="B447" i="1" s="1"/>
  <c r="C447" i="1" s="1"/>
  <c r="X432" i="27"/>
  <c r="M432" i="27" s="1"/>
  <c r="B432" i="27" s="1"/>
  <c r="C432" i="27" s="1"/>
  <c r="X432" i="25"/>
  <c r="M432" i="25" s="1"/>
  <c r="B432" i="25" s="1"/>
  <c r="C432" i="25" s="1"/>
  <c r="X432" i="23"/>
  <c r="M432" i="23" s="1"/>
  <c r="B432" i="23" s="1"/>
  <c r="C432" i="23" s="1"/>
  <c r="X432" i="24"/>
  <c r="M432" i="24" s="1"/>
  <c r="B432" i="24" s="1"/>
  <c r="C432" i="24" s="1"/>
  <c r="X432" i="21"/>
  <c r="M432" i="21" s="1"/>
  <c r="B432" i="21" s="1"/>
  <c r="C432" i="21" s="1"/>
  <c r="X432" i="20"/>
  <c r="M432" i="20" s="1"/>
  <c r="B432" i="20" s="1"/>
  <c r="C432" i="20" s="1"/>
  <c r="X432" i="26"/>
  <c r="M432" i="26" s="1"/>
  <c r="B432" i="26" s="1"/>
  <c r="C432" i="26" s="1"/>
  <c r="X432" i="22"/>
  <c r="M432" i="22" s="1"/>
  <c r="B432" i="22" s="1"/>
  <c r="C432" i="22" s="1"/>
  <c r="X432" i="19"/>
  <c r="M432" i="19" s="1"/>
  <c r="B432" i="19" s="1"/>
  <c r="C432" i="19" s="1"/>
  <c r="X432" i="18"/>
  <c r="M432" i="18" s="1"/>
  <c r="B432" i="18" s="1"/>
  <c r="C432" i="18" s="1"/>
  <c r="X432" i="17"/>
  <c r="M432" i="17" s="1"/>
  <c r="B432" i="17" s="1"/>
  <c r="C432" i="17" s="1"/>
  <c r="X432" i="1"/>
  <c r="M432" i="1" s="1"/>
  <c r="B432" i="1" s="1"/>
  <c r="C432" i="1" s="1"/>
  <c r="X443" i="27"/>
  <c r="M443" i="27" s="1"/>
  <c r="B443" i="27" s="1"/>
  <c r="C443" i="27" s="1"/>
  <c r="X443" i="26"/>
  <c r="M443" i="26" s="1"/>
  <c r="B443" i="26" s="1"/>
  <c r="C443" i="26" s="1"/>
  <c r="X443" i="24"/>
  <c r="M443" i="24" s="1"/>
  <c r="B443" i="24" s="1"/>
  <c r="C443" i="24" s="1"/>
  <c r="X443" i="23"/>
  <c r="M443" i="23" s="1"/>
  <c r="B443" i="23" s="1"/>
  <c r="C443" i="23" s="1"/>
  <c r="X443" i="21"/>
  <c r="M443" i="21" s="1"/>
  <c r="B443" i="21" s="1"/>
  <c r="C443" i="21" s="1"/>
  <c r="X443" i="22"/>
  <c r="M443" i="22" s="1"/>
  <c r="B443" i="22" s="1"/>
  <c r="C443" i="22" s="1"/>
  <c r="X443" i="19"/>
  <c r="M443" i="19" s="1"/>
  <c r="B443" i="19" s="1"/>
  <c r="C443" i="19" s="1"/>
  <c r="X443" i="17"/>
  <c r="M443" i="17" s="1"/>
  <c r="B443" i="17" s="1"/>
  <c r="C443" i="17" s="1"/>
  <c r="X443" i="20"/>
  <c r="M443" i="20" s="1"/>
  <c r="B443" i="20" s="1"/>
  <c r="C443" i="20" s="1"/>
  <c r="X443" i="25"/>
  <c r="M443" i="25" s="1"/>
  <c r="B443" i="25" s="1"/>
  <c r="C443" i="25" s="1"/>
  <c r="X443" i="18"/>
  <c r="M443" i="18" s="1"/>
  <c r="B443" i="18" s="1"/>
  <c r="C443" i="18" s="1"/>
  <c r="X443" i="1"/>
  <c r="M443" i="1" s="1"/>
  <c r="B443" i="1" s="1"/>
  <c r="C443" i="1" s="1"/>
  <c r="X448" i="27"/>
  <c r="M448" i="27" s="1"/>
  <c r="B448" i="27" s="1"/>
  <c r="C448" i="27" s="1"/>
  <c r="X448" i="26"/>
  <c r="M448" i="26" s="1"/>
  <c r="B448" i="26" s="1"/>
  <c r="C448" i="26" s="1"/>
  <c r="X448" i="25"/>
  <c r="M448" i="25" s="1"/>
  <c r="B448" i="25" s="1"/>
  <c r="C448" i="25" s="1"/>
  <c r="X448" i="24"/>
  <c r="M448" i="24" s="1"/>
  <c r="B448" i="24" s="1"/>
  <c r="C448" i="24" s="1"/>
  <c r="X448" i="23"/>
  <c r="M448" i="23" s="1"/>
  <c r="B448" i="23" s="1"/>
  <c r="C448" i="23" s="1"/>
  <c r="X448" i="22"/>
  <c r="M448" i="22" s="1"/>
  <c r="B448" i="22" s="1"/>
  <c r="C448" i="22" s="1"/>
  <c r="X448" i="19"/>
  <c r="M448" i="19" s="1"/>
  <c r="B448" i="19" s="1"/>
  <c r="C448" i="19" s="1"/>
  <c r="X448" i="21"/>
  <c r="M448" i="21" s="1"/>
  <c r="B448" i="21" s="1"/>
  <c r="C448" i="21" s="1"/>
  <c r="X448" i="18"/>
  <c r="M448" i="18" s="1"/>
  <c r="B448" i="18" s="1"/>
  <c r="C448" i="18" s="1"/>
  <c r="X448" i="17"/>
  <c r="M448" i="17" s="1"/>
  <c r="B448" i="17" s="1"/>
  <c r="C448" i="17" s="1"/>
  <c r="X448" i="20"/>
  <c r="M448" i="20" s="1"/>
  <c r="B448" i="20" s="1"/>
  <c r="C448" i="20" s="1"/>
  <c r="X448" i="1"/>
  <c r="M448" i="1" s="1"/>
  <c r="B448" i="1" s="1"/>
  <c r="C448" i="1" s="1"/>
  <c r="M446" i="20"/>
  <c r="B446" i="20" s="1"/>
  <c r="C446" i="20" s="1"/>
  <c r="M446" i="21"/>
  <c r="B446" i="21" s="1"/>
  <c r="C446" i="21" s="1"/>
  <c r="M446" i="25"/>
  <c r="B446" i="25" s="1"/>
  <c r="C446" i="25" s="1"/>
  <c r="M446" i="18"/>
  <c r="B446" i="18" s="1"/>
  <c r="C446" i="18" s="1"/>
  <c r="M446" i="22"/>
  <c r="B446" i="22" s="1"/>
  <c r="C446" i="22" s="1"/>
  <c r="M446" i="26"/>
  <c r="B446" i="26" s="1"/>
  <c r="C446" i="26" s="1"/>
  <c r="X452" i="27"/>
  <c r="X452" i="25"/>
  <c r="X452" i="26"/>
  <c r="X452" i="24"/>
  <c r="X452" i="23"/>
  <c r="X452" i="20"/>
  <c r="X452" i="21"/>
  <c r="X452" i="18"/>
  <c r="X452" i="22"/>
  <c r="X452" i="17"/>
  <c r="X452" i="19"/>
  <c r="X452" i="1"/>
  <c r="M446" i="19"/>
  <c r="B446" i="19" s="1"/>
  <c r="C446" i="19" s="1"/>
  <c r="M446" i="24"/>
  <c r="B446" i="24" s="1"/>
  <c r="C446" i="24" s="1"/>
  <c r="M446" i="27"/>
  <c r="B446" i="27" s="1"/>
  <c r="C446" i="27" s="1"/>
  <c r="M446" i="1"/>
  <c r="B446" i="1" s="1"/>
  <c r="C446" i="1" s="1"/>
  <c r="M446" i="17"/>
  <c r="B446" i="17" s="1"/>
  <c r="C446" i="17" s="1"/>
  <c r="M446" i="23"/>
  <c r="B446" i="23" s="1"/>
  <c r="C446" i="23" s="1"/>
  <c r="AO133" i="2"/>
  <c r="AC444" i="27" l="1"/>
  <c r="N444" i="27" s="1"/>
  <c r="AC444" i="26"/>
  <c r="N444" i="26" s="1"/>
  <c r="AC444" i="21"/>
  <c r="N444" i="21" s="1"/>
  <c r="AC444" i="19"/>
  <c r="N444" i="19" s="1"/>
  <c r="AC444" i="17"/>
  <c r="N444" i="17" s="1"/>
  <c r="AC444" i="25"/>
  <c r="N444" i="25" s="1"/>
  <c r="AC444" i="23"/>
  <c r="N444" i="23" s="1"/>
  <c r="AC444" i="24"/>
  <c r="N444" i="24" s="1"/>
  <c r="AC444" i="22"/>
  <c r="N444" i="22" s="1"/>
  <c r="AC444" i="20"/>
  <c r="N444" i="20" s="1"/>
  <c r="AC444" i="18"/>
  <c r="N444" i="18" s="1"/>
  <c r="AC444" i="1"/>
  <c r="N444" i="1" s="1"/>
  <c r="R493" i="2"/>
  <c r="C494" i="2"/>
  <c r="L493" i="2"/>
  <c r="N493" i="2"/>
  <c r="O493" i="2" s="1"/>
  <c r="P493" i="2" s="1"/>
  <c r="H493" i="2"/>
  <c r="K493" i="2"/>
  <c r="F493" i="2"/>
  <c r="Q493" i="2" s="1"/>
  <c r="J493" i="2"/>
  <c r="M493" i="2"/>
  <c r="G493" i="2"/>
  <c r="I493" i="2"/>
  <c r="AQ127" i="2"/>
  <c r="AT127" i="2"/>
  <c r="AC449" i="27"/>
  <c r="N449" i="27" s="1"/>
  <c r="AC449" i="23"/>
  <c r="N449" i="23" s="1"/>
  <c r="AC449" i="26"/>
  <c r="N449" i="26" s="1"/>
  <c r="AC449" i="25"/>
  <c r="N449" i="25" s="1"/>
  <c r="AC449" i="24"/>
  <c r="N449" i="24" s="1"/>
  <c r="AC449" i="22"/>
  <c r="N449" i="22" s="1"/>
  <c r="AC449" i="21"/>
  <c r="N449" i="21" s="1"/>
  <c r="AC449" i="19"/>
  <c r="N449" i="19" s="1"/>
  <c r="AC449" i="20"/>
  <c r="N449" i="20" s="1"/>
  <c r="AC449" i="17"/>
  <c r="N449" i="17" s="1"/>
  <c r="AC449" i="18"/>
  <c r="N449" i="18" s="1"/>
  <c r="AC449" i="1"/>
  <c r="N449" i="1" s="1"/>
  <c r="R498" i="2"/>
  <c r="I498" i="2"/>
  <c r="F498" i="2"/>
  <c r="Q498" i="2" s="1"/>
  <c r="G498" i="2"/>
  <c r="L498" i="2"/>
  <c r="C499" i="2"/>
  <c r="K498" i="2"/>
  <c r="J498" i="2"/>
  <c r="N498" i="2"/>
  <c r="O498" i="2" s="1"/>
  <c r="P498" i="2" s="1"/>
  <c r="H498" i="2"/>
  <c r="M498" i="2"/>
  <c r="F488" i="2"/>
  <c r="AC439" i="26"/>
  <c r="N439" i="26" s="1"/>
  <c r="AC439" i="27"/>
  <c r="N439" i="27" s="1"/>
  <c r="AC439" i="24"/>
  <c r="N439" i="24" s="1"/>
  <c r="AC439" i="23"/>
  <c r="N439" i="23" s="1"/>
  <c r="AC439" i="25"/>
  <c r="N439" i="25" s="1"/>
  <c r="AC439" i="22"/>
  <c r="N439" i="22" s="1"/>
  <c r="AC439" i="21"/>
  <c r="N439" i="21" s="1"/>
  <c r="AC439" i="20"/>
  <c r="N439" i="20" s="1"/>
  <c r="AC439" i="19"/>
  <c r="N439" i="19" s="1"/>
  <c r="AC439" i="17"/>
  <c r="N439" i="17" s="1"/>
  <c r="AC439" i="18"/>
  <c r="N439" i="18" s="1"/>
  <c r="AC439" i="1"/>
  <c r="N439" i="1" s="1"/>
  <c r="R488" i="2"/>
  <c r="AC454" i="22"/>
  <c r="N454" i="22" s="1"/>
  <c r="AC454" i="20"/>
  <c r="N454" i="20" s="1"/>
  <c r="AC454" i="18"/>
  <c r="N454" i="18" s="1"/>
  <c r="AC454" i="26"/>
  <c r="N454" i="26" s="1"/>
  <c r="AC454" i="25"/>
  <c r="N454" i="25" s="1"/>
  <c r="AC454" i="27"/>
  <c r="N454" i="27" s="1"/>
  <c r="AC454" i="21"/>
  <c r="N454" i="21" s="1"/>
  <c r="AC454" i="24"/>
  <c r="N454" i="24" s="1"/>
  <c r="AC454" i="23"/>
  <c r="N454" i="23" s="1"/>
  <c r="AC454" i="19"/>
  <c r="N454" i="19" s="1"/>
  <c r="AC454" i="17"/>
  <c r="N454" i="17" s="1"/>
  <c r="R503" i="2"/>
  <c r="AC454" i="1"/>
  <c r="N454" i="1" s="1"/>
  <c r="K503" i="2"/>
  <c r="H503" i="2"/>
  <c r="I503" i="2"/>
  <c r="J503" i="2"/>
  <c r="L503" i="2"/>
  <c r="G503" i="2"/>
  <c r="C504" i="2"/>
  <c r="M503" i="2"/>
  <c r="N503" i="2"/>
  <c r="O503" i="2" s="1"/>
  <c r="P503" i="2" s="1"/>
  <c r="F503" i="2"/>
  <c r="Q503" i="2" s="1"/>
  <c r="AC459" i="26"/>
  <c r="N459" i="26" s="1"/>
  <c r="AC459" i="24"/>
  <c r="N459" i="24" s="1"/>
  <c r="AC459" i="27"/>
  <c r="N459" i="27" s="1"/>
  <c r="AC459" i="25"/>
  <c r="N459" i="25" s="1"/>
  <c r="AC459" i="22"/>
  <c r="N459" i="22" s="1"/>
  <c r="AC459" i="23"/>
  <c r="N459" i="23" s="1"/>
  <c r="AC459" i="19"/>
  <c r="N459" i="19" s="1"/>
  <c r="AC459" i="21"/>
  <c r="N459" i="21" s="1"/>
  <c r="AC459" i="17"/>
  <c r="N459" i="17" s="1"/>
  <c r="AC459" i="20"/>
  <c r="N459" i="20" s="1"/>
  <c r="AC459" i="18"/>
  <c r="N459" i="18" s="1"/>
  <c r="AC459" i="1"/>
  <c r="N459" i="1" s="1"/>
  <c r="R508" i="2"/>
  <c r="H508" i="2"/>
  <c r="F508" i="2"/>
  <c r="Q508" i="2" s="1"/>
  <c r="N508" i="2"/>
  <c r="O508" i="2" s="1"/>
  <c r="P508" i="2" s="1"/>
  <c r="J508" i="2"/>
  <c r="C509" i="2"/>
  <c r="L508" i="2"/>
  <c r="M508" i="2"/>
  <c r="K508" i="2"/>
  <c r="I508" i="2"/>
  <c r="G508" i="2"/>
  <c r="Q482" i="2"/>
  <c r="G482" i="2"/>
  <c r="H482" i="2" s="1"/>
  <c r="I482" i="2" s="1"/>
  <c r="J482" i="2" s="1"/>
  <c r="K482" i="2" s="1"/>
  <c r="M482" i="2" s="1"/>
  <c r="N482" i="2" s="1"/>
  <c r="O482" i="2" s="1"/>
  <c r="P482" i="2" s="1"/>
  <c r="K513" i="2"/>
  <c r="AC464" i="25"/>
  <c r="N464" i="25" s="1"/>
  <c r="AC464" i="26"/>
  <c r="N464" i="26" s="1"/>
  <c r="AC464" i="27"/>
  <c r="N464" i="27" s="1"/>
  <c r="AC464" i="21"/>
  <c r="N464" i="21" s="1"/>
  <c r="AC464" i="19"/>
  <c r="N464" i="19" s="1"/>
  <c r="AC464" i="17"/>
  <c r="N464" i="17" s="1"/>
  <c r="AC464" i="23"/>
  <c r="N464" i="23" s="1"/>
  <c r="AC464" i="24"/>
  <c r="N464" i="24" s="1"/>
  <c r="AC464" i="22"/>
  <c r="N464" i="22" s="1"/>
  <c r="AC464" i="20"/>
  <c r="N464" i="20" s="1"/>
  <c r="AC464" i="18"/>
  <c r="N464" i="18" s="1"/>
  <c r="AC464" i="1"/>
  <c r="N464" i="1" s="1"/>
  <c r="N513" i="2"/>
  <c r="O513" i="2" s="1"/>
  <c r="P513" i="2" s="1"/>
  <c r="F513" i="2"/>
  <c r="Q513" i="2" s="1"/>
  <c r="M513" i="2"/>
  <c r="C514" i="2"/>
  <c r="J513" i="2"/>
  <c r="I513" i="2"/>
  <c r="R513" i="2"/>
  <c r="C519" i="2"/>
  <c r="D519" i="2" s="1"/>
  <c r="H513" i="2"/>
  <c r="L513" i="2"/>
  <c r="G513" i="2"/>
  <c r="D493" i="2"/>
  <c r="D499" i="2" s="1"/>
  <c r="D482" i="2"/>
  <c r="AB127" i="2"/>
  <c r="E428" i="22"/>
  <c r="F428" i="27"/>
  <c r="K428" i="27" s="1"/>
  <c r="F428" i="24"/>
  <c r="K428" i="24" s="1"/>
  <c r="E428" i="23"/>
  <c r="F428" i="23"/>
  <c r="K428" i="23" s="1"/>
  <c r="E428" i="26"/>
  <c r="Z127" i="2"/>
  <c r="AR127" i="2"/>
  <c r="E428" i="24"/>
  <c r="E428" i="1"/>
  <c r="E428" i="17"/>
  <c r="F428" i="22"/>
  <c r="K428" i="22" s="1"/>
  <c r="E428" i="21"/>
  <c r="F428" i="17"/>
  <c r="K428" i="17" s="1"/>
  <c r="X427" i="25"/>
  <c r="M427" i="25" s="1"/>
  <c r="B427" i="25" s="1"/>
  <c r="C427" i="25" s="1"/>
  <c r="X427" i="18"/>
  <c r="M427" i="18" s="1"/>
  <c r="B427" i="18" s="1"/>
  <c r="C427" i="18" s="1"/>
  <c r="X427" i="1"/>
  <c r="M427" i="1" s="1"/>
  <c r="B427" i="1" s="1"/>
  <c r="C427" i="1" s="1"/>
  <c r="E428" i="18"/>
  <c r="F428" i="18"/>
  <c r="K428" i="18" s="1"/>
  <c r="AD127" i="2"/>
  <c r="AC127" i="2"/>
  <c r="F428" i="1"/>
  <c r="K428" i="1" s="1"/>
  <c r="F428" i="26"/>
  <c r="K428" i="26" s="1"/>
  <c r="F428" i="21"/>
  <c r="K428" i="21" s="1"/>
  <c r="E428" i="27"/>
  <c r="E428" i="25"/>
  <c r="F428" i="25"/>
  <c r="K428" i="25" s="1"/>
  <c r="X427" i="26"/>
  <c r="M427" i="26" s="1"/>
  <c r="B427" i="26" s="1"/>
  <c r="C427" i="26" s="1"/>
  <c r="X427" i="22"/>
  <c r="M427" i="22" s="1"/>
  <c r="B427" i="22" s="1"/>
  <c r="C427" i="22" s="1"/>
  <c r="X427" i="21"/>
  <c r="M427" i="21" s="1"/>
  <c r="B427" i="21" s="1"/>
  <c r="C427" i="21" s="1"/>
  <c r="E428" i="19"/>
  <c r="X427" i="27"/>
  <c r="M427" i="27" s="1"/>
  <c r="B427" i="27" s="1"/>
  <c r="C427" i="27" s="1"/>
  <c r="X427" i="23"/>
  <c r="M427" i="23" s="1"/>
  <c r="B427" i="23" s="1"/>
  <c r="C427" i="23" s="1"/>
  <c r="X427" i="20"/>
  <c r="M427" i="20" s="1"/>
  <c r="B427" i="20" s="1"/>
  <c r="C427" i="20" s="1"/>
  <c r="X427" i="24"/>
  <c r="M427" i="24" s="1"/>
  <c r="B427" i="24" s="1"/>
  <c r="C427" i="24" s="1"/>
  <c r="X427" i="19"/>
  <c r="M427" i="19" s="1"/>
  <c r="B427" i="19" s="1"/>
  <c r="C427" i="19" s="1"/>
  <c r="X427" i="17"/>
  <c r="M427" i="17" s="1"/>
  <c r="B427" i="17" s="1"/>
  <c r="C427" i="17" s="1"/>
  <c r="AS127" i="2"/>
  <c r="AP127" i="2"/>
  <c r="F428" i="19"/>
  <c r="K428" i="19" s="1"/>
  <c r="E428" i="20"/>
  <c r="F428" i="20"/>
  <c r="K428" i="20" s="1"/>
  <c r="AT128" i="2"/>
  <c r="D498" i="2"/>
  <c r="D504" i="2" s="1"/>
  <c r="X134" i="2"/>
  <c r="D514" i="2"/>
  <c r="AS128" i="2"/>
  <c r="X449" i="27"/>
  <c r="M449" i="27" s="1"/>
  <c r="B449" i="27" s="1"/>
  <c r="C449" i="27" s="1"/>
  <c r="X449" i="26"/>
  <c r="M449" i="26" s="1"/>
  <c r="B449" i="26" s="1"/>
  <c r="C449" i="26" s="1"/>
  <c r="X449" i="25"/>
  <c r="M449" i="25" s="1"/>
  <c r="B449" i="25" s="1"/>
  <c r="C449" i="25" s="1"/>
  <c r="X449" i="24"/>
  <c r="M449" i="24" s="1"/>
  <c r="B449" i="24" s="1"/>
  <c r="C449" i="24" s="1"/>
  <c r="X449" i="23"/>
  <c r="M449" i="23" s="1"/>
  <c r="B449" i="23" s="1"/>
  <c r="C449" i="23" s="1"/>
  <c r="X449" i="22"/>
  <c r="M449" i="22" s="1"/>
  <c r="B449" i="22" s="1"/>
  <c r="C449" i="22" s="1"/>
  <c r="X449" i="19"/>
  <c r="M449" i="19" s="1"/>
  <c r="B449" i="19" s="1"/>
  <c r="C449" i="19" s="1"/>
  <c r="X449" i="21"/>
  <c r="M449" i="21" s="1"/>
  <c r="B449" i="21" s="1"/>
  <c r="C449" i="21" s="1"/>
  <c r="X449" i="18"/>
  <c r="M449" i="18" s="1"/>
  <c r="B449" i="18" s="1"/>
  <c r="C449" i="18" s="1"/>
  <c r="X449" i="17"/>
  <c r="M449" i="17" s="1"/>
  <c r="B449" i="17" s="1"/>
  <c r="C449" i="17" s="1"/>
  <c r="X449" i="20"/>
  <c r="M449" i="20" s="1"/>
  <c r="B449" i="20" s="1"/>
  <c r="C449" i="20" s="1"/>
  <c r="X449" i="1"/>
  <c r="M449" i="1" s="1"/>
  <c r="B449" i="1" s="1"/>
  <c r="C449" i="1" s="1"/>
  <c r="X454" i="27"/>
  <c r="M454" i="27" s="1"/>
  <c r="B454" i="27" s="1"/>
  <c r="C454" i="27" s="1"/>
  <c r="X454" i="26"/>
  <c r="M454" i="26" s="1"/>
  <c r="B454" i="26" s="1"/>
  <c r="C454" i="26" s="1"/>
  <c r="X454" i="25"/>
  <c r="M454" i="25" s="1"/>
  <c r="B454" i="25" s="1"/>
  <c r="C454" i="25" s="1"/>
  <c r="X454" i="23"/>
  <c r="M454" i="23" s="1"/>
  <c r="B454" i="23" s="1"/>
  <c r="C454" i="23" s="1"/>
  <c r="X454" i="24"/>
  <c r="M454" i="24" s="1"/>
  <c r="B454" i="24" s="1"/>
  <c r="C454" i="24" s="1"/>
  <c r="X454" i="20"/>
  <c r="M454" i="20" s="1"/>
  <c r="B454" i="20" s="1"/>
  <c r="C454" i="20" s="1"/>
  <c r="X454" i="19"/>
  <c r="M454" i="19" s="1"/>
  <c r="B454" i="19" s="1"/>
  <c r="C454" i="19" s="1"/>
  <c r="X454" i="22"/>
  <c r="M454" i="22" s="1"/>
  <c r="B454" i="22" s="1"/>
  <c r="C454" i="22" s="1"/>
  <c r="X454" i="18"/>
  <c r="M454" i="18" s="1"/>
  <c r="B454" i="18" s="1"/>
  <c r="C454" i="18" s="1"/>
  <c r="X454" i="21"/>
  <c r="M454" i="21" s="1"/>
  <c r="B454" i="21" s="1"/>
  <c r="C454" i="21" s="1"/>
  <c r="X454" i="17"/>
  <c r="M454" i="17" s="1"/>
  <c r="B454" i="17" s="1"/>
  <c r="C454" i="17" s="1"/>
  <c r="X454" i="1"/>
  <c r="M454" i="1" s="1"/>
  <c r="B454" i="1" s="1"/>
  <c r="C454" i="1" s="1"/>
  <c r="X438" i="27"/>
  <c r="M438" i="27" s="1"/>
  <c r="B438" i="27" s="1"/>
  <c r="C438" i="27" s="1"/>
  <c r="X438" i="25"/>
  <c r="M438" i="25" s="1"/>
  <c r="B438" i="25" s="1"/>
  <c r="C438" i="25" s="1"/>
  <c r="X438" i="23"/>
  <c r="M438" i="23" s="1"/>
  <c r="B438" i="23" s="1"/>
  <c r="C438" i="23" s="1"/>
  <c r="X438" i="26"/>
  <c r="M438" i="26" s="1"/>
  <c r="B438" i="26" s="1"/>
  <c r="C438" i="26" s="1"/>
  <c r="X438" i="24"/>
  <c r="M438" i="24" s="1"/>
  <c r="B438" i="24" s="1"/>
  <c r="C438" i="24" s="1"/>
  <c r="X438" i="21"/>
  <c r="M438" i="21" s="1"/>
  <c r="B438" i="21" s="1"/>
  <c r="C438" i="21" s="1"/>
  <c r="X438" i="20"/>
  <c r="M438" i="20" s="1"/>
  <c r="B438" i="20" s="1"/>
  <c r="C438" i="20" s="1"/>
  <c r="X438" i="19"/>
  <c r="M438" i="19" s="1"/>
  <c r="B438" i="19" s="1"/>
  <c r="C438" i="19" s="1"/>
  <c r="X438" i="17"/>
  <c r="M438" i="17" s="1"/>
  <c r="B438" i="17" s="1"/>
  <c r="C438" i="17" s="1"/>
  <c r="X438" i="18"/>
  <c r="M438" i="18" s="1"/>
  <c r="B438" i="18" s="1"/>
  <c r="C438" i="18" s="1"/>
  <c r="X438" i="22"/>
  <c r="M438" i="22" s="1"/>
  <c r="B438" i="22" s="1"/>
  <c r="C438" i="22" s="1"/>
  <c r="X438" i="1"/>
  <c r="M438" i="1" s="1"/>
  <c r="B438" i="1" s="1"/>
  <c r="C438" i="1" s="1"/>
  <c r="X453" i="27"/>
  <c r="M453" i="27" s="1"/>
  <c r="B453" i="27" s="1"/>
  <c r="C453" i="27" s="1"/>
  <c r="X453" i="26"/>
  <c r="M453" i="26" s="1"/>
  <c r="B453" i="26" s="1"/>
  <c r="C453" i="26" s="1"/>
  <c r="X453" i="25"/>
  <c r="M453" i="25" s="1"/>
  <c r="B453" i="25" s="1"/>
  <c r="C453" i="25" s="1"/>
  <c r="X453" i="23"/>
  <c r="M453" i="23" s="1"/>
  <c r="B453" i="23" s="1"/>
  <c r="C453" i="23" s="1"/>
  <c r="X453" i="24"/>
  <c r="M453" i="24" s="1"/>
  <c r="B453" i="24" s="1"/>
  <c r="C453" i="24" s="1"/>
  <c r="X453" i="20"/>
  <c r="M453" i="20" s="1"/>
  <c r="B453" i="20" s="1"/>
  <c r="C453" i="20" s="1"/>
  <c r="X453" i="19"/>
  <c r="M453" i="19" s="1"/>
  <c r="B453" i="19" s="1"/>
  <c r="C453" i="19" s="1"/>
  <c r="X453" i="22"/>
  <c r="M453" i="22" s="1"/>
  <c r="B453" i="22" s="1"/>
  <c r="C453" i="22" s="1"/>
  <c r="X453" i="18"/>
  <c r="M453" i="18" s="1"/>
  <c r="B453" i="18" s="1"/>
  <c r="C453" i="18" s="1"/>
  <c r="X453" i="17"/>
  <c r="M453" i="17" s="1"/>
  <c r="B453" i="17" s="1"/>
  <c r="C453" i="17" s="1"/>
  <c r="X453" i="21"/>
  <c r="M453" i="21" s="1"/>
  <c r="B453" i="21" s="1"/>
  <c r="C453" i="21" s="1"/>
  <c r="X453" i="1"/>
  <c r="M453" i="1" s="1"/>
  <c r="B453" i="1" s="1"/>
  <c r="C453" i="1" s="1"/>
  <c r="M452" i="17"/>
  <c r="B452" i="17" s="1"/>
  <c r="C452" i="17" s="1"/>
  <c r="M452" i="20"/>
  <c r="B452" i="20" s="1"/>
  <c r="C452" i="20" s="1"/>
  <c r="M452" i="25"/>
  <c r="B452" i="25" s="1"/>
  <c r="C452" i="25" s="1"/>
  <c r="M452" i="22"/>
  <c r="B452" i="22" s="1"/>
  <c r="C452" i="22" s="1"/>
  <c r="M452" i="23"/>
  <c r="B452" i="23" s="1"/>
  <c r="C452" i="23" s="1"/>
  <c r="M452" i="27"/>
  <c r="B452" i="27" s="1"/>
  <c r="C452" i="27" s="1"/>
  <c r="M452" i="1"/>
  <c r="B452" i="1" s="1"/>
  <c r="C452" i="1" s="1"/>
  <c r="M452" i="18"/>
  <c r="B452" i="18" s="1"/>
  <c r="C452" i="18" s="1"/>
  <c r="M452" i="24"/>
  <c r="B452" i="24" s="1"/>
  <c r="C452" i="24" s="1"/>
  <c r="X458" i="27"/>
  <c r="X458" i="25"/>
  <c r="X458" i="26"/>
  <c r="X458" i="23"/>
  <c r="X458" i="22"/>
  <c r="X458" i="21"/>
  <c r="X458" i="24"/>
  <c r="X458" i="20"/>
  <c r="X458" i="19"/>
  <c r="X458" i="18"/>
  <c r="X458" i="17"/>
  <c r="X458" i="1"/>
  <c r="M452" i="19"/>
  <c r="B452" i="19" s="1"/>
  <c r="C452" i="19" s="1"/>
  <c r="M452" i="21"/>
  <c r="B452" i="21" s="1"/>
  <c r="C452" i="21" s="1"/>
  <c r="M452" i="26"/>
  <c r="B452" i="26" s="1"/>
  <c r="C452" i="26" s="1"/>
  <c r="AO134" i="2"/>
  <c r="D488" i="2" l="1"/>
  <c r="AA128" i="2"/>
  <c r="AB128" i="2"/>
  <c r="AR128" i="2"/>
  <c r="F434" i="18"/>
  <c r="K434" i="18" s="1"/>
  <c r="F434" i="20"/>
  <c r="K434" i="20" s="1"/>
  <c r="E434" i="19"/>
  <c r="E434" i="21"/>
  <c r="F434" i="23"/>
  <c r="K434" i="23" s="1"/>
  <c r="AC128" i="2"/>
  <c r="AD128" i="2"/>
  <c r="F434" i="19"/>
  <c r="K434" i="19" s="1"/>
  <c r="E434" i="22"/>
  <c r="F434" i="25"/>
  <c r="K434" i="25" s="1"/>
  <c r="F434" i="27"/>
  <c r="K434" i="27" s="1"/>
  <c r="F434" i="21"/>
  <c r="K434" i="21" s="1"/>
  <c r="E434" i="18"/>
  <c r="X433" i="27"/>
  <c r="M433" i="27" s="1"/>
  <c r="B433" i="27" s="1"/>
  <c r="C433" i="27" s="1"/>
  <c r="X433" i="21"/>
  <c r="M433" i="21" s="1"/>
  <c r="B433" i="21" s="1"/>
  <c r="C433" i="21" s="1"/>
  <c r="X433" i="19"/>
  <c r="M433" i="19" s="1"/>
  <c r="B433" i="19" s="1"/>
  <c r="C433" i="19" s="1"/>
  <c r="E434" i="20"/>
  <c r="X433" i="25"/>
  <c r="M433" i="25" s="1"/>
  <c r="B433" i="25" s="1"/>
  <c r="C433" i="25" s="1"/>
  <c r="X433" i="20"/>
  <c r="M433" i="20" s="1"/>
  <c r="B433" i="20" s="1"/>
  <c r="C433" i="20" s="1"/>
  <c r="X433" i="18"/>
  <c r="M433" i="18" s="1"/>
  <c r="B433" i="18" s="1"/>
  <c r="C433" i="18" s="1"/>
  <c r="Y128" i="2"/>
  <c r="E434" i="27"/>
  <c r="E434" i="1"/>
  <c r="F434" i="17"/>
  <c r="K434" i="17" s="1"/>
  <c r="E434" i="17"/>
  <c r="F434" i="24"/>
  <c r="K434" i="24" s="1"/>
  <c r="AA129" i="2"/>
  <c r="Z128" i="2"/>
  <c r="Y129" i="2"/>
  <c r="AP128" i="2"/>
  <c r="F434" i="1"/>
  <c r="K434" i="1" s="1"/>
  <c r="E434" i="23"/>
  <c r="F434" i="26"/>
  <c r="K434" i="26" s="1"/>
  <c r="E434" i="24"/>
  <c r="F434" i="22"/>
  <c r="K434" i="22" s="1"/>
  <c r="E434" i="26"/>
  <c r="X433" i="23"/>
  <c r="M433" i="23" s="1"/>
  <c r="B433" i="23" s="1"/>
  <c r="C433" i="23" s="1"/>
  <c r="X433" i="26"/>
  <c r="M433" i="26" s="1"/>
  <c r="B433" i="26" s="1"/>
  <c r="C433" i="26" s="1"/>
  <c r="X433" i="17"/>
  <c r="M433" i="17" s="1"/>
  <c r="B433" i="17" s="1"/>
  <c r="C433" i="17" s="1"/>
  <c r="E434" i="25"/>
  <c r="X433" i="24"/>
  <c r="M433" i="24" s="1"/>
  <c r="B433" i="24" s="1"/>
  <c r="C433" i="24" s="1"/>
  <c r="X433" i="22"/>
  <c r="M433" i="22" s="1"/>
  <c r="B433" i="22" s="1"/>
  <c r="C433" i="22" s="1"/>
  <c r="X433" i="1"/>
  <c r="M433" i="1" s="1"/>
  <c r="B433" i="1" s="1"/>
  <c r="C433" i="1" s="1"/>
  <c r="AC460" i="25"/>
  <c r="N460" i="25" s="1"/>
  <c r="AC460" i="21"/>
  <c r="N460" i="21" s="1"/>
  <c r="AC460" i="19"/>
  <c r="N460" i="19" s="1"/>
  <c r="AC460" i="17"/>
  <c r="N460" i="17" s="1"/>
  <c r="AC460" i="26"/>
  <c r="N460" i="26" s="1"/>
  <c r="AC460" i="27"/>
  <c r="N460" i="27" s="1"/>
  <c r="AC460" i="22"/>
  <c r="N460" i="22" s="1"/>
  <c r="AC460" i="24"/>
  <c r="N460" i="24" s="1"/>
  <c r="AC460" i="23"/>
  <c r="N460" i="23" s="1"/>
  <c r="AC460" i="20"/>
  <c r="N460" i="20" s="1"/>
  <c r="AC460" i="18"/>
  <c r="N460" i="18" s="1"/>
  <c r="AC460" i="1"/>
  <c r="N460" i="1" s="1"/>
  <c r="R509" i="2"/>
  <c r="N509" i="2"/>
  <c r="O509" i="2" s="1"/>
  <c r="P509" i="2" s="1"/>
  <c r="J509" i="2"/>
  <c r="G509" i="2"/>
  <c r="I509" i="2"/>
  <c r="C510" i="2"/>
  <c r="H509" i="2"/>
  <c r="K509" i="2"/>
  <c r="F509" i="2"/>
  <c r="Q509" i="2" s="1"/>
  <c r="M509" i="2"/>
  <c r="L509" i="2"/>
  <c r="AC450" i="27"/>
  <c r="N450" i="27" s="1"/>
  <c r="AC450" i="22"/>
  <c r="N450" i="22" s="1"/>
  <c r="AC450" i="20"/>
  <c r="N450" i="20" s="1"/>
  <c r="AC450" i="18"/>
  <c r="N450" i="18" s="1"/>
  <c r="AC450" i="26"/>
  <c r="N450" i="26" s="1"/>
  <c r="AC450" i="25"/>
  <c r="N450" i="25" s="1"/>
  <c r="AC450" i="24"/>
  <c r="N450" i="24" s="1"/>
  <c r="AC450" i="23"/>
  <c r="N450" i="23" s="1"/>
  <c r="AC450" i="21"/>
  <c r="N450" i="21" s="1"/>
  <c r="AC450" i="19"/>
  <c r="N450" i="19" s="1"/>
  <c r="AC450" i="17"/>
  <c r="N450" i="17" s="1"/>
  <c r="AC450" i="1"/>
  <c r="N450" i="1" s="1"/>
  <c r="K499" i="2"/>
  <c r="M499" i="2"/>
  <c r="C500" i="2"/>
  <c r="N499" i="2"/>
  <c r="O499" i="2" s="1"/>
  <c r="P499" i="2" s="1"/>
  <c r="H499" i="2"/>
  <c r="F499" i="2"/>
  <c r="Q499" i="2" s="1"/>
  <c r="G499" i="2"/>
  <c r="I499" i="2"/>
  <c r="J499" i="2"/>
  <c r="L499" i="2"/>
  <c r="R499" i="2"/>
  <c r="AC470" i="22"/>
  <c r="N470" i="22" s="1"/>
  <c r="AC470" i="20"/>
  <c r="N470" i="20" s="1"/>
  <c r="AC470" i="18"/>
  <c r="N470" i="18" s="1"/>
  <c r="AC470" i="27"/>
  <c r="N470" i="27" s="1"/>
  <c r="AC470" i="26"/>
  <c r="N470" i="26" s="1"/>
  <c r="AC470" i="25"/>
  <c r="N470" i="25" s="1"/>
  <c r="AC470" i="24"/>
  <c r="N470" i="24" s="1"/>
  <c r="AC470" i="23"/>
  <c r="N470" i="23" s="1"/>
  <c r="AC470" i="21"/>
  <c r="N470" i="21" s="1"/>
  <c r="AC470" i="19"/>
  <c r="N470" i="19" s="1"/>
  <c r="AC470" i="17"/>
  <c r="N470" i="17" s="1"/>
  <c r="R519" i="2"/>
  <c r="AC470" i="1"/>
  <c r="N470" i="1" s="1"/>
  <c r="C525" i="2"/>
  <c r="N519" i="2"/>
  <c r="O519" i="2" s="1"/>
  <c r="P519" i="2" s="1"/>
  <c r="K519" i="2"/>
  <c r="L519" i="2"/>
  <c r="F519" i="2"/>
  <c r="Q519" i="2" s="1"/>
  <c r="C520" i="2"/>
  <c r="M519" i="2"/>
  <c r="G519" i="2"/>
  <c r="H519" i="2"/>
  <c r="I519" i="2"/>
  <c r="J519" i="2"/>
  <c r="AC465" i="27"/>
  <c r="N465" i="27" s="1"/>
  <c r="AC465" i="23"/>
  <c r="N465" i="23" s="1"/>
  <c r="AC465" i="24"/>
  <c r="N465" i="24" s="1"/>
  <c r="AC465" i="26"/>
  <c r="N465" i="26" s="1"/>
  <c r="AC465" i="25"/>
  <c r="N465" i="25" s="1"/>
  <c r="AC465" i="22"/>
  <c r="N465" i="22" s="1"/>
  <c r="AC465" i="19"/>
  <c r="N465" i="19" s="1"/>
  <c r="AC465" i="21"/>
  <c r="N465" i="21" s="1"/>
  <c r="AC465" i="20"/>
  <c r="N465" i="20" s="1"/>
  <c r="AC465" i="18"/>
  <c r="N465" i="18" s="1"/>
  <c r="AC465" i="17"/>
  <c r="N465" i="17" s="1"/>
  <c r="AC465" i="1"/>
  <c r="N465" i="1" s="1"/>
  <c r="L514" i="2"/>
  <c r="K514" i="2"/>
  <c r="R514" i="2"/>
  <c r="C515" i="2"/>
  <c r="G514" i="2"/>
  <c r="M514" i="2"/>
  <c r="J514" i="2"/>
  <c r="I514" i="2"/>
  <c r="F514" i="2"/>
  <c r="Q514" i="2" s="1"/>
  <c r="N514" i="2"/>
  <c r="O514" i="2" s="1"/>
  <c r="P514" i="2" s="1"/>
  <c r="H514" i="2"/>
  <c r="AC455" i="26"/>
  <c r="N455" i="26" s="1"/>
  <c r="AC455" i="27"/>
  <c r="N455" i="27" s="1"/>
  <c r="AC455" i="25"/>
  <c r="N455" i="25" s="1"/>
  <c r="AC455" i="24"/>
  <c r="N455" i="24" s="1"/>
  <c r="AC455" i="23"/>
  <c r="N455" i="23" s="1"/>
  <c r="AC455" i="22"/>
  <c r="N455" i="22" s="1"/>
  <c r="AC455" i="20"/>
  <c r="N455" i="20" s="1"/>
  <c r="AC455" i="21"/>
  <c r="N455" i="21" s="1"/>
  <c r="AC455" i="19"/>
  <c r="N455" i="19" s="1"/>
  <c r="AC455" i="18"/>
  <c r="N455" i="18" s="1"/>
  <c r="AC455" i="17"/>
  <c r="N455" i="17" s="1"/>
  <c r="AC455" i="1"/>
  <c r="N455" i="1" s="1"/>
  <c r="R504" i="2"/>
  <c r="I504" i="2"/>
  <c r="J504" i="2"/>
  <c r="K504" i="2"/>
  <c r="N504" i="2"/>
  <c r="O504" i="2" s="1"/>
  <c r="P504" i="2" s="1"/>
  <c r="H504" i="2"/>
  <c r="F504" i="2"/>
  <c r="Q504" i="2" s="1"/>
  <c r="C505" i="2"/>
  <c r="L504" i="2"/>
  <c r="M504" i="2"/>
  <c r="G504" i="2"/>
  <c r="F494" i="2"/>
  <c r="AC445" i="27"/>
  <c r="N445" i="27" s="1"/>
  <c r="AC445" i="26"/>
  <c r="N445" i="26" s="1"/>
  <c r="AC445" i="25"/>
  <c r="N445" i="25" s="1"/>
  <c r="AC445" i="23"/>
  <c r="N445" i="23" s="1"/>
  <c r="AC445" i="24"/>
  <c r="N445" i="24" s="1"/>
  <c r="AC445" i="22"/>
  <c r="N445" i="22" s="1"/>
  <c r="AC445" i="20"/>
  <c r="N445" i="20" s="1"/>
  <c r="AC445" i="21"/>
  <c r="N445" i="21" s="1"/>
  <c r="AC445" i="18"/>
  <c r="N445" i="18" s="1"/>
  <c r="AC445" i="17"/>
  <c r="N445" i="17" s="1"/>
  <c r="AC445" i="19"/>
  <c r="N445" i="19" s="1"/>
  <c r="AC445" i="1"/>
  <c r="N445" i="1" s="1"/>
  <c r="R494" i="2"/>
  <c r="D520" i="2"/>
  <c r="D510" i="2"/>
  <c r="AS129" i="2"/>
  <c r="Q488" i="2"/>
  <c r="G488" i="2"/>
  <c r="H488" i="2" s="1"/>
  <c r="I488" i="2" s="1"/>
  <c r="J488" i="2" s="1"/>
  <c r="K488" i="2" s="1"/>
  <c r="M488" i="2" s="1"/>
  <c r="N488" i="2" s="1"/>
  <c r="O488" i="2" s="1"/>
  <c r="P488" i="2" s="1"/>
  <c r="D509" i="2"/>
  <c r="D515" i="2" s="1"/>
  <c r="AT129" i="2"/>
  <c r="X135" i="2"/>
  <c r="X459" i="27"/>
  <c r="M459" i="27" s="1"/>
  <c r="B459" i="27" s="1"/>
  <c r="C459" i="27" s="1"/>
  <c r="X459" i="26"/>
  <c r="M459" i="26" s="1"/>
  <c r="B459" i="26" s="1"/>
  <c r="C459" i="26" s="1"/>
  <c r="X459" i="25"/>
  <c r="M459" i="25" s="1"/>
  <c r="B459" i="25" s="1"/>
  <c r="C459" i="25" s="1"/>
  <c r="X459" i="23"/>
  <c r="M459" i="23" s="1"/>
  <c r="B459" i="23" s="1"/>
  <c r="C459" i="23" s="1"/>
  <c r="X459" i="24"/>
  <c r="M459" i="24" s="1"/>
  <c r="B459" i="24" s="1"/>
  <c r="C459" i="24" s="1"/>
  <c r="X459" i="21"/>
  <c r="M459" i="21" s="1"/>
  <c r="B459" i="21" s="1"/>
  <c r="C459" i="21" s="1"/>
  <c r="X459" i="22"/>
  <c r="M459" i="22" s="1"/>
  <c r="B459" i="22" s="1"/>
  <c r="C459" i="22" s="1"/>
  <c r="X459" i="20"/>
  <c r="M459" i="20" s="1"/>
  <c r="B459" i="20" s="1"/>
  <c r="C459" i="20" s="1"/>
  <c r="X459" i="17"/>
  <c r="M459" i="17" s="1"/>
  <c r="B459" i="17" s="1"/>
  <c r="C459" i="17" s="1"/>
  <c r="X459" i="19"/>
  <c r="M459" i="19" s="1"/>
  <c r="B459" i="19" s="1"/>
  <c r="C459" i="19" s="1"/>
  <c r="X459" i="18"/>
  <c r="M459" i="18" s="1"/>
  <c r="B459" i="18" s="1"/>
  <c r="C459" i="18" s="1"/>
  <c r="X459" i="1"/>
  <c r="M459" i="1" s="1"/>
  <c r="B459" i="1" s="1"/>
  <c r="C459" i="1" s="1"/>
  <c r="X455" i="27"/>
  <c r="M455" i="27" s="1"/>
  <c r="B455" i="27" s="1"/>
  <c r="C455" i="27" s="1"/>
  <c r="X455" i="26"/>
  <c r="M455" i="26" s="1"/>
  <c r="B455" i="26" s="1"/>
  <c r="C455" i="26" s="1"/>
  <c r="X455" i="25"/>
  <c r="M455" i="25" s="1"/>
  <c r="B455" i="25" s="1"/>
  <c r="C455" i="25" s="1"/>
  <c r="X455" i="23"/>
  <c r="M455" i="23" s="1"/>
  <c r="B455" i="23" s="1"/>
  <c r="C455" i="23" s="1"/>
  <c r="X455" i="24"/>
  <c r="M455" i="24" s="1"/>
  <c r="B455" i="24" s="1"/>
  <c r="C455" i="24" s="1"/>
  <c r="X455" i="20"/>
  <c r="M455" i="20" s="1"/>
  <c r="B455" i="20" s="1"/>
  <c r="C455" i="20" s="1"/>
  <c r="X455" i="19"/>
  <c r="M455" i="19" s="1"/>
  <c r="B455" i="19" s="1"/>
  <c r="C455" i="19" s="1"/>
  <c r="X455" i="22"/>
  <c r="M455" i="22" s="1"/>
  <c r="B455" i="22" s="1"/>
  <c r="C455" i="22" s="1"/>
  <c r="X455" i="18"/>
  <c r="M455" i="18" s="1"/>
  <c r="B455" i="18" s="1"/>
  <c r="C455" i="18" s="1"/>
  <c r="X455" i="17"/>
  <c r="M455" i="17" s="1"/>
  <c r="B455" i="17" s="1"/>
  <c r="C455" i="17" s="1"/>
  <c r="X455" i="21"/>
  <c r="M455" i="21" s="1"/>
  <c r="B455" i="21" s="1"/>
  <c r="C455" i="21" s="1"/>
  <c r="X455" i="1"/>
  <c r="M455" i="1" s="1"/>
  <c r="B455" i="1" s="1"/>
  <c r="C455" i="1" s="1"/>
  <c r="X444" i="27"/>
  <c r="M444" i="27" s="1"/>
  <c r="B444" i="27" s="1"/>
  <c r="C444" i="27" s="1"/>
  <c r="X444" i="26"/>
  <c r="M444" i="26" s="1"/>
  <c r="B444" i="26" s="1"/>
  <c r="C444" i="26" s="1"/>
  <c r="X444" i="24"/>
  <c r="M444" i="24" s="1"/>
  <c r="B444" i="24" s="1"/>
  <c r="C444" i="24" s="1"/>
  <c r="X444" i="23"/>
  <c r="M444" i="23" s="1"/>
  <c r="B444" i="23" s="1"/>
  <c r="C444" i="23" s="1"/>
  <c r="X444" i="21"/>
  <c r="M444" i="21" s="1"/>
  <c r="B444" i="21" s="1"/>
  <c r="C444" i="21" s="1"/>
  <c r="X444" i="22"/>
  <c r="M444" i="22" s="1"/>
  <c r="B444" i="22" s="1"/>
  <c r="C444" i="22" s="1"/>
  <c r="X444" i="20"/>
  <c r="M444" i="20" s="1"/>
  <c r="B444" i="20" s="1"/>
  <c r="C444" i="20" s="1"/>
  <c r="X444" i="19"/>
  <c r="M444" i="19" s="1"/>
  <c r="B444" i="19" s="1"/>
  <c r="C444" i="19" s="1"/>
  <c r="X444" i="17"/>
  <c r="M444" i="17" s="1"/>
  <c r="B444" i="17" s="1"/>
  <c r="C444" i="17" s="1"/>
  <c r="X444" i="18"/>
  <c r="M444" i="18" s="1"/>
  <c r="B444" i="18" s="1"/>
  <c r="C444" i="18" s="1"/>
  <c r="X444" i="25"/>
  <c r="M444" i="25" s="1"/>
  <c r="B444" i="25" s="1"/>
  <c r="C444" i="25" s="1"/>
  <c r="X444" i="1"/>
  <c r="M444" i="1" s="1"/>
  <c r="B444" i="1" s="1"/>
  <c r="C444" i="1" s="1"/>
  <c r="X460" i="27"/>
  <c r="M460" i="27" s="1"/>
  <c r="B460" i="27" s="1"/>
  <c r="C460" i="27" s="1"/>
  <c r="X460" i="24"/>
  <c r="M460" i="24" s="1"/>
  <c r="B460" i="24" s="1"/>
  <c r="C460" i="24" s="1"/>
  <c r="X460" i="17"/>
  <c r="M460" i="17" s="1"/>
  <c r="B460" i="17" s="1"/>
  <c r="C460" i="17" s="1"/>
  <c r="M458" i="1"/>
  <c r="B458" i="1" s="1"/>
  <c r="C458" i="1" s="1"/>
  <c r="M458" i="19"/>
  <c r="B458" i="19" s="1"/>
  <c r="C458" i="19" s="1"/>
  <c r="M458" i="22"/>
  <c r="B458" i="22" s="1"/>
  <c r="C458" i="22" s="1"/>
  <c r="M458" i="27"/>
  <c r="B458" i="27" s="1"/>
  <c r="C458" i="27" s="1"/>
  <c r="X464" i="27"/>
  <c r="X464" i="26"/>
  <c r="X464" i="25"/>
  <c r="X464" i="24"/>
  <c r="X464" i="23"/>
  <c r="X464" i="21"/>
  <c r="X464" i="20"/>
  <c r="X464" i="18"/>
  <c r="X464" i="17"/>
  <c r="X464" i="22"/>
  <c r="X464" i="19"/>
  <c r="X464" i="1"/>
  <c r="M458" i="20"/>
  <c r="B458" i="20" s="1"/>
  <c r="C458" i="20" s="1"/>
  <c r="M458" i="23"/>
  <c r="B458" i="23" s="1"/>
  <c r="C458" i="23" s="1"/>
  <c r="M458" i="17"/>
  <c r="B458" i="17" s="1"/>
  <c r="C458" i="17" s="1"/>
  <c r="M458" i="24"/>
  <c r="B458" i="24" s="1"/>
  <c r="C458" i="24" s="1"/>
  <c r="M458" i="26"/>
  <c r="B458" i="26" s="1"/>
  <c r="C458" i="26" s="1"/>
  <c r="M458" i="18"/>
  <c r="B458" i="18" s="1"/>
  <c r="C458" i="18" s="1"/>
  <c r="M458" i="21"/>
  <c r="B458" i="21" s="1"/>
  <c r="C458" i="21" s="1"/>
  <c r="M458" i="25"/>
  <c r="B458" i="25" s="1"/>
  <c r="C458" i="25" s="1"/>
  <c r="AO135" i="2"/>
  <c r="X460" i="1" l="1"/>
  <c r="M460" i="1" s="1"/>
  <c r="B460" i="1" s="1"/>
  <c r="C460" i="1" s="1"/>
  <c r="X460" i="20"/>
  <c r="M460" i="20" s="1"/>
  <c r="B460" i="20" s="1"/>
  <c r="C460" i="20" s="1"/>
  <c r="X460" i="23"/>
  <c r="M460" i="23" s="1"/>
  <c r="B460" i="23" s="1"/>
  <c r="C460" i="23" s="1"/>
  <c r="AC456" i="25"/>
  <c r="N456" i="25" s="1"/>
  <c r="AC456" i="21"/>
  <c r="N456" i="21" s="1"/>
  <c r="AC456" i="19"/>
  <c r="N456" i="19" s="1"/>
  <c r="AC456" i="17"/>
  <c r="N456" i="17" s="1"/>
  <c r="AC456" i="27"/>
  <c r="N456" i="27" s="1"/>
  <c r="AC456" i="26"/>
  <c r="N456" i="26" s="1"/>
  <c r="AC456" i="24"/>
  <c r="N456" i="24" s="1"/>
  <c r="AC456" i="22"/>
  <c r="N456" i="22" s="1"/>
  <c r="AC456" i="23"/>
  <c r="N456" i="23" s="1"/>
  <c r="AC456" i="20"/>
  <c r="N456" i="20" s="1"/>
  <c r="AC456" i="18"/>
  <c r="N456" i="18" s="1"/>
  <c r="AC456" i="1"/>
  <c r="N456" i="1" s="1"/>
  <c r="R505" i="2"/>
  <c r="G505" i="2"/>
  <c r="L505" i="2"/>
  <c r="M505" i="2"/>
  <c r="N505" i="2"/>
  <c r="O505" i="2" s="1"/>
  <c r="P505" i="2" s="1"/>
  <c r="K505" i="2"/>
  <c r="I505" i="2"/>
  <c r="C506" i="2"/>
  <c r="H505" i="2"/>
  <c r="J505" i="2"/>
  <c r="F505" i="2"/>
  <c r="Q505" i="2" s="1"/>
  <c r="AC466" i="26"/>
  <c r="N466" i="26" s="1"/>
  <c r="AC466" i="25"/>
  <c r="N466" i="25" s="1"/>
  <c r="AC466" i="22"/>
  <c r="N466" i="22" s="1"/>
  <c r="AC466" i="20"/>
  <c r="N466" i="20" s="1"/>
  <c r="AC466" i="18"/>
  <c r="N466" i="18" s="1"/>
  <c r="AC466" i="24"/>
  <c r="N466" i="24" s="1"/>
  <c r="AC466" i="27"/>
  <c r="N466" i="27" s="1"/>
  <c r="AC466" i="21"/>
  <c r="N466" i="21" s="1"/>
  <c r="AC466" i="23"/>
  <c r="N466" i="23" s="1"/>
  <c r="AC466" i="19"/>
  <c r="N466" i="19" s="1"/>
  <c r="AC466" i="17"/>
  <c r="N466" i="17" s="1"/>
  <c r="R515" i="2"/>
  <c r="AC466" i="1"/>
  <c r="N466" i="1" s="1"/>
  <c r="K515" i="2"/>
  <c r="C516" i="2"/>
  <c r="I515" i="2"/>
  <c r="G515" i="2"/>
  <c r="J515" i="2"/>
  <c r="F515" i="2"/>
  <c r="Q515" i="2" s="1"/>
  <c r="M515" i="2"/>
  <c r="L515" i="2"/>
  <c r="N515" i="2"/>
  <c r="O515" i="2" s="1"/>
  <c r="P515" i="2" s="1"/>
  <c r="H515" i="2"/>
  <c r="D505" i="2"/>
  <c r="D511" i="2" s="1"/>
  <c r="X460" i="19"/>
  <c r="M460" i="19" s="1"/>
  <c r="B460" i="19" s="1"/>
  <c r="C460" i="19" s="1"/>
  <c r="X460" i="22"/>
  <c r="M460" i="22" s="1"/>
  <c r="B460" i="22" s="1"/>
  <c r="C460" i="22" s="1"/>
  <c r="X460" i="25"/>
  <c r="M460" i="25" s="1"/>
  <c r="B460" i="25" s="1"/>
  <c r="C460" i="25" s="1"/>
  <c r="AC471" i="26"/>
  <c r="N471" i="26" s="1"/>
  <c r="AC471" i="27"/>
  <c r="N471" i="27" s="1"/>
  <c r="AC471" i="25"/>
  <c r="N471" i="25" s="1"/>
  <c r="AC471" i="24"/>
  <c r="N471" i="24" s="1"/>
  <c r="AC471" i="23"/>
  <c r="N471" i="23" s="1"/>
  <c r="AC471" i="22"/>
  <c r="N471" i="22" s="1"/>
  <c r="AC471" i="21"/>
  <c r="N471" i="21" s="1"/>
  <c r="AC471" i="20"/>
  <c r="N471" i="20" s="1"/>
  <c r="AC471" i="18"/>
  <c r="N471" i="18" s="1"/>
  <c r="AC471" i="17"/>
  <c r="N471" i="17" s="1"/>
  <c r="AC471" i="19"/>
  <c r="N471" i="19" s="1"/>
  <c r="AC471" i="1"/>
  <c r="N471" i="1" s="1"/>
  <c r="R520" i="2"/>
  <c r="I520" i="2"/>
  <c r="J520" i="2"/>
  <c r="G520" i="2"/>
  <c r="N520" i="2"/>
  <c r="O520" i="2" s="1"/>
  <c r="P520" i="2" s="1"/>
  <c r="H520" i="2"/>
  <c r="F520" i="2"/>
  <c r="Q520" i="2" s="1"/>
  <c r="K520" i="2"/>
  <c r="C521" i="2"/>
  <c r="L520" i="2"/>
  <c r="M520" i="2"/>
  <c r="AC451" i="26"/>
  <c r="N451" i="26" s="1"/>
  <c r="AC451" i="24"/>
  <c r="N451" i="24" s="1"/>
  <c r="AC451" i="27"/>
  <c r="N451" i="27" s="1"/>
  <c r="AC451" i="23"/>
  <c r="N451" i="23" s="1"/>
  <c r="AC451" i="25"/>
  <c r="N451" i="25" s="1"/>
  <c r="AC451" i="21"/>
  <c r="N451" i="21" s="1"/>
  <c r="AC451" i="20"/>
  <c r="N451" i="20" s="1"/>
  <c r="AC451" i="22"/>
  <c r="N451" i="22" s="1"/>
  <c r="AC451" i="19"/>
  <c r="N451" i="19" s="1"/>
  <c r="AC451" i="18"/>
  <c r="N451" i="18" s="1"/>
  <c r="AC451" i="17"/>
  <c r="N451" i="17" s="1"/>
  <c r="AC451" i="1"/>
  <c r="N451" i="1" s="1"/>
  <c r="R500" i="2"/>
  <c r="F500" i="2"/>
  <c r="AC461" i="27"/>
  <c r="N461" i="27" s="1"/>
  <c r="AC461" i="26"/>
  <c r="N461" i="26" s="1"/>
  <c r="AC461" i="25"/>
  <c r="N461" i="25" s="1"/>
  <c r="AC461" i="23"/>
  <c r="N461" i="23" s="1"/>
  <c r="AC461" i="24"/>
  <c r="N461" i="24" s="1"/>
  <c r="AC461" i="22"/>
  <c r="N461" i="22" s="1"/>
  <c r="AC461" i="21"/>
  <c r="N461" i="21" s="1"/>
  <c r="AC461" i="20"/>
  <c r="N461" i="20" s="1"/>
  <c r="AC461" i="18"/>
  <c r="N461" i="18" s="1"/>
  <c r="AC461" i="19"/>
  <c r="N461" i="19" s="1"/>
  <c r="AC461" i="17"/>
  <c r="N461" i="17" s="1"/>
  <c r="AC461" i="1"/>
  <c r="N461" i="1" s="1"/>
  <c r="R510" i="2"/>
  <c r="C511" i="2"/>
  <c r="H510" i="2"/>
  <c r="I510" i="2"/>
  <c r="L510" i="2"/>
  <c r="M510" i="2"/>
  <c r="N510" i="2"/>
  <c r="O510" i="2" s="1"/>
  <c r="P510" i="2" s="1"/>
  <c r="K510" i="2"/>
  <c r="J510" i="2"/>
  <c r="G510" i="2"/>
  <c r="F510" i="2"/>
  <c r="Q510" i="2" s="1"/>
  <c r="D494" i="2"/>
  <c r="AB129" i="2"/>
  <c r="Z129" i="2"/>
  <c r="X439" i="26"/>
  <c r="M439" i="26" s="1"/>
  <c r="B439" i="26" s="1"/>
  <c r="C439" i="26" s="1"/>
  <c r="X439" i="19"/>
  <c r="M439" i="19" s="1"/>
  <c r="B439" i="19" s="1"/>
  <c r="C439" i="19" s="1"/>
  <c r="X439" i="1"/>
  <c r="M439" i="1" s="1"/>
  <c r="B439" i="1" s="1"/>
  <c r="C439" i="1" s="1"/>
  <c r="E440" i="21"/>
  <c r="E440" i="24"/>
  <c r="F440" i="18"/>
  <c r="K440" i="18" s="1"/>
  <c r="E440" i="27"/>
  <c r="F440" i="19"/>
  <c r="K440" i="19" s="1"/>
  <c r="F440" i="21"/>
  <c r="K440" i="21" s="1"/>
  <c r="X439" i="23"/>
  <c r="M439" i="23" s="1"/>
  <c r="B439" i="23" s="1"/>
  <c r="C439" i="23" s="1"/>
  <c r="X439" i="22"/>
  <c r="M439" i="22" s="1"/>
  <c r="B439" i="22" s="1"/>
  <c r="C439" i="22" s="1"/>
  <c r="E440" i="23"/>
  <c r="E440" i="25"/>
  <c r="F440" i="26"/>
  <c r="K440" i="26" s="1"/>
  <c r="AC129" i="2"/>
  <c r="AA130" i="2"/>
  <c r="AQ129" i="2"/>
  <c r="AR130" i="2"/>
  <c r="AP130" i="2"/>
  <c r="X439" i="27"/>
  <c r="M439" i="27" s="1"/>
  <c r="B439" i="27" s="1"/>
  <c r="C439" i="27" s="1"/>
  <c r="X439" i="24"/>
  <c r="M439" i="24" s="1"/>
  <c r="B439" i="24" s="1"/>
  <c r="C439" i="24" s="1"/>
  <c r="X439" i="17"/>
  <c r="M439" i="17" s="1"/>
  <c r="B439" i="17" s="1"/>
  <c r="C439" i="17" s="1"/>
  <c r="E440" i="20"/>
  <c r="E440" i="18"/>
  <c r="F440" i="27"/>
  <c r="K440" i="27" s="1"/>
  <c r="F440" i="22"/>
  <c r="K440" i="22" s="1"/>
  <c r="E440" i="17"/>
  <c r="F440" i="24"/>
  <c r="K440" i="24" s="1"/>
  <c r="F440" i="1"/>
  <c r="K440" i="1" s="1"/>
  <c r="AR129" i="2"/>
  <c r="X439" i="25"/>
  <c r="M439" i="25" s="1"/>
  <c r="B439" i="25" s="1"/>
  <c r="C439" i="25" s="1"/>
  <c r="X439" i="21"/>
  <c r="M439" i="21" s="1"/>
  <c r="B439" i="21" s="1"/>
  <c r="C439" i="21" s="1"/>
  <c r="X439" i="18"/>
  <c r="M439" i="18" s="1"/>
  <c r="B439" i="18" s="1"/>
  <c r="C439" i="18" s="1"/>
  <c r="F440" i="25"/>
  <c r="K440" i="25" s="1"/>
  <c r="E440" i="26"/>
  <c r="E440" i="1"/>
  <c r="F440" i="20"/>
  <c r="K440" i="20" s="1"/>
  <c r="F440" i="23"/>
  <c r="K440" i="23" s="1"/>
  <c r="F440" i="17"/>
  <c r="K440" i="17" s="1"/>
  <c r="AD129" i="2"/>
  <c r="X439" i="20"/>
  <c r="M439" i="20" s="1"/>
  <c r="B439" i="20" s="1"/>
  <c r="C439" i="20" s="1"/>
  <c r="E440" i="22"/>
  <c r="E440" i="19"/>
  <c r="AU128" i="2"/>
  <c r="AP129" i="2"/>
  <c r="D516" i="2"/>
  <c r="X460" i="18"/>
  <c r="M460" i="18" s="1"/>
  <c r="B460" i="18" s="1"/>
  <c r="C460" i="18" s="1"/>
  <c r="X460" i="21"/>
  <c r="M460" i="21" s="1"/>
  <c r="B460" i="21" s="1"/>
  <c r="C460" i="21" s="1"/>
  <c r="X460" i="26"/>
  <c r="M460" i="26" s="1"/>
  <c r="B460" i="26" s="1"/>
  <c r="C460" i="26" s="1"/>
  <c r="X136" i="2"/>
  <c r="G494" i="2"/>
  <c r="H494" i="2" s="1"/>
  <c r="I494" i="2" s="1"/>
  <c r="J494" i="2" s="1"/>
  <c r="K494" i="2" s="1"/>
  <c r="M494" i="2" s="1"/>
  <c r="N494" i="2" s="1"/>
  <c r="O494" i="2" s="1"/>
  <c r="P494" i="2" s="1"/>
  <c r="Q494" i="2"/>
  <c r="AC476" i="25"/>
  <c r="N476" i="25" s="1"/>
  <c r="AC476" i="21"/>
  <c r="N476" i="21" s="1"/>
  <c r="AC476" i="19"/>
  <c r="N476" i="19" s="1"/>
  <c r="AC476" i="17"/>
  <c r="N476" i="17" s="1"/>
  <c r="AC476" i="26"/>
  <c r="N476" i="26" s="1"/>
  <c r="AC476" i="27"/>
  <c r="N476" i="27" s="1"/>
  <c r="AC476" i="24"/>
  <c r="N476" i="24" s="1"/>
  <c r="AC476" i="22"/>
  <c r="N476" i="22" s="1"/>
  <c r="AC476" i="23"/>
  <c r="N476" i="23" s="1"/>
  <c r="AC476" i="20"/>
  <c r="N476" i="20" s="1"/>
  <c r="AC476" i="18"/>
  <c r="N476" i="18" s="1"/>
  <c r="AC476" i="1"/>
  <c r="N476" i="1" s="1"/>
  <c r="R525" i="2"/>
  <c r="C531" i="2"/>
  <c r="N525" i="2"/>
  <c r="O525" i="2" s="1"/>
  <c r="P525" i="2" s="1"/>
  <c r="J525" i="2"/>
  <c r="K525" i="2"/>
  <c r="F525" i="2"/>
  <c r="Q525" i="2" s="1"/>
  <c r="I525" i="2"/>
  <c r="G525" i="2"/>
  <c r="L525" i="2"/>
  <c r="M525" i="2"/>
  <c r="C526" i="2"/>
  <c r="H525" i="2"/>
  <c r="D525" i="2"/>
  <c r="D531" i="2" s="1"/>
  <c r="X450" i="27"/>
  <c r="M450" i="27" s="1"/>
  <c r="B450" i="27" s="1"/>
  <c r="C450" i="27" s="1"/>
  <c r="X450" i="26"/>
  <c r="M450" i="26" s="1"/>
  <c r="B450" i="26" s="1"/>
  <c r="C450" i="26" s="1"/>
  <c r="X450" i="25"/>
  <c r="M450" i="25" s="1"/>
  <c r="B450" i="25" s="1"/>
  <c r="C450" i="25" s="1"/>
  <c r="X450" i="24"/>
  <c r="M450" i="24" s="1"/>
  <c r="B450" i="24" s="1"/>
  <c r="C450" i="24" s="1"/>
  <c r="X450" i="23"/>
  <c r="M450" i="23" s="1"/>
  <c r="B450" i="23" s="1"/>
  <c r="C450" i="23" s="1"/>
  <c r="X450" i="22"/>
  <c r="M450" i="22" s="1"/>
  <c r="B450" i="22" s="1"/>
  <c r="C450" i="22" s="1"/>
  <c r="X450" i="19"/>
  <c r="M450" i="19" s="1"/>
  <c r="B450" i="19" s="1"/>
  <c r="C450" i="19" s="1"/>
  <c r="X450" i="21"/>
  <c r="M450" i="21" s="1"/>
  <c r="B450" i="21" s="1"/>
  <c r="C450" i="21" s="1"/>
  <c r="X450" i="18"/>
  <c r="M450" i="18" s="1"/>
  <c r="B450" i="18" s="1"/>
  <c r="C450" i="18" s="1"/>
  <c r="X450" i="17"/>
  <c r="M450" i="17" s="1"/>
  <c r="B450" i="17" s="1"/>
  <c r="C450" i="17" s="1"/>
  <c r="X450" i="20"/>
  <c r="M450" i="20" s="1"/>
  <c r="B450" i="20" s="1"/>
  <c r="C450" i="20" s="1"/>
  <c r="X450" i="1"/>
  <c r="M450" i="1" s="1"/>
  <c r="B450" i="1" s="1"/>
  <c r="C450" i="1" s="1"/>
  <c r="X466" i="27"/>
  <c r="M466" i="27" s="1"/>
  <c r="B466" i="27" s="1"/>
  <c r="C466" i="27" s="1"/>
  <c r="X466" i="26"/>
  <c r="M466" i="26" s="1"/>
  <c r="B466" i="26" s="1"/>
  <c r="C466" i="26" s="1"/>
  <c r="X466" i="24"/>
  <c r="M466" i="24" s="1"/>
  <c r="B466" i="24" s="1"/>
  <c r="C466" i="24" s="1"/>
  <c r="X466" i="25"/>
  <c r="M466" i="25" s="1"/>
  <c r="B466" i="25" s="1"/>
  <c r="C466" i="25" s="1"/>
  <c r="X466" i="21"/>
  <c r="M466" i="21" s="1"/>
  <c r="B466" i="21" s="1"/>
  <c r="C466" i="21" s="1"/>
  <c r="X466" i="23"/>
  <c r="M466" i="23" s="1"/>
  <c r="B466" i="23" s="1"/>
  <c r="C466" i="23" s="1"/>
  <c r="X466" i="22"/>
  <c r="M466" i="22" s="1"/>
  <c r="B466" i="22" s="1"/>
  <c r="C466" i="22" s="1"/>
  <c r="X466" i="20"/>
  <c r="M466" i="20" s="1"/>
  <c r="B466" i="20" s="1"/>
  <c r="C466" i="20" s="1"/>
  <c r="X466" i="17"/>
  <c r="M466" i="17" s="1"/>
  <c r="B466" i="17" s="1"/>
  <c r="C466" i="17" s="1"/>
  <c r="X466" i="18"/>
  <c r="M466" i="18" s="1"/>
  <c r="B466" i="18" s="1"/>
  <c r="C466" i="18" s="1"/>
  <c r="X466" i="19"/>
  <c r="M466" i="19" s="1"/>
  <c r="B466" i="19" s="1"/>
  <c r="C466" i="19" s="1"/>
  <c r="X466" i="1"/>
  <c r="M466" i="1" s="1"/>
  <c r="B466" i="1" s="1"/>
  <c r="C466" i="1" s="1"/>
  <c r="X461" i="27"/>
  <c r="M461" i="27" s="1"/>
  <c r="B461" i="27" s="1"/>
  <c r="C461" i="27" s="1"/>
  <c r="X461" i="26"/>
  <c r="M461" i="26" s="1"/>
  <c r="B461" i="26" s="1"/>
  <c r="C461" i="26" s="1"/>
  <c r="X461" i="25"/>
  <c r="M461" i="25" s="1"/>
  <c r="B461" i="25" s="1"/>
  <c r="C461" i="25" s="1"/>
  <c r="X461" i="23"/>
  <c r="M461" i="23" s="1"/>
  <c r="B461" i="23" s="1"/>
  <c r="C461" i="23" s="1"/>
  <c r="X461" i="24"/>
  <c r="M461" i="24" s="1"/>
  <c r="B461" i="24" s="1"/>
  <c r="C461" i="24" s="1"/>
  <c r="X461" i="21"/>
  <c r="M461" i="21" s="1"/>
  <c r="B461" i="21" s="1"/>
  <c r="C461" i="21" s="1"/>
  <c r="X461" i="22"/>
  <c r="M461" i="22" s="1"/>
  <c r="B461" i="22" s="1"/>
  <c r="C461" i="22" s="1"/>
  <c r="X461" i="20"/>
  <c r="M461" i="20" s="1"/>
  <c r="B461" i="20" s="1"/>
  <c r="C461" i="20" s="1"/>
  <c r="X461" i="17"/>
  <c r="M461" i="17" s="1"/>
  <c r="B461" i="17" s="1"/>
  <c r="C461" i="17" s="1"/>
  <c r="X461" i="19"/>
  <c r="M461" i="19" s="1"/>
  <c r="B461" i="19" s="1"/>
  <c r="C461" i="19" s="1"/>
  <c r="X461" i="18"/>
  <c r="M461" i="18" s="1"/>
  <c r="B461" i="18" s="1"/>
  <c r="C461" i="18" s="1"/>
  <c r="X461" i="1"/>
  <c r="M461" i="1" s="1"/>
  <c r="B461" i="1" s="1"/>
  <c r="C461" i="1" s="1"/>
  <c r="X465" i="27"/>
  <c r="M465" i="27" s="1"/>
  <c r="B465" i="27" s="1"/>
  <c r="C465" i="27" s="1"/>
  <c r="X465" i="26"/>
  <c r="M465" i="26" s="1"/>
  <c r="B465" i="26" s="1"/>
  <c r="C465" i="26" s="1"/>
  <c r="X465" i="24"/>
  <c r="M465" i="24" s="1"/>
  <c r="B465" i="24" s="1"/>
  <c r="C465" i="24" s="1"/>
  <c r="X465" i="25"/>
  <c r="M465" i="25" s="1"/>
  <c r="B465" i="25" s="1"/>
  <c r="C465" i="25" s="1"/>
  <c r="X465" i="21"/>
  <c r="M465" i="21" s="1"/>
  <c r="B465" i="21" s="1"/>
  <c r="C465" i="21" s="1"/>
  <c r="X465" i="23"/>
  <c r="M465" i="23" s="1"/>
  <c r="B465" i="23" s="1"/>
  <c r="C465" i="23" s="1"/>
  <c r="X465" i="22"/>
  <c r="M465" i="22" s="1"/>
  <c r="B465" i="22" s="1"/>
  <c r="C465" i="22" s="1"/>
  <c r="X465" i="20"/>
  <c r="M465" i="20" s="1"/>
  <c r="B465" i="20" s="1"/>
  <c r="C465" i="20" s="1"/>
  <c r="X465" i="17"/>
  <c r="M465" i="17" s="1"/>
  <c r="B465" i="17" s="1"/>
  <c r="C465" i="17" s="1"/>
  <c r="X465" i="18"/>
  <c r="M465" i="18" s="1"/>
  <c r="B465" i="18" s="1"/>
  <c r="C465" i="18" s="1"/>
  <c r="X465" i="19"/>
  <c r="M465" i="19" s="1"/>
  <c r="B465" i="19" s="1"/>
  <c r="C465" i="19" s="1"/>
  <c r="X465" i="1"/>
  <c r="M465" i="1" s="1"/>
  <c r="B465" i="1" s="1"/>
  <c r="C465" i="1" s="1"/>
  <c r="M464" i="1"/>
  <c r="B464" i="1" s="1"/>
  <c r="C464" i="1" s="1"/>
  <c r="M464" i="18"/>
  <c r="B464" i="18" s="1"/>
  <c r="C464" i="18" s="1"/>
  <c r="M464" i="24"/>
  <c r="B464" i="24" s="1"/>
  <c r="C464" i="24" s="1"/>
  <c r="M464" i="19"/>
  <c r="B464" i="19" s="1"/>
  <c r="C464" i="19" s="1"/>
  <c r="M464" i="20"/>
  <c r="B464" i="20" s="1"/>
  <c r="C464" i="20" s="1"/>
  <c r="M464" i="25"/>
  <c r="B464" i="25" s="1"/>
  <c r="C464" i="25" s="1"/>
  <c r="M464" i="22"/>
  <c r="B464" i="22" s="1"/>
  <c r="C464" i="22" s="1"/>
  <c r="M464" i="21"/>
  <c r="B464" i="21" s="1"/>
  <c r="C464" i="21" s="1"/>
  <c r="M464" i="26"/>
  <c r="B464" i="26" s="1"/>
  <c r="C464" i="26" s="1"/>
  <c r="X470" i="27"/>
  <c r="X470" i="26"/>
  <c r="X470" i="25"/>
  <c r="X470" i="24"/>
  <c r="X470" i="23"/>
  <c r="X470" i="22"/>
  <c r="X470" i="21"/>
  <c r="X470" i="18"/>
  <c r="X470" i="20"/>
  <c r="X470" i="19"/>
  <c r="X470" i="17"/>
  <c r="X470" i="1"/>
  <c r="M464" i="17"/>
  <c r="B464" i="17" s="1"/>
  <c r="C464" i="17" s="1"/>
  <c r="M464" i="23"/>
  <c r="B464" i="23" s="1"/>
  <c r="C464" i="23" s="1"/>
  <c r="M464" i="27"/>
  <c r="B464" i="27" s="1"/>
  <c r="C464" i="27" s="1"/>
  <c r="AO136" i="2"/>
  <c r="AC472" i="25" l="1"/>
  <c r="N472" i="25" s="1"/>
  <c r="AC472" i="27"/>
  <c r="N472" i="27" s="1"/>
  <c r="AC472" i="26"/>
  <c r="N472" i="26" s="1"/>
  <c r="AC472" i="21"/>
  <c r="N472" i="21" s="1"/>
  <c r="AC472" i="19"/>
  <c r="N472" i="19" s="1"/>
  <c r="AC472" i="17"/>
  <c r="N472" i="17" s="1"/>
  <c r="AC472" i="24"/>
  <c r="N472" i="24" s="1"/>
  <c r="AC472" i="23"/>
  <c r="N472" i="23" s="1"/>
  <c r="AC472" i="22"/>
  <c r="N472" i="22" s="1"/>
  <c r="AC472" i="20"/>
  <c r="N472" i="20" s="1"/>
  <c r="AC472" i="18"/>
  <c r="N472" i="18" s="1"/>
  <c r="AC472" i="1"/>
  <c r="N472" i="1" s="1"/>
  <c r="R521" i="2"/>
  <c r="C522" i="2"/>
  <c r="D522" i="2" s="1"/>
  <c r="H521" i="2"/>
  <c r="M521" i="2"/>
  <c r="L521" i="2"/>
  <c r="N521" i="2"/>
  <c r="O521" i="2" s="1"/>
  <c r="P521" i="2" s="1"/>
  <c r="J521" i="2"/>
  <c r="K521" i="2"/>
  <c r="F521" i="2"/>
  <c r="Q521" i="2" s="1"/>
  <c r="G521" i="2"/>
  <c r="I521" i="2"/>
  <c r="AC462" i="24"/>
  <c r="N462" i="24" s="1"/>
  <c r="AC462" i="22"/>
  <c r="N462" i="22" s="1"/>
  <c r="AC462" i="20"/>
  <c r="N462" i="20" s="1"/>
  <c r="AC462" i="18"/>
  <c r="N462" i="18" s="1"/>
  <c r="AC462" i="27"/>
  <c r="N462" i="27" s="1"/>
  <c r="AC462" i="26"/>
  <c r="N462" i="26" s="1"/>
  <c r="AC462" i="25"/>
  <c r="N462" i="25" s="1"/>
  <c r="AC462" i="23"/>
  <c r="N462" i="23" s="1"/>
  <c r="AC462" i="19"/>
  <c r="N462" i="19" s="1"/>
  <c r="AC462" i="21"/>
  <c r="N462" i="21" s="1"/>
  <c r="AC462" i="17"/>
  <c r="N462" i="17" s="1"/>
  <c r="AC462" i="1"/>
  <c r="N462" i="1" s="1"/>
  <c r="R511" i="2"/>
  <c r="K511" i="2"/>
  <c r="F511" i="2"/>
  <c r="Q511" i="2" s="1"/>
  <c r="I511" i="2"/>
  <c r="G511" i="2"/>
  <c r="L511" i="2"/>
  <c r="M511" i="2"/>
  <c r="C512" i="2"/>
  <c r="H511" i="2"/>
  <c r="J511" i="2"/>
  <c r="N511" i="2"/>
  <c r="O511" i="2" s="1"/>
  <c r="P511" i="2" s="1"/>
  <c r="AT130" i="2"/>
  <c r="AC467" i="26"/>
  <c r="N467" i="26" s="1"/>
  <c r="AC467" i="24"/>
  <c r="N467" i="24" s="1"/>
  <c r="AC467" i="27"/>
  <c r="N467" i="27" s="1"/>
  <c r="AC467" i="25"/>
  <c r="N467" i="25" s="1"/>
  <c r="AC467" i="23"/>
  <c r="N467" i="23" s="1"/>
  <c r="AC467" i="22"/>
  <c r="N467" i="22" s="1"/>
  <c r="AC467" i="21"/>
  <c r="N467" i="21" s="1"/>
  <c r="AC467" i="20"/>
  <c r="N467" i="20" s="1"/>
  <c r="AC467" i="19"/>
  <c r="N467" i="19" s="1"/>
  <c r="AC467" i="18"/>
  <c r="N467" i="18" s="1"/>
  <c r="AC467" i="17"/>
  <c r="N467" i="17" s="1"/>
  <c r="AC467" i="1"/>
  <c r="N467" i="1" s="1"/>
  <c r="R516" i="2"/>
  <c r="I516" i="2"/>
  <c r="F516" i="2"/>
  <c r="Q516" i="2" s="1"/>
  <c r="G516" i="2"/>
  <c r="M516" i="2"/>
  <c r="C517" i="2"/>
  <c r="D517" i="2" s="1"/>
  <c r="L516" i="2"/>
  <c r="J516" i="2"/>
  <c r="N516" i="2"/>
  <c r="O516" i="2" s="1"/>
  <c r="P516" i="2" s="1"/>
  <c r="K516" i="2"/>
  <c r="H516" i="2"/>
  <c r="AC477" i="27"/>
  <c r="N477" i="27" s="1"/>
  <c r="AC477" i="26"/>
  <c r="N477" i="26" s="1"/>
  <c r="AC477" i="25"/>
  <c r="N477" i="25" s="1"/>
  <c r="AC477" i="23"/>
  <c r="N477" i="23" s="1"/>
  <c r="AC477" i="24"/>
  <c r="N477" i="24" s="1"/>
  <c r="AC477" i="22"/>
  <c r="N477" i="22" s="1"/>
  <c r="AC477" i="20"/>
  <c r="N477" i="20" s="1"/>
  <c r="AC477" i="21"/>
  <c r="N477" i="21" s="1"/>
  <c r="AC477" i="19"/>
  <c r="N477" i="19" s="1"/>
  <c r="AC477" i="18"/>
  <c r="N477" i="18" s="1"/>
  <c r="AC477" i="17"/>
  <c r="N477" i="17" s="1"/>
  <c r="AC477" i="1"/>
  <c r="N477" i="1" s="1"/>
  <c r="R526" i="2"/>
  <c r="M526" i="2"/>
  <c r="N526" i="2"/>
  <c r="O526" i="2" s="1"/>
  <c r="P526" i="2" s="1"/>
  <c r="K526" i="2"/>
  <c r="L526" i="2"/>
  <c r="F526" i="2"/>
  <c r="Q526" i="2" s="1"/>
  <c r="C527" i="2"/>
  <c r="H526" i="2"/>
  <c r="I526" i="2"/>
  <c r="J526" i="2"/>
  <c r="G526" i="2"/>
  <c r="D521" i="2"/>
  <c r="D527" i="2" s="1"/>
  <c r="K531" i="2"/>
  <c r="AC482" i="22"/>
  <c r="N482" i="22" s="1"/>
  <c r="AC482" i="20"/>
  <c r="N482" i="20" s="1"/>
  <c r="AC482" i="18"/>
  <c r="N482" i="18" s="1"/>
  <c r="AC482" i="24"/>
  <c r="N482" i="24" s="1"/>
  <c r="AC482" i="27"/>
  <c r="N482" i="27" s="1"/>
  <c r="AC482" i="26"/>
  <c r="N482" i="26" s="1"/>
  <c r="AC482" i="21"/>
  <c r="N482" i="21" s="1"/>
  <c r="AC482" i="25"/>
  <c r="N482" i="25" s="1"/>
  <c r="AC482" i="23"/>
  <c r="N482" i="23" s="1"/>
  <c r="AC482" i="19"/>
  <c r="N482" i="19" s="1"/>
  <c r="AC482" i="17"/>
  <c r="N482" i="17" s="1"/>
  <c r="M531" i="2"/>
  <c r="J531" i="2"/>
  <c r="AC482" i="1"/>
  <c r="N482" i="1" s="1"/>
  <c r="C532" i="2"/>
  <c r="I531" i="2"/>
  <c r="N531" i="2"/>
  <c r="O531" i="2" s="1"/>
  <c r="P531" i="2" s="1"/>
  <c r="F531" i="2"/>
  <c r="Q531" i="2" s="1"/>
  <c r="R531" i="2"/>
  <c r="C537" i="2"/>
  <c r="H531" i="2"/>
  <c r="L531" i="2"/>
  <c r="G531" i="2"/>
  <c r="X137" i="2"/>
  <c r="D500" i="2"/>
  <c r="AC130" i="2"/>
  <c r="Y130" i="2"/>
  <c r="F446" i="22"/>
  <c r="K446" i="22" s="1"/>
  <c r="E446" i="21"/>
  <c r="F446" i="24"/>
  <c r="K446" i="24" s="1"/>
  <c r="F446" i="25"/>
  <c r="K446" i="25" s="1"/>
  <c r="E446" i="24"/>
  <c r="E446" i="27"/>
  <c r="X445" i="26"/>
  <c r="M445" i="26" s="1"/>
  <c r="B445" i="26" s="1"/>
  <c r="C445" i="26" s="1"/>
  <c r="X445" i="22"/>
  <c r="M445" i="22" s="1"/>
  <c r="B445" i="22" s="1"/>
  <c r="C445" i="22" s="1"/>
  <c r="X445" i="25"/>
  <c r="M445" i="25" s="1"/>
  <c r="B445" i="25" s="1"/>
  <c r="C445" i="25" s="1"/>
  <c r="E446" i="22"/>
  <c r="E446" i="23"/>
  <c r="Z130" i="2"/>
  <c r="AU130" i="2"/>
  <c r="E446" i="25"/>
  <c r="E446" i="20"/>
  <c r="X445" i="27"/>
  <c r="M445" i="27" s="1"/>
  <c r="B445" i="27" s="1"/>
  <c r="C445" i="27" s="1"/>
  <c r="X445" i="20"/>
  <c r="M445" i="20" s="1"/>
  <c r="B445" i="20" s="1"/>
  <c r="C445" i="20" s="1"/>
  <c r="AU129" i="2"/>
  <c r="F446" i="27"/>
  <c r="K446" i="27" s="1"/>
  <c r="F446" i="18"/>
  <c r="K446" i="18" s="1"/>
  <c r="E446" i="17"/>
  <c r="F446" i="20"/>
  <c r="K446" i="20" s="1"/>
  <c r="X445" i="24"/>
  <c r="M445" i="24" s="1"/>
  <c r="B445" i="24" s="1"/>
  <c r="C445" i="24" s="1"/>
  <c r="X445" i="19"/>
  <c r="M445" i="19" s="1"/>
  <c r="B445" i="19" s="1"/>
  <c r="C445" i="19" s="1"/>
  <c r="X445" i="18"/>
  <c r="M445" i="18" s="1"/>
  <c r="B445" i="18" s="1"/>
  <c r="C445" i="18" s="1"/>
  <c r="AQ130" i="2"/>
  <c r="F446" i="23"/>
  <c r="K446" i="23" s="1"/>
  <c r="F446" i="19"/>
  <c r="K446" i="19" s="1"/>
  <c r="AD130" i="2"/>
  <c r="AS130" i="2"/>
  <c r="F446" i="1"/>
  <c r="K446" i="1" s="1"/>
  <c r="F446" i="26"/>
  <c r="K446" i="26" s="1"/>
  <c r="F446" i="17"/>
  <c r="K446" i="17" s="1"/>
  <c r="E446" i="26"/>
  <c r="F446" i="21"/>
  <c r="K446" i="21" s="1"/>
  <c r="E446" i="1"/>
  <c r="X445" i="23"/>
  <c r="M445" i="23" s="1"/>
  <c r="B445" i="23" s="1"/>
  <c r="C445" i="23" s="1"/>
  <c r="X445" i="17"/>
  <c r="M445" i="17" s="1"/>
  <c r="B445" i="17" s="1"/>
  <c r="C445" i="17" s="1"/>
  <c r="X445" i="1"/>
  <c r="M445" i="1" s="1"/>
  <c r="B445" i="1" s="1"/>
  <c r="C445" i="1" s="1"/>
  <c r="AQ131" i="2"/>
  <c r="E446" i="19"/>
  <c r="E446" i="18"/>
  <c r="X445" i="21"/>
  <c r="M445" i="21" s="1"/>
  <c r="B445" i="21" s="1"/>
  <c r="C445" i="21" s="1"/>
  <c r="G500" i="2"/>
  <c r="H500" i="2" s="1"/>
  <c r="I500" i="2" s="1"/>
  <c r="J500" i="2" s="1"/>
  <c r="K500" i="2" s="1"/>
  <c r="M500" i="2" s="1"/>
  <c r="N500" i="2" s="1"/>
  <c r="O500" i="2" s="1"/>
  <c r="P500" i="2" s="1"/>
  <c r="Q500" i="2"/>
  <c r="F506" i="2"/>
  <c r="AC457" i="27"/>
  <c r="N457" i="27" s="1"/>
  <c r="AC457" i="23"/>
  <c r="N457" i="23" s="1"/>
  <c r="AC457" i="26"/>
  <c r="N457" i="26" s="1"/>
  <c r="AC457" i="25"/>
  <c r="N457" i="25" s="1"/>
  <c r="AC457" i="22"/>
  <c r="N457" i="22" s="1"/>
  <c r="AC457" i="21"/>
  <c r="N457" i="21" s="1"/>
  <c r="AC457" i="20"/>
  <c r="N457" i="20" s="1"/>
  <c r="AC457" i="24"/>
  <c r="N457" i="24" s="1"/>
  <c r="AC457" i="19"/>
  <c r="N457" i="19" s="1"/>
  <c r="AC457" i="17"/>
  <c r="N457" i="17" s="1"/>
  <c r="AC457" i="18"/>
  <c r="N457" i="18" s="1"/>
  <c r="AC457" i="1"/>
  <c r="N457" i="1" s="1"/>
  <c r="R506" i="2"/>
  <c r="D526" i="2"/>
  <c r="D532" i="2" s="1"/>
  <c r="AS131" i="2"/>
  <c r="X472" i="26"/>
  <c r="M472" i="26" s="1"/>
  <c r="B472" i="26" s="1"/>
  <c r="C472" i="26" s="1"/>
  <c r="X472" i="27"/>
  <c r="M472" i="27" s="1"/>
  <c r="B472" i="27" s="1"/>
  <c r="C472" i="27" s="1"/>
  <c r="X472" i="25"/>
  <c r="M472" i="25" s="1"/>
  <c r="B472" i="25" s="1"/>
  <c r="C472" i="25" s="1"/>
  <c r="X472" i="23"/>
  <c r="M472" i="23" s="1"/>
  <c r="B472" i="23" s="1"/>
  <c r="C472" i="23" s="1"/>
  <c r="X472" i="22"/>
  <c r="M472" i="22" s="1"/>
  <c r="B472" i="22" s="1"/>
  <c r="C472" i="22" s="1"/>
  <c r="X472" i="24"/>
  <c r="M472" i="24" s="1"/>
  <c r="B472" i="24" s="1"/>
  <c r="C472" i="24" s="1"/>
  <c r="X472" i="19"/>
  <c r="M472" i="19" s="1"/>
  <c r="B472" i="19" s="1"/>
  <c r="C472" i="19" s="1"/>
  <c r="X472" i="21"/>
  <c r="M472" i="21" s="1"/>
  <c r="B472" i="21" s="1"/>
  <c r="C472" i="21" s="1"/>
  <c r="X472" i="18"/>
  <c r="M472" i="18" s="1"/>
  <c r="B472" i="18" s="1"/>
  <c r="C472" i="18" s="1"/>
  <c r="X472" i="20"/>
  <c r="M472" i="20" s="1"/>
  <c r="B472" i="20" s="1"/>
  <c r="C472" i="20" s="1"/>
  <c r="X472" i="17"/>
  <c r="M472" i="17" s="1"/>
  <c r="B472" i="17" s="1"/>
  <c r="C472" i="17" s="1"/>
  <c r="X472" i="1"/>
  <c r="M472" i="1" s="1"/>
  <c r="B472" i="1" s="1"/>
  <c r="C472" i="1" s="1"/>
  <c r="X471" i="26"/>
  <c r="M471" i="26" s="1"/>
  <c r="B471" i="26" s="1"/>
  <c r="C471" i="26" s="1"/>
  <c r="X471" i="27"/>
  <c r="M471" i="27" s="1"/>
  <c r="B471" i="27" s="1"/>
  <c r="C471" i="27" s="1"/>
  <c r="X471" i="25"/>
  <c r="M471" i="25" s="1"/>
  <c r="B471" i="25" s="1"/>
  <c r="C471" i="25" s="1"/>
  <c r="X471" i="23"/>
  <c r="M471" i="23" s="1"/>
  <c r="B471" i="23" s="1"/>
  <c r="C471" i="23" s="1"/>
  <c r="X471" i="22"/>
  <c r="M471" i="22" s="1"/>
  <c r="B471" i="22" s="1"/>
  <c r="C471" i="22" s="1"/>
  <c r="X471" i="24"/>
  <c r="M471" i="24" s="1"/>
  <c r="B471" i="24" s="1"/>
  <c r="C471" i="24" s="1"/>
  <c r="X471" i="19"/>
  <c r="M471" i="19" s="1"/>
  <c r="B471" i="19" s="1"/>
  <c r="C471" i="19" s="1"/>
  <c r="X471" i="21"/>
  <c r="M471" i="21" s="1"/>
  <c r="B471" i="21" s="1"/>
  <c r="C471" i="21" s="1"/>
  <c r="X471" i="18"/>
  <c r="M471" i="18" s="1"/>
  <c r="B471" i="18" s="1"/>
  <c r="C471" i="18" s="1"/>
  <c r="X471" i="20"/>
  <c r="M471" i="20" s="1"/>
  <c r="B471" i="20" s="1"/>
  <c r="C471" i="20" s="1"/>
  <c r="X471" i="17"/>
  <c r="M471" i="17" s="1"/>
  <c r="B471" i="17" s="1"/>
  <c r="C471" i="17" s="1"/>
  <c r="X471" i="1"/>
  <c r="M471" i="1" s="1"/>
  <c r="B471" i="1" s="1"/>
  <c r="C471" i="1" s="1"/>
  <c r="X456" i="27"/>
  <c r="M456" i="27" s="1"/>
  <c r="B456" i="27" s="1"/>
  <c r="C456" i="27" s="1"/>
  <c r="X456" i="26"/>
  <c r="M456" i="26" s="1"/>
  <c r="B456" i="26" s="1"/>
  <c r="C456" i="26" s="1"/>
  <c r="X456" i="25"/>
  <c r="M456" i="25" s="1"/>
  <c r="B456" i="25" s="1"/>
  <c r="C456" i="25" s="1"/>
  <c r="X456" i="23"/>
  <c r="M456" i="23" s="1"/>
  <c r="B456" i="23" s="1"/>
  <c r="C456" i="23" s="1"/>
  <c r="X456" i="24"/>
  <c r="M456" i="24" s="1"/>
  <c r="B456" i="24" s="1"/>
  <c r="C456" i="24" s="1"/>
  <c r="X456" i="20"/>
  <c r="M456" i="20" s="1"/>
  <c r="B456" i="20" s="1"/>
  <c r="C456" i="20" s="1"/>
  <c r="X456" i="19"/>
  <c r="M456" i="19" s="1"/>
  <c r="B456" i="19" s="1"/>
  <c r="C456" i="19" s="1"/>
  <c r="X456" i="22"/>
  <c r="M456" i="22" s="1"/>
  <c r="B456" i="22" s="1"/>
  <c r="C456" i="22" s="1"/>
  <c r="X456" i="18"/>
  <c r="M456" i="18" s="1"/>
  <c r="B456" i="18" s="1"/>
  <c r="C456" i="18" s="1"/>
  <c r="X456" i="17"/>
  <c r="M456" i="17" s="1"/>
  <c r="B456" i="17" s="1"/>
  <c r="C456" i="17" s="1"/>
  <c r="X456" i="21"/>
  <c r="M456" i="21" s="1"/>
  <c r="B456" i="21" s="1"/>
  <c r="C456" i="21" s="1"/>
  <c r="X456" i="1"/>
  <c r="M456" i="1" s="1"/>
  <c r="B456" i="1" s="1"/>
  <c r="C456" i="1" s="1"/>
  <c r="X467" i="27"/>
  <c r="M467" i="27" s="1"/>
  <c r="B467" i="27" s="1"/>
  <c r="C467" i="27" s="1"/>
  <c r="X467" i="26"/>
  <c r="M467" i="26" s="1"/>
  <c r="B467" i="26" s="1"/>
  <c r="C467" i="26" s="1"/>
  <c r="X467" i="24"/>
  <c r="M467" i="24" s="1"/>
  <c r="B467" i="24" s="1"/>
  <c r="C467" i="24" s="1"/>
  <c r="X467" i="25"/>
  <c r="M467" i="25" s="1"/>
  <c r="B467" i="25" s="1"/>
  <c r="C467" i="25" s="1"/>
  <c r="X467" i="21"/>
  <c r="M467" i="21" s="1"/>
  <c r="B467" i="21" s="1"/>
  <c r="C467" i="21" s="1"/>
  <c r="X467" i="23"/>
  <c r="M467" i="23" s="1"/>
  <c r="B467" i="23" s="1"/>
  <c r="C467" i="23" s="1"/>
  <c r="X467" i="22"/>
  <c r="M467" i="22" s="1"/>
  <c r="B467" i="22" s="1"/>
  <c r="C467" i="22" s="1"/>
  <c r="X467" i="20"/>
  <c r="M467" i="20" s="1"/>
  <c r="B467" i="20" s="1"/>
  <c r="C467" i="20" s="1"/>
  <c r="X467" i="17"/>
  <c r="M467" i="17" s="1"/>
  <c r="B467" i="17" s="1"/>
  <c r="C467" i="17" s="1"/>
  <c r="X467" i="18"/>
  <c r="M467" i="18" s="1"/>
  <c r="B467" i="18" s="1"/>
  <c r="C467" i="18" s="1"/>
  <c r="X467" i="19"/>
  <c r="M467" i="19" s="1"/>
  <c r="B467" i="19" s="1"/>
  <c r="C467" i="19" s="1"/>
  <c r="X467" i="1"/>
  <c r="M467" i="1" s="1"/>
  <c r="B467" i="1" s="1"/>
  <c r="C467" i="1" s="1"/>
  <c r="M470" i="17"/>
  <c r="B470" i="17" s="1"/>
  <c r="C470" i="17" s="1"/>
  <c r="M470" i="21"/>
  <c r="B470" i="21" s="1"/>
  <c r="C470" i="21" s="1"/>
  <c r="M470" i="25"/>
  <c r="B470" i="25" s="1"/>
  <c r="C470" i="25" s="1"/>
  <c r="M470" i="19"/>
  <c r="B470" i="19" s="1"/>
  <c r="C470" i="19" s="1"/>
  <c r="M470" i="22"/>
  <c r="B470" i="22" s="1"/>
  <c r="C470" i="22" s="1"/>
  <c r="M470" i="26"/>
  <c r="B470" i="26" s="1"/>
  <c r="C470" i="26" s="1"/>
  <c r="X476" i="27"/>
  <c r="X476" i="26"/>
  <c r="X476" i="24"/>
  <c r="X476" i="23"/>
  <c r="X476" i="25"/>
  <c r="X476" i="20"/>
  <c r="X476" i="22"/>
  <c r="X476" i="21"/>
  <c r="X476" i="18"/>
  <c r="X476" i="17"/>
  <c r="X476" i="19"/>
  <c r="X476" i="1"/>
  <c r="M470" i="20"/>
  <c r="B470" i="20" s="1"/>
  <c r="C470" i="20" s="1"/>
  <c r="M470" i="23"/>
  <c r="B470" i="23" s="1"/>
  <c r="C470" i="23" s="1"/>
  <c r="M470" i="27"/>
  <c r="B470" i="27" s="1"/>
  <c r="C470" i="27" s="1"/>
  <c r="M470" i="1"/>
  <c r="B470" i="1" s="1"/>
  <c r="C470" i="1" s="1"/>
  <c r="M470" i="18"/>
  <c r="B470" i="18" s="1"/>
  <c r="C470" i="18" s="1"/>
  <c r="M470" i="24"/>
  <c r="B470" i="24" s="1"/>
  <c r="C470" i="24" s="1"/>
  <c r="AO137" i="2"/>
  <c r="AT132" i="2" l="1"/>
  <c r="Q506" i="2"/>
  <c r="G506" i="2"/>
  <c r="H506" i="2" s="1"/>
  <c r="I506" i="2" s="1"/>
  <c r="J506" i="2" s="1"/>
  <c r="K506" i="2" s="1"/>
  <c r="M506" i="2" s="1"/>
  <c r="N506" i="2" s="1"/>
  <c r="O506" i="2" s="1"/>
  <c r="P506" i="2" s="1"/>
  <c r="F512" i="2"/>
  <c r="AC463" i="26"/>
  <c r="N463" i="26" s="1"/>
  <c r="AC463" i="24"/>
  <c r="N463" i="24" s="1"/>
  <c r="AC463" i="25"/>
  <c r="N463" i="25" s="1"/>
  <c r="AC463" i="27"/>
  <c r="N463" i="27" s="1"/>
  <c r="AC463" i="22"/>
  <c r="N463" i="22" s="1"/>
  <c r="AC463" i="21"/>
  <c r="N463" i="21" s="1"/>
  <c r="AC463" i="23"/>
  <c r="N463" i="23" s="1"/>
  <c r="AC463" i="20"/>
  <c r="N463" i="20" s="1"/>
  <c r="AC463" i="19"/>
  <c r="N463" i="19" s="1"/>
  <c r="AC463" i="17"/>
  <c r="N463" i="17" s="1"/>
  <c r="AC463" i="18"/>
  <c r="N463" i="18" s="1"/>
  <c r="AC463" i="1"/>
  <c r="N463" i="1" s="1"/>
  <c r="R512" i="2"/>
  <c r="AC488" i="25"/>
  <c r="N488" i="25" s="1"/>
  <c r="AC488" i="21"/>
  <c r="N488" i="21" s="1"/>
  <c r="AC488" i="19"/>
  <c r="N488" i="19" s="1"/>
  <c r="AC488" i="17"/>
  <c r="N488" i="17" s="1"/>
  <c r="AC488" i="24"/>
  <c r="N488" i="24" s="1"/>
  <c r="AC488" i="27"/>
  <c r="N488" i="27" s="1"/>
  <c r="AC488" i="26"/>
  <c r="N488" i="26" s="1"/>
  <c r="AC488" i="22"/>
  <c r="N488" i="22" s="1"/>
  <c r="AC488" i="23"/>
  <c r="N488" i="23" s="1"/>
  <c r="AC488" i="20"/>
  <c r="N488" i="20" s="1"/>
  <c r="AC488" i="18"/>
  <c r="N488" i="18" s="1"/>
  <c r="R537" i="2"/>
  <c r="AC488" i="1"/>
  <c r="N488" i="1" s="1"/>
  <c r="J537" i="2"/>
  <c r="C538" i="2"/>
  <c r="I537" i="2"/>
  <c r="M537" i="2"/>
  <c r="C543" i="2"/>
  <c r="N537" i="2"/>
  <c r="O537" i="2" s="1"/>
  <c r="P537" i="2" s="1"/>
  <c r="G537" i="2"/>
  <c r="K537" i="2"/>
  <c r="L537" i="2"/>
  <c r="F537" i="2"/>
  <c r="Q537" i="2" s="1"/>
  <c r="H537" i="2"/>
  <c r="AC478" i="24"/>
  <c r="N478" i="24" s="1"/>
  <c r="AC478" i="22"/>
  <c r="N478" i="22" s="1"/>
  <c r="AC478" i="20"/>
  <c r="N478" i="20" s="1"/>
  <c r="AC478" i="18"/>
  <c r="N478" i="18" s="1"/>
  <c r="AC478" i="27"/>
  <c r="N478" i="27" s="1"/>
  <c r="AC478" i="26"/>
  <c r="N478" i="26" s="1"/>
  <c r="AC478" i="23"/>
  <c r="N478" i="23" s="1"/>
  <c r="AC478" i="25"/>
  <c r="N478" i="25" s="1"/>
  <c r="AC478" i="19"/>
  <c r="N478" i="19" s="1"/>
  <c r="AC478" i="21"/>
  <c r="N478" i="21" s="1"/>
  <c r="AC478" i="17"/>
  <c r="N478" i="17" s="1"/>
  <c r="R527" i="2"/>
  <c r="AC478" i="1"/>
  <c r="N478" i="1" s="1"/>
  <c r="G527" i="2"/>
  <c r="C528" i="2"/>
  <c r="D528" i="2" s="1"/>
  <c r="I527" i="2"/>
  <c r="L527" i="2"/>
  <c r="K527" i="2"/>
  <c r="M527" i="2"/>
  <c r="J527" i="2"/>
  <c r="N527" i="2"/>
  <c r="O527" i="2" s="1"/>
  <c r="P527" i="2" s="1"/>
  <c r="F527" i="2"/>
  <c r="Q527" i="2" s="1"/>
  <c r="H527" i="2"/>
  <c r="D537" i="2"/>
  <c r="X138" i="2"/>
  <c r="AC473" i="27"/>
  <c r="N473" i="27" s="1"/>
  <c r="AC473" i="23"/>
  <c r="N473" i="23" s="1"/>
  <c r="AC473" i="26"/>
  <c r="N473" i="26" s="1"/>
  <c r="AC473" i="25"/>
  <c r="N473" i="25" s="1"/>
  <c r="AC473" i="24"/>
  <c r="N473" i="24" s="1"/>
  <c r="AC473" i="22"/>
  <c r="N473" i="22" s="1"/>
  <c r="AC473" i="21"/>
  <c r="N473" i="21" s="1"/>
  <c r="AC473" i="20"/>
  <c r="N473" i="20" s="1"/>
  <c r="AC473" i="19"/>
  <c r="N473" i="19" s="1"/>
  <c r="AC473" i="17"/>
  <c r="N473" i="17" s="1"/>
  <c r="AC473" i="18"/>
  <c r="N473" i="18" s="1"/>
  <c r="R522" i="2"/>
  <c r="AC473" i="1"/>
  <c r="N473" i="1" s="1"/>
  <c r="C523" i="2"/>
  <c r="D523" i="2" s="1"/>
  <c r="H522" i="2"/>
  <c r="I522" i="2"/>
  <c r="K522" i="2"/>
  <c r="F522" i="2"/>
  <c r="Q522" i="2" s="1"/>
  <c r="M522" i="2"/>
  <c r="N522" i="2"/>
  <c r="O522" i="2" s="1"/>
  <c r="P522" i="2" s="1"/>
  <c r="G522" i="2"/>
  <c r="J522" i="2"/>
  <c r="L522" i="2"/>
  <c r="D538" i="2"/>
  <c r="D506" i="2"/>
  <c r="Y131" i="2"/>
  <c r="AC131" i="2"/>
  <c r="AU131" i="2"/>
  <c r="X451" i="27"/>
  <c r="M451" i="27" s="1"/>
  <c r="B451" i="27" s="1"/>
  <c r="C451" i="27" s="1"/>
  <c r="X451" i="23"/>
  <c r="M451" i="23" s="1"/>
  <c r="B451" i="23" s="1"/>
  <c r="C451" i="23" s="1"/>
  <c r="X451" i="18"/>
  <c r="M451" i="18" s="1"/>
  <c r="B451" i="18" s="1"/>
  <c r="C451" i="18" s="1"/>
  <c r="E452" i="17"/>
  <c r="E452" i="21"/>
  <c r="E452" i="23"/>
  <c r="E452" i="19"/>
  <c r="F452" i="1"/>
  <c r="K452" i="1" s="1"/>
  <c r="E452" i="1"/>
  <c r="AB132" i="2"/>
  <c r="E452" i="22"/>
  <c r="F452" i="21"/>
  <c r="K452" i="21" s="1"/>
  <c r="AP131" i="2"/>
  <c r="X451" i="26"/>
  <c r="M451" i="26" s="1"/>
  <c r="B451" i="26" s="1"/>
  <c r="C451" i="26" s="1"/>
  <c r="X451" i="22"/>
  <c r="M451" i="22" s="1"/>
  <c r="B451" i="22" s="1"/>
  <c r="C451" i="22" s="1"/>
  <c r="X451" i="17"/>
  <c r="M451" i="17" s="1"/>
  <c r="B451" i="17" s="1"/>
  <c r="C451" i="17" s="1"/>
  <c r="F452" i="20"/>
  <c r="K452" i="20" s="1"/>
  <c r="F452" i="26"/>
  <c r="K452" i="26" s="1"/>
  <c r="F452" i="27"/>
  <c r="K452" i="27" s="1"/>
  <c r="F452" i="25"/>
  <c r="K452" i="25" s="1"/>
  <c r="F452" i="18"/>
  <c r="K452" i="18" s="1"/>
  <c r="F452" i="19"/>
  <c r="K452" i="19" s="1"/>
  <c r="X451" i="24"/>
  <c r="M451" i="24" s="1"/>
  <c r="B451" i="24" s="1"/>
  <c r="C451" i="24" s="1"/>
  <c r="X451" i="21"/>
  <c r="M451" i="21" s="1"/>
  <c r="B451" i="21" s="1"/>
  <c r="C451" i="21" s="1"/>
  <c r="X451" i="1"/>
  <c r="M451" i="1" s="1"/>
  <c r="B451" i="1" s="1"/>
  <c r="C451" i="1" s="1"/>
  <c r="E452" i="24"/>
  <c r="F452" i="23"/>
  <c r="K452" i="23" s="1"/>
  <c r="AA131" i="2"/>
  <c r="AD131" i="2"/>
  <c r="X451" i="25"/>
  <c r="M451" i="25" s="1"/>
  <c r="B451" i="25" s="1"/>
  <c r="C451" i="25" s="1"/>
  <c r="X451" i="19"/>
  <c r="M451" i="19" s="1"/>
  <c r="B451" i="19" s="1"/>
  <c r="C451" i="19" s="1"/>
  <c r="X451" i="20"/>
  <c r="M451" i="20" s="1"/>
  <c r="B451" i="20" s="1"/>
  <c r="C451" i="20" s="1"/>
  <c r="E452" i="25"/>
  <c r="F452" i="17"/>
  <c r="K452" i="17" s="1"/>
  <c r="E452" i="18"/>
  <c r="F452" i="22"/>
  <c r="K452" i="22" s="1"/>
  <c r="E452" i="20"/>
  <c r="E452" i="26"/>
  <c r="Z131" i="2"/>
  <c r="AB131" i="2"/>
  <c r="AQ132" i="2"/>
  <c r="F452" i="24"/>
  <c r="K452" i="24" s="1"/>
  <c r="E452" i="27"/>
  <c r="K532" i="2"/>
  <c r="AC483" i="26"/>
  <c r="N483" i="26" s="1"/>
  <c r="AC483" i="24"/>
  <c r="N483" i="24" s="1"/>
  <c r="AC483" i="25"/>
  <c r="N483" i="25" s="1"/>
  <c r="AC483" i="27"/>
  <c r="N483" i="27" s="1"/>
  <c r="AC483" i="21"/>
  <c r="N483" i="21" s="1"/>
  <c r="AC483" i="23"/>
  <c r="N483" i="23" s="1"/>
  <c r="AC483" i="20"/>
  <c r="N483" i="20" s="1"/>
  <c r="AC483" i="19"/>
  <c r="N483" i="19" s="1"/>
  <c r="AC483" i="18"/>
  <c r="N483" i="18" s="1"/>
  <c r="AC483" i="22"/>
  <c r="N483" i="22" s="1"/>
  <c r="AC483" i="17"/>
  <c r="N483" i="17" s="1"/>
  <c r="AC483" i="1"/>
  <c r="N483" i="1" s="1"/>
  <c r="R532" i="2"/>
  <c r="L532" i="2"/>
  <c r="I532" i="2"/>
  <c r="F532" i="2"/>
  <c r="Q532" i="2" s="1"/>
  <c r="G532" i="2"/>
  <c r="N532" i="2"/>
  <c r="O532" i="2" s="1"/>
  <c r="P532" i="2" s="1"/>
  <c r="M532" i="2"/>
  <c r="J532" i="2"/>
  <c r="C533" i="2"/>
  <c r="H532" i="2"/>
  <c r="AT131" i="2"/>
  <c r="AC468" i="25"/>
  <c r="N468" i="25" s="1"/>
  <c r="AC468" i="27"/>
  <c r="N468" i="27" s="1"/>
  <c r="AC468" i="24"/>
  <c r="N468" i="24" s="1"/>
  <c r="AC468" i="23"/>
  <c r="N468" i="23" s="1"/>
  <c r="AC468" i="21"/>
  <c r="N468" i="21" s="1"/>
  <c r="AC468" i="19"/>
  <c r="N468" i="19" s="1"/>
  <c r="AC468" i="17"/>
  <c r="N468" i="17" s="1"/>
  <c r="AC468" i="26"/>
  <c r="N468" i="26" s="1"/>
  <c r="AC468" i="22"/>
  <c r="N468" i="22" s="1"/>
  <c r="AC468" i="20"/>
  <c r="N468" i="20" s="1"/>
  <c r="AC468" i="18"/>
  <c r="N468" i="18" s="1"/>
  <c r="AC468" i="1"/>
  <c r="N468" i="1" s="1"/>
  <c r="L517" i="2"/>
  <c r="C518" i="2"/>
  <c r="N517" i="2"/>
  <c r="O517" i="2" s="1"/>
  <c r="P517" i="2" s="1"/>
  <c r="F517" i="2"/>
  <c r="Q517" i="2" s="1"/>
  <c r="H517" i="2"/>
  <c r="J517" i="2"/>
  <c r="K517" i="2"/>
  <c r="I517" i="2"/>
  <c r="G517" i="2"/>
  <c r="M517" i="2"/>
  <c r="R517" i="2"/>
  <c r="X462" i="27"/>
  <c r="M462" i="27" s="1"/>
  <c r="B462" i="27" s="1"/>
  <c r="C462" i="27" s="1"/>
  <c r="X462" i="26"/>
  <c r="M462" i="26" s="1"/>
  <c r="B462" i="26" s="1"/>
  <c r="C462" i="26" s="1"/>
  <c r="X462" i="25"/>
  <c r="M462" i="25" s="1"/>
  <c r="B462" i="25" s="1"/>
  <c r="C462" i="25" s="1"/>
  <c r="X462" i="23"/>
  <c r="M462" i="23" s="1"/>
  <c r="B462" i="23" s="1"/>
  <c r="C462" i="23" s="1"/>
  <c r="X462" i="24"/>
  <c r="M462" i="24" s="1"/>
  <c r="B462" i="24" s="1"/>
  <c r="C462" i="24" s="1"/>
  <c r="X462" i="21"/>
  <c r="M462" i="21" s="1"/>
  <c r="B462" i="21" s="1"/>
  <c r="C462" i="21" s="1"/>
  <c r="X462" i="22"/>
  <c r="M462" i="22" s="1"/>
  <c r="B462" i="22" s="1"/>
  <c r="C462" i="22" s="1"/>
  <c r="X462" i="20"/>
  <c r="M462" i="20" s="1"/>
  <c r="B462" i="20" s="1"/>
  <c r="C462" i="20" s="1"/>
  <c r="X462" i="17"/>
  <c r="M462" i="17" s="1"/>
  <c r="B462" i="17" s="1"/>
  <c r="C462" i="17" s="1"/>
  <c r="X462" i="19"/>
  <c r="M462" i="19" s="1"/>
  <c r="B462" i="19" s="1"/>
  <c r="C462" i="19" s="1"/>
  <c r="X462" i="18"/>
  <c r="M462" i="18" s="1"/>
  <c r="B462" i="18" s="1"/>
  <c r="C462" i="18" s="1"/>
  <c r="X462" i="1"/>
  <c r="M462" i="1" s="1"/>
  <c r="B462" i="1" s="1"/>
  <c r="C462" i="1" s="1"/>
  <c r="X473" i="26"/>
  <c r="M473" i="26" s="1"/>
  <c r="B473" i="26" s="1"/>
  <c r="C473" i="26" s="1"/>
  <c r="X473" i="27"/>
  <c r="M473" i="27" s="1"/>
  <c r="B473" i="27" s="1"/>
  <c r="C473" i="27" s="1"/>
  <c r="X473" i="25"/>
  <c r="M473" i="25" s="1"/>
  <c r="B473" i="25" s="1"/>
  <c r="C473" i="25" s="1"/>
  <c r="X473" i="23"/>
  <c r="M473" i="23" s="1"/>
  <c r="B473" i="23" s="1"/>
  <c r="C473" i="23" s="1"/>
  <c r="X473" i="22"/>
  <c r="M473" i="22" s="1"/>
  <c r="B473" i="22" s="1"/>
  <c r="C473" i="22" s="1"/>
  <c r="X473" i="24"/>
  <c r="M473" i="24" s="1"/>
  <c r="B473" i="24" s="1"/>
  <c r="C473" i="24" s="1"/>
  <c r="X473" i="19"/>
  <c r="M473" i="19" s="1"/>
  <c r="B473" i="19" s="1"/>
  <c r="C473" i="19" s="1"/>
  <c r="X473" i="21"/>
  <c r="M473" i="21" s="1"/>
  <c r="B473" i="21" s="1"/>
  <c r="C473" i="21" s="1"/>
  <c r="X473" i="18"/>
  <c r="M473" i="18" s="1"/>
  <c r="B473" i="18" s="1"/>
  <c r="C473" i="18" s="1"/>
  <c r="X473" i="20"/>
  <c r="M473" i="20" s="1"/>
  <c r="B473" i="20" s="1"/>
  <c r="C473" i="20" s="1"/>
  <c r="X473" i="17"/>
  <c r="M473" i="17" s="1"/>
  <c r="B473" i="17" s="1"/>
  <c r="C473" i="17" s="1"/>
  <c r="X473" i="1"/>
  <c r="M473" i="1" s="1"/>
  <c r="B473" i="1" s="1"/>
  <c r="C473" i="1" s="1"/>
  <c r="X477" i="27"/>
  <c r="M477" i="27" s="1"/>
  <c r="B477" i="27" s="1"/>
  <c r="C477" i="27" s="1"/>
  <c r="X477" i="25"/>
  <c r="M477" i="25" s="1"/>
  <c r="B477" i="25" s="1"/>
  <c r="C477" i="25" s="1"/>
  <c r="X477" i="26"/>
  <c r="M477" i="26" s="1"/>
  <c r="B477" i="26" s="1"/>
  <c r="C477" i="26" s="1"/>
  <c r="X477" i="24"/>
  <c r="M477" i="24" s="1"/>
  <c r="B477" i="24" s="1"/>
  <c r="C477" i="24" s="1"/>
  <c r="X477" i="23"/>
  <c r="M477" i="23" s="1"/>
  <c r="B477" i="23" s="1"/>
  <c r="C477" i="23" s="1"/>
  <c r="X477" i="21"/>
  <c r="M477" i="21" s="1"/>
  <c r="B477" i="21" s="1"/>
  <c r="C477" i="21" s="1"/>
  <c r="X477" i="20"/>
  <c r="M477" i="20" s="1"/>
  <c r="B477" i="20" s="1"/>
  <c r="C477" i="20" s="1"/>
  <c r="X477" i="22"/>
  <c r="M477" i="22" s="1"/>
  <c r="B477" i="22" s="1"/>
  <c r="C477" i="22" s="1"/>
  <c r="X477" i="19"/>
  <c r="M477" i="19" s="1"/>
  <c r="B477" i="19" s="1"/>
  <c r="C477" i="19" s="1"/>
  <c r="X477" i="18"/>
  <c r="M477" i="18" s="1"/>
  <c r="B477" i="18" s="1"/>
  <c r="C477" i="18" s="1"/>
  <c r="X477" i="17"/>
  <c r="M477" i="17" s="1"/>
  <c r="B477" i="17" s="1"/>
  <c r="C477" i="17" s="1"/>
  <c r="X477" i="1"/>
  <c r="M477" i="1" s="1"/>
  <c r="B477" i="1" s="1"/>
  <c r="C477" i="1" s="1"/>
  <c r="X478" i="27"/>
  <c r="M478" i="27" s="1"/>
  <c r="B478" i="27" s="1"/>
  <c r="C478" i="27" s="1"/>
  <c r="X478" i="25"/>
  <c r="M478" i="25" s="1"/>
  <c r="B478" i="25" s="1"/>
  <c r="C478" i="25" s="1"/>
  <c r="X478" i="26"/>
  <c r="M478" i="26" s="1"/>
  <c r="B478" i="26" s="1"/>
  <c r="C478" i="26" s="1"/>
  <c r="X478" i="24"/>
  <c r="M478" i="24" s="1"/>
  <c r="B478" i="24" s="1"/>
  <c r="C478" i="24" s="1"/>
  <c r="X478" i="23"/>
  <c r="M478" i="23" s="1"/>
  <c r="B478" i="23" s="1"/>
  <c r="C478" i="23" s="1"/>
  <c r="X478" i="21"/>
  <c r="M478" i="21" s="1"/>
  <c r="B478" i="21" s="1"/>
  <c r="C478" i="21" s="1"/>
  <c r="X478" i="20"/>
  <c r="M478" i="20" s="1"/>
  <c r="B478" i="20" s="1"/>
  <c r="C478" i="20" s="1"/>
  <c r="X478" i="22"/>
  <c r="M478" i="22" s="1"/>
  <c r="B478" i="22" s="1"/>
  <c r="C478" i="22" s="1"/>
  <c r="X478" i="19"/>
  <c r="M478" i="19" s="1"/>
  <c r="B478" i="19" s="1"/>
  <c r="C478" i="19" s="1"/>
  <c r="X478" i="18"/>
  <c r="M478" i="18" s="1"/>
  <c r="B478" i="18" s="1"/>
  <c r="C478" i="18" s="1"/>
  <c r="X478" i="17"/>
  <c r="M478" i="17" s="1"/>
  <c r="B478" i="17" s="1"/>
  <c r="C478" i="17" s="1"/>
  <c r="X478" i="1"/>
  <c r="M478" i="1" s="1"/>
  <c r="B478" i="1" s="1"/>
  <c r="C478" i="1" s="1"/>
  <c r="M476" i="17"/>
  <c r="B476" i="17" s="1"/>
  <c r="C476" i="17" s="1"/>
  <c r="M476" i="20"/>
  <c r="B476" i="20" s="1"/>
  <c r="C476" i="20" s="1"/>
  <c r="M476" i="26"/>
  <c r="B476" i="26" s="1"/>
  <c r="C476" i="26" s="1"/>
  <c r="X482" i="27"/>
  <c r="X482" i="26"/>
  <c r="X482" i="25"/>
  <c r="X482" i="24"/>
  <c r="X482" i="23"/>
  <c r="X482" i="22"/>
  <c r="X482" i="21"/>
  <c r="X482" i="19"/>
  <c r="X482" i="18"/>
  <c r="X482" i="20"/>
  <c r="X482" i="17"/>
  <c r="X482" i="1"/>
  <c r="M476" i="18"/>
  <c r="B476" i="18" s="1"/>
  <c r="C476" i="18" s="1"/>
  <c r="M476" i="25"/>
  <c r="B476" i="25" s="1"/>
  <c r="C476" i="25" s="1"/>
  <c r="M476" i="27"/>
  <c r="B476" i="27" s="1"/>
  <c r="C476" i="27" s="1"/>
  <c r="M476" i="1"/>
  <c r="B476" i="1" s="1"/>
  <c r="C476" i="1" s="1"/>
  <c r="M476" i="21"/>
  <c r="B476" i="21" s="1"/>
  <c r="C476" i="21" s="1"/>
  <c r="M476" i="23"/>
  <c r="B476" i="23" s="1"/>
  <c r="C476" i="23" s="1"/>
  <c r="M476" i="19"/>
  <c r="B476" i="19" s="1"/>
  <c r="C476" i="19" s="1"/>
  <c r="M476" i="22"/>
  <c r="B476" i="22" s="1"/>
  <c r="C476" i="22" s="1"/>
  <c r="M476" i="24"/>
  <c r="B476" i="24" s="1"/>
  <c r="C476" i="24" s="1"/>
  <c r="AO138" i="2"/>
  <c r="D512" i="2" l="1"/>
  <c r="AR132" i="2"/>
  <c r="E458" i="22"/>
  <c r="E458" i="25"/>
  <c r="F458" i="24"/>
  <c r="K458" i="24" s="1"/>
  <c r="F458" i="23"/>
  <c r="K458" i="23" s="1"/>
  <c r="E458" i="1"/>
  <c r="E458" i="26"/>
  <c r="X457" i="26"/>
  <c r="M457" i="26" s="1"/>
  <c r="B457" i="26" s="1"/>
  <c r="C457" i="26" s="1"/>
  <c r="X457" i="20"/>
  <c r="M457" i="20" s="1"/>
  <c r="B457" i="20" s="1"/>
  <c r="C457" i="20" s="1"/>
  <c r="X457" i="21"/>
  <c r="M457" i="21" s="1"/>
  <c r="B457" i="21" s="1"/>
  <c r="C457" i="21" s="1"/>
  <c r="E458" i="27"/>
  <c r="AC132" i="2"/>
  <c r="E458" i="24"/>
  <c r="F458" i="22"/>
  <c r="K458" i="22" s="1"/>
  <c r="X457" i="27"/>
  <c r="M457" i="27" s="1"/>
  <c r="B457" i="27" s="1"/>
  <c r="C457" i="27" s="1"/>
  <c r="X457" i="18"/>
  <c r="M457" i="18" s="1"/>
  <c r="B457" i="18" s="1"/>
  <c r="C457" i="18" s="1"/>
  <c r="Y132" i="2"/>
  <c r="Z132" i="2"/>
  <c r="F458" i="27"/>
  <c r="K458" i="27" s="1"/>
  <c r="E458" i="19"/>
  <c r="F458" i="25"/>
  <c r="K458" i="25" s="1"/>
  <c r="E458" i="18"/>
  <c r="E458" i="21"/>
  <c r="X457" i="25"/>
  <c r="M457" i="25" s="1"/>
  <c r="B457" i="25" s="1"/>
  <c r="C457" i="25" s="1"/>
  <c r="X457" i="19"/>
  <c r="M457" i="19" s="1"/>
  <c r="B457" i="19" s="1"/>
  <c r="C457" i="19" s="1"/>
  <c r="X457" i="17"/>
  <c r="M457" i="17" s="1"/>
  <c r="B457" i="17" s="1"/>
  <c r="C457" i="17" s="1"/>
  <c r="AS132" i="2"/>
  <c r="F458" i="1"/>
  <c r="K458" i="1" s="1"/>
  <c r="F458" i="17"/>
  <c r="K458" i="17" s="1"/>
  <c r="E458" i="23"/>
  <c r="F458" i="20"/>
  <c r="K458" i="20" s="1"/>
  <c r="F458" i="19"/>
  <c r="K458" i="19" s="1"/>
  <c r="F458" i="21"/>
  <c r="K458" i="21" s="1"/>
  <c r="E458" i="20"/>
  <c r="F458" i="26"/>
  <c r="K458" i="26" s="1"/>
  <c r="X457" i="23"/>
  <c r="M457" i="23" s="1"/>
  <c r="B457" i="23" s="1"/>
  <c r="C457" i="23" s="1"/>
  <c r="X457" i="22"/>
  <c r="M457" i="22" s="1"/>
  <c r="B457" i="22" s="1"/>
  <c r="C457" i="22" s="1"/>
  <c r="X457" i="1"/>
  <c r="M457" i="1" s="1"/>
  <c r="B457" i="1" s="1"/>
  <c r="C457" i="1" s="1"/>
  <c r="AA132" i="2"/>
  <c r="E458" i="17"/>
  <c r="F458" i="18"/>
  <c r="K458" i="18" s="1"/>
  <c r="X457" i="24"/>
  <c r="M457" i="24" s="1"/>
  <c r="B457" i="24" s="1"/>
  <c r="C457" i="24" s="1"/>
  <c r="Q512" i="2"/>
  <c r="G512" i="2"/>
  <c r="H512" i="2" s="1"/>
  <c r="I512" i="2" s="1"/>
  <c r="J512" i="2" s="1"/>
  <c r="K512" i="2" s="1"/>
  <c r="M512" i="2" s="1"/>
  <c r="N512" i="2" s="1"/>
  <c r="O512" i="2" s="1"/>
  <c r="P512" i="2" s="1"/>
  <c r="AC474" i="27"/>
  <c r="N474" i="27" s="1"/>
  <c r="AC474" i="26"/>
  <c r="N474" i="26" s="1"/>
  <c r="AC474" i="25"/>
  <c r="N474" i="25" s="1"/>
  <c r="AC474" i="23"/>
  <c r="N474" i="23" s="1"/>
  <c r="AC474" i="22"/>
  <c r="N474" i="22" s="1"/>
  <c r="AC474" i="20"/>
  <c r="N474" i="20" s="1"/>
  <c r="AC474" i="18"/>
  <c r="N474" i="18" s="1"/>
  <c r="AC474" i="21"/>
  <c r="N474" i="21" s="1"/>
  <c r="AC474" i="17"/>
  <c r="N474" i="17" s="1"/>
  <c r="AC474" i="24"/>
  <c r="N474" i="24" s="1"/>
  <c r="AC474" i="19"/>
  <c r="N474" i="19" s="1"/>
  <c r="AC474" i="1"/>
  <c r="N474" i="1" s="1"/>
  <c r="R523" i="2"/>
  <c r="L523" i="2"/>
  <c r="F523" i="2"/>
  <c r="Q523" i="2" s="1"/>
  <c r="J523" i="2"/>
  <c r="K523" i="2"/>
  <c r="H523" i="2"/>
  <c r="I523" i="2"/>
  <c r="G523" i="2"/>
  <c r="C524" i="2"/>
  <c r="M523" i="2"/>
  <c r="N523" i="2"/>
  <c r="O523" i="2" s="1"/>
  <c r="P523" i="2" s="1"/>
  <c r="AC494" i="27"/>
  <c r="N494" i="27" s="1"/>
  <c r="AC494" i="26"/>
  <c r="N494" i="26" s="1"/>
  <c r="AC494" i="24"/>
  <c r="N494" i="24" s="1"/>
  <c r="AC494" i="22"/>
  <c r="N494" i="22" s="1"/>
  <c r="AC494" i="20"/>
  <c r="N494" i="20" s="1"/>
  <c r="AC494" i="18"/>
  <c r="N494" i="18" s="1"/>
  <c r="AC494" i="25"/>
  <c r="N494" i="25" s="1"/>
  <c r="AC494" i="23"/>
  <c r="N494" i="23" s="1"/>
  <c r="AC494" i="19"/>
  <c r="N494" i="19" s="1"/>
  <c r="AC494" i="21"/>
  <c r="N494" i="21" s="1"/>
  <c r="AC494" i="17"/>
  <c r="N494" i="17" s="1"/>
  <c r="AC494" i="1"/>
  <c r="N494" i="1" s="1"/>
  <c r="C549" i="2"/>
  <c r="R543" i="2"/>
  <c r="N543" i="2"/>
  <c r="O543" i="2" s="1"/>
  <c r="P543" i="2" s="1"/>
  <c r="J543" i="2"/>
  <c r="K543" i="2"/>
  <c r="F543" i="2"/>
  <c r="Q543" i="2" s="1"/>
  <c r="I543" i="2"/>
  <c r="C544" i="2"/>
  <c r="D544" i="2" s="1"/>
  <c r="H543" i="2"/>
  <c r="G543" i="2"/>
  <c r="L543" i="2"/>
  <c r="M543" i="2"/>
  <c r="AC469" i="27"/>
  <c r="N469" i="27" s="1"/>
  <c r="AC469" i="23"/>
  <c r="N469" i="23" s="1"/>
  <c r="AC469" i="26"/>
  <c r="N469" i="26" s="1"/>
  <c r="AC469" i="25"/>
  <c r="N469" i="25" s="1"/>
  <c r="AC469" i="24"/>
  <c r="N469" i="24" s="1"/>
  <c r="AC469" i="22"/>
  <c r="N469" i="22" s="1"/>
  <c r="AC469" i="21"/>
  <c r="N469" i="21" s="1"/>
  <c r="AC469" i="19"/>
  <c r="N469" i="19" s="1"/>
  <c r="AC469" i="20"/>
  <c r="N469" i="20" s="1"/>
  <c r="AC469" i="17"/>
  <c r="N469" i="17" s="1"/>
  <c r="AC469" i="18"/>
  <c r="N469" i="18" s="1"/>
  <c r="R518" i="2"/>
  <c r="AC469" i="1"/>
  <c r="N469" i="1" s="1"/>
  <c r="F518" i="2"/>
  <c r="D543" i="2"/>
  <c r="AC484" i="25"/>
  <c r="N484" i="25" s="1"/>
  <c r="AC484" i="27"/>
  <c r="N484" i="27" s="1"/>
  <c r="AC484" i="24"/>
  <c r="N484" i="24" s="1"/>
  <c r="AC484" i="23"/>
  <c r="N484" i="23" s="1"/>
  <c r="AC484" i="21"/>
  <c r="N484" i="21" s="1"/>
  <c r="AC484" i="19"/>
  <c r="N484" i="19" s="1"/>
  <c r="AC484" i="17"/>
  <c r="N484" i="17" s="1"/>
  <c r="AC484" i="26"/>
  <c r="N484" i="26" s="1"/>
  <c r="AC484" i="22"/>
  <c r="N484" i="22" s="1"/>
  <c r="AC484" i="20"/>
  <c r="N484" i="20" s="1"/>
  <c r="AC484" i="18"/>
  <c r="N484" i="18" s="1"/>
  <c r="AC484" i="1"/>
  <c r="N484" i="1" s="1"/>
  <c r="R533" i="2"/>
  <c r="K533" i="2"/>
  <c r="C534" i="2"/>
  <c r="M533" i="2"/>
  <c r="F533" i="2"/>
  <c r="Q533" i="2" s="1"/>
  <c r="G533" i="2"/>
  <c r="J533" i="2"/>
  <c r="N533" i="2"/>
  <c r="O533" i="2" s="1"/>
  <c r="P533" i="2" s="1"/>
  <c r="L533" i="2"/>
  <c r="I533" i="2"/>
  <c r="H533" i="2"/>
  <c r="X139" i="2"/>
  <c r="AC479" i="26"/>
  <c r="N479" i="26" s="1"/>
  <c r="AC479" i="24"/>
  <c r="N479" i="24" s="1"/>
  <c r="AC479" i="27"/>
  <c r="N479" i="27" s="1"/>
  <c r="AC479" i="22"/>
  <c r="N479" i="22" s="1"/>
  <c r="AC479" i="25"/>
  <c r="N479" i="25" s="1"/>
  <c r="AC479" i="21"/>
  <c r="N479" i="21" s="1"/>
  <c r="AC479" i="23"/>
  <c r="N479" i="23" s="1"/>
  <c r="AC479" i="20"/>
  <c r="N479" i="20" s="1"/>
  <c r="AC479" i="19"/>
  <c r="N479" i="19" s="1"/>
  <c r="AC479" i="17"/>
  <c r="N479" i="17" s="1"/>
  <c r="AC479" i="18"/>
  <c r="N479" i="18" s="1"/>
  <c r="AC479" i="1"/>
  <c r="N479" i="1" s="1"/>
  <c r="R528" i="2"/>
  <c r="H528" i="2"/>
  <c r="F528" i="2"/>
  <c r="Q528" i="2" s="1"/>
  <c r="I528" i="2"/>
  <c r="L528" i="2"/>
  <c r="M528" i="2"/>
  <c r="C529" i="2"/>
  <c r="G528" i="2"/>
  <c r="N528" i="2"/>
  <c r="O528" i="2" s="1"/>
  <c r="P528" i="2" s="1"/>
  <c r="K528" i="2"/>
  <c r="J528" i="2"/>
  <c r="AC489" i="27"/>
  <c r="N489" i="27" s="1"/>
  <c r="AC489" i="23"/>
  <c r="N489" i="23" s="1"/>
  <c r="AC489" i="26"/>
  <c r="N489" i="26" s="1"/>
  <c r="AC489" i="25"/>
  <c r="N489" i="25" s="1"/>
  <c r="AC489" i="22"/>
  <c r="N489" i="22" s="1"/>
  <c r="AC489" i="24"/>
  <c r="N489" i="24" s="1"/>
  <c r="AC489" i="21"/>
  <c r="N489" i="21" s="1"/>
  <c r="AC489" i="20"/>
  <c r="N489" i="20" s="1"/>
  <c r="AC489" i="19"/>
  <c r="N489" i="19" s="1"/>
  <c r="AC489" i="18"/>
  <c r="N489" i="18" s="1"/>
  <c r="AC489" i="17"/>
  <c r="N489" i="17" s="1"/>
  <c r="AC489" i="1"/>
  <c r="N489" i="1" s="1"/>
  <c r="R538" i="2"/>
  <c r="I538" i="2"/>
  <c r="J538" i="2"/>
  <c r="K538" i="2"/>
  <c r="H538" i="2"/>
  <c r="F538" i="2"/>
  <c r="Q538" i="2" s="1"/>
  <c r="N538" i="2"/>
  <c r="O538" i="2" s="1"/>
  <c r="P538" i="2" s="1"/>
  <c r="C539" i="2"/>
  <c r="L538" i="2"/>
  <c r="M538" i="2"/>
  <c r="G538" i="2"/>
  <c r="D533" i="2"/>
  <c r="D539" i="2" s="1"/>
  <c r="X484" i="26"/>
  <c r="M484" i="26" s="1"/>
  <c r="B484" i="26" s="1"/>
  <c r="C484" i="26" s="1"/>
  <c r="X484" i="20"/>
  <c r="M484" i="20" s="1"/>
  <c r="B484" i="20" s="1"/>
  <c r="C484" i="20" s="1"/>
  <c r="X484" i="22"/>
  <c r="M484" i="22" s="1"/>
  <c r="B484" i="22" s="1"/>
  <c r="C484" i="22" s="1"/>
  <c r="X479" i="27"/>
  <c r="M479" i="27" s="1"/>
  <c r="B479" i="27" s="1"/>
  <c r="C479" i="27" s="1"/>
  <c r="X479" i="25"/>
  <c r="M479" i="25" s="1"/>
  <c r="B479" i="25" s="1"/>
  <c r="C479" i="25" s="1"/>
  <c r="X479" i="26"/>
  <c r="M479" i="26" s="1"/>
  <c r="B479" i="26" s="1"/>
  <c r="C479" i="26" s="1"/>
  <c r="X479" i="24"/>
  <c r="M479" i="24" s="1"/>
  <c r="B479" i="24" s="1"/>
  <c r="C479" i="24" s="1"/>
  <c r="X479" i="23"/>
  <c r="M479" i="23" s="1"/>
  <c r="B479" i="23" s="1"/>
  <c r="C479" i="23" s="1"/>
  <c r="X479" i="21"/>
  <c r="M479" i="21" s="1"/>
  <c r="B479" i="21" s="1"/>
  <c r="C479" i="21" s="1"/>
  <c r="X479" i="20"/>
  <c r="M479" i="20" s="1"/>
  <c r="B479" i="20" s="1"/>
  <c r="C479" i="20" s="1"/>
  <c r="X479" i="22"/>
  <c r="M479" i="22" s="1"/>
  <c r="B479" i="22" s="1"/>
  <c r="C479" i="22" s="1"/>
  <c r="X479" i="19"/>
  <c r="M479" i="19" s="1"/>
  <c r="B479" i="19" s="1"/>
  <c r="C479" i="19" s="1"/>
  <c r="X479" i="18"/>
  <c r="M479" i="18" s="1"/>
  <c r="B479" i="18" s="1"/>
  <c r="C479" i="18" s="1"/>
  <c r="X479" i="17"/>
  <c r="M479" i="17" s="1"/>
  <c r="B479" i="17" s="1"/>
  <c r="C479" i="17" s="1"/>
  <c r="X479" i="1"/>
  <c r="M479" i="1" s="1"/>
  <c r="B479" i="1" s="1"/>
  <c r="C479" i="1" s="1"/>
  <c r="X468" i="27"/>
  <c r="M468" i="27" s="1"/>
  <c r="B468" i="27" s="1"/>
  <c r="C468" i="27" s="1"/>
  <c r="X468" i="26"/>
  <c r="M468" i="26" s="1"/>
  <c r="B468" i="26" s="1"/>
  <c r="C468" i="26" s="1"/>
  <c r="X468" i="24"/>
  <c r="M468" i="24" s="1"/>
  <c r="B468" i="24" s="1"/>
  <c r="C468" i="24" s="1"/>
  <c r="X468" i="25"/>
  <c r="M468" i="25" s="1"/>
  <c r="B468" i="25" s="1"/>
  <c r="C468" i="25" s="1"/>
  <c r="X468" i="21"/>
  <c r="M468" i="21" s="1"/>
  <c r="B468" i="21" s="1"/>
  <c r="C468" i="21" s="1"/>
  <c r="X468" i="23"/>
  <c r="M468" i="23" s="1"/>
  <c r="B468" i="23" s="1"/>
  <c r="C468" i="23" s="1"/>
  <c r="X468" i="22"/>
  <c r="M468" i="22" s="1"/>
  <c r="B468" i="22" s="1"/>
  <c r="C468" i="22" s="1"/>
  <c r="X468" i="20"/>
  <c r="M468" i="20" s="1"/>
  <c r="B468" i="20" s="1"/>
  <c r="C468" i="20" s="1"/>
  <c r="X468" i="17"/>
  <c r="M468" i="17" s="1"/>
  <c r="B468" i="17" s="1"/>
  <c r="C468" i="17" s="1"/>
  <c r="X468" i="18"/>
  <c r="M468" i="18" s="1"/>
  <c r="B468" i="18" s="1"/>
  <c r="C468" i="18" s="1"/>
  <c r="X468" i="19"/>
  <c r="M468" i="19" s="1"/>
  <c r="B468" i="19" s="1"/>
  <c r="C468" i="19" s="1"/>
  <c r="X468" i="1"/>
  <c r="M468" i="1" s="1"/>
  <c r="B468" i="1" s="1"/>
  <c r="C468" i="1" s="1"/>
  <c r="X483" i="27"/>
  <c r="M483" i="27" s="1"/>
  <c r="B483" i="27" s="1"/>
  <c r="C483" i="27" s="1"/>
  <c r="X483" i="25"/>
  <c r="M483" i="25" s="1"/>
  <c r="B483" i="25" s="1"/>
  <c r="C483" i="25" s="1"/>
  <c r="X483" i="26"/>
  <c r="M483" i="26" s="1"/>
  <c r="B483" i="26" s="1"/>
  <c r="C483" i="26" s="1"/>
  <c r="X483" i="24"/>
  <c r="M483" i="24" s="1"/>
  <c r="B483" i="24" s="1"/>
  <c r="C483" i="24" s="1"/>
  <c r="X483" i="23"/>
  <c r="M483" i="23" s="1"/>
  <c r="B483" i="23" s="1"/>
  <c r="C483" i="23" s="1"/>
  <c r="X483" i="21"/>
  <c r="M483" i="21" s="1"/>
  <c r="B483" i="21" s="1"/>
  <c r="C483" i="21" s="1"/>
  <c r="X483" i="20"/>
  <c r="M483" i="20" s="1"/>
  <c r="B483" i="20" s="1"/>
  <c r="C483" i="20" s="1"/>
  <c r="X483" i="19"/>
  <c r="M483" i="19" s="1"/>
  <c r="B483" i="19" s="1"/>
  <c r="C483" i="19" s="1"/>
  <c r="X483" i="17"/>
  <c r="M483" i="17" s="1"/>
  <c r="B483" i="17" s="1"/>
  <c r="C483" i="17" s="1"/>
  <c r="X483" i="18"/>
  <c r="M483" i="18" s="1"/>
  <c r="B483" i="18" s="1"/>
  <c r="C483" i="18" s="1"/>
  <c r="X483" i="22"/>
  <c r="M483" i="22" s="1"/>
  <c r="B483" i="22" s="1"/>
  <c r="C483" i="22" s="1"/>
  <c r="X483" i="1"/>
  <c r="M483" i="1" s="1"/>
  <c r="B483" i="1" s="1"/>
  <c r="C483" i="1" s="1"/>
  <c r="M482" i="17"/>
  <c r="B482" i="17" s="1"/>
  <c r="C482" i="17" s="1"/>
  <c r="M482" i="21"/>
  <c r="B482" i="21" s="1"/>
  <c r="C482" i="21" s="1"/>
  <c r="M482" i="25"/>
  <c r="B482" i="25" s="1"/>
  <c r="C482" i="25" s="1"/>
  <c r="M482" i="20"/>
  <c r="B482" i="20" s="1"/>
  <c r="C482" i="20" s="1"/>
  <c r="M482" i="22"/>
  <c r="B482" i="22" s="1"/>
  <c r="C482" i="22" s="1"/>
  <c r="M482" i="26"/>
  <c r="B482" i="26" s="1"/>
  <c r="C482" i="26" s="1"/>
  <c r="X488" i="27"/>
  <c r="X488" i="26"/>
  <c r="X488" i="25"/>
  <c r="X488" i="24"/>
  <c r="X488" i="23"/>
  <c r="X488" i="21"/>
  <c r="X488" i="20"/>
  <c r="X488" i="22"/>
  <c r="X488" i="18"/>
  <c r="X488" i="19"/>
  <c r="X488" i="17"/>
  <c r="X488" i="1"/>
  <c r="M482" i="18"/>
  <c r="B482" i="18" s="1"/>
  <c r="C482" i="18" s="1"/>
  <c r="M482" i="23"/>
  <c r="B482" i="23" s="1"/>
  <c r="C482" i="23" s="1"/>
  <c r="M482" i="27"/>
  <c r="B482" i="27" s="1"/>
  <c r="C482" i="27" s="1"/>
  <c r="M482" i="1"/>
  <c r="B482" i="1" s="1"/>
  <c r="C482" i="1" s="1"/>
  <c r="M482" i="19"/>
  <c r="B482" i="19" s="1"/>
  <c r="C482" i="19" s="1"/>
  <c r="M482" i="24"/>
  <c r="B482" i="24" s="1"/>
  <c r="C482" i="24" s="1"/>
  <c r="AO139" i="2"/>
  <c r="K549" i="2" l="1"/>
  <c r="AC500" i="25"/>
  <c r="N500" i="25" s="1"/>
  <c r="AC500" i="27"/>
  <c r="N500" i="27" s="1"/>
  <c r="AC500" i="24"/>
  <c r="N500" i="24" s="1"/>
  <c r="AC500" i="23"/>
  <c r="N500" i="23" s="1"/>
  <c r="AC500" i="21"/>
  <c r="N500" i="21" s="1"/>
  <c r="AC500" i="19"/>
  <c r="N500" i="19" s="1"/>
  <c r="AC500" i="17"/>
  <c r="N500" i="17" s="1"/>
  <c r="AC500" i="26"/>
  <c r="N500" i="26" s="1"/>
  <c r="AC500" i="22"/>
  <c r="N500" i="22" s="1"/>
  <c r="AC500" i="20"/>
  <c r="N500" i="20" s="1"/>
  <c r="AC500" i="18"/>
  <c r="N500" i="18" s="1"/>
  <c r="AC500" i="1"/>
  <c r="N500" i="1" s="1"/>
  <c r="R549" i="2"/>
  <c r="N549" i="2"/>
  <c r="O549" i="2" s="1"/>
  <c r="P549" i="2" s="1"/>
  <c r="F549" i="2"/>
  <c r="Q549" i="2" s="1"/>
  <c r="M549" i="2"/>
  <c r="C550" i="2"/>
  <c r="J549" i="2"/>
  <c r="I549" i="2"/>
  <c r="C555" i="2"/>
  <c r="H549" i="2"/>
  <c r="L549" i="2"/>
  <c r="G549" i="2"/>
  <c r="D518" i="2"/>
  <c r="AA133" i="2"/>
  <c r="AD133" i="2"/>
  <c r="AU133" i="2"/>
  <c r="Z133" i="2"/>
  <c r="X463" i="27"/>
  <c r="M463" i="27" s="1"/>
  <c r="B463" i="27" s="1"/>
  <c r="C463" i="27" s="1"/>
  <c r="X463" i="24"/>
  <c r="M463" i="24" s="1"/>
  <c r="B463" i="24" s="1"/>
  <c r="C463" i="24" s="1"/>
  <c r="X463" i="17"/>
  <c r="M463" i="17" s="1"/>
  <c r="B463" i="17" s="1"/>
  <c r="C463" i="17" s="1"/>
  <c r="F464" i="1"/>
  <c r="K464" i="1" s="1"/>
  <c r="E464" i="21"/>
  <c r="F464" i="19"/>
  <c r="K464" i="19" s="1"/>
  <c r="F464" i="23"/>
  <c r="K464" i="23" s="1"/>
  <c r="F464" i="25"/>
  <c r="K464" i="25" s="1"/>
  <c r="F464" i="26"/>
  <c r="K464" i="26" s="1"/>
  <c r="E464" i="23"/>
  <c r="AS133" i="2"/>
  <c r="Y133" i="2"/>
  <c r="AP133" i="2"/>
  <c r="X463" i="26"/>
  <c r="M463" i="26" s="1"/>
  <c r="B463" i="26" s="1"/>
  <c r="C463" i="26" s="1"/>
  <c r="X463" i="21"/>
  <c r="M463" i="21" s="1"/>
  <c r="B463" i="21" s="1"/>
  <c r="C463" i="21" s="1"/>
  <c r="X463" i="19"/>
  <c r="M463" i="19" s="1"/>
  <c r="B463" i="19" s="1"/>
  <c r="C463" i="19" s="1"/>
  <c r="E464" i="24"/>
  <c r="E464" i="17"/>
  <c r="E464" i="25"/>
  <c r="E464" i="1"/>
  <c r="E464" i="26"/>
  <c r="AU132" i="2"/>
  <c r="F464" i="24"/>
  <c r="K464" i="24" s="1"/>
  <c r="E464" i="20"/>
  <c r="E464" i="19"/>
  <c r="AB133" i="2"/>
  <c r="AC133" i="2"/>
  <c r="X463" i="25"/>
  <c r="M463" i="25" s="1"/>
  <c r="B463" i="25" s="1"/>
  <c r="C463" i="25" s="1"/>
  <c r="X463" i="22"/>
  <c r="M463" i="22" s="1"/>
  <c r="B463" i="22" s="1"/>
  <c r="C463" i="22" s="1"/>
  <c r="X463" i="18"/>
  <c r="M463" i="18" s="1"/>
  <c r="B463" i="18" s="1"/>
  <c r="C463" i="18" s="1"/>
  <c r="F464" i="20"/>
  <c r="K464" i="20" s="1"/>
  <c r="E464" i="18"/>
  <c r="F464" i="22"/>
  <c r="K464" i="22" s="1"/>
  <c r="F464" i="18"/>
  <c r="K464" i="18" s="1"/>
  <c r="E464" i="27"/>
  <c r="F464" i="27"/>
  <c r="K464" i="27" s="1"/>
  <c r="AQ133" i="2"/>
  <c r="X463" i="23"/>
  <c r="M463" i="23" s="1"/>
  <c r="B463" i="23" s="1"/>
  <c r="C463" i="23" s="1"/>
  <c r="X463" i="20"/>
  <c r="M463" i="20" s="1"/>
  <c r="B463" i="20" s="1"/>
  <c r="C463" i="20" s="1"/>
  <c r="X463" i="1"/>
  <c r="M463" i="1" s="1"/>
  <c r="B463" i="1" s="1"/>
  <c r="C463" i="1" s="1"/>
  <c r="E464" i="22"/>
  <c r="F464" i="21"/>
  <c r="K464" i="21" s="1"/>
  <c r="F464" i="17"/>
  <c r="K464" i="17" s="1"/>
  <c r="E470" i="25"/>
  <c r="F470" i="20"/>
  <c r="K470" i="20" s="1"/>
  <c r="E470" i="20"/>
  <c r="D545" i="2"/>
  <c r="AC485" i="27"/>
  <c r="N485" i="27" s="1"/>
  <c r="AC485" i="23"/>
  <c r="N485" i="23" s="1"/>
  <c r="AC485" i="24"/>
  <c r="N485" i="24" s="1"/>
  <c r="AC485" i="26"/>
  <c r="N485" i="26" s="1"/>
  <c r="AC485" i="25"/>
  <c r="N485" i="25" s="1"/>
  <c r="AC485" i="22"/>
  <c r="N485" i="22" s="1"/>
  <c r="AC485" i="21"/>
  <c r="N485" i="21" s="1"/>
  <c r="AC485" i="19"/>
  <c r="N485" i="19" s="1"/>
  <c r="AC485" i="17"/>
  <c r="N485" i="17" s="1"/>
  <c r="AC485" i="20"/>
  <c r="N485" i="20" s="1"/>
  <c r="AC485" i="18"/>
  <c r="N485" i="18" s="1"/>
  <c r="AC485" i="1"/>
  <c r="N485" i="1" s="1"/>
  <c r="R534" i="2"/>
  <c r="N534" i="2"/>
  <c r="O534" i="2" s="1"/>
  <c r="P534" i="2" s="1"/>
  <c r="K534" i="2"/>
  <c r="C535" i="2"/>
  <c r="M534" i="2"/>
  <c r="J534" i="2"/>
  <c r="H534" i="2"/>
  <c r="L534" i="2"/>
  <c r="I534" i="2"/>
  <c r="F534" i="2"/>
  <c r="Q534" i="2" s="1"/>
  <c r="G534" i="2"/>
  <c r="AB134" i="2"/>
  <c r="AT133" i="2"/>
  <c r="E470" i="23"/>
  <c r="F470" i="18"/>
  <c r="K470" i="18" s="1"/>
  <c r="E470" i="19"/>
  <c r="E470" i="22"/>
  <c r="F470" i="24"/>
  <c r="K470" i="24" s="1"/>
  <c r="E470" i="26"/>
  <c r="X484" i="17"/>
  <c r="M484" i="17" s="1"/>
  <c r="B484" i="17" s="1"/>
  <c r="C484" i="17" s="1"/>
  <c r="X484" i="23"/>
  <c r="M484" i="23" s="1"/>
  <c r="B484" i="23" s="1"/>
  <c r="C484" i="23" s="1"/>
  <c r="X484" i="27"/>
  <c r="M484" i="27" s="1"/>
  <c r="B484" i="27" s="1"/>
  <c r="C484" i="27" s="1"/>
  <c r="AC490" i="27"/>
  <c r="N490" i="27" s="1"/>
  <c r="AC490" i="26"/>
  <c r="N490" i="26" s="1"/>
  <c r="AC490" i="25"/>
  <c r="N490" i="25" s="1"/>
  <c r="AC490" i="23"/>
  <c r="N490" i="23" s="1"/>
  <c r="AC490" i="22"/>
  <c r="N490" i="22" s="1"/>
  <c r="AC490" i="20"/>
  <c r="N490" i="20" s="1"/>
  <c r="AC490" i="18"/>
  <c r="N490" i="18" s="1"/>
  <c r="AC490" i="24"/>
  <c r="N490" i="24" s="1"/>
  <c r="AC490" i="21"/>
  <c r="N490" i="21" s="1"/>
  <c r="AC490" i="19"/>
  <c r="N490" i="19" s="1"/>
  <c r="AC490" i="17"/>
  <c r="N490" i="17" s="1"/>
  <c r="R539" i="2"/>
  <c r="AC490" i="1"/>
  <c r="N490" i="1" s="1"/>
  <c r="K539" i="2"/>
  <c r="F539" i="2"/>
  <c r="Q539" i="2" s="1"/>
  <c r="I539" i="2"/>
  <c r="C540" i="2"/>
  <c r="H539" i="2"/>
  <c r="J539" i="2"/>
  <c r="G539" i="2"/>
  <c r="L539" i="2"/>
  <c r="M539" i="2"/>
  <c r="N539" i="2"/>
  <c r="O539" i="2" s="1"/>
  <c r="P539" i="2" s="1"/>
  <c r="AC480" i="25"/>
  <c r="N480" i="25" s="1"/>
  <c r="AC480" i="26"/>
  <c r="N480" i="26" s="1"/>
  <c r="AC480" i="21"/>
  <c r="N480" i="21" s="1"/>
  <c r="AC480" i="19"/>
  <c r="N480" i="19" s="1"/>
  <c r="AC480" i="17"/>
  <c r="N480" i="17" s="1"/>
  <c r="AC480" i="27"/>
  <c r="N480" i="27" s="1"/>
  <c r="AC480" i="24"/>
  <c r="N480" i="24" s="1"/>
  <c r="AC480" i="20"/>
  <c r="N480" i="20" s="1"/>
  <c r="AC480" i="22"/>
  <c r="N480" i="22" s="1"/>
  <c r="AC480" i="18"/>
  <c r="N480" i="18" s="1"/>
  <c r="AC480" i="23"/>
  <c r="N480" i="23" s="1"/>
  <c r="AC480" i="1"/>
  <c r="N480" i="1" s="1"/>
  <c r="R529" i="2"/>
  <c r="C530" i="2"/>
  <c r="H529" i="2"/>
  <c r="N529" i="2"/>
  <c r="O529" i="2" s="1"/>
  <c r="P529" i="2" s="1"/>
  <c r="F529" i="2"/>
  <c r="Q529" i="2" s="1"/>
  <c r="J529" i="2"/>
  <c r="G529" i="2"/>
  <c r="M529" i="2"/>
  <c r="K529" i="2"/>
  <c r="I529" i="2"/>
  <c r="L529" i="2"/>
  <c r="X140" i="2"/>
  <c r="AA134" i="2"/>
  <c r="AR133" i="2"/>
  <c r="D534" i="2"/>
  <c r="D540" i="2" s="1"/>
  <c r="F470" i="1"/>
  <c r="K470" i="1" s="1"/>
  <c r="F470" i="26"/>
  <c r="K470" i="26" s="1"/>
  <c r="E470" i="17"/>
  <c r="X484" i="18"/>
  <c r="M484" i="18" s="1"/>
  <c r="B484" i="18" s="1"/>
  <c r="C484" i="18" s="1"/>
  <c r="X484" i="21"/>
  <c r="M484" i="21" s="1"/>
  <c r="B484" i="21" s="1"/>
  <c r="C484" i="21" s="1"/>
  <c r="X484" i="25"/>
  <c r="M484" i="25" s="1"/>
  <c r="B484" i="25" s="1"/>
  <c r="C484" i="25" s="1"/>
  <c r="AS134" i="2"/>
  <c r="AC495" i="26"/>
  <c r="N495" i="26" s="1"/>
  <c r="AC495" i="24"/>
  <c r="N495" i="24" s="1"/>
  <c r="AC495" i="27"/>
  <c r="N495" i="27" s="1"/>
  <c r="AC495" i="23"/>
  <c r="N495" i="23" s="1"/>
  <c r="AC495" i="22"/>
  <c r="N495" i="22" s="1"/>
  <c r="AC495" i="21"/>
  <c r="N495" i="21" s="1"/>
  <c r="AC495" i="25"/>
  <c r="N495" i="25" s="1"/>
  <c r="AC495" i="20"/>
  <c r="N495" i="20" s="1"/>
  <c r="AC495" i="19"/>
  <c r="N495" i="19" s="1"/>
  <c r="AC495" i="17"/>
  <c r="N495" i="17" s="1"/>
  <c r="AC495" i="18"/>
  <c r="N495" i="18" s="1"/>
  <c r="AC495" i="1"/>
  <c r="N495" i="1" s="1"/>
  <c r="R544" i="2"/>
  <c r="L544" i="2"/>
  <c r="F544" i="2"/>
  <c r="Q544" i="2" s="1"/>
  <c r="M544" i="2"/>
  <c r="G544" i="2"/>
  <c r="C545" i="2"/>
  <c r="H544" i="2"/>
  <c r="N544" i="2"/>
  <c r="O544" i="2" s="1"/>
  <c r="P544" i="2" s="1"/>
  <c r="K544" i="2"/>
  <c r="I544" i="2"/>
  <c r="J544" i="2"/>
  <c r="AC134" i="2"/>
  <c r="AR134" i="2"/>
  <c r="Z134" i="2"/>
  <c r="F470" i="23"/>
  <c r="K470" i="23" s="1"/>
  <c r="F470" i="22"/>
  <c r="K470" i="22" s="1"/>
  <c r="E470" i="1"/>
  <c r="F470" i="21"/>
  <c r="K470" i="21" s="1"/>
  <c r="F470" i="25"/>
  <c r="K470" i="25" s="1"/>
  <c r="E470" i="18"/>
  <c r="X484" i="1"/>
  <c r="M484" i="1" s="1"/>
  <c r="B484" i="1" s="1"/>
  <c r="C484" i="1" s="1"/>
  <c r="X484" i="19"/>
  <c r="M484" i="19" s="1"/>
  <c r="B484" i="19" s="1"/>
  <c r="C484" i="19" s="1"/>
  <c r="X484" i="24"/>
  <c r="M484" i="24" s="1"/>
  <c r="B484" i="24" s="1"/>
  <c r="C484" i="24" s="1"/>
  <c r="D549" i="2"/>
  <c r="D555" i="2" s="1"/>
  <c r="G518" i="2"/>
  <c r="H518" i="2" s="1"/>
  <c r="I518" i="2" s="1"/>
  <c r="J518" i="2" s="1"/>
  <c r="K518" i="2" s="1"/>
  <c r="M518" i="2" s="1"/>
  <c r="N518" i="2" s="1"/>
  <c r="O518" i="2" s="1"/>
  <c r="P518" i="2" s="1"/>
  <c r="Q518" i="2"/>
  <c r="F524" i="2"/>
  <c r="AC475" i="26"/>
  <c r="N475" i="26" s="1"/>
  <c r="AC475" i="24"/>
  <c r="N475" i="24" s="1"/>
  <c r="AC475" i="27"/>
  <c r="N475" i="27" s="1"/>
  <c r="AC475" i="25"/>
  <c r="N475" i="25" s="1"/>
  <c r="AC475" i="22"/>
  <c r="N475" i="22" s="1"/>
  <c r="AC475" i="23"/>
  <c r="N475" i="23" s="1"/>
  <c r="AC475" i="19"/>
  <c r="N475" i="19" s="1"/>
  <c r="AC475" i="21"/>
  <c r="N475" i="21" s="1"/>
  <c r="AC475" i="20"/>
  <c r="N475" i="20" s="1"/>
  <c r="AC475" i="18"/>
  <c r="N475" i="18" s="1"/>
  <c r="AC475" i="17"/>
  <c r="N475" i="17" s="1"/>
  <c r="AC475" i="1"/>
  <c r="N475" i="1" s="1"/>
  <c r="R524" i="2"/>
  <c r="AT134" i="2"/>
  <c r="AQ134" i="2"/>
  <c r="AP134" i="2"/>
  <c r="Y134" i="2"/>
  <c r="D529" i="2"/>
  <c r="X474" i="26"/>
  <c r="M474" i="26" s="1"/>
  <c r="B474" i="26" s="1"/>
  <c r="C474" i="26" s="1"/>
  <c r="X474" i="27"/>
  <c r="M474" i="27" s="1"/>
  <c r="B474" i="27" s="1"/>
  <c r="C474" i="27" s="1"/>
  <c r="X474" i="25"/>
  <c r="M474" i="25" s="1"/>
  <c r="B474" i="25" s="1"/>
  <c r="C474" i="25" s="1"/>
  <c r="X474" i="23"/>
  <c r="M474" i="23" s="1"/>
  <c r="B474" i="23" s="1"/>
  <c r="C474" i="23" s="1"/>
  <c r="X474" i="22"/>
  <c r="M474" i="22" s="1"/>
  <c r="B474" i="22" s="1"/>
  <c r="C474" i="22" s="1"/>
  <c r="X474" i="24"/>
  <c r="M474" i="24" s="1"/>
  <c r="B474" i="24" s="1"/>
  <c r="C474" i="24" s="1"/>
  <c r="X474" i="19"/>
  <c r="M474" i="19" s="1"/>
  <c r="B474" i="19" s="1"/>
  <c r="C474" i="19" s="1"/>
  <c r="X474" i="21"/>
  <c r="M474" i="21" s="1"/>
  <c r="B474" i="21" s="1"/>
  <c r="C474" i="21" s="1"/>
  <c r="X474" i="18"/>
  <c r="M474" i="18" s="1"/>
  <c r="B474" i="18" s="1"/>
  <c r="C474" i="18" s="1"/>
  <c r="X474" i="20"/>
  <c r="M474" i="20" s="1"/>
  <c r="B474" i="20" s="1"/>
  <c r="C474" i="20" s="1"/>
  <c r="X474" i="17"/>
  <c r="M474" i="17" s="1"/>
  <c r="B474" i="17" s="1"/>
  <c r="C474" i="17" s="1"/>
  <c r="X474" i="1"/>
  <c r="M474" i="1" s="1"/>
  <c r="B474" i="1" s="1"/>
  <c r="C474" i="1" s="1"/>
  <c r="X485" i="27"/>
  <c r="M485" i="27" s="1"/>
  <c r="B485" i="27" s="1"/>
  <c r="C485" i="27" s="1"/>
  <c r="X485" i="25"/>
  <c r="M485" i="25" s="1"/>
  <c r="B485" i="25" s="1"/>
  <c r="C485" i="25" s="1"/>
  <c r="X485" i="26"/>
  <c r="M485" i="26" s="1"/>
  <c r="B485" i="26" s="1"/>
  <c r="C485" i="26" s="1"/>
  <c r="X485" i="24"/>
  <c r="M485" i="24" s="1"/>
  <c r="B485" i="24" s="1"/>
  <c r="C485" i="24" s="1"/>
  <c r="X485" i="23"/>
  <c r="M485" i="23" s="1"/>
  <c r="B485" i="23" s="1"/>
  <c r="C485" i="23" s="1"/>
  <c r="X485" i="21"/>
  <c r="M485" i="21" s="1"/>
  <c r="B485" i="21" s="1"/>
  <c r="C485" i="21" s="1"/>
  <c r="X485" i="20"/>
  <c r="M485" i="20" s="1"/>
  <c r="B485" i="20" s="1"/>
  <c r="C485" i="20" s="1"/>
  <c r="X485" i="19"/>
  <c r="M485" i="19" s="1"/>
  <c r="B485" i="19" s="1"/>
  <c r="C485" i="19" s="1"/>
  <c r="X485" i="17"/>
  <c r="M485" i="17" s="1"/>
  <c r="B485" i="17" s="1"/>
  <c r="C485" i="17" s="1"/>
  <c r="X485" i="22"/>
  <c r="M485" i="22" s="1"/>
  <c r="B485" i="22" s="1"/>
  <c r="C485" i="22" s="1"/>
  <c r="X485" i="18"/>
  <c r="M485" i="18" s="1"/>
  <c r="B485" i="18" s="1"/>
  <c r="C485" i="18" s="1"/>
  <c r="X485" i="1"/>
  <c r="M485" i="1" s="1"/>
  <c r="B485" i="1" s="1"/>
  <c r="C485" i="1" s="1"/>
  <c r="X489" i="26"/>
  <c r="M489" i="26" s="1"/>
  <c r="B489" i="26" s="1"/>
  <c r="C489" i="26" s="1"/>
  <c r="X489" i="27"/>
  <c r="M489" i="27" s="1"/>
  <c r="B489" i="27" s="1"/>
  <c r="C489" i="27" s="1"/>
  <c r="X489" i="25"/>
  <c r="M489" i="25" s="1"/>
  <c r="B489" i="25" s="1"/>
  <c r="C489" i="25" s="1"/>
  <c r="X489" i="24"/>
  <c r="M489" i="24" s="1"/>
  <c r="B489" i="24" s="1"/>
  <c r="C489" i="24" s="1"/>
  <c r="X489" i="21"/>
  <c r="M489" i="21" s="1"/>
  <c r="B489" i="21" s="1"/>
  <c r="C489" i="21" s="1"/>
  <c r="X489" i="22"/>
  <c r="M489" i="22" s="1"/>
  <c r="B489" i="22" s="1"/>
  <c r="C489" i="22" s="1"/>
  <c r="X489" i="20"/>
  <c r="M489" i="20" s="1"/>
  <c r="B489" i="20" s="1"/>
  <c r="C489" i="20" s="1"/>
  <c r="X489" i="23"/>
  <c r="M489" i="23" s="1"/>
  <c r="B489" i="23" s="1"/>
  <c r="C489" i="23" s="1"/>
  <c r="X489" i="19"/>
  <c r="M489" i="19" s="1"/>
  <c r="B489" i="19" s="1"/>
  <c r="C489" i="19" s="1"/>
  <c r="X489" i="17"/>
  <c r="M489" i="17" s="1"/>
  <c r="B489" i="17" s="1"/>
  <c r="C489" i="17" s="1"/>
  <c r="X489" i="18"/>
  <c r="M489" i="18" s="1"/>
  <c r="B489" i="18" s="1"/>
  <c r="C489" i="18" s="1"/>
  <c r="X489" i="1"/>
  <c r="M489" i="1" s="1"/>
  <c r="B489" i="1" s="1"/>
  <c r="C489" i="1" s="1"/>
  <c r="X490" i="26"/>
  <c r="M490" i="26" s="1"/>
  <c r="B490" i="26" s="1"/>
  <c r="C490" i="26" s="1"/>
  <c r="X490" i="27"/>
  <c r="M490" i="27" s="1"/>
  <c r="B490" i="27" s="1"/>
  <c r="C490" i="27" s="1"/>
  <c r="X490" i="25"/>
  <c r="M490" i="25" s="1"/>
  <c r="B490" i="25" s="1"/>
  <c r="C490" i="25" s="1"/>
  <c r="X490" i="24"/>
  <c r="M490" i="24" s="1"/>
  <c r="B490" i="24" s="1"/>
  <c r="C490" i="24" s="1"/>
  <c r="X490" i="21"/>
  <c r="M490" i="21" s="1"/>
  <c r="B490" i="21" s="1"/>
  <c r="C490" i="21" s="1"/>
  <c r="X490" i="22"/>
  <c r="M490" i="22" s="1"/>
  <c r="B490" i="22" s="1"/>
  <c r="C490" i="22" s="1"/>
  <c r="X490" i="20"/>
  <c r="M490" i="20" s="1"/>
  <c r="B490" i="20" s="1"/>
  <c r="C490" i="20" s="1"/>
  <c r="X490" i="23"/>
  <c r="M490" i="23" s="1"/>
  <c r="B490" i="23" s="1"/>
  <c r="C490" i="23" s="1"/>
  <c r="X490" i="19"/>
  <c r="M490" i="19" s="1"/>
  <c r="B490" i="19" s="1"/>
  <c r="C490" i="19" s="1"/>
  <c r="X490" i="17"/>
  <c r="M490" i="17" s="1"/>
  <c r="B490" i="17" s="1"/>
  <c r="C490" i="17" s="1"/>
  <c r="X490" i="18"/>
  <c r="M490" i="18" s="1"/>
  <c r="B490" i="18" s="1"/>
  <c r="C490" i="18" s="1"/>
  <c r="X490" i="1"/>
  <c r="M490" i="1" s="1"/>
  <c r="B490" i="1" s="1"/>
  <c r="C490" i="1" s="1"/>
  <c r="M488" i="17"/>
  <c r="B488" i="17" s="1"/>
  <c r="C488" i="17" s="1"/>
  <c r="M488" i="20"/>
  <c r="B488" i="20" s="1"/>
  <c r="C488" i="20" s="1"/>
  <c r="M488" i="25"/>
  <c r="B488" i="25" s="1"/>
  <c r="C488" i="25" s="1"/>
  <c r="M488" i="19"/>
  <c r="B488" i="19" s="1"/>
  <c r="C488" i="19" s="1"/>
  <c r="M488" i="21"/>
  <c r="B488" i="21" s="1"/>
  <c r="C488" i="21" s="1"/>
  <c r="M488" i="26"/>
  <c r="B488" i="26" s="1"/>
  <c r="C488" i="26" s="1"/>
  <c r="X494" i="27"/>
  <c r="X494" i="26"/>
  <c r="X494" i="25"/>
  <c r="X494" i="24"/>
  <c r="X494" i="23"/>
  <c r="X494" i="21"/>
  <c r="X494" i="19"/>
  <c r="X494" i="22"/>
  <c r="X494" i="17"/>
  <c r="X494" i="20"/>
  <c r="X494" i="18"/>
  <c r="X494" i="1"/>
  <c r="M488" i="18"/>
  <c r="B488" i="18" s="1"/>
  <c r="C488" i="18" s="1"/>
  <c r="M488" i="23"/>
  <c r="B488" i="23" s="1"/>
  <c r="C488" i="23" s="1"/>
  <c r="M488" i="27"/>
  <c r="B488" i="27" s="1"/>
  <c r="C488" i="27" s="1"/>
  <c r="M488" i="1"/>
  <c r="B488" i="1" s="1"/>
  <c r="C488" i="1" s="1"/>
  <c r="M488" i="22"/>
  <c r="B488" i="22" s="1"/>
  <c r="C488" i="22" s="1"/>
  <c r="M488" i="24"/>
  <c r="B488" i="24" s="1"/>
  <c r="C488" i="24" s="1"/>
  <c r="AO140" i="2"/>
  <c r="Q524" i="2" l="1"/>
  <c r="G524" i="2"/>
  <c r="H524" i="2" s="1"/>
  <c r="I524" i="2" s="1"/>
  <c r="J524" i="2" s="1"/>
  <c r="K524" i="2" s="1"/>
  <c r="M524" i="2" s="1"/>
  <c r="N524" i="2" s="1"/>
  <c r="O524" i="2" s="1"/>
  <c r="P524" i="2" s="1"/>
  <c r="D535" i="2"/>
  <c r="AC501" i="27"/>
  <c r="N501" i="27" s="1"/>
  <c r="AC501" i="23"/>
  <c r="N501" i="23" s="1"/>
  <c r="AC501" i="24"/>
  <c r="N501" i="24" s="1"/>
  <c r="AC501" i="25"/>
  <c r="N501" i="25" s="1"/>
  <c r="AC501" i="22"/>
  <c r="N501" i="22" s="1"/>
  <c r="AC501" i="26"/>
  <c r="N501" i="26" s="1"/>
  <c r="AC501" i="21"/>
  <c r="N501" i="21" s="1"/>
  <c r="AC501" i="19"/>
  <c r="N501" i="19" s="1"/>
  <c r="AC501" i="18"/>
  <c r="N501" i="18" s="1"/>
  <c r="AC501" i="17"/>
  <c r="N501" i="17" s="1"/>
  <c r="AC501" i="20"/>
  <c r="N501" i="20" s="1"/>
  <c r="AC501" i="1"/>
  <c r="N501" i="1" s="1"/>
  <c r="L550" i="2"/>
  <c r="K550" i="2"/>
  <c r="R550" i="2"/>
  <c r="C551" i="2"/>
  <c r="H550" i="2"/>
  <c r="M550" i="2"/>
  <c r="J550" i="2"/>
  <c r="I550" i="2"/>
  <c r="F550" i="2"/>
  <c r="Q550" i="2" s="1"/>
  <c r="N550" i="2"/>
  <c r="O550" i="2" s="1"/>
  <c r="P550" i="2" s="1"/>
  <c r="G550" i="2"/>
  <c r="AC486" i="27"/>
  <c r="N486" i="27" s="1"/>
  <c r="AC486" i="26"/>
  <c r="N486" i="26" s="1"/>
  <c r="AC486" i="25"/>
  <c r="N486" i="25" s="1"/>
  <c r="AC486" i="22"/>
  <c r="N486" i="22" s="1"/>
  <c r="AC486" i="20"/>
  <c r="N486" i="20" s="1"/>
  <c r="AC486" i="18"/>
  <c r="N486" i="18" s="1"/>
  <c r="AC486" i="23"/>
  <c r="N486" i="23" s="1"/>
  <c r="AC486" i="24"/>
  <c r="N486" i="24" s="1"/>
  <c r="AC486" i="21"/>
  <c r="N486" i="21" s="1"/>
  <c r="AC486" i="19"/>
  <c r="N486" i="19" s="1"/>
  <c r="AC486" i="17"/>
  <c r="N486" i="17" s="1"/>
  <c r="AC486" i="1"/>
  <c r="N486" i="1" s="1"/>
  <c r="K535" i="2"/>
  <c r="N535" i="2"/>
  <c r="O535" i="2" s="1"/>
  <c r="P535" i="2" s="1"/>
  <c r="C536" i="2"/>
  <c r="L535" i="2"/>
  <c r="I535" i="2"/>
  <c r="G535" i="2"/>
  <c r="F535" i="2"/>
  <c r="Q535" i="2" s="1"/>
  <c r="J535" i="2"/>
  <c r="M535" i="2"/>
  <c r="H535" i="2"/>
  <c r="R535" i="2"/>
  <c r="AC496" i="25"/>
  <c r="N496" i="25" s="1"/>
  <c r="AC496" i="26"/>
  <c r="N496" i="26" s="1"/>
  <c r="AC496" i="21"/>
  <c r="N496" i="21" s="1"/>
  <c r="AC496" i="19"/>
  <c r="N496" i="19" s="1"/>
  <c r="AC496" i="17"/>
  <c r="N496" i="17" s="1"/>
  <c r="AC496" i="24"/>
  <c r="N496" i="24" s="1"/>
  <c r="AC496" i="27"/>
  <c r="N496" i="27" s="1"/>
  <c r="AC496" i="22"/>
  <c r="N496" i="22" s="1"/>
  <c r="AC496" i="23"/>
  <c r="N496" i="23" s="1"/>
  <c r="AC496" i="20"/>
  <c r="N496" i="20" s="1"/>
  <c r="AC496" i="18"/>
  <c r="N496" i="18" s="1"/>
  <c r="AC496" i="1"/>
  <c r="N496" i="1" s="1"/>
  <c r="R545" i="2"/>
  <c r="K545" i="2"/>
  <c r="H545" i="2"/>
  <c r="M545" i="2"/>
  <c r="N545" i="2"/>
  <c r="O545" i="2" s="1"/>
  <c r="P545" i="2" s="1"/>
  <c r="L545" i="2"/>
  <c r="G545" i="2"/>
  <c r="C546" i="2"/>
  <c r="I545" i="2"/>
  <c r="J545" i="2"/>
  <c r="F545" i="2"/>
  <c r="Q545" i="2" s="1"/>
  <c r="D546" i="2"/>
  <c r="X141" i="2"/>
  <c r="F530" i="2"/>
  <c r="AC481" i="27"/>
  <c r="N481" i="27" s="1"/>
  <c r="AC481" i="23"/>
  <c r="N481" i="23" s="1"/>
  <c r="AC481" i="24"/>
  <c r="N481" i="24" s="1"/>
  <c r="AC481" i="26"/>
  <c r="N481" i="26" s="1"/>
  <c r="AC481" i="25"/>
  <c r="N481" i="25" s="1"/>
  <c r="AC481" i="22"/>
  <c r="N481" i="22" s="1"/>
  <c r="AC481" i="21"/>
  <c r="N481" i="21" s="1"/>
  <c r="AC481" i="19"/>
  <c r="N481" i="19" s="1"/>
  <c r="AC481" i="20"/>
  <c r="N481" i="20" s="1"/>
  <c r="AC481" i="17"/>
  <c r="N481" i="17" s="1"/>
  <c r="AC481" i="18"/>
  <c r="N481" i="18" s="1"/>
  <c r="AC481" i="1"/>
  <c r="N481" i="1" s="1"/>
  <c r="R530" i="2"/>
  <c r="AC491" i="26"/>
  <c r="N491" i="26" s="1"/>
  <c r="AC491" i="24"/>
  <c r="N491" i="24" s="1"/>
  <c r="AC491" i="27"/>
  <c r="N491" i="27" s="1"/>
  <c r="AC491" i="25"/>
  <c r="N491" i="25" s="1"/>
  <c r="AC491" i="23"/>
  <c r="N491" i="23" s="1"/>
  <c r="AC491" i="22"/>
  <c r="N491" i="22" s="1"/>
  <c r="AC491" i="19"/>
  <c r="N491" i="19" s="1"/>
  <c r="AC491" i="21"/>
  <c r="N491" i="21" s="1"/>
  <c r="AC491" i="20"/>
  <c r="N491" i="20" s="1"/>
  <c r="AC491" i="17"/>
  <c r="N491" i="17" s="1"/>
  <c r="AC491" i="18"/>
  <c r="N491" i="18" s="1"/>
  <c r="AC491" i="1"/>
  <c r="N491" i="1" s="1"/>
  <c r="R540" i="2"/>
  <c r="L540" i="2"/>
  <c r="F540" i="2"/>
  <c r="Q540" i="2" s="1"/>
  <c r="M540" i="2"/>
  <c r="G540" i="2"/>
  <c r="J540" i="2"/>
  <c r="C541" i="2"/>
  <c r="H540" i="2"/>
  <c r="N540" i="2"/>
  <c r="O540" i="2" s="1"/>
  <c r="P540" i="2" s="1"/>
  <c r="I540" i="2"/>
  <c r="K540" i="2"/>
  <c r="D524" i="2"/>
  <c r="X469" i="25"/>
  <c r="M469" i="25" s="1"/>
  <c r="B469" i="25" s="1"/>
  <c r="C469" i="25" s="1"/>
  <c r="X469" i="20"/>
  <c r="M469" i="20" s="1"/>
  <c r="B469" i="20" s="1"/>
  <c r="C469" i="20" s="1"/>
  <c r="X469" i="1"/>
  <c r="M469" i="1" s="1"/>
  <c r="B469" i="1" s="1"/>
  <c r="C469" i="1" s="1"/>
  <c r="X469" i="26"/>
  <c r="M469" i="26" s="1"/>
  <c r="B469" i="26" s="1"/>
  <c r="C469" i="26" s="1"/>
  <c r="X469" i="23"/>
  <c r="M469" i="23" s="1"/>
  <c r="B469" i="23" s="1"/>
  <c r="C469" i="23" s="1"/>
  <c r="X469" i="18"/>
  <c r="M469" i="18" s="1"/>
  <c r="B469" i="18" s="1"/>
  <c r="C469" i="18" s="1"/>
  <c r="AD134" i="2"/>
  <c r="F470" i="27"/>
  <c r="K470" i="27" s="1"/>
  <c r="E470" i="21"/>
  <c r="E470" i="27"/>
  <c r="E470" i="24"/>
  <c r="X469" i="27"/>
  <c r="M469" i="27" s="1"/>
  <c r="B469" i="27" s="1"/>
  <c r="C469" i="27" s="1"/>
  <c r="X469" i="21"/>
  <c r="M469" i="21" s="1"/>
  <c r="B469" i="21" s="1"/>
  <c r="C469" i="21" s="1"/>
  <c r="X469" i="17"/>
  <c r="M469" i="17" s="1"/>
  <c r="B469" i="17" s="1"/>
  <c r="C469" i="17" s="1"/>
  <c r="F470" i="17"/>
  <c r="K470" i="17" s="1"/>
  <c r="F470" i="19"/>
  <c r="K470" i="19" s="1"/>
  <c r="X469" i="24"/>
  <c r="M469" i="24" s="1"/>
  <c r="B469" i="24" s="1"/>
  <c r="C469" i="24" s="1"/>
  <c r="X469" i="22"/>
  <c r="M469" i="22" s="1"/>
  <c r="B469" i="22" s="1"/>
  <c r="C469" i="22" s="1"/>
  <c r="X469" i="19"/>
  <c r="M469" i="19" s="1"/>
  <c r="B469" i="19" s="1"/>
  <c r="C469" i="19" s="1"/>
  <c r="AC506" i="27"/>
  <c r="N506" i="27" s="1"/>
  <c r="AC506" i="26"/>
  <c r="N506" i="26" s="1"/>
  <c r="AC506" i="25"/>
  <c r="N506" i="25" s="1"/>
  <c r="AC506" i="23"/>
  <c r="N506" i="23" s="1"/>
  <c r="AC506" i="22"/>
  <c r="N506" i="22" s="1"/>
  <c r="AC506" i="20"/>
  <c r="N506" i="20" s="1"/>
  <c r="AC506" i="18"/>
  <c r="N506" i="18" s="1"/>
  <c r="AC506" i="24"/>
  <c r="N506" i="24" s="1"/>
  <c r="AC506" i="21"/>
  <c r="N506" i="21" s="1"/>
  <c r="AC506" i="19"/>
  <c r="N506" i="19" s="1"/>
  <c r="AC506" i="17"/>
  <c r="N506" i="17" s="1"/>
  <c r="AC506" i="1"/>
  <c r="N506" i="1" s="1"/>
  <c r="R555" i="2"/>
  <c r="G555" i="2"/>
  <c r="H555" i="2"/>
  <c r="M555" i="2"/>
  <c r="L555" i="2"/>
  <c r="J555" i="2"/>
  <c r="C556" i="2"/>
  <c r="I555" i="2"/>
  <c r="F555" i="2"/>
  <c r="Q555" i="2" s="1"/>
  <c r="C561" i="2"/>
  <c r="N555" i="2"/>
  <c r="O555" i="2" s="1"/>
  <c r="P555" i="2" s="1"/>
  <c r="K555" i="2"/>
  <c r="AT135" i="2"/>
  <c r="D550" i="2"/>
  <c r="D556" i="2" s="1"/>
  <c r="X496" i="27"/>
  <c r="M496" i="27" s="1"/>
  <c r="B496" i="27" s="1"/>
  <c r="C496" i="27" s="1"/>
  <c r="X496" i="26"/>
  <c r="M496" i="26" s="1"/>
  <c r="B496" i="26" s="1"/>
  <c r="C496" i="26" s="1"/>
  <c r="X496" i="25"/>
  <c r="M496" i="25" s="1"/>
  <c r="B496" i="25" s="1"/>
  <c r="C496" i="25" s="1"/>
  <c r="X496" i="24"/>
  <c r="M496" i="24" s="1"/>
  <c r="B496" i="24" s="1"/>
  <c r="C496" i="24" s="1"/>
  <c r="X496" i="23"/>
  <c r="M496" i="23" s="1"/>
  <c r="B496" i="23" s="1"/>
  <c r="C496" i="23" s="1"/>
  <c r="X496" i="22"/>
  <c r="M496" i="22" s="1"/>
  <c r="B496" i="22" s="1"/>
  <c r="C496" i="22" s="1"/>
  <c r="X496" i="20"/>
  <c r="M496" i="20" s="1"/>
  <c r="B496" i="20" s="1"/>
  <c r="C496" i="20" s="1"/>
  <c r="X496" i="19"/>
  <c r="M496" i="19" s="1"/>
  <c r="B496" i="19" s="1"/>
  <c r="C496" i="19" s="1"/>
  <c r="X496" i="21"/>
  <c r="M496" i="21" s="1"/>
  <c r="B496" i="21" s="1"/>
  <c r="C496" i="21" s="1"/>
  <c r="X496" i="18"/>
  <c r="M496" i="18" s="1"/>
  <c r="B496" i="18" s="1"/>
  <c r="C496" i="18" s="1"/>
  <c r="X496" i="17"/>
  <c r="M496" i="17" s="1"/>
  <c r="B496" i="17" s="1"/>
  <c r="C496" i="17" s="1"/>
  <c r="X496" i="1"/>
  <c r="M496" i="1" s="1"/>
  <c r="B496" i="1" s="1"/>
  <c r="C496" i="1" s="1"/>
  <c r="X495" i="27"/>
  <c r="M495" i="27" s="1"/>
  <c r="B495" i="27" s="1"/>
  <c r="C495" i="27" s="1"/>
  <c r="X495" i="26"/>
  <c r="M495" i="26" s="1"/>
  <c r="B495" i="26" s="1"/>
  <c r="C495" i="26" s="1"/>
  <c r="X495" i="25"/>
  <c r="M495" i="25" s="1"/>
  <c r="B495" i="25" s="1"/>
  <c r="C495" i="25" s="1"/>
  <c r="X495" i="24"/>
  <c r="M495" i="24" s="1"/>
  <c r="B495" i="24" s="1"/>
  <c r="C495" i="24" s="1"/>
  <c r="X495" i="23"/>
  <c r="M495" i="23" s="1"/>
  <c r="B495" i="23" s="1"/>
  <c r="C495" i="23" s="1"/>
  <c r="X495" i="22"/>
  <c r="M495" i="22" s="1"/>
  <c r="B495" i="22" s="1"/>
  <c r="C495" i="22" s="1"/>
  <c r="X495" i="20"/>
  <c r="M495" i="20" s="1"/>
  <c r="B495" i="20" s="1"/>
  <c r="C495" i="20" s="1"/>
  <c r="X495" i="19"/>
  <c r="M495" i="19" s="1"/>
  <c r="B495" i="19" s="1"/>
  <c r="C495" i="19" s="1"/>
  <c r="X495" i="21"/>
  <c r="M495" i="21" s="1"/>
  <c r="B495" i="21" s="1"/>
  <c r="C495" i="21" s="1"/>
  <c r="X495" i="18"/>
  <c r="M495" i="18" s="1"/>
  <c r="B495" i="18" s="1"/>
  <c r="C495" i="18" s="1"/>
  <c r="X495" i="17"/>
  <c r="M495" i="17" s="1"/>
  <c r="B495" i="17" s="1"/>
  <c r="C495" i="17" s="1"/>
  <c r="X495" i="1"/>
  <c r="M495" i="1" s="1"/>
  <c r="B495" i="1" s="1"/>
  <c r="C495" i="1" s="1"/>
  <c r="X491" i="26"/>
  <c r="M491" i="26" s="1"/>
  <c r="B491" i="26" s="1"/>
  <c r="C491" i="26" s="1"/>
  <c r="X491" i="27"/>
  <c r="M491" i="27" s="1"/>
  <c r="B491" i="27" s="1"/>
  <c r="C491" i="27" s="1"/>
  <c r="X491" i="25"/>
  <c r="M491" i="25" s="1"/>
  <c r="B491" i="25" s="1"/>
  <c r="C491" i="25" s="1"/>
  <c r="X491" i="24"/>
  <c r="M491" i="24" s="1"/>
  <c r="B491" i="24" s="1"/>
  <c r="C491" i="24" s="1"/>
  <c r="X491" i="21"/>
  <c r="M491" i="21" s="1"/>
  <c r="B491" i="21" s="1"/>
  <c r="C491" i="21" s="1"/>
  <c r="X491" i="22"/>
  <c r="M491" i="22" s="1"/>
  <c r="B491" i="22" s="1"/>
  <c r="C491" i="22" s="1"/>
  <c r="X491" i="20"/>
  <c r="M491" i="20" s="1"/>
  <c r="B491" i="20" s="1"/>
  <c r="C491" i="20" s="1"/>
  <c r="X491" i="23"/>
  <c r="M491" i="23" s="1"/>
  <c r="B491" i="23" s="1"/>
  <c r="C491" i="23" s="1"/>
  <c r="X491" i="19"/>
  <c r="M491" i="19" s="1"/>
  <c r="B491" i="19" s="1"/>
  <c r="C491" i="19" s="1"/>
  <c r="X491" i="17"/>
  <c r="M491" i="17" s="1"/>
  <c r="B491" i="17" s="1"/>
  <c r="C491" i="17" s="1"/>
  <c r="X491" i="18"/>
  <c r="M491" i="18" s="1"/>
  <c r="B491" i="18" s="1"/>
  <c r="C491" i="18" s="1"/>
  <c r="X491" i="1"/>
  <c r="M491" i="1" s="1"/>
  <c r="B491" i="1" s="1"/>
  <c r="C491" i="1" s="1"/>
  <c r="X480" i="27"/>
  <c r="M480" i="27" s="1"/>
  <c r="B480" i="27" s="1"/>
  <c r="C480" i="27" s="1"/>
  <c r="X480" i="25"/>
  <c r="M480" i="25" s="1"/>
  <c r="B480" i="25" s="1"/>
  <c r="C480" i="25" s="1"/>
  <c r="X480" i="26"/>
  <c r="M480" i="26" s="1"/>
  <c r="B480" i="26" s="1"/>
  <c r="C480" i="26" s="1"/>
  <c r="X480" i="24"/>
  <c r="M480" i="24" s="1"/>
  <c r="B480" i="24" s="1"/>
  <c r="C480" i="24" s="1"/>
  <c r="X480" i="23"/>
  <c r="M480" i="23" s="1"/>
  <c r="B480" i="23" s="1"/>
  <c r="C480" i="23" s="1"/>
  <c r="X480" i="21"/>
  <c r="M480" i="21" s="1"/>
  <c r="B480" i="21" s="1"/>
  <c r="C480" i="21" s="1"/>
  <c r="X480" i="20"/>
  <c r="M480" i="20" s="1"/>
  <c r="B480" i="20" s="1"/>
  <c r="C480" i="20" s="1"/>
  <c r="X480" i="22"/>
  <c r="M480" i="22" s="1"/>
  <c r="B480" i="22" s="1"/>
  <c r="C480" i="22" s="1"/>
  <c r="X480" i="19"/>
  <c r="M480" i="19" s="1"/>
  <c r="B480" i="19" s="1"/>
  <c r="C480" i="19" s="1"/>
  <c r="X480" i="18"/>
  <c r="M480" i="18" s="1"/>
  <c r="B480" i="18" s="1"/>
  <c r="C480" i="18" s="1"/>
  <c r="X480" i="17"/>
  <c r="M480" i="17" s="1"/>
  <c r="B480" i="17" s="1"/>
  <c r="C480" i="17" s="1"/>
  <c r="X480" i="1"/>
  <c r="M480" i="1" s="1"/>
  <c r="B480" i="1" s="1"/>
  <c r="C480" i="1" s="1"/>
  <c r="M494" i="20"/>
  <c r="B494" i="20" s="1"/>
  <c r="C494" i="20" s="1"/>
  <c r="M494" i="21"/>
  <c r="B494" i="21" s="1"/>
  <c r="C494" i="21" s="1"/>
  <c r="M494" i="26"/>
  <c r="B494" i="26" s="1"/>
  <c r="C494" i="26" s="1"/>
  <c r="M494" i="1"/>
  <c r="B494" i="1" s="1"/>
  <c r="C494" i="1" s="1"/>
  <c r="M494" i="17"/>
  <c r="B494" i="17" s="1"/>
  <c r="C494" i="17" s="1"/>
  <c r="M494" i="23"/>
  <c r="B494" i="23" s="1"/>
  <c r="C494" i="23" s="1"/>
  <c r="M494" i="27"/>
  <c r="B494" i="27" s="1"/>
  <c r="C494" i="27" s="1"/>
  <c r="X500" i="27"/>
  <c r="X500" i="25"/>
  <c r="X500" i="26"/>
  <c r="X500" i="24"/>
  <c r="X500" i="23"/>
  <c r="X500" i="22"/>
  <c r="X500" i="21"/>
  <c r="X500" i="20"/>
  <c r="X500" i="18"/>
  <c r="X500" i="17"/>
  <c r="X500" i="19"/>
  <c r="X500" i="1"/>
  <c r="M494" i="22"/>
  <c r="B494" i="22" s="1"/>
  <c r="C494" i="22" s="1"/>
  <c r="M494" i="24"/>
  <c r="B494" i="24" s="1"/>
  <c r="C494" i="24" s="1"/>
  <c r="M494" i="18"/>
  <c r="B494" i="18" s="1"/>
  <c r="C494" i="18" s="1"/>
  <c r="M494" i="19"/>
  <c r="B494" i="19" s="1"/>
  <c r="C494" i="19" s="1"/>
  <c r="M494" i="25"/>
  <c r="B494" i="25" s="1"/>
  <c r="C494" i="25" s="1"/>
  <c r="AO141" i="2"/>
  <c r="AC502" i="22" l="1"/>
  <c r="N502" i="22" s="1"/>
  <c r="AC502" i="20"/>
  <c r="N502" i="20" s="1"/>
  <c r="AC502" i="18"/>
  <c r="N502" i="18" s="1"/>
  <c r="AC502" i="26"/>
  <c r="N502" i="26" s="1"/>
  <c r="AC502" i="27"/>
  <c r="N502" i="27" s="1"/>
  <c r="AC502" i="24"/>
  <c r="N502" i="24" s="1"/>
  <c r="AC502" i="25"/>
  <c r="N502" i="25" s="1"/>
  <c r="AC502" i="23"/>
  <c r="N502" i="23" s="1"/>
  <c r="AC502" i="21"/>
  <c r="N502" i="21" s="1"/>
  <c r="AC502" i="19"/>
  <c r="N502" i="19" s="1"/>
  <c r="AC502" i="17"/>
  <c r="N502" i="17" s="1"/>
  <c r="R551" i="2"/>
  <c r="AC502" i="1"/>
  <c r="N502" i="1" s="1"/>
  <c r="L551" i="2"/>
  <c r="M551" i="2"/>
  <c r="N551" i="2"/>
  <c r="O551" i="2" s="1"/>
  <c r="P551" i="2" s="1"/>
  <c r="H551" i="2"/>
  <c r="C552" i="2"/>
  <c r="F551" i="2"/>
  <c r="Q551" i="2" s="1"/>
  <c r="K551" i="2"/>
  <c r="I551" i="2"/>
  <c r="J551" i="2"/>
  <c r="G551" i="2"/>
  <c r="D551" i="2"/>
  <c r="AC507" i="26"/>
  <c r="N507" i="26" s="1"/>
  <c r="AC507" i="24"/>
  <c r="N507" i="24" s="1"/>
  <c r="AC507" i="27"/>
  <c r="N507" i="27" s="1"/>
  <c r="AC507" i="22"/>
  <c r="N507" i="22" s="1"/>
  <c r="AC507" i="25"/>
  <c r="N507" i="25" s="1"/>
  <c r="AC507" i="23"/>
  <c r="N507" i="23" s="1"/>
  <c r="AC507" i="19"/>
  <c r="N507" i="19" s="1"/>
  <c r="AC507" i="18"/>
  <c r="N507" i="18" s="1"/>
  <c r="AC507" i="20"/>
  <c r="N507" i="20" s="1"/>
  <c r="AC507" i="21"/>
  <c r="N507" i="21" s="1"/>
  <c r="AC507" i="17"/>
  <c r="N507" i="17" s="1"/>
  <c r="AC507" i="1"/>
  <c r="N507" i="1" s="1"/>
  <c r="R556" i="2"/>
  <c r="I556" i="2"/>
  <c r="J556" i="2"/>
  <c r="G556" i="2"/>
  <c r="H556" i="2"/>
  <c r="F556" i="2"/>
  <c r="Q556" i="2" s="1"/>
  <c r="N556" i="2"/>
  <c r="O556" i="2" s="1"/>
  <c r="P556" i="2" s="1"/>
  <c r="C557" i="2"/>
  <c r="L556" i="2"/>
  <c r="M556" i="2"/>
  <c r="K556" i="2"/>
  <c r="D530" i="2"/>
  <c r="AC135" i="2"/>
  <c r="AA136" i="2"/>
  <c r="F476" i="20"/>
  <c r="K476" i="20" s="1"/>
  <c r="F476" i="22"/>
  <c r="K476" i="22" s="1"/>
  <c r="E476" i="21"/>
  <c r="E476" i="26"/>
  <c r="E476" i="20"/>
  <c r="E476" i="19"/>
  <c r="X475" i="27"/>
  <c r="M475" i="27" s="1"/>
  <c r="B475" i="27" s="1"/>
  <c r="C475" i="27" s="1"/>
  <c r="X475" i="24"/>
  <c r="M475" i="24" s="1"/>
  <c r="B475" i="24" s="1"/>
  <c r="C475" i="24" s="1"/>
  <c r="X475" i="20"/>
  <c r="M475" i="20" s="1"/>
  <c r="B475" i="20" s="1"/>
  <c r="C475" i="20" s="1"/>
  <c r="Z136" i="2"/>
  <c r="E476" i="1"/>
  <c r="F476" i="21"/>
  <c r="K476" i="21" s="1"/>
  <c r="AA135" i="2"/>
  <c r="AB136" i="2"/>
  <c r="AU134" i="2"/>
  <c r="F476" i="26"/>
  <c r="K476" i="26" s="1"/>
  <c r="E476" i="18"/>
  <c r="F476" i="23"/>
  <c r="K476" i="23" s="1"/>
  <c r="F476" i="18"/>
  <c r="K476" i="18" s="1"/>
  <c r="E476" i="27"/>
  <c r="E476" i="22"/>
  <c r="X475" i="25"/>
  <c r="M475" i="25" s="1"/>
  <c r="B475" i="25" s="1"/>
  <c r="C475" i="25" s="1"/>
  <c r="X475" i="19"/>
  <c r="M475" i="19" s="1"/>
  <c r="B475" i="19" s="1"/>
  <c r="C475" i="19" s="1"/>
  <c r="X475" i="17"/>
  <c r="M475" i="17" s="1"/>
  <c r="B475" i="17" s="1"/>
  <c r="C475" i="17" s="1"/>
  <c r="E476" i="25"/>
  <c r="F476" i="19"/>
  <c r="K476" i="19" s="1"/>
  <c r="F476" i="1"/>
  <c r="K476" i="1" s="1"/>
  <c r="X475" i="23"/>
  <c r="M475" i="23" s="1"/>
  <c r="B475" i="23" s="1"/>
  <c r="C475" i="23" s="1"/>
  <c r="X475" i="21"/>
  <c r="M475" i="21" s="1"/>
  <c r="B475" i="21" s="1"/>
  <c r="C475" i="21" s="1"/>
  <c r="X475" i="1"/>
  <c r="M475" i="1" s="1"/>
  <c r="B475" i="1" s="1"/>
  <c r="C475" i="1" s="1"/>
  <c r="AB135" i="2"/>
  <c r="Y135" i="2"/>
  <c r="F476" i="27"/>
  <c r="K476" i="27" s="1"/>
  <c r="X475" i="26"/>
  <c r="M475" i="26" s="1"/>
  <c r="B475" i="26" s="1"/>
  <c r="C475" i="26" s="1"/>
  <c r="X475" i="22"/>
  <c r="M475" i="22" s="1"/>
  <c r="B475" i="22" s="1"/>
  <c r="C475" i="22" s="1"/>
  <c r="X475" i="18"/>
  <c r="M475" i="18" s="1"/>
  <c r="B475" i="18" s="1"/>
  <c r="C475" i="18" s="1"/>
  <c r="Z135" i="2"/>
  <c r="AR136" i="2"/>
  <c r="AC136" i="2"/>
  <c r="AS135" i="2"/>
  <c r="F476" i="25"/>
  <c r="K476" i="25" s="1"/>
  <c r="E476" i="23"/>
  <c r="E476" i="24"/>
  <c r="AQ135" i="2"/>
  <c r="AP136" i="2"/>
  <c r="F476" i="17"/>
  <c r="K476" i="17" s="1"/>
  <c r="AD135" i="2"/>
  <c r="E476" i="17"/>
  <c r="F476" i="24"/>
  <c r="K476" i="24" s="1"/>
  <c r="D541" i="2"/>
  <c r="AC512" i="25"/>
  <c r="N512" i="25" s="1"/>
  <c r="AC512" i="26"/>
  <c r="N512" i="26" s="1"/>
  <c r="AC512" i="21"/>
  <c r="N512" i="21" s="1"/>
  <c r="AC512" i="19"/>
  <c r="N512" i="19" s="1"/>
  <c r="AC512" i="17"/>
  <c r="N512" i="17" s="1"/>
  <c r="AC512" i="27"/>
  <c r="N512" i="27" s="1"/>
  <c r="AC512" i="23"/>
  <c r="N512" i="23" s="1"/>
  <c r="AC512" i="18"/>
  <c r="N512" i="18" s="1"/>
  <c r="AC512" i="20"/>
  <c r="N512" i="20" s="1"/>
  <c r="AC512" i="24"/>
  <c r="N512" i="24" s="1"/>
  <c r="AC512" i="22"/>
  <c r="N512" i="22" s="1"/>
  <c r="R561" i="2"/>
  <c r="AC512" i="1"/>
  <c r="N512" i="1" s="1"/>
  <c r="C567" i="2"/>
  <c r="G561" i="2"/>
  <c r="H561" i="2"/>
  <c r="M561" i="2"/>
  <c r="N561" i="2"/>
  <c r="O561" i="2" s="1"/>
  <c r="P561" i="2" s="1"/>
  <c r="C562" i="2"/>
  <c r="D562" i="2" s="1"/>
  <c r="L561" i="2"/>
  <c r="F561" i="2"/>
  <c r="Q561" i="2" s="1"/>
  <c r="J561" i="2"/>
  <c r="K561" i="2"/>
  <c r="I561" i="2"/>
  <c r="AC492" i="25"/>
  <c r="N492" i="25" s="1"/>
  <c r="AC492" i="21"/>
  <c r="N492" i="21" s="1"/>
  <c r="AC492" i="19"/>
  <c r="N492" i="19" s="1"/>
  <c r="AC492" i="17"/>
  <c r="N492" i="17" s="1"/>
  <c r="AC492" i="27"/>
  <c r="N492" i="27" s="1"/>
  <c r="AC492" i="26"/>
  <c r="N492" i="26" s="1"/>
  <c r="AC492" i="23"/>
  <c r="N492" i="23" s="1"/>
  <c r="AC492" i="22"/>
  <c r="N492" i="22" s="1"/>
  <c r="AC492" i="24"/>
  <c r="N492" i="24" s="1"/>
  <c r="AC492" i="20"/>
  <c r="N492" i="20" s="1"/>
  <c r="AC492" i="18"/>
  <c r="N492" i="18" s="1"/>
  <c r="AC492" i="1"/>
  <c r="N492" i="1" s="1"/>
  <c r="R541" i="2"/>
  <c r="G541" i="2"/>
  <c r="C542" i="2"/>
  <c r="M541" i="2"/>
  <c r="F541" i="2"/>
  <c r="Q541" i="2" s="1"/>
  <c r="H541" i="2"/>
  <c r="J541" i="2"/>
  <c r="N541" i="2"/>
  <c r="O541" i="2" s="1"/>
  <c r="P541" i="2" s="1"/>
  <c r="L541" i="2"/>
  <c r="K541" i="2"/>
  <c r="I541" i="2"/>
  <c r="G530" i="2"/>
  <c r="H530" i="2" s="1"/>
  <c r="I530" i="2" s="1"/>
  <c r="J530" i="2" s="1"/>
  <c r="K530" i="2" s="1"/>
  <c r="M530" i="2" s="1"/>
  <c r="N530" i="2" s="1"/>
  <c r="O530" i="2" s="1"/>
  <c r="P530" i="2" s="1"/>
  <c r="Q530" i="2"/>
  <c r="D552" i="2"/>
  <c r="AC497" i="27"/>
  <c r="N497" i="27" s="1"/>
  <c r="AC497" i="23"/>
  <c r="N497" i="23" s="1"/>
  <c r="AC497" i="24"/>
  <c r="N497" i="24" s="1"/>
  <c r="AC497" i="26"/>
  <c r="N497" i="26" s="1"/>
  <c r="AC497" i="25"/>
  <c r="N497" i="25" s="1"/>
  <c r="AC497" i="22"/>
  <c r="N497" i="22" s="1"/>
  <c r="AC497" i="19"/>
  <c r="N497" i="19" s="1"/>
  <c r="AC497" i="21"/>
  <c r="N497" i="21" s="1"/>
  <c r="AC497" i="20"/>
  <c r="N497" i="20" s="1"/>
  <c r="AC497" i="18"/>
  <c r="N497" i="18" s="1"/>
  <c r="AC497" i="17"/>
  <c r="N497" i="17" s="1"/>
  <c r="R546" i="2"/>
  <c r="AC497" i="1"/>
  <c r="N497" i="1" s="1"/>
  <c r="H546" i="2"/>
  <c r="F546" i="2"/>
  <c r="Q546" i="2" s="1"/>
  <c r="N546" i="2"/>
  <c r="O546" i="2" s="1"/>
  <c r="P546" i="2" s="1"/>
  <c r="L546" i="2"/>
  <c r="M546" i="2"/>
  <c r="C547" i="2"/>
  <c r="K546" i="2"/>
  <c r="G546" i="2"/>
  <c r="I546" i="2"/>
  <c r="J546" i="2"/>
  <c r="AT136" i="2"/>
  <c r="AC487" i="26"/>
  <c r="N487" i="26" s="1"/>
  <c r="AC487" i="27"/>
  <c r="N487" i="27" s="1"/>
  <c r="AC487" i="25"/>
  <c r="N487" i="25" s="1"/>
  <c r="AC487" i="24"/>
  <c r="N487" i="24" s="1"/>
  <c r="AC487" i="23"/>
  <c r="N487" i="23" s="1"/>
  <c r="AC487" i="22"/>
  <c r="N487" i="22" s="1"/>
  <c r="AC487" i="20"/>
  <c r="N487" i="20" s="1"/>
  <c r="AC487" i="19"/>
  <c r="N487" i="19" s="1"/>
  <c r="AC487" i="18"/>
  <c r="N487" i="18" s="1"/>
  <c r="AC487" i="17"/>
  <c r="N487" i="17" s="1"/>
  <c r="AC487" i="21"/>
  <c r="N487" i="21" s="1"/>
  <c r="AC487" i="1"/>
  <c r="N487" i="1" s="1"/>
  <c r="R536" i="2"/>
  <c r="F536" i="2"/>
  <c r="D561" i="2"/>
  <c r="D567" i="2" s="1"/>
  <c r="X142" i="2"/>
  <c r="X486" i="27"/>
  <c r="M486" i="27" s="1"/>
  <c r="B486" i="27" s="1"/>
  <c r="C486" i="27" s="1"/>
  <c r="X486" i="25"/>
  <c r="M486" i="25" s="1"/>
  <c r="B486" i="25" s="1"/>
  <c r="C486" i="25" s="1"/>
  <c r="X486" i="26"/>
  <c r="M486" i="26" s="1"/>
  <c r="B486" i="26" s="1"/>
  <c r="C486" i="26" s="1"/>
  <c r="X486" i="24"/>
  <c r="M486" i="24" s="1"/>
  <c r="B486" i="24" s="1"/>
  <c r="C486" i="24" s="1"/>
  <c r="X486" i="23"/>
  <c r="M486" i="23" s="1"/>
  <c r="B486" i="23" s="1"/>
  <c r="C486" i="23" s="1"/>
  <c r="X486" i="21"/>
  <c r="M486" i="21" s="1"/>
  <c r="B486" i="21" s="1"/>
  <c r="C486" i="21" s="1"/>
  <c r="X486" i="20"/>
  <c r="M486" i="20" s="1"/>
  <c r="B486" i="20" s="1"/>
  <c r="C486" i="20" s="1"/>
  <c r="X486" i="19"/>
  <c r="M486" i="19" s="1"/>
  <c r="B486" i="19" s="1"/>
  <c r="C486" i="19" s="1"/>
  <c r="X486" i="17"/>
  <c r="M486" i="17" s="1"/>
  <c r="B486" i="17" s="1"/>
  <c r="C486" i="17" s="1"/>
  <c r="X486" i="18"/>
  <c r="M486" i="18" s="1"/>
  <c r="B486" i="18" s="1"/>
  <c r="C486" i="18" s="1"/>
  <c r="X486" i="22"/>
  <c r="M486" i="22" s="1"/>
  <c r="B486" i="22" s="1"/>
  <c r="C486" i="22" s="1"/>
  <c r="X486" i="1"/>
  <c r="M486" i="1" s="1"/>
  <c r="B486" i="1" s="1"/>
  <c r="C486" i="1" s="1"/>
  <c r="X497" i="27"/>
  <c r="M497" i="27" s="1"/>
  <c r="B497" i="27" s="1"/>
  <c r="C497" i="27" s="1"/>
  <c r="X497" i="26"/>
  <c r="M497" i="26" s="1"/>
  <c r="B497" i="26" s="1"/>
  <c r="C497" i="26" s="1"/>
  <c r="X497" i="25"/>
  <c r="M497" i="25" s="1"/>
  <c r="B497" i="25" s="1"/>
  <c r="C497" i="25" s="1"/>
  <c r="X497" i="24"/>
  <c r="M497" i="24" s="1"/>
  <c r="B497" i="24" s="1"/>
  <c r="C497" i="24" s="1"/>
  <c r="X497" i="23"/>
  <c r="M497" i="23" s="1"/>
  <c r="B497" i="23" s="1"/>
  <c r="C497" i="23" s="1"/>
  <c r="X497" i="22"/>
  <c r="M497" i="22" s="1"/>
  <c r="B497" i="22" s="1"/>
  <c r="C497" i="22" s="1"/>
  <c r="X497" i="20"/>
  <c r="M497" i="20" s="1"/>
  <c r="B497" i="20" s="1"/>
  <c r="C497" i="20" s="1"/>
  <c r="X497" i="19"/>
  <c r="M497" i="19" s="1"/>
  <c r="B497" i="19" s="1"/>
  <c r="C497" i="19" s="1"/>
  <c r="X497" i="21"/>
  <c r="M497" i="21" s="1"/>
  <c r="B497" i="21" s="1"/>
  <c r="C497" i="21" s="1"/>
  <c r="X497" i="18"/>
  <c r="M497" i="18" s="1"/>
  <c r="B497" i="18" s="1"/>
  <c r="C497" i="18" s="1"/>
  <c r="X497" i="17"/>
  <c r="M497" i="17" s="1"/>
  <c r="B497" i="17" s="1"/>
  <c r="C497" i="17" s="1"/>
  <c r="X497" i="1"/>
  <c r="M497" i="1" s="1"/>
  <c r="B497" i="1" s="1"/>
  <c r="C497" i="1" s="1"/>
  <c r="X501" i="27"/>
  <c r="M501" i="27" s="1"/>
  <c r="B501" i="27" s="1"/>
  <c r="C501" i="27" s="1"/>
  <c r="X501" i="26"/>
  <c r="M501" i="26" s="1"/>
  <c r="B501" i="26" s="1"/>
  <c r="C501" i="26" s="1"/>
  <c r="X501" i="24"/>
  <c r="M501" i="24" s="1"/>
  <c r="B501" i="24" s="1"/>
  <c r="C501" i="24" s="1"/>
  <c r="X501" i="25"/>
  <c r="M501" i="25" s="1"/>
  <c r="B501" i="25" s="1"/>
  <c r="C501" i="25" s="1"/>
  <c r="X501" i="23"/>
  <c r="M501" i="23" s="1"/>
  <c r="B501" i="23" s="1"/>
  <c r="C501" i="23" s="1"/>
  <c r="X501" i="20"/>
  <c r="M501" i="20" s="1"/>
  <c r="B501" i="20" s="1"/>
  <c r="C501" i="20" s="1"/>
  <c r="X501" i="19"/>
  <c r="M501" i="19" s="1"/>
  <c r="B501" i="19" s="1"/>
  <c r="C501" i="19" s="1"/>
  <c r="X501" i="21"/>
  <c r="M501" i="21" s="1"/>
  <c r="B501" i="21" s="1"/>
  <c r="C501" i="21" s="1"/>
  <c r="X501" i="18"/>
  <c r="M501" i="18" s="1"/>
  <c r="B501" i="18" s="1"/>
  <c r="C501" i="18" s="1"/>
  <c r="X501" i="22"/>
  <c r="M501" i="22" s="1"/>
  <c r="B501" i="22" s="1"/>
  <c r="C501" i="22" s="1"/>
  <c r="X501" i="17"/>
  <c r="M501" i="17" s="1"/>
  <c r="B501" i="17" s="1"/>
  <c r="C501" i="17" s="1"/>
  <c r="X501" i="1"/>
  <c r="M501" i="1" s="1"/>
  <c r="B501" i="1" s="1"/>
  <c r="C501" i="1" s="1"/>
  <c r="X502" i="27"/>
  <c r="M502" i="27" s="1"/>
  <c r="B502" i="27" s="1"/>
  <c r="C502" i="27" s="1"/>
  <c r="X502" i="26"/>
  <c r="M502" i="26" s="1"/>
  <c r="B502" i="26" s="1"/>
  <c r="C502" i="26" s="1"/>
  <c r="X502" i="24"/>
  <c r="M502" i="24" s="1"/>
  <c r="B502" i="24" s="1"/>
  <c r="C502" i="24" s="1"/>
  <c r="X502" i="25"/>
  <c r="M502" i="25" s="1"/>
  <c r="B502" i="25" s="1"/>
  <c r="C502" i="25" s="1"/>
  <c r="X502" i="23"/>
  <c r="M502" i="23" s="1"/>
  <c r="B502" i="23" s="1"/>
  <c r="C502" i="23" s="1"/>
  <c r="X502" i="20"/>
  <c r="M502" i="20" s="1"/>
  <c r="B502" i="20" s="1"/>
  <c r="C502" i="20" s="1"/>
  <c r="X502" i="19"/>
  <c r="M502" i="19" s="1"/>
  <c r="B502" i="19" s="1"/>
  <c r="C502" i="19" s="1"/>
  <c r="X502" i="22"/>
  <c r="M502" i="22" s="1"/>
  <c r="B502" i="22" s="1"/>
  <c r="C502" i="22" s="1"/>
  <c r="X502" i="21"/>
  <c r="M502" i="21" s="1"/>
  <c r="B502" i="21" s="1"/>
  <c r="C502" i="21" s="1"/>
  <c r="X502" i="18"/>
  <c r="M502" i="18" s="1"/>
  <c r="B502" i="18" s="1"/>
  <c r="C502" i="18" s="1"/>
  <c r="X502" i="17"/>
  <c r="M502" i="17" s="1"/>
  <c r="B502" i="17" s="1"/>
  <c r="C502" i="17" s="1"/>
  <c r="X502" i="1"/>
  <c r="M502" i="1" s="1"/>
  <c r="B502" i="1" s="1"/>
  <c r="C502" i="1" s="1"/>
  <c r="M500" i="19"/>
  <c r="B500" i="19" s="1"/>
  <c r="C500" i="19" s="1"/>
  <c r="M500" i="21"/>
  <c r="B500" i="21" s="1"/>
  <c r="C500" i="21" s="1"/>
  <c r="M500" i="26"/>
  <c r="B500" i="26" s="1"/>
  <c r="C500" i="26" s="1"/>
  <c r="M500" i="17"/>
  <c r="B500" i="17" s="1"/>
  <c r="C500" i="17" s="1"/>
  <c r="M500" i="22"/>
  <c r="B500" i="22" s="1"/>
  <c r="C500" i="22" s="1"/>
  <c r="M500" i="25"/>
  <c r="B500" i="25" s="1"/>
  <c r="C500" i="25" s="1"/>
  <c r="X506" i="27"/>
  <c r="X506" i="26"/>
  <c r="X506" i="25"/>
  <c r="X506" i="24"/>
  <c r="X506" i="23"/>
  <c r="X506" i="21"/>
  <c r="X506" i="20"/>
  <c r="X506" i="19"/>
  <c r="X506" i="18"/>
  <c r="X506" i="22"/>
  <c r="X506" i="17"/>
  <c r="X506" i="1"/>
  <c r="M500" i="18"/>
  <c r="B500" i="18" s="1"/>
  <c r="C500" i="18" s="1"/>
  <c r="M500" i="23"/>
  <c r="B500" i="23" s="1"/>
  <c r="C500" i="23" s="1"/>
  <c r="M500" i="27"/>
  <c r="B500" i="27" s="1"/>
  <c r="C500" i="27" s="1"/>
  <c r="M500" i="1"/>
  <c r="B500" i="1" s="1"/>
  <c r="C500" i="1" s="1"/>
  <c r="M500" i="20"/>
  <c r="B500" i="20" s="1"/>
  <c r="C500" i="20" s="1"/>
  <c r="M500" i="24"/>
  <c r="B500" i="24" s="1"/>
  <c r="C500" i="24" s="1"/>
  <c r="AO142" i="2"/>
  <c r="D536" i="2" l="1"/>
  <c r="AB137" i="2"/>
  <c r="F482" i="17"/>
  <c r="K482" i="17" s="1"/>
  <c r="E482" i="23"/>
  <c r="E482" i="26"/>
  <c r="E482" i="1"/>
  <c r="F482" i="26"/>
  <c r="K482" i="26" s="1"/>
  <c r="E482" i="20"/>
  <c r="X481" i="27"/>
  <c r="M481" i="27" s="1"/>
  <c r="B481" i="27" s="1"/>
  <c r="C481" i="27" s="1"/>
  <c r="X481" i="23"/>
  <c r="M481" i="23" s="1"/>
  <c r="B481" i="23" s="1"/>
  <c r="C481" i="23" s="1"/>
  <c r="X481" i="19"/>
  <c r="M481" i="19" s="1"/>
  <c r="B481" i="19" s="1"/>
  <c r="C481" i="19" s="1"/>
  <c r="X481" i="25"/>
  <c r="M481" i="25" s="1"/>
  <c r="B481" i="25" s="1"/>
  <c r="C481" i="25" s="1"/>
  <c r="X481" i="21"/>
  <c r="M481" i="21" s="1"/>
  <c r="B481" i="21" s="1"/>
  <c r="C481" i="21" s="1"/>
  <c r="X481" i="18"/>
  <c r="M481" i="18" s="1"/>
  <c r="B481" i="18" s="1"/>
  <c r="C481" i="18" s="1"/>
  <c r="X481" i="26"/>
  <c r="M481" i="26" s="1"/>
  <c r="B481" i="26" s="1"/>
  <c r="C481" i="26" s="1"/>
  <c r="X481" i="20"/>
  <c r="M481" i="20" s="1"/>
  <c r="B481" i="20" s="1"/>
  <c r="C481" i="20" s="1"/>
  <c r="X481" i="17"/>
  <c r="M481" i="17" s="1"/>
  <c r="B481" i="17" s="1"/>
  <c r="C481" i="17" s="1"/>
  <c r="AR137" i="2"/>
  <c r="F482" i="22"/>
  <c r="K482" i="22" s="1"/>
  <c r="E482" i="22"/>
  <c r="AP137" i="2"/>
  <c r="E482" i="25"/>
  <c r="F482" i="27"/>
  <c r="K482" i="27" s="1"/>
  <c r="E482" i="18"/>
  <c r="E482" i="17"/>
  <c r="F482" i="18"/>
  <c r="K482" i="18" s="1"/>
  <c r="E482" i="27"/>
  <c r="AU135" i="2"/>
  <c r="F482" i="21"/>
  <c r="K482" i="21" s="1"/>
  <c r="F482" i="19"/>
  <c r="K482" i="19" s="1"/>
  <c r="X481" i="22"/>
  <c r="M481" i="22" s="1"/>
  <c r="B481" i="22" s="1"/>
  <c r="C481" i="22" s="1"/>
  <c r="Y136" i="2"/>
  <c r="AS136" i="2"/>
  <c r="F482" i="20"/>
  <c r="K482" i="20" s="1"/>
  <c r="E482" i="24"/>
  <c r="E482" i="19"/>
  <c r="F482" i="25"/>
  <c r="K482" i="25" s="1"/>
  <c r="F482" i="24"/>
  <c r="K482" i="24" s="1"/>
  <c r="F482" i="1"/>
  <c r="K482" i="1" s="1"/>
  <c r="F482" i="23"/>
  <c r="K482" i="23" s="1"/>
  <c r="E482" i="21"/>
  <c r="X481" i="24"/>
  <c r="M481" i="24" s="1"/>
  <c r="B481" i="24" s="1"/>
  <c r="C481" i="24" s="1"/>
  <c r="X481" i="1"/>
  <c r="M481" i="1" s="1"/>
  <c r="B481" i="1" s="1"/>
  <c r="C481" i="1" s="1"/>
  <c r="Z137" i="2"/>
  <c r="AC508" i="25"/>
  <c r="N508" i="25" s="1"/>
  <c r="AC508" i="27"/>
  <c r="N508" i="27" s="1"/>
  <c r="AC508" i="26"/>
  <c r="N508" i="26" s="1"/>
  <c r="AC508" i="21"/>
  <c r="N508" i="21" s="1"/>
  <c r="AC508" i="19"/>
  <c r="N508" i="19" s="1"/>
  <c r="AC508" i="17"/>
  <c r="N508" i="17" s="1"/>
  <c r="AC508" i="23"/>
  <c r="N508" i="23" s="1"/>
  <c r="AC508" i="24"/>
  <c r="N508" i="24" s="1"/>
  <c r="AC508" i="22"/>
  <c r="N508" i="22" s="1"/>
  <c r="AC508" i="20"/>
  <c r="N508" i="20" s="1"/>
  <c r="AC508" i="18"/>
  <c r="N508" i="18" s="1"/>
  <c r="AC508" i="1"/>
  <c r="N508" i="1" s="1"/>
  <c r="R557" i="2"/>
  <c r="C558" i="2"/>
  <c r="H557" i="2"/>
  <c r="F557" i="2"/>
  <c r="Q557" i="2" s="1"/>
  <c r="G557" i="2"/>
  <c r="M557" i="2"/>
  <c r="N557" i="2"/>
  <c r="O557" i="2" s="1"/>
  <c r="P557" i="2" s="1"/>
  <c r="J557" i="2"/>
  <c r="K557" i="2"/>
  <c r="I557" i="2"/>
  <c r="L557" i="2"/>
  <c r="D557" i="2"/>
  <c r="D558" i="2"/>
  <c r="F542" i="2"/>
  <c r="AC493" i="27"/>
  <c r="N493" i="27" s="1"/>
  <c r="AC493" i="26"/>
  <c r="N493" i="26" s="1"/>
  <c r="AC493" i="25"/>
  <c r="N493" i="25" s="1"/>
  <c r="AC493" i="23"/>
  <c r="N493" i="23" s="1"/>
  <c r="AC493" i="24"/>
  <c r="N493" i="24" s="1"/>
  <c r="AC493" i="22"/>
  <c r="N493" i="22" s="1"/>
  <c r="AC493" i="21"/>
  <c r="N493" i="21" s="1"/>
  <c r="AC493" i="20"/>
  <c r="N493" i="20" s="1"/>
  <c r="AC493" i="18"/>
  <c r="N493" i="18" s="1"/>
  <c r="AC493" i="17"/>
  <c r="N493" i="17" s="1"/>
  <c r="AC493" i="19"/>
  <c r="N493" i="19" s="1"/>
  <c r="R542" i="2"/>
  <c r="AC493" i="1"/>
  <c r="N493" i="1" s="1"/>
  <c r="AC513" i="27"/>
  <c r="N513" i="27" s="1"/>
  <c r="AC513" i="23"/>
  <c r="N513" i="23" s="1"/>
  <c r="AC513" i="26"/>
  <c r="N513" i="26" s="1"/>
  <c r="AC513" i="25"/>
  <c r="N513" i="25" s="1"/>
  <c r="AC513" i="24"/>
  <c r="N513" i="24" s="1"/>
  <c r="AC513" i="22"/>
  <c r="N513" i="22" s="1"/>
  <c r="AC513" i="21"/>
  <c r="N513" i="21" s="1"/>
  <c r="AC513" i="19"/>
  <c r="N513" i="19" s="1"/>
  <c r="AC513" i="20"/>
  <c r="N513" i="20" s="1"/>
  <c r="AC513" i="17"/>
  <c r="N513" i="17" s="1"/>
  <c r="AC513" i="18"/>
  <c r="N513" i="18" s="1"/>
  <c r="AC513" i="1"/>
  <c r="N513" i="1" s="1"/>
  <c r="R562" i="2"/>
  <c r="M562" i="2"/>
  <c r="N562" i="2"/>
  <c r="O562" i="2" s="1"/>
  <c r="P562" i="2" s="1"/>
  <c r="K562" i="2"/>
  <c r="F562" i="2"/>
  <c r="Q562" i="2" s="1"/>
  <c r="I562" i="2"/>
  <c r="J562" i="2"/>
  <c r="G562" i="2"/>
  <c r="H562" i="2"/>
  <c r="C563" i="2"/>
  <c r="L562" i="2"/>
  <c r="X143" i="2"/>
  <c r="AC498" i="22"/>
  <c r="N498" i="22" s="1"/>
  <c r="AC498" i="20"/>
  <c r="N498" i="20" s="1"/>
  <c r="AC498" i="18"/>
  <c r="N498" i="18" s="1"/>
  <c r="AC498" i="27"/>
  <c r="N498" i="27" s="1"/>
  <c r="AC498" i="24"/>
  <c r="N498" i="24" s="1"/>
  <c r="AC498" i="26"/>
  <c r="N498" i="26" s="1"/>
  <c r="AC498" i="25"/>
  <c r="N498" i="25" s="1"/>
  <c r="AC498" i="23"/>
  <c r="N498" i="23" s="1"/>
  <c r="AC498" i="21"/>
  <c r="N498" i="21" s="1"/>
  <c r="AC498" i="19"/>
  <c r="N498" i="19" s="1"/>
  <c r="AC498" i="17"/>
  <c r="N498" i="17" s="1"/>
  <c r="AC498" i="1"/>
  <c r="N498" i="1" s="1"/>
  <c r="R547" i="2"/>
  <c r="K547" i="2"/>
  <c r="J547" i="2"/>
  <c r="M547" i="2"/>
  <c r="G547" i="2"/>
  <c r="L547" i="2"/>
  <c r="I547" i="2"/>
  <c r="C548" i="2"/>
  <c r="H547" i="2"/>
  <c r="N547" i="2"/>
  <c r="O547" i="2" s="1"/>
  <c r="P547" i="2" s="1"/>
  <c r="F547" i="2"/>
  <c r="Q547" i="2" s="1"/>
  <c r="H567" i="2"/>
  <c r="AC518" i="22"/>
  <c r="N518" i="22" s="1"/>
  <c r="AC518" i="20"/>
  <c r="N518" i="20" s="1"/>
  <c r="AC518" i="18"/>
  <c r="N518" i="18" s="1"/>
  <c r="AC518" i="26"/>
  <c r="N518" i="26" s="1"/>
  <c r="AC518" i="27"/>
  <c r="N518" i="27" s="1"/>
  <c r="AC518" i="25"/>
  <c r="N518" i="25" s="1"/>
  <c r="AC518" i="23"/>
  <c r="N518" i="23" s="1"/>
  <c r="AC518" i="21"/>
  <c r="N518" i="21" s="1"/>
  <c r="AC518" i="24"/>
  <c r="N518" i="24" s="1"/>
  <c r="AC518" i="19"/>
  <c r="N518" i="19" s="1"/>
  <c r="AC518" i="17"/>
  <c r="N518" i="17" s="1"/>
  <c r="R567" i="2"/>
  <c r="L567" i="2"/>
  <c r="AC518" i="1"/>
  <c r="N518" i="1" s="1"/>
  <c r="C568" i="2"/>
  <c r="I567" i="2"/>
  <c r="K567" i="2"/>
  <c r="J567" i="2"/>
  <c r="G567" i="2"/>
  <c r="F567" i="2"/>
  <c r="Q567" i="2" s="1"/>
  <c r="M567" i="2"/>
  <c r="N567" i="2"/>
  <c r="O567" i="2" s="1"/>
  <c r="P567" i="2" s="1"/>
  <c r="C573" i="2"/>
  <c r="D573" i="2" s="1"/>
  <c r="D547" i="2"/>
  <c r="AC503" i="26"/>
  <c r="N503" i="26" s="1"/>
  <c r="AC503" i="27"/>
  <c r="N503" i="27" s="1"/>
  <c r="AC503" i="25"/>
  <c r="N503" i="25" s="1"/>
  <c r="AC503" i="24"/>
  <c r="N503" i="24" s="1"/>
  <c r="AC503" i="23"/>
  <c r="N503" i="23" s="1"/>
  <c r="AC503" i="21"/>
  <c r="N503" i="21" s="1"/>
  <c r="AC503" i="22"/>
  <c r="N503" i="22" s="1"/>
  <c r="AC503" i="20"/>
  <c r="N503" i="20" s="1"/>
  <c r="AC503" i="19"/>
  <c r="N503" i="19" s="1"/>
  <c r="AC503" i="17"/>
  <c r="N503" i="17" s="1"/>
  <c r="AC503" i="18"/>
  <c r="N503" i="18" s="1"/>
  <c r="AC503" i="1"/>
  <c r="N503" i="1" s="1"/>
  <c r="R552" i="2"/>
  <c r="N552" i="2"/>
  <c r="O552" i="2" s="1"/>
  <c r="P552" i="2" s="1"/>
  <c r="L552" i="2"/>
  <c r="M552" i="2"/>
  <c r="J552" i="2"/>
  <c r="H552" i="2"/>
  <c r="C553" i="2"/>
  <c r="K552" i="2"/>
  <c r="I552" i="2"/>
  <c r="F552" i="2"/>
  <c r="Q552" i="2" s="1"/>
  <c r="G552" i="2"/>
  <c r="AS137" i="2"/>
  <c r="G536" i="2"/>
  <c r="H536" i="2" s="1"/>
  <c r="I536" i="2" s="1"/>
  <c r="J536" i="2" s="1"/>
  <c r="K536" i="2" s="1"/>
  <c r="M536" i="2" s="1"/>
  <c r="N536" i="2" s="1"/>
  <c r="O536" i="2" s="1"/>
  <c r="P536" i="2" s="1"/>
  <c r="Q536" i="2"/>
  <c r="AT137" i="2"/>
  <c r="X508" i="27"/>
  <c r="M508" i="27" s="1"/>
  <c r="B508" i="27" s="1"/>
  <c r="C508" i="27" s="1"/>
  <c r="X508" i="26"/>
  <c r="M508" i="26" s="1"/>
  <c r="B508" i="26" s="1"/>
  <c r="C508" i="26" s="1"/>
  <c r="X508" i="25"/>
  <c r="M508" i="25" s="1"/>
  <c r="B508" i="25" s="1"/>
  <c r="C508" i="25" s="1"/>
  <c r="X508" i="23"/>
  <c r="M508" i="23" s="1"/>
  <c r="B508" i="23" s="1"/>
  <c r="C508" i="23" s="1"/>
  <c r="X508" i="24"/>
  <c r="M508" i="24" s="1"/>
  <c r="B508" i="24" s="1"/>
  <c r="C508" i="24" s="1"/>
  <c r="X508" i="21"/>
  <c r="M508" i="21" s="1"/>
  <c r="B508" i="21" s="1"/>
  <c r="C508" i="21" s="1"/>
  <c r="X508" i="22"/>
  <c r="M508" i="22" s="1"/>
  <c r="B508" i="22" s="1"/>
  <c r="C508" i="22" s="1"/>
  <c r="X508" i="20"/>
  <c r="M508" i="20" s="1"/>
  <c r="B508" i="20" s="1"/>
  <c r="C508" i="20" s="1"/>
  <c r="X508" i="17"/>
  <c r="M508" i="17" s="1"/>
  <c r="B508" i="17" s="1"/>
  <c r="C508" i="17" s="1"/>
  <c r="X508" i="18"/>
  <c r="M508" i="18" s="1"/>
  <c r="B508" i="18" s="1"/>
  <c r="C508" i="18" s="1"/>
  <c r="X508" i="19"/>
  <c r="M508" i="19" s="1"/>
  <c r="B508" i="19" s="1"/>
  <c r="C508" i="19" s="1"/>
  <c r="X508" i="1"/>
  <c r="M508" i="1" s="1"/>
  <c r="B508" i="1" s="1"/>
  <c r="C508" i="1" s="1"/>
  <c r="X503" i="27"/>
  <c r="M503" i="27" s="1"/>
  <c r="B503" i="27" s="1"/>
  <c r="C503" i="27" s="1"/>
  <c r="X503" i="26"/>
  <c r="M503" i="26" s="1"/>
  <c r="B503" i="26" s="1"/>
  <c r="C503" i="26" s="1"/>
  <c r="X503" i="24"/>
  <c r="M503" i="24" s="1"/>
  <c r="B503" i="24" s="1"/>
  <c r="C503" i="24" s="1"/>
  <c r="X503" i="25"/>
  <c r="M503" i="25" s="1"/>
  <c r="B503" i="25" s="1"/>
  <c r="C503" i="25" s="1"/>
  <c r="X503" i="23"/>
  <c r="M503" i="23" s="1"/>
  <c r="B503" i="23" s="1"/>
  <c r="C503" i="23" s="1"/>
  <c r="X503" i="20"/>
  <c r="M503" i="20" s="1"/>
  <c r="B503" i="20" s="1"/>
  <c r="C503" i="20" s="1"/>
  <c r="X503" i="19"/>
  <c r="M503" i="19" s="1"/>
  <c r="B503" i="19" s="1"/>
  <c r="C503" i="19" s="1"/>
  <c r="X503" i="21"/>
  <c r="M503" i="21" s="1"/>
  <c r="B503" i="21" s="1"/>
  <c r="C503" i="21" s="1"/>
  <c r="X503" i="18"/>
  <c r="M503" i="18" s="1"/>
  <c r="B503" i="18" s="1"/>
  <c r="C503" i="18" s="1"/>
  <c r="X503" i="22"/>
  <c r="M503" i="22" s="1"/>
  <c r="B503" i="22" s="1"/>
  <c r="C503" i="22" s="1"/>
  <c r="X503" i="17"/>
  <c r="M503" i="17" s="1"/>
  <c r="B503" i="17" s="1"/>
  <c r="C503" i="17" s="1"/>
  <c r="X503" i="1"/>
  <c r="M503" i="1" s="1"/>
  <c r="B503" i="1" s="1"/>
  <c r="C503" i="1" s="1"/>
  <c r="X507" i="27"/>
  <c r="M507" i="27" s="1"/>
  <c r="B507" i="27" s="1"/>
  <c r="C507" i="27" s="1"/>
  <c r="X507" i="26"/>
  <c r="M507" i="26" s="1"/>
  <c r="B507" i="26" s="1"/>
  <c r="C507" i="26" s="1"/>
  <c r="X507" i="25"/>
  <c r="M507" i="25" s="1"/>
  <c r="B507" i="25" s="1"/>
  <c r="C507" i="25" s="1"/>
  <c r="X507" i="23"/>
  <c r="M507" i="23" s="1"/>
  <c r="B507" i="23" s="1"/>
  <c r="C507" i="23" s="1"/>
  <c r="X507" i="24"/>
  <c r="M507" i="24" s="1"/>
  <c r="B507" i="24" s="1"/>
  <c r="C507" i="24" s="1"/>
  <c r="X507" i="21"/>
  <c r="M507" i="21" s="1"/>
  <c r="B507" i="21" s="1"/>
  <c r="C507" i="21" s="1"/>
  <c r="X507" i="22"/>
  <c r="M507" i="22" s="1"/>
  <c r="B507" i="22" s="1"/>
  <c r="C507" i="22" s="1"/>
  <c r="X507" i="20"/>
  <c r="M507" i="20" s="1"/>
  <c r="B507" i="20" s="1"/>
  <c r="C507" i="20" s="1"/>
  <c r="X507" i="17"/>
  <c r="M507" i="17" s="1"/>
  <c r="B507" i="17" s="1"/>
  <c r="C507" i="17" s="1"/>
  <c r="X507" i="19"/>
  <c r="M507" i="19" s="1"/>
  <c r="B507" i="19" s="1"/>
  <c r="C507" i="19" s="1"/>
  <c r="X507" i="18"/>
  <c r="M507" i="18" s="1"/>
  <c r="B507" i="18" s="1"/>
  <c r="C507" i="18" s="1"/>
  <c r="X507" i="1"/>
  <c r="M507" i="1" s="1"/>
  <c r="B507" i="1" s="1"/>
  <c r="C507" i="1" s="1"/>
  <c r="X492" i="26"/>
  <c r="M492" i="26" s="1"/>
  <c r="B492" i="26" s="1"/>
  <c r="C492" i="26" s="1"/>
  <c r="X492" i="27"/>
  <c r="M492" i="27" s="1"/>
  <c r="B492" i="27" s="1"/>
  <c r="C492" i="27" s="1"/>
  <c r="X492" i="25"/>
  <c r="M492" i="25" s="1"/>
  <c r="B492" i="25" s="1"/>
  <c r="C492" i="25" s="1"/>
  <c r="X492" i="24"/>
  <c r="M492" i="24" s="1"/>
  <c r="B492" i="24" s="1"/>
  <c r="C492" i="24" s="1"/>
  <c r="X492" i="21"/>
  <c r="M492" i="21" s="1"/>
  <c r="B492" i="21" s="1"/>
  <c r="C492" i="21" s="1"/>
  <c r="X492" i="22"/>
  <c r="M492" i="22" s="1"/>
  <c r="B492" i="22" s="1"/>
  <c r="C492" i="22" s="1"/>
  <c r="X492" i="20"/>
  <c r="M492" i="20" s="1"/>
  <c r="B492" i="20" s="1"/>
  <c r="C492" i="20" s="1"/>
  <c r="X492" i="23"/>
  <c r="M492" i="23" s="1"/>
  <c r="B492" i="23" s="1"/>
  <c r="C492" i="23" s="1"/>
  <c r="X492" i="19"/>
  <c r="M492" i="19" s="1"/>
  <c r="B492" i="19" s="1"/>
  <c r="C492" i="19" s="1"/>
  <c r="X492" i="17"/>
  <c r="M492" i="17" s="1"/>
  <c r="B492" i="17" s="1"/>
  <c r="C492" i="17" s="1"/>
  <c r="X492" i="18"/>
  <c r="M492" i="18" s="1"/>
  <c r="B492" i="18" s="1"/>
  <c r="C492" i="18" s="1"/>
  <c r="X492" i="1"/>
  <c r="M492" i="1" s="1"/>
  <c r="B492" i="1" s="1"/>
  <c r="C492" i="1" s="1"/>
  <c r="M506" i="18"/>
  <c r="B506" i="18" s="1"/>
  <c r="C506" i="18" s="1"/>
  <c r="M506" i="23"/>
  <c r="B506" i="23" s="1"/>
  <c r="C506" i="23" s="1"/>
  <c r="M506" i="27"/>
  <c r="B506" i="27" s="1"/>
  <c r="C506" i="27" s="1"/>
  <c r="M506" i="1"/>
  <c r="B506" i="1" s="1"/>
  <c r="C506" i="1" s="1"/>
  <c r="M506" i="19"/>
  <c r="B506" i="19" s="1"/>
  <c r="C506" i="19" s="1"/>
  <c r="M506" i="24"/>
  <c r="B506" i="24" s="1"/>
  <c r="C506" i="24" s="1"/>
  <c r="X512" i="27"/>
  <c r="X512" i="25"/>
  <c r="X512" i="26"/>
  <c r="X512" i="24"/>
  <c r="X512" i="23"/>
  <c r="X512" i="21"/>
  <c r="X512" i="20"/>
  <c r="X512" i="22"/>
  <c r="X512" i="18"/>
  <c r="X512" i="17"/>
  <c r="X512" i="19"/>
  <c r="X512" i="1"/>
  <c r="M506" i="17"/>
  <c r="B506" i="17" s="1"/>
  <c r="C506" i="17" s="1"/>
  <c r="M506" i="20"/>
  <c r="B506" i="20" s="1"/>
  <c r="C506" i="20" s="1"/>
  <c r="M506" i="25"/>
  <c r="B506" i="25" s="1"/>
  <c r="C506" i="25" s="1"/>
  <c r="M506" i="22"/>
  <c r="B506" i="22" s="1"/>
  <c r="C506" i="22" s="1"/>
  <c r="M506" i="21"/>
  <c r="B506" i="21" s="1"/>
  <c r="C506" i="21" s="1"/>
  <c r="M506" i="26"/>
  <c r="B506" i="26" s="1"/>
  <c r="C506" i="26" s="1"/>
  <c r="AO143" i="2"/>
  <c r="AC509" i="27" l="1"/>
  <c r="N509" i="27" s="1"/>
  <c r="AC509" i="26"/>
  <c r="N509" i="26" s="1"/>
  <c r="AC509" i="25"/>
  <c r="N509" i="25" s="1"/>
  <c r="AC509" i="23"/>
  <c r="N509" i="23" s="1"/>
  <c r="AC509" i="24"/>
  <c r="N509" i="24" s="1"/>
  <c r="AC509" i="22"/>
  <c r="N509" i="22" s="1"/>
  <c r="AC509" i="18"/>
  <c r="N509" i="18" s="1"/>
  <c r="AC509" i="20"/>
  <c r="N509" i="20" s="1"/>
  <c r="AC509" i="21"/>
  <c r="N509" i="21" s="1"/>
  <c r="AC509" i="17"/>
  <c r="N509" i="17" s="1"/>
  <c r="AC509" i="19"/>
  <c r="N509" i="19" s="1"/>
  <c r="AC509" i="1"/>
  <c r="N509" i="1" s="1"/>
  <c r="R558" i="2"/>
  <c r="I558" i="2"/>
  <c r="J558" i="2"/>
  <c r="K558" i="2"/>
  <c r="M558" i="2"/>
  <c r="G558" i="2"/>
  <c r="L558" i="2"/>
  <c r="F558" i="2"/>
  <c r="Q558" i="2" s="1"/>
  <c r="C559" i="2"/>
  <c r="H558" i="2"/>
  <c r="N558" i="2"/>
  <c r="O558" i="2" s="1"/>
  <c r="P558" i="2" s="1"/>
  <c r="D553" i="2"/>
  <c r="D559" i="2" s="1"/>
  <c r="F548" i="2"/>
  <c r="AC499" i="26"/>
  <c r="N499" i="26" s="1"/>
  <c r="AC499" i="24"/>
  <c r="N499" i="24" s="1"/>
  <c r="AC499" i="27"/>
  <c r="N499" i="27" s="1"/>
  <c r="AC499" i="25"/>
  <c r="N499" i="25" s="1"/>
  <c r="AC499" i="23"/>
  <c r="N499" i="23" s="1"/>
  <c r="AC499" i="22"/>
  <c r="N499" i="22" s="1"/>
  <c r="AC499" i="21"/>
  <c r="N499" i="21" s="1"/>
  <c r="AC499" i="20"/>
  <c r="N499" i="20" s="1"/>
  <c r="AC499" i="19"/>
  <c r="N499" i="19" s="1"/>
  <c r="AC499" i="18"/>
  <c r="N499" i="18" s="1"/>
  <c r="AC499" i="17"/>
  <c r="N499" i="17" s="1"/>
  <c r="AC499" i="1"/>
  <c r="N499" i="1" s="1"/>
  <c r="R548" i="2"/>
  <c r="X144" i="2"/>
  <c r="G542" i="2"/>
  <c r="H542" i="2" s="1"/>
  <c r="I542" i="2" s="1"/>
  <c r="J542" i="2" s="1"/>
  <c r="K542" i="2" s="1"/>
  <c r="M542" i="2" s="1"/>
  <c r="N542" i="2" s="1"/>
  <c r="O542" i="2" s="1"/>
  <c r="P542" i="2" s="1"/>
  <c r="Q542" i="2"/>
  <c r="D542" i="2"/>
  <c r="AQ138" i="2"/>
  <c r="E488" i="17"/>
  <c r="F488" i="1"/>
  <c r="K488" i="1" s="1"/>
  <c r="F488" i="18"/>
  <c r="K488" i="18" s="1"/>
  <c r="F488" i="25"/>
  <c r="K488" i="25" s="1"/>
  <c r="E488" i="24"/>
  <c r="E488" i="26"/>
  <c r="X487" i="27"/>
  <c r="M487" i="27" s="1"/>
  <c r="B487" i="27" s="1"/>
  <c r="C487" i="27" s="1"/>
  <c r="X487" i="23"/>
  <c r="M487" i="23" s="1"/>
  <c r="B487" i="23" s="1"/>
  <c r="C487" i="23" s="1"/>
  <c r="X487" i="17"/>
  <c r="M487" i="17" s="1"/>
  <c r="B487" i="17" s="1"/>
  <c r="C487" i="17" s="1"/>
  <c r="E488" i="23"/>
  <c r="X487" i="18"/>
  <c r="M487" i="18" s="1"/>
  <c r="B487" i="18" s="1"/>
  <c r="C487" i="18" s="1"/>
  <c r="AC137" i="2"/>
  <c r="AR138" i="2"/>
  <c r="AA138" i="2"/>
  <c r="E488" i="25"/>
  <c r="F488" i="20"/>
  <c r="K488" i="20" s="1"/>
  <c r="E488" i="27"/>
  <c r="F488" i="21"/>
  <c r="K488" i="21" s="1"/>
  <c r="F488" i="22"/>
  <c r="K488" i="22" s="1"/>
  <c r="E488" i="18"/>
  <c r="X487" i="25"/>
  <c r="M487" i="25" s="1"/>
  <c r="B487" i="25" s="1"/>
  <c r="C487" i="25" s="1"/>
  <c r="X487" i="21"/>
  <c r="M487" i="21" s="1"/>
  <c r="B487" i="21" s="1"/>
  <c r="C487" i="21" s="1"/>
  <c r="X487" i="22"/>
  <c r="M487" i="22" s="1"/>
  <c r="B487" i="22" s="1"/>
  <c r="C487" i="22" s="1"/>
  <c r="E488" i="20"/>
  <c r="X487" i="20"/>
  <c r="M487" i="20" s="1"/>
  <c r="B487" i="20" s="1"/>
  <c r="C487" i="20" s="1"/>
  <c r="AQ137" i="2"/>
  <c r="Z138" i="2"/>
  <c r="Y137" i="2"/>
  <c r="AD137" i="2"/>
  <c r="E488" i="21"/>
  <c r="E488" i="19"/>
  <c r="F488" i="27"/>
  <c r="K488" i="27" s="1"/>
  <c r="AU136" i="2"/>
  <c r="AB138" i="2"/>
  <c r="AA137" i="2"/>
  <c r="F488" i="23"/>
  <c r="K488" i="23" s="1"/>
  <c r="F488" i="26"/>
  <c r="K488" i="26" s="1"/>
  <c r="F488" i="17"/>
  <c r="K488" i="17" s="1"/>
  <c r="E488" i="1"/>
  <c r="F488" i="19"/>
  <c r="K488" i="19" s="1"/>
  <c r="E488" i="22"/>
  <c r="X487" i="24"/>
  <c r="M487" i="24" s="1"/>
  <c r="B487" i="24" s="1"/>
  <c r="C487" i="24" s="1"/>
  <c r="X487" i="19"/>
  <c r="M487" i="19" s="1"/>
  <c r="B487" i="19" s="1"/>
  <c r="C487" i="19" s="1"/>
  <c r="X487" i="1"/>
  <c r="M487" i="1" s="1"/>
  <c r="B487" i="1" s="1"/>
  <c r="C487" i="1" s="1"/>
  <c r="F488" i="24"/>
  <c r="K488" i="24" s="1"/>
  <c r="X487" i="26"/>
  <c r="M487" i="26" s="1"/>
  <c r="B487" i="26" s="1"/>
  <c r="C487" i="26" s="1"/>
  <c r="AC504" i="25"/>
  <c r="N504" i="25" s="1"/>
  <c r="AC504" i="21"/>
  <c r="N504" i="21" s="1"/>
  <c r="AC504" i="19"/>
  <c r="N504" i="19" s="1"/>
  <c r="AC504" i="17"/>
  <c r="N504" i="17" s="1"/>
  <c r="AC504" i="24"/>
  <c r="N504" i="24" s="1"/>
  <c r="AC504" i="27"/>
  <c r="N504" i="27" s="1"/>
  <c r="AC504" i="22"/>
  <c r="N504" i="22" s="1"/>
  <c r="AC504" i="26"/>
  <c r="N504" i="26" s="1"/>
  <c r="AC504" i="23"/>
  <c r="N504" i="23" s="1"/>
  <c r="AC504" i="18"/>
  <c r="N504" i="18" s="1"/>
  <c r="AC504" i="20"/>
  <c r="N504" i="20" s="1"/>
  <c r="AC504" i="1"/>
  <c r="N504" i="1" s="1"/>
  <c r="L553" i="2"/>
  <c r="J553" i="2"/>
  <c r="K553" i="2"/>
  <c r="N553" i="2"/>
  <c r="O553" i="2" s="1"/>
  <c r="P553" i="2" s="1"/>
  <c r="C554" i="2"/>
  <c r="F553" i="2"/>
  <c r="Q553" i="2" s="1"/>
  <c r="H553" i="2"/>
  <c r="I553" i="2"/>
  <c r="M553" i="2"/>
  <c r="G553" i="2"/>
  <c r="R553" i="2"/>
  <c r="AC524" i="25"/>
  <c r="N524" i="25" s="1"/>
  <c r="AC524" i="21"/>
  <c r="N524" i="21" s="1"/>
  <c r="AC524" i="19"/>
  <c r="N524" i="19" s="1"/>
  <c r="AC524" i="17"/>
  <c r="N524" i="17" s="1"/>
  <c r="AC524" i="26"/>
  <c r="N524" i="26" s="1"/>
  <c r="AC524" i="27"/>
  <c r="N524" i="27" s="1"/>
  <c r="AC524" i="22"/>
  <c r="N524" i="22" s="1"/>
  <c r="AC524" i="24"/>
  <c r="N524" i="24" s="1"/>
  <c r="AC524" i="23"/>
  <c r="N524" i="23" s="1"/>
  <c r="AC524" i="20"/>
  <c r="N524" i="20" s="1"/>
  <c r="AC524" i="18"/>
  <c r="N524" i="18" s="1"/>
  <c r="AC524" i="1"/>
  <c r="N524" i="1" s="1"/>
  <c r="R573" i="2"/>
  <c r="C574" i="2"/>
  <c r="L573" i="2"/>
  <c r="M573" i="2"/>
  <c r="H573" i="2"/>
  <c r="N573" i="2"/>
  <c r="O573" i="2" s="1"/>
  <c r="P573" i="2" s="1"/>
  <c r="C579" i="2"/>
  <c r="G573" i="2"/>
  <c r="K573" i="2"/>
  <c r="J573" i="2"/>
  <c r="I573" i="2"/>
  <c r="F573" i="2"/>
  <c r="Q573" i="2" s="1"/>
  <c r="AC519" i="26"/>
  <c r="N519" i="26" s="1"/>
  <c r="AC519" i="27"/>
  <c r="N519" i="27" s="1"/>
  <c r="AC519" i="25"/>
  <c r="N519" i="25" s="1"/>
  <c r="AC519" i="24"/>
  <c r="N519" i="24" s="1"/>
  <c r="AC519" i="23"/>
  <c r="N519" i="23" s="1"/>
  <c r="AC519" i="22"/>
  <c r="N519" i="22" s="1"/>
  <c r="AC519" i="20"/>
  <c r="N519" i="20" s="1"/>
  <c r="AC519" i="18"/>
  <c r="N519" i="18" s="1"/>
  <c r="AC519" i="17"/>
  <c r="N519" i="17" s="1"/>
  <c r="AC519" i="19"/>
  <c r="N519" i="19" s="1"/>
  <c r="AC519" i="21"/>
  <c r="N519" i="21" s="1"/>
  <c r="AC519" i="1"/>
  <c r="N519" i="1" s="1"/>
  <c r="R568" i="2"/>
  <c r="H568" i="2"/>
  <c r="J568" i="2"/>
  <c r="M568" i="2"/>
  <c r="K568" i="2"/>
  <c r="G568" i="2"/>
  <c r="L568" i="2"/>
  <c r="I568" i="2"/>
  <c r="F568" i="2"/>
  <c r="Q568" i="2" s="1"/>
  <c r="N568" i="2"/>
  <c r="O568" i="2" s="1"/>
  <c r="P568" i="2" s="1"/>
  <c r="C569" i="2"/>
  <c r="AC514" i="27"/>
  <c r="N514" i="27" s="1"/>
  <c r="AC514" i="22"/>
  <c r="N514" i="22" s="1"/>
  <c r="AC514" i="20"/>
  <c r="N514" i="20" s="1"/>
  <c r="AC514" i="18"/>
  <c r="N514" i="18" s="1"/>
  <c r="AC514" i="26"/>
  <c r="N514" i="26" s="1"/>
  <c r="AC514" i="25"/>
  <c r="N514" i="25" s="1"/>
  <c r="AC514" i="24"/>
  <c r="N514" i="24" s="1"/>
  <c r="AC514" i="23"/>
  <c r="N514" i="23" s="1"/>
  <c r="AC514" i="21"/>
  <c r="N514" i="21" s="1"/>
  <c r="AC514" i="19"/>
  <c r="N514" i="19" s="1"/>
  <c r="AC514" i="17"/>
  <c r="N514" i="17" s="1"/>
  <c r="R563" i="2"/>
  <c r="AC514" i="1"/>
  <c r="N514" i="1" s="1"/>
  <c r="N563" i="2"/>
  <c r="O563" i="2" s="1"/>
  <c r="P563" i="2" s="1"/>
  <c r="J563" i="2"/>
  <c r="L563" i="2"/>
  <c r="K563" i="2"/>
  <c r="F563" i="2"/>
  <c r="Q563" i="2" s="1"/>
  <c r="M563" i="2"/>
  <c r="G563" i="2"/>
  <c r="I563" i="2"/>
  <c r="C564" i="2"/>
  <c r="H563" i="2"/>
  <c r="D564" i="2"/>
  <c r="D563" i="2"/>
  <c r="D569" i="2" s="1"/>
  <c r="D568" i="2"/>
  <c r="D574" i="2" s="1"/>
  <c r="X513" i="27"/>
  <c r="M513" i="27" s="1"/>
  <c r="B513" i="27" s="1"/>
  <c r="C513" i="27" s="1"/>
  <c r="X513" i="26"/>
  <c r="M513" i="26" s="1"/>
  <c r="B513" i="26" s="1"/>
  <c r="C513" i="26" s="1"/>
  <c r="X513" i="25"/>
  <c r="M513" i="25" s="1"/>
  <c r="B513" i="25" s="1"/>
  <c r="C513" i="25" s="1"/>
  <c r="X513" i="24"/>
  <c r="M513" i="24" s="1"/>
  <c r="B513" i="24" s="1"/>
  <c r="C513" i="24" s="1"/>
  <c r="X513" i="23"/>
  <c r="M513" i="23" s="1"/>
  <c r="B513" i="23" s="1"/>
  <c r="C513" i="23" s="1"/>
  <c r="X513" i="21"/>
  <c r="M513" i="21" s="1"/>
  <c r="B513" i="21" s="1"/>
  <c r="C513" i="21" s="1"/>
  <c r="X513" i="22"/>
  <c r="M513" i="22" s="1"/>
  <c r="B513" i="22" s="1"/>
  <c r="C513" i="22" s="1"/>
  <c r="X513" i="20"/>
  <c r="M513" i="20" s="1"/>
  <c r="B513" i="20" s="1"/>
  <c r="C513" i="20" s="1"/>
  <c r="X513" i="17"/>
  <c r="M513" i="17" s="1"/>
  <c r="B513" i="17" s="1"/>
  <c r="C513" i="17" s="1"/>
  <c r="X513" i="19"/>
  <c r="M513" i="19" s="1"/>
  <c r="B513" i="19" s="1"/>
  <c r="C513" i="19" s="1"/>
  <c r="X513" i="18"/>
  <c r="M513" i="18" s="1"/>
  <c r="B513" i="18" s="1"/>
  <c r="C513" i="18" s="1"/>
  <c r="X513" i="1"/>
  <c r="M513" i="1" s="1"/>
  <c r="B513" i="1" s="1"/>
  <c r="C513" i="1" s="1"/>
  <c r="X509" i="27"/>
  <c r="M509" i="27" s="1"/>
  <c r="B509" i="27" s="1"/>
  <c r="C509" i="27" s="1"/>
  <c r="X509" i="26"/>
  <c r="M509" i="26" s="1"/>
  <c r="B509" i="26" s="1"/>
  <c r="C509" i="26" s="1"/>
  <c r="X509" i="25"/>
  <c r="M509" i="25" s="1"/>
  <c r="B509" i="25" s="1"/>
  <c r="C509" i="25" s="1"/>
  <c r="X509" i="23"/>
  <c r="M509" i="23" s="1"/>
  <c r="B509" i="23" s="1"/>
  <c r="C509" i="23" s="1"/>
  <c r="X509" i="24"/>
  <c r="M509" i="24" s="1"/>
  <c r="B509" i="24" s="1"/>
  <c r="C509" i="24" s="1"/>
  <c r="X509" i="21"/>
  <c r="M509" i="21" s="1"/>
  <c r="B509" i="21" s="1"/>
  <c r="C509" i="21" s="1"/>
  <c r="X509" i="22"/>
  <c r="M509" i="22" s="1"/>
  <c r="B509" i="22" s="1"/>
  <c r="C509" i="22" s="1"/>
  <c r="X509" i="20"/>
  <c r="M509" i="20" s="1"/>
  <c r="B509" i="20" s="1"/>
  <c r="C509" i="20" s="1"/>
  <c r="X509" i="17"/>
  <c r="M509" i="17" s="1"/>
  <c r="B509" i="17" s="1"/>
  <c r="C509" i="17" s="1"/>
  <c r="X509" i="19"/>
  <c r="M509" i="19" s="1"/>
  <c r="B509" i="19" s="1"/>
  <c r="C509" i="19" s="1"/>
  <c r="X509" i="18"/>
  <c r="M509" i="18" s="1"/>
  <c r="B509" i="18" s="1"/>
  <c r="C509" i="18" s="1"/>
  <c r="X509" i="1"/>
  <c r="M509" i="1" s="1"/>
  <c r="B509" i="1" s="1"/>
  <c r="C509" i="1" s="1"/>
  <c r="X498" i="27"/>
  <c r="M498" i="27" s="1"/>
  <c r="B498" i="27" s="1"/>
  <c r="C498" i="27" s="1"/>
  <c r="X498" i="26"/>
  <c r="M498" i="26" s="1"/>
  <c r="B498" i="26" s="1"/>
  <c r="C498" i="26" s="1"/>
  <c r="X498" i="25"/>
  <c r="M498" i="25" s="1"/>
  <c r="B498" i="25" s="1"/>
  <c r="C498" i="25" s="1"/>
  <c r="X498" i="24"/>
  <c r="M498" i="24" s="1"/>
  <c r="B498" i="24" s="1"/>
  <c r="C498" i="24" s="1"/>
  <c r="X498" i="23"/>
  <c r="M498" i="23" s="1"/>
  <c r="B498" i="23" s="1"/>
  <c r="C498" i="23" s="1"/>
  <c r="X498" i="22"/>
  <c r="M498" i="22" s="1"/>
  <c r="B498" i="22" s="1"/>
  <c r="C498" i="22" s="1"/>
  <c r="X498" i="20"/>
  <c r="M498" i="20" s="1"/>
  <c r="B498" i="20" s="1"/>
  <c r="C498" i="20" s="1"/>
  <c r="X498" i="19"/>
  <c r="M498" i="19" s="1"/>
  <c r="B498" i="19" s="1"/>
  <c r="C498" i="19" s="1"/>
  <c r="X498" i="21"/>
  <c r="M498" i="21" s="1"/>
  <c r="B498" i="21" s="1"/>
  <c r="C498" i="21" s="1"/>
  <c r="X498" i="18"/>
  <c r="M498" i="18" s="1"/>
  <c r="B498" i="18" s="1"/>
  <c r="C498" i="18" s="1"/>
  <c r="X498" i="17"/>
  <c r="M498" i="17" s="1"/>
  <c r="B498" i="17" s="1"/>
  <c r="C498" i="17" s="1"/>
  <c r="X498" i="1"/>
  <c r="M498" i="1" s="1"/>
  <c r="B498" i="1" s="1"/>
  <c r="C498" i="1" s="1"/>
  <c r="X514" i="25"/>
  <c r="M514" i="25" s="1"/>
  <c r="B514" i="25" s="1"/>
  <c r="C514" i="25" s="1"/>
  <c r="X514" i="22"/>
  <c r="M514" i="22" s="1"/>
  <c r="B514" i="22" s="1"/>
  <c r="C514" i="22" s="1"/>
  <c r="X514" i="19"/>
  <c r="M514" i="19" s="1"/>
  <c r="B514" i="19" s="1"/>
  <c r="C514" i="19" s="1"/>
  <c r="M512" i="19"/>
  <c r="B512" i="19" s="1"/>
  <c r="C512" i="19" s="1"/>
  <c r="M512" i="20"/>
  <c r="B512" i="20" s="1"/>
  <c r="C512" i="20" s="1"/>
  <c r="M512" i="26"/>
  <c r="B512" i="26" s="1"/>
  <c r="C512" i="26" s="1"/>
  <c r="M512" i="17"/>
  <c r="B512" i="17" s="1"/>
  <c r="C512" i="17" s="1"/>
  <c r="M512" i="21"/>
  <c r="B512" i="21" s="1"/>
  <c r="C512" i="21" s="1"/>
  <c r="M512" i="25"/>
  <c r="B512" i="25" s="1"/>
  <c r="C512" i="25" s="1"/>
  <c r="X518" i="27"/>
  <c r="X518" i="26"/>
  <c r="X518" i="25"/>
  <c r="X518" i="24"/>
  <c r="X518" i="23"/>
  <c r="X518" i="22"/>
  <c r="X518" i="21"/>
  <c r="X518" i="17"/>
  <c r="X518" i="20"/>
  <c r="X518" i="19"/>
  <c r="X518" i="18"/>
  <c r="X518" i="1"/>
  <c r="M512" i="18"/>
  <c r="B512" i="18" s="1"/>
  <c r="C512" i="18" s="1"/>
  <c r="M512" i="23"/>
  <c r="B512" i="23" s="1"/>
  <c r="C512" i="23" s="1"/>
  <c r="M512" i="27"/>
  <c r="B512" i="27" s="1"/>
  <c r="C512" i="27" s="1"/>
  <c r="M512" i="1"/>
  <c r="B512" i="1" s="1"/>
  <c r="C512" i="1" s="1"/>
  <c r="M512" i="22"/>
  <c r="B512" i="22" s="1"/>
  <c r="C512" i="22" s="1"/>
  <c r="M512" i="24"/>
  <c r="B512" i="24" s="1"/>
  <c r="C512" i="24" s="1"/>
  <c r="AO144" i="2"/>
  <c r="X514" i="17" l="1"/>
  <c r="M514" i="17" s="1"/>
  <c r="B514" i="17" s="1"/>
  <c r="C514" i="17" s="1"/>
  <c r="X514" i="23"/>
  <c r="M514" i="23" s="1"/>
  <c r="B514" i="23" s="1"/>
  <c r="C514" i="23" s="1"/>
  <c r="X514" i="27"/>
  <c r="M514" i="27" s="1"/>
  <c r="B514" i="27" s="1"/>
  <c r="C514" i="27" s="1"/>
  <c r="AC525" i="27"/>
  <c r="N525" i="27" s="1"/>
  <c r="AC525" i="26"/>
  <c r="N525" i="26" s="1"/>
  <c r="AC525" i="25"/>
  <c r="N525" i="25" s="1"/>
  <c r="AC525" i="23"/>
  <c r="N525" i="23" s="1"/>
  <c r="AC525" i="24"/>
  <c r="N525" i="24" s="1"/>
  <c r="AC525" i="22"/>
  <c r="N525" i="22" s="1"/>
  <c r="AC525" i="21"/>
  <c r="N525" i="21" s="1"/>
  <c r="AC525" i="18"/>
  <c r="N525" i="18" s="1"/>
  <c r="AC525" i="20"/>
  <c r="N525" i="20" s="1"/>
  <c r="AC525" i="17"/>
  <c r="N525" i="17" s="1"/>
  <c r="AC525" i="19"/>
  <c r="N525" i="19" s="1"/>
  <c r="AC525" i="1"/>
  <c r="N525" i="1" s="1"/>
  <c r="R574" i="2"/>
  <c r="I574" i="2"/>
  <c r="F574" i="2"/>
  <c r="Q574" i="2" s="1"/>
  <c r="G574" i="2"/>
  <c r="L574" i="2"/>
  <c r="K574" i="2"/>
  <c r="N574" i="2"/>
  <c r="O574" i="2" s="1"/>
  <c r="P574" i="2" s="1"/>
  <c r="H574" i="2"/>
  <c r="C575" i="2"/>
  <c r="M574" i="2"/>
  <c r="J574" i="2"/>
  <c r="AC505" i="27"/>
  <c r="N505" i="27" s="1"/>
  <c r="AC505" i="23"/>
  <c r="N505" i="23" s="1"/>
  <c r="AC505" i="25"/>
  <c r="N505" i="25" s="1"/>
  <c r="AC505" i="26"/>
  <c r="N505" i="26" s="1"/>
  <c r="AC505" i="24"/>
  <c r="N505" i="24" s="1"/>
  <c r="AC505" i="22"/>
  <c r="N505" i="22" s="1"/>
  <c r="AC505" i="21"/>
  <c r="N505" i="21" s="1"/>
  <c r="AC505" i="20"/>
  <c r="N505" i="20" s="1"/>
  <c r="AC505" i="19"/>
  <c r="N505" i="19" s="1"/>
  <c r="AC505" i="18"/>
  <c r="N505" i="18" s="1"/>
  <c r="AC505" i="17"/>
  <c r="N505" i="17" s="1"/>
  <c r="AC505" i="1"/>
  <c r="N505" i="1" s="1"/>
  <c r="R554" i="2"/>
  <c r="F554" i="2"/>
  <c r="X145" i="2"/>
  <c r="Q548" i="2"/>
  <c r="G548" i="2"/>
  <c r="H548" i="2" s="1"/>
  <c r="I548" i="2" s="1"/>
  <c r="J548" i="2" s="1"/>
  <c r="K548" i="2" s="1"/>
  <c r="M548" i="2" s="1"/>
  <c r="N548" i="2" s="1"/>
  <c r="O548" i="2" s="1"/>
  <c r="P548" i="2" s="1"/>
  <c r="AC510" i="25"/>
  <c r="N510" i="25" s="1"/>
  <c r="AC510" i="24"/>
  <c r="N510" i="24" s="1"/>
  <c r="AC510" i="22"/>
  <c r="N510" i="22" s="1"/>
  <c r="AC510" i="20"/>
  <c r="N510" i="20" s="1"/>
  <c r="AC510" i="18"/>
  <c r="N510" i="18" s="1"/>
  <c r="AC510" i="26"/>
  <c r="N510" i="26" s="1"/>
  <c r="AC510" i="27"/>
  <c r="N510" i="27" s="1"/>
  <c r="AC510" i="23"/>
  <c r="N510" i="23" s="1"/>
  <c r="AC510" i="19"/>
  <c r="N510" i="19" s="1"/>
  <c r="AC510" i="17"/>
  <c r="N510" i="17" s="1"/>
  <c r="AC510" i="21"/>
  <c r="N510" i="21" s="1"/>
  <c r="AC510" i="1"/>
  <c r="N510" i="1" s="1"/>
  <c r="R559" i="2"/>
  <c r="G559" i="2"/>
  <c r="C560" i="2"/>
  <c r="M559" i="2"/>
  <c r="L559" i="2"/>
  <c r="H559" i="2"/>
  <c r="J559" i="2"/>
  <c r="N559" i="2"/>
  <c r="O559" i="2" s="1"/>
  <c r="P559" i="2" s="1"/>
  <c r="F559" i="2"/>
  <c r="Q559" i="2" s="1"/>
  <c r="K559" i="2"/>
  <c r="I559" i="2"/>
  <c r="X514" i="1"/>
  <c r="M514" i="1" s="1"/>
  <c r="B514" i="1" s="1"/>
  <c r="C514" i="1" s="1"/>
  <c r="X514" i="20"/>
  <c r="M514" i="20" s="1"/>
  <c r="B514" i="20" s="1"/>
  <c r="C514" i="20" s="1"/>
  <c r="X514" i="24"/>
  <c r="M514" i="24" s="1"/>
  <c r="B514" i="24" s="1"/>
  <c r="C514" i="24" s="1"/>
  <c r="AC515" i="26"/>
  <c r="N515" i="26" s="1"/>
  <c r="AC515" i="24"/>
  <c r="N515" i="24" s="1"/>
  <c r="AC515" i="27"/>
  <c r="N515" i="27" s="1"/>
  <c r="AC515" i="25"/>
  <c r="N515" i="25" s="1"/>
  <c r="AC515" i="23"/>
  <c r="N515" i="23" s="1"/>
  <c r="AC515" i="21"/>
  <c r="N515" i="21" s="1"/>
  <c r="AC515" i="22"/>
  <c r="N515" i="22" s="1"/>
  <c r="AC515" i="18"/>
  <c r="N515" i="18" s="1"/>
  <c r="AC515" i="20"/>
  <c r="N515" i="20" s="1"/>
  <c r="AC515" i="19"/>
  <c r="N515" i="19" s="1"/>
  <c r="AC515" i="17"/>
  <c r="N515" i="17" s="1"/>
  <c r="AC515" i="1"/>
  <c r="N515" i="1" s="1"/>
  <c r="R564" i="2"/>
  <c r="C565" i="2"/>
  <c r="H564" i="2"/>
  <c r="J564" i="2"/>
  <c r="L564" i="2"/>
  <c r="M564" i="2"/>
  <c r="N564" i="2"/>
  <c r="O564" i="2" s="1"/>
  <c r="P564" i="2" s="1"/>
  <c r="K564" i="2"/>
  <c r="G564" i="2"/>
  <c r="I564" i="2"/>
  <c r="F564" i="2"/>
  <c r="Q564" i="2" s="1"/>
  <c r="D548" i="2"/>
  <c r="AT139" i="2" s="1"/>
  <c r="Y138" i="2"/>
  <c r="X493" i="25"/>
  <c r="M493" i="25" s="1"/>
  <c r="B493" i="25" s="1"/>
  <c r="C493" i="25" s="1"/>
  <c r="X493" i="20"/>
  <c r="M493" i="20" s="1"/>
  <c r="B493" i="20" s="1"/>
  <c r="C493" i="20" s="1"/>
  <c r="X493" i="18"/>
  <c r="M493" i="18" s="1"/>
  <c r="B493" i="18" s="1"/>
  <c r="C493" i="18" s="1"/>
  <c r="E494" i="17"/>
  <c r="F494" i="25"/>
  <c r="K494" i="25" s="1"/>
  <c r="E494" i="24"/>
  <c r="F494" i="17"/>
  <c r="K494" i="17" s="1"/>
  <c r="F494" i="26"/>
  <c r="K494" i="26" s="1"/>
  <c r="F494" i="24"/>
  <c r="K494" i="24" s="1"/>
  <c r="X493" i="24"/>
  <c r="M493" i="24" s="1"/>
  <c r="B493" i="24" s="1"/>
  <c r="C493" i="24" s="1"/>
  <c r="X493" i="23"/>
  <c r="M493" i="23" s="1"/>
  <c r="B493" i="23" s="1"/>
  <c r="C493" i="23" s="1"/>
  <c r="X493" i="1"/>
  <c r="M493" i="1" s="1"/>
  <c r="B493" i="1" s="1"/>
  <c r="C493" i="1" s="1"/>
  <c r="F494" i="27"/>
  <c r="K494" i="27" s="1"/>
  <c r="F494" i="20"/>
  <c r="K494" i="20" s="1"/>
  <c r="E494" i="22"/>
  <c r="E494" i="27"/>
  <c r="E494" i="1"/>
  <c r="E494" i="19"/>
  <c r="AP138" i="2"/>
  <c r="X493" i="26"/>
  <c r="M493" i="26" s="1"/>
  <c r="B493" i="26" s="1"/>
  <c r="C493" i="26" s="1"/>
  <c r="X493" i="21"/>
  <c r="M493" i="21" s="1"/>
  <c r="B493" i="21" s="1"/>
  <c r="C493" i="21" s="1"/>
  <c r="X493" i="19"/>
  <c r="M493" i="19" s="1"/>
  <c r="B493" i="19" s="1"/>
  <c r="C493" i="19" s="1"/>
  <c r="E494" i="20"/>
  <c r="E494" i="18"/>
  <c r="F494" i="21"/>
  <c r="K494" i="21" s="1"/>
  <c r="E494" i="25"/>
  <c r="F494" i="18"/>
  <c r="K494" i="18" s="1"/>
  <c r="E494" i="23"/>
  <c r="AU137" i="2"/>
  <c r="AC138" i="2"/>
  <c r="AS138" i="2"/>
  <c r="X493" i="27"/>
  <c r="M493" i="27" s="1"/>
  <c r="B493" i="27" s="1"/>
  <c r="C493" i="27" s="1"/>
  <c r="X493" i="22"/>
  <c r="M493" i="22" s="1"/>
  <c r="B493" i="22" s="1"/>
  <c r="C493" i="22" s="1"/>
  <c r="X493" i="17"/>
  <c r="M493" i="17" s="1"/>
  <c r="B493" i="17" s="1"/>
  <c r="C493" i="17" s="1"/>
  <c r="E494" i="26"/>
  <c r="F494" i="19"/>
  <c r="K494" i="19" s="1"/>
  <c r="F494" i="23"/>
  <c r="K494" i="23" s="1"/>
  <c r="F494" i="1"/>
  <c r="K494" i="1" s="1"/>
  <c r="E494" i="21"/>
  <c r="F494" i="22"/>
  <c r="K494" i="22" s="1"/>
  <c r="D565" i="2"/>
  <c r="AT138" i="2"/>
  <c r="AS139" i="2"/>
  <c r="D575" i="2"/>
  <c r="X514" i="18"/>
  <c r="M514" i="18" s="1"/>
  <c r="B514" i="18" s="1"/>
  <c r="C514" i="18" s="1"/>
  <c r="X514" i="21"/>
  <c r="M514" i="21" s="1"/>
  <c r="B514" i="21" s="1"/>
  <c r="C514" i="21" s="1"/>
  <c r="X514" i="26"/>
  <c r="M514" i="26" s="1"/>
  <c r="B514" i="26" s="1"/>
  <c r="C514" i="26" s="1"/>
  <c r="D570" i="2"/>
  <c r="AC520" i="25"/>
  <c r="N520" i="25" s="1"/>
  <c r="AC520" i="21"/>
  <c r="N520" i="21" s="1"/>
  <c r="AC520" i="19"/>
  <c r="N520" i="19" s="1"/>
  <c r="AC520" i="17"/>
  <c r="N520" i="17" s="1"/>
  <c r="AC520" i="27"/>
  <c r="N520" i="27" s="1"/>
  <c r="AC520" i="26"/>
  <c r="N520" i="26" s="1"/>
  <c r="AC520" i="24"/>
  <c r="N520" i="24" s="1"/>
  <c r="AC520" i="22"/>
  <c r="N520" i="22" s="1"/>
  <c r="AC520" i="23"/>
  <c r="N520" i="23" s="1"/>
  <c r="AC520" i="18"/>
  <c r="N520" i="18" s="1"/>
  <c r="AC520" i="20"/>
  <c r="N520" i="20" s="1"/>
  <c r="AC520" i="1"/>
  <c r="N520" i="1" s="1"/>
  <c r="R569" i="2"/>
  <c r="N569" i="2"/>
  <c r="O569" i="2" s="1"/>
  <c r="P569" i="2" s="1"/>
  <c r="H569" i="2"/>
  <c r="K569" i="2"/>
  <c r="J569" i="2"/>
  <c r="L569" i="2"/>
  <c r="C570" i="2"/>
  <c r="M569" i="2"/>
  <c r="G569" i="2"/>
  <c r="F569" i="2"/>
  <c r="Q569" i="2" s="1"/>
  <c r="I569" i="2"/>
  <c r="AC530" i="26"/>
  <c r="N530" i="26" s="1"/>
  <c r="AC530" i="25"/>
  <c r="N530" i="25" s="1"/>
  <c r="AC530" i="22"/>
  <c r="N530" i="22" s="1"/>
  <c r="AC530" i="20"/>
  <c r="N530" i="20" s="1"/>
  <c r="AC530" i="18"/>
  <c r="N530" i="18" s="1"/>
  <c r="AC530" i="24"/>
  <c r="N530" i="24" s="1"/>
  <c r="AC530" i="27"/>
  <c r="N530" i="27" s="1"/>
  <c r="AC530" i="23"/>
  <c r="N530" i="23" s="1"/>
  <c r="AC530" i="21"/>
  <c r="N530" i="21" s="1"/>
  <c r="AC530" i="19"/>
  <c r="N530" i="19" s="1"/>
  <c r="AC530" i="17"/>
  <c r="N530" i="17" s="1"/>
  <c r="AC530" i="1"/>
  <c r="N530" i="1" s="1"/>
  <c r="C585" i="2"/>
  <c r="R579" i="2"/>
  <c r="N579" i="2"/>
  <c r="O579" i="2" s="1"/>
  <c r="P579" i="2" s="1"/>
  <c r="I579" i="2"/>
  <c r="K579" i="2"/>
  <c r="J579" i="2"/>
  <c r="H579" i="2"/>
  <c r="C580" i="2"/>
  <c r="M579" i="2"/>
  <c r="G579" i="2"/>
  <c r="F579" i="2"/>
  <c r="Q579" i="2" s="1"/>
  <c r="L579" i="2"/>
  <c r="Y139" i="2"/>
  <c r="D579" i="2"/>
  <c r="D585" i="2" s="1"/>
  <c r="X504" i="27"/>
  <c r="M504" i="27" s="1"/>
  <c r="B504" i="27" s="1"/>
  <c r="C504" i="27" s="1"/>
  <c r="X504" i="26"/>
  <c r="M504" i="26" s="1"/>
  <c r="B504" i="26" s="1"/>
  <c r="C504" i="26" s="1"/>
  <c r="X504" i="24"/>
  <c r="M504" i="24" s="1"/>
  <c r="B504" i="24" s="1"/>
  <c r="C504" i="24" s="1"/>
  <c r="X504" i="25"/>
  <c r="M504" i="25" s="1"/>
  <c r="B504" i="25" s="1"/>
  <c r="C504" i="25" s="1"/>
  <c r="X504" i="23"/>
  <c r="M504" i="23" s="1"/>
  <c r="B504" i="23" s="1"/>
  <c r="C504" i="23" s="1"/>
  <c r="X504" i="20"/>
  <c r="M504" i="20" s="1"/>
  <c r="B504" i="20" s="1"/>
  <c r="C504" i="20" s="1"/>
  <c r="X504" i="19"/>
  <c r="M504" i="19" s="1"/>
  <c r="B504" i="19" s="1"/>
  <c r="C504" i="19" s="1"/>
  <c r="X504" i="22"/>
  <c r="M504" i="22" s="1"/>
  <c r="B504" i="22" s="1"/>
  <c r="C504" i="22" s="1"/>
  <c r="X504" i="21"/>
  <c r="M504" i="21" s="1"/>
  <c r="B504" i="21" s="1"/>
  <c r="C504" i="21" s="1"/>
  <c r="X504" i="18"/>
  <c r="M504" i="18" s="1"/>
  <c r="B504" i="18" s="1"/>
  <c r="C504" i="18" s="1"/>
  <c r="X504" i="17"/>
  <c r="M504" i="17" s="1"/>
  <c r="B504" i="17" s="1"/>
  <c r="C504" i="17" s="1"/>
  <c r="X504" i="1"/>
  <c r="M504" i="1" s="1"/>
  <c r="B504" i="1" s="1"/>
  <c r="C504" i="1" s="1"/>
  <c r="X515" i="27"/>
  <c r="M515" i="27" s="1"/>
  <c r="B515" i="27" s="1"/>
  <c r="C515" i="27" s="1"/>
  <c r="X515" i="26"/>
  <c r="M515" i="26" s="1"/>
  <c r="B515" i="26" s="1"/>
  <c r="C515" i="26" s="1"/>
  <c r="X515" i="25"/>
  <c r="M515" i="25" s="1"/>
  <c r="B515" i="25" s="1"/>
  <c r="C515" i="25" s="1"/>
  <c r="X515" i="24"/>
  <c r="M515" i="24" s="1"/>
  <c r="B515" i="24" s="1"/>
  <c r="C515" i="24" s="1"/>
  <c r="X515" i="23"/>
  <c r="M515" i="23" s="1"/>
  <c r="B515" i="23" s="1"/>
  <c r="C515" i="23" s="1"/>
  <c r="X515" i="21"/>
  <c r="M515" i="21" s="1"/>
  <c r="B515" i="21" s="1"/>
  <c r="C515" i="21" s="1"/>
  <c r="X515" i="22"/>
  <c r="M515" i="22" s="1"/>
  <c r="B515" i="22" s="1"/>
  <c r="C515" i="22" s="1"/>
  <c r="X515" i="20"/>
  <c r="M515" i="20" s="1"/>
  <c r="B515" i="20" s="1"/>
  <c r="C515" i="20" s="1"/>
  <c r="X515" i="17"/>
  <c r="M515" i="17" s="1"/>
  <c r="B515" i="17" s="1"/>
  <c r="C515" i="17" s="1"/>
  <c r="X515" i="19"/>
  <c r="M515" i="19" s="1"/>
  <c r="B515" i="19" s="1"/>
  <c r="C515" i="19" s="1"/>
  <c r="X515" i="18"/>
  <c r="M515" i="18" s="1"/>
  <c r="B515" i="18" s="1"/>
  <c r="C515" i="18" s="1"/>
  <c r="X515" i="1"/>
  <c r="M515" i="1" s="1"/>
  <c r="B515" i="1" s="1"/>
  <c r="C515" i="1" s="1"/>
  <c r="X520" i="26"/>
  <c r="M520" i="26" s="1"/>
  <c r="B520" i="26" s="1"/>
  <c r="C520" i="26" s="1"/>
  <c r="X520" i="27"/>
  <c r="M520" i="27" s="1"/>
  <c r="B520" i="27" s="1"/>
  <c r="C520" i="27" s="1"/>
  <c r="X520" i="25"/>
  <c r="M520" i="25" s="1"/>
  <c r="B520" i="25" s="1"/>
  <c r="C520" i="25" s="1"/>
  <c r="X520" i="24"/>
  <c r="M520" i="24" s="1"/>
  <c r="B520" i="24" s="1"/>
  <c r="C520" i="24" s="1"/>
  <c r="X520" i="22"/>
  <c r="M520" i="22" s="1"/>
  <c r="B520" i="22" s="1"/>
  <c r="C520" i="22" s="1"/>
  <c r="X520" i="19"/>
  <c r="M520" i="19" s="1"/>
  <c r="B520" i="19" s="1"/>
  <c r="C520" i="19" s="1"/>
  <c r="X520" i="20"/>
  <c r="M520" i="20" s="1"/>
  <c r="B520" i="20" s="1"/>
  <c r="C520" i="20" s="1"/>
  <c r="X520" i="23"/>
  <c r="M520" i="23" s="1"/>
  <c r="B520" i="23" s="1"/>
  <c r="C520" i="23" s="1"/>
  <c r="X520" i="18"/>
  <c r="M520" i="18" s="1"/>
  <c r="B520" i="18" s="1"/>
  <c r="C520" i="18" s="1"/>
  <c r="X520" i="21"/>
  <c r="M520" i="21" s="1"/>
  <c r="B520" i="21" s="1"/>
  <c r="C520" i="21" s="1"/>
  <c r="X520" i="17"/>
  <c r="M520" i="17" s="1"/>
  <c r="B520" i="17" s="1"/>
  <c r="C520" i="17" s="1"/>
  <c r="X520" i="1"/>
  <c r="M520" i="1" s="1"/>
  <c r="B520" i="1" s="1"/>
  <c r="C520" i="1" s="1"/>
  <c r="X519" i="26"/>
  <c r="M519" i="26" s="1"/>
  <c r="B519" i="26" s="1"/>
  <c r="C519" i="26" s="1"/>
  <c r="X519" i="27"/>
  <c r="M519" i="27" s="1"/>
  <c r="B519" i="27" s="1"/>
  <c r="C519" i="27" s="1"/>
  <c r="X519" i="25"/>
  <c r="M519" i="25" s="1"/>
  <c r="B519" i="25" s="1"/>
  <c r="C519" i="25" s="1"/>
  <c r="X519" i="24"/>
  <c r="M519" i="24" s="1"/>
  <c r="B519" i="24" s="1"/>
  <c r="C519" i="24" s="1"/>
  <c r="X519" i="22"/>
  <c r="M519" i="22" s="1"/>
  <c r="B519" i="22" s="1"/>
  <c r="C519" i="22" s="1"/>
  <c r="X519" i="19"/>
  <c r="M519" i="19" s="1"/>
  <c r="B519" i="19" s="1"/>
  <c r="C519" i="19" s="1"/>
  <c r="X519" i="20"/>
  <c r="M519" i="20" s="1"/>
  <c r="B519" i="20" s="1"/>
  <c r="C519" i="20" s="1"/>
  <c r="X519" i="23"/>
  <c r="M519" i="23" s="1"/>
  <c r="B519" i="23" s="1"/>
  <c r="C519" i="23" s="1"/>
  <c r="X519" i="18"/>
  <c r="M519" i="18" s="1"/>
  <c r="B519" i="18" s="1"/>
  <c r="C519" i="18" s="1"/>
  <c r="X519" i="21"/>
  <c r="M519" i="21" s="1"/>
  <c r="B519" i="21" s="1"/>
  <c r="C519" i="21" s="1"/>
  <c r="X519" i="17"/>
  <c r="M519" i="17" s="1"/>
  <c r="B519" i="17" s="1"/>
  <c r="C519" i="17" s="1"/>
  <c r="X519" i="1"/>
  <c r="M519" i="1" s="1"/>
  <c r="B519" i="1" s="1"/>
  <c r="C519" i="1" s="1"/>
  <c r="M518" i="19"/>
  <c r="B518" i="19" s="1"/>
  <c r="C518" i="19" s="1"/>
  <c r="M518" i="22"/>
  <c r="B518" i="22" s="1"/>
  <c r="C518" i="22" s="1"/>
  <c r="M518" i="26"/>
  <c r="B518" i="26" s="1"/>
  <c r="C518" i="26" s="1"/>
  <c r="X524" i="27"/>
  <c r="X524" i="25"/>
  <c r="X524" i="26"/>
  <c r="X524" i="23"/>
  <c r="X524" i="22"/>
  <c r="X524" i="21"/>
  <c r="X524" i="20"/>
  <c r="X524" i="18"/>
  <c r="X524" i="24"/>
  <c r="X524" i="19"/>
  <c r="X524" i="17"/>
  <c r="X524" i="1"/>
  <c r="M518" i="20"/>
  <c r="B518" i="20" s="1"/>
  <c r="C518" i="20" s="1"/>
  <c r="M518" i="23"/>
  <c r="B518" i="23" s="1"/>
  <c r="C518" i="23" s="1"/>
  <c r="M518" i="27"/>
  <c r="B518" i="27" s="1"/>
  <c r="C518" i="27" s="1"/>
  <c r="M518" i="1"/>
  <c r="B518" i="1" s="1"/>
  <c r="C518" i="1" s="1"/>
  <c r="M518" i="17"/>
  <c r="B518" i="17" s="1"/>
  <c r="C518" i="17" s="1"/>
  <c r="M518" i="24"/>
  <c r="B518" i="24" s="1"/>
  <c r="C518" i="24" s="1"/>
  <c r="M518" i="18"/>
  <c r="B518" i="18" s="1"/>
  <c r="C518" i="18" s="1"/>
  <c r="M518" i="21"/>
  <c r="B518" i="21" s="1"/>
  <c r="C518" i="21" s="1"/>
  <c r="M518" i="25"/>
  <c r="B518" i="25" s="1"/>
  <c r="C518" i="25" s="1"/>
  <c r="AO145" i="2"/>
  <c r="AC531" i="26" l="1"/>
  <c r="N531" i="26" s="1"/>
  <c r="AC531" i="24"/>
  <c r="N531" i="24" s="1"/>
  <c r="AC531" i="27"/>
  <c r="N531" i="27" s="1"/>
  <c r="AC531" i="25"/>
  <c r="N531" i="25" s="1"/>
  <c r="AC531" i="23"/>
  <c r="N531" i="23" s="1"/>
  <c r="AC531" i="22"/>
  <c r="N531" i="22" s="1"/>
  <c r="AC531" i="21"/>
  <c r="N531" i="21" s="1"/>
  <c r="AC531" i="18"/>
  <c r="N531" i="18" s="1"/>
  <c r="AC531" i="20"/>
  <c r="N531" i="20" s="1"/>
  <c r="AC531" i="19"/>
  <c r="N531" i="19" s="1"/>
  <c r="AC531" i="17"/>
  <c r="N531" i="17" s="1"/>
  <c r="AC531" i="1"/>
  <c r="N531" i="1" s="1"/>
  <c r="R580" i="2"/>
  <c r="M580" i="2"/>
  <c r="K580" i="2"/>
  <c r="C581" i="2"/>
  <c r="L580" i="2"/>
  <c r="F580" i="2"/>
  <c r="Q580" i="2" s="1"/>
  <c r="I580" i="2"/>
  <c r="G580" i="2"/>
  <c r="N580" i="2"/>
  <c r="O580" i="2" s="1"/>
  <c r="P580" i="2" s="1"/>
  <c r="J580" i="2"/>
  <c r="H580" i="2"/>
  <c r="AC521" i="27"/>
  <c r="N521" i="27" s="1"/>
  <c r="AC521" i="23"/>
  <c r="N521" i="23" s="1"/>
  <c r="AC521" i="26"/>
  <c r="N521" i="26" s="1"/>
  <c r="AC521" i="22"/>
  <c r="N521" i="22" s="1"/>
  <c r="AC521" i="25"/>
  <c r="N521" i="25" s="1"/>
  <c r="AC521" i="21"/>
  <c r="N521" i="21" s="1"/>
  <c r="AC521" i="20"/>
  <c r="N521" i="20" s="1"/>
  <c r="AC521" i="19"/>
  <c r="N521" i="19" s="1"/>
  <c r="AC521" i="17"/>
  <c r="N521" i="17" s="1"/>
  <c r="AC521" i="24"/>
  <c r="N521" i="24" s="1"/>
  <c r="AC521" i="18"/>
  <c r="N521" i="18" s="1"/>
  <c r="R570" i="2"/>
  <c r="AC521" i="1"/>
  <c r="N521" i="1" s="1"/>
  <c r="L570" i="2"/>
  <c r="N570" i="2"/>
  <c r="O570" i="2" s="1"/>
  <c r="P570" i="2" s="1"/>
  <c r="G570" i="2"/>
  <c r="C571" i="2"/>
  <c r="J570" i="2"/>
  <c r="H570" i="2"/>
  <c r="F570" i="2"/>
  <c r="Q570" i="2" s="1"/>
  <c r="M570" i="2"/>
  <c r="K570" i="2"/>
  <c r="I570" i="2"/>
  <c r="F560" i="2"/>
  <c r="AC511" i="26"/>
  <c r="N511" i="26" s="1"/>
  <c r="AC511" i="24"/>
  <c r="N511" i="24" s="1"/>
  <c r="AC511" i="27"/>
  <c r="N511" i="27" s="1"/>
  <c r="AC511" i="25"/>
  <c r="N511" i="25" s="1"/>
  <c r="AC511" i="23"/>
  <c r="N511" i="23" s="1"/>
  <c r="AC511" i="22"/>
  <c r="N511" i="22" s="1"/>
  <c r="AC511" i="21"/>
  <c r="N511" i="21" s="1"/>
  <c r="AC511" i="20"/>
  <c r="N511" i="20" s="1"/>
  <c r="AC511" i="19"/>
  <c r="N511" i="19" s="1"/>
  <c r="AC511" i="17"/>
  <c r="N511" i="17" s="1"/>
  <c r="AC511" i="18"/>
  <c r="N511" i="18" s="1"/>
  <c r="AC511" i="1"/>
  <c r="N511" i="1" s="1"/>
  <c r="R560" i="2"/>
  <c r="AC516" i="25"/>
  <c r="N516" i="25" s="1"/>
  <c r="AC516" i="27"/>
  <c r="N516" i="27" s="1"/>
  <c r="AC516" i="26"/>
  <c r="N516" i="26" s="1"/>
  <c r="AC516" i="24"/>
  <c r="N516" i="24" s="1"/>
  <c r="AC516" i="23"/>
  <c r="N516" i="23" s="1"/>
  <c r="AC516" i="21"/>
  <c r="N516" i="21" s="1"/>
  <c r="AC516" i="19"/>
  <c r="N516" i="19" s="1"/>
  <c r="AC516" i="17"/>
  <c r="N516" i="17" s="1"/>
  <c r="AC516" i="22"/>
  <c r="N516" i="22" s="1"/>
  <c r="AC516" i="20"/>
  <c r="N516" i="20" s="1"/>
  <c r="AC516" i="18"/>
  <c r="N516" i="18" s="1"/>
  <c r="AC516" i="1"/>
  <c r="N516" i="1" s="1"/>
  <c r="R565" i="2"/>
  <c r="K565" i="2"/>
  <c r="F565" i="2"/>
  <c r="Q565" i="2" s="1"/>
  <c r="M565" i="2"/>
  <c r="G565" i="2"/>
  <c r="L565" i="2"/>
  <c r="I565" i="2"/>
  <c r="N565" i="2"/>
  <c r="O565" i="2" s="1"/>
  <c r="P565" i="2" s="1"/>
  <c r="C566" i="2"/>
  <c r="H565" i="2"/>
  <c r="J565" i="2"/>
  <c r="AA139" i="2"/>
  <c r="D571" i="2"/>
  <c r="X146" i="2"/>
  <c r="G554" i="2"/>
  <c r="H554" i="2" s="1"/>
  <c r="I554" i="2" s="1"/>
  <c r="J554" i="2" s="1"/>
  <c r="K554" i="2" s="1"/>
  <c r="M554" i="2" s="1"/>
  <c r="N554" i="2" s="1"/>
  <c r="O554" i="2" s="1"/>
  <c r="P554" i="2" s="1"/>
  <c r="Q554" i="2"/>
  <c r="AC526" i="24"/>
  <c r="N526" i="24" s="1"/>
  <c r="AC526" i="22"/>
  <c r="N526" i="22" s="1"/>
  <c r="AC526" i="20"/>
  <c r="N526" i="20" s="1"/>
  <c r="AC526" i="18"/>
  <c r="N526" i="18" s="1"/>
  <c r="AC526" i="26"/>
  <c r="N526" i="26" s="1"/>
  <c r="AC526" i="27"/>
  <c r="N526" i="27" s="1"/>
  <c r="AC526" i="25"/>
  <c r="N526" i="25" s="1"/>
  <c r="AC526" i="23"/>
  <c r="N526" i="23" s="1"/>
  <c r="AC526" i="19"/>
  <c r="N526" i="19" s="1"/>
  <c r="AC526" i="21"/>
  <c r="N526" i="21" s="1"/>
  <c r="AC526" i="17"/>
  <c r="N526" i="17" s="1"/>
  <c r="R575" i="2"/>
  <c r="AC526" i="1"/>
  <c r="N526" i="1" s="1"/>
  <c r="K575" i="2"/>
  <c r="J575" i="2"/>
  <c r="L575" i="2"/>
  <c r="C576" i="2"/>
  <c r="H575" i="2"/>
  <c r="M575" i="2"/>
  <c r="G575" i="2"/>
  <c r="F575" i="2"/>
  <c r="Q575" i="2" s="1"/>
  <c r="I575" i="2"/>
  <c r="N575" i="2"/>
  <c r="O575" i="2" s="1"/>
  <c r="P575" i="2" s="1"/>
  <c r="K585" i="2"/>
  <c r="AC536" i="25"/>
  <c r="N536" i="25" s="1"/>
  <c r="AC536" i="27"/>
  <c r="N536" i="27" s="1"/>
  <c r="AC536" i="26"/>
  <c r="N536" i="26" s="1"/>
  <c r="AC536" i="21"/>
  <c r="N536" i="21" s="1"/>
  <c r="AC536" i="19"/>
  <c r="N536" i="19" s="1"/>
  <c r="AC536" i="17"/>
  <c r="N536" i="17" s="1"/>
  <c r="AC536" i="24"/>
  <c r="N536" i="24" s="1"/>
  <c r="AC536" i="23"/>
  <c r="N536" i="23" s="1"/>
  <c r="AC536" i="22"/>
  <c r="N536" i="22" s="1"/>
  <c r="AC536" i="18"/>
  <c r="N536" i="18" s="1"/>
  <c r="AC536" i="20"/>
  <c r="N536" i="20" s="1"/>
  <c r="R585" i="2"/>
  <c r="AC536" i="1"/>
  <c r="N536" i="1" s="1"/>
  <c r="J585" i="2"/>
  <c r="C586" i="2"/>
  <c r="I585" i="2"/>
  <c r="N585" i="2"/>
  <c r="O585" i="2" s="1"/>
  <c r="P585" i="2" s="1"/>
  <c r="F585" i="2"/>
  <c r="Q585" i="2" s="1"/>
  <c r="M585" i="2"/>
  <c r="G585" i="2"/>
  <c r="L585" i="2"/>
  <c r="C591" i="2"/>
  <c r="H585" i="2"/>
  <c r="D576" i="2"/>
  <c r="D581" i="2"/>
  <c r="D554" i="2"/>
  <c r="AC140" i="2"/>
  <c r="Z140" i="2"/>
  <c r="AD138" i="2"/>
  <c r="X499" i="26"/>
  <c r="M499" i="26" s="1"/>
  <c r="B499" i="26" s="1"/>
  <c r="C499" i="26" s="1"/>
  <c r="X499" i="22"/>
  <c r="M499" i="22" s="1"/>
  <c r="B499" i="22" s="1"/>
  <c r="C499" i="22" s="1"/>
  <c r="X499" i="18"/>
  <c r="M499" i="18" s="1"/>
  <c r="B499" i="18" s="1"/>
  <c r="C499" i="18" s="1"/>
  <c r="F500" i="21"/>
  <c r="K500" i="21" s="1"/>
  <c r="F500" i="19"/>
  <c r="K500" i="19" s="1"/>
  <c r="F500" i="1"/>
  <c r="K500" i="1" s="1"/>
  <c r="F500" i="22"/>
  <c r="K500" i="22" s="1"/>
  <c r="E500" i="20"/>
  <c r="E500" i="18"/>
  <c r="X499" i="20"/>
  <c r="M499" i="20" s="1"/>
  <c r="B499" i="20" s="1"/>
  <c r="C499" i="20" s="1"/>
  <c r="F500" i="20"/>
  <c r="K500" i="20" s="1"/>
  <c r="AB139" i="2"/>
  <c r="AR140" i="2"/>
  <c r="AR139" i="2"/>
  <c r="X499" i="25"/>
  <c r="M499" i="25" s="1"/>
  <c r="B499" i="25" s="1"/>
  <c r="C499" i="25" s="1"/>
  <c r="X499" i="17"/>
  <c r="M499" i="17" s="1"/>
  <c r="B499" i="17" s="1"/>
  <c r="C499" i="17" s="1"/>
  <c r="E500" i="17"/>
  <c r="E500" i="23"/>
  <c r="AU138" i="2"/>
  <c r="AP139" i="2"/>
  <c r="AU139" i="2"/>
  <c r="X499" i="24"/>
  <c r="M499" i="24" s="1"/>
  <c r="B499" i="24" s="1"/>
  <c r="C499" i="24" s="1"/>
  <c r="X499" i="19"/>
  <c r="M499" i="19" s="1"/>
  <c r="B499" i="19" s="1"/>
  <c r="C499" i="19" s="1"/>
  <c r="X499" i="1"/>
  <c r="M499" i="1" s="1"/>
  <c r="B499" i="1" s="1"/>
  <c r="C499" i="1" s="1"/>
  <c r="E500" i="22"/>
  <c r="F500" i="25"/>
  <c r="K500" i="25" s="1"/>
  <c r="F500" i="24"/>
  <c r="K500" i="24" s="1"/>
  <c r="E500" i="1"/>
  <c r="F500" i="17"/>
  <c r="K500" i="17" s="1"/>
  <c r="F500" i="23"/>
  <c r="K500" i="23" s="1"/>
  <c r="E500" i="25"/>
  <c r="F500" i="27"/>
  <c r="K500" i="27" s="1"/>
  <c r="AC139" i="2"/>
  <c r="AQ139" i="2"/>
  <c r="Z139" i="2"/>
  <c r="Y140" i="2"/>
  <c r="AQ140" i="2"/>
  <c r="X499" i="27"/>
  <c r="M499" i="27" s="1"/>
  <c r="B499" i="27" s="1"/>
  <c r="C499" i="27" s="1"/>
  <c r="X499" i="23"/>
  <c r="M499" i="23" s="1"/>
  <c r="B499" i="23" s="1"/>
  <c r="C499" i="23" s="1"/>
  <c r="X499" i="21"/>
  <c r="M499" i="21" s="1"/>
  <c r="B499" i="21" s="1"/>
  <c r="C499" i="21" s="1"/>
  <c r="E500" i="19"/>
  <c r="F500" i="18"/>
  <c r="K500" i="18" s="1"/>
  <c r="E500" i="27"/>
  <c r="E500" i="26"/>
  <c r="E500" i="24"/>
  <c r="F500" i="26"/>
  <c r="K500" i="26" s="1"/>
  <c r="E500" i="21"/>
  <c r="D580" i="2"/>
  <c r="D586" i="2" s="1"/>
  <c r="AS140" i="2"/>
  <c r="X526" i="27"/>
  <c r="M526" i="27" s="1"/>
  <c r="B526" i="27" s="1"/>
  <c r="C526" i="27" s="1"/>
  <c r="X526" i="26"/>
  <c r="M526" i="26" s="1"/>
  <c r="B526" i="26" s="1"/>
  <c r="C526" i="26" s="1"/>
  <c r="X526" i="23"/>
  <c r="M526" i="23" s="1"/>
  <c r="B526" i="23" s="1"/>
  <c r="C526" i="23" s="1"/>
  <c r="X526" i="25"/>
  <c r="M526" i="25" s="1"/>
  <c r="B526" i="25" s="1"/>
  <c r="C526" i="25" s="1"/>
  <c r="X526" i="24"/>
  <c r="M526" i="24" s="1"/>
  <c r="B526" i="24" s="1"/>
  <c r="C526" i="24" s="1"/>
  <c r="X526" i="21"/>
  <c r="M526" i="21" s="1"/>
  <c r="B526" i="21" s="1"/>
  <c r="C526" i="21" s="1"/>
  <c r="X526" i="22"/>
  <c r="M526" i="22" s="1"/>
  <c r="B526" i="22" s="1"/>
  <c r="C526" i="22" s="1"/>
  <c r="X526" i="19"/>
  <c r="M526" i="19" s="1"/>
  <c r="B526" i="19" s="1"/>
  <c r="C526" i="19" s="1"/>
  <c r="X526" i="20"/>
  <c r="M526" i="20" s="1"/>
  <c r="B526" i="20" s="1"/>
  <c r="C526" i="20" s="1"/>
  <c r="X526" i="18"/>
  <c r="M526" i="18" s="1"/>
  <c r="B526" i="18" s="1"/>
  <c r="C526" i="18" s="1"/>
  <c r="X526" i="17"/>
  <c r="M526" i="17" s="1"/>
  <c r="B526" i="17" s="1"/>
  <c r="C526" i="17" s="1"/>
  <c r="X526" i="1"/>
  <c r="M526" i="1" s="1"/>
  <c r="B526" i="1" s="1"/>
  <c r="C526" i="1" s="1"/>
  <c r="X521" i="26"/>
  <c r="M521" i="26" s="1"/>
  <c r="B521" i="26" s="1"/>
  <c r="C521" i="26" s="1"/>
  <c r="X521" i="27"/>
  <c r="M521" i="27" s="1"/>
  <c r="B521" i="27" s="1"/>
  <c r="C521" i="27" s="1"/>
  <c r="X521" i="25"/>
  <c r="M521" i="25" s="1"/>
  <c r="B521" i="25" s="1"/>
  <c r="C521" i="25" s="1"/>
  <c r="X521" i="24"/>
  <c r="M521" i="24" s="1"/>
  <c r="B521" i="24" s="1"/>
  <c r="C521" i="24" s="1"/>
  <c r="X521" i="22"/>
  <c r="M521" i="22" s="1"/>
  <c r="B521" i="22" s="1"/>
  <c r="C521" i="22" s="1"/>
  <c r="X521" i="19"/>
  <c r="M521" i="19" s="1"/>
  <c r="B521" i="19" s="1"/>
  <c r="C521" i="19" s="1"/>
  <c r="X521" i="20"/>
  <c r="M521" i="20" s="1"/>
  <c r="B521" i="20" s="1"/>
  <c r="C521" i="20" s="1"/>
  <c r="X521" i="23"/>
  <c r="M521" i="23" s="1"/>
  <c r="B521" i="23" s="1"/>
  <c r="C521" i="23" s="1"/>
  <c r="X521" i="18"/>
  <c r="M521" i="18" s="1"/>
  <c r="B521" i="18" s="1"/>
  <c r="C521" i="18" s="1"/>
  <c r="X521" i="21"/>
  <c r="M521" i="21" s="1"/>
  <c r="B521" i="21" s="1"/>
  <c r="C521" i="21" s="1"/>
  <c r="X521" i="17"/>
  <c r="M521" i="17" s="1"/>
  <c r="B521" i="17" s="1"/>
  <c r="C521" i="17" s="1"/>
  <c r="X521" i="1"/>
  <c r="M521" i="1" s="1"/>
  <c r="B521" i="1" s="1"/>
  <c r="C521" i="1" s="1"/>
  <c r="X525" i="27"/>
  <c r="M525" i="27" s="1"/>
  <c r="B525" i="27" s="1"/>
  <c r="C525" i="27" s="1"/>
  <c r="X525" i="26"/>
  <c r="M525" i="26" s="1"/>
  <c r="B525" i="26" s="1"/>
  <c r="C525" i="26" s="1"/>
  <c r="X525" i="23"/>
  <c r="M525" i="23" s="1"/>
  <c r="B525" i="23" s="1"/>
  <c r="C525" i="23" s="1"/>
  <c r="X525" i="25"/>
  <c r="M525" i="25" s="1"/>
  <c r="B525" i="25" s="1"/>
  <c r="C525" i="25" s="1"/>
  <c r="X525" i="24"/>
  <c r="M525" i="24" s="1"/>
  <c r="B525" i="24" s="1"/>
  <c r="C525" i="24" s="1"/>
  <c r="X525" i="21"/>
  <c r="M525" i="21" s="1"/>
  <c r="B525" i="21" s="1"/>
  <c r="C525" i="21" s="1"/>
  <c r="X525" i="22"/>
  <c r="M525" i="22" s="1"/>
  <c r="B525" i="22" s="1"/>
  <c r="C525" i="22" s="1"/>
  <c r="X525" i="19"/>
  <c r="M525" i="19" s="1"/>
  <c r="B525" i="19" s="1"/>
  <c r="C525" i="19" s="1"/>
  <c r="X525" i="20"/>
  <c r="M525" i="20" s="1"/>
  <c r="B525" i="20" s="1"/>
  <c r="C525" i="20" s="1"/>
  <c r="X525" i="18"/>
  <c r="M525" i="18" s="1"/>
  <c r="B525" i="18" s="1"/>
  <c r="C525" i="18" s="1"/>
  <c r="X525" i="17"/>
  <c r="M525" i="17" s="1"/>
  <c r="B525" i="17" s="1"/>
  <c r="C525" i="17" s="1"/>
  <c r="X525" i="1"/>
  <c r="M525" i="1" s="1"/>
  <c r="B525" i="1" s="1"/>
  <c r="C525" i="1" s="1"/>
  <c r="X510" i="27"/>
  <c r="M510" i="27" s="1"/>
  <c r="B510" i="27" s="1"/>
  <c r="C510" i="27" s="1"/>
  <c r="X510" i="26"/>
  <c r="M510" i="26" s="1"/>
  <c r="B510" i="26" s="1"/>
  <c r="C510" i="26" s="1"/>
  <c r="X510" i="25"/>
  <c r="M510" i="25" s="1"/>
  <c r="B510" i="25" s="1"/>
  <c r="C510" i="25" s="1"/>
  <c r="X510" i="23"/>
  <c r="M510" i="23" s="1"/>
  <c r="B510" i="23" s="1"/>
  <c r="C510" i="23" s="1"/>
  <c r="X510" i="24"/>
  <c r="M510" i="24" s="1"/>
  <c r="B510" i="24" s="1"/>
  <c r="C510" i="24" s="1"/>
  <c r="X510" i="21"/>
  <c r="M510" i="21" s="1"/>
  <c r="B510" i="21" s="1"/>
  <c r="C510" i="21" s="1"/>
  <c r="X510" i="22"/>
  <c r="M510" i="22" s="1"/>
  <c r="B510" i="22" s="1"/>
  <c r="C510" i="22" s="1"/>
  <c r="X510" i="20"/>
  <c r="M510" i="20" s="1"/>
  <c r="B510" i="20" s="1"/>
  <c r="C510" i="20" s="1"/>
  <c r="X510" i="17"/>
  <c r="M510" i="17" s="1"/>
  <c r="B510" i="17" s="1"/>
  <c r="C510" i="17" s="1"/>
  <c r="X510" i="18"/>
  <c r="M510" i="18" s="1"/>
  <c r="B510" i="18" s="1"/>
  <c r="C510" i="18" s="1"/>
  <c r="X510" i="19"/>
  <c r="M510" i="19" s="1"/>
  <c r="B510" i="19" s="1"/>
  <c r="C510" i="19" s="1"/>
  <c r="X510" i="1"/>
  <c r="M510" i="1" s="1"/>
  <c r="B510" i="1" s="1"/>
  <c r="C510" i="1" s="1"/>
  <c r="M524" i="19"/>
  <c r="B524" i="19" s="1"/>
  <c r="C524" i="19" s="1"/>
  <c r="M524" i="21"/>
  <c r="B524" i="21" s="1"/>
  <c r="C524" i="21" s="1"/>
  <c r="M524" i="25"/>
  <c r="B524" i="25" s="1"/>
  <c r="C524" i="25" s="1"/>
  <c r="M524" i="24"/>
  <c r="B524" i="24" s="1"/>
  <c r="C524" i="24" s="1"/>
  <c r="M524" i="22"/>
  <c r="B524" i="22" s="1"/>
  <c r="C524" i="22" s="1"/>
  <c r="M524" i="27"/>
  <c r="B524" i="27" s="1"/>
  <c r="C524" i="27" s="1"/>
  <c r="M524" i="1"/>
  <c r="B524" i="1" s="1"/>
  <c r="C524" i="1" s="1"/>
  <c r="M524" i="18"/>
  <c r="B524" i="18" s="1"/>
  <c r="C524" i="18" s="1"/>
  <c r="M524" i="23"/>
  <c r="B524" i="23" s="1"/>
  <c r="C524" i="23" s="1"/>
  <c r="X530" i="27"/>
  <c r="X530" i="26"/>
  <c r="X530" i="25"/>
  <c r="X530" i="24"/>
  <c r="X530" i="23"/>
  <c r="X530" i="21"/>
  <c r="X530" i="22"/>
  <c r="X530" i="19"/>
  <c r="X530" i="17"/>
  <c r="X530" i="18"/>
  <c r="X530" i="20"/>
  <c r="X530" i="1"/>
  <c r="M524" i="17"/>
  <c r="B524" i="17" s="1"/>
  <c r="C524" i="17" s="1"/>
  <c r="M524" i="20"/>
  <c r="B524" i="20" s="1"/>
  <c r="C524" i="20" s="1"/>
  <c r="M524" i="26"/>
  <c r="B524" i="26" s="1"/>
  <c r="C524" i="26" s="1"/>
  <c r="AO146" i="2"/>
  <c r="D560" i="2" l="1"/>
  <c r="AD140" i="2"/>
  <c r="AA140" i="2"/>
  <c r="E506" i="20"/>
  <c r="E506" i="23"/>
  <c r="F506" i="17"/>
  <c r="K506" i="17" s="1"/>
  <c r="E506" i="19"/>
  <c r="E506" i="25"/>
  <c r="E506" i="21"/>
  <c r="F506" i="27"/>
  <c r="K506" i="27" s="1"/>
  <c r="E506" i="26"/>
  <c r="F506" i="1"/>
  <c r="K506" i="1" s="1"/>
  <c r="E506" i="18"/>
  <c r="F506" i="24"/>
  <c r="K506" i="24" s="1"/>
  <c r="E506" i="22"/>
  <c r="X505" i="27"/>
  <c r="M505" i="27" s="1"/>
  <c r="B505" i="27" s="1"/>
  <c r="C505" i="27" s="1"/>
  <c r="X505" i="23"/>
  <c r="M505" i="23" s="1"/>
  <c r="B505" i="23" s="1"/>
  <c r="C505" i="23" s="1"/>
  <c r="X505" i="18"/>
  <c r="M505" i="18" s="1"/>
  <c r="B505" i="18" s="1"/>
  <c r="C505" i="18" s="1"/>
  <c r="AB140" i="2"/>
  <c r="E506" i="1"/>
  <c r="F506" i="20"/>
  <c r="K506" i="20" s="1"/>
  <c r="E506" i="24"/>
  <c r="F506" i="23"/>
  <c r="K506" i="23" s="1"/>
  <c r="F506" i="22"/>
  <c r="K506" i="22" s="1"/>
  <c r="F506" i="21"/>
  <c r="K506" i="21" s="1"/>
  <c r="X505" i="26"/>
  <c r="M505" i="26" s="1"/>
  <c r="B505" i="26" s="1"/>
  <c r="C505" i="26" s="1"/>
  <c r="X505" i="20"/>
  <c r="M505" i="20" s="1"/>
  <c r="B505" i="20" s="1"/>
  <c r="C505" i="20" s="1"/>
  <c r="X505" i="22"/>
  <c r="M505" i="22" s="1"/>
  <c r="B505" i="22" s="1"/>
  <c r="C505" i="22" s="1"/>
  <c r="F506" i="19"/>
  <c r="K506" i="19" s="1"/>
  <c r="F506" i="26"/>
  <c r="K506" i="26" s="1"/>
  <c r="E506" i="17"/>
  <c r="E506" i="27"/>
  <c r="F506" i="18"/>
  <c r="K506" i="18" s="1"/>
  <c r="F506" i="25"/>
  <c r="K506" i="25" s="1"/>
  <c r="X505" i="24"/>
  <c r="M505" i="24" s="1"/>
  <c r="B505" i="24" s="1"/>
  <c r="C505" i="24" s="1"/>
  <c r="X505" i="19"/>
  <c r="M505" i="19" s="1"/>
  <c r="B505" i="19" s="1"/>
  <c r="C505" i="19" s="1"/>
  <c r="X505" i="17"/>
  <c r="M505" i="17" s="1"/>
  <c r="B505" i="17" s="1"/>
  <c r="C505" i="17" s="1"/>
  <c r="X505" i="25"/>
  <c r="M505" i="25" s="1"/>
  <c r="B505" i="25" s="1"/>
  <c r="C505" i="25" s="1"/>
  <c r="X505" i="21"/>
  <c r="M505" i="21" s="1"/>
  <c r="B505" i="21" s="1"/>
  <c r="C505" i="21" s="1"/>
  <c r="X505" i="1"/>
  <c r="M505" i="1" s="1"/>
  <c r="B505" i="1" s="1"/>
  <c r="C505" i="1" s="1"/>
  <c r="AC542" i="24"/>
  <c r="N542" i="24" s="1"/>
  <c r="AC542" i="22"/>
  <c r="N542" i="22" s="1"/>
  <c r="AC542" i="20"/>
  <c r="N542" i="20" s="1"/>
  <c r="AC542" i="18"/>
  <c r="N542" i="18" s="1"/>
  <c r="AC542" i="27"/>
  <c r="N542" i="27" s="1"/>
  <c r="AC542" i="26"/>
  <c r="N542" i="26" s="1"/>
  <c r="AC542" i="25"/>
  <c r="N542" i="25" s="1"/>
  <c r="AC542" i="23"/>
  <c r="N542" i="23" s="1"/>
  <c r="AC542" i="19"/>
  <c r="N542" i="19" s="1"/>
  <c r="AC542" i="21"/>
  <c r="N542" i="21" s="1"/>
  <c r="AC542" i="17"/>
  <c r="N542" i="17" s="1"/>
  <c r="AC542" i="1"/>
  <c r="N542" i="1" s="1"/>
  <c r="R591" i="2"/>
  <c r="L591" i="2"/>
  <c r="M591" i="2"/>
  <c r="I591" i="2"/>
  <c r="K591" i="2"/>
  <c r="H591" i="2"/>
  <c r="C592" i="2"/>
  <c r="G591" i="2"/>
  <c r="N591" i="2"/>
  <c r="O591" i="2" s="1"/>
  <c r="P591" i="2" s="1"/>
  <c r="J591" i="2"/>
  <c r="C597" i="2"/>
  <c r="F591" i="2"/>
  <c r="Q591" i="2" s="1"/>
  <c r="Q560" i="2"/>
  <c r="G560" i="2"/>
  <c r="H560" i="2" s="1"/>
  <c r="I560" i="2" s="1"/>
  <c r="J560" i="2" s="1"/>
  <c r="K560" i="2" s="1"/>
  <c r="M560" i="2" s="1"/>
  <c r="N560" i="2" s="1"/>
  <c r="O560" i="2" s="1"/>
  <c r="P560" i="2" s="1"/>
  <c r="AC522" i="27"/>
  <c r="N522" i="27" s="1"/>
  <c r="AC522" i="26"/>
  <c r="N522" i="26" s="1"/>
  <c r="AC522" i="25"/>
  <c r="N522" i="25" s="1"/>
  <c r="AC522" i="23"/>
  <c r="N522" i="23" s="1"/>
  <c r="AC522" i="22"/>
  <c r="N522" i="22" s="1"/>
  <c r="AC522" i="20"/>
  <c r="N522" i="20" s="1"/>
  <c r="AC522" i="18"/>
  <c r="N522" i="18" s="1"/>
  <c r="AC522" i="24"/>
  <c r="N522" i="24" s="1"/>
  <c r="AC522" i="21"/>
  <c r="N522" i="21" s="1"/>
  <c r="AC522" i="17"/>
  <c r="N522" i="17" s="1"/>
  <c r="AC522" i="19"/>
  <c r="N522" i="19" s="1"/>
  <c r="AC522" i="1"/>
  <c r="N522" i="1" s="1"/>
  <c r="R571" i="2"/>
  <c r="C572" i="2"/>
  <c r="I571" i="2"/>
  <c r="K571" i="2"/>
  <c r="M571" i="2"/>
  <c r="G571" i="2"/>
  <c r="L571" i="2"/>
  <c r="N571" i="2"/>
  <c r="O571" i="2" s="1"/>
  <c r="P571" i="2" s="1"/>
  <c r="H571" i="2"/>
  <c r="J571" i="2"/>
  <c r="F571" i="2"/>
  <c r="Q571" i="2" s="1"/>
  <c r="AC532" i="25"/>
  <c r="N532" i="25" s="1"/>
  <c r="AC532" i="27"/>
  <c r="N532" i="27" s="1"/>
  <c r="AC532" i="24"/>
  <c r="N532" i="24" s="1"/>
  <c r="AC532" i="23"/>
  <c r="N532" i="23" s="1"/>
  <c r="AC532" i="21"/>
  <c r="N532" i="21" s="1"/>
  <c r="AC532" i="19"/>
  <c r="N532" i="19" s="1"/>
  <c r="AC532" i="17"/>
  <c r="N532" i="17" s="1"/>
  <c r="AC532" i="26"/>
  <c r="N532" i="26" s="1"/>
  <c r="AC532" i="22"/>
  <c r="N532" i="22" s="1"/>
  <c r="AC532" i="18"/>
  <c r="N532" i="18" s="1"/>
  <c r="AC532" i="20"/>
  <c r="N532" i="20" s="1"/>
  <c r="AC532" i="1"/>
  <c r="N532" i="1" s="1"/>
  <c r="R581" i="2"/>
  <c r="C582" i="2"/>
  <c r="M581" i="2"/>
  <c r="J581" i="2"/>
  <c r="F581" i="2"/>
  <c r="Q581" i="2" s="1"/>
  <c r="N581" i="2"/>
  <c r="O581" i="2" s="1"/>
  <c r="P581" i="2" s="1"/>
  <c r="I581" i="2"/>
  <c r="K581" i="2"/>
  <c r="L581" i="2"/>
  <c r="G581" i="2"/>
  <c r="H581" i="2"/>
  <c r="D582" i="2"/>
  <c r="AT140" i="2"/>
  <c r="AD139" i="2"/>
  <c r="K586" i="2"/>
  <c r="AC537" i="27"/>
  <c r="N537" i="27" s="1"/>
  <c r="AC537" i="23"/>
  <c r="N537" i="23" s="1"/>
  <c r="AC537" i="26"/>
  <c r="N537" i="26" s="1"/>
  <c r="AC537" i="24"/>
  <c r="N537" i="24" s="1"/>
  <c r="AC537" i="22"/>
  <c r="N537" i="22" s="1"/>
  <c r="AC537" i="21"/>
  <c r="N537" i="21" s="1"/>
  <c r="AC537" i="25"/>
  <c r="N537" i="25" s="1"/>
  <c r="AC537" i="20"/>
  <c r="N537" i="20" s="1"/>
  <c r="AC537" i="19"/>
  <c r="N537" i="19" s="1"/>
  <c r="AC537" i="18"/>
  <c r="N537" i="18" s="1"/>
  <c r="AC537" i="17"/>
  <c r="N537" i="17" s="1"/>
  <c r="AC537" i="1"/>
  <c r="N537" i="1" s="1"/>
  <c r="R586" i="2"/>
  <c r="G586" i="2"/>
  <c r="H586" i="2"/>
  <c r="C587" i="2"/>
  <c r="D587" i="2" s="1"/>
  <c r="L586" i="2"/>
  <c r="M586" i="2"/>
  <c r="J586" i="2"/>
  <c r="I586" i="2"/>
  <c r="F586" i="2"/>
  <c r="Q586" i="2" s="1"/>
  <c r="N586" i="2"/>
  <c r="O586" i="2" s="1"/>
  <c r="P586" i="2" s="1"/>
  <c r="D591" i="2"/>
  <c r="D597" i="2" s="1"/>
  <c r="AC527" i="26"/>
  <c r="N527" i="26" s="1"/>
  <c r="AC527" i="24"/>
  <c r="N527" i="24" s="1"/>
  <c r="AC527" i="25"/>
  <c r="N527" i="25" s="1"/>
  <c r="AC527" i="22"/>
  <c r="N527" i="22" s="1"/>
  <c r="AC527" i="27"/>
  <c r="N527" i="27" s="1"/>
  <c r="AC527" i="21"/>
  <c r="N527" i="21" s="1"/>
  <c r="AC527" i="20"/>
  <c r="N527" i="20" s="1"/>
  <c r="AC527" i="23"/>
  <c r="N527" i="23" s="1"/>
  <c r="AC527" i="19"/>
  <c r="N527" i="19" s="1"/>
  <c r="AC527" i="17"/>
  <c r="N527" i="17" s="1"/>
  <c r="AC527" i="18"/>
  <c r="N527" i="18" s="1"/>
  <c r="AC527" i="1"/>
  <c r="N527" i="1" s="1"/>
  <c r="R576" i="2"/>
  <c r="M576" i="2"/>
  <c r="C577" i="2"/>
  <c r="F576" i="2"/>
  <c r="Q576" i="2" s="1"/>
  <c r="L576" i="2"/>
  <c r="H576" i="2"/>
  <c r="I576" i="2"/>
  <c r="J576" i="2"/>
  <c r="K576" i="2"/>
  <c r="G576" i="2"/>
  <c r="N576" i="2"/>
  <c r="O576" i="2" s="1"/>
  <c r="P576" i="2" s="1"/>
  <c r="X147" i="2"/>
  <c r="AS141" i="2"/>
  <c r="F566" i="2"/>
  <c r="AC517" i="27"/>
  <c r="N517" i="27" s="1"/>
  <c r="AC517" i="23"/>
  <c r="N517" i="23" s="1"/>
  <c r="AC517" i="26"/>
  <c r="N517" i="26" s="1"/>
  <c r="AC517" i="25"/>
  <c r="N517" i="25" s="1"/>
  <c r="AC517" i="24"/>
  <c r="N517" i="24" s="1"/>
  <c r="AC517" i="22"/>
  <c r="N517" i="22" s="1"/>
  <c r="AC517" i="21"/>
  <c r="N517" i="21" s="1"/>
  <c r="AC517" i="19"/>
  <c r="N517" i="19" s="1"/>
  <c r="AC517" i="18"/>
  <c r="N517" i="18" s="1"/>
  <c r="AC517" i="17"/>
  <c r="N517" i="17" s="1"/>
  <c r="AC517" i="20"/>
  <c r="N517" i="20" s="1"/>
  <c r="R566" i="2"/>
  <c r="AC517" i="1"/>
  <c r="N517" i="1" s="1"/>
  <c r="AT141" i="2"/>
  <c r="X531" i="27"/>
  <c r="M531" i="27" s="1"/>
  <c r="B531" i="27" s="1"/>
  <c r="C531" i="27" s="1"/>
  <c r="X531" i="25"/>
  <c r="M531" i="25" s="1"/>
  <c r="B531" i="25" s="1"/>
  <c r="C531" i="25" s="1"/>
  <c r="X531" i="23"/>
  <c r="M531" i="23" s="1"/>
  <c r="B531" i="23" s="1"/>
  <c r="C531" i="23" s="1"/>
  <c r="X531" i="26"/>
  <c r="M531" i="26" s="1"/>
  <c r="B531" i="26" s="1"/>
  <c r="C531" i="26" s="1"/>
  <c r="X531" i="22"/>
  <c r="M531" i="22" s="1"/>
  <c r="B531" i="22" s="1"/>
  <c r="C531" i="22" s="1"/>
  <c r="X531" i="21"/>
  <c r="M531" i="21" s="1"/>
  <c r="B531" i="21" s="1"/>
  <c r="C531" i="21" s="1"/>
  <c r="X531" i="19"/>
  <c r="M531" i="19" s="1"/>
  <c r="B531" i="19" s="1"/>
  <c r="C531" i="19" s="1"/>
  <c r="X531" i="17"/>
  <c r="M531" i="17" s="1"/>
  <c r="B531" i="17" s="1"/>
  <c r="C531" i="17" s="1"/>
  <c r="X531" i="18"/>
  <c r="M531" i="18" s="1"/>
  <c r="B531" i="18" s="1"/>
  <c r="C531" i="18" s="1"/>
  <c r="X531" i="20"/>
  <c r="M531" i="20" s="1"/>
  <c r="B531" i="20" s="1"/>
  <c r="C531" i="20" s="1"/>
  <c r="X531" i="24"/>
  <c r="M531" i="24" s="1"/>
  <c r="B531" i="24" s="1"/>
  <c r="C531" i="24" s="1"/>
  <c r="X531" i="1"/>
  <c r="M531" i="1" s="1"/>
  <c r="B531" i="1" s="1"/>
  <c r="C531" i="1" s="1"/>
  <c r="X527" i="27"/>
  <c r="M527" i="27" s="1"/>
  <c r="B527" i="27" s="1"/>
  <c r="C527" i="27" s="1"/>
  <c r="X527" i="26"/>
  <c r="M527" i="26" s="1"/>
  <c r="B527" i="26" s="1"/>
  <c r="C527" i="26" s="1"/>
  <c r="X527" i="23"/>
  <c r="M527" i="23" s="1"/>
  <c r="B527" i="23" s="1"/>
  <c r="C527" i="23" s="1"/>
  <c r="X527" i="25"/>
  <c r="M527" i="25" s="1"/>
  <c r="B527" i="25" s="1"/>
  <c r="C527" i="25" s="1"/>
  <c r="X527" i="24"/>
  <c r="M527" i="24" s="1"/>
  <c r="B527" i="24" s="1"/>
  <c r="C527" i="24" s="1"/>
  <c r="X527" i="21"/>
  <c r="M527" i="21" s="1"/>
  <c r="B527" i="21" s="1"/>
  <c r="C527" i="21" s="1"/>
  <c r="X527" i="22"/>
  <c r="M527" i="22" s="1"/>
  <c r="B527" i="22" s="1"/>
  <c r="C527" i="22" s="1"/>
  <c r="X527" i="19"/>
  <c r="M527" i="19" s="1"/>
  <c r="B527" i="19" s="1"/>
  <c r="C527" i="19" s="1"/>
  <c r="X527" i="20"/>
  <c r="M527" i="20" s="1"/>
  <c r="B527" i="20" s="1"/>
  <c r="C527" i="20" s="1"/>
  <c r="X527" i="18"/>
  <c r="M527" i="18" s="1"/>
  <c r="B527" i="18" s="1"/>
  <c r="C527" i="18" s="1"/>
  <c r="X527" i="17"/>
  <c r="M527" i="17" s="1"/>
  <c r="B527" i="17" s="1"/>
  <c r="C527" i="17" s="1"/>
  <c r="X527" i="1"/>
  <c r="M527" i="1" s="1"/>
  <c r="B527" i="1" s="1"/>
  <c r="C527" i="1" s="1"/>
  <c r="X516" i="27"/>
  <c r="M516" i="27" s="1"/>
  <c r="B516" i="27" s="1"/>
  <c r="C516" i="27" s="1"/>
  <c r="X516" i="26"/>
  <c r="M516" i="26" s="1"/>
  <c r="B516" i="26" s="1"/>
  <c r="C516" i="26" s="1"/>
  <c r="X516" i="25"/>
  <c r="M516" i="25" s="1"/>
  <c r="B516" i="25" s="1"/>
  <c r="C516" i="25" s="1"/>
  <c r="X516" i="24"/>
  <c r="M516" i="24" s="1"/>
  <c r="B516" i="24" s="1"/>
  <c r="C516" i="24" s="1"/>
  <c r="X516" i="23"/>
  <c r="M516" i="23" s="1"/>
  <c r="B516" i="23" s="1"/>
  <c r="C516" i="23" s="1"/>
  <c r="X516" i="21"/>
  <c r="M516" i="21" s="1"/>
  <c r="B516" i="21" s="1"/>
  <c r="C516" i="21" s="1"/>
  <c r="X516" i="22"/>
  <c r="M516" i="22" s="1"/>
  <c r="B516" i="22" s="1"/>
  <c r="C516" i="22" s="1"/>
  <c r="X516" i="20"/>
  <c r="M516" i="20" s="1"/>
  <c r="B516" i="20" s="1"/>
  <c r="C516" i="20" s="1"/>
  <c r="X516" i="17"/>
  <c r="M516" i="17" s="1"/>
  <c r="B516" i="17" s="1"/>
  <c r="C516" i="17" s="1"/>
  <c r="X516" i="19"/>
  <c r="M516" i="19" s="1"/>
  <c r="B516" i="19" s="1"/>
  <c r="C516" i="19" s="1"/>
  <c r="X516" i="18"/>
  <c r="M516" i="18" s="1"/>
  <c r="B516" i="18" s="1"/>
  <c r="C516" i="18" s="1"/>
  <c r="X516" i="1"/>
  <c r="M516" i="1" s="1"/>
  <c r="B516" i="1" s="1"/>
  <c r="C516" i="1" s="1"/>
  <c r="X532" i="27"/>
  <c r="M532" i="27" s="1"/>
  <c r="B532" i="27" s="1"/>
  <c r="C532" i="27" s="1"/>
  <c r="X532" i="25"/>
  <c r="M532" i="25" s="1"/>
  <c r="B532" i="25" s="1"/>
  <c r="C532" i="25" s="1"/>
  <c r="X532" i="23"/>
  <c r="M532" i="23" s="1"/>
  <c r="B532" i="23" s="1"/>
  <c r="C532" i="23" s="1"/>
  <c r="X532" i="26"/>
  <c r="M532" i="26" s="1"/>
  <c r="B532" i="26" s="1"/>
  <c r="C532" i="26" s="1"/>
  <c r="X532" i="22"/>
  <c r="M532" i="22" s="1"/>
  <c r="B532" i="22" s="1"/>
  <c r="C532" i="22" s="1"/>
  <c r="X532" i="21"/>
  <c r="M532" i="21" s="1"/>
  <c r="B532" i="21" s="1"/>
  <c r="C532" i="21" s="1"/>
  <c r="X532" i="19"/>
  <c r="M532" i="19" s="1"/>
  <c r="B532" i="19" s="1"/>
  <c r="C532" i="19" s="1"/>
  <c r="X532" i="17"/>
  <c r="M532" i="17" s="1"/>
  <c r="B532" i="17" s="1"/>
  <c r="C532" i="17" s="1"/>
  <c r="X532" i="20"/>
  <c r="M532" i="20" s="1"/>
  <c r="B532" i="20" s="1"/>
  <c r="C532" i="20" s="1"/>
  <c r="X532" i="18"/>
  <c r="M532" i="18" s="1"/>
  <c r="B532" i="18" s="1"/>
  <c r="C532" i="18" s="1"/>
  <c r="X532" i="24"/>
  <c r="M532" i="24" s="1"/>
  <c r="B532" i="24" s="1"/>
  <c r="C532" i="24" s="1"/>
  <c r="X532" i="1"/>
  <c r="M532" i="1" s="1"/>
  <c r="B532" i="1" s="1"/>
  <c r="C532" i="1" s="1"/>
  <c r="M530" i="1"/>
  <c r="B530" i="1" s="1"/>
  <c r="C530" i="1" s="1"/>
  <c r="M530" i="17"/>
  <c r="B530" i="17" s="1"/>
  <c r="C530" i="17" s="1"/>
  <c r="M530" i="23"/>
  <c r="B530" i="23" s="1"/>
  <c r="C530" i="23" s="1"/>
  <c r="M530" i="27"/>
  <c r="B530" i="27" s="1"/>
  <c r="C530" i="27" s="1"/>
  <c r="M530" i="20"/>
  <c r="B530" i="20" s="1"/>
  <c r="C530" i="20" s="1"/>
  <c r="M530" i="22"/>
  <c r="B530" i="22" s="1"/>
  <c r="C530" i="22" s="1"/>
  <c r="M530" i="25"/>
  <c r="B530" i="25" s="1"/>
  <c r="C530" i="25" s="1"/>
  <c r="X536" i="27"/>
  <c r="X536" i="26"/>
  <c r="X536" i="25"/>
  <c r="X536" i="24"/>
  <c r="X536" i="23"/>
  <c r="X536" i="22"/>
  <c r="X536" i="21"/>
  <c r="X536" i="20"/>
  <c r="X536" i="18"/>
  <c r="X536" i="19"/>
  <c r="X536" i="17"/>
  <c r="X536" i="1"/>
  <c r="M530" i="19"/>
  <c r="B530" i="19" s="1"/>
  <c r="C530" i="19" s="1"/>
  <c r="M530" i="24"/>
  <c r="B530" i="24" s="1"/>
  <c r="C530" i="24" s="1"/>
  <c r="M530" i="18"/>
  <c r="B530" i="18" s="1"/>
  <c r="C530" i="18" s="1"/>
  <c r="M530" i="21"/>
  <c r="B530" i="21" s="1"/>
  <c r="C530" i="21" s="1"/>
  <c r="M530" i="26"/>
  <c r="B530" i="26" s="1"/>
  <c r="C530" i="26" s="1"/>
  <c r="AO147" i="2"/>
  <c r="AC548" i="25" l="1"/>
  <c r="N548" i="25" s="1"/>
  <c r="AC548" i="27"/>
  <c r="N548" i="27" s="1"/>
  <c r="AC548" i="24"/>
  <c r="N548" i="24" s="1"/>
  <c r="AC548" i="23"/>
  <c r="N548" i="23" s="1"/>
  <c r="AC548" i="21"/>
  <c r="N548" i="21" s="1"/>
  <c r="AC548" i="19"/>
  <c r="N548" i="19" s="1"/>
  <c r="AC548" i="17"/>
  <c r="N548" i="17" s="1"/>
  <c r="AC548" i="22"/>
  <c r="N548" i="22" s="1"/>
  <c r="AC548" i="26"/>
  <c r="N548" i="26" s="1"/>
  <c r="AC548" i="18"/>
  <c r="N548" i="18" s="1"/>
  <c r="AC548" i="20"/>
  <c r="N548" i="20" s="1"/>
  <c r="AC548" i="1"/>
  <c r="N548" i="1" s="1"/>
  <c r="R597" i="2"/>
  <c r="C603" i="2"/>
  <c r="N597" i="2"/>
  <c r="O597" i="2" s="1"/>
  <c r="P597" i="2" s="1"/>
  <c r="H597" i="2"/>
  <c r="K597" i="2"/>
  <c r="J597" i="2"/>
  <c r="I597" i="2"/>
  <c r="C598" i="2"/>
  <c r="L597" i="2"/>
  <c r="G597" i="2"/>
  <c r="F597" i="2"/>
  <c r="Q597" i="2" s="1"/>
  <c r="M597" i="2"/>
  <c r="AC543" i="26"/>
  <c r="N543" i="26" s="1"/>
  <c r="AC543" i="24"/>
  <c r="N543" i="24" s="1"/>
  <c r="AC543" i="27"/>
  <c r="N543" i="27" s="1"/>
  <c r="AC543" i="25"/>
  <c r="N543" i="25" s="1"/>
  <c r="AC543" i="22"/>
  <c r="N543" i="22" s="1"/>
  <c r="AC543" i="23"/>
  <c r="N543" i="23" s="1"/>
  <c r="AC543" i="21"/>
  <c r="N543" i="21" s="1"/>
  <c r="AC543" i="20"/>
  <c r="N543" i="20" s="1"/>
  <c r="AC543" i="19"/>
  <c r="N543" i="19" s="1"/>
  <c r="AC543" i="17"/>
  <c r="N543" i="17" s="1"/>
  <c r="AC543" i="18"/>
  <c r="N543" i="18" s="1"/>
  <c r="AC543" i="1"/>
  <c r="N543" i="1" s="1"/>
  <c r="R592" i="2"/>
  <c r="I592" i="2"/>
  <c r="F592" i="2"/>
  <c r="Q592" i="2" s="1"/>
  <c r="K592" i="2"/>
  <c r="C593" i="2"/>
  <c r="H592" i="2"/>
  <c r="J592" i="2"/>
  <c r="N592" i="2"/>
  <c r="O592" i="2" s="1"/>
  <c r="P592" i="2" s="1"/>
  <c r="G592" i="2"/>
  <c r="M592" i="2"/>
  <c r="L592" i="2"/>
  <c r="AC528" i="25"/>
  <c r="N528" i="25" s="1"/>
  <c r="AC528" i="26"/>
  <c r="N528" i="26" s="1"/>
  <c r="AC528" i="27"/>
  <c r="N528" i="27" s="1"/>
  <c r="AC528" i="21"/>
  <c r="N528" i="21" s="1"/>
  <c r="AC528" i="19"/>
  <c r="N528" i="19" s="1"/>
  <c r="AC528" i="17"/>
  <c r="N528" i="17" s="1"/>
  <c r="AC528" i="23"/>
  <c r="N528" i="23" s="1"/>
  <c r="AC528" i="24"/>
  <c r="N528" i="24" s="1"/>
  <c r="AC528" i="22"/>
  <c r="N528" i="22" s="1"/>
  <c r="AC528" i="18"/>
  <c r="N528" i="18" s="1"/>
  <c r="AC528" i="20"/>
  <c r="N528" i="20" s="1"/>
  <c r="AC528" i="1"/>
  <c r="N528" i="1" s="1"/>
  <c r="R577" i="2"/>
  <c r="N577" i="2"/>
  <c r="O577" i="2" s="1"/>
  <c r="P577" i="2" s="1"/>
  <c r="I577" i="2"/>
  <c r="M577" i="2"/>
  <c r="K577" i="2"/>
  <c r="J577" i="2"/>
  <c r="H577" i="2"/>
  <c r="G577" i="2"/>
  <c r="F577" i="2"/>
  <c r="Q577" i="2" s="1"/>
  <c r="C578" i="2"/>
  <c r="L577" i="2"/>
  <c r="AC523" i="26"/>
  <c r="N523" i="26" s="1"/>
  <c r="AC523" i="24"/>
  <c r="N523" i="24" s="1"/>
  <c r="AC523" i="27"/>
  <c r="N523" i="27" s="1"/>
  <c r="AC523" i="22"/>
  <c r="N523" i="22" s="1"/>
  <c r="AC523" i="25"/>
  <c r="N523" i="25" s="1"/>
  <c r="AC523" i="23"/>
  <c r="N523" i="23" s="1"/>
  <c r="AC523" i="19"/>
  <c r="N523" i="19" s="1"/>
  <c r="AC523" i="21"/>
  <c r="N523" i="21" s="1"/>
  <c r="AC523" i="18"/>
  <c r="N523" i="18" s="1"/>
  <c r="AC523" i="20"/>
  <c r="N523" i="20" s="1"/>
  <c r="AC523" i="17"/>
  <c r="N523" i="17" s="1"/>
  <c r="AC523" i="1"/>
  <c r="N523" i="1" s="1"/>
  <c r="R572" i="2"/>
  <c r="F572" i="2"/>
  <c r="G566" i="2"/>
  <c r="H566" i="2" s="1"/>
  <c r="I566" i="2" s="1"/>
  <c r="J566" i="2" s="1"/>
  <c r="K566" i="2" s="1"/>
  <c r="M566" i="2" s="1"/>
  <c r="N566" i="2" s="1"/>
  <c r="O566" i="2" s="1"/>
  <c r="P566" i="2" s="1"/>
  <c r="Q566" i="2"/>
  <c r="X148" i="2"/>
  <c r="D588" i="2"/>
  <c r="AC533" i="27"/>
  <c r="N533" i="27" s="1"/>
  <c r="AC533" i="23"/>
  <c r="N533" i="23" s="1"/>
  <c r="AC533" i="26"/>
  <c r="N533" i="26" s="1"/>
  <c r="AC533" i="25"/>
  <c r="N533" i="25" s="1"/>
  <c r="AC533" i="24"/>
  <c r="N533" i="24" s="1"/>
  <c r="AC533" i="22"/>
  <c r="N533" i="22" s="1"/>
  <c r="AC533" i="21"/>
  <c r="N533" i="21" s="1"/>
  <c r="AC533" i="19"/>
  <c r="N533" i="19" s="1"/>
  <c r="AC533" i="18"/>
  <c r="N533" i="18" s="1"/>
  <c r="AC533" i="20"/>
  <c r="N533" i="20" s="1"/>
  <c r="AC533" i="17"/>
  <c r="N533" i="17" s="1"/>
  <c r="AC533" i="1"/>
  <c r="N533" i="1" s="1"/>
  <c r="R582" i="2"/>
  <c r="I582" i="2"/>
  <c r="G582" i="2"/>
  <c r="C583" i="2"/>
  <c r="M582" i="2"/>
  <c r="F582" i="2"/>
  <c r="Q582" i="2" s="1"/>
  <c r="L582" i="2"/>
  <c r="N582" i="2"/>
  <c r="O582" i="2" s="1"/>
  <c r="P582" i="2" s="1"/>
  <c r="H582" i="2"/>
  <c r="J582" i="2"/>
  <c r="K582" i="2"/>
  <c r="D603" i="2"/>
  <c r="AC538" i="27"/>
  <c r="N538" i="27" s="1"/>
  <c r="AC538" i="26"/>
  <c r="N538" i="26" s="1"/>
  <c r="AC538" i="25"/>
  <c r="N538" i="25" s="1"/>
  <c r="AC538" i="23"/>
  <c r="N538" i="23" s="1"/>
  <c r="AC538" i="22"/>
  <c r="N538" i="22" s="1"/>
  <c r="AC538" i="20"/>
  <c r="N538" i="20" s="1"/>
  <c r="AC538" i="18"/>
  <c r="N538" i="18" s="1"/>
  <c r="AC538" i="24"/>
  <c r="N538" i="24" s="1"/>
  <c r="AC538" i="21"/>
  <c r="N538" i="21" s="1"/>
  <c r="AC538" i="17"/>
  <c r="N538" i="17" s="1"/>
  <c r="AC538" i="19"/>
  <c r="N538" i="19" s="1"/>
  <c r="R587" i="2"/>
  <c r="AC538" i="1"/>
  <c r="N538" i="1" s="1"/>
  <c r="K587" i="2"/>
  <c r="N587" i="2"/>
  <c r="O587" i="2" s="1"/>
  <c r="P587" i="2" s="1"/>
  <c r="C588" i="2"/>
  <c r="G587" i="2"/>
  <c r="F587" i="2"/>
  <c r="Q587" i="2" s="1"/>
  <c r="J587" i="2"/>
  <c r="H587" i="2"/>
  <c r="L587" i="2"/>
  <c r="I587" i="2"/>
  <c r="M587" i="2"/>
  <c r="D592" i="2"/>
  <c r="D598" i="2" s="1"/>
  <c r="D577" i="2"/>
  <c r="D566" i="2"/>
  <c r="AR141" i="2"/>
  <c r="AP141" i="2"/>
  <c r="AA141" i="2"/>
  <c r="AC141" i="2"/>
  <c r="X511" i="27"/>
  <c r="M511" i="27" s="1"/>
  <c r="B511" i="27" s="1"/>
  <c r="C511" i="27" s="1"/>
  <c r="X511" i="24"/>
  <c r="M511" i="24" s="1"/>
  <c r="B511" i="24" s="1"/>
  <c r="C511" i="24" s="1"/>
  <c r="X511" i="17"/>
  <c r="M511" i="17" s="1"/>
  <c r="B511" i="17" s="1"/>
  <c r="C511" i="17" s="1"/>
  <c r="E512" i="20"/>
  <c r="F512" i="23"/>
  <c r="K512" i="23" s="1"/>
  <c r="E512" i="21"/>
  <c r="F512" i="19"/>
  <c r="K512" i="19" s="1"/>
  <c r="E512" i="27"/>
  <c r="E512" i="23"/>
  <c r="E512" i="18"/>
  <c r="F512" i="22"/>
  <c r="K512" i="22" s="1"/>
  <c r="Z141" i="2"/>
  <c r="Y141" i="2"/>
  <c r="X511" i="26"/>
  <c r="M511" i="26" s="1"/>
  <c r="B511" i="26" s="1"/>
  <c r="C511" i="26" s="1"/>
  <c r="X511" i="21"/>
  <c r="M511" i="21" s="1"/>
  <c r="B511" i="21" s="1"/>
  <c r="C511" i="21" s="1"/>
  <c r="X511" i="19"/>
  <c r="M511" i="19" s="1"/>
  <c r="B511" i="19" s="1"/>
  <c r="C511" i="19" s="1"/>
  <c r="F512" i="17"/>
  <c r="K512" i="17" s="1"/>
  <c r="E512" i="22"/>
  <c r="F512" i="18"/>
  <c r="K512" i="18" s="1"/>
  <c r="F512" i="20"/>
  <c r="K512" i="20" s="1"/>
  <c r="E512" i="1"/>
  <c r="E512" i="24"/>
  <c r="X511" i="20"/>
  <c r="M511" i="20" s="1"/>
  <c r="B511" i="20" s="1"/>
  <c r="C511" i="20" s="1"/>
  <c r="F512" i="24"/>
  <c r="K512" i="24" s="1"/>
  <c r="F512" i="25"/>
  <c r="K512" i="25" s="1"/>
  <c r="AU140" i="2"/>
  <c r="AQ141" i="2"/>
  <c r="AB141" i="2"/>
  <c r="X511" i="25"/>
  <c r="M511" i="25" s="1"/>
  <c r="B511" i="25" s="1"/>
  <c r="C511" i="25" s="1"/>
  <c r="X511" i="22"/>
  <c r="M511" i="22" s="1"/>
  <c r="B511" i="22" s="1"/>
  <c r="C511" i="22" s="1"/>
  <c r="X511" i="18"/>
  <c r="M511" i="18" s="1"/>
  <c r="B511" i="18" s="1"/>
  <c r="C511" i="18" s="1"/>
  <c r="E512" i="25"/>
  <c r="E512" i="19"/>
  <c r="F512" i="1"/>
  <c r="K512" i="1" s="1"/>
  <c r="E512" i="17"/>
  <c r="E512" i="26"/>
  <c r="F512" i="27"/>
  <c r="K512" i="27" s="1"/>
  <c r="X511" i="23"/>
  <c r="M511" i="23" s="1"/>
  <c r="B511" i="23" s="1"/>
  <c r="C511" i="23" s="1"/>
  <c r="X511" i="1"/>
  <c r="M511" i="1" s="1"/>
  <c r="B511" i="1" s="1"/>
  <c r="C511" i="1" s="1"/>
  <c r="F512" i="26"/>
  <c r="K512" i="26" s="1"/>
  <c r="F512" i="21"/>
  <c r="K512" i="21" s="1"/>
  <c r="X522" i="26"/>
  <c r="M522" i="26" s="1"/>
  <c r="B522" i="26" s="1"/>
  <c r="C522" i="26" s="1"/>
  <c r="X522" i="27"/>
  <c r="M522" i="27" s="1"/>
  <c r="B522" i="27" s="1"/>
  <c r="C522" i="27" s="1"/>
  <c r="X522" i="25"/>
  <c r="M522" i="25" s="1"/>
  <c r="B522" i="25" s="1"/>
  <c r="C522" i="25" s="1"/>
  <c r="X522" i="24"/>
  <c r="M522" i="24" s="1"/>
  <c r="B522" i="24" s="1"/>
  <c r="C522" i="24" s="1"/>
  <c r="X522" i="22"/>
  <c r="M522" i="22" s="1"/>
  <c r="B522" i="22" s="1"/>
  <c r="C522" i="22" s="1"/>
  <c r="X522" i="19"/>
  <c r="M522" i="19" s="1"/>
  <c r="B522" i="19" s="1"/>
  <c r="C522" i="19" s="1"/>
  <c r="X522" i="20"/>
  <c r="M522" i="20" s="1"/>
  <c r="B522" i="20" s="1"/>
  <c r="C522" i="20" s="1"/>
  <c r="X522" i="23"/>
  <c r="M522" i="23" s="1"/>
  <c r="B522" i="23" s="1"/>
  <c r="C522" i="23" s="1"/>
  <c r="X522" i="18"/>
  <c r="M522" i="18" s="1"/>
  <c r="B522" i="18" s="1"/>
  <c r="C522" i="18" s="1"/>
  <c r="X522" i="21"/>
  <c r="M522" i="21" s="1"/>
  <c r="B522" i="21" s="1"/>
  <c r="C522" i="21" s="1"/>
  <c r="X522" i="17"/>
  <c r="M522" i="17" s="1"/>
  <c r="B522" i="17" s="1"/>
  <c r="C522" i="17" s="1"/>
  <c r="X522" i="1"/>
  <c r="M522" i="1" s="1"/>
  <c r="B522" i="1" s="1"/>
  <c r="C522" i="1" s="1"/>
  <c r="X533" i="27"/>
  <c r="M533" i="27" s="1"/>
  <c r="B533" i="27" s="1"/>
  <c r="C533" i="27" s="1"/>
  <c r="X533" i="25"/>
  <c r="M533" i="25" s="1"/>
  <c r="B533" i="25" s="1"/>
  <c r="C533" i="25" s="1"/>
  <c r="X533" i="23"/>
  <c r="M533" i="23" s="1"/>
  <c r="B533" i="23" s="1"/>
  <c r="C533" i="23" s="1"/>
  <c r="X533" i="26"/>
  <c r="M533" i="26" s="1"/>
  <c r="B533" i="26" s="1"/>
  <c r="C533" i="26" s="1"/>
  <c r="X533" i="22"/>
  <c r="M533" i="22" s="1"/>
  <c r="B533" i="22" s="1"/>
  <c r="C533" i="22" s="1"/>
  <c r="X533" i="21"/>
  <c r="M533" i="21" s="1"/>
  <c r="B533" i="21" s="1"/>
  <c r="C533" i="21" s="1"/>
  <c r="X533" i="19"/>
  <c r="M533" i="19" s="1"/>
  <c r="B533" i="19" s="1"/>
  <c r="C533" i="19" s="1"/>
  <c r="X533" i="17"/>
  <c r="M533" i="17" s="1"/>
  <c r="B533" i="17" s="1"/>
  <c r="C533" i="17" s="1"/>
  <c r="X533" i="18"/>
  <c r="M533" i="18" s="1"/>
  <c r="B533" i="18" s="1"/>
  <c r="C533" i="18" s="1"/>
  <c r="X533" i="20"/>
  <c r="M533" i="20" s="1"/>
  <c r="B533" i="20" s="1"/>
  <c r="C533" i="20" s="1"/>
  <c r="X533" i="24"/>
  <c r="M533" i="24" s="1"/>
  <c r="B533" i="24" s="1"/>
  <c r="C533" i="24" s="1"/>
  <c r="X533" i="1"/>
  <c r="M533" i="1" s="1"/>
  <c r="B533" i="1" s="1"/>
  <c r="C533" i="1" s="1"/>
  <c r="X538" i="27"/>
  <c r="M538" i="27" s="1"/>
  <c r="B538" i="27" s="1"/>
  <c r="C538" i="27" s="1"/>
  <c r="X538" i="26"/>
  <c r="M538" i="26" s="1"/>
  <c r="B538" i="26" s="1"/>
  <c r="C538" i="26" s="1"/>
  <c r="X538" i="24"/>
  <c r="M538" i="24" s="1"/>
  <c r="B538" i="24" s="1"/>
  <c r="C538" i="24" s="1"/>
  <c r="X538" i="25"/>
  <c r="M538" i="25" s="1"/>
  <c r="B538" i="25" s="1"/>
  <c r="C538" i="25" s="1"/>
  <c r="X538" i="22"/>
  <c r="M538" i="22" s="1"/>
  <c r="B538" i="22" s="1"/>
  <c r="C538" i="22" s="1"/>
  <c r="X538" i="21"/>
  <c r="M538" i="21" s="1"/>
  <c r="B538" i="21" s="1"/>
  <c r="C538" i="21" s="1"/>
  <c r="X538" i="20"/>
  <c r="M538" i="20" s="1"/>
  <c r="B538" i="20" s="1"/>
  <c r="C538" i="20" s="1"/>
  <c r="X538" i="23"/>
  <c r="M538" i="23" s="1"/>
  <c r="B538" i="23" s="1"/>
  <c r="C538" i="23" s="1"/>
  <c r="X538" i="19"/>
  <c r="M538" i="19" s="1"/>
  <c r="B538" i="19" s="1"/>
  <c r="C538" i="19" s="1"/>
  <c r="X538" i="17"/>
  <c r="M538" i="17" s="1"/>
  <c r="B538" i="17" s="1"/>
  <c r="C538" i="17" s="1"/>
  <c r="X538" i="18"/>
  <c r="M538" i="18" s="1"/>
  <c r="B538" i="18" s="1"/>
  <c r="C538" i="18" s="1"/>
  <c r="X538" i="1"/>
  <c r="M538" i="1" s="1"/>
  <c r="B538" i="1" s="1"/>
  <c r="C538" i="1" s="1"/>
  <c r="X537" i="27"/>
  <c r="M537" i="27" s="1"/>
  <c r="B537" i="27" s="1"/>
  <c r="C537" i="27" s="1"/>
  <c r="X537" i="26"/>
  <c r="M537" i="26" s="1"/>
  <c r="B537" i="26" s="1"/>
  <c r="C537" i="26" s="1"/>
  <c r="X537" i="24"/>
  <c r="M537" i="24" s="1"/>
  <c r="B537" i="24" s="1"/>
  <c r="C537" i="24" s="1"/>
  <c r="X537" i="25"/>
  <c r="M537" i="25" s="1"/>
  <c r="B537" i="25" s="1"/>
  <c r="C537" i="25" s="1"/>
  <c r="X537" i="22"/>
  <c r="M537" i="22" s="1"/>
  <c r="B537" i="22" s="1"/>
  <c r="C537" i="22" s="1"/>
  <c r="X537" i="21"/>
  <c r="M537" i="21" s="1"/>
  <c r="B537" i="21" s="1"/>
  <c r="C537" i="21" s="1"/>
  <c r="X537" i="20"/>
  <c r="M537" i="20" s="1"/>
  <c r="B537" i="20" s="1"/>
  <c r="C537" i="20" s="1"/>
  <c r="X537" i="23"/>
  <c r="M537" i="23" s="1"/>
  <c r="B537" i="23" s="1"/>
  <c r="C537" i="23" s="1"/>
  <c r="X537" i="19"/>
  <c r="M537" i="19" s="1"/>
  <c r="B537" i="19" s="1"/>
  <c r="C537" i="19" s="1"/>
  <c r="X537" i="17"/>
  <c r="M537" i="17" s="1"/>
  <c r="B537" i="17" s="1"/>
  <c r="C537" i="17" s="1"/>
  <c r="X537" i="18"/>
  <c r="M537" i="18" s="1"/>
  <c r="B537" i="18" s="1"/>
  <c r="C537" i="18" s="1"/>
  <c r="X537" i="1"/>
  <c r="M537" i="1" s="1"/>
  <c r="B537" i="1" s="1"/>
  <c r="C537" i="1" s="1"/>
  <c r="M536" i="17"/>
  <c r="B536" i="17" s="1"/>
  <c r="C536" i="17" s="1"/>
  <c r="M536" i="21"/>
  <c r="B536" i="21" s="1"/>
  <c r="C536" i="21" s="1"/>
  <c r="M536" i="25"/>
  <c r="B536" i="25" s="1"/>
  <c r="C536" i="25" s="1"/>
  <c r="M536" i="22"/>
  <c r="B536" i="22" s="1"/>
  <c r="C536" i="22" s="1"/>
  <c r="M536" i="26"/>
  <c r="B536" i="26" s="1"/>
  <c r="C536" i="26" s="1"/>
  <c r="M536" i="19"/>
  <c r="B536" i="19" s="1"/>
  <c r="C536" i="19" s="1"/>
  <c r="X542" i="27"/>
  <c r="X542" i="26"/>
  <c r="X542" i="25"/>
  <c r="X542" i="24"/>
  <c r="X542" i="23"/>
  <c r="X542" i="22"/>
  <c r="X542" i="21"/>
  <c r="X542" i="17"/>
  <c r="X542" i="20"/>
  <c r="X542" i="19"/>
  <c r="X542" i="18"/>
  <c r="X542" i="1"/>
  <c r="M536" i="18"/>
  <c r="B536" i="18" s="1"/>
  <c r="C536" i="18" s="1"/>
  <c r="M536" i="23"/>
  <c r="B536" i="23" s="1"/>
  <c r="C536" i="23" s="1"/>
  <c r="M536" i="27"/>
  <c r="B536" i="27" s="1"/>
  <c r="C536" i="27" s="1"/>
  <c r="M536" i="1"/>
  <c r="B536" i="1" s="1"/>
  <c r="C536" i="1" s="1"/>
  <c r="M536" i="20"/>
  <c r="B536" i="20" s="1"/>
  <c r="C536" i="20" s="1"/>
  <c r="M536" i="24"/>
  <c r="B536" i="24" s="1"/>
  <c r="C536" i="24" s="1"/>
  <c r="AO148" i="2"/>
  <c r="AT142" i="2" l="1"/>
  <c r="AC534" i="22"/>
  <c r="N534" i="22" s="1"/>
  <c r="AC534" i="20"/>
  <c r="N534" i="20" s="1"/>
  <c r="AC534" i="18"/>
  <c r="N534" i="18" s="1"/>
  <c r="AC534" i="27"/>
  <c r="N534" i="27" s="1"/>
  <c r="AC534" i="26"/>
  <c r="N534" i="26" s="1"/>
  <c r="AC534" i="25"/>
  <c r="N534" i="25" s="1"/>
  <c r="AC534" i="24"/>
  <c r="N534" i="24" s="1"/>
  <c r="AC534" i="23"/>
  <c r="N534" i="23" s="1"/>
  <c r="AC534" i="21"/>
  <c r="N534" i="21" s="1"/>
  <c r="AC534" i="19"/>
  <c r="N534" i="19" s="1"/>
  <c r="AC534" i="17"/>
  <c r="N534" i="17" s="1"/>
  <c r="AC534" i="1"/>
  <c r="N534" i="1" s="1"/>
  <c r="R583" i="2"/>
  <c r="C584" i="2"/>
  <c r="M583" i="2"/>
  <c r="N583" i="2"/>
  <c r="O583" i="2" s="1"/>
  <c r="P583" i="2" s="1"/>
  <c r="I583" i="2"/>
  <c r="J583" i="2"/>
  <c r="F583" i="2"/>
  <c r="Q583" i="2" s="1"/>
  <c r="K583" i="2"/>
  <c r="L583" i="2"/>
  <c r="G583" i="2"/>
  <c r="H583" i="2"/>
  <c r="K603" i="2"/>
  <c r="AC554" i="27"/>
  <c r="N554" i="27" s="1"/>
  <c r="AC554" i="26"/>
  <c r="N554" i="26" s="1"/>
  <c r="AC554" i="25"/>
  <c r="N554" i="25" s="1"/>
  <c r="AC554" i="23"/>
  <c r="N554" i="23" s="1"/>
  <c r="AC554" i="22"/>
  <c r="N554" i="22" s="1"/>
  <c r="AC554" i="20"/>
  <c r="N554" i="20" s="1"/>
  <c r="AC554" i="18"/>
  <c r="N554" i="18" s="1"/>
  <c r="AC554" i="24"/>
  <c r="N554" i="24" s="1"/>
  <c r="AC554" i="21"/>
  <c r="N554" i="21" s="1"/>
  <c r="AC554" i="19"/>
  <c r="N554" i="19" s="1"/>
  <c r="AC554" i="17"/>
  <c r="N554" i="17" s="1"/>
  <c r="AC554" i="1"/>
  <c r="N554" i="1" s="1"/>
  <c r="J603" i="2"/>
  <c r="R603" i="2"/>
  <c r="C604" i="2"/>
  <c r="I603" i="2"/>
  <c r="N603" i="2"/>
  <c r="O603" i="2" s="1"/>
  <c r="P603" i="2" s="1"/>
  <c r="F603" i="2"/>
  <c r="Q603" i="2" s="1"/>
  <c r="M603" i="2"/>
  <c r="C609" i="2"/>
  <c r="H603" i="2"/>
  <c r="L603" i="2"/>
  <c r="G603" i="2"/>
  <c r="D572" i="2"/>
  <c r="Y142" i="2"/>
  <c r="AB143" i="2"/>
  <c r="AR142" i="2"/>
  <c r="AP143" i="2"/>
  <c r="X517" i="24"/>
  <c r="M517" i="24" s="1"/>
  <c r="B517" i="24" s="1"/>
  <c r="C517" i="24" s="1"/>
  <c r="X517" i="20"/>
  <c r="M517" i="20" s="1"/>
  <c r="B517" i="20" s="1"/>
  <c r="C517" i="20" s="1"/>
  <c r="X517" i="1"/>
  <c r="M517" i="1" s="1"/>
  <c r="B517" i="1" s="1"/>
  <c r="C517" i="1" s="1"/>
  <c r="E518" i="21"/>
  <c r="E518" i="22"/>
  <c r="F518" i="21"/>
  <c r="K518" i="21" s="1"/>
  <c r="F518" i="1"/>
  <c r="K518" i="1" s="1"/>
  <c r="E518" i="20"/>
  <c r="F518" i="18"/>
  <c r="K518" i="18" s="1"/>
  <c r="AS142" i="2"/>
  <c r="F518" i="17"/>
  <c r="K518" i="17" s="1"/>
  <c r="F518" i="24"/>
  <c r="K518" i="24" s="1"/>
  <c r="AP142" i="2"/>
  <c r="AC143" i="2"/>
  <c r="Z142" i="2"/>
  <c r="Z143" i="2"/>
  <c r="X517" i="27"/>
  <c r="M517" i="27" s="1"/>
  <c r="B517" i="27" s="1"/>
  <c r="C517" i="27" s="1"/>
  <c r="X517" i="23"/>
  <c r="M517" i="23" s="1"/>
  <c r="B517" i="23" s="1"/>
  <c r="C517" i="23" s="1"/>
  <c r="X517" i="17"/>
  <c r="M517" i="17" s="1"/>
  <c r="B517" i="17" s="1"/>
  <c r="C517" i="17" s="1"/>
  <c r="F518" i="26"/>
  <c r="K518" i="26" s="1"/>
  <c r="F518" i="25"/>
  <c r="K518" i="25" s="1"/>
  <c r="F518" i="20"/>
  <c r="K518" i="20" s="1"/>
  <c r="F518" i="19"/>
  <c r="K518" i="19" s="1"/>
  <c r="E518" i="24"/>
  <c r="F518" i="27"/>
  <c r="K518" i="27" s="1"/>
  <c r="E518" i="25"/>
  <c r="Y143" i="2"/>
  <c r="X517" i="25"/>
  <c r="M517" i="25" s="1"/>
  <c r="B517" i="25" s="1"/>
  <c r="C517" i="25" s="1"/>
  <c r="X517" i="22"/>
  <c r="M517" i="22" s="1"/>
  <c r="B517" i="22" s="1"/>
  <c r="C517" i="22" s="1"/>
  <c r="X517" i="18"/>
  <c r="M517" i="18" s="1"/>
  <c r="B517" i="18" s="1"/>
  <c r="C517" i="18" s="1"/>
  <c r="E518" i="19"/>
  <c r="E518" i="26"/>
  <c r="AQ142" i="2"/>
  <c r="AA143" i="2"/>
  <c r="AA142" i="2"/>
  <c r="AB142" i="2"/>
  <c r="AQ143" i="2"/>
  <c r="AC142" i="2"/>
  <c r="AD142" i="2"/>
  <c r="X517" i="26"/>
  <c r="M517" i="26" s="1"/>
  <c r="B517" i="26" s="1"/>
  <c r="C517" i="26" s="1"/>
  <c r="X517" i="21"/>
  <c r="M517" i="21" s="1"/>
  <c r="B517" i="21" s="1"/>
  <c r="C517" i="21" s="1"/>
  <c r="X517" i="19"/>
  <c r="M517" i="19" s="1"/>
  <c r="B517" i="19" s="1"/>
  <c r="C517" i="19" s="1"/>
  <c r="F518" i="23"/>
  <c r="K518" i="23" s="1"/>
  <c r="E518" i="18"/>
  <c r="E518" i="27"/>
  <c r="F518" i="22"/>
  <c r="K518" i="22" s="1"/>
  <c r="E518" i="17"/>
  <c r="AU142" i="2"/>
  <c r="E518" i="1"/>
  <c r="E518" i="23"/>
  <c r="F524" i="17"/>
  <c r="K524" i="17" s="1"/>
  <c r="F524" i="1"/>
  <c r="K524" i="1" s="1"/>
  <c r="F524" i="22"/>
  <c r="K524" i="22" s="1"/>
  <c r="F524" i="20"/>
  <c r="K524" i="20" s="1"/>
  <c r="F524" i="25"/>
  <c r="K524" i="25" s="1"/>
  <c r="E524" i="1"/>
  <c r="AD141" i="2"/>
  <c r="AU141" i="2"/>
  <c r="D583" i="2"/>
  <c r="X149" i="2"/>
  <c r="F578" i="2"/>
  <c r="AC529" i="27"/>
  <c r="N529" i="27" s="1"/>
  <c r="AC529" i="23"/>
  <c r="N529" i="23" s="1"/>
  <c r="AC529" i="24"/>
  <c r="N529" i="24" s="1"/>
  <c r="AC529" i="26"/>
  <c r="N529" i="26" s="1"/>
  <c r="AC529" i="25"/>
  <c r="N529" i="25" s="1"/>
  <c r="AC529" i="22"/>
  <c r="N529" i="22" s="1"/>
  <c r="AC529" i="19"/>
  <c r="N529" i="19" s="1"/>
  <c r="AC529" i="18"/>
  <c r="N529" i="18" s="1"/>
  <c r="AC529" i="21"/>
  <c r="N529" i="21" s="1"/>
  <c r="AC529" i="20"/>
  <c r="N529" i="20" s="1"/>
  <c r="AC529" i="17"/>
  <c r="N529" i="17" s="1"/>
  <c r="AC529" i="1"/>
  <c r="N529" i="1" s="1"/>
  <c r="R578" i="2"/>
  <c r="AC544" i="25"/>
  <c r="N544" i="25" s="1"/>
  <c r="AC544" i="26"/>
  <c r="N544" i="26" s="1"/>
  <c r="AC544" i="21"/>
  <c r="N544" i="21" s="1"/>
  <c r="AC544" i="19"/>
  <c r="N544" i="19" s="1"/>
  <c r="AC544" i="17"/>
  <c r="N544" i="17" s="1"/>
  <c r="AC544" i="27"/>
  <c r="N544" i="27" s="1"/>
  <c r="AC544" i="24"/>
  <c r="N544" i="24" s="1"/>
  <c r="AC544" i="23"/>
  <c r="N544" i="23" s="1"/>
  <c r="AC544" i="22"/>
  <c r="N544" i="22" s="1"/>
  <c r="AC544" i="18"/>
  <c r="N544" i="18" s="1"/>
  <c r="AC544" i="20"/>
  <c r="N544" i="20" s="1"/>
  <c r="AC544" i="1"/>
  <c r="N544" i="1" s="1"/>
  <c r="R593" i="2"/>
  <c r="K593" i="2"/>
  <c r="C594" i="2"/>
  <c r="F593" i="2"/>
  <c r="Q593" i="2" s="1"/>
  <c r="L593" i="2"/>
  <c r="H593" i="2"/>
  <c r="G593" i="2"/>
  <c r="J593" i="2"/>
  <c r="M593" i="2"/>
  <c r="I593" i="2"/>
  <c r="N593" i="2"/>
  <c r="O593" i="2" s="1"/>
  <c r="P593" i="2" s="1"/>
  <c r="D609" i="2"/>
  <c r="E524" i="24"/>
  <c r="E524" i="17"/>
  <c r="E524" i="19"/>
  <c r="E524" i="27"/>
  <c r="D604" i="2"/>
  <c r="AC539" i="26"/>
  <c r="N539" i="26" s="1"/>
  <c r="AC539" i="24"/>
  <c r="N539" i="24" s="1"/>
  <c r="AC539" i="27"/>
  <c r="N539" i="27" s="1"/>
  <c r="AC539" i="25"/>
  <c r="N539" i="25" s="1"/>
  <c r="AC539" i="22"/>
  <c r="N539" i="22" s="1"/>
  <c r="AC539" i="23"/>
  <c r="N539" i="23" s="1"/>
  <c r="AC539" i="19"/>
  <c r="N539" i="19" s="1"/>
  <c r="AC539" i="18"/>
  <c r="N539" i="18" s="1"/>
  <c r="AC539" i="21"/>
  <c r="N539" i="21" s="1"/>
  <c r="AC539" i="20"/>
  <c r="N539" i="20" s="1"/>
  <c r="AC539" i="17"/>
  <c r="N539" i="17" s="1"/>
  <c r="AC539" i="1"/>
  <c r="N539" i="1" s="1"/>
  <c r="R588" i="2"/>
  <c r="I588" i="2"/>
  <c r="F588" i="2"/>
  <c r="Q588" i="2" s="1"/>
  <c r="K588" i="2"/>
  <c r="C589" i="2"/>
  <c r="H588" i="2"/>
  <c r="J588" i="2"/>
  <c r="N588" i="2"/>
  <c r="O588" i="2" s="1"/>
  <c r="P588" i="2" s="1"/>
  <c r="G588" i="2"/>
  <c r="M588" i="2"/>
  <c r="L588" i="2"/>
  <c r="AS143" i="2"/>
  <c r="Q572" i="2"/>
  <c r="G572" i="2"/>
  <c r="H572" i="2" s="1"/>
  <c r="I572" i="2" s="1"/>
  <c r="J572" i="2" s="1"/>
  <c r="K572" i="2" s="1"/>
  <c r="M572" i="2" s="1"/>
  <c r="N572" i="2" s="1"/>
  <c r="O572" i="2" s="1"/>
  <c r="P572" i="2" s="1"/>
  <c r="AT143" i="2"/>
  <c r="AC549" i="27"/>
  <c r="N549" i="27" s="1"/>
  <c r="AC549" i="23"/>
  <c r="N549" i="23" s="1"/>
  <c r="AC549" i="24"/>
  <c r="N549" i="24" s="1"/>
  <c r="AC549" i="26"/>
  <c r="N549" i="26" s="1"/>
  <c r="AC549" i="22"/>
  <c r="N549" i="22" s="1"/>
  <c r="AC549" i="25"/>
  <c r="N549" i="25" s="1"/>
  <c r="AC549" i="21"/>
  <c r="N549" i="21" s="1"/>
  <c r="AC549" i="19"/>
  <c r="N549" i="19" s="1"/>
  <c r="AC549" i="18"/>
  <c r="N549" i="18" s="1"/>
  <c r="AC549" i="17"/>
  <c r="N549" i="17" s="1"/>
  <c r="AC549" i="20"/>
  <c r="N549" i="20" s="1"/>
  <c r="AC549" i="1"/>
  <c r="N549" i="1" s="1"/>
  <c r="R598" i="2"/>
  <c r="L598" i="2"/>
  <c r="J598" i="2"/>
  <c r="M598" i="2"/>
  <c r="N598" i="2"/>
  <c r="O598" i="2" s="1"/>
  <c r="P598" i="2" s="1"/>
  <c r="H598" i="2"/>
  <c r="F598" i="2"/>
  <c r="Q598" i="2" s="1"/>
  <c r="C599" i="2"/>
  <c r="K598" i="2"/>
  <c r="I598" i="2"/>
  <c r="G598" i="2"/>
  <c r="D593" i="2"/>
  <c r="D599" i="2" s="1"/>
  <c r="X544" i="26"/>
  <c r="M544" i="26" s="1"/>
  <c r="B544" i="26" s="1"/>
  <c r="C544" i="26" s="1"/>
  <c r="X544" i="23"/>
  <c r="M544" i="23" s="1"/>
  <c r="B544" i="23" s="1"/>
  <c r="C544" i="23" s="1"/>
  <c r="X544" i="25"/>
  <c r="M544" i="25" s="1"/>
  <c r="B544" i="25" s="1"/>
  <c r="C544" i="25" s="1"/>
  <c r="X544" i="21"/>
  <c r="M544" i="21" s="1"/>
  <c r="B544" i="21" s="1"/>
  <c r="C544" i="21" s="1"/>
  <c r="X544" i="20"/>
  <c r="M544" i="20" s="1"/>
  <c r="B544" i="20" s="1"/>
  <c r="C544" i="20" s="1"/>
  <c r="X544" i="1"/>
  <c r="M544" i="1" s="1"/>
  <c r="B544" i="1" s="1"/>
  <c r="C544" i="1" s="1"/>
  <c r="X539" i="27"/>
  <c r="M539" i="27" s="1"/>
  <c r="B539" i="27" s="1"/>
  <c r="C539" i="27" s="1"/>
  <c r="X539" i="26"/>
  <c r="M539" i="26" s="1"/>
  <c r="B539" i="26" s="1"/>
  <c r="C539" i="26" s="1"/>
  <c r="X539" i="24"/>
  <c r="M539" i="24" s="1"/>
  <c r="B539" i="24" s="1"/>
  <c r="C539" i="24" s="1"/>
  <c r="X539" i="25"/>
  <c r="M539" i="25" s="1"/>
  <c r="B539" i="25" s="1"/>
  <c r="C539" i="25" s="1"/>
  <c r="X539" i="22"/>
  <c r="M539" i="22" s="1"/>
  <c r="B539" i="22" s="1"/>
  <c r="C539" i="22" s="1"/>
  <c r="X539" i="21"/>
  <c r="M539" i="21" s="1"/>
  <c r="B539" i="21" s="1"/>
  <c r="C539" i="21" s="1"/>
  <c r="X539" i="20"/>
  <c r="M539" i="20" s="1"/>
  <c r="B539" i="20" s="1"/>
  <c r="C539" i="20" s="1"/>
  <c r="X539" i="23"/>
  <c r="M539" i="23" s="1"/>
  <c r="B539" i="23" s="1"/>
  <c r="C539" i="23" s="1"/>
  <c r="X539" i="19"/>
  <c r="M539" i="19" s="1"/>
  <c r="B539" i="19" s="1"/>
  <c r="C539" i="19" s="1"/>
  <c r="X539" i="17"/>
  <c r="M539" i="17" s="1"/>
  <c r="B539" i="17" s="1"/>
  <c r="C539" i="17" s="1"/>
  <c r="X539" i="18"/>
  <c r="M539" i="18" s="1"/>
  <c r="B539" i="18" s="1"/>
  <c r="C539" i="18" s="1"/>
  <c r="X539" i="1"/>
  <c r="M539" i="1" s="1"/>
  <c r="B539" i="1" s="1"/>
  <c r="C539" i="1" s="1"/>
  <c r="X543" i="27"/>
  <c r="M543" i="27" s="1"/>
  <c r="B543" i="27" s="1"/>
  <c r="C543" i="27" s="1"/>
  <c r="X543" i="26"/>
  <c r="M543" i="26" s="1"/>
  <c r="B543" i="26" s="1"/>
  <c r="C543" i="26" s="1"/>
  <c r="X543" i="22"/>
  <c r="M543" i="22" s="1"/>
  <c r="B543" i="22" s="1"/>
  <c r="C543" i="22" s="1"/>
  <c r="X543" i="23"/>
  <c r="M543" i="23" s="1"/>
  <c r="B543" i="23" s="1"/>
  <c r="C543" i="23" s="1"/>
  <c r="X543" i="24"/>
  <c r="M543" i="24" s="1"/>
  <c r="B543" i="24" s="1"/>
  <c r="C543" i="24" s="1"/>
  <c r="X543" i="25"/>
  <c r="M543" i="25" s="1"/>
  <c r="B543" i="25" s="1"/>
  <c r="C543" i="25" s="1"/>
  <c r="X543" i="19"/>
  <c r="M543" i="19" s="1"/>
  <c r="B543" i="19" s="1"/>
  <c r="C543" i="19" s="1"/>
  <c r="X543" i="21"/>
  <c r="M543" i="21" s="1"/>
  <c r="B543" i="21" s="1"/>
  <c r="C543" i="21" s="1"/>
  <c r="X543" i="18"/>
  <c r="M543" i="18" s="1"/>
  <c r="B543" i="18" s="1"/>
  <c r="C543" i="18" s="1"/>
  <c r="X543" i="20"/>
  <c r="M543" i="20" s="1"/>
  <c r="B543" i="20" s="1"/>
  <c r="C543" i="20" s="1"/>
  <c r="X543" i="17"/>
  <c r="M543" i="17" s="1"/>
  <c r="B543" i="17" s="1"/>
  <c r="C543" i="17" s="1"/>
  <c r="X543" i="1"/>
  <c r="M543" i="1" s="1"/>
  <c r="B543" i="1" s="1"/>
  <c r="C543" i="1" s="1"/>
  <c r="X528" i="27"/>
  <c r="M528" i="27" s="1"/>
  <c r="B528" i="27" s="1"/>
  <c r="C528" i="27" s="1"/>
  <c r="X528" i="26"/>
  <c r="M528" i="26" s="1"/>
  <c r="B528" i="26" s="1"/>
  <c r="C528" i="26" s="1"/>
  <c r="X528" i="23"/>
  <c r="M528" i="23" s="1"/>
  <c r="B528" i="23" s="1"/>
  <c r="C528" i="23" s="1"/>
  <c r="X528" i="25"/>
  <c r="M528" i="25" s="1"/>
  <c r="B528" i="25" s="1"/>
  <c r="C528" i="25" s="1"/>
  <c r="X528" i="24"/>
  <c r="M528" i="24" s="1"/>
  <c r="B528" i="24" s="1"/>
  <c r="C528" i="24" s="1"/>
  <c r="X528" i="21"/>
  <c r="M528" i="21" s="1"/>
  <c r="B528" i="21" s="1"/>
  <c r="C528" i="21" s="1"/>
  <c r="X528" i="22"/>
  <c r="M528" i="22" s="1"/>
  <c r="B528" i="22" s="1"/>
  <c r="C528" i="22" s="1"/>
  <c r="X528" i="19"/>
  <c r="M528" i="19" s="1"/>
  <c r="B528" i="19" s="1"/>
  <c r="C528" i="19" s="1"/>
  <c r="X528" i="20"/>
  <c r="M528" i="20" s="1"/>
  <c r="B528" i="20" s="1"/>
  <c r="C528" i="20" s="1"/>
  <c r="X528" i="18"/>
  <c r="M528" i="18" s="1"/>
  <c r="B528" i="18" s="1"/>
  <c r="C528" i="18" s="1"/>
  <c r="X528" i="17"/>
  <c r="M528" i="17" s="1"/>
  <c r="B528" i="17" s="1"/>
  <c r="C528" i="17" s="1"/>
  <c r="X528" i="1"/>
  <c r="M528" i="1" s="1"/>
  <c r="B528" i="1" s="1"/>
  <c r="C528" i="1" s="1"/>
  <c r="M542" i="20"/>
  <c r="B542" i="20" s="1"/>
  <c r="C542" i="20" s="1"/>
  <c r="M542" i="23"/>
  <c r="B542" i="23" s="1"/>
  <c r="C542" i="23" s="1"/>
  <c r="M542" i="27"/>
  <c r="B542" i="27" s="1"/>
  <c r="C542" i="27" s="1"/>
  <c r="M542" i="1"/>
  <c r="B542" i="1" s="1"/>
  <c r="C542" i="1" s="1"/>
  <c r="M542" i="17"/>
  <c r="B542" i="17" s="1"/>
  <c r="C542" i="17" s="1"/>
  <c r="M542" i="24"/>
  <c r="B542" i="24" s="1"/>
  <c r="C542" i="24" s="1"/>
  <c r="X548" i="26"/>
  <c r="X548" i="27"/>
  <c r="X548" i="25"/>
  <c r="X548" i="24"/>
  <c r="X548" i="23"/>
  <c r="X548" i="22"/>
  <c r="X548" i="21"/>
  <c r="X548" i="20"/>
  <c r="X548" i="17"/>
  <c r="X548" i="18"/>
  <c r="X548" i="19"/>
  <c r="X548" i="1"/>
  <c r="M542" i="18"/>
  <c r="B542" i="18" s="1"/>
  <c r="C542" i="18" s="1"/>
  <c r="M542" i="21"/>
  <c r="B542" i="21" s="1"/>
  <c r="C542" i="21" s="1"/>
  <c r="M542" i="25"/>
  <c r="B542" i="25" s="1"/>
  <c r="C542" i="25" s="1"/>
  <c r="M542" i="19"/>
  <c r="B542" i="19" s="1"/>
  <c r="C542" i="19" s="1"/>
  <c r="M542" i="22"/>
  <c r="B542" i="22" s="1"/>
  <c r="C542" i="22" s="1"/>
  <c r="M542" i="26"/>
  <c r="B542" i="26" s="1"/>
  <c r="C542" i="26" s="1"/>
  <c r="AO149" i="2"/>
  <c r="AC550" i="27" l="1"/>
  <c r="N550" i="27" s="1"/>
  <c r="AC550" i="26"/>
  <c r="N550" i="26" s="1"/>
  <c r="AC550" i="25"/>
  <c r="N550" i="25" s="1"/>
  <c r="AC550" i="22"/>
  <c r="N550" i="22" s="1"/>
  <c r="AC550" i="20"/>
  <c r="N550" i="20" s="1"/>
  <c r="AC550" i="18"/>
  <c r="N550" i="18" s="1"/>
  <c r="AC550" i="23"/>
  <c r="N550" i="23" s="1"/>
  <c r="AC550" i="24"/>
  <c r="N550" i="24" s="1"/>
  <c r="AC550" i="21"/>
  <c r="N550" i="21" s="1"/>
  <c r="AC550" i="19"/>
  <c r="N550" i="19" s="1"/>
  <c r="AC550" i="17"/>
  <c r="N550" i="17" s="1"/>
  <c r="R599" i="2"/>
  <c r="AC550" i="1"/>
  <c r="N550" i="1" s="1"/>
  <c r="N599" i="2"/>
  <c r="O599" i="2" s="1"/>
  <c r="P599" i="2" s="1"/>
  <c r="H599" i="2"/>
  <c r="F599" i="2"/>
  <c r="Q599" i="2" s="1"/>
  <c r="K599" i="2"/>
  <c r="J599" i="2"/>
  <c r="M599" i="2"/>
  <c r="G599" i="2"/>
  <c r="I599" i="2"/>
  <c r="C600" i="2"/>
  <c r="L599" i="2"/>
  <c r="X150" i="2"/>
  <c r="AC560" i="25"/>
  <c r="N560" i="25" s="1"/>
  <c r="AC560" i="26"/>
  <c r="N560" i="26" s="1"/>
  <c r="AC560" i="21"/>
  <c r="N560" i="21" s="1"/>
  <c r="AC560" i="19"/>
  <c r="N560" i="19" s="1"/>
  <c r="AC560" i="17"/>
  <c r="N560" i="17" s="1"/>
  <c r="AC560" i="27"/>
  <c r="N560" i="27" s="1"/>
  <c r="AC560" i="24"/>
  <c r="N560" i="24" s="1"/>
  <c r="AC560" i="23"/>
  <c r="N560" i="23" s="1"/>
  <c r="AC560" i="22"/>
  <c r="N560" i="22" s="1"/>
  <c r="AC560" i="18"/>
  <c r="N560" i="18" s="1"/>
  <c r="AC560" i="20"/>
  <c r="N560" i="20" s="1"/>
  <c r="R609" i="2"/>
  <c r="AC560" i="1"/>
  <c r="N560" i="1" s="1"/>
  <c r="K609" i="2"/>
  <c r="H609" i="2"/>
  <c r="I609" i="2"/>
  <c r="G609" i="2"/>
  <c r="C610" i="2"/>
  <c r="N609" i="2"/>
  <c r="O609" i="2" s="1"/>
  <c r="P609" i="2" s="1"/>
  <c r="M609" i="2"/>
  <c r="C615" i="2"/>
  <c r="J609" i="2"/>
  <c r="F609" i="2"/>
  <c r="Q609" i="2" s="1"/>
  <c r="L609" i="2"/>
  <c r="F584" i="2"/>
  <c r="AC535" i="26"/>
  <c r="N535" i="26" s="1"/>
  <c r="AC535" i="27"/>
  <c r="N535" i="27" s="1"/>
  <c r="AC535" i="25"/>
  <c r="N535" i="25" s="1"/>
  <c r="AC535" i="24"/>
  <c r="N535" i="24" s="1"/>
  <c r="AC535" i="23"/>
  <c r="N535" i="23" s="1"/>
  <c r="AC535" i="21"/>
  <c r="N535" i="21" s="1"/>
  <c r="AC535" i="18"/>
  <c r="N535" i="18" s="1"/>
  <c r="AC535" i="20"/>
  <c r="N535" i="20" s="1"/>
  <c r="AC535" i="17"/>
  <c r="N535" i="17" s="1"/>
  <c r="AC535" i="22"/>
  <c r="N535" i="22" s="1"/>
  <c r="AC535" i="19"/>
  <c r="N535" i="19" s="1"/>
  <c r="AC535" i="1"/>
  <c r="N535" i="1" s="1"/>
  <c r="R584" i="2"/>
  <c r="X544" i="17"/>
  <c r="M544" i="17" s="1"/>
  <c r="B544" i="17" s="1"/>
  <c r="C544" i="17" s="1"/>
  <c r="X544" i="19"/>
  <c r="M544" i="19" s="1"/>
  <c r="B544" i="19" s="1"/>
  <c r="C544" i="19" s="1"/>
  <c r="X544" i="22"/>
  <c r="M544" i="22" s="1"/>
  <c r="B544" i="22" s="1"/>
  <c r="C544" i="22" s="1"/>
  <c r="AC540" i="25"/>
  <c r="N540" i="25" s="1"/>
  <c r="AC540" i="21"/>
  <c r="N540" i="21" s="1"/>
  <c r="AC540" i="19"/>
  <c r="N540" i="19" s="1"/>
  <c r="AC540" i="17"/>
  <c r="N540" i="17" s="1"/>
  <c r="AC540" i="26"/>
  <c r="N540" i="26" s="1"/>
  <c r="AC540" i="24"/>
  <c r="N540" i="24" s="1"/>
  <c r="AC540" i="22"/>
  <c r="N540" i="22" s="1"/>
  <c r="AC540" i="27"/>
  <c r="N540" i="27" s="1"/>
  <c r="AC540" i="20"/>
  <c r="N540" i="20" s="1"/>
  <c r="AC540" i="23"/>
  <c r="N540" i="23" s="1"/>
  <c r="AC540" i="18"/>
  <c r="N540" i="18" s="1"/>
  <c r="AC540" i="1"/>
  <c r="N540" i="1" s="1"/>
  <c r="L589" i="2"/>
  <c r="M589" i="2"/>
  <c r="K589" i="2"/>
  <c r="G589" i="2"/>
  <c r="F589" i="2"/>
  <c r="Q589" i="2" s="1"/>
  <c r="H589" i="2"/>
  <c r="I589" i="2"/>
  <c r="C590" i="2"/>
  <c r="N589" i="2"/>
  <c r="O589" i="2" s="1"/>
  <c r="P589" i="2" s="1"/>
  <c r="J589" i="2"/>
  <c r="R589" i="2"/>
  <c r="AC545" i="27"/>
  <c r="N545" i="27" s="1"/>
  <c r="AC545" i="23"/>
  <c r="N545" i="23" s="1"/>
  <c r="AC545" i="24"/>
  <c r="N545" i="24" s="1"/>
  <c r="AC545" i="25"/>
  <c r="N545" i="25" s="1"/>
  <c r="AC545" i="26"/>
  <c r="N545" i="26" s="1"/>
  <c r="AC545" i="22"/>
  <c r="N545" i="22" s="1"/>
  <c r="AC545" i="21"/>
  <c r="N545" i="21" s="1"/>
  <c r="AC545" i="19"/>
  <c r="N545" i="19" s="1"/>
  <c r="AC545" i="18"/>
  <c r="N545" i="18" s="1"/>
  <c r="AC545" i="20"/>
  <c r="N545" i="20" s="1"/>
  <c r="AC545" i="17"/>
  <c r="N545" i="17" s="1"/>
  <c r="R594" i="2"/>
  <c r="AC545" i="1"/>
  <c r="N545" i="1" s="1"/>
  <c r="M594" i="2"/>
  <c r="J594" i="2"/>
  <c r="H594" i="2"/>
  <c r="C595" i="2"/>
  <c r="L594" i="2"/>
  <c r="K594" i="2"/>
  <c r="I594" i="2"/>
  <c r="F594" i="2"/>
  <c r="Q594" i="2" s="1"/>
  <c r="G594" i="2"/>
  <c r="N594" i="2"/>
  <c r="O594" i="2" s="1"/>
  <c r="P594" i="2" s="1"/>
  <c r="Q578" i="2"/>
  <c r="G578" i="2"/>
  <c r="H578" i="2" s="1"/>
  <c r="I578" i="2" s="1"/>
  <c r="J578" i="2" s="1"/>
  <c r="K578" i="2" s="1"/>
  <c r="M578" i="2" s="1"/>
  <c r="N578" i="2" s="1"/>
  <c r="O578" i="2" s="1"/>
  <c r="P578" i="2" s="1"/>
  <c r="AC555" i="26"/>
  <c r="N555" i="26" s="1"/>
  <c r="AC555" i="24"/>
  <c r="N555" i="24" s="1"/>
  <c r="AC555" i="27"/>
  <c r="N555" i="27" s="1"/>
  <c r="AC555" i="25"/>
  <c r="N555" i="25" s="1"/>
  <c r="AC555" i="23"/>
  <c r="N555" i="23" s="1"/>
  <c r="AC555" i="22"/>
  <c r="N555" i="22" s="1"/>
  <c r="AC555" i="19"/>
  <c r="N555" i="19" s="1"/>
  <c r="AC555" i="21"/>
  <c r="N555" i="21" s="1"/>
  <c r="AC555" i="18"/>
  <c r="N555" i="18" s="1"/>
  <c r="AC555" i="17"/>
  <c r="N555" i="17" s="1"/>
  <c r="AC555" i="20"/>
  <c r="N555" i="20" s="1"/>
  <c r="AC555" i="1"/>
  <c r="N555" i="1" s="1"/>
  <c r="R604" i="2"/>
  <c r="L604" i="2"/>
  <c r="N604" i="2"/>
  <c r="O604" i="2" s="1"/>
  <c r="P604" i="2" s="1"/>
  <c r="H604" i="2"/>
  <c r="I604" i="2"/>
  <c r="F604" i="2"/>
  <c r="Q604" i="2" s="1"/>
  <c r="C605" i="2"/>
  <c r="D605" i="2" s="1"/>
  <c r="G604" i="2"/>
  <c r="M604" i="2"/>
  <c r="J604" i="2"/>
  <c r="K604" i="2"/>
  <c r="D594" i="2"/>
  <c r="D600" i="2" s="1"/>
  <c r="X544" i="18"/>
  <c r="M544" i="18" s="1"/>
  <c r="B544" i="18" s="1"/>
  <c r="C544" i="18" s="1"/>
  <c r="X544" i="24"/>
  <c r="M544" i="24" s="1"/>
  <c r="B544" i="24" s="1"/>
  <c r="C544" i="24" s="1"/>
  <c r="X544" i="27"/>
  <c r="M544" i="27" s="1"/>
  <c r="B544" i="27" s="1"/>
  <c r="C544" i="27" s="1"/>
  <c r="D589" i="2"/>
  <c r="D595" i="2" s="1"/>
  <c r="D578" i="2"/>
  <c r="E524" i="25"/>
  <c r="E524" i="26"/>
  <c r="X523" i="25"/>
  <c r="M523" i="25" s="1"/>
  <c r="B523" i="25" s="1"/>
  <c r="C523" i="25" s="1"/>
  <c r="X523" i="20"/>
  <c r="M523" i="20" s="1"/>
  <c r="B523" i="20" s="1"/>
  <c r="C523" i="20" s="1"/>
  <c r="X523" i="17"/>
  <c r="M523" i="17" s="1"/>
  <c r="B523" i="17" s="1"/>
  <c r="C523" i="17" s="1"/>
  <c r="E524" i="20"/>
  <c r="F524" i="19"/>
  <c r="K524" i="19" s="1"/>
  <c r="F524" i="18"/>
  <c r="K524" i="18" s="1"/>
  <c r="AC144" i="2"/>
  <c r="F524" i="24"/>
  <c r="K524" i="24" s="1"/>
  <c r="F524" i="27"/>
  <c r="K524" i="27" s="1"/>
  <c r="E524" i="23"/>
  <c r="X523" i="24"/>
  <c r="M523" i="24" s="1"/>
  <c r="B523" i="24" s="1"/>
  <c r="C523" i="24" s="1"/>
  <c r="X523" i="23"/>
  <c r="M523" i="23" s="1"/>
  <c r="B523" i="23" s="1"/>
  <c r="C523" i="23" s="1"/>
  <c r="X523" i="1"/>
  <c r="M523" i="1" s="1"/>
  <c r="B523" i="1" s="1"/>
  <c r="C523" i="1" s="1"/>
  <c r="E524" i="21"/>
  <c r="E524" i="22"/>
  <c r="E524" i="18"/>
  <c r="X523" i="26"/>
  <c r="M523" i="26" s="1"/>
  <c r="B523" i="26" s="1"/>
  <c r="C523" i="26" s="1"/>
  <c r="X523" i="22"/>
  <c r="M523" i="22" s="1"/>
  <c r="B523" i="22" s="1"/>
  <c r="C523" i="22" s="1"/>
  <c r="X523" i="18"/>
  <c r="M523" i="18" s="1"/>
  <c r="B523" i="18" s="1"/>
  <c r="C523" i="18" s="1"/>
  <c r="F524" i="26"/>
  <c r="K524" i="26" s="1"/>
  <c r="F524" i="21"/>
  <c r="K524" i="21" s="1"/>
  <c r="F524" i="23"/>
  <c r="K524" i="23" s="1"/>
  <c r="X523" i="27"/>
  <c r="M523" i="27" s="1"/>
  <c r="B523" i="27" s="1"/>
  <c r="C523" i="27" s="1"/>
  <c r="X523" i="19"/>
  <c r="M523" i="19" s="1"/>
  <c r="B523" i="19" s="1"/>
  <c r="C523" i="19" s="1"/>
  <c r="X523" i="21"/>
  <c r="M523" i="21" s="1"/>
  <c r="B523" i="21" s="1"/>
  <c r="C523" i="21" s="1"/>
  <c r="X549" i="27"/>
  <c r="M549" i="27" s="1"/>
  <c r="B549" i="27" s="1"/>
  <c r="C549" i="27" s="1"/>
  <c r="X549" i="26"/>
  <c r="M549" i="26" s="1"/>
  <c r="B549" i="26" s="1"/>
  <c r="C549" i="26" s="1"/>
  <c r="X549" i="25"/>
  <c r="M549" i="25" s="1"/>
  <c r="B549" i="25" s="1"/>
  <c r="C549" i="25" s="1"/>
  <c r="X549" i="23"/>
  <c r="M549" i="23" s="1"/>
  <c r="B549" i="23" s="1"/>
  <c r="C549" i="23" s="1"/>
  <c r="X549" i="22"/>
  <c r="M549" i="22" s="1"/>
  <c r="B549" i="22" s="1"/>
  <c r="C549" i="22" s="1"/>
  <c r="X549" i="20"/>
  <c r="M549" i="20" s="1"/>
  <c r="B549" i="20" s="1"/>
  <c r="C549" i="20" s="1"/>
  <c r="X549" i="19"/>
  <c r="M549" i="19" s="1"/>
  <c r="B549" i="19" s="1"/>
  <c r="C549" i="19" s="1"/>
  <c r="X549" i="24"/>
  <c r="M549" i="24" s="1"/>
  <c r="B549" i="24" s="1"/>
  <c r="C549" i="24" s="1"/>
  <c r="X549" i="18"/>
  <c r="M549" i="18" s="1"/>
  <c r="B549" i="18" s="1"/>
  <c r="C549" i="18" s="1"/>
  <c r="X549" i="17"/>
  <c r="M549" i="17" s="1"/>
  <c r="B549" i="17" s="1"/>
  <c r="C549" i="17" s="1"/>
  <c r="X549" i="21"/>
  <c r="M549" i="21" s="1"/>
  <c r="B549" i="21" s="1"/>
  <c r="C549" i="21" s="1"/>
  <c r="X549" i="1"/>
  <c r="M549" i="1" s="1"/>
  <c r="B549" i="1" s="1"/>
  <c r="C549" i="1" s="1"/>
  <c r="X545" i="22"/>
  <c r="M545" i="22" s="1"/>
  <c r="B545" i="22" s="1"/>
  <c r="C545" i="22" s="1"/>
  <c r="X545" i="19"/>
  <c r="M545" i="19" s="1"/>
  <c r="B545" i="19" s="1"/>
  <c r="C545" i="19" s="1"/>
  <c r="X545" i="20"/>
  <c r="M545" i="20" s="1"/>
  <c r="B545" i="20" s="1"/>
  <c r="C545" i="20" s="1"/>
  <c r="X534" i="27"/>
  <c r="M534" i="27" s="1"/>
  <c r="B534" i="27" s="1"/>
  <c r="C534" i="27" s="1"/>
  <c r="X534" i="25"/>
  <c r="M534" i="25" s="1"/>
  <c r="B534" i="25" s="1"/>
  <c r="C534" i="25" s="1"/>
  <c r="X534" i="23"/>
  <c r="M534" i="23" s="1"/>
  <c r="B534" i="23" s="1"/>
  <c r="C534" i="23" s="1"/>
  <c r="X534" i="26"/>
  <c r="M534" i="26" s="1"/>
  <c r="B534" i="26" s="1"/>
  <c r="C534" i="26" s="1"/>
  <c r="X534" i="22"/>
  <c r="M534" i="22" s="1"/>
  <c r="B534" i="22" s="1"/>
  <c r="C534" i="22" s="1"/>
  <c r="X534" i="21"/>
  <c r="M534" i="21" s="1"/>
  <c r="B534" i="21" s="1"/>
  <c r="C534" i="21" s="1"/>
  <c r="X534" i="19"/>
  <c r="M534" i="19" s="1"/>
  <c r="B534" i="19" s="1"/>
  <c r="C534" i="19" s="1"/>
  <c r="X534" i="17"/>
  <c r="M534" i="17" s="1"/>
  <c r="B534" i="17" s="1"/>
  <c r="C534" i="17" s="1"/>
  <c r="X534" i="20"/>
  <c r="M534" i="20" s="1"/>
  <c r="B534" i="20" s="1"/>
  <c r="C534" i="20" s="1"/>
  <c r="X534" i="18"/>
  <c r="M534" i="18" s="1"/>
  <c r="B534" i="18" s="1"/>
  <c r="C534" i="18" s="1"/>
  <c r="X534" i="24"/>
  <c r="M534" i="24" s="1"/>
  <c r="B534" i="24" s="1"/>
  <c r="C534" i="24" s="1"/>
  <c r="X534" i="1"/>
  <c r="M534" i="1" s="1"/>
  <c r="B534" i="1" s="1"/>
  <c r="C534" i="1" s="1"/>
  <c r="X550" i="27"/>
  <c r="M550" i="27" s="1"/>
  <c r="B550" i="27" s="1"/>
  <c r="C550" i="27" s="1"/>
  <c r="X550" i="26"/>
  <c r="M550" i="26" s="1"/>
  <c r="B550" i="26" s="1"/>
  <c r="C550" i="26" s="1"/>
  <c r="X550" i="25"/>
  <c r="M550" i="25" s="1"/>
  <c r="B550" i="25" s="1"/>
  <c r="C550" i="25" s="1"/>
  <c r="X550" i="23"/>
  <c r="M550" i="23" s="1"/>
  <c r="B550" i="23" s="1"/>
  <c r="C550" i="23" s="1"/>
  <c r="X550" i="22"/>
  <c r="M550" i="22" s="1"/>
  <c r="B550" i="22" s="1"/>
  <c r="C550" i="22" s="1"/>
  <c r="X550" i="20"/>
  <c r="M550" i="20" s="1"/>
  <c r="B550" i="20" s="1"/>
  <c r="C550" i="20" s="1"/>
  <c r="X550" i="19"/>
  <c r="M550" i="19" s="1"/>
  <c r="B550" i="19" s="1"/>
  <c r="C550" i="19" s="1"/>
  <c r="X550" i="24"/>
  <c r="M550" i="24" s="1"/>
  <c r="B550" i="24" s="1"/>
  <c r="C550" i="24" s="1"/>
  <c r="X550" i="18"/>
  <c r="M550" i="18" s="1"/>
  <c r="B550" i="18" s="1"/>
  <c r="C550" i="18" s="1"/>
  <c r="X550" i="17"/>
  <c r="M550" i="17" s="1"/>
  <c r="B550" i="17" s="1"/>
  <c r="C550" i="17" s="1"/>
  <c r="X550" i="21"/>
  <c r="M550" i="21" s="1"/>
  <c r="B550" i="21" s="1"/>
  <c r="C550" i="21" s="1"/>
  <c r="X550" i="1"/>
  <c r="M550" i="1" s="1"/>
  <c r="B550" i="1" s="1"/>
  <c r="C550" i="1" s="1"/>
  <c r="M548" i="18"/>
  <c r="B548" i="18" s="1"/>
  <c r="C548" i="18" s="1"/>
  <c r="M548" i="22"/>
  <c r="B548" i="22" s="1"/>
  <c r="C548" i="22" s="1"/>
  <c r="M548" i="27"/>
  <c r="B548" i="27" s="1"/>
  <c r="C548" i="27" s="1"/>
  <c r="X554" i="27"/>
  <c r="X554" i="26"/>
  <c r="X554" i="25"/>
  <c r="X554" i="24"/>
  <c r="X554" i="23"/>
  <c r="X554" i="21"/>
  <c r="X554" i="22"/>
  <c r="X554" i="20"/>
  <c r="X554" i="17"/>
  <c r="X554" i="19"/>
  <c r="X554" i="18"/>
  <c r="X554" i="1"/>
  <c r="M548" i="17"/>
  <c r="B548" i="17" s="1"/>
  <c r="C548" i="17" s="1"/>
  <c r="M548" i="23"/>
  <c r="B548" i="23" s="1"/>
  <c r="C548" i="23" s="1"/>
  <c r="M548" i="26"/>
  <c r="B548" i="26" s="1"/>
  <c r="C548" i="26" s="1"/>
  <c r="M548" i="1"/>
  <c r="B548" i="1" s="1"/>
  <c r="C548" i="1" s="1"/>
  <c r="M548" i="20"/>
  <c r="B548" i="20" s="1"/>
  <c r="C548" i="20" s="1"/>
  <c r="M548" i="24"/>
  <c r="B548" i="24" s="1"/>
  <c r="C548" i="24" s="1"/>
  <c r="M548" i="19"/>
  <c r="B548" i="19" s="1"/>
  <c r="C548" i="19" s="1"/>
  <c r="M548" i="21"/>
  <c r="B548" i="21" s="1"/>
  <c r="C548" i="21" s="1"/>
  <c r="M548" i="25"/>
  <c r="B548" i="25" s="1"/>
  <c r="C548" i="25" s="1"/>
  <c r="AO150" i="2"/>
  <c r="D606" i="2" l="1"/>
  <c r="AC551" i="26"/>
  <c r="N551" i="26" s="1"/>
  <c r="AC551" i="27"/>
  <c r="N551" i="27" s="1"/>
  <c r="AC551" i="25"/>
  <c r="N551" i="25" s="1"/>
  <c r="AC551" i="24"/>
  <c r="N551" i="24" s="1"/>
  <c r="AC551" i="23"/>
  <c r="N551" i="23" s="1"/>
  <c r="AC551" i="22"/>
  <c r="N551" i="22" s="1"/>
  <c r="AC551" i="18"/>
  <c r="N551" i="18" s="1"/>
  <c r="AC551" i="20"/>
  <c r="N551" i="20" s="1"/>
  <c r="AC551" i="21"/>
  <c r="N551" i="21" s="1"/>
  <c r="AC551" i="17"/>
  <c r="N551" i="17" s="1"/>
  <c r="AC551" i="19"/>
  <c r="N551" i="19" s="1"/>
  <c r="AC551" i="1"/>
  <c r="N551" i="1" s="1"/>
  <c r="R600" i="2"/>
  <c r="L600" i="2"/>
  <c r="J600" i="2"/>
  <c r="M600" i="2"/>
  <c r="H600" i="2"/>
  <c r="F600" i="2"/>
  <c r="Q600" i="2" s="1"/>
  <c r="C601" i="2"/>
  <c r="K600" i="2"/>
  <c r="I600" i="2"/>
  <c r="N600" i="2"/>
  <c r="O600" i="2" s="1"/>
  <c r="P600" i="2" s="1"/>
  <c r="G600" i="2"/>
  <c r="X545" i="17"/>
  <c r="M545" i="17" s="1"/>
  <c r="B545" i="17" s="1"/>
  <c r="C545" i="17" s="1"/>
  <c r="X545" i="25"/>
  <c r="M545" i="25" s="1"/>
  <c r="B545" i="25" s="1"/>
  <c r="C545" i="25" s="1"/>
  <c r="X545" i="26"/>
  <c r="M545" i="26" s="1"/>
  <c r="B545" i="26" s="1"/>
  <c r="C545" i="26" s="1"/>
  <c r="AT144" i="2"/>
  <c r="AC546" i="22"/>
  <c r="N546" i="22" s="1"/>
  <c r="AC546" i="20"/>
  <c r="N546" i="20" s="1"/>
  <c r="AC546" i="18"/>
  <c r="N546" i="18" s="1"/>
  <c r="AC546" i="24"/>
  <c r="N546" i="24" s="1"/>
  <c r="AC546" i="27"/>
  <c r="N546" i="27" s="1"/>
  <c r="AC546" i="26"/>
  <c r="N546" i="26" s="1"/>
  <c r="AC546" i="25"/>
  <c r="N546" i="25" s="1"/>
  <c r="AC546" i="23"/>
  <c r="N546" i="23" s="1"/>
  <c r="AC546" i="21"/>
  <c r="N546" i="21" s="1"/>
  <c r="AC546" i="19"/>
  <c r="N546" i="19" s="1"/>
  <c r="AC546" i="17"/>
  <c r="N546" i="17" s="1"/>
  <c r="AC546" i="1"/>
  <c r="N546" i="1" s="1"/>
  <c r="R595" i="2"/>
  <c r="K595" i="2"/>
  <c r="N595" i="2"/>
  <c r="O595" i="2" s="1"/>
  <c r="P595" i="2" s="1"/>
  <c r="J595" i="2"/>
  <c r="M595" i="2"/>
  <c r="G595" i="2"/>
  <c r="F595" i="2"/>
  <c r="Q595" i="2" s="1"/>
  <c r="I595" i="2"/>
  <c r="L595" i="2"/>
  <c r="H595" i="2"/>
  <c r="C596" i="2"/>
  <c r="AC561" i="27"/>
  <c r="N561" i="27" s="1"/>
  <c r="AC561" i="23"/>
  <c r="N561" i="23" s="1"/>
  <c r="AC561" i="24"/>
  <c r="N561" i="24" s="1"/>
  <c r="AC561" i="26"/>
  <c r="N561" i="26" s="1"/>
  <c r="AC561" i="25"/>
  <c r="N561" i="25" s="1"/>
  <c r="AC561" i="22"/>
  <c r="N561" i="22" s="1"/>
  <c r="AC561" i="19"/>
  <c r="N561" i="19" s="1"/>
  <c r="AC561" i="18"/>
  <c r="N561" i="18" s="1"/>
  <c r="AC561" i="21"/>
  <c r="N561" i="21" s="1"/>
  <c r="AC561" i="20"/>
  <c r="N561" i="20" s="1"/>
  <c r="AC561" i="17"/>
  <c r="N561" i="17" s="1"/>
  <c r="AC561" i="1"/>
  <c r="N561" i="1" s="1"/>
  <c r="R610" i="2"/>
  <c r="N610" i="2"/>
  <c r="O610" i="2" s="1"/>
  <c r="P610" i="2" s="1"/>
  <c r="K610" i="2"/>
  <c r="M610" i="2"/>
  <c r="J610" i="2"/>
  <c r="H610" i="2"/>
  <c r="C611" i="2"/>
  <c r="D611" i="2" s="1"/>
  <c r="L610" i="2"/>
  <c r="I610" i="2"/>
  <c r="F610" i="2"/>
  <c r="Q610" i="2" s="1"/>
  <c r="G610" i="2"/>
  <c r="X545" i="18"/>
  <c r="M545" i="18" s="1"/>
  <c r="B545" i="18" s="1"/>
  <c r="C545" i="18" s="1"/>
  <c r="X545" i="24"/>
  <c r="M545" i="24" s="1"/>
  <c r="B545" i="24" s="1"/>
  <c r="C545" i="24" s="1"/>
  <c r="X545" i="27"/>
  <c r="M545" i="27" s="1"/>
  <c r="B545" i="27" s="1"/>
  <c r="C545" i="27" s="1"/>
  <c r="AC541" i="27"/>
  <c r="N541" i="27" s="1"/>
  <c r="AC541" i="26"/>
  <c r="N541" i="26" s="1"/>
  <c r="AC541" i="25"/>
  <c r="N541" i="25" s="1"/>
  <c r="AC541" i="23"/>
  <c r="N541" i="23" s="1"/>
  <c r="AC541" i="24"/>
  <c r="N541" i="24" s="1"/>
  <c r="AC541" i="22"/>
  <c r="N541" i="22" s="1"/>
  <c r="AC541" i="18"/>
  <c r="N541" i="18" s="1"/>
  <c r="AC541" i="20"/>
  <c r="N541" i="20" s="1"/>
  <c r="AC541" i="21"/>
  <c r="N541" i="21" s="1"/>
  <c r="AC541" i="19"/>
  <c r="N541" i="19" s="1"/>
  <c r="AC541" i="17"/>
  <c r="N541" i="17" s="1"/>
  <c r="R590" i="2"/>
  <c r="AC541" i="1"/>
  <c r="N541" i="1" s="1"/>
  <c r="F590" i="2"/>
  <c r="Q584" i="2"/>
  <c r="G584" i="2"/>
  <c r="H584" i="2" s="1"/>
  <c r="I584" i="2" s="1"/>
  <c r="J584" i="2" s="1"/>
  <c r="K584" i="2" s="1"/>
  <c r="M584" i="2" s="1"/>
  <c r="N584" i="2" s="1"/>
  <c r="O584" i="2" s="1"/>
  <c r="P584" i="2" s="1"/>
  <c r="AC566" i="22"/>
  <c r="N566" i="22" s="1"/>
  <c r="AC566" i="20"/>
  <c r="N566" i="20" s="1"/>
  <c r="AC566" i="18"/>
  <c r="N566" i="18" s="1"/>
  <c r="AC566" i="26"/>
  <c r="N566" i="26" s="1"/>
  <c r="AC566" i="24"/>
  <c r="N566" i="24" s="1"/>
  <c r="AC566" i="27"/>
  <c r="N566" i="27" s="1"/>
  <c r="AC566" i="21"/>
  <c r="N566" i="21" s="1"/>
  <c r="AC566" i="25"/>
  <c r="N566" i="25" s="1"/>
  <c r="AC566" i="23"/>
  <c r="N566" i="23" s="1"/>
  <c r="AC566" i="19"/>
  <c r="N566" i="19" s="1"/>
  <c r="AC566" i="17"/>
  <c r="N566" i="17" s="1"/>
  <c r="R615" i="2"/>
  <c r="C621" i="2"/>
  <c r="AC566" i="1"/>
  <c r="N566" i="1" s="1"/>
  <c r="G615" i="2"/>
  <c r="C616" i="2"/>
  <c r="M615" i="2"/>
  <c r="J615" i="2"/>
  <c r="N615" i="2"/>
  <c r="O615" i="2" s="1"/>
  <c r="P615" i="2" s="1"/>
  <c r="H615" i="2"/>
  <c r="L615" i="2"/>
  <c r="F615" i="2"/>
  <c r="Q615" i="2" s="1"/>
  <c r="K615" i="2"/>
  <c r="I615" i="2"/>
  <c r="D615" i="2"/>
  <c r="D621" i="2" s="1"/>
  <c r="AC556" i="25"/>
  <c r="N556" i="25" s="1"/>
  <c r="AC556" i="21"/>
  <c r="N556" i="21" s="1"/>
  <c r="AC556" i="19"/>
  <c r="N556" i="19" s="1"/>
  <c r="AC556" i="17"/>
  <c r="N556" i="17" s="1"/>
  <c r="AC556" i="27"/>
  <c r="N556" i="27" s="1"/>
  <c r="AC556" i="26"/>
  <c r="N556" i="26" s="1"/>
  <c r="AC556" i="23"/>
  <c r="N556" i="23" s="1"/>
  <c r="AC556" i="22"/>
  <c r="N556" i="22" s="1"/>
  <c r="AC556" i="24"/>
  <c r="N556" i="24" s="1"/>
  <c r="AC556" i="20"/>
  <c r="N556" i="20" s="1"/>
  <c r="AC556" i="18"/>
  <c r="N556" i="18" s="1"/>
  <c r="AC556" i="1"/>
  <c r="N556" i="1" s="1"/>
  <c r="R605" i="2"/>
  <c r="G605" i="2"/>
  <c r="J605" i="2"/>
  <c r="F605" i="2"/>
  <c r="Q605" i="2" s="1"/>
  <c r="K605" i="2"/>
  <c r="L605" i="2"/>
  <c r="I605" i="2"/>
  <c r="M605" i="2"/>
  <c r="H605" i="2"/>
  <c r="N605" i="2"/>
  <c r="O605" i="2" s="1"/>
  <c r="P605" i="2" s="1"/>
  <c r="C606" i="2"/>
  <c r="X545" i="1"/>
  <c r="M545" i="1" s="1"/>
  <c r="B545" i="1" s="1"/>
  <c r="C545" i="1" s="1"/>
  <c r="X545" i="21"/>
  <c r="M545" i="21" s="1"/>
  <c r="B545" i="21" s="1"/>
  <c r="C545" i="21" s="1"/>
  <c r="X545" i="23"/>
  <c r="M545" i="23" s="1"/>
  <c r="B545" i="23" s="1"/>
  <c r="C545" i="23" s="1"/>
  <c r="D584" i="2"/>
  <c r="AU143" i="2"/>
  <c r="AA144" i="2"/>
  <c r="Z145" i="2"/>
  <c r="Y144" i="2"/>
  <c r="X529" i="27"/>
  <c r="M529" i="27" s="1"/>
  <c r="B529" i="27" s="1"/>
  <c r="C529" i="27" s="1"/>
  <c r="X529" i="24"/>
  <c r="M529" i="24" s="1"/>
  <c r="B529" i="24" s="1"/>
  <c r="C529" i="24" s="1"/>
  <c r="X529" i="20"/>
  <c r="M529" i="20" s="1"/>
  <c r="B529" i="20" s="1"/>
  <c r="C529" i="20" s="1"/>
  <c r="E530" i="17"/>
  <c r="F530" i="19"/>
  <c r="K530" i="19" s="1"/>
  <c r="AQ144" i="2"/>
  <c r="Z144" i="2"/>
  <c r="AB145" i="2"/>
  <c r="AB144" i="2"/>
  <c r="AC145" i="2"/>
  <c r="AA145" i="2"/>
  <c r="AP145" i="2"/>
  <c r="AD144" i="2"/>
  <c r="AP144" i="2"/>
  <c r="AR144" i="2"/>
  <c r="AR145" i="2"/>
  <c r="X529" i="23"/>
  <c r="M529" i="23" s="1"/>
  <c r="B529" i="23" s="1"/>
  <c r="C529" i="23" s="1"/>
  <c r="X529" i="22"/>
  <c r="M529" i="22" s="1"/>
  <c r="B529" i="22" s="1"/>
  <c r="C529" i="22" s="1"/>
  <c r="X529" i="17"/>
  <c r="M529" i="17" s="1"/>
  <c r="B529" i="17" s="1"/>
  <c r="C529" i="17" s="1"/>
  <c r="E530" i="22"/>
  <c r="F530" i="17"/>
  <c r="K530" i="17" s="1"/>
  <c r="E530" i="19"/>
  <c r="E530" i="24"/>
  <c r="F530" i="1"/>
  <c r="K530" i="1" s="1"/>
  <c r="F530" i="24"/>
  <c r="K530" i="24" s="1"/>
  <c r="E530" i="25"/>
  <c r="E530" i="18"/>
  <c r="E530" i="23"/>
  <c r="F530" i="22"/>
  <c r="K530" i="22" s="1"/>
  <c r="F530" i="27"/>
  <c r="K530" i="27" s="1"/>
  <c r="F530" i="26"/>
  <c r="K530" i="26" s="1"/>
  <c r="E530" i="27"/>
  <c r="E530" i="21"/>
  <c r="AS144" i="2"/>
  <c r="AQ145" i="2"/>
  <c r="Y145" i="2"/>
  <c r="AD143" i="2"/>
  <c r="X529" i="25"/>
  <c r="M529" i="25" s="1"/>
  <c r="B529" i="25" s="1"/>
  <c r="C529" i="25" s="1"/>
  <c r="X529" i="19"/>
  <c r="M529" i="19" s="1"/>
  <c r="B529" i="19" s="1"/>
  <c r="C529" i="19" s="1"/>
  <c r="X529" i="1"/>
  <c r="M529" i="1" s="1"/>
  <c r="B529" i="1" s="1"/>
  <c r="C529" i="1" s="1"/>
  <c r="E530" i="20"/>
  <c r="F530" i="21"/>
  <c r="K530" i="21" s="1"/>
  <c r="E530" i="26"/>
  <c r="E530" i="1"/>
  <c r="F530" i="18"/>
  <c r="K530" i="18" s="1"/>
  <c r="X529" i="26"/>
  <c r="M529" i="26" s="1"/>
  <c r="B529" i="26" s="1"/>
  <c r="C529" i="26" s="1"/>
  <c r="X529" i="21"/>
  <c r="M529" i="21" s="1"/>
  <c r="B529" i="21" s="1"/>
  <c r="C529" i="21" s="1"/>
  <c r="X529" i="18"/>
  <c r="M529" i="18" s="1"/>
  <c r="B529" i="18" s="1"/>
  <c r="C529" i="18" s="1"/>
  <c r="F530" i="23"/>
  <c r="K530" i="23" s="1"/>
  <c r="F530" i="25"/>
  <c r="K530" i="25" s="1"/>
  <c r="F530" i="20"/>
  <c r="K530" i="20" s="1"/>
  <c r="AT145" i="2"/>
  <c r="X151" i="2"/>
  <c r="D610" i="2"/>
  <c r="D616" i="2" s="1"/>
  <c r="X540" i="27"/>
  <c r="M540" i="27" s="1"/>
  <c r="B540" i="27" s="1"/>
  <c r="C540" i="27" s="1"/>
  <c r="X540" i="26"/>
  <c r="M540" i="26" s="1"/>
  <c r="B540" i="26" s="1"/>
  <c r="C540" i="26" s="1"/>
  <c r="X540" i="24"/>
  <c r="M540" i="24" s="1"/>
  <c r="B540" i="24" s="1"/>
  <c r="C540" i="24" s="1"/>
  <c r="X540" i="25"/>
  <c r="M540" i="25" s="1"/>
  <c r="B540" i="25" s="1"/>
  <c r="C540" i="25" s="1"/>
  <c r="X540" i="22"/>
  <c r="M540" i="22" s="1"/>
  <c r="B540" i="22" s="1"/>
  <c r="C540" i="22" s="1"/>
  <c r="X540" i="21"/>
  <c r="M540" i="21" s="1"/>
  <c r="B540" i="21" s="1"/>
  <c r="C540" i="21" s="1"/>
  <c r="X540" i="20"/>
  <c r="M540" i="20" s="1"/>
  <c r="B540" i="20" s="1"/>
  <c r="C540" i="20" s="1"/>
  <c r="X540" i="23"/>
  <c r="M540" i="23" s="1"/>
  <c r="B540" i="23" s="1"/>
  <c r="C540" i="23" s="1"/>
  <c r="X540" i="19"/>
  <c r="M540" i="19" s="1"/>
  <c r="B540" i="19" s="1"/>
  <c r="C540" i="19" s="1"/>
  <c r="X540" i="17"/>
  <c r="M540" i="17" s="1"/>
  <c r="B540" i="17" s="1"/>
  <c r="C540" i="17" s="1"/>
  <c r="X540" i="18"/>
  <c r="M540" i="18" s="1"/>
  <c r="B540" i="18" s="1"/>
  <c r="C540" i="18" s="1"/>
  <c r="X540" i="1"/>
  <c r="M540" i="1" s="1"/>
  <c r="B540" i="1" s="1"/>
  <c r="C540" i="1" s="1"/>
  <c r="X551" i="27"/>
  <c r="M551" i="27" s="1"/>
  <c r="B551" i="27" s="1"/>
  <c r="C551" i="27" s="1"/>
  <c r="X551" i="26"/>
  <c r="M551" i="26" s="1"/>
  <c r="B551" i="26" s="1"/>
  <c r="C551" i="26" s="1"/>
  <c r="X551" i="25"/>
  <c r="M551" i="25" s="1"/>
  <c r="B551" i="25" s="1"/>
  <c r="C551" i="25" s="1"/>
  <c r="X551" i="23"/>
  <c r="M551" i="23" s="1"/>
  <c r="B551" i="23" s="1"/>
  <c r="C551" i="23" s="1"/>
  <c r="X551" i="22"/>
  <c r="M551" i="22" s="1"/>
  <c r="B551" i="22" s="1"/>
  <c r="C551" i="22" s="1"/>
  <c r="X551" i="20"/>
  <c r="M551" i="20" s="1"/>
  <c r="B551" i="20" s="1"/>
  <c r="C551" i="20" s="1"/>
  <c r="X551" i="19"/>
  <c r="M551" i="19" s="1"/>
  <c r="B551" i="19" s="1"/>
  <c r="C551" i="19" s="1"/>
  <c r="X551" i="24"/>
  <c r="M551" i="24" s="1"/>
  <c r="B551" i="24" s="1"/>
  <c r="C551" i="24" s="1"/>
  <c r="X551" i="18"/>
  <c r="M551" i="18" s="1"/>
  <c r="B551" i="18" s="1"/>
  <c r="C551" i="18" s="1"/>
  <c r="X551" i="17"/>
  <c r="M551" i="17" s="1"/>
  <c r="B551" i="17" s="1"/>
  <c r="C551" i="17" s="1"/>
  <c r="X551" i="21"/>
  <c r="M551" i="21" s="1"/>
  <c r="B551" i="21" s="1"/>
  <c r="C551" i="21" s="1"/>
  <c r="X551" i="1"/>
  <c r="M551" i="1" s="1"/>
  <c r="B551" i="1" s="1"/>
  <c r="C551" i="1" s="1"/>
  <c r="X556" i="27"/>
  <c r="M556" i="27" s="1"/>
  <c r="B556" i="27" s="1"/>
  <c r="C556" i="27" s="1"/>
  <c r="X556" i="26"/>
  <c r="M556" i="26" s="1"/>
  <c r="B556" i="26" s="1"/>
  <c r="C556" i="26" s="1"/>
  <c r="X556" i="25"/>
  <c r="M556" i="25" s="1"/>
  <c r="B556" i="25" s="1"/>
  <c r="C556" i="25" s="1"/>
  <c r="X556" i="23"/>
  <c r="M556" i="23" s="1"/>
  <c r="B556" i="23" s="1"/>
  <c r="C556" i="23" s="1"/>
  <c r="X556" i="24"/>
  <c r="M556" i="24" s="1"/>
  <c r="B556" i="24" s="1"/>
  <c r="C556" i="24" s="1"/>
  <c r="X556" i="22"/>
  <c r="M556" i="22" s="1"/>
  <c r="B556" i="22" s="1"/>
  <c r="C556" i="22" s="1"/>
  <c r="X556" i="21"/>
  <c r="M556" i="21" s="1"/>
  <c r="B556" i="21" s="1"/>
  <c r="C556" i="21" s="1"/>
  <c r="X556" i="17"/>
  <c r="M556" i="17" s="1"/>
  <c r="B556" i="17" s="1"/>
  <c r="C556" i="17" s="1"/>
  <c r="X556" i="20"/>
  <c r="M556" i="20" s="1"/>
  <c r="B556" i="20" s="1"/>
  <c r="C556" i="20" s="1"/>
  <c r="X556" i="19"/>
  <c r="M556" i="19" s="1"/>
  <c r="B556" i="19" s="1"/>
  <c r="C556" i="19" s="1"/>
  <c r="X556" i="18"/>
  <c r="M556" i="18" s="1"/>
  <c r="B556" i="18" s="1"/>
  <c r="C556" i="18" s="1"/>
  <c r="X556" i="1"/>
  <c r="M556" i="1" s="1"/>
  <c r="B556" i="1" s="1"/>
  <c r="C556" i="1" s="1"/>
  <c r="X555" i="27"/>
  <c r="M555" i="27" s="1"/>
  <c r="B555" i="27" s="1"/>
  <c r="C555" i="27" s="1"/>
  <c r="X555" i="26"/>
  <c r="M555" i="26" s="1"/>
  <c r="B555" i="26" s="1"/>
  <c r="C555" i="26" s="1"/>
  <c r="X555" i="25"/>
  <c r="M555" i="25" s="1"/>
  <c r="B555" i="25" s="1"/>
  <c r="C555" i="25" s="1"/>
  <c r="X555" i="23"/>
  <c r="M555" i="23" s="1"/>
  <c r="B555" i="23" s="1"/>
  <c r="C555" i="23" s="1"/>
  <c r="X555" i="24"/>
  <c r="M555" i="24" s="1"/>
  <c r="B555" i="24" s="1"/>
  <c r="C555" i="24" s="1"/>
  <c r="X555" i="22"/>
  <c r="M555" i="22" s="1"/>
  <c r="B555" i="22" s="1"/>
  <c r="C555" i="22" s="1"/>
  <c r="X555" i="21"/>
  <c r="M555" i="21" s="1"/>
  <c r="B555" i="21" s="1"/>
  <c r="C555" i="21" s="1"/>
  <c r="X555" i="17"/>
  <c r="M555" i="17" s="1"/>
  <c r="B555" i="17" s="1"/>
  <c r="C555" i="17" s="1"/>
  <c r="X555" i="19"/>
  <c r="M555" i="19" s="1"/>
  <c r="B555" i="19" s="1"/>
  <c r="C555" i="19" s="1"/>
  <c r="X555" i="18"/>
  <c r="M555" i="18" s="1"/>
  <c r="B555" i="18" s="1"/>
  <c r="C555" i="18" s="1"/>
  <c r="X555" i="20"/>
  <c r="M555" i="20" s="1"/>
  <c r="B555" i="20" s="1"/>
  <c r="C555" i="20" s="1"/>
  <c r="X555" i="1"/>
  <c r="M555" i="1" s="1"/>
  <c r="B555" i="1" s="1"/>
  <c r="C555" i="1" s="1"/>
  <c r="M554" i="18"/>
  <c r="B554" i="18" s="1"/>
  <c r="C554" i="18" s="1"/>
  <c r="M554" i="22"/>
  <c r="B554" i="22" s="1"/>
  <c r="C554" i="22" s="1"/>
  <c r="M554" i="25"/>
  <c r="B554" i="25" s="1"/>
  <c r="C554" i="25" s="1"/>
  <c r="M554" i="19"/>
  <c r="B554" i="19" s="1"/>
  <c r="C554" i="19" s="1"/>
  <c r="M554" i="21"/>
  <c r="B554" i="21" s="1"/>
  <c r="C554" i="21" s="1"/>
  <c r="M554" i="26"/>
  <c r="B554" i="26" s="1"/>
  <c r="C554" i="26" s="1"/>
  <c r="X560" i="27"/>
  <c r="X560" i="26"/>
  <c r="X560" i="25"/>
  <c r="X560" i="23"/>
  <c r="X560" i="24"/>
  <c r="X560" i="20"/>
  <c r="X560" i="22"/>
  <c r="X560" i="21"/>
  <c r="X560" i="19"/>
  <c r="X560" i="18"/>
  <c r="X560" i="17"/>
  <c r="X560" i="1"/>
  <c r="M554" i="17"/>
  <c r="B554" i="17" s="1"/>
  <c r="C554" i="17" s="1"/>
  <c r="M554" i="23"/>
  <c r="B554" i="23" s="1"/>
  <c r="C554" i="23" s="1"/>
  <c r="M554" i="27"/>
  <c r="B554" i="27" s="1"/>
  <c r="C554" i="27" s="1"/>
  <c r="M554" i="1"/>
  <c r="B554" i="1" s="1"/>
  <c r="C554" i="1" s="1"/>
  <c r="M554" i="20"/>
  <c r="B554" i="20" s="1"/>
  <c r="C554" i="20" s="1"/>
  <c r="M554" i="24"/>
  <c r="B554" i="24" s="1"/>
  <c r="C554" i="24" s="1"/>
  <c r="AO151" i="2"/>
  <c r="Q590" i="2" l="1"/>
  <c r="G590" i="2"/>
  <c r="H590" i="2" s="1"/>
  <c r="I590" i="2" s="1"/>
  <c r="J590" i="2" s="1"/>
  <c r="K590" i="2" s="1"/>
  <c r="M590" i="2" s="1"/>
  <c r="N590" i="2" s="1"/>
  <c r="O590" i="2" s="1"/>
  <c r="P590" i="2" s="1"/>
  <c r="AC552" i="25"/>
  <c r="N552" i="25" s="1"/>
  <c r="AC552" i="21"/>
  <c r="N552" i="21" s="1"/>
  <c r="AC552" i="19"/>
  <c r="N552" i="19" s="1"/>
  <c r="AC552" i="17"/>
  <c r="N552" i="17" s="1"/>
  <c r="AC552" i="24"/>
  <c r="N552" i="24" s="1"/>
  <c r="AC552" i="26"/>
  <c r="N552" i="26" s="1"/>
  <c r="AC552" i="27"/>
  <c r="N552" i="27" s="1"/>
  <c r="AC552" i="22"/>
  <c r="N552" i="22" s="1"/>
  <c r="AC552" i="23"/>
  <c r="N552" i="23" s="1"/>
  <c r="AC552" i="18"/>
  <c r="N552" i="18" s="1"/>
  <c r="AC552" i="20"/>
  <c r="N552" i="20" s="1"/>
  <c r="AC552" i="1"/>
  <c r="N552" i="1" s="1"/>
  <c r="R601" i="2"/>
  <c r="C602" i="2"/>
  <c r="L601" i="2"/>
  <c r="N601" i="2"/>
  <c r="O601" i="2" s="1"/>
  <c r="P601" i="2" s="1"/>
  <c r="H601" i="2"/>
  <c r="J601" i="2"/>
  <c r="M601" i="2"/>
  <c r="I601" i="2"/>
  <c r="K601" i="2"/>
  <c r="G601" i="2"/>
  <c r="F601" i="2"/>
  <c r="Q601" i="2" s="1"/>
  <c r="D601" i="2"/>
  <c r="D590" i="2"/>
  <c r="AT146" i="2" s="1"/>
  <c r="X535" i="26"/>
  <c r="M535" i="26" s="1"/>
  <c r="B535" i="26" s="1"/>
  <c r="C535" i="26" s="1"/>
  <c r="X535" i="17"/>
  <c r="M535" i="17" s="1"/>
  <c r="B535" i="17" s="1"/>
  <c r="C535" i="17" s="1"/>
  <c r="X535" i="1"/>
  <c r="M535" i="1" s="1"/>
  <c r="B535" i="1" s="1"/>
  <c r="C535" i="1" s="1"/>
  <c r="E536" i="18"/>
  <c r="F536" i="25"/>
  <c r="K536" i="25" s="1"/>
  <c r="F536" i="24"/>
  <c r="K536" i="24" s="1"/>
  <c r="E536" i="27"/>
  <c r="F536" i="22"/>
  <c r="K536" i="22" s="1"/>
  <c r="F536" i="1"/>
  <c r="K536" i="1" s="1"/>
  <c r="AU144" i="2"/>
  <c r="F536" i="23"/>
  <c r="K536" i="23" s="1"/>
  <c r="E536" i="26"/>
  <c r="E536" i="1"/>
  <c r="X535" i="23"/>
  <c r="M535" i="23" s="1"/>
  <c r="B535" i="23" s="1"/>
  <c r="C535" i="23" s="1"/>
  <c r="X535" i="19"/>
  <c r="M535" i="19" s="1"/>
  <c r="B535" i="19" s="1"/>
  <c r="C535" i="19" s="1"/>
  <c r="X535" i="24"/>
  <c r="M535" i="24" s="1"/>
  <c r="B535" i="24" s="1"/>
  <c r="C535" i="24" s="1"/>
  <c r="F536" i="20"/>
  <c r="K536" i="20" s="1"/>
  <c r="F536" i="17"/>
  <c r="K536" i="17" s="1"/>
  <c r="X535" i="27"/>
  <c r="M535" i="27" s="1"/>
  <c r="B535" i="27" s="1"/>
  <c r="C535" i="27" s="1"/>
  <c r="X535" i="22"/>
  <c r="M535" i="22" s="1"/>
  <c r="B535" i="22" s="1"/>
  <c r="C535" i="22" s="1"/>
  <c r="X535" i="18"/>
  <c r="M535" i="18" s="1"/>
  <c r="B535" i="18" s="1"/>
  <c r="C535" i="18" s="1"/>
  <c r="E536" i="21"/>
  <c r="F536" i="21"/>
  <c r="K536" i="21" s="1"/>
  <c r="F536" i="26"/>
  <c r="K536" i="26" s="1"/>
  <c r="E536" i="17"/>
  <c r="F536" i="27"/>
  <c r="K536" i="27" s="1"/>
  <c r="X535" i="25"/>
  <c r="M535" i="25" s="1"/>
  <c r="B535" i="25" s="1"/>
  <c r="C535" i="25" s="1"/>
  <c r="X535" i="21"/>
  <c r="M535" i="21" s="1"/>
  <c r="B535" i="21" s="1"/>
  <c r="C535" i="21" s="1"/>
  <c r="X535" i="20"/>
  <c r="M535" i="20" s="1"/>
  <c r="B535" i="20" s="1"/>
  <c r="C535" i="20" s="1"/>
  <c r="E536" i="25"/>
  <c r="E536" i="20"/>
  <c r="F536" i="19"/>
  <c r="K536" i="19" s="1"/>
  <c r="E536" i="22"/>
  <c r="E536" i="24"/>
  <c r="E536" i="23"/>
  <c r="E536" i="19"/>
  <c r="F536" i="18"/>
  <c r="K536" i="18" s="1"/>
  <c r="AC557" i="27"/>
  <c r="N557" i="27" s="1"/>
  <c r="AC557" i="26"/>
  <c r="N557" i="26" s="1"/>
  <c r="AC557" i="25"/>
  <c r="N557" i="25" s="1"/>
  <c r="AC557" i="23"/>
  <c r="N557" i="23" s="1"/>
  <c r="AC557" i="24"/>
  <c r="N557" i="24" s="1"/>
  <c r="AC557" i="22"/>
  <c r="N557" i="22" s="1"/>
  <c r="AC557" i="21"/>
  <c r="N557" i="21" s="1"/>
  <c r="AC557" i="18"/>
  <c r="N557" i="18" s="1"/>
  <c r="AC557" i="20"/>
  <c r="N557" i="20" s="1"/>
  <c r="AC557" i="17"/>
  <c r="N557" i="17" s="1"/>
  <c r="AC557" i="19"/>
  <c r="N557" i="19" s="1"/>
  <c r="AC557" i="1"/>
  <c r="N557" i="1" s="1"/>
  <c r="R606" i="2"/>
  <c r="N606" i="2"/>
  <c r="O606" i="2" s="1"/>
  <c r="P606" i="2" s="1"/>
  <c r="L606" i="2"/>
  <c r="M606" i="2"/>
  <c r="J606" i="2"/>
  <c r="K606" i="2"/>
  <c r="C607" i="2"/>
  <c r="G606" i="2"/>
  <c r="I606" i="2"/>
  <c r="F606" i="2"/>
  <c r="Q606" i="2" s="1"/>
  <c r="H606" i="2"/>
  <c r="K621" i="2"/>
  <c r="AC572" i="25"/>
  <c r="N572" i="25" s="1"/>
  <c r="AC572" i="27"/>
  <c r="N572" i="27" s="1"/>
  <c r="AC572" i="26"/>
  <c r="N572" i="26" s="1"/>
  <c r="AC572" i="21"/>
  <c r="N572" i="21" s="1"/>
  <c r="AC572" i="19"/>
  <c r="N572" i="19" s="1"/>
  <c r="AC572" i="17"/>
  <c r="N572" i="17" s="1"/>
  <c r="AC572" i="23"/>
  <c r="N572" i="23" s="1"/>
  <c r="AC572" i="24"/>
  <c r="N572" i="24" s="1"/>
  <c r="AC572" i="22"/>
  <c r="N572" i="22" s="1"/>
  <c r="AC572" i="20"/>
  <c r="N572" i="20" s="1"/>
  <c r="AC572" i="18"/>
  <c r="N572" i="18" s="1"/>
  <c r="AC572" i="1"/>
  <c r="N572" i="1" s="1"/>
  <c r="R621" i="2"/>
  <c r="M621" i="2"/>
  <c r="C622" i="2"/>
  <c r="D622" i="2" s="1"/>
  <c r="J621" i="2"/>
  <c r="I621" i="2"/>
  <c r="N621" i="2"/>
  <c r="O621" i="2" s="1"/>
  <c r="P621" i="2" s="1"/>
  <c r="F621" i="2"/>
  <c r="Q621" i="2" s="1"/>
  <c r="G621" i="2"/>
  <c r="L621" i="2"/>
  <c r="C627" i="2"/>
  <c r="H621" i="2"/>
  <c r="F596" i="2"/>
  <c r="AC547" i="26"/>
  <c r="N547" i="26" s="1"/>
  <c r="AC547" i="24"/>
  <c r="N547" i="24" s="1"/>
  <c r="AC547" i="25"/>
  <c r="N547" i="25" s="1"/>
  <c r="AC547" i="27"/>
  <c r="N547" i="27" s="1"/>
  <c r="AC547" i="23"/>
  <c r="N547" i="23" s="1"/>
  <c r="AC547" i="21"/>
  <c r="N547" i="21" s="1"/>
  <c r="AC547" i="18"/>
  <c r="N547" i="18" s="1"/>
  <c r="AC547" i="22"/>
  <c r="N547" i="22" s="1"/>
  <c r="AC547" i="20"/>
  <c r="N547" i="20" s="1"/>
  <c r="AC547" i="19"/>
  <c r="N547" i="19" s="1"/>
  <c r="AC547" i="17"/>
  <c r="N547" i="17" s="1"/>
  <c r="AC547" i="1"/>
  <c r="N547" i="1" s="1"/>
  <c r="R596" i="2"/>
  <c r="X152" i="2"/>
  <c r="AC567" i="26"/>
  <c r="N567" i="26" s="1"/>
  <c r="AC567" i="27"/>
  <c r="N567" i="27" s="1"/>
  <c r="AC567" i="25"/>
  <c r="N567" i="25" s="1"/>
  <c r="AC567" i="24"/>
  <c r="N567" i="24" s="1"/>
  <c r="AC567" i="23"/>
  <c r="N567" i="23" s="1"/>
  <c r="AC567" i="22"/>
  <c r="N567" i="22" s="1"/>
  <c r="AC567" i="21"/>
  <c r="N567" i="21" s="1"/>
  <c r="AC567" i="18"/>
  <c r="N567" i="18" s="1"/>
  <c r="AC567" i="20"/>
  <c r="N567" i="20" s="1"/>
  <c r="AC567" i="19"/>
  <c r="N567" i="19" s="1"/>
  <c r="AC567" i="17"/>
  <c r="N567" i="17" s="1"/>
  <c r="AC567" i="1"/>
  <c r="N567" i="1" s="1"/>
  <c r="R616" i="2"/>
  <c r="M616" i="2"/>
  <c r="J616" i="2"/>
  <c r="K616" i="2"/>
  <c r="C617" i="2"/>
  <c r="L616" i="2"/>
  <c r="N616" i="2"/>
  <c r="O616" i="2" s="1"/>
  <c r="P616" i="2" s="1"/>
  <c r="I616" i="2"/>
  <c r="F616" i="2"/>
  <c r="Q616" i="2" s="1"/>
  <c r="G616" i="2"/>
  <c r="H616" i="2"/>
  <c r="AS145" i="2"/>
  <c r="AC562" i="22"/>
  <c r="N562" i="22" s="1"/>
  <c r="AC562" i="20"/>
  <c r="N562" i="20" s="1"/>
  <c r="AC562" i="18"/>
  <c r="N562" i="18" s="1"/>
  <c r="AC562" i="27"/>
  <c r="N562" i="27" s="1"/>
  <c r="AC562" i="24"/>
  <c r="N562" i="24" s="1"/>
  <c r="AC562" i="26"/>
  <c r="N562" i="26" s="1"/>
  <c r="AC562" i="23"/>
  <c r="N562" i="23" s="1"/>
  <c r="AC562" i="25"/>
  <c r="N562" i="25" s="1"/>
  <c r="AC562" i="21"/>
  <c r="N562" i="21" s="1"/>
  <c r="AC562" i="19"/>
  <c r="N562" i="19" s="1"/>
  <c r="AC562" i="17"/>
  <c r="N562" i="17" s="1"/>
  <c r="R611" i="2"/>
  <c r="AC562" i="1"/>
  <c r="N562" i="1" s="1"/>
  <c r="J611" i="2"/>
  <c r="N611" i="2"/>
  <c r="O611" i="2" s="1"/>
  <c r="P611" i="2" s="1"/>
  <c r="H611" i="2"/>
  <c r="G611" i="2"/>
  <c r="L611" i="2"/>
  <c r="F611" i="2"/>
  <c r="Q611" i="2" s="1"/>
  <c r="K611" i="2"/>
  <c r="I611" i="2"/>
  <c r="C612" i="2"/>
  <c r="D612" i="2" s="1"/>
  <c r="M611" i="2"/>
  <c r="X562" i="27"/>
  <c r="M562" i="27" s="1"/>
  <c r="B562" i="27" s="1"/>
  <c r="C562" i="27" s="1"/>
  <c r="X562" i="26"/>
  <c r="M562" i="26" s="1"/>
  <c r="B562" i="26" s="1"/>
  <c r="C562" i="26" s="1"/>
  <c r="X562" i="24"/>
  <c r="M562" i="24" s="1"/>
  <c r="B562" i="24" s="1"/>
  <c r="C562" i="24" s="1"/>
  <c r="X562" i="22"/>
  <c r="M562" i="22" s="1"/>
  <c r="B562" i="22" s="1"/>
  <c r="C562" i="22" s="1"/>
  <c r="X562" i="21"/>
  <c r="M562" i="21" s="1"/>
  <c r="B562" i="21" s="1"/>
  <c r="C562" i="21" s="1"/>
  <c r="X562" i="25"/>
  <c r="M562" i="25" s="1"/>
  <c r="B562" i="25" s="1"/>
  <c r="C562" i="25" s="1"/>
  <c r="X562" i="20"/>
  <c r="M562" i="20" s="1"/>
  <c r="B562" i="20" s="1"/>
  <c r="C562" i="20" s="1"/>
  <c r="X562" i="23"/>
  <c r="M562" i="23" s="1"/>
  <c r="B562" i="23" s="1"/>
  <c r="C562" i="23" s="1"/>
  <c r="X562" i="17"/>
  <c r="M562" i="17" s="1"/>
  <c r="B562" i="17" s="1"/>
  <c r="C562" i="17" s="1"/>
  <c r="X562" i="18"/>
  <c r="M562" i="18" s="1"/>
  <c r="B562" i="18" s="1"/>
  <c r="C562" i="18" s="1"/>
  <c r="X562" i="19"/>
  <c r="M562" i="19" s="1"/>
  <c r="B562" i="19" s="1"/>
  <c r="C562" i="19" s="1"/>
  <c r="X562" i="1"/>
  <c r="M562" i="1" s="1"/>
  <c r="B562" i="1" s="1"/>
  <c r="C562" i="1" s="1"/>
  <c r="X557" i="27"/>
  <c r="M557" i="27" s="1"/>
  <c r="B557" i="27" s="1"/>
  <c r="C557" i="27" s="1"/>
  <c r="X557" i="26"/>
  <c r="M557" i="26" s="1"/>
  <c r="B557" i="26" s="1"/>
  <c r="C557" i="26" s="1"/>
  <c r="X557" i="25"/>
  <c r="M557" i="25" s="1"/>
  <c r="B557" i="25" s="1"/>
  <c r="C557" i="25" s="1"/>
  <c r="X557" i="23"/>
  <c r="M557" i="23" s="1"/>
  <c r="B557" i="23" s="1"/>
  <c r="C557" i="23" s="1"/>
  <c r="X557" i="24"/>
  <c r="M557" i="24" s="1"/>
  <c r="B557" i="24" s="1"/>
  <c r="C557" i="24" s="1"/>
  <c r="X557" i="22"/>
  <c r="M557" i="22" s="1"/>
  <c r="B557" i="22" s="1"/>
  <c r="C557" i="22" s="1"/>
  <c r="X557" i="21"/>
  <c r="M557" i="21" s="1"/>
  <c r="B557" i="21" s="1"/>
  <c r="C557" i="21" s="1"/>
  <c r="X557" i="17"/>
  <c r="M557" i="17" s="1"/>
  <c r="B557" i="17" s="1"/>
  <c r="C557" i="17" s="1"/>
  <c r="X557" i="19"/>
  <c r="M557" i="19" s="1"/>
  <c r="B557" i="19" s="1"/>
  <c r="C557" i="19" s="1"/>
  <c r="X557" i="18"/>
  <c r="M557" i="18" s="1"/>
  <c r="B557" i="18" s="1"/>
  <c r="C557" i="18" s="1"/>
  <c r="X557" i="20"/>
  <c r="M557" i="20" s="1"/>
  <c r="B557" i="20" s="1"/>
  <c r="C557" i="20" s="1"/>
  <c r="X557" i="1"/>
  <c r="M557" i="1" s="1"/>
  <c r="B557" i="1" s="1"/>
  <c r="C557" i="1" s="1"/>
  <c r="X561" i="27"/>
  <c r="M561" i="27" s="1"/>
  <c r="B561" i="27" s="1"/>
  <c r="C561" i="27" s="1"/>
  <c r="X561" i="26"/>
  <c r="M561" i="26" s="1"/>
  <c r="B561" i="26" s="1"/>
  <c r="C561" i="26" s="1"/>
  <c r="X561" i="24"/>
  <c r="M561" i="24" s="1"/>
  <c r="B561" i="24" s="1"/>
  <c r="C561" i="24" s="1"/>
  <c r="X561" i="22"/>
  <c r="M561" i="22" s="1"/>
  <c r="B561" i="22" s="1"/>
  <c r="C561" i="22" s="1"/>
  <c r="X561" i="21"/>
  <c r="M561" i="21" s="1"/>
  <c r="B561" i="21" s="1"/>
  <c r="C561" i="21" s="1"/>
  <c r="X561" i="25"/>
  <c r="M561" i="25" s="1"/>
  <c r="B561" i="25" s="1"/>
  <c r="C561" i="25" s="1"/>
  <c r="X561" i="20"/>
  <c r="M561" i="20" s="1"/>
  <c r="B561" i="20" s="1"/>
  <c r="C561" i="20" s="1"/>
  <c r="X561" i="23"/>
  <c r="M561" i="23" s="1"/>
  <c r="B561" i="23" s="1"/>
  <c r="C561" i="23" s="1"/>
  <c r="X561" i="17"/>
  <c r="M561" i="17" s="1"/>
  <c r="B561" i="17" s="1"/>
  <c r="C561" i="17" s="1"/>
  <c r="X561" i="18"/>
  <c r="M561" i="18" s="1"/>
  <c r="B561" i="18" s="1"/>
  <c r="C561" i="18" s="1"/>
  <c r="X561" i="19"/>
  <c r="M561" i="19" s="1"/>
  <c r="B561" i="19" s="1"/>
  <c r="C561" i="19" s="1"/>
  <c r="X561" i="1"/>
  <c r="M561" i="1" s="1"/>
  <c r="B561" i="1" s="1"/>
  <c r="C561" i="1" s="1"/>
  <c r="X546" i="27"/>
  <c r="M546" i="27" s="1"/>
  <c r="B546" i="27" s="1"/>
  <c r="C546" i="27" s="1"/>
  <c r="X546" i="26"/>
  <c r="M546" i="26" s="1"/>
  <c r="B546" i="26" s="1"/>
  <c r="C546" i="26" s="1"/>
  <c r="X546" i="22"/>
  <c r="M546" i="22" s="1"/>
  <c r="B546" i="22" s="1"/>
  <c r="C546" i="22" s="1"/>
  <c r="X546" i="23"/>
  <c r="M546" i="23" s="1"/>
  <c r="B546" i="23" s="1"/>
  <c r="C546" i="23" s="1"/>
  <c r="X546" i="24"/>
  <c r="M546" i="24" s="1"/>
  <c r="B546" i="24" s="1"/>
  <c r="C546" i="24" s="1"/>
  <c r="X546" i="20"/>
  <c r="M546" i="20" s="1"/>
  <c r="B546" i="20" s="1"/>
  <c r="C546" i="20" s="1"/>
  <c r="X546" i="25"/>
  <c r="M546" i="25" s="1"/>
  <c r="B546" i="25" s="1"/>
  <c r="C546" i="25" s="1"/>
  <c r="X546" i="19"/>
  <c r="M546" i="19" s="1"/>
  <c r="B546" i="19" s="1"/>
  <c r="C546" i="19" s="1"/>
  <c r="X546" i="21"/>
  <c r="M546" i="21" s="1"/>
  <c r="B546" i="21" s="1"/>
  <c r="C546" i="21" s="1"/>
  <c r="X546" i="18"/>
  <c r="M546" i="18" s="1"/>
  <c r="B546" i="18" s="1"/>
  <c r="C546" i="18" s="1"/>
  <c r="X546" i="17"/>
  <c r="M546" i="17" s="1"/>
  <c r="B546" i="17" s="1"/>
  <c r="C546" i="17" s="1"/>
  <c r="X546" i="1"/>
  <c r="M546" i="1" s="1"/>
  <c r="B546" i="1" s="1"/>
  <c r="C546" i="1" s="1"/>
  <c r="M560" i="19"/>
  <c r="B560" i="19" s="1"/>
  <c r="C560" i="19" s="1"/>
  <c r="M560" i="24"/>
  <c r="B560" i="24" s="1"/>
  <c r="C560" i="24" s="1"/>
  <c r="M560" i="27"/>
  <c r="B560" i="27" s="1"/>
  <c r="C560" i="27" s="1"/>
  <c r="M560" i="1"/>
  <c r="B560" i="1" s="1"/>
  <c r="C560" i="1" s="1"/>
  <c r="M560" i="21"/>
  <c r="B560" i="21" s="1"/>
  <c r="C560" i="21" s="1"/>
  <c r="M560" i="23"/>
  <c r="B560" i="23" s="1"/>
  <c r="C560" i="23" s="1"/>
  <c r="X566" i="27"/>
  <c r="X566" i="26"/>
  <c r="X566" i="25"/>
  <c r="X566" i="24"/>
  <c r="X566" i="21"/>
  <c r="X566" i="23"/>
  <c r="X566" i="20"/>
  <c r="X566" i="17"/>
  <c r="X566" i="19"/>
  <c r="X566" i="22"/>
  <c r="X566" i="18"/>
  <c r="X566" i="1"/>
  <c r="M560" i="17"/>
  <c r="B560" i="17" s="1"/>
  <c r="C560" i="17" s="1"/>
  <c r="M560" i="22"/>
  <c r="B560" i="22" s="1"/>
  <c r="C560" i="22" s="1"/>
  <c r="M560" i="25"/>
  <c r="B560" i="25" s="1"/>
  <c r="C560" i="25" s="1"/>
  <c r="M560" i="18"/>
  <c r="B560" i="18" s="1"/>
  <c r="C560" i="18" s="1"/>
  <c r="M560" i="20"/>
  <c r="B560" i="20" s="1"/>
  <c r="C560" i="20" s="1"/>
  <c r="M560" i="26"/>
  <c r="B560" i="26" s="1"/>
  <c r="C560" i="26" s="1"/>
  <c r="AO152" i="2"/>
  <c r="F602" i="2" l="1"/>
  <c r="AC553" i="27"/>
  <c r="N553" i="27" s="1"/>
  <c r="AC553" i="23"/>
  <c r="N553" i="23" s="1"/>
  <c r="AC553" i="26"/>
  <c r="N553" i="26" s="1"/>
  <c r="AC553" i="25"/>
  <c r="N553" i="25" s="1"/>
  <c r="AC553" i="22"/>
  <c r="N553" i="22" s="1"/>
  <c r="AC553" i="24"/>
  <c r="N553" i="24" s="1"/>
  <c r="AC553" i="21"/>
  <c r="N553" i="21" s="1"/>
  <c r="AC553" i="20"/>
  <c r="N553" i="20" s="1"/>
  <c r="AC553" i="19"/>
  <c r="N553" i="19" s="1"/>
  <c r="AC553" i="18"/>
  <c r="N553" i="18" s="1"/>
  <c r="AC553" i="17"/>
  <c r="N553" i="17" s="1"/>
  <c r="AC553" i="1"/>
  <c r="N553" i="1" s="1"/>
  <c r="R602" i="2"/>
  <c r="F548" i="17"/>
  <c r="K548" i="17" s="1"/>
  <c r="X153" i="2"/>
  <c r="Q596" i="2"/>
  <c r="G596" i="2"/>
  <c r="H596" i="2" s="1"/>
  <c r="I596" i="2" s="1"/>
  <c r="J596" i="2" s="1"/>
  <c r="K596" i="2" s="1"/>
  <c r="M596" i="2" s="1"/>
  <c r="N596" i="2" s="1"/>
  <c r="O596" i="2" s="1"/>
  <c r="P596" i="2" s="1"/>
  <c r="AC558" i="27"/>
  <c r="N558" i="27" s="1"/>
  <c r="AC558" i="26"/>
  <c r="N558" i="26" s="1"/>
  <c r="AC558" i="24"/>
  <c r="N558" i="24" s="1"/>
  <c r="AC558" i="22"/>
  <c r="N558" i="22" s="1"/>
  <c r="AC558" i="20"/>
  <c r="N558" i="20" s="1"/>
  <c r="AC558" i="18"/>
  <c r="N558" i="18" s="1"/>
  <c r="AC558" i="25"/>
  <c r="N558" i="25" s="1"/>
  <c r="AC558" i="23"/>
  <c r="N558" i="23" s="1"/>
  <c r="AC558" i="19"/>
  <c r="N558" i="19" s="1"/>
  <c r="AC558" i="21"/>
  <c r="N558" i="21" s="1"/>
  <c r="AC558" i="17"/>
  <c r="N558" i="17" s="1"/>
  <c r="AC558" i="1"/>
  <c r="N558" i="1" s="1"/>
  <c r="K607" i="2"/>
  <c r="N607" i="2"/>
  <c r="O607" i="2" s="1"/>
  <c r="P607" i="2" s="1"/>
  <c r="J607" i="2"/>
  <c r="L607" i="2"/>
  <c r="H607" i="2"/>
  <c r="G607" i="2"/>
  <c r="F607" i="2"/>
  <c r="Q607" i="2" s="1"/>
  <c r="I607" i="2"/>
  <c r="M607" i="2"/>
  <c r="C608" i="2"/>
  <c r="R607" i="2"/>
  <c r="AC578" i="27"/>
  <c r="N578" i="27" s="1"/>
  <c r="AC578" i="22"/>
  <c r="N578" i="22" s="1"/>
  <c r="AC578" i="20"/>
  <c r="N578" i="20" s="1"/>
  <c r="AC578" i="18"/>
  <c r="N578" i="18" s="1"/>
  <c r="AC578" i="26"/>
  <c r="N578" i="26" s="1"/>
  <c r="AC578" i="25"/>
  <c r="N578" i="25" s="1"/>
  <c r="AC578" i="24"/>
  <c r="N578" i="24" s="1"/>
  <c r="AC578" i="23"/>
  <c r="N578" i="23" s="1"/>
  <c r="AC578" i="21"/>
  <c r="N578" i="21" s="1"/>
  <c r="AC578" i="19"/>
  <c r="N578" i="19" s="1"/>
  <c r="AC578" i="17"/>
  <c r="N578" i="17" s="1"/>
  <c r="AC578" i="1"/>
  <c r="N578" i="1" s="1"/>
  <c r="R627" i="2"/>
  <c r="G627" i="2"/>
  <c r="H627" i="2"/>
  <c r="M627" i="2"/>
  <c r="F627" i="2"/>
  <c r="Q627" i="2" s="1"/>
  <c r="J627" i="2"/>
  <c r="C628" i="2"/>
  <c r="I627" i="2"/>
  <c r="K627" i="2"/>
  <c r="C633" i="2"/>
  <c r="N627" i="2"/>
  <c r="O627" i="2" s="1"/>
  <c r="P627" i="2" s="1"/>
  <c r="L627" i="2"/>
  <c r="D627" i="2"/>
  <c r="D633" i="2" s="1"/>
  <c r="E548" i="25"/>
  <c r="E548" i="22"/>
  <c r="AC563" i="26"/>
  <c r="N563" i="26" s="1"/>
  <c r="AC563" i="24"/>
  <c r="N563" i="24" s="1"/>
  <c r="AC563" i="27"/>
  <c r="N563" i="27" s="1"/>
  <c r="AC563" i="22"/>
  <c r="N563" i="22" s="1"/>
  <c r="AC563" i="21"/>
  <c r="N563" i="21" s="1"/>
  <c r="AC563" i="25"/>
  <c r="N563" i="25" s="1"/>
  <c r="AC563" i="23"/>
  <c r="N563" i="23" s="1"/>
  <c r="AC563" i="18"/>
  <c r="N563" i="18" s="1"/>
  <c r="AC563" i="20"/>
  <c r="N563" i="20" s="1"/>
  <c r="AC563" i="19"/>
  <c r="N563" i="19" s="1"/>
  <c r="AC563" i="17"/>
  <c r="N563" i="17" s="1"/>
  <c r="AC563" i="1"/>
  <c r="N563" i="1" s="1"/>
  <c r="R612" i="2"/>
  <c r="C613" i="2"/>
  <c r="L612" i="2"/>
  <c r="I612" i="2"/>
  <c r="K612" i="2"/>
  <c r="F612" i="2"/>
  <c r="Q612" i="2" s="1"/>
  <c r="M612" i="2"/>
  <c r="N612" i="2"/>
  <c r="O612" i="2" s="1"/>
  <c r="P612" i="2" s="1"/>
  <c r="G612" i="2"/>
  <c r="J612" i="2"/>
  <c r="H612" i="2"/>
  <c r="AC147" i="2"/>
  <c r="D607" i="2"/>
  <c r="D613" i="2" s="1"/>
  <c r="D596" i="2"/>
  <c r="AP147" i="2"/>
  <c r="AD145" i="2"/>
  <c r="AU146" i="2"/>
  <c r="AU145" i="2"/>
  <c r="E542" i="23"/>
  <c r="E542" i="22"/>
  <c r="F542" i="27"/>
  <c r="K542" i="27" s="1"/>
  <c r="E542" i="19"/>
  <c r="E542" i="25"/>
  <c r="F542" i="1"/>
  <c r="K542" i="1" s="1"/>
  <c r="X541" i="27"/>
  <c r="M541" i="27" s="1"/>
  <c r="B541" i="27" s="1"/>
  <c r="C541" i="27" s="1"/>
  <c r="X541" i="22"/>
  <c r="M541" i="22" s="1"/>
  <c r="B541" i="22" s="1"/>
  <c r="C541" i="22" s="1"/>
  <c r="X541" i="19"/>
  <c r="M541" i="19" s="1"/>
  <c r="B541" i="19" s="1"/>
  <c r="C541" i="19" s="1"/>
  <c r="AR146" i="2"/>
  <c r="Y147" i="2"/>
  <c r="E542" i="1"/>
  <c r="F542" i="22"/>
  <c r="K542" i="22" s="1"/>
  <c r="E542" i="17"/>
  <c r="F542" i="23"/>
  <c r="K542" i="23" s="1"/>
  <c r="E542" i="26"/>
  <c r="F542" i="17"/>
  <c r="K542" i="17" s="1"/>
  <c r="X541" i="26"/>
  <c r="M541" i="26" s="1"/>
  <c r="B541" i="26" s="1"/>
  <c r="C541" i="26" s="1"/>
  <c r="X541" i="21"/>
  <c r="M541" i="21" s="1"/>
  <c r="B541" i="21" s="1"/>
  <c r="C541" i="21" s="1"/>
  <c r="X541" i="17"/>
  <c r="M541" i="17" s="1"/>
  <c r="B541" i="17" s="1"/>
  <c r="C541" i="17" s="1"/>
  <c r="F542" i="26"/>
  <c r="K542" i="26" s="1"/>
  <c r="F542" i="24"/>
  <c r="K542" i="24" s="1"/>
  <c r="E542" i="21"/>
  <c r="Y146" i="2"/>
  <c r="AA147" i="2"/>
  <c r="AA146" i="2"/>
  <c r="F542" i="25"/>
  <c r="K542" i="25" s="1"/>
  <c r="F542" i="21"/>
  <c r="K542" i="21" s="1"/>
  <c r="E542" i="27"/>
  <c r="X541" i="25"/>
  <c r="M541" i="25" s="1"/>
  <c r="B541" i="25" s="1"/>
  <c r="C541" i="25" s="1"/>
  <c r="X541" i="23"/>
  <c r="M541" i="23" s="1"/>
  <c r="B541" i="23" s="1"/>
  <c r="C541" i="23" s="1"/>
  <c r="X541" i="1"/>
  <c r="M541" i="1" s="1"/>
  <c r="B541" i="1" s="1"/>
  <c r="C541" i="1" s="1"/>
  <c r="Z146" i="2"/>
  <c r="AB146" i="2"/>
  <c r="AD146" i="2"/>
  <c r="AC146" i="2"/>
  <c r="AP146" i="2"/>
  <c r="Z147" i="2"/>
  <c r="E542" i="18"/>
  <c r="E542" i="24"/>
  <c r="F542" i="20"/>
  <c r="K542" i="20" s="1"/>
  <c r="X541" i="24"/>
  <c r="M541" i="24" s="1"/>
  <c r="B541" i="24" s="1"/>
  <c r="C541" i="24" s="1"/>
  <c r="X541" i="20"/>
  <c r="M541" i="20" s="1"/>
  <c r="B541" i="20" s="1"/>
  <c r="C541" i="20" s="1"/>
  <c r="X541" i="18"/>
  <c r="M541" i="18" s="1"/>
  <c r="B541" i="18" s="1"/>
  <c r="C541" i="18" s="1"/>
  <c r="AS146" i="2"/>
  <c r="AQ146" i="2"/>
  <c r="E542" i="20"/>
  <c r="F542" i="18"/>
  <c r="K542" i="18" s="1"/>
  <c r="F542" i="19"/>
  <c r="K542" i="19" s="1"/>
  <c r="E548" i="19"/>
  <c r="E548" i="27"/>
  <c r="E548" i="20"/>
  <c r="E548" i="1"/>
  <c r="F548" i="22"/>
  <c r="K548" i="22" s="1"/>
  <c r="F548" i="24"/>
  <c r="K548" i="24" s="1"/>
  <c r="AC568" i="25"/>
  <c r="N568" i="25" s="1"/>
  <c r="AC568" i="21"/>
  <c r="N568" i="21" s="1"/>
  <c r="AC568" i="19"/>
  <c r="N568" i="19" s="1"/>
  <c r="AC568" i="17"/>
  <c r="N568" i="17" s="1"/>
  <c r="AC568" i="24"/>
  <c r="N568" i="24" s="1"/>
  <c r="AC568" i="26"/>
  <c r="N568" i="26" s="1"/>
  <c r="AC568" i="27"/>
  <c r="N568" i="27" s="1"/>
  <c r="AC568" i="22"/>
  <c r="N568" i="22" s="1"/>
  <c r="AC568" i="23"/>
  <c r="N568" i="23" s="1"/>
  <c r="AC568" i="18"/>
  <c r="N568" i="18" s="1"/>
  <c r="AC568" i="20"/>
  <c r="N568" i="20" s="1"/>
  <c r="AC568" i="1"/>
  <c r="N568" i="1" s="1"/>
  <c r="R617" i="2"/>
  <c r="G617" i="2"/>
  <c r="C618" i="2"/>
  <c r="I617" i="2"/>
  <c r="J617" i="2"/>
  <c r="K617" i="2"/>
  <c r="M617" i="2"/>
  <c r="F617" i="2"/>
  <c r="Q617" i="2" s="1"/>
  <c r="N617" i="2"/>
  <c r="O617" i="2" s="1"/>
  <c r="P617" i="2" s="1"/>
  <c r="L617" i="2"/>
  <c r="H617" i="2"/>
  <c r="G622" i="2"/>
  <c r="AC573" i="27"/>
  <c r="N573" i="27" s="1"/>
  <c r="AC573" i="26"/>
  <c r="N573" i="26" s="1"/>
  <c r="AC573" i="25"/>
  <c r="N573" i="25" s="1"/>
  <c r="AC573" i="23"/>
  <c r="N573" i="23" s="1"/>
  <c r="AC573" i="24"/>
  <c r="N573" i="24" s="1"/>
  <c r="AC573" i="22"/>
  <c r="N573" i="22" s="1"/>
  <c r="AC573" i="18"/>
  <c r="N573" i="18" s="1"/>
  <c r="AC573" i="20"/>
  <c r="N573" i="20" s="1"/>
  <c r="AC573" i="21"/>
  <c r="N573" i="21" s="1"/>
  <c r="AC573" i="17"/>
  <c r="N573" i="17" s="1"/>
  <c r="AC573" i="19"/>
  <c r="N573" i="19" s="1"/>
  <c r="AC573" i="1"/>
  <c r="N573" i="1" s="1"/>
  <c r="K622" i="2"/>
  <c r="R622" i="2"/>
  <c r="C623" i="2"/>
  <c r="H622" i="2"/>
  <c r="M622" i="2"/>
  <c r="J622" i="2"/>
  <c r="I622" i="2"/>
  <c r="F622" i="2"/>
  <c r="Q622" i="2" s="1"/>
  <c r="L622" i="2"/>
  <c r="N622" i="2"/>
  <c r="O622" i="2" s="1"/>
  <c r="P622" i="2" s="1"/>
  <c r="AB147" i="2"/>
  <c r="D617" i="2"/>
  <c r="D623" i="2" s="1"/>
  <c r="X567" i="26"/>
  <c r="M567" i="26" s="1"/>
  <c r="B567" i="26" s="1"/>
  <c r="C567" i="26" s="1"/>
  <c r="X567" i="25"/>
  <c r="M567" i="25" s="1"/>
  <c r="B567" i="25" s="1"/>
  <c r="C567" i="25" s="1"/>
  <c r="X567" i="22"/>
  <c r="M567" i="22" s="1"/>
  <c r="B567" i="22" s="1"/>
  <c r="C567" i="22" s="1"/>
  <c r="X567" i="24"/>
  <c r="M567" i="24" s="1"/>
  <c r="B567" i="24" s="1"/>
  <c r="C567" i="24" s="1"/>
  <c r="X567" i="27"/>
  <c r="M567" i="27" s="1"/>
  <c r="B567" i="27" s="1"/>
  <c r="C567" i="27" s="1"/>
  <c r="X567" i="20"/>
  <c r="M567" i="20" s="1"/>
  <c r="B567" i="20" s="1"/>
  <c r="C567" i="20" s="1"/>
  <c r="X567" i="19"/>
  <c r="M567" i="19" s="1"/>
  <c r="B567" i="19" s="1"/>
  <c r="C567" i="19" s="1"/>
  <c r="X567" i="21"/>
  <c r="M567" i="21" s="1"/>
  <c r="B567" i="21" s="1"/>
  <c r="C567" i="21" s="1"/>
  <c r="X567" i="18"/>
  <c r="M567" i="18" s="1"/>
  <c r="B567" i="18" s="1"/>
  <c r="C567" i="18" s="1"/>
  <c r="X567" i="17"/>
  <c r="M567" i="17" s="1"/>
  <c r="B567" i="17" s="1"/>
  <c r="C567" i="17" s="1"/>
  <c r="X567" i="23"/>
  <c r="M567" i="23" s="1"/>
  <c r="B567" i="23" s="1"/>
  <c r="C567" i="23" s="1"/>
  <c r="X567" i="1"/>
  <c r="M567" i="1" s="1"/>
  <c r="B567" i="1" s="1"/>
  <c r="C567" i="1" s="1"/>
  <c r="X563" i="27"/>
  <c r="M563" i="27" s="1"/>
  <c r="B563" i="27" s="1"/>
  <c r="C563" i="27" s="1"/>
  <c r="X563" i="26"/>
  <c r="M563" i="26" s="1"/>
  <c r="B563" i="26" s="1"/>
  <c r="C563" i="26" s="1"/>
  <c r="X563" i="24"/>
  <c r="M563" i="24" s="1"/>
  <c r="B563" i="24" s="1"/>
  <c r="C563" i="24" s="1"/>
  <c r="X563" i="22"/>
  <c r="M563" i="22" s="1"/>
  <c r="B563" i="22" s="1"/>
  <c r="C563" i="22" s="1"/>
  <c r="X563" i="21"/>
  <c r="M563" i="21" s="1"/>
  <c r="B563" i="21" s="1"/>
  <c r="C563" i="21" s="1"/>
  <c r="X563" i="25"/>
  <c r="M563" i="25" s="1"/>
  <c r="B563" i="25" s="1"/>
  <c r="C563" i="25" s="1"/>
  <c r="X563" i="20"/>
  <c r="M563" i="20" s="1"/>
  <c r="B563" i="20" s="1"/>
  <c r="C563" i="20" s="1"/>
  <c r="X563" i="23"/>
  <c r="M563" i="23" s="1"/>
  <c r="B563" i="23" s="1"/>
  <c r="C563" i="23" s="1"/>
  <c r="X563" i="17"/>
  <c r="M563" i="17" s="1"/>
  <c r="B563" i="17" s="1"/>
  <c r="C563" i="17" s="1"/>
  <c r="X563" i="18"/>
  <c r="M563" i="18" s="1"/>
  <c r="B563" i="18" s="1"/>
  <c r="C563" i="18" s="1"/>
  <c r="X563" i="19"/>
  <c r="M563" i="19" s="1"/>
  <c r="B563" i="19" s="1"/>
  <c r="C563" i="19" s="1"/>
  <c r="X563" i="1"/>
  <c r="M563" i="1" s="1"/>
  <c r="B563" i="1" s="1"/>
  <c r="C563" i="1" s="1"/>
  <c r="X552" i="27"/>
  <c r="M552" i="27" s="1"/>
  <c r="B552" i="27" s="1"/>
  <c r="C552" i="27" s="1"/>
  <c r="X552" i="26"/>
  <c r="M552" i="26" s="1"/>
  <c r="B552" i="26" s="1"/>
  <c r="C552" i="26" s="1"/>
  <c r="X552" i="25"/>
  <c r="M552" i="25" s="1"/>
  <c r="B552" i="25" s="1"/>
  <c r="C552" i="25" s="1"/>
  <c r="X552" i="23"/>
  <c r="M552" i="23" s="1"/>
  <c r="B552" i="23" s="1"/>
  <c r="C552" i="23" s="1"/>
  <c r="X552" i="22"/>
  <c r="M552" i="22" s="1"/>
  <c r="B552" i="22" s="1"/>
  <c r="C552" i="22" s="1"/>
  <c r="X552" i="20"/>
  <c r="M552" i="20" s="1"/>
  <c r="B552" i="20" s="1"/>
  <c r="C552" i="20" s="1"/>
  <c r="X552" i="19"/>
  <c r="M552" i="19" s="1"/>
  <c r="B552" i="19" s="1"/>
  <c r="C552" i="19" s="1"/>
  <c r="X552" i="24"/>
  <c r="M552" i="24" s="1"/>
  <c r="B552" i="24" s="1"/>
  <c r="C552" i="24" s="1"/>
  <c r="X552" i="18"/>
  <c r="M552" i="18" s="1"/>
  <c r="B552" i="18" s="1"/>
  <c r="C552" i="18" s="1"/>
  <c r="X552" i="17"/>
  <c r="M552" i="17" s="1"/>
  <c r="B552" i="17" s="1"/>
  <c r="C552" i="17" s="1"/>
  <c r="X552" i="21"/>
  <c r="M552" i="21" s="1"/>
  <c r="B552" i="21" s="1"/>
  <c r="C552" i="21" s="1"/>
  <c r="X552" i="1"/>
  <c r="M552" i="1" s="1"/>
  <c r="B552" i="1" s="1"/>
  <c r="C552" i="1" s="1"/>
  <c r="X568" i="24"/>
  <c r="M568" i="24" s="1"/>
  <c r="B568" i="24" s="1"/>
  <c r="C568" i="24" s="1"/>
  <c r="X568" i="21"/>
  <c r="M568" i="21" s="1"/>
  <c r="B568" i="21" s="1"/>
  <c r="C568" i="21" s="1"/>
  <c r="X568" i="1"/>
  <c r="M568" i="1" s="1"/>
  <c r="B568" i="1" s="1"/>
  <c r="C568" i="1" s="1"/>
  <c r="M566" i="22"/>
  <c r="B566" i="22" s="1"/>
  <c r="C566" i="22" s="1"/>
  <c r="M566" i="23"/>
  <c r="B566" i="23" s="1"/>
  <c r="C566" i="23" s="1"/>
  <c r="M566" i="26"/>
  <c r="B566" i="26" s="1"/>
  <c r="C566" i="26" s="1"/>
  <c r="M566" i="1"/>
  <c r="B566" i="1" s="1"/>
  <c r="C566" i="1" s="1"/>
  <c r="M566" i="19"/>
  <c r="B566" i="19" s="1"/>
  <c r="C566" i="19" s="1"/>
  <c r="M566" i="21"/>
  <c r="B566" i="21" s="1"/>
  <c r="C566" i="21" s="1"/>
  <c r="M566" i="27"/>
  <c r="B566" i="27" s="1"/>
  <c r="C566" i="27" s="1"/>
  <c r="X572" i="26"/>
  <c r="X572" i="25"/>
  <c r="X572" i="27"/>
  <c r="X572" i="24"/>
  <c r="X572" i="20"/>
  <c r="X572" i="19"/>
  <c r="X572" i="22"/>
  <c r="X572" i="18"/>
  <c r="X572" i="21"/>
  <c r="X572" i="23"/>
  <c r="X572" i="17"/>
  <c r="X572" i="1"/>
  <c r="M566" i="17"/>
  <c r="B566" i="17" s="1"/>
  <c r="C566" i="17" s="1"/>
  <c r="M566" i="24"/>
  <c r="B566" i="24" s="1"/>
  <c r="C566" i="24" s="1"/>
  <c r="M566" i="18"/>
  <c r="B566" i="18" s="1"/>
  <c r="C566" i="18" s="1"/>
  <c r="M566" i="20"/>
  <c r="B566" i="20" s="1"/>
  <c r="C566" i="20" s="1"/>
  <c r="M566" i="25"/>
  <c r="B566" i="25" s="1"/>
  <c r="C566" i="25" s="1"/>
  <c r="AO153" i="2"/>
  <c r="X568" i="17" l="1"/>
  <c r="M568" i="17" s="1"/>
  <c r="B568" i="17" s="1"/>
  <c r="C568" i="17" s="1"/>
  <c r="X568" i="19"/>
  <c r="M568" i="19" s="1"/>
  <c r="B568" i="19" s="1"/>
  <c r="C568" i="19" s="1"/>
  <c r="X568" i="22"/>
  <c r="M568" i="22" s="1"/>
  <c r="B568" i="22" s="1"/>
  <c r="C568" i="22" s="1"/>
  <c r="X568" i="23"/>
  <c r="M568" i="23" s="1"/>
  <c r="B568" i="23" s="1"/>
  <c r="C568" i="23" s="1"/>
  <c r="X568" i="20"/>
  <c r="M568" i="20" s="1"/>
  <c r="B568" i="20" s="1"/>
  <c r="C568" i="20" s="1"/>
  <c r="X568" i="25"/>
  <c r="M568" i="25" s="1"/>
  <c r="B568" i="25" s="1"/>
  <c r="C568" i="25" s="1"/>
  <c r="D602" i="2"/>
  <c r="X547" i="23"/>
  <c r="M547" i="23" s="1"/>
  <c r="B547" i="23" s="1"/>
  <c r="C547" i="23" s="1"/>
  <c r="X547" i="19"/>
  <c r="M547" i="19" s="1"/>
  <c r="B547" i="19" s="1"/>
  <c r="C547" i="19" s="1"/>
  <c r="X547" i="1"/>
  <c r="M547" i="1" s="1"/>
  <c r="B547" i="1" s="1"/>
  <c r="C547" i="1" s="1"/>
  <c r="AR147" i="2"/>
  <c r="X547" i="22"/>
  <c r="M547" i="22" s="1"/>
  <c r="B547" i="22" s="1"/>
  <c r="C547" i="22" s="1"/>
  <c r="X547" i="25"/>
  <c r="M547" i="25" s="1"/>
  <c r="B547" i="25" s="1"/>
  <c r="C547" i="25" s="1"/>
  <c r="X547" i="17"/>
  <c r="M547" i="17" s="1"/>
  <c r="B547" i="17" s="1"/>
  <c r="C547" i="17" s="1"/>
  <c r="E548" i="18"/>
  <c r="E548" i="26"/>
  <c r="F548" i="19"/>
  <c r="K548" i="19" s="1"/>
  <c r="X547" i="27"/>
  <c r="M547" i="27" s="1"/>
  <c r="B547" i="27" s="1"/>
  <c r="C547" i="27" s="1"/>
  <c r="X547" i="24"/>
  <c r="M547" i="24" s="1"/>
  <c r="B547" i="24" s="1"/>
  <c r="C547" i="24" s="1"/>
  <c r="X547" i="21"/>
  <c r="M547" i="21" s="1"/>
  <c r="B547" i="21" s="1"/>
  <c r="C547" i="21" s="1"/>
  <c r="F548" i="1"/>
  <c r="K548" i="1" s="1"/>
  <c r="E548" i="21"/>
  <c r="X547" i="26"/>
  <c r="M547" i="26" s="1"/>
  <c r="B547" i="26" s="1"/>
  <c r="C547" i="26" s="1"/>
  <c r="X547" i="20"/>
  <c r="M547" i="20" s="1"/>
  <c r="B547" i="20" s="1"/>
  <c r="C547" i="20" s="1"/>
  <c r="X547" i="18"/>
  <c r="M547" i="18" s="1"/>
  <c r="B547" i="18" s="1"/>
  <c r="C547" i="18" s="1"/>
  <c r="AS147" i="2"/>
  <c r="F548" i="18"/>
  <c r="K548" i="18" s="1"/>
  <c r="F548" i="25"/>
  <c r="K548" i="25" s="1"/>
  <c r="E548" i="17"/>
  <c r="AC584" i="25"/>
  <c r="N584" i="25" s="1"/>
  <c r="AC584" i="21"/>
  <c r="N584" i="21" s="1"/>
  <c r="AC584" i="19"/>
  <c r="N584" i="19" s="1"/>
  <c r="AC584" i="17"/>
  <c r="N584" i="17" s="1"/>
  <c r="AC584" i="27"/>
  <c r="N584" i="27" s="1"/>
  <c r="AC584" i="26"/>
  <c r="N584" i="26" s="1"/>
  <c r="AC584" i="24"/>
  <c r="N584" i="24" s="1"/>
  <c r="AC584" i="22"/>
  <c r="N584" i="22" s="1"/>
  <c r="AC584" i="23"/>
  <c r="N584" i="23" s="1"/>
  <c r="AC584" i="18"/>
  <c r="N584" i="18" s="1"/>
  <c r="AC584" i="20"/>
  <c r="N584" i="20" s="1"/>
  <c r="R633" i="2"/>
  <c r="AC584" i="1"/>
  <c r="N584" i="1" s="1"/>
  <c r="C639" i="2"/>
  <c r="G633" i="2"/>
  <c r="L633" i="2"/>
  <c r="M633" i="2"/>
  <c r="C634" i="2"/>
  <c r="H633" i="2"/>
  <c r="F633" i="2"/>
  <c r="Q633" i="2" s="1"/>
  <c r="N633" i="2"/>
  <c r="O633" i="2" s="1"/>
  <c r="P633" i="2" s="1"/>
  <c r="J633" i="2"/>
  <c r="K633" i="2"/>
  <c r="I633" i="2"/>
  <c r="AC559" i="26"/>
  <c r="N559" i="26" s="1"/>
  <c r="AC559" i="24"/>
  <c r="N559" i="24" s="1"/>
  <c r="AC559" i="27"/>
  <c r="N559" i="27" s="1"/>
  <c r="AC559" i="25"/>
  <c r="N559" i="25" s="1"/>
  <c r="AC559" i="23"/>
  <c r="N559" i="23" s="1"/>
  <c r="AC559" i="22"/>
  <c r="N559" i="22" s="1"/>
  <c r="AC559" i="21"/>
  <c r="N559" i="21" s="1"/>
  <c r="AC559" i="20"/>
  <c r="N559" i="20" s="1"/>
  <c r="AC559" i="19"/>
  <c r="N559" i="19" s="1"/>
  <c r="AC559" i="17"/>
  <c r="N559" i="17" s="1"/>
  <c r="AC559" i="18"/>
  <c r="N559" i="18" s="1"/>
  <c r="AC559" i="1"/>
  <c r="N559" i="1" s="1"/>
  <c r="R608" i="2"/>
  <c r="F608" i="2"/>
  <c r="E548" i="24"/>
  <c r="G602" i="2"/>
  <c r="H602" i="2" s="1"/>
  <c r="I602" i="2" s="1"/>
  <c r="J602" i="2" s="1"/>
  <c r="K602" i="2" s="1"/>
  <c r="M602" i="2" s="1"/>
  <c r="N602" i="2" s="1"/>
  <c r="O602" i="2" s="1"/>
  <c r="P602" i="2" s="1"/>
  <c r="Q602" i="2"/>
  <c r="AC574" i="25"/>
  <c r="N574" i="25" s="1"/>
  <c r="AC574" i="24"/>
  <c r="N574" i="24" s="1"/>
  <c r="AC574" i="22"/>
  <c r="N574" i="22" s="1"/>
  <c r="AC574" i="20"/>
  <c r="N574" i="20" s="1"/>
  <c r="AC574" i="18"/>
  <c r="N574" i="18" s="1"/>
  <c r="AC574" i="27"/>
  <c r="N574" i="27" s="1"/>
  <c r="AC574" i="26"/>
  <c r="N574" i="26" s="1"/>
  <c r="AC574" i="23"/>
  <c r="N574" i="23" s="1"/>
  <c r="AC574" i="19"/>
  <c r="N574" i="19" s="1"/>
  <c r="AC574" i="21"/>
  <c r="N574" i="21" s="1"/>
  <c r="AC574" i="17"/>
  <c r="N574" i="17" s="1"/>
  <c r="R623" i="2"/>
  <c r="AC574" i="1"/>
  <c r="N574" i="1" s="1"/>
  <c r="L623" i="2"/>
  <c r="F623" i="2"/>
  <c r="Q623" i="2" s="1"/>
  <c r="M623" i="2"/>
  <c r="H623" i="2"/>
  <c r="I623" i="2"/>
  <c r="G623" i="2"/>
  <c r="K623" i="2"/>
  <c r="C624" i="2"/>
  <c r="N623" i="2"/>
  <c r="O623" i="2" s="1"/>
  <c r="P623" i="2" s="1"/>
  <c r="J623" i="2"/>
  <c r="AC579" i="26"/>
  <c r="N579" i="26" s="1"/>
  <c r="AC579" i="24"/>
  <c r="N579" i="24" s="1"/>
  <c r="AC579" i="27"/>
  <c r="N579" i="27" s="1"/>
  <c r="AC579" i="23"/>
  <c r="N579" i="23" s="1"/>
  <c r="AC579" i="25"/>
  <c r="N579" i="25" s="1"/>
  <c r="AC579" i="21"/>
  <c r="N579" i="21" s="1"/>
  <c r="AC579" i="18"/>
  <c r="N579" i="18" s="1"/>
  <c r="AC579" i="20"/>
  <c r="N579" i="20" s="1"/>
  <c r="AC579" i="22"/>
  <c r="N579" i="22" s="1"/>
  <c r="AC579" i="19"/>
  <c r="N579" i="19" s="1"/>
  <c r="AC579" i="17"/>
  <c r="N579" i="17" s="1"/>
  <c r="AC579" i="1"/>
  <c r="N579" i="1" s="1"/>
  <c r="R628" i="2"/>
  <c r="I628" i="2"/>
  <c r="J628" i="2"/>
  <c r="G628" i="2"/>
  <c r="H628" i="2"/>
  <c r="F628" i="2"/>
  <c r="Q628" i="2" s="1"/>
  <c r="M628" i="2"/>
  <c r="K628" i="2"/>
  <c r="C629" i="2"/>
  <c r="L628" i="2"/>
  <c r="N628" i="2"/>
  <c r="O628" i="2" s="1"/>
  <c r="P628" i="2" s="1"/>
  <c r="AT148" i="2"/>
  <c r="X568" i="18"/>
  <c r="M568" i="18" s="1"/>
  <c r="B568" i="18" s="1"/>
  <c r="C568" i="18" s="1"/>
  <c r="X568" i="27"/>
  <c r="M568" i="27" s="1"/>
  <c r="B568" i="27" s="1"/>
  <c r="C568" i="27" s="1"/>
  <c r="X568" i="26"/>
  <c r="M568" i="26" s="1"/>
  <c r="B568" i="26" s="1"/>
  <c r="C568" i="26" s="1"/>
  <c r="AC569" i="27"/>
  <c r="N569" i="27" s="1"/>
  <c r="AC569" i="23"/>
  <c r="N569" i="23" s="1"/>
  <c r="AC569" i="25"/>
  <c r="N569" i="25" s="1"/>
  <c r="AC569" i="26"/>
  <c r="N569" i="26" s="1"/>
  <c r="AC569" i="24"/>
  <c r="N569" i="24" s="1"/>
  <c r="AC569" i="22"/>
  <c r="N569" i="22" s="1"/>
  <c r="AC569" i="21"/>
  <c r="N569" i="21" s="1"/>
  <c r="AC569" i="20"/>
  <c r="N569" i="20" s="1"/>
  <c r="AC569" i="19"/>
  <c r="N569" i="19" s="1"/>
  <c r="AC569" i="17"/>
  <c r="N569" i="17" s="1"/>
  <c r="AC569" i="18"/>
  <c r="N569" i="18" s="1"/>
  <c r="R618" i="2"/>
  <c r="AC569" i="1"/>
  <c r="N569" i="1" s="1"/>
  <c r="M618" i="2"/>
  <c r="J618" i="2"/>
  <c r="K618" i="2"/>
  <c r="I618" i="2"/>
  <c r="F618" i="2"/>
  <c r="Q618" i="2" s="1"/>
  <c r="G618" i="2"/>
  <c r="C619" i="2"/>
  <c r="L618" i="2"/>
  <c r="N618" i="2"/>
  <c r="O618" i="2" s="1"/>
  <c r="P618" i="2" s="1"/>
  <c r="H618" i="2"/>
  <c r="D619" i="2"/>
  <c r="AC564" i="25"/>
  <c r="N564" i="25" s="1"/>
  <c r="AC564" i="27"/>
  <c r="N564" i="27" s="1"/>
  <c r="AC564" i="24"/>
  <c r="N564" i="24" s="1"/>
  <c r="AC564" i="23"/>
  <c r="N564" i="23" s="1"/>
  <c r="AC564" i="21"/>
  <c r="N564" i="21" s="1"/>
  <c r="AC564" i="19"/>
  <c r="N564" i="19" s="1"/>
  <c r="AC564" i="17"/>
  <c r="N564" i="17" s="1"/>
  <c r="AC564" i="26"/>
  <c r="N564" i="26" s="1"/>
  <c r="AC564" i="22"/>
  <c r="N564" i="22" s="1"/>
  <c r="AC564" i="18"/>
  <c r="N564" i="18" s="1"/>
  <c r="AC564" i="20"/>
  <c r="N564" i="20" s="1"/>
  <c r="AC564" i="1"/>
  <c r="N564" i="1" s="1"/>
  <c r="R613" i="2"/>
  <c r="C614" i="2"/>
  <c r="H613" i="2"/>
  <c r="K613" i="2"/>
  <c r="N613" i="2"/>
  <c r="O613" i="2" s="1"/>
  <c r="P613" i="2" s="1"/>
  <c r="J613" i="2"/>
  <c r="I613" i="2"/>
  <c r="F613" i="2"/>
  <c r="Q613" i="2" s="1"/>
  <c r="G613" i="2"/>
  <c r="L613" i="2"/>
  <c r="M613" i="2"/>
  <c r="F548" i="27"/>
  <c r="K548" i="27" s="1"/>
  <c r="D639" i="2"/>
  <c r="F548" i="23"/>
  <c r="K548" i="23" s="1"/>
  <c r="F548" i="21"/>
  <c r="K548" i="21" s="1"/>
  <c r="D628" i="2"/>
  <c r="D634" i="2" s="1"/>
  <c r="F548" i="26"/>
  <c r="K548" i="26" s="1"/>
  <c r="AT147" i="2"/>
  <c r="X154" i="2"/>
  <c r="F548" i="20"/>
  <c r="K548" i="20" s="1"/>
  <c r="E548" i="23"/>
  <c r="D618" i="2"/>
  <c r="D624" i="2" s="1"/>
  <c r="X558" i="27"/>
  <c r="M558" i="27" s="1"/>
  <c r="B558" i="27" s="1"/>
  <c r="C558" i="27" s="1"/>
  <c r="X558" i="26"/>
  <c r="M558" i="26" s="1"/>
  <c r="B558" i="26" s="1"/>
  <c r="C558" i="26" s="1"/>
  <c r="X558" i="25"/>
  <c r="M558" i="25" s="1"/>
  <c r="B558" i="25" s="1"/>
  <c r="C558" i="25" s="1"/>
  <c r="X558" i="23"/>
  <c r="M558" i="23" s="1"/>
  <c r="B558" i="23" s="1"/>
  <c r="C558" i="23" s="1"/>
  <c r="X558" i="24"/>
  <c r="M558" i="24" s="1"/>
  <c r="B558" i="24" s="1"/>
  <c r="C558" i="24" s="1"/>
  <c r="X558" i="22"/>
  <c r="M558" i="22" s="1"/>
  <c r="B558" i="22" s="1"/>
  <c r="C558" i="22" s="1"/>
  <c r="X558" i="21"/>
  <c r="M558" i="21" s="1"/>
  <c r="B558" i="21" s="1"/>
  <c r="C558" i="21" s="1"/>
  <c r="X558" i="17"/>
  <c r="M558" i="17" s="1"/>
  <c r="B558" i="17" s="1"/>
  <c r="C558" i="17" s="1"/>
  <c r="X558" i="20"/>
  <c r="M558" i="20" s="1"/>
  <c r="B558" i="20" s="1"/>
  <c r="C558" i="20" s="1"/>
  <c r="X558" i="19"/>
  <c r="M558" i="19" s="1"/>
  <c r="B558" i="19" s="1"/>
  <c r="C558" i="19" s="1"/>
  <c r="X558" i="18"/>
  <c r="M558" i="18" s="1"/>
  <c r="B558" i="18" s="1"/>
  <c r="C558" i="18" s="1"/>
  <c r="X558" i="1"/>
  <c r="M558" i="1" s="1"/>
  <c r="B558" i="1" s="1"/>
  <c r="C558" i="1" s="1"/>
  <c r="X569" i="26"/>
  <c r="M569" i="26" s="1"/>
  <c r="B569" i="26" s="1"/>
  <c r="C569" i="26" s="1"/>
  <c r="X569" i="25"/>
  <c r="M569" i="25" s="1"/>
  <c r="B569" i="25" s="1"/>
  <c r="C569" i="25" s="1"/>
  <c r="X569" i="22"/>
  <c r="M569" i="22" s="1"/>
  <c r="B569" i="22" s="1"/>
  <c r="C569" i="22" s="1"/>
  <c r="X569" i="24"/>
  <c r="M569" i="24" s="1"/>
  <c r="B569" i="24" s="1"/>
  <c r="C569" i="24" s="1"/>
  <c r="X569" i="27"/>
  <c r="M569" i="27" s="1"/>
  <c r="B569" i="27" s="1"/>
  <c r="C569" i="27" s="1"/>
  <c r="X569" i="20"/>
  <c r="M569" i="20" s="1"/>
  <c r="B569" i="20" s="1"/>
  <c r="C569" i="20" s="1"/>
  <c r="X569" i="19"/>
  <c r="M569" i="19" s="1"/>
  <c r="B569" i="19" s="1"/>
  <c r="C569" i="19" s="1"/>
  <c r="X569" i="21"/>
  <c r="M569" i="21" s="1"/>
  <c r="B569" i="21" s="1"/>
  <c r="C569" i="21" s="1"/>
  <c r="X569" i="18"/>
  <c r="M569" i="18" s="1"/>
  <c r="B569" i="18" s="1"/>
  <c r="C569" i="18" s="1"/>
  <c r="X569" i="17"/>
  <c r="M569" i="17" s="1"/>
  <c r="B569" i="17" s="1"/>
  <c r="C569" i="17" s="1"/>
  <c r="X569" i="23"/>
  <c r="M569" i="23" s="1"/>
  <c r="B569" i="23" s="1"/>
  <c r="C569" i="23" s="1"/>
  <c r="X569" i="1"/>
  <c r="M569" i="1" s="1"/>
  <c r="B569" i="1" s="1"/>
  <c r="C569" i="1" s="1"/>
  <c r="X574" i="27"/>
  <c r="M574" i="27" s="1"/>
  <c r="B574" i="27" s="1"/>
  <c r="C574" i="27" s="1"/>
  <c r="X574" i="25"/>
  <c r="M574" i="25" s="1"/>
  <c r="B574" i="25" s="1"/>
  <c r="C574" i="25" s="1"/>
  <c r="X574" i="26"/>
  <c r="M574" i="26" s="1"/>
  <c r="B574" i="26" s="1"/>
  <c r="C574" i="26" s="1"/>
  <c r="X574" i="24"/>
  <c r="M574" i="24" s="1"/>
  <c r="B574" i="24" s="1"/>
  <c r="C574" i="24" s="1"/>
  <c r="X574" i="23"/>
  <c r="M574" i="23" s="1"/>
  <c r="B574" i="23" s="1"/>
  <c r="C574" i="23" s="1"/>
  <c r="X574" i="22"/>
  <c r="M574" i="22" s="1"/>
  <c r="B574" i="22" s="1"/>
  <c r="C574" i="22" s="1"/>
  <c r="X574" i="21"/>
  <c r="M574" i="21" s="1"/>
  <c r="B574" i="21" s="1"/>
  <c r="C574" i="21" s="1"/>
  <c r="X574" i="19"/>
  <c r="M574" i="19" s="1"/>
  <c r="B574" i="19" s="1"/>
  <c r="C574" i="19" s="1"/>
  <c r="X574" i="18"/>
  <c r="M574" i="18" s="1"/>
  <c r="B574" i="18" s="1"/>
  <c r="C574" i="18" s="1"/>
  <c r="X574" i="20"/>
  <c r="M574" i="20" s="1"/>
  <c r="B574" i="20" s="1"/>
  <c r="C574" i="20" s="1"/>
  <c r="X574" i="17"/>
  <c r="M574" i="17" s="1"/>
  <c r="B574" i="17" s="1"/>
  <c r="C574" i="17" s="1"/>
  <c r="X574" i="1"/>
  <c r="M574" i="1" s="1"/>
  <c r="B574" i="1" s="1"/>
  <c r="C574" i="1" s="1"/>
  <c r="X573" i="27"/>
  <c r="M573" i="27" s="1"/>
  <c r="B573" i="27" s="1"/>
  <c r="C573" i="27" s="1"/>
  <c r="X573" i="25"/>
  <c r="M573" i="25" s="1"/>
  <c r="B573" i="25" s="1"/>
  <c r="C573" i="25" s="1"/>
  <c r="X573" i="26"/>
  <c r="M573" i="26" s="1"/>
  <c r="B573" i="26" s="1"/>
  <c r="C573" i="26" s="1"/>
  <c r="X573" i="24"/>
  <c r="M573" i="24" s="1"/>
  <c r="B573" i="24" s="1"/>
  <c r="C573" i="24" s="1"/>
  <c r="X573" i="23"/>
  <c r="M573" i="23" s="1"/>
  <c r="B573" i="23" s="1"/>
  <c r="C573" i="23" s="1"/>
  <c r="X573" i="22"/>
  <c r="M573" i="22" s="1"/>
  <c r="B573" i="22" s="1"/>
  <c r="C573" i="22" s="1"/>
  <c r="X573" i="21"/>
  <c r="M573" i="21" s="1"/>
  <c r="B573" i="21" s="1"/>
  <c r="C573" i="21" s="1"/>
  <c r="X573" i="19"/>
  <c r="M573" i="19" s="1"/>
  <c r="B573" i="19" s="1"/>
  <c r="C573" i="19" s="1"/>
  <c r="X573" i="18"/>
  <c r="M573" i="18" s="1"/>
  <c r="B573" i="18" s="1"/>
  <c r="C573" i="18" s="1"/>
  <c r="X573" i="20"/>
  <c r="M573" i="20" s="1"/>
  <c r="B573" i="20" s="1"/>
  <c r="C573" i="20" s="1"/>
  <c r="X573" i="17"/>
  <c r="M573" i="17" s="1"/>
  <c r="B573" i="17" s="1"/>
  <c r="C573" i="17" s="1"/>
  <c r="X573" i="1"/>
  <c r="M573" i="1" s="1"/>
  <c r="B573" i="1" s="1"/>
  <c r="C573" i="1" s="1"/>
  <c r="M572" i="17"/>
  <c r="B572" i="17" s="1"/>
  <c r="C572" i="17" s="1"/>
  <c r="M572" i="22"/>
  <c r="B572" i="22" s="1"/>
  <c r="C572" i="22" s="1"/>
  <c r="M572" i="27"/>
  <c r="B572" i="27" s="1"/>
  <c r="C572" i="27" s="1"/>
  <c r="M572" i="23"/>
  <c r="B572" i="23" s="1"/>
  <c r="C572" i="23" s="1"/>
  <c r="M572" i="19"/>
  <c r="B572" i="19" s="1"/>
  <c r="C572" i="19" s="1"/>
  <c r="M572" i="25"/>
  <c r="B572" i="25" s="1"/>
  <c r="C572" i="25" s="1"/>
  <c r="X578" i="27"/>
  <c r="X578" i="26"/>
  <c r="X578" i="25"/>
  <c r="X578" i="21"/>
  <c r="X578" i="24"/>
  <c r="X578" i="20"/>
  <c r="X578" i="23"/>
  <c r="X578" i="22"/>
  <c r="X578" i="19"/>
  <c r="X578" i="18"/>
  <c r="X578" i="17"/>
  <c r="X578" i="1"/>
  <c r="M572" i="21"/>
  <c r="B572" i="21" s="1"/>
  <c r="C572" i="21" s="1"/>
  <c r="M572" i="20"/>
  <c r="B572" i="20" s="1"/>
  <c r="C572" i="20" s="1"/>
  <c r="M572" i="26"/>
  <c r="B572" i="26" s="1"/>
  <c r="C572" i="26" s="1"/>
  <c r="M572" i="1"/>
  <c r="B572" i="1" s="1"/>
  <c r="C572" i="1" s="1"/>
  <c r="M572" i="18"/>
  <c r="B572" i="18" s="1"/>
  <c r="C572" i="18" s="1"/>
  <c r="M572" i="24"/>
  <c r="B572" i="24" s="1"/>
  <c r="C572" i="24" s="1"/>
  <c r="AO154" i="2"/>
  <c r="D608" i="2" l="1"/>
  <c r="AD147" i="2"/>
  <c r="AR149" i="2"/>
  <c r="Z148" i="2"/>
  <c r="E554" i="25"/>
  <c r="AR148" i="2"/>
  <c r="AD148" i="2"/>
  <c r="Z149" i="2"/>
  <c r="AQ148" i="2"/>
  <c r="AS148" i="2"/>
  <c r="X553" i="27"/>
  <c r="M553" i="27" s="1"/>
  <c r="B553" i="27" s="1"/>
  <c r="C553" i="27" s="1"/>
  <c r="X553" i="22"/>
  <c r="M553" i="22" s="1"/>
  <c r="B553" i="22" s="1"/>
  <c r="C553" i="22" s="1"/>
  <c r="X553" i="18"/>
  <c r="M553" i="18" s="1"/>
  <c r="B553" i="18" s="1"/>
  <c r="C553" i="18" s="1"/>
  <c r="F554" i="22"/>
  <c r="K554" i="22" s="1"/>
  <c r="F554" i="23"/>
  <c r="K554" i="23" s="1"/>
  <c r="E554" i="21"/>
  <c r="F554" i="18"/>
  <c r="K554" i="18" s="1"/>
  <c r="E554" i="23"/>
  <c r="E554" i="19"/>
  <c r="Y149" i="2"/>
  <c r="AC148" i="2"/>
  <c r="AP148" i="2"/>
  <c r="AU147" i="2"/>
  <c r="AA149" i="2"/>
  <c r="AA148" i="2"/>
  <c r="AU148" i="2"/>
  <c r="X553" i="25"/>
  <c r="M553" i="25" s="1"/>
  <c r="B553" i="25" s="1"/>
  <c r="C553" i="25" s="1"/>
  <c r="X553" i="19"/>
  <c r="M553" i="19" s="1"/>
  <c r="B553" i="19" s="1"/>
  <c r="C553" i="19" s="1"/>
  <c r="X553" i="21"/>
  <c r="M553" i="21" s="1"/>
  <c r="B553" i="21" s="1"/>
  <c r="C553" i="21" s="1"/>
  <c r="E554" i="26"/>
  <c r="F554" i="17"/>
  <c r="K554" i="17" s="1"/>
  <c r="E554" i="1"/>
  <c r="F554" i="1"/>
  <c r="K554" i="1" s="1"/>
  <c r="AB149" i="2"/>
  <c r="E554" i="17"/>
  <c r="E554" i="24"/>
  <c r="F554" i="24"/>
  <c r="K554" i="24" s="1"/>
  <c r="Y148" i="2"/>
  <c r="AB148" i="2"/>
  <c r="X553" i="26"/>
  <c r="M553" i="26" s="1"/>
  <c r="B553" i="26" s="1"/>
  <c r="C553" i="26" s="1"/>
  <c r="X553" i="20"/>
  <c r="M553" i="20" s="1"/>
  <c r="B553" i="20" s="1"/>
  <c r="C553" i="20" s="1"/>
  <c r="X553" i="17"/>
  <c r="M553" i="17" s="1"/>
  <c r="B553" i="17" s="1"/>
  <c r="C553" i="17" s="1"/>
  <c r="F554" i="19"/>
  <c r="K554" i="19" s="1"/>
  <c r="E554" i="27"/>
  <c r="F554" i="26"/>
  <c r="K554" i="26" s="1"/>
  <c r="F554" i="27"/>
  <c r="K554" i="27" s="1"/>
  <c r="E554" i="20"/>
  <c r="F554" i="21"/>
  <c r="K554" i="21" s="1"/>
  <c r="E554" i="22"/>
  <c r="E554" i="18"/>
  <c r="X553" i="23"/>
  <c r="M553" i="23" s="1"/>
  <c r="B553" i="23" s="1"/>
  <c r="C553" i="23" s="1"/>
  <c r="X553" i="24"/>
  <c r="M553" i="24" s="1"/>
  <c r="B553" i="24" s="1"/>
  <c r="C553" i="24" s="1"/>
  <c r="X553" i="1"/>
  <c r="M553" i="1" s="1"/>
  <c r="B553" i="1" s="1"/>
  <c r="C553" i="1" s="1"/>
  <c r="F554" i="25"/>
  <c r="K554" i="25" s="1"/>
  <c r="F554" i="20"/>
  <c r="K554" i="20" s="1"/>
  <c r="F560" i="21"/>
  <c r="K560" i="21" s="1"/>
  <c r="E560" i="25"/>
  <c r="E560" i="21"/>
  <c r="F560" i="17"/>
  <c r="K560" i="17" s="1"/>
  <c r="E560" i="24"/>
  <c r="AC570" i="27"/>
  <c r="N570" i="27" s="1"/>
  <c r="AC570" i="26"/>
  <c r="N570" i="26" s="1"/>
  <c r="AC570" i="25"/>
  <c r="N570" i="25" s="1"/>
  <c r="AC570" i="23"/>
  <c r="N570" i="23" s="1"/>
  <c r="AC570" i="22"/>
  <c r="N570" i="22" s="1"/>
  <c r="AC570" i="20"/>
  <c r="N570" i="20" s="1"/>
  <c r="AC570" i="18"/>
  <c r="N570" i="18" s="1"/>
  <c r="AC570" i="24"/>
  <c r="N570" i="24" s="1"/>
  <c r="AC570" i="21"/>
  <c r="N570" i="21" s="1"/>
  <c r="AC570" i="19"/>
  <c r="N570" i="19" s="1"/>
  <c r="AC570" i="17"/>
  <c r="N570" i="17" s="1"/>
  <c r="AC570" i="1"/>
  <c r="N570" i="1" s="1"/>
  <c r="R619" i="2"/>
  <c r="L619" i="2"/>
  <c r="J619" i="2"/>
  <c r="H619" i="2"/>
  <c r="F619" i="2"/>
  <c r="Q619" i="2" s="1"/>
  <c r="K619" i="2"/>
  <c r="I619" i="2"/>
  <c r="C620" i="2"/>
  <c r="M619" i="2"/>
  <c r="G619" i="2"/>
  <c r="N619" i="2"/>
  <c r="O619" i="2" s="1"/>
  <c r="P619" i="2" s="1"/>
  <c r="Q608" i="2"/>
  <c r="G608" i="2"/>
  <c r="H608" i="2" s="1"/>
  <c r="I608" i="2" s="1"/>
  <c r="J608" i="2" s="1"/>
  <c r="K608" i="2" s="1"/>
  <c r="M608" i="2" s="1"/>
  <c r="N608" i="2" s="1"/>
  <c r="O608" i="2" s="1"/>
  <c r="P608" i="2" s="1"/>
  <c r="AC585" i="27"/>
  <c r="N585" i="27" s="1"/>
  <c r="AC585" i="23"/>
  <c r="N585" i="23" s="1"/>
  <c r="AC585" i="25"/>
  <c r="N585" i="25" s="1"/>
  <c r="AC585" i="22"/>
  <c r="N585" i="22" s="1"/>
  <c r="AC585" i="21"/>
  <c r="N585" i="21" s="1"/>
  <c r="AC585" i="24"/>
  <c r="N585" i="24" s="1"/>
  <c r="AC585" i="20"/>
  <c r="N585" i="20" s="1"/>
  <c r="AC585" i="26"/>
  <c r="N585" i="26" s="1"/>
  <c r="AC585" i="19"/>
  <c r="N585" i="19" s="1"/>
  <c r="AC585" i="17"/>
  <c r="N585" i="17" s="1"/>
  <c r="AC585" i="18"/>
  <c r="N585" i="18" s="1"/>
  <c r="AC585" i="1"/>
  <c r="N585" i="1" s="1"/>
  <c r="R634" i="2"/>
  <c r="L634" i="2"/>
  <c r="F634" i="2"/>
  <c r="Q634" i="2" s="1"/>
  <c r="N634" i="2"/>
  <c r="O634" i="2" s="1"/>
  <c r="P634" i="2" s="1"/>
  <c r="J634" i="2"/>
  <c r="C635" i="2"/>
  <c r="H634" i="2"/>
  <c r="M634" i="2"/>
  <c r="K634" i="2"/>
  <c r="I634" i="2"/>
  <c r="G634" i="2"/>
  <c r="K639" i="2"/>
  <c r="AC590" i="24"/>
  <c r="N590" i="24" s="1"/>
  <c r="AC590" i="22"/>
  <c r="N590" i="22" s="1"/>
  <c r="AC590" i="20"/>
  <c r="N590" i="20" s="1"/>
  <c r="AC590" i="18"/>
  <c r="N590" i="18" s="1"/>
  <c r="AC590" i="27"/>
  <c r="N590" i="27" s="1"/>
  <c r="AC590" i="26"/>
  <c r="N590" i="26" s="1"/>
  <c r="AC590" i="25"/>
  <c r="N590" i="25" s="1"/>
  <c r="AC590" i="23"/>
  <c r="N590" i="23" s="1"/>
  <c r="AC590" i="19"/>
  <c r="N590" i="19" s="1"/>
  <c r="AC590" i="21"/>
  <c r="N590" i="21" s="1"/>
  <c r="AC590" i="17"/>
  <c r="N590" i="17" s="1"/>
  <c r="M639" i="2"/>
  <c r="AC590" i="1"/>
  <c r="N590" i="1" s="1"/>
  <c r="J639" i="2"/>
  <c r="R639" i="2"/>
  <c r="C640" i="2"/>
  <c r="I639" i="2"/>
  <c r="N639" i="2"/>
  <c r="O639" i="2" s="1"/>
  <c r="P639" i="2" s="1"/>
  <c r="F639" i="2"/>
  <c r="Q639" i="2" s="1"/>
  <c r="G639" i="2"/>
  <c r="L639" i="2"/>
  <c r="C645" i="2"/>
  <c r="H639" i="2"/>
  <c r="E560" i="20"/>
  <c r="E560" i="18"/>
  <c r="E560" i="27"/>
  <c r="E560" i="26"/>
  <c r="F560" i="22"/>
  <c r="K560" i="22" s="1"/>
  <c r="F560" i="24"/>
  <c r="K560" i="24" s="1"/>
  <c r="E560" i="23"/>
  <c r="X155" i="2"/>
  <c r="D645" i="2"/>
  <c r="F614" i="2"/>
  <c r="AC565" i="27"/>
  <c r="N565" i="27" s="1"/>
  <c r="AC565" i="23"/>
  <c r="N565" i="23" s="1"/>
  <c r="AC565" i="24"/>
  <c r="N565" i="24" s="1"/>
  <c r="AC565" i="26"/>
  <c r="N565" i="26" s="1"/>
  <c r="AC565" i="22"/>
  <c r="N565" i="22" s="1"/>
  <c r="AC565" i="25"/>
  <c r="N565" i="25" s="1"/>
  <c r="AC565" i="21"/>
  <c r="N565" i="21" s="1"/>
  <c r="AC565" i="19"/>
  <c r="N565" i="19" s="1"/>
  <c r="AC565" i="18"/>
  <c r="N565" i="18" s="1"/>
  <c r="AC565" i="17"/>
  <c r="N565" i="17" s="1"/>
  <c r="AC565" i="20"/>
  <c r="N565" i="20" s="1"/>
  <c r="R614" i="2"/>
  <c r="AC565" i="1"/>
  <c r="N565" i="1" s="1"/>
  <c r="AC575" i="26"/>
  <c r="N575" i="26" s="1"/>
  <c r="AC575" i="24"/>
  <c r="N575" i="24" s="1"/>
  <c r="AC575" i="27"/>
  <c r="N575" i="27" s="1"/>
  <c r="AC575" i="25"/>
  <c r="N575" i="25" s="1"/>
  <c r="AC575" i="23"/>
  <c r="N575" i="23" s="1"/>
  <c r="AC575" i="22"/>
  <c r="N575" i="22" s="1"/>
  <c r="AC575" i="21"/>
  <c r="N575" i="21" s="1"/>
  <c r="AC575" i="20"/>
  <c r="N575" i="20" s="1"/>
  <c r="AC575" i="19"/>
  <c r="N575" i="19" s="1"/>
  <c r="AC575" i="18"/>
  <c r="N575" i="18" s="1"/>
  <c r="AC575" i="17"/>
  <c r="N575" i="17" s="1"/>
  <c r="AC575" i="1"/>
  <c r="N575" i="1" s="1"/>
  <c r="R624" i="2"/>
  <c r="N624" i="2"/>
  <c r="O624" i="2" s="1"/>
  <c r="P624" i="2" s="1"/>
  <c r="H624" i="2"/>
  <c r="M624" i="2"/>
  <c r="J624" i="2"/>
  <c r="G624" i="2"/>
  <c r="L624" i="2"/>
  <c r="I624" i="2"/>
  <c r="F624" i="2"/>
  <c r="Q624" i="2" s="1"/>
  <c r="K624" i="2"/>
  <c r="C625" i="2"/>
  <c r="D625" i="2" s="1"/>
  <c r="F560" i="25"/>
  <c r="K560" i="25" s="1"/>
  <c r="F560" i="19"/>
  <c r="K560" i="19" s="1"/>
  <c r="E560" i="22"/>
  <c r="E560" i="17"/>
  <c r="E560" i="19"/>
  <c r="E560" i="1"/>
  <c r="AT149" i="2"/>
  <c r="AC580" i="25"/>
  <c r="N580" i="25" s="1"/>
  <c r="AC580" i="27"/>
  <c r="N580" i="27" s="1"/>
  <c r="AC580" i="26"/>
  <c r="N580" i="26" s="1"/>
  <c r="AC580" i="24"/>
  <c r="N580" i="24" s="1"/>
  <c r="AC580" i="23"/>
  <c r="N580" i="23" s="1"/>
  <c r="AC580" i="21"/>
  <c r="N580" i="21" s="1"/>
  <c r="AC580" i="19"/>
  <c r="N580" i="19" s="1"/>
  <c r="AC580" i="17"/>
  <c r="N580" i="17" s="1"/>
  <c r="AC580" i="22"/>
  <c r="N580" i="22" s="1"/>
  <c r="AC580" i="18"/>
  <c r="N580" i="18" s="1"/>
  <c r="AC580" i="20"/>
  <c r="N580" i="20" s="1"/>
  <c r="AC580" i="1"/>
  <c r="N580" i="1" s="1"/>
  <c r="R629" i="2"/>
  <c r="C630" i="2"/>
  <c r="D630" i="2" s="1"/>
  <c r="H629" i="2"/>
  <c r="K629" i="2"/>
  <c r="M629" i="2"/>
  <c r="G629" i="2"/>
  <c r="L629" i="2"/>
  <c r="I629" i="2"/>
  <c r="N629" i="2"/>
  <c r="O629" i="2" s="1"/>
  <c r="P629" i="2" s="1"/>
  <c r="J629" i="2"/>
  <c r="F629" i="2"/>
  <c r="Q629" i="2" s="1"/>
  <c r="D629" i="2"/>
  <c r="X580" i="27"/>
  <c r="M580" i="27" s="1"/>
  <c r="B580" i="27" s="1"/>
  <c r="C580" i="27" s="1"/>
  <c r="X580" i="24"/>
  <c r="M580" i="24" s="1"/>
  <c r="B580" i="24" s="1"/>
  <c r="C580" i="24" s="1"/>
  <c r="X580" i="23"/>
  <c r="M580" i="23" s="1"/>
  <c r="B580" i="23" s="1"/>
  <c r="C580" i="23" s="1"/>
  <c r="X580" i="20"/>
  <c r="M580" i="20" s="1"/>
  <c r="B580" i="20" s="1"/>
  <c r="C580" i="20" s="1"/>
  <c r="X580" i="19"/>
  <c r="M580" i="19" s="1"/>
  <c r="B580" i="19" s="1"/>
  <c r="C580" i="19" s="1"/>
  <c r="X580" i="1"/>
  <c r="M580" i="1" s="1"/>
  <c r="B580" i="1" s="1"/>
  <c r="C580" i="1" s="1"/>
  <c r="X575" i="27"/>
  <c r="M575" i="27" s="1"/>
  <c r="B575" i="27" s="1"/>
  <c r="C575" i="27" s="1"/>
  <c r="X575" i="25"/>
  <c r="M575" i="25" s="1"/>
  <c r="B575" i="25" s="1"/>
  <c r="C575" i="25" s="1"/>
  <c r="X575" i="26"/>
  <c r="M575" i="26" s="1"/>
  <c r="B575" i="26" s="1"/>
  <c r="C575" i="26" s="1"/>
  <c r="X575" i="24"/>
  <c r="M575" i="24" s="1"/>
  <c r="B575" i="24" s="1"/>
  <c r="C575" i="24" s="1"/>
  <c r="X575" i="23"/>
  <c r="M575" i="23" s="1"/>
  <c r="B575" i="23" s="1"/>
  <c r="C575" i="23" s="1"/>
  <c r="X575" i="22"/>
  <c r="M575" i="22" s="1"/>
  <c r="B575" i="22" s="1"/>
  <c r="C575" i="22" s="1"/>
  <c r="X575" i="21"/>
  <c r="M575" i="21" s="1"/>
  <c r="B575" i="21" s="1"/>
  <c r="C575" i="21" s="1"/>
  <c r="X575" i="19"/>
  <c r="M575" i="19" s="1"/>
  <c r="B575" i="19" s="1"/>
  <c r="C575" i="19" s="1"/>
  <c r="X575" i="18"/>
  <c r="M575" i="18" s="1"/>
  <c r="B575" i="18" s="1"/>
  <c r="C575" i="18" s="1"/>
  <c r="X575" i="20"/>
  <c r="M575" i="20" s="1"/>
  <c r="B575" i="20" s="1"/>
  <c r="C575" i="20" s="1"/>
  <c r="X575" i="17"/>
  <c r="M575" i="17" s="1"/>
  <c r="B575" i="17" s="1"/>
  <c r="C575" i="17" s="1"/>
  <c r="X575" i="1"/>
  <c r="M575" i="1" s="1"/>
  <c r="B575" i="1" s="1"/>
  <c r="C575" i="1" s="1"/>
  <c r="X579" i="27"/>
  <c r="M579" i="27" s="1"/>
  <c r="B579" i="27" s="1"/>
  <c r="C579" i="27" s="1"/>
  <c r="X579" i="25"/>
  <c r="M579" i="25" s="1"/>
  <c r="B579" i="25" s="1"/>
  <c r="C579" i="25" s="1"/>
  <c r="X579" i="26"/>
  <c r="M579" i="26" s="1"/>
  <c r="B579" i="26" s="1"/>
  <c r="C579" i="26" s="1"/>
  <c r="X579" i="24"/>
  <c r="M579" i="24" s="1"/>
  <c r="B579" i="24" s="1"/>
  <c r="C579" i="24" s="1"/>
  <c r="X579" i="23"/>
  <c r="M579" i="23" s="1"/>
  <c r="B579" i="23" s="1"/>
  <c r="C579" i="23" s="1"/>
  <c r="X579" i="22"/>
  <c r="M579" i="22" s="1"/>
  <c r="B579" i="22" s="1"/>
  <c r="C579" i="22" s="1"/>
  <c r="X579" i="21"/>
  <c r="M579" i="21" s="1"/>
  <c r="B579" i="21" s="1"/>
  <c r="C579" i="21" s="1"/>
  <c r="X579" i="20"/>
  <c r="M579" i="20" s="1"/>
  <c r="B579" i="20" s="1"/>
  <c r="C579" i="20" s="1"/>
  <c r="X579" i="19"/>
  <c r="M579" i="19" s="1"/>
  <c r="B579" i="19" s="1"/>
  <c r="C579" i="19" s="1"/>
  <c r="X579" i="17"/>
  <c r="M579" i="17" s="1"/>
  <c r="B579" i="17" s="1"/>
  <c r="C579" i="17" s="1"/>
  <c r="X579" i="18"/>
  <c r="M579" i="18" s="1"/>
  <c r="B579" i="18" s="1"/>
  <c r="C579" i="18" s="1"/>
  <c r="X579" i="1"/>
  <c r="M579" i="1" s="1"/>
  <c r="B579" i="1" s="1"/>
  <c r="C579" i="1" s="1"/>
  <c r="X564" i="27"/>
  <c r="M564" i="27" s="1"/>
  <c r="B564" i="27" s="1"/>
  <c r="C564" i="27" s="1"/>
  <c r="X564" i="26"/>
  <c r="M564" i="26" s="1"/>
  <c r="B564" i="26" s="1"/>
  <c r="C564" i="26" s="1"/>
  <c r="X564" i="24"/>
  <c r="M564" i="24" s="1"/>
  <c r="B564" i="24" s="1"/>
  <c r="C564" i="24" s="1"/>
  <c r="X564" i="22"/>
  <c r="M564" i="22" s="1"/>
  <c r="B564" i="22" s="1"/>
  <c r="C564" i="22" s="1"/>
  <c r="X564" i="21"/>
  <c r="M564" i="21" s="1"/>
  <c r="B564" i="21" s="1"/>
  <c r="C564" i="21" s="1"/>
  <c r="X564" i="25"/>
  <c r="M564" i="25" s="1"/>
  <c r="B564" i="25" s="1"/>
  <c r="C564" i="25" s="1"/>
  <c r="X564" i="20"/>
  <c r="M564" i="20" s="1"/>
  <c r="B564" i="20" s="1"/>
  <c r="C564" i="20" s="1"/>
  <c r="X564" i="23"/>
  <c r="M564" i="23" s="1"/>
  <c r="B564" i="23" s="1"/>
  <c r="C564" i="23" s="1"/>
  <c r="X564" i="17"/>
  <c r="M564" i="17" s="1"/>
  <c r="B564" i="17" s="1"/>
  <c r="C564" i="17" s="1"/>
  <c r="X564" i="18"/>
  <c r="M564" i="18" s="1"/>
  <c r="B564" i="18" s="1"/>
  <c r="C564" i="18" s="1"/>
  <c r="X564" i="19"/>
  <c r="M564" i="19" s="1"/>
  <c r="B564" i="19" s="1"/>
  <c r="C564" i="19" s="1"/>
  <c r="X564" i="1"/>
  <c r="M564" i="1" s="1"/>
  <c r="B564" i="1" s="1"/>
  <c r="C564" i="1" s="1"/>
  <c r="M578" i="19"/>
  <c r="B578" i="19" s="1"/>
  <c r="C578" i="19" s="1"/>
  <c r="M578" i="24"/>
  <c r="B578" i="24" s="1"/>
  <c r="C578" i="24" s="1"/>
  <c r="M578" i="27"/>
  <c r="B578" i="27" s="1"/>
  <c r="C578" i="27" s="1"/>
  <c r="M578" i="1"/>
  <c r="B578" i="1" s="1"/>
  <c r="C578" i="1" s="1"/>
  <c r="M578" i="22"/>
  <c r="B578" i="22" s="1"/>
  <c r="C578" i="22" s="1"/>
  <c r="M578" i="21"/>
  <c r="B578" i="21" s="1"/>
  <c r="C578" i="21" s="1"/>
  <c r="X584" i="27"/>
  <c r="X584" i="26"/>
  <c r="X584" i="25"/>
  <c r="X584" i="24"/>
  <c r="X584" i="23"/>
  <c r="X584" i="21"/>
  <c r="X584" i="20"/>
  <c r="X584" i="19"/>
  <c r="X584" i="22"/>
  <c r="X584" i="18"/>
  <c r="X584" i="17"/>
  <c r="X584" i="1"/>
  <c r="M578" i="17"/>
  <c r="B578" i="17" s="1"/>
  <c r="C578" i="17" s="1"/>
  <c r="M578" i="23"/>
  <c r="B578" i="23" s="1"/>
  <c r="C578" i="23" s="1"/>
  <c r="M578" i="25"/>
  <c r="B578" i="25" s="1"/>
  <c r="C578" i="25" s="1"/>
  <c r="M578" i="18"/>
  <c r="B578" i="18" s="1"/>
  <c r="C578" i="18" s="1"/>
  <c r="M578" i="20"/>
  <c r="B578" i="20" s="1"/>
  <c r="C578" i="20" s="1"/>
  <c r="M578" i="26"/>
  <c r="B578" i="26" s="1"/>
  <c r="C578" i="26" s="1"/>
  <c r="AO155" i="2"/>
  <c r="D635" i="2" l="1"/>
  <c r="D641" i="2" s="1"/>
  <c r="F620" i="2"/>
  <c r="AC571" i="26"/>
  <c r="N571" i="26" s="1"/>
  <c r="AC571" i="24"/>
  <c r="N571" i="24" s="1"/>
  <c r="AC571" i="25"/>
  <c r="N571" i="25" s="1"/>
  <c r="AC571" i="22"/>
  <c r="N571" i="22" s="1"/>
  <c r="AC571" i="27"/>
  <c r="N571" i="27" s="1"/>
  <c r="AC571" i="19"/>
  <c r="N571" i="19" s="1"/>
  <c r="AC571" i="23"/>
  <c r="N571" i="23" s="1"/>
  <c r="AC571" i="18"/>
  <c r="N571" i="18" s="1"/>
  <c r="AC571" i="20"/>
  <c r="N571" i="20" s="1"/>
  <c r="AC571" i="21"/>
  <c r="N571" i="21" s="1"/>
  <c r="AC571" i="17"/>
  <c r="N571" i="17" s="1"/>
  <c r="AC571" i="1"/>
  <c r="N571" i="1" s="1"/>
  <c r="R620" i="2"/>
  <c r="D651" i="2"/>
  <c r="AC596" i="25"/>
  <c r="N596" i="25" s="1"/>
  <c r="AC596" i="27"/>
  <c r="N596" i="27" s="1"/>
  <c r="AC596" i="24"/>
  <c r="N596" i="24" s="1"/>
  <c r="AC596" i="23"/>
  <c r="N596" i="23" s="1"/>
  <c r="AC596" i="21"/>
  <c r="N596" i="21" s="1"/>
  <c r="AC596" i="19"/>
  <c r="N596" i="19" s="1"/>
  <c r="AC596" i="17"/>
  <c r="N596" i="17" s="1"/>
  <c r="AC596" i="26"/>
  <c r="N596" i="26" s="1"/>
  <c r="AC596" i="22"/>
  <c r="N596" i="22" s="1"/>
  <c r="AC596" i="18"/>
  <c r="N596" i="18" s="1"/>
  <c r="AC596" i="20"/>
  <c r="N596" i="20" s="1"/>
  <c r="AC596" i="1"/>
  <c r="N596" i="1" s="1"/>
  <c r="R645" i="2"/>
  <c r="C651" i="2"/>
  <c r="F645" i="2"/>
  <c r="Q645" i="2" s="1"/>
  <c r="I645" i="2"/>
  <c r="J645" i="2"/>
  <c r="L645" i="2"/>
  <c r="M645" i="2"/>
  <c r="G645" i="2"/>
  <c r="K645" i="2"/>
  <c r="H645" i="2"/>
  <c r="C646" i="2"/>
  <c r="N645" i="2"/>
  <c r="O645" i="2" s="1"/>
  <c r="P645" i="2" s="1"/>
  <c r="AC586" i="27"/>
  <c r="N586" i="27" s="1"/>
  <c r="AC586" i="26"/>
  <c r="N586" i="26" s="1"/>
  <c r="AC586" i="25"/>
  <c r="N586" i="25" s="1"/>
  <c r="AC586" i="23"/>
  <c r="N586" i="23" s="1"/>
  <c r="AC586" i="22"/>
  <c r="N586" i="22" s="1"/>
  <c r="AC586" i="20"/>
  <c r="N586" i="20" s="1"/>
  <c r="AC586" i="18"/>
  <c r="N586" i="18" s="1"/>
  <c r="AC586" i="24"/>
  <c r="N586" i="24" s="1"/>
  <c r="AC586" i="21"/>
  <c r="N586" i="21" s="1"/>
  <c r="AC586" i="17"/>
  <c r="N586" i="17" s="1"/>
  <c r="AC586" i="19"/>
  <c r="N586" i="19" s="1"/>
  <c r="R635" i="2"/>
  <c r="AC586" i="1"/>
  <c r="N586" i="1" s="1"/>
  <c r="K635" i="2"/>
  <c r="H635" i="2"/>
  <c r="M635" i="2"/>
  <c r="N635" i="2"/>
  <c r="O635" i="2" s="1"/>
  <c r="P635" i="2" s="1"/>
  <c r="L635" i="2"/>
  <c r="G635" i="2"/>
  <c r="C636" i="2"/>
  <c r="I635" i="2"/>
  <c r="J635" i="2"/>
  <c r="F635" i="2"/>
  <c r="Q635" i="2" s="1"/>
  <c r="X580" i="18"/>
  <c r="M580" i="18" s="1"/>
  <c r="B580" i="18" s="1"/>
  <c r="C580" i="18" s="1"/>
  <c r="X580" i="21"/>
  <c r="M580" i="21" s="1"/>
  <c r="B580" i="21" s="1"/>
  <c r="C580" i="21" s="1"/>
  <c r="X580" i="26"/>
  <c r="M580" i="26" s="1"/>
  <c r="B580" i="26" s="1"/>
  <c r="C580" i="26" s="1"/>
  <c r="AC576" i="25"/>
  <c r="N576" i="25" s="1"/>
  <c r="AC576" i="26"/>
  <c r="N576" i="26" s="1"/>
  <c r="AC576" i="21"/>
  <c r="N576" i="21" s="1"/>
  <c r="AC576" i="19"/>
  <c r="N576" i="19" s="1"/>
  <c r="AC576" i="17"/>
  <c r="N576" i="17" s="1"/>
  <c r="AC576" i="27"/>
  <c r="N576" i="27" s="1"/>
  <c r="AC576" i="23"/>
  <c r="N576" i="23" s="1"/>
  <c r="AC576" i="18"/>
  <c r="N576" i="18" s="1"/>
  <c r="AC576" i="22"/>
  <c r="N576" i="22" s="1"/>
  <c r="AC576" i="20"/>
  <c r="N576" i="20" s="1"/>
  <c r="AC576" i="24"/>
  <c r="N576" i="24" s="1"/>
  <c r="AC576" i="1"/>
  <c r="N576" i="1" s="1"/>
  <c r="K625" i="2"/>
  <c r="N625" i="2"/>
  <c r="O625" i="2" s="1"/>
  <c r="P625" i="2" s="1"/>
  <c r="J625" i="2"/>
  <c r="M625" i="2"/>
  <c r="C626" i="2"/>
  <c r="G625" i="2"/>
  <c r="F625" i="2"/>
  <c r="Q625" i="2" s="1"/>
  <c r="I625" i="2"/>
  <c r="L625" i="2"/>
  <c r="H625" i="2"/>
  <c r="R625" i="2"/>
  <c r="K640" i="2"/>
  <c r="AC591" i="26"/>
  <c r="N591" i="26" s="1"/>
  <c r="AC591" i="24"/>
  <c r="N591" i="24" s="1"/>
  <c r="AC591" i="25"/>
  <c r="N591" i="25" s="1"/>
  <c r="AC591" i="27"/>
  <c r="N591" i="27" s="1"/>
  <c r="AC591" i="22"/>
  <c r="N591" i="22" s="1"/>
  <c r="AC591" i="21"/>
  <c r="N591" i="21" s="1"/>
  <c r="AC591" i="23"/>
  <c r="N591" i="23" s="1"/>
  <c r="AC591" i="20"/>
  <c r="N591" i="20" s="1"/>
  <c r="AC591" i="19"/>
  <c r="N591" i="19" s="1"/>
  <c r="AC591" i="17"/>
  <c r="N591" i="17" s="1"/>
  <c r="AC591" i="18"/>
  <c r="N591" i="18" s="1"/>
  <c r="AC591" i="1"/>
  <c r="N591" i="1" s="1"/>
  <c r="R640" i="2"/>
  <c r="H640" i="2"/>
  <c r="G640" i="2"/>
  <c r="C641" i="2"/>
  <c r="L640" i="2"/>
  <c r="M640" i="2"/>
  <c r="J640" i="2"/>
  <c r="I640" i="2"/>
  <c r="F640" i="2"/>
  <c r="Q640" i="2" s="1"/>
  <c r="N640" i="2"/>
  <c r="O640" i="2" s="1"/>
  <c r="P640" i="2" s="1"/>
  <c r="X580" i="17"/>
  <c r="M580" i="17" s="1"/>
  <c r="B580" i="17" s="1"/>
  <c r="C580" i="17" s="1"/>
  <c r="X580" i="22"/>
  <c r="M580" i="22" s="1"/>
  <c r="B580" i="22" s="1"/>
  <c r="C580" i="22" s="1"/>
  <c r="X580" i="25"/>
  <c r="M580" i="25" s="1"/>
  <c r="B580" i="25" s="1"/>
  <c r="C580" i="25" s="1"/>
  <c r="AC581" i="27"/>
  <c r="N581" i="27" s="1"/>
  <c r="AC581" i="23"/>
  <c r="N581" i="23" s="1"/>
  <c r="AC581" i="26"/>
  <c r="N581" i="26" s="1"/>
  <c r="AC581" i="25"/>
  <c r="N581" i="25" s="1"/>
  <c r="AC581" i="24"/>
  <c r="N581" i="24" s="1"/>
  <c r="AC581" i="22"/>
  <c r="N581" i="22" s="1"/>
  <c r="AC581" i="21"/>
  <c r="N581" i="21" s="1"/>
  <c r="AC581" i="19"/>
  <c r="N581" i="19" s="1"/>
  <c r="AC581" i="18"/>
  <c r="N581" i="18" s="1"/>
  <c r="AC581" i="17"/>
  <c r="N581" i="17" s="1"/>
  <c r="AC581" i="20"/>
  <c r="N581" i="20" s="1"/>
  <c r="AC581" i="1"/>
  <c r="N581" i="1" s="1"/>
  <c r="R630" i="2"/>
  <c r="L630" i="2"/>
  <c r="F630" i="2"/>
  <c r="Q630" i="2" s="1"/>
  <c r="N630" i="2"/>
  <c r="O630" i="2" s="1"/>
  <c r="P630" i="2" s="1"/>
  <c r="I630" i="2"/>
  <c r="K630" i="2"/>
  <c r="C631" i="2"/>
  <c r="H630" i="2"/>
  <c r="M630" i="2"/>
  <c r="G630" i="2"/>
  <c r="J630" i="2"/>
  <c r="Q614" i="2"/>
  <c r="G614" i="2"/>
  <c r="H614" i="2" s="1"/>
  <c r="I614" i="2" s="1"/>
  <c r="J614" i="2" s="1"/>
  <c r="K614" i="2" s="1"/>
  <c r="M614" i="2" s="1"/>
  <c r="N614" i="2" s="1"/>
  <c r="O614" i="2" s="1"/>
  <c r="P614" i="2" s="1"/>
  <c r="X156" i="2"/>
  <c r="D640" i="2"/>
  <c r="D646" i="2" s="1"/>
  <c r="D614" i="2"/>
  <c r="X559" i="25"/>
  <c r="M559" i="25" s="1"/>
  <c r="B559" i="25" s="1"/>
  <c r="C559" i="25" s="1"/>
  <c r="X559" i="21"/>
  <c r="M559" i="21" s="1"/>
  <c r="B559" i="21" s="1"/>
  <c r="C559" i="21" s="1"/>
  <c r="X559" i="20"/>
  <c r="M559" i="20" s="1"/>
  <c r="B559" i="20" s="1"/>
  <c r="C559" i="20" s="1"/>
  <c r="AP149" i="2"/>
  <c r="AS149" i="2"/>
  <c r="F560" i="27"/>
  <c r="K560" i="27" s="1"/>
  <c r="F560" i="1"/>
  <c r="K560" i="1" s="1"/>
  <c r="X559" i="23"/>
  <c r="M559" i="23" s="1"/>
  <c r="B559" i="23" s="1"/>
  <c r="C559" i="23" s="1"/>
  <c r="X559" i="17"/>
  <c r="M559" i="17" s="1"/>
  <c r="B559" i="17" s="1"/>
  <c r="C559" i="17" s="1"/>
  <c r="X559" i="1"/>
  <c r="M559" i="1" s="1"/>
  <c r="B559" i="1" s="1"/>
  <c r="C559" i="1" s="1"/>
  <c r="X559" i="27"/>
  <c r="M559" i="27" s="1"/>
  <c r="B559" i="27" s="1"/>
  <c r="C559" i="27" s="1"/>
  <c r="X559" i="24"/>
  <c r="M559" i="24" s="1"/>
  <c r="B559" i="24" s="1"/>
  <c r="C559" i="24" s="1"/>
  <c r="X559" i="19"/>
  <c r="M559" i="19" s="1"/>
  <c r="B559" i="19" s="1"/>
  <c r="C559" i="19" s="1"/>
  <c r="F560" i="20"/>
  <c r="K560" i="20" s="1"/>
  <c r="F560" i="26"/>
  <c r="K560" i="26" s="1"/>
  <c r="X559" i="26"/>
  <c r="M559" i="26" s="1"/>
  <c r="B559" i="26" s="1"/>
  <c r="C559" i="26" s="1"/>
  <c r="X559" i="22"/>
  <c r="M559" i="22" s="1"/>
  <c r="B559" i="22" s="1"/>
  <c r="C559" i="22" s="1"/>
  <c r="X559" i="18"/>
  <c r="M559" i="18" s="1"/>
  <c r="B559" i="18" s="1"/>
  <c r="C559" i="18" s="1"/>
  <c r="F560" i="23"/>
  <c r="K560" i="23" s="1"/>
  <c r="F560" i="18"/>
  <c r="K560" i="18" s="1"/>
  <c r="X585" i="26"/>
  <c r="M585" i="26" s="1"/>
  <c r="B585" i="26" s="1"/>
  <c r="C585" i="26" s="1"/>
  <c r="X585" i="25"/>
  <c r="M585" i="25" s="1"/>
  <c r="B585" i="25" s="1"/>
  <c r="C585" i="25" s="1"/>
  <c r="X585" i="24"/>
  <c r="M585" i="24" s="1"/>
  <c r="B585" i="24" s="1"/>
  <c r="C585" i="24" s="1"/>
  <c r="X585" i="23"/>
  <c r="M585" i="23" s="1"/>
  <c r="B585" i="23" s="1"/>
  <c r="C585" i="23" s="1"/>
  <c r="X585" i="22"/>
  <c r="M585" i="22" s="1"/>
  <c r="B585" i="22" s="1"/>
  <c r="C585" i="22" s="1"/>
  <c r="X585" i="21"/>
  <c r="M585" i="21" s="1"/>
  <c r="B585" i="21" s="1"/>
  <c r="C585" i="21" s="1"/>
  <c r="X585" i="20"/>
  <c r="M585" i="20" s="1"/>
  <c r="B585" i="20" s="1"/>
  <c r="C585" i="20" s="1"/>
  <c r="X585" i="27"/>
  <c r="M585" i="27" s="1"/>
  <c r="B585" i="27" s="1"/>
  <c r="C585" i="27" s="1"/>
  <c r="X585" i="19"/>
  <c r="M585" i="19" s="1"/>
  <c r="B585" i="19" s="1"/>
  <c r="C585" i="19" s="1"/>
  <c r="X585" i="17"/>
  <c r="M585" i="17" s="1"/>
  <c r="B585" i="17" s="1"/>
  <c r="C585" i="17" s="1"/>
  <c r="X585" i="18"/>
  <c r="M585" i="18" s="1"/>
  <c r="B585" i="18" s="1"/>
  <c r="C585" i="18" s="1"/>
  <c r="X585" i="1"/>
  <c r="M585" i="1" s="1"/>
  <c r="B585" i="1" s="1"/>
  <c r="C585" i="1" s="1"/>
  <c r="X581" i="27"/>
  <c r="M581" i="27" s="1"/>
  <c r="B581" i="27" s="1"/>
  <c r="C581" i="27" s="1"/>
  <c r="X581" i="25"/>
  <c r="M581" i="25" s="1"/>
  <c r="B581" i="25" s="1"/>
  <c r="C581" i="25" s="1"/>
  <c r="X581" i="26"/>
  <c r="M581" i="26" s="1"/>
  <c r="B581" i="26" s="1"/>
  <c r="C581" i="26" s="1"/>
  <c r="X581" i="24"/>
  <c r="M581" i="24" s="1"/>
  <c r="B581" i="24" s="1"/>
  <c r="C581" i="24" s="1"/>
  <c r="X581" i="23"/>
  <c r="M581" i="23" s="1"/>
  <c r="B581" i="23" s="1"/>
  <c r="C581" i="23" s="1"/>
  <c r="X581" i="22"/>
  <c r="M581" i="22" s="1"/>
  <c r="B581" i="22" s="1"/>
  <c r="C581" i="22" s="1"/>
  <c r="X581" i="21"/>
  <c r="M581" i="21" s="1"/>
  <c r="B581" i="21" s="1"/>
  <c r="C581" i="21" s="1"/>
  <c r="X581" i="20"/>
  <c r="M581" i="20" s="1"/>
  <c r="B581" i="20" s="1"/>
  <c r="C581" i="20" s="1"/>
  <c r="X581" i="19"/>
  <c r="M581" i="19" s="1"/>
  <c r="B581" i="19" s="1"/>
  <c r="C581" i="19" s="1"/>
  <c r="X581" i="17"/>
  <c r="M581" i="17" s="1"/>
  <c r="B581" i="17" s="1"/>
  <c r="C581" i="17" s="1"/>
  <c r="X581" i="18"/>
  <c r="M581" i="18" s="1"/>
  <c r="B581" i="18" s="1"/>
  <c r="C581" i="18" s="1"/>
  <c r="X581" i="1"/>
  <c r="M581" i="1" s="1"/>
  <c r="B581" i="1" s="1"/>
  <c r="C581" i="1" s="1"/>
  <c r="X570" i="26"/>
  <c r="M570" i="26" s="1"/>
  <c r="B570" i="26" s="1"/>
  <c r="C570" i="26" s="1"/>
  <c r="X570" i="25"/>
  <c r="M570" i="25" s="1"/>
  <c r="B570" i="25" s="1"/>
  <c r="C570" i="25" s="1"/>
  <c r="X570" i="22"/>
  <c r="M570" i="22" s="1"/>
  <c r="B570" i="22" s="1"/>
  <c r="C570" i="22" s="1"/>
  <c r="X570" i="24"/>
  <c r="M570" i="24" s="1"/>
  <c r="B570" i="24" s="1"/>
  <c r="C570" i="24" s="1"/>
  <c r="X570" i="27"/>
  <c r="M570" i="27" s="1"/>
  <c r="B570" i="27" s="1"/>
  <c r="C570" i="27" s="1"/>
  <c r="X570" i="20"/>
  <c r="M570" i="20" s="1"/>
  <c r="B570" i="20" s="1"/>
  <c r="C570" i="20" s="1"/>
  <c r="X570" i="19"/>
  <c r="M570" i="19" s="1"/>
  <c r="B570" i="19" s="1"/>
  <c r="C570" i="19" s="1"/>
  <c r="X570" i="21"/>
  <c r="M570" i="21" s="1"/>
  <c r="B570" i="21" s="1"/>
  <c r="C570" i="21" s="1"/>
  <c r="X570" i="18"/>
  <c r="M570" i="18" s="1"/>
  <c r="B570" i="18" s="1"/>
  <c r="C570" i="18" s="1"/>
  <c r="X570" i="23"/>
  <c r="M570" i="23" s="1"/>
  <c r="B570" i="23" s="1"/>
  <c r="C570" i="23" s="1"/>
  <c r="X570" i="17"/>
  <c r="M570" i="17" s="1"/>
  <c r="B570" i="17" s="1"/>
  <c r="C570" i="17" s="1"/>
  <c r="X570" i="1"/>
  <c r="M570" i="1" s="1"/>
  <c r="B570" i="1" s="1"/>
  <c r="C570" i="1" s="1"/>
  <c r="X586" i="26"/>
  <c r="M586" i="26" s="1"/>
  <c r="B586" i="26" s="1"/>
  <c r="C586" i="26" s="1"/>
  <c r="X586" i="24"/>
  <c r="M586" i="24" s="1"/>
  <c r="B586" i="24" s="1"/>
  <c r="C586" i="24" s="1"/>
  <c r="X586" i="22"/>
  <c r="M586" i="22" s="1"/>
  <c r="B586" i="22" s="1"/>
  <c r="C586" i="22" s="1"/>
  <c r="X586" i="20"/>
  <c r="M586" i="20" s="1"/>
  <c r="B586" i="20" s="1"/>
  <c r="C586" i="20" s="1"/>
  <c r="X586" i="19"/>
  <c r="M586" i="19" s="1"/>
  <c r="B586" i="19" s="1"/>
  <c r="C586" i="19" s="1"/>
  <c r="X586" i="18"/>
  <c r="M586" i="18" s="1"/>
  <c r="B586" i="18" s="1"/>
  <c r="C586" i="18" s="1"/>
  <c r="M584" i="18"/>
  <c r="B584" i="18" s="1"/>
  <c r="C584" i="18" s="1"/>
  <c r="M584" i="21"/>
  <c r="B584" i="21" s="1"/>
  <c r="C584" i="21" s="1"/>
  <c r="M584" i="26"/>
  <c r="B584" i="26" s="1"/>
  <c r="C584" i="26" s="1"/>
  <c r="M584" i="1"/>
  <c r="B584" i="1" s="1"/>
  <c r="C584" i="1" s="1"/>
  <c r="M584" i="22"/>
  <c r="B584" i="22" s="1"/>
  <c r="C584" i="22" s="1"/>
  <c r="M584" i="23"/>
  <c r="B584" i="23" s="1"/>
  <c r="C584" i="23" s="1"/>
  <c r="M584" i="27"/>
  <c r="B584" i="27" s="1"/>
  <c r="C584" i="27" s="1"/>
  <c r="X590" i="27"/>
  <c r="X590" i="26"/>
  <c r="X590" i="25"/>
  <c r="X590" i="24"/>
  <c r="X590" i="22"/>
  <c r="X590" i="21"/>
  <c r="X590" i="20"/>
  <c r="X590" i="23"/>
  <c r="X590" i="19"/>
  <c r="X590" i="18"/>
  <c r="X590" i="17"/>
  <c r="X590" i="1"/>
  <c r="M584" i="19"/>
  <c r="B584" i="19" s="1"/>
  <c r="C584" i="19" s="1"/>
  <c r="M584" i="24"/>
  <c r="B584" i="24" s="1"/>
  <c r="C584" i="24" s="1"/>
  <c r="M584" i="17"/>
  <c r="B584" i="17" s="1"/>
  <c r="C584" i="17" s="1"/>
  <c r="M584" i="20"/>
  <c r="B584" i="20" s="1"/>
  <c r="C584" i="20" s="1"/>
  <c r="M584" i="25"/>
  <c r="B584" i="25" s="1"/>
  <c r="C584" i="25" s="1"/>
  <c r="AO156" i="2"/>
  <c r="AC587" i="26" l="1"/>
  <c r="N587" i="26" s="1"/>
  <c r="AC587" i="24"/>
  <c r="N587" i="24" s="1"/>
  <c r="AC587" i="27"/>
  <c r="N587" i="27" s="1"/>
  <c r="AC587" i="25"/>
  <c r="N587" i="25" s="1"/>
  <c r="AC587" i="22"/>
  <c r="N587" i="22" s="1"/>
  <c r="AC587" i="23"/>
  <c r="N587" i="23" s="1"/>
  <c r="AC587" i="19"/>
  <c r="N587" i="19" s="1"/>
  <c r="AC587" i="21"/>
  <c r="N587" i="21" s="1"/>
  <c r="AC587" i="18"/>
  <c r="N587" i="18" s="1"/>
  <c r="AC587" i="20"/>
  <c r="N587" i="20" s="1"/>
  <c r="AC587" i="17"/>
  <c r="N587" i="17" s="1"/>
  <c r="AC587" i="1"/>
  <c r="N587" i="1" s="1"/>
  <c r="R636" i="2"/>
  <c r="L636" i="2"/>
  <c r="J636" i="2"/>
  <c r="M636" i="2"/>
  <c r="H636" i="2"/>
  <c r="F636" i="2"/>
  <c r="Q636" i="2" s="1"/>
  <c r="C637" i="2"/>
  <c r="K636" i="2"/>
  <c r="I636" i="2"/>
  <c r="N636" i="2"/>
  <c r="O636" i="2" s="1"/>
  <c r="P636" i="2" s="1"/>
  <c r="G636" i="2"/>
  <c r="D647" i="2"/>
  <c r="X586" i="1"/>
  <c r="M586" i="1" s="1"/>
  <c r="B586" i="1" s="1"/>
  <c r="C586" i="1" s="1"/>
  <c r="X586" i="27"/>
  <c r="M586" i="27" s="1"/>
  <c r="B586" i="27" s="1"/>
  <c r="C586" i="27" s="1"/>
  <c r="X586" i="23"/>
  <c r="M586" i="23" s="1"/>
  <c r="B586" i="23" s="1"/>
  <c r="C586" i="23" s="1"/>
  <c r="AC577" i="27"/>
  <c r="N577" i="27" s="1"/>
  <c r="AC577" i="23"/>
  <c r="N577" i="23" s="1"/>
  <c r="AC577" i="26"/>
  <c r="N577" i="26" s="1"/>
  <c r="AC577" i="25"/>
  <c r="N577" i="25" s="1"/>
  <c r="AC577" i="24"/>
  <c r="N577" i="24" s="1"/>
  <c r="AC577" i="22"/>
  <c r="N577" i="22" s="1"/>
  <c r="AC577" i="21"/>
  <c r="N577" i="21" s="1"/>
  <c r="AC577" i="19"/>
  <c r="N577" i="19" s="1"/>
  <c r="AC577" i="18"/>
  <c r="N577" i="18" s="1"/>
  <c r="AC577" i="20"/>
  <c r="N577" i="20" s="1"/>
  <c r="AC577" i="17"/>
  <c r="N577" i="17" s="1"/>
  <c r="AC577" i="1"/>
  <c r="N577" i="1" s="1"/>
  <c r="R626" i="2"/>
  <c r="F626" i="2"/>
  <c r="AC597" i="27"/>
  <c r="N597" i="27" s="1"/>
  <c r="AC597" i="23"/>
  <c r="N597" i="23" s="1"/>
  <c r="AC597" i="26"/>
  <c r="N597" i="26" s="1"/>
  <c r="AC597" i="25"/>
  <c r="N597" i="25" s="1"/>
  <c r="AC597" i="24"/>
  <c r="N597" i="24" s="1"/>
  <c r="AC597" i="22"/>
  <c r="N597" i="22" s="1"/>
  <c r="AC597" i="21"/>
  <c r="N597" i="21" s="1"/>
  <c r="AC597" i="20"/>
  <c r="N597" i="20" s="1"/>
  <c r="AC597" i="19"/>
  <c r="N597" i="19" s="1"/>
  <c r="AC597" i="18"/>
  <c r="N597" i="18" s="1"/>
  <c r="AC597" i="17"/>
  <c r="N597" i="17" s="1"/>
  <c r="AC597" i="1"/>
  <c r="N597" i="1" s="1"/>
  <c r="R646" i="2"/>
  <c r="N646" i="2"/>
  <c r="O646" i="2" s="1"/>
  <c r="P646" i="2" s="1"/>
  <c r="G646" i="2"/>
  <c r="M646" i="2"/>
  <c r="J646" i="2"/>
  <c r="L646" i="2"/>
  <c r="C647" i="2"/>
  <c r="I646" i="2"/>
  <c r="F646" i="2"/>
  <c r="Q646" i="2" s="1"/>
  <c r="K646" i="2"/>
  <c r="H646" i="2"/>
  <c r="AT150" i="2"/>
  <c r="AC592" i="25"/>
  <c r="N592" i="25" s="1"/>
  <c r="AC592" i="26"/>
  <c r="N592" i="26" s="1"/>
  <c r="AC592" i="27"/>
  <c r="N592" i="27" s="1"/>
  <c r="AC592" i="21"/>
  <c r="N592" i="21" s="1"/>
  <c r="AC592" i="19"/>
  <c r="N592" i="19" s="1"/>
  <c r="AC592" i="17"/>
  <c r="N592" i="17" s="1"/>
  <c r="AC592" i="23"/>
  <c r="N592" i="23" s="1"/>
  <c r="AC592" i="24"/>
  <c r="N592" i="24" s="1"/>
  <c r="AC592" i="22"/>
  <c r="N592" i="22" s="1"/>
  <c r="AC592" i="18"/>
  <c r="N592" i="18" s="1"/>
  <c r="AC592" i="20"/>
  <c r="N592" i="20" s="1"/>
  <c r="AC592" i="1"/>
  <c r="N592" i="1" s="1"/>
  <c r="R641" i="2"/>
  <c r="H641" i="2"/>
  <c r="M641" i="2"/>
  <c r="K641" i="2"/>
  <c r="N641" i="2"/>
  <c r="O641" i="2" s="1"/>
  <c r="P641" i="2" s="1"/>
  <c r="C642" i="2"/>
  <c r="I641" i="2"/>
  <c r="G641" i="2"/>
  <c r="F641" i="2"/>
  <c r="Q641" i="2" s="1"/>
  <c r="J641" i="2"/>
  <c r="L641" i="2"/>
  <c r="AC602" i="27"/>
  <c r="N602" i="27" s="1"/>
  <c r="AC602" i="26"/>
  <c r="N602" i="26" s="1"/>
  <c r="AC602" i="25"/>
  <c r="N602" i="25" s="1"/>
  <c r="AC602" i="22"/>
  <c r="N602" i="22" s="1"/>
  <c r="AC602" i="23"/>
  <c r="N602" i="23" s="1"/>
  <c r="AC602" i="20"/>
  <c r="N602" i="20" s="1"/>
  <c r="AC602" i="18"/>
  <c r="N602" i="18" s="1"/>
  <c r="AC602" i="24"/>
  <c r="N602" i="24" s="1"/>
  <c r="AC602" i="21"/>
  <c r="N602" i="21" s="1"/>
  <c r="AC602" i="19"/>
  <c r="N602" i="19" s="1"/>
  <c r="AC602" i="17"/>
  <c r="N602" i="17" s="1"/>
  <c r="AC602" i="1"/>
  <c r="N602" i="1" s="1"/>
  <c r="R651" i="2"/>
  <c r="N651" i="2"/>
  <c r="O651" i="2" s="1"/>
  <c r="P651" i="2" s="1"/>
  <c r="H651" i="2"/>
  <c r="K651" i="2"/>
  <c r="J651" i="2"/>
  <c r="I651" i="2"/>
  <c r="C652" i="2"/>
  <c r="G651" i="2"/>
  <c r="F651" i="2"/>
  <c r="Q651" i="2" s="1"/>
  <c r="M651" i="2"/>
  <c r="L651" i="2"/>
  <c r="D636" i="2"/>
  <c r="D642" i="2" s="1"/>
  <c r="AC582" i="22"/>
  <c r="N582" i="22" s="1"/>
  <c r="AC582" i="20"/>
  <c r="N582" i="20" s="1"/>
  <c r="AC582" i="18"/>
  <c r="N582" i="18" s="1"/>
  <c r="AC582" i="26"/>
  <c r="N582" i="26" s="1"/>
  <c r="AC582" i="27"/>
  <c r="N582" i="27" s="1"/>
  <c r="AC582" i="25"/>
  <c r="N582" i="25" s="1"/>
  <c r="AC582" i="21"/>
  <c r="N582" i="21" s="1"/>
  <c r="AC582" i="24"/>
  <c r="N582" i="24" s="1"/>
  <c r="AC582" i="19"/>
  <c r="N582" i="19" s="1"/>
  <c r="AC582" i="23"/>
  <c r="N582" i="23" s="1"/>
  <c r="AC582" i="17"/>
  <c r="N582" i="17" s="1"/>
  <c r="AC582" i="1"/>
  <c r="N582" i="1" s="1"/>
  <c r="R631" i="2"/>
  <c r="J631" i="2"/>
  <c r="N631" i="2"/>
  <c r="O631" i="2" s="1"/>
  <c r="P631" i="2" s="1"/>
  <c r="K631" i="2"/>
  <c r="L631" i="2"/>
  <c r="F631" i="2"/>
  <c r="Q631" i="2" s="1"/>
  <c r="H631" i="2"/>
  <c r="I631" i="2"/>
  <c r="G631" i="2"/>
  <c r="C632" i="2"/>
  <c r="M631" i="2"/>
  <c r="X586" i="17"/>
  <c r="M586" i="17" s="1"/>
  <c r="B586" i="17" s="1"/>
  <c r="C586" i="17" s="1"/>
  <c r="X586" i="21"/>
  <c r="M586" i="21" s="1"/>
  <c r="B586" i="21" s="1"/>
  <c r="C586" i="21" s="1"/>
  <c r="X586" i="25"/>
  <c r="M586" i="25" s="1"/>
  <c r="B586" i="25" s="1"/>
  <c r="C586" i="25" s="1"/>
  <c r="D620" i="2"/>
  <c r="X565" i="26"/>
  <c r="M565" i="26" s="1"/>
  <c r="B565" i="26" s="1"/>
  <c r="C565" i="26" s="1"/>
  <c r="X565" i="25"/>
  <c r="M565" i="25" s="1"/>
  <c r="B565" i="25" s="1"/>
  <c r="C565" i="25" s="1"/>
  <c r="X565" i="18"/>
  <c r="M565" i="18" s="1"/>
  <c r="B565" i="18" s="1"/>
  <c r="C565" i="18" s="1"/>
  <c r="F566" i="26"/>
  <c r="K566" i="26" s="1"/>
  <c r="E566" i="25"/>
  <c r="F566" i="17"/>
  <c r="K566" i="17" s="1"/>
  <c r="F566" i="23"/>
  <c r="K566" i="23" s="1"/>
  <c r="F566" i="20"/>
  <c r="K566" i="20" s="1"/>
  <c r="E566" i="17"/>
  <c r="E566" i="24"/>
  <c r="F566" i="19"/>
  <c r="K566" i="19" s="1"/>
  <c r="E566" i="27"/>
  <c r="AC150" i="2"/>
  <c r="AR150" i="2"/>
  <c r="AD150" i="2"/>
  <c r="AB150" i="2"/>
  <c r="Y150" i="2"/>
  <c r="AD149" i="2"/>
  <c r="Y151" i="2"/>
  <c r="AQ151" i="2"/>
  <c r="AP150" i="2"/>
  <c r="X565" i="24"/>
  <c r="M565" i="24" s="1"/>
  <c r="B565" i="24" s="1"/>
  <c r="C565" i="24" s="1"/>
  <c r="X565" i="20"/>
  <c r="M565" i="20" s="1"/>
  <c r="B565" i="20" s="1"/>
  <c r="C565" i="20" s="1"/>
  <c r="X565" i="19"/>
  <c r="M565" i="19" s="1"/>
  <c r="B565" i="19" s="1"/>
  <c r="C565" i="19" s="1"/>
  <c r="F566" i="1"/>
  <c r="K566" i="1" s="1"/>
  <c r="E566" i="22"/>
  <c r="E566" i="18"/>
  <c r="E566" i="1"/>
  <c r="E566" i="26"/>
  <c r="E566" i="21"/>
  <c r="F566" i="21"/>
  <c r="K566" i="21" s="1"/>
  <c r="X565" i="27"/>
  <c r="M565" i="27" s="1"/>
  <c r="B565" i="27" s="1"/>
  <c r="C565" i="27" s="1"/>
  <c r="X565" i="21"/>
  <c r="M565" i="21" s="1"/>
  <c r="B565" i="21" s="1"/>
  <c r="C565" i="21" s="1"/>
  <c r="X565" i="17"/>
  <c r="M565" i="17" s="1"/>
  <c r="B565" i="17" s="1"/>
  <c r="C565" i="17" s="1"/>
  <c r="E566" i="23"/>
  <c r="F566" i="27"/>
  <c r="K566" i="27" s="1"/>
  <c r="F566" i="24"/>
  <c r="K566" i="24" s="1"/>
  <c r="Z150" i="2"/>
  <c r="AA150" i="2"/>
  <c r="AQ150" i="2"/>
  <c r="AS150" i="2"/>
  <c r="X565" i="22"/>
  <c r="M565" i="22" s="1"/>
  <c r="B565" i="22" s="1"/>
  <c r="C565" i="22" s="1"/>
  <c r="X565" i="23"/>
  <c r="M565" i="23" s="1"/>
  <c r="B565" i="23" s="1"/>
  <c r="C565" i="23" s="1"/>
  <c r="X565" i="1"/>
  <c r="M565" i="1" s="1"/>
  <c r="B565" i="1" s="1"/>
  <c r="C565" i="1" s="1"/>
  <c r="E566" i="19"/>
  <c r="E566" i="20"/>
  <c r="F566" i="18"/>
  <c r="K566" i="18" s="1"/>
  <c r="AU149" i="2"/>
  <c r="F566" i="25"/>
  <c r="K566" i="25" s="1"/>
  <c r="F566" i="22"/>
  <c r="K566" i="22" s="1"/>
  <c r="Q620" i="2"/>
  <c r="G620" i="2"/>
  <c r="H620" i="2" s="1"/>
  <c r="I620" i="2" s="1"/>
  <c r="J620" i="2" s="1"/>
  <c r="K620" i="2" s="1"/>
  <c r="M620" i="2" s="1"/>
  <c r="N620" i="2" s="1"/>
  <c r="O620" i="2" s="1"/>
  <c r="P620" i="2" s="1"/>
  <c r="D631" i="2"/>
  <c r="D637" i="2" s="1"/>
  <c r="X576" i="27"/>
  <c r="M576" i="27" s="1"/>
  <c r="B576" i="27" s="1"/>
  <c r="C576" i="27" s="1"/>
  <c r="X576" i="25"/>
  <c r="M576" i="25" s="1"/>
  <c r="B576" i="25" s="1"/>
  <c r="C576" i="25" s="1"/>
  <c r="X576" i="26"/>
  <c r="M576" i="26" s="1"/>
  <c r="B576" i="26" s="1"/>
  <c r="C576" i="26" s="1"/>
  <c r="X576" i="24"/>
  <c r="M576" i="24" s="1"/>
  <c r="B576" i="24" s="1"/>
  <c r="C576" i="24" s="1"/>
  <c r="X576" i="23"/>
  <c r="M576" i="23" s="1"/>
  <c r="B576" i="23" s="1"/>
  <c r="C576" i="23" s="1"/>
  <c r="X576" i="22"/>
  <c r="M576" i="22" s="1"/>
  <c r="B576" i="22" s="1"/>
  <c r="C576" i="22" s="1"/>
  <c r="X576" i="21"/>
  <c r="M576" i="21" s="1"/>
  <c r="B576" i="21" s="1"/>
  <c r="C576" i="21" s="1"/>
  <c r="X576" i="19"/>
  <c r="M576" i="19" s="1"/>
  <c r="B576" i="19" s="1"/>
  <c r="C576" i="19" s="1"/>
  <c r="X576" i="18"/>
  <c r="M576" i="18" s="1"/>
  <c r="B576" i="18" s="1"/>
  <c r="C576" i="18" s="1"/>
  <c r="X576" i="20"/>
  <c r="M576" i="20" s="1"/>
  <c r="B576" i="20" s="1"/>
  <c r="C576" i="20" s="1"/>
  <c r="X576" i="17"/>
  <c r="M576" i="17" s="1"/>
  <c r="B576" i="17" s="1"/>
  <c r="C576" i="17" s="1"/>
  <c r="X576" i="1"/>
  <c r="M576" i="1" s="1"/>
  <c r="B576" i="1" s="1"/>
  <c r="C576" i="1" s="1"/>
  <c r="X587" i="24"/>
  <c r="M587" i="24" s="1"/>
  <c r="B587" i="24" s="1"/>
  <c r="C587" i="24" s="1"/>
  <c r="X587" i="20"/>
  <c r="M587" i="20" s="1"/>
  <c r="B587" i="20" s="1"/>
  <c r="C587" i="20" s="1"/>
  <c r="X587" i="18"/>
  <c r="M587" i="18" s="1"/>
  <c r="B587" i="18" s="1"/>
  <c r="C587" i="18" s="1"/>
  <c r="X592" i="27"/>
  <c r="M592" i="27" s="1"/>
  <c r="B592" i="27" s="1"/>
  <c r="C592" i="27" s="1"/>
  <c r="X592" i="26"/>
  <c r="M592" i="26" s="1"/>
  <c r="B592" i="26" s="1"/>
  <c r="C592" i="26" s="1"/>
  <c r="X592" i="25"/>
  <c r="M592" i="25" s="1"/>
  <c r="B592" i="25" s="1"/>
  <c r="C592" i="25" s="1"/>
  <c r="X592" i="24"/>
  <c r="M592" i="24" s="1"/>
  <c r="B592" i="24" s="1"/>
  <c r="C592" i="24" s="1"/>
  <c r="X592" i="22"/>
  <c r="M592" i="22" s="1"/>
  <c r="B592" i="22" s="1"/>
  <c r="C592" i="22" s="1"/>
  <c r="X592" i="23"/>
  <c r="M592" i="23" s="1"/>
  <c r="B592" i="23" s="1"/>
  <c r="C592" i="23" s="1"/>
  <c r="X592" i="20"/>
  <c r="M592" i="20" s="1"/>
  <c r="B592" i="20" s="1"/>
  <c r="C592" i="20" s="1"/>
  <c r="X592" i="19"/>
  <c r="M592" i="19" s="1"/>
  <c r="B592" i="19" s="1"/>
  <c r="C592" i="19" s="1"/>
  <c r="X592" i="21"/>
  <c r="M592" i="21" s="1"/>
  <c r="B592" i="21" s="1"/>
  <c r="C592" i="21" s="1"/>
  <c r="X592" i="18"/>
  <c r="M592" i="18" s="1"/>
  <c r="B592" i="18" s="1"/>
  <c r="C592" i="18" s="1"/>
  <c r="X592" i="17"/>
  <c r="M592" i="17" s="1"/>
  <c r="B592" i="17" s="1"/>
  <c r="C592" i="17" s="1"/>
  <c r="X592" i="1"/>
  <c r="M592" i="1" s="1"/>
  <c r="B592" i="1" s="1"/>
  <c r="C592" i="1" s="1"/>
  <c r="X591" i="27"/>
  <c r="M591" i="27" s="1"/>
  <c r="B591" i="27" s="1"/>
  <c r="C591" i="27" s="1"/>
  <c r="X591" i="26"/>
  <c r="M591" i="26" s="1"/>
  <c r="B591" i="26" s="1"/>
  <c r="C591" i="26" s="1"/>
  <c r="X591" i="25"/>
  <c r="M591" i="25" s="1"/>
  <c r="B591" i="25" s="1"/>
  <c r="C591" i="25" s="1"/>
  <c r="X591" i="24"/>
  <c r="M591" i="24" s="1"/>
  <c r="B591" i="24" s="1"/>
  <c r="C591" i="24" s="1"/>
  <c r="X591" i="22"/>
  <c r="M591" i="22" s="1"/>
  <c r="B591" i="22" s="1"/>
  <c r="C591" i="22" s="1"/>
  <c r="X591" i="23"/>
  <c r="M591" i="23" s="1"/>
  <c r="B591" i="23" s="1"/>
  <c r="C591" i="23" s="1"/>
  <c r="X591" i="20"/>
  <c r="M591" i="20" s="1"/>
  <c r="B591" i="20" s="1"/>
  <c r="C591" i="20" s="1"/>
  <c r="X591" i="19"/>
  <c r="M591" i="19" s="1"/>
  <c r="B591" i="19" s="1"/>
  <c r="C591" i="19" s="1"/>
  <c r="X591" i="21"/>
  <c r="M591" i="21" s="1"/>
  <c r="B591" i="21" s="1"/>
  <c r="C591" i="21" s="1"/>
  <c r="X591" i="18"/>
  <c r="M591" i="18" s="1"/>
  <c r="B591" i="18" s="1"/>
  <c r="C591" i="18" s="1"/>
  <c r="X591" i="17"/>
  <c r="M591" i="17" s="1"/>
  <c r="B591" i="17" s="1"/>
  <c r="C591" i="17" s="1"/>
  <c r="X591" i="1"/>
  <c r="M591" i="1" s="1"/>
  <c r="B591" i="1" s="1"/>
  <c r="C591" i="1" s="1"/>
  <c r="M590" i="17"/>
  <c r="B590" i="17" s="1"/>
  <c r="C590" i="17" s="1"/>
  <c r="M590" i="20"/>
  <c r="B590" i="20" s="1"/>
  <c r="C590" i="20" s="1"/>
  <c r="M590" i="25"/>
  <c r="B590" i="25" s="1"/>
  <c r="C590" i="25" s="1"/>
  <c r="M590" i="18"/>
  <c r="B590" i="18" s="1"/>
  <c r="C590" i="18" s="1"/>
  <c r="M590" i="21"/>
  <c r="B590" i="21" s="1"/>
  <c r="C590" i="21" s="1"/>
  <c r="M590" i="26"/>
  <c r="B590" i="26" s="1"/>
  <c r="C590" i="26" s="1"/>
  <c r="X596" i="27"/>
  <c r="X596" i="26"/>
  <c r="X596" i="25"/>
  <c r="X596" i="24"/>
  <c r="X596" i="23"/>
  <c r="X596" i="22"/>
  <c r="X596" i="21"/>
  <c r="X596" i="20"/>
  <c r="X596" i="19"/>
  <c r="X596" i="18"/>
  <c r="X596" i="17"/>
  <c r="X596" i="1"/>
  <c r="M590" i="19"/>
  <c r="B590" i="19" s="1"/>
  <c r="C590" i="19" s="1"/>
  <c r="M590" i="22"/>
  <c r="B590" i="22" s="1"/>
  <c r="C590" i="22" s="1"/>
  <c r="M590" i="27"/>
  <c r="B590" i="27" s="1"/>
  <c r="C590" i="27" s="1"/>
  <c r="M590" i="1"/>
  <c r="B590" i="1" s="1"/>
  <c r="C590" i="1" s="1"/>
  <c r="M590" i="23"/>
  <c r="B590" i="23" s="1"/>
  <c r="C590" i="23" s="1"/>
  <c r="M590" i="24"/>
  <c r="B590" i="24" s="1"/>
  <c r="C590" i="24" s="1"/>
  <c r="AS152" i="2" l="1"/>
  <c r="D626" i="2"/>
  <c r="Z152" i="2"/>
  <c r="X571" i="25"/>
  <c r="M571" i="25" s="1"/>
  <c r="B571" i="25" s="1"/>
  <c r="C571" i="25" s="1"/>
  <c r="X571" i="20"/>
  <c r="M571" i="20" s="1"/>
  <c r="B571" i="20" s="1"/>
  <c r="C571" i="20" s="1"/>
  <c r="X571" i="17"/>
  <c r="M571" i="17" s="1"/>
  <c r="B571" i="17" s="1"/>
  <c r="C571" i="17" s="1"/>
  <c r="F572" i="23"/>
  <c r="K572" i="23" s="1"/>
  <c r="F572" i="24"/>
  <c r="K572" i="24" s="1"/>
  <c r="F572" i="25"/>
  <c r="K572" i="25" s="1"/>
  <c r="F572" i="22"/>
  <c r="K572" i="22" s="1"/>
  <c r="F572" i="1"/>
  <c r="K572" i="1" s="1"/>
  <c r="E572" i="26"/>
  <c r="AP151" i="2"/>
  <c r="X571" i="22"/>
  <c r="M571" i="22" s="1"/>
  <c r="B571" i="22" s="1"/>
  <c r="C571" i="22" s="1"/>
  <c r="X571" i="19"/>
  <c r="M571" i="19" s="1"/>
  <c r="B571" i="19" s="1"/>
  <c r="C571" i="19" s="1"/>
  <c r="X571" i="23"/>
  <c r="M571" i="23" s="1"/>
  <c r="B571" i="23" s="1"/>
  <c r="C571" i="23" s="1"/>
  <c r="E572" i="25"/>
  <c r="E572" i="17"/>
  <c r="F572" i="20"/>
  <c r="K572" i="20" s="1"/>
  <c r="E572" i="23"/>
  <c r="E572" i="1"/>
  <c r="X571" i="26"/>
  <c r="M571" i="26" s="1"/>
  <c r="B571" i="26" s="1"/>
  <c r="C571" i="26" s="1"/>
  <c r="X571" i="27"/>
  <c r="M571" i="27" s="1"/>
  <c r="B571" i="27" s="1"/>
  <c r="C571" i="27" s="1"/>
  <c r="X571" i="18"/>
  <c r="M571" i="18" s="1"/>
  <c r="B571" i="18" s="1"/>
  <c r="C571" i="18" s="1"/>
  <c r="E572" i="22"/>
  <c r="E572" i="24"/>
  <c r="E572" i="20"/>
  <c r="E572" i="27"/>
  <c r="F572" i="26"/>
  <c r="K572" i="26" s="1"/>
  <c r="F572" i="17"/>
  <c r="K572" i="17" s="1"/>
  <c r="AR151" i="2"/>
  <c r="X571" i="24"/>
  <c r="M571" i="24" s="1"/>
  <c r="B571" i="24" s="1"/>
  <c r="C571" i="24" s="1"/>
  <c r="X571" i="21"/>
  <c r="M571" i="21" s="1"/>
  <c r="B571" i="21" s="1"/>
  <c r="C571" i="21" s="1"/>
  <c r="X571" i="1"/>
  <c r="M571" i="1" s="1"/>
  <c r="B571" i="1" s="1"/>
  <c r="C571" i="1" s="1"/>
  <c r="E572" i="21"/>
  <c r="F572" i="27"/>
  <c r="K572" i="27" s="1"/>
  <c r="F572" i="18"/>
  <c r="K572" i="18" s="1"/>
  <c r="F572" i="21"/>
  <c r="K572" i="21" s="1"/>
  <c r="F572" i="19"/>
  <c r="K572" i="19" s="1"/>
  <c r="E572" i="18"/>
  <c r="E572" i="19"/>
  <c r="AC603" i="26"/>
  <c r="N603" i="26" s="1"/>
  <c r="AC603" i="24"/>
  <c r="N603" i="24" s="1"/>
  <c r="AC603" i="27"/>
  <c r="N603" i="27" s="1"/>
  <c r="AC603" i="25"/>
  <c r="N603" i="25" s="1"/>
  <c r="AC603" i="23"/>
  <c r="N603" i="23" s="1"/>
  <c r="AC603" i="22"/>
  <c r="N603" i="22" s="1"/>
  <c r="AC603" i="20"/>
  <c r="N603" i="20" s="1"/>
  <c r="AC603" i="19"/>
  <c r="N603" i="19" s="1"/>
  <c r="AC603" i="18"/>
  <c r="N603" i="18" s="1"/>
  <c r="AC603" i="21"/>
  <c r="N603" i="21" s="1"/>
  <c r="AC603" i="17"/>
  <c r="N603" i="17" s="1"/>
  <c r="AC603" i="1"/>
  <c r="N603" i="1" s="1"/>
  <c r="R652" i="2"/>
  <c r="I652" i="2"/>
  <c r="N652" i="2"/>
  <c r="O652" i="2" s="1"/>
  <c r="P652" i="2" s="1"/>
  <c r="L652" i="2"/>
  <c r="J652" i="2"/>
  <c r="C653" i="2"/>
  <c r="K652" i="2"/>
  <c r="G652" i="2"/>
  <c r="H652" i="2"/>
  <c r="F652" i="2"/>
  <c r="Q652" i="2" s="1"/>
  <c r="M652" i="2"/>
  <c r="Q626" i="2"/>
  <c r="G626" i="2"/>
  <c r="H626" i="2" s="1"/>
  <c r="I626" i="2" s="1"/>
  <c r="J626" i="2" s="1"/>
  <c r="K626" i="2" s="1"/>
  <c r="M626" i="2" s="1"/>
  <c r="N626" i="2" s="1"/>
  <c r="O626" i="2" s="1"/>
  <c r="P626" i="2" s="1"/>
  <c r="X587" i="17"/>
  <c r="M587" i="17" s="1"/>
  <c r="B587" i="17" s="1"/>
  <c r="C587" i="17" s="1"/>
  <c r="X587" i="22"/>
  <c r="M587" i="22" s="1"/>
  <c r="B587" i="22" s="1"/>
  <c r="C587" i="22" s="1"/>
  <c r="X587" i="26"/>
  <c r="M587" i="26" s="1"/>
  <c r="B587" i="26" s="1"/>
  <c r="C587" i="26" s="1"/>
  <c r="E578" i="23"/>
  <c r="E578" i="25"/>
  <c r="F578" i="19"/>
  <c r="K578" i="19" s="1"/>
  <c r="E578" i="22"/>
  <c r="F578" i="25"/>
  <c r="K578" i="25" s="1"/>
  <c r="F578" i="27"/>
  <c r="K578" i="27" s="1"/>
  <c r="AB151" i="2"/>
  <c r="AC151" i="2"/>
  <c r="AC152" i="2"/>
  <c r="F632" i="2"/>
  <c r="AC583" i="26"/>
  <c r="N583" i="26" s="1"/>
  <c r="AC583" i="27"/>
  <c r="N583" i="27" s="1"/>
  <c r="AC583" i="25"/>
  <c r="N583" i="25" s="1"/>
  <c r="AC583" i="24"/>
  <c r="N583" i="24" s="1"/>
  <c r="AC583" i="23"/>
  <c r="N583" i="23" s="1"/>
  <c r="AC583" i="22"/>
  <c r="N583" i="22" s="1"/>
  <c r="AC583" i="18"/>
  <c r="N583" i="18" s="1"/>
  <c r="AC583" i="20"/>
  <c r="N583" i="20" s="1"/>
  <c r="AC583" i="21"/>
  <c r="N583" i="21" s="1"/>
  <c r="AC583" i="19"/>
  <c r="N583" i="19" s="1"/>
  <c r="AC583" i="17"/>
  <c r="N583" i="17" s="1"/>
  <c r="AC583" i="1"/>
  <c r="N583" i="1" s="1"/>
  <c r="R632" i="2"/>
  <c r="AC598" i="22"/>
  <c r="N598" i="22" s="1"/>
  <c r="AC598" i="20"/>
  <c r="N598" i="20" s="1"/>
  <c r="AC598" i="18"/>
  <c r="N598" i="18" s="1"/>
  <c r="AC598" i="27"/>
  <c r="N598" i="27" s="1"/>
  <c r="AC598" i="26"/>
  <c r="N598" i="26" s="1"/>
  <c r="AC598" i="25"/>
  <c r="N598" i="25" s="1"/>
  <c r="AC598" i="24"/>
  <c r="N598" i="24" s="1"/>
  <c r="AC598" i="23"/>
  <c r="N598" i="23" s="1"/>
  <c r="AC598" i="21"/>
  <c r="N598" i="21" s="1"/>
  <c r="AC598" i="19"/>
  <c r="N598" i="19" s="1"/>
  <c r="AC598" i="17"/>
  <c r="N598" i="17" s="1"/>
  <c r="R647" i="2"/>
  <c r="AC598" i="1"/>
  <c r="N598" i="1" s="1"/>
  <c r="H647" i="2"/>
  <c r="N647" i="2"/>
  <c r="O647" i="2" s="1"/>
  <c r="P647" i="2" s="1"/>
  <c r="K647" i="2"/>
  <c r="C648" i="2"/>
  <c r="F647" i="2"/>
  <c r="Q647" i="2" s="1"/>
  <c r="L647" i="2"/>
  <c r="G647" i="2"/>
  <c r="J647" i="2"/>
  <c r="M647" i="2"/>
  <c r="I647" i="2"/>
  <c r="AC588" i="25"/>
  <c r="N588" i="25" s="1"/>
  <c r="AC588" i="21"/>
  <c r="N588" i="21" s="1"/>
  <c r="AC588" i="19"/>
  <c r="N588" i="19" s="1"/>
  <c r="AC588" i="17"/>
  <c r="N588" i="17" s="1"/>
  <c r="AC588" i="26"/>
  <c r="N588" i="26" s="1"/>
  <c r="AC588" i="27"/>
  <c r="N588" i="27" s="1"/>
  <c r="AC588" i="22"/>
  <c r="N588" i="22" s="1"/>
  <c r="AC588" i="24"/>
  <c r="N588" i="24" s="1"/>
  <c r="AC588" i="23"/>
  <c r="N588" i="23" s="1"/>
  <c r="AC588" i="20"/>
  <c r="N588" i="20" s="1"/>
  <c r="AC588" i="18"/>
  <c r="N588" i="18" s="1"/>
  <c r="AC588" i="1"/>
  <c r="N588" i="1" s="1"/>
  <c r="R637" i="2"/>
  <c r="K637" i="2"/>
  <c r="F637" i="2"/>
  <c r="Q637" i="2" s="1"/>
  <c r="M637" i="2"/>
  <c r="G637" i="2"/>
  <c r="L637" i="2"/>
  <c r="I637" i="2"/>
  <c r="C638" i="2"/>
  <c r="H637" i="2"/>
  <c r="N637" i="2"/>
  <c r="O637" i="2" s="1"/>
  <c r="P637" i="2" s="1"/>
  <c r="J637" i="2"/>
  <c r="D652" i="2"/>
  <c r="D648" i="2"/>
  <c r="X587" i="27"/>
  <c r="M587" i="27" s="1"/>
  <c r="B587" i="27" s="1"/>
  <c r="C587" i="27" s="1"/>
  <c r="X587" i="21"/>
  <c r="M587" i="21" s="1"/>
  <c r="B587" i="21" s="1"/>
  <c r="C587" i="21" s="1"/>
  <c r="X587" i="25"/>
  <c r="M587" i="25" s="1"/>
  <c r="B587" i="25" s="1"/>
  <c r="C587" i="25" s="1"/>
  <c r="AC593" i="27"/>
  <c r="N593" i="27" s="1"/>
  <c r="AC593" i="23"/>
  <c r="N593" i="23" s="1"/>
  <c r="AC593" i="24"/>
  <c r="N593" i="24" s="1"/>
  <c r="AC593" i="26"/>
  <c r="N593" i="26" s="1"/>
  <c r="AC593" i="25"/>
  <c r="N593" i="25" s="1"/>
  <c r="AC593" i="22"/>
  <c r="N593" i="22" s="1"/>
  <c r="AC593" i="19"/>
  <c r="N593" i="19" s="1"/>
  <c r="AC593" i="18"/>
  <c r="N593" i="18" s="1"/>
  <c r="AC593" i="21"/>
  <c r="N593" i="21" s="1"/>
  <c r="AC593" i="20"/>
  <c r="N593" i="20" s="1"/>
  <c r="AC593" i="17"/>
  <c r="N593" i="17" s="1"/>
  <c r="R642" i="2"/>
  <c r="AC593" i="1"/>
  <c r="N593" i="1" s="1"/>
  <c r="I642" i="2"/>
  <c r="F642" i="2"/>
  <c r="Q642" i="2" s="1"/>
  <c r="K642" i="2"/>
  <c r="C643" i="2"/>
  <c r="H642" i="2"/>
  <c r="M642" i="2"/>
  <c r="J642" i="2"/>
  <c r="N642" i="2"/>
  <c r="O642" i="2" s="1"/>
  <c r="P642" i="2" s="1"/>
  <c r="G642" i="2"/>
  <c r="L642" i="2"/>
  <c r="AS151" i="2"/>
  <c r="X587" i="1"/>
  <c r="M587" i="1" s="1"/>
  <c r="B587" i="1" s="1"/>
  <c r="C587" i="1" s="1"/>
  <c r="X587" i="19"/>
  <c r="M587" i="19" s="1"/>
  <c r="B587" i="19" s="1"/>
  <c r="C587" i="19" s="1"/>
  <c r="X587" i="23"/>
  <c r="M587" i="23" s="1"/>
  <c r="B587" i="23" s="1"/>
  <c r="C587" i="23" s="1"/>
  <c r="F578" i="26"/>
  <c r="K578" i="26" s="1"/>
  <c r="F578" i="1"/>
  <c r="K578" i="1" s="1"/>
  <c r="F578" i="21"/>
  <c r="K578" i="21" s="1"/>
  <c r="E578" i="18"/>
  <c r="F578" i="24"/>
  <c r="K578" i="24" s="1"/>
  <c r="E578" i="17"/>
  <c r="D643" i="2"/>
  <c r="AT151" i="2"/>
  <c r="AU151" i="2"/>
  <c r="AD151" i="2"/>
  <c r="AA151" i="2"/>
  <c r="AP152" i="2"/>
  <c r="Z151" i="2"/>
  <c r="AT152" i="2"/>
  <c r="X598" i="27"/>
  <c r="M598" i="27" s="1"/>
  <c r="B598" i="27" s="1"/>
  <c r="C598" i="27" s="1"/>
  <c r="X598" i="26"/>
  <c r="M598" i="26" s="1"/>
  <c r="B598" i="26" s="1"/>
  <c r="C598" i="26" s="1"/>
  <c r="X598" i="25"/>
  <c r="M598" i="25" s="1"/>
  <c r="B598" i="25" s="1"/>
  <c r="C598" i="25" s="1"/>
  <c r="X598" i="24"/>
  <c r="M598" i="24" s="1"/>
  <c r="B598" i="24" s="1"/>
  <c r="C598" i="24" s="1"/>
  <c r="X598" i="23"/>
  <c r="M598" i="23" s="1"/>
  <c r="B598" i="23" s="1"/>
  <c r="C598" i="23" s="1"/>
  <c r="X598" i="22"/>
  <c r="M598" i="22" s="1"/>
  <c r="B598" i="22" s="1"/>
  <c r="C598" i="22" s="1"/>
  <c r="X598" i="20"/>
  <c r="M598" i="20" s="1"/>
  <c r="B598" i="20" s="1"/>
  <c r="C598" i="20" s="1"/>
  <c r="X598" i="19"/>
  <c r="M598" i="19" s="1"/>
  <c r="B598" i="19" s="1"/>
  <c r="C598" i="19" s="1"/>
  <c r="X598" i="21"/>
  <c r="M598" i="21" s="1"/>
  <c r="B598" i="21" s="1"/>
  <c r="C598" i="21" s="1"/>
  <c r="X598" i="18"/>
  <c r="M598" i="18" s="1"/>
  <c r="B598" i="18" s="1"/>
  <c r="C598" i="18" s="1"/>
  <c r="X598" i="17"/>
  <c r="M598" i="17" s="1"/>
  <c r="B598" i="17" s="1"/>
  <c r="C598" i="17" s="1"/>
  <c r="X598" i="1"/>
  <c r="M598" i="1" s="1"/>
  <c r="B598" i="1" s="1"/>
  <c r="C598" i="1" s="1"/>
  <c r="X593" i="27"/>
  <c r="M593" i="27" s="1"/>
  <c r="B593" i="27" s="1"/>
  <c r="C593" i="27" s="1"/>
  <c r="X593" i="26"/>
  <c r="M593" i="26" s="1"/>
  <c r="B593" i="26" s="1"/>
  <c r="C593" i="26" s="1"/>
  <c r="X593" i="25"/>
  <c r="M593" i="25" s="1"/>
  <c r="B593" i="25" s="1"/>
  <c r="C593" i="25" s="1"/>
  <c r="X593" i="24"/>
  <c r="M593" i="24" s="1"/>
  <c r="B593" i="24" s="1"/>
  <c r="C593" i="24" s="1"/>
  <c r="X593" i="22"/>
  <c r="M593" i="22" s="1"/>
  <c r="B593" i="22" s="1"/>
  <c r="C593" i="22" s="1"/>
  <c r="X593" i="23"/>
  <c r="M593" i="23" s="1"/>
  <c r="B593" i="23" s="1"/>
  <c r="C593" i="23" s="1"/>
  <c r="X593" i="20"/>
  <c r="M593" i="20" s="1"/>
  <c r="B593" i="20" s="1"/>
  <c r="C593" i="20" s="1"/>
  <c r="X593" i="19"/>
  <c r="M593" i="19" s="1"/>
  <c r="B593" i="19" s="1"/>
  <c r="C593" i="19" s="1"/>
  <c r="X593" i="21"/>
  <c r="M593" i="21" s="1"/>
  <c r="B593" i="21" s="1"/>
  <c r="C593" i="21" s="1"/>
  <c r="X593" i="18"/>
  <c r="M593" i="18" s="1"/>
  <c r="B593" i="18" s="1"/>
  <c r="C593" i="18" s="1"/>
  <c r="X593" i="17"/>
  <c r="M593" i="17" s="1"/>
  <c r="B593" i="17" s="1"/>
  <c r="C593" i="17" s="1"/>
  <c r="X593" i="1"/>
  <c r="M593" i="1" s="1"/>
  <c r="B593" i="1" s="1"/>
  <c r="C593" i="1" s="1"/>
  <c r="X597" i="27"/>
  <c r="M597" i="27" s="1"/>
  <c r="B597" i="27" s="1"/>
  <c r="C597" i="27" s="1"/>
  <c r="X597" i="26"/>
  <c r="M597" i="26" s="1"/>
  <c r="B597" i="26" s="1"/>
  <c r="C597" i="26" s="1"/>
  <c r="X597" i="25"/>
  <c r="M597" i="25" s="1"/>
  <c r="B597" i="25" s="1"/>
  <c r="C597" i="25" s="1"/>
  <c r="X597" i="24"/>
  <c r="M597" i="24" s="1"/>
  <c r="B597" i="24" s="1"/>
  <c r="C597" i="24" s="1"/>
  <c r="X597" i="23"/>
  <c r="M597" i="23" s="1"/>
  <c r="B597" i="23" s="1"/>
  <c r="C597" i="23" s="1"/>
  <c r="X597" i="22"/>
  <c r="M597" i="22" s="1"/>
  <c r="B597" i="22" s="1"/>
  <c r="C597" i="22" s="1"/>
  <c r="X597" i="20"/>
  <c r="M597" i="20" s="1"/>
  <c r="B597" i="20" s="1"/>
  <c r="C597" i="20" s="1"/>
  <c r="X597" i="19"/>
  <c r="M597" i="19" s="1"/>
  <c r="B597" i="19" s="1"/>
  <c r="C597" i="19" s="1"/>
  <c r="X597" i="21"/>
  <c r="M597" i="21" s="1"/>
  <c r="B597" i="21" s="1"/>
  <c r="C597" i="21" s="1"/>
  <c r="X597" i="18"/>
  <c r="M597" i="18" s="1"/>
  <c r="B597" i="18" s="1"/>
  <c r="C597" i="18" s="1"/>
  <c r="X597" i="17"/>
  <c r="M597" i="17" s="1"/>
  <c r="B597" i="17" s="1"/>
  <c r="C597" i="17" s="1"/>
  <c r="X597" i="1"/>
  <c r="M597" i="1" s="1"/>
  <c r="B597" i="1" s="1"/>
  <c r="C597" i="1" s="1"/>
  <c r="X582" i="27"/>
  <c r="M582" i="27" s="1"/>
  <c r="B582" i="27" s="1"/>
  <c r="C582" i="27" s="1"/>
  <c r="X582" i="25"/>
  <c r="M582" i="25" s="1"/>
  <c r="B582" i="25" s="1"/>
  <c r="C582" i="25" s="1"/>
  <c r="X582" i="26"/>
  <c r="M582" i="26" s="1"/>
  <c r="B582" i="26" s="1"/>
  <c r="C582" i="26" s="1"/>
  <c r="X582" i="24"/>
  <c r="M582" i="24" s="1"/>
  <c r="B582" i="24" s="1"/>
  <c r="C582" i="24" s="1"/>
  <c r="X582" i="23"/>
  <c r="M582" i="23" s="1"/>
  <c r="B582" i="23" s="1"/>
  <c r="C582" i="23" s="1"/>
  <c r="X582" i="22"/>
  <c r="M582" i="22" s="1"/>
  <c r="B582" i="22" s="1"/>
  <c r="C582" i="22" s="1"/>
  <c r="X582" i="21"/>
  <c r="M582" i="21" s="1"/>
  <c r="B582" i="21" s="1"/>
  <c r="C582" i="21" s="1"/>
  <c r="X582" i="20"/>
  <c r="M582" i="20" s="1"/>
  <c r="B582" i="20" s="1"/>
  <c r="C582" i="20" s="1"/>
  <c r="X582" i="19"/>
  <c r="M582" i="19" s="1"/>
  <c r="B582" i="19" s="1"/>
  <c r="C582" i="19" s="1"/>
  <c r="X582" i="17"/>
  <c r="M582" i="17" s="1"/>
  <c r="B582" i="17" s="1"/>
  <c r="C582" i="17" s="1"/>
  <c r="X582" i="18"/>
  <c r="M582" i="18" s="1"/>
  <c r="B582" i="18" s="1"/>
  <c r="C582" i="18" s="1"/>
  <c r="X582" i="1"/>
  <c r="M582" i="1" s="1"/>
  <c r="B582" i="1" s="1"/>
  <c r="C582" i="1" s="1"/>
  <c r="M596" i="18"/>
  <c r="B596" i="18" s="1"/>
  <c r="C596" i="18" s="1"/>
  <c r="M596" i="22"/>
  <c r="B596" i="22" s="1"/>
  <c r="C596" i="22" s="1"/>
  <c r="M596" i="26"/>
  <c r="B596" i="26" s="1"/>
  <c r="C596" i="26" s="1"/>
  <c r="X602" i="27"/>
  <c r="X602" i="26"/>
  <c r="X602" i="25"/>
  <c r="X602" i="24"/>
  <c r="X602" i="22"/>
  <c r="X602" i="23"/>
  <c r="X602" i="20"/>
  <c r="X602" i="21"/>
  <c r="X602" i="19"/>
  <c r="X602" i="17"/>
  <c r="X602" i="18"/>
  <c r="X602" i="1"/>
  <c r="F573" i="18"/>
  <c r="K573" i="18" s="1"/>
  <c r="E178" i="21"/>
  <c r="E249" i="26"/>
  <c r="E281" i="22"/>
  <c r="E447" i="23"/>
  <c r="E291" i="21"/>
  <c r="E485" i="21"/>
  <c r="E569" i="20"/>
  <c r="E459" i="18"/>
  <c r="E118" i="27"/>
  <c r="E280" i="23"/>
  <c r="E142" i="27"/>
  <c r="E492" i="26"/>
  <c r="E257" i="22"/>
  <c r="E190" i="17"/>
  <c r="E299" i="23"/>
  <c r="E545" i="21"/>
  <c r="E511" i="23"/>
  <c r="E523" i="27"/>
  <c r="E432" i="26"/>
  <c r="E133" i="21"/>
  <c r="E508" i="22"/>
  <c r="E162" i="24"/>
  <c r="E153" i="24"/>
  <c r="E559" i="27"/>
  <c r="E371" i="17"/>
  <c r="E111" i="21"/>
  <c r="E581" i="26"/>
  <c r="E262" i="22"/>
  <c r="E178" i="17"/>
  <c r="E256" i="21"/>
  <c r="E370" i="21"/>
  <c r="E294" i="27"/>
  <c r="E390" i="17"/>
  <c r="E388" i="27"/>
  <c r="E366" i="17"/>
  <c r="E199" i="24"/>
  <c r="E105" i="20"/>
  <c r="E162" i="21"/>
  <c r="E251" i="21"/>
  <c r="E299" i="21"/>
  <c r="E460" i="21"/>
  <c r="E393" i="17"/>
  <c r="E552" i="24"/>
  <c r="E90" i="17"/>
  <c r="E211" i="24"/>
  <c r="E276" i="21"/>
  <c r="E99" i="21"/>
  <c r="E71" i="27"/>
  <c r="E165" i="23"/>
  <c r="E196" i="21"/>
  <c r="E150" i="17"/>
  <c r="E347" i="24"/>
  <c r="E571" i="27"/>
  <c r="E177" i="21"/>
  <c r="E331" i="23"/>
  <c r="E220" i="23"/>
  <c r="E343" i="21"/>
  <c r="E137" i="23"/>
  <c r="E319" i="21"/>
  <c r="E507" i="18"/>
  <c r="E496" i="17"/>
  <c r="E285" i="22"/>
  <c r="E307" i="21"/>
  <c r="E186" i="21"/>
  <c r="E411" i="21"/>
  <c r="E574" i="26"/>
  <c r="E517" i="17"/>
  <c r="E547" i="18"/>
  <c r="E95" i="22"/>
  <c r="E525" i="21"/>
  <c r="E178" i="24"/>
  <c r="E246" i="22"/>
  <c r="E437" i="17"/>
  <c r="E385" i="23"/>
  <c r="E537" i="21"/>
  <c r="E390" i="21"/>
  <c r="E115" i="22"/>
  <c r="E327" i="23"/>
  <c r="E233" i="24"/>
  <c r="E420" i="27"/>
  <c r="E335" i="21"/>
  <c r="E139" i="21"/>
  <c r="E249" i="24"/>
  <c r="E433" i="27"/>
  <c r="E109" i="21"/>
  <c r="E358" i="21"/>
  <c r="E78" i="17"/>
  <c r="E550" i="19"/>
  <c r="E270" i="21"/>
  <c r="E365" i="27"/>
  <c r="E400" i="21"/>
  <c r="E263" i="23"/>
  <c r="E258" i="23"/>
  <c r="E297" i="22"/>
  <c r="E141" i="23"/>
  <c r="E353" i="23"/>
  <c r="E166" i="17"/>
  <c r="E531" i="25"/>
  <c r="E265" i="22"/>
  <c r="E124" i="17"/>
  <c r="E535" i="25"/>
  <c r="E471" i="18"/>
  <c r="E147" i="21"/>
  <c r="E541" i="21"/>
  <c r="E545" i="23"/>
  <c r="E114" i="21"/>
  <c r="E527" i="23"/>
  <c r="E89" i="22"/>
  <c r="E101" i="20"/>
  <c r="E555" i="24"/>
  <c r="E361" i="23"/>
  <c r="E387" i="21"/>
  <c r="E160" i="24"/>
  <c r="E346" i="21"/>
  <c r="E406" i="27"/>
  <c r="E532" i="22"/>
  <c r="E311" i="21"/>
  <c r="E207" i="24"/>
  <c r="E94" i="22"/>
  <c r="E59" i="21"/>
  <c r="E363" i="27"/>
  <c r="E58" i="22"/>
  <c r="E169" i="24"/>
  <c r="E189" i="23"/>
  <c r="E579" i="22"/>
  <c r="E473" i="22"/>
  <c r="E413" i="23"/>
  <c r="E216" i="23"/>
  <c r="E297" i="21"/>
  <c r="E75" i="20"/>
  <c r="E167" i="24"/>
  <c r="E271" i="21"/>
  <c r="E169" i="21"/>
  <c r="E376" i="21"/>
  <c r="E448" i="26"/>
  <c r="E555" i="27"/>
  <c r="E198" i="27"/>
  <c r="E54" i="20"/>
  <c r="E479" i="27"/>
  <c r="E208" i="24"/>
  <c r="E539" i="21"/>
  <c r="E528" i="23"/>
  <c r="E61" i="22"/>
  <c r="E73" i="21"/>
  <c r="E105" i="21"/>
  <c r="E217" i="23"/>
  <c r="E495" i="21"/>
  <c r="E226" i="21"/>
  <c r="E472" i="27"/>
  <c r="E262" i="23"/>
  <c r="E274" i="21"/>
  <c r="E123" i="22"/>
  <c r="E264" i="23"/>
  <c r="E547" i="27"/>
  <c r="E190" i="23"/>
  <c r="E526" i="23"/>
  <c r="E553" i="24"/>
  <c r="E55" i="20"/>
  <c r="E541" i="25"/>
  <c r="E531" i="18"/>
  <c r="E424" i="27"/>
  <c r="E60" i="19"/>
  <c r="E90" i="22"/>
  <c r="E144" i="24"/>
  <c r="E244" i="23"/>
  <c r="E261" i="22"/>
  <c r="E223" i="24"/>
  <c r="E270" i="27"/>
  <c r="E271" i="24"/>
  <c r="E271" i="23"/>
  <c r="E483" i="23"/>
  <c r="E367" i="17"/>
  <c r="E293" i="21"/>
  <c r="E281" i="23"/>
  <c r="E202" i="24"/>
  <c r="E173" i="17"/>
  <c r="E373" i="27"/>
  <c r="E99" i="22"/>
  <c r="E369" i="23"/>
  <c r="E215" i="21"/>
  <c r="E432" i="23"/>
  <c r="E190" i="24"/>
  <c r="E264" i="21"/>
  <c r="E159" i="21"/>
  <c r="E414" i="27"/>
  <c r="E165" i="17"/>
  <c r="E280" i="21"/>
  <c r="E172" i="23"/>
  <c r="E396" i="27"/>
  <c r="E487" i="21"/>
  <c r="E210" i="17"/>
  <c r="E511" i="27"/>
  <c r="E221" i="21"/>
  <c r="E83" i="21"/>
  <c r="E375" i="24"/>
  <c r="E335" i="24"/>
  <c r="E426" i="24"/>
  <c r="E279" i="24"/>
  <c r="E132" i="23"/>
  <c r="E310" i="22"/>
  <c r="E474" i="24"/>
  <c r="E457" i="23"/>
  <c r="E312" i="23"/>
  <c r="E381" i="21"/>
  <c r="E467" i="24"/>
  <c r="E523" i="18"/>
  <c r="E100" i="22"/>
  <c r="E267" i="21"/>
  <c r="E444" i="21"/>
  <c r="E365" i="21"/>
  <c r="E237" i="22"/>
  <c r="E66" i="20"/>
  <c r="E383" i="17"/>
  <c r="E273" i="23"/>
  <c r="E238" i="22"/>
  <c r="E214" i="23"/>
  <c r="E557" i="24"/>
  <c r="E123" i="21"/>
  <c r="E135" i="21"/>
  <c r="E375" i="21"/>
  <c r="E286" i="27"/>
  <c r="E78" i="21"/>
  <c r="E337" i="23"/>
  <c r="E119" i="21"/>
  <c r="E132" i="24"/>
  <c r="E354" i="23"/>
  <c r="E469" i="23"/>
  <c r="E540" i="22"/>
  <c r="E108" i="22"/>
  <c r="E546" i="23"/>
  <c r="E121" i="21"/>
  <c r="E539" i="25"/>
  <c r="E151" i="24"/>
  <c r="E232" i="23"/>
  <c r="E255" i="21"/>
  <c r="E96" i="27"/>
  <c r="E202" i="21"/>
  <c r="E325" i="22"/>
  <c r="E102" i="21"/>
  <c r="E94" i="17"/>
  <c r="E295" i="21"/>
  <c r="E336" i="23"/>
  <c r="E345" i="23"/>
  <c r="E46" i="19"/>
  <c r="E250" i="23"/>
  <c r="E169" i="18"/>
  <c r="E181" i="21"/>
  <c r="E229" i="17"/>
  <c r="E480" i="26"/>
  <c r="E208" i="23"/>
  <c r="E159" i="24"/>
  <c r="E381" i="17"/>
  <c r="E90" i="27"/>
  <c r="E365" i="17"/>
  <c r="E580" i="26"/>
  <c r="E322" i="23"/>
  <c r="E360" i="23"/>
  <c r="E437" i="23"/>
  <c r="E315" i="24"/>
  <c r="E154" i="24"/>
  <c r="E219" i="24"/>
  <c r="E282" i="22"/>
  <c r="E412" i="18"/>
  <c r="E397" i="17"/>
  <c r="E180" i="24"/>
  <c r="E101" i="17"/>
  <c r="E480" i="25"/>
  <c r="E323" i="21"/>
  <c r="E216" i="21"/>
  <c r="E541" i="23"/>
  <c r="E438" i="27"/>
  <c r="E70" i="22"/>
  <c r="E163" i="24"/>
  <c r="E501" i="21"/>
  <c r="E124" i="22"/>
  <c r="E498" i="23"/>
  <c r="E66" i="22"/>
  <c r="E67" i="20"/>
  <c r="E155" i="23"/>
  <c r="E127" i="22"/>
  <c r="E179" i="21"/>
  <c r="E507" i="27"/>
  <c r="E443" i="18"/>
  <c r="E545" i="24"/>
  <c r="E175" i="24"/>
  <c r="E85" i="20"/>
  <c r="E106" i="27"/>
  <c r="E82" i="22"/>
  <c r="E453" i="17"/>
  <c r="E484" i="25"/>
  <c r="E472" i="23"/>
  <c r="E331" i="24"/>
  <c r="E57" i="25"/>
  <c r="E528" i="25"/>
  <c r="E145" i="23"/>
  <c r="E435" i="24"/>
  <c r="E270" i="22"/>
  <c r="E483" i="27"/>
  <c r="E203" i="21"/>
  <c r="E138" i="27"/>
  <c r="E415" i="23"/>
  <c r="E106" i="22"/>
  <c r="E575" i="27"/>
  <c r="E318" i="22"/>
  <c r="E485" i="17"/>
  <c r="E427" i="21"/>
  <c r="E132" i="22"/>
  <c r="E259" i="23"/>
  <c r="E180" i="17"/>
  <c r="E347" i="23"/>
  <c r="E76" i="20"/>
  <c r="E252" i="21"/>
  <c r="E234" i="17"/>
  <c r="E209" i="21"/>
  <c r="E220" i="21"/>
  <c r="E65" i="22"/>
  <c r="E191" i="24"/>
  <c r="E53" i="21"/>
  <c r="E129" i="24"/>
  <c r="E396" i="21"/>
  <c r="E567" i="27"/>
  <c r="E181" i="18"/>
  <c r="E353" i="21"/>
  <c r="E141" i="17"/>
  <c r="E424" i="26"/>
  <c r="E552" i="22"/>
  <c r="E275" i="23"/>
  <c r="E415" i="21"/>
  <c r="E214" i="27"/>
  <c r="E405" i="21"/>
  <c r="E553" i="21"/>
  <c r="E144" i="23"/>
  <c r="E82" i="21"/>
  <c r="E388" i="23"/>
  <c r="E288" i="21"/>
  <c r="E132" i="17"/>
  <c r="E359" i="24"/>
  <c r="E85" i="22"/>
  <c r="E420" i="18"/>
  <c r="E379" i="24"/>
  <c r="E521" i="17"/>
  <c r="E255" i="23"/>
  <c r="E367" i="23"/>
  <c r="E250" i="21"/>
  <c r="E148" i="17"/>
  <c r="E126" i="17"/>
  <c r="E419" i="27"/>
  <c r="E472" i="26"/>
  <c r="E541" i="24"/>
  <c r="E563" i="18"/>
  <c r="E429" i="23"/>
  <c r="E534" i="22"/>
  <c r="E55" i="21"/>
  <c r="E509" i="21"/>
  <c r="E371" i="21"/>
  <c r="E148" i="18"/>
  <c r="E183" i="21"/>
  <c r="E137" i="24"/>
  <c r="E395" i="21"/>
  <c r="E327" i="24"/>
  <c r="E113" i="21"/>
  <c r="E402" i="27"/>
  <c r="E130" i="23"/>
  <c r="F354" i="1"/>
  <c r="K354" i="1" s="1"/>
  <c r="E529" i="25"/>
  <c r="E354" i="21"/>
  <c r="E287" i="21"/>
  <c r="E427" i="27"/>
  <c r="E449" i="23"/>
  <c r="E54" i="25"/>
  <c r="E305" i="18"/>
  <c r="E265" i="24"/>
  <c r="E139" i="23"/>
  <c r="E547" i="21"/>
  <c r="E187" i="21"/>
  <c r="E58" i="21"/>
  <c r="E414" i="23"/>
  <c r="E435" i="21"/>
  <c r="E67" i="21"/>
  <c r="E245" i="23"/>
  <c r="E340" i="21"/>
  <c r="E102" i="22"/>
  <c r="E403" i="27"/>
  <c r="E129" i="22"/>
  <c r="E539" i="24"/>
  <c r="E313" i="23"/>
  <c r="E430" i="27"/>
  <c r="E180" i="23"/>
  <c r="E349" i="21"/>
  <c r="E130" i="17"/>
  <c r="E162" i="23"/>
  <c r="E535" i="21"/>
  <c r="E519" i="21"/>
  <c r="E534" i="21"/>
  <c r="E540" i="21"/>
  <c r="E579" i="26"/>
  <c r="E237" i="17"/>
  <c r="E297" i="24"/>
  <c r="E479" i="24"/>
  <c r="E93" i="20"/>
  <c r="E551" i="21"/>
  <c r="E156" i="23"/>
  <c r="E480" i="23"/>
  <c r="E375" i="17"/>
  <c r="E277" i="23"/>
  <c r="E222" i="27"/>
  <c r="E65" i="21"/>
  <c r="E407" i="23"/>
  <c r="E360" i="21"/>
  <c r="E125" i="17"/>
  <c r="E250" i="22"/>
  <c r="E301" i="22"/>
  <c r="E484" i="23"/>
  <c r="E292" i="23"/>
  <c r="E352" i="23"/>
  <c r="E304" i="23"/>
  <c r="E484" i="21"/>
  <c r="E544" i="24"/>
  <c r="E448" i="25"/>
  <c r="E431" i="23"/>
  <c r="E234" i="27"/>
  <c r="E136" i="23"/>
  <c r="E510" i="23"/>
  <c r="E52" i="19"/>
  <c r="E127" i="24"/>
  <c r="E444" i="25"/>
  <c r="E112" i="22"/>
  <c r="E451" i="27"/>
  <c r="E153" i="21"/>
  <c r="E241" i="23"/>
  <c r="E366" i="21"/>
  <c r="E503" i="21"/>
  <c r="E341" i="21"/>
  <c r="E534" i="27"/>
  <c r="E437" i="21"/>
  <c r="E238" i="27"/>
  <c r="E130" i="21"/>
  <c r="E244" i="17"/>
  <c r="E238" i="21"/>
  <c r="E549" i="23"/>
  <c r="E267" i="23"/>
  <c r="E552" i="23"/>
  <c r="E196" i="24"/>
  <c r="E228" i="21"/>
  <c r="E329" i="21"/>
  <c r="E181" i="17"/>
  <c r="E205" i="24"/>
  <c r="E340" i="23"/>
  <c r="E376" i="23"/>
  <c r="E57" i="22"/>
  <c r="E208" i="21"/>
  <c r="E195" i="21"/>
  <c r="E81" i="22"/>
  <c r="E551" i="24"/>
  <c r="E54" i="19"/>
  <c r="E263" i="21"/>
  <c r="E71" i="20"/>
  <c r="E395" i="24"/>
  <c r="E246" i="23"/>
  <c r="E52" i="20"/>
  <c r="E329" i="22"/>
  <c r="E303" i="24"/>
  <c r="E84" i="22"/>
  <c r="E179" i="23"/>
  <c r="E87" i="21"/>
  <c r="E123" i="24"/>
  <c r="E172" i="21"/>
  <c r="E432" i="21"/>
  <c r="E495" i="23"/>
  <c r="E505" i="21"/>
  <c r="E244" i="21"/>
  <c r="E343" i="24"/>
  <c r="E550" i="22"/>
  <c r="E509" i="23"/>
  <c r="E273" i="21"/>
  <c r="E370" i="27"/>
  <c r="E377" i="21"/>
  <c r="E468" i="27"/>
  <c r="E358" i="27"/>
  <c r="E237" i="23"/>
  <c r="E309" i="21"/>
  <c r="E106" i="21"/>
  <c r="E300" i="23"/>
  <c r="E372" i="27"/>
  <c r="E234" i="22"/>
  <c r="E363" i="23"/>
  <c r="E258" i="21"/>
  <c r="E294" i="23"/>
  <c r="E383" i="21"/>
  <c r="E76" i="17"/>
  <c r="E163" i="21"/>
  <c r="E329" i="23"/>
  <c r="E60" i="22"/>
  <c r="E145" i="24"/>
  <c r="E375" i="23"/>
  <c r="E286" i="23"/>
  <c r="E58" i="20"/>
  <c r="E370" i="17"/>
  <c r="E487" i="27"/>
  <c r="E222" i="21"/>
  <c r="E69" i="21"/>
  <c r="E393" i="23"/>
  <c r="E289" i="22"/>
  <c r="E141" i="21"/>
  <c r="E221" i="17"/>
  <c r="E535" i="23"/>
  <c r="E406" i="21"/>
  <c r="E300" i="21"/>
  <c r="E190" i="27"/>
  <c r="E531" i="19"/>
  <c r="E286" i="21"/>
  <c r="E273" i="22"/>
  <c r="E103" i="22"/>
  <c r="E448" i="23"/>
  <c r="E125" i="21"/>
  <c r="E486" i="21"/>
  <c r="E258" i="22"/>
  <c r="E246" i="21"/>
  <c r="E394" i="17"/>
  <c r="E197" i="24"/>
  <c r="E330" i="21"/>
  <c r="E53" i="25"/>
  <c r="E199" i="21"/>
  <c r="E457" i="17"/>
  <c r="E53" i="22"/>
  <c r="E209" i="24"/>
  <c r="E283" i="21"/>
  <c r="E306" i="21"/>
  <c r="E454" i="23"/>
  <c r="E257" i="23"/>
  <c r="E123" i="23"/>
  <c r="E281" i="24"/>
  <c r="E327" i="21"/>
  <c r="E192" i="23"/>
  <c r="E438" i="23"/>
  <c r="E276" i="23"/>
  <c r="E317" i="23"/>
  <c r="E160" i="23"/>
  <c r="E582" i="20"/>
  <c r="E54" i="17"/>
  <c r="E157" i="17"/>
  <c r="E113" i="20"/>
  <c r="E480" i="17"/>
  <c r="E77" i="22"/>
  <c r="E521" i="18"/>
  <c r="E120" i="24"/>
  <c r="E214" i="17"/>
  <c r="E517" i="21"/>
  <c r="E503" i="23"/>
  <c r="E147" i="23"/>
  <c r="E473" i="17"/>
  <c r="E78" i="20"/>
  <c r="E251" i="24"/>
  <c r="E334" i="21"/>
  <c r="E57" i="21"/>
  <c r="E571" i="17"/>
  <c r="E168" i="23"/>
  <c r="E261" i="21"/>
  <c r="E185" i="23"/>
  <c r="E197" i="23"/>
  <c r="E445" i="23"/>
  <c r="E87" i="22"/>
  <c r="E364" i="23"/>
  <c r="E246" i="17"/>
  <c r="E383" i="23"/>
  <c r="E439" i="27"/>
  <c r="E129" i="21"/>
  <c r="E525" i="23"/>
  <c r="E226" i="17"/>
  <c r="E371" i="27"/>
  <c r="E516" i="21"/>
  <c r="E581" i="20"/>
  <c r="E72" i="20"/>
  <c r="E274" i="23"/>
  <c r="E96" i="22"/>
  <c r="E222" i="23"/>
  <c r="E568" i="20"/>
  <c r="E169" i="23"/>
  <c r="E325" i="23"/>
  <c r="E532" i="21"/>
  <c r="E455" i="18"/>
  <c r="E463" i="27"/>
  <c r="E195" i="24"/>
  <c r="E395" i="23"/>
  <c r="E253" i="17"/>
  <c r="E210" i="21"/>
  <c r="E265" i="23"/>
  <c r="E313" i="22"/>
  <c r="E307" i="23"/>
  <c r="E247" i="21"/>
  <c r="E252" i="23"/>
  <c r="E299" i="24"/>
  <c r="E126" i="21"/>
  <c r="E543" i="23"/>
  <c r="E441" i="17"/>
  <c r="E372" i="23"/>
  <c r="E436" i="18"/>
  <c r="E301" i="21"/>
  <c r="E339" i="21"/>
  <c r="E543" i="25"/>
  <c r="E574" i="19"/>
  <c r="E118" i="17"/>
  <c r="E227" i="21"/>
  <c r="E76" i="22"/>
  <c r="E79" i="22"/>
  <c r="E335" i="23"/>
  <c r="E193" i="23"/>
  <c r="E331" i="21"/>
  <c r="E213" i="23"/>
  <c r="E454" i="27"/>
  <c r="E127" i="21"/>
  <c r="E303" i="21"/>
  <c r="E571" i="20"/>
  <c r="E131" i="24"/>
  <c r="E439" i="21"/>
  <c r="E261" i="23"/>
  <c r="E463" i="24"/>
  <c r="E342" i="23"/>
  <c r="E520" i="22"/>
  <c r="E133" i="23"/>
  <c r="E217" i="21"/>
  <c r="E126" i="27"/>
  <c r="E315" i="23"/>
  <c r="E538" i="23"/>
  <c r="E118" i="22"/>
  <c r="E121" i="24"/>
  <c r="E352" i="21"/>
  <c r="E316" i="23"/>
  <c r="E409" i="23"/>
  <c r="E47" i="25"/>
  <c r="E351" i="24"/>
  <c r="E580" i="20"/>
  <c r="E491" i="27"/>
  <c r="E145" i="21"/>
  <c r="E91" i="22"/>
  <c r="E222" i="17"/>
  <c r="E262" i="27"/>
  <c r="E172" i="24"/>
  <c r="E250" i="27"/>
  <c r="E424" i="21"/>
  <c r="E179" i="24"/>
  <c r="E289" i="23"/>
  <c r="E166" i="27"/>
  <c r="E382" i="21"/>
  <c r="E408" i="23"/>
  <c r="E81" i="20"/>
  <c r="E197" i="17"/>
  <c r="E316" i="21"/>
  <c r="E133" i="17"/>
  <c r="E46" i="23"/>
  <c r="E49" i="21"/>
  <c r="E395" i="27"/>
  <c r="E169" i="26"/>
  <c r="E124" i="18"/>
  <c r="E305" i="21"/>
  <c r="E529" i="21"/>
  <c r="E67" i="22"/>
  <c r="E201" i="24"/>
  <c r="E406" i="23"/>
  <c r="E405" i="23"/>
  <c r="E415" i="24"/>
  <c r="E215" i="24"/>
  <c r="E493" i="21"/>
  <c r="E137" i="21"/>
  <c r="E121" i="22"/>
  <c r="E508" i="21"/>
  <c r="E89" i="21"/>
  <c r="E131" i="22"/>
  <c r="E419" i="21"/>
  <c r="E149" i="17"/>
  <c r="E184" i="23"/>
  <c r="E552" i="21"/>
  <c r="E79" i="20"/>
  <c r="E569" i="27"/>
  <c r="E496" i="26"/>
  <c r="E117" i="21"/>
  <c r="E433" i="23"/>
  <c r="E544" i="25"/>
  <c r="E171" i="23"/>
  <c r="E277" i="22"/>
  <c r="E321" i="18"/>
  <c r="E462" i="27"/>
  <c r="E489" i="17"/>
  <c r="E570" i="20"/>
  <c r="E126" i="22"/>
  <c r="E447" i="24"/>
  <c r="E192" i="24"/>
  <c r="E382" i="27"/>
  <c r="E333" i="23"/>
  <c r="E263" i="24"/>
  <c r="E465" i="23"/>
  <c r="E124" i="23"/>
  <c r="E294" i="22"/>
  <c r="E546" i="21"/>
  <c r="E456" i="27"/>
  <c r="E375" i="27"/>
  <c r="E309" i="23"/>
  <c r="E161" i="23"/>
  <c r="E124" i="24"/>
  <c r="E241" i="21"/>
  <c r="E210" i="23"/>
  <c r="E426" i="27"/>
  <c r="E411" i="27"/>
  <c r="E252" i="17"/>
  <c r="E198" i="24"/>
  <c r="E177" i="18"/>
  <c r="E391" i="17"/>
  <c r="E479" i="23"/>
  <c r="E319" i="24"/>
  <c r="E576" i="19"/>
  <c r="E503" i="18"/>
  <c r="E549" i="24"/>
  <c r="E293" i="23"/>
  <c r="E93" i="21"/>
  <c r="E186" i="23"/>
  <c r="E113" i="22"/>
  <c r="E544" i="21"/>
  <c r="E323" i="23"/>
  <c r="E297" i="23"/>
  <c r="E253" i="22"/>
  <c r="E168" i="21"/>
  <c r="E319" i="18"/>
  <c r="E249" i="23"/>
  <c r="E207" i="21"/>
  <c r="E492" i="21"/>
  <c r="E334" i="23"/>
  <c r="E185" i="21"/>
  <c r="E513" i="23"/>
  <c r="E359" i="21"/>
  <c r="E288" i="23"/>
  <c r="E389" i="27"/>
  <c r="E138" i="21"/>
  <c r="E330" i="23"/>
  <c r="E191" i="21"/>
  <c r="E205" i="17"/>
  <c r="E540" i="24"/>
  <c r="E479" i="21"/>
  <c r="E395" i="17"/>
  <c r="E423" i="27"/>
  <c r="E174" i="17"/>
  <c r="E372" i="21"/>
  <c r="E55" i="25"/>
  <c r="E91" i="21"/>
  <c r="E89" i="20"/>
  <c r="E101" i="21"/>
  <c r="E249" i="17"/>
  <c r="E478" i="23"/>
  <c r="E131" i="21"/>
  <c r="E455" i="27"/>
  <c r="E221" i="23"/>
  <c r="E504" i="22"/>
  <c r="E328" i="23"/>
  <c r="E311" i="18"/>
  <c r="E394" i="27"/>
  <c r="E138" i="23"/>
  <c r="E315" i="21"/>
  <c r="E106" i="17"/>
  <c r="E165" i="21"/>
  <c r="E535" i="24"/>
  <c r="E289" i="21"/>
  <c r="E551" i="18"/>
  <c r="E131" i="23"/>
  <c r="E517" i="23"/>
  <c r="E189" i="17"/>
  <c r="E547" i="25"/>
  <c r="E497" i="21"/>
  <c r="E77" i="20"/>
  <c r="E184" i="24"/>
  <c r="E129" i="23"/>
  <c r="E379" i="27"/>
  <c r="E396" i="23"/>
  <c r="E383" i="24"/>
  <c r="E562" i="18"/>
  <c r="E82" i="20"/>
  <c r="E447" i="27"/>
  <c r="E515" i="18"/>
  <c r="E378" i="23"/>
  <c r="E570" i="26"/>
  <c r="E462" i="23"/>
  <c r="E54" i="22"/>
  <c r="E150" i="27"/>
  <c r="E105" i="22"/>
  <c r="E233" i="21"/>
  <c r="E304" i="21"/>
  <c r="E70" i="17"/>
  <c r="E213" i="17"/>
  <c r="E51" i="19"/>
  <c r="E397" i="21"/>
  <c r="E501" i="23"/>
  <c r="E495" i="27"/>
  <c r="E174" i="21"/>
  <c r="E430" i="23"/>
  <c r="E184" i="21"/>
  <c r="E459" i="27"/>
  <c r="E235" i="24"/>
  <c r="E430" i="21"/>
  <c r="E240" i="23"/>
  <c r="E97" i="20"/>
  <c r="E414" i="21"/>
  <c r="E505" i="17"/>
  <c r="E177" i="24"/>
  <c r="E424" i="18"/>
  <c r="E285" i="23"/>
  <c r="E486" i="23"/>
  <c r="E471" i="23"/>
  <c r="E262" i="21"/>
  <c r="E460" i="26"/>
  <c r="E265" i="17"/>
  <c r="E346" i="23"/>
  <c r="E72" i="22"/>
  <c r="E579" i="17"/>
  <c r="E378" i="21"/>
  <c r="E143" i="24"/>
  <c r="E377" i="17"/>
  <c r="E456" i="26"/>
  <c r="E90" i="21"/>
  <c r="E197" i="21"/>
  <c r="E379" i="17"/>
  <c r="E161" i="21"/>
  <c r="E111" i="22"/>
  <c r="E391" i="27"/>
  <c r="E355" i="23"/>
  <c r="E204" i="17"/>
  <c r="E245" i="17"/>
  <c r="E133" i="22"/>
  <c r="E285" i="21"/>
  <c r="E351" i="21"/>
  <c r="E511" i="18"/>
  <c r="E381" i="27"/>
  <c r="E545" i="25"/>
  <c r="E239" i="24"/>
  <c r="E237" i="21"/>
  <c r="E389" i="17"/>
  <c r="E130" i="22"/>
  <c r="E175" i="21"/>
  <c r="E178" i="23"/>
  <c r="E504" i="21"/>
  <c r="E298" i="21"/>
  <c r="E293" i="22"/>
  <c r="E241" i="22"/>
  <c r="E559" i="24"/>
  <c r="E117" i="22"/>
  <c r="E310" i="23"/>
  <c r="E413" i="21"/>
  <c r="E543" i="24"/>
  <c r="E135" i="24"/>
  <c r="E367" i="21"/>
  <c r="E83" i="20"/>
  <c r="E174" i="27"/>
  <c r="E258" i="17"/>
  <c r="E448" i="27"/>
  <c r="E257" i="17"/>
  <c r="E337" i="21"/>
  <c r="E318" i="21"/>
  <c r="E154" i="23"/>
  <c r="E298" i="22"/>
  <c r="E547" i="24"/>
  <c r="E313" i="18"/>
  <c r="E190" i="21"/>
  <c r="E441" i="23"/>
  <c r="E421" i="21"/>
  <c r="E183" i="24"/>
  <c r="E213" i="24"/>
  <c r="E479" i="18"/>
  <c r="E250" i="17"/>
  <c r="E55" i="22"/>
  <c r="E79" i="21"/>
  <c r="E261" i="17"/>
  <c r="E431" i="27"/>
  <c r="E185" i="18"/>
  <c r="E253" i="23"/>
  <c r="E450" i="23"/>
  <c r="E148" i="24"/>
  <c r="E529" i="23"/>
  <c r="E269" i="23"/>
  <c r="E63" i="20"/>
  <c r="E268" i="21"/>
  <c r="E259" i="21"/>
  <c r="E185" i="24"/>
  <c r="E240" i="21"/>
  <c r="E161" i="24"/>
  <c r="E573" i="20"/>
  <c r="E167" i="21"/>
  <c r="E492" i="22"/>
  <c r="E345" i="21"/>
  <c r="E411" i="24"/>
  <c r="E107" i="22"/>
  <c r="E466" i="18"/>
  <c r="E510" i="21"/>
  <c r="E520" i="21"/>
  <c r="E277" i="21"/>
  <c r="E64" i="20"/>
  <c r="E189" i="24"/>
  <c r="E53" i="20"/>
  <c r="E286" i="22"/>
  <c r="E412" i="21"/>
  <c r="E162" i="17"/>
  <c r="E229" i="23"/>
  <c r="E520" i="23"/>
  <c r="E420" i="21"/>
  <c r="E391" i="24"/>
  <c r="E153" i="23"/>
  <c r="E423" i="24"/>
  <c r="E399" i="17"/>
  <c r="E385" i="17"/>
  <c r="E274" i="22"/>
  <c r="E460" i="25"/>
  <c r="E204" i="21"/>
  <c r="E283" i="24"/>
  <c r="E527" i="25"/>
  <c r="E214" i="21"/>
  <c r="E516" i="22"/>
  <c r="E418" i="23"/>
  <c r="E491" i="18"/>
  <c r="E204" i="23"/>
  <c r="E306" i="23"/>
  <c r="E196" i="23"/>
  <c r="E357" i="21"/>
  <c r="E295" i="24"/>
  <c r="E363" i="17"/>
  <c r="E154" i="27"/>
  <c r="E156" i="17"/>
  <c r="E388" i="21"/>
  <c r="E69" i="22"/>
  <c r="E57" i="20"/>
  <c r="E187" i="24"/>
  <c r="E384" i="23"/>
  <c r="E429" i="21"/>
  <c r="E570" i="17"/>
  <c r="E217" i="24"/>
  <c r="E405" i="17"/>
  <c r="E247" i="24"/>
  <c r="E487" i="18"/>
  <c r="E325" i="21"/>
  <c r="E487" i="23"/>
  <c r="E54" i="21"/>
  <c r="E461" i="23"/>
  <c r="E497" i="23"/>
  <c r="E66" i="21"/>
  <c r="E485" i="23"/>
  <c r="E255" i="24"/>
  <c r="E88" i="22"/>
  <c r="E571" i="26"/>
  <c r="E95" i="21"/>
  <c r="E102" i="27"/>
  <c r="E282" i="21"/>
  <c r="E481" i="23"/>
  <c r="E468" i="21"/>
  <c r="E229" i="21"/>
  <c r="E55" i="19"/>
  <c r="E205" i="21"/>
  <c r="E118" i="21"/>
  <c r="E126" i="20"/>
  <c r="F385" i="25"/>
  <c r="K385" i="25" s="1"/>
  <c r="E298" i="17"/>
  <c r="E82" i="18"/>
  <c r="F305" i="21"/>
  <c r="K305" i="21" s="1"/>
  <c r="F377" i="25"/>
  <c r="K377" i="25" s="1"/>
  <c r="F438" i="18"/>
  <c r="K438" i="18" s="1"/>
  <c r="F100" i="19"/>
  <c r="K100" i="19" s="1"/>
  <c r="E225" i="17"/>
  <c r="F423" i="27"/>
  <c r="K423" i="27" s="1"/>
  <c r="F55" i="23"/>
  <c r="K55" i="23" s="1"/>
  <c r="F83" i="26"/>
  <c r="K83" i="26" s="1"/>
  <c r="E208" i="17"/>
  <c r="F306" i="17"/>
  <c r="K306" i="17" s="1"/>
  <c r="F563" i="23"/>
  <c r="K563" i="23" s="1"/>
  <c r="F564" i="24"/>
  <c r="K564" i="24" s="1"/>
  <c r="F397" i="26"/>
  <c r="K397" i="26" s="1"/>
  <c r="F299" i="20"/>
  <c r="K299" i="20" s="1"/>
  <c r="F54" i="25"/>
  <c r="K54" i="25" s="1"/>
  <c r="F580" i="22"/>
  <c r="K580" i="22" s="1"/>
  <c r="F268" i="27"/>
  <c r="K268" i="27" s="1"/>
  <c r="F180" i="17"/>
  <c r="K180" i="17" s="1"/>
  <c r="F97" i="20"/>
  <c r="K97" i="20" s="1"/>
  <c r="F269" i="19"/>
  <c r="K269" i="19" s="1"/>
  <c r="F256" i="17"/>
  <c r="K256" i="17" s="1"/>
  <c r="F450" i="25"/>
  <c r="K450" i="25" s="1"/>
  <c r="F563" i="24"/>
  <c r="K563" i="24" s="1"/>
  <c r="F225" i="23"/>
  <c r="K225" i="23" s="1"/>
  <c r="F399" i="25"/>
  <c r="K399" i="25" s="1"/>
  <c r="E345" i="19"/>
  <c r="F335" i="25"/>
  <c r="K335" i="25" s="1"/>
  <c r="E213" i="20"/>
  <c r="F213" i="24"/>
  <c r="K213" i="24" s="1"/>
  <c r="F445" i="23"/>
  <c r="K445" i="23" s="1"/>
  <c r="F270" i="27"/>
  <c r="K270" i="27" s="1"/>
  <c r="E125" i="19"/>
  <c r="F52" i="25"/>
  <c r="K52" i="25" s="1"/>
  <c r="E107" i="17"/>
  <c r="E210" i="18"/>
  <c r="E240" i="25"/>
  <c r="E77" i="23"/>
  <c r="E119" i="27"/>
  <c r="E406" i="22"/>
  <c r="E449" i="26"/>
  <c r="F172" i="19"/>
  <c r="K172" i="19" s="1"/>
  <c r="F201" i="26"/>
  <c r="K201" i="26" s="1"/>
  <c r="F77" i="21"/>
  <c r="K77" i="21" s="1"/>
  <c r="F329" i="24"/>
  <c r="K329" i="24" s="1"/>
  <c r="F571" i="17"/>
  <c r="K571" i="17" s="1"/>
  <c r="F484" i="17"/>
  <c r="K484" i="17" s="1"/>
  <c r="F333" i="20"/>
  <c r="K333" i="20" s="1"/>
  <c r="F131" i="19"/>
  <c r="K131" i="19" s="1"/>
  <c r="F496" i="18"/>
  <c r="K496" i="18" s="1"/>
  <c r="F191" i="21"/>
  <c r="K191" i="21" s="1"/>
  <c r="E70" i="18"/>
  <c r="F195" i="17"/>
  <c r="K195" i="17" s="1"/>
  <c r="E418" i="21"/>
  <c r="E531" i="21"/>
  <c r="E561" i="19"/>
  <c r="F191" i="19"/>
  <c r="K191" i="19" s="1"/>
  <c r="F571" i="20"/>
  <c r="K571" i="20" s="1"/>
  <c r="F139" i="25"/>
  <c r="K139" i="25" s="1"/>
  <c r="F481" i="27"/>
  <c r="K481" i="27" s="1"/>
  <c r="F388" i="18"/>
  <c r="K388" i="18" s="1"/>
  <c r="F262" i="19"/>
  <c r="K262" i="19" s="1"/>
  <c r="F166" i="26"/>
  <c r="K166" i="26" s="1"/>
  <c r="E546" i="24"/>
  <c r="F516" i="22"/>
  <c r="K516" i="22" s="1"/>
  <c r="E199" i="17"/>
  <c r="F568" i="23"/>
  <c r="K568" i="23" s="1"/>
  <c r="E88" i="17"/>
  <c r="F401" i="22"/>
  <c r="K401" i="22" s="1"/>
  <c r="F317" i="23"/>
  <c r="K317" i="23" s="1"/>
  <c r="F239" i="23"/>
  <c r="K239" i="23" s="1"/>
  <c r="E89" i="19"/>
  <c r="E364" i="19"/>
  <c r="E334" i="18"/>
  <c r="E346" i="25"/>
  <c r="E377" i="24"/>
  <c r="E357" i="25"/>
  <c r="E469" i="19"/>
  <c r="F373" i="20"/>
  <c r="K373" i="20" s="1"/>
  <c r="F545" i="26"/>
  <c r="K545" i="26" s="1"/>
  <c r="E409" i="22"/>
  <c r="F580" i="20"/>
  <c r="K580" i="20" s="1"/>
  <c r="F279" i="23"/>
  <c r="K279" i="23" s="1"/>
  <c r="F336" i="27"/>
  <c r="K336" i="27" s="1"/>
  <c r="F307" i="17"/>
  <c r="K307" i="17" s="1"/>
  <c r="F309" i="18"/>
  <c r="K309" i="18" s="1"/>
  <c r="F442" i="19"/>
  <c r="K442" i="19" s="1"/>
  <c r="F503" i="21"/>
  <c r="K503" i="21" s="1"/>
  <c r="F222" i="17"/>
  <c r="K222" i="17" s="1"/>
  <c r="F99" i="24"/>
  <c r="K99" i="24" s="1"/>
  <c r="F376" i="19"/>
  <c r="K376" i="19" s="1"/>
  <c r="F376" i="21"/>
  <c r="K376" i="21" s="1"/>
  <c r="F505" i="23"/>
  <c r="K505" i="23" s="1"/>
  <c r="F403" i="25"/>
  <c r="K403" i="25" s="1"/>
  <c r="F283" i="27"/>
  <c r="K283" i="27" s="1"/>
  <c r="E432" i="19"/>
  <c r="F551" i="20"/>
  <c r="K551" i="20" s="1"/>
  <c r="F319" i="27"/>
  <c r="K319" i="27" s="1"/>
  <c r="F383" i="26"/>
  <c r="K383" i="26" s="1"/>
  <c r="F347" i="17"/>
  <c r="K347" i="17" s="1"/>
  <c r="F241" i="21"/>
  <c r="K241" i="21" s="1"/>
  <c r="F412" i="23"/>
  <c r="K412" i="23" s="1"/>
  <c r="F285" i="21"/>
  <c r="K285" i="21" s="1"/>
  <c r="F539" i="25"/>
  <c r="K539" i="25" s="1"/>
  <c r="E108" i="24"/>
  <c r="E145" i="18"/>
  <c r="E241" i="27"/>
  <c r="E325" i="20"/>
  <c r="F196" i="25"/>
  <c r="K196" i="25" s="1"/>
  <c r="F394" i="23"/>
  <c r="K394" i="23" s="1"/>
  <c r="F420" i="26"/>
  <c r="K420" i="26" s="1"/>
  <c r="E508" i="19"/>
  <c r="E120" i="27"/>
  <c r="F359" i="27"/>
  <c r="K359" i="27" s="1"/>
  <c r="E276" i="22"/>
  <c r="E466" i="22"/>
  <c r="E189" i="27"/>
  <c r="E151" i="20"/>
  <c r="E307" i="25"/>
  <c r="E390" i="22"/>
  <c r="E466" i="26"/>
  <c r="F449" i="22"/>
  <c r="K449" i="22" s="1"/>
  <c r="F90" i="22"/>
  <c r="K90" i="22" s="1"/>
  <c r="E351" i="27"/>
  <c r="F127" i="19"/>
  <c r="K127" i="19" s="1"/>
  <c r="E459" i="25"/>
  <c r="F144" i="21"/>
  <c r="K144" i="21" s="1"/>
  <c r="F508" i="20"/>
  <c r="K508" i="20" s="1"/>
  <c r="F519" i="17"/>
  <c r="K519" i="17" s="1"/>
  <c r="F436" i="19"/>
  <c r="K436" i="19" s="1"/>
  <c r="F351" i="21"/>
  <c r="K351" i="21" s="1"/>
  <c r="F124" i="21"/>
  <c r="K124" i="21" s="1"/>
  <c r="E537" i="20"/>
  <c r="F525" i="21"/>
  <c r="K525" i="21" s="1"/>
  <c r="E417" i="21"/>
  <c r="F81" i="27"/>
  <c r="K81" i="27" s="1"/>
  <c r="E574" i="22"/>
  <c r="F249" i="17"/>
  <c r="K249" i="17" s="1"/>
  <c r="F324" i="1"/>
  <c r="K324" i="1" s="1"/>
  <c r="F546" i="17"/>
  <c r="K546" i="17" s="1"/>
  <c r="F498" i="17"/>
  <c r="K498" i="17" s="1"/>
  <c r="F372" i="18"/>
  <c r="K372" i="18" s="1"/>
  <c r="F413" i="20"/>
  <c r="K413" i="20" s="1"/>
  <c r="F472" i="26"/>
  <c r="K472" i="26" s="1"/>
  <c r="F503" i="24"/>
  <c r="K503" i="24" s="1"/>
  <c r="F280" i="25"/>
  <c r="K280" i="25" s="1"/>
  <c r="E569" i="19"/>
  <c r="F255" i="26"/>
  <c r="K255" i="26" s="1"/>
  <c r="E451" i="20"/>
  <c r="F209" i="22"/>
  <c r="K209" i="22" s="1"/>
  <c r="F541" i="24"/>
  <c r="K541" i="24" s="1"/>
  <c r="F186" i="27"/>
  <c r="K186" i="27" s="1"/>
  <c r="E457" i="20"/>
  <c r="F349" i="27"/>
  <c r="K349" i="27" s="1"/>
  <c r="E55" i="17"/>
  <c r="E534" i="20"/>
  <c r="E167" i="26"/>
  <c r="E507" i="22"/>
  <c r="E559" i="22"/>
  <c r="E245" i="27"/>
  <c r="E307" i="20"/>
  <c r="F429" i="20"/>
  <c r="K429" i="20" s="1"/>
  <c r="F324" i="23"/>
  <c r="K324" i="23" s="1"/>
  <c r="F401" i="21"/>
  <c r="K401" i="21" s="1"/>
  <c r="F325" i="24"/>
  <c r="K325" i="24" s="1"/>
  <c r="E177" i="17"/>
  <c r="F251" i="18"/>
  <c r="K251" i="18" s="1"/>
  <c r="F271" i="24"/>
  <c r="K271" i="24" s="1"/>
  <c r="F420" i="19"/>
  <c r="K420" i="19" s="1"/>
  <c r="F276" i="1"/>
  <c r="K276" i="1" s="1"/>
  <c r="F573" i="21"/>
  <c r="K573" i="21" s="1"/>
  <c r="F109" i="21"/>
  <c r="K109" i="21" s="1"/>
  <c r="F286" i="17"/>
  <c r="K286" i="17" s="1"/>
  <c r="F418" i="20"/>
  <c r="K418" i="20" s="1"/>
  <c r="E196" i="26"/>
  <c r="E571" i="24"/>
  <c r="F219" i="17"/>
  <c r="K219" i="17" s="1"/>
  <c r="F436" i="23"/>
  <c r="K436" i="23" s="1"/>
  <c r="F138" i="23"/>
  <c r="K138" i="23" s="1"/>
  <c r="E496" i="18"/>
  <c r="E394" i="1"/>
  <c r="F520" i="19"/>
  <c r="K520" i="19" s="1"/>
  <c r="E497" i="17"/>
  <c r="F505" i="21"/>
  <c r="K505" i="21" s="1"/>
  <c r="F261" i="22"/>
  <c r="K261" i="22" s="1"/>
  <c r="F155" i="24"/>
  <c r="K155" i="24" s="1"/>
  <c r="E151" i="17"/>
  <c r="F489" i="27"/>
  <c r="K489" i="27" s="1"/>
  <c r="E184" i="25"/>
  <c r="F479" i="22"/>
  <c r="K479" i="22" s="1"/>
  <c r="F316" i="24"/>
  <c r="K316" i="24" s="1"/>
  <c r="E432" i="27"/>
  <c r="E178" i="25"/>
  <c r="F157" i="26"/>
  <c r="K157" i="26" s="1"/>
  <c r="E385" i="19"/>
  <c r="E378" i="22"/>
  <c r="E513" i="25"/>
  <c r="E335" i="18"/>
  <c r="E129" i="25"/>
  <c r="E486" i="27"/>
  <c r="E228" i="22"/>
  <c r="E209" i="25"/>
  <c r="F84" i="21"/>
  <c r="K84" i="21" s="1"/>
  <c r="F93" i="26"/>
  <c r="K93" i="26" s="1"/>
  <c r="F444" i="20"/>
  <c r="K444" i="20" s="1"/>
  <c r="F507" i="22"/>
  <c r="K507" i="22" s="1"/>
  <c r="F360" i="22"/>
  <c r="K360" i="22" s="1"/>
  <c r="F431" i="19"/>
  <c r="K431" i="19" s="1"/>
  <c r="F132" i="17"/>
  <c r="K132" i="17" s="1"/>
  <c r="F97" i="18"/>
  <c r="K97" i="18" s="1"/>
  <c r="F369" i="20"/>
  <c r="K369" i="20" s="1"/>
  <c r="F145" i="20"/>
  <c r="K145" i="20" s="1"/>
  <c r="E465" i="17"/>
  <c r="F75" i="23"/>
  <c r="K75" i="23" s="1"/>
  <c r="E120" i="18"/>
  <c r="F139" i="19"/>
  <c r="K139" i="19" s="1"/>
  <c r="F360" i="25"/>
  <c r="K360" i="25" s="1"/>
  <c r="F515" i="26"/>
  <c r="K515" i="26" s="1"/>
  <c r="F84" i="18"/>
  <c r="K84" i="18" s="1"/>
  <c r="F119" i="24"/>
  <c r="K119" i="24" s="1"/>
  <c r="F222" i="26"/>
  <c r="K222" i="26" s="1"/>
  <c r="F88" i="20"/>
  <c r="K88" i="20" s="1"/>
  <c r="F581" i="20"/>
  <c r="K581" i="20" s="1"/>
  <c r="F468" i="1"/>
  <c r="K468" i="1" s="1"/>
  <c r="F406" i="21"/>
  <c r="K406" i="21" s="1"/>
  <c r="F189" i="22"/>
  <c r="K189" i="22" s="1"/>
  <c r="F89" i="22"/>
  <c r="K89" i="22" s="1"/>
  <c r="F557" i="22"/>
  <c r="K557" i="22" s="1"/>
  <c r="E522" i="24"/>
  <c r="F513" i="27"/>
  <c r="K513" i="27" s="1"/>
  <c r="E64" i="25"/>
  <c r="F442" i="27"/>
  <c r="K442" i="27" s="1"/>
  <c r="E495" i="26"/>
  <c r="F433" i="23"/>
  <c r="K433" i="23" s="1"/>
  <c r="F64" i="23"/>
  <c r="K64" i="23" s="1"/>
  <c r="E195" i="19"/>
  <c r="F407" i="26"/>
  <c r="K407" i="26" s="1"/>
  <c r="E84" i="19"/>
  <c r="E138" i="20"/>
  <c r="E419" i="25"/>
  <c r="E399" i="1"/>
  <c r="E432" i="22"/>
  <c r="E131" i="26"/>
  <c r="E453" i="18"/>
  <c r="F531" i="20"/>
  <c r="K531" i="20" s="1"/>
  <c r="E67" i="27"/>
  <c r="F147" i="19"/>
  <c r="K147" i="19" s="1"/>
  <c r="E442" i="21"/>
  <c r="F466" i="1"/>
  <c r="K466" i="1" s="1"/>
  <c r="F141" i="19"/>
  <c r="K141" i="19" s="1"/>
  <c r="F155" i="19"/>
  <c r="K155" i="19" s="1"/>
  <c r="F190" i="19"/>
  <c r="K190" i="19" s="1"/>
  <c r="F105" i="23"/>
  <c r="K105" i="23" s="1"/>
  <c r="F294" i="19"/>
  <c r="K294" i="19" s="1"/>
  <c r="E243" i="18"/>
  <c r="F509" i="19"/>
  <c r="K509" i="19" s="1"/>
  <c r="F141" i="20"/>
  <c r="K141" i="20" s="1"/>
  <c r="F499" i="26"/>
  <c r="K499" i="26" s="1"/>
  <c r="E132" i="26"/>
  <c r="F173" i="17"/>
  <c r="K173" i="17" s="1"/>
  <c r="F216" i="19"/>
  <c r="K216" i="19" s="1"/>
  <c r="F529" i="26"/>
  <c r="K529" i="26" s="1"/>
  <c r="E247" i="23"/>
  <c r="F190" i="18"/>
  <c r="K190" i="18" s="1"/>
  <c r="F531" i="18"/>
  <c r="K531" i="18" s="1"/>
  <c r="F331" i="18"/>
  <c r="K331" i="18" s="1"/>
  <c r="F385" i="24"/>
  <c r="K385" i="24" s="1"/>
  <c r="F111" i="25"/>
  <c r="K111" i="25" s="1"/>
  <c r="F313" i="24"/>
  <c r="K313" i="24" s="1"/>
  <c r="E205" i="19"/>
  <c r="E412" i="17"/>
  <c r="E108" i="27"/>
  <c r="E575" i="26"/>
  <c r="E492" i="25"/>
  <c r="F233" i="26"/>
  <c r="K233" i="26" s="1"/>
  <c r="E91" i="20"/>
  <c r="F112" i="25"/>
  <c r="K112" i="25" s="1"/>
  <c r="E534" i="18"/>
  <c r="E171" i="17"/>
  <c r="E90" i="26"/>
  <c r="E359" i="20"/>
  <c r="E336" i="25"/>
  <c r="E517" i="20"/>
  <c r="E339" i="27"/>
  <c r="F219" i="26"/>
  <c r="K219" i="26" s="1"/>
  <c r="E265" i="19"/>
  <c r="F365" i="20"/>
  <c r="K365" i="20" s="1"/>
  <c r="F423" i="22"/>
  <c r="K423" i="22" s="1"/>
  <c r="E484" i="18"/>
  <c r="F340" i="18"/>
  <c r="K340" i="18" s="1"/>
  <c r="F226" i="24"/>
  <c r="K226" i="24" s="1"/>
  <c r="F349" i="19"/>
  <c r="K349" i="19" s="1"/>
  <c r="F387" i="19"/>
  <c r="K387" i="19" s="1"/>
  <c r="F166" i="20"/>
  <c r="K166" i="20" s="1"/>
  <c r="F367" i="24"/>
  <c r="K367" i="24" s="1"/>
  <c r="F491" i="17"/>
  <c r="K491" i="17" s="1"/>
  <c r="F502" i="17"/>
  <c r="K502" i="17" s="1"/>
  <c r="F112" i="18"/>
  <c r="K112" i="18" s="1"/>
  <c r="F375" i="21"/>
  <c r="K375" i="21" s="1"/>
  <c r="F553" i="27"/>
  <c r="K553" i="27" s="1"/>
  <c r="F133" i="19"/>
  <c r="K133" i="19" s="1"/>
  <c r="F337" i="27"/>
  <c r="K337" i="27" s="1"/>
  <c r="F415" i="20"/>
  <c r="K415" i="20" s="1"/>
  <c r="F516" i="18"/>
  <c r="K516" i="18" s="1"/>
  <c r="F310" i="24"/>
  <c r="K310" i="24" s="1"/>
  <c r="E409" i="19"/>
  <c r="E112" i="25"/>
  <c r="E251" i="17"/>
  <c r="F299" i="21"/>
  <c r="K299" i="21" s="1"/>
  <c r="F114" i="20"/>
  <c r="K114" i="20" s="1"/>
  <c r="F487" i="23"/>
  <c r="K487" i="23" s="1"/>
  <c r="E329" i="17"/>
  <c r="F250" i="18"/>
  <c r="K250" i="18" s="1"/>
  <c r="E84" i="18"/>
  <c r="F178" i="20"/>
  <c r="K178" i="20" s="1"/>
  <c r="E114" i="18"/>
  <c r="F52" i="26"/>
  <c r="K52" i="26" s="1"/>
  <c r="F174" i="22"/>
  <c r="K174" i="22" s="1"/>
  <c r="E525" i="1"/>
  <c r="F369" i="26"/>
  <c r="K369" i="26" s="1"/>
  <c r="F101" i="17"/>
  <c r="K101" i="17" s="1"/>
  <c r="F249" i="19"/>
  <c r="K249" i="19" s="1"/>
  <c r="F227" i="21"/>
  <c r="K227" i="21" s="1"/>
  <c r="F385" i="23"/>
  <c r="K385" i="23" s="1"/>
  <c r="F582" i="22"/>
  <c r="K582" i="22" s="1"/>
  <c r="F501" i="19"/>
  <c r="K501" i="19" s="1"/>
  <c r="F483" i="24"/>
  <c r="K483" i="24" s="1"/>
  <c r="E439" i="20"/>
  <c r="F503" i="18"/>
  <c r="K503" i="18" s="1"/>
  <c r="F305" i="17"/>
  <c r="K305" i="17" s="1"/>
  <c r="F582" i="20"/>
  <c r="K582" i="20" s="1"/>
  <c r="F97" i="22"/>
  <c r="K97" i="22" s="1"/>
  <c r="F57" i="21"/>
  <c r="K57" i="21" s="1"/>
  <c r="F309" i="27"/>
  <c r="K309" i="27" s="1"/>
  <c r="F175" i="25"/>
  <c r="K175" i="25" s="1"/>
  <c r="E425" i="20"/>
  <c r="F312" i="27"/>
  <c r="K312" i="27" s="1"/>
  <c r="E559" i="21"/>
  <c r="F58" i="23"/>
  <c r="K58" i="23" s="1"/>
  <c r="F357" i="25"/>
  <c r="K357" i="25" s="1"/>
  <c r="F533" i="27"/>
  <c r="K533" i="27" s="1"/>
  <c r="E81" i="24"/>
  <c r="F231" i="27"/>
  <c r="K231" i="27" s="1"/>
  <c r="E467" i="21"/>
  <c r="E73" i="24"/>
  <c r="E412" i="26"/>
  <c r="E513" i="20"/>
  <c r="E317" i="26"/>
  <c r="E415" i="19"/>
  <c r="E162" i="25"/>
  <c r="E576" i="27"/>
  <c r="F408" i="19"/>
  <c r="K408" i="19" s="1"/>
  <c r="F371" i="23"/>
  <c r="K371" i="23" s="1"/>
  <c r="F579" i="21"/>
  <c r="K579" i="21" s="1"/>
  <c r="F265" i="23"/>
  <c r="K265" i="23" s="1"/>
  <c r="E109" i="18"/>
  <c r="F192" i="17"/>
  <c r="K192" i="17" s="1"/>
  <c r="F103" i="19"/>
  <c r="K103" i="19" s="1"/>
  <c r="F129" i="24"/>
  <c r="K129" i="24" s="1"/>
  <c r="F357" i="19"/>
  <c r="K357" i="19" s="1"/>
  <c r="F478" i="21"/>
  <c r="K478" i="21" s="1"/>
  <c r="F148" i="17"/>
  <c r="K148" i="17" s="1"/>
  <c r="F414" i="21"/>
  <c r="K414" i="21" s="1"/>
  <c r="F114" i="22"/>
  <c r="K114" i="22" s="1"/>
  <c r="F187" i="23"/>
  <c r="K187" i="23" s="1"/>
  <c r="F59" i="20"/>
  <c r="K59" i="20" s="1"/>
  <c r="F297" i="27"/>
  <c r="K297" i="27" s="1"/>
  <c r="F489" i="25"/>
  <c r="K489" i="25" s="1"/>
  <c r="E167" i="17"/>
  <c r="F354" i="19"/>
  <c r="K354" i="19" s="1"/>
  <c r="F375" i="19"/>
  <c r="K375" i="19" s="1"/>
  <c r="F76" i="20"/>
  <c r="K76" i="20" s="1"/>
  <c r="F288" i="23"/>
  <c r="K288" i="23" s="1"/>
  <c r="E150" i="24"/>
  <c r="F507" i="27"/>
  <c r="K507" i="27" s="1"/>
  <c r="F393" i="24"/>
  <c r="K393" i="24" s="1"/>
  <c r="E181" i="20"/>
  <c r="F232" i="25"/>
  <c r="K232" i="25" s="1"/>
  <c r="E195" i="18"/>
  <c r="F511" i="25"/>
  <c r="K511" i="25" s="1"/>
  <c r="F190" i="22"/>
  <c r="K190" i="22" s="1"/>
  <c r="F159" i="26"/>
  <c r="K159" i="26" s="1"/>
  <c r="E435" i="20"/>
  <c r="F291" i="25"/>
  <c r="K291" i="25" s="1"/>
  <c r="E240" i="18"/>
  <c r="E117" i="25"/>
  <c r="E291" i="27"/>
  <c r="E471" i="21"/>
  <c r="E381" i="26"/>
  <c r="E479" i="19"/>
  <c r="F555" i="18"/>
  <c r="K555" i="18" s="1"/>
  <c r="F286" i="23"/>
  <c r="K286" i="23" s="1"/>
  <c r="E480" i="21"/>
  <c r="F484" i="25"/>
  <c r="K484" i="25" s="1"/>
  <c r="E155" i="22"/>
  <c r="F377" i="19"/>
  <c r="K377" i="19" s="1"/>
  <c r="E160" i="17"/>
  <c r="F556" i="18"/>
  <c r="K556" i="18" s="1"/>
  <c r="F75" i="24"/>
  <c r="K75" i="24" s="1"/>
  <c r="F191" i="23"/>
  <c r="K191" i="23" s="1"/>
  <c r="E271" i="18"/>
  <c r="F514" i="17"/>
  <c r="K514" i="17" s="1"/>
  <c r="F559" i="18"/>
  <c r="K559" i="18" s="1"/>
  <c r="F57" i="25"/>
  <c r="K57" i="25" s="1"/>
  <c r="F177" i="24"/>
  <c r="K177" i="24" s="1"/>
  <c r="F499" i="23"/>
  <c r="K499" i="23" s="1"/>
  <c r="F306" i="22"/>
  <c r="K306" i="22" s="1"/>
  <c r="F240" i="22"/>
  <c r="K240" i="22" s="1"/>
  <c r="E145" i="26"/>
  <c r="E67" i="26"/>
  <c r="F433" i="18"/>
  <c r="K433" i="18" s="1"/>
  <c r="E505" i="1"/>
  <c r="F453" i="17"/>
  <c r="K453" i="17" s="1"/>
  <c r="E429" i="17"/>
  <c r="F149" i="18"/>
  <c r="K149" i="18" s="1"/>
  <c r="F361" i="20"/>
  <c r="K361" i="20" s="1"/>
  <c r="F220" i="25"/>
  <c r="K220" i="25" s="1"/>
  <c r="F323" i="23"/>
  <c r="K323" i="23" s="1"/>
  <c r="E463" i="20"/>
  <c r="F373" i="23"/>
  <c r="K373" i="23" s="1"/>
  <c r="F58" i="26"/>
  <c r="K58" i="26" s="1"/>
  <c r="F197" i="27"/>
  <c r="K197" i="27" s="1"/>
  <c r="E515" i="23"/>
  <c r="E261" i="19"/>
  <c r="F257" i="24"/>
  <c r="K257" i="24" s="1"/>
  <c r="E372" i="19"/>
  <c r="E179" i="20"/>
  <c r="E297" i="25"/>
  <c r="E94" i="19"/>
  <c r="E82" i="26"/>
  <c r="E172" i="22"/>
  <c r="E510" i="24"/>
  <c r="E508" i="27"/>
  <c r="F318" i="18"/>
  <c r="K318" i="18" s="1"/>
  <c r="F293" i="25"/>
  <c r="K293" i="25" s="1"/>
  <c r="F283" i="18"/>
  <c r="K283" i="18" s="1"/>
  <c r="F417" i="25"/>
  <c r="K417" i="25" s="1"/>
  <c r="E121" i="1"/>
  <c r="F565" i="18"/>
  <c r="K565" i="18" s="1"/>
  <c r="F487" i="18"/>
  <c r="K487" i="18" s="1"/>
  <c r="F459" i="21"/>
  <c r="K459" i="21" s="1"/>
  <c r="E515" i="21"/>
  <c r="E483" i="21"/>
  <c r="F549" i="18"/>
  <c r="K549" i="18" s="1"/>
  <c r="F58" i="27"/>
  <c r="K58" i="27" s="1"/>
  <c r="E52" i="18"/>
  <c r="F379" i="18"/>
  <c r="K379" i="18" s="1"/>
  <c r="F454" i="24"/>
  <c r="K454" i="24" s="1"/>
  <c r="F399" i="22"/>
  <c r="K399" i="22" s="1"/>
  <c r="F220" i="23"/>
  <c r="K220" i="23" s="1"/>
  <c r="E544" i="27"/>
  <c r="F495" i="18"/>
  <c r="K495" i="18" s="1"/>
  <c r="F371" i="19"/>
  <c r="K371" i="19" s="1"/>
  <c r="F564" i="18"/>
  <c r="K564" i="18" s="1"/>
  <c r="F107" i="20"/>
  <c r="K107" i="20" s="1"/>
  <c r="F570" i="25"/>
  <c r="K570" i="25" s="1"/>
  <c r="F513" i="25"/>
  <c r="K513" i="25" s="1"/>
  <c r="F238" i="27"/>
  <c r="K238" i="27" s="1"/>
  <c r="F481" i="26"/>
  <c r="K481" i="26" s="1"/>
  <c r="E276" i="24"/>
  <c r="E165" i="26"/>
  <c r="E406" i="25"/>
  <c r="F461" i="25"/>
  <c r="K461" i="25" s="1"/>
  <c r="F186" i="26"/>
  <c r="K186" i="26" s="1"/>
  <c r="E377" i="19"/>
  <c r="E562" i="26"/>
  <c r="F95" i="26"/>
  <c r="K95" i="26" s="1"/>
  <c r="E51" i="23"/>
  <c r="E136" i="27"/>
  <c r="E227" i="20"/>
  <c r="E151" i="26"/>
  <c r="E69" i="1"/>
  <c r="E246" i="19"/>
  <c r="F157" i="24"/>
  <c r="K157" i="24" s="1"/>
  <c r="F531" i="25"/>
  <c r="K531" i="25" s="1"/>
  <c r="F282" i="21"/>
  <c r="K282" i="21" s="1"/>
  <c r="F250" i="27"/>
  <c r="K250" i="27" s="1"/>
  <c r="E169" i="17"/>
  <c r="F417" i="19"/>
  <c r="K417" i="19" s="1"/>
  <c r="F298" i="27"/>
  <c r="K298" i="27" s="1"/>
  <c r="F287" i="22"/>
  <c r="K287" i="22" s="1"/>
  <c r="F484" i="20"/>
  <c r="K484" i="20" s="1"/>
  <c r="F463" i="21"/>
  <c r="K463" i="21" s="1"/>
  <c r="F253" i="19"/>
  <c r="K253" i="19" s="1"/>
  <c r="F431" i="20"/>
  <c r="K431" i="20" s="1"/>
  <c r="F107" i="26"/>
  <c r="K107" i="26" s="1"/>
  <c r="F95" i="17"/>
  <c r="K95" i="17" s="1"/>
  <c r="F51" i="23"/>
  <c r="K51" i="23" s="1"/>
  <c r="F576" i="18"/>
  <c r="K576" i="18" s="1"/>
  <c r="F63" i="17"/>
  <c r="K63" i="17" s="1"/>
  <c r="F229" i="20"/>
  <c r="K229" i="20" s="1"/>
  <c r="E107" i="18"/>
  <c r="F52" i="20"/>
  <c r="K52" i="20" s="1"/>
  <c r="F267" i="27"/>
  <c r="K267" i="27" s="1"/>
  <c r="E174" i="26"/>
  <c r="E345" i="18"/>
  <c r="F217" i="23"/>
  <c r="K217" i="23" s="1"/>
  <c r="E99" i="17"/>
  <c r="F321" i="25"/>
  <c r="K321" i="25" s="1"/>
  <c r="F115" i="25"/>
  <c r="K115" i="25" s="1"/>
  <c r="E137" i="20"/>
  <c r="F541" i="1"/>
  <c r="K541" i="1" s="1"/>
  <c r="F189" i="27"/>
  <c r="K189" i="27" s="1"/>
  <c r="E363" i="18"/>
  <c r="E186" i="25"/>
  <c r="E253" i="27"/>
  <c r="E462" i="21"/>
  <c r="E310" i="24"/>
  <c r="E409" i="1"/>
  <c r="E533" i="19"/>
  <c r="E220" i="26"/>
  <c r="E549" i="25"/>
  <c r="E352" i="17"/>
  <c r="F214" i="19"/>
  <c r="K214" i="19" s="1"/>
  <c r="F93" i="24"/>
  <c r="K93" i="24" s="1"/>
  <c r="E227" i="17"/>
  <c r="E153" i="17"/>
  <c r="F317" i="20"/>
  <c r="K317" i="20" s="1"/>
  <c r="F305" i="20"/>
  <c r="K305" i="20" s="1"/>
  <c r="F130" i="17"/>
  <c r="K130" i="17" s="1"/>
  <c r="F141" i="21"/>
  <c r="K141" i="21" s="1"/>
  <c r="F451" i="27"/>
  <c r="K451" i="27" s="1"/>
  <c r="F479" i="26"/>
  <c r="K479" i="26" s="1"/>
  <c r="E317" i="25"/>
  <c r="F303" i="23"/>
  <c r="K303" i="23" s="1"/>
  <c r="F376" i="23"/>
  <c r="K376" i="23" s="1"/>
  <c r="F67" i="22"/>
  <c r="K67" i="22" s="1"/>
  <c r="F463" i="17"/>
  <c r="K463" i="17" s="1"/>
  <c r="F479" i="19"/>
  <c r="K479" i="19" s="1"/>
  <c r="F205" i="20"/>
  <c r="K205" i="20" s="1"/>
  <c r="F504" i="27"/>
  <c r="K504" i="27" s="1"/>
  <c r="F118" i="25"/>
  <c r="K118" i="25" s="1"/>
  <c r="F519" i="23"/>
  <c r="K519" i="23" s="1"/>
  <c r="E408" i="17"/>
  <c r="E340" i="17"/>
  <c r="F84" i="24"/>
  <c r="K84" i="24" s="1"/>
  <c r="E258" i="27"/>
  <c r="F57" i="27"/>
  <c r="K57" i="27" s="1"/>
  <c r="E325" i="18"/>
  <c r="E486" i="22"/>
  <c r="E73" i="26"/>
  <c r="E399" i="18"/>
  <c r="E231" i="26"/>
  <c r="E132" i="27"/>
  <c r="E88" i="23"/>
  <c r="F99" i="21"/>
  <c r="K99" i="21" s="1"/>
  <c r="F190" i="24"/>
  <c r="K190" i="24" s="1"/>
  <c r="E97" i="18"/>
  <c r="F322" i="22"/>
  <c r="K322" i="22" s="1"/>
  <c r="F474" i="24"/>
  <c r="K474" i="24" s="1"/>
  <c r="F100" i="25"/>
  <c r="K100" i="25" s="1"/>
  <c r="F489" i="17"/>
  <c r="K489" i="17" s="1"/>
  <c r="E154" i="22"/>
  <c r="F120" i="23"/>
  <c r="K120" i="23" s="1"/>
  <c r="F227" i="18"/>
  <c r="K227" i="18" s="1"/>
  <c r="F526" i="25"/>
  <c r="K526" i="25" s="1"/>
  <c r="F287" i="18"/>
  <c r="K287" i="18" s="1"/>
  <c r="E420" i="17"/>
  <c r="F445" i="21"/>
  <c r="K445" i="21" s="1"/>
  <c r="F207" i="22"/>
  <c r="K207" i="22" s="1"/>
  <c r="E329" i="20"/>
  <c r="F247" i="23"/>
  <c r="K247" i="23" s="1"/>
  <c r="F429" i="24"/>
  <c r="K429" i="24" s="1"/>
  <c r="F555" i="26"/>
  <c r="K555" i="26" s="1"/>
  <c r="F396" i="17"/>
  <c r="K396" i="17" s="1"/>
  <c r="F561" i="18"/>
  <c r="K561" i="18" s="1"/>
  <c r="F138" i="20"/>
  <c r="K138" i="20" s="1"/>
  <c r="F220" i="20"/>
  <c r="K220" i="20" s="1"/>
  <c r="F162" i="25"/>
  <c r="K162" i="25" s="1"/>
  <c r="F341" i="22"/>
  <c r="K341" i="22" s="1"/>
  <c r="F208" i="27"/>
  <c r="K208" i="27" s="1"/>
  <c r="E520" i="20"/>
  <c r="F498" i="24"/>
  <c r="K498" i="24" s="1"/>
  <c r="E145" i="19"/>
  <c r="F375" i="25"/>
  <c r="K375" i="25" s="1"/>
  <c r="F78" i="26"/>
  <c r="K78" i="26" s="1"/>
  <c r="F453" i="27"/>
  <c r="K453" i="27" s="1"/>
  <c r="E300" i="20"/>
  <c r="F113" i="26"/>
  <c r="K113" i="26" s="1"/>
  <c r="E301" i="17"/>
  <c r="E448" i="20"/>
  <c r="E328" i="25"/>
  <c r="E408" i="24"/>
  <c r="E437" i="26"/>
  <c r="E159" i="19"/>
  <c r="E75" i="24"/>
  <c r="E505" i="27"/>
  <c r="F217" i="19"/>
  <c r="K217" i="19" s="1"/>
  <c r="F352" i="21"/>
  <c r="K352" i="21" s="1"/>
  <c r="F184" i="22"/>
  <c r="K184" i="22" s="1"/>
  <c r="F503" i="26"/>
  <c r="K503" i="26" s="1"/>
  <c r="F469" i="18"/>
  <c r="K469" i="18" s="1"/>
  <c r="F436" i="21"/>
  <c r="K436" i="21" s="1"/>
  <c r="F179" i="21"/>
  <c r="K179" i="21" s="1"/>
  <c r="E285" i="24"/>
  <c r="F156" i="17"/>
  <c r="K156" i="17" s="1"/>
  <c r="F99" i="22"/>
  <c r="K99" i="22" s="1"/>
  <c r="F76" i="21"/>
  <c r="K76" i="21" s="1"/>
  <c r="F479" i="18"/>
  <c r="K479" i="18" s="1"/>
  <c r="F461" i="20"/>
  <c r="K461" i="20" s="1"/>
  <c r="E436" i="27"/>
  <c r="E184" i="18"/>
  <c r="F172" i="24"/>
  <c r="K172" i="24" s="1"/>
  <c r="F425" i="24"/>
  <c r="K425" i="24" s="1"/>
  <c r="F467" i="17"/>
  <c r="K467" i="17" s="1"/>
  <c r="F253" i="18"/>
  <c r="K253" i="18" s="1"/>
  <c r="F189" i="20"/>
  <c r="K189" i="20" s="1"/>
  <c r="F471" i="23"/>
  <c r="K471" i="23" s="1"/>
  <c r="F154" i="27"/>
  <c r="K154" i="27" s="1"/>
  <c r="E167" i="22"/>
  <c r="F136" i="24"/>
  <c r="K136" i="24" s="1"/>
  <c r="E562" i="21"/>
  <c r="F201" i="23"/>
  <c r="K201" i="23" s="1"/>
  <c r="F394" i="25"/>
  <c r="K394" i="25" s="1"/>
  <c r="E63" i="17"/>
  <c r="F109" i="27"/>
  <c r="K109" i="27" s="1"/>
  <c r="E199" i="19"/>
  <c r="E477" i="24"/>
  <c r="E496" i="20"/>
  <c r="E432" i="25"/>
  <c r="E468" i="19"/>
  <c r="E90" i="23"/>
  <c r="F573" i="20"/>
  <c r="K573" i="20" s="1"/>
  <c r="E445" i="24"/>
  <c r="F385" i="18"/>
  <c r="K385" i="18" s="1"/>
  <c r="F150" i="25"/>
  <c r="K150" i="25" s="1"/>
  <c r="F364" i="18"/>
  <c r="K364" i="18" s="1"/>
  <c r="F161" i="24"/>
  <c r="K161" i="24" s="1"/>
  <c r="E191" i="22"/>
  <c r="E483" i="17"/>
  <c r="E75" i="19"/>
  <c r="F319" i="23"/>
  <c r="K319" i="23" s="1"/>
  <c r="F115" i="20"/>
  <c r="K115" i="20" s="1"/>
  <c r="F378" i="26"/>
  <c r="K378" i="26" s="1"/>
  <c r="F412" i="19"/>
  <c r="K412" i="19" s="1"/>
  <c r="F225" i="25"/>
  <c r="K225" i="25" s="1"/>
  <c r="F219" i="18"/>
  <c r="K219" i="18" s="1"/>
  <c r="F336" i="18"/>
  <c r="K336" i="18" s="1"/>
  <c r="F281" i="24"/>
  <c r="K281" i="24" s="1"/>
  <c r="F102" i="18"/>
  <c r="K102" i="18" s="1"/>
  <c r="E514" i="17"/>
  <c r="F237" i="21"/>
  <c r="K237" i="21" s="1"/>
  <c r="F408" i="25"/>
  <c r="K408" i="25" s="1"/>
  <c r="F71" i="27"/>
  <c r="K71" i="27" s="1"/>
  <c r="F304" i="18"/>
  <c r="K304" i="18" s="1"/>
  <c r="F139" i="18"/>
  <c r="K139" i="18" s="1"/>
  <c r="F210" i="19"/>
  <c r="K210" i="19" s="1"/>
  <c r="E567" i="26"/>
  <c r="F372" i="24"/>
  <c r="K372" i="24" s="1"/>
  <c r="E126" i="25"/>
  <c r="E195" i="17"/>
  <c r="E237" i="26"/>
  <c r="E162" i="26"/>
  <c r="F305" i="26"/>
  <c r="K305" i="26" s="1"/>
  <c r="F400" i="22"/>
  <c r="K400" i="22" s="1"/>
  <c r="E342" i="17"/>
  <c r="E157" i="26"/>
  <c r="F102" i="26"/>
  <c r="K102" i="26" s="1"/>
  <c r="E373" i="19"/>
  <c r="E541" i="20"/>
  <c r="E281" i="26"/>
  <c r="E363" i="19"/>
  <c r="E264" i="24"/>
  <c r="E219" i="27"/>
  <c r="E198" i="18"/>
  <c r="E84" i="26"/>
  <c r="F493" i="22"/>
  <c r="K493" i="22" s="1"/>
  <c r="E442" i="19"/>
  <c r="F381" i="18"/>
  <c r="K381" i="18" s="1"/>
  <c r="F444" i="26"/>
  <c r="K444" i="26" s="1"/>
  <c r="E136" i="25"/>
  <c r="F346" i="20"/>
  <c r="K346" i="20" s="1"/>
  <c r="F292" i="17"/>
  <c r="K292" i="17" s="1"/>
  <c r="E132" i="21"/>
  <c r="E66" i="23"/>
  <c r="F69" i="17"/>
  <c r="K69" i="17" s="1"/>
  <c r="F75" i="19"/>
  <c r="K75" i="19" s="1"/>
  <c r="F311" i="20"/>
  <c r="K311" i="20" s="1"/>
  <c r="F54" i="26"/>
  <c r="K54" i="26" s="1"/>
  <c r="F467" i="26"/>
  <c r="K467" i="26" s="1"/>
  <c r="F537" i="21"/>
  <c r="K537" i="21" s="1"/>
  <c r="F90" i="19"/>
  <c r="K90" i="19" s="1"/>
  <c r="F491" i="24"/>
  <c r="K491" i="24" s="1"/>
  <c r="F159" i="21"/>
  <c r="K159" i="21" s="1"/>
  <c r="E357" i="26"/>
  <c r="F444" i="19"/>
  <c r="K444" i="19" s="1"/>
  <c r="F474" i="21"/>
  <c r="K474" i="21" s="1"/>
  <c r="F184" i="20"/>
  <c r="K184" i="20" s="1"/>
  <c r="F525" i="18"/>
  <c r="K525" i="18" s="1"/>
  <c r="F105" i="26"/>
  <c r="K105" i="26" s="1"/>
  <c r="F347" i="24"/>
  <c r="K347" i="24" s="1"/>
  <c r="F425" i="22"/>
  <c r="K425" i="22" s="1"/>
  <c r="F562" i="27"/>
  <c r="K562" i="27" s="1"/>
  <c r="E153" i="22"/>
  <c r="F449" i="26"/>
  <c r="K449" i="26" s="1"/>
  <c r="E570" i="22"/>
  <c r="F250" i="21"/>
  <c r="K250" i="21" s="1"/>
  <c r="F455" i="24"/>
  <c r="K455" i="24" s="1"/>
  <c r="F245" i="26"/>
  <c r="K245" i="26" s="1"/>
  <c r="E400" i="22"/>
  <c r="F474" i="27"/>
  <c r="K474" i="27" s="1"/>
  <c r="E520" i="19"/>
  <c r="E580" i="21"/>
  <c r="E345" i="26"/>
  <c r="E427" i="19"/>
  <c r="E382" i="24"/>
  <c r="E317" i="27"/>
  <c r="E315" i="18"/>
  <c r="F528" i="22"/>
  <c r="K528" i="22" s="1"/>
  <c r="F330" i="27"/>
  <c r="K330" i="27" s="1"/>
  <c r="F469" i="20"/>
  <c r="K469" i="20" s="1"/>
  <c r="F137" i="23"/>
  <c r="K137" i="23" s="1"/>
  <c r="E259" i="27"/>
  <c r="F180" i="19"/>
  <c r="K180" i="19" s="1"/>
  <c r="F514" i="21"/>
  <c r="K514" i="21" s="1"/>
  <c r="F72" i="20"/>
  <c r="K72" i="20" s="1"/>
  <c r="F575" i="20"/>
  <c r="K575" i="20" s="1"/>
  <c r="F238" i="23"/>
  <c r="K238" i="23" s="1"/>
  <c r="F395" i="24"/>
  <c r="K395" i="24" s="1"/>
  <c r="F402" i="17"/>
  <c r="K402" i="17" s="1"/>
  <c r="F406" i="22"/>
  <c r="K406" i="22" s="1"/>
  <c r="F223" i="18"/>
  <c r="K223" i="18" s="1"/>
  <c r="F78" i="19"/>
  <c r="K78" i="19" s="1"/>
  <c r="F431" i="22"/>
  <c r="K431" i="22" s="1"/>
  <c r="F371" i="21"/>
  <c r="K371" i="21" s="1"/>
  <c r="F226" i="27"/>
  <c r="K226" i="27" s="1"/>
  <c r="F237" i="20"/>
  <c r="K237" i="20" s="1"/>
  <c r="F339" i="26"/>
  <c r="K339" i="26" s="1"/>
  <c r="F366" i="22"/>
  <c r="K366" i="22" s="1"/>
  <c r="E441" i="22"/>
  <c r="F294" i="17"/>
  <c r="K294" i="17" s="1"/>
  <c r="F257" i="19"/>
  <c r="K257" i="19" s="1"/>
  <c r="E53" i="18"/>
  <c r="F497" i="20"/>
  <c r="K497" i="20" s="1"/>
  <c r="F439" i="24"/>
  <c r="K439" i="24" s="1"/>
  <c r="F439" i="22"/>
  <c r="K439" i="22" s="1"/>
  <c r="F69" i="25"/>
  <c r="K69" i="25" s="1"/>
  <c r="E291" i="19"/>
  <c r="F125" i="26"/>
  <c r="K125" i="26" s="1"/>
  <c r="E301" i="24"/>
  <c r="F58" i="21"/>
  <c r="K58" i="21" s="1"/>
  <c r="F220" i="22"/>
  <c r="K220" i="22" s="1"/>
  <c r="F120" i="25"/>
  <c r="K120" i="25" s="1"/>
  <c r="E460" i="18"/>
  <c r="F317" i="26"/>
  <c r="K317" i="26" s="1"/>
  <c r="E381" i="18"/>
  <c r="E162" i="19"/>
  <c r="E526" i="24"/>
  <c r="E394" i="20"/>
  <c r="E211" i="20"/>
  <c r="E100" i="24"/>
  <c r="E478" i="1"/>
  <c r="F413" i="21"/>
  <c r="K413" i="21" s="1"/>
  <c r="F473" i="23"/>
  <c r="K473" i="23" s="1"/>
  <c r="F107" i="18"/>
  <c r="K107" i="18" s="1"/>
  <c r="F198" i="24"/>
  <c r="K198" i="24" s="1"/>
  <c r="E432" i="18"/>
  <c r="F522" i="19"/>
  <c r="K522" i="19" s="1"/>
  <c r="F525" i="22"/>
  <c r="K525" i="22" s="1"/>
  <c r="F402" i="21"/>
  <c r="K402" i="21" s="1"/>
  <c r="F453" i="19"/>
  <c r="K453" i="19" s="1"/>
  <c r="F395" i="20"/>
  <c r="K395" i="20" s="1"/>
  <c r="F349" i="21"/>
  <c r="K349" i="21" s="1"/>
  <c r="F234" i="24"/>
  <c r="K234" i="24" s="1"/>
  <c r="F315" i="23"/>
  <c r="K315" i="23" s="1"/>
  <c r="F382" i="20"/>
  <c r="K382" i="20" s="1"/>
  <c r="F575" i="27"/>
  <c r="K575" i="27" s="1"/>
  <c r="F165" i="25"/>
  <c r="K165" i="25" s="1"/>
  <c r="E493" i="17"/>
  <c r="E549" i="19"/>
  <c r="F517" i="19"/>
  <c r="K517" i="19" s="1"/>
  <c r="F508" i="24"/>
  <c r="K508" i="24" s="1"/>
  <c r="F283" i="22"/>
  <c r="K283" i="22" s="1"/>
  <c r="E130" i="20"/>
  <c r="E341" i="27"/>
  <c r="F87" i="26"/>
  <c r="K87" i="26" s="1"/>
  <c r="E357" i="27"/>
  <c r="F376" i="24"/>
  <c r="K376" i="24" s="1"/>
  <c r="F223" i="24"/>
  <c r="K223" i="24" s="1"/>
  <c r="E213" i="25"/>
  <c r="F568" i="24"/>
  <c r="K568" i="24" s="1"/>
  <c r="E498" i="17"/>
  <c r="E269" i="20"/>
  <c r="E191" i="26"/>
  <c r="E190" i="19"/>
  <c r="E83" i="25"/>
  <c r="F77" i="24"/>
  <c r="K77" i="24" s="1"/>
  <c r="E136" i="21"/>
  <c r="E430" i="24"/>
  <c r="F360" i="18"/>
  <c r="K360" i="18" s="1"/>
  <c r="F472" i="24"/>
  <c r="K472" i="24" s="1"/>
  <c r="F481" i="21"/>
  <c r="K481" i="21" s="1"/>
  <c r="F519" i="18"/>
  <c r="K519" i="18" s="1"/>
  <c r="E558" i="24"/>
  <c r="F235" i="20"/>
  <c r="K235" i="20" s="1"/>
  <c r="E85" i="18"/>
  <c r="E534" i="25"/>
  <c r="F118" i="19"/>
  <c r="K118" i="19" s="1"/>
  <c r="F449" i="19"/>
  <c r="K449" i="19" s="1"/>
  <c r="F546" i="24"/>
  <c r="K546" i="24" s="1"/>
  <c r="F153" i="22"/>
  <c r="K153" i="22" s="1"/>
  <c r="E527" i="18"/>
  <c r="F508" i="18"/>
  <c r="K508" i="18" s="1"/>
  <c r="F124" i="26"/>
  <c r="K124" i="26" s="1"/>
  <c r="F556" i="25"/>
  <c r="K556" i="25" s="1"/>
  <c r="E431" i="26"/>
  <c r="F343" i="19"/>
  <c r="K343" i="19" s="1"/>
  <c r="F171" i="20"/>
  <c r="K171" i="20" s="1"/>
  <c r="E580" i="1"/>
  <c r="F347" i="20"/>
  <c r="K347" i="20" s="1"/>
  <c r="F235" i="21"/>
  <c r="K235" i="21" s="1"/>
  <c r="F103" i="21"/>
  <c r="K103" i="21" s="1"/>
  <c r="F514" i="26"/>
  <c r="K514" i="26" s="1"/>
  <c r="E292" i="17"/>
  <c r="E565" i="17"/>
  <c r="F483" i="26"/>
  <c r="K483" i="26" s="1"/>
  <c r="E304" i="18"/>
  <c r="F561" i="25"/>
  <c r="K561" i="25" s="1"/>
  <c r="E370" i="24"/>
  <c r="F465" i="23"/>
  <c r="K465" i="23" s="1"/>
  <c r="E556" i="17"/>
  <c r="F125" i="24"/>
  <c r="K125" i="24" s="1"/>
  <c r="E493" i="19"/>
  <c r="E135" i="22"/>
  <c r="E330" i="24"/>
  <c r="F113" i="1"/>
  <c r="K113" i="1" s="1"/>
  <c r="E478" i="19"/>
  <c r="E275" i="25"/>
  <c r="E351" i="1"/>
  <c r="E429" i="24"/>
  <c r="E243" i="26"/>
  <c r="F503" i="25"/>
  <c r="K503" i="25" s="1"/>
  <c r="F183" i="24"/>
  <c r="K183" i="24" s="1"/>
  <c r="F427" i="17"/>
  <c r="K427" i="17" s="1"/>
  <c r="F365" i="21"/>
  <c r="K365" i="21" s="1"/>
  <c r="F441" i="27"/>
  <c r="K441" i="27" s="1"/>
  <c r="F223" i="17"/>
  <c r="K223" i="17" s="1"/>
  <c r="F570" i="17"/>
  <c r="K570" i="17" s="1"/>
  <c r="F529" i="18"/>
  <c r="K529" i="18" s="1"/>
  <c r="F393" i="17"/>
  <c r="K393" i="17" s="1"/>
  <c r="E525" i="17"/>
  <c r="F109" i="24"/>
  <c r="K109" i="24" s="1"/>
  <c r="F493" i="19"/>
  <c r="K493" i="19" s="1"/>
  <c r="F77" i="19"/>
  <c r="K77" i="19" s="1"/>
  <c r="F408" i="18"/>
  <c r="K408" i="18" s="1"/>
  <c r="F112" i="22"/>
  <c r="K112" i="22" s="1"/>
  <c r="F373" i="22"/>
  <c r="K373" i="22" s="1"/>
  <c r="F363" i="17"/>
  <c r="K363" i="17" s="1"/>
  <c r="F405" i="21"/>
  <c r="K405" i="21" s="1"/>
  <c r="F223" i="21"/>
  <c r="K223" i="21" s="1"/>
  <c r="E336" i="19"/>
  <c r="F95" i="19"/>
  <c r="K95" i="19" s="1"/>
  <c r="F538" i="17"/>
  <c r="K538" i="17" s="1"/>
  <c r="E461" i="17"/>
  <c r="E180" i="22"/>
  <c r="F456" i="27"/>
  <c r="K456" i="27" s="1"/>
  <c r="F286" i="26"/>
  <c r="K286" i="26" s="1"/>
  <c r="E76" i="19"/>
  <c r="F431" i="24"/>
  <c r="K431" i="24" s="1"/>
  <c r="E574" i="18"/>
  <c r="F361" i="26"/>
  <c r="K361" i="26" s="1"/>
  <c r="F365" i="25"/>
  <c r="K365" i="25" s="1"/>
  <c r="F173" i="27"/>
  <c r="K173" i="27" s="1"/>
  <c r="E112" i="17"/>
  <c r="E177" i="27"/>
  <c r="F472" i="27"/>
  <c r="K472" i="27" s="1"/>
  <c r="E442" i="18"/>
  <c r="E195" i="26"/>
  <c r="E65" i="27"/>
  <c r="E300" i="22"/>
  <c r="E444" i="24"/>
  <c r="F513" i="1"/>
  <c r="K513" i="1" s="1"/>
  <c r="F185" i="23"/>
  <c r="K185" i="23" s="1"/>
  <c r="E273" i="19"/>
  <c r="F179" i="17"/>
  <c r="K179" i="17" s="1"/>
  <c r="F151" i="23"/>
  <c r="K151" i="23" s="1"/>
  <c r="F131" i="22"/>
  <c r="K131" i="22" s="1"/>
  <c r="F303" i="20"/>
  <c r="K303" i="20" s="1"/>
  <c r="F147" i="20"/>
  <c r="K147" i="20" s="1"/>
  <c r="F469" i="26"/>
  <c r="K469" i="26" s="1"/>
  <c r="F238" i="18"/>
  <c r="K238" i="18" s="1"/>
  <c r="F389" i="20"/>
  <c r="K389" i="20" s="1"/>
  <c r="E256" i="17"/>
  <c r="E66" i="18"/>
  <c r="E516" i="23"/>
  <c r="F403" i="20"/>
  <c r="K403" i="20" s="1"/>
  <c r="F431" i="26"/>
  <c r="K431" i="26" s="1"/>
  <c r="F229" i="22"/>
  <c r="K229" i="22" s="1"/>
  <c r="E53" i="19"/>
  <c r="F73" i="17"/>
  <c r="K73" i="17" s="1"/>
  <c r="F71" i="17"/>
  <c r="K71" i="17" s="1"/>
  <c r="E192" i="22"/>
  <c r="F160" i="23"/>
  <c r="K160" i="23" s="1"/>
  <c r="E384" i="18"/>
  <c r="F315" i="27"/>
  <c r="K315" i="27" s="1"/>
  <c r="E509" i="22"/>
  <c r="F217" i="27"/>
  <c r="K217" i="27" s="1"/>
  <c r="E427" i="20"/>
  <c r="F237" i="27"/>
  <c r="K237" i="27" s="1"/>
  <c r="F137" i="21"/>
  <c r="K137" i="21" s="1"/>
  <c r="F197" i="22"/>
  <c r="K197" i="22" s="1"/>
  <c r="F126" i="27"/>
  <c r="K126" i="27" s="1"/>
  <c r="E185" i="27"/>
  <c r="E243" i="22"/>
  <c r="E70" i="25"/>
  <c r="E378" i="26"/>
  <c r="E107" i="19"/>
  <c r="E511" i="22"/>
  <c r="E87" i="27"/>
  <c r="E139" i="17"/>
  <c r="E84" i="25"/>
  <c r="F462" i="24"/>
  <c r="K462" i="24" s="1"/>
  <c r="F389" i="25"/>
  <c r="K389" i="25" s="1"/>
  <c r="F496" i="20"/>
  <c r="K496" i="20" s="1"/>
  <c r="E496" i="22"/>
  <c r="F111" i="26"/>
  <c r="K111" i="26" s="1"/>
  <c r="F333" i="18"/>
  <c r="K333" i="18" s="1"/>
  <c r="F567" i="19"/>
  <c r="K567" i="19" s="1"/>
  <c r="E154" i="1"/>
  <c r="F487" i="26"/>
  <c r="K487" i="26" s="1"/>
  <c r="F252" i="25"/>
  <c r="K252" i="25" s="1"/>
  <c r="F377" i="18"/>
  <c r="K377" i="18" s="1"/>
  <c r="F87" i="23"/>
  <c r="K87" i="23" s="1"/>
  <c r="F495" i="20"/>
  <c r="K495" i="20" s="1"/>
  <c r="F569" i="20"/>
  <c r="K569" i="20" s="1"/>
  <c r="F525" i="27"/>
  <c r="K525" i="27" s="1"/>
  <c r="F349" i="23"/>
  <c r="K349" i="23" s="1"/>
  <c r="F76" i="17"/>
  <c r="K76" i="17" s="1"/>
  <c r="F336" i="20"/>
  <c r="K336" i="20" s="1"/>
  <c r="F247" i="24"/>
  <c r="K247" i="24" s="1"/>
  <c r="E409" i="20"/>
  <c r="F154" i="20"/>
  <c r="K154" i="20" s="1"/>
  <c r="E457" i="18"/>
  <c r="F199" i="17"/>
  <c r="K199" i="17" s="1"/>
  <c r="F537" i="23"/>
  <c r="K537" i="23" s="1"/>
  <c r="F112" i="23"/>
  <c r="K112" i="23" s="1"/>
  <c r="E309" i="19"/>
  <c r="F429" i="27"/>
  <c r="K429" i="27" s="1"/>
  <c r="E334" i="20"/>
  <c r="F515" i="27"/>
  <c r="K515" i="27" s="1"/>
  <c r="E550" i="20"/>
  <c r="F539" i="26"/>
  <c r="K539" i="26" s="1"/>
  <c r="F378" i="23"/>
  <c r="K378" i="23" s="1"/>
  <c r="E328" i="18"/>
  <c r="F537" i="25"/>
  <c r="K537" i="25" s="1"/>
  <c r="E483" i="20"/>
  <c r="E307" i="17"/>
  <c r="E424" i="25"/>
  <c r="E233" i="25"/>
  <c r="E550" i="26"/>
  <c r="E223" i="19"/>
  <c r="E156" i="21"/>
  <c r="F287" i="23"/>
  <c r="K287" i="23" s="1"/>
  <c r="F79" i="25"/>
  <c r="K79" i="25" s="1"/>
  <c r="E139" i="27"/>
  <c r="F435" i="23"/>
  <c r="K435" i="23" s="1"/>
  <c r="F247" i="22"/>
  <c r="K247" i="22" s="1"/>
  <c r="F136" i="17"/>
  <c r="K136" i="17" s="1"/>
  <c r="F349" i="25"/>
  <c r="K349" i="25" s="1"/>
  <c r="F400" i="26"/>
  <c r="K400" i="26" s="1"/>
  <c r="E535" i="18"/>
  <c r="F255" i="18"/>
  <c r="K255" i="18" s="1"/>
  <c r="F442" i="21"/>
  <c r="K442" i="21" s="1"/>
  <c r="F484" i="1"/>
  <c r="K484" i="1" s="1"/>
  <c r="F437" i="22"/>
  <c r="K437" i="22" s="1"/>
  <c r="F247" i="21"/>
  <c r="K247" i="21" s="1"/>
  <c r="F113" i="21"/>
  <c r="K113" i="21" s="1"/>
  <c r="F52" i="23"/>
  <c r="K52" i="23" s="1"/>
  <c r="F517" i="20"/>
  <c r="K517" i="20" s="1"/>
  <c r="F295" i="20"/>
  <c r="K295" i="20" s="1"/>
  <c r="F78" i="20"/>
  <c r="K78" i="20" s="1"/>
  <c r="F423" i="25"/>
  <c r="K423" i="25" s="1"/>
  <c r="F477" i="23"/>
  <c r="K477" i="23" s="1"/>
  <c r="F433" i="26"/>
  <c r="K433" i="26" s="1"/>
  <c r="F533" i="20"/>
  <c r="K533" i="20" s="1"/>
  <c r="F204" i="25"/>
  <c r="K204" i="25" s="1"/>
  <c r="F541" i="23"/>
  <c r="K541" i="23" s="1"/>
  <c r="E156" i="18"/>
  <c r="F222" i="19"/>
  <c r="K222" i="19" s="1"/>
  <c r="F288" i="20"/>
  <c r="K288" i="20" s="1"/>
  <c r="F288" i="24"/>
  <c r="K288" i="24" s="1"/>
  <c r="F220" i="27"/>
  <c r="K220" i="27" s="1"/>
  <c r="F475" i="23"/>
  <c r="K475" i="23" s="1"/>
  <c r="E161" i="20"/>
  <c r="F227" i="22"/>
  <c r="K227" i="22" s="1"/>
  <c r="E543" i="19"/>
  <c r="F222" i="22"/>
  <c r="K222" i="22" s="1"/>
  <c r="F532" i="21"/>
  <c r="K532" i="21" s="1"/>
  <c r="F105" i="24"/>
  <c r="K105" i="24" s="1"/>
  <c r="E511" i="20"/>
  <c r="F233" i="23"/>
  <c r="K233" i="23" s="1"/>
  <c r="E157" i="18"/>
  <c r="E391" i="19"/>
  <c r="E258" i="24"/>
  <c r="E552" i="27"/>
  <c r="E138" i="18"/>
  <c r="E220" i="25"/>
  <c r="E426" i="20"/>
  <c r="E441" i="25"/>
  <c r="F358" i="22"/>
  <c r="K358" i="22" s="1"/>
  <c r="E214" i="20"/>
  <c r="F393" i="21"/>
  <c r="K393" i="21" s="1"/>
  <c r="F357" i="23"/>
  <c r="K357" i="23" s="1"/>
  <c r="E556" i="1"/>
  <c r="F339" i="19"/>
  <c r="K339" i="19" s="1"/>
  <c r="F312" i="17"/>
  <c r="K312" i="17" s="1"/>
  <c r="F181" i="20"/>
  <c r="K181" i="20" s="1"/>
  <c r="E87" i="18"/>
  <c r="F541" i="21"/>
  <c r="K541" i="21" s="1"/>
  <c r="F552" i="19"/>
  <c r="K552" i="19" s="1"/>
  <c r="F411" i="17"/>
  <c r="K411" i="17" s="1"/>
  <c r="F508" i="17"/>
  <c r="K508" i="17" s="1"/>
  <c r="F255" i="22"/>
  <c r="K255" i="22" s="1"/>
  <c r="E435" i="23"/>
  <c r="F286" i="22"/>
  <c r="K286" i="22" s="1"/>
  <c r="F371" i="17"/>
  <c r="K371" i="17" s="1"/>
  <c r="E160" i="21"/>
  <c r="F90" i="21"/>
  <c r="K90" i="21" s="1"/>
  <c r="F169" i="25"/>
  <c r="K169" i="25" s="1"/>
  <c r="E403" i="19"/>
  <c r="F304" i="17"/>
  <c r="K304" i="17" s="1"/>
  <c r="E95" i="18"/>
  <c r="F442" i="17"/>
  <c r="K442" i="17" s="1"/>
  <c r="F568" i="22"/>
  <c r="K568" i="22" s="1"/>
  <c r="F460" i="21"/>
  <c r="K460" i="21" s="1"/>
  <c r="E456" i="17"/>
  <c r="E549" i="26"/>
  <c r="E95" i="17"/>
  <c r="E491" i="26"/>
  <c r="F96" i="24"/>
  <c r="K96" i="24" s="1"/>
  <c r="F336" i="26"/>
  <c r="K336" i="26" s="1"/>
  <c r="F509" i="27"/>
  <c r="K509" i="27" s="1"/>
  <c r="E250" i="26"/>
  <c r="F533" i="26"/>
  <c r="K533" i="26" s="1"/>
  <c r="E455" i="19"/>
  <c r="E376" i="24"/>
  <c r="E275" i="27"/>
  <c r="E238" i="18"/>
  <c r="E315" i="25"/>
  <c r="F159" i="22"/>
  <c r="K159" i="22" s="1"/>
  <c r="E467" i="19"/>
  <c r="E413" i="17"/>
  <c r="F298" i="24"/>
  <c r="K298" i="24" s="1"/>
  <c r="F466" i="27"/>
  <c r="K466" i="27" s="1"/>
  <c r="F497" i="17"/>
  <c r="K497" i="17" s="1"/>
  <c r="E528" i="21"/>
  <c r="E394" i="21"/>
  <c r="E71" i="19"/>
  <c r="F534" i="23"/>
  <c r="K534" i="23" s="1"/>
  <c r="F246" i="19"/>
  <c r="K246" i="19" s="1"/>
  <c r="E361" i="27"/>
  <c r="F504" i="18"/>
  <c r="K504" i="18" s="1"/>
  <c r="F88" i="19"/>
  <c r="K88" i="19" s="1"/>
  <c r="F364" i="26"/>
  <c r="K364" i="26" s="1"/>
  <c r="F215" i="24"/>
  <c r="K215" i="24" s="1"/>
  <c r="E285" i="20"/>
  <c r="F274" i="19"/>
  <c r="K274" i="19" s="1"/>
  <c r="F557" i="21"/>
  <c r="K557" i="21" s="1"/>
  <c r="F307" i="22"/>
  <c r="K307" i="22" s="1"/>
  <c r="F447" i="25"/>
  <c r="K447" i="25" s="1"/>
  <c r="F483" i="21"/>
  <c r="K483" i="21" s="1"/>
  <c r="E67" i="18"/>
  <c r="F381" i="19"/>
  <c r="K381" i="19" s="1"/>
  <c r="F573" i="24"/>
  <c r="K573" i="24" s="1"/>
  <c r="F502" i="26"/>
  <c r="K502" i="26" s="1"/>
  <c r="F121" i="26"/>
  <c r="K121" i="26" s="1"/>
  <c r="E547" i="17"/>
  <c r="E271" i="27"/>
  <c r="F372" i="23"/>
  <c r="K372" i="23" s="1"/>
  <c r="E582" i="24"/>
  <c r="F249" i="26"/>
  <c r="K249" i="26" s="1"/>
  <c r="E387" i="22"/>
  <c r="E261" i="27"/>
  <c r="E141" i="18"/>
  <c r="E438" i="20"/>
  <c r="E562" i="25"/>
  <c r="E540" i="20"/>
  <c r="E425" i="22"/>
  <c r="E150" i="19"/>
  <c r="E183" i="25"/>
  <c r="F436" i="26"/>
  <c r="K436" i="26" s="1"/>
  <c r="F335" i="26"/>
  <c r="K335" i="26" s="1"/>
  <c r="E76" i="21"/>
  <c r="F229" i="27"/>
  <c r="K229" i="27" s="1"/>
  <c r="E114" i="23"/>
  <c r="F546" i="18"/>
  <c r="K546" i="18" s="1"/>
  <c r="F77" i="17"/>
  <c r="K77" i="17" s="1"/>
  <c r="F388" i="24"/>
  <c r="K388" i="24" s="1"/>
  <c r="F101" i="18"/>
  <c r="K101" i="18" s="1"/>
  <c r="F282" i="19"/>
  <c r="K282" i="19" s="1"/>
  <c r="F238" i="17"/>
  <c r="K238" i="17" s="1"/>
  <c r="F208" i="23"/>
  <c r="K208" i="23" s="1"/>
  <c r="F81" i="25"/>
  <c r="K81" i="25" s="1"/>
  <c r="E321" i="20"/>
  <c r="F502" i="18"/>
  <c r="K502" i="18" s="1"/>
  <c r="F237" i="22"/>
  <c r="K237" i="22" s="1"/>
  <c r="F111" i="22"/>
  <c r="K111" i="22" s="1"/>
  <c r="F91" i="24"/>
  <c r="K91" i="24" s="1"/>
  <c r="F556" i="1"/>
  <c r="K556" i="1" s="1"/>
  <c r="F533" i="18"/>
  <c r="K533" i="18" s="1"/>
  <c r="F568" i="17"/>
  <c r="K568" i="17" s="1"/>
  <c r="F277" i="17"/>
  <c r="K277" i="17" s="1"/>
  <c r="F213" i="21"/>
  <c r="K213" i="21" s="1"/>
  <c r="F178" i="21"/>
  <c r="K178" i="21" s="1"/>
  <c r="F353" i="24"/>
  <c r="K353" i="24" s="1"/>
  <c r="E508" i="23"/>
  <c r="E83" i="17"/>
  <c r="F310" i="23"/>
  <c r="K310" i="23" s="1"/>
  <c r="E492" i="18"/>
  <c r="E317" i="24"/>
  <c r="E211" i="22"/>
  <c r="F557" i="27"/>
  <c r="K557" i="27" s="1"/>
  <c r="E325" i="19"/>
  <c r="F345" i="24"/>
  <c r="K345" i="24" s="1"/>
  <c r="E309" i="17"/>
  <c r="E258" i="19"/>
  <c r="E95" i="25"/>
  <c r="E490" i="20"/>
  <c r="E263" i="26"/>
  <c r="E119" i="24"/>
  <c r="F273" i="21"/>
  <c r="K273" i="21" s="1"/>
  <c r="F521" i="24"/>
  <c r="K521" i="24" s="1"/>
  <c r="F510" i="18"/>
  <c r="K510" i="18" s="1"/>
  <c r="F547" i="25"/>
  <c r="K547" i="25" s="1"/>
  <c r="F341" i="20"/>
  <c r="K341" i="20" s="1"/>
  <c r="F563" i="17"/>
  <c r="K563" i="17" s="1"/>
  <c r="F396" i="18"/>
  <c r="K396" i="18" s="1"/>
  <c r="F496" i="17"/>
  <c r="K496" i="17" s="1"/>
  <c r="F114" i="17"/>
  <c r="K114" i="17" s="1"/>
  <c r="F353" i="22"/>
  <c r="K353" i="22" s="1"/>
  <c r="E323" i="24"/>
  <c r="E322" i="25"/>
  <c r="F342" i="19"/>
  <c r="K342" i="19" s="1"/>
  <c r="F232" i="21"/>
  <c r="K232" i="21" s="1"/>
  <c r="F210" i="21"/>
  <c r="K210" i="21" s="1"/>
  <c r="F185" i="25"/>
  <c r="K185" i="25" s="1"/>
  <c r="E415" i="27"/>
  <c r="F359" i="21"/>
  <c r="K359" i="21" s="1"/>
  <c r="F58" i="19"/>
  <c r="K58" i="19" s="1"/>
  <c r="F263" i="19"/>
  <c r="K263" i="19" s="1"/>
  <c r="F106" i="20"/>
  <c r="K106" i="20" s="1"/>
  <c r="F403" i="26"/>
  <c r="K403" i="26" s="1"/>
  <c r="F83" i="23"/>
  <c r="K83" i="23" s="1"/>
  <c r="E325" i="27"/>
  <c r="F477" i="27"/>
  <c r="K477" i="27" s="1"/>
  <c r="E257" i="25"/>
  <c r="F567" i="27"/>
  <c r="K567" i="27" s="1"/>
  <c r="E378" i="18"/>
  <c r="E579" i="25"/>
  <c r="F514" i="22"/>
  <c r="K514" i="22" s="1"/>
  <c r="F455" i="26"/>
  <c r="K455" i="26" s="1"/>
  <c r="E525" i="24"/>
  <c r="F91" i="26"/>
  <c r="K91" i="26" s="1"/>
  <c r="E197" i="20"/>
  <c r="E547" i="19"/>
  <c r="E287" i="25"/>
  <c r="E143" i="1"/>
  <c r="E333" i="22"/>
  <c r="E371" i="18"/>
  <c r="E447" i="22"/>
  <c r="E285" i="27"/>
  <c r="F325" i="17"/>
  <c r="K325" i="17" s="1"/>
  <c r="F340" i="24"/>
  <c r="K340" i="24" s="1"/>
  <c r="F341" i="19"/>
  <c r="K341" i="19" s="1"/>
  <c r="F102" i="25"/>
  <c r="K102" i="25" s="1"/>
  <c r="E232" i="1"/>
  <c r="F435" i="20"/>
  <c r="K435" i="20" s="1"/>
  <c r="E118" i="18"/>
  <c r="F395" i="17"/>
  <c r="K395" i="17" s="1"/>
  <c r="E306" i="18"/>
  <c r="F453" i="18"/>
  <c r="K453" i="18" s="1"/>
  <c r="E130" i="26"/>
  <c r="F90" i="20"/>
  <c r="K90" i="20" s="1"/>
  <c r="F402" i="18"/>
  <c r="K402" i="18" s="1"/>
  <c r="F246" i="20"/>
  <c r="K246" i="20" s="1"/>
  <c r="F459" i="25"/>
  <c r="K459" i="25" s="1"/>
  <c r="E102" i="18"/>
  <c r="E133" i="24"/>
  <c r="F249" i="23"/>
  <c r="K249" i="23" s="1"/>
  <c r="F549" i="26"/>
  <c r="K549" i="26" s="1"/>
  <c r="F126" i="20"/>
  <c r="K126" i="20" s="1"/>
  <c r="F255" i="17"/>
  <c r="K255" i="17" s="1"/>
  <c r="E564" i="17"/>
  <c r="F573" i="19"/>
  <c r="K573" i="19" s="1"/>
  <c r="F538" i="21"/>
  <c r="K538" i="21" s="1"/>
  <c r="F463" i="27"/>
  <c r="K463" i="27" s="1"/>
  <c r="E288" i="17"/>
  <c r="F426" i="26"/>
  <c r="K426" i="26" s="1"/>
  <c r="E82" i="19"/>
  <c r="F136" i="26"/>
  <c r="K136" i="26" s="1"/>
  <c r="E298" i="19"/>
  <c r="F336" i="25"/>
  <c r="K336" i="25" s="1"/>
  <c r="F175" i="21"/>
  <c r="K175" i="21" s="1"/>
  <c r="F497" i="22"/>
  <c r="K497" i="22" s="1"/>
  <c r="E347" i="20"/>
  <c r="F420" i="24"/>
  <c r="K420" i="24" s="1"/>
  <c r="E385" i="18"/>
  <c r="E558" i="22"/>
  <c r="E472" i="24"/>
  <c r="E433" i="1"/>
  <c r="E580" i="19"/>
  <c r="E382" i="25"/>
  <c r="F107" i="21"/>
  <c r="K107" i="21" s="1"/>
  <c r="F430" i="23"/>
  <c r="K430" i="23" s="1"/>
  <c r="F557" i="1"/>
  <c r="K557" i="1" s="1"/>
  <c r="F97" i="21"/>
  <c r="K97" i="21" s="1"/>
  <c r="F249" i="27"/>
  <c r="K249" i="27" s="1"/>
  <c r="F276" i="17"/>
  <c r="K276" i="17" s="1"/>
  <c r="F357" i="18"/>
  <c r="K357" i="18" s="1"/>
  <c r="F144" i="18"/>
  <c r="K144" i="18" s="1"/>
  <c r="F513" i="17"/>
  <c r="K513" i="17" s="1"/>
  <c r="F210" i="25"/>
  <c r="K210" i="25" s="1"/>
  <c r="F144" i="19"/>
  <c r="K144" i="19" s="1"/>
  <c r="E393" i="27"/>
  <c r="F65" i="17"/>
  <c r="K65" i="17" s="1"/>
  <c r="F93" i="21"/>
  <c r="K93" i="21" s="1"/>
  <c r="F319" i="22"/>
  <c r="K319" i="22" s="1"/>
  <c r="F462" i="25"/>
  <c r="K462" i="25" s="1"/>
  <c r="F247" i="18"/>
  <c r="K247" i="18" s="1"/>
  <c r="F370" i="22"/>
  <c r="K370" i="22" s="1"/>
  <c r="F169" i="21"/>
  <c r="K169" i="21" s="1"/>
  <c r="E447" i="20"/>
  <c r="E499" i="18"/>
  <c r="F269" i="17"/>
  <c r="K269" i="17" s="1"/>
  <c r="F297" i="19"/>
  <c r="K297" i="19" s="1"/>
  <c r="F131" i="21"/>
  <c r="K131" i="21" s="1"/>
  <c r="F241" i="23"/>
  <c r="K241" i="23" s="1"/>
  <c r="F459" i="22"/>
  <c r="K459" i="22" s="1"/>
  <c r="E255" i="17"/>
  <c r="E127" i="26"/>
  <c r="F329" i="27"/>
  <c r="K329" i="27" s="1"/>
  <c r="E185" i="25"/>
  <c r="F154" i="22"/>
  <c r="K154" i="22" s="1"/>
  <c r="F131" i="23"/>
  <c r="K131" i="23" s="1"/>
  <c r="F538" i="24"/>
  <c r="K538" i="24" s="1"/>
  <c r="E333" i="18"/>
  <c r="F457" i="26"/>
  <c r="K457" i="26" s="1"/>
  <c r="E135" i="19"/>
  <c r="E505" i="22"/>
  <c r="E556" i="27"/>
  <c r="E65" i="17"/>
  <c r="E521" i="25"/>
  <c r="E431" i="20"/>
  <c r="E279" i="26"/>
  <c r="E443" i="25"/>
  <c r="F214" i="22"/>
  <c r="K214" i="22" s="1"/>
  <c r="F541" i="20"/>
  <c r="K541" i="20" s="1"/>
  <c r="F133" i="23"/>
  <c r="K133" i="23" s="1"/>
  <c r="E95" i="20"/>
  <c r="E112" i="18"/>
  <c r="F265" i="19"/>
  <c r="K265" i="19" s="1"/>
  <c r="F555" i="17"/>
  <c r="K555" i="17" s="1"/>
  <c r="F239" i="18"/>
  <c r="K239" i="18" s="1"/>
  <c r="F480" i="26"/>
  <c r="K480" i="26" s="1"/>
  <c r="F133" i="24"/>
  <c r="K133" i="24" s="1"/>
  <c r="F330" i="17"/>
  <c r="K330" i="17" s="1"/>
  <c r="F568" i="25"/>
  <c r="K568" i="25" s="1"/>
  <c r="F183" i="19"/>
  <c r="K183" i="19" s="1"/>
  <c r="F327" i="19"/>
  <c r="K327" i="19" s="1"/>
  <c r="F275" i="24"/>
  <c r="K275" i="24" s="1"/>
  <c r="F563" i="25"/>
  <c r="K563" i="25" s="1"/>
  <c r="F84" i="19"/>
  <c r="K84" i="19" s="1"/>
  <c r="F329" i="22"/>
  <c r="K329" i="22" s="1"/>
  <c r="E357" i="20"/>
  <c r="E287" i="18"/>
  <c r="F576" i="17"/>
  <c r="K576" i="17" s="1"/>
  <c r="F347" i="19"/>
  <c r="K347" i="19" s="1"/>
  <c r="F301" i="21"/>
  <c r="K301" i="21" s="1"/>
  <c r="E430" i="26"/>
  <c r="E319" i="1"/>
  <c r="E262" i="18"/>
  <c r="E397" i="25"/>
  <c r="E348" i="18"/>
  <c r="F497" i="21"/>
  <c r="K497" i="21" s="1"/>
  <c r="F123" i="21"/>
  <c r="K123" i="21" s="1"/>
  <c r="F361" i="25"/>
  <c r="K361" i="25" s="1"/>
  <c r="E511" i="17"/>
  <c r="F393" i="27"/>
  <c r="K393" i="27" s="1"/>
  <c r="E504" i="20"/>
  <c r="E477" i="21"/>
  <c r="E493" i="26"/>
  <c r="E171" i="19"/>
  <c r="E193" i="27"/>
  <c r="E299" i="17"/>
  <c r="F179" i="19"/>
  <c r="K179" i="19" s="1"/>
  <c r="F499" i="24"/>
  <c r="K499" i="24" s="1"/>
  <c r="F244" i="18"/>
  <c r="K244" i="18" s="1"/>
  <c r="F468" i="26"/>
  <c r="K468" i="26" s="1"/>
  <c r="F244" i="26"/>
  <c r="K244" i="26" s="1"/>
  <c r="E339" i="25"/>
  <c r="E534" i="23"/>
  <c r="E125" i="24"/>
  <c r="E369" i="21"/>
  <c r="E496" i="25"/>
  <c r="E305" i="22"/>
  <c r="E521" i="21"/>
  <c r="E210" i="24"/>
  <c r="E119" i="22"/>
  <c r="E424" i="23"/>
  <c r="E279" i="23"/>
  <c r="E318" i="23"/>
  <c r="E294" i="21"/>
  <c r="E143" i="21"/>
  <c r="E226" i="23"/>
  <c r="E499" i="27"/>
  <c r="E328" i="21"/>
  <c r="E198" i="17"/>
  <c r="F556" i="17"/>
  <c r="K556" i="17" s="1"/>
  <c r="E490" i="18"/>
  <c r="F58" i="22"/>
  <c r="K58" i="22" s="1"/>
  <c r="E73" i="17"/>
  <c r="E145" i="17"/>
  <c r="F390" i="20"/>
  <c r="K390" i="20" s="1"/>
  <c r="F562" i="18"/>
  <c r="K562" i="18" s="1"/>
  <c r="F115" i="26"/>
  <c r="K115" i="26" s="1"/>
  <c r="F489" i="21"/>
  <c r="K489" i="21" s="1"/>
  <c r="E501" i="22"/>
  <c r="E216" i="18"/>
  <c r="F267" i="23"/>
  <c r="K267" i="23" s="1"/>
  <c r="E215" i="17"/>
  <c r="F165" i="27"/>
  <c r="K165" i="27" s="1"/>
  <c r="F377" i="23"/>
  <c r="K377" i="23" s="1"/>
  <c r="F357" i="26"/>
  <c r="K357" i="26" s="1"/>
  <c r="E211" i="17"/>
  <c r="F253" i="26"/>
  <c r="K253" i="26" s="1"/>
  <c r="E499" i="22"/>
  <c r="E553" i="22"/>
  <c r="E142" i="19"/>
  <c r="E580" i="24"/>
  <c r="E294" i="26"/>
  <c r="F95" i="20"/>
  <c r="K95" i="20" s="1"/>
  <c r="F545" i="21"/>
  <c r="K545" i="21" s="1"/>
  <c r="F492" i="20"/>
  <c r="K492" i="20" s="1"/>
  <c r="F359" i="23"/>
  <c r="K359" i="23" s="1"/>
  <c r="F475" i="20"/>
  <c r="K475" i="20" s="1"/>
  <c r="F461" i="23"/>
  <c r="K461" i="23" s="1"/>
  <c r="F225" i="19"/>
  <c r="K225" i="19" s="1"/>
  <c r="F451" i="20"/>
  <c r="K451" i="20" s="1"/>
  <c r="F424" i="25"/>
  <c r="K424" i="25" s="1"/>
  <c r="F190" i="23"/>
  <c r="K190" i="23" s="1"/>
  <c r="F274" i="24"/>
  <c r="K274" i="24" s="1"/>
  <c r="E297" i="19"/>
  <c r="F168" i="25"/>
  <c r="K168" i="25" s="1"/>
  <c r="E202" i="19"/>
  <c r="F258" i="25"/>
  <c r="K258" i="25" s="1"/>
  <c r="F251" i="24"/>
  <c r="K251" i="24" s="1"/>
  <c r="F325" i="26"/>
  <c r="K325" i="26" s="1"/>
  <c r="E504" i="18"/>
  <c r="F179" i="27"/>
  <c r="K179" i="27" s="1"/>
  <c r="E439" i="17"/>
  <c r="E407" i="18"/>
  <c r="E467" i="25"/>
  <c r="E370" i="20"/>
  <c r="E486" i="25"/>
  <c r="E299" i="20"/>
  <c r="E69" i="24"/>
  <c r="E137" i="27"/>
  <c r="F419" i="20"/>
  <c r="K419" i="20" s="1"/>
  <c r="F520" i="26"/>
  <c r="K520" i="26" s="1"/>
  <c r="F121" i="18"/>
  <c r="K121" i="18" s="1"/>
  <c r="F528" i="23"/>
  <c r="K528" i="23" s="1"/>
  <c r="F277" i="19"/>
  <c r="K277" i="19" s="1"/>
  <c r="F166" i="18"/>
  <c r="K166" i="18" s="1"/>
  <c r="F466" i="17"/>
  <c r="K466" i="17" s="1"/>
  <c r="F240" i="23"/>
  <c r="K240" i="23" s="1"/>
  <c r="E507" i="21"/>
  <c r="F582" i="21"/>
  <c r="K582" i="21" s="1"/>
  <c r="F562" i="23"/>
  <c r="K562" i="23" s="1"/>
  <c r="F546" i="1"/>
  <c r="K546" i="1" s="1"/>
  <c r="F408" i="17"/>
  <c r="K408" i="17" s="1"/>
  <c r="F125" i="17"/>
  <c r="K125" i="17" s="1"/>
  <c r="F556" i="22"/>
  <c r="K556" i="22" s="1"/>
  <c r="F365" i="23"/>
  <c r="K365" i="23" s="1"/>
  <c r="F322" i="25"/>
  <c r="K322" i="25" s="1"/>
  <c r="F107" i="27"/>
  <c r="K107" i="27" s="1"/>
  <c r="E417" i="22"/>
  <c r="F323" i="24"/>
  <c r="K323" i="24" s="1"/>
  <c r="E257" i="18"/>
  <c r="E191" i="1"/>
  <c r="F247" i="25"/>
  <c r="K247" i="25" s="1"/>
  <c r="F196" i="27"/>
  <c r="K196" i="27" s="1"/>
  <c r="E106" i="26"/>
  <c r="E226" i="19"/>
  <c r="F324" i="27"/>
  <c r="K324" i="27" s="1"/>
  <c r="E106" i="20"/>
  <c r="E159" i="22"/>
  <c r="E377" i="26"/>
  <c r="E459" i="19"/>
  <c r="E454" i="24"/>
  <c r="E349" i="27"/>
  <c r="E525" i="18"/>
  <c r="E335" i="25"/>
  <c r="F417" i="17"/>
  <c r="K417" i="17" s="1"/>
  <c r="F195" i="24"/>
  <c r="K195" i="24" s="1"/>
  <c r="F558" i="26"/>
  <c r="K558" i="26" s="1"/>
  <c r="F121" i="21"/>
  <c r="K121" i="21" s="1"/>
  <c r="F534" i="21"/>
  <c r="K534" i="21" s="1"/>
  <c r="F275" i="19"/>
  <c r="K275" i="19" s="1"/>
  <c r="F341" i="17"/>
  <c r="K341" i="17" s="1"/>
  <c r="F438" i="24"/>
  <c r="K438" i="24" s="1"/>
  <c r="E484" i="22"/>
  <c r="E429" i="27"/>
  <c r="F190" i="27"/>
  <c r="K190" i="27" s="1"/>
  <c r="E459" i="21"/>
  <c r="F198" i="27"/>
  <c r="K198" i="27" s="1"/>
  <c r="E372" i="22"/>
  <c r="F63" i="23"/>
  <c r="K63" i="23" s="1"/>
  <c r="F484" i="23"/>
  <c r="K484" i="23" s="1"/>
  <c r="F534" i="27"/>
  <c r="K534" i="27" s="1"/>
  <c r="E546" i="22"/>
  <c r="F465" i="25"/>
  <c r="K465" i="25" s="1"/>
  <c r="E168" i="18"/>
  <c r="E580" i="18"/>
  <c r="E303" i="26"/>
  <c r="E466" i="20"/>
  <c r="E563" i="20"/>
  <c r="E382" i="22"/>
  <c r="E523" i="26"/>
  <c r="F177" i="22"/>
  <c r="K177" i="22" s="1"/>
  <c r="F227" i="20"/>
  <c r="K227" i="20" s="1"/>
  <c r="E131" i="17"/>
  <c r="F245" i="21"/>
  <c r="K245" i="21" s="1"/>
  <c r="F522" i="22"/>
  <c r="K522" i="22" s="1"/>
  <c r="F175" i="23"/>
  <c r="K175" i="23" s="1"/>
  <c r="F352" i="24"/>
  <c r="K352" i="24" s="1"/>
  <c r="F341" i="27"/>
  <c r="K341" i="27" s="1"/>
  <c r="E360" i="17"/>
  <c r="F415" i="23"/>
  <c r="K415" i="23" s="1"/>
  <c r="E462" i="17"/>
  <c r="F288" i="21"/>
  <c r="K288" i="21" s="1"/>
  <c r="F217" i="24"/>
  <c r="K217" i="24" s="1"/>
  <c r="F534" i="22"/>
  <c r="K534" i="22" s="1"/>
  <c r="E309" i="20"/>
  <c r="F161" i="17"/>
  <c r="K161" i="17" s="1"/>
  <c r="F210" i="17"/>
  <c r="K210" i="17" s="1"/>
  <c r="F562" i="19"/>
  <c r="K562" i="19" s="1"/>
  <c r="F329" i="26"/>
  <c r="K329" i="26" s="1"/>
  <c r="F253" i="23"/>
  <c r="K253" i="23" s="1"/>
  <c r="F441" i="22"/>
  <c r="K441" i="22" s="1"/>
  <c r="E529" i="17"/>
  <c r="F521" i="22"/>
  <c r="K521" i="22" s="1"/>
  <c r="E95" i="23"/>
  <c r="F503" i="23"/>
  <c r="K503" i="23" s="1"/>
  <c r="E544" i="22"/>
  <c r="F455" i="25"/>
  <c r="K455" i="25" s="1"/>
  <c r="E538" i="18"/>
  <c r="F245" i="24"/>
  <c r="K245" i="24" s="1"/>
  <c r="E75" i="17"/>
  <c r="E423" i="20"/>
  <c r="E189" i="25"/>
  <c r="F561" i="1"/>
  <c r="K561" i="1" s="1"/>
  <c r="E215" i="20"/>
  <c r="E216" i="26"/>
  <c r="E250" i="24"/>
  <c r="E323" i="27"/>
  <c r="F291" i="26"/>
  <c r="K291" i="26" s="1"/>
  <c r="F99" i="19"/>
  <c r="K99" i="19" s="1"/>
  <c r="F345" i="26"/>
  <c r="K345" i="26" s="1"/>
  <c r="E393" i="21"/>
  <c r="F463" i="20"/>
  <c r="K463" i="20" s="1"/>
  <c r="F226" i="19"/>
  <c r="K226" i="19" s="1"/>
  <c r="F397" i="22"/>
  <c r="K397" i="22" s="1"/>
  <c r="F311" i="19"/>
  <c r="K311" i="19" s="1"/>
  <c r="F535" i="20"/>
  <c r="K535" i="20" s="1"/>
  <c r="F154" i="19"/>
  <c r="K154" i="19" s="1"/>
  <c r="F319" i="26"/>
  <c r="K319" i="26" s="1"/>
  <c r="F289" i="24"/>
  <c r="K289" i="24" s="1"/>
  <c r="F216" i="25"/>
  <c r="K216" i="25" s="1"/>
  <c r="E84" i="27"/>
  <c r="E479" i="25"/>
  <c r="E243" i="19"/>
  <c r="F532" i="25"/>
  <c r="K532" i="25" s="1"/>
  <c r="F535" i="27"/>
  <c r="K535" i="27" s="1"/>
  <c r="E520" i="24"/>
  <c r="F257" i="26"/>
  <c r="K257" i="26" s="1"/>
  <c r="E329" i="19"/>
  <c r="E354" i="22"/>
  <c r="E465" i="26"/>
  <c r="E219" i="19"/>
  <c r="E119" i="23"/>
  <c r="E167" i="27"/>
  <c r="E283" i="17"/>
  <c r="E119" i="26"/>
  <c r="E76" i="18"/>
  <c r="F336" i="23"/>
  <c r="K336" i="23" s="1"/>
  <c r="F66" i="18"/>
  <c r="K66" i="18" s="1"/>
  <c r="F229" i="24"/>
  <c r="K229" i="24" s="1"/>
  <c r="F221" i="21"/>
  <c r="K221" i="21" s="1"/>
  <c r="F174" i="20"/>
  <c r="K174" i="20" s="1"/>
  <c r="F375" i="18"/>
  <c r="K375" i="18" s="1"/>
  <c r="F474" i="18"/>
  <c r="K474" i="18" s="1"/>
  <c r="F209" i="20"/>
  <c r="K209" i="20" s="1"/>
  <c r="F382" i="21"/>
  <c r="K382" i="21" s="1"/>
  <c r="F336" i="22"/>
  <c r="K336" i="22" s="1"/>
  <c r="E568" i="26"/>
  <c r="E528" i="17"/>
  <c r="E330" i="1"/>
  <c r="F546" i="20"/>
  <c r="K546" i="20" s="1"/>
  <c r="F67" i="17"/>
  <c r="K67" i="17" s="1"/>
  <c r="F101" i="20"/>
  <c r="K101" i="20" s="1"/>
  <c r="E219" i="22"/>
  <c r="F144" i="25"/>
  <c r="K144" i="25" s="1"/>
  <c r="E481" i="24"/>
  <c r="F145" i="27"/>
  <c r="K145" i="27" s="1"/>
  <c r="E441" i="20"/>
  <c r="F462" i="23"/>
  <c r="K462" i="23" s="1"/>
  <c r="F288" i="25"/>
  <c r="K288" i="25" s="1"/>
  <c r="F468" i="27"/>
  <c r="K468" i="27" s="1"/>
  <c r="E270" i="25"/>
  <c r="F145" i="26"/>
  <c r="K145" i="26" s="1"/>
  <c r="E469" i="21"/>
  <c r="E393" i="24"/>
  <c r="E330" i="26"/>
  <c r="E69" i="19"/>
  <c r="E459" i="22"/>
  <c r="E267" i="17"/>
  <c r="E285" i="25"/>
  <c r="E481" i="1"/>
  <c r="F532" i="17"/>
  <c r="K532" i="17" s="1"/>
  <c r="F125" i="18"/>
  <c r="K125" i="18" s="1"/>
  <c r="F412" i="18"/>
  <c r="K412" i="18" s="1"/>
  <c r="E580" i="23"/>
  <c r="F340" i="19"/>
  <c r="K340" i="19" s="1"/>
  <c r="F550" i="18"/>
  <c r="K550" i="18" s="1"/>
  <c r="F448" i="21"/>
  <c r="K448" i="21" s="1"/>
  <c r="F564" i="23"/>
  <c r="K564" i="23" s="1"/>
  <c r="E370" i="26"/>
  <c r="E543" i="27"/>
  <c r="E107" i="25"/>
  <c r="F351" i="27"/>
  <c r="K351" i="27" s="1"/>
  <c r="E364" i="26"/>
  <c r="F223" i="22"/>
  <c r="K223" i="22" s="1"/>
  <c r="F363" i="23"/>
  <c r="K363" i="23" s="1"/>
  <c r="F413" i="24"/>
  <c r="K413" i="24" s="1"/>
  <c r="E570" i="18"/>
  <c r="F256" i="25"/>
  <c r="K256" i="25" s="1"/>
  <c r="E151" i="18"/>
  <c r="E564" i="20"/>
  <c r="E561" i="25"/>
  <c r="E433" i="20"/>
  <c r="E328" i="27"/>
  <c r="E271" i="19"/>
  <c r="E497" i="24"/>
  <c r="E225" i="27"/>
  <c r="E499" i="21"/>
  <c r="F460" i="17"/>
  <c r="K460" i="17" s="1"/>
  <c r="F247" i="19"/>
  <c r="K247" i="19" s="1"/>
  <c r="F279" i="24"/>
  <c r="K279" i="24" s="1"/>
  <c r="F211" i="23"/>
  <c r="K211" i="23" s="1"/>
  <c r="F191" i="26"/>
  <c r="K191" i="26" s="1"/>
  <c r="F381" i="26"/>
  <c r="K381" i="26" s="1"/>
  <c r="E60" i="26"/>
  <c r="E487" i="22"/>
  <c r="E124" i="25"/>
  <c r="E467" i="17"/>
  <c r="E541" i="27"/>
  <c r="E67" i="24"/>
  <c r="E327" i="19"/>
  <c r="F179" i="25"/>
  <c r="K179" i="25" s="1"/>
  <c r="E396" i="26"/>
  <c r="F373" i="27"/>
  <c r="K373" i="27" s="1"/>
  <c r="F235" i="27"/>
  <c r="K235" i="27" s="1"/>
  <c r="F511" i="22"/>
  <c r="K511" i="22" s="1"/>
  <c r="E574" i="21"/>
  <c r="F399" i="26"/>
  <c r="K399" i="26" s="1"/>
  <c r="F550" i="25"/>
  <c r="K550" i="25" s="1"/>
  <c r="E540" i="25"/>
  <c r="F369" i="23"/>
  <c r="K369" i="23" s="1"/>
  <c r="F564" i="19"/>
  <c r="K564" i="19" s="1"/>
  <c r="F171" i="18"/>
  <c r="K171" i="18" s="1"/>
  <c r="F462" i="18"/>
  <c r="K462" i="18" s="1"/>
  <c r="E481" i="17"/>
  <c r="E155" i="17"/>
  <c r="F174" i="24"/>
  <c r="K174" i="24" s="1"/>
  <c r="F395" i="23"/>
  <c r="K395" i="23" s="1"/>
  <c r="F373" i="19"/>
  <c r="K373" i="19" s="1"/>
  <c r="F66" i="26"/>
  <c r="K66" i="26" s="1"/>
  <c r="F339" i="21"/>
  <c r="K339" i="21" s="1"/>
  <c r="F125" i="21"/>
  <c r="K125" i="21" s="1"/>
  <c r="F552" i="18"/>
  <c r="K552" i="18" s="1"/>
  <c r="F232" i="18"/>
  <c r="K232" i="18" s="1"/>
  <c r="E499" i="23"/>
  <c r="F408" i="21"/>
  <c r="K408" i="21" s="1"/>
  <c r="F496" i="22"/>
  <c r="K496" i="22" s="1"/>
  <c r="E507" i="25"/>
  <c r="E214" i="24"/>
  <c r="E575" i="17"/>
  <c r="E436" i="21"/>
  <c r="E177" i="23"/>
  <c r="E378" i="17"/>
  <c r="E70" i="21"/>
  <c r="E441" i="27"/>
  <c r="E384" i="21"/>
  <c r="E444" i="26"/>
  <c r="E60" i="20"/>
  <c r="E257" i="21"/>
  <c r="E71" i="22"/>
  <c r="E408" i="21"/>
  <c r="E397" i="27"/>
  <c r="E532" i="25"/>
  <c r="E142" i="17"/>
  <c r="E58" i="17"/>
  <c r="E400" i="23"/>
  <c r="F227" i="17"/>
  <c r="K227" i="17" s="1"/>
  <c r="F215" i="17"/>
  <c r="K215" i="17" s="1"/>
  <c r="E184" i="26"/>
  <c r="E127" i="23"/>
  <c r="E522" i="22"/>
  <c r="F354" i="18"/>
  <c r="K354" i="18" s="1"/>
  <c r="F477" i="17"/>
  <c r="K477" i="17" s="1"/>
  <c r="F283" i="17"/>
  <c r="K283" i="17" s="1"/>
  <c r="F279" i="21"/>
  <c r="K279" i="21" s="1"/>
  <c r="F289" i="26"/>
  <c r="K289" i="26" s="1"/>
  <c r="E280" i="26"/>
  <c r="E437" i="27"/>
  <c r="E299" i="25"/>
  <c r="E106" i="19"/>
  <c r="F66" i="25"/>
  <c r="K66" i="25" s="1"/>
  <c r="F562" i="22"/>
  <c r="K562" i="22" s="1"/>
  <c r="F478" i="23"/>
  <c r="K478" i="23" s="1"/>
  <c r="E217" i="19"/>
  <c r="E207" i="20"/>
  <c r="E275" i="22"/>
  <c r="E394" i="24"/>
  <c r="E271" i="1"/>
  <c r="E384" i="22"/>
  <c r="E77" i="26"/>
  <c r="E255" i="19"/>
  <c r="E318" i="24"/>
  <c r="E295" i="27"/>
  <c r="E364" i="17"/>
  <c r="E465" i="24"/>
  <c r="E211" i="23"/>
  <c r="F257" i="21"/>
  <c r="K257" i="21" s="1"/>
  <c r="F264" i="20"/>
  <c r="K264" i="20" s="1"/>
  <c r="F300" i="20"/>
  <c r="K300" i="20" s="1"/>
  <c r="F292" i="27"/>
  <c r="K292" i="27" s="1"/>
  <c r="F543" i="25"/>
  <c r="K543" i="25" s="1"/>
  <c r="F237" i="26"/>
  <c r="K237" i="26" s="1"/>
  <c r="E102" i="25"/>
  <c r="F371" i="27"/>
  <c r="K371" i="27" s="1"/>
  <c r="E454" i="20"/>
  <c r="E475" i="23"/>
  <c r="F196" i="23"/>
  <c r="K196" i="23" s="1"/>
  <c r="F269" i="27"/>
  <c r="K269" i="27" s="1"/>
  <c r="E449" i="25"/>
  <c r="F475" i="27"/>
  <c r="K475" i="27" s="1"/>
  <c r="E456" i="18"/>
  <c r="E556" i="21"/>
  <c r="E447" i="26"/>
  <c r="E547" i="20"/>
  <c r="E288" i="24"/>
  <c r="F73" i="1"/>
  <c r="K73" i="1" s="1"/>
  <c r="E414" i="19"/>
  <c r="E103" i="26"/>
  <c r="F306" i="18"/>
  <c r="K306" i="18" s="1"/>
  <c r="E120" i="21"/>
  <c r="F378" i="27"/>
  <c r="K378" i="27" s="1"/>
  <c r="F183" i="21"/>
  <c r="K183" i="21" s="1"/>
  <c r="F208" i="26"/>
  <c r="K208" i="26" s="1"/>
  <c r="F251" i="17"/>
  <c r="K251" i="17" s="1"/>
  <c r="E382" i="23"/>
  <c r="F172" i="22"/>
  <c r="K172" i="22" s="1"/>
  <c r="E570" i="19"/>
  <c r="F316" i="17"/>
  <c r="K316" i="17" s="1"/>
  <c r="F384" i="26"/>
  <c r="K384" i="26" s="1"/>
  <c r="F429" i="26"/>
  <c r="K429" i="26" s="1"/>
  <c r="E292" i="1"/>
  <c r="F178" i="17"/>
  <c r="K178" i="17" s="1"/>
  <c r="F475" i="18"/>
  <c r="K475" i="18" s="1"/>
  <c r="F503" i="20"/>
  <c r="K503" i="20" s="1"/>
  <c r="F515" i="21"/>
  <c r="K515" i="21" s="1"/>
  <c r="F82" i="24"/>
  <c r="K82" i="24" s="1"/>
  <c r="F413" i="26"/>
  <c r="K413" i="26" s="1"/>
  <c r="F520" i="25"/>
  <c r="K520" i="25" s="1"/>
  <c r="E461" i="19"/>
  <c r="F130" i="24"/>
  <c r="K130" i="24" s="1"/>
  <c r="E245" i="25"/>
  <c r="F78" i="23"/>
  <c r="K78" i="23" s="1"/>
  <c r="F424" i="21"/>
  <c r="K424" i="21" s="1"/>
  <c r="F293" i="24"/>
  <c r="K293" i="24" s="1"/>
  <c r="E501" i="19"/>
  <c r="F94" i="23"/>
  <c r="K94" i="23" s="1"/>
  <c r="E143" i="17"/>
  <c r="E317" i="20"/>
  <c r="E559" i="23"/>
  <c r="E238" i="19"/>
  <c r="E115" i="25"/>
  <c r="E171" i="22"/>
  <c r="E169" i="27"/>
  <c r="F235" i="23"/>
  <c r="K235" i="23" s="1"/>
  <c r="F489" i="20"/>
  <c r="K489" i="20" s="1"/>
  <c r="F259" i="27"/>
  <c r="K259" i="27" s="1"/>
  <c r="F544" i="18"/>
  <c r="K544" i="18" s="1"/>
  <c r="F490" i="20"/>
  <c r="K490" i="20" s="1"/>
  <c r="F61" i="17"/>
  <c r="K61" i="17" s="1"/>
  <c r="E455" i="26"/>
  <c r="F252" i="19"/>
  <c r="K252" i="19" s="1"/>
  <c r="F149" i="17"/>
  <c r="K149" i="17" s="1"/>
  <c r="F219" i="27"/>
  <c r="K219" i="27" s="1"/>
  <c r="F498" i="22"/>
  <c r="K498" i="22" s="1"/>
  <c r="F291" i="23"/>
  <c r="K291" i="23" s="1"/>
  <c r="E303" i="20"/>
  <c r="E540" i="23"/>
  <c r="E540" i="17"/>
  <c r="F561" i="22"/>
  <c r="K561" i="22" s="1"/>
  <c r="F119" i="21"/>
  <c r="K119" i="21" s="1"/>
  <c r="F257" i="25"/>
  <c r="K257" i="25" s="1"/>
  <c r="E453" i="22"/>
  <c r="F568" i="27"/>
  <c r="K568" i="27" s="1"/>
  <c r="E249" i="18"/>
  <c r="E348" i="24"/>
  <c r="E195" i="27"/>
  <c r="E197" i="22"/>
  <c r="E401" i="24"/>
  <c r="E377" i="1"/>
  <c r="E510" i="19"/>
  <c r="E231" i="25"/>
  <c r="F163" i="19"/>
  <c r="K163" i="19" s="1"/>
  <c r="F472" i="21"/>
  <c r="K472" i="21" s="1"/>
  <c r="F339" i="17"/>
  <c r="K339" i="17" s="1"/>
  <c r="F517" i="22"/>
  <c r="K517" i="22" s="1"/>
  <c r="F267" i="21"/>
  <c r="K267" i="21" s="1"/>
  <c r="F471" i="25"/>
  <c r="K471" i="25" s="1"/>
  <c r="F81" i="22"/>
  <c r="K81" i="22" s="1"/>
  <c r="F205" i="26"/>
  <c r="K205" i="26" s="1"/>
  <c r="F371" i="25"/>
  <c r="K371" i="25" s="1"/>
  <c r="F113" i="17"/>
  <c r="K113" i="17" s="1"/>
  <c r="F130" i="23"/>
  <c r="K130" i="23" s="1"/>
  <c r="E449" i="21"/>
  <c r="F163" i="23"/>
  <c r="K163" i="23" s="1"/>
  <c r="E527" i="26"/>
  <c r="F399" i="19"/>
  <c r="K399" i="19" s="1"/>
  <c r="F361" i="18"/>
  <c r="K361" i="18" s="1"/>
  <c r="F478" i="18"/>
  <c r="K478" i="18" s="1"/>
  <c r="F309" i="20"/>
  <c r="K309" i="20" s="1"/>
  <c r="F255" i="24"/>
  <c r="K255" i="24" s="1"/>
  <c r="E582" i="22"/>
  <c r="F96" i="27"/>
  <c r="K96" i="27" s="1"/>
  <c r="F174" i="26"/>
  <c r="K174" i="26" s="1"/>
  <c r="E529" i="24"/>
  <c r="E244" i="26"/>
  <c r="E371" i="22"/>
  <c r="E523" i="25"/>
  <c r="E160" i="26"/>
  <c r="E396" i="19"/>
  <c r="F129" i="1"/>
  <c r="K129" i="1" s="1"/>
  <c r="F161" i="27"/>
  <c r="K161" i="27" s="1"/>
  <c r="E391" i="22"/>
  <c r="E319" i="27"/>
  <c r="E403" i="17"/>
  <c r="E91" i="26"/>
  <c r="E485" i="20"/>
  <c r="E72" i="27"/>
  <c r="F205" i="17"/>
  <c r="K205" i="17" s="1"/>
  <c r="F307" i="27"/>
  <c r="K307" i="27" s="1"/>
  <c r="F172" i="20"/>
  <c r="K172" i="20" s="1"/>
  <c r="F369" i="17"/>
  <c r="K369" i="17" s="1"/>
  <c r="F414" i="17"/>
  <c r="K414" i="17" s="1"/>
  <c r="E133" i="19"/>
  <c r="F249" i="18"/>
  <c r="K249" i="18" s="1"/>
  <c r="E247" i="18"/>
  <c r="F442" i="22"/>
  <c r="K442" i="22" s="1"/>
  <c r="F457" i="27"/>
  <c r="K457" i="27" s="1"/>
  <c r="F414" i="26"/>
  <c r="K414" i="26" s="1"/>
  <c r="E312" i="20"/>
  <c r="F535" i="25"/>
  <c r="K535" i="25" s="1"/>
  <c r="E271" i="17"/>
  <c r="F232" i="24"/>
  <c r="K232" i="24" s="1"/>
  <c r="F391" i="22"/>
  <c r="K391" i="22" s="1"/>
  <c r="F574" i="24"/>
  <c r="K574" i="24" s="1"/>
  <c r="E268" i="18"/>
  <c r="E509" i="1"/>
  <c r="E429" i="18"/>
  <c r="E115" i="17"/>
  <c r="E515" i="25"/>
  <c r="E435" i="25"/>
  <c r="E341" i="25"/>
  <c r="E463" i="19"/>
  <c r="E353" i="24"/>
  <c r="E510" i="27"/>
  <c r="F563" i="20"/>
  <c r="K563" i="20" s="1"/>
  <c r="E100" i="18"/>
  <c r="F292" i="22"/>
  <c r="K292" i="22" s="1"/>
  <c r="F142" i="17"/>
  <c r="K142" i="17" s="1"/>
  <c r="F207" i="27"/>
  <c r="K207" i="27" s="1"/>
  <c r="F466" i="24"/>
  <c r="K466" i="24" s="1"/>
  <c r="F502" i="21"/>
  <c r="K502" i="21" s="1"/>
  <c r="E373" i="23"/>
  <c r="F352" i="17"/>
  <c r="K352" i="17" s="1"/>
  <c r="E421" i="24"/>
  <c r="F361" i="22"/>
  <c r="K361" i="22" s="1"/>
  <c r="F179" i="18"/>
  <c r="K179" i="18" s="1"/>
  <c r="F505" i="20"/>
  <c r="K505" i="20" s="1"/>
  <c r="F135" i="17"/>
  <c r="K135" i="17" s="1"/>
  <c r="F555" i="22"/>
  <c r="K555" i="22" s="1"/>
  <c r="E82" i="23"/>
  <c r="F358" i="24"/>
  <c r="K358" i="24" s="1"/>
  <c r="F432" i="26"/>
  <c r="K432" i="26" s="1"/>
  <c r="E378" i="24"/>
  <c r="F125" i="25"/>
  <c r="K125" i="25" s="1"/>
  <c r="E435" i="19"/>
  <c r="F543" i="26"/>
  <c r="K543" i="26" s="1"/>
  <c r="E435" i="26"/>
  <c r="E556" i="22"/>
  <c r="F231" i="25"/>
  <c r="K231" i="25" s="1"/>
  <c r="E359" i="19"/>
  <c r="E105" i="24"/>
  <c r="E496" i="27"/>
  <c r="E532" i="17"/>
  <c r="E172" i="25"/>
  <c r="E334" i="24"/>
  <c r="E186" i="26"/>
  <c r="E103" i="18"/>
  <c r="F245" i="20"/>
  <c r="K245" i="20" s="1"/>
  <c r="F138" i="25"/>
  <c r="K138" i="25" s="1"/>
  <c r="F226" i="25"/>
  <c r="K226" i="25" s="1"/>
  <c r="F279" i="19"/>
  <c r="K279" i="19" s="1"/>
  <c r="F549" i="21"/>
  <c r="K549" i="21" s="1"/>
  <c r="E537" i="23"/>
  <c r="E545" i="18"/>
  <c r="F406" i="23"/>
  <c r="K406" i="23" s="1"/>
  <c r="F537" i="24"/>
  <c r="K537" i="24" s="1"/>
  <c r="F323" i="26"/>
  <c r="K323" i="26" s="1"/>
  <c r="F59" i="22"/>
  <c r="K59" i="22" s="1"/>
  <c r="F181" i="27"/>
  <c r="K181" i="27" s="1"/>
  <c r="E319" i="26"/>
  <c r="F209" i="27"/>
  <c r="K209" i="27" s="1"/>
  <c r="E505" i="20"/>
  <c r="F131" i="26"/>
  <c r="K131" i="26" s="1"/>
  <c r="F575" i="22"/>
  <c r="K575" i="22" s="1"/>
  <c r="E360" i="19"/>
  <c r="E439" i="19"/>
  <c r="E340" i="24"/>
  <c r="E329" i="27"/>
  <c r="E441" i="18"/>
  <c r="E221" i="26"/>
  <c r="E210" i="20"/>
  <c r="E87" i="26"/>
  <c r="F484" i="19"/>
  <c r="K484" i="19" s="1"/>
  <c r="F102" i="24"/>
  <c r="K102" i="24" s="1"/>
  <c r="F467" i="21"/>
  <c r="K467" i="21" s="1"/>
  <c r="F264" i="22"/>
  <c r="K264" i="22" s="1"/>
  <c r="F193" i="19"/>
  <c r="K193" i="19" s="1"/>
  <c r="F271" i="20"/>
  <c r="K271" i="20" s="1"/>
  <c r="F418" i="18"/>
  <c r="K418" i="18" s="1"/>
  <c r="F348" i="20"/>
  <c r="K348" i="20" s="1"/>
  <c r="F186" i="21"/>
  <c r="K186" i="21" s="1"/>
  <c r="F160" i="19"/>
  <c r="K160" i="19" s="1"/>
  <c r="E541" i="1"/>
  <c r="E522" i="25"/>
  <c r="E316" i="20"/>
  <c r="E237" i="25"/>
  <c r="E480" i="24"/>
  <c r="E300" i="27"/>
  <c r="E423" i="22"/>
  <c r="E64" i="19"/>
  <c r="F77" i="26"/>
  <c r="K77" i="26" s="1"/>
  <c r="E203" i="25"/>
  <c r="F153" i="27"/>
  <c r="K153" i="27" s="1"/>
  <c r="F300" i="19"/>
  <c r="K300" i="19" s="1"/>
  <c r="E294" i="25"/>
  <c r="E208" i="26"/>
  <c r="E73" i="23"/>
  <c r="F66" i="24"/>
  <c r="K66" i="24" s="1"/>
  <c r="F466" i="23"/>
  <c r="K466" i="23" s="1"/>
  <c r="F493" i="23"/>
  <c r="K493" i="23" s="1"/>
  <c r="F323" i="22"/>
  <c r="K323" i="22" s="1"/>
  <c r="F169" i="19"/>
  <c r="K169" i="19" s="1"/>
  <c r="E549" i="17"/>
  <c r="F185" i="17"/>
  <c r="K185" i="17" s="1"/>
  <c r="E241" i="17"/>
  <c r="E336" i="18"/>
  <c r="F166" i="23"/>
  <c r="K166" i="23" s="1"/>
  <c r="F205" i="22"/>
  <c r="K205" i="22" s="1"/>
  <c r="E160" i="18"/>
  <c r="F257" i="23"/>
  <c r="K257" i="23" s="1"/>
  <c r="F281" i="20"/>
  <c r="K281" i="20" s="1"/>
  <c r="F154" i="18"/>
  <c r="K154" i="18" s="1"/>
  <c r="F364" i="19"/>
  <c r="K364" i="19" s="1"/>
  <c r="F467" i="22"/>
  <c r="K467" i="22" s="1"/>
  <c r="E137" i="17"/>
  <c r="F327" i="25"/>
  <c r="K327" i="25" s="1"/>
  <c r="F136" i="19"/>
  <c r="K136" i="19" s="1"/>
  <c r="F451" i="18"/>
  <c r="K451" i="18" s="1"/>
  <c r="F534" i="18"/>
  <c r="K534" i="18" s="1"/>
  <c r="E444" i="18"/>
  <c r="E336" i="21"/>
  <c r="E312" i="21"/>
  <c r="E173" i="23"/>
  <c r="E514" i="23"/>
  <c r="E64" i="22"/>
  <c r="E516" i="25"/>
  <c r="E543" i="21"/>
  <c r="E63" i="22"/>
  <c r="E163" i="23"/>
  <c r="E351" i="23"/>
  <c r="E556" i="24"/>
  <c r="E569" i="17"/>
  <c r="E202" i="17"/>
  <c r="E166" i="21"/>
  <c r="E574" i="17"/>
  <c r="E239" i="21"/>
  <c r="E154" i="17"/>
  <c r="E81" i="21"/>
  <c r="E324" i="23"/>
  <c r="E268" i="23"/>
  <c r="F197" i="23"/>
  <c r="K197" i="23" s="1"/>
  <c r="F456" i="24"/>
  <c r="K456" i="24" s="1"/>
  <c r="F108" i="19"/>
  <c r="K108" i="19" s="1"/>
  <c r="F441" i="20"/>
  <c r="K441" i="20" s="1"/>
  <c r="F581" i="17"/>
  <c r="K581" i="17" s="1"/>
  <c r="F119" i="20"/>
  <c r="K119" i="20" s="1"/>
  <c r="F305" i="24"/>
  <c r="K305" i="24" s="1"/>
  <c r="F91" i="22"/>
  <c r="K91" i="22" s="1"/>
  <c r="E179" i="18"/>
  <c r="E85" i="26"/>
  <c r="F430" i="27"/>
  <c r="K430" i="27" s="1"/>
  <c r="E358" i="20"/>
  <c r="F556" i="23"/>
  <c r="K556" i="23" s="1"/>
  <c r="F59" i="23"/>
  <c r="K59" i="23" s="1"/>
  <c r="E455" i="24"/>
  <c r="E142" i="18"/>
  <c r="E193" i="26"/>
  <c r="E157" i="19"/>
  <c r="E275" i="17"/>
  <c r="E454" i="26"/>
  <c r="E420" i="20"/>
  <c r="E384" i="25"/>
  <c r="E545" i="19"/>
  <c r="E571" i="21"/>
  <c r="E507" i="26"/>
  <c r="F412" i="22"/>
  <c r="K412" i="22" s="1"/>
  <c r="E568" i="17"/>
  <c r="F385" i="26"/>
  <c r="K385" i="26" s="1"/>
  <c r="F132" i="22"/>
  <c r="K132" i="22" s="1"/>
  <c r="F93" i="25"/>
  <c r="K93" i="25" s="1"/>
  <c r="F349" i="26"/>
  <c r="K349" i="26" s="1"/>
  <c r="F273" i="26"/>
  <c r="K273" i="26" s="1"/>
  <c r="F66" i="17"/>
  <c r="K66" i="17" s="1"/>
  <c r="F567" i="21"/>
  <c r="K567" i="21" s="1"/>
  <c r="F378" i="25"/>
  <c r="K378" i="25" s="1"/>
  <c r="F351" i="26"/>
  <c r="K351" i="26" s="1"/>
  <c r="E288" i="18"/>
  <c r="F570" i="24"/>
  <c r="K570" i="24" s="1"/>
  <c r="E340" i="19"/>
  <c r="F139" i="22"/>
  <c r="K139" i="22" s="1"/>
  <c r="F156" i="21"/>
  <c r="K156" i="21" s="1"/>
  <c r="F508" i="25"/>
  <c r="K508" i="25" s="1"/>
  <c r="E489" i="19"/>
  <c r="E439" i="26"/>
  <c r="E567" i="22"/>
  <c r="E209" i="20"/>
  <c r="E352" i="26"/>
  <c r="E313" i="24"/>
  <c r="E310" i="26"/>
  <c r="E273" i="25"/>
  <c r="E60" i="25"/>
  <c r="F557" i="26"/>
  <c r="K557" i="26" s="1"/>
  <c r="E355" i="21"/>
  <c r="E112" i="26"/>
  <c r="F382" i="19"/>
  <c r="K382" i="19" s="1"/>
  <c r="F105" i="21"/>
  <c r="K105" i="21" s="1"/>
  <c r="F267" i="18"/>
  <c r="K267" i="18" s="1"/>
  <c r="F436" i="17"/>
  <c r="K436" i="17" s="1"/>
  <c r="E136" i="18"/>
  <c r="E418" i="18"/>
  <c r="F237" i="18"/>
  <c r="K237" i="18" s="1"/>
  <c r="F351" i="18"/>
  <c r="K351" i="18" s="1"/>
  <c r="F96" i="20"/>
  <c r="K96" i="20" s="1"/>
  <c r="E186" i="22"/>
  <c r="F280" i="23"/>
  <c r="K280" i="23" s="1"/>
  <c r="F533" i="22"/>
  <c r="K533" i="22" s="1"/>
  <c r="F478" i="24"/>
  <c r="K478" i="24" s="1"/>
  <c r="E154" i="19"/>
  <c r="E57" i="18"/>
  <c r="F135" i="20"/>
  <c r="K135" i="20" s="1"/>
  <c r="E490" i="21"/>
  <c r="F527" i="18"/>
  <c r="K527" i="18" s="1"/>
  <c r="F364" i="23"/>
  <c r="K364" i="23" s="1"/>
  <c r="F139" i="21"/>
  <c r="K139" i="21" s="1"/>
  <c r="F581" i="27"/>
  <c r="K581" i="27" s="1"/>
  <c r="E149" i="26"/>
  <c r="F573" i="26"/>
  <c r="K573" i="26" s="1"/>
  <c r="E237" i="24"/>
  <c r="F567" i="24"/>
  <c r="K567" i="24" s="1"/>
  <c r="F499" i="25"/>
  <c r="K499" i="25" s="1"/>
  <c r="E357" i="18"/>
  <c r="E511" i="26"/>
  <c r="F493" i="27"/>
  <c r="K493" i="27" s="1"/>
  <c r="E186" i="20"/>
  <c r="E565" i="25"/>
  <c r="E521" i="1"/>
  <c r="E503" i="22"/>
  <c r="E199" i="26"/>
  <c r="E351" i="22"/>
  <c r="E101" i="27"/>
  <c r="F289" i="23"/>
  <c r="K289" i="23" s="1"/>
  <c r="F120" i="20"/>
  <c r="K120" i="20" s="1"/>
  <c r="F360" i="24"/>
  <c r="K360" i="24" s="1"/>
  <c r="F535" i="21"/>
  <c r="K535" i="21" s="1"/>
  <c r="F291" i="22"/>
  <c r="K291" i="22" s="1"/>
  <c r="F377" i="21"/>
  <c r="K377" i="21" s="1"/>
  <c r="F85" i="21"/>
  <c r="K85" i="21" s="1"/>
  <c r="F334" i="17"/>
  <c r="K334" i="17" s="1"/>
  <c r="F155" i="17"/>
  <c r="K155" i="17" s="1"/>
  <c r="F274" i="21"/>
  <c r="K274" i="21" s="1"/>
  <c r="F95" i="18"/>
  <c r="K95" i="18" s="1"/>
  <c r="F418" i="23"/>
  <c r="K418" i="23" s="1"/>
  <c r="F565" i="24"/>
  <c r="K565" i="24" s="1"/>
  <c r="E89" i="17"/>
  <c r="E58" i="24"/>
  <c r="F444" i="25"/>
  <c r="K444" i="25" s="1"/>
  <c r="F535" i="26"/>
  <c r="K535" i="26" s="1"/>
  <c r="E556" i="18"/>
  <c r="E126" i="18"/>
  <c r="E149" i="25"/>
  <c r="E226" i="25"/>
  <c r="E459" i="20"/>
  <c r="E408" i="25"/>
  <c r="E329" i="24"/>
  <c r="E318" i="26"/>
  <c r="F402" i="20"/>
  <c r="K402" i="20" s="1"/>
  <c r="E467" i="18"/>
  <c r="F539" i="18"/>
  <c r="K539" i="18" s="1"/>
  <c r="F100" i="26"/>
  <c r="K100" i="26" s="1"/>
  <c r="F427" i="18"/>
  <c r="K427" i="18" s="1"/>
  <c r="F490" i="19"/>
  <c r="K490" i="19" s="1"/>
  <c r="F213" i="27"/>
  <c r="K213" i="27" s="1"/>
  <c r="F286" i="21"/>
  <c r="K286" i="21" s="1"/>
  <c r="F225" i="18"/>
  <c r="K225" i="18" s="1"/>
  <c r="F162" i="17"/>
  <c r="K162" i="17" s="1"/>
  <c r="F347" i="18"/>
  <c r="K347" i="18" s="1"/>
  <c r="F147" i="24"/>
  <c r="K147" i="24" s="1"/>
  <c r="F358" i="18"/>
  <c r="K358" i="18" s="1"/>
  <c r="F202" i="27"/>
  <c r="K202" i="27" s="1"/>
  <c r="E118" i="23"/>
  <c r="F168" i="22"/>
  <c r="K168" i="22" s="1"/>
  <c r="F321" i="18"/>
  <c r="K321" i="18" s="1"/>
  <c r="F155" i="18"/>
  <c r="K155" i="18" s="1"/>
  <c r="F580" i="17"/>
  <c r="K580" i="17" s="1"/>
  <c r="F354" i="21"/>
  <c r="K354" i="21" s="1"/>
  <c r="F198" i="22"/>
  <c r="K198" i="22" s="1"/>
  <c r="F108" i="24"/>
  <c r="K108" i="24" s="1"/>
  <c r="F528" i="26"/>
  <c r="K528" i="26" s="1"/>
  <c r="E209" i="19"/>
  <c r="F143" i="23"/>
  <c r="K143" i="23" s="1"/>
  <c r="E514" i="25"/>
  <c r="F195" i="26"/>
  <c r="K195" i="26" s="1"/>
  <c r="F144" i="24"/>
  <c r="K144" i="24" s="1"/>
  <c r="F415" i="26"/>
  <c r="K415" i="26" s="1"/>
  <c r="E457" i="19"/>
  <c r="F383" i="25"/>
  <c r="K383" i="25" s="1"/>
  <c r="E551" i="20"/>
  <c r="E487" i="17"/>
  <c r="E205" i="26"/>
  <c r="E250" i="20"/>
  <c r="E389" i="25"/>
  <c r="E472" i="20"/>
  <c r="E358" i="22"/>
  <c r="E337" i="26"/>
  <c r="F303" i="22"/>
  <c r="K303" i="22" s="1"/>
  <c r="F223" i="23"/>
  <c r="K223" i="23" s="1"/>
  <c r="F64" i="21"/>
  <c r="K64" i="21" s="1"/>
  <c r="E161" i="17"/>
  <c r="F309" i="17"/>
  <c r="K309" i="17" s="1"/>
  <c r="F558" i="25"/>
  <c r="K558" i="25" s="1"/>
  <c r="F441" i="25"/>
  <c r="K441" i="25" s="1"/>
  <c r="F187" i="20"/>
  <c r="K187" i="20" s="1"/>
  <c r="E543" i="18"/>
  <c r="F442" i="24"/>
  <c r="K442" i="24" s="1"/>
  <c r="F370" i="23"/>
  <c r="K370" i="23" s="1"/>
  <c r="E256" i="24"/>
  <c r="F387" i="27"/>
  <c r="K387" i="27" s="1"/>
  <c r="E370" i="19"/>
  <c r="F359" i="26"/>
  <c r="K359" i="26" s="1"/>
  <c r="E516" i="19"/>
  <c r="F109" i="26"/>
  <c r="K109" i="26" s="1"/>
  <c r="F511" i="27"/>
  <c r="K511" i="27" s="1"/>
  <c r="F527" i="27"/>
  <c r="K527" i="27" s="1"/>
  <c r="E568" i="23"/>
  <c r="F199" i="27"/>
  <c r="K199" i="27" s="1"/>
  <c r="E328" i="19"/>
  <c r="E525" i="20"/>
  <c r="E91" i="27"/>
  <c r="E262" i="19"/>
  <c r="E131" i="25"/>
  <c r="E498" i="20"/>
  <c r="E551" i="25"/>
  <c r="F113" i="19"/>
  <c r="K113" i="19" s="1"/>
  <c r="E339" i="24"/>
  <c r="F345" i="20"/>
  <c r="K345" i="20" s="1"/>
  <c r="F83" i="20"/>
  <c r="K83" i="20" s="1"/>
  <c r="F547" i="24"/>
  <c r="K547" i="24" s="1"/>
  <c r="F303" i="21"/>
  <c r="K303" i="21" s="1"/>
  <c r="F214" i="20"/>
  <c r="K214" i="20" s="1"/>
  <c r="F495" i="22"/>
  <c r="K495" i="22" s="1"/>
  <c r="E177" i="20"/>
  <c r="F533" i="17"/>
  <c r="K533" i="17" s="1"/>
  <c r="F252" i="18"/>
  <c r="K252" i="18" s="1"/>
  <c r="F100" i="20"/>
  <c r="K100" i="20" s="1"/>
  <c r="F126" i="21"/>
  <c r="K126" i="21" s="1"/>
  <c r="E546" i="25"/>
  <c r="F72" i="26"/>
  <c r="K72" i="26" s="1"/>
  <c r="F391" i="24"/>
  <c r="K391" i="24" s="1"/>
  <c r="E318" i="18"/>
  <c r="F454" i="27"/>
  <c r="K454" i="27" s="1"/>
  <c r="E411" i="25"/>
  <c r="F186" i="25"/>
  <c r="K186" i="25" s="1"/>
  <c r="F213" i="25"/>
  <c r="K213" i="25" s="1"/>
  <c r="E456" i="20"/>
  <c r="E300" i="18"/>
  <c r="E114" i="19"/>
  <c r="E526" i="26"/>
  <c r="E346" i="20"/>
  <c r="E461" i="25"/>
  <c r="E445" i="22"/>
  <c r="E454" i="22"/>
  <c r="E401" i="26"/>
  <c r="F438" i="23"/>
  <c r="K438" i="23" s="1"/>
  <c r="E531" i="17"/>
  <c r="F457" i="21"/>
  <c r="K457" i="21" s="1"/>
  <c r="F57" i="18"/>
  <c r="K57" i="18" s="1"/>
  <c r="F582" i="19"/>
  <c r="K582" i="19" s="1"/>
  <c r="F346" i="21"/>
  <c r="K346" i="21" s="1"/>
  <c r="E227" i="23"/>
  <c r="F394" i="27"/>
  <c r="K394" i="27" s="1"/>
  <c r="F301" i="17"/>
  <c r="K301" i="17" s="1"/>
  <c r="F573" i="23"/>
  <c r="K573" i="23" s="1"/>
  <c r="F509" i="21"/>
  <c r="K509" i="21" s="1"/>
  <c r="E83" i="19"/>
  <c r="E294" i="17"/>
  <c r="E298" i="27"/>
  <c r="E426" i="17"/>
  <c r="E156" i="27"/>
  <c r="F484" i="24"/>
  <c r="K484" i="24" s="1"/>
  <c r="F394" i="24"/>
  <c r="K394" i="24" s="1"/>
  <c r="E180" i="26"/>
  <c r="E108" i="23"/>
  <c r="F105" i="27"/>
  <c r="K105" i="27" s="1"/>
  <c r="E250" i="18"/>
  <c r="E510" i="20"/>
  <c r="E291" i="26"/>
  <c r="E219" i="18"/>
  <c r="E298" i="24"/>
  <c r="E376" i="20"/>
  <c r="E513" i="24"/>
  <c r="E385" i="1"/>
  <c r="F551" i="19"/>
  <c r="K551" i="19" s="1"/>
  <c r="F277" i="21"/>
  <c r="K277" i="21" s="1"/>
  <c r="F274" i="26"/>
  <c r="K274" i="26" s="1"/>
  <c r="F280" i="20"/>
  <c r="K280" i="20" s="1"/>
  <c r="F496" i="25"/>
  <c r="K496" i="25" s="1"/>
  <c r="F509" i="22"/>
  <c r="K509" i="22" s="1"/>
  <c r="F65" i="22"/>
  <c r="K65" i="22" s="1"/>
  <c r="E159" i="27"/>
  <c r="E225" i="24"/>
  <c r="E292" i="18"/>
  <c r="E131" i="27"/>
  <c r="E165" i="22"/>
  <c r="E234" i="24"/>
  <c r="E499" i="20"/>
  <c r="E252" i="18"/>
  <c r="E222" i="1"/>
  <c r="E100" i="19"/>
  <c r="F75" i="25"/>
  <c r="K75" i="25" s="1"/>
  <c r="F180" i="24"/>
  <c r="K180" i="24" s="1"/>
  <c r="E525" i="22"/>
  <c r="F121" i="27"/>
  <c r="K121" i="27" s="1"/>
  <c r="E348" i="20"/>
  <c r="F175" i="27"/>
  <c r="K175" i="27" s="1"/>
  <c r="F246" i="22"/>
  <c r="K246" i="22" s="1"/>
  <c r="E243" i="24"/>
  <c r="F391" i="19"/>
  <c r="K391" i="19" s="1"/>
  <c r="E250" i="1"/>
  <c r="E575" i="20"/>
  <c r="F264" i="17"/>
  <c r="K264" i="17" s="1"/>
  <c r="E555" i="23"/>
  <c r="F405" i="25"/>
  <c r="K405" i="25" s="1"/>
  <c r="F501" i="23"/>
  <c r="K501" i="23" s="1"/>
  <c r="F323" i="18"/>
  <c r="K323" i="18" s="1"/>
  <c r="F166" i="19"/>
  <c r="K166" i="19" s="1"/>
  <c r="F214" i="25"/>
  <c r="K214" i="25" s="1"/>
  <c r="F282" i="23"/>
  <c r="K282" i="23" s="1"/>
  <c r="F73" i="19"/>
  <c r="K73" i="19" s="1"/>
  <c r="F289" i="18"/>
  <c r="K289" i="18" s="1"/>
  <c r="F407" i="25"/>
  <c r="K407" i="25" s="1"/>
  <c r="F159" i="23"/>
  <c r="K159" i="23" s="1"/>
  <c r="F540" i="20"/>
  <c r="K540" i="20" s="1"/>
  <c r="F124" i="25"/>
  <c r="K124" i="25" s="1"/>
  <c r="E276" i="1"/>
  <c r="F234" i="20"/>
  <c r="K234" i="20" s="1"/>
  <c r="F306" i="19"/>
  <c r="K306" i="19" s="1"/>
  <c r="E475" i="18"/>
  <c r="E485" i="27"/>
  <c r="E232" i="21"/>
  <c r="E220" i="17"/>
  <c r="E157" i="23"/>
  <c r="E233" i="23"/>
  <c r="E109" i="22"/>
  <c r="E333" i="21"/>
  <c r="E363" i="24"/>
  <c r="E205" i="23"/>
  <c r="E303" i="23"/>
  <c r="E403" i="23"/>
  <c r="E186" i="27"/>
  <c r="E97" i="22"/>
  <c r="E366" i="27"/>
  <c r="E421" i="17"/>
  <c r="E83" i="22"/>
  <c r="E269" i="21"/>
  <c r="E216" i="24"/>
  <c r="E413" i="27"/>
  <c r="F75" i="20"/>
  <c r="K75" i="20" s="1"/>
  <c r="E459" i="23"/>
  <c r="F406" i="26"/>
  <c r="K406" i="26" s="1"/>
  <c r="F136" i="25"/>
  <c r="K136" i="25" s="1"/>
  <c r="E251" i="18"/>
  <c r="F235" i="18"/>
  <c r="K235" i="18" s="1"/>
  <c r="F395" i="18"/>
  <c r="K395" i="18" s="1"/>
  <c r="F540" i="25"/>
  <c r="K540" i="25" s="1"/>
  <c r="F83" i="18"/>
  <c r="K83" i="18" s="1"/>
  <c r="F192" i="26"/>
  <c r="K192" i="26" s="1"/>
  <c r="E419" i="22"/>
  <c r="E544" i="18"/>
  <c r="E125" i="27"/>
  <c r="F227" i="26"/>
  <c r="K227" i="26" s="1"/>
  <c r="F579" i="22"/>
  <c r="K579" i="22" s="1"/>
  <c r="E569" i="23"/>
  <c r="F519" i="24"/>
  <c r="K519" i="24" s="1"/>
  <c r="E244" i="24"/>
  <c r="E372" i="24"/>
  <c r="E529" i="26"/>
  <c r="E545" i="20"/>
  <c r="E349" i="26"/>
  <c r="E355" i="20"/>
  <c r="E345" i="24"/>
  <c r="E286" i="1"/>
  <c r="F400" i="19"/>
  <c r="K400" i="19" s="1"/>
  <c r="F65" i="21"/>
  <c r="K65" i="21" s="1"/>
  <c r="F313" i="17"/>
  <c r="K313" i="17" s="1"/>
  <c r="E438" i="21"/>
  <c r="F427" i="23"/>
  <c r="K427" i="23" s="1"/>
  <c r="E576" i="17"/>
  <c r="F310" i="25"/>
  <c r="K310" i="25" s="1"/>
  <c r="F251" i="23"/>
  <c r="K251" i="23" s="1"/>
  <c r="E155" i="18"/>
  <c r="F127" i="27"/>
  <c r="K127" i="27" s="1"/>
  <c r="E292" i="22"/>
  <c r="E348" i="19"/>
  <c r="E292" i="27"/>
  <c r="F85" i="24"/>
  <c r="K85" i="24" s="1"/>
  <c r="E227" i="24"/>
  <c r="F217" i="26"/>
  <c r="K217" i="26" s="1"/>
  <c r="E473" i="24"/>
  <c r="F375" i="27"/>
  <c r="K375" i="27" s="1"/>
  <c r="E247" i="19"/>
  <c r="E113" i="23"/>
  <c r="E466" i="27"/>
  <c r="E555" i="17"/>
  <c r="E196" i="25"/>
  <c r="E436" i="22"/>
  <c r="E271" i="26"/>
  <c r="E101" i="1"/>
  <c r="F126" i="17"/>
  <c r="K126" i="17" s="1"/>
  <c r="F561" i="19"/>
  <c r="K561" i="19" s="1"/>
  <c r="F390" i="26"/>
  <c r="K390" i="26" s="1"/>
  <c r="F189" i="21"/>
  <c r="K189" i="21" s="1"/>
  <c r="F574" i="27"/>
  <c r="K574" i="27" s="1"/>
  <c r="F541" i="19"/>
  <c r="K541" i="19" s="1"/>
  <c r="E449" i="17"/>
  <c r="E119" i="18"/>
  <c r="F490" i="18"/>
  <c r="K490" i="18" s="1"/>
  <c r="F487" i="17"/>
  <c r="K487" i="17" s="1"/>
  <c r="F580" i="26"/>
  <c r="K580" i="26" s="1"/>
  <c r="F318" i="26"/>
  <c r="K318" i="26" s="1"/>
  <c r="F540" i="18"/>
  <c r="K540" i="18" s="1"/>
  <c r="F85" i="17"/>
  <c r="K85" i="17" s="1"/>
  <c r="F487" i="21"/>
  <c r="K487" i="21" s="1"/>
  <c r="E109" i="26"/>
  <c r="E143" i="27"/>
  <c r="F347" i="27"/>
  <c r="K347" i="27" s="1"/>
  <c r="E315" i="26"/>
  <c r="E156" i="26"/>
  <c r="E335" i="22"/>
  <c r="F397" i="21"/>
  <c r="K397" i="21" s="1"/>
  <c r="E199" i="22"/>
  <c r="F364" i="25"/>
  <c r="K364" i="25" s="1"/>
  <c r="E99" i="20"/>
  <c r="F454" i="26"/>
  <c r="K454" i="26" s="1"/>
  <c r="E214" i="25"/>
  <c r="E335" i="26"/>
  <c r="E545" i="26"/>
  <c r="E203" i="19"/>
  <c r="E97" i="23"/>
  <c r="E251" i="27"/>
  <c r="E474" i="17"/>
  <c r="E457" i="24"/>
  <c r="F429" i="22"/>
  <c r="K429" i="22" s="1"/>
  <c r="F89" i="18"/>
  <c r="K89" i="18" s="1"/>
  <c r="F439" i="25"/>
  <c r="K439" i="25" s="1"/>
  <c r="F396" i="26"/>
  <c r="K396" i="26" s="1"/>
  <c r="E445" i="27"/>
  <c r="F533" i="21"/>
  <c r="K533" i="21" s="1"/>
  <c r="F69" i="18"/>
  <c r="K69" i="18" s="1"/>
  <c r="F582" i="23"/>
  <c r="K582" i="23" s="1"/>
  <c r="F226" i="22"/>
  <c r="K226" i="22" s="1"/>
  <c r="F255" i="21"/>
  <c r="K255" i="21" s="1"/>
  <c r="F395" i="22"/>
  <c r="K395" i="22" s="1"/>
  <c r="E117" i="19"/>
  <c r="F252" i="27"/>
  <c r="K252" i="27" s="1"/>
  <c r="E187" i="25"/>
  <c r="F271" i="26"/>
  <c r="K271" i="26" s="1"/>
  <c r="F139" i="27"/>
  <c r="K139" i="27" s="1"/>
  <c r="F202" i="26"/>
  <c r="K202" i="26" s="1"/>
  <c r="E322" i="19"/>
  <c r="F559" i="27"/>
  <c r="K559" i="27" s="1"/>
  <c r="E408" i="19"/>
  <c r="E460" i="22"/>
  <c r="E375" i="26"/>
  <c r="E561" i="20"/>
  <c r="E301" i="26"/>
  <c r="E399" i="19"/>
  <c r="E246" i="24"/>
  <c r="E343" i="27"/>
  <c r="E165" i="18"/>
  <c r="F184" i="21"/>
  <c r="K184" i="21" s="1"/>
  <c r="F438" i="19"/>
  <c r="K438" i="19" s="1"/>
  <c r="F275" i="21"/>
  <c r="K275" i="21" s="1"/>
  <c r="F400" i="18"/>
  <c r="K400" i="18" s="1"/>
  <c r="F65" i="24"/>
  <c r="K65" i="24" s="1"/>
  <c r="F270" i="18"/>
  <c r="K270" i="18" s="1"/>
  <c r="F121" i="20"/>
  <c r="K121" i="20" s="1"/>
  <c r="F360" i="23"/>
  <c r="K360" i="23" s="1"/>
  <c r="F462" i="20"/>
  <c r="K462" i="20" s="1"/>
  <c r="E388" i="1"/>
  <c r="F306" i="25"/>
  <c r="K306" i="25" s="1"/>
  <c r="E406" i="20"/>
  <c r="F153" i="18"/>
  <c r="K153" i="18" s="1"/>
  <c r="E201" i="17"/>
  <c r="F201" i="17"/>
  <c r="K201" i="17" s="1"/>
  <c r="F105" i="19"/>
  <c r="K105" i="19" s="1"/>
  <c r="F387" i="25"/>
  <c r="K387" i="25" s="1"/>
  <c r="F468" i="25"/>
  <c r="K468" i="25" s="1"/>
  <c r="F580" i="24"/>
  <c r="K580" i="24" s="1"/>
  <c r="E111" i="20"/>
  <c r="F141" i="27"/>
  <c r="K141" i="27" s="1"/>
  <c r="E197" i="26"/>
  <c r="F67" i="27"/>
  <c r="K67" i="27" s="1"/>
  <c r="F94" i="25"/>
  <c r="K94" i="25" s="1"/>
  <c r="F279" i="27"/>
  <c r="K279" i="27" s="1"/>
  <c r="E521" i="22"/>
  <c r="F295" i="27"/>
  <c r="K295" i="27" s="1"/>
  <c r="E334" i="17"/>
  <c r="E294" i="20"/>
  <c r="E407" i="26"/>
  <c r="E203" i="18"/>
  <c r="E111" i="24"/>
  <c r="E565" i="1"/>
  <c r="E486" i="19"/>
  <c r="E151" i="25"/>
  <c r="F303" i="19"/>
  <c r="K303" i="19" s="1"/>
  <c r="F79" i="19"/>
  <c r="K79" i="19" s="1"/>
  <c r="F478" i="17"/>
  <c r="K478" i="17" s="1"/>
  <c r="F503" i="22"/>
  <c r="K503" i="22" s="1"/>
  <c r="F93" i="19"/>
  <c r="K93" i="19" s="1"/>
  <c r="F388" i="22"/>
  <c r="K388" i="22" s="1"/>
  <c r="F256" i="21"/>
  <c r="K256" i="21" s="1"/>
  <c r="E184" i="19"/>
  <c r="E472" i="17"/>
  <c r="E333" i="25"/>
  <c r="F288" i="27"/>
  <c r="K288" i="27" s="1"/>
  <c r="E369" i="24"/>
  <c r="F408" i="23"/>
  <c r="K408" i="23" s="1"/>
  <c r="F305" i="25"/>
  <c r="K305" i="25" s="1"/>
  <c r="E180" i="19"/>
  <c r="E335" i="27"/>
  <c r="E421" i="27"/>
  <c r="E151" i="22"/>
  <c r="E442" i="22"/>
  <c r="F509" i="1"/>
  <c r="K509" i="1" s="1"/>
  <c r="E142" i="20"/>
  <c r="E569" i="25"/>
  <c r="E532" i="1"/>
  <c r="E462" i="22"/>
  <c r="E157" i="27"/>
  <c r="F137" i="18"/>
  <c r="K137" i="18" s="1"/>
  <c r="F329" i="23"/>
  <c r="K329" i="23" s="1"/>
  <c r="F300" i="17"/>
  <c r="K300" i="17" s="1"/>
  <c r="F196" i="21"/>
  <c r="K196" i="21" s="1"/>
  <c r="F317" i="22"/>
  <c r="K317" i="22" s="1"/>
  <c r="E195" i="23"/>
  <c r="F126" i="24"/>
  <c r="K126" i="24" s="1"/>
  <c r="E557" i="27"/>
  <c r="F239" i="19"/>
  <c r="K239" i="19" s="1"/>
  <c r="F573" i="27"/>
  <c r="K573" i="27" s="1"/>
  <c r="E436" i="19"/>
  <c r="F207" i="18"/>
  <c r="K207" i="18" s="1"/>
  <c r="F197" i="19"/>
  <c r="K197" i="19" s="1"/>
  <c r="F423" i="24"/>
  <c r="K423" i="24" s="1"/>
  <c r="F499" i="21"/>
  <c r="K499" i="21" s="1"/>
  <c r="F327" i="21"/>
  <c r="K327" i="21" s="1"/>
  <c r="F528" i="24"/>
  <c r="K528" i="24" s="1"/>
  <c r="F168" i="27"/>
  <c r="K168" i="27" s="1"/>
  <c r="E304" i="26"/>
  <c r="F552" i="24"/>
  <c r="K552" i="24" s="1"/>
  <c r="E276" i="19"/>
  <c r="E364" i="21"/>
  <c r="F216" i="22"/>
  <c r="K216" i="22" s="1"/>
  <c r="F144" i="27"/>
  <c r="K144" i="27" s="1"/>
  <c r="E490" i="25"/>
  <c r="F402" i="27"/>
  <c r="K402" i="27" s="1"/>
  <c r="E331" i="18"/>
  <c r="E568" i="24"/>
  <c r="E129" i="27"/>
  <c r="E508" i="20"/>
  <c r="E262" i="24"/>
  <c r="F137" i="1"/>
  <c r="K137" i="1" s="1"/>
  <c r="E215" i="25"/>
  <c r="F65" i="19"/>
  <c r="K65" i="19" s="1"/>
  <c r="E408" i="18"/>
  <c r="F76" i="22"/>
  <c r="K76" i="22" s="1"/>
  <c r="F192" i="21"/>
  <c r="K192" i="21" s="1"/>
  <c r="E232" i="24"/>
  <c r="F522" i="18"/>
  <c r="K522" i="18" s="1"/>
  <c r="F163" i="20"/>
  <c r="K163" i="20" s="1"/>
  <c r="F555" i="21"/>
  <c r="K555" i="21" s="1"/>
  <c r="F549" i="25"/>
  <c r="K549" i="25" s="1"/>
  <c r="F559" i="26"/>
  <c r="K559" i="26" s="1"/>
  <c r="E253" i="25"/>
  <c r="F354" i="27"/>
  <c r="K354" i="27" s="1"/>
  <c r="E88" i="25"/>
  <c r="F431" i="25"/>
  <c r="K431" i="25" s="1"/>
  <c r="F57" i="26"/>
  <c r="K57" i="26" s="1"/>
  <c r="E148" i="26"/>
  <c r="E351" i="17"/>
  <c r="F395" i="27"/>
  <c r="K395" i="27" s="1"/>
  <c r="E372" i="20"/>
  <c r="E114" i="20"/>
  <c r="E379" i="25"/>
  <c r="E120" i="23"/>
  <c r="E219" i="26"/>
  <c r="E532" i="18"/>
  <c r="E551" i="23"/>
  <c r="E93" i="27"/>
  <c r="F276" i="20"/>
  <c r="K276" i="20" s="1"/>
  <c r="F228" i="18"/>
  <c r="K228" i="18" s="1"/>
  <c r="F351" i="17"/>
  <c r="K351" i="17" s="1"/>
  <c r="F343" i="23"/>
  <c r="K343" i="23" s="1"/>
  <c r="F493" i="18"/>
  <c r="K493" i="18" s="1"/>
  <c r="F299" i="17"/>
  <c r="K299" i="17" s="1"/>
  <c r="E337" i="27"/>
  <c r="E521" i="24"/>
  <c r="E139" i="20"/>
  <c r="E561" i="26"/>
  <c r="E304" i="22"/>
  <c r="E287" i="20"/>
  <c r="E433" i="25"/>
  <c r="E342" i="20"/>
  <c r="E443" i="17"/>
  <c r="E369" i="27"/>
  <c r="E328" i="24"/>
  <c r="F541" i="26"/>
  <c r="K541" i="26" s="1"/>
  <c r="F190" i="25"/>
  <c r="K190" i="25" s="1"/>
  <c r="F241" i="27"/>
  <c r="K241" i="27" s="1"/>
  <c r="E322" i="26"/>
  <c r="E316" i="19"/>
  <c r="F379" i="24"/>
  <c r="K379" i="24" s="1"/>
  <c r="E121" i="18"/>
  <c r="F391" i="26"/>
  <c r="K391" i="26" s="1"/>
  <c r="F527" i="25"/>
  <c r="K527" i="25" s="1"/>
  <c r="F345" i="21"/>
  <c r="K345" i="21" s="1"/>
  <c r="F379" i="20"/>
  <c r="K379" i="20" s="1"/>
  <c r="F245" i="18"/>
  <c r="K245" i="18" s="1"/>
  <c r="F358" i="19"/>
  <c r="K358" i="19" s="1"/>
  <c r="E64" i="18"/>
  <c r="E57" i="24"/>
  <c r="F151" i="22"/>
  <c r="K151" i="22" s="1"/>
  <c r="F358" i="25"/>
  <c r="K358" i="25" s="1"/>
  <c r="E311" i="24"/>
  <c r="F468" i="22"/>
  <c r="K468" i="22" s="1"/>
  <c r="F151" i="17"/>
  <c r="K151" i="17" s="1"/>
  <c r="F508" i="1"/>
  <c r="K508" i="1" s="1"/>
  <c r="F169" i="26"/>
  <c r="K169" i="26" s="1"/>
  <c r="F88" i="27"/>
  <c r="K88" i="27" s="1"/>
  <c r="F455" i="18"/>
  <c r="K455" i="18" s="1"/>
  <c r="F143" i="18"/>
  <c r="K143" i="18" s="1"/>
  <c r="F545" i="25"/>
  <c r="K545" i="25" s="1"/>
  <c r="F352" i="19"/>
  <c r="K352" i="19" s="1"/>
  <c r="F83" i="17"/>
  <c r="K83" i="17" s="1"/>
  <c r="F60" i="20"/>
  <c r="K60" i="20" s="1"/>
  <c r="F565" i="23"/>
  <c r="K565" i="23" s="1"/>
  <c r="F209" i="21"/>
  <c r="K209" i="21" s="1"/>
  <c r="E96" i="23"/>
  <c r="E207" i="18"/>
  <c r="E415" i="26"/>
  <c r="E461" i="21"/>
  <c r="E553" i="25"/>
  <c r="E435" i="18"/>
  <c r="E503" i="17"/>
  <c r="F366" i="26"/>
  <c r="K366" i="26" s="1"/>
  <c r="E570" i="21"/>
  <c r="F155" i="27"/>
  <c r="K155" i="27" s="1"/>
  <c r="F244" i="23"/>
  <c r="K244" i="23" s="1"/>
  <c r="F163" i="22"/>
  <c r="K163" i="22" s="1"/>
  <c r="E251" i="25"/>
  <c r="F265" i="27"/>
  <c r="K265" i="27" s="1"/>
  <c r="E193" i="18"/>
  <c r="F225" i="24"/>
  <c r="K225" i="24" s="1"/>
  <c r="F149" i="23"/>
  <c r="K149" i="23" s="1"/>
  <c r="F480" i="23"/>
  <c r="K480" i="23" s="1"/>
  <c r="F503" i="17"/>
  <c r="K503" i="17" s="1"/>
  <c r="F198" i="18"/>
  <c r="K198" i="18" s="1"/>
  <c r="F109" i="19"/>
  <c r="K109" i="19" s="1"/>
  <c r="F211" i="24"/>
  <c r="K211" i="24" s="1"/>
  <c r="F258" i="21"/>
  <c r="K258" i="21" s="1"/>
  <c r="F150" i="21"/>
  <c r="K150" i="21" s="1"/>
  <c r="F521" i="17"/>
  <c r="K521" i="17" s="1"/>
  <c r="E561" i="22"/>
  <c r="F153" i="20"/>
  <c r="K153" i="20" s="1"/>
  <c r="E263" i="18"/>
  <c r="F324" i="21"/>
  <c r="K324" i="21" s="1"/>
  <c r="F157" i="20"/>
  <c r="K157" i="20" s="1"/>
  <c r="F453" i="21"/>
  <c r="K453" i="21" s="1"/>
  <c r="F351" i="20"/>
  <c r="K351" i="20" s="1"/>
  <c r="F168" i="18"/>
  <c r="K168" i="18" s="1"/>
  <c r="F529" i="19"/>
  <c r="K529" i="19" s="1"/>
  <c r="F331" i="24"/>
  <c r="K331" i="24" s="1"/>
  <c r="E148" i="21"/>
  <c r="E459" i="26"/>
  <c r="F246" i="17"/>
  <c r="K246" i="17" s="1"/>
  <c r="F75" i="21"/>
  <c r="K75" i="21" s="1"/>
  <c r="F396" i="27"/>
  <c r="K396" i="27" s="1"/>
  <c r="F171" i="26"/>
  <c r="K171" i="26" s="1"/>
  <c r="F409" i="27"/>
  <c r="K409" i="27" s="1"/>
  <c r="E498" i="18"/>
  <c r="E167" i="18"/>
  <c r="E444" i="23"/>
  <c r="E276" i="25"/>
  <c r="E423" i="18"/>
  <c r="E532" i="27"/>
  <c r="E514" i="24"/>
  <c r="E491" i="19"/>
  <c r="E107" i="27"/>
  <c r="E312" i="22"/>
  <c r="E97" i="19"/>
  <c r="F348" i="25"/>
  <c r="K348" i="25" s="1"/>
  <c r="E582" i="18"/>
  <c r="F327" i="26"/>
  <c r="K327" i="26" s="1"/>
  <c r="F154" i="24"/>
  <c r="K154" i="24" s="1"/>
  <c r="E520" i="25"/>
  <c r="E252" i="24"/>
  <c r="E474" i="27"/>
  <c r="F537" i="1"/>
  <c r="K537" i="1" s="1"/>
  <c r="E102" i="20"/>
  <c r="E288" i="26"/>
  <c r="F306" i="27"/>
  <c r="K306" i="27" s="1"/>
  <c r="F157" i="22"/>
  <c r="K157" i="22" s="1"/>
  <c r="F72" i="17"/>
  <c r="K72" i="17" s="1"/>
  <c r="F465" i="17"/>
  <c r="K465" i="17" s="1"/>
  <c r="F317" i="19"/>
  <c r="K317" i="19" s="1"/>
  <c r="F327" i="17"/>
  <c r="K327" i="17" s="1"/>
  <c r="E253" i="24"/>
  <c r="F304" i="21"/>
  <c r="K304" i="21" s="1"/>
  <c r="F193" i="20"/>
  <c r="K193" i="20" s="1"/>
  <c r="F281" i="18"/>
  <c r="K281" i="18" s="1"/>
  <c r="E85" i="19"/>
  <c r="F73" i="23"/>
  <c r="K73" i="23" s="1"/>
  <c r="F225" i="26"/>
  <c r="K225" i="26" s="1"/>
  <c r="F117" i="21"/>
  <c r="K117" i="21" s="1"/>
  <c r="F514" i="20"/>
  <c r="K514" i="20" s="1"/>
  <c r="F490" i="26"/>
  <c r="K490" i="26" s="1"/>
  <c r="F409" i="18"/>
  <c r="K409" i="18" s="1"/>
  <c r="F466" i="19"/>
  <c r="K466" i="19" s="1"/>
  <c r="F202" i="19"/>
  <c r="K202" i="19" s="1"/>
  <c r="F372" i="22"/>
  <c r="K372" i="22" s="1"/>
  <c r="F528" i="18"/>
  <c r="K528" i="18" s="1"/>
  <c r="F124" i="20"/>
  <c r="K124" i="20" s="1"/>
  <c r="F239" i="20"/>
  <c r="K239" i="20" s="1"/>
  <c r="F582" i="27"/>
  <c r="K582" i="27" s="1"/>
  <c r="F161" i="20"/>
  <c r="K161" i="20" s="1"/>
  <c r="E556" i="19"/>
  <c r="F191" i="22"/>
  <c r="K191" i="22" s="1"/>
  <c r="F516" i="26"/>
  <c r="K516" i="26" s="1"/>
  <c r="F547" i="19"/>
  <c r="K547" i="19" s="1"/>
  <c r="F220" i="17"/>
  <c r="K220" i="17" s="1"/>
  <c r="F552" i="23"/>
  <c r="K552" i="23" s="1"/>
  <c r="E484" i="1"/>
  <c r="F251" i="26"/>
  <c r="K251" i="26" s="1"/>
  <c r="F516" i="19"/>
  <c r="K516" i="19" s="1"/>
  <c r="F443" i="24"/>
  <c r="K443" i="24" s="1"/>
  <c r="F231" i="22"/>
  <c r="K231" i="22" s="1"/>
  <c r="E259" i="18"/>
  <c r="E257" i="19"/>
  <c r="E226" i="27"/>
  <c r="E485" i="25"/>
  <c r="E268" i="22"/>
  <c r="E531" i="24"/>
  <c r="E327" i="17"/>
  <c r="E171" i="27"/>
  <c r="E359" i="22"/>
  <c r="E541" i="18"/>
  <c r="F420" i="27"/>
  <c r="K420" i="27" s="1"/>
  <c r="E309" i="27"/>
  <c r="E183" i="18"/>
  <c r="F421" i="26"/>
  <c r="K421" i="26" s="1"/>
  <c r="F529" i="25"/>
  <c r="K529" i="25" s="1"/>
  <c r="E537" i="18"/>
  <c r="F340" i="25"/>
  <c r="K340" i="25" s="1"/>
  <c r="E244" i="18"/>
  <c r="F388" i="25"/>
  <c r="K388" i="25" s="1"/>
  <c r="F337" i="24"/>
  <c r="K337" i="24" s="1"/>
  <c r="F437" i="21"/>
  <c r="K437" i="21" s="1"/>
  <c r="F59" i="19"/>
  <c r="K59" i="19" s="1"/>
  <c r="F112" i="19"/>
  <c r="K112" i="19" s="1"/>
  <c r="F245" i="17"/>
  <c r="K245" i="17" s="1"/>
  <c r="E233" i="17"/>
  <c r="F438" i="26"/>
  <c r="K438" i="26" s="1"/>
  <c r="F328" i="23"/>
  <c r="K328" i="23" s="1"/>
  <c r="F240" i="18"/>
  <c r="K240" i="18" s="1"/>
  <c r="F355" i="23"/>
  <c r="K355" i="23" s="1"/>
  <c r="F95" i="22"/>
  <c r="K95" i="22" s="1"/>
  <c r="F329" i="17"/>
  <c r="K329" i="17" s="1"/>
  <c r="E166" i="18"/>
  <c r="F199" i="20"/>
  <c r="K199" i="20" s="1"/>
  <c r="F65" i="20"/>
  <c r="K65" i="20" s="1"/>
  <c r="F276" i="19"/>
  <c r="K276" i="19" s="1"/>
  <c r="F229" i="21"/>
  <c r="K229" i="21" s="1"/>
  <c r="F214" i="21"/>
  <c r="K214" i="21" s="1"/>
  <c r="F454" i="18"/>
  <c r="K454" i="18" s="1"/>
  <c r="E456" i="19"/>
  <c r="F365" i="24"/>
  <c r="K365" i="24" s="1"/>
  <c r="F393" i="23"/>
  <c r="K393" i="23" s="1"/>
  <c r="F325" i="20"/>
  <c r="K325" i="20" s="1"/>
  <c r="E539" i="19"/>
  <c r="F346" i="23"/>
  <c r="K346" i="23" s="1"/>
  <c r="F276" i="18"/>
  <c r="K276" i="18" s="1"/>
  <c r="E495" i="25"/>
  <c r="F363" i="21"/>
  <c r="K363" i="21" s="1"/>
  <c r="E299" i="22"/>
  <c r="E558" i="18"/>
  <c r="E238" i="26"/>
  <c r="E166" i="20"/>
  <c r="E142" i="1"/>
  <c r="E199" i="18"/>
  <c r="E341" i="26"/>
  <c r="E213" i="19"/>
  <c r="E94" i="23"/>
  <c r="F520" i="21"/>
  <c r="K520" i="21" s="1"/>
  <c r="E185" i="20"/>
  <c r="F473" i="22"/>
  <c r="K473" i="22" s="1"/>
  <c r="E244" i="20"/>
  <c r="F197" i="24"/>
  <c r="K197" i="24" s="1"/>
  <c r="F187" i="19"/>
  <c r="K187" i="19" s="1"/>
  <c r="F517" i="18"/>
  <c r="K517" i="18" s="1"/>
  <c r="F509" i="18"/>
  <c r="K509" i="18" s="1"/>
  <c r="F159" i="27"/>
  <c r="K159" i="27" s="1"/>
  <c r="F171" i="22"/>
  <c r="K171" i="22" s="1"/>
  <c r="E208" i="27"/>
  <c r="F60" i="27"/>
  <c r="K60" i="27" s="1"/>
  <c r="F550" i="20"/>
  <c r="K550" i="20" s="1"/>
  <c r="F562" i="17"/>
  <c r="K562" i="17" s="1"/>
  <c r="F442" i="18"/>
  <c r="K442" i="18" s="1"/>
  <c r="F540" i="24"/>
  <c r="K540" i="24" s="1"/>
  <c r="F157" i="19"/>
  <c r="K157" i="19" s="1"/>
  <c r="F540" i="21"/>
  <c r="K540" i="21" s="1"/>
  <c r="F575" i="23"/>
  <c r="K575" i="23" s="1"/>
  <c r="F348" i="19"/>
  <c r="K348" i="19" s="1"/>
  <c r="F165" i="19"/>
  <c r="K165" i="19" s="1"/>
  <c r="F174" i="18"/>
  <c r="K174" i="18" s="1"/>
  <c r="F179" i="1"/>
  <c r="K179" i="1" s="1"/>
  <c r="E451" i="21"/>
  <c r="E293" i="24"/>
  <c r="E201" i="1"/>
  <c r="F455" i="1"/>
  <c r="K455" i="1" s="1"/>
  <c r="E325" i="1"/>
  <c r="E564" i="26"/>
  <c r="F383" i="1"/>
  <c r="K383" i="1" s="1"/>
  <c r="E305" i="1"/>
  <c r="E393" i="25"/>
  <c r="E336" i="1"/>
  <c r="E187" i="27"/>
  <c r="E156" i="1"/>
  <c r="E289" i="25"/>
  <c r="E549" i="22"/>
  <c r="F504" i="1"/>
  <c r="K504" i="1" s="1"/>
  <c r="E315" i="17"/>
  <c r="E551" i="1"/>
  <c r="E502" i="1"/>
  <c r="F106" i="1"/>
  <c r="K106" i="1" s="1"/>
  <c r="E399" i="22"/>
  <c r="F100" i="1"/>
  <c r="K100" i="1" s="1"/>
  <c r="F579" i="1"/>
  <c r="K579" i="1" s="1"/>
  <c r="E329" i="1"/>
  <c r="E385" i="26"/>
  <c r="E203" i="20"/>
  <c r="E503" i="1"/>
  <c r="E552" i="1"/>
  <c r="F463" i="1"/>
  <c r="K463" i="1" s="1"/>
  <c r="E573" i="25"/>
  <c r="E342" i="26"/>
  <c r="E352" i="1"/>
  <c r="F144" i="1"/>
  <c r="K144" i="1" s="1"/>
  <c r="E466" i="25"/>
  <c r="F336" i="1"/>
  <c r="K336" i="1" s="1"/>
  <c r="E485" i="26"/>
  <c r="E172" i="1"/>
  <c r="F246" i="1"/>
  <c r="K246" i="1" s="1"/>
  <c r="F436" i="1"/>
  <c r="K436" i="1" s="1"/>
  <c r="E522" i="26"/>
  <c r="E81" i="1"/>
  <c r="E125" i="1"/>
  <c r="E270" i="24"/>
  <c r="E247" i="25"/>
  <c r="E576" i="22"/>
  <c r="F351" i="1"/>
  <c r="K351" i="1" s="1"/>
  <c r="E95" i="27"/>
  <c r="F226" i="1"/>
  <c r="K226" i="1" s="1"/>
  <c r="E495" i="19"/>
  <c r="E157" i="1"/>
  <c r="E319" i="22"/>
  <c r="E99" i="23"/>
  <c r="E474" i="26"/>
  <c r="E499" i="1"/>
  <c r="F303" i="1"/>
  <c r="K303" i="1" s="1"/>
  <c r="E553" i="1"/>
  <c r="E89" i="27"/>
  <c r="E451" i="24"/>
  <c r="E225" i="23"/>
  <c r="E409" i="17"/>
  <c r="E282" i="27"/>
  <c r="E342" i="21"/>
  <c r="E149" i="23"/>
  <c r="E305" i="23"/>
  <c r="E456" i="23"/>
  <c r="E245" i="22"/>
  <c r="E270" i="23"/>
  <c r="E59" i="22"/>
  <c r="E313" i="21"/>
  <c r="E202" i="23"/>
  <c r="E192" i="21"/>
  <c r="E131" i="18"/>
  <c r="E361" i="17"/>
  <c r="E275" i="21"/>
  <c r="E504" i="23"/>
  <c r="E399" i="23"/>
  <c r="E292" i="21"/>
  <c r="E202" i="27"/>
  <c r="E186" i="24"/>
  <c r="E65" i="20"/>
  <c r="E321" i="22"/>
  <c r="E253" i="21"/>
  <c r="E389" i="21"/>
  <c r="E399" i="24"/>
  <c r="F211" i="20"/>
  <c r="K211" i="20" s="1"/>
  <c r="E64" i="27"/>
  <c r="F61" i="27"/>
  <c r="K61" i="27" s="1"/>
  <c r="F225" i="17"/>
  <c r="K225" i="17" s="1"/>
  <c r="F148" i="1"/>
  <c r="K148" i="1" s="1"/>
  <c r="F268" i="18"/>
  <c r="K268" i="18" s="1"/>
  <c r="F294" i="20"/>
  <c r="K294" i="20" s="1"/>
  <c r="E389" i="23"/>
  <c r="F330" i="24"/>
  <c r="K330" i="24" s="1"/>
  <c r="F171" i="23"/>
  <c r="K171" i="23" s="1"/>
  <c r="E319" i="17"/>
  <c r="E478" i="26"/>
  <c r="E237" i="20"/>
  <c r="F495" i="27"/>
  <c r="K495" i="27" s="1"/>
  <c r="F205" i="25"/>
  <c r="K205" i="25" s="1"/>
  <c r="E467" i="23"/>
  <c r="E438" i="18"/>
  <c r="E511" i="25"/>
  <c r="E431" i="17"/>
  <c r="E221" i="20"/>
  <c r="E426" i="25"/>
  <c r="E442" i="20"/>
  <c r="E175" i="26"/>
  <c r="E508" i="18"/>
  <c r="E217" i="27"/>
  <c r="E157" i="24"/>
  <c r="E298" i="1"/>
  <c r="E101" i="19"/>
  <c r="F448" i="25"/>
  <c r="K448" i="25" s="1"/>
  <c r="F234" i="22"/>
  <c r="K234" i="22" s="1"/>
  <c r="F280" i="18"/>
  <c r="K280" i="18" s="1"/>
  <c r="F341" i="23"/>
  <c r="K341" i="23" s="1"/>
  <c r="F108" i="25"/>
  <c r="K108" i="25" s="1"/>
  <c r="F509" i="26"/>
  <c r="K509" i="26" s="1"/>
  <c r="F185" i="27"/>
  <c r="K185" i="27" s="1"/>
  <c r="E498" i="22"/>
  <c r="F486" i="26"/>
  <c r="K486" i="26" s="1"/>
  <c r="E88" i="26"/>
  <c r="F228" i="22"/>
  <c r="K228" i="22" s="1"/>
  <c r="F522" i="27"/>
  <c r="K522" i="27" s="1"/>
  <c r="F210" i="26"/>
  <c r="K210" i="26" s="1"/>
  <c r="E402" i="18"/>
  <c r="F184" i="26"/>
  <c r="K184" i="26" s="1"/>
  <c r="E243" i="17"/>
  <c r="E222" i="20"/>
  <c r="E417" i="25"/>
  <c r="E467" i="20"/>
  <c r="E401" i="22"/>
  <c r="E537" i="26"/>
  <c r="E123" i="20"/>
  <c r="E78" i="24"/>
  <c r="F501" i="1"/>
  <c r="K501" i="1" s="1"/>
  <c r="F133" i="25"/>
  <c r="K133" i="25" s="1"/>
  <c r="E275" i="18"/>
  <c r="E567" i="20"/>
  <c r="F189" i="23"/>
  <c r="K189" i="23" s="1"/>
  <c r="F149" i="19"/>
  <c r="K149" i="19" s="1"/>
  <c r="F293" i="21"/>
  <c r="K293" i="21" s="1"/>
  <c r="F433" i="21"/>
  <c r="K433" i="21" s="1"/>
  <c r="F390" i="19"/>
  <c r="K390" i="19" s="1"/>
  <c r="F507" i="21"/>
  <c r="K507" i="21" s="1"/>
  <c r="F531" i="21"/>
  <c r="K531" i="21" s="1"/>
  <c r="E522" i="27"/>
  <c r="F58" i="20"/>
  <c r="K58" i="20" s="1"/>
  <c r="F370" i="25"/>
  <c r="K370" i="25" s="1"/>
  <c r="F547" i="20"/>
  <c r="K547" i="20" s="1"/>
  <c r="F455" i="17"/>
  <c r="K455" i="17" s="1"/>
  <c r="F71" i="19"/>
  <c r="K71" i="19" s="1"/>
  <c r="F291" i="20"/>
  <c r="K291" i="20" s="1"/>
  <c r="F87" i="27"/>
  <c r="K87" i="27" s="1"/>
  <c r="E109" i="25"/>
  <c r="F579" i="27"/>
  <c r="K579" i="27" s="1"/>
  <c r="E448" i="19"/>
  <c r="E141" i="26"/>
  <c r="F241" i="24"/>
  <c r="K241" i="24" s="1"/>
  <c r="F521" i="27"/>
  <c r="K521" i="27" s="1"/>
  <c r="E75" i="25"/>
  <c r="E61" i="19"/>
  <c r="E487" i="19"/>
  <c r="E448" i="24"/>
  <c r="E313" i="27"/>
  <c r="E301" i="18"/>
  <c r="E394" i="25"/>
  <c r="E282" i="20"/>
  <c r="F523" i="19"/>
  <c r="K523" i="19" s="1"/>
  <c r="F286" i="19"/>
  <c r="K286" i="19" s="1"/>
  <c r="F538" i="22"/>
  <c r="K538" i="22" s="1"/>
  <c r="E64" i="17"/>
  <c r="F563" i="18"/>
  <c r="K563" i="18" s="1"/>
  <c r="E443" i="23"/>
  <c r="F451" i="23"/>
  <c r="K451" i="23" s="1"/>
  <c r="F283" i="19"/>
  <c r="K283" i="19" s="1"/>
  <c r="F114" i="21"/>
  <c r="K114" i="21" s="1"/>
  <c r="F300" i="24"/>
  <c r="K300" i="24" s="1"/>
  <c r="E250" i="19"/>
  <c r="E575" i="18"/>
  <c r="E467" i="27"/>
  <c r="E306" i="17"/>
  <c r="E534" i="26"/>
  <c r="F261" i="27"/>
  <c r="K261" i="27" s="1"/>
  <c r="F142" i="25"/>
  <c r="K142" i="25" s="1"/>
  <c r="F391" i="27"/>
  <c r="K391" i="27" s="1"/>
  <c r="F135" i="25"/>
  <c r="K135" i="25" s="1"/>
  <c r="E402" i="17"/>
  <c r="E318" i="20"/>
  <c r="E509" i="25"/>
  <c r="E405" i="22"/>
  <c r="E519" i="22"/>
  <c r="E327" i="27"/>
  <c r="E187" i="20"/>
  <c r="E277" i="25"/>
  <c r="E538" i="27"/>
  <c r="F407" i="17"/>
  <c r="K407" i="17" s="1"/>
  <c r="F400" i="25"/>
  <c r="K400" i="25" s="1"/>
  <c r="E491" i="21"/>
  <c r="F563" i="21"/>
  <c r="K563" i="21" s="1"/>
  <c r="F147" i="22"/>
  <c r="K147" i="22" s="1"/>
  <c r="F342" i="20"/>
  <c r="K342" i="20" s="1"/>
  <c r="F160" i="22"/>
  <c r="K160" i="22" s="1"/>
  <c r="F366" i="19"/>
  <c r="K366" i="19" s="1"/>
  <c r="F269" i="25"/>
  <c r="K269" i="25" s="1"/>
  <c r="F582" i="25"/>
  <c r="K582" i="25" s="1"/>
  <c r="F457" i="17"/>
  <c r="K457" i="17" s="1"/>
  <c r="F394" i="18"/>
  <c r="K394" i="18" s="1"/>
  <c r="F156" i="18"/>
  <c r="K156" i="18" s="1"/>
  <c r="F553" i="24"/>
  <c r="K553" i="24" s="1"/>
  <c r="E154" i="26"/>
  <c r="F551" i="24"/>
  <c r="K551" i="24" s="1"/>
  <c r="E267" i="22"/>
  <c r="F490" i="25"/>
  <c r="K490" i="25" s="1"/>
  <c r="E201" i="19"/>
  <c r="F121" i="23"/>
  <c r="K121" i="23" s="1"/>
  <c r="F94" i="27"/>
  <c r="K94" i="27" s="1"/>
  <c r="E297" i="18"/>
  <c r="F103" i="26"/>
  <c r="K103" i="26" s="1"/>
  <c r="E397" i="19"/>
  <c r="E402" i="19"/>
  <c r="E264" i="26"/>
  <c r="E91" i="23"/>
  <c r="E286" i="26"/>
  <c r="E127" i="19"/>
  <c r="E415" i="22"/>
  <c r="E353" i="1"/>
  <c r="F469" i="25"/>
  <c r="K469" i="25" s="1"/>
  <c r="F337" i="23"/>
  <c r="K337" i="23" s="1"/>
  <c r="F367" i="25"/>
  <c r="K367" i="25" s="1"/>
  <c r="F442" i="23"/>
  <c r="K442" i="23" s="1"/>
  <c r="F157" i="23"/>
  <c r="K157" i="23" s="1"/>
  <c r="F532" i="26"/>
  <c r="K532" i="26" s="1"/>
  <c r="F329" i="20"/>
  <c r="K329" i="20" s="1"/>
  <c r="F475" i="26"/>
  <c r="K475" i="26" s="1"/>
  <c r="F124" i="27"/>
  <c r="K124" i="27" s="1"/>
  <c r="F441" i="26"/>
  <c r="K441" i="26" s="1"/>
  <c r="E541" i="22"/>
  <c r="E117" i="26"/>
  <c r="E435" i="22"/>
  <c r="F544" i="24"/>
  <c r="K544" i="24" s="1"/>
  <c r="E436" i="26"/>
  <c r="E497" i="19"/>
  <c r="E457" i="1"/>
  <c r="E401" i="27"/>
  <c r="E347" i="18"/>
  <c r="E97" i="25"/>
  <c r="E105" i="27"/>
  <c r="E311" i="17"/>
  <c r="E515" i="24"/>
  <c r="E544" i="20"/>
  <c r="E340" i="25"/>
  <c r="F313" i="21"/>
  <c r="K313" i="21" s="1"/>
  <c r="F407" i="19"/>
  <c r="K407" i="19" s="1"/>
  <c r="F136" i="20"/>
  <c r="K136" i="20" s="1"/>
  <c r="F106" i="24"/>
  <c r="K106" i="24" s="1"/>
  <c r="E133" i="25"/>
  <c r="F262" i="21"/>
  <c r="K262" i="21" s="1"/>
  <c r="F341" i="21"/>
  <c r="K341" i="21" s="1"/>
  <c r="F177" i="20"/>
  <c r="K177" i="20" s="1"/>
  <c r="F264" i="21"/>
  <c r="K264" i="21" s="1"/>
  <c r="F285" i="24"/>
  <c r="K285" i="24" s="1"/>
  <c r="F273" i="24"/>
  <c r="K273" i="24" s="1"/>
  <c r="F88" i="21"/>
  <c r="K88" i="21" s="1"/>
  <c r="F353" i="17"/>
  <c r="K353" i="17" s="1"/>
  <c r="F570" i="18"/>
  <c r="K570" i="18" s="1"/>
  <c r="F492" i="17"/>
  <c r="K492" i="17" s="1"/>
  <c r="F113" i="18"/>
  <c r="K113" i="18" s="1"/>
  <c r="F354" i="22"/>
  <c r="K354" i="22" s="1"/>
  <c r="F331" i="25"/>
  <c r="K331" i="25" s="1"/>
  <c r="E396" i="20"/>
  <c r="E73" i="27"/>
  <c r="E329" i="18"/>
  <c r="E325" i="26"/>
  <c r="F151" i="25"/>
  <c r="K151" i="25" s="1"/>
  <c r="F427" i="22"/>
  <c r="K427" i="22" s="1"/>
  <c r="E406" i="18"/>
  <c r="E346" i="26"/>
  <c r="F207" i="25"/>
  <c r="K207" i="25" s="1"/>
  <c r="E103" i="19"/>
  <c r="E455" i="22"/>
  <c r="E348" i="27"/>
  <c r="E154" i="25"/>
  <c r="E327" i="25"/>
  <c r="E507" i="20"/>
  <c r="E383" i="26"/>
  <c r="E431" i="1"/>
  <c r="F341" i="26"/>
  <c r="K341" i="26" s="1"/>
  <c r="F217" i="20"/>
  <c r="K217" i="20" s="1"/>
  <c r="F359" i="19"/>
  <c r="K359" i="19" s="1"/>
  <c r="F387" i="22"/>
  <c r="K387" i="22" s="1"/>
  <c r="F419" i="22"/>
  <c r="K419" i="22" s="1"/>
  <c r="F423" i="26"/>
  <c r="K423" i="26" s="1"/>
  <c r="E401" i="21"/>
  <c r="E492" i="23"/>
  <c r="E231" i="23"/>
  <c r="E437" i="19"/>
  <c r="E72" i="19"/>
  <c r="F67" i="26"/>
  <c r="K67" i="26" s="1"/>
  <c r="F59" i="24"/>
  <c r="K59" i="24" s="1"/>
  <c r="F90" i="26"/>
  <c r="K90" i="26" s="1"/>
  <c r="E373" i="20"/>
  <c r="F419" i="27"/>
  <c r="K419" i="27" s="1"/>
  <c r="E293" i="25"/>
  <c r="E69" i="27"/>
  <c r="E283" i="19"/>
  <c r="E288" i="27"/>
  <c r="E347" i="17"/>
  <c r="E363" i="25"/>
  <c r="F273" i="19"/>
  <c r="K273" i="19" s="1"/>
  <c r="F227" i="23"/>
  <c r="K227" i="23" s="1"/>
  <c r="F353" i="18"/>
  <c r="K353" i="18" s="1"/>
  <c r="F462" i="26"/>
  <c r="K462" i="26" s="1"/>
  <c r="F228" i="25"/>
  <c r="K228" i="25" s="1"/>
  <c r="F378" i="18"/>
  <c r="K378" i="18" s="1"/>
  <c r="F450" i="17"/>
  <c r="K450" i="17" s="1"/>
  <c r="F209" i="17"/>
  <c r="K209" i="17" s="1"/>
  <c r="F395" i="19"/>
  <c r="K395" i="19" s="1"/>
  <c r="E503" i="24"/>
  <c r="E538" i="17"/>
  <c r="E504" i="27"/>
  <c r="E71" i="24"/>
  <c r="E299" i="19"/>
  <c r="E198" i="26"/>
  <c r="E477" i="20"/>
  <c r="E221" i="19"/>
  <c r="F103" i="27"/>
  <c r="K103" i="27" s="1"/>
  <c r="E240" i="22"/>
  <c r="F474" i="23"/>
  <c r="K474" i="23" s="1"/>
  <c r="F551" i="26"/>
  <c r="K551" i="26" s="1"/>
  <c r="F486" i="23"/>
  <c r="K486" i="23" s="1"/>
  <c r="E333" i="19"/>
  <c r="F294" i="23"/>
  <c r="K294" i="23" s="1"/>
  <c r="E183" i="22"/>
  <c r="F309" i="23"/>
  <c r="K309" i="23" s="1"/>
  <c r="F539" i="19"/>
  <c r="K539" i="19" s="1"/>
  <c r="F528" i="17"/>
  <c r="K528" i="17" s="1"/>
  <c r="F449" i="20"/>
  <c r="K449" i="20" s="1"/>
  <c r="F285" i="18"/>
  <c r="K285" i="18" s="1"/>
  <c r="F462" i="27"/>
  <c r="K462" i="27" s="1"/>
  <c r="F465" i="21"/>
  <c r="K465" i="21" s="1"/>
  <c r="F142" i="19"/>
  <c r="K142" i="19" s="1"/>
  <c r="F443" i="22"/>
  <c r="K443" i="22" s="1"/>
  <c r="E167" i="23"/>
  <c r="F306" i="21"/>
  <c r="K306" i="21" s="1"/>
  <c r="F459" i="17"/>
  <c r="K459" i="17" s="1"/>
  <c r="F425" i="20"/>
  <c r="K425" i="20" s="1"/>
  <c r="F456" i="19"/>
  <c r="K456" i="19" s="1"/>
  <c r="F145" i="21"/>
  <c r="K145" i="21" s="1"/>
  <c r="E379" i="23"/>
  <c r="E287" i="24"/>
  <c r="E135" i="18"/>
  <c r="E533" i="21"/>
  <c r="E306" i="22"/>
  <c r="E125" i="22"/>
  <c r="E213" i="21"/>
  <c r="E186" i="17"/>
  <c r="E94" i="21"/>
  <c r="E155" i="24"/>
  <c r="E267" i="24"/>
  <c r="E407" i="24"/>
  <c r="E515" i="27"/>
  <c r="E130" i="24"/>
  <c r="E403" i="21"/>
  <c r="E466" i="23"/>
  <c r="E489" i="21"/>
  <c r="E468" i="23"/>
  <c r="F221" i="22"/>
  <c r="K221" i="22" s="1"/>
  <c r="F214" i="18"/>
  <c r="K214" i="18" s="1"/>
  <c r="F147" i="23"/>
  <c r="K147" i="23" s="1"/>
  <c r="E161" i="22"/>
  <c r="F516" i="17"/>
  <c r="K516" i="17" s="1"/>
  <c r="E340" i="1"/>
  <c r="F97" i="17"/>
  <c r="K97" i="17" s="1"/>
  <c r="F528" i="20"/>
  <c r="K528" i="20" s="1"/>
  <c r="F369" i="25"/>
  <c r="K369" i="25" s="1"/>
  <c r="F330" i="22"/>
  <c r="K330" i="22" s="1"/>
  <c r="F167" i="23"/>
  <c r="K167" i="23" s="1"/>
  <c r="E129" i="1"/>
  <c r="F339" i="27"/>
  <c r="K339" i="27" s="1"/>
  <c r="E123" i="25"/>
  <c r="F293" i="22"/>
  <c r="K293" i="22" s="1"/>
  <c r="F412" i="24"/>
  <c r="K412" i="24" s="1"/>
  <c r="F247" i="26"/>
  <c r="K247" i="26" s="1"/>
  <c r="E303" i="22"/>
  <c r="F393" i="25"/>
  <c r="K393" i="25" s="1"/>
  <c r="E304" i="20"/>
  <c r="E334" i="25"/>
  <c r="E367" i="18"/>
  <c r="E282" i="25"/>
  <c r="E70" i="27"/>
  <c r="E331" i="17"/>
  <c r="E228" i="25"/>
  <c r="F91" i="18"/>
  <c r="K91" i="18" s="1"/>
  <c r="E115" i="18"/>
  <c r="F419" i="21"/>
  <c r="K419" i="21" s="1"/>
  <c r="F102" i="17"/>
  <c r="K102" i="17" s="1"/>
  <c r="F309" i="22"/>
  <c r="K309" i="22" s="1"/>
  <c r="F234" i="23"/>
  <c r="K234" i="23" s="1"/>
  <c r="F165" i="26"/>
  <c r="K165" i="26" s="1"/>
  <c r="E361" i="24"/>
  <c r="E429" i="22"/>
  <c r="E393" i="1"/>
  <c r="E265" i="27"/>
  <c r="E501" i="25"/>
  <c r="F228" i="27"/>
  <c r="K228" i="27" s="1"/>
  <c r="F73" i="25"/>
  <c r="K73" i="25" s="1"/>
  <c r="F151" i="27"/>
  <c r="K151" i="27" s="1"/>
  <c r="E365" i="25"/>
  <c r="F63" i="26"/>
  <c r="K63" i="26" s="1"/>
  <c r="E88" i="27"/>
  <c r="E551" i="26"/>
  <c r="E454" i="19"/>
  <c r="E259" i="25"/>
  <c r="F370" i="1"/>
  <c r="K370" i="1" s="1"/>
  <c r="E210" i="22"/>
  <c r="E257" i="27"/>
  <c r="E396" i="17"/>
  <c r="F551" i="23"/>
  <c r="K551" i="23" s="1"/>
  <c r="F264" i="25"/>
  <c r="K264" i="25" s="1"/>
  <c r="F450" i="21"/>
  <c r="K450" i="21" s="1"/>
  <c r="F475" i="25"/>
  <c r="K475" i="25" s="1"/>
  <c r="F222" i="18"/>
  <c r="K222" i="18" s="1"/>
  <c r="F450" i="1"/>
  <c r="K450" i="1" s="1"/>
  <c r="F202" i="20"/>
  <c r="K202" i="20" s="1"/>
  <c r="F102" i="20"/>
  <c r="K102" i="20" s="1"/>
  <c r="F425" i="18"/>
  <c r="K425" i="18" s="1"/>
  <c r="F304" i="19"/>
  <c r="K304" i="19" s="1"/>
  <c r="F250" i="25"/>
  <c r="K250" i="25" s="1"/>
  <c r="E216" i="17"/>
  <c r="F544" i="17"/>
  <c r="K544" i="17" s="1"/>
  <c r="F447" i="23"/>
  <c r="K447" i="23" s="1"/>
  <c r="F270" i="22"/>
  <c r="K270" i="22" s="1"/>
  <c r="F133" i="17"/>
  <c r="K133" i="17" s="1"/>
  <c r="F223" i="19"/>
  <c r="K223" i="19" s="1"/>
  <c r="F373" i="18"/>
  <c r="K373" i="18" s="1"/>
  <c r="F214" i="17"/>
  <c r="K214" i="17" s="1"/>
  <c r="F298" i="23"/>
  <c r="K298" i="23" s="1"/>
  <c r="E58" i="23"/>
  <c r="F295" i="22"/>
  <c r="K295" i="22" s="1"/>
  <c r="F82" i="27"/>
  <c r="K82" i="27" s="1"/>
  <c r="E553" i="20"/>
  <c r="E497" i="27"/>
  <c r="E216" i="22"/>
  <c r="F155" i="23"/>
  <c r="K155" i="23" s="1"/>
  <c r="F177" i="23"/>
  <c r="K177" i="23" s="1"/>
  <c r="F436" i="27"/>
  <c r="K436" i="27" s="1"/>
  <c r="E433" i="22"/>
  <c r="F437" i="25"/>
  <c r="K437" i="25" s="1"/>
  <c r="E189" i="19"/>
  <c r="E306" i="19"/>
  <c r="E127" i="25"/>
  <c r="E538" i="20"/>
  <c r="E339" i="26"/>
  <c r="E239" i="18"/>
  <c r="E550" i="23"/>
  <c r="E215" i="22"/>
  <c r="F253" i="25"/>
  <c r="K253" i="25" s="1"/>
  <c r="F323" i="20"/>
  <c r="K323" i="20" s="1"/>
  <c r="F580" i="19"/>
  <c r="K580" i="19" s="1"/>
  <c r="E124" i="21"/>
  <c r="F103" i="22"/>
  <c r="K103" i="22" s="1"/>
  <c r="E60" i="21"/>
  <c r="E294" i="18"/>
  <c r="F205" i="21"/>
  <c r="K205" i="21" s="1"/>
  <c r="F87" i="22"/>
  <c r="K87" i="22" s="1"/>
  <c r="F156" i="24"/>
  <c r="K156" i="24" s="1"/>
  <c r="F88" i="24"/>
  <c r="K88" i="24" s="1"/>
  <c r="E483" i="19"/>
  <c r="F425" i="25"/>
  <c r="K425" i="25" s="1"/>
  <c r="E437" i="18"/>
  <c r="F148" i="23"/>
  <c r="K148" i="23" s="1"/>
  <c r="F467" i="27"/>
  <c r="K467" i="27" s="1"/>
  <c r="E173" i="27"/>
  <c r="E111" i="17"/>
  <c r="E460" i="20"/>
  <c r="E113" i="24"/>
  <c r="E401" i="1"/>
  <c r="E553" i="19"/>
  <c r="E342" i="25"/>
  <c r="E287" i="1"/>
  <c r="E366" i="22"/>
  <c r="E426" i="26"/>
  <c r="F239" i="17"/>
  <c r="K239" i="17" s="1"/>
  <c r="E203" i="22"/>
  <c r="F263" i="21"/>
  <c r="K263" i="21" s="1"/>
  <c r="F445" i="24"/>
  <c r="K445" i="24" s="1"/>
  <c r="F112" i="21"/>
  <c r="K112" i="21" s="1"/>
  <c r="E562" i="23"/>
  <c r="F532" i="23"/>
  <c r="K532" i="23" s="1"/>
  <c r="F323" i="17"/>
  <c r="K323" i="17" s="1"/>
  <c r="F221" i="25"/>
  <c r="K221" i="25" s="1"/>
  <c r="F448" i="19"/>
  <c r="K448" i="19" s="1"/>
  <c r="F251" i="19"/>
  <c r="K251" i="19" s="1"/>
  <c r="F139" i="24"/>
  <c r="K139" i="24" s="1"/>
  <c r="F244" i="24"/>
  <c r="K244" i="24" s="1"/>
  <c r="E330" i="18"/>
  <c r="E305" i="19"/>
  <c r="E545" i="27"/>
  <c r="E231" i="17"/>
  <c r="E57" i="27"/>
  <c r="F453" i="23"/>
  <c r="K453" i="23" s="1"/>
  <c r="F270" i="23"/>
  <c r="K270" i="23" s="1"/>
  <c r="E454" i="17"/>
  <c r="F207" i="24"/>
  <c r="K207" i="24" s="1"/>
  <c r="E508" i="17"/>
  <c r="E533" i="24"/>
  <c r="E96" i="25"/>
  <c r="E316" i="22"/>
  <c r="E203" i="26"/>
  <c r="E383" i="19"/>
  <c r="E565" i="24"/>
  <c r="F196" i="24"/>
  <c r="K196" i="24" s="1"/>
  <c r="F209" i="23"/>
  <c r="K209" i="23" s="1"/>
  <c r="F394" i="17"/>
  <c r="K394" i="17" s="1"/>
  <c r="E372" i="1"/>
  <c r="F277" i="20"/>
  <c r="K277" i="20" s="1"/>
  <c r="E425" i="21"/>
  <c r="F563" i="27"/>
  <c r="K563" i="27" s="1"/>
  <c r="F312" i="26"/>
  <c r="K312" i="26" s="1"/>
  <c r="F162" i="26"/>
  <c r="K162" i="26" s="1"/>
  <c r="E433" i="19"/>
  <c r="F79" i="26"/>
  <c r="K79" i="26" s="1"/>
  <c r="E173" i="25"/>
  <c r="E435" i="27"/>
  <c r="E141" i="25"/>
  <c r="F564" i="21"/>
  <c r="K564" i="21" s="1"/>
  <c r="F268" i="24"/>
  <c r="K268" i="24" s="1"/>
  <c r="E142" i="26"/>
  <c r="E521" i="19"/>
  <c r="F64" i="25"/>
  <c r="K64" i="25" s="1"/>
  <c r="E147" i="17"/>
  <c r="E411" i="20"/>
  <c r="E112" i="27"/>
  <c r="E143" i="22"/>
  <c r="E365" i="26"/>
  <c r="E274" i="18"/>
  <c r="E252" i="25"/>
  <c r="F418" i="24"/>
  <c r="K418" i="24" s="1"/>
  <c r="F181" i="22"/>
  <c r="K181" i="22" s="1"/>
  <c r="F449" i="18"/>
  <c r="K449" i="18" s="1"/>
  <c r="F541" i="17"/>
  <c r="K541" i="17" s="1"/>
  <c r="F82" i="25"/>
  <c r="K82" i="25" s="1"/>
  <c r="F397" i="24"/>
  <c r="K397" i="24" s="1"/>
  <c r="E538" i="25"/>
  <c r="F331" i="27"/>
  <c r="K331" i="27" s="1"/>
  <c r="F571" i="18"/>
  <c r="K571" i="18" s="1"/>
  <c r="F192" i="19"/>
  <c r="K192" i="19" s="1"/>
  <c r="F106" i="18"/>
  <c r="K106" i="18" s="1"/>
  <c r="E327" i="18"/>
  <c r="F357" i="17"/>
  <c r="K357" i="17" s="1"/>
  <c r="F233" i="19"/>
  <c r="K233" i="19" s="1"/>
  <c r="F361" i="21"/>
  <c r="K361" i="21" s="1"/>
  <c r="F119" i="23"/>
  <c r="K119" i="23" s="1"/>
  <c r="E424" i="17"/>
  <c r="E576" i="23"/>
  <c r="E105" i="26"/>
  <c r="F245" i="25"/>
  <c r="K245" i="25" s="1"/>
  <c r="F432" i="24"/>
  <c r="K432" i="24" s="1"/>
  <c r="F267" i="26"/>
  <c r="K267" i="26" s="1"/>
  <c r="E265" i="20"/>
  <c r="E342" i="27"/>
  <c r="E341" i="18"/>
  <c r="E154" i="18"/>
  <c r="E192" i="25"/>
  <c r="E547" i="22"/>
  <c r="E307" i="26"/>
  <c r="E549" i="20"/>
  <c r="E83" i="27"/>
  <c r="F109" i="17"/>
  <c r="K109" i="17" s="1"/>
  <c r="F498" i="23"/>
  <c r="K498" i="23" s="1"/>
  <c r="F550" i="19"/>
  <c r="K550" i="19" s="1"/>
  <c r="F552" i="17"/>
  <c r="K552" i="17" s="1"/>
  <c r="F123" i="20"/>
  <c r="K123" i="20" s="1"/>
  <c r="F94" i="21"/>
  <c r="K94" i="21" s="1"/>
  <c r="F99" i="23"/>
  <c r="K99" i="23" s="1"/>
  <c r="F397" i="18"/>
  <c r="K397" i="18" s="1"/>
  <c r="F430" i="21"/>
  <c r="K430" i="21" s="1"/>
  <c r="F432" i="23"/>
  <c r="K432" i="23" s="1"/>
  <c r="F261" i="24"/>
  <c r="K261" i="24" s="1"/>
  <c r="E139" i="18"/>
  <c r="F78" i="22"/>
  <c r="K78" i="22" s="1"/>
  <c r="E293" i="18"/>
  <c r="F324" i="22"/>
  <c r="K324" i="22" s="1"/>
  <c r="F443" i="21"/>
  <c r="K443" i="21" s="1"/>
  <c r="F69" i="24"/>
  <c r="K69" i="24" s="1"/>
  <c r="E277" i="19"/>
  <c r="F159" i="25"/>
  <c r="K159" i="25" s="1"/>
  <c r="E285" i="17"/>
  <c r="E285" i="18"/>
  <c r="E310" i="25"/>
  <c r="E274" i="20"/>
  <c r="E405" i="25"/>
  <c r="E133" i="20"/>
  <c r="E64" i="23"/>
  <c r="E113" i="27"/>
  <c r="F243" i="20"/>
  <c r="K243" i="20" s="1"/>
  <c r="F280" i="27"/>
  <c r="K280" i="27" s="1"/>
  <c r="F373" i="17"/>
  <c r="K373" i="17" s="1"/>
  <c r="F329" i="21"/>
  <c r="K329" i="21" s="1"/>
  <c r="E528" i="18"/>
  <c r="F491" i="21"/>
  <c r="K491" i="21" s="1"/>
  <c r="F460" i="19"/>
  <c r="K460" i="19" s="1"/>
  <c r="F97" i="24"/>
  <c r="K97" i="24" s="1"/>
  <c r="F119" i="17"/>
  <c r="K119" i="17" s="1"/>
  <c r="F517" i="1"/>
  <c r="K517" i="1" s="1"/>
  <c r="E573" i="24"/>
  <c r="E267" i="27"/>
  <c r="E354" i="27"/>
  <c r="E427" i="22"/>
  <c r="E282" i="26"/>
  <c r="E226" i="24"/>
  <c r="E291" i="22"/>
  <c r="F397" i="27"/>
  <c r="K397" i="27" s="1"/>
  <c r="E418" i="19"/>
  <c r="F415" i="24"/>
  <c r="K415" i="24" s="1"/>
  <c r="F510" i="24"/>
  <c r="K510" i="24" s="1"/>
  <c r="E335" i="17"/>
  <c r="F517" i="25"/>
  <c r="K517" i="25" s="1"/>
  <c r="E144" i="19"/>
  <c r="F556" i="27"/>
  <c r="K556" i="27" s="1"/>
  <c r="E403" i="24"/>
  <c r="F409" i="17"/>
  <c r="K409" i="17" s="1"/>
  <c r="F243" i="17"/>
  <c r="K243" i="17" s="1"/>
  <c r="F441" i="19"/>
  <c r="K441" i="19" s="1"/>
  <c r="F311" i="22"/>
  <c r="K311" i="22" s="1"/>
  <c r="F471" i="24"/>
  <c r="K471" i="24" s="1"/>
  <c r="E442" i="24"/>
  <c r="F136" i="18"/>
  <c r="K136" i="18" s="1"/>
  <c r="E160" i="19"/>
  <c r="F508" i="22"/>
  <c r="K508" i="22" s="1"/>
  <c r="F417" i="21"/>
  <c r="K417" i="21" s="1"/>
  <c r="F171" i="24"/>
  <c r="K171" i="24" s="1"/>
  <c r="E468" i="26"/>
  <c r="E549" i="18"/>
  <c r="F450" i="18"/>
  <c r="K450" i="18" s="1"/>
  <c r="E79" i="18"/>
  <c r="E292" i="20"/>
  <c r="E63" i="21"/>
  <c r="E196" i="17"/>
  <c r="E519" i="23"/>
  <c r="E371" i="23"/>
  <c r="E120" i="22"/>
  <c r="E455" i="23"/>
  <c r="E168" i="24"/>
  <c r="E93" i="22"/>
  <c r="E502" i="23"/>
  <c r="E144" i="18"/>
  <c r="E228" i="23"/>
  <c r="E405" i="27"/>
  <c r="E149" i="21"/>
  <c r="F66" i="21"/>
  <c r="K66" i="21" s="1"/>
  <c r="F349" i="20"/>
  <c r="K349" i="20" s="1"/>
  <c r="F370" i="21"/>
  <c r="K370" i="21" s="1"/>
  <c r="F418" i="27"/>
  <c r="K418" i="27" s="1"/>
  <c r="F525" i="17"/>
  <c r="K525" i="17" s="1"/>
  <c r="F448" i="17"/>
  <c r="K448" i="17" s="1"/>
  <c r="F558" i="19"/>
  <c r="K558" i="19" s="1"/>
  <c r="F556" i="21"/>
  <c r="K556" i="21" s="1"/>
  <c r="E174" i="24"/>
  <c r="E304" i="24"/>
  <c r="F457" i="22"/>
  <c r="K457" i="22" s="1"/>
  <c r="E270" i="17"/>
  <c r="E359" i="26"/>
  <c r="F154" i="26"/>
  <c r="K154" i="26" s="1"/>
  <c r="E471" i="25"/>
  <c r="F268" i="26"/>
  <c r="K268" i="26" s="1"/>
  <c r="E233" i="20"/>
  <c r="F463" i="24"/>
  <c r="K463" i="24" s="1"/>
  <c r="E502" i="17"/>
  <c r="E527" i="20"/>
  <c r="E376" i="25"/>
  <c r="E78" i="25"/>
  <c r="E504" i="26"/>
  <c r="E511" i="19"/>
  <c r="E563" i="25"/>
  <c r="E501" i="27"/>
  <c r="F174" i="17"/>
  <c r="K174" i="17" s="1"/>
  <c r="F568" i="20"/>
  <c r="K568" i="20" s="1"/>
  <c r="F407" i="20"/>
  <c r="K407" i="20" s="1"/>
  <c r="E403" i="22"/>
  <c r="F406" i="19"/>
  <c r="K406" i="19" s="1"/>
  <c r="F354" i="17"/>
  <c r="K354" i="17" s="1"/>
  <c r="F163" i="26"/>
  <c r="K163" i="26" s="1"/>
  <c r="E137" i="18"/>
  <c r="F126" i="26"/>
  <c r="K126" i="26" s="1"/>
  <c r="E455" i="17"/>
  <c r="F178" i="26"/>
  <c r="K178" i="26" s="1"/>
  <c r="E472" i="19"/>
  <c r="E349" i="24"/>
  <c r="E151" i="23"/>
  <c r="F201" i="27"/>
  <c r="K201" i="27" s="1"/>
  <c r="E220" i="22"/>
  <c r="F514" i="27"/>
  <c r="K514" i="27" s="1"/>
  <c r="E261" i="20"/>
  <c r="E258" i="26"/>
  <c r="E91" i="19"/>
  <c r="E485" i="22"/>
  <c r="E330" i="27"/>
  <c r="E295" i="20"/>
  <c r="E361" i="25"/>
  <c r="F514" i="18"/>
  <c r="K514" i="18" s="1"/>
  <c r="F369" i="27"/>
  <c r="K369" i="27" s="1"/>
  <c r="F147" i="18"/>
  <c r="K147" i="18" s="1"/>
  <c r="F269" i="24"/>
  <c r="K269" i="24" s="1"/>
  <c r="E192" i="26"/>
  <c r="F424" i="19"/>
  <c r="K424" i="19" s="1"/>
  <c r="F119" i="22"/>
  <c r="K119" i="22" s="1"/>
  <c r="F497" i="26"/>
  <c r="K497" i="26" s="1"/>
  <c r="F76" i="24"/>
  <c r="K76" i="24" s="1"/>
  <c r="F240" i="24"/>
  <c r="K240" i="24" s="1"/>
  <c r="E433" i="17"/>
  <c r="F364" i="17"/>
  <c r="K364" i="17" s="1"/>
  <c r="F277" i="18"/>
  <c r="K277" i="18" s="1"/>
  <c r="F127" i="21"/>
  <c r="K127" i="21" s="1"/>
  <c r="F217" i="25"/>
  <c r="K217" i="25" s="1"/>
  <c r="F528" i="27"/>
  <c r="K528" i="27" s="1"/>
  <c r="E196" i="19"/>
  <c r="F145" i="17"/>
  <c r="K145" i="17" s="1"/>
  <c r="F234" i="18"/>
  <c r="K234" i="18" s="1"/>
  <c r="F191" i="18"/>
  <c r="K191" i="18" s="1"/>
  <c r="F139" i="20"/>
  <c r="K139" i="20" s="1"/>
  <c r="E135" i="23"/>
  <c r="F238" i="24"/>
  <c r="K238" i="24" s="1"/>
  <c r="E528" i="20"/>
  <c r="E352" i="18"/>
  <c r="E537" i="27"/>
  <c r="E251" i="20"/>
  <c r="E283" i="27"/>
  <c r="F401" i="26"/>
  <c r="K401" i="26" s="1"/>
  <c r="F101" i="22"/>
  <c r="K101" i="22" s="1"/>
  <c r="E475" i="17"/>
  <c r="F401" i="24"/>
  <c r="K401" i="24" s="1"/>
  <c r="E235" i="22"/>
  <c r="E571" i="22"/>
  <c r="E115" i="26"/>
  <c r="E448" i="18"/>
  <c r="E323" i="22"/>
  <c r="E181" i="27"/>
  <c r="E118" i="25"/>
  <c r="E489" i="24"/>
  <c r="E581" i="1"/>
  <c r="F397" i="23"/>
  <c r="K397" i="23" s="1"/>
  <c r="E91" i="25"/>
  <c r="F304" i="24"/>
  <c r="K304" i="24" s="1"/>
  <c r="F79" i="22"/>
  <c r="K79" i="22" s="1"/>
  <c r="F217" i="17"/>
  <c r="K217" i="17" s="1"/>
  <c r="F366" i="27"/>
  <c r="K366" i="27" s="1"/>
  <c r="F131" i="25"/>
  <c r="K131" i="25" s="1"/>
  <c r="F527" i="26"/>
  <c r="K527" i="26" s="1"/>
  <c r="E561" i="18"/>
  <c r="F469" i="23"/>
  <c r="K469" i="23" s="1"/>
  <c r="E349" i="19"/>
  <c r="F522" i="23"/>
  <c r="K522" i="23" s="1"/>
  <c r="F318" i="23"/>
  <c r="K318" i="23" s="1"/>
  <c r="E293" i="17"/>
  <c r="F181" i="24"/>
  <c r="K181" i="24" s="1"/>
  <c r="E100" i="20"/>
  <c r="E305" i="20"/>
  <c r="E304" i="25"/>
  <c r="E166" i="25"/>
  <c r="E406" i="26"/>
  <c r="E143" i="19"/>
  <c r="E431" i="22"/>
  <c r="E249" i="27"/>
  <c r="F148" i="22"/>
  <c r="K148" i="22" s="1"/>
  <c r="F479" i="20"/>
  <c r="K479" i="20" s="1"/>
  <c r="F480" i="20"/>
  <c r="K480" i="20" s="1"/>
  <c r="F358" i="17"/>
  <c r="K358" i="17" s="1"/>
  <c r="F117" i="22"/>
  <c r="K117" i="22" s="1"/>
  <c r="F510" i="23"/>
  <c r="K510" i="23" s="1"/>
  <c r="F61" i="24"/>
  <c r="K61" i="24" s="1"/>
  <c r="E243" i="23"/>
  <c r="F261" i="20"/>
  <c r="K261" i="20" s="1"/>
  <c r="F133" i="21"/>
  <c r="K133" i="21" s="1"/>
  <c r="F310" i="18"/>
  <c r="K310" i="18" s="1"/>
  <c r="F437" i="20"/>
  <c r="K437" i="20" s="1"/>
  <c r="E496" i="21"/>
  <c r="F396" i="19"/>
  <c r="K396" i="19" s="1"/>
  <c r="F444" i="22"/>
  <c r="K444" i="22" s="1"/>
  <c r="F335" i="19"/>
  <c r="K335" i="19" s="1"/>
  <c r="F429" i="18"/>
  <c r="K429" i="18" s="1"/>
  <c r="F576" i="20"/>
  <c r="K576" i="20" s="1"/>
  <c r="F180" i="27"/>
  <c r="K180" i="27" s="1"/>
  <c r="F239" i="26"/>
  <c r="K239" i="26" s="1"/>
  <c r="F101" i="26"/>
  <c r="K101" i="26" s="1"/>
  <c r="E274" i="19"/>
  <c r="F492" i="26"/>
  <c r="K492" i="26" s="1"/>
  <c r="E178" i="18"/>
  <c r="F381" i="27"/>
  <c r="K381" i="27" s="1"/>
  <c r="F555" i="24"/>
  <c r="K555" i="24" s="1"/>
  <c r="F318" i="27"/>
  <c r="K318" i="27" s="1"/>
  <c r="F85" i="26"/>
  <c r="K85" i="26" s="1"/>
  <c r="E108" i="20"/>
  <c r="F133" i="27"/>
  <c r="K133" i="27" s="1"/>
  <c r="E292" i="19"/>
  <c r="E412" i="22"/>
  <c r="E401" i="25"/>
  <c r="E192" i="20"/>
  <c r="E239" i="22"/>
  <c r="E519" i="26"/>
  <c r="E171" i="20"/>
  <c r="E85" i="25"/>
  <c r="F543" i="18"/>
  <c r="K543" i="18" s="1"/>
  <c r="F105" i="17"/>
  <c r="K105" i="17" s="1"/>
  <c r="E472" i="22"/>
  <c r="F367" i="17"/>
  <c r="K367" i="17" s="1"/>
  <c r="E533" i="1"/>
  <c r="F232" i="19"/>
  <c r="K232" i="19" s="1"/>
  <c r="F114" i="26"/>
  <c r="K114" i="26" s="1"/>
  <c r="F478" i="20"/>
  <c r="K478" i="20" s="1"/>
  <c r="F443" i="19"/>
  <c r="K443" i="19" s="1"/>
  <c r="F507" i="26"/>
  <c r="K507" i="26" s="1"/>
  <c r="E484" i="26"/>
  <c r="F136" i="22"/>
  <c r="K136" i="22" s="1"/>
  <c r="F103" i="25"/>
  <c r="K103" i="25" s="1"/>
  <c r="E383" i="25"/>
  <c r="F143" i="27"/>
  <c r="K143" i="27" s="1"/>
  <c r="E516" i="20"/>
  <c r="F522" i="26"/>
  <c r="K522" i="26" s="1"/>
  <c r="F352" i="22"/>
  <c r="K352" i="22" s="1"/>
  <c r="E312" i="17"/>
  <c r="E58" i="26"/>
  <c r="E168" i="26"/>
  <c r="E375" i="19"/>
  <c r="E229" i="24"/>
  <c r="E562" i="20"/>
  <c r="E215" i="26"/>
  <c r="E61" i="23"/>
  <c r="E493" i="22"/>
  <c r="E228" i="27"/>
  <c r="F288" i="19"/>
  <c r="K288" i="19" s="1"/>
  <c r="F333" i="23"/>
  <c r="K333" i="23" s="1"/>
  <c r="F119" i="19"/>
  <c r="K119" i="19" s="1"/>
  <c r="E235" i="23"/>
  <c r="F129" i="26"/>
  <c r="K129" i="26" s="1"/>
  <c r="F197" i="20"/>
  <c r="K197" i="20" s="1"/>
  <c r="F403" i="21"/>
  <c r="K403" i="21" s="1"/>
  <c r="F160" i="18"/>
  <c r="K160" i="18" s="1"/>
  <c r="E180" i="1"/>
  <c r="E471" i="26"/>
  <c r="F292" i="24"/>
  <c r="K292" i="24" s="1"/>
  <c r="F189" i="17"/>
  <c r="K189" i="17" s="1"/>
  <c r="F60" i="17"/>
  <c r="K60" i="17" s="1"/>
  <c r="F485" i="24"/>
  <c r="K485" i="24" s="1"/>
  <c r="F486" i="24"/>
  <c r="K486" i="24" s="1"/>
  <c r="F287" i="27"/>
  <c r="K287" i="27" s="1"/>
  <c r="F155" i="25"/>
  <c r="K155" i="25" s="1"/>
  <c r="E504" i="19"/>
  <c r="F181" i="23"/>
  <c r="K181" i="23" s="1"/>
  <c r="E273" i="17"/>
  <c r="F183" i="23"/>
  <c r="K183" i="23" s="1"/>
  <c r="F307" i="23"/>
  <c r="K307" i="23" s="1"/>
  <c r="E197" i="18"/>
  <c r="E523" i="17"/>
  <c r="E390" i="20"/>
  <c r="E481" i="25"/>
  <c r="E383" i="20"/>
  <c r="E377" i="22"/>
  <c r="E196" i="27"/>
  <c r="E259" i="20"/>
  <c r="E238" i="25"/>
  <c r="E305" i="27"/>
  <c r="E89" i="18"/>
  <c r="F549" i="24"/>
  <c r="K549" i="24" s="1"/>
  <c r="F165" i="20"/>
  <c r="K165" i="20" s="1"/>
  <c r="F526" i="23"/>
  <c r="K526" i="23" s="1"/>
  <c r="F196" i="20"/>
  <c r="K196" i="20" s="1"/>
  <c r="F429" i="19"/>
  <c r="K429" i="19" s="1"/>
  <c r="F341" i="18"/>
  <c r="K341" i="18" s="1"/>
  <c r="F502" i="25"/>
  <c r="K502" i="25" s="1"/>
  <c r="F343" i="17"/>
  <c r="K343" i="17" s="1"/>
  <c r="F400" i="21"/>
  <c r="K400" i="21" s="1"/>
  <c r="F472" i="23"/>
  <c r="K472" i="23" s="1"/>
  <c r="E413" i="24"/>
  <c r="F545" i="22"/>
  <c r="K545" i="22" s="1"/>
  <c r="E180" i="20"/>
  <c r="E193" i="20"/>
  <c r="E426" i="23"/>
  <c r="F71" i="23"/>
  <c r="K71" i="23" s="1"/>
  <c r="F299" i="26"/>
  <c r="K299" i="26" s="1"/>
  <c r="E531" i="20"/>
  <c r="E77" i="27"/>
  <c r="F276" i="27"/>
  <c r="K276" i="27" s="1"/>
  <c r="E93" i="23"/>
  <c r="E575" i="22"/>
  <c r="E310" i="27"/>
  <c r="E395" i="20"/>
  <c r="E95" i="24"/>
  <c r="E366" i="1"/>
  <c r="E318" i="19"/>
  <c r="E430" i="25"/>
  <c r="E239" i="1"/>
  <c r="F391" i="21"/>
  <c r="K391" i="21" s="1"/>
  <c r="F507" i="23"/>
  <c r="K507" i="23" s="1"/>
  <c r="F173" i="21"/>
  <c r="K173" i="21" s="1"/>
  <c r="F557" i="24"/>
  <c r="K557" i="24" s="1"/>
  <c r="F384" i="19"/>
  <c r="K384" i="19" s="1"/>
  <c r="F329" i="19"/>
  <c r="K329" i="19" s="1"/>
  <c r="F221" i="17"/>
  <c r="K221" i="17" s="1"/>
  <c r="E411" i="18"/>
  <c r="F191" i="25"/>
  <c r="K191" i="25" s="1"/>
  <c r="E311" i="26"/>
  <c r="E232" i="22"/>
  <c r="E73" i="1"/>
  <c r="E211" i="25"/>
  <c r="E382" i="19"/>
  <c r="E508" i="1"/>
  <c r="E420" i="24"/>
  <c r="E281" i="18"/>
  <c r="F143" i="24"/>
  <c r="K143" i="24" s="1"/>
  <c r="E82" i="24"/>
  <c r="F478" i="27"/>
  <c r="K478" i="27" s="1"/>
  <c r="F180" i="23"/>
  <c r="K180" i="23" s="1"/>
  <c r="F263" i="26"/>
  <c r="K263" i="26" s="1"/>
  <c r="E307" i="19"/>
  <c r="F71" i="24"/>
  <c r="K71" i="24" s="1"/>
  <c r="E112" i="20"/>
  <c r="F305" i="27"/>
  <c r="K305" i="27" s="1"/>
  <c r="F513" i="26"/>
  <c r="K513" i="26" s="1"/>
  <c r="F123" i="23"/>
  <c r="K123" i="23" s="1"/>
  <c r="F568" i="18"/>
  <c r="K568" i="18" s="1"/>
  <c r="F519" i="19"/>
  <c r="K519" i="19" s="1"/>
  <c r="E513" i="1"/>
  <c r="F370" i="17"/>
  <c r="K370" i="17" s="1"/>
  <c r="F274" i="18"/>
  <c r="K274" i="18" s="1"/>
  <c r="F352" i="23"/>
  <c r="K352" i="23" s="1"/>
  <c r="F111" i="18"/>
  <c r="K111" i="18" s="1"/>
  <c r="E543" i="17"/>
  <c r="E195" i="22"/>
  <c r="F492" i="19"/>
  <c r="K492" i="19" s="1"/>
  <c r="F132" i="18"/>
  <c r="K132" i="18" s="1"/>
  <c r="E184" i="22"/>
  <c r="F571" i="22"/>
  <c r="K571" i="22" s="1"/>
  <c r="F425" i="19"/>
  <c r="K425" i="19" s="1"/>
  <c r="E88" i="21"/>
  <c r="F175" i="20"/>
  <c r="K175" i="20" s="1"/>
  <c r="F340" i="20"/>
  <c r="K340" i="20" s="1"/>
  <c r="E157" i="21"/>
  <c r="E447" i="18"/>
  <c r="E204" i="24"/>
  <c r="E85" i="21"/>
  <c r="E132" i="18"/>
  <c r="E441" i="21"/>
  <c r="E265" i="21"/>
  <c r="E387" i="27"/>
  <c r="E75" i="21"/>
  <c r="E418" i="27"/>
  <c r="E402" i="23"/>
  <c r="E225" i="21"/>
  <c r="E469" i="17"/>
  <c r="E107" i="21"/>
  <c r="E282" i="23"/>
  <c r="E249" i="21"/>
  <c r="E373" i="21"/>
  <c r="E533" i="23"/>
  <c r="E477" i="23"/>
  <c r="E550" i="21"/>
  <c r="F575" i="17"/>
  <c r="K575" i="17" s="1"/>
  <c r="F450" i="24"/>
  <c r="K450" i="24" s="1"/>
  <c r="F234" i="17"/>
  <c r="K234" i="17" s="1"/>
  <c r="F61" i="25"/>
  <c r="K61" i="25" s="1"/>
  <c r="E449" i="18"/>
  <c r="F167" i="18"/>
  <c r="K167" i="18" s="1"/>
  <c r="F275" i="20"/>
  <c r="K275" i="20" s="1"/>
  <c r="F417" i="27"/>
  <c r="K417" i="27" s="1"/>
  <c r="F456" i="23"/>
  <c r="K456" i="23" s="1"/>
  <c r="E391" i="18"/>
  <c r="E337" i="17"/>
  <c r="E247" i="27"/>
  <c r="E450" i="17"/>
  <c r="F418" i="22"/>
  <c r="K418" i="22" s="1"/>
  <c r="F569" i="21"/>
  <c r="K569" i="21" s="1"/>
  <c r="F103" i="24"/>
  <c r="K103" i="24" s="1"/>
  <c r="E323" i="19"/>
  <c r="F504" i="26"/>
  <c r="K504" i="26" s="1"/>
  <c r="E441" i="19"/>
  <c r="E465" i="21"/>
  <c r="E313" i="26"/>
  <c r="E395" i="19"/>
  <c r="E312" i="24"/>
  <c r="E281" i="27"/>
  <c r="E294" i="19"/>
  <c r="E279" i="25"/>
  <c r="F455" i="23"/>
  <c r="K455" i="23" s="1"/>
  <c r="F472" i="20"/>
  <c r="K472" i="20" s="1"/>
  <c r="F115" i="27"/>
  <c r="K115" i="27" s="1"/>
  <c r="F127" i="20"/>
  <c r="K127" i="20" s="1"/>
  <c r="F511" i="21"/>
  <c r="K511" i="21" s="1"/>
  <c r="F461" i="24"/>
  <c r="K461" i="24" s="1"/>
  <c r="F493" i="26"/>
  <c r="K493" i="26" s="1"/>
  <c r="F94" i="22"/>
  <c r="K94" i="22" s="1"/>
  <c r="F113" i="27"/>
  <c r="K113" i="27" s="1"/>
  <c r="E209" i="26"/>
  <c r="E234" i="25"/>
  <c r="F538" i="23"/>
  <c r="K538" i="23" s="1"/>
  <c r="F389" i="26"/>
  <c r="K389" i="26" s="1"/>
  <c r="E558" i="17"/>
  <c r="E165" i="20"/>
  <c r="E355" i="17"/>
  <c r="E527" i="24"/>
  <c r="E580" i="22"/>
  <c r="E347" i="26"/>
  <c r="E247" i="22"/>
  <c r="E334" i="27"/>
  <c r="F467" i="24"/>
  <c r="K467" i="24" s="1"/>
  <c r="F123" i="26"/>
  <c r="K123" i="26" s="1"/>
  <c r="F532" i="27"/>
  <c r="K532" i="27" s="1"/>
  <c r="F301" i="19"/>
  <c r="K301" i="19" s="1"/>
  <c r="F429" i="21"/>
  <c r="K429" i="21" s="1"/>
  <c r="F211" i="26"/>
  <c r="K211" i="26" s="1"/>
  <c r="F412" i="17"/>
  <c r="K412" i="17" s="1"/>
  <c r="E106" i="18"/>
  <c r="F387" i="18"/>
  <c r="K387" i="18" s="1"/>
  <c r="F203" i="26"/>
  <c r="K203" i="26" s="1"/>
  <c r="E59" i="26"/>
  <c r="E184" i="17"/>
  <c r="F516" i="1"/>
  <c r="K516" i="1" s="1"/>
  <c r="F364" i="21"/>
  <c r="K364" i="21" s="1"/>
  <c r="F325" i="18"/>
  <c r="K325" i="18" s="1"/>
  <c r="F376" i="18"/>
  <c r="K376" i="18" s="1"/>
  <c r="F491" i="26"/>
  <c r="K491" i="26" s="1"/>
  <c r="F421" i="22"/>
  <c r="K421" i="22" s="1"/>
  <c r="F90" i="23"/>
  <c r="K90" i="23" s="1"/>
  <c r="E297" i="17"/>
  <c r="F526" i="27"/>
  <c r="K526" i="27" s="1"/>
  <c r="E496" i="24"/>
  <c r="E358" i="24"/>
  <c r="F84" i="26"/>
  <c r="K84" i="26" s="1"/>
  <c r="E580" i="25"/>
  <c r="F160" i="27"/>
  <c r="K160" i="27" s="1"/>
  <c r="E231" i="19"/>
  <c r="E87" i="23"/>
  <c r="E183" i="27"/>
  <c r="E295" i="17"/>
  <c r="E499" i="24"/>
  <c r="E388" i="22"/>
  <c r="E412" i="25"/>
  <c r="F343" i="18"/>
  <c r="K343" i="18" s="1"/>
  <c r="F173" i="22"/>
  <c r="K173" i="22" s="1"/>
  <c r="E575" i="23"/>
  <c r="F581" i="21"/>
  <c r="K581" i="21" s="1"/>
  <c r="F243" i="27"/>
  <c r="K243" i="27" s="1"/>
  <c r="F300" i="22"/>
  <c r="K300" i="22" s="1"/>
  <c r="F570" i="19"/>
  <c r="K570" i="19" s="1"/>
  <c r="F575" i="26"/>
  <c r="K575" i="26" s="1"/>
  <c r="E172" i="26"/>
  <c r="E173" i="24"/>
  <c r="E475" i="21"/>
  <c r="F246" i="24"/>
  <c r="K246" i="24" s="1"/>
  <c r="E552" i="17"/>
  <c r="E402" i="24"/>
  <c r="F263" i="22"/>
  <c r="K263" i="22" s="1"/>
  <c r="F552" i="27"/>
  <c r="K552" i="27" s="1"/>
  <c r="E139" i="25"/>
  <c r="F70" i="27"/>
  <c r="K70" i="27" s="1"/>
  <c r="E181" i="19"/>
  <c r="E461" i="20"/>
  <c r="E265" i="26"/>
  <c r="E411" i="19"/>
  <c r="E346" i="24"/>
  <c r="E175" i="18"/>
  <c r="E156" i="25"/>
  <c r="E162" i="22"/>
  <c r="E153" i="26"/>
  <c r="F432" i="19"/>
  <c r="K432" i="19" s="1"/>
  <c r="F241" i="19"/>
  <c r="K241" i="19" s="1"/>
  <c r="E425" i="24"/>
  <c r="F202" i="23"/>
  <c r="K202" i="23" s="1"/>
  <c r="F142" i="21"/>
  <c r="K142" i="21" s="1"/>
  <c r="F468" i="23"/>
  <c r="K468" i="23" s="1"/>
  <c r="F393" i="18"/>
  <c r="K393" i="18" s="1"/>
  <c r="F155" i="21"/>
  <c r="K155" i="21" s="1"/>
  <c r="E318" i="17"/>
  <c r="F451" i="22"/>
  <c r="K451" i="22" s="1"/>
  <c r="F118" i="20"/>
  <c r="K118" i="20" s="1"/>
  <c r="F316" i="18"/>
  <c r="K316" i="18" s="1"/>
  <c r="F342" i="25"/>
  <c r="K342" i="25" s="1"/>
  <c r="F575" i="25"/>
  <c r="K575" i="25" s="1"/>
  <c r="F580" i="27"/>
  <c r="K580" i="27" s="1"/>
  <c r="F520" i="27"/>
  <c r="K520" i="27" s="1"/>
  <c r="E535" i="22"/>
  <c r="F277" i="24"/>
  <c r="K277" i="24" s="1"/>
  <c r="E539" i="18"/>
  <c r="F271" i="22"/>
  <c r="K271" i="22" s="1"/>
  <c r="F430" i="25"/>
  <c r="K430" i="25" s="1"/>
  <c r="F118" i="22"/>
  <c r="K118" i="22" s="1"/>
  <c r="E282" i="17"/>
  <c r="E581" i="25"/>
  <c r="E283" i="20"/>
  <c r="E295" i="22"/>
  <c r="E535" i="26"/>
  <c r="E371" i="20"/>
  <c r="E70" i="24"/>
  <c r="E223" i="1"/>
  <c r="E340" i="22"/>
  <c r="E226" i="26"/>
  <c r="F507" i="18"/>
  <c r="K507" i="18" s="1"/>
  <c r="F108" i="20"/>
  <c r="K108" i="20" s="1"/>
  <c r="F449" i="21"/>
  <c r="K449" i="21" s="1"/>
  <c r="F132" i="23"/>
  <c r="K132" i="23" s="1"/>
  <c r="F79" i="20"/>
  <c r="K79" i="20" s="1"/>
  <c r="F546" i="26"/>
  <c r="K546" i="26" s="1"/>
  <c r="F363" i="27"/>
  <c r="K363" i="27" s="1"/>
  <c r="F171" i="17"/>
  <c r="K171" i="17" s="1"/>
  <c r="F417" i="20"/>
  <c r="K417" i="20" s="1"/>
  <c r="F125" i="27"/>
  <c r="K125" i="27" s="1"/>
  <c r="F504" i="22"/>
  <c r="K504" i="22" s="1"/>
  <c r="E400" i="19"/>
  <c r="E241" i="19"/>
  <c r="E229" i="26"/>
  <c r="F567" i="26"/>
  <c r="K567" i="26" s="1"/>
  <c r="F443" i="23"/>
  <c r="K443" i="23" s="1"/>
  <c r="E113" i="19"/>
  <c r="F309" i="24"/>
  <c r="K309" i="24" s="1"/>
  <c r="E301" i="19"/>
  <c r="E163" i="20"/>
  <c r="E258" i="25"/>
  <c r="E545" i="22"/>
  <c r="E93" i="26"/>
  <c r="E431" i="18"/>
  <c r="E225" i="25"/>
  <c r="E180" i="27"/>
  <c r="F142" i="26"/>
  <c r="K142" i="26" s="1"/>
  <c r="F455" i="19"/>
  <c r="K455" i="19" s="1"/>
  <c r="F559" i="20"/>
  <c r="K559" i="20" s="1"/>
  <c r="F504" i="25"/>
  <c r="K504" i="25" s="1"/>
  <c r="F433" i="19"/>
  <c r="K433" i="19" s="1"/>
  <c r="F437" i="19"/>
  <c r="K437" i="19" s="1"/>
  <c r="E528" i="27"/>
  <c r="F268" i="19"/>
  <c r="K268" i="19" s="1"/>
  <c r="F514" i="19"/>
  <c r="K514" i="19" s="1"/>
  <c r="F467" i="19"/>
  <c r="K467" i="19" s="1"/>
  <c r="F178" i="18"/>
  <c r="K178" i="18" s="1"/>
  <c r="F297" i="20"/>
  <c r="K297" i="20" s="1"/>
  <c r="F147" i="26"/>
  <c r="K147" i="26" s="1"/>
  <c r="E107" i="24"/>
  <c r="F439" i="27"/>
  <c r="K439" i="27" s="1"/>
  <c r="E444" i="22"/>
  <c r="F263" i="25"/>
  <c r="K263" i="25" s="1"/>
  <c r="E213" i="22"/>
  <c r="F264" i="26"/>
  <c r="K264" i="26" s="1"/>
  <c r="F419" i="23"/>
  <c r="K419" i="23" s="1"/>
  <c r="E480" i="18"/>
  <c r="E93" i="19"/>
  <c r="E457" i="21"/>
  <c r="E280" i="24"/>
  <c r="F69" i="1"/>
  <c r="K69" i="1" s="1"/>
  <c r="E430" i="19"/>
  <c r="E243" i="25"/>
  <c r="E479" i="1"/>
  <c r="E438" i="22"/>
  <c r="E387" i="26"/>
  <c r="F89" i="25"/>
  <c r="K89" i="25" s="1"/>
  <c r="F388" i="21"/>
  <c r="K388" i="21" s="1"/>
  <c r="F437" i="26"/>
  <c r="K437" i="26" s="1"/>
  <c r="F291" i="19"/>
  <c r="K291" i="19" s="1"/>
  <c r="F156" i="26"/>
  <c r="K156" i="26" s="1"/>
  <c r="F391" i="25"/>
  <c r="K391" i="25" s="1"/>
  <c r="F100" i="22"/>
  <c r="K100" i="22" s="1"/>
  <c r="E545" i="1"/>
  <c r="F381" i="20"/>
  <c r="K381" i="20" s="1"/>
  <c r="E256" i="26"/>
  <c r="E72" i="23"/>
  <c r="E389" i="19"/>
  <c r="F335" i="24"/>
  <c r="K335" i="24" s="1"/>
  <c r="F136" i="21"/>
  <c r="K136" i="21" s="1"/>
  <c r="E384" i="27"/>
  <c r="E523" i="24"/>
  <c r="F189" i="26"/>
  <c r="K189" i="26" s="1"/>
  <c r="E537" i="19"/>
  <c r="E450" i="22"/>
  <c r="E163" i="26"/>
  <c r="E573" i="18"/>
  <c r="E411" i="22"/>
  <c r="E205" i="27"/>
  <c r="E341" i="24"/>
  <c r="E487" i="24"/>
  <c r="E581" i="23"/>
  <c r="F427" i="20"/>
  <c r="K427" i="20" s="1"/>
  <c r="F151" i="24"/>
  <c r="K151" i="24" s="1"/>
  <c r="F492" i="18"/>
  <c r="K492" i="18" s="1"/>
  <c r="F471" i="26"/>
  <c r="K471" i="26" s="1"/>
  <c r="F243" i="19"/>
  <c r="K243" i="19" s="1"/>
  <c r="F330" i="25"/>
  <c r="K330" i="25" s="1"/>
  <c r="F271" i="17"/>
  <c r="K271" i="17" s="1"/>
  <c r="F361" i="19"/>
  <c r="K361" i="19" s="1"/>
  <c r="F280" i="17"/>
  <c r="K280" i="17" s="1"/>
  <c r="F544" i="19"/>
  <c r="K544" i="19" s="1"/>
  <c r="E369" i="26"/>
  <c r="E279" i="22"/>
  <c r="E352" i="20"/>
  <c r="E519" i="25"/>
  <c r="E298" i="20"/>
  <c r="E391" i="26"/>
  <c r="E204" i="18"/>
  <c r="F167" i="26"/>
  <c r="K167" i="26" s="1"/>
  <c r="E414" i="24"/>
  <c r="F281" i="23"/>
  <c r="K281" i="23" s="1"/>
  <c r="F311" i="23"/>
  <c r="K311" i="23" s="1"/>
  <c r="E197" i="25"/>
  <c r="F142" i="27"/>
  <c r="K142" i="27" s="1"/>
  <c r="F505" i="1"/>
  <c r="K505" i="1" s="1"/>
  <c r="E558" i="23"/>
  <c r="F403" i="23"/>
  <c r="K403" i="23" s="1"/>
  <c r="F515" i="23"/>
  <c r="K515" i="23" s="1"/>
  <c r="F204" i="20"/>
  <c r="K204" i="20" s="1"/>
  <c r="F189" i="18"/>
  <c r="K189" i="18" s="1"/>
  <c r="F420" i="22"/>
  <c r="K420" i="22" s="1"/>
  <c r="F210" i="24"/>
  <c r="K210" i="24" s="1"/>
  <c r="E137" i="1"/>
  <c r="E57" i="17"/>
  <c r="E363" i="26"/>
  <c r="F412" i="26"/>
  <c r="K412" i="26" s="1"/>
  <c r="F383" i="21"/>
  <c r="K383" i="21" s="1"/>
  <c r="F544" i="21"/>
  <c r="K544" i="21" s="1"/>
  <c r="F233" i="24"/>
  <c r="K233" i="24" s="1"/>
  <c r="F498" i="27"/>
  <c r="K498" i="27" s="1"/>
  <c r="F552" i="20"/>
  <c r="K552" i="20" s="1"/>
  <c r="F369" i="19"/>
  <c r="K369" i="19" s="1"/>
  <c r="F232" i="17"/>
  <c r="K232" i="17" s="1"/>
  <c r="F531" i="27"/>
  <c r="K531" i="27" s="1"/>
  <c r="E217" i="17"/>
  <c r="F64" i="22"/>
  <c r="K64" i="22" s="1"/>
  <c r="F216" i="17"/>
  <c r="K216" i="17" s="1"/>
  <c r="F244" i="20"/>
  <c r="K244" i="20" s="1"/>
  <c r="E108" i="18"/>
  <c r="F192" i="22"/>
  <c r="K192" i="22" s="1"/>
  <c r="F508" i="19"/>
  <c r="K508" i="19" s="1"/>
  <c r="E168" i="20"/>
  <c r="E472" i="25"/>
  <c r="F112" i="17"/>
  <c r="K112" i="17" s="1"/>
  <c r="E139" i="26"/>
  <c r="E147" i="25"/>
  <c r="E286" i="19"/>
  <c r="E345" i="27"/>
  <c r="E509" i="24"/>
  <c r="E519" i="19"/>
  <c r="E276" i="17"/>
  <c r="F127" i="23"/>
  <c r="K127" i="23" s="1"/>
  <c r="E353" i="19"/>
  <c r="F451" i="24"/>
  <c r="K451" i="24" s="1"/>
  <c r="F323" i="21"/>
  <c r="K323" i="21" s="1"/>
  <c r="E462" i="26"/>
  <c r="E178" i="20"/>
  <c r="F90" i="27"/>
  <c r="K90" i="27" s="1"/>
  <c r="E171" i="25"/>
  <c r="F84" i="27"/>
  <c r="K84" i="27" s="1"/>
  <c r="F105" i="22"/>
  <c r="K105" i="22" s="1"/>
  <c r="F333" i="26"/>
  <c r="K333" i="26" s="1"/>
  <c r="F219" i="25"/>
  <c r="K219" i="25" s="1"/>
  <c r="E426" i="21"/>
  <c r="F359" i="20"/>
  <c r="K359" i="20" s="1"/>
  <c r="F161" i="18"/>
  <c r="K161" i="18" s="1"/>
  <c r="F126" i="18"/>
  <c r="K126" i="18" s="1"/>
  <c r="E420" i="22"/>
  <c r="F478" i="22"/>
  <c r="K478" i="22" s="1"/>
  <c r="E508" i="25"/>
  <c r="F408" i="20"/>
  <c r="K408" i="20" s="1"/>
  <c r="F581" i="24"/>
  <c r="K581" i="24" s="1"/>
  <c r="F429" i="25"/>
  <c r="K429" i="25" s="1"/>
  <c r="F427" i="21"/>
  <c r="K427" i="21" s="1"/>
  <c r="F333" i="22"/>
  <c r="K333" i="22" s="1"/>
  <c r="F305" i="19"/>
  <c r="K305" i="19" s="1"/>
  <c r="F251" i="22"/>
  <c r="K251" i="22" s="1"/>
  <c r="F322" i="19"/>
  <c r="K322" i="19" s="1"/>
  <c r="F171" i="21"/>
  <c r="K171" i="21" s="1"/>
  <c r="E175" i="23"/>
  <c r="F167" i="17"/>
  <c r="K167" i="17" s="1"/>
  <c r="F179" i="20"/>
  <c r="K179" i="20" s="1"/>
  <c r="E396" i="25"/>
  <c r="F262" i="26"/>
  <c r="K262" i="26" s="1"/>
  <c r="F366" i="20"/>
  <c r="K366" i="20" s="1"/>
  <c r="E447" i="21"/>
  <c r="F269" i="23"/>
  <c r="K269" i="23" s="1"/>
  <c r="F141" i="18"/>
  <c r="K141" i="18" s="1"/>
  <c r="F448" i="24"/>
  <c r="K448" i="24" s="1"/>
  <c r="F253" i="22"/>
  <c r="K253" i="22" s="1"/>
  <c r="F409" i="19"/>
  <c r="K409" i="19" s="1"/>
  <c r="F324" i="17"/>
  <c r="K324" i="17" s="1"/>
  <c r="E556" i="23"/>
  <c r="F298" i="21"/>
  <c r="K298" i="21" s="1"/>
  <c r="F427" i="24"/>
  <c r="K427" i="24" s="1"/>
  <c r="F249" i="20"/>
  <c r="K249" i="20" s="1"/>
  <c r="E255" i="27"/>
  <c r="E389" i="24"/>
  <c r="E564" i="19"/>
  <c r="E477" i="26"/>
  <c r="E169" i="22"/>
  <c r="E125" i="20"/>
  <c r="E576" i="24"/>
  <c r="E435" i="17"/>
  <c r="E255" i="20"/>
  <c r="E316" i="17"/>
  <c r="F396" i="23"/>
  <c r="K396" i="23" s="1"/>
  <c r="F495" i="21"/>
  <c r="K495" i="21" s="1"/>
  <c r="E433" i="24"/>
  <c r="E138" i="26"/>
  <c r="E330" i="25"/>
  <c r="F370" i="27"/>
  <c r="K370" i="27" s="1"/>
  <c r="E427" i="18"/>
  <c r="F501" i="22"/>
  <c r="K501" i="22" s="1"/>
  <c r="F509" i="20"/>
  <c r="K509" i="20" s="1"/>
  <c r="F468" i="19"/>
  <c r="K468" i="19" s="1"/>
  <c r="F107" i="17"/>
  <c r="K107" i="17" s="1"/>
  <c r="F569" i="17"/>
  <c r="K569" i="17" s="1"/>
  <c r="F573" i="22"/>
  <c r="K573" i="22" s="1"/>
  <c r="F258" i="24"/>
  <c r="K258" i="24" s="1"/>
  <c r="E513" i="21"/>
  <c r="F473" i="26"/>
  <c r="K473" i="26" s="1"/>
  <c r="F172" i="21"/>
  <c r="K172" i="21" s="1"/>
  <c r="F431" i="18"/>
  <c r="K431" i="18" s="1"/>
  <c r="F539" i="24"/>
  <c r="K539" i="24" s="1"/>
  <c r="F461" i="22"/>
  <c r="K461" i="22" s="1"/>
  <c r="F375" i="22"/>
  <c r="K375" i="22" s="1"/>
  <c r="F264" i="18"/>
  <c r="K264" i="18" s="1"/>
  <c r="F149" i="20"/>
  <c r="K149" i="20" s="1"/>
  <c r="F465" i="19"/>
  <c r="K465" i="19" s="1"/>
  <c r="F447" i="17"/>
  <c r="K447" i="17" s="1"/>
  <c r="F455" i="20"/>
  <c r="K455" i="20" s="1"/>
  <c r="F203" i="25"/>
  <c r="K203" i="25" s="1"/>
  <c r="F419" i="26"/>
  <c r="K419" i="26" s="1"/>
  <c r="F454" i="20"/>
  <c r="K454" i="20" s="1"/>
  <c r="F199" i="21"/>
  <c r="K199" i="21" s="1"/>
  <c r="F522" i="21"/>
  <c r="K522" i="21" s="1"/>
  <c r="F96" i="17"/>
  <c r="K96" i="17" s="1"/>
  <c r="F67" i="18"/>
  <c r="K67" i="18" s="1"/>
  <c r="F469" i="21"/>
  <c r="K469" i="21" s="1"/>
  <c r="F228" i="17"/>
  <c r="K228" i="17" s="1"/>
  <c r="F508" i="23"/>
  <c r="K508" i="23" s="1"/>
  <c r="F316" i="21"/>
  <c r="K316" i="21" s="1"/>
  <c r="E372" i="26"/>
  <c r="E415" i="17"/>
  <c r="E331" i="27"/>
  <c r="E235" i="19"/>
  <c r="E189" i="26"/>
  <c r="E83" i="23"/>
  <c r="E340" i="20"/>
  <c r="F108" i="26"/>
  <c r="K108" i="26" s="1"/>
  <c r="E94" i="25"/>
  <c r="F118" i="24"/>
  <c r="K118" i="24" s="1"/>
  <c r="E221" i="18"/>
  <c r="F459" i="23"/>
  <c r="K459" i="23" s="1"/>
  <c r="E317" i="18"/>
  <c r="F417" i="23"/>
  <c r="K417" i="23" s="1"/>
  <c r="F252" i="22"/>
  <c r="K252" i="22" s="1"/>
  <c r="E533" i="25"/>
  <c r="F156" i="19"/>
  <c r="K156" i="19" s="1"/>
  <c r="F574" i="19"/>
  <c r="K574" i="19" s="1"/>
  <c r="E407" i="21"/>
  <c r="F63" i="21"/>
  <c r="K63" i="21" s="1"/>
  <c r="E102" i="23"/>
  <c r="F237" i="23"/>
  <c r="K237" i="23" s="1"/>
  <c r="E419" i="18"/>
  <c r="E240" i="20"/>
  <c r="F258" i="23"/>
  <c r="K258" i="23" s="1"/>
  <c r="F401" i="20"/>
  <c r="K401" i="20" s="1"/>
  <c r="F282" i="20"/>
  <c r="K282" i="20" s="1"/>
  <c r="F219" i="23"/>
  <c r="K219" i="23" s="1"/>
  <c r="F557" i="18"/>
  <c r="K557" i="18" s="1"/>
  <c r="F132" i="19"/>
  <c r="K132" i="19" s="1"/>
  <c r="F81" i="26"/>
  <c r="K81" i="26" s="1"/>
  <c r="E378" i="1"/>
  <c r="F192" i="18"/>
  <c r="K192" i="18" s="1"/>
  <c r="F556" i="20"/>
  <c r="K556" i="20" s="1"/>
  <c r="F564" i="1"/>
  <c r="K564" i="1" s="1"/>
  <c r="F574" i="21"/>
  <c r="K574" i="21" s="1"/>
  <c r="F409" i="26"/>
  <c r="K409" i="26" s="1"/>
  <c r="F76" i="26"/>
  <c r="K76" i="26" s="1"/>
  <c r="F156" i="23"/>
  <c r="K156" i="23" s="1"/>
  <c r="F101" i="21"/>
  <c r="K101" i="21" s="1"/>
  <c r="F370" i="26"/>
  <c r="K370" i="26" s="1"/>
  <c r="E67" i="23"/>
  <c r="E82" i="25"/>
  <c r="E557" i="23"/>
  <c r="E471" i="27"/>
  <c r="E581" i="21"/>
  <c r="E497" i="18"/>
  <c r="F289" i="27"/>
  <c r="K289" i="27" s="1"/>
  <c r="E365" i="22"/>
  <c r="F277" i="27"/>
  <c r="K277" i="27" s="1"/>
  <c r="E556" i="25"/>
  <c r="E336" i="17"/>
  <c r="E490" i="26"/>
  <c r="E330" i="17"/>
  <c r="F91" i="27"/>
  <c r="K91" i="27" s="1"/>
  <c r="F223" i="20"/>
  <c r="K223" i="20" s="1"/>
  <c r="E559" i="18"/>
  <c r="F72" i="19"/>
  <c r="K72" i="19" s="1"/>
  <c r="F133" i="18"/>
  <c r="K133" i="18" s="1"/>
  <c r="F472" i="17"/>
  <c r="K472" i="17" s="1"/>
  <c r="E289" i="19"/>
  <c r="F426" i="22"/>
  <c r="K426" i="22" s="1"/>
  <c r="F501" i="20"/>
  <c r="K501" i="20" s="1"/>
  <c r="F277" i="25"/>
  <c r="K277" i="25" s="1"/>
  <c r="F471" i="22"/>
  <c r="K471" i="22" s="1"/>
  <c r="F187" i="21"/>
  <c r="K187" i="21" s="1"/>
  <c r="F323" i="19"/>
  <c r="K323" i="19" s="1"/>
  <c r="F163" i="18"/>
  <c r="K163" i="18" s="1"/>
  <c r="F300" i="21"/>
  <c r="K300" i="21" s="1"/>
  <c r="F478" i="26"/>
  <c r="K478" i="26" s="1"/>
  <c r="F115" i="18"/>
  <c r="K115" i="18" s="1"/>
  <c r="F111" i="21"/>
  <c r="K111" i="21" s="1"/>
  <c r="F445" i="18"/>
  <c r="K445" i="18" s="1"/>
  <c r="F203" i="27"/>
  <c r="K203" i="27" s="1"/>
  <c r="E294" i="1"/>
  <c r="E89" i="1"/>
  <c r="E343" i="1"/>
  <c r="F495" i="1"/>
  <c r="K495" i="1" s="1"/>
  <c r="E77" i="1"/>
  <c r="E574" i="23"/>
  <c r="F169" i="1"/>
  <c r="K169" i="1" s="1"/>
  <c r="E251" i="1"/>
  <c r="E201" i="25"/>
  <c r="E473" i="26"/>
  <c r="F291" i="1"/>
  <c r="K291" i="1" s="1"/>
  <c r="E263" i="25"/>
  <c r="E445" i="26"/>
  <c r="E215" i="27"/>
  <c r="F58" i="1"/>
  <c r="K58" i="1" s="1"/>
  <c r="E270" i="26"/>
  <c r="F474" i="1"/>
  <c r="K474" i="1" s="1"/>
  <c r="F157" i="1"/>
  <c r="K157" i="1" s="1"/>
  <c r="E343" i="20"/>
  <c r="E277" i="1"/>
  <c r="E445" i="1"/>
  <c r="E204" i="25"/>
  <c r="E333" i="27"/>
  <c r="E437" i="1"/>
  <c r="E59" i="1"/>
  <c r="E513" i="22"/>
  <c r="E262" i="25"/>
  <c r="F192" i="1"/>
  <c r="K192" i="1" s="1"/>
  <c r="F341" i="1"/>
  <c r="K341" i="1" s="1"/>
  <c r="E403" i="25"/>
  <c r="F445" i="1"/>
  <c r="K445" i="1" s="1"/>
  <c r="F178" i="1"/>
  <c r="K178" i="1" s="1"/>
  <c r="E267" i="26"/>
  <c r="E498" i="27"/>
  <c r="F177" i="1"/>
  <c r="K177" i="1" s="1"/>
  <c r="F377" i="1"/>
  <c r="K377" i="1" s="1"/>
  <c r="E316" i="24"/>
  <c r="E155" i="27"/>
  <c r="F198" i="1"/>
  <c r="K198" i="1" s="1"/>
  <c r="E243" i="1"/>
  <c r="F270" i="1"/>
  <c r="K270" i="1" s="1"/>
  <c r="F519" i="1"/>
  <c r="K519" i="1" s="1"/>
  <c r="E327" i="22"/>
  <c r="F185" i="1"/>
  <c r="K185" i="1" s="1"/>
  <c r="E72" i="1"/>
  <c r="E106" i="24"/>
  <c r="E209" i="1"/>
  <c r="F95" i="1"/>
  <c r="K95" i="1" s="1"/>
  <c r="F190" i="1"/>
  <c r="K190" i="1" s="1"/>
  <c r="E316" i="26"/>
  <c r="E499" i="25"/>
  <c r="F376" i="1"/>
  <c r="K376" i="1" s="1"/>
  <c r="F307" i="1"/>
  <c r="K307" i="1" s="1"/>
  <c r="F454" i="1"/>
  <c r="K454" i="1" s="1"/>
  <c r="E141" i="1"/>
  <c r="E239" i="19"/>
  <c r="E155" i="20"/>
  <c r="E412" i="27"/>
  <c r="E138" i="24"/>
  <c r="E246" i="27"/>
  <c r="E317" i="21"/>
  <c r="E576" i="20"/>
  <c r="E295" i="23"/>
  <c r="E462" i="18"/>
  <c r="E358" i="17"/>
  <c r="E70" i="20"/>
  <c r="E321" i="21"/>
  <c r="E181" i="23"/>
  <c r="E291" i="23"/>
  <c r="E249" i="22"/>
  <c r="F492" i="25"/>
  <c r="K492" i="25" s="1"/>
  <c r="F371" i="20"/>
  <c r="K371" i="20" s="1"/>
  <c r="F151" i="20"/>
  <c r="K151" i="20" s="1"/>
  <c r="E187" i="22"/>
  <c r="F490" i="17"/>
  <c r="K490" i="17" s="1"/>
  <c r="F480" i="18"/>
  <c r="K480" i="18" s="1"/>
  <c r="F576" i="19"/>
  <c r="K576" i="19" s="1"/>
  <c r="F298" i="25"/>
  <c r="K298" i="25" s="1"/>
  <c r="E450" i="27"/>
  <c r="F409" i="25"/>
  <c r="K409" i="25" s="1"/>
  <c r="E461" i="24"/>
  <c r="F300" i="26"/>
  <c r="K300" i="26" s="1"/>
  <c r="F154" i="21"/>
  <c r="K154" i="21" s="1"/>
  <c r="F185" i="22"/>
  <c r="K185" i="22" s="1"/>
  <c r="F240" i="25"/>
  <c r="K240" i="25" s="1"/>
  <c r="E280" i="18"/>
  <c r="F83" i="27"/>
  <c r="K83" i="27" s="1"/>
  <c r="E517" i="18"/>
  <c r="E210" i="19"/>
  <c r="E63" i="25"/>
  <c r="E283" i="22"/>
  <c r="E481" i="22"/>
  <c r="E147" i="27"/>
  <c r="E84" i="24"/>
  <c r="E66" i="26"/>
  <c r="F553" i="1"/>
  <c r="K553" i="1" s="1"/>
  <c r="F330" i="23"/>
  <c r="K330" i="23" s="1"/>
  <c r="F531" i="17"/>
  <c r="K531" i="17" s="1"/>
  <c r="E255" i="22"/>
  <c r="E221" i="24"/>
  <c r="F61" i="21"/>
  <c r="K61" i="21" s="1"/>
  <c r="E83" i="18"/>
  <c r="F201" i="22"/>
  <c r="K201" i="22" s="1"/>
  <c r="F558" i="24"/>
  <c r="K558" i="24" s="1"/>
  <c r="F581" i="22"/>
  <c r="K581" i="22" s="1"/>
  <c r="F363" i="24"/>
  <c r="K363" i="24" s="1"/>
  <c r="E168" i="19"/>
  <c r="E60" i="27"/>
  <c r="E369" i="18"/>
  <c r="F357" i="24"/>
  <c r="K357" i="24" s="1"/>
  <c r="F499" i="22"/>
  <c r="K499" i="22" s="1"/>
  <c r="F414" i="27"/>
  <c r="K414" i="27" s="1"/>
  <c r="E463" i="25"/>
  <c r="F501" i="26"/>
  <c r="K501" i="26" s="1"/>
  <c r="E144" i="20"/>
  <c r="E204" i="22"/>
  <c r="E499" i="26"/>
  <c r="E135" i="20"/>
  <c r="E269" i="25"/>
  <c r="E568" i="18"/>
  <c r="E167" i="25"/>
  <c r="E497" i="1"/>
  <c r="F216" i="21"/>
  <c r="K216" i="21" s="1"/>
  <c r="F521" i="21"/>
  <c r="K521" i="21" s="1"/>
  <c r="F402" i="22"/>
  <c r="K402" i="22" s="1"/>
  <c r="F83" i="22"/>
  <c r="K83" i="22" s="1"/>
  <c r="F537" i="19"/>
  <c r="K537" i="19" s="1"/>
  <c r="F333" i="17"/>
  <c r="K333" i="17" s="1"/>
  <c r="F252" i="21"/>
  <c r="K252" i="21" s="1"/>
  <c r="F209" i="25"/>
  <c r="K209" i="25" s="1"/>
  <c r="E487" i="26"/>
  <c r="F252" i="20"/>
  <c r="K252" i="20" s="1"/>
  <c r="F373" i="25"/>
  <c r="K373" i="25" s="1"/>
  <c r="E142" i="23"/>
  <c r="F198" i="26"/>
  <c r="K198" i="26" s="1"/>
  <c r="F150" i="26"/>
  <c r="K150" i="26" s="1"/>
  <c r="E401" i="17"/>
  <c r="E66" i="17"/>
  <c r="F451" i="17"/>
  <c r="K451" i="17" s="1"/>
  <c r="F301" i="22"/>
  <c r="K301" i="22" s="1"/>
  <c r="F379" i="23"/>
  <c r="K379" i="23" s="1"/>
  <c r="E142" i="22"/>
  <c r="E156" i="19"/>
  <c r="E324" i="25"/>
  <c r="E385" i="27"/>
  <c r="E490" i="19"/>
  <c r="F99" i="25"/>
  <c r="K99" i="25" s="1"/>
  <c r="E219" i="23"/>
  <c r="E427" i="17"/>
  <c r="E357" i="17"/>
  <c r="E382" i="18"/>
  <c r="E431" i="25"/>
  <c r="E138" i="25"/>
  <c r="E325" i="25"/>
  <c r="E256" i="20"/>
  <c r="E214" i="22"/>
  <c r="E273" i="26"/>
  <c r="F430" i="18"/>
  <c r="K430" i="18" s="1"/>
  <c r="F347" i="21"/>
  <c r="K347" i="21" s="1"/>
  <c r="F94" i="17"/>
  <c r="K94" i="17" s="1"/>
  <c r="F353" i="25"/>
  <c r="K353" i="25" s="1"/>
  <c r="F253" i="20"/>
  <c r="K253" i="20" s="1"/>
  <c r="F569" i="22"/>
  <c r="K569" i="22" s="1"/>
  <c r="F201" i="20"/>
  <c r="K201" i="20" s="1"/>
  <c r="F63" i="25"/>
  <c r="K63" i="25" s="1"/>
  <c r="F169" i="27"/>
  <c r="K169" i="27" s="1"/>
  <c r="F491" i="23"/>
  <c r="K491" i="23" s="1"/>
  <c r="E505" i="19"/>
  <c r="F564" i="22"/>
  <c r="K564" i="22" s="1"/>
  <c r="E121" i="20"/>
  <c r="F529" i="21"/>
  <c r="K529" i="21" s="1"/>
  <c r="F483" i="25"/>
  <c r="K483" i="25" s="1"/>
  <c r="F70" i="22"/>
  <c r="K70" i="22" s="1"/>
  <c r="E515" i="17"/>
  <c r="E239" i="26"/>
  <c r="E579" i="27"/>
  <c r="E324" i="20"/>
  <c r="E345" i="22"/>
  <c r="E59" i="27"/>
  <c r="E205" i="20"/>
  <c r="E72" i="26"/>
  <c r="E126" i="19"/>
  <c r="E420" i="26"/>
  <c r="F240" i="17"/>
  <c r="K240" i="17" s="1"/>
  <c r="F325" i="22"/>
  <c r="K325" i="22" s="1"/>
  <c r="F335" i="20"/>
  <c r="K335" i="20" s="1"/>
  <c r="F501" i="27"/>
  <c r="K501" i="27" s="1"/>
  <c r="F419" i="18"/>
  <c r="K419" i="18" s="1"/>
  <c r="F215" i="18"/>
  <c r="K215" i="18" s="1"/>
  <c r="F232" i="20"/>
  <c r="K232" i="20" s="1"/>
  <c r="F203" i="19"/>
  <c r="K203" i="19" s="1"/>
  <c r="F187" i="17"/>
  <c r="K187" i="17" s="1"/>
  <c r="F220" i="26"/>
  <c r="K220" i="26" s="1"/>
  <c r="F123" i="25"/>
  <c r="K123" i="25" s="1"/>
  <c r="F551" i="18"/>
  <c r="K551" i="18" s="1"/>
  <c r="F407" i="21"/>
  <c r="K407" i="21" s="1"/>
  <c r="E397" i="24"/>
  <c r="F213" i="22"/>
  <c r="K213" i="22" s="1"/>
  <c r="F129" i="27"/>
  <c r="K129" i="27" s="1"/>
  <c r="E413" i="22"/>
  <c r="F63" i="27"/>
  <c r="K63" i="27" s="1"/>
  <c r="F149" i="24"/>
  <c r="K149" i="24" s="1"/>
  <c r="F456" i="26"/>
  <c r="K456" i="26" s="1"/>
  <c r="F550" i="26"/>
  <c r="K550" i="26" s="1"/>
  <c r="E477" i="25"/>
  <c r="F233" i="27"/>
  <c r="K233" i="27" s="1"/>
  <c r="E58" i="19"/>
  <c r="E160" i="22"/>
  <c r="E234" i="26"/>
  <c r="E550" i="18"/>
  <c r="E395" i="22"/>
  <c r="E306" i="27"/>
  <c r="E71" i="17"/>
  <c r="E130" i="25"/>
  <c r="E175" i="1"/>
  <c r="F148" i="18"/>
  <c r="K148" i="18" s="1"/>
  <c r="F156" i="20"/>
  <c r="K156" i="20" s="1"/>
  <c r="E145" i="20"/>
  <c r="F538" i="20"/>
  <c r="K538" i="20" s="1"/>
  <c r="F334" i="18"/>
  <c r="K334" i="18" s="1"/>
  <c r="F213" i="18"/>
  <c r="K213" i="18" s="1"/>
  <c r="F157" i="25"/>
  <c r="K157" i="25" s="1"/>
  <c r="E527" i="17"/>
  <c r="F233" i="22"/>
  <c r="K233" i="22" s="1"/>
  <c r="E288" i="22"/>
  <c r="E87" i="17"/>
  <c r="E457" i="26"/>
  <c r="E455" i="20"/>
  <c r="E85" i="27"/>
  <c r="F376" i="27"/>
  <c r="K376" i="27" s="1"/>
  <c r="F339" i="23"/>
  <c r="K339" i="23" s="1"/>
  <c r="E504" i="17"/>
  <c r="E185" i="19"/>
  <c r="E305" i="24"/>
  <c r="E571" i="25"/>
  <c r="E174" i="25"/>
  <c r="E414" i="26"/>
  <c r="F499" i="19"/>
  <c r="K499" i="19" s="1"/>
  <c r="F133" i="22"/>
  <c r="K133" i="22" s="1"/>
  <c r="F161" i="21"/>
  <c r="K161" i="21" s="1"/>
  <c r="F381" i="17"/>
  <c r="K381" i="17" s="1"/>
  <c r="F156" i="25"/>
  <c r="K156" i="25" s="1"/>
  <c r="F333" i="21"/>
  <c r="K333" i="21" s="1"/>
  <c r="F298" i="26"/>
  <c r="K298" i="26" s="1"/>
  <c r="E532" i="23"/>
  <c r="F217" i="21"/>
  <c r="K217" i="21" s="1"/>
  <c r="F301" i="20"/>
  <c r="K301" i="20" s="1"/>
  <c r="E84" i="17"/>
  <c r="E310" i="20"/>
  <c r="F306" i="23"/>
  <c r="K306" i="23" s="1"/>
  <c r="F343" i="27"/>
  <c r="K343" i="27" s="1"/>
  <c r="F393" i="20"/>
  <c r="K393" i="20" s="1"/>
  <c r="F385" i="19"/>
  <c r="K385" i="19" s="1"/>
  <c r="F274" i="20"/>
  <c r="K274" i="20" s="1"/>
  <c r="F435" i="22"/>
  <c r="K435" i="22" s="1"/>
  <c r="E502" i="20"/>
  <c r="F162" i="22"/>
  <c r="K162" i="22" s="1"/>
  <c r="E389" i="20"/>
  <c r="F71" i="22"/>
  <c r="K71" i="22" s="1"/>
  <c r="F379" i="21"/>
  <c r="K379" i="21" s="1"/>
  <c r="F373" i="24"/>
  <c r="K373" i="24" s="1"/>
  <c r="E469" i="22"/>
  <c r="E112" i="19"/>
  <c r="E85" i="17"/>
  <c r="E387" i="25"/>
  <c r="E311" i="20"/>
  <c r="E227" i="27"/>
  <c r="E101" i="25"/>
  <c r="E204" i="26"/>
  <c r="F293" i="20"/>
  <c r="K293" i="20" s="1"/>
  <c r="F246" i="21"/>
  <c r="K246" i="21" s="1"/>
  <c r="F312" i="25"/>
  <c r="K312" i="25" s="1"/>
  <c r="F132" i="25"/>
  <c r="K132" i="25" s="1"/>
  <c r="F461" i="21"/>
  <c r="K461" i="21" s="1"/>
  <c r="E275" i="24"/>
  <c r="F249" i="21"/>
  <c r="K249" i="21" s="1"/>
  <c r="F183" i="18"/>
  <c r="K183" i="18" s="1"/>
  <c r="F262" i="18"/>
  <c r="K262" i="18" s="1"/>
  <c r="E423" i="23"/>
  <c r="F289" i="25"/>
  <c r="K289" i="25" s="1"/>
  <c r="F143" i="26"/>
  <c r="K143" i="26" s="1"/>
  <c r="E534" i="17"/>
  <c r="F120" i="22"/>
  <c r="K120" i="22" s="1"/>
  <c r="E336" i="20"/>
  <c r="E201" i="27"/>
  <c r="F145" i="25"/>
  <c r="K145" i="25" s="1"/>
  <c r="F59" i="27"/>
  <c r="K59" i="27" s="1"/>
  <c r="F435" i="27"/>
  <c r="K435" i="27" s="1"/>
  <c r="E141" i="22"/>
  <c r="F425" i="26"/>
  <c r="K425" i="26" s="1"/>
  <c r="E183" i="19"/>
  <c r="E213" i="27"/>
  <c r="E442" i="17"/>
  <c r="E100" i="25"/>
  <c r="E181" i="22"/>
  <c r="E145" i="27"/>
  <c r="F385" i="20"/>
  <c r="K385" i="20" s="1"/>
  <c r="F570" i="26"/>
  <c r="K570" i="26" s="1"/>
  <c r="E300" i="24"/>
  <c r="F569" i="19"/>
  <c r="K569" i="19" s="1"/>
  <c r="F315" i="22"/>
  <c r="K315" i="22" s="1"/>
  <c r="F411" i="20"/>
  <c r="K411" i="20" s="1"/>
  <c r="F318" i="19"/>
  <c r="K318" i="19" s="1"/>
  <c r="F161" i="23"/>
  <c r="K161" i="23" s="1"/>
  <c r="F316" i="20"/>
  <c r="K316" i="20" s="1"/>
  <c r="F335" i="17"/>
  <c r="K335" i="17" s="1"/>
  <c r="F433" i="17"/>
  <c r="K433" i="17" s="1"/>
  <c r="F510" i="19"/>
  <c r="K510" i="19" s="1"/>
  <c r="E233" i="27"/>
  <c r="E351" i="19"/>
  <c r="E252" i="26"/>
  <c r="E449" i="20"/>
  <c r="E259" i="26"/>
  <c r="E514" i="22"/>
  <c r="E525" i="19"/>
  <c r="F477" i="25"/>
  <c r="K477" i="25" s="1"/>
  <c r="E124" i="20"/>
  <c r="E456" i="25"/>
  <c r="F184" i="27"/>
  <c r="K184" i="27" s="1"/>
  <c r="E372" i="18"/>
  <c r="E165" i="27"/>
  <c r="E69" i="17"/>
  <c r="E165" i="25"/>
  <c r="F561" i="26"/>
  <c r="K561" i="26" s="1"/>
  <c r="F233" i="20"/>
  <c r="K233" i="20" s="1"/>
  <c r="F319" i="17"/>
  <c r="K319" i="17" s="1"/>
  <c r="E59" i="18"/>
  <c r="F256" i="20"/>
  <c r="K256" i="20" s="1"/>
  <c r="F382" i="23"/>
  <c r="K382" i="23" s="1"/>
  <c r="F138" i="24"/>
  <c r="K138" i="24" s="1"/>
  <c r="F321" i="20"/>
  <c r="K321" i="20" s="1"/>
  <c r="F327" i="18"/>
  <c r="K327" i="18" s="1"/>
  <c r="E460" i="27"/>
  <c r="F120" i="24"/>
  <c r="K120" i="24" s="1"/>
  <c r="F226" i="20"/>
  <c r="K226" i="20" s="1"/>
  <c r="F430" i="19"/>
  <c r="K430" i="19" s="1"/>
  <c r="E161" i="26"/>
  <c r="F175" i="18"/>
  <c r="K175" i="18" s="1"/>
  <c r="E75" i="27"/>
  <c r="E234" i="23"/>
  <c r="E243" i="21"/>
  <c r="E150" i="21"/>
  <c r="E147" i="24"/>
  <c r="E198" i="23"/>
  <c r="E71" i="21"/>
  <c r="E138" i="17"/>
  <c r="E361" i="21"/>
  <c r="E322" i="22"/>
  <c r="E431" i="21"/>
  <c r="E223" i="21"/>
  <c r="E527" i="21"/>
  <c r="E359" i="23"/>
  <c r="E136" i="24"/>
  <c r="E181" i="24"/>
  <c r="E519" i="18"/>
  <c r="E283" i="23"/>
  <c r="E544" i="23"/>
  <c r="E75" i="22"/>
  <c r="E570" i="24"/>
  <c r="F93" i="20"/>
  <c r="K93" i="20" s="1"/>
  <c r="F519" i="22"/>
  <c r="K519" i="22" s="1"/>
  <c r="E417" i="23"/>
  <c r="F361" i="23"/>
  <c r="K361" i="23" s="1"/>
  <c r="E63" i="19"/>
  <c r="F471" i="19"/>
  <c r="K471" i="19" s="1"/>
  <c r="F526" i="1"/>
  <c r="K526" i="1" s="1"/>
  <c r="F245" i="19"/>
  <c r="K245" i="19" s="1"/>
  <c r="F445" i="19"/>
  <c r="K445" i="19" s="1"/>
  <c r="F552" i="21"/>
  <c r="K552" i="21" s="1"/>
  <c r="E88" i="24"/>
  <c r="F183" i="26"/>
  <c r="K183" i="26" s="1"/>
  <c r="E313" i="20"/>
  <c r="E486" i="17"/>
  <c r="F376" i="25"/>
  <c r="K376" i="25" s="1"/>
  <c r="E531" i="27"/>
  <c r="F466" i="26"/>
  <c r="K466" i="26" s="1"/>
  <c r="E357" i="24"/>
  <c r="F492" i="27"/>
  <c r="K492" i="27" s="1"/>
  <c r="E492" i="19"/>
  <c r="E426" i="22"/>
  <c r="E347" i="27"/>
  <c r="E145" i="22"/>
  <c r="E366" i="24"/>
  <c r="E473" i="1"/>
  <c r="E355" i="26"/>
  <c r="F527" i="20"/>
  <c r="K527" i="20" s="1"/>
  <c r="F493" i="24"/>
  <c r="K493" i="24" s="1"/>
  <c r="F160" i="21"/>
  <c r="K160" i="21" s="1"/>
  <c r="F130" i="19"/>
  <c r="K130" i="19" s="1"/>
  <c r="F377" i="24"/>
  <c r="K377" i="24" s="1"/>
  <c r="F325" i="25"/>
  <c r="K325" i="25" s="1"/>
  <c r="F229" i="18"/>
  <c r="K229" i="18" s="1"/>
  <c r="F347" i="23"/>
  <c r="K347" i="23" s="1"/>
  <c r="F359" i="22"/>
  <c r="K359" i="22" s="1"/>
  <c r="F246" i="23"/>
  <c r="K246" i="23" s="1"/>
  <c r="E169" i="19"/>
  <c r="F299" i="23"/>
  <c r="K299" i="23" s="1"/>
  <c r="E304" i="17"/>
  <c r="F268" i="25"/>
  <c r="K268" i="25" s="1"/>
  <c r="F293" i="27"/>
  <c r="K293" i="27" s="1"/>
  <c r="E293" i="19"/>
  <c r="E537" i="17"/>
  <c r="E339" i="20"/>
  <c r="E582" i="23"/>
  <c r="F89" i="1"/>
  <c r="K89" i="1" s="1"/>
  <c r="E264" i="22"/>
  <c r="E558" i="26"/>
  <c r="E270" i="18"/>
  <c r="E367" i="22"/>
  <c r="E199" i="27"/>
  <c r="F117" i="18"/>
  <c r="K117" i="18" s="1"/>
  <c r="F521" i="19"/>
  <c r="K521" i="19" s="1"/>
  <c r="E84" i="21"/>
  <c r="E503" i="27"/>
  <c r="F352" i="18"/>
  <c r="K352" i="18" s="1"/>
  <c r="F448" i="18"/>
  <c r="K448" i="18" s="1"/>
  <c r="F298" i="20"/>
  <c r="K298" i="20" s="1"/>
  <c r="F274" i="22"/>
  <c r="K274" i="22" s="1"/>
  <c r="F244" i="21"/>
  <c r="K244" i="21" s="1"/>
  <c r="E129" i="17"/>
  <c r="F334" i="22"/>
  <c r="K334" i="22" s="1"/>
  <c r="F450" i="23"/>
  <c r="K450" i="23" s="1"/>
  <c r="F123" i="27"/>
  <c r="K123" i="27" s="1"/>
  <c r="F94" i="18"/>
  <c r="K94" i="18" s="1"/>
  <c r="E341" i="19"/>
  <c r="F150" i="17"/>
  <c r="K150" i="17" s="1"/>
  <c r="F376" i="17"/>
  <c r="K376" i="17" s="1"/>
  <c r="F411" i="19"/>
  <c r="K411" i="19" s="1"/>
  <c r="F345" i="22"/>
  <c r="K345" i="22" s="1"/>
  <c r="F233" i="21"/>
  <c r="K233" i="21" s="1"/>
  <c r="E411" i="17"/>
  <c r="E486" i="18"/>
  <c r="E516" i="26"/>
  <c r="E310" i="18"/>
  <c r="E101" i="26"/>
  <c r="F385" i="27"/>
  <c r="K385" i="27" s="1"/>
  <c r="F201" i="25"/>
  <c r="K201" i="25" s="1"/>
  <c r="F111" i="27"/>
  <c r="K111" i="27" s="1"/>
  <c r="E478" i="20"/>
  <c r="F167" i="27"/>
  <c r="K167" i="27" s="1"/>
  <c r="E393" i="18"/>
  <c r="E453" i="21"/>
  <c r="E251" i="26"/>
  <c r="E97" i="24"/>
  <c r="E57" i="23"/>
  <c r="E484" i="27"/>
  <c r="E480" i="20"/>
  <c r="E87" i="25"/>
  <c r="F209" i="18"/>
  <c r="K209" i="18" s="1"/>
  <c r="F317" i="25"/>
  <c r="K317" i="25" s="1"/>
  <c r="F444" i="17"/>
  <c r="K444" i="17" s="1"/>
  <c r="F360" i="17"/>
  <c r="K360" i="17" s="1"/>
  <c r="E551" i="27"/>
  <c r="F103" i="20"/>
  <c r="K103" i="20" s="1"/>
  <c r="F388" i="27"/>
  <c r="K388" i="27" s="1"/>
  <c r="F293" i="26"/>
  <c r="K293" i="26" s="1"/>
  <c r="F148" i="26"/>
  <c r="K148" i="26" s="1"/>
  <c r="E79" i="24"/>
  <c r="F525" i="26"/>
  <c r="K525" i="26" s="1"/>
  <c r="E561" i="24"/>
  <c r="E538" i="24"/>
  <c r="F255" i="25"/>
  <c r="K255" i="25" s="1"/>
  <c r="E405" i="19"/>
  <c r="F370" i="24"/>
  <c r="K370" i="24" s="1"/>
  <c r="E444" i="19"/>
  <c r="E426" i="19"/>
  <c r="E207" i="25"/>
  <c r="E335" i="1"/>
  <c r="E408" i="22"/>
  <c r="E568" i="25"/>
  <c r="E355" i="18"/>
  <c r="E449" i="24"/>
  <c r="E559" i="26"/>
  <c r="F232" i="27"/>
  <c r="K232" i="27" s="1"/>
  <c r="F228" i="19"/>
  <c r="K228" i="19" s="1"/>
  <c r="F328" i="20"/>
  <c r="K328" i="20" s="1"/>
  <c r="F286" i="20"/>
  <c r="K286" i="20" s="1"/>
  <c r="F303" i="18"/>
  <c r="K303" i="18" s="1"/>
  <c r="F265" i="18"/>
  <c r="K265" i="18" s="1"/>
  <c r="F144" i="17"/>
  <c r="K144" i="17" s="1"/>
  <c r="E502" i="18"/>
  <c r="E347" i="21"/>
  <c r="E426" i="18"/>
  <c r="F550" i="21"/>
  <c r="K550" i="21" s="1"/>
  <c r="F247" i="27"/>
  <c r="K247" i="27" s="1"/>
  <c r="F228" i="1"/>
  <c r="K228" i="1" s="1"/>
  <c r="E228" i="1"/>
  <c r="F133" i="20"/>
  <c r="K133" i="20" s="1"/>
  <c r="F71" i="20"/>
  <c r="K71" i="20" s="1"/>
  <c r="E330" i="22"/>
  <c r="E579" i="21"/>
  <c r="F67" i="25"/>
  <c r="K67" i="25" s="1"/>
  <c r="E229" i="27"/>
  <c r="E274" i="17"/>
  <c r="F162" i="23"/>
  <c r="K162" i="23" s="1"/>
  <c r="E484" i="19"/>
  <c r="F469" i="22"/>
  <c r="K469" i="22" s="1"/>
  <c r="F525" i="25"/>
  <c r="K525" i="25" s="1"/>
  <c r="E491" i="20"/>
  <c r="F120" i="26"/>
  <c r="K120" i="26" s="1"/>
  <c r="E496" i="19"/>
  <c r="E279" i="20"/>
  <c r="E135" i="26"/>
  <c r="E417" i="20"/>
  <c r="E558" i="27"/>
  <c r="E143" i="18"/>
  <c r="F421" i="24"/>
  <c r="K421" i="24" s="1"/>
  <c r="F340" i="26"/>
  <c r="K340" i="26" s="1"/>
  <c r="E431" i="24"/>
  <c r="F201" i="24"/>
  <c r="K201" i="24" s="1"/>
  <c r="F388" i="20"/>
  <c r="K388" i="20" s="1"/>
  <c r="F166" i="22"/>
  <c r="K166" i="22" s="1"/>
  <c r="E555" i="25"/>
  <c r="E474" i="18"/>
  <c r="E268" i="27"/>
  <c r="E415" i="20"/>
  <c r="E425" i="1"/>
  <c r="F282" i="25"/>
  <c r="K282" i="25" s="1"/>
  <c r="E217" i="26"/>
  <c r="F570" i="27"/>
  <c r="K570" i="27" s="1"/>
  <c r="E204" i="20"/>
  <c r="F77" i="27"/>
  <c r="K77" i="27" s="1"/>
  <c r="E147" i="22"/>
  <c r="E456" i="24"/>
  <c r="E329" i="26"/>
  <c r="E475" i="19"/>
  <c r="E490" i="24"/>
  <c r="E301" i="27"/>
  <c r="E460" i="24"/>
  <c r="E395" i="26"/>
  <c r="F95" i="25"/>
  <c r="K95" i="25" s="1"/>
  <c r="F157" i="18"/>
  <c r="K157" i="18" s="1"/>
  <c r="E231" i="22"/>
  <c r="E72" i="18"/>
  <c r="F313" i="19"/>
  <c r="K313" i="19" s="1"/>
  <c r="F364" i="20"/>
  <c r="K364" i="20" s="1"/>
  <c r="E402" i="21"/>
  <c r="F93" i="23"/>
  <c r="K93" i="23" s="1"/>
  <c r="F538" i="27"/>
  <c r="K538" i="27" s="1"/>
  <c r="F124" i="19"/>
  <c r="K124" i="19" s="1"/>
  <c r="F372" i="19"/>
  <c r="K372" i="19" s="1"/>
  <c r="F580" i="1"/>
  <c r="K580" i="1" s="1"/>
  <c r="F311" i="18"/>
  <c r="K311" i="18" s="1"/>
  <c r="F423" i="18"/>
  <c r="K423" i="18" s="1"/>
  <c r="F328" i="24"/>
  <c r="K328" i="24" s="1"/>
  <c r="F300" i="23"/>
  <c r="K300" i="23" s="1"/>
  <c r="E388" i="26"/>
  <c r="E361" i="20"/>
  <c r="E256" i="18"/>
  <c r="F379" i="27"/>
  <c r="K379" i="27" s="1"/>
  <c r="F531" i="23"/>
  <c r="K531" i="23" s="1"/>
  <c r="E551" i="19"/>
  <c r="F192" i="24"/>
  <c r="K192" i="24" s="1"/>
  <c r="E276" i="20"/>
  <c r="E63" i="23"/>
  <c r="E336" i="26"/>
  <c r="E481" i="20"/>
  <c r="E285" i="26"/>
  <c r="E447" i="19"/>
  <c r="E114" i="24"/>
  <c r="E172" i="27"/>
  <c r="F474" i="22"/>
  <c r="K474" i="22" s="1"/>
  <c r="F205" i="24"/>
  <c r="K205" i="24" s="1"/>
  <c r="F106" i="22"/>
  <c r="K106" i="22" s="1"/>
  <c r="E307" i="24"/>
  <c r="F451" i="26"/>
  <c r="K451" i="26" s="1"/>
  <c r="F545" i="20"/>
  <c r="K545" i="20" s="1"/>
  <c r="F460" i="18"/>
  <c r="K460" i="18" s="1"/>
  <c r="F403" i="27"/>
  <c r="K403" i="27" s="1"/>
  <c r="E538" i="19"/>
  <c r="F203" i="18"/>
  <c r="K203" i="18" s="1"/>
  <c r="F219" i="24"/>
  <c r="K219" i="24" s="1"/>
  <c r="F63" i="18"/>
  <c r="K63" i="18" s="1"/>
  <c r="F486" i="27"/>
  <c r="K486" i="27" s="1"/>
  <c r="F517" i="27"/>
  <c r="K517" i="27" s="1"/>
  <c r="F529" i="24"/>
  <c r="K529" i="24" s="1"/>
  <c r="E205" i="25"/>
  <c r="F334" i="24"/>
  <c r="K334" i="24" s="1"/>
  <c r="E166" i="23"/>
  <c r="F166" i="27"/>
  <c r="K166" i="27" s="1"/>
  <c r="E393" i="20"/>
  <c r="F299" i="27"/>
  <c r="K299" i="27" s="1"/>
  <c r="E503" i="25"/>
  <c r="E493" i="24"/>
  <c r="E353" i="25"/>
  <c r="E245" i="20"/>
  <c r="E271" i="22"/>
  <c r="E442" i="26"/>
  <c r="E527" i="19"/>
  <c r="E570" i="23"/>
  <c r="F510" i="26"/>
  <c r="K510" i="26" s="1"/>
  <c r="F367" i="20"/>
  <c r="K367" i="20" s="1"/>
  <c r="F523" i="22"/>
  <c r="K523" i="22" s="1"/>
  <c r="F481" i="20"/>
  <c r="K481" i="20" s="1"/>
  <c r="F541" i="25"/>
  <c r="K541" i="25" s="1"/>
  <c r="E427" i="23"/>
  <c r="F234" i="27"/>
  <c r="K234" i="27" s="1"/>
  <c r="F495" i="17"/>
  <c r="K495" i="17" s="1"/>
  <c r="F387" i="20"/>
  <c r="K387" i="20" s="1"/>
  <c r="E160" i="27"/>
  <c r="E383" i="22"/>
  <c r="E95" i="19"/>
  <c r="E334" i="26"/>
  <c r="E64" i="24"/>
  <c r="E419" i="26"/>
  <c r="E327" i="20"/>
  <c r="E223" i="20"/>
  <c r="F279" i="25"/>
  <c r="K279" i="25" s="1"/>
  <c r="E324" i="19"/>
  <c r="F87" i="25"/>
  <c r="K87" i="25" s="1"/>
  <c r="F455" i="22"/>
  <c r="K455" i="22" s="1"/>
  <c r="F275" i="25"/>
  <c r="K275" i="25" s="1"/>
  <c r="E545" i="17"/>
  <c r="E419" i="23"/>
  <c r="E373" i="22"/>
  <c r="E339" i="19"/>
  <c r="F214" i="24"/>
  <c r="K214" i="24" s="1"/>
  <c r="F564" i="27"/>
  <c r="K564" i="27" s="1"/>
  <c r="F465" i="20"/>
  <c r="K465" i="20" s="1"/>
  <c r="F244" i="19"/>
  <c r="K244" i="19" s="1"/>
  <c r="F389" i="17"/>
  <c r="K389" i="17" s="1"/>
  <c r="F294" i="18"/>
  <c r="K294" i="18" s="1"/>
  <c r="F365" i="26"/>
  <c r="K365" i="26" s="1"/>
  <c r="F345" i="27"/>
  <c r="K345" i="27" s="1"/>
  <c r="E334" i="22"/>
  <c r="F120" i="21"/>
  <c r="K120" i="21" s="1"/>
  <c r="F445" i="25"/>
  <c r="K445" i="25" s="1"/>
  <c r="F333" i="19"/>
  <c r="K333" i="19" s="1"/>
  <c r="F383" i="18"/>
  <c r="K383" i="18" s="1"/>
  <c r="F565" i="17"/>
  <c r="K565" i="17" s="1"/>
  <c r="F61" i="22"/>
  <c r="K61" i="22" s="1"/>
  <c r="F66" i="20"/>
  <c r="K66" i="20" s="1"/>
  <c r="F483" i="18"/>
  <c r="K483" i="18" s="1"/>
  <c r="F189" i="19"/>
  <c r="K189" i="19" s="1"/>
  <c r="F571" i="24"/>
  <c r="K571" i="24" s="1"/>
  <c r="E203" i="24"/>
  <c r="E443" i="21"/>
  <c r="E473" i="23"/>
  <c r="E319" i="23"/>
  <c r="E219" i="21"/>
  <c r="E502" i="22"/>
  <c r="E339" i="23"/>
  <c r="E581" i="17"/>
  <c r="E573" i="17"/>
  <c r="E77" i="21"/>
  <c r="E527" i="27"/>
  <c r="E156" i="24"/>
  <c r="E555" i="18"/>
  <c r="E321" i="23"/>
  <c r="E573" i="26"/>
  <c r="E456" i="21"/>
  <c r="E193" i="21"/>
  <c r="E322" i="21"/>
  <c r="E369" i="17"/>
  <c r="E171" i="21"/>
  <c r="E109" i="20"/>
  <c r="E309" i="22"/>
  <c r="E373" i="17"/>
  <c r="E281" i="21"/>
  <c r="F406" i="17"/>
  <c r="K406" i="17" s="1"/>
  <c r="F185" i="19"/>
  <c r="K185" i="19" s="1"/>
  <c r="F343" i="21"/>
  <c r="K343" i="21" s="1"/>
  <c r="F575" i="24"/>
  <c r="K575" i="24" s="1"/>
  <c r="E65" i="25"/>
  <c r="F120" i="17"/>
  <c r="K120" i="17" s="1"/>
  <c r="F96" i="19"/>
  <c r="K96" i="19" s="1"/>
  <c r="F160" i="17"/>
  <c r="K160" i="17" s="1"/>
  <c r="E532" i="19"/>
  <c r="E523" i="21"/>
  <c r="F246" i="25"/>
  <c r="K246" i="25" s="1"/>
  <c r="E240" i="19"/>
  <c r="F414" i="24"/>
  <c r="K414" i="24" s="1"/>
  <c r="E559" i="19"/>
  <c r="F319" i="21"/>
  <c r="K319" i="21" s="1"/>
  <c r="E475" i="25"/>
  <c r="F97" i="27"/>
  <c r="K97" i="27" s="1"/>
  <c r="F408" i="27"/>
  <c r="K408" i="27" s="1"/>
  <c r="E424" i="19"/>
  <c r="F448" i="26"/>
  <c r="K448" i="26" s="1"/>
  <c r="E497" i="22"/>
  <c r="E202" i="25"/>
  <c r="E429" i="26"/>
  <c r="E139" i="19"/>
  <c r="E568" i="22"/>
  <c r="E144" i="27"/>
  <c r="E370" i="18"/>
  <c r="E352" i="27"/>
  <c r="F64" i="18"/>
  <c r="K64" i="18" s="1"/>
  <c r="F550" i="22"/>
  <c r="K550" i="22" s="1"/>
  <c r="F430" i="17"/>
  <c r="K430" i="17" s="1"/>
  <c r="F318" i="21"/>
  <c r="K318" i="21" s="1"/>
  <c r="F460" i="20"/>
  <c r="K460" i="20" s="1"/>
  <c r="F111" i="23"/>
  <c r="K111" i="23" s="1"/>
  <c r="E207" i="27"/>
  <c r="E461" i="27"/>
  <c r="E438" i="25"/>
  <c r="F487" i="27"/>
  <c r="K487" i="27" s="1"/>
  <c r="E437" i="22"/>
  <c r="F229" i="23"/>
  <c r="K229" i="23" s="1"/>
  <c r="F562" i="25"/>
  <c r="K562" i="25" s="1"/>
  <c r="E396" i="18"/>
  <c r="E277" i="26"/>
  <c r="F322" i="27"/>
  <c r="K322" i="27" s="1"/>
  <c r="E520" i="18"/>
  <c r="E342" i="22"/>
  <c r="E269" i="27"/>
  <c r="E283" i="26"/>
  <c r="E395" i="25"/>
  <c r="E437" i="20"/>
  <c r="E417" i="26"/>
  <c r="F423" i="19"/>
  <c r="K423" i="19" s="1"/>
  <c r="F535" i="24"/>
  <c r="K535" i="24" s="1"/>
  <c r="F189" i="25"/>
  <c r="K189" i="25" s="1"/>
  <c r="E461" i="18"/>
  <c r="F257" i="20"/>
  <c r="K257" i="20" s="1"/>
  <c r="F498" i="26"/>
  <c r="K498" i="26" s="1"/>
  <c r="F60" i="22"/>
  <c r="K60" i="22" s="1"/>
  <c r="F108" i="27"/>
  <c r="K108" i="27" s="1"/>
  <c r="F513" i="19"/>
  <c r="K513" i="19" s="1"/>
  <c r="F537" i="27"/>
  <c r="K537" i="27" s="1"/>
  <c r="F555" i="19"/>
  <c r="K555" i="19" s="1"/>
  <c r="F113" i="23"/>
  <c r="K113" i="23" s="1"/>
  <c r="F334" i="23"/>
  <c r="K334" i="23" s="1"/>
  <c r="E93" i="18"/>
  <c r="F307" i="18"/>
  <c r="K307" i="18" s="1"/>
  <c r="F123" i="19"/>
  <c r="K123" i="19" s="1"/>
  <c r="F510" i="25"/>
  <c r="K510" i="25" s="1"/>
  <c r="F364" i="27"/>
  <c r="K364" i="27" s="1"/>
  <c r="F198" i="23"/>
  <c r="K198" i="23" s="1"/>
  <c r="E58" i="25"/>
  <c r="F423" i="23"/>
  <c r="K423" i="23" s="1"/>
  <c r="E516" i="18"/>
  <c r="F521" i="23"/>
  <c r="K521" i="23" s="1"/>
  <c r="E503" i="20"/>
  <c r="F231" i="26"/>
  <c r="K231" i="26" s="1"/>
  <c r="E172" i="20"/>
  <c r="E315" i="22"/>
  <c r="E127" i="27"/>
  <c r="E562" i="22"/>
  <c r="E508" i="24"/>
  <c r="F549" i="1"/>
  <c r="K549" i="1" s="1"/>
  <c r="E268" i="20"/>
  <c r="E390" i="25"/>
  <c r="F523" i="18"/>
  <c r="K523" i="18" s="1"/>
  <c r="F94" i="20"/>
  <c r="K94" i="20" s="1"/>
  <c r="E60" i="17"/>
  <c r="F383" i="22"/>
  <c r="K383" i="22" s="1"/>
  <c r="F162" i="20"/>
  <c r="K162" i="20" s="1"/>
  <c r="F475" i="19"/>
  <c r="K475" i="19" s="1"/>
  <c r="F121" i="24"/>
  <c r="K121" i="24" s="1"/>
  <c r="F177" i="17"/>
  <c r="K177" i="17" s="1"/>
  <c r="F137" i="19"/>
  <c r="K137" i="19" s="1"/>
  <c r="F261" i="25"/>
  <c r="K261" i="25" s="1"/>
  <c r="F138" i="26"/>
  <c r="K138" i="26" s="1"/>
  <c r="E472" i="18"/>
  <c r="F127" i="26"/>
  <c r="K127" i="26" s="1"/>
  <c r="E281" i="17"/>
  <c r="F112" i="27"/>
  <c r="K112" i="27" s="1"/>
  <c r="F167" i="22"/>
  <c r="K167" i="22" s="1"/>
  <c r="F567" i="25"/>
  <c r="K567" i="25" s="1"/>
  <c r="E175" i="20"/>
  <c r="F172" i="26"/>
  <c r="K172" i="26" s="1"/>
  <c r="E93" i="24"/>
  <c r="E354" i="26"/>
  <c r="E155" i="19"/>
  <c r="E66" i="27"/>
  <c r="E97" i="17"/>
  <c r="E359" i="25"/>
  <c r="F573" i="1"/>
  <c r="K573" i="1" s="1"/>
  <c r="F262" i="25"/>
  <c r="K262" i="25" s="1"/>
  <c r="F282" i="22"/>
  <c r="K282" i="22" s="1"/>
  <c r="F400" i="23"/>
  <c r="K400" i="23" s="1"/>
  <c r="E475" i="22"/>
  <c r="F571" i="27"/>
  <c r="K571" i="27" s="1"/>
  <c r="F424" i="18"/>
  <c r="K424" i="18" s="1"/>
  <c r="F511" i="23"/>
  <c r="K511" i="23" s="1"/>
  <c r="F420" i="23"/>
  <c r="K420" i="23" s="1"/>
  <c r="E233" i="26"/>
  <c r="F509" i="24"/>
  <c r="K509" i="24" s="1"/>
  <c r="F137" i="27"/>
  <c r="K137" i="27" s="1"/>
  <c r="F438" i="20"/>
  <c r="K438" i="20" s="1"/>
  <c r="F468" i="17"/>
  <c r="K468" i="17" s="1"/>
  <c r="F240" i="20"/>
  <c r="K240" i="20" s="1"/>
  <c r="F210" i="27"/>
  <c r="K210" i="27" s="1"/>
  <c r="F231" i="23"/>
  <c r="K231" i="23" s="1"/>
  <c r="F365" i="18"/>
  <c r="K365" i="18" s="1"/>
  <c r="F161" i="19"/>
  <c r="K161" i="19" s="1"/>
  <c r="E264" i="1"/>
  <c r="F113" i="20"/>
  <c r="K113" i="20" s="1"/>
  <c r="F528" i="21"/>
  <c r="K528" i="21" s="1"/>
  <c r="F269" i="22"/>
  <c r="K269" i="22" s="1"/>
  <c r="F450" i="27"/>
  <c r="K450" i="27" s="1"/>
  <c r="E71" i="26"/>
  <c r="F234" i="26"/>
  <c r="K234" i="26" s="1"/>
  <c r="E256" i="25"/>
  <c r="F117" i="26"/>
  <c r="K117" i="26" s="1"/>
  <c r="E79" i="17"/>
  <c r="F377" i="26"/>
  <c r="K377" i="26" s="1"/>
  <c r="F71" i="18"/>
  <c r="K71" i="18" s="1"/>
  <c r="F327" i="22"/>
  <c r="K327" i="22" s="1"/>
  <c r="F274" i="27"/>
  <c r="K274" i="27" s="1"/>
  <c r="E371" i="25"/>
  <c r="F543" i="27"/>
  <c r="K543" i="27" s="1"/>
  <c r="E136" i="19"/>
  <c r="E445" i="20"/>
  <c r="E463" i="26"/>
  <c r="E523" i="19"/>
  <c r="E77" i="25"/>
  <c r="E102" i="19"/>
  <c r="E497" i="25"/>
  <c r="F83" i="21"/>
  <c r="K83" i="21" s="1"/>
  <c r="F463" i="19"/>
  <c r="K463" i="19" s="1"/>
  <c r="F485" i="21"/>
  <c r="K485" i="21" s="1"/>
  <c r="F337" i="20"/>
  <c r="K337" i="20" s="1"/>
  <c r="F510" i="21"/>
  <c r="K510" i="21" s="1"/>
  <c r="F198" i="17"/>
  <c r="K198" i="17" s="1"/>
  <c r="F388" i="1"/>
  <c r="K388" i="1" s="1"/>
  <c r="F95" i="21"/>
  <c r="K95" i="21" s="1"/>
  <c r="F118" i="23"/>
  <c r="K118" i="23" s="1"/>
  <c r="F551" i="21"/>
  <c r="K551" i="21" s="1"/>
  <c r="F355" i="24"/>
  <c r="K355" i="24" s="1"/>
  <c r="E328" i="17"/>
  <c r="F300" i="27"/>
  <c r="K300" i="27" s="1"/>
  <c r="E255" i="26"/>
  <c r="F378" i="22"/>
  <c r="K378" i="22" s="1"/>
  <c r="E436" i="23"/>
  <c r="F243" i="24"/>
  <c r="K243" i="24" s="1"/>
  <c r="E351" i="20"/>
  <c r="F61" i="23"/>
  <c r="K61" i="23" s="1"/>
  <c r="E72" i="17"/>
  <c r="E186" i="18"/>
  <c r="E216" i="25"/>
  <c r="E89" i="23"/>
  <c r="E191" i="27"/>
  <c r="E280" i="20"/>
  <c r="E76" i="26"/>
  <c r="F562" i="24"/>
  <c r="K562" i="24" s="1"/>
  <c r="F471" i="20"/>
  <c r="K471" i="20" s="1"/>
  <c r="F324" i="18"/>
  <c r="K324" i="18" s="1"/>
  <c r="F497" i="25"/>
  <c r="K497" i="25" s="1"/>
  <c r="F57" i="17"/>
  <c r="K57" i="17" s="1"/>
  <c r="F94" i="19"/>
  <c r="K94" i="19" s="1"/>
  <c r="F531" i="19"/>
  <c r="K531" i="19" s="1"/>
  <c r="E388" i="17"/>
  <c r="F526" i="17"/>
  <c r="K526" i="17" s="1"/>
  <c r="F307" i="25"/>
  <c r="K307" i="25" s="1"/>
  <c r="F521" i="25"/>
  <c r="K521" i="25" s="1"/>
  <c r="F444" i="24"/>
  <c r="K444" i="24" s="1"/>
  <c r="F59" i="17"/>
  <c r="K59" i="17" s="1"/>
  <c r="F281" i="17"/>
  <c r="K281" i="17" s="1"/>
  <c r="F267" i="17"/>
  <c r="K267" i="17" s="1"/>
  <c r="F126" i="19"/>
  <c r="K126" i="19" s="1"/>
  <c r="E207" i="22"/>
  <c r="F399" i="21"/>
  <c r="K399" i="21" s="1"/>
  <c r="E419" i="20"/>
  <c r="E546" i="27"/>
  <c r="E154" i="20"/>
  <c r="F581" i="26"/>
  <c r="K581" i="26" s="1"/>
  <c r="E417" i="18"/>
  <c r="F301" i="25"/>
  <c r="K301" i="25" s="1"/>
  <c r="F430" i="22"/>
  <c r="K430" i="22" s="1"/>
  <c r="E287" i="17"/>
  <c r="E377" i="27"/>
  <c r="E532" i="20"/>
  <c r="E418" i="22"/>
  <c r="E556" i="26"/>
  <c r="E119" i="20"/>
  <c r="E229" i="25"/>
  <c r="E198" i="19"/>
  <c r="E331" i="26"/>
  <c r="F414" i="19"/>
  <c r="K414" i="19" s="1"/>
  <c r="F115" i="19"/>
  <c r="K115" i="19" s="1"/>
  <c r="F322" i="24"/>
  <c r="K322" i="24" s="1"/>
  <c r="E199" i="23"/>
  <c r="F195" i="20"/>
  <c r="K195" i="20" s="1"/>
  <c r="F468" i="18"/>
  <c r="K468" i="18" s="1"/>
  <c r="F106" i="25"/>
  <c r="K106" i="25" s="1"/>
  <c r="F358" i="27"/>
  <c r="K358" i="27" s="1"/>
  <c r="E88" i="19"/>
  <c r="F129" i="25"/>
  <c r="K129" i="25" s="1"/>
  <c r="E499" i="19"/>
  <c r="F439" i="26"/>
  <c r="K439" i="26" s="1"/>
  <c r="F101" i="27"/>
  <c r="K101" i="27" s="1"/>
  <c r="F401" i="23"/>
  <c r="K401" i="23" s="1"/>
  <c r="E196" i="20"/>
  <c r="F419" i="24"/>
  <c r="K419" i="24" s="1"/>
  <c r="E150" i="18"/>
  <c r="E243" i="20"/>
  <c r="E100" i="26"/>
  <c r="E430" i="1"/>
  <c r="E358" i="19"/>
  <c r="E195" i="25"/>
  <c r="E568" i="21"/>
  <c r="E97" i="26"/>
  <c r="F402" i="25"/>
  <c r="K402" i="25" s="1"/>
  <c r="F415" i="18"/>
  <c r="K415" i="18" s="1"/>
  <c r="F561" i="20"/>
  <c r="K561" i="20" s="1"/>
  <c r="F115" i="24"/>
  <c r="K115" i="24" s="1"/>
  <c r="F151" i="26"/>
  <c r="K151" i="26" s="1"/>
  <c r="F466" i="22"/>
  <c r="K466" i="22" s="1"/>
  <c r="F131" i="18"/>
  <c r="K131" i="18" s="1"/>
  <c r="F497" i="23"/>
  <c r="K497" i="23" s="1"/>
  <c r="F513" i="20"/>
  <c r="K513" i="20" s="1"/>
  <c r="F516" i="21"/>
  <c r="K516" i="21" s="1"/>
  <c r="F378" i="20"/>
  <c r="K378" i="20" s="1"/>
  <c r="E119" i="25"/>
  <c r="E438" i="19"/>
  <c r="F97" i="1"/>
  <c r="K97" i="1" s="1"/>
  <c r="E117" i="24"/>
  <c r="E432" i="20"/>
  <c r="E502" i="26"/>
  <c r="E221" i="22"/>
  <c r="E177" i="19"/>
  <c r="E129" i="26"/>
  <c r="E264" i="20"/>
  <c r="F97" i="25"/>
  <c r="K97" i="25" s="1"/>
  <c r="F267" i="22"/>
  <c r="K267" i="22" s="1"/>
  <c r="F576" i="24"/>
  <c r="K576" i="24" s="1"/>
  <c r="E233" i="19"/>
  <c r="F559" i="22"/>
  <c r="K559" i="22" s="1"/>
  <c r="E433" i="18"/>
  <c r="F460" i="24"/>
  <c r="K460" i="24" s="1"/>
  <c r="F517" i="23"/>
  <c r="K517" i="23" s="1"/>
  <c r="F253" i="21"/>
  <c r="K253" i="21" s="1"/>
  <c r="E168" i="17"/>
  <c r="F279" i="18"/>
  <c r="K279" i="18" s="1"/>
  <c r="E88" i="18"/>
  <c r="E484" i="20"/>
  <c r="F558" i="22"/>
  <c r="K558" i="22" s="1"/>
  <c r="F409" i="21"/>
  <c r="K409" i="21" s="1"/>
  <c r="E517" i="27"/>
  <c r="F227" i="25"/>
  <c r="K227" i="25" s="1"/>
  <c r="F199" i="24"/>
  <c r="K199" i="24" s="1"/>
  <c r="F213" i="17"/>
  <c r="K213" i="17" s="1"/>
  <c r="F293" i="18"/>
  <c r="K293" i="18" s="1"/>
  <c r="F73" i="20"/>
  <c r="K73" i="20" s="1"/>
  <c r="E381" i="23"/>
  <c r="F485" i="17"/>
  <c r="K485" i="17" s="1"/>
  <c r="F437" i="18"/>
  <c r="K437" i="18" s="1"/>
  <c r="E444" i="27"/>
  <c r="E502" i="21"/>
  <c r="E455" i="25"/>
  <c r="E73" i="20"/>
  <c r="E139" i="24"/>
  <c r="E301" i="23"/>
  <c r="E399" i="21"/>
  <c r="E425" i="17"/>
  <c r="E379" i="21"/>
  <c r="E453" i="23"/>
  <c r="E262" i="17"/>
  <c r="E61" i="21"/>
  <c r="E324" i="21"/>
  <c r="E558" i="19"/>
  <c r="E367" i="24"/>
  <c r="E155" i="21"/>
  <c r="E94" i="27"/>
  <c r="E69" i="20"/>
  <c r="E390" i="27"/>
  <c r="E291" i="24"/>
  <c r="F196" i="18"/>
  <c r="K196" i="18" s="1"/>
  <c r="F504" i="21"/>
  <c r="K504" i="21" s="1"/>
  <c r="F241" i="22"/>
  <c r="K241" i="22" s="1"/>
  <c r="F180" i="21"/>
  <c r="K180" i="21" s="1"/>
  <c r="E303" i="18"/>
  <c r="F263" i="17"/>
  <c r="K263" i="17" s="1"/>
  <c r="F516" i="23"/>
  <c r="K516" i="23" s="1"/>
  <c r="F283" i="26"/>
  <c r="K283" i="26" s="1"/>
  <c r="F513" i="22"/>
  <c r="K513" i="22" s="1"/>
  <c r="E132" i="20"/>
  <c r="F539" i="23"/>
  <c r="K539" i="23" s="1"/>
  <c r="E357" i="22"/>
  <c r="F107" i="24"/>
  <c r="K107" i="24" s="1"/>
  <c r="E522" i="23"/>
  <c r="F294" i="27"/>
  <c r="K294" i="27" s="1"/>
  <c r="E325" i="24"/>
  <c r="E423" i="19"/>
  <c r="E306" i="24"/>
  <c r="E190" i="18"/>
  <c r="E268" i="25"/>
  <c r="E466" i="21"/>
  <c r="E141" i="24"/>
  <c r="F288" i="18"/>
  <c r="K288" i="18" s="1"/>
  <c r="F244" i="25"/>
  <c r="K244" i="25" s="1"/>
  <c r="F371" i="18"/>
  <c r="K371" i="18" s="1"/>
  <c r="F430" i="20"/>
  <c r="K430" i="20" s="1"/>
  <c r="F289" i="20"/>
  <c r="K289" i="20" s="1"/>
  <c r="F445" i="17"/>
  <c r="K445" i="17" s="1"/>
  <c r="F355" i="21"/>
  <c r="K355" i="21" s="1"/>
  <c r="E70" i="23"/>
  <c r="F318" i="22"/>
  <c r="K318" i="22" s="1"/>
  <c r="F533" i="24"/>
  <c r="K533" i="24" s="1"/>
  <c r="E364" i="18"/>
  <c r="F411" i="22"/>
  <c r="K411" i="22" s="1"/>
  <c r="E333" i="20"/>
  <c r="F251" i="25"/>
  <c r="K251" i="25" s="1"/>
  <c r="F406" i="27"/>
  <c r="K406" i="27" s="1"/>
  <c r="F348" i="23"/>
  <c r="K348" i="23" s="1"/>
  <c r="E469" i="25"/>
  <c r="F522" i="24"/>
  <c r="K522" i="24" s="1"/>
  <c r="E567" i="18"/>
  <c r="E222" i="22"/>
  <c r="E210" i="26"/>
  <c r="E497" i="20"/>
  <c r="E227" i="26"/>
  <c r="E335" i="19"/>
  <c r="E125" i="25"/>
  <c r="F418" i="1"/>
  <c r="K418" i="1" s="1"/>
  <c r="F321" i="26"/>
  <c r="K321" i="26" s="1"/>
  <c r="F489" i="1"/>
  <c r="K489" i="1" s="1"/>
  <c r="F91" i="20"/>
  <c r="K91" i="20" s="1"/>
  <c r="F407" i="22"/>
  <c r="K407" i="22" s="1"/>
  <c r="F537" i="17"/>
  <c r="K537" i="17" s="1"/>
  <c r="F400" i="20"/>
  <c r="K400" i="20" s="1"/>
  <c r="E90" i="18"/>
  <c r="F226" i="23"/>
  <c r="K226" i="23" s="1"/>
  <c r="F235" i="24"/>
  <c r="K235" i="24" s="1"/>
  <c r="F151" i="19"/>
  <c r="K151" i="19" s="1"/>
  <c r="F381" i="23"/>
  <c r="K381" i="23" s="1"/>
  <c r="F111" i="24"/>
  <c r="K111" i="24" s="1"/>
  <c r="E341" i="22"/>
  <c r="E343" i="25"/>
  <c r="F269" i="18"/>
  <c r="K269" i="18" s="1"/>
  <c r="F264" i="19"/>
  <c r="K264" i="19" s="1"/>
  <c r="E442" i="1"/>
  <c r="F238" i="20"/>
  <c r="K238" i="20" s="1"/>
  <c r="F533" i="19"/>
  <c r="K533" i="19" s="1"/>
  <c r="E480" i="22"/>
  <c r="F581" i="25"/>
  <c r="K581" i="25" s="1"/>
  <c r="F372" i="26"/>
  <c r="K372" i="26" s="1"/>
  <c r="E481" i="18"/>
  <c r="F483" i="23"/>
  <c r="K483" i="23" s="1"/>
  <c r="E235" i="20"/>
  <c r="F105" i="1"/>
  <c r="K105" i="1" s="1"/>
  <c r="F312" i="23"/>
  <c r="K312" i="23" s="1"/>
  <c r="F574" i="26"/>
  <c r="K574" i="26" s="1"/>
  <c r="E397" i="18"/>
  <c r="E339" i="17"/>
  <c r="E511" i="24"/>
  <c r="E557" i="21"/>
  <c r="E517" i="25"/>
  <c r="E421" i="20"/>
  <c r="E390" i="26"/>
  <c r="F431" i="17"/>
  <c r="K431" i="17" s="1"/>
  <c r="F313" i="25"/>
  <c r="K313" i="25" s="1"/>
  <c r="F295" i="17"/>
  <c r="K295" i="17" s="1"/>
  <c r="F289" i="21"/>
  <c r="K289" i="21" s="1"/>
  <c r="F456" i="18"/>
  <c r="K456" i="18" s="1"/>
  <c r="F361" i="24"/>
  <c r="K361" i="24" s="1"/>
  <c r="F457" i="20"/>
  <c r="K457" i="20" s="1"/>
  <c r="F105" i="18"/>
  <c r="K105" i="18" s="1"/>
  <c r="E354" i="24"/>
  <c r="F149" i="22"/>
  <c r="K149" i="22" s="1"/>
  <c r="E277" i="27"/>
  <c r="E238" i="20"/>
  <c r="F561" i="27"/>
  <c r="K561" i="27" s="1"/>
  <c r="E253" i="19"/>
  <c r="F313" i="26"/>
  <c r="K313" i="26" s="1"/>
  <c r="F114" i="23"/>
  <c r="K114" i="23" s="1"/>
  <c r="E510" i="17"/>
  <c r="E311" i="19"/>
  <c r="E525" i="27"/>
  <c r="E214" i="18"/>
  <c r="E292" i="25"/>
  <c r="E84" i="23"/>
  <c r="E235" i="26"/>
  <c r="F406" i="18"/>
  <c r="K406" i="18" s="1"/>
  <c r="E483" i="18"/>
  <c r="F271" i="25"/>
  <c r="K271" i="25" s="1"/>
  <c r="E399" i="27"/>
  <c r="F526" i="19"/>
  <c r="K526" i="19" s="1"/>
  <c r="F477" i="18"/>
  <c r="K477" i="18" s="1"/>
  <c r="F337" i="21"/>
  <c r="K337" i="21" s="1"/>
  <c r="E186" i="1"/>
  <c r="F89" i="19"/>
  <c r="K89" i="19" s="1"/>
  <c r="E138" i="22"/>
  <c r="F198" i="25"/>
  <c r="K198" i="25" s="1"/>
  <c r="F342" i="24"/>
  <c r="K342" i="24" s="1"/>
  <c r="F459" i="26"/>
  <c r="K459" i="26" s="1"/>
  <c r="F282" i="24"/>
  <c r="K282" i="24" s="1"/>
  <c r="F382" i="17"/>
  <c r="K382" i="17" s="1"/>
  <c r="E136" i="17"/>
  <c r="F330" i="20"/>
  <c r="K330" i="20" s="1"/>
  <c r="F549" i="20"/>
  <c r="K549" i="20" s="1"/>
  <c r="F322" i="23"/>
  <c r="K322" i="23" s="1"/>
  <c r="E282" i="18"/>
  <c r="F255" i="27"/>
  <c r="K255" i="27" s="1"/>
  <c r="E526" i="20"/>
  <c r="F131" i="27"/>
  <c r="K131" i="27" s="1"/>
  <c r="E219" i="20"/>
  <c r="F459" i="24"/>
  <c r="K459" i="24" s="1"/>
  <c r="F527" i="21"/>
  <c r="K527" i="21" s="1"/>
  <c r="F436" i="24"/>
  <c r="K436" i="24" s="1"/>
  <c r="E288" i="20"/>
  <c r="F245" i="23"/>
  <c r="K245" i="23" s="1"/>
  <c r="E324" i="17"/>
  <c r="E575" i="19"/>
  <c r="E91" i="24"/>
  <c r="E334" i="1"/>
  <c r="E334" i="19"/>
  <c r="E179" i="25"/>
  <c r="E339" i="18"/>
  <c r="E385" i="24"/>
  <c r="E60" i="18"/>
  <c r="F538" i="19"/>
  <c r="K538" i="19" s="1"/>
  <c r="F574" i="18"/>
  <c r="K574" i="18" s="1"/>
  <c r="F292" i="19"/>
  <c r="K292" i="19" s="1"/>
  <c r="F346" i="17"/>
  <c r="K346" i="17" s="1"/>
  <c r="F529" i="20"/>
  <c r="K529" i="20" s="1"/>
  <c r="F432" i="21"/>
  <c r="K432" i="21" s="1"/>
  <c r="E293" i="20"/>
  <c r="F138" i="18"/>
  <c r="K138" i="18" s="1"/>
  <c r="F551" i="22"/>
  <c r="K551" i="22" s="1"/>
  <c r="F495" i="25"/>
  <c r="K495" i="25" s="1"/>
  <c r="F495" i="26"/>
  <c r="K495" i="26" s="1"/>
  <c r="F162" i="24"/>
  <c r="K162" i="24" s="1"/>
  <c r="F231" i="24"/>
  <c r="K231" i="24" s="1"/>
  <c r="E495" i="20"/>
  <c r="F148" i="21"/>
  <c r="K148" i="21" s="1"/>
  <c r="F280" i="21"/>
  <c r="K280" i="21" s="1"/>
  <c r="F516" i="25"/>
  <c r="K516" i="25" s="1"/>
  <c r="E375" i="18"/>
  <c r="F285" i="26"/>
  <c r="K285" i="26" s="1"/>
  <c r="E353" i="18"/>
  <c r="E138" i="19"/>
  <c r="E271" i="25"/>
  <c r="E473" i="18"/>
  <c r="E347" i="22"/>
  <c r="E109" i="27"/>
  <c r="E573" i="22"/>
  <c r="E373" i="24"/>
  <c r="F81" i="1"/>
  <c r="K81" i="1" s="1"/>
  <c r="E541" i="19"/>
  <c r="F502" i="24"/>
  <c r="K502" i="24" s="1"/>
  <c r="F325" i="19"/>
  <c r="K325" i="19" s="1"/>
  <c r="F67" i="23"/>
  <c r="K67" i="23" s="1"/>
  <c r="F186" i="18"/>
  <c r="K186" i="18" s="1"/>
  <c r="E73" i="18"/>
  <c r="F567" i="17"/>
  <c r="K567" i="17" s="1"/>
  <c r="E513" i="17"/>
  <c r="F456" i="20"/>
  <c r="K456" i="20" s="1"/>
  <c r="F82" i="26"/>
  <c r="K82" i="26" s="1"/>
  <c r="F366" i="24"/>
  <c r="K366" i="24" s="1"/>
  <c r="F419" i="25"/>
  <c r="K419" i="25" s="1"/>
  <c r="F527" i="22"/>
  <c r="K527" i="22" s="1"/>
  <c r="E346" i="19"/>
  <c r="E120" i="17"/>
  <c r="F579" i="19"/>
  <c r="K579" i="19" s="1"/>
  <c r="F409" i="20"/>
  <c r="K409" i="20" s="1"/>
  <c r="F521" i="26"/>
  <c r="K521" i="26" s="1"/>
  <c r="F148" i="24"/>
  <c r="K148" i="24" s="1"/>
  <c r="F424" i="22"/>
  <c r="K424" i="22" s="1"/>
  <c r="E237" i="18"/>
  <c r="E150" i="26"/>
  <c r="F271" i="27"/>
  <c r="K271" i="27" s="1"/>
  <c r="E557" i="22"/>
  <c r="F570" i="22"/>
  <c r="K570" i="22" s="1"/>
  <c r="F463" i="26"/>
  <c r="K463" i="26" s="1"/>
  <c r="E249" i="20"/>
  <c r="F208" i="25"/>
  <c r="K208" i="25" s="1"/>
  <c r="E498" i="19"/>
  <c r="E255" i="25"/>
  <c r="F136" i="1"/>
  <c r="K136" i="1" s="1"/>
  <c r="E226" i="22"/>
  <c r="E525" i="25"/>
  <c r="E403" i="18"/>
  <c r="E157" i="25"/>
  <c r="E273" i="27"/>
  <c r="F259" i="24"/>
  <c r="K259" i="24" s="1"/>
  <c r="F181" i="21"/>
  <c r="K181" i="21" s="1"/>
  <c r="F286" i="24"/>
  <c r="K286" i="24" s="1"/>
  <c r="F498" i="25"/>
  <c r="K498" i="25" s="1"/>
  <c r="F60" i="25"/>
  <c r="K60" i="25" s="1"/>
  <c r="E328" i="1"/>
  <c r="F353" i="21"/>
  <c r="K353" i="21" s="1"/>
  <c r="F353" i="26"/>
  <c r="K353" i="26" s="1"/>
  <c r="F96" i="23"/>
  <c r="K96" i="23" s="1"/>
  <c r="E192" i="18"/>
  <c r="F262" i="23"/>
  <c r="K262" i="23" s="1"/>
  <c r="E225" i="18"/>
  <c r="F534" i="25"/>
  <c r="K534" i="25" s="1"/>
  <c r="F492" i="22"/>
  <c r="K492" i="22" s="1"/>
  <c r="F509" i="23"/>
  <c r="K509" i="23" s="1"/>
  <c r="E457" i="22"/>
  <c r="F256" i="27"/>
  <c r="K256" i="27" s="1"/>
  <c r="E415" i="18"/>
  <c r="E487" i="25"/>
  <c r="E148" i="27"/>
  <c r="E400" i="24"/>
  <c r="E198" i="25"/>
  <c r="F565" i="1"/>
  <c r="K565" i="1" s="1"/>
  <c r="E199" i="20"/>
  <c r="E436" i="25"/>
  <c r="E193" i="17"/>
  <c r="F427" i="26"/>
  <c r="K427" i="26" s="1"/>
  <c r="F334" i="20"/>
  <c r="K334" i="20" s="1"/>
  <c r="E390" i="23"/>
  <c r="F576" i="27"/>
  <c r="K576" i="27" s="1"/>
  <c r="F129" i="20"/>
  <c r="K129" i="20" s="1"/>
  <c r="F472" i="25"/>
  <c r="K472" i="25" s="1"/>
  <c r="F85" i="20"/>
  <c r="K85" i="20" s="1"/>
  <c r="E209" i="17"/>
  <c r="E495" i="22"/>
  <c r="E377" i="25"/>
  <c r="E330" i="20"/>
  <c r="E324" i="26"/>
  <c r="E493" i="18"/>
  <c r="E142" i="25"/>
  <c r="E115" i="20"/>
  <c r="E217" i="18"/>
  <c r="F237" i="24"/>
  <c r="K237" i="24" s="1"/>
  <c r="E277" i="18"/>
  <c r="F514" i="24"/>
  <c r="K514" i="24" s="1"/>
  <c r="F328" i="21"/>
  <c r="K328" i="21" s="1"/>
  <c r="F132" i="24"/>
  <c r="K132" i="24" s="1"/>
  <c r="E317" i="19"/>
  <c r="F183" i="27"/>
  <c r="K183" i="27" s="1"/>
  <c r="E228" i="24"/>
  <c r="F244" i="27"/>
  <c r="K244" i="27" s="1"/>
  <c r="E264" i="27"/>
  <c r="F292" i="26"/>
  <c r="K292" i="26" s="1"/>
  <c r="F325" i="21"/>
  <c r="K325" i="21" s="1"/>
  <c r="F321" i="21"/>
  <c r="K321" i="21" s="1"/>
  <c r="F383" i="20"/>
  <c r="K383" i="20" s="1"/>
  <c r="F193" i="18"/>
  <c r="K193" i="18" s="1"/>
  <c r="E420" i="1"/>
  <c r="F473" i="25"/>
  <c r="K473" i="25" s="1"/>
  <c r="E136" i="26"/>
  <c r="F216" i="20"/>
  <c r="K216" i="20" s="1"/>
  <c r="F297" i="22"/>
  <c r="K297" i="22" s="1"/>
  <c r="F274" i="25"/>
  <c r="K274" i="25" s="1"/>
  <c r="F430" i="24"/>
  <c r="K430" i="24" s="1"/>
  <c r="F315" i="17"/>
  <c r="K315" i="17" s="1"/>
  <c r="F95" i="24"/>
  <c r="K95" i="24" s="1"/>
  <c r="E381" i="24"/>
  <c r="F574" i="17"/>
  <c r="K574" i="17" s="1"/>
  <c r="F324" i="20"/>
  <c r="K324" i="20" s="1"/>
  <c r="E100" i="27"/>
  <c r="F187" i="27"/>
  <c r="K187" i="27" s="1"/>
  <c r="F411" i="24"/>
  <c r="K411" i="24" s="1"/>
  <c r="E573" i="21"/>
  <c r="F283" i="25"/>
  <c r="K283" i="25" s="1"/>
  <c r="E342" i="19"/>
  <c r="E462" i="1"/>
  <c r="E323" i="20"/>
  <c r="E409" i="26"/>
  <c r="E225" i="22"/>
  <c r="E184" i="20"/>
  <c r="F503" i="27"/>
  <c r="K503" i="27" s="1"/>
  <c r="E429" i="25"/>
  <c r="E172" i="18"/>
  <c r="F199" i="22"/>
  <c r="K199" i="22" s="1"/>
  <c r="F557" i="25"/>
  <c r="K557" i="25" s="1"/>
  <c r="F97" i="26"/>
  <c r="K97" i="26" s="1"/>
  <c r="E312" i="19"/>
  <c r="F425" i="27"/>
  <c r="K425" i="27" s="1"/>
  <c r="E466" i="19"/>
  <c r="F106" i="27"/>
  <c r="K106" i="27" s="1"/>
  <c r="E523" i="20"/>
  <c r="F273" i="23"/>
  <c r="K273" i="23" s="1"/>
  <c r="F101" i="24"/>
  <c r="K101" i="24" s="1"/>
  <c r="E94" i="18"/>
  <c r="F241" i="18"/>
  <c r="K241" i="18" s="1"/>
  <c r="F263" i="20"/>
  <c r="K263" i="20" s="1"/>
  <c r="F467" i="20"/>
  <c r="K467" i="20" s="1"/>
  <c r="E232" i="27"/>
  <c r="F424" i="26"/>
  <c r="K424" i="26" s="1"/>
  <c r="F211" i="21"/>
  <c r="K211" i="21" s="1"/>
  <c r="F394" i="21"/>
  <c r="K394" i="21" s="1"/>
  <c r="F240" i="27"/>
  <c r="K240" i="27" s="1"/>
  <c r="F229" i="25"/>
  <c r="K229" i="25" s="1"/>
  <c r="F267" i="19"/>
  <c r="K267" i="19" s="1"/>
  <c r="F265" i="17"/>
  <c r="K265" i="17" s="1"/>
  <c r="F281" i="25"/>
  <c r="K281" i="25" s="1"/>
  <c r="F365" i="17"/>
  <c r="K365" i="17" s="1"/>
  <c r="F66" i="27"/>
  <c r="K66" i="27" s="1"/>
  <c r="F231" i="19"/>
  <c r="K231" i="19" s="1"/>
  <c r="F232" i="1"/>
  <c r="K232" i="1" s="1"/>
  <c r="F413" i="17"/>
  <c r="K413" i="17" s="1"/>
  <c r="F119" i="18"/>
  <c r="K119" i="18" s="1"/>
  <c r="F70" i="23"/>
  <c r="K70" i="23" s="1"/>
  <c r="F433" i="22"/>
  <c r="K433" i="22" s="1"/>
  <c r="F525" i="24"/>
  <c r="K525" i="24" s="1"/>
  <c r="E451" i="23"/>
  <c r="F282" i="17"/>
  <c r="K282" i="17" s="1"/>
  <c r="F285" i="17"/>
  <c r="K285" i="17" s="1"/>
  <c r="F345" i="17"/>
  <c r="K345" i="17" s="1"/>
  <c r="F268" i="17"/>
  <c r="K268" i="17" s="1"/>
  <c r="E293" i="26"/>
  <c r="F283" i="24"/>
  <c r="K283" i="24" s="1"/>
  <c r="E159" i="23"/>
  <c r="F99" i="17"/>
  <c r="K99" i="17" s="1"/>
  <c r="E574" i="24"/>
  <c r="F461" i="19"/>
  <c r="K461" i="19" s="1"/>
  <c r="E305" i="26"/>
  <c r="E148" i="22"/>
  <c r="E173" i="20"/>
  <c r="E421" i="25"/>
  <c r="E202" i="20"/>
  <c r="E561" i="23"/>
  <c r="E263" i="19"/>
  <c r="F209" i="26"/>
  <c r="K209" i="26" s="1"/>
  <c r="E295" i="26"/>
  <c r="F59" i="25"/>
  <c r="K59" i="25" s="1"/>
  <c r="E538" i="22"/>
  <c r="F281" i="21"/>
  <c r="K281" i="21" s="1"/>
  <c r="E390" i="24"/>
  <c r="E317" i="17"/>
  <c r="F269" i="26"/>
  <c r="K269" i="26" s="1"/>
  <c r="E412" i="20"/>
  <c r="F161" i="26"/>
  <c r="K161" i="26" s="1"/>
  <c r="F341" i="25"/>
  <c r="K341" i="25" s="1"/>
  <c r="F93" i="22"/>
  <c r="K93" i="22" s="1"/>
  <c r="F460" i="23"/>
  <c r="K460" i="23" s="1"/>
  <c r="F359" i="17"/>
  <c r="K359" i="17" s="1"/>
  <c r="F516" i="20"/>
  <c r="K516" i="20" s="1"/>
  <c r="F564" i="17"/>
  <c r="K564" i="17" s="1"/>
  <c r="F479" i="25"/>
  <c r="K479" i="25" s="1"/>
  <c r="F307" i="19"/>
  <c r="K307" i="19" s="1"/>
  <c r="F202" i="22"/>
  <c r="K202" i="22" s="1"/>
  <c r="F481" i="24"/>
  <c r="K481" i="24" s="1"/>
  <c r="F143" i="21"/>
  <c r="K143" i="21" s="1"/>
  <c r="F427" i="19"/>
  <c r="K427" i="19" s="1"/>
  <c r="E567" i="17"/>
  <c r="E460" i="23"/>
  <c r="F195" i="18"/>
  <c r="K195" i="18" s="1"/>
  <c r="F267" i="25"/>
  <c r="K267" i="25" s="1"/>
  <c r="F474" i="17"/>
  <c r="K474" i="17" s="1"/>
  <c r="F483" i="19"/>
  <c r="K483" i="19" s="1"/>
  <c r="F309" i="19"/>
  <c r="K309" i="19" s="1"/>
  <c r="F421" i="18"/>
  <c r="K421" i="18" s="1"/>
  <c r="E324" i="1"/>
  <c r="E208" i="22"/>
  <c r="E259" i="24"/>
  <c r="F289" i="19"/>
  <c r="K289" i="19" s="1"/>
  <c r="E304" i="19"/>
  <c r="F269" i="20"/>
  <c r="K269" i="20" s="1"/>
  <c r="F298" i="18"/>
  <c r="K298" i="18" s="1"/>
  <c r="F131" i="24"/>
  <c r="K131" i="24" s="1"/>
  <c r="F437" i="24"/>
  <c r="K437" i="24" s="1"/>
  <c r="F369" i="22"/>
  <c r="K369" i="22" s="1"/>
  <c r="F553" i="26"/>
  <c r="K553" i="26" s="1"/>
  <c r="F120" i="19"/>
  <c r="K120" i="19" s="1"/>
  <c r="E537" i="24"/>
  <c r="F185" i="18"/>
  <c r="K185" i="18" s="1"/>
  <c r="E121" i="27"/>
  <c r="E287" i="19"/>
  <c r="E143" i="26"/>
  <c r="E340" i="26"/>
  <c r="E78" i="26"/>
  <c r="E231" i="20"/>
  <c r="E100" i="23"/>
  <c r="F275" i="27"/>
  <c r="K275" i="27" s="1"/>
  <c r="E451" i="19"/>
  <c r="F457" i="25"/>
  <c r="K457" i="25" s="1"/>
  <c r="F135" i="22"/>
  <c r="K135" i="22" s="1"/>
  <c r="E563" i="26"/>
  <c r="E477" i="19"/>
  <c r="E547" i="26"/>
  <c r="E115" i="24"/>
  <c r="F330" i="26"/>
  <c r="K330" i="26" s="1"/>
  <c r="F557" i="20"/>
  <c r="K557" i="20" s="1"/>
  <c r="F369" i="18"/>
  <c r="K369" i="18" s="1"/>
  <c r="E291" i="18"/>
  <c r="E148" i="1"/>
  <c r="F549" i="17"/>
  <c r="K549" i="17" s="1"/>
  <c r="F179" i="23"/>
  <c r="K179" i="23" s="1"/>
  <c r="E114" i="27"/>
  <c r="F354" i="26"/>
  <c r="K354" i="26" s="1"/>
  <c r="F163" i="21"/>
  <c r="K163" i="21" s="1"/>
  <c r="F484" i="27"/>
  <c r="K484" i="27" s="1"/>
  <c r="E223" i="22"/>
  <c r="F367" i="22"/>
  <c r="K367" i="22" s="1"/>
  <c r="E451" i="18"/>
  <c r="F523" i="27"/>
  <c r="K523" i="27" s="1"/>
  <c r="F252" i="17"/>
  <c r="K252" i="17" s="1"/>
  <c r="F526" i="21"/>
  <c r="K526" i="21" s="1"/>
  <c r="F271" i="18"/>
  <c r="K271" i="18" s="1"/>
  <c r="F258" i="17"/>
  <c r="K258" i="17" s="1"/>
  <c r="F426" i="25"/>
  <c r="K426" i="25" s="1"/>
  <c r="F516" i="24"/>
  <c r="K516" i="24" s="1"/>
  <c r="F460" i="27"/>
  <c r="K460" i="27" s="1"/>
  <c r="F411" i="21"/>
  <c r="K411" i="21" s="1"/>
  <c r="F235" i="22"/>
  <c r="K235" i="22" s="1"/>
  <c r="E303" i="1"/>
  <c r="E323" i="25"/>
  <c r="E220" i="20"/>
  <c r="E363" i="22"/>
  <c r="E501" i="18"/>
  <c r="E328" i="26"/>
  <c r="E354" i="19"/>
  <c r="E281" i="19"/>
  <c r="F547" i="26"/>
  <c r="K547" i="26" s="1"/>
  <c r="E90" i="20"/>
  <c r="F454" i="25"/>
  <c r="K454" i="25" s="1"/>
  <c r="F311" i="27"/>
  <c r="K311" i="27" s="1"/>
  <c r="E468" i="22"/>
  <c r="F401" i="27"/>
  <c r="K401" i="27" s="1"/>
  <c r="E177" i="22"/>
  <c r="F522" i="25"/>
  <c r="K522" i="25" s="1"/>
  <c r="F306" i="24"/>
  <c r="K306" i="24" s="1"/>
  <c r="E507" i="23"/>
  <c r="F208" i="18"/>
  <c r="K208" i="18" s="1"/>
  <c r="F544" i="20"/>
  <c r="K544" i="20" s="1"/>
  <c r="F190" i="21"/>
  <c r="K190" i="21" s="1"/>
  <c r="F166" i="25"/>
  <c r="K166" i="25" s="1"/>
  <c r="F574" i="23"/>
  <c r="K574" i="23" s="1"/>
  <c r="F438" i="17"/>
  <c r="K438" i="17" s="1"/>
  <c r="E235" i="27"/>
  <c r="F414" i="22"/>
  <c r="K414" i="22" s="1"/>
  <c r="F241" i="25"/>
  <c r="K241" i="25" s="1"/>
  <c r="F69" i="20"/>
  <c r="K69" i="20" s="1"/>
  <c r="F108" i="18"/>
  <c r="K108" i="18" s="1"/>
  <c r="F259" i="21"/>
  <c r="K259" i="21" s="1"/>
  <c r="F360" i="21"/>
  <c r="K360" i="21" s="1"/>
  <c r="F534" i="20"/>
  <c r="K534" i="20" s="1"/>
  <c r="E120" i="26"/>
  <c r="E113" i="18"/>
  <c r="F426" i="18"/>
  <c r="K426" i="18" s="1"/>
  <c r="F375" i="17"/>
  <c r="K375" i="17" s="1"/>
  <c r="F384" i="27"/>
  <c r="K384" i="27" s="1"/>
  <c r="F549" i="22"/>
  <c r="K549" i="22" s="1"/>
  <c r="F311" i="1"/>
  <c r="K311" i="1" s="1"/>
  <c r="F520" i="1"/>
  <c r="K520" i="1" s="1"/>
  <c r="E311" i="25"/>
  <c r="E423" i="25"/>
  <c r="E267" i="1"/>
  <c r="E407" i="1"/>
  <c r="E366" i="19"/>
  <c r="F491" i="1"/>
  <c r="K491" i="1" s="1"/>
  <c r="E187" i="1"/>
  <c r="E354" i="20"/>
  <c r="F205" i="1"/>
  <c r="K205" i="1" s="1"/>
  <c r="E348" i="1"/>
  <c r="E331" i="22"/>
  <c r="F352" i="1"/>
  <c r="K352" i="1" s="1"/>
  <c r="E82" i="1"/>
  <c r="E522" i="20"/>
  <c r="E529" i="22"/>
  <c r="E531" i="1"/>
  <c r="F349" i="1"/>
  <c r="K349" i="1" s="1"/>
  <c r="E558" i="25"/>
  <c r="E337" i="1"/>
  <c r="F435" i="1"/>
  <c r="K435" i="1" s="1"/>
  <c r="F510" i="1"/>
  <c r="K510" i="1" s="1"/>
  <c r="E407" i="20"/>
  <c r="E183" i="1"/>
  <c r="E175" i="22"/>
  <c r="F99" i="1"/>
  <c r="K99" i="1" s="1"/>
  <c r="F328" i="1"/>
  <c r="K328" i="1" s="1"/>
  <c r="E180" i="25"/>
  <c r="E149" i="22"/>
  <c r="E247" i="1"/>
  <c r="F396" i="1"/>
  <c r="K396" i="1" s="1"/>
  <c r="E364" i="25"/>
  <c r="E263" i="27"/>
  <c r="E294" i="24"/>
  <c r="E235" i="21"/>
  <c r="E359" i="17"/>
  <c r="E154" i="21"/>
  <c r="E385" i="21"/>
  <c r="E391" i="23"/>
  <c r="E472" i="21"/>
  <c r="E549" i="21"/>
  <c r="E173" i="21"/>
  <c r="E114" i="22"/>
  <c r="E448" i="17"/>
  <c r="E526" i="21"/>
  <c r="E279" i="21"/>
  <c r="E97" i="21"/>
  <c r="E171" i="24"/>
  <c r="E378" i="27"/>
  <c r="E511" i="21"/>
  <c r="E264" i="17"/>
  <c r="E238" i="23"/>
  <c r="E343" i="23"/>
  <c r="E151" i="21"/>
  <c r="E432" i="17"/>
  <c r="E348" i="23"/>
  <c r="E115" i="21"/>
  <c r="F511" i="18"/>
  <c r="K511" i="18" s="1"/>
  <c r="F569" i="23"/>
  <c r="K569" i="23" s="1"/>
  <c r="F304" i="25"/>
  <c r="K304" i="25" s="1"/>
  <c r="F103" i="23"/>
  <c r="K103" i="23" s="1"/>
  <c r="F535" i="19"/>
  <c r="K535" i="19" s="1"/>
  <c r="F462" i="21"/>
  <c r="K462" i="21" s="1"/>
  <c r="F85" i="22"/>
  <c r="K85" i="22" s="1"/>
  <c r="F505" i="22"/>
  <c r="K505" i="22" s="1"/>
  <c r="F517" i="26"/>
  <c r="K517" i="26" s="1"/>
  <c r="F85" i="1"/>
  <c r="K85" i="1" s="1"/>
  <c r="E204" i="19"/>
  <c r="F179" i="24"/>
  <c r="K179" i="24" s="1"/>
  <c r="F475" i="24"/>
  <c r="K475" i="24" s="1"/>
  <c r="F197" i="26"/>
  <c r="K197" i="26" s="1"/>
  <c r="E305" i="25"/>
  <c r="F138" i="27"/>
  <c r="K138" i="27" s="1"/>
  <c r="E208" i="18"/>
  <c r="E486" i="20"/>
  <c r="E75" i="26"/>
  <c r="E183" i="20"/>
  <c r="E559" i="25"/>
  <c r="E174" i="20"/>
  <c r="E316" i="25"/>
  <c r="F217" i="18"/>
  <c r="K217" i="18" s="1"/>
  <c r="F483" i="22"/>
  <c r="K483" i="22" s="1"/>
  <c r="F297" i="21"/>
  <c r="K297" i="21" s="1"/>
  <c r="F520" i="18"/>
  <c r="K520" i="18" s="1"/>
  <c r="F174" i="19"/>
  <c r="K174" i="19" s="1"/>
  <c r="F535" i="23"/>
  <c r="K535" i="23" s="1"/>
  <c r="F539" i="17"/>
  <c r="K539" i="17" s="1"/>
  <c r="F399" i="18"/>
  <c r="K399" i="18" s="1"/>
  <c r="F505" i="25"/>
  <c r="K505" i="25" s="1"/>
  <c r="F438" i="27"/>
  <c r="K438" i="27" s="1"/>
  <c r="E559" i="20"/>
  <c r="E567" i="23"/>
  <c r="E407" i="25"/>
  <c r="F507" i="25"/>
  <c r="K507" i="25" s="1"/>
  <c r="F202" i="24"/>
  <c r="K202" i="24" s="1"/>
  <c r="F195" i="23"/>
  <c r="K195" i="23" s="1"/>
  <c r="E280" i="17"/>
  <c r="E117" i="17"/>
  <c r="E503" i="19"/>
  <c r="E485" i="24"/>
  <c r="E550" i="27"/>
  <c r="E73" i="19"/>
  <c r="E540" i="26"/>
  <c r="E306" i="20"/>
  <c r="E223" i="26"/>
  <c r="E282" i="1"/>
  <c r="F532" i="18"/>
  <c r="K532" i="18" s="1"/>
  <c r="F209" i="24"/>
  <c r="K209" i="24" s="1"/>
  <c r="F130" i="22"/>
  <c r="K130" i="22" s="1"/>
  <c r="E211" i="19"/>
  <c r="F358" i="21"/>
  <c r="K358" i="21" s="1"/>
  <c r="F259" i="20"/>
  <c r="K259" i="20" s="1"/>
  <c r="E460" i="19"/>
  <c r="F202" i="18"/>
  <c r="K202" i="18" s="1"/>
  <c r="F377" i="27"/>
  <c r="K377" i="27" s="1"/>
  <c r="F502" i="19"/>
  <c r="K502" i="19" s="1"/>
  <c r="E161" i="19"/>
  <c r="F71" i="21"/>
  <c r="K71" i="21" s="1"/>
  <c r="E451" i="17"/>
  <c r="F391" i="18"/>
  <c r="K391" i="18" s="1"/>
  <c r="F330" i="19"/>
  <c r="K330" i="19" s="1"/>
  <c r="F357" i="21"/>
  <c r="K357" i="21" s="1"/>
  <c r="F463" i="23"/>
  <c r="K463" i="23" s="1"/>
  <c r="F208" i="24"/>
  <c r="K208" i="24" s="1"/>
  <c r="E321" i="19"/>
  <c r="E360" i="27"/>
  <c r="E526" i="25"/>
  <c r="F57" i="22"/>
  <c r="K57" i="22" s="1"/>
  <c r="E418" i="24"/>
  <c r="F277" i="26"/>
  <c r="K277" i="26" s="1"/>
  <c r="E193" i="19"/>
  <c r="F193" i="25"/>
  <c r="K193" i="25" s="1"/>
  <c r="E163" i="17"/>
  <c r="E198" i="20"/>
  <c r="E337" i="25"/>
  <c r="E528" i="19"/>
  <c r="E413" i="26"/>
  <c r="E94" i="20"/>
  <c r="E466" i="24"/>
  <c r="E477" i="27"/>
  <c r="F64" i="17"/>
  <c r="K64" i="17" s="1"/>
  <c r="F382" i="27"/>
  <c r="K382" i="27" s="1"/>
  <c r="F397" i="17"/>
  <c r="K397" i="17" s="1"/>
  <c r="F403" i="17"/>
  <c r="K403" i="17" s="1"/>
  <c r="E69" i="18"/>
  <c r="F390" i="18"/>
  <c r="K390" i="18" s="1"/>
  <c r="F550" i="24"/>
  <c r="K550" i="24" s="1"/>
  <c r="E426" i="1"/>
  <c r="F318" i="20"/>
  <c r="K318" i="20" s="1"/>
  <c r="F323" i="25"/>
  <c r="K323" i="25" s="1"/>
  <c r="F433" i="25"/>
  <c r="K433" i="25" s="1"/>
  <c r="F106" i="23"/>
  <c r="K106" i="23" s="1"/>
  <c r="F451" i="25"/>
  <c r="K451" i="25" s="1"/>
  <c r="E565" i="19"/>
  <c r="F203" i="24"/>
  <c r="K203" i="24" s="1"/>
  <c r="E539" i="22"/>
  <c r="F250" i="23"/>
  <c r="K250" i="23" s="1"/>
  <c r="F291" i="21"/>
  <c r="K291" i="21" s="1"/>
  <c r="F487" i="24"/>
  <c r="K487" i="24" s="1"/>
  <c r="F174" i="23"/>
  <c r="K174" i="23" s="1"/>
  <c r="E348" i="17"/>
  <c r="E105" i="25"/>
  <c r="E166" i="19"/>
  <c r="E67" i="25"/>
  <c r="E402" i="20"/>
  <c r="E425" i="25"/>
  <c r="F286" i="18"/>
  <c r="K286" i="18" s="1"/>
  <c r="F342" i="27"/>
  <c r="K342" i="27" s="1"/>
  <c r="F579" i="20"/>
  <c r="K579" i="20" s="1"/>
  <c r="F576" i="22"/>
  <c r="K576" i="22" s="1"/>
  <c r="F93" i="17"/>
  <c r="K93" i="17" s="1"/>
  <c r="F420" i="17"/>
  <c r="K420" i="17" s="1"/>
  <c r="F417" i="18"/>
  <c r="K417" i="18" s="1"/>
  <c r="F258" i="19"/>
  <c r="K258" i="19" s="1"/>
  <c r="F177" i="19"/>
  <c r="K177" i="19" s="1"/>
  <c r="F486" i="17"/>
  <c r="K486" i="17" s="1"/>
  <c r="F204" i="27"/>
  <c r="K204" i="27" s="1"/>
  <c r="F346" i="19"/>
  <c r="K346" i="19" s="1"/>
  <c r="E94" i="26"/>
  <c r="F70" i="19"/>
  <c r="K70" i="19" s="1"/>
  <c r="F345" i="19"/>
  <c r="K345" i="19" s="1"/>
  <c r="F334" i="19"/>
  <c r="K334" i="19" s="1"/>
  <c r="F456" i="17"/>
  <c r="K456" i="17" s="1"/>
  <c r="F351" i="22"/>
  <c r="K351" i="22" s="1"/>
  <c r="E348" i="21"/>
  <c r="E401" i="19"/>
  <c r="E121" i="19"/>
  <c r="E373" i="26"/>
  <c r="E563" i="17"/>
  <c r="E538" i="26"/>
  <c r="E552" i="18"/>
  <c r="E117" i="27"/>
  <c r="F473" i="27"/>
  <c r="K473" i="27" s="1"/>
  <c r="E231" i="18"/>
  <c r="E286" i="24"/>
  <c r="E231" i="27"/>
  <c r="E336" i="24"/>
  <c r="E161" i="25"/>
  <c r="E364" i="20"/>
  <c r="E81" i="26"/>
  <c r="F505" i="19"/>
  <c r="K505" i="19" s="1"/>
  <c r="F441" i="23"/>
  <c r="K441" i="23" s="1"/>
  <c r="F283" i="21"/>
  <c r="K283" i="21" s="1"/>
  <c r="F435" i="25"/>
  <c r="K435" i="25" s="1"/>
  <c r="F107" i="19"/>
  <c r="K107" i="19" s="1"/>
  <c r="F139" i="17"/>
  <c r="K139" i="17" s="1"/>
  <c r="F348" i="24"/>
  <c r="K348" i="24" s="1"/>
  <c r="F75" i="17"/>
  <c r="K75" i="17" s="1"/>
  <c r="F106" i="17"/>
  <c r="K106" i="17" s="1"/>
  <c r="F268" i="21"/>
  <c r="K268" i="21" s="1"/>
  <c r="F311" i="24"/>
  <c r="K311" i="24" s="1"/>
  <c r="F351" i="23"/>
  <c r="K351" i="23" s="1"/>
  <c r="E61" i="17"/>
  <c r="F553" i="22"/>
  <c r="K553" i="22" s="1"/>
  <c r="E70" i="19"/>
  <c r="F411" i="23"/>
  <c r="K411" i="23" s="1"/>
  <c r="F475" i="22"/>
  <c r="K475" i="22" s="1"/>
  <c r="F496" i="26"/>
  <c r="K496" i="26" s="1"/>
  <c r="E526" i="22"/>
  <c r="F276" i="26"/>
  <c r="K276" i="26" s="1"/>
  <c r="E156" i="20"/>
  <c r="E522" i="19"/>
  <c r="E400" i="25"/>
  <c r="E57" i="26"/>
  <c r="E528" i="26"/>
  <c r="E207" i="19"/>
  <c r="E517" i="22"/>
  <c r="E473" i="27"/>
  <c r="F265" i="22"/>
  <c r="K265" i="22" s="1"/>
  <c r="F569" i="24"/>
  <c r="K569" i="24" s="1"/>
  <c r="F515" i="20"/>
  <c r="K515" i="20" s="1"/>
  <c r="F276" i="24"/>
  <c r="K276" i="24" s="1"/>
  <c r="F383" i="17"/>
  <c r="K383" i="17" s="1"/>
  <c r="F67" i="21"/>
  <c r="K67" i="21" s="1"/>
  <c r="F270" i="20"/>
  <c r="K270" i="20" s="1"/>
  <c r="E394" i="23"/>
  <c r="E179" i="17"/>
  <c r="E557" i="1"/>
  <c r="F138" i="22"/>
  <c r="K138" i="22" s="1"/>
  <c r="F161" i="22"/>
  <c r="K161" i="22" s="1"/>
  <c r="F493" i="17"/>
  <c r="K493" i="17" s="1"/>
  <c r="F334" i="21"/>
  <c r="K334" i="21" s="1"/>
  <c r="F162" i="27"/>
  <c r="K162" i="27" s="1"/>
  <c r="E442" i="23"/>
  <c r="E409" i="18"/>
  <c r="F523" i="25"/>
  <c r="K523" i="25" s="1"/>
  <c r="E421" i="19"/>
  <c r="F480" i="24"/>
  <c r="K480" i="24" s="1"/>
  <c r="F383" i="23"/>
  <c r="K383" i="23" s="1"/>
  <c r="F148" i="27"/>
  <c r="K148" i="27" s="1"/>
  <c r="E229" i="19"/>
  <c r="F343" i="26"/>
  <c r="K343" i="26" s="1"/>
  <c r="E311" i="22"/>
  <c r="E375" i="20"/>
  <c r="E216" i="27"/>
  <c r="E238" i="24"/>
  <c r="E382" i="26"/>
  <c r="E191" i="19"/>
  <c r="E491" i="22"/>
  <c r="E115" i="27"/>
  <c r="F294" i="22"/>
  <c r="K294" i="22" s="1"/>
  <c r="F496" i="27"/>
  <c r="K496" i="27" s="1"/>
  <c r="E468" i="1"/>
  <c r="F505" i="18"/>
  <c r="K505" i="18" s="1"/>
  <c r="F571" i="26"/>
  <c r="K571" i="26" s="1"/>
  <c r="E471" i="22"/>
  <c r="F228" i="21"/>
  <c r="K228" i="21" s="1"/>
  <c r="F337" i="18"/>
  <c r="K337" i="18" s="1"/>
  <c r="F495" i="24"/>
  <c r="K495" i="24" s="1"/>
  <c r="E125" i="18"/>
  <c r="E118" i="26"/>
  <c r="E378" i="25"/>
  <c r="F537" i="26"/>
  <c r="K537" i="26" s="1"/>
  <c r="E268" i="24"/>
  <c r="F201" i="21"/>
  <c r="K201" i="21" s="1"/>
  <c r="F337" i="22"/>
  <c r="K337" i="22" s="1"/>
  <c r="F157" i="27"/>
  <c r="K157" i="27" s="1"/>
  <c r="E245" i="19"/>
  <c r="E291" i="17"/>
  <c r="E438" i="24"/>
  <c r="E376" i="22"/>
  <c r="E166" i="26"/>
  <c r="E353" i="26"/>
  <c r="F229" i="17"/>
  <c r="K229" i="17" s="1"/>
  <c r="E346" i="22"/>
  <c r="F558" i="17"/>
  <c r="K558" i="17" s="1"/>
  <c r="F397" i="20"/>
  <c r="K397" i="20" s="1"/>
  <c r="F65" i="18"/>
  <c r="K65" i="18" s="1"/>
  <c r="F477" i="26"/>
  <c r="K477" i="26" s="1"/>
  <c r="F520" i="23"/>
  <c r="K520" i="23" s="1"/>
  <c r="F130" i="21"/>
  <c r="K130" i="21" s="1"/>
  <c r="F449" i="27"/>
  <c r="K449" i="27" s="1"/>
  <c r="F328" i="18"/>
  <c r="K328" i="18" s="1"/>
  <c r="E557" i="26"/>
  <c r="E453" i="20"/>
  <c r="E384" i="26"/>
  <c r="E424" i="22"/>
  <c r="E144" i="25"/>
  <c r="E550" i="17"/>
  <c r="E65" i="24"/>
  <c r="F135" i="23"/>
  <c r="K135" i="23" s="1"/>
  <c r="E439" i="18"/>
  <c r="F310" i="22"/>
  <c r="K310" i="22" s="1"/>
  <c r="F376" i="26"/>
  <c r="K376" i="26" s="1"/>
  <c r="E348" i="25"/>
  <c r="F413" i="27"/>
  <c r="K413" i="27" s="1"/>
  <c r="F167" i="25"/>
  <c r="K167" i="25" s="1"/>
  <c r="F493" i="25"/>
  <c r="K493" i="25" s="1"/>
  <c r="F234" i="25"/>
  <c r="K234" i="25" s="1"/>
  <c r="F395" i="21"/>
  <c r="K395" i="21" s="1"/>
  <c r="F459" i="20"/>
  <c r="K459" i="20" s="1"/>
  <c r="F513" i="18"/>
  <c r="K513" i="18" s="1"/>
  <c r="F352" i="20"/>
  <c r="K352" i="20" s="1"/>
  <c r="F303" i="27"/>
  <c r="K303" i="27" s="1"/>
  <c r="F58" i="25"/>
  <c r="K58" i="25" s="1"/>
  <c r="F82" i="18"/>
  <c r="K82" i="18" s="1"/>
  <c r="F293" i="19"/>
  <c r="K293" i="19" s="1"/>
  <c r="E227" i="18"/>
  <c r="F192" i="23"/>
  <c r="K192" i="23" s="1"/>
  <c r="F425" i="21"/>
  <c r="K425" i="21" s="1"/>
  <c r="F181" i="19"/>
  <c r="K181" i="19" s="1"/>
  <c r="F270" i="24"/>
  <c r="K270" i="24" s="1"/>
  <c r="E82" i="27"/>
  <c r="F70" i="17"/>
  <c r="K70" i="17" s="1"/>
  <c r="E501" i="17"/>
  <c r="E189" i="21"/>
  <c r="E73" i="22"/>
  <c r="E193" i="24"/>
  <c r="E364" i="27"/>
  <c r="E539" i="27"/>
  <c r="E287" i="23"/>
  <c r="E421" i="23"/>
  <c r="E310" i="21"/>
  <c r="E407" i="27"/>
  <c r="E311" i="23"/>
  <c r="E463" i="23"/>
  <c r="E382" i="17"/>
  <c r="E256" i="23"/>
  <c r="E245" i="21"/>
  <c r="E238" i="17"/>
  <c r="E228" i="17"/>
  <c r="E234" i="21"/>
  <c r="E59" i="20"/>
  <c r="E496" i="23"/>
  <c r="E491" i="25"/>
  <c r="E201" i="21"/>
  <c r="E180" i="21"/>
  <c r="E495" i="18"/>
  <c r="E233" i="22"/>
  <c r="F517" i="21"/>
  <c r="K517" i="21" s="1"/>
  <c r="F321" i="17"/>
  <c r="K321" i="17" s="1"/>
  <c r="F418" i="25"/>
  <c r="K418" i="25" s="1"/>
  <c r="F315" i="26"/>
  <c r="K315" i="26" s="1"/>
  <c r="F461" i="17"/>
  <c r="K461" i="17" s="1"/>
  <c r="F405" i="17"/>
  <c r="K405" i="17" s="1"/>
  <c r="F472" i="19"/>
  <c r="K472" i="19" s="1"/>
  <c r="F466" i="20"/>
  <c r="K466" i="20" s="1"/>
  <c r="E124" i="26"/>
  <c r="E455" i="21"/>
  <c r="F229" i="26"/>
  <c r="K229" i="26" s="1"/>
  <c r="E165" i="19"/>
  <c r="F346" i="26"/>
  <c r="K346" i="26" s="1"/>
  <c r="F457" i="24"/>
  <c r="K457" i="24" s="1"/>
  <c r="F561" i="21"/>
  <c r="K561" i="21" s="1"/>
  <c r="F301" i="27"/>
  <c r="K301" i="27" s="1"/>
  <c r="E153" i="27"/>
  <c r="F367" i="27"/>
  <c r="K367" i="27" s="1"/>
  <c r="E395" i="18"/>
  <c r="E418" i="25"/>
  <c r="E369" i="1"/>
  <c r="E526" i="19"/>
  <c r="E309" i="25"/>
  <c r="E375" i="25"/>
  <c r="E183" i="26"/>
  <c r="F370" i="19"/>
  <c r="K370" i="19" s="1"/>
  <c r="F99" i="26"/>
  <c r="K99" i="26" s="1"/>
  <c r="F337" i="17"/>
  <c r="K337" i="17" s="1"/>
  <c r="F63" i="22"/>
  <c r="K63" i="22" s="1"/>
  <c r="F123" i="18"/>
  <c r="K123" i="18" s="1"/>
  <c r="F102" i="19"/>
  <c r="K102" i="19" s="1"/>
  <c r="E420" i="19"/>
  <c r="F129" i="18"/>
  <c r="K129" i="18" s="1"/>
  <c r="F485" i="22"/>
  <c r="K485" i="22" s="1"/>
  <c r="F243" i="22"/>
  <c r="K243" i="22" s="1"/>
  <c r="F501" i="25"/>
  <c r="K501" i="25" s="1"/>
  <c r="E227" i="19"/>
  <c r="F382" i="26"/>
  <c r="K382" i="26" s="1"/>
  <c r="E485" i="18"/>
  <c r="F258" i="27"/>
  <c r="K258" i="27" s="1"/>
  <c r="F204" i="21"/>
  <c r="K204" i="21" s="1"/>
  <c r="F263" i="24"/>
  <c r="K263" i="24" s="1"/>
  <c r="E445" i="21"/>
  <c r="F442" i="25"/>
  <c r="K442" i="25" s="1"/>
  <c r="E220" i="19"/>
  <c r="E330" i="19"/>
  <c r="E143" i="25"/>
  <c r="E316" i="18"/>
  <c r="E61" i="25"/>
  <c r="E97" i="27"/>
  <c r="E519" i="20"/>
  <c r="E169" i="25"/>
  <c r="F173" i="24"/>
  <c r="K173" i="24" s="1"/>
  <c r="E544" i="19"/>
  <c r="F84" i="22"/>
  <c r="K84" i="22" s="1"/>
  <c r="F124" i="17"/>
  <c r="K124" i="17" s="1"/>
  <c r="F472" i="22"/>
  <c r="K472" i="22" s="1"/>
  <c r="E318" i="1"/>
  <c r="F463" i="22"/>
  <c r="K463" i="22" s="1"/>
  <c r="F241" i="20"/>
  <c r="K241" i="20" s="1"/>
  <c r="F70" i="21"/>
  <c r="K70" i="21" s="1"/>
  <c r="F115" i="23"/>
  <c r="K115" i="23" s="1"/>
  <c r="F454" i="23"/>
  <c r="K454" i="23" s="1"/>
  <c r="F168" i="21"/>
  <c r="K168" i="21" s="1"/>
  <c r="F393" i="19"/>
  <c r="K393" i="19" s="1"/>
  <c r="F295" i="26"/>
  <c r="K295" i="26" s="1"/>
  <c r="E150" i="23"/>
  <c r="F139" i="26"/>
  <c r="K139" i="26" s="1"/>
  <c r="F495" i="23"/>
  <c r="K495" i="23" s="1"/>
  <c r="F415" i="17"/>
  <c r="K415" i="17" s="1"/>
  <c r="F228" i="20"/>
  <c r="K228" i="20" s="1"/>
  <c r="E75" i="18"/>
  <c r="F413" i="25"/>
  <c r="K413" i="25" s="1"/>
  <c r="E106" i="23"/>
  <c r="F96" i="22"/>
  <c r="K96" i="22" s="1"/>
  <c r="E421" i="22"/>
  <c r="F432" i="22"/>
  <c r="K432" i="22" s="1"/>
  <c r="E335" i="20"/>
  <c r="F562" i="21"/>
  <c r="K562" i="21" s="1"/>
  <c r="F172" i="25"/>
  <c r="K172" i="25" s="1"/>
  <c r="F75" i="22"/>
  <c r="K75" i="22" s="1"/>
  <c r="E285" i="19"/>
  <c r="E70" i="26"/>
  <c r="F238" i="26"/>
  <c r="K238" i="26" s="1"/>
  <c r="E358" i="25"/>
  <c r="E117" i="23"/>
  <c r="E239" i="27"/>
  <c r="E275" i="20"/>
  <c r="E514" i="26"/>
  <c r="E270" i="1"/>
  <c r="E390" i="19"/>
  <c r="E61" i="26"/>
  <c r="F405" i="24"/>
  <c r="K405" i="24" s="1"/>
  <c r="F396" i="22"/>
  <c r="K396" i="22" s="1"/>
  <c r="F61" i="19"/>
  <c r="K61" i="19" s="1"/>
  <c r="E78" i="23"/>
  <c r="F247" i="17"/>
  <c r="K247" i="17" s="1"/>
  <c r="F465" i="24"/>
  <c r="K465" i="24" s="1"/>
  <c r="F184" i="23"/>
  <c r="K184" i="23" s="1"/>
  <c r="F250" i="17"/>
  <c r="K250" i="17" s="1"/>
  <c r="F193" i="22"/>
  <c r="K193" i="22" s="1"/>
  <c r="F99" i="27"/>
  <c r="K99" i="27" s="1"/>
  <c r="E232" i="25"/>
  <c r="E520" i="17"/>
  <c r="E133" i="27"/>
  <c r="E124" i="19"/>
  <c r="E346" i="27"/>
  <c r="F132" i="26"/>
  <c r="K132" i="26" s="1"/>
  <c r="F559" i="23"/>
  <c r="K559" i="23" s="1"/>
  <c r="E551" i="17"/>
  <c r="F199" i="26"/>
  <c r="K199" i="26" s="1"/>
  <c r="E132" i="19"/>
  <c r="E193" i="22"/>
  <c r="E304" i="27"/>
  <c r="E383" i="18"/>
  <c r="E450" i="25"/>
  <c r="E311" i="27"/>
  <c r="E157" i="22"/>
  <c r="E269" i="24"/>
  <c r="E382" i="1"/>
  <c r="F443" i="18"/>
  <c r="K443" i="18" s="1"/>
  <c r="E187" i="23"/>
  <c r="F483" i="20"/>
  <c r="K483" i="20" s="1"/>
  <c r="F335" i="23"/>
  <c r="K335" i="23" s="1"/>
  <c r="F453" i="20"/>
  <c r="K453" i="20" s="1"/>
  <c r="F227" i="19"/>
  <c r="K227" i="19" s="1"/>
  <c r="F337" i="19"/>
  <c r="K337" i="19" s="1"/>
  <c r="F384" i="17"/>
  <c r="K384" i="17" s="1"/>
  <c r="F451" i="21"/>
  <c r="K451" i="21" s="1"/>
  <c r="F417" i="24"/>
  <c r="K417" i="24" s="1"/>
  <c r="E489" i="23"/>
  <c r="E513" i="19"/>
  <c r="F553" i="20"/>
  <c r="K553" i="20" s="1"/>
  <c r="F377" i="20"/>
  <c r="K377" i="20" s="1"/>
  <c r="F551" i="17"/>
  <c r="K551" i="17" s="1"/>
  <c r="E279" i="18"/>
  <c r="F169" i="20"/>
  <c r="K169" i="20" s="1"/>
  <c r="F366" i="25"/>
  <c r="K366" i="25" s="1"/>
  <c r="F207" i="23"/>
  <c r="K207" i="23" s="1"/>
  <c r="F215" i="25"/>
  <c r="K215" i="25" s="1"/>
  <c r="E216" i="20"/>
  <c r="F449" i="25"/>
  <c r="K449" i="25" s="1"/>
  <c r="E179" i="19"/>
  <c r="F508" i="21"/>
  <c r="K508" i="21" s="1"/>
  <c r="F250" i="24"/>
  <c r="K250" i="24" s="1"/>
  <c r="E388" i="24"/>
  <c r="F160" i="26"/>
  <c r="K160" i="26" s="1"/>
  <c r="E515" i="20"/>
  <c r="E61" i="24"/>
  <c r="E549" i="27"/>
  <c r="E267" i="19"/>
  <c r="E76" i="25"/>
  <c r="E508" i="26"/>
  <c r="F193" i="23"/>
  <c r="K193" i="23" s="1"/>
  <c r="F544" i="26"/>
  <c r="K544" i="26" s="1"/>
  <c r="F455" i="21"/>
  <c r="K455" i="21" s="1"/>
  <c r="F429" i="17"/>
  <c r="K429" i="17" s="1"/>
  <c r="F233" i="25"/>
  <c r="K233" i="25" s="1"/>
  <c r="F168" i="26"/>
  <c r="K168" i="26" s="1"/>
  <c r="F378" i="17"/>
  <c r="K378" i="17" s="1"/>
  <c r="F460" i="22"/>
  <c r="K460" i="22" s="1"/>
  <c r="F427" i="25"/>
  <c r="K427" i="25" s="1"/>
  <c r="F437" i="23"/>
  <c r="K437" i="23" s="1"/>
  <c r="E305" i="17"/>
  <c r="F72" i="23"/>
  <c r="K72" i="23" s="1"/>
  <c r="E495" i="17"/>
  <c r="F307" i="24"/>
  <c r="K307" i="24" s="1"/>
  <c r="F205" i="23"/>
  <c r="K205" i="23" s="1"/>
  <c r="F280" i="22"/>
  <c r="K280" i="22" s="1"/>
  <c r="E149" i="27"/>
  <c r="E323" i="26"/>
  <c r="E119" i="19"/>
  <c r="E474" i="22"/>
  <c r="E237" i="27"/>
  <c r="E342" i="18"/>
  <c r="E439" i="25"/>
  <c r="E565" i="20"/>
  <c r="E289" i="26"/>
  <c r="F186" i="19"/>
  <c r="K186" i="19" s="1"/>
  <c r="F291" i="18"/>
  <c r="K291" i="18" s="1"/>
  <c r="F89" i="23"/>
  <c r="K89" i="23" s="1"/>
  <c r="F57" i="19"/>
  <c r="K57" i="19" s="1"/>
  <c r="F414" i="20"/>
  <c r="K414" i="20" s="1"/>
  <c r="E384" i="17"/>
  <c r="F395" i="26"/>
  <c r="K395" i="26" s="1"/>
  <c r="F532" i="24"/>
  <c r="K532" i="24" s="1"/>
  <c r="F89" i="26"/>
  <c r="K89" i="26" s="1"/>
  <c r="F222" i="20"/>
  <c r="K222" i="20" s="1"/>
  <c r="F357" i="20"/>
  <c r="K357" i="20" s="1"/>
  <c r="F168" i="20"/>
  <c r="K168" i="20" s="1"/>
  <c r="F520" i="20"/>
  <c r="K520" i="20" s="1"/>
  <c r="F445" i="26"/>
  <c r="K445" i="26" s="1"/>
  <c r="F569" i="26"/>
  <c r="K569" i="26" s="1"/>
  <c r="F424" i="23"/>
  <c r="K424" i="23" s="1"/>
  <c r="E471" i="17"/>
  <c r="F214" i="23"/>
  <c r="K214" i="23" s="1"/>
  <c r="F178" i="24"/>
  <c r="K178" i="24" s="1"/>
  <c r="F289" i="22"/>
  <c r="K289" i="22" s="1"/>
  <c r="F351" i="25"/>
  <c r="K351" i="25" s="1"/>
  <c r="E57" i="19"/>
  <c r="F551" i="27"/>
  <c r="K551" i="27" s="1"/>
  <c r="E288" i="19"/>
  <c r="E509" i="20"/>
  <c r="E247" i="26"/>
  <c r="E331" i="19"/>
  <c r="E109" i="24"/>
  <c r="E564" i="27"/>
  <c r="E253" i="18"/>
  <c r="E132" i="25"/>
  <c r="F155" i="26"/>
  <c r="K155" i="26" s="1"/>
  <c r="F291" i="17"/>
  <c r="K291" i="17" s="1"/>
  <c r="F444" i="23"/>
  <c r="K444" i="23" s="1"/>
  <c r="F57" i="20"/>
  <c r="K57" i="20" s="1"/>
  <c r="F221" i="19"/>
  <c r="K221" i="19" s="1"/>
  <c r="E136" i="1"/>
  <c r="F138" i="21"/>
  <c r="K138" i="21" s="1"/>
  <c r="F243" i="21"/>
  <c r="K243" i="21" s="1"/>
  <c r="E399" i="25"/>
  <c r="E111" i="18"/>
  <c r="F198" i="20"/>
  <c r="K198" i="20" s="1"/>
  <c r="F355" i="27"/>
  <c r="K355" i="27" s="1"/>
  <c r="F545" i="23"/>
  <c r="K545" i="23" s="1"/>
  <c r="E425" i="19"/>
  <c r="F285" i="27"/>
  <c r="K285" i="27" s="1"/>
  <c r="E252" i="20"/>
  <c r="E220" i="27"/>
  <c r="E269" i="19"/>
  <c r="E239" i="23"/>
  <c r="F346" i="25"/>
  <c r="K346" i="25" s="1"/>
  <c r="E244" i="19"/>
  <c r="E450" i="26"/>
  <c r="F246" i="26"/>
  <c r="K246" i="26" s="1"/>
  <c r="E480" i="19"/>
  <c r="E563" i="21"/>
  <c r="E393" i="26"/>
  <c r="E555" i="19"/>
  <c r="E114" i="25"/>
  <c r="E481" i="27"/>
  <c r="E394" i="18"/>
  <c r="E103" i="25"/>
  <c r="F433" i="20"/>
  <c r="K433" i="20" s="1"/>
  <c r="F79" i="18"/>
  <c r="K79" i="18" s="1"/>
  <c r="F363" i="19"/>
  <c r="K363" i="19" s="1"/>
  <c r="F268" i="23"/>
  <c r="K268" i="23" s="1"/>
  <c r="F515" i="17"/>
  <c r="K515" i="17" s="1"/>
  <c r="F204" i="18"/>
  <c r="K204" i="18" s="1"/>
  <c r="F480" i="21"/>
  <c r="K480" i="21" s="1"/>
  <c r="F197" i="17"/>
  <c r="K197" i="17" s="1"/>
  <c r="F539" i="20"/>
  <c r="K539" i="20" s="1"/>
  <c r="E147" i="26"/>
  <c r="E72" i="24"/>
  <c r="E360" i="26"/>
  <c r="E263" i="20"/>
  <c r="E265" i="25"/>
  <c r="E276" i="26"/>
  <c r="E174" i="18"/>
  <c r="E561" i="17"/>
  <c r="F425" i="23"/>
  <c r="K425" i="23" s="1"/>
  <c r="F339" i="25"/>
  <c r="K339" i="25" s="1"/>
  <c r="F521" i="1"/>
  <c r="K521" i="1" s="1"/>
  <c r="E369" i="22"/>
  <c r="E298" i="26"/>
  <c r="E313" i="19"/>
  <c r="F173" i="26"/>
  <c r="K173" i="26" s="1"/>
  <c r="F558" i="21"/>
  <c r="K558" i="21" s="1"/>
  <c r="F121" i="25"/>
  <c r="K121" i="25" s="1"/>
  <c r="F159" i="18"/>
  <c r="K159" i="18" s="1"/>
  <c r="E240" i="17"/>
  <c r="F423" i="21"/>
  <c r="K423" i="21" s="1"/>
  <c r="F501" i="17"/>
  <c r="K501" i="17" s="1"/>
  <c r="E365" i="23"/>
  <c r="F384" i="25"/>
  <c r="K384" i="25" s="1"/>
  <c r="F178" i="19"/>
  <c r="K178" i="19" s="1"/>
  <c r="F259" i="26"/>
  <c r="K259" i="26" s="1"/>
  <c r="F369" i="21"/>
  <c r="K369" i="21" s="1"/>
  <c r="F331" i="20"/>
  <c r="K331" i="20" s="1"/>
  <c r="E463" i="18"/>
  <c r="F418" i="19"/>
  <c r="K418" i="19" s="1"/>
  <c r="F265" i="25"/>
  <c r="K265" i="25" s="1"/>
  <c r="E417" i="17"/>
  <c r="F127" i="22"/>
  <c r="K127" i="22" s="1"/>
  <c r="F132" i="21"/>
  <c r="K132" i="21" s="1"/>
  <c r="F273" i="18"/>
  <c r="K273" i="18" s="1"/>
  <c r="E493" i="23"/>
  <c r="E298" i="23"/>
  <c r="E359" i="27"/>
  <c r="E231" i="24"/>
  <c r="E102" i="17"/>
  <c r="E231" i="21"/>
  <c r="E103" i="21"/>
  <c r="E126" i="24"/>
  <c r="E269" i="22"/>
  <c r="E562" i="19"/>
  <c r="E370" i="23"/>
  <c r="E443" i="24"/>
  <c r="E341" i="23"/>
  <c r="E201" i="23"/>
  <c r="E387" i="17"/>
  <c r="E425" i="23"/>
  <c r="E125" i="23"/>
  <c r="E317" i="22"/>
  <c r="E142" i="21"/>
  <c r="E84" i="20"/>
  <c r="F318" i="17"/>
  <c r="K318" i="17" s="1"/>
  <c r="E433" i="21"/>
  <c r="F83" i="24"/>
  <c r="K83" i="24" s="1"/>
  <c r="E376" i="27"/>
  <c r="E552" i="20"/>
  <c r="F191" i="17"/>
  <c r="K191" i="17" s="1"/>
  <c r="E445" i="17"/>
  <c r="F475" i="21"/>
  <c r="K475" i="21" s="1"/>
  <c r="F553" i="23"/>
  <c r="K553" i="23" s="1"/>
  <c r="E400" i="18"/>
  <c r="F399" i="27"/>
  <c r="K399" i="27" s="1"/>
  <c r="E106" i="25"/>
  <c r="F427" i="27"/>
  <c r="K427" i="27" s="1"/>
  <c r="E393" i="22"/>
  <c r="F565" i="27"/>
  <c r="K565" i="27" s="1"/>
  <c r="F114" i="18"/>
  <c r="K114" i="18" s="1"/>
  <c r="F186" i="22"/>
  <c r="K186" i="22" s="1"/>
  <c r="F193" i="27"/>
  <c r="K193" i="27" s="1"/>
  <c r="E575" i="21"/>
  <c r="F304" i="26"/>
  <c r="K304" i="26" s="1"/>
  <c r="E167" i="19"/>
  <c r="E564" i="22"/>
  <c r="E81" i="27"/>
  <c r="E123" i="17"/>
  <c r="E351" i="26"/>
  <c r="E445" i="25"/>
  <c r="E493" i="25"/>
  <c r="E64" i="21"/>
  <c r="F147" i="21"/>
  <c r="K147" i="21" s="1"/>
  <c r="F274" i="17"/>
  <c r="K274" i="17" s="1"/>
  <c r="F449" i="17"/>
  <c r="K449" i="17" s="1"/>
  <c r="F322" i="20"/>
  <c r="K322" i="20" s="1"/>
  <c r="F311" i="25"/>
  <c r="K311" i="25" s="1"/>
  <c r="F502" i="20"/>
  <c r="K502" i="20" s="1"/>
  <c r="F154" i="23"/>
  <c r="K154" i="23" s="1"/>
  <c r="F213" i="23"/>
  <c r="K213" i="23" s="1"/>
  <c r="E463" i="21"/>
  <c r="E383" i="1"/>
  <c r="E490" i="17"/>
  <c r="E389" i="26"/>
  <c r="F552" i="26"/>
  <c r="K552" i="26" s="1"/>
  <c r="F219" i="22"/>
  <c r="K219" i="22" s="1"/>
  <c r="E475" i="20"/>
  <c r="E475" i="24"/>
  <c r="E119" i="17"/>
  <c r="E292" i="24"/>
  <c r="E73" i="25"/>
  <c r="E337" i="20"/>
  <c r="E312" i="25"/>
  <c r="E79" i="19"/>
  <c r="E59" i="24"/>
  <c r="E321" i="27"/>
  <c r="F300" i="25"/>
  <c r="K300" i="25" s="1"/>
  <c r="F420" i="18"/>
  <c r="K420" i="18" s="1"/>
  <c r="F486" i="18"/>
  <c r="K486" i="18" s="1"/>
  <c r="F384" i="24"/>
  <c r="K384" i="24" s="1"/>
  <c r="F366" i="17"/>
  <c r="K366" i="17" s="1"/>
  <c r="F259" i="17"/>
  <c r="K259" i="17" s="1"/>
  <c r="F443" i="25"/>
  <c r="K443" i="25" s="1"/>
  <c r="F539" i="21"/>
  <c r="K539" i="21" s="1"/>
  <c r="F261" i="17"/>
  <c r="K261" i="17" s="1"/>
  <c r="F387" i="21"/>
  <c r="K387" i="21" s="1"/>
  <c r="F75" i="27"/>
  <c r="K75" i="27" s="1"/>
  <c r="F213" i="19"/>
  <c r="K213" i="19" s="1"/>
  <c r="F155" i="20"/>
  <c r="K155" i="20" s="1"/>
  <c r="F406" i="24"/>
  <c r="K406" i="24" s="1"/>
  <c r="F343" i="25"/>
  <c r="K343" i="25" s="1"/>
  <c r="E349" i="23"/>
  <c r="F515" i="25"/>
  <c r="K515" i="25" s="1"/>
  <c r="E419" i="19"/>
  <c r="F345" i="25"/>
  <c r="K345" i="25" s="1"/>
  <c r="E359" i="18"/>
  <c r="F276" i="25"/>
  <c r="K276" i="25" s="1"/>
  <c r="F102" i="23"/>
  <c r="K102" i="23" s="1"/>
  <c r="E513" i="27"/>
  <c r="E489" i="18"/>
  <c r="E528" i="24"/>
  <c r="F493" i="1"/>
  <c r="K493" i="1" s="1"/>
  <c r="E118" i="20"/>
  <c r="E462" i="25"/>
  <c r="E553" i="23"/>
  <c r="E576" i="25"/>
  <c r="F265" i="21"/>
  <c r="K265" i="21" s="1"/>
  <c r="F487" i="20"/>
  <c r="K487" i="20" s="1"/>
  <c r="E99" i="18"/>
  <c r="E563" i="27"/>
  <c r="E274" i="26"/>
  <c r="F208" i="22"/>
  <c r="K208" i="22" s="1"/>
  <c r="F295" i="23"/>
  <c r="K295" i="23" s="1"/>
  <c r="F346" i="27"/>
  <c r="K346" i="27" s="1"/>
  <c r="E491" i="24"/>
  <c r="F181" i="25"/>
  <c r="K181" i="25" s="1"/>
  <c r="E109" i="23"/>
  <c r="F310" i="21"/>
  <c r="K310" i="21" s="1"/>
  <c r="F501" i="24"/>
  <c r="K501" i="24" s="1"/>
  <c r="F324" i="26"/>
  <c r="K324" i="26" s="1"/>
  <c r="E408" i="26"/>
  <c r="F353" i="27"/>
  <c r="K353" i="27" s="1"/>
  <c r="E407" i="22"/>
  <c r="E493" i="27"/>
  <c r="E187" i="17"/>
  <c r="E498" i="26"/>
  <c r="E391" i="20"/>
  <c r="E438" i="26"/>
  <c r="E474" i="21"/>
  <c r="F558" i="27"/>
  <c r="K558" i="27" s="1"/>
  <c r="E78" i="1"/>
  <c r="F79" i="21"/>
  <c r="K79" i="21" s="1"/>
  <c r="F78" i="25"/>
  <c r="K78" i="25" s="1"/>
  <c r="F437" i="17"/>
  <c r="K437" i="17" s="1"/>
  <c r="F264" i="1"/>
  <c r="K264" i="1" s="1"/>
  <c r="E474" i="1"/>
  <c r="E225" i="20"/>
  <c r="F540" i="1"/>
  <c r="K540" i="1" s="1"/>
  <c r="F271" i="21"/>
  <c r="K271" i="21" s="1"/>
  <c r="F58" i="24"/>
  <c r="K58" i="24" s="1"/>
  <c r="F114" i="24"/>
  <c r="K114" i="24" s="1"/>
  <c r="E125" i="26"/>
  <c r="F473" i="18"/>
  <c r="K473" i="18" s="1"/>
  <c r="E77" i="18"/>
  <c r="F491" i="19"/>
  <c r="K491" i="19" s="1"/>
  <c r="F120" i="18"/>
  <c r="K120" i="18" s="1"/>
  <c r="F454" i="22"/>
  <c r="K454" i="22" s="1"/>
  <c r="F259" i="23"/>
  <c r="K259" i="23" s="1"/>
  <c r="E533" i="17"/>
  <c r="E475" i="27"/>
  <c r="E507" i="24"/>
  <c r="F371" i="22"/>
  <c r="K371" i="22" s="1"/>
  <c r="F571" i="23"/>
  <c r="K571" i="23" s="1"/>
  <c r="F85" i="23"/>
  <c r="K85" i="23" s="1"/>
  <c r="E213" i="18"/>
  <c r="E255" i="1"/>
  <c r="F508" i="26"/>
  <c r="K508" i="26" s="1"/>
  <c r="E295" i="19"/>
  <c r="E66" i="25"/>
  <c r="E516" i="27"/>
  <c r="E414" i="18"/>
  <c r="E378" i="20"/>
  <c r="E345" i="25"/>
  <c r="F523" i="20"/>
  <c r="K523" i="20" s="1"/>
  <c r="F239" i="22"/>
  <c r="K239" i="22" s="1"/>
  <c r="F322" i="17"/>
  <c r="K322" i="17" s="1"/>
  <c r="F76" i="19"/>
  <c r="K76" i="19" s="1"/>
  <c r="F328" i="26"/>
  <c r="K328" i="26" s="1"/>
  <c r="F256" i="23"/>
  <c r="K256" i="23" s="1"/>
  <c r="E121" i="17"/>
  <c r="F78" i="21"/>
  <c r="K78" i="21" s="1"/>
  <c r="F169" i="23"/>
  <c r="K169" i="23" s="1"/>
  <c r="F421" i="27"/>
  <c r="K421" i="27" s="1"/>
  <c r="F240" i="26"/>
  <c r="K240" i="26" s="1"/>
  <c r="E300" i="19"/>
  <c r="E251" i="23"/>
  <c r="E324" i="18"/>
  <c r="E447" i="1"/>
  <c r="F511" i="26"/>
  <c r="K511" i="26" s="1"/>
  <c r="F579" i="25"/>
  <c r="K579" i="25" s="1"/>
  <c r="F69" i="27"/>
  <c r="K69" i="27" s="1"/>
  <c r="E77" i="19"/>
  <c r="E367" i="20"/>
  <c r="E107" i="23"/>
  <c r="E99" i="26"/>
  <c r="E301" i="20"/>
  <c r="E565" i="23"/>
  <c r="E222" i="19"/>
  <c r="E564" i="24"/>
  <c r="F537" i="18"/>
  <c r="K537" i="18" s="1"/>
  <c r="E81" i="17"/>
  <c r="F397" i="19"/>
  <c r="K397" i="19" s="1"/>
  <c r="F100" i="21"/>
  <c r="K100" i="21" s="1"/>
  <c r="F210" i="20"/>
  <c r="K210" i="20" s="1"/>
  <c r="F447" i="18"/>
  <c r="K447" i="18" s="1"/>
  <c r="F445" i="22"/>
  <c r="K445" i="22" s="1"/>
  <c r="F312" i="22"/>
  <c r="K312" i="22" s="1"/>
  <c r="F204" i="22"/>
  <c r="K204" i="22" s="1"/>
  <c r="F109" i="20"/>
  <c r="K109" i="20" s="1"/>
  <c r="E489" i="1"/>
  <c r="F318" i="25"/>
  <c r="K318" i="25" s="1"/>
  <c r="E405" i="24"/>
  <c r="F138" i="17"/>
  <c r="K138" i="17" s="1"/>
  <c r="F255" i="20"/>
  <c r="K255" i="20" s="1"/>
  <c r="F367" i="18"/>
  <c r="K367" i="18" s="1"/>
  <c r="F64" i="19"/>
  <c r="K64" i="19" s="1"/>
  <c r="E573" i="27"/>
  <c r="F94" i="26"/>
  <c r="K94" i="26" s="1"/>
  <c r="E569" i="24"/>
  <c r="F252" i="26"/>
  <c r="K252" i="26" s="1"/>
  <c r="E149" i="18"/>
  <c r="E166" i="24"/>
  <c r="F220" i="24"/>
  <c r="K220" i="24" s="1"/>
  <c r="E453" i="27"/>
  <c r="E565" i="26"/>
  <c r="E483" i="26"/>
  <c r="E147" i="20"/>
  <c r="E221" i="25"/>
  <c r="E469" i="26"/>
  <c r="E474" i="20"/>
  <c r="E409" i="25"/>
  <c r="F485" i="20"/>
  <c r="K485" i="20" s="1"/>
  <c r="F312" i="19"/>
  <c r="K312" i="19" s="1"/>
  <c r="F282" i="26"/>
  <c r="K282" i="26" s="1"/>
  <c r="E191" i="23"/>
  <c r="F145" i="24"/>
  <c r="K145" i="24" s="1"/>
  <c r="F342" i="22"/>
  <c r="K342" i="22" s="1"/>
  <c r="F450" i="26"/>
  <c r="K450" i="26" s="1"/>
  <c r="F538" i="25"/>
  <c r="K538" i="25" s="1"/>
  <c r="F179" i="22"/>
  <c r="K179" i="22" s="1"/>
  <c r="F246" i="27"/>
  <c r="K246" i="27" s="1"/>
  <c r="F187" i="25"/>
  <c r="K187" i="25" s="1"/>
  <c r="E101" i="24"/>
  <c r="F287" i="21"/>
  <c r="K287" i="21" s="1"/>
  <c r="F257" i="22"/>
  <c r="K257" i="22" s="1"/>
  <c r="F299" i="25"/>
  <c r="K299" i="25" s="1"/>
  <c r="E131" i="19"/>
  <c r="F375" i="26"/>
  <c r="K375" i="26" s="1"/>
  <c r="E579" i="18"/>
  <c r="E234" i="19"/>
  <c r="E79" i="25"/>
  <c r="E144" i="22"/>
  <c r="E376" i="26"/>
  <c r="E191" i="18"/>
  <c r="E241" i="26"/>
  <c r="E492" i="27"/>
  <c r="F209" i="19"/>
  <c r="K209" i="19" s="1"/>
  <c r="E185" i="17"/>
  <c r="F385" i="22"/>
  <c r="K385" i="22" s="1"/>
  <c r="E232" i="17"/>
  <c r="F82" i="21"/>
  <c r="K82" i="21" s="1"/>
  <c r="E155" i="25"/>
  <c r="F125" i="22"/>
  <c r="K125" i="22" s="1"/>
  <c r="F426" i="24"/>
  <c r="K426" i="24" s="1"/>
  <c r="F571" i="21"/>
  <c r="K571" i="21" s="1"/>
  <c r="F264" i="23"/>
  <c r="K264" i="23" s="1"/>
  <c r="E295" i="18"/>
  <c r="E85" i="1"/>
  <c r="E556" i="20"/>
  <c r="E163" i="27"/>
  <c r="E364" i="24"/>
  <c r="E235" i="18"/>
  <c r="E223" i="25"/>
  <c r="E450" i="19"/>
  <c r="E485" i="19"/>
  <c r="F113" i="24"/>
  <c r="K113" i="24" s="1"/>
  <c r="E322" i="17"/>
  <c r="F557" i="23"/>
  <c r="K557" i="23" s="1"/>
  <c r="F195" i="27"/>
  <c r="K195" i="27" s="1"/>
  <c r="E192" i="27"/>
  <c r="E241" i="25"/>
  <c r="E123" i="26"/>
  <c r="F310" i="27"/>
  <c r="K310" i="27" s="1"/>
  <c r="E465" i="22"/>
  <c r="E491" i="23"/>
  <c r="F486" i="22"/>
  <c r="K486" i="22" s="1"/>
  <c r="F135" i="19"/>
  <c r="K135" i="19" s="1"/>
  <c r="F403" i="18"/>
  <c r="K403" i="18" s="1"/>
  <c r="F186" i="17"/>
  <c r="K186" i="17" s="1"/>
  <c r="F181" i="26"/>
  <c r="K181" i="26" s="1"/>
  <c r="F382" i="24"/>
  <c r="K382" i="24" s="1"/>
  <c r="F112" i="20"/>
  <c r="K112" i="20" s="1"/>
  <c r="E543" i="20"/>
  <c r="F287" i="26"/>
  <c r="K287" i="26" s="1"/>
  <c r="F553" i="21"/>
  <c r="K553" i="21" s="1"/>
  <c r="F125" i="20"/>
  <c r="K125" i="20" s="1"/>
  <c r="F367" i="23"/>
  <c r="K367" i="23" s="1"/>
  <c r="F77" i="20"/>
  <c r="K77" i="20" s="1"/>
  <c r="F100" i="24"/>
  <c r="K100" i="24" s="1"/>
  <c r="F185" i="24"/>
  <c r="K185" i="24" s="1"/>
  <c r="F177" i="25"/>
  <c r="K177" i="25" s="1"/>
  <c r="F130" i="18"/>
  <c r="K130" i="18" s="1"/>
  <c r="F181" i="17"/>
  <c r="K181" i="17" s="1"/>
  <c r="F372" i="17"/>
  <c r="K372" i="17" s="1"/>
  <c r="E209" i="23"/>
  <c r="E454" i="21"/>
  <c r="E439" i="23"/>
  <c r="E61" i="20"/>
  <c r="E148" i="23"/>
  <c r="E211" i="21"/>
  <c r="E101" i="22"/>
  <c r="E78" i="22"/>
  <c r="E172" i="17"/>
  <c r="E401" i="23"/>
  <c r="E562" i="27"/>
  <c r="E198" i="21"/>
  <c r="F523" i="21"/>
  <c r="K523" i="21" s="1"/>
  <c r="F570" i="23"/>
  <c r="K570" i="23" s="1"/>
  <c r="F226" i="21"/>
  <c r="K226" i="21" s="1"/>
  <c r="F579" i="24"/>
  <c r="K579" i="24" s="1"/>
  <c r="F463" i="18"/>
  <c r="K463" i="18" s="1"/>
  <c r="E553" i="17"/>
  <c r="F388" i="19"/>
  <c r="K388" i="19" s="1"/>
  <c r="F294" i="21"/>
  <c r="K294" i="21" s="1"/>
  <c r="F301" i="23"/>
  <c r="K301" i="23" s="1"/>
  <c r="E163" i="19"/>
  <c r="F96" i="25"/>
  <c r="K96" i="25" s="1"/>
  <c r="E339" i="22"/>
  <c r="E215" i="23"/>
  <c r="F491" i="25"/>
  <c r="K491" i="25" s="1"/>
  <c r="E466" i="17"/>
  <c r="E489" i="27"/>
  <c r="E263" i="17"/>
  <c r="E264" i="18"/>
  <c r="E288" i="25"/>
  <c r="E76" i="24"/>
  <c r="E501" i="26"/>
  <c r="E546" i="26"/>
  <c r="E543" i="26"/>
  <c r="F138" i="19"/>
  <c r="K138" i="19" s="1"/>
  <c r="F481" i="17"/>
  <c r="K481" i="17" s="1"/>
  <c r="F283" i="23"/>
  <c r="K283" i="23" s="1"/>
  <c r="F366" i="18"/>
  <c r="K366" i="18" s="1"/>
  <c r="F519" i="21"/>
  <c r="K519" i="21" s="1"/>
  <c r="F153" i="21"/>
  <c r="K153" i="21" s="1"/>
  <c r="F70" i="26"/>
  <c r="K70" i="26" s="1"/>
  <c r="F227" i="27"/>
  <c r="K227" i="27" s="1"/>
  <c r="E384" i="20"/>
  <c r="F297" i="24"/>
  <c r="K297" i="24" s="1"/>
  <c r="E210" i="25"/>
  <c r="F202" i="21"/>
  <c r="K202" i="21" s="1"/>
  <c r="F169" i="22"/>
  <c r="K169" i="22" s="1"/>
  <c r="F420" i="25"/>
  <c r="K420" i="25" s="1"/>
  <c r="E387" i="19"/>
  <c r="F505" i="26"/>
  <c r="K505" i="26" s="1"/>
  <c r="E319" i="25"/>
  <c r="E397" i="20"/>
  <c r="E171" i="26"/>
  <c r="E347" i="19"/>
  <c r="E241" i="24"/>
  <c r="E465" i="27"/>
  <c r="E499" i="17"/>
  <c r="E574" i="25"/>
  <c r="F143" i="17"/>
  <c r="K143" i="17" s="1"/>
  <c r="F348" i="17"/>
  <c r="K348" i="17" s="1"/>
  <c r="F70" i="20"/>
  <c r="K70" i="20" s="1"/>
  <c r="E312" i="18"/>
  <c r="F562" i="20"/>
  <c r="K562" i="20" s="1"/>
  <c r="F262" i="20"/>
  <c r="K262" i="20" s="1"/>
  <c r="F480" i="25"/>
  <c r="K480" i="25" s="1"/>
  <c r="F180" i="26"/>
  <c r="K180" i="26" s="1"/>
  <c r="F190" i="17"/>
  <c r="K190" i="17" s="1"/>
  <c r="F327" i="23"/>
  <c r="K327" i="23" s="1"/>
  <c r="E546" i="19"/>
  <c r="F424" i="27"/>
  <c r="K424" i="27" s="1"/>
  <c r="F385" i="21"/>
  <c r="K385" i="21" s="1"/>
  <c r="F72" i="24"/>
  <c r="K72" i="24" s="1"/>
  <c r="F377" i="17"/>
  <c r="K377" i="17" s="1"/>
  <c r="F399" i="17"/>
  <c r="K399" i="17" s="1"/>
  <c r="F199" i="19"/>
  <c r="K199" i="19" s="1"/>
  <c r="F477" i="20"/>
  <c r="K477" i="20" s="1"/>
  <c r="E425" i="27"/>
  <c r="F192" i="25"/>
  <c r="K192" i="25" s="1"/>
  <c r="F71" i="25"/>
  <c r="K71" i="25" s="1"/>
  <c r="E354" i="18"/>
  <c r="F175" i="26"/>
  <c r="K175" i="26" s="1"/>
  <c r="E430" i="17"/>
  <c r="F545" i="24"/>
  <c r="K545" i="24" s="1"/>
  <c r="F120" i="27"/>
  <c r="K120" i="27" s="1"/>
  <c r="F387" i="23"/>
  <c r="K387" i="23" s="1"/>
  <c r="E223" i="17"/>
  <c r="E342" i="24"/>
  <c r="E445" i="18"/>
  <c r="E156" i="22"/>
  <c r="E498" i="25"/>
  <c r="E347" i="25"/>
  <c r="E141" i="27"/>
  <c r="E319" i="19"/>
  <c r="E103" i="23"/>
  <c r="E336" i="27"/>
  <c r="F271" i="19"/>
  <c r="K271" i="19" s="1"/>
  <c r="F87" i="17"/>
  <c r="K87" i="17" s="1"/>
  <c r="E184" i="27"/>
  <c r="F131" i="17"/>
  <c r="K131" i="17" s="1"/>
  <c r="F289" i="17"/>
  <c r="K289" i="17" s="1"/>
  <c r="F287" i="20"/>
  <c r="K287" i="20" s="1"/>
  <c r="F558" i="20"/>
  <c r="K558" i="20" s="1"/>
  <c r="E321" i="17"/>
  <c r="E436" i="1"/>
  <c r="F125" i="23"/>
  <c r="K125" i="23" s="1"/>
  <c r="F123" i="24"/>
  <c r="K123" i="24" s="1"/>
  <c r="E169" i="20"/>
  <c r="F433" i="27"/>
  <c r="K433" i="27" s="1"/>
  <c r="E420" i="25"/>
  <c r="F221" i="27"/>
  <c r="K221" i="27" s="1"/>
  <c r="F321" i="24"/>
  <c r="K321" i="24" s="1"/>
  <c r="F163" i="24"/>
  <c r="K163" i="24" s="1"/>
  <c r="F538" i="26"/>
  <c r="K538" i="26" s="1"/>
  <c r="E256" i="19"/>
  <c r="F65" i="25"/>
  <c r="K65" i="25" s="1"/>
  <c r="E563" i="22"/>
  <c r="E519" i="17"/>
  <c r="E120" i="25"/>
  <c r="E321" i="24"/>
  <c r="E552" i="26"/>
  <c r="E501" i="20"/>
  <c r="E207" i="26"/>
  <c r="F300" i="18"/>
  <c r="K300" i="18" s="1"/>
  <c r="F275" i="17"/>
  <c r="K275" i="17" s="1"/>
  <c r="F282" i="18"/>
  <c r="K282" i="18" s="1"/>
  <c r="F72" i="22"/>
  <c r="K72" i="22" s="1"/>
  <c r="E430" i="18"/>
  <c r="F510" i="20"/>
  <c r="K510" i="20" s="1"/>
  <c r="F118" i="27"/>
  <c r="K118" i="27" s="1"/>
  <c r="F347" i="22"/>
  <c r="K347" i="22" s="1"/>
  <c r="F521" i="18"/>
  <c r="K521" i="18" s="1"/>
  <c r="F235" i="19"/>
  <c r="K235" i="19" s="1"/>
  <c r="F460" i="25"/>
  <c r="K460" i="25" s="1"/>
  <c r="F515" i="19"/>
  <c r="K515" i="19" s="1"/>
  <c r="F69" i="22"/>
  <c r="K69" i="22" s="1"/>
  <c r="F287" i="25"/>
  <c r="K287" i="25" s="1"/>
  <c r="F156" i="27"/>
  <c r="K156" i="27" s="1"/>
  <c r="F418" i="17"/>
  <c r="K418" i="17" s="1"/>
  <c r="F499" i="17"/>
  <c r="K499" i="17" s="1"/>
  <c r="F81" i="21"/>
  <c r="K81" i="21" s="1"/>
  <c r="F100" i="23"/>
  <c r="K100" i="23" s="1"/>
  <c r="E175" i="17"/>
  <c r="E521" i="26"/>
  <c r="F95" i="27"/>
  <c r="K95" i="27" s="1"/>
  <c r="E369" i="20"/>
  <c r="F274" i="23"/>
  <c r="K274" i="23" s="1"/>
  <c r="F340" i="23"/>
  <c r="K340" i="23" s="1"/>
  <c r="F447" i="27"/>
  <c r="K447" i="27" s="1"/>
  <c r="E250" i="25"/>
  <c r="F569" i="25"/>
  <c r="K569" i="25" s="1"/>
  <c r="E129" i="18"/>
  <c r="E557" i="18"/>
  <c r="E191" i="25"/>
  <c r="E513" i="26"/>
  <c r="F526" i="24"/>
  <c r="K526" i="24" s="1"/>
  <c r="F359" i="24"/>
  <c r="K359" i="24" s="1"/>
  <c r="F336" i="21"/>
  <c r="K336" i="21" s="1"/>
  <c r="F555" i="23"/>
  <c r="K555" i="23" s="1"/>
  <c r="F118" i="18"/>
  <c r="K118" i="18" s="1"/>
  <c r="F403" i="22"/>
  <c r="K403" i="22" s="1"/>
  <c r="F261" i="19"/>
  <c r="K261" i="19" s="1"/>
  <c r="F318" i="24"/>
  <c r="K318" i="24" s="1"/>
  <c r="F333" i="24"/>
  <c r="K333" i="24" s="1"/>
  <c r="F102" i="22"/>
  <c r="K102" i="22" s="1"/>
  <c r="F539" i="27"/>
  <c r="K539" i="27" s="1"/>
  <c r="E473" i="21"/>
  <c r="F251" i="27"/>
  <c r="K251" i="27" s="1"/>
  <c r="E312" i="26"/>
  <c r="F457" i="23"/>
  <c r="K457" i="23" s="1"/>
  <c r="E307" i="22"/>
  <c r="F130" i="27"/>
  <c r="K130" i="27" s="1"/>
  <c r="E562" i="17"/>
  <c r="E414" i="20"/>
  <c r="E63" i="26"/>
  <c r="E85" i="23"/>
  <c r="E563" i="24"/>
  <c r="F497" i="1"/>
  <c r="K497" i="1" s="1"/>
  <c r="E103" i="20"/>
  <c r="E295" i="25"/>
  <c r="F175" i="22"/>
  <c r="K175" i="22" s="1"/>
  <c r="F132" i="20"/>
  <c r="K132" i="20" s="1"/>
  <c r="E510" i="25"/>
  <c r="F373" i="21"/>
  <c r="K373" i="21" s="1"/>
  <c r="F484" i="18"/>
  <c r="K484" i="18" s="1"/>
  <c r="F391" i="20"/>
  <c r="K391" i="20" s="1"/>
  <c r="F389" i="19"/>
  <c r="K389" i="19" s="1"/>
  <c r="F258" i="26"/>
  <c r="K258" i="26" s="1"/>
  <c r="F405" i="18"/>
  <c r="K405" i="18" s="1"/>
  <c r="F316" i="22"/>
  <c r="K316" i="22" s="1"/>
  <c r="F276" i="22"/>
  <c r="K276" i="22" s="1"/>
  <c r="F395" i="25"/>
  <c r="K395" i="25" s="1"/>
  <c r="F153" i="17"/>
  <c r="K153" i="17" s="1"/>
  <c r="F256" i="19"/>
  <c r="K256" i="19" s="1"/>
  <c r="F511" i="19"/>
  <c r="K511" i="19" s="1"/>
  <c r="F166" i="24"/>
  <c r="K166" i="24" s="1"/>
  <c r="F273" i="22"/>
  <c r="K273" i="22" s="1"/>
  <c r="F89" i="24"/>
  <c r="K89" i="24" s="1"/>
  <c r="E424" i="20"/>
  <c r="F126" i="22"/>
  <c r="K126" i="22" s="1"/>
  <c r="E225" i="19"/>
  <c r="E413" i="25"/>
  <c r="F411" i="26"/>
  <c r="K411" i="26" s="1"/>
  <c r="E274" i="27"/>
  <c r="F485" i="27"/>
  <c r="K485" i="27" s="1"/>
  <c r="E555" i="20"/>
  <c r="F352" i="27"/>
  <c r="K352" i="27" s="1"/>
  <c r="E268" i="19"/>
  <c r="E324" i="22"/>
  <c r="E123" i="27"/>
  <c r="E286" i="18"/>
  <c r="E505" i="24"/>
  <c r="E256" i="27"/>
  <c r="E523" i="22"/>
  <c r="E245" i="24"/>
  <c r="F363" i="20"/>
  <c r="K363" i="20" s="1"/>
  <c r="E191" i="20"/>
  <c r="E517" i="19"/>
  <c r="F250" i="19"/>
  <c r="K250" i="19" s="1"/>
  <c r="F432" i="20"/>
  <c r="K432" i="20" s="1"/>
  <c r="F312" i="18"/>
  <c r="K312" i="18" s="1"/>
  <c r="F411" i="18"/>
  <c r="K411" i="18" s="1"/>
  <c r="F407" i="27"/>
  <c r="K407" i="27" s="1"/>
  <c r="E117" i="18"/>
  <c r="F390" i="25"/>
  <c r="K390" i="25" s="1"/>
  <c r="F109" i="22"/>
  <c r="K109" i="22" s="1"/>
  <c r="F324" i="25"/>
  <c r="K324" i="25" s="1"/>
  <c r="E513" i="18"/>
  <c r="F235" i="25"/>
  <c r="K235" i="25" s="1"/>
  <c r="E258" i="18"/>
  <c r="F543" i="22"/>
  <c r="K543" i="22" s="1"/>
  <c r="F496" i="24"/>
  <c r="K496" i="24" s="1"/>
  <c r="F207" i="26"/>
  <c r="K207" i="26" s="1"/>
  <c r="E246" i="18"/>
  <c r="F546" i="25"/>
  <c r="K546" i="25" s="1"/>
  <c r="E297" i="20"/>
  <c r="E489" i="22"/>
  <c r="E436" i="24"/>
  <c r="F581" i="1"/>
  <c r="K581" i="1" s="1"/>
  <c r="E241" i="20"/>
  <c r="E287" i="26"/>
  <c r="E181" i="26"/>
  <c r="E533" i="26"/>
  <c r="F275" i="18"/>
  <c r="K275" i="18" s="1"/>
  <c r="F552" i="22"/>
  <c r="K552" i="22" s="1"/>
  <c r="F382" i="18"/>
  <c r="K382" i="18" s="1"/>
  <c r="F294" i="26"/>
  <c r="K294" i="26" s="1"/>
  <c r="E267" i="18"/>
  <c r="F108" i="1"/>
  <c r="K108" i="1" s="1"/>
  <c r="F432" i="18"/>
  <c r="K432" i="18" s="1"/>
  <c r="F523" i="26"/>
  <c r="K523" i="26" s="1"/>
  <c r="F357" i="22"/>
  <c r="K357" i="22" s="1"/>
  <c r="F396" i="21"/>
  <c r="K396" i="21" s="1"/>
  <c r="E402" i="25"/>
  <c r="E153" i="25"/>
  <c r="E581" i="19"/>
  <c r="E515" i="26"/>
  <c r="E370" i="22"/>
  <c r="E379" i="20"/>
  <c r="E400" i="27"/>
  <c r="E175" i="27"/>
  <c r="E103" i="17"/>
  <c r="F409" i="22"/>
  <c r="K409" i="22" s="1"/>
  <c r="F443" i="26"/>
  <c r="K443" i="26" s="1"/>
  <c r="F405" i="27"/>
  <c r="K405" i="27" s="1"/>
  <c r="F96" i="26"/>
  <c r="K96" i="26" s="1"/>
  <c r="F60" i="21"/>
  <c r="K60" i="21" s="1"/>
  <c r="F454" i="19"/>
  <c r="K454" i="19" s="1"/>
  <c r="F580" i="18"/>
  <c r="K580" i="18" s="1"/>
  <c r="F238" i="19"/>
  <c r="K238" i="19" s="1"/>
  <c r="F73" i="24"/>
  <c r="K73" i="24" s="1"/>
  <c r="F447" i="21"/>
  <c r="K447" i="21" s="1"/>
  <c r="F82" i="17"/>
  <c r="K82" i="17" s="1"/>
  <c r="E336" i="22"/>
  <c r="F424" i="24"/>
  <c r="K424" i="24" s="1"/>
  <c r="F256" i="22"/>
  <c r="K256" i="22" s="1"/>
  <c r="F121" i="19"/>
  <c r="K121" i="19" s="1"/>
  <c r="F557" i="17"/>
  <c r="K557" i="17" s="1"/>
  <c r="F328" i="25"/>
  <c r="K328" i="25" s="1"/>
  <c r="E562" i="24"/>
  <c r="E383" i="27"/>
  <c r="F262" i="17"/>
  <c r="K262" i="17" s="1"/>
  <c r="F425" i="17"/>
  <c r="K425" i="17" s="1"/>
  <c r="F426" i="20"/>
  <c r="K426" i="20" s="1"/>
  <c r="F549" i="19"/>
  <c r="K549" i="19" s="1"/>
  <c r="F414" i="23"/>
  <c r="K414" i="23" s="1"/>
  <c r="F450" i="20"/>
  <c r="K450" i="20" s="1"/>
  <c r="F228" i="26"/>
  <c r="K228" i="26" s="1"/>
  <c r="F505" i="27"/>
  <c r="K505" i="27" s="1"/>
  <c r="E159" i="26"/>
  <c r="E403" i="20"/>
  <c r="E539" i="26"/>
  <c r="E564" i="23"/>
  <c r="E541" i="26"/>
  <c r="E369" i="25"/>
  <c r="E246" i="20"/>
  <c r="E286" i="17"/>
  <c r="F547" i="27"/>
  <c r="K547" i="27" s="1"/>
  <c r="E286" i="20"/>
  <c r="F191" i="27"/>
  <c r="K191" i="27" s="1"/>
  <c r="F347" i="25"/>
  <c r="K347" i="25" s="1"/>
  <c r="F484" i="26"/>
  <c r="K484" i="26" s="1"/>
  <c r="E153" i="18"/>
  <c r="F287" i="24"/>
  <c r="K287" i="24" s="1"/>
  <c r="E357" i="19"/>
  <c r="E490" i="27"/>
  <c r="F262" i="27"/>
  <c r="K262" i="27" s="1"/>
  <c r="F232" i="23"/>
  <c r="K232" i="23" s="1"/>
  <c r="F381" i="21"/>
  <c r="K381" i="21" s="1"/>
  <c r="F447" i="19"/>
  <c r="K447" i="19" s="1"/>
  <c r="F479" i="17"/>
  <c r="K479" i="17" s="1"/>
  <c r="F480" i="19"/>
  <c r="K480" i="19" s="1"/>
  <c r="F558" i="1"/>
  <c r="K558" i="1" s="1"/>
  <c r="E567" i="19"/>
  <c r="F303" i="26"/>
  <c r="K303" i="26" s="1"/>
  <c r="F111" i="20"/>
  <c r="K111" i="20" s="1"/>
  <c r="F525" i="19"/>
  <c r="K525" i="19" s="1"/>
  <c r="E69" i="26"/>
  <c r="F396" i="24"/>
  <c r="K396" i="24" s="1"/>
  <c r="E377" i="23"/>
  <c r="F159" i="20"/>
  <c r="K159" i="20" s="1"/>
  <c r="F241" i="17"/>
  <c r="K241" i="17" s="1"/>
  <c r="F525" i="23"/>
  <c r="K525" i="23" s="1"/>
  <c r="F173" i="20"/>
  <c r="K173" i="20" s="1"/>
  <c r="F70" i="25"/>
  <c r="K70" i="25" s="1"/>
  <c r="F564" i="20"/>
  <c r="K564" i="20" s="1"/>
  <c r="F423" i="20"/>
  <c r="K423" i="20" s="1"/>
  <c r="F387" i="17"/>
  <c r="K387" i="17" s="1"/>
  <c r="E553" i="18"/>
  <c r="F435" i="26"/>
  <c r="K435" i="26" s="1"/>
  <c r="E387" i="23"/>
  <c r="F292" i="1"/>
  <c r="K292" i="1" s="1"/>
  <c r="F163" i="27"/>
  <c r="K163" i="27" s="1"/>
  <c r="E547" i="23"/>
  <c r="E233" i="18"/>
  <c r="F118" i="17"/>
  <c r="K118" i="17" s="1"/>
  <c r="F255" i="19"/>
  <c r="K255" i="19" s="1"/>
  <c r="F299" i="22"/>
  <c r="K299" i="22" s="1"/>
  <c r="F574" i="20"/>
  <c r="K574" i="20" s="1"/>
  <c r="F502" i="27"/>
  <c r="K502" i="27" s="1"/>
  <c r="E574" i="27"/>
  <c r="E234" i="20"/>
  <c r="E483" i="25"/>
  <c r="E366" i="18"/>
  <c r="E244" i="27"/>
  <c r="E413" i="20"/>
  <c r="E371" i="26"/>
  <c r="F461" i="27"/>
  <c r="K461" i="27" s="1"/>
  <c r="E576" i="18"/>
  <c r="F147" i="25"/>
  <c r="K147" i="25" s="1"/>
  <c r="E409" i="27"/>
  <c r="F169" i="24"/>
  <c r="K169" i="24" s="1"/>
  <c r="E106" i="1"/>
  <c r="E481" i="19"/>
  <c r="F331" i="23"/>
  <c r="K331" i="23" s="1"/>
  <c r="E341" i="17"/>
  <c r="F261" i="26"/>
  <c r="K261" i="26" s="1"/>
  <c r="F81" i="18"/>
  <c r="K81" i="18" s="1"/>
  <c r="F196" i="19"/>
  <c r="K196" i="19" s="1"/>
  <c r="F432" i="17"/>
  <c r="K432" i="17" s="1"/>
  <c r="F303" i="17"/>
  <c r="K303" i="17" s="1"/>
  <c r="E361" i="18"/>
  <c r="E459" i="24"/>
  <c r="F79" i="23"/>
  <c r="K79" i="23" s="1"/>
  <c r="F495" i="19"/>
  <c r="K495" i="19" s="1"/>
  <c r="E109" i="19"/>
  <c r="F118" i="26"/>
  <c r="K118" i="26" s="1"/>
  <c r="E333" i="24"/>
  <c r="F199" i="23"/>
  <c r="K199" i="23" s="1"/>
  <c r="F520" i="17"/>
  <c r="K520" i="17" s="1"/>
  <c r="E213" i="26"/>
  <c r="F79" i="17"/>
  <c r="K79" i="17" s="1"/>
  <c r="F397" i="25"/>
  <c r="K397" i="25" s="1"/>
  <c r="F258" i="20"/>
  <c r="K258" i="20" s="1"/>
  <c r="F59" i="18"/>
  <c r="K59" i="18" s="1"/>
  <c r="F391" i="17"/>
  <c r="K391" i="17" s="1"/>
  <c r="E516" i="1"/>
  <c r="E275" i="19"/>
  <c r="E178" i="22"/>
  <c r="F535" i="17"/>
  <c r="K535" i="17" s="1"/>
  <c r="F531" i="26"/>
  <c r="K531" i="26" s="1"/>
  <c r="F579" i="17"/>
  <c r="K579" i="17" s="1"/>
  <c r="F384" i="23"/>
  <c r="K384" i="23" s="1"/>
  <c r="F487" i="25"/>
  <c r="K487" i="25" s="1"/>
  <c r="E354" i="17"/>
  <c r="F207" i="19"/>
  <c r="K207" i="19" s="1"/>
  <c r="F480" i="22"/>
  <c r="K480" i="22" s="1"/>
  <c r="E457" i="27"/>
  <c r="F250" i="20"/>
  <c r="K250" i="20" s="1"/>
  <c r="E478" i="27"/>
  <c r="F322" i="21"/>
  <c r="K322" i="21" s="1"/>
  <c r="E443" i="26"/>
  <c r="E411" i="26"/>
  <c r="E225" i="26"/>
  <c r="E173" i="22"/>
  <c r="F525" i="1"/>
  <c r="K525" i="1" s="1"/>
  <c r="E113" i="25"/>
  <c r="E384" i="24"/>
  <c r="E259" i="17"/>
  <c r="E67" i="17"/>
  <c r="F60" i="23"/>
  <c r="K60" i="23" s="1"/>
  <c r="E371" i="24"/>
  <c r="E415" i="25"/>
  <c r="F564" i="26"/>
  <c r="K564" i="26" s="1"/>
  <c r="E111" i="23"/>
  <c r="E467" i="26"/>
  <c r="F341" i="24"/>
  <c r="K341" i="24" s="1"/>
  <c r="F363" i="26"/>
  <c r="K363" i="26" s="1"/>
  <c r="E144" i="21"/>
  <c r="F517" i="17"/>
  <c r="K517" i="17" s="1"/>
  <c r="F211" i="17"/>
  <c r="K211" i="17" s="1"/>
  <c r="F472" i="18"/>
  <c r="K472" i="18" s="1"/>
  <c r="E535" i="19"/>
  <c r="F305" i="23"/>
  <c r="K305" i="23" s="1"/>
  <c r="E579" i="19"/>
  <c r="F389" i="21"/>
  <c r="K389" i="21" s="1"/>
  <c r="F87" i="24"/>
  <c r="K87" i="24" s="1"/>
  <c r="F70" i="18"/>
  <c r="K70" i="18" s="1"/>
  <c r="F450" i="19"/>
  <c r="K450" i="19" s="1"/>
  <c r="E77" i="17"/>
  <c r="F180" i="20"/>
  <c r="K180" i="20" s="1"/>
  <c r="F555" i="25"/>
  <c r="K555" i="25" s="1"/>
  <c r="F457" i="19"/>
  <c r="K457" i="19" s="1"/>
  <c r="F117" i="20"/>
  <c r="K117" i="20" s="1"/>
  <c r="F421" i="17"/>
  <c r="K421" i="17" s="1"/>
  <c r="F141" i="24"/>
  <c r="K141" i="24" s="1"/>
  <c r="F532" i="22"/>
  <c r="K532" i="22" s="1"/>
  <c r="F270" i="21"/>
  <c r="K270" i="21" s="1"/>
  <c r="E417" i="1"/>
  <c r="E409" i="24"/>
  <c r="E412" i="24"/>
  <c r="E240" i="27"/>
  <c r="E159" i="25"/>
  <c r="E365" i="20"/>
  <c r="E340" i="18"/>
  <c r="F403" i="24"/>
  <c r="K403" i="24" s="1"/>
  <c r="E105" i="17"/>
  <c r="F187" i="22"/>
  <c r="K187" i="22" s="1"/>
  <c r="F108" i="23"/>
  <c r="K108" i="23" s="1"/>
  <c r="E105" i="19"/>
  <c r="E573" i="23"/>
  <c r="E384" i="19"/>
  <c r="F312" i="21"/>
  <c r="K312" i="21" s="1"/>
  <c r="F144" i="20"/>
  <c r="K144" i="20" s="1"/>
  <c r="F78" i="18"/>
  <c r="K78" i="18" s="1"/>
  <c r="E574" i="20"/>
  <c r="F457" i="18"/>
  <c r="K457" i="18" s="1"/>
  <c r="F496" i="21"/>
  <c r="K496" i="21" s="1"/>
  <c r="F235" i="17"/>
  <c r="K235" i="17" s="1"/>
  <c r="E449" i="19"/>
  <c r="E367" i="27"/>
  <c r="F195" i="21"/>
  <c r="K195" i="21" s="1"/>
  <c r="F413" i="18"/>
  <c r="K413" i="18" s="1"/>
  <c r="F279" i="26"/>
  <c r="K279" i="26" s="1"/>
  <c r="F79" i="24"/>
  <c r="K79" i="24" s="1"/>
  <c r="F383" i="19"/>
  <c r="K383" i="19" s="1"/>
  <c r="F345" i="18"/>
  <c r="K345" i="18" s="1"/>
  <c r="F561" i="24"/>
  <c r="K561" i="24" s="1"/>
  <c r="F67" i="19"/>
  <c r="K67" i="19" s="1"/>
  <c r="F295" i="18"/>
  <c r="K295" i="18" s="1"/>
  <c r="F203" i="21"/>
  <c r="K203" i="21" s="1"/>
  <c r="F456" i="22"/>
  <c r="K456" i="22" s="1"/>
  <c r="F334" i="1"/>
  <c r="K334" i="1" s="1"/>
  <c r="E232" i="26"/>
  <c r="F101" i="1"/>
  <c r="K101" i="1" s="1"/>
  <c r="F490" i="1"/>
  <c r="K490" i="1" s="1"/>
  <c r="F337" i="1"/>
  <c r="K337" i="1" s="1"/>
  <c r="E223" i="18"/>
  <c r="F467" i="1"/>
  <c r="K467" i="1" s="1"/>
  <c r="E60" i="1"/>
  <c r="E111" i="19"/>
  <c r="E215" i="1"/>
  <c r="E247" i="20"/>
  <c r="F568" i="1"/>
  <c r="K568" i="1" s="1"/>
  <c r="F245" i="1"/>
  <c r="K245" i="1" s="1"/>
  <c r="E544" i="26"/>
  <c r="E514" i="27"/>
  <c r="E285" i="1"/>
  <c r="F399" i="1"/>
  <c r="K399" i="1" s="1"/>
  <c r="E405" i="20"/>
  <c r="F507" i="1"/>
  <c r="K507" i="1" s="1"/>
  <c r="F415" i="1"/>
  <c r="K415" i="1" s="1"/>
  <c r="F448" i="1"/>
  <c r="K448" i="1" s="1"/>
  <c r="E292" i="26"/>
  <c r="E177" i="1"/>
  <c r="F485" i="1"/>
  <c r="K485" i="1" s="1"/>
  <c r="E465" i="18"/>
  <c r="E76" i="1"/>
  <c r="F96" i="1"/>
  <c r="K96" i="1" s="1"/>
  <c r="F227" i="1"/>
  <c r="K227" i="1" s="1"/>
  <c r="E450" i="21"/>
  <c r="E517" i="24"/>
  <c r="E274" i="1"/>
  <c r="F486" i="1"/>
  <c r="K486" i="1" s="1"/>
  <c r="E459" i="1"/>
  <c r="E190" i="1"/>
  <c r="E328" i="20"/>
  <c r="E253" i="1"/>
  <c r="E78" i="19"/>
  <c r="F460" i="1"/>
  <c r="K460" i="1" s="1"/>
  <c r="E456" i="1"/>
  <c r="F312" i="1"/>
  <c r="K312" i="1" s="1"/>
  <c r="F533" i="1"/>
  <c r="K533" i="1" s="1"/>
  <c r="F259" i="1"/>
  <c r="K259" i="1" s="1"/>
  <c r="E149" i="1"/>
  <c r="E540" i="27"/>
  <c r="F498" i="1"/>
  <c r="K498" i="1" s="1"/>
  <c r="E544" i="1"/>
  <c r="F239" i="1"/>
  <c r="K239" i="1" s="1"/>
  <c r="E340" i="27"/>
  <c r="E429" i="1"/>
  <c r="F244" i="1"/>
  <c r="K244" i="1" s="1"/>
  <c r="E179" i="26"/>
  <c r="F255" i="1"/>
  <c r="K255" i="1" s="1"/>
  <c r="E198" i="1"/>
  <c r="E258" i="20"/>
  <c r="F390" i="1"/>
  <c r="K390" i="1" s="1"/>
  <c r="F472" i="1"/>
  <c r="K472" i="1" s="1"/>
  <c r="E246" i="25"/>
  <c r="F258" i="1"/>
  <c r="K258" i="1" s="1"/>
  <c r="E353" i="27"/>
  <c r="F375" i="1"/>
  <c r="K375" i="1" s="1"/>
  <c r="E87" i="1"/>
  <c r="F333" i="1"/>
  <c r="K333" i="1" s="1"/>
  <c r="F103" i="1"/>
  <c r="K103" i="1" s="1"/>
  <c r="E205" i="1"/>
  <c r="F359" i="1"/>
  <c r="K359" i="1" s="1"/>
  <c r="F295" i="1"/>
  <c r="K295" i="1" s="1"/>
  <c r="E397" i="26"/>
  <c r="E438" i="1"/>
  <c r="F531" i="1"/>
  <c r="K531" i="1" s="1"/>
  <c r="F275" i="1"/>
  <c r="K275" i="1" s="1"/>
  <c r="F555" i="1"/>
  <c r="K555" i="1" s="1"/>
  <c r="E127" i="1"/>
  <c r="F411" i="1"/>
  <c r="K411" i="1" s="1"/>
  <c r="F267" i="1"/>
  <c r="K267" i="1" s="1"/>
  <c r="E483" i="1"/>
  <c r="E567" i="1"/>
  <c r="F186" i="1"/>
  <c r="K186" i="1" s="1"/>
  <c r="F432" i="25"/>
  <c r="K432" i="25" s="1"/>
  <c r="F180" i="25"/>
  <c r="K180" i="25" s="1"/>
  <c r="F436" i="22"/>
  <c r="K436" i="22" s="1"/>
  <c r="F259" i="22"/>
  <c r="K259" i="22" s="1"/>
  <c r="F66" i="23"/>
  <c r="K66" i="23" s="1"/>
  <c r="F568" i="26"/>
  <c r="K568" i="26" s="1"/>
  <c r="F89" i="17"/>
  <c r="K89" i="17" s="1"/>
  <c r="F544" i="22"/>
  <c r="K544" i="22" s="1"/>
  <c r="E102" i="26"/>
  <c r="F159" i="19"/>
  <c r="K159" i="19" s="1"/>
  <c r="F137" i="20"/>
  <c r="K137" i="20" s="1"/>
  <c r="F431" i="23"/>
  <c r="K431" i="23" s="1"/>
  <c r="F485" i="19"/>
  <c r="K485" i="19" s="1"/>
  <c r="E381" i="20"/>
  <c r="F202" i="17"/>
  <c r="K202" i="17" s="1"/>
  <c r="F252" i="24"/>
  <c r="K252" i="24" s="1"/>
  <c r="F414" i="25"/>
  <c r="K414" i="25" s="1"/>
  <c r="F178" i="22"/>
  <c r="K178" i="22" s="1"/>
  <c r="F207" i="20"/>
  <c r="K207" i="20" s="1"/>
  <c r="F436" i="20"/>
  <c r="K436" i="20" s="1"/>
  <c r="E343" i="22"/>
  <c r="E514" i="19"/>
  <c r="F256" i="24"/>
  <c r="K256" i="24" s="1"/>
  <c r="E252" i="27"/>
  <c r="E425" i="18"/>
  <c r="E550" i="25"/>
  <c r="E189" i="22"/>
  <c r="E130" i="19"/>
  <c r="E324" i="27"/>
  <c r="E454" i="25"/>
  <c r="F534" i="26"/>
  <c r="K534" i="26" s="1"/>
  <c r="F485" i="25"/>
  <c r="K485" i="25" s="1"/>
  <c r="E232" i="18"/>
  <c r="E150" i="25"/>
  <c r="E226" i="20"/>
  <c r="E275" i="1"/>
  <c r="F149" i="1"/>
  <c r="K149" i="1" s="1"/>
  <c r="E245" i="1"/>
  <c r="F132" i="1"/>
  <c r="K132" i="1" s="1"/>
  <c r="E139" i="1"/>
  <c r="E131" i="1"/>
  <c r="F106" i="26"/>
  <c r="K106" i="26" s="1"/>
  <c r="F231" i="21"/>
  <c r="K231" i="21" s="1"/>
  <c r="F178" i="23"/>
  <c r="K178" i="23" s="1"/>
  <c r="F150" i="23"/>
  <c r="K150" i="23" s="1"/>
  <c r="F543" i="17"/>
  <c r="K543" i="17" s="1"/>
  <c r="F137" i="25"/>
  <c r="K137" i="25" s="1"/>
  <c r="F525" i="20"/>
  <c r="K525" i="20" s="1"/>
  <c r="F426" i="19"/>
  <c r="K426" i="19" s="1"/>
  <c r="F580" i="21"/>
  <c r="K580" i="21" s="1"/>
  <c r="F474" i="20"/>
  <c r="K474" i="20" s="1"/>
  <c r="F141" i="26"/>
  <c r="K141" i="26" s="1"/>
  <c r="F471" i="21"/>
  <c r="K471" i="21" s="1"/>
  <c r="E174" i="23"/>
  <c r="F276" i="21"/>
  <c r="K276" i="21" s="1"/>
  <c r="E127" i="18"/>
  <c r="F89" i="21"/>
  <c r="K89" i="21" s="1"/>
  <c r="E183" i="23"/>
  <c r="F384" i="22"/>
  <c r="K384" i="22" s="1"/>
  <c r="F363" i="22"/>
  <c r="K363" i="22" s="1"/>
  <c r="F485" i="26"/>
  <c r="K485" i="26" s="1"/>
  <c r="F88" i="22"/>
  <c r="K88" i="22" s="1"/>
  <c r="E89" i="25"/>
  <c r="E298" i="25"/>
  <c r="E287" i="27"/>
  <c r="E159" i="20"/>
  <c r="E201" i="22"/>
  <c r="E168" i="25"/>
  <c r="F256" i="26"/>
  <c r="K256" i="26" s="1"/>
  <c r="F222" i="27"/>
  <c r="K222" i="27" s="1"/>
  <c r="E79" i="23"/>
  <c r="E167" i="20"/>
  <c r="F543" i="1"/>
  <c r="K543" i="1" s="1"/>
  <c r="F478" i="1"/>
  <c r="K478" i="1" s="1"/>
  <c r="E321" i="1"/>
  <c r="F191" i="1"/>
  <c r="K191" i="1" s="1"/>
  <c r="F175" i="1"/>
  <c r="K175" i="1" s="1"/>
  <c r="F412" i="1"/>
  <c r="K412" i="1" s="1"/>
  <c r="E439" i="24"/>
  <c r="F90" i="18"/>
  <c r="K90" i="18" s="1"/>
  <c r="F562" i="26"/>
  <c r="K562" i="26" s="1"/>
  <c r="F321" i="23"/>
  <c r="K321" i="23" s="1"/>
  <c r="E283" i="18"/>
  <c r="E539" i="17"/>
  <c r="F159" i="17"/>
  <c r="K159" i="17" s="1"/>
  <c r="F389" i="18"/>
  <c r="K389" i="18" s="1"/>
  <c r="F579" i="23"/>
  <c r="K579" i="23" s="1"/>
  <c r="F150" i="22"/>
  <c r="K150" i="22" s="1"/>
  <c r="F384" i="18"/>
  <c r="K384" i="18" s="1"/>
  <c r="F201" i="19"/>
  <c r="K201" i="19" s="1"/>
  <c r="F358" i="20"/>
  <c r="K358" i="20" s="1"/>
  <c r="F285" i="25"/>
  <c r="K285" i="25" s="1"/>
  <c r="F208" i="20"/>
  <c r="K208" i="20" s="1"/>
  <c r="F226" i="18"/>
  <c r="K226" i="18" s="1"/>
  <c r="F581" i="23"/>
  <c r="K581" i="23" s="1"/>
  <c r="F317" i="21"/>
  <c r="K317" i="21" s="1"/>
  <c r="E267" i="20"/>
  <c r="F381" i="22"/>
  <c r="K381" i="22" s="1"/>
  <c r="E96" i="19"/>
  <c r="E424" i="24"/>
  <c r="F540" i="26"/>
  <c r="K540" i="26" s="1"/>
  <c r="F262" i="24"/>
  <c r="K262" i="24" s="1"/>
  <c r="E444" i="20"/>
  <c r="E190" i="25"/>
  <c r="E273" i="20"/>
  <c r="E149" i="20"/>
  <c r="E79" i="26"/>
  <c r="E401" i="20"/>
  <c r="E333" i="1"/>
  <c r="E112" i="1"/>
  <c r="F88" i="1"/>
  <c r="K88" i="1" s="1"/>
  <c r="E349" i="1"/>
  <c r="F243" i="1"/>
  <c r="K243" i="1" s="1"/>
  <c r="E444" i="1"/>
  <c r="F303" i="24"/>
  <c r="K303" i="24" s="1"/>
  <c r="F439" i="20"/>
  <c r="K439" i="20" s="1"/>
  <c r="F528" i="19"/>
  <c r="K528" i="19" s="1"/>
  <c r="F280" i="19"/>
  <c r="K280" i="19" s="1"/>
  <c r="F370" i="18"/>
  <c r="K370" i="18" s="1"/>
  <c r="E136" i="20"/>
  <c r="F567" i="23"/>
  <c r="K567" i="23" s="1"/>
  <c r="F331" i="19"/>
  <c r="K331" i="19" s="1"/>
  <c r="F478" i="19"/>
  <c r="K478" i="19" s="1"/>
  <c r="F297" i="17"/>
  <c r="K297" i="17" s="1"/>
  <c r="E421" i="26"/>
  <c r="F127" i="18"/>
  <c r="K127" i="18" s="1"/>
  <c r="F388" i="23"/>
  <c r="K388" i="23" s="1"/>
  <c r="E505" i="23"/>
  <c r="E468" i="17"/>
  <c r="F125" i="19"/>
  <c r="K125" i="19" s="1"/>
  <c r="F211" i="27"/>
  <c r="K211" i="27" s="1"/>
  <c r="F175" i="17"/>
  <c r="K175" i="17" s="1"/>
  <c r="F78" i="17"/>
  <c r="K78" i="17" s="1"/>
  <c r="F545" i="27"/>
  <c r="K545" i="27" s="1"/>
  <c r="E205" i="18"/>
  <c r="F342" i="23"/>
  <c r="K342" i="23" s="1"/>
  <c r="E366" i="25"/>
  <c r="F484" i="22"/>
  <c r="K484" i="22" s="1"/>
  <c r="E103" i="27"/>
  <c r="E214" i="19"/>
  <c r="E65" i="26"/>
  <c r="E208" i="19"/>
  <c r="F119" i="26"/>
  <c r="K119" i="26" s="1"/>
  <c r="E257" i="24"/>
  <c r="E247" i="17"/>
  <c r="E274" i="24"/>
  <c r="E475" i="26"/>
  <c r="F117" i="1"/>
  <c r="K117" i="1" s="1"/>
  <c r="E107" i="26"/>
  <c r="F126" i="1"/>
  <c r="K126" i="1" s="1"/>
  <c r="F547" i="1"/>
  <c r="K547" i="1" s="1"/>
  <c r="E91" i="1"/>
  <c r="F425" i="1"/>
  <c r="K425" i="1" s="1"/>
  <c r="F135" i="1"/>
  <c r="K135" i="1" s="1"/>
  <c r="E178" i="1"/>
  <c r="F432" i="1"/>
  <c r="K432" i="1" s="1"/>
  <c r="F121" i="17"/>
  <c r="K121" i="17" s="1"/>
  <c r="F299" i="19"/>
  <c r="K299" i="19" s="1"/>
  <c r="F192" i="20"/>
  <c r="K192" i="20" s="1"/>
  <c r="F355" i="17"/>
  <c r="K355" i="17" s="1"/>
  <c r="F286" i="27"/>
  <c r="K286" i="27" s="1"/>
  <c r="F348" i="22"/>
  <c r="K348" i="22" s="1"/>
  <c r="E228" i="26"/>
  <c r="F126" i="23"/>
  <c r="K126" i="23" s="1"/>
  <c r="F90" i="24"/>
  <c r="K90" i="24" s="1"/>
  <c r="F565" i="26"/>
  <c r="K565" i="26" s="1"/>
  <c r="F294" i="24"/>
  <c r="K294" i="24" s="1"/>
  <c r="F401" i="18"/>
  <c r="K401" i="18" s="1"/>
  <c r="F210" i="18"/>
  <c r="K210" i="18" s="1"/>
  <c r="E107" i="20"/>
  <c r="F91" i="21"/>
  <c r="K91" i="21" s="1"/>
  <c r="F474" i="26"/>
  <c r="K474" i="26" s="1"/>
  <c r="E535" i="17"/>
  <c r="F317" i="27"/>
  <c r="K317" i="27" s="1"/>
  <c r="F198" i="21"/>
  <c r="K198" i="21" s="1"/>
  <c r="E372" i="25"/>
  <c r="F399" i="23"/>
  <c r="K399" i="23" s="1"/>
  <c r="E108" i="26"/>
  <c r="E515" i="22"/>
  <c r="E479" i="26"/>
  <c r="E507" i="17"/>
  <c r="F445" i="27"/>
  <c r="K445" i="27" s="1"/>
  <c r="E469" i="24"/>
  <c r="E262" i="26"/>
  <c r="E143" i="20"/>
  <c r="F576" i="26"/>
  <c r="K576" i="26" s="1"/>
  <c r="E397" i="22"/>
  <c r="E197" i="27"/>
  <c r="E173" i="26"/>
  <c r="E310" i="1"/>
  <c r="F379" i="1"/>
  <c r="K379" i="1" s="1"/>
  <c r="E93" i="1"/>
  <c r="F400" i="1"/>
  <c r="K400" i="1" s="1"/>
  <c r="F498" i="21"/>
  <c r="K498" i="21" s="1"/>
  <c r="F504" i="19"/>
  <c r="K504" i="19" s="1"/>
  <c r="F553" i="17"/>
  <c r="K553" i="17" s="1"/>
  <c r="F480" i="17"/>
  <c r="K480" i="17" s="1"/>
  <c r="F365" i="19"/>
  <c r="K365" i="19" s="1"/>
  <c r="F412" i="21"/>
  <c r="K412" i="21" s="1"/>
  <c r="F467" i="18"/>
  <c r="K467" i="18" s="1"/>
  <c r="F547" i="23"/>
  <c r="K547" i="23" s="1"/>
  <c r="F167" i="20"/>
  <c r="K167" i="20" s="1"/>
  <c r="E377" i="20"/>
  <c r="E381" i="19"/>
  <c r="F409" i="24"/>
  <c r="K409" i="24" s="1"/>
  <c r="F181" i="18"/>
  <c r="K181" i="18" s="1"/>
  <c r="F73" i="27"/>
  <c r="K73" i="27" s="1"/>
  <c r="F313" i="27"/>
  <c r="K313" i="27" s="1"/>
  <c r="F117" i="23"/>
  <c r="K117" i="23" s="1"/>
  <c r="F441" i="17"/>
  <c r="K441" i="17" s="1"/>
  <c r="F295" i="25"/>
  <c r="K295" i="25" s="1"/>
  <c r="E393" i="19"/>
  <c r="F485" i="23"/>
  <c r="K485" i="23" s="1"/>
  <c r="F69" i="26"/>
  <c r="K69" i="26" s="1"/>
  <c r="F222" i="24"/>
  <c r="K222" i="24" s="1"/>
  <c r="E137" i="25"/>
  <c r="E111" i="27"/>
  <c r="E529" i="19"/>
  <c r="F124" i="22"/>
  <c r="K124" i="22" s="1"/>
  <c r="E364" i="22"/>
  <c r="E178" i="26"/>
  <c r="E268" i="17"/>
  <c r="F340" i="22"/>
  <c r="K340" i="22" s="1"/>
  <c r="E282" i="19"/>
  <c r="E403" i="1"/>
  <c r="F369" i="1"/>
  <c r="K369" i="1" s="1"/>
  <c r="F202" i="1"/>
  <c r="K202" i="1" s="1"/>
  <c r="F183" i="1"/>
  <c r="K183" i="1" s="1"/>
  <c r="F141" i="1"/>
  <c r="K141" i="1" s="1"/>
  <c r="E301" i="1"/>
  <c r="F513" i="21"/>
  <c r="K513" i="21" s="1"/>
  <c r="F147" i="27"/>
  <c r="K147" i="27" s="1"/>
  <c r="F307" i="21"/>
  <c r="K307" i="21" s="1"/>
  <c r="F88" i="23"/>
  <c r="K88" i="23" s="1"/>
  <c r="F328" i="17"/>
  <c r="K328" i="17" s="1"/>
  <c r="F292" i="18"/>
  <c r="K292" i="18" s="1"/>
  <c r="F401" i="17"/>
  <c r="K401" i="17" s="1"/>
  <c r="F471" i="18"/>
  <c r="K471" i="18" s="1"/>
  <c r="F162" i="19"/>
  <c r="K162" i="19" s="1"/>
  <c r="F193" i="17"/>
  <c r="K193" i="17" s="1"/>
  <c r="E82" i="17"/>
  <c r="F558" i="18"/>
  <c r="K558" i="18" s="1"/>
  <c r="F173" i="25"/>
  <c r="K173" i="25" s="1"/>
  <c r="F327" i="20"/>
  <c r="K327" i="20" s="1"/>
  <c r="F183" i="17"/>
  <c r="K183" i="17" s="1"/>
  <c r="F255" i="23"/>
  <c r="K255" i="23" s="1"/>
  <c r="F435" i="19"/>
  <c r="K435" i="19" s="1"/>
  <c r="F358" i="26"/>
  <c r="K358" i="26" s="1"/>
  <c r="F479" i="24"/>
  <c r="K479" i="24" s="1"/>
  <c r="E473" i="25"/>
  <c r="F347" i="26"/>
  <c r="K347" i="26" s="1"/>
  <c r="F263" i="27"/>
  <c r="K263" i="27" s="1"/>
  <c r="E269" i="18"/>
  <c r="E187" i="26"/>
  <c r="F543" i="23"/>
  <c r="K543" i="23" s="1"/>
  <c r="F550" i="27"/>
  <c r="K550" i="27" s="1"/>
  <c r="E564" i="18"/>
  <c r="E329" i="25"/>
  <c r="E412" i="23"/>
  <c r="E509" i="27"/>
  <c r="E445" i="19"/>
  <c r="E367" i="26"/>
  <c r="F163" i="1"/>
  <c r="K163" i="1" s="1"/>
  <c r="F346" i="1"/>
  <c r="K346" i="1" s="1"/>
  <c r="E496" i="1"/>
  <c r="F70" i="1"/>
  <c r="K70" i="1" s="1"/>
  <c r="F184" i="17"/>
  <c r="K184" i="17" s="1"/>
  <c r="F73" i="26"/>
  <c r="K73" i="26" s="1"/>
  <c r="E486" i="26"/>
  <c r="F232" i="26"/>
  <c r="K232" i="26" s="1"/>
  <c r="F394" i="19"/>
  <c r="K394" i="19" s="1"/>
  <c r="F439" i="18"/>
  <c r="K439" i="18" s="1"/>
  <c r="F81" i="20"/>
  <c r="K81" i="20" s="1"/>
  <c r="E531" i="26"/>
  <c r="F301" i="24"/>
  <c r="K301" i="24" s="1"/>
  <c r="F197" i="18"/>
  <c r="K197" i="18" s="1"/>
  <c r="E168" i="27"/>
  <c r="E346" i="1"/>
  <c r="F399" i="24"/>
  <c r="K399" i="24" s="1"/>
  <c r="F165" i="17"/>
  <c r="K165" i="17" s="1"/>
  <c r="F305" i="22"/>
  <c r="K305" i="22" s="1"/>
  <c r="F534" i="24"/>
  <c r="K534" i="24" s="1"/>
  <c r="F316" i="26"/>
  <c r="K316" i="26" s="1"/>
  <c r="F335" i="21"/>
  <c r="K335" i="21" s="1"/>
  <c r="E468" i="25"/>
  <c r="E510" i="18"/>
  <c r="F334" i="25"/>
  <c r="K334" i="25" s="1"/>
  <c r="F360" i="27"/>
  <c r="K360" i="27" s="1"/>
  <c r="E430" i="22"/>
  <c r="E217" i="22"/>
  <c r="E319" i="20"/>
  <c r="E378" i="19"/>
  <c r="E461" i="26"/>
  <c r="E273" i="18"/>
  <c r="F253" i="27"/>
  <c r="K253" i="27" s="1"/>
  <c r="E471" i="19"/>
  <c r="E297" i="27"/>
  <c r="E244" i="25"/>
  <c r="E280" i="22"/>
  <c r="E269" i="1"/>
  <c r="F280" i="1"/>
  <c r="K280" i="1" s="1"/>
  <c r="F180" i="1"/>
  <c r="K180" i="1" s="1"/>
  <c r="E461" i="1"/>
  <c r="E197" i="1"/>
  <c r="F480" i="1"/>
  <c r="K480" i="1" s="1"/>
  <c r="E311" i="1"/>
  <c r="F562" i="1"/>
  <c r="K562" i="1" s="1"/>
  <c r="E400" i="1"/>
  <c r="F119" i="1"/>
  <c r="K119" i="1" s="1"/>
  <c r="F316" i="19"/>
  <c r="K316" i="19" s="1"/>
  <c r="F504" i="24"/>
  <c r="K504" i="24" s="1"/>
  <c r="E196" i="22"/>
  <c r="F510" i="17"/>
  <c r="K510" i="17" s="1"/>
  <c r="F298" i="22"/>
  <c r="K298" i="22" s="1"/>
  <c r="F435" i="18"/>
  <c r="K435" i="18" s="1"/>
  <c r="F304" i="22"/>
  <c r="K304" i="22" s="1"/>
  <c r="F65" i="26"/>
  <c r="K65" i="26" s="1"/>
  <c r="F285" i="23"/>
  <c r="K285" i="23" s="1"/>
  <c r="F435" i="21"/>
  <c r="K435" i="21" s="1"/>
  <c r="F220" i="19"/>
  <c r="K220" i="19" s="1"/>
  <c r="F304" i="27"/>
  <c r="K304" i="27" s="1"/>
  <c r="F144" i="22"/>
  <c r="K144" i="22" s="1"/>
  <c r="F454" i="17"/>
  <c r="K454" i="17" s="1"/>
  <c r="F474" i="25"/>
  <c r="K474" i="25" s="1"/>
  <c r="F319" i="24"/>
  <c r="K319" i="24" s="1"/>
  <c r="E280" i="19"/>
  <c r="F528" i="25"/>
  <c r="K528" i="25" s="1"/>
  <c r="F491" i="20"/>
  <c r="K491" i="20" s="1"/>
  <c r="F165" i="21"/>
  <c r="K165" i="21" s="1"/>
  <c r="E89" i="24"/>
  <c r="F136" i="23"/>
  <c r="K136" i="23" s="1"/>
  <c r="E144" i="26"/>
  <c r="E387" i="20"/>
  <c r="E427" i="25"/>
  <c r="E235" i="25"/>
  <c r="F77" i="25"/>
  <c r="K77" i="25" s="1"/>
  <c r="E277" i="20"/>
  <c r="E443" i="22"/>
  <c r="E396" i="24"/>
  <c r="E388" i="19"/>
  <c r="E353" i="20"/>
  <c r="E153" i="20"/>
  <c r="F407" i="1"/>
  <c r="K407" i="1" s="1"/>
  <c r="E515" i="1"/>
  <c r="F120" i="1"/>
  <c r="K120" i="1" s="1"/>
  <c r="F324" i="24"/>
  <c r="K324" i="24" s="1"/>
  <c r="F105" i="25"/>
  <c r="K105" i="25" s="1"/>
  <c r="F540" i="22"/>
  <c r="K540" i="22" s="1"/>
  <c r="F276" i="23"/>
  <c r="K276" i="23" s="1"/>
  <c r="F96" i="21"/>
  <c r="K96" i="21" s="1"/>
  <c r="F221" i="26"/>
  <c r="K221" i="26" s="1"/>
  <c r="F402" i="1"/>
  <c r="K402" i="1" s="1"/>
  <c r="F270" i="25"/>
  <c r="K270" i="25" s="1"/>
  <c r="F523" i="24"/>
  <c r="K523" i="24" s="1"/>
  <c r="F91" i="17"/>
  <c r="K91" i="17" s="1"/>
  <c r="F267" i="20"/>
  <c r="K267" i="20" s="1"/>
  <c r="F223" i="26"/>
  <c r="K223" i="26" s="1"/>
  <c r="F553" i="18"/>
  <c r="K553" i="18" s="1"/>
  <c r="F479" i="21"/>
  <c r="K479" i="21" s="1"/>
  <c r="F202" i="25"/>
  <c r="K202" i="25" s="1"/>
  <c r="E479" i="22"/>
  <c r="F408" i="26"/>
  <c r="K408" i="26" s="1"/>
  <c r="F538" i="18"/>
  <c r="K538" i="18" s="1"/>
  <c r="E113" i="26"/>
  <c r="F479" i="23"/>
  <c r="K479" i="23" s="1"/>
  <c r="E534" i="19"/>
  <c r="F424" i="20"/>
  <c r="K424" i="20" s="1"/>
  <c r="F490" i="24"/>
  <c r="K490" i="24" s="1"/>
  <c r="F447" i="22"/>
  <c r="K447" i="22" s="1"/>
  <c r="E253" i="26"/>
  <c r="F114" i="25"/>
  <c r="K114" i="25" s="1"/>
  <c r="E113" i="17"/>
  <c r="E537" i="22"/>
  <c r="E192" i="19"/>
  <c r="F381" i="24"/>
  <c r="K381" i="24" s="1"/>
  <c r="E222" i="26"/>
  <c r="E447" i="17"/>
  <c r="F366" i="23"/>
  <c r="K366" i="23" s="1"/>
  <c r="F535" i="22"/>
  <c r="K535" i="22" s="1"/>
  <c r="E349" i="18"/>
  <c r="E211" i="26"/>
  <c r="E449" i="22"/>
  <c r="F274" i="1"/>
  <c r="K274" i="1" s="1"/>
  <c r="E161" i="1"/>
  <c r="E67" i="1"/>
  <c r="F293" i="1"/>
  <c r="K293" i="1" s="1"/>
  <c r="F215" i="19"/>
  <c r="K215" i="19" s="1"/>
  <c r="E372" i="17"/>
  <c r="F546" i="19"/>
  <c r="K546" i="19" s="1"/>
  <c r="F115" i="22"/>
  <c r="K115" i="22" s="1"/>
  <c r="F450" i="22"/>
  <c r="K450" i="22" s="1"/>
  <c r="F297" i="23"/>
  <c r="K297" i="23" s="1"/>
  <c r="F342" i="21"/>
  <c r="K342" i="21" s="1"/>
  <c r="F527" i="17"/>
  <c r="K527" i="17" s="1"/>
  <c r="F119" i="25"/>
  <c r="K119" i="25" s="1"/>
  <c r="F63" i="20"/>
  <c r="K63" i="20" s="1"/>
  <c r="F291" i="24"/>
  <c r="K291" i="24" s="1"/>
  <c r="F227" i="24"/>
  <c r="K227" i="24" s="1"/>
  <c r="F547" i="21"/>
  <c r="K547" i="21" s="1"/>
  <c r="F89" i="20"/>
  <c r="K89" i="20" s="1"/>
  <c r="E361" i="1"/>
  <c r="F343" i="20"/>
  <c r="K343" i="20" s="1"/>
  <c r="F153" i="19"/>
  <c r="K153" i="19" s="1"/>
  <c r="F328" i="19"/>
  <c r="K328" i="19" s="1"/>
  <c r="E196" i="1"/>
  <c r="F313" i="22"/>
  <c r="K313" i="22" s="1"/>
  <c r="E331" i="20"/>
  <c r="F533" i="25"/>
  <c r="K533" i="25" s="1"/>
  <c r="E533" i="20"/>
  <c r="E373" i="18"/>
  <c r="E159" i="17"/>
  <c r="E322" i="20"/>
  <c r="E289" i="18"/>
  <c r="F439" i="21"/>
  <c r="K439" i="21" s="1"/>
  <c r="E389" i="18"/>
  <c r="E474" i="25"/>
  <c r="E72" i="25"/>
  <c r="E244" i="22"/>
  <c r="F391" i="1"/>
  <c r="K391" i="1" s="1"/>
  <c r="F574" i="1"/>
  <c r="K574" i="1" s="1"/>
  <c r="F457" i="1"/>
  <c r="K457" i="1" s="1"/>
  <c r="F389" i="1"/>
  <c r="K389" i="1" s="1"/>
  <c r="E265" i="1"/>
  <c r="E562" i="1"/>
  <c r="E115" i="1"/>
  <c r="F292" i="21"/>
  <c r="K292" i="21" s="1"/>
  <c r="F154" i="17"/>
  <c r="K154" i="17" s="1"/>
  <c r="E202" i="1"/>
  <c r="F142" i="20"/>
  <c r="K142" i="20" s="1"/>
  <c r="E550" i="24"/>
  <c r="F137" i="24"/>
  <c r="K137" i="24" s="1"/>
  <c r="F312" i="20"/>
  <c r="K312" i="20" s="1"/>
  <c r="F283" i="20"/>
  <c r="K283" i="20" s="1"/>
  <c r="F439" i="23"/>
  <c r="K439" i="23" s="1"/>
  <c r="F574" i="25"/>
  <c r="K574" i="25" s="1"/>
  <c r="F460" i="26"/>
  <c r="K460" i="26" s="1"/>
  <c r="F489" i="19"/>
  <c r="K489" i="19" s="1"/>
  <c r="F99" i="18"/>
  <c r="K99" i="18" s="1"/>
  <c r="F306" i="20"/>
  <c r="K306" i="20" s="1"/>
  <c r="F167" i="19"/>
  <c r="K167" i="19" s="1"/>
  <c r="E148" i="20"/>
  <c r="F481" i="25"/>
  <c r="K481" i="25" s="1"/>
  <c r="F70" i="24"/>
  <c r="K70" i="24" s="1"/>
  <c r="E376" i="19"/>
  <c r="E575" i="24"/>
  <c r="E232" i="20"/>
  <c r="F87" i="21"/>
  <c r="K87" i="21" s="1"/>
  <c r="E171" i="18"/>
  <c r="E441" i="24"/>
  <c r="F127" i="24"/>
  <c r="K127" i="24" s="1"/>
  <c r="F225" i="27"/>
  <c r="K225" i="27" s="1"/>
  <c r="E115" i="23"/>
  <c r="E465" i="1"/>
  <c r="E291" i="25"/>
  <c r="E469" i="20"/>
  <c r="F567" i="1"/>
  <c r="K567" i="1" s="1"/>
  <c r="F321" i="1"/>
  <c r="K321" i="1" s="1"/>
  <c r="E389" i="1"/>
  <c r="F563" i="1"/>
  <c r="K563" i="1" s="1"/>
  <c r="F378" i="1"/>
  <c r="K378" i="1" s="1"/>
  <c r="F159" i="1"/>
  <c r="K159" i="1" s="1"/>
  <c r="F301" i="1"/>
  <c r="K301" i="1" s="1"/>
  <c r="E83" i="1"/>
  <c r="E138" i="1"/>
  <c r="E522" i="1"/>
  <c r="F575" i="18"/>
  <c r="K575" i="18" s="1"/>
  <c r="F439" i="19"/>
  <c r="K439" i="19" s="1"/>
  <c r="E269" i="17"/>
  <c r="E198" i="22"/>
  <c r="F396" i="20"/>
  <c r="K396" i="20" s="1"/>
  <c r="E202" i="22"/>
  <c r="F442" i="20"/>
  <c r="K442" i="20" s="1"/>
  <c r="F256" i="18"/>
  <c r="K256" i="18" s="1"/>
  <c r="E223" i="23"/>
  <c r="F352" i="26"/>
  <c r="K352" i="26" s="1"/>
  <c r="F504" i="17"/>
  <c r="K504" i="17" s="1"/>
  <c r="F201" i="18"/>
  <c r="K201" i="18" s="1"/>
  <c r="F153" i="26"/>
  <c r="K153" i="26" s="1"/>
  <c r="F351" i="24"/>
  <c r="K351" i="24" s="1"/>
  <c r="F469" i="24"/>
  <c r="K469" i="24" s="1"/>
  <c r="F263" i="18"/>
  <c r="K263" i="18" s="1"/>
  <c r="E141" i="19"/>
  <c r="E489" i="25"/>
  <c r="F108" i="17"/>
  <c r="K108" i="17" s="1"/>
  <c r="E576" i="21"/>
  <c r="E120" i="19"/>
  <c r="E437" i="24"/>
  <c r="E259" i="19"/>
  <c r="E303" i="25"/>
  <c r="E328" i="22"/>
  <c r="F393" i="22"/>
  <c r="K393" i="22" s="1"/>
  <c r="F165" i="22"/>
  <c r="K165" i="22" s="1"/>
  <c r="E237" i="19"/>
  <c r="E274" i="25"/>
  <c r="E229" i="18"/>
  <c r="F268" i="22"/>
  <c r="K268" i="22" s="1"/>
  <c r="F243" i="25"/>
  <c r="K243" i="25" s="1"/>
  <c r="E270" i="20"/>
  <c r="E526" i="18"/>
  <c r="F189" i="1"/>
  <c r="K189" i="1" s="1"/>
  <c r="E105" i="1"/>
  <c r="F123" i="1"/>
  <c r="K123" i="1" s="1"/>
  <c r="E75" i="1"/>
  <c r="E355" i="25"/>
  <c r="F379" i="25"/>
  <c r="K379" i="25" s="1"/>
  <c r="F544" i="23"/>
  <c r="K544" i="23" s="1"/>
  <c r="F540" i="19"/>
  <c r="K540" i="19" s="1"/>
  <c r="F486" i="19"/>
  <c r="K486" i="19" s="1"/>
  <c r="F261" i="21"/>
  <c r="K261" i="21" s="1"/>
  <c r="F172" i="23"/>
  <c r="K172" i="23" s="1"/>
  <c r="F219" i="19"/>
  <c r="K219" i="19" s="1"/>
  <c r="F414" i="18"/>
  <c r="K414" i="18" s="1"/>
  <c r="F64" i="24"/>
  <c r="K64" i="24" s="1"/>
  <c r="F510" i="22"/>
  <c r="K510" i="22" s="1"/>
  <c r="F193" i="24"/>
  <c r="K193" i="24" s="1"/>
  <c r="F180" i="18"/>
  <c r="K180" i="18" s="1"/>
  <c r="F370" i="20"/>
  <c r="K370" i="20" s="1"/>
  <c r="F315" i="20"/>
  <c r="K315" i="20" s="1"/>
  <c r="F565" i="21"/>
  <c r="K565" i="21" s="1"/>
  <c r="F238" i="21"/>
  <c r="K238" i="21" s="1"/>
  <c r="F243" i="18"/>
  <c r="K243" i="18" s="1"/>
  <c r="F340" i="27"/>
  <c r="K340" i="27" s="1"/>
  <c r="F84" i="25"/>
  <c r="K84" i="25" s="1"/>
  <c r="F97" i="23"/>
  <c r="K97" i="23" s="1"/>
  <c r="E479" i="17"/>
  <c r="E414" i="17"/>
  <c r="E535" i="20"/>
  <c r="E321" i="26"/>
  <c r="F183" i="25"/>
  <c r="K183" i="25" s="1"/>
  <c r="E83" i="24"/>
  <c r="E178" i="19"/>
  <c r="F513" i="24"/>
  <c r="K513" i="24" s="1"/>
  <c r="F499" i="27"/>
  <c r="K499" i="27" s="1"/>
  <c r="E291" i="20"/>
  <c r="E360" i="25"/>
  <c r="F367" i="1"/>
  <c r="K367" i="1" s="1"/>
  <c r="F363" i="1"/>
  <c r="K363" i="1" s="1"/>
  <c r="E360" i="1"/>
  <c r="E397" i="1"/>
  <c r="E395" i="1"/>
  <c r="E519" i="27"/>
  <c r="F261" i="23"/>
  <c r="K261" i="23" s="1"/>
  <c r="F85" i="19"/>
  <c r="K85" i="19" s="1"/>
  <c r="F498" i="18"/>
  <c r="K498" i="18" s="1"/>
  <c r="F111" i="17"/>
  <c r="K111" i="17" s="1"/>
  <c r="F118" i="21"/>
  <c r="K118" i="21" s="1"/>
  <c r="F550" i="17"/>
  <c r="K550" i="17" s="1"/>
  <c r="F353" i="19"/>
  <c r="K353" i="19" s="1"/>
  <c r="E467" i="22"/>
  <c r="F393" i="26"/>
  <c r="K393" i="26" s="1"/>
  <c r="F315" i="18"/>
  <c r="K315" i="18" s="1"/>
  <c r="F211" i="19"/>
  <c r="K211" i="19" s="1"/>
  <c r="F420" i="20"/>
  <c r="K420" i="20" s="1"/>
  <c r="F63" i="24"/>
  <c r="K63" i="24" s="1"/>
  <c r="F335" i="22"/>
  <c r="K335" i="22" s="1"/>
  <c r="F259" i="18"/>
  <c r="K259" i="18" s="1"/>
  <c r="F546" i="23"/>
  <c r="K546" i="23" s="1"/>
  <c r="E509" i="18"/>
  <c r="E202" i="18"/>
  <c r="F234" i="21"/>
  <c r="K234" i="21" s="1"/>
  <c r="E527" i="22"/>
  <c r="F483" i="27"/>
  <c r="K483" i="27" s="1"/>
  <c r="F216" i="24"/>
  <c r="K216" i="24" s="1"/>
  <c r="F107" i="22"/>
  <c r="K107" i="22" s="1"/>
  <c r="E216" i="19"/>
  <c r="E567" i="21"/>
  <c r="E540" i="18"/>
  <c r="E185" i="26"/>
  <c r="E366" i="20"/>
  <c r="E503" i="26"/>
  <c r="E264" i="19"/>
  <c r="F321" i="27"/>
  <c r="K321" i="27" s="1"/>
  <c r="E552" i="19"/>
  <c r="E175" i="25"/>
  <c r="E564" i="21"/>
  <c r="F77" i="1"/>
  <c r="K77" i="1" s="1"/>
  <c r="F483" i="1"/>
  <c r="K483" i="1" s="1"/>
  <c r="E306" i="1"/>
  <c r="E147" i="1"/>
  <c r="F87" i="1"/>
  <c r="K87" i="1" s="1"/>
  <c r="F135" i="24"/>
  <c r="K135" i="24" s="1"/>
  <c r="E365" i="24"/>
  <c r="E94" i="1"/>
  <c r="F379" i="19"/>
  <c r="K379" i="19" s="1"/>
  <c r="F100" i="27"/>
  <c r="K100" i="27" s="1"/>
  <c r="F162" i="18"/>
  <c r="K162" i="18" s="1"/>
  <c r="F287" i="17"/>
  <c r="K287" i="17" s="1"/>
  <c r="F522" i="17"/>
  <c r="K522" i="17" s="1"/>
  <c r="F467" i="23"/>
  <c r="K467" i="23" s="1"/>
  <c r="F252" i="23"/>
  <c r="K252" i="23" s="1"/>
  <c r="F315" i="19"/>
  <c r="K315" i="19" s="1"/>
  <c r="F143" i="25"/>
  <c r="K143" i="25" s="1"/>
  <c r="E126" i="23"/>
  <c r="F336" i="19"/>
  <c r="K336" i="19" s="1"/>
  <c r="E96" i="21"/>
  <c r="F72" i="18"/>
  <c r="K72" i="18" s="1"/>
  <c r="E229" i="22"/>
  <c r="F199" i="18"/>
  <c r="K199" i="18" s="1"/>
  <c r="F475" i="17"/>
  <c r="K475" i="17" s="1"/>
  <c r="F466" i="25"/>
  <c r="K466" i="25" s="1"/>
  <c r="F365" i="27"/>
  <c r="K365" i="27" s="1"/>
  <c r="F275" i="23"/>
  <c r="K275" i="23" s="1"/>
  <c r="E417" i="19"/>
  <c r="F580" i="25"/>
  <c r="K580" i="25" s="1"/>
  <c r="E310" i="17"/>
  <c r="E275" i="26"/>
  <c r="E367" i="1"/>
  <c r="E349" i="25"/>
  <c r="F282" i="27"/>
  <c r="K282" i="27" s="1"/>
  <c r="E486" i="24"/>
  <c r="E517" i="1"/>
  <c r="E363" i="20"/>
  <c r="F448" i="22"/>
  <c r="K448" i="22" s="1"/>
  <c r="E333" i="17"/>
  <c r="E391" i="25"/>
  <c r="E579" i="23"/>
  <c r="E276" i="27"/>
  <c r="E105" i="23"/>
  <c r="E425" i="26"/>
  <c r="F313" i="1"/>
  <c r="K313" i="1" s="1"/>
  <c r="E460" i="1"/>
  <c r="F419" i="1"/>
  <c r="K419" i="1" s="1"/>
  <c r="E411" i="1"/>
  <c r="F309" i="1"/>
  <c r="K309" i="1" s="1"/>
  <c r="E273" i="1"/>
  <c r="E299" i="1"/>
  <c r="F193" i="1"/>
  <c r="K193" i="1" s="1"/>
  <c r="F459" i="1"/>
  <c r="K459" i="1" s="1"/>
  <c r="E213" i="1"/>
  <c r="F273" i="20"/>
  <c r="K273" i="20" s="1"/>
  <c r="F311" i="17"/>
  <c r="K311" i="17" s="1"/>
  <c r="F496" i="23"/>
  <c r="K496" i="23" s="1"/>
  <c r="F348" i="27"/>
  <c r="K348" i="27" s="1"/>
  <c r="F468" i="21"/>
  <c r="K468" i="21" s="1"/>
  <c r="F157" i="17"/>
  <c r="K157" i="17" s="1"/>
  <c r="F187" i="24"/>
  <c r="K187" i="24" s="1"/>
  <c r="F348" i="26"/>
  <c r="K348" i="26" s="1"/>
  <c r="F402" i="23"/>
  <c r="K402" i="23" s="1"/>
  <c r="F299" i="24"/>
  <c r="K299" i="24" s="1"/>
  <c r="F447" i="24"/>
  <c r="K447" i="24" s="1"/>
  <c r="F372" i="20"/>
  <c r="K372" i="20" s="1"/>
  <c r="F101" i="25"/>
  <c r="K101" i="25" s="1"/>
  <c r="F117" i="17"/>
  <c r="K117" i="17" s="1"/>
  <c r="E303" i="17"/>
  <c r="F415" i="27"/>
  <c r="K415" i="27" s="1"/>
  <c r="E420" i="23"/>
  <c r="F190" i="26"/>
  <c r="K190" i="26" s="1"/>
  <c r="F297" i="26"/>
  <c r="K297" i="26" s="1"/>
  <c r="F75" i="26"/>
  <c r="K75" i="26" s="1"/>
  <c r="F540" i="23"/>
  <c r="K540" i="23" s="1"/>
  <c r="E96" i="26"/>
  <c r="F65" i="23"/>
  <c r="K65" i="23" s="1"/>
  <c r="E571" i="18"/>
  <c r="E481" i="26"/>
  <c r="F292" i="23"/>
  <c r="K292" i="23" s="1"/>
  <c r="F453" i="26"/>
  <c r="K453" i="26" s="1"/>
  <c r="E289" i="20"/>
  <c r="E565" i="27"/>
  <c r="E115" i="19"/>
  <c r="E557" i="25"/>
  <c r="E385" i="22"/>
  <c r="E427" i="26"/>
  <c r="E567" i="24"/>
  <c r="F423" i="1"/>
  <c r="K423" i="1" s="1"/>
  <c r="E486" i="1"/>
  <c r="E289" i="1"/>
  <c r="F576" i="1"/>
  <c r="K576" i="1" s="1"/>
  <c r="F289" i="1"/>
  <c r="K289" i="1" s="1"/>
  <c r="F219" i="20"/>
  <c r="K219" i="20" s="1"/>
  <c r="F336" i="17"/>
  <c r="K336" i="17" s="1"/>
  <c r="E447" i="25"/>
  <c r="F540" i="27"/>
  <c r="K540" i="27" s="1"/>
  <c r="F304" i="23"/>
  <c r="K304" i="23" s="1"/>
  <c r="F421" i="21"/>
  <c r="K421" i="21" s="1"/>
  <c r="F407" i="24"/>
  <c r="K407" i="24" s="1"/>
  <c r="F238" i="22"/>
  <c r="K238" i="22" s="1"/>
  <c r="F257" i="18"/>
  <c r="K257" i="18" s="1"/>
  <c r="F389" i="22"/>
  <c r="K389" i="22" s="1"/>
  <c r="F225" i="22"/>
  <c r="K225" i="22" s="1"/>
  <c r="F244" i="22"/>
  <c r="K244" i="22" s="1"/>
  <c r="F196" i="1"/>
  <c r="K196" i="1" s="1"/>
  <c r="F191" i="24"/>
  <c r="K191" i="24" s="1"/>
  <c r="F72" i="25"/>
  <c r="K72" i="25" s="1"/>
  <c r="F231" i="18"/>
  <c r="K231" i="18" s="1"/>
  <c r="E259" i="22"/>
  <c r="E451" i="26"/>
  <c r="E252" i="22"/>
  <c r="E280" i="25"/>
  <c r="F431" i="27"/>
  <c r="K431" i="27" s="1"/>
  <c r="E487" i="20"/>
  <c r="E358" i="26"/>
  <c r="E197" i="19"/>
  <c r="F371" i="26"/>
  <c r="K371" i="26" s="1"/>
  <c r="E358" i="23"/>
  <c r="E313" i="25"/>
  <c r="E563" i="23"/>
  <c r="F400" i="27"/>
  <c r="K400" i="27" s="1"/>
  <c r="E453" i="19"/>
  <c r="E111" i="25"/>
  <c r="E418" i="20"/>
  <c r="E297" i="1"/>
  <c r="F310" i="1"/>
  <c r="K310" i="1" s="1"/>
  <c r="F372" i="1"/>
  <c r="K372" i="1" s="1"/>
  <c r="E381" i="1"/>
  <c r="E384" i="1"/>
  <c r="F567" i="18"/>
  <c r="K567" i="18" s="1"/>
  <c r="F281" i="19"/>
  <c r="K281" i="19" s="1"/>
  <c r="F501" i="18"/>
  <c r="K501" i="18" s="1"/>
  <c r="F466" i="18"/>
  <c r="K466" i="18" s="1"/>
  <c r="E349" i="17"/>
  <c r="F297" i="25"/>
  <c r="K297" i="25" s="1"/>
  <c r="F166" i="21"/>
  <c r="K166" i="21" s="1"/>
  <c r="F559" i="17"/>
  <c r="K559" i="17" s="1"/>
  <c r="F355" i="19"/>
  <c r="K355" i="19" s="1"/>
  <c r="E72" i="21"/>
  <c r="F503" i="19"/>
  <c r="K503" i="19" s="1"/>
  <c r="E108" i="21"/>
  <c r="F453" i="25"/>
  <c r="K453" i="25" s="1"/>
  <c r="F107" i="23"/>
  <c r="K107" i="23" s="1"/>
  <c r="F507" i="24"/>
  <c r="K507" i="24" s="1"/>
  <c r="F390" i="17"/>
  <c r="K390" i="17" s="1"/>
  <c r="F375" i="20"/>
  <c r="K375" i="20" s="1"/>
  <c r="E355" i="19"/>
  <c r="F321" i="22"/>
  <c r="K321" i="22" s="1"/>
  <c r="E348" i="22"/>
  <c r="E179" i="22"/>
  <c r="E557" i="20"/>
  <c r="E243" i="27"/>
  <c r="E99" i="19"/>
  <c r="F184" i="25"/>
  <c r="K184" i="25" s="1"/>
  <c r="E263" i="22"/>
  <c r="E568" i="27"/>
  <c r="E136" i="22"/>
  <c r="F73" i="21"/>
  <c r="K73" i="21" s="1"/>
  <c r="E407" i="19"/>
  <c r="E280" i="27"/>
  <c r="E163" i="25"/>
  <c r="E195" i="1"/>
  <c r="E227" i="1"/>
  <c r="F496" i="1"/>
  <c r="K496" i="1" s="1"/>
  <c r="F281" i="1"/>
  <c r="K281" i="1" s="1"/>
  <c r="F582" i="1"/>
  <c r="K582" i="1" s="1"/>
  <c r="F306" i="1"/>
  <c r="K306" i="1" s="1"/>
  <c r="F420" i="21"/>
  <c r="K420" i="21" s="1"/>
  <c r="F93" i="18"/>
  <c r="K93" i="18" s="1"/>
  <c r="F311" i="21"/>
  <c r="K311" i="21" s="1"/>
  <c r="F579" i="18"/>
  <c r="K579" i="18" s="1"/>
  <c r="F412" i="27"/>
  <c r="K412" i="27" s="1"/>
  <c r="F558" i="23"/>
  <c r="K558" i="23" s="1"/>
  <c r="F359" i="18"/>
  <c r="K359" i="18" s="1"/>
  <c r="F533" i="23"/>
  <c r="K533" i="23" s="1"/>
  <c r="F502" i="22"/>
  <c r="K502" i="22" s="1"/>
  <c r="F541" i="27"/>
  <c r="K541" i="27" s="1"/>
  <c r="E521" i="23"/>
  <c r="E523" i="23"/>
  <c r="E234" i="1"/>
  <c r="F319" i="18"/>
  <c r="K319" i="18" s="1"/>
  <c r="F183" i="22"/>
  <c r="K183" i="22" s="1"/>
  <c r="F387" i="26"/>
  <c r="K387" i="26" s="1"/>
  <c r="F114" i="19"/>
  <c r="K114" i="19" s="1"/>
  <c r="F473" i="17"/>
  <c r="K473" i="17" s="1"/>
  <c r="E137" i="26"/>
  <c r="F467" i="25"/>
  <c r="K467" i="25" s="1"/>
  <c r="E229" i="20"/>
  <c r="F117" i="25"/>
  <c r="K117" i="25" s="1"/>
  <c r="E228" i="20"/>
  <c r="E99" i="25"/>
  <c r="E249" i="25"/>
  <c r="E549" i="1"/>
  <c r="E546" i="20"/>
  <c r="E63" i="27"/>
  <c r="E582" i="21"/>
  <c r="E457" i="25"/>
  <c r="E360" i="22"/>
  <c r="E367" i="19"/>
  <c r="E570" i="27"/>
  <c r="F539" i="1"/>
  <c r="K539" i="1" s="1"/>
  <c r="F479" i="1"/>
  <c r="K479" i="1" s="1"/>
  <c r="E151" i="1"/>
  <c r="F447" i="1"/>
  <c r="K447" i="1" s="1"/>
  <c r="E315" i="1"/>
  <c r="F229" i="1"/>
  <c r="K229" i="1" s="1"/>
  <c r="F118" i="1"/>
  <c r="K118" i="1" s="1"/>
  <c r="F166" i="1"/>
  <c r="K166" i="1" s="1"/>
  <c r="F220" i="18"/>
  <c r="K220" i="18" s="1"/>
  <c r="F487" i="22"/>
  <c r="K487" i="22" s="1"/>
  <c r="F327" i="27"/>
  <c r="K327" i="27" s="1"/>
  <c r="E78" i="18"/>
  <c r="F489" i="23"/>
  <c r="K489" i="23" s="1"/>
  <c r="E484" i="17"/>
  <c r="F505" i="24"/>
  <c r="K505" i="24" s="1"/>
  <c r="F215" i="22"/>
  <c r="K215" i="22" s="1"/>
  <c r="F72" i="21"/>
  <c r="K72" i="21" s="1"/>
  <c r="F415" i="22"/>
  <c r="K415" i="22" s="1"/>
  <c r="F388" i="17"/>
  <c r="K388" i="17" s="1"/>
  <c r="E443" i="27"/>
  <c r="F205" i="18"/>
  <c r="K205" i="18" s="1"/>
  <c r="F265" i="20"/>
  <c r="K265" i="20" s="1"/>
  <c r="F87" i="19"/>
  <c r="K87" i="19" s="1"/>
  <c r="E553" i="27"/>
  <c r="F168" i="23"/>
  <c r="K168" i="23" s="1"/>
  <c r="F251" i="21"/>
  <c r="K251" i="21" s="1"/>
  <c r="F576" i="23"/>
  <c r="K576" i="23" s="1"/>
  <c r="E517" i="26"/>
  <c r="E126" i="26"/>
  <c r="E208" i="20"/>
  <c r="F438" i="25"/>
  <c r="K438" i="25" s="1"/>
  <c r="E215" i="18"/>
  <c r="E484" i="24"/>
  <c r="E130" i="27"/>
  <c r="E261" i="26"/>
  <c r="E267" i="25"/>
  <c r="E306" i="25"/>
  <c r="E504" i="24"/>
  <c r="F412" i="25"/>
  <c r="K412" i="25" s="1"/>
  <c r="E345" i="17"/>
  <c r="E186" i="19"/>
  <c r="E77" i="24"/>
  <c r="E538" i="1"/>
  <c r="E167" i="1"/>
  <c r="F238" i="1"/>
  <c r="K238" i="1" s="1"/>
  <c r="E363" i="1"/>
  <c r="F405" i="1"/>
  <c r="K405" i="1" s="1"/>
  <c r="E547" i="1"/>
  <c r="F173" i="18"/>
  <c r="K173" i="18" s="1"/>
  <c r="F355" i="18"/>
  <c r="K355" i="18" s="1"/>
  <c r="E91" i="18"/>
  <c r="F462" i="22"/>
  <c r="K462" i="22" s="1"/>
  <c r="F557" i="19"/>
  <c r="K557" i="19" s="1"/>
  <c r="F108" i="22"/>
  <c r="K108" i="22" s="1"/>
  <c r="F346" i="24"/>
  <c r="K346" i="24" s="1"/>
  <c r="F448" i="20"/>
  <c r="K448" i="20" s="1"/>
  <c r="F526" i="20"/>
  <c r="K526" i="20" s="1"/>
  <c r="E178" i="27"/>
  <c r="F183" i="20"/>
  <c r="K183" i="20" s="1"/>
  <c r="F137" i="17"/>
  <c r="K137" i="17" s="1"/>
  <c r="F145" i="23"/>
  <c r="K145" i="23" s="1"/>
  <c r="F184" i="24"/>
  <c r="K184" i="24" s="1"/>
  <c r="F204" i="17"/>
  <c r="K204" i="17" s="1"/>
  <c r="F153" i="24"/>
  <c r="K153" i="24" s="1"/>
  <c r="E406" i="24"/>
  <c r="E165" i="24"/>
  <c r="E81" i="19"/>
  <c r="F334" i="26"/>
  <c r="K334" i="26" s="1"/>
  <c r="E402" i="26"/>
  <c r="E203" i="17"/>
  <c r="E94" i="24"/>
  <c r="E299" i="26"/>
  <c r="E303" i="19"/>
  <c r="E450" i="24"/>
  <c r="E65" i="23"/>
  <c r="E91" i="17"/>
  <c r="F442" i="1"/>
  <c r="K442" i="1" s="1"/>
  <c r="E495" i="1"/>
  <c r="F262" i="1"/>
  <c r="K262" i="1" s="1"/>
  <c r="F575" i="1"/>
  <c r="K575" i="1" s="1"/>
  <c r="E418" i="1"/>
  <c r="E67" i="19"/>
  <c r="F415" i="19"/>
  <c r="K415" i="19" s="1"/>
  <c r="E81" i="18"/>
  <c r="F127" i="25"/>
  <c r="K127" i="25" s="1"/>
  <c r="F477" i="21"/>
  <c r="K477" i="21" s="1"/>
  <c r="F83" i="19"/>
  <c r="K83" i="19" s="1"/>
  <c r="F340" i="21"/>
  <c r="K340" i="21" s="1"/>
  <c r="F330" i="21"/>
  <c r="K330" i="21" s="1"/>
  <c r="F541" i="22"/>
  <c r="K541" i="22" s="1"/>
  <c r="F84" i="20"/>
  <c r="K84" i="20" s="1"/>
  <c r="F258" i="18"/>
  <c r="K258" i="18" s="1"/>
  <c r="F346" i="18"/>
  <c r="K346" i="18" s="1"/>
  <c r="F340" i="17"/>
  <c r="K340" i="17" s="1"/>
  <c r="F492" i="23"/>
  <c r="K492" i="23" s="1"/>
  <c r="F403" i="19"/>
  <c r="K403" i="19" s="1"/>
  <c r="F223" i="25"/>
  <c r="K223" i="25" s="1"/>
  <c r="E120" i="20"/>
  <c r="F294" i="25"/>
  <c r="K294" i="25" s="1"/>
  <c r="F223" i="27"/>
  <c r="K223" i="27" s="1"/>
  <c r="F165" i="24"/>
  <c r="K165" i="24" s="1"/>
  <c r="E343" i="19"/>
  <c r="E354" i="25"/>
  <c r="E355" i="22"/>
  <c r="F461" i="26"/>
  <c r="K461" i="26" s="1"/>
  <c r="E540" i="19"/>
  <c r="E399" i="26"/>
  <c r="E430" i="20"/>
  <c r="F91" i="23"/>
  <c r="K91" i="23" s="1"/>
  <c r="E529" i="27"/>
  <c r="E185" i="22"/>
  <c r="E238" i="1"/>
  <c r="E223" i="27"/>
  <c r="E119" i="1"/>
  <c r="F168" i="1"/>
  <c r="K168" i="1" s="1"/>
  <c r="E331" i="1"/>
  <c r="F63" i="1"/>
  <c r="K63" i="1" s="1"/>
  <c r="E102" i="1"/>
  <c r="F515" i="18"/>
  <c r="K515" i="18" s="1"/>
  <c r="F541" i="18"/>
  <c r="K541" i="18" s="1"/>
  <c r="F225" i="21"/>
  <c r="K225" i="21" s="1"/>
  <c r="F376" i="22"/>
  <c r="K376" i="22" s="1"/>
  <c r="F444" i="18"/>
  <c r="K444" i="18" s="1"/>
  <c r="F466" i="21"/>
  <c r="K466" i="21" s="1"/>
  <c r="F205" i="19"/>
  <c r="K205" i="19" s="1"/>
  <c r="F90" i="17"/>
  <c r="K90" i="17" s="1"/>
  <c r="F126" i="25"/>
  <c r="K126" i="25" s="1"/>
  <c r="E207" i="23"/>
  <c r="E101" i="18"/>
  <c r="F117" i="19"/>
  <c r="K117" i="19" s="1"/>
  <c r="E474" i="23"/>
  <c r="F453" i="24"/>
  <c r="K453" i="24" s="1"/>
  <c r="F150" i="18"/>
  <c r="K150" i="18" s="1"/>
  <c r="E490" i="22"/>
  <c r="F107" i="25"/>
  <c r="K107" i="25" s="1"/>
  <c r="F399" i="20"/>
  <c r="K399" i="20" s="1"/>
  <c r="F365" i="22"/>
  <c r="K365" i="22" s="1"/>
  <c r="E575" i="25"/>
  <c r="F195" i="22"/>
  <c r="K195" i="22" s="1"/>
  <c r="F273" i="27"/>
  <c r="K273" i="27" s="1"/>
  <c r="E300" i="17"/>
  <c r="E514" i="20"/>
  <c r="E76" i="27"/>
  <c r="F511" i="24"/>
  <c r="K511" i="24" s="1"/>
  <c r="E540" i="1"/>
  <c r="E239" i="25"/>
  <c r="E281" i="25"/>
  <c r="E309" i="26"/>
  <c r="F238" i="25"/>
  <c r="K238" i="25" s="1"/>
  <c r="F556" i="26"/>
  <c r="K556" i="26" s="1"/>
  <c r="E301" i="25"/>
  <c r="E333" i="26"/>
  <c r="E222" i="24"/>
  <c r="E477" i="1"/>
  <c r="F342" i="1"/>
  <c r="K342" i="1" s="1"/>
  <c r="F426" i="1"/>
  <c r="K426" i="1" s="1"/>
  <c r="F114" i="1"/>
  <c r="K114" i="1" s="1"/>
  <c r="F142" i="1"/>
  <c r="K142" i="1" s="1"/>
  <c r="F361" i="1"/>
  <c r="K361" i="1" s="1"/>
  <c r="E65" i="1"/>
  <c r="F437" i="1"/>
  <c r="K437" i="1" s="1"/>
  <c r="E574" i="1"/>
  <c r="F93" i="1"/>
  <c r="K93" i="1" s="1"/>
  <c r="E511" i="1"/>
  <c r="F103" i="18"/>
  <c r="K103" i="18" s="1"/>
  <c r="E581" i="18"/>
  <c r="F447" i="26"/>
  <c r="K447" i="26" s="1"/>
  <c r="F179" i="26"/>
  <c r="K179" i="26" s="1"/>
  <c r="F575" i="21"/>
  <c r="K575" i="21" s="1"/>
  <c r="F178" i="25"/>
  <c r="K178" i="25" s="1"/>
  <c r="F424" i="17"/>
  <c r="K424" i="17" s="1"/>
  <c r="E100" i="21"/>
  <c r="E357" i="23"/>
  <c r="F400" i="17"/>
  <c r="K400" i="17" s="1"/>
  <c r="F507" i="20"/>
  <c r="K507" i="20" s="1"/>
  <c r="F463" i="25"/>
  <c r="K463" i="25" s="1"/>
  <c r="F190" i="20"/>
  <c r="K190" i="20" s="1"/>
  <c r="F331" i="17"/>
  <c r="K331" i="17" s="1"/>
  <c r="F129" i="17"/>
  <c r="K129" i="17" s="1"/>
  <c r="F149" i="27"/>
  <c r="K149" i="27" s="1"/>
  <c r="E366" i="23"/>
  <c r="E162" i="18"/>
  <c r="F109" i="25"/>
  <c r="K109" i="25" s="1"/>
  <c r="E361" i="22"/>
  <c r="E360" i="24"/>
  <c r="E387" i="18"/>
  <c r="F426" i="27"/>
  <c r="K426" i="27" s="1"/>
  <c r="F78" i="27"/>
  <c r="K78" i="27" s="1"/>
  <c r="E257" i="20"/>
  <c r="E279" i="27"/>
  <c r="E96" i="17"/>
  <c r="E375" i="22"/>
  <c r="E390" i="18"/>
  <c r="F139" i="1"/>
  <c r="K139" i="1" s="1"/>
  <c r="F214" i="1"/>
  <c r="K214" i="1" s="1"/>
  <c r="F231" i="1"/>
  <c r="K231" i="1" s="1"/>
  <c r="E466" i="1"/>
  <c r="F195" i="25"/>
  <c r="K195" i="25" s="1"/>
  <c r="F349" i="18"/>
  <c r="K349" i="18" s="1"/>
  <c r="E101" i="23"/>
  <c r="E569" i="26"/>
  <c r="F143" i="19"/>
  <c r="K143" i="19" s="1"/>
  <c r="F561" i="17"/>
  <c r="K561" i="17" s="1"/>
  <c r="F288" i="26"/>
  <c r="K288" i="26" s="1"/>
  <c r="F329" i="18"/>
  <c r="K329" i="18" s="1"/>
  <c r="F142" i="23"/>
  <c r="K142" i="23" s="1"/>
  <c r="F448" i="27"/>
  <c r="K448" i="27" s="1"/>
  <c r="F519" i="27"/>
  <c r="K519" i="27" s="1"/>
  <c r="F191" i="20"/>
  <c r="K191" i="20" s="1"/>
  <c r="F453" i="22"/>
  <c r="K453" i="22" s="1"/>
  <c r="F129" i="23"/>
  <c r="K129" i="23" s="1"/>
  <c r="F405" i="23"/>
  <c r="K405" i="23" s="1"/>
  <c r="F264" i="27"/>
  <c r="K264" i="27" s="1"/>
  <c r="F421" i="25"/>
  <c r="K421" i="25" s="1"/>
  <c r="E241" i="18"/>
  <c r="E203" i="23"/>
  <c r="E468" i="20"/>
  <c r="F415" i="25"/>
  <c r="K415" i="25" s="1"/>
  <c r="F358" i="23"/>
  <c r="K358" i="23" s="1"/>
  <c r="F497" i="27"/>
  <c r="K497" i="27" s="1"/>
  <c r="E315" i="19"/>
  <c r="E505" i="26"/>
  <c r="F243" i="23"/>
  <c r="K243" i="23" s="1"/>
  <c r="E215" i="19"/>
  <c r="E534" i="24"/>
  <c r="F153" i="1"/>
  <c r="K153" i="1" s="1"/>
  <c r="E66" i="1"/>
  <c r="E439" i="1"/>
  <c r="E539" i="1"/>
  <c r="F108" i="21"/>
  <c r="K108" i="21" s="1"/>
  <c r="F443" i="20"/>
  <c r="K443" i="20" s="1"/>
  <c r="F198" i="19"/>
  <c r="K198" i="19" s="1"/>
  <c r="F473" i="24"/>
  <c r="K473" i="24" s="1"/>
  <c r="F233" i="18"/>
  <c r="K233" i="18" s="1"/>
  <c r="F186" i="20"/>
  <c r="K186" i="20" s="1"/>
  <c r="E261" i="18"/>
  <c r="E244" i="1"/>
  <c r="F143" i="22"/>
  <c r="K143" i="22" s="1"/>
  <c r="F172" i="18"/>
  <c r="K172" i="18" s="1"/>
  <c r="E322" i="24"/>
  <c r="F504" i="23"/>
  <c r="K504" i="23" s="1"/>
  <c r="F569" i="18"/>
  <c r="K569" i="18" s="1"/>
  <c r="F504" i="20"/>
  <c r="K504" i="20" s="1"/>
  <c r="F319" i="20"/>
  <c r="K319" i="20" s="1"/>
  <c r="F340" i="1"/>
  <c r="K340" i="1" s="1"/>
  <c r="F174" i="21"/>
  <c r="K174" i="21" s="1"/>
  <c r="E114" i="26"/>
  <c r="F582" i="18"/>
  <c r="K582" i="18" s="1"/>
  <c r="E207" i="17"/>
  <c r="F322" i="26"/>
  <c r="K322" i="26" s="1"/>
  <c r="E174" i="22"/>
  <c r="E399" i="20"/>
  <c r="E498" i="24"/>
  <c r="E203" i="27"/>
  <c r="F249" i="24"/>
  <c r="K249" i="24" s="1"/>
  <c r="E477" i="18"/>
  <c r="E437" i="25"/>
  <c r="E327" i="26"/>
  <c r="F490" i="27"/>
  <c r="K490" i="27" s="1"/>
  <c r="E462" i="24"/>
  <c r="E413" i="19"/>
  <c r="E289" i="27"/>
  <c r="F322" i="1"/>
  <c r="K322" i="1" s="1"/>
  <c r="E166" i="1"/>
  <c r="E219" i="1"/>
  <c r="F215" i="1"/>
  <c r="K215" i="1" s="1"/>
  <c r="E261" i="1"/>
  <c r="E391" i="1"/>
  <c r="F395" i="1"/>
  <c r="K395" i="1" s="1"/>
  <c r="F534" i="17"/>
  <c r="K534" i="17" s="1"/>
  <c r="E579" i="20"/>
  <c r="F84" i="17"/>
  <c r="K84" i="17" s="1"/>
  <c r="F150" i="24"/>
  <c r="K150" i="24" s="1"/>
  <c r="F215" i="20"/>
  <c r="K215" i="20" s="1"/>
  <c r="F263" i="23"/>
  <c r="K263" i="23" s="1"/>
  <c r="E391" i="21"/>
  <c r="F310" i="20"/>
  <c r="K310" i="20" s="1"/>
  <c r="F277" i="23"/>
  <c r="K277" i="23" s="1"/>
  <c r="F359" i="25"/>
  <c r="K359" i="25" s="1"/>
  <c r="F177" i="18"/>
  <c r="K177" i="18" s="1"/>
  <c r="F208" i="19"/>
  <c r="K208" i="19" s="1"/>
  <c r="F390" i="27"/>
  <c r="K390" i="27" s="1"/>
  <c r="E63" i="18"/>
  <c r="F185" i="21"/>
  <c r="K185" i="21" s="1"/>
  <c r="E427" i="24"/>
  <c r="F261" i="18"/>
  <c r="K261" i="18" s="1"/>
  <c r="F360" i="20"/>
  <c r="K360" i="20" s="1"/>
  <c r="E414" i="25"/>
  <c r="E108" i="17"/>
  <c r="E246" i="26"/>
  <c r="F160" i="25"/>
  <c r="K160" i="25" s="1"/>
  <c r="E121" i="23"/>
  <c r="E93" i="25"/>
  <c r="E262" i="20"/>
  <c r="E147" i="18"/>
  <c r="E256" i="22"/>
  <c r="E555" i="26"/>
  <c r="E407" i="17"/>
  <c r="F337" i="26"/>
  <c r="K337" i="26" s="1"/>
  <c r="F549" i="27"/>
  <c r="K549" i="27" s="1"/>
  <c r="E531" i="22"/>
  <c r="E351" i="18"/>
  <c r="E211" i="27"/>
  <c r="E108" i="25"/>
  <c r="E163" i="1"/>
  <c r="E455" i="1"/>
  <c r="F72" i="1"/>
  <c r="K72" i="1" s="1"/>
  <c r="F481" i="1"/>
  <c r="K481" i="1" s="1"/>
  <c r="E355" i="1"/>
  <c r="F207" i="1"/>
  <c r="K207" i="1" s="1"/>
  <c r="F304" i="1"/>
  <c r="K304" i="1" s="1"/>
  <c r="F220" i="1"/>
  <c r="K220" i="1" s="1"/>
  <c r="E295" i="1"/>
  <c r="F319" i="1"/>
  <c r="K319" i="1" s="1"/>
  <c r="F322" i="18"/>
  <c r="K322" i="18" s="1"/>
  <c r="F221" i="20"/>
  <c r="K221" i="20" s="1"/>
  <c r="F532" i="1"/>
  <c r="K532" i="1" s="1"/>
  <c r="F259" i="19"/>
  <c r="K259" i="19" s="1"/>
  <c r="F82" i="23"/>
  <c r="K82" i="23" s="1"/>
  <c r="F180" i="22"/>
  <c r="K180" i="22" s="1"/>
  <c r="F498" i="20"/>
  <c r="K498" i="20" s="1"/>
  <c r="E135" i="17"/>
  <c r="F311" i="26"/>
  <c r="K311" i="26" s="1"/>
  <c r="F82" i="20"/>
  <c r="K82" i="20" s="1"/>
  <c r="F293" i="23"/>
  <c r="K293" i="23" s="1"/>
  <c r="F459" i="18"/>
  <c r="K459" i="18" s="1"/>
  <c r="F145" i="19"/>
  <c r="K145" i="19" s="1"/>
  <c r="F537" i="20"/>
  <c r="K537" i="20" s="1"/>
  <c r="F196" i="17"/>
  <c r="K196" i="17" s="1"/>
  <c r="F363" i="18"/>
  <c r="K363" i="18" s="1"/>
  <c r="F471" i="27"/>
  <c r="K471" i="27" s="1"/>
  <c r="F529" i="27"/>
  <c r="K529" i="27" s="1"/>
  <c r="F163" i="25"/>
  <c r="K163" i="25" s="1"/>
  <c r="E207" i="1"/>
  <c r="E519" i="24"/>
  <c r="E436" i="20"/>
  <c r="E160" i="20"/>
  <c r="E273" i="24"/>
  <c r="F529" i="1"/>
  <c r="K529" i="1" s="1"/>
  <c r="E520" i="27"/>
  <c r="E397" i="23"/>
  <c r="E337" i="18"/>
  <c r="E532" i="24"/>
  <c r="E190" i="20"/>
  <c r="F438" i="1"/>
  <c r="K438" i="1" s="1"/>
  <c r="F71" i="1"/>
  <c r="K71" i="1" s="1"/>
  <c r="F331" i="1"/>
  <c r="K331" i="1" s="1"/>
  <c r="E70" i="1"/>
  <c r="F576" i="25"/>
  <c r="K576" i="25" s="1"/>
  <c r="E96" i="18"/>
  <c r="E63" i="24"/>
  <c r="F245" i="27"/>
  <c r="K245" i="27" s="1"/>
  <c r="F148" i="25"/>
  <c r="K148" i="25" s="1"/>
  <c r="F305" i="18"/>
  <c r="K305" i="18" s="1"/>
  <c r="F233" i="17"/>
  <c r="K233" i="17" s="1"/>
  <c r="E150" i="22"/>
  <c r="E143" i="23"/>
  <c r="E516" i="17"/>
  <c r="E240" i="26"/>
  <c r="F537" i="22"/>
  <c r="K537" i="22" s="1"/>
  <c r="F268" i="20"/>
  <c r="K268" i="20" s="1"/>
  <c r="E471" i="24"/>
  <c r="F285" i="19"/>
  <c r="K285" i="19" s="1"/>
  <c r="F298" i="19"/>
  <c r="K298" i="19" s="1"/>
  <c r="E557" i="17"/>
  <c r="F394" i="26"/>
  <c r="K394" i="26" s="1"/>
  <c r="E429" i="19"/>
  <c r="F543" i="21"/>
  <c r="K543" i="21" s="1"/>
  <c r="E478" i="25"/>
  <c r="E261" i="24"/>
  <c r="E220" i="18"/>
  <c r="E565" i="21"/>
  <c r="F309" i="26"/>
  <c r="K309" i="26" s="1"/>
  <c r="F367" i="26"/>
  <c r="K367" i="26" s="1"/>
  <c r="F137" i="26"/>
  <c r="K137" i="26" s="1"/>
  <c r="E558" i="20"/>
  <c r="E123" i="19"/>
  <c r="F172" i="1"/>
  <c r="K172" i="1" s="1"/>
  <c r="F499" i="1"/>
  <c r="K499" i="1" s="1"/>
  <c r="E256" i="1"/>
  <c r="F397" i="1"/>
  <c r="K397" i="1" s="1"/>
  <c r="E435" i="1"/>
  <c r="F511" i="20"/>
  <c r="K511" i="20" s="1"/>
  <c r="F477" i="24"/>
  <c r="K477" i="24" s="1"/>
  <c r="F225" i="20"/>
  <c r="K225" i="20" s="1"/>
  <c r="F407" i="18"/>
  <c r="K407" i="18" s="1"/>
  <c r="F66" i="22"/>
  <c r="K66" i="22" s="1"/>
  <c r="F325" i="23"/>
  <c r="K325" i="23" s="1"/>
  <c r="F210" i="22"/>
  <c r="K210" i="22" s="1"/>
  <c r="F353" i="20"/>
  <c r="K353" i="20" s="1"/>
  <c r="F246" i="18"/>
  <c r="K246" i="18" s="1"/>
  <c r="F167" i="21"/>
  <c r="K167" i="21" s="1"/>
  <c r="F354" i="20"/>
  <c r="K354" i="20" s="1"/>
  <c r="F244" i="17"/>
  <c r="K244" i="17" s="1"/>
  <c r="F352" i="25"/>
  <c r="K352" i="25" s="1"/>
  <c r="F573" i="25"/>
  <c r="K573" i="25" s="1"/>
  <c r="F168" i="17"/>
  <c r="K168" i="17" s="1"/>
  <c r="F426" i="23"/>
  <c r="K426" i="23" s="1"/>
  <c r="F187" i="18"/>
  <c r="K187" i="18" s="1"/>
  <c r="F436" i="18"/>
  <c r="K436" i="18" s="1"/>
  <c r="F459" i="19"/>
  <c r="K459" i="19" s="1"/>
  <c r="F449" i="24"/>
  <c r="K449" i="24" s="1"/>
  <c r="F413" i="23"/>
  <c r="K413" i="23" s="1"/>
  <c r="E325" i="17"/>
  <c r="F83" i="25"/>
  <c r="K83" i="25" s="1"/>
  <c r="E561" i="21"/>
  <c r="E277" i="24"/>
  <c r="E269" i="26"/>
  <c r="E465" i="19"/>
  <c r="F354" i="24"/>
  <c r="K354" i="24" s="1"/>
  <c r="E211" i="18"/>
  <c r="E453" i="25"/>
  <c r="E379" i="18"/>
  <c r="E526" i="27"/>
  <c r="E581" i="24"/>
  <c r="F162" i="1"/>
  <c r="K162" i="1" s="1"/>
  <c r="E371" i="1"/>
  <c r="F181" i="1"/>
  <c r="K181" i="1" s="1"/>
  <c r="E342" i="1"/>
  <c r="F157" i="21"/>
  <c r="K157" i="21" s="1"/>
  <c r="F372" i="25"/>
  <c r="K372" i="25" s="1"/>
  <c r="F207" i="21"/>
  <c r="K207" i="21" s="1"/>
  <c r="F281" i="22"/>
  <c r="K281" i="22" s="1"/>
  <c r="F342" i="18"/>
  <c r="K342" i="18" s="1"/>
  <c r="F221" i="24"/>
  <c r="K221" i="24" s="1"/>
  <c r="F81" i="19"/>
  <c r="K81" i="19" s="1"/>
  <c r="F196" i="22"/>
  <c r="K196" i="22" s="1"/>
  <c r="F486" i="20"/>
  <c r="K486" i="20" s="1"/>
  <c r="F567" i="20"/>
  <c r="K567" i="20" s="1"/>
  <c r="F508" i="27"/>
  <c r="K508" i="27" s="1"/>
  <c r="F193" i="21"/>
  <c r="K193" i="21" s="1"/>
  <c r="F203" i="20"/>
  <c r="K203" i="20" s="1"/>
  <c r="E408" i="20"/>
  <c r="F160" i="24"/>
  <c r="K160" i="24" s="1"/>
  <c r="F349" i="17"/>
  <c r="K349" i="17" s="1"/>
  <c r="F269" i="21"/>
  <c r="K269" i="21" s="1"/>
  <c r="F169" i="17"/>
  <c r="K169" i="17" s="1"/>
  <c r="F435" i="17"/>
  <c r="K435" i="17" s="1"/>
  <c r="E283" i="25"/>
  <c r="E394" i="19"/>
  <c r="F130" i="26"/>
  <c r="K130" i="26" s="1"/>
  <c r="E418" i="26"/>
  <c r="E521" i="20"/>
  <c r="E462" i="20"/>
  <c r="E163" i="18"/>
  <c r="F477" i="22"/>
  <c r="K477" i="22" s="1"/>
  <c r="E515" i="19"/>
  <c r="E78" i="27"/>
  <c r="E270" i="19"/>
  <c r="E561" i="27"/>
  <c r="E582" i="19"/>
  <c r="E361" i="26"/>
  <c r="E289" i="24"/>
  <c r="E462" i="19"/>
  <c r="E174" i="19"/>
  <c r="E471" i="20"/>
  <c r="E358" i="18"/>
  <c r="F82" i="1"/>
  <c r="K82" i="1" s="1"/>
  <c r="E99" i="1"/>
  <c r="E413" i="1"/>
  <c r="F462" i="1"/>
  <c r="K462" i="1" s="1"/>
  <c r="E559" i="1"/>
  <c r="F249" i="1"/>
  <c r="K249" i="1" s="1"/>
  <c r="E370" i="1"/>
  <c r="E107" i="1"/>
  <c r="F357" i="1"/>
  <c r="K357" i="1" s="1"/>
  <c r="F277" i="1"/>
  <c r="K277" i="1" s="1"/>
  <c r="F317" i="17"/>
  <c r="K317" i="17" s="1"/>
  <c r="F473" i="20"/>
  <c r="K473" i="20" s="1"/>
  <c r="F163" i="17"/>
  <c r="K163" i="17" s="1"/>
  <c r="F515" i="24"/>
  <c r="K515" i="24" s="1"/>
  <c r="F69" i="19"/>
  <c r="K69" i="19" s="1"/>
  <c r="E271" i="20"/>
  <c r="F306" i="26"/>
  <c r="K306" i="26" s="1"/>
  <c r="F285" i="20"/>
  <c r="K285" i="20" s="1"/>
  <c r="E127" i="17"/>
  <c r="F549" i="23"/>
  <c r="K549" i="23" s="1"/>
  <c r="F480" i="27"/>
  <c r="K480" i="27" s="1"/>
  <c r="F523" i="17"/>
  <c r="K523" i="17" s="1"/>
  <c r="F517" i="24"/>
  <c r="K517" i="24" s="1"/>
  <c r="F499" i="20"/>
  <c r="K499" i="20" s="1"/>
  <c r="F376" i="20"/>
  <c r="K376" i="20" s="1"/>
  <c r="E436" i="17"/>
  <c r="F565" i="25"/>
  <c r="K565" i="25" s="1"/>
  <c r="E209" i="18"/>
  <c r="E463" i="17"/>
  <c r="F519" i="25"/>
  <c r="K519" i="25" s="1"/>
  <c r="E402" i="22"/>
  <c r="E441" i="1"/>
  <c r="E201" i="20"/>
  <c r="F387" i="24"/>
  <c r="K387" i="24" s="1"/>
  <c r="E87" i="19"/>
  <c r="E433" i="26"/>
  <c r="E191" i="17"/>
  <c r="F106" i="21"/>
  <c r="K106" i="21" s="1"/>
  <c r="F459" i="27"/>
  <c r="K459" i="27" s="1"/>
  <c r="E235" i="17"/>
  <c r="E373" i="25"/>
  <c r="F130" i="1"/>
  <c r="K130" i="1" s="1"/>
  <c r="E526" i="1"/>
  <c r="F197" i="1"/>
  <c r="K197" i="1" s="1"/>
  <c r="E582" i="1"/>
  <c r="F85" i="25"/>
  <c r="K85" i="25" s="1"/>
  <c r="F573" i="17"/>
  <c r="K573" i="17" s="1"/>
  <c r="F88" i="17"/>
  <c r="K88" i="17" s="1"/>
  <c r="F129" i="21"/>
  <c r="K129" i="21" s="1"/>
  <c r="F112" i="24"/>
  <c r="K112" i="24" s="1"/>
  <c r="F419" i="17"/>
  <c r="K419" i="17" s="1"/>
  <c r="F91" i="25"/>
  <c r="K91" i="25" s="1"/>
  <c r="F532" i="20"/>
  <c r="K532" i="20" s="1"/>
  <c r="E127" i="20"/>
  <c r="F121" i="22"/>
  <c r="K121" i="22" s="1"/>
  <c r="F526" i="22"/>
  <c r="K526" i="22" s="1"/>
  <c r="F535" i="18"/>
  <c r="K535" i="18" s="1"/>
  <c r="E286" i="25"/>
  <c r="F351" i="19"/>
  <c r="K351" i="19" s="1"/>
  <c r="F436" i="25"/>
  <c r="K436" i="25" s="1"/>
  <c r="F186" i="24"/>
  <c r="K186" i="24" s="1"/>
  <c r="F81" i="17"/>
  <c r="K81" i="17" s="1"/>
  <c r="F231" i="20"/>
  <c r="K231" i="20" s="1"/>
  <c r="F215" i="27"/>
  <c r="K215" i="27" s="1"/>
  <c r="E276" i="18"/>
  <c r="F64" i="27"/>
  <c r="K64" i="27" s="1"/>
  <c r="F568" i="21"/>
  <c r="K568" i="21" s="1"/>
  <c r="E180" i="18"/>
  <c r="E352" i="25"/>
  <c r="E175" i="19"/>
  <c r="E505" i="25"/>
  <c r="E535" i="27"/>
  <c r="E66" i="19"/>
  <c r="E477" i="22"/>
  <c r="E257" i="26"/>
  <c r="E173" i="19"/>
  <c r="E85" i="24"/>
  <c r="E179" i="27"/>
  <c r="E370" i="25"/>
  <c r="F161" i="1"/>
  <c r="K161" i="1" s="1"/>
  <c r="F406" i="1"/>
  <c r="K406" i="1" s="1"/>
  <c r="E237" i="1"/>
  <c r="E341" i="1"/>
  <c r="F443" i="17"/>
  <c r="K443" i="17" s="1"/>
  <c r="F561" i="23"/>
  <c r="K561" i="23" s="1"/>
  <c r="F394" i="20"/>
  <c r="K394" i="20" s="1"/>
  <c r="F491" i="27"/>
  <c r="K491" i="27" s="1"/>
  <c r="F478" i="25"/>
  <c r="K478" i="25" s="1"/>
  <c r="F412" i="20"/>
  <c r="K412" i="20" s="1"/>
  <c r="E423" i="26"/>
  <c r="E114" i="17"/>
  <c r="F419" i="19"/>
  <c r="K419" i="19" s="1"/>
  <c r="E448" i="22"/>
  <c r="E579" i="24"/>
  <c r="F119" i="27"/>
  <c r="K119" i="27" s="1"/>
  <c r="F473" i="19"/>
  <c r="K473" i="19" s="1"/>
  <c r="F339" i="20"/>
  <c r="K339" i="20" s="1"/>
  <c r="E209" i="27"/>
  <c r="F334" i="27"/>
  <c r="K334" i="27" s="1"/>
  <c r="F310" i="26"/>
  <c r="K310" i="26" s="1"/>
  <c r="F292" i="25"/>
  <c r="K292" i="25" s="1"/>
  <c r="F523" i="23"/>
  <c r="K523" i="23" s="1"/>
  <c r="F569" i="27"/>
  <c r="K569" i="27" s="1"/>
  <c r="F489" i="24"/>
  <c r="K489" i="24" s="1"/>
  <c r="E297" i="26"/>
  <c r="E222" i="18"/>
  <c r="E582" i="26"/>
  <c r="E461" i="22"/>
  <c r="E532" i="26"/>
  <c r="E346" i="18"/>
  <c r="F142" i="24"/>
  <c r="K142" i="24" s="1"/>
  <c r="E166" i="22"/>
  <c r="E569" i="22"/>
  <c r="E322" i="27"/>
  <c r="E145" i="1"/>
  <c r="F330" i="1"/>
  <c r="K330" i="1" s="1"/>
  <c r="F76" i="1"/>
  <c r="K76" i="1" s="1"/>
  <c r="E571" i="1"/>
  <c r="E259" i="1"/>
  <c r="F85" i="18"/>
  <c r="K85" i="18" s="1"/>
  <c r="F570" i="20"/>
  <c r="K570" i="20" s="1"/>
  <c r="F162" i="21"/>
  <c r="K162" i="21" s="1"/>
  <c r="F563" i="19"/>
  <c r="K563" i="19" s="1"/>
  <c r="E190" i="22"/>
  <c r="F391" i="23"/>
  <c r="K391" i="23" s="1"/>
  <c r="F431" i="21"/>
  <c r="K431" i="21" s="1"/>
  <c r="E228" i="18"/>
  <c r="F490" i="23"/>
  <c r="K490" i="23" s="1"/>
  <c r="E71" i="18"/>
  <c r="F321" i="19"/>
  <c r="K321" i="19" s="1"/>
  <c r="E189" i="18"/>
  <c r="F275" i="26"/>
  <c r="K275" i="26" s="1"/>
  <c r="F471" i="17"/>
  <c r="K471" i="17" s="1"/>
  <c r="E387" i="24"/>
  <c r="F173" i="19"/>
  <c r="K173" i="19" s="1"/>
  <c r="F186" i="23"/>
  <c r="K186" i="23" s="1"/>
  <c r="F154" i="25"/>
  <c r="K154" i="25" s="1"/>
  <c r="F543" i="20"/>
  <c r="K543" i="20" s="1"/>
  <c r="E226" i="18"/>
  <c r="F364" i="24"/>
  <c r="K364" i="24" s="1"/>
  <c r="F175" i="24"/>
  <c r="K175" i="24" s="1"/>
  <c r="E510" i="22"/>
  <c r="E219" i="17"/>
  <c r="F342" i="26"/>
  <c r="K342" i="26" s="1"/>
  <c r="E307" i="18"/>
  <c r="E406" i="19"/>
  <c r="E552" i="25"/>
  <c r="E468" i="18"/>
  <c r="E99" i="27"/>
  <c r="E337" i="24"/>
  <c r="E551" i="22"/>
  <c r="E160" i="1"/>
  <c r="F297" i="1"/>
  <c r="K297" i="1" s="1"/>
  <c r="E144" i="1"/>
  <c r="F323" i="1"/>
  <c r="K323" i="1" s="1"/>
  <c r="E485" i="1"/>
  <c r="F305" i="1"/>
  <c r="K305" i="1" s="1"/>
  <c r="E528" i="22"/>
  <c r="F77" i="22"/>
  <c r="K77" i="22" s="1"/>
  <c r="F216" i="27"/>
  <c r="K216" i="27" s="1"/>
  <c r="E227" i="22"/>
  <c r="F383" i="27"/>
  <c r="K383" i="27" s="1"/>
  <c r="E581" i="22"/>
  <c r="F249" i="22"/>
  <c r="K249" i="22" s="1"/>
  <c r="F69" i="23"/>
  <c r="K69" i="23" s="1"/>
  <c r="F481" i="19"/>
  <c r="K481" i="19" s="1"/>
  <c r="F315" i="25"/>
  <c r="K315" i="25" s="1"/>
  <c r="F298" i="17"/>
  <c r="K298" i="17" s="1"/>
  <c r="E363" i="21"/>
  <c r="F197" i="21"/>
  <c r="K197" i="21" s="1"/>
  <c r="F144" i="26"/>
  <c r="K144" i="26" s="1"/>
  <c r="F564" i="25"/>
  <c r="K564" i="25" s="1"/>
  <c r="E537" i="25"/>
  <c r="F106" i="19"/>
  <c r="K106" i="19" s="1"/>
  <c r="E239" i="17"/>
  <c r="F502" i="23"/>
  <c r="K502" i="23" s="1"/>
  <c r="E210" i="27"/>
  <c r="E504" i="25"/>
  <c r="E581" i="27"/>
  <c r="E289" i="17"/>
  <c r="E261" i="25"/>
  <c r="E415" i="1"/>
  <c r="E479" i="20"/>
  <c r="F76" i="23"/>
  <c r="K76" i="23" s="1"/>
  <c r="F214" i="27"/>
  <c r="K214" i="27" s="1"/>
  <c r="E453" i="24"/>
  <c r="E245" i="26"/>
  <c r="E394" i="22"/>
  <c r="E155" i="1"/>
  <c r="E262" i="1"/>
  <c r="E173" i="1"/>
  <c r="F147" i="1"/>
  <c r="K147" i="1" s="1"/>
  <c r="E520" i="1"/>
  <c r="F456" i="21"/>
  <c r="K456" i="21" s="1"/>
  <c r="F117" i="24"/>
  <c r="K117" i="24" s="1"/>
  <c r="F151" i="18"/>
  <c r="K151" i="18" s="1"/>
  <c r="F445" i="20"/>
  <c r="K445" i="20" s="1"/>
  <c r="F64" i="20"/>
  <c r="K64" i="20" s="1"/>
  <c r="E177" i="25"/>
  <c r="E69" i="23"/>
  <c r="F303" i="25"/>
  <c r="K303" i="25" s="1"/>
  <c r="F101" i="23"/>
  <c r="K101" i="23" s="1"/>
  <c r="F207" i="17"/>
  <c r="K207" i="17" s="1"/>
  <c r="F117" i="27"/>
  <c r="K117" i="27" s="1"/>
  <c r="F149" i="21"/>
  <c r="K149" i="21" s="1"/>
  <c r="F553" i="19"/>
  <c r="K553" i="19" s="1"/>
  <c r="F360" i="26"/>
  <c r="K360" i="26" s="1"/>
  <c r="F426" i="21"/>
  <c r="K426" i="21" s="1"/>
  <c r="F219" i="21"/>
  <c r="K219" i="21" s="1"/>
  <c r="F208" i="17"/>
  <c r="K208" i="17" s="1"/>
  <c r="F184" i="18"/>
  <c r="K184" i="18" s="1"/>
  <c r="F579" i="26"/>
  <c r="K579" i="26" s="1"/>
  <c r="E396" i="22"/>
  <c r="E208" i="25"/>
  <c r="E187" i="19"/>
  <c r="E442" i="25"/>
  <c r="E81" i="23"/>
  <c r="F319" i="25"/>
  <c r="K319" i="25" s="1"/>
  <c r="E76" i="23"/>
  <c r="E133" i="18"/>
  <c r="E129" i="19"/>
  <c r="E465" i="25"/>
  <c r="E492" i="24"/>
  <c r="F569" i="1"/>
  <c r="K569" i="1" s="1"/>
  <c r="E569" i="1"/>
  <c r="E492" i="1"/>
  <c r="F287" i="1"/>
  <c r="K287" i="1" s="1"/>
  <c r="F209" i="1"/>
  <c r="K209" i="1" s="1"/>
  <c r="F87" i="20"/>
  <c r="K87" i="20" s="1"/>
  <c r="F507" i="19"/>
  <c r="K507" i="19" s="1"/>
  <c r="F166" i="17"/>
  <c r="K166" i="17" s="1"/>
  <c r="F123" i="22"/>
  <c r="K123" i="22" s="1"/>
  <c r="F204" i="24"/>
  <c r="K204" i="24" s="1"/>
  <c r="F102" i="21"/>
  <c r="K102" i="21" s="1"/>
  <c r="F113" i="25"/>
  <c r="K113" i="25" s="1"/>
  <c r="F519" i="26"/>
  <c r="K519" i="26" s="1"/>
  <c r="F151" i="21"/>
  <c r="K151" i="21" s="1"/>
  <c r="F456" i="25"/>
  <c r="K456" i="25" s="1"/>
  <c r="F417" i="26"/>
  <c r="K417" i="26" s="1"/>
  <c r="F527" i="24"/>
  <c r="K527" i="24" s="1"/>
  <c r="F529" i="23"/>
  <c r="K529" i="23" s="1"/>
  <c r="F441" i="24"/>
  <c r="K441" i="24" s="1"/>
  <c r="F539" i="22"/>
  <c r="K539" i="22" s="1"/>
  <c r="E299" i="18"/>
  <c r="F513" i="23"/>
  <c r="K513" i="23" s="1"/>
  <c r="E90" i="25"/>
  <c r="E418" i="17"/>
  <c r="F372" i="27"/>
  <c r="K372" i="27" s="1"/>
  <c r="E282" i="24"/>
  <c r="E183" i="17"/>
  <c r="E129" i="20"/>
  <c r="E181" i="25"/>
  <c r="F335" i="27"/>
  <c r="K335" i="27" s="1"/>
  <c r="F124" i="24"/>
  <c r="K124" i="24" s="1"/>
  <c r="F489" i="26"/>
  <c r="K489" i="26" s="1"/>
  <c r="E139" i="22"/>
  <c r="E187" i="18"/>
  <c r="F247" i="1"/>
  <c r="K247" i="1" s="1"/>
  <c r="E193" i="1"/>
  <c r="E216" i="1"/>
  <c r="E97" i="1"/>
  <c r="E379" i="1"/>
  <c r="F243" i="26"/>
  <c r="K243" i="26" s="1"/>
  <c r="F493" i="20"/>
  <c r="K493" i="20" s="1"/>
  <c r="F304" i="20"/>
  <c r="K304" i="20" s="1"/>
  <c r="E498" i="21"/>
  <c r="F378" i="24"/>
  <c r="K378" i="24" s="1"/>
  <c r="F567" i="22"/>
  <c r="K567" i="22" s="1"/>
  <c r="F487" i="19"/>
  <c r="K487" i="19" s="1"/>
  <c r="F435" i="24"/>
  <c r="K435" i="24" s="1"/>
  <c r="F465" i="18"/>
  <c r="K465" i="18" s="1"/>
  <c r="F493" i="21"/>
  <c r="K493" i="21" s="1"/>
  <c r="F348" i="21"/>
  <c r="K348" i="21" s="1"/>
  <c r="F348" i="18"/>
  <c r="K348" i="18" s="1"/>
  <c r="F571" i="19"/>
  <c r="K571" i="19" s="1"/>
  <c r="F295" i="24"/>
  <c r="K295" i="24" s="1"/>
  <c r="F576" i="21"/>
  <c r="K576" i="21" s="1"/>
  <c r="F568" i="19"/>
  <c r="K568" i="19" s="1"/>
  <c r="F514" i="1"/>
  <c r="K514" i="1" s="1"/>
  <c r="E168" i="1"/>
  <c r="F211" i="25"/>
  <c r="K211" i="25" s="1"/>
  <c r="F149" i="25"/>
  <c r="K149" i="25" s="1"/>
  <c r="E365" i="19"/>
  <c r="E131" i="20"/>
  <c r="E111" i="26"/>
  <c r="E324" i="24"/>
  <c r="E417" i="27"/>
  <c r="F135" i="27"/>
  <c r="K135" i="27" s="1"/>
  <c r="E565" i="22"/>
  <c r="F516" i="27"/>
  <c r="K516" i="27" s="1"/>
  <c r="E228" i="19"/>
  <c r="E377" i="18"/>
  <c r="E417" i="24"/>
  <c r="E159" i="18"/>
  <c r="E348" i="26"/>
  <c r="F143" i="1"/>
  <c r="K143" i="1" s="1"/>
  <c r="F160" i="1"/>
  <c r="K160" i="1" s="1"/>
  <c r="F429" i="1"/>
  <c r="K429" i="1" s="1"/>
  <c r="F253" i="1"/>
  <c r="K253" i="1" s="1"/>
  <c r="E252" i="1"/>
  <c r="E118" i="1"/>
  <c r="F79" i="1"/>
  <c r="K79" i="1" s="1"/>
  <c r="E304" i="1"/>
  <c r="F211" i="1"/>
  <c r="K211" i="1" s="1"/>
  <c r="F115" i="1"/>
  <c r="K115" i="1" s="1"/>
  <c r="F250" i="22"/>
  <c r="K250" i="22" s="1"/>
  <c r="E481" i="21"/>
  <c r="F216" i="18"/>
  <c r="K216" i="18" s="1"/>
  <c r="F142" i="18"/>
  <c r="K142" i="18" s="1"/>
  <c r="F124" i="18"/>
  <c r="K124" i="18" s="1"/>
  <c r="F442" i="26"/>
  <c r="K442" i="26" s="1"/>
  <c r="E483" i="22"/>
  <c r="F417" i="22"/>
  <c r="K417" i="22" s="1"/>
  <c r="F234" i="19"/>
  <c r="K234" i="19" s="1"/>
  <c r="F208" i="21"/>
  <c r="K208" i="21" s="1"/>
  <c r="F390" i="23"/>
  <c r="K390" i="23" s="1"/>
  <c r="F497" i="18"/>
  <c r="K497" i="18" s="1"/>
  <c r="F211" i="22"/>
  <c r="K211" i="22" s="1"/>
  <c r="F492" i="24"/>
  <c r="K492" i="24" s="1"/>
  <c r="F402" i="26"/>
  <c r="K402" i="26" s="1"/>
  <c r="E423" i="21"/>
  <c r="E478" i="22"/>
  <c r="F253" i="17"/>
  <c r="K253" i="17" s="1"/>
  <c r="F105" i="20"/>
  <c r="K105" i="20" s="1"/>
  <c r="F67" i="24"/>
  <c r="K67" i="24" s="1"/>
  <c r="E371" i="19"/>
  <c r="F315" i="24"/>
  <c r="K315" i="24" s="1"/>
  <c r="F133" i="1"/>
  <c r="K133" i="1" s="1"/>
  <c r="E69" i="25"/>
  <c r="E189" i="20"/>
  <c r="E401" i="18"/>
  <c r="E525" i="26"/>
  <c r="E150" i="20"/>
  <c r="E493" i="1"/>
  <c r="E438" i="17"/>
  <c r="E385" i="25"/>
  <c r="E209" i="22"/>
  <c r="F401" i="1"/>
  <c r="K401" i="1" s="1"/>
  <c r="E179" i="1"/>
  <c r="F325" i="1"/>
  <c r="K325" i="1" s="1"/>
  <c r="E108" i="1"/>
  <c r="F491" i="18"/>
  <c r="K491" i="18" s="1"/>
  <c r="F220" i="21"/>
  <c r="K220" i="21" s="1"/>
  <c r="F565" i="22"/>
  <c r="K565" i="22" s="1"/>
  <c r="F313" i="18"/>
  <c r="K313" i="18" s="1"/>
  <c r="F447" i="20"/>
  <c r="K447" i="20" s="1"/>
  <c r="F292" i="20"/>
  <c r="K292" i="20" s="1"/>
  <c r="F543" i="24"/>
  <c r="K543" i="24" s="1"/>
  <c r="F88" i="18"/>
  <c r="K88" i="18" s="1"/>
  <c r="F527" i="19"/>
  <c r="K527" i="19" s="1"/>
  <c r="F226" i="26"/>
  <c r="K226" i="26" s="1"/>
  <c r="F273" i="25"/>
  <c r="K273" i="25" s="1"/>
  <c r="F84" i="23"/>
  <c r="K84" i="23" s="1"/>
  <c r="F409" i="23"/>
  <c r="K409" i="23" s="1"/>
  <c r="F310" i="17"/>
  <c r="K310" i="17" s="1"/>
  <c r="F169" i="18"/>
  <c r="K169" i="18" s="1"/>
  <c r="F552" i="25"/>
  <c r="K552" i="25" s="1"/>
  <c r="F498" i="19"/>
  <c r="K498" i="19" s="1"/>
  <c r="E318" i="25"/>
  <c r="F405" i="26"/>
  <c r="K405" i="26" s="1"/>
  <c r="F312" i="24"/>
  <c r="K312" i="24" s="1"/>
  <c r="E489" i="20"/>
  <c r="E124" i="27"/>
  <c r="F418" i="26"/>
  <c r="K418" i="26" s="1"/>
  <c r="F280" i="26"/>
  <c r="K280" i="26" s="1"/>
  <c r="E279" i="17"/>
  <c r="E510" i="26"/>
  <c r="E161" i="18"/>
  <c r="E112" i="24"/>
  <c r="E249" i="19"/>
  <c r="E87" i="24"/>
  <c r="E113" i="1"/>
  <c r="F237" i="17"/>
  <c r="K237" i="17" s="1"/>
  <c r="E405" i="26"/>
  <c r="E168" i="22"/>
  <c r="F78" i="1"/>
  <c r="K78" i="1" s="1"/>
  <c r="E373" i="1"/>
  <c r="F527" i="1"/>
  <c r="K527" i="1" s="1"/>
  <c r="F151" i="1"/>
  <c r="K151" i="1" s="1"/>
  <c r="F115" i="21"/>
  <c r="K115" i="21" s="1"/>
  <c r="F441" i="18"/>
  <c r="K441" i="18" s="1"/>
  <c r="F204" i="23"/>
  <c r="K204" i="23" s="1"/>
  <c r="F66" i="19"/>
  <c r="K66" i="19" s="1"/>
  <c r="F384" i="21"/>
  <c r="K384" i="21" s="1"/>
  <c r="F101" i="19"/>
  <c r="K101" i="19" s="1"/>
  <c r="F217" i="22"/>
  <c r="K217" i="22" s="1"/>
  <c r="F130" i="20"/>
  <c r="K130" i="20" s="1"/>
  <c r="E389" i="22"/>
  <c r="E411" i="23"/>
  <c r="F465" i="27"/>
  <c r="K465" i="27" s="1"/>
  <c r="F402" i="19"/>
  <c r="K402" i="19" s="1"/>
  <c r="F474" i="19"/>
  <c r="K474" i="19" s="1"/>
  <c r="E491" i="17"/>
  <c r="F381" i="25"/>
  <c r="K381" i="25" s="1"/>
  <c r="F382" i="25"/>
  <c r="K382" i="25" s="1"/>
  <c r="F144" i="23"/>
  <c r="K144" i="23" s="1"/>
  <c r="F413" i="19"/>
  <c r="K413" i="19" s="1"/>
  <c r="E293" i="27"/>
  <c r="E526" i="17"/>
  <c r="E108" i="19"/>
  <c r="F239" i="27"/>
  <c r="K239" i="27" s="1"/>
  <c r="E130" i="18"/>
  <c r="E303" i="27"/>
  <c r="E529" i="18"/>
  <c r="E361" i="19"/>
  <c r="E453" i="26"/>
  <c r="E509" i="19"/>
  <c r="F437" i="27"/>
  <c r="K437" i="27" s="1"/>
  <c r="F192" i="27"/>
  <c r="K192" i="27" s="1"/>
  <c r="E234" i="18"/>
  <c r="E300" i="26"/>
  <c r="F421" i="1"/>
  <c r="K421" i="1" s="1"/>
  <c r="F223" i="1"/>
  <c r="K223" i="1" s="1"/>
  <c r="F235" i="1"/>
  <c r="K235" i="1" s="1"/>
  <c r="E421" i="1"/>
  <c r="E300" i="1"/>
  <c r="F379" i="22"/>
  <c r="K379" i="22" s="1"/>
  <c r="F559" i="25"/>
  <c r="K559" i="25" s="1"/>
  <c r="E322" i="18"/>
  <c r="F153" i="23"/>
  <c r="K153" i="23" s="1"/>
  <c r="F545" i="18"/>
  <c r="K545" i="18" s="1"/>
  <c r="E449" i="27"/>
  <c r="E423" i="17"/>
  <c r="F72" i="27"/>
  <c r="K72" i="27" s="1"/>
  <c r="E376" i="17"/>
  <c r="F221" i="18"/>
  <c r="K221" i="18" s="1"/>
  <c r="F287" i="19"/>
  <c r="K287" i="19" s="1"/>
  <c r="F288" i="17"/>
  <c r="K288" i="17" s="1"/>
  <c r="F534" i="19"/>
  <c r="K534" i="19" s="1"/>
  <c r="F547" i="18"/>
  <c r="K547" i="18" s="1"/>
  <c r="F85" i="27"/>
  <c r="K85" i="27" s="1"/>
  <c r="F438" i="22"/>
  <c r="K438" i="22" s="1"/>
  <c r="F174" i="27"/>
  <c r="K174" i="27" s="1"/>
  <c r="E497" i="26"/>
  <c r="F239" i="21"/>
  <c r="K239" i="21" s="1"/>
  <c r="E541" i="17"/>
  <c r="E449" i="1"/>
  <c r="F199" i="25"/>
  <c r="K199" i="25" s="1"/>
  <c r="F468" i="24"/>
  <c r="K468" i="24" s="1"/>
  <c r="E553" i="26"/>
  <c r="E443" i="20"/>
  <c r="F489" i="22"/>
  <c r="K489" i="22" s="1"/>
  <c r="E353" i="17"/>
  <c r="E75" i="23"/>
  <c r="E501" i="24"/>
  <c r="E502" i="19"/>
  <c r="E159" i="1"/>
  <c r="E155" i="26"/>
  <c r="E339" i="1"/>
  <c r="E258" i="1"/>
  <c r="E312" i="1"/>
  <c r="E109" i="1"/>
  <c r="F343" i="1"/>
  <c r="K343" i="1" s="1"/>
  <c r="F210" i="1"/>
  <c r="K210" i="1" s="1"/>
  <c r="E450" i="1"/>
  <c r="F461" i="1"/>
  <c r="K461" i="1" s="1"/>
  <c r="E79" i="1"/>
  <c r="E387" i="1"/>
  <c r="F331" i="21"/>
  <c r="K331" i="21" s="1"/>
  <c r="F454" i="21"/>
  <c r="K454" i="21" s="1"/>
  <c r="F96" i="18"/>
  <c r="K96" i="18" s="1"/>
  <c r="E173" i="18"/>
  <c r="F354" i="23"/>
  <c r="K354" i="23" s="1"/>
  <c r="F239" i="24"/>
  <c r="K239" i="24" s="1"/>
  <c r="F249" i="25"/>
  <c r="K249" i="25" s="1"/>
  <c r="F273" i="17"/>
  <c r="K273" i="17" s="1"/>
  <c r="F73" i="18"/>
  <c r="K73" i="18" s="1"/>
  <c r="F497" i="19"/>
  <c r="K497" i="19" s="1"/>
  <c r="F319" i="19"/>
  <c r="K319" i="19" s="1"/>
  <c r="F492" i="21"/>
  <c r="K492" i="21" s="1"/>
  <c r="F171" i="25"/>
  <c r="K171" i="25" s="1"/>
  <c r="F477" i="19"/>
  <c r="K477" i="19" s="1"/>
  <c r="F547" i="17"/>
  <c r="K547" i="17" s="1"/>
  <c r="F239" i="25"/>
  <c r="K239" i="25" s="1"/>
  <c r="F490" i="21"/>
  <c r="K490" i="21" s="1"/>
  <c r="F509" i="17"/>
  <c r="K509" i="17" s="1"/>
  <c r="F369" i="24"/>
  <c r="K369" i="24" s="1"/>
  <c r="E522" i="18"/>
  <c r="F240" i="21"/>
  <c r="K240" i="21" s="1"/>
  <c r="E251" i="22"/>
  <c r="F222" i="23"/>
  <c r="K222" i="23" s="1"/>
  <c r="E337" i="19"/>
  <c r="E456" i="22"/>
  <c r="E214" i="26"/>
  <c r="E555" i="22"/>
  <c r="E352" i="19"/>
  <c r="F76" i="27"/>
  <c r="K76" i="27" s="1"/>
  <c r="E478" i="17"/>
  <c r="E306" i="26"/>
  <c r="E379" i="22"/>
  <c r="E114" i="1"/>
  <c r="F409" i="1"/>
  <c r="K409" i="1" s="1"/>
  <c r="E327" i="1"/>
  <c r="F565" i="19"/>
  <c r="K565" i="19" s="1"/>
  <c r="F507" i="17"/>
  <c r="K507" i="17" s="1"/>
  <c r="E546" i="17"/>
  <c r="F203" i="17"/>
  <c r="K203" i="17" s="1"/>
  <c r="F580" i="23"/>
  <c r="K580" i="23" s="1"/>
  <c r="F546" i="22"/>
  <c r="K546" i="22" s="1"/>
  <c r="F526" i="18"/>
  <c r="K526" i="18" s="1"/>
  <c r="F559" i="21"/>
  <c r="K559" i="21" s="1"/>
  <c r="E538" i="21"/>
  <c r="F148" i="19"/>
  <c r="K148" i="19" s="1"/>
  <c r="F582" i="17"/>
  <c r="K582" i="17" s="1"/>
  <c r="F270" i="19"/>
  <c r="K270" i="19" s="1"/>
  <c r="F390" i="22"/>
  <c r="K390" i="22" s="1"/>
  <c r="F563" i="22"/>
  <c r="K563" i="22" s="1"/>
  <c r="F349" i="22"/>
  <c r="K349" i="22" s="1"/>
  <c r="F443" i="27"/>
  <c r="K443" i="27" s="1"/>
  <c r="E394" i="26"/>
  <c r="F328" i="27"/>
  <c r="K328" i="27" s="1"/>
  <c r="F215" i="23"/>
  <c r="K215" i="23" s="1"/>
  <c r="E376" i="18"/>
  <c r="E343" i="26"/>
  <c r="E492" i="20"/>
  <c r="E492" i="17"/>
  <c r="E388" i="25"/>
  <c r="E352" i="24"/>
  <c r="E412" i="19"/>
  <c r="E495" i="24"/>
  <c r="E385" i="20"/>
  <c r="F515" i="1"/>
  <c r="K515" i="1" s="1"/>
  <c r="F84" i="1"/>
  <c r="K84" i="1" s="1"/>
  <c r="F373" i="1"/>
  <c r="K373" i="1" s="1"/>
  <c r="E240" i="1"/>
  <c r="E169" i="1"/>
  <c r="F131" i="20"/>
  <c r="K131" i="20" s="1"/>
  <c r="F582" i="26"/>
  <c r="K582" i="26" s="1"/>
  <c r="E99" i="24"/>
  <c r="F142" i="22"/>
  <c r="K142" i="22" s="1"/>
  <c r="F331" i="22"/>
  <c r="K331" i="22" s="1"/>
  <c r="F307" i="26"/>
  <c r="K307" i="26" s="1"/>
  <c r="F331" i="26"/>
  <c r="K331" i="26" s="1"/>
  <c r="F129" i="19"/>
  <c r="K129" i="19" s="1"/>
  <c r="F423" i="17"/>
  <c r="K423" i="17" s="1"/>
  <c r="F279" i="22"/>
  <c r="K279" i="22" s="1"/>
  <c r="F156" i="22"/>
  <c r="K156" i="22" s="1"/>
  <c r="F222" i="25"/>
  <c r="K222" i="25" s="1"/>
  <c r="F257" i="17"/>
  <c r="K257" i="17" s="1"/>
  <c r="F364" i="22"/>
  <c r="K364" i="22" s="1"/>
  <c r="F173" i="23"/>
  <c r="K173" i="23" s="1"/>
  <c r="F355" i="26"/>
  <c r="K355" i="26" s="1"/>
  <c r="F372" i="21"/>
  <c r="K372" i="21" s="1"/>
  <c r="E514" i="21"/>
  <c r="E468" i="24"/>
  <c r="E442" i="27"/>
  <c r="F396" i="25"/>
  <c r="K396" i="25" s="1"/>
  <c r="E352" i="22"/>
  <c r="F216" i="26"/>
  <c r="K216" i="26" s="1"/>
  <c r="E489" i="26"/>
  <c r="E431" i="19"/>
  <c r="F353" i="23"/>
  <c r="K353" i="23" s="1"/>
  <c r="F405" i="22"/>
  <c r="K405" i="22" s="1"/>
  <c r="F509" i="25"/>
  <c r="K509" i="25" s="1"/>
  <c r="E341" i="20"/>
  <c r="E432" i="24"/>
  <c r="E157" i="20"/>
  <c r="E565" i="18"/>
  <c r="E573" i="19"/>
  <c r="E79" i="27"/>
  <c r="F469" i="1"/>
  <c r="K469" i="1" s="1"/>
  <c r="F124" i="1"/>
  <c r="K124" i="1" s="1"/>
  <c r="F233" i="1"/>
  <c r="K233" i="1" s="1"/>
  <c r="E546" i="18"/>
  <c r="E252" i="19"/>
  <c r="F484" i="21"/>
  <c r="K484" i="21" s="1"/>
  <c r="F349" i="24"/>
  <c r="K349" i="24" s="1"/>
  <c r="F109" i="23"/>
  <c r="K109" i="23" s="1"/>
  <c r="E490" i="23"/>
  <c r="F540" i="17"/>
  <c r="K540" i="17" s="1"/>
  <c r="F406" i="20"/>
  <c r="K406" i="20" s="1"/>
  <c r="F141" i="17"/>
  <c r="K141" i="17" s="1"/>
  <c r="F375" i="24"/>
  <c r="K375" i="24" s="1"/>
  <c r="F521" i="20"/>
  <c r="K521" i="20" s="1"/>
  <c r="F143" i="20"/>
  <c r="K143" i="20" s="1"/>
  <c r="E137" i="19"/>
  <c r="F316" i="23"/>
  <c r="K316" i="23" s="1"/>
  <c r="F433" i="24"/>
  <c r="K433" i="24" s="1"/>
  <c r="F469" i="19"/>
  <c r="K469" i="19" s="1"/>
  <c r="F501" i="21"/>
  <c r="K501" i="21" s="1"/>
  <c r="E149" i="19"/>
  <c r="F145" i="22"/>
  <c r="K145" i="22" s="1"/>
  <c r="E360" i="20"/>
  <c r="F448" i="23"/>
  <c r="K448" i="23" s="1"/>
  <c r="F325" i="27"/>
  <c r="K325" i="27" s="1"/>
  <c r="F550" i="23"/>
  <c r="K550" i="23" s="1"/>
  <c r="E71" i="25"/>
  <c r="F551" i="1"/>
  <c r="K551" i="1" s="1"/>
  <c r="E233" i="1"/>
  <c r="E534" i="1"/>
  <c r="E123" i="1"/>
  <c r="F107" i="1"/>
  <c r="K107" i="1" s="1"/>
  <c r="E246" i="1"/>
  <c r="E448" i="1"/>
  <c r="E257" i="1"/>
  <c r="E316" i="1"/>
  <c r="F355" i="22"/>
  <c r="K355" i="22" s="1"/>
  <c r="F222" i="21"/>
  <c r="K222" i="21" s="1"/>
  <c r="F462" i="17"/>
  <c r="K462" i="17" s="1"/>
  <c r="E473" i="20"/>
  <c r="F390" i="21"/>
  <c r="K390" i="21" s="1"/>
  <c r="F150" i="20"/>
  <c r="K150" i="20" s="1"/>
  <c r="F279" i="20"/>
  <c r="K279" i="20" s="1"/>
  <c r="F379" i="17"/>
  <c r="K379" i="17" s="1"/>
  <c r="F481" i="22"/>
  <c r="K481" i="22" s="1"/>
  <c r="F401" i="19"/>
  <c r="K401" i="19" s="1"/>
  <c r="E413" i="18"/>
  <c r="F78" i="24"/>
  <c r="K78" i="24" s="1"/>
  <c r="F307" i="20"/>
  <c r="K307" i="20" s="1"/>
  <c r="F418" i="21"/>
  <c r="K418" i="21" s="1"/>
  <c r="F519" i="20"/>
  <c r="K519" i="20" s="1"/>
  <c r="F69" i="21"/>
  <c r="K69" i="21" s="1"/>
  <c r="F337" i="25"/>
  <c r="K337" i="25" s="1"/>
  <c r="F330" i="18"/>
  <c r="K330" i="18" s="1"/>
  <c r="F82" i="19"/>
  <c r="K82" i="19" s="1"/>
  <c r="E190" i="26"/>
  <c r="F150" i="27"/>
  <c r="K150" i="27" s="1"/>
  <c r="E318" i="27"/>
  <c r="E118" i="24"/>
  <c r="E564" i="25"/>
  <c r="E563" i="19"/>
  <c r="F559" i="24"/>
  <c r="K559" i="24" s="1"/>
  <c r="F455" i="27"/>
  <c r="K455" i="27" s="1"/>
  <c r="E439" i="22"/>
  <c r="E478" i="18"/>
  <c r="F481" i="23"/>
  <c r="K481" i="23" s="1"/>
  <c r="F124" i="23"/>
  <c r="K124" i="23" s="1"/>
  <c r="F88" i="26"/>
  <c r="K88" i="26" s="1"/>
  <c r="E112" i="23"/>
  <c r="E507" i="19"/>
  <c r="E453" i="1"/>
  <c r="F443" i="1"/>
  <c r="K443" i="1" s="1"/>
  <c r="F112" i="1"/>
  <c r="K112" i="1" s="1"/>
  <c r="F339" i="1"/>
  <c r="K339" i="1" s="1"/>
  <c r="F559" i="1"/>
  <c r="K559" i="1" s="1"/>
  <c r="F343" i="24"/>
  <c r="K343" i="24" s="1"/>
  <c r="F258" i="22"/>
  <c r="K258" i="22" s="1"/>
  <c r="F367" i="21"/>
  <c r="K367" i="21" s="1"/>
  <c r="F545" i="17"/>
  <c r="K545" i="17" s="1"/>
  <c r="F129" i="22"/>
  <c r="K129" i="22" s="1"/>
  <c r="F545" i="19"/>
  <c r="K545" i="19" s="1"/>
  <c r="F491" i="22"/>
  <c r="K491" i="22" s="1"/>
  <c r="F483" i="17"/>
  <c r="K483" i="17" s="1"/>
  <c r="E501" i="1"/>
  <c r="F531" i="22"/>
  <c r="K531" i="22" s="1"/>
  <c r="F469" i="27"/>
  <c r="K469" i="27" s="1"/>
  <c r="F204" i="19"/>
  <c r="K204" i="19" s="1"/>
  <c r="F429" i="23"/>
  <c r="K429" i="23" s="1"/>
  <c r="E65" i="18"/>
  <c r="F426" i="17"/>
  <c r="K426" i="17" s="1"/>
  <c r="F103" i="17"/>
  <c r="K103" i="17" s="1"/>
  <c r="E217" i="25"/>
  <c r="E478" i="24"/>
  <c r="F317" i="18"/>
  <c r="K317" i="18" s="1"/>
  <c r="F556" i="19"/>
  <c r="K556" i="19" s="1"/>
  <c r="F211" i="18"/>
  <c r="K211" i="18" s="1"/>
  <c r="F155" i="22"/>
  <c r="K155" i="22" s="1"/>
  <c r="E315" i="20"/>
  <c r="F444" i="21"/>
  <c r="K444" i="21" s="1"/>
  <c r="E568" i="19"/>
  <c r="E337" i="22"/>
  <c r="F388" i="26"/>
  <c r="K388" i="26" s="1"/>
  <c r="E463" i="22"/>
  <c r="F132" i="27"/>
  <c r="K132" i="27" s="1"/>
  <c r="E204" i="27"/>
  <c r="E460" i="17"/>
  <c r="E268" i="26"/>
  <c r="E160" i="25"/>
  <c r="E149" i="24"/>
  <c r="F135" i="26"/>
  <c r="K135" i="26" s="1"/>
  <c r="E323" i="17"/>
  <c r="E567" i="25"/>
  <c r="E406" i="1"/>
  <c r="E279" i="1"/>
  <c r="F225" i="1"/>
  <c r="K225" i="1" s="1"/>
  <c r="E235" i="1"/>
  <c r="E357" i="1"/>
  <c r="F553" i="25"/>
  <c r="K553" i="25" s="1"/>
  <c r="F65" i="27"/>
  <c r="K65" i="27" s="1"/>
  <c r="F527" i="23"/>
  <c r="K527" i="23" s="1"/>
  <c r="F280" i="24"/>
  <c r="K280" i="24" s="1"/>
  <c r="E400" i="17"/>
  <c r="F247" i="20"/>
  <c r="K247" i="20" s="1"/>
  <c r="F421" i="20"/>
  <c r="K421" i="20" s="1"/>
  <c r="F73" i="22"/>
  <c r="K73" i="22" s="1"/>
  <c r="F389" i="24"/>
  <c r="K389" i="24" s="1"/>
  <c r="F468" i="20"/>
  <c r="K468" i="20" s="1"/>
  <c r="F172" i="17"/>
  <c r="K172" i="17" s="1"/>
  <c r="F485" i="18"/>
  <c r="K485" i="18" s="1"/>
  <c r="F301" i="26"/>
  <c r="K301" i="26" s="1"/>
  <c r="F100" i="18"/>
  <c r="K100" i="18" s="1"/>
  <c r="F299" i="18"/>
  <c r="K299" i="18" s="1"/>
  <c r="F529" i="17"/>
  <c r="K529" i="17" s="1"/>
  <c r="F251" i="20"/>
  <c r="K251" i="20" s="1"/>
  <c r="F89" i="27"/>
  <c r="K89" i="27" s="1"/>
  <c r="E177" i="26"/>
  <c r="F465" i="26"/>
  <c r="K465" i="26" s="1"/>
  <c r="E451" i="25"/>
  <c r="E403" i="26"/>
  <c r="E443" i="19"/>
  <c r="E135" i="25"/>
  <c r="E379" i="26"/>
  <c r="F257" i="27"/>
  <c r="K257" i="27" s="1"/>
  <c r="E88" i="20"/>
  <c r="E300" i="25"/>
  <c r="F178" i="27"/>
  <c r="K178" i="27" s="1"/>
  <c r="E451" i="22"/>
  <c r="E343" i="17"/>
  <c r="F216" i="1"/>
  <c r="K216" i="1" s="1"/>
  <c r="E221" i="1"/>
  <c r="F184" i="1"/>
  <c r="K184" i="1" s="1"/>
  <c r="F550" i="1"/>
  <c r="K550" i="1" s="1"/>
  <c r="E220" i="1"/>
  <c r="F535" i="1"/>
  <c r="K535" i="1" s="1"/>
  <c r="F462" i="19"/>
  <c r="K462" i="19" s="1"/>
  <c r="E239" i="20"/>
  <c r="F520" i="24"/>
  <c r="K520" i="24" s="1"/>
  <c r="F147" i="17"/>
  <c r="K147" i="17" s="1"/>
  <c r="E144" i="17"/>
  <c r="F511" i="17"/>
  <c r="K511" i="17" s="1"/>
  <c r="F361" i="17"/>
  <c r="K361" i="17" s="1"/>
  <c r="F174" i="25"/>
  <c r="K174" i="25" s="1"/>
  <c r="F184" i="19"/>
  <c r="K184" i="19" s="1"/>
  <c r="F102" i="27"/>
  <c r="K102" i="27" s="1"/>
  <c r="E573" i="1"/>
  <c r="F556" i="24"/>
  <c r="K556" i="24" s="1"/>
  <c r="F461" i="18"/>
  <c r="K461" i="18" s="1"/>
  <c r="F213" i="26"/>
  <c r="K213" i="26" s="1"/>
  <c r="F544" i="25"/>
  <c r="K544" i="25" s="1"/>
  <c r="F385" i="17"/>
  <c r="K385" i="17" s="1"/>
  <c r="F215" i="26"/>
  <c r="K215" i="26" s="1"/>
  <c r="F197" i="25"/>
  <c r="K197" i="25" s="1"/>
  <c r="E473" i="19"/>
  <c r="E406" i="17"/>
  <c r="E450" i="20"/>
  <c r="F177" i="26"/>
  <c r="K177" i="26" s="1"/>
  <c r="F390" i="24"/>
  <c r="K390" i="24" s="1"/>
  <c r="E539" i="20"/>
  <c r="E227" i="25"/>
  <c r="E287" i="22"/>
  <c r="F313" i="23"/>
  <c r="K313" i="23" s="1"/>
  <c r="E162" i="20"/>
  <c r="E463" i="1"/>
  <c r="E64" i="26"/>
  <c r="E96" i="24"/>
  <c r="F449" i="1"/>
  <c r="K449" i="1" s="1"/>
  <c r="E396" i="1"/>
  <c r="F417" i="1"/>
  <c r="K417" i="1" s="1"/>
  <c r="E390" i="1"/>
  <c r="F273" i="1"/>
  <c r="K273" i="1" s="1"/>
  <c r="F353" i="1"/>
  <c r="K353" i="1" s="1"/>
  <c r="F221" i="1"/>
  <c r="K221" i="1" s="1"/>
  <c r="E424" i="1"/>
  <c r="F267" i="24"/>
  <c r="K267" i="24" s="1"/>
  <c r="F165" i="18"/>
  <c r="K165" i="18" s="1"/>
  <c r="E163" i="22"/>
  <c r="F526" i="26"/>
  <c r="K526" i="26" s="1"/>
  <c r="F339" i="18"/>
  <c r="K339" i="18" s="1"/>
  <c r="E557" i="19"/>
  <c r="E502" i="25"/>
  <c r="E514" i="18"/>
  <c r="F82" i="22"/>
  <c r="K82" i="22" s="1"/>
  <c r="F438" i="21"/>
  <c r="K438" i="21" s="1"/>
  <c r="F394" i="22"/>
  <c r="K394" i="22" s="1"/>
  <c r="F237" i="25"/>
  <c r="K237" i="25" s="1"/>
  <c r="E509" i="17"/>
  <c r="F203" i="22"/>
  <c r="K203" i="22" s="1"/>
  <c r="F317" i="24"/>
  <c r="K317" i="24" s="1"/>
  <c r="F565" i="20"/>
  <c r="K565" i="20" s="1"/>
  <c r="F165" i="23"/>
  <c r="K165" i="23" s="1"/>
  <c r="E281" i="20"/>
  <c r="F563" i="26"/>
  <c r="K563" i="26" s="1"/>
  <c r="E277" i="17"/>
  <c r="E307" i="27"/>
  <c r="E299" i="27"/>
  <c r="E414" i="22"/>
  <c r="F250" i="26"/>
  <c r="K250" i="26" s="1"/>
  <c r="F411" i="25"/>
  <c r="K411" i="25" s="1"/>
  <c r="E533" i="18"/>
  <c r="E103" i="24"/>
  <c r="F216" i="23"/>
  <c r="K216" i="23" s="1"/>
  <c r="E245" i="18"/>
  <c r="E202" i="26"/>
  <c r="E121" i="25"/>
  <c r="E471" i="1"/>
  <c r="E263" i="1"/>
  <c r="E347" i="1"/>
  <c r="E523" i="1"/>
  <c r="F413" i="1"/>
  <c r="K413" i="1" s="1"/>
  <c r="F547" i="22"/>
  <c r="K547" i="22" s="1"/>
  <c r="F245" i="22"/>
  <c r="K245" i="22" s="1"/>
  <c r="F316" i="27"/>
  <c r="K316" i="27" s="1"/>
  <c r="F136" i="27"/>
  <c r="K136" i="27" s="1"/>
  <c r="F407" i="23"/>
  <c r="K407" i="23" s="1"/>
  <c r="F324" i="19"/>
  <c r="K324" i="19" s="1"/>
  <c r="E502" i="27"/>
  <c r="F469" i="17"/>
  <c r="K469" i="17" s="1"/>
  <c r="E355" i="27"/>
  <c r="F94" i="24"/>
  <c r="K94" i="24" s="1"/>
  <c r="F67" i="20"/>
  <c r="K67" i="20" s="1"/>
  <c r="F389" i="23"/>
  <c r="K389" i="23" s="1"/>
  <c r="F288" i="22"/>
  <c r="K288" i="22" s="1"/>
  <c r="F130" i="25"/>
  <c r="K130" i="25" s="1"/>
  <c r="F231" i="17"/>
  <c r="K231" i="17" s="1"/>
  <c r="F377" i="22"/>
  <c r="K377" i="22" s="1"/>
  <c r="F203" i="23"/>
  <c r="K203" i="23" s="1"/>
  <c r="E441" i="26"/>
  <c r="F90" i="25"/>
  <c r="K90" i="25" s="1"/>
  <c r="E388" i="20"/>
  <c r="E71" i="23"/>
  <c r="F515" i="22"/>
  <c r="K515" i="22" s="1"/>
  <c r="E345" i="20"/>
  <c r="E465" i="20"/>
  <c r="E419" i="24"/>
  <c r="E161" i="27"/>
  <c r="E95" i="26"/>
  <c r="F552" i="1"/>
  <c r="K552" i="1" s="1"/>
  <c r="F456" i="1"/>
  <c r="K456" i="1" s="1"/>
  <c r="F283" i="1"/>
  <c r="K283" i="1" s="1"/>
  <c r="F414" i="1"/>
  <c r="K414" i="1" s="1"/>
  <c r="F339" i="22"/>
  <c r="K339" i="22" s="1"/>
  <c r="F481" i="18"/>
  <c r="K481" i="18" s="1"/>
  <c r="F93" i="27"/>
  <c r="K93" i="27" s="1"/>
  <c r="F378" i="19"/>
  <c r="K378" i="19" s="1"/>
  <c r="F343" i="22"/>
  <c r="K343" i="22" s="1"/>
  <c r="E531" i="23"/>
  <c r="F499" i="18"/>
  <c r="K499" i="18" s="1"/>
  <c r="F75" i="18"/>
  <c r="K75" i="18" s="1"/>
  <c r="F137" i="22"/>
  <c r="K137" i="22" s="1"/>
  <c r="E580" i="17"/>
  <c r="F167" i="24"/>
  <c r="K167" i="24" s="1"/>
  <c r="F401" i="25"/>
  <c r="K401" i="25" s="1"/>
  <c r="E502" i="24"/>
  <c r="E522" i="17"/>
  <c r="F281" i="26"/>
  <c r="K281" i="26" s="1"/>
  <c r="F301" i="18"/>
  <c r="K301" i="18" s="1"/>
  <c r="F259" i="25"/>
  <c r="K259" i="25" s="1"/>
  <c r="F309" i="25"/>
  <c r="K309" i="25" s="1"/>
  <c r="F505" i="17"/>
  <c r="K505" i="17" s="1"/>
  <c r="F555" i="20"/>
  <c r="K555" i="20" s="1"/>
  <c r="F161" i="25"/>
  <c r="K161" i="25" s="1"/>
  <c r="F402" i="24"/>
  <c r="K402" i="24" s="1"/>
  <c r="E444" i="17"/>
  <c r="E582" i="27"/>
  <c r="E220" i="24"/>
  <c r="E521" i="27"/>
  <c r="E145" i="25"/>
  <c r="E331" i="25"/>
  <c r="E421" i="18"/>
  <c r="E96" i="20"/>
  <c r="E66" i="24"/>
  <c r="E310" i="19"/>
  <c r="F256" i="1"/>
  <c r="K256" i="1" s="1"/>
  <c r="E487" i="1"/>
  <c r="F265" i="1"/>
  <c r="K265" i="1" s="1"/>
  <c r="F439" i="1"/>
  <c r="K439" i="1" s="1"/>
  <c r="E225" i="1"/>
  <c r="E539" i="23"/>
  <c r="F546" i="21"/>
  <c r="K546" i="21" s="1"/>
  <c r="F514" i="25"/>
  <c r="K514" i="25" s="1"/>
  <c r="F153" i="25"/>
  <c r="K153" i="25" s="1"/>
  <c r="F95" i="23"/>
  <c r="K95" i="23" s="1"/>
  <c r="F63" i="19"/>
  <c r="K63" i="19" s="1"/>
  <c r="E544" i="17"/>
  <c r="F286" i="25"/>
  <c r="K286" i="25" s="1"/>
  <c r="F127" i="17"/>
  <c r="K127" i="17" s="1"/>
  <c r="F366" i="21"/>
  <c r="K366" i="21" s="1"/>
  <c r="F168" i="19"/>
  <c r="K168" i="19" s="1"/>
  <c r="F354" i="25"/>
  <c r="K354" i="25" s="1"/>
  <c r="F213" i="20"/>
  <c r="K213" i="20" s="1"/>
  <c r="F574" i="22"/>
  <c r="K574" i="22" s="1"/>
  <c r="F532" i="19"/>
  <c r="K532" i="19" s="1"/>
  <c r="F520" i="22"/>
  <c r="K520" i="22" s="1"/>
  <c r="F406" i="25"/>
  <c r="K406" i="25" s="1"/>
  <c r="F543" i="19"/>
  <c r="K543" i="19" s="1"/>
  <c r="E576" i="26"/>
  <c r="E196" i="18"/>
  <c r="E298" i="18"/>
  <c r="F497" i="24"/>
  <c r="K497" i="24" s="1"/>
  <c r="F582" i="24"/>
  <c r="K582" i="24" s="1"/>
  <c r="E367" i="25"/>
  <c r="E349" i="22"/>
  <c r="F510" i="27"/>
  <c r="K510" i="27" s="1"/>
  <c r="E201" i="26"/>
  <c r="E450" i="18"/>
  <c r="E205" i="22"/>
  <c r="E312" i="27"/>
  <c r="E381" i="22"/>
  <c r="E93" i="17"/>
  <c r="E321" i="25"/>
  <c r="E529" i="20"/>
  <c r="E558" i="21"/>
  <c r="F121" i="1"/>
  <c r="K121" i="1" s="1"/>
  <c r="F465" i="1"/>
  <c r="K465" i="1" s="1"/>
  <c r="F94" i="1"/>
  <c r="K94" i="1" s="1"/>
  <c r="F360" i="1"/>
  <c r="K360" i="1" s="1"/>
  <c r="E231" i="1"/>
  <c r="F91" i="1"/>
  <c r="K91" i="1" s="1"/>
  <c r="E210" i="1"/>
  <c r="F298" i="1"/>
  <c r="K298" i="1" s="1"/>
  <c r="F408" i="1"/>
  <c r="K408" i="1" s="1"/>
  <c r="E280" i="1"/>
  <c r="F487" i="1"/>
  <c r="K487" i="1" s="1"/>
  <c r="F384" i="1"/>
  <c r="K384" i="1" s="1"/>
  <c r="F175" i="19"/>
  <c r="K175" i="19" s="1"/>
  <c r="F465" i="22"/>
  <c r="K465" i="22" s="1"/>
  <c r="F420" i="1"/>
  <c r="K420" i="1" s="1"/>
  <c r="F160" i="20"/>
  <c r="K160" i="20" s="1"/>
  <c r="F88" i="25"/>
  <c r="K88" i="25" s="1"/>
  <c r="E478" i="21"/>
  <c r="F285" i="22"/>
  <c r="K285" i="22" s="1"/>
  <c r="F490" i="22"/>
  <c r="K490" i="22" s="1"/>
  <c r="F335" i="18"/>
  <c r="K335" i="18" s="1"/>
  <c r="F149" i="26"/>
  <c r="K149" i="26" s="1"/>
  <c r="F313" i="20"/>
  <c r="K313" i="20" s="1"/>
  <c r="F421" i="23"/>
  <c r="K421" i="23" s="1"/>
  <c r="F333" i="25"/>
  <c r="K333" i="25" s="1"/>
  <c r="F389" i="27"/>
  <c r="K389" i="27" s="1"/>
  <c r="F531" i="24"/>
  <c r="K531" i="24" s="1"/>
  <c r="F277" i="22"/>
  <c r="K277" i="22" s="1"/>
  <c r="E564" i="1"/>
  <c r="F310" i="19"/>
  <c r="K310" i="19" s="1"/>
  <c r="F323" i="27"/>
  <c r="K323" i="27" s="1"/>
  <c r="E419" i="17"/>
  <c r="F571" i="25"/>
  <c r="K571" i="25" s="1"/>
  <c r="E65" i="19"/>
  <c r="E87" i="20"/>
  <c r="E151" i="27"/>
  <c r="F346" i="22"/>
  <c r="K346" i="22" s="1"/>
  <c r="E351" i="25"/>
  <c r="F196" i="26"/>
  <c r="K196" i="26" s="1"/>
  <c r="E151" i="19"/>
  <c r="E469" i="27"/>
  <c r="E570" i="25"/>
  <c r="F252" i="1"/>
  <c r="K252" i="1" s="1"/>
  <c r="E423" i="1"/>
  <c r="F575" i="19"/>
  <c r="K575" i="19" s="1"/>
  <c r="E142" i="24"/>
  <c r="F148" i="20"/>
  <c r="K148" i="20" s="1"/>
  <c r="F76" i="18"/>
  <c r="K76" i="18" s="1"/>
  <c r="F295" i="21"/>
  <c r="K295" i="21" s="1"/>
  <c r="E105" i="18"/>
  <c r="F408" i="22"/>
  <c r="K408" i="22" s="1"/>
  <c r="F215" i="21"/>
  <c r="K215" i="21" s="1"/>
  <c r="F522" i="20"/>
  <c r="K522" i="20" s="1"/>
  <c r="F405" i="20"/>
  <c r="K405" i="20" s="1"/>
  <c r="F237" i="19"/>
  <c r="K237" i="19" s="1"/>
  <c r="F177" i="21"/>
  <c r="K177" i="21" s="1"/>
  <c r="F408" i="24"/>
  <c r="K408" i="24" s="1"/>
  <c r="F355" i="20"/>
  <c r="K355" i="20" s="1"/>
  <c r="F135" i="18"/>
  <c r="K135" i="18" s="1"/>
  <c r="F123" i="17"/>
  <c r="K123" i="17" s="1"/>
  <c r="F328" i="22"/>
  <c r="K328" i="22" s="1"/>
  <c r="E117" i="20"/>
  <c r="E505" i="18"/>
  <c r="E100" i="17"/>
  <c r="F204" i="26"/>
  <c r="K204" i="26" s="1"/>
  <c r="E569" i="18"/>
  <c r="E483" i="24"/>
  <c r="E580" i="27"/>
  <c r="E382" i="20"/>
  <c r="E429" i="20"/>
  <c r="E480" i="27"/>
  <c r="E405" i="18"/>
  <c r="F275" i="22"/>
  <c r="K275" i="22" s="1"/>
  <c r="F64" i="26"/>
  <c r="K64" i="26" s="1"/>
  <c r="E509" i="26"/>
  <c r="E118" i="19"/>
  <c r="F492" i="1"/>
  <c r="K492" i="1" s="1"/>
  <c r="F430" i="1"/>
  <c r="K430" i="1" s="1"/>
  <c r="F156" i="1"/>
  <c r="K156" i="1" s="1"/>
  <c r="F138" i="1"/>
  <c r="K138" i="1" s="1"/>
  <c r="F111" i="19"/>
  <c r="K111" i="19" s="1"/>
  <c r="E313" i="17"/>
  <c r="E381" i="25"/>
  <c r="F345" i="23"/>
  <c r="K345" i="23" s="1"/>
  <c r="F363" i="25"/>
  <c r="K363" i="25" s="1"/>
  <c r="F441" i="21"/>
  <c r="K441" i="21" s="1"/>
  <c r="F355" i="25"/>
  <c r="K355" i="25" s="1"/>
  <c r="F336" i="24"/>
  <c r="K336" i="24" s="1"/>
  <c r="F150" i="19"/>
  <c r="K150" i="19" s="1"/>
  <c r="E522" i="21"/>
  <c r="F361" i="27"/>
  <c r="K361" i="27" s="1"/>
  <c r="F141" i="22"/>
  <c r="K141" i="22" s="1"/>
  <c r="F97" i="19"/>
  <c r="K97" i="19" s="1"/>
  <c r="F309" i="21"/>
  <c r="K309" i="21" s="1"/>
  <c r="F373" i="26"/>
  <c r="K373" i="26" s="1"/>
  <c r="E448" i="21"/>
  <c r="F496" i="19"/>
  <c r="K496" i="19" s="1"/>
  <c r="F253" i="24"/>
  <c r="K253" i="24" s="1"/>
  <c r="E346" i="17"/>
  <c r="E221" i="27"/>
  <c r="F411" i="27"/>
  <c r="K411" i="27" s="1"/>
  <c r="E148" i="19"/>
  <c r="E264" i="25"/>
  <c r="E414" i="1"/>
  <c r="F339" i="24"/>
  <c r="K339" i="24" s="1"/>
  <c r="E555" i="21"/>
  <c r="E454" i="18"/>
  <c r="F133" i="26"/>
  <c r="K133" i="26" s="1"/>
  <c r="F333" i="27"/>
  <c r="K333" i="27" s="1"/>
  <c r="E493" i="20"/>
  <c r="E251" i="19"/>
  <c r="E174" i="1"/>
  <c r="E579" i="1"/>
  <c r="F511" i="1"/>
  <c r="K511" i="1" s="1"/>
  <c r="F67" i="1"/>
  <c r="K67" i="1" s="1"/>
  <c r="E561" i="1"/>
  <c r="F538" i="1"/>
  <c r="K538" i="1" s="1"/>
  <c r="F291" i="27"/>
  <c r="K291" i="27" s="1"/>
  <c r="F214" i="26"/>
  <c r="K214" i="26" s="1"/>
  <c r="F232" i="22"/>
  <c r="K232" i="22" s="1"/>
  <c r="F79" i="27"/>
  <c r="K79" i="27" s="1"/>
  <c r="F367" i="19"/>
  <c r="K367" i="19" s="1"/>
  <c r="F99" i="20"/>
  <c r="K99" i="20" s="1"/>
  <c r="E147" i="19"/>
  <c r="F297" i="18"/>
  <c r="K297" i="18" s="1"/>
  <c r="F115" i="17"/>
  <c r="K115" i="17" s="1"/>
  <c r="F400" i="24"/>
  <c r="K400" i="24" s="1"/>
  <c r="F187" i="26"/>
  <c r="K187" i="26" s="1"/>
  <c r="E112" i="21"/>
  <c r="F171" i="19"/>
  <c r="K171" i="19" s="1"/>
  <c r="F113" i="22"/>
  <c r="K113" i="22" s="1"/>
  <c r="E369" i="19"/>
  <c r="E343" i="18"/>
  <c r="F529" i="22"/>
  <c r="K529" i="22" s="1"/>
  <c r="E90" i="19"/>
  <c r="E135" i="27"/>
  <c r="E172" i="19"/>
  <c r="F87" i="18"/>
  <c r="K87" i="18" s="1"/>
  <c r="E133" i="26"/>
  <c r="E265" i="18"/>
  <c r="E400" i="26"/>
  <c r="E153" i="19"/>
  <c r="F329" i="25"/>
  <c r="K329" i="25" s="1"/>
  <c r="E141" i="20"/>
  <c r="E89" i="26"/>
  <c r="E193" i="25"/>
  <c r="E559" i="17"/>
  <c r="E241" i="1"/>
  <c r="E432" i="1"/>
  <c r="F83" i="1"/>
  <c r="K83" i="1" s="1"/>
  <c r="F195" i="1"/>
  <c r="K195" i="1" s="1"/>
  <c r="E570" i="1"/>
  <c r="F286" i="1"/>
  <c r="K286" i="1" s="1"/>
  <c r="F125" i="1"/>
  <c r="K125" i="1" s="1"/>
  <c r="E514" i="1"/>
  <c r="F285" i="1"/>
  <c r="K285" i="1" s="1"/>
  <c r="E555" i="1"/>
  <c r="F109" i="18"/>
  <c r="K109" i="18" s="1"/>
  <c r="F421" i="19"/>
  <c r="K421" i="19" s="1"/>
  <c r="F205" i="27"/>
  <c r="K205" i="27" s="1"/>
  <c r="F281" i="27"/>
  <c r="K281" i="27" s="1"/>
  <c r="F226" i="17"/>
  <c r="K226" i="17" s="1"/>
  <c r="F91" i="19"/>
  <c r="K91" i="19" s="1"/>
  <c r="F479" i="27"/>
  <c r="K479" i="27" s="1"/>
  <c r="E192" i="17"/>
  <c r="F430" i="26"/>
  <c r="K430" i="26" s="1"/>
  <c r="F114" i="27"/>
  <c r="K114" i="27" s="1"/>
  <c r="F172" i="27"/>
  <c r="K172" i="27" s="1"/>
  <c r="F229" i="19"/>
  <c r="K229" i="19" s="1"/>
  <c r="F221" i="23"/>
  <c r="K221" i="23" s="1"/>
  <c r="F432" i="27"/>
  <c r="K432" i="27" s="1"/>
  <c r="F570" i="21"/>
  <c r="K570" i="21" s="1"/>
  <c r="F100" i="17"/>
  <c r="K100" i="17" s="1"/>
  <c r="F360" i="19"/>
  <c r="K360" i="19" s="1"/>
  <c r="F451" i="19"/>
  <c r="K451" i="19" s="1"/>
  <c r="E162" i="27"/>
  <c r="F171" i="27"/>
  <c r="K171" i="27" s="1"/>
  <c r="F228" i="23"/>
  <c r="K228" i="23" s="1"/>
  <c r="F327" i="24"/>
  <c r="K327" i="24" s="1"/>
  <c r="F262" i="22"/>
  <c r="K262" i="22" s="1"/>
  <c r="F551" i="25"/>
  <c r="K551" i="25" s="1"/>
  <c r="F141" i="25"/>
  <c r="K141" i="25" s="1"/>
  <c r="E474" i="19"/>
  <c r="E315" i="27"/>
  <c r="E459" i="17"/>
  <c r="F378" i="21"/>
  <c r="K378" i="21" s="1"/>
  <c r="F546" i="27"/>
  <c r="K546" i="27" s="1"/>
  <c r="E81" i="25"/>
  <c r="E366" i="26"/>
  <c r="F264" i="24"/>
  <c r="K264" i="24" s="1"/>
  <c r="E400" i="20"/>
  <c r="E195" i="20"/>
  <c r="F545" i="1"/>
  <c r="K545" i="1" s="1"/>
  <c r="E83" i="26"/>
  <c r="E203" i="1"/>
  <c r="E498" i="1"/>
  <c r="F127" i="1"/>
  <c r="K127" i="1" s="1"/>
  <c r="F270" i="17"/>
  <c r="K270" i="17" s="1"/>
  <c r="F235" i="26"/>
  <c r="K235" i="26" s="1"/>
  <c r="F141" i="23"/>
  <c r="K141" i="23" s="1"/>
  <c r="F581" i="18"/>
  <c r="K581" i="18" s="1"/>
  <c r="F295" i="19"/>
  <c r="K295" i="19" s="1"/>
  <c r="E571" i="19"/>
  <c r="F195" i="19"/>
  <c r="K195" i="19" s="1"/>
  <c r="F185" i="20"/>
  <c r="K185" i="20" s="1"/>
  <c r="F271" i="23"/>
  <c r="K271" i="23" s="1"/>
  <c r="F193" i="26"/>
  <c r="K193" i="26" s="1"/>
  <c r="F383" i="24"/>
  <c r="K383" i="24" s="1"/>
  <c r="F384" i="20"/>
  <c r="K384" i="20" s="1"/>
  <c r="E469" i="18"/>
  <c r="F279" i="17"/>
  <c r="K279" i="17" s="1"/>
  <c r="E477" i="17"/>
  <c r="E255" i="18"/>
  <c r="F315" i="21"/>
  <c r="K315" i="21" s="1"/>
  <c r="E360" i="18"/>
  <c r="E217" i="20"/>
  <c r="F357" i="27"/>
  <c r="K357" i="27" s="1"/>
  <c r="F81" i="24"/>
  <c r="K81" i="24" s="1"/>
  <c r="E516" i="24"/>
  <c r="E355" i="24"/>
  <c r="E279" i="19"/>
  <c r="E148" i="25"/>
  <c r="F555" i="27"/>
  <c r="K555" i="27" s="1"/>
  <c r="F159" i="24"/>
  <c r="K159" i="24" s="1"/>
  <c r="E365" i="18"/>
  <c r="E520" i="26"/>
  <c r="E543" i="22"/>
  <c r="E288" i="1"/>
  <c r="F473" i="1"/>
  <c r="K473" i="1" s="1"/>
  <c r="E100" i="1"/>
  <c r="F403" i="1"/>
  <c r="K403" i="1" s="1"/>
  <c r="F559" i="19"/>
  <c r="K559" i="19" s="1"/>
  <c r="F439" i="17"/>
  <c r="K439" i="17" s="1"/>
  <c r="E232" i="19"/>
  <c r="F241" i="26"/>
  <c r="K241" i="26" s="1"/>
  <c r="F293" i="17"/>
  <c r="K293" i="17" s="1"/>
  <c r="F71" i="26"/>
  <c r="K71" i="26" s="1"/>
  <c r="E201" i="18"/>
  <c r="E123" i="18"/>
  <c r="F168" i="24"/>
  <c r="K168" i="24" s="1"/>
  <c r="F489" i="18"/>
  <c r="K489" i="18" s="1"/>
  <c r="F210" i="23"/>
  <c r="K210" i="23" s="1"/>
  <c r="F145" i="18"/>
  <c r="K145" i="18" s="1"/>
  <c r="F486" i="25"/>
  <c r="K486" i="25" s="1"/>
  <c r="F228" i="24"/>
  <c r="K228" i="24" s="1"/>
  <c r="F77" i="18"/>
  <c r="K77" i="18" s="1"/>
  <c r="F112" i="26"/>
  <c r="K112" i="26" s="1"/>
  <c r="E569" i="21"/>
  <c r="E222" i="25"/>
  <c r="F265" i="26"/>
  <c r="K265" i="26" s="1"/>
  <c r="E121" i="26"/>
  <c r="F544" i="27"/>
  <c r="K544" i="27" s="1"/>
  <c r="F139" i="23"/>
  <c r="K139" i="23" s="1"/>
  <c r="E533" i="22"/>
  <c r="E353" i="22"/>
  <c r="E529" i="1"/>
  <c r="F76" i="25"/>
  <c r="K76" i="25" s="1"/>
  <c r="E102" i="24"/>
  <c r="E349" i="20"/>
  <c r="F237" i="1"/>
  <c r="K237" i="1" s="1"/>
  <c r="F366" i="1"/>
  <c r="K366" i="1" s="1"/>
  <c r="E132" i="1"/>
  <c r="E451" i="1"/>
  <c r="F204" i="1"/>
  <c r="K204" i="1" s="1"/>
  <c r="E409" i="21"/>
  <c r="F581" i="19"/>
  <c r="K581" i="19" s="1"/>
  <c r="F405" i="19"/>
  <c r="K405" i="19" s="1"/>
  <c r="E537" i="1"/>
  <c r="F342" i="17"/>
  <c r="K342" i="17" s="1"/>
  <c r="F185" i="26"/>
  <c r="K185" i="26" s="1"/>
  <c r="F379" i="26"/>
  <c r="K379" i="26" s="1"/>
  <c r="F77" i="23"/>
  <c r="K77" i="23" s="1"/>
  <c r="F371" i="24"/>
  <c r="K371" i="24" s="1"/>
  <c r="F177" i="27"/>
  <c r="K177" i="27" s="1"/>
  <c r="F189" i="24"/>
  <c r="K189" i="24" s="1"/>
  <c r="F415" i="21"/>
  <c r="K415" i="21" s="1"/>
  <c r="F316" i="25"/>
  <c r="K316" i="25" s="1"/>
  <c r="F265" i="24"/>
  <c r="K265" i="24" s="1"/>
  <c r="F81" i="23"/>
  <c r="K81" i="23" s="1"/>
  <c r="F486" i="21"/>
  <c r="K486" i="21" s="1"/>
  <c r="F240" i="19"/>
  <c r="K240" i="19" s="1"/>
  <c r="F135" i="21"/>
  <c r="K135" i="21" s="1"/>
  <c r="E219" i="25"/>
  <c r="F413" i="22"/>
  <c r="K413" i="22" s="1"/>
  <c r="F375" i="23"/>
  <c r="K375" i="23" s="1"/>
  <c r="F382" i="22"/>
  <c r="K382" i="22" s="1"/>
  <c r="E90" i="24"/>
  <c r="F449" i="23"/>
  <c r="K449" i="23" s="1"/>
  <c r="E408" i="27"/>
  <c r="E253" i="20"/>
  <c r="E582" i="25"/>
  <c r="E388" i="18"/>
  <c r="F514" i="23"/>
  <c r="K514" i="23" s="1"/>
  <c r="E309" i="18"/>
  <c r="E240" i="24"/>
  <c r="F473" i="21"/>
  <c r="K473" i="21" s="1"/>
  <c r="F444" i="27"/>
  <c r="K444" i="27" s="1"/>
  <c r="E137" i="22"/>
  <c r="E379" i="19"/>
  <c r="E533" i="27"/>
  <c r="E199" i="25"/>
  <c r="E323" i="18"/>
  <c r="E316" i="27"/>
  <c r="F270" i="26"/>
  <c r="K270" i="26" s="1"/>
  <c r="E109" i="17"/>
  <c r="E309" i="24"/>
  <c r="E364" i="1"/>
  <c r="F145" i="1"/>
  <c r="K145" i="1" s="1"/>
  <c r="F355" i="1"/>
  <c r="K355" i="1" s="1"/>
  <c r="F261" i="1"/>
  <c r="K261" i="1" s="1"/>
  <c r="E427" i="1"/>
  <c r="F315" i="1"/>
  <c r="K315" i="1" s="1"/>
  <c r="E293" i="1"/>
  <c r="E576" i="1"/>
  <c r="F75" i="1"/>
  <c r="K75" i="1" s="1"/>
  <c r="F174" i="1"/>
  <c r="K174" i="1" s="1"/>
  <c r="E281" i="1"/>
  <c r="F241" i="1"/>
  <c r="K241" i="1" s="1"/>
  <c r="F365" i="1"/>
  <c r="K365" i="1" s="1"/>
  <c r="E217" i="1"/>
  <c r="F534" i="1"/>
  <c r="K534" i="1" s="1"/>
  <c r="F327" i="1"/>
  <c r="K327" i="1" s="1"/>
  <c r="E309" i="1"/>
  <c r="E111" i="1"/>
  <c r="E103" i="1"/>
  <c r="E443" i="1"/>
  <c r="F453" i="1"/>
  <c r="K453" i="1" s="1"/>
  <c r="E153" i="1"/>
  <c r="F316" i="1"/>
  <c r="K316" i="1" s="1"/>
  <c r="E84" i="1"/>
  <c r="E558" i="1"/>
  <c r="F393" i="1"/>
  <c r="K393" i="1" s="1"/>
  <c r="F317" i="1"/>
  <c r="K317" i="1" s="1"/>
  <c r="F385" i="1"/>
  <c r="K385" i="1" s="1"/>
  <c r="E358" i="1"/>
  <c r="E550" i="1"/>
  <c r="E563" i="1"/>
  <c r="E150" i="1"/>
  <c r="E130" i="1"/>
  <c r="F381" i="1"/>
  <c r="K381" i="1" s="1"/>
  <c r="F250" i="1"/>
  <c r="K250" i="1" s="1"/>
  <c r="E412" i="1"/>
  <c r="F358" i="1"/>
  <c r="K358" i="1" s="1"/>
  <c r="E323" i="1"/>
  <c r="E199" i="1"/>
  <c r="F90" i="1"/>
  <c r="K90" i="1" s="1"/>
  <c r="E95" i="1"/>
  <c r="E469" i="1"/>
  <c r="E546" i="1"/>
  <c r="F433" i="1"/>
  <c r="K433" i="1" s="1"/>
  <c r="E345" i="1"/>
  <c r="F165" i="1"/>
  <c r="K165" i="1" s="1"/>
  <c r="F155" i="1"/>
  <c r="K155" i="1" s="1"/>
  <c r="F335" i="1"/>
  <c r="K335" i="1" s="1"/>
  <c r="E575" i="1"/>
  <c r="F167" i="1"/>
  <c r="K167" i="1" s="1"/>
  <c r="F263" i="1"/>
  <c r="K263" i="1" s="1"/>
  <c r="F427" i="1"/>
  <c r="K427" i="1" s="1"/>
  <c r="F102" i="1"/>
  <c r="K102" i="1" s="1"/>
  <c r="E126" i="1"/>
  <c r="F150" i="1"/>
  <c r="K150" i="1" s="1"/>
  <c r="E402" i="1"/>
  <c r="F154" i="1"/>
  <c r="K154" i="1" s="1"/>
  <c r="F382" i="1"/>
  <c r="K382" i="1" s="1"/>
  <c r="E204" i="1"/>
  <c r="F217" i="1"/>
  <c r="K217" i="1" s="1"/>
  <c r="F475" i="1"/>
  <c r="K475" i="1" s="1"/>
  <c r="F502" i="1"/>
  <c r="K502" i="1" s="1"/>
  <c r="E133" i="1"/>
  <c r="F503" i="1"/>
  <c r="K503" i="1" s="1"/>
  <c r="F203" i="1"/>
  <c r="K203" i="1" s="1"/>
  <c r="F288" i="1"/>
  <c r="K288" i="1" s="1"/>
  <c r="E419" i="1"/>
  <c r="F268" i="1"/>
  <c r="K268" i="1" s="1"/>
  <c r="F431" i="1"/>
  <c r="K431" i="1" s="1"/>
  <c r="E189" i="1"/>
  <c r="F371" i="1"/>
  <c r="K371" i="1" s="1"/>
  <c r="F471" i="1"/>
  <c r="K471" i="1" s="1"/>
  <c r="F171" i="1"/>
  <c r="K171" i="1" s="1"/>
  <c r="F234" i="1"/>
  <c r="K234" i="1" s="1"/>
  <c r="E211" i="1"/>
  <c r="E472" i="1"/>
  <c r="E120" i="1"/>
  <c r="E354" i="1"/>
  <c r="E192" i="1"/>
  <c r="E507" i="1"/>
  <c r="E185" i="1"/>
  <c r="E124" i="1"/>
  <c r="E283" i="1"/>
  <c r="F187" i="1"/>
  <c r="K187" i="1" s="1"/>
  <c r="E268" i="1"/>
  <c r="F444" i="1"/>
  <c r="K444" i="1" s="1"/>
  <c r="E162" i="1"/>
  <c r="E181" i="1"/>
  <c r="F282" i="1"/>
  <c r="K282" i="1" s="1"/>
  <c r="E405" i="1"/>
  <c r="F570" i="1"/>
  <c r="K570" i="1" s="1"/>
  <c r="E504" i="1"/>
  <c r="E527" i="1"/>
  <c r="E229" i="1"/>
  <c r="E359" i="1"/>
  <c r="E117" i="1"/>
  <c r="E135" i="1"/>
  <c r="F329" i="1"/>
  <c r="K329" i="1" s="1"/>
  <c r="E543" i="1"/>
  <c r="F111" i="1"/>
  <c r="K111" i="1" s="1"/>
  <c r="F364" i="1"/>
  <c r="K364" i="1" s="1"/>
  <c r="F208" i="1"/>
  <c r="K208" i="1" s="1"/>
  <c r="E226" i="1"/>
  <c r="E408" i="1"/>
  <c r="F219" i="1"/>
  <c r="K219" i="1" s="1"/>
  <c r="F131" i="1"/>
  <c r="K131" i="1" s="1"/>
  <c r="E528" i="1"/>
  <c r="E317" i="1"/>
  <c r="E214" i="1"/>
  <c r="F424" i="1"/>
  <c r="K424" i="1" s="1"/>
  <c r="E510" i="1"/>
  <c r="F477" i="1"/>
  <c r="K477" i="1" s="1"/>
  <c r="E365" i="1"/>
  <c r="E467" i="1"/>
  <c r="E171" i="1"/>
  <c r="E490" i="1"/>
  <c r="F279" i="1"/>
  <c r="K279" i="1" s="1"/>
  <c r="F109" i="1"/>
  <c r="K109" i="1" s="1"/>
  <c r="F544" i="1"/>
  <c r="K544" i="1" s="1"/>
  <c r="F528" i="1"/>
  <c r="K528" i="1" s="1"/>
  <c r="E568" i="1"/>
  <c r="F257" i="1"/>
  <c r="K257" i="1" s="1"/>
  <c r="E535" i="1"/>
  <c r="F173" i="1"/>
  <c r="K173" i="1" s="1"/>
  <c r="F222" i="1"/>
  <c r="K222" i="1" s="1"/>
  <c r="E322" i="1"/>
  <c r="E208" i="1"/>
  <c r="E375" i="1"/>
  <c r="E291" i="1"/>
  <c r="F213" i="1"/>
  <c r="K213" i="1" s="1"/>
  <c r="E519" i="1"/>
  <c r="E480" i="1"/>
  <c r="E249" i="1"/>
  <c r="F523" i="1"/>
  <c r="K523" i="1" s="1"/>
  <c r="F347" i="1"/>
  <c r="K347" i="1" s="1"/>
  <c r="E313" i="1"/>
  <c r="E184" i="1"/>
  <c r="F318" i="1"/>
  <c r="K318" i="1" s="1"/>
  <c r="E90" i="1"/>
  <c r="F522" i="1"/>
  <c r="K522" i="1" s="1"/>
  <c r="E88" i="1"/>
  <c r="F345" i="1"/>
  <c r="K345" i="1" s="1"/>
  <c r="F240" i="1"/>
  <c r="K240" i="1" s="1"/>
  <c r="F269" i="1"/>
  <c r="K269" i="1" s="1"/>
  <c r="E165" i="1"/>
  <c r="F299" i="1"/>
  <c r="K299" i="1" s="1"/>
  <c r="F201" i="1"/>
  <c r="K201" i="1" s="1"/>
  <c r="F451" i="1"/>
  <c r="K451" i="1" s="1"/>
  <c r="E96" i="1"/>
  <c r="E454" i="1"/>
  <c r="E307" i="1"/>
  <c r="F441" i="1"/>
  <c r="K441" i="1" s="1"/>
  <c r="F348" i="1"/>
  <c r="K348" i="1" s="1"/>
  <c r="F394" i="1"/>
  <c r="K394" i="1" s="1"/>
  <c r="F387" i="1"/>
  <c r="K387" i="1" s="1"/>
  <c r="E475" i="1"/>
  <c r="F571" i="1"/>
  <c r="K571" i="1" s="1"/>
  <c r="F271" i="1"/>
  <c r="K271" i="1" s="1"/>
  <c r="F199" i="1"/>
  <c r="K199" i="1" s="1"/>
  <c r="F294" i="1"/>
  <c r="K294" i="1" s="1"/>
  <c r="E491" i="1"/>
  <c r="E376" i="1"/>
  <c r="F251" i="1"/>
  <c r="K251" i="1" s="1"/>
  <c r="M596" i="19"/>
  <c r="B596" i="19" s="1"/>
  <c r="C596" i="19" s="1"/>
  <c r="M596" i="23"/>
  <c r="B596" i="23" s="1"/>
  <c r="C596" i="23" s="1"/>
  <c r="M596" i="27"/>
  <c r="B596" i="27" s="1"/>
  <c r="C596" i="27" s="1"/>
  <c r="M596" i="1"/>
  <c r="B596" i="1" s="1"/>
  <c r="C596" i="1" s="1"/>
  <c r="M596" i="20"/>
  <c r="B596" i="20" s="1"/>
  <c r="C596" i="20" s="1"/>
  <c r="M596" i="24"/>
  <c r="B596" i="24" s="1"/>
  <c r="C596" i="24" s="1"/>
  <c r="M596" i="17"/>
  <c r="B596" i="17" s="1"/>
  <c r="C596" i="17" s="1"/>
  <c r="M596" i="21"/>
  <c r="B596" i="21" s="1"/>
  <c r="C596" i="21" s="1"/>
  <c r="M596" i="25"/>
  <c r="B596" i="25" s="1"/>
  <c r="C596" i="25" s="1"/>
  <c r="AC599" i="26" l="1"/>
  <c r="N599" i="26" s="1"/>
  <c r="AC599" i="27"/>
  <c r="N599" i="27" s="1"/>
  <c r="AC599" i="25"/>
  <c r="N599" i="25" s="1"/>
  <c r="AC599" i="24"/>
  <c r="N599" i="24" s="1"/>
  <c r="AC599" i="23"/>
  <c r="N599" i="23" s="1"/>
  <c r="AC599" i="22"/>
  <c r="N599" i="22" s="1"/>
  <c r="AC599" i="21"/>
  <c r="N599" i="21" s="1"/>
  <c r="AC599" i="18"/>
  <c r="N599" i="18" s="1"/>
  <c r="AC599" i="20"/>
  <c r="N599" i="20" s="1"/>
  <c r="AC599" i="17"/>
  <c r="N599" i="17" s="1"/>
  <c r="AC599" i="19"/>
  <c r="N599" i="19" s="1"/>
  <c r="AC599" i="1"/>
  <c r="N599" i="1" s="1"/>
  <c r="R648" i="2"/>
  <c r="N648" i="2"/>
  <c r="O648" i="2" s="1"/>
  <c r="P648" i="2" s="1"/>
  <c r="K648" i="2"/>
  <c r="F648" i="2"/>
  <c r="Q648" i="2" s="1"/>
  <c r="C649" i="2"/>
  <c r="L648" i="2"/>
  <c r="M648" i="2"/>
  <c r="J648" i="2"/>
  <c r="H648" i="2"/>
  <c r="I648" i="2"/>
  <c r="G648" i="2"/>
  <c r="E582" i="17"/>
  <c r="F638" i="2"/>
  <c r="AC589" i="27"/>
  <c r="N589" i="27" s="1"/>
  <c r="AC589" i="26"/>
  <c r="N589" i="26" s="1"/>
  <c r="AC589" i="25"/>
  <c r="N589" i="25" s="1"/>
  <c r="AC589" i="23"/>
  <c r="N589" i="23" s="1"/>
  <c r="AC589" i="24"/>
  <c r="N589" i="24" s="1"/>
  <c r="AC589" i="22"/>
  <c r="N589" i="22" s="1"/>
  <c r="AC589" i="21"/>
  <c r="N589" i="21" s="1"/>
  <c r="AC589" i="18"/>
  <c r="N589" i="18" s="1"/>
  <c r="AC589" i="20"/>
  <c r="N589" i="20" s="1"/>
  <c r="AC589" i="17"/>
  <c r="N589" i="17" s="1"/>
  <c r="AC589" i="19"/>
  <c r="N589" i="19" s="1"/>
  <c r="R638" i="2"/>
  <c r="AC589" i="1"/>
  <c r="N589" i="1" s="1"/>
  <c r="E571" i="23"/>
  <c r="D649" i="2"/>
  <c r="AC604" i="25"/>
  <c r="N604" i="25" s="1"/>
  <c r="AC604" i="22"/>
  <c r="N604" i="22" s="1"/>
  <c r="AC604" i="21"/>
  <c r="N604" i="21" s="1"/>
  <c r="AC604" i="19"/>
  <c r="N604" i="19" s="1"/>
  <c r="AC604" i="17"/>
  <c r="N604" i="17" s="1"/>
  <c r="AC604" i="26"/>
  <c r="N604" i="26" s="1"/>
  <c r="AC604" i="27"/>
  <c r="N604" i="27" s="1"/>
  <c r="AC604" i="24"/>
  <c r="N604" i="24" s="1"/>
  <c r="AC604" i="23"/>
  <c r="N604" i="23" s="1"/>
  <c r="AC604" i="20"/>
  <c r="N604" i="20" s="1"/>
  <c r="AC604" i="18"/>
  <c r="N604" i="18" s="1"/>
  <c r="AC604" i="1"/>
  <c r="N604" i="1" s="1"/>
  <c r="R653" i="2"/>
  <c r="C654" i="2"/>
  <c r="L653" i="2"/>
  <c r="K653" i="2"/>
  <c r="M653" i="2"/>
  <c r="F653" i="2"/>
  <c r="Q653" i="2" s="1"/>
  <c r="N653" i="2"/>
  <c r="O653" i="2" s="1"/>
  <c r="P653" i="2" s="1"/>
  <c r="H653" i="2"/>
  <c r="J653" i="2"/>
  <c r="G653" i="2"/>
  <c r="I653" i="2"/>
  <c r="D632" i="2"/>
  <c r="X577" i="24"/>
  <c r="X577" i="19"/>
  <c r="X577" i="1"/>
  <c r="AB152" i="2"/>
  <c r="E578" i="1"/>
  <c r="F578" i="17"/>
  <c r="K578" i="17" s="1"/>
  <c r="E578" i="20"/>
  <c r="X577" i="25"/>
  <c r="X577" i="22"/>
  <c r="X577" i="20"/>
  <c r="AA152" i="2"/>
  <c r="E578" i="21"/>
  <c r="F578" i="23"/>
  <c r="K578" i="23" s="1"/>
  <c r="E578" i="26"/>
  <c r="X577" i="21"/>
  <c r="X577" i="27"/>
  <c r="X577" i="23"/>
  <c r="X577" i="18"/>
  <c r="Y152" i="2"/>
  <c r="F578" i="20"/>
  <c r="K578" i="20" s="1"/>
  <c r="E578" i="24"/>
  <c r="F578" i="18"/>
  <c r="K578" i="18" s="1"/>
  <c r="AR152" i="2"/>
  <c r="AQ152" i="2"/>
  <c r="E578" i="19"/>
  <c r="F578" i="22"/>
  <c r="K578" i="22" s="1"/>
  <c r="E578" i="27"/>
  <c r="X577" i="26"/>
  <c r="X577" i="17"/>
  <c r="AC594" i="26"/>
  <c r="N594" i="26" s="1"/>
  <c r="AC594" i="25"/>
  <c r="N594" i="25" s="1"/>
  <c r="AC594" i="22"/>
  <c r="N594" i="22" s="1"/>
  <c r="AC594" i="20"/>
  <c r="N594" i="20" s="1"/>
  <c r="AC594" i="18"/>
  <c r="N594" i="18" s="1"/>
  <c r="AC594" i="24"/>
  <c r="N594" i="24" s="1"/>
  <c r="AC594" i="27"/>
  <c r="N594" i="27" s="1"/>
  <c r="AC594" i="21"/>
  <c r="N594" i="21" s="1"/>
  <c r="AC594" i="23"/>
  <c r="N594" i="23" s="1"/>
  <c r="AC594" i="19"/>
  <c r="N594" i="19" s="1"/>
  <c r="AC594" i="17"/>
  <c r="N594" i="17" s="1"/>
  <c r="AC594" i="1"/>
  <c r="N594" i="1" s="1"/>
  <c r="K643" i="2"/>
  <c r="C644" i="2"/>
  <c r="N643" i="2"/>
  <c r="O643" i="2" s="1"/>
  <c r="P643" i="2" s="1"/>
  <c r="L643" i="2"/>
  <c r="H643" i="2"/>
  <c r="G643" i="2"/>
  <c r="J643" i="2"/>
  <c r="F643" i="2"/>
  <c r="Q643" i="2" s="1"/>
  <c r="M643" i="2"/>
  <c r="I643" i="2"/>
  <c r="R643" i="2"/>
  <c r="Q632" i="2"/>
  <c r="G632" i="2"/>
  <c r="H632" i="2" s="1"/>
  <c r="I632" i="2" s="1"/>
  <c r="J632" i="2" s="1"/>
  <c r="K632" i="2" s="1"/>
  <c r="M632" i="2" s="1"/>
  <c r="N632" i="2" s="1"/>
  <c r="O632" i="2" s="1"/>
  <c r="P632" i="2" s="1"/>
  <c r="D653" i="2"/>
  <c r="X603" i="27"/>
  <c r="X603" i="26"/>
  <c r="X603" i="25"/>
  <c r="X603" i="23"/>
  <c r="X603" i="21"/>
  <c r="X603" i="24"/>
  <c r="X603" i="22"/>
  <c r="X603" i="20"/>
  <c r="X603" i="17"/>
  <c r="X603" i="19"/>
  <c r="X603" i="18"/>
  <c r="X603" i="1"/>
  <c r="X599" i="27"/>
  <c r="X599" i="26"/>
  <c r="X599" i="25"/>
  <c r="X599" i="24"/>
  <c r="X599" i="23"/>
  <c r="X599" i="22"/>
  <c r="X599" i="20"/>
  <c r="X599" i="19"/>
  <c r="X599" i="21"/>
  <c r="X599" i="18"/>
  <c r="X599" i="17"/>
  <c r="X599" i="1"/>
  <c r="X588" i="26"/>
  <c r="X588" i="25"/>
  <c r="X588" i="24"/>
  <c r="X588" i="23"/>
  <c r="X588" i="22"/>
  <c r="X588" i="21"/>
  <c r="X588" i="20"/>
  <c r="X588" i="27"/>
  <c r="X588" i="19"/>
  <c r="X588" i="17"/>
  <c r="X588" i="18"/>
  <c r="X588" i="1"/>
  <c r="X604" i="27"/>
  <c r="X604" i="26"/>
  <c r="X604" i="25"/>
  <c r="X604" i="23"/>
  <c r="X604" i="21"/>
  <c r="X604" i="24"/>
  <c r="X604" i="22"/>
  <c r="X604" i="20"/>
  <c r="X604" i="17"/>
  <c r="X604" i="18"/>
  <c r="X604" i="19"/>
  <c r="X604" i="1"/>
  <c r="M602" i="1"/>
  <c r="B602" i="1" s="1"/>
  <c r="C602" i="1" s="1"/>
  <c r="M602" i="18"/>
  <c r="B602" i="18" s="1"/>
  <c r="C602" i="18" s="1"/>
  <c r="M602" i="17"/>
  <c r="B602" i="17" s="1"/>
  <c r="C602" i="17" s="1"/>
  <c r="M602" i="19"/>
  <c r="B602" i="19" s="1"/>
  <c r="C602" i="19" s="1"/>
  <c r="M602" i="21"/>
  <c r="B602" i="21" s="1"/>
  <c r="C602" i="21" s="1"/>
  <c r="M602" i="20"/>
  <c r="B602" i="20" s="1"/>
  <c r="C602" i="20" s="1"/>
  <c r="M602" i="23"/>
  <c r="B602" i="23" s="1"/>
  <c r="C602" i="23" s="1"/>
  <c r="M602" i="22"/>
  <c r="B602" i="22" s="1"/>
  <c r="C602" i="22" s="1"/>
  <c r="M602" i="24"/>
  <c r="B602" i="24" s="1"/>
  <c r="C602" i="24" s="1"/>
  <c r="M602" i="25"/>
  <c r="B602" i="25" s="1"/>
  <c r="C602" i="25" s="1"/>
  <c r="M602" i="26"/>
  <c r="B602" i="26" s="1"/>
  <c r="C602" i="26" s="1"/>
  <c r="M602" i="27"/>
  <c r="B602" i="27" s="1"/>
  <c r="C602" i="27" s="1"/>
  <c r="M577" i="27" l="1"/>
  <c r="B577" i="27" s="1"/>
  <c r="C577" i="27" s="1"/>
  <c r="F577" i="27"/>
  <c r="K577" i="27" s="1"/>
  <c r="E577" i="27"/>
  <c r="M577" i="25"/>
  <c r="B577" i="25" s="1"/>
  <c r="C577" i="25" s="1"/>
  <c r="E577" i="25"/>
  <c r="F577" i="25"/>
  <c r="K577" i="25" s="1"/>
  <c r="D655" i="2"/>
  <c r="G638" i="2"/>
  <c r="H638" i="2" s="1"/>
  <c r="I638" i="2" s="1"/>
  <c r="J638" i="2" s="1"/>
  <c r="K638" i="2" s="1"/>
  <c r="M638" i="2" s="1"/>
  <c r="N638" i="2" s="1"/>
  <c r="O638" i="2" s="1"/>
  <c r="P638" i="2" s="1"/>
  <c r="Q638" i="2"/>
  <c r="E590" i="22"/>
  <c r="M577" i="17"/>
  <c r="B577" i="17" s="1"/>
  <c r="C577" i="17" s="1"/>
  <c r="F577" i="17"/>
  <c r="K577" i="17" s="1"/>
  <c r="E577" i="17"/>
  <c r="M577" i="21"/>
  <c r="B577" i="21" s="1"/>
  <c r="C577" i="21" s="1"/>
  <c r="E577" i="21"/>
  <c r="F577" i="21"/>
  <c r="K577" i="21" s="1"/>
  <c r="AR153" i="2"/>
  <c r="M577" i="1"/>
  <c r="B577" i="1" s="1"/>
  <c r="C577" i="1" s="1"/>
  <c r="F577" i="1"/>
  <c r="K577" i="1" s="1"/>
  <c r="E577" i="1"/>
  <c r="E587" i="26"/>
  <c r="AT153" i="2"/>
  <c r="F590" i="1"/>
  <c r="K590" i="1" s="1"/>
  <c r="AT154" i="2"/>
  <c r="M577" i="26"/>
  <c r="B577" i="26" s="1"/>
  <c r="C577" i="26" s="1"/>
  <c r="F577" i="26"/>
  <c r="K577" i="26" s="1"/>
  <c r="E577" i="26"/>
  <c r="M577" i="18"/>
  <c r="B577" i="18" s="1"/>
  <c r="C577" i="18" s="1"/>
  <c r="F577" i="18"/>
  <c r="K577" i="18" s="1"/>
  <c r="E577" i="18"/>
  <c r="AP153" i="2"/>
  <c r="M577" i="20"/>
  <c r="B577" i="20" s="1"/>
  <c r="C577" i="20" s="1"/>
  <c r="E577" i="20"/>
  <c r="F577" i="20"/>
  <c r="K577" i="20" s="1"/>
  <c r="M577" i="19"/>
  <c r="B577" i="19" s="1"/>
  <c r="C577" i="19" s="1"/>
  <c r="F577" i="19"/>
  <c r="K577" i="19" s="1"/>
  <c r="E577" i="19"/>
  <c r="AC605" i="27"/>
  <c r="N605" i="27" s="1"/>
  <c r="AC605" i="26"/>
  <c r="N605" i="26" s="1"/>
  <c r="AC605" i="25"/>
  <c r="N605" i="25" s="1"/>
  <c r="AC605" i="23"/>
  <c r="N605" i="23" s="1"/>
  <c r="AC605" i="22"/>
  <c r="N605" i="22" s="1"/>
  <c r="AC605" i="24"/>
  <c r="N605" i="24" s="1"/>
  <c r="AC605" i="20"/>
  <c r="N605" i="20" s="1"/>
  <c r="AC605" i="18"/>
  <c r="N605" i="18" s="1"/>
  <c r="AC605" i="21"/>
  <c r="N605" i="21" s="1"/>
  <c r="AC605" i="19"/>
  <c r="N605" i="19" s="1"/>
  <c r="AC605" i="17"/>
  <c r="N605" i="17" s="1"/>
  <c r="AC605" i="1"/>
  <c r="N605" i="1" s="1"/>
  <c r="R654" i="2"/>
  <c r="M654" i="2"/>
  <c r="C655" i="2"/>
  <c r="K654" i="2"/>
  <c r="H654" i="2"/>
  <c r="I654" i="2"/>
  <c r="N654" i="2"/>
  <c r="O654" i="2" s="1"/>
  <c r="P654" i="2" s="1"/>
  <c r="G654" i="2"/>
  <c r="J654" i="2"/>
  <c r="L654" i="2"/>
  <c r="F654" i="2"/>
  <c r="Q654" i="2" s="1"/>
  <c r="D654" i="2"/>
  <c r="D638" i="2"/>
  <c r="Z153" i="2"/>
  <c r="AR154" i="2"/>
  <c r="AS153" i="2"/>
  <c r="Y153" i="2"/>
  <c r="X583" i="26"/>
  <c r="X583" i="21"/>
  <c r="X583" i="18"/>
  <c r="E584" i="23"/>
  <c r="E584" i="18"/>
  <c r="F584" i="19"/>
  <c r="K584" i="19" s="1"/>
  <c r="E584" i="1"/>
  <c r="F584" i="1"/>
  <c r="K584" i="1" s="1"/>
  <c r="F584" i="17"/>
  <c r="K584" i="17" s="1"/>
  <c r="E586" i="17"/>
  <c r="E593" i="24"/>
  <c r="F586" i="27"/>
  <c r="K586" i="27" s="1"/>
  <c r="F586" i="18"/>
  <c r="K586" i="18" s="1"/>
  <c r="E586" i="26"/>
  <c r="E586" i="20"/>
  <c r="E585" i="27"/>
  <c r="E591" i="17"/>
  <c r="F587" i="25"/>
  <c r="K587" i="25" s="1"/>
  <c r="E593" i="21"/>
  <c r="F592" i="20"/>
  <c r="K592" i="20" s="1"/>
  <c r="F587" i="22"/>
  <c r="K587" i="22" s="1"/>
  <c r="F586" i="23"/>
  <c r="K586" i="23" s="1"/>
  <c r="F585" i="20"/>
  <c r="K585" i="20" s="1"/>
  <c r="F585" i="17"/>
  <c r="K585" i="17" s="1"/>
  <c r="F585" i="27"/>
  <c r="K585" i="27" s="1"/>
  <c r="F593" i="18"/>
  <c r="K593" i="18" s="1"/>
  <c r="E587" i="21"/>
  <c r="E587" i="18"/>
  <c r="F587" i="19"/>
  <c r="K587" i="19" s="1"/>
  <c r="E591" i="20"/>
  <c r="E591" i="26"/>
  <c r="F593" i="22"/>
  <c r="K593" i="22" s="1"/>
  <c r="E586" i="19"/>
  <c r="F592" i="1"/>
  <c r="K592" i="1" s="1"/>
  <c r="F591" i="19"/>
  <c r="K591" i="19" s="1"/>
  <c r="F593" i="1"/>
  <c r="K593" i="1" s="1"/>
  <c r="F591" i="26"/>
  <c r="K591" i="26" s="1"/>
  <c r="F585" i="22"/>
  <c r="K585" i="22" s="1"/>
  <c r="F592" i="26"/>
  <c r="K592" i="26" s="1"/>
  <c r="F591" i="21"/>
  <c r="K591" i="21" s="1"/>
  <c r="F585" i="23"/>
  <c r="K585" i="23" s="1"/>
  <c r="F591" i="22"/>
  <c r="K591" i="22" s="1"/>
  <c r="E587" i="1"/>
  <c r="E593" i="1"/>
  <c r="F586" i="17"/>
  <c r="K586" i="17" s="1"/>
  <c r="X583" i="24"/>
  <c r="X583" i="20"/>
  <c r="X583" i="1"/>
  <c r="F584" i="24"/>
  <c r="K584" i="24" s="1"/>
  <c r="F584" i="26"/>
  <c r="K584" i="26" s="1"/>
  <c r="E584" i="25"/>
  <c r="F584" i="23"/>
  <c r="K584" i="23" s="1"/>
  <c r="F584" i="22"/>
  <c r="K584" i="22" s="1"/>
  <c r="F584" i="25"/>
  <c r="K584" i="25" s="1"/>
  <c r="E593" i="20"/>
  <c r="E585" i="17"/>
  <c r="E592" i="20"/>
  <c r="F593" i="19"/>
  <c r="K593" i="19" s="1"/>
  <c r="F593" i="25"/>
  <c r="K593" i="25" s="1"/>
  <c r="F585" i="21"/>
  <c r="K585" i="21" s="1"/>
  <c r="F593" i="21"/>
  <c r="K593" i="21" s="1"/>
  <c r="E591" i="19"/>
  <c r="F587" i="24"/>
  <c r="K587" i="24" s="1"/>
  <c r="E587" i="19"/>
  <c r="E591" i="22"/>
  <c r="E592" i="17"/>
  <c r="F586" i="22"/>
  <c r="K586" i="22" s="1"/>
  <c r="E593" i="19"/>
  <c r="E592" i="24"/>
  <c r="E591" i="21"/>
  <c r="F587" i="21"/>
  <c r="K587" i="21" s="1"/>
  <c r="E585" i="22"/>
  <c r="F592" i="24"/>
  <c r="K592" i="24" s="1"/>
  <c r="F591" i="18"/>
  <c r="K591" i="18" s="1"/>
  <c r="F587" i="27"/>
  <c r="K587" i="27" s="1"/>
  <c r="F585" i="1"/>
  <c r="K585" i="1" s="1"/>
  <c r="E585" i="21"/>
  <c r="E585" i="25"/>
  <c r="F591" i="17"/>
  <c r="K591" i="17" s="1"/>
  <c r="F592" i="22"/>
  <c r="K592" i="22" s="1"/>
  <c r="E586" i="21"/>
  <c r="F585" i="26"/>
  <c r="K585" i="26" s="1"/>
  <c r="F587" i="26"/>
  <c r="K587" i="26" s="1"/>
  <c r="E586" i="24"/>
  <c r="F591" i="27"/>
  <c r="K591" i="27" s="1"/>
  <c r="E586" i="18"/>
  <c r="F585" i="18"/>
  <c r="K585" i="18" s="1"/>
  <c r="E586" i="1"/>
  <c r="E586" i="25"/>
  <c r="F586" i="1"/>
  <c r="K586" i="1" s="1"/>
  <c r="AA153" i="2"/>
  <c r="AC153" i="2"/>
  <c r="X583" i="27"/>
  <c r="X583" i="23"/>
  <c r="X583" i="19"/>
  <c r="E584" i="21"/>
  <c r="E584" i="20"/>
  <c r="E584" i="22"/>
  <c r="F584" i="18"/>
  <c r="K584" i="18" s="1"/>
  <c r="E584" i="24"/>
  <c r="E584" i="27"/>
  <c r="E587" i="17"/>
  <c r="E593" i="17"/>
  <c r="E593" i="18"/>
  <c r="E587" i="25"/>
  <c r="E593" i="23"/>
  <c r="E585" i="23"/>
  <c r="F585" i="24"/>
  <c r="K585" i="24" s="1"/>
  <c r="F586" i="21"/>
  <c r="K586" i="21" s="1"/>
  <c r="F587" i="23"/>
  <c r="K587" i="23" s="1"/>
  <c r="E586" i="22"/>
  <c r="F591" i="24"/>
  <c r="K591" i="24" s="1"/>
  <c r="E591" i="27"/>
  <c r="F591" i="23"/>
  <c r="K591" i="23" s="1"/>
  <c r="E585" i="20"/>
  <c r="E587" i="22"/>
  <c r="F591" i="25"/>
  <c r="K591" i="25" s="1"/>
  <c r="E592" i="26"/>
  <c r="F593" i="20"/>
  <c r="K593" i="20" s="1"/>
  <c r="E586" i="27"/>
  <c r="E587" i="23"/>
  <c r="F592" i="19"/>
  <c r="K592" i="19" s="1"/>
  <c r="E587" i="27"/>
  <c r="E587" i="20"/>
  <c r="E587" i="24"/>
  <c r="F592" i="23"/>
  <c r="K592" i="23" s="1"/>
  <c r="E592" i="1"/>
  <c r="F591" i="1"/>
  <c r="K591" i="1" s="1"/>
  <c r="F593" i="17"/>
  <c r="K593" i="17" s="1"/>
  <c r="E591" i="18"/>
  <c r="F593" i="23"/>
  <c r="K593" i="23" s="1"/>
  <c r="F593" i="27"/>
  <c r="K593" i="27" s="1"/>
  <c r="F587" i="1"/>
  <c r="K587" i="1" s="1"/>
  <c r="E586" i="23"/>
  <c r="F592" i="21"/>
  <c r="K592" i="21" s="1"/>
  <c r="F592" i="18"/>
  <c r="K592" i="18" s="1"/>
  <c r="E591" i="1"/>
  <c r="E593" i="26"/>
  <c r="AQ153" i="2"/>
  <c r="AB153" i="2"/>
  <c r="Y154" i="2"/>
  <c r="Z154" i="2"/>
  <c r="X583" i="25"/>
  <c r="X583" i="22"/>
  <c r="X583" i="17"/>
  <c r="E584" i="26"/>
  <c r="F584" i="20"/>
  <c r="K584" i="20" s="1"/>
  <c r="F584" i="27"/>
  <c r="K584" i="27" s="1"/>
  <c r="F584" i="21"/>
  <c r="K584" i="21" s="1"/>
  <c r="E584" i="17"/>
  <c r="E584" i="19"/>
  <c r="E591" i="24"/>
  <c r="E592" i="19"/>
  <c r="E585" i="26"/>
  <c r="E591" i="25"/>
  <c r="F587" i="17"/>
  <c r="K587" i="17" s="1"/>
  <c r="F586" i="19"/>
  <c r="K586" i="19" s="1"/>
  <c r="E585" i="18"/>
  <c r="F586" i="24"/>
  <c r="K586" i="24" s="1"/>
  <c r="F586" i="25"/>
  <c r="K586" i="25" s="1"/>
  <c r="F591" i="20"/>
  <c r="K591" i="20" s="1"/>
  <c r="F585" i="19"/>
  <c r="K585" i="19" s="1"/>
  <c r="E585" i="19"/>
  <c r="F587" i="20"/>
  <c r="K587" i="20" s="1"/>
  <c r="E593" i="22"/>
  <c r="E593" i="27"/>
  <c r="F592" i="17"/>
  <c r="K592" i="17" s="1"/>
  <c r="F592" i="27"/>
  <c r="K592" i="27" s="1"/>
  <c r="E592" i="21"/>
  <c r="F585" i="25"/>
  <c r="K585" i="25" s="1"/>
  <c r="F592" i="25"/>
  <c r="K592" i="25" s="1"/>
  <c r="E592" i="22"/>
  <c r="E592" i="27"/>
  <c r="E585" i="24"/>
  <c r="E593" i="25"/>
  <c r="F586" i="26"/>
  <c r="K586" i="26" s="1"/>
  <c r="E592" i="25"/>
  <c r="E592" i="23"/>
  <c r="E592" i="18"/>
  <c r="F587" i="18"/>
  <c r="K587" i="18" s="1"/>
  <c r="F586" i="20"/>
  <c r="K586" i="20" s="1"/>
  <c r="F593" i="24"/>
  <c r="K593" i="24" s="1"/>
  <c r="E591" i="23"/>
  <c r="F593" i="26"/>
  <c r="K593" i="26" s="1"/>
  <c r="E585" i="1"/>
  <c r="AC600" i="25"/>
  <c r="N600" i="25" s="1"/>
  <c r="AC600" i="27"/>
  <c r="N600" i="27" s="1"/>
  <c r="AC600" i="26"/>
  <c r="N600" i="26" s="1"/>
  <c r="AC600" i="21"/>
  <c r="N600" i="21" s="1"/>
  <c r="AC600" i="19"/>
  <c r="N600" i="19" s="1"/>
  <c r="AC600" i="17"/>
  <c r="N600" i="17" s="1"/>
  <c r="AC600" i="24"/>
  <c r="N600" i="24" s="1"/>
  <c r="AC600" i="23"/>
  <c r="N600" i="23" s="1"/>
  <c r="AC600" i="22"/>
  <c r="N600" i="22" s="1"/>
  <c r="AC600" i="20"/>
  <c r="N600" i="20" s="1"/>
  <c r="AC600" i="18"/>
  <c r="N600" i="18" s="1"/>
  <c r="AC600" i="1"/>
  <c r="N600" i="1" s="1"/>
  <c r="R649" i="2"/>
  <c r="L649" i="2"/>
  <c r="M649" i="2"/>
  <c r="K649" i="2"/>
  <c r="H649" i="2"/>
  <c r="C650" i="2"/>
  <c r="J649" i="2"/>
  <c r="N649" i="2"/>
  <c r="O649" i="2" s="1"/>
  <c r="P649" i="2" s="1"/>
  <c r="G649" i="2"/>
  <c r="F649" i="2"/>
  <c r="Q649" i="2" s="1"/>
  <c r="I649" i="2"/>
  <c r="F590" i="21"/>
  <c r="K590" i="21" s="1"/>
  <c r="F590" i="18"/>
  <c r="K590" i="18" s="1"/>
  <c r="F590" i="20"/>
  <c r="K590" i="20" s="1"/>
  <c r="E590" i="1"/>
  <c r="F590" i="25"/>
  <c r="K590" i="25" s="1"/>
  <c r="E590" i="27"/>
  <c r="F590" i="24"/>
  <c r="K590" i="24" s="1"/>
  <c r="E590" i="21"/>
  <c r="E590" i="19"/>
  <c r="AC595" i="26"/>
  <c r="N595" i="26" s="1"/>
  <c r="AC595" i="24"/>
  <c r="N595" i="24" s="1"/>
  <c r="AC595" i="27"/>
  <c r="N595" i="27" s="1"/>
  <c r="AC595" i="25"/>
  <c r="N595" i="25" s="1"/>
  <c r="AC595" i="23"/>
  <c r="N595" i="23" s="1"/>
  <c r="AC595" i="22"/>
  <c r="N595" i="22" s="1"/>
  <c r="AC595" i="21"/>
  <c r="N595" i="21" s="1"/>
  <c r="AC595" i="18"/>
  <c r="N595" i="18" s="1"/>
  <c r="AC595" i="20"/>
  <c r="N595" i="20" s="1"/>
  <c r="AC595" i="19"/>
  <c r="N595" i="19" s="1"/>
  <c r="AC595" i="17"/>
  <c r="N595" i="17" s="1"/>
  <c r="AC595" i="1"/>
  <c r="N595" i="1" s="1"/>
  <c r="R644" i="2"/>
  <c r="F644" i="2"/>
  <c r="AC154" i="2"/>
  <c r="M577" i="23"/>
  <c r="B577" i="23" s="1"/>
  <c r="C577" i="23" s="1"/>
  <c r="E577" i="23"/>
  <c r="F577" i="23"/>
  <c r="K577" i="23" s="1"/>
  <c r="M577" i="22"/>
  <c r="B577" i="22" s="1"/>
  <c r="C577" i="22" s="1"/>
  <c r="F577" i="22"/>
  <c r="K577" i="22" s="1"/>
  <c r="E577" i="22"/>
  <c r="M577" i="24"/>
  <c r="B577" i="24" s="1"/>
  <c r="C577" i="24" s="1"/>
  <c r="E577" i="24"/>
  <c r="F577" i="24"/>
  <c r="K577" i="24" s="1"/>
  <c r="AS154" i="2"/>
  <c r="M604" i="17"/>
  <c r="B604" i="17" s="1"/>
  <c r="C604" i="17" s="1"/>
  <c r="M604" i="21"/>
  <c r="B604" i="21" s="1"/>
  <c r="C604" i="21" s="1"/>
  <c r="M604" i="27"/>
  <c r="B604" i="27" s="1"/>
  <c r="C604" i="27" s="1"/>
  <c r="M588" i="17"/>
  <c r="B588" i="17" s="1"/>
  <c r="C588" i="17" s="1"/>
  <c r="E588" i="17"/>
  <c r="F588" i="17"/>
  <c r="K588" i="17" s="1"/>
  <c r="M588" i="21"/>
  <c r="B588" i="21" s="1"/>
  <c r="C588" i="21" s="1"/>
  <c r="E588" i="21"/>
  <c r="F588" i="21"/>
  <c r="K588" i="21" s="1"/>
  <c r="M588" i="25"/>
  <c r="B588" i="25" s="1"/>
  <c r="C588" i="25" s="1"/>
  <c r="E588" i="25"/>
  <c r="F588" i="25"/>
  <c r="K588" i="25" s="1"/>
  <c r="M599" i="17"/>
  <c r="B599" i="17" s="1"/>
  <c r="C599" i="17" s="1"/>
  <c r="M599" i="20"/>
  <c r="B599" i="20" s="1"/>
  <c r="C599" i="20" s="1"/>
  <c r="M599" i="25"/>
  <c r="B599" i="25" s="1"/>
  <c r="C599" i="25" s="1"/>
  <c r="M603" i="1"/>
  <c r="B603" i="1" s="1"/>
  <c r="C603" i="1" s="1"/>
  <c r="M603" i="20"/>
  <c r="B603" i="20" s="1"/>
  <c r="C603" i="20" s="1"/>
  <c r="M603" i="23"/>
  <c r="B603" i="23" s="1"/>
  <c r="C603" i="23" s="1"/>
  <c r="M604" i="1"/>
  <c r="B604" i="1" s="1"/>
  <c r="C604" i="1" s="1"/>
  <c r="M604" i="20"/>
  <c r="B604" i="20" s="1"/>
  <c r="C604" i="20" s="1"/>
  <c r="M604" i="23"/>
  <c r="B604" i="23" s="1"/>
  <c r="C604" i="23" s="1"/>
  <c r="X594" i="27"/>
  <c r="X594" i="26"/>
  <c r="X594" i="25"/>
  <c r="X594" i="24"/>
  <c r="X594" i="22"/>
  <c r="X594" i="23"/>
  <c r="X594" i="20"/>
  <c r="X594" i="19"/>
  <c r="X594" i="21"/>
  <c r="X594" i="18"/>
  <c r="X594" i="17"/>
  <c r="X594" i="1"/>
  <c r="M588" i="19"/>
  <c r="B588" i="19" s="1"/>
  <c r="C588" i="19" s="1"/>
  <c r="E588" i="19"/>
  <c r="F588" i="19"/>
  <c r="K588" i="19" s="1"/>
  <c r="M588" i="22"/>
  <c r="B588" i="22" s="1"/>
  <c r="C588" i="22" s="1"/>
  <c r="F588" i="22"/>
  <c r="K588" i="22" s="1"/>
  <c r="E588" i="22"/>
  <c r="M588" i="26"/>
  <c r="B588" i="26" s="1"/>
  <c r="C588" i="26" s="1"/>
  <c r="E588" i="26"/>
  <c r="F588" i="26"/>
  <c r="K588" i="26" s="1"/>
  <c r="M599" i="18"/>
  <c r="B599" i="18" s="1"/>
  <c r="C599" i="18" s="1"/>
  <c r="M599" i="22"/>
  <c r="B599" i="22" s="1"/>
  <c r="C599" i="22" s="1"/>
  <c r="M599" i="26"/>
  <c r="B599" i="26" s="1"/>
  <c r="C599" i="26" s="1"/>
  <c r="M603" i="18"/>
  <c r="B603" i="18" s="1"/>
  <c r="C603" i="18" s="1"/>
  <c r="M603" i="22"/>
  <c r="B603" i="22" s="1"/>
  <c r="C603" i="22" s="1"/>
  <c r="M603" i="25"/>
  <c r="B603" i="25" s="1"/>
  <c r="C603" i="25" s="1"/>
  <c r="M604" i="19"/>
  <c r="B604" i="19" s="1"/>
  <c r="C604" i="19" s="1"/>
  <c r="M604" i="22"/>
  <c r="B604" i="22" s="1"/>
  <c r="C604" i="22" s="1"/>
  <c r="M604" i="25"/>
  <c r="B604" i="25" s="1"/>
  <c r="C604" i="25" s="1"/>
  <c r="M588" i="1"/>
  <c r="B588" i="1" s="1"/>
  <c r="C588" i="1" s="1"/>
  <c r="E588" i="1"/>
  <c r="F588" i="1"/>
  <c r="K588" i="1" s="1"/>
  <c r="M588" i="27"/>
  <c r="B588" i="27" s="1"/>
  <c r="C588" i="27" s="1"/>
  <c r="F588" i="27"/>
  <c r="K588" i="27" s="1"/>
  <c r="E588" i="27"/>
  <c r="M588" i="23"/>
  <c r="B588" i="23" s="1"/>
  <c r="C588" i="23" s="1"/>
  <c r="F588" i="23"/>
  <c r="K588" i="23" s="1"/>
  <c r="E588" i="23"/>
  <c r="X605" i="27"/>
  <c r="X605" i="26"/>
  <c r="X605" i="25"/>
  <c r="X605" i="23"/>
  <c r="X605" i="21"/>
  <c r="X605" i="24"/>
  <c r="X605" i="22"/>
  <c r="X605" i="20"/>
  <c r="X605" i="17"/>
  <c r="X605" i="19"/>
  <c r="X605" i="18"/>
  <c r="X605" i="1"/>
  <c r="M599" i="21"/>
  <c r="B599" i="21" s="1"/>
  <c r="C599" i="21" s="1"/>
  <c r="M599" i="23"/>
  <c r="B599" i="23" s="1"/>
  <c r="C599" i="23" s="1"/>
  <c r="M599" i="27"/>
  <c r="B599" i="27" s="1"/>
  <c r="C599" i="27" s="1"/>
  <c r="M603" i="19"/>
  <c r="B603" i="19" s="1"/>
  <c r="C603" i="19" s="1"/>
  <c r="M603" i="24"/>
  <c r="B603" i="24" s="1"/>
  <c r="C603" i="24" s="1"/>
  <c r="M603" i="26"/>
  <c r="B603" i="26" s="1"/>
  <c r="C603" i="26" s="1"/>
  <c r="M604" i="18"/>
  <c r="B604" i="18" s="1"/>
  <c r="C604" i="18" s="1"/>
  <c r="M604" i="24"/>
  <c r="B604" i="24" s="1"/>
  <c r="C604" i="24" s="1"/>
  <c r="M604" i="26"/>
  <c r="B604" i="26" s="1"/>
  <c r="C604" i="26" s="1"/>
  <c r="M588" i="18"/>
  <c r="B588" i="18" s="1"/>
  <c r="C588" i="18" s="1"/>
  <c r="E588" i="18"/>
  <c r="F588" i="18"/>
  <c r="K588" i="18" s="1"/>
  <c r="M588" i="20"/>
  <c r="B588" i="20" s="1"/>
  <c r="C588" i="20" s="1"/>
  <c r="E588" i="20"/>
  <c r="F588" i="20"/>
  <c r="K588" i="20" s="1"/>
  <c r="M588" i="24"/>
  <c r="B588" i="24" s="1"/>
  <c r="C588" i="24" s="1"/>
  <c r="E588" i="24"/>
  <c r="F588" i="24"/>
  <c r="K588" i="24" s="1"/>
  <c r="M599" i="1"/>
  <c r="B599" i="1" s="1"/>
  <c r="C599" i="1" s="1"/>
  <c r="M599" i="19"/>
  <c r="B599" i="19" s="1"/>
  <c r="C599" i="19" s="1"/>
  <c r="M599" i="24"/>
  <c r="B599" i="24" s="1"/>
  <c r="C599" i="24" s="1"/>
  <c r="M603" i="17"/>
  <c r="B603" i="17" s="1"/>
  <c r="C603" i="17" s="1"/>
  <c r="M603" i="21"/>
  <c r="B603" i="21" s="1"/>
  <c r="C603" i="21" s="1"/>
  <c r="M603" i="27"/>
  <c r="B603" i="27" s="1"/>
  <c r="C603" i="27" s="1"/>
  <c r="M583" i="19" l="1"/>
  <c r="B583" i="19" s="1"/>
  <c r="C583" i="19" s="1"/>
  <c r="E583" i="19"/>
  <c r="F583" i="19"/>
  <c r="K583" i="19" s="1"/>
  <c r="M583" i="20"/>
  <c r="B583" i="20" s="1"/>
  <c r="C583" i="20" s="1"/>
  <c r="F583" i="20"/>
  <c r="K583" i="20" s="1"/>
  <c r="E583" i="20"/>
  <c r="M583" i="18"/>
  <c r="B583" i="18" s="1"/>
  <c r="C583" i="18" s="1"/>
  <c r="F583" i="18"/>
  <c r="K583" i="18" s="1"/>
  <c r="E583" i="18"/>
  <c r="M583" i="22"/>
  <c r="B583" i="22" s="1"/>
  <c r="C583" i="22" s="1"/>
  <c r="F583" i="22"/>
  <c r="K583" i="22" s="1"/>
  <c r="E583" i="22"/>
  <c r="Q644" i="2"/>
  <c r="G644" i="2"/>
  <c r="H644" i="2" s="1"/>
  <c r="I644" i="2" s="1"/>
  <c r="J644" i="2" s="1"/>
  <c r="K644" i="2" s="1"/>
  <c r="M644" i="2" s="1"/>
  <c r="N644" i="2" s="1"/>
  <c r="O644" i="2" s="1"/>
  <c r="P644" i="2" s="1"/>
  <c r="F650" i="2"/>
  <c r="AC601" i="27"/>
  <c r="N601" i="27" s="1"/>
  <c r="AC601" i="23"/>
  <c r="N601" i="23" s="1"/>
  <c r="AC601" i="22"/>
  <c r="N601" i="22" s="1"/>
  <c r="AC601" i="26"/>
  <c r="N601" i="26" s="1"/>
  <c r="AC601" i="25"/>
  <c r="N601" i="25" s="1"/>
  <c r="AC601" i="24"/>
  <c r="N601" i="24" s="1"/>
  <c r="AC601" i="21"/>
  <c r="N601" i="21" s="1"/>
  <c r="AC601" i="20"/>
  <c r="N601" i="20" s="1"/>
  <c r="AC601" i="19"/>
  <c r="N601" i="19" s="1"/>
  <c r="AC601" i="18"/>
  <c r="N601" i="18" s="1"/>
  <c r="AC601" i="17"/>
  <c r="N601" i="17" s="1"/>
  <c r="AC601" i="1"/>
  <c r="N601" i="1" s="1"/>
  <c r="R650" i="2"/>
  <c r="M583" i="25"/>
  <c r="B583" i="25" s="1"/>
  <c r="C583" i="25" s="1"/>
  <c r="F583" i="25"/>
  <c r="K583" i="25" s="1"/>
  <c r="E583" i="25"/>
  <c r="M583" i="23"/>
  <c r="B583" i="23" s="1"/>
  <c r="C583" i="23" s="1"/>
  <c r="F583" i="23"/>
  <c r="K583" i="23" s="1"/>
  <c r="E583" i="23"/>
  <c r="M583" i="24"/>
  <c r="B583" i="24" s="1"/>
  <c r="C583" i="24" s="1"/>
  <c r="E583" i="24"/>
  <c r="F583" i="24"/>
  <c r="K583" i="24" s="1"/>
  <c r="M583" i="21"/>
  <c r="B583" i="21" s="1"/>
  <c r="C583" i="21" s="1"/>
  <c r="E583" i="21"/>
  <c r="F583" i="21"/>
  <c r="K583" i="21" s="1"/>
  <c r="D644" i="2"/>
  <c r="X589" i="23"/>
  <c r="X589" i="19"/>
  <c r="X589" i="1"/>
  <c r="AQ154" i="2"/>
  <c r="X589" i="20"/>
  <c r="F590" i="23"/>
  <c r="K590" i="23" s="1"/>
  <c r="F590" i="27"/>
  <c r="K590" i="27" s="1"/>
  <c r="X589" i="26"/>
  <c r="X589" i="22"/>
  <c r="X589" i="17"/>
  <c r="X589" i="25"/>
  <c r="X589" i="21"/>
  <c r="X589" i="27"/>
  <c r="AP154" i="2"/>
  <c r="E590" i="26"/>
  <c r="F590" i="26"/>
  <c r="K590" i="26" s="1"/>
  <c r="AA154" i="2"/>
  <c r="AD153" i="2"/>
  <c r="X589" i="24"/>
  <c r="X589" i="18"/>
  <c r="E590" i="17"/>
  <c r="F590" i="17"/>
  <c r="K590" i="17" s="1"/>
  <c r="E590" i="20"/>
  <c r="E590" i="23"/>
  <c r="E590" i="18"/>
  <c r="AT155" i="2"/>
  <c r="M583" i="27"/>
  <c r="B583" i="27" s="1"/>
  <c r="C583" i="27" s="1"/>
  <c r="E583" i="27"/>
  <c r="F583" i="27"/>
  <c r="K583" i="27" s="1"/>
  <c r="M583" i="26"/>
  <c r="B583" i="26" s="1"/>
  <c r="C583" i="26" s="1"/>
  <c r="E583" i="26"/>
  <c r="F583" i="26"/>
  <c r="K583" i="26" s="1"/>
  <c r="F590" i="22"/>
  <c r="K590" i="22" s="1"/>
  <c r="AS155" i="2"/>
  <c r="AB155" i="2"/>
  <c r="E590" i="25"/>
  <c r="M583" i="17"/>
  <c r="B583" i="17" s="1"/>
  <c r="C583" i="17" s="1"/>
  <c r="F583" i="17"/>
  <c r="K583" i="17" s="1"/>
  <c r="E583" i="17"/>
  <c r="M583" i="1"/>
  <c r="B583" i="1" s="1"/>
  <c r="C583" i="1" s="1"/>
  <c r="F583" i="1"/>
  <c r="K583" i="1" s="1"/>
  <c r="E583" i="1"/>
  <c r="AU153" i="2"/>
  <c r="AC606" i="22"/>
  <c r="N606" i="22" s="1"/>
  <c r="AC606" i="24"/>
  <c r="N606" i="24" s="1"/>
  <c r="AC606" i="20"/>
  <c r="N606" i="20" s="1"/>
  <c r="AC606" i="18"/>
  <c r="N606" i="18" s="1"/>
  <c r="AC606" i="27"/>
  <c r="N606" i="27" s="1"/>
  <c r="AC606" i="26"/>
  <c r="N606" i="26" s="1"/>
  <c r="AC606" i="23"/>
  <c r="N606" i="23" s="1"/>
  <c r="AC606" i="25"/>
  <c r="N606" i="25" s="1"/>
  <c r="AC606" i="19"/>
  <c r="N606" i="19" s="1"/>
  <c r="AC606" i="21"/>
  <c r="N606" i="21" s="1"/>
  <c r="AC606" i="17"/>
  <c r="N606" i="17" s="1"/>
  <c r="F655" i="2"/>
  <c r="Q655" i="2" s="1"/>
  <c r="AC606" i="1"/>
  <c r="N606" i="1" s="1"/>
  <c r="R655" i="2"/>
  <c r="K655" i="2"/>
  <c r="J655" i="2"/>
  <c r="M655" i="2"/>
  <c r="G655" i="2"/>
  <c r="I655" i="2"/>
  <c r="C656" i="2"/>
  <c r="L655" i="2"/>
  <c r="N655" i="2"/>
  <c r="O655" i="2" s="1"/>
  <c r="P655" i="2" s="1"/>
  <c r="H655" i="2"/>
  <c r="F590" i="19"/>
  <c r="K590" i="19" s="1"/>
  <c r="E590" i="24"/>
  <c r="M605" i="17"/>
  <c r="B605" i="17" s="1"/>
  <c r="C605" i="17" s="1"/>
  <c r="M605" i="21"/>
  <c r="B605" i="21" s="1"/>
  <c r="C605" i="21" s="1"/>
  <c r="M605" i="27"/>
  <c r="B605" i="27" s="1"/>
  <c r="C605" i="27" s="1"/>
  <c r="M594" i="18"/>
  <c r="B594" i="18" s="1"/>
  <c r="C594" i="18" s="1"/>
  <c r="F594" i="18"/>
  <c r="K594" i="18" s="1"/>
  <c r="E594" i="18"/>
  <c r="M594" i="23"/>
  <c r="B594" i="23" s="1"/>
  <c r="C594" i="23" s="1"/>
  <c r="F594" i="23"/>
  <c r="K594" i="23" s="1"/>
  <c r="E594" i="23"/>
  <c r="M594" i="26"/>
  <c r="B594" i="26" s="1"/>
  <c r="C594" i="26" s="1"/>
  <c r="F594" i="26"/>
  <c r="K594" i="26" s="1"/>
  <c r="E594" i="26"/>
  <c r="M605" i="1"/>
  <c r="B605" i="1" s="1"/>
  <c r="C605" i="1" s="1"/>
  <c r="M605" i="20"/>
  <c r="B605" i="20" s="1"/>
  <c r="C605" i="20" s="1"/>
  <c r="M605" i="23"/>
  <c r="B605" i="23" s="1"/>
  <c r="C605" i="23" s="1"/>
  <c r="X600" i="27"/>
  <c r="X600" i="26"/>
  <c r="X600" i="25"/>
  <c r="X600" i="24"/>
  <c r="X600" i="23"/>
  <c r="X600" i="22"/>
  <c r="X600" i="20"/>
  <c r="X600" i="19"/>
  <c r="X600" i="21"/>
  <c r="X600" i="18"/>
  <c r="X600" i="17"/>
  <c r="X600" i="1"/>
  <c r="M594" i="21"/>
  <c r="B594" i="21" s="1"/>
  <c r="C594" i="21" s="1"/>
  <c r="E594" i="21"/>
  <c r="F594" i="21"/>
  <c r="K594" i="21" s="1"/>
  <c r="M594" i="22"/>
  <c r="B594" i="22" s="1"/>
  <c r="C594" i="22" s="1"/>
  <c r="E594" i="22"/>
  <c r="F594" i="22"/>
  <c r="K594" i="22" s="1"/>
  <c r="M594" i="27"/>
  <c r="B594" i="27" s="1"/>
  <c r="C594" i="27" s="1"/>
  <c r="F594" i="27"/>
  <c r="K594" i="27" s="1"/>
  <c r="E594" i="27"/>
  <c r="M605" i="18"/>
  <c r="B605" i="18" s="1"/>
  <c r="C605" i="18" s="1"/>
  <c r="M605" i="22"/>
  <c r="B605" i="22" s="1"/>
  <c r="C605" i="22" s="1"/>
  <c r="M605" i="25"/>
  <c r="B605" i="25" s="1"/>
  <c r="C605" i="25" s="1"/>
  <c r="M594" i="1"/>
  <c r="B594" i="1" s="1"/>
  <c r="C594" i="1" s="1"/>
  <c r="F594" i="1"/>
  <c r="K594" i="1" s="1"/>
  <c r="E594" i="1"/>
  <c r="M594" i="19"/>
  <c r="B594" i="19" s="1"/>
  <c r="C594" i="19" s="1"/>
  <c r="F594" i="19"/>
  <c r="K594" i="19" s="1"/>
  <c r="E594" i="19"/>
  <c r="M594" i="24"/>
  <c r="B594" i="24" s="1"/>
  <c r="C594" i="24" s="1"/>
  <c r="E594" i="24"/>
  <c r="F594" i="24"/>
  <c r="K594" i="24" s="1"/>
  <c r="M605" i="19"/>
  <c r="B605" i="19" s="1"/>
  <c r="C605" i="19" s="1"/>
  <c r="M605" i="24"/>
  <c r="B605" i="24" s="1"/>
  <c r="C605" i="24" s="1"/>
  <c r="M605" i="26"/>
  <c r="B605" i="26" s="1"/>
  <c r="C605" i="26" s="1"/>
  <c r="M594" i="17"/>
  <c r="B594" i="17" s="1"/>
  <c r="C594" i="17" s="1"/>
  <c r="E594" i="17"/>
  <c r="F594" i="17"/>
  <c r="K594" i="17" s="1"/>
  <c r="M594" i="20"/>
  <c r="B594" i="20" s="1"/>
  <c r="C594" i="20" s="1"/>
  <c r="E594" i="20"/>
  <c r="F594" i="20"/>
  <c r="K594" i="20" s="1"/>
  <c r="M594" i="25"/>
  <c r="B594" i="25" s="1"/>
  <c r="C594" i="25" s="1"/>
  <c r="F594" i="25"/>
  <c r="K594" i="25" s="1"/>
  <c r="E594" i="25"/>
  <c r="F656" i="2" l="1"/>
  <c r="AC607" i="26"/>
  <c r="N607" i="26" s="1"/>
  <c r="AC607" i="24"/>
  <c r="N607" i="24" s="1"/>
  <c r="AC607" i="22"/>
  <c r="N607" i="22" s="1"/>
  <c r="AC607" i="27"/>
  <c r="N607" i="27" s="1"/>
  <c r="AC607" i="25"/>
  <c r="N607" i="25" s="1"/>
  <c r="AC607" i="21"/>
  <c r="N607" i="21" s="1"/>
  <c r="AC607" i="23"/>
  <c r="N607" i="23" s="1"/>
  <c r="AC607" i="19"/>
  <c r="N607" i="19" s="1"/>
  <c r="AC607" i="17"/>
  <c r="N607" i="17" s="1"/>
  <c r="AC607" i="20"/>
  <c r="N607" i="20" s="1"/>
  <c r="AC607" i="18"/>
  <c r="N607" i="18" s="1"/>
  <c r="AC607" i="1"/>
  <c r="N607" i="1" s="1"/>
  <c r="R656" i="2"/>
  <c r="M589" i="24"/>
  <c r="B589" i="24" s="1"/>
  <c r="C589" i="24" s="1"/>
  <c r="E589" i="24"/>
  <c r="F589" i="24"/>
  <c r="K589" i="24" s="1"/>
  <c r="M589" i="25"/>
  <c r="B589" i="25" s="1"/>
  <c r="C589" i="25" s="1"/>
  <c r="E589" i="25"/>
  <c r="F589" i="25"/>
  <c r="K589" i="25" s="1"/>
  <c r="M589" i="1"/>
  <c r="B589" i="1" s="1"/>
  <c r="C589" i="1" s="1"/>
  <c r="F589" i="1"/>
  <c r="K589" i="1" s="1"/>
  <c r="E589" i="1"/>
  <c r="M589" i="17"/>
  <c r="B589" i="17" s="1"/>
  <c r="C589" i="17" s="1"/>
  <c r="E589" i="17"/>
  <c r="F589" i="17"/>
  <c r="K589" i="17" s="1"/>
  <c r="M589" i="19"/>
  <c r="B589" i="19" s="1"/>
  <c r="C589" i="19" s="1"/>
  <c r="E589" i="19"/>
  <c r="F589" i="19"/>
  <c r="K589" i="19" s="1"/>
  <c r="Q650" i="2"/>
  <c r="G650" i="2"/>
  <c r="H650" i="2" s="1"/>
  <c r="I650" i="2" s="1"/>
  <c r="J650" i="2" s="1"/>
  <c r="K650" i="2" s="1"/>
  <c r="M650" i="2" s="1"/>
  <c r="N650" i="2" s="1"/>
  <c r="O650" i="2" s="1"/>
  <c r="P650" i="2" s="1"/>
  <c r="E589" i="27"/>
  <c r="F589" i="27"/>
  <c r="K589" i="27" s="1"/>
  <c r="M589" i="27"/>
  <c r="B589" i="27" s="1"/>
  <c r="C589" i="27" s="1"/>
  <c r="F589" i="22"/>
  <c r="K589" i="22" s="1"/>
  <c r="E589" i="22"/>
  <c r="M589" i="22"/>
  <c r="B589" i="22" s="1"/>
  <c r="C589" i="22" s="1"/>
  <c r="M589" i="20"/>
  <c r="B589" i="20" s="1"/>
  <c r="C589" i="20" s="1"/>
  <c r="F589" i="20"/>
  <c r="K589" i="20" s="1"/>
  <c r="E589" i="20"/>
  <c r="F589" i="23"/>
  <c r="K589" i="23" s="1"/>
  <c r="E589" i="23"/>
  <c r="M589" i="23"/>
  <c r="B589" i="23" s="1"/>
  <c r="C589" i="23" s="1"/>
  <c r="F589" i="18"/>
  <c r="K589" i="18" s="1"/>
  <c r="M589" i="18"/>
  <c r="B589" i="18" s="1"/>
  <c r="C589" i="18" s="1"/>
  <c r="E589" i="18"/>
  <c r="E589" i="21"/>
  <c r="M589" i="21"/>
  <c r="B589" i="21" s="1"/>
  <c r="C589" i="21" s="1"/>
  <c r="F589" i="21"/>
  <c r="K589" i="21" s="1"/>
  <c r="E589" i="26"/>
  <c r="M589" i="26"/>
  <c r="B589" i="26" s="1"/>
  <c r="C589" i="26" s="1"/>
  <c r="F589" i="26"/>
  <c r="K589" i="26" s="1"/>
  <c r="D650" i="2"/>
  <c r="AT156" i="2" s="1"/>
  <c r="AD154" i="2"/>
  <c r="AA155" i="2"/>
  <c r="AP156" i="2"/>
  <c r="AA156" i="2"/>
  <c r="AC156" i="2"/>
  <c r="E599" i="20"/>
  <c r="F599" i="25"/>
  <c r="K599" i="25" s="1"/>
  <c r="E596" i="22"/>
  <c r="F597" i="26"/>
  <c r="K597" i="26" s="1"/>
  <c r="F597" i="1"/>
  <c r="K597" i="1" s="1"/>
  <c r="E597" i="17"/>
  <c r="F597" i="17"/>
  <c r="K597" i="17" s="1"/>
  <c r="E597" i="25"/>
  <c r="F597" i="24"/>
  <c r="K597" i="24" s="1"/>
  <c r="F598" i="22"/>
  <c r="K598" i="22" s="1"/>
  <c r="F597" i="21"/>
  <c r="K597" i="21" s="1"/>
  <c r="E598" i="21"/>
  <c r="F598" i="23"/>
  <c r="K598" i="23" s="1"/>
  <c r="E597" i="19"/>
  <c r="F596" i="1"/>
  <c r="K596" i="1" s="1"/>
  <c r="E596" i="1"/>
  <c r="F596" i="17"/>
  <c r="K596" i="17" s="1"/>
  <c r="F597" i="18"/>
  <c r="K597" i="18" s="1"/>
  <c r="E596" i="25"/>
  <c r="E598" i="1"/>
  <c r="E599" i="26"/>
  <c r="F599" i="21"/>
  <c r="K599" i="21" s="1"/>
  <c r="F599" i="1"/>
  <c r="K599" i="1" s="1"/>
  <c r="F599" i="19"/>
  <c r="K599" i="19" s="1"/>
  <c r="X595" i="27"/>
  <c r="X595" i="22"/>
  <c r="X595" i="21"/>
  <c r="E603" i="27"/>
  <c r="E599" i="17"/>
  <c r="F597" i="22"/>
  <c r="K597" i="22" s="1"/>
  <c r="F598" i="20"/>
  <c r="K598" i="20" s="1"/>
  <c r="E597" i="24"/>
  <c r="F597" i="27"/>
  <c r="K597" i="27" s="1"/>
  <c r="E597" i="21"/>
  <c r="E598" i="25"/>
  <c r="E596" i="23"/>
  <c r="F596" i="20"/>
  <c r="K596" i="20" s="1"/>
  <c r="E597" i="27"/>
  <c r="F599" i="22"/>
  <c r="K599" i="22" s="1"/>
  <c r="F599" i="27"/>
  <c r="K599" i="27" s="1"/>
  <c r="E599" i="1"/>
  <c r="F603" i="27"/>
  <c r="K603" i="27" s="1"/>
  <c r="E597" i="26"/>
  <c r="F597" i="25"/>
  <c r="K597" i="25" s="1"/>
  <c r="E596" i="20"/>
  <c r="E599" i="21"/>
  <c r="F599" i="24"/>
  <c r="K599" i="24" s="1"/>
  <c r="AD155" i="2"/>
  <c r="AQ156" i="2"/>
  <c r="Y155" i="2"/>
  <c r="Z155" i="2"/>
  <c r="F599" i="20"/>
  <c r="K599" i="20" s="1"/>
  <c r="F598" i="19"/>
  <c r="K598" i="19" s="1"/>
  <c r="E597" i="20"/>
  <c r="F598" i="24"/>
  <c r="K598" i="24" s="1"/>
  <c r="F596" i="18"/>
  <c r="K596" i="18" s="1"/>
  <c r="F598" i="25"/>
  <c r="K598" i="25" s="1"/>
  <c r="E596" i="26"/>
  <c r="E598" i="22"/>
  <c r="F596" i="27"/>
  <c r="K596" i="27" s="1"/>
  <c r="F596" i="23"/>
  <c r="K596" i="23" s="1"/>
  <c r="F599" i="26"/>
  <c r="K599" i="26" s="1"/>
  <c r="X595" i="26"/>
  <c r="X595" i="23"/>
  <c r="X595" i="18"/>
  <c r="E603" i="21"/>
  <c r="F598" i="26"/>
  <c r="K598" i="26" s="1"/>
  <c r="F598" i="27"/>
  <c r="K598" i="27" s="1"/>
  <c r="E596" i="19"/>
  <c r="F596" i="24"/>
  <c r="K596" i="24" s="1"/>
  <c r="E599" i="23"/>
  <c r="E599" i="19"/>
  <c r="AC155" i="2"/>
  <c r="AB156" i="2"/>
  <c r="F599" i="17"/>
  <c r="K599" i="17" s="1"/>
  <c r="E597" i="18"/>
  <c r="F597" i="20"/>
  <c r="K597" i="20" s="1"/>
  <c r="E596" i="18"/>
  <c r="E598" i="26"/>
  <c r="F598" i="18"/>
  <c r="K598" i="18" s="1"/>
  <c r="E598" i="27"/>
  <c r="F598" i="21"/>
  <c r="K598" i="21" s="1"/>
  <c r="F596" i="22"/>
  <c r="K596" i="22" s="1"/>
  <c r="E598" i="23"/>
  <c r="F598" i="1"/>
  <c r="K598" i="1" s="1"/>
  <c r="E598" i="17"/>
  <c r="E598" i="24"/>
  <c r="F596" i="19"/>
  <c r="K596" i="19" s="1"/>
  <c r="E596" i="17"/>
  <c r="F596" i="25"/>
  <c r="K596" i="25" s="1"/>
  <c r="F596" i="21"/>
  <c r="K596" i="21" s="1"/>
  <c r="E596" i="21"/>
  <c r="E596" i="24"/>
  <c r="E599" i="18"/>
  <c r="E599" i="22"/>
  <c r="F599" i="23"/>
  <c r="K599" i="23" s="1"/>
  <c r="E599" i="27"/>
  <c r="E599" i="24"/>
  <c r="X595" i="25"/>
  <c r="X595" i="20"/>
  <c r="X595" i="17"/>
  <c r="E603" i="17"/>
  <c r="F603" i="21"/>
  <c r="K603" i="21" s="1"/>
  <c r="E599" i="25"/>
  <c r="F598" i="17"/>
  <c r="K598" i="17" s="1"/>
  <c r="E598" i="18"/>
  <c r="F597" i="23"/>
  <c r="K597" i="23" s="1"/>
  <c r="E598" i="20"/>
  <c r="E597" i="23"/>
  <c r="Z156" i="2"/>
  <c r="AQ155" i="2"/>
  <c r="AR155" i="2"/>
  <c r="AU154" i="2"/>
  <c r="F597" i="19"/>
  <c r="K597" i="19" s="1"/>
  <c r="F596" i="26"/>
  <c r="K596" i="26" s="1"/>
  <c r="E597" i="22"/>
  <c r="E597" i="1"/>
  <c r="E596" i="27"/>
  <c r="E598" i="19"/>
  <c r="F599" i="18"/>
  <c r="K599" i="18" s="1"/>
  <c r="X595" i="24"/>
  <c r="X595" i="19"/>
  <c r="X595" i="1"/>
  <c r="F603" i="17"/>
  <c r="K603" i="17" s="1"/>
  <c r="BK61" i="2"/>
  <c r="BH62" i="2"/>
  <c r="BL64" i="2"/>
  <c r="BM131" i="2"/>
  <c r="BH113" i="2"/>
  <c r="BM130" i="2"/>
  <c r="BK119" i="2"/>
  <c r="BI117" i="2"/>
  <c r="BK114" i="2"/>
  <c r="BL129" i="2"/>
  <c r="BI126" i="2"/>
  <c r="BL104" i="2"/>
  <c r="BM121" i="2"/>
  <c r="BL137" i="2"/>
  <c r="BK111" i="2"/>
  <c r="BI101" i="2"/>
  <c r="BM113" i="2"/>
  <c r="BK113" i="2"/>
  <c r="BH64" i="2"/>
  <c r="BL133" i="2"/>
  <c r="BI100" i="2"/>
  <c r="BH101" i="2"/>
  <c r="BL117" i="2"/>
  <c r="BK99" i="2"/>
  <c r="BM109" i="2"/>
  <c r="BJ107" i="2"/>
  <c r="BK115" i="2"/>
  <c r="BI120" i="2"/>
  <c r="BK125" i="2"/>
  <c r="BJ81" i="2"/>
  <c r="BL105" i="2"/>
  <c r="BL114" i="2"/>
  <c r="BL102" i="2"/>
  <c r="BK127" i="2"/>
  <c r="BI65" i="2"/>
  <c r="BJ137" i="2"/>
  <c r="BL107" i="2"/>
  <c r="BL110" i="2"/>
  <c r="BI127" i="2"/>
  <c r="BJ103" i="2"/>
  <c r="BH100" i="2"/>
  <c r="BM74" i="2"/>
  <c r="BM112" i="2"/>
  <c r="BI129" i="2"/>
  <c r="BM99" i="2"/>
  <c r="BM102" i="2"/>
  <c r="BK133" i="2"/>
  <c r="BJ109" i="2"/>
  <c r="BI131" i="2"/>
  <c r="BJ106" i="2"/>
  <c r="BI124" i="2"/>
  <c r="BK104" i="2"/>
  <c r="BH124" i="2"/>
  <c r="BI134" i="2"/>
  <c r="BM116" i="2"/>
  <c r="BL65" i="2"/>
  <c r="BI108" i="2"/>
  <c r="BL124" i="2"/>
  <c r="BK129" i="2"/>
  <c r="BH134" i="2"/>
  <c r="BI122" i="2"/>
  <c r="BK121" i="2"/>
  <c r="BH116" i="2"/>
  <c r="BL123" i="2"/>
  <c r="BH110" i="2"/>
  <c r="BM111" i="2"/>
  <c r="BM129" i="2"/>
  <c r="BL125" i="2"/>
  <c r="BL112" i="2"/>
  <c r="BM122" i="2"/>
  <c r="BH126" i="2"/>
  <c r="BL92" i="2"/>
  <c r="BK117" i="2"/>
  <c r="BM133" i="2"/>
  <c r="BJ111" i="2"/>
  <c r="BI114" i="2"/>
  <c r="BI92" i="2"/>
  <c r="BL100" i="2"/>
  <c r="BI99" i="2"/>
  <c r="BJ130" i="2"/>
  <c r="BI110" i="2"/>
  <c r="BJ80" i="2"/>
  <c r="BM114" i="2"/>
  <c r="BL81" i="2"/>
  <c r="BK102" i="2"/>
  <c r="BH70" i="2"/>
  <c r="BJ104" i="2"/>
  <c r="BJ120" i="2"/>
  <c r="BJ110" i="2"/>
  <c r="BH103" i="2"/>
  <c r="BM123" i="2"/>
  <c r="BJ121" i="2"/>
  <c r="BK120" i="2"/>
  <c r="BM110" i="2"/>
  <c r="BK128" i="2"/>
  <c r="BH117" i="2"/>
  <c r="BL127" i="2"/>
  <c r="BK101" i="2"/>
  <c r="BJ116" i="2"/>
  <c r="BM137" i="2"/>
  <c r="BI125" i="2"/>
  <c r="BJ76" i="2"/>
  <c r="BL95" i="2"/>
  <c r="BI74" i="2"/>
  <c r="BI102" i="2"/>
  <c r="BH133" i="2"/>
  <c r="BL72" i="2"/>
  <c r="BJ90" i="2"/>
  <c r="BK93" i="2"/>
  <c r="BI121" i="2"/>
  <c r="BH125" i="2"/>
  <c r="BH118" i="2"/>
  <c r="BJ119" i="2"/>
  <c r="BL120" i="2"/>
  <c r="BI78" i="2"/>
  <c r="BH111" i="2"/>
  <c r="BI130" i="2"/>
  <c r="BM105" i="2"/>
  <c r="BJ71" i="2"/>
  <c r="BJ84" i="2"/>
  <c r="BK105" i="2"/>
  <c r="BM115" i="2"/>
  <c r="BI103" i="2"/>
  <c r="BK90" i="2"/>
  <c r="BM89" i="2"/>
  <c r="BK134" i="2"/>
  <c r="BL118" i="2"/>
  <c r="BH123" i="2"/>
  <c r="BI113" i="2"/>
  <c r="BK132" i="2"/>
  <c r="BI68" i="2"/>
  <c r="BI132" i="2"/>
  <c r="BL79" i="2"/>
  <c r="BL130" i="2"/>
  <c r="BH77" i="2"/>
  <c r="BM104" i="2"/>
  <c r="BI137" i="2"/>
  <c r="BJ128" i="2"/>
  <c r="BI112" i="2"/>
  <c r="BK112" i="2"/>
  <c r="BM68" i="2"/>
  <c r="BH69" i="2"/>
  <c r="BK131" i="2"/>
  <c r="BH131" i="2"/>
  <c r="BJ115" i="2"/>
  <c r="BJ112" i="2"/>
  <c r="BH91" i="2"/>
  <c r="BJ78" i="2"/>
  <c r="BM107" i="2"/>
  <c r="BJ117" i="2"/>
  <c r="BI93" i="2"/>
  <c r="BK71" i="2"/>
  <c r="BL132" i="2"/>
  <c r="BI94" i="2"/>
  <c r="BK83" i="2"/>
  <c r="BL106" i="2"/>
  <c r="BM128" i="2"/>
  <c r="BH130" i="2"/>
  <c r="BL115" i="2"/>
  <c r="BK88" i="2"/>
  <c r="BM100" i="2"/>
  <c r="BI111" i="2"/>
  <c r="BL74" i="2"/>
  <c r="BL94" i="2"/>
  <c r="BK89" i="2"/>
  <c r="BI83" i="2"/>
  <c r="BI123" i="2"/>
  <c r="BL121" i="2"/>
  <c r="BJ132" i="2"/>
  <c r="BH108" i="2"/>
  <c r="BI104" i="2"/>
  <c r="BL103" i="2"/>
  <c r="BK136" i="2"/>
  <c r="BI76" i="2"/>
  <c r="BK123" i="2"/>
  <c r="BI115" i="2"/>
  <c r="BL111" i="2"/>
  <c r="BK100" i="2"/>
  <c r="BM69" i="2"/>
  <c r="BH129" i="2"/>
  <c r="BK126" i="2"/>
  <c r="BK77" i="2"/>
  <c r="BL128" i="2"/>
  <c r="BM88" i="2"/>
  <c r="BJ79" i="2"/>
  <c r="BH122" i="2"/>
  <c r="BJ102" i="2"/>
  <c r="BH68" i="2"/>
  <c r="BH79" i="2"/>
  <c r="BI107" i="2"/>
  <c r="BK66" i="2"/>
  <c r="BL75" i="2"/>
  <c r="BM135" i="2"/>
  <c r="BJ127" i="2"/>
  <c r="BJ100" i="2"/>
  <c r="BM119" i="2"/>
  <c r="BJ113" i="2"/>
  <c r="BJ136" i="2"/>
  <c r="BI135" i="2"/>
  <c r="BH105" i="2"/>
  <c r="BJ123" i="2"/>
  <c r="BI73" i="2"/>
  <c r="BH137" i="2"/>
  <c r="BI118" i="2"/>
  <c r="BH99" i="2"/>
  <c r="BI106" i="2"/>
  <c r="BL122" i="2"/>
  <c r="BJ114" i="2"/>
  <c r="BI116" i="2"/>
  <c r="BH87" i="2"/>
  <c r="BI67" i="2"/>
  <c r="BH81" i="2"/>
  <c r="BH97" i="2"/>
  <c r="BH96" i="2"/>
  <c r="BJ91" i="2"/>
  <c r="BJ125" i="2"/>
  <c r="BM76" i="2"/>
  <c r="BK86" i="2"/>
  <c r="BM117" i="2"/>
  <c r="BJ68" i="2"/>
  <c r="BM108" i="2"/>
  <c r="BK118" i="2"/>
  <c r="BJ89" i="2"/>
  <c r="BK106" i="2"/>
  <c r="BM118" i="2"/>
  <c r="BH136" i="2"/>
  <c r="BJ118" i="2"/>
  <c r="BH121" i="2"/>
  <c r="BH67" i="2"/>
  <c r="BK110" i="2"/>
  <c r="BL135" i="2"/>
  <c r="BJ133" i="2"/>
  <c r="BM101" i="2"/>
  <c r="BM82" i="2"/>
  <c r="BI133" i="2"/>
  <c r="BL101" i="2"/>
  <c r="BL109" i="2"/>
  <c r="BH76" i="2"/>
  <c r="BH107" i="2"/>
  <c r="BL136" i="2"/>
  <c r="BH86" i="2"/>
  <c r="BK109" i="2"/>
  <c r="BL108" i="2"/>
  <c r="BH72" i="2"/>
  <c r="BK107" i="2"/>
  <c r="BM126" i="2"/>
  <c r="BJ85" i="2"/>
  <c r="BL126" i="2"/>
  <c r="BK135" i="2"/>
  <c r="BM67" i="2"/>
  <c r="BI96" i="2"/>
  <c r="BL77" i="2"/>
  <c r="BI95" i="2"/>
  <c r="BJ129" i="2"/>
  <c r="BH112" i="2"/>
  <c r="BM90" i="2"/>
  <c r="BI97" i="2"/>
  <c r="BI145" i="2"/>
  <c r="BM151" i="2"/>
  <c r="BM146" i="2"/>
  <c r="BM147" i="2"/>
  <c r="BJ142" i="2"/>
  <c r="BK138" i="2"/>
  <c r="BL97" i="2"/>
  <c r="BH150" i="2"/>
  <c r="BK137" i="2"/>
  <c r="BJ139" i="2"/>
  <c r="BM138" i="2"/>
  <c r="BJ149" i="2"/>
  <c r="BK141" i="2"/>
  <c r="BL148" i="2"/>
  <c r="BK150" i="2"/>
  <c r="BH152" i="2"/>
  <c r="BL138" i="2"/>
  <c r="BI148" i="2"/>
  <c r="BH145" i="2"/>
  <c r="BL139" i="2"/>
  <c r="BL152" i="2"/>
  <c r="BL141" i="2"/>
  <c r="BI154" i="2"/>
  <c r="BJ141" i="2"/>
  <c r="BL153" i="2"/>
  <c r="BJ146" i="2"/>
  <c r="BH147" i="2"/>
  <c r="BH148" i="2"/>
  <c r="BI139" i="2"/>
  <c r="BH154" i="2"/>
  <c r="BM144" i="2"/>
  <c r="BL151" i="2"/>
  <c r="BK149" i="2"/>
  <c r="BM139" i="2"/>
  <c r="BK143" i="2"/>
  <c r="BJ145" i="2"/>
  <c r="BK145" i="2"/>
  <c r="BH138" i="2"/>
  <c r="BL98" i="2"/>
  <c r="BI151" i="2"/>
  <c r="BJ144" i="2"/>
  <c r="BH144" i="2"/>
  <c r="BK142" i="2"/>
  <c r="BK148" i="2"/>
  <c r="BI143" i="2"/>
  <c r="BH153" i="2"/>
  <c r="BM141" i="2"/>
  <c r="BI138" i="2"/>
  <c r="BJ148" i="2"/>
  <c r="BJ152" i="2"/>
  <c r="BK140" i="2"/>
  <c r="BH146" i="2"/>
  <c r="BK97" i="2"/>
  <c r="BH98" i="2"/>
  <c r="BI150" i="2"/>
  <c r="BJ154" i="2"/>
  <c r="BL147" i="2"/>
  <c r="BL143" i="2"/>
  <c r="BJ151" i="2"/>
  <c r="BJ150" i="2"/>
  <c r="BL145" i="2"/>
  <c r="BK139" i="2"/>
  <c r="BJ138" i="2"/>
  <c r="BH143" i="2"/>
  <c r="BH141" i="2"/>
  <c r="BI146" i="2"/>
  <c r="BI152" i="2"/>
  <c r="BM153" i="2"/>
  <c r="BJ140" i="2"/>
  <c r="BI141" i="2"/>
  <c r="BK153" i="2"/>
  <c r="BL150" i="2"/>
  <c r="BL142" i="2"/>
  <c r="BJ98" i="2"/>
  <c r="BL99" i="2"/>
  <c r="BK147" i="2"/>
  <c r="BH142" i="2"/>
  <c r="BK152" i="2"/>
  <c r="BJ147" i="2"/>
  <c r="BI153" i="2"/>
  <c r="BK155" i="2"/>
  <c r="BM154" i="2"/>
  <c r="BI156" i="2"/>
  <c r="BM57" i="2"/>
  <c r="M600" i="17"/>
  <c r="B600" i="17" s="1"/>
  <c r="C600" i="17" s="1"/>
  <c r="F600" i="17"/>
  <c r="K600" i="17" s="1"/>
  <c r="E600" i="17"/>
  <c r="M600" i="20"/>
  <c r="B600" i="20" s="1"/>
  <c r="C600" i="20" s="1"/>
  <c r="F600" i="20"/>
  <c r="K600" i="20" s="1"/>
  <c r="E600" i="20"/>
  <c r="M600" i="25"/>
  <c r="B600" i="25" s="1"/>
  <c r="C600" i="25" s="1"/>
  <c r="F600" i="25"/>
  <c r="K600" i="25" s="1"/>
  <c r="E600" i="25"/>
  <c r="M600" i="18"/>
  <c r="B600" i="18" s="1"/>
  <c r="C600" i="18" s="1"/>
  <c r="E600" i="18"/>
  <c r="F600" i="18"/>
  <c r="K600" i="18" s="1"/>
  <c r="M600" i="22"/>
  <c r="B600" i="22" s="1"/>
  <c r="C600" i="22" s="1"/>
  <c r="F600" i="22"/>
  <c r="K600" i="22" s="1"/>
  <c r="E600" i="22"/>
  <c r="M600" i="26"/>
  <c r="B600" i="26" s="1"/>
  <c r="C600" i="26" s="1"/>
  <c r="E600" i="26"/>
  <c r="F600" i="26"/>
  <c r="K600" i="26" s="1"/>
  <c r="BH57" i="2"/>
  <c r="X606" i="27"/>
  <c r="X606" i="26"/>
  <c r="X606" i="25"/>
  <c r="X606" i="23"/>
  <c r="X606" i="21"/>
  <c r="X606" i="24"/>
  <c r="X606" i="22"/>
  <c r="X606" i="20"/>
  <c r="X606" i="17"/>
  <c r="X606" i="19"/>
  <c r="X606" i="18"/>
  <c r="X606" i="1"/>
  <c r="M600" i="21"/>
  <c r="B600" i="21" s="1"/>
  <c r="C600" i="21" s="1"/>
  <c r="E600" i="21"/>
  <c r="F600" i="21"/>
  <c r="K600" i="21" s="1"/>
  <c r="M600" i="23"/>
  <c r="B600" i="23" s="1"/>
  <c r="C600" i="23" s="1"/>
  <c r="E600" i="23"/>
  <c r="F600" i="23"/>
  <c r="K600" i="23" s="1"/>
  <c r="M600" i="27"/>
  <c r="B600" i="27" s="1"/>
  <c r="C600" i="27" s="1"/>
  <c r="E600" i="27"/>
  <c r="F600" i="27"/>
  <c r="K600" i="27" s="1"/>
  <c r="M600" i="1"/>
  <c r="B600" i="1" s="1"/>
  <c r="C600" i="1" s="1"/>
  <c r="E600" i="1"/>
  <c r="F600" i="1"/>
  <c r="K600" i="1" s="1"/>
  <c r="M600" i="19"/>
  <c r="B600" i="19" s="1"/>
  <c r="C600" i="19" s="1"/>
  <c r="E600" i="19"/>
  <c r="F600" i="19"/>
  <c r="K600" i="19" s="1"/>
  <c r="M600" i="24"/>
  <c r="B600" i="24" s="1"/>
  <c r="C600" i="24" s="1"/>
  <c r="E600" i="24"/>
  <c r="F600" i="24"/>
  <c r="K600" i="24" s="1"/>
  <c r="F595" i="1" l="1"/>
  <c r="K595" i="1" s="1"/>
  <c r="E595" i="1"/>
  <c r="M595" i="1"/>
  <c r="B595" i="1" s="1"/>
  <c r="C595" i="1" s="1"/>
  <c r="M595" i="20"/>
  <c r="B595" i="20" s="1"/>
  <c r="C595" i="20" s="1"/>
  <c r="F595" i="20"/>
  <c r="K595" i="20" s="1"/>
  <c r="E595" i="20"/>
  <c r="M595" i="18"/>
  <c r="B595" i="18" s="1"/>
  <c r="C595" i="18" s="1"/>
  <c r="F595" i="18"/>
  <c r="K595" i="18" s="1"/>
  <c r="E595" i="18"/>
  <c r="M595" i="27"/>
  <c r="B595" i="27" s="1"/>
  <c r="C595" i="27" s="1"/>
  <c r="F595" i="27"/>
  <c r="K595" i="27" s="1"/>
  <c r="E595" i="27"/>
  <c r="M595" i="25"/>
  <c r="B595" i="25" s="1"/>
  <c r="C595" i="25" s="1"/>
  <c r="F595" i="25"/>
  <c r="K595" i="25" s="1"/>
  <c r="E595" i="25"/>
  <c r="E595" i="23"/>
  <c r="F595" i="23"/>
  <c r="K595" i="23" s="1"/>
  <c r="M595" i="23"/>
  <c r="B595" i="23" s="1"/>
  <c r="C595" i="23" s="1"/>
  <c r="M595" i="24"/>
  <c r="B595" i="24" s="1"/>
  <c r="C595" i="24" s="1"/>
  <c r="E595" i="24"/>
  <c r="F595" i="24"/>
  <c r="K595" i="24" s="1"/>
  <c r="F595" i="26"/>
  <c r="K595" i="26" s="1"/>
  <c r="M595" i="26"/>
  <c r="B595" i="26" s="1"/>
  <c r="C595" i="26" s="1"/>
  <c r="E595" i="26"/>
  <c r="F595" i="21"/>
  <c r="K595" i="21" s="1"/>
  <c r="M595" i="21"/>
  <c r="B595" i="21" s="1"/>
  <c r="C595" i="21" s="1"/>
  <c r="E595" i="21"/>
  <c r="D656" i="2"/>
  <c r="F604" i="18"/>
  <c r="K604" i="18" s="1"/>
  <c r="E605" i="17"/>
  <c r="E603" i="25"/>
  <c r="E603" i="19"/>
  <c r="E605" i="23"/>
  <c r="F603" i="18"/>
  <c r="K603" i="18" s="1"/>
  <c r="E602" i="24"/>
  <c r="F602" i="18"/>
  <c r="K602" i="18" s="1"/>
  <c r="E602" i="27"/>
  <c r="F602" i="21"/>
  <c r="K602" i="21" s="1"/>
  <c r="F602" i="17"/>
  <c r="K602" i="17" s="1"/>
  <c r="F602" i="27"/>
  <c r="K602" i="27" s="1"/>
  <c r="F603" i="1"/>
  <c r="K603" i="1" s="1"/>
  <c r="X601" i="25"/>
  <c r="X601" i="20"/>
  <c r="X601" i="17"/>
  <c r="F603" i="26"/>
  <c r="K603" i="26" s="1"/>
  <c r="E605" i="18"/>
  <c r="F604" i="22"/>
  <c r="K604" i="22" s="1"/>
  <c r="E604" i="23"/>
  <c r="E604" i="21"/>
  <c r="E603" i="26"/>
  <c r="F605" i="26"/>
  <c r="K605" i="26" s="1"/>
  <c r="F603" i="22"/>
  <c r="K603" i="22" s="1"/>
  <c r="F603" i="20"/>
  <c r="K603" i="20" s="1"/>
  <c r="E604" i="25"/>
  <c r="F604" i="23"/>
  <c r="K604" i="23" s="1"/>
  <c r="E604" i="18"/>
  <c r="F603" i="25"/>
  <c r="K603" i="25" s="1"/>
  <c r="F604" i="27"/>
  <c r="K604" i="27" s="1"/>
  <c r="F603" i="19"/>
  <c r="K603" i="19" s="1"/>
  <c r="E605" i="27"/>
  <c r="F604" i="26"/>
  <c r="K604" i="26" s="1"/>
  <c r="F605" i="20"/>
  <c r="K605" i="20" s="1"/>
  <c r="F605" i="23"/>
  <c r="K605" i="23" s="1"/>
  <c r="E602" i="21"/>
  <c r="F602" i="25"/>
  <c r="K602" i="25" s="1"/>
  <c r="E602" i="19"/>
  <c r="F602" i="1"/>
  <c r="K602" i="1" s="1"/>
  <c r="F602" i="23"/>
  <c r="K602" i="23" s="1"/>
  <c r="E602" i="20"/>
  <c r="E604" i="17"/>
  <c r="X601" i="24"/>
  <c r="X601" i="19"/>
  <c r="X601" i="1"/>
  <c r="F603" i="24"/>
  <c r="K603" i="24" s="1"/>
  <c r="E605" i="25"/>
  <c r="E603" i="22"/>
  <c r="E604" i="20"/>
  <c r="F604" i="17"/>
  <c r="K604" i="17" s="1"/>
  <c r="F605" i="24"/>
  <c r="K605" i="24" s="1"/>
  <c r="E605" i="26"/>
  <c r="E604" i="27"/>
  <c r="F604" i="21"/>
  <c r="K604" i="21" s="1"/>
  <c r="AR156" i="2"/>
  <c r="Y156" i="2"/>
  <c r="BH156" i="2" s="1"/>
  <c r="E605" i="21"/>
  <c r="F605" i="27"/>
  <c r="K605" i="27" s="1"/>
  <c r="E604" i="1"/>
  <c r="E604" i="24"/>
  <c r="E605" i="1"/>
  <c r="E605" i="20"/>
  <c r="E604" i="22"/>
  <c r="F602" i="20"/>
  <c r="K602" i="20" s="1"/>
  <c r="F602" i="26"/>
  <c r="K602" i="26" s="1"/>
  <c r="E602" i="22"/>
  <c r="E602" i="17"/>
  <c r="E602" i="26"/>
  <c r="F602" i="22"/>
  <c r="K602" i="22" s="1"/>
  <c r="F604" i="20"/>
  <c r="K604" i="20" s="1"/>
  <c r="X601" i="27"/>
  <c r="X601" i="22"/>
  <c r="X601" i="21"/>
  <c r="F605" i="22"/>
  <c r="K605" i="22" s="1"/>
  <c r="F605" i="25"/>
  <c r="K605" i="25" s="1"/>
  <c r="E603" i="18"/>
  <c r="E603" i="20"/>
  <c r="E605" i="19"/>
  <c r="E605" i="24"/>
  <c r="F605" i="19"/>
  <c r="K605" i="19" s="1"/>
  <c r="E603" i="23"/>
  <c r="AS156" i="2"/>
  <c r="BK156" i="2" s="1"/>
  <c r="F604" i="24"/>
  <c r="K604" i="24" s="1"/>
  <c r="F605" i="17"/>
  <c r="K605" i="17" s="1"/>
  <c r="F605" i="21"/>
  <c r="K605" i="21" s="1"/>
  <c r="F604" i="19"/>
  <c r="K604" i="19" s="1"/>
  <c r="F603" i="23"/>
  <c r="K603" i="23" s="1"/>
  <c r="E603" i="24"/>
  <c r="F605" i="1"/>
  <c r="K605" i="1" s="1"/>
  <c r="E604" i="19"/>
  <c r="E602" i="23"/>
  <c r="E602" i="1"/>
  <c r="F602" i="24"/>
  <c r="K602" i="24" s="1"/>
  <c r="F602" i="19"/>
  <c r="K602" i="19" s="1"/>
  <c r="E602" i="18"/>
  <c r="E602" i="25"/>
  <c r="F604" i="1"/>
  <c r="K604" i="1" s="1"/>
  <c r="X601" i="26"/>
  <c r="X601" i="23"/>
  <c r="X601" i="18"/>
  <c r="E604" i="26"/>
  <c r="F605" i="18"/>
  <c r="K605" i="18" s="1"/>
  <c r="E605" i="22"/>
  <c r="F604" i="25"/>
  <c r="K604" i="25" s="1"/>
  <c r="E603" i="1"/>
  <c r="AR60" i="2"/>
  <c r="AP60" i="2"/>
  <c r="AQ62" i="2"/>
  <c r="AR63" i="2"/>
  <c r="AP63" i="2"/>
  <c r="AQ71" i="2"/>
  <c r="AR87" i="2"/>
  <c r="AR88" i="2"/>
  <c r="BJ88" i="2" s="1"/>
  <c r="AQ88" i="2"/>
  <c r="AP89" i="2"/>
  <c r="AQ90" i="2"/>
  <c r="AP90" i="2"/>
  <c r="BH90" i="2" s="1"/>
  <c r="AR96" i="2"/>
  <c r="BJ96" i="2" s="1"/>
  <c r="AR97" i="2"/>
  <c r="BJ97" i="2" s="1"/>
  <c r="AU97" i="2"/>
  <c r="AR101" i="2"/>
  <c r="BJ101" i="2" s="1"/>
  <c r="AP106" i="2"/>
  <c r="BH106" i="2" s="1"/>
  <c r="AQ105" i="2"/>
  <c r="BI105" i="2" s="1"/>
  <c r="AQ109" i="2"/>
  <c r="BI109" i="2" s="1"/>
  <c r="AP114" i="2"/>
  <c r="BH114" i="2" s="1"/>
  <c r="AP115" i="2"/>
  <c r="BH115" i="2" s="1"/>
  <c r="AQ119" i="2"/>
  <c r="BI119" i="2" s="1"/>
  <c r="AU120" i="2"/>
  <c r="BM120" i="2" s="1"/>
  <c r="AU124" i="2"/>
  <c r="AU125" i="2"/>
  <c r="BM125" i="2" s="1"/>
  <c r="AQ128" i="2"/>
  <c r="BI128" i="2" s="1"/>
  <c r="AU127" i="2"/>
  <c r="BM127" i="2" s="1"/>
  <c r="AR131" i="2"/>
  <c r="BJ131" i="2" s="1"/>
  <c r="AP132" i="2"/>
  <c r="BH132" i="2" s="1"/>
  <c r="AP135" i="2"/>
  <c r="BH135" i="2" s="1"/>
  <c r="AQ136" i="2"/>
  <c r="BI136" i="2" s="1"/>
  <c r="AR135" i="2"/>
  <c r="BJ135" i="2" s="1"/>
  <c r="AP140" i="2"/>
  <c r="BH140" i="2" s="1"/>
  <c r="AR143" i="2"/>
  <c r="BJ143" i="2" s="1"/>
  <c r="AQ147" i="2"/>
  <c r="BI147" i="2" s="1"/>
  <c r="AQ149" i="2"/>
  <c r="BI149" i="2" s="1"/>
  <c r="AU150" i="2"/>
  <c r="BM150" i="2" s="1"/>
  <c r="AU152" i="2"/>
  <c r="AP155" i="2"/>
  <c r="AU155" i="2"/>
  <c r="BM155" i="2" s="1"/>
  <c r="E595" i="19"/>
  <c r="M595" i="19"/>
  <c r="B595" i="19" s="1"/>
  <c r="C595" i="19" s="1"/>
  <c r="F595" i="19"/>
  <c r="K595" i="19" s="1"/>
  <c r="F595" i="17"/>
  <c r="K595" i="17" s="1"/>
  <c r="M595" i="17"/>
  <c r="B595" i="17" s="1"/>
  <c r="C595" i="17" s="1"/>
  <c r="E595" i="17"/>
  <c r="M595" i="22"/>
  <c r="B595" i="22" s="1"/>
  <c r="C595" i="22" s="1"/>
  <c r="E595" i="22"/>
  <c r="F595" i="22"/>
  <c r="K595" i="22" s="1"/>
  <c r="Q656" i="2"/>
  <c r="G656" i="2"/>
  <c r="H656" i="2" s="1"/>
  <c r="I656" i="2" s="1"/>
  <c r="J656" i="2" s="1"/>
  <c r="K656" i="2" s="1"/>
  <c r="M656" i="2" s="1"/>
  <c r="N656" i="2" s="1"/>
  <c r="O656" i="2" s="1"/>
  <c r="P656" i="2" s="1"/>
  <c r="BK146" i="2"/>
  <c r="BL146" i="2"/>
  <c r="BM140" i="2"/>
  <c r="BL140" i="2"/>
  <c r="BK91" i="2"/>
  <c r="BJ70" i="2"/>
  <c r="BJ66" i="2"/>
  <c r="BH128" i="2"/>
  <c r="BH109" i="2"/>
  <c r="BJ134" i="2"/>
  <c r="BL131" i="2"/>
  <c r="BL134" i="2"/>
  <c r="BJ124" i="2"/>
  <c r="BL116" i="2"/>
  <c r="BM145" i="2"/>
  <c r="BM149" i="2"/>
  <c r="BI98" i="2"/>
  <c r="BM148" i="2"/>
  <c r="BH151" i="2"/>
  <c r="BI140" i="2"/>
  <c r="BK98" i="2"/>
  <c r="BI144" i="2"/>
  <c r="BJ126" i="2"/>
  <c r="BL113" i="2"/>
  <c r="BK116" i="2"/>
  <c r="BK103" i="2"/>
  <c r="BJ105" i="2"/>
  <c r="BI82" i="2"/>
  <c r="BH83" i="2"/>
  <c r="BL62" i="2"/>
  <c r="BK58" i="2"/>
  <c r="BK151" i="2"/>
  <c r="BK144" i="2"/>
  <c r="BL144" i="2"/>
  <c r="BJ153" i="2"/>
  <c r="BM97" i="2"/>
  <c r="BH149" i="2"/>
  <c r="BI142" i="2"/>
  <c r="BL80" i="2"/>
  <c r="BK65" i="2"/>
  <c r="BJ67" i="2"/>
  <c r="BH74" i="2"/>
  <c r="BK108" i="2"/>
  <c r="BM98" i="2"/>
  <c r="BH120" i="2"/>
  <c r="BM103" i="2"/>
  <c r="BH119" i="2"/>
  <c r="BL119" i="2"/>
  <c r="BJ99" i="2"/>
  <c r="BJ108" i="2"/>
  <c r="BL63" i="2"/>
  <c r="BI61" i="2"/>
  <c r="BL59" i="2"/>
  <c r="BL155" i="2"/>
  <c r="BI79" i="2"/>
  <c r="BL154" i="2"/>
  <c r="BH73" i="2"/>
  <c r="BK69" i="2"/>
  <c r="BI80" i="2"/>
  <c r="BL89" i="2"/>
  <c r="BK68" i="2"/>
  <c r="BK67" i="2"/>
  <c r="BH75" i="2"/>
  <c r="BJ74" i="2"/>
  <c r="BJ64" i="2"/>
  <c r="BI64" i="2"/>
  <c r="BJ59" i="2"/>
  <c r="BH139" i="2"/>
  <c r="BJ155" i="2"/>
  <c r="BH155" i="2"/>
  <c r="BL73" i="2"/>
  <c r="BL76" i="2"/>
  <c r="BL90" i="2"/>
  <c r="BH88" i="2"/>
  <c r="BK84" i="2"/>
  <c r="BL82" i="2"/>
  <c r="BJ86" i="2"/>
  <c r="BL84" i="2"/>
  <c r="BM95" i="2"/>
  <c r="BI81" i="2"/>
  <c r="BK94" i="2"/>
  <c r="BM83" i="2"/>
  <c r="BH65" i="2"/>
  <c r="BI69" i="2"/>
  <c r="BL87" i="2"/>
  <c r="BK72" i="2"/>
  <c r="BH92" i="2"/>
  <c r="BK85" i="2"/>
  <c r="BK87" i="2"/>
  <c r="BJ77" i="2"/>
  <c r="BI63" i="2"/>
  <c r="BH61" i="2"/>
  <c r="BM81" i="2"/>
  <c r="BI71" i="2"/>
  <c r="BM65" i="2"/>
  <c r="BH80" i="2"/>
  <c r="BI66" i="2"/>
  <c r="BI87" i="2"/>
  <c r="BK92" i="2"/>
  <c r="BK79" i="2"/>
  <c r="BI77" i="2"/>
  <c r="BL93" i="2"/>
  <c r="BH82" i="2"/>
  <c r="BL85" i="2"/>
  <c r="BJ73" i="2"/>
  <c r="BL78" i="2"/>
  <c r="BL88" i="2"/>
  <c r="BH71" i="2"/>
  <c r="BH95" i="2"/>
  <c r="BI91" i="2"/>
  <c r="BI84" i="2"/>
  <c r="BL96" i="2"/>
  <c r="BJ65" i="2"/>
  <c r="BK64" i="2"/>
  <c r="BJ61" i="2"/>
  <c r="BM58" i="2"/>
  <c r="BJ58" i="2"/>
  <c r="BH58" i="2"/>
  <c r="BJ57" i="2"/>
  <c r="BL67" i="2"/>
  <c r="BJ92" i="2"/>
  <c r="BJ75" i="2"/>
  <c r="BK78" i="2"/>
  <c r="BJ95" i="2"/>
  <c r="BJ93" i="2"/>
  <c r="BM94" i="2"/>
  <c r="BI85" i="2"/>
  <c r="BM66" i="2"/>
  <c r="BJ82" i="2"/>
  <c r="BL83" i="2"/>
  <c r="BM85" i="2"/>
  <c r="BL69" i="2"/>
  <c r="BJ83" i="2"/>
  <c r="BH93" i="2"/>
  <c r="BL68" i="2"/>
  <c r="BL71" i="2"/>
  <c r="BM79" i="2"/>
  <c r="BM64" i="2"/>
  <c r="BJ63" i="2"/>
  <c r="BK63" i="2"/>
  <c r="BI62" i="2"/>
  <c r="BH60" i="2"/>
  <c r="BI58" i="2"/>
  <c r="BJ156" i="2"/>
  <c r="BI155" i="2"/>
  <c r="BM142" i="2"/>
  <c r="BM143" i="2"/>
  <c r="BJ94" i="2"/>
  <c r="BI86" i="2"/>
  <c r="BK73" i="2"/>
  <c r="BK81" i="2"/>
  <c r="BM71" i="2"/>
  <c r="BJ87" i="2"/>
  <c r="BM78" i="2"/>
  <c r="BH85" i="2"/>
  <c r="BH66" i="2"/>
  <c r="BI89" i="2"/>
  <c r="BH84" i="2"/>
  <c r="BL66" i="2"/>
  <c r="BL86" i="2"/>
  <c r="BK74" i="2"/>
  <c r="BH94" i="2"/>
  <c r="BK80" i="2"/>
  <c r="BI75" i="2"/>
  <c r="BK75" i="2"/>
  <c r="BK82" i="2"/>
  <c r="BM70" i="2"/>
  <c r="BH89" i="2"/>
  <c r="BM80" i="2"/>
  <c r="BM134" i="2"/>
  <c r="BL57" i="2"/>
  <c r="M606" i="17"/>
  <c r="B606" i="17" s="1"/>
  <c r="C606" i="17" s="1"/>
  <c r="F606" i="17"/>
  <c r="K606" i="17" s="1"/>
  <c r="E606" i="17"/>
  <c r="M606" i="21"/>
  <c r="B606" i="21" s="1"/>
  <c r="C606" i="21" s="1"/>
  <c r="E606" i="21"/>
  <c r="F606" i="21"/>
  <c r="K606" i="21" s="1"/>
  <c r="M606" i="27"/>
  <c r="B606" i="27" s="1"/>
  <c r="C606" i="27" s="1"/>
  <c r="E606" i="27"/>
  <c r="F606" i="27"/>
  <c r="K606" i="27" s="1"/>
  <c r="BL156" i="2"/>
  <c r="M606" i="1"/>
  <c r="B606" i="1" s="1"/>
  <c r="C606" i="1" s="1"/>
  <c r="E606" i="1"/>
  <c r="F606" i="1"/>
  <c r="K606" i="1" s="1"/>
  <c r="M606" i="20"/>
  <c r="B606" i="20" s="1"/>
  <c r="C606" i="20" s="1"/>
  <c r="F606" i="20"/>
  <c r="K606" i="20" s="1"/>
  <c r="E606" i="20"/>
  <c r="M606" i="23"/>
  <c r="B606" i="23" s="1"/>
  <c r="C606" i="23" s="1"/>
  <c r="E606" i="23"/>
  <c r="F606" i="23"/>
  <c r="K606" i="23" s="1"/>
  <c r="BI57" i="2"/>
  <c r="M606" i="18"/>
  <c r="B606" i="18" s="1"/>
  <c r="C606" i="18" s="1"/>
  <c r="E606" i="18"/>
  <c r="F606" i="18"/>
  <c r="K606" i="18" s="1"/>
  <c r="M606" i="22"/>
  <c r="B606" i="22" s="1"/>
  <c r="C606" i="22" s="1"/>
  <c r="E606" i="22"/>
  <c r="F606" i="22"/>
  <c r="K606" i="22" s="1"/>
  <c r="M606" i="25"/>
  <c r="B606" i="25" s="1"/>
  <c r="C606" i="25" s="1"/>
  <c r="E606" i="25"/>
  <c r="F606" i="25"/>
  <c r="K606" i="25" s="1"/>
  <c r="M606" i="19"/>
  <c r="B606" i="19" s="1"/>
  <c r="C606" i="19" s="1"/>
  <c r="F606" i="19"/>
  <c r="K606" i="19" s="1"/>
  <c r="E606" i="19"/>
  <c r="M606" i="24"/>
  <c r="B606" i="24" s="1"/>
  <c r="C606" i="24" s="1"/>
  <c r="E606" i="24"/>
  <c r="F606" i="24"/>
  <c r="K606" i="24" s="1"/>
  <c r="M606" i="26"/>
  <c r="B606" i="26" s="1"/>
  <c r="C606" i="26" s="1"/>
  <c r="E606" i="26"/>
  <c r="F606" i="26"/>
  <c r="K606" i="26" s="1"/>
  <c r="BK57" i="2"/>
  <c r="M601" i="23" l="1"/>
  <c r="B601" i="23" s="1"/>
  <c r="C601" i="23" s="1"/>
  <c r="F601" i="23"/>
  <c r="K601" i="23" s="1"/>
  <c r="E601" i="23"/>
  <c r="E601" i="27"/>
  <c r="F601" i="27"/>
  <c r="K601" i="27" s="1"/>
  <c r="M601" i="27"/>
  <c r="B601" i="27" s="1"/>
  <c r="C601" i="27" s="1"/>
  <c r="F601" i="24"/>
  <c r="K601" i="24" s="1"/>
  <c r="M601" i="24"/>
  <c r="B601" i="24" s="1"/>
  <c r="C601" i="24" s="1"/>
  <c r="E601" i="24"/>
  <c r="F601" i="20"/>
  <c r="K601" i="20" s="1"/>
  <c r="M601" i="20"/>
  <c r="B601" i="20" s="1"/>
  <c r="C601" i="20" s="1"/>
  <c r="E601" i="20"/>
  <c r="M601" i="25"/>
  <c r="B601" i="25" s="1"/>
  <c r="C601" i="25" s="1"/>
  <c r="F601" i="25"/>
  <c r="K601" i="25" s="1"/>
  <c r="E601" i="25"/>
  <c r="E601" i="26"/>
  <c r="F601" i="26"/>
  <c r="K601" i="26" s="1"/>
  <c r="M601" i="26"/>
  <c r="B601" i="26" s="1"/>
  <c r="C601" i="26" s="1"/>
  <c r="M601" i="21"/>
  <c r="B601" i="21" s="1"/>
  <c r="C601" i="21" s="1"/>
  <c r="E601" i="21"/>
  <c r="F601" i="21"/>
  <c r="K601" i="21" s="1"/>
  <c r="E601" i="1"/>
  <c r="F601" i="1"/>
  <c r="K601" i="1" s="1"/>
  <c r="M601" i="1"/>
  <c r="B601" i="1" s="1"/>
  <c r="C601" i="1" s="1"/>
  <c r="M601" i="18"/>
  <c r="B601" i="18" s="1"/>
  <c r="C601" i="18" s="1"/>
  <c r="F601" i="18"/>
  <c r="K601" i="18" s="1"/>
  <c r="E601" i="18"/>
  <c r="M601" i="22"/>
  <c r="B601" i="22" s="1"/>
  <c r="C601" i="22" s="1"/>
  <c r="F601" i="22"/>
  <c r="K601" i="22" s="1"/>
  <c r="E601" i="22"/>
  <c r="F601" i="19"/>
  <c r="K601" i="19" s="1"/>
  <c r="M601" i="19"/>
  <c r="B601" i="19" s="1"/>
  <c r="C601" i="19" s="1"/>
  <c r="E601" i="19"/>
  <c r="E601" i="17"/>
  <c r="F601" i="17"/>
  <c r="K601" i="17" s="1"/>
  <c r="M601" i="17"/>
  <c r="B601" i="17" s="1"/>
  <c r="C601" i="17" s="1"/>
  <c r="AB59" i="2"/>
  <c r="BK59" i="2" s="1"/>
  <c r="AC58" i="2"/>
  <c r="BL58" i="2" s="1"/>
  <c r="Y59" i="2"/>
  <c r="BH59" i="2" s="1"/>
  <c r="Z59" i="2"/>
  <c r="BI59" i="2" s="1"/>
  <c r="AD59" i="2"/>
  <c r="BM59" i="2" s="1"/>
  <c r="AA60" i="2"/>
  <c r="BJ60" i="2" s="1"/>
  <c r="AD60" i="2"/>
  <c r="BM60" i="2" s="1"/>
  <c r="AB60" i="2"/>
  <c r="BK60" i="2" s="1"/>
  <c r="AC61" i="2"/>
  <c r="BL61" i="2" s="1"/>
  <c r="Z60" i="2"/>
  <c r="BI60" i="2" s="1"/>
  <c r="AC60" i="2"/>
  <c r="BL60" i="2" s="1"/>
  <c r="AD61" i="2"/>
  <c r="BM61" i="2" s="1"/>
  <c r="AA62" i="2"/>
  <c r="BJ62" i="2" s="1"/>
  <c r="AD62" i="2"/>
  <c r="BM62" i="2" s="1"/>
  <c r="AB62" i="2"/>
  <c r="BK62" i="2" s="1"/>
  <c r="AD63" i="2"/>
  <c r="BM63" i="2" s="1"/>
  <c r="Y63" i="2"/>
  <c r="BH63" i="2" s="1"/>
  <c r="AA69" i="2"/>
  <c r="BJ69" i="2" s="1"/>
  <c r="Z70" i="2"/>
  <c r="BI70" i="2" s="1"/>
  <c r="AC70" i="2"/>
  <c r="BL70" i="2" s="1"/>
  <c r="Z72" i="2"/>
  <c r="BI72" i="2" s="1"/>
  <c r="AB70" i="2"/>
  <c r="BK70" i="2" s="1"/>
  <c r="AA72" i="2"/>
  <c r="BJ72" i="2" s="1"/>
  <c r="AD72" i="2"/>
  <c r="BM72" i="2" s="1"/>
  <c r="AD73" i="2"/>
  <c r="BM73" i="2" s="1"/>
  <c r="Y78" i="2"/>
  <c r="BH78" i="2" s="1"/>
  <c r="AB76" i="2"/>
  <c r="BK76" i="2" s="1"/>
  <c r="AD77" i="2"/>
  <c r="BM77" i="2" s="1"/>
  <c r="AD84" i="2"/>
  <c r="BM84" i="2" s="1"/>
  <c r="AD86" i="2"/>
  <c r="BM86" i="2" s="1"/>
  <c r="Z88" i="2"/>
  <c r="BI88" i="2" s="1"/>
  <c r="AD87" i="2"/>
  <c r="BM87" i="2" s="1"/>
  <c r="Z90" i="2"/>
  <c r="BI90" i="2" s="1"/>
  <c r="AC91" i="2"/>
  <c r="BL91" i="2" s="1"/>
  <c r="AD91" i="2"/>
  <c r="BM91" i="2" s="1"/>
  <c r="AD93" i="2"/>
  <c r="BM93" i="2" s="1"/>
  <c r="AD92" i="2"/>
  <c r="BM92" i="2" s="1"/>
  <c r="AB95" i="2"/>
  <c r="BK95" i="2" s="1"/>
  <c r="AB96" i="2"/>
  <c r="BK96" i="2" s="1"/>
  <c r="AD96" i="2"/>
  <c r="BM96" i="2" s="1"/>
  <c r="Y102" i="2"/>
  <c r="BH102" i="2" s="1"/>
  <c r="Y104" i="2"/>
  <c r="BH104" i="2" s="1"/>
  <c r="AD106" i="2"/>
  <c r="BM106" i="2" s="1"/>
  <c r="AA122" i="2"/>
  <c r="BJ122" i="2" s="1"/>
  <c r="AB122" i="2"/>
  <c r="BK122" i="2" s="1"/>
  <c r="AD124" i="2"/>
  <c r="BM124" i="2" s="1"/>
  <c r="AB124" i="2"/>
  <c r="BK124" i="2" s="1"/>
  <c r="Y127" i="2"/>
  <c r="BH127" i="2" s="1"/>
  <c r="AB130" i="2"/>
  <c r="BK130" i="2" s="1"/>
  <c r="AD132" i="2"/>
  <c r="BM132" i="2" s="1"/>
  <c r="AD136" i="2"/>
  <c r="BM136" i="2" s="1"/>
  <c r="AC149" i="2"/>
  <c r="BL149" i="2" s="1"/>
  <c r="AD152" i="2"/>
  <c r="BM152" i="2" s="1"/>
  <c r="AB154" i="2"/>
  <c r="BK154" i="2" s="1"/>
  <c r="AD156" i="2"/>
  <c r="X607" i="26"/>
  <c r="X607" i="24"/>
  <c r="X607" i="18"/>
  <c r="X607" i="1"/>
  <c r="X607" i="25"/>
  <c r="X607" i="22"/>
  <c r="X607" i="19"/>
  <c r="X607" i="20"/>
  <c r="AU156" i="2"/>
  <c r="X607" i="27"/>
  <c r="X607" i="21"/>
  <c r="X607" i="17"/>
  <c r="X607" i="23"/>
  <c r="F607" i="23" l="1"/>
  <c r="K607" i="23" s="1"/>
  <c r="M607" i="23"/>
  <c r="B607" i="23" s="1"/>
  <c r="C607" i="23" s="1"/>
  <c r="E607" i="23"/>
  <c r="M607" i="25"/>
  <c r="B607" i="25" s="1"/>
  <c r="C607" i="25" s="1"/>
  <c r="F607" i="25"/>
  <c r="K607" i="25" s="1"/>
  <c r="E607" i="25"/>
  <c r="E607" i="26"/>
  <c r="M607" i="26"/>
  <c r="B607" i="26" s="1"/>
  <c r="C607" i="26" s="1"/>
  <c r="F607" i="26"/>
  <c r="K607" i="26" s="1"/>
  <c r="F607" i="17"/>
  <c r="K607" i="17" s="1"/>
  <c r="M607" i="17"/>
  <c r="B607" i="17" s="1"/>
  <c r="C607" i="17" s="1"/>
  <c r="E607" i="17"/>
  <c r="M607" i="20"/>
  <c r="B607" i="20" s="1"/>
  <c r="C607" i="20" s="1"/>
  <c r="F607" i="20"/>
  <c r="K607" i="20" s="1"/>
  <c r="E607" i="20"/>
  <c r="E607" i="1"/>
  <c r="M607" i="1"/>
  <c r="B607" i="1" s="1"/>
  <c r="C607" i="1" s="1"/>
  <c r="F607" i="1"/>
  <c r="K607" i="1" s="1"/>
  <c r="BM156" i="2"/>
  <c r="M607" i="21"/>
  <c r="B607" i="21" s="1"/>
  <c r="C607" i="21" s="1"/>
  <c r="E607" i="21"/>
  <c r="F607" i="21"/>
  <c r="K607" i="21" s="1"/>
  <c r="E607" i="19"/>
  <c r="M607" i="19"/>
  <c r="B607" i="19" s="1"/>
  <c r="C607" i="19" s="1"/>
  <c r="F607" i="19"/>
  <c r="K607" i="19" s="1"/>
  <c r="M607" i="18"/>
  <c r="B607" i="18" s="1"/>
  <c r="C607" i="18" s="1"/>
  <c r="F607" i="18"/>
  <c r="K607" i="18" s="1"/>
  <c r="E607" i="18"/>
  <c r="M607" i="27"/>
  <c r="B607" i="27" s="1"/>
  <c r="C607" i="27" s="1"/>
  <c r="E607" i="27"/>
  <c r="F607" i="27"/>
  <c r="K607" i="27" s="1"/>
  <c r="E607" i="22"/>
  <c r="M607" i="22"/>
  <c r="B607" i="22" s="1"/>
  <c r="C607" i="22" s="1"/>
  <c r="F607" i="22"/>
  <c r="K607" i="22" s="1"/>
  <c r="F607" i="24"/>
  <c r="K607" i="24" s="1"/>
  <c r="M607" i="24"/>
  <c r="B607" i="24" s="1"/>
  <c r="C607" i="24" s="1"/>
  <c r="E607" i="24"/>
  <c r="E16" i="40" l="1"/>
  <c r="E20" i="40"/>
  <c r="E27" i="40"/>
  <c r="F20" i="40"/>
  <c r="E8" i="40"/>
  <c r="F11" i="40"/>
  <c r="E7" i="40"/>
  <c r="F16" i="40"/>
  <c r="F14" i="40"/>
  <c r="F13" i="40"/>
  <c r="E9" i="40"/>
  <c r="E18" i="40"/>
  <c r="F9" i="40"/>
  <c r="F12" i="40"/>
  <c r="E17" i="40"/>
  <c r="E10" i="40"/>
  <c r="E12" i="40"/>
  <c r="E14" i="40"/>
  <c r="E19" i="40"/>
  <c r="F10" i="40"/>
  <c r="E15" i="40"/>
  <c r="F19" i="40"/>
  <c r="F7" i="40"/>
  <c r="E13" i="40"/>
  <c r="F15" i="40"/>
  <c r="F18" i="40"/>
  <c r="F17" i="40"/>
  <c r="F8" i="40"/>
  <c r="E11" i="40"/>
  <c r="E33" i="40"/>
  <c r="E32" i="40"/>
  <c r="E29" i="40"/>
  <c r="E25" i="40"/>
  <c r="F28" i="40"/>
  <c r="F26" i="40"/>
  <c r="E28" i="40"/>
  <c r="F31" i="40"/>
  <c r="F33" i="40"/>
  <c r="F30" i="40"/>
  <c r="E30" i="40"/>
  <c r="F32" i="40"/>
  <c r="E31" i="40"/>
  <c r="F27" i="40"/>
  <c r="F29" i="40"/>
  <c r="F50" i="40"/>
  <c r="F42" i="40"/>
  <c r="E35" i="40"/>
  <c r="E36" i="40"/>
  <c r="F41" i="40"/>
  <c r="E34" i="40"/>
  <c r="F35" i="40"/>
  <c r="E26" i="40"/>
  <c r="F39" i="40"/>
  <c r="E38" i="40"/>
  <c r="F34" i="40"/>
  <c r="F37" i="40"/>
  <c r="F25" i="40"/>
  <c r="E42" i="40"/>
  <c r="F38" i="40"/>
  <c r="E41" i="40"/>
  <c r="F36" i="40"/>
  <c r="F40" i="40"/>
  <c r="E40" i="40"/>
  <c r="F53" i="40"/>
  <c r="E51" i="40"/>
  <c r="F48" i="40"/>
  <c r="E50" i="40"/>
  <c r="F45" i="40"/>
  <c r="E45" i="40"/>
  <c r="F46" i="40"/>
  <c r="E37" i="40"/>
  <c r="E49" i="40"/>
  <c r="F49" i="40"/>
  <c r="F51" i="40"/>
  <c r="E48" i="40"/>
  <c r="F47" i="40"/>
  <c r="E59" i="40"/>
  <c r="F43" i="40"/>
  <c r="E47" i="40"/>
  <c r="F59" i="40"/>
  <c r="E46" i="40"/>
  <c r="E60" i="40"/>
  <c r="F58" i="40"/>
  <c r="E44" i="40"/>
  <c r="E56" i="40"/>
  <c r="E39" i="40"/>
  <c r="E57" i="40"/>
  <c r="F56" i="40"/>
  <c r="E43" i="40"/>
  <c r="F55" i="40"/>
  <c r="F60" i="40"/>
  <c r="F57" i="40"/>
  <c r="E52" i="40"/>
  <c r="F52" i="40"/>
  <c r="E54" i="40"/>
  <c r="F54" i="40"/>
  <c r="E58" i="40"/>
  <c r="F44" i="40"/>
  <c r="E53" i="40"/>
  <c r="E55" i="40"/>
  <c r="E10" i="39"/>
  <c r="E11" i="39"/>
  <c r="F13" i="39"/>
  <c r="E13" i="39"/>
  <c r="F14" i="39"/>
  <c r="E8" i="39"/>
  <c r="F12" i="39"/>
  <c r="F7" i="39"/>
  <c r="E14" i="39"/>
  <c r="F8" i="39"/>
  <c r="F11" i="39"/>
  <c r="F9" i="39"/>
  <c r="E12" i="39"/>
  <c r="F10" i="39"/>
  <c r="E9" i="39"/>
  <c r="E7" i="39"/>
  <c r="F29" i="39"/>
  <c r="E16" i="39"/>
  <c r="F16" i="39"/>
  <c r="E17" i="39"/>
  <c r="F18" i="39"/>
  <c r="F20" i="39"/>
  <c r="F19" i="39"/>
  <c r="E20" i="39"/>
  <c r="E35" i="39"/>
  <c r="E28" i="39"/>
  <c r="F32" i="39"/>
  <c r="E33" i="39"/>
  <c r="E27" i="39"/>
  <c r="F26" i="39"/>
  <c r="F33" i="39"/>
  <c r="E18" i="39"/>
  <c r="E29" i="39"/>
  <c r="F30" i="39"/>
  <c r="E26" i="39"/>
  <c r="E31" i="39"/>
  <c r="F31" i="39"/>
  <c r="E32" i="39"/>
  <c r="E25" i="39"/>
  <c r="F25" i="39"/>
  <c r="F28" i="39"/>
  <c r="F27" i="39"/>
  <c r="E34" i="39"/>
  <c r="E36" i="39"/>
  <c r="E19" i="39"/>
  <c r="E41" i="39"/>
  <c r="E37" i="39"/>
  <c r="F39" i="39"/>
  <c r="F40" i="39"/>
  <c r="F41" i="39"/>
  <c r="E39" i="39"/>
  <c r="E30" i="39"/>
  <c r="E40" i="39"/>
  <c r="E42" i="39"/>
  <c r="F37" i="39"/>
  <c r="F35" i="39"/>
  <c r="F42" i="39"/>
  <c r="F38" i="39"/>
  <c r="F17" i="39"/>
  <c r="E38" i="39"/>
  <c r="F55" i="39"/>
  <c r="E46" i="39"/>
  <c r="E51" i="39"/>
  <c r="E50" i="39"/>
  <c r="F51" i="39"/>
  <c r="F48" i="39"/>
  <c r="F43" i="39"/>
  <c r="F47" i="39"/>
  <c r="F34" i="39"/>
  <c r="F45" i="39"/>
  <c r="F50" i="39"/>
  <c r="E44" i="39"/>
  <c r="F36" i="39"/>
  <c r="E43" i="39"/>
  <c r="F46" i="39"/>
  <c r="E49" i="39"/>
  <c r="F44" i="39"/>
  <c r="E48" i="39"/>
  <c r="E47" i="39"/>
  <c r="F49" i="39"/>
  <c r="F60" i="39"/>
  <c r="E55" i="39"/>
  <c r="E53" i="39"/>
  <c r="F58" i="39"/>
  <c r="E56" i="39"/>
  <c r="E54" i="39"/>
  <c r="F54" i="39"/>
  <c r="F52" i="39"/>
  <c r="E57" i="39"/>
  <c r="E60" i="39"/>
  <c r="E59" i="39"/>
  <c r="F56" i="39"/>
  <c r="F53" i="39"/>
  <c r="E45" i="39"/>
  <c r="E58" i="39"/>
  <c r="F57" i="39"/>
  <c r="F59" i="39"/>
  <c r="E52" i="39"/>
  <c r="F60" i="38"/>
  <c r="F59" i="38"/>
  <c r="F27" i="38"/>
  <c r="F17" i="38"/>
  <c r="E18" i="38"/>
  <c r="E12" i="38"/>
  <c r="E15" i="38"/>
  <c r="E9" i="38"/>
  <c r="E17" i="38"/>
  <c r="F18" i="38"/>
  <c r="F12" i="38"/>
  <c r="F19" i="38"/>
  <c r="E8" i="38"/>
  <c r="F15" i="38"/>
  <c r="F9" i="38"/>
  <c r="E19" i="38"/>
  <c r="E10" i="38"/>
  <c r="F20" i="38"/>
  <c r="F11" i="38"/>
  <c r="F13" i="38"/>
  <c r="E20" i="38"/>
  <c r="F10" i="38"/>
  <c r="E13" i="38"/>
  <c r="E7" i="38"/>
  <c r="F8" i="38"/>
  <c r="E16" i="38"/>
  <c r="F14" i="38"/>
  <c r="F7" i="38"/>
  <c r="E11" i="38"/>
  <c r="F16" i="38"/>
  <c r="E14" i="38"/>
  <c r="F40" i="38"/>
  <c r="E26" i="38"/>
  <c r="E25" i="38"/>
  <c r="E33" i="38"/>
  <c r="E32" i="38"/>
  <c r="F25" i="38"/>
  <c r="F31" i="38"/>
  <c r="F29" i="38"/>
  <c r="F33" i="38"/>
  <c r="E30" i="38"/>
  <c r="E39" i="38"/>
  <c r="F30" i="38"/>
  <c r="E27" i="38"/>
  <c r="E28" i="38"/>
  <c r="F32" i="38"/>
  <c r="F28" i="38"/>
  <c r="E31" i="38"/>
  <c r="E29" i="38"/>
  <c r="F26" i="38"/>
  <c r="F43" i="38"/>
  <c r="E35" i="38"/>
  <c r="F37" i="38"/>
  <c r="F42" i="38"/>
  <c r="F36" i="38"/>
  <c r="E34" i="38"/>
  <c r="F41" i="38"/>
  <c r="F39" i="38"/>
  <c r="F38" i="38"/>
  <c r="F35" i="38"/>
  <c r="E36" i="38"/>
  <c r="E42" i="38"/>
  <c r="F34" i="38"/>
  <c r="E40" i="38"/>
  <c r="E37" i="38"/>
  <c r="E38" i="38"/>
  <c r="E41" i="38"/>
  <c r="E44" i="38"/>
  <c r="F46" i="38"/>
  <c r="E46" i="38"/>
  <c r="E49" i="38"/>
  <c r="E47" i="38"/>
  <c r="F44" i="38"/>
  <c r="E50" i="38"/>
  <c r="F47" i="38"/>
  <c r="E48" i="38"/>
  <c r="F51" i="38"/>
  <c r="E51" i="38"/>
  <c r="F48" i="38"/>
  <c r="E43" i="38"/>
  <c r="F49" i="38"/>
  <c r="F45" i="38"/>
  <c r="F50" i="38"/>
  <c r="E45" i="38"/>
  <c r="E58" i="38"/>
  <c r="F57" i="38"/>
  <c r="E60" i="38"/>
  <c r="E53" i="38"/>
  <c r="F54" i="38"/>
  <c r="E55" i="38"/>
  <c r="F52" i="38"/>
  <c r="F58" i="38"/>
  <c r="F56" i="38"/>
  <c r="E57" i="38"/>
  <c r="E59" i="38"/>
  <c r="E52" i="38"/>
  <c r="F53" i="38"/>
  <c r="E56" i="38"/>
  <c r="E54" i="38"/>
  <c r="F55" i="38"/>
  <c r="E14" i="37"/>
  <c r="E7" i="37"/>
  <c r="F14" i="37"/>
  <c r="F12" i="37"/>
  <c r="E15" i="37"/>
  <c r="E11" i="37"/>
  <c r="E8" i="37"/>
  <c r="E10" i="37"/>
  <c r="F10" i="37"/>
  <c r="E13" i="37"/>
  <c r="F7" i="37"/>
  <c r="F15" i="37"/>
  <c r="F8" i="37"/>
  <c r="F13" i="37"/>
  <c r="E12" i="37"/>
  <c r="E9" i="37"/>
  <c r="F11" i="37"/>
  <c r="F9" i="37"/>
  <c r="F26" i="37"/>
  <c r="F16" i="37"/>
  <c r="F19" i="37"/>
  <c r="E20" i="37"/>
  <c r="F18" i="37"/>
  <c r="E18" i="37"/>
  <c r="E16" i="37"/>
  <c r="F17" i="37"/>
  <c r="E19" i="37"/>
  <c r="E17" i="37"/>
  <c r="F20" i="37"/>
  <c r="F25" i="37"/>
  <c r="E28" i="37"/>
  <c r="F27" i="37"/>
  <c r="F33" i="37"/>
  <c r="E25" i="37"/>
  <c r="F30" i="37"/>
  <c r="F31" i="37"/>
  <c r="E30" i="37"/>
  <c r="E33" i="37"/>
  <c r="F28" i="37"/>
  <c r="E27" i="37"/>
  <c r="E31" i="37"/>
  <c r="F29" i="37"/>
  <c r="E29" i="37"/>
  <c r="F32" i="37"/>
  <c r="E32" i="37"/>
  <c r="E26" i="37"/>
  <c r="F47" i="37"/>
  <c r="E36" i="37"/>
  <c r="E40" i="37"/>
  <c r="F36" i="37"/>
  <c r="F40" i="37"/>
  <c r="E34" i="37"/>
  <c r="F41" i="37"/>
  <c r="E41" i="37"/>
  <c r="E35" i="37"/>
  <c r="F42" i="37"/>
  <c r="F38" i="37"/>
  <c r="E37" i="37"/>
  <c r="E42" i="37"/>
  <c r="F39" i="37"/>
  <c r="E38" i="37"/>
  <c r="E39" i="37"/>
  <c r="F35" i="37"/>
  <c r="F37" i="37"/>
  <c r="F34" i="37"/>
  <c r="F53" i="37"/>
  <c r="E51" i="37"/>
  <c r="F48" i="37"/>
  <c r="E47" i="37"/>
  <c r="E45" i="37"/>
  <c r="E49" i="37"/>
  <c r="E50" i="37"/>
  <c r="E44" i="37"/>
  <c r="E48" i="37"/>
  <c r="F50" i="37"/>
  <c r="F46" i="37"/>
  <c r="E43" i="37"/>
  <c r="F49" i="37"/>
  <c r="E46" i="37"/>
  <c r="F51" i="37"/>
  <c r="F45" i="37"/>
  <c r="F44" i="37"/>
  <c r="F43" i="37"/>
  <c r="E59" i="37"/>
  <c r="E60" i="37"/>
  <c r="E55" i="37"/>
  <c r="F56" i="37"/>
  <c r="F60" i="37"/>
  <c r="F54" i="37"/>
  <c r="E53" i="37"/>
  <c r="E57" i="37"/>
  <c r="F59" i="37"/>
  <c r="F52" i="37"/>
  <c r="F58" i="37"/>
  <c r="E58" i="37"/>
  <c r="F57" i="37"/>
  <c r="F55" i="37"/>
  <c r="E56" i="37"/>
  <c r="E54" i="37"/>
  <c r="E52" i="37"/>
  <c r="E15" i="36"/>
  <c r="F9" i="36"/>
  <c r="F12" i="36"/>
  <c r="E7" i="36"/>
  <c r="E9" i="36"/>
  <c r="E14" i="36"/>
  <c r="F10" i="36"/>
  <c r="E13" i="36"/>
  <c r="E11" i="36"/>
  <c r="F8" i="36"/>
  <c r="F7" i="36"/>
  <c r="F13" i="36"/>
  <c r="E10" i="36"/>
  <c r="E8" i="36"/>
  <c r="F14" i="36"/>
  <c r="F11" i="36"/>
  <c r="F15" i="36"/>
  <c r="E12" i="36"/>
  <c r="E32" i="36"/>
  <c r="E17" i="36"/>
  <c r="E16" i="36"/>
  <c r="E20" i="36"/>
  <c r="F19" i="36"/>
  <c r="F18" i="36"/>
  <c r="F16" i="36"/>
  <c r="E19" i="36"/>
  <c r="F20" i="36"/>
  <c r="F17" i="36"/>
  <c r="E18" i="36"/>
  <c r="F30" i="36"/>
  <c r="E27" i="36"/>
  <c r="E25" i="36"/>
  <c r="F27" i="36"/>
  <c r="E31" i="36"/>
  <c r="E33" i="36"/>
  <c r="F26" i="36"/>
  <c r="F33" i="36"/>
  <c r="F32" i="36"/>
  <c r="F25" i="36"/>
  <c r="F31" i="36"/>
  <c r="E28" i="36"/>
  <c r="F28" i="36"/>
  <c r="E30" i="36"/>
  <c r="E29" i="36"/>
  <c r="F29" i="36"/>
  <c r="E26" i="36"/>
  <c r="F48" i="36"/>
  <c r="E38" i="36"/>
  <c r="F35" i="36"/>
  <c r="E36" i="36"/>
  <c r="E35" i="36"/>
  <c r="F40" i="36"/>
  <c r="F42" i="36"/>
  <c r="E41" i="36"/>
  <c r="F37" i="36"/>
  <c r="E40" i="36"/>
  <c r="E34" i="36"/>
  <c r="F39" i="36"/>
  <c r="F34" i="36"/>
  <c r="F41" i="36"/>
  <c r="E47" i="36"/>
  <c r="F44" i="36"/>
  <c r="F51" i="36"/>
  <c r="E37" i="36"/>
  <c r="F38" i="36"/>
  <c r="E42" i="36"/>
  <c r="E39" i="36"/>
  <c r="F36" i="36"/>
  <c r="E43" i="36"/>
  <c r="F50" i="36"/>
  <c r="E46" i="36"/>
  <c r="F49" i="36"/>
  <c r="E49" i="36"/>
  <c r="E44" i="36"/>
  <c r="E50" i="36"/>
  <c r="F46" i="36"/>
  <c r="F60" i="36"/>
  <c r="E48" i="36"/>
  <c r="F54" i="36"/>
  <c r="F52" i="36"/>
  <c r="F45" i="36"/>
  <c r="E59" i="36"/>
  <c r="F53" i="36"/>
  <c r="E55" i="36"/>
  <c r="E52" i="36"/>
  <c r="F56" i="36"/>
  <c r="E60" i="36"/>
  <c r="E58" i="36"/>
  <c r="E51" i="36"/>
  <c r="F58" i="36"/>
  <c r="E54" i="36"/>
  <c r="F59" i="36"/>
  <c r="E53" i="36"/>
  <c r="E56" i="36"/>
  <c r="F57" i="36"/>
  <c r="E45" i="36"/>
  <c r="E57" i="36"/>
  <c r="F43" i="36"/>
  <c r="F47" i="36"/>
  <c r="F55" i="36"/>
  <c r="E12" i="35"/>
  <c r="F7" i="35"/>
  <c r="F13" i="35"/>
  <c r="E11" i="35"/>
  <c r="F11" i="35"/>
  <c r="E10" i="35"/>
  <c r="E8" i="35"/>
  <c r="F12" i="35"/>
  <c r="E14" i="35"/>
  <c r="F9" i="35"/>
  <c r="E7" i="35"/>
  <c r="F10" i="35"/>
  <c r="F8" i="35"/>
  <c r="E9" i="35"/>
  <c r="E13" i="35"/>
  <c r="F14" i="35"/>
  <c r="E37" i="35"/>
  <c r="F18" i="35"/>
  <c r="E20" i="35"/>
  <c r="E16" i="35"/>
  <c r="F19" i="35"/>
  <c r="F20" i="35"/>
  <c r="E18" i="35"/>
  <c r="E17" i="35"/>
  <c r="F35" i="35"/>
  <c r="F31" i="35"/>
  <c r="E32" i="35"/>
  <c r="E29" i="35"/>
  <c r="F17" i="35"/>
  <c r="E28" i="35"/>
  <c r="E26" i="35"/>
  <c r="E27" i="35"/>
  <c r="F27" i="35"/>
  <c r="E25" i="35"/>
  <c r="F32" i="35"/>
  <c r="F28" i="35"/>
  <c r="E19" i="35"/>
  <c r="F33" i="35"/>
  <c r="E30" i="35"/>
  <c r="F16" i="35"/>
  <c r="F30" i="35"/>
  <c r="F37" i="35"/>
  <c r="E38" i="35"/>
  <c r="E36" i="35"/>
  <c r="F36" i="35"/>
  <c r="F40" i="35"/>
  <c r="F38" i="35"/>
  <c r="F41" i="35"/>
  <c r="F26" i="35"/>
  <c r="E41" i="35"/>
  <c r="E35" i="35"/>
  <c r="E39" i="35"/>
  <c r="F42" i="35"/>
  <c r="E33" i="35"/>
  <c r="F29" i="35"/>
  <c r="F39" i="35"/>
  <c r="F34" i="35"/>
  <c r="F25" i="35"/>
  <c r="E40" i="35"/>
  <c r="E31" i="35"/>
  <c r="E42" i="35"/>
  <c r="E34" i="35"/>
  <c r="E50" i="35"/>
  <c r="F51" i="35"/>
  <c r="E51" i="35"/>
  <c r="F49" i="35"/>
  <c r="F46" i="35"/>
  <c r="E45" i="35"/>
  <c r="F48" i="35"/>
  <c r="F50" i="35"/>
  <c r="E48" i="35"/>
  <c r="F45" i="35"/>
  <c r="E43" i="35"/>
  <c r="F43" i="35"/>
  <c r="E49" i="35"/>
  <c r="E46" i="35"/>
  <c r="F47" i="35"/>
  <c r="E44" i="35"/>
  <c r="F44" i="35"/>
  <c r="E47" i="35"/>
  <c r="E52" i="35"/>
  <c r="F52" i="35"/>
  <c r="F10" i="34"/>
  <c r="E14" i="34"/>
  <c r="E13" i="34"/>
  <c r="F13" i="34"/>
  <c r="E7" i="34"/>
  <c r="E9" i="34"/>
  <c r="F7" i="34"/>
  <c r="F14" i="34"/>
  <c r="E11" i="34"/>
  <c r="F12" i="34"/>
  <c r="E12" i="34"/>
  <c r="E8" i="34"/>
  <c r="F9" i="34"/>
  <c r="F11" i="34"/>
  <c r="E10" i="34"/>
  <c r="F8" i="34"/>
  <c r="E20" i="34"/>
  <c r="E28" i="34"/>
  <c r="F17" i="34"/>
  <c r="F19" i="34"/>
  <c r="E19" i="34"/>
  <c r="F20" i="34"/>
  <c r="E17" i="34"/>
  <c r="F18" i="34"/>
  <c r="E16" i="34"/>
  <c r="F16" i="34"/>
  <c r="E18" i="34"/>
  <c r="F29" i="34"/>
  <c r="E31" i="34"/>
  <c r="F27" i="34"/>
  <c r="F33" i="34"/>
  <c r="E32" i="34"/>
  <c r="F25" i="34"/>
  <c r="E29" i="34"/>
  <c r="F26" i="34"/>
  <c r="F30" i="34"/>
  <c r="F28" i="34"/>
  <c r="E27" i="34"/>
  <c r="F31" i="34"/>
  <c r="F32" i="34"/>
  <c r="E33" i="34"/>
  <c r="E26" i="34"/>
  <c r="E30" i="34"/>
  <c r="E25" i="34"/>
  <c r="E51" i="34"/>
  <c r="F42" i="34"/>
  <c r="E42" i="34"/>
  <c r="E34" i="34"/>
  <c r="F37" i="34"/>
  <c r="E41" i="34"/>
  <c r="E38" i="34"/>
  <c r="F34" i="34"/>
  <c r="E35" i="34"/>
  <c r="F35" i="34"/>
  <c r="E39" i="34"/>
  <c r="F36" i="34"/>
  <c r="F40" i="34"/>
  <c r="E40" i="34"/>
  <c r="F41" i="34"/>
  <c r="E36" i="34"/>
  <c r="F38" i="34"/>
  <c r="F39" i="34"/>
  <c r="E37" i="34"/>
  <c r="E60" i="34"/>
  <c r="E43" i="34"/>
  <c r="F50" i="34"/>
  <c r="F44" i="34"/>
  <c r="E45" i="34"/>
  <c r="E47" i="34"/>
  <c r="F45" i="34"/>
  <c r="E49" i="34"/>
  <c r="F51" i="34"/>
  <c r="F49" i="34"/>
  <c r="E50" i="34"/>
  <c r="F48" i="34"/>
  <c r="F46" i="34"/>
  <c r="F43" i="34"/>
  <c r="E46" i="34"/>
  <c r="E48" i="34"/>
  <c r="E44" i="34"/>
  <c r="F47" i="34"/>
  <c r="F56" i="34"/>
  <c r="F60" i="34"/>
  <c r="F57" i="34"/>
  <c r="F55" i="34"/>
  <c r="E59" i="34"/>
  <c r="E54" i="34"/>
  <c r="F54" i="34"/>
  <c r="E52" i="34"/>
  <c r="F52" i="34"/>
  <c r="E58" i="34"/>
  <c r="E57" i="34"/>
  <c r="E53" i="34"/>
  <c r="F53" i="34"/>
  <c r="E55" i="34"/>
  <c r="F58" i="34"/>
  <c r="E56" i="34"/>
  <c r="F59" i="34"/>
  <c r="F59" i="33"/>
  <c r="E59" i="33"/>
  <c r="E52" i="33"/>
  <c r="F52" i="33"/>
  <c r="F58" i="33"/>
  <c r="E54" i="33"/>
  <c r="E8" i="33"/>
  <c r="E14" i="33"/>
  <c r="F14" i="33"/>
  <c r="F13" i="33"/>
  <c r="E9" i="33"/>
  <c r="E7" i="33"/>
  <c r="F11" i="33"/>
  <c r="E13" i="33"/>
  <c r="E12" i="33"/>
  <c r="F10" i="33"/>
  <c r="F8" i="33"/>
  <c r="E11" i="33"/>
  <c r="F12" i="33"/>
  <c r="F15" i="33"/>
  <c r="F9" i="33"/>
  <c r="E10" i="33"/>
  <c r="E15" i="33"/>
  <c r="F7" i="33"/>
  <c r="E17" i="33"/>
  <c r="E19" i="33"/>
  <c r="F19" i="33"/>
  <c r="E18" i="33"/>
  <c r="E20" i="33"/>
  <c r="E16" i="33"/>
  <c r="F18" i="33"/>
  <c r="F41" i="33"/>
  <c r="F29" i="33"/>
  <c r="E31" i="33"/>
  <c r="E27" i="33"/>
  <c r="E33" i="33"/>
  <c r="E28" i="33"/>
  <c r="F28" i="33"/>
  <c r="F17" i="33"/>
  <c r="F31" i="33"/>
  <c r="F25" i="33"/>
  <c r="E29" i="33"/>
  <c r="F30" i="33"/>
  <c r="F20" i="33"/>
  <c r="E30" i="33"/>
  <c r="E32" i="33"/>
  <c r="E36" i="33"/>
  <c r="F37" i="33"/>
  <c r="F38" i="33"/>
  <c r="F16" i="33"/>
  <c r="F42" i="33"/>
  <c r="F36" i="33"/>
  <c r="F40" i="33"/>
  <c r="E26" i="33"/>
  <c r="E39" i="33"/>
  <c r="E57" i="33"/>
  <c r="F34" i="33"/>
  <c r="E40" i="33"/>
  <c r="E25" i="33"/>
  <c r="F27" i="33"/>
  <c r="E42" i="33"/>
  <c r="E48" i="33"/>
  <c r="E34" i="33"/>
  <c r="E44" i="33"/>
  <c r="F49" i="33"/>
  <c r="F33" i="33"/>
  <c r="F44" i="33"/>
  <c r="E41" i="33"/>
  <c r="F39" i="33"/>
  <c r="F35" i="33"/>
  <c r="F51" i="33"/>
  <c r="F26" i="33"/>
  <c r="E49" i="33"/>
  <c r="F46" i="33"/>
  <c r="F32" i="33"/>
  <c r="E37" i="33"/>
  <c r="F54" i="33"/>
  <c r="F50" i="33"/>
  <c r="F43" i="33"/>
  <c r="E35" i="33"/>
  <c r="F47" i="33"/>
  <c r="F45" i="33"/>
  <c r="E47" i="33"/>
  <c r="E53" i="33"/>
  <c r="F53" i="33"/>
  <c r="F56" i="33"/>
  <c r="E56" i="33"/>
  <c r="E50" i="33"/>
  <c r="F48" i="33"/>
  <c r="E58" i="33"/>
  <c r="E46" i="33"/>
  <c r="E38" i="33"/>
  <c r="F55" i="33"/>
  <c r="E51" i="33"/>
  <c r="E45" i="33"/>
  <c r="E60" i="33"/>
  <c r="F60" i="33"/>
  <c r="E43" i="33"/>
  <c r="F57" i="33"/>
  <c r="E55" i="33"/>
  <c r="E52" i="32"/>
  <c r="E56" i="32"/>
  <c r="F58" i="32"/>
  <c r="F13" i="32"/>
  <c r="E10" i="32"/>
  <c r="F15" i="32"/>
  <c r="E14" i="32"/>
  <c r="E15" i="32"/>
  <c r="F7" i="32"/>
  <c r="F11" i="32"/>
  <c r="E12" i="32"/>
  <c r="E9" i="32"/>
  <c r="E11" i="32"/>
  <c r="F9" i="32"/>
  <c r="E7" i="32"/>
  <c r="F12" i="32"/>
  <c r="F10" i="32"/>
  <c r="E38" i="32"/>
  <c r="E16" i="32"/>
  <c r="F14" i="32"/>
  <c r="E18" i="32"/>
  <c r="E17" i="32"/>
  <c r="F17" i="32"/>
  <c r="E13" i="32"/>
  <c r="F8" i="32"/>
  <c r="E8" i="32"/>
  <c r="F16" i="32"/>
  <c r="F30" i="32"/>
  <c r="E28" i="32"/>
  <c r="F26" i="32"/>
  <c r="E29" i="32"/>
  <c r="F18" i="32"/>
  <c r="F32" i="32"/>
  <c r="F31" i="32"/>
  <c r="F36" i="32"/>
  <c r="E25" i="32"/>
  <c r="F35" i="32"/>
  <c r="F37" i="32"/>
  <c r="E30" i="32"/>
  <c r="F42" i="32"/>
  <c r="F38" i="32"/>
  <c r="F27" i="32"/>
  <c r="E33" i="32"/>
  <c r="E32" i="32"/>
  <c r="E37" i="32"/>
  <c r="E31" i="32"/>
  <c r="F25" i="32"/>
  <c r="F34" i="32"/>
  <c r="E27" i="32"/>
  <c r="F28" i="32"/>
  <c r="F41" i="32"/>
  <c r="E26" i="32"/>
  <c r="F54" i="32"/>
  <c r="F48" i="32"/>
  <c r="E40" i="32"/>
  <c r="E34" i="32"/>
  <c r="F33" i="32"/>
  <c r="E50" i="32"/>
  <c r="E48" i="32"/>
  <c r="E45" i="32"/>
  <c r="E41" i="32"/>
  <c r="E44" i="32"/>
  <c r="F40" i="32"/>
  <c r="F29" i="32"/>
  <c r="E36" i="32"/>
  <c r="E39" i="32"/>
  <c r="E47" i="32"/>
  <c r="F47" i="32"/>
  <c r="E42" i="32"/>
  <c r="E53" i="32"/>
  <c r="E54" i="32"/>
  <c r="E55" i="32"/>
  <c r="F39" i="32"/>
  <c r="F46" i="32"/>
  <c r="F43" i="32"/>
  <c r="F53" i="32"/>
  <c r="E46" i="32"/>
  <c r="E35" i="32"/>
  <c r="F51" i="32"/>
  <c r="E59" i="32"/>
  <c r="F56" i="32"/>
  <c r="E43" i="32"/>
  <c r="F50" i="32"/>
  <c r="E49" i="32"/>
  <c r="F45" i="32"/>
  <c r="E51" i="32"/>
  <c r="E58" i="32"/>
  <c r="F52" i="32"/>
  <c r="E57" i="32"/>
  <c r="F60" i="32"/>
  <c r="F44" i="32"/>
  <c r="E60" i="32"/>
  <c r="F49" i="32"/>
  <c r="F59" i="32"/>
  <c r="F55" i="32"/>
  <c r="F57" i="32"/>
  <c r="F12" i="31"/>
  <c r="F13" i="31"/>
  <c r="E7" i="31"/>
  <c r="E14" i="31"/>
  <c r="F9" i="31"/>
  <c r="F7" i="31"/>
  <c r="F15" i="31"/>
  <c r="E9" i="31"/>
  <c r="F14" i="31"/>
  <c r="E13" i="31"/>
  <c r="E8" i="31"/>
  <c r="F8" i="31"/>
  <c r="E11" i="31"/>
  <c r="F10" i="31"/>
  <c r="F17" i="31"/>
  <c r="E12" i="31"/>
  <c r="E10" i="31"/>
  <c r="F11" i="31"/>
  <c r="E15" i="31"/>
  <c r="F16" i="31"/>
  <c r="E17" i="31"/>
  <c r="E18" i="31"/>
  <c r="F33" i="31"/>
  <c r="F26" i="31"/>
  <c r="F29" i="31"/>
  <c r="E30" i="31"/>
  <c r="F31" i="31"/>
  <c r="E16" i="31"/>
  <c r="E32" i="31"/>
  <c r="E19" i="31"/>
  <c r="E20" i="31"/>
  <c r="F37" i="31"/>
  <c r="F20" i="31"/>
  <c r="E31" i="31"/>
  <c r="E36" i="31"/>
  <c r="F27" i="31"/>
  <c r="F18" i="31"/>
  <c r="E41" i="31"/>
  <c r="E33" i="31"/>
  <c r="F42" i="31"/>
  <c r="F32" i="31"/>
  <c r="F19" i="31"/>
  <c r="E44" i="31"/>
  <c r="E25" i="31"/>
  <c r="F30" i="31"/>
  <c r="E39" i="31"/>
  <c r="F55" i="31"/>
  <c r="E29" i="31"/>
  <c r="E26" i="31"/>
  <c r="F28" i="31"/>
  <c r="E27" i="31"/>
  <c r="F46" i="31"/>
  <c r="F41" i="31"/>
  <c r="E47" i="31"/>
  <c r="E38" i="31"/>
  <c r="F25" i="31"/>
  <c r="E35" i="31"/>
  <c r="E34" i="31"/>
  <c r="F51" i="31"/>
  <c r="E42" i="31"/>
  <c r="E60" i="31"/>
  <c r="E37" i="31"/>
  <c r="F34" i="31"/>
  <c r="F36" i="31"/>
  <c r="E55" i="31"/>
  <c r="E50" i="31"/>
  <c r="E45" i="31"/>
  <c r="E56" i="31"/>
  <c r="F59" i="31"/>
  <c r="F45" i="31"/>
  <c r="E48" i="31"/>
  <c r="E58" i="31"/>
  <c r="F47" i="31"/>
  <c r="F56" i="31"/>
  <c r="F50" i="31"/>
  <c r="F57" i="31"/>
  <c r="F49" i="31"/>
  <c r="E59" i="31"/>
  <c r="E43" i="31"/>
  <c r="E40" i="31"/>
  <c r="F38" i="31"/>
  <c r="E28" i="31"/>
  <c r="F54" i="31"/>
  <c r="E46" i="31"/>
  <c r="F52" i="31"/>
  <c r="F35" i="31"/>
  <c r="F48" i="31"/>
  <c r="E57" i="31"/>
  <c r="F43" i="31"/>
  <c r="E51" i="31"/>
  <c r="F44" i="31"/>
  <c r="F40" i="31"/>
  <c r="F58" i="31"/>
  <c r="F60" i="31"/>
  <c r="E49" i="31"/>
  <c r="E52" i="31"/>
  <c r="E54" i="31"/>
  <c r="F53" i="31"/>
  <c r="F39" i="31"/>
  <c r="E53" i="31"/>
  <c r="F14" i="30"/>
  <c r="E14" i="30"/>
  <c r="E11" i="30"/>
  <c r="F8" i="30"/>
  <c r="F15" i="30"/>
  <c r="F7" i="30"/>
  <c r="E9" i="30"/>
  <c r="E13" i="30"/>
  <c r="E8" i="30"/>
  <c r="F12" i="30"/>
  <c r="E7" i="30"/>
  <c r="E15" i="30"/>
  <c r="F9" i="30"/>
  <c r="E12" i="30"/>
  <c r="F13" i="30"/>
  <c r="F18" i="30"/>
  <c r="F11" i="30"/>
  <c r="E10" i="30"/>
  <c r="E20" i="30"/>
  <c r="F10" i="30"/>
  <c r="E19" i="30"/>
  <c r="E17" i="30"/>
  <c r="E16" i="30"/>
  <c r="E32" i="30"/>
  <c r="E30" i="30"/>
  <c r="E18" i="30"/>
  <c r="E29" i="30"/>
  <c r="F29" i="30"/>
  <c r="F25" i="30"/>
  <c r="F20" i="30"/>
  <c r="F16" i="30"/>
  <c r="F33" i="30"/>
  <c r="E25" i="30"/>
  <c r="F17" i="30"/>
  <c r="E31" i="30"/>
  <c r="F19" i="30"/>
  <c r="F30" i="30"/>
  <c r="E27" i="30"/>
  <c r="F26" i="30"/>
  <c r="E37" i="30"/>
  <c r="F31" i="30"/>
  <c r="E34" i="30"/>
  <c r="E28" i="30"/>
  <c r="F28" i="30"/>
  <c r="F39" i="30"/>
  <c r="E49" i="30"/>
  <c r="E36" i="30"/>
  <c r="E41" i="30"/>
  <c r="E38" i="30"/>
  <c r="E42" i="30"/>
  <c r="F27" i="30"/>
  <c r="F36" i="30"/>
  <c r="F34" i="30"/>
  <c r="F45" i="30"/>
  <c r="F50" i="30"/>
  <c r="E33" i="30"/>
  <c r="F37" i="30"/>
  <c r="F32" i="30"/>
  <c r="F40" i="30"/>
  <c r="F58" i="30"/>
  <c r="F47" i="30"/>
  <c r="E26" i="30"/>
  <c r="F35" i="30"/>
  <c r="F42" i="30"/>
  <c r="E50" i="30"/>
  <c r="E39" i="30"/>
  <c r="F41" i="30"/>
  <c r="E60" i="30"/>
  <c r="E43" i="30"/>
  <c r="E35" i="30"/>
  <c r="E45" i="30"/>
  <c r="F48" i="30"/>
  <c r="E47" i="30"/>
  <c r="F44" i="30"/>
  <c r="E44" i="30"/>
  <c r="F59" i="30"/>
  <c r="F57" i="30"/>
  <c r="E59" i="30"/>
  <c r="E40" i="30"/>
  <c r="F51" i="30"/>
  <c r="F38" i="30"/>
  <c r="E53" i="30"/>
  <c r="F54" i="30"/>
  <c r="E46" i="30"/>
  <c r="E58" i="30"/>
  <c r="F43" i="30"/>
  <c r="E51" i="30"/>
  <c r="F52" i="30"/>
  <c r="F46" i="30"/>
  <c r="F56" i="30"/>
  <c r="F49" i="30"/>
  <c r="F60" i="30"/>
  <c r="F55" i="30"/>
  <c r="E48" i="30"/>
  <c r="F53" i="30"/>
  <c r="E54" i="30"/>
  <c r="E55" i="30"/>
  <c r="E52" i="30"/>
  <c r="E57" i="30"/>
  <c r="E56" i="30"/>
  <c r="E57" i="28"/>
  <c r="F58" i="28"/>
  <c r="F56" i="28"/>
  <c r="E60" i="28"/>
  <c r="E59" i="28"/>
  <c r="E56" i="28"/>
  <c r="E52" i="28"/>
  <c r="F53" i="28"/>
  <c r="F57" i="28"/>
  <c r="F59" i="28"/>
  <c r="F52" i="28"/>
  <c r="E58" i="28"/>
  <c r="F55" i="28"/>
  <c r="E55" i="28"/>
  <c r="E54" i="28"/>
  <c r="F54" i="28"/>
  <c r="E53" i="28"/>
  <c r="F60" i="28"/>
  <c r="E48" i="28"/>
  <c r="F45" i="28"/>
  <c r="F48" i="28"/>
  <c r="E50" i="28"/>
  <c r="E46" i="28"/>
  <c r="E51" i="28"/>
  <c r="F47" i="28"/>
  <c r="F44" i="28"/>
  <c r="E45" i="28"/>
  <c r="F46" i="28"/>
  <c r="F50" i="28"/>
  <c r="F43" i="28"/>
  <c r="E44" i="28"/>
  <c r="E47" i="28"/>
  <c r="E49" i="28"/>
  <c r="F51" i="28"/>
  <c r="E43" i="28"/>
  <c r="F49" i="28"/>
  <c r="E39" i="28"/>
  <c r="F34" i="28"/>
  <c r="E35" i="28"/>
  <c r="E37" i="28"/>
  <c r="E41" i="28"/>
  <c r="F37" i="28"/>
  <c r="E38" i="28"/>
  <c r="E34" i="28"/>
  <c r="E36" i="28"/>
  <c r="E40" i="28"/>
  <c r="F38" i="28"/>
  <c r="F40" i="28"/>
  <c r="F35" i="28"/>
  <c r="F41" i="28"/>
  <c r="E42" i="28"/>
  <c r="F39" i="28"/>
  <c r="F36" i="28"/>
  <c r="F42" i="28"/>
  <c r="F25" i="28"/>
  <c r="E32" i="28"/>
  <c r="F27" i="28"/>
  <c r="E27" i="28"/>
  <c r="F30" i="28"/>
  <c r="E33" i="28"/>
  <c r="E30" i="28"/>
  <c r="F26" i="28"/>
  <c r="F32" i="28"/>
  <c r="F28" i="28"/>
  <c r="E26" i="28"/>
  <c r="E31" i="28"/>
  <c r="F33" i="28"/>
  <c r="F29" i="28"/>
  <c r="E29" i="28"/>
  <c r="E25" i="28"/>
  <c r="E28" i="28"/>
  <c r="F31" i="28"/>
  <c r="F17" i="28"/>
  <c r="E20" i="28"/>
  <c r="E19" i="28"/>
  <c r="E18" i="28"/>
  <c r="E16" i="28"/>
  <c r="F19" i="28"/>
  <c r="F18" i="28"/>
  <c r="F16" i="28"/>
  <c r="F20" i="28"/>
  <c r="E17" i="28"/>
  <c r="E14" i="28"/>
  <c r="E13" i="28"/>
  <c r="E7" i="28"/>
  <c r="E9" i="28"/>
  <c r="E12" i="28"/>
  <c r="E11" i="28"/>
  <c r="E8" i="28"/>
  <c r="E10" i="28"/>
  <c r="F7" i="28"/>
  <c r="F14" i="28"/>
  <c r="F11" i="28"/>
  <c r="F12" i="28"/>
  <c r="F10" i="28"/>
  <c r="F8" i="28"/>
  <c r="F13" i="28"/>
  <c r="F9" i="28"/>
</calcChain>
</file>

<file path=xl/comments1.xml><?xml version="1.0" encoding="utf-8"?>
<comments xmlns="http://schemas.openxmlformats.org/spreadsheetml/2006/main">
  <authors>
    <author>Maurizio Gargiulo</author>
  </authors>
  <commentList>
    <comment ref="U5" authorId="0" shapeId="0">
      <text>
        <r>
          <rPr>
            <sz val="8"/>
            <color indexed="81"/>
            <rFont val="Tahoma"/>
            <family val="2"/>
          </rPr>
          <t xml:space="preserve">Possible TsLvl
</t>
        </r>
        <r>
          <rPr>
            <b/>
            <sz val="8"/>
            <color indexed="81"/>
            <rFont val="Tahoma"/>
            <family val="2"/>
          </rPr>
          <t>ANNUAL</t>
        </r>
        <r>
          <rPr>
            <sz val="8"/>
            <color indexed="81"/>
            <rFont val="Tahoma"/>
            <family val="2"/>
          </rPr>
          <t xml:space="preserve"> (Annual level)
</t>
        </r>
        <r>
          <rPr>
            <b/>
            <sz val="8"/>
            <color indexed="81"/>
            <rFont val="Tahoma"/>
            <family val="2"/>
          </rPr>
          <t>SEASON</t>
        </r>
        <r>
          <rPr>
            <sz val="8"/>
            <color indexed="81"/>
            <rFont val="Tahoma"/>
            <family val="2"/>
          </rPr>
          <t xml:space="preserve"> (Seasonal level)
</t>
        </r>
        <r>
          <rPr>
            <b/>
            <sz val="8"/>
            <color indexed="81"/>
            <rFont val="Tahoma"/>
            <family val="2"/>
          </rPr>
          <t>WEEKLY</t>
        </r>
        <r>
          <rPr>
            <sz val="8"/>
            <color indexed="81"/>
            <rFont val="Tahoma"/>
            <family val="2"/>
          </rPr>
          <t xml:space="preserve"> (Weekly level)
</t>
        </r>
        <r>
          <rPr>
            <b/>
            <sz val="8"/>
            <color indexed="81"/>
            <rFont val="Tahoma"/>
            <family val="2"/>
          </rPr>
          <t>DAYNITE</t>
        </r>
        <r>
          <rPr>
            <sz val="8"/>
            <color indexed="81"/>
            <rFont val="Tahoma"/>
            <family val="2"/>
          </rPr>
          <t xml:space="preserve"> (day and night level)</t>
        </r>
      </text>
    </comment>
    <comment ref="W5" authorId="0" shapeId="0">
      <text>
        <r>
          <rPr>
            <sz val="8"/>
            <color indexed="81"/>
            <rFont val="Tahoma"/>
            <family val="2"/>
          </rPr>
          <t>Possible Vintage</t>
        </r>
        <r>
          <rPr>
            <b/>
            <sz val="8"/>
            <color indexed="81"/>
            <rFont val="Tahoma"/>
            <family val="2"/>
          </rPr>
          <t xml:space="preserve">
NO</t>
        </r>
        <r>
          <rPr>
            <sz val="8"/>
            <color indexed="81"/>
            <rFont val="Tahoma"/>
            <family val="2"/>
          </rPr>
          <t xml:space="preserve"> (if empty by default mean </t>
        </r>
        <r>
          <rPr>
            <b/>
            <sz val="8"/>
            <color indexed="81"/>
            <rFont val="Tahoma"/>
            <family val="2"/>
          </rPr>
          <t>NO</t>
        </r>
        <r>
          <rPr>
            <sz val="8"/>
            <color indexed="81"/>
            <rFont val="Tahoma"/>
            <family val="2"/>
          </rPr>
          <t>)</t>
        </r>
        <r>
          <rPr>
            <b/>
            <sz val="8"/>
            <color indexed="81"/>
            <rFont val="Tahoma"/>
            <family val="2"/>
          </rPr>
          <t xml:space="preserve">
YES</t>
        </r>
      </text>
    </comment>
    <comment ref="P6" authorId="0" shapeId="0">
      <text>
        <r>
          <rPr>
            <sz val="8"/>
            <color indexed="81"/>
            <rFont val="Tahoma"/>
            <family val="2"/>
          </rPr>
          <t xml:space="preserve">Sets declarations are </t>
        </r>
        <r>
          <rPr>
            <b/>
            <sz val="8"/>
            <color indexed="81"/>
            <rFont val="Tahoma"/>
            <family val="2"/>
          </rPr>
          <t>NOT</t>
        </r>
        <r>
          <rPr>
            <sz val="8"/>
            <color indexed="81"/>
            <rFont val="Tahoma"/>
            <family val="2"/>
          </rPr>
          <t xml:space="preserve"> inherited. Possible Process Sets</t>
        </r>
        <r>
          <rPr>
            <b/>
            <sz val="8"/>
            <color indexed="81"/>
            <rFont val="Tahoma"/>
            <family val="2"/>
          </rPr>
          <t xml:space="preserve">
ELE</t>
        </r>
        <r>
          <rPr>
            <sz val="8"/>
            <color indexed="81"/>
            <rFont val="Tahoma"/>
            <family val="2"/>
          </rPr>
          <t xml:space="preserve"> (Thermal Electric Power Plant)</t>
        </r>
        <r>
          <rPr>
            <b/>
            <sz val="8"/>
            <color indexed="81"/>
            <rFont val="Tahoma"/>
            <family val="2"/>
          </rPr>
          <t xml:space="preserve">
CHP</t>
        </r>
        <r>
          <rPr>
            <sz val="8"/>
            <color indexed="81"/>
            <rFont val="Tahoma"/>
            <family val="2"/>
          </rPr>
          <t xml:space="preserve"> (Combined Heat and Power)
</t>
        </r>
        <r>
          <rPr>
            <b/>
            <sz val="8"/>
            <color indexed="81"/>
            <rFont val="Tahoma"/>
            <family val="2"/>
          </rPr>
          <t>STGTSS</t>
        </r>
        <r>
          <rPr>
            <sz val="8"/>
            <color indexed="81"/>
            <rFont val="Tahoma"/>
            <family val="2"/>
          </rPr>
          <t xml:space="preserve"> (Pump Storage)</t>
        </r>
        <r>
          <rPr>
            <b/>
            <sz val="8"/>
            <color indexed="81"/>
            <rFont val="Tahoma"/>
            <family val="2"/>
          </rPr>
          <t xml:space="preserve">
PRE </t>
        </r>
        <r>
          <rPr>
            <sz val="8"/>
            <color indexed="81"/>
            <rFont val="Tahoma"/>
            <family val="2"/>
          </rPr>
          <t>(Genric Process/Technology)</t>
        </r>
        <r>
          <rPr>
            <b/>
            <sz val="8"/>
            <color indexed="81"/>
            <rFont val="Tahoma"/>
            <family val="2"/>
          </rPr>
          <t xml:space="preserve">
DMD</t>
        </r>
        <r>
          <rPr>
            <sz val="8"/>
            <color indexed="81"/>
            <rFont val="Tahoma"/>
            <family val="2"/>
          </rPr>
          <t xml:space="preserve"> (Demand Device)</t>
        </r>
        <r>
          <rPr>
            <b/>
            <sz val="8"/>
            <color indexed="81"/>
            <rFont val="Tahoma"/>
            <family val="2"/>
          </rPr>
          <t xml:space="preserve">
IMP</t>
        </r>
        <r>
          <rPr>
            <sz val="8"/>
            <color indexed="81"/>
            <rFont val="Tahoma"/>
            <family val="2"/>
          </rPr>
          <t xml:space="preserve"> (Import)</t>
        </r>
        <r>
          <rPr>
            <b/>
            <sz val="8"/>
            <color indexed="81"/>
            <rFont val="Tahoma"/>
            <family val="2"/>
          </rPr>
          <t xml:space="preserve">
EXP</t>
        </r>
        <r>
          <rPr>
            <sz val="8"/>
            <color indexed="81"/>
            <rFont val="Tahoma"/>
            <family val="2"/>
          </rPr>
          <t xml:space="preserve"> (Export)</t>
        </r>
        <r>
          <rPr>
            <b/>
            <sz val="8"/>
            <color indexed="81"/>
            <rFont val="Tahoma"/>
            <family val="2"/>
          </rPr>
          <t xml:space="preserve">
MIN</t>
        </r>
        <r>
          <rPr>
            <sz val="8"/>
            <color indexed="81"/>
            <rFont val="Tahoma"/>
            <family val="2"/>
          </rPr>
          <t xml:space="preserve"> (Mining Process)</t>
        </r>
        <r>
          <rPr>
            <b/>
            <sz val="8"/>
            <color indexed="81"/>
            <rFont val="Tahoma"/>
            <family val="2"/>
          </rPr>
          <t xml:space="preserve">
RNW</t>
        </r>
        <r>
          <rPr>
            <sz val="8"/>
            <color indexed="81"/>
            <rFont val="Tahoma"/>
            <family val="2"/>
          </rPr>
          <t xml:space="preserve"> (Renewable Technology)
</t>
        </r>
        <r>
          <rPr>
            <b/>
            <sz val="8"/>
            <color indexed="81"/>
            <rFont val="Tahoma"/>
            <family val="2"/>
          </rPr>
          <t>HPL</t>
        </r>
        <r>
          <rPr>
            <sz val="8"/>
            <color indexed="81"/>
            <rFont val="Tahoma"/>
            <family val="2"/>
          </rPr>
          <t xml:space="preserve"> (Heating Plant)</t>
        </r>
      </text>
    </comment>
  </commentList>
</comments>
</file>

<file path=xl/comments2.xml><?xml version="1.0" encoding="utf-8"?>
<comments xmlns="http://schemas.openxmlformats.org/spreadsheetml/2006/main">
  <authors>
    <author>Maurizio Gargiulo</author>
  </authors>
  <commentList>
    <comment ref="Q6" authorId="0" shapeId="0">
      <text>
        <r>
          <rPr>
            <sz val="8"/>
            <color indexed="81"/>
            <rFont val="Tahoma"/>
            <family val="2"/>
          </rPr>
          <t xml:space="preserve">Possible TsLvl
</t>
        </r>
        <r>
          <rPr>
            <b/>
            <sz val="8"/>
            <color indexed="81"/>
            <rFont val="Tahoma"/>
            <family val="2"/>
          </rPr>
          <t>ANNUAL</t>
        </r>
        <r>
          <rPr>
            <sz val="8"/>
            <color indexed="81"/>
            <rFont val="Tahoma"/>
            <family val="2"/>
          </rPr>
          <t xml:space="preserve"> (Annual level)
</t>
        </r>
        <r>
          <rPr>
            <b/>
            <sz val="8"/>
            <color indexed="81"/>
            <rFont val="Tahoma"/>
            <family val="2"/>
          </rPr>
          <t>SEASON</t>
        </r>
        <r>
          <rPr>
            <sz val="8"/>
            <color indexed="81"/>
            <rFont val="Tahoma"/>
            <family val="2"/>
          </rPr>
          <t xml:space="preserve"> (Seasonal level)
</t>
        </r>
        <r>
          <rPr>
            <b/>
            <sz val="8"/>
            <color indexed="81"/>
            <rFont val="Tahoma"/>
            <family val="2"/>
          </rPr>
          <t>WEEKLY</t>
        </r>
        <r>
          <rPr>
            <sz val="8"/>
            <color indexed="81"/>
            <rFont val="Tahoma"/>
            <family val="2"/>
          </rPr>
          <t xml:space="preserve"> (Weekly level)
</t>
        </r>
        <r>
          <rPr>
            <b/>
            <sz val="8"/>
            <color indexed="81"/>
            <rFont val="Tahoma"/>
            <family val="2"/>
          </rPr>
          <t>DAYNITE</t>
        </r>
        <r>
          <rPr>
            <sz val="8"/>
            <color indexed="81"/>
            <rFont val="Tahoma"/>
            <family val="2"/>
          </rPr>
          <t xml:space="preserve"> (day and night level)</t>
        </r>
      </text>
    </comment>
    <comment ref="S6" authorId="0" shapeId="0">
      <text>
        <r>
          <rPr>
            <sz val="8"/>
            <color indexed="81"/>
            <rFont val="Tahoma"/>
            <family val="2"/>
          </rPr>
          <t>Possible Vintage</t>
        </r>
        <r>
          <rPr>
            <b/>
            <sz val="8"/>
            <color indexed="81"/>
            <rFont val="Tahoma"/>
            <family val="2"/>
          </rPr>
          <t xml:space="preserve">
NO</t>
        </r>
        <r>
          <rPr>
            <sz val="8"/>
            <color indexed="81"/>
            <rFont val="Tahoma"/>
            <family val="2"/>
          </rPr>
          <t xml:space="preserve"> (if empty by default mean </t>
        </r>
        <r>
          <rPr>
            <b/>
            <sz val="8"/>
            <color indexed="81"/>
            <rFont val="Tahoma"/>
            <family val="2"/>
          </rPr>
          <t>NO</t>
        </r>
        <r>
          <rPr>
            <sz val="8"/>
            <color indexed="81"/>
            <rFont val="Tahoma"/>
            <family val="2"/>
          </rPr>
          <t>)</t>
        </r>
        <r>
          <rPr>
            <b/>
            <sz val="8"/>
            <color indexed="81"/>
            <rFont val="Tahoma"/>
            <family val="2"/>
          </rPr>
          <t xml:space="preserve">
YES</t>
        </r>
      </text>
    </comment>
    <comment ref="L7" authorId="0" shapeId="0">
      <text>
        <r>
          <rPr>
            <sz val="8"/>
            <color indexed="81"/>
            <rFont val="Tahoma"/>
            <family val="2"/>
          </rPr>
          <t xml:space="preserve">Sets declarations are </t>
        </r>
        <r>
          <rPr>
            <b/>
            <sz val="8"/>
            <color indexed="81"/>
            <rFont val="Tahoma"/>
            <family val="2"/>
          </rPr>
          <t>NOT</t>
        </r>
        <r>
          <rPr>
            <sz val="8"/>
            <color indexed="81"/>
            <rFont val="Tahoma"/>
            <family val="2"/>
          </rPr>
          <t xml:space="preserve"> inherited. Possible Process Sets</t>
        </r>
        <r>
          <rPr>
            <b/>
            <sz val="8"/>
            <color indexed="81"/>
            <rFont val="Tahoma"/>
            <family val="2"/>
          </rPr>
          <t xml:space="preserve">
ELE</t>
        </r>
        <r>
          <rPr>
            <sz val="8"/>
            <color indexed="81"/>
            <rFont val="Tahoma"/>
            <family val="2"/>
          </rPr>
          <t xml:space="preserve"> (Thermal Electric Power Plant)</t>
        </r>
        <r>
          <rPr>
            <b/>
            <sz val="8"/>
            <color indexed="81"/>
            <rFont val="Tahoma"/>
            <family val="2"/>
          </rPr>
          <t xml:space="preserve">
CHP</t>
        </r>
        <r>
          <rPr>
            <sz val="8"/>
            <color indexed="81"/>
            <rFont val="Tahoma"/>
            <family val="2"/>
          </rPr>
          <t xml:space="preserve"> (Combined Heat and Power)
</t>
        </r>
        <r>
          <rPr>
            <b/>
            <sz val="8"/>
            <color indexed="81"/>
            <rFont val="Tahoma"/>
            <family val="2"/>
          </rPr>
          <t>STGTSS</t>
        </r>
        <r>
          <rPr>
            <sz val="8"/>
            <color indexed="81"/>
            <rFont val="Tahoma"/>
            <family val="2"/>
          </rPr>
          <t xml:space="preserve"> (Pump Storage)</t>
        </r>
        <r>
          <rPr>
            <b/>
            <sz val="8"/>
            <color indexed="81"/>
            <rFont val="Tahoma"/>
            <family val="2"/>
          </rPr>
          <t xml:space="preserve">
PRE </t>
        </r>
        <r>
          <rPr>
            <sz val="8"/>
            <color indexed="81"/>
            <rFont val="Tahoma"/>
            <family val="2"/>
          </rPr>
          <t>(Genric Process/Technology)</t>
        </r>
        <r>
          <rPr>
            <b/>
            <sz val="8"/>
            <color indexed="81"/>
            <rFont val="Tahoma"/>
            <family val="2"/>
          </rPr>
          <t xml:space="preserve">
DMD</t>
        </r>
        <r>
          <rPr>
            <sz val="8"/>
            <color indexed="81"/>
            <rFont val="Tahoma"/>
            <family val="2"/>
          </rPr>
          <t xml:space="preserve"> (Demand Device)</t>
        </r>
        <r>
          <rPr>
            <b/>
            <sz val="8"/>
            <color indexed="81"/>
            <rFont val="Tahoma"/>
            <family val="2"/>
          </rPr>
          <t xml:space="preserve">
IMP</t>
        </r>
        <r>
          <rPr>
            <sz val="8"/>
            <color indexed="81"/>
            <rFont val="Tahoma"/>
            <family val="2"/>
          </rPr>
          <t xml:space="preserve"> (Import)</t>
        </r>
        <r>
          <rPr>
            <b/>
            <sz val="8"/>
            <color indexed="81"/>
            <rFont val="Tahoma"/>
            <family val="2"/>
          </rPr>
          <t xml:space="preserve">
EXP</t>
        </r>
        <r>
          <rPr>
            <sz val="8"/>
            <color indexed="81"/>
            <rFont val="Tahoma"/>
            <family val="2"/>
          </rPr>
          <t xml:space="preserve"> (Export)</t>
        </r>
        <r>
          <rPr>
            <b/>
            <sz val="8"/>
            <color indexed="81"/>
            <rFont val="Tahoma"/>
            <family val="2"/>
          </rPr>
          <t xml:space="preserve">
MIN</t>
        </r>
        <r>
          <rPr>
            <sz val="8"/>
            <color indexed="81"/>
            <rFont val="Tahoma"/>
            <family val="2"/>
          </rPr>
          <t xml:space="preserve"> (Mining Process)</t>
        </r>
        <r>
          <rPr>
            <b/>
            <sz val="8"/>
            <color indexed="81"/>
            <rFont val="Tahoma"/>
            <family val="2"/>
          </rPr>
          <t xml:space="preserve">
RNW</t>
        </r>
        <r>
          <rPr>
            <sz val="8"/>
            <color indexed="81"/>
            <rFont val="Tahoma"/>
            <family val="2"/>
          </rPr>
          <t xml:space="preserve"> (Renewable Technology)
</t>
        </r>
        <r>
          <rPr>
            <b/>
            <sz val="8"/>
            <color indexed="81"/>
            <rFont val="Tahoma"/>
            <family val="2"/>
          </rPr>
          <t>HPL</t>
        </r>
        <r>
          <rPr>
            <sz val="8"/>
            <color indexed="81"/>
            <rFont val="Tahoma"/>
            <family val="2"/>
          </rPr>
          <t xml:space="preserve"> (Heating Plant)</t>
        </r>
      </text>
    </comment>
  </commentList>
</comments>
</file>

<file path=xl/comments3.xml><?xml version="1.0" encoding="utf-8"?>
<comments xmlns="http://schemas.openxmlformats.org/spreadsheetml/2006/main">
  <authors>
    <author>Maurizio Gargiulo</author>
  </authors>
  <commentList>
    <comment ref="U5" authorId="0" shapeId="0">
      <text>
        <r>
          <rPr>
            <sz val="8"/>
            <color indexed="81"/>
            <rFont val="Tahoma"/>
            <family val="2"/>
          </rPr>
          <t xml:space="preserve">Possible TsLvl
</t>
        </r>
        <r>
          <rPr>
            <b/>
            <sz val="8"/>
            <color indexed="81"/>
            <rFont val="Tahoma"/>
            <family val="2"/>
          </rPr>
          <t>ANNUAL</t>
        </r>
        <r>
          <rPr>
            <sz val="8"/>
            <color indexed="81"/>
            <rFont val="Tahoma"/>
            <family val="2"/>
          </rPr>
          <t xml:space="preserve"> (Annual level)
</t>
        </r>
        <r>
          <rPr>
            <b/>
            <sz val="8"/>
            <color indexed="81"/>
            <rFont val="Tahoma"/>
            <family val="2"/>
          </rPr>
          <t>SEASON</t>
        </r>
        <r>
          <rPr>
            <sz val="8"/>
            <color indexed="81"/>
            <rFont val="Tahoma"/>
            <family val="2"/>
          </rPr>
          <t xml:space="preserve"> (Seasonal level)
</t>
        </r>
        <r>
          <rPr>
            <b/>
            <sz val="8"/>
            <color indexed="81"/>
            <rFont val="Tahoma"/>
            <family val="2"/>
          </rPr>
          <t>WEEKLY</t>
        </r>
        <r>
          <rPr>
            <sz val="8"/>
            <color indexed="81"/>
            <rFont val="Tahoma"/>
            <family val="2"/>
          </rPr>
          <t xml:space="preserve"> (Weekly level)
</t>
        </r>
        <r>
          <rPr>
            <b/>
            <sz val="8"/>
            <color indexed="81"/>
            <rFont val="Tahoma"/>
            <family val="2"/>
          </rPr>
          <t>DAYNITE</t>
        </r>
        <r>
          <rPr>
            <sz val="8"/>
            <color indexed="81"/>
            <rFont val="Tahoma"/>
            <family val="2"/>
          </rPr>
          <t xml:space="preserve"> (day and night level)</t>
        </r>
      </text>
    </comment>
    <comment ref="W5" authorId="0" shapeId="0">
      <text>
        <r>
          <rPr>
            <sz val="8"/>
            <color indexed="81"/>
            <rFont val="Tahoma"/>
            <family val="2"/>
          </rPr>
          <t>Possible Vintage</t>
        </r>
        <r>
          <rPr>
            <b/>
            <sz val="8"/>
            <color indexed="81"/>
            <rFont val="Tahoma"/>
            <family val="2"/>
          </rPr>
          <t xml:space="preserve">
NO</t>
        </r>
        <r>
          <rPr>
            <sz val="8"/>
            <color indexed="81"/>
            <rFont val="Tahoma"/>
            <family val="2"/>
          </rPr>
          <t xml:space="preserve"> (if empty by default mean </t>
        </r>
        <r>
          <rPr>
            <b/>
            <sz val="8"/>
            <color indexed="81"/>
            <rFont val="Tahoma"/>
            <family val="2"/>
          </rPr>
          <t>NO</t>
        </r>
        <r>
          <rPr>
            <sz val="8"/>
            <color indexed="81"/>
            <rFont val="Tahoma"/>
            <family val="2"/>
          </rPr>
          <t>)</t>
        </r>
        <r>
          <rPr>
            <b/>
            <sz val="8"/>
            <color indexed="81"/>
            <rFont val="Tahoma"/>
            <family val="2"/>
          </rPr>
          <t xml:space="preserve">
YES</t>
        </r>
      </text>
    </comment>
    <comment ref="P6" authorId="0" shapeId="0">
      <text>
        <r>
          <rPr>
            <sz val="8"/>
            <color indexed="81"/>
            <rFont val="Tahoma"/>
            <family val="2"/>
          </rPr>
          <t xml:space="preserve">Sets declarations are </t>
        </r>
        <r>
          <rPr>
            <b/>
            <sz val="8"/>
            <color indexed="81"/>
            <rFont val="Tahoma"/>
            <family val="2"/>
          </rPr>
          <t>NOT</t>
        </r>
        <r>
          <rPr>
            <sz val="8"/>
            <color indexed="81"/>
            <rFont val="Tahoma"/>
            <family val="2"/>
          </rPr>
          <t xml:space="preserve"> inherited. Possible Process Sets</t>
        </r>
        <r>
          <rPr>
            <b/>
            <sz val="8"/>
            <color indexed="81"/>
            <rFont val="Tahoma"/>
            <family val="2"/>
          </rPr>
          <t xml:space="preserve">
ELE</t>
        </r>
        <r>
          <rPr>
            <sz val="8"/>
            <color indexed="81"/>
            <rFont val="Tahoma"/>
            <family val="2"/>
          </rPr>
          <t xml:space="preserve"> (Thermal Electric Power Plant)</t>
        </r>
        <r>
          <rPr>
            <b/>
            <sz val="8"/>
            <color indexed="81"/>
            <rFont val="Tahoma"/>
            <family val="2"/>
          </rPr>
          <t xml:space="preserve">
CHP</t>
        </r>
        <r>
          <rPr>
            <sz val="8"/>
            <color indexed="81"/>
            <rFont val="Tahoma"/>
            <family val="2"/>
          </rPr>
          <t xml:space="preserve"> (Combined Heat and Power)
</t>
        </r>
        <r>
          <rPr>
            <b/>
            <sz val="8"/>
            <color indexed="81"/>
            <rFont val="Tahoma"/>
            <family val="2"/>
          </rPr>
          <t>STGTSS</t>
        </r>
        <r>
          <rPr>
            <sz val="8"/>
            <color indexed="81"/>
            <rFont val="Tahoma"/>
            <family val="2"/>
          </rPr>
          <t xml:space="preserve"> (Pump Storage)</t>
        </r>
        <r>
          <rPr>
            <b/>
            <sz val="8"/>
            <color indexed="81"/>
            <rFont val="Tahoma"/>
            <family val="2"/>
          </rPr>
          <t xml:space="preserve">
PRE </t>
        </r>
        <r>
          <rPr>
            <sz val="8"/>
            <color indexed="81"/>
            <rFont val="Tahoma"/>
            <family val="2"/>
          </rPr>
          <t>(Genric Process/Technology)</t>
        </r>
        <r>
          <rPr>
            <b/>
            <sz val="8"/>
            <color indexed="81"/>
            <rFont val="Tahoma"/>
            <family val="2"/>
          </rPr>
          <t xml:space="preserve">
DMD</t>
        </r>
        <r>
          <rPr>
            <sz val="8"/>
            <color indexed="81"/>
            <rFont val="Tahoma"/>
            <family val="2"/>
          </rPr>
          <t xml:space="preserve"> (Demand Device)</t>
        </r>
        <r>
          <rPr>
            <b/>
            <sz val="8"/>
            <color indexed="81"/>
            <rFont val="Tahoma"/>
            <family val="2"/>
          </rPr>
          <t xml:space="preserve">
IMP</t>
        </r>
        <r>
          <rPr>
            <sz val="8"/>
            <color indexed="81"/>
            <rFont val="Tahoma"/>
            <family val="2"/>
          </rPr>
          <t xml:space="preserve"> (Import)</t>
        </r>
        <r>
          <rPr>
            <b/>
            <sz val="8"/>
            <color indexed="81"/>
            <rFont val="Tahoma"/>
            <family val="2"/>
          </rPr>
          <t xml:space="preserve">
EXP</t>
        </r>
        <r>
          <rPr>
            <sz val="8"/>
            <color indexed="81"/>
            <rFont val="Tahoma"/>
            <family val="2"/>
          </rPr>
          <t xml:space="preserve"> (Export)</t>
        </r>
        <r>
          <rPr>
            <b/>
            <sz val="8"/>
            <color indexed="81"/>
            <rFont val="Tahoma"/>
            <family val="2"/>
          </rPr>
          <t xml:space="preserve">
MIN</t>
        </r>
        <r>
          <rPr>
            <sz val="8"/>
            <color indexed="81"/>
            <rFont val="Tahoma"/>
            <family val="2"/>
          </rPr>
          <t xml:space="preserve"> (Mining Process)</t>
        </r>
        <r>
          <rPr>
            <b/>
            <sz val="8"/>
            <color indexed="81"/>
            <rFont val="Tahoma"/>
            <family val="2"/>
          </rPr>
          <t xml:space="preserve">
RNW</t>
        </r>
        <r>
          <rPr>
            <sz val="8"/>
            <color indexed="81"/>
            <rFont val="Tahoma"/>
            <family val="2"/>
          </rPr>
          <t xml:space="preserve"> (Renewable Technology)
</t>
        </r>
        <r>
          <rPr>
            <b/>
            <sz val="8"/>
            <color indexed="81"/>
            <rFont val="Tahoma"/>
            <family val="2"/>
          </rPr>
          <t>HPL</t>
        </r>
        <r>
          <rPr>
            <sz val="8"/>
            <color indexed="81"/>
            <rFont val="Tahoma"/>
            <family val="2"/>
          </rPr>
          <t xml:space="preserve"> (Heating Plant)</t>
        </r>
      </text>
    </comment>
  </commentList>
</comments>
</file>

<file path=xl/comments4.xml><?xml version="1.0" encoding="utf-8"?>
<comments xmlns="http://schemas.openxmlformats.org/spreadsheetml/2006/main">
  <authors>
    <author>Maurizio Gargiulo</author>
  </authors>
  <commentList>
    <comment ref="Q6" authorId="0" shapeId="0">
      <text>
        <r>
          <rPr>
            <sz val="8"/>
            <color indexed="81"/>
            <rFont val="Tahoma"/>
            <family val="2"/>
          </rPr>
          <t xml:space="preserve">Possible TsLvl
</t>
        </r>
        <r>
          <rPr>
            <b/>
            <sz val="8"/>
            <color indexed="81"/>
            <rFont val="Tahoma"/>
            <family val="2"/>
          </rPr>
          <t>ANNUAL</t>
        </r>
        <r>
          <rPr>
            <sz val="8"/>
            <color indexed="81"/>
            <rFont val="Tahoma"/>
            <family val="2"/>
          </rPr>
          <t xml:space="preserve"> (Annual level)
</t>
        </r>
        <r>
          <rPr>
            <b/>
            <sz val="8"/>
            <color indexed="81"/>
            <rFont val="Tahoma"/>
            <family val="2"/>
          </rPr>
          <t>SEASON</t>
        </r>
        <r>
          <rPr>
            <sz val="8"/>
            <color indexed="81"/>
            <rFont val="Tahoma"/>
            <family val="2"/>
          </rPr>
          <t xml:space="preserve"> (Seasonal level)
</t>
        </r>
        <r>
          <rPr>
            <b/>
            <sz val="8"/>
            <color indexed="81"/>
            <rFont val="Tahoma"/>
            <family val="2"/>
          </rPr>
          <t>WEEKLY</t>
        </r>
        <r>
          <rPr>
            <sz val="8"/>
            <color indexed="81"/>
            <rFont val="Tahoma"/>
            <family val="2"/>
          </rPr>
          <t xml:space="preserve"> (Weekly level)
</t>
        </r>
        <r>
          <rPr>
            <b/>
            <sz val="8"/>
            <color indexed="81"/>
            <rFont val="Tahoma"/>
            <family val="2"/>
          </rPr>
          <t>DAYNITE</t>
        </r>
        <r>
          <rPr>
            <sz val="8"/>
            <color indexed="81"/>
            <rFont val="Tahoma"/>
            <family val="2"/>
          </rPr>
          <t xml:space="preserve"> (day and night level)</t>
        </r>
      </text>
    </comment>
    <comment ref="S6" authorId="0" shapeId="0">
      <text>
        <r>
          <rPr>
            <sz val="8"/>
            <color indexed="81"/>
            <rFont val="Tahoma"/>
            <family val="2"/>
          </rPr>
          <t>Possible Vintage</t>
        </r>
        <r>
          <rPr>
            <b/>
            <sz val="8"/>
            <color indexed="81"/>
            <rFont val="Tahoma"/>
            <family val="2"/>
          </rPr>
          <t xml:space="preserve">
NO</t>
        </r>
        <r>
          <rPr>
            <sz val="8"/>
            <color indexed="81"/>
            <rFont val="Tahoma"/>
            <family val="2"/>
          </rPr>
          <t xml:space="preserve"> (if empty by default mean </t>
        </r>
        <r>
          <rPr>
            <b/>
            <sz val="8"/>
            <color indexed="81"/>
            <rFont val="Tahoma"/>
            <family val="2"/>
          </rPr>
          <t>NO</t>
        </r>
        <r>
          <rPr>
            <sz val="8"/>
            <color indexed="81"/>
            <rFont val="Tahoma"/>
            <family val="2"/>
          </rPr>
          <t>)</t>
        </r>
        <r>
          <rPr>
            <b/>
            <sz val="8"/>
            <color indexed="81"/>
            <rFont val="Tahoma"/>
            <family val="2"/>
          </rPr>
          <t xml:space="preserve">
YES</t>
        </r>
      </text>
    </comment>
    <comment ref="L7" authorId="0" shapeId="0">
      <text>
        <r>
          <rPr>
            <sz val="8"/>
            <color indexed="81"/>
            <rFont val="Tahoma"/>
            <family val="2"/>
          </rPr>
          <t xml:space="preserve">Sets declarations are </t>
        </r>
        <r>
          <rPr>
            <b/>
            <sz val="8"/>
            <color indexed="81"/>
            <rFont val="Tahoma"/>
            <family val="2"/>
          </rPr>
          <t>NOT</t>
        </r>
        <r>
          <rPr>
            <sz val="8"/>
            <color indexed="81"/>
            <rFont val="Tahoma"/>
            <family val="2"/>
          </rPr>
          <t xml:space="preserve"> inherited. Possible Process Sets</t>
        </r>
        <r>
          <rPr>
            <b/>
            <sz val="8"/>
            <color indexed="81"/>
            <rFont val="Tahoma"/>
            <family val="2"/>
          </rPr>
          <t xml:space="preserve">
ELE</t>
        </r>
        <r>
          <rPr>
            <sz val="8"/>
            <color indexed="81"/>
            <rFont val="Tahoma"/>
            <family val="2"/>
          </rPr>
          <t xml:space="preserve"> (Thermal Electric Power Plant)</t>
        </r>
        <r>
          <rPr>
            <b/>
            <sz val="8"/>
            <color indexed="81"/>
            <rFont val="Tahoma"/>
            <family val="2"/>
          </rPr>
          <t xml:space="preserve">
CHP</t>
        </r>
        <r>
          <rPr>
            <sz val="8"/>
            <color indexed="81"/>
            <rFont val="Tahoma"/>
            <family val="2"/>
          </rPr>
          <t xml:space="preserve"> (Combined Heat and Power)
</t>
        </r>
        <r>
          <rPr>
            <b/>
            <sz val="8"/>
            <color indexed="81"/>
            <rFont val="Tahoma"/>
            <family val="2"/>
          </rPr>
          <t>STGTSS</t>
        </r>
        <r>
          <rPr>
            <sz val="8"/>
            <color indexed="81"/>
            <rFont val="Tahoma"/>
            <family val="2"/>
          </rPr>
          <t xml:space="preserve"> (Pump Storage)</t>
        </r>
        <r>
          <rPr>
            <b/>
            <sz val="8"/>
            <color indexed="81"/>
            <rFont val="Tahoma"/>
            <family val="2"/>
          </rPr>
          <t xml:space="preserve">
PRE </t>
        </r>
        <r>
          <rPr>
            <sz val="8"/>
            <color indexed="81"/>
            <rFont val="Tahoma"/>
            <family val="2"/>
          </rPr>
          <t>(Genric Process/Technology)</t>
        </r>
        <r>
          <rPr>
            <b/>
            <sz val="8"/>
            <color indexed="81"/>
            <rFont val="Tahoma"/>
            <family val="2"/>
          </rPr>
          <t xml:space="preserve">
DMD</t>
        </r>
        <r>
          <rPr>
            <sz val="8"/>
            <color indexed="81"/>
            <rFont val="Tahoma"/>
            <family val="2"/>
          </rPr>
          <t xml:space="preserve"> (Demand Device)</t>
        </r>
        <r>
          <rPr>
            <b/>
            <sz val="8"/>
            <color indexed="81"/>
            <rFont val="Tahoma"/>
            <family val="2"/>
          </rPr>
          <t xml:space="preserve">
IMP</t>
        </r>
        <r>
          <rPr>
            <sz val="8"/>
            <color indexed="81"/>
            <rFont val="Tahoma"/>
            <family val="2"/>
          </rPr>
          <t xml:space="preserve"> (Import)</t>
        </r>
        <r>
          <rPr>
            <b/>
            <sz val="8"/>
            <color indexed="81"/>
            <rFont val="Tahoma"/>
            <family val="2"/>
          </rPr>
          <t xml:space="preserve">
EXP</t>
        </r>
        <r>
          <rPr>
            <sz val="8"/>
            <color indexed="81"/>
            <rFont val="Tahoma"/>
            <family val="2"/>
          </rPr>
          <t xml:space="preserve"> (Export)</t>
        </r>
        <r>
          <rPr>
            <b/>
            <sz val="8"/>
            <color indexed="81"/>
            <rFont val="Tahoma"/>
            <family val="2"/>
          </rPr>
          <t xml:space="preserve">
MIN</t>
        </r>
        <r>
          <rPr>
            <sz val="8"/>
            <color indexed="81"/>
            <rFont val="Tahoma"/>
            <family val="2"/>
          </rPr>
          <t xml:space="preserve"> (Mining Process)</t>
        </r>
        <r>
          <rPr>
            <b/>
            <sz val="8"/>
            <color indexed="81"/>
            <rFont val="Tahoma"/>
            <family val="2"/>
          </rPr>
          <t xml:space="preserve">
RNW</t>
        </r>
        <r>
          <rPr>
            <sz val="8"/>
            <color indexed="81"/>
            <rFont val="Tahoma"/>
            <family val="2"/>
          </rPr>
          <t xml:space="preserve"> (Renewable Technology)
</t>
        </r>
        <r>
          <rPr>
            <b/>
            <sz val="8"/>
            <color indexed="81"/>
            <rFont val="Tahoma"/>
            <family val="2"/>
          </rPr>
          <t>HPL</t>
        </r>
        <r>
          <rPr>
            <sz val="8"/>
            <color indexed="81"/>
            <rFont val="Tahoma"/>
            <family val="2"/>
          </rPr>
          <t xml:space="preserve"> (Heating Plant)</t>
        </r>
      </text>
    </comment>
  </commentList>
</comments>
</file>

<file path=xl/comments5.xml><?xml version="1.0" encoding="utf-8"?>
<comments xmlns="http://schemas.openxmlformats.org/spreadsheetml/2006/main">
  <authors>
    <author>Maurizio Gargiulo</author>
  </authors>
  <commentList>
    <comment ref="U5" authorId="0" shapeId="0">
      <text>
        <r>
          <rPr>
            <sz val="8"/>
            <color indexed="81"/>
            <rFont val="Tahoma"/>
            <family val="2"/>
          </rPr>
          <t xml:space="preserve">Possible TsLvl
</t>
        </r>
        <r>
          <rPr>
            <b/>
            <sz val="8"/>
            <color indexed="81"/>
            <rFont val="Tahoma"/>
            <family val="2"/>
          </rPr>
          <t>ANNUAL</t>
        </r>
        <r>
          <rPr>
            <sz val="8"/>
            <color indexed="81"/>
            <rFont val="Tahoma"/>
            <family val="2"/>
          </rPr>
          <t xml:space="preserve"> (Annual level)
</t>
        </r>
        <r>
          <rPr>
            <b/>
            <sz val="8"/>
            <color indexed="81"/>
            <rFont val="Tahoma"/>
            <family val="2"/>
          </rPr>
          <t>SEASON</t>
        </r>
        <r>
          <rPr>
            <sz val="8"/>
            <color indexed="81"/>
            <rFont val="Tahoma"/>
            <family val="2"/>
          </rPr>
          <t xml:space="preserve"> (Seasonal level)
</t>
        </r>
        <r>
          <rPr>
            <b/>
            <sz val="8"/>
            <color indexed="81"/>
            <rFont val="Tahoma"/>
            <family val="2"/>
          </rPr>
          <t>WEEKLY</t>
        </r>
        <r>
          <rPr>
            <sz val="8"/>
            <color indexed="81"/>
            <rFont val="Tahoma"/>
            <family val="2"/>
          </rPr>
          <t xml:space="preserve"> (Weekly level)
</t>
        </r>
        <r>
          <rPr>
            <b/>
            <sz val="8"/>
            <color indexed="81"/>
            <rFont val="Tahoma"/>
            <family val="2"/>
          </rPr>
          <t>DAYNITE</t>
        </r>
        <r>
          <rPr>
            <sz val="8"/>
            <color indexed="81"/>
            <rFont val="Tahoma"/>
            <family val="2"/>
          </rPr>
          <t xml:space="preserve"> (day and night level)</t>
        </r>
      </text>
    </comment>
    <comment ref="W5" authorId="0" shapeId="0">
      <text>
        <r>
          <rPr>
            <sz val="8"/>
            <color indexed="81"/>
            <rFont val="Tahoma"/>
            <family val="2"/>
          </rPr>
          <t>Possible Vintage</t>
        </r>
        <r>
          <rPr>
            <b/>
            <sz val="8"/>
            <color indexed="81"/>
            <rFont val="Tahoma"/>
            <family val="2"/>
          </rPr>
          <t xml:space="preserve">
NO</t>
        </r>
        <r>
          <rPr>
            <sz val="8"/>
            <color indexed="81"/>
            <rFont val="Tahoma"/>
            <family val="2"/>
          </rPr>
          <t xml:space="preserve"> (if empty by default mean </t>
        </r>
        <r>
          <rPr>
            <b/>
            <sz val="8"/>
            <color indexed="81"/>
            <rFont val="Tahoma"/>
            <family val="2"/>
          </rPr>
          <t>NO</t>
        </r>
        <r>
          <rPr>
            <sz val="8"/>
            <color indexed="81"/>
            <rFont val="Tahoma"/>
            <family val="2"/>
          </rPr>
          <t>)</t>
        </r>
        <r>
          <rPr>
            <b/>
            <sz val="8"/>
            <color indexed="81"/>
            <rFont val="Tahoma"/>
            <family val="2"/>
          </rPr>
          <t xml:space="preserve">
YES</t>
        </r>
      </text>
    </comment>
    <comment ref="P6" authorId="0" shapeId="0">
      <text>
        <r>
          <rPr>
            <sz val="8"/>
            <color indexed="81"/>
            <rFont val="Tahoma"/>
            <family val="2"/>
          </rPr>
          <t xml:space="preserve">Sets declarations are </t>
        </r>
        <r>
          <rPr>
            <b/>
            <sz val="8"/>
            <color indexed="81"/>
            <rFont val="Tahoma"/>
            <family val="2"/>
          </rPr>
          <t>NOT</t>
        </r>
        <r>
          <rPr>
            <sz val="8"/>
            <color indexed="81"/>
            <rFont val="Tahoma"/>
            <family val="2"/>
          </rPr>
          <t xml:space="preserve"> inherited. Possible Process Sets</t>
        </r>
        <r>
          <rPr>
            <b/>
            <sz val="8"/>
            <color indexed="81"/>
            <rFont val="Tahoma"/>
            <family val="2"/>
          </rPr>
          <t xml:space="preserve">
ELE</t>
        </r>
        <r>
          <rPr>
            <sz val="8"/>
            <color indexed="81"/>
            <rFont val="Tahoma"/>
            <family val="2"/>
          </rPr>
          <t xml:space="preserve"> (Thermal Electric Power Plant)</t>
        </r>
        <r>
          <rPr>
            <b/>
            <sz val="8"/>
            <color indexed="81"/>
            <rFont val="Tahoma"/>
            <family val="2"/>
          </rPr>
          <t xml:space="preserve">
CHP</t>
        </r>
        <r>
          <rPr>
            <sz val="8"/>
            <color indexed="81"/>
            <rFont val="Tahoma"/>
            <family val="2"/>
          </rPr>
          <t xml:space="preserve"> (Combined Heat and Power)
</t>
        </r>
        <r>
          <rPr>
            <b/>
            <sz val="8"/>
            <color indexed="81"/>
            <rFont val="Tahoma"/>
            <family val="2"/>
          </rPr>
          <t>STGTSS</t>
        </r>
        <r>
          <rPr>
            <sz val="8"/>
            <color indexed="81"/>
            <rFont val="Tahoma"/>
            <family val="2"/>
          </rPr>
          <t xml:space="preserve"> (Pump Storage)</t>
        </r>
        <r>
          <rPr>
            <b/>
            <sz val="8"/>
            <color indexed="81"/>
            <rFont val="Tahoma"/>
            <family val="2"/>
          </rPr>
          <t xml:space="preserve">
PRE </t>
        </r>
        <r>
          <rPr>
            <sz val="8"/>
            <color indexed="81"/>
            <rFont val="Tahoma"/>
            <family val="2"/>
          </rPr>
          <t>(Genric Process/Technology)</t>
        </r>
        <r>
          <rPr>
            <b/>
            <sz val="8"/>
            <color indexed="81"/>
            <rFont val="Tahoma"/>
            <family val="2"/>
          </rPr>
          <t xml:space="preserve">
DMD</t>
        </r>
        <r>
          <rPr>
            <sz val="8"/>
            <color indexed="81"/>
            <rFont val="Tahoma"/>
            <family val="2"/>
          </rPr>
          <t xml:space="preserve"> (Demand Device)</t>
        </r>
        <r>
          <rPr>
            <b/>
            <sz val="8"/>
            <color indexed="81"/>
            <rFont val="Tahoma"/>
            <family val="2"/>
          </rPr>
          <t xml:space="preserve">
IMP</t>
        </r>
        <r>
          <rPr>
            <sz val="8"/>
            <color indexed="81"/>
            <rFont val="Tahoma"/>
            <family val="2"/>
          </rPr>
          <t xml:space="preserve"> (Import)</t>
        </r>
        <r>
          <rPr>
            <b/>
            <sz val="8"/>
            <color indexed="81"/>
            <rFont val="Tahoma"/>
            <family val="2"/>
          </rPr>
          <t xml:space="preserve">
EXP</t>
        </r>
        <r>
          <rPr>
            <sz val="8"/>
            <color indexed="81"/>
            <rFont val="Tahoma"/>
            <family val="2"/>
          </rPr>
          <t xml:space="preserve"> (Export)</t>
        </r>
        <r>
          <rPr>
            <b/>
            <sz val="8"/>
            <color indexed="81"/>
            <rFont val="Tahoma"/>
            <family val="2"/>
          </rPr>
          <t xml:space="preserve">
MIN</t>
        </r>
        <r>
          <rPr>
            <sz val="8"/>
            <color indexed="81"/>
            <rFont val="Tahoma"/>
            <family val="2"/>
          </rPr>
          <t xml:space="preserve"> (Mining Process)</t>
        </r>
        <r>
          <rPr>
            <b/>
            <sz val="8"/>
            <color indexed="81"/>
            <rFont val="Tahoma"/>
            <family val="2"/>
          </rPr>
          <t xml:space="preserve">
RNW</t>
        </r>
        <r>
          <rPr>
            <sz val="8"/>
            <color indexed="81"/>
            <rFont val="Tahoma"/>
            <family val="2"/>
          </rPr>
          <t xml:space="preserve"> (Renewable Technology)
</t>
        </r>
        <r>
          <rPr>
            <b/>
            <sz val="8"/>
            <color indexed="81"/>
            <rFont val="Tahoma"/>
            <family val="2"/>
          </rPr>
          <t>HPL</t>
        </r>
        <r>
          <rPr>
            <sz val="8"/>
            <color indexed="81"/>
            <rFont val="Tahoma"/>
            <family val="2"/>
          </rPr>
          <t xml:space="preserve"> (Heating Plant)</t>
        </r>
      </text>
    </comment>
  </commentList>
</comments>
</file>

<file path=xl/comments6.xml><?xml version="1.0" encoding="utf-8"?>
<comments xmlns="http://schemas.openxmlformats.org/spreadsheetml/2006/main">
  <authors>
    <author>Maurizio Gargiulo</author>
  </authors>
  <commentList>
    <comment ref="Q6" authorId="0" shapeId="0">
      <text>
        <r>
          <rPr>
            <sz val="8"/>
            <color indexed="81"/>
            <rFont val="Tahoma"/>
            <family val="2"/>
          </rPr>
          <t xml:space="preserve">Possible TsLvl
</t>
        </r>
        <r>
          <rPr>
            <b/>
            <sz val="8"/>
            <color indexed="81"/>
            <rFont val="Tahoma"/>
            <family val="2"/>
          </rPr>
          <t>ANNUAL</t>
        </r>
        <r>
          <rPr>
            <sz val="8"/>
            <color indexed="81"/>
            <rFont val="Tahoma"/>
            <family val="2"/>
          </rPr>
          <t xml:space="preserve"> (Annual level)
</t>
        </r>
        <r>
          <rPr>
            <b/>
            <sz val="8"/>
            <color indexed="81"/>
            <rFont val="Tahoma"/>
            <family val="2"/>
          </rPr>
          <t>SEASON</t>
        </r>
        <r>
          <rPr>
            <sz val="8"/>
            <color indexed="81"/>
            <rFont val="Tahoma"/>
            <family val="2"/>
          </rPr>
          <t xml:space="preserve"> (Seasonal level)
</t>
        </r>
        <r>
          <rPr>
            <b/>
            <sz val="8"/>
            <color indexed="81"/>
            <rFont val="Tahoma"/>
            <family val="2"/>
          </rPr>
          <t>WEEKLY</t>
        </r>
        <r>
          <rPr>
            <sz val="8"/>
            <color indexed="81"/>
            <rFont val="Tahoma"/>
            <family val="2"/>
          </rPr>
          <t xml:space="preserve"> (Weekly level)
</t>
        </r>
        <r>
          <rPr>
            <b/>
            <sz val="8"/>
            <color indexed="81"/>
            <rFont val="Tahoma"/>
            <family val="2"/>
          </rPr>
          <t>DAYNITE</t>
        </r>
        <r>
          <rPr>
            <sz val="8"/>
            <color indexed="81"/>
            <rFont val="Tahoma"/>
            <family val="2"/>
          </rPr>
          <t xml:space="preserve"> (day and night level)</t>
        </r>
      </text>
    </comment>
    <comment ref="S6" authorId="0" shapeId="0">
      <text>
        <r>
          <rPr>
            <sz val="8"/>
            <color indexed="81"/>
            <rFont val="Tahoma"/>
            <family val="2"/>
          </rPr>
          <t>Possible Vintage</t>
        </r>
        <r>
          <rPr>
            <b/>
            <sz val="8"/>
            <color indexed="81"/>
            <rFont val="Tahoma"/>
            <family val="2"/>
          </rPr>
          <t xml:space="preserve">
NO</t>
        </r>
        <r>
          <rPr>
            <sz val="8"/>
            <color indexed="81"/>
            <rFont val="Tahoma"/>
            <family val="2"/>
          </rPr>
          <t xml:space="preserve"> (if empty by default mean </t>
        </r>
        <r>
          <rPr>
            <b/>
            <sz val="8"/>
            <color indexed="81"/>
            <rFont val="Tahoma"/>
            <family val="2"/>
          </rPr>
          <t>NO</t>
        </r>
        <r>
          <rPr>
            <sz val="8"/>
            <color indexed="81"/>
            <rFont val="Tahoma"/>
            <family val="2"/>
          </rPr>
          <t>)</t>
        </r>
        <r>
          <rPr>
            <b/>
            <sz val="8"/>
            <color indexed="81"/>
            <rFont val="Tahoma"/>
            <family val="2"/>
          </rPr>
          <t xml:space="preserve">
YES</t>
        </r>
      </text>
    </comment>
    <comment ref="L7" authorId="0" shapeId="0">
      <text>
        <r>
          <rPr>
            <sz val="8"/>
            <color indexed="81"/>
            <rFont val="Tahoma"/>
            <family val="2"/>
          </rPr>
          <t xml:space="preserve">Sets declarations are </t>
        </r>
        <r>
          <rPr>
            <b/>
            <sz val="8"/>
            <color indexed="81"/>
            <rFont val="Tahoma"/>
            <family val="2"/>
          </rPr>
          <t>NOT</t>
        </r>
        <r>
          <rPr>
            <sz val="8"/>
            <color indexed="81"/>
            <rFont val="Tahoma"/>
            <family val="2"/>
          </rPr>
          <t xml:space="preserve"> inherited. Possible Process Sets</t>
        </r>
        <r>
          <rPr>
            <b/>
            <sz val="8"/>
            <color indexed="81"/>
            <rFont val="Tahoma"/>
            <family val="2"/>
          </rPr>
          <t xml:space="preserve">
ELE</t>
        </r>
        <r>
          <rPr>
            <sz val="8"/>
            <color indexed="81"/>
            <rFont val="Tahoma"/>
            <family val="2"/>
          </rPr>
          <t xml:space="preserve"> (Thermal Electric Power Plant)</t>
        </r>
        <r>
          <rPr>
            <b/>
            <sz val="8"/>
            <color indexed="81"/>
            <rFont val="Tahoma"/>
            <family val="2"/>
          </rPr>
          <t xml:space="preserve">
CHP</t>
        </r>
        <r>
          <rPr>
            <sz val="8"/>
            <color indexed="81"/>
            <rFont val="Tahoma"/>
            <family val="2"/>
          </rPr>
          <t xml:space="preserve"> (Combined Heat and Power)
</t>
        </r>
        <r>
          <rPr>
            <b/>
            <sz val="8"/>
            <color indexed="81"/>
            <rFont val="Tahoma"/>
            <family val="2"/>
          </rPr>
          <t>STGTSS</t>
        </r>
        <r>
          <rPr>
            <sz val="8"/>
            <color indexed="81"/>
            <rFont val="Tahoma"/>
            <family val="2"/>
          </rPr>
          <t xml:space="preserve"> (Pump Storage)</t>
        </r>
        <r>
          <rPr>
            <b/>
            <sz val="8"/>
            <color indexed="81"/>
            <rFont val="Tahoma"/>
            <family val="2"/>
          </rPr>
          <t xml:space="preserve">
PRE </t>
        </r>
        <r>
          <rPr>
            <sz val="8"/>
            <color indexed="81"/>
            <rFont val="Tahoma"/>
            <family val="2"/>
          </rPr>
          <t>(Genric Process/Technology)</t>
        </r>
        <r>
          <rPr>
            <b/>
            <sz val="8"/>
            <color indexed="81"/>
            <rFont val="Tahoma"/>
            <family val="2"/>
          </rPr>
          <t xml:space="preserve">
DMD</t>
        </r>
        <r>
          <rPr>
            <sz val="8"/>
            <color indexed="81"/>
            <rFont val="Tahoma"/>
            <family val="2"/>
          </rPr>
          <t xml:space="preserve"> (Demand Device)</t>
        </r>
        <r>
          <rPr>
            <b/>
            <sz val="8"/>
            <color indexed="81"/>
            <rFont val="Tahoma"/>
            <family val="2"/>
          </rPr>
          <t xml:space="preserve">
IMP</t>
        </r>
        <r>
          <rPr>
            <sz val="8"/>
            <color indexed="81"/>
            <rFont val="Tahoma"/>
            <family val="2"/>
          </rPr>
          <t xml:space="preserve"> (Import)</t>
        </r>
        <r>
          <rPr>
            <b/>
            <sz val="8"/>
            <color indexed="81"/>
            <rFont val="Tahoma"/>
            <family val="2"/>
          </rPr>
          <t xml:space="preserve">
EXP</t>
        </r>
        <r>
          <rPr>
            <sz val="8"/>
            <color indexed="81"/>
            <rFont val="Tahoma"/>
            <family val="2"/>
          </rPr>
          <t xml:space="preserve"> (Export)</t>
        </r>
        <r>
          <rPr>
            <b/>
            <sz val="8"/>
            <color indexed="81"/>
            <rFont val="Tahoma"/>
            <family val="2"/>
          </rPr>
          <t xml:space="preserve">
MIN</t>
        </r>
        <r>
          <rPr>
            <sz val="8"/>
            <color indexed="81"/>
            <rFont val="Tahoma"/>
            <family val="2"/>
          </rPr>
          <t xml:space="preserve"> (Mining Process)</t>
        </r>
        <r>
          <rPr>
            <b/>
            <sz val="8"/>
            <color indexed="81"/>
            <rFont val="Tahoma"/>
            <family val="2"/>
          </rPr>
          <t xml:space="preserve">
RNW</t>
        </r>
        <r>
          <rPr>
            <sz val="8"/>
            <color indexed="81"/>
            <rFont val="Tahoma"/>
            <family val="2"/>
          </rPr>
          <t xml:space="preserve"> (Renewable Technology)
</t>
        </r>
        <r>
          <rPr>
            <b/>
            <sz val="8"/>
            <color indexed="81"/>
            <rFont val="Tahoma"/>
            <family val="2"/>
          </rPr>
          <t>HPL</t>
        </r>
        <r>
          <rPr>
            <sz val="8"/>
            <color indexed="81"/>
            <rFont val="Tahoma"/>
            <family val="2"/>
          </rPr>
          <t xml:space="preserve"> (Heating Plant)</t>
        </r>
      </text>
    </comment>
  </commentList>
</comments>
</file>

<file path=xl/comments7.xml><?xml version="1.0" encoding="utf-8"?>
<comments xmlns="http://schemas.openxmlformats.org/spreadsheetml/2006/main">
  <authors>
    <author>Maurizio Gargiulo</author>
  </authors>
  <commentList>
    <comment ref="U5" authorId="0" shapeId="0">
      <text>
        <r>
          <rPr>
            <sz val="8"/>
            <color indexed="81"/>
            <rFont val="Tahoma"/>
            <family val="2"/>
          </rPr>
          <t xml:space="preserve">Possible TsLvl
</t>
        </r>
        <r>
          <rPr>
            <b/>
            <sz val="8"/>
            <color indexed="81"/>
            <rFont val="Tahoma"/>
            <family val="2"/>
          </rPr>
          <t>ANNUAL</t>
        </r>
        <r>
          <rPr>
            <sz val="8"/>
            <color indexed="81"/>
            <rFont val="Tahoma"/>
            <family val="2"/>
          </rPr>
          <t xml:space="preserve"> (Annual level)
</t>
        </r>
        <r>
          <rPr>
            <b/>
            <sz val="8"/>
            <color indexed="81"/>
            <rFont val="Tahoma"/>
            <family val="2"/>
          </rPr>
          <t>SEASON</t>
        </r>
        <r>
          <rPr>
            <sz val="8"/>
            <color indexed="81"/>
            <rFont val="Tahoma"/>
            <family val="2"/>
          </rPr>
          <t xml:space="preserve"> (Seasonal level)
</t>
        </r>
        <r>
          <rPr>
            <b/>
            <sz val="8"/>
            <color indexed="81"/>
            <rFont val="Tahoma"/>
            <family val="2"/>
          </rPr>
          <t>WEEKLY</t>
        </r>
        <r>
          <rPr>
            <sz val="8"/>
            <color indexed="81"/>
            <rFont val="Tahoma"/>
            <family val="2"/>
          </rPr>
          <t xml:space="preserve"> (Weekly level)
</t>
        </r>
        <r>
          <rPr>
            <b/>
            <sz val="8"/>
            <color indexed="81"/>
            <rFont val="Tahoma"/>
            <family val="2"/>
          </rPr>
          <t>DAYNITE</t>
        </r>
        <r>
          <rPr>
            <sz val="8"/>
            <color indexed="81"/>
            <rFont val="Tahoma"/>
            <family val="2"/>
          </rPr>
          <t xml:space="preserve"> (day and night level)</t>
        </r>
      </text>
    </comment>
    <comment ref="W5" authorId="0" shapeId="0">
      <text>
        <r>
          <rPr>
            <sz val="8"/>
            <color indexed="81"/>
            <rFont val="Tahoma"/>
            <family val="2"/>
          </rPr>
          <t>Possible Vintage</t>
        </r>
        <r>
          <rPr>
            <b/>
            <sz val="8"/>
            <color indexed="81"/>
            <rFont val="Tahoma"/>
            <family val="2"/>
          </rPr>
          <t xml:space="preserve">
NO</t>
        </r>
        <r>
          <rPr>
            <sz val="8"/>
            <color indexed="81"/>
            <rFont val="Tahoma"/>
            <family val="2"/>
          </rPr>
          <t xml:space="preserve"> (if empty by default mean </t>
        </r>
        <r>
          <rPr>
            <b/>
            <sz val="8"/>
            <color indexed="81"/>
            <rFont val="Tahoma"/>
            <family val="2"/>
          </rPr>
          <t>NO</t>
        </r>
        <r>
          <rPr>
            <sz val="8"/>
            <color indexed="81"/>
            <rFont val="Tahoma"/>
            <family val="2"/>
          </rPr>
          <t>)</t>
        </r>
        <r>
          <rPr>
            <b/>
            <sz val="8"/>
            <color indexed="81"/>
            <rFont val="Tahoma"/>
            <family val="2"/>
          </rPr>
          <t xml:space="preserve">
YES</t>
        </r>
      </text>
    </comment>
    <comment ref="P6" authorId="0" shapeId="0">
      <text>
        <r>
          <rPr>
            <sz val="8"/>
            <color indexed="81"/>
            <rFont val="Tahoma"/>
            <family val="2"/>
          </rPr>
          <t xml:space="preserve">Sets declarations are </t>
        </r>
        <r>
          <rPr>
            <b/>
            <sz val="8"/>
            <color indexed="81"/>
            <rFont val="Tahoma"/>
            <family val="2"/>
          </rPr>
          <t>NOT</t>
        </r>
        <r>
          <rPr>
            <sz val="8"/>
            <color indexed="81"/>
            <rFont val="Tahoma"/>
            <family val="2"/>
          </rPr>
          <t xml:space="preserve"> inherited. Possible Process Sets</t>
        </r>
        <r>
          <rPr>
            <b/>
            <sz val="8"/>
            <color indexed="81"/>
            <rFont val="Tahoma"/>
            <family val="2"/>
          </rPr>
          <t xml:space="preserve">
ELE</t>
        </r>
        <r>
          <rPr>
            <sz val="8"/>
            <color indexed="81"/>
            <rFont val="Tahoma"/>
            <family val="2"/>
          </rPr>
          <t xml:space="preserve"> (Thermal Electric Power Plant)</t>
        </r>
        <r>
          <rPr>
            <b/>
            <sz val="8"/>
            <color indexed="81"/>
            <rFont val="Tahoma"/>
            <family val="2"/>
          </rPr>
          <t xml:space="preserve">
CHP</t>
        </r>
        <r>
          <rPr>
            <sz val="8"/>
            <color indexed="81"/>
            <rFont val="Tahoma"/>
            <family val="2"/>
          </rPr>
          <t xml:space="preserve"> (Combined Heat and Power)
</t>
        </r>
        <r>
          <rPr>
            <b/>
            <sz val="8"/>
            <color indexed="81"/>
            <rFont val="Tahoma"/>
            <family val="2"/>
          </rPr>
          <t>STGTSS</t>
        </r>
        <r>
          <rPr>
            <sz val="8"/>
            <color indexed="81"/>
            <rFont val="Tahoma"/>
            <family val="2"/>
          </rPr>
          <t xml:space="preserve"> (Pump Storage)</t>
        </r>
        <r>
          <rPr>
            <b/>
            <sz val="8"/>
            <color indexed="81"/>
            <rFont val="Tahoma"/>
            <family val="2"/>
          </rPr>
          <t xml:space="preserve">
PRE </t>
        </r>
        <r>
          <rPr>
            <sz val="8"/>
            <color indexed="81"/>
            <rFont val="Tahoma"/>
            <family val="2"/>
          </rPr>
          <t>(Genric Process/Technology)</t>
        </r>
        <r>
          <rPr>
            <b/>
            <sz val="8"/>
            <color indexed="81"/>
            <rFont val="Tahoma"/>
            <family val="2"/>
          </rPr>
          <t xml:space="preserve">
DMD</t>
        </r>
        <r>
          <rPr>
            <sz val="8"/>
            <color indexed="81"/>
            <rFont val="Tahoma"/>
            <family val="2"/>
          </rPr>
          <t xml:space="preserve"> (Demand Device)</t>
        </r>
        <r>
          <rPr>
            <b/>
            <sz val="8"/>
            <color indexed="81"/>
            <rFont val="Tahoma"/>
            <family val="2"/>
          </rPr>
          <t xml:space="preserve">
IMP</t>
        </r>
        <r>
          <rPr>
            <sz val="8"/>
            <color indexed="81"/>
            <rFont val="Tahoma"/>
            <family val="2"/>
          </rPr>
          <t xml:space="preserve"> (Import)</t>
        </r>
        <r>
          <rPr>
            <b/>
            <sz val="8"/>
            <color indexed="81"/>
            <rFont val="Tahoma"/>
            <family val="2"/>
          </rPr>
          <t xml:space="preserve">
EXP</t>
        </r>
        <r>
          <rPr>
            <sz val="8"/>
            <color indexed="81"/>
            <rFont val="Tahoma"/>
            <family val="2"/>
          </rPr>
          <t xml:space="preserve"> (Export)</t>
        </r>
        <r>
          <rPr>
            <b/>
            <sz val="8"/>
            <color indexed="81"/>
            <rFont val="Tahoma"/>
            <family val="2"/>
          </rPr>
          <t xml:space="preserve">
MIN</t>
        </r>
        <r>
          <rPr>
            <sz val="8"/>
            <color indexed="81"/>
            <rFont val="Tahoma"/>
            <family val="2"/>
          </rPr>
          <t xml:space="preserve"> (Mining Process)</t>
        </r>
        <r>
          <rPr>
            <b/>
            <sz val="8"/>
            <color indexed="81"/>
            <rFont val="Tahoma"/>
            <family val="2"/>
          </rPr>
          <t xml:space="preserve">
RNW</t>
        </r>
        <r>
          <rPr>
            <sz val="8"/>
            <color indexed="81"/>
            <rFont val="Tahoma"/>
            <family val="2"/>
          </rPr>
          <t xml:space="preserve"> (Renewable Technology)
</t>
        </r>
        <r>
          <rPr>
            <b/>
            <sz val="8"/>
            <color indexed="81"/>
            <rFont val="Tahoma"/>
            <family val="2"/>
          </rPr>
          <t>HPL</t>
        </r>
        <r>
          <rPr>
            <sz val="8"/>
            <color indexed="81"/>
            <rFont val="Tahoma"/>
            <family val="2"/>
          </rPr>
          <t xml:space="preserve"> (Heating Plant)</t>
        </r>
      </text>
    </comment>
  </commentList>
</comments>
</file>

<file path=xl/comments8.xml><?xml version="1.0" encoding="utf-8"?>
<comments xmlns="http://schemas.openxmlformats.org/spreadsheetml/2006/main">
  <authors>
    <author>Maurizio Gargiulo</author>
  </authors>
  <commentList>
    <comment ref="Q6" authorId="0" shapeId="0">
      <text>
        <r>
          <rPr>
            <sz val="8"/>
            <color indexed="81"/>
            <rFont val="Tahoma"/>
            <family val="2"/>
          </rPr>
          <t xml:space="preserve">Possible TsLvl
</t>
        </r>
        <r>
          <rPr>
            <b/>
            <sz val="8"/>
            <color indexed="81"/>
            <rFont val="Tahoma"/>
            <family val="2"/>
          </rPr>
          <t>ANNUAL</t>
        </r>
        <r>
          <rPr>
            <sz val="8"/>
            <color indexed="81"/>
            <rFont val="Tahoma"/>
            <family val="2"/>
          </rPr>
          <t xml:space="preserve"> (Annual level)
</t>
        </r>
        <r>
          <rPr>
            <b/>
            <sz val="8"/>
            <color indexed="81"/>
            <rFont val="Tahoma"/>
            <family val="2"/>
          </rPr>
          <t>SEASON</t>
        </r>
        <r>
          <rPr>
            <sz val="8"/>
            <color indexed="81"/>
            <rFont val="Tahoma"/>
            <family val="2"/>
          </rPr>
          <t xml:space="preserve"> (Seasonal level)
</t>
        </r>
        <r>
          <rPr>
            <b/>
            <sz val="8"/>
            <color indexed="81"/>
            <rFont val="Tahoma"/>
            <family val="2"/>
          </rPr>
          <t>WEEKLY</t>
        </r>
        <r>
          <rPr>
            <sz val="8"/>
            <color indexed="81"/>
            <rFont val="Tahoma"/>
            <family val="2"/>
          </rPr>
          <t xml:space="preserve"> (Weekly level)
</t>
        </r>
        <r>
          <rPr>
            <b/>
            <sz val="8"/>
            <color indexed="81"/>
            <rFont val="Tahoma"/>
            <family val="2"/>
          </rPr>
          <t>DAYNITE</t>
        </r>
        <r>
          <rPr>
            <sz val="8"/>
            <color indexed="81"/>
            <rFont val="Tahoma"/>
            <family val="2"/>
          </rPr>
          <t xml:space="preserve"> (day and night level)</t>
        </r>
      </text>
    </comment>
    <comment ref="S6" authorId="0" shapeId="0">
      <text>
        <r>
          <rPr>
            <sz val="8"/>
            <color indexed="81"/>
            <rFont val="Tahoma"/>
            <family val="2"/>
          </rPr>
          <t>Possible Vintage</t>
        </r>
        <r>
          <rPr>
            <b/>
            <sz val="8"/>
            <color indexed="81"/>
            <rFont val="Tahoma"/>
            <family val="2"/>
          </rPr>
          <t xml:space="preserve">
NO</t>
        </r>
        <r>
          <rPr>
            <sz val="8"/>
            <color indexed="81"/>
            <rFont val="Tahoma"/>
            <family val="2"/>
          </rPr>
          <t xml:space="preserve"> (if empty by default mean </t>
        </r>
        <r>
          <rPr>
            <b/>
            <sz val="8"/>
            <color indexed="81"/>
            <rFont val="Tahoma"/>
            <family val="2"/>
          </rPr>
          <t>NO</t>
        </r>
        <r>
          <rPr>
            <sz val="8"/>
            <color indexed="81"/>
            <rFont val="Tahoma"/>
            <family val="2"/>
          </rPr>
          <t>)</t>
        </r>
        <r>
          <rPr>
            <b/>
            <sz val="8"/>
            <color indexed="81"/>
            <rFont val="Tahoma"/>
            <family val="2"/>
          </rPr>
          <t xml:space="preserve">
YES</t>
        </r>
      </text>
    </comment>
    <comment ref="L7" authorId="0" shapeId="0">
      <text>
        <r>
          <rPr>
            <sz val="8"/>
            <color indexed="81"/>
            <rFont val="Tahoma"/>
            <family val="2"/>
          </rPr>
          <t xml:space="preserve">Sets declarations are </t>
        </r>
        <r>
          <rPr>
            <b/>
            <sz val="8"/>
            <color indexed="81"/>
            <rFont val="Tahoma"/>
            <family val="2"/>
          </rPr>
          <t>NOT</t>
        </r>
        <r>
          <rPr>
            <sz val="8"/>
            <color indexed="81"/>
            <rFont val="Tahoma"/>
            <family val="2"/>
          </rPr>
          <t xml:space="preserve"> inherited. Possible Process Sets</t>
        </r>
        <r>
          <rPr>
            <b/>
            <sz val="8"/>
            <color indexed="81"/>
            <rFont val="Tahoma"/>
            <family val="2"/>
          </rPr>
          <t xml:space="preserve">
ELE</t>
        </r>
        <r>
          <rPr>
            <sz val="8"/>
            <color indexed="81"/>
            <rFont val="Tahoma"/>
            <family val="2"/>
          </rPr>
          <t xml:space="preserve"> (Thermal Electric Power Plant)</t>
        </r>
        <r>
          <rPr>
            <b/>
            <sz val="8"/>
            <color indexed="81"/>
            <rFont val="Tahoma"/>
            <family val="2"/>
          </rPr>
          <t xml:space="preserve">
CHP</t>
        </r>
        <r>
          <rPr>
            <sz val="8"/>
            <color indexed="81"/>
            <rFont val="Tahoma"/>
            <family val="2"/>
          </rPr>
          <t xml:space="preserve"> (Combined Heat and Power)
</t>
        </r>
        <r>
          <rPr>
            <b/>
            <sz val="8"/>
            <color indexed="81"/>
            <rFont val="Tahoma"/>
            <family val="2"/>
          </rPr>
          <t>STGTSS</t>
        </r>
        <r>
          <rPr>
            <sz val="8"/>
            <color indexed="81"/>
            <rFont val="Tahoma"/>
            <family val="2"/>
          </rPr>
          <t xml:space="preserve"> (Pump Storage)</t>
        </r>
        <r>
          <rPr>
            <b/>
            <sz val="8"/>
            <color indexed="81"/>
            <rFont val="Tahoma"/>
            <family val="2"/>
          </rPr>
          <t xml:space="preserve">
PRE </t>
        </r>
        <r>
          <rPr>
            <sz val="8"/>
            <color indexed="81"/>
            <rFont val="Tahoma"/>
            <family val="2"/>
          </rPr>
          <t>(Genric Process/Technology)</t>
        </r>
        <r>
          <rPr>
            <b/>
            <sz val="8"/>
            <color indexed="81"/>
            <rFont val="Tahoma"/>
            <family val="2"/>
          </rPr>
          <t xml:space="preserve">
DMD</t>
        </r>
        <r>
          <rPr>
            <sz val="8"/>
            <color indexed="81"/>
            <rFont val="Tahoma"/>
            <family val="2"/>
          </rPr>
          <t xml:space="preserve"> (Demand Device)</t>
        </r>
        <r>
          <rPr>
            <b/>
            <sz val="8"/>
            <color indexed="81"/>
            <rFont val="Tahoma"/>
            <family val="2"/>
          </rPr>
          <t xml:space="preserve">
IMP</t>
        </r>
        <r>
          <rPr>
            <sz val="8"/>
            <color indexed="81"/>
            <rFont val="Tahoma"/>
            <family val="2"/>
          </rPr>
          <t xml:space="preserve"> (Import)</t>
        </r>
        <r>
          <rPr>
            <b/>
            <sz val="8"/>
            <color indexed="81"/>
            <rFont val="Tahoma"/>
            <family val="2"/>
          </rPr>
          <t xml:space="preserve">
EXP</t>
        </r>
        <r>
          <rPr>
            <sz val="8"/>
            <color indexed="81"/>
            <rFont val="Tahoma"/>
            <family val="2"/>
          </rPr>
          <t xml:space="preserve"> (Export)</t>
        </r>
        <r>
          <rPr>
            <b/>
            <sz val="8"/>
            <color indexed="81"/>
            <rFont val="Tahoma"/>
            <family val="2"/>
          </rPr>
          <t xml:space="preserve">
MIN</t>
        </r>
        <r>
          <rPr>
            <sz val="8"/>
            <color indexed="81"/>
            <rFont val="Tahoma"/>
            <family val="2"/>
          </rPr>
          <t xml:space="preserve"> (Mining Process)</t>
        </r>
        <r>
          <rPr>
            <b/>
            <sz val="8"/>
            <color indexed="81"/>
            <rFont val="Tahoma"/>
            <family val="2"/>
          </rPr>
          <t xml:space="preserve">
RNW</t>
        </r>
        <r>
          <rPr>
            <sz val="8"/>
            <color indexed="81"/>
            <rFont val="Tahoma"/>
            <family val="2"/>
          </rPr>
          <t xml:space="preserve"> (Renewable Technology)
</t>
        </r>
        <r>
          <rPr>
            <b/>
            <sz val="8"/>
            <color indexed="81"/>
            <rFont val="Tahoma"/>
            <family val="2"/>
          </rPr>
          <t>HPL</t>
        </r>
        <r>
          <rPr>
            <sz val="8"/>
            <color indexed="81"/>
            <rFont val="Tahoma"/>
            <family val="2"/>
          </rPr>
          <t xml:space="preserve"> (Heating Plant)</t>
        </r>
      </text>
    </comment>
  </commentList>
</comments>
</file>

<file path=xl/comments9.xml><?xml version="1.0" encoding="utf-8"?>
<comments xmlns="http://schemas.openxmlformats.org/spreadsheetml/2006/main">
  <authors>
    <author>Maurizio Gargiulo</author>
  </authors>
  <commentList>
    <comment ref="U5" authorId="0" shapeId="0">
      <text>
        <r>
          <rPr>
            <sz val="8"/>
            <color indexed="81"/>
            <rFont val="Tahoma"/>
            <family val="2"/>
          </rPr>
          <t xml:space="preserve">Possible TsLvl
</t>
        </r>
        <r>
          <rPr>
            <b/>
            <sz val="8"/>
            <color indexed="81"/>
            <rFont val="Tahoma"/>
            <family val="2"/>
          </rPr>
          <t>ANNUAL</t>
        </r>
        <r>
          <rPr>
            <sz val="8"/>
            <color indexed="81"/>
            <rFont val="Tahoma"/>
            <family val="2"/>
          </rPr>
          <t xml:space="preserve"> (Annual level)
</t>
        </r>
        <r>
          <rPr>
            <b/>
            <sz val="8"/>
            <color indexed="81"/>
            <rFont val="Tahoma"/>
            <family val="2"/>
          </rPr>
          <t>SEASON</t>
        </r>
        <r>
          <rPr>
            <sz val="8"/>
            <color indexed="81"/>
            <rFont val="Tahoma"/>
            <family val="2"/>
          </rPr>
          <t xml:space="preserve"> (Seasonal level)
</t>
        </r>
        <r>
          <rPr>
            <b/>
            <sz val="8"/>
            <color indexed="81"/>
            <rFont val="Tahoma"/>
            <family val="2"/>
          </rPr>
          <t>WEEKLY</t>
        </r>
        <r>
          <rPr>
            <sz val="8"/>
            <color indexed="81"/>
            <rFont val="Tahoma"/>
            <family val="2"/>
          </rPr>
          <t xml:space="preserve"> (Weekly level)
</t>
        </r>
        <r>
          <rPr>
            <b/>
            <sz val="8"/>
            <color indexed="81"/>
            <rFont val="Tahoma"/>
            <family val="2"/>
          </rPr>
          <t>DAYNITE</t>
        </r>
        <r>
          <rPr>
            <sz val="8"/>
            <color indexed="81"/>
            <rFont val="Tahoma"/>
            <family val="2"/>
          </rPr>
          <t xml:space="preserve"> (day and night level)</t>
        </r>
      </text>
    </comment>
    <comment ref="W5" authorId="0" shapeId="0">
      <text>
        <r>
          <rPr>
            <sz val="8"/>
            <color indexed="81"/>
            <rFont val="Tahoma"/>
            <family val="2"/>
          </rPr>
          <t>Possible Vintage</t>
        </r>
        <r>
          <rPr>
            <b/>
            <sz val="8"/>
            <color indexed="81"/>
            <rFont val="Tahoma"/>
            <family val="2"/>
          </rPr>
          <t xml:space="preserve">
NO</t>
        </r>
        <r>
          <rPr>
            <sz val="8"/>
            <color indexed="81"/>
            <rFont val="Tahoma"/>
            <family val="2"/>
          </rPr>
          <t xml:space="preserve"> (if empty by default mean </t>
        </r>
        <r>
          <rPr>
            <b/>
            <sz val="8"/>
            <color indexed="81"/>
            <rFont val="Tahoma"/>
            <family val="2"/>
          </rPr>
          <t>NO</t>
        </r>
        <r>
          <rPr>
            <sz val="8"/>
            <color indexed="81"/>
            <rFont val="Tahoma"/>
            <family val="2"/>
          </rPr>
          <t>)</t>
        </r>
        <r>
          <rPr>
            <b/>
            <sz val="8"/>
            <color indexed="81"/>
            <rFont val="Tahoma"/>
            <family val="2"/>
          </rPr>
          <t xml:space="preserve">
YES</t>
        </r>
      </text>
    </comment>
    <comment ref="P6" authorId="0" shapeId="0">
      <text>
        <r>
          <rPr>
            <sz val="8"/>
            <color indexed="81"/>
            <rFont val="Tahoma"/>
            <family val="2"/>
          </rPr>
          <t xml:space="preserve">Sets declarations are </t>
        </r>
        <r>
          <rPr>
            <b/>
            <sz val="8"/>
            <color indexed="81"/>
            <rFont val="Tahoma"/>
            <family val="2"/>
          </rPr>
          <t>NOT</t>
        </r>
        <r>
          <rPr>
            <sz val="8"/>
            <color indexed="81"/>
            <rFont val="Tahoma"/>
            <family val="2"/>
          </rPr>
          <t xml:space="preserve"> inherited. Possible Process Sets</t>
        </r>
        <r>
          <rPr>
            <b/>
            <sz val="8"/>
            <color indexed="81"/>
            <rFont val="Tahoma"/>
            <family val="2"/>
          </rPr>
          <t xml:space="preserve">
ELE</t>
        </r>
        <r>
          <rPr>
            <sz val="8"/>
            <color indexed="81"/>
            <rFont val="Tahoma"/>
            <family val="2"/>
          </rPr>
          <t xml:space="preserve"> (Thermal Electric Power Plant)</t>
        </r>
        <r>
          <rPr>
            <b/>
            <sz val="8"/>
            <color indexed="81"/>
            <rFont val="Tahoma"/>
            <family val="2"/>
          </rPr>
          <t xml:space="preserve">
CHP</t>
        </r>
        <r>
          <rPr>
            <sz val="8"/>
            <color indexed="81"/>
            <rFont val="Tahoma"/>
            <family val="2"/>
          </rPr>
          <t xml:space="preserve"> (Combined Heat and Power)
</t>
        </r>
        <r>
          <rPr>
            <b/>
            <sz val="8"/>
            <color indexed="81"/>
            <rFont val="Tahoma"/>
            <family val="2"/>
          </rPr>
          <t>STGTSS</t>
        </r>
        <r>
          <rPr>
            <sz val="8"/>
            <color indexed="81"/>
            <rFont val="Tahoma"/>
            <family val="2"/>
          </rPr>
          <t xml:space="preserve"> (Pump Storage)</t>
        </r>
        <r>
          <rPr>
            <b/>
            <sz val="8"/>
            <color indexed="81"/>
            <rFont val="Tahoma"/>
            <family val="2"/>
          </rPr>
          <t xml:space="preserve">
PRE </t>
        </r>
        <r>
          <rPr>
            <sz val="8"/>
            <color indexed="81"/>
            <rFont val="Tahoma"/>
            <family val="2"/>
          </rPr>
          <t>(Genric Process/Technology)</t>
        </r>
        <r>
          <rPr>
            <b/>
            <sz val="8"/>
            <color indexed="81"/>
            <rFont val="Tahoma"/>
            <family val="2"/>
          </rPr>
          <t xml:space="preserve">
DMD</t>
        </r>
        <r>
          <rPr>
            <sz val="8"/>
            <color indexed="81"/>
            <rFont val="Tahoma"/>
            <family val="2"/>
          </rPr>
          <t xml:space="preserve"> (Demand Device)</t>
        </r>
        <r>
          <rPr>
            <b/>
            <sz val="8"/>
            <color indexed="81"/>
            <rFont val="Tahoma"/>
            <family val="2"/>
          </rPr>
          <t xml:space="preserve">
IMP</t>
        </r>
        <r>
          <rPr>
            <sz val="8"/>
            <color indexed="81"/>
            <rFont val="Tahoma"/>
            <family val="2"/>
          </rPr>
          <t xml:space="preserve"> (Import)</t>
        </r>
        <r>
          <rPr>
            <b/>
            <sz val="8"/>
            <color indexed="81"/>
            <rFont val="Tahoma"/>
            <family val="2"/>
          </rPr>
          <t xml:space="preserve">
EXP</t>
        </r>
        <r>
          <rPr>
            <sz val="8"/>
            <color indexed="81"/>
            <rFont val="Tahoma"/>
            <family val="2"/>
          </rPr>
          <t xml:space="preserve"> (Export)</t>
        </r>
        <r>
          <rPr>
            <b/>
            <sz val="8"/>
            <color indexed="81"/>
            <rFont val="Tahoma"/>
            <family val="2"/>
          </rPr>
          <t xml:space="preserve">
MIN</t>
        </r>
        <r>
          <rPr>
            <sz val="8"/>
            <color indexed="81"/>
            <rFont val="Tahoma"/>
            <family val="2"/>
          </rPr>
          <t xml:space="preserve"> (Mining Process)</t>
        </r>
        <r>
          <rPr>
            <b/>
            <sz val="8"/>
            <color indexed="81"/>
            <rFont val="Tahoma"/>
            <family val="2"/>
          </rPr>
          <t xml:space="preserve">
RNW</t>
        </r>
        <r>
          <rPr>
            <sz val="8"/>
            <color indexed="81"/>
            <rFont val="Tahoma"/>
            <family val="2"/>
          </rPr>
          <t xml:space="preserve"> (Renewable Technology)
</t>
        </r>
        <r>
          <rPr>
            <b/>
            <sz val="8"/>
            <color indexed="81"/>
            <rFont val="Tahoma"/>
            <family val="2"/>
          </rPr>
          <t>HPL</t>
        </r>
        <r>
          <rPr>
            <sz val="8"/>
            <color indexed="81"/>
            <rFont val="Tahoma"/>
            <family val="2"/>
          </rPr>
          <t xml:space="preserve"> (Heating Plant)</t>
        </r>
      </text>
    </comment>
  </commentList>
</comments>
</file>

<file path=xl/comments10.xml><?xml version="1.0" encoding="utf-8"?>
<comments xmlns="http://schemas.openxmlformats.org/spreadsheetml/2006/main">
  <authors>
    <author>Maurizio Gargiulo</author>
  </authors>
  <commentList>
    <comment ref="Q6" authorId="0" shapeId="0">
      <text>
        <r>
          <rPr>
            <sz val="8"/>
            <color indexed="81"/>
            <rFont val="Tahoma"/>
            <family val="2"/>
          </rPr>
          <t xml:space="preserve">Possible TsLvl
</t>
        </r>
        <r>
          <rPr>
            <b/>
            <sz val="8"/>
            <color indexed="81"/>
            <rFont val="Tahoma"/>
            <family val="2"/>
          </rPr>
          <t>ANNUAL</t>
        </r>
        <r>
          <rPr>
            <sz val="8"/>
            <color indexed="81"/>
            <rFont val="Tahoma"/>
            <family val="2"/>
          </rPr>
          <t xml:space="preserve"> (Annual level)
</t>
        </r>
        <r>
          <rPr>
            <b/>
            <sz val="8"/>
            <color indexed="81"/>
            <rFont val="Tahoma"/>
            <family val="2"/>
          </rPr>
          <t>SEASON</t>
        </r>
        <r>
          <rPr>
            <sz val="8"/>
            <color indexed="81"/>
            <rFont val="Tahoma"/>
            <family val="2"/>
          </rPr>
          <t xml:space="preserve"> (Seasonal level)
</t>
        </r>
        <r>
          <rPr>
            <b/>
            <sz val="8"/>
            <color indexed="81"/>
            <rFont val="Tahoma"/>
            <family val="2"/>
          </rPr>
          <t>WEEKLY</t>
        </r>
        <r>
          <rPr>
            <sz val="8"/>
            <color indexed="81"/>
            <rFont val="Tahoma"/>
            <family val="2"/>
          </rPr>
          <t xml:space="preserve"> (Weekly level)
</t>
        </r>
        <r>
          <rPr>
            <b/>
            <sz val="8"/>
            <color indexed="81"/>
            <rFont val="Tahoma"/>
            <family val="2"/>
          </rPr>
          <t>DAYNITE</t>
        </r>
        <r>
          <rPr>
            <sz val="8"/>
            <color indexed="81"/>
            <rFont val="Tahoma"/>
            <family val="2"/>
          </rPr>
          <t xml:space="preserve"> (day and night level)</t>
        </r>
      </text>
    </comment>
    <comment ref="S6" authorId="0" shapeId="0">
      <text>
        <r>
          <rPr>
            <sz val="8"/>
            <color indexed="81"/>
            <rFont val="Tahoma"/>
            <family val="2"/>
          </rPr>
          <t>Possible Vintage</t>
        </r>
        <r>
          <rPr>
            <b/>
            <sz val="8"/>
            <color indexed="81"/>
            <rFont val="Tahoma"/>
            <family val="2"/>
          </rPr>
          <t xml:space="preserve">
NO</t>
        </r>
        <r>
          <rPr>
            <sz val="8"/>
            <color indexed="81"/>
            <rFont val="Tahoma"/>
            <family val="2"/>
          </rPr>
          <t xml:space="preserve"> (if empty by default mean </t>
        </r>
        <r>
          <rPr>
            <b/>
            <sz val="8"/>
            <color indexed="81"/>
            <rFont val="Tahoma"/>
            <family val="2"/>
          </rPr>
          <t>NO</t>
        </r>
        <r>
          <rPr>
            <sz val="8"/>
            <color indexed="81"/>
            <rFont val="Tahoma"/>
            <family val="2"/>
          </rPr>
          <t>)</t>
        </r>
        <r>
          <rPr>
            <b/>
            <sz val="8"/>
            <color indexed="81"/>
            <rFont val="Tahoma"/>
            <family val="2"/>
          </rPr>
          <t xml:space="preserve">
YES</t>
        </r>
      </text>
    </comment>
    <comment ref="L7" authorId="0" shapeId="0">
      <text>
        <r>
          <rPr>
            <sz val="8"/>
            <color indexed="81"/>
            <rFont val="Tahoma"/>
            <family val="2"/>
          </rPr>
          <t xml:space="preserve">Sets declarations are </t>
        </r>
        <r>
          <rPr>
            <b/>
            <sz val="8"/>
            <color indexed="81"/>
            <rFont val="Tahoma"/>
            <family val="2"/>
          </rPr>
          <t>NOT</t>
        </r>
        <r>
          <rPr>
            <sz val="8"/>
            <color indexed="81"/>
            <rFont val="Tahoma"/>
            <family val="2"/>
          </rPr>
          <t xml:space="preserve"> inherited. Possible Process Sets</t>
        </r>
        <r>
          <rPr>
            <b/>
            <sz val="8"/>
            <color indexed="81"/>
            <rFont val="Tahoma"/>
            <family val="2"/>
          </rPr>
          <t xml:space="preserve">
ELE</t>
        </r>
        <r>
          <rPr>
            <sz val="8"/>
            <color indexed="81"/>
            <rFont val="Tahoma"/>
            <family val="2"/>
          </rPr>
          <t xml:space="preserve"> (Thermal Electric Power Plant)</t>
        </r>
        <r>
          <rPr>
            <b/>
            <sz val="8"/>
            <color indexed="81"/>
            <rFont val="Tahoma"/>
            <family val="2"/>
          </rPr>
          <t xml:space="preserve">
CHP</t>
        </r>
        <r>
          <rPr>
            <sz val="8"/>
            <color indexed="81"/>
            <rFont val="Tahoma"/>
            <family val="2"/>
          </rPr>
          <t xml:space="preserve"> (Combined Heat and Power)
</t>
        </r>
        <r>
          <rPr>
            <b/>
            <sz val="8"/>
            <color indexed="81"/>
            <rFont val="Tahoma"/>
            <family val="2"/>
          </rPr>
          <t>STGTSS</t>
        </r>
        <r>
          <rPr>
            <sz val="8"/>
            <color indexed="81"/>
            <rFont val="Tahoma"/>
            <family val="2"/>
          </rPr>
          <t xml:space="preserve"> (Pump Storage)</t>
        </r>
        <r>
          <rPr>
            <b/>
            <sz val="8"/>
            <color indexed="81"/>
            <rFont val="Tahoma"/>
            <family val="2"/>
          </rPr>
          <t xml:space="preserve">
PRE </t>
        </r>
        <r>
          <rPr>
            <sz val="8"/>
            <color indexed="81"/>
            <rFont val="Tahoma"/>
            <family val="2"/>
          </rPr>
          <t>(Genric Process/Technology)</t>
        </r>
        <r>
          <rPr>
            <b/>
            <sz val="8"/>
            <color indexed="81"/>
            <rFont val="Tahoma"/>
            <family val="2"/>
          </rPr>
          <t xml:space="preserve">
DMD</t>
        </r>
        <r>
          <rPr>
            <sz val="8"/>
            <color indexed="81"/>
            <rFont val="Tahoma"/>
            <family val="2"/>
          </rPr>
          <t xml:space="preserve"> (Demand Device)</t>
        </r>
        <r>
          <rPr>
            <b/>
            <sz val="8"/>
            <color indexed="81"/>
            <rFont val="Tahoma"/>
            <family val="2"/>
          </rPr>
          <t xml:space="preserve">
IMP</t>
        </r>
        <r>
          <rPr>
            <sz val="8"/>
            <color indexed="81"/>
            <rFont val="Tahoma"/>
            <family val="2"/>
          </rPr>
          <t xml:space="preserve"> (Import)</t>
        </r>
        <r>
          <rPr>
            <b/>
            <sz val="8"/>
            <color indexed="81"/>
            <rFont val="Tahoma"/>
            <family val="2"/>
          </rPr>
          <t xml:space="preserve">
EXP</t>
        </r>
        <r>
          <rPr>
            <sz val="8"/>
            <color indexed="81"/>
            <rFont val="Tahoma"/>
            <family val="2"/>
          </rPr>
          <t xml:space="preserve"> (Export)</t>
        </r>
        <r>
          <rPr>
            <b/>
            <sz val="8"/>
            <color indexed="81"/>
            <rFont val="Tahoma"/>
            <family val="2"/>
          </rPr>
          <t xml:space="preserve">
MIN</t>
        </r>
        <r>
          <rPr>
            <sz val="8"/>
            <color indexed="81"/>
            <rFont val="Tahoma"/>
            <family val="2"/>
          </rPr>
          <t xml:space="preserve"> (Mining Process)</t>
        </r>
        <r>
          <rPr>
            <b/>
            <sz val="8"/>
            <color indexed="81"/>
            <rFont val="Tahoma"/>
            <family val="2"/>
          </rPr>
          <t xml:space="preserve">
RNW</t>
        </r>
        <r>
          <rPr>
            <sz val="8"/>
            <color indexed="81"/>
            <rFont val="Tahoma"/>
            <family val="2"/>
          </rPr>
          <t xml:space="preserve"> (Renewable Technology)
</t>
        </r>
        <r>
          <rPr>
            <b/>
            <sz val="8"/>
            <color indexed="81"/>
            <rFont val="Tahoma"/>
            <family val="2"/>
          </rPr>
          <t>HPL</t>
        </r>
        <r>
          <rPr>
            <sz val="8"/>
            <color indexed="81"/>
            <rFont val="Tahoma"/>
            <family val="2"/>
          </rPr>
          <t xml:space="preserve"> (Heating Plant)</t>
        </r>
      </text>
    </comment>
  </commentList>
</comments>
</file>

<file path=xl/comments11.xml><?xml version="1.0" encoding="utf-8"?>
<comments xmlns="http://schemas.openxmlformats.org/spreadsheetml/2006/main">
  <authors>
    <author>Maurizio Gargiulo</author>
  </authors>
  <commentList>
    <comment ref="U5" authorId="0" shapeId="0">
      <text>
        <r>
          <rPr>
            <sz val="8"/>
            <color indexed="81"/>
            <rFont val="Tahoma"/>
            <family val="2"/>
          </rPr>
          <t xml:space="preserve">Possible TsLvl
</t>
        </r>
        <r>
          <rPr>
            <b/>
            <sz val="8"/>
            <color indexed="81"/>
            <rFont val="Tahoma"/>
            <family val="2"/>
          </rPr>
          <t>ANNUAL</t>
        </r>
        <r>
          <rPr>
            <sz val="8"/>
            <color indexed="81"/>
            <rFont val="Tahoma"/>
            <family val="2"/>
          </rPr>
          <t xml:space="preserve"> (Annual level)
</t>
        </r>
        <r>
          <rPr>
            <b/>
            <sz val="8"/>
            <color indexed="81"/>
            <rFont val="Tahoma"/>
            <family val="2"/>
          </rPr>
          <t>SEASON</t>
        </r>
        <r>
          <rPr>
            <sz val="8"/>
            <color indexed="81"/>
            <rFont val="Tahoma"/>
            <family val="2"/>
          </rPr>
          <t xml:space="preserve"> (Seasonal level)
</t>
        </r>
        <r>
          <rPr>
            <b/>
            <sz val="8"/>
            <color indexed="81"/>
            <rFont val="Tahoma"/>
            <family val="2"/>
          </rPr>
          <t>WEEKLY</t>
        </r>
        <r>
          <rPr>
            <sz val="8"/>
            <color indexed="81"/>
            <rFont val="Tahoma"/>
            <family val="2"/>
          </rPr>
          <t xml:space="preserve"> (Weekly level)
</t>
        </r>
        <r>
          <rPr>
            <b/>
            <sz val="8"/>
            <color indexed="81"/>
            <rFont val="Tahoma"/>
            <family val="2"/>
          </rPr>
          <t>DAYNITE</t>
        </r>
        <r>
          <rPr>
            <sz val="8"/>
            <color indexed="81"/>
            <rFont val="Tahoma"/>
            <family val="2"/>
          </rPr>
          <t xml:space="preserve"> (day and night level)</t>
        </r>
      </text>
    </comment>
    <comment ref="W5" authorId="0" shapeId="0">
      <text>
        <r>
          <rPr>
            <sz val="8"/>
            <color indexed="81"/>
            <rFont val="Tahoma"/>
            <family val="2"/>
          </rPr>
          <t>Possible Vintage</t>
        </r>
        <r>
          <rPr>
            <b/>
            <sz val="8"/>
            <color indexed="81"/>
            <rFont val="Tahoma"/>
            <family val="2"/>
          </rPr>
          <t xml:space="preserve">
NO</t>
        </r>
        <r>
          <rPr>
            <sz val="8"/>
            <color indexed="81"/>
            <rFont val="Tahoma"/>
            <family val="2"/>
          </rPr>
          <t xml:space="preserve"> (if empty by default mean </t>
        </r>
        <r>
          <rPr>
            <b/>
            <sz val="8"/>
            <color indexed="81"/>
            <rFont val="Tahoma"/>
            <family val="2"/>
          </rPr>
          <t>NO</t>
        </r>
        <r>
          <rPr>
            <sz val="8"/>
            <color indexed="81"/>
            <rFont val="Tahoma"/>
            <family val="2"/>
          </rPr>
          <t>)</t>
        </r>
        <r>
          <rPr>
            <b/>
            <sz val="8"/>
            <color indexed="81"/>
            <rFont val="Tahoma"/>
            <family val="2"/>
          </rPr>
          <t xml:space="preserve">
YES</t>
        </r>
      </text>
    </comment>
    <comment ref="P6" authorId="0" shapeId="0">
      <text>
        <r>
          <rPr>
            <sz val="8"/>
            <color indexed="81"/>
            <rFont val="Tahoma"/>
            <family val="2"/>
          </rPr>
          <t xml:space="preserve">Sets declarations are </t>
        </r>
        <r>
          <rPr>
            <b/>
            <sz val="8"/>
            <color indexed="81"/>
            <rFont val="Tahoma"/>
            <family val="2"/>
          </rPr>
          <t>NOT</t>
        </r>
        <r>
          <rPr>
            <sz val="8"/>
            <color indexed="81"/>
            <rFont val="Tahoma"/>
            <family val="2"/>
          </rPr>
          <t xml:space="preserve"> inherited. Possible Process Sets</t>
        </r>
        <r>
          <rPr>
            <b/>
            <sz val="8"/>
            <color indexed="81"/>
            <rFont val="Tahoma"/>
            <family val="2"/>
          </rPr>
          <t xml:space="preserve">
ELE</t>
        </r>
        <r>
          <rPr>
            <sz val="8"/>
            <color indexed="81"/>
            <rFont val="Tahoma"/>
            <family val="2"/>
          </rPr>
          <t xml:space="preserve"> (Thermal Electric Power Plant)</t>
        </r>
        <r>
          <rPr>
            <b/>
            <sz val="8"/>
            <color indexed="81"/>
            <rFont val="Tahoma"/>
            <family val="2"/>
          </rPr>
          <t xml:space="preserve">
CHP</t>
        </r>
        <r>
          <rPr>
            <sz val="8"/>
            <color indexed="81"/>
            <rFont val="Tahoma"/>
            <family val="2"/>
          </rPr>
          <t xml:space="preserve"> (Combined Heat and Power)
</t>
        </r>
        <r>
          <rPr>
            <b/>
            <sz val="8"/>
            <color indexed="81"/>
            <rFont val="Tahoma"/>
            <family val="2"/>
          </rPr>
          <t>STGTSS</t>
        </r>
        <r>
          <rPr>
            <sz val="8"/>
            <color indexed="81"/>
            <rFont val="Tahoma"/>
            <family val="2"/>
          </rPr>
          <t xml:space="preserve"> (Pump Storage)</t>
        </r>
        <r>
          <rPr>
            <b/>
            <sz val="8"/>
            <color indexed="81"/>
            <rFont val="Tahoma"/>
            <family val="2"/>
          </rPr>
          <t xml:space="preserve">
PRE </t>
        </r>
        <r>
          <rPr>
            <sz val="8"/>
            <color indexed="81"/>
            <rFont val="Tahoma"/>
            <family val="2"/>
          </rPr>
          <t>(Genric Process/Technology)</t>
        </r>
        <r>
          <rPr>
            <b/>
            <sz val="8"/>
            <color indexed="81"/>
            <rFont val="Tahoma"/>
            <family val="2"/>
          </rPr>
          <t xml:space="preserve">
DMD</t>
        </r>
        <r>
          <rPr>
            <sz val="8"/>
            <color indexed="81"/>
            <rFont val="Tahoma"/>
            <family val="2"/>
          </rPr>
          <t xml:space="preserve"> (Demand Device)</t>
        </r>
        <r>
          <rPr>
            <b/>
            <sz val="8"/>
            <color indexed="81"/>
            <rFont val="Tahoma"/>
            <family val="2"/>
          </rPr>
          <t xml:space="preserve">
IMP</t>
        </r>
        <r>
          <rPr>
            <sz val="8"/>
            <color indexed="81"/>
            <rFont val="Tahoma"/>
            <family val="2"/>
          </rPr>
          <t xml:space="preserve"> (Import)</t>
        </r>
        <r>
          <rPr>
            <b/>
            <sz val="8"/>
            <color indexed="81"/>
            <rFont val="Tahoma"/>
            <family val="2"/>
          </rPr>
          <t xml:space="preserve">
EXP</t>
        </r>
        <r>
          <rPr>
            <sz val="8"/>
            <color indexed="81"/>
            <rFont val="Tahoma"/>
            <family val="2"/>
          </rPr>
          <t xml:space="preserve"> (Export)</t>
        </r>
        <r>
          <rPr>
            <b/>
            <sz val="8"/>
            <color indexed="81"/>
            <rFont val="Tahoma"/>
            <family val="2"/>
          </rPr>
          <t xml:space="preserve">
MIN</t>
        </r>
        <r>
          <rPr>
            <sz val="8"/>
            <color indexed="81"/>
            <rFont val="Tahoma"/>
            <family val="2"/>
          </rPr>
          <t xml:space="preserve"> (Mining Process)</t>
        </r>
        <r>
          <rPr>
            <b/>
            <sz val="8"/>
            <color indexed="81"/>
            <rFont val="Tahoma"/>
            <family val="2"/>
          </rPr>
          <t xml:space="preserve">
RNW</t>
        </r>
        <r>
          <rPr>
            <sz val="8"/>
            <color indexed="81"/>
            <rFont val="Tahoma"/>
            <family val="2"/>
          </rPr>
          <t xml:space="preserve"> (Renewable Technology)
</t>
        </r>
        <r>
          <rPr>
            <b/>
            <sz val="8"/>
            <color indexed="81"/>
            <rFont val="Tahoma"/>
            <family val="2"/>
          </rPr>
          <t>HPL</t>
        </r>
        <r>
          <rPr>
            <sz val="8"/>
            <color indexed="81"/>
            <rFont val="Tahoma"/>
            <family val="2"/>
          </rPr>
          <t xml:space="preserve"> (Heating Plant)</t>
        </r>
      </text>
    </comment>
  </commentList>
</comments>
</file>

<file path=xl/comments12.xml><?xml version="1.0" encoding="utf-8"?>
<comments xmlns="http://schemas.openxmlformats.org/spreadsheetml/2006/main">
  <authors>
    <author>Maurizio Gargiulo</author>
  </authors>
  <commentList>
    <comment ref="Q6" authorId="0" shapeId="0">
      <text>
        <r>
          <rPr>
            <sz val="8"/>
            <color indexed="81"/>
            <rFont val="Tahoma"/>
            <family val="2"/>
          </rPr>
          <t xml:space="preserve">Possible TsLvl
</t>
        </r>
        <r>
          <rPr>
            <b/>
            <sz val="8"/>
            <color indexed="81"/>
            <rFont val="Tahoma"/>
            <family val="2"/>
          </rPr>
          <t>ANNUAL</t>
        </r>
        <r>
          <rPr>
            <sz val="8"/>
            <color indexed="81"/>
            <rFont val="Tahoma"/>
            <family val="2"/>
          </rPr>
          <t xml:space="preserve"> (Annual level)
</t>
        </r>
        <r>
          <rPr>
            <b/>
            <sz val="8"/>
            <color indexed="81"/>
            <rFont val="Tahoma"/>
            <family val="2"/>
          </rPr>
          <t>SEASON</t>
        </r>
        <r>
          <rPr>
            <sz val="8"/>
            <color indexed="81"/>
            <rFont val="Tahoma"/>
            <family val="2"/>
          </rPr>
          <t xml:space="preserve"> (Seasonal level)
</t>
        </r>
        <r>
          <rPr>
            <b/>
            <sz val="8"/>
            <color indexed="81"/>
            <rFont val="Tahoma"/>
            <family val="2"/>
          </rPr>
          <t>WEEKLY</t>
        </r>
        <r>
          <rPr>
            <sz val="8"/>
            <color indexed="81"/>
            <rFont val="Tahoma"/>
            <family val="2"/>
          </rPr>
          <t xml:space="preserve"> (Weekly level)
</t>
        </r>
        <r>
          <rPr>
            <b/>
            <sz val="8"/>
            <color indexed="81"/>
            <rFont val="Tahoma"/>
            <family val="2"/>
          </rPr>
          <t>DAYNITE</t>
        </r>
        <r>
          <rPr>
            <sz val="8"/>
            <color indexed="81"/>
            <rFont val="Tahoma"/>
            <family val="2"/>
          </rPr>
          <t xml:space="preserve"> (day and night level)</t>
        </r>
      </text>
    </comment>
    <comment ref="S6" authorId="0" shapeId="0">
      <text>
        <r>
          <rPr>
            <sz val="8"/>
            <color indexed="81"/>
            <rFont val="Tahoma"/>
            <family val="2"/>
          </rPr>
          <t>Possible Vintage</t>
        </r>
        <r>
          <rPr>
            <b/>
            <sz val="8"/>
            <color indexed="81"/>
            <rFont val="Tahoma"/>
            <family val="2"/>
          </rPr>
          <t xml:space="preserve">
NO</t>
        </r>
        <r>
          <rPr>
            <sz val="8"/>
            <color indexed="81"/>
            <rFont val="Tahoma"/>
            <family val="2"/>
          </rPr>
          <t xml:space="preserve"> (if empty by default mean </t>
        </r>
        <r>
          <rPr>
            <b/>
            <sz val="8"/>
            <color indexed="81"/>
            <rFont val="Tahoma"/>
            <family val="2"/>
          </rPr>
          <t>NO</t>
        </r>
        <r>
          <rPr>
            <sz val="8"/>
            <color indexed="81"/>
            <rFont val="Tahoma"/>
            <family val="2"/>
          </rPr>
          <t>)</t>
        </r>
        <r>
          <rPr>
            <b/>
            <sz val="8"/>
            <color indexed="81"/>
            <rFont val="Tahoma"/>
            <family val="2"/>
          </rPr>
          <t xml:space="preserve">
YES</t>
        </r>
      </text>
    </comment>
    <comment ref="L7" authorId="0" shapeId="0">
      <text>
        <r>
          <rPr>
            <sz val="8"/>
            <color indexed="81"/>
            <rFont val="Tahoma"/>
            <family val="2"/>
          </rPr>
          <t xml:space="preserve">Sets declarations are </t>
        </r>
        <r>
          <rPr>
            <b/>
            <sz val="8"/>
            <color indexed="81"/>
            <rFont val="Tahoma"/>
            <family val="2"/>
          </rPr>
          <t>NOT</t>
        </r>
        <r>
          <rPr>
            <sz val="8"/>
            <color indexed="81"/>
            <rFont val="Tahoma"/>
            <family val="2"/>
          </rPr>
          <t xml:space="preserve"> inherited. Possible Process Sets</t>
        </r>
        <r>
          <rPr>
            <b/>
            <sz val="8"/>
            <color indexed="81"/>
            <rFont val="Tahoma"/>
            <family val="2"/>
          </rPr>
          <t xml:space="preserve">
ELE</t>
        </r>
        <r>
          <rPr>
            <sz val="8"/>
            <color indexed="81"/>
            <rFont val="Tahoma"/>
            <family val="2"/>
          </rPr>
          <t xml:space="preserve"> (Thermal Electric Power Plant)</t>
        </r>
        <r>
          <rPr>
            <b/>
            <sz val="8"/>
            <color indexed="81"/>
            <rFont val="Tahoma"/>
            <family val="2"/>
          </rPr>
          <t xml:space="preserve">
CHP</t>
        </r>
        <r>
          <rPr>
            <sz val="8"/>
            <color indexed="81"/>
            <rFont val="Tahoma"/>
            <family val="2"/>
          </rPr>
          <t xml:space="preserve"> (Combined Heat and Power)
</t>
        </r>
        <r>
          <rPr>
            <b/>
            <sz val="8"/>
            <color indexed="81"/>
            <rFont val="Tahoma"/>
            <family val="2"/>
          </rPr>
          <t>STGTSS</t>
        </r>
        <r>
          <rPr>
            <sz val="8"/>
            <color indexed="81"/>
            <rFont val="Tahoma"/>
            <family val="2"/>
          </rPr>
          <t xml:space="preserve"> (Pump Storage)</t>
        </r>
        <r>
          <rPr>
            <b/>
            <sz val="8"/>
            <color indexed="81"/>
            <rFont val="Tahoma"/>
            <family val="2"/>
          </rPr>
          <t xml:space="preserve">
PRE </t>
        </r>
        <r>
          <rPr>
            <sz val="8"/>
            <color indexed="81"/>
            <rFont val="Tahoma"/>
            <family val="2"/>
          </rPr>
          <t>(Genric Process/Technology)</t>
        </r>
        <r>
          <rPr>
            <b/>
            <sz val="8"/>
            <color indexed="81"/>
            <rFont val="Tahoma"/>
            <family val="2"/>
          </rPr>
          <t xml:space="preserve">
DMD</t>
        </r>
        <r>
          <rPr>
            <sz val="8"/>
            <color indexed="81"/>
            <rFont val="Tahoma"/>
            <family val="2"/>
          </rPr>
          <t xml:space="preserve"> (Demand Device)</t>
        </r>
        <r>
          <rPr>
            <b/>
            <sz val="8"/>
            <color indexed="81"/>
            <rFont val="Tahoma"/>
            <family val="2"/>
          </rPr>
          <t xml:space="preserve">
IMP</t>
        </r>
        <r>
          <rPr>
            <sz val="8"/>
            <color indexed="81"/>
            <rFont val="Tahoma"/>
            <family val="2"/>
          </rPr>
          <t xml:space="preserve"> (Import)</t>
        </r>
        <r>
          <rPr>
            <b/>
            <sz val="8"/>
            <color indexed="81"/>
            <rFont val="Tahoma"/>
            <family val="2"/>
          </rPr>
          <t xml:space="preserve">
EXP</t>
        </r>
        <r>
          <rPr>
            <sz val="8"/>
            <color indexed="81"/>
            <rFont val="Tahoma"/>
            <family val="2"/>
          </rPr>
          <t xml:space="preserve"> (Export)</t>
        </r>
        <r>
          <rPr>
            <b/>
            <sz val="8"/>
            <color indexed="81"/>
            <rFont val="Tahoma"/>
            <family val="2"/>
          </rPr>
          <t xml:space="preserve">
MIN</t>
        </r>
        <r>
          <rPr>
            <sz val="8"/>
            <color indexed="81"/>
            <rFont val="Tahoma"/>
            <family val="2"/>
          </rPr>
          <t xml:space="preserve"> (Mining Process)</t>
        </r>
        <r>
          <rPr>
            <b/>
            <sz val="8"/>
            <color indexed="81"/>
            <rFont val="Tahoma"/>
            <family val="2"/>
          </rPr>
          <t xml:space="preserve">
RNW</t>
        </r>
        <r>
          <rPr>
            <sz val="8"/>
            <color indexed="81"/>
            <rFont val="Tahoma"/>
            <family val="2"/>
          </rPr>
          <t xml:space="preserve"> (Renewable Technology)
</t>
        </r>
        <r>
          <rPr>
            <b/>
            <sz val="8"/>
            <color indexed="81"/>
            <rFont val="Tahoma"/>
            <family val="2"/>
          </rPr>
          <t>HPL</t>
        </r>
        <r>
          <rPr>
            <sz val="8"/>
            <color indexed="81"/>
            <rFont val="Tahoma"/>
            <family val="2"/>
          </rPr>
          <t xml:space="preserve"> (Heating Plant)</t>
        </r>
      </text>
    </comment>
  </commentList>
</comments>
</file>

<file path=xl/comments13.xml><?xml version="1.0" encoding="utf-8"?>
<comments xmlns="http://schemas.openxmlformats.org/spreadsheetml/2006/main">
  <authors>
    <author>Maurizio Gargiulo</author>
  </authors>
  <commentList>
    <comment ref="U5" authorId="0" shapeId="0">
      <text>
        <r>
          <rPr>
            <sz val="8"/>
            <color indexed="81"/>
            <rFont val="Tahoma"/>
            <family val="2"/>
          </rPr>
          <t xml:space="preserve">Possible TsLvl
</t>
        </r>
        <r>
          <rPr>
            <b/>
            <sz val="8"/>
            <color indexed="81"/>
            <rFont val="Tahoma"/>
            <family val="2"/>
          </rPr>
          <t>ANNUAL</t>
        </r>
        <r>
          <rPr>
            <sz val="8"/>
            <color indexed="81"/>
            <rFont val="Tahoma"/>
            <family val="2"/>
          </rPr>
          <t xml:space="preserve"> (Annual level)
</t>
        </r>
        <r>
          <rPr>
            <b/>
            <sz val="8"/>
            <color indexed="81"/>
            <rFont val="Tahoma"/>
            <family val="2"/>
          </rPr>
          <t>SEASON</t>
        </r>
        <r>
          <rPr>
            <sz val="8"/>
            <color indexed="81"/>
            <rFont val="Tahoma"/>
            <family val="2"/>
          </rPr>
          <t xml:space="preserve"> (Seasonal level)
</t>
        </r>
        <r>
          <rPr>
            <b/>
            <sz val="8"/>
            <color indexed="81"/>
            <rFont val="Tahoma"/>
            <family val="2"/>
          </rPr>
          <t>WEEKLY</t>
        </r>
        <r>
          <rPr>
            <sz val="8"/>
            <color indexed="81"/>
            <rFont val="Tahoma"/>
            <family val="2"/>
          </rPr>
          <t xml:space="preserve"> (Weekly level)
</t>
        </r>
        <r>
          <rPr>
            <b/>
            <sz val="8"/>
            <color indexed="81"/>
            <rFont val="Tahoma"/>
            <family val="2"/>
          </rPr>
          <t>DAYNITE</t>
        </r>
        <r>
          <rPr>
            <sz val="8"/>
            <color indexed="81"/>
            <rFont val="Tahoma"/>
            <family val="2"/>
          </rPr>
          <t xml:space="preserve"> (day and night level)</t>
        </r>
      </text>
    </comment>
    <comment ref="W5" authorId="0" shapeId="0">
      <text>
        <r>
          <rPr>
            <sz val="8"/>
            <color indexed="81"/>
            <rFont val="Tahoma"/>
            <family val="2"/>
          </rPr>
          <t>Possible Vintage</t>
        </r>
        <r>
          <rPr>
            <b/>
            <sz val="8"/>
            <color indexed="81"/>
            <rFont val="Tahoma"/>
            <family val="2"/>
          </rPr>
          <t xml:space="preserve">
NO</t>
        </r>
        <r>
          <rPr>
            <sz val="8"/>
            <color indexed="81"/>
            <rFont val="Tahoma"/>
            <family val="2"/>
          </rPr>
          <t xml:space="preserve"> (if empty by default mean </t>
        </r>
        <r>
          <rPr>
            <b/>
            <sz val="8"/>
            <color indexed="81"/>
            <rFont val="Tahoma"/>
            <family val="2"/>
          </rPr>
          <t>NO</t>
        </r>
        <r>
          <rPr>
            <sz val="8"/>
            <color indexed="81"/>
            <rFont val="Tahoma"/>
            <family val="2"/>
          </rPr>
          <t>)</t>
        </r>
        <r>
          <rPr>
            <b/>
            <sz val="8"/>
            <color indexed="81"/>
            <rFont val="Tahoma"/>
            <family val="2"/>
          </rPr>
          <t xml:space="preserve">
YES</t>
        </r>
      </text>
    </comment>
    <comment ref="P6" authorId="0" shapeId="0">
      <text>
        <r>
          <rPr>
            <sz val="8"/>
            <color indexed="81"/>
            <rFont val="Tahoma"/>
            <family val="2"/>
          </rPr>
          <t xml:space="preserve">Sets declarations are </t>
        </r>
        <r>
          <rPr>
            <b/>
            <sz val="8"/>
            <color indexed="81"/>
            <rFont val="Tahoma"/>
            <family val="2"/>
          </rPr>
          <t>NOT</t>
        </r>
        <r>
          <rPr>
            <sz val="8"/>
            <color indexed="81"/>
            <rFont val="Tahoma"/>
            <family val="2"/>
          </rPr>
          <t xml:space="preserve"> inherited. Possible Process Sets</t>
        </r>
        <r>
          <rPr>
            <b/>
            <sz val="8"/>
            <color indexed="81"/>
            <rFont val="Tahoma"/>
            <family val="2"/>
          </rPr>
          <t xml:space="preserve">
ELE</t>
        </r>
        <r>
          <rPr>
            <sz val="8"/>
            <color indexed="81"/>
            <rFont val="Tahoma"/>
            <family val="2"/>
          </rPr>
          <t xml:space="preserve"> (Thermal Electric Power Plant)</t>
        </r>
        <r>
          <rPr>
            <b/>
            <sz val="8"/>
            <color indexed="81"/>
            <rFont val="Tahoma"/>
            <family val="2"/>
          </rPr>
          <t xml:space="preserve">
CHP</t>
        </r>
        <r>
          <rPr>
            <sz val="8"/>
            <color indexed="81"/>
            <rFont val="Tahoma"/>
            <family val="2"/>
          </rPr>
          <t xml:space="preserve"> (Combined Heat and Power)
</t>
        </r>
        <r>
          <rPr>
            <b/>
            <sz val="8"/>
            <color indexed="81"/>
            <rFont val="Tahoma"/>
            <family val="2"/>
          </rPr>
          <t>STGTSS</t>
        </r>
        <r>
          <rPr>
            <sz val="8"/>
            <color indexed="81"/>
            <rFont val="Tahoma"/>
            <family val="2"/>
          </rPr>
          <t xml:space="preserve"> (Pump Storage)</t>
        </r>
        <r>
          <rPr>
            <b/>
            <sz val="8"/>
            <color indexed="81"/>
            <rFont val="Tahoma"/>
            <family val="2"/>
          </rPr>
          <t xml:space="preserve">
PRE </t>
        </r>
        <r>
          <rPr>
            <sz val="8"/>
            <color indexed="81"/>
            <rFont val="Tahoma"/>
            <family val="2"/>
          </rPr>
          <t>(Genric Process/Technology)</t>
        </r>
        <r>
          <rPr>
            <b/>
            <sz val="8"/>
            <color indexed="81"/>
            <rFont val="Tahoma"/>
            <family val="2"/>
          </rPr>
          <t xml:space="preserve">
DMD</t>
        </r>
        <r>
          <rPr>
            <sz val="8"/>
            <color indexed="81"/>
            <rFont val="Tahoma"/>
            <family val="2"/>
          </rPr>
          <t xml:space="preserve"> (Demand Device)</t>
        </r>
        <r>
          <rPr>
            <b/>
            <sz val="8"/>
            <color indexed="81"/>
            <rFont val="Tahoma"/>
            <family val="2"/>
          </rPr>
          <t xml:space="preserve">
IMP</t>
        </r>
        <r>
          <rPr>
            <sz val="8"/>
            <color indexed="81"/>
            <rFont val="Tahoma"/>
            <family val="2"/>
          </rPr>
          <t xml:space="preserve"> (Import)</t>
        </r>
        <r>
          <rPr>
            <b/>
            <sz val="8"/>
            <color indexed="81"/>
            <rFont val="Tahoma"/>
            <family val="2"/>
          </rPr>
          <t xml:space="preserve">
EXP</t>
        </r>
        <r>
          <rPr>
            <sz val="8"/>
            <color indexed="81"/>
            <rFont val="Tahoma"/>
            <family val="2"/>
          </rPr>
          <t xml:space="preserve"> (Export)</t>
        </r>
        <r>
          <rPr>
            <b/>
            <sz val="8"/>
            <color indexed="81"/>
            <rFont val="Tahoma"/>
            <family val="2"/>
          </rPr>
          <t xml:space="preserve">
MIN</t>
        </r>
        <r>
          <rPr>
            <sz val="8"/>
            <color indexed="81"/>
            <rFont val="Tahoma"/>
            <family val="2"/>
          </rPr>
          <t xml:space="preserve"> (Mining Process)</t>
        </r>
        <r>
          <rPr>
            <b/>
            <sz val="8"/>
            <color indexed="81"/>
            <rFont val="Tahoma"/>
            <family val="2"/>
          </rPr>
          <t xml:space="preserve">
RNW</t>
        </r>
        <r>
          <rPr>
            <sz val="8"/>
            <color indexed="81"/>
            <rFont val="Tahoma"/>
            <family val="2"/>
          </rPr>
          <t xml:space="preserve"> (Renewable Technology)
</t>
        </r>
        <r>
          <rPr>
            <b/>
            <sz val="8"/>
            <color indexed="81"/>
            <rFont val="Tahoma"/>
            <family val="2"/>
          </rPr>
          <t>HPL</t>
        </r>
        <r>
          <rPr>
            <sz val="8"/>
            <color indexed="81"/>
            <rFont val="Tahoma"/>
            <family val="2"/>
          </rPr>
          <t xml:space="preserve"> (Heating Plant)</t>
        </r>
      </text>
    </comment>
  </commentList>
</comments>
</file>

<file path=xl/comments14.xml><?xml version="1.0" encoding="utf-8"?>
<comments xmlns="http://schemas.openxmlformats.org/spreadsheetml/2006/main">
  <authors>
    <author>Maurizio Gargiulo</author>
  </authors>
  <commentList>
    <comment ref="Q6" authorId="0" shapeId="0">
      <text>
        <r>
          <rPr>
            <sz val="8"/>
            <color indexed="81"/>
            <rFont val="Tahoma"/>
            <family val="2"/>
          </rPr>
          <t xml:space="preserve">Possible TsLvl
</t>
        </r>
        <r>
          <rPr>
            <b/>
            <sz val="8"/>
            <color indexed="81"/>
            <rFont val="Tahoma"/>
            <family val="2"/>
          </rPr>
          <t>ANNUAL</t>
        </r>
        <r>
          <rPr>
            <sz val="8"/>
            <color indexed="81"/>
            <rFont val="Tahoma"/>
            <family val="2"/>
          </rPr>
          <t xml:space="preserve"> (Annual level)
</t>
        </r>
        <r>
          <rPr>
            <b/>
            <sz val="8"/>
            <color indexed="81"/>
            <rFont val="Tahoma"/>
            <family val="2"/>
          </rPr>
          <t>SEASON</t>
        </r>
        <r>
          <rPr>
            <sz val="8"/>
            <color indexed="81"/>
            <rFont val="Tahoma"/>
            <family val="2"/>
          </rPr>
          <t xml:space="preserve"> (Seasonal level)
</t>
        </r>
        <r>
          <rPr>
            <b/>
            <sz val="8"/>
            <color indexed="81"/>
            <rFont val="Tahoma"/>
            <family val="2"/>
          </rPr>
          <t>WEEKLY</t>
        </r>
        <r>
          <rPr>
            <sz val="8"/>
            <color indexed="81"/>
            <rFont val="Tahoma"/>
            <family val="2"/>
          </rPr>
          <t xml:space="preserve"> (Weekly level)
</t>
        </r>
        <r>
          <rPr>
            <b/>
            <sz val="8"/>
            <color indexed="81"/>
            <rFont val="Tahoma"/>
            <family val="2"/>
          </rPr>
          <t>DAYNITE</t>
        </r>
        <r>
          <rPr>
            <sz val="8"/>
            <color indexed="81"/>
            <rFont val="Tahoma"/>
            <family val="2"/>
          </rPr>
          <t xml:space="preserve"> (day and night level)</t>
        </r>
      </text>
    </comment>
    <comment ref="S6" authorId="0" shapeId="0">
      <text>
        <r>
          <rPr>
            <sz val="8"/>
            <color indexed="81"/>
            <rFont val="Tahoma"/>
            <family val="2"/>
          </rPr>
          <t>Possible Vintage</t>
        </r>
        <r>
          <rPr>
            <b/>
            <sz val="8"/>
            <color indexed="81"/>
            <rFont val="Tahoma"/>
            <family val="2"/>
          </rPr>
          <t xml:space="preserve">
NO</t>
        </r>
        <r>
          <rPr>
            <sz val="8"/>
            <color indexed="81"/>
            <rFont val="Tahoma"/>
            <family val="2"/>
          </rPr>
          <t xml:space="preserve"> (if empty by default mean </t>
        </r>
        <r>
          <rPr>
            <b/>
            <sz val="8"/>
            <color indexed="81"/>
            <rFont val="Tahoma"/>
            <family val="2"/>
          </rPr>
          <t>NO</t>
        </r>
        <r>
          <rPr>
            <sz val="8"/>
            <color indexed="81"/>
            <rFont val="Tahoma"/>
            <family val="2"/>
          </rPr>
          <t>)</t>
        </r>
        <r>
          <rPr>
            <b/>
            <sz val="8"/>
            <color indexed="81"/>
            <rFont val="Tahoma"/>
            <family val="2"/>
          </rPr>
          <t xml:space="preserve">
YES</t>
        </r>
      </text>
    </comment>
    <comment ref="L7" authorId="0" shapeId="0">
      <text>
        <r>
          <rPr>
            <sz val="8"/>
            <color indexed="81"/>
            <rFont val="Tahoma"/>
            <family val="2"/>
          </rPr>
          <t xml:space="preserve">Sets declarations are </t>
        </r>
        <r>
          <rPr>
            <b/>
            <sz val="8"/>
            <color indexed="81"/>
            <rFont val="Tahoma"/>
            <family val="2"/>
          </rPr>
          <t>NOT</t>
        </r>
        <r>
          <rPr>
            <sz val="8"/>
            <color indexed="81"/>
            <rFont val="Tahoma"/>
            <family val="2"/>
          </rPr>
          <t xml:space="preserve"> inherited. Possible Process Sets</t>
        </r>
        <r>
          <rPr>
            <b/>
            <sz val="8"/>
            <color indexed="81"/>
            <rFont val="Tahoma"/>
            <family val="2"/>
          </rPr>
          <t xml:space="preserve">
ELE</t>
        </r>
        <r>
          <rPr>
            <sz val="8"/>
            <color indexed="81"/>
            <rFont val="Tahoma"/>
            <family val="2"/>
          </rPr>
          <t xml:space="preserve"> (Thermal Electric Power Plant)</t>
        </r>
        <r>
          <rPr>
            <b/>
            <sz val="8"/>
            <color indexed="81"/>
            <rFont val="Tahoma"/>
            <family val="2"/>
          </rPr>
          <t xml:space="preserve">
CHP</t>
        </r>
        <r>
          <rPr>
            <sz val="8"/>
            <color indexed="81"/>
            <rFont val="Tahoma"/>
            <family val="2"/>
          </rPr>
          <t xml:space="preserve"> (Combined Heat and Power)
</t>
        </r>
        <r>
          <rPr>
            <b/>
            <sz val="8"/>
            <color indexed="81"/>
            <rFont val="Tahoma"/>
            <family val="2"/>
          </rPr>
          <t>STGTSS</t>
        </r>
        <r>
          <rPr>
            <sz val="8"/>
            <color indexed="81"/>
            <rFont val="Tahoma"/>
            <family val="2"/>
          </rPr>
          <t xml:space="preserve"> (Pump Storage)</t>
        </r>
        <r>
          <rPr>
            <b/>
            <sz val="8"/>
            <color indexed="81"/>
            <rFont val="Tahoma"/>
            <family val="2"/>
          </rPr>
          <t xml:space="preserve">
PRE </t>
        </r>
        <r>
          <rPr>
            <sz val="8"/>
            <color indexed="81"/>
            <rFont val="Tahoma"/>
            <family val="2"/>
          </rPr>
          <t>(Genric Process/Technology)</t>
        </r>
        <r>
          <rPr>
            <b/>
            <sz val="8"/>
            <color indexed="81"/>
            <rFont val="Tahoma"/>
            <family val="2"/>
          </rPr>
          <t xml:space="preserve">
DMD</t>
        </r>
        <r>
          <rPr>
            <sz val="8"/>
            <color indexed="81"/>
            <rFont val="Tahoma"/>
            <family val="2"/>
          </rPr>
          <t xml:space="preserve"> (Demand Device)</t>
        </r>
        <r>
          <rPr>
            <b/>
            <sz val="8"/>
            <color indexed="81"/>
            <rFont val="Tahoma"/>
            <family val="2"/>
          </rPr>
          <t xml:space="preserve">
IMP</t>
        </r>
        <r>
          <rPr>
            <sz val="8"/>
            <color indexed="81"/>
            <rFont val="Tahoma"/>
            <family val="2"/>
          </rPr>
          <t xml:space="preserve"> (Import)</t>
        </r>
        <r>
          <rPr>
            <b/>
            <sz val="8"/>
            <color indexed="81"/>
            <rFont val="Tahoma"/>
            <family val="2"/>
          </rPr>
          <t xml:space="preserve">
EXP</t>
        </r>
        <r>
          <rPr>
            <sz val="8"/>
            <color indexed="81"/>
            <rFont val="Tahoma"/>
            <family val="2"/>
          </rPr>
          <t xml:space="preserve"> (Export)</t>
        </r>
        <r>
          <rPr>
            <b/>
            <sz val="8"/>
            <color indexed="81"/>
            <rFont val="Tahoma"/>
            <family val="2"/>
          </rPr>
          <t xml:space="preserve">
MIN</t>
        </r>
        <r>
          <rPr>
            <sz val="8"/>
            <color indexed="81"/>
            <rFont val="Tahoma"/>
            <family val="2"/>
          </rPr>
          <t xml:space="preserve"> (Mining Process)</t>
        </r>
        <r>
          <rPr>
            <b/>
            <sz val="8"/>
            <color indexed="81"/>
            <rFont val="Tahoma"/>
            <family val="2"/>
          </rPr>
          <t xml:space="preserve">
RNW</t>
        </r>
        <r>
          <rPr>
            <sz val="8"/>
            <color indexed="81"/>
            <rFont val="Tahoma"/>
            <family val="2"/>
          </rPr>
          <t xml:space="preserve"> (Renewable Technology)
</t>
        </r>
        <r>
          <rPr>
            <b/>
            <sz val="8"/>
            <color indexed="81"/>
            <rFont val="Tahoma"/>
            <family val="2"/>
          </rPr>
          <t>HPL</t>
        </r>
        <r>
          <rPr>
            <sz val="8"/>
            <color indexed="81"/>
            <rFont val="Tahoma"/>
            <family val="2"/>
          </rPr>
          <t xml:space="preserve"> (Heating Plant)</t>
        </r>
      </text>
    </comment>
  </commentList>
</comments>
</file>

<file path=xl/comments15.xml><?xml version="1.0" encoding="utf-8"?>
<comments xmlns="http://schemas.openxmlformats.org/spreadsheetml/2006/main">
  <authors>
    <author>Maurizio Gargiulo</author>
  </authors>
  <commentList>
    <comment ref="U5" authorId="0" shapeId="0">
      <text>
        <r>
          <rPr>
            <sz val="8"/>
            <color indexed="81"/>
            <rFont val="Tahoma"/>
            <family val="2"/>
          </rPr>
          <t xml:space="preserve">Possible TsLvl
</t>
        </r>
        <r>
          <rPr>
            <b/>
            <sz val="8"/>
            <color indexed="81"/>
            <rFont val="Tahoma"/>
            <family val="2"/>
          </rPr>
          <t>ANNUAL</t>
        </r>
        <r>
          <rPr>
            <sz val="8"/>
            <color indexed="81"/>
            <rFont val="Tahoma"/>
            <family val="2"/>
          </rPr>
          <t xml:space="preserve"> (Annual level)
</t>
        </r>
        <r>
          <rPr>
            <b/>
            <sz val="8"/>
            <color indexed="81"/>
            <rFont val="Tahoma"/>
            <family val="2"/>
          </rPr>
          <t>SEASON</t>
        </r>
        <r>
          <rPr>
            <sz val="8"/>
            <color indexed="81"/>
            <rFont val="Tahoma"/>
            <family val="2"/>
          </rPr>
          <t xml:space="preserve"> (Seasonal level)
</t>
        </r>
        <r>
          <rPr>
            <b/>
            <sz val="8"/>
            <color indexed="81"/>
            <rFont val="Tahoma"/>
            <family val="2"/>
          </rPr>
          <t>WEEKLY</t>
        </r>
        <r>
          <rPr>
            <sz val="8"/>
            <color indexed="81"/>
            <rFont val="Tahoma"/>
            <family val="2"/>
          </rPr>
          <t xml:space="preserve"> (Weekly level)
</t>
        </r>
        <r>
          <rPr>
            <b/>
            <sz val="8"/>
            <color indexed="81"/>
            <rFont val="Tahoma"/>
            <family val="2"/>
          </rPr>
          <t>DAYNITE</t>
        </r>
        <r>
          <rPr>
            <sz val="8"/>
            <color indexed="81"/>
            <rFont val="Tahoma"/>
            <family val="2"/>
          </rPr>
          <t xml:space="preserve"> (day and night level)</t>
        </r>
      </text>
    </comment>
    <comment ref="W5" authorId="0" shapeId="0">
      <text>
        <r>
          <rPr>
            <sz val="8"/>
            <color indexed="81"/>
            <rFont val="Tahoma"/>
            <family val="2"/>
          </rPr>
          <t>Possible Vintage</t>
        </r>
        <r>
          <rPr>
            <b/>
            <sz val="8"/>
            <color indexed="81"/>
            <rFont val="Tahoma"/>
            <family val="2"/>
          </rPr>
          <t xml:space="preserve">
NO</t>
        </r>
        <r>
          <rPr>
            <sz val="8"/>
            <color indexed="81"/>
            <rFont val="Tahoma"/>
            <family val="2"/>
          </rPr>
          <t xml:space="preserve"> (if empty by default mean </t>
        </r>
        <r>
          <rPr>
            <b/>
            <sz val="8"/>
            <color indexed="81"/>
            <rFont val="Tahoma"/>
            <family val="2"/>
          </rPr>
          <t>NO</t>
        </r>
        <r>
          <rPr>
            <sz val="8"/>
            <color indexed="81"/>
            <rFont val="Tahoma"/>
            <family val="2"/>
          </rPr>
          <t>)</t>
        </r>
        <r>
          <rPr>
            <b/>
            <sz val="8"/>
            <color indexed="81"/>
            <rFont val="Tahoma"/>
            <family val="2"/>
          </rPr>
          <t xml:space="preserve">
YES</t>
        </r>
      </text>
    </comment>
    <comment ref="P6" authorId="0" shapeId="0">
      <text>
        <r>
          <rPr>
            <sz val="8"/>
            <color indexed="81"/>
            <rFont val="Tahoma"/>
            <family val="2"/>
          </rPr>
          <t xml:space="preserve">Sets declarations are </t>
        </r>
        <r>
          <rPr>
            <b/>
            <sz val="8"/>
            <color indexed="81"/>
            <rFont val="Tahoma"/>
            <family val="2"/>
          </rPr>
          <t>NOT</t>
        </r>
        <r>
          <rPr>
            <sz val="8"/>
            <color indexed="81"/>
            <rFont val="Tahoma"/>
            <family val="2"/>
          </rPr>
          <t xml:space="preserve"> inherited. Possible Process Sets</t>
        </r>
        <r>
          <rPr>
            <b/>
            <sz val="8"/>
            <color indexed="81"/>
            <rFont val="Tahoma"/>
            <family val="2"/>
          </rPr>
          <t xml:space="preserve">
ELE</t>
        </r>
        <r>
          <rPr>
            <sz val="8"/>
            <color indexed="81"/>
            <rFont val="Tahoma"/>
            <family val="2"/>
          </rPr>
          <t xml:space="preserve"> (Thermal Electric Power Plant)</t>
        </r>
        <r>
          <rPr>
            <b/>
            <sz val="8"/>
            <color indexed="81"/>
            <rFont val="Tahoma"/>
            <family val="2"/>
          </rPr>
          <t xml:space="preserve">
CHP</t>
        </r>
        <r>
          <rPr>
            <sz val="8"/>
            <color indexed="81"/>
            <rFont val="Tahoma"/>
            <family val="2"/>
          </rPr>
          <t xml:space="preserve"> (Combined Heat and Power)
</t>
        </r>
        <r>
          <rPr>
            <b/>
            <sz val="8"/>
            <color indexed="81"/>
            <rFont val="Tahoma"/>
            <family val="2"/>
          </rPr>
          <t>STGTSS</t>
        </r>
        <r>
          <rPr>
            <sz val="8"/>
            <color indexed="81"/>
            <rFont val="Tahoma"/>
            <family val="2"/>
          </rPr>
          <t xml:space="preserve"> (Pump Storage)</t>
        </r>
        <r>
          <rPr>
            <b/>
            <sz val="8"/>
            <color indexed="81"/>
            <rFont val="Tahoma"/>
            <family val="2"/>
          </rPr>
          <t xml:space="preserve">
PRE </t>
        </r>
        <r>
          <rPr>
            <sz val="8"/>
            <color indexed="81"/>
            <rFont val="Tahoma"/>
            <family val="2"/>
          </rPr>
          <t>(Genric Process/Technology)</t>
        </r>
        <r>
          <rPr>
            <b/>
            <sz val="8"/>
            <color indexed="81"/>
            <rFont val="Tahoma"/>
            <family val="2"/>
          </rPr>
          <t xml:space="preserve">
DMD</t>
        </r>
        <r>
          <rPr>
            <sz val="8"/>
            <color indexed="81"/>
            <rFont val="Tahoma"/>
            <family val="2"/>
          </rPr>
          <t xml:space="preserve"> (Demand Device)</t>
        </r>
        <r>
          <rPr>
            <b/>
            <sz val="8"/>
            <color indexed="81"/>
            <rFont val="Tahoma"/>
            <family val="2"/>
          </rPr>
          <t xml:space="preserve">
IMP</t>
        </r>
        <r>
          <rPr>
            <sz val="8"/>
            <color indexed="81"/>
            <rFont val="Tahoma"/>
            <family val="2"/>
          </rPr>
          <t xml:space="preserve"> (Import)</t>
        </r>
        <r>
          <rPr>
            <b/>
            <sz val="8"/>
            <color indexed="81"/>
            <rFont val="Tahoma"/>
            <family val="2"/>
          </rPr>
          <t xml:space="preserve">
EXP</t>
        </r>
        <r>
          <rPr>
            <sz val="8"/>
            <color indexed="81"/>
            <rFont val="Tahoma"/>
            <family val="2"/>
          </rPr>
          <t xml:space="preserve"> (Export)</t>
        </r>
        <r>
          <rPr>
            <b/>
            <sz val="8"/>
            <color indexed="81"/>
            <rFont val="Tahoma"/>
            <family val="2"/>
          </rPr>
          <t xml:space="preserve">
MIN</t>
        </r>
        <r>
          <rPr>
            <sz val="8"/>
            <color indexed="81"/>
            <rFont val="Tahoma"/>
            <family val="2"/>
          </rPr>
          <t xml:space="preserve"> (Mining Process)</t>
        </r>
        <r>
          <rPr>
            <b/>
            <sz val="8"/>
            <color indexed="81"/>
            <rFont val="Tahoma"/>
            <family val="2"/>
          </rPr>
          <t xml:space="preserve">
RNW</t>
        </r>
        <r>
          <rPr>
            <sz val="8"/>
            <color indexed="81"/>
            <rFont val="Tahoma"/>
            <family val="2"/>
          </rPr>
          <t xml:space="preserve"> (Renewable Technology)
</t>
        </r>
        <r>
          <rPr>
            <b/>
            <sz val="8"/>
            <color indexed="81"/>
            <rFont val="Tahoma"/>
            <family val="2"/>
          </rPr>
          <t>HPL</t>
        </r>
        <r>
          <rPr>
            <sz val="8"/>
            <color indexed="81"/>
            <rFont val="Tahoma"/>
            <family val="2"/>
          </rPr>
          <t xml:space="preserve"> (Heating Plant)</t>
        </r>
      </text>
    </comment>
  </commentList>
</comments>
</file>

<file path=xl/comments16.xml><?xml version="1.0" encoding="utf-8"?>
<comments xmlns="http://schemas.openxmlformats.org/spreadsheetml/2006/main">
  <authors>
    <author>Maurizio Gargiulo</author>
  </authors>
  <commentList>
    <comment ref="Q6" authorId="0" shapeId="0">
      <text>
        <r>
          <rPr>
            <sz val="8"/>
            <color indexed="81"/>
            <rFont val="Tahoma"/>
            <family val="2"/>
          </rPr>
          <t xml:space="preserve">Possible TsLvl
</t>
        </r>
        <r>
          <rPr>
            <b/>
            <sz val="8"/>
            <color indexed="81"/>
            <rFont val="Tahoma"/>
            <family val="2"/>
          </rPr>
          <t>ANNUAL</t>
        </r>
        <r>
          <rPr>
            <sz val="8"/>
            <color indexed="81"/>
            <rFont val="Tahoma"/>
            <family val="2"/>
          </rPr>
          <t xml:space="preserve"> (Annual level)
</t>
        </r>
        <r>
          <rPr>
            <b/>
            <sz val="8"/>
            <color indexed="81"/>
            <rFont val="Tahoma"/>
            <family val="2"/>
          </rPr>
          <t>SEASON</t>
        </r>
        <r>
          <rPr>
            <sz val="8"/>
            <color indexed="81"/>
            <rFont val="Tahoma"/>
            <family val="2"/>
          </rPr>
          <t xml:space="preserve"> (Seasonal level)
</t>
        </r>
        <r>
          <rPr>
            <b/>
            <sz val="8"/>
            <color indexed="81"/>
            <rFont val="Tahoma"/>
            <family val="2"/>
          </rPr>
          <t>WEEKLY</t>
        </r>
        <r>
          <rPr>
            <sz val="8"/>
            <color indexed="81"/>
            <rFont val="Tahoma"/>
            <family val="2"/>
          </rPr>
          <t xml:space="preserve"> (Weekly level)
</t>
        </r>
        <r>
          <rPr>
            <b/>
            <sz val="8"/>
            <color indexed="81"/>
            <rFont val="Tahoma"/>
            <family val="2"/>
          </rPr>
          <t>DAYNITE</t>
        </r>
        <r>
          <rPr>
            <sz val="8"/>
            <color indexed="81"/>
            <rFont val="Tahoma"/>
            <family val="2"/>
          </rPr>
          <t xml:space="preserve"> (day and night level)</t>
        </r>
      </text>
    </comment>
    <comment ref="S6" authorId="0" shapeId="0">
      <text>
        <r>
          <rPr>
            <sz val="8"/>
            <color indexed="81"/>
            <rFont val="Tahoma"/>
            <family val="2"/>
          </rPr>
          <t>Possible Vintage</t>
        </r>
        <r>
          <rPr>
            <b/>
            <sz val="8"/>
            <color indexed="81"/>
            <rFont val="Tahoma"/>
            <family val="2"/>
          </rPr>
          <t xml:space="preserve">
NO</t>
        </r>
        <r>
          <rPr>
            <sz val="8"/>
            <color indexed="81"/>
            <rFont val="Tahoma"/>
            <family val="2"/>
          </rPr>
          <t xml:space="preserve"> (if empty by default mean </t>
        </r>
        <r>
          <rPr>
            <b/>
            <sz val="8"/>
            <color indexed="81"/>
            <rFont val="Tahoma"/>
            <family val="2"/>
          </rPr>
          <t>NO</t>
        </r>
        <r>
          <rPr>
            <sz val="8"/>
            <color indexed="81"/>
            <rFont val="Tahoma"/>
            <family val="2"/>
          </rPr>
          <t>)</t>
        </r>
        <r>
          <rPr>
            <b/>
            <sz val="8"/>
            <color indexed="81"/>
            <rFont val="Tahoma"/>
            <family val="2"/>
          </rPr>
          <t xml:space="preserve">
YES</t>
        </r>
      </text>
    </comment>
    <comment ref="L7" authorId="0" shapeId="0">
      <text>
        <r>
          <rPr>
            <sz val="8"/>
            <color indexed="81"/>
            <rFont val="Tahoma"/>
            <family val="2"/>
          </rPr>
          <t xml:space="preserve">Sets declarations are </t>
        </r>
        <r>
          <rPr>
            <b/>
            <sz val="8"/>
            <color indexed="81"/>
            <rFont val="Tahoma"/>
            <family val="2"/>
          </rPr>
          <t>NOT</t>
        </r>
        <r>
          <rPr>
            <sz val="8"/>
            <color indexed="81"/>
            <rFont val="Tahoma"/>
            <family val="2"/>
          </rPr>
          <t xml:space="preserve"> inherited. Possible Process Sets</t>
        </r>
        <r>
          <rPr>
            <b/>
            <sz val="8"/>
            <color indexed="81"/>
            <rFont val="Tahoma"/>
            <family val="2"/>
          </rPr>
          <t xml:space="preserve">
ELE</t>
        </r>
        <r>
          <rPr>
            <sz val="8"/>
            <color indexed="81"/>
            <rFont val="Tahoma"/>
            <family val="2"/>
          </rPr>
          <t xml:space="preserve"> (Thermal Electric Power Plant)</t>
        </r>
        <r>
          <rPr>
            <b/>
            <sz val="8"/>
            <color indexed="81"/>
            <rFont val="Tahoma"/>
            <family val="2"/>
          </rPr>
          <t xml:space="preserve">
CHP</t>
        </r>
        <r>
          <rPr>
            <sz val="8"/>
            <color indexed="81"/>
            <rFont val="Tahoma"/>
            <family val="2"/>
          </rPr>
          <t xml:space="preserve"> (Combined Heat and Power)
</t>
        </r>
        <r>
          <rPr>
            <b/>
            <sz val="8"/>
            <color indexed="81"/>
            <rFont val="Tahoma"/>
            <family val="2"/>
          </rPr>
          <t>STGTSS</t>
        </r>
        <r>
          <rPr>
            <sz val="8"/>
            <color indexed="81"/>
            <rFont val="Tahoma"/>
            <family val="2"/>
          </rPr>
          <t xml:space="preserve"> (Pump Storage)</t>
        </r>
        <r>
          <rPr>
            <b/>
            <sz val="8"/>
            <color indexed="81"/>
            <rFont val="Tahoma"/>
            <family val="2"/>
          </rPr>
          <t xml:space="preserve">
PRE </t>
        </r>
        <r>
          <rPr>
            <sz val="8"/>
            <color indexed="81"/>
            <rFont val="Tahoma"/>
            <family val="2"/>
          </rPr>
          <t>(Genric Process/Technology)</t>
        </r>
        <r>
          <rPr>
            <b/>
            <sz val="8"/>
            <color indexed="81"/>
            <rFont val="Tahoma"/>
            <family val="2"/>
          </rPr>
          <t xml:space="preserve">
DMD</t>
        </r>
        <r>
          <rPr>
            <sz val="8"/>
            <color indexed="81"/>
            <rFont val="Tahoma"/>
            <family val="2"/>
          </rPr>
          <t xml:space="preserve"> (Demand Device)</t>
        </r>
        <r>
          <rPr>
            <b/>
            <sz val="8"/>
            <color indexed="81"/>
            <rFont val="Tahoma"/>
            <family val="2"/>
          </rPr>
          <t xml:space="preserve">
IMP</t>
        </r>
        <r>
          <rPr>
            <sz val="8"/>
            <color indexed="81"/>
            <rFont val="Tahoma"/>
            <family val="2"/>
          </rPr>
          <t xml:space="preserve"> (Import)</t>
        </r>
        <r>
          <rPr>
            <b/>
            <sz val="8"/>
            <color indexed="81"/>
            <rFont val="Tahoma"/>
            <family val="2"/>
          </rPr>
          <t xml:space="preserve">
EXP</t>
        </r>
        <r>
          <rPr>
            <sz val="8"/>
            <color indexed="81"/>
            <rFont val="Tahoma"/>
            <family val="2"/>
          </rPr>
          <t xml:space="preserve"> (Export)</t>
        </r>
        <r>
          <rPr>
            <b/>
            <sz val="8"/>
            <color indexed="81"/>
            <rFont val="Tahoma"/>
            <family val="2"/>
          </rPr>
          <t xml:space="preserve">
MIN</t>
        </r>
        <r>
          <rPr>
            <sz val="8"/>
            <color indexed="81"/>
            <rFont val="Tahoma"/>
            <family val="2"/>
          </rPr>
          <t xml:space="preserve"> (Mining Process)</t>
        </r>
        <r>
          <rPr>
            <b/>
            <sz val="8"/>
            <color indexed="81"/>
            <rFont val="Tahoma"/>
            <family val="2"/>
          </rPr>
          <t xml:space="preserve">
RNW</t>
        </r>
        <r>
          <rPr>
            <sz val="8"/>
            <color indexed="81"/>
            <rFont val="Tahoma"/>
            <family val="2"/>
          </rPr>
          <t xml:space="preserve"> (Renewable Technology)
</t>
        </r>
        <r>
          <rPr>
            <b/>
            <sz val="8"/>
            <color indexed="81"/>
            <rFont val="Tahoma"/>
            <family val="2"/>
          </rPr>
          <t>HPL</t>
        </r>
        <r>
          <rPr>
            <sz val="8"/>
            <color indexed="81"/>
            <rFont val="Tahoma"/>
            <family val="2"/>
          </rPr>
          <t xml:space="preserve"> (Heating Plant)</t>
        </r>
      </text>
    </comment>
  </commentList>
</comments>
</file>

<file path=xl/comments17.xml><?xml version="1.0" encoding="utf-8"?>
<comments xmlns="http://schemas.openxmlformats.org/spreadsheetml/2006/main">
  <authors>
    <author>Maurizio Gargiulo</author>
  </authors>
  <commentList>
    <comment ref="U5" authorId="0" shapeId="0">
      <text>
        <r>
          <rPr>
            <sz val="8"/>
            <color indexed="81"/>
            <rFont val="Tahoma"/>
            <family val="2"/>
          </rPr>
          <t xml:space="preserve">Possible TsLvl
</t>
        </r>
        <r>
          <rPr>
            <b/>
            <sz val="8"/>
            <color indexed="81"/>
            <rFont val="Tahoma"/>
            <family val="2"/>
          </rPr>
          <t>ANNUAL</t>
        </r>
        <r>
          <rPr>
            <sz val="8"/>
            <color indexed="81"/>
            <rFont val="Tahoma"/>
            <family val="2"/>
          </rPr>
          <t xml:space="preserve"> (Annual level)
</t>
        </r>
        <r>
          <rPr>
            <b/>
            <sz val="8"/>
            <color indexed="81"/>
            <rFont val="Tahoma"/>
            <family val="2"/>
          </rPr>
          <t>SEASON</t>
        </r>
        <r>
          <rPr>
            <sz val="8"/>
            <color indexed="81"/>
            <rFont val="Tahoma"/>
            <family val="2"/>
          </rPr>
          <t xml:space="preserve"> (Seasonal level)
</t>
        </r>
        <r>
          <rPr>
            <b/>
            <sz val="8"/>
            <color indexed="81"/>
            <rFont val="Tahoma"/>
            <family val="2"/>
          </rPr>
          <t>WEEKLY</t>
        </r>
        <r>
          <rPr>
            <sz val="8"/>
            <color indexed="81"/>
            <rFont val="Tahoma"/>
            <family val="2"/>
          </rPr>
          <t xml:space="preserve"> (Weekly level)
</t>
        </r>
        <r>
          <rPr>
            <b/>
            <sz val="8"/>
            <color indexed="81"/>
            <rFont val="Tahoma"/>
            <family val="2"/>
          </rPr>
          <t>DAYNITE</t>
        </r>
        <r>
          <rPr>
            <sz val="8"/>
            <color indexed="81"/>
            <rFont val="Tahoma"/>
            <family val="2"/>
          </rPr>
          <t xml:space="preserve"> (day and night level)</t>
        </r>
      </text>
    </comment>
    <comment ref="W5" authorId="0" shapeId="0">
      <text>
        <r>
          <rPr>
            <sz val="8"/>
            <color indexed="81"/>
            <rFont val="Tahoma"/>
            <family val="2"/>
          </rPr>
          <t>Possible Vintage</t>
        </r>
        <r>
          <rPr>
            <b/>
            <sz val="8"/>
            <color indexed="81"/>
            <rFont val="Tahoma"/>
            <family val="2"/>
          </rPr>
          <t xml:space="preserve">
NO</t>
        </r>
        <r>
          <rPr>
            <sz val="8"/>
            <color indexed="81"/>
            <rFont val="Tahoma"/>
            <family val="2"/>
          </rPr>
          <t xml:space="preserve"> (if empty by default mean </t>
        </r>
        <r>
          <rPr>
            <b/>
            <sz val="8"/>
            <color indexed="81"/>
            <rFont val="Tahoma"/>
            <family val="2"/>
          </rPr>
          <t>NO</t>
        </r>
        <r>
          <rPr>
            <sz val="8"/>
            <color indexed="81"/>
            <rFont val="Tahoma"/>
            <family val="2"/>
          </rPr>
          <t>)</t>
        </r>
        <r>
          <rPr>
            <b/>
            <sz val="8"/>
            <color indexed="81"/>
            <rFont val="Tahoma"/>
            <family val="2"/>
          </rPr>
          <t xml:space="preserve">
YES</t>
        </r>
      </text>
    </comment>
    <comment ref="P6" authorId="0" shapeId="0">
      <text>
        <r>
          <rPr>
            <sz val="8"/>
            <color indexed="81"/>
            <rFont val="Tahoma"/>
            <family val="2"/>
          </rPr>
          <t xml:space="preserve">Sets declarations are </t>
        </r>
        <r>
          <rPr>
            <b/>
            <sz val="8"/>
            <color indexed="81"/>
            <rFont val="Tahoma"/>
            <family val="2"/>
          </rPr>
          <t>NOT</t>
        </r>
        <r>
          <rPr>
            <sz val="8"/>
            <color indexed="81"/>
            <rFont val="Tahoma"/>
            <family val="2"/>
          </rPr>
          <t xml:space="preserve"> inherited. Possible Process Sets</t>
        </r>
        <r>
          <rPr>
            <b/>
            <sz val="8"/>
            <color indexed="81"/>
            <rFont val="Tahoma"/>
            <family val="2"/>
          </rPr>
          <t xml:space="preserve">
ELE</t>
        </r>
        <r>
          <rPr>
            <sz val="8"/>
            <color indexed="81"/>
            <rFont val="Tahoma"/>
            <family val="2"/>
          </rPr>
          <t xml:space="preserve"> (Thermal Electric Power Plant)</t>
        </r>
        <r>
          <rPr>
            <b/>
            <sz val="8"/>
            <color indexed="81"/>
            <rFont val="Tahoma"/>
            <family val="2"/>
          </rPr>
          <t xml:space="preserve">
CHP</t>
        </r>
        <r>
          <rPr>
            <sz val="8"/>
            <color indexed="81"/>
            <rFont val="Tahoma"/>
            <family val="2"/>
          </rPr>
          <t xml:space="preserve"> (Combined Heat and Power)
</t>
        </r>
        <r>
          <rPr>
            <b/>
            <sz val="8"/>
            <color indexed="81"/>
            <rFont val="Tahoma"/>
            <family val="2"/>
          </rPr>
          <t>STGTSS</t>
        </r>
        <r>
          <rPr>
            <sz val="8"/>
            <color indexed="81"/>
            <rFont val="Tahoma"/>
            <family val="2"/>
          </rPr>
          <t xml:space="preserve"> (Pump Storage)</t>
        </r>
        <r>
          <rPr>
            <b/>
            <sz val="8"/>
            <color indexed="81"/>
            <rFont val="Tahoma"/>
            <family val="2"/>
          </rPr>
          <t xml:space="preserve">
PRE </t>
        </r>
        <r>
          <rPr>
            <sz val="8"/>
            <color indexed="81"/>
            <rFont val="Tahoma"/>
            <family val="2"/>
          </rPr>
          <t>(Genric Process/Technology)</t>
        </r>
        <r>
          <rPr>
            <b/>
            <sz val="8"/>
            <color indexed="81"/>
            <rFont val="Tahoma"/>
            <family val="2"/>
          </rPr>
          <t xml:space="preserve">
DMD</t>
        </r>
        <r>
          <rPr>
            <sz val="8"/>
            <color indexed="81"/>
            <rFont val="Tahoma"/>
            <family val="2"/>
          </rPr>
          <t xml:space="preserve"> (Demand Device)</t>
        </r>
        <r>
          <rPr>
            <b/>
            <sz val="8"/>
            <color indexed="81"/>
            <rFont val="Tahoma"/>
            <family val="2"/>
          </rPr>
          <t xml:space="preserve">
IMP</t>
        </r>
        <r>
          <rPr>
            <sz val="8"/>
            <color indexed="81"/>
            <rFont val="Tahoma"/>
            <family val="2"/>
          </rPr>
          <t xml:space="preserve"> (Import)</t>
        </r>
        <r>
          <rPr>
            <b/>
            <sz val="8"/>
            <color indexed="81"/>
            <rFont val="Tahoma"/>
            <family val="2"/>
          </rPr>
          <t xml:space="preserve">
EXP</t>
        </r>
        <r>
          <rPr>
            <sz val="8"/>
            <color indexed="81"/>
            <rFont val="Tahoma"/>
            <family val="2"/>
          </rPr>
          <t xml:space="preserve"> (Export)</t>
        </r>
        <r>
          <rPr>
            <b/>
            <sz val="8"/>
            <color indexed="81"/>
            <rFont val="Tahoma"/>
            <family val="2"/>
          </rPr>
          <t xml:space="preserve">
MIN</t>
        </r>
        <r>
          <rPr>
            <sz val="8"/>
            <color indexed="81"/>
            <rFont val="Tahoma"/>
            <family val="2"/>
          </rPr>
          <t xml:space="preserve"> (Mining Process)</t>
        </r>
        <r>
          <rPr>
            <b/>
            <sz val="8"/>
            <color indexed="81"/>
            <rFont val="Tahoma"/>
            <family val="2"/>
          </rPr>
          <t xml:space="preserve">
RNW</t>
        </r>
        <r>
          <rPr>
            <sz val="8"/>
            <color indexed="81"/>
            <rFont val="Tahoma"/>
            <family val="2"/>
          </rPr>
          <t xml:space="preserve"> (Renewable Technology)
</t>
        </r>
        <r>
          <rPr>
            <b/>
            <sz val="8"/>
            <color indexed="81"/>
            <rFont val="Tahoma"/>
            <family val="2"/>
          </rPr>
          <t>HPL</t>
        </r>
        <r>
          <rPr>
            <sz val="8"/>
            <color indexed="81"/>
            <rFont val="Tahoma"/>
            <family val="2"/>
          </rPr>
          <t xml:space="preserve"> (Heating Plant)</t>
        </r>
      </text>
    </comment>
  </commentList>
</comments>
</file>

<file path=xl/comments18.xml><?xml version="1.0" encoding="utf-8"?>
<comments xmlns="http://schemas.openxmlformats.org/spreadsheetml/2006/main">
  <authors>
    <author>Maurizio Gargiulo</author>
  </authors>
  <commentList>
    <comment ref="Q6" authorId="0" shapeId="0">
      <text>
        <r>
          <rPr>
            <sz val="8"/>
            <color indexed="81"/>
            <rFont val="Tahoma"/>
            <family val="2"/>
          </rPr>
          <t xml:space="preserve">Possible TsLvl
</t>
        </r>
        <r>
          <rPr>
            <b/>
            <sz val="8"/>
            <color indexed="81"/>
            <rFont val="Tahoma"/>
            <family val="2"/>
          </rPr>
          <t>ANNUAL</t>
        </r>
        <r>
          <rPr>
            <sz val="8"/>
            <color indexed="81"/>
            <rFont val="Tahoma"/>
            <family val="2"/>
          </rPr>
          <t xml:space="preserve"> (Annual level)
</t>
        </r>
        <r>
          <rPr>
            <b/>
            <sz val="8"/>
            <color indexed="81"/>
            <rFont val="Tahoma"/>
            <family val="2"/>
          </rPr>
          <t>SEASON</t>
        </r>
        <r>
          <rPr>
            <sz val="8"/>
            <color indexed="81"/>
            <rFont val="Tahoma"/>
            <family val="2"/>
          </rPr>
          <t xml:space="preserve"> (Seasonal level)
</t>
        </r>
        <r>
          <rPr>
            <b/>
            <sz val="8"/>
            <color indexed="81"/>
            <rFont val="Tahoma"/>
            <family val="2"/>
          </rPr>
          <t>WEEKLY</t>
        </r>
        <r>
          <rPr>
            <sz val="8"/>
            <color indexed="81"/>
            <rFont val="Tahoma"/>
            <family val="2"/>
          </rPr>
          <t xml:space="preserve"> (Weekly level)
</t>
        </r>
        <r>
          <rPr>
            <b/>
            <sz val="8"/>
            <color indexed="81"/>
            <rFont val="Tahoma"/>
            <family val="2"/>
          </rPr>
          <t>DAYNITE</t>
        </r>
        <r>
          <rPr>
            <sz val="8"/>
            <color indexed="81"/>
            <rFont val="Tahoma"/>
            <family val="2"/>
          </rPr>
          <t xml:space="preserve"> (day and night level)</t>
        </r>
      </text>
    </comment>
    <comment ref="S6" authorId="0" shapeId="0">
      <text>
        <r>
          <rPr>
            <sz val="8"/>
            <color indexed="81"/>
            <rFont val="Tahoma"/>
            <family val="2"/>
          </rPr>
          <t>Possible Vintage</t>
        </r>
        <r>
          <rPr>
            <b/>
            <sz val="8"/>
            <color indexed="81"/>
            <rFont val="Tahoma"/>
            <family val="2"/>
          </rPr>
          <t xml:space="preserve">
NO</t>
        </r>
        <r>
          <rPr>
            <sz val="8"/>
            <color indexed="81"/>
            <rFont val="Tahoma"/>
            <family val="2"/>
          </rPr>
          <t xml:space="preserve"> (if empty by default mean </t>
        </r>
        <r>
          <rPr>
            <b/>
            <sz val="8"/>
            <color indexed="81"/>
            <rFont val="Tahoma"/>
            <family val="2"/>
          </rPr>
          <t>NO</t>
        </r>
        <r>
          <rPr>
            <sz val="8"/>
            <color indexed="81"/>
            <rFont val="Tahoma"/>
            <family val="2"/>
          </rPr>
          <t>)</t>
        </r>
        <r>
          <rPr>
            <b/>
            <sz val="8"/>
            <color indexed="81"/>
            <rFont val="Tahoma"/>
            <family val="2"/>
          </rPr>
          <t xml:space="preserve">
YES</t>
        </r>
      </text>
    </comment>
    <comment ref="L7" authorId="0" shapeId="0">
      <text>
        <r>
          <rPr>
            <sz val="8"/>
            <color indexed="81"/>
            <rFont val="Tahoma"/>
            <family val="2"/>
          </rPr>
          <t xml:space="preserve">Sets declarations are </t>
        </r>
        <r>
          <rPr>
            <b/>
            <sz val="8"/>
            <color indexed="81"/>
            <rFont val="Tahoma"/>
            <family val="2"/>
          </rPr>
          <t>NOT</t>
        </r>
        <r>
          <rPr>
            <sz val="8"/>
            <color indexed="81"/>
            <rFont val="Tahoma"/>
            <family val="2"/>
          </rPr>
          <t xml:space="preserve"> inherited. Possible Process Sets</t>
        </r>
        <r>
          <rPr>
            <b/>
            <sz val="8"/>
            <color indexed="81"/>
            <rFont val="Tahoma"/>
            <family val="2"/>
          </rPr>
          <t xml:space="preserve">
ELE</t>
        </r>
        <r>
          <rPr>
            <sz val="8"/>
            <color indexed="81"/>
            <rFont val="Tahoma"/>
            <family val="2"/>
          </rPr>
          <t xml:space="preserve"> (Thermal Electric Power Plant)</t>
        </r>
        <r>
          <rPr>
            <b/>
            <sz val="8"/>
            <color indexed="81"/>
            <rFont val="Tahoma"/>
            <family val="2"/>
          </rPr>
          <t xml:space="preserve">
CHP</t>
        </r>
        <r>
          <rPr>
            <sz val="8"/>
            <color indexed="81"/>
            <rFont val="Tahoma"/>
            <family val="2"/>
          </rPr>
          <t xml:space="preserve"> (Combined Heat and Power)
</t>
        </r>
        <r>
          <rPr>
            <b/>
            <sz val="8"/>
            <color indexed="81"/>
            <rFont val="Tahoma"/>
            <family val="2"/>
          </rPr>
          <t>STGTSS</t>
        </r>
        <r>
          <rPr>
            <sz val="8"/>
            <color indexed="81"/>
            <rFont val="Tahoma"/>
            <family val="2"/>
          </rPr>
          <t xml:space="preserve"> (Pump Storage)</t>
        </r>
        <r>
          <rPr>
            <b/>
            <sz val="8"/>
            <color indexed="81"/>
            <rFont val="Tahoma"/>
            <family val="2"/>
          </rPr>
          <t xml:space="preserve">
PRE </t>
        </r>
        <r>
          <rPr>
            <sz val="8"/>
            <color indexed="81"/>
            <rFont val="Tahoma"/>
            <family val="2"/>
          </rPr>
          <t>(Genric Process/Technology)</t>
        </r>
        <r>
          <rPr>
            <b/>
            <sz val="8"/>
            <color indexed="81"/>
            <rFont val="Tahoma"/>
            <family val="2"/>
          </rPr>
          <t xml:space="preserve">
DMD</t>
        </r>
        <r>
          <rPr>
            <sz val="8"/>
            <color indexed="81"/>
            <rFont val="Tahoma"/>
            <family val="2"/>
          </rPr>
          <t xml:space="preserve"> (Demand Device)</t>
        </r>
        <r>
          <rPr>
            <b/>
            <sz val="8"/>
            <color indexed="81"/>
            <rFont val="Tahoma"/>
            <family val="2"/>
          </rPr>
          <t xml:space="preserve">
IMP</t>
        </r>
        <r>
          <rPr>
            <sz val="8"/>
            <color indexed="81"/>
            <rFont val="Tahoma"/>
            <family val="2"/>
          </rPr>
          <t xml:space="preserve"> (Import)</t>
        </r>
        <r>
          <rPr>
            <b/>
            <sz val="8"/>
            <color indexed="81"/>
            <rFont val="Tahoma"/>
            <family val="2"/>
          </rPr>
          <t xml:space="preserve">
EXP</t>
        </r>
        <r>
          <rPr>
            <sz val="8"/>
            <color indexed="81"/>
            <rFont val="Tahoma"/>
            <family val="2"/>
          </rPr>
          <t xml:space="preserve"> (Export)</t>
        </r>
        <r>
          <rPr>
            <b/>
            <sz val="8"/>
            <color indexed="81"/>
            <rFont val="Tahoma"/>
            <family val="2"/>
          </rPr>
          <t xml:space="preserve">
MIN</t>
        </r>
        <r>
          <rPr>
            <sz val="8"/>
            <color indexed="81"/>
            <rFont val="Tahoma"/>
            <family val="2"/>
          </rPr>
          <t xml:space="preserve"> (Mining Process)</t>
        </r>
        <r>
          <rPr>
            <b/>
            <sz val="8"/>
            <color indexed="81"/>
            <rFont val="Tahoma"/>
            <family val="2"/>
          </rPr>
          <t xml:space="preserve">
RNW</t>
        </r>
        <r>
          <rPr>
            <sz val="8"/>
            <color indexed="81"/>
            <rFont val="Tahoma"/>
            <family val="2"/>
          </rPr>
          <t xml:space="preserve"> (Renewable Technology)
</t>
        </r>
        <r>
          <rPr>
            <b/>
            <sz val="8"/>
            <color indexed="81"/>
            <rFont val="Tahoma"/>
            <family val="2"/>
          </rPr>
          <t>HPL</t>
        </r>
        <r>
          <rPr>
            <sz val="8"/>
            <color indexed="81"/>
            <rFont val="Tahoma"/>
            <family val="2"/>
          </rPr>
          <t xml:space="preserve"> (Heating Plant)</t>
        </r>
      </text>
    </comment>
  </commentList>
</comments>
</file>

<file path=xl/comments19.xml><?xml version="1.0" encoding="utf-8"?>
<comments xmlns="http://schemas.openxmlformats.org/spreadsheetml/2006/main">
  <authors>
    <author>Maurizio Gargiulo</author>
  </authors>
  <commentList>
    <comment ref="U5" authorId="0" shapeId="0">
      <text>
        <r>
          <rPr>
            <sz val="8"/>
            <color indexed="81"/>
            <rFont val="Tahoma"/>
            <family val="2"/>
          </rPr>
          <t xml:space="preserve">Possible TsLvl
</t>
        </r>
        <r>
          <rPr>
            <b/>
            <sz val="8"/>
            <color indexed="81"/>
            <rFont val="Tahoma"/>
            <family val="2"/>
          </rPr>
          <t>ANNUAL</t>
        </r>
        <r>
          <rPr>
            <sz val="8"/>
            <color indexed="81"/>
            <rFont val="Tahoma"/>
            <family val="2"/>
          </rPr>
          <t xml:space="preserve"> (Annual level)
</t>
        </r>
        <r>
          <rPr>
            <b/>
            <sz val="8"/>
            <color indexed="81"/>
            <rFont val="Tahoma"/>
            <family val="2"/>
          </rPr>
          <t>SEASON</t>
        </r>
        <r>
          <rPr>
            <sz val="8"/>
            <color indexed="81"/>
            <rFont val="Tahoma"/>
            <family val="2"/>
          </rPr>
          <t xml:space="preserve"> (Seasonal level)
</t>
        </r>
        <r>
          <rPr>
            <b/>
            <sz val="8"/>
            <color indexed="81"/>
            <rFont val="Tahoma"/>
            <family val="2"/>
          </rPr>
          <t>WEEKLY</t>
        </r>
        <r>
          <rPr>
            <sz val="8"/>
            <color indexed="81"/>
            <rFont val="Tahoma"/>
            <family val="2"/>
          </rPr>
          <t xml:space="preserve"> (Weekly level)
</t>
        </r>
        <r>
          <rPr>
            <b/>
            <sz val="8"/>
            <color indexed="81"/>
            <rFont val="Tahoma"/>
            <family val="2"/>
          </rPr>
          <t>DAYNITE</t>
        </r>
        <r>
          <rPr>
            <sz val="8"/>
            <color indexed="81"/>
            <rFont val="Tahoma"/>
            <family val="2"/>
          </rPr>
          <t xml:space="preserve"> (day and night level)</t>
        </r>
      </text>
    </comment>
    <comment ref="W5" authorId="0" shapeId="0">
      <text>
        <r>
          <rPr>
            <sz val="8"/>
            <color indexed="81"/>
            <rFont val="Tahoma"/>
            <family val="2"/>
          </rPr>
          <t>Possible Vintage</t>
        </r>
        <r>
          <rPr>
            <b/>
            <sz val="8"/>
            <color indexed="81"/>
            <rFont val="Tahoma"/>
            <family val="2"/>
          </rPr>
          <t xml:space="preserve">
NO</t>
        </r>
        <r>
          <rPr>
            <sz val="8"/>
            <color indexed="81"/>
            <rFont val="Tahoma"/>
            <family val="2"/>
          </rPr>
          <t xml:space="preserve"> (if empty by default mean </t>
        </r>
        <r>
          <rPr>
            <b/>
            <sz val="8"/>
            <color indexed="81"/>
            <rFont val="Tahoma"/>
            <family val="2"/>
          </rPr>
          <t>NO</t>
        </r>
        <r>
          <rPr>
            <sz val="8"/>
            <color indexed="81"/>
            <rFont val="Tahoma"/>
            <family val="2"/>
          </rPr>
          <t>)</t>
        </r>
        <r>
          <rPr>
            <b/>
            <sz val="8"/>
            <color indexed="81"/>
            <rFont val="Tahoma"/>
            <family val="2"/>
          </rPr>
          <t xml:space="preserve">
YES</t>
        </r>
      </text>
    </comment>
    <comment ref="P6" authorId="0" shapeId="0">
      <text>
        <r>
          <rPr>
            <sz val="8"/>
            <color indexed="81"/>
            <rFont val="Tahoma"/>
            <family val="2"/>
          </rPr>
          <t xml:space="preserve">Sets declarations are </t>
        </r>
        <r>
          <rPr>
            <b/>
            <sz val="8"/>
            <color indexed="81"/>
            <rFont val="Tahoma"/>
            <family val="2"/>
          </rPr>
          <t>NOT</t>
        </r>
        <r>
          <rPr>
            <sz val="8"/>
            <color indexed="81"/>
            <rFont val="Tahoma"/>
            <family val="2"/>
          </rPr>
          <t xml:space="preserve"> inherited. Possible Process Sets</t>
        </r>
        <r>
          <rPr>
            <b/>
            <sz val="8"/>
            <color indexed="81"/>
            <rFont val="Tahoma"/>
            <family val="2"/>
          </rPr>
          <t xml:space="preserve">
ELE</t>
        </r>
        <r>
          <rPr>
            <sz val="8"/>
            <color indexed="81"/>
            <rFont val="Tahoma"/>
            <family val="2"/>
          </rPr>
          <t xml:space="preserve"> (Thermal Electric Power Plant)</t>
        </r>
        <r>
          <rPr>
            <b/>
            <sz val="8"/>
            <color indexed="81"/>
            <rFont val="Tahoma"/>
            <family val="2"/>
          </rPr>
          <t xml:space="preserve">
CHP</t>
        </r>
        <r>
          <rPr>
            <sz val="8"/>
            <color indexed="81"/>
            <rFont val="Tahoma"/>
            <family val="2"/>
          </rPr>
          <t xml:space="preserve"> (Combined Heat and Power)
</t>
        </r>
        <r>
          <rPr>
            <b/>
            <sz val="8"/>
            <color indexed="81"/>
            <rFont val="Tahoma"/>
            <family val="2"/>
          </rPr>
          <t>STGTSS</t>
        </r>
        <r>
          <rPr>
            <sz val="8"/>
            <color indexed="81"/>
            <rFont val="Tahoma"/>
            <family val="2"/>
          </rPr>
          <t xml:space="preserve"> (Pump Storage)</t>
        </r>
        <r>
          <rPr>
            <b/>
            <sz val="8"/>
            <color indexed="81"/>
            <rFont val="Tahoma"/>
            <family val="2"/>
          </rPr>
          <t xml:space="preserve">
PRE </t>
        </r>
        <r>
          <rPr>
            <sz val="8"/>
            <color indexed="81"/>
            <rFont val="Tahoma"/>
            <family val="2"/>
          </rPr>
          <t>(Genric Process/Technology)</t>
        </r>
        <r>
          <rPr>
            <b/>
            <sz val="8"/>
            <color indexed="81"/>
            <rFont val="Tahoma"/>
            <family val="2"/>
          </rPr>
          <t xml:space="preserve">
DMD</t>
        </r>
        <r>
          <rPr>
            <sz val="8"/>
            <color indexed="81"/>
            <rFont val="Tahoma"/>
            <family val="2"/>
          </rPr>
          <t xml:space="preserve"> (Demand Device)</t>
        </r>
        <r>
          <rPr>
            <b/>
            <sz val="8"/>
            <color indexed="81"/>
            <rFont val="Tahoma"/>
            <family val="2"/>
          </rPr>
          <t xml:space="preserve">
IMP</t>
        </r>
        <r>
          <rPr>
            <sz val="8"/>
            <color indexed="81"/>
            <rFont val="Tahoma"/>
            <family val="2"/>
          </rPr>
          <t xml:space="preserve"> (Import)</t>
        </r>
        <r>
          <rPr>
            <b/>
            <sz val="8"/>
            <color indexed="81"/>
            <rFont val="Tahoma"/>
            <family val="2"/>
          </rPr>
          <t xml:space="preserve">
EXP</t>
        </r>
        <r>
          <rPr>
            <sz val="8"/>
            <color indexed="81"/>
            <rFont val="Tahoma"/>
            <family val="2"/>
          </rPr>
          <t xml:space="preserve"> (Export)</t>
        </r>
        <r>
          <rPr>
            <b/>
            <sz val="8"/>
            <color indexed="81"/>
            <rFont val="Tahoma"/>
            <family val="2"/>
          </rPr>
          <t xml:space="preserve">
MIN</t>
        </r>
        <r>
          <rPr>
            <sz val="8"/>
            <color indexed="81"/>
            <rFont val="Tahoma"/>
            <family val="2"/>
          </rPr>
          <t xml:space="preserve"> (Mining Process)</t>
        </r>
        <r>
          <rPr>
            <b/>
            <sz val="8"/>
            <color indexed="81"/>
            <rFont val="Tahoma"/>
            <family val="2"/>
          </rPr>
          <t xml:space="preserve">
RNW</t>
        </r>
        <r>
          <rPr>
            <sz val="8"/>
            <color indexed="81"/>
            <rFont val="Tahoma"/>
            <family val="2"/>
          </rPr>
          <t xml:space="preserve"> (Renewable Technology)
</t>
        </r>
        <r>
          <rPr>
            <b/>
            <sz val="8"/>
            <color indexed="81"/>
            <rFont val="Tahoma"/>
            <family val="2"/>
          </rPr>
          <t>HPL</t>
        </r>
        <r>
          <rPr>
            <sz val="8"/>
            <color indexed="81"/>
            <rFont val="Tahoma"/>
            <family val="2"/>
          </rPr>
          <t xml:space="preserve"> (Heating Plant)</t>
        </r>
      </text>
    </comment>
  </commentList>
</comments>
</file>

<file path=xl/comments20.xml><?xml version="1.0" encoding="utf-8"?>
<comments xmlns="http://schemas.openxmlformats.org/spreadsheetml/2006/main">
  <authors>
    <author>Maurizio Gargiulo</author>
  </authors>
  <commentList>
    <comment ref="Q6" authorId="0" shapeId="0">
      <text>
        <r>
          <rPr>
            <sz val="8"/>
            <color indexed="81"/>
            <rFont val="Tahoma"/>
            <family val="2"/>
          </rPr>
          <t xml:space="preserve">Possible TsLvl
</t>
        </r>
        <r>
          <rPr>
            <b/>
            <sz val="8"/>
            <color indexed="81"/>
            <rFont val="Tahoma"/>
            <family val="2"/>
          </rPr>
          <t>ANNUAL</t>
        </r>
        <r>
          <rPr>
            <sz val="8"/>
            <color indexed="81"/>
            <rFont val="Tahoma"/>
            <family val="2"/>
          </rPr>
          <t xml:space="preserve"> (Annual level)
</t>
        </r>
        <r>
          <rPr>
            <b/>
            <sz val="8"/>
            <color indexed="81"/>
            <rFont val="Tahoma"/>
            <family val="2"/>
          </rPr>
          <t>SEASON</t>
        </r>
        <r>
          <rPr>
            <sz val="8"/>
            <color indexed="81"/>
            <rFont val="Tahoma"/>
            <family val="2"/>
          </rPr>
          <t xml:space="preserve"> (Seasonal level)
</t>
        </r>
        <r>
          <rPr>
            <b/>
            <sz val="8"/>
            <color indexed="81"/>
            <rFont val="Tahoma"/>
            <family val="2"/>
          </rPr>
          <t>WEEKLY</t>
        </r>
        <r>
          <rPr>
            <sz val="8"/>
            <color indexed="81"/>
            <rFont val="Tahoma"/>
            <family val="2"/>
          </rPr>
          <t xml:space="preserve"> (Weekly level)
</t>
        </r>
        <r>
          <rPr>
            <b/>
            <sz val="8"/>
            <color indexed="81"/>
            <rFont val="Tahoma"/>
            <family val="2"/>
          </rPr>
          <t>DAYNITE</t>
        </r>
        <r>
          <rPr>
            <sz val="8"/>
            <color indexed="81"/>
            <rFont val="Tahoma"/>
            <family val="2"/>
          </rPr>
          <t xml:space="preserve"> (day and night level)</t>
        </r>
      </text>
    </comment>
    <comment ref="S6" authorId="0" shapeId="0">
      <text>
        <r>
          <rPr>
            <sz val="8"/>
            <color indexed="81"/>
            <rFont val="Tahoma"/>
            <family val="2"/>
          </rPr>
          <t>Possible Vintage</t>
        </r>
        <r>
          <rPr>
            <b/>
            <sz val="8"/>
            <color indexed="81"/>
            <rFont val="Tahoma"/>
            <family val="2"/>
          </rPr>
          <t xml:space="preserve">
NO</t>
        </r>
        <r>
          <rPr>
            <sz val="8"/>
            <color indexed="81"/>
            <rFont val="Tahoma"/>
            <family val="2"/>
          </rPr>
          <t xml:space="preserve"> (if empty by default mean </t>
        </r>
        <r>
          <rPr>
            <b/>
            <sz val="8"/>
            <color indexed="81"/>
            <rFont val="Tahoma"/>
            <family val="2"/>
          </rPr>
          <t>NO</t>
        </r>
        <r>
          <rPr>
            <sz val="8"/>
            <color indexed="81"/>
            <rFont val="Tahoma"/>
            <family val="2"/>
          </rPr>
          <t>)</t>
        </r>
        <r>
          <rPr>
            <b/>
            <sz val="8"/>
            <color indexed="81"/>
            <rFont val="Tahoma"/>
            <family val="2"/>
          </rPr>
          <t xml:space="preserve">
YES</t>
        </r>
      </text>
    </comment>
    <comment ref="L7" authorId="0" shapeId="0">
      <text>
        <r>
          <rPr>
            <sz val="8"/>
            <color indexed="81"/>
            <rFont val="Tahoma"/>
            <family val="2"/>
          </rPr>
          <t xml:space="preserve">Sets declarations are </t>
        </r>
        <r>
          <rPr>
            <b/>
            <sz val="8"/>
            <color indexed="81"/>
            <rFont val="Tahoma"/>
            <family val="2"/>
          </rPr>
          <t>NOT</t>
        </r>
        <r>
          <rPr>
            <sz val="8"/>
            <color indexed="81"/>
            <rFont val="Tahoma"/>
            <family val="2"/>
          </rPr>
          <t xml:space="preserve"> inherited. Possible Process Sets</t>
        </r>
        <r>
          <rPr>
            <b/>
            <sz val="8"/>
            <color indexed="81"/>
            <rFont val="Tahoma"/>
            <family val="2"/>
          </rPr>
          <t xml:space="preserve">
ELE</t>
        </r>
        <r>
          <rPr>
            <sz val="8"/>
            <color indexed="81"/>
            <rFont val="Tahoma"/>
            <family val="2"/>
          </rPr>
          <t xml:space="preserve"> (Thermal Electric Power Plant)</t>
        </r>
        <r>
          <rPr>
            <b/>
            <sz val="8"/>
            <color indexed="81"/>
            <rFont val="Tahoma"/>
            <family val="2"/>
          </rPr>
          <t xml:space="preserve">
CHP</t>
        </r>
        <r>
          <rPr>
            <sz val="8"/>
            <color indexed="81"/>
            <rFont val="Tahoma"/>
            <family val="2"/>
          </rPr>
          <t xml:space="preserve"> (Combined Heat and Power)
</t>
        </r>
        <r>
          <rPr>
            <b/>
            <sz val="8"/>
            <color indexed="81"/>
            <rFont val="Tahoma"/>
            <family val="2"/>
          </rPr>
          <t>STGTSS</t>
        </r>
        <r>
          <rPr>
            <sz val="8"/>
            <color indexed="81"/>
            <rFont val="Tahoma"/>
            <family val="2"/>
          </rPr>
          <t xml:space="preserve"> (Pump Storage)</t>
        </r>
        <r>
          <rPr>
            <b/>
            <sz val="8"/>
            <color indexed="81"/>
            <rFont val="Tahoma"/>
            <family val="2"/>
          </rPr>
          <t xml:space="preserve">
PRE </t>
        </r>
        <r>
          <rPr>
            <sz val="8"/>
            <color indexed="81"/>
            <rFont val="Tahoma"/>
            <family val="2"/>
          </rPr>
          <t>(Genric Process/Technology)</t>
        </r>
        <r>
          <rPr>
            <b/>
            <sz val="8"/>
            <color indexed="81"/>
            <rFont val="Tahoma"/>
            <family val="2"/>
          </rPr>
          <t xml:space="preserve">
DMD</t>
        </r>
        <r>
          <rPr>
            <sz val="8"/>
            <color indexed="81"/>
            <rFont val="Tahoma"/>
            <family val="2"/>
          </rPr>
          <t xml:space="preserve"> (Demand Device)</t>
        </r>
        <r>
          <rPr>
            <b/>
            <sz val="8"/>
            <color indexed="81"/>
            <rFont val="Tahoma"/>
            <family val="2"/>
          </rPr>
          <t xml:space="preserve">
IMP</t>
        </r>
        <r>
          <rPr>
            <sz val="8"/>
            <color indexed="81"/>
            <rFont val="Tahoma"/>
            <family val="2"/>
          </rPr>
          <t xml:space="preserve"> (Import)</t>
        </r>
        <r>
          <rPr>
            <b/>
            <sz val="8"/>
            <color indexed="81"/>
            <rFont val="Tahoma"/>
            <family val="2"/>
          </rPr>
          <t xml:space="preserve">
EXP</t>
        </r>
        <r>
          <rPr>
            <sz val="8"/>
            <color indexed="81"/>
            <rFont val="Tahoma"/>
            <family val="2"/>
          </rPr>
          <t xml:space="preserve"> (Export)</t>
        </r>
        <r>
          <rPr>
            <b/>
            <sz val="8"/>
            <color indexed="81"/>
            <rFont val="Tahoma"/>
            <family val="2"/>
          </rPr>
          <t xml:space="preserve">
MIN</t>
        </r>
        <r>
          <rPr>
            <sz val="8"/>
            <color indexed="81"/>
            <rFont val="Tahoma"/>
            <family val="2"/>
          </rPr>
          <t xml:space="preserve"> (Mining Process)</t>
        </r>
        <r>
          <rPr>
            <b/>
            <sz val="8"/>
            <color indexed="81"/>
            <rFont val="Tahoma"/>
            <family val="2"/>
          </rPr>
          <t xml:space="preserve">
RNW</t>
        </r>
        <r>
          <rPr>
            <sz val="8"/>
            <color indexed="81"/>
            <rFont val="Tahoma"/>
            <family val="2"/>
          </rPr>
          <t xml:space="preserve"> (Renewable Technology)
</t>
        </r>
        <r>
          <rPr>
            <b/>
            <sz val="8"/>
            <color indexed="81"/>
            <rFont val="Tahoma"/>
            <family val="2"/>
          </rPr>
          <t>HPL</t>
        </r>
        <r>
          <rPr>
            <sz val="8"/>
            <color indexed="81"/>
            <rFont val="Tahoma"/>
            <family val="2"/>
          </rPr>
          <t xml:space="preserve"> (Heating Plant)</t>
        </r>
      </text>
    </comment>
  </commentList>
</comments>
</file>

<file path=xl/comments21.xml><?xml version="1.0" encoding="utf-8"?>
<comments xmlns="http://schemas.openxmlformats.org/spreadsheetml/2006/main">
  <authors>
    <author>Maurizio Gargiulo</author>
  </authors>
  <commentList>
    <comment ref="U5" authorId="0" shapeId="0">
      <text>
        <r>
          <rPr>
            <sz val="8"/>
            <color indexed="81"/>
            <rFont val="Tahoma"/>
            <family val="2"/>
          </rPr>
          <t xml:space="preserve">Possible TsLvl
</t>
        </r>
        <r>
          <rPr>
            <b/>
            <sz val="8"/>
            <color indexed="81"/>
            <rFont val="Tahoma"/>
            <family val="2"/>
          </rPr>
          <t>ANNUAL</t>
        </r>
        <r>
          <rPr>
            <sz val="8"/>
            <color indexed="81"/>
            <rFont val="Tahoma"/>
            <family val="2"/>
          </rPr>
          <t xml:space="preserve"> (Annual level)
</t>
        </r>
        <r>
          <rPr>
            <b/>
            <sz val="8"/>
            <color indexed="81"/>
            <rFont val="Tahoma"/>
            <family val="2"/>
          </rPr>
          <t>SEASON</t>
        </r>
        <r>
          <rPr>
            <sz val="8"/>
            <color indexed="81"/>
            <rFont val="Tahoma"/>
            <family val="2"/>
          </rPr>
          <t xml:space="preserve"> (Seasonal level)
</t>
        </r>
        <r>
          <rPr>
            <b/>
            <sz val="8"/>
            <color indexed="81"/>
            <rFont val="Tahoma"/>
            <family val="2"/>
          </rPr>
          <t>WEEKLY</t>
        </r>
        <r>
          <rPr>
            <sz val="8"/>
            <color indexed="81"/>
            <rFont val="Tahoma"/>
            <family val="2"/>
          </rPr>
          <t xml:space="preserve"> (Weekly level)
</t>
        </r>
        <r>
          <rPr>
            <b/>
            <sz val="8"/>
            <color indexed="81"/>
            <rFont val="Tahoma"/>
            <family val="2"/>
          </rPr>
          <t>DAYNITE</t>
        </r>
        <r>
          <rPr>
            <sz val="8"/>
            <color indexed="81"/>
            <rFont val="Tahoma"/>
            <family val="2"/>
          </rPr>
          <t xml:space="preserve"> (day and night level)</t>
        </r>
      </text>
    </comment>
    <comment ref="W5" authorId="0" shapeId="0">
      <text>
        <r>
          <rPr>
            <sz val="8"/>
            <color indexed="81"/>
            <rFont val="Tahoma"/>
            <family val="2"/>
          </rPr>
          <t>Possible Vintage</t>
        </r>
        <r>
          <rPr>
            <b/>
            <sz val="8"/>
            <color indexed="81"/>
            <rFont val="Tahoma"/>
            <family val="2"/>
          </rPr>
          <t xml:space="preserve">
NO</t>
        </r>
        <r>
          <rPr>
            <sz val="8"/>
            <color indexed="81"/>
            <rFont val="Tahoma"/>
            <family val="2"/>
          </rPr>
          <t xml:space="preserve"> (if empty by default mean </t>
        </r>
        <r>
          <rPr>
            <b/>
            <sz val="8"/>
            <color indexed="81"/>
            <rFont val="Tahoma"/>
            <family val="2"/>
          </rPr>
          <t>NO</t>
        </r>
        <r>
          <rPr>
            <sz val="8"/>
            <color indexed="81"/>
            <rFont val="Tahoma"/>
            <family val="2"/>
          </rPr>
          <t>)</t>
        </r>
        <r>
          <rPr>
            <b/>
            <sz val="8"/>
            <color indexed="81"/>
            <rFont val="Tahoma"/>
            <family val="2"/>
          </rPr>
          <t xml:space="preserve">
YES</t>
        </r>
      </text>
    </comment>
    <comment ref="P6" authorId="0" shapeId="0">
      <text>
        <r>
          <rPr>
            <sz val="8"/>
            <color indexed="81"/>
            <rFont val="Tahoma"/>
            <family val="2"/>
          </rPr>
          <t xml:space="preserve">Sets declarations are </t>
        </r>
        <r>
          <rPr>
            <b/>
            <sz val="8"/>
            <color indexed="81"/>
            <rFont val="Tahoma"/>
            <family val="2"/>
          </rPr>
          <t>NOT</t>
        </r>
        <r>
          <rPr>
            <sz val="8"/>
            <color indexed="81"/>
            <rFont val="Tahoma"/>
            <family val="2"/>
          </rPr>
          <t xml:space="preserve"> inherited. Possible Process Sets</t>
        </r>
        <r>
          <rPr>
            <b/>
            <sz val="8"/>
            <color indexed="81"/>
            <rFont val="Tahoma"/>
            <family val="2"/>
          </rPr>
          <t xml:space="preserve">
ELE</t>
        </r>
        <r>
          <rPr>
            <sz val="8"/>
            <color indexed="81"/>
            <rFont val="Tahoma"/>
            <family val="2"/>
          </rPr>
          <t xml:space="preserve"> (Thermal Electric Power Plant)</t>
        </r>
        <r>
          <rPr>
            <b/>
            <sz val="8"/>
            <color indexed="81"/>
            <rFont val="Tahoma"/>
            <family val="2"/>
          </rPr>
          <t xml:space="preserve">
CHP</t>
        </r>
        <r>
          <rPr>
            <sz val="8"/>
            <color indexed="81"/>
            <rFont val="Tahoma"/>
            <family val="2"/>
          </rPr>
          <t xml:space="preserve"> (Combined Heat and Power)
</t>
        </r>
        <r>
          <rPr>
            <b/>
            <sz val="8"/>
            <color indexed="81"/>
            <rFont val="Tahoma"/>
            <family val="2"/>
          </rPr>
          <t>STGTSS</t>
        </r>
        <r>
          <rPr>
            <sz val="8"/>
            <color indexed="81"/>
            <rFont val="Tahoma"/>
            <family val="2"/>
          </rPr>
          <t xml:space="preserve"> (Pump Storage)</t>
        </r>
        <r>
          <rPr>
            <b/>
            <sz val="8"/>
            <color indexed="81"/>
            <rFont val="Tahoma"/>
            <family val="2"/>
          </rPr>
          <t xml:space="preserve">
PRE </t>
        </r>
        <r>
          <rPr>
            <sz val="8"/>
            <color indexed="81"/>
            <rFont val="Tahoma"/>
            <family val="2"/>
          </rPr>
          <t>(Genric Process/Technology)</t>
        </r>
        <r>
          <rPr>
            <b/>
            <sz val="8"/>
            <color indexed="81"/>
            <rFont val="Tahoma"/>
            <family val="2"/>
          </rPr>
          <t xml:space="preserve">
DMD</t>
        </r>
        <r>
          <rPr>
            <sz val="8"/>
            <color indexed="81"/>
            <rFont val="Tahoma"/>
            <family val="2"/>
          </rPr>
          <t xml:space="preserve"> (Demand Device)</t>
        </r>
        <r>
          <rPr>
            <b/>
            <sz val="8"/>
            <color indexed="81"/>
            <rFont val="Tahoma"/>
            <family val="2"/>
          </rPr>
          <t xml:space="preserve">
IMP</t>
        </r>
        <r>
          <rPr>
            <sz val="8"/>
            <color indexed="81"/>
            <rFont val="Tahoma"/>
            <family val="2"/>
          </rPr>
          <t xml:space="preserve"> (Import)</t>
        </r>
        <r>
          <rPr>
            <b/>
            <sz val="8"/>
            <color indexed="81"/>
            <rFont val="Tahoma"/>
            <family val="2"/>
          </rPr>
          <t xml:space="preserve">
EXP</t>
        </r>
        <r>
          <rPr>
            <sz val="8"/>
            <color indexed="81"/>
            <rFont val="Tahoma"/>
            <family val="2"/>
          </rPr>
          <t xml:space="preserve"> (Export)</t>
        </r>
        <r>
          <rPr>
            <b/>
            <sz val="8"/>
            <color indexed="81"/>
            <rFont val="Tahoma"/>
            <family val="2"/>
          </rPr>
          <t xml:space="preserve">
MIN</t>
        </r>
        <r>
          <rPr>
            <sz val="8"/>
            <color indexed="81"/>
            <rFont val="Tahoma"/>
            <family val="2"/>
          </rPr>
          <t xml:space="preserve"> (Mining Process)</t>
        </r>
        <r>
          <rPr>
            <b/>
            <sz val="8"/>
            <color indexed="81"/>
            <rFont val="Tahoma"/>
            <family val="2"/>
          </rPr>
          <t xml:space="preserve">
RNW</t>
        </r>
        <r>
          <rPr>
            <sz val="8"/>
            <color indexed="81"/>
            <rFont val="Tahoma"/>
            <family val="2"/>
          </rPr>
          <t xml:space="preserve"> (Renewable Technology)
</t>
        </r>
        <r>
          <rPr>
            <b/>
            <sz val="8"/>
            <color indexed="81"/>
            <rFont val="Tahoma"/>
            <family val="2"/>
          </rPr>
          <t>HPL</t>
        </r>
        <r>
          <rPr>
            <sz val="8"/>
            <color indexed="81"/>
            <rFont val="Tahoma"/>
            <family val="2"/>
          </rPr>
          <t xml:space="preserve"> (Heating Plant)</t>
        </r>
      </text>
    </comment>
  </commentList>
</comments>
</file>

<file path=xl/comments22.xml><?xml version="1.0" encoding="utf-8"?>
<comments xmlns="http://schemas.openxmlformats.org/spreadsheetml/2006/main">
  <authors>
    <author>Maurizio Gargiulo</author>
  </authors>
  <commentList>
    <comment ref="Q6" authorId="0" shapeId="0">
      <text>
        <r>
          <rPr>
            <sz val="8"/>
            <color indexed="81"/>
            <rFont val="Tahoma"/>
            <family val="2"/>
          </rPr>
          <t xml:space="preserve">Possible TsLvl
</t>
        </r>
        <r>
          <rPr>
            <b/>
            <sz val="8"/>
            <color indexed="81"/>
            <rFont val="Tahoma"/>
            <family val="2"/>
          </rPr>
          <t>ANNUAL</t>
        </r>
        <r>
          <rPr>
            <sz val="8"/>
            <color indexed="81"/>
            <rFont val="Tahoma"/>
            <family val="2"/>
          </rPr>
          <t xml:space="preserve"> (Annual level)
</t>
        </r>
        <r>
          <rPr>
            <b/>
            <sz val="8"/>
            <color indexed="81"/>
            <rFont val="Tahoma"/>
            <family val="2"/>
          </rPr>
          <t>SEASON</t>
        </r>
        <r>
          <rPr>
            <sz val="8"/>
            <color indexed="81"/>
            <rFont val="Tahoma"/>
            <family val="2"/>
          </rPr>
          <t xml:space="preserve"> (Seasonal level)
</t>
        </r>
        <r>
          <rPr>
            <b/>
            <sz val="8"/>
            <color indexed="81"/>
            <rFont val="Tahoma"/>
            <family val="2"/>
          </rPr>
          <t>WEEKLY</t>
        </r>
        <r>
          <rPr>
            <sz val="8"/>
            <color indexed="81"/>
            <rFont val="Tahoma"/>
            <family val="2"/>
          </rPr>
          <t xml:space="preserve"> (Weekly level)
</t>
        </r>
        <r>
          <rPr>
            <b/>
            <sz val="8"/>
            <color indexed="81"/>
            <rFont val="Tahoma"/>
            <family val="2"/>
          </rPr>
          <t>DAYNITE</t>
        </r>
        <r>
          <rPr>
            <sz val="8"/>
            <color indexed="81"/>
            <rFont val="Tahoma"/>
            <family val="2"/>
          </rPr>
          <t xml:space="preserve"> (day and night level)</t>
        </r>
      </text>
    </comment>
    <comment ref="S6" authorId="0" shapeId="0">
      <text>
        <r>
          <rPr>
            <sz val="8"/>
            <color indexed="81"/>
            <rFont val="Tahoma"/>
            <family val="2"/>
          </rPr>
          <t>Possible Vintage</t>
        </r>
        <r>
          <rPr>
            <b/>
            <sz val="8"/>
            <color indexed="81"/>
            <rFont val="Tahoma"/>
            <family val="2"/>
          </rPr>
          <t xml:space="preserve">
NO</t>
        </r>
        <r>
          <rPr>
            <sz val="8"/>
            <color indexed="81"/>
            <rFont val="Tahoma"/>
            <family val="2"/>
          </rPr>
          <t xml:space="preserve"> (if empty by default mean </t>
        </r>
        <r>
          <rPr>
            <b/>
            <sz val="8"/>
            <color indexed="81"/>
            <rFont val="Tahoma"/>
            <family val="2"/>
          </rPr>
          <t>NO</t>
        </r>
        <r>
          <rPr>
            <sz val="8"/>
            <color indexed="81"/>
            <rFont val="Tahoma"/>
            <family val="2"/>
          </rPr>
          <t>)</t>
        </r>
        <r>
          <rPr>
            <b/>
            <sz val="8"/>
            <color indexed="81"/>
            <rFont val="Tahoma"/>
            <family val="2"/>
          </rPr>
          <t xml:space="preserve">
YES</t>
        </r>
      </text>
    </comment>
    <comment ref="L7" authorId="0" shapeId="0">
      <text>
        <r>
          <rPr>
            <sz val="8"/>
            <color indexed="81"/>
            <rFont val="Tahoma"/>
            <family val="2"/>
          </rPr>
          <t xml:space="preserve">Sets declarations are </t>
        </r>
        <r>
          <rPr>
            <b/>
            <sz val="8"/>
            <color indexed="81"/>
            <rFont val="Tahoma"/>
            <family val="2"/>
          </rPr>
          <t>NOT</t>
        </r>
        <r>
          <rPr>
            <sz val="8"/>
            <color indexed="81"/>
            <rFont val="Tahoma"/>
            <family val="2"/>
          </rPr>
          <t xml:space="preserve"> inherited. Possible Process Sets</t>
        </r>
        <r>
          <rPr>
            <b/>
            <sz val="8"/>
            <color indexed="81"/>
            <rFont val="Tahoma"/>
            <family val="2"/>
          </rPr>
          <t xml:space="preserve">
ELE</t>
        </r>
        <r>
          <rPr>
            <sz val="8"/>
            <color indexed="81"/>
            <rFont val="Tahoma"/>
            <family val="2"/>
          </rPr>
          <t xml:space="preserve"> (Thermal Electric Power Plant)</t>
        </r>
        <r>
          <rPr>
            <b/>
            <sz val="8"/>
            <color indexed="81"/>
            <rFont val="Tahoma"/>
            <family val="2"/>
          </rPr>
          <t xml:space="preserve">
CHP</t>
        </r>
        <r>
          <rPr>
            <sz val="8"/>
            <color indexed="81"/>
            <rFont val="Tahoma"/>
            <family val="2"/>
          </rPr>
          <t xml:space="preserve"> (Combined Heat and Power)
</t>
        </r>
        <r>
          <rPr>
            <b/>
            <sz val="8"/>
            <color indexed="81"/>
            <rFont val="Tahoma"/>
            <family val="2"/>
          </rPr>
          <t>STGTSS</t>
        </r>
        <r>
          <rPr>
            <sz val="8"/>
            <color indexed="81"/>
            <rFont val="Tahoma"/>
            <family val="2"/>
          </rPr>
          <t xml:space="preserve"> (Pump Storage)</t>
        </r>
        <r>
          <rPr>
            <b/>
            <sz val="8"/>
            <color indexed="81"/>
            <rFont val="Tahoma"/>
            <family val="2"/>
          </rPr>
          <t xml:space="preserve">
PRE </t>
        </r>
        <r>
          <rPr>
            <sz val="8"/>
            <color indexed="81"/>
            <rFont val="Tahoma"/>
            <family val="2"/>
          </rPr>
          <t>(Genric Process/Technology)</t>
        </r>
        <r>
          <rPr>
            <b/>
            <sz val="8"/>
            <color indexed="81"/>
            <rFont val="Tahoma"/>
            <family val="2"/>
          </rPr>
          <t xml:space="preserve">
DMD</t>
        </r>
        <r>
          <rPr>
            <sz val="8"/>
            <color indexed="81"/>
            <rFont val="Tahoma"/>
            <family val="2"/>
          </rPr>
          <t xml:space="preserve"> (Demand Device)</t>
        </r>
        <r>
          <rPr>
            <b/>
            <sz val="8"/>
            <color indexed="81"/>
            <rFont val="Tahoma"/>
            <family val="2"/>
          </rPr>
          <t xml:space="preserve">
IMP</t>
        </r>
        <r>
          <rPr>
            <sz val="8"/>
            <color indexed="81"/>
            <rFont val="Tahoma"/>
            <family val="2"/>
          </rPr>
          <t xml:space="preserve"> (Import)</t>
        </r>
        <r>
          <rPr>
            <b/>
            <sz val="8"/>
            <color indexed="81"/>
            <rFont val="Tahoma"/>
            <family val="2"/>
          </rPr>
          <t xml:space="preserve">
EXP</t>
        </r>
        <r>
          <rPr>
            <sz val="8"/>
            <color indexed="81"/>
            <rFont val="Tahoma"/>
            <family val="2"/>
          </rPr>
          <t xml:space="preserve"> (Export)</t>
        </r>
        <r>
          <rPr>
            <b/>
            <sz val="8"/>
            <color indexed="81"/>
            <rFont val="Tahoma"/>
            <family val="2"/>
          </rPr>
          <t xml:space="preserve">
MIN</t>
        </r>
        <r>
          <rPr>
            <sz val="8"/>
            <color indexed="81"/>
            <rFont val="Tahoma"/>
            <family val="2"/>
          </rPr>
          <t xml:space="preserve"> (Mining Process)</t>
        </r>
        <r>
          <rPr>
            <b/>
            <sz val="8"/>
            <color indexed="81"/>
            <rFont val="Tahoma"/>
            <family val="2"/>
          </rPr>
          <t xml:space="preserve">
RNW</t>
        </r>
        <r>
          <rPr>
            <sz val="8"/>
            <color indexed="81"/>
            <rFont val="Tahoma"/>
            <family val="2"/>
          </rPr>
          <t xml:space="preserve"> (Renewable Technology)
</t>
        </r>
        <r>
          <rPr>
            <b/>
            <sz val="8"/>
            <color indexed="81"/>
            <rFont val="Tahoma"/>
            <family val="2"/>
          </rPr>
          <t>HPL</t>
        </r>
        <r>
          <rPr>
            <sz val="8"/>
            <color indexed="81"/>
            <rFont val="Tahoma"/>
            <family val="2"/>
          </rPr>
          <t xml:space="preserve"> (Heating Plant)</t>
        </r>
      </text>
    </comment>
  </commentList>
</comments>
</file>

<file path=xl/comments23.xml><?xml version="1.0" encoding="utf-8"?>
<comments xmlns="http://schemas.openxmlformats.org/spreadsheetml/2006/main">
  <authors>
    <author>Maurizio Gargiulo</author>
  </authors>
  <commentList>
    <comment ref="U5" authorId="0" shapeId="0">
      <text>
        <r>
          <rPr>
            <sz val="8"/>
            <color indexed="81"/>
            <rFont val="Tahoma"/>
            <family val="2"/>
          </rPr>
          <t xml:space="preserve">Possible TsLvl
</t>
        </r>
        <r>
          <rPr>
            <b/>
            <sz val="8"/>
            <color indexed="81"/>
            <rFont val="Tahoma"/>
            <family val="2"/>
          </rPr>
          <t>ANNUAL</t>
        </r>
        <r>
          <rPr>
            <sz val="8"/>
            <color indexed="81"/>
            <rFont val="Tahoma"/>
            <family val="2"/>
          </rPr>
          <t xml:space="preserve"> (Annual level)
</t>
        </r>
        <r>
          <rPr>
            <b/>
            <sz val="8"/>
            <color indexed="81"/>
            <rFont val="Tahoma"/>
            <family val="2"/>
          </rPr>
          <t>SEASON</t>
        </r>
        <r>
          <rPr>
            <sz val="8"/>
            <color indexed="81"/>
            <rFont val="Tahoma"/>
            <family val="2"/>
          </rPr>
          <t xml:space="preserve"> (Seasonal level)
</t>
        </r>
        <r>
          <rPr>
            <b/>
            <sz val="8"/>
            <color indexed="81"/>
            <rFont val="Tahoma"/>
            <family val="2"/>
          </rPr>
          <t>WEEKLY</t>
        </r>
        <r>
          <rPr>
            <sz val="8"/>
            <color indexed="81"/>
            <rFont val="Tahoma"/>
            <family val="2"/>
          </rPr>
          <t xml:space="preserve"> (Weekly level)
</t>
        </r>
        <r>
          <rPr>
            <b/>
            <sz val="8"/>
            <color indexed="81"/>
            <rFont val="Tahoma"/>
            <family val="2"/>
          </rPr>
          <t>DAYNITE</t>
        </r>
        <r>
          <rPr>
            <sz val="8"/>
            <color indexed="81"/>
            <rFont val="Tahoma"/>
            <family val="2"/>
          </rPr>
          <t xml:space="preserve"> (day and night level)</t>
        </r>
      </text>
    </comment>
    <comment ref="W5" authorId="0" shapeId="0">
      <text>
        <r>
          <rPr>
            <sz val="8"/>
            <color indexed="81"/>
            <rFont val="Tahoma"/>
            <family val="2"/>
          </rPr>
          <t>Possible Vintage</t>
        </r>
        <r>
          <rPr>
            <b/>
            <sz val="8"/>
            <color indexed="81"/>
            <rFont val="Tahoma"/>
            <family val="2"/>
          </rPr>
          <t xml:space="preserve">
NO</t>
        </r>
        <r>
          <rPr>
            <sz val="8"/>
            <color indexed="81"/>
            <rFont val="Tahoma"/>
            <family val="2"/>
          </rPr>
          <t xml:space="preserve"> (if empty by default mean </t>
        </r>
        <r>
          <rPr>
            <b/>
            <sz val="8"/>
            <color indexed="81"/>
            <rFont val="Tahoma"/>
            <family val="2"/>
          </rPr>
          <t>NO</t>
        </r>
        <r>
          <rPr>
            <sz val="8"/>
            <color indexed="81"/>
            <rFont val="Tahoma"/>
            <family val="2"/>
          </rPr>
          <t>)</t>
        </r>
        <r>
          <rPr>
            <b/>
            <sz val="8"/>
            <color indexed="81"/>
            <rFont val="Tahoma"/>
            <family val="2"/>
          </rPr>
          <t xml:space="preserve">
YES</t>
        </r>
      </text>
    </comment>
    <comment ref="P6" authorId="0" shapeId="0">
      <text>
        <r>
          <rPr>
            <sz val="8"/>
            <color indexed="81"/>
            <rFont val="Tahoma"/>
            <family val="2"/>
          </rPr>
          <t xml:space="preserve">Sets declarations are </t>
        </r>
        <r>
          <rPr>
            <b/>
            <sz val="8"/>
            <color indexed="81"/>
            <rFont val="Tahoma"/>
            <family val="2"/>
          </rPr>
          <t>NOT</t>
        </r>
        <r>
          <rPr>
            <sz val="8"/>
            <color indexed="81"/>
            <rFont val="Tahoma"/>
            <family val="2"/>
          </rPr>
          <t xml:space="preserve"> inherited. Possible Process Sets</t>
        </r>
        <r>
          <rPr>
            <b/>
            <sz val="8"/>
            <color indexed="81"/>
            <rFont val="Tahoma"/>
            <family val="2"/>
          </rPr>
          <t xml:space="preserve">
ELE</t>
        </r>
        <r>
          <rPr>
            <sz val="8"/>
            <color indexed="81"/>
            <rFont val="Tahoma"/>
            <family val="2"/>
          </rPr>
          <t xml:space="preserve"> (Thermal Electric Power Plant)</t>
        </r>
        <r>
          <rPr>
            <b/>
            <sz val="8"/>
            <color indexed="81"/>
            <rFont val="Tahoma"/>
            <family val="2"/>
          </rPr>
          <t xml:space="preserve">
CHP</t>
        </r>
        <r>
          <rPr>
            <sz val="8"/>
            <color indexed="81"/>
            <rFont val="Tahoma"/>
            <family val="2"/>
          </rPr>
          <t xml:space="preserve"> (Combined Heat and Power)
</t>
        </r>
        <r>
          <rPr>
            <b/>
            <sz val="8"/>
            <color indexed="81"/>
            <rFont val="Tahoma"/>
            <family val="2"/>
          </rPr>
          <t>STGTSS</t>
        </r>
        <r>
          <rPr>
            <sz val="8"/>
            <color indexed="81"/>
            <rFont val="Tahoma"/>
            <family val="2"/>
          </rPr>
          <t xml:space="preserve"> (Pump Storage)</t>
        </r>
        <r>
          <rPr>
            <b/>
            <sz val="8"/>
            <color indexed="81"/>
            <rFont val="Tahoma"/>
            <family val="2"/>
          </rPr>
          <t xml:space="preserve">
PRE </t>
        </r>
        <r>
          <rPr>
            <sz val="8"/>
            <color indexed="81"/>
            <rFont val="Tahoma"/>
            <family val="2"/>
          </rPr>
          <t>(Genric Process/Technology)</t>
        </r>
        <r>
          <rPr>
            <b/>
            <sz val="8"/>
            <color indexed="81"/>
            <rFont val="Tahoma"/>
            <family val="2"/>
          </rPr>
          <t xml:space="preserve">
DMD</t>
        </r>
        <r>
          <rPr>
            <sz val="8"/>
            <color indexed="81"/>
            <rFont val="Tahoma"/>
            <family val="2"/>
          </rPr>
          <t xml:space="preserve"> (Demand Device)</t>
        </r>
        <r>
          <rPr>
            <b/>
            <sz val="8"/>
            <color indexed="81"/>
            <rFont val="Tahoma"/>
            <family val="2"/>
          </rPr>
          <t xml:space="preserve">
IMP</t>
        </r>
        <r>
          <rPr>
            <sz val="8"/>
            <color indexed="81"/>
            <rFont val="Tahoma"/>
            <family val="2"/>
          </rPr>
          <t xml:space="preserve"> (Import)</t>
        </r>
        <r>
          <rPr>
            <b/>
            <sz val="8"/>
            <color indexed="81"/>
            <rFont val="Tahoma"/>
            <family val="2"/>
          </rPr>
          <t xml:space="preserve">
EXP</t>
        </r>
        <r>
          <rPr>
            <sz val="8"/>
            <color indexed="81"/>
            <rFont val="Tahoma"/>
            <family val="2"/>
          </rPr>
          <t xml:space="preserve"> (Export)</t>
        </r>
        <r>
          <rPr>
            <b/>
            <sz val="8"/>
            <color indexed="81"/>
            <rFont val="Tahoma"/>
            <family val="2"/>
          </rPr>
          <t xml:space="preserve">
MIN</t>
        </r>
        <r>
          <rPr>
            <sz val="8"/>
            <color indexed="81"/>
            <rFont val="Tahoma"/>
            <family val="2"/>
          </rPr>
          <t xml:space="preserve"> (Mining Process)</t>
        </r>
        <r>
          <rPr>
            <b/>
            <sz val="8"/>
            <color indexed="81"/>
            <rFont val="Tahoma"/>
            <family val="2"/>
          </rPr>
          <t xml:space="preserve">
RNW</t>
        </r>
        <r>
          <rPr>
            <sz val="8"/>
            <color indexed="81"/>
            <rFont val="Tahoma"/>
            <family val="2"/>
          </rPr>
          <t xml:space="preserve"> (Renewable Technology)
</t>
        </r>
        <r>
          <rPr>
            <b/>
            <sz val="8"/>
            <color indexed="81"/>
            <rFont val="Tahoma"/>
            <family val="2"/>
          </rPr>
          <t>HPL</t>
        </r>
        <r>
          <rPr>
            <sz val="8"/>
            <color indexed="81"/>
            <rFont val="Tahoma"/>
            <family val="2"/>
          </rPr>
          <t xml:space="preserve"> (Heating Plant)</t>
        </r>
      </text>
    </comment>
  </commentList>
</comments>
</file>

<file path=xl/comments24.xml><?xml version="1.0" encoding="utf-8"?>
<comments xmlns="http://schemas.openxmlformats.org/spreadsheetml/2006/main">
  <authors>
    <author>Maurizio Gargiulo</author>
  </authors>
  <commentList>
    <comment ref="Q6" authorId="0" shapeId="0">
      <text>
        <r>
          <rPr>
            <sz val="8"/>
            <color indexed="81"/>
            <rFont val="Tahoma"/>
            <family val="2"/>
          </rPr>
          <t xml:space="preserve">Possible TsLvl
</t>
        </r>
        <r>
          <rPr>
            <b/>
            <sz val="8"/>
            <color indexed="81"/>
            <rFont val="Tahoma"/>
            <family val="2"/>
          </rPr>
          <t>ANNUAL</t>
        </r>
        <r>
          <rPr>
            <sz val="8"/>
            <color indexed="81"/>
            <rFont val="Tahoma"/>
            <family val="2"/>
          </rPr>
          <t xml:space="preserve"> (Annual level)
</t>
        </r>
        <r>
          <rPr>
            <b/>
            <sz val="8"/>
            <color indexed="81"/>
            <rFont val="Tahoma"/>
            <family val="2"/>
          </rPr>
          <t>SEASON</t>
        </r>
        <r>
          <rPr>
            <sz val="8"/>
            <color indexed="81"/>
            <rFont val="Tahoma"/>
            <family val="2"/>
          </rPr>
          <t xml:space="preserve"> (Seasonal level)
</t>
        </r>
        <r>
          <rPr>
            <b/>
            <sz val="8"/>
            <color indexed="81"/>
            <rFont val="Tahoma"/>
            <family val="2"/>
          </rPr>
          <t>WEEKLY</t>
        </r>
        <r>
          <rPr>
            <sz val="8"/>
            <color indexed="81"/>
            <rFont val="Tahoma"/>
            <family val="2"/>
          </rPr>
          <t xml:space="preserve"> (Weekly level)
</t>
        </r>
        <r>
          <rPr>
            <b/>
            <sz val="8"/>
            <color indexed="81"/>
            <rFont val="Tahoma"/>
            <family val="2"/>
          </rPr>
          <t>DAYNITE</t>
        </r>
        <r>
          <rPr>
            <sz val="8"/>
            <color indexed="81"/>
            <rFont val="Tahoma"/>
            <family val="2"/>
          </rPr>
          <t xml:space="preserve"> (day and night level)</t>
        </r>
      </text>
    </comment>
    <comment ref="S6" authorId="0" shapeId="0">
      <text>
        <r>
          <rPr>
            <sz val="8"/>
            <color indexed="81"/>
            <rFont val="Tahoma"/>
            <family val="2"/>
          </rPr>
          <t>Possible Vintage</t>
        </r>
        <r>
          <rPr>
            <b/>
            <sz val="8"/>
            <color indexed="81"/>
            <rFont val="Tahoma"/>
            <family val="2"/>
          </rPr>
          <t xml:space="preserve">
NO</t>
        </r>
        <r>
          <rPr>
            <sz val="8"/>
            <color indexed="81"/>
            <rFont val="Tahoma"/>
            <family val="2"/>
          </rPr>
          <t xml:space="preserve"> (if empty by default mean </t>
        </r>
        <r>
          <rPr>
            <b/>
            <sz val="8"/>
            <color indexed="81"/>
            <rFont val="Tahoma"/>
            <family val="2"/>
          </rPr>
          <t>NO</t>
        </r>
        <r>
          <rPr>
            <sz val="8"/>
            <color indexed="81"/>
            <rFont val="Tahoma"/>
            <family val="2"/>
          </rPr>
          <t>)</t>
        </r>
        <r>
          <rPr>
            <b/>
            <sz val="8"/>
            <color indexed="81"/>
            <rFont val="Tahoma"/>
            <family val="2"/>
          </rPr>
          <t xml:space="preserve">
YES</t>
        </r>
      </text>
    </comment>
    <comment ref="L7" authorId="0" shapeId="0">
      <text>
        <r>
          <rPr>
            <sz val="8"/>
            <color indexed="81"/>
            <rFont val="Tahoma"/>
            <family val="2"/>
          </rPr>
          <t xml:space="preserve">Sets declarations are </t>
        </r>
        <r>
          <rPr>
            <b/>
            <sz val="8"/>
            <color indexed="81"/>
            <rFont val="Tahoma"/>
            <family val="2"/>
          </rPr>
          <t>NOT</t>
        </r>
        <r>
          <rPr>
            <sz val="8"/>
            <color indexed="81"/>
            <rFont val="Tahoma"/>
            <family val="2"/>
          </rPr>
          <t xml:space="preserve"> inherited. Possible Process Sets</t>
        </r>
        <r>
          <rPr>
            <b/>
            <sz val="8"/>
            <color indexed="81"/>
            <rFont val="Tahoma"/>
            <family val="2"/>
          </rPr>
          <t xml:space="preserve">
ELE</t>
        </r>
        <r>
          <rPr>
            <sz val="8"/>
            <color indexed="81"/>
            <rFont val="Tahoma"/>
            <family val="2"/>
          </rPr>
          <t xml:space="preserve"> (Thermal Electric Power Plant)</t>
        </r>
        <r>
          <rPr>
            <b/>
            <sz val="8"/>
            <color indexed="81"/>
            <rFont val="Tahoma"/>
            <family val="2"/>
          </rPr>
          <t xml:space="preserve">
CHP</t>
        </r>
        <r>
          <rPr>
            <sz val="8"/>
            <color indexed="81"/>
            <rFont val="Tahoma"/>
            <family val="2"/>
          </rPr>
          <t xml:space="preserve"> (Combined Heat and Power)
</t>
        </r>
        <r>
          <rPr>
            <b/>
            <sz val="8"/>
            <color indexed="81"/>
            <rFont val="Tahoma"/>
            <family val="2"/>
          </rPr>
          <t>STGTSS</t>
        </r>
        <r>
          <rPr>
            <sz val="8"/>
            <color indexed="81"/>
            <rFont val="Tahoma"/>
            <family val="2"/>
          </rPr>
          <t xml:space="preserve"> (Pump Storage)</t>
        </r>
        <r>
          <rPr>
            <b/>
            <sz val="8"/>
            <color indexed="81"/>
            <rFont val="Tahoma"/>
            <family val="2"/>
          </rPr>
          <t xml:space="preserve">
PRE </t>
        </r>
        <r>
          <rPr>
            <sz val="8"/>
            <color indexed="81"/>
            <rFont val="Tahoma"/>
            <family val="2"/>
          </rPr>
          <t>(Genric Process/Technology)</t>
        </r>
        <r>
          <rPr>
            <b/>
            <sz val="8"/>
            <color indexed="81"/>
            <rFont val="Tahoma"/>
            <family val="2"/>
          </rPr>
          <t xml:space="preserve">
DMD</t>
        </r>
        <r>
          <rPr>
            <sz val="8"/>
            <color indexed="81"/>
            <rFont val="Tahoma"/>
            <family val="2"/>
          </rPr>
          <t xml:space="preserve"> (Demand Device)</t>
        </r>
        <r>
          <rPr>
            <b/>
            <sz val="8"/>
            <color indexed="81"/>
            <rFont val="Tahoma"/>
            <family val="2"/>
          </rPr>
          <t xml:space="preserve">
IMP</t>
        </r>
        <r>
          <rPr>
            <sz val="8"/>
            <color indexed="81"/>
            <rFont val="Tahoma"/>
            <family val="2"/>
          </rPr>
          <t xml:space="preserve"> (Import)</t>
        </r>
        <r>
          <rPr>
            <b/>
            <sz val="8"/>
            <color indexed="81"/>
            <rFont val="Tahoma"/>
            <family val="2"/>
          </rPr>
          <t xml:space="preserve">
EXP</t>
        </r>
        <r>
          <rPr>
            <sz val="8"/>
            <color indexed="81"/>
            <rFont val="Tahoma"/>
            <family val="2"/>
          </rPr>
          <t xml:space="preserve"> (Export)</t>
        </r>
        <r>
          <rPr>
            <b/>
            <sz val="8"/>
            <color indexed="81"/>
            <rFont val="Tahoma"/>
            <family val="2"/>
          </rPr>
          <t xml:space="preserve">
MIN</t>
        </r>
        <r>
          <rPr>
            <sz val="8"/>
            <color indexed="81"/>
            <rFont val="Tahoma"/>
            <family val="2"/>
          </rPr>
          <t xml:space="preserve"> (Mining Process)</t>
        </r>
        <r>
          <rPr>
            <b/>
            <sz val="8"/>
            <color indexed="81"/>
            <rFont val="Tahoma"/>
            <family val="2"/>
          </rPr>
          <t xml:space="preserve">
RNW</t>
        </r>
        <r>
          <rPr>
            <sz val="8"/>
            <color indexed="81"/>
            <rFont val="Tahoma"/>
            <family val="2"/>
          </rPr>
          <t xml:space="preserve"> (Renewable Technology)
</t>
        </r>
        <r>
          <rPr>
            <b/>
            <sz val="8"/>
            <color indexed="81"/>
            <rFont val="Tahoma"/>
            <family val="2"/>
          </rPr>
          <t>HPL</t>
        </r>
        <r>
          <rPr>
            <sz val="8"/>
            <color indexed="81"/>
            <rFont val="Tahoma"/>
            <family val="2"/>
          </rPr>
          <t xml:space="preserve"> (Heating Plant)</t>
        </r>
      </text>
    </comment>
  </commentList>
</comments>
</file>

<file path=xl/comments25.xml><?xml version="1.0" encoding="utf-8"?>
<comments xmlns="http://schemas.openxmlformats.org/spreadsheetml/2006/main">
  <authors>
    <author>Steffen Dockweiler</author>
  </authors>
  <commentList>
    <comment ref="F8" authorId="0" shapeId="0">
      <text>
        <r>
          <rPr>
            <b/>
            <sz val="9"/>
            <color indexed="81"/>
            <rFont val="Tahoma"/>
            <family val="2"/>
          </rPr>
          <t>Steffen Dockweiler:</t>
        </r>
        <r>
          <rPr>
            <sz val="9"/>
            <color indexed="81"/>
            <rFont val="Tahoma"/>
            <family val="2"/>
          </rPr>
          <t xml:space="preserve">
1-4 year paybacktime not used, since no potential before 7year payback time</t>
        </r>
      </text>
    </comment>
  </commentList>
</comments>
</file>

<file path=xl/sharedStrings.xml><?xml version="1.0" encoding="utf-8"?>
<sst xmlns="http://schemas.openxmlformats.org/spreadsheetml/2006/main" count="25795" uniqueCount="175">
  <si>
    <t>~FI_T</t>
  </si>
  <si>
    <t>~FI_Process</t>
  </si>
  <si>
    <t xml:space="preserve">FOR POTENTIAL IT IS ALSO AVAILABLE COOLING/FREEZING BUT NOT IN THE VT_IND TEMPLATE </t>
  </si>
  <si>
    <t>TechName</t>
  </si>
  <si>
    <t>Comm-OUT</t>
  </si>
  <si>
    <t>START</t>
  </si>
  <si>
    <t>LIFE</t>
  </si>
  <si>
    <t>INVCOST</t>
  </si>
  <si>
    <t>FIXOM</t>
  </si>
  <si>
    <t>VAROM</t>
  </si>
  <si>
    <t>CAP2ACT</t>
  </si>
  <si>
    <t>AFA~FX</t>
  </si>
  <si>
    <t>Sets</t>
  </si>
  <si>
    <t>TechDesc</t>
  </si>
  <si>
    <t>Tact</t>
  </si>
  <si>
    <t>Tcap</t>
  </si>
  <si>
    <t>Tslvl</t>
  </si>
  <si>
    <t>PrimaryCG</t>
  </si>
  <si>
    <t>Vintage</t>
  </si>
  <si>
    <t>So for now it is not included in this file too</t>
  </si>
  <si>
    <t>\I:</t>
  </si>
  <si>
    <t>Mkr/PJ</t>
  </si>
  <si>
    <t>Mkr/MW/year</t>
  </si>
  <si>
    <t>\I: Process Set Membership</t>
  </si>
  <si>
    <t>Technology Name</t>
  </si>
  <si>
    <t>Technology Description</t>
  </si>
  <si>
    <t>Activity Unit</t>
  </si>
  <si>
    <t>Capacity Unit</t>
  </si>
  <si>
    <t>Timeslice Operational Level</t>
  </si>
  <si>
    <t>Operational Commodity Group</t>
  </si>
  <si>
    <t>Vintage Tracking</t>
  </si>
  <si>
    <t>DMD, DMD-IND</t>
  </si>
  <si>
    <t>PJ</t>
  </si>
  <si>
    <t>Pja</t>
  </si>
  <si>
    <t>YES</t>
  </si>
  <si>
    <t>AD</t>
  </si>
  <si>
    <t>Agriculture</t>
  </si>
  <si>
    <t>FD</t>
  </si>
  <si>
    <t>CD</t>
  </si>
  <si>
    <t>MD</t>
  </si>
  <si>
    <t>OD</t>
  </si>
  <si>
    <t>VD</t>
  </si>
  <si>
    <t>TD</t>
  </si>
  <si>
    <t>PD</t>
  </si>
  <si>
    <t>UD</t>
  </si>
  <si>
    <t>ND</t>
  </si>
  <si>
    <t>LD</t>
  </si>
  <si>
    <t>Other utilities</t>
  </si>
  <si>
    <t>GD</t>
  </si>
  <si>
    <t xml:space="preserve">COWI EE investment costs </t>
  </si>
  <si>
    <t>Inv. Omk., gennemsnitlige 2års, 4års og 10 års TBT (kr/GJ)</t>
  </si>
  <si>
    <t>INSERTED from Model_Energisparepotentialer (COWI)</t>
  </si>
  <si>
    <t>I alt</t>
  </si>
  <si>
    <t>1-2 års tilbagebetalingstid</t>
  </si>
  <si>
    <t>MT2</t>
  </si>
  <si>
    <t>Heat Medium Temp. up to 150C</t>
  </si>
  <si>
    <t>HT2</t>
  </si>
  <si>
    <t>Heat High Temp. over 150C</t>
  </si>
  <si>
    <t>RH2</t>
  </si>
  <si>
    <t>Heat Room Heat</t>
  </si>
  <si>
    <t>LA2</t>
  </si>
  <si>
    <t>Light</t>
  </si>
  <si>
    <t>EM2</t>
  </si>
  <si>
    <t>Electric Motors</t>
  </si>
  <si>
    <t>TF2</t>
  </si>
  <si>
    <t>Haulage Tractors, Trucks, Fishing boats</t>
  </si>
  <si>
    <t>CO2</t>
  </si>
  <si>
    <t>Cooling/freezing</t>
  </si>
  <si>
    <t>IT2</t>
  </si>
  <si>
    <t>IT and electronics</t>
  </si>
  <si>
    <t>3-4 års tilbagebetalingstid</t>
  </si>
  <si>
    <t>MT4</t>
  </si>
  <si>
    <t>HT4</t>
  </si>
  <si>
    <t>RH4</t>
  </si>
  <si>
    <t>LA4</t>
  </si>
  <si>
    <t>EM4</t>
  </si>
  <si>
    <t>TF4</t>
  </si>
  <si>
    <t>CO4</t>
  </si>
  <si>
    <t>IT4</t>
  </si>
  <si>
    <t>6-10 års tilbagebetalingstid</t>
  </si>
  <si>
    <t>MT10</t>
  </si>
  <si>
    <t>HT10</t>
  </si>
  <si>
    <t>RH10</t>
  </si>
  <si>
    <t>LA10</t>
  </si>
  <si>
    <t>EM10</t>
  </si>
  <si>
    <t>TF10</t>
  </si>
  <si>
    <t>CO10</t>
  </si>
  <si>
    <t>IT10</t>
  </si>
  <si>
    <t>Landbrug mv.</t>
  </si>
  <si>
    <t>Fødevarer mv.</t>
  </si>
  <si>
    <t>Kemi+farma</t>
  </si>
  <si>
    <t>Byggematerialer</t>
  </si>
  <si>
    <t>Metal</t>
  </si>
  <si>
    <t>Fremstilling</t>
  </si>
  <si>
    <t>Motorkøretøjer</t>
  </si>
  <si>
    <t>Handel</t>
  </si>
  <si>
    <t>Service</t>
  </si>
  <si>
    <t>Offentlig</t>
  </si>
  <si>
    <t>Insert updated investment costs in the gray area above from the COWI Model_Energisparepotentialer excel workbook -sheet "MACC" .</t>
  </si>
  <si>
    <t>Calculated costs in sub-payback groups</t>
  </si>
  <si>
    <t>Payback time</t>
  </si>
  <si>
    <t>MT</t>
  </si>
  <si>
    <t>LA</t>
  </si>
  <si>
    <t>General assumptions</t>
  </si>
  <si>
    <t>Numbers here are calibrated to eliminate heavy installment of energy savings.</t>
  </si>
  <si>
    <t>EE life time assumption</t>
  </si>
  <si>
    <t>ES/PBT</t>
  </si>
  <si>
    <t>HT</t>
  </si>
  <si>
    <t>Assumption on HT: Set 20% lower than MT, assuming that HT processes are more intense</t>
  </si>
  <si>
    <t>Assumption on MT: Set 40% lower than TF</t>
  </si>
  <si>
    <t>RH</t>
  </si>
  <si>
    <t>Assumption on RH: Higher lifetimes than TF (e.g. building retrofit and windows = +30years!)</t>
  </si>
  <si>
    <t>EM</t>
  </si>
  <si>
    <t>Assumption on EM: Lower lifetimes (equipment is heavily used)</t>
  </si>
  <si>
    <t>Assumption on LA: Lower lifetimes (equipment is heavily used)</t>
  </si>
  <si>
    <t>TF</t>
  </si>
  <si>
    <t>Assumption on TF: Based on PB (DEA)</t>
  </si>
  <si>
    <t>EE start year</t>
  </si>
  <si>
    <t>Hidden additional "search" and "temporary closure" costs</t>
  </si>
  <si>
    <t>Assumption</t>
  </si>
  <si>
    <t>Date</t>
  </si>
  <si>
    <t>Name</t>
  </si>
  <si>
    <t>Sheet Name</t>
  </si>
  <si>
    <t>Cells</t>
  </si>
  <si>
    <t>Comments</t>
  </si>
  <si>
    <t>Steffen Dockweiler</t>
  </si>
  <si>
    <t>IND_SavTechs</t>
  </si>
  <si>
    <t>Moved savings to this sheet.</t>
  </si>
  <si>
    <t>EE investment costs</t>
  </si>
  <si>
    <t>Increased lifetime of EM/LA/MT/HT and RH a bit.</t>
  </si>
  <si>
    <t>Decreased lifetime of TF, since savings here are quite high!</t>
  </si>
  <si>
    <t>Start year of EE set to 2016</t>
  </si>
  <si>
    <t>Lifetimes are decreased for all savings, to eliminate heavy investments in baseline. And to eliminate volatility in EE in policy shocks.</t>
  </si>
  <si>
    <t>Decreased lifetime of LA and EM savings</t>
  </si>
  <si>
    <t xml:space="preserve">Added a 1year payback time savings group to add another step to the ladder. </t>
  </si>
  <si>
    <t>Split energy savings into several payback groups to smoothen then implementation of savings over time (+ major correction of investment costs from COWI sheet)</t>
  </si>
  <si>
    <t xml:space="preserve">Increased investment costs of energy savings to accomodate for possibly not including hidden costs such as search costs and cost of not producing while implementing savings… Peter Bach judgment is between 5-10% additional. </t>
  </si>
  <si>
    <t>Increased lifetime for Room heat investments, as per judgement of Peter Back, DEA. Building investments have higher lifetime in general = retrofit, new windows +30years!</t>
  </si>
  <si>
    <t xml:space="preserve">Updated investment costs as per new prices used in COWI sheet, now with correct taxes (becuase of fix to IND_Taxessubsidies sheet). </t>
  </si>
  <si>
    <t xml:space="preserve">Updated investment costs as per new prices used in COWI sheet. </t>
  </si>
  <si>
    <t>Introduced lifetimes for savings</t>
  </si>
  <si>
    <t xml:space="preserve">Introduced 15 year payback time potential processes. Investment costs are "linearly" projected using 10t PBTs. </t>
  </si>
  <si>
    <t>Introduced investment costs for energy savings for construction and other utilities, based on agriculture and private service, respectively.</t>
  </si>
  <si>
    <t>Added investment costs and new energy savings processess, disaggregated at 2 y PBT, 4y PBT and 10y PBT, based on COWI study.</t>
  </si>
  <si>
    <t>Olexandr</t>
  </si>
  <si>
    <t>Moved all the data from SubRES_IND_SavingPot to here</t>
  </si>
  <si>
    <t>Investment cost per PJ</t>
  </si>
  <si>
    <t>Life of energy savings</t>
  </si>
  <si>
    <t>Cost per discounted PJ</t>
  </si>
  <si>
    <t>Discount rate</t>
  </si>
  <si>
    <t>Food industry</t>
  </si>
  <si>
    <t>Chemical industry</t>
  </si>
  <si>
    <t>Glass &amp; Concrete industry</t>
  </si>
  <si>
    <t>Metal industry</t>
  </si>
  <si>
    <t>Other comm</t>
  </si>
  <si>
    <t>Motor vehicles</t>
  </si>
  <si>
    <t>Wholesale and retail</t>
  </si>
  <si>
    <t>Private service</t>
  </si>
  <si>
    <t>Public service</t>
  </si>
  <si>
    <t>Construction</t>
  </si>
  <si>
    <t>Introduced 10 savings groups per initial group, making it 100 in total, per sector and per energy service</t>
  </si>
  <si>
    <t>AD_SavTechs</t>
  </si>
  <si>
    <t>Split savings into sheets defined by each sector - the sheet name controls the sector in V8!</t>
  </si>
  <si>
    <t>s</t>
  </si>
  <si>
    <t>Smaller fixes to life of EE, mainly small extention of life to EM &amp; LA, to eliminate weird drop in price of these savings (when looking at the discounted PJ per cost figure)</t>
  </si>
  <si>
    <t>Price level of investment</t>
  </si>
  <si>
    <t>Below 500 DKK</t>
  </si>
  <si>
    <t>Below 600 DKK</t>
  </si>
  <si>
    <t>Below 700 DKK</t>
  </si>
  <si>
    <t>Below 800 DKK</t>
  </si>
  <si>
    <t>Below 900 DKK</t>
  </si>
  <si>
    <t>Below 1000 DKK</t>
  </si>
  <si>
    <t>Below 1100 DKK</t>
  </si>
  <si>
    <t>Below 1200 DKK</t>
  </si>
  <si>
    <t>Below 5000 DKK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</si>
</sst>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5">
    <numFmt numFmtId="41" formatCode="_-* #,##0_-;\-* #,##0_-;_-* &quot;-&quot;_-;_-@_-"/>
    <numFmt numFmtId="43" formatCode="_-* #,##0.00_-;\-* #,##0.00_-;_-* &quot;-&quot;??_-;_-@_-"/>
    <numFmt numFmtId="164" formatCode="_-* #,##0\ _k_r_._-;\-* #,##0\ _k_r_._-;_-* &quot;-&quot;\ _k_r_._-;_-@_-"/>
    <numFmt numFmtId="165" formatCode="_-* #,##0.00\ _k_r_._-;\-* #,##0.00\ _k_r_._-;_-* &quot;-&quot;??\ _k_r_._-;_-@_-"/>
    <numFmt numFmtId="166" formatCode="_ * #,##0_ ;_ * \-#,##0_ ;_ * &quot;-&quot;_ ;_ @_ "/>
    <numFmt numFmtId="167" formatCode="_ * #,##0.00_ ;_ * \-#,##0.00_ ;_ * &quot;-&quot;??_ ;_ @_ "/>
    <numFmt numFmtId="168" formatCode="\Te\x\t"/>
    <numFmt numFmtId="169" formatCode="#,##0.0"/>
    <numFmt numFmtId="170" formatCode="0.0"/>
    <numFmt numFmtId="171" formatCode="_-[$€-2]* #,##0.00_-;\-[$€-2]* #,##0.00_-;_-[$€-2]* &quot;-&quot;??_-"/>
    <numFmt numFmtId="172" formatCode="_-[$€-2]\ * #,##0.00_-;\-[$€-2]\ * #,##0.00_-;_-[$€-2]\ * &quot;-&quot;??_-"/>
    <numFmt numFmtId="173" formatCode="_-&quot;€&quot;\ * #,##0.00_-;\-&quot;€&quot;\ * #,##0.00_-;_-&quot;€&quot;\ * &quot;-&quot;??_-;_-@_-"/>
    <numFmt numFmtId="174" formatCode="_([$€]* #,##0.00_);_([$€]* \(#,##0.00\);_([$€]* &quot;-&quot;??_);_(@_)"/>
    <numFmt numFmtId="175" formatCode="0_ ;\-0\ "/>
    <numFmt numFmtId="176" formatCode="#,##0;\-\ #,##0;_-\ &quot;- &quot;"/>
  </numFmts>
  <fonts count="82">
    <font>
      <sz val="11"/>
      <color theme="1"/>
      <name val="Calibri"/>
      <family val="2"/>
      <scheme val="minor"/>
    </font>
    <font>
      <sz val="11"/>
      <color theme="1"/>
      <name val="Calibri"/>
      <family val="2"/>
      <scheme val="minor"/>
    </font>
    <font>
      <sz val="11"/>
      <color rgb="FF9C0006"/>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0"/>
      <name val="Arial"/>
      <family val="2"/>
    </font>
    <font>
      <b/>
      <sz val="18"/>
      <color indexed="56"/>
      <name val="Arial"/>
      <family val="2"/>
    </font>
    <font>
      <b/>
      <sz val="10"/>
      <color indexed="12"/>
      <name val="Arial"/>
      <family val="2"/>
    </font>
    <font>
      <sz val="10"/>
      <color rgb="FFFF0000"/>
      <name val="Arial"/>
      <family val="2"/>
    </font>
    <font>
      <b/>
      <sz val="10"/>
      <name val="Arial"/>
      <family val="2"/>
    </font>
    <font>
      <i/>
      <sz val="10"/>
      <name val="Arial"/>
      <family val="2"/>
    </font>
    <font>
      <sz val="8"/>
      <color indexed="81"/>
      <name val="Tahoma"/>
      <family val="2"/>
    </font>
    <font>
      <b/>
      <sz val="8"/>
      <color indexed="81"/>
      <name val="Tahoma"/>
      <family val="2"/>
    </font>
    <font>
      <b/>
      <sz val="14"/>
      <color theme="1"/>
      <name val="Calibri"/>
      <family val="2"/>
      <scheme val="minor"/>
    </font>
    <font>
      <b/>
      <sz val="10"/>
      <color theme="1"/>
      <name val="Calibri"/>
      <family val="2"/>
    </font>
    <font>
      <b/>
      <sz val="16"/>
      <color rgb="FFFF0000"/>
      <name val="Calibri"/>
      <family val="2"/>
      <scheme val="minor"/>
    </font>
    <font>
      <sz val="10"/>
      <name val="Calibri"/>
      <family val="2"/>
      <scheme val="minor"/>
    </font>
    <font>
      <sz val="12"/>
      <color theme="1"/>
      <name val="Calibri"/>
      <family val="2"/>
    </font>
    <font>
      <i/>
      <sz val="10"/>
      <color theme="1"/>
      <name val="Calibri"/>
      <family val="2"/>
    </font>
    <font>
      <i/>
      <sz val="11"/>
      <color rgb="FFFF0000"/>
      <name val="Calibri"/>
      <family val="2"/>
      <scheme val="minor"/>
    </font>
    <font>
      <i/>
      <sz val="11"/>
      <color theme="1"/>
      <name val="Calibri"/>
      <family val="2"/>
      <scheme val="minor"/>
    </font>
    <font>
      <b/>
      <sz val="11"/>
      <color rgb="FFFF0000"/>
      <name val="Calibri"/>
      <family val="2"/>
      <scheme val="minor"/>
    </font>
    <font>
      <i/>
      <sz val="11"/>
      <name val="Calibri"/>
      <family val="2"/>
      <scheme val="minor"/>
    </font>
    <font>
      <b/>
      <i/>
      <sz val="11"/>
      <name val="Calibri"/>
      <family val="2"/>
      <scheme val="minor"/>
    </font>
    <font>
      <b/>
      <sz val="9"/>
      <color indexed="81"/>
      <name val="Tahoma"/>
      <family val="2"/>
    </font>
    <font>
      <sz val="9"/>
      <color indexed="81"/>
      <name val="Tahoma"/>
      <family val="2"/>
    </font>
    <font>
      <sz val="11"/>
      <color indexed="8"/>
      <name val="Calibri"/>
      <family val="2"/>
    </font>
    <font>
      <sz val="11"/>
      <color indexed="9"/>
      <name val="Calibri"/>
      <family val="2"/>
    </font>
    <font>
      <sz val="9"/>
      <color indexed="8"/>
      <name val="Times New Roman"/>
      <family val="1"/>
    </font>
    <font>
      <sz val="10"/>
      <color rgb="FF9C0006"/>
      <name val="Calibri"/>
      <family val="2"/>
    </font>
    <font>
      <sz val="10"/>
      <color rgb="FF008FBC"/>
      <name val="Calibri"/>
      <family val="2"/>
    </font>
    <font>
      <sz val="10"/>
      <color rgb="FF0000FF"/>
      <name val="Calibri"/>
      <family val="2"/>
    </font>
    <font>
      <b/>
      <sz val="11"/>
      <color indexed="52"/>
      <name val="Calibri"/>
      <family val="2"/>
    </font>
    <font>
      <sz val="10"/>
      <name val="Calibri"/>
      <family val="2"/>
    </font>
    <font>
      <sz val="11"/>
      <color indexed="52"/>
      <name val="Calibri"/>
      <family val="2"/>
    </font>
    <font>
      <b/>
      <sz val="11"/>
      <color indexed="9"/>
      <name val="Calibri"/>
      <family val="2"/>
    </font>
    <font>
      <sz val="10"/>
      <name val="Arial"/>
      <family val="2"/>
      <charset val="204"/>
    </font>
    <font>
      <sz val="9"/>
      <name val="Geneva"/>
      <family val="2"/>
    </font>
    <font>
      <sz val="10"/>
      <name val="Helv"/>
    </font>
    <font>
      <sz val="9"/>
      <name val="Times New Roman"/>
      <family val="1"/>
    </font>
    <font>
      <sz val="10"/>
      <color indexed="23"/>
      <name val="Calibri"/>
      <family val="2"/>
    </font>
    <font>
      <sz val="10"/>
      <color rgb="FF006100"/>
      <name val="Calibri"/>
      <family val="2"/>
    </font>
    <font>
      <b/>
      <sz val="16"/>
      <color theme="0"/>
      <name val="Calibri"/>
      <family val="2"/>
    </font>
    <font>
      <b/>
      <sz val="12"/>
      <color theme="0"/>
      <name val="Calibri"/>
      <family val="2"/>
      <scheme val="minor"/>
    </font>
    <font>
      <u/>
      <sz val="10"/>
      <color theme="10"/>
      <name val="Calibri"/>
      <family val="2"/>
    </font>
    <font>
      <u/>
      <sz val="8"/>
      <color indexed="12"/>
      <name val="Arial"/>
      <family val="2"/>
    </font>
    <font>
      <u/>
      <sz val="11"/>
      <color theme="10"/>
      <name val="Calibri"/>
      <family val="2"/>
      <scheme val="minor"/>
    </font>
    <font>
      <u/>
      <sz val="11"/>
      <color theme="10"/>
      <name val="Calibri"/>
      <family val="2"/>
    </font>
    <font>
      <sz val="11"/>
      <color indexed="62"/>
      <name val="Calibri"/>
      <family val="2"/>
    </font>
    <font>
      <sz val="10"/>
      <color rgb="FF00B050"/>
      <name val="Calibri"/>
      <family val="2"/>
    </font>
    <font>
      <sz val="10"/>
      <name val="MS Sans Serif"/>
      <family val="2"/>
    </font>
    <font>
      <sz val="10"/>
      <color rgb="FF9C6500"/>
      <name val="Calibri"/>
      <family val="2"/>
    </font>
    <font>
      <sz val="11"/>
      <color indexed="60"/>
      <name val="Calibri"/>
      <family val="2"/>
    </font>
    <font>
      <sz val="10"/>
      <color theme="1"/>
      <name val="Calibri"/>
      <family val="2"/>
    </font>
    <font>
      <sz val="8"/>
      <name val="Arial"/>
      <family val="2"/>
    </font>
    <font>
      <sz val="11"/>
      <color theme="1"/>
      <name val="Calibri"/>
      <family val="2"/>
    </font>
    <font>
      <b/>
      <sz val="9"/>
      <name val="Times New Roman"/>
      <family val="1"/>
    </font>
    <font>
      <sz val="10"/>
      <name val="Courier"/>
      <family val="3"/>
    </font>
    <font>
      <b/>
      <sz val="11"/>
      <color indexed="63"/>
      <name val="Calibri"/>
      <family val="2"/>
    </font>
    <font>
      <b/>
      <sz val="16"/>
      <color theme="0"/>
      <name val="Calibri"/>
      <family val="2"/>
      <scheme val="minor"/>
    </font>
    <font>
      <b/>
      <sz val="13"/>
      <color theme="0"/>
      <name val="Calibri"/>
      <family val="2"/>
      <scheme val="minor"/>
    </font>
    <font>
      <b/>
      <sz val="11"/>
      <name val="Calibri"/>
      <family val="2"/>
    </font>
    <font>
      <b/>
      <sz val="12"/>
      <name val="Arial"/>
      <family val="2"/>
    </font>
    <font>
      <sz val="8"/>
      <color indexed="9"/>
      <name val="Arial"/>
      <family val="2"/>
    </font>
    <font>
      <sz val="11"/>
      <color indexed="10"/>
      <name val="Calibri"/>
      <family val="2"/>
    </font>
    <font>
      <i/>
      <sz val="11"/>
      <color indexed="23"/>
      <name val="Calibri"/>
      <family val="2"/>
    </font>
    <font>
      <b/>
      <sz val="18"/>
      <color indexed="56"/>
      <name val="Cambria"/>
      <family val="2"/>
    </font>
    <font>
      <b/>
      <sz val="15"/>
      <color indexed="56"/>
      <name val="Calibri"/>
      <family val="2"/>
    </font>
    <font>
      <b/>
      <sz val="13"/>
      <color indexed="56"/>
      <name val="Calibri"/>
      <family val="2"/>
    </font>
    <font>
      <b/>
      <sz val="11"/>
      <color indexed="56"/>
      <name val="Calibri"/>
      <family val="2"/>
    </font>
    <font>
      <b/>
      <sz val="11"/>
      <color indexed="8"/>
      <name val="Calibri"/>
      <family val="2"/>
    </font>
    <font>
      <sz val="10"/>
      <color rgb="FFFF0000"/>
      <name val="Calibri"/>
      <family val="2"/>
    </font>
    <font>
      <sz val="11"/>
      <color indexed="20"/>
      <name val="Calibri"/>
      <family val="2"/>
    </font>
    <font>
      <sz val="11"/>
      <color indexed="17"/>
      <name val="Calibri"/>
      <family val="2"/>
    </font>
    <font>
      <i/>
      <sz val="10"/>
      <name val="Calibri"/>
      <family val="2"/>
    </font>
    <font>
      <b/>
      <sz val="12"/>
      <color theme="1"/>
      <name val="Calibri"/>
      <family val="2"/>
    </font>
    <font>
      <sz val="9"/>
      <color rgb="FF333333"/>
      <name val="Courier New"/>
      <family val="3"/>
    </font>
  </fonts>
  <fills count="72">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
      <patternFill patternType="solid">
        <fgColor indexed="43"/>
        <bgColor indexed="64"/>
      </patternFill>
    </fill>
    <fill>
      <patternFill patternType="solid">
        <fgColor theme="3" tint="0.79998168889431442"/>
        <bgColor indexed="64"/>
      </patternFill>
    </fill>
    <fill>
      <patternFill patternType="solid">
        <fgColor indexed="42"/>
        <bgColor indexed="64"/>
      </patternFill>
    </fill>
    <fill>
      <patternFill patternType="solid">
        <fgColor theme="0" tint="-4.9989318521683403E-2"/>
        <bgColor indexed="64"/>
      </patternFill>
    </fill>
    <fill>
      <patternFill patternType="solid">
        <fgColor theme="0"/>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47"/>
        <bgColor indexed="64"/>
      </patternFill>
    </fill>
    <fill>
      <patternFill patternType="solid">
        <fgColor rgb="FFC6F1FF"/>
        <bgColor indexed="64"/>
      </patternFill>
    </fill>
    <fill>
      <patternFill patternType="solid">
        <fgColor rgb="FFBED6EE"/>
        <bgColor indexed="64"/>
      </patternFill>
    </fill>
    <fill>
      <patternFill patternType="solid">
        <fgColor indexed="22"/>
      </patternFill>
    </fill>
    <fill>
      <patternFill patternType="solid">
        <fgColor indexed="55"/>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rgb="FFFFC000"/>
        <bgColor indexed="64"/>
      </patternFill>
    </fill>
    <fill>
      <patternFill patternType="solid">
        <fgColor theme="0" tint="-0.24994659260841701"/>
        <bgColor indexed="64"/>
      </patternFill>
    </fill>
    <fill>
      <patternFill patternType="solid">
        <fgColor theme="6" tint="0.59996337778862885"/>
        <bgColor indexed="64"/>
      </patternFill>
    </fill>
    <fill>
      <patternFill patternType="solid">
        <fgColor indexed="43"/>
      </patternFill>
    </fill>
    <fill>
      <patternFill patternType="solid">
        <fgColor indexed="55"/>
        <bgColor indexed="64"/>
      </patternFill>
    </fill>
    <fill>
      <patternFill patternType="solid">
        <fgColor indexed="26"/>
      </patternFill>
    </fill>
    <fill>
      <patternFill patternType="solid">
        <fgColor theme="0" tint="-0.34998626667073579"/>
        <bgColor indexed="64"/>
      </patternFill>
    </fill>
    <fill>
      <patternFill patternType="solid">
        <fgColor indexed="9"/>
        <bgColor indexed="64"/>
      </patternFill>
    </fill>
    <fill>
      <patternFill patternType="solid">
        <fgColor indexed="63"/>
        <bgColor indexed="64"/>
      </patternFill>
    </fill>
    <fill>
      <patternFill patternType="solid">
        <fgColor indexed="62"/>
        <bgColor indexed="64"/>
      </patternFill>
    </fill>
  </fills>
  <borders count="37">
    <border>
      <left/>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indexed="64"/>
      </top>
      <bottom style="thin">
        <color indexed="64"/>
      </bottom>
      <diagonal/>
    </border>
    <border>
      <left/>
      <right/>
      <top/>
      <bottom style="medium">
        <color indexed="64"/>
      </bottom>
      <diagonal/>
    </border>
    <border>
      <left/>
      <right/>
      <top style="medium">
        <color indexed="64"/>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23"/>
      </left>
      <right style="thin">
        <color indexed="23"/>
      </right>
      <top style="thin">
        <color indexed="23"/>
      </top>
      <bottom style="thin">
        <color indexed="23"/>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style="medium">
        <color indexed="64"/>
      </left>
      <right/>
      <top style="thin">
        <color indexed="64"/>
      </top>
      <bottom style="thin">
        <color indexed="64"/>
      </bottom>
      <diagonal/>
    </border>
    <border>
      <left style="thick">
        <color rgb="FFFFC000"/>
      </left>
      <right style="thick">
        <color rgb="FFFFC000"/>
      </right>
      <top style="thin">
        <color rgb="FFFFC000"/>
      </top>
      <bottom style="thick">
        <color rgb="FFFFC000"/>
      </bottom>
      <diagonal/>
    </border>
    <border>
      <left style="thick">
        <color theme="0" tint="-0.24994659260841701"/>
      </left>
      <right style="thick">
        <color theme="0" tint="-0.24994659260841701"/>
      </right>
      <top style="medium">
        <color theme="0" tint="-0.24994659260841701"/>
      </top>
      <bottom style="thick">
        <color theme="0" tint="-0.24994659260841701"/>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style="thin">
        <color indexed="62"/>
      </top>
      <bottom style="double">
        <color indexed="62"/>
      </bottom>
      <diagonal/>
    </border>
    <border>
      <left style="thin">
        <color indexed="64"/>
      </left>
      <right style="thin">
        <color indexed="64"/>
      </right>
      <top/>
      <bottom style="medium">
        <color indexed="64"/>
      </bottom>
      <diagonal/>
    </border>
    <border>
      <left/>
      <right style="thin">
        <color indexed="64"/>
      </right>
      <top/>
      <bottom style="medium">
        <color indexed="64"/>
      </bottom>
      <diagonal/>
    </border>
    <border>
      <left style="thin">
        <color indexed="64"/>
      </left>
      <right/>
      <top/>
      <bottom style="medium">
        <color indexed="64"/>
      </bottom>
      <diagonal/>
    </border>
  </borders>
  <cellStyleXfs count="10377">
    <xf numFmtId="0" fontId="0" fillId="0" borderId="0"/>
    <xf numFmtId="0" fontId="10" fillId="0" borderId="0"/>
    <xf numFmtId="0" fontId="10" fillId="0" borderId="0"/>
    <xf numFmtId="171" fontId="10" fillId="0" borderId="0"/>
    <xf numFmtId="171" fontId="10" fillId="0" borderId="0"/>
    <xf numFmtId="3" fontId="10" fillId="38" borderId="1" applyFont="0" applyFill="0" applyBorder="0" applyAlignment="0" applyProtection="0"/>
    <xf numFmtId="3" fontId="10" fillId="38" borderId="1" applyFont="0" applyFill="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31" fillId="39" borderId="0" applyNumberFormat="0" applyBorder="0" applyAlignment="0" applyProtection="0"/>
    <xf numFmtId="0" fontId="31" fillId="39" borderId="0" applyNumberFormat="0" applyBorder="0" applyAlignment="0" applyProtection="0"/>
    <xf numFmtId="0" fontId="31" fillId="40" borderId="0" applyNumberFormat="0" applyBorder="0" applyAlignment="0" applyProtection="0"/>
    <xf numFmtId="0" fontId="31" fillId="40" borderId="0" applyNumberFormat="0" applyBorder="0" applyAlignment="0" applyProtection="0"/>
    <xf numFmtId="0" fontId="31" fillId="41" borderId="0" applyNumberFormat="0" applyBorder="0" applyAlignment="0" applyProtection="0"/>
    <xf numFmtId="0" fontId="31" fillId="41"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10" fillId="0" borderId="0" applyNumberFormat="0" applyFont="0" applyFill="0" applyBorder="0" applyProtection="0">
      <alignment horizontal="left" vertical="center" indent="5"/>
    </xf>
    <xf numFmtId="0" fontId="10" fillId="0" borderId="0" applyNumberFormat="0" applyFont="0" applyFill="0" applyBorder="0" applyProtection="0">
      <alignment horizontal="left" vertical="center" indent="5"/>
    </xf>
    <xf numFmtId="0" fontId="10" fillId="0" borderId="0" applyNumberFormat="0" applyFont="0" applyFill="0" applyBorder="0" applyProtection="0">
      <alignment horizontal="left" vertical="center" indent="5"/>
    </xf>
    <xf numFmtId="0" fontId="10" fillId="0" borderId="0" applyNumberFormat="0" applyFont="0" applyFill="0" applyBorder="0" applyProtection="0">
      <alignment horizontal="left" vertical="center" indent="5"/>
    </xf>
    <xf numFmtId="0" fontId="9" fillId="12" borderId="0" applyNumberFormat="0" applyBorder="0" applyAlignment="0" applyProtection="0"/>
    <xf numFmtId="0" fontId="9" fillId="16" borderId="0" applyNumberFormat="0" applyBorder="0" applyAlignment="0" applyProtection="0"/>
    <xf numFmtId="0" fontId="9" fillId="20" borderId="0" applyNumberFormat="0" applyBorder="0" applyAlignment="0" applyProtection="0"/>
    <xf numFmtId="0" fontId="9" fillId="24" borderId="0" applyNumberFormat="0" applyBorder="0" applyAlignment="0" applyProtection="0"/>
    <xf numFmtId="0" fontId="9" fillId="28" borderId="0" applyNumberFormat="0" applyBorder="0" applyAlignment="0" applyProtection="0"/>
    <xf numFmtId="0" fontId="9" fillId="32" borderId="0" applyNumberFormat="0" applyBorder="0" applyAlignment="0" applyProtection="0"/>
    <xf numFmtId="0" fontId="32" fillId="49" borderId="0" applyNumberFormat="0" applyBorder="0" applyAlignment="0" applyProtection="0"/>
    <xf numFmtId="0" fontId="32" fillId="46" borderId="0" applyNumberFormat="0" applyBorder="0" applyAlignment="0" applyProtection="0"/>
    <xf numFmtId="0" fontId="32" fillId="47" borderId="0" applyNumberFormat="0" applyBorder="0" applyAlignment="0" applyProtection="0"/>
    <xf numFmtId="0" fontId="32" fillId="50" borderId="0" applyNumberFormat="0" applyBorder="0" applyAlignment="0" applyProtection="0"/>
    <xf numFmtId="0" fontId="32" fillId="51" borderId="0" applyNumberFormat="0" applyBorder="0" applyAlignment="0" applyProtection="0"/>
    <xf numFmtId="0" fontId="32" fillId="52" borderId="0" applyNumberFormat="0" applyBorder="0" applyAlignment="0" applyProtection="0"/>
    <xf numFmtId="4" fontId="33" fillId="53" borderId="8">
      <alignment horizontal="right" vertical="center"/>
    </xf>
    <xf numFmtId="4" fontId="33" fillId="53" borderId="8">
      <alignment horizontal="right" vertical="center"/>
    </xf>
    <xf numFmtId="0" fontId="34" fillId="3" borderId="0" applyNumberFormat="0" applyBorder="0" applyAlignment="0" applyProtection="0"/>
    <xf numFmtId="0" fontId="34" fillId="3" borderId="0" applyNumberFormat="0" applyBorder="0" applyAlignment="0" applyProtection="0"/>
    <xf numFmtId="0" fontId="2" fillId="3" borderId="0" applyNumberFormat="0" applyBorder="0" applyAlignment="0" applyProtection="0"/>
    <xf numFmtId="3" fontId="35" fillId="54" borderId="1" applyBorder="0" applyAlignment="0" applyProtection="0"/>
    <xf numFmtId="3" fontId="36" fillId="55" borderId="1" applyNumberFormat="0" applyBorder="0" applyAlignment="0" applyProtection="0"/>
    <xf numFmtId="0" fontId="37" fillId="56" borderId="22" applyNumberFormat="0" applyAlignment="0" applyProtection="0"/>
    <xf numFmtId="0" fontId="37" fillId="56" borderId="22" applyNumberFormat="0" applyAlignment="0" applyProtection="0"/>
    <xf numFmtId="0" fontId="37" fillId="56" borderId="22" applyNumberFormat="0" applyAlignment="0" applyProtection="0"/>
    <xf numFmtId="0" fontId="37" fillId="56" borderId="22" applyNumberFormat="0" applyAlignment="0" applyProtection="0"/>
    <xf numFmtId="0" fontId="37" fillId="56" borderId="22" applyNumberFormat="0" applyAlignment="0" applyProtection="0"/>
    <xf numFmtId="0" fontId="37" fillId="56" borderId="22" applyNumberFormat="0" applyAlignment="0" applyProtection="0"/>
    <xf numFmtId="0" fontId="37" fillId="56" borderId="22" applyNumberFormat="0" applyAlignment="0" applyProtection="0"/>
    <xf numFmtId="0" fontId="37" fillId="56" borderId="22" applyNumberFormat="0" applyAlignment="0" applyProtection="0"/>
    <xf numFmtId="0" fontId="5" fillId="6" borderId="1" applyNumberFormat="0" applyAlignment="0" applyProtection="0"/>
    <xf numFmtId="0" fontId="38" fillId="38" borderId="1" applyNumberFormat="0" applyBorder="0" applyAlignment="0" applyProtection="0"/>
    <xf numFmtId="0" fontId="39" fillId="0" borderId="23" applyNumberFormat="0" applyFill="0" applyAlignment="0" applyProtection="0"/>
    <xf numFmtId="0" fontId="40" fillId="57" borderId="24" applyNumberFormat="0" applyAlignment="0" applyProtection="0"/>
    <xf numFmtId="0" fontId="32" fillId="58" borderId="0" applyNumberFormat="0" applyBorder="0" applyAlignment="0" applyProtection="0"/>
    <xf numFmtId="0" fontId="32" fillId="59" borderId="0" applyNumberFormat="0" applyBorder="0" applyAlignment="0" applyProtection="0"/>
    <xf numFmtId="0" fontId="32" fillId="60" borderId="0" applyNumberFormat="0" applyBorder="0" applyAlignment="0" applyProtection="0"/>
    <xf numFmtId="0" fontId="32" fillId="50" borderId="0" applyNumberFormat="0" applyBorder="0" applyAlignment="0" applyProtection="0"/>
    <xf numFmtId="0" fontId="32" fillId="51" borderId="0" applyNumberFormat="0" applyBorder="0" applyAlignment="0" applyProtection="0"/>
    <xf numFmtId="0" fontId="32" fillId="61" borderId="0" applyNumberFormat="0" applyBorder="0" applyAlignment="0" applyProtection="0"/>
    <xf numFmtId="43" fontId="10" fillId="0" borderId="0" applyFont="0" applyFill="0" applyBorder="0" applyAlignment="0" applyProtection="0"/>
    <xf numFmtId="43" fontId="41"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43" fontId="41" fillId="0" borderId="0" applyFont="0" applyFill="0" applyBorder="0" applyAlignment="0" applyProtection="0"/>
    <xf numFmtId="167" fontId="41" fillId="0" borderId="0" applyFont="0" applyFill="0" applyBorder="0" applyAlignment="0" applyProtection="0"/>
    <xf numFmtId="167" fontId="41" fillId="0" borderId="0" applyFont="0" applyFill="0" applyBorder="0" applyAlignment="0" applyProtection="0"/>
    <xf numFmtId="43" fontId="41" fillId="0" borderId="0" applyFont="0" applyFill="0" applyBorder="0" applyAlignment="0" applyProtection="0"/>
    <xf numFmtId="167" fontId="41" fillId="0" borderId="0" applyFont="0" applyFill="0" applyBorder="0" applyAlignment="0" applyProtection="0"/>
    <xf numFmtId="43" fontId="41"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41" fillId="0" borderId="0" applyFont="0" applyFill="0" applyBorder="0" applyAlignment="0" applyProtection="0"/>
    <xf numFmtId="167" fontId="41" fillId="0" borderId="0" applyFont="0" applyFill="0" applyBorder="0" applyAlignment="0" applyProtection="0"/>
    <xf numFmtId="167" fontId="41" fillId="0" borderId="0" applyFont="0" applyFill="0" applyBorder="0" applyAlignment="0" applyProtection="0"/>
    <xf numFmtId="167" fontId="41" fillId="0" borderId="0" applyFont="0" applyFill="0" applyBorder="0" applyAlignment="0" applyProtection="0"/>
    <xf numFmtId="167" fontId="41" fillId="0" borderId="0" applyFont="0" applyFill="0" applyBorder="0" applyAlignment="0" applyProtection="0"/>
    <xf numFmtId="167" fontId="41" fillId="0" borderId="0" applyFont="0" applyFill="0" applyBorder="0" applyAlignment="0" applyProtection="0"/>
    <xf numFmtId="167" fontId="41" fillId="0" borderId="0" applyFont="0" applyFill="0" applyBorder="0" applyAlignment="0" applyProtection="0"/>
    <xf numFmtId="167" fontId="41" fillId="0" borderId="0" applyFont="0" applyFill="0" applyBorder="0" applyAlignment="0" applyProtection="0"/>
    <xf numFmtId="167" fontId="41" fillId="0" borderId="0" applyFont="0" applyFill="0" applyBorder="0" applyAlignment="0" applyProtection="0"/>
    <xf numFmtId="167" fontId="41" fillId="0" borderId="0" applyFont="0" applyFill="0" applyBorder="0" applyAlignment="0" applyProtection="0"/>
    <xf numFmtId="167" fontId="41" fillId="0" borderId="0" applyFont="0" applyFill="0" applyBorder="0" applyAlignment="0" applyProtection="0"/>
    <xf numFmtId="167" fontId="41" fillId="0" borderId="0" applyFont="0" applyFill="0" applyBorder="0" applyAlignment="0" applyProtection="0"/>
    <xf numFmtId="167" fontId="41" fillId="0" borderId="0" applyFont="0" applyFill="0" applyBorder="0" applyAlignment="0" applyProtection="0"/>
    <xf numFmtId="167" fontId="41" fillId="0" borderId="0" applyFont="0" applyFill="0" applyBorder="0" applyAlignment="0" applyProtection="0"/>
    <xf numFmtId="167" fontId="41" fillId="0" borderId="0" applyFont="0" applyFill="0" applyBorder="0" applyAlignment="0" applyProtection="0"/>
    <xf numFmtId="167" fontId="41" fillId="0" borderId="0" applyFont="0" applyFill="0" applyBorder="0" applyAlignment="0" applyProtection="0"/>
    <xf numFmtId="167" fontId="41" fillId="0" borderId="0" applyFont="0" applyFill="0" applyBorder="0" applyAlignment="0" applyProtection="0"/>
    <xf numFmtId="167" fontId="41" fillId="0" borderId="0" applyFont="0" applyFill="0" applyBorder="0" applyAlignment="0" applyProtection="0"/>
    <xf numFmtId="167" fontId="41" fillId="0" borderId="0" applyFont="0" applyFill="0" applyBorder="0" applyAlignment="0" applyProtection="0"/>
    <xf numFmtId="167" fontId="41" fillId="0" borderId="0" applyFont="0" applyFill="0" applyBorder="0" applyAlignment="0" applyProtection="0"/>
    <xf numFmtId="167" fontId="41" fillId="0" borderId="0" applyFont="0" applyFill="0" applyBorder="0" applyAlignment="0" applyProtection="0"/>
    <xf numFmtId="167" fontId="41" fillId="0" borderId="0" applyFont="0" applyFill="0" applyBorder="0" applyAlignment="0" applyProtection="0"/>
    <xf numFmtId="167" fontId="41" fillId="0" borderId="0" applyFont="0" applyFill="0" applyBorder="0" applyAlignment="0" applyProtection="0"/>
    <xf numFmtId="167" fontId="41" fillId="0" borderId="0" applyFont="0" applyFill="0" applyBorder="0" applyAlignment="0" applyProtection="0"/>
    <xf numFmtId="167" fontId="41" fillId="0" borderId="0" applyFont="0" applyFill="0" applyBorder="0" applyAlignment="0" applyProtection="0"/>
    <xf numFmtId="167" fontId="41" fillId="0" borderId="0" applyFont="0" applyFill="0" applyBorder="0" applyAlignment="0" applyProtection="0"/>
    <xf numFmtId="167" fontId="41" fillId="0" borderId="0" applyFont="0" applyFill="0" applyBorder="0" applyAlignment="0" applyProtection="0"/>
    <xf numFmtId="167" fontId="41" fillId="0" borderId="0" applyFont="0" applyFill="0" applyBorder="0" applyAlignment="0" applyProtection="0"/>
    <xf numFmtId="167" fontId="41" fillId="0" borderId="0" applyFont="0" applyFill="0" applyBorder="0" applyAlignment="0" applyProtection="0"/>
    <xf numFmtId="167" fontId="41" fillId="0" borderId="0" applyFont="0" applyFill="0" applyBorder="0" applyAlignment="0" applyProtection="0"/>
    <xf numFmtId="167" fontId="41" fillId="0" borderId="0" applyFont="0" applyFill="0" applyBorder="0" applyAlignment="0" applyProtection="0"/>
    <xf numFmtId="167" fontId="41" fillId="0" borderId="0" applyFont="0" applyFill="0" applyBorder="0" applyAlignment="0" applyProtection="0"/>
    <xf numFmtId="167" fontId="41" fillId="0" borderId="0" applyFont="0" applyFill="0" applyBorder="0" applyAlignment="0" applyProtection="0"/>
    <xf numFmtId="167" fontId="41" fillId="0" borderId="0" applyFont="0" applyFill="0" applyBorder="0" applyAlignment="0" applyProtection="0"/>
    <xf numFmtId="167" fontId="41" fillId="0" borderId="0" applyFont="0" applyFill="0" applyBorder="0" applyAlignment="0" applyProtection="0"/>
    <xf numFmtId="167" fontId="41" fillId="0" borderId="0" applyFont="0" applyFill="0" applyBorder="0" applyAlignment="0" applyProtection="0"/>
    <xf numFmtId="167" fontId="41" fillId="0" borderId="0" applyFont="0" applyFill="0" applyBorder="0" applyAlignment="0" applyProtection="0"/>
    <xf numFmtId="43" fontId="41" fillId="0" borderId="0" applyFont="0" applyFill="0" applyBorder="0" applyAlignment="0" applyProtection="0"/>
    <xf numFmtId="167" fontId="41" fillId="0" borderId="0" applyFont="0" applyFill="0" applyBorder="0" applyAlignment="0" applyProtection="0"/>
    <xf numFmtId="167" fontId="41" fillId="0" borderId="0" applyFont="0" applyFill="0" applyBorder="0" applyAlignment="0" applyProtection="0"/>
    <xf numFmtId="167" fontId="41" fillId="0" borderId="0" applyFont="0" applyFill="0" applyBorder="0" applyAlignment="0" applyProtection="0"/>
    <xf numFmtId="43" fontId="41"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41" fillId="0" borderId="0" applyFont="0" applyFill="0" applyBorder="0" applyAlignment="0" applyProtection="0"/>
    <xf numFmtId="167" fontId="41" fillId="0" borderId="0" applyFont="0" applyFill="0" applyBorder="0" applyAlignment="0" applyProtection="0"/>
    <xf numFmtId="167" fontId="41" fillId="0" borderId="0" applyFont="0" applyFill="0" applyBorder="0" applyAlignment="0" applyProtection="0"/>
    <xf numFmtId="167" fontId="41" fillId="0" borderId="0" applyFont="0" applyFill="0" applyBorder="0" applyAlignment="0" applyProtection="0"/>
    <xf numFmtId="167" fontId="41" fillId="0" borderId="0" applyFont="0" applyFill="0" applyBorder="0" applyAlignment="0" applyProtection="0"/>
    <xf numFmtId="167" fontId="41" fillId="0" borderId="0" applyFont="0" applyFill="0" applyBorder="0" applyAlignment="0" applyProtection="0"/>
    <xf numFmtId="167" fontId="41" fillId="0" borderId="0" applyFont="0" applyFill="0" applyBorder="0" applyAlignment="0" applyProtection="0"/>
    <xf numFmtId="167" fontId="41" fillId="0" borderId="0" applyFont="0" applyFill="0" applyBorder="0" applyAlignment="0" applyProtection="0"/>
    <xf numFmtId="167" fontId="41" fillId="0" borderId="0" applyFont="0" applyFill="0" applyBorder="0" applyAlignment="0" applyProtection="0"/>
    <xf numFmtId="167" fontId="41" fillId="0" borderId="0" applyFont="0" applyFill="0" applyBorder="0" applyAlignment="0" applyProtection="0"/>
    <xf numFmtId="167" fontId="41" fillId="0" borderId="0" applyFont="0" applyFill="0" applyBorder="0" applyAlignment="0" applyProtection="0"/>
    <xf numFmtId="167" fontId="41" fillId="0" borderId="0" applyFont="0" applyFill="0" applyBorder="0" applyAlignment="0" applyProtection="0"/>
    <xf numFmtId="167" fontId="41" fillId="0" borderId="0" applyFont="0" applyFill="0" applyBorder="0" applyAlignment="0" applyProtection="0"/>
    <xf numFmtId="167" fontId="41" fillId="0" borderId="0" applyFont="0" applyFill="0" applyBorder="0" applyAlignment="0" applyProtection="0"/>
    <xf numFmtId="167" fontId="41" fillId="0" borderId="0" applyFont="0" applyFill="0" applyBorder="0" applyAlignment="0" applyProtection="0"/>
    <xf numFmtId="167" fontId="41" fillId="0" borderId="0" applyFont="0" applyFill="0" applyBorder="0" applyAlignment="0" applyProtection="0"/>
    <xf numFmtId="167" fontId="41" fillId="0" borderId="0" applyFont="0" applyFill="0" applyBorder="0" applyAlignment="0" applyProtection="0"/>
    <xf numFmtId="167" fontId="41" fillId="0" borderId="0" applyFont="0" applyFill="0" applyBorder="0" applyAlignment="0" applyProtection="0"/>
    <xf numFmtId="167" fontId="41" fillId="0" borderId="0" applyFont="0" applyFill="0" applyBorder="0" applyAlignment="0" applyProtection="0"/>
    <xf numFmtId="167" fontId="41" fillId="0" borderId="0" applyFont="0" applyFill="0" applyBorder="0" applyAlignment="0" applyProtection="0"/>
    <xf numFmtId="167" fontId="41" fillId="0" borderId="0" applyFont="0" applyFill="0" applyBorder="0" applyAlignment="0" applyProtection="0"/>
    <xf numFmtId="167" fontId="41" fillId="0" borderId="0" applyFont="0" applyFill="0" applyBorder="0" applyAlignment="0" applyProtection="0"/>
    <xf numFmtId="167" fontId="41" fillId="0" borderId="0" applyFont="0" applyFill="0" applyBorder="0" applyAlignment="0" applyProtection="0"/>
    <xf numFmtId="167" fontId="41" fillId="0" borderId="0" applyFont="0" applyFill="0" applyBorder="0" applyAlignment="0" applyProtection="0"/>
    <xf numFmtId="167" fontId="41" fillId="0" borderId="0" applyFont="0" applyFill="0" applyBorder="0" applyAlignment="0" applyProtection="0"/>
    <xf numFmtId="167" fontId="41" fillId="0" borderId="0" applyFont="0" applyFill="0" applyBorder="0" applyAlignment="0" applyProtection="0"/>
    <xf numFmtId="167" fontId="41" fillId="0" borderId="0" applyFont="0" applyFill="0" applyBorder="0" applyAlignment="0" applyProtection="0"/>
    <xf numFmtId="167" fontId="41" fillId="0" borderId="0" applyFont="0" applyFill="0" applyBorder="0" applyAlignment="0" applyProtection="0"/>
    <xf numFmtId="167" fontId="41" fillId="0" borderId="0" applyFont="0" applyFill="0" applyBorder="0" applyAlignment="0" applyProtection="0"/>
    <xf numFmtId="167" fontId="41" fillId="0" borderId="0" applyFont="0" applyFill="0" applyBorder="0" applyAlignment="0" applyProtection="0"/>
    <xf numFmtId="167" fontId="41" fillId="0" borderId="0" applyFont="0" applyFill="0" applyBorder="0" applyAlignment="0" applyProtection="0"/>
    <xf numFmtId="167" fontId="41" fillId="0" borderId="0" applyFont="0" applyFill="0" applyBorder="0" applyAlignment="0" applyProtection="0"/>
    <xf numFmtId="167" fontId="41" fillId="0" borderId="0" applyFont="0" applyFill="0" applyBorder="0" applyAlignment="0" applyProtection="0"/>
    <xf numFmtId="167" fontId="41" fillId="0" borderId="0" applyFont="0" applyFill="0" applyBorder="0" applyAlignment="0" applyProtection="0"/>
    <xf numFmtId="167" fontId="41" fillId="0" borderId="0" applyFont="0" applyFill="0" applyBorder="0" applyAlignment="0" applyProtection="0"/>
    <xf numFmtId="43" fontId="41" fillId="0" borderId="0" applyFont="0" applyFill="0" applyBorder="0" applyAlignment="0" applyProtection="0"/>
    <xf numFmtId="167" fontId="41" fillId="0" borderId="0" applyFont="0" applyFill="0" applyBorder="0" applyAlignment="0" applyProtection="0"/>
    <xf numFmtId="167" fontId="41" fillId="0" borderId="0" applyFont="0" applyFill="0" applyBorder="0" applyAlignment="0" applyProtection="0"/>
    <xf numFmtId="167" fontId="41" fillId="0" borderId="0" applyFont="0" applyFill="0" applyBorder="0" applyAlignment="0" applyProtection="0"/>
    <xf numFmtId="43" fontId="41" fillId="0" borderId="0" applyFont="0" applyFill="0" applyBorder="0" applyAlignment="0" applyProtection="0"/>
    <xf numFmtId="167" fontId="42" fillId="0" borderId="0" applyFont="0" applyFill="0" applyBorder="0" applyAlignment="0" applyProtection="0"/>
    <xf numFmtId="43" fontId="42" fillId="0" borderId="0" applyFont="0" applyFill="0" applyBorder="0" applyAlignment="0" applyProtection="0"/>
    <xf numFmtId="43" fontId="41" fillId="0" borderId="0" applyFont="0" applyFill="0" applyBorder="0" applyAlignment="0" applyProtection="0"/>
    <xf numFmtId="167" fontId="41" fillId="0" borderId="0" applyFont="0" applyFill="0" applyBorder="0" applyAlignment="0" applyProtection="0"/>
    <xf numFmtId="167" fontId="10"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167" fontId="41" fillId="0" borderId="0" applyFont="0" applyFill="0" applyBorder="0" applyAlignment="0" applyProtection="0"/>
    <xf numFmtId="43" fontId="41" fillId="0" borderId="0" applyFont="0" applyFill="0" applyBorder="0" applyAlignment="0" applyProtection="0"/>
    <xf numFmtId="43" fontId="1" fillId="0" borderId="0" applyFont="0" applyFill="0" applyBorder="0" applyAlignment="0" applyProtection="0"/>
    <xf numFmtId="43" fontId="4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167" fontId="31" fillId="0" borderId="0" applyFont="0" applyFill="0" applyBorder="0" applyAlignment="0" applyProtection="0"/>
    <xf numFmtId="167" fontId="31" fillId="0" borderId="0" applyFont="0" applyFill="0" applyBorder="0" applyAlignment="0" applyProtection="0"/>
    <xf numFmtId="167" fontId="31" fillId="0" borderId="0" applyFont="0" applyFill="0" applyBorder="0" applyAlignment="0" applyProtection="0"/>
    <xf numFmtId="167" fontId="31" fillId="0" borderId="0" applyFont="0" applyFill="0" applyBorder="0" applyAlignment="0" applyProtection="0"/>
    <xf numFmtId="167" fontId="31" fillId="0" borderId="0" applyFont="0" applyFill="0" applyBorder="0" applyAlignment="0" applyProtection="0"/>
    <xf numFmtId="167" fontId="31" fillId="0" borderId="0" applyFont="0" applyFill="0" applyBorder="0" applyAlignment="0" applyProtection="0"/>
    <xf numFmtId="167" fontId="31" fillId="0" borderId="0" applyFont="0" applyFill="0" applyBorder="0" applyAlignment="0" applyProtection="0"/>
    <xf numFmtId="167" fontId="31" fillId="0" borderId="0" applyFont="0" applyFill="0" applyBorder="0" applyAlignment="0" applyProtection="0"/>
    <xf numFmtId="167" fontId="31" fillId="0" borderId="0" applyFont="0" applyFill="0" applyBorder="0" applyAlignment="0" applyProtection="0"/>
    <xf numFmtId="167" fontId="31" fillId="0" borderId="0" applyFont="0" applyFill="0" applyBorder="0" applyAlignment="0" applyProtection="0"/>
    <xf numFmtId="167" fontId="31" fillId="0" borderId="0" applyFont="0" applyFill="0" applyBorder="0" applyAlignment="0" applyProtection="0"/>
    <xf numFmtId="167" fontId="31" fillId="0" borderId="0" applyFont="0" applyFill="0" applyBorder="0" applyAlignment="0" applyProtection="0"/>
    <xf numFmtId="167" fontId="31" fillId="0" borderId="0" applyFont="0" applyFill="0" applyBorder="0" applyAlignment="0" applyProtection="0"/>
    <xf numFmtId="167" fontId="31" fillId="0" borderId="0" applyFont="0" applyFill="0" applyBorder="0" applyAlignment="0" applyProtection="0"/>
    <xf numFmtId="167" fontId="31" fillId="0" borderId="0" applyFont="0" applyFill="0" applyBorder="0" applyAlignment="0" applyProtection="0"/>
    <xf numFmtId="167" fontId="31" fillId="0" borderId="0" applyFont="0" applyFill="0" applyBorder="0" applyAlignment="0" applyProtection="0"/>
    <xf numFmtId="167" fontId="31" fillId="0" borderId="0" applyFont="0" applyFill="0" applyBorder="0" applyAlignment="0" applyProtection="0"/>
    <xf numFmtId="167" fontId="31" fillId="0" borderId="0" applyFont="0" applyFill="0" applyBorder="0" applyAlignment="0" applyProtection="0"/>
    <xf numFmtId="167" fontId="31" fillId="0" borderId="0" applyFont="0" applyFill="0" applyBorder="0" applyAlignment="0" applyProtection="0"/>
    <xf numFmtId="167" fontId="31" fillId="0" borderId="0" applyFont="0" applyFill="0" applyBorder="0" applyAlignment="0" applyProtection="0"/>
    <xf numFmtId="167" fontId="31" fillId="0" borderId="0" applyFont="0" applyFill="0" applyBorder="0" applyAlignment="0" applyProtection="0"/>
    <xf numFmtId="167" fontId="31" fillId="0" borderId="0" applyFont="0" applyFill="0" applyBorder="0" applyAlignment="0" applyProtection="0"/>
    <xf numFmtId="167" fontId="31" fillId="0" borderId="0" applyFont="0" applyFill="0" applyBorder="0" applyAlignment="0" applyProtection="0"/>
    <xf numFmtId="167" fontId="31" fillId="0" borderId="0" applyFont="0" applyFill="0" applyBorder="0" applyAlignment="0" applyProtection="0"/>
    <xf numFmtId="167" fontId="31" fillId="0" borderId="0" applyFont="0" applyFill="0" applyBorder="0" applyAlignment="0" applyProtection="0"/>
    <xf numFmtId="167" fontId="31" fillId="0" borderId="0" applyFont="0" applyFill="0" applyBorder="0" applyAlignment="0" applyProtection="0"/>
    <xf numFmtId="167" fontId="31" fillId="0" borderId="0" applyFont="0" applyFill="0" applyBorder="0" applyAlignment="0" applyProtection="0"/>
    <xf numFmtId="167" fontId="31" fillId="0" borderId="0" applyFont="0" applyFill="0" applyBorder="0" applyAlignment="0" applyProtection="0"/>
    <xf numFmtId="167" fontId="31" fillId="0" borderId="0" applyFont="0" applyFill="0" applyBorder="0" applyAlignment="0" applyProtection="0"/>
    <xf numFmtId="167" fontId="31" fillId="0" borderId="0" applyFont="0" applyFill="0" applyBorder="0" applyAlignment="0" applyProtection="0"/>
    <xf numFmtId="167" fontId="31" fillId="0" borderId="0" applyFont="0" applyFill="0" applyBorder="0" applyAlignment="0" applyProtection="0"/>
    <xf numFmtId="167" fontId="31" fillId="0" borderId="0" applyFont="0" applyFill="0" applyBorder="0" applyAlignment="0" applyProtection="0"/>
    <xf numFmtId="167" fontId="31" fillId="0" borderId="0" applyFont="0" applyFill="0" applyBorder="0" applyAlignment="0" applyProtection="0"/>
    <xf numFmtId="167" fontId="31" fillId="0" borderId="0" applyFont="0" applyFill="0" applyBorder="0" applyAlignment="0" applyProtection="0"/>
    <xf numFmtId="167" fontId="31" fillId="0" borderId="0" applyFont="0" applyFill="0" applyBorder="0" applyAlignment="0" applyProtection="0"/>
    <xf numFmtId="167" fontId="31" fillId="0" borderId="0" applyFont="0" applyFill="0" applyBorder="0" applyAlignment="0" applyProtection="0"/>
    <xf numFmtId="167" fontId="31" fillId="0" borderId="0" applyFont="0" applyFill="0" applyBorder="0" applyAlignment="0" applyProtection="0"/>
    <xf numFmtId="167" fontId="31" fillId="0" borderId="0" applyFont="0" applyFill="0" applyBorder="0" applyAlignment="0" applyProtection="0"/>
    <xf numFmtId="167" fontId="31" fillId="0" borderId="0" applyFont="0" applyFill="0" applyBorder="0" applyAlignment="0" applyProtection="0"/>
    <xf numFmtId="167" fontId="31" fillId="0" borderId="0" applyFont="0" applyFill="0" applyBorder="0" applyAlignment="0" applyProtection="0"/>
    <xf numFmtId="167" fontId="31" fillId="0" borderId="0" applyFont="0" applyFill="0" applyBorder="0" applyAlignment="0" applyProtection="0"/>
    <xf numFmtId="167" fontId="31" fillId="0" borderId="0" applyFont="0" applyFill="0" applyBorder="0" applyAlignment="0" applyProtection="0"/>
    <xf numFmtId="167" fontId="31" fillId="0" borderId="0" applyFont="0" applyFill="0" applyBorder="0" applyAlignment="0" applyProtection="0"/>
    <xf numFmtId="167" fontId="31" fillId="0" borderId="0" applyFont="0" applyFill="0" applyBorder="0" applyAlignment="0" applyProtection="0"/>
    <xf numFmtId="167" fontId="31" fillId="0" borderId="0" applyFont="0" applyFill="0" applyBorder="0" applyAlignment="0" applyProtection="0"/>
    <xf numFmtId="167" fontId="31" fillId="0" borderId="0" applyFont="0" applyFill="0" applyBorder="0" applyAlignment="0" applyProtection="0"/>
    <xf numFmtId="167" fontId="31" fillId="0" borderId="0" applyFont="0" applyFill="0" applyBorder="0" applyAlignment="0" applyProtection="0"/>
    <xf numFmtId="167" fontId="31" fillId="0" borderId="0" applyFont="0" applyFill="0" applyBorder="0" applyAlignment="0" applyProtection="0"/>
    <xf numFmtId="167" fontId="31" fillId="0" borderId="0" applyFont="0" applyFill="0" applyBorder="0" applyAlignment="0" applyProtection="0"/>
    <xf numFmtId="167" fontId="31" fillId="0" borderId="0" applyFont="0" applyFill="0" applyBorder="0" applyAlignment="0" applyProtection="0"/>
    <xf numFmtId="167" fontId="31" fillId="0" borderId="0" applyFont="0" applyFill="0" applyBorder="0" applyAlignment="0" applyProtection="0"/>
    <xf numFmtId="167" fontId="31" fillId="0" borderId="0" applyFont="0" applyFill="0" applyBorder="0" applyAlignment="0" applyProtection="0"/>
    <xf numFmtId="167" fontId="31" fillId="0" borderId="0" applyFont="0" applyFill="0" applyBorder="0" applyAlignment="0" applyProtection="0"/>
    <xf numFmtId="167" fontId="31" fillId="0" borderId="0" applyFont="0" applyFill="0" applyBorder="0" applyAlignment="0" applyProtection="0"/>
    <xf numFmtId="167" fontId="31" fillId="0" borderId="0" applyFont="0" applyFill="0" applyBorder="0" applyAlignment="0" applyProtection="0"/>
    <xf numFmtId="167" fontId="31" fillId="0" borderId="0" applyFont="0" applyFill="0" applyBorder="0" applyAlignment="0" applyProtection="0"/>
    <xf numFmtId="167" fontId="31" fillId="0" borderId="0" applyFont="0" applyFill="0" applyBorder="0" applyAlignment="0" applyProtection="0"/>
    <xf numFmtId="167" fontId="31" fillId="0" borderId="0" applyFont="0" applyFill="0" applyBorder="0" applyAlignment="0" applyProtection="0"/>
    <xf numFmtId="167" fontId="31" fillId="0" borderId="0" applyFont="0" applyFill="0" applyBorder="0" applyAlignment="0" applyProtection="0"/>
    <xf numFmtId="167" fontId="31" fillId="0" borderId="0" applyFont="0" applyFill="0" applyBorder="0" applyAlignment="0" applyProtection="0"/>
    <xf numFmtId="167" fontId="31" fillId="0" borderId="0" applyFont="0" applyFill="0" applyBorder="0" applyAlignment="0" applyProtection="0"/>
    <xf numFmtId="167" fontId="31" fillId="0" borderId="0" applyFont="0" applyFill="0" applyBorder="0" applyAlignment="0" applyProtection="0"/>
    <xf numFmtId="167" fontId="31" fillId="0" borderId="0" applyFont="0" applyFill="0" applyBorder="0" applyAlignment="0" applyProtection="0"/>
    <xf numFmtId="167" fontId="31" fillId="0" borderId="0" applyFont="0" applyFill="0" applyBorder="0" applyAlignment="0" applyProtection="0"/>
    <xf numFmtId="167" fontId="31" fillId="0" borderId="0" applyFont="0" applyFill="0" applyBorder="0" applyAlignment="0" applyProtection="0"/>
    <xf numFmtId="167" fontId="31" fillId="0" borderId="0" applyFont="0" applyFill="0" applyBorder="0" applyAlignment="0" applyProtection="0"/>
    <xf numFmtId="167" fontId="31" fillId="0" borderId="0" applyFont="0" applyFill="0" applyBorder="0" applyAlignment="0" applyProtection="0"/>
    <xf numFmtId="167" fontId="31" fillId="0" borderId="0" applyFont="0" applyFill="0" applyBorder="0" applyAlignment="0" applyProtection="0"/>
    <xf numFmtId="167" fontId="31" fillId="0" borderId="0" applyFont="0" applyFill="0" applyBorder="0" applyAlignment="0" applyProtection="0"/>
    <xf numFmtId="167" fontId="31" fillId="0" borderId="0" applyFont="0" applyFill="0" applyBorder="0" applyAlignment="0" applyProtection="0"/>
    <xf numFmtId="167" fontId="31" fillId="0" borderId="0" applyFont="0" applyFill="0" applyBorder="0" applyAlignment="0" applyProtection="0"/>
    <xf numFmtId="167" fontId="31" fillId="0" borderId="0" applyFont="0" applyFill="0" applyBorder="0" applyAlignment="0" applyProtection="0"/>
    <xf numFmtId="167" fontId="31" fillId="0" borderId="0" applyFont="0" applyFill="0" applyBorder="0" applyAlignment="0" applyProtection="0"/>
    <xf numFmtId="167" fontId="31" fillId="0" borderId="0" applyFont="0" applyFill="0" applyBorder="0" applyAlignment="0" applyProtection="0"/>
    <xf numFmtId="167" fontId="31" fillId="0" borderId="0" applyFont="0" applyFill="0" applyBorder="0" applyAlignment="0" applyProtection="0"/>
    <xf numFmtId="167" fontId="31" fillId="0" borderId="0" applyFont="0" applyFill="0" applyBorder="0" applyAlignment="0" applyProtection="0"/>
    <xf numFmtId="167" fontId="31" fillId="0" borderId="0" applyFont="0" applyFill="0" applyBorder="0" applyAlignment="0" applyProtection="0"/>
    <xf numFmtId="167" fontId="31" fillId="0" borderId="0" applyFont="0" applyFill="0" applyBorder="0" applyAlignment="0" applyProtection="0"/>
    <xf numFmtId="167" fontId="31" fillId="0" borderId="0" applyFont="0" applyFill="0" applyBorder="0" applyAlignment="0" applyProtection="0"/>
    <xf numFmtId="167" fontId="31" fillId="0" borderId="0" applyFont="0" applyFill="0" applyBorder="0" applyAlignment="0" applyProtection="0"/>
    <xf numFmtId="167" fontId="31" fillId="0" borderId="0" applyFont="0" applyFill="0" applyBorder="0" applyAlignment="0" applyProtection="0"/>
    <xf numFmtId="167" fontId="31" fillId="0" borderId="0" applyFont="0" applyFill="0" applyBorder="0" applyAlignment="0" applyProtection="0"/>
    <xf numFmtId="167" fontId="31" fillId="0" borderId="0" applyFont="0" applyFill="0" applyBorder="0" applyAlignment="0" applyProtection="0"/>
    <xf numFmtId="167" fontId="31" fillId="0" borderId="0" applyFont="0" applyFill="0" applyBorder="0" applyAlignment="0" applyProtection="0"/>
    <xf numFmtId="167" fontId="31" fillId="0" borderId="0" applyFont="0" applyFill="0" applyBorder="0" applyAlignment="0" applyProtection="0"/>
    <xf numFmtId="167" fontId="31" fillId="0" borderId="0" applyFont="0" applyFill="0" applyBorder="0" applyAlignment="0" applyProtection="0"/>
    <xf numFmtId="167" fontId="31" fillId="0" borderId="0" applyFont="0" applyFill="0" applyBorder="0" applyAlignment="0" applyProtection="0"/>
    <xf numFmtId="167" fontId="31" fillId="0" borderId="0" applyFont="0" applyFill="0" applyBorder="0" applyAlignment="0" applyProtection="0"/>
    <xf numFmtId="167" fontId="31" fillId="0" borderId="0" applyFont="0" applyFill="0" applyBorder="0" applyAlignment="0" applyProtection="0"/>
    <xf numFmtId="167" fontId="31" fillId="0" borderId="0" applyFont="0" applyFill="0" applyBorder="0" applyAlignment="0" applyProtection="0"/>
    <xf numFmtId="167" fontId="31" fillId="0" borderId="0" applyFont="0" applyFill="0" applyBorder="0" applyAlignment="0" applyProtection="0"/>
    <xf numFmtId="167" fontId="31" fillId="0" borderId="0" applyFont="0" applyFill="0" applyBorder="0" applyAlignment="0" applyProtection="0"/>
    <xf numFmtId="167" fontId="31" fillId="0" borderId="0" applyFont="0" applyFill="0" applyBorder="0" applyAlignment="0" applyProtection="0"/>
    <xf numFmtId="167" fontId="31" fillId="0" borderId="0" applyFont="0" applyFill="0" applyBorder="0" applyAlignment="0" applyProtection="0"/>
    <xf numFmtId="167" fontId="31" fillId="0" borderId="0" applyFont="0" applyFill="0" applyBorder="0" applyAlignment="0" applyProtection="0"/>
    <xf numFmtId="167" fontId="31" fillId="0" borderId="0" applyFont="0" applyFill="0" applyBorder="0" applyAlignment="0" applyProtection="0"/>
    <xf numFmtId="167" fontId="31" fillId="0" borderId="0" applyFont="0" applyFill="0" applyBorder="0" applyAlignment="0" applyProtection="0"/>
    <xf numFmtId="167" fontId="31" fillId="0" borderId="0" applyFont="0" applyFill="0" applyBorder="0" applyAlignment="0" applyProtection="0"/>
    <xf numFmtId="167" fontId="31" fillId="0" borderId="0" applyFont="0" applyFill="0" applyBorder="0" applyAlignment="0" applyProtection="0"/>
    <xf numFmtId="167" fontId="31" fillId="0" borderId="0" applyFont="0" applyFill="0" applyBorder="0" applyAlignment="0" applyProtection="0"/>
    <xf numFmtId="167" fontId="31" fillId="0" borderId="0" applyFont="0" applyFill="0" applyBorder="0" applyAlignment="0" applyProtection="0"/>
    <xf numFmtId="167" fontId="31" fillId="0" borderId="0" applyFont="0" applyFill="0" applyBorder="0" applyAlignment="0" applyProtection="0"/>
    <xf numFmtId="167" fontId="31" fillId="0" borderId="0" applyFont="0" applyFill="0" applyBorder="0" applyAlignment="0" applyProtection="0"/>
    <xf numFmtId="167" fontId="31" fillId="0" borderId="0" applyFont="0" applyFill="0" applyBorder="0" applyAlignment="0" applyProtection="0"/>
    <xf numFmtId="167" fontId="31" fillId="0" borderId="0" applyFont="0" applyFill="0" applyBorder="0" applyAlignment="0" applyProtection="0"/>
    <xf numFmtId="167" fontId="31" fillId="0" borderId="0" applyFont="0" applyFill="0" applyBorder="0" applyAlignment="0" applyProtection="0"/>
    <xf numFmtId="167" fontId="31" fillId="0" borderId="0" applyFont="0" applyFill="0" applyBorder="0" applyAlignment="0" applyProtection="0"/>
    <xf numFmtId="43" fontId="10" fillId="0" borderId="0" applyFont="0" applyFill="0" applyBorder="0" applyAlignment="0" applyProtection="0"/>
    <xf numFmtId="167" fontId="31" fillId="0" borderId="0" applyFont="0" applyFill="0" applyBorder="0" applyAlignment="0" applyProtection="0"/>
    <xf numFmtId="167" fontId="31"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43" fontId="10"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31" fillId="0" borderId="0" applyFont="0" applyFill="0" applyBorder="0" applyAlignment="0" applyProtection="0"/>
    <xf numFmtId="167" fontId="31" fillId="0" borderId="0" applyFont="0" applyFill="0" applyBorder="0" applyAlignment="0" applyProtection="0"/>
    <xf numFmtId="167" fontId="10" fillId="0" borderId="0" applyFont="0" applyFill="0" applyBorder="0" applyAlignment="0" applyProtection="0"/>
    <xf numFmtId="167" fontId="31" fillId="0" borderId="0" applyFont="0" applyFill="0" applyBorder="0" applyAlignment="0" applyProtection="0"/>
    <xf numFmtId="167" fontId="31" fillId="0" borderId="0" applyFont="0" applyFill="0" applyBorder="0" applyAlignment="0" applyProtection="0"/>
    <xf numFmtId="167" fontId="10" fillId="0" borderId="0" applyFont="0" applyFill="0" applyBorder="0" applyAlignment="0" applyProtection="0"/>
    <xf numFmtId="167" fontId="31" fillId="0" borderId="0" applyFont="0" applyFill="0" applyBorder="0" applyAlignment="0" applyProtection="0"/>
    <xf numFmtId="167" fontId="31" fillId="0" borderId="0" applyFont="0" applyFill="0" applyBorder="0" applyAlignment="0" applyProtection="0"/>
    <xf numFmtId="167" fontId="31" fillId="0" borderId="0" applyFont="0" applyFill="0" applyBorder="0" applyAlignment="0" applyProtection="0"/>
    <xf numFmtId="167" fontId="31" fillId="0" borderId="0" applyFont="0" applyFill="0" applyBorder="0" applyAlignment="0" applyProtection="0"/>
    <xf numFmtId="167" fontId="31" fillId="0" borderId="0" applyFont="0" applyFill="0" applyBorder="0" applyAlignment="0" applyProtection="0"/>
    <xf numFmtId="167" fontId="31" fillId="0" borderId="0" applyFont="0" applyFill="0" applyBorder="0" applyAlignment="0" applyProtection="0"/>
    <xf numFmtId="167" fontId="31" fillId="0" borderId="0" applyFont="0" applyFill="0" applyBorder="0" applyAlignment="0" applyProtection="0"/>
    <xf numFmtId="167" fontId="31" fillId="0" borderId="0" applyFont="0" applyFill="0" applyBorder="0" applyAlignment="0" applyProtection="0"/>
    <xf numFmtId="167" fontId="31" fillId="0" borderId="0" applyFont="0" applyFill="0" applyBorder="0" applyAlignment="0" applyProtection="0"/>
    <xf numFmtId="167" fontId="31" fillId="0" borderId="0" applyFont="0" applyFill="0" applyBorder="0" applyAlignment="0" applyProtection="0"/>
    <xf numFmtId="167" fontId="31" fillId="0" borderId="0" applyFont="0" applyFill="0" applyBorder="0" applyAlignment="0" applyProtection="0"/>
    <xf numFmtId="167" fontId="31" fillId="0" borderId="0" applyFont="0" applyFill="0" applyBorder="0" applyAlignment="0" applyProtection="0"/>
    <xf numFmtId="167" fontId="31" fillId="0" borderId="0" applyFont="0" applyFill="0" applyBorder="0" applyAlignment="0" applyProtection="0"/>
    <xf numFmtId="167" fontId="31" fillId="0" borderId="0" applyFont="0" applyFill="0" applyBorder="0" applyAlignment="0" applyProtection="0"/>
    <xf numFmtId="167" fontId="31" fillId="0" borderId="0" applyFont="0" applyFill="0" applyBorder="0" applyAlignment="0" applyProtection="0"/>
    <xf numFmtId="167" fontId="31" fillId="0" borderId="0" applyFont="0" applyFill="0" applyBorder="0" applyAlignment="0" applyProtection="0"/>
    <xf numFmtId="167" fontId="31" fillId="0" borderId="0" applyFont="0" applyFill="0" applyBorder="0" applyAlignment="0" applyProtection="0"/>
    <xf numFmtId="167" fontId="31" fillId="0" borderId="0" applyFont="0" applyFill="0" applyBorder="0" applyAlignment="0" applyProtection="0"/>
    <xf numFmtId="167" fontId="31" fillId="0" borderId="0" applyFont="0" applyFill="0" applyBorder="0" applyAlignment="0" applyProtection="0"/>
    <xf numFmtId="167" fontId="31" fillId="0" borderId="0" applyFont="0" applyFill="0" applyBorder="0" applyAlignment="0" applyProtection="0"/>
    <xf numFmtId="167" fontId="31" fillId="0" borderId="0" applyFont="0" applyFill="0" applyBorder="0" applyAlignment="0" applyProtection="0"/>
    <xf numFmtId="167" fontId="31" fillId="0" borderId="0" applyFont="0" applyFill="0" applyBorder="0" applyAlignment="0" applyProtection="0"/>
    <xf numFmtId="167" fontId="31" fillId="0" borderId="0" applyFont="0" applyFill="0" applyBorder="0" applyAlignment="0" applyProtection="0"/>
    <xf numFmtId="167" fontId="31" fillId="0" borderId="0" applyFont="0" applyFill="0" applyBorder="0" applyAlignment="0" applyProtection="0"/>
    <xf numFmtId="167" fontId="31" fillId="0" borderId="0" applyFont="0" applyFill="0" applyBorder="0" applyAlignment="0" applyProtection="0"/>
    <xf numFmtId="167" fontId="31" fillId="0" borderId="0" applyFont="0" applyFill="0" applyBorder="0" applyAlignment="0" applyProtection="0"/>
    <xf numFmtId="167" fontId="31" fillId="0" borderId="0" applyFont="0" applyFill="0" applyBorder="0" applyAlignment="0" applyProtection="0"/>
    <xf numFmtId="167" fontId="31" fillId="0" borderId="0" applyFont="0" applyFill="0" applyBorder="0" applyAlignment="0" applyProtection="0"/>
    <xf numFmtId="167" fontId="31" fillId="0" borderId="0" applyFont="0" applyFill="0" applyBorder="0" applyAlignment="0" applyProtection="0"/>
    <xf numFmtId="167" fontId="31" fillId="0" borderId="0" applyFont="0" applyFill="0" applyBorder="0" applyAlignment="0" applyProtection="0"/>
    <xf numFmtId="167" fontId="31" fillId="0" borderId="0" applyFont="0" applyFill="0" applyBorder="0" applyAlignment="0" applyProtection="0"/>
    <xf numFmtId="167" fontId="31" fillId="0" borderId="0" applyFont="0" applyFill="0" applyBorder="0" applyAlignment="0" applyProtection="0"/>
    <xf numFmtId="167" fontId="31" fillId="0" borderId="0" applyFont="0" applyFill="0" applyBorder="0" applyAlignment="0" applyProtection="0"/>
    <xf numFmtId="167" fontId="31" fillId="0" borderId="0" applyFont="0" applyFill="0" applyBorder="0" applyAlignment="0" applyProtection="0"/>
    <xf numFmtId="167" fontId="31" fillId="0" borderId="0" applyFont="0" applyFill="0" applyBorder="0" applyAlignment="0" applyProtection="0"/>
    <xf numFmtId="167" fontId="31" fillId="0" borderId="0" applyFont="0" applyFill="0" applyBorder="0" applyAlignment="0" applyProtection="0"/>
    <xf numFmtId="167" fontId="31" fillId="0" borderId="0" applyFont="0" applyFill="0" applyBorder="0" applyAlignment="0" applyProtection="0"/>
    <xf numFmtId="167" fontId="31" fillId="0" borderId="0" applyFont="0" applyFill="0" applyBorder="0" applyAlignment="0" applyProtection="0"/>
    <xf numFmtId="167" fontId="31" fillId="0" borderId="0" applyFont="0" applyFill="0" applyBorder="0" applyAlignment="0" applyProtection="0"/>
    <xf numFmtId="167" fontId="31" fillId="0" borderId="0" applyFont="0" applyFill="0" applyBorder="0" applyAlignment="0" applyProtection="0"/>
    <xf numFmtId="167" fontId="31" fillId="0" borderId="0" applyFont="0" applyFill="0" applyBorder="0" applyAlignment="0" applyProtection="0"/>
    <xf numFmtId="167" fontId="31" fillId="0" borderId="0" applyFont="0" applyFill="0" applyBorder="0" applyAlignment="0" applyProtection="0"/>
    <xf numFmtId="167" fontId="31" fillId="0" borderId="0" applyFont="0" applyFill="0" applyBorder="0" applyAlignment="0" applyProtection="0"/>
    <xf numFmtId="167" fontId="31" fillId="0" borderId="0" applyFont="0" applyFill="0" applyBorder="0" applyAlignment="0" applyProtection="0"/>
    <xf numFmtId="167" fontId="31" fillId="0" borderId="0" applyFont="0" applyFill="0" applyBorder="0" applyAlignment="0" applyProtection="0"/>
    <xf numFmtId="167" fontId="31" fillId="0" borderId="0" applyFont="0" applyFill="0" applyBorder="0" applyAlignment="0" applyProtection="0"/>
    <xf numFmtId="167" fontId="31" fillId="0" borderId="0" applyFont="0" applyFill="0" applyBorder="0" applyAlignment="0" applyProtection="0"/>
    <xf numFmtId="167" fontId="31" fillId="0" borderId="0" applyFont="0" applyFill="0" applyBorder="0" applyAlignment="0" applyProtection="0"/>
    <xf numFmtId="167" fontId="31" fillId="0" borderId="0" applyFont="0" applyFill="0" applyBorder="0" applyAlignment="0" applyProtection="0"/>
    <xf numFmtId="167" fontId="31" fillId="0" borderId="0" applyFont="0" applyFill="0" applyBorder="0" applyAlignment="0" applyProtection="0"/>
    <xf numFmtId="167" fontId="31" fillId="0" borderId="0" applyFont="0" applyFill="0" applyBorder="0" applyAlignment="0" applyProtection="0"/>
    <xf numFmtId="167" fontId="31" fillId="0" borderId="0" applyFont="0" applyFill="0" applyBorder="0" applyAlignment="0" applyProtection="0"/>
    <xf numFmtId="167" fontId="31" fillId="0" borderId="0" applyFont="0" applyFill="0" applyBorder="0" applyAlignment="0" applyProtection="0"/>
    <xf numFmtId="167" fontId="31" fillId="0" borderId="0" applyFont="0" applyFill="0" applyBorder="0" applyAlignment="0" applyProtection="0"/>
    <xf numFmtId="167" fontId="31" fillId="0" borderId="0" applyFont="0" applyFill="0" applyBorder="0" applyAlignment="0" applyProtection="0"/>
    <xf numFmtId="167" fontId="31" fillId="0" borderId="0" applyFont="0" applyFill="0" applyBorder="0" applyAlignment="0" applyProtection="0"/>
    <xf numFmtId="167" fontId="31" fillId="0" borderId="0" applyFont="0" applyFill="0" applyBorder="0" applyAlignment="0" applyProtection="0"/>
    <xf numFmtId="167" fontId="31" fillId="0" borderId="0" applyFont="0" applyFill="0" applyBorder="0" applyAlignment="0" applyProtection="0"/>
    <xf numFmtId="167" fontId="31" fillId="0" borderId="0" applyFont="0" applyFill="0" applyBorder="0" applyAlignment="0" applyProtection="0"/>
    <xf numFmtId="167" fontId="31" fillId="0" borderId="0" applyFont="0" applyFill="0" applyBorder="0" applyAlignment="0" applyProtection="0"/>
    <xf numFmtId="167" fontId="31" fillId="0" borderId="0" applyFont="0" applyFill="0" applyBorder="0" applyAlignment="0" applyProtection="0"/>
    <xf numFmtId="167" fontId="31" fillId="0" borderId="0" applyFont="0" applyFill="0" applyBorder="0" applyAlignment="0" applyProtection="0"/>
    <xf numFmtId="167" fontId="31" fillId="0" borderId="0" applyFont="0" applyFill="0" applyBorder="0" applyAlignment="0" applyProtection="0"/>
    <xf numFmtId="167" fontId="31" fillId="0" borderId="0" applyFont="0" applyFill="0" applyBorder="0" applyAlignment="0" applyProtection="0"/>
    <xf numFmtId="167" fontId="31" fillId="0" borderId="0" applyFont="0" applyFill="0" applyBorder="0" applyAlignment="0" applyProtection="0"/>
    <xf numFmtId="167" fontId="31" fillId="0" borderId="0" applyFont="0" applyFill="0" applyBorder="0" applyAlignment="0" applyProtection="0"/>
    <xf numFmtId="167" fontId="31" fillId="0" borderId="0" applyFont="0" applyFill="0" applyBorder="0" applyAlignment="0" applyProtection="0"/>
    <xf numFmtId="167" fontId="31" fillId="0" borderId="0" applyFont="0" applyFill="0" applyBorder="0" applyAlignment="0" applyProtection="0"/>
    <xf numFmtId="167" fontId="31" fillId="0" borderId="0" applyFont="0" applyFill="0" applyBorder="0" applyAlignment="0" applyProtection="0"/>
    <xf numFmtId="167" fontId="31" fillId="0" borderId="0" applyFont="0" applyFill="0" applyBorder="0" applyAlignment="0" applyProtection="0"/>
    <xf numFmtId="167" fontId="31" fillId="0" borderId="0" applyFont="0" applyFill="0" applyBorder="0" applyAlignment="0" applyProtection="0"/>
    <xf numFmtId="43" fontId="10" fillId="0" borderId="0" applyFont="0" applyFill="0" applyBorder="0" applyAlignment="0" applyProtection="0"/>
    <xf numFmtId="167" fontId="31" fillId="0" borderId="0" applyFont="0" applyFill="0" applyBorder="0" applyAlignment="0" applyProtection="0"/>
    <xf numFmtId="167" fontId="31" fillId="0" borderId="0" applyFont="0" applyFill="0" applyBorder="0" applyAlignment="0" applyProtection="0"/>
    <xf numFmtId="167" fontId="31" fillId="0" borderId="0" applyFont="0" applyFill="0" applyBorder="0" applyAlignment="0" applyProtection="0"/>
    <xf numFmtId="167" fontId="31" fillId="0" borderId="0" applyFont="0" applyFill="0" applyBorder="0" applyAlignment="0" applyProtection="0"/>
    <xf numFmtId="167" fontId="31" fillId="0" borderId="0" applyFont="0" applyFill="0" applyBorder="0" applyAlignment="0" applyProtection="0"/>
    <xf numFmtId="167" fontId="31" fillId="0" borderId="0" applyFont="0" applyFill="0" applyBorder="0" applyAlignment="0" applyProtection="0"/>
    <xf numFmtId="167" fontId="31" fillId="0" borderId="0" applyFont="0" applyFill="0" applyBorder="0" applyAlignment="0" applyProtection="0"/>
    <xf numFmtId="167" fontId="31" fillId="0" borderId="0" applyFont="0" applyFill="0" applyBorder="0" applyAlignment="0" applyProtection="0"/>
    <xf numFmtId="167" fontId="31" fillId="0" borderId="0" applyFont="0" applyFill="0" applyBorder="0" applyAlignment="0" applyProtection="0"/>
    <xf numFmtId="167" fontId="31" fillId="0" borderId="0" applyFont="0" applyFill="0" applyBorder="0" applyAlignment="0" applyProtection="0"/>
    <xf numFmtId="167" fontId="31" fillId="0" borderId="0" applyFont="0" applyFill="0" applyBorder="0" applyAlignment="0" applyProtection="0"/>
    <xf numFmtId="167" fontId="31" fillId="0" borderId="0" applyFont="0" applyFill="0" applyBorder="0" applyAlignment="0" applyProtection="0"/>
    <xf numFmtId="167" fontId="31" fillId="0" borderId="0" applyFont="0" applyFill="0" applyBorder="0" applyAlignment="0" applyProtection="0"/>
    <xf numFmtId="167" fontId="31" fillId="0" borderId="0" applyFont="0" applyFill="0" applyBorder="0" applyAlignment="0" applyProtection="0"/>
    <xf numFmtId="167" fontId="31" fillId="0" borderId="0" applyFont="0" applyFill="0" applyBorder="0" applyAlignment="0" applyProtection="0"/>
    <xf numFmtId="167" fontId="31" fillId="0" borderId="0" applyFont="0" applyFill="0" applyBorder="0" applyAlignment="0" applyProtection="0"/>
    <xf numFmtId="167" fontId="31" fillId="0" borderId="0" applyFont="0" applyFill="0" applyBorder="0" applyAlignment="0" applyProtection="0"/>
    <xf numFmtId="167" fontId="31" fillId="0" borderId="0" applyFont="0" applyFill="0" applyBorder="0" applyAlignment="0" applyProtection="0"/>
    <xf numFmtId="167" fontId="31" fillId="0" borderId="0" applyFont="0" applyFill="0" applyBorder="0" applyAlignment="0" applyProtection="0"/>
    <xf numFmtId="167" fontId="31" fillId="0" borderId="0" applyFont="0" applyFill="0" applyBorder="0" applyAlignment="0" applyProtection="0"/>
    <xf numFmtId="167" fontId="31" fillId="0" borderId="0" applyFont="0" applyFill="0" applyBorder="0" applyAlignment="0" applyProtection="0"/>
    <xf numFmtId="167" fontId="31" fillId="0" borderId="0" applyFont="0" applyFill="0" applyBorder="0" applyAlignment="0" applyProtection="0"/>
    <xf numFmtId="167" fontId="31" fillId="0" borderId="0" applyFont="0" applyFill="0" applyBorder="0" applyAlignment="0" applyProtection="0"/>
    <xf numFmtId="167" fontId="31" fillId="0" borderId="0" applyFont="0" applyFill="0" applyBorder="0" applyAlignment="0" applyProtection="0"/>
    <xf numFmtId="167" fontId="31" fillId="0" borderId="0" applyFont="0" applyFill="0" applyBorder="0" applyAlignment="0" applyProtection="0"/>
    <xf numFmtId="167" fontId="31" fillId="0" borderId="0" applyFont="0" applyFill="0" applyBorder="0" applyAlignment="0" applyProtection="0"/>
    <xf numFmtId="167" fontId="31" fillId="0" borderId="0" applyFont="0" applyFill="0" applyBorder="0" applyAlignment="0" applyProtection="0"/>
    <xf numFmtId="167" fontId="31" fillId="0" borderId="0" applyFont="0" applyFill="0" applyBorder="0" applyAlignment="0" applyProtection="0"/>
    <xf numFmtId="167" fontId="31" fillId="0" borderId="0" applyFont="0" applyFill="0" applyBorder="0" applyAlignment="0" applyProtection="0"/>
    <xf numFmtId="167" fontId="31" fillId="0" borderId="0" applyFont="0" applyFill="0" applyBorder="0" applyAlignment="0" applyProtection="0"/>
    <xf numFmtId="167" fontId="31" fillId="0" borderId="0" applyFont="0" applyFill="0" applyBorder="0" applyAlignment="0" applyProtection="0"/>
    <xf numFmtId="167" fontId="31" fillId="0" borderId="0" applyFont="0" applyFill="0" applyBorder="0" applyAlignment="0" applyProtection="0"/>
    <xf numFmtId="167" fontId="3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43" fontId="10"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43" fontId="10"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43" fontId="10"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43" fontId="10" fillId="0" borderId="0" applyFont="0" applyFill="0" applyBorder="0" applyAlignment="0" applyProtection="0"/>
    <xf numFmtId="0" fontId="43" fillId="0" borderId="0"/>
    <xf numFmtId="0" fontId="44" fillId="0" borderId="25">
      <alignment horizontal="left" vertical="center" wrapText="1" indent="2"/>
    </xf>
    <xf numFmtId="0" fontId="44" fillId="0" borderId="25">
      <alignment horizontal="left" vertical="center" wrapText="1" indent="2"/>
    </xf>
    <xf numFmtId="0" fontId="44" fillId="0" borderId="25">
      <alignment horizontal="left" vertical="center" wrapText="1" indent="2"/>
    </xf>
    <xf numFmtId="0" fontId="44" fillId="0" borderId="25">
      <alignment horizontal="left" vertical="center" wrapText="1" indent="2"/>
    </xf>
    <xf numFmtId="0" fontId="44" fillId="0" borderId="25">
      <alignment horizontal="left" vertical="center" wrapText="1" indent="2"/>
    </xf>
    <xf numFmtId="0" fontId="44" fillId="0" borderId="25">
      <alignment horizontal="left" vertical="center" wrapText="1" indent="2"/>
    </xf>
    <xf numFmtId="172"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41"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41"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41"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41"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41"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41"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41"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41"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41"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41"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41"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41"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41"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41"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41"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41"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41"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41"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41"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41"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41"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41"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41"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41"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41"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41"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41"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41"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41"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41"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41"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41"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41"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41"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41"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41"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41"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41"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41"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41"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41"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41"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41"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41"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41"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41"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41"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41"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41"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41"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41"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41"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41"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41"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41"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41"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41"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41"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41"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41"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41"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41"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41"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41"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41"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41"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41"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41"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41"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41"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41"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41"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41"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41"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41"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41"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4" fontId="10" fillId="0" borderId="0" applyFont="0" applyFill="0" applyBorder="0" applyAlignment="0" applyProtection="0"/>
    <xf numFmtId="174" fontId="10" fillId="0" borderId="0" applyFont="0" applyFill="0" applyBorder="0" applyAlignment="0" applyProtection="0"/>
    <xf numFmtId="172" fontId="10" fillId="0" borderId="0" applyFont="0" applyFill="0" applyBorder="0" applyAlignment="0" applyProtection="0"/>
    <xf numFmtId="174"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4" fontId="10" fillId="0" borderId="0" applyFont="0" applyFill="0" applyBorder="0" applyAlignment="0" applyProtection="0"/>
    <xf numFmtId="174"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41"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0" fontId="10" fillId="0" borderId="0" applyFont="0" applyFill="0" applyBorder="0" applyAlignment="0" applyProtection="0"/>
    <xf numFmtId="0" fontId="10" fillId="0" borderId="0" applyFont="0" applyFill="0" applyBorder="0" applyAlignment="0" applyProtection="0"/>
    <xf numFmtId="0" fontId="10" fillId="0" borderId="0" applyFont="0" applyFill="0" applyBorder="0" applyAlignment="0" applyProtection="0"/>
    <xf numFmtId="0"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41"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41"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2" fontId="41" fillId="0" borderId="0" applyFont="0" applyFill="0" applyBorder="0" applyAlignment="0" applyProtection="0"/>
    <xf numFmtId="171" fontId="10" fillId="0" borderId="0" applyFont="0" applyFill="0" applyBorder="0" applyAlignment="0" applyProtection="0"/>
    <xf numFmtId="171"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41"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41"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41"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41"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41"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41"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41"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41"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0" fontId="45" fillId="0" borderId="0" applyNumberFormat="0" applyFill="0" applyBorder="0" applyAlignment="0" applyProtection="0"/>
    <xf numFmtId="0" fontId="43" fillId="0" borderId="0"/>
    <xf numFmtId="0" fontId="46" fillId="2" borderId="0" applyNumberFormat="0" applyBorder="0" applyAlignment="0" applyProtection="0"/>
    <xf numFmtId="0" fontId="47" fillId="62" borderId="0" applyNumberFormat="0" applyAlignment="0" applyProtection="0"/>
    <xf numFmtId="0" fontId="47" fillId="62" borderId="26" applyNumberFormat="0" applyAlignment="0" applyProtection="0"/>
    <xf numFmtId="0" fontId="48" fillId="63" borderId="27" applyNumberFormat="0" applyAlignment="0" applyProtection="0"/>
    <xf numFmtId="0" fontId="49" fillId="0" borderId="0" applyNumberFormat="0" applyFill="0" applyBorder="0" applyAlignment="0" applyProtection="0"/>
    <xf numFmtId="171" fontId="50" fillId="0" borderId="0" applyNumberFormat="0" applyFill="0" applyBorder="0" applyAlignment="0" applyProtection="0">
      <alignment vertical="top"/>
      <protection locked="0"/>
    </xf>
    <xf numFmtId="171" fontId="50" fillId="0" borderId="0" applyNumberFormat="0" applyFill="0" applyBorder="0" applyAlignment="0" applyProtection="0">
      <alignment vertical="top"/>
      <protection locked="0"/>
    </xf>
    <xf numFmtId="0" fontId="51" fillId="0" borderId="0" applyNumberFormat="0" applyFill="0" applyBorder="0" applyAlignment="0" applyProtection="0"/>
    <xf numFmtId="0" fontId="51" fillId="0" borderId="0" applyNumberFormat="0" applyFill="0" applyBorder="0" applyAlignment="0" applyProtection="0"/>
    <xf numFmtId="0" fontId="52" fillId="0" borderId="0" applyNumberFormat="0" applyFill="0" applyBorder="0" applyAlignment="0" applyProtection="0">
      <alignment vertical="top"/>
      <protection locked="0"/>
    </xf>
    <xf numFmtId="0" fontId="52" fillId="0" borderId="0" applyNumberFormat="0" applyFill="0" applyBorder="0" applyAlignment="0" applyProtection="0">
      <alignment vertical="top"/>
      <protection locked="0"/>
    </xf>
    <xf numFmtId="0" fontId="53" fillId="44" borderId="22" applyNumberFormat="0" applyAlignment="0" applyProtection="0"/>
    <xf numFmtId="0" fontId="53" fillId="44" borderId="22" applyNumberFormat="0" applyAlignment="0" applyProtection="0"/>
    <xf numFmtId="0" fontId="53" fillId="44" borderId="22" applyNumberFormat="0" applyAlignment="0" applyProtection="0"/>
    <xf numFmtId="0" fontId="53" fillId="44" borderId="22" applyNumberFormat="0" applyAlignment="0" applyProtection="0"/>
    <xf numFmtId="0" fontId="53" fillId="44" borderId="22" applyNumberFormat="0" applyAlignment="0" applyProtection="0"/>
    <xf numFmtId="0" fontId="53" fillId="44" borderId="22" applyNumberFormat="0" applyAlignment="0" applyProtection="0"/>
    <xf numFmtId="0" fontId="53" fillId="44" borderId="22" applyNumberFormat="0" applyAlignment="0" applyProtection="0"/>
    <xf numFmtId="0" fontId="53" fillId="44" borderId="22" applyNumberFormat="0" applyAlignment="0" applyProtection="0"/>
    <xf numFmtId="0" fontId="53" fillId="44" borderId="22" applyNumberFormat="0" applyAlignment="0" applyProtection="0"/>
    <xf numFmtId="0" fontId="53" fillId="44" borderId="22" applyNumberFormat="0" applyAlignment="0" applyProtection="0"/>
    <xf numFmtId="0" fontId="3" fillId="5" borderId="1" applyNumberFormat="0" applyAlignment="0" applyProtection="0"/>
    <xf numFmtId="0" fontId="3" fillId="5" borderId="1" applyNumberFormat="0" applyAlignment="0" applyProtection="0"/>
    <xf numFmtId="0" fontId="53" fillId="44" borderId="22" applyNumberFormat="0" applyAlignment="0" applyProtection="0"/>
    <xf numFmtId="0" fontId="3" fillId="5" borderId="1" applyNumberFormat="0" applyAlignment="0" applyProtection="0"/>
    <xf numFmtId="0" fontId="53" fillId="44" borderId="22" applyNumberFormat="0" applyAlignment="0" applyProtection="0"/>
    <xf numFmtId="0" fontId="53" fillId="44" borderId="22" applyNumberFormat="0" applyAlignment="0" applyProtection="0"/>
    <xf numFmtId="0" fontId="53" fillId="44" borderId="22" applyNumberFormat="0" applyAlignment="0" applyProtection="0"/>
    <xf numFmtId="0" fontId="53" fillId="44" borderId="22" applyNumberFormat="0" applyAlignment="0" applyProtection="0"/>
    <xf numFmtId="4" fontId="44" fillId="0" borderId="0" applyBorder="0">
      <alignment horizontal="right" vertical="center"/>
    </xf>
    <xf numFmtId="167" fontId="43" fillId="0" borderId="0" applyFont="0" applyFill="0" applyBorder="0" applyAlignment="0" applyProtection="0"/>
    <xf numFmtId="167" fontId="31" fillId="0" borderId="0" applyFont="0" applyFill="0" applyBorder="0" applyAlignment="0" applyProtection="0"/>
    <xf numFmtId="167" fontId="31" fillId="0" borderId="0" applyFont="0" applyFill="0" applyBorder="0" applyAlignment="0" applyProtection="0"/>
    <xf numFmtId="167" fontId="31" fillId="0" borderId="0" applyFont="0" applyFill="0" applyBorder="0" applyAlignment="0" applyProtection="0"/>
    <xf numFmtId="167" fontId="31" fillId="0" borderId="0" applyFont="0" applyFill="0" applyBorder="0" applyAlignment="0" applyProtection="0"/>
    <xf numFmtId="167" fontId="43" fillId="0" borderId="0" applyFont="0" applyFill="0" applyBorder="0" applyAlignment="0" applyProtection="0"/>
    <xf numFmtId="167" fontId="31" fillId="0" borderId="0" applyFont="0" applyFill="0" applyBorder="0" applyAlignment="0" applyProtection="0"/>
    <xf numFmtId="167" fontId="31" fillId="0" borderId="0" applyFont="0" applyFill="0" applyBorder="0" applyAlignment="0" applyProtection="0"/>
    <xf numFmtId="167" fontId="31" fillId="0" borderId="0" applyFont="0" applyFill="0" applyBorder="0" applyAlignment="0" applyProtection="0"/>
    <xf numFmtId="167" fontId="31" fillId="0" borderId="0" applyFont="0" applyFill="0" applyBorder="0" applyAlignment="0" applyProtection="0"/>
    <xf numFmtId="167" fontId="31" fillId="0" borderId="0" applyFont="0" applyFill="0" applyBorder="0" applyAlignment="0" applyProtection="0"/>
    <xf numFmtId="167" fontId="31" fillId="0" borderId="0" applyFont="0" applyFill="0" applyBorder="0" applyAlignment="0" applyProtection="0"/>
    <xf numFmtId="167" fontId="31" fillId="0" borderId="0" applyFont="0" applyFill="0" applyBorder="0" applyAlignment="0" applyProtection="0"/>
    <xf numFmtId="167" fontId="31" fillId="0" borderId="0" applyFont="0" applyFill="0" applyBorder="0" applyAlignment="0" applyProtection="0"/>
    <xf numFmtId="167" fontId="31" fillId="0" borderId="0" applyFont="0" applyFill="0" applyBorder="0" applyAlignment="0" applyProtection="0"/>
    <xf numFmtId="167" fontId="31" fillId="0" borderId="0" applyFont="0" applyFill="0" applyBorder="0" applyAlignment="0" applyProtection="0"/>
    <xf numFmtId="167" fontId="31" fillId="0" borderId="0" applyFont="0" applyFill="0" applyBorder="0" applyAlignment="0" applyProtection="0"/>
    <xf numFmtId="167" fontId="31" fillId="0" borderId="0" applyFont="0" applyFill="0" applyBorder="0" applyAlignment="0" applyProtection="0"/>
    <xf numFmtId="167" fontId="31" fillId="0" borderId="0" applyFont="0" applyFill="0" applyBorder="0" applyAlignment="0" applyProtection="0"/>
    <xf numFmtId="167" fontId="31" fillId="0" borderId="0" applyFont="0" applyFill="0" applyBorder="0" applyAlignment="0" applyProtection="0"/>
    <xf numFmtId="167" fontId="31" fillId="0" borderId="0" applyFont="0" applyFill="0" applyBorder="0" applyAlignment="0" applyProtection="0"/>
    <xf numFmtId="167" fontId="31" fillId="0" borderId="0" applyFont="0" applyFill="0" applyBorder="0" applyAlignment="0" applyProtection="0"/>
    <xf numFmtId="167" fontId="31" fillId="0" borderId="0" applyFont="0" applyFill="0" applyBorder="0" applyAlignment="0" applyProtection="0"/>
    <xf numFmtId="167" fontId="31" fillId="0" borderId="0" applyFont="0" applyFill="0" applyBorder="0" applyAlignment="0" applyProtection="0"/>
    <xf numFmtId="167" fontId="31" fillId="0" borderId="0" applyFont="0" applyFill="0" applyBorder="0" applyAlignment="0" applyProtection="0"/>
    <xf numFmtId="167" fontId="31" fillId="0" borderId="0" applyFont="0" applyFill="0" applyBorder="0" applyAlignment="0" applyProtection="0"/>
    <xf numFmtId="167" fontId="31" fillId="0" borderId="0" applyFont="0" applyFill="0" applyBorder="0" applyAlignment="0" applyProtection="0"/>
    <xf numFmtId="167" fontId="31" fillId="0" borderId="0" applyFont="0" applyFill="0" applyBorder="0" applyAlignment="0" applyProtection="0"/>
    <xf numFmtId="167" fontId="31" fillId="0" borderId="0" applyFont="0" applyFill="0" applyBorder="0" applyAlignment="0" applyProtection="0"/>
    <xf numFmtId="167" fontId="31" fillId="0" borderId="0" applyFont="0" applyFill="0" applyBorder="0" applyAlignment="0" applyProtection="0"/>
    <xf numFmtId="167" fontId="31" fillId="0" borderId="0" applyFont="0" applyFill="0" applyBorder="0" applyAlignment="0" applyProtection="0"/>
    <xf numFmtId="167" fontId="31" fillId="0" borderId="0" applyFont="0" applyFill="0" applyBorder="0" applyAlignment="0" applyProtection="0"/>
    <xf numFmtId="167" fontId="31" fillId="0" borderId="0" applyFont="0" applyFill="0" applyBorder="0" applyAlignment="0" applyProtection="0"/>
    <xf numFmtId="167" fontId="31" fillId="0" borderId="0" applyFont="0" applyFill="0" applyBorder="0" applyAlignment="0" applyProtection="0"/>
    <xf numFmtId="167" fontId="31" fillId="0" borderId="0" applyFont="0" applyFill="0" applyBorder="0" applyAlignment="0" applyProtection="0"/>
    <xf numFmtId="167" fontId="31" fillId="0" borderId="0" applyFont="0" applyFill="0" applyBorder="0" applyAlignment="0" applyProtection="0"/>
    <xf numFmtId="167" fontId="31" fillId="0" borderId="0" applyFont="0" applyFill="0" applyBorder="0" applyAlignment="0" applyProtection="0"/>
    <xf numFmtId="167" fontId="31" fillId="0" borderId="0" applyFont="0" applyFill="0" applyBorder="0" applyAlignment="0" applyProtection="0"/>
    <xf numFmtId="167" fontId="31" fillId="0" borderId="0" applyFont="0" applyFill="0" applyBorder="0" applyAlignment="0" applyProtection="0"/>
    <xf numFmtId="167" fontId="31" fillId="0" borderId="0" applyFont="0" applyFill="0" applyBorder="0" applyAlignment="0" applyProtection="0"/>
    <xf numFmtId="167" fontId="31" fillId="0" borderId="0" applyFont="0" applyFill="0" applyBorder="0" applyAlignment="0" applyProtection="0"/>
    <xf numFmtId="167" fontId="31" fillId="0" borderId="0" applyFont="0" applyFill="0" applyBorder="0" applyAlignment="0" applyProtection="0"/>
    <xf numFmtId="167" fontId="31" fillId="0" borderId="0" applyFont="0" applyFill="0" applyBorder="0" applyAlignment="0" applyProtection="0"/>
    <xf numFmtId="167" fontId="31" fillId="0" borderId="0" applyFont="0" applyFill="0" applyBorder="0" applyAlignment="0" applyProtection="0"/>
    <xf numFmtId="167" fontId="31" fillId="0" borderId="0" applyFont="0" applyFill="0" applyBorder="0" applyAlignment="0" applyProtection="0"/>
    <xf numFmtId="167" fontId="31" fillId="0" borderId="0" applyFont="0" applyFill="0" applyBorder="0" applyAlignment="0" applyProtection="0"/>
    <xf numFmtId="167" fontId="31" fillId="0" borderId="0" applyFont="0" applyFill="0" applyBorder="0" applyAlignment="0" applyProtection="0"/>
    <xf numFmtId="167" fontId="31" fillId="0" borderId="0" applyFont="0" applyFill="0" applyBorder="0" applyAlignment="0" applyProtection="0"/>
    <xf numFmtId="167" fontId="31" fillId="0" borderId="0" applyFont="0" applyFill="0" applyBorder="0" applyAlignment="0" applyProtection="0"/>
    <xf numFmtId="167" fontId="31" fillId="0" borderId="0" applyFont="0" applyFill="0" applyBorder="0" applyAlignment="0" applyProtection="0"/>
    <xf numFmtId="167" fontId="31" fillId="0" borderId="0" applyFont="0" applyFill="0" applyBorder="0" applyAlignment="0" applyProtection="0"/>
    <xf numFmtId="167" fontId="31" fillId="0" borderId="0" applyFont="0" applyFill="0" applyBorder="0" applyAlignment="0" applyProtection="0"/>
    <xf numFmtId="167" fontId="31" fillId="0" borderId="0" applyFont="0" applyFill="0" applyBorder="0" applyAlignment="0" applyProtection="0"/>
    <xf numFmtId="167" fontId="31" fillId="0" borderId="0" applyFont="0" applyFill="0" applyBorder="0" applyAlignment="0" applyProtection="0"/>
    <xf numFmtId="167" fontId="31" fillId="0" borderId="0" applyFont="0" applyFill="0" applyBorder="0" applyAlignment="0" applyProtection="0"/>
    <xf numFmtId="167" fontId="31" fillId="0" borderId="0" applyFont="0" applyFill="0" applyBorder="0" applyAlignment="0" applyProtection="0"/>
    <xf numFmtId="167" fontId="31" fillId="0" borderId="0" applyFont="0" applyFill="0" applyBorder="0" applyAlignment="0" applyProtection="0"/>
    <xf numFmtId="167" fontId="31" fillId="0" borderId="0" applyFont="0" applyFill="0" applyBorder="0" applyAlignment="0" applyProtection="0"/>
    <xf numFmtId="167" fontId="31" fillId="0" borderId="0" applyFont="0" applyFill="0" applyBorder="0" applyAlignment="0" applyProtection="0"/>
    <xf numFmtId="167" fontId="31" fillId="0" borderId="0" applyFont="0" applyFill="0" applyBorder="0" applyAlignment="0" applyProtection="0"/>
    <xf numFmtId="167" fontId="31" fillId="0" borderId="0" applyFont="0" applyFill="0" applyBorder="0" applyAlignment="0" applyProtection="0"/>
    <xf numFmtId="167" fontId="31" fillId="0" borderId="0" applyFont="0" applyFill="0" applyBorder="0" applyAlignment="0" applyProtection="0"/>
    <xf numFmtId="167" fontId="31" fillId="0" borderId="0" applyFont="0" applyFill="0" applyBorder="0" applyAlignment="0" applyProtection="0"/>
    <xf numFmtId="167" fontId="31" fillId="0" borderId="0" applyFont="0" applyFill="0" applyBorder="0" applyAlignment="0" applyProtection="0"/>
    <xf numFmtId="167" fontId="31" fillId="0" borderId="0" applyFont="0" applyFill="0" applyBorder="0" applyAlignment="0" applyProtection="0"/>
    <xf numFmtId="167" fontId="31" fillId="0" borderId="0" applyFont="0" applyFill="0" applyBorder="0" applyAlignment="0" applyProtection="0"/>
    <xf numFmtId="167" fontId="31" fillId="0" borderId="0" applyFont="0" applyFill="0" applyBorder="0" applyAlignment="0" applyProtection="0"/>
    <xf numFmtId="167" fontId="31" fillId="0" borderId="0" applyFont="0" applyFill="0" applyBorder="0" applyAlignment="0" applyProtection="0"/>
    <xf numFmtId="167" fontId="31" fillId="0" borderId="0" applyFont="0" applyFill="0" applyBorder="0" applyAlignment="0" applyProtection="0"/>
    <xf numFmtId="167" fontId="31" fillId="0" borderId="0" applyFont="0" applyFill="0" applyBorder="0" applyAlignment="0" applyProtection="0"/>
    <xf numFmtId="167" fontId="31" fillId="0" borderId="0" applyFont="0" applyFill="0" applyBorder="0" applyAlignment="0" applyProtection="0"/>
    <xf numFmtId="167" fontId="31" fillId="0" borderId="0" applyFont="0" applyFill="0" applyBorder="0" applyAlignment="0" applyProtection="0"/>
    <xf numFmtId="167" fontId="31" fillId="0" borderId="0" applyFont="0" applyFill="0" applyBorder="0" applyAlignment="0" applyProtection="0"/>
    <xf numFmtId="167" fontId="31" fillId="0" borderId="0" applyFont="0" applyFill="0" applyBorder="0" applyAlignment="0" applyProtection="0"/>
    <xf numFmtId="167" fontId="31" fillId="0" borderId="0" applyFont="0" applyFill="0" applyBorder="0" applyAlignment="0" applyProtection="0"/>
    <xf numFmtId="167" fontId="31" fillId="0" borderId="0" applyFont="0" applyFill="0" applyBorder="0" applyAlignment="0" applyProtection="0"/>
    <xf numFmtId="167" fontId="31" fillId="0" borderId="0" applyFont="0" applyFill="0" applyBorder="0" applyAlignment="0" applyProtection="0"/>
    <xf numFmtId="167" fontId="31" fillId="0" borderId="0" applyFont="0" applyFill="0" applyBorder="0" applyAlignment="0" applyProtection="0"/>
    <xf numFmtId="167" fontId="31" fillId="0" borderId="0" applyFont="0" applyFill="0" applyBorder="0" applyAlignment="0" applyProtection="0"/>
    <xf numFmtId="167" fontId="31" fillId="0" borderId="0" applyFont="0" applyFill="0" applyBorder="0" applyAlignment="0" applyProtection="0"/>
    <xf numFmtId="167" fontId="31" fillId="0" borderId="0" applyFont="0" applyFill="0" applyBorder="0" applyAlignment="0" applyProtection="0"/>
    <xf numFmtId="167" fontId="31" fillId="0" borderId="0" applyFont="0" applyFill="0" applyBorder="0" applyAlignment="0" applyProtection="0"/>
    <xf numFmtId="167" fontId="31" fillId="0" borderId="0" applyFont="0" applyFill="0" applyBorder="0" applyAlignment="0" applyProtection="0"/>
    <xf numFmtId="167" fontId="31" fillId="0" borderId="0" applyFont="0" applyFill="0" applyBorder="0" applyAlignment="0" applyProtection="0"/>
    <xf numFmtId="167" fontId="31" fillId="0" borderId="0" applyFont="0" applyFill="0" applyBorder="0" applyAlignment="0" applyProtection="0"/>
    <xf numFmtId="167" fontId="31" fillId="0" borderId="0" applyFont="0" applyFill="0" applyBorder="0" applyAlignment="0" applyProtection="0"/>
    <xf numFmtId="167" fontId="31" fillId="0" borderId="0" applyFont="0" applyFill="0" applyBorder="0" applyAlignment="0" applyProtection="0"/>
    <xf numFmtId="167" fontId="31" fillId="0" borderId="0" applyFont="0" applyFill="0" applyBorder="0" applyAlignment="0" applyProtection="0"/>
    <xf numFmtId="167" fontId="31" fillId="0" borderId="0" applyFont="0" applyFill="0" applyBorder="0" applyAlignment="0" applyProtection="0"/>
    <xf numFmtId="167" fontId="31" fillId="0" borderId="0" applyFont="0" applyFill="0" applyBorder="0" applyAlignment="0" applyProtection="0"/>
    <xf numFmtId="167" fontId="31" fillId="0" borderId="0" applyFont="0" applyFill="0" applyBorder="0" applyAlignment="0" applyProtection="0"/>
    <xf numFmtId="167" fontId="31" fillId="0" borderId="0" applyFont="0" applyFill="0" applyBorder="0" applyAlignment="0" applyProtection="0"/>
    <xf numFmtId="167" fontId="31" fillId="0" borderId="0" applyFont="0" applyFill="0" applyBorder="0" applyAlignment="0" applyProtection="0"/>
    <xf numFmtId="167" fontId="31" fillId="0" borderId="0" applyFont="0" applyFill="0" applyBorder="0" applyAlignment="0" applyProtection="0"/>
    <xf numFmtId="167" fontId="31" fillId="0" borderId="0" applyFont="0" applyFill="0" applyBorder="0" applyAlignment="0" applyProtection="0"/>
    <xf numFmtId="167" fontId="31" fillId="0" borderId="0" applyFont="0" applyFill="0" applyBorder="0" applyAlignment="0" applyProtection="0"/>
    <xf numFmtId="167" fontId="31" fillId="0" borderId="0" applyFont="0" applyFill="0" applyBorder="0" applyAlignment="0" applyProtection="0"/>
    <xf numFmtId="167" fontId="31" fillId="0" borderId="0" applyFont="0" applyFill="0" applyBorder="0" applyAlignment="0" applyProtection="0"/>
    <xf numFmtId="167" fontId="31" fillId="0" borderId="0" applyFont="0" applyFill="0" applyBorder="0" applyAlignment="0" applyProtection="0"/>
    <xf numFmtId="167" fontId="31" fillId="0" borderId="0" applyFont="0" applyFill="0" applyBorder="0" applyAlignment="0" applyProtection="0"/>
    <xf numFmtId="167" fontId="31" fillId="0" borderId="0" applyFont="0" applyFill="0" applyBorder="0" applyAlignment="0" applyProtection="0"/>
    <xf numFmtId="167" fontId="31" fillId="0" borderId="0" applyFont="0" applyFill="0" applyBorder="0" applyAlignment="0" applyProtection="0"/>
    <xf numFmtId="167" fontId="31" fillId="0" borderId="0" applyFont="0" applyFill="0" applyBorder="0" applyAlignment="0" applyProtection="0"/>
    <xf numFmtId="167" fontId="31" fillId="0" borderId="0" applyFont="0" applyFill="0" applyBorder="0" applyAlignment="0" applyProtection="0"/>
    <xf numFmtId="167" fontId="31" fillId="0" borderId="0" applyFont="0" applyFill="0" applyBorder="0" applyAlignment="0" applyProtection="0"/>
    <xf numFmtId="167" fontId="31" fillId="0" borderId="0" applyFont="0" applyFill="0" applyBorder="0" applyAlignment="0" applyProtection="0"/>
    <xf numFmtId="167" fontId="31" fillId="0" borderId="0" applyFont="0" applyFill="0" applyBorder="0" applyAlignment="0" applyProtection="0"/>
    <xf numFmtId="167" fontId="31" fillId="0" borderId="0" applyFont="0" applyFill="0" applyBorder="0" applyAlignment="0" applyProtection="0"/>
    <xf numFmtId="167" fontId="31" fillId="0" borderId="0" applyFont="0" applyFill="0" applyBorder="0" applyAlignment="0" applyProtection="0"/>
    <xf numFmtId="167" fontId="31" fillId="0" borderId="0" applyFont="0" applyFill="0" applyBorder="0" applyAlignment="0" applyProtection="0"/>
    <xf numFmtId="167" fontId="31" fillId="0" borderId="0" applyFont="0" applyFill="0" applyBorder="0" applyAlignment="0" applyProtection="0"/>
    <xf numFmtId="167" fontId="31" fillId="0" borderId="0" applyFont="0" applyFill="0" applyBorder="0" applyAlignment="0" applyProtection="0"/>
    <xf numFmtId="43" fontId="1" fillId="0" borderId="0" applyFont="0" applyFill="0" applyBorder="0" applyAlignment="0" applyProtection="0"/>
    <xf numFmtId="167" fontId="31" fillId="0" borderId="0" applyFont="0" applyFill="0" applyBorder="0" applyAlignment="0" applyProtection="0"/>
    <xf numFmtId="167" fontId="31" fillId="0" borderId="0" applyFont="0" applyFill="0" applyBorder="0" applyAlignment="0" applyProtection="0"/>
    <xf numFmtId="167" fontId="31" fillId="0" borderId="0" applyFont="0" applyFill="0" applyBorder="0" applyAlignment="0" applyProtection="0"/>
    <xf numFmtId="167" fontId="31" fillId="0" borderId="0" applyFont="0" applyFill="0" applyBorder="0" applyAlignment="0" applyProtection="0"/>
    <xf numFmtId="167" fontId="31" fillId="0" borderId="0" applyFont="0" applyFill="0" applyBorder="0" applyAlignment="0" applyProtection="0"/>
    <xf numFmtId="167" fontId="31" fillId="0" borderId="0" applyFont="0" applyFill="0" applyBorder="0" applyAlignment="0" applyProtection="0"/>
    <xf numFmtId="167" fontId="31" fillId="0" borderId="0" applyFont="0" applyFill="0" applyBorder="0" applyAlignment="0" applyProtection="0"/>
    <xf numFmtId="167" fontId="31" fillId="0" borderId="0" applyFont="0" applyFill="0" applyBorder="0" applyAlignment="0" applyProtection="0"/>
    <xf numFmtId="43" fontId="1" fillId="0" borderId="0" applyFont="0" applyFill="0" applyBorder="0" applyAlignment="0" applyProtection="0"/>
    <xf numFmtId="167" fontId="31" fillId="0" borderId="0" applyFont="0" applyFill="0" applyBorder="0" applyAlignment="0" applyProtection="0"/>
    <xf numFmtId="167" fontId="31" fillId="0" borderId="0" applyFont="0" applyFill="0" applyBorder="0" applyAlignment="0" applyProtection="0"/>
    <xf numFmtId="167" fontId="31" fillId="0" borderId="0" applyFont="0" applyFill="0" applyBorder="0" applyAlignment="0" applyProtection="0"/>
    <xf numFmtId="167" fontId="31" fillId="0" borderId="0" applyFont="0" applyFill="0" applyBorder="0" applyAlignment="0" applyProtection="0"/>
    <xf numFmtId="167" fontId="31" fillId="0" borderId="0" applyFont="0" applyFill="0" applyBorder="0" applyAlignment="0" applyProtection="0"/>
    <xf numFmtId="167" fontId="31" fillId="0" borderId="0" applyFont="0" applyFill="0" applyBorder="0" applyAlignment="0" applyProtection="0"/>
    <xf numFmtId="167" fontId="31" fillId="0" borderId="0" applyFont="0" applyFill="0" applyBorder="0" applyAlignment="0" applyProtection="0"/>
    <xf numFmtId="167" fontId="31" fillId="0" borderId="0" applyFont="0" applyFill="0" applyBorder="0" applyAlignment="0" applyProtection="0"/>
    <xf numFmtId="167" fontId="31" fillId="0" borderId="0" applyFont="0" applyFill="0" applyBorder="0" applyAlignment="0" applyProtection="0"/>
    <xf numFmtId="167" fontId="31" fillId="0" borderId="0" applyFont="0" applyFill="0" applyBorder="0" applyAlignment="0" applyProtection="0"/>
    <xf numFmtId="167" fontId="31" fillId="0" borderId="0" applyFont="0" applyFill="0" applyBorder="0" applyAlignment="0" applyProtection="0"/>
    <xf numFmtId="167" fontId="31" fillId="0" borderId="0" applyFont="0" applyFill="0" applyBorder="0" applyAlignment="0" applyProtection="0"/>
    <xf numFmtId="167" fontId="31" fillId="0" borderId="0" applyFont="0" applyFill="0" applyBorder="0" applyAlignment="0" applyProtection="0"/>
    <xf numFmtId="167" fontId="31" fillId="0" borderId="0" applyFont="0" applyFill="0" applyBorder="0" applyAlignment="0" applyProtection="0"/>
    <xf numFmtId="167" fontId="31" fillId="0" borderId="0" applyFont="0" applyFill="0" applyBorder="0" applyAlignment="0" applyProtection="0"/>
    <xf numFmtId="167" fontId="31" fillId="0" borderId="0" applyFont="0" applyFill="0" applyBorder="0" applyAlignment="0" applyProtection="0"/>
    <xf numFmtId="167" fontId="31" fillId="0" borderId="0" applyFont="0" applyFill="0" applyBorder="0" applyAlignment="0" applyProtection="0"/>
    <xf numFmtId="167" fontId="31" fillId="0" borderId="0" applyFont="0" applyFill="0" applyBorder="0" applyAlignment="0" applyProtection="0"/>
    <xf numFmtId="167" fontId="31" fillId="0" borderId="0" applyFont="0" applyFill="0" applyBorder="0" applyAlignment="0" applyProtection="0"/>
    <xf numFmtId="167" fontId="31" fillId="0" borderId="0" applyFont="0" applyFill="0" applyBorder="0" applyAlignment="0" applyProtection="0"/>
    <xf numFmtId="167" fontId="31" fillId="0" borderId="0" applyFont="0" applyFill="0" applyBorder="0" applyAlignment="0" applyProtection="0"/>
    <xf numFmtId="167" fontId="31" fillId="0" borderId="0" applyFont="0" applyFill="0" applyBorder="0" applyAlignment="0" applyProtection="0"/>
    <xf numFmtId="167" fontId="31" fillId="0" borderId="0" applyFont="0" applyFill="0" applyBorder="0" applyAlignment="0" applyProtection="0"/>
    <xf numFmtId="167" fontId="31" fillId="0" borderId="0" applyFont="0" applyFill="0" applyBorder="0" applyAlignment="0" applyProtection="0"/>
    <xf numFmtId="167" fontId="31" fillId="0" borderId="0" applyFont="0" applyFill="0" applyBorder="0" applyAlignment="0" applyProtection="0"/>
    <xf numFmtId="167" fontId="43"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167" fontId="10"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0" fontId="6" fillId="7" borderId="3" applyNumberFormat="0" applyAlignment="0" applyProtection="0"/>
    <xf numFmtId="0" fontId="51" fillId="0" borderId="0" applyNumberFormat="0" applyFill="0" applyBorder="0" applyAlignment="0" applyProtection="0"/>
    <xf numFmtId="175" fontId="54" fillId="64" borderId="0" applyNumberFormat="0" applyBorder="0" applyAlignment="0" applyProtection="0">
      <alignment horizontal="center" vertical="top" wrapText="1"/>
    </xf>
    <xf numFmtId="0" fontId="9" fillId="9" borderId="0" applyNumberFormat="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41" fontId="55" fillId="0" borderId="0" applyFont="0" applyFill="0" applyBorder="0" applyAlignment="0" applyProtection="0"/>
    <xf numFmtId="41" fontId="55" fillId="0" borderId="0" applyFont="0" applyFill="0" applyBorder="0" applyAlignment="0" applyProtection="0"/>
    <xf numFmtId="164" fontId="55" fillId="0" borderId="0" applyFont="0" applyFill="0" applyBorder="0" applyAlignment="0" applyProtection="0"/>
    <xf numFmtId="166" fontId="55" fillId="0" borderId="0" applyFont="0" applyFill="0" applyBorder="0" applyAlignment="0" applyProtection="0"/>
    <xf numFmtId="41" fontId="55" fillId="0" borderId="0" applyFont="0" applyFill="0" applyBorder="0" applyAlignment="0" applyProtection="0"/>
    <xf numFmtId="41" fontId="55" fillId="0" borderId="0" applyFont="0" applyFill="0" applyBorder="0" applyAlignment="0" applyProtection="0"/>
    <xf numFmtId="164" fontId="55" fillId="0" borderId="0" applyFont="0" applyFill="0" applyBorder="0" applyAlignment="0" applyProtection="0"/>
    <xf numFmtId="166" fontId="55" fillId="0" borderId="0" applyFont="0" applyFill="0" applyBorder="0" applyAlignment="0" applyProtection="0"/>
    <xf numFmtId="41" fontId="55" fillId="0" borderId="0" applyFont="0" applyFill="0" applyBorder="0" applyAlignment="0" applyProtection="0"/>
    <xf numFmtId="41" fontId="55" fillId="0" borderId="0" applyFont="0" applyFill="0" applyBorder="0" applyAlignment="0" applyProtection="0"/>
    <xf numFmtId="41" fontId="55" fillId="0" borderId="0" applyFont="0" applyFill="0" applyBorder="0" applyAlignment="0" applyProtection="0"/>
    <xf numFmtId="41" fontId="55" fillId="0" borderId="0" applyFont="0" applyFill="0" applyBorder="0" applyAlignment="0" applyProtection="0"/>
    <xf numFmtId="164" fontId="55" fillId="0" borderId="0" applyFont="0" applyFill="0" applyBorder="0" applyAlignment="0" applyProtection="0"/>
    <xf numFmtId="166" fontId="55" fillId="0" borderId="0" applyFont="0" applyFill="0" applyBorder="0" applyAlignment="0" applyProtection="0"/>
    <xf numFmtId="41" fontId="55" fillId="0" borderId="0" applyFont="0" applyFill="0" applyBorder="0" applyAlignment="0" applyProtection="0"/>
    <xf numFmtId="41" fontId="55" fillId="0" borderId="0" applyFont="0" applyFill="0" applyBorder="0" applyAlignment="0" applyProtection="0"/>
    <xf numFmtId="164" fontId="55" fillId="0" borderId="0" applyFont="0" applyFill="0" applyBorder="0" applyAlignment="0" applyProtection="0"/>
    <xf numFmtId="166" fontId="55" fillId="0" borderId="0" applyFont="0" applyFill="0" applyBorder="0" applyAlignment="0" applyProtection="0"/>
    <xf numFmtId="41" fontId="55" fillId="0" borderId="0" applyFont="0" applyFill="0" applyBorder="0" applyAlignment="0" applyProtection="0"/>
    <xf numFmtId="41" fontId="55" fillId="0" borderId="0" applyFont="0" applyFill="0" applyBorder="0" applyAlignment="0" applyProtection="0"/>
    <xf numFmtId="41" fontId="55" fillId="0" borderId="0" applyFont="0" applyFill="0" applyBorder="0" applyAlignment="0" applyProtection="0"/>
    <xf numFmtId="41" fontId="55" fillId="0" borderId="0" applyFont="0" applyFill="0" applyBorder="0" applyAlignment="0" applyProtection="0"/>
    <xf numFmtId="164" fontId="55" fillId="0" borderId="0" applyFont="0" applyFill="0" applyBorder="0" applyAlignment="0" applyProtection="0"/>
    <xf numFmtId="166" fontId="55" fillId="0" borderId="0" applyFont="0" applyFill="0" applyBorder="0" applyAlignment="0" applyProtection="0"/>
    <xf numFmtId="41" fontId="55" fillId="0" borderId="0" applyFont="0" applyFill="0" applyBorder="0" applyAlignment="0" applyProtection="0"/>
    <xf numFmtId="41" fontId="55" fillId="0" borderId="0" applyFont="0" applyFill="0" applyBorder="0" applyAlignment="0" applyProtection="0"/>
    <xf numFmtId="164" fontId="55" fillId="0" borderId="0" applyFont="0" applyFill="0" applyBorder="0" applyAlignment="0" applyProtection="0"/>
    <xf numFmtId="166" fontId="55" fillId="0" borderId="0" applyFont="0" applyFill="0" applyBorder="0" applyAlignment="0" applyProtection="0"/>
    <xf numFmtId="41" fontId="55" fillId="0" borderId="0" applyFont="0" applyFill="0" applyBorder="0" applyAlignment="0" applyProtection="0"/>
    <xf numFmtId="41" fontId="55" fillId="0" borderId="0" applyFont="0" applyFill="0" applyBorder="0" applyAlignment="0" applyProtection="0"/>
    <xf numFmtId="41" fontId="55" fillId="0" borderId="0" applyFont="0" applyFill="0" applyBorder="0" applyAlignment="0" applyProtection="0"/>
    <xf numFmtId="41" fontId="55" fillId="0" borderId="0" applyFont="0" applyFill="0" applyBorder="0" applyAlignment="0" applyProtection="0"/>
    <xf numFmtId="164" fontId="55" fillId="0" borderId="0" applyFont="0" applyFill="0" applyBorder="0" applyAlignment="0" applyProtection="0"/>
    <xf numFmtId="166" fontId="55" fillId="0" borderId="0" applyFont="0" applyFill="0" applyBorder="0" applyAlignment="0" applyProtection="0"/>
    <xf numFmtId="41" fontId="55" fillId="0" borderId="0" applyFont="0" applyFill="0" applyBorder="0" applyAlignment="0" applyProtection="0"/>
    <xf numFmtId="41" fontId="55" fillId="0" borderId="0" applyFont="0" applyFill="0" applyBorder="0" applyAlignment="0" applyProtection="0"/>
    <xf numFmtId="164" fontId="55" fillId="0" borderId="0" applyFont="0" applyFill="0" applyBorder="0" applyAlignment="0" applyProtection="0"/>
    <xf numFmtId="166" fontId="55" fillId="0" borderId="0" applyFont="0" applyFill="0" applyBorder="0" applyAlignment="0" applyProtection="0"/>
    <xf numFmtId="41" fontId="55" fillId="0" borderId="0" applyFont="0" applyFill="0" applyBorder="0" applyAlignment="0" applyProtection="0"/>
    <xf numFmtId="41" fontId="55" fillId="0" borderId="0" applyFont="0" applyFill="0" applyBorder="0" applyAlignment="0" applyProtection="0"/>
    <xf numFmtId="41" fontId="55" fillId="0" borderId="0" applyFont="0" applyFill="0" applyBorder="0" applyAlignment="0" applyProtection="0"/>
    <xf numFmtId="41" fontId="55" fillId="0" borderId="0" applyFont="0" applyFill="0" applyBorder="0" applyAlignment="0" applyProtection="0"/>
    <xf numFmtId="164" fontId="55" fillId="0" borderId="0" applyFont="0" applyFill="0" applyBorder="0" applyAlignment="0" applyProtection="0"/>
    <xf numFmtId="166" fontId="55" fillId="0" borderId="0" applyFont="0" applyFill="0" applyBorder="0" applyAlignment="0" applyProtection="0"/>
    <xf numFmtId="41" fontId="55" fillId="0" borderId="0" applyFont="0" applyFill="0" applyBorder="0" applyAlignment="0" applyProtection="0"/>
    <xf numFmtId="41" fontId="55" fillId="0" borderId="0" applyFont="0" applyFill="0" applyBorder="0" applyAlignment="0" applyProtection="0"/>
    <xf numFmtId="164" fontId="55" fillId="0" borderId="0" applyFont="0" applyFill="0" applyBorder="0" applyAlignment="0" applyProtection="0"/>
    <xf numFmtId="166" fontId="55" fillId="0" borderId="0" applyFont="0" applyFill="0" applyBorder="0" applyAlignment="0" applyProtection="0"/>
    <xf numFmtId="41" fontId="55" fillId="0" borderId="0" applyFont="0" applyFill="0" applyBorder="0" applyAlignment="0" applyProtection="0"/>
    <xf numFmtId="41" fontId="55" fillId="0" borderId="0" applyFont="0" applyFill="0" applyBorder="0" applyAlignment="0" applyProtection="0"/>
    <xf numFmtId="41" fontId="55" fillId="0" borderId="0" applyFont="0" applyFill="0" applyBorder="0" applyAlignment="0" applyProtection="0"/>
    <xf numFmtId="41" fontId="55" fillId="0" borderId="0" applyFont="0" applyFill="0" applyBorder="0" applyAlignment="0" applyProtection="0"/>
    <xf numFmtId="164" fontId="55" fillId="0" borderId="0" applyFont="0" applyFill="0" applyBorder="0" applyAlignment="0" applyProtection="0"/>
    <xf numFmtId="166" fontId="55" fillId="0" borderId="0" applyFont="0" applyFill="0" applyBorder="0" applyAlignment="0" applyProtection="0"/>
    <xf numFmtId="41" fontId="55" fillId="0" borderId="0" applyFont="0" applyFill="0" applyBorder="0" applyAlignment="0" applyProtection="0"/>
    <xf numFmtId="41" fontId="55" fillId="0" borderId="0" applyFont="0" applyFill="0" applyBorder="0" applyAlignment="0" applyProtection="0"/>
    <xf numFmtId="164" fontId="55" fillId="0" borderId="0" applyFont="0" applyFill="0" applyBorder="0" applyAlignment="0" applyProtection="0"/>
    <xf numFmtId="166" fontId="55" fillId="0" borderId="0" applyFont="0" applyFill="0" applyBorder="0" applyAlignment="0" applyProtection="0"/>
    <xf numFmtId="41" fontId="55" fillId="0" borderId="0" applyFont="0" applyFill="0" applyBorder="0" applyAlignment="0" applyProtection="0"/>
    <xf numFmtId="41" fontId="55" fillId="0" borderId="0" applyFont="0" applyFill="0" applyBorder="0" applyAlignment="0" applyProtection="0"/>
    <xf numFmtId="41" fontId="55" fillId="0" borderId="0" applyFont="0" applyFill="0" applyBorder="0" applyAlignment="0" applyProtection="0"/>
    <xf numFmtId="41" fontId="55" fillId="0" borderId="0" applyFont="0" applyFill="0" applyBorder="0" applyAlignment="0" applyProtection="0"/>
    <xf numFmtId="164" fontId="55" fillId="0" borderId="0" applyFont="0" applyFill="0" applyBorder="0" applyAlignment="0" applyProtection="0"/>
    <xf numFmtId="166" fontId="55" fillId="0" borderId="0" applyFont="0" applyFill="0" applyBorder="0" applyAlignment="0" applyProtection="0"/>
    <xf numFmtId="41" fontId="55" fillId="0" borderId="0" applyFont="0" applyFill="0" applyBorder="0" applyAlignment="0" applyProtection="0"/>
    <xf numFmtId="41" fontId="55" fillId="0" borderId="0" applyFont="0" applyFill="0" applyBorder="0" applyAlignment="0" applyProtection="0"/>
    <xf numFmtId="164" fontId="55" fillId="0" borderId="0" applyFont="0" applyFill="0" applyBorder="0" applyAlignment="0" applyProtection="0"/>
    <xf numFmtId="166" fontId="55" fillId="0" borderId="0" applyFont="0" applyFill="0" applyBorder="0" applyAlignment="0" applyProtection="0"/>
    <xf numFmtId="41" fontId="55" fillId="0" borderId="0" applyFont="0" applyFill="0" applyBorder="0" applyAlignment="0" applyProtection="0"/>
    <xf numFmtId="41" fontId="55" fillId="0" borderId="0" applyFont="0" applyFill="0" applyBorder="0" applyAlignment="0" applyProtection="0"/>
    <xf numFmtId="41" fontId="55" fillId="0" borderId="0" applyFont="0" applyFill="0" applyBorder="0" applyAlignment="0" applyProtection="0"/>
    <xf numFmtId="41" fontId="55" fillId="0" borderId="0" applyFont="0" applyFill="0" applyBorder="0" applyAlignment="0" applyProtection="0"/>
    <xf numFmtId="164" fontId="55" fillId="0" borderId="0" applyFont="0" applyFill="0" applyBorder="0" applyAlignment="0" applyProtection="0"/>
    <xf numFmtId="166" fontId="55" fillId="0" borderId="0" applyFont="0" applyFill="0" applyBorder="0" applyAlignment="0" applyProtection="0"/>
    <xf numFmtId="41" fontId="55" fillId="0" borderId="0" applyFont="0" applyFill="0" applyBorder="0" applyAlignment="0" applyProtection="0"/>
    <xf numFmtId="41" fontId="55" fillId="0" borderId="0" applyFont="0" applyFill="0" applyBorder="0" applyAlignment="0" applyProtection="0"/>
    <xf numFmtId="164" fontId="55" fillId="0" borderId="0" applyFont="0" applyFill="0" applyBorder="0" applyAlignment="0" applyProtection="0"/>
    <xf numFmtId="166" fontId="55" fillId="0" borderId="0" applyFont="0" applyFill="0" applyBorder="0" applyAlignment="0" applyProtection="0"/>
    <xf numFmtId="41" fontId="55" fillId="0" borderId="0" applyFont="0" applyFill="0" applyBorder="0" applyAlignment="0" applyProtection="0"/>
    <xf numFmtId="41" fontId="55" fillId="0" borderId="0" applyFont="0" applyFill="0" applyBorder="0" applyAlignment="0" applyProtection="0"/>
    <xf numFmtId="41" fontId="55" fillId="0" borderId="0" applyFont="0" applyFill="0" applyBorder="0" applyAlignment="0" applyProtection="0"/>
    <xf numFmtId="41" fontId="55" fillId="0" borderId="0" applyFont="0" applyFill="0" applyBorder="0" applyAlignment="0" applyProtection="0"/>
    <xf numFmtId="164" fontId="55" fillId="0" borderId="0" applyFont="0" applyFill="0" applyBorder="0" applyAlignment="0" applyProtection="0"/>
    <xf numFmtId="166" fontId="55" fillId="0" borderId="0" applyFont="0" applyFill="0" applyBorder="0" applyAlignment="0" applyProtection="0"/>
    <xf numFmtId="41" fontId="55" fillId="0" borderId="0" applyFont="0" applyFill="0" applyBorder="0" applyAlignment="0" applyProtection="0"/>
    <xf numFmtId="41" fontId="55" fillId="0" borderId="0" applyFont="0" applyFill="0" applyBorder="0" applyAlignment="0" applyProtection="0"/>
    <xf numFmtId="164" fontId="55" fillId="0" borderId="0" applyFont="0" applyFill="0" applyBorder="0" applyAlignment="0" applyProtection="0"/>
    <xf numFmtId="166" fontId="55" fillId="0" borderId="0" applyFont="0" applyFill="0" applyBorder="0" applyAlignment="0" applyProtection="0"/>
    <xf numFmtId="41" fontId="55" fillId="0" borderId="0" applyFont="0" applyFill="0" applyBorder="0" applyAlignment="0" applyProtection="0"/>
    <xf numFmtId="41" fontId="55" fillId="0" borderId="0" applyFont="0" applyFill="0" applyBorder="0" applyAlignment="0" applyProtection="0"/>
    <xf numFmtId="41" fontId="55" fillId="0" borderId="0" applyFont="0" applyFill="0" applyBorder="0" applyAlignment="0" applyProtection="0"/>
    <xf numFmtId="41" fontId="55" fillId="0" borderId="0" applyFont="0" applyFill="0" applyBorder="0" applyAlignment="0" applyProtection="0"/>
    <xf numFmtId="164" fontId="55" fillId="0" borderId="0" applyFont="0" applyFill="0" applyBorder="0" applyAlignment="0" applyProtection="0"/>
    <xf numFmtId="166" fontId="55" fillId="0" borderId="0" applyFont="0" applyFill="0" applyBorder="0" applyAlignment="0" applyProtection="0"/>
    <xf numFmtId="41" fontId="55" fillId="0" borderId="0" applyFont="0" applyFill="0" applyBorder="0" applyAlignment="0" applyProtection="0"/>
    <xf numFmtId="41" fontId="55" fillId="0" borderId="0" applyFont="0" applyFill="0" applyBorder="0" applyAlignment="0" applyProtection="0"/>
    <xf numFmtId="164" fontId="55" fillId="0" borderId="0" applyFont="0" applyFill="0" applyBorder="0" applyAlignment="0" applyProtection="0"/>
    <xf numFmtId="166" fontId="55" fillId="0" borderId="0" applyFont="0" applyFill="0" applyBorder="0" applyAlignment="0" applyProtection="0"/>
    <xf numFmtId="41" fontId="55" fillId="0" borderId="0" applyFont="0" applyFill="0" applyBorder="0" applyAlignment="0" applyProtection="0"/>
    <xf numFmtId="41" fontId="55" fillId="0" borderId="0" applyFont="0" applyFill="0" applyBorder="0" applyAlignment="0" applyProtection="0"/>
    <xf numFmtId="41" fontId="55" fillId="0" borderId="0" applyFont="0" applyFill="0" applyBorder="0" applyAlignment="0" applyProtection="0"/>
    <xf numFmtId="41" fontId="55" fillId="0" borderId="0" applyFont="0" applyFill="0" applyBorder="0" applyAlignment="0" applyProtection="0"/>
    <xf numFmtId="164" fontId="55" fillId="0" borderId="0" applyFont="0" applyFill="0" applyBorder="0" applyAlignment="0" applyProtection="0"/>
    <xf numFmtId="166" fontId="55" fillId="0" borderId="0" applyFont="0" applyFill="0" applyBorder="0" applyAlignment="0" applyProtection="0"/>
    <xf numFmtId="41" fontId="55" fillId="0" borderId="0" applyFont="0" applyFill="0" applyBorder="0" applyAlignment="0" applyProtection="0"/>
    <xf numFmtId="41" fontId="55" fillId="0" borderId="0" applyFont="0" applyFill="0" applyBorder="0" applyAlignment="0" applyProtection="0"/>
    <xf numFmtId="164" fontId="55" fillId="0" borderId="0" applyFont="0" applyFill="0" applyBorder="0" applyAlignment="0" applyProtection="0"/>
    <xf numFmtId="166" fontId="55" fillId="0" borderId="0" applyFont="0" applyFill="0" applyBorder="0" applyAlignment="0" applyProtection="0"/>
    <xf numFmtId="41" fontId="55" fillId="0" borderId="0" applyFont="0" applyFill="0" applyBorder="0" applyAlignment="0" applyProtection="0"/>
    <xf numFmtId="41" fontId="55" fillId="0" borderId="0" applyFont="0" applyFill="0" applyBorder="0" applyAlignment="0" applyProtection="0"/>
    <xf numFmtId="41" fontId="55" fillId="0" borderId="0" applyFont="0" applyFill="0" applyBorder="0" applyAlignment="0" applyProtection="0"/>
    <xf numFmtId="41" fontId="55" fillId="0" borderId="0" applyFont="0" applyFill="0" applyBorder="0" applyAlignment="0" applyProtection="0"/>
    <xf numFmtId="164" fontId="55" fillId="0" borderId="0" applyFont="0" applyFill="0" applyBorder="0" applyAlignment="0" applyProtection="0"/>
    <xf numFmtId="166" fontId="55" fillId="0" borderId="0" applyFont="0" applyFill="0" applyBorder="0" applyAlignment="0" applyProtection="0"/>
    <xf numFmtId="41" fontId="55" fillId="0" borderId="0" applyFont="0" applyFill="0" applyBorder="0" applyAlignment="0" applyProtection="0"/>
    <xf numFmtId="41" fontId="55" fillId="0" borderId="0" applyFont="0" applyFill="0" applyBorder="0" applyAlignment="0" applyProtection="0"/>
    <xf numFmtId="164" fontId="55" fillId="0" borderId="0" applyFont="0" applyFill="0" applyBorder="0" applyAlignment="0" applyProtection="0"/>
    <xf numFmtId="166" fontId="55" fillId="0" borderId="0" applyFont="0" applyFill="0" applyBorder="0" applyAlignment="0" applyProtection="0"/>
    <xf numFmtId="41" fontId="55" fillId="0" borderId="0" applyFont="0" applyFill="0" applyBorder="0" applyAlignment="0" applyProtection="0"/>
    <xf numFmtId="41" fontId="55" fillId="0" borderId="0" applyFont="0" applyFill="0" applyBorder="0" applyAlignment="0" applyProtection="0"/>
    <xf numFmtId="41" fontId="55" fillId="0" borderId="0" applyFont="0" applyFill="0" applyBorder="0" applyAlignment="0" applyProtection="0"/>
    <xf numFmtId="41" fontId="55" fillId="0" borderId="0" applyFont="0" applyFill="0" applyBorder="0" applyAlignment="0" applyProtection="0"/>
    <xf numFmtId="164" fontId="55" fillId="0" borderId="0" applyFont="0" applyFill="0" applyBorder="0" applyAlignment="0" applyProtection="0"/>
    <xf numFmtId="166" fontId="55" fillId="0" borderId="0" applyFont="0" applyFill="0" applyBorder="0" applyAlignment="0" applyProtection="0"/>
    <xf numFmtId="41" fontId="55" fillId="0" borderId="0" applyFont="0" applyFill="0" applyBorder="0" applyAlignment="0" applyProtection="0"/>
    <xf numFmtId="41" fontId="55" fillId="0" borderId="0" applyFont="0" applyFill="0" applyBorder="0" applyAlignment="0" applyProtection="0"/>
    <xf numFmtId="164" fontId="55" fillId="0" borderId="0" applyFont="0" applyFill="0" applyBorder="0" applyAlignment="0" applyProtection="0"/>
    <xf numFmtId="166" fontId="55" fillId="0" borderId="0" applyFont="0" applyFill="0" applyBorder="0" applyAlignment="0" applyProtection="0"/>
    <xf numFmtId="41" fontId="55" fillId="0" borderId="0" applyFont="0" applyFill="0" applyBorder="0" applyAlignment="0" applyProtection="0"/>
    <xf numFmtId="41" fontId="55" fillId="0" borderId="0" applyFont="0" applyFill="0" applyBorder="0" applyAlignment="0" applyProtection="0"/>
    <xf numFmtId="41" fontId="55" fillId="0" borderId="0" applyFont="0" applyFill="0" applyBorder="0" applyAlignment="0" applyProtection="0"/>
    <xf numFmtId="41" fontId="55" fillId="0" borderId="0" applyFont="0" applyFill="0" applyBorder="0" applyAlignment="0" applyProtection="0"/>
    <xf numFmtId="164" fontId="55" fillId="0" borderId="0" applyFont="0" applyFill="0" applyBorder="0" applyAlignment="0" applyProtection="0"/>
    <xf numFmtId="166" fontId="55" fillId="0" borderId="0" applyFont="0" applyFill="0" applyBorder="0" applyAlignment="0" applyProtection="0"/>
    <xf numFmtId="41" fontId="55" fillId="0" borderId="0" applyFont="0" applyFill="0" applyBorder="0" applyAlignment="0" applyProtection="0"/>
    <xf numFmtId="41" fontId="55" fillId="0" borderId="0" applyFont="0" applyFill="0" applyBorder="0" applyAlignment="0" applyProtection="0"/>
    <xf numFmtId="164" fontId="55" fillId="0" borderId="0" applyFont="0" applyFill="0" applyBorder="0" applyAlignment="0" applyProtection="0"/>
    <xf numFmtId="166" fontId="55" fillId="0" borderId="0" applyFont="0" applyFill="0" applyBorder="0" applyAlignment="0" applyProtection="0"/>
    <xf numFmtId="41" fontId="55" fillId="0" borderId="0" applyFont="0" applyFill="0" applyBorder="0" applyAlignment="0" applyProtection="0"/>
    <xf numFmtId="41" fontId="55" fillId="0" borderId="0" applyFont="0" applyFill="0" applyBorder="0" applyAlignment="0" applyProtection="0"/>
    <xf numFmtId="41" fontId="55" fillId="0" borderId="0" applyFont="0" applyFill="0" applyBorder="0" applyAlignment="0" applyProtection="0"/>
    <xf numFmtId="41" fontId="55" fillId="0" borderId="0" applyFont="0" applyFill="0" applyBorder="0" applyAlignment="0" applyProtection="0"/>
    <xf numFmtId="164" fontId="55" fillId="0" borderId="0" applyFont="0" applyFill="0" applyBorder="0" applyAlignment="0" applyProtection="0"/>
    <xf numFmtId="166" fontId="55" fillId="0" borderId="0" applyFont="0" applyFill="0" applyBorder="0" applyAlignment="0" applyProtection="0"/>
    <xf numFmtId="41" fontId="55" fillId="0" borderId="0" applyFont="0" applyFill="0" applyBorder="0" applyAlignment="0" applyProtection="0"/>
    <xf numFmtId="41" fontId="55" fillId="0" borderId="0" applyFont="0" applyFill="0" applyBorder="0" applyAlignment="0" applyProtection="0"/>
    <xf numFmtId="164" fontId="55" fillId="0" borderId="0" applyFont="0" applyFill="0" applyBorder="0" applyAlignment="0" applyProtection="0"/>
    <xf numFmtId="166" fontId="55" fillId="0" borderId="0" applyFont="0" applyFill="0" applyBorder="0" applyAlignment="0" applyProtection="0"/>
    <xf numFmtId="41" fontId="55" fillId="0" borderId="0" applyFont="0" applyFill="0" applyBorder="0" applyAlignment="0" applyProtection="0"/>
    <xf numFmtId="41" fontId="55" fillId="0" borderId="0" applyFont="0" applyFill="0" applyBorder="0" applyAlignment="0" applyProtection="0"/>
    <xf numFmtId="41" fontId="55" fillId="0" borderId="0" applyFont="0" applyFill="0" applyBorder="0" applyAlignment="0" applyProtection="0"/>
    <xf numFmtId="41" fontId="55" fillId="0" borderId="0" applyFont="0" applyFill="0" applyBorder="0" applyAlignment="0" applyProtection="0"/>
    <xf numFmtId="164" fontId="55" fillId="0" borderId="0" applyFont="0" applyFill="0" applyBorder="0" applyAlignment="0" applyProtection="0"/>
    <xf numFmtId="166" fontId="55" fillId="0" borderId="0" applyFont="0" applyFill="0" applyBorder="0" applyAlignment="0" applyProtection="0"/>
    <xf numFmtId="41" fontId="55" fillId="0" borderId="0" applyFont="0" applyFill="0" applyBorder="0" applyAlignment="0" applyProtection="0"/>
    <xf numFmtId="41" fontId="55" fillId="0" borderId="0" applyFont="0" applyFill="0" applyBorder="0" applyAlignment="0" applyProtection="0"/>
    <xf numFmtId="164" fontId="55" fillId="0" borderId="0" applyFont="0" applyFill="0" applyBorder="0" applyAlignment="0" applyProtection="0"/>
    <xf numFmtId="166" fontId="55" fillId="0" borderId="0" applyFont="0" applyFill="0" applyBorder="0" applyAlignment="0" applyProtection="0"/>
    <xf numFmtId="41" fontId="55" fillId="0" borderId="0" applyFont="0" applyFill="0" applyBorder="0" applyAlignment="0" applyProtection="0"/>
    <xf numFmtId="41" fontId="55" fillId="0" borderId="0" applyFont="0" applyFill="0" applyBorder="0" applyAlignment="0" applyProtection="0"/>
    <xf numFmtId="41" fontId="55" fillId="0" borderId="0" applyFont="0" applyFill="0" applyBorder="0" applyAlignment="0" applyProtection="0"/>
    <xf numFmtId="41" fontId="55" fillId="0" borderId="0" applyFont="0" applyFill="0" applyBorder="0" applyAlignment="0" applyProtection="0"/>
    <xf numFmtId="164" fontId="55" fillId="0" borderId="0" applyFont="0" applyFill="0" applyBorder="0" applyAlignment="0" applyProtection="0"/>
    <xf numFmtId="166" fontId="55" fillId="0" borderId="0" applyFont="0" applyFill="0" applyBorder="0" applyAlignment="0" applyProtection="0"/>
    <xf numFmtId="41" fontId="55" fillId="0" borderId="0" applyFont="0" applyFill="0" applyBorder="0" applyAlignment="0" applyProtection="0"/>
    <xf numFmtId="41" fontId="55" fillId="0" borderId="0" applyFont="0" applyFill="0" applyBorder="0" applyAlignment="0" applyProtection="0"/>
    <xf numFmtId="164" fontId="55" fillId="0" borderId="0" applyFont="0" applyFill="0" applyBorder="0" applyAlignment="0" applyProtection="0"/>
    <xf numFmtId="166" fontId="55" fillId="0" borderId="0" applyFont="0" applyFill="0" applyBorder="0" applyAlignment="0" applyProtection="0"/>
    <xf numFmtId="41" fontId="55" fillId="0" borderId="0" applyFont="0" applyFill="0" applyBorder="0" applyAlignment="0" applyProtection="0"/>
    <xf numFmtId="41" fontId="55" fillId="0" borderId="0" applyFont="0" applyFill="0" applyBorder="0" applyAlignment="0" applyProtection="0"/>
    <xf numFmtId="41" fontId="55" fillId="0" borderId="0" applyFont="0" applyFill="0" applyBorder="0" applyAlignment="0" applyProtection="0"/>
    <xf numFmtId="41" fontId="55" fillId="0" borderId="0" applyFont="0" applyFill="0" applyBorder="0" applyAlignment="0" applyProtection="0"/>
    <xf numFmtId="164" fontId="55" fillId="0" borderId="0" applyFont="0" applyFill="0" applyBorder="0" applyAlignment="0" applyProtection="0"/>
    <xf numFmtId="166" fontId="55" fillId="0" borderId="0" applyFont="0" applyFill="0" applyBorder="0" applyAlignment="0" applyProtection="0"/>
    <xf numFmtId="41" fontId="55" fillId="0" borderId="0" applyFont="0" applyFill="0" applyBorder="0" applyAlignment="0" applyProtection="0"/>
    <xf numFmtId="41" fontId="55" fillId="0" borderId="0" applyFont="0" applyFill="0" applyBorder="0" applyAlignment="0" applyProtection="0"/>
    <xf numFmtId="164" fontId="55" fillId="0" borderId="0" applyFont="0" applyFill="0" applyBorder="0" applyAlignment="0" applyProtection="0"/>
    <xf numFmtId="166" fontId="55" fillId="0" borderId="0" applyFont="0" applyFill="0" applyBorder="0" applyAlignment="0" applyProtection="0"/>
    <xf numFmtId="41" fontId="55" fillId="0" borderId="0" applyFont="0" applyFill="0" applyBorder="0" applyAlignment="0" applyProtection="0"/>
    <xf numFmtId="41" fontId="55" fillId="0" borderId="0" applyFont="0" applyFill="0" applyBorder="0" applyAlignment="0" applyProtection="0"/>
    <xf numFmtId="41" fontId="55" fillId="0" borderId="0" applyFont="0" applyFill="0" applyBorder="0" applyAlignment="0" applyProtection="0"/>
    <xf numFmtId="41" fontId="55" fillId="0" borderId="0" applyFont="0" applyFill="0" applyBorder="0" applyAlignment="0" applyProtection="0"/>
    <xf numFmtId="164" fontId="55" fillId="0" borderId="0" applyFont="0" applyFill="0" applyBorder="0" applyAlignment="0" applyProtection="0"/>
    <xf numFmtId="166" fontId="55" fillId="0" borderId="0" applyFont="0" applyFill="0" applyBorder="0" applyAlignment="0" applyProtection="0"/>
    <xf numFmtId="41" fontId="55" fillId="0" borderId="0" applyFont="0" applyFill="0" applyBorder="0" applyAlignment="0" applyProtection="0"/>
    <xf numFmtId="41" fontId="55" fillId="0" borderId="0" applyFont="0" applyFill="0" applyBorder="0" applyAlignment="0" applyProtection="0"/>
    <xf numFmtId="164" fontId="55" fillId="0" borderId="0" applyFont="0" applyFill="0" applyBorder="0" applyAlignment="0" applyProtection="0"/>
    <xf numFmtId="166" fontId="55" fillId="0" borderId="0" applyFont="0" applyFill="0" applyBorder="0" applyAlignment="0" applyProtection="0"/>
    <xf numFmtId="41" fontId="55" fillId="0" borderId="0" applyFont="0" applyFill="0" applyBorder="0" applyAlignment="0" applyProtection="0"/>
    <xf numFmtId="41" fontId="55" fillId="0" borderId="0" applyFont="0" applyFill="0" applyBorder="0" applyAlignment="0" applyProtection="0"/>
    <xf numFmtId="41" fontId="55" fillId="0" borderId="0" applyFont="0" applyFill="0" applyBorder="0" applyAlignment="0" applyProtection="0"/>
    <xf numFmtId="41" fontId="55" fillId="0" borderId="0" applyFont="0" applyFill="0" applyBorder="0" applyAlignment="0" applyProtection="0"/>
    <xf numFmtId="164" fontId="55" fillId="0" borderId="0" applyFont="0" applyFill="0" applyBorder="0" applyAlignment="0" applyProtection="0"/>
    <xf numFmtId="166" fontId="55" fillId="0" borderId="0" applyFont="0" applyFill="0" applyBorder="0" applyAlignment="0" applyProtection="0"/>
    <xf numFmtId="41" fontId="55" fillId="0" borderId="0" applyFont="0" applyFill="0" applyBorder="0" applyAlignment="0" applyProtection="0"/>
    <xf numFmtId="41" fontId="55" fillId="0" borderId="0" applyFont="0" applyFill="0" applyBorder="0" applyAlignment="0" applyProtection="0"/>
    <xf numFmtId="164" fontId="55" fillId="0" borderId="0" applyFont="0" applyFill="0" applyBorder="0" applyAlignment="0" applyProtection="0"/>
    <xf numFmtId="166" fontId="55" fillId="0" borderId="0" applyFont="0" applyFill="0" applyBorder="0" applyAlignment="0" applyProtection="0"/>
    <xf numFmtId="41" fontId="55" fillId="0" borderId="0" applyFont="0" applyFill="0" applyBorder="0" applyAlignment="0" applyProtection="0"/>
    <xf numFmtId="41" fontId="55" fillId="0" borderId="0" applyFont="0" applyFill="0" applyBorder="0" applyAlignment="0" applyProtection="0"/>
    <xf numFmtId="41" fontId="55" fillId="0" borderId="0" applyFont="0" applyFill="0" applyBorder="0" applyAlignment="0" applyProtection="0"/>
    <xf numFmtId="41" fontId="55" fillId="0" borderId="0" applyFont="0" applyFill="0" applyBorder="0" applyAlignment="0" applyProtection="0"/>
    <xf numFmtId="164" fontId="55" fillId="0" borderId="0" applyFont="0" applyFill="0" applyBorder="0" applyAlignment="0" applyProtection="0"/>
    <xf numFmtId="166" fontId="55" fillId="0" borderId="0" applyFont="0" applyFill="0" applyBorder="0" applyAlignment="0" applyProtection="0"/>
    <xf numFmtId="41" fontId="55" fillId="0" borderId="0" applyFont="0" applyFill="0" applyBorder="0" applyAlignment="0" applyProtection="0"/>
    <xf numFmtId="41" fontId="55" fillId="0" borderId="0" applyFont="0" applyFill="0" applyBorder="0" applyAlignment="0" applyProtection="0"/>
    <xf numFmtId="164" fontId="55" fillId="0" borderId="0" applyFont="0" applyFill="0" applyBorder="0" applyAlignment="0" applyProtection="0"/>
    <xf numFmtId="166" fontId="55" fillId="0" borderId="0" applyFont="0" applyFill="0" applyBorder="0" applyAlignment="0" applyProtection="0"/>
    <xf numFmtId="41" fontId="55" fillId="0" borderId="0" applyFont="0" applyFill="0" applyBorder="0" applyAlignment="0" applyProtection="0"/>
    <xf numFmtId="41" fontId="55" fillId="0" borderId="0" applyFont="0" applyFill="0" applyBorder="0" applyAlignment="0" applyProtection="0"/>
    <xf numFmtId="41" fontId="55" fillId="0" borderId="0" applyFont="0" applyFill="0" applyBorder="0" applyAlignment="0" applyProtection="0"/>
    <xf numFmtId="41" fontId="55" fillId="0" borderId="0" applyFont="0" applyFill="0" applyBorder="0" applyAlignment="0" applyProtection="0"/>
    <xf numFmtId="164" fontId="55" fillId="0" borderId="0" applyFont="0" applyFill="0" applyBorder="0" applyAlignment="0" applyProtection="0"/>
    <xf numFmtId="166" fontId="55" fillId="0" borderId="0" applyFont="0" applyFill="0" applyBorder="0" applyAlignment="0" applyProtection="0"/>
    <xf numFmtId="41" fontId="55" fillId="0" borderId="0" applyFont="0" applyFill="0" applyBorder="0" applyAlignment="0" applyProtection="0"/>
    <xf numFmtId="41" fontId="55" fillId="0" borderId="0" applyFont="0" applyFill="0" applyBorder="0" applyAlignment="0" applyProtection="0"/>
    <xf numFmtId="164" fontId="55" fillId="0" borderId="0" applyFont="0" applyFill="0" applyBorder="0" applyAlignment="0" applyProtection="0"/>
    <xf numFmtId="166" fontId="55" fillId="0" borderId="0" applyFont="0" applyFill="0" applyBorder="0" applyAlignment="0" applyProtection="0"/>
    <xf numFmtId="41" fontId="55" fillId="0" borderId="0" applyFont="0" applyFill="0" applyBorder="0" applyAlignment="0" applyProtection="0"/>
    <xf numFmtId="41" fontId="55" fillId="0" borderId="0" applyFont="0" applyFill="0" applyBorder="0" applyAlignment="0" applyProtection="0"/>
    <xf numFmtId="41" fontId="55" fillId="0" borderId="0" applyFont="0" applyFill="0" applyBorder="0" applyAlignment="0" applyProtection="0"/>
    <xf numFmtId="41" fontId="55" fillId="0" borderId="0" applyFont="0" applyFill="0" applyBorder="0" applyAlignment="0" applyProtection="0"/>
    <xf numFmtId="164" fontId="55" fillId="0" borderId="0" applyFont="0" applyFill="0" applyBorder="0" applyAlignment="0" applyProtection="0"/>
    <xf numFmtId="166" fontId="55" fillId="0" borderId="0" applyFont="0" applyFill="0" applyBorder="0" applyAlignment="0" applyProtection="0"/>
    <xf numFmtId="41" fontId="55" fillId="0" borderId="0" applyFont="0" applyFill="0" applyBorder="0" applyAlignment="0" applyProtection="0"/>
    <xf numFmtId="41" fontId="55" fillId="0" borderId="0" applyFont="0" applyFill="0" applyBorder="0" applyAlignment="0" applyProtection="0"/>
    <xf numFmtId="164" fontId="55" fillId="0" borderId="0" applyFont="0" applyFill="0" applyBorder="0" applyAlignment="0" applyProtection="0"/>
    <xf numFmtId="166" fontId="55" fillId="0" borderId="0" applyFont="0" applyFill="0" applyBorder="0" applyAlignment="0" applyProtection="0"/>
    <xf numFmtId="41" fontId="55" fillId="0" borderId="0" applyFont="0" applyFill="0" applyBorder="0" applyAlignment="0" applyProtection="0"/>
    <xf numFmtId="41" fontId="55" fillId="0" borderId="0" applyFont="0" applyFill="0" applyBorder="0" applyAlignment="0" applyProtection="0"/>
    <xf numFmtId="41" fontId="55" fillId="0" borderId="0" applyFont="0" applyFill="0" applyBorder="0" applyAlignment="0" applyProtection="0"/>
    <xf numFmtId="41" fontId="55" fillId="0" borderId="0" applyFont="0" applyFill="0" applyBorder="0" applyAlignment="0" applyProtection="0"/>
    <xf numFmtId="164" fontId="55" fillId="0" borderId="0" applyFont="0" applyFill="0" applyBorder="0" applyAlignment="0" applyProtection="0"/>
    <xf numFmtId="166" fontId="55" fillId="0" borderId="0" applyFont="0" applyFill="0" applyBorder="0" applyAlignment="0" applyProtection="0"/>
    <xf numFmtId="41" fontId="55" fillId="0" borderId="0" applyFont="0" applyFill="0" applyBorder="0" applyAlignment="0" applyProtection="0"/>
    <xf numFmtId="41" fontId="55" fillId="0" borderId="0" applyFont="0" applyFill="0" applyBorder="0" applyAlignment="0" applyProtection="0"/>
    <xf numFmtId="164" fontId="55" fillId="0" borderId="0" applyFont="0" applyFill="0" applyBorder="0" applyAlignment="0" applyProtection="0"/>
    <xf numFmtId="166" fontId="55" fillId="0" borderId="0" applyFont="0" applyFill="0" applyBorder="0" applyAlignment="0" applyProtection="0"/>
    <xf numFmtId="41" fontId="55" fillId="0" borderId="0" applyFont="0" applyFill="0" applyBorder="0" applyAlignment="0" applyProtection="0"/>
    <xf numFmtId="41" fontId="55" fillId="0" borderId="0" applyFont="0" applyFill="0" applyBorder="0" applyAlignment="0" applyProtection="0"/>
    <xf numFmtId="41" fontId="55" fillId="0" borderId="0" applyFont="0" applyFill="0" applyBorder="0" applyAlignment="0" applyProtection="0"/>
    <xf numFmtId="41" fontId="55" fillId="0" borderId="0" applyFont="0" applyFill="0" applyBorder="0" applyAlignment="0" applyProtection="0"/>
    <xf numFmtId="164" fontId="55" fillId="0" borderId="0" applyFont="0" applyFill="0" applyBorder="0" applyAlignment="0" applyProtection="0"/>
    <xf numFmtId="166" fontId="55" fillId="0" borderId="0" applyFont="0" applyFill="0" applyBorder="0" applyAlignment="0" applyProtection="0"/>
    <xf numFmtId="41" fontId="55" fillId="0" borderId="0" applyFont="0" applyFill="0" applyBorder="0" applyAlignment="0" applyProtection="0"/>
    <xf numFmtId="41" fontId="55" fillId="0" borderId="0" applyFont="0" applyFill="0" applyBorder="0" applyAlignment="0" applyProtection="0"/>
    <xf numFmtId="164" fontId="55" fillId="0" borderId="0" applyFont="0" applyFill="0" applyBorder="0" applyAlignment="0" applyProtection="0"/>
    <xf numFmtId="166" fontId="55" fillId="0" borderId="0" applyFont="0" applyFill="0" applyBorder="0" applyAlignment="0" applyProtection="0"/>
    <xf numFmtId="41" fontId="55" fillId="0" borderId="0" applyFont="0" applyFill="0" applyBorder="0" applyAlignment="0" applyProtection="0"/>
    <xf numFmtId="41" fontId="55" fillId="0" borderId="0" applyFont="0" applyFill="0" applyBorder="0" applyAlignment="0" applyProtection="0"/>
    <xf numFmtId="41" fontId="55" fillId="0" borderId="0" applyFont="0" applyFill="0" applyBorder="0" applyAlignment="0" applyProtection="0"/>
    <xf numFmtId="41" fontId="55" fillId="0" borderId="0" applyFont="0" applyFill="0" applyBorder="0" applyAlignment="0" applyProtection="0"/>
    <xf numFmtId="164" fontId="55" fillId="0" borderId="0" applyFont="0" applyFill="0" applyBorder="0" applyAlignment="0" applyProtection="0"/>
    <xf numFmtId="166" fontId="55" fillId="0" borderId="0" applyFont="0" applyFill="0" applyBorder="0" applyAlignment="0" applyProtection="0"/>
    <xf numFmtId="41" fontId="55" fillId="0" borderId="0" applyFont="0" applyFill="0" applyBorder="0" applyAlignment="0" applyProtection="0"/>
    <xf numFmtId="41" fontId="55" fillId="0" borderId="0" applyFont="0" applyFill="0" applyBorder="0" applyAlignment="0" applyProtection="0"/>
    <xf numFmtId="164" fontId="55" fillId="0" borderId="0" applyFont="0" applyFill="0" applyBorder="0" applyAlignment="0" applyProtection="0"/>
    <xf numFmtId="166" fontId="55" fillId="0" borderId="0" applyFont="0" applyFill="0" applyBorder="0" applyAlignment="0" applyProtection="0"/>
    <xf numFmtId="41" fontId="55" fillId="0" borderId="0" applyFont="0" applyFill="0" applyBorder="0" applyAlignment="0" applyProtection="0"/>
    <xf numFmtId="41" fontId="55" fillId="0" borderId="0" applyFont="0" applyFill="0" applyBorder="0" applyAlignment="0" applyProtection="0"/>
    <xf numFmtId="41" fontId="55" fillId="0" borderId="0" applyFont="0" applyFill="0" applyBorder="0" applyAlignment="0" applyProtection="0"/>
    <xf numFmtId="41" fontId="55" fillId="0" borderId="0" applyFont="0" applyFill="0" applyBorder="0" applyAlignment="0" applyProtection="0"/>
    <xf numFmtId="164" fontId="55" fillId="0" borderId="0" applyFont="0" applyFill="0" applyBorder="0" applyAlignment="0" applyProtection="0"/>
    <xf numFmtId="166" fontId="55" fillId="0" borderId="0" applyFont="0" applyFill="0" applyBorder="0" applyAlignment="0" applyProtection="0"/>
    <xf numFmtId="41" fontId="55" fillId="0" borderId="0" applyFont="0" applyFill="0" applyBorder="0" applyAlignment="0" applyProtection="0"/>
    <xf numFmtId="41" fontId="55" fillId="0" borderId="0" applyFont="0" applyFill="0" applyBorder="0" applyAlignment="0" applyProtection="0"/>
    <xf numFmtId="164" fontId="55" fillId="0" borderId="0" applyFont="0" applyFill="0" applyBorder="0" applyAlignment="0" applyProtection="0"/>
    <xf numFmtId="166" fontId="55" fillId="0" borderId="0" applyFont="0" applyFill="0" applyBorder="0" applyAlignment="0" applyProtection="0"/>
    <xf numFmtId="41" fontId="55" fillId="0" borderId="0" applyFont="0" applyFill="0" applyBorder="0" applyAlignment="0" applyProtection="0"/>
    <xf numFmtId="41" fontId="55" fillId="0" borderId="0" applyFont="0" applyFill="0" applyBorder="0" applyAlignment="0" applyProtection="0"/>
    <xf numFmtId="41" fontId="55" fillId="0" borderId="0" applyFont="0" applyFill="0" applyBorder="0" applyAlignment="0" applyProtection="0"/>
    <xf numFmtId="41" fontId="55" fillId="0" borderId="0" applyFont="0" applyFill="0" applyBorder="0" applyAlignment="0" applyProtection="0"/>
    <xf numFmtId="164" fontId="55" fillId="0" borderId="0" applyFont="0" applyFill="0" applyBorder="0" applyAlignment="0" applyProtection="0"/>
    <xf numFmtId="166" fontId="55" fillId="0" borderId="0" applyFont="0" applyFill="0" applyBorder="0" applyAlignment="0" applyProtection="0"/>
    <xf numFmtId="41" fontId="55" fillId="0" borderId="0" applyFont="0" applyFill="0" applyBorder="0" applyAlignment="0" applyProtection="0"/>
    <xf numFmtId="41" fontId="55" fillId="0" borderId="0" applyFont="0" applyFill="0" applyBorder="0" applyAlignment="0" applyProtection="0"/>
    <xf numFmtId="164" fontId="55" fillId="0" borderId="0" applyFont="0" applyFill="0" applyBorder="0" applyAlignment="0" applyProtection="0"/>
    <xf numFmtId="166" fontId="55" fillId="0" borderId="0" applyFont="0" applyFill="0" applyBorder="0" applyAlignment="0" applyProtection="0"/>
    <xf numFmtId="41" fontId="55" fillId="0" borderId="0" applyFont="0" applyFill="0" applyBorder="0" applyAlignment="0" applyProtection="0"/>
    <xf numFmtId="41" fontId="55" fillId="0" borderId="0" applyFont="0" applyFill="0" applyBorder="0" applyAlignment="0" applyProtection="0"/>
    <xf numFmtId="41" fontId="55" fillId="0" borderId="0" applyFont="0" applyFill="0" applyBorder="0" applyAlignment="0" applyProtection="0"/>
    <xf numFmtId="41" fontId="55" fillId="0" borderId="0" applyFont="0" applyFill="0" applyBorder="0" applyAlignment="0" applyProtection="0"/>
    <xf numFmtId="164" fontId="55" fillId="0" borderId="0" applyFont="0" applyFill="0" applyBorder="0" applyAlignment="0" applyProtection="0"/>
    <xf numFmtId="166" fontId="55" fillId="0" borderId="0" applyFont="0" applyFill="0" applyBorder="0" applyAlignment="0" applyProtection="0"/>
    <xf numFmtId="41" fontId="55" fillId="0" borderId="0" applyFont="0" applyFill="0" applyBorder="0" applyAlignment="0" applyProtection="0"/>
    <xf numFmtId="41" fontId="55" fillId="0" borderId="0" applyFont="0" applyFill="0" applyBorder="0" applyAlignment="0" applyProtection="0"/>
    <xf numFmtId="164" fontId="55" fillId="0" borderId="0" applyFont="0" applyFill="0" applyBorder="0" applyAlignment="0" applyProtection="0"/>
    <xf numFmtId="166" fontId="55" fillId="0" borderId="0" applyFont="0" applyFill="0" applyBorder="0" applyAlignment="0" applyProtection="0"/>
    <xf numFmtId="41" fontId="55" fillId="0" borderId="0" applyFont="0" applyFill="0" applyBorder="0" applyAlignment="0" applyProtection="0"/>
    <xf numFmtId="41" fontId="55" fillId="0" borderId="0" applyFont="0" applyFill="0" applyBorder="0" applyAlignment="0" applyProtection="0"/>
    <xf numFmtId="41" fontId="55" fillId="0" borderId="0" applyFont="0" applyFill="0" applyBorder="0" applyAlignment="0" applyProtection="0"/>
    <xf numFmtId="41" fontId="55" fillId="0" borderId="0" applyFont="0" applyFill="0" applyBorder="0" applyAlignment="0" applyProtection="0"/>
    <xf numFmtId="164" fontId="55" fillId="0" borderId="0" applyFont="0" applyFill="0" applyBorder="0" applyAlignment="0" applyProtection="0"/>
    <xf numFmtId="166" fontId="55" fillId="0" borderId="0" applyFont="0" applyFill="0" applyBorder="0" applyAlignment="0" applyProtection="0"/>
    <xf numFmtId="41" fontId="55" fillId="0" borderId="0" applyFont="0" applyFill="0" applyBorder="0" applyAlignment="0" applyProtection="0"/>
    <xf numFmtId="41" fontId="55" fillId="0" borderId="0" applyFont="0" applyFill="0" applyBorder="0" applyAlignment="0" applyProtection="0"/>
    <xf numFmtId="164" fontId="55" fillId="0" borderId="0" applyFont="0" applyFill="0" applyBorder="0" applyAlignment="0" applyProtection="0"/>
    <xf numFmtId="166" fontId="55" fillId="0" borderId="0" applyFont="0" applyFill="0" applyBorder="0" applyAlignment="0" applyProtection="0"/>
    <xf numFmtId="41" fontId="55" fillId="0" borderId="0" applyFont="0" applyFill="0" applyBorder="0" applyAlignment="0" applyProtection="0"/>
    <xf numFmtId="41" fontId="55" fillId="0" borderId="0" applyFont="0" applyFill="0" applyBorder="0" applyAlignment="0" applyProtection="0"/>
    <xf numFmtId="41" fontId="55" fillId="0" borderId="0" applyFont="0" applyFill="0" applyBorder="0" applyAlignment="0" applyProtection="0"/>
    <xf numFmtId="41" fontId="55" fillId="0" borderId="0" applyFont="0" applyFill="0" applyBorder="0" applyAlignment="0" applyProtection="0"/>
    <xf numFmtId="164" fontId="55" fillId="0" borderId="0" applyFont="0" applyFill="0" applyBorder="0" applyAlignment="0" applyProtection="0"/>
    <xf numFmtId="166" fontId="55" fillId="0" borderId="0" applyFont="0" applyFill="0" applyBorder="0" applyAlignment="0" applyProtection="0"/>
    <xf numFmtId="41" fontId="55" fillId="0" borderId="0" applyFont="0" applyFill="0" applyBorder="0" applyAlignment="0" applyProtection="0"/>
    <xf numFmtId="41" fontId="55" fillId="0" borderId="0" applyFont="0" applyFill="0" applyBorder="0" applyAlignment="0" applyProtection="0"/>
    <xf numFmtId="164" fontId="55" fillId="0" borderId="0" applyFont="0" applyFill="0" applyBorder="0" applyAlignment="0" applyProtection="0"/>
    <xf numFmtId="166" fontId="55" fillId="0" borderId="0" applyFont="0" applyFill="0" applyBorder="0" applyAlignment="0" applyProtection="0"/>
    <xf numFmtId="41" fontId="55" fillId="0" borderId="0" applyFont="0" applyFill="0" applyBorder="0" applyAlignment="0" applyProtection="0"/>
    <xf numFmtId="41" fontId="55" fillId="0" borderId="0" applyFont="0" applyFill="0" applyBorder="0" applyAlignment="0" applyProtection="0"/>
    <xf numFmtId="41" fontId="55" fillId="0" borderId="0" applyFont="0" applyFill="0" applyBorder="0" applyAlignment="0" applyProtection="0"/>
    <xf numFmtId="41" fontId="55" fillId="0" borderId="0" applyFont="0" applyFill="0" applyBorder="0" applyAlignment="0" applyProtection="0"/>
    <xf numFmtId="164" fontId="55" fillId="0" borderId="0" applyFont="0" applyFill="0" applyBorder="0" applyAlignment="0" applyProtection="0"/>
    <xf numFmtId="166" fontId="55" fillId="0" borderId="0" applyFont="0" applyFill="0" applyBorder="0" applyAlignment="0" applyProtection="0"/>
    <xf numFmtId="41" fontId="55" fillId="0" borderId="0" applyFont="0" applyFill="0" applyBorder="0" applyAlignment="0" applyProtection="0"/>
    <xf numFmtId="41" fontId="55" fillId="0" borderId="0" applyFont="0" applyFill="0" applyBorder="0" applyAlignment="0" applyProtection="0"/>
    <xf numFmtId="164" fontId="55" fillId="0" borderId="0" applyFont="0" applyFill="0" applyBorder="0" applyAlignment="0" applyProtection="0"/>
    <xf numFmtId="166" fontId="55" fillId="0" borderId="0" applyFont="0" applyFill="0" applyBorder="0" applyAlignment="0" applyProtection="0"/>
    <xf numFmtId="41" fontId="55" fillId="0" borderId="0" applyFont="0" applyFill="0" applyBorder="0" applyAlignment="0" applyProtection="0"/>
    <xf numFmtId="41" fontId="55" fillId="0" borderId="0" applyFont="0" applyFill="0" applyBorder="0" applyAlignment="0" applyProtection="0"/>
    <xf numFmtId="41" fontId="55" fillId="0" borderId="0" applyFont="0" applyFill="0" applyBorder="0" applyAlignment="0" applyProtection="0"/>
    <xf numFmtId="41" fontId="55" fillId="0" borderId="0" applyFont="0" applyFill="0" applyBorder="0" applyAlignment="0" applyProtection="0"/>
    <xf numFmtId="164" fontId="55" fillId="0" borderId="0" applyFont="0" applyFill="0" applyBorder="0" applyAlignment="0" applyProtection="0"/>
    <xf numFmtId="166" fontId="55" fillId="0" borderId="0" applyFont="0" applyFill="0" applyBorder="0" applyAlignment="0" applyProtection="0"/>
    <xf numFmtId="41" fontId="55" fillId="0" borderId="0" applyFont="0" applyFill="0" applyBorder="0" applyAlignment="0" applyProtection="0"/>
    <xf numFmtId="41" fontId="55" fillId="0" borderId="0" applyFont="0" applyFill="0" applyBorder="0" applyAlignment="0" applyProtection="0"/>
    <xf numFmtId="164" fontId="55" fillId="0" borderId="0" applyFont="0" applyFill="0" applyBorder="0" applyAlignment="0" applyProtection="0"/>
    <xf numFmtId="166" fontId="55" fillId="0" borderId="0" applyFont="0" applyFill="0" applyBorder="0" applyAlignment="0" applyProtection="0"/>
    <xf numFmtId="41" fontId="55" fillId="0" borderId="0" applyFont="0" applyFill="0" applyBorder="0" applyAlignment="0" applyProtection="0"/>
    <xf numFmtId="41" fontId="55" fillId="0" borderId="0" applyFont="0" applyFill="0" applyBorder="0" applyAlignment="0" applyProtection="0"/>
    <xf numFmtId="41" fontId="55" fillId="0" borderId="0" applyFont="0" applyFill="0" applyBorder="0" applyAlignment="0" applyProtection="0"/>
    <xf numFmtId="41" fontId="55" fillId="0" borderId="0" applyFont="0" applyFill="0" applyBorder="0" applyAlignment="0" applyProtection="0"/>
    <xf numFmtId="164" fontId="55" fillId="0" borderId="0" applyFont="0" applyFill="0" applyBorder="0" applyAlignment="0" applyProtection="0"/>
    <xf numFmtId="166" fontId="55" fillId="0" borderId="0" applyFont="0" applyFill="0" applyBorder="0" applyAlignment="0" applyProtection="0"/>
    <xf numFmtId="41" fontId="55" fillId="0" borderId="0" applyFont="0" applyFill="0" applyBorder="0" applyAlignment="0" applyProtection="0"/>
    <xf numFmtId="41" fontId="55" fillId="0" borderId="0" applyFont="0" applyFill="0" applyBorder="0" applyAlignment="0" applyProtection="0"/>
    <xf numFmtId="164" fontId="55" fillId="0" borderId="0" applyFont="0" applyFill="0" applyBorder="0" applyAlignment="0" applyProtection="0"/>
    <xf numFmtId="166" fontId="55" fillId="0" borderId="0" applyFont="0" applyFill="0" applyBorder="0" applyAlignment="0" applyProtection="0"/>
    <xf numFmtId="41" fontId="55" fillId="0" borderId="0" applyFont="0" applyFill="0" applyBorder="0" applyAlignment="0" applyProtection="0"/>
    <xf numFmtId="41" fontId="55" fillId="0" borderId="0" applyFont="0" applyFill="0" applyBorder="0" applyAlignment="0" applyProtection="0"/>
    <xf numFmtId="41" fontId="55" fillId="0" borderId="0" applyFont="0" applyFill="0" applyBorder="0" applyAlignment="0" applyProtection="0"/>
    <xf numFmtId="41" fontId="55" fillId="0" borderId="0" applyFont="0" applyFill="0" applyBorder="0" applyAlignment="0" applyProtection="0"/>
    <xf numFmtId="164" fontId="55" fillId="0" borderId="0" applyFont="0" applyFill="0" applyBorder="0" applyAlignment="0" applyProtection="0"/>
    <xf numFmtId="166" fontId="55" fillId="0" borderId="0" applyFont="0" applyFill="0" applyBorder="0" applyAlignment="0" applyProtection="0"/>
    <xf numFmtId="41" fontId="55" fillId="0" borderId="0" applyFont="0" applyFill="0" applyBorder="0" applyAlignment="0" applyProtection="0"/>
    <xf numFmtId="41" fontId="55" fillId="0" borderId="0" applyFont="0" applyFill="0" applyBorder="0" applyAlignment="0" applyProtection="0"/>
    <xf numFmtId="164" fontId="55" fillId="0" borderId="0" applyFont="0" applyFill="0" applyBorder="0" applyAlignment="0" applyProtection="0"/>
    <xf numFmtId="166" fontId="55" fillId="0" borderId="0" applyFont="0" applyFill="0" applyBorder="0" applyAlignment="0" applyProtection="0"/>
    <xf numFmtId="41" fontId="55" fillId="0" borderId="0" applyFont="0" applyFill="0" applyBorder="0" applyAlignment="0" applyProtection="0"/>
    <xf numFmtId="41" fontId="55" fillId="0" borderId="0" applyFont="0" applyFill="0" applyBorder="0" applyAlignment="0" applyProtection="0"/>
    <xf numFmtId="41" fontId="55" fillId="0" borderId="0" applyFont="0" applyFill="0" applyBorder="0" applyAlignment="0" applyProtection="0"/>
    <xf numFmtId="41" fontId="55" fillId="0" borderId="0" applyFont="0" applyFill="0" applyBorder="0" applyAlignment="0" applyProtection="0"/>
    <xf numFmtId="164" fontId="55" fillId="0" borderId="0" applyFont="0" applyFill="0" applyBorder="0" applyAlignment="0" applyProtection="0"/>
    <xf numFmtId="166" fontId="55" fillId="0" borderId="0" applyFont="0" applyFill="0" applyBorder="0" applyAlignment="0" applyProtection="0"/>
    <xf numFmtId="41" fontId="55" fillId="0" borderId="0" applyFont="0" applyFill="0" applyBorder="0" applyAlignment="0" applyProtection="0"/>
    <xf numFmtId="41" fontId="55" fillId="0" borderId="0" applyFont="0" applyFill="0" applyBorder="0" applyAlignment="0" applyProtection="0"/>
    <xf numFmtId="164" fontId="55" fillId="0" borderId="0" applyFont="0" applyFill="0" applyBorder="0" applyAlignment="0" applyProtection="0"/>
    <xf numFmtId="166" fontId="55" fillId="0" borderId="0" applyFont="0" applyFill="0" applyBorder="0" applyAlignment="0" applyProtection="0"/>
    <xf numFmtId="41" fontId="55" fillId="0" borderId="0" applyFont="0" applyFill="0" applyBorder="0" applyAlignment="0" applyProtection="0"/>
    <xf numFmtId="41" fontId="55" fillId="0" borderId="0" applyFont="0" applyFill="0" applyBorder="0" applyAlignment="0" applyProtection="0"/>
    <xf numFmtId="41" fontId="55" fillId="0" borderId="0" applyFont="0" applyFill="0" applyBorder="0" applyAlignment="0" applyProtection="0"/>
    <xf numFmtId="41" fontId="55" fillId="0" borderId="0" applyFont="0" applyFill="0" applyBorder="0" applyAlignment="0" applyProtection="0"/>
    <xf numFmtId="164" fontId="55" fillId="0" borderId="0" applyFont="0" applyFill="0" applyBorder="0" applyAlignment="0" applyProtection="0"/>
    <xf numFmtId="166" fontId="55" fillId="0" borderId="0" applyFont="0" applyFill="0" applyBorder="0" applyAlignment="0" applyProtection="0"/>
    <xf numFmtId="41" fontId="55" fillId="0" borderId="0" applyFont="0" applyFill="0" applyBorder="0" applyAlignment="0" applyProtection="0"/>
    <xf numFmtId="41" fontId="55" fillId="0" borderId="0" applyFont="0" applyFill="0" applyBorder="0" applyAlignment="0" applyProtection="0"/>
    <xf numFmtId="164" fontId="55" fillId="0" borderId="0" applyFont="0" applyFill="0" applyBorder="0" applyAlignment="0" applyProtection="0"/>
    <xf numFmtId="166" fontId="55" fillId="0" borderId="0" applyFont="0" applyFill="0" applyBorder="0" applyAlignment="0" applyProtection="0"/>
    <xf numFmtId="41" fontId="55" fillId="0" borderId="0" applyFont="0" applyFill="0" applyBorder="0" applyAlignment="0" applyProtection="0"/>
    <xf numFmtId="41" fontId="55" fillId="0" borderId="0" applyFont="0" applyFill="0" applyBorder="0" applyAlignment="0" applyProtection="0"/>
    <xf numFmtId="41" fontId="55" fillId="0" borderId="0" applyFont="0" applyFill="0" applyBorder="0" applyAlignment="0" applyProtection="0"/>
    <xf numFmtId="41" fontId="55" fillId="0" borderId="0" applyFont="0" applyFill="0" applyBorder="0" applyAlignment="0" applyProtection="0"/>
    <xf numFmtId="164" fontId="55" fillId="0" borderId="0" applyFont="0" applyFill="0" applyBorder="0" applyAlignment="0" applyProtection="0"/>
    <xf numFmtId="166" fontId="55" fillId="0" borderId="0" applyFont="0" applyFill="0" applyBorder="0" applyAlignment="0" applyProtection="0"/>
    <xf numFmtId="41" fontId="55" fillId="0" borderId="0" applyFont="0" applyFill="0" applyBorder="0" applyAlignment="0" applyProtection="0"/>
    <xf numFmtId="41" fontId="55" fillId="0" borderId="0" applyFont="0" applyFill="0" applyBorder="0" applyAlignment="0" applyProtection="0"/>
    <xf numFmtId="164" fontId="55" fillId="0" borderId="0" applyFont="0" applyFill="0" applyBorder="0" applyAlignment="0" applyProtection="0"/>
    <xf numFmtId="166" fontId="55" fillId="0" borderId="0" applyFont="0" applyFill="0" applyBorder="0" applyAlignment="0" applyProtection="0"/>
    <xf numFmtId="41" fontId="55" fillId="0" borderId="0" applyFont="0" applyFill="0" applyBorder="0" applyAlignment="0" applyProtection="0"/>
    <xf numFmtId="41" fontId="55" fillId="0" borderId="0" applyFont="0" applyFill="0" applyBorder="0" applyAlignment="0" applyProtection="0"/>
    <xf numFmtId="41" fontId="55" fillId="0" borderId="0" applyFont="0" applyFill="0" applyBorder="0" applyAlignment="0" applyProtection="0"/>
    <xf numFmtId="41" fontId="55" fillId="0" borderId="0" applyFont="0" applyFill="0" applyBorder="0" applyAlignment="0" applyProtection="0"/>
    <xf numFmtId="164" fontId="55" fillId="0" borderId="0" applyFont="0" applyFill="0" applyBorder="0" applyAlignment="0" applyProtection="0"/>
    <xf numFmtId="166" fontId="55" fillId="0" borderId="0" applyFont="0" applyFill="0" applyBorder="0" applyAlignment="0" applyProtection="0"/>
    <xf numFmtId="41" fontId="55" fillId="0" borderId="0" applyFont="0" applyFill="0" applyBorder="0" applyAlignment="0" applyProtection="0"/>
    <xf numFmtId="41" fontId="55" fillId="0" borderId="0" applyFont="0" applyFill="0" applyBorder="0" applyAlignment="0" applyProtection="0"/>
    <xf numFmtId="164" fontId="55" fillId="0" borderId="0" applyFont="0" applyFill="0" applyBorder="0" applyAlignment="0" applyProtection="0"/>
    <xf numFmtId="166" fontId="55" fillId="0" borderId="0" applyFont="0" applyFill="0" applyBorder="0" applyAlignment="0" applyProtection="0"/>
    <xf numFmtId="41" fontId="55" fillId="0" borderId="0" applyFont="0" applyFill="0" applyBorder="0" applyAlignment="0" applyProtection="0"/>
    <xf numFmtId="41" fontId="55" fillId="0" borderId="0" applyFont="0" applyFill="0" applyBorder="0" applyAlignment="0" applyProtection="0"/>
    <xf numFmtId="41" fontId="55" fillId="0" borderId="0" applyFont="0" applyFill="0" applyBorder="0" applyAlignment="0" applyProtection="0"/>
    <xf numFmtId="41" fontId="55" fillId="0" borderId="0" applyFont="0" applyFill="0" applyBorder="0" applyAlignment="0" applyProtection="0"/>
    <xf numFmtId="164" fontId="55" fillId="0" borderId="0" applyFont="0" applyFill="0" applyBorder="0" applyAlignment="0" applyProtection="0"/>
    <xf numFmtId="166" fontId="55" fillId="0" borderId="0" applyFont="0" applyFill="0" applyBorder="0" applyAlignment="0" applyProtection="0"/>
    <xf numFmtId="41" fontId="55" fillId="0" borderId="0" applyFont="0" applyFill="0" applyBorder="0" applyAlignment="0" applyProtection="0"/>
    <xf numFmtId="41" fontId="55" fillId="0" borderId="0" applyFont="0" applyFill="0" applyBorder="0" applyAlignment="0" applyProtection="0"/>
    <xf numFmtId="164" fontId="55" fillId="0" borderId="0" applyFont="0" applyFill="0" applyBorder="0" applyAlignment="0" applyProtection="0"/>
    <xf numFmtId="166" fontId="55" fillId="0" borderId="0" applyFont="0" applyFill="0" applyBorder="0" applyAlignment="0" applyProtection="0"/>
    <xf numFmtId="41" fontId="55" fillId="0" borderId="0" applyFont="0" applyFill="0" applyBorder="0" applyAlignment="0" applyProtection="0"/>
    <xf numFmtId="41" fontId="55" fillId="0" borderId="0" applyFont="0" applyFill="0" applyBorder="0" applyAlignment="0" applyProtection="0"/>
    <xf numFmtId="41" fontId="55" fillId="0" borderId="0" applyFont="0" applyFill="0" applyBorder="0" applyAlignment="0" applyProtection="0"/>
    <xf numFmtId="41" fontId="55" fillId="0" borderId="0" applyFont="0" applyFill="0" applyBorder="0" applyAlignment="0" applyProtection="0"/>
    <xf numFmtId="164" fontId="55" fillId="0" borderId="0" applyFont="0" applyFill="0" applyBorder="0" applyAlignment="0" applyProtection="0"/>
    <xf numFmtId="166" fontId="55" fillId="0" borderId="0" applyFont="0" applyFill="0" applyBorder="0" applyAlignment="0" applyProtection="0"/>
    <xf numFmtId="41" fontId="55" fillId="0" borderId="0" applyFont="0" applyFill="0" applyBorder="0" applyAlignment="0" applyProtection="0"/>
    <xf numFmtId="41" fontId="55" fillId="0" borderId="0" applyFont="0" applyFill="0" applyBorder="0" applyAlignment="0" applyProtection="0"/>
    <xf numFmtId="164" fontId="55" fillId="0" borderId="0" applyFont="0" applyFill="0" applyBorder="0" applyAlignment="0" applyProtection="0"/>
    <xf numFmtId="166" fontId="55" fillId="0" borderId="0" applyFont="0" applyFill="0" applyBorder="0" applyAlignment="0" applyProtection="0"/>
    <xf numFmtId="41" fontId="55" fillId="0" borderId="0" applyFont="0" applyFill="0" applyBorder="0" applyAlignment="0" applyProtection="0"/>
    <xf numFmtId="41" fontId="55" fillId="0" borderId="0" applyFont="0" applyFill="0" applyBorder="0" applyAlignment="0" applyProtection="0"/>
    <xf numFmtId="41" fontId="55" fillId="0" borderId="0" applyFont="0" applyFill="0" applyBorder="0" applyAlignment="0" applyProtection="0"/>
    <xf numFmtId="41" fontId="55" fillId="0" borderId="0" applyFont="0" applyFill="0" applyBorder="0" applyAlignment="0" applyProtection="0"/>
    <xf numFmtId="164" fontId="55" fillId="0" borderId="0" applyFont="0" applyFill="0" applyBorder="0" applyAlignment="0" applyProtection="0"/>
    <xf numFmtId="166" fontId="55" fillId="0" borderId="0" applyFont="0" applyFill="0" applyBorder="0" applyAlignment="0" applyProtection="0"/>
    <xf numFmtId="41" fontId="55" fillId="0" borderId="0" applyFont="0" applyFill="0" applyBorder="0" applyAlignment="0" applyProtection="0"/>
    <xf numFmtId="41" fontId="55" fillId="0" borderId="0" applyFont="0" applyFill="0" applyBorder="0" applyAlignment="0" applyProtection="0"/>
    <xf numFmtId="164" fontId="55" fillId="0" borderId="0" applyFont="0" applyFill="0" applyBorder="0" applyAlignment="0" applyProtection="0"/>
    <xf numFmtId="166" fontId="55" fillId="0" borderId="0" applyFont="0" applyFill="0" applyBorder="0" applyAlignment="0" applyProtection="0"/>
    <xf numFmtId="41" fontId="55" fillId="0" borderId="0" applyFont="0" applyFill="0" applyBorder="0" applyAlignment="0" applyProtection="0"/>
    <xf numFmtId="41" fontId="55" fillId="0" borderId="0" applyFont="0" applyFill="0" applyBorder="0" applyAlignment="0" applyProtection="0"/>
    <xf numFmtId="41" fontId="55" fillId="0" borderId="0" applyFont="0" applyFill="0" applyBorder="0" applyAlignment="0" applyProtection="0"/>
    <xf numFmtId="41" fontId="55" fillId="0" borderId="0" applyFont="0" applyFill="0" applyBorder="0" applyAlignment="0" applyProtection="0"/>
    <xf numFmtId="164" fontId="55" fillId="0" borderId="0" applyFont="0" applyFill="0" applyBorder="0" applyAlignment="0" applyProtection="0"/>
    <xf numFmtId="166" fontId="55" fillId="0" borderId="0" applyFont="0" applyFill="0" applyBorder="0" applyAlignment="0" applyProtection="0"/>
    <xf numFmtId="41" fontId="55" fillId="0" borderId="0" applyFont="0" applyFill="0" applyBorder="0" applyAlignment="0" applyProtection="0"/>
    <xf numFmtId="41" fontId="55" fillId="0" borderId="0" applyFont="0" applyFill="0" applyBorder="0" applyAlignment="0" applyProtection="0"/>
    <xf numFmtId="164" fontId="55" fillId="0" borderId="0" applyFont="0" applyFill="0" applyBorder="0" applyAlignment="0" applyProtection="0"/>
    <xf numFmtId="166" fontId="55" fillId="0" borderId="0" applyFont="0" applyFill="0" applyBorder="0" applyAlignment="0" applyProtection="0"/>
    <xf numFmtId="41" fontId="55" fillId="0" borderId="0" applyFont="0" applyFill="0" applyBorder="0" applyAlignment="0" applyProtection="0"/>
    <xf numFmtId="41" fontId="55" fillId="0" borderId="0" applyFont="0" applyFill="0" applyBorder="0" applyAlignment="0" applyProtection="0"/>
    <xf numFmtId="41" fontId="55" fillId="0" borderId="0" applyFont="0" applyFill="0" applyBorder="0" applyAlignment="0" applyProtection="0"/>
    <xf numFmtId="41" fontId="55" fillId="0" borderId="0" applyFont="0" applyFill="0" applyBorder="0" applyAlignment="0" applyProtection="0"/>
    <xf numFmtId="164" fontId="55" fillId="0" borderId="0" applyFont="0" applyFill="0" applyBorder="0" applyAlignment="0" applyProtection="0"/>
    <xf numFmtId="166" fontId="55" fillId="0" borderId="0" applyFont="0" applyFill="0" applyBorder="0" applyAlignment="0" applyProtection="0"/>
    <xf numFmtId="41" fontId="55" fillId="0" borderId="0" applyFont="0" applyFill="0" applyBorder="0" applyAlignment="0" applyProtection="0"/>
    <xf numFmtId="41" fontId="55" fillId="0" borderId="0" applyFont="0" applyFill="0" applyBorder="0" applyAlignment="0" applyProtection="0"/>
    <xf numFmtId="164" fontId="55" fillId="0" borderId="0" applyFont="0" applyFill="0" applyBorder="0" applyAlignment="0" applyProtection="0"/>
    <xf numFmtId="166" fontId="55" fillId="0" borderId="0" applyFont="0" applyFill="0" applyBorder="0" applyAlignment="0" applyProtection="0"/>
    <xf numFmtId="41" fontId="55" fillId="0" borderId="0" applyFont="0" applyFill="0" applyBorder="0" applyAlignment="0" applyProtection="0"/>
    <xf numFmtId="41" fontId="55" fillId="0" borderId="0" applyFont="0" applyFill="0" applyBorder="0" applyAlignment="0" applyProtection="0"/>
    <xf numFmtId="41" fontId="55" fillId="0" borderId="0" applyFont="0" applyFill="0" applyBorder="0" applyAlignment="0" applyProtection="0"/>
    <xf numFmtId="41" fontId="55" fillId="0" borderId="0" applyFont="0" applyFill="0" applyBorder="0" applyAlignment="0" applyProtection="0"/>
    <xf numFmtId="164" fontId="55" fillId="0" borderId="0" applyFont="0" applyFill="0" applyBorder="0" applyAlignment="0" applyProtection="0"/>
    <xf numFmtId="166" fontId="55" fillId="0" borderId="0" applyFont="0" applyFill="0" applyBorder="0" applyAlignment="0" applyProtection="0"/>
    <xf numFmtId="41" fontId="55" fillId="0" borderId="0" applyFont="0" applyFill="0" applyBorder="0" applyAlignment="0" applyProtection="0"/>
    <xf numFmtId="41" fontId="55" fillId="0" borderId="0" applyFont="0" applyFill="0" applyBorder="0" applyAlignment="0" applyProtection="0"/>
    <xf numFmtId="164" fontId="55" fillId="0" borderId="0" applyFont="0" applyFill="0" applyBorder="0" applyAlignment="0" applyProtection="0"/>
    <xf numFmtId="166" fontId="55" fillId="0" borderId="0" applyFont="0" applyFill="0" applyBorder="0" applyAlignment="0" applyProtection="0"/>
    <xf numFmtId="41" fontId="55" fillId="0" borderId="0" applyFont="0" applyFill="0" applyBorder="0" applyAlignment="0" applyProtection="0"/>
    <xf numFmtId="41" fontId="55" fillId="0" borderId="0" applyFont="0" applyFill="0" applyBorder="0" applyAlignment="0" applyProtection="0"/>
    <xf numFmtId="41" fontId="55" fillId="0" borderId="0" applyFont="0" applyFill="0" applyBorder="0" applyAlignment="0" applyProtection="0"/>
    <xf numFmtId="41" fontId="55" fillId="0" borderId="0" applyFont="0" applyFill="0" applyBorder="0" applyAlignment="0" applyProtection="0"/>
    <xf numFmtId="164" fontId="55" fillId="0" borderId="0" applyFont="0" applyFill="0" applyBorder="0" applyAlignment="0" applyProtection="0"/>
    <xf numFmtId="166" fontId="55" fillId="0" borderId="0" applyFont="0" applyFill="0" applyBorder="0" applyAlignment="0" applyProtection="0"/>
    <xf numFmtId="41" fontId="55" fillId="0" borderId="0" applyFont="0" applyFill="0" applyBorder="0" applyAlignment="0" applyProtection="0"/>
    <xf numFmtId="41" fontId="55" fillId="0" borderId="0" applyFont="0" applyFill="0" applyBorder="0" applyAlignment="0" applyProtection="0"/>
    <xf numFmtId="164" fontId="55" fillId="0" borderId="0" applyFont="0" applyFill="0" applyBorder="0" applyAlignment="0" applyProtection="0"/>
    <xf numFmtId="166" fontId="55" fillId="0" borderId="0" applyFont="0" applyFill="0" applyBorder="0" applyAlignment="0" applyProtection="0"/>
    <xf numFmtId="41" fontId="55" fillId="0" borderId="0" applyFont="0" applyFill="0" applyBorder="0" applyAlignment="0" applyProtection="0"/>
    <xf numFmtId="41" fontId="55" fillId="0" borderId="0" applyFont="0" applyFill="0" applyBorder="0" applyAlignment="0" applyProtection="0"/>
    <xf numFmtId="41" fontId="55" fillId="0" borderId="0" applyFont="0" applyFill="0" applyBorder="0" applyAlignment="0" applyProtection="0"/>
    <xf numFmtId="41" fontId="55" fillId="0" borderId="0" applyFont="0" applyFill="0" applyBorder="0" applyAlignment="0" applyProtection="0"/>
    <xf numFmtId="164" fontId="55" fillId="0" borderId="0" applyFont="0" applyFill="0" applyBorder="0" applyAlignment="0" applyProtection="0"/>
    <xf numFmtId="166" fontId="55" fillId="0" borderId="0" applyFont="0" applyFill="0" applyBorder="0" applyAlignment="0" applyProtection="0"/>
    <xf numFmtId="41" fontId="55" fillId="0" borderId="0" applyFont="0" applyFill="0" applyBorder="0" applyAlignment="0" applyProtection="0"/>
    <xf numFmtId="41" fontId="55" fillId="0" borderId="0" applyFont="0" applyFill="0" applyBorder="0" applyAlignment="0" applyProtection="0"/>
    <xf numFmtId="164" fontId="55" fillId="0" borderId="0" applyFont="0" applyFill="0" applyBorder="0" applyAlignment="0" applyProtection="0"/>
    <xf numFmtId="166" fontId="55" fillId="0" borderId="0" applyFont="0" applyFill="0" applyBorder="0" applyAlignment="0" applyProtection="0"/>
    <xf numFmtId="41" fontId="55" fillId="0" borderId="0" applyFont="0" applyFill="0" applyBorder="0" applyAlignment="0" applyProtection="0"/>
    <xf numFmtId="41" fontId="55" fillId="0" borderId="0" applyFont="0" applyFill="0" applyBorder="0" applyAlignment="0" applyProtection="0"/>
    <xf numFmtId="41" fontId="55" fillId="0" borderId="0" applyFont="0" applyFill="0" applyBorder="0" applyAlignment="0" applyProtection="0"/>
    <xf numFmtId="41" fontId="55" fillId="0" borderId="0" applyFont="0" applyFill="0" applyBorder="0" applyAlignment="0" applyProtection="0"/>
    <xf numFmtId="164" fontId="55" fillId="0" borderId="0" applyFont="0" applyFill="0" applyBorder="0" applyAlignment="0" applyProtection="0"/>
    <xf numFmtId="166" fontId="55" fillId="0" borderId="0" applyFont="0" applyFill="0" applyBorder="0" applyAlignment="0" applyProtection="0"/>
    <xf numFmtId="41" fontId="55" fillId="0" borderId="0" applyFont="0" applyFill="0" applyBorder="0" applyAlignment="0" applyProtection="0"/>
    <xf numFmtId="41" fontId="55" fillId="0" borderId="0" applyFont="0" applyFill="0" applyBorder="0" applyAlignment="0" applyProtection="0"/>
    <xf numFmtId="164" fontId="55" fillId="0" borderId="0" applyFont="0" applyFill="0" applyBorder="0" applyAlignment="0" applyProtection="0"/>
    <xf numFmtId="166" fontId="55" fillId="0" borderId="0" applyFont="0" applyFill="0" applyBorder="0" applyAlignment="0" applyProtection="0"/>
    <xf numFmtId="41" fontId="55" fillId="0" borderId="0" applyFont="0" applyFill="0" applyBorder="0" applyAlignment="0" applyProtection="0"/>
    <xf numFmtId="41" fontId="55" fillId="0" borderId="0" applyFont="0" applyFill="0" applyBorder="0" applyAlignment="0" applyProtection="0"/>
    <xf numFmtId="41" fontId="55" fillId="0" borderId="0" applyFont="0" applyFill="0" applyBorder="0" applyAlignment="0" applyProtection="0"/>
    <xf numFmtId="41" fontId="55" fillId="0" borderId="0" applyFont="0" applyFill="0" applyBorder="0" applyAlignment="0" applyProtection="0"/>
    <xf numFmtId="164" fontId="55" fillId="0" borderId="0" applyFont="0" applyFill="0" applyBorder="0" applyAlignment="0" applyProtection="0"/>
    <xf numFmtId="166" fontId="55" fillId="0" borderId="0" applyFont="0" applyFill="0" applyBorder="0" applyAlignment="0" applyProtection="0"/>
    <xf numFmtId="41" fontId="55" fillId="0" borderId="0" applyFont="0" applyFill="0" applyBorder="0" applyAlignment="0" applyProtection="0"/>
    <xf numFmtId="41" fontId="55" fillId="0" borderId="0" applyFont="0" applyFill="0" applyBorder="0" applyAlignment="0" applyProtection="0"/>
    <xf numFmtId="164" fontId="55" fillId="0" borderId="0" applyFont="0" applyFill="0" applyBorder="0" applyAlignment="0" applyProtection="0"/>
    <xf numFmtId="166" fontId="55" fillId="0" borderId="0" applyFont="0" applyFill="0" applyBorder="0" applyAlignment="0" applyProtection="0"/>
    <xf numFmtId="41" fontId="55" fillId="0" borderId="0" applyFont="0" applyFill="0" applyBorder="0" applyAlignment="0" applyProtection="0"/>
    <xf numFmtId="41" fontId="55" fillId="0" borderId="0" applyFont="0" applyFill="0" applyBorder="0" applyAlignment="0" applyProtection="0"/>
    <xf numFmtId="41" fontId="55" fillId="0" borderId="0" applyFont="0" applyFill="0" applyBorder="0" applyAlignment="0" applyProtection="0"/>
    <xf numFmtId="41" fontId="55" fillId="0" borderId="0" applyFont="0" applyFill="0" applyBorder="0" applyAlignment="0" applyProtection="0"/>
    <xf numFmtId="164" fontId="55" fillId="0" borderId="0" applyFont="0" applyFill="0" applyBorder="0" applyAlignment="0" applyProtection="0"/>
    <xf numFmtId="166" fontId="55" fillId="0" borderId="0" applyFont="0" applyFill="0" applyBorder="0" applyAlignment="0" applyProtection="0"/>
    <xf numFmtId="41" fontId="55" fillId="0" borderId="0" applyFont="0" applyFill="0" applyBorder="0" applyAlignment="0" applyProtection="0"/>
    <xf numFmtId="41" fontId="55" fillId="0" borderId="0" applyFont="0" applyFill="0" applyBorder="0" applyAlignment="0" applyProtection="0"/>
    <xf numFmtId="164" fontId="55" fillId="0" borderId="0" applyFont="0" applyFill="0" applyBorder="0" applyAlignment="0" applyProtection="0"/>
    <xf numFmtId="166" fontId="55" fillId="0" borderId="0" applyFont="0" applyFill="0" applyBorder="0" applyAlignment="0" applyProtection="0"/>
    <xf numFmtId="41" fontId="55" fillId="0" borderId="0" applyFont="0" applyFill="0" applyBorder="0" applyAlignment="0" applyProtection="0"/>
    <xf numFmtId="41" fontId="55" fillId="0" borderId="0" applyFont="0" applyFill="0" applyBorder="0" applyAlignment="0" applyProtection="0"/>
    <xf numFmtId="41" fontId="55" fillId="0" borderId="0" applyFont="0" applyFill="0" applyBorder="0" applyAlignment="0" applyProtection="0"/>
    <xf numFmtId="41" fontId="55" fillId="0" borderId="0" applyFont="0" applyFill="0" applyBorder="0" applyAlignment="0" applyProtection="0"/>
    <xf numFmtId="164" fontId="55" fillId="0" borderId="0" applyFont="0" applyFill="0" applyBorder="0" applyAlignment="0" applyProtection="0"/>
    <xf numFmtId="166" fontId="55" fillId="0" borderId="0" applyFont="0" applyFill="0" applyBorder="0" applyAlignment="0" applyProtection="0"/>
    <xf numFmtId="41" fontId="55" fillId="0" borderId="0" applyFont="0" applyFill="0" applyBorder="0" applyAlignment="0" applyProtection="0"/>
    <xf numFmtId="41" fontId="55" fillId="0" borderId="0" applyFont="0" applyFill="0" applyBorder="0" applyAlignment="0" applyProtection="0"/>
    <xf numFmtId="164" fontId="55" fillId="0" borderId="0" applyFont="0" applyFill="0" applyBorder="0" applyAlignment="0" applyProtection="0"/>
    <xf numFmtId="166" fontId="55" fillId="0" borderId="0" applyFont="0" applyFill="0" applyBorder="0" applyAlignment="0" applyProtection="0"/>
    <xf numFmtId="41" fontId="55" fillId="0" borderId="0" applyFont="0" applyFill="0" applyBorder="0" applyAlignment="0" applyProtection="0"/>
    <xf numFmtId="41" fontId="55" fillId="0" borderId="0" applyFont="0" applyFill="0" applyBorder="0" applyAlignment="0" applyProtection="0"/>
    <xf numFmtId="41" fontId="55" fillId="0" borderId="0" applyFont="0" applyFill="0" applyBorder="0" applyAlignment="0" applyProtection="0"/>
    <xf numFmtId="41" fontId="55" fillId="0" borderId="0" applyFont="0" applyFill="0" applyBorder="0" applyAlignment="0" applyProtection="0"/>
    <xf numFmtId="164" fontId="55" fillId="0" borderId="0" applyFont="0" applyFill="0" applyBorder="0" applyAlignment="0" applyProtection="0"/>
    <xf numFmtId="166" fontId="55" fillId="0" borderId="0" applyFont="0" applyFill="0" applyBorder="0" applyAlignment="0" applyProtection="0"/>
    <xf numFmtId="41" fontId="55" fillId="0" borderId="0" applyFont="0" applyFill="0" applyBorder="0" applyAlignment="0" applyProtection="0"/>
    <xf numFmtId="41" fontId="55" fillId="0" borderId="0" applyFont="0" applyFill="0" applyBorder="0" applyAlignment="0" applyProtection="0"/>
    <xf numFmtId="164" fontId="55" fillId="0" borderId="0" applyFont="0" applyFill="0" applyBorder="0" applyAlignment="0" applyProtection="0"/>
    <xf numFmtId="166" fontId="55" fillId="0" borderId="0" applyFont="0" applyFill="0" applyBorder="0" applyAlignment="0" applyProtection="0"/>
    <xf numFmtId="41" fontId="55" fillId="0" borderId="0" applyFont="0" applyFill="0" applyBorder="0" applyAlignment="0" applyProtection="0"/>
    <xf numFmtId="41" fontId="55" fillId="0" borderId="0" applyFont="0" applyFill="0" applyBorder="0" applyAlignment="0" applyProtection="0"/>
    <xf numFmtId="41" fontId="55" fillId="0" borderId="0" applyFont="0" applyFill="0" applyBorder="0" applyAlignment="0" applyProtection="0"/>
    <xf numFmtId="41" fontId="55" fillId="0" borderId="0" applyFont="0" applyFill="0" applyBorder="0" applyAlignment="0" applyProtection="0"/>
    <xf numFmtId="164" fontId="55" fillId="0" borderId="0" applyFont="0" applyFill="0" applyBorder="0" applyAlignment="0" applyProtection="0"/>
    <xf numFmtId="166" fontId="55" fillId="0" borderId="0" applyFont="0" applyFill="0" applyBorder="0" applyAlignment="0" applyProtection="0"/>
    <xf numFmtId="41" fontId="55" fillId="0" borderId="0" applyFont="0" applyFill="0" applyBorder="0" applyAlignment="0" applyProtection="0"/>
    <xf numFmtId="41" fontId="55" fillId="0" borderId="0" applyFont="0" applyFill="0" applyBorder="0" applyAlignment="0" applyProtection="0"/>
    <xf numFmtId="164" fontId="55" fillId="0" borderId="0" applyFont="0" applyFill="0" applyBorder="0" applyAlignment="0" applyProtection="0"/>
    <xf numFmtId="166" fontId="55" fillId="0" borderId="0" applyFont="0" applyFill="0" applyBorder="0" applyAlignment="0" applyProtection="0"/>
    <xf numFmtId="41" fontId="55" fillId="0" borderId="0" applyFont="0" applyFill="0" applyBorder="0" applyAlignment="0" applyProtection="0"/>
    <xf numFmtId="41" fontId="55" fillId="0" borderId="0" applyFont="0" applyFill="0" applyBorder="0" applyAlignment="0" applyProtection="0"/>
    <xf numFmtId="41" fontId="55" fillId="0" borderId="0" applyFont="0" applyFill="0" applyBorder="0" applyAlignment="0" applyProtection="0"/>
    <xf numFmtId="41" fontId="55" fillId="0" borderId="0" applyFont="0" applyFill="0" applyBorder="0" applyAlignment="0" applyProtection="0"/>
    <xf numFmtId="164" fontId="55" fillId="0" borderId="0" applyFont="0" applyFill="0" applyBorder="0" applyAlignment="0" applyProtection="0"/>
    <xf numFmtId="166" fontId="55" fillId="0" borderId="0" applyFont="0" applyFill="0" applyBorder="0" applyAlignment="0" applyProtection="0"/>
    <xf numFmtId="41" fontId="55" fillId="0" borderId="0" applyFont="0" applyFill="0" applyBorder="0" applyAlignment="0" applyProtection="0"/>
    <xf numFmtId="41" fontId="55" fillId="0" borderId="0" applyFont="0" applyFill="0" applyBorder="0" applyAlignment="0" applyProtection="0"/>
    <xf numFmtId="164" fontId="55" fillId="0" borderId="0" applyFont="0" applyFill="0" applyBorder="0" applyAlignment="0" applyProtection="0"/>
    <xf numFmtId="166" fontId="55" fillId="0" borderId="0" applyFont="0" applyFill="0" applyBorder="0" applyAlignment="0" applyProtection="0"/>
    <xf numFmtId="41" fontId="55" fillId="0" borderId="0" applyFont="0" applyFill="0" applyBorder="0" applyAlignment="0" applyProtection="0"/>
    <xf numFmtId="41" fontId="55" fillId="0" borderId="0" applyFont="0" applyFill="0" applyBorder="0" applyAlignment="0" applyProtection="0"/>
    <xf numFmtId="41" fontId="55" fillId="0" borderId="0" applyFont="0" applyFill="0" applyBorder="0" applyAlignment="0" applyProtection="0"/>
    <xf numFmtId="41" fontId="55" fillId="0" borderId="0" applyFont="0" applyFill="0" applyBorder="0" applyAlignment="0" applyProtection="0"/>
    <xf numFmtId="164" fontId="55" fillId="0" borderId="0" applyFont="0" applyFill="0" applyBorder="0" applyAlignment="0" applyProtection="0"/>
    <xf numFmtId="166" fontId="55" fillId="0" borderId="0" applyFont="0" applyFill="0" applyBorder="0" applyAlignment="0" applyProtection="0"/>
    <xf numFmtId="41" fontId="55" fillId="0" borderId="0" applyFont="0" applyFill="0" applyBorder="0" applyAlignment="0" applyProtection="0"/>
    <xf numFmtId="41" fontId="55" fillId="0" borderId="0" applyFont="0" applyFill="0" applyBorder="0" applyAlignment="0" applyProtection="0"/>
    <xf numFmtId="164" fontId="55" fillId="0" borderId="0" applyFont="0" applyFill="0" applyBorder="0" applyAlignment="0" applyProtection="0"/>
    <xf numFmtId="166" fontId="55" fillId="0" borderId="0" applyFont="0" applyFill="0" applyBorder="0" applyAlignment="0" applyProtection="0"/>
    <xf numFmtId="41" fontId="55" fillId="0" borderId="0" applyFont="0" applyFill="0" applyBorder="0" applyAlignment="0" applyProtection="0"/>
    <xf numFmtId="41" fontId="55" fillId="0" borderId="0" applyFont="0" applyFill="0" applyBorder="0" applyAlignment="0" applyProtection="0"/>
    <xf numFmtId="41" fontId="55" fillId="0" borderId="0" applyFont="0" applyFill="0" applyBorder="0" applyAlignment="0" applyProtection="0"/>
    <xf numFmtId="41" fontId="55" fillId="0" borderId="0" applyFont="0" applyFill="0" applyBorder="0" applyAlignment="0" applyProtection="0"/>
    <xf numFmtId="164" fontId="55" fillId="0" borderId="0" applyFont="0" applyFill="0" applyBorder="0" applyAlignment="0" applyProtection="0"/>
    <xf numFmtId="166" fontId="55" fillId="0" borderId="0" applyFont="0" applyFill="0" applyBorder="0" applyAlignment="0" applyProtection="0"/>
    <xf numFmtId="41" fontId="55" fillId="0" borderId="0" applyFont="0" applyFill="0" applyBorder="0" applyAlignment="0" applyProtection="0"/>
    <xf numFmtId="41" fontId="55" fillId="0" borderId="0" applyFont="0" applyFill="0" applyBorder="0" applyAlignment="0" applyProtection="0"/>
    <xf numFmtId="164" fontId="55" fillId="0" borderId="0" applyFont="0" applyFill="0" applyBorder="0" applyAlignment="0" applyProtection="0"/>
    <xf numFmtId="166" fontId="55" fillId="0" borderId="0" applyFont="0" applyFill="0" applyBorder="0" applyAlignment="0" applyProtection="0"/>
    <xf numFmtId="41" fontId="55" fillId="0" borderId="0" applyFont="0" applyFill="0" applyBorder="0" applyAlignment="0" applyProtection="0"/>
    <xf numFmtId="41" fontId="55" fillId="0" borderId="0" applyFont="0" applyFill="0" applyBorder="0" applyAlignment="0" applyProtection="0"/>
    <xf numFmtId="41" fontId="55" fillId="0" borderId="0" applyFont="0" applyFill="0" applyBorder="0" applyAlignment="0" applyProtection="0"/>
    <xf numFmtId="41" fontId="55" fillId="0" borderId="0" applyFont="0" applyFill="0" applyBorder="0" applyAlignment="0" applyProtection="0"/>
    <xf numFmtId="164" fontId="55" fillId="0" borderId="0" applyFont="0" applyFill="0" applyBorder="0" applyAlignment="0" applyProtection="0"/>
    <xf numFmtId="166" fontId="55" fillId="0" borderId="0" applyFont="0" applyFill="0" applyBorder="0" applyAlignment="0" applyProtection="0"/>
    <xf numFmtId="41" fontId="55" fillId="0" borderId="0" applyFont="0" applyFill="0" applyBorder="0" applyAlignment="0" applyProtection="0"/>
    <xf numFmtId="41" fontId="55" fillId="0" borderId="0" applyFont="0" applyFill="0" applyBorder="0" applyAlignment="0" applyProtection="0"/>
    <xf numFmtId="164" fontId="55" fillId="0" borderId="0" applyFont="0" applyFill="0" applyBorder="0" applyAlignment="0" applyProtection="0"/>
    <xf numFmtId="166" fontId="55" fillId="0" borderId="0" applyFont="0" applyFill="0" applyBorder="0" applyAlignment="0" applyProtection="0"/>
    <xf numFmtId="41" fontId="55" fillId="0" borderId="0" applyFont="0" applyFill="0" applyBorder="0" applyAlignment="0" applyProtection="0"/>
    <xf numFmtId="41" fontId="55" fillId="0" borderId="0" applyFont="0" applyFill="0" applyBorder="0" applyAlignment="0" applyProtection="0"/>
    <xf numFmtId="41" fontId="55" fillId="0" borderId="0" applyFont="0" applyFill="0" applyBorder="0" applyAlignment="0" applyProtection="0"/>
    <xf numFmtId="41" fontId="55" fillId="0" borderId="0" applyFont="0" applyFill="0" applyBorder="0" applyAlignment="0" applyProtection="0"/>
    <xf numFmtId="164" fontId="55" fillId="0" borderId="0" applyFont="0" applyFill="0" applyBorder="0" applyAlignment="0" applyProtection="0"/>
    <xf numFmtId="166" fontId="55" fillId="0" borderId="0" applyFont="0" applyFill="0" applyBorder="0" applyAlignment="0" applyProtection="0"/>
    <xf numFmtId="41" fontId="55" fillId="0" borderId="0" applyFont="0" applyFill="0" applyBorder="0" applyAlignment="0" applyProtection="0"/>
    <xf numFmtId="41" fontId="55" fillId="0" borderId="0" applyFont="0" applyFill="0" applyBorder="0" applyAlignment="0" applyProtection="0"/>
    <xf numFmtId="164" fontId="55" fillId="0" borderId="0" applyFont="0" applyFill="0" applyBorder="0" applyAlignment="0" applyProtection="0"/>
    <xf numFmtId="166" fontId="55" fillId="0" borderId="0" applyFont="0" applyFill="0" applyBorder="0" applyAlignment="0" applyProtection="0"/>
    <xf numFmtId="41" fontId="55" fillId="0" borderId="0" applyFont="0" applyFill="0" applyBorder="0" applyAlignment="0" applyProtection="0"/>
    <xf numFmtId="41" fontId="55"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41" fillId="0" borderId="0" applyFont="0" applyFill="0" applyBorder="0" applyAlignment="0" applyProtection="0"/>
    <xf numFmtId="167"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10" fillId="0" borderId="0" applyFont="0" applyFill="0" applyBorder="0" applyAlignment="0" applyProtection="0"/>
    <xf numFmtId="43" fontId="41"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41" fillId="0" borderId="0" applyFont="0" applyFill="0" applyBorder="0" applyAlignment="0" applyProtection="0"/>
    <xf numFmtId="167"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10" fillId="0" borderId="0" applyFont="0" applyFill="0" applyBorder="0" applyAlignment="0" applyProtection="0"/>
    <xf numFmtId="43" fontId="41"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41" fillId="0" borderId="0" applyFont="0" applyFill="0" applyBorder="0" applyAlignment="0" applyProtection="0"/>
    <xf numFmtId="167"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10" fillId="0" borderId="0" applyFont="0" applyFill="0" applyBorder="0" applyAlignment="0" applyProtection="0"/>
    <xf numFmtId="43" fontId="41"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41" fillId="0" borderId="0" applyFont="0" applyFill="0" applyBorder="0" applyAlignment="0" applyProtection="0"/>
    <xf numFmtId="167"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10" fillId="0" borderId="0" applyFont="0" applyFill="0" applyBorder="0" applyAlignment="0" applyProtection="0"/>
    <xf numFmtId="43" fontId="41"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41" fillId="0" borderId="0" applyFont="0" applyFill="0" applyBorder="0" applyAlignment="0" applyProtection="0"/>
    <xf numFmtId="167"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10" fillId="0" borderId="0" applyFont="0" applyFill="0" applyBorder="0" applyAlignment="0" applyProtection="0"/>
    <xf numFmtId="43" fontId="41"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41" fillId="0" borderId="0" applyFont="0" applyFill="0" applyBorder="0" applyAlignment="0" applyProtection="0"/>
    <xf numFmtId="167"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10" fillId="0" borderId="0" applyFont="0" applyFill="0" applyBorder="0" applyAlignment="0" applyProtection="0"/>
    <xf numFmtId="43" fontId="41"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41" fillId="0" borderId="0" applyFont="0" applyFill="0" applyBorder="0" applyAlignment="0" applyProtection="0"/>
    <xf numFmtId="167"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10" fillId="0" borderId="0" applyFont="0" applyFill="0" applyBorder="0" applyAlignment="0" applyProtection="0"/>
    <xf numFmtId="43" fontId="41"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41" fillId="0" borderId="0" applyFont="0" applyFill="0" applyBorder="0" applyAlignment="0" applyProtection="0"/>
    <xf numFmtId="167"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10" fillId="0" borderId="0" applyFont="0" applyFill="0" applyBorder="0" applyAlignment="0" applyProtection="0"/>
    <xf numFmtId="43" fontId="41"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41" fillId="0" borderId="0" applyFont="0" applyFill="0" applyBorder="0" applyAlignment="0" applyProtection="0"/>
    <xf numFmtId="167"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10" fillId="0" borderId="0" applyFont="0" applyFill="0" applyBorder="0" applyAlignment="0" applyProtection="0"/>
    <xf numFmtId="43" fontId="41"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41" fillId="0" borderId="0" applyFont="0" applyFill="0" applyBorder="0" applyAlignment="0" applyProtection="0"/>
    <xf numFmtId="167"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10" fillId="0" borderId="0" applyFont="0" applyFill="0" applyBorder="0" applyAlignment="0" applyProtection="0"/>
    <xf numFmtId="43" fontId="41"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41" fillId="0" borderId="0" applyFont="0" applyFill="0" applyBorder="0" applyAlignment="0" applyProtection="0"/>
    <xf numFmtId="167"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10" fillId="0" borderId="0" applyFont="0" applyFill="0" applyBorder="0" applyAlignment="0" applyProtection="0"/>
    <xf numFmtId="43" fontId="41"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41" fillId="0" borderId="0" applyFont="0" applyFill="0" applyBorder="0" applyAlignment="0" applyProtection="0"/>
    <xf numFmtId="167"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10" fillId="0" borderId="0" applyFont="0" applyFill="0" applyBorder="0" applyAlignment="0" applyProtection="0"/>
    <xf numFmtId="43" fontId="41"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41" fillId="0" borderId="0" applyFont="0" applyFill="0" applyBorder="0" applyAlignment="0" applyProtection="0"/>
    <xf numFmtId="167"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10" fillId="0" borderId="0" applyFont="0" applyFill="0" applyBorder="0" applyAlignment="0" applyProtection="0"/>
    <xf numFmtId="43" fontId="41"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41" fillId="0" borderId="0" applyFont="0" applyFill="0" applyBorder="0" applyAlignment="0" applyProtection="0"/>
    <xf numFmtId="167"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10" fillId="0" borderId="0" applyFont="0" applyFill="0" applyBorder="0" applyAlignment="0" applyProtection="0"/>
    <xf numFmtId="43" fontId="41"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41" fillId="0" borderId="0" applyFont="0" applyFill="0" applyBorder="0" applyAlignment="0" applyProtection="0"/>
    <xf numFmtId="167"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10" fillId="0" borderId="0" applyFont="0" applyFill="0" applyBorder="0" applyAlignment="0" applyProtection="0"/>
    <xf numFmtId="43" fontId="41"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41" fillId="0" borderId="0" applyFont="0" applyFill="0" applyBorder="0" applyAlignment="0" applyProtection="0"/>
    <xf numFmtId="167"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10" fillId="0" borderId="0" applyFont="0" applyFill="0" applyBorder="0" applyAlignment="0" applyProtection="0"/>
    <xf numFmtId="43" fontId="41"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41" fillId="0" borderId="0" applyFont="0" applyFill="0" applyBorder="0" applyAlignment="0" applyProtection="0"/>
    <xf numFmtId="167"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10" fillId="0" borderId="0" applyFont="0" applyFill="0" applyBorder="0" applyAlignment="0" applyProtection="0"/>
    <xf numFmtId="43" fontId="41"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41" fillId="0" borderId="0" applyFont="0" applyFill="0" applyBorder="0" applyAlignment="0" applyProtection="0"/>
    <xf numFmtId="167"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10" fillId="0" borderId="0" applyFont="0" applyFill="0" applyBorder="0" applyAlignment="0" applyProtection="0"/>
    <xf numFmtId="43" fontId="41"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41" fillId="0" borderId="0" applyFont="0" applyFill="0" applyBorder="0" applyAlignment="0" applyProtection="0"/>
    <xf numFmtId="167"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10" fillId="0" borderId="0" applyFont="0" applyFill="0" applyBorder="0" applyAlignment="0" applyProtection="0"/>
    <xf numFmtId="43" fontId="41"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41" fillId="0" borderId="0" applyFont="0" applyFill="0" applyBorder="0" applyAlignment="0" applyProtection="0"/>
    <xf numFmtId="167"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10" fillId="0" borderId="0" applyFont="0" applyFill="0" applyBorder="0" applyAlignment="0" applyProtection="0"/>
    <xf numFmtId="43" fontId="41"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41" fillId="0" borderId="0" applyFont="0" applyFill="0" applyBorder="0" applyAlignment="0" applyProtection="0"/>
    <xf numFmtId="167"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10" fillId="0" borderId="0" applyFont="0" applyFill="0" applyBorder="0" applyAlignment="0" applyProtection="0"/>
    <xf numFmtId="43" fontId="41"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41" fillId="0" borderId="0" applyFont="0" applyFill="0" applyBorder="0" applyAlignment="0" applyProtection="0"/>
    <xf numFmtId="167"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10" fillId="0" borderId="0" applyFont="0" applyFill="0" applyBorder="0" applyAlignment="0" applyProtection="0"/>
    <xf numFmtId="43" fontId="41"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41" fillId="0" borderId="0" applyFont="0" applyFill="0" applyBorder="0" applyAlignment="0" applyProtection="0"/>
    <xf numFmtId="167"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10" fillId="0" borderId="0" applyFont="0" applyFill="0" applyBorder="0" applyAlignment="0" applyProtection="0"/>
    <xf numFmtId="43" fontId="41"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41" fillId="0" borderId="0" applyFont="0" applyFill="0" applyBorder="0" applyAlignment="0" applyProtection="0"/>
    <xf numFmtId="167"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10" fillId="0" borderId="0" applyFont="0" applyFill="0" applyBorder="0" applyAlignment="0" applyProtection="0"/>
    <xf numFmtId="43" fontId="41"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41" fillId="0" borderId="0" applyFont="0" applyFill="0" applyBorder="0" applyAlignment="0" applyProtection="0"/>
    <xf numFmtId="167"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10" fillId="0" borderId="0" applyFont="0" applyFill="0" applyBorder="0" applyAlignment="0" applyProtection="0"/>
    <xf numFmtId="43" fontId="41"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41" fillId="0" borderId="0" applyFont="0" applyFill="0" applyBorder="0" applyAlignment="0" applyProtection="0"/>
    <xf numFmtId="167"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10" fillId="0" borderId="0" applyFont="0" applyFill="0" applyBorder="0" applyAlignment="0" applyProtection="0"/>
    <xf numFmtId="43" fontId="41"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41" fillId="0" borderId="0" applyFont="0" applyFill="0" applyBorder="0" applyAlignment="0" applyProtection="0"/>
    <xf numFmtId="167"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10" fillId="0" borderId="0" applyFont="0" applyFill="0" applyBorder="0" applyAlignment="0" applyProtection="0"/>
    <xf numFmtId="43" fontId="41"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41" fillId="0" borderId="0" applyFont="0" applyFill="0" applyBorder="0" applyAlignment="0" applyProtection="0"/>
    <xf numFmtId="167"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10" fillId="0" borderId="0" applyFont="0" applyFill="0" applyBorder="0" applyAlignment="0" applyProtection="0"/>
    <xf numFmtId="43" fontId="41"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41" fillId="0" borderId="0" applyFont="0" applyFill="0" applyBorder="0" applyAlignment="0" applyProtection="0"/>
    <xf numFmtId="167"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10" fillId="0" borderId="0" applyFont="0" applyFill="0" applyBorder="0" applyAlignment="0" applyProtection="0"/>
    <xf numFmtId="43" fontId="41"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41" fillId="0" borderId="0" applyFont="0" applyFill="0" applyBorder="0" applyAlignment="0" applyProtection="0"/>
    <xf numFmtId="167"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10" fillId="0" borderId="0" applyFont="0" applyFill="0" applyBorder="0" applyAlignment="0" applyProtection="0"/>
    <xf numFmtId="43" fontId="41"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41" fillId="0" borderId="0" applyFont="0" applyFill="0" applyBorder="0" applyAlignment="0" applyProtection="0"/>
    <xf numFmtId="167"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10" fillId="0" borderId="0" applyFont="0" applyFill="0" applyBorder="0" applyAlignment="0" applyProtection="0"/>
    <xf numFmtId="43" fontId="41"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41" fillId="0" borderId="0" applyFont="0" applyFill="0" applyBorder="0" applyAlignment="0" applyProtection="0"/>
    <xf numFmtId="167"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10" fillId="0" borderId="0" applyFont="0" applyFill="0" applyBorder="0" applyAlignment="0" applyProtection="0"/>
    <xf numFmtId="43" fontId="41"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41" fillId="0" borderId="0" applyFont="0" applyFill="0" applyBorder="0" applyAlignment="0" applyProtection="0"/>
    <xf numFmtId="167"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10" fillId="0" borderId="0" applyFont="0" applyFill="0" applyBorder="0" applyAlignment="0" applyProtection="0"/>
    <xf numFmtId="43" fontId="41"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41" fillId="0" borderId="0" applyFont="0" applyFill="0" applyBorder="0" applyAlignment="0" applyProtection="0"/>
    <xf numFmtId="167"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10" fillId="0" borderId="0" applyFont="0" applyFill="0" applyBorder="0" applyAlignment="0" applyProtection="0"/>
    <xf numFmtId="43" fontId="41"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41" fillId="0" borderId="0" applyFont="0" applyFill="0" applyBorder="0" applyAlignment="0" applyProtection="0"/>
    <xf numFmtId="167"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10" fillId="0" borderId="0" applyFont="0" applyFill="0" applyBorder="0" applyAlignment="0" applyProtection="0"/>
    <xf numFmtId="43" fontId="41"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41" fillId="0" borderId="0" applyFont="0" applyFill="0" applyBorder="0" applyAlignment="0" applyProtection="0"/>
    <xf numFmtId="167"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10" fillId="0" borderId="0" applyFont="0" applyFill="0" applyBorder="0" applyAlignment="0" applyProtection="0"/>
    <xf numFmtId="43" fontId="41"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41" fillId="0" borderId="0" applyFont="0" applyFill="0" applyBorder="0" applyAlignment="0" applyProtection="0"/>
    <xf numFmtId="167"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10" fillId="0" borderId="0" applyFont="0" applyFill="0" applyBorder="0" applyAlignment="0" applyProtection="0"/>
    <xf numFmtId="43" fontId="41"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41" fillId="0" borderId="0" applyFont="0" applyFill="0" applyBorder="0" applyAlignment="0" applyProtection="0"/>
    <xf numFmtId="167"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10" fillId="0" borderId="0" applyFont="0" applyFill="0" applyBorder="0" applyAlignment="0" applyProtection="0"/>
    <xf numFmtId="43" fontId="41"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41" fillId="0" borderId="0" applyFont="0" applyFill="0" applyBorder="0" applyAlignment="0" applyProtection="0"/>
    <xf numFmtId="167"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10" fillId="0" borderId="0" applyFont="0" applyFill="0" applyBorder="0" applyAlignment="0" applyProtection="0"/>
    <xf numFmtId="43" fontId="41"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41" fillId="0" borderId="0" applyFont="0" applyFill="0" applyBorder="0" applyAlignment="0" applyProtection="0"/>
    <xf numFmtId="167"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10" fillId="0" borderId="0" applyFont="0" applyFill="0" applyBorder="0" applyAlignment="0" applyProtection="0"/>
    <xf numFmtId="43" fontId="41"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41" fillId="0" borderId="0" applyFont="0" applyFill="0" applyBorder="0" applyAlignment="0" applyProtection="0"/>
    <xf numFmtId="167"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10" fillId="0" borderId="0" applyFont="0" applyFill="0" applyBorder="0" applyAlignment="0" applyProtection="0"/>
    <xf numFmtId="43" fontId="41"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41" fillId="0" borderId="0" applyFont="0" applyFill="0" applyBorder="0" applyAlignment="0" applyProtection="0"/>
    <xf numFmtId="167"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10" fillId="0" borderId="0" applyFont="0" applyFill="0" applyBorder="0" applyAlignment="0" applyProtection="0"/>
    <xf numFmtId="43" fontId="41"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41" fillId="0" borderId="0" applyFont="0" applyFill="0" applyBorder="0" applyAlignment="0" applyProtection="0"/>
    <xf numFmtId="167"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10" fillId="0" borderId="0" applyFont="0" applyFill="0" applyBorder="0" applyAlignment="0" applyProtection="0"/>
    <xf numFmtId="43" fontId="41"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41" fillId="0" borderId="0" applyFont="0" applyFill="0" applyBorder="0" applyAlignment="0" applyProtection="0"/>
    <xf numFmtId="167"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10" fillId="0" borderId="0" applyFont="0" applyFill="0" applyBorder="0" applyAlignment="0" applyProtection="0"/>
    <xf numFmtId="43" fontId="41"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41" fillId="0" borderId="0" applyFont="0" applyFill="0" applyBorder="0" applyAlignment="0" applyProtection="0"/>
    <xf numFmtId="167"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10" fillId="0" borderId="0" applyFont="0" applyFill="0" applyBorder="0" applyAlignment="0" applyProtection="0"/>
    <xf numFmtId="43" fontId="41"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41" fillId="0" borderId="0" applyFont="0" applyFill="0" applyBorder="0" applyAlignment="0" applyProtection="0"/>
    <xf numFmtId="167"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10" fillId="0" borderId="0" applyFont="0" applyFill="0" applyBorder="0" applyAlignment="0" applyProtection="0"/>
    <xf numFmtId="43" fontId="41"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41" fillId="0" borderId="0" applyFont="0" applyFill="0" applyBorder="0" applyAlignment="0" applyProtection="0"/>
    <xf numFmtId="167"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10" fillId="0" borderId="0" applyFont="0" applyFill="0" applyBorder="0" applyAlignment="0" applyProtection="0"/>
    <xf numFmtId="43" fontId="41"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41" fillId="0" borderId="0" applyFont="0" applyFill="0" applyBorder="0" applyAlignment="0" applyProtection="0"/>
    <xf numFmtId="167"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10" fillId="0" borderId="0" applyFont="0" applyFill="0" applyBorder="0" applyAlignment="0" applyProtection="0"/>
    <xf numFmtId="43" fontId="41"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41" fillId="0" borderId="0" applyFont="0" applyFill="0" applyBorder="0" applyAlignment="0" applyProtection="0"/>
    <xf numFmtId="167"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10" fillId="0" borderId="0" applyFont="0" applyFill="0" applyBorder="0" applyAlignment="0" applyProtection="0"/>
    <xf numFmtId="43" fontId="41"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41" fillId="0" borderId="0" applyFont="0" applyFill="0" applyBorder="0" applyAlignment="0" applyProtection="0"/>
    <xf numFmtId="167"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10" fillId="0" borderId="0" applyFont="0" applyFill="0" applyBorder="0" applyAlignment="0" applyProtection="0"/>
    <xf numFmtId="43" fontId="41"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41" fillId="0" borderId="0" applyFont="0" applyFill="0" applyBorder="0" applyAlignment="0" applyProtection="0"/>
    <xf numFmtId="167"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10" fillId="0" borderId="0" applyFont="0" applyFill="0" applyBorder="0" applyAlignment="0" applyProtection="0"/>
    <xf numFmtId="43" fontId="41"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41" fillId="0" borderId="0" applyFont="0" applyFill="0" applyBorder="0" applyAlignment="0" applyProtection="0"/>
    <xf numFmtId="167"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10" fillId="0" borderId="0" applyFont="0" applyFill="0" applyBorder="0" applyAlignment="0" applyProtection="0"/>
    <xf numFmtId="43" fontId="41"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41" fillId="0" borderId="0" applyFont="0" applyFill="0" applyBorder="0" applyAlignment="0" applyProtection="0"/>
    <xf numFmtId="167"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10" fillId="0" borderId="0" applyFont="0" applyFill="0" applyBorder="0" applyAlignment="0" applyProtection="0"/>
    <xf numFmtId="43" fontId="41"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41" fillId="0" borderId="0" applyFont="0" applyFill="0" applyBorder="0" applyAlignment="0" applyProtection="0"/>
    <xf numFmtId="167"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10" fillId="0" borderId="0" applyFont="0" applyFill="0" applyBorder="0" applyAlignment="0" applyProtection="0"/>
    <xf numFmtId="43" fontId="41"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41" fillId="0" borderId="0" applyFont="0" applyFill="0" applyBorder="0" applyAlignment="0" applyProtection="0"/>
    <xf numFmtId="167"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10" fillId="0" borderId="0" applyFont="0" applyFill="0" applyBorder="0" applyAlignment="0" applyProtection="0"/>
    <xf numFmtId="43" fontId="41"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41" fillId="0" borderId="0" applyFont="0" applyFill="0" applyBorder="0" applyAlignment="0" applyProtection="0"/>
    <xf numFmtId="167"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10" fillId="0" borderId="0" applyFont="0" applyFill="0" applyBorder="0" applyAlignment="0" applyProtection="0"/>
    <xf numFmtId="43" fontId="41"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41" fillId="0" borderId="0" applyFont="0" applyFill="0" applyBorder="0" applyAlignment="0" applyProtection="0"/>
    <xf numFmtId="167"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10" fillId="0" borderId="0" applyFont="0" applyFill="0" applyBorder="0" applyAlignment="0" applyProtection="0"/>
    <xf numFmtId="43" fontId="41"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41" fillId="0" borderId="0" applyFont="0" applyFill="0" applyBorder="0" applyAlignment="0" applyProtection="0"/>
    <xf numFmtId="167"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10" fillId="0" borderId="0" applyFont="0" applyFill="0" applyBorder="0" applyAlignment="0" applyProtection="0"/>
    <xf numFmtId="43" fontId="41"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41" fillId="0" borderId="0" applyFont="0" applyFill="0" applyBorder="0" applyAlignment="0" applyProtection="0"/>
    <xf numFmtId="167"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10" fillId="0" borderId="0" applyFont="0" applyFill="0" applyBorder="0" applyAlignment="0" applyProtection="0"/>
    <xf numFmtId="43" fontId="41"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41" fillId="0" borderId="0" applyFont="0" applyFill="0" applyBorder="0" applyAlignment="0" applyProtection="0"/>
    <xf numFmtId="167"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10" fillId="0" borderId="0" applyFont="0" applyFill="0" applyBorder="0" applyAlignment="0" applyProtection="0"/>
    <xf numFmtId="43" fontId="41"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0" fontId="56" fillId="4" borderId="0" applyNumberFormat="0" applyBorder="0" applyAlignment="0" applyProtection="0"/>
    <xf numFmtId="0" fontId="57" fillId="65" borderId="0" applyNumberFormat="0" applyBorder="0" applyAlignment="0" applyProtection="0"/>
    <xf numFmtId="0" fontId="57" fillId="65" borderId="0" applyNumberFormat="0" applyBorder="0" applyAlignment="0" applyProtection="0"/>
    <xf numFmtId="0" fontId="57" fillId="65" borderId="0" applyNumberFormat="0" applyBorder="0" applyAlignment="0" applyProtection="0"/>
    <xf numFmtId="0" fontId="10" fillId="0" borderId="0"/>
    <xf numFmtId="0" fontId="10" fillId="0" borderId="0"/>
    <xf numFmtId="0" fontId="10" fillId="0" borderId="0"/>
    <xf numFmtId="0" fontId="5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8" fillId="0" borderId="0"/>
    <xf numFmtId="0" fontId="1" fillId="0" borderId="0"/>
    <xf numFmtId="0" fontId="10" fillId="0" borderId="0"/>
    <xf numFmtId="0" fontId="1" fillId="0" borderId="0"/>
    <xf numFmtId="0" fontId="10" fillId="0" borderId="0"/>
    <xf numFmtId="0" fontId="10" fillId="0" borderId="0"/>
    <xf numFmtId="0" fontId="10" fillId="0" borderId="0"/>
    <xf numFmtId="0" fontId="10" fillId="0" borderId="0"/>
    <xf numFmtId="0" fontId="1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0" fontId="10" fillId="0" borderId="0"/>
    <xf numFmtId="0" fontId="10" fillId="0" borderId="0"/>
    <xf numFmtId="0" fontId="10" fillId="0" borderId="0"/>
    <xf numFmtId="0" fontId="1" fillId="0" borderId="0"/>
    <xf numFmtId="0" fontId="10" fillId="0" borderId="0"/>
    <xf numFmtId="0" fontId="1" fillId="0" borderId="0"/>
    <xf numFmtId="0" fontId="10" fillId="0" borderId="0"/>
    <xf numFmtId="0" fontId="43" fillId="0" borderId="0"/>
    <xf numFmtId="0" fontId="43" fillId="0" borderId="0"/>
    <xf numFmtId="0" fontId="1" fillId="0" borderId="0"/>
    <xf numFmtId="0" fontId="1" fillId="0" borderId="0"/>
    <xf numFmtId="0" fontId="1" fillId="0" borderId="0"/>
    <xf numFmtId="0" fontId="10" fillId="0" borderId="0"/>
    <xf numFmtId="0" fontId="1" fillId="0" borderId="0"/>
    <xf numFmtId="0" fontId="43" fillId="0" borderId="0"/>
    <xf numFmtId="0" fontId="43" fillId="0" borderId="0"/>
    <xf numFmtId="0" fontId="10" fillId="0" borderId="0"/>
    <xf numFmtId="0" fontId="10" fillId="0" borderId="0"/>
    <xf numFmtId="0" fontId="43" fillId="0" borderId="0"/>
    <xf numFmtId="0" fontId="10" fillId="0" borderId="0"/>
    <xf numFmtId="0" fontId="1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0" fontId="59" fillId="0" borderId="0" applyFill="0" applyBorder="0"/>
    <xf numFmtId="0" fontId="59" fillId="0" borderId="0" applyFill="0" applyBorder="0"/>
    <xf numFmtId="0" fontId="10" fillId="0" borderId="0"/>
    <xf numFmtId="0" fontId="10" fillId="0" borderId="0"/>
    <xf numFmtId="0" fontId="1" fillId="0" borderId="0"/>
    <xf numFmtId="0" fontId="1" fillId="0" borderId="0"/>
    <xf numFmtId="0" fontId="10" fillId="0" borderId="0"/>
    <xf numFmtId="0" fontId="10" fillId="0" borderId="0"/>
    <xf numFmtId="0" fontId="1" fillId="0" borderId="0"/>
    <xf numFmtId="0" fontId="10" fillId="0" borderId="0"/>
    <xf numFmtId="0" fontId="10" fillId="0" borderId="0"/>
    <xf numFmtId="0" fontId="43"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 fillId="0" borderId="0"/>
    <xf numFmtId="0" fontId="1" fillId="0" borderId="0"/>
    <xf numFmtId="0" fontId="1" fillId="0" borderId="0"/>
    <xf numFmtId="0" fontId="10" fillId="0" borderId="0"/>
    <xf numFmtId="0" fontId="1" fillId="0" borderId="0"/>
    <xf numFmtId="0" fontId="10" fillId="0" borderId="0"/>
    <xf numFmtId="0" fontId="1" fillId="0" borderId="0"/>
    <xf numFmtId="0" fontId="10" fillId="0" borderId="0"/>
    <xf numFmtId="0" fontId="10" fillId="0" borderId="0"/>
    <xf numFmtId="0" fontId="10" fillId="0" borderId="0"/>
    <xf numFmtId="0" fontId="10" fillId="0" borderId="0"/>
    <xf numFmtId="0" fontId="1" fillId="0" borderId="0"/>
    <xf numFmtId="0" fontId="1" fillId="0" borderId="0"/>
    <xf numFmtId="0" fontId="10" fillId="0" borderId="0"/>
    <xf numFmtId="0" fontId="1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0" fontId="1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0" fontId="1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3" fillId="0" borderId="0"/>
    <xf numFmtId="0" fontId="1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8" fillId="0" borderId="0"/>
    <xf numFmtId="0" fontId="43" fillId="0" borderId="0"/>
    <xf numFmtId="0" fontId="58" fillId="0" borderId="0"/>
    <xf numFmtId="0" fontId="4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0" fontId="1" fillId="0" borderId="0"/>
    <xf numFmtId="0" fontId="1" fillId="0" borderId="0"/>
    <xf numFmtId="0" fontId="10" fillId="0" borderId="0"/>
    <xf numFmtId="0" fontId="1" fillId="0" borderId="0"/>
    <xf numFmtId="0" fontId="1" fillId="0" borderId="0"/>
    <xf numFmtId="0" fontId="10" fillId="0" borderId="0"/>
    <xf numFmtId="0" fontId="1" fillId="0" borderId="0"/>
    <xf numFmtId="0" fontId="1" fillId="0" borderId="0"/>
    <xf numFmtId="0" fontId="1"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60" fillId="0" borderId="0"/>
    <xf numFmtId="0" fontId="6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58" fillId="0" borderId="0"/>
    <xf numFmtId="0" fontId="58" fillId="0" borderId="0"/>
    <xf numFmtId="0" fontId="58" fillId="0" borderId="0"/>
    <xf numFmtId="0" fontId="58" fillId="0" borderId="0"/>
    <xf numFmtId="0" fontId="58" fillId="0" borderId="0"/>
    <xf numFmtId="0" fontId="58" fillId="0" borderId="0"/>
    <xf numFmtId="0" fontId="58" fillId="0" borderId="0"/>
    <xf numFmtId="0" fontId="58"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 fillId="0" borderId="0"/>
    <xf numFmtId="0" fontId="10" fillId="0" borderId="0"/>
    <xf numFmtId="0" fontId="1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0" fontId="1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8" fillId="0" borderId="0"/>
    <xf numFmtId="0" fontId="58" fillId="0" borderId="0"/>
    <xf numFmtId="0" fontId="41" fillId="0" borderId="0"/>
    <xf numFmtId="0" fontId="41" fillId="0" borderId="0"/>
    <xf numFmtId="0" fontId="4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0" fontId="41" fillId="0" borderId="0"/>
    <xf numFmtId="0" fontId="10" fillId="0" borderId="0"/>
    <xf numFmtId="0" fontId="4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8" fillId="0" borderId="0"/>
    <xf numFmtId="0" fontId="1" fillId="0" borderId="0"/>
    <xf numFmtId="0" fontId="1" fillId="0" borderId="0"/>
    <xf numFmtId="0" fontId="58" fillId="0" borderId="0"/>
    <xf numFmtId="175" fontId="38" fillId="38" borderId="0" applyNumberFormat="0" applyBorder="0" applyAlignment="0"/>
    <xf numFmtId="175" fontId="38" fillId="38" borderId="0" applyNumberFormat="0" applyBorder="0" applyAlignment="0"/>
    <xf numFmtId="0" fontId="10" fillId="0" borderId="0"/>
    <xf numFmtId="4" fontId="44" fillId="0" borderId="8" applyFill="0" applyBorder="0" applyProtection="0">
      <alignment horizontal="right" vertical="center"/>
    </xf>
    <xf numFmtId="4" fontId="44" fillId="0" borderId="8" applyFill="0" applyBorder="0" applyProtection="0">
      <alignment horizontal="right" vertical="center"/>
    </xf>
    <xf numFmtId="4" fontId="44" fillId="0" borderId="8" applyFill="0" applyBorder="0" applyProtection="0">
      <alignment horizontal="right" vertical="center"/>
    </xf>
    <xf numFmtId="0" fontId="61" fillId="0" borderId="0" applyNumberFormat="0" applyFill="0" applyBorder="0" applyProtection="0">
      <alignment horizontal="left" vertical="center"/>
    </xf>
    <xf numFmtId="0" fontId="10" fillId="66" borderId="0" applyNumberFormat="0" applyFont="0" applyBorder="0" applyAlignment="0" applyProtection="0"/>
    <xf numFmtId="0" fontId="10" fillId="66" borderId="0" applyNumberFormat="0" applyFont="0" applyBorder="0" applyAlignment="0" applyProtection="0"/>
    <xf numFmtId="0" fontId="10" fillId="66" borderId="0" applyNumberFormat="0" applyFont="0" applyBorder="0" applyAlignment="0" applyProtection="0"/>
    <xf numFmtId="0" fontId="10" fillId="66" borderId="0" applyNumberFormat="0" applyFont="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55"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55"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55"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55"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55"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55"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31" fillId="0" borderId="0"/>
    <xf numFmtId="0" fontId="31" fillId="0" borderId="0"/>
    <xf numFmtId="0" fontId="31" fillId="0" borderId="0"/>
    <xf numFmtId="0" fontId="31"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55"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55"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55"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55"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55"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55"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55"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55" fillId="0" borderId="0"/>
    <xf numFmtId="0" fontId="62" fillId="0" borderId="0"/>
    <xf numFmtId="0" fontId="10" fillId="67" borderId="28" applyNumberFormat="0" applyFont="0" applyAlignment="0" applyProtection="0"/>
    <xf numFmtId="0" fontId="10" fillId="67" borderId="28" applyNumberFormat="0" applyFont="0" applyAlignment="0" applyProtection="0"/>
    <xf numFmtId="0" fontId="10" fillId="67" borderId="28" applyNumberFormat="0" applyFont="0" applyAlignment="0" applyProtection="0"/>
    <xf numFmtId="0" fontId="10" fillId="67" borderId="28" applyNumberFormat="0" applyFont="0" applyAlignment="0" applyProtection="0"/>
    <xf numFmtId="0" fontId="10" fillId="67" borderId="28" applyNumberFormat="0" applyFont="0" applyAlignment="0" applyProtection="0"/>
    <xf numFmtId="0" fontId="10" fillId="67" borderId="28" applyNumberFormat="0" applyFont="0" applyAlignment="0" applyProtection="0"/>
    <xf numFmtId="0" fontId="10" fillId="67" borderId="28" applyNumberFormat="0" applyFont="0" applyAlignment="0" applyProtection="0"/>
    <xf numFmtId="0" fontId="10" fillId="67" borderId="28" applyNumberFormat="0" applyFont="0" applyAlignment="0" applyProtection="0"/>
    <xf numFmtId="0" fontId="10" fillId="67" borderId="28" applyNumberFormat="0" applyFont="0" applyAlignment="0" applyProtection="0"/>
    <xf numFmtId="0" fontId="10" fillId="67" borderId="28" applyNumberFormat="0" applyFont="0" applyAlignment="0" applyProtection="0"/>
    <xf numFmtId="0" fontId="10" fillId="67" borderId="28" applyNumberFormat="0" applyFont="0" applyAlignment="0" applyProtection="0"/>
    <xf numFmtId="0" fontId="41" fillId="67" borderId="28" applyNumberFormat="0" applyFont="0" applyAlignment="0" applyProtection="0"/>
    <xf numFmtId="0" fontId="41" fillId="67" borderId="28" applyNumberFormat="0" applyFont="0" applyAlignment="0" applyProtection="0"/>
    <xf numFmtId="0" fontId="10" fillId="67" borderId="28" applyNumberFormat="0" applyFont="0" applyAlignment="0" applyProtection="0"/>
    <xf numFmtId="0" fontId="10" fillId="67" borderId="28" applyNumberFormat="0" applyFont="0" applyAlignment="0" applyProtection="0"/>
    <xf numFmtId="0" fontId="41" fillId="67" borderId="28" applyNumberFormat="0" applyFont="0" applyAlignment="0" applyProtection="0"/>
    <xf numFmtId="0" fontId="41" fillId="67" borderId="28" applyNumberFormat="0" applyFont="0" applyAlignment="0" applyProtection="0"/>
    <xf numFmtId="0" fontId="41" fillId="67" borderId="28" applyNumberFormat="0" applyFont="0" applyAlignment="0" applyProtection="0"/>
    <xf numFmtId="0" fontId="10" fillId="67" borderId="28" applyNumberFormat="0" applyFont="0" applyAlignment="0" applyProtection="0"/>
    <xf numFmtId="0" fontId="10" fillId="67" borderId="28" applyNumberFormat="0" applyFont="0" applyAlignment="0" applyProtection="0"/>
    <xf numFmtId="0" fontId="10" fillId="67" borderId="28" applyNumberFormat="0" applyFont="0" applyAlignment="0" applyProtection="0"/>
    <xf numFmtId="0" fontId="10" fillId="67" borderId="28" applyNumberFormat="0" applyFont="0" applyAlignment="0" applyProtection="0"/>
    <xf numFmtId="0" fontId="10" fillId="67" borderId="28" applyNumberFormat="0" applyFont="0" applyAlignment="0" applyProtection="0"/>
    <xf numFmtId="0" fontId="10" fillId="67" borderId="28" applyNumberFormat="0" applyFont="0" applyAlignment="0" applyProtection="0"/>
    <xf numFmtId="0" fontId="10" fillId="67" borderId="28" applyNumberFormat="0" applyFont="0" applyAlignment="0" applyProtection="0"/>
    <xf numFmtId="0" fontId="10" fillId="67" borderId="28" applyNumberFormat="0" applyFont="0" applyAlignment="0" applyProtection="0"/>
    <xf numFmtId="0" fontId="10" fillId="67" borderId="28" applyNumberFormat="0" applyFont="0" applyAlignment="0" applyProtection="0"/>
    <xf numFmtId="0" fontId="10" fillId="67" borderId="28" applyNumberFormat="0" applyFont="0" applyAlignment="0" applyProtection="0"/>
    <xf numFmtId="0" fontId="10" fillId="67" borderId="28" applyNumberFormat="0" applyFont="0" applyAlignment="0" applyProtection="0"/>
    <xf numFmtId="0" fontId="10" fillId="67" borderId="28" applyNumberFormat="0" applyFont="0" applyAlignment="0" applyProtection="0"/>
    <xf numFmtId="0" fontId="10" fillId="67" borderId="28" applyNumberFormat="0" applyFont="0" applyAlignment="0" applyProtection="0"/>
    <xf numFmtId="0" fontId="10" fillId="67" borderId="28" applyNumberFormat="0" applyFont="0" applyAlignment="0" applyProtection="0"/>
    <xf numFmtId="0" fontId="41" fillId="67" borderId="28" applyNumberFormat="0" applyFont="0" applyAlignment="0" applyProtection="0"/>
    <xf numFmtId="0" fontId="41" fillId="67" borderId="28" applyNumberFormat="0" applyFont="0" applyAlignment="0" applyProtection="0"/>
    <xf numFmtId="0" fontId="41" fillId="67" borderId="28" applyNumberFormat="0" applyFont="0" applyAlignment="0" applyProtection="0"/>
    <xf numFmtId="0" fontId="41" fillId="67" borderId="28" applyNumberFormat="0" applyFont="0" applyAlignment="0" applyProtection="0"/>
    <xf numFmtId="0" fontId="41" fillId="67" borderId="28" applyNumberFormat="0" applyFont="0" applyAlignment="0" applyProtection="0"/>
    <xf numFmtId="0" fontId="41" fillId="67" borderId="28" applyNumberFormat="0" applyFont="0" applyAlignment="0" applyProtection="0"/>
    <xf numFmtId="0" fontId="10" fillId="67" borderId="28" applyNumberFormat="0" applyFont="0" applyAlignment="0" applyProtection="0"/>
    <xf numFmtId="0" fontId="10" fillId="67" borderId="28" applyNumberFormat="0" applyFont="0" applyAlignment="0" applyProtection="0"/>
    <xf numFmtId="0" fontId="10" fillId="67" borderId="28" applyNumberFormat="0" applyFont="0" applyAlignment="0" applyProtection="0"/>
    <xf numFmtId="0" fontId="10" fillId="67" borderId="28" applyNumberFormat="0" applyFont="0" applyAlignment="0" applyProtection="0"/>
    <xf numFmtId="0" fontId="10" fillId="67" borderId="28" applyNumberFormat="0" applyFont="0" applyAlignment="0" applyProtection="0"/>
    <xf numFmtId="0" fontId="1" fillId="8" borderId="4" applyNumberFormat="0" applyFont="0" applyAlignment="0" applyProtection="0"/>
    <xf numFmtId="0" fontId="1" fillId="8" borderId="4" applyNumberFormat="0" applyFont="0" applyAlignment="0" applyProtection="0"/>
    <xf numFmtId="0" fontId="1" fillId="8" borderId="4" applyNumberFormat="0" applyFont="0" applyAlignment="0" applyProtection="0"/>
    <xf numFmtId="0" fontId="1" fillId="8" borderId="4" applyNumberFormat="0" applyFont="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41"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41"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41"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41"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41"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41"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41"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41"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41"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41"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41"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41"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41"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41"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41"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41"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41"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41"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41"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41"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41"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41"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41"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41"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41"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41"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41"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41"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41"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41"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41"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41"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41"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41"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41"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41"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41"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41"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41"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41"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41"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41"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41"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41"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41"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41"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41"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41"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41"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41"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41"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41"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41"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41"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41"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41"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41"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41"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41"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41"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41"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41"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41"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41"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41"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41"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41"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41"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41"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41"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41"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41"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41"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41"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41"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41"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41"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41"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41"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41"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41"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41"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41"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41"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41"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41"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41"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41"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0" fontId="63" fillId="56" borderId="29" applyNumberFormat="0" applyAlignment="0" applyProtection="0"/>
    <xf numFmtId="0" fontId="63" fillId="56" borderId="29" applyNumberFormat="0" applyAlignment="0" applyProtection="0"/>
    <xf numFmtId="0" fontId="63" fillId="56" borderId="29" applyNumberFormat="0" applyAlignment="0" applyProtection="0"/>
    <xf numFmtId="0" fontId="63" fillId="56" borderId="29" applyNumberFormat="0" applyAlignment="0" applyProtection="0"/>
    <xf numFmtId="0" fontId="63" fillId="56" borderId="29" applyNumberFormat="0" applyAlignment="0" applyProtection="0"/>
    <xf numFmtId="0" fontId="63" fillId="56" borderId="29" applyNumberFormat="0" applyAlignment="0" applyProtection="0"/>
    <xf numFmtId="0" fontId="63" fillId="56" borderId="29" applyNumberFormat="0" applyAlignment="0" applyProtection="0"/>
    <xf numFmtId="0" fontId="63" fillId="56" borderId="29" applyNumberFormat="0" applyAlignment="0" applyProtection="0"/>
    <xf numFmtId="0" fontId="63" fillId="56" borderId="29" applyNumberFormat="0" applyAlignment="0" applyProtection="0"/>
    <xf numFmtId="0" fontId="4" fillId="6" borderId="2" applyNumberFormat="0" applyAlignment="0" applyProtection="0"/>
    <xf numFmtId="0" fontId="4" fillId="6" borderId="2" applyNumberFormat="0" applyAlignment="0" applyProtection="0"/>
    <xf numFmtId="0" fontId="63" fillId="56" borderId="29" applyNumberFormat="0" applyAlignment="0" applyProtection="0"/>
    <xf numFmtId="0" fontId="4" fillId="6" borderId="2" applyNumberFormat="0" applyAlignment="0" applyProtection="0"/>
    <xf numFmtId="0" fontId="63" fillId="56" borderId="29" applyNumberFormat="0" applyAlignment="0" applyProtection="0"/>
    <xf numFmtId="0" fontId="63" fillId="56" borderId="29" applyNumberFormat="0" applyAlignment="0" applyProtection="0"/>
    <xf numFmtId="0" fontId="63" fillId="56" borderId="29" applyNumberFormat="0" applyAlignment="0" applyProtection="0"/>
    <xf numFmtId="0" fontId="64" fillId="62" borderId="0" applyNumberFormat="0" applyAlignment="0" applyProtection="0"/>
    <xf numFmtId="0" fontId="65" fillId="68" borderId="0" applyNumberFormat="0" applyAlignment="0" applyProtection="0"/>
    <xf numFmtId="0" fontId="48" fillId="63" borderId="0" applyNumberFormat="0" applyAlignment="0" applyProtection="0"/>
    <xf numFmtId="175" fontId="66" fillId="69" borderId="0" applyNumberFormat="0" applyFill="0" applyBorder="0" applyAlignment="0">
      <alignment horizontal="center"/>
    </xf>
    <xf numFmtId="0" fontId="43" fillId="0" borderId="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41"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41"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41"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4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41"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41"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41"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41"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41"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41"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41"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41"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41"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41"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41"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41"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41"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41"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41"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41"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41"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41"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41"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41"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41"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41"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41"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41"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41"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41"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41"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41"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41"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41"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41"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41"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41"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41"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41"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41"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41"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41"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41"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41"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41"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41"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41"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41"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41"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41"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41"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41"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41"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41"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41"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41"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41"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41"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41"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41"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41"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41"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41"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41"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41"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41"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41"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41"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41"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41"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41"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41"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41"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41"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41"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41"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41"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41"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41"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41"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41"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41"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41"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41"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41"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41"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41"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41"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41"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41"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41"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41"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41"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41"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41"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41"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41"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41"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41"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41"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41"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41"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41"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41"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41"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41"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41"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41"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41"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41"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41"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41"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41"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41"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41"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41"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41"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41"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41"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41"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41"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41"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41"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41"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41"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41"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41"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41"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0" fillId="0" borderId="0" applyFont="0" applyFill="0" applyBorder="0" applyAlignment="0" applyProtection="0"/>
    <xf numFmtId="0" fontId="10" fillId="0" borderId="0"/>
    <xf numFmtId="0" fontId="14" fillId="70" borderId="8" applyNumberFormat="0" applyProtection="0">
      <alignment horizontal="right"/>
    </xf>
    <xf numFmtId="0" fontId="67" fillId="70" borderId="0" applyNumberFormat="0" applyBorder="0" applyProtection="0">
      <alignment horizontal="left"/>
    </xf>
    <xf numFmtId="0" fontId="14" fillId="70" borderId="8" applyNumberFormat="0" applyProtection="0">
      <alignment horizontal="left"/>
    </xf>
    <xf numFmtId="49" fontId="10" fillId="0" borderId="8" applyFill="0" applyProtection="0">
      <alignment horizontal="right"/>
    </xf>
    <xf numFmtId="0" fontId="68" fillId="71" borderId="0" applyNumberFormat="0" applyBorder="0" applyProtection="0">
      <alignment horizontal="left"/>
    </xf>
    <xf numFmtId="1" fontId="10" fillId="0" borderId="8" applyFill="0" applyProtection="0">
      <alignment horizontal="right" vertical="top" wrapText="1"/>
    </xf>
    <xf numFmtId="2" fontId="10" fillId="0" borderId="8" applyFill="0" applyProtection="0">
      <alignment horizontal="right" vertical="top" wrapText="1"/>
    </xf>
    <xf numFmtId="0" fontId="10" fillId="0" borderId="8" applyFill="0" applyProtection="0">
      <alignment horizontal="right" vertical="top" wrapText="1"/>
    </xf>
    <xf numFmtId="0" fontId="14" fillId="70" borderId="8" applyNumberFormat="0" applyProtection="0">
      <alignment horizontal="right"/>
    </xf>
    <xf numFmtId="0" fontId="67" fillId="70" borderId="0" applyNumberFormat="0" applyBorder="0" applyProtection="0">
      <alignment horizontal="left"/>
    </xf>
    <xf numFmtId="0" fontId="14" fillId="70" borderId="8" applyNumberFormat="0" applyProtection="0">
      <alignment horizontal="left"/>
    </xf>
    <xf numFmtId="49" fontId="10" fillId="0" borderId="8" applyFill="0" applyProtection="0">
      <alignment horizontal="right"/>
    </xf>
    <xf numFmtId="0" fontId="68" fillId="71" borderId="0" applyNumberFormat="0" applyBorder="0" applyProtection="0">
      <alignment horizontal="left"/>
    </xf>
    <xf numFmtId="1" fontId="10" fillId="0" borderId="8" applyFill="0" applyProtection="0">
      <alignment horizontal="right" vertical="top" wrapText="1"/>
    </xf>
    <xf numFmtId="2" fontId="10" fillId="0" borderId="8" applyFill="0" applyProtection="0">
      <alignment horizontal="right" vertical="top" wrapText="1"/>
    </xf>
    <xf numFmtId="0" fontId="10" fillId="0" borderId="8" applyFill="0" applyProtection="0">
      <alignment horizontal="right" vertical="top" wrapText="1"/>
    </xf>
    <xf numFmtId="0" fontId="14" fillId="70" borderId="8" applyNumberFormat="0" applyProtection="0">
      <alignment horizontal="right"/>
    </xf>
    <xf numFmtId="0" fontId="67" fillId="70" borderId="0" applyNumberFormat="0" applyBorder="0" applyProtection="0">
      <alignment horizontal="left"/>
    </xf>
    <xf numFmtId="0" fontId="14" fillId="70" borderId="8" applyNumberFormat="0" applyProtection="0">
      <alignment horizontal="left"/>
    </xf>
    <xf numFmtId="49" fontId="10" fillId="0" borderId="8" applyFill="0" applyProtection="0">
      <alignment horizontal="right"/>
    </xf>
    <xf numFmtId="0" fontId="68" fillId="71" borderId="0" applyNumberFormat="0" applyBorder="0" applyProtection="0">
      <alignment horizontal="left"/>
    </xf>
    <xf numFmtId="1" fontId="10" fillId="0" borderId="8" applyFill="0" applyProtection="0">
      <alignment horizontal="right" vertical="top" wrapText="1"/>
    </xf>
    <xf numFmtId="2" fontId="10" fillId="0" borderId="8" applyFill="0" applyProtection="0">
      <alignment horizontal="right" vertical="top" wrapText="1"/>
    </xf>
    <xf numFmtId="0" fontId="10" fillId="0" borderId="8" applyFill="0" applyProtection="0">
      <alignment horizontal="right" vertical="top" wrapText="1"/>
    </xf>
    <xf numFmtId="0" fontId="14" fillId="70" borderId="8" applyNumberFormat="0" applyProtection="0">
      <alignment horizontal="right"/>
    </xf>
    <xf numFmtId="1" fontId="10" fillId="0" borderId="8" applyFill="0" applyProtection="0">
      <alignment horizontal="right" vertical="top" wrapText="1"/>
    </xf>
    <xf numFmtId="2" fontId="10" fillId="0" borderId="8" applyFill="0" applyProtection="0">
      <alignment horizontal="right" vertical="top" wrapText="1"/>
    </xf>
    <xf numFmtId="0" fontId="10" fillId="0" borderId="8" applyFill="0" applyProtection="0">
      <alignment horizontal="right" vertical="top" wrapText="1"/>
    </xf>
    <xf numFmtId="0" fontId="14" fillId="70" borderId="8" applyNumberFormat="0" applyProtection="0">
      <alignment horizontal="right"/>
    </xf>
    <xf numFmtId="0" fontId="67" fillId="70" borderId="0" applyNumberFormat="0" applyBorder="0" applyProtection="0">
      <alignment horizontal="left"/>
    </xf>
    <xf numFmtId="0" fontId="14" fillId="70" borderId="8" applyNumberFormat="0" applyProtection="0">
      <alignment horizontal="left"/>
    </xf>
    <xf numFmtId="49" fontId="10" fillId="0" borderId="8" applyFill="0" applyProtection="0">
      <alignment horizontal="right"/>
    </xf>
    <xf numFmtId="0" fontId="68" fillId="71" borderId="0" applyNumberFormat="0" applyBorder="0" applyProtection="0">
      <alignment horizontal="left"/>
    </xf>
    <xf numFmtId="1" fontId="10" fillId="0" borderId="8" applyFill="0" applyProtection="0">
      <alignment horizontal="right" vertical="top" wrapText="1"/>
    </xf>
    <xf numFmtId="2" fontId="10" fillId="0" borderId="8" applyFill="0" applyProtection="0">
      <alignment horizontal="right" vertical="top" wrapText="1"/>
    </xf>
    <xf numFmtId="0" fontId="10" fillId="0" borderId="8" applyFill="0" applyProtection="0">
      <alignment horizontal="right" vertical="top" wrapText="1"/>
    </xf>
    <xf numFmtId="0" fontId="14" fillId="70" borderId="8" applyNumberFormat="0" applyProtection="0">
      <alignment horizontal="right"/>
    </xf>
    <xf numFmtId="0" fontId="67" fillId="70" borderId="0" applyNumberFormat="0" applyBorder="0" applyProtection="0">
      <alignment horizontal="left"/>
    </xf>
    <xf numFmtId="0" fontId="14" fillId="70" borderId="8" applyNumberFormat="0" applyProtection="0">
      <alignment horizontal="left"/>
    </xf>
    <xf numFmtId="49" fontId="10" fillId="0" borderId="8" applyFill="0" applyProtection="0">
      <alignment horizontal="right"/>
    </xf>
    <xf numFmtId="0" fontId="68" fillId="71" borderId="0" applyNumberFormat="0" applyBorder="0" applyProtection="0">
      <alignment horizontal="left"/>
    </xf>
    <xf numFmtId="1" fontId="10" fillId="0" borderId="8" applyFill="0" applyProtection="0">
      <alignment horizontal="right" vertical="top" wrapText="1"/>
    </xf>
    <xf numFmtId="2" fontId="10" fillId="0" borderId="8" applyFill="0" applyProtection="0">
      <alignment horizontal="right" vertical="top" wrapText="1"/>
    </xf>
    <xf numFmtId="0" fontId="10" fillId="0" borderId="8" applyFill="0" applyProtection="0">
      <alignment horizontal="right" vertical="top" wrapText="1"/>
    </xf>
    <xf numFmtId="0" fontId="14" fillId="70" borderId="8" applyNumberFormat="0" applyProtection="0">
      <alignment horizontal="right"/>
    </xf>
    <xf numFmtId="0" fontId="67" fillId="70" borderId="0" applyNumberFormat="0" applyBorder="0" applyProtection="0">
      <alignment horizontal="left"/>
    </xf>
    <xf numFmtId="0" fontId="14" fillId="70" borderId="8" applyNumberFormat="0" applyProtection="0">
      <alignment horizontal="left"/>
    </xf>
    <xf numFmtId="49" fontId="10" fillId="0" borderId="8" applyFill="0" applyProtection="0">
      <alignment horizontal="right"/>
    </xf>
    <xf numFmtId="0" fontId="68" fillId="71" borderId="0" applyNumberFormat="0" applyBorder="0" applyProtection="0">
      <alignment horizontal="left"/>
    </xf>
    <xf numFmtId="1" fontId="10" fillId="0" borderId="8" applyFill="0" applyProtection="0">
      <alignment horizontal="right" vertical="top" wrapText="1"/>
    </xf>
    <xf numFmtId="2" fontId="10" fillId="0" borderId="8" applyFill="0" applyProtection="0">
      <alignment horizontal="right" vertical="top" wrapText="1"/>
    </xf>
    <xf numFmtId="0" fontId="10" fillId="0" borderId="8" applyFill="0" applyProtection="0">
      <alignment horizontal="right" vertical="top" wrapText="1"/>
    </xf>
    <xf numFmtId="0" fontId="69" fillId="0" borderId="0" applyNumberFormat="0" applyFill="0" applyBorder="0" applyAlignment="0" applyProtection="0"/>
    <xf numFmtId="0" fontId="70" fillId="0" borderId="0" applyNumberFormat="0" applyFill="0" applyBorder="0" applyAlignment="0" applyProtection="0"/>
    <xf numFmtId="0" fontId="71" fillId="0" borderId="0" applyNumberFormat="0" applyFill="0" applyBorder="0" applyAlignment="0" applyProtection="0"/>
    <xf numFmtId="0" fontId="72" fillId="0" borderId="30" applyNumberFormat="0" applyFill="0" applyAlignment="0" applyProtection="0"/>
    <xf numFmtId="0" fontId="72" fillId="0" borderId="30" applyNumberFormat="0" applyFill="0" applyAlignment="0" applyProtection="0"/>
    <xf numFmtId="0" fontId="73" fillId="0" borderId="31" applyNumberFormat="0" applyFill="0" applyAlignment="0" applyProtection="0"/>
    <xf numFmtId="0" fontId="73" fillId="0" borderId="31" applyNumberFormat="0" applyFill="0" applyAlignment="0" applyProtection="0"/>
    <xf numFmtId="0" fontId="74" fillId="0" borderId="32" applyNumberFormat="0" applyFill="0" applyAlignment="0" applyProtection="0"/>
    <xf numFmtId="0" fontId="74" fillId="0" borderId="32" applyNumberFormat="0" applyFill="0" applyAlignment="0" applyProtection="0"/>
    <xf numFmtId="0" fontId="74" fillId="0" borderId="0" applyNumberFormat="0" applyFill="0" applyBorder="0" applyAlignment="0" applyProtection="0"/>
    <xf numFmtId="0" fontId="75" fillId="0" borderId="33" applyNumberFormat="0" applyFill="0" applyAlignment="0" applyProtection="0"/>
    <xf numFmtId="0" fontId="75" fillId="0" borderId="33" applyNumberFormat="0" applyFill="0" applyAlignment="0" applyProtection="0"/>
    <xf numFmtId="0" fontId="75" fillId="0" borderId="33" applyNumberFormat="0" applyFill="0" applyAlignment="0" applyProtection="0"/>
    <xf numFmtId="0" fontId="75" fillId="0" borderId="33" applyNumberFormat="0" applyFill="0" applyAlignment="0" applyProtection="0"/>
    <xf numFmtId="0" fontId="75" fillId="0" borderId="33" applyNumberFormat="0" applyFill="0" applyAlignment="0" applyProtection="0"/>
    <xf numFmtId="0" fontId="75" fillId="0" borderId="33" applyNumberFormat="0" applyFill="0" applyAlignment="0" applyProtection="0"/>
    <xf numFmtId="0" fontId="75" fillId="0" borderId="33" applyNumberFormat="0" applyFill="0" applyAlignment="0" applyProtection="0"/>
    <xf numFmtId="0" fontId="75" fillId="0" borderId="33" applyNumberFormat="0" applyFill="0" applyAlignment="0" applyProtection="0"/>
    <xf numFmtId="0" fontId="75" fillId="0" borderId="33" applyNumberFormat="0" applyFill="0" applyAlignment="0" applyProtection="0"/>
    <xf numFmtId="0" fontId="75" fillId="0" borderId="33" applyNumberFormat="0" applyFill="0" applyAlignment="0" applyProtection="0"/>
    <xf numFmtId="0" fontId="76" fillId="6" borderId="1" applyNumberFormat="0" applyFill="0" applyBorder="0" applyAlignment="0" applyProtection="0"/>
    <xf numFmtId="3" fontId="76" fillId="38" borderId="1" applyBorder="0" applyAlignment="0" applyProtection="0">
      <alignment horizontal="center" vertical="center"/>
    </xf>
    <xf numFmtId="0" fontId="77" fillId="40" borderId="0" applyNumberFormat="0" applyBorder="0" applyAlignment="0" applyProtection="0"/>
    <xf numFmtId="0" fontId="78" fillId="41" borderId="0" applyNumberFormat="0" applyBorder="0" applyAlignment="0" applyProtection="0"/>
    <xf numFmtId="0" fontId="79" fillId="6" borderId="1" applyFill="0" applyBorder="0" applyAlignment="0" applyProtection="0"/>
    <xf numFmtId="4" fontId="44" fillId="0" borderId="0"/>
  </cellStyleXfs>
  <cellXfs count="148">
    <xf numFmtId="0" fontId="0" fillId="0" borderId="0" xfId="0"/>
    <xf numFmtId="0" fontId="10" fillId="0" borderId="0" xfId="1"/>
    <xf numFmtId="0" fontId="11" fillId="0" borderId="0" xfId="1" applyFont="1"/>
    <xf numFmtId="0" fontId="10" fillId="0" borderId="0" xfId="1" applyFont="1"/>
    <xf numFmtId="0" fontId="12" fillId="0" borderId="0" xfId="1" applyFont="1" applyFill="1"/>
    <xf numFmtId="168" fontId="12" fillId="0" borderId="0" xfId="1" applyNumberFormat="1" applyFont="1"/>
    <xf numFmtId="168" fontId="10" fillId="0" borderId="0" xfId="1" applyNumberFormat="1"/>
    <xf numFmtId="0" fontId="13" fillId="33" borderId="0" xfId="1" applyFont="1" applyFill="1"/>
    <xf numFmtId="0" fontId="14" fillId="34" borderId="5" xfId="1" applyFont="1" applyFill="1" applyBorder="1"/>
    <xf numFmtId="0" fontId="14" fillId="35" borderId="5" xfId="1" applyFont="1" applyFill="1" applyBorder="1"/>
    <xf numFmtId="168" fontId="14" fillId="34" borderId="5" xfId="1" applyNumberFormat="1" applyFont="1" applyFill="1" applyBorder="1"/>
    <xf numFmtId="0" fontId="10" fillId="36" borderId="0" xfId="2" applyFont="1" applyFill="1" applyBorder="1" applyAlignment="1">
      <alignment horizontal="left" wrapText="1"/>
    </xf>
    <xf numFmtId="168" fontId="10" fillId="36" borderId="0" xfId="2" applyNumberFormat="1" applyFont="1" applyFill="1" applyBorder="1" applyAlignment="1">
      <alignment horizontal="left" wrapText="1"/>
    </xf>
    <xf numFmtId="168" fontId="10" fillId="36" borderId="6" xfId="2" applyNumberFormat="1" applyFont="1" applyFill="1" applyBorder="1" applyAlignment="1">
      <alignment horizontal="left" wrapText="1"/>
    </xf>
    <xf numFmtId="0" fontId="10" fillId="0" borderId="0" xfId="1" applyBorder="1"/>
    <xf numFmtId="0" fontId="10" fillId="0" borderId="0" xfId="2" applyFont="1" applyBorder="1"/>
    <xf numFmtId="0" fontId="10" fillId="0" borderId="0" xfId="1" applyFont="1" applyBorder="1"/>
    <xf numFmtId="1" fontId="10" fillId="0" borderId="0" xfId="1" applyNumberFormat="1" applyBorder="1"/>
    <xf numFmtId="2" fontId="10" fillId="0" borderId="0" xfId="1" applyNumberFormat="1" applyBorder="1"/>
    <xf numFmtId="168" fontId="10" fillId="0" borderId="0" xfId="1" applyNumberFormat="1" applyFont="1" applyBorder="1"/>
    <xf numFmtId="168" fontId="10" fillId="0" borderId="7" xfId="1" applyNumberFormat="1" applyFont="1" applyBorder="1"/>
    <xf numFmtId="168" fontId="10" fillId="0" borderId="7" xfId="1" applyNumberFormat="1" applyBorder="1"/>
    <xf numFmtId="2" fontId="10" fillId="0" borderId="0" xfId="1" applyNumberFormat="1"/>
    <xf numFmtId="168" fontId="10" fillId="0" borderId="0" xfId="1" applyNumberFormat="1" applyBorder="1"/>
    <xf numFmtId="168" fontId="10" fillId="0" borderId="6" xfId="1" applyNumberFormat="1" applyFont="1" applyBorder="1"/>
    <xf numFmtId="168" fontId="10" fillId="0" borderId="6" xfId="1" applyNumberFormat="1" applyBorder="1"/>
    <xf numFmtId="0" fontId="15" fillId="0" borderId="0" xfId="1" applyFont="1" applyBorder="1"/>
    <xf numFmtId="0" fontId="18" fillId="0" borderId="0" xfId="0" applyFont="1"/>
    <xf numFmtId="0" fontId="19" fillId="0" borderId="0" xfId="0" applyFont="1"/>
    <xf numFmtId="0" fontId="0" fillId="0" borderId="0" xfId="0" applyFill="1"/>
    <xf numFmtId="0" fontId="21" fillId="0" borderId="8" xfId="0" applyFont="1" applyFill="1" applyBorder="1"/>
    <xf numFmtId="0" fontId="21" fillId="0" borderId="9" xfId="0" applyFont="1" applyFill="1" applyBorder="1"/>
    <xf numFmtId="169" fontId="0" fillId="0" borderId="10" xfId="0" applyNumberFormat="1" applyFill="1" applyBorder="1" applyAlignment="1">
      <alignment horizontal="center" vertical="center" wrapText="1"/>
    </xf>
    <xf numFmtId="169" fontId="0" fillId="0" borderId="5" xfId="0" applyNumberFormat="1" applyFill="1" applyBorder="1" applyAlignment="1">
      <alignment horizontal="center" vertical="center" wrapText="1"/>
    </xf>
    <xf numFmtId="169" fontId="0" fillId="0" borderId="11" xfId="0" applyNumberFormat="1" applyFill="1" applyBorder="1" applyAlignment="1">
      <alignment horizontal="center" vertical="center" wrapText="1"/>
    </xf>
    <xf numFmtId="0" fontId="0" fillId="0" borderId="9" xfId="0" applyFill="1" applyBorder="1"/>
    <xf numFmtId="0" fontId="0" fillId="37" borderId="9" xfId="0" applyFill="1" applyBorder="1"/>
    <xf numFmtId="0" fontId="0" fillId="37" borderId="13" xfId="0" applyFill="1" applyBorder="1"/>
    <xf numFmtId="0" fontId="0" fillId="37" borderId="14" xfId="0" applyFill="1" applyBorder="1"/>
    <xf numFmtId="0" fontId="0" fillId="37" borderId="0" xfId="0" applyFill="1" applyBorder="1"/>
    <xf numFmtId="0" fontId="0" fillId="0" borderId="0" xfId="0" applyFill="1" applyBorder="1"/>
    <xf numFmtId="0" fontId="21" fillId="0" borderId="15" xfId="0" applyFont="1" applyFill="1" applyBorder="1"/>
    <xf numFmtId="0" fontId="0" fillId="0" borderId="15" xfId="0" applyFill="1" applyBorder="1"/>
    <xf numFmtId="0" fontId="0" fillId="37" borderId="15" xfId="0" applyFill="1" applyBorder="1"/>
    <xf numFmtId="0" fontId="0" fillId="37" borderId="12" xfId="0" applyFill="1" applyBorder="1"/>
    <xf numFmtId="0" fontId="0" fillId="0" borderId="0" xfId="0" applyAlignment="1">
      <alignment horizontal="right"/>
    </xf>
    <xf numFmtId="0" fontId="21" fillId="0" borderId="16" xfId="0" applyFont="1" applyFill="1" applyBorder="1"/>
    <xf numFmtId="0" fontId="0" fillId="0" borderId="16" xfId="0" applyFill="1" applyBorder="1"/>
    <xf numFmtId="0" fontId="0" fillId="37" borderId="16" xfId="0" applyFill="1" applyBorder="1"/>
    <xf numFmtId="0" fontId="0" fillId="37" borderId="17" xfId="0" applyFill="1" applyBorder="1"/>
    <xf numFmtId="0" fontId="0" fillId="37" borderId="18" xfId="0" applyFill="1" applyBorder="1"/>
    <xf numFmtId="0" fontId="23" fillId="0" borderId="0" xfId="0" applyFont="1"/>
    <xf numFmtId="0" fontId="24" fillId="0" borderId="0" xfId="0" applyFont="1"/>
    <xf numFmtId="0" fontId="0" fillId="0" borderId="0" xfId="0" applyBorder="1"/>
    <xf numFmtId="0" fontId="24" fillId="0" borderId="0" xfId="0" applyFont="1" applyBorder="1"/>
    <xf numFmtId="9" fontId="0" fillId="0" borderId="0" xfId="0" applyNumberFormat="1"/>
    <xf numFmtId="0" fontId="21" fillId="0" borderId="19" xfId="0" applyFont="1" applyFill="1" applyBorder="1"/>
    <xf numFmtId="169" fontId="0" fillId="0" borderId="13" xfId="0" applyNumberFormat="1" applyFill="1" applyBorder="1" applyAlignment="1">
      <alignment horizontal="center" vertical="center" wrapText="1"/>
    </xf>
    <xf numFmtId="169" fontId="0" fillId="0" borderId="14" xfId="0" applyNumberFormat="1" applyFill="1" applyBorder="1" applyAlignment="1">
      <alignment horizontal="center" vertical="center" wrapText="1"/>
    </xf>
    <xf numFmtId="169" fontId="0" fillId="0" borderId="9" xfId="0" applyNumberFormat="1" applyFill="1" applyBorder="1" applyAlignment="1">
      <alignment horizontal="center" vertical="center" wrapText="1"/>
    </xf>
    <xf numFmtId="169" fontId="25" fillId="0" borderId="13" xfId="0" applyNumberFormat="1" applyFont="1" applyFill="1" applyBorder="1"/>
    <xf numFmtId="169" fontId="25" fillId="0" borderId="14" xfId="0" applyNumberFormat="1" applyFont="1" applyFill="1" applyBorder="1"/>
    <xf numFmtId="169" fontId="0" fillId="0" borderId="0" xfId="0" applyNumberFormat="1"/>
    <xf numFmtId="2" fontId="0" fillId="0" borderId="0" xfId="0" applyNumberFormat="1"/>
    <xf numFmtId="169" fontId="0" fillId="0" borderId="15" xfId="0" applyNumberFormat="1" applyFill="1" applyBorder="1" applyAlignment="1">
      <alignment horizontal="center" vertical="center" wrapText="1"/>
    </xf>
    <xf numFmtId="169" fontId="0" fillId="0" borderId="0" xfId="0" applyNumberFormat="1" applyFill="1" applyBorder="1" applyAlignment="1">
      <alignment horizontal="center" vertical="center" wrapText="1"/>
    </xf>
    <xf numFmtId="169" fontId="25" fillId="0" borderId="0" xfId="0" applyNumberFormat="1" applyFont="1" applyFill="1" applyBorder="1"/>
    <xf numFmtId="169" fontId="25" fillId="0" borderId="12" xfId="0" applyNumberFormat="1" applyFont="1" applyFill="1" applyBorder="1"/>
    <xf numFmtId="0" fontId="0" fillId="0" borderId="9" xfId="0" applyBorder="1"/>
    <xf numFmtId="1" fontId="0" fillId="0" borderId="13" xfId="0" quotePrefix="1" applyNumberFormat="1" applyBorder="1" applyAlignment="1">
      <alignment horizontal="center"/>
    </xf>
    <xf numFmtId="0" fontId="0" fillId="0" borderId="13" xfId="0" quotePrefix="1" applyBorder="1" applyAlignment="1">
      <alignment horizontal="center"/>
    </xf>
    <xf numFmtId="0" fontId="0" fillId="0" borderId="14" xfId="0" quotePrefix="1" applyBorder="1" applyAlignment="1">
      <alignment horizontal="center"/>
    </xf>
    <xf numFmtId="0" fontId="25" fillId="0" borderId="0" xfId="0" applyFont="1"/>
    <xf numFmtId="170" fontId="25" fillId="37" borderId="13" xfId="0" applyNumberFormat="1" applyFont="1" applyFill="1" applyBorder="1"/>
    <xf numFmtId="0" fontId="0" fillId="0" borderId="15" xfId="0" applyBorder="1"/>
    <xf numFmtId="170" fontId="28" fillId="37" borderId="0" xfId="0" applyNumberFormat="1" applyFont="1" applyFill="1" applyBorder="1"/>
    <xf numFmtId="0" fontId="0" fillId="0" borderId="15" xfId="0" applyFont="1" applyBorder="1"/>
    <xf numFmtId="170" fontId="27" fillId="37" borderId="0" xfId="0" applyNumberFormat="1" applyFont="1" applyFill="1" applyBorder="1"/>
    <xf numFmtId="0" fontId="0" fillId="0" borderId="16" xfId="0" applyBorder="1"/>
    <xf numFmtId="1" fontId="0" fillId="0" borderId="0" xfId="0" applyNumberFormat="1"/>
    <xf numFmtId="0" fontId="0" fillId="0" borderId="10" xfId="0" applyBorder="1"/>
    <xf numFmtId="0" fontId="0" fillId="37" borderId="11" xfId="0" applyFill="1" applyBorder="1"/>
    <xf numFmtId="0" fontId="26" fillId="0" borderId="9" xfId="0" applyFont="1" applyBorder="1" applyAlignment="1"/>
    <xf numFmtId="0" fontId="26" fillId="0" borderId="13" xfId="0" applyFont="1" applyBorder="1" applyAlignment="1"/>
    <xf numFmtId="0" fontId="0" fillId="0" borderId="14" xfId="0" applyBorder="1"/>
    <xf numFmtId="0" fontId="8" fillId="0" borderId="0" xfId="0" applyFont="1"/>
    <xf numFmtId="0" fontId="0" fillId="0" borderId="0" xfId="0" applyFont="1" applyAlignment="1">
      <alignment horizontal="left"/>
    </xf>
    <xf numFmtId="14" fontId="0" fillId="0" borderId="0" xfId="0" applyNumberFormat="1" applyFont="1" applyAlignment="1">
      <alignment horizontal="left"/>
    </xf>
    <xf numFmtId="0" fontId="0" fillId="0" borderId="0" xfId="0" applyFont="1"/>
    <xf numFmtId="0" fontId="25" fillId="0" borderId="0" xfId="0" applyFont="1" applyBorder="1"/>
    <xf numFmtId="9" fontId="25" fillId="0" borderId="0" xfId="0" applyNumberFormat="1" applyFont="1" applyBorder="1"/>
    <xf numFmtId="0" fontId="0" fillId="0" borderId="17" xfId="0" applyBorder="1"/>
    <xf numFmtId="9" fontId="0" fillId="37" borderId="18" xfId="0" applyNumberFormat="1" applyFill="1" applyBorder="1"/>
    <xf numFmtId="170" fontId="22" fillId="0" borderId="19" xfId="0" applyNumberFormat="1" applyFont="1" applyFill="1" applyBorder="1" applyAlignment="1">
      <alignment horizontal="center" vertical="center"/>
    </xf>
    <xf numFmtId="0" fontId="21" fillId="0" borderId="14" xfId="0" applyFont="1" applyFill="1" applyBorder="1"/>
    <xf numFmtId="0" fontId="21" fillId="0" borderId="12" xfId="0" applyFont="1" applyFill="1" applyBorder="1"/>
    <xf numFmtId="0" fontId="21" fillId="0" borderId="18" xfId="0" applyFont="1" applyFill="1" applyBorder="1"/>
    <xf numFmtId="170" fontId="22" fillId="0" borderId="20" xfId="0" applyNumberFormat="1" applyFont="1" applyFill="1" applyBorder="1" applyAlignment="1">
      <alignment horizontal="center" vertical="center"/>
    </xf>
    <xf numFmtId="170" fontId="22" fillId="0" borderId="21" xfId="0" applyNumberFormat="1" applyFont="1" applyFill="1" applyBorder="1" applyAlignment="1">
      <alignment horizontal="center" vertical="center"/>
    </xf>
    <xf numFmtId="0" fontId="21" fillId="0" borderId="35" xfId="0" applyFont="1" applyFill="1" applyBorder="1"/>
    <xf numFmtId="0" fontId="0" fillId="0" borderId="36" xfId="0" applyFill="1" applyBorder="1"/>
    <xf numFmtId="0" fontId="58" fillId="0" borderId="0" xfId="0" applyFont="1"/>
    <xf numFmtId="0" fontId="0" fillId="0" borderId="0" xfId="0" applyAlignment="1">
      <alignment horizontal="center" vertical="center"/>
    </xf>
    <xf numFmtId="0" fontId="80" fillId="0" borderId="0" xfId="0" applyFont="1" applyAlignment="1">
      <alignment horizontal="center" vertical="center"/>
    </xf>
    <xf numFmtId="169" fontId="7" fillId="0" borderId="16" xfId="0" applyNumberFormat="1" applyFont="1" applyFill="1" applyBorder="1" applyAlignment="1">
      <alignment horizontal="center" vertical="center" wrapText="1"/>
    </xf>
    <xf numFmtId="169" fontId="7" fillId="0" borderId="17" xfId="0" applyNumberFormat="1" applyFont="1" applyFill="1" applyBorder="1" applyAlignment="1">
      <alignment horizontal="center" vertical="center"/>
    </xf>
    <xf numFmtId="169" fontId="24" fillId="0" borderId="17" xfId="0" applyNumberFormat="1" applyFont="1" applyFill="1" applyBorder="1"/>
    <xf numFmtId="169" fontId="24" fillId="0" borderId="18" xfId="0" applyNumberFormat="1" applyFont="1" applyFill="1" applyBorder="1"/>
    <xf numFmtId="169" fontId="7" fillId="0" borderId="36" xfId="0" applyNumberFormat="1" applyFont="1" applyFill="1" applyBorder="1" applyAlignment="1">
      <alignment horizontal="center" vertical="center" wrapText="1"/>
    </xf>
    <xf numFmtId="169" fontId="7" fillId="0" borderId="6" xfId="0" applyNumberFormat="1" applyFont="1" applyFill="1" applyBorder="1" applyAlignment="1">
      <alignment horizontal="center" vertical="center"/>
    </xf>
    <xf numFmtId="169" fontId="24" fillId="0" borderId="6" xfId="0" applyNumberFormat="1" applyFont="1" applyFill="1" applyBorder="1"/>
    <xf numFmtId="169" fontId="24" fillId="0" borderId="35" xfId="0" applyNumberFormat="1" applyFont="1" applyFill="1" applyBorder="1"/>
    <xf numFmtId="169" fontId="0" fillId="0" borderId="8" xfId="0" applyNumberFormat="1" applyFill="1" applyBorder="1" applyAlignment="1">
      <alignment horizontal="center" vertical="center" wrapText="1"/>
    </xf>
    <xf numFmtId="0" fontId="0" fillId="0" borderId="20" xfId="0" applyBorder="1"/>
    <xf numFmtId="0" fontId="0" fillId="0" borderId="21" xfId="0" applyBorder="1"/>
    <xf numFmtId="0" fontId="0" fillId="0" borderId="19" xfId="0" applyBorder="1"/>
    <xf numFmtId="2" fontId="0" fillId="0" borderId="19" xfId="0" applyNumberFormat="1" applyBorder="1"/>
    <xf numFmtId="2" fontId="0" fillId="0" borderId="20" xfId="0" applyNumberFormat="1" applyBorder="1"/>
    <xf numFmtId="2" fontId="0" fillId="0" borderId="21" xfId="0" applyNumberFormat="1" applyBorder="1"/>
    <xf numFmtId="2" fontId="0" fillId="0" borderId="34" xfId="0" applyNumberFormat="1" applyBorder="1"/>
    <xf numFmtId="0" fontId="0" fillId="0" borderId="34" xfId="0" applyBorder="1"/>
    <xf numFmtId="0" fontId="80" fillId="0" borderId="0" xfId="0" applyFont="1"/>
    <xf numFmtId="9" fontId="23" fillId="0" borderId="0" xfId="0" applyNumberFormat="1" applyFont="1"/>
    <xf numFmtId="0" fontId="10" fillId="0" borderId="0" xfId="1" applyAlignment="1">
      <alignment horizontal="left"/>
    </xf>
    <xf numFmtId="0" fontId="14" fillId="37" borderId="0" xfId="1" applyFont="1" applyFill="1" applyBorder="1"/>
    <xf numFmtId="0" fontId="81" fillId="0" borderId="0" xfId="0" applyFont="1" applyBorder="1" applyAlignment="1">
      <alignment horizontal="left" vertical="center" readingOrder="1"/>
    </xf>
    <xf numFmtId="0" fontId="23" fillId="0" borderId="15" xfId="0" applyFont="1" applyBorder="1"/>
    <xf numFmtId="0" fontId="80" fillId="0" borderId="15" xfId="0" applyFont="1" applyBorder="1"/>
    <xf numFmtId="0" fontId="58" fillId="0" borderId="15" xfId="0" applyFont="1" applyBorder="1"/>
    <xf numFmtId="170" fontId="27" fillId="37" borderId="9" xfId="0" applyNumberFormat="1" applyFont="1" applyFill="1" applyBorder="1"/>
    <xf numFmtId="170" fontId="26" fillId="37" borderId="13" xfId="0" applyNumberFormat="1" applyFont="1" applyFill="1" applyBorder="1"/>
    <xf numFmtId="170" fontId="26" fillId="37" borderId="14" xfId="0" applyNumberFormat="1" applyFont="1" applyFill="1" applyBorder="1"/>
    <xf numFmtId="170" fontId="27" fillId="37" borderId="15" xfId="0" applyNumberFormat="1" applyFont="1" applyFill="1" applyBorder="1"/>
    <xf numFmtId="170" fontId="26" fillId="37" borderId="0" xfId="0" applyNumberFormat="1" applyFont="1" applyFill="1" applyBorder="1"/>
    <xf numFmtId="170" fontId="25" fillId="37" borderId="0" xfId="0" applyNumberFormat="1" applyFont="1" applyFill="1" applyBorder="1"/>
    <xf numFmtId="170" fontId="26" fillId="37" borderId="12" xfId="0" applyNumberFormat="1" applyFont="1" applyFill="1" applyBorder="1"/>
    <xf numFmtId="170" fontId="24" fillId="37" borderId="0" xfId="0" applyNumberFormat="1" applyFont="1" applyFill="1" applyBorder="1"/>
    <xf numFmtId="170" fontId="27" fillId="37" borderId="16" xfId="0" applyNumberFormat="1" applyFont="1" applyFill="1" applyBorder="1"/>
    <xf numFmtId="170" fontId="26" fillId="37" borderId="17" xfId="0" applyNumberFormat="1" applyFont="1" applyFill="1" applyBorder="1"/>
    <xf numFmtId="170" fontId="25" fillId="37" borderId="17" xfId="0" applyNumberFormat="1" applyFont="1" applyFill="1" applyBorder="1"/>
    <xf numFmtId="170" fontId="26" fillId="37" borderId="18" xfId="0" applyNumberFormat="1" applyFont="1" applyFill="1" applyBorder="1"/>
    <xf numFmtId="0" fontId="7" fillId="0" borderId="0" xfId="0" applyFont="1"/>
    <xf numFmtId="1" fontId="7" fillId="0" borderId="0" xfId="0" applyNumberFormat="1" applyFont="1"/>
    <xf numFmtId="0" fontId="26" fillId="0" borderId="10" xfId="0" applyFont="1" applyBorder="1" applyAlignment="1">
      <alignment horizontal="center"/>
    </xf>
    <xf numFmtId="0" fontId="26" fillId="0" borderId="5" xfId="0" applyFont="1" applyBorder="1" applyAlignment="1">
      <alignment horizontal="center"/>
    </xf>
    <xf numFmtId="0" fontId="26" fillId="0" borderId="11" xfId="0" applyFont="1" applyBorder="1" applyAlignment="1">
      <alignment horizontal="center"/>
    </xf>
    <xf numFmtId="0" fontId="20" fillId="0" borderId="0" xfId="0" applyFont="1" applyFill="1" applyAlignment="1">
      <alignment horizontal="center" vertical="center" textRotation="90"/>
    </xf>
    <xf numFmtId="0" fontId="22" fillId="0" borderId="12" xfId="0" applyFont="1" applyFill="1" applyBorder="1" applyAlignment="1">
      <alignment horizontal="center" vertical="center" textRotation="90" wrapText="1"/>
    </xf>
  </cellXfs>
  <cellStyles count="10377">
    <cellStyle name="_x000a_shell=progma 2" xfId="3"/>
    <cellStyle name="_x000a_shell=progma 2 2" xfId="4"/>
    <cellStyle name="1.000" xfId="5"/>
    <cellStyle name="1.000 2" xfId="6"/>
    <cellStyle name="20 % - Markeringsfarve1" xfId="7"/>
    <cellStyle name="20 % - Markeringsfarve1 2" xfId="8"/>
    <cellStyle name="20 % - Markeringsfarve2" xfId="9"/>
    <cellStyle name="20 % - Markeringsfarve2 2" xfId="10"/>
    <cellStyle name="20 % - Markeringsfarve3" xfId="11"/>
    <cellStyle name="20 % - Markeringsfarve3 2" xfId="12"/>
    <cellStyle name="20 % - Markeringsfarve4" xfId="13"/>
    <cellStyle name="20 % - Markeringsfarve4 2" xfId="14"/>
    <cellStyle name="20 % - Markeringsfarve5" xfId="15"/>
    <cellStyle name="20 % - Markeringsfarve5 2" xfId="16"/>
    <cellStyle name="20 % - Markeringsfarve6" xfId="17"/>
    <cellStyle name="20 % - Markeringsfarve6 2" xfId="18"/>
    <cellStyle name="20% - Colore 1" xfId="19"/>
    <cellStyle name="20% - Colore 1 2" xfId="20"/>
    <cellStyle name="20% - Colore 2" xfId="21"/>
    <cellStyle name="20% - Colore 2 2" xfId="22"/>
    <cellStyle name="20% - Colore 3" xfId="23"/>
    <cellStyle name="20% - Colore 3 2" xfId="24"/>
    <cellStyle name="20% - Colore 4" xfId="25"/>
    <cellStyle name="20% - Colore 4 2" xfId="26"/>
    <cellStyle name="20% - Colore 5" xfId="27"/>
    <cellStyle name="20% - Colore 5 2" xfId="28"/>
    <cellStyle name="20% - Colore 6" xfId="29"/>
    <cellStyle name="20% - Colore 6 2" xfId="30"/>
    <cellStyle name="40 % - Markeringsfarve1" xfId="31"/>
    <cellStyle name="40 % - Markeringsfarve1 2" xfId="32"/>
    <cellStyle name="40 % - Markeringsfarve2" xfId="33"/>
    <cellStyle name="40 % - Markeringsfarve2 2" xfId="34"/>
    <cellStyle name="40 % - Markeringsfarve3" xfId="35"/>
    <cellStyle name="40 % - Markeringsfarve3 2" xfId="36"/>
    <cellStyle name="40 % - Markeringsfarve4" xfId="37"/>
    <cellStyle name="40 % - Markeringsfarve4 2" xfId="38"/>
    <cellStyle name="40 % - Markeringsfarve5" xfId="39"/>
    <cellStyle name="40 % - Markeringsfarve5 2" xfId="40"/>
    <cellStyle name="40 % - Markeringsfarve6" xfId="41"/>
    <cellStyle name="40 % - Markeringsfarve6 2" xfId="42"/>
    <cellStyle name="40% - Colore 1" xfId="43"/>
    <cellStyle name="40% - Colore 1 2" xfId="44"/>
    <cellStyle name="40% - Colore 2" xfId="45"/>
    <cellStyle name="40% - Colore 2 2" xfId="46"/>
    <cellStyle name="40% - Colore 3" xfId="47"/>
    <cellStyle name="40% - Colore 3 2" xfId="48"/>
    <cellStyle name="40% - Colore 4" xfId="49"/>
    <cellStyle name="40% - Colore 4 2" xfId="50"/>
    <cellStyle name="40% - Colore 5" xfId="51"/>
    <cellStyle name="40% - Colore 5 2" xfId="52"/>
    <cellStyle name="40% - Colore 6" xfId="53"/>
    <cellStyle name="40% - Colore 6 2" xfId="54"/>
    <cellStyle name="5x indented GHG Textfiels" xfId="55"/>
    <cellStyle name="5x indented GHG Textfiels 2" xfId="56"/>
    <cellStyle name="5x indented GHG Textfiels 2 2" xfId="57"/>
    <cellStyle name="5x indented GHG Textfiels 3" xfId="58"/>
    <cellStyle name="60 % - Markeringsfarve1" xfId="59"/>
    <cellStyle name="60 % - Markeringsfarve2" xfId="60"/>
    <cellStyle name="60 % - Markeringsfarve3" xfId="61"/>
    <cellStyle name="60 % - Markeringsfarve4" xfId="62"/>
    <cellStyle name="60 % - Markeringsfarve5" xfId="63"/>
    <cellStyle name="60 % - Markeringsfarve6" xfId="64"/>
    <cellStyle name="60% - Colore 1" xfId="65"/>
    <cellStyle name="60% - Colore 2" xfId="66"/>
    <cellStyle name="60% - Colore 3" xfId="67"/>
    <cellStyle name="60% - Colore 4" xfId="68"/>
    <cellStyle name="60% - Colore 5" xfId="69"/>
    <cellStyle name="60% - Colore 6" xfId="70"/>
    <cellStyle name="AggOrange_CRFReport-template" xfId="71"/>
    <cellStyle name="AggOrange9_CRFReport-template" xfId="72"/>
    <cellStyle name="Bad 2" xfId="73"/>
    <cellStyle name="Bad 3" xfId="74"/>
    <cellStyle name="Bad 4" xfId="75"/>
    <cellStyle name="Bruger data" xfId="76"/>
    <cellStyle name="Bruger data 2" xfId="77"/>
    <cellStyle name="Calcolo" xfId="78"/>
    <cellStyle name="Calcolo 2" xfId="79"/>
    <cellStyle name="Calcolo 2 2" xfId="80"/>
    <cellStyle name="Calcolo 3" xfId="81"/>
    <cellStyle name="Calcolo 4" xfId="82"/>
    <cellStyle name="Calcolo 5" xfId="83"/>
    <cellStyle name="Calcolo 6" xfId="84"/>
    <cellStyle name="Calcolo 7" xfId="85"/>
    <cellStyle name="Calculation 2" xfId="86"/>
    <cellStyle name="Calculations" xfId="87"/>
    <cellStyle name="Cella collegata" xfId="88"/>
    <cellStyle name="Cella da controllare" xfId="89"/>
    <cellStyle name="Colore 1" xfId="90"/>
    <cellStyle name="Colore 2" xfId="91"/>
    <cellStyle name="Colore 3" xfId="92"/>
    <cellStyle name="Colore 4" xfId="93"/>
    <cellStyle name="Colore 5" xfId="94"/>
    <cellStyle name="Colore 6" xfId="95"/>
    <cellStyle name="Comma 2" xfId="96"/>
    <cellStyle name="Comma 2 2" xfId="97"/>
    <cellStyle name="Comma 2 2 2" xfId="98"/>
    <cellStyle name="Comma 2 2 2 2" xfId="99"/>
    <cellStyle name="Comma 2 2 2 2 10" xfId="100"/>
    <cellStyle name="Comma 2 2 2 2 2" xfId="101"/>
    <cellStyle name="Comma 2 2 2 2 2 2" xfId="102"/>
    <cellStyle name="Comma 2 2 2 2 2 2 2" xfId="103"/>
    <cellStyle name="Comma 2 2 2 2 2 2 2 2" xfId="104"/>
    <cellStyle name="Comma 2 2 2 2 2 2 2 3" xfId="105"/>
    <cellStyle name="Comma 2 2 2 2 2 2 2 4" xfId="106"/>
    <cellStyle name="Comma 2 2 2 2 2 2 3" xfId="107"/>
    <cellStyle name="Comma 2 2 2 2 2 2 4" xfId="108"/>
    <cellStyle name="Comma 2 2 2 2 2 2 5" xfId="109"/>
    <cellStyle name="Comma 2 2 2 2 2 3" xfId="110"/>
    <cellStyle name="Comma 2 2 2 2 2 3 2" xfId="111"/>
    <cellStyle name="Comma 2 2 2 2 2 3 2 2" xfId="112"/>
    <cellStyle name="Comma 2 2 2 2 2 3 2 3" xfId="113"/>
    <cellStyle name="Comma 2 2 2 2 2 3 2 4" xfId="114"/>
    <cellStyle name="Comma 2 2 2 2 2 3 3" xfId="115"/>
    <cellStyle name="Comma 2 2 2 2 2 3 4" xfId="116"/>
    <cellStyle name="Comma 2 2 2 2 2 3 5" xfId="117"/>
    <cellStyle name="Comma 2 2 2 2 2 4" xfId="118"/>
    <cellStyle name="Comma 2 2 2 2 2 4 2" xfId="119"/>
    <cellStyle name="Comma 2 2 2 2 2 4 2 2" xfId="120"/>
    <cellStyle name="Comma 2 2 2 2 2 4 2 3" xfId="121"/>
    <cellStyle name="Comma 2 2 2 2 2 4 2 4" xfId="122"/>
    <cellStyle name="Comma 2 2 2 2 2 4 3" xfId="123"/>
    <cellStyle name="Comma 2 2 2 2 2 4 4" xfId="124"/>
    <cellStyle name="Comma 2 2 2 2 2 4 5" xfId="125"/>
    <cellStyle name="Comma 2 2 2 2 2 5" xfId="126"/>
    <cellStyle name="Comma 2 2 2 2 2 5 2" xfId="127"/>
    <cellStyle name="Comma 2 2 2 2 2 5 3" xfId="128"/>
    <cellStyle name="Comma 2 2 2 2 2 5 4" xfId="129"/>
    <cellStyle name="Comma 2 2 2 2 2 6" xfId="130"/>
    <cellStyle name="Comma 2 2 2 2 2 6 2" xfId="131"/>
    <cellStyle name="Comma 2 2 2 2 2 6 3" xfId="132"/>
    <cellStyle name="Comma 2 2 2 2 2 6 4" xfId="133"/>
    <cellStyle name="Comma 2 2 2 2 2 7" xfId="134"/>
    <cellStyle name="Comma 2 2 2 2 2 8" xfId="135"/>
    <cellStyle name="Comma 2 2 2 2 2 9" xfId="136"/>
    <cellStyle name="Comma 2 2 2 2 3" xfId="137"/>
    <cellStyle name="Comma 2 2 2 2 3 2" xfId="138"/>
    <cellStyle name="Comma 2 2 2 2 3 2 2" xfId="139"/>
    <cellStyle name="Comma 2 2 2 2 3 2 3" xfId="140"/>
    <cellStyle name="Comma 2 2 2 2 3 2 4" xfId="141"/>
    <cellStyle name="Comma 2 2 2 2 3 3" xfId="142"/>
    <cellStyle name="Comma 2 2 2 2 3 4" xfId="143"/>
    <cellStyle name="Comma 2 2 2 2 3 5" xfId="144"/>
    <cellStyle name="Comma 2 2 2 2 4" xfId="145"/>
    <cellStyle name="Comma 2 2 2 2 4 2" xfId="146"/>
    <cellStyle name="Comma 2 2 2 2 4 2 2" xfId="147"/>
    <cellStyle name="Comma 2 2 2 2 4 2 3" xfId="148"/>
    <cellStyle name="Comma 2 2 2 2 4 2 4" xfId="149"/>
    <cellStyle name="Comma 2 2 2 2 4 3" xfId="150"/>
    <cellStyle name="Comma 2 2 2 2 4 4" xfId="151"/>
    <cellStyle name="Comma 2 2 2 2 4 5" xfId="152"/>
    <cellStyle name="Comma 2 2 2 2 5" xfId="153"/>
    <cellStyle name="Comma 2 2 2 2 5 2" xfId="154"/>
    <cellStyle name="Comma 2 2 2 2 5 2 2" xfId="155"/>
    <cellStyle name="Comma 2 2 2 2 5 2 3" xfId="156"/>
    <cellStyle name="Comma 2 2 2 2 5 2 4" xfId="157"/>
    <cellStyle name="Comma 2 2 2 2 5 3" xfId="158"/>
    <cellStyle name="Comma 2 2 2 2 5 4" xfId="159"/>
    <cellStyle name="Comma 2 2 2 2 5 5" xfId="160"/>
    <cellStyle name="Comma 2 2 2 2 6" xfId="161"/>
    <cellStyle name="Comma 2 2 2 2 6 2" xfId="162"/>
    <cellStyle name="Comma 2 2 2 2 6 3" xfId="163"/>
    <cellStyle name="Comma 2 2 2 2 6 4" xfId="164"/>
    <cellStyle name="Comma 2 2 2 2 7" xfId="165"/>
    <cellStyle name="Comma 2 2 2 2 7 2" xfId="166"/>
    <cellStyle name="Comma 2 2 2 2 7 3" xfId="167"/>
    <cellStyle name="Comma 2 2 2 2 7 4" xfId="168"/>
    <cellStyle name="Comma 2 2 2 2 8" xfId="169"/>
    <cellStyle name="Comma 2 2 2 2 9" xfId="170"/>
    <cellStyle name="Comma 2 2 2 3" xfId="171"/>
    <cellStyle name="Comma 2 2 2 3 2" xfId="172"/>
    <cellStyle name="Comma 2 2 2 3 2 2" xfId="173"/>
    <cellStyle name="Comma 2 2 2 3 2 2 2" xfId="174"/>
    <cellStyle name="Comma 2 2 2 3 2 2 3" xfId="175"/>
    <cellStyle name="Comma 2 2 2 3 2 2 4" xfId="176"/>
    <cellStyle name="Comma 2 2 2 3 2 3" xfId="177"/>
    <cellStyle name="Comma 2 2 2 3 2 4" xfId="178"/>
    <cellStyle name="Comma 2 2 2 3 2 5" xfId="179"/>
    <cellStyle name="Comma 2 2 2 3 3" xfId="180"/>
    <cellStyle name="Comma 2 2 2 3 3 2" xfId="181"/>
    <cellStyle name="Comma 2 2 2 3 3 2 2" xfId="182"/>
    <cellStyle name="Comma 2 2 2 3 3 2 3" xfId="183"/>
    <cellStyle name="Comma 2 2 2 3 3 2 4" xfId="184"/>
    <cellStyle name="Comma 2 2 2 3 3 3" xfId="185"/>
    <cellStyle name="Comma 2 2 2 3 3 4" xfId="186"/>
    <cellStyle name="Comma 2 2 2 3 3 5" xfId="187"/>
    <cellStyle name="Comma 2 2 2 3 4" xfId="188"/>
    <cellStyle name="Comma 2 2 2 3 4 2" xfId="189"/>
    <cellStyle name="Comma 2 2 2 3 4 2 2" xfId="190"/>
    <cellStyle name="Comma 2 2 2 3 4 2 3" xfId="191"/>
    <cellStyle name="Comma 2 2 2 3 4 2 4" xfId="192"/>
    <cellStyle name="Comma 2 2 2 3 4 3" xfId="193"/>
    <cellStyle name="Comma 2 2 2 3 4 4" xfId="194"/>
    <cellStyle name="Comma 2 2 2 3 4 5" xfId="195"/>
    <cellStyle name="Comma 2 2 2 3 5" xfId="196"/>
    <cellStyle name="Comma 2 2 2 3 5 2" xfId="197"/>
    <cellStyle name="Comma 2 2 2 3 5 3" xfId="198"/>
    <cellStyle name="Comma 2 2 2 3 5 4" xfId="199"/>
    <cellStyle name="Comma 2 2 2 3 6" xfId="200"/>
    <cellStyle name="Comma 2 2 2 3 6 2" xfId="201"/>
    <cellStyle name="Comma 2 2 2 3 6 3" xfId="202"/>
    <cellStyle name="Comma 2 2 2 3 6 4" xfId="203"/>
    <cellStyle name="Comma 2 2 2 3 7" xfId="204"/>
    <cellStyle name="Comma 2 2 2 3 8" xfId="205"/>
    <cellStyle name="Comma 2 2 2 3 9" xfId="206"/>
    <cellStyle name="Comma 2 2 2 4" xfId="207"/>
    <cellStyle name="Comma 2 2 2 5" xfId="208"/>
    <cellStyle name="Comma 2 2 3" xfId="209"/>
    <cellStyle name="Comma 2 2 3 2" xfId="210"/>
    <cellStyle name="Comma 2 2 4" xfId="211"/>
    <cellStyle name="Comma 2 2 4 2" xfId="212"/>
    <cellStyle name="Comma 2 3" xfId="213"/>
    <cellStyle name="Comma 2 3 2" xfId="214"/>
    <cellStyle name="Comma 2 3 2 2" xfId="215"/>
    <cellStyle name="Comma 2 3 2 2 10" xfId="216"/>
    <cellStyle name="Comma 2 3 2 2 11" xfId="217"/>
    <cellStyle name="Comma 2 3 2 2 2" xfId="218"/>
    <cellStyle name="Comma 2 3 2 2 2 2" xfId="219"/>
    <cellStyle name="Comma 2 3 2 2 2 2 2" xfId="220"/>
    <cellStyle name="Comma 2 3 2 2 2 2 3" xfId="221"/>
    <cellStyle name="Comma 2 3 2 2 2 2 4" xfId="222"/>
    <cellStyle name="Comma 2 3 2 2 2 3" xfId="223"/>
    <cellStyle name="Comma 2 3 2 2 2 4" xfId="224"/>
    <cellStyle name="Comma 2 3 2 2 2 5" xfId="225"/>
    <cellStyle name="Comma 2 3 2 2 2 6" xfId="226"/>
    <cellStyle name="Comma 2 3 2 2 3" xfId="227"/>
    <cellStyle name="Comma 2 3 2 2 3 2" xfId="228"/>
    <cellStyle name="Comma 2 3 2 2 3 2 2" xfId="229"/>
    <cellStyle name="Comma 2 3 2 2 3 2 3" xfId="230"/>
    <cellStyle name="Comma 2 3 2 2 3 2 4" xfId="231"/>
    <cellStyle name="Comma 2 3 2 2 3 3" xfId="232"/>
    <cellStyle name="Comma 2 3 2 2 3 4" xfId="233"/>
    <cellStyle name="Comma 2 3 2 2 3 5" xfId="234"/>
    <cellStyle name="Comma 2 3 2 2 4" xfId="235"/>
    <cellStyle name="Comma 2 3 2 2 4 2" xfId="236"/>
    <cellStyle name="Comma 2 3 2 2 4 2 2" xfId="237"/>
    <cellStyle name="Comma 2 3 2 2 4 2 3" xfId="238"/>
    <cellStyle name="Comma 2 3 2 2 4 2 4" xfId="239"/>
    <cellStyle name="Comma 2 3 2 2 4 3" xfId="240"/>
    <cellStyle name="Comma 2 3 2 2 4 4" xfId="241"/>
    <cellStyle name="Comma 2 3 2 2 4 5" xfId="242"/>
    <cellStyle name="Comma 2 3 2 2 5" xfId="243"/>
    <cellStyle name="Comma 2 3 2 2 5 2" xfId="244"/>
    <cellStyle name="Comma 2 3 2 2 5 3" xfId="245"/>
    <cellStyle name="Comma 2 3 2 2 5 4" xfId="246"/>
    <cellStyle name="Comma 2 3 2 2 6" xfId="247"/>
    <cellStyle name="Comma 2 3 2 2 6 2" xfId="248"/>
    <cellStyle name="Comma 2 3 2 2 6 3" xfId="249"/>
    <cellStyle name="Comma 2 3 2 2 6 4" xfId="250"/>
    <cellStyle name="Comma 2 3 2 2 7" xfId="251"/>
    <cellStyle name="Comma 2 3 2 2 8" xfId="252"/>
    <cellStyle name="Comma 2 3 2 2 9" xfId="253"/>
    <cellStyle name="Comma 2 3 2 3" xfId="254"/>
    <cellStyle name="Comma 2 3 2 4" xfId="255"/>
    <cellStyle name="Comma 2 3 2 5" xfId="256"/>
    <cellStyle name="Comma 2 3 3" xfId="257"/>
    <cellStyle name="Comma 2 3 3 2" xfId="258"/>
    <cellStyle name="Comma 2 3 3 2 10" xfId="259"/>
    <cellStyle name="Comma 2 3 3 2 11" xfId="260"/>
    <cellStyle name="Comma 2 3 3 2 2" xfId="261"/>
    <cellStyle name="Comma 2 3 3 2 2 2" xfId="262"/>
    <cellStyle name="Comma 2 3 3 2 2 2 2" xfId="263"/>
    <cellStyle name="Comma 2 3 3 2 2 2 2 2" xfId="264"/>
    <cellStyle name="Comma 2 3 3 2 2 2 2 3" xfId="265"/>
    <cellStyle name="Comma 2 3 3 2 2 2 2 4" xfId="266"/>
    <cellStyle name="Comma 2 3 3 2 2 2 3" xfId="267"/>
    <cellStyle name="Comma 2 3 3 2 2 2 4" xfId="268"/>
    <cellStyle name="Comma 2 3 3 2 2 2 5" xfId="269"/>
    <cellStyle name="Comma 2 3 3 2 2 3" xfId="270"/>
    <cellStyle name="Comma 2 3 3 2 2 3 2" xfId="271"/>
    <cellStyle name="Comma 2 3 3 2 2 3 2 2" xfId="272"/>
    <cellStyle name="Comma 2 3 3 2 2 3 2 3" xfId="273"/>
    <cellStyle name="Comma 2 3 3 2 2 3 2 4" xfId="274"/>
    <cellStyle name="Comma 2 3 3 2 2 3 3" xfId="275"/>
    <cellStyle name="Comma 2 3 3 2 2 3 4" xfId="276"/>
    <cellStyle name="Comma 2 3 3 2 2 3 5" xfId="277"/>
    <cellStyle name="Comma 2 3 3 2 2 4" xfId="278"/>
    <cellStyle name="Comma 2 3 3 2 2 4 2" xfId="279"/>
    <cellStyle name="Comma 2 3 3 2 2 4 2 2" xfId="280"/>
    <cellStyle name="Comma 2 3 3 2 2 4 2 3" xfId="281"/>
    <cellStyle name="Comma 2 3 3 2 2 4 2 4" xfId="282"/>
    <cellStyle name="Comma 2 3 3 2 2 4 3" xfId="283"/>
    <cellStyle name="Comma 2 3 3 2 2 4 4" xfId="284"/>
    <cellStyle name="Comma 2 3 3 2 2 4 5" xfId="285"/>
    <cellStyle name="Comma 2 3 3 2 2 5" xfId="286"/>
    <cellStyle name="Comma 2 3 3 2 2 5 2" xfId="287"/>
    <cellStyle name="Comma 2 3 3 2 2 5 3" xfId="288"/>
    <cellStyle name="Comma 2 3 3 2 2 5 4" xfId="289"/>
    <cellStyle name="Comma 2 3 3 2 2 6" xfId="290"/>
    <cellStyle name="Comma 2 3 3 2 2 6 2" xfId="291"/>
    <cellStyle name="Comma 2 3 3 2 2 6 3" xfId="292"/>
    <cellStyle name="Comma 2 3 3 2 2 6 4" xfId="293"/>
    <cellStyle name="Comma 2 3 3 2 2 7" xfId="294"/>
    <cellStyle name="Comma 2 3 3 2 2 8" xfId="295"/>
    <cellStyle name="Comma 2 3 3 2 2 9" xfId="296"/>
    <cellStyle name="Comma 2 3 3 2 3" xfId="297"/>
    <cellStyle name="Comma 2 3 3 2 3 2" xfId="298"/>
    <cellStyle name="Comma 2 3 3 2 3 2 2" xfId="299"/>
    <cellStyle name="Comma 2 3 3 2 3 2 3" xfId="300"/>
    <cellStyle name="Comma 2 3 3 2 3 2 4" xfId="301"/>
    <cellStyle name="Comma 2 3 3 2 3 3" xfId="302"/>
    <cellStyle name="Comma 2 3 3 2 3 4" xfId="303"/>
    <cellStyle name="Comma 2 3 3 2 3 5" xfId="304"/>
    <cellStyle name="Comma 2 3 3 2 4" xfId="305"/>
    <cellStyle name="Comma 2 3 3 2 4 2" xfId="306"/>
    <cellStyle name="Comma 2 3 3 2 4 2 2" xfId="307"/>
    <cellStyle name="Comma 2 3 3 2 4 2 3" xfId="308"/>
    <cellStyle name="Comma 2 3 3 2 4 2 4" xfId="309"/>
    <cellStyle name="Comma 2 3 3 2 4 3" xfId="310"/>
    <cellStyle name="Comma 2 3 3 2 4 4" xfId="311"/>
    <cellStyle name="Comma 2 3 3 2 4 5" xfId="312"/>
    <cellStyle name="Comma 2 3 3 2 5" xfId="313"/>
    <cellStyle name="Comma 2 3 3 2 5 2" xfId="314"/>
    <cellStyle name="Comma 2 3 3 2 5 2 2" xfId="315"/>
    <cellStyle name="Comma 2 3 3 2 5 2 3" xfId="316"/>
    <cellStyle name="Comma 2 3 3 2 5 2 4" xfId="317"/>
    <cellStyle name="Comma 2 3 3 2 5 3" xfId="318"/>
    <cellStyle name="Comma 2 3 3 2 5 4" xfId="319"/>
    <cellStyle name="Comma 2 3 3 2 5 5" xfId="320"/>
    <cellStyle name="Comma 2 3 3 2 6" xfId="321"/>
    <cellStyle name="Comma 2 3 3 2 6 2" xfId="322"/>
    <cellStyle name="Comma 2 3 3 2 6 3" xfId="323"/>
    <cellStyle name="Comma 2 3 3 2 6 4" xfId="324"/>
    <cellStyle name="Comma 2 3 3 2 7" xfId="325"/>
    <cellStyle name="Comma 2 3 3 2 7 2" xfId="326"/>
    <cellStyle name="Comma 2 3 3 2 7 3" xfId="327"/>
    <cellStyle name="Comma 2 3 3 2 7 4" xfId="328"/>
    <cellStyle name="Comma 2 3 3 2 8" xfId="329"/>
    <cellStyle name="Comma 2 3 3 2 9" xfId="330"/>
    <cellStyle name="Comma 2 3 3 3" xfId="331"/>
    <cellStyle name="Comma 2 3 3 3 2" xfId="332"/>
    <cellStyle name="Comma 2 3 3 3 2 2" xfId="333"/>
    <cellStyle name="Comma 2 3 3 3 2 2 2" xfId="334"/>
    <cellStyle name="Comma 2 3 3 3 2 2 3" xfId="335"/>
    <cellStyle name="Comma 2 3 3 3 2 2 4" xfId="336"/>
    <cellStyle name="Comma 2 3 3 3 2 3" xfId="337"/>
    <cellStyle name="Comma 2 3 3 3 2 4" xfId="338"/>
    <cellStyle name="Comma 2 3 3 3 2 5" xfId="339"/>
    <cellStyle name="Comma 2 3 3 3 3" xfId="340"/>
    <cellStyle name="Comma 2 3 3 3 3 2" xfId="341"/>
    <cellStyle name="Comma 2 3 3 3 3 2 2" xfId="342"/>
    <cellStyle name="Comma 2 3 3 3 3 2 3" xfId="343"/>
    <cellStyle name="Comma 2 3 3 3 3 2 4" xfId="344"/>
    <cellStyle name="Comma 2 3 3 3 3 3" xfId="345"/>
    <cellStyle name="Comma 2 3 3 3 3 4" xfId="346"/>
    <cellStyle name="Comma 2 3 3 3 3 5" xfId="347"/>
    <cellStyle name="Comma 2 3 3 3 4" xfId="348"/>
    <cellStyle name="Comma 2 3 3 3 4 2" xfId="349"/>
    <cellStyle name="Comma 2 3 3 3 4 2 2" xfId="350"/>
    <cellStyle name="Comma 2 3 3 3 4 2 3" xfId="351"/>
    <cellStyle name="Comma 2 3 3 3 4 2 4" xfId="352"/>
    <cellStyle name="Comma 2 3 3 3 4 3" xfId="353"/>
    <cellStyle name="Comma 2 3 3 3 4 4" xfId="354"/>
    <cellStyle name="Comma 2 3 3 3 4 5" xfId="355"/>
    <cellStyle name="Comma 2 3 3 3 5" xfId="356"/>
    <cellStyle name="Comma 2 3 3 3 5 2" xfId="357"/>
    <cellStyle name="Comma 2 3 3 3 5 3" xfId="358"/>
    <cellStyle name="Comma 2 3 3 3 5 4" xfId="359"/>
    <cellStyle name="Comma 2 3 3 3 6" xfId="360"/>
    <cellStyle name="Comma 2 3 3 3 6 2" xfId="361"/>
    <cellStyle name="Comma 2 3 3 3 6 3" xfId="362"/>
    <cellStyle name="Comma 2 3 3 3 6 4" xfId="363"/>
    <cellStyle name="Comma 2 3 3 3 7" xfId="364"/>
    <cellStyle name="Comma 2 3 3 3 8" xfId="365"/>
    <cellStyle name="Comma 2 3 3 3 9" xfId="366"/>
    <cellStyle name="Comma 2 3 3 4" xfId="367"/>
    <cellStyle name="Comma 2 3 3 5" xfId="368"/>
    <cellStyle name="Comma 2 3 4" xfId="369"/>
    <cellStyle name="Comma 2 3 4 2" xfId="370"/>
    <cellStyle name="Comma 2 3 4 2 10" xfId="371"/>
    <cellStyle name="Comma 2 3 4 2 2" xfId="372"/>
    <cellStyle name="Comma 2 3 4 2 2 2" xfId="373"/>
    <cellStyle name="Comma 2 3 4 2 2 2 2" xfId="374"/>
    <cellStyle name="Comma 2 3 4 2 2 2 3" xfId="375"/>
    <cellStyle name="Comma 2 3 4 2 2 2 4" xfId="376"/>
    <cellStyle name="Comma 2 3 4 2 2 3" xfId="377"/>
    <cellStyle name="Comma 2 3 4 2 2 4" xfId="378"/>
    <cellStyle name="Comma 2 3 4 2 2 5" xfId="379"/>
    <cellStyle name="Comma 2 3 4 2 3" xfId="380"/>
    <cellStyle name="Comma 2 3 4 2 3 2" xfId="381"/>
    <cellStyle name="Comma 2 3 4 2 3 2 2" xfId="382"/>
    <cellStyle name="Comma 2 3 4 2 3 2 3" xfId="383"/>
    <cellStyle name="Comma 2 3 4 2 3 2 4" xfId="384"/>
    <cellStyle name="Comma 2 3 4 2 3 3" xfId="385"/>
    <cellStyle name="Comma 2 3 4 2 3 4" xfId="386"/>
    <cellStyle name="Comma 2 3 4 2 3 5" xfId="387"/>
    <cellStyle name="Comma 2 3 4 2 4" xfId="388"/>
    <cellStyle name="Comma 2 3 4 2 4 2" xfId="389"/>
    <cellStyle name="Comma 2 3 4 2 4 2 2" xfId="390"/>
    <cellStyle name="Comma 2 3 4 2 4 2 3" xfId="391"/>
    <cellStyle name="Comma 2 3 4 2 4 2 4" xfId="392"/>
    <cellStyle name="Comma 2 3 4 2 4 3" xfId="393"/>
    <cellStyle name="Comma 2 3 4 2 4 4" xfId="394"/>
    <cellStyle name="Comma 2 3 4 2 4 5" xfId="395"/>
    <cellStyle name="Comma 2 3 4 2 5" xfId="396"/>
    <cellStyle name="Comma 2 3 4 2 5 2" xfId="397"/>
    <cellStyle name="Comma 2 3 4 2 5 3" xfId="398"/>
    <cellStyle name="Comma 2 3 4 2 5 4" xfId="399"/>
    <cellStyle name="Comma 2 3 4 2 6" xfId="400"/>
    <cellStyle name="Comma 2 3 4 2 6 2" xfId="401"/>
    <cellStyle name="Comma 2 3 4 2 6 3" xfId="402"/>
    <cellStyle name="Comma 2 3 4 2 6 4" xfId="403"/>
    <cellStyle name="Comma 2 3 4 2 7" xfId="404"/>
    <cellStyle name="Comma 2 3 4 2 8" xfId="405"/>
    <cellStyle name="Comma 2 3 4 2 9" xfId="406"/>
    <cellStyle name="Comma 2 3 4 3" xfId="407"/>
    <cellStyle name="Comma 2 3 5" xfId="408"/>
    <cellStyle name="Comma 2 3 5 2" xfId="409"/>
    <cellStyle name="Comma 2 3 6" xfId="410"/>
    <cellStyle name="Comma 2 3 6 2" xfId="411"/>
    <cellStyle name="Comma 2 3 7" xfId="412"/>
    <cellStyle name="Comma 2 4" xfId="413"/>
    <cellStyle name="Comma 2 4 2" xfId="414"/>
    <cellStyle name="Comma 2 4 2 10" xfId="415"/>
    <cellStyle name="Comma 2 4 2 2" xfId="416"/>
    <cellStyle name="Comma 2 4 2 2 2" xfId="417"/>
    <cellStyle name="Comma 2 4 2 2 2 2" xfId="418"/>
    <cellStyle name="Comma 2 4 2 2 2 3" xfId="419"/>
    <cellStyle name="Comma 2 4 2 2 2 4" xfId="420"/>
    <cellStyle name="Comma 2 4 2 2 3" xfId="421"/>
    <cellStyle name="Comma 2 4 2 2 4" xfId="422"/>
    <cellStyle name="Comma 2 4 2 2 5" xfId="423"/>
    <cellStyle name="Comma 2 4 2 3" xfId="424"/>
    <cellStyle name="Comma 2 4 2 3 2" xfId="425"/>
    <cellStyle name="Comma 2 4 2 3 2 2" xfId="426"/>
    <cellStyle name="Comma 2 4 2 3 2 3" xfId="427"/>
    <cellStyle name="Comma 2 4 2 3 2 4" xfId="428"/>
    <cellStyle name="Comma 2 4 2 3 3" xfId="429"/>
    <cellStyle name="Comma 2 4 2 3 4" xfId="430"/>
    <cellStyle name="Comma 2 4 2 3 5" xfId="431"/>
    <cellStyle name="Comma 2 4 2 4" xfId="432"/>
    <cellStyle name="Comma 2 4 2 4 2" xfId="433"/>
    <cellStyle name="Comma 2 4 2 4 2 2" xfId="434"/>
    <cellStyle name="Comma 2 4 2 4 2 3" xfId="435"/>
    <cellStyle name="Comma 2 4 2 4 2 4" xfId="436"/>
    <cellStyle name="Comma 2 4 2 4 3" xfId="437"/>
    <cellStyle name="Comma 2 4 2 4 4" xfId="438"/>
    <cellStyle name="Comma 2 4 2 4 5" xfId="439"/>
    <cellStyle name="Comma 2 4 2 5" xfId="440"/>
    <cellStyle name="Comma 2 4 2 5 2" xfId="441"/>
    <cellStyle name="Comma 2 4 2 5 3" xfId="442"/>
    <cellStyle name="Comma 2 4 2 5 4" xfId="443"/>
    <cellStyle name="Comma 2 4 2 6" xfId="444"/>
    <cellStyle name="Comma 2 4 2 6 2" xfId="445"/>
    <cellStyle name="Comma 2 4 2 6 3" xfId="446"/>
    <cellStyle name="Comma 2 4 2 6 4" xfId="447"/>
    <cellStyle name="Comma 2 4 2 7" xfId="448"/>
    <cellStyle name="Comma 2 4 2 8" xfId="449"/>
    <cellStyle name="Comma 2 4 2 9" xfId="450"/>
    <cellStyle name="Comma 2 4 3" xfId="451"/>
    <cellStyle name="Comma 2 4 4" xfId="452"/>
    <cellStyle name="Comma 2 5" xfId="453"/>
    <cellStyle name="Comma 2 5 2" xfId="454"/>
    <cellStyle name="Comma 2 5 3" xfId="455"/>
    <cellStyle name="Comma 2 5 4" xfId="456"/>
    <cellStyle name="Comma 2 5 5" xfId="457"/>
    <cellStyle name="Comma 2 6" xfId="458"/>
    <cellStyle name="Comma 2 6 2" xfId="459"/>
    <cellStyle name="Comma 2 7" xfId="460"/>
    <cellStyle name="Comma 2 7 2" xfId="461"/>
    <cellStyle name="Comma 2 8" xfId="462"/>
    <cellStyle name="Comma 2 8 2" xfId="463"/>
    <cellStyle name="Comma 2 9" xfId="464"/>
    <cellStyle name="Comma 3" xfId="465"/>
    <cellStyle name="Comma 3 2" xfId="466"/>
    <cellStyle name="Comma 3 2 2" xfId="467"/>
    <cellStyle name="Comma 3 2 2 10" xfId="468"/>
    <cellStyle name="Comma 3 2 2 2" xfId="469"/>
    <cellStyle name="Comma 3 2 2 2 2" xfId="470"/>
    <cellStyle name="Comma 3 2 2 2 2 2" xfId="471"/>
    <cellStyle name="Comma 3 2 2 2 2 2 2" xfId="472"/>
    <cellStyle name="Comma 3 2 2 2 2 2 3" xfId="473"/>
    <cellStyle name="Comma 3 2 2 2 2 2 4" xfId="474"/>
    <cellStyle name="Comma 3 2 2 2 2 3" xfId="475"/>
    <cellStyle name="Comma 3 2 2 2 2 4" xfId="476"/>
    <cellStyle name="Comma 3 2 2 2 2 5" xfId="477"/>
    <cellStyle name="Comma 3 2 2 2 3" xfId="478"/>
    <cellStyle name="Comma 3 2 2 2 3 2" xfId="479"/>
    <cellStyle name="Comma 3 2 2 2 3 2 2" xfId="480"/>
    <cellStyle name="Comma 3 2 2 2 3 2 3" xfId="481"/>
    <cellStyle name="Comma 3 2 2 2 3 2 4" xfId="482"/>
    <cellStyle name="Comma 3 2 2 2 3 3" xfId="483"/>
    <cellStyle name="Comma 3 2 2 2 3 4" xfId="484"/>
    <cellStyle name="Comma 3 2 2 2 3 5" xfId="485"/>
    <cellStyle name="Comma 3 2 2 2 4" xfId="486"/>
    <cellStyle name="Comma 3 2 2 2 4 2" xfId="487"/>
    <cellStyle name="Comma 3 2 2 2 4 2 2" xfId="488"/>
    <cellStyle name="Comma 3 2 2 2 4 2 3" xfId="489"/>
    <cellStyle name="Comma 3 2 2 2 4 2 4" xfId="490"/>
    <cellStyle name="Comma 3 2 2 2 4 3" xfId="491"/>
    <cellStyle name="Comma 3 2 2 2 4 4" xfId="492"/>
    <cellStyle name="Comma 3 2 2 2 4 5" xfId="493"/>
    <cellStyle name="Comma 3 2 2 2 5" xfId="494"/>
    <cellStyle name="Comma 3 2 2 2 5 2" xfId="495"/>
    <cellStyle name="Comma 3 2 2 2 5 3" xfId="496"/>
    <cellStyle name="Comma 3 2 2 2 5 4" xfId="497"/>
    <cellStyle name="Comma 3 2 2 2 6" xfId="498"/>
    <cellStyle name="Comma 3 2 2 2 6 2" xfId="499"/>
    <cellStyle name="Comma 3 2 2 2 6 3" xfId="500"/>
    <cellStyle name="Comma 3 2 2 2 6 4" xfId="501"/>
    <cellStyle name="Comma 3 2 2 2 7" xfId="502"/>
    <cellStyle name="Comma 3 2 2 2 8" xfId="503"/>
    <cellStyle name="Comma 3 2 2 2 9" xfId="504"/>
    <cellStyle name="Comma 3 2 2 3" xfId="505"/>
    <cellStyle name="Comma 3 2 2 3 2" xfId="506"/>
    <cellStyle name="Comma 3 2 2 3 2 2" xfId="507"/>
    <cellStyle name="Comma 3 2 2 3 2 3" xfId="508"/>
    <cellStyle name="Comma 3 2 2 3 2 4" xfId="509"/>
    <cellStyle name="Comma 3 2 2 3 3" xfId="510"/>
    <cellStyle name="Comma 3 2 2 3 4" xfId="511"/>
    <cellStyle name="Comma 3 2 2 3 5" xfId="512"/>
    <cellStyle name="Comma 3 2 2 4" xfId="513"/>
    <cellStyle name="Comma 3 2 2 4 2" xfId="514"/>
    <cellStyle name="Comma 3 2 2 4 2 2" xfId="515"/>
    <cellStyle name="Comma 3 2 2 4 2 3" xfId="516"/>
    <cellStyle name="Comma 3 2 2 4 2 4" xfId="517"/>
    <cellStyle name="Comma 3 2 2 4 3" xfId="518"/>
    <cellStyle name="Comma 3 2 2 4 4" xfId="519"/>
    <cellStyle name="Comma 3 2 2 4 5" xfId="520"/>
    <cellStyle name="Comma 3 2 2 5" xfId="521"/>
    <cellStyle name="Comma 3 2 2 5 2" xfId="522"/>
    <cellStyle name="Comma 3 2 2 5 2 2" xfId="523"/>
    <cellStyle name="Comma 3 2 2 5 2 3" xfId="524"/>
    <cellStyle name="Comma 3 2 2 5 2 4" xfId="525"/>
    <cellStyle name="Comma 3 2 2 5 3" xfId="526"/>
    <cellStyle name="Comma 3 2 2 5 4" xfId="527"/>
    <cellStyle name="Comma 3 2 2 5 5" xfId="528"/>
    <cellStyle name="Comma 3 2 2 6" xfId="529"/>
    <cellStyle name="Comma 3 2 2 6 2" xfId="530"/>
    <cellStyle name="Comma 3 2 2 6 3" xfId="531"/>
    <cellStyle name="Comma 3 2 2 6 4" xfId="532"/>
    <cellStyle name="Comma 3 2 2 7" xfId="533"/>
    <cellStyle name="Comma 3 2 2 7 2" xfId="534"/>
    <cellStyle name="Comma 3 2 2 7 3" xfId="535"/>
    <cellStyle name="Comma 3 2 2 7 4" xfId="536"/>
    <cellStyle name="Comma 3 2 2 8" xfId="537"/>
    <cellStyle name="Comma 3 2 2 9" xfId="538"/>
    <cellStyle name="Comma 3 2 3" xfId="539"/>
    <cellStyle name="Comma 3 2 3 10" xfId="540"/>
    <cellStyle name="Comma 3 2 3 2" xfId="541"/>
    <cellStyle name="Comma 3 2 3 2 2" xfId="542"/>
    <cellStyle name="Comma 3 2 3 2 2 2" xfId="543"/>
    <cellStyle name="Comma 3 2 3 2 2 3" xfId="544"/>
    <cellStyle name="Comma 3 2 3 2 2 4" xfId="545"/>
    <cellStyle name="Comma 3 2 3 2 3" xfId="546"/>
    <cellStyle name="Comma 3 2 3 2 4" xfId="547"/>
    <cellStyle name="Comma 3 2 3 2 5" xfId="548"/>
    <cellStyle name="Comma 3 2 3 3" xfId="549"/>
    <cellStyle name="Comma 3 2 3 3 2" xfId="550"/>
    <cellStyle name="Comma 3 2 3 3 2 2" xfId="551"/>
    <cellStyle name="Comma 3 2 3 3 2 3" xfId="552"/>
    <cellStyle name="Comma 3 2 3 3 2 4" xfId="553"/>
    <cellStyle name="Comma 3 2 3 3 3" xfId="554"/>
    <cellStyle name="Comma 3 2 3 3 4" xfId="555"/>
    <cellStyle name="Comma 3 2 3 3 5" xfId="556"/>
    <cellStyle name="Comma 3 2 3 4" xfId="557"/>
    <cellStyle name="Comma 3 2 3 4 2" xfId="558"/>
    <cellStyle name="Comma 3 2 3 4 2 2" xfId="559"/>
    <cellStyle name="Comma 3 2 3 4 2 3" xfId="560"/>
    <cellStyle name="Comma 3 2 3 4 2 4" xfId="561"/>
    <cellStyle name="Comma 3 2 3 4 3" xfId="562"/>
    <cellStyle name="Comma 3 2 3 4 4" xfId="563"/>
    <cellStyle name="Comma 3 2 3 4 5" xfId="564"/>
    <cellStyle name="Comma 3 2 3 5" xfId="565"/>
    <cellStyle name="Comma 3 2 3 5 2" xfId="566"/>
    <cellStyle name="Comma 3 2 3 5 3" xfId="567"/>
    <cellStyle name="Comma 3 2 3 5 4" xfId="568"/>
    <cellStyle name="Comma 3 2 3 6" xfId="569"/>
    <cellStyle name="Comma 3 2 3 6 2" xfId="570"/>
    <cellStyle name="Comma 3 2 3 6 3" xfId="571"/>
    <cellStyle name="Comma 3 2 3 6 4" xfId="572"/>
    <cellStyle name="Comma 3 2 3 7" xfId="573"/>
    <cellStyle name="Comma 3 2 3 8" xfId="574"/>
    <cellStyle name="Comma 3 2 3 9" xfId="575"/>
    <cellStyle name="Comma 3 2 4" xfId="576"/>
    <cellStyle name="Comma 3 2 5" xfId="577"/>
    <cellStyle name="Comma 3 3" xfId="578"/>
    <cellStyle name="Comma 3 3 2" xfId="579"/>
    <cellStyle name="Comma 3 3 2 10" xfId="580"/>
    <cellStyle name="Comma 3 3 2 11" xfId="581"/>
    <cellStyle name="Comma 3 3 2 2" xfId="582"/>
    <cellStyle name="Comma 3 3 2 2 2" xfId="583"/>
    <cellStyle name="Comma 3 3 2 2 2 2" xfId="584"/>
    <cellStyle name="Comma 3 3 2 2 2 2 2" xfId="585"/>
    <cellStyle name="Comma 3 3 2 2 2 2 3" xfId="586"/>
    <cellStyle name="Comma 3 3 2 2 2 2 4" xfId="587"/>
    <cellStyle name="Comma 3 3 2 2 2 3" xfId="588"/>
    <cellStyle name="Comma 3 3 2 2 2 4" xfId="589"/>
    <cellStyle name="Comma 3 3 2 2 2 5" xfId="590"/>
    <cellStyle name="Comma 3 3 2 2 3" xfId="591"/>
    <cellStyle name="Comma 3 3 2 2 3 2" xfId="592"/>
    <cellStyle name="Comma 3 3 2 2 3 2 2" xfId="593"/>
    <cellStyle name="Comma 3 3 2 2 3 2 3" xfId="594"/>
    <cellStyle name="Comma 3 3 2 2 3 2 4" xfId="595"/>
    <cellStyle name="Comma 3 3 2 2 3 3" xfId="596"/>
    <cellStyle name="Comma 3 3 2 2 3 4" xfId="597"/>
    <cellStyle name="Comma 3 3 2 2 3 5" xfId="598"/>
    <cellStyle name="Comma 3 3 2 2 4" xfId="599"/>
    <cellStyle name="Comma 3 3 2 2 4 2" xfId="600"/>
    <cellStyle name="Comma 3 3 2 2 4 2 2" xfId="601"/>
    <cellStyle name="Comma 3 3 2 2 4 2 3" xfId="602"/>
    <cellStyle name="Comma 3 3 2 2 4 2 4" xfId="603"/>
    <cellStyle name="Comma 3 3 2 2 4 3" xfId="604"/>
    <cellStyle name="Comma 3 3 2 2 4 4" xfId="605"/>
    <cellStyle name="Comma 3 3 2 2 4 5" xfId="606"/>
    <cellStyle name="Comma 3 3 2 2 5" xfId="607"/>
    <cellStyle name="Comma 3 3 2 2 5 2" xfId="608"/>
    <cellStyle name="Comma 3 3 2 2 5 3" xfId="609"/>
    <cellStyle name="Comma 3 3 2 2 5 4" xfId="610"/>
    <cellStyle name="Comma 3 3 2 2 6" xfId="611"/>
    <cellStyle name="Comma 3 3 2 2 6 2" xfId="612"/>
    <cellStyle name="Comma 3 3 2 2 6 3" xfId="613"/>
    <cellStyle name="Comma 3 3 2 2 6 4" xfId="614"/>
    <cellStyle name="Comma 3 3 2 2 7" xfId="615"/>
    <cellStyle name="Comma 3 3 2 2 8" xfId="616"/>
    <cellStyle name="Comma 3 3 2 2 9" xfId="617"/>
    <cellStyle name="Comma 3 3 2 3" xfId="618"/>
    <cellStyle name="Comma 3 3 2 3 2" xfId="619"/>
    <cellStyle name="Comma 3 3 2 3 2 2" xfId="620"/>
    <cellStyle name="Comma 3 3 2 3 2 3" xfId="621"/>
    <cellStyle name="Comma 3 3 2 3 2 4" xfId="622"/>
    <cellStyle name="Comma 3 3 2 3 3" xfId="623"/>
    <cellStyle name="Comma 3 3 2 3 4" xfId="624"/>
    <cellStyle name="Comma 3 3 2 3 5" xfId="625"/>
    <cellStyle name="Comma 3 3 2 4" xfId="626"/>
    <cellStyle name="Comma 3 3 2 4 2" xfId="627"/>
    <cellStyle name="Comma 3 3 2 4 2 2" xfId="628"/>
    <cellStyle name="Comma 3 3 2 4 2 3" xfId="629"/>
    <cellStyle name="Comma 3 3 2 4 2 4" xfId="630"/>
    <cellStyle name="Comma 3 3 2 4 3" xfId="631"/>
    <cellStyle name="Comma 3 3 2 4 4" xfId="632"/>
    <cellStyle name="Comma 3 3 2 4 5" xfId="633"/>
    <cellStyle name="Comma 3 3 2 5" xfId="634"/>
    <cellStyle name="Comma 3 3 2 5 2" xfId="635"/>
    <cellStyle name="Comma 3 3 2 5 2 2" xfId="636"/>
    <cellStyle name="Comma 3 3 2 5 2 3" xfId="637"/>
    <cellStyle name="Comma 3 3 2 5 2 4" xfId="638"/>
    <cellStyle name="Comma 3 3 2 5 3" xfId="639"/>
    <cellStyle name="Comma 3 3 2 5 4" xfId="640"/>
    <cellStyle name="Comma 3 3 2 5 5" xfId="641"/>
    <cellStyle name="Comma 3 3 2 6" xfId="642"/>
    <cellStyle name="Comma 3 3 2 6 2" xfId="643"/>
    <cellStyle name="Comma 3 3 2 6 3" xfId="644"/>
    <cellStyle name="Comma 3 3 2 6 4" xfId="645"/>
    <cellStyle name="Comma 3 3 2 7" xfId="646"/>
    <cellStyle name="Comma 3 3 2 7 2" xfId="647"/>
    <cellStyle name="Comma 3 3 2 7 3" xfId="648"/>
    <cellStyle name="Comma 3 3 2 7 4" xfId="649"/>
    <cellStyle name="Comma 3 3 2 8" xfId="650"/>
    <cellStyle name="Comma 3 3 2 9" xfId="651"/>
    <cellStyle name="Comma 3 3 3" xfId="652"/>
    <cellStyle name="Comma 3 3 3 2" xfId="653"/>
    <cellStyle name="Comma 3 3 3 2 2" xfId="654"/>
    <cellStyle name="Comma 3 3 3 2 2 2" xfId="655"/>
    <cellStyle name="Comma 3 3 3 2 2 3" xfId="656"/>
    <cellStyle name="Comma 3 3 3 2 2 4" xfId="657"/>
    <cellStyle name="Comma 3 3 3 2 3" xfId="658"/>
    <cellStyle name="Comma 3 3 3 2 4" xfId="659"/>
    <cellStyle name="Comma 3 3 3 2 5" xfId="660"/>
    <cellStyle name="Comma 3 3 3 3" xfId="661"/>
    <cellStyle name="Comma 3 3 3 3 2" xfId="662"/>
    <cellStyle name="Comma 3 3 3 3 2 2" xfId="663"/>
    <cellStyle name="Comma 3 3 3 3 2 3" xfId="664"/>
    <cellStyle name="Comma 3 3 3 3 2 4" xfId="665"/>
    <cellStyle name="Comma 3 3 3 3 3" xfId="666"/>
    <cellStyle name="Comma 3 3 3 3 4" xfId="667"/>
    <cellStyle name="Comma 3 3 3 3 5" xfId="668"/>
    <cellStyle name="Comma 3 3 3 4" xfId="669"/>
    <cellStyle name="Comma 3 3 3 4 2" xfId="670"/>
    <cellStyle name="Comma 3 3 3 4 2 2" xfId="671"/>
    <cellStyle name="Comma 3 3 3 4 2 3" xfId="672"/>
    <cellStyle name="Comma 3 3 3 4 2 4" xfId="673"/>
    <cellStyle name="Comma 3 3 3 4 3" xfId="674"/>
    <cellStyle name="Comma 3 3 3 4 4" xfId="675"/>
    <cellStyle name="Comma 3 3 3 4 5" xfId="676"/>
    <cellStyle name="Comma 3 3 3 5" xfId="677"/>
    <cellStyle name="Comma 3 3 3 5 2" xfId="678"/>
    <cellStyle name="Comma 3 3 3 5 3" xfId="679"/>
    <cellStyle name="Comma 3 3 3 5 4" xfId="680"/>
    <cellStyle name="Comma 3 3 3 6" xfId="681"/>
    <cellStyle name="Comma 3 3 3 6 2" xfId="682"/>
    <cellStyle name="Comma 3 3 3 6 3" xfId="683"/>
    <cellStyle name="Comma 3 3 3 6 4" xfId="684"/>
    <cellStyle name="Comma 3 3 3 7" xfId="685"/>
    <cellStyle name="Comma 3 3 3 8" xfId="686"/>
    <cellStyle name="Comma 3 3 3 9" xfId="687"/>
    <cellStyle name="Comma 3 3 4" xfId="688"/>
    <cellStyle name="Comma 3 4" xfId="689"/>
    <cellStyle name="Comma 3 4 10" xfId="690"/>
    <cellStyle name="Comma 3 4 11" xfId="691"/>
    <cellStyle name="Comma 3 4 2" xfId="692"/>
    <cellStyle name="Comma 3 4 2 2" xfId="693"/>
    <cellStyle name="Comma 3 4 2 2 2" xfId="694"/>
    <cellStyle name="Comma 3 4 2 2 2 2" xfId="695"/>
    <cellStyle name="Comma 3 4 2 2 2 3" xfId="696"/>
    <cellStyle name="Comma 3 4 2 2 2 4" xfId="697"/>
    <cellStyle name="Comma 3 4 2 2 3" xfId="698"/>
    <cellStyle name="Comma 3 4 2 2 4" xfId="699"/>
    <cellStyle name="Comma 3 4 2 2 5" xfId="700"/>
    <cellStyle name="Comma 3 4 2 3" xfId="701"/>
    <cellStyle name="Comma 3 4 2 3 2" xfId="702"/>
    <cellStyle name="Comma 3 4 2 3 2 2" xfId="703"/>
    <cellStyle name="Comma 3 4 2 3 2 3" xfId="704"/>
    <cellStyle name="Comma 3 4 2 3 2 4" xfId="705"/>
    <cellStyle name="Comma 3 4 2 3 3" xfId="706"/>
    <cellStyle name="Comma 3 4 2 3 4" xfId="707"/>
    <cellStyle name="Comma 3 4 2 3 5" xfId="708"/>
    <cellStyle name="Comma 3 4 2 4" xfId="709"/>
    <cellStyle name="Comma 3 4 2 4 2" xfId="710"/>
    <cellStyle name="Comma 3 4 2 4 2 2" xfId="711"/>
    <cellStyle name="Comma 3 4 2 4 2 3" xfId="712"/>
    <cellStyle name="Comma 3 4 2 4 2 4" xfId="713"/>
    <cellStyle name="Comma 3 4 2 4 3" xfId="714"/>
    <cellStyle name="Comma 3 4 2 4 4" xfId="715"/>
    <cellStyle name="Comma 3 4 2 4 5" xfId="716"/>
    <cellStyle name="Comma 3 4 2 5" xfId="717"/>
    <cellStyle name="Comma 3 4 2 5 2" xfId="718"/>
    <cellStyle name="Comma 3 4 2 5 3" xfId="719"/>
    <cellStyle name="Comma 3 4 2 5 4" xfId="720"/>
    <cellStyle name="Comma 3 4 2 6" xfId="721"/>
    <cellStyle name="Comma 3 4 2 6 2" xfId="722"/>
    <cellStyle name="Comma 3 4 2 6 3" xfId="723"/>
    <cellStyle name="Comma 3 4 2 6 4" xfId="724"/>
    <cellStyle name="Comma 3 4 2 7" xfId="725"/>
    <cellStyle name="Comma 3 4 2 8" xfId="726"/>
    <cellStyle name="Comma 3 4 2 9" xfId="727"/>
    <cellStyle name="Comma 3 4 3" xfId="728"/>
    <cellStyle name="Comma 3 4 3 2" xfId="729"/>
    <cellStyle name="Comma 3 4 3 2 2" xfId="730"/>
    <cellStyle name="Comma 3 4 3 2 3" xfId="731"/>
    <cellStyle name="Comma 3 4 3 2 4" xfId="732"/>
    <cellStyle name="Comma 3 4 3 3" xfId="733"/>
    <cellStyle name="Comma 3 4 3 4" xfId="734"/>
    <cellStyle name="Comma 3 4 3 5" xfId="735"/>
    <cellStyle name="Comma 3 4 4" xfId="736"/>
    <cellStyle name="Comma 3 4 4 2" xfId="737"/>
    <cellStyle name="Comma 3 4 4 2 2" xfId="738"/>
    <cellStyle name="Comma 3 4 4 2 3" xfId="739"/>
    <cellStyle name="Comma 3 4 4 2 4" xfId="740"/>
    <cellStyle name="Comma 3 4 4 3" xfId="741"/>
    <cellStyle name="Comma 3 4 4 4" xfId="742"/>
    <cellStyle name="Comma 3 4 4 5" xfId="743"/>
    <cellStyle name="Comma 3 4 5" xfId="744"/>
    <cellStyle name="Comma 3 4 5 2" xfId="745"/>
    <cellStyle name="Comma 3 4 5 2 2" xfId="746"/>
    <cellStyle name="Comma 3 4 5 2 3" xfId="747"/>
    <cellStyle name="Comma 3 4 5 2 4" xfId="748"/>
    <cellStyle name="Comma 3 4 5 3" xfId="749"/>
    <cellStyle name="Comma 3 4 5 4" xfId="750"/>
    <cellStyle name="Comma 3 4 5 5" xfId="751"/>
    <cellStyle name="Comma 3 4 6" xfId="752"/>
    <cellStyle name="Comma 3 4 6 2" xfId="753"/>
    <cellStyle name="Comma 3 4 6 3" xfId="754"/>
    <cellStyle name="Comma 3 4 6 4" xfId="755"/>
    <cellStyle name="Comma 3 4 7" xfId="756"/>
    <cellStyle name="Comma 3 4 7 2" xfId="757"/>
    <cellStyle name="Comma 3 4 7 3" xfId="758"/>
    <cellStyle name="Comma 3 4 7 4" xfId="759"/>
    <cellStyle name="Comma 3 4 8" xfId="760"/>
    <cellStyle name="Comma 3 4 9" xfId="761"/>
    <cellStyle name="Comma 3 5" xfId="762"/>
    <cellStyle name="Comma 3 5 10" xfId="763"/>
    <cellStyle name="Comma 3 5 2" xfId="764"/>
    <cellStyle name="Comma 3 5 2 2" xfId="765"/>
    <cellStyle name="Comma 3 5 2 2 2" xfId="766"/>
    <cellStyle name="Comma 3 5 2 2 3" xfId="767"/>
    <cellStyle name="Comma 3 5 2 2 4" xfId="768"/>
    <cellStyle name="Comma 3 5 2 3" xfId="769"/>
    <cellStyle name="Comma 3 5 2 4" xfId="770"/>
    <cellStyle name="Comma 3 5 2 5" xfId="771"/>
    <cellStyle name="Comma 3 5 3" xfId="772"/>
    <cellStyle name="Comma 3 5 3 2" xfId="773"/>
    <cellStyle name="Comma 3 5 3 2 2" xfId="774"/>
    <cellStyle name="Comma 3 5 3 2 3" xfId="775"/>
    <cellStyle name="Comma 3 5 3 2 4" xfId="776"/>
    <cellStyle name="Comma 3 5 3 3" xfId="777"/>
    <cellStyle name="Comma 3 5 3 4" xfId="778"/>
    <cellStyle name="Comma 3 5 3 5" xfId="779"/>
    <cellStyle name="Comma 3 5 4" xfId="780"/>
    <cellStyle name="Comma 3 5 4 2" xfId="781"/>
    <cellStyle name="Comma 3 5 4 2 2" xfId="782"/>
    <cellStyle name="Comma 3 5 4 2 3" xfId="783"/>
    <cellStyle name="Comma 3 5 4 2 4" xfId="784"/>
    <cellStyle name="Comma 3 5 4 3" xfId="785"/>
    <cellStyle name="Comma 3 5 4 4" xfId="786"/>
    <cellStyle name="Comma 3 5 4 5" xfId="787"/>
    <cellStyle name="Comma 3 5 5" xfId="788"/>
    <cellStyle name="Comma 3 5 5 2" xfId="789"/>
    <cellStyle name="Comma 3 5 5 3" xfId="790"/>
    <cellStyle name="Comma 3 5 5 4" xfId="791"/>
    <cellStyle name="Comma 3 5 6" xfId="792"/>
    <cellStyle name="Comma 3 5 6 2" xfId="793"/>
    <cellStyle name="Comma 3 5 6 3" xfId="794"/>
    <cellStyle name="Comma 3 5 6 4" xfId="795"/>
    <cellStyle name="Comma 3 5 7" xfId="796"/>
    <cellStyle name="Comma 3 5 8" xfId="797"/>
    <cellStyle name="Comma 3 5 9" xfId="798"/>
    <cellStyle name="Comma 3 6" xfId="799"/>
    <cellStyle name="Comma 3 7" xfId="800"/>
    <cellStyle name="Comma 4" xfId="801"/>
    <cellStyle name="Comma 4 2" xfId="802"/>
    <cellStyle name="Comma 4 2 10" xfId="803"/>
    <cellStyle name="Comma 4 2 11" xfId="804"/>
    <cellStyle name="Comma 4 2 12" xfId="805"/>
    <cellStyle name="Comma 4 2 2" xfId="806"/>
    <cellStyle name="Comma 4 2 2 10" xfId="807"/>
    <cellStyle name="Comma 4 2 2 11" xfId="808"/>
    <cellStyle name="Comma 4 2 2 2" xfId="809"/>
    <cellStyle name="Comma 4 2 2 2 2" xfId="810"/>
    <cellStyle name="Comma 4 2 2 2 2 2" xfId="811"/>
    <cellStyle name="Comma 4 2 2 2 2 2 2" xfId="812"/>
    <cellStyle name="Comma 4 2 2 2 2 2 3" xfId="813"/>
    <cellStyle name="Comma 4 2 2 2 2 2 4" xfId="814"/>
    <cellStyle name="Comma 4 2 2 2 2 3" xfId="815"/>
    <cellStyle name="Comma 4 2 2 2 2 4" xfId="816"/>
    <cellStyle name="Comma 4 2 2 2 2 5" xfId="817"/>
    <cellStyle name="Comma 4 2 2 2 3" xfId="818"/>
    <cellStyle name="Comma 4 2 2 2 3 2" xfId="819"/>
    <cellStyle name="Comma 4 2 2 2 3 2 2" xfId="820"/>
    <cellStyle name="Comma 4 2 2 2 3 2 3" xfId="821"/>
    <cellStyle name="Comma 4 2 2 2 3 2 4" xfId="822"/>
    <cellStyle name="Comma 4 2 2 2 3 3" xfId="823"/>
    <cellStyle name="Comma 4 2 2 2 3 4" xfId="824"/>
    <cellStyle name="Comma 4 2 2 2 3 5" xfId="825"/>
    <cellStyle name="Comma 4 2 2 2 4" xfId="826"/>
    <cellStyle name="Comma 4 2 2 2 4 2" xfId="827"/>
    <cellStyle name="Comma 4 2 2 2 4 2 2" xfId="828"/>
    <cellStyle name="Comma 4 2 2 2 4 2 3" xfId="829"/>
    <cellStyle name="Comma 4 2 2 2 4 2 4" xfId="830"/>
    <cellStyle name="Comma 4 2 2 2 4 3" xfId="831"/>
    <cellStyle name="Comma 4 2 2 2 4 4" xfId="832"/>
    <cellStyle name="Comma 4 2 2 2 4 5" xfId="833"/>
    <cellStyle name="Comma 4 2 2 2 5" xfId="834"/>
    <cellStyle name="Comma 4 2 2 2 5 2" xfId="835"/>
    <cellStyle name="Comma 4 2 2 2 5 3" xfId="836"/>
    <cellStyle name="Comma 4 2 2 2 5 4" xfId="837"/>
    <cellStyle name="Comma 4 2 2 2 6" xfId="838"/>
    <cellStyle name="Comma 4 2 2 2 6 2" xfId="839"/>
    <cellStyle name="Comma 4 2 2 2 6 3" xfId="840"/>
    <cellStyle name="Comma 4 2 2 2 6 4" xfId="841"/>
    <cellStyle name="Comma 4 2 2 2 7" xfId="842"/>
    <cellStyle name="Comma 4 2 2 2 8" xfId="843"/>
    <cellStyle name="Comma 4 2 2 2 9" xfId="844"/>
    <cellStyle name="Comma 4 2 2 3" xfId="845"/>
    <cellStyle name="Comma 4 2 2 3 2" xfId="846"/>
    <cellStyle name="Comma 4 2 2 3 2 2" xfId="847"/>
    <cellStyle name="Comma 4 2 2 3 2 3" xfId="848"/>
    <cellStyle name="Comma 4 2 2 3 2 4" xfId="849"/>
    <cellStyle name="Comma 4 2 2 3 3" xfId="850"/>
    <cellStyle name="Comma 4 2 2 3 4" xfId="851"/>
    <cellStyle name="Comma 4 2 2 3 5" xfId="852"/>
    <cellStyle name="Comma 4 2 2 4" xfId="853"/>
    <cellStyle name="Comma 4 2 2 4 2" xfId="854"/>
    <cellStyle name="Comma 4 2 2 4 2 2" xfId="855"/>
    <cellStyle name="Comma 4 2 2 4 2 3" xfId="856"/>
    <cellStyle name="Comma 4 2 2 4 2 4" xfId="857"/>
    <cellStyle name="Comma 4 2 2 4 3" xfId="858"/>
    <cellStyle name="Comma 4 2 2 4 4" xfId="859"/>
    <cellStyle name="Comma 4 2 2 4 5" xfId="860"/>
    <cellStyle name="Comma 4 2 2 5" xfId="861"/>
    <cellStyle name="Comma 4 2 2 5 2" xfId="862"/>
    <cellStyle name="Comma 4 2 2 5 2 2" xfId="863"/>
    <cellStyle name="Comma 4 2 2 5 2 3" xfId="864"/>
    <cellStyle name="Comma 4 2 2 5 2 4" xfId="865"/>
    <cellStyle name="Comma 4 2 2 5 3" xfId="866"/>
    <cellStyle name="Comma 4 2 2 5 4" xfId="867"/>
    <cellStyle name="Comma 4 2 2 5 5" xfId="868"/>
    <cellStyle name="Comma 4 2 2 6" xfId="869"/>
    <cellStyle name="Comma 4 2 2 6 2" xfId="870"/>
    <cellStyle name="Comma 4 2 2 6 3" xfId="871"/>
    <cellStyle name="Comma 4 2 2 6 4" xfId="872"/>
    <cellStyle name="Comma 4 2 2 7" xfId="873"/>
    <cellStyle name="Comma 4 2 2 7 2" xfId="874"/>
    <cellStyle name="Comma 4 2 2 7 3" xfId="875"/>
    <cellStyle name="Comma 4 2 2 7 4" xfId="876"/>
    <cellStyle name="Comma 4 2 2 8" xfId="877"/>
    <cellStyle name="Comma 4 2 2 9" xfId="878"/>
    <cellStyle name="Comma 4 2 3" xfId="879"/>
    <cellStyle name="Comma 4 2 3 2" xfId="880"/>
    <cellStyle name="Comma 4 2 4" xfId="881"/>
    <cellStyle name="Comma 4 2 4 2" xfId="882"/>
    <cellStyle name="Comma 4 2 4 2 2" xfId="883"/>
    <cellStyle name="Comma 4 2 4 2 3" xfId="884"/>
    <cellStyle name="Comma 4 2 4 2 4" xfId="885"/>
    <cellStyle name="Comma 4 2 4 3" xfId="886"/>
    <cellStyle name="Comma 4 2 4 4" xfId="887"/>
    <cellStyle name="Comma 4 2 4 5" xfId="888"/>
    <cellStyle name="Comma 4 2 5" xfId="889"/>
    <cellStyle name="Comma 4 2 5 2" xfId="890"/>
    <cellStyle name="Comma 4 2 5 2 2" xfId="891"/>
    <cellStyle name="Comma 4 2 5 2 3" xfId="892"/>
    <cellStyle name="Comma 4 2 5 2 4" xfId="893"/>
    <cellStyle name="Comma 4 2 5 3" xfId="894"/>
    <cellStyle name="Comma 4 2 5 4" xfId="895"/>
    <cellStyle name="Comma 4 2 5 5" xfId="896"/>
    <cellStyle name="Comma 4 2 6" xfId="897"/>
    <cellStyle name="Comma 4 2 6 2" xfId="898"/>
    <cellStyle name="Comma 4 2 6 2 2" xfId="899"/>
    <cellStyle name="Comma 4 2 6 2 3" xfId="900"/>
    <cellStyle name="Comma 4 2 6 2 4" xfId="901"/>
    <cellStyle name="Comma 4 2 6 3" xfId="902"/>
    <cellStyle name="Comma 4 2 6 4" xfId="903"/>
    <cellStyle name="Comma 4 2 6 5" xfId="904"/>
    <cellStyle name="Comma 4 2 7" xfId="905"/>
    <cellStyle name="Comma 4 2 7 2" xfId="906"/>
    <cellStyle name="Comma 4 2 7 3" xfId="907"/>
    <cellStyle name="Comma 4 2 7 4" xfId="908"/>
    <cellStyle name="Comma 4 2 8" xfId="909"/>
    <cellStyle name="Comma 4 2 8 2" xfId="910"/>
    <cellStyle name="Comma 4 2 8 3" xfId="911"/>
    <cellStyle name="Comma 4 2 8 4" xfId="912"/>
    <cellStyle name="Comma 4 2 9" xfId="913"/>
    <cellStyle name="Comma 4 3" xfId="914"/>
    <cellStyle name="Comma 4 3 2" xfId="915"/>
    <cellStyle name="Comma 4 3 2 10" xfId="916"/>
    <cellStyle name="Comma 4 3 2 11" xfId="917"/>
    <cellStyle name="Comma 4 3 2 2" xfId="918"/>
    <cellStyle name="Comma 4 3 2 2 2" xfId="919"/>
    <cellStyle name="Comma 4 3 2 2 2 2" xfId="920"/>
    <cellStyle name="Comma 4 3 2 2 2 2 2" xfId="921"/>
    <cellStyle name="Comma 4 3 2 2 2 2 3" xfId="922"/>
    <cellStyle name="Comma 4 3 2 2 2 2 4" xfId="923"/>
    <cellStyle name="Comma 4 3 2 2 2 3" xfId="924"/>
    <cellStyle name="Comma 4 3 2 2 2 4" xfId="925"/>
    <cellStyle name="Comma 4 3 2 2 2 5" xfId="926"/>
    <cellStyle name="Comma 4 3 2 2 3" xfId="927"/>
    <cellStyle name="Comma 4 3 2 2 3 2" xfId="928"/>
    <cellStyle name="Comma 4 3 2 2 3 2 2" xfId="929"/>
    <cellStyle name="Comma 4 3 2 2 3 2 3" xfId="930"/>
    <cellStyle name="Comma 4 3 2 2 3 2 4" xfId="931"/>
    <cellStyle name="Comma 4 3 2 2 3 3" xfId="932"/>
    <cellStyle name="Comma 4 3 2 2 3 4" xfId="933"/>
    <cellStyle name="Comma 4 3 2 2 3 5" xfId="934"/>
    <cellStyle name="Comma 4 3 2 2 4" xfId="935"/>
    <cellStyle name="Comma 4 3 2 2 4 2" xfId="936"/>
    <cellStyle name="Comma 4 3 2 2 4 2 2" xfId="937"/>
    <cellStyle name="Comma 4 3 2 2 4 2 3" xfId="938"/>
    <cellStyle name="Comma 4 3 2 2 4 2 4" xfId="939"/>
    <cellStyle name="Comma 4 3 2 2 4 3" xfId="940"/>
    <cellStyle name="Comma 4 3 2 2 4 4" xfId="941"/>
    <cellStyle name="Comma 4 3 2 2 4 5" xfId="942"/>
    <cellStyle name="Comma 4 3 2 2 5" xfId="943"/>
    <cellStyle name="Comma 4 3 2 2 5 2" xfId="944"/>
    <cellStyle name="Comma 4 3 2 2 5 3" xfId="945"/>
    <cellStyle name="Comma 4 3 2 2 5 4" xfId="946"/>
    <cellStyle name="Comma 4 3 2 2 6" xfId="947"/>
    <cellStyle name="Comma 4 3 2 2 6 2" xfId="948"/>
    <cellStyle name="Comma 4 3 2 2 6 3" xfId="949"/>
    <cellStyle name="Comma 4 3 2 2 6 4" xfId="950"/>
    <cellStyle name="Comma 4 3 2 2 7" xfId="951"/>
    <cellStyle name="Comma 4 3 2 2 8" xfId="952"/>
    <cellStyle name="Comma 4 3 2 2 9" xfId="953"/>
    <cellStyle name="Comma 4 3 2 3" xfId="954"/>
    <cellStyle name="Comma 4 3 2 3 2" xfId="955"/>
    <cellStyle name="Comma 4 3 2 3 2 2" xfId="956"/>
    <cellStyle name="Comma 4 3 2 3 2 3" xfId="957"/>
    <cellStyle name="Comma 4 3 2 3 2 4" xfId="958"/>
    <cellStyle name="Comma 4 3 2 3 3" xfId="959"/>
    <cellStyle name="Comma 4 3 2 3 4" xfId="960"/>
    <cellStyle name="Comma 4 3 2 3 5" xfId="961"/>
    <cellStyle name="Comma 4 3 2 4" xfId="962"/>
    <cellStyle name="Comma 4 3 2 4 2" xfId="963"/>
    <cellStyle name="Comma 4 3 2 4 2 2" xfId="964"/>
    <cellStyle name="Comma 4 3 2 4 2 3" xfId="965"/>
    <cellStyle name="Comma 4 3 2 4 2 4" xfId="966"/>
    <cellStyle name="Comma 4 3 2 4 3" xfId="967"/>
    <cellStyle name="Comma 4 3 2 4 4" xfId="968"/>
    <cellStyle name="Comma 4 3 2 4 5" xfId="969"/>
    <cellStyle name="Comma 4 3 2 5" xfId="970"/>
    <cellStyle name="Comma 4 3 2 5 2" xfId="971"/>
    <cellStyle name="Comma 4 3 2 5 2 2" xfId="972"/>
    <cellStyle name="Comma 4 3 2 5 2 3" xfId="973"/>
    <cellStyle name="Comma 4 3 2 5 2 4" xfId="974"/>
    <cellStyle name="Comma 4 3 2 5 3" xfId="975"/>
    <cellStyle name="Comma 4 3 2 5 4" xfId="976"/>
    <cellStyle name="Comma 4 3 2 5 5" xfId="977"/>
    <cellStyle name="Comma 4 3 2 6" xfId="978"/>
    <cellStyle name="Comma 4 3 2 6 2" xfId="979"/>
    <cellStyle name="Comma 4 3 2 6 3" xfId="980"/>
    <cellStyle name="Comma 4 3 2 6 4" xfId="981"/>
    <cellStyle name="Comma 4 3 2 7" xfId="982"/>
    <cellStyle name="Comma 4 3 2 7 2" xfId="983"/>
    <cellStyle name="Comma 4 3 2 7 3" xfId="984"/>
    <cellStyle name="Comma 4 3 2 7 4" xfId="985"/>
    <cellStyle name="Comma 4 3 2 8" xfId="986"/>
    <cellStyle name="Comma 4 3 2 9" xfId="987"/>
    <cellStyle name="Comma 4 3 3" xfId="988"/>
    <cellStyle name="Comma 4 3 3 2" xfId="989"/>
    <cellStyle name="Comma 4 3 3 2 2" xfId="990"/>
    <cellStyle name="Comma 4 3 3 2 2 2" xfId="991"/>
    <cellStyle name="Comma 4 3 3 2 2 3" xfId="992"/>
    <cellStyle name="Comma 4 3 3 2 2 4" xfId="993"/>
    <cellStyle name="Comma 4 3 3 2 3" xfId="994"/>
    <cellStyle name="Comma 4 3 3 2 4" xfId="995"/>
    <cellStyle name="Comma 4 3 3 2 5" xfId="996"/>
    <cellStyle name="Comma 4 3 3 3" xfId="997"/>
    <cellStyle name="Comma 4 3 3 3 2" xfId="998"/>
    <cellStyle name="Comma 4 3 3 3 2 2" xfId="999"/>
    <cellStyle name="Comma 4 3 3 3 2 3" xfId="1000"/>
    <cellStyle name="Comma 4 3 3 3 2 4" xfId="1001"/>
    <cellStyle name="Comma 4 3 3 3 3" xfId="1002"/>
    <cellStyle name="Comma 4 3 3 3 4" xfId="1003"/>
    <cellStyle name="Comma 4 3 3 3 5" xfId="1004"/>
    <cellStyle name="Comma 4 3 3 4" xfId="1005"/>
    <cellStyle name="Comma 4 3 3 4 2" xfId="1006"/>
    <cellStyle name="Comma 4 3 3 4 2 2" xfId="1007"/>
    <cellStyle name="Comma 4 3 3 4 2 3" xfId="1008"/>
    <cellStyle name="Comma 4 3 3 4 2 4" xfId="1009"/>
    <cellStyle name="Comma 4 3 3 4 3" xfId="1010"/>
    <cellStyle name="Comma 4 3 3 4 4" xfId="1011"/>
    <cellStyle name="Comma 4 3 3 4 5" xfId="1012"/>
    <cellStyle name="Comma 4 3 3 5" xfId="1013"/>
    <cellStyle name="Comma 4 3 3 5 2" xfId="1014"/>
    <cellStyle name="Comma 4 3 3 5 3" xfId="1015"/>
    <cellStyle name="Comma 4 3 3 5 4" xfId="1016"/>
    <cellStyle name="Comma 4 3 3 6" xfId="1017"/>
    <cellStyle name="Comma 4 3 3 6 2" xfId="1018"/>
    <cellStyle name="Comma 4 3 3 6 3" xfId="1019"/>
    <cellStyle name="Comma 4 3 3 6 4" xfId="1020"/>
    <cellStyle name="Comma 4 3 3 7" xfId="1021"/>
    <cellStyle name="Comma 4 3 3 8" xfId="1022"/>
    <cellStyle name="Comma 4 3 3 9" xfId="1023"/>
    <cellStyle name="Comma 4 3 4" xfId="1024"/>
    <cellStyle name="Comma 4 3 5" xfId="1025"/>
    <cellStyle name="Comma 4 4" xfId="1026"/>
    <cellStyle name="Comma 4 4 10" xfId="1027"/>
    <cellStyle name="Comma 4 4 11" xfId="1028"/>
    <cellStyle name="Comma 4 4 12" xfId="1029"/>
    <cellStyle name="Comma 4 4 2" xfId="1030"/>
    <cellStyle name="Comma 4 4 2 10" xfId="1031"/>
    <cellStyle name="Comma 4 4 2 2" xfId="1032"/>
    <cellStyle name="Comma 4 4 2 2 2" xfId="1033"/>
    <cellStyle name="Comma 4 4 2 2 2 2" xfId="1034"/>
    <cellStyle name="Comma 4 4 2 2 2 2 2" xfId="1035"/>
    <cellStyle name="Comma 4 4 2 2 2 2 3" xfId="1036"/>
    <cellStyle name="Comma 4 4 2 2 2 2 4" xfId="1037"/>
    <cellStyle name="Comma 4 4 2 2 2 3" xfId="1038"/>
    <cellStyle name="Comma 4 4 2 2 2 4" xfId="1039"/>
    <cellStyle name="Comma 4 4 2 2 2 5" xfId="1040"/>
    <cellStyle name="Comma 4 4 2 2 3" xfId="1041"/>
    <cellStyle name="Comma 4 4 2 2 3 2" xfId="1042"/>
    <cellStyle name="Comma 4 4 2 2 3 2 2" xfId="1043"/>
    <cellStyle name="Comma 4 4 2 2 3 2 3" xfId="1044"/>
    <cellStyle name="Comma 4 4 2 2 3 2 4" xfId="1045"/>
    <cellStyle name="Comma 4 4 2 2 3 3" xfId="1046"/>
    <cellStyle name="Comma 4 4 2 2 3 4" xfId="1047"/>
    <cellStyle name="Comma 4 4 2 2 3 5" xfId="1048"/>
    <cellStyle name="Comma 4 4 2 2 4" xfId="1049"/>
    <cellStyle name="Comma 4 4 2 2 4 2" xfId="1050"/>
    <cellStyle name="Comma 4 4 2 2 4 2 2" xfId="1051"/>
    <cellStyle name="Comma 4 4 2 2 4 2 3" xfId="1052"/>
    <cellStyle name="Comma 4 4 2 2 4 2 4" xfId="1053"/>
    <cellStyle name="Comma 4 4 2 2 4 3" xfId="1054"/>
    <cellStyle name="Comma 4 4 2 2 4 4" xfId="1055"/>
    <cellStyle name="Comma 4 4 2 2 4 5" xfId="1056"/>
    <cellStyle name="Comma 4 4 2 2 5" xfId="1057"/>
    <cellStyle name="Comma 4 4 2 2 5 2" xfId="1058"/>
    <cellStyle name="Comma 4 4 2 2 5 3" xfId="1059"/>
    <cellStyle name="Comma 4 4 2 2 5 4" xfId="1060"/>
    <cellStyle name="Comma 4 4 2 2 6" xfId="1061"/>
    <cellStyle name="Comma 4 4 2 2 6 2" xfId="1062"/>
    <cellStyle name="Comma 4 4 2 2 6 3" xfId="1063"/>
    <cellStyle name="Comma 4 4 2 2 6 4" xfId="1064"/>
    <cellStyle name="Comma 4 4 2 2 7" xfId="1065"/>
    <cellStyle name="Comma 4 4 2 2 8" xfId="1066"/>
    <cellStyle name="Comma 4 4 2 2 9" xfId="1067"/>
    <cellStyle name="Comma 4 4 2 3" xfId="1068"/>
    <cellStyle name="Comma 4 4 2 3 2" xfId="1069"/>
    <cellStyle name="Comma 4 4 2 3 2 2" xfId="1070"/>
    <cellStyle name="Comma 4 4 2 3 2 3" xfId="1071"/>
    <cellStyle name="Comma 4 4 2 3 2 4" xfId="1072"/>
    <cellStyle name="Comma 4 4 2 3 3" xfId="1073"/>
    <cellStyle name="Comma 4 4 2 3 4" xfId="1074"/>
    <cellStyle name="Comma 4 4 2 3 5" xfId="1075"/>
    <cellStyle name="Comma 4 4 2 4" xfId="1076"/>
    <cellStyle name="Comma 4 4 2 4 2" xfId="1077"/>
    <cellStyle name="Comma 4 4 2 4 2 2" xfId="1078"/>
    <cellStyle name="Comma 4 4 2 4 2 3" xfId="1079"/>
    <cellStyle name="Comma 4 4 2 4 2 4" xfId="1080"/>
    <cellStyle name="Comma 4 4 2 4 3" xfId="1081"/>
    <cellStyle name="Comma 4 4 2 4 4" xfId="1082"/>
    <cellStyle name="Comma 4 4 2 4 5" xfId="1083"/>
    <cellStyle name="Comma 4 4 2 5" xfId="1084"/>
    <cellStyle name="Comma 4 4 2 5 2" xfId="1085"/>
    <cellStyle name="Comma 4 4 2 5 2 2" xfId="1086"/>
    <cellStyle name="Comma 4 4 2 5 2 3" xfId="1087"/>
    <cellStyle name="Comma 4 4 2 5 2 4" xfId="1088"/>
    <cellStyle name="Comma 4 4 2 5 3" xfId="1089"/>
    <cellStyle name="Comma 4 4 2 5 4" xfId="1090"/>
    <cellStyle name="Comma 4 4 2 5 5" xfId="1091"/>
    <cellStyle name="Comma 4 4 2 6" xfId="1092"/>
    <cellStyle name="Comma 4 4 2 6 2" xfId="1093"/>
    <cellStyle name="Comma 4 4 2 6 3" xfId="1094"/>
    <cellStyle name="Comma 4 4 2 6 4" xfId="1095"/>
    <cellStyle name="Comma 4 4 2 7" xfId="1096"/>
    <cellStyle name="Comma 4 4 2 7 2" xfId="1097"/>
    <cellStyle name="Comma 4 4 2 7 3" xfId="1098"/>
    <cellStyle name="Comma 4 4 2 7 4" xfId="1099"/>
    <cellStyle name="Comma 4 4 2 8" xfId="1100"/>
    <cellStyle name="Comma 4 4 2 9" xfId="1101"/>
    <cellStyle name="Comma 4 4 3" xfId="1102"/>
    <cellStyle name="Comma 4 4 3 2" xfId="1103"/>
    <cellStyle name="Comma 4 4 3 2 2" xfId="1104"/>
    <cellStyle name="Comma 4 4 3 2 2 2" xfId="1105"/>
    <cellStyle name="Comma 4 4 3 2 2 3" xfId="1106"/>
    <cellStyle name="Comma 4 4 3 2 2 4" xfId="1107"/>
    <cellStyle name="Comma 4 4 3 2 3" xfId="1108"/>
    <cellStyle name="Comma 4 4 3 2 4" xfId="1109"/>
    <cellStyle name="Comma 4 4 3 2 5" xfId="1110"/>
    <cellStyle name="Comma 4 4 3 3" xfId="1111"/>
    <cellStyle name="Comma 4 4 3 3 2" xfId="1112"/>
    <cellStyle name="Comma 4 4 3 3 2 2" xfId="1113"/>
    <cellStyle name="Comma 4 4 3 3 2 3" xfId="1114"/>
    <cellStyle name="Comma 4 4 3 3 2 4" xfId="1115"/>
    <cellStyle name="Comma 4 4 3 3 3" xfId="1116"/>
    <cellStyle name="Comma 4 4 3 3 4" xfId="1117"/>
    <cellStyle name="Comma 4 4 3 3 5" xfId="1118"/>
    <cellStyle name="Comma 4 4 3 4" xfId="1119"/>
    <cellStyle name="Comma 4 4 3 4 2" xfId="1120"/>
    <cellStyle name="Comma 4 4 3 4 2 2" xfId="1121"/>
    <cellStyle name="Comma 4 4 3 4 2 3" xfId="1122"/>
    <cellStyle name="Comma 4 4 3 4 2 4" xfId="1123"/>
    <cellStyle name="Comma 4 4 3 4 3" xfId="1124"/>
    <cellStyle name="Comma 4 4 3 4 4" xfId="1125"/>
    <cellStyle name="Comma 4 4 3 4 5" xfId="1126"/>
    <cellStyle name="Comma 4 4 3 5" xfId="1127"/>
    <cellStyle name="Comma 4 4 3 5 2" xfId="1128"/>
    <cellStyle name="Comma 4 4 3 5 3" xfId="1129"/>
    <cellStyle name="Comma 4 4 3 5 4" xfId="1130"/>
    <cellStyle name="Comma 4 4 3 6" xfId="1131"/>
    <cellStyle name="Comma 4 4 3 6 2" xfId="1132"/>
    <cellStyle name="Comma 4 4 3 6 3" xfId="1133"/>
    <cellStyle name="Comma 4 4 3 6 4" xfId="1134"/>
    <cellStyle name="Comma 4 4 3 7" xfId="1135"/>
    <cellStyle name="Comma 4 4 3 8" xfId="1136"/>
    <cellStyle name="Comma 4 4 3 9" xfId="1137"/>
    <cellStyle name="Comma 4 4 4" xfId="1138"/>
    <cellStyle name="Comma 4 4 4 2" xfId="1139"/>
    <cellStyle name="Comma 4 4 4 2 2" xfId="1140"/>
    <cellStyle name="Comma 4 4 4 2 3" xfId="1141"/>
    <cellStyle name="Comma 4 4 4 2 4" xfId="1142"/>
    <cellStyle name="Comma 4 4 4 3" xfId="1143"/>
    <cellStyle name="Comma 4 4 4 4" xfId="1144"/>
    <cellStyle name="Comma 4 4 4 5" xfId="1145"/>
    <cellStyle name="Comma 4 4 5" xfId="1146"/>
    <cellStyle name="Comma 4 4 5 2" xfId="1147"/>
    <cellStyle name="Comma 4 4 5 2 2" xfId="1148"/>
    <cellStyle name="Comma 4 4 5 2 3" xfId="1149"/>
    <cellStyle name="Comma 4 4 5 2 4" xfId="1150"/>
    <cellStyle name="Comma 4 4 5 3" xfId="1151"/>
    <cellStyle name="Comma 4 4 5 4" xfId="1152"/>
    <cellStyle name="Comma 4 4 5 5" xfId="1153"/>
    <cellStyle name="Comma 4 4 6" xfId="1154"/>
    <cellStyle name="Comma 4 4 6 2" xfId="1155"/>
    <cellStyle name="Comma 4 4 6 2 2" xfId="1156"/>
    <cellStyle name="Comma 4 4 6 2 3" xfId="1157"/>
    <cellStyle name="Comma 4 4 6 2 4" xfId="1158"/>
    <cellStyle name="Comma 4 4 6 3" xfId="1159"/>
    <cellStyle name="Comma 4 4 6 4" xfId="1160"/>
    <cellStyle name="Comma 4 4 6 5" xfId="1161"/>
    <cellStyle name="Comma 4 4 7" xfId="1162"/>
    <cellStyle name="Comma 4 4 7 2" xfId="1163"/>
    <cellStyle name="Comma 4 4 7 3" xfId="1164"/>
    <cellStyle name="Comma 4 4 7 4" xfId="1165"/>
    <cellStyle name="Comma 4 4 8" xfId="1166"/>
    <cellStyle name="Comma 4 4 8 2" xfId="1167"/>
    <cellStyle name="Comma 4 4 8 3" xfId="1168"/>
    <cellStyle name="Comma 4 4 8 4" xfId="1169"/>
    <cellStyle name="Comma 4 4 9" xfId="1170"/>
    <cellStyle name="Comma 4 5" xfId="1171"/>
    <cellStyle name="Comma 4 5 10" xfId="1172"/>
    <cellStyle name="Comma 4 5 11" xfId="1173"/>
    <cellStyle name="Comma 4 5 2" xfId="1174"/>
    <cellStyle name="Comma 4 5 2 2" xfId="1175"/>
    <cellStyle name="Comma 4 5 2 2 2" xfId="1176"/>
    <cellStyle name="Comma 4 5 2 2 2 2" xfId="1177"/>
    <cellStyle name="Comma 4 5 2 2 2 3" xfId="1178"/>
    <cellStyle name="Comma 4 5 2 2 2 4" xfId="1179"/>
    <cellStyle name="Comma 4 5 2 2 3" xfId="1180"/>
    <cellStyle name="Comma 4 5 2 2 4" xfId="1181"/>
    <cellStyle name="Comma 4 5 2 2 5" xfId="1182"/>
    <cellStyle name="Comma 4 5 2 3" xfId="1183"/>
    <cellStyle name="Comma 4 5 2 3 2" xfId="1184"/>
    <cellStyle name="Comma 4 5 2 3 2 2" xfId="1185"/>
    <cellStyle name="Comma 4 5 2 3 2 3" xfId="1186"/>
    <cellStyle name="Comma 4 5 2 3 2 4" xfId="1187"/>
    <cellStyle name="Comma 4 5 2 3 3" xfId="1188"/>
    <cellStyle name="Comma 4 5 2 3 4" xfId="1189"/>
    <cellStyle name="Comma 4 5 2 3 5" xfId="1190"/>
    <cellStyle name="Comma 4 5 2 4" xfId="1191"/>
    <cellStyle name="Comma 4 5 2 4 2" xfId="1192"/>
    <cellStyle name="Comma 4 5 2 4 2 2" xfId="1193"/>
    <cellStyle name="Comma 4 5 2 4 2 3" xfId="1194"/>
    <cellStyle name="Comma 4 5 2 4 2 4" xfId="1195"/>
    <cellStyle name="Comma 4 5 2 4 3" xfId="1196"/>
    <cellStyle name="Comma 4 5 2 4 4" xfId="1197"/>
    <cellStyle name="Comma 4 5 2 4 5" xfId="1198"/>
    <cellStyle name="Comma 4 5 2 5" xfId="1199"/>
    <cellStyle name="Comma 4 5 2 5 2" xfId="1200"/>
    <cellStyle name="Comma 4 5 2 5 3" xfId="1201"/>
    <cellStyle name="Comma 4 5 2 5 4" xfId="1202"/>
    <cellStyle name="Comma 4 5 2 6" xfId="1203"/>
    <cellStyle name="Comma 4 5 2 6 2" xfId="1204"/>
    <cellStyle name="Comma 4 5 2 6 3" xfId="1205"/>
    <cellStyle name="Comma 4 5 2 6 4" xfId="1206"/>
    <cellStyle name="Comma 4 5 2 7" xfId="1207"/>
    <cellStyle name="Comma 4 5 2 8" xfId="1208"/>
    <cellStyle name="Comma 4 5 2 9" xfId="1209"/>
    <cellStyle name="Comma 4 5 3" xfId="1210"/>
    <cellStyle name="Comma 4 5 3 2" xfId="1211"/>
    <cellStyle name="Comma 4 5 3 2 2" xfId="1212"/>
    <cellStyle name="Comma 4 5 3 2 3" xfId="1213"/>
    <cellStyle name="Comma 4 5 3 2 4" xfId="1214"/>
    <cellStyle name="Comma 4 5 3 3" xfId="1215"/>
    <cellStyle name="Comma 4 5 3 4" xfId="1216"/>
    <cellStyle name="Comma 4 5 3 5" xfId="1217"/>
    <cellStyle name="Comma 4 5 4" xfId="1218"/>
    <cellStyle name="Comma 4 5 4 2" xfId="1219"/>
    <cellStyle name="Comma 4 5 4 2 2" xfId="1220"/>
    <cellStyle name="Comma 4 5 4 2 3" xfId="1221"/>
    <cellStyle name="Comma 4 5 4 2 4" xfId="1222"/>
    <cellStyle name="Comma 4 5 4 3" xfId="1223"/>
    <cellStyle name="Comma 4 5 4 4" xfId="1224"/>
    <cellStyle name="Comma 4 5 4 5" xfId="1225"/>
    <cellStyle name="Comma 4 5 5" xfId="1226"/>
    <cellStyle name="Comma 4 5 5 2" xfId="1227"/>
    <cellStyle name="Comma 4 5 5 2 2" xfId="1228"/>
    <cellStyle name="Comma 4 5 5 2 3" xfId="1229"/>
    <cellStyle name="Comma 4 5 5 2 4" xfId="1230"/>
    <cellStyle name="Comma 4 5 5 3" xfId="1231"/>
    <cellStyle name="Comma 4 5 5 4" xfId="1232"/>
    <cellStyle name="Comma 4 5 5 5" xfId="1233"/>
    <cellStyle name="Comma 4 5 6" xfId="1234"/>
    <cellStyle name="Comma 4 5 6 2" xfId="1235"/>
    <cellStyle name="Comma 4 5 6 3" xfId="1236"/>
    <cellStyle name="Comma 4 5 6 4" xfId="1237"/>
    <cellStyle name="Comma 4 5 7" xfId="1238"/>
    <cellStyle name="Comma 4 5 7 2" xfId="1239"/>
    <cellStyle name="Comma 4 5 7 3" xfId="1240"/>
    <cellStyle name="Comma 4 5 7 4" xfId="1241"/>
    <cellStyle name="Comma 4 5 8" xfId="1242"/>
    <cellStyle name="Comma 4 5 9" xfId="1243"/>
    <cellStyle name="Comma 4 6" xfId="1244"/>
    <cellStyle name="Comma 4 6 2" xfId="1245"/>
    <cellStyle name="Comma 4 6 2 2" xfId="1246"/>
    <cellStyle name="Comma 4 6 2 2 2" xfId="1247"/>
    <cellStyle name="Comma 4 6 2 2 3" xfId="1248"/>
    <cellStyle name="Comma 4 6 2 2 4" xfId="1249"/>
    <cellStyle name="Comma 4 6 2 3" xfId="1250"/>
    <cellStyle name="Comma 4 6 2 4" xfId="1251"/>
    <cellStyle name="Comma 4 6 2 5" xfId="1252"/>
    <cellStyle name="Comma 4 6 3" xfId="1253"/>
    <cellStyle name="Comma 4 6 3 2" xfId="1254"/>
    <cellStyle name="Comma 4 6 3 2 2" xfId="1255"/>
    <cellStyle name="Comma 4 6 3 2 3" xfId="1256"/>
    <cellStyle name="Comma 4 6 3 2 4" xfId="1257"/>
    <cellStyle name="Comma 4 6 3 3" xfId="1258"/>
    <cellStyle name="Comma 4 6 3 4" xfId="1259"/>
    <cellStyle name="Comma 4 6 3 5" xfId="1260"/>
    <cellStyle name="Comma 4 6 4" xfId="1261"/>
    <cellStyle name="Comma 4 6 4 2" xfId="1262"/>
    <cellStyle name="Comma 4 6 4 2 2" xfId="1263"/>
    <cellStyle name="Comma 4 6 4 2 3" xfId="1264"/>
    <cellStyle name="Comma 4 6 4 2 4" xfId="1265"/>
    <cellStyle name="Comma 4 6 4 3" xfId="1266"/>
    <cellStyle name="Comma 4 6 4 4" xfId="1267"/>
    <cellStyle name="Comma 4 6 4 5" xfId="1268"/>
    <cellStyle name="Comma 4 6 5" xfId="1269"/>
    <cellStyle name="Comma 4 6 5 2" xfId="1270"/>
    <cellStyle name="Comma 4 6 5 3" xfId="1271"/>
    <cellStyle name="Comma 4 6 5 4" xfId="1272"/>
    <cellStyle name="Comma 4 6 6" xfId="1273"/>
    <cellStyle name="Comma 4 6 6 2" xfId="1274"/>
    <cellStyle name="Comma 4 6 6 3" xfId="1275"/>
    <cellStyle name="Comma 4 6 6 4" xfId="1276"/>
    <cellStyle name="Comma 4 6 7" xfId="1277"/>
    <cellStyle name="Comma 4 6 8" xfId="1278"/>
    <cellStyle name="Comma 4 6 9" xfId="1279"/>
    <cellStyle name="Comma 4 7" xfId="1280"/>
    <cellStyle name="Comma 5" xfId="1281"/>
    <cellStyle name="Comma 5 2" xfId="1282"/>
    <cellStyle name="Comma 5 2 10" xfId="1283"/>
    <cellStyle name="Comma 5 2 11" xfId="1284"/>
    <cellStyle name="Comma 5 2 2" xfId="1285"/>
    <cellStyle name="Comma 5 2 2 2" xfId="1286"/>
    <cellStyle name="Comma 5 2 2 2 2" xfId="1287"/>
    <cellStyle name="Comma 5 2 2 2 2 2" xfId="1288"/>
    <cellStyle name="Comma 5 2 2 2 2 3" xfId="1289"/>
    <cellStyle name="Comma 5 2 2 2 2 4" xfId="1290"/>
    <cellStyle name="Comma 5 2 2 2 3" xfId="1291"/>
    <cellStyle name="Comma 5 2 2 2 4" xfId="1292"/>
    <cellStyle name="Comma 5 2 2 2 5" xfId="1293"/>
    <cellStyle name="Comma 5 2 2 3" xfId="1294"/>
    <cellStyle name="Comma 5 2 2 3 2" xfId="1295"/>
    <cellStyle name="Comma 5 2 2 3 2 2" xfId="1296"/>
    <cellStyle name="Comma 5 2 2 3 2 3" xfId="1297"/>
    <cellStyle name="Comma 5 2 2 3 2 4" xfId="1298"/>
    <cellStyle name="Comma 5 2 2 3 3" xfId="1299"/>
    <cellStyle name="Comma 5 2 2 3 4" xfId="1300"/>
    <cellStyle name="Comma 5 2 2 3 5" xfId="1301"/>
    <cellStyle name="Comma 5 2 2 4" xfId="1302"/>
    <cellStyle name="Comma 5 2 2 4 2" xfId="1303"/>
    <cellStyle name="Comma 5 2 2 4 2 2" xfId="1304"/>
    <cellStyle name="Comma 5 2 2 4 2 3" xfId="1305"/>
    <cellStyle name="Comma 5 2 2 4 2 4" xfId="1306"/>
    <cellStyle name="Comma 5 2 2 4 3" xfId="1307"/>
    <cellStyle name="Comma 5 2 2 4 4" xfId="1308"/>
    <cellStyle name="Comma 5 2 2 4 5" xfId="1309"/>
    <cellStyle name="Comma 5 2 2 5" xfId="1310"/>
    <cellStyle name="Comma 5 2 2 5 2" xfId="1311"/>
    <cellStyle name="Comma 5 2 2 5 3" xfId="1312"/>
    <cellStyle name="Comma 5 2 2 5 4" xfId="1313"/>
    <cellStyle name="Comma 5 2 2 6" xfId="1314"/>
    <cellStyle name="Comma 5 2 2 6 2" xfId="1315"/>
    <cellStyle name="Comma 5 2 2 6 3" xfId="1316"/>
    <cellStyle name="Comma 5 2 2 6 4" xfId="1317"/>
    <cellStyle name="Comma 5 2 2 7" xfId="1318"/>
    <cellStyle name="Comma 5 2 2 8" xfId="1319"/>
    <cellStyle name="Comma 5 2 2 9" xfId="1320"/>
    <cellStyle name="Comma 5 2 3" xfId="1321"/>
    <cellStyle name="Comma 5 2 3 2" xfId="1322"/>
    <cellStyle name="Comma 5 2 3 2 2" xfId="1323"/>
    <cellStyle name="Comma 5 2 3 2 3" xfId="1324"/>
    <cellStyle name="Comma 5 2 3 2 4" xfId="1325"/>
    <cellStyle name="Comma 5 2 3 3" xfId="1326"/>
    <cellStyle name="Comma 5 2 3 4" xfId="1327"/>
    <cellStyle name="Comma 5 2 3 5" xfId="1328"/>
    <cellStyle name="Comma 5 2 4" xfId="1329"/>
    <cellStyle name="Comma 5 2 4 2" xfId="1330"/>
    <cellStyle name="Comma 5 2 4 2 2" xfId="1331"/>
    <cellStyle name="Comma 5 2 4 2 3" xfId="1332"/>
    <cellStyle name="Comma 5 2 4 2 4" xfId="1333"/>
    <cellStyle name="Comma 5 2 4 3" xfId="1334"/>
    <cellStyle name="Comma 5 2 4 4" xfId="1335"/>
    <cellStyle name="Comma 5 2 4 5" xfId="1336"/>
    <cellStyle name="Comma 5 2 5" xfId="1337"/>
    <cellStyle name="Comma 5 2 5 2" xfId="1338"/>
    <cellStyle name="Comma 5 2 5 2 2" xfId="1339"/>
    <cellStyle name="Comma 5 2 5 2 3" xfId="1340"/>
    <cellStyle name="Comma 5 2 5 2 4" xfId="1341"/>
    <cellStyle name="Comma 5 2 5 3" xfId="1342"/>
    <cellStyle name="Comma 5 2 5 4" xfId="1343"/>
    <cellStyle name="Comma 5 2 5 5" xfId="1344"/>
    <cellStyle name="Comma 5 2 6" xfId="1345"/>
    <cellStyle name="Comma 5 2 6 2" xfId="1346"/>
    <cellStyle name="Comma 5 2 6 3" xfId="1347"/>
    <cellStyle name="Comma 5 2 6 4" xfId="1348"/>
    <cellStyle name="Comma 5 2 7" xfId="1349"/>
    <cellStyle name="Comma 5 2 7 2" xfId="1350"/>
    <cellStyle name="Comma 5 2 7 3" xfId="1351"/>
    <cellStyle name="Comma 5 2 7 4" xfId="1352"/>
    <cellStyle name="Comma 5 2 8" xfId="1353"/>
    <cellStyle name="Comma 5 2 9" xfId="1354"/>
    <cellStyle name="Comma 5 3" xfId="1355"/>
    <cellStyle name="Comma 5 3 2" xfId="1356"/>
    <cellStyle name="Comma 5 3 3" xfId="1357"/>
    <cellStyle name="Comma 5 4" xfId="1358"/>
    <cellStyle name="Comma 5 4 10" xfId="1359"/>
    <cellStyle name="Comma 5 4 2" xfId="1360"/>
    <cellStyle name="Comma 5 4 2 2" xfId="1361"/>
    <cellStyle name="Comma 5 4 2 2 2" xfId="1362"/>
    <cellStyle name="Comma 5 4 2 2 3" xfId="1363"/>
    <cellStyle name="Comma 5 4 2 2 4" xfId="1364"/>
    <cellStyle name="Comma 5 4 2 3" xfId="1365"/>
    <cellStyle name="Comma 5 4 2 4" xfId="1366"/>
    <cellStyle name="Comma 5 4 2 5" xfId="1367"/>
    <cellStyle name="Comma 5 4 3" xfId="1368"/>
    <cellStyle name="Comma 5 4 3 2" xfId="1369"/>
    <cellStyle name="Comma 5 4 3 2 2" xfId="1370"/>
    <cellStyle name="Comma 5 4 3 2 3" xfId="1371"/>
    <cellStyle name="Comma 5 4 3 2 4" xfId="1372"/>
    <cellStyle name="Comma 5 4 3 3" xfId="1373"/>
    <cellStyle name="Comma 5 4 3 4" xfId="1374"/>
    <cellStyle name="Comma 5 4 3 5" xfId="1375"/>
    <cellStyle name="Comma 5 4 4" xfId="1376"/>
    <cellStyle name="Comma 5 4 4 2" xfId="1377"/>
    <cellStyle name="Comma 5 4 4 2 2" xfId="1378"/>
    <cellStyle name="Comma 5 4 4 2 3" xfId="1379"/>
    <cellStyle name="Comma 5 4 4 2 4" xfId="1380"/>
    <cellStyle name="Comma 5 4 4 3" xfId="1381"/>
    <cellStyle name="Comma 5 4 4 4" xfId="1382"/>
    <cellStyle name="Comma 5 4 4 5" xfId="1383"/>
    <cellStyle name="Comma 5 4 5" xfId="1384"/>
    <cellStyle name="Comma 5 4 5 2" xfId="1385"/>
    <cellStyle name="Comma 5 4 5 3" xfId="1386"/>
    <cellStyle name="Comma 5 4 5 4" xfId="1387"/>
    <cellStyle name="Comma 5 4 6" xfId="1388"/>
    <cellStyle name="Comma 5 4 6 2" xfId="1389"/>
    <cellStyle name="Comma 5 4 6 3" xfId="1390"/>
    <cellStyle name="Comma 5 4 6 4" xfId="1391"/>
    <cellStyle name="Comma 5 4 7" xfId="1392"/>
    <cellStyle name="Comma 5 4 8" xfId="1393"/>
    <cellStyle name="Comma 5 4 9" xfId="1394"/>
    <cellStyle name="Comma 5 5" xfId="1395"/>
    <cellStyle name="Comma 5 6" xfId="1396"/>
    <cellStyle name="Comma 6" xfId="1397"/>
    <cellStyle name="Comma 6 2" xfId="1398"/>
    <cellStyle name="Comma 6 2 10" xfId="1399"/>
    <cellStyle name="Comma 6 2 11" xfId="1400"/>
    <cellStyle name="Comma 6 2 2" xfId="1401"/>
    <cellStyle name="Comma 6 2 2 2" xfId="1402"/>
    <cellStyle name="Comma 6 2 2 2 2" xfId="1403"/>
    <cellStyle name="Comma 6 2 2 2 2 2" xfId="1404"/>
    <cellStyle name="Comma 6 2 2 2 2 3" xfId="1405"/>
    <cellStyle name="Comma 6 2 2 2 2 4" xfId="1406"/>
    <cellStyle name="Comma 6 2 2 2 3" xfId="1407"/>
    <cellStyle name="Comma 6 2 2 2 4" xfId="1408"/>
    <cellStyle name="Comma 6 2 2 2 5" xfId="1409"/>
    <cellStyle name="Comma 6 2 2 3" xfId="1410"/>
    <cellStyle name="Comma 6 2 2 3 2" xfId="1411"/>
    <cellStyle name="Comma 6 2 2 3 2 2" xfId="1412"/>
    <cellStyle name="Comma 6 2 2 3 2 3" xfId="1413"/>
    <cellStyle name="Comma 6 2 2 3 2 4" xfId="1414"/>
    <cellStyle name="Comma 6 2 2 3 3" xfId="1415"/>
    <cellStyle name="Comma 6 2 2 3 4" xfId="1416"/>
    <cellStyle name="Comma 6 2 2 3 5" xfId="1417"/>
    <cellStyle name="Comma 6 2 2 4" xfId="1418"/>
    <cellStyle name="Comma 6 2 2 4 2" xfId="1419"/>
    <cellStyle name="Comma 6 2 2 4 2 2" xfId="1420"/>
    <cellStyle name="Comma 6 2 2 4 2 3" xfId="1421"/>
    <cellStyle name="Comma 6 2 2 4 2 4" xfId="1422"/>
    <cellStyle name="Comma 6 2 2 4 3" xfId="1423"/>
    <cellStyle name="Comma 6 2 2 4 4" xfId="1424"/>
    <cellStyle name="Comma 6 2 2 4 5" xfId="1425"/>
    <cellStyle name="Comma 6 2 2 5" xfId="1426"/>
    <cellStyle name="Comma 6 2 2 5 2" xfId="1427"/>
    <cellStyle name="Comma 6 2 2 5 3" xfId="1428"/>
    <cellStyle name="Comma 6 2 2 5 4" xfId="1429"/>
    <cellStyle name="Comma 6 2 2 6" xfId="1430"/>
    <cellStyle name="Comma 6 2 2 6 2" xfId="1431"/>
    <cellStyle name="Comma 6 2 2 6 3" xfId="1432"/>
    <cellStyle name="Comma 6 2 2 6 4" xfId="1433"/>
    <cellStyle name="Comma 6 2 2 7" xfId="1434"/>
    <cellStyle name="Comma 6 2 2 8" xfId="1435"/>
    <cellStyle name="Comma 6 2 2 9" xfId="1436"/>
    <cellStyle name="Comma 6 2 3" xfId="1437"/>
    <cellStyle name="Comma 6 2 3 2" xfId="1438"/>
    <cellStyle name="Comma 6 2 3 2 2" xfId="1439"/>
    <cellStyle name="Comma 6 2 3 2 3" xfId="1440"/>
    <cellStyle name="Comma 6 2 3 2 4" xfId="1441"/>
    <cellStyle name="Comma 6 2 3 3" xfId="1442"/>
    <cellStyle name="Comma 6 2 3 4" xfId="1443"/>
    <cellStyle name="Comma 6 2 3 5" xfId="1444"/>
    <cellStyle name="Comma 6 2 4" xfId="1445"/>
    <cellStyle name="Comma 6 2 4 2" xfId="1446"/>
    <cellStyle name="Comma 6 2 4 2 2" xfId="1447"/>
    <cellStyle name="Comma 6 2 4 2 3" xfId="1448"/>
    <cellStyle name="Comma 6 2 4 2 4" xfId="1449"/>
    <cellStyle name="Comma 6 2 4 3" xfId="1450"/>
    <cellStyle name="Comma 6 2 4 4" xfId="1451"/>
    <cellStyle name="Comma 6 2 4 5" xfId="1452"/>
    <cellStyle name="Comma 6 2 5" xfId="1453"/>
    <cellStyle name="Comma 6 2 5 2" xfId="1454"/>
    <cellStyle name="Comma 6 2 5 2 2" xfId="1455"/>
    <cellStyle name="Comma 6 2 5 2 3" xfId="1456"/>
    <cellStyle name="Comma 6 2 5 2 4" xfId="1457"/>
    <cellStyle name="Comma 6 2 5 3" xfId="1458"/>
    <cellStyle name="Comma 6 2 5 4" xfId="1459"/>
    <cellStyle name="Comma 6 2 5 5" xfId="1460"/>
    <cellStyle name="Comma 6 2 6" xfId="1461"/>
    <cellStyle name="Comma 6 2 6 2" xfId="1462"/>
    <cellStyle name="Comma 6 2 6 3" xfId="1463"/>
    <cellStyle name="Comma 6 2 6 4" xfId="1464"/>
    <cellStyle name="Comma 6 2 7" xfId="1465"/>
    <cellStyle name="Comma 6 2 7 2" xfId="1466"/>
    <cellStyle name="Comma 6 2 7 3" xfId="1467"/>
    <cellStyle name="Comma 6 2 7 4" xfId="1468"/>
    <cellStyle name="Comma 6 2 8" xfId="1469"/>
    <cellStyle name="Comma 6 2 9" xfId="1470"/>
    <cellStyle name="Comma 6 3" xfId="1471"/>
    <cellStyle name="Comma 6 3 10" xfId="1472"/>
    <cellStyle name="Comma 6 3 2" xfId="1473"/>
    <cellStyle name="Comma 6 3 2 2" xfId="1474"/>
    <cellStyle name="Comma 6 3 2 2 2" xfId="1475"/>
    <cellStyle name="Comma 6 3 2 2 3" xfId="1476"/>
    <cellStyle name="Comma 6 3 2 2 4" xfId="1477"/>
    <cellStyle name="Comma 6 3 2 3" xfId="1478"/>
    <cellStyle name="Comma 6 3 2 4" xfId="1479"/>
    <cellStyle name="Comma 6 3 2 5" xfId="1480"/>
    <cellStyle name="Comma 6 3 3" xfId="1481"/>
    <cellStyle name="Comma 6 3 3 2" xfId="1482"/>
    <cellStyle name="Comma 6 3 3 2 2" xfId="1483"/>
    <cellStyle name="Comma 6 3 3 2 3" xfId="1484"/>
    <cellStyle name="Comma 6 3 3 2 4" xfId="1485"/>
    <cellStyle name="Comma 6 3 3 3" xfId="1486"/>
    <cellStyle name="Comma 6 3 3 4" xfId="1487"/>
    <cellStyle name="Comma 6 3 3 5" xfId="1488"/>
    <cellStyle name="Comma 6 3 4" xfId="1489"/>
    <cellStyle name="Comma 6 3 4 2" xfId="1490"/>
    <cellStyle name="Comma 6 3 4 2 2" xfId="1491"/>
    <cellStyle name="Comma 6 3 4 2 3" xfId="1492"/>
    <cellStyle name="Comma 6 3 4 2 4" xfId="1493"/>
    <cellStyle name="Comma 6 3 4 3" xfId="1494"/>
    <cellStyle name="Comma 6 3 4 4" xfId="1495"/>
    <cellStyle name="Comma 6 3 4 5" xfId="1496"/>
    <cellStyle name="Comma 6 3 5" xfId="1497"/>
    <cellStyle name="Comma 6 3 5 2" xfId="1498"/>
    <cellStyle name="Comma 6 3 5 3" xfId="1499"/>
    <cellStyle name="Comma 6 3 5 4" xfId="1500"/>
    <cellStyle name="Comma 6 3 6" xfId="1501"/>
    <cellStyle name="Comma 6 3 6 2" xfId="1502"/>
    <cellStyle name="Comma 6 3 6 3" xfId="1503"/>
    <cellStyle name="Comma 6 3 6 4" xfId="1504"/>
    <cellStyle name="Comma 6 3 7" xfId="1505"/>
    <cellStyle name="Comma 6 3 8" xfId="1506"/>
    <cellStyle name="Comma 6 3 9" xfId="1507"/>
    <cellStyle name="Comma 6 4" xfId="1508"/>
    <cellStyle name="Comma 6 5" xfId="1509"/>
    <cellStyle name="Comma 7" xfId="1510"/>
    <cellStyle name="Comma 7 2" xfId="1511"/>
    <cellStyle name="Comma 7 2 10" xfId="1512"/>
    <cellStyle name="Comma 7 2 11" xfId="1513"/>
    <cellStyle name="Comma 7 2 2" xfId="1514"/>
    <cellStyle name="Comma 7 2 2 2" xfId="1515"/>
    <cellStyle name="Comma 7 2 2 2 2" xfId="1516"/>
    <cellStyle name="Comma 7 2 2 2 2 2" xfId="1517"/>
    <cellStyle name="Comma 7 2 2 2 2 3" xfId="1518"/>
    <cellStyle name="Comma 7 2 2 2 2 4" xfId="1519"/>
    <cellStyle name="Comma 7 2 2 2 3" xfId="1520"/>
    <cellStyle name="Comma 7 2 2 2 4" xfId="1521"/>
    <cellStyle name="Comma 7 2 2 2 5" xfId="1522"/>
    <cellStyle name="Comma 7 2 2 3" xfId="1523"/>
    <cellStyle name="Comma 7 2 2 3 2" xfId="1524"/>
    <cellStyle name="Comma 7 2 2 3 2 2" xfId="1525"/>
    <cellStyle name="Comma 7 2 2 3 2 3" xfId="1526"/>
    <cellStyle name="Comma 7 2 2 3 2 4" xfId="1527"/>
    <cellStyle name="Comma 7 2 2 3 3" xfId="1528"/>
    <cellStyle name="Comma 7 2 2 3 4" xfId="1529"/>
    <cellStyle name="Comma 7 2 2 3 5" xfId="1530"/>
    <cellStyle name="Comma 7 2 2 4" xfId="1531"/>
    <cellStyle name="Comma 7 2 2 4 2" xfId="1532"/>
    <cellStyle name="Comma 7 2 2 4 2 2" xfId="1533"/>
    <cellStyle name="Comma 7 2 2 4 2 3" xfId="1534"/>
    <cellStyle name="Comma 7 2 2 4 2 4" xfId="1535"/>
    <cellStyle name="Comma 7 2 2 4 3" xfId="1536"/>
    <cellStyle name="Comma 7 2 2 4 4" xfId="1537"/>
    <cellStyle name="Comma 7 2 2 4 5" xfId="1538"/>
    <cellStyle name="Comma 7 2 2 5" xfId="1539"/>
    <cellStyle name="Comma 7 2 2 5 2" xfId="1540"/>
    <cellStyle name="Comma 7 2 2 5 3" xfId="1541"/>
    <cellStyle name="Comma 7 2 2 5 4" xfId="1542"/>
    <cellStyle name="Comma 7 2 2 6" xfId="1543"/>
    <cellStyle name="Comma 7 2 2 6 2" xfId="1544"/>
    <cellStyle name="Comma 7 2 2 6 3" xfId="1545"/>
    <cellStyle name="Comma 7 2 2 6 4" xfId="1546"/>
    <cellStyle name="Comma 7 2 2 7" xfId="1547"/>
    <cellStyle name="Comma 7 2 2 8" xfId="1548"/>
    <cellStyle name="Comma 7 2 2 9" xfId="1549"/>
    <cellStyle name="Comma 7 2 3" xfId="1550"/>
    <cellStyle name="Comma 7 2 3 2" xfId="1551"/>
    <cellStyle name="Comma 7 2 3 2 2" xfId="1552"/>
    <cellStyle name="Comma 7 2 3 2 3" xfId="1553"/>
    <cellStyle name="Comma 7 2 3 2 4" xfId="1554"/>
    <cellStyle name="Comma 7 2 3 3" xfId="1555"/>
    <cellStyle name="Comma 7 2 3 4" xfId="1556"/>
    <cellStyle name="Comma 7 2 3 5" xfId="1557"/>
    <cellStyle name="Comma 7 2 4" xfId="1558"/>
    <cellStyle name="Comma 7 2 4 2" xfId="1559"/>
    <cellStyle name="Comma 7 2 4 2 2" xfId="1560"/>
    <cellStyle name="Comma 7 2 4 2 3" xfId="1561"/>
    <cellStyle name="Comma 7 2 4 2 4" xfId="1562"/>
    <cellStyle name="Comma 7 2 4 3" xfId="1563"/>
    <cellStyle name="Comma 7 2 4 4" xfId="1564"/>
    <cellStyle name="Comma 7 2 4 5" xfId="1565"/>
    <cellStyle name="Comma 7 2 5" xfId="1566"/>
    <cellStyle name="Comma 7 2 5 2" xfId="1567"/>
    <cellStyle name="Comma 7 2 5 2 2" xfId="1568"/>
    <cellStyle name="Comma 7 2 5 2 3" xfId="1569"/>
    <cellStyle name="Comma 7 2 5 2 4" xfId="1570"/>
    <cellStyle name="Comma 7 2 5 3" xfId="1571"/>
    <cellStyle name="Comma 7 2 5 4" xfId="1572"/>
    <cellStyle name="Comma 7 2 5 5" xfId="1573"/>
    <cellStyle name="Comma 7 2 6" xfId="1574"/>
    <cellStyle name="Comma 7 2 6 2" xfId="1575"/>
    <cellStyle name="Comma 7 2 6 3" xfId="1576"/>
    <cellStyle name="Comma 7 2 6 4" xfId="1577"/>
    <cellStyle name="Comma 7 2 7" xfId="1578"/>
    <cellStyle name="Comma 7 2 7 2" xfId="1579"/>
    <cellStyle name="Comma 7 2 7 3" xfId="1580"/>
    <cellStyle name="Comma 7 2 7 4" xfId="1581"/>
    <cellStyle name="Comma 7 2 8" xfId="1582"/>
    <cellStyle name="Comma 7 2 9" xfId="1583"/>
    <cellStyle name="Comma 7 3" xfId="1584"/>
    <cellStyle name="Comma 7 3 2" xfId="1585"/>
    <cellStyle name="Comma 7 3 2 2" xfId="1586"/>
    <cellStyle name="Comma 7 3 2 2 2" xfId="1587"/>
    <cellStyle name="Comma 7 3 2 2 3" xfId="1588"/>
    <cellStyle name="Comma 7 3 2 2 4" xfId="1589"/>
    <cellStyle name="Comma 7 3 2 3" xfId="1590"/>
    <cellStyle name="Comma 7 3 2 4" xfId="1591"/>
    <cellStyle name="Comma 7 3 2 5" xfId="1592"/>
    <cellStyle name="Comma 7 3 3" xfId="1593"/>
    <cellStyle name="Comma 7 3 3 2" xfId="1594"/>
    <cellStyle name="Comma 7 3 3 2 2" xfId="1595"/>
    <cellStyle name="Comma 7 3 3 2 3" xfId="1596"/>
    <cellStyle name="Comma 7 3 3 2 4" xfId="1597"/>
    <cellStyle name="Comma 7 3 3 3" xfId="1598"/>
    <cellStyle name="Comma 7 3 3 4" xfId="1599"/>
    <cellStyle name="Comma 7 3 3 5" xfId="1600"/>
    <cellStyle name="Comma 7 3 4" xfId="1601"/>
    <cellStyle name="Comma 7 3 4 2" xfId="1602"/>
    <cellStyle name="Comma 7 3 4 2 2" xfId="1603"/>
    <cellStyle name="Comma 7 3 4 2 3" xfId="1604"/>
    <cellStyle name="Comma 7 3 4 2 4" xfId="1605"/>
    <cellStyle name="Comma 7 3 4 3" xfId="1606"/>
    <cellStyle name="Comma 7 3 4 4" xfId="1607"/>
    <cellStyle name="Comma 7 3 4 5" xfId="1608"/>
    <cellStyle name="Comma 7 3 5" xfId="1609"/>
    <cellStyle name="Comma 7 3 5 2" xfId="1610"/>
    <cellStyle name="Comma 7 3 5 3" xfId="1611"/>
    <cellStyle name="Comma 7 3 5 4" xfId="1612"/>
    <cellStyle name="Comma 7 3 6" xfId="1613"/>
    <cellStyle name="Comma 7 3 6 2" xfId="1614"/>
    <cellStyle name="Comma 7 3 6 3" xfId="1615"/>
    <cellStyle name="Comma 7 3 6 4" xfId="1616"/>
    <cellStyle name="Comma 7 3 7" xfId="1617"/>
    <cellStyle name="Comma 7 3 8" xfId="1618"/>
    <cellStyle name="Comma 7 3 9" xfId="1619"/>
    <cellStyle name="Comma 7 4" xfId="1620"/>
    <cellStyle name="Comma 8" xfId="1621"/>
    <cellStyle name="Comma 8 2" xfId="1622"/>
    <cellStyle name="Comma 8 2 2" xfId="1623"/>
    <cellStyle name="Comma 8 2 2 2" xfId="1624"/>
    <cellStyle name="Comma 8 2 2 3" xfId="1625"/>
    <cellStyle name="Comma 8 2 2 4" xfId="1626"/>
    <cellStyle name="Comma 8 2 3" xfId="1627"/>
    <cellStyle name="Comma 8 2 4" xfId="1628"/>
    <cellStyle name="Comma 8 2 5" xfId="1629"/>
    <cellStyle name="Comma 8 3" xfId="1630"/>
    <cellStyle name="Comma 8 3 2" xfId="1631"/>
    <cellStyle name="Comma 8 3 2 2" xfId="1632"/>
    <cellStyle name="Comma 8 3 2 3" xfId="1633"/>
    <cellStyle name="Comma 8 3 2 4" xfId="1634"/>
    <cellStyle name="Comma 8 3 3" xfId="1635"/>
    <cellStyle name="Comma 8 3 4" xfId="1636"/>
    <cellStyle name="Comma 8 3 5" xfId="1637"/>
    <cellStyle name="Comma 8 4" xfId="1638"/>
    <cellStyle name="Comma 8 4 2" xfId="1639"/>
    <cellStyle name="Comma 8 4 2 2" xfId="1640"/>
    <cellStyle name="Comma 8 4 2 3" xfId="1641"/>
    <cellStyle name="Comma 8 4 2 4" xfId="1642"/>
    <cellStyle name="Comma 8 4 3" xfId="1643"/>
    <cellStyle name="Comma 8 4 4" xfId="1644"/>
    <cellStyle name="Comma 8 4 5" xfId="1645"/>
    <cellStyle name="Comma 8 5" xfId="1646"/>
    <cellStyle name="Comma 8 5 2" xfId="1647"/>
    <cellStyle name="Comma 8 5 3" xfId="1648"/>
    <cellStyle name="Comma 8 5 4" xfId="1649"/>
    <cellStyle name="Comma 8 6" xfId="1650"/>
    <cellStyle name="Comma 8 6 2" xfId="1651"/>
    <cellStyle name="Comma 8 6 3" xfId="1652"/>
    <cellStyle name="Comma 8 6 4" xfId="1653"/>
    <cellStyle name="Comma 8 7" xfId="1654"/>
    <cellStyle name="Comma 8 8" xfId="1655"/>
    <cellStyle name="Comma 8 9" xfId="1656"/>
    <cellStyle name="Comma 9" xfId="1657"/>
    <cellStyle name="Comma0 - Type3" xfId="1658"/>
    <cellStyle name="CustomizationCells" xfId="1659"/>
    <cellStyle name="CustomizationCells 2" xfId="1660"/>
    <cellStyle name="CustomizationCells 3" xfId="1661"/>
    <cellStyle name="CustomizationCells 4" xfId="1662"/>
    <cellStyle name="CustomizationCells 5" xfId="1663"/>
    <cellStyle name="CustomizationCells 6" xfId="1664"/>
    <cellStyle name="Euro" xfId="1665"/>
    <cellStyle name="Euro 10" xfId="1666"/>
    <cellStyle name="Euro 10 2" xfId="1667"/>
    <cellStyle name="Euro 10 2 2" xfId="1668"/>
    <cellStyle name="Euro 10 2 2 2" xfId="1669"/>
    <cellStyle name="Euro 10 2 3" xfId="1670"/>
    <cellStyle name="Euro 10 3" xfId="1671"/>
    <cellStyle name="Euro 10 3 2" xfId="1672"/>
    <cellStyle name="Euro 10 3 2 2" xfId="1673"/>
    <cellStyle name="Euro 10 3 2 3" xfId="1674"/>
    <cellStyle name="Euro 10 3 2 3 2" xfId="1675"/>
    <cellStyle name="Euro 10 3 3" xfId="1676"/>
    <cellStyle name="Euro 10 3 3 2" xfId="1677"/>
    <cellStyle name="Euro 10 3 4" xfId="1678"/>
    <cellStyle name="Euro 10 3 4 2" xfId="1679"/>
    <cellStyle name="Euro 10 3 5" xfId="1680"/>
    <cellStyle name="Euro 10 4" xfId="1681"/>
    <cellStyle name="Euro 10 4 2" xfId="1682"/>
    <cellStyle name="Euro 10 4 2 2" xfId="1683"/>
    <cellStyle name="Euro 10 4 3" xfId="1684"/>
    <cellStyle name="Euro 10 5" xfId="1685"/>
    <cellStyle name="Euro 10 6" xfId="1686"/>
    <cellStyle name="Euro 10 6 2" xfId="1687"/>
    <cellStyle name="Euro 11" xfId="1688"/>
    <cellStyle name="Euro 11 2" xfId="1689"/>
    <cellStyle name="Euro 11 2 2" xfId="1690"/>
    <cellStyle name="Euro 11 2 2 2" xfId="1691"/>
    <cellStyle name="Euro 11 2 3" xfId="1692"/>
    <cellStyle name="Euro 11 3" xfId="1693"/>
    <cellStyle name="Euro 11 3 2" xfId="1694"/>
    <cellStyle name="Euro 11 3 2 2" xfId="1695"/>
    <cellStyle name="Euro 11 3 2 3" xfId="1696"/>
    <cellStyle name="Euro 11 3 2 3 2" xfId="1697"/>
    <cellStyle name="Euro 11 3 3" xfId="1698"/>
    <cellStyle name="Euro 11 3 3 2" xfId="1699"/>
    <cellStyle name="Euro 11 3 4" xfId="1700"/>
    <cellStyle name="Euro 11 3 4 2" xfId="1701"/>
    <cellStyle name="Euro 11 3 5" xfId="1702"/>
    <cellStyle name="Euro 11 4" xfId="1703"/>
    <cellStyle name="Euro 11 4 2" xfId="1704"/>
    <cellStyle name="Euro 11 4 2 2" xfId="1705"/>
    <cellStyle name="Euro 11 4 3" xfId="1706"/>
    <cellStyle name="Euro 11 5" xfId="1707"/>
    <cellStyle name="Euro 11 6" xfId="1708"/>
    <cellStyle name="Euro 11 6 2" xfId="1709"/>
    <cellStyle name="Euro 12" xfId="1710"/>
    <cellStyle name="Euro 12 2" xfId="1711"/>
    <cellStyle name="Euro 12 2 2" xfId="1712"/>
    <cellStyle name="Euro 12 2 2 2" xfId="1713"/>
    <cellStyle name="Euro 12 2 3" xfId="1714"/>
    <cellStyle name="Euro 12 3" xfId="1715"/>
    <cellStyle name="Euro 12 3 2" xfId="1716"/>
    <cellStyle name="Euro 12 3 2 2" xfId="1717"/>
    <cellStyle name="Euro 12 3 2 3" xfId="1718"/>
    <cellStyle name="Euro 12 3 2 3 2" xfId="1719"/>
    <cellStyle name="Euro 12 3 3" xfId="1720"/>
    <cellStyle name="Euro 12 3 3 2" xfId="1721"/>
    <cellStyle name="Euro 12 3 4" xfId="1722"/>
    <cellStyle name="Euro 12 3 4 2" xfId="1723"/>
    <cellStyle name="Euro 12 3 5" xfId="1724"/>
    <cellStyle name="Euro 12 4" xfId="1725"/>
    <cellStyle name="Euro 12 4 2" xfId="1726"/>
    <cellStyle name="Euro 12 4 2 2" xfId="1727"/>
    <cellStyle name="Euro 12 4 3" xfId="1728"/>
    <cellStyle name="Euro 12 5" xfId="1729"/>
    <cellStyle name="Euro 12 6" xfId="1730"/>
    <cellStyle name="Euro 12 6 2" xfId="1731"/>
    <cellStyle name="Euro 13" xfId="1732"/>
    <cellStyle name="Euro 13 2" xfId="1733"/>
    <cellStyle name="Euro 13 2 2" xfId="1734"/>
    <cellStyle name="Euro 13 2 2 2" xfId="1735"/>
    <cellStyle name="Euro 13 2 3" xfId="1736"/>
    <cellStyle name="Euro 13 3" xfId="1737"/>
    <cellStyle name="Euro 13 3 2" xfId="1738"/>
    <cellStyle name="Euro 13 3 2 2" xfId="1739"/>
    <cellStyle name="Euro 13 3 2 3" xfId="1740"/>
    <cellStyle name="Euro 13 3 2 3 2" xfId="1741"/>
    <cellStyle name="Euro 13 3 3" xfId="1742"/>
    <cellStyle name="Euro 13 3 3 2" xfId="1743"/>
    <cellStyle name="Euro 13 3 4" xfId="1744"/>
    <cellStyle name="Euro 13 3 4 2" xfId="1745"/>
    <cellStyle name="Euro 13 3 5" xfId="1746"/>
    <cellStyle name="Euro 13 4" xfId="1747"/>
    <cellStyle name="Euro 13 4 2" xfId="1748"/>
    <cellStyle name="Euro 13 4 2 2" xfId="1749"/>
    <cellStyle name="Euro 13 4 3" xfId="1750"/>
    <cellStyle name="Euro 13 5" xfId="1751"/>
    <cellStyle name="Euro 13 6" xfId="1752"/>
    <cellStyle name="Euro 13 6 2" xfId="1753"/>
    <cellStyle name="Euro 14" xfId="1754"/>
    <cellStyle name="Euro 14 2" xfId="1755"/>
    <cellStyle name="Euro 14 2 2" xfId="1756"/>
    <cellStyle name="Euro 14 2 2 2" xfId="1757"/>
    <cellStyle name="Euro 14 2 3" xfId="1758"/>
    <cellStyle name="Euro 14 3" xfId="1759"/>
    <cellStyle name="Euro 14 3 2" xfId="1760"/>
    <cellStyle name="Euro 14 3 2 2" xfId="1761"/>
    <cellStyle name="Euro 14 3 2 3" xfId="1762"/>
    <cellStyle name="Euro 14 3 2 3 2" xfId="1763"/>
    <cellStyle name="Euro 14 3 3" xfId="1764"/>
    <cellStyle name="Euro 14 3 3 2" xfId="1765"/>
    <cellStyle name="Euro 14 3 4" xfId="1766"/>
    <cellStyle name="Euro 14 3 4 2" xfId="1767"/>
    <cellStyle name="Euro 14 3 5" xfId="1768"/>
    <cellStyle name="Euro 14 4" xfId="1769"/>
    <cellStyle name="Euro 14 4 2" xfId="1770"/>
    <cellStyle name="Euro 14 4 2 2" xfId="1771"/>
    <cellStyle name="Euro 14 4 3" xfId="1772"/>
    <cellStyle name="Euro 14 5" xfId="1773"/>
    <cellStyle name="Euro 14 6" xfId="1774"/>
    <cellStyle name="Euro 14 6 2" xfId="1775"/>
    <cellStyle name="Euro 15" xfId="1776"/>
    <cellStyle name="Euro 15 2" xfId="1777"/>
    <cellStyle name="Euro 15 2 2" xfId="1778"/>
    <cellStyle name="Euro 15 2 2 2" xfId="1779"/>
    <cellStyle name="Euro 15 2 3" xfId="1780"/>
    <cellStyle name="Euro 15 3" xfId="1781"/>
    <cellStyle name="Euro 15 3 2" xfId="1782"/>
    <cellStyle name="Euro 15 3 2 2" xfId="1783"/>
    <cellStyle name="Euro 15 3 2 3" xfId="1784"/>
    <cellStyle name="Euro 15 3 2 3 2" xfId="1785"/>
    <cellStyle name="Euro 15 3 3" xfId="1786"/>
    <cellStyle name="Euro 15 3 3 2" xfId="1787"/>
    <cellStyle name="Euro 15 3 4" xfId="1788"/>
    <cellStyle name="Euro 15 3 4 2" xfId="1789"/>
    <cellStyle name="Euro 15 3 5" xfId="1790"/>
    <cellStyle name="Euro 15 4" xfId="1791"/>
    <cellStyle name="Euro 15 4 2" xfId="1792"/>
    <cellStyle name="Euro 15 4 2 2" xfId="1793"/>
    <cellStyle name="Euro 15 4 3" xfId="1794"/>
    <cellStyle name="Euro 15 5" xfId="1795"/>
    <cellStyle name="Euro 15 6" xfId="1796"/>
    <cellStyle name="Euro 15 6 2" xfId="1797"/>
    <cellStyle name="Euro 16" xfId="1798"/>
    <cellStyle name="Euro 16 2" xfId="1799"/>
    <cellStyle name="Euro 16 2 2" xfId="1800"/>
    <cellStyle name="Euro 16 2 2 2" xfId="1801"/>
    <cellStyle name="Euro 16 2 3" xfId="1802"/>
    <cellStyle name="Euro 16 3" xfId="1803"/>
    <cellStyle name="Euro 16 3 2" xfId="1804"/>
    <cellStyle name="Euro 16 3 2 2" xfId="1805"/>
    <cellStyle name="Euro 16 3 2 3" xfId="1806"/>
    <cellStyle name="Euro 16 3 2 3 2" xfId="1807"/>
    <cellStyle name="Euro 16 3 3" xfId="1808"/>
    <cellStyle name="Euro 16 3 3 2" xfId="1809"/>
    <cellStyle name="Euro 16 3 4" xfId="1810"/>
    <cellStyle name="Euro 16 3 4 2" xfId="1811"/>
    <cellStyle name="Euro 16 3 5" xfId="1812"/>
    <cellStyle name="Euro 16 4" xfId="1813"/>
    <cellStyle name="Euro 16 4 2" xfId="1814"/>
    <cellStyle name="Euro 16 4 2 2" xfId="1815"/>
    <cellStyle name="Euro 16 4 3" xfId="1816"/>
    <cellStyle name="Euro 16 5" xfId="1817"/>
    <cellStyle name="Euro 16 6" xfId="1818"/>
    <cellStyle name="Euro 16 6 2" xfId="1819"/>
    <cellStyle name="Euro 17" xfId="1820"/>
    <cellStyle name="Euro 17 2" xfId="1821"/>
    <cellStyle name="Euro 17 2 2" xfId="1822"/>
    <cellStyle name="Euro 17 2 2 2" xfId="1823"/>
    <cellStyle name="Euro 17 2 3" xfId="1824"/>
    <cellStyle name="Euro 17 3" xfId="1825"/>
    <cellStyle name="Euro 17 3 2" xfId="1826"/>
    <cellStyle name="Euro 17 3 2 2" xfId="1827"/>
    <cellStyle name="Euro 17 3 2 3" xfId="1828"/>
    <cellStyle name="Euro 17 3 2 3 2" xfId="1829"/>
    <cellStyle name="Euro 17 3 3" xfId="1830"/>
    <cellStyle name="Euro 17 3 3 2" xfId="1831"/>
    <cellStyle name="Euro 17 3 4" xfId="1832"/>
    <cellStyle name="Euro 17 3 4 2" xfId="1833"/>
    <cellStyle name="Euro 17 3 5" xfId="1834"/>
    <cellStyle name="Euro 17 4" xfId="1835"/>
    <cellStyle name="Euro 17 4 2" xfId="1836"/>
    <cellStyle name="Euro 17 4 2 2" xfId="1837"/>
    <cellStyle name="Euro 17 4 3" xfId="1838"/>
    <cellStyle name="Euro 17 5" xfId="1839"/>
    <cellStyle name="Euro 17 6" xfId="1840"/>
    <cellStyle name="Euro 17 6 2" xfId="1841"/>
    <cellStyle name="Euro 18" xfId="1842"/>
    <cellStyle name="Euro 18 2" xfId="1843"/>
    <cellStyle name="Euro 18 2 2" xfId="1844"/>
    <cellStyle name="Euro 18 2 2 2" xfId="1845"/>
    <cellStyle name="Euro 18 2 3" xfId="1846"/>
    <cellStyle name="Euro 18 3" xfId="1847"/>
    <cellStyle name="Euro 18 3 2" xfId="1848"/>
    <cellStyle name="Euro 18 3 2 2" xfId="1849"/>
    <cellStyle name="Euro 18 3 2 3" xfId="1850"/>
    <cellStyle name="Euro 18 3 2 3 2" xfId="1851"/>
    <cellStyle name="Euro 18 3 3" xfId="1852"/>
    <cellStyle name="Euro 18 3 3 2" xfId="1853"/>
    <cellStyle name="Euro 18 3 4" xfId="1854"/>
    <cellStyle name="Euro 18 3 4 2" xfId="1855"/>
    <cellStyle name="Euro 18 3 5" xfId="1856"/>
    <cellStyle name="Euro 18 4" xfId="1857"/>
    <cellStyle name="Euro 18 4 2" xfId="1858"/>
    <cellStyle name="Euro 18 4 2 2" xfId="1859"/>
    <cellStyle name="Euro 18 4 3" xfId="1860"/>
    <cellStyle name="Euro 18 5" xfId="1861"/>
    <cellStyle name="Euro 18 6" xfId="1862"/>
    <cellStyle name="Euro 18 6 2" xfId="1863"/>
    <cellStyle name="Euro 19" xfId="1864"/>
    <cellStyle name="Euro 19 2" xfId="1865"/>
    <cellStyle name="Euro 19 2 2" xfId="1866"/>
    <cellStyle name="Euro 19 2 2 2" xfId="1867"/>
    <cellStyle name="Euro 19 2 3" xfId="1868"/>
    <cellStyle name="Euro 19 3" xfId="1869"/>
    <cellStyle name="Euro 19 3 2" xfId="1870"/>
    <cellStyle name="Euro 19 3 2 2" xfId="1871"/>
    <cellStyle name="Euro 19 3 2 3" xfId="1872"/>
    <cellStyle name="Euro 19 3 2 3 2" xfId="1873"/>
    <cellStyle name="Euro 19 3 3" xfId="1874"/>
    <cellStyle name="Euro 19 3 3 2" xfId="1875"/>
    <cellStyle name="Euro 19 3 4" xfId="1876"/>
    <cellStyle name="Euro 19 3 4 2" xfId="1877"/>
    <cellStyle name="Euro 19 3 5" xfId="1878"/>
    <cellStyle name="Euro 19 4" xfId="1879"/>
    <cellStyle name="Euro 19 4 2" xfId="1880"/>
    <cellStyle name="Euro 19 4 2 2" xfId="1881"/>
    <cellStyle name="Euro 19 4 3" xfId="1882"/>
    <cellStyle name="Euro 19 5" xfId="1883"/>
    <cellStyle name="Euro 19 6" xfId="1884"/>
    <cellStyle name="Euro 19 6 2" xfId="1885"/>
    <cellStyle name="Euro 2" xfId="1886"/>
    <cellStyle name="Euro 2 2" xfId="1887"/>
    <cellStyle name="Euro 2 2 2" xfId="1888"/>
    <cellStyle name="Euro 2 2 2 2" xfId="1889"/>
    <cellStyle name="Euro 2 2 3" xfId="1890"/>
    <cellStyle name="Euro 2 3" xfId="1891"/>
    <cellStyle name="Euro 2 3 2" xfId="1892"/>
    <cellStyle name="Euro 2 3 2 2" xfId="1893"/>
    <cellStyle name="Euro 2 3 2 3" xfId="1894"/>
    <cellStyle name="Euro 2 3 2 3 2" xfId="1895"/>
    <cellStyle name="Euro 2 3 3" xfId="1896"/>
    <cellStyle name="Euro 2 3 3 2" xfId="1897"/>
    <cellStyle name="Euro 2 3 4" xfId="1898"/>
    <cellStyle name="Euro 2 3 4 2" xfId="1899"/>
    <cellStyle name="Euro 2 3 5" xfId="1900"/>
    <cellStyle name="Euro 2 4" xfId="1901"/>
    <cellStyle name="Euro 2 4 2" xfId="1902"/>
    <cellStyle name="Euro 2 4 2 2" xfId="1903"/>
    <cellStyle name="Euro 2 4 3" xfId="1904"/>
    <cellStyle name="Euro 2 5" xfId="1905"/>
    <cellStyle name="Euro 2 6" xfId="1906"/>
    <cellStyle name="Euro 2 6 2" xfId="1907"/>
    <cellStyle name="Euro 20" xfId="1908"/>
    <cellStyle name="Euro 20 2" xfId="1909"/>
    <cellStyle name="Euro 20 2 2" xfId="1910"/>
    <cellStyle name="Euro 20 2 2 2" xfId="1911"/>
    <cellStyle name="Euro 20 2 3" xfId="1912"/>
    <cellStyle name="Euro 20 3" xfId="1913"/>
    <cellStyle name="Euro 20 3 2" xfId="1914"/>
    <cellStyle name="Euro 20 3 2 2" xfId="1915"/>
    <cellStyle name="Euro 20 3 2 3" xfId="1916"/>
    <cellStyle name="Euro 20 3 2 3 2" xfId="1917"/>
    <cellStyle name="Euro 20 3 3" xfId="1918"/>
    <cellStyle name="Euro 20 3 3 2" xfId="1919"/>
    <cellStyle name="Euro 20 3 4" xfId="1920"/>
    <cellStyle name="Euro 20 3 4 2" xfId="1921"/>
    <cellStyle name="Euro 20 3 5" xfId="1922"/>
    <cellStyle name="Euro 20 4" xfId="1923"/>
    <cellStyle name="Euro 20 4 2" xfId="1924"/>
    <cellStyle name="Euro 20 4 2 2" xfId="1925"/>
    <cellStyle name="Euro 20 4 3" xfId="1926"/>
    <cellStyle name="Euro 20 5" xfId="1927"/>
    <cellStyle name="Euro 20 6" xfId="1928"/>
    <cellStyle name="Euro 20 6 2" xfId="1929"/>
    <cellStyle name="Euro 21" xfId="1930"/>
    <cellStyle name="Euro 21 2" xfId="1931"/>
    <cellStyle name="Euro 21 2 2" xfId="1932"/>
    <cellStyle name="Euro 21 2 2 2" xfId="1933"/>
    <cellStyle name="Euro 21 2 3" xfId="1934"/>
    <cellStyle name="Euro 21 3" xfId="1935"/>
    <cellStyle name="Euro 21 3 2" xfId="1936"/>
    <cellStyle name="Euro 21 3 2 2" xfId="1937"/>
    <cellStyle name="Euro 21 3 2 3" xfId="1938"/>
    <cellStyle name="Euro 21 3 2 3 2" xfId="1939"/>
    <cellStyle name="Euro 21 3 3" xfId="1940"/>
    <cellStyle name="Euro 21 3 3 2" xfId="1941"/>
    <cellStyle name="Euro 21 3 4" xfId="1942"/>
    <cellStyle name="Euro 21 3 4 2" xfId="1943"/>
    <cellStyle name="Euro 21 3 5" xfId="1944"/>
    <cellStyle name="Euro 21 4" xfId="1945"/>
    <cellStyle name="Euro 21 4 2" xfId="1946"/>
    <cellStyle name="Euro 21 4 2 2" xfId="1947"/>
    <cellStyle name="Euro 21 4 3" xfId="1948"/>
    <cellStyle name="Euro 21 5" xfId="1949"/>
    <cellStyle name="Euro 21 6" xfId="1950"/>
    <cellStyle name="Euro 21 6 2" xfId="1951"/>
    <cellStyle name="Euro 22" xfId="1952"/>
    <cellStyle name="Euro 22 2" xfId="1953"/>
    <cellStyle name="Euro 22 2 2" xfId="1954"/>
    <cellStyle name="Euro 22 2 2 2" xfId="1955"/>
    <cellStyle name="Euro 22 2 3" xfId="1956"/>
    <cellStyle name="Euro 22 3" xfId="1957"/>
    <cellStyle name="Euro 22 3 2" xfId="1958"/>
    <cellStyle name="Euro 22 3 2 2" xfId="1959"/>
    <cellStyle name="Euro 22 3 2 3" xfId="1960"/>
    <cellStyle name="Euro 22 3 2 3 2" xfId="1961"/>
    <cellStyle name="Euro 22 3 3" xfId="1962"/>
    <cellStyle name="Euro 22 3 3 2" xfId="1963"/>
    <cellStyle name="Euro 22 3 4" xfId="1964"/>
    <cellStyle name="Euro 22 3 4 2" xfId="1965"/>
    <cellStyle name="Euro 22 3 5" xfId="1966"/>
    <cellStyle name="Euro 22 4" xfId="1967"/>
    <cellStyle name="Euro 22 4 2" xfId="1968"/>
    <cellStyle name="Euro 22 4 2 2" xfId="1969"/>
    <cellStyle name="Euro 22 4 3" xfId="1970"/>
    <cellStyle name="Euro 22 5" xfId="1971"/>
    <cellStyle name="Euro 22 6" xfId="1972"/>
    <cellStyle name="Euro 22 6 2" xfId="1973"/>
    <cellStyle name="Euro 23" xfId="1974"/>
    <cellStyle name="Euro 23 2" xfId="1975"/>
    <cellStyle name="Euro 23 2 2" xfId="1976"/>
    <cellStyle name="Euro 23 2 2 2" xfId="1977"/>
    <cellStyle name="Euro 23 2 3" xfId="1978"/>
    <cellStyle name="Euro 23 3" xfId="1979"/>
    <cellStyle name="Euro 23 3 2" xfId="1980"/>
    <cellStyle name="Euro 23 3 2 2" xfId="1981"/>
    <cellStyle name="Euro 23 3 2 3" xfId="1982"/>
    <cellStyle name="Euro 23 3 2 3 2" xfId="1983"/>
    <cellStyle name="Euro 23 3 3" xfId="1984"/>
    <cellStyle name="Euro 23 3 3 2" xfId="1985"/>
    <cellStyle name="Euro 23 3 4" xfId="1986"/>
    <cellStyle name="Euro 23 3 4 2" xfId="1987"/>
    <cellStyle name="Euro 23 3 5" xfId="1988"/>
    <cellStyle name="Euro 23 4" xfId="1989"/>
    <cellStyle name="Euro 23 4 2" xfId="1990"/>
    <cellStyle name="Euro 23 4 2 2" xfId="1991"/>
    <cellStyle name="Euro 23 4 3" xfId="1992"/>
    <cellStyle name="Euro 23 5" xfId="1993"/>
    <cellStyle name="Euro 23 6" xfId="1994"/>
    <cellStyle name="Euro 23 6 2" xfId="1995"/>
    <cellStyle name="Euro 24" xfId="1996"/>
    <cellStyle name="Euro 24 2" xfId="1997"/>
    <cellStyle name="Euro 24 2 2" xfId="1998"/>
    <cellStyle name="Euro 24 2 2 2" xfId="1999"/>
    <cellStyle name="Euro 24 2 3" xfId="2000"/>
    <cellStyle name="Euro 24 3" xfId="2001"/>
    <cellStyle name="Euro 24 3 2" xfId="2002"/>
    <cellStyle name="Euro 24 3 2 2" xfId="2003"/>
    <cellStyle name="Euro 24 3 2 3" xfId="2004"/>
    <cellStyle name="Euro 24 3 2 3 2" xfId="2005"/>
    <cellStyle name="Euro 24 3 3" xfId="2006"/>
    <cellStyle name="Euro 24 3 3 2" xfId="2007"/>
    <cellStyle name="Euro 24 3 4" xfId="2008"/>
    <cellStyle name="Euro 24 3 4 2" xfId="2009"/>
    <cellStyle name="Euro 24 3 5" xfId="2010"/>
    <cellStyle name="Euro 24 4" xfId="2011"/>
    <cellStyle name="Euro 24 4 2" xfId="2012"/>
    <cellStyle name="Euro 24 4 2 2" xfId="2013"/>
    <cellStyle name="Euro 24 4 3" xfId="2014"/>
    <cellStyle name="Euro 24 5" xfId="2015"/>
    <cellStyle name="Euro 24 6" xfId="2016"/>
    <cellStyle name="Euro 24 6 2" xfId="2017"/>
    <cellStyle name="Euro 25" xfId="2018"/>
    <cellStyle name="Euro 25 2" xfId="2019"/>
    <cellStyle name="Euro 25 2 2" xfId="2020"/>
    <cellStyle name="Euro 25 2 2 2" xfId="2021"/>
    <cellStyle name="Euro 25 2 3" xfId="2022"/>
    <cellStyle name="Euro 25 3" xfId="2023"/>
    <cellStyle name="Euro 25 3 2" xfId="2024"/>
    <cellStyle name="Euro 25 3 2 2" xfId="2025"/>
    <cellStyle name="Euro 25 3 2 3" xfId="2026"/>
    <cellStyle name="Euro 25 3 2 3 2" xfId="2027"/>
    <cellStyle name="Euro 25 3 3" xfId="2028"/>
    <cellStyle name="Euro 25 3 3 2" xfId="2029"/>
    <cellStyle name="Euro 25 3 4" xfId="2030"/>
    <cellStyle name="Euro 25 3 4 2" xfId="2031"/>
    <cellStyle name="Euro 25 3 5" xfId="2032"/>
    <cellStyle name="Euro 25 4" xfId="2033"/>
    <cellStyle name="Euro 25 4 2" xfId="2034"/>
    <cellStyle name="Euro 25 4 2 2" xfId="2035"/>
    <cellStyle name="Euro 25 4 3" xfId="2036"/>
    <cellStyle name="Euro 25 5" xfId="2037"/>
    <cellStyle name="Euro 25 6" xfId="2038"/>
    <cellStyle name="Euro 25 6 2" xfId="2039"/>
    <cellStyle name="Euro 26" xfId="2040"/>
    <cellStyle name="Euro 26 2" xfId="2041"/>
    <cellStyle name="Euro 26 2 2" xfId="2042"/>
    <cellStyle name="Euro 26 2 2 2" xfId="2043"/>
    <cellStyle name="Euro 26 2 3" xfId="2044"/>
    <cellStyle name="Euro 26 3" xfId="2045"/>
    <cellStyle name="Euro 26 3 2" xfId="2046"/>
    <cellStyle name="Euro 26 3 2 2" xfId="2047"/>
    <cellStyle name="Euro 26 3 2 3" xfId="2048"/>
    <cellStyle name="Euro 26 3 2 3 2" xfId="2049"/>
    <cellStyle name="Euro 26 3 3" xfId="2050"/>
    <cellStyle name="Euro 26 3 3 2" xfId="2051"/>
    <cellStyle name="Euro 26 3 4" xfId="2052"/>
    <cellStyle name="Euro 26 3 4 2" xfId="2053"/>
    <cellStyle name="Euro 26 3 5" xfId="2054"/>
    <cellStyle name="Euro 26 4" xfId="2055"/>
    <cellStyle name="Euro 26 4 2" xfId="2056"/>
    <cellStyle name="Euro 26 4 2 2" xfId="2057"/>
    <cellStyle name="Euro 26 4 3" xfId="2058"/>
    <cellStyle name="Euro 26 5" xfId="2059"/>
    <cellStyle name="Euro 26 6" xfId="2060"/>
    <cellStyle name="Euro 26 6 2" xfId="2061"/>
    <cellStyle name="Euro 27" xfId="2062"/>
    <cellStyle name="Euro 27 2" xfId="2063"/>
    <cellStyle name="Euro 27 2 2" xfId="2064"/>
    <cellStyle name="Euro 27 2 2 2" xfId="2065"/>
    <cellStyle name="Euro 27 2 3" xfId="2066"/>
    <cellStyle name="Euro 27 3" xfId="2067"/>
    <cellStyle name="Euro 27 3 2" xfId="2068"/>
    <cellStyle name="Euro 27 3 2 2" xfId="2069"/>
    <cellStyle name="Euro 27 3 2 3" xfId="2070"/>
    <cellStyle name="Euro 27 3 2 3 2" xfId="2071"/>
    <cellStyle name="Euro 27 3 3" xfId="2072"/>
    <cellStyle name="Euro 27 3 3 2" xfId="2073"/>
    <cellStyle name="Euro 27 3 4" xfId="2074"/>
    <cellStyle name="Euro 27 3 4 2" xfId="2075"/>
    <cellStyle name="Euro 27 3 5" xfId="2076"/>
    <cellStyle name="Euro 27 4" xfId="2077"/>
    <cellStyle name="Euro 27 4 2" xfId="2078"/>
    <cellStyle name="Euro 27 4 2 2" xfId="2079"/>
    <cellStyle name="Euro 27 4 3" xfId="2080"/>
    <cellStyle name="Euro 27 5" xfId="2081"/>
    <cellStyle name="Euro 27 6" xfId="2082"/>
    <cellStyle name="Euro 27 6 2" xfId="2083"/>
    <cellStyle name="Euro 28" xfId="2084"/>
    <cellStyle name="Euro 28 2" xfId="2085"/>
    <cellStyle name="Euro 28 2 2" xfId="2086"/>
    <cellStyle name="Euro 28 2 2 2" xfId="2087"/>
    <cellStyle name="Euro 28 2 3" xfId="2088"/>
    <cellStyle name="Euro 28 3" xfId="2089"/>
    <cellStyle name="Euro 28 3 2" xfId="2090"/>
    <cellStyle name="Euro 28 3 2 2" xfId="2091"/>
    <cellStyle name="Euro 28 3 2 3" xfId="2092"/>
    <cellStyle name="Euro 28 3 2 3 2" xfId="2093"/>
    <cellStyle name="Euro 28 3 3" xfId="2094"/>
    <cellStyle name="Euro 28 3 3 2" xfId="2095"/>
    <cellStyle name="Euro 28 3 4" xfId="2096"/>
    <cellStyle name="Euro 28 3 4 2" xfId="2097"/>
    <cellStyle name="Euro 28 3 5" xfId="2098"/>
    <cellStyle name="Euro 28 4" xfId="2099"/>
    <cellStyle name="Euro 28 4 2" xfId="2100"/>
    <cellStyle name="Euro 28 4 2 2" xfId="2101"/>
    <cellStyle name="Euro 28 4 3" xfId="2102"/>
    <cellStyle name="Euro 28 5" xfId="2103"/>
    <cellStyle name="Euro 28 6" xfId="2104"/>
    <cellStyle name="Euro 28 6 2" xfId="2105"/>
    <cellStyle name="Euro 29" xfId="2106"/>
    <cellStyle name="Euro 29 2" xfId="2107"/>
    <cellStyle name="Euro 29 2 2" xfId="2108"/>
    <cellStyle name="Euro 29 2 2 2" xfId="2109"/>
    <cellStyle name="Euro 29 2 3" xfId="2110"/>
    <cellStyle name="Euro 29 3" xfId="2111"/>
    <cellStyle name="Euro 29 3 2" xfId="2112"/>
    <cellStyle name="Euro 29 3 2 2" xfId="2113"/>
    <cellStyle name="Euro 29 3 2 3" xfId="2114"/>
    <cellStyle name="Euro 29 3 2 3 2" xfId="2115"/>
    <cellStyle name="Euro 29 3 3" xfId="2116"/>
    <cellStyle name="Euro 29 3 3 2" xfId="2117"/>
    <cellStyle name="Euro 29 3 4" xfId="2118"/>
    <cellStyle name="Euro 29 3 4 2" xfId="2119"/>
    <cellStyle name="Euro 29 3 5" xfId="2120"/>
    <cellStyle name="Euro 29 4" xfId="2121"/>
    <cellStyle name="Euro 29 4 2" xfId="2122"/>
    <cellStyle name="Euro 29 4 2 2" xfId="2123"/>
    <cellStyle name="Euro 29 4 3" xfId="2124"/>
    <cellStyle name="Euro 29 5" xfId="2125"/>
    <cellStyle name="Euro 29 6" xfId="2126"/>
    <cellStyle name="Euro 29 6 2" xfId="2127"/>
    <cellStyle name="Euro 3" xfId="2128"/>
    <cellStyle name="Euro 3 2" xfId="2129"/>
    <cellStyle name="Euro 3 2 2" xfId="2130"/>
    <cellStyle name="Euro 3 2 2 2" xfId="2131"/>
    <cellStyle name="Euro 3 2 3" xfId="2132"/>
    <cellStyle name="Euro 3 3" xfId="2133"/>
    <cellStyle name="Euro 3 3 2" xfId="2134"/>
    <cellStyle name="Euro 3 3 2 2" xfId="2135"/>
    <cellStyle name="Euro 3 3 2 3" xfId="2136"/>
    <cellStyle name="Euro 3 3 2 3 2" xfId="2137"/>
    <cellStyle name="Euro 3 3 3" xfId="2138"/>
    <cellStyle name="Euro 3 3 3 2" xfId="2139"/>
    <cellStyle name="Euro 3 3 4" xfId="2140"/>
    <cellStyle name="Euro 3 3 4 2" xfId="2141"/>
    <cellStyle name="Euro 3 3 5" xfId="2142"/>
    <cellStyle name="Euro 3 4" xfId="2143"/>
    <cellStyle name="Euro 3 4 2" xfId="2144"/>
    <cellStyle name="Euro 3 4 2 2" xfId="2145"/>
    <cellStyle name="Euro 3 4 3" xfId="2146"/>
    <cellStyle name="Euro 3 5" xfId="2147"/>
    <cellStyle name="Euro 3 6" xfId="2148"/>
    <cellStyle name="Euro 3 6 2" xfId="2149"/>
    <cellStyle name="Euro 30" xfId="2150"/>
    <cellStyle name="Euro 30 2" xfId="2151"/>
    <cellStyle name="Euro 30 2 2" xfId="2152"/>
    <cellStyle name="Euro 30 2 2 2" xfId="2153"/>
    <cellStyle name="Euro 30 2 3" xfId="2154"/>
    <cellStyle name="Euro 30 3" xfId="2155"/>
    <cellStyle name="Euro 30 3 2" xfId="2156"/>
    <cellStyle name="Euro 30 3 2 2" xfId="2157"/>
    <cellStyle name="Euro 30 3 2 3" xfId="2158"/>
    <cellStyle name="Euro 30 3 2 3 2" xfId="2159"/>
    <cellStyle name="Euro 30 3 3" xfId="2160"/>
    <cellStyle name="Euro 30 3 3 2" xfId="2161"/>
    <cellStyle name="Euro 30 3 4" xfId="2162"/>
    <cellStyle name="Euro 30 3 4 2" xfId="2163"/>
    <cellStyle name="Euro 30 3 5" xfId="2164"/>
    <cellStyle name="Euro 30 4" xfId="2165"/>
    <cellStyle name="Euro 30 4 2" xfId="2166"/>
    <cellStyle name="Euro 30 4 2 2" xfId="2167"/>
    <cellStyle name="Euro 30 4 3" xfId="2168"/>
    <cellStyle name="Euro 30 5" xfId="2169"/>
    <cellStyle name="Euro 30 6" xfId="2170"/>
    <cellStyle name="Euro 30 6 2" xfId="2171"/>
    <cellStyle name="Euro 31" xfId="2172"/>
    <cellStyle name="Euro 31 2" xfId="2173"/>
    <cellStyle name="Euro 31 2 2" xfId="2174"/>
    <cellStyle name="Euro 31 2 2 2" xfId="2175"/>
    <cellStyle name="Euro 31 2 3" xfId="2176"/>
    <cellStyle name="Euro 31 3" xfId="2177"/>
    <cellStyle name="Euro 31 3 2" xfId="2178"/>
    <cellStyle name="Euro 31 3 2 2" xfId="2179"/>
    <cellStyle name="Euro 31 3 2 3" xfId="2180"/>
    <cellStyle name="Euro 31 3 2 3 2" xfId="2181"/>
    <cellStyle name="Euro 31 3 3" xfId="2182"/>
    <cellStyle name="Euro 31 3 3 2" xfId="2183"/>
    <cellStyle name="Euro 31 3 4" xfId="2184"/>
    <cellStyle name="Euro 31 3 4 2" xfId="2185"/>
    <cellStyle name="Euro 31 3 5" xfId="2186"/>
    <cellStyle name="Euro 31 4" xfId="2187"/>
    <cellStyle name="Euro 31 4 2" xfId="2188"/>
    <cellStyle name="Euro 31 4 2 2" xfId="2189"/>
    <cellStyle name="Euro 31 4 3" xfId="2190"/>
    <cellStyle name="Euro 31 5" xfId="2191"/>
    <cellStyle name="Euro 31 6" xfId="2192"/>
    <cellStyle name="Euro 31 6 2" xfId="2193"/>
    <cellStyle name="Euro 32" xfId="2194"/>
    <cellStyle name="Euro 32 2" xfId="2195"/>
    <cellStyle name="Euro 32 2 2" xfId="2196"/>
    <cellStyle name="Euro 32 2 2 2" xfId="2197"/>
    <cellStyle name="Euro 32 2 3" xfId="2198"/>
    <cellStyle name="Euro 32 3" xfId="2199"/>
    <cellStyle name="Euro 32 3 2" xfId="2200"/>
    <cellStyle name="Euro 32 3 2 2" xfId="2201"/>
    <cellStyle name="Euro 32 3 2 3" xfId="2202"/>
    <cellStyle name="Euro 32 3 2 3 2" xfId="2203"/>
    <cellStyle name="Euro 32 3 3" xfId="2204"/>
    <cellStyle name="Euro 32 3 3 2" xfId="2205"/>
    <cellStyle name="Euro 32 3 4" xfId="2206"/>
    <cellStyle name="Euro 32 3 4 2" xfId="2207"/>
    <cellStyle name="Euro 32 3 5" xfId="2208"/>
    <cellStyle name="Euro 32 4" xfId="2209"/>
    <cellStyle name="Euro 32 4 2" xfId="2210"/>
    <cellStyle name="Euro 32 4 2 2" xfId="2211"/>
    <cellStyle name="Euro 32 4 3" xfId="2212"/>
    <cellStyle name="Euro 32 5" xfId="2213"/>
    <cellStyle name="Euro 32 6" xfId="2214"/>
    <cellStyle name="Euro 32 6 2" xfId="2215"/>
    <cellStyle name="Euro 33" xfId="2216"/>
    <cellStyle name="Euro 33 2" xfId="2217"/>
    <cellStyle name="Euro 33 2 2" xfId="2218"/>
    <cellStyle name="Euro 33 2 2 2" xfId="2219"/>
    <cellStyle name="Euro 33 2 3" xfId="2220"/>
    <cellStyle name="Euro 33 3" xfId="2221"/>
    <cellStyle name="Euro 33 3 2" xfId="2222"/>
    <cellStyle name="Euro 33 3 2 2" xfId="2223"/>
    <cellStyle name="Euro 33 3 2 3" xfId="2224"/>
    <cellStyle name="Euro 33 3 2 3 2" xfId="2225"/>
    <cellStyle name="Euro 33 3 3" xfId="2226"/>
    <cellStyle name="Euro 33 3 3 2" xfId="2227"/>
    <cellStyle name="Euro 33 3 4" xfId="2228"/>
    <cellStyle name="Euro 33 3 4 2" xfId="2229"/>
    <cellStyle name="Euro 33 3 5" xfId="2230"/>
    <cellStyle name="Euro 33 4" xfId="2231"/>
    <cellStyle name="Euro 33 4 2" xfId="2232"/>
    <cellStyle name="Euro 33 4 2 2" xfId="2233"/>
    <cellStyle name="Euro 33 4 3" xfId="2234"/>
    <cellStyle name="Euro 33 5" xfId="2235"/>
    <cellStyle name="Euro 33 6" xfId="2236"/>
    <cellStyle name="Euro 33 6 2" xfId="2237"/>
    <cellStyle name="Euro 34" xfId="2238"/>
    <cellStyle name="Euro 34 2" xfId="2239"/>
    <cellStyle name="Euro 34 2 2" xfId="2240"/>
    <cellStyle name="Euro 34 2 2 2" xfId="2241"/>
    <cellStyle name="Euro 34 2 3" xfId="2242"/>
    <cellStyle name="Euro 34 3" xfId="2243"/>
    <cellStyle name="Euro 34 3 2" xfId="2244"/>
    <cellStyle name="Euro 34 3 2 2" xfId="2245"/>
    <cellStyle name="Euro 34 3 2 3" xfId="2246"/>
    <cellStyle name="Euro 34 3 2 3 2" xfId="2247"/>
    <cellStyle name="Euro 34 3 3" xfId="2248"/>
    <cellStyle name="Euro 34 3 3 2" xfId="2249"/>
    <cellStyle name="Euro 34 3 4" xfId="2250"/>
    <cellStyle name="Euro 34 3 4 2" xfId="2251"/>
    <cellStyle name="Euro 34 3 5" xfId="2252"/>
    <cellStyle name="Euro 34 4" xfId="2253"/>
    <cellStyle name="Euro 34 4 2" xfId="2254"/>
    <cellStyle name="Euro 34 4 2 2" xfId="2255"/>
    <cellStyle name="Euro 34 4 3" xfId="2256"/>
    <cellStyle name="Euro 34 5" xfId="2257"/>
    <cellStyle name="Euro 34 6" xfId="2258"/>
    <cellStyle name="Euro 34 6 2" xfId="2259"/>
    <cellStyle name="Euro 35" xfId="2260"/>
    <cellStyle name="Euro 35 2" xfId="2261"/>
    <cellStyle name="Euro 35 2 2" xfId="2262"/>
    <cellStyle name="Euro 35 2 2 2" xfId="2263"/>
    <cellStyle name="Euro 35 2 3" xfId="2264"/>
    <cellStyle name="Euro 35 3" xfId="2265"/>
    <cellStyle name="Euro 35 3 2" xfId="2266"/>
    <cellStyle name="Euro 35 3 2 2" xfId="2267"/>
    <cellStyle name="Euro 35 3 2 3" xfId="2268"/>
    <cellStyle name="Euro 35 3 2 3 2" xfId="2269"/>
    <cellStyle name="Euro 35 3 3" xfId="2270"/>
    <cellStyle name="Euro 35 3 3 2" xfId="2271"/>
    <cellStyle name="Euro 35 3 4" xfId="2272"/>
    <cellStyle name="Euro 35 3 4 2" xfId="2273"/>
    <cellStyle name="Euro 35 3 5" xfId="2274"/>
    <cellStyle name="Euro 35 4" xfId="2275"/>
    <cellStyle name="Euro 35 4 2" xfId="2276"/>
    <cellStyle name="Euro 35 4 2 2" xfId="2277"/>
    <cellStyle name="Euro 35 4 3" xfId="2278"/>
    <cellStyle name="Euro 35 5" xfId="2279"/>
    <cellStyle name="Euro 35 6" xfId="2280"/>
    <cellStyle name="Euro 35 6 2" xfId="2281"/>
    <cellStyle name="Euro 36" xfId="2282"/>
    <cellStyle name="Euro 36 2" xfId="2283"/>
    <cellStyle name="Euro 36 2 2" xfId="2284"/>
    <cellStyle name="Euro 36 2 2 2" xfId="2285"/>
    <cellStyle name="Euro 36 2 3" xfId="2286"/>
    <cellStyle name="Euro 36 3" xfId="2287"/>
    <cellStyle name="Euro 36 3 2" xfId="2288"/>
    <cellStyle name="Euro 36 3 2 2" xfId="2289"/>
    <cellStyle name="Euro 36 3 2 3" xfId="2290"/>
    <cellStyle name="Euro 36 3 2 3 2" xfId="2291"/>
    <cellStyle name="Euro 36 3 3" xfId="2292"/>
    <cellStyle name="Euro 36 3 3 2" xfId="2293"/>
    <cellStyle name="Euro 36 3 4" xfId="2294"/>
    <cellStyle name="Euro 36 3 4 2" xfId="2295"/>
    <cellStyle name="Euro 36 3 5" xfId="2296"/>
    <cellStyle name="Euro 36 4" xfId="2297"/>
    <cellStyle name="Euro 36 4 2" xfId="2298"/>
    <cellStyle name="Euro 36 4 2 2" xfId="2299"/>
    <cellStyle name="Euro 36 4 3" xfId="2300"/>
    <cellStyle name="Euro 36 5" xfId="2301"/>
    <cellStyle name="Euro 36 6" xfId="2302"/>
    <cellStyle name="Euro 36 6 2" xfId="2303"/>
    <cellStyle name="Euro 37" xfId="2304"/>
    <cellStyle name="Euro 37 2" xfId="2305"/>
    <cellStyle name="Euro 37 2 2" xfId="2306"/>
    <cellStyle name="Euro 37 2 2 2" xfId="2307"/>
    <cellStyle name="Euro 37 2 3" xfId="2308"/>
    <cellStyle name="Euro 37 3" xfId="2309"/>
    <cellStyle name="Euro 37 3 2" xfId="2310"/>
    <cellStyle name="Euro 37 3 2 2" xfId="2311"/>
    <cellStyle name="Euro 37 3 2 3" xfId="2312"/>
    <cellStyle name="Euro 37 3 2 3 2" xfId="2313"/>
    <cellStyle name="Euro 37 3 3" xfId="2314"/>
    <cellStyle name="Euro 37 3 3 2" xfId="2315"/>
    <cellStyle name="Euro 37 3 4" xfId="2316"/>
    <cellStyle name="Euro 37 3 4 2" xfId="2317"/>
    <cellStyle name="Euro 37 3 5" xfId="2318"/>
    <cellStyle name="Euro 37 4" xfId="2319"/>
    <cellStyle name="Euro 37 4 2" xfId="2320"/>
    <cellStyle name="Euro 37 4 2 2" xfId="2321"/>
    <cellStyle name="Euro 37 4 3" xfId="2322"/>
    <cellStyle name="Euro 37 5" xfId="2323"/>
    <cellStyle name="Euro 37 6" xfId="2324"/>
    <cellStyle name="Euro 37 6 2" xfId="2325"/>
    <cellStyle name="Euro 38" xfId="2326"/>
    <cellStyle name="Euro 38 2" xfId="2327"/>
    <cellStyle name="Euro 38 2 2" xfId="2328"/>
    <cellStyle name="Euro 38 2 2 2" xfId="2329"/>
    <cellStyle name="Euro 38 2 3" xfId="2330"/>
    <cellStyle name="Euro 38 3" xfId="2331"/>
    <cellStyle name="Euro 38 3 2" xfId="2332"/>
    <cellStyle name="Euro 38 3 2 2" xfId="2333"/>
    <cellStyle name="Euro 38 3 2 3" xfId="2334"/>
    <cellStyle name="Euro 38 3 2 3 2" xfId="2335"/>
    <cellStyle name="Euro 38 3 3" xfId="2336"/>
    <cellStyle name="Euro 38 3 3 2" xfId="2337"/>
    <cellStyle name="Euro 38 3 4" xfId="2338"/>
    <cellStyle name="Euro 38 3 4 2" xfId="2339"/>
    <cellStyle name="Euro 38 3 5" xfId="2340"/>
    <cellStyle name="Euro 38 4" xfId="2341"/>
    <cellStyle name="Euro 38 4 2" xfId="2342"/>
    <cellStyle name="Euro 38 4 2 2" xfId="2343"/>
    <cellStyle name="Euro 38 4 3" xfId="2344"/>
    <cellStyle name="Euro 38 5" xfId="2345"/>
    <cellStyle name="Euro 38 6" xfId="2346"/>
    <cellStyle name="Euro 38 6 2" xfId="2347"/>
    <cellStyle name="Euro 39" xfId="2348"/>
    <cellStyle name="Euro 39 2" xfId="2349"/>
    <cellStyle name="Euro 39 2 2" xfId="2350"/>
    <cellStyle name="Euro 39 2 2 2" xfId="2351"/>
    <cellStyle name="Euro 39 2 3" xfId="2352"/>
    <cellStyle name="Euro 39 3" xfId="2353"/>
    <cellStyle name="Euro 39 3 2" xfId="2354"/>
    <cellStyle name="Euro 39 3 2 2" xfId="2355"/>
    <cellStyle name="Euro 39 3 2 3" xfId="2356"/>
    <cellStyle name="Euro 39 3 2 3 2" xfId="2357"/>
    <cellStyle name="Euro 39 3 3" xfId="2358"/>
    <cellStyle name="Euro 39 3 3 2" xfId="2359"/>
    <cellStyle name="Euro 39 3 4" xfId="2360"/>
    <cellStyle name="Euro 39 3 4 2" xfId="2361"/>
    <cellStyle name="Euro 39 3 5" xfId="2362"/>
    <cellStyle name="Euro 39 4" xfId="2363"/>
    <cellStyle name="Euro 39 4 2" xfId="2364"/>
    <cellStyle name="Euro 39 4 2 2" xfId="2365"/>
    <cellStyle name="Euro 39 4 3" xfId="2366"/>
    <cellStyle name="Euro 39 5" xfId="2367"/>
    <cellStyle name="Euro 39 6" xfId="2368"/>
    <cellStyle name="Euro 39 6 2" xfId="2369"/>
    <cellStyle name="Euro 4" xfId="2370"/>
    <cellStyle name="Euro 4 2" xfId="2371"/>
    <cellStyle name="Euro 4 2 2" xfId="2372"/>
    <cellStyle name="Euro 4 2 2 2" xfId="2373"/>
    <cellStyle name="Euro 4 2 3" xfId="2374"/>
    <cellStyle name="Euro 4 3" xfId="2375"/>
    <cellStyle name="Euro 4 3 2" xfId="2376"/>
    <cellStyle name="Euro 4 3 2 2" xfId="2377"/>
    <cellStyle name="Euro 4 3 2 3" xfId="2378"/>
    <cellStyle name="Euro 4 3 2 3 2" xfId="2379"/>
    <cellStyle name="Euro 4 3 3" xfId="2380"/>
    <cellStyle name="Euro 4 3 3 2" xfId="2381"/>
    <cellStyle name="Euro 4 3 4" xfId="2382"/>
    <cellStyle name="Euro 4 3 4 2" xfId="2383"/>
    <cellStyle name="Euro 4 3 5" xfId="2384"/>
    <cellStyle name="Euro 4 4" xfId="2385"/>
    <cellStyle name="Euro 4 4 2" xfId="2386"/>
    <cellStyle name="Euro 4 4 2 2" xfId="2387"/>
    <cellStyle name="Euro 4 4 3" xfId="2388"/>
    <cellStyle name="Euro 4 5" xfId="2389"/>
    <cellStyle name="Euro 4 6" xfId="2390"/>
    <cellStyle name="Euro 4 6 2" xfId="2391"/>
    <cellStyle name="Euro 40" xfId="2392"/>
    <cellStyle name="Euro 40 2" xfId="2393"/>
    <cellStyle name="Euro 40 2 2" xfId="2394"/>
    <cellStyle name="Euro 40 2 2 2" xfId="2395"/>
    <cellStyle name="Euro 40 2 3" xfId="2396"/>
    <cellStyle name="Euro 40 3" xfId="2397"/>
    <cellStyle name="Euro 40 3 2" xfId="2398"/>
    <cellStyle name="Euro 40 3 2 2" xfId="2399"/>
    <cellStyle name="Euro 40 3 2 3" xfId="2400"/>
    <cellStyle name="Euro 40 3 2 3 2" xfId="2401"/>
    <cellStyle name="Euro 40 3 3" xfId="2402"/>
    <cellStyle name="Euro 40 3 3 2" xfId="2403"/>
    <cellStyle name="Euro 40 3 4" xfId="2404"/>
    <cellStyle name="Euro 40 3 4 2" xfId="2405"/>
    <cellStyle name="Euro 40 3 5" xfId="2406"/>
    <cellStyle name="Euro 40 4" xfId="2407"/>
    <cellStyle name="Euro 40 4 2" xfId="2408"/>
    <cellStyle name="Euro 40 4 2 2" xfId="2409"/>
    <cellStyle name="Euro 40 4 3" xfId="2410"/>
    <cellStyle name="Euro 40 5" xfId="2411"/>
    <cellStyle name="Euro 40 6" xfId="2412"/>
    <cellStyle name="Euro 40 6 2" xfId="2413"/>
    <cellStyle name="Euro 41" xfId="2414"/>
    <cellStyle name="Euro 41 2" xfId="2415"/>
    <cellStyle name="Euro 41 2 2" xfId="2416"/>
    <cellStyle name="Euro 41 2 2 2" xfId="2417"/>
    <cellStyle name="Euro 41 2 3" xfId="2418"/>
    <cellStyle name="Euro 41 3" xfId="2419"/>
    <cellStyle name="Euro 41 3 2" xfId="2420"/>
    <cellStyle name="Euro 41 3 2 2" xfId="2421"/>
    <cellStyle name="Euro 41 3 2 3" xfId="2422"/>
    <cellStyle name="Euro 41 3 2 3 2" xfId="2423"/>
    <cellStyle name="Euro 41 3 3" xfId="2424"/>
    <cellStyle name="Euro 41 3 3 2" xfId="2425"/>
    <cellStyle name="Euro 41 3 4" xfId="2426"/>
    <cellStyle name="Euro 41 3 4 2" xfId="2427"/>
    <cellStyle name="Euro 41 3 5" xfId="2428"/>
    <cellStyle name="Euro 41 4" xfId="2429"/>
    <cellStyle name="Euro 41 4 2" xfId="2430"/>
    <cellStyle name="Euro 41 4 2 2" xfId="2431"/>
    <cellStyle name="Euro 41 4 3" xfId="2432"/>
    <cellStyle name="Euro 41 5" xfId="2433"/>
    <cellStyle name="Euro 41 6" xfId="2434"/>
    <cellStyle name="Euro 41 6 2" xfId="2435"/>
    <cellStyle name="Euro 42" xfId="2436"/>
    <cellStyle name="Euro 42 2" xfId="2437"/>
    <cellStyle name="Euro 42 2 2" xfId="2438"/>
    <cellStyle name="Euro 42 2 2 2" xfId="2439"/>
    <cellStyle name="Euro 42 2 3" xfId="2440"/>
    <cellStyle name="Euro 42 3" xfId="2441"/>
    <cellStyle name="Euro 42 3 2" xfId="2442"/>
    <cellStyle name="Euro 42 3 2 2" xfId="2443"/>
    <cellStyle name="Euro 42 3 2 3" xfId="2444"/>
    <cellStyle name="Euro 42 3 2 3 2" xfId="2445"/>
    <cellStyle name="Euro 42 3 3" xfId="2446"/>
    <cellStyle name="Euro 42 3 3 2" xfId="2447"/>
    <cellStyle name="Euro 42 3 4" xfId="2448"/>
    <cellStyle name="Euro 42 3 4 2" xfId="2449"/>
    <cellStyle name="Euro 42 3 5" xfId="2450"/>
    <cellStyle name="Euro 42 4" xfId="2451"/>
    <cellStyle name="Euro 42 4 2" xfId="2452"/>
    <cellStyle name="Euro 42 4 2 2" xfId="2453"/>
    <cellStyle name="Euro 42 4 3" xfId="2454"/>
    <cellStyle name="Euro 42 5" xfId="2455"/>
    <cellStyle name="Euro 42 6" xfId="2456"/>
    <cellStyle name="Euro 42 6 2" xfId="2457"/>
    <cellStyle name="Euro 43" xfId="2458"/>
    <cellStyle name="Euro 43 2" xfId="2459"/>
    <cellStyle name="Euro 43 2 2" xfId="2460"/>
    <cellStyle name="Euro 43 2 2 2" xfId="2461"/>
    <cellStyle name="Euro 43 2 3" xfId="2462"/>
    <cellStyle name="Euro 43 3" xfId="2463"/>
    <cellStyle name="Euro 43 3 2" xfId="2464"/>
    <cellStyle name="Euro 43 3 2 2" xfId="2465"/>
    <cellStyle name="Euro 43 3 2 3" xfId="2466"/>
    <cellStyle name="Euro 43 3 2 3 2" xfId="2467"/>
    <cellStyle name="Euro 43 3 3" xfId="2468"/>
    <cellStyle name="Euro 43 3 3 2" xfId="2469"/>
    <cellStyle name="Euro 43 3 4" xfId="2470"/>
    <cellStyle name="Euro 43 3 4 2" xfId="2471"/>
    <cellStyle name="Euro 43 3 5" xfId="2472"/>
    <cellStyle name="Euro 43 4" xfId="2473"/>
    <cellStyle name="Euro 43 4 2" xfId="2474"/>
    <cellStyle name="Euro 43 4 2 2" xfId="2475"/>
    <cellStyle name="Euro 43 4 3" xfId="2476"/>
    <cellStyle name="Euro 43 5" xfId="2477"/>
    <cellStyle name="Euro 43 6" xfId="2478"/>
    <cellStyle name="Euro 43 6 2" xfId="2479"/>
    <cellStyle name="Euro 44" xfId="2480"/>
    <cellStyle name="Euro 44 2" xfId="2481"/>
    <cellStyle name="Euro 44 2 2" xfId="2482"/>
    <cellStyle name="Euro 44 2 2 2" xfId="2483"/>
    <cellStyle name="Euro 44 2 3" xfId="2484"/>
    <cellStyle name="Euro 44 3" xfId="2485"/>
    <cellStyle name="Euro 44 3 2" xfId="2486"/>
    <cellStyle name="Euro 44 3 2 2" xfId="2487"/>
    <cellStyle name="Euro 44 3 2 3" xfId="2488"/>
    <cellStyle name="Euro 44 3 2 3 2" xfId="2489"/>
    <cellStyle name="Euro 44 3 3" xfId="2490"/>
    <cellStyle name="Euro 44 3 3 2" xfId="2491"/>
    <cellStyle name="Euro 44 3 4" xfId="2492"/>
    <cellStyle name="Euro 44 3 4 2" xfId="2493"/>
    <cellStyle name="Euro 44 3 5" xfId="2494"/>
    <cellStyle name="Euro 44 4" xfId="2495"/>
    <cellStyle name="Euro 44 4 2" xfId="2496"/>
    <cellStyle name="Euro 44 4 2 2" xfId="2497"/>
    <cellStyle name="Euro 44 4 3" xfId="2498"/>
    <cellStyle name="Euro 44 5" xfId="2499"/>
    <cellStyle name="Euro 44 6" xfId="2500"/>
    <cellStyle name="Euro 44 6 2" xfId="2501"/>
    <cellStyle name="Euro 45" xfId="2502"/>
    <cellStyle name="Euro 45 2" xfId="2503"/>
    <cellStyle name="Euro 45 2 2" xfId="2504"/>
    <cellStyle name="Euro 45 2 2 2" xfId="2505"/>
    <cellStyle name="Euro 45 2 3" xfId="2506"/>
    <cellStyle name="Euro 45 2 4" xfId="2507"/>
    <cellStyle name="Euro 45 3" xfId="2508"/>
    <cellStyle name="Euro 45 4" xfId="2509"/>
    <cellStyle name="Euro 45 5" xfId="2510"/>
    <cellStyle name="Euro 45 6" xfId="2511"/>
    <cellStyle name="Euro 46" xfId="2512"/>
    <cellStyle name="Euro 46 2" xfId="2513"/>
    <cellStyle name="Euro 46 2 2" xfId="2514"/>
    <cellStyle name="Euro 46 3" xfId="2515"/>
    <cellStyle name="Euro 47" xfId="2516"/>
    <cellStyle name="Euro 47 2" xfId="2517"/>
    <cellStyle name="Euro 47 2 2" xfId="2518"/>
    <cellStyle name="Euro 47 2 3" xfId="2519"/>
    <cellStyle name="Euro 47 2 3 2" xfId="2520"/>
    <cellStyle name="Euro 47 3" xfId="2521"/>
    <cellStyle name="Euro 47 3 2" xfId="2522"/>
    <cellStyle name="Euro 47 4" xfId="2523"/>
    <cellStyle name="Euro 47 4 2" xfId="2524"/>
    <cellStyle name="Euro 47 5" xfId="2525"/>
    <cellStyle name="Euro 48" xfId="2526"/>
    <cellStyle name="Euro 48 2" xfId="2527"/>
    <cellStyle name="Euro 48 2 2" xfId="2528"/>
    <cellStyle name="Euro 48 3" xfId="2529"/>
    <cellStyle name="Euro 49" xfId="2530"/>
    <cellStyle name="Euro 49 2" xfId="2531"/>
    <cellStyle name="Euro 49 2 2" xfId="2532"/>
    <cellStyle name="Euro 49 3" xfId="2533"/>
    <cellStyle name="Euro 5" xfId="2534"/>
    <cellStyle name="Euro 5 2" xfId="2535"/>
    <cellStyle name="Euro 5 2 2" xfId="2536"/>
    <cellStyle name="Euro 5 2 2 2" xfId="2537"/>
    <cellStyle name="Euro 5 2 3" xfId="2538"/>
    <cellStyle name="Euro 5 3" xfId="2539"/>
    <cellStyle name="Euro 5 3 2" xfId="2540"/>
    <cellStyle name="Euro 5 3 2 2" xfId="2541"/>
    <cellStyle name="Euro 5 3 2 3" xfId="2542"/>
    <cellStyle name="Euro 5 3 2 3 2" xfId="2543"/>
    <cellStyle name="Euro 5 3 3" xfId="2544"/>
    <cellStyle name="Euro 5 3 3 2" xfId="2545"/>
    <cellStyle name="Euro 5 3 4" xfId="2546"/>
    <cellStyle name="Euro 5 3 4 2" xfId="2547"/>
    <cellStyle name="Euro 5 3 5" xfId="2548"/>
    <cellStyle name="Euro 5 4" xfId="2549"/>
    <cellStyle name="Euro 5 4 2" xfId="2550"/>
    <cellStyle name="Euro 5 4 2 2" xfId="2551"/>
    <cellStyle name="Euro 5 4 3" xfId="2552"/>
    <cellStyle name="Euro 5 5" xfId="2553"/>
    <cellStyle name="Euro 5 6" xfId="2554"/>
    <cellStyle name="Euro 5 6 2" xfId="2555"/>
    <cellStyle name="Euro 50" xfId="2556"/>
    <cellStyle name="Euro 51" xfId="2557"/>
    <cellStyle name="Euro 51 2" xfId="2558"/>
    <cellStyle name="Euro 51 2 2" xfId="2559"/>
    <cellStyle name="Euro 51 3" xfId="2560"/>
    <cellStyle name="Euro 51 4" xfId="2561"/>
    <cellStyle name="Euro 6" xfId="2562"/>
    <cellStyle name="Euro 6 2" xfId="2563"/>
    <cellStyle name="Euro 6 2 2" xfId="2564"/>
    <cellStyle name="Euro 6 2 2 2" xfId="2565"/>
    <cellStyle name="Euro 6 2 3" xfId="2566"/>
    <cellStyle name="Euro 6 3" xfId="2567"/>
    <cellStyle name="Euro 6 3 2" xfId="2568"/>
    <cellStyle name="Euro 6 3 2 2" xfId="2569"/>
    <cellStyle name="Euro 6 3 2 3" xfId="2570"/>
    <cellStyle name="Euro 6 3 2 3 2" xfId="2571"/>
    <cellStyle name="Euro 6 3 3" xfId="2572"/>
    <cellStyle name="Euro 6 3 3 2" xfId="2573"/>
    <cellStyle name="Euro 6 3 4" xfId="2574"/>
    <cellStyle name="Euro 6 3 4 2" xfId="2575"/>
    <cellStyle name="Euro 6 3 5" xfId="2576"/>
    <cellStyle name="Euro 6 4" xfId="2577"/>
    <cellStyle name="Euro 6 4 2" xfId="2578"/>
    <cellStyle name="Euro 6 4 2 2" xfId="2579"/>
    <cellStyle name="Euro 6 4 3" xfId="2580"/>
    <cellStyle name="Euro 6 5" xfId="2581"/>
    <cellStyle name="Euro 6 6" xfId="2582"/>
    <cellStyle name="Euro 6 6 2" xfId="2583"/>
    <cellStyle name="Euro 7" xfId="2584"/>
    <cellStyle name="Euro 7 2" xfId="2585"/>
    <cellStyle name="Euro 7 2 2" xfId="2586"/>
    <cellStyle name="Euro 7 2 2 2" xfId="2587"/>
    <cellStyle name="Euro 7 2 3" xfId="2588"/>
    <cellStyle name="Euro 7 3" xfId="2589"/>
    <cellStyle name="Euro 7 3 2" xfId="2590"/>
    <cellStyle name="Euro 7 3 2 2" xfId="2591"/>
    <cellStyle name="Euro 7 3 2 3" xfId="2592"/>
    <cellStyle name="Euro 7 3 2 3 2" xfId="2593"/>
    <cellStyle name="Euro 7 3 3" xfId="2594"/>
    <cellStyle name="Euro 7 3 3 2" xfId="2595"/>
    <cellStyle name="Euro 7 3 4" xfId="2596"/>
    <cellStyle name="Euro 7 3 4 2" xfId="2597"/>
    <cellStyle name="Euro 7 3 5" xfId="2598"/>
    <cellStyle name="Euro 7 4" xfId="2599"/>
    <cellStyle name="Euro 7 4 2" xfId="2600"/>
    <cellStyle name="Euro 7 4 2 2" xfId="2601"/>
    <cellStyle name="Euro 7 4 3" xfId="2602"/>
    <cellStyle name="Euro 7 5" xfId="2603"/>
    <cellStyle name="Euro 7 6" xfId="2604"/>
    <cellStyle name="Euro 7 6 2" xfId="2605"/>
    <cellStyle name="Euro 8" xfId="2606"/>
    <cellStyle name="Euro 8 2" xfId="2607"/>
    <cellStyle name="Euro 8 2 2" xfId="2608"/>
    <cellStyle name="Euro 8 2 2 2" xfId="2609"/>
    <cellStyle name="Euro 8 2 3" xfId="2610"/>
    <cellStyle name="Euro 8 3" xfId="2611"/>
    <cellStyle name="Euro 8 3 2" xfId="2612"/>
    <cellStyle name="Euro 8 3 2 2" xfId="2613"/>
    <cellStyle name="Euro 8 3 2 3" xfId="2614"/>
    <cellStyle name="Euro 8 3 2 3 2" xfId="2615"/>
    <cellStyle name="Euro 8 3 3" xfId="2616"/>
    <cellStyle name="Euro 8 3 3 2" xfId="2617"/>
    <cellStyle name="Euro 8 3 4" xfId="2618"/>
    <cellStyle name="Euro 8 3 4 2" xfId="2619"/>
    <cellStyle name="Euro 8 3 5" xfId="2620"/>
    <cellStyle name="Euro 8 4" xfId="2621"/>
    <cellStyle name="Euro 8 4 2" xfId="2622"/>
    <cellStyle name="Euro 8 4 2 2" xfId="2623"/>
    <cellStyle name="Euro 8 4 3" xfId="2624"/>
    <cellStyle name="Euro 8 5" xfId="2625"/>
    <cellStyle name="Euro 8 6" xfId="2626"/>
    <cellStyle name="Euro 8 6 2" xfId="2627"/>
    <cellStyle name="Euro 9" xfId="2628"/>
    <cellStyle name="Euro 9 2" xfId="2629"/>
    <cellStyle name="Euro 9 2 2" xfId="2630"/>
    <cellStyle name="Euro 9 2 2 2" xfId="2631"/>
    <cellStyle name="Euro 9 2 3" xfId="2632"/>
    <cellStyle name="Euro 9 3" xfId="2633"/>
    <cellStyle name="Euro 9 3 2" xfId="2634"/>
    <cellStyle name="Euro 9 3 2 2" xfId="2635"/>
    <cellStyle name="Euro 9 3 2 3" xfId="2636"/>
    <cellStyle name="Euro 9 3 2 3 2" xfId="2637"/>
    <cellStyle name="Euro 9 3 3" xfId="2638"/>
    <cellStyle name="Euro 9 3 3 2" xfId="2639"/>
    <cellStyle name="Euro 9 3 4" xfId="2640"/>
    <cellStyle name="Euro 9 3 4 2" xfId="2641"/>
    <cellStyle name="Euro 9 3 5" xfId="2642"/>
    <cellStyle name="Euro 9 4" xfId="2643"/>
    <cellStyle name="Euro 9 4 2" xfId="2644"/>
    <cellStyle name="Euro 9 4 2 2" xfId="2645"/>
    <cellStyle name="Euro 9 4 3" xfId="2646"/>
    <cellStyle name="Euro 9 5" xfId="2647"/>
    <cellStyle name="Euro 9 6" xfId="2648"/>
    <cellStyle name="Euro 9 6 2" xfId="2649"/>
    <cellStyle name="Explanatory Text 2" xfId="2650"/>
    <cellStyle name="Fixed2 - Type2" xfId="2651"/>
    <cellStyle name="Good 2" xfId="2652"/>
    <cellStyle name="Heading 1 2" xfId="2653"/>
    <cellStyle name="Heading 1 3" xfId="2654"/>
    <cellStyle name="Heading 2 2" xfId="2655"/>
    <cellStyle name="Hyperlink 2" xfId="2656"/>
    <cellStyle name="Hyperlink 2 2" xfId="2657"/>
    <cellStyle name="Hyperlink 2 3" xfId="2658"/>
    <cellStyle name="Hyperlink 2 4" xfId="2659"/>
    <cellStyle name="Hyperlink 3" xfId="2660"/>
    <cellStyle name="Hyperlink 4" xfId="2661"/>
    <cellStyle name="Hyperlink 5" xfId="2662"/>
    <cellStyle name="Input 2" xfId="2663"/>
    <cellStyle name="Input 2 2" xfId="2664"/>
    <cellStyle name="Input 2 2 2" xfId="2665"/>
    <cellStyle name="Input 2 3" xfId="2666"/>
    <cellStyle name="Input 2 4" xfId="2667"/>
    <cellStyle name="Input 2 5" xfId="2668"/>
    <cellStyle name="Input 2 6" xfId="2669"/>
    <cellStyle name="Input 2 7" xfId="2670"/>
    <cellStyle name="Input 3" xfId="2671"/>
    <cellStyle name="Input 3 2" xfId="2672"/>
    <cellStyle name="Input 3 2 2" xfId="2673"/>
    <cellStyle name="Input 3 3" xfId="2674"/>
    <cellStyle name="Input 3 3 2" xfId="2675"/>
    <cellStyle name="Input 3 4" xfId="2676"/>
    <cellStyle name="Input 3 4 2" xfId="2677"/>
    <cellStyle name="Input 3 5" xfId="2678"/>
    <cellStyle name="Input 3 6" xfId="2679"/>
    <cellStyle name="Input 4" xfId="2680"/>
    <cellStyle name="InputCells" xfId="2681"/>
    <cellStyle name="Komma 2" xfId="2682"/>
    <cellStyle name="Komma 2 10" xfId="2683"/>
    <cellStyle name="Komma 2 11" xfId="2684"/>
    <cellStyle name="Komma 2 2" xfId="2685"/>
    <cellStyle name="Komma 2 2 10" xfId="2686"/>
    <cellStyle name="Komma 2 2 11" xfId="2687"/>
    <cellStyle name="Komma 2 2 2" xfId="2688"/>
    <cellStyle name="Komma 2 2 2 2" xfId="2689"/>
    <cellStyle name="Komma 2 2 2 2 2" xfId="2690"/>
    <cellStyle name="Komma 2 2 2 2 2 2" xfId="2691"/>
    <cellStyle name="Komma 2 2 2 2 2 3" xfId="2692"/>
    <cellStyle name="Komma 2 2 2 2 2 4" xfId="2693"/>
    <cellStyle name="Komma 2 2 2 2 3" xfId="2694"/>
    <cellStyle name="Komma 2 2 2 2 4" xfId="2695"/>
    <cellStyle name="Komma 2 2 2 2 5" xfId="2696"/>
    <cellStyle name="Komma 2 2 2 3" xfId="2697"/>
    <cellStyle name="Komma 2 2 2 3 2" xfId="2698"/>
    <cellStyle name="Komma 2 2 2 3 2 2" xfId="2699"/>
    <cellStyle name="Komma 2 2 2 3 2 3" xfId="2700"/>
    <cellStyle name="Komma 2 2 2 3 2 4" xfId="2701"/>
    <cellStyle name="Komma 2 2 2 3 3" xfId="2702"/>
    <cellStyle name="Komma 2 2 2 3 4" xfId="2703"/>
    <cellStyle name="Komma 2 2 2 3 5" xfId="2704"/>
    <cellStyle name="Komma 2 2 2 4" xfId="2705"/>
    <cellStyle name="Komma 2 2 2 4 2" xfId="2706"/>
    <cellStyle name="Komma 2 2 2 4 2 2" xfId="2707"/>
    <cellStyle name="Komma 2 2 2 4 2 3" xfId="2708"/>
    <cellStyle name="Komma 2 2 2 4 2 4" xfId="2709"/>
    <cellStyle name="Komma 2 2 2 4 3" xfId="2710"/>
    <cellStyle name="Komma 2 2 2 4 4" xfId="2711"/>
    <cellStyle name="Komma 2 2 2 4 5" xfId="2712"/>
    <cellStyle name="Komma 2 2 2 5" xfId="2713"/>
    <cellStyle name="Komma 2 2 2 5 2" xfId="2714"/>
    <cellStyle name="Komma 2 2 2 5 3" xfId="2715"/>
    <cellStyle name="Komma 2 2 2 5 4" xfId="2716"/>
    <cellStyle name="Komma 2 2 2 6" xfId="2717"/>
    <cellStyle name="Komma 2 2 2 6 2" xfId="2718"/>
    <cellStyle name="Komma 2 2 2 6 3" xfId="2719"/>
    <cellStyle name="Komma 2 2 2 6 4" xfId="2720"/>
    <cellStyle name="Komma 2 2 2 7" xfId="2721"/>
    <cellStyle name="Komma 2 2 2 8" xfId="2722"/>
    <cellStyle name="Komma 2 2 2 9" xfId="2723"/>
    <cellStyle name="Komma 2 2 3" xfId="2724"/>
    <cellStyle name="Komma 2 2 3 2" xfId="2725"/>
    <cellStyle name="Komma 2 2 3 2 2" xfId="2726"/>
    <cellStyle name="Komma 2 2 3 2 3" xfId="2727"/>
    <cellStyle name="Komma 2 2 3 2 4" xfId="2728"/>
    <cellStyle name="Komma 2 2 3 3" xfId="2729"/>
    <cellStyle name="Komma 2 2 3 4" xfId="2730"/>
    <cellStyle name="Komma 2 2 3 5" xfId="2731"/>
    <cellStyle name="Komma 2 2 4" xfId="2732"/>
    <cellStyle name="Komma 2 2 4 2" xfId="2733"/>
    <cellStyle name="Komma 2 2 4 2 2" xfId="2734"/>
    <cellStyle name="Komma 2 2 4 2 3" xfId="2735"/>
    <cellStyle name="Komma 2 2 4 2 4" xfId="2736"/>
    <cellStyle name="Komma 2 2 4 3" xfId="2737"/>
    <cellStyle name="Komma 2 2 4 4" xfId="2738"/>
    <cellStyle name="Komma 2 2 4 5" xfId="2739"/>
    <cellStyle name="Komma 2 2 5" xfId="2740"/>
    <cellStyle name="Komma 2 2 5 2" xfId="2741"/>
    <cellStyle name="Komma 2 2 5 2 2" xfId="2742"/>
    <cellStyle name="Komma 2 2 5 2 3" xfId="2743"/>
    <cellStyle name="Komma 2 2 5 2 4" xfId="2744"/>
    <cellStyle name="Komma 2 2 5 3" xfId="2745"/>
    <cellStyle name="Komma 2 2 5 4" xfId="2746"/>
    <cellStyle name="Komma 2 2 5 5" xfId="2747"/>
    <cellStyle name="Komma 2 2 6" xfId="2748"/>
    <cellStyle name="Komma 2 2 6 2" xfId="2749"/>
    <cellStyle name="Komma 2 2 6 3" xfId="2750"/>
    <cellStyle name="Komma 2 2 6 4" xfId="2751"/>
    <cellStyle name="Komma 2 2 7" xfId="2752"/>
    <cellStyle name="Komma 2 2 7 2" xfId="2753"/>
    <cellStyle name="Komma 2 2 7 3" xfId="2754"/>
    <cellStyle name="Komma 2 2 7 4" xfId="2755"/>
    <cellStyle name="Komma 2 2 8" xfId="2756"/>
    <cellStyle name="Komma 2 2 9" xfId="2757"/>
    <cellStyle name="Komma 2 3" xfId="2758"/>
    <cellStyle name="Komma 2 3 2" xfId="2759"/>
    <cellStyle name="Komma 2 3 2 2" xfId="2760"/>
    <cellStyle name="Komma 2 3 2 2 2" xfId="2761"/>
    <cellStyle name="Komma 2 3 2 2 3" xfId="2762"/>
    <cellStyle name="Komma 2 3 2 2 4" xfId="2763"/>
    <cellStyle name="Komma 2 3 2 3" xfId="2764"/>
    <cellStyle name="Komma 2 3 2 4" xfId="2765"/>
    <cellStyle name="Komma 2 3 2 5" xfId="2766"/>
    <cellStyle name="Komma 2 3 3" xfId="2767"/>
    <cellStyle name="Komma 2 3 3 2" xfId="2768"/>
    <cellStyle name="Komma 2 3 3 2 2" xfId="2769"/>
    <cellStyle name="Komma 2 3 3 2 3" xfId="2770"/>
    <cellStyle name="Komma 2 3 3 2 4" xfId="2771"/>
    <cellStyle name="Komma 2 3 3 3" xfId="2772"/>
    <cellStyle name="Komma 2 3 3 4" xfId="2773"/>
    <cellStyle name="Komma 2 3 3 5" xfId="2774"/>
    <cellStyle name="Komma 2 3 4" xfId="2775"/>
    <cellStyle name="Komma 2 3 4 2" xfId="2776"/>
    <cellStyle name="Komma 2 3 4 2 2" xfId="2777"/>
    <cellStyle name="Komma 2 3 4 2 3" xfId="2778"/>
    <cellStyle name="Komma 2 3 4 2 4" xfId="2779"/>
    <cellStyle name="Komma 2 3 4 3" xfId="2780"/>
    <cellStyle name="Komma 2 3 4 4" xfId="2781"/>
    <cellStyle name="Komma 2 3 4 5" xfId="2782"/>
    <cellStyle name="Komma 2 3 5" xfId="2783"/>
    <cellStyle name="Komma 2 3 5 2" xfId="2784"/>
    <cellStyle name="Komma 2 3 5 3" xfId="2785"/>
    <cellStyle name="Komma 2 3 5 4" xfId="2786"/>
    <cellStyle name="Komma 2 3 6" xfId="2787"/>
    <cellStyle name="Komma 2 3 6 2" xfId="2788"/>
    <cellStyle name="Komma 2 3 6 3" xfId="2789"/>
    <cellStyle name="Komma 2 3 6 4" xfId="2790"/>
    <cellStyle name="Komma 2 3 7" xfId="2791"/>
    <cellStyle name="Komma 2 3 8" xfId="2792"/>
    <cellStyle name="Komma 2 3 9" xfId="2793"/>
    <cellStyle name="Komma 2 4" xfId="2794"/>
    <cellStyle name="Komma 2 4 2" xfId="2795"/>
    <cellStyle name="Komma 2 4 2 2" xfId="2796"/>
    <cellStyle name="Komma 2 4 2 3" xfId="2797"/>
    <cellStyle name="Komma 2 4 2 4" xfId="2798"/>
    <cellStyle name="Komma 2 4 3" xfId="2799"/>
    <cellStyle name="Komma 2 4 4" xfId="2800"/>
    <cellStyle name="Komma 2 4 5" xfId="2801"/>
    <cellStyle name="Komma 2 4 6" xfId="2802"/>
    <cellStyle name="Komma 2 5" xfId="2803"/>
    <cellStyle name="Komma 2 5 2" xfId="2804"/>
    <cellStyle name="Komma 2 5 2 2" xfId="2805"/>
    <cellStyle name="Komma 2 5 2 3" xfId="2806"/>
    <cellStyle name="Komma 2 5 2 4" xfId="2807"/>
    <cellStyle name="Komma 2 5 3" xfId="2808"/>
    <cellStyle name="Komma 2 5 4" xfId="2809"/>
    <cellStyle name="Komma 2 5 5" xfId="2810"/>
    <cellStyle name="Komma 2 5 6" xfId="2811"/>
    <cellStyle name="Komma 2 6" xfId="2812"/>
    <cellStyle name="Komma 2 6 2" xfId="2813"/>
    <cellStyle name="Komma 2 6 2 2" xfId="2814"/>
    <cellStyle name="Komma 2 6 2 3" xfId="2815"/>
    <cellStyle name="Komma 2 6 2 4" xfId="2816"/>
    <cellStyle name="Komma 2 6 3" xfId="2817"/>
    <cellStyle name="Komma 2 6 4" xfId="2818"/>
    <cellStyle name="Komma 2 6 5" xfId="2819"/>
    <cellStyle name="Komma 2 7" xfId="2820"/>
    <cellStyle name="Komma 2 7 2" xfId="2821"/>
    <cellStyle name="Komma 2 7 3" xfId="2822"/>
    <cellStyle name="Komma 2 7 4" xfId="2823"/>
    <cellStyle name="Komma 2 8" xfId="2824"/>
    <cellStyle name="Komma 2 8 2" xfId="2825"/>
    <cellStyle name="Komma 2 8 3" xfId="2826"/>
    <cellStyle name="Komma 2 8 4" xfId="2827"/>
    <cellStyle name="Komma 2 9" xfId="2828"/>
    <cellStyle name="Komma 3" xfId="2829"/>
    <cellStyle name="Komma 3 2" xfId="2830"/>
    <cellStyle name="Komma 3 3" xfId="2831"/>
    <cellStyle name="Komma 3 4" xfId="2832"/>
    <cellStyle name="Komma 4" xfId="2833"/>
    <cellStyle name="Komma 4 10" xfId="2834"/>
    <cellStyle name="Komma 4 11" xfId="2835"/>
    <cellStyle name="Komma 4 12" xfId="2836"/>
    <cellStyle name="Komma 4 2" xfId="2837"/>
    <cellStyle name="Komma 4 2 10" xfId="2838"/>
    <cellStyle name="Komma 4 2 2" xfId="2839"/>
    <cellStyle name="Komma 4 2 2 2" xfId="2840"/>
    <cellStyle name="Komma 4 2 2 2 2" xfId="2841"/>
    <cellStyle name="Komma 4 2 2 2 2 2" xfId="2842"/>
    <cellStyle name="Komma 4 2 2 2 2 3" xfId="2843"/>
    <cellStyle name="Komma 4 2 2 2 2 4" xfId="2844"/>
    <cellStyle name="Komma 4 2 2 2 3" xfId="2845"/>
    <cellStyle name="Komma 4 2 2 2 4" xfId="2846"/>
    <cellStyle name="Komma 4 2 2 2 5" xfId="2847"/>
    <cellStyle name="Komma 4 2 2 3" xfId="2848"/>
    <cellStyle name="Komma 4 2 2 3 2" xfId="2849"/>
    <cellStyle name="Komma 4 2 2 3 2 2" xfId="2850"/>
    <cellStyle name="Komma 4 2 2 3 2 3" xfId="2851"/>
    <cellStyle name="Komma 4 2 2 3 2 4" xfId="2852"/>
    <cellStyle name="Komma 4 2 2 3 3" xfId="2853"/>
    <cellStyle name="Komma 4 2 2 3 4" xfId="2854"/>
    <cellStyle name="Komma 4 2 2 3 5" xfId="2855"/>
    <cellStyle name="Komma 4 2 2 4" xfId="2856"/>
    <cellStyle name="Komma 4 2 2 4 2" xfId="2857"/>
    <cellStyle name="Komma 4 2 2 4 2 2" xfId="2858"/>
    <cellStyle name="Komma 4 2 2 4 2 3" xfId="2859"/>
    <cellStyle name="Komma 4 2 2 4 2 4" xfId="2860"/>
    <cellStyle name="Komma 4 2 2 4 3" xfId="2861"/>
    <cellStyle name="Komma 4 2 2 4 4" xfId="2862"/>
    <cellStyle name="Komma 4 2 2 4 5" xfId="2863"/>
    <cellStyle name="Komma 4 2 2 5" xfId="2864"/>
    <cellStyle name="Komma 4 2 2 5 2" xfId="2865"/>
    <cellStyle name="Komma 4 2 2 5 3" xfId="2866"/>
    <cellStyle name="Komma 4 2 2 5 4" xfId="2867"/>
    <cellStyle name="Komma 4 2 2 6" xfId="2868"/>
    <cellStyle name="Komma 4 2 2 6 2" xfId="2869"/>
    <cellStyle name="Komma 4 2 2 6 3" xfId="2870"/>
    <cellStyle name="Komma 4 2 2 6 4" xfId="2871"/>
    <cellStyle name="Komma 4 2 2 7" xfId="2872"/>
    <cellStyle name="Komma 4 2 2 8" xfId="2873"/>
    <cellStyle name="Komma 4 2 2 9" xfId="2874"/>
    <cellStyle name="Komma 4 2 3" xfId="2875"/>
    <cellStyle name="Komma 4 2 3 2" xfId="2876"/>
    <cellStyle name="Komma 4 2 3 2 2" xfId="2877"/>
    <cellStyle name="Komma 4 2 3 2 3" xfId="2878"/>
    <cellStyle name="Komma 4 2 3 2 4" xfId="2879"/>
    <cellStyle name="Komma 4 2 3 3" xfId="2880"/>
    <cellStyle name="Komma 4 2 3 4" xfId="2881"/>
    <cellStyle name="Komma 4 2 3 5" xfId="2882"/>
    <cellStyle name="Komma 4 2 4" xfId="2883"/>
    <cellStyle name="Komma 4 2 4 2" xfId="2884"/>
    <cellStyle name="Komma 4 2 4 2 2" xfId="2885"/>
    <cellStyle name="Komma 4 2 4 2 3" xfId="2886"/>
    <cellStyle name="Komma 4 2 4 2 4" xfId="2887"/>
    <cellStyle name="Komma 4 2 4 3" xfId="2888"/>
    <cellStyle name="Komma 4 2 4 4" xfId="2889"/>
    <cellStyle name="Komma 4 2 4 5" xfId="2890"/>
    <cellStyle name="Komma 4 2 5" xfId="2891"/>
    <cellStyle name="Komma 4 2 5 2" xfId="2892"/>
    <cellStyle name="Komma 4 2 5 2 2" xfId="2893"/>
    <cellStyle name="Komma 4 2 5 2 3" xfId="2894"/>
    <cellStyle name="Komma 4 2 5 2 4" xfId="2895"/>
    <cellStyle name="Komma 4 2 5 3" xfId="2896"/>
    <cellStyle name="Komma 4 2 5 4" xfId="2897"/>
    <cellStyle name="Komma 4 2 5 5" xfId="2898"/>
    <cellStyle name="Komma 4 2 6" xfId="2899"/>
    <cellStyle name="Komma 4 2 6 2" xfId="2900"/>
    <cellStyle name="Komma 4 2 6 3" xfId="2901"/>
    <cellStyle name="Komma 4 2 6 4" xfId="2902"/>
    <cellStyle name="Komma 4 2 7" xfId="2903"/>
    <cellStyle name="Komma 4 2 7 2" xfId="2904"/>
    <cellStyle name="Komma 4 2 7 3" xfId="2905"/>
    <cellStyle name="Komma 4 2 7 4" xfId="2906"/>
    <cellStyle name="Komma 4 2 8" xfId="2907"/>
    <cellStyle name="Komma 4 2 9" xfId="2908"/>
    <cellStyle name="Komma 4 3" xfId="2909"/>
    <cellStyle name="Komma 4 3 2" xfId="2910"/>
    <cellStyle name="Komma 4 3 2 2" xfId="2911"/>
    <cellStyle name="Komma 4 3 2 2 2" xfId="2912"/>
    <cellStyle name="Komma 4 3 2 2 3" xfId="2913"/>
    <cellStyle name="Komma 4 3 2 2 4" xfId="2914"/>
    <cellStyle name="Komma 4 3 2 3" xfId="2915"/>
    <cellStyle name="Komma 4 3 2 4" xfId="2916"/>
    <cellStyle name="Komma 4 3 2 5" xfId="2917"/>
    <cellStyle name="Komma 4 3 3" xfId="2918"/>
    <cellStyle name="Komma 4 3 3 2" xfId="2919"/>
    <cellStyle name="Komma 4 3 3 2 2" xfId="2920"/>
    <cellStyle name="Komma 4 3 3 2 3" xfId="2921"/>
    <cellStyle name="Komma 4 3 3 2 4" xfId="2922"/>
    <cellStyle name="Komma 4 3 3 3" xfId="2923"/>
    <cellStyle name="Komma 4 3 3 4" xfId="2924"/>
    <cellStyle name="Komma 4 3 3 5" xfId="2925"/>
    <cellStyle name="Komma 4 3 4" xfId="2926"/>
    <cellStyle name="Komma 4 3 4 2" xfId="2927"/>
    <cellStyle name="Komma 4 3 4 2 2" xfId="2928"/>
    <cellStyle name="Komma 4 3 4 2 3" xfId="2929"/>
    <cellStyle name="Komma 4 3 4 2 4" xfId="2930"/>
    <cellStyle name="Komma 4 3 4 3" xfId="2931"/>
    <cellStyle name="Komma 4 3 4 4" xfId="2932"/>
    <cellStyle name="Komma 4 3 4 5" xfId="2933"/>
    <cellStyle name="Komma 4 3 5" xfId="2934"/>
    <cellStyle name="Komma 4 3 5 2" xfId="2935"/>
    <cellStyle name="Komma 4 3 5 3" xfId="2936"/>
    <cellStyle name="Komma 4 3 5 4" xfId="2937"/>
    <cellStyle name="Komma 4 3 6" xfId="2938"/>
    <cellStyle name="Komma 4 3 6 2" xfId="2939"/>
    <cellStyle name="Komma 4 3 6 3" xfId="2940"/>
    <cellStyle name="Komma 4 3 6 4" xfId="2941"/>
    <cellStyle name="Komma 4 3 7" xfId="2942"/>
    <cellStyle name="Komma 4 3 8" xfId="2943"/>
    <cellStyle name="Komma 4 3 9" xfId="2944"/>
    <cellStyle name="Komma 4 4" xfId="2945"/>
    <cellStyle name="Komma 4 4 2" xfId="2946"/>
    <cellStyle name="Komma 4 4 2 2" xfId="2947"/>
    <cellStyle name="Komma 4 4 2 3" xfId="2948"/>
    <cellStyle name="Komma 4 4 2 4" xfId="2949"/>
    <cellStyle name="Komma 4 4 3" xfId="2950"/>
    <cellStyle name="Komma 4 4 4" xfId="2951"/>
    <cellStyle name="Komma 4 4 5" xfId="2952"/>
    <cellStyle name="Komma 4 5" xfId="2953"/>
    <cellStyle name="Komma 4 5 2" xfId="2954"/>
    <cellStyle name="Komma 4 5 2 2" xfId="2955"/>
    <cellStyle name="Komma 4 5 2 3" xfId="2956"/>
    <cellStyle name="Komma 4 5 2 4" xfId="2957"/>
    <cellStyle name="Komma 4 5 3" xfId="2958"/>
    <cellStyle name="Komma 4 5 4" xfId="2959"/>
    <cellStyle name="Komma 4 5 5" xfId="2960"/>
    <cellStyle name="Komma 4 6" xfId="2961"/>
    <cellStyle name="Komma 4 6 2" xfId="2962"/>
    <cellStyle name="Komma 4 6 2 2" xfId="2963"/>
    <cellStyle name="Komma 4 6 2 3" xfId="2964"/>
    <cellStyle name="Komma 4 6 2 4" xfId="2965"/>
    <cellStyle name="Komma 4 6 3" xfId="2966"/>
    <cellStyle name="Komma 4 6 4" xfId="2967"/>
    <cellStyle name="Komma 4 6 5" xfId="2968"/>
    <cellStyle name="Komma 4 7" xfId="2969"/>
    <cellStyle name="Komma 4 7 2" xfId="2970"/>
    <cellStyle name="Komma 4 7 3" xfId="2971"/>
    <cellStyle name="Komma 4 7 4" xfId="2972"/>
    <cellStyle name="Komma 4 8" xfId="2973"/>
    <cellStyle name="Komma 4 8 2" xfId="2974"/>
    <cellStyle name="Komma 4 8 3" xfId="2975"/>
    <cellStyle name="Komma 4 8 4" xfId="2976"/>
    <cellStyle name="Komma 4 9" xfId="2977"/>
    <cellStyle name="Komma 5" xfId="2978"/>
    <cellStyle name="Komma 5 10" xfId="2979"/>
    <cellStyle name="Komma 5 11" xfId="2980"/>
    <cellStyle name="Komma 5 2" xfId="2981"/>
    <cellStyle name="Komma 5 2 10" xfId="2982"/>
    <cellStyle name="Komma 5 2 2" xfId="2983"/>
    <cellStyle name="Komma 5 2 2 2" xfId="2984"/>
    <cellStyle name="Komma 5 2 2 2 2" xfId="2985"/>
    <cellStyle name="Komma 5 2 2 2 2 2" xfId="2986"/>
    <cellStyle name="Komma 5 2 2 2 2 3" xfId="2987"/>
    <cellStyle name="Komma 5 2 2 2 2 4" xfId="2988"/>
    <cellStyle name="Komma 5 2 2 2 3" xfId="2989"/>
    <cellStyle name="Komma 5 2 2 2 4" xfId="2990"/>
    <cellStyle name="Komma 5 2 2 2 5" xfId="2991"/>
    <cellStyle name="Komma 5 2 2 3" xfId="2992"/>
    <cellStyle name="Komma 5 2 2 3 2" xfId="2993"/>
    <cellStyle name="Komma 5 2 2 3 2 2" xfId="2994"/>
    <cellStyle name="Komma 5 2 2 3 2 3" xfId="2995"/>
    <cellStyle name="Komma 5 2 2 3 2 4" xfId="2996"/>
    <cellStyle name="Komma 5 2 2 3 3" xfId="2997"/>
    <cellStyle name="Komma 5 2 2 3 4" xfId="2998"/>
    <cellStyle name="Komma 5 2 2 3 5" xfId="2999"/>
    <cellStyle name="Komma 5 2 2 4" xfId="3000"/>
    <cellStyle name="Komma 5 2 2 4 2" xfId="3001"/>
    <cellStyle name="Komma 5 2 2 4 2 2" xfId="3002"/>
    <cellStyle name="Komma 5 2 2 4 2 3" xfId="3003"/>
    <cellStyle name="Komma 5 2 2 4 2 4" xfId="3004"/>
    <cellStyle name="Komma 5 2 2 4 3" xfId="3005"/>
    <cellStyle name="Komma 5 2 2 4 4" xfId="3006"/>
    <cellStyle name="Komma 5 2 2 4 5" xfId="3007"/>
    <cellStyle name="Komma 5 2 2 5" xfId="3008"/>
    <cellStyle name="Komma 5 2 2 5 2" xfId="3009"/>
    <cellStyle name="Komma 5 2 2 5 3" xfId="3010"/>
    <cellStyle name="Komma 5 2 2 5 4" xfId="3011"/>
    <cellStyle name="Komma 5 2 2 6" xfId="3012"/>
    <cellStyle name="Komma 5 2 2 6 2" xfId="3013"/>
    <cellStyle name="Komma 5 2 2 6 3" xfId="3014"/>
    <cellStyle name="Komma 5 2 2 6 4" xfId="3015"/>
    <cellStyle name="Komma 5 2 2 7" xfId="3016"/>
    <cellStyle name="Komma 5 2 2 8" xfId="3017"/>
    <cellStyle name="Komma 5 2 2 9" xfId="3018"/>
    <cellStyle name="Komma 5 2 3" xfId="3019"/>
    <cellStyle name="Komma 5 2 3 2" xfId="3020"/>
    <cellStyle name="Komma 5 2 3 2 2" xfId="3021"/>
    <cellStyle name="Komma 5 2 3 2 3" xfId="3022"/>
    <cellStyle name="Komma 5 2 3 2 4" xfId="3023"/>
    <cellStyle name="Komma 5 2 3 3" xfId="3024"/>
    <cellStyle name="Komma 5 2 3 4" xfId="3025"/>
    <cellStyle name="Komma 5 2 3 5" xfId="3026"/>
    <cellStyle name="Komma 5 2 4" xfId="3027"/>
    <cellStyle name="Komma 5 2 4 2" xfId="3028"/>
    <cellStyle name="Komma 5 2 4 2 2" xfId="3029"/>
    <cellStyle name="Komma 5 2 4 2 3" xfId="3030"/>
    <cellStyle name="Komma 5 2 4 2 4" xfId="3031"/>
    <cellStyle name="Komma 5 2 4 3" xfId="3032"/>
    <cellStyle name="Komma 5 2 4 4" xfId="3033"/>
    <cellStyle name="Komma 5 2 4 5" xfId="3034"/>
    <cellStyle name="Komma 5 2 5" xfId="3035"/>
    <cellStyle name="Komma 5 2 5 2" xfId="3036"/>
    <cellStyle name="Komma 5 2 5 2 2" xfId="3037"/>
    <cellStyle name="Komma 5 2 5 2 3" xfId="3038"/>
    <cellStyle name="Komma 5 2 5 2 4" xfId="3039"/>
    <cellStyle name="Komma 5 2 5 3" xfId="3040"/>
    <cellStyle name="Komma 5 2 5 4" xfId="3041"/>
    <cellStyle name="Komma 5 2 5 5" xfId="3042"/>
    <cellStyle name="Komma 5 2 6" xfId="3043"/>
    <cellStyle name="Komma 5 2 6 2" xfId="3044"/>
    <cellStyle name="Komma 5 2 6 3" xfId="3045"/>
    <cellStyle name="Komma 5 2 6 4" xfId="3046"/>
    <cellStyle name="Komma 5 2 7" xfId="3047"/>
    <cellStyle name="Komma 5 2 7 2" xfId="3048"/>
    <cellStyle name="Komma 5 2 7 3" xfId="3049"/>
    <cellStyle name="Komma 5 2 7 4" xfId="3050"/>
    <cellStyle name="Komma 5 2 8" xfId="3051"/>
    <cellStyle name="Komma 5 2 9" xfId="3052"/>
    <cellStyle name="Komma 5 3" xfId="3053"/>
    <cellStyle name="Komma 5 3 2" xfId="3054"/>
    <cellStyle name="Komma 5 3 2 2" xfId="3055"/>
    <cellStyle name="Komma 5 3 2 2 2" xfId="3056"/>
    <cellStyle name="Komma 5 3 2 2 3" xfId="3057"/>
    <cellStyle name="Komma 5 3 2 2 4" xfId="3058"/>
    <cellStyle name="Komma 5 3 2 3" xfId="3059"/>
    <cellStyle name="Komma 5 3 2 4" xfId="3060"/>
    <cellStyle name="Komma 5 3 2 5" xfId="3061"/>
    <cellStyle name="Komma 5 3 3" xfId="3062"/>
    <cellStyle name="Komma 5 3 3 2" xfId="3063"/>
    <cellStyle name="Komma 5 3 3 2 2" xfId="3064"/>
    <cellStyle name="Komma 5 3 3 2 3" xfId="3065"/>
    <cellStyle name="Komma 5 3 3 2 4" xfId="3066"/>
    <cellStyle name="Komma 5 3 3 3" xfId="3067"/>
    <cellStyle name="Komma 5 3 3 4" xfId="3068"/>
    <cellStyle name="Komma 5 3 3 5" xfId="3069"/>
    <cellStyle name="Komma 5 3 4" xfId="3070"/>
    <cellStyle name="Komma 5 3 4 2" xfId="3071"/>
    <cellStyle name="Komma 5 3 4 2 2" xfId="3072"/>
    <cellStyle name="Komma 5 3 4 2 3" xfId="3073"/>
    <cellStyle name="Komma 5 3 4 2 4" xfId="3074"/>
    <cellStyle name="Komma 5 3 4 3" xfId="3075"/>
    <cellStyle name="Komma 5 3 4 4" xfId="3076"/>
    <cellStyle name="Komma 5 3 4 5" xfId="3077"/>
    <cellStyle name="Komma 5 3 5" xfId="3078"/>
    <cellStyle name="Komma 5 3 5 2" xfId="3079"/>
    <cellStyle name="Komma 5 3 5 3" xfId="3080"/>
    <cellStyle name="Komma 5 3 5 4" xfId="3081"/>
    <cellStyle name="Komma 5 3 6" xfId="3082"/>
    <cellStyle name="Komma 5 3 6 2" xfId="3083"/>
    <cellStyle name="Komma 5 3 6 3" xfId="3084"/>
    <cellStyle name="Komma 5 3 6 4" xfId="3085"/>
    <cellStyle name="Komma 5 3 7" xfId="3086"/>
    <cellStyle name="Komma 5 3 8" xfId="3087"/>
    <cellStyle name="Komma 5 3 9" xfId="3088"/>
    <cellStyle name="Komma 5 4" xfId="3089"/>
    <cellStyle name="Komma 5 4 2" xfId="3090"/>
    <cellStyle name="Komma 5 4 2 2" xfId="3091"/>
    <cellStyle name="Komma 5 4 2 3" xfId="3092"/>
    <cellStyle name="Komma 5 4 2 4" xfId="3093"/>
    <cellStyle name="Komma 5 4 3" xfId="3094"/>
    <cellStyle name="Komma 5 4 4" xfId="3095"/>
    <cellStyle name="Komma 5 4 5" xfId="3096"/>
    <cellStyle name="Komma 5 5" xfId="3097"/>
    <cellStyle name="Komma 5 5 2" xfId="3098"/>
    <cellStyle name="Komma 5 5 2 2" xfId="3099"/>
    <cellStyle name="Komma 5 5 2 3" xfId="3100"/>
    <cellStyle name="Komma 5 5 2 4" xfId="3101"/>
    <cellStyle name="Komma 5 5 3" xfId="3102"/>
    <cellStyle name="Komma 5 5 4" xfId="3103"/>
    <cellStyle name="Komma 5 5 5" xfId="3104"/>
    <cellStyle name="Komma 5 6" xfId="3105"/>
    <cellStyle name="Komma 5 6 2" xfId="3106"/>
    <cellStyle name="Komma 5 6 2 2" xfId="3107"/>
    <cellStyle name="Komma 5 6 2 3" xfId="3108"/>
    <cellStyle name="Komma 5 6 2 4" xfId="3109"/>
    <cellStyle name="Komma 5 6 3" xfId="3110"/>
    <cellStyle name="Komma 5 6 4" xfId="3111"/>
    <cellStyle name="Komma 5 6 5" xfId="3112"/>
    <cellStyle name="Komma 5 7" xfId="3113"/>
    <cellStyle name="Komma 5 7 2" xfId="3114"/>
    <cellStyle name="Komma 5 7 3" xfId="3115"/>
    <cellStyle name="Komma 5 7 4" xfId="3116"/>
    <cellStyle name="Komma 5 8" xfId="3117"/>
    <cellStyle name="Komma 5 8 2" xfId="3118"/>
    <cellStyle name="Komma 5 8 3" xfId="3119"/>
    <cellStyle name="Komma 5 8 4" xfId="3120"/>
    <cellStyle name="Komma 5 9" xfId="3121"/>
    <cellStyle name="Kontroller celle" xfId="3122"/>
    <cellStyle name="Link 2" xfId="3123"/>
    <cellStyle name="Link 3" xfId="3124"/>
    <cellStyle name="Markeringsfarve1" xfId="3125"/>
    <cellStyle name="Markeringsfarve2" xfId="3126"/>
    <cellStyle name="Markeringsfarve3" xfId="3127"/>
    <cellStyle name="Markeringsfarve4" xfId="3128"/>
    <cellStyle name="Markeringsfarve5" xfId="3129"/>
    <cellStyle name="Markeringsfarve6" xfId="3130"/>
    <cellStyle name="Migliaia [0] 10" xfId="3131"/>
    <cellStyle name="Migliaia [0] 10 2" xfId="3132"/>
    <cellStyle name="Migliaia [0] 10 2 2" xfId="3133"/>
    <cellStyle name="Migliaia [0] 10 2 2 2" xfId="3134"/>
    <cellStyle name="Migliaia [0] 10 2 2 3" xfId="3135"/>
    <cellStyle name="Migliaia [0] 10 2 3" xfId="3136"/>
    <cellStyle name="Migliaia [0] 10 3" xfId="3137"/>
    <cellStyle name="Migliaia [0] 10 3 2" xfId="3138"/>
    <cellStyle name="Migliaia [0] 10 3 3" xfId="3139"/>
    <cellStyle name="Migliaia [0] 10 4" xfId="3140"/>
    <cellStyle name="Migliaia [0] 11" xfId="3141"/>
    <cellStyle name="Migliaia [0] 11 2" xfId="3142"/>
    <cellStyle name="Migliaia [0] 11 2 2" xfId="3143"/>
    <cellStyle name="Migliaia [0] 11 2 2 2" xfId="3144"/>
    <cellStyle name="Migliaia [0] 11 2 2 3" xfId="3145"/>
    <cellStyle name="Migliaia [0] 11 2 3" xfId="3146"/>
    <cellStyle name="Migliaia [0] 11 3" xfId="3147"/>
    <cellStyle name="Migliaia [0] 11 3 2" xfId="3148"/>
    <cellStyle name="Migliaia [0] 11 3 3" xfId="3149"/>
    <cellStyle name="Migliaia [0] 11 4" xfId="3150"/>
    <cellStyle name="Migliaia [0] 12" xfId="3151"/>
    <cellStyle name="Migliaia [0] 12 2" xfId="3152"/>
    <cellStyle name="Migliaia [0] 12 2 2" xfId="3153"/>
    <cellStyle name="Migliaia [0] 12 2 2 2" xfId="3154"/>
    <cellStyle name="Migliaia [0] 12 2 2 3" xfId="3155"/>
    <cellStyle name="Migliaia [0] 12 2 3" xfId="3156"/>
    <cellStyle name="Migliaia [0] 12 3" xfId="3157"/>
    <cellStyle name="Migliaia [0] 12 3 2" xfId="3158"/>
    <cellStyle name="Migliaia [0] 12 3 3" xfId="3159"/>
    <cellStyle name="Migliaia [0] 12 4" xfId="3160"/>
    <cellStyle name="Migliaia [0] 13" xfId="3161"/>
    <cellStyle name="Migliaia [0] 13 2" xfId="3162"/>
    <cellStyle name="Migliaia [0] 13 2 2" xfId="3163"/>
    <cellStyle name="Migliaia [0] 13 2 2 2" xfId="3164"/>
    <cellStyle name="Migliaia [0] 13 2 2 3" xfId="3165"/>
    <cellStyle name="Migliaia [0] 13 2 3" xfId="3166"/>
    <cellStyle name="Migliaia [0] 13 3" xfId="3167"/>
    <cellStyle name="Migliaia [0] 13 3 2" xfId="3168"/>
    <cellStyle name="Migliaia [0] 13 3 3" xfId="3169"/>
    <cellStyle name="Migliaia [0] 13 4" xfId="3170"/>
    <cellStyle name="Migliaia [0] 14" xfId="3171"/>
    <cellStyle name="Migliaia [0] 14 2" xfId="3172"/>
    <cellStyle name="Migliaia [0] 14 2 2" xfId="3173"/>
    <cellStyle name="Migliaia [0] 14 2 2 2" xfId="3174"/>
    <cellStyle name="Migliaia [0] 14 2 2 3" xfId="3175"/>
    <cellStyle name="Migliaia [0] 14 2 3" xfId="3176"/>
    <cellStyle name="Migliaia [0] 14 3" xfId="3177"/>
    <cellStyle name="Migliaia [0] 14 3 2" xfId="3178"/>
    <cellStyle name="Migliaia [0] 14 3 3" xfId="3179"/>
    <cellStyle name="Migliaia [0] 14 4" xfId="3180"/>
    <cellStyle name="Migliaia [0] 15" xfId="3181"/>
    <cellStyle name="Migliaia [0] 15 2" xfId="3182"/>
    <cellStyle name="Migliaia [0] 15 2 2" xfId="3183"/>
    <cellStyle name="Migliaia [0] 15 2 2 2" xfId="3184"/>
    <cellStyle name="Migliaia [0] 15 2 2 3" xfId="3185"/>
    <cellStyle name="Migliaia [0] 15 2 3" xfId="3186"/>
    <cellStyle name="Migliaia [0] 15 3" xfId="3187"/>
    <cellStyle name="Migliaia [0] 15 3 2" xfId="3188"/>
    <cellStyle name="Migliaia [0] 15 3 3" xfId="3189"/>
    <cellStyle name="Migliaia [0] 15 4" xfId="3190"/>
    <cellStyle name="Migliaia [0] 16" xfId="3191"/>
    <cellStyle name="Migliaia [0] 16 2" xfId="3192"/>
    <cellStyle name="Migliaia [0] 16 2 2" xfId="3193"/>
    <cellStyle name="Migliaia [0] 16 2 2 2" xfId="3194"/>
    <cellStyle name="Migliaia [0] 16 2 2 3" xfId="3195"/>
    <cellStyle name="Migliaia [0] 16 2 3" xfId="3196"/>
    <cellStyle name="Migliaia [0] 16 3" xfId="3197"/>
    <cellStyle name="Migliaia [0] 16 3 2" xfId="3198"/>
    <cellStyle name="Migliaia [0] 16 3 3" xfId="3199"/>
    <cellStyle name="Migliaia [0] 16 4" xfId="3200"/>
    <cellStyle name="Migliaia [0] 17" xfId="3201"/>
    <cellStyle name="Migliaia [0] 17 2" xfId="3202"/>
    <cellStyle name="Migliaia [0] 17 2 2" xfId="3203"/>
    <cellStyle name="Migliaia [0] 17 2 2 2" xfId="3204"/>
    <cellStyle name="Migliaia [0] 17 2 2 3" xfId="3205"/>
    <cellStyle name="Migliaia [0] 17 2 3" xfId="3206"/>
    <cellStyle name="Migliaia [0] 17 3" xfId="3207"/>
    <cellStyle name="Migliaia [0] 17 3 2" xfId="3208"/>
    <cellStyle name="Migliaia [0] 17 3 3" xfId="3209"/>
    <cellStyle name="Migliaia [0] 17 4" xfId="3210"/>
    <cellStyle name="Migliaia [0] 18" xfId="3211"/>
    <cellStyle name="Migliaia [0] 18 2" xfId="3212"/>
    <cellStyle name="Migliaia [0] 18 2 2" xfId="3213"/>
    <cellStyle name="Migliaia [0] 18 2 2 2" xfId="3214"/>
    <cellStyle name="Migliaia [0] 18 2 2 3" xfId="3215"/>
    <cellStyle name="Migliaia [0] 18 2 3" xfId="3216"/>
    <cellStyle name="Migliaia [0] 18 3" xfId="3217"/>
    <cellStyle name="Migliaia [0] 18 3 2" xfId="3218"/>
    <cellStyle name="Migliaia [0] 18 3 3" xfId="3219"/>
    <cellStyle name="Migliaia [0] 18 4" xfId="3220"/>
    <cellStyle name="Migliaia [0] 19" xfId="3221"/>
    <cellStyle name="Migliaia [0] 19 2" xfId="3222"/>
    <cellStyle name="Migliaia [0] 19 2 2" xfId="3223"/>
    <cellStyle name="Migliaia [0] 19 2 2 2" xfId="3224"/>
    <cellStyle name="Migliaia [0] 19 2 2 3" xfId="3225"/>
    <cellStyle name="Migliaia [0] 19 2 3" xfId="3226"/>
    <cellStyle name="Migliaia [0] 19 3" xfId="3227"/>
    <cellStyle name="Migliaia [0] 19 3 2" xfId="3228"/>
    <cellStyle name="Migliaia [0] 19 3 3" xfId="3229"/>
    <cellStyle name="Migliaia [0] 19 4" xfId="3230"/>
    <cellStyle name="Migliaia [0] 2" xfId="3231"/>
    <cellStyle name="Migliaia [0] 2 2" xfId="3232"/>
    <cellStyle name="Migliaia [0] 2 2 2" xfId="3233"/>
    <cellStyle name="Migliaia [0] 2 2 2 2" xfId="3234"/>
    <cellStyle name="Migliaia [0] 2 2 2 3" xfId="3235"/>
    <cellStyle name="Migliaia [0] 2 2 3" xfId="3236"/>
    <cellStyle name="Migliaia [0] 2 3" xfId="3237"/>
    <cellStyle name="Migliaia [0] 2 3 2" xfId="3238"/>
    <cellStyle name="Migliaia [0] 2 3 3" xfId="3239"/>
    <cellStyle name="Migliaia [0] 2 4" xfId="3240"/>
    <cellStyle name="Migliaia [0] 20" xfId="3241"/>
    <cellStyle name="Migliaia [0] 20 2" xfId="3242"/>
    <cellStyle name="Migliaia [0] 20 2 2" xfId="3243"/>
    <cellStyle name="Migliaia [0] 20 2 2 2" xfId="3244"/>
    <cellStyle name="Migliaia [0] 20 2 2 3" xfId="3245"/>
    <cellStyle name="Migliaia [0] 20 2 3" xfId="3246"/>
    <cellStyle name="Migliaia [0] 20 3" xfId="3247"/>
    <cellStyle name="Migliaia [0] 20 3 2" xfId="3248"/>
    <cellStyle name="Migliaia [0] 20 3 3" xfId="3249"/>
    <cellStyle name="Migliaia [0] 20 4" xfId="3250"/>
    <cellStyle name="Migliaia [0] 21" xfId="3251"/>
    <cellStyle name="Migliaia [0] 21 2" xfId="3252"/>
    <cellStyle name="Migliaia [0] 21 2 2" xfId="3253"/>
    <cellStyle name="Migliaia [0] 21 2 2 2" xfId="3254"/>
    <cellStyle name="Migliaia [0] 21 2 2 3" xfId="3255"/>
    <cellStyle name="Migliaia [0] 21 2 3" xfId="3256"/>
    <cellStyle name="Migliaia [0] 21 3" xfId="3257"/>
    <cellStyle name="Migliaia [0] 21 3 2" xfId="3258"/>
    <cellStyle name="Migliaia [0] 21 3 3" xfId="3259"/>
    <cellStyle name="Migliaia [0] 21 4" xfId="3260"/>
    <cellStyle name="Migliaia [0] 22" xfId="3261"/>
    <cellStyle name="Migliaia [0] 22 2" xfId="3262"/>
    <cellStyle name="Migliaia [0] 22 2 2" xfId="3263"/>
    <cellStyle name="Migliaia [0] 22 2 2 2" xfId="3264"/>
    <cellStyle name="Migliaia [0] 22 2 2 3" xfId="3265"/>
    <cellStyle name="Migliaia [0] 22 2 3" xfId="3266"/>
    <cellStyle name="Migliaia [0] 22 3" xfId="3267"/>
    <cellStyle name="Migliaia [0] 22 3 2" xfId="3268"/>
    <cellStyle name="Migliaia [0] 22 3 3" xfId="3269"/>
    <cellStyle name="Migliaia [0] 22 4" xfId="3270"/>
    <cellStyle name="Migliaia [0] 23" xfId="3271"/>
    <cellStyle name="Migliaia [0] 23 2" xfId="3272"/>
    <cellStyle name="Migliaia [0] 23 2 2" xfId="3273"/>
    <cellStyle name="Migliaia [0] 23 2 2 2" xfId="3274"/>
    <cellStyle name="Migliaia [0] 23 2 2 3" xfId="3275"/>
    <cellStyle name="Migliaia [0] 23 2 3" xfId="3276"/>
    <cellStyle name="Migliaia [0] 23 3" xfId="3277"/>
    <cellStyle name="Migliaia [0] 23 3 2" xfId="3278"/>
    <cellStyle name="Migliaia [0] 23 3 3" xfId="3279"/>
    <cellStyle name="Migliaia [0] 23 4" xfId="3280"/>
    <cellStyle name="Migliaia [0] 24" xfId="3281"/>
    <cellStyle name="Migliaia [0] 24 2" xfId="3282"/>
    <cellStyle name="Migliaia [0] 24 2 2" xfId="3283"/>
    <cellStyle name="Migliaia [0] 24 2 2 2" xfId="3284"/>
    <cellStyle name="Migliaia [0] 24 2 2 3" xfId="3285"/>
    <cellStyle name="Migliaia [0] 24 2 3" xfId="3286"/>
    <cellStyle name="Migliaia [0] 24 3" xfId="3287"/>
    <cellStyle name="Migliaia [0] 24 3 2" xfId="3288"/>
    <cellStyle name="Migliaia [0] 24 3 3" xfId="3289"/>
    <cellStyle name="Migliaia [0] 24 4" xfId="3290"/>
    <cellStyle name="Migliaia [0] 25" xfId="3291"/>
    <cellStyle name="Migliaia [0] 25 2" xfId="3292"/>
    <cellStyle name="Migliaia [0] 25 2 2" xfId="3293"/>
    <cellStyle name="Migliaia [0] 25 2 2 2" xfId="3294"/>
    <cellStyle name="Migliaia [0] 25 2 2 3" xfId="3295"/>
    <cellStyle name="Migliaia [0] 25 2 3" xfId="3296"/>
    <cellStyle name="Migliaia [0] 25 3" xfId="3297"/>
    <cellStyle name="Migliaia [0] 25 3 2" xfId="3298"/>
    <cellStyle name="Migliaia [0] 25 3 3" xfId="3299"/>
    <cellStyle name="Migliaia [0] 25 4" xfId="3300"/>
    <cellStyle name="Migliaia [0] 26" xfId="3301"/>
    <cellStyle name="Migliaia [0] 26 2" xfId="3302"/>
    <cellStyle name="Migliaia [0] 26 2 2" xfId="3303"/>
    <cellStyle name="Migliaia [0] 26 2 2 2" xfId="3304"/>
    <cellStyle name="Migliaia [0] 26 2 2 3" xfId="3305"/>
    <cellStyle name="Migliaia [0] 26 2 3" xfId="3306"/>
    <cellStyle name="Migliaia [0] 26 3" xfId="3307"/>
    <cellStyle name="Migliaia [0] 26 3 2" xfId="3308"/>
    <cellStyle name="Migliaia [0] 26 3 3" xfId="3309"/>
    <cellStyle name="Migliaia [0] 26 4" xfId="3310"/>
    <cellStyle name="Migliaia [0] 27" xfId="3311"/>
    <cellStyle name="Migliaia [0] 27 2" xfId="3312"/>
    <cellStyle name="Migliaia [0] 27 2 2" xfId="3313"/>
    <cellStyle name="Migliaia [0] 27 2 2 2" xfId="3314"/>
    <cellStyle name="Migliaia [0] 27 2 2 3" xfId="3315"/>
    <cellStyle name="Migliaia [0] 27 2 3" xfId="3316"/>
    <cellStyle name="Migliaia [0] 27 3" xfId="3317"/>
    <cellStyle name="Migliaia [0] 27 3 2" xfId="3318"/>
    <cellStyle name="Migliaia [0] 27 3 3" xfId="3319"/>
    <cellStyle name="Migliaia [0] 27 4" xfId="3320"/>
    <cellStyle name="Migliaia [0] 28" xfId="3321"/>
    <cellStyle name="Migliaia [0] 28 2" xfId="3322"/>
    <cellStyle name="Migliaia [0] 28 2 2" xfId="3323"/>
    <cellStyle name="Migliaia [0] 28 2 2 2" xfId="3324"/>
    <cellStyle name="Migliaia [0] 28 2 2 3" xfId="3325"/>
    <cellStyle name="Migliaia [0] 28 2 3" xfId="3326"/>
    <cellStyle name="Migliaia [0] 28 3" xfId="3327"/>
    <cellStyle name="Migliaia [0] 28 3 2" xfId="3328"/>
    <cellStyle name="Migliaia [0] 28 3 3" xfId="3329"/>
    <cellStyle name="Migliaia [0] 28 4" xfId="3330"/>
    <cellStyle name="Migliaia [0] 29" xfId="3331"/>
    <cellStyle name="Migliaia [0] 29 2" xfId="3332"/>
    <cellStyle name="Migliaia [0] 29 2 2" xfId="3333"/>
    <cellStyle name="Migliaia [0] 29 2 2 2" xfId="3334"/>
    <cellStyle name="Migliaia [0] 29 2 2 3" xfId="3335"/>
    <cellStyle name="Migliaia [0] 29 2 3" xfId="3336"/>
    <cellStyle name="Migliaia [0] 29 3" xfId="3337"/>
    <cellStyle name="Migliaia [0] 29 3 2" xfId="3338"/>
    <cellStyle name="Migliaia [0] 29 3 3" xfId="3339"/>
    <cellStyle name="Migliaia [0] 29 4" xfId="3340"/>
    <cellStyle name="Migliaia [0] 3" xfId="3341"/>
    <cellStyle name="Migliaia [0] 3 2" xfId="3342"/>
    <cellStyle name="Migliaia [0] 3 2 2" xfId="3343"/>
    <cellStyle name="Migliaia [0] 3 2 2 2" xfId="3344"/>
    <cellStyle name="Migliaia [0] 3 2 2 3" xfId="3345"/>
    <cellStyle name="Migliaia [0] 3 2 3" xfId="3346"/>
    <cellStyle name="Migliaia [0] 3 3" xfId="3347"/>
    <cellStyle name="Migliaia [0] 3 3 2" xfId="3348"/>
    <cellStyle name="Migliaia [0] 3 3 3" xfId="3349"/>
    <cellStyle name="Migliaia [0] 3 4" xfId="3350"/>
    <cellStyle name="Migliaia [0] 30" xfId="3351"/>
    <cellStyle name="Migliaia [0] 30 2" xfId="3352"/>
    <cellStyle name="Migliaia [0] 30 2 2" xfId="3353"/>
    <cellStyle name="Migliaia [0] 30 2 2 2" xfId="3354"/>
    <cellStyle name="Migliaia [0] 30 2 2 3" xfId="3355"/>
    <cellStyle name="Migliaia [0] 30 2 3" xfId="3356"/>
    <cellStyle name="Migliaia [0] 30 3" xfId="3357"/>
    <cellStyle name="Migliaia [0] 30 3 2" xfId="3358"/>
    <cellStyle name="Migliaia [0] 30 3 3" xfId="3359"/>
    <cellStyle name="Migliaia [0] 30 4" xfId="3360"/>
    <cellStyle name="Migliaia [0] 31" xfId="3361"/>
    <cellStyle name="Migliaia [0] 31 2" xfId="3362"/>
    <cellStyle name="Migliaia [0] 31 2 2" xfId="3363"/>
    <cellStyle name="Migliaia [0] 31 2 2 2" xfId="3364"/>
    <cellStyle name="Migliaia [0] 31 2 2 3" xfId="3365"/>
    <cellStyle name="Migliaia [0] 31 2 3" xfId="3366"/>
    <cellStyle name="Migliaia [0] 31 3" xfId="3367"/>
    <cellStyle name="Migliaia [0] 31 3 2" xfId="3368"/>
    <cellStyle name="Migliaia [0] 31 3 3" xfId="3369"/>
    <cellStyle name="Migliaia [0] 31 4" xfId="3370"/>
    <cellStyle name="Migliaia [0] 32" xfId="3371"/>
    <cellStyle name="Migliaia [0] 32 2" xfId="3372"/>
    <cellStyle name="Migliaia [0] 32 2 2" xfId="3373"/>
    <cellStyle name="Migliaia [0] 32 2 2 2" xfId="3374"/>
    <cellStyle name="Migliaia [0] 32 2 2 3" xfId="3375"/>
    <cellStyle name="Migliaia [0] 32 2 3" xfId="3376"/>
    <cellStyle name="Migliaia [0] 32 3" xfId="3377"/>
    <cellStyle name="Migliaia [0] 32 3 2" xfId="3378"/>
    <cellStyle name="Migliaia [0] 32 3 3" xfId="3379"/>
    <cellStyle name="Migliaia [0] 32 4" xfId="3380"/>
    <cellStyle name="Migliaia [0] 33" xfId="3381"/>
    <cellStyle name="Migliaia [0] 33 2" xfId="3382"/>
    <cellStyle name="Migliaia [0] 33 2 2" xfId="3383"/>
    <cellStyle name="Migliaia [0] 33 2 2 2" xfId="3384"/>
    <cellStyle name="Migliaia [0] 33 2 2 3" xfId="3385"/>
    <cellStyle name="Migliaia [0] 33 2 3" xfId="3386"/>
    <cellStyle name="Migliaia [0] 33 3" xfId="3387"/>
    <cellStyle name="Migliaia [0] 33 3 2" xfId="3388"/>
    <cellStyle name="Migliaia [0] 33 3 3" xfId="3389"/>
    <cellStyle name="Migliaia [0] 33 4" xfId="3390"/>
    <cellStyle name="Migliaia [0] 34" xfId="3391"/>
    <cellStyle name="Migliaia [0] 34 2" xfId="3392"/>
    <cellStyle name="Migliaia [0] 34 2 2" xfId="3393"/>
    <cellStyle name="Migliaia [0] 34 2 2 2" xfId="3394"/>
    <cellStyle name="Migliaia [0] 34 2 2 3" xfId="3395"/>
    <cellStyle name="Migliaia [0] 34 2 3" xfId="3396"/>
    <cellStyle name="Migliaia [0] 34 3" xfId="3397"/>
    <cellStyle name="Migliaia [0] 34 3 2" xfId="3398"/>
    <cellStyle name="Migliaia [0] 34 3 3" xfId="3399"/>
    <cellStyle name="Migliaia [0] 34 4" xfId="3400"/>
    <cellStyle name="Migliaia [0] 35" xfId="3401"/>
    <cellStyle name="Migliaia [0] 35 2" xfId="3402"/>
    <cellStyle name="Migliaia [0] 35 2 2" xfId="3403"/>
    <cellStyle name="Migliaia [0] 35 2 2 2" xfId="3404"/>
    <cellStyle name="Migliaia [0] 35 2 2 3" xfId="3405"/>
    <cellStyle name="Migliaia [0] 35 2 3" xfId="3406"/>
    <cellStyle name="Migliaia [0] 35 3" xfId="3407"/>
    <cellStyle name="Migliaia [0] 35 3 2" xfId="3408"/>
    <cellStyle name="Migliaia [0] 35 3 3" xfId="3409"/>
    <cellStyle name="Migliaia [0] 35 4" xfId="3410"/>
    <cellStyle name="Migliaia [0] 36" xfId="3411"/>
    <cellStyle name="Migliaia [0] 36 2" xfId="3412"/>
    <cellStyle name="Migliaia [0] 36 2 2" xfId="3413"/>
    <cellStyle name="Migliaia [0] 36 2 2 2" xfId="3414"/>
    <cellStyle name="Migliaia [0] 36 2 2 3" xfId="3415"/>
    <cellStyle name="Migliaia [0] 36 2 3" xfId="3416"/>
    <cellStyle name="Migliaia [0] 36 3" xfId="3417"/>
    <cellStyle name="Migliaia [0] 36 3 2" xfId="3418"/>
    <cellStyle name="Migliaia [0] 36 3 3" xfId="3419"/>
    <cellStyle name="Migliaia [0] 36 4" xfId="3420"/>
    <cellStyle name="Migliaia [0] 37" xfId="3421"/>
    <cellStyle name="Migliaia [0] 37 2" xfId="3422"/>
    <cellStyle name="Migliaia [0] 37 2 2" xfId="3423"/>
    <cellStyle name="Migliaia [0] 37 2 2 2" xfId="3424"/>
    <cellStyle name="Migliaia [0] 37 2 2 3" xfId="3425"/>
    <cellStyle name="Migliaia [0] 37 2 3" xfId="3426"/>
    <cellStyle name="Migliaia [0] 37 3" xfId="3427"/>
    <cellStyle name="Migliaia [0] 37 3 2" xfId="3428"/>
    <cellStyle name="Migliaia [0] 37 3 3" xfId="3429"/>
    <cellStyle name="Migliaia [0] 37 4" xfId="3430"/>
    <cellStyle name="Migliaia [0] 38" xfId="3431"/>
    <cellStyle name="Migliaia [0] 38 2" xfId="3432"/>
    <cellStyle name="Migliaia [0] 38 2 2" xfId="3433"/>
    <cellStyle name="Migliaia [0] 38 2 2 2" xfId="3434"/>
    <cellStyle name="Migliaia [0] 38 2 2 3" xfId="3435"/>
    <cellStyle name="Migliaia [0] 38 2 3" xfId="3436"/>
    <cellStyle name="Migliaia [0] 38 3" xfId="3437"/>
    <cellStyle name="Migliaia [0] 38 3 2" xfId="3438"/>
    <cellStyle name="Migliaia [0] 38 3 3" xfId="3439"/>
    <cellStyle name="Migliaia [0] 38 4" xfId="3440"/>
    <cellStyle name="Migliaia [0] 39" xfId="3441"/>
    <cellStyle name="Migliaia [0] 39 2" xfId="3442"/>
    <cellStyle name="Migliaia [0] 39 2 2" xfId="3443"/>
    <cellStyle name="Migliaia [0] 39 2 2 2" xfId="3444"/>
    <cellStyle name="Migliaia [0] 39 2 2 3" xfId="3445"/>
    <cellStyle name="Migliaia [0] 39 2 3" xfId="3446"/>
    <cellStyle name="Migliaia [0] 39 3" xfId="3447"/>
    <cellStyle name="Migliaia [0] 39 3 2" xfId="3448"/>
    <cellStyle name="Migliaia [0] 39 3 3" xfId="3449"/>
    <cellStyle name="Migliaia [0] 39 4" xfId="3450"/>
    <cellStyle name="Migliaia [0] 4" xfId="3451"/>
    <cellStyle name="Migliaia [0] 4 2" xfId="3452"/>
    <cellStyle name="Migliaia [0] 4 2 2" xfId="3453"/>
    <cellStyle name="Migliaia [0] 4 2 2 2" xfId="3454"/>
    <cellStyle name="Migliaia [0] 4 2 2 3" xfId="3455"/>
    <cellStyle name="Migliaia [0] 4 2 3" xfId="3456"/>
    <cellStyle name="Migliaia [0] 4 3" xfId="3457"/>
    <cellStyle name="Migliaia [0] 4 3 2" xfId="3458"/>
    <cellStyle name="Migliaia [0] 4 3 3" xfId="3459"/>
    <cellStyle name="Migliaia [0] 4 4" xfId="3460"/>
    <cellStyle name="Migliaia [0] 40" xfId="3461"/>
    <cellStyle name="Migliaia [0] 40 2" xfId="3462"/>
    <cellStyle name="Migliaia [0] 40 2 2" xfId="3463"/>
    <cellStyle name="Migliaia [0] 40 2 2 2" xfId="3464"/>
    <cellStyle name="Migliaia [0] 40 2 2 3" xfId="3465"/>
    <cellStyle name="Migliaia [0] 40 2 3" xfId="3466"/>
    <cellStyle name="Migliaia [0] 40 3" xfId="3467"/>
    <cellStyle name="Migliaia [0] 40 3 2" xfId="3468"/>
    <cellStyle name="Migliaia [0] 40 3 3" xfId="3469"/>
    <cellStyle name="Migliaia [0] 40 4" xfId="3470"/>
    <cellStyle name="Migliaia [0] 41" xfId="3471"/>
    <cellStyle name="Migliaia [0] 41 2" xfId="3472"/>
    <cellStyle name="Migliaia [0] 41 2 2" xfId="3473"/>
    <cellStyle name="Migliaia [0] 41 2 2 2" xfId="3474"/>
    <cellStyle name="Migliaia [0] 41 2 2 3" xfId="3475"/>
    <cellStyle name="Migliaia [0] 41 2 3" xfId="3476"/>
    <cellStyle name="Migliaia [0] 41 3" xfId="3477"/>
    <cellStyle name="Migliaia [0] 41 3 2" xfId="3478"/>
    <cellStyle name="Migliaia [0] 41 3 3" xfId="3479"/>
    <cellStyle name="Migliaia [0] 41 4" xfId="3480"/>
    <cellStyle name="Migliaia [0] 42" xfId="3481"/>
    <cellStyle name="Migliaia [0] 42 2" xfId="3482"/>
    <cellStyle name="Migliaia [0] 42 2 2" xfId="3483"/>
    <cellStyle name="Migliaia [0] 42 2 2 2" xfId="3484"/>
    <cellStyle name="Migliaia [0] 42 2 2 3" xfId="3485"/>
    <cellStyle name="Migliaia [0] 42 2 3" xfId="3486"/>
    <cellStyle name="Migliaia [0] 42 3" xfId="3487"/>
    <cellStyle name="Migliaia [0] 42 3 2" xfId="3488"/>
    <cellStyle name="Migliaia [0] 42 3 3" xfId="3489"/>
    <cellStyle name="Migliaia [0] 42 4" xfId="3490"/>
    <cellStyle name="Migliaia [0] 43" xfId="3491"/>
    <cellStyle name="Migliaia [0] 43 2" xfId="3492"/>
    <cellStyle name="Migliaia [0] 43 2 2" xfId="3493"/>
    <cellStyle name="Migliaia [0] 43 2 2 2" xfId="3494"/>
    <cellStyle name="Migliaia [0] 43 2 2 3" xfId="3495"/>
    <cellStyle name="Migliaia [0] 43 2 3" xfId="3496"/>
    <cellStyle name="Migliaia [0] 43 3" xfId="3497"/>
    <cellStyle name="Migliaia [0] 43 3 2" xfId="3498"/>
    <cellStyle name="Migliaia [0] 43 3 3" xfId="3499"/>
    <cellStyle name="Migliaia [0] 43 4" xfId="3500"/>
    <cellStyle name="Migliaia [0] 44" xfId="3501"/>
    <cellStyle name="Migliaia [0] 44 2" xfId="3502"/>
    <cellStyle name="Migliaia [0] 44 2 2" xfId="3503"/>
    <cellStyle name="Migliaia [0] 44 2 2 2" xfId="3504"/>
    <cellStyle name="Migliaia [0] 44 2 2 3" xfId="3505"/>
    <cellStyle name="Migliaia [0] 44 2 3" xfId="3506"/>
    <cellStyle name="Migliaia [0] 44 3" xfId="3507"/>
    <cellStyle name="Migliaia [0] 44 3 2" xfId="3508"/>
    <cellStyle name="Migliaia [0] 44 3 3" xfId="3509"/>
    <cellStyle name="Migliaia [0] 44 4" xfId="3510"/>
    <cellStyle name="Migliaia [0] 45" xfId="3511"/>
    <cellStyle name="Migliaia [0] 45 2" xfId="3512"/>
    <cellStyle name="Migliaia [0] 45 2 2" xfId="3513"/>
    <cellStyle name="Migliaia [0] 45 2 2 2" xfId="3514"/>
    <cellStyle name="Migliaia [0] 45 2 2 3" xfId="3515"/>
    <cellStyle name="Migliaia [0] 45 2 3" xfId="3516"/>
    <cellStyle name="Migliaia [0] 45 3" xfId="3517"/>
    <cellStyle name="Migliaia [0] 45 3 2" xfId="3518"/>
    <cellStyle name="Migliaia [0] 45 3 3" xfId="3519"/>
    <cellStyle name="Migliaia [0] 45 4" xfId="3520"/>
    <cellStyle name="Migliaia [0] 46" xfId="3521"/>
    <cellStyle name="Migliaia [0] 46 2" xfId="3522"/>
    <cellStyle name="Migliaia [0] 46 2 2" xfId="3523"/>
    <cellStyle name="Migliaia [0] 46 2 2 2" xfId="3524"/>
    <cellStyle name="Migliaia [0] 46 2 2 3" xfId="3525"/>
    <cellStyle name="Migliaia [0] 46 2 3" xfId="3526"/>
    <cellStyle name="Migliaia [0] 46 3" xfId="3527"/>
    <cellStyle name="Migliaia [0] 46 3 2" xfId="3528"/>
    <cellStyle name="Migliaia [0] 46 3 3" xfId="3529"/>
    <cellStyle name="Migliaia [0] 46 4" xfId="3530"/>
    <cellStyle name="Migliaia [0] 47" xfId="3531"/>
    <cellStyle name="Migliaia [0] 47 2" xfId="3532"/>
    <cellStyle name="Migliaia [0] 47 2 2" xfId="3533"/>
    <cellStyle name="Migliaia [0] 47 2 2 2" xfId="3534"/>
    <cellStyle name="Migliaia [0] 47 2 2 3" xfId="3535"/>
    <cellStyle name="Migliaia [0] 47 2 3" xfId="3536"/>
    <cellStyle name="Migliaia [0] 47 3" xfId="3537"/>
    <cellStyle name="Migliaia [0] 47 3 2" xfId="3538"/>
    <cellStyle name="Migliaia [0] 47 3 3" xfId="3539"/>
    <cellStyle name="Migliaia [0] 47 4" xfId="3540"/>
    <cellStyle name="Migliaia [0] 48" xfId="3541"/>
    <cellStyle name="Migliaia [0] 48 2" xfId="3542"/>
    <cellStyle name="Migliaia [0] 48 2 2" xfId="3543"/>
    <cellStyle name="Migliaia [0] 48 2 2 2" xfId="3544"/>
    <cellStyle name="Migliaia [0] 48 2 2 3" xfId="3545"/>
    <cellStyle name="Migliaia [0] 48 2 3" xfId="3546"/>
    <cellStyle name="Migliaia [0] 48 3" xfId="3547"/>
    <cellStyle name="Migliaia [0] 48 3 2" xfId="3548"/>
    <cellStyle name="Migliaia [0] 48 3 3" xfId="3549"/>
    <cellStyle name="Migliaia [0] 48 4" xfId="3550"/>
    <cellStyle name="Migliaia [0] 49" xfId="3551"/>
    <cellStyle name="Migliaia [0] 49 2" xfId="3552"/>
    <cellStyle name="Migliaia [0] 49 2 2" xfId="3553"/>
    <cellStyle name="Migliaia [0] 49 2 2 2" xfId="3554"/>
    <cellStyle name="Migliaia [0] 49 2 2 3" xfId="3555"/>
    <cellStyle name="Migliaia [0] 49 2 3" xfId="3556"/>
    <cellStyle name="Migliaia [0] 49 3" xfId="3557"/>
    <cellStyle name="Migliaia [0] 49 3 2" xfId="3558"/>
    <cellStyle name="Migliaia [0] 49 3 3" xfId="3559"/>
    <cellStyle name="Migliaia [0] 49 4" xfId="3560"/>
    <cellStyle name="Migliaia [0] 5" xfId="3561"/>
    <cellStyle name="Migliaia [0] 5 2" xfId="3562"/>
    <cellStyle name="Migliaia [0] 5 2 2" xfId="3563"/>
    <cellStyle name="Migliaia [0] 5 2 2 2" xfId="3564"/>
    <cellStyle name="Migliaia [0] 5 2 2 3" xfId="3565"/>
    <cellStyle name="Migliaia [0] 5 2 3" xfId="3566"/>
    <cellStyle name="Migliaia [0] 5 3" xfId="3567"/>
    <cellStyle name="Migliaia [0] 5 3 2" xfId="3568"/>
    <cellStyle name="Migliaia [0] 5 3 3" xfId="3569"/>
    <cellStyle name="Migliaia [0] 5 4" xfId="3570"/>
    <cellStyle name="Migliaia [0] 50" xfId="3571"/>
    <cellStyle name="Migliaia [0] 50 2" xfId="3572"/>
    <cellStyle name="Migliaia [0] 50 2 2" xfId="3573"/>
    <cellStyle name="Migliaia [0] 50 2 2 2" xfId="3574"/>
    <cellStyle name="Migliaia [0] 50 2 2 3" xfId="3575"/>
    <cellStyle name="Migliaia [0] 50 2 3" xfId="3576"/>
    <cellStyle name="Migliaia [0] 50 3" xfId="3577"/>
    <cellStyle name="Migliaia [0] 50 3 2" xfId="3578"/>
    <cellStyle name="Migliaia [0] 50 3 3" xfId="3579"/>
    <cellStyle name="Migliaia [0] 50 4" xfId="3580"/>
    <cellStyle name="Migliaia [0] 51" xfId="3581"/>
    <cellStyle name="Migliaia [0] 51 2" xfId="3582"/>
    <cellStyle name="Migliaia [0] 51 2 2" xfId="3583"/>
    <cellStyle name="Migliaia [0] 51 2 2 2" xfId="3584"/>
    <cellStyle name="Migliaia [0] 51 2 2 3" xfId="3585"/>
    <cellStyle name="Migliaia [0] 51 2 3" xfId="3586"/>
    <cellStyle name="Migliaia [0] 51 3" xfId="3587"/>
    <cellStyle name="Migliaia [0] 51 3 2" xfId="3588"/>
    <cellStyle name="Migliaia [0] 51 3 3" xfId="3589"/>
    <cellStyle name="Migliaia [0] 51 4" xfId="3590"/>
    <cellStyle name="Migliaia [0] 52" xfId="3591"/>
    <cellStyle name="Migliaia [0] 52 2" xfId="3592"/>
    <cellStyle name="Migliaia [0] 52 2 2" xfId="3593"/>
    <cellStyle name="Migliaia [0] 52 2 2 2" xfId="3594"/>
    <cellStyle name="Migliaia [0] 52 2 2 3" xfId="3595"/>
    <cellStyle name="Migliaia [0] 52 2 3" xfId="3596"/>
    <cellStyle name="Migliaia [0] 52 3" xfId="3597"/>
    <cellStyle name="Migliaia [0] 52 3 2" xfId="3598"/>
    <cellStyle name="Migliaia [0] 52 3 3" xfId="3599"/>
    <cellStyle name="Migliaia [0] 52 4" xfId="3600"/>
    <cellStyle name="Migliaia [0] 53" xfId="3601"/>
    <cellStyle name="Migliaia [0] 53 2" xfId="3602"/>
    <cellStyle name="Migliaia [0] 53 2 2" xfId="3603"/>
    <cellStyle name="Migliaia [0] 53 2 2 2" xfId="3604"/>
    <cellStyle name="Migliaia [0] 53 2 2 3" xfId="3605"/>
    <cellStyle name="Migliaia [0] 53 2 3" xfId="3606"/>
    <cellStyle name="Migliaia [0] 53 3" xfId="3607"/>
    <cellStyle name="Migliaia [0] 53 3 2" xfId="3608"/>
    <cellStyle name="Migliaia [0] 53 3 3" xfId="3609"/>
    <cellStyle name="Migliaia [0] 53 4" xfId="3610"/>
    <cellStyle name="Migliaia [0] 54" xfId="3611"/>
    <cellStyle name="Migliaia [0] 54 2" xfId="3612"/>
    <cellStyle name="Migliaia [0] 54 2 2" xfId="3613"/>
    <cellStyle name="Migliaia [0] 54 2 2 2" xfId="3614"/>
    <cellStyle name="Migliaia [0] 54 2 2 3" xfId="3615"/>
    <cellStyle name="Migliaia [0] 54 2 3" xfId="3616"/>
    <cellStyle name="Migliaia [0] 54 3" xfId="3617"/>
    <cellStyle name="Migliaia [0] 54 3 2" xfId="3618"/>
    <cellStyle name="Migliaia [0] 54 3 3" xfId="3619"/>
    <cellStyle name="Migliaia [0] 54 4" xfId="3620"/>
    <cellStyle name="Migliaia [0] 55" xfId="3621"/>
    <cellStyle name="Migliaia [0] 55 2" xfId="3622"/>
    <cellStyle name="Migliaia [0] 55 2 2" xfId="3623"/>
    <cellStyle name="Migliaia [0] 55 2 2 2" xfId="3624"/>
    <cellStyle name="Migliaia [0] 55 2 2 3" xfId="3625"/>
    <cellStyle name="Migliaia [0] 55 2 3" xfId="3626"/>
    <cellStyle name="Migliaia [0] 55 3" xfId="3627"/>
    <cellStyle name="Migliaia [0] 55 3 2" xfId="3628"/>
    <cellStyle name="Migliaia [0] 55 3 3" xfId="3629"/>
    <cellStyle name="Migliaia [0] 55 4" xfId="3630"/>
    <cellStyle name="Migliaia [0] 56" xfId="3631"/>
    <cellStyle name="Migliaia [0] 56 2" xfId="3632"/>
    <cellStyle name="Migliaia [0] 56 2 2" xfId="3633"/>
    <cellStyle name="Migliaia [0] 56 2 2 2" xfId="3634"/>
    <cellStyle name="Migliaia [0] 56 2 2 3" xfId="3635"/>
    <cellStyle name="Migliaia [0] 56 2 3" xfId="3636"/>
    <cellStyle name="Migliaia [0] 56 3" xfId="3637"/>
    <cellStyle name="Migliaia [0] 56 3 2" xfId="3638"/>
    <cellStyle name="Migliaia [0] 56 3 3" xfId="3639"/>
    <cellStyle name="Migliaia [0] 56 4" xfId="3640"/>
    <cellStyle name="Migliaia [0] 57" xfId="3641"/>
    <cellStyle name="Migliaia [0] 57 2" xfId="3642"/>
    <cellStyle name="Migliaia [0] 57 2 2" xfId="3643"/>
    <cellStyle name="Migliaia [0] 57 2 2 2" xfId="3644"/>
    <cellStyle name="Migliaia [0] 57 2 2 3" xfId="3645"/>
    <cellStyle name="Migliaia [0] 57 2 3" xfId="3646"/>
    <cellStyle name="Migliaia [0] 57 3" xfId="3647"/>
    <cellStyle name="Migliaia [0] 57 3 2" xfId="3648"/>
    <cellStyle name="Migliaia [0] 57 3 3" xfId="3649"/>
    <cellStyle name="Migliaia [0] 57 4" xfId="3650"/>
    <cellStyle name="Migliaia [0] 58" xfId="3651"/>
    <cellStyle name="Migliaia [0] 58 2" xfId="3652"/>
    <cellStyle name="Migliaia [0] 58 2 2" xfId="3653"/>
    <cellStyle name="Migliaia [0] 58 2 2 2" xfId="3654"/>
    <cellStyle name="Migliaia [0] 58 2 2 3" xfId="3655"/>
    <cellStyle name="Migliaia [0] 58 2 3" xfId="3656"/>
    <cellStyle name="Migliaia [0] 58 3" xfId="3657"/>
    <cellStyle name="Migliaia [0] 58 3 2" xfId="3658"/>
    <cellStyle name="Migliaia [0] 58 3 3" xfId="3659"/>
    <cellStyle name="Migliaia [0] 58 4" xfId="3660"/>
    <cellStyle name="Migliaia [0] 59" xfId="3661"/>
    <cellStyle name="Migliaia [0] 59 2" xfId="3662"/>
    <cellStyle name="Migliaia [0] 59 2 2" xfId="3663"/>
    <cellStyle name="Migliaia [0] 59 2 2 2" xfId="3664"/>
    <cellStyle name="Migliaia [0] 59 2 2 3" xfId="3665"/>
    <cellStyle name="Migliaia [0] 59 2 3" xfId="3666"/>
    <cellStyle name="Migliaia [0] 59 3" xfId="3667"/>
    <cellStyle name="Migliaia [0] 59 3 2" xfId="3668"/>
    <cellStyle name="Migliaia [0] 59 3 3" xfId="3669"/>
    <cellStyle name="Migliaia [0] 59 4" xfId="3670"/>
    <cellStyle name="Migliaia [0] 6" xfId="3671"/>
    <cellStyle name="Migliaia [0] 6 2" xfId="3672"/>
    <cellStyle name="Migliaia [0] 6 2 2" xfId="3673"/>
    <cellStyle name="Migliaia [0] 6 2 2 2" xfId="3674"/>
    <cellStyle name="Migliaia [0] 6 2 2 3" xfId="3675"/>
    <cellStyle name="Migliaia [0] 6 2 3" xfId="3676"/>
    <cellStyle name="Migliaia [0] 6 3" xfId="3677"/>
    <cellStyle name="Migliaia [0] 6 3 2" xfId="3678"/>
    <cellStyle name="Migliaia [0] 6 3 3" xfId="3679"/>
    <cellStyle name="Migliaia [0] 6 4" xfId="3680"/>
    <cellStyle name="Migliaia [0] 7" xfId="3681"/>
    <cellStyle name="Migliaia [0] 7 2" xfId="3682"/>
    <cellStyle name="Migliaia [0] 7 2 2" xfId="3683"/>
    <cellStyle name="Migliaia [0] 7 2 2 2" xfId="3684"/>
    <cellStyle name="Migliaia [0] 7 2 2 3" xfId="3685"/>
    <cellStyle name="Migliaia [0] 7 2 3" xfId="3686"/>
    <cellStyle name="Migliaia [0] 7 3" xfId="3687"/>
    <cellStyle name="Migliaia [0] 7 3 2" xfId="3688"/>
    <cellStyle name="Migliaia [0] 7 3 3" xfId="3689"/>
    <cellStyle name="Migliaia [0] 7 4" xfId="3690"/>
    <cellStyle name="Migliaia [0] 8" xfId="3691"/>
    <cellStyle name="Migliaia [0] 8 2" xfId="3692"/>
    <cellStyle name="Migliaia [0] 8 2 2" xfId="3693"/>
    <cellStyle name="Migliaia [0] 8 2 2 2" xfId="3694"/>
    <cellStyle name="Migliaia [0] 8 2 2 3" xfId="3695"/>
    <cellStyle name="Migliaia [0] 8 2 3" xfId="3696"/>
    <cellStyle name="Migliaia [0] 8 3" xfId="3697"/>
    <cellStyle name="Migliaia [0] 8 3 2" xfId="3698"/>
    <cellStyle name="Migliaia [0] 8 3 3" xfId="3699"/>
    <cellStyle name="Migliaia [0] 8 4" xfId="3700"/>
    <cellStyle name="Migliaia [0] 9" xfId="3701"/>
    <cellStyle name="Migliaia [0] 9 2" xfId="3702"/>
    <cellStyle name="Migliaia [0] 9 2 2" xfId="3703"/>
    <cellStyle name="Migliaia [0] 9 2 2 2" xfId="3704"/>
    <cellStyle name="Migliaia [0] 9 2 2 3" xfId="3705"/>
    <cellStyle name="Migliaia [0] 9 2 3" xfId="3706"/>
    <cellStyle name="Migliaia [0] 9 3" xfId="3707"/>
    <cellStyle name="Migliaia [0] 9 3 2" xfId="3708"/>
    <cellStyle name="Migliaia [0] 9 3 3" xfId="3709"/>
    <cellStyle name="Migliaia [0] 9 4" xfId="3710"/>
    <cellStyle name="Migliaia 10" xfId="3711"/>
    <cellStyle name="Migliaia 10 2" xfId="3712"/>
    <cellStyle name="Migliaia 10 2 2" xfId="3713"/>
    <cellStyle name="Migliaia 10 2 2 2" xfId="3714"/>
    <cellStyle name="Migliaia 10 2 2 2 2" xfId="3715"/>
    <cellStyle name="Migliaia 10 2 2 2 3" xfId="3716"/>
    <cellStyle name="Migliaia 10 2 2 3" xfId="3717"/>
    <cellStyle name="Migliaia 10 2 2 4" xfId="3718"/>
    <cellStyle name="Migliaia 10 2 3" xfId="3719"/>
    <cellStyle name="Migliaia 10 2 3 2" xfId="3720"/>
    <cellStyle name="Migliaia 10 2 4" xfId="3721"/>
    <cellStyle name="Migliaia 10 2 4 2" xfId="3722"/>
    <cellStyle name="Migliaia 10 2 5" xfId="3723"/>
    <cellStyle name="Migliaia 10 3" xfId="3724"/>
    <cellStyle name="Migliaia 10 3 2" xfId="3725"/>
    <cellStyle name="Migliaia 10 3 2 2" xfId="3726"/>
    <cellStyle name="Migliaia 10 3 2 2 2" xfId="3727"/>
    <cellStyle name="Migliaia 10 3 2 2 3" xfId="3728"/>
    <cellStyle name="Migliaia 10 3 2 3" xfId="3729"/>
    <cellStyle name="Migliaia 10 3 2 3 2" xfId="3730"/>
    <cellStyle name="Migliaia 10 3 2 4" xfId="3731"/>
    <cellStyle name="Migliaia 10 3 3" xfId="3732"/>
    <cellStyle name="Migliaia 10 3 3 2" xfId="3733"/>
    <cellStyle name="Migliaia 10 3 3 2 2" xfId="3734"/>
    <cellStyle name="Migliaia 10 3 3 3" xfId="3735"/>
    <cellStyle name="Migliaia 10 3 4" xfId="3736"/>
    <cellStyle name="Migliaia 10 3 4 2" xfId="3737"/>
    <cellStyle name="Migliaia 10 3 4 2 2" xfId="3738"/>
    <cellStyle name="Migliaia 10 3 4 3" xfId="3739"/>
    <cellStyle name="Migliaia 10 3 5" xfId="3740"/>
    <cellStyle name="Migliaia 10 3 5 2" xfId="3741"/>
    <cellStyle name="Migliaia 10 3 6" xfId="3742"/>
    <cellStyle name="Migliaia 10 3 6 2" xfId="3743"/>
    <cellStyle name="Migliaia 10 3 7" xfId="3744"/>
    <cellStyle name="Migliaia 10 4" xfId="3745"/>
    <cellStyle name="Migliaia 10 4 2" xfId="3746"/>
    <cellStyle name="Migliaia 10 4 2 2" xfId="3747"/>
    <cellStyle name="Migliaia 10 4 2 2 2" xfId="3748"/>
    <cellStyle name="Migliaia 10 4 2 3" xfId="3749"/>
    <cellStyle name="Migliaia 10 4 2 4" xfId="3750"/>
    <cellStyle name="Migliaia 10 4 2 5" xfId="3751"/>
    <cellStyle name="Migliaia 10 4 3" xfId="3752"/>
    <cellStyle name="Migliaia 10 4 4" xfId="3753"/>
    <cellStyle name="Migliaia 10 4 5" xfId="3754"/>
    <cellStyle name="Migliaia 10 5" xfId="3755"/>
    <cellStyle name="Migliaia 10 5 2" xfId="3756"/>
    <cellStyle name="Migliaia 10 5 3" xfId="3757"/>
    <cellStyle name="Migliaia 10 6" xfId="3758"/>
    <cellStyle name="Migliaia 10 6 2" xfId="3759"/>
    <cellStyle name="Migliaia 10 6 2 2" xfId="3760"/>
    <cellStyle name="Migliaia 10 6 3" xfId="3761"/>
    <cellStyle name="Migliaia 10 7" xfId="3762"/>
    <cellStyle name="Migliaia 10 7 2" xfId="3763"/>
    <cellStyle name="Migliaia 10 8" xfId="3764"/>
    <cellStyle name="Migliaia 10 8 2" xfId="3765"/>
    <cellStyle name="Migliaia 11" xfId="3766"/>
    <cellStyle name="Migliaia 11 2" xfId="3767"/>
    <cellStyle name="Migliaia 11 2 2" xfId="3768"/>
    <cellStyle name="Migliaia 11 2 2 2" xfId="3769"/>
    <cellStyle name="Migliaia 11 2 2 2 2" xfId="3770"/>
    <cellStyle name="Migliaia 11 2 2 2 3" xfId="3771"/>
    <cellStyle name="Migliaia 11 2 2 3" xfId="3772"/>
    <cellStyle name="Migliaia 11 2 2 4" xfId="3773"/>
    <cellStyle name="Migliaia 11 2 3" xfId="3774"/>
    <cellStyle name="Migliaia 11 2 3 2" xfId="3775"/>
    <cellStyle name="Migliaia 11 2 4" xfId="3776"/>
    <cellStyle name="Migliaia 11 2 4 2" xfId="3777"/>
    <cellStyle name="Migliaia 11 2 5" xfId="3778"/>
    <cellStyle name="Migliaia 11 3" xfId="3779"/>
    <cellStyle name="Migliaia 11 3 2" xfId="3780"/>
    <cellStyle name="Migliaia 11 3 2 2" xfId="3781"/>
    <cellStyle name="Migliaia 11 3 2 2 2" xfId="3782"/>
    <cellStyle name="Migliaia 11 3 2 2 3" xfId="3783"/>
    <cellStyle name="Migliaia 11 3 2 3" xfId="3784"/>
    <cellStyle name="Migliaia 11 3 2 3 2" xfId="3785"/>
    <cellStyle name="Migliaia 11 3 2 4" xfId="3786"/>
    <cellStyle name="Migliaia 11 3 3" xfId="3787"/>
    <cellStyle name="Migliaia 11 3 3 2" xfId="3788"/>
    <cellStyle name="Migliaia 11 3 3 2 2" xfId="3789"/>
    <cellStyle name="Migliaia 11 3 3 3" xfId="3790"/>
    <cellStyle name="Migliaia 11 3 4" xfId="3791"/>
    <cellStyle name="Migliaia 11 3 4 2" xfId="3792"/>
    <cellStyle name="Migliaia 11 3 4 2 2" xfId="3793"/>
    <cellStyle name="Migliaia 11 3 4 3" xfId="3794"/>
    <cellStyle name="Migliaia 11 3 5" xfId="3795"/>
    <cellStyle name="Migliaia 11 3 5 2" xfId="3796"/>
    <cellStyle name="Migliaia 11 3 6" xfId="3797"/>
    <cellStyle name="Migliaia 11 3 6 2" xfId="3798"/>
    <cellStyle name="Migliaia 11 3 7" xfId="3799"/>
    <cellStyle name="Migliaia 11 4" xfId="3800"/>
    <cellStyle name="Migliaia 11 4 2" xfId="3801"/>
    <cellStyle name="Migliaia 11 4 2 2" xfId="3802"/>
    <cellStyle name="Migliaia 11 4 2 2 2" xfId="3803"/>
    <cellStyle name="Migliaia 11 4 2 3" xfId="3804"/>
    <cellStyle name="Migliaia 11 4 2 4" xfId="3805"/>
    <cellStyle name="Migliaia 11 4 2 5" xfId="3806"/>
    <cellStyle name="Migliaia 11 4 3" xfId="3807"/>
    <cellStyle name="Migliaia 11 4 4" xfId="3808"/>
    <cellStyle name="Migliaia 11 4 5" xfId="3809"/>
    <cellStyle name="Migliaia 11 5" xfId="3810"/>
    <cellStyle name="Migliaia 11 5 2" xfId="3811"/>
    <cellStyle name="Migliaia 11 5 3" xfId="3812"/>
    <cellStyle name="Migliaia 11 6" xfId="3813"/>
    <cellStyle name="Migliaia 11 6 2" xfId="3814"/>
    <cellStyle name="Migliaia 11 6 2 2" xfId="3815"/>
    <cellStyle name="Migliaia 11 6 3" xfId="3816"/>
    <cellStyle name="Migliaia 11 7" xfId="3817"/>
    <cellStyle name="Migliaia 11 7 2" xfId="3818"/>
    <cellStyle name="Migliaia 11 8" xfId="3819"/>
    <cellStyle name="Migliaia 11 8 2" xfId="3820"/>
    <cellStyle name="Migliaia 12" xfId="3821"/>
    <cellStyle name="Migliaia 12 2" xfId="3822"/>
    <cellStyle name="Migliaia 12 2 2" xfId="3823"/>
    <cellStyle name="Migliaia 12 2 2 2" xfId="3824"/>
    <cellStyle name="Migliaia 12 2 2 2 2" xfId="3825"/>
    <cellStyle name="Migliaia 12 2 2 2 3" xfId="3826"/>
    <cellStyle name="Migliaia 12 2 2 3" xfId="3827"/>
    <cellStyle name="Migliaia 12 2 2 4" xfId="3828"/>
    <cellStyle name="Migliaia 12 2 3" xfId="3829"/>
    <cellStyle name="Migliaia 12 2 3 2" xfId="3830"/>
    <cellStyle name="Migliaia 12 2 4" xfId="3831"/>
    <cellStyle name="Migliaia 12 2 4 2" xfId="3832"/>
    <cellStyle name="Migliaia 12 2 5" xfId="3833"/>
    <cellStyle name="Migliaia 12 3" xfId="3834"/>
    <cellStyle name="Migliaia 12 3 2" xfId="3835"/>
    <cellStyle name="Migliaia 12 3 2 2" xfId="3836"/>
    <cellStyle name="Migliaia 12 3 2 2 2" xfId="3837"/>
    <cellStyle name="Migliaia 12 3 2 2 3" xfId="3838"/>
    <cellStyle name="Migliaia 12 3 2 3" xfId="3839"/>
    <cellStyle name="Migliaia 12 3 2 3 2" xfId="3840"/>
    <cellStyle name="Migliaia 12 3 2 4" xfId="3841"/>
    <cellStyle name="Migliaia 12 3 3" xfId="3842"/>
    <cellStyle name="Migliaia 12 3 3 2" xfId="3843"/>
    <cellStyle name="Migliaia 12 3 3 2 2" xfId="3844"/>
    <cellStyle name="Migliaia 12 3 3 3" xfId="3845"/>
    <cellStyle name="Migliaia 12 3 4" xfId="3846"/>
    <cellStyle name="Migliaia 12 3 4 2" xfId="3847"/>
    <cellStyle name="Migliaia 12 3 4 2 2" xfId="3848"/>
    <cellStyle name="Migliaia 12 3 4 3" xfId="3849"/>
    <cellStyle name="Migliaia 12 3 5" xfId="3850"/>
    <cellStyle name="Migliaia 12 3 5 2" xfId="3851"/>
    <cellStyle name="Migliaia 12 3 6" xfId="3852"/>
    <cellStyle name="Migliaia 12 3 6 2" xfId="3853"/>
    <cellStyle name="Migliaia 12 3 7" xfId="3854"/>
    <cellStyle name="Migliaia 12 4" xfId="3855"/>
    <cellStyle name="Migliaia 12 4 2" xfId="3856"/>
    <cellStyle name="Migliaia 12 4 2 2" xfId="3857"/>
    <cellStyle name="Migliaia 12 4 2 2 2" xfId="3858"/>
    <cellStyle name="Migliaia 12 4 2 3" xfId="3859"/>
    <cellStyle name="Migliaia 12 4 2 4" xfId="3860"/>
    <cellStyle name="Migliaia 12 4 2 5" xfId="3861"/>
    <cellStyle name="Migliaia 12 4 3" xfId="3862"/>
    <cellStyle name="Migliaia 12 4 4" xfId="3863"/>
    <cellStyle name="Migliaia 12 4 5" xfId="3864"/>
    <cellStyle name="Migliaia 12 5" xfId="3865"/>
    <cellStyle name="Migliaia 12 5 2" xfId="3866"/>
    <cellStyle name="Migliaia 12 5 3" xfId="3867"/>
    <cellStyle name="Migliaia 12 6" xfId="3868"/>
    <cellStyle name="Migliaia 12 6 2" xfId="3869"/>
    <cellStyle name="Migliaia 12 6 2 2" xfId="3870"/>
    <cellStyle name="Migliaia 12 6 3" xfId="3871"/>
    <cellStyle name="Migliaia 12 7" xfId="3872"/>
    <cellStyle name="Migliaia 12 7 2" xfId="3873"/>
    <cellStyle name="Migliaia 12 8" xfId="3874"/>
    <cellStyle name="Migliaia 12 8 2" xfId="3875"/>
    <cellStyle name="Migliaia 13" xfId="3876"/>
    <cellStyle name="Migliaia 13 2" xfId="3877"/>
    <cellStyle name="Migliaia 13 2 2" xfId="3878"/>
    <cellStyle name="Migliaia 13 2 2 2" xfId="3879"/>
    <cellStyle name="Migliaia 13 2 2 2 2" xfId="3880"/>
    <cellStyle name="Migliaia 13 2 2 2 3" xfId="3881"/>
    <cellStyle name="Migliaia 13 2 2 3" xfId="3882"/>
    <cellStyle name="Migliaia 13 2 2 4" xfId="3883"/>
    <cellStyle name="Migliaia 13 2 3" xfId="3884"/>
    <cellStyle name="Migliaia 13 2 3 2" xfId="3885"/>
    <cellStyle name="Migliaia 13 2 4" xfId="3886"/>
    <cellStyle name="Migliaia 13 2 4 2" xfId="3887"/>
    <cellStyle name="Migliaia 13 2 5" xfId="3888"/>
    <cellStyle name="Migliaia 13 3" xfId="3889"/>
    <cellStyle name="Migliaia 13 3 2" xfId="3890"/>
    <cellStyle name="Migliaia 13 3 2 2" xfId="3891"/>
    <cellStyle name="Migliaia 13 3 2 2 2" xfId="3892"/>
    <cellStyle name="Migliaia 13 3 2 2 3" xfId="3893"/>
    <cellStyle name="Migliaia 13 3 2 3" xfId="3894"/>
    <cellStyle name="Migliaia 13 3 2 3 2" xfId="3895"/>
    <cellStyle name="Migliaia 13 3 2 4" xfId="3896"/>
    <cellStyle name="Migliaia 13 3 3" xfId="3897"/>
    <cellStyle name="Migliaia 13 3 3 2" xfId="3898"/>
    <cellStyle name="Migliaia 13 3 3 2 2" xfId="3899"/>
    <cellStyle name="Migliaia 13 3 3 3" xfId="3900"/>
    <cellStyle name="Migliaia 13 3 4" xfId="3901"/>
    <cellStyle name="Migliaia 13 3 4 2" xfId="3902"/>
    <cellStyle name="Migliaia 13 3 4 2 2" xfId="3903"/>
    <cellStyle name="Migliaia 13 3 4 3" xfId="3904"/>
    <cellStyle name="Migliaia 13 3 5" xfId="3905"/>
    <cellStyle name="Migliaia 13 3 5 2" xfId="3906"/>
    <cellStyle name="Migliaia 13 3 6" xfId="3907"/>
    <cellStyle name="Migliaia 13 3 6 2" xfId="3908"/>
    <cellStyle name="Migliaia 13 3 7" xfId="3909"/>
    <cellStyle name="Migliaia 13 4" xfId="3910"/>
    <cellStyle name="Migliaia 13 4 2" xfId="3911"/>
    <cellStyle name="Migliaia 13 4 2 2" xfId="3912"/>
    <cellStyle name="Migliaia 13 4 2 2 2" xfId="3913"/>
    <cellStyle name="Migliaia 13 4 2 3" xfId="3914"/>
    <cellStyle name="Migliaia 13 4 2 4" xfId="3915"/>
    <cellStyle name="Migliaia 13 4 2 5" xfId="3916"/>
    <cellStyle name="Migliaia 13 4 3" xfId="3917"/>
    <cellStyle name="Migliaia 13 4 4" xfId="3918"/>
    <cellStyle name="Migliaia 13 4 5" xfId="3919"/>
    <cellStyle name="Migliaia 13 5" xfId="3920"/>
    <cellStyle name="Migliaia 13 5 2" xfId="3921"/>
    <cellStyle name="Migliaia 13 5 3" xfId="3922"/>
    <cellStyle name="Migliaia 13 6" xfId="3923"/>
    <cellStyle name="Migliaia 13 6 2" xfId="3924"/>
    <cellStyle name="Migliaia 13 6 2 2" xfId="3925"/>
    <cellStyle name="Migliaia 13 6 3" xfId="3926"/>
    <cellStyle name="Migliaia 13 7" xfId="3927"/>
    <cellStyle name="Migliaia 13 7 2" xfId="3928"/>
    <cellStyle name="Migliaia 13 8" xfId="3929"/>
    <cellStyle name="Migliaia 13 8 2" xfId="3930"/>
    <cellStyle name="Migliaia 14" xfId="3931"/>
    <cellStyle name="Migliaia 14 2" xfId="3932"/>
    <cellStyle name="Migliaia 14 2 2" xfId="3933"/>
    <cellStyle name="Migliaia 14 2 2 2" xfId="3934"/>
    <cellStyle name="Migliaia 14 2 2 2 2" xfId="3935"/>
    <cellStyle name="Migliaia 14 2 2 2 3" xfId="3936"/>
    <cellStyle name="Migliaia 14 2 2 3" xfId="3937"/>
    <cellStyle name="Migliaia 14 2 2 4" xfId="3938"/>
    <cellStyle name="Migliaia 14 2 3" xfId="3939"/>
    <cellStyle name="Migliaia 14 2 3 2" xfId="3940"/>
    <cellStyle name="Migliaia 14 2 4" xfId="3941"/>
    <cellStyle name="Migliaia 14 2 4 2" xfId="3942"/>
    <cellStyle name="Migliaia 14 2 5" xfId="3943"/>
    <cellStyle name="Migliaia 14 3" xfId="3944"/>
    <cellStyle name="Migliaia 14 3 2" xfId="3945"/>
    <cellStyle name="Migliaia 14 3 2 2" xfId="3946"/>
    <cellStyle name="Migliaia 14 3 2 2 2" xfId="3947"/>
    <cellStyle name="Migliaia 14 3 2 2 3" xfId="3948"/>
    <cellStyle name="Migliaia 14 3 2 3" xfId="3949"/>
    <cellStyle name="Migliaia 14 3 2 3 2" xfId="3950"/>
    <cellStyle name="Migliaia 14 3 2 4" xfId="3951"/>
    <cellStyle name="Migliaia 14 3 3" xfId="3952"/>
    <cellStyle name="Migliaia 14 3 3 2" xfId="3953"/>
    <cellStyle name="Migliaia 14 3 3 2 2" xfId="3954"/>
    <cellStyle name="Migliaia 14 3 3 3" xfId="3955"/>
    <cellStyle name="Migliaia 14 3 4" xfId="3956"/>
    <cellStyle name="Migliaia 14 3 4 2" xfId="3957"/>
    <cellStyle name="Migliaia 14 3 4 2 2" xfId="3958"/>
    <cellStyle name="Migliaia 14 3 4 3" xfId="3959"/>
    <cellStyle name="Migliaia 14 3 5" xfId="3960"/>
    <cellStyle name="Migliaia 14 3 5 2" xfId="3961"/>
    <cellStyle name="Migliaia 14 3 6" xfId="3962"/>
    <cellStyle name="Migliaia 14 3 6 2" xfId="3963"/>
    <cellStyle name="Migliaia 14 3 7" xfId="3964"/>
    <cellStyle name="Migliaia 14 4" xfId="3965"/>
    <cellStyle name="Migliaia 14 4 2" xfId="3966"/>
    <cellStyle name="Migliaia 14 4 2 2" xfId="3967"/>
    <cellStyle name="Migliaia 14 4 2 2 2" xfId="3968"/>
    <cellStyle name="Migliaia 14 4 2 3" xfId="3969"/>
    <cellStyle name="Migliaia 14 4 2 4" xfId="3970"/>
    <cellStyle name="Migliaia 14 4 2 5" xfId="3971"/>
    <cellStyle name="Migliaia 14 4 3" xfId="3972"/>
    <cellStyle name="Migliaia 14 4 4" xfId="3973"/>
    <cellStyle name="Migliaia 14 4 5" xfId="3974"/>
    <cellStyle name="Migliaia 14 5" xfId="3975"/>
    <cellStyle name="Migliaia 14 5 2" xfId="3976"/>
    <cellStyle name="Migliaia 14 5 3" xfId="3977"/>
    <cellStyle name="Migliaia 14 6" xfId="3978"/>
    <cellStyle name="Migliaia 14 6 2" xfId="3979"/>
    <cellStyle name="Migliaia 14 6 2 2" xfId="3980"/>
    <cellStyle name="Migliaia 14 6 3" xfId="3981"/>
    <cellStyle name="Migliaia 14 7" xfId="3982"/>
    <cellStyle name="Migliaia 14 7 2" xfId="3983"/>
    <cellStyle name="Migliaia 14 8" xfId="3984"/>
    <cellStyle name="Migliaia 14 8 2" xfId="3985"/>
    <cellStyle name="Migliaia 15" xfId="3986"/>
    <cellStyle name="Migliaia 15 2" xfId="3987"/>
    <cellStyle name="Migliaia 15 2 2" xfId="3988"/>
    <cellStyle name="Migliaia 15 2 2 2" xfId="3989"/>
    <cellStyle name="Migliaia 15 2 2 2 2" xfId="3990"/>
    <cellStyle name="Migliaia 15 2 2 2 3" xfId="3991"/>
    <cellStyle name="Migliaia 15 2 2 3" xfId="3992"/>
    <cellStyle name="Migliaia 15 2 2 4" xfId="3993"/>
    <cellStyle name="Migliaia 15 2 3" xfId="3994"/>
    <cellStyle name="Migliaia 15 2 3 2" xfId="3995"/>
    <cellStyle name="Migliaia 15 2 4" xfId="3996"/>
    <cellStyle name="Migliaia 15 2 4 2" xfId="3997"/>
    <cellStyle name="Migliaia 15 2 5" xfId="3998"/>
    <cellStyle name="Migliaia 15 3" xfId="3999"/>
    <cellStyle name="Migliaia 15 3 2" xfId="4000"/>
    <cellStyle name="Migliaia 15 3 2 2" xfId="4001"/>
    <cellStyle name="Migliaia 15 3 2 2 2" xfId="4002"/>
    <cellStyle name="Migliaia 15 3 2 2 3" xfId="4003"/>
    <cellStyle name="Migliaia 15 3 2 3" xfId="4004"/>
    <cellStyle name="Migliaia 15 3 2 3 2" xfId="4005"/>
    <cellStyle name="Migliaia 15 3 2 4" xfId="4006"/>
    <cellStyle name="Migliaia 15 3 3" xfId="4007"/>
    <cellStyle name="Migliaia 15 3 3 2" xfId="4008"/>
    <cellStyle name="Migliaia 15 3 3 2 2" xfId="4009"/>
    <cellStyle name="Migliaia 15 3 3 3" xfId="4010"/>
    <cellStyle name="Migliaia 15 3 4" xfId="4011"/>
    <cellStyle name="Migliaia 15 3 4 2" xfId="4012"/>
    <cellStyle name="Migliaia 15 3 4 2 2" xfId="4013"/>
    <cellStyle name="Migliaia 15 3 4 3" xfId="4014"/>
    <cellStyle name="Migliaia 15 3 5" xfId="4015"/>
    <cellStyle name="Migliaia 15 3 5 2" xfId="4016"/>
    <cellStyle name="Migliaia 15 3 6" xfId="4017"/>
    <cellStyle name="Migliaia 15 3 6 2" xfId="4018"/>
    <cellStyle name="Migliaia 15 3 7" xfId="4019"/>
    <cellStyle name="Migliaia 15 4" xfId="4020"/>
    <cellStyle name="Migliaia 15 4 2" xfId="4021"/>
    <cellStyle name="Migliaia 15 4 2 2" xfId="4022"/>
    <cellStyle name="Migliaia 15 4 2 2 2" xfId="4023"/>
    <cellStyle name="Migliaia 15 4 2 3" xfId="4024"/>
    <cellStyle name="Migliaia 15 4 2 4" xfId="4025"/>
    <cellStyle name="Migliaia 15 4 2 5" xfId="4026"/>
    <cellStyle name="Migliaia 15 4 3" xfId="4027"/>
    <cellStyle name="Migliaia 15 4 4" xfId="4028"/>
    <cellStyle name="Migliaia 15 4 5" xfId="4029"/>
    <cellStyle name="Migliaia 15 5" xfId="4030"/>
    <cellStyle name="Migliaia 15 5 2" xfId="4031"/>
    <cellStyle name="Migliaia 15 5 3" xfId="4032"/>
    <cellStyle name="Migliaia 15 6" xfId="4033"/>
    <cellStyle name="Migliaia 15 6 2" xfId="4034"/>
    <cellStyle name="Migliaia 15 6 2 2" xfId="4035"/>
    <cellStyle name="Migliaia 15 6 3" xfId="4036"/>
    <cellStyle name="Migliaia 15 7" xfId="4037"/>
    <cellStyle name="Migliaia 15 7 2" xfId="4038"/>
    <cellStyle name="Migliaia 15 8" xfId="4039"/>
    <cellStyle name="Migliaia 15 8 2" xfId="4040"/>
    <cellStyle name="Migliaia 16" xfId="4041"/>
    <cellStyle name="Migliaia 16 2" xfId="4042"/>
    <cellStyle name="Migliaia 16 2 2" xfId="4043"/>
    <cellStyle name="Migliaia 16 2 2 2" xfId="4044"/>
    <cellStyle name="Migliaia 16 2 2 2 2" xfId="4045"/>
    <cellStyle name="Migliaia 16 2 2 2 3" xfId="4046"/>
    <cellStyle name="Migliaia 16 2 2 3" xfId="4047"/>
    <cellStyle name="Migliaia 16 2 2 4" xfId="4048"/>
    <cellStyle name="Migliaia 16 2 3" xfId="4049"/>
    <cellStyle name="Migliaia 16 2 3 2" xfId="4050"/>
    <cellStyle name="Migliaia 16 2 4" xfId="4051"/>
    <cellStyle name="Migliaia 16 2 4 2" xfId="4052"/>
    <cellStyle name="Migliaia 16 2 5" xfId="4053"/>
    <cellStyle name="Migliaia 16 3" xfId="4054"/>
    <cellStyle name="Migliaia 16 3 2" xfId="4055"/>
    <cellStyle name="Migliaia 16 3 2 2" xfId="4056"/>
    <cellStyle name="Migliaia 16 3 2 2 2" xfId="4057"/>
    <cellStyle name="Migliaia 16 3 2 2 3" xfId="4058"/>
    <cellStyle name="Migliaia 16 3 2 3" xfId="4059"/>
    <cellStyle name="Migliaia 16 3 2 3 2" xfId="4060"/>
    <cellStyle name="Migliaia 16 3 2 4" xfId="4061"/>
    <cellStyle name="Migliaia 16 3 3" xfId="4062"/>
    <cellStyle name="Migliaia 16 3 3 2" xfId="4063"/>
    <cellStyle name="Migliaia 16 3 3 2 2" xfId="4064"/>
    <cellStyle name="Migliaia 16 3 3 3" xfId="4065"/>
    <cellStyle name="Migliaia 16 3 4" xfId="4066"/>
    <cellStyle name="Migliaia 16 3 4 2" xfId="4067"/>
    <cellStyle name="Migliaia 16 3 4 2 2" xfId="4068"/>
    <cellStyle name="Migliaia 16 3 4 3" xfId="4069"/>
    <cellStyle name="Migliaia 16 3 5" xfId="4070"/>
    <cellStyle name="Migliaia 16 3 5 2" xfId="4071"/>
    <cellStyle name="Migliaia 16 3 6" xfId="4072"/>
    <cellStyle name="Migliaia 16 3 6 2" xfId="4073"/>
    <cellStyle name="Migliaia 16 3 7" xfId="4074"/>
    <cellStyle name="Migliaia 16 4" xfId="4075"/>
    <cellStyle name="Migliaia 16 4 2" xfId="4076"/>
    <cellStyle name="Migliaia 16 4 2 2" xfId="4077"/>
    <cellStyle name="Migliaia 16 4 2 2 2" xfId="4078"/>
    <cellStyle name="Migliaia 16 4 2 3" xfId="4079"/>
    <cellStyle name="Migliaia 16 4 2 4" xfId="4080"/>
    <cellStyle name="Migliaia 16 4 2 5" xfId="4081"/>
    <cellStyle name="Migliaia 16 4 3" xfId="4082"/>
    <cellStyle name="Migliaia 16 4 4" xfId="4083"/>
    <cellStyle name="Migliaia 16 4 5" xfId="4084"/>
    <cellStyle name="Migliaia 16 5" xfId="4085"/>
    <cellStyle name="Migliaia 16 5 2" xfId="4086"/>
    <cellStyle name="Migliaia 16 5 3" xfId="4087"/>
    <cellStyle name="Migliaia 16 6" xfId="4088"/>
    <cellStyle name="Migliaia 16 6 2" xfId="4089"/>
    <cellStyle name="Migliaia 16 6 2 2" xfId="4090"/>
    <cellStyle name="Migliaia 16 6 3" xfId="4091"/>
    <cellStyle name="Migliaia 16 7" xfId="4092"/>
    <cellStyle name="Migliaia 16 7 2" xfId="4093"/>
    <cellStyle name="Migliaia 16 8" xfId="4094"/>
    <cellStyle name="Migliaia 16 8 2" xfId="4095"/>
    <cellStyle name="Migliaia 17" xfId="4096"/>
    <cellStyle name="Migliaia 17 2" xfId="4097"/>
    <cellStyle name="Migliaia 17 2 2" xfId="4098"/>
    <cellStyle name="Migliaia 17 2 2 2" xfId="4099"/>
    <cellStyle name="Migliaia 17 2 2 2 2" xfId="4100"/>
    <cellStyle name="Migliaia 17 2 2 2 3" xfId="4101"/>
    <cellStyle name="Migliaia 17 2 2 3" xfId="4102"/>
    <cellStyle name="Migliaia 17 2 2 4" xfId="4103"/>
    <cellStyle name="Migliaia 17 2 3" xfId="4104"/>
    <cellStyle name="Migliaia 17 2 3 2" xfId="4105"/>
    <cellStyle name="Migliaia 17 2 4" xfId="4106"/>
    <cellStyle name="Migliaia 17 2 4 2" xfId="4107"/>
    <cellStyle name="Migliaia 17 2 5" xfId="4108"/>
    <cellStyle name="Migliaia 17 3" xfId="4109"/>
    <cellStyle name="Migliaia 17 3 2" xfId="4110"/>
    <cellStyle name="Migliaia 17 3 2 2" xfId="4111"/>
    <cellStyle name="Migliaia 17 3 2 2 2" xfId="4112"/>
    <cellStyle name="Migliaia 17 3 2 2 3" xfId="4113"/>
    <cellStyle name="Migliaia 17 3 2 3" xfId="4114"/>
    <cellStyle name="Migliaia 17 3 2 3 2" xfId="4115"/>
    <cellStyle name="Migliaia 17 3 2 4" xfId="4116"/>
    <cellStyle name="Migliaia 17 3 3" xfId="4117"/>
    <cellStyle name="Migliaia 17 3 3 2" xfId="4118"/>
    <cellStyle name="Migliaia 17 3 3 2 2" xfId="4119"/>
    <cellStyle name="Migliaia 17 3 3 3" xfId="4120"/>
    <cellStyle name="Migliaia 17 3 4" xfId="4121"/>
    <cellStyle name="Migliaia 17 3 4 2" xfId="4122"/>
    <cellStyle name="Migliaia 17 3 4 2 2" xfId="4123"/>
    <cellStyle name="Migliaia 17 3 4 3" xfId="4124"/>
    <cellStyle name="Migliaia 17 3 5" xfId="4125"/>
    <cellStyle name="Migliaia 17 3 5 2" xfId="4126"/>
    <cellStyle name="Migliaia 17 3 6" xfId="4127"/>
    <cellStyle name="Migliaia 17 3 6 2" xfId="4128"/>
    <cellStyle name="Migliaia 17 3 7" xfId="4129"/>
    <cellStyle name="Migliaia 17 4" xfId="4130"/>
    <cellStyle name="Migliaia 17 4 2" xfId="4131"/>
    <cellStyle name="Migliaia 17 4 2 2" xfId="4132"/>
    <cellStyle name="Migliaia 17 4 2 2 2" xfId="4133"/>
    <cellStyle name="Migliaia 17 4 2 3" xfId="4134"/>
    <cellStyle name="Migliaia 17 4 2 4" xfId="4135"/>
    <cellStyle name="Migliaia 17 4 2 5" xfId="4136"/>
    <cellStyle name="Migliaia 17 4 3" xfId="4137"/>
    <cellStyle name="Migliaia 17 4 4" xfId="4138"/>
    <cellStyle name="Migliaia 17 4 5" xfId="4139"/>
    <cellStyle name="Migliaia 17 5" xfId="4140"/>
    <cellStyle name="Migliaia 17 5 2" xfId="4141"/>
    <cellStyle name="Migliaia 17 5 3" xfId="4142"/>
    <cellStyle name="Migliaia 17 6" xfId="4143"/>
    <cellStyle name="Migliaia 17 6 2" xfId="4144"/>
    <cellStyle name="Migliaia 17 6 2 2" xfId="4145"/>
    <cellStyle name="Migliaia 17 6 3" xfId="4146"/>
    <cellStyle name="Migliaia 17 7" xfId="4147"/>
    <cellStyle name="Migliaia 17 7 2" xfId="4148"/>
    <cellStyle name="Migliaia 17 8" xfId="4149"/>
    <cellStyle name="Migliaia 17 8 2" xfId="4150"/>
    <cellStyle name="Migliaia 18" xfId="4151"/>
    <cellStyle name="Migliaia 18 2" xfId="4152"/>
    <cellStyle name="Migliaia 18 2 2" xfId="4153"/>
    <cellStyle name="Migliaia 18 2 2 2" xfId="4154"/>
    <cellStyle name="Migliaia 18 2 2 2 2" xfId="4155"/>
    <cellStyle name="Migliaia 18 2 2 2 3" xfId="4156"/>
    <cellStyle name="Migliaia 18 2 2 3" xfId="4157"/>
    <cellStyle name="Migliaia 18 2 2 4" xfId="4158"/>
    <cellStyle name="Migliaia 18 2 3" xfId="4159"/>
    <cellStyle name="Migliaia 18 2 3 2" xfId="4160"/>
    <cellStyle name="Migliaia 18 2 4" xfId="4161"/>
    <cellStyle name="Migliaia 18 2 4 2" xfId="4162"/>
    <cellStyle name="Migliaia 18 2 5" xfId="4163"/>
    <cellStyle name="Migliaia 18 3" xfId="4164"/>
    <cellStyle name="Migliaia 18 3 2" xfId="4165"/>
    <cellStyle name="Migliaia 18 3 2 2" xfId="4166"/>
    <cellStyle name="Migliaia 18 3 2 2 2" xfId="4167"/>
    <cellStyle name="Migliaia 18 3 2 2 3" xfId="4168"/>
    <cellStyle name="Migliaia 18 3 2 3" xfId="4169"/>
    <cellStyle name="Migliaia 18 3 2 3 2" xfId="4170"/>
    <cellStyle name="Migliaia 18 3 2 4" xfId="4171"/>
    <cellStyle name="Migliaia 18 3 3" xfId="4172"/>
    <cellStyle name="Migliaia 18 3 3 2" xfId="4173"/>
    <cellStyle name="Migliaia 18 3 3 2 2" xfId="4174"/>
    <cellStyle name="Migliaia 18 3 3 3" xfId="4175"/>
    <cellStyle name="Migliaia 18 3 4" xfId="4176"/>
    <cellStyle name="Migliaia 18 3 4 2" xfId="4177"/>
    <cellStyle name="Migliaia 18 3 4 2 2" xfId="4178"/>
    <cellStyle name="Migliaia 18 3 4 3" xfId="4179"/>
    <cellStyle name="Migliaia 18 3 5" xfId="4180"/>
    <cellStyle name="Migliaia 18 3 5 2" xfId="4181"/>
    <cellStyle name="Migliaia 18 3 6" xfId="4182"/>
    <cellStyle name="Migliaia 18 3 6 2" xfId="4183"/>
    <cellStyle name="Migliaia 18 3 7" xfId="4184"/>
    <cellStyle name="Migliaia 18 4" xfId="4185"/>
    <cellStyle name="Migliaia 18 4 2" xfId="4186"/>
    <cellStyle name="Migliaia 18 4 2 2" xfId="4187"/>
    <cellStyle name="Migliaia 18 4 2 2 2" xfId="4188"/>
    <cellStyle name="Migliaia 18 4 2 3" xfId="4189"/>
    <cellStyle name="Migliaia 18 4 2 4" xfId="4190"/>
    <cellStyle name="Migliaia 18 4 2 5" xfId="4191"/>
    <cellStyle name="Migliaia 18 4 3" xfId="4192"/>
    <cellStyle name="Migliaia 18 4 4" xfId="4193"/>
    <cellStyle name="Migliaia 18 4 5" xfId="4194"/>
    <cellStyle name="Migliaia 18 5" xfId="4195"/>
    <cellStyle name="Migliaia 18 5 2" xfId="4196"/>
    <cellStyle name="Migliaia 18 5 3" xfId="4197"/>
    <cellStyle name="Migliaia 18 6" xfId="4198"/>
    <cellStyle name="Migliaia 18 6 2" xfId="4199"/>
    <cellStyle name="Migliaia 18 6 2 2" xfId="4200"/>
    <cellStyle name="Migliaia 18 6 3" xfId="4201"/>
    <cellStyle name="Migliaia 18 7" xfId="4202"/>
    <cellStyle name="Migliaia 18 7 2" xfId="4203"/>
    <cellStyle name="Migliaia 18 8" xfId="4204"/>
    <cellStyle name="Migliaia 18 8 2" xfId="4205"/>
    <cellStyle name="Migliaia 19" xfId="4206"/>
    <cellStyle name="Migliaia 19 2" xfId="4207"/>
    <cellStyle name="Migliaia 19 2 2" xfId="4208"/>
    <cellStyle name="Migliaia 19 2 2 2" xfId="4209"/>
    <cellStyle name="Migliaia 19 2 2 2 2" xfId="4210"/>
    <cellStyle name="Migliaia 19 2 2 2 3" xfId="4211"/>
    <cellStyle name="Migliaia 19 2 2 3" xfId="4212"/>
    <cellStyle name="Migliaia 19 2 2 4" xfId="4213"/>
    <cellStyle name="Migliaia 19 2 3" xfId="4214"/>
    <cellStyle name="Migliaia 19 2 3 2" xfId="4215"/>
    <cellStyle name="Migliaia 19 2 4" xfId="4216"/>
    <cellStyle name="Migliaia 19 2 4 2" xfId="4217"/>
    <cellStyle name="Migliaia 19 2 5" xfId="4218"/>
    <cellStyle name="Migliaia 19 3" xfId="4219"/>
    <cellStyle name="Migliaia 19 3 2" xfId="4220"/>
    <cellStyle name="Migliaia 19 3 2 2" xfId="4221"/>
    <cellStyle name="Migliaia 19 3 2 2 2" xfId="4222"/>
    <cellStyle name="Migliaia 19 3 2 2 3" xfId="4223"/>
    <cellStyle name="Migliaia 19 3 2 3" xfId="4224"/>
    <cellStyle name="Migliaia 19 3 2 3 2" xfId="4225"/>
    <cellStyle name="Migliaia 19 3 2 4" xfId="4226"/>
    <cellStyle name="Migliaia 19 3 3" xfId="4227"/>
    <cellStyle name="Migliaia 19 3 3 2" xfId="4228"/>
    <cellStyle name="Migliaia 19 3 3 2 2" xfId="4229"/>
    <cellStyle name="Migliaia 19 3 3 3" xfId="4230"/>
    <cellStyle name="Migliaia 19 3 4" xfId="4231"/>
    <cellStyle name="Migliaia 19 3 4 2" xfId="4232"/>
    <cellStyle name="Migliaia 19 3 4 2 2" xfId="4233"/>
    <cellStyle name="Migliaia 19 3 4 3" xfId="4234"/>
    <cellStyle name="Migliaia 19 3 5" xfId="4235"/>
    <cellStyle name="Migliaia 19 3 5 2" xfId="4236"/>
    <cellStyle name="Migliaia 19 3 6" xfId="4237"/>
    <cellStyle name="Migliaia 19 3 6 2" xfId="4238"/>
    <cellStyle name="Migliaia 19 3 7" xfId="4239"/>
    <cellStyle name="Migliaia 19 4" xfId="4240"/>
    <cellStyle name="Migliaia 19 4 2" xfId="4241"/>
    <cellStyle name="Migliaia 19 4 2 2" xfId="4242"/>
    <cellStyle name="Migliaia 19 4 2 2 2" xfId="4243"/>
    <cellStyle name="Migliaia 19 4 2 3" xfId="4244"/>
    <cellStyle name="Migliaia 19 4 2 4" xfId="4245"/>
    <cellStyle name="Migliaia 19 4 2 5" xfId="4246"/>
    <cellStyle name="Migliaia 19 4 3" xfId="4247"/>
    <cellStyle name="Migliaia 19 4 4" xfId="4248"/>
    <cellStyle name="Migliaia 19 4 5" xfId="4249"/>
    <cellStyle name="Migliaia 19 5" xfId="4250"/>
    <cellStyle name="Migliaia 19 5 2" xfId="4251"/>
    <cellStyle name="Migliaia 19 5 3" xfId="4252"/>
    <cellStyle name="Migliaia 19 6" xfId="4253"/>
    <cellStyle name="Migliaia 19 6 2" xfId="4254"/>
    <cellStyle name="Migliaia 19 6 2 2" xfId="4255"/>
    <cellStyle name="Migliaia 19 6 3" xfId="4256"/>
    <cellStyle name="Migliaia 19 7" xfId="4257"/>
    <cellStyle name="Migliaia 19 7 2" xfId="4258"/>
    <cellStyle name="Migliaia 19 8" xfId="4259"/>
    <cellStyle name="Migliaia 19 8 2" xfId="4260"/>
    <cellStyle name="Migliaia 2" xfId="4261"/>
    <cellStyle name="Migliaia 2 2" xfId="4262"/>
    <cellStyle name="Migliaia 2 2 2" xfId="4263"/>
    <cellStyle name="Migliaia 2 2 2 2" xfId="4264"/>
    <cellStyle name="Migliaia 2 2 2 2 2" xfId="4265"/>
    <cellStyle name="Migliaia 2 2 2 2 2 2" xfId="4266"/>
    <cellStyle name="Migliaia 2 2 2 2 3" xfId="4267"/>
    <cellStyle name="Migliaia 2 2 2 3" xfId="4268"/>
    <cellStyle name="Migliaia 2 2 2 3 2" xfId="4269"/>
    <cellStyle name="Migliaia 2 2 2 4" xfId="4270"/>
    <cellStyle name="Migliaia 2 2 3" xfId="4271"/>
    <cellStyle name="Migliaia 2 2 3 2" xfId="4272"/>
    <cellStyle name="Migliaia 2 2 3 2 2" xfId="4273"/>
    <cellStyle name="Migliaia 2 2 3 3" xfId="4274"/>
    <cellStyle name="Migliaia 2 2 4" xfId="4275"/>
    <cellStyle name="Migliaia 2 2 4 2" xfId="4276"/>
    <cellStyle name="Migliaia 2 2 5" xfId="4277"/>
    <cellStyle name="Migliaia 2 3" xfId="4278"/>
    <cellStyle name="Migliaia 2 3 2" xfId="4279"/>
    <cellStyle name="Migliaia 2 3 2 2" xfId="4280"/>
    <cellStyle name="Migliaia 2 3 2 2 2" xfId="4281"/>
    <cellStyle name="Migliaia 2 3 2 2 2 2" xfId="4282"/>
    <cellStyle name="Migliaia 2 3 2 2 3" xfId="4283"/>
    <cellStyle name="Migliaia 2 3 2 3" xfId="4284"/>
    <cellStyle name="Migliaia 2 3 2 3 2" xfId="4285"/>
    <cellStyle name="Migliaia 2 3 2 4" xfId="4286"/>
    <cellStyle name="Migliaia 2 3 3" xfId="4287"/>
    <cellStyle name="Migliaia 2 3 3 2" xfId="4288"/>
    <cellStyle name="Migliaia 2 3 3 2 2" xfId="4289"/>
    <cellStyle name="Migliaia 2 3 3 3" xfId="4290"/>
    <cellStyle name="Migliaia 2 3 4" xfId="4291"/>
    <cellStyle name="Migliaia 2 3 4 2" xfId="4292"/>
    <cellStyle name="Migliaia 2 3 5" xfId="4293"/>
    <cellStyle name="Migliaia 2 4" xfId="4294"/>
    <cellStyle name="Migliaia 2 4 2" xfId="4295"/>
    <cellStyle name="Migliaia 2 4 2 2" xfId="4296"/>
    <cellStyle name="Migliaia 2 4 2 2 2" xfId="4297"/>
    <cellStyle name="Migliaia 2 4 2 2 3" xfId="4298"/>
    <cellStyle name="Migliaia 2 4 2 3" xfId="4299"/>
    <cellStyle name="Migliaia 2 4 2 3 2" xfId="4300"/>
    <cellStyle name="Migliaia 2 4 2 4" xfId="4301"/>
    <cellStyle name="Migliaia 2 4 3" xfId="4302"/>
    <cellStyle name="Migliaia 2 4 3 2" xfId="4303"/>
    <cellStyle name="Migliaia 2 4 3 2 2" xfId="4304"/>
    <cellStyle name="Migliaia 2 4 3 3" xfId="4305"/>
    <cellStyle name="Migliaia 2 4 4" xfId="4306"/>
    <cellStyle name="Migliaia 2 4 4 2" xfId="4307"/>
    <cellStyle name="Migliaia 2 4 4 2 2" xfId="4308"/>
    <cellStyle name="Migliaia 2 4 4 3" xfId="4309"/>
    <cellStyle name="Migliaia 2 4 5" xfId="4310"/>
    <cellStyle name="Migliaia 2 4 5 2" xfId="4311"/>
    <cellStyle name="Migliaia 2 4 6" xfId="4312"/>
    <cellStyle name="Migliaia 2 4 6 2" xfId="4313"/>
    <cellStyle name="Migliaia 2 4 7" xfId="4314"/>
    <cellStyle name="Migliaia 2 5" xfId="4315"/>
    <cellStyle name="Migliaia 2 5 2" xfId="4316"/>
    <cellStyle name="Migliaia 2 5 2 2" xfId="4317"/>
    <cellStyle name="Migliaia 2 5 2 2 2" xfId="4318"/>
    <cellStyle name="Migliaia 2 5 2 3" xfId="4319"/>
    <cellStyle name="Migliaia 2 5 2 4" xfId="4320"/>
    <cellStyle name="Migliaia 2 5 2 5" xfId="4321"/>
    <cellStyle name="Migliaia 2 5 3" xfId="4322"/>
    <cellStyle name="Migliaia 2 5 4" xfId="4323"/>
    <cellStyle name="Migliaia 2 5 5" xfId="4324"/>
    <cellStyle name="Migliaia 2 6" xfId="4325"/>
    <cellStyle name="Migliaia 2 6 2" xfId="4326"/>
    <cellStyle name="Migliaia 2 6 3" xfId="4327"/>
    <cellStyle name="Migliaia 2 7" xfId="4328"/>
    <cellStyle name="Migliaia 2 7 2" xfId="4329"/>
    <cellStyle name="Migliaia 2 7 2 2" xfId="4330"/>
    <cellStyle name="Migliaia 2 7 3" xfId="4331"/>
    <cellStyle name="Migliaia 2 8" xfId="4332"/>
    <cellStyle name="Migliaia 2 8 2" xfId="4333"/>
    <cellStyle name="Migliaia 2 9" xfId="4334"/>
    <cellStyle name="Migliaia 2 9 2" xfId="4335"/>
    <cellStyle name="Migliaia 2_Domestico_reg&amp;naz" xfId="4336"/>
    <cellStyle name="Migliaia 20" xfId="4337"/>
    <cellStyle name="Migliaia 20 2" xfId="4338"/>
    <cellStyle name="Migliaia 20 2 2" xfId="4339"/>
    <cellStyle name="Migliaia 20 2 2 2" xfId="4340"/>
    <cellStyle name="Migliaia 20 2 2 2 2" xfId="4341"/>
    <cellStyle name="Migliaia 20 2 2 2 3" xfId="4342"/>
    <cellStyle name="Migliaia 20 2 2 3" xfId="4343"/>
    <cellStyle name="Migliaia 20 2 2 4" xfId="4344"/>
    <cellStyle name="Migliaia 20 2 3" xfId="4345"/>
    <cellStyle name="Migliaia 20 2 3 2" xfId="4346"/>
    <cellStyle name="Migliaia 20 2 4" xfId="4347"/>
    <cellStyle name="Migliaia 20 2 4 2" xfId="4348"/>
    <cellStyle name="Migliaia 20 2 5" xfId="4349"/>
    <cellStyle name="Migliaia 20 3" xfId="4350"/>
    <cellStyle name="Migliaia 20 3 2" xfId="4351"/>
    <cellStyle name="Migliaia 20 3 2 2" xfId="4352"/>
    <cellStyle name="Migliaia 20 3 2 2 2" xfId="4353"/>
    <cellStyle name="Migliaia 20 3 2 2 3" xfId="4354"/>
    <cellStyle name="Migliaia 20 3 2 3" xfId="4355"/>
    <cellStyle name="Migliaia 20 3 2 3 2" xfId="4356"/>
    <cellStyle name="Migliaia 20 3 2 4" xfId="4357"/>
    <cellStyle name="Migliaia 20 3 3" xfId="4358"/>
    <cellStyle name="Migliaia 20 3 3 2" xfId="4359"/>
    <cellStyle name="Migliaia 20 3 3 2 2" xfId="4360"/>
    <cellStyle name="Migliaia 20 3 3 3" xfId="4361"/>
    <cellStyle name="Migliaia 20 3 4" xfId="4362"/>
    <cellStyle name="Migliaia 20 3 4 2" xfId="4363"/>
    <cellStyle name="Migliaia 20 3 4 2 2" xfId="4364"/>
    <cellStyle name="Migliaia 20 3 4 3" xfId="4365"/>
    <cellStyle name="Migliaia 20 3 5" xfId="4366"/>
    <cellStyle name="Migliaia 20 3 5 2" xfId="4367"/>
    <cellStyle name="Migliaia 20 3 6" xfId="4368"/>
    <cellStyle name="Migliaia 20 3 6 2" xfId="4369"/>
    <cellStyle name="Migliaia 20 3 7" xfId="4370"/>
    <cellStyle name="Migliaia 20 4" xfId="4371"/>
    <cellStyle name="Migliaia 20 4 2" xfId="4372"/>
    <cellStyle name="Migliaia 20 4 2 2" xfId="4373"/>
    <cellStyle name="Migliaia 20 4 2 2 2" xfId="4374"/>
    <cellStyle name="Migliaia 20 4 2 3" xfId="4375"/>
    <cellStyle name="Migliaia 20 4 2 4" xfId="4376"/>
    <cellStyle name="Migliaia 20 4 2 5" xfId="4377"/>
    <cellStyle name="Migliaia 20 4 3" xfId="4378"/>
    <cellStyle name="Migliaia 20 4 4" xfId="4379"/>
    <cellStyle name="Migliaia 20 4 5" xfId="4380"/>
    <cellStyle name="Migliaia 20 5" xfId="4381"/>
    <cellStyle name="Migliaia 20 5 2" xfId="4382"/>
    <cellStyle name="Migliaia 20 5 3" xfId="4383"/>
    <cellStyle name="Migliaia 20 6" xfId="4384"/>
    <cellStyle name="Migliaia 20 6 2" xfId="4385"/>
    <cellStyle name="Migliaia 20 6 2 2" xfId="4386"/>
    <cellStyle name="Migliaia 20 6 3" xfId="4387"/>
    <cellStyle name="Migliaia 20 7" xfId="4388"/>
    <cellStyle name="Migliaia 20 7 2" xfId="4389"/>
    <cellStyle name="Migliaia 20 8" xfId="4390"/>
    <cellStyle name="Migliaia 20 8 2" xfId="4391"/>
    <cellStyle name="Migliaia 21" xfId="4392"/>
    <cellStyle name="Migliaia 21 2" xfId="4393"/>
    <cellStyle name="Migliaia 21 2 2" xfId="4394"/>
    <cellStyle name="Migliaia 21 2 2 2" xfId="4395"/>
    <cellStyle name="Migliaia 21 2 2 2 2" xfId="4396"/>
    <cellStyle name="Migliaia 21 2 2 2 3" xfId="4397"/>
    <cellStyle name="Migliaia 21 2 2 3" xfId="4398"/>
    <cellStyle name="Migliaia 21 2 2 4" xfId="4399"/>
    <cellStyle name="Migliaia 21 2 3" xfId="4400"/>
    <cellStyle name="Migliaia 21 2 3 2" xfId="4401"/>
    <cellStyle name="Migliaia 21 2 4" xfId="4402"/>
    <cellStyle name="Migliaia 21 2 4 2" xfId="4403"/>
    <cellStyle name="Migliaia 21 2 5" xfId="4404"/>
    <cellStyle name="Migliaia 21 3" xfId="4405"/>
    <cellStyle name="Migliaia 21 3 2" xfId="4406"/>
    <cellStyle name="Migliaia 21 3 2 2" xfId="4407"/>
    <cellStyle name="Migliaia 21 3 2 2 2" xfId="4408"/>
    <cellStyle name="Migliaia 21 3 2 2 3" xfId="4409"/>
    <cellStyle name="Migliaia 21 3 2 3" xfId="4410"/>
    <cellStyle name="Migliaia 21 3 2 3 2" xfId="4411"/>
    <cellStyle name="Migliaia 21 3 2 4" xfId="4412"/>
    <cellStyle name="Migliaia 21 3 3" xfId="4413"/>
    <cellStyle name="Migliaia 21 3 3 2" xfId="4414"/>
    <cellStyle name="Migliaia 21 3 3 2 2" xfId="4415"/>
    <cellStyle name="Migliaia 21 3 3 3" xfId="4416"/>
    <cellStyle name="Migliaia 21 3 4" xfId="4417"/>
    <cellStyle name="Migliaia 21 3 4 2" xfId="4418"/>
    <cellStyle name="Migliaia 21 3 4 2 2" xfId="4419"/>
    <cellStyle name="Migliaia 21 3 4 3" xfId="4420"/>
    <cellStyle name="Migliaia 21 3 5" xfId="4421"/>
    <cellStyle name="Migliaia 21 3 5 2" xfId="4422"/>
    <cellStyle name="Migliaia 21 3 6" xfId="4423"/>
    <cellStyle name="Migliaia 21 3 6 2" xfId="4424"/>
    <cellStyle name="Migliaia 21 3 7" xfId="4425"/>
    <cellStyle name="Migliaia 21 4" xfId="4426"/>
    <cellStyle name="Migliaia 21 4 2" xfId="4427"/>
    <cellStyle name="Migliaia 21 4 2 2" xfId="4428"/>
    <cellStyle name="Migliaia 21 4 2 2 2" xfId="4429"/>
    <cellStyle name="Migliaia 21 4 2 3" xfId="4430"/>
    <cellStyle name="Migliaia 21 4 2 4" xfId="4431"/>
    <cellStyle name="Migliaia 21 4 2 5" xfId="4432"/>
    <cellStyle name="Migliaia 21 4 3" xfId="4433"/>
    <cellStyle name="Migliaia 21 4 4" xfId="4434"/>
    <cellStyle name="Migliaia 21 4 5" xfId="4435"/>
    <cellStyle name="Migliaia 21 5" xfId="4436"/>
    <cellStyle name="Migliaia 21 5 2" xfId="4437"/>
    <cellStyle name="Migliaia 21 5 3" xfId="4438"/>
    <cellStyle name="Migliaia 21 6" xfId="4439"/>
    <cellStyle name="Migliaia 21 6 2" xfId="4440"/>
    <cellStyle name="Migliaia 21 6 2 2" xfId="4441"/>
    <cellStyle name="Migliaia 21 6 3" xfId="4442"/>
    <cellStyle name="Migliaia 21 7" xfId="4443"/>
    <cellStyle name="Migliaia 21 7 2" xfId="4444"/>
    <cellStyle name="Migliaia 21 8" xfId="4445"/>
    <cellStyle name="Migliaia 21 8 2" xfId="4446"/>
    <cellStyle name="Migliaia 22" xfId="4447"/>
    <cellStyle name="Migliaia 22 2" xfId="4448"/>
    <cellStyle name="Migliaia 22 2 2" xfId="4449"/>
    <cellStyle name="Migliaia 22 2 2 2" xfId="4450"/>
    <cellStyle name="Migliaia 22 2 2 2 2" xfId="4451"/>
    <cellStyle name="Migliaia 22 2 2 2 3" xfId="4452"/>
    <cellStyle name="Migliaia 22 2 2 3" xfId="4453"/>
    <cellStyle name="Migliaia 22 2 2 4" xfId="4454"/>
    <cellStyle name="Migliaia 22 2 3" xfId="4455"/>
    <cellStyle name="Migliaia 22 2 3 2" xfId="4456"/>
    <cellStyle name="Migliaia 22 2 4" xfId="4457"/>
    <cellStyle name="Migliaia 22 2 4 2" xfId="4458"/>
    <cellStyle name="Migliaia 22 2 5" xfId="4459"/>
    <cellStyle name="Migliaia 22 3" xfId="4460"/>
    <cellStyle name="Migliaia 22 3 2" xfId="4461"/>
    <cellStyle name="Migliaia 22 3 2 2" xfId="4462"/>
    <cellStyle name="Migliaia 22 3 2 2 2" xfId="4463"/>
    <cellStyle name="Migliaia 22 3 2 2 3" xfId="4464"/>
    <cellStyle name="Migliaia 22 3 2 3" xfId="4465"/>
    <cellStyle name="Migliaia 22 3 2 3 2" xfId="4466"/>
    <cellStyle name="Migliaia 22 3 2 4" xfId="4467"/>
    <cellStyle name="Migliaia 22 3 3" xfId="4468"/>
    <cellStyle name="Migliaia 22 3 3 2" xfId="4469"/>
    <cellStyle name="Migliaia 22 3 3 2 2" xfId="4470"/>
    <cellStyle name="Migliaia 22 3 3 3" xfId="4471"/>
    <cellStyle name="Migliaia 22 3 4" xfId="4472"/>
    <cellStyle name="Migliaia 22 3 4 2" xfId="4473"/>
    <cellStyle name="Migliaia 22 3 4 2 2" xfId="4474"/>
    <cellStyle name="Migliaia 22 3 4 3" xfId="4475"/>
    <cellStyle name="Migliaia 22 3 5" xfId="4476"/>
    <cellStyle name="Migliaia 22 3 5 2" xfId="4477"/>
    <cellStyle name="Migliaia 22 3 6" xfId="4478"/>
    <cellStyle name="Migliaia 22 3 6 2" xfId="4479"/>
    <cellStyle name="Migliaia 22 3 7" xfId="4480"/>
    <cellStyle name="Migliaia 22 4" xfId="4481"/>
    <cellStyle name="Migliaia 22 4 2" xfId="4482"/>
    <cellStyle name="Migliaia 22 4 2 2" xfId="4483"/>
    <cellStyle name="Migliaia 22 4 2 2 2" xfId="4484"/>
    <cellStyle name="Migliaia 22 4 2 3" xfId="4485"/>
    <cellStyle name="Migliaia 22 4 2 4" xfId="4486"/>
    <cellStyle name="Migliaia 22 4 2 5" xfId="4487"/>
    <cellStyle name="Migliaia 22 4 3" xfId="4488"/>
    <cellStyle name="Migliaia 22 4 4" xfId="4489"/>
    <cellStyle name="Migliaia 22 4 5" xfId="4490"/>
    <cellStyle name="Migliaia 22 5" xfId="4491"/>
    <cellStyle name="Migliaia 22 5 2" xfId="4492"/>
    <cellStyle name="Migliaia 22 5 3" xfId="4493"/>
    <cellStyle name="Migliaia 22 6" xfId="4494"/>
    <cellStyle name="Migliaia 22 6 2" xfId="4495"/>
    <cellStyle name="Migliaia 22 6 2 2" xfId="4496"/>
    <cellStyle name="Migliaia 22 6 3" xfId="4497"/>
    <cellStyle name="Migliaia 22 7" xfId="4498"/>
    <cellStyle name="Migliaia 22 7 2" xfId="4499"/>
    <cellStyle name="Migliaia 22 8" xfId="4500"/>
    <cellStyle name="Migliaia 22 8 2" xfId="4501"/>
    <cellStyle name="Migliaia 23" xfId="4502"/>
    <cellStyle name="Migliaia 23 2" xfId="4503"/>
    <cellStyle name="Migliaia 23 2 2" xfId="4504"/>
    <cellStyle name="Migliaia 23 2 2 2" xfId="4505"/>
    <cellStyle name="Migliaia 23 2 2 2 2" xfId="4506"/>
    <cellStyle name="Migliaia 23 2 2 2 3" xfId="4507"/>
    <cellStyle name="Migliaia 23 2 2 3" xfId="4508"/>
    <cellStyle name="Migliaia 23 2 2 4" xfId="4509"/>
    <cellStyle name="Migliaia 23 2 3" xfId="4510"/>
    <cellStyle name="Migliaia 23 2 3 2" xfId="4511"/>
    <cellStyle name="Migliaia 23 2 4" xfId="4512"/>
    <cellStyle name="Migliaia 23 2 4 2" xfId="4513"/>
    <cellStyle name="Migliaia 23 2 5" xfId="4514"/>
    <cellStyle name="Migliaia 23 3" xfId="4515"/>
    <cellStyle name="Migliaia 23 3 2" xfId="4516"/>
    <cellStyle name="Migliaia 23 3 2 2" xfId="4517"/>
    <cellStyle name="Migliaia 23 3 2 2 2" xfId="4518"/>
    <cellStyle name="Migliaia 23 3 2 2 3" xfId="4519"/>
    <cellStyle name="Migliaia 23 3 2 3" xfId="4520"/>
    <cellStyle name="Migliaia 23 3 2 3 2" xfId="4521"/>
    <cellStyle name="Migliaia 23 3 2 4" xfId="4522"/>
    <cellStyle name="Migliaia 23 3 3" xfId="4523"/>
    <cellStyle name="Migliaia 23 3 3 2" xfId="4524"/>
    <cellStyle name="Migliaia 23 3 3 2 2" xfId="4525"/>
    <cellStyle name="Migliaia 23 3 3 3" xfId="4526"/>
    <cellStyle name="Migliaia 23 3 4" xfId="4527"/>
    <cellStyle name="Migliaia 23 3 4 2" xfId="4528"/>
    <cellStyle name="Migliaia 23 3 4 2 2" xfId="4529"/>
    <cellStyle name="Migliaia 23 3 4 3" xfId="4530"/>
    <cellStyle name="Migliaia 23 3 5" xfId="4531"/>
    <cellStyle name="Migliaia 23 3 5 2" xfId="4532"/>
    <cellStyle name="Migliaia 23 3 6" xfId="4533"/>
    <cellStyle name="Migliaia 23 3 6 2" xfId="4534"/>
    <cellStyle name="Migliaia 23 3 7" xfId="4535"/>
    <cellStyle name="Migliaia 23 4" xfId="4536"/>
    <cellStyle name="Migliaia 23 4 2" xfId="4537"/>
    <cellStyle name="Migliaia 23 4 2 2" xfId="4538"/>
    <cellStyle name="Migliaia 23 4 2 2 2" xfId="4539"/>
    <cellStyle name="Migliaia 23 4 2 3" xfId="4540"/>
    <cellStyle name="Migliaia 23 4 2 4" xfId="4541"/>
    <cellStyle name="Migliaia 23 4 2 5" xfId="4542"/>
    <cellStyle name="Migliaia 23 4 3" xfId="4543"/>
    <cellStyle name="Migliaia 23 4 4" xfId="4544"/>
    <cellStyle name="Migliaia 23 4 5" xfId="4545"/>
    <cellStyle name="Migliaia 23 5" xfId="4546"/>
    <cellStyle name="Migliaia 23 5 2" xfId="4547"/>
    <cellStyle name="Migliaia 23 5 3" xfId="4548"/>
    <cellStyle name="Migliaia 23 6" xfId="4549"/>
    <cellStyle name="Migliaia 23 6 2" xfId="4550"/>
    <cellStyle name="Migliaia 23 6 2 2" xfId="4551"/>
    <cellStyle name="Migliaia 23 6 3" xfId="4552"/>
    <cellStyle name="Migliaia 23 7" xfId="4553"/>
    <cellStyle name="Migliaia 23 7 2" xfId="4554"/>
    <cellStyle name="Migliaia 23 8" xfId="4555"/>
    <cellStyle name="Migliaia 23 8 2" xfId="4556"/>
    <cellStyle name="Migliaia 24" xfId="4557"/>
    <cellStyle name="Migliaia 24 2" xfId="4558"/>
    <cellStyle name="Migliaia 24 2 2" xfId="4559"/>
    <cellStyle name="Migliaia 24 2 2 2" xfId="4560"/>
    <cellStyle name="Migliaia 24 2 2 2 2" xfId="4561"/>
    <cellStyle name="Migliaia 24 2 2 2 3" xfId="4562"/>
    <cellStyle name="Migliaia 24 2 2 3" xfId="4563"/>
    <cellStyle name="Migliaia 24 2 2 4" xfId="4564"/>
    <cellStyle name="Migliaia 24 2 3" xfId="4565"/>
    <cellStyle name="Migliaia 24 2 3 2" xfId="4566"/>
    <cellStyle name="Migliaia 24 2 4" xfId="4567"/>
    <cellStyle name="Migliaia 24 2 4 2" xfId="4568"/>
    <cellStyle name="Migliaia 24 2 5" xfId="4569"/>
    <cellStyle name="Migliaia 24 3" xfId="4570"/>
    <cellStyle name="Migliaia 24 3 2" xfId="4571"/>
    <cellStyle name="Migliaia 24 3 2 2" xfId="4572"/>
    <cellStyle name="Migliaia 24 3 2 2 2" xfId="4573"/>
    <cellStyle name="Migliaia 24 3 2 2 3" xfId="4574"/>
    <cellStyle name="Migliaia 24 3 2 3" xfId="4575"/>
    <cellStyle name="Migliaia 24 3 2 3 2" xfId="4576"/>
    <cellStyle name="Migliaia 24 3 2 4" xfId="4577"/>
    <cellStyle name="Migliaia 24 3 3" xfId="4578"/>
    <cellStyle name="Migliaia 24 3 3 2" xfId="4579"/>
    <cellStyle name="Migliaia 24 3 3 2 2" xfId="4580"/>
    <cellStyle name="Migliaia 24 3 3 3" xfId="4581"/>
    <cellStyle name="Migliaia 24 3 4" xfId="4582"/>
    <cellStyle name="Migliaia 24 3 4 2" xfId="4583"/>
    <cellStyle name="Migliaia 24 3 4 2 2" xfId="4584"/>
    <cellStyle name="Migliaia 24 3 4 3" xfId="4585"/>
    <cellStyle name="Migliaia 24 3 5" xfId="4586"/>
    <cellStyle name="Migliaia 24 3 5 2" xfId="4587"/>
    <cellStyle name="Migliaia 24 3 6" xfId="4588"/>
    <cellStyle name="Migliaia 24 3 6 2" xfId="4589"/>
    <cellStyle name="Migliaia 24 3 7" xfId="4590"/>
    <cellStyle name="Migliaia 24 4" xfId="4591"/>
    <cellStyle name="Migliaia 24 4 2" xfId="4592"/>
    <cellStyle name="Migliaia 24 4 2 2" xfId="4593"/>
    <cellStyle name="Migliaia 24 4 2 2 2" xfId="4594"/>
    <cellStyle name="Migliaia 24 4 2 3" xfId="4595"/>
    <cellStyle name="Migliaia 24 4 2 4" xfId="4596"/>
    <cellStyle name="Migliaia 24 4 2 5" xfId="4597"/>
    <cellStyle name="Migliaia 24 4 3" xfId="4598"/>
    <cellStyle name="Migliaia 24 4 4" xfId="4599"/>
    <cellStyle name="Migliaia 24 4 5" xfId="4600"/>
    <cellStyle name="Migliaia 24 5" xfId="4601"/>
    <cellStyle name="Migliaia 24 5 2" xfId="4602"/>
    <cellStyle name="Migliaia 24 5 3" xfId="4603"/>
    <cellStyle name="Migliaia 24 6" xfId="4604"/>
    <cellStyle name="Migliaia 24 6 2" xfId="4605"/>
    <cellStyle name="Migliaia 24 6 2 2" xfId="4606"/>
    <cellStyle name="Migliaia 24 6 3" xfId="4607"/>
    <cellStyle name="Migliaia 24 7" xfId="4608"/>
    <cellStyle name="Migliaia 24 7 2" xfId="4609"/>
    <cellStyle name="Migliaia 24 8" xfId="4610"/>
    <cellStyle name="Migliaia 24 8 2" xfId="4611"/>
    <cellStyle name="Migliaia 25" xfId="4612"/>
    <cellStyle name="Migliaia 25 2" xfId="4613"/>
    <cellStyle name="Migliaia 25 2 2" xfId="4614"/>
    <cellStyle name="Migliaia 25 2 2 2" xfId="4615"/>
    <cellStyle name="Migliaia 25 2 2 2 2" xfId="4616"/>
    <cellStyle name="Migliaia 25 2 2 2 3" xfId="4617"/>
    <cellStyle name="Migliaia 25 2 2 3" xfId="4618"/>
    <cellStyle name="Migliaia 25 2 2 4" xfId="4619"/>
    <cellStyle name="Migliaia 25 2 3" xfId="4620"/>
    <cellStyle name="Migliaia 25 2 3 2" xfId="4621"/>
    <cellStyle name="Migliaia 25 2 4" xfId="4622"/>
    <cellStyle name="Migliaia 25 2 4 2" xfId="4623"/>
    <cellStyle name="Migliaia 25 2 5" xfId="4624"/>
    <cellStyle name="Migliaia 25 3" xfId="4625"/>
    <cellStyle name="Migliaia 25 3 2" xfId="4626"/>
    <cellStyle name="Migliaia 25 3 2 2" xfId="4627"/>
    <cellStyle name="Migliaia 25 3 2 2 2" xfId="4628"/>
    <cellStyle name="Migliaia 25 3 2 2 3" xfId="4629"/>
    <cellStyle name="Migliaia 25 3 2 3" xfId="4630"/>
    <cellStyle name="Migliaia 25 3 2 3 2" xfId="4631"/>
    <cellStyle name="Migliaia 25 3 2 4" xfId="4632"/>
    <cellStyle name="Migliaia 25 3 3" xfId="4633"/>
    <cellStyle name="Migliaia 25 3 3 2" xfId="4634"/>
    <cellStyle name="Migliaia 25 3 3 2 2" xfId="4635"/>
    <cellStyle name="Migliaia 25 3 3 3" xfId="4636"/>
    <cellStyle name="Migliaia 25 3 4" xfId="4637"/>
    <cellStyle name="Migliaia 25 3 4 2" xfId="4638"/>
    <cellStyle name="Migliaia 25 3 4 2 2" xfId="4639"/>
    <cellStyle name="Migliaia 25 3 4 3" xfId="4640"/>
    <cellStyle name="Migliaia 25 3 5" xfId="4641"/>
    <cellStyle name="Migliaia 25 3 5 2" xfId="4642"/>
    <cellStyle name="Migliaia 25 3 6" xfId="4643"/>
    <cellStyle name="Migliaia 25 3 6 2" xfId="4644"/>
    <cellStyle name="Migliaia 25 3 7" xfId="4645"/>
    <cellStyle name="Migliaia 25 4" xfId="4646"/>
    <cellStyle name="Migliaia 25 4 2" xfId="4647"/>
    <cellStyle name="Migliaia 25 4 2 2" xfId="4648"/>
    <cellStyle name="Migliaia 25 4 2 2 2" xfId="4649"/>
    <cellStyle name="Migliaia 25 4 2 3" xfId="4650"/>
    <cellStyle name="Migliaia 25 4 2 4" xfId="4651"/>
    <cellStyle name="Migliaia 25 4 2 5" xfId="4652"/>
    <cellStyle name="Migliaia 25 4 3" xfId="4653"/>
    <cellStyle name="Migliaia 25 4 4" xfId="4654"/>
    <cellStyle name="Migliaia 25 4 5" xfId="4655"/>
    <cellStyle name="Migliaia 25 5" xfId="4656"/>
    <cellStyle name="Migliaia 25 5 2" xfId="4657"/>
    <cellStyle name="Migliaia 25 5 3" xfId="4658"/>
    <cellStyle name="Migliaia 25 6" xfId="4659"/>
    <cellStyle name="Migliaia 25 6 2" xfId="4660"/>
    <cellStyle name="Migliaia 25 6 2 2" xfId="4661"/>
    <cellStyle name="Migliaia 25 6 3" xfId="4662"/>
    <cellStyle name="Migliaia 25 7" xfId="4663"/>
    <cellStyle name="Migliaia 25 7 2" xfId="4664"/>
    <cellStyle name="Migliaia 25 8" xfId="4665"/>
    <cellStyle name="Migliaia 25 8 2" xfId="4666"/>
    <cellStyle name="Migliaia 26" xfId="4667"/>
    <cellStyle name="Migliaia 26 2" xfId="4668"/>
    <cellStyle name="Migliaia 26 2 2" xfId="4669"/>
    <cellStyle name="Migliaia 26 2 2 2" xfId="4670"/>
    <cellStyle name="Migliaia 26 2 2 2 2" xfId="4671"/>
    <cellStyle name="Migliaia 26 2 2 2 3" xfId="4672"/>
    <cellStyle name="Migliaia 26 2 2 3" xfId="4673"/>
    <cellStyle name="Migliaia 26 2 2 4" xfId="4674"/>
    <cellStyle name="Migliaia 26 2 3" xfId="4675"/>
    <cellStyle name="Migliaia 26 2 3 2" xfId="4676"/>
    <cellStyle name="Migliaia 26 2 4" xfId="4677"/>
    <cellStyle name="Migliaia 26 2 4 2" xfId="4678"/>
    <cellStyle name="Migliaia 26 2 5" xfId="4679"/>
    <cellStyle name="Migliaia 26 3" xfId="4680"/>
    <cellStyle name="Migliaia 26 3 2" xfId="4681"/>
    <cellStyle name="Migliaia 26 3 2 2" xfId="4682"/>
    <cellStyle name="Migliaia 26 3 2 2 2" xfId="4683"/>
    <cellStyle name="Migliaia 26 3 2 2 3" xfId="4684"/>
    <cellStyle name="Migliaia 26 3 2 3" xfId="4685"/>
    <cellStyle name="Migliaia 26 3 2 3 2" xfId="4686"/>
    <cellStyle name="Migliaia 26 3 2 4" xfId="4687"/>
    <cellStyle name="Migliaia 26 3 3" xfId="4688"/>
    <cellStyle name="Migliaia 26 3 3 2" xfId="4689"/>
    <cellStyle name="Migliaia 26 3 3 2 2" xfId="4690"/>
    <cellStyle name="Migliaia 26 3 3 3" xfId="4691"/>
    <cellStyle name="Migliaia 26 3 4" xfId="4692"/>
    <cellStyle name="Migliaia 26 3 4 2" xfId="4693"/>
    <cellStyle name="Migliaia 26 3 4 2 2" xfId="4694"/>
    <cellStyle name="Migliaia 26 3 4 3" xfId="4695"/>
    <cellStyle name="Migliaia 26 3 5" xfId="4696"/>
    <cellStyle name="Migliaia 26 3 5 2" xfId="4697"/>
    <cellStyle name="Migliaia 26 3 6" xfId="4698"/>
    <cellStyle name="Migliaia 26 3 6 2" xfId="4699"/>
    <cellStyle name="Migliaia 26 3 7" xfId="4700"/>
    <cellStyle name="Migliaia 26 4" xfId="4701"/>
    <cellStyle name="Migliaia 26 4 2" xfId="4702"/>
    <cellStyle name="Migliaia 26 4 2 2" xfId="4703"/>
    <cellStyle name="Migliaia 26 4 2 2 2" xfId="4704"/>
    <cellStyle name="Migliaia 26 4 2 3" xfId="4705"/>
    <cellStyle name="Migliaia 26 4 2 4" xfId="4706"/>
    <cellStyle name="Migliaia 26 4 2 5" xfId="4707"/>
    <cellStyle name="Migliaia 26 4 3" xfId="4708"/>
    <cellStyle name="Migliaia 26 4 4" xfId="4709"/>
    <cellStyle name="Migliaia 26 4 5" xfId="4710"/>
    <cellStyle name="Migliaia 26 5" xfId="4711"/>
    <cellStyle name="Migliaia 26 5 2" xfId="4712"/>
    <cellStyle name="Migliaia 26 5 3" xfId="4713"/>
    <cellStyle name="Migliaia 26 6" xfId="4714"/>
    <cellStyle name="Migliaia 26 6 2" xfId="4715"/>
    <cellStyle name="Migliaia 26 6 2 2" xfId="4716"/>
    <cellStyle name="Migliaia 26 6 3" xfId="4717"/>
    <cellStyle name="Migliaia 26 7" xfId="4718"/>
    <cellStyle name="Migliaia 26 7 2" xfId="4719"/>
    <cellStyle name="Migliaia 26 8" xfId="4720"/>
    <cellStyle name="Migliaia 26 8 2" xfId="4721"/>
    <cellStyle name="Migliaia 27" xfId="4722"/>
    <cellStyle name="Migliaia 27 2" xfId="4723"/>
    <cellStyle name="Migliaia 27 2 2" xfId="4724"/>
    <cellStyle name="Migliaia 27 2 2 2" xfId="4725"/>
    <cellStyle name="Migliaia 27 2 2 2 2" xfId="4726"/>
    <cellStyle name="Migliaia 27 2 2 2 3" xfId="4727"/>
    <cellStyle name="Migliaia 27 2 2 3" xfId="4728"/>
    <cellStyle name="Migliaia 27 2 2 4" xfId="4729"/>
    <cellStyle name="Migliaia 27 2 3" xfId="4730"/>
    <cellStyle name="Migliaia 27 2 3 2" xfId="4731"/>
    <cellStyle name="Migliaia 27 2 4" xfId="4732"/>
    <cellStyle name="Migliaia 27 2 4 2" xfId="4733"/>
    <cellStyle name="Migliaia 27 2 5" xfId="4734"/>
    <cellStyle name="Migliaia 27 3" xfId="4735"/>
    <cellStyle name="Migliaia 27 3 2" xfId="4736"/>
    <cellStyle name="Migliaia 27 3 2 2" xfId="4737"/>
    <cellStyle name="Migliaia 27 3 2 2 2" xfId="4738"/>
    <cellStyle name="Migliaia 27 3 2 2 3" xfId="4739"/>
    <cellStyle name="Migliaia 27 3 2 3" xfId="4740"/>
    <cellStyle name="Migliaia 27 3 2 3 2" xfId="4741"/>
    <cellStyle name="Migliaia 27 3 2 4" xfId="4742"/>
    <cellStyle name="Migliaia 27 3 3" xfId="4743"/>
    <cellStyle name="Migliaia 27 3 3 2" xfId="4744"/>
    <cellStyle name="Migliaia 27 3 3 2 2" xfId="4745"/>
    <cellStyle name="Migliaia 27 3 3 3" xfId="4746"/>
    <cellStyle name="Migliaia 27 3 4" xfId="4747"/>
    <cellStyle name="Migliaia 27 3 4 2" xfId="4748"/>
    <cellStyle name="Migliaia 27 3 4 2 2" xfId="4749"/>
    <cellStyle name="Migliaia 27 3 4 3" xfId="4750"/>
    <cellStyle name="Migliaia 27 3 5" xfId="4751"/>
    <cellStyle name="Migliaia 27 3 5 2" xfId="4752"/>
    <cellStyle name="Migliaia 27 3 6" xfId="4753"/>
    <cellStyle name="Migliaia 27 3 6 2" xfId="4754"/>
    <cellStyle name="Migliaia 27 3 7" xfId="4755"/>
    <cellStyle name="Migliaia 27 4" xfId="4756"/>
    <cellStyle name="Migliaia 27 4 2" xfId="4757"/>
    <cellStyle name="Migliaia 27 4 2 2" xfId="4758"/>
    <cellStyle name="Migliaia 27 4 2 2 2" xfId="4759"/>
    <cellStyle name="Migliaia 27 4 2 3" xfId="4760"/>
    <cellStyle name="Migliaia 27 4 2 4" xfId="4761"/>
    <cellStyle name="Migliaia 27 4 2 5" xfId="4762"/>
    <cellStyle name="Migliaia 27 4 3" xfId="4763"/>
    <cellStyle name="Migliaia 27 4 4" xfId="4764"/>
    <cellStyle name="Migliaia 27 4 5" xfId="4765"/>
    <cellStyle name="Migliaia 27 5" xfId="4766"/>
    <cellStyle name="Migliaia 27 5 2" xfId="4767"/>
    <cellStyle name="Migliaia 27 5 3" xfId="4768"/>
    <cellStyle name="Migliaia 27 6" xfId="4769"/>
    <cellStyle name="Migliaia 27 6 2" xfId="4770"/>
    <cellStyle name="Migliaia 27 6 2 2" xfId="4771"/>
    <cellStyle name="Migliaia 27 6 3" xfId="4772"/>
    <cellStyle name="Migliaia 27 7" xfId="4773"/>
    <cellStyle name="Migliaia 27 7 2" xfId="4774"/>
    <cellStyle name="Migliaia 27 8" xfId="4775"/>
    <cellStyle name="Migliaia 27 8 2" xfId="4776"/>
    <cellStyle name="Migliaia 28" xfId="4777"/>
    <cellStyle name="Migliaia 28 2" xfId="4778"/>
    <cellStyle name="Migliaia 28 2 2" xfId="4779"/>
    <cellStyle name="Migliaia 28 2 2 2" xfId="4780"/>
    <cellStyle name="Migliaia 28 2 2 2 2" xfId="4781"/>
    <cellStyle name="Migliaia 28 2 2 2 3" xfId="4782"/>
    <cellStyle name="Migliaia 28 2 2 3" xfId="4783"/>
    <cellStyle name="Migliaia 28 2 2 4" xfId="4784"/>
    <cellStyle name="Migliaia 28 2 3" xfId="4785"/>
    <cellStyle name="Migliaia 28 2 3 2" xfId="4786"/>
    <cellStyle name="Migliaia 28 2 4" xfId="4787"/>
    <cellStyle name="Migliaia 28 2 4 2" xfId="4788"/>
    <cellStyle name="Migliaia 28 2 5" xfId="4789"/>
    <cellStyle name="Migliaia 28 3" xfId="4790"/>
    <cellStyle name="Migliaia 28 3 2" xfId="4791"/>
    <cellStyle name="Migliaia 28 3 2 2" xfId="4792"/>
    <cellStyle name="Migliaia 28 3 2 2 2" xfId="4793"/>
    <cellStyle name="Migliaia 28 3 2 2 3" xfId="4794"/>
    <cellStyle name="Migliaia 28 3 2 3" xfId="4795"/>
    <cellStyle name="Migliaia 28 3 2 3 2" xfId="4796"/>
    <cellStyle name="Migliaia 28 3 2 4" xfId="4797"/>
    <cellStyle name="Migliaia 28 3 3" xfId="4798"/>
    <cellStyle name="Migliaia 28 3 3 2" xfId="4799"/>
    <cellStyle name="Migliaia 28 3 3 2 2" xfId="4800"/>
    <cellStyle name="Migliaia 28 3 3 3" xfId="4801"/>
    <cellStyle name="Migliaia 28 3 4" xfId="4802"/>
    <cellStyle name="Migliaia 28 3 4 2" xfId="4803"/>
    <cellStyle name="Migliaia 28 3 4 2 2" xfId="4804"/>
    <cellStyle name="Migliaia 28 3 4 3" xfId="4805"/>
    <cellStyle name="Migliaia 28 3 5" xfId="4806"/>
    <cellStyle name="Migliaia 28 3 5 2" xfId="4807"/>
    <cellStyle name="Migliaia 28 3 6" xfId="4808"/>
    <cellStyle name="Migliaia 28 3 6 2" xfId="4809"/>
    <cellStyle name="Migliaia 28 3 7" xfId="4810"/>
    <cellStyle name="Migliaia 28 4" xfId="4811"/>
    <cellStyle name="Migliaia 28 4 2" xfId="4812"/>
    <cellStyle name="Migliaia 28 4 2 2" xfId="4813"/>
    <cellStyle name="Migliaia 28 4 2 2 2" xfId="4814"/>
    <cellStyle name="Migliaia 28 4 2 3" xfId="4815"/>
    <cellStyle name="Migliaia 28 4 2 4" xfId="4816"/>
    <cellStyle name="Migliaia 28 4 2 5" xfId="4817"/>
    <cellStyle name="Migliaia 28 4 3" xfId="4818"/>
    <cellStyle name="Migliaia 28 4 4" xfId="4819"/>
    <cellStyle name="Migliaia 28 4 5" xfId="4820"/>
    <cellStyle name="Migliaia 28 5" xfId="4821"/>
    <cellStyle name="Migliaia 28 5 2" xfId="4822"/>
    <cellStyle name="Migliaia 28 5 3" xfId="4823"/>
    <cellStyle name="Migliaia 28 6" xfId="4824"/>
    <cellStyle name="Migliaia 28 6 2" xfId="4825"/>
    <cellStyle name="Migliaia 28 6 2 2" xfId="4826"/>
    <cellStyle name="Migliaia 28 6 3" xfId="4827"/>
    <cellStyle name="Migliaia 28 7" xfId="4828"/>
    <cellStyle name="Migliaia 28 7 2" xfId="4829"/>
    <cellStyle name="Migliaia 28 8" xfId="4830"/>
    <cellStyle name="Migliaia 28 8 2" xfId="4831"/>
    <cellStyle name="Migliaia 29" xfId="4832"/>
    <cellStyle name="Migliaia 29 2" xfId="4833"/>
    <cellStyle name="Migliaia 29 2 2" xfId="4834"/>
    <cellStyle name="Migliaia 29 2 2 2" xfId="4835"/>
    <cellStyle name="Migliaia 29 2 2 2 2" xfId="4836"/>
    <cellStyle name="Migliaia 29 2 2 2 3" xfId="4837"/>
    <cellStyle name="Migliaia 29 2 2 3" xfId="4838"/>
    <cellStyle name="Migliaia 29 2 2 4" xfId="4839"/>
    <cellStyle name="Migliaia 29 2 3" xfId="4840"/>
    <cellStyle name="Migliaia 29 2 3 2" xfId="4841"/>
    <cellStyle name="Migliaia 29 2 4" xfId="4842"/>
    <cellStyle name="Migliaia 29 2 4 2" xfId="4843"/>
    <cellStyle name="Migliaia 29 2 5" xfId="4844"/>
    <cellStyle name="Migliaia 29 3" xfId="4845"/>
    <cellStyle name="Migliaia 29 3 2" xfId="4846"/>
    <cellStyle name="Migliaia 29 3 2 2" xfId="4847"/>
    <cellStyle name="Migliaia 29 3 2 2 2" xfId="4848"/>
    <cellStyle name="Migliaia 29 3 2 2 3" xfId="4849"/>
    <cellStyle name="Migliaia 29 3 2 3" xfId="4850"/>
    <cellStyle name="Migliaia 29 3 2 3 2" xfId="4851"/>
    <cellStyle name="Migliaia 29 3 2 4" xfId="4852"/>
    <cellStyle name="Migliaia 29 3 3" xfId="4853"/>
    <cellStyle name="Migliaia 29 3 3 2" xfId="4854"/>
    <cellStyle name="Migliaia 29 3 3 2 2" xfId="4855"/>
    <cellStyle name="Migliaia 29 3 3 3" xfId="4856"/>
    <cellStyle name="Migliaia 29 3 4" xfId="4857"/>
    <cellStyle name="Migliaia 29 3 4 2" xfId="4858"/>
    <cellStyle name="Migliaia 29 3 4 2 2" xfId="4859"/>
    <cellStyle name="Migliaia 29 3 4 3" xfId="4860"/>
    <cellStyle name="Migliaia 29 3 5" xfId="4861"/>
    <cellStyle name="Migliaia 29 3 5 2" xfId="4862"/>
    <cellStyle name="Migliaia 29 3 6" xfId="4863"/>
    <cellStyle name="Migliaia 29 3 6 2" xfId="4864"/>
    <cellStyle name="Migliaia 29 3 7" xfId="4865"/>
    <cellStyle name="Migliaia 29 4" xfId="4866"/>
    <cellStyle name="Migliaia 29 4 2" xfId="4867"/>
    <cellStyle name="Migliaia 29 4 2 2" xfId="4868"/>
    <cellStyle name="Migliaia 29 4 2 2 2" xfId="4869"/>
    <cellStyle name="Migliaia 29 4 2 3" xfId="4870"/>
    <cellStyle name="Migliaia 29 4 2 4" xfId="4871"/>
    <cellStyle name="Migliaia 29 4 2 5" xfId="4872"/>
    <cellStyle name="Migliaia 29 4 3" xfId="4873"/>
    <cellStyle name="Migliaia 29 4 4" xfId="4874"/>
    <cellStyle name="Migliaia 29 4 5" xfId="4875"/>
    <cellStyle name="Migliaia 29 5" xfId="4876"/>
    <cellStyle name="Migliaia 29 5 2" xfId="4877"/>
    <cellStyle name="Migliaia 29 5 3" xfId="4878"/>
    <cellStyle name="Migliaia 29 6" xfId="4879"/>
    <cellStyle name="Migliaia 29 6 2" xfId="4880"/>
    <cellStyle name="Migliaia 29 6 2 2" xfId="4881"/>
    <cellStyle name="Migliaia 29 6 3" xfId="4882"/>
    <cellStyle name="Migliaia 29 7" xfId="4883"/>
    <cellStyle name="Migliaia 29 7 2" xfId="4884"/>
    <cellStyle name="Migliaia 29 8" xfId="4885"/>
    <cellStyle name="Migliaia 29 8 2" xfId="4886"/>
    <cellStyle name="Migliaia 3" xfId="4887"/>
    <cellStyle name="Migliaia 3 2" xfId="4888"/>
    <cellStyle name="Migliaia 3 2 2" xfId="4889"/>
    <cellStyle name="Migliaia 3 2 2 2" xfId="4890"/>
    <cellStyle name="Migliaia 3 2 2 2 2" xfId="4891"/>
    <cellStyle name="Migliaia 3 2 2 2 3" xfId="4892"/>
    <cellStyle name="Migliaia 3 2 2 3" xfId="4893"/>
    <cellStyle name="Migliaia 3 2 2 4" xfId="4894"/>
    <cellStyle name="Migliaia 3 2 3" xfId="4895"/>
    <cellStyle name="Migliaia 3 2 3 2" xfId="4896"/>
    <cellStyle name="Migliaia 3 2 4" xfId="4897"/>
    <cellStyle name="Migliaia 3 2 4 2" xfId="4898"/>
    <cellStyle name="Migliaia 3 2 5" xfId="4899"/>
    <cellStyle name="Migliaia 3 3" xfId="4900"/>
    <cellStyle name="Migliaia 3 3 2" xfId="4901"/>
    <cellStyle name="Migliaia 3 3 2 2" xfId="4902"/>
    <cellStyle name="Migliaia 3 3 2 2 2" xfId="4903"/>
    <cellStyle name="Migliaia 3 3 2 2 3" xfId="4904"/>
    <cellStyle name="Migliaia 3 3 2 3" xfId="4905"/>
    <cellStyle name="Migliaia 3 3 2 3 2" xfId="4906"/>
    <cellStyle name="Migliaia 3 3 2 4" xfId="4907"/>
    <cellStyle name="Migliaia 3 3 3" xfId="4908"/>
    <cellStyle name="Migliaia 3 3 3 2" xfId="4909"/>
    <cellStyle name="Migliaia 3 3 3 2 2" xfId="4910"/>
    <cellStyle name="Migliaia 3 3 3 3" xfId="4911"/>
    <cellStyle name="Migliaia 3 3 4" xfId="4912"/>
    <cellStyle name="Migliaia 3 3 4 2" xfId="4913"/>
    <cellStyle name="Migliaia 3 3 4 2 2" xfId="4914"/>
    <cellStyle name="Migliaia 3 3 4 3" xfId="4915"/>
    <cellStyle name="Migliaia 3 3 5" xfId="4916"/>
    <cellStyle name="Migliaia 3 3 5 2" xfId="4917"/>
    <cellStyle name="Migliaia 3 3 6" xfId="4918"/>
    <cellStyle name="Migliaia 3 3 6 2" xfId="4919"/>
    <cellStyle name="Migliaia 3 3 7" xfId="4920"/>
    <cellStyle name="Migliaia 3 4" xfId="4921"/>
    <cellStyle name="Migliaia 3 4 2" xfId="4922"/>
    <cellStyle name="Migliaia 3 4 2 2" xfId="4923"/>
    <cellStyle name="Migliaia 3 4 2 2 2" xfId="4924"/>
    <cellStyle name="Migliaia 3 4 2 3" xfId="4925"/>
    <cellStyle name="Migliaia 3 4 2 4" xfId="4926"/>
    <cellStyle name="Migliaia 3 4 2 5" xfId="4927"/>
    <cellStyle name="Migliaia 3 4 3" xfId="4928"/>
    <cellStyle name="Migliaia 3 4 4" xfId="4929"/>
    <cellStyle name="Migliaia 3 4 5" xfId="4930"/>
    <cellStyle name="Migliaia 3 5" xfId="4931"/>
    <cellStyle name="Migliaia 3 5 2" xfId="4932"/>
    <cellStyle name="Migliaia 3 5 3" xfId="4933"/>
    <cellStyle name="Migliaia 3 6" xfId="4934"/>
    <cellStyle name="Migliaia 3 6 2" xfId="4935"/>
    <cellStyle name="Migliaia 3 6 2 2" xfId="4936"/>
    <cellStyle name="Migliaia 3 6 3" xfId="4937"/>
    <cellStyle name="Migliaia 3 7" xfId="4938"/>
    <cellStyle name="Migliaia 3 7 2" xfId="4939"/>
    <cellStyle name="Migliaia 3 8" xfId="4940"/>
    <cellStyle name="Migliaia 3 8 2" xfId="4941"/>
    <cellStyle name="Migliaia 30" xfId="4942"/>
    <cellStyle name="Migliaia 30 2" xfId="4943"/>
    <cellStyle name="Migliaia 30 2 2" xfId="4944"/>
    <cellStyle name="Migliaia 30 2 2 2" xfId="4945"/>
    <cellStyle name="Migliaia 30 2 2 2 2" xfId="4946"/>
    <cellStyle name="Migliaia 30 2 2 2 3" xfId="4947"/>
    <cellStyle name="Migliaia 30 2 2 3" xfId="4948"/>
    <cellStyle name="Migliaia 30 2 2 4" xfId="4949"/>
    <cellStyle name="Migliaia 30 2 3" xfId="4950"/>
    <cellStyle name="Migliaia 30 2 3 2" xfId="4951"/>
    <cellStyle name="Migliaia 30 2 4" xfId="4952"/>
    <cellStyle name="Migliaia 30 2 4 2" xfId="4953"/>
    <cellStyle name="Migliaia 30 2 5" xfId="4954"/>
    <cellStyle name="Migliaia 30 3" xfId="4955"/>
    <cellStyle name="Migliaia 30 3 2" xfId="4956"/>
    <cellStyle name="Migliaia 30 3 2 2" xfId="4957"/>
    <cellStyle name="Migliaia 30 3 2 2 2" xfId="4958"/>
    <cellStyle name="Migliaia 30 3 2 2 3" xfId="4959"/>
    <cellStyle name="Migliaia 30 3 2 3" xfId="4960"/>
    <cellStyle name="Migliaia 30 3 2 3 2" xfId="4961"/>
    <cellStyle name="Migliaia 30 3 2 4" xfId="4962"/>
    <cellStyle name="Migliaia 30 3 3" xfId="4963"/>
    <cellStyle name="Migliaia 30 3 3 2" xfId="4964"/>
    <cellStyle name="Migliaia 30 3 3 2 2" xfId="4965"/>
    <cellStyle name="Migliaia 30 3 3 3" xfId="4966"/>
    <cellStyle name="Migliaia 30 3 4" xfId="4967"/>
    <cellStyle name="Migliaia 30 3 4 2" xfId="4968"/>
    <cellStyle name="Migliaia 30 3 4 2 2" xfId="4969"/>
    <cellStyle name="Migliaia 30 3 4 3" xfId="4970"/>
    <cellStyle name="Migliaia 30 3 5" xfId="4971"/>
    <cellStyle name="Migliaia 30 3 5 2" xfId="4972"/>
    <cellStyle name="Migliaia 30 3 6" xfId="4973"/>
    <cellStyle name="Migliaia 30 3 6 2" xfId="4974"/>
    <cellStyle name="Migliaia 30 3 7" xfId="4975"/>
    <cellStyle name="Migliaia 30 4" xfId="4976"/>
    <cellStyle name="Migliaia 30 4 2" xfId="4977"/>
    <cellStyle name="Migliaia 30 4 2 2" xfId="4978"/>
    <cellStyle name="Migliaia 30 4 2 2 2" xfId="4979"/>
    <cellStyle name="Migliaia 30 4 2 3" xfId="4980"/>
    <cellStyle name="Migliaia 30 4 2 4" xfId="4981"/>
    <cellStyle name="Migliaia 30 4 2 5" xfId="4982"/>
    <cellStyle name="Migliaia 30 4 3" xfId="4983"/>
    <cellStyle name="Migliaia 30 4 4" xfId="4984"/>
    <cellStyle name="Migliaia 30 4 5" xfId="4985"/>
    <cellStyle name="Migliaia 30 5" xfId="4986"/>
    <cellStyle name="Migliaia 30 5 2" xfId="4987"/>
    <cellStyle name="Migliaia 30 5 3" xfId="4988"/>
    <cellStyle name="Migliaia 30 6" xfId="4989"/>
    <cellStyle name="Migliaia 30 6 2" xfId="4990"/>
    <cellStyle name="Migliaia 30 6 2 2" xfId="4991"/>
    <cellStyle name="Migliaia 30 6 3" xfId="4992"/>
    <cellStyle name="Migliaia 30 7" xfId="4993"/>
    <cellStyle name="Migliaia 30 7 2" xfId="4994"/>
    <cellStyle name="Migliaia 30 8" xfId="4995"/>
    <cellStyle name="Migliaia 30 8 2" xfId="4996"/>
    <cellStyle name="Migliaia 31" xfId="4997"/>
    <cellStyle name="Migliaia 31 2" xfId="4998"/>
    <cellStyle name="Migliaia 31 2 2" xfId="4999"/>
    <cellStyle name="Migliaia 31 2 2 2" xfId="5000"/>
    <cellStyle name="Migliaia 31 2 2 2 2" xfId="5001"/>
    <cellStyle name="Migliaia 31 2 2 2 3" xfId="5002"/>
    <cellStyle name="Migliaia 31 2 2 3" xfId="5003"/>
    <cellStyle name="Migliaia 31 2 2 4" xfId="5004"/>
    <cellStyle name="Migliaia 31 2 3" xfId="5005"/>
    <cellStyle name="Migliaia 31 2 3 2" xfId="5006"/>
    <cellStyle name="Migliaia 31 2 4" xfId="5007"/>
    <cellStyle name="Migliaia 31 2 4 2" xfId="5008"/>
    <cellStyle name="Migliaia 31 2 5" xfId="5009"/>
    <cellStyle name="Migliaia 31 3" xfId="5010"/>
    <cellStyle name="Migliaia 31 3 2" xfId="5011"/>
    <cellStyle name="Migliaia 31 3 2 2" xfId="5012"/>
    <cellStyle name="Migliaia 31 3 2 2 2" xfId="5013"/>
    <cellStyle name="Migliaia 31 3 2 2 3" xfId="5014"/>
    <cellStyle name="Migliaia 31 3 2 3" xfId="5015"/>
    <cellStyle name="Migliaia 31 3 2 3 2" xfId="5016"/>
    <cellStyle name="Migliaia 31 3 2 4" xfId="5017"/>
    <cellStyle name="Migliaia 31 3 3" xfId="5018"/>
    <cellStyle name="Migliaia 31 3 3 2" xfId="5019"/>
    <cellStyle name="Migliaia 31 3 3 2 2" xfId="5020"/>
    <cellStyle name="Migliaia 31 3 3 3" xfId="5021"/>
    <cellStyle name="Migliaia 31 3 4" xfId="5022"/>
    <cellStyle name="Migliaia 31 3 4 2" xfId="5023"/>
    <cellStyle name="Migliaia 31 3 4 2 2" xfId="5024"/>
    <cellStyle name="Migliaia 31 3 4 3" xfId="5025"/>
    <cellStyle name="Migliaia 31 3 5" xfId="5026"/>
    <cellStyle name="Migliaia 31 3 5 2" xfId="5027"/>
    <cellStyle name="Migliaia 31 3 6" xfId="5028"/>
    <cellStyle name="Migliaia 31 3 6 2" xfId="5029"/>
    <cellStyle name="Migliaia 31 3 7" xfId="5030"/>
    <cellStyle name="Migliaia 31 4" xfId="5031"/>
    <cellStyle name="Migliaia 31 4 2" xfId="5032"/>
    <cellStyle name="Migliaia 31 4 2 2" xfId="5033"/>
    <cellStyle name="Migliaia 31 4 2 2 2" xfId="5034"/>
    <cellStyle name="Migliaia 31 4 2 3" xfId="5035"/>
    <cellStyle name="Migliaia 31 4 2 4" xfId="5036"/>
    <cellStyle name="Migliaia 31 4 2 5" xfId="5037"/>
    <cellStyle name="Migliaia 31 4 3" xfId="5038"/>
    <cellStyle name="Migliaia 31 4 4" xfId="5039"/>
    <cellStyle name="Migliaia 31 4 5" xfId="5040"/>
    <cellStyle name="Migliaia 31 5" xfId="5041"/>
    <cellStyle name="Migliaia 31 5 2" xfId="5042"/>
    <cellStyle name="Migliaia 31 5 3" xfId="5043"/>
    <cellStyle name="Migliaia 31 6" xfId="5044"/>
    <cellStyle name="Migliaia 31 6 2" xfId="5045"/>
    <cellStyle name="Migliaia 31 6 2 2" xfId="5046"/>
    <cellStyle name="Migliaia 31 6 3" xfId="5047"/>
    <cellStyle name="Migliaia 31 7" xfId="5048"/>
    <cellStyle name="Migliaia 31 7 2" xfId="5049"/>
    <cellStyle name="Migliaia 31 8" xfId="5050"/>
    <cellStyle name="Migliaia 31 8 2" xfId="5051"/>
    <cellStyle name="Migliaia 32" xfId="5052"/>
    <cellStyle name="Migliaia 32 2" xfId="5053"/>
    <cellStyle name="Migliaia 32 2 2" xfId="5054"/>
    <cellStyle name="Migliaia 32 2 2 2" xfId="5055"/>
    <cellStyle name="Migliaia 32 2 2 2 2" xfId="5056"/>
    <cellStyle name="Migliaia 32 2 2 2 3" xfId="5057"/>
    <cellStyle name="Migliaia 32 2 2 3" xfId="5058"/>
    <cellStyle name="Migliaia 32 2 2 4" xfId="5059"/>
    <cellStyle name="Migliaia 32 2 3" xfId="5060"/>
    <cellStyle name="Migliaia 32 2 3 2" xfId="5061"/>
    <cellStyle name="Migliaia 32 2 4" xfId="5062"/>
    <cellStyle name="Migliaia 32 2 4 2" xfId="5063"/>
    <cellStyle name="Migliaia 32 2 5" xfId="5064"/>
    <cellStyle name="Migliaia 32 3" xfId="5065"/>
    <cellStyle name="Migliaia 32 3 2" xfId="5066"/>
    <cellStyle name="Migliaia 32 3 2 2" xfId="5067"/>
    <cellStyle name="Migliaia 32 3 2 2 2" xfId="5068"/>
    <cellStyle name="Migliaia 32 3 2 2 3" xfId="5069"/>
    <cellStyle name="Migliaia 32 3 2 3" xfId="5070"/>
    <cellStyle name="Migliaia 32 3 2 3 2" xfId="5071"/>
    <cellStyle name="Migliaia 32 3 2 4" xfId="5072"/>
    <cellStyle name="Migliaia 32 3 3" xfId="5073"/>
    <cellStyle name="Migliaia 32 3 3 2" xfId="5074"/>
    <cellStyle name="Migliaia 32 3 3 2 2" xfId="5075"/>
    <cellStyle name="Migliaia 32 3 3 3" xfId="5076"/>
    <cellStyle name="Migliaia 32 3 4" xfId="5077"/>
    <cellStyle name="Migliaia 32 3 4 2" xfId="5078"/>
    <cellStyle name="Migliaia 32 3 4 2 2" xfId="5079"/>
    <cellStyle name="Migliaia 32 3 4 3" xfId="5080"/>
    <cellStyle name="Migliaia 32 3 5" xfId="5081"/>
    <cellStyle name="Migliaia 32 3 5 2" xfId="5082"/>
    <cellStyle name="Migliaia 32 3 6" xfId="5083"/>
    <cellStyle name="Migliaia 32 3 6 2" xfId="5084"/>
    <cellStyle name="Migliaia 32 3 7" xfId="5085"/>
    <cellStyle name="Migliaia 32 4" xfId="5086"/>
    <cellStyle name="Migliaia 32 4 2" xfId="5087"/>
    <cellStyle name="Migliaia 32 4 2 2" xfId="5088"/>
    <cellStyle name="Migliaia 32 4 2 2 2" xfId="5089"/>
    <cellStyle name="Migliaia 32 4 2 3" xfId="5090"/>
    <cellStyle name="Migliaia 32 4 2 4" xfId="5091"/>
    <cellStyle name="Migliaia 32 4 2 5" xfId="5092"/>
    <cellStyle name="Migliaia 32 4 3" xfId="5093"/>
    <cellStyle name="Migliaia 32 4 4" xfId="5094"/>
    <cellStyle name="Migliaia 32 4 5" xfId="5095"/>
    <cellStyle name="Migliaia 32 5" xfId="5096"/>
    <cellStyle name="Migliaia 32 5 2" xfId="5097"/>
    <cellStyle name="Migliaia 32 5 3" xfId="5098"/>
    <cellStyle name="Migliaia 32 6" xfId="5099"/>
    <cellStyle name="Migliaia 32 6 2" xfId="5100"/>
    <cellStyle name="Migliaia 32 6 2 2" xfId="5101"/>
    <cellStyle name="Migliaia 32 6 3" xfId="5102"/>
    <cellStyle name="Migliaia 32 7" xfId="5103"/>
    <cellStyle name="Migliaia 32 7 2" xfId="5104"/>
    <cellStyle name="Migliaia 32 8" xfId="5105"/>
    <cellStyle name="Migliaia 32 8 2" xfId="5106"/>
    <cellStyle name="Migliaia 33" xfId="5107"/>
    <cellStyle name="Migliaia 33 2" xfId="5108"/>
    <cellStyle name="Migliaia 33 2 2" xfId="5109"/>
    <cellStyle name="Migliaia 33 2 2 2" xfId="5110"/>
    <cellStyle name="Migliaia 33 2 2 2 2" xfId="5111"/>
    <cellStyle name="Migliaia 33 2 2 2 3" xfId="5112"/>
    <cellStyle name="Migliaia 33 2 2 3" xfId="5113"/>
    <cellStyle name="Migliaia 33 2 2 4" xfId="5114"/>
    <cellStyle name="Migliaia 33 2 3" xfId="5115"/>
    <cellStyle name="Migliaia 33 2 3 2" xfId="5116"/>
    <cellStyle name="Migliaia 33 2 4" xfId="5117"/>
    <cellStyle name="Migliaia 33 2 4 2" xfId="5118"/>
    <cellStyle name="Migliaia 33 2 5" xfId="5119"/>
    <cellStyle name="Migliaia 33 3" xfId="5120"/>
    <cellStyle name="Migliaia 33 3 2" xfId="5121"/>
    <cellStyle name="Migliaia 33 3 2 2" xfId="5122"/>
    <cellStyle name="Migliaia 33 3 2 2 2" xfId="5123"/>
    <cellStyle name="Migliaia 33 3 2 2 3" xfId="5124"/>
    <cellStyle name="Migliaia 33 3 2 3" xfId="5125"/>
    <cellStyle name="Migliaia 33 3 2 3 2" xfId="5126"/>
    <cellStyle name="Migliaia 33 3 2 4" xfId="5127"/>
    <cellStyle name="Migliaia 33 3 3" xfId="5128"/>
    <cellStyle name="Migliaia 33 3 3 2" xfId="5129"/>
    <cellStyle name="Migliaia 33 3 3 2 2" xfId="5130"/>
    <cellStyle name="Migliaia 33 3 3 3" xfId="5131"/>
    <cellStyle name="Migliaia 33 3 4" xfId="5132"/>
    <cellStyle name="Migliaia 33 3 4 2" xfId="5133"/>
    <cellStyle name="Migliaia 33 3 4 2 2" xfId="5134"/>
    <cellStyle name="Migliaia 33 3 4 3" xfId="5135"/>
    <cellStyle name="Migliaia 33 3 5" xfId="5136"/>
    <cellStyle name="Migliaia 33 3 5 2" xfId="5137"/>
    <cellStyle name="Migliaia 33 3 6" xfId="5138"/>
    <cellStyle name="Migliaia 33 3 6 2" xfId="5139"/>
    <cellStyle name="Migliaia 33 3 7" xfId="5140"/>
    <cellStyle name="Migliaia 33 4" xfId="5141"/>
    <cellStyle name="Migliaia 33 4 2" xfId="5142"/>
    <cellStyle name="Migliaia 33 4 2 2" xfId="5143"/>
    <cellStyle name="Migliaia 33 4 2 2 2" xfId="5144"/>
    <cellStyle name="Migliaia 33 4 2 3" xfId="5145"/>
    <cellStyle name="Migliaia 33 4 2 4" xfId="5146"/>
    <cellStyle name="Migliaia 33 4 2 5" xfId="5147"/>
    <cellStyle name="Migliaia 33 4 3" xfId="5148"/>
    <cellStyle name="Migliaia 33 4 4" xfId="5149"/>
    <cellStyle name="Migliaia 33 4 5" xfId="5150"/>
    <cellStyle name="Migliaia 33 5" xfId="5151"/>
    <cellStyle name="Migliaia 33 5 2" xfId="5152"/>
    <cellStyle name="Migliaia 33 5 3" xfId="5153"/>
    <cellStyle name="Migliaia 33 6" xfId="5154"/>
    <cellStyle name="Migliaia 33 6 2" xfId="5155"/>
    <cellStyle name="Migliaia 33 6 2 2" xfId="5156"/>
    <cellStyle name="Migliaia 33 6 3" xfId="5157"/>
    <cellStyle name="Migliaia 33 7" xfId="5158"/>
    <cellStyle name="Migliaia 33 7 2" xfId="5159"/>
    <cellStyle name="Migliaia 33 8" xfId="5160"/>
    <cellStyle name="Migliaia 33 8 2" xfId="5161"/>
    <cellStyle name="Migliaia 34" xfId="5162"/>
    <cellStyle name="Migliaia 34 2" xfId="5163"/>
    <cellStyle name="Migliaia 34 2 2" xfId="5164"/>
    <cellStyle name="Migliaia 34 2 2 2" xfId="5165"/>
    <cellStyle name="Migliaia 34 2 2 2 2" xfId="5166"/>
    <cellStyle name="Migliaia 34 2 2 2 3" xfId="5167"/>
    <cellStyle name="Migliaia 34 2 2 3" xfId="5168"/>
    <cellStyle name="Migliaia 34 2 2 4" xfId="5169"/>
    <cellStyle name="Migliaia 34 2 3" xfId="5170"/>
    <cellStyle name="Migliaia 34 2 3 2" xfId="5171"/>
    <cellStyle name="Migliaia 34 2 4" xfId="5172"/>
    <cellStyle name="Migliaia 34 2 4 2" xfId="5173"/>
    <cellStyle name="Migliaia 34 2 5" xfId="5174"/>
    <cellStyle name="Migliaia 34 3" xfId="5175"/>
    <cellStyle name="Migliaia 34 3 2" xfId="5176"/>
    <cellStyle name="Migliaia 34 3 2 2" xfId="5177"/>
    <cellStyle name="Migliaia 34 3 2 2 2" xfId="5178"/>
    <cellStyle name="Migliaia 34 3 2 2 3" xfId="5179"/>
    <cellStyle name="Migliaia 34 3 2 3" xfId="5180"/>
    <cellStyle name="Migliaia 34 3 2 3 2" xfId="5181"/>
    <cellStyle name="Migliaia 34 3 2 4" xfId="5182"/>
    <cellStyle name="Migliaia 34 3 3" xfId="5183"/>
    <cellStyle name="Migliaia 34 3 3 2" xfId="5184"/>
    <cellStyle name="Migliaia 34 3 3 2 2" xfId="5185"/>
    <cellStyle name="Migliaia 34 3 3 3" xfId="5186"/>
    <cellStyle name="Migliaia 34 3 4" xfId="5187"/>
    <cellStyle name="Migliaia 34 3 4 2" xfId="5188"/>
    <cellStyle name="Migliaia 34 3 4 2 2" xfId="5189"/>
    <cellStyle name="Migliaia 34 3 4 3" xfId="5190"/>
    <cellStyle name="Migliaia 34 3 5" xfId="5191"/>
    <cellStyle name="Migliaia 34 3 5 2" xfId="5192"/>
    <cellStyle name="Migliaia 34 3 6" xfId="5193"/>
    <cellStyle name="Migliaia 34 3 6 2" xfId="5194"/>
    <cellStyle name="Migliaia 34 3 7" xfId="5195"/>
    <cellStyle name="Migliaia 34 4" xfId="5196"/>
    <cellStyle name="Migliaia 34 4 2" xfId="5197"/>
    <cellStyle name="Migliaia 34 4 2 2" xfId="5198"/>
    <cellStyle name="Migliaia 34 4 2 2 2" xfId="5199"/>
    <cellStyle name="Migliaia 34 4 2 3" xfId="5200"/>
    <cellStyle name="Migliaia 34 4 2 4" xfId="5201"/>
    <cellStyle name="Migliaia 34 4 2 5" xfId="5202"/>
    <cellStyle name="Migliaia 34 4 3" xfId="5203"/>
    <cellStyle name="Migliaia 34 4 4" xfId="5204"/>
    <cellStyle name="Migliaia 34 4 5" xfId="5205"/>
    <cellStyle name="Migliaia 34 5" xfId="5206"/>
    <cellStyle name="Migliaia 34 5 2" xfId="5207"/>
    <cellStyle name="Migliaia 34 5 3" xfId="5208"/>
    <cellStyle name="Migliaia 34 6" xfId="5209"/>
    <cellStyle name="Migliaia 34 6 2" xfId="5210"/>
    <cellStyle name="Migliaia 34 6 2 2" xfId="5211"/>
    <cellStyle name="Migliaia 34 6 3" xfId="5212"/>
    <cellStyle name="Migliaia 34 7" xfId="5213"/>
    <cellStyle name="Migliaia 34 7 2" xfId="5214"/>
    <cellStyle name="Migliaia 34 8" xfId="5215"/>
    <cellStyle name="Migliaia 34 8 2" xfId="5216"/>
    <cellStyle name="Migliaia 35" xfId="5217"/>
    <cellStyle name="Migliaia 35 2" xfId="5218"/>
    <cellStyle name="Migliaia 35 2 2" xfId="5219"/>
    <cellStyle name="Migliaia 35 2 2 2" xfId="5220"/>
    <cellStyle name="Migliaia 35 2 2 2 2" xfId="5221"/>
    <cellStyle name="Migliaia 35 2 2 2 3" xfId="5222"/>
    <cellStyle name="Migliaia 35 2 2 3" xfId="5223"/>
    <cellStyle name="Migliaia 35 2 2 4" xfId="5224"/>
    <cellStyle name="Migliaia 35 2 3" xfId="5225"/>
    <cellStyle name="Migliaia 35 2 3 2" xfId="5226"/>
    <cellStyle name="Migliaia 35 2 4" xfId="5227"/>
    <cellStyle name="Migliaia 35 2 4 2" xfId="5228"/>
    <cellStyle name="Migliaia 35 2 5" xfId="5229"/>
    <cellStyle name="Migliaia 35 3" xfId="5230"/>
    <cellStyle name="Migliaia 35 3 2" xfId="5231"/>
    <cellStyle name="Migliaia 35 3 2 2" xfId="5232"/>
    <cellStyle name="Migliaia 35 3 2 2 2" xfId="5233"/>
    <cellStyle name="Migliaia 35 3 2 2 3" xfId="5234"/>
    <cellStyle name="Migliaia 35 3 2 3" xfId="5235"/>
    <cellStyle name="Migliaia 35 3 2 3 2" xfId="5236"/>
    <cellStyle name="Migliaia 35 3 2 4" xfId="5237"/>
    <cellStyle name="Migliaia 35 3 3" xfId="5238"/>
    <cellStyle name="Migliaia 35 3 3 2" xfId="5239"/>
    <cellStyle name="Migliaia 35 3 3 2 2" xfId="5240"/>
    <cellStyle name="Migliaia 35 3 3 3" xfId="5241"/>
    <cellStyle name="Migliaia 35 3 4" xfId="5242"/>
    <cellStyle name="Migliaia 35 3 4 2" xfId="5243"/>
    <cellStyle name="Migliaia 35 3 4 2 2" xfId="5244"/>
    <cellStyle name="Migliaia 35 3 4 3" xfId="5245"/>
    <cellStyle name="Migliaia 35 3 5" xfId="5246"/>
    <cellStyle name="Migliaia 35 3 5 2" xfId="5247"/>
    <cellStyle name="Migliaia 35 3 6" xfId="5248"/>
    <cellStyle name="Migliaia 35 3 6 2" xfId="5249"/>
    <cellStyle name="Migliaia 35 3 7" xfId="5250"/>
    <cellStyle name="Migliaia 35 4" xfId="5251"/>
    <cellStyle name="Migliaia 35 4 2" xfId="5252"/>
    <cellStyle name="Migliaia 35 4 2 2" xfId="5253"/>
    <cellStyle name="Migliaia 35 4 2 2 2" xfId="5254"/>
    <cellStyle name="Migliaia 35 4 2 3" xfId="5255"/>
    <cellStyle name="Migliaia 35 4 2 4" xfId="5256"/>
    <cellStyle name="Migliaia 35 4 2 5" xfId="5257"/>
    <cellStyle name="Migliaia 35 4 3" xfId="5258"/>
    <cellStyle name="Migliaia 35 4 4" xfId="5259"/>
    <cellStyle name="Migliaia 35 4 5" xfId="5260"/>
    <cellStyle name="Migliaia 35 5" xfId="5261"/>
    <cellStyle name="Migliaia 35 5 2" xfId="5262"/>
    <cellStyle name="Migliaia 35 5 3" xfId="5263"/>
    <cellStyle name="Migliaia 35 6" xfId="5264"/>
    <cellStyle name="Migliaia 35 6 2" xfId="5265"/>
    <cellStyle name="Migliaia 35 6 2 2" xfId="5266"/>
    <cellStyle name="Migliaia 35 6 3" xfId="5267"/>
    <cellStyle name="Migliaia 35 7" xfId="5268"/>
    <cellStyle name="Migliaia 35 7 2" xfId="5269"/>
    <cellStyle name="Migliaia 35 8" xfId="5270"/>
    <cellStyle name="Migliaia 35 8 2" xfId="5271"/>
    <cellStyle name="Migliaia 36" xfId="5272"/>
    <cellStyle name="Migliaia 36 2" xfId="5273"/>
    <cellStyle name="Migliaia 36 2 2" xfId="5274"/>
    <cellStyle name="Migliaia 36 2 2 2" xfId="5275"/>
    <cellStyle name="Migliaia 36 2 2 2 2" xfId="5276"/>
    <cellStyle name="Migliaia 36 2 2 2 3" xfId="5277"/>
    <cellStyle name="Migliaia 36 2 2 3" xfId="5278"/>
    <cellStyle name="Migliaia 36 2 2 4" xfId="5279"/>
    <cellStyle name="Migliaia 36 2 3" xfId="5280"/>
    <cellStyle name="Migliaia 36 2 3 2" xfId="5281"/>
    <cellStyle name="Migliaia 36 2 4" xfId="5282"/>
    <cellStyle name="Migliaia 36 2 4 2" xfId="5283"/>
    <cellStyle name="Migliaia 36 2 5" xfId="5284"/>
    <cellStyle name="Migliaia 36 3" xfId="5285"/>
    <cellStyle name="Migliaia 36 3 2" xfId="5286"/>
    <cellStyle name="Migliaia 36 3 2 2" xfId="5287"/>
    <cellStyle name="Migliaia 36 3 2 2 2" xfId="5288"/>
    <cellStyle name="Migliaia 36 3 2 2 3" xfId="5289"/>
    <cellStyle name="Migliaia 36 3 2 3" xfId="5290"/>
    <cellStyle name="Migliaia 36 3 2 3 2" xfId="5291"/>
    <cellStyle name="Migliaia 36 3 2 4" xfId="5292"/>
    <cellStyle name="Migliaia 36 3 3" xfId="5293"/>
    <cellStyle name="Migliaia 36 3 3 2" xfId="5294"/>
    <cellStyle name="Migliaia 36 3 3 2 2" xfId="5295"/>
    <cellStyle name="Migliaia 36 3 3 3" xfId="5296"/>
    <cellStyle name="Migliaia 36 3 4" xfId="5297"/>
    <cellStyle name="Migliaia 36 3 4 2" xfId="5298"/>
    <cellStyle name="Migliaia 36 3 4 2 2" xfId="5299"/>
    <cellStyle name="Migliaia 36 3 4 3" xfId="5300"/>
    <cellStyle name="Migliaia 36 3 5" xfId="5301"/>
    <cellStyle name="Migliaia 36 3 5 2" xfId="5302"/>
    <cellStyle name="Migliaia 36 3 6" xfId="5303"/>
    <cellStyle name="Migliaia 36 3 6 2" xfId="5304"/>
    <cellStyle name="Migliaia 36 3 7" xfId="5305"/>
    <cellStyle name="Migliaia 36 4" xfId="5306"/>
    <cellStyle name="Migliaia 36 4 2" xfId="5307"/>
    <cellStyle name="Migliaia 36 4 2 2" xfId="5308"/>
    <cellStyle name="Migliaia 36 4 2 2 2" xfId="5309"/>
    <cellStyle name="Migliaia 36 4 2 3" xfId="5310"/>
    <cellStyle name="Migliaia 36 4 2 4" xfId="5311"/>
    <cellStyle name="Migliaia 36 4 2 5" xfId="5312"/>
    <cellStyle name="Migliaia 36 4 3" xfId="5313"/>
    <cellStyle name="Migliaia 36 4 4" xfId="5314"/>
    <cellStyle name="Migliaia 36 4 5" xfId="5315"/>
    <cellStyle name="Migliaia 36 5" xfId="5316"/>
    <cellStyle name="Migliaia 36 5 2" xfId="5317"/>
    <cellStyle name="Migliaia 36 5 3" xfId="5318"/>
    <cellStyle name="Migliaia 36 6" xfId="5319"/>
    <cellStyle name="Migliaia 36 6 2" xfId="5320"/>
    <cellStyle name="Migliaia 36 6 2 2" xfId="5321"/>
    <cellStyle name="Migliaia 36 6 3" xfId="5322"/>
    <cellStyle name="Migliaia 36 7" xfId="5323"/>
    <cellStyle name="Migliaia 36 7 2" xfId="5324"/>
    <cellStyle name="Migliaia 36 8" xfId="5325"/>
    <cellStyle name="Migliaia 36 8 2" xfId="5326"/>
    <cellStyle name="Migliaia 37" xfId="5327"/>
    <cellStyle name="Migliaia 37 2" xfId="5328"/>
    <cellStyle name="Migliaia 37 2 2" xfId="5329"/>
    <cellStyle name="Migliaia 37 2 2 2" xfId="5330"/>
    <cellStyle name="Migliaia 37 2 2 2 2" xfId="5331"/>
    <cellStyle name="Migliaia 37 2 2 2 3" xfId="5332"/>
    <cellStyle name="Migliaia 37 2 2 3" xfId="5333"/>
    <cellStyle name="Migliaia 37 2 2 4" xfId="5334"/>
    <cellStyle name="Migliaia 37 2 3" xfId="5335"/>
    <cellStyle name="Migliaia 37 2 3 2" xfId="5336"/>
    <cellStyle name="Migliaia 37 2 4" xfId="5337"/>
    <cellStyle name="Migliaia 37 2 4 2" xfId="5338"/>
    <cellStyle name="Migliaia 37 2 5" xfId="5339"/>
    <cellStyle name="Migliaia 37 3" xfId="5340"/>
    <cellStyle name="Migliaia 37 3 2" xfId="5341"/>
    <cellStyle name="Migliaia 37 3 2 2" xfId="5342"/>
    <cellStyle name="Migliaia 37 3 2 2 2" xfId="5343"/>
    <cellStyle name="Migliaia 37 3 2 2 3" xfId="5344"/>
    <cellStyle name="Migliaia 37 3 2 3" xfId="5345"/>
    <cellStyle name="Migliaia 37 3 2 3 2" xfId="5346"/>
    <cellStyle name="Migliaia 37 3 2 4" xfId="5347"/>
    <cellStyle name="Migliaia 37 3 3" xfId="5348"/>
    <cellStyle name="Migliaia 37 3 3 2" xfId="5349"/>
    <cellStyle name="Migliaia 37 3 3 2 2" xfId="5350"/>
    <cellStyle name="Migliaia 37 3 3 3" xfId="5351"/>
    <cellStyle name="Migliaia 37 3 4" xfId="5352"/>
    <cellStyle name="Migliaia 37 3 4 2" xfId="5353"/>
    <cellStyle name="Migliaia 37 3 4 2 2" xfId="5354"/>
    <cellStyle name="Migliaia 37 3 4 3" xfId="5355"/>
    <cellStyle name="Migliaia 37 3 5" xfId="5356"/>
    <cellStyle name="Migliaia 37 3 5 2" xfId="5357"/>
    <cellStyle name="Migliaia 37 3 6" xfId="5358"/>
    <cellStyle name="Migliaia 37 3 6 2" xfId="5359"/>
    <cellStyle name="Migliaia 37 3 7" xfId="5360"/>
    <cellStyle name="Migliaia 37 4" xfId="5361"/>
    <cellStyle name="Migliaia 37 4 2" xfId="5362"/>
    <cellStyle name="Migliaia 37 4 2 2" xfId="5363"/>
    <cellStyle name="Migliaia 37 4 2 2 2" xfId="5364"/>
    <cellStyle name="Migliaia 37 4 2 3" xfId="5365"/>
    <cellStyle name="Migliaia 37 4 2 4" xfId="5366"/>
    <cellStyle name="Migliaia 37 4 2 5" xfId="5367"/>
    <cellStyle name="Migliaia 37 4 3" xfId="5368"/>
    <cellStyle name="Migliaia 37 4 4" xfId="5369"/>
    <cellStyle name="Migliaia 37 4 5" xfId="5370"/>
    <cellStyle name="Migliaia 37 5" xfId="5371"/>
    <cellStyle name="Migliaia 37 5 2" xfId="5372"/>
    <cellStyle name="Migliaia 37 5 3" xfId="5373"/>
    <cellStyle name="Migliaia 37 6" xfId="5374"/>
    <cellStyle name="Migliaia 37 6 2" xfId="5375"/>
    <cellStyle name="Migliaia 37 6 2 2" xfId="5376"/>
    <cellStyle name="Migliaia 37 6 3" xfId="5377"/>
    <cellStyle name="Migliaia 37 7" xfId="5378"/>
    <cellStyle name="Migliaia 37 7 2" xfId="5379"/>
    <cellStyle name="Migliaia 37 8" xfId="5380"/>
    <cellStyle name="Migliaia 37 8 2" xfId="5381"/>
    <cellStyle name="Migliaia 38" xfId="5382"/>
    <cellStyle name="Migliaia 38 2" xfId="5383"/>
    <cellStyle name="Migliaia 38 2 2" xfId="5384"/>
    <cellStyle name="Migliaia 38 2 2 2" xfId="5385"/>
    <cellStyle name="Migliaia 38 2 2 2 2" xfId="5386"/>
    <cellStyle name="Migliaia 38 2 2 2 3" xfId="5387"/>
    <cellStyle name="Migliaia 38 2 2 3" xfId="5388"/>
    <cellStyle name="Migliaia 38 2 2 4" xfId="5389"/>
    <cellStyle name="Migliaia 38 2 3" xfId="5390"/>
    <cellStyle name="Migliaia 38 2 3 2" xfId="5391"/>
    <cellStyle name="Migliaia 38 2 4" xfId="5392"/>
    <cellStyle name="Migliaia 38 2 4 2" xfId="5393"/>
    <cellStyle name="Migliaia 38 2 5" xfId="5394"/>
    <cellStyle name="Migliaia 38 3" xfId="5395"/>
    <cellStyle name="Migliaia 38 3 2" xfId="5396"/>
    <cellStyle name="Migliaia 38 3 2 2" xfId="5397"/>
    <cellStyle name="Migliaia 38 3 2 2 2" xfId="5398"/>
    <cellStyle name="Migliaia 38 3 2 2 3" xfId="5399"/>
    <cellStyle name="Migliaia 38 3 2 3" xfId="5400"/>
    <cellStyle name="Migliaia 38 3 2 3 2" xfId="5401"/>
    <cellStyle name="Migliaia 38 3 2 4" xfId="5402"/>
    <cellStyle name="Migliaia 38 3 3" xfId="5403"/>
    <cellStyle name="Migliaia 38 3 3 2" xfId="5404"/>
    <cellStyle name="Migliaia 38 3 3 2 2" xfId="5405"/>
    <cellStyle name="Migliaia 38 3 3 3" xfId="5406"/>
    <cellStyle name="Migliaia 38 3 4" xfId="5407"/>
    <cellStyle name="Migliaia 38 3 4 2" xfId="5408"/>
    <cellStyle name="Migliaia 38 3 4 2 2" xfId="5409"/>
    <cellStyle name="Migliaia 38 3 4 3" xfId="5410"/>
    <cellStyle name="Migliaia 38 3 5" xfId="5411"/>
    <cellStyle name="Migliaia 38 3 5 2" xfId="5412"/>
    <cellStyle name="Migliaia 38 3 6" xfId="5413"/>
    <cellStyle name="Migliaia 38 3 6 2" xfId="5414"/>
    <cellStyle name="Migliaia 38 3 7" xfId="5415"/>
    <cellStyle name="Migliaia 38 4" xfId="5416"/>
    <cellStyle name="Migliaia 38 4 2" xfId="5417"/>
    <cellStyle name="Migliaia 38 4 2 2" xfId="5418"/>
    <cellStyle name="Migliaia 38 4 2 2 2" xfId="5419"/>
    <cellStyle name="Migliaia 38 4 2 3" xfId="5420"/>
    <cellStyle name="Migliaia 38 4 2 4" xfId="5421"/>
    <cellStyle name="Migliaia 38 4 2 5" xfId="5422"/>
    <cellStyle name="Migliaia 38 4 3" xfId="5423"/>
    <cellStyle name="Migliaia 38 4 4" xfId="5424"/>
    <cellStyle name="Migliaia 38 4 5" xfId="5425"/>
    <cellStyle name="Migliaia 38 5" xfId="5426"/>
    <cellStyle name="Migliaia 38 5 2" xfId="5427"/>
    <cellStyle name="Migliaia 38 5 3" xfId="5428"/>
    <cellStyle name="Migliaia 38 6" xfId="5429"/>
    <cellStyle name="Migliaia 38 6 2" xfId="5430"/>
    <cellStyle name="Migliaia 38 6 2 2" xfId="5431"/>
    <cellStyle name="Migliaia 38 6 3" xfId="5432"/>
    <cellStyle name="Migliaia 38 7" xfId="5433"/>
    <cellStyle name="Migliaia 38 7 2" xfId="5434"/>
    <cellStyle name="Migliaia 38 8" xfId="5435"/>
    <cellStyle name="Migliaia 38 8 2" xfId="5436"/>
    <cellStyle name="Migliaia 39" xfId="5437"/>
    <cellStyle name="Migliaia 39 2" xfId="5438"/>
    <cellStyle name="Migliaia 39 2 2" xfId="5439"/>
    <cellStyle name="Migliaia 39 2 2 2" xfId="5440"/>
    <cellStyle name="Migliaia 39 2 2 2 2" xfId="5441"/>
    <cellStyle name="Migliaia 39 2 2 2 3" xfId="5442"/>
    <cellStyle name="Migliaia 39 2 2 3" xfId="5443"/>
    <cellStyle name="Migliaia 39 2 2 4" xfId="5444"/>
    <cellStyle name="Migliaia 39 2 3" xfId="5445"/>
    <cellStyle name="Migliaia 39 2 3 2" xfId="5446"/>
    <cellStyle name="Migliaia 39 2 4" xfId="5447"/>
    <cellStyle name="Migliaia 39 2 4 2" xfId="5448"/>
    <cellStyle name="Migliaia 39 2 5" xfId="5449"/>
    <cellStyle name="Migliaia 39 3" xfId="5450"/>
    <cellStyle name="Migliaia 39 3 2" xfId="5451"/>
    <cellStyle name="Migliaia 39 3 2 2" xfId="5452"/>
    <cellStyle name="Migliaia 39 3 2 2 2" xfId="5453"/>
    <cellStyle name="Migliaia 39 3 2 2 3" xfId="5454"/>
    <cellStyle name="Migliaia 39 3 2 3" xfId="5455"/>
    <cellStyle name="Migliaia 39 3 2 3 2" xfId="5456"/>
    <cellStyle name="Migliaia 39 3 2 4" xfId="5457"/>
    <cellStyle name="Migliaia 39 3 3" xfId="5458"/>
    <cellStyle name="Migliaia 39 3 3 2" xfId="5459"/>
    <cellStyle name="Migliaia 39 3 3 2 2" xfId="5460"/>
    <cellStyle name="Migliaia 39 3 3 3" xfId="5461"/>
    <cellStyle name="Migliaia 39 3 4" xfId="5462"/>
    <cellStyle name="Migliaia 39 3 4 2" xfId="5463"/>
    <cellStyle name="Migliaia 39 3 4 2 2" xfId="5464"/>
    <cellStyle name="Migliaia 39 3 4 3" xfId="5465"/>
    <cellStyle name="Migliaia 39 3 5" xfId="5466"/>
    <cellStyle name="Migliaia 39 3 5 2" xfId="5467"/>
    <cellStyle name="Migliaia 39 3 6" xfId="5468"/>
    <cellStyle name="Migliaia 39 3 6 2" xfId="5469"/>
    <cellStyle name="Migliaia 39 3 7" xfId="5470"/>
    <cellStyle name="Migliaia 39 4" xfId="5471"/>
    <cellStyle name="Migliaia 39 4 2" xfId="5472"/>
    <cellStyle name="Migliaia 39 4 2 2" xfId="5473"/>
    <cellStyle name="Migliaia 39 4 2 2 2" xfId="5474"/>
    <cellStyle name="Migliaia 39 4 2 3" xfId="5475"/>
    <cellStyle name="Migliaia 39 4 2 4" xfId="5476"/>
    <cellStyle name="Migliaia 39 4 2 5" xfId="5477"/>
    <cellStyle name="Migliaia 39 4 3" xfId="5478"/>
    <cellStyle name="Migliaia 39 4 4" xfId="5479"/>
    <cellStyle name="Migliaia 39 4 5" xfId="5480"/>
    <cellStyle name="Migliaia 39 5" xfId="5481"/>
    <cellStyle name="Migliaia 39 5 2" xfId="5482"/>
    <cellStyle name="Migliaia 39 5 3" xfId="5483"/>
    <cellStyle name="Migliaia 39 6" xfId="5484"/>
    <cellStyle name="Migliaia 39 6 2" xfId="5485"/>
    <cellStyle name="Migliaia 39 6 2 2" xfId="5486"/>
    <cellStyle name="Migliaia 39 6 3" xfId="5487"/>
    <cellStyle name="Migliaia 39 7" xfId="5488"/>
    <cellStyle name="Migliaia 39 7 2" xfId="5489"/>
    <cellStyle name="Migliaia 39 8" xfId="5490"/>
    <cellStyle name="Migliaia 39 8 2" xfId="5491"/>
    <cellStyle name="Migliaia 4" xfId="5492"/>
    <cellStyle name="Migliaia 4 2" xfId="5493"/>
    <cellStyle name="Migliaia 4 2 2" xfId="5494"/>
    <cellStyle name="Migliaia 4 2 2 2" xfId="5495"/>
    <cellStyle name="Migliaia 4 2 2 2 2" xfId="5496"/>
    <cellStyle name="Migliaia 4 2 2 2 3" xfId="5497"/>
    <cellStyle name="Migliaia 4 2 2 3" xfId="5498"/>
    <cellStyle name="Migliaia 4 2 2 4" xfId="5499"/>
    <cellStyle name="Migliaia 4 2 3" xfId="5500"/>
    <cellStyle name="Migliaia 4 2 3 2" xfId="5501"/>
    <cellStyle name="Migliaia 4 2 4" xfId="5502"/>
    <cellStyle name="Migliaia 4 2 4 2" xfId="5503"/>
    <cellStyle name="Migliaia 4 2 5" xfId="5504"/>
    <cellStyle name="Migliaia 4 3" xfId="5505"/>
    <cellStyle name="Migliaia 4 3 2" xfId="5506"/>
    <cellStyle name="Migliaia 4 3 2 2" xfId="5507"/>
    <cellStyle name="Migliaia 4 3 2 2 2" xfId="5508"/>
    <cellStyle name="Migliaia 4 3 2 2 3" xfId="5509"/>
    <cellStyle name="Migliaia 4 3 2 3" xfId="5510"/>
    <cellStyle name="Migliaia 4 3 2 3 2" xfId="5511"/>
    <cellStyle name="Migliaia 4 3 2 4" xfId="5512"/>
    <cellStyle name="Migliaia 4 3 3" xfId="5513"/>
    <cellStyle name="Migliaia 4 3 3 2" xfId="5514"/>
    <cellStyle name="Migliaia 4 3 3 2 2" xfId="5515"/>
    <cellStyle name="Migliaia 4 3 3 3" xfId="5516"/>
    <cellStyle name="Migliaia 4 3 4" xfId="5517"/>
    <cellStyle name="Migliaia 4 3 4 2" xfId="5518"/>
    <cellStyle name="Migliaia 4 3 4 2 2" xfId="5519"/>
    <cellStyle name="Migliaia 4 3 4 3" xfId="5520"/>
    <cellStyle name="Migliaia 4 3 5" xfId="5521"/>
    <cellStyle name="Migliaia 4 3 5 2" xfId="5522"/>
    <cellStyle name="Migliaia 4 3 6" xfId="5523"/>
    <cellStyle name="Migliaia 4 3 6 2" xfId="5524"/>
    <cellStyle name="Migliaia 4 3 7" xfId="5525"/>
    <cellStyle name="Migliaia 4 4" xfId="5526"/>
    <cellStyle name="Migliaia 4 4 2" xfId="5527"/>
    <cellStyle name="Migliaia 4 4 2 2" xfId="5528"/>
    <cellStyle name="Migliaia 4 4 2 2 2" xfId="5529"/>
    <cellStyle name="Migliaia 4 4 2 3" xfId="5530"/>
    <cellStyle name="Migliaia 4 4 2 4" xfId="5531"/>
    <cellStyle name="Migliaia 4 4 2 5" xfId="5532"/>
    <cellStyle name="Migliaia 4 4 3" xfId="5533"/>
    <cellStyle name="Migliaia 4 4 4" xfId="5534"/>
    <cellStyle name="Migliaia 4 4 5" xfId="5535"/>
    <cellStyle name="Migliaia 4 5" xfId="5536"/>
    <cellStyle name="Migliaia 4 5 2" xfId="5537"/>
    <cellStyle name="Migliaia 4 5 3" xfId="5538"/>
    <cellStyle name="Migliaia 4 6" xfId="5539"/>
    <cellStyle name="Migliaia 4 6 2" xfId="5540"/>
    <cellStyle name="Migliaia 4 6 2 2" xfId="5541"/>
    <cellStyle name="Migliaia 4 6 3" xfId="5542"/>
    <cellStyle name="Migliaia 4 7" xfId="5543"/>
    <cellStyle name="Migliaia 4 7 2" xfId="5544"/>
    <cellStyle name="Migliaia 4 8" xfId="5545"/>
    <cellStyle name="Migliaia 4 8 2" xfId="5546"/>
    <cellStyle name="Migliaia 40" xfId="5547"/>
    <cellStyle name="Migliaia 40 2" xfId="5548"/>
    <cellStyle name="Migliaia 40 2 2" xfId="5549"/>
    <cellStyle name="Migliaia 40 2 2 2" xfId="5550"/>
    <cellStyle name="Migliaia 40 2 2 2 2" xfId="5551"/>
    <cellStyle name="Migliaia 40 2 2 2 3" xfId="5552"/>
    <cellStyle name="Migliaia 40 2 2 3" xfId="5553"/>
    <cellStyle name="Migliaia 40 2 2 4" xfId="5554"/>
    <cellStyle name="Migliaia 40 2 3" xfId="5555"/>
    <cellStyle name="Migliaia 40 2 3 2" xfId="5556"/>
    <cellStyle name="Migliaia 40 2 4" xfId="5557"/>
    <cellStyle name="Migliaia 40 2 4 2" xfId="5558"/>
    <cellStyle name="Migliaia 40 2 5" xfId="5559"/>
    <cellStyle name="Migliaia 40 3" xfId="5560"/>
    <cellStyle name="Migliaia 40 3 2" xfId="5561"/>
    <cellStyle name="Migliaia 40 3 2 2" xfId="5562"/>
    <cellStyle name="Migliaia 40 3 2 2 2" xfId="5563"/>
    <cellStyle name="Migliaia 40 3 2 2 3" xfId="5564"/>
    <cellStyle name="Migliaia 40 3 2 3" xfId="5565"/>
    <cellStyle name="Migliaia 40 3 2 3 2" xfId="5566"/>
    <cellStyle name="Migliaia 40 3 2 4" xfId="5567"/>
    <cellStyle name="Migliaia 40 3 3" xfId="5568"/>
    <cellStyle name="Migliaia 40 3 3 2" xfId="5569"/>
    <cellStyle name="Migliaia 40 3 3 2 2" xfId="5570"/>
    <cellStyle name="Migliaia 40 3 3 3" xfId="5571"/>
    <cellStyle name="Migliaia 40 3 4" xfId="5572"/>
    <cellStyle name="Migliaia 40 3 4 2" xfId="5573"/>
    <cellStyle name="Migliaia 40 3 4 2 2" xfId="5574"/>
    <cellStyle name="Migliaia 40 3 4 3" xfId="5575"/>
    <cellStyle name="Migliaia 40 3 5" xfId="5576"/>
    <cellStyle name="Migliaia 40 3 5 2" xfId="5577"/>
    <cellStyle name="Migliaia 40 3 6" xfId="5578"/>
    <cellStyle name="Migliaia 40 3 6 2" xfId="5579"/>
    <cellStyle name="Migliaia 40 3 7" xfId="5580"/>
    <cellStyle name="Migliaia 40 4" xfId="5581"/>
    <cellStyle name="Migliaia 40 4 2" xfId="5582"/>
    <cellStyle name="Migliaia 40 4 2 2" xfId="5583"/>
    <cellStyle name="Migliaia 40 4 2 2 2" xfId="5584"/>
    <cellStyle name="Migliaia 40 4 2 3" xfId="5585"/>
    <cellStyle name="Migliaia 40 4 2 4" xfId="5586"/>
    <cellStyle name="Migliaia 40 4 2 5" xfId="5587"/>
    <cellStyle name="Migliaia 40 4 3" xfId="5588"/>
    <cellStyle name="Migliaia 40 4 4" xfId="5589"/>
    <cellStyle name="Migliaia 40 4 5" xfId="5590"/>
    <cellStyle name="Migliaia 40 5" xfId="5591"/>
    <cellStyle name="Migliaia 40 5 2" xfId="5592"/>
    <cellStyle name="Migliaia 40 5 3" xfId="5593"/>
    <cellStyle name="Migliaia 40 6" xfId="5594"/>
    <cellStyle name="Migliaia 40 6 2" xfId="5595"/>
    <cellStyle name="Migliaia 40 6 2 2" xfId="5596"/>
    <cellStyle name="Migliaia 40 6 3" xfId="5597"/>
    <cellStyle name="Migliaia 40 7" xfId="5598"/>
    <cellStyle name="Migliaia 40 7 2" xfId="5599"/>
    <cellStyle name="Migliaia 40 8" xfId="5600"/>
    <cellStyle name="Migliaia 40 8 2" xfId="5601"/>
    <cellStyle name="Migliaia 41" xfId="5602"/>
    <cellStyle name="Migliaia 41 2" xfId="5603"/>
    <cellStyle name="Migliaia 41 2 2" xfId="5604"/>
    <cellStyle name="Migliaia 41 2 2 2" xfId="5605"/>
    <cellStyle name="Migliaia 41 2 2 2 2" xfId="5606"/>
    <cellStyle name="Migliaia 41 2 2 2 3" xfId="5607"/>
    <cellStyle name="Migliaia 41 2 2 3" xfId="5608"/>
    <cellStyle name="Migliaia 41 2 2 4" xfId="5609"/>
    <cellStyle name="Migliaia 41 2 3" xfId="5610"/>
    <cellStyle name="Migliaia 41 2 3 2" xfId="5611"/>
    <cellStyle name="Migliaia 41 2 4" xfId="5612"/>
    <cellStyle name="Migliaia 41 2 4 2" xfId="5613"/>
    <cellStyle name="Migliaia 41 2 5" xfId="5614"/>
    <cellStyle name="Migliaia 41 3" xfId="5615"/>
    <cellStyle name="Migliaia 41 3 2" xfId="5616"/>
    <cellStyle name="Migliaia 41 3 2 2" xfId="5617"/>
    <cellStyle name="Migliaia 41 3 2 2 2" xfId="5618"/>
    <cellStyle name="Migliaia 41 3 2 2 3" xfId="5619"/>
    <cellStyle name="Migliaia 41 3 2 3" xfId="5620"/>
    <cellStyle name="Migliaia 41 3 2 3 2" xfId="5621"/>
    <cellStyle name="Migliaia 41 3 2 4" xfId="5622"/>
    <cellStyle name="Migliaia 41 3 3" xfId="5623"/>
    <cellStyle name="Migliaia 41 3 3 2" xfId="5624"/>
    <cellStyle name="Migliaia 41 3 3 2 2" xfId="5625"/>
    <cellStyle name="Migliaia 41 3 3 3" xfId="5626"/>
    <cellStyle name="Migliaia 41 3 4" xfId="5627"/>
    <cellStyle name="Migliaia 41 3 4 2" xfId="5628"/>
    <cellStyle name="Migliaia 41 3 4 2 2" xfId="5629"/>
    <cellStyle name="Migliaia 41 3 4 3" xfId="5630"/>
    <cellStyle name="Migliaia 41 3 5" xfId="5631"/>
    <cellStyle name="Migliaia 41 3 5 2" xfId="5632"/>
    <cellStyle name="Migliaia 41 3 6" xfId="5633"/>
    <cellStyle name="Migliaia 41 3 6 2" xfId="5634"/>
    <cellStyle name="Migliaia 41 3 7" xfId="5635"/>
    <cellStyle name="Migliaia 41 4" xfId="5636"/>
    <cellStyle name="Migliaia 41 4 2" xfId="5637"/>
    <cellStyle name="Migliaia 41 4 2 2" xfId="5638"/>
    <cellStyle name="Migliaia 41 4 2 2 2" xfId="5639"/>
    <cellStyle name="Migliaia 41 4 2 3" xfId="5640"/>
    <cellStyle name="Migliaia 41 4 2 4" xfId="5641"/>
    <cellStyle name="Migliaia 41 4 2 5" xfId="5642"/>
    <cellStyle name="Migliaia 41 4 3" xfId="5643"/>
    <cellStyle name="Migliaia 41 4 4" xfId="5644"/>
    <cellStyle name="Migliaia 41 4 5" xfId="5645"/>
    <cellStyle name="Migliaia 41 5" xfId="5646"/>
    <cellStyle name="Migliaia 41 5 2" xfId="5647"/>
    <cellStyle name="Migliaia 41 5 3" xfId="5648"/>
    <cellStyle name="Migliaia 41 6" xfId="5649"/>
    <cellStyle name="Migliaia 41 6 2" xfId="5650"/>
    <cellStyle name="Migliaia 41 6 2 2" xfId="5651"/>
    <cellStyle name="Migliaia 41 6 3" xfId="5652"/>
    <cellStyle name="Migliaia 41 7" xfId="5653"/>
    <cellStyle name="Migliaia 41 7 2" xfId="5654"/>
    <cellStyle name="Migliaia 41 8" xfId="5655"/>
    <cellStyle name="Migliaia 41 8 2" xfId="5656"/>
    <cellStyle name="Migliaia 42" xfId="5657"/>
    <cellStyle name="Migliaia 42 2" xfId="5658"/>
    <cellStyle name="Migliaia 42 2 2" xfId="5659"/>
    <cellStyle name="Migliaia 42 2 2 2" xfId="5660"/>
    <cellStyle name="Migliaia 42 2 2 2 2" xfId="5661"/>
    <cellStyle name="Migliaia 42 2 2 2 3" xfId="5662"/>
    <cellStyle name="Migliaia 42 2 2 3" xfId="5663"/>
    <cellStyle name="Migliaia 42 2 2 4" xfId="5664"/>
    <cellStyle name="Migliaia 42 2 3" xfId="5665"/>
    <cellStyle name="Migliaia 42 2 3 2" xfId="5666"/>
    <cellStyle name="Migliaia 42 2 4" xfId="5667"/>
    <cellStyle name="Migliaia 42 2 4 2" xfId="5668"/>
    <cellStyle name="Migliaia 42 2 5" xfId="5669"/>
    <cellStyle name="Migliaia 42 3" xfId="5670"/>
    <cellStyle name="Migliaia 42 3 2" xfId="5671"/>
    <cellStyle name="Migliaia 42 3 2 2" xfId="5672"/>
    <cellStyle name="Migliaia 42 3 2 2 2" xfId="5673"/>
    <cellStyle name="Migliaia 42 3 2 2 3" xfId="5674"/>
    <cellStyle name="Migliaia 42 3 2 3" xfId="5675"/>
    <cellStyle name="Migliaia 42 3 2 3 2" xfId="5676"/>
    <cellStyle name="Migliaia 42 3 2 4" xfId="5677"/>
    <cellStyle name="Migliaia 42 3 3" xfId="5678"/>
    <cellStyle name="Migliaia 42 3 3 2" xfId="5679"/>
    <cellStyle name="Migliaia 42 3 3 2 2" xfId="5680"/>
    <cellStyle name="Migliaia 42 3 3 3" xfId="5681"/>
    <cellStyle name="Migliaia 42 3 4" xfId="5682"/>
    <cellStyle name="Migliaia 42 3 4 2" xfId="5683"/>
    <cellStyle name="Migliaia 42 3 4 2 2" xfId="5684"/>
    <cellStyle name="Migliaia 42 3 4 3" xfId="5685"/>
    <cellStyle name="Migliaia 42 3 5" xfId="5686"/>
    <cellStyle name="Migliaia 42 3 5 2" xfId="5687"/>
    <cellStyle name="Migliaia 42 3 6" xfId="5688"/>
    <cellStyle name="Migliaia 42 3 6 2" xfId="5689"/>
    <cellStyle name="Migliaia 42 3 7" xfId="5690"/>
    <cellStyle name="Migliaia 42 4" xfId="5691"/>
    <cellStyle name="Migliaia 42 4 2" xfId="5692"/>
    <cellStyle name="Migliaia 42 4 2 2" xfId="5693"/>
    <cellStyle name="Migliaia 42 4 2 2 2" xfId="5694"/>
    <cellStyle name="Migliaia 42 4 2 3" xfId="5695"/>
    <cellStyle name="Migliaia 42 4 2 4" xfId="5696"/>
    <cellStyle name="Migliaia 42 4 2 5" xfId="5697"/>
    <cellStyle name="Migliaia 42 4 3" xfId="5698"/>
    <cellStyle name="Migliaia 42 4 4" xfId="5699"/>
    <cellStyle name="Migliaia 42 4 5" xfId="5700"/>
    <cellStyle name="Migliaia 42 5" xfId="5701"/>
    <cellStyle name="Migliaia 42 5 2" xfId="5702"/>
    <cellStyle name="Migliaia 42 5 3" xfId="5703"/>
    <cellStyle name="Migliaia 42 6" xfId="5704"/>
    <cellStyle name="Migliaia 42 6 2" xfId="5705"/>
    <cellStyle name="Migliaia 42 6 2 2" xfId="5706"/>
    <cellStyle name="Migliaia 42 6 3" xfId="5707"/>
    <cellStyle name="Migliaia 42 7" xfId="5708"/>
    <cellStyle name="Migliaia 42 7 2" xfId="5709"/>
    <cellStyle name="Migliaia 42 8" xfId="5710"/>
    <cellStyle name="Migliaia 42 8 2" xfId="5711"/>
    <cellStyle name="Migliaia 43" xfId="5712"/>
    <cellStyle name="Migliaia 43 2" xfId="5713"/>
    <cellStyle name="Migliaia 43 2 2" xfId="5714"/>
    <cellStyle name="Migliaia 43 2 2 2" xfId="5715"/>
    <cellStyle name="Migliaia 43 2 2 2 2" xfId="5716"/>
    <cellStyle name="Migliaia 43 2 2 2 3" xfId="5717"/>
    <cellStyle name="Migliaia 43 2 2 3" xfId="5718"/>
    <cellStyle name="Migliaia 43 2 2 4" xfId="5719"/>
    <cellStyle name="Migliaia 43 2 3" xfId="5720"/>
    <cellStyle name="Migliaia 43 2 3 2" xfId="5721"/>
    <cellStyle name="Migliaia 43 2 4" xfId="5722"/>
    <cellStyle name="Migliaia 43 2 4 2" xfId="5723"/>
    <cellStyle name="Migliaia 43 2 5" xfId="5724"/>
    <cellStyle name="Migliaia 43 3" xfId="5725"/>
    <cellStyle name="Migliaia 43 3 2" xfId="5726"/>
    <cellStyle name="Migliaia 43 3 2 2" xfId="5727"/>
    <cellStyle name="Migliaia 43 3 2 2 2" xfId="5728"/>
    <cellStyle name="Migliaia 43 3 2 2 3" xfId="5729"/>
    <cellStyle name="Migliaia 43 3 2 3" xfId="5730"/>
    <cellStyle name="Migliaia 43 3 2 3 2" xfId="5731"/>
    <cellStyle name="Migliaia 43 3 2 4" xfId="5732"/>
    <cellStyle name="Migliaia 43 3 3" xfId="5733"/>
    <cellStyle name="Migliaia 43 3 3 2" xfId="5734"/>
    <cellStyle name="Migliaia 43 3 3 2 2" xfId="5735"/>
    <cellStyle name="Migliaia 43 3 3 3" xfId="5736"/>
    <cellStyle name="Migliaia 43 3 4" xfId="5737"/>
    <cellStyle name="Migliaia 43 3 4 2" xfId="5738"/>
    <cellStyle name="Migliaia 43 3 4 2 2" xfId="5739"/>
    <cellStyle name="Migliaia 43 3 4 3" xfId="5740"/>
    <cellStyle name="Migliaia 43 3 5" xfId="5741"/>
    <cellStyle name="Migliaia 43 3 5 2" xfId="5742"/>
    <cellStyle name="Migliaia 43 3 6" xfId="5743"/>
    <cellStyle name="Migliaia 43 3 6 2" xfId="5744"/>
    <cellStyle name="Migliaia 43 3 7" xfId="5745"/>
    <cellStyle name="Migliaia 43 4" xfId="5746"/>
    <cellStyle name="Migliaia 43 4 2" xfId="5747"/>
    <cellStyle name="Migliaia 43 4 2 2" xfId="5748"/>
    <cellStyle name="Migliaia 43 4 2 2 2" xfId="5749"/>
    <cellStyle name="Migliaia 43 4 2 3" xfId="5750"/>
    <cellStyle name="Migliaia 43 4 2 4" xfId="5751"/>
    <cellStyle name="Migliaia 43 4 2 5" xfId="5752"/>
    <cellStyle name="Migliaia 43 4 3" xfId="5753"/>
    <cellStyle name="Migliaia 43 4 4" xfId="5754"/>
    <cellStyle name="Migliaia 43 4 5" xfId="5755"/>
    <cellStyle name="Migliaia 43 5" xfId="5756"/>
    <cellStyle name="Migliaia 43 5 2" xfId="5757"/>
    <cellStyle name="Migliaia 43 5 3" xfId="5758"/>
    <cellStyle name="Migliaia 43 6" xfId="5759"/>
    <cellStyle name="Migliaia 43 6 2" xfId="5760"/>
    <cellStyle name="Migliaia 43 6 2 2" xfId="5761"/>
    <cellStyle name="Migliaia 43 6 3" xfId="5762"/>
    <cellStyle name="Migliaia 43 7" xfId="5763"/>
    <cellStyle name="Migliaia 43 7 2" xfId="5764"/>
    <cellStyle name="Migliaia 43 8" xfId="5765"/>
    <cellStyle name="Migliaia 43 8 2" xfId="5766"/>
    <cellStyle name="Migliaia 44" xfId="5767"/>
    <cellStyle name="Migliaia 44 2" xfId="5768"/>
    <cellStyle name="Migliaia 44 2 2" xfId="5769"/>
    <cellStyle name="Migliaia 44 2 2 2" xfId="5770"/>
    <cellStyle name="Migliaia 44 2 2 2 2" xfId="5771"/>
    <cellStyle name="Migliaia 44 2 2 2 3" xfId="5772"/>
    <cellStyle name="Migliaia 44 2 2 3" xfId="5773"/>
    <cellStyle name="Migliaia 44 2 2 4" xfId="5774"/>
    <cellStyle name="Migliaia 44 2 3" xfId="5775"/>
    <cellStyle name="Migliaia 44 2 3 2" xfId="5776"/>
    <cellStyle name="Migliaia 44 2 4" xfId="5777"/>
    <cellStyle name="Migliaia 44 2 4 2" xfId="5778"/>
    <cellStyle name="Migliaia 44 2 5" xfId="5779"/>
    <cellStyle name="Migliaia 44 3" xfId="5780"/>
    <cellStyle name="Migliaia 44 3 2" xfId="5781"/>
    <cellStyle name="Migliaia 44 3 2 2" xfId="5782"/>
    <cellStyle name="Migliaia 44 3 2 2 2" xfId="5783"/>
    <cellStyle name="Migliaia 44 3 2 2 3" xfId="5784"/>
    <cellStyle name="Migliaia 44 3 2 3" xfId="5785"/>
    <cellStyle name="Migliaia 44 3 2 3 2" xfId="5786"/>
    <cellStyle name="Migliaia 44 3 2 4" xfId="5787"/>
    <cellStyle name="Migliaia 44 3 3" xfId="5788"/>
    <cellStyle name="Migliaia 44 3 3 2" xfId="5789"/>
    <cellStyle name="Migliaia 44 3 3 2 2" xfId="5790"/>
    <cellStyle name="Migliaia 44 3 3 3" xfId="5791"/>
    <cellStyle name="Migliaia 44 3 4" xfId="5792"/>
    <cellStyle name="Migliaia 44 3 4 2" xfId="5793"/>
    <cellStyle name="Migliaia 44 3 4 2 2" xfId="5794"/>
    <cellStyle name="Migliaia 44 3 4 3" xfId="5795"/>
    <cellStyle name="Migliaia 44 3 5" xfId="5796"/>
    <cellStyle name="Migliaia 44 3 5 2" xfId="5797"/>
    <cellStyle name="Migliaia 44 3 6" xfId="5798"/>
    <cellStyle name="Migliaia 44 3 6 2" xfId="5799"/>
    <cellStyle name="Migliaia 44 3 7" xfId="5800"/>
    <cellStyle name="Migliaia 44 4" xfId="5801"/>
    <cellStyle name="Migliaia 44 4 2" xfId="5802"/>
    <cellStyle name="Migliaia 44 4 2 2" xfId="5803"/>
    <cellStyle name="Migliaia 44 4 2 2 2" xfId="5804"/>
    <cellStyle name="Migliaia 44 4 2 3" xfId="5805"/>
    <cellStyle name="Migliaia 44 4 2 4" xfId="5806"/>
    <cellStyle name="Migliaia 44 4 2 5" xfId="5807"/>
    <cellStyle name="Migliaia 44 4 3" xfId="5808"/>
    <cellStyle name="Migliaia 44 4 4" xfId="5809"/>
    <cellStyle name="Migliaia 44 4 5" xfId="5810"/>
    <cellStyle name="Migliaia 44 5" xfId="5811"/>
    <cellStyle name="Migliaia 44 5 2" xfId="5812"/>
    <cellStyle name="Migliaia 44 5 3" xfId="5813"/>
    <cellStyle name="Migliaia 44 6" xfId="5814"/>
    <cellStyle name="Migliaia 44 6 2" xfId="5815"/>
    <cellStyle name="Migliaia 44 6 2 2" xfId="5816"/>
    <cellStyle name="Migliaia 44 6 3" xfId="5817"/>
    <cellStyle name="Migliaia 44 7" xfId="5818"/>
    <cellStyle name="Migliaia 44 7 2" xfId="5819"/>
    <cellStyle name="Migliaia 44 8" xfId="5820"/>
    <cellStyle name="Migliaia 44 8 2" xfId="5821"/>
    <cellStyle name="Migliaia 45" xfId="5822"/>
    <cellStyle name="Migliaia 45 2" xfId="5823"/>
    <cellStyle name="Migliaia 45 2 2" xfId="5824"/>
    <cellStyle name="Migliaia 45 2 2 2" xfId="5825"/>
    <cellStyle name="Migliaia 45 2 2 2 2" xfId="5826"/>
    <cellStyle name="Migliaia 45 2 2 2 3" xfId="5827"/>
    <cellStyle name="Migliaia 45 2 2 3" xfId="5828"/>
    <cellStyle name="Migliaia 45 2 2 4" xfId="5829"/>
    <cellStyle name="Migliaia 45 2 3" xfId="5830"/>
    <cellStyle name="Migliaia 45 2 3 2" xfId="5831"/>
    <cellStyle name="Migliaia 45 2 4" xfId="5832"/>
    <cellStyle name="Migliaia 45 2 4 2" xfId="5833"/>
    <cellStyle name="Migliaia 45 2 5" xfId="5834"/>
    <cellStyle name="Migliaia 45 3" xfId="5835"/>
    <cellStyle name="Migliaia 45 3 2" xfId="5836"/>
    <cellStyle name="Migliaia 45 3 2 2" xfId="5837"/>
    <cellStyle name="Migliaia 45 3 2 2 2" xfId="5838"/>
    <cellStyle name="Migliaia 45 3 2 2 3" xfId="5839"/>
    <cellStyle name="Migliaia 45 3 2 3" xfId="5840"/>
    <cellStyle name="Migliaia 45 3 2 3 2" xfId="5841"/>
    <cellStyle name="Migliaia 45 3 2 4" xfId="5842"/>
    <cellStyle name="Migliaia 45 3 3" xfId="5843"/>
    <cellStyle name="Migliaia 45 3 3 2" xfId="5844"/>
    <cellStyle name="Migliaia 45 3 3 2 2" xfId="5845"/>
    <cellStyle name="Migliaia 45 3 3 3" xfId="5846"/>
    <cellStyle name="Migliaia 45 3 4" xfId="5847"/>
    <cellStyle name="Migliaia 45 3 4 2" xfId="5848"/>
    <cellStyle name="Migliaia 45 3 4 2 2" xfId="5849"/>
    <cellStyle name="Migliaia 45 3 4 3" xfId="5850"/>
    <cellStyle name="Migliaia 45 3 5" xfId="5851"/>
    <cellStyle name="Migliaia 45 3 5 2" xfId="5852"/>
    <cellStyle name="Migliaia 45 3 6" xfId="5853"/>
    <cellStyle name="Migliaia 45 3 6 2" xfId="5854"/>
    <cellStyle name="Migliaia 45 3 7" xfId="5855"/>
    <cellStyle name="Migliaia 45 4" xfId="5856"/>
    <cellStyle name="Migliaia 45 4 2" xfId="5857"/>
    <cellStyle name="Migliaia 45 4 2 2" xfId="5858"/>
    <cellStyle name="Migliaia 45 4 2 2 2" xfId="5859"/>
    <cellStyle name="Migliaia 45 4 2 3" xfId="5860"/>
    <cellStyle name="Migliaia 45 4 2 4" xfId="5861"/>
    <cellStyle name="Migliaia 45 4 2 5" xfId="5862"/>
    <cellStyle name="Migliaia 45 4 3" xfId="5863"/>
    <cellStyle name="Migliaia 45 4 4" xfId="5864"/>
    <cellStyle name="Migliaia 45 4 5" xfId="5865"/>
    <cellStyle name="Migliaia 45 5" xfId="5866"/>
    <cellStyle name="Migliaia 45 5 2" xfId="5867"/>
    <cellStyle name="Migliaia 45 5 3" xfId="5868"/>
    <cellStyle name="Migliaia 45 6" xfId="5869"/>
    <cellStyle name="Migliaia 45 6 2" xfId="5870"/>
    <cellStyle name="Migliaia 45 6 2 2" xfId="5871"/>
    <cellStyle name="Migliaia 45 6 3" xfId="5872"/>
    <cellStyle name="Migliaia 45 7" xfId="5873"/>
    <cellStyle name="Migliaia 45 7 2" xfId="5874"/>
    <cellStyle name="Migliaia 45 8" xfId="5875"/>
    <cellStyle name="Migliaia 45 8 2" xfId="5876"/>
    <cellStyle name="Migliaia 46" xfId="5877"/>
    <cellStyle name="Migliaia 46 2" xfId="5878"/>
    <cellStyle name="Migliaia 46 2 2" xfId="5879"/>
    <cellStyle name="Migliaia 46 2 2 2" xfId="5880"/>
    <cellStyle name="Migliaia 46 2 2 2 2" xfId="5881"/>
    <cellStyle name="Migliaia 46 2 2 2 3" xfId="5882"/>
    <cellStyle name="Migliaia 46 2 2 3" xfId="5883"/>
    <cellStyle name="Migliaia 46 2 2 4" xfId="5884"/>
    <cellStyle name="Migliaia 46 2 3" xfId="5885"/>
    <cellStyle name="Migliaia 46 2 3 2" xfId="5886"/>
    <cellStyle name="Migliaia 46 2 4" xfId="5887"/>
    <cellStyle name="Migliaia 46 2 4 2" xfId="5888"/>
    <cellStyle name="Migliaia 46 2 5" xfId="5889"/>
    <cellStyle name="Migliaia 46 3" xfId="5890"/>
    <cellStyle name="Migliaia 46 3 2" xfId="5891"/>
    <cellStyle name="Migliaia 46 3 2 2" xfId="5892"/>
    <cellStyle name="Migliaia 46 3 2 2 2" xfId="5893"/>
    <cellStyle name="Migliaia 46 3 2 2 3" xfId="5894"/>
    <cellStyle name="Migliaia 46 3 2 3" xfId="5895"/>
    <cellStyle name="Migliaia 46 3 2 3 2" xfId="5896"/>
    <cellStyle name="Migliaia 46 3 2 4" xfId="5897"/>
    <cellStyle name="Migliaia 46 3 3" xfId="5898"/>
    <cellStyle name="Migliaia 46 3 3 2" xfId="5899"/>
    <cellStyle name="Migliaia 46 3 3 2 2" xfId="5900"/>
    <cellStyle name="Migliaia 46 3 3 3" xfId="5901"/>
    <cellStyle name="Migliaia 46 3 4" xfId="5902"/>
    <cellStyle name="Migliaia 46 3 4 2" xfId="5903"/>
    <cellStyle name="Migliaia 46 3 4 2 2" xfId="5904"/>
    <cellStyle name="Migliaia 46 3 4 3" xfId="5905"/>
    <cellStyle name="Migliaia 46 3 5" xfId="5906"/>
    <cellStyle name="Migliaia 46 3 5 2" xfId="5907"/>
    <cellStyle name="Migliaia 46 3 6" xfId="5908"/>
    <cellStyle name="Migliaia 46 3 6 2" xfId="5909"/>
    <cellStyle name="Migliaia 46 3 7" xfId="5910"/>
    <cellStyle name="Migliaia 46 4" xfId="5911"/>
    <cellStyle name="Migliaia 46 4 2" xfId="5912"/>
    <cellStyle name="Migliaia 46 4 2 2" xfId="5913"/>
    <cellStyle name="Migliaia 46 4 2 2 2" xfId="5914"/>
    <cellStyle name="Migliaia 46 4 2 3" xfId="5915"/>
    <cellStyle name="Migliaia 46 4 2 4" xfId="5916"/>
    <cellStyle name="Migliaia 46 4 2 5" xfId="5917"/>
    <cellStyle name="Migliaia 46 4 3" xfId="5918"/>
    <cellStyle name="Migliaia 46 4 4" xfId="5919"/>
    <cellStyle name="Migliaia 46 4 5" xfId="5920"/>
    <cellStyle name="Migliaia 46 5" xfId="5921"/>
    <cellStyle name="Migliaia 46 5 2" xfId="5922"/>
    <cellStyle name="Migliaia 46 5 3" xfId="5923"/>
    <cellStyle name="Migliaia 46 6" xfId="5924"/>
    <cellStyle name="Migliaia 46 6 2" xfId="5925"/>
    <cellStyle name="Migliaia 46 6 2 2" xfId="5926"/>
    <cellStyle name="Migliaia 46 6 3" xfId="5927"/>
    <cellStyle name="Migliaia 46 7" xfId="5928"/>
    <cellStyle name="Migliaia 46 7 2" xfId="5929"/>
    <cellStyle name="Migliaia 46 8" xfId="5930"/>
    <cellStyle name="Migliaia 46 8 2" xfId="5931"/>
    <cellStyle name="Migliaia 47" xfId="5932"/>
    <cellStyle name="Migliaia 47 2" xfId="5933"/>
    <cellStyle name="Migliaia 47 2 2" xfId="5934"/>
    <cellStyle name="Migliaia 47 2 2 2" xfId="5935"/>
    <cellStyle name="Migliaia 47 2 2 2 2" xfId="5936"/>
    <cellStyle name="Migliaia 47 2 2 2 3" xfId="5937"/>
    <cellStyle name="Migliaia 47 2 2 3" xfId="5938"/>
    <cellStyle name="Migliaia 47 2 2 4" xfId="5939"/>
    <cellStyle name="Migliaia 47 2 3" xfId="5940"/>
    <cellStyle name="Migliaia 47 2 3 2" xfId="5941"/>
    <cellStyle name="Migliaia 47 2 4" xfId="5942"/>
    <cellStyle name="Migliaia 47 2 4 2" xfId="5943"/>
    <cellStyle name="Migliaia 47 2 5" xfId="5944"/>
    <cellStyle name="Migliaia 47 3" xfId="5945"/>
    <cellStyle name="Migliaia 47 3 2" xfId="5946"/>
    <cellStyle name="Migliaia 47 3 2 2" xfId="5947"/>
    <cellStyle name="Migliaia 47 3 2 2 2" xfId="5948"/>
    <cellStyle name="Migliaia 47 3 2 2 3" xfId="5949"/>
    <cellStyle name="Migliaia 47 3 2 3" xfId="5950"/>
    <cellStyle name="Migliaia 47 3 2 3 2" xfId="5951"/>
    <cellStyle name="Migliaia 47 3 2 4" xfId="5952"/>
    <cellStyle name="Migliaia 47 3 3" xfId="5953"/>
    <cellStyle name="Migliaia 47 3 3 2" xfId="5954"/>
    <cellStyle name="Migliaia 47 3 3 2 2" xfId="5955"/>
    <cellStyle name="Migliaia 47 3 3 3" xfId="5956"/>
    <cellStyle name="Migliaia 47 3 4" xfId="5957"/>
    <cellStyle name="Migliaia 47 3 4 2" xfId="5958"/>
    <cellStyle name="Migliaia 47 3 4 2 2" xfId="5959"/>
    <cellStyle name="Migliaia 47 3 4 3" xfId="5960"/>
    <cellStyle name="Migliaia 47 3 5" xfId="5961"/>
    <cellStyle name="Migliaia 47 3 5 2" xfId="5962"/>
    <cellStyle name="Migliaia 47 3 6" xfId="5963"/>
    <cellStyle name="Migliaia 47 3 6 2" xfId="5964"/>
    <cellStyle name="Migliaia 47 3 7" xfId="5965"/>
    <cellStyle name="Migliaia 47 4" xfId="5966"/>
    <cellStyle name="Migliaia 47 4 2" xfId="5967"/>
    <cellStyle name="Migliaia 47 4 2 2" xfId="5968"/>
    <cellStyle name="Migliaia 47 4 2 2 2" xfId="5969"/>
    <cellStyle name="Migliaia 47 4 2 3" xfId="5970"/>
    <cellStyle name="Migliaia 47 4 2 4" xfId="5971"/>
    <cellStyle name="Migliaia 47 4 2 5" xfId="5972"/>
    <cellStyle name="Migliaia 47 4 3" xfId="5973"/>
    <cellStyle name="Migliaia 47 4 4" xfId="5974"/>
    <cellStyle name="Migliaia 47 4 5" xfId="5975"/>
    <cellStyle name="Migliaia 47 5" xfId="5976"/>
    <cellStyle name="Migliaia 47 5 2" xfId="5977"/>
    <cellStyle name="Migliaia 47 5 3" xfId="5978"/>
    <cellStyle name="Migliaia 47 6" xfId="5979"/>
    <cellStyle name="Migliaia 47 6 2" xfId="5980"/>
    <cellStyle name="Migliaia 47 6 2 2" xfId="5981"/>
    <cellStyle name="Migliaia 47 6 3" xfId="5982"/>
    <cellStyle name="Migliaia 47 7" xfId="5983"/>
    <cellStyle name="Migliaia 47 7 2" xfId="5984"/>
    <cellStyle name="Migliaia 47 8" xfId="5985"/>
    <cellStyle name="Migliaia 47 8 2" xfId="5986"/>
    <cellStyle name="Migliaia 48" xfId="5987"/>
    <cellStyle name="Migliaia 48 2" xfId="5988"/>
    <cellStyle name="Migliaia 48 2 2" xfId="5989"/>
    <cellStyle name="Migliaia 48 2 2 2" xfId="5990"/>
    <cellStyle name="Migliaia 48 2 2 2 2" xfId="5991"/>
    <cellStyle name="Migliaia 48 2 2 2 3" xfId="5992"/>
    <cellStyle name="Migliaia 48 2 2 3" xfId="5993"/>
    <cellStyle name="Migliaia 48 2 2 4" xfId="5994"/>
    <cellStyle name="Migliaia 48 2 3" xfId="5995"/>
    <cellStyle name="Migliaia 48 2 3 2" xfId="5996"/>
    <cellStyle name="Migliaia 48 2 4" xfId="5997"/>
    <cellStyle name="Migliaia 48 2 4 2" xfId="5998"/>
    <cellStyle name="Migliaia 48 2 5" xfId="5999"/>
    <cellStyle name="Migliaia 48 3" xfId="6000"/>
    <cellStyle name="Migliaia 48 3 2" xfId="6001"/>
    <cellStyle name="Migliaia 48 3 2 2" xfId="6002"/>
    <cellStyle name="Migliaia 48 3 2 2 2" xfId="6003"/>
    <cellStyle name="Migliaia 48 3 2 2 3" xfId="6004"/>
    <cellStyle name="Migliaia 48 3 2 3" xfId="6005"/>
    <cellStyle name="Migliaia 48 3 2 3 2" xfId="6006"/>
    <cellStyle name="Migliaia 48 3 2 4" xfId="6007"/>
    <cellStyle name="Migliaia 48 3 3" xfId="6008"/>
    <cellStyle name="Migliaia 48 3 3 2" xfId="6009"/>
    <cellStyle name="Migliaia 48 3 3 2 2" xfId="6010"/>
    <cellStyle name="Migliaia 48 3 3 3" xfId="6011"/>
    <cellStyle name="Migliaia 48 3 4" xfId="6012"/>
    <cellStyle name="Migliaia 48 3 4 2" xfId="6013"/>
    <cellStyle name="Migliaia 48 3 4 2 2" xfId="6014"/>
    <cellStyle name="Migliaia 48 3 4 3" xfId="6015"/>
    <cellStyle name="Migliaia 48 3 5" xfId="6016"/>
    <cellStyle name="Migliaia 48 3 5 2" xfId="6017"/>
    <cellStyle name="Migliaia 48 3 6" xfId="6018"/>
    <cellStyle name="Migliaia 48 3 6 2" xfId="6019"/>
    <cellStyle name="Migliaia 48 3 7" xfId="6020"/>
    <cellStyle name="Migliaia 48 4" xfId="6021"/>
    <cellStyle name="Migliaia 48 4 2" xfId="6022"/>
    <cellStyle name="Migliaia 48 4 2 2" xfId="6023"/>
    <cellStyle name="Migliaia 48 4 2 2 2" xfId="6024"/>
    <cellStyle name="Migliaia 48 4 2 3" xfId="6025"/>
    <cellStyle name="Migliaia 48 4 2 4" xfId="6026"/>
    <cellStyle name="Migliaia 48 4 2 5" xfId="6027"/>
    <cellStyle name="Migliaia 48 4 3" xfId="6028"/>
    <cellStyle name="Migliaia 48 4 4" xfId="6029"/>
    <cellStyle name="Migliaia 48 4 5" xfId="6030"/>
    <cellStyle name="Migliaia 48 5" xfId="6031"/>
    <cellStyle name="Migliaia 48 5 2" xfId="6032"/>
    <cellStyle name="Migliaia 48 5 3" xfId="6033"/>
    <cellStyle name="Migliaia 48 6" xfId="6034"/>
    <cellStyle name="Migliaia 48 6 2" xfId="6035"/>
    <cellStyle name="Migliaia 48 6 2 2" xfId="6036"/>
    <cellStyle name="Migliaia 48 6 3" xfId="6037"/>
    <cellStyle name="Migliaia 48 7" xfId="6038"/>
    <cellStyle name="Migliaia 48 7 2" xfId="6039"/>
    <cellStyle name="Migliaia 48 8" xfId="6040"/>
    <cellStyle name="Migliaia 48 8 2" xfId="6041"/>
    <cellStyle name="Migliaia 49" xfId="6042"/>
    <cellStyle name="Migliaia 49 2" xfId="6043"/>
    <cellStyle name="Migliaia 49 2 2" xfId="6044"/>
    <cellStyle name="Migliaia 49 2 2 2" xfId="6045"/>
    <cellStyle name="Migliaia 49 2 2 2 2" xfId="6046"/>
    <cellStyle name="Migliaia 49 2 2 2 3" xfId="6047"/>
    <cellStyle name="Migliaia 49 2 2 3" xfId="6048"/>
    <cellStyle name="Migliaia 49 2 2 4" xfId="6049"/>
    <cellStyle name="Migliaia 49 2 3" xfId="6050"/>
    <cellStyle name="Migliaia 49 2 3 2" xfId="6051"/>
    <cellStyle name="Migliaia 49 2 4" xfId="6052"/>
    <cellStyle name="Migliaia 49 2 4 2" xfId="6053"/>
    <cellStyle name="Migliaia 49 2 5" xfId="6054"/>
    <cellStyle name="Migliaia 49 3" xfId="6055"/>
    <cellStyle name="Migliaia 49 3 2" xfId="6056"/>
    <cellStyle name="Migliaia 49 3 2 2" xfId="6057"/>
    <cellStyle name="Migliaia 49 3 2 2 2" xfId="6058"/>
    <cellStyle name="Migliaia 49 3 2 2 3" xfId="6059"/>
    <cellStyle name="Migliaia 49 3 2 3" xfId="6060"/>
    <cellStyle name="Migliaia 49 3 2 3 2" xfId="6061"/>
    <cellStyle name="Migliaia 49 3 2 4" xfId="6062"/>
    <cellStyle name="Migliaia 49 3 3" xfId="6063"/>
    <cellStyle name="Migliaia 49 3 3 2" xfId="6064"/>
    <cellStyle name="Migliaia 49 3 3 2 2" xfId="6065"/>
    <cellStyle name="Migliaia 49 3 3 3" xfId="6066"/>
    <cellStyle name="Migliaia 49 3 4" xfId="6067"/>
    <cellStyle name="Migliaia 49 3 4 2" xfId="6068"/>
    <cellStyle name="Migliaia 49 3 4 2 2" xfId="6069"/>
    <cellStyle name="Migliaia 49 3 4 3" xfId="6070"/>
    <cellStyle name="Migliaia 49 3 5" xfId="6071"/>
    <cellStyle name="Migliaia 49 3 5 2" xfId="6072"/>
    <cellStyle name="Migliaia 49 3 6" xfId="6073"/>
    <cellStyle name="Migliaia 49 3 6 2" xfId="6074"/>
    <cellStyle name="Migliaia 49 3 7" xfId="6075"/>
    <cellStyle name="Migliaia 49 4" xfId="6076"/>
    <cellStyle name="Migliaia 49 4 2" xfId="6077"/>
    <cellStyle name="Migliaia 49 4 2 2" xfId="6078"/>
    <cellStyle name="Migliaia 49 4 2 2 2" xfId="6079"/>
    <cellStyle name="Migliaia 49 4 2 3" xfId="6080"/>
    <cellStyle name="Migliaia 49 4 2 4" xfId="6081"/>
    <cellStyle name="Migliaia 49 4 2 5" xfId="6082"/>
    <cellStyle name="Migliaia 49 4 3" xfId="6083"/>
    <cellStyle name="Migliaia 49 4 4" xfId="6084"/>
    <cellStyle name="Migliaia 49 4 5" xfId="6085"/>
    <cellStyle name="Migliaia 49 5" xfId="6086"/>
    <cellStyle name="Migliaia 49 5 2" xfId="6087"/>
    <cellStyle name="Migliaia 49 5 3" xfId="6088"/>
    <cellStyle name="Migliaia 49 6" xfId="6089"/>
    <cellStyle name="Migliaia 49 6 2" xfId="6090"/>
    <cellStyle name="Migliaia 49 6 2 2" xfId="6091"/>
    <cellStyle name="Migliaia 49 6 3" xfId="6092"/>
    <cellStyle name="Migliaia 49 7" xfId="6093"/>
    <cellStyle name="Migliaia 49 7 2" xfId="6094"/>
    <cellStyle name="Migliaia 49 8" xfId="6095"/>
    <cellStyle name="Migliaia 49 8 2" xfId="6096"/>
    <cellStyle name="Migliaia 5" xfId="6097"/>
    <cellStyle name="Migliaia 5 2" xfId="6098"/>
    <cellStyle name="Migliaia 5 2 2" xfId="6099"/>
    <cellStyle name="Migliaia 5 2 2 2" xfId="6100"/>
    <cellStyle name="Migliaia 5 2 2 2 2" xfId="6101"/>
    <cellStyle name="Migliaia 5 2 2 2 3" xfId="6102"/>
    <cellStyle name="Migliaia 5 2 2 3" xfId="6103"/>
    <cellStyle name="Migliaia 5 2 2 4" xfId="6104"/>
    <cellStyle name="Migliaia 5 2 3" xfId="6105"/>
    <cellStyle name="Migliaia 5 2 3 2" xfId="6106"/>
    <cellStyle name="Migliaia 5 2 4" xfId="6107"/>
    <cellStyle name="Migliaia 5 2 4 2" xfId="6108"/>
    <cellStyle name="Migliaia 5 2 5" xfId="6109"/>
    <cellStyle name="Migliaia 5 3" xfId="6110"/>
    <cellStyle name="Migliaia 5 3 2" xfId="6111"/>
    <cellStyle name="Migliaia 5 3 2 2" xfId="6112"/>
    <cellStyle name="Migliaia 5 3 2 2 2" xfId="6113"/>
    <cellStyle name="Migliaia 5 3 2 2 3" xfId="6114"/>
    <cellStyle name="Migliaia 5 3 2 3" xfId="6115"/>
    <cellStyle name="Migliaia 5 3 2 3 2" xfId="6116"/>
    <cellStyle name="Migliaia 5 3 2 4" xfId="6117"/>
    <cellStyle name="Migliaia 5 3 3" xfId="6118"/>
    <cellStyle name="Migliaia 5 3 3 2" xfId="6119"/>
    <cellStyle name="Migliaia 5 3 3 2 2" xfId="6120"/>
    <cellStyle name="Migliaia 5 3 3 3" xfId="6121"/>
    <cellStyle name="Migliaia 5 3 4" xfId="6122"/>
    <cellStyle name="Migliaia 5 3 4 2" xfId="6123"/>
    <cellStyle name="Migliaia 5 3 4 2 2" xfId="6124"/>
    <cellStyle name="Migliaia 5 3 4 3" xfId="6125"/>
    <cellStyle name="Migliaia 5 3 5" xfId="6126"/>
    <cellStyle name="Migliaia 5 3 5 2" xfId="6127"/>
    <cellStyle name="Migliaia 5 3 6" xfId="6128"/>
    <cellStyle name="Migliaia 5 3 6 2" xfId="6129"/>
    <cellStyle name="Migliaia 5 3 7" xfId="6130"/>
    <cellStyle name="Migliaia 5 4" xfId="6131"/>
    <cellStyle name="Migliaia 5 4 2" xfId="6132"/>
    <cellStyle name="Migliaia 5 4 2 2" xfId="6133"/>
    <cellStyle name="Migliaia 5 4 2 2 2" xfId="6134"/>
    <cellStyle name="Migliaia 5 4 2 3" xfId="6135"/>
    <cellStyle name="Migliaia 5 4 2 4" xfId="6136"/>
    <cellStyle name="Migliaia 5 4 2 5" xfId="6137"/>
    <cellStyle name="Migliaia 5 4 3" xfId="6138"/>
    <cellStyle name="Migliaia 5 4 4" xfId="6139"/>
    <cellStyle name="Migliaia 5 4 5" xfId="6140"/>
    <cellStyle name="Migliaia 5 5" xfId="6141"/>
    <cellStyle name="Migliaia 5 5 2" xfId="6142"/>
    <cellStyle name="Migliaia 5 5 3" xfId="6143"/>
    <cellStyle name="Migliaia 5 6" xfId="6144"/>
    <cellStyle name="Migliaia 5 6 2" xfId="6145"/>
    <cellStyle name="Migliaia 5 6 2 2" xfId="6146"/>
    <cellStyle name="Migliaia 5 6 3" xfId="6147"/>
    <cellStyle name="Migliaia 5 7" xfId="6148"/>
    <cellStyle name="Migliaia 5 7 2" xfId="6149"/>
    <cellStyle name="Migliaia 5 8" xfId="6150"/>
    <cellStyle name="Migliaia 5 8 2" xfId="6151"/>
    <cellStyle name="Migliaia 50" xfId="6152"/>
    <cellStyle name="Migliaia 50 2" xfId="6153"/>
    <cellStyle name="Migliaia 50 2 2" xfId="6154"/>
    <cellStyle name="Migliaia 50 2 2 2" xfId="6155"/>
    <cellStyle name="Migliaia 50 2 2 2 2" xfId="6156"/>
    <cellStyle name="Migliaia 50 2 2 2 3" xfId="6157"/>
    <cellStyle name="Migliaia 50 2 2 3" xfId="6158"/>
    <cellStyle name="Migliaia 50 2 2 4" xfId="6159"/>
    <cellStyle name="Migliaia 50 2 3" xfId="6160"/>
    <cellStyle name="Migliaia 50 2 3 2" xfId="6161"/>
    <cellStyle name="Migliaia 50 2 4" xfId="6162"/>
    <cellStyle name="Migliaia 50 2 4 2" xfId="6163"/>
    <cellStyle name="Migliaia 50 2 5" xfId="6164"/>
    <cellStyle name="Migliaia 50 3" xfId="6165"/>
    <cellStyle name="Migliaia 50 3 2" xfId="6166"/>
    <cellStyle name="Migliaia 50 3 2 2" xfId="6167"/>
    <cellStyle name="Migliaia 50 3 2 2 2" xfId="6168"/>
    <cellStyle name="Migliaia 50 3 2 2 3" xfId="6169"/>
    <cellStyle name="Migliaia 50 3 2 3" xfId="6170"/>
    <cellStyle name="Migliaia 50 3 2 3 2" xfId="6171"/>
    <cellStyle name="Migliaia 50 3 2 4" xfId="6172"/>
    <cellStyle name="Migliaia 50 3 3" xfId="6173"/>
    <cellStyle name="Migliaia 50 3 3 2" xfId="6174"/>
    <cellStyle name="Migliaia 50 3 3 2 2" xfId="6175"/>
    <cellStyle name="Migliaia 50 3 3 3" xfId="6176"/>
    <cellStyle name="Migliaia 50 3 4" xfId="6177"/>
    <cellStyle name="Migliaia 50 3 4 2" xfId="6178"/>
    <cellStyle name="Migliaia 50 3 4 2 2" xfId="6179"/>
    <cellStyle name="Migliaia 50 3 4 3" xfId="6180"/>
    <cellStyle name="Migliaia 50 3 5" xfId="6181"/>
    <cellStyle name="Migliaia 50 3 5 2" xfId="6182"/>
    <cellStyle name="Migliaia 50 3 6" xfId="6183"/>
    <cellStyle name="Migliaia 50 3 6 2" xfId="6184"/>
    <cellStyle name="Migliaia 50 3 7" xfId="6185"/>
    <cellStyle name="Migliaia 50 4" xfId="6186"/>
    <cellStyle name="Migliaia 50 4 2" xfId="6187"/>
    <cellStyle name="Migliaia 50 4 2 2" xfId="6188"/>
    <cellStyle name="Migliaia 50 4 2 2 2" xfId="6189"/>
    <cellStyle name="Migliaia 50 4 2 3" xfId="6190"/>
    <cellStyle name="Migliaia 50 4 2 4" xfId="6191"/>
    <cellStyle name="Migliaia 50 4 2 5" xfId="6192"/>
    <cellStyle name="Migliaia 50 4 3" xfId="6193"/>
    <cellStyle name="Migliaia 50 4 4" xfId="6194"/>
    <cellStyle name="Migliaia 50 4 5" xfId="6195"/>
    <cellStyle name="Migliaia 50 5" xfId="6196"/>
    <cellStyle name="Migliaia 50 5 2" xfId="6197"/>
    <cellStyle name="Migliaia 50 5 3" xfId="6198"/>
    <cellStyle name="Migliaia 50 6" xfId="6199"/>
    <cellStyle name="Migliaia 50 6 2" xfId="6200"/>
    <cellStyle name="Migliaia 50 6 2 2" xfId="6201"/>
    <cellStyle name="Migliaia 50 6 3" xfId="6202"/>
    <cellStyle name="Migliaia 50 7" xfId="6203"/>
    <cellStyle name="Migliaia 50 7 2" xfId="6204"/>
    <cellStyle name="Migliaia 50 8" xfId="6205"/>
    <cellStyle name="Migliaia 50 8 2" xfId="6206"/>
    <cellStyle name="Migliaia 51" xfId="6207"/>
    <cellStyle name="Migliaia 51 2" xfId="6208"/>
    <cellStyle name="Migliaia 51 2 2" xfId="6209"/>
    <cellStyle name="Migliaia 51 2 2 2" xfId="6210"/>
    <cellStyle name="Migliaia 51 2 2 2 2" xfId="6211"/>
    <cellStyle name="Migliaia 51 2 2 2 3" xfId="6212"/>
    <cellStyle name="Migliaia 51 2 2 3" xfId="6213"/>
    <cellStyle name="Migliaia 51 2 2 4" xfId="6214"/>
    <cellStyle name="Migliaia 51 2 3" xfId="6215"/>
    <cellStyle name="Migliaia 51 2 3 2" xfId="6216"/>
    <cellStyle name="Migliaia 51 2 4" xfId="6217"/>
    <cellStyle name="Migliaia 51 2 4 2" xfId="6218"/>
    <cellStyle name="Migliaia 51 2 5" xfId="6219"/>
    <cellStyle name="Migliaia 51 3" xfId="6220"/>
    <cellStyle name="Migliaia 51 3 2" xfId="6221"/>
    <cellStyle name="Migliaia 51 3 2 2" xfId="6222"/>
    <cellStyle name="Migliaia 51 3 2 2 2" xfId="6223"/>
    <cellStyle name="Migliaia 51 3 2 2 3" xfId="6224"/>
    <cellStyle name="Migliaia 51 3 2 3" xfId="6225"/>
    <cellStyle name="Migliaia 51 3 2 3 2" xfId="6226"/>
    <cellStyle name="Migliaia 51 3 2 4" xfId="6227"/>
    <cellStyle name="Migliaia 51 3 3" xfId="6228"/>
    <cellStyle name="Migliaia 51 3 3 2" xfId="6229"/>
    <cellStyle name="Migliaia 51 3 3 2 2" xfId="6230"/>
    <cellStyle name="Migliaia 51 3 3 3" xfId="6231"/>
    <cellStyle name="Migliaia 51 3 4" xfId="6232"/>
    <cellStyle name="Migliaia 51 3 4 2" xfId="6233"/>
    <cellStyle name="Migliaia 51 3 4 2 2" xfId="6234"/>
    <cellStyle name="Migliaia 51 3 4 3" xfId="6235"/>
    <cellStyle name="Migliaia 51 3 5" xfId="6236"/>
    <cellStyle name="Migliaia 51 3 5 2" xfId="6237"/>
    <cellStyle name="Migliaia 51 3 6" xfId="6238"/>
    <cellStyle name="Migliaia 51 3 6 2" xfId="6239"/>
    <cellStyle name="Migliaia 51 3 7" xfId="6240"/>
    <cellStyle name="Migliaia 51 4" xfId="6241"/>
    <cellStyle name="Migliaia 51 4 2" xfId="6242"/>
    <cellStyle name="Migliaia 51 4 2 2" xfId="6243"/>
    <cellStyle name="Migliaia 51 4 2 2 2" xfId="6244"/>
    <cellStyle name="Migliaia 51 4 2 3" xfId="6245"/>
    <cellStyle name="Migliaia 51 4 2 4" xfId="6246"/>
    <cellStyle name="Migliaia 51 4 2 5" xfId="6247"/>
    <cellStyle name="Migliaia 51 4 3" xfId="6248"/>
    <cellStyle name="Migliaia 51 4 4" xfId="6249"/>
    <cellStyle name="Migliaia 51 4 5" xfId="6250"/>
    <cellStyle name="Migliaia 51 5" xfId="6251"/>
    <cellStyle name="Migliaia 51 5 2" xfId="6252"/>
    <cellStyle name="Migliaia 51 5 3" xfId="6253"/>
    <cellStyle name="Migliaia 51 6" xfId="6254"/>
    <cellStyle name="Migliaia 51 6 2" xfId="6255"/>
    <cellStyle name="Migliaia 51 6 2 2" xfId="6256"/>
    <cellStyle name="Migliaia 51 6 3" xfId="6257"/>
    <cellStyle name="Migliaia 51 7" xfId="6258"/>
    <cellStyle name="Migliaia 51 7 2" xfId="6259"/>
    <cellStyle name="Migliaia 51 8" xfId="6260"/>
    <cellStyle name="Migliaia 51 8 2" xfId="6261"/>
    <cellStyle name="Migliaia 52" xfId="6262"/>
    <cellStyle name="Migliaia 52 2" xfId="6263"/>
    <cellStyle name="Migliaia 52 2 2" xfId="6264"/>
    <cellStyle name="Migliaia 52 2 2 2" xfId="6265"/>
    <cellStyle name="Migliaia 52 2 2 2 2" xfId="6266"/>
    <cellStyle name="Migliaia 52 2 2 2 3" xfId="6267"/>
    <cellStyle name="Migliaia 52 2 2 3" xfId="6268"/>
    <cellStyle name="Migliaia 52 2 2 4" xfId="6269"/>
    <cellStyle name="Migliaia 52 2 3" xfId="6270"/>
    <cellStyle name="Migliaia 52 2 3 2" xfId="6271"/>
    <cellStyle name="Migliaia 52 2 4" xfId="6272"/>
    <cellStyle name="Migliaia 52 2 4 2" xfId="6273"/>
    <cellStyle name="Migliaia 52 2 5" xfId="6274"/>
    <cellStyle name="Migliaia 52 3" xfId="6275"/>
    <cellStyle name="Migliaia 52 3 2" xfId="6276"/>
    <cellStyle name="Migliaia 52 3 2 2" xfId="6277"/>
    <cellStyle name="Migliaia 52 3 2 2 2" xfId="6278"/>
    <cellStyle name="Migliaia 52 3 2 2 3" xfId="6279"/>
    <cellStyle name="Migliaia 52 3 2 3" xfId="6280"/>
    <cellStyle name="Migliaia 52 3 2 3 2" xfId="6281"/>
    <cellStyle name="Migliaia 52 3 2 4" xfId="6282"/>
    <cellStyle name="Migliaia 52 3 3" xfId="6283"/>
    <cellStyle name="Migliaia 52 3 3 2" xfId="6284"/>
    <cellStyle name="Migliaia 52 3 3 2 2" xfId="6285"/>
    <cellStyle name="Migliaia 52 3 3 3" xfId="6286"/>
    <cellStyle name="Migliaia 52 3 4" xfId="6287"/>
    <cellStyle name="Migliaia 52 3 4 2" xfId="6288"/>
    <cellStyle name="Migliaia 52 3 4 2 2" xfId="6289"/>
    <cellStyle name="Migliaia 52 3 4 3" xfId="6290"/>
    <cellStyle name="Migliaia 52 3 5" xfId="6291"/>
    <cellStyle name="Migliaia 52 3 5 2" xfId="6292"/>
    <cellStyle name="Migliaia 52 3 6" xfId="6293"/>
    <cellStyle name="Migliaia 52 3 6 2" xfId="6294"/>
    <cellStyle name="Migliaia 52 3 7" xfId="6295"/>
    <cellStyle name="Migliaia 52 4" xfId="6296"/>
    <cellStyle name="Migliaia 52 4 2" xfId="6297"/>
    <cellStyle name="Migliaia 52 4 2 2" xfId="6298"/>
    <cellStyle name="Migliaia 52 4 2 2 2" xfId="6299"/>
    <cellStyle name="Migliaia 52 4 2 3" xfId="6300"/>
    <cellStyle name="Migliaia 52 4 2 4" xfId="6301"/>
    <cellStyle name="Migliaia 52 4 2 5" xfId="6302"/>
    <cellStyle name="Migliaia 52 4 3" xfId="6303"/>
    <cellStyle name="Migliaia 52 4 4" xfId="6304"/>
    <cellStyle name="Migliaia 52 4 5" xfId="6305"/>
    <cellStyle name="Migliaia 52 5" xfId="6306"/>
    <cellStyle name="Migliaia 52 5 2" xfId="6307"/>
    <cellStyle name="Migliaia 52 5 3" xfId="6308"/>
    <cellStyle name="Migliaia 52 6" xfId="6309"/>
    <cellStyle name="Migliaia 52 6 2" xfId="6310"/>
    <cellStyle name="Migliaia 52 6 2 2" xfId="6311"/>
    <cellStyle name="Migliaia 52 6 3" xfId="6312"/>
    <cellStyle name="Migliaia 52 7" xfId="6313"/>
    <cellStyle name="Migliaia 52 7 2" xfId="6314"/>
    <cellStyle name="Migliaia 52 8" xfId="6315"/>
    <cellStyle name="Migliaia 52 8 2" xfId="6316"/>
    <cellStyle name="Migliaia 53" xfId="6317"/>
    <cellStyle name="Migliaia 53 2" xfId="6318"/>
    <cellStyle name="Migliaia 53 2 2" xfId="6319"/>
    <cellStyle name="Migliaia 53 2 2 2" xfId="6320"/>
    <cellStyle name="Migliaia 53 2 2 2 2" xfId="6321"/>
    <cellStyle name="Migliaia 53 2 2 2 3" xfId="6322"/>
    <cellStyle name="Migliaia 53 2 2 3" xfId="6323"/>
    <cellStyle name="Migliaia 53 2 2 4" xfId="6324"/>
    <cellStyle name="Migliaia 53 2 3" xfId="6325"/>
    <cellStyle name="Migliaia 53 2 3 2" xfId="6326"/>
    <cellStyle name="Migliaia 53 2 4" xfId="6327"/>
    <cellStyle name="Migliaia 53 2 4 2" xfId="6328"/>
    <cellStyle name="Migliaia 53 2 5" xfId="6329"/>
    <cellStyle name="Migliaia 53 3" xfId="6330"/>
    <cellStyle name="Migliaia 53 3 2" xfId="6331"/>
    <cellStyle name="Migliaia 53 3 2 2" xfId="6332"/>
    <cellStyle name="Migliaia 53 3 2 2 2" xfId="6333"/>
    <cellStyle name="Migliaia 53 3 2 2 3" xfId="6334"/>
    <cellStyle name="Migliaia 53 3 2 3" xfId="6335"/>
    <cellStyle name="Migliaia 53 3 2 3 2" xfId="6336"/>
    <cellStyle name="Migliaia 53 3 2 4" xfId="6337"/>
    <cellStyle name="Migliaia 53 3 3" xfId="6338"/>
    <cellStyle name="Migliaia 53 3 3 2" xfId="6339"/>
    <cellStyle name="Migliaia 53 3 3 2 2" xfId="6340"/>
    <cellStyle name="Migliaia 53 3 3 3" xfId="6341"/>
    <cellStyle name="Migliaia 53 3 4" xfId="6342"/>
    <cellStyle name="Migliaia 53 3 4 2" xfId="6343"/>
    <cellStyle name="Migliaia 53 3 4 2 2" xfId="6344"/>
    <cellStyle name="Migliaia 53 3 4 3" xfId="6345"/>
    <cellStyle name="Migliaia 53 3 5" xfId="6346"/>
    <cellStyle name="Migliaia 53 3 5 2" xfId="6347"/>
    <cellStyle name="Migliaia 53 3 6" xfId="6348"/>
    <cellStyle name="Migliaia 53 3 6 2" xfId="6349"/>
    <cellStyle name="Migliaia 53 3 7" xfId="6350"/>
    <cellStyle name="Migliaia 53 4" xfId="6351"/>
    <cellStyle name="Migliaia 53 4 2" xfId="6352"/>
    <cellStyle name="Migliaia 53 4 2 2" xfId="6353"/>
    <cellStyle name="Migliaia 53 4 2 2 2" xfId="6354"/>
    <cellStyle name="Migliaia 53 4 2 3" xfId="6355"/>
    <cellStyle name="Migliaia 53 4 2 4" xfId="6356"/>
    <cellStyle name="Migliaia 53 4 2 5" xfId="6357"/>
    <cellStyle name="Migliaia 53 4 3" xfId="6358"/>
    <cellStyle name="Migliaia 53 4 4" xfId="6359"/>
    <cellStyle name="Migliaia 53 4 5" xfId="6360"/>
    <cellStyle name="Migliaia 53 5" xfId="6361"/>
    <cellStyle name="Migliaia 53 5 2" xfId="6362"/>
    <cellStyle name="Migliaia 53 5 3" xfId="6363"/>
    <cellStyle name="Migliaia 53 6" xfId="6364"/>
    <cellStyle name="Migliaia 53 6 2" xfId="6365"/>
    <cellStyle name="Migliaia 53 6 2 2" xfId="6366"/>
    <cellStyle name="Migliaia 53 6 3" xfId="6367"/>
    <cellStyle name="Migliaia 53 7" xfId="6368"/>
    <cellStyle name="Migliaia 53 7 2" xfId="6369"/>
    <cellStyle name="Migliaia 53 8" xfId="6370"/>
    <cellStyle name="Migliaia 53 8 2" xfId="6371"/>
    <cellStyle name="Migliaia 54" xfId="6372"/>
    <cellStyle name="Migliaia 54 2" xfId="6373"/>
    <cellStyle name="Migliaia 54 2 2" xfId="6374"/>
    <cellStyle name="Migliaia 54 2 2 2" xfId="6375"/>
    <cellStyle name="Migliaia 54 2 2 2 2" xfId="6376"/>
    <cellStyle name="Migliaia 54 2 2 2 3" xfId="6377"/>
    <cellStyle name="Migliaia 54 2 2 3" xfId="6378"/>
    <cellStyle name="Migliaia 54 2 2 4" xfId="6379"/>
    <cellStyle name="Migliaia 54 2 3" xfId="6380"/>
    <cellStyle name="Migliaia 54 2 3 2" xfId="6381"/>
    <cellStyle name="Migliaia 54 2 4" xfId="6382"/>
    <cellStyle name="Migliaia 54 2 4 2" xfId="6383"/>
    <cellStyle name="Migliaia 54 2 5" xfId="6384"/>
    <cellStyle name="Migliaia 54 3" xfId="6385"/>
    <cellStyle name="Migliaia 54 3 2" xfId="6386"/>
    <cellStyle name="Migliaia 54 3 2 2" xfId="6387"/>
    <cellStyle name="Migliaia 54 3 2 2 2" xfId="6388"/>
    <cellStyle name="Migliaia 54 3 2 2 3" xfId="6389"/>
    <cellStyle name="Migliaia 54 3 2 3" xfId="6390"/>
    <cellStyle name="Migliaia 54 3 2 3 2" xfId="6391"/>
    <cellStyle name="Migliaia 54 3 2 4" xfId="6392"/>
    <cellStyle name="Migliaia 54 3 3" xfId="6393"/>
    <cellStyle name="Migliaia 54 3 3 2" xfId="6394"/>
    <cellStyle name="Migliaia 54 3 3 2 2" xfId="6395"/>
    <cellStyle name="Migliaia 54 3 3 3" xfId="6396"/>
    <cellStyle name="Migliaia 54 3 4" xfId="6397"/>
    <cellStyle name="Migliaia 54 3 4 2" xfId="6398"/>
    <cellStyle name="Migliaia 54 3 4 2 2" xfId="6399"/>
    <cellStyle name="Migliaia 54 3 4 3" xfId="6400"/>
    <cellStyle name="Migliaia 54 3 5" xfId="6401"/>
    <cellStyle name="Migliaia 54 3 5 2" xfId="6402"/>
    <cellStyle name="Migliaia 54 3 6" xfId="6403"/>
    <cellStyle name="Migliaia 54 3 6 2" xfId="6404"/>
    <cellStyle name="Migliaia 54 3 7" xfId="6405"/>
    <cellStyle name="Migliaia 54 4" xfId="6406"/>
    <cellStyle name="Migliaia 54 4 2" xfId="6407"/>
    <cellStyle name="Migliaia 54 4 2 2" xfId="6408"/>
    <cellStyle name="Migliaia 54 4 2 2 2" xfId="6409"/>
    <cellStyle name="Migliaia 54 4 2 3" xfId="6410"/>
    <cellStyle name="Migliaia 54 4 2 4" xfId="6411"/>
    <cellStyle name="Migliaia 54 4 2 5" xfId="6412"/>
    <cellStyle name="Migliaia 54 4 3" xfId="6413"/>
    <cellStyle name="Migliaia 54 4 4" xfId="6414"/>
    <cellStyle name="Migliaia 54 4 5" xfId="6415"/>
    <cellStyle name="Migliaia 54 5" xfId="6416"/>
    <cellStyle name="Migliaia 54 5 2" xfId="6417"/>
    <cellStyle name="Migliaia 54 5 3" xfId="6418"/>
    <cellStyle name="Migliaia 54 6" xfId="6419"/>
    <cellStyle name="Migliaia 54 6 2" xfId="6420"/>
    <cellStyle name="Migliaia 54 6 2 2" xfId="6421"/>
    <cellStyle name="Migliaia 54 6 3" xfId="6422"/>
    <cellStyle name="Migliaia 54 7" xfId="6423"/>
    <cellStyle name="Migliaia 54 7 2" xfId="6424"/>
    <cellStyle name="Migliaia 54 8" xfId="6425"/>
    <cellStyle name="Migliaia 54 8 2" xfId="6426"/>
    <cellStyle name="Migliaia 55" xfId="6427"/>
    <cellStyle name="Migliaia 55 2" xfId="6428"/>
    <cellStyle name="Migliaia 55 2 2" xfId="6429"/>
    <cellStyle name="Migliaia 55 2 2 2" xfId="6430"/>
    <cellStyle name="Migliaia 55 2 2 2 2" xfId="6431"/>
    <cellStyle name="Migliaia 55 2 2 2 3" xfId="6432"/>
    <cellStyle name="Migliaia 55 2 2 3" xfId="6433"/>
    <cellStyle name="Migliaia 55 2 2 4" xfId="6434"/>
    <cellStyle name="Migliaia 55 2 3" xfId="6435"/>
    <cellStyle name="Migliaia 55 2 3 2" xfId="6436"/>
    <cellStyle name="Migliaia 55 2 4" xfId="6437"/>
    <cellStyle name="Migliaia 55 2 4 2" xfId="6438"/>
    <cellStyle name="Migliaia 55 2 5" xfId="6439"/>
    <cellStyle name="Migliaia 55 3" xfId="6440"/>
    <cellStyle name="Migliaia 55 3 2" xfId="6441"/>
    <cellStyle name="Migliaia 55 3 2 2" xfId="6442"/>
    <cellStyle name="Migliaia 55 3 2 2 2" xfId="6443"/>
    <cellStyle name="Migliaia 55 3 2 2 3" xfId="6444"/>
    <cellStyle name="Migliaia 55 3 2 3" xfId="6445"/>
    <cellStyle name="Migliaia 55 3 2 3 2" xfId="6446"/>
    <cellStyle name="Migliaia 55 3 2 4" xfId="6447"/>
    <cellStyle name="Migliaia 55 3 3" xfId="6448"/>
    <cellStyle name="Migliaia 55 3 3 2" xfId="6449"/>
    <cellStyle name="Migliaia 55 3 3 2 2" xfId="6450"/>
    <cellStyle name="Migliaia 55 3 3 3" xfId="6451"/>
    <cellStyle name="Migliaia 55 3 4" xfId="6452"/>
    <cellStyle name="Migliaia 55 3 4 2" xfId="6453"/>
    <cellStyle name="Migliaia 55 3 4 2 2" xfId="6454"/>
    <cellStyle name="Migliaia 55 3 4 3" xfId="6455"/>
    <cellStyle name="Migliaia 55 3 5" xfId="6456"/>
    <cellStyle name="Migliaia 55 3 5 2" xfId="6457"/>
    <cellStyle name="Migliaia 55 3 6" xfId="6458"/>
    <cellStyle name="Migliaia 55 3 6 2" xfId="6459"/>
    <cellStyle name="Migliaia 55 3 7" xfId="6460"/>
    <cellStyle name="Migliaia 55 4" xfId="6461"/>
    <cellStyle name="Migliaia 55 4 2" xfId="6462"/>
    <cellStyle name="Migliaia 55 4 2 2" xfId="6463"/>
    <cellStyle name="Migliaia 55 4 2 2 2" xfId="6464"/>
    <cellStyle name="Migliaia 55 4 2 3" xfId="6465"/>
    <cellStyle name="Migliaia 55 4 2 4" xfId="6466"/>
    <cellStyle name="Migliaia 55 4 2 5" xfId="6467"/>
    <cellStyle name="Migliaia 55 4 3" xfId="6468"/>
    <cellStyle name="Migliaia 55 4 4" xfId="6469"/>
    <cellStyle name="Migliaia 55 4 5" xfId="6470"/>
    <cellStyle name="Migliaia 55 5" xfId="6471"/>
    <cellStyle name="Migliaia 55 5 2" xfId="6472"/>
    <cellStyle name="Migliaia 55 5 3" xfId="6473"/>
    <cellStyle name="Migliaia 55 6" xfId="6474"/>
    <cellStyle name="Migliaia 55 6 2" xfId="6475"/>
    <cellStyle name="Migliaia 55 6 2 2" xfId="6476"/>
    <cellStyle name="Migliaia 55 6 3" xfId="6477"/>
    <cellStyle name="Migliaia 55 7" xfId="6478"/>
    <cellStyle name="Migliaia 55 7 2" xfId="6479"/>
    <cellStyle name="Migliaia 55 8" xfId="6480"/>
    <cellStyle name="Migliaia 55 8 2" xfId="6481"/>
    <cellStyle name="Migliaia 56" xfId="6482"/>
    <cellStyle name="Migliaia 56 2" xfId="6483"/>
    <cellStyle name="Migliaia 56 2 2" xfId="6484"/>
    <cellStyle name="Migliaia 56 2 2 2" xfId="6485"/>
    <cellStyle name="Migliaia 56 2 2 2 2" xfId="6486"/>
    <cellStyle name="Migliaia 56 2 2 2 3" xfId="6487"/>
    <cellStyle name="Migliaia 56 2 2 3" xfId="6488"/>
    <cellStyle name="Migliaia 56 2 2 4" xfId="6489"/>
    <cellStyle name="Migliaia 56 2 3" xfId="6490"/>
    <cellStyle name="Migliaia 56 2 3 2" xfId="6491"/>
    <cellStyle name="Migliaia 56 2 4" xfId="6492"/>
    <cellStyle name="Migliaia 56 2 4 2" xfId="6493"/>
    <cellStyle name="Migliaia 56 2 5" xfId="6494"/>
    <cellStyle name="Migliaia 56 3" xfId="6495"/>
    <cellStyle name="Migliaia 56 3 2" xfId="6496"/>
    <cellStyle name="Migliaia 56 3 2 2" xfId="6497"/>
    <cellStyle name="Migliaia 56 3 2 2 2" xfId="6498"/>
    <cellStyle name="Migliaia 56 3 2 2 3" xfId="6499"/>
    <cellStyle name="Migliaia 56 3 2 3" xfId="6500"/>
    <cellStyle name="Migliaia 56 3 2 3 2" xfId="6501"/>
    <cellStyle name="Migliaia 56 3 2 4" xfId="6502"/>
    <cellStyle name="Migliaia 56 3 3" xfId="6503"/>
    <cellStyle name="Migliaia 56 3 3 2" xfId="6504"/>
    <cellStyle name="Migliaia 56 3 3 2 2" xfId="6505"/>
    <cellStyle name="Migliaia 56 3 3 3" xfId="6506"/>
    <cellStyle name="Migliaia 56 3 4" xfId="6507"/>
    <cellStyle name="Migliaia 56 3 4 2" xfId="6508"/>
    <cellStyle name="Migliaia 56 3 4 2 2" xfId="6509"/>
    <cellStyle name="Migliaia 56 3 4 3" xfId="6510"/>
    <cellStyle name="Migliaia 56 3 5" xfId="6511"/>
    <cellStyle name="Migliaia 56 3 5 2" xfId="6512"/>
    <cellStyle name="Migliaia 56 3 6" xfId="6513"/>
    <cellStyle name="Migliaia 56 3 6 2" xfId="6514"/>
    <cellStyle name="Migliaia 56 3 7" xfId="6515"/>
    <cellStyle name="Migliaia 56 4" xfId="6516"/>
    <cellStyle name="Migliaia 56 4 2" xfId="6517"/>
    <cellStyle name="Migliaia 56 4 2 2" xfId="6518"/>
    <cellStyle name="Migliaia 56 4 2 2 2" xfId="6519"/>
    <cellStyle name="Migliaia 56 4 2 3" xfId="6520"/>
    <cellStyle name="Migliaia 56 4 2 4" xfId="6521"/>
    <cellStyle name="Migliaia 56 4 2 5" xfId="6522"/>
    <cellStyle name="Migliaia 56 4 3" xfId="6523"/>
    <cellStyle name="Migliaia 56 4 4" xfId="6524"/>
    <cellStyle name="Migliaia 56 4 5" xfId="6525"/>
    <cellStyle name="Migliaia 56 5" xfId="6526"/>
    <cellStyle name="Migliaia 56 5 2" xfId="6527"/>
    <cellStyle name="Migliaia 56 5 3" xfId="6528"/>
    <cellStyle name="Migliaia 56 6" xfId="6529"/>
    <cellStyle name="Migliaia 56 6 2" xfId="6530"/>
    <cellStyle name="Migliaia 56 6 2 2" xfId="6531"/>
    <cellStyle name="Migliaia 56 6 3" xfId="6532"/>
    <cellStyle name="Migliaia 56 7" xfId="6533"/>
    <cellStyle name="Migliaia 56 7 2" xfId="6534"/>
    <cellStyle name="Migliaia 56 8" xfId="6535"/>
    <cellStyle name="Migliaia 56 8 2" xfId="6536"/>
    <cellStyle name="Migliaia 57" xfId="6537"/>
    <cellStyle name="Migliaia 57 2" xfId="6538"/>
    <cellStyle name="Migliaia 57 2 2" xfId="6539"/>
    <cellStyle name="Migliaia 57 2 2 2" xfId="6540"/>
    <cellStyle name="Migliaia 57 2 2 2 2" xfId="6541"/>
    <cellStyle name="Migliaia 57 2 2 2 3" xfId="6542"/>
    <cellStyle name="Migliaia 57 2 2 3" xfId="6543"/>
    <cellStyle name="Migliaia 57 2 2 4" xfId="6544"/>
    <cellStyle name="Migliaia 57 2 3" xfId="6545"/>
    <cellStyle name="Migliaia 57 2 3 2" xfId="6546"/>
    <cellStyle name="Migliaia 57 2 4" xfId="6547"/>
    <cellStyle name="Migliaia 57 2 4 2" xfId="6548"/>
    <cellStyle name="Migliaia 57 2 5" xfId="6549"/>
    <cellStyle name="Migliaia 57 3" xfId="6550"/>
    <cellStyle name="Migliaia 57 3 2" xfId="6551"/>
    <cellStyle name="Migliaia 57 3 2 2" xfId="6552"/>
    <cellStyle name="Migliaia 57 3 2 2 2" xfId="6553"/>
    <cellStyle name="Migliaia 57 3 2 2 3" xfId="6554"/>
    <cellStyle name="Migliaia 57 3 2 3" xfId="6555"/>
    <cellStyle name="Migliaia 57 3 2 3 2" xfId="6556"/>
    <cellStyle name="Migliaia 57 3 2 4" xfId="6557"/>
    <cellStyle name="Migliaia 57 3 3" xfId="6558"/>
    <cellStyle name="Migliaia 57 3 3 2" xfId="6559"/>
    <cellStyle name="Migliaia 57 3 3 2 2" xfId="6560"/>
    <cellStyle name="Migliaia 57 3 3 3" xfId="6561"/>
    <cellStyle name="Migliaia 57 3 4" xfId="6562"/>
    <cellStyle name="Migliaia 57 3 4 2" xfId="6563"/>
    <cellStyle name="Migliaia 57 3 4 2 2" xfId="6564"/>
    <cellStyle name="Migliaia 57 3 4 3" xfId="6565"/>
    <cellStyle name="Migliaia 57 3 5" xfId="6566"/>
    <cellStyle name="Migliaia 57 3 5 2" xfId="6567"/>
    <cellStyle name="Migliaia 57 3 6" xfId="6568"/>
    <cellStyle name="Migliaia 57 3 6 2" xfId="6569"/>
    <cellStyle name="Migliaia 57 3 7" xfId="6570"/>
    <cellStyle name="Migliaia 57 4" xfId="6571"/>
    <cellStyle name="Migliaia 57 4 2" xfId="6572"/>
    <cellStyle name="Migliaia 57 4 2 2" xfId="6573"/>
    <cellStyle name="Migliaia 57 4 2 2 2" xfId="6574"/>
    <cellStyle name="Migliaia 57 4 2 3" xfId="6575"/>
    <cellStyle name="Migliaia 57 4 2 4" xfId="6576"/>
    <cellStyle name="Migliaia 57 4 2 5" xfId="6577"/>
    <cellStyle name="Migliaia 57 4 3" xfId="6578"/>
    <cellStyle name="Migliaia 57 4 4" xfId="6579"/>
    <cellStyle name="Migliaia 57 4 5" xfId="6580"/>
    <cellStyle name="Migliaia 57 5" xfId="6581"/>
    <cellStyle name="Migliaia 57 5 2" xfId="6582"/>
    <cellStyle name="Migliaia 57 5 3" xfId="6583"/>
    <cellStyle name="Migliaia 57 6" xfId="6584"/>
    <cellStyle name="Migliaia 57 6 2" xfId="6585"/>
    <cellStyle name="Migliaia 57 6 2 2" xfId="6586"/>
    <cellStyle name="Migliaia 57 6 3" xfId="6587"/>
    <cellStyle name="Migliaia 57 7" xfId="6588"/>
    <cellStyle name="Migliaia 57 7 2" xfId="6589"/>
    <cellStyle name="Migliaia 57 8" xfId="6590"/>
    <cellStyle name="Migliaia 57 8 2" xfId="6591"/>
    <cellStyle name="Migliaia 58" xfId="6592"/>
    <cellStyle name="Migliaia 58 2" xfId="6593"/>
    <cellStyle name="Migliaia 58 2 2" xfId="6594"/>
    <cellStyle name="Migliaia 58 2 2 2" xfId="6595"/>
    <cellStyle name="Migliaia 58 2 2 2 2" xfId="6596"/>
    <cellStyle name="Migliaia 58 2 2 2 3" xfId="6597"/>
    <cellStyle name="Migliaia 58 2 2 3" xfId="6598"/>
    <cellStyle name="Migliaia 58 2 2 4" xfId="6599"/>
    <cellStyle name="Migliaia 58 2 3" xfId="6600"/>
    <cellStyle name="Migliaia 58 2 3 2" xfId="6601"/>
    <cellStyle name="Migliaia 58 2 4" xfId="6602"/>
    <cellStyle name="Migliaia 58 2 4 2" xfId="6603"/>
    <cellStyle name="Migliaia 58 2 5" xfId="6604"/>
    <cellStyle name="Migliaia 58 3" xfId="6605"/>
    <cellStyle name="Migliaia 58 3 2" xfId="6606"/>
    <cellStyle name="Migliaia 58 3 2 2" xfId="6607"/>
    <cellStyle name="Migliaia 58 3 2 2 2" xfId="6608"/>
    <cellStyle name="Migliaia 58 3 2 2 3" xfId="6609"/>
    <cellStyle name="Migliaia 58 3 2 3" xfId="6610"/>
    <cellStyle name="Migliaia 58 3 2 3 2" xfId="6611"/>
    <cellStyle name="Migliaia 58 3 2 4" xfId="6612"/>
    <cellStyle name="Migliaia 58 3 3" xfId="6613"/>
    <cellStyle name="Migliaia 58 3 3 2" xfId="6614"/>
    <cellStyle name="Migliaia 58 3 3 2 2" xfId="6615"/>
    <cellStyle name="Migliaia 58 3 3 3" xfId="6616"/>
    <cellStyle name="Migliaia 58 3 4" xfId="6617"/>
    <cellStyle name="Migliaia 58 3 4 2" xfId="6618"/>
    <cellStyle name="Migliaia 58 3 4 2 2" xfId="6619"/>
    <cellStyle name="Migliaia 58 3 4 3" xfId="6620"/>
    <cellStyle name="Migliaia 58 3 5" xfId="6621"/>
    <cellStyle name="Migliaia 58 3 5 2" xfId="6622"/>
    <cellStyle name="Migliaia 58 3 6" xfId="6623"/>
    <cellStyle name="Migliaia 58 3 6 2" xfId="6624"/>
    <cellStyle name="Migliaia 58 3 7" xfId="6625"/>
    <cellStyle name="Migliaia 58 4" xfId="6626"/>
    <cellStyle name="Migliaia 58 4 2" xfId="6627"/>
    <cellStyle name="Migliaia 58 4 2 2" xfId="6628"/>
    <cellStyle name="Migliaia 58 4 2 2 2" xfId="6629"/>
    <cellStyle name="Migliaia 58 4 2 3" xfId="6630"/>
    <cellStyle name="Migliaia 58 4 2 4" xfId="6631"/>
    <cellStyle name="Migliaia 58 4 2 5" xfId="6632"/>
    <cellStyle name="Migliaia 58 4 3" xfId="6633"/>
    <cellStyle name="Migliaia 58 4 4" xfId="6634"/>
    <cellStyle name="Migliaia 58 4 5" xfId="6635"/>
    <cellStyle name="Migliaia 58 5" xfId="6636"/>
    <cellStyle name="Migliaia 58 5 2" xfId="6637"/>
    <cellStyle name="Migliaia 58 5 3" xfId="6638"/>
    <cellStyle name="Migliaia 58 6" xfId="6639"/>
    <cellStyle name="Migliaia 58 6 2" xfId="6640"/>
    <cellStyle name="Migliaia 58 6 2 2" xfId="6641"/>
    <cellStyle name="Migliaia 58 6 3" xfId="6642"/>
    <cellStyle name="Migliaia 58 7" xfId="6643"/>
    <cellStyle name="Migliaia 58 7 2" xfId="6644"/>
    <cellStyle name="Migliaia 58 8" xfId="6645"/>
    <cellStyle name="Migliaia 58 8 2" xfId="6646"/>
    <cellStyle name="Migliaia 59" xfId="6647"/>
    <cellStyle name="Migliaia 59 2" xfId="6648"/>
    <cellStyle name="Migliaia 59 2 2" xfId="6649"/>
    <cellStyle name="Migliaia 59 2 2 2" xfId="6650"/>
    <cellStyle name="Migliaia 59 2 2 2 2" xfId="6651"/>
    <cellStyle name="Migliaia 59 2 2 2 3" xfId="6652"/>
    <cellStyle name="Migliaia 59 2 2 3" xfId="6653"/>
    <cellStyle name="Migliaia 59 2 2 4" xfId="6654"/>
    <cellStyle name="Migliaia 59 2 3" xfId="6655"/>
    <cellStyle name="Migliaia 59 2 3 2" xfId="6656"/>
    <cellStyle name="Migliaia 59 2 4" xfId="6657"/>
    <cellStyle name="Migliaia 59 2 4 2" xfId="6658"/>
    <cellStyle name="Migliaia 59 2 5" xfId="6659"/>
    <cellStyle name="Migliaia 59 3" xfId="6660"/>
    <cellStyle name="Migliaia 59 3 2" xfId="6661"/>
    <cellStyle name="Migliaia 59 3 2 2" xfId="6662"/>
    <cellStyle name="Migliaia 59 3 2 2 2" xfId="6663"/>
    <cellStyle name="Migliaia 59 3 2 2 3" xfId="6664"/>
    <cellStyle name="Migliaia 59 3 2 3" xfId="6665"/>
    <cellStyle name="Migliaia 59 3 2 3 2" xfId="6666"/>
    <cellStyle name="Migliaia 59 3 2 4" xfId="6667"/>
    <cellStyle name="Migliaia 59 3 3" xfId="6668"/>
    <cellStyle name="Migliaia 59 3 3 2" xfId="6669"/>
    <cellStyle name="Migliaia 59 3 3 2 2" xfId="6670"/>
    <cellStyle name="Migliaia 59 3 3 3" xfId="6671"/>
    <cellStyle name="Migliaia 59 3 4" xfId="6672"/>
    <cellStyle name="Migliaia 59 3 4 2" xfId="6673"/>
    <cellStyle name="Migliaia 59 3 4 2 2" xfId="6674"/>
    <cellStyle name="Migliaia 59 3 4 3" xfId="6675"/>
    <cellStyle name="Migliaia 59 3 5" xfId="6676"/>
    <cellStyle name="Migliaia 59 3 5 2" xfId="6677"/>
    <cellStyle name="Migliaia 59 3 6" xfId="6678"/>
    <cellStyle name="Migliaia 59 3 6 2" xfId="6679"/>
    <cellStyle name="Migliaia 59 3 7" xfId="6680"/>
    <cellStyle name="Migliaia 59 4" xfId="6681"/>
    <cellStyle name="Migliaia 59 4 2" xfId="6682"/>
    <cellStyle name="Migliaia 59 4 2 2" xfId="6683"/>
    <cellStyle name="Migliaia 59 4 2 2 2" xfId="6684"/>
    <cellStyle name="Migliaia 59 4 2 3" xfId="6685"/>
    <cellStyle name="Migliaia 59 4 2 4" xfId="6686"/>
    <cellStyle name="Migliaia 59 4 2 5" xfId="6687"/>
    <cellStyle name="Migliaia 59 4 3" xfId="6688"/>
    <cellStyle name="Migliaia 59 4 4" xfId="6689"/>
    <cellStyle name="Migliaia 59 4 5" xfId="6690"/>
    <cellStyle name="Migliaia 59 5" xfId="6691"/>
    <cellStyle name="Migliaia 59 5 2" xfId="6692"/>
    <cellStyle name="Migliaia 59 5 3" xfId="6693"/>
    <cellStyle name="Migliaia 59 6" xfId="6694"/>
    <cellStyle name="Migliaia 59 6 2" xfId="6695"/>
    <cellStyle name="Migliaia 59 6 2 2" xfId="6696"/>
    <cellStyle name="Migliaia 59 6 3" xfId="6697"/>
    <cellStyle name="Migliaia 59 7" xfId="6698"/>
    <cellStyle name="Migliaia 59 7 2" xfId="6699"/>
    <cellStyle name="Migliaia 59 8" xfId="6700"/>
    <cellStyle name="Migliaia 59 8 2" xfId="6701"/>
    <cellStyle name="Migliaia 6" xfId="6702"/>
    <cellStyle name="Migliaia 6 2" xfId="6703"/>
    <cellStyle name="Migliaia 6 2 2" xfId="6704"/>
    <cellStyle name="Migliaia 6 2 2 2" xfId="6705"/>
    <cellStyle name="Migliaia 6 2 2 2 2" xfId="6706"/>
    <cellStyle name="Migliaia 6 2 2 2 3" xfId="6707"/>
    <cellStyle name="Migliaia 6 2 2 3" xfId="6708"/>
    <cellStyle name="Migliaia 6 2 2 4" xfId="6709"/>
    <cellStyle name="Migliaia 6 2 3" xfId="6710"/>
    <cellStyle name="Migliaia 6 2 3 2" xfId="6711"/>
    <cellStyle name="Migliaia 6 2 4" xfId="6712"/>
    <cellStyle name="Migliaia 6 2 4 2" xfId="6713"/>
    <cellStyle name="Migliaia 6 2 5" xfId="6714"/>
    <cellStyle name="Migliaia 6 3" xfId="6715"/>
    <cellStyle name="Migliaia 6 3 2" xfId="6716"/>
    <cellStyle name="Migliaia 6 3 2 2" xfId="6717"/>
    <cellStyle name="Migliaia 6 3 2 2 2" xfId="6718"/>
    <cellStyle name="Migliaia 6 3 2 2 3" xfId="6719"/>
    <cellStyle name="Migliaia 6 3 2 3" xfId="6720"/>
    <cellStyle name="Migliaia 6 3 2 3 2" xfId="6721"/>
    <cellStyle name="Migliaia 6 3 2 4" xfId="6722"/>
    <cellStyle name="Migliaia 6 3 3" xfId="6723"/>
    <cellStyle name="Migliaia 6 3 3 2" xfId="6724"/>
    <cellStyle name="Migliaia 6 3 3 2 2" xfId="6725"/>
    <cellStyle name="Migliaia 6 3 3 3" xfId="6726"/>
    <cellStyle name="Migliaia 6 3 4" xfId="6727"/>
    <cellStyle name="Migliaia 6 3 4 2" xfId="6728"/>
    <cellStyle name="Migliaia 6 3 4 2 2" xfId="6729"/>
    <cellStyle name="Migliaia 6 3 4 3" xfId="6730"/>
    <cellStyle name="Migliaia 6 3 5" xfId="6731"/>
    <cellStyle name="Migliaia 6 3 5 2" xfId="6732"/>
    <cellStyle name="Migliaia 6 3 6" xfId="6733"/>
    <cellStyle name="Migliaia 6 3 6 2" xfId="6734"/>
    <cellStyle name="Migliaia 6 3 7" xfId="6735"/>
    <cellStyle name="Migliaia 6 4" xfId="6736"/>
    <cellStyle name="Migliaia 6 4 2" xfId="6737"/>
    <cellStyle name="Migliaia 6 4 2 2" xfId="6738"/>
    <cellStyle name="Migliaia 6 4 2 2 2" xfId="6739"/>
    <cellStyle name="Migliaia 6 4 2 3" xfId="6740"/>
    <cellStyle name="Migliaia 6 4 2 4" xfId="6741"/>
    <cellStyle name="Migliaia 6 4 2 5" xfId="6742"/>
    <cellStyle name="Migliaia 6 4 3" xfId="6743"/>
    <cellStyle name="Migliaia 6 4 4" xfId="6744"/>
    <cellStyle name="Migliaia 6 4 5" xfId="6745"/>
    <cellStyle name="Migliaia 6 5" xfId="6746"/>
    <cellStyle name="Migliaia 6 5 2" xfId="6747"/>
    <cellStyle name="Migliaia 6 5 3" xfId="6748"/>
    <cellStyle name="Migliaia 6 6" xfId="6749"/>
    <cellStyle name="Migliaia 6 6 2" xfId="6750"/>
    <cellStyle name="Migliaia 6 6 2 2" xfId="6751"/>
    <cellStyle name="Migliaia 6 6 3" xfId="6752"/>
    <cellStyle name="Migliaia 6 7" xfId="6753"/>
    <cellStyle name="Migliaia 6 7 2" xfId="6754"/>
    <cellStyle name="Migliaia 6 8" xfId="6755"/>
    <cellStyle name="Migliaia 6 8 2" xfId="6756"/>
    <cellStyle name="Migliaia 60" xfId="6757"/>
    <cellStyle name="Migliaia 60 2" xfId="6758"/>
    <cellStyle name="Migliaia 60 2 2" xfId="6759"/>
    <cellStyle name="Migliaia 60 2 2 2" xfId="6760"/>
    <cellStyle name="Migliaia 60 2 2 2 2" xfId="6761"/>
    <cellStyle name="Migliaia 60 2 2 2 3" xfId="6762"/>
    <cellStyle name="Migliaia 60 2 2 3" xfId="6763"/>
    <cellStyle name="Migliaia 60 2 2 4" xfId="6764"/>
    <cellStyle name="Migliaia 60 2 3" xfId="6765"/>
    <cellStyle name="Migliaia 60 2 3 2" xfId="6766"/>
    <cellStyle name="Migliaia 60 2 4" xfId="6767"/>
    <cellStyle name="Migliaia 60 2 4 2" xfId="6768"/>
    <cellStyle name="Migliaia 60 2 5" xfId="6769"/>
    <cellStyle name="Migliaia 60 3" xfId="6770"/>
    <cellStyle name="Migliaia 60 3 2" xfId="6771"/>
    <cellStyle name="Migliaia 60 3 2 2" xfId="6772"/>
    <cellStyle name="Migliaia 60 3 2 2 2" xfId="6773"/>
    <cellStyle name="Migliaia 60 3 2 2 3" xfId="6774"/>
    <cellStyle name="Migliaia 60 3 2 3" xfId="6775"/>
    <cellStyle name="Migliaia 60 3 2 3 2" xfId="6776"/>
    <cellStyle name="Migliaia 60 3 2 4" xfId="6777"/>
    <cellStyle name="Migliaia 60 3 3" xfId="6778"/>
    <cellStyle name="Migliaia 60 3 3 2" xfId="6779"/>
    <cellStyle name="Migliaia 60 3 3 2 2" xfId="6780"/>
    <cellStyle name="Migliaia 60 3 3 3" xfId="6781"/>
    <cellStyle name="Migliaia 60 3 4" xfId="6782"/>
    <cellStyle name="Migliaia 60 3 4 2" xfId="6783"/>
    <cellStyle name="Migliaia 60 3 4 2 2" xfId="6784"/>
    <cellStyle name="Migliaia 60 3 4 3" xfId="6785"/>
    <cellStyle name="Migliaia 60 3 5" xfId="6786"/>
    <cellStyle name="Migliaia 60 3 5 2" xfId="6787"/>
    <cellStyle name="Migliaia 60 3 6" xfId="6788"/>
    <cellStyle name="Migliaia 60 3 6 2" xfId="6789"/>
    <cellStyle name="Migliaia 60 3 7" xfId="6790"/>
    <cellStyle name="Migliaia 60 4" xfId="6791"/>
    <cellStyle name="Migliaia 60 4 2" xfId="6792"/>
    <cellStyle name="Migliaia 60 4 2 2" xfId="6793"/>
    <cellStyle name="Migliaia 60 4 2 2 2" xfId="6794"/>
    <cellStyle name="Migliaia 60 4 2 3" xfId="6795"/>
    <cellStyle name="Migliaia 60 4 2 4" xfId="6796"/>
    <cellStyle name="Migliaia 60 4 2 5" xfId="6797"/>
    <cellStyle name="Migliaia 60 4 3" xfId="6798"/>
    <cellStyle name="Migliaia 60 4 4" xfId="6799"/>
    <cellStyle name="Migliaia 60 4 5" xfId="6800"/>
    <cellStyle name="Migliaia 60 5" xfId="6801"/>
    <cellStyle name="Migliaia 60 5 2" xfId="6802"/>
    <cellStyle name="Migliaia 60 5 3" xfId="6803"/>
    <cellStyle name="Migliaia 60 6" xfId="6804"/>
    <cellStyle name="Migliaia 60 6 2" xfId="6805"/>
    <cellStyle name="Migliaia 60 6 2 2" xfId="6806"/>
    <cellStyle name="Migliaia 60 6 3" xfId="6807"/>
    <cellStyle name="Migliaia 60 7" xfId="6808"/>
    <cellStyle name="Migliaia 60 7 2" xfId="6809"/>
    <cellStyle name="Migliaia 60 8" xfId="6810"/>
    <cellStyle name="Migliaia 60 8 2" xfId="6811"/>
    <cellStyle name="Migliaia 61" xfId="6812"/>
    <cellStyle name="Migliaia 61 2" xfId="6813"/>
    <cellStyle name="Migliaia 61 2 2" xfId="6814"/>
    <cellStyle name="Migliaia 61 2 2 2" xfId="6815"/>
    <cellStyle name="Migliaia 61 2 2 2 2" xfId="6816"/>
    <cellStyle name="Migliaia 61 2 2 2 3" xfId="6817"/>
    <cellStyle name="Migliaia 61 2 2 3" xfId="6818"/>
    <cellStyle name="Migliaia 61 2 2 4" xfId="6819"/>
    <cellStyle name="Migliaia 61 2 3" xfId="6820"/>
    <cellStyle name="Migliaia 61 2 3 2" xfId="6821"/>
    <cellStyle name="Migliaia 61 2 4" xfId="6822"/>
    <cellStyle name="Migliaia 61 2 4 2" xfId="6823"/>
    <cellStyle name="Migliaia 61 2 5" xfId="6824"/>
    <cellStyle name="Migliaia 61 3" xfId="6825"/>
    <cellStyle name="Migliaia 61 3 2" xfId="6826"/>
    <cellStyle name="Migliaia 61 3 2 2" xfId="6827"/>
    <cellStyle name="Migliaia 61 3 2 2 2" xfId="6828"/>
    <cellStyle name="Migliaia 61 3 2 2 3" xfId="6829"/>
    <cellStyle name="Migliaia 61 3 2 3" xfId="6830"/>
    <cellStyle name="Migliaia 61 3 2 3 2" xfId="6831"/>
    <cellStyle name="Migliaia 61 3 2 4" xfId="6832"/>
    <cellStyle name="Migliaia 61 3 3" xfId="6833"/>
    <cellStyle name="Migliaia 61 3 3 2" xfId="6834"/>
    <cellStyle name="Migliaia 61 3 3 2 2" xfId="6835"/>
    <cellStyle name="Migliaia 61 3 3 3" xfId="6836"/>
    <cellStyle name="Migliaia 61 3 4" xfId="6837"/>
    <cellStyle name="Migliaia 61 3 4 2" xfId="6838"/>
    <cellStyle name="Migliaia 61 3 4 2 2" xfId="6839"/>
    <cellStyle name="Migliaia 61 3 4 3" xfId="6840"/>
    <cellStyle name="Migliaia 61 3 5" xfId="6841"/>
    <cellStyle name="Migliaia 61 3 5 2" xfId="6842"/>
    <cellStyle name="Migliaia 61 3 6" xfId="6843"/>
    <cellStyle name="Migliaia 61 3 6 2" xfId="6844"/>
    <cellStyle name="Migliaia 61 3 7" xfId="6845"/>
    <cellStyle name="Migliaia 61 4" xfId="6846"/>
    <cellStyle name="Migliaia 61 4 2" xfId="6847"/>
    <cellStyle name="Migliaia 61 4 2 2" xfId="6848"/>
    <cellStyle name="Migliaia 61 4 2 2 2" xfId="6849"/>
    <cellStyle name="Migliaia 61 4 2 3" xfId="6850"/>
    <cellStyle name="Migliaia 61 4 2 4" xfId="6851"/>
    <cellStyle name="Migliaia 61 4 2 5" xfId="6852"/>
    <cellStyle name="Migliaia 61 4 3" xfId="6853"/>
    <cellStyle name="Migliaia 61 4 4" xfId="6854"/>
    <cellStyle name="Migliaia 61 4 5" xfId="6855"/>
    <cellStyle name="Migliaia 61 5" xfId="6856"/>
    <cellStyle name="Migliaia 61 5 2" xfId="6857"/>
    <cellStyle name="Migliaia 61 5 3" xfId="6858"/>
    <cellStyle name="Migliaia 61 6" xfId="6859"/>
    <cellStyle name="Migliaia 61 6 2" xfId="6860"/>
    <cellStyle name="Migliaia 61 6 2 2" xfId="6861"/>
    <cellStyle name="Migliaia 61 6 3" xfId="6862"/>
    <cellStyle name="Migliaia 61 7" xfId="6863"/>
    <cellStyle name="Migliaia 61 7 2" xfId="6864"/>
    <cellStyle name="Migliaia 61 8" xfId="6865"/>
    <cellStyle name="Migliaia 61 8 2" xfId="6866"/>
    <cellStyle name="Migliaia 7" xfId="6867"/>
    <cellStyle name="Migliaia 7 2" xfId="6868"/>
    <cellStyle name="Migliaia 7 2 2" xfId="6869"/>
    <cellStyle name="Migliaia 7 2 2 2" xfId="6870"/>
    <cellStyle name="Migliaia 7 2 2 2 2" xfId="6871"/>
    <cellStyle name="Migliaia 7 2 2 2 3" xfId="6872"/>
    <cellStyle name="Migliaia 7 2 2 3" xfId="6873"/>
    <cellStyle name="Migliaia 7 2 2 4" xfId="6874"/>
    <cellStyle name="Migliaia 7 2 3" xfId="6875"/>
    <cellStyle name="Migliaia 7 2 3 2" xfId="6876"/>
    <cellStyle name="Migliaia 7 2 4" xfId="6877"/>
    <cellStyle name="Migliaia 7 2 4 2" xfId="6878"/>
    <cellStyle name="Migliaia 7 2 5" xfId="6879"/>
    <cellStyle name="Migliaia 7 3" xfId="6880"/>
    <cellStyle name="Migliaia 7 3 2" xfId="6881"/>
    <cellStyle name="Migliaia 7 3 2 2" xfId="6882"/>
    <cellStyle name="Migliaia 7 3 2 2 2" xfId="6883"/>
    <cellStyle name="Migliaia 7 3 2 2 3" xfId="6884"/>
    <cellStyle name="Migliaia 7 3 2 3" xfId="6885"/>
    <cellStyle name="Migliaia 7 3 2 3 2" xfId="6886"/>
    <cellStyle name="Migliaia 7 3 2 4" xfId="6887"/>
    <cellStyle name="Migliaia 7 3 3" xfId="6888"/>
    <cellStyle name="Migliaia 7 3 3 2" xfId="6889"/>
    <cellStyle name="Migliaia 7 3 3 2 2" xfId="6890"/>
    <cellStyle name="Migliaia 7 3 3 3" xfId="6891"/>
    <cellStyle name="Migliaia 7 3 4" xfId="6892"/>
    <cellStyle name="Migliaia 7 3 4 2" xfId="6893"/>
    <cellStyle name="Migliaia 7 3 4 2 2" xfId="6894"/>
    <cellStyle name="Migliaia 7 3 4 3" xfId="6895"/>
    <cellStyle name="Migliaia 7 3 5" xfId="6896"/>
    <cellStyle name="Migliaia 7 3 5 2" xfId="6897"/>
    <cellStyle name="Migliaia 7 3 6" xfId="6898"/>
    <cellStyle name="Migliaia 7 3 6 2" xfId="6899"/>
    <cellStyle name="Migliaia 7 3 7" xfId="6900"/>
    <cellStyle name="Migliaia 7 4" xfId="6901"/>
    <cellStyle name="Migliaia 7 4 2" xfId="6902"/>
    <cellStyle name="Migliaia 7 4 2 2" xfId="6903"/>
    <cellStyle name="Migliaia 7 4 2 2 2" xfId="6904"/>
    <cellStyle name="Migliaia 7 4 2 3" xfId="6905"/>
    <cellStyle name="Migliaia 7 4 2 4" xfId="6906"/>
    <cellStyle name="Migliaia 7 4 2 5" xfId="6907"/>
    <cellStyle name="Migliaia 7 4 3" xfId="6908"/>
    <cellStyle name="Migliaia 7 4 4" xfId="6909"/>
    <cellStyle name="Migliaia 7 4 5" xfId="6910"/>
    <cellStyle name="Migliaia 7 5" xfId="6911"/>
    <cellStyle name="Migliaia 7 5 2" xfId="6912"/>
    <cellStyle name="Migliaia 7 5 3" xfId="6913"/>
    <cellStyle name="Migliaia 7 6" xfId="6914"/>
    <cellStyle name="Migliaia 7 6 2" xfId="6915"/>
    <cellStyle name="Migliaia 7 6 2 2" xfId="6916"/>
    <cellStyle name="Migliaia 7 6 3" xfId="6917"/>
    <cellStyle name="Migliaia 7 7" xfId="6918"/>
    <cellStyle name="Migliaia 7 7 2" xfId="6919"/>
    <cellStyle name="Migliaia 7 8" xfId="6920"/>
    <cellStyle name="Migliaia 7 8 2" xfId="6921"/>
    <cellStyle name="Migliaia 8" xfId="6922"/>
    <cellStyle name="Migliaia 8 2" xfId="6923"/>
    <cellStyle name="Migliaia 8 2 2" xfId="6924"/>
    <cellStyle name="Migliaia 8 2 2 2" xfId="6925"/>
    <cellStyle name="Migliaia 8 2 2 2 2" xfId="6926"/>
    <cellStyle name="Migliaia 8 2 2 2 3" xfId="6927"/>
    <cellStyle name="Migliaia 8 2 2 3" xfId="6928"/>
    <cellStyle name="Migliaia 8 2 2 4" xfId="6929"/>
    <cellStyle name="Migliaia 8 2 3" xfId="6930"/>
    <cellStyle name="Migliaia 8 2 3 2" xfId="6931"/>
    <cellStyle name="Migliaia 8 2 4" xfId="6932"/>
    <cellStyle name="Migliaia 8 2 4 2" xfId="6933"/>
    <cellStyle name="Migliaia 8 2 5" xfId="6934"/>
    <cellStyle name="Migliaia 8 3" xfId="6935"/>
    <cellStyle name="Migliaia 8 3 2" xfId="6936"/>
    <cellStyle name="Migliaia 8 3 2 2" xfId="6937"/>
    <cellStyle name="Migliaia 8 3 2 2 2" xfId="6938"/>
    <cellStyle name="Migliaia 8 3 2 2 3" xfId="6939"/>
    <cellStyle name="Migliaia 8 3 2 3" xfId="6940"/>
    <cellStyle name="Migliaia 8 3 2 3 2" xfId="6941"/>
    <cellStyle name="Migliaia 8 3 2 4" xfId="6942"/>
    <cellStyle name="Migliaia 8 3 3" xfId="6943"/>
    <cellStyle name="Migliaia 8 3 3 2" xfId="6944"/>
    <cellStyle name="Migliaia 8 3 3 2 2" xfId="6945"/>
    <cellStyle name="Migliaia 8 3 3 3" xfId="6946"/>
    <cellStyle name="Migliaia 8 3 4" xfId="6947"/>
    <cellStyle name="Migliaia 8 3 4 2" xfId="6948"/>
    <cellStyle name="Migliaia 8 3 4 2 2" xfId="6949"/>
    <cellStyle name="Migliaia 8 3 4 3" xfId="6950"/>
    <cellStyle name="Migliaia 8 3 5" xfId="6951"/>
    <cellStyle name="Migliaia 8 3 5 2" xfId="6952"/>
    <cellStyle name="Migliaia 8 3 6" xfId="6953"/>
    <cellStyle name="Migliaia 8 3 6 2" xfId="6954"/>
    <cellStyle name="Migliaia 8 3 7" xfId="6955"/>
    <cellStyle name="Migliaia 8 4" xfId="6956"/>
    <cellStyle name="Migliaia 8 4 2" xfId="6957"/>
    <cellStyle name="Migliaia 8 4 2 2" xfId="6958"/>
    <cellStyle name="Migliaia 8 4 2 2 2" xfId="6959"/>
    <cellStyle name="Migliaia 8 4 2 3" xfId="6960"/>
    <cellStyle name="Migliaia 8 4 2 4" xfId="6961"/>
    <cellStyle name="Migliaia 8 4 2 5" xfId="6962"/>
    <cellStyle name="Migliaia 8 4 3" xfId="6963"/>
    <cellStyle name="Migliaia 8 4 4" xfId="6964"/>
    <cellStyle name="Migliaia 8 4 5" xfId="6965"/>
    <cellStyle name="Migliaia 8 5" xfId="6966"/>
    <cellStyle name="Migliaia 8 5 2" xfId="6967"/>
    <cellStyle name="Migliaia 8 5 3" xfId="6968"/>
    <cellStyle name="Migliaia 8 6" xfId="6969"/>
    <cellStyle name="Migliaia 8 6 2" xfId="6970"/>
    <cellStyle name="Migliaia 8 6 2 2" xfId="6971"/>
    <cellStyle name="Migliaia 8 6 3" xfId="6972"/>
    <cellStyle name="Migliaia 8 7" xfId="6973"/>
    <cellStyle name="Migliaia 8 7 2" xfId="6974"/>
    <cellStyle name="Migliaia 8 8" xfId="6975"/>
    <cellStyle name="Migliaia 8 8 2" xfId="6976"/>
    <cellStyle name="Migliaia 9" xfId="6977"/>
    <cellStyle name="Migliaia 9 2" xfId="6978"/>
    <cellStyle name="Migliaia 9 2 2" xfId="6979"/>
    <cellStyle name="Migliaia 9 2 2 2" xfId="6980"/>
    <cellStyle name="Migliaia 9 2 2 2 2" xfId="6981"/>
    <cellStyle name="Migliaia 9 2 2 2 3" xfId="6982"/>
    <cellStyle name="Migliaia 9 2 2 3" xfId="6983"/>
    <cellStyle name="Migliaia 9 2 2 4" xfId="6984"/>
    <cellStyle name="Migliaia 9 2 3" xfId="6985"/>
    <cellStyle name="Migliaia 9 2 3 2" xfId="6986"/>
    <cellStyle name="Migliaia 9 2 4" xfId="6987"/>
    <cellStyle name="Migliaia 9 2 4 2" xfId="6988"/>
    <cellStyle name="Migliaia 9 2 5" xfId="6989"/>
    <cellStyle name="Migliaia 9 3" xfId="6990"/>
    <cellStyle name="Migliaia 9 3 2" xfId="6991"/>
    <cellStyle name="Migliaia 9 3 2 2" xfId="6992"/>
    <cellStyle name="Migliaia 9 3 2 2 2" xfId="6993"/>
    <cellStyle name="Migliaia 9 3 2 2 3" xfId="6994"/>
    <cellStyle name="Migliaia 9 3 2 3" xfId="6995"/>
    <cellStyle name="Migliaia 9 3 2 3 2" xfId="6996"/>
    <cellStyle name="Migliaia 9 3 2 4" xfId="6997"/>
    <cellStyle name="Migliaia 9 3 3" xfId="6998"/>
    <cellStyle name="Migliaia 9 3 3 2" xfId="6999"/>
    <cellStyle name="Migliaia 9 3 3 2 2" xfId="7000"/>
    <cellStyle name="Migliaia 9 3 3 3" xfId="7001"/>
    <cellStyle name="Migliaia 9 3 4" xfId="7002"/>
    <cellStyle name="Migliaia 9 3 4 2" xfId="7003"/>
    <cellStyle name="Migliaia 9 3 4 2 2" xfId="7004"/>
    <cellStyle name="Migliaia 9 3 4 3" xfId="7005"/>
    <cellStyle name="Migliaia 9 3 5" xfId="7006"/>
    <cellStyle name="Migliaia 9 3 5 2" xfId="7007"/>
    <cellStyle name="Migliaia 9 3 6" xfId="7008"/>
    <cellStyle name="Migliaia 9 3 6 2" xfId="7009"/>
    <cellStyle name="Migliaia 9 3 7" xfId="7010"/>
    <cellStyle name="Migliaia 9 4" xfId="7011"/>
    <cellStyle name="Migliaia 9 4 2" xfId="7012"/>
    <cellStyle name="Migliaia 9 4 2 2" xfId="7013"/>
    <cellStyle name="Migliaia 9 4 2 2 2" xfId="7014"/>
    <cellStyle name="Migliaia 9 4 2 3" xfId="7015"/>
    <cellStyle name="Migliaia 9 4 2 4" xfId="7016"/>
    <cellStyle name="Migliaia 9 4 2 5" xfId="7017"/>
    <cellStyle name="Migliaia 9 4 3" xfId="7018"/>
    <cellStyle name="Migliaia 9 4 4" xfId="7019"/>
    <cellStyle name="Migliaia 9 4 5" xfId="7020"/>
    <cellStyle name="Migliaia 9 5" xfId="7021"/>
    <cellStyle name="Migliaia 9 5 2" xfId="7022"/>
    <cellStyle name="Migliaia 9 5 3" xfId="7023"/>
    <cellStyle name="Migliaia 9 6" xfId="7024"/>
    <cellStyle name="Migliaia 9 6 2" xfId="7025"/>
    <cellStyle name="Migliaia 9 6 2 2" xfId="7026"/>
    <cellStyle name="Migliaia 9 6 3" xfId="7027"/>
    <cellStyle name="Migliaia 9 7" xfId="7028"/>
    <cellStyle name="Migliaia 9 7 2" xfId="7029"/>
    <cellStyle name="Migliaia 9 8" xfId="7030"/>
    <cellStyle name="Migliaia 9 8 2" xfId="7031"/>
    <cellStyle name="Neutral 2" xfId="7032"/>
    <cellStyle name="Neutral 2 2" xfId="7033"/>
    <cellStyle name="Neutral 2 3" xfId="7034"/>
    <cellStyle name="Neutrale" xfId="7035"/>
    <cellStyle name="Normal" xfId="0" builtinId="0"/>
    <cellStyle name="Normal 10" xfId="7036"/>
    <cellStyle name="Normal 10 2" xfId="2"/>
    <cellStyle name="Normal 10 2 2" xfId="7037"/>
    <cellStyle name="Normal 10 3" xfId="7038"/>
    <cellStyle name="Normal 11" xfId="7039"/>
    <cellStyle name="Normal 11 2" xfId="7040"/>
    <cellStyle name="Normal 11 2 2" xfId="7041"/>
    <cellStyle name="Normal 11 2 2 2" xfId="7042"/>
    <cellStyle name="Normal 11 2 3" xfId="7043"/>
    <cellStyle name="Normal 11 2 3 2" xfId="7044"/>
    <cellStyle name="Normal 11 2 4" xfId="7045"/>
    <cellStyle name="Normal 11 2 4 2" xfId="7046"/>
    <cellStyle name="Normal 11 2 5" xfId="7047"/>
    <cellStyle name="Normal 11 2 6" xfId="7048"/>
    <cellStyle name="Normal 11 3" xfId="7049"/>
    <cellStyle name="Normal 11 4" xfId="7050"/>
    <cellStyle name="Normal 12" xfId="7051"/>
    <cellStyle name="Normal 12 2" xfId="7052"/>
    <cellStyle name="Normal 12 2 2" xfId="7053"/>
    <cellStyle name="Normal 12 3" xfId="7054"/>
    <cellStyle name="Normal 13" xfId="1"/>
    <cellStyle name="Normal 13 2" xfId="7055"/>
    <cellStyle name="Normal 13 3" xfId="7056"/>
    <cellStyle name="Normal 14" xfId="7057"/>
    <cellStyle name="Normal 14 2" xfId="7058"/>
    <cellStyle name="Normal 14 2 2" xfId="7059"/>
    <cellStyle name="Normal 14 3" xfId="7060"/>
    <cellStyle name="Normal 14 3 2" xfId="7061"/>
    <cellStyle name="Normal 14 4" xfId="7062"/>
    <cellStyle name="Normal 14 4 2" xfId="7063"/>
    <cellStyle name="Normal 14 5" xfId="7064"/>
    <cellStyle name="Normal 14 6" xfId="7065"/>
    <cellStyle name="Normal 14 7" xfId="7066"/>
    <cellStyle name="Normal 15" xfId="7067"/>
    <cellStyle name="Normal 15 2" xfId="7068"/>
    <cellStyle name="Normal 15 2 2" xfId="7069"/>
    <cellStyle name="Normal 15 3" xfId="7070"/>
    <cellStyle name="Normal 15 3 2" xfId="7071"/>
    <cellStyle name="Normal 15 4" xfId="7072"/>
    <cellStyle name="Normal 15 4 2" xfId="7073"/>
    <cellStyle name="Normal 15 5" xfId="7074"/>
    <cellStyle name="Normal 15 6" xfId="7075"/>
    <cellStyle name="Normal 15 7" xfId="7076"/>
    <cellStyle name="Normal 16" xfId="7077"/>
    <cellStyle name="Normal 16 2" xfId="7078"/>
    <cellStyle name="Normal 16 2 2" xfId="7079"/>
    <cellStyle name="Normal 16 2 3" xfId="7080"/>
    <cellStyle name="Normal 16 3" xfId="7081"/>
    <cellStyle name="Normal 16 3 2" xfId="7082"/>
    <cellStyle name="Normal 16 4" xfId="7083"/>
    <cellStyle name="Normal 16 4 2" xfId="7084"/>
    <cellStyle name="Normal 16 5" xfId="7085"/>
    <cellStyle name="Normal 16 6" xfId="7086"/>
    <cellStyle name="Normal 17" xfId="7087"/>
    <cellStyle name="Normal 17 2" xfId="7088"/>
    <cellStyle name="Normal 18" xfId="7089"/>
    <cellStyle name="Normal 18 2" xfId="7090"/>
    <cellStyle name="Normal 19" xfId="7091"/>
    <cellStyle name="Normal 19 2" xfId="7092"/>
    <cellStyle name="Normal 19 3" xfId="7093"/>
    <cellStyle name="Normal 2" xfId="7094"/>
    <cellStyle name="Normal 2 2" xfId="7095"/>
    <cellStyle name="Normal 2 2 2" xfId="7096"/>
    <cellStyle name="Normal 2 2 2 2" xfId="7097"/>
    <cellStyle name="Normal 2 2 2 2 2" xfId="7098"/>
    <cellStyle name="Normal 2 2 2 2 2 2" xfId="7099"/>
    <cellStyle name="Normal 2 2 2 2 2 3" xfId="7100"/>
    <cellStyle name="Normal 2 2 2 2 3" xfId="7101"/>
    <cellStyle name="Normal 2 2 2 2 4" xfId="7102"/>
    <cellStyle name="Normal 2 2 2 2 5" xfId="7103"/>
    <cellStyle name="Normal 2 2 2 2 6" xfId="7104"/>
    <cellStyle name="Normal 2 2 2 3" xfId="7105"/>
    <cellStyle name="Normal 2 2 2 3 2" xfId="7106"/>
    <cellStyle name="Normal 2 2 2 4" xfId="7107"/>
    <cellStyle name="Normal 2 2 2 5" xfId="7108"/>
    <cellStyle name="Normal 2 2 3" xfId="7109"/>
    <cellStyle name="Normal 2 2 3 2" xfId="7110"/>
    <cellStyle name="Normal 2 2 3 2 2" xfId="7111"/>
    <cellStyle name="Normal 2 2 3 3" xfId="7112"/>
    <cellStyle name="Normal 2 2 3 3 2" xfId="7113"/>
    <cellStyle name="Normal 2 2 3 4" xfId="7114"/>
    <cellStyle name="Normal 2 2 3 4 2" xfId="7115"/>
    <cellStyle name="Normal 2 2 3 5" xfId="7116"/>
    <cellStyle name="Normal 2 2 3 6" xfId="7117"/>
    <cellStyle name="Normal 2 2 4" xfId="7118"/>
    <cellStyle name="Normal 2 2 4 2" xfId="7119"/>
    <cellStyle name="Normal 2 2 5" xfId="7120"/>
    <cellStyle name="Normal 2 3" xfId="7121"/>
    <cellStyle name="Normal 2 3 2" xfId="7122"/>
    <cellStyle name="Normal 2 3 3" xfId="7123"/>
    <cellStyle name="Normal 2 3 3 2" xfId="7124"/>
    <cellStyle name="Normal 2 4" xfId="7125"/>
    <cellStyle name="Normal 2 4 2" xfId="7126"/>
    <cellStyle name="Normal 2 4 2 2" xfId="7127"/>
    <cellStyle name="Normal 2 4 2 3" xfId="7128"/>
    <cellStyle name="Normal 2 4 2 4" xfId="7129"/>
    <cellStyle name="Normal 2 4 3" xfId="7130"/>
    <cellStyle name="Normal 2 4 4" xfId="7131"/>
    <cellStyle name="Normal 2 5" xfId="7132"/>
    <cellStyle name="Normal 2_Plants" xfId="7133"/>
    <cellStyle name="Normal 20" xfId="7134"/>
    <cellStyle name="Normal 21" xfId="7135"/>
    <cellStyle name="Normal 22" xfId="7136"/>
    <cellStyle name="Normal 23" xfId="7137"/>
    <cellStyle name="Normal 24" xfId="7138"/>
    <cellStyle name="Normal 25" xfId="7139"/>
    <cellStyle name="Normal 26" xfId="7140"/>
    <cellStyle name="Normal 27" xfId="7141"/>
    <cellStyle name="Normal 28" xfId="7142"/>
    <cellStyle name="Normal 29" xfId="7143"/>
    <cellStyle name="Normal 29 2" xfId="7144"/>
    <cellStyle name="Normal 3" xfId="7145"/>
    <cellStyle name="Normal 3 10" xfId="7146"/>
    <cellStyle name="Normal 3 10 2" xfId="7147"/>
    <cellStyle name="Normal 3 11" xfId="7148"/>
    <cellStyle name="Normal 3 11 2" xfId="7149"/>
    <cellStyle name="Normal 3 12" xfId="7150"/>
    <cellStyle name="Normal 3 13" xfId="7151"/>
    <cellStyle name="Normal 3 14" xfId="7152"/>
    <cellStyle name="Normal 3 15" xfId="7153"/>
    <cellStyle name="Normal 3 16" xfId="7154"/>
    <cellStyle name="Normal 3 2" xfId="7155"/>
    <cellStyle name="Normal 3 2 2" xfId="7156"/>
    <cellStyle name="Normal 3 2 2 2" xfId="7157"/>
    <cellStyle name="Normal 3 2 2 2 2" xfId="7158"/>
    <cellStyle name="Normal 3 2 2 2 2 2" xfId="7159"/>
    <cellStyle name="Normal 3 2 2 2 3" xfId="7160"/>
    <cellStyle name="Normal 3 2 2 2 3 2" xfId="7161"/>
    <cellStyle name="Normal 3 2 2 2 4" xfId="7162"/>
    <cellStyle name="Normal 3 2 2 2 4 2" xfId="7163"/>
    <cellStyle name="Normal 3 2 2 2 5" xfId="7164"/>
    <cellStyle name="Normal 3 2 2 2 6" xfId="7165"/>
    <cellStyle name="Normal 3 2 2 2 7" xfId="7166"/>
    <cellStyle name="Normal 3 2 2 3" xfId="7167"/>
    <cellStyle name="Normal 3 2 2 3 2" xfId="7168"/>
    <cellStyle name="Normal 3 2 2 3 2 2" xfId="7169"/>
    <cellStyle name="Normal 3 2 2 3 3" xfId="7170"/>
    <cellStyle name="Normal 3 2 2 4" xfId="7171"/>
    <cellStyle name="Normal 3 2 2 4 2" xfId="7172"/>
    <cellStyle name="Normal 3 2 2 5" xfId="7173"/>
    <cellStyle name="Normal 3 2 2 5 2" xfId="7174"/>
    <cellStyle name="Normal 3 2 2 6" xfId="7175"/>
    <cellStyle name="Normal 3 2 2 6 2" xfId="7176"/>
    <cellStyle name="Normal 3 2 2 7" xfId="7177"/>
    <cellStyle name="Normal 3 2 2 8" xfId="7178"/>
    <cellStyle name="Normal 3 2 3" xfId="7179"/>
    <cellStyle name="Normal 3 2 3 2" xfId="7180"/>
    <cellStyle name="Normal 3 2 3 2 2" xfId="7181"/>
    <cellStyle name="Normal 3 2 3 3" xfId="7182"/>
    <cellStyle name="Normal 3 2 3 3 2" xfId="7183"/>
    <cellStyle name="Normal 3 2 3 4" xfId="7184"/>
    <cellStyle name="Normal 3 2 3 4 2" xfId="7185"/>
    <cellStyle name="Normal 3 2 3 5" xfId="7186"/>
    <cellStyle name="Normal 3 2 3 6" xfId="7187"/>
    <cellStyle name="Normal 3 2 4" xfId="7188"/>
    <cellStyle name="Normal 3 2 4 2" xfId="7189"/>
    <cellStyle name="Normal 3 2 4 2 2" xfId="7190"/>
    <cellStyle name="Normal 3 2 4 3" xfId="7191"/>
    <cellStyle name="Normal 3 2 4 3 2" xfId="7192"/>
    <cellStyle name="Normal 3 2 4 4" xfId="7193"/>
    <cellStyle name="Normal 3 2 4 4 2" xfId="7194"/>
    <cellStyle name="Normal 3 2 4 5" xfId="7195"/>
    <cellStyle name="Normal 3 2 4 6" xfId="7196"/>
    <cellStyle name="Normal 3 2 5" xfId="7197"/>
    <cellStyle name="Normal 3 2 5 2" xfId="7198"/>
    <cellStyle name="Normal 3 2 6" xfId="7199"/>
    <cellStyle name="Normal 3 2 6 2" xfId="7200"/>
    <cellStyle name="Normal 3 2 7" xfId="7201"/>
    <cellStyle name="Normal 3 2 7 2" xfId="7202"/>
    <cellStyle name="Normal 3 2 8" xfId="7203"/>
    <cellStyle name="Normal 3 2 9" xfId="7204"/>
    <cellStyle name="Normal 3 3" xfId="7205"/>
    <cellStyle name="Normal 3 3 2" xfId="7206"/>
    <cellStyle name="Normal 3 3 2 2" xfId="7207"/>
    <cellStyle name="Normal 3 3 2 2 2" xfId="7208"/>
    <cellStyle name="Normal 3 3 2 3" xfId="7209"/>
    <cellStyle name="Normal 3 3 2 3 2" xfId="7210"/>
    <cellStyle name="Normal 3 3 2 4" xfId="7211"/>
    <cellStyle name="Normal 3 3 2 4 2" xfId="7212"/>
    <cellStyle name="Normal 3 3 2 5" xfId="7213"/>
    <cellStyle name="Normal 3 3 2 6" xfId="7214"/>
    <cellStyle name="Normal 3 3 3" xfId="7215"/>
    <cellStyle name="Normal 3 3 3 2" xfId="7216"/>
    <cellStyle name="Normal 3 3 4" xfId="7217"/>
    <cellStyle name="Normal 3 3 4 2" xfId="7218"/>
    <cellStyle name="Normal 3 3 5" xfId="7219"/>
    <cellStyle name="Normal 3 3 5 2" xfId="7220"/>
    <cellStyle name="Normal 3 3 6" xfId="7221"/>
    <cellStyle name="Normal 3 3 7" xfId="7222"/>
    <cellStyle name="Normal 3 4" xfId="7223"/>
    <cellStyle name="Normal 3 4 2" xfId="7224"/>
    <cellStyle name="Normal 3 4 2 2" xfId="7225"/>
    <cellStyle name="Normal 3 4 2 2 2" xfId="7226"/>
    <cellStyle name="Normal 3 4 2 3" xfId="7227"/>
    <cellStyle name="Normal 3 4 2 3 2" xfId="7228"/>
    <cellStyle name="Normal 3 4 2 4" xfId="7229"/>
    <cellStyle name="Normal 3 4 2 4 2" xfId="7230"/>
    <cellStyle name="Normal 3 4 2 5" xfId="7231"/>
    <cellStyle name="Normal 3 4 2 6" xfId="7232"/>
    <cellStyle name="Normal 3 4 2 7" xfId="7233"/>
    <cellStyle name="Normal 3 4 3" xfId="7234"/>
    <cellStyle name="Normal 3 4 3 2" xfId="7235"/>
    <cellStyle name="Normal 3 4 4" xfId="7236"/>
    <cellStyle name="Normal 3 4 4 2" xfId="7237"/>
    <cellStyle name="Normal 3 4 5" xfId="7238"/>
    <cellStyle name="Normal 3 4 5 2" xfId="7239"/>
    <cellStyle name="Normal 3 4 6" xfId="7240"/>
    <cellStyle name="Normal 3 4 6 2" xfId="7241"/>
    <cellStyle name="Normal 3 4 7" xfId="7242"/>
    <cellStyle name="Normal 3 4 8" xfId="7243"/>
    <cellStyle name="Normal 3 4 9" xfId="7244"/>
    <cellStyle name="Normal 3 5" xfId="7245"/>
    <cellStyle name="Normal 3 5 2" xfId="7246"/>
    <cellStyle name="Normal 3 5 3" xfId="7247"/>
    <cellStyle name="Normal 3 5 4" xfId="7248"/>
    <cellStyle name="Normal 3 6" xfId="7249"/>
    <cellStyle name="Normal 3 6 2" xfId="7250"/>
    <cellStyle name="Normal 3 6 2 2" xfId="7251"/>
    <cellStyle name="Normal 3 6 3" xfId="7252"/>
    <cellStyle name="Normal 3 6 3 2" xfId="7253"/>
    <cellStyle name="Normal 3 6 4" xfId="7254"/>
    <cellStyle name="Normal 3 6 4 2" xfId="7255"/>
    <cellStyle name="Normal 3 6 5" xfId="7256"/>
    <cellStyle name="Normal 3 6 6" xfId="7257"/>
    <cellStyle name="Normal 3 7" xfId="7258"/>
    <cellStyle name="Normal 3 7 2" xfId="7259"/>
    <cellStyle name="Normal 3 7 3" xfId="7260"/>
    <cellStyle name="Normal 3 8" xfId="7261"/>
    <cellStyle name="Normal 3 8 2" xfId="7262"/>
    <cellStyle name="Normal 3 8 3" xfId="7263"/>
    <cellStyle name="Normal 3 9" xfId="7264"/>
    <cellStyle name="Normal 3 9 2" xfId="7265"/>
    <cellStyle name="Normal 3 9 3" xfId="7266"/>
    <cellStyle name="Normal 30" xfId="7267"/>
    <cellStyle name="Normal 31" xfId="7268"/>
    <cellStyle name="Normal 32" xfId="7269"/>
    <cellStyle name="Normal 33" xfId="7270"/>
    <cellStyle name="Normal 34" xfId="7271"/>
    <cellStyle name="Normal 35" xfId="7272"/>
    <cellStyle name="Normal 36" xfId="7273"/>
    <cellStyle name="Normal 37" xfId="7274"/>
    <cellStyle name="Normal 38" xfId="7275"/>
    <cellStyle name="Normal 39" xfId="7276"/>
    <cellStyle name="Normal 4" xfId="7277"/>
    <cellStyle name="Normal 4 10" xfId="7278"/>
    <cellStyle name="Normal 4 11" xfId="7279"/>
    <cellStyle name="Normal 4 12" xfId="7280"/>
    <cellStyle name="Normal 4 13" xfId="7281"/>
    <cellStyle name="Normal 4 14" xfId="7282"/>
    <cellStyle name="Normal 4 15" xfId="7283"/>
    <cellStyle name="Normal 4 2" xfId="7284"/>
    <cellStyle name="Normal 4 2 2" xfId="7285"/>
    <cellStyle name="Normal 4 3" xfId="7286"/>
    <cellStyle name="Normal 4 4" xfId="7287"/>
    <cellStyle name="Normal 4 4 2" xfId="7288"/>
    <cellStyle name="Normal 4 5" xfId="7289"/>
    <cellStyle name="Normal 4 5 2" xfId="7290"/>
    <cellStyle name="Normal 4 6" xfId="7291"/>
    <cellStyle name="Normal 4 7" xfId="7292"/>
    <cellStyle name="Normal 4 8" xfId="7293"/>
    <cellStyle name="Normal 4 9" xfId="7294"/>
    <cellStyle name="Normal 40" xfId="7295"/>
    <cellStyle name="Normal 41" xfId="7296"/>
    <cellStyle name="Normal 42" xfId="7297"/>
    <cellStyle name="Normal 43" xfId="7298"/>
    <cellStyle name="Normal 44" xfId="7299"/>
    <cellStyle name="Normal 45" xfId="7300"/>
    <cellStyle name="Normal 46" xfId="7301"/>
    <cellStyle name="Normal 47" xfId="7302"/>
    <cellStyle name="Normal 48" xfId="7303"/>
    <cellStyle name="Normal 49" xfId="7304"/>
    <cellStyle name="Normal 5" xfId="7305"/>
    <cellStyle name="Normal 5 2" xfId="7306"/>
    <cellStyle name="Normal 5 2 2" xfId="7307"/>
    <cellStyle name="Normal 5 2 2 2" xfId="7308"/>
    <cellStyle name="Normal 5 2 2 3" xfId="7309"/>
    <cellStyle name="Normal 5 2 3" xfId="7310"/>
    <cellStyle name="Normal 5 2 3 2" xfId="7311"/>
    <cellStyle name="Normal 5 3" xfId="7312"/>
    <cellStyle name="Normal 50" xfId="7313"/>
    <cellStyle name="Normal 51" xfId="7314"/>
    <cellStyle name="Normal 52" xfId="7315"/>
    <cellStyle name="Normal 53" xfId="7316"/>
    <cellStyle name="Normal 54" xfId="7317"/>
    <cellStyle name="Normal 55" xfId="7318"/>
    <cellStyle name="Normal 56" xfId="7319"/>
    <cellStyle name="Normal 57" xfId="7320"/>
    <cellStyle name="Normal 6" xfId="7321"/>
    <cellStyle name="Normal 6 2" xfId="7322"/>
    <cellStyle name="Normal 6 2 2" xfId="7323"/>
    <cellStyle name="Normal 6 2 2 2" xfId="7324"/>
    <cellStyle name="Normal 6 2 2 2 2" xfId="7325"/>
    <cellStyle name="Normal 6 2 2 3" xfId="7326"/>
    <cellStyle name="Normal 6 2 2 3 2" xfId="7327"/>
    <cellStyle name="Normal 6 2 2 4" xfId="7328"/>
    <cellStyle name="Normal 6 2 2 4 2" xfId="7329"/>
    <cellStyle name="Normal 6 2 2 5" xfId="7330"/>
    <cellStyle name="Normal 6 2 2 6" xfId="7331"/>
    <cellStyle name="Normal 6 2 2 7" xfId="7332"/>
    <cellStyle name="Normal 6 2 3" xfId="7333"/>
    <cellStyle name="Normal 6 2 3 2" xfId="7334"/>
    <cellStyle name="Normal 6 2 3 2 2" xfId="7335"/>
    <cellStyle name="Normal 6 2 3 3" xfId="7336"/>
    <cellStyle name="Normal 6 2 4" xfId="7337"/>
    <cellStyle name="Normal 6 2 4 2" xfId="7338"/>
    <cellStyle name="Normal 6 2 5" xfId="7339"/>
    <cellStyle name="Normal 6 2 5 2" xfId="7340"/>
    <cellStyle name="Normal 6 2 6" xfId="7341"/>
    <cellStyle name="Normal 6 2 6 2" xfId="7342"/>
    <cellStyle name="Normal 6 2 7" xfId="7343"/>
    <cellStyle name="Normal 6 2 8" xfId="7344"/>
    <cellStyle name="Normal 6 3" xfId="7345"/>
    <cellStyle name="Normal 6 3 2" xfId="7346"/>
    <cellStyle name="Normal 6 3 2 2" xfId="7347"/>
    <cellStyle name="Normal 6 3 2 2 2" xfId="7348"/>
    <cellStyle name="Normal 6 3 2 3" xfId="7349"/>
    <cellStyle name="Normal 6 3 3" xfId="7350"/>
    <cellStyle name="Normal 6 3 3 2" xfId="7351"/>
    <cellStyle name="Normal 6 3 4" xfId="7352"/>
    <cellStyle name="Normal 6 3 4 2" xfId="7353"/>
    <cellStyle name="Normal 6 3 5" xfId="7354"/>
    <cellStyle name="Normal 6 3 6" xfId="7355"/>
    <cellStyle name="Normal 6 4" xfId="7356"/>
    <cellStyle name="Normal 6 4 2" xfId="7357"/>
    <cellStyle name="Normal 6 4 2 2" xfId="7358"/>
    <cellStyle name="Normal 6 4 3" xfId="7359"/>
    <cellStyle name="Normal 6 4 3 2" xfId="7360"/>
    <cellStyle name="Normal 6 4 4" xfId="7361"/>
    <cellStyle name="Normal 6 4 4 2" xfId="7362"/>
    <cellStyle name="Normal 6 4 5" xfId="7363"/>
    <cellStyle name="Normal 6 4 6" xfId="7364"/>
    <cellStyle name="Normal 6 5" xfId="7365"/>
    <cellStyle name="Normal 6 5 2" xfId="7366"/>
    <cellStyle name="Normal 6 6" xfId="7367"/>
    <cellStyle name="Normal 6 6 2" xfId="7368"/>
    <cellStyle name="Normal 6 7" xfId="7369"/>
    <cellStyle name="Normal 6 7 2" xfId="7370"/>
    <cellStyle name="Normal 6 8" xfId="7371"/>
    <cellStyle name="Normal 6 9" xfId="7372"/>
    <cellStyle name="Normal 7" xfId="7373"/>
    <cellStyle name="Normal 7 2" xfId="7374"/>
    <cellStyle name="Normal 7 2 2" xfId="7375"/>
    <cellStyle name="Normal 7 2 3" xfId="7376"/>
    <cellStyle name="Normal 7 3" xfId="7377"/>
    <cellStyle name="Normal 7 3 2" xfId="7378"/>
    <cellStyle name="Normal 7 3 2 2" xfId="7379"/>
    <cellStyle name="Normal 7 3 3" xfId="7380"/>
    <cellStyle name="Normal 8" xfId="7381"/>
    <cellStyle name="Normal 8 2" xfId="7382"/>
    <cellStyle name="Normal 8 2 2" xfId="7383"/>
    <cellStyle name="Normal 8 2 2 2" xfId="7384"/>
    <cellStyle name="Normal 8 2 2 2 2" xfId="7385"/>
    <cellStyle name="Normal 8 2 2 3" xfId="7386"/>
    <cellStyle name="Normal 8 2 2 3 2" xfId="7387"/>
    <cellStyle name="Normal 8 2 2 4" xfId="7388"/>
    <cellStyle name="Normal 8 2 2 4 2" xfId="7389"/>
    <cellStyle name="Normal 8 2 2 5" xfId="7390"/>
    <cellStyle name="Normal 8 2 2 6" xfId="7391"/>
    <cellStyle name="Normal 8 2 3" xfId="7392"/>
    <cellStyle name="Normal 8 2 3 2" xfId="7393"/>
    <cellStyle name="Normal 8 2 4" xfId="7394"/>
    <cellStyle name="Normal 8 2 4 2" xfId="7395"/>
    <cellStyle name="Normal 8 2 5" xfId="7396"/>
    <cellStyle name="Normal 8 2 5 2" xfId="7397"/>
    <cellStyle name="Normal 8 2 6" xfId="7398"/>
    <cellStyle name="Normal 8 2 7" xfId="7399"/>
    <cellStyle name="Normal 8 3" xfId="7400"/>
    <cellStyle name="Normal 8 3 2" xfId="7401"/>
    <cellStyle name="Normal 8 3 2 2" xfId="7402"/>
    <cellStyle name="Normal 8 4" xfId="7403"/>
    <cellStyle name="Normal 8 5" xfId="7404"/>
    <cellStyle name="Normal 8 5 2" xfId="7405"/>
    <cellStyle name="Normal 8 5 2 2" xfId="7406"/>
    <cellStyle name="Normal 8 5 3" xfId="7407"/>
    <cellStyle name="Normal 8 5 3 2" xfId="7408"/>
    <cellStyle name="Normal 8 5 4" xfId="7409"/>
    <cellStyle name="Normal 8 5 4 2" xfId="7410"/>
    <cellStyle name="Normal 8 5 5" xfId="7411"/>
    <cellStyle name="Normal 8 5 6" xfId="7412"/>
    <cellStyle name="Normal 9" xfId="7413"/>
    <cellStyle name="Normal 9 2" xfId="7414"/>
    <cellStyle name="Normal 9 2 2" xfId="7415"/>
    <cellStyle name="Normal 9 2 3" xfId="7416"/>
    <cellStyle name="Normal 9 3" xfId="7417"/>
    <cellStyle name="Normal 9 4" xfId="7418"/>
    <cellStyle name="Normal 9 5" xfId="7419"/>
    <cellStyle name="Normal GHG Numbers (0.00)" xfId="7420"/>
    <cellStyle name="Normal GHG Numbers (0.00) 2" xfId="7421"/>
    <cellStyle name="Normal GHG Numbers (0.00) 3" xfId="7422"/>
    <cellStyle name="Normal GHG Textfiels Bold" xfId="7423"/>
    <cellStyle name="Normal GHG-Shade" xfId="7424"/>
    <cellStyle name="Normal GHG-Shade 2" xfId="7425"/>
    <cellStyle name="Normal GHG-Shade 2 2" xfId="7426"/>
    <cellStyle name="Normal GHG-Shade 3" xfId="7427"/>
    <cellStyle name="Normale 10" xfId="7428"/>
    <cellStyle name="Normale 10 2" xfId="7429"/>
    <cellStyle name="Normale 10 2 2" xfId="7430"/>
    <cellStyle name="Normale 10 2 2 2" xfId="7431"/>
    <cellStyle name="Normale 10 2 3" xfId="7432"/>
    <cellStyle name="Normale 10 3" xfId="7433"/>
    <cellStyle name="Normale 10 3 2" xfId="7434"/>
    <cellStyle name="Normale 10 3 2 2" xfId="7435"/>
    <cellStyle name="Normale 10 3 3" xfId="7436"/>
    <cellStyle name="Normale 10 4" xfId="7437"/>
    <cellStyle name="Normale 10 4 2" xfId="7438"/>
    <cellStyle name="Normale 10 5" xfId="7439"/>
    <cellStyle name="Normale 10_EDEN industria 2008 rev" xfId="7440"/>
    <cellStyle name="Normale 11" xfId="7441"/>
    <cellStyle name="Normale 11 2" xfId="7442"/>
    <cellStyle name="Normale 11 2 2" xfId="7443"/>
    <cellStyle name="Normale 11 2 2 2" xfId="7444"/>
    <cellStyle name="Normale 11 2 3" xfId="7445"/>
    <cellStyle name="Normale 11 3" xfId="7446"/>
    <cellStyle name="Normale 11 3 2" xfId="7447"/>
    <cellStyle name="Normale 11 3 2 2" xfId="7448"/>
    <cellStyle name="Normale 11 3 3" xfId="7449"/>
    <cellStyle name="Normale 11 4" xfId="7450"/>
    <cellStyle name="Normale 11 4 2" xfId="7451"/>
    <cellStyle name="Normale 11 5" xfId="7452"/>
    <cellStyle name="Normale 11_EDEN industria 2008 rev" xfId="7453"/>
    <cellStyle name="Normale 12" xfId="7454"/>
    <cellStyle name="Normale 12 2" xfId="7455"/>
    <cellStyle name="Normale 12 2 2" xfId="7456"/>
    <cellStyle name="Normale 12 2 2 2" xfId="7457"/>
    <cellStyle name="Normale 12 2 3" xfId="7458"/>
    <cellStyle name="Normale 12 3" xfId="7459"/>
    <cellStyle name="Normale 12 3 2" xfId="7460"/>
    <cellStyle name="Normale 12 3 2 2" xfId="7461"/>
    <cellStyle name="Normale 12 3 3" xfId="7462"/>
    <cellStyle name="Normale 12 4" xfId="7463"/>
    <cellStyle name="Normale 12 4 2" xfId="7464"/>
    <cellStyle name="Normale 12 5" xfId="7465"/>
    <cellStyle name="Normale 12_EDEN industria 2008 rev" xfId="7466"/>
    <cellStyle name="Normale 13" xfId="7467"/>
    <cellStyle name="Normale 13 2" xfId="7468"/>
    <cellStyle name="Normale 13 2 2" xfId="7469"/>
    <cellStyle name="Normale 13 2 2 2" xfId="7470"/>
    <cellStyle name="Normale 13 2 3" xfId="7471"/>
    <cellStyle name="Normale 13 3" xfId="7472"/>
    <cellStyle name="Normale 13 3 2" xfId="7473"/>
    <cellStyle name="Normale 13 3 2 2" xfId="7474"/>
    <cellStyle name="Normale 13 3 3" xfId="7475"/>
    <cellStyle name="Normale 13 4" xfId="7476"/>
    <cellStyle name="Normale 13 4 2" xfId="7477"/>
    <cellStyle name="Normale 13 5" xfId="7478"/>
    <cellStyle name="Normale 13_EDEN industria 2008 rev" xfId="7479"/>
    <cellStyle name="Normale 14" xfId="7480"/>
    <cellStyle name="Normale 14 2" xfId="7481"/>
    <cellStyle name="Normale 14 2 2" xfId="7482"/>
    <cellStyle name="Normale 14 2 2 2" xfId="7483"/>
    <cellStyle name="Normale 14 2 3" xfId="7484"/>
    <cellStyle name="Normale 14 3" xfId="7485"/>
    <cellStyle name="Normale 14 3 2" xfId="7486"/>
    <cellStyle name="Normale 14 3 2 2" xfId="7487"/>
    <cellStyle name="Normale 14 3 3" xfId="7488"/>
    <cellStyle name="Normale 14 4" xfId="7489"/>
    <cellStyle name="Normale 14 4 2" xfId="7490"/>
    <cellStyle name="Normale 14 5" xfId="7491"/>
    <cellStyle name="Normale 14_EDEN industria 2008 rev" xfId="7492"/>
    <cellStyle name="Normale 15" xfId="7493"/>
    <cellStyle name="Normale 15 2" xfId="7494"/>
    <cellStyle name="Normale 15 2 2" xfId="7495"/>
    <cellStyle name="Normale 15 2 2 2" xfId="7496"/>
    <cellStyle name="Normale 15 2 3" xfId="7497"/>
    <cellStyle name="Normale 15 3" xfId="7498"/>
    <cellStyle name="Normale 15 3 2" xfId="7499"/>
    <cellStyle name="Normale 15 3 2 2" xfId="7500"/>
    <cellStyle name="Normale 15 3 3" xfId="7501"/>
    <cellStyle name="Normale 15 4" xfId="7502"/>
    <cellStyle name="Normale 15 4 2" xfId="7503"/>
    <cellStyle name="Normale 15 5" xfId="7504"/>
    <cellStyle name="Normale 15_EDEN industria 2008 rev" xfId="7505"/>
    <cellStyle name="Normale 16" xfId="7506"/>
    <cellStyle name="Normale 16 2" xfId="7507"/>
    <cellStyle name="Normale 16 2 2" xfId="7508"/>
    <cellStyle name="Normale 16 3" xfId="7509"/>
    <cellStyle name="Normale 17" xfId="7510"/>
    <cellStyle name="Normale 17 2" xfId="7511"/>
    <cellStyle name="Normale 17 2 2" xfId="7512"/>
    <cellStyle name="Normale 17 3" xfId="7513"/>
    <cellStyle name="Normale 18" xfId="7514"/>
    <cellStyle name="Normale 18 2" xfId="7515"/>
    <cellStyle name="Normale 19" xfId="7516"/>
    <cellStyle name="Normale 19 2" xfId="7517"/>
    <cellStyle name="Normale 2" xfId="7518"/>
    <cellStyle name="Normale 2 2" xfId="7519"/>
    <cellStyle name="Normale 2 2 2" xfId="7520"/>
    <cellStyle name="Normale 2 2 2 2" xfId="7521"/>
    <cellStyle name="Normale 2 2 3" xfId="7522"/>
    <cellStyle name="Normale 2 3" xfId="7523"/>
    <cellStyle name="Normale 2 3 2" xfId="7524"/>
    <cellStyle name="Normale 2 4" xfId="7525"/>
    <cellStyle name="Normale 2_EDEN industria 2008 rev" xfId="7526"/>
    <cellStyle name="Normale 20" xfId="7527"/>
    <cellStyle name="Normale 20 2" xfId="7528"/>
    <cellStyle name="Normale 20 2 2" xfId="7529"/>
    <cellStyle name="Normale 20 3" xfId="7530"/>
    <cellStyle name="Normale 21" xfId="7531"/>
    <cellStyle name="Normale 21 2" xfId="7532"/>
    <cellStyle name="Normale 21 2 2" xfId="7533"/>
    <cellStyle name="Normale 21 3" xfId="7534"/>
    <cellStyle name="Normale 22" xfId="7535"/>
    <cellStyle name="Normale 22 2" xfId="7536"/>
    <cellStyle name="Normale 22 2 2" xfId="7537"/>
    <cellStyle name="Normale 22 3" xfId="7538"/>
    <cellStyle name="Normale 23" xfId="7539"/>
    <cellStyle name="Normale 23 2" xfId="7540"/>
    <cellStyle name="Normale 23 2 2" xfId="7541"/>
    <cellStyle name="Normale 23 3" xfId="7542"/>
    <cellStyle name="Normale 24" xfId="7543"/>
    <cellStyle name="Normale 24 2" xfId="7544"/>
    <cellStyle name="Normale 24 2 2" xfId="7545"/>
    <cellStyle name="Normale 24 3" xfId="7546"/>
    <cellStyle name="Normale 25" xfId="7547"/>
    <cellStyle name="Normale 25 2" xfId="7548"/>
    <cellStyle name="Normale 25 2 2" xfId="7549"/>
    <cellStyle name="Normale 25 3" xfId="7550"/>
    <cellStyle name="Normale 26" xfId="7551"/>
    <cellStyle name="Normale 26 2" xfId="7552"/>
    <cellStyle name="Normale 26 2 2" xfId="7553"/>
    <cellStyle name="Normale 26 3" xfId="7554"/>
    <cellStyle name="Normale 27" xfId="7555"/>
    <cellStyle name="Normale 27 2" xfId="7556"/>
    <cellStyle name="Normale 27 2 2" xfId="7557"/>
    <cellStyle name="Normale 27 3" xfId="7558"/>
    <cellStyle name="Normale 28" xfId="7559"/>
    <cellStyle name="Normale 28 2" xfId="7560"/>
    <cellStyle name="Normale 28 2 2" xfId="7561"/>
    <cellStyle name="Normale 28 3" xfId="7562"/>
    <cellStyle name="Normale 29" xfId="7563"/>
    <cellStyle name="Normale 29 2" xfId="7564"/>
    <cellStyle name="Normale 29 2 2" xfId="7565"/>
    <cellStyle name="Normale 29 3" xfId="7566"/>
    <cellStyle name="Normale 3" xfId="7567"/>
    <cellStyle name="Normale 3 2" xfId="7568"/>
    <cellStyle name="Normale 3 2 2" xfId="7569"/>
    <cellStyle name="Normale 3 2 2 2" xfId="7570"/>
    <cellStyle name="Normale 3 2 3" xfId="7571"/>
    <cellStyle name="Normale 3 3" xfId="7572"/>
    <cellStyle name="Normale 3 3 2" xfId="7573"/>
    <cellStyle name="Normale 3 3 2 2" xfId="7574"/>
    <cellStyle name="Normale 3 3 3" xfId="7575"/>
    <cellStyle name="Normale 3 4" xfId="7576"/>
    <cellStyle name="Normale 3 4 2" xfId="7577"/>
    <cellStyle name="Normale 3 5" xfId="7578"/>
    <cellStyle name="Normale 3_EDEN industria 2008 rev" xfId="7579"/>
    <cellStyle name="Normale 30" xfId="7580"/>
    <cellStyle name="Normale 30 2" xfId="7581"/>
    <cellStyle name="Normale 30 2 2" xfId="7582"/>
    <cellStyle name="Normale 30 3" xfId="7583"/>
    <cellStyle name="Normale 31" xfId="7584"/>
    <cellStyle name="Normale 31 2" xfId="7585"/>
    <cellStyle name="Normale 31 2 2" xfId="7586"/>
    <cellStyle name="Normale 31 3" xfId="7587"/>
    <cellStyle name="Normale 32" xfId="7588"/>
    <cellStyle name="Normale 32 2" xfId="7589"/>
    <cellStyle name="Normale 32 2 2" xfId="7590"/>
    <cellStyle name="Normale 32 3" xfId="7591"/>
    <cellStyle name="Normale 33" xfId="7592"/>
    <cellStyle name="Normale 33 2" xfId="7593"/>
    <cellStyle name="Normale 33 2 2" xfId="7594"/>
    <cellStyle name="Normale 33 3" xfId="7595"/>
    <cellStyle name="Normale 34" xfId="7596"/>
    <cellStyle name="Normale 34 2" xfId="7597"/>
    <cellStyle name="Normale 34 2 2" xfId="7598"/>
    <cellStyle name="Normale 34 3" xfId="7599"/>
    <cellStyle name="Normale 35" xfId="7600"/>
    <cellStyle name="Normale 35 2" xfId="7601"/>
    <cellStyle name="Normale 35 2 2" xfId="7602"/>
    <cellStyle name="Normale 35 3" xfId="7603"/>
    <cellStyle name="Normale 36" xfId="7604"/>
    <cellStyle name="Normale 36 2" xfId="7605"/>
    <cellStyle name="Normale 36 2 2" xfId="7606"/>
    <cellStyle name="Normale 36 3" xfId="7607"/>
    <cellStyle name="Normale 37" xfId="7608"/>
    <cellStyle name="Normale 37 2" xfId="7609"/>
    <cellStyle name="Normale 37 2 2" xfId="7610"/>
    <cellStyle name="Normale 37 3" xfId="7611"/>
    <cellStyle name="Normale 38" xfId="7612"/>
    <cellStyle name="Normale 38 2" xfId="7613"/>
    <cellStyle name="Normale 38 2 2" xfId="7614"/>
    <cellStyle name="Normale 38 3" xfId="7615"/>
    <cellStyle name="Normale 39" xfId="7616"/>
    <cellStyle name="Normale 39 2" xfId="7617"/>
    <cellStyle name="Normale 39 2 2" xfId="7618"/>
    <cellStyle name="Normale 39 3" xfId="7619"/>
    <cellStyle name="Normale 4" xfId="7620"/>
    <cellStyle name="Normale 4 2" xfId="7621"/>
    <cellStyle name="Normale 4 2 2" xfId="7622"/>
    <cellStyle name="Normale 4 2 2 2" xfId="7623"/>
    <cellStyle name="Normale 4 2 3" xfId="7624"/>
    <cellStyle name="Normale 4 3" xfId="7625"/>
    <cellStyle name="Normale 4 3 2" xfId="7626"/>
    <cellStyle name="Normale 4 3 2 2" xfId="7627"/>
    <cellStyle name="Normale 4 3 3" xfId="7628"/>
    <cellStyle name="Normale 4 4" xfId="7629"/>
    <cellStyle name="Normale 4 4 2" xfId="7630"/>
    <cellStyle name="Normale 4 5" xfId="7631"/>
    <cellStyle name="Normale 4_EDEN industria 2008 rev" xfId="7632"/>
    <cellStyle name="Normale 40" xfId="7633"/>
    <cellStyle name="Normale 40 2" xfId="7634"/>
    <cellStyle name="Normale 40 2 2" xfId="7635"/>
    <cellStyle name="Normale 40 3" xfId="7636"/>
    <cellStyle name="Normale 41" xfId="7637"/>
    <cellStyle name="Normale 41 2" xfId="7638"/>
    <cellStyle name="Normale 41 2 2" xfId="7639"/>
    <cellStyle name="Normale 41 3" xfId="7640"/>
    <cellStyle name="Normale 42" xfId="7641"/>
    <cellStyle name="Normale 42 2" xfId="7642"/>
    <cellStyle name="Normale 42 2 2" xfId="7643"/>
    <cellStyle name="Normale 42 3" xfId="7644"/>
    <cellStyle name="Normale 43" xfId="7645"/>
    <cellStyle name="Normale 43 2" xfId="7646"/>
    <cellStyle name="Normale 43 2 2" xfId="7647"/>
    <cellStyle name="Normale 43 3" xfId="7648"/>
    <cellStyle name="Normale 44" xfId="7649"/>
    <cellStyle name="Normale 44 2" xfId="7650"/>
    <cellStyle name="Normale 44 2 2" xfId="7651"/>
    <cellStyle name="Normale 44 3" xfId="7652"/>
    <cellStyle name="Normale 45" xfId="7653"/>
    <cellStyle name="Normale 45 2" xfId="7654"/>
    <cellStyle name="Normale 45 2 2" xfId="7655"/>
    <cellStyle name="Normale 45 3" xfId="7656"/>
    <cellStyle name="Normale 46" xfId="7657"/>
    <cellStyle name="Normale 46 2" xfId="7658"/>
    <cellStyle name="Normale 46 2 2" xfId="7659"/>
    <cellStyle name="Normale 46 3" xfId="7660"/>
    <cellStyle name="Normale 47" xfId="7661"/>
    <cellStyle name="Normale 47 2" xfId="7662"/>
    <cellStyle name="Normale 47 2 2" xfId="7663"/>
    <cellStyle name="Normale 47 3" xfId="7664"/>
    <cellStyle name="Normale 48" xfId="7665"/>
    <cellStyle name="Normale 48 2" xfId="7666"/>
    <cellStyle name="Normale 48 2 2" xfId="7667"/>
    <cellStyle name="Normale 48 3" xfId="7668"/>
    <cellStyle name="Normale 49" xfId="7669"/>
    <cellStyle name="Normale 49 2" xfId="7670"/>
    <cellStyle name="Normale 49 2 2" xfId="7671"/>
    <cellStyle name="Normale 49 3" xfId="7672"/>
    <cellStyle name="Normale 5" xfId="7673"/>
    <cellStyle name="Normale 5 2" xfId="7674"/>
    <cellStyle name="Normale 5 2 2" xfId="7675"/>
    <cellStyle name="Normale 5 2 2 2" xfId="7676"/>
    <cellStyle name="Normale 5 2 3" xfId="7677"/>
    <cellStyle name="Normale 5 3" xfId="7678"/>
    <cellStyle name="Normale 5 3 2" xfId="7679"/>
    <cellStyle name="Normale 5 3 2 2" xfId="7680"/>
    <cellStyle name="Normale 5 3 3" xfId="7681"/>
    <cellStyle name="Normale 5 4" xfId="7682"/>
    <cellStyle name="Normale 5 4 2" xfId="7683"/>
    <cellStyle name="Normale 5 5" xfId="7684"/>
    <cellStyle name="Normale 5_EDEN industria 2008 rev" xfId="7685"/>
    <cellStyle name="Normale 50" xfId="7686"/>
    <cellStyle name="Normale 50 2" xfId="7687"/>
    <cellStyle name="Normale 50 2 2" xfId="7688"/>
    <cellStyle name="Normale 50 3" xfId="7689"/>
    <cellStyle name="Normale 51" xfId="7690"/>
    <cellStyle name="Normale 51 2" xfId="7691"/>
    <cellStyle name="Normale 51 2 2" xfId="7692"/>
    <cellStyle name="Normale 51 3" xfId="7693"/>
    <cellStyle name="Normale 52" xfId="7694"/>
    <cellStyle name="Normale 52 2" xfId="7695"/>
    <cellStyle name="Normale 52 2 2" xfId="7696"/>
    <cellStyle name="Normale 52 3" xfId="7697"/>
    <cellStyle name="Normale 53" xfId="7698"/>
    <cellStyle name="Normale 53 2" xfId="7699"/>
    <cellStyle name="Normale 53 2 2" xfId="7700"/>
    <cellStyle name="Normale 53 3" xfId="7701"/>
    <cellStyle name="Normale 54" xfId="7702"/>
    <cellStyle name="Normale 54 2" xfId="7703"/>
    <cellStyle name="Normale 54 2 2" xfId="7704"/>
    <cellStyle name="Normale 54 3" xfId="7705"/>
    <cellStyle name="Normale 55" xfId="7706"/>
    <cellStyle name="Normale 55 2" xfId="7707"/>
    <cellStyle name="Normale 55 2 2" xfId="7708"/>
    <cellStyle name="Normale 55 3" xfId="7709"/>
    <cellStyle name="Normale 56" xfId="7710"/>
    <cellStyle name="Normale 56 2" xfId="7711"/>
    <cellStyle name="Normale 56 2 2" xfId="7712"/>
    <cellStyle name="Normale 56 3" xfId="7713"/>
    <cellStyle name="Normale 57" xfId="7714"/>
    <cellStyle name="Normale 57 2" xfId="7715"/>
    <cellStyle name="Normale 57 2 2" xfId="7716"/>
    <cellStyle name="Normale 57 3" xfId="7717"/>
    <cellStyle name="Normale 58" xfId="7718"/>
    <cellStyle name="Normale 58 2" xfId="7719"/>
    <cellStyle name="Normale 58 2 2" xfId="7720"/>
    <cellStyle name="Normale 58 3" xfId="7721"/>
    <cellStyle name="Normale 59" xfId="7722"/>
    <cellStyle name="Normale 59 2" xfId="7723"/>
    <cellStyle name="Normale 59 2 2" xfId="7724"/>
    <cellStyle name="Normale 59 3" xfId="7725"/>
    <cellStyle name="Normale 6" xfId="7726"/>
    <cellStyle name="Normale 6 2" xfId="7727"/>
    <cellStyle name="Normale 6 2 2" xfId="7728"/>
    <cellStyle name="Normale 6 2 2 2" xfId="7729"/>
    <cellStyle name="Normale 6 2 3" xfId="7730"/>
    <cellStyle name="Normale 6 3" xfId="7731"/>
    <cellStyle name="Normale 6 3 2" xfId="7732"/>
    <cellStyle name="Normale 6 3 2 2" xfId="7733"/>
    <cellStyle name="Normale 6 3 3" xfId="7734"/>
    <cellStyle name="Normale 6 4" xfId="7735"/>
    <cellStyle name="Normale 6 4 2" xfId="7736"/>
    <cellStyle name="Normale 6 5" xfId="7737"/>
    <cellStyle name="Normale 6_EDEN industria 2008 rev" xfId="7738"/>
    <cellStyle name="Normale 60" xfId="7739"/>
    <cellStyle name="Normale 60 2" xfId="7740"/>
    <cellStyle name="Normale 60 2 2" xfId="7741"/>
    <cellStyle name="Normale 60 3" xfId="7742"/>
    <cellStyle name="Normale 61" xfId="7743"/>
    <cellStyle name="Normale 61 2" xfId="7744"/>
    <cellStyle name="Normale 61 2 2" xfId="7745"/>
    <cellStyle name="Normale 61 3" xfId="7746"/>
    <cellStyle name="Normale 62" xfId="7747"/>
    <cellStyle name="Normale 62 2" xfId="7748"/>
    <cellStyle name="Normale 62 2 2" xfId="7749"/>
    <cellStyle name="Normale 62 3" xfId="7750"/>
    <cellStyle name="Normale 63" xfId="7751"/>
    <cellStyle name="Normale 63 2" xfId="7752"/>
    <cellStyle name="Normale 63 2 2" xfId="7753"/>
    <cellStyle name="Normale 63 3" xfId="7754"/>
    <cellStyle name="Normale 64" xfId="7755"/>
    <cellStyle name="Normale 64 2" xfId="7756"/>
    <cellStyle name="Normale 64 2 2" xfId="7757"/>
    <cellStyle name="Normale 64 3" xfId="7758"/>
    <cellStyle name="Normale 65" xfId="7759"/>
    <cellStyle name="Normale 65 2" xfId="7760"/>
    <cellStyle name="Normale 65 2 2" xfId="7761"/>
    <cellStyle name="Normale 65 3" xfId="7762"/>
    <cellStyle name="Normale 7" xfId="7763"/>
    <cellStyle name="Normale 7 2" xfId="7764"/>
    <cellStyle name="Normale 7 2 2" xfId="7765"/>
    <cellStyle name="Normale 7 2 2 2" xfId="7766"/>
    <cellStyle name="Normale 7 2 3" xfId="7767"/>
    <cellStyle name="Normale 7 3" xfId="7768"/>
    <cellStyle name="Normale 7 3 2" xfId="7769"/>
    <cellStyle name="Normale 7 3 2 2" xfId="7770"/>
    <cellStyle name="Normale 7 3 3" xfId="7771"/>
    <cellStyle name="Normale 7 4" xfId="7772"/>
    <cellStyle name="Normale 7 4 2" xfId="7773"/>
    <cellStyle name="Normale 7 5" xfId="7774"/>
    <cellStyle name="Normale 7_EDEN industria 2008 rev" xfId="7775"/>
    <cellStyle name="Normale 8" xfId="7776"/>
    <cellStyle name="Normale 8 2" xfId="7777"/>
    <cellStyle name="Normale 8 2 2" xfId="7778"/>
    <cellStyle name="Normale 8 2 2 2" xfId="7779"/>
    <cellStyle name="Normale 8 2 3" xfId="7780"/>
    <cellStyle name="Normale 8 3" xfId="7781"/>
    <cellStyle name="Normale 8 3 2" xfId="7782"/>
    <cellStyle name="Normale 8 3 2 2" xfId="7783"/>
    <cellStyle name="Normale 8 3 3" xfId="7784"/>
    <cellStyle name="Normale 8 4" xfId="7785"/>
    <cellStyle name="Normale 8 4 2" xfId="7786"/>
    <cellStyle name="Normale 8 5" xfId="7787"/>
    <cellStyle name="Normale 8_EDEN industria 2008 rev" xfId="7788"/>
    <cellStyle name="Normale 9" xfId="7789"/>
    <cellStyle name="Normale 9 2" xfId="7790"/>
    <cellStyle name="Normale 9 2 2" xfId="7791"/>
    <cellStyle name="Normale 9 2 2 2" xfId="7792"/>
    <cellStyle name="Normale 9 2 3" xfId="7793"/>
    <cellStyle name="Normale 9 3" xfId="7794"/>
    <cellStyle name="Normale 9 3 2" xfId="7795"/>
    <cellStyle name="Normale 9 3 2 2" xfId="7796"/>
    <cellStyle name="Normale 9 3 3" xfId="7797"/>
    <cellStyle name="Normale 9 4" xfId="7798"/>
    <cellStyle name="Normale 9 4 2" xfId="7799"/>
    <cellStyle name="Normale 9 5" xfId="7800"/>
    <cellStyle name="Normale 9_EDEN industria 2008 rev" xfId="7801"/>
    <cellStyle name="Normale_B2020" xfId="7802"/>
    <cellStyle name="Nota" xfId="7803"/>
    <cellStyle name="Nota 10" xfId="7804"/>
    <cellStyle name="Nota 2" xfId="7805"/>
    <cellStyle name="Nota 2 2" xfId="7806"/>
    <cellStyle name="Nota 2 2 2" xfId="7807"/>
    <cellStyle name="Nota 2 3" xfId="7808"/>
    <cellStyle name="Nota 2 4" xfId="7809"/>
    <cellStyle name="Nota 2 5" xfId="7810"/>
    <cellStyle name="Nota 2 6" xfId="7811"/>
    <cellStyle name="Nota 3" xfId="7812"/>
    <cellStyle name="Nota 3 2" xfId="7813"/>
    <cellStyle name="Nota 3 2 2" xfId="7814"/>
    <cellStyle name="Nota 3 2 2 2" xfId="7815"/>
    <cellStyle name="Nota 3 2 3" xfId="7816"/>
    <cellStyle name="Nota 3 2 3 2" xfId="7817"/>
    <cellStyle name="Nota 3 2 4" xfId="7818"/>
    <cellStyle name="Nota 3 2 5" xfId="7819"/>
    <cellStyle name="Nota 3 2 6" xfId="7820"/>
    <cellStyle name="Nota 3 3" xfId="7821"/>
    <cellStyle name="Nota 3 3 2" xfId="7822"/>
    <cellStyle name="Nota 3 4" xfId="7823"/>
    <cellStyle name="Nota 3 4 2" xfId="7824"/>
    <cellStyle name="Nota 3 5" xfId="7825"/>
    <cellStyle name="Nota 3 6" xfId="7826"/>
    <cellStyle name="Nota 3 7" xfId="7827"/>
    <cellStyle name="Nota 4" xfId="7828"/>
    <cellStyle name="Nota 4 2" xfId="7829"/>
    <cellStyle name="Nota 4 2 2" xfId="7830"/>
    <cellStyle name="Nota 4 3" xfId="7831"/>
    <cellStyle name="Nota 4 4" xfId="7832"/>
    <cellStyle name="Nota 4 5" xfId="7833"/>
    <cellStyle name="Nota 4 6" xfId="7834"/>
    <cellStyle name="Nota 5" xfId="7835"/>
    <cellStyle name="Nota 5 2" xfId="7836"/>
    <cellStyle name="Nota 5 3" xfId="7837"/>
    <cellStyle name="Nota 5 4" xfId="7838"/>
    <cellStyle name="Nota 5 5" xfId="7839"/>
    <cellStyle name="Nota 5 6" xfId="7840"/>
    <cellStyle name="Nota 6" xfId="7841"/>
    <cellStyle name="Nota 6 2" xfId="7842"/>
    <cellStyle name="Nota 7" xfId="7843"/>
    <cellStyle name="Nota 8" xfId="7844"/>
    <cellStyle name="Nota 9" xfId="7845"/>
    <cellStyle name="Note 2" xfId="7846"/>
    <cellStyle name="Note 2 2" xfId="7847"/>
    <cellStyle name="Note 2 2 2" xfId="7848"/>
    <cellStyle name="Note 2 3" xfId="7849"/>
    <cellStyle name="Nuovo" xfId="7850"/>
    <cellStyle name="Nuovo 10" xfId="7851"/>
    <cellStyle name="Nuovo 10 2" xfId="7852"/>
    <cellStyle name="Nuovo 10 2 2" xfId="7853"/>
    <cellStyle name="Nuovo 10 2 2 2" xfId="7854"/>
    <cellStyle name="Nuovo 10 2 3" xfId="7855"/>
    <cellStyle name="Nuovo 10 3" xfId="7856"/>
    <cellStyle name="Nuovo 10 3 2" xfId="7857"/>
    <cellStyle name="Nuovo 10 3 2 2" xfId="7858"/>
    <cellStyle name="Nuovo 10 3 2 3" xfId="7859"/>
    <cellStyle name="Nuovo 10 3 2 3 2" xfId="7860"/>
    <cellStyle name="Nuovo 10 3 3" xfId="7861"/>
    <cellStyle name="Nuovo 10 3 3 2" xfId="7862"/>
    <cellStyle name="Nuovo 10 3 4" xfId="7863"/>
    <cellStyle name="Nuovo 10 3 4 2" xfId="7864"/>
    <cellStyle name="Nuovo 10 3 5" xfId="7865"/>
    <cellStyle name="Nuovo 10 4" xfId="7866"/>
    <cellStyle name="Nuovo 10 4 2" xfId="7867"/>
    <cellStyle name="Nuovo 10 4 2 2" xfId="7868"/>
    <cellStyle name="Nuovo 10 4 3" xfId="7869"/>
    <cellStyle name="Nuovo 10 5" xfId="7870"/>
    <cellStyle name="Nuovo 10 6" xfId="7871"/>
    <cellStyle name="Nuovo 10 6 2" xfId="7872"/>
    <cellStyle name="Nuovo 11" xfId="7873"/>
    <cellStyle name="Nuovo 11 2" xfId="7874"/>
    <cellStyle name="Nuovo 11 2 2" xfId="7875"/>
    <cellStyle name="Nuovo 11 2 2 2" xfId="7876"/>
    <cellStyle name="Nuovo 11 2 3" xfId="7877"/>
    <cellStyle name="Nuovo 11 3" xfId="7878"/>
    <cellStyle name="Nuovo 11 3 2" xfId="7879"/>
    <cellStyle name="Nuovo 11 3 2 2" xfId="7880"/>
    <cellStyle name="Nuovo 11 3 2 3" xfId="7881"/>
    <cellStyle name="Nuovo 11 3 2 3 2" xfId="7882"/>
    <cellStyle name="Nuovo 11 3 3" xfId="7883"/>
    <cellStyle name="Nuovo 11 3 3 2" xfId="7884"/>
    <cellStyle name="Nuovo 11 3 4" xfId="7885"/>
    <cellStyle name="Nuovo 11 3 4 2" xfId="7886"/>
    <cellStyle name="Nuovo 11 3 5" xfId="7887"/>
    <cellStyle name="Nuovo 11 4" xfId="7888"/>
    <cellStyle name="Nuovo 11 4 2" xfId="7889"/>
    <cellStyle name="Nuovo 11 4 2 2" xfId="7890"/>
    <cellStyle name="Nuovo 11 4 3" xfId="7891"/>
    <cellStyle name="Nuovo 11 5" xfId="7892"/>
    <cellStyle name="Nuovo 11 6" xfId="7893"/>
    <cellStyle name="Nuovo 11 6 2" xfId="7894"/>
    <cellStyle name="Nuovo 12" xfId="7895"/>
    <cellStyle name="Nuovo 12 2" xfId="7896"/>
    <cellStyle name="Nuovo 12 2 2" xfId="7897"/>
    <cellStyle name="Nuovo 12 2 2 2" xfId="7898"/>
    <cellStyle name="Nuovo 12 2 3" xfId="7899"/>
    <cellStyle name="Nuovo 12 3" xfId="7900"/>
    <cellStyle name="Nuovo 12 3 2" xfId="7901"/>
    <cellStyle name="Nuovo 12 3 2 2" xfId="7902"/>
    <cellStyle name="Nuovo 12 3 2 3" xfId="7903"/>
    <cellStyle name="Nuovo 12 3 2 3 2" xfId="7904"/>
    <cellStyle name="Nuovo 12 3 3" xfId="7905"/>
    <cellStyle name="Nuovo 12 3 3 2" xfId="7906"/>
    <cellStyle name="Nuovo 12 3 4" xfId="7907"/>
    <cellStyle name="Nuovo 12 3 4 2" xfId="7908"/>
    <cellStyle name="Nuovo 12 3 5" xfId="7909"/>
    <cellStyle name="Nuovo 12 4" xfId="7910"/>
    <cellStyle name="Nuovo 12 4 2" xfId="7911"/>
    <cellStyle name="Nuovo 12 4 2 2" xfId="7912"/>
    <cellStyle name="Nuovo 12 4 3" xfId="7913"/>
    <cellStyle name="Nuovo 12 5" xfId="7914"/>
    <cellStyle name="Nuovo 12 6" xfId="7915"/>
    <cellStyle name="Nuovo 12 6 2" xfId="7916"/>
    <cellStyle name="Nuovo 13" xfId="7917"/>
    <cellStyle name="Nuovo 13 2" xfId="7918"/>
    <cellStyle name="Nuovo 13 2 2" xfId="7919"/>
    <cellStyle name="Nuovo 13 2 2 2" xfId="7920"/>
    <cellStyle name="Nuovo 13 2 3" xfId="7921"/>
    <cellStyle name="Nuovo 13 3" xfId="7922"/>
    <cellStyle name="Nuovo 13 3 2" xfId="7923"/>
    <cellStyle name="Nuovo 13 3 2 2" xfId="7924"/>
    <cellStyle name="Nuovo 13 3 2 3" xfId="7925"/>
    <cellStyle name="Nuovo 13 3 2 3 2" xfId="7926"/>
    <cellStyle name="Nuovo 13 3 3" xfId="7927"/>
    <cellStyle name="Nuovo 13 3 3 2" xfId="7928"/>
    <cellStyle name="Nuovo 13 3 4" xfId="7929"/>
    <cellStyle name="Nuovo 13 3 4 2" xfId="7930"/>
    <cellStyle name="Nuovo 13 3 5" xfId="7931"/>
    <cellStyle name="Nuovo 13 4" xfId="7932"/>
    <cellStyle name="Nuovo 13 4 2" xfId="7933"/>
    <cellStyle name="Nuovo 13 4 2 2" xfId="7934"/>
    <cellStyle name="Nuovo 13 4 3" xfId="7935"/>
    <cellStyle name="Nuovo 13 5" xfId="7936"/>
    <cellStyle name="Nuovo 13 6" xfId="7937"/>
    <cellStyle name="Nuovo 13 6 2" xfId="7938"/>
    <cellStyle name="Nuovo 14" xfId="7939"/>
    <cellStyle name="Nuovo 14 2" xfId="7940"/>
    <cellStyle name="Nuovo 14 2 2" xfId="7941"/>
    <cellStyle name="Nuovo 14 2 2 2" xfId="7942"/>
    <cellStyle name="Nuovo 14 2 3" xfId="7943"/>
    <cellStyle name="Nuovo 14 3" xfId="7944"/>
    <cellStyle name="Nuovo 14 3 2" xfId="7945"/>
    <cellStyle name="Nuovo 14 3 2 2" xfId="7946"/>
    <cellStyle name="Nuovo 14 3 2 3" xfId="7947"/>
    <cellStyle name="Nuovo 14 3 2 3 2" xfId="7948"/>
    <cellStyle name="Nuovo 14 3 3" xfId="7949"/>
    <cellStyle name="Nuovo 14 3 3 2" xfId="7950"/>
    <cellStyle name="Nuovo 14 3 4" xfId="7951"/>
    <cellStyle name="Nuovo 14 3 4 2" xfId="7952"/>
    <cellStyle name="Nuovo 14 3 5" xfId="7953"/>
    <cellStyle name="Nuovo 14 4" xfId="7954"/>
    <cellStyle name="Nuovo 14 4 2" xfId="7955"/>
    <cellStyle name="Nuovo 14 4 2 2" xfId="7956"/>
    <cellStyle name="Nuovo 14 4 3" xfId="7957"/>
    <cellStyle name="Nuovo 14 5" xfId="7958"/>
    <cellStyle name="Nuovo 14 6" xfId="7959"/>
    <cellStyle name="Nuovo 14 6 2" xfId="7960"/>
    <cellStyle name="Nuovo 15" xfId="7961"/>
    <cellStyle name="Nuovo 15 2" xfId="7962"/>
    <cellStyle name="Nuovo 15 2 2" xfId="7963"/>
    <cellStyle name="Nuovo 15 2 2 2" xfId="7964"/>
    <cellStyle name="Nuovo 15 2 3" xfId="7965"/>
    <cellStyle name="Nuovo 15 3" xfId="7966"/>
    <cellStyle name="Nuovo 15 3 2" xfId="7967"/>
    <cellStyle name="Nuovo 15 3 2 2" xfId="7968"/>
    <cellStyle name="Nuovo 15 3 2 3" xfId="7969"/>
    <cellStyle name="Nuovo 15 3 2 3 2" xfId="7970"/>
    <cellStyle name="Nuovo 15 3 3" xfId="7971"/>
    <cellStyle name="Nuovo 15 3 3 2" xfId="7972"/>
    <cellStyle name="Nuovo 15 3 4" xfId="7973"/>
    <cellStyle name="Nuovo 15 3 4 2" xfId="7974"/>
    <cellStyle name="Nuovo 15 3 5" xfId="7975"/>
    <cellStyle name="Nuovo 15 4" xfId="7976"/>
    <cellStyle name="Nuovo 15 4 2" xfId="7977"/>
    <cellStyle name="Nuovo 15 4 2 2" xfId="7978"/>
    <cellStyle name="Nuovo 15 4 3" xfId="7979"/>
    <cellStyle name="Nuovo 15 5" xfId="7980"/>
    <cellStyle name="Nuovo 15 6" xfId="7981"/>
    <cellStyle name="Nuovo 15 6 2" xfId="7982"/>
    <cellStyle name="Nuovo 16" xfId="7983"/>
    <cellStyle name="Nuovo 16 2" xfId="7984"/>
    <cellStyle name="Nuovo 16 2 2" xfId="7985"/>
    <cellStyle name="Nuovo 16 2 2 2" xfId="7986"/>
    <cellStyle name="Nuovo 16 2 3" xfId="7987"/>
    <cellStyle name="Nuovo 16 3" xfId="7988"/>
    <cellStyle name="Nuovo 16 3 2" xfId="7989"/>
    <cellStyle name="Nuovo 16 3 2 2" xfId="7990"/>
    <cellStyle name="Nuovo 16 3 2 3" xfId="7991"/>
    <cellStyle name="Nuovo 16 3 2 3 2" xfId="7992"/>
    <cellStyle name="Nuovo 16 3 3" xfId="7993"/>
    <cellStyle name="Nuovo 16 3 3 2" xfId="7994"/>
    <cellStyle name="Nuovo 16 3 4" xfId="7995"/>
    <cellStyle name="Nuovo 16 3 4 2" xfId="7996"/>
    <cellStyle name="Nuovo 16 3 5" xfId="7997"/>
    <cellStyle name="Nuovo 16 4" xfId="7998"/>
    <cellStyle name="Nuovo 16 4 2" xfId="7999"/>
    <cellStyle name="Nuovo 16 4 2 2" xfId="8000"/>
    <cellStyle name="Nuovo 16 4 3" xfId="8001"/>
    <cellStyle name="Nuovo 16 5" xfId="8002"/>
    <cellStyle name="Nuovo 16 6" xfId="8003"/>
    <cellStyle name="Nuovo 16 6 2" xfId="8004"/>
    <cellStyle name="Nuovo 17" xfId="8005"/>
    <cellStyle name="Nuovo 17 2" xfId="8006"/>
    <cellStyle name="Nuovo 17 2 2" xfId="8007"/>
    <cellStyle name="Nuovo 17 2 2 2" xfId="8008"/>
    <cellStyle name="Nuovo 17 2 3" xfId="8009"/>
    <cellStyle name="Nuovo 17 3" xfId="8010"/>
    <cellStyle name="Nuovo 17 3 2" xfId="8011"/>
    <cellStyle name="Nuovo 17 3 2 2" xfId="8012"/>
    <cellStyle name="Nuovo 17 3 2 3" xfId="8013"/>
    <cellStyle name="Nuovo 17 3 2 3 2" xfId="8014"/>
    <cellStyle name="Nuovo 17 3 3" xfId="8015"/>
    <cellStyle name="Nuovo 17 3 3 2" xfId="8016"/>
    <cellStyle name="Nuovo 17 3 4" xfId="8017"/>
    <cellStyle name="Nuovo 17 3 4 2" xfId="8018"/>
    <cellStyle name="Nuovo 17 3 5" xfId="8019"/>
    <cellStyle name="Nuovo 17 4" xfId="8020"/>
    <cellStyle name="Nuovo 17 4 2" xfId="8021"/>
    <cellStyle name="Nuovo 17 4 2 2" xfId="8022"/>
    <cellStyle name="Nuovo 17 4 3" xfId="8023"/>
    <cellStyle name="Nuovo 17 5" xfId="8024"/>
    <cellStyle name="Nuovo 17 6" xfId="8025"/>
    <cellStyle name="Nuovo 17 6 2" xfId="8026"/>
    <cellStyle name="Nuovo 18" xfId="8027"/>
    <cellStyle name="Nuovo 18 2" xfId="8028"/>
    <cellStyle name="Nuovo 18 2 2" xfId="8029"/>
    <cellStyle name="Nuovo 18 2 2 2" xfId="8030"/>
    <cellStyle name="Nuovo 18 2 3" xfId="8031"/>
    <cellStyle name="Nuovo 18 3" xfId="8032"/>
    <cellStyle name="Nuovo 18 3 2" xfId="8033"/>
    <cellStyle name="Nuovo 18 3 2 2" xfId="8034"/>
    <cellStyle name="Nuovo 18 3 2 3" xfId="8035"/>
    <cellStyle name="Nuovo 18 3 2 3 2" xfId="8036"/>
    <cellStyle name="Nuovo 18 3 3" xfId="8037"/>
    <cellStyle name="Nuovo 18 3 3 2" xfId="8038"/>
    <cellStyle name="Nuovo 18 3 4" xfId="8039"/>
    <cellStyle name="Nuovo 18 3 4 2" xfId="8040"/>
    <cellStyle name="Nuovo 18 3 5" xfId="8041"/>
    <cellStyle name="Nuovo 18 4" xfId="8042"/>
    <cellStyle name="Nuovo 18 4 2" xfId="8043"/>
    <cellStyle name="Nuovo 18 4 2 2" xfId="8044"/>
    <cellStyle name="Nuovo 18 4 3" xfId="8045"/>
    <cellStyle name="Nuovo 18 5" xfId="8046"/>
    <cellStyle name="Nuovo 18 6" xfId="8047"/>
    <cellStyle name="Nuovo 18 6 2" xfId="8048"/>
    <cellStyle name="Nuovo 19" xfId="8049"/>
    <cellStyle name="Nuovo 19 2" xfId="8050"/>
    <cellStyle name="Nuovo 19 2 2" xfId="8051"/>
    <cellStyle name="Nuovo 19 2 2 2" xfId="8052"/>
    <cellStyle name="Nuovo 19 2 3" xfId="8053"/>
    <cellStyle name="Nuovo 19 3" xfId="8054"/>
    <cellStyle name="Nuovo 19 3 2" xfId="8055"/>
    <cellStyle name="Nuovo 19 3 2 2" xfId="8056"/>
    <cellStyle name="Nuovo 19 3 2 3" xfId="8057"/>
    <cellStyle name="Nuovo 19 3 2 3 2" xfId="8058"/>
    <cellStyle name="Nuovo 19 3 3" xfId="8059"/>
    <cellStyle name="Nuovo 19 3 3 2" xfId="8060"/>
    <cellStyle name="Nuovo 19 3 4" xfId="8061"/>
    <cellStyle name="Nuovo 19 3 4 2" xfId="8062"/>
    <cellStyle name="Nuovo 19 3 5" xfId="8063"/>
    <cellStyle name="Nuovo 19 4" xfId="8064"/>
    <cellStyle name="Nuovo 19 4 2" xfId="8065"/>
    <cellStyle name="Nuovo 19 4 2 2" xfId="8066"/>
    <cellStyle name="Nuovo 19 4 3" xfId="8067"/>
    <cellStyle name="Nuovo 19 5" xfId="8068"/>
    <cellStyle name="Nuovo 19 6" xfId="8069"/>
    <cellStyle name="Nuovo 19 6 2" xfId="8070"/>
    <cellStyle name="Nuovo 2" xfId="8071"/>
    <cellStyle name="Nuovo 2 2" xfId="8072"/>
    <cellStyle name="Nuovo 2 2 2" xfId="8073"/>
    <cellStyle name="Nuovo 2 2 2 2" xfId="8074"/>
    <cellStyle name="Nuovo 2 2 3" xfId="8075"/>
    <cellStyle name="Nuovo 2 3" xfId="8076"/>
    <cellStyle name="Nuovo 2 3 2" xfId="8077"/>
    <cellStyle name="Nuovo 2 3 2 2" xfId="8078"/>
    <cellStyle name="Nuovo 2 3 2 3" xfId="8079"/>
    <cellStyle name="Nuovo 2 3 2 3 2" xfId="8080"/>
    <cellStyle name="Nuovo 2 3 3" xfId="8081"/>
    <cellStyle name="Nuovo 2 3 3 2" xfId="8082"/>
    <cellStyle name="Nuovo 2 3 4" xfId="8083"/>
    <cellStyle name="Nuovo 2 3 4 2" xfId="8084"/>
    <cellStyle name="Nuovo 2 3 5" xfId="8085"/>
    <cellStyle name="Nuovo 2 4" xfId="8086"/>
    <cellStyle name="Nuovo 2 4 2" xfId="8087"/>
    <cellStyle name="Nuovo 2 4 2 2" xfId="8088"/>
    <cellStyle name="Nuovo 2 4 3" xfId="8089"/>
    <cellStyle name="Nuovo 2 5" xfId="8090"/>
    <cellStyle name="Nuovo 2 6" xfId="8091"/>
    <cellStyle name="Nuovo 2 6 2" xfId="8092"/>
    <cellStyle name="Nuovo 20" xfId="8093"/>
    <cellStyle name="Nuovo 20 2" xfId="8094"/>
    <cellStyle name="Nuovo 20 2 2" xfId="8095"/>
    <cellStyle name="Nuovo 20 2 2 2" xfId="8096"/>
    <cellStyle name="Nuovo 20 2 3" xfId="8097"/>
    <cellStyle name="Nuovo 20 3" xfId="8098"/>
    <cellStyle name="Nuovo 20 3 2" xfId="8099"/>
    <cellStyle name="Nuovo 20 3 2 2" xfId="8100"/>
    <cellStyle name="Nuovo 20 3 2 3" xfId="8101"/>
    <cellStyle name="Nuovo 20 3 2 3 2" xfId="8102"/>
    <cellStyle name="Nuovo 20 3 3" xfId="8103"/>
    <cellStyle name="Nuovo 20 3 3 2" xfId="8104"/>
    <cellStyle name="Nuovo 20 3 4" xfId="8105"/>
    <cellStyle name="Nuovo 20 3 4 2" xfId="8106"/>
    <cellStyle name="Nuovo 20 3 5" xfId="8107"/>
    <cellStyle name="Nuovo 20 4" xfId="8108"/>
    <cellStyle name="Nuovo 20 4 2" xfId="8109"/>
    <cellStyle name="Nuovo 20 4 2 2" xfId="8110"/>
    <cellStyle name="Nuovo 20 4 3" xfId="8111"/>
    <cellStyle name="Nuovo 20 5" xfId="8112"/>
    <cellStyle name="Nuovo 20 6" xfId="8113"/>
    <cellStyle name="Nuovo 20 6 2" xfId="8114"/>
    <cellStyle name="Nuovo 21" xfId="8115"/>
    <cellStyle name="Nuovo 21 2" xfId="8116"/>
    <cellStyle name="Nuovo 21 2 2" xfId="8117"/>
    <cellStyle name="Nuovo 21 2 2 2" xfId="8118"/>
    <cellStyle name="Nuovo 21 2 3" xfId="8119"/>
    <cellStyle name="Nuovo 21 3" xfId="8120"/>
    <cellStyle name="Nuovo 21 3 2" xfId="8121"/>
    <cellStyle name="Nuovo 21 3 2 2" xfId="8122"/>
    <cellStyle name="Nuovo 21 3 2 3" xfId="8123"/>
    <cellStyle name="Nuovo 21 3 2 3 2" xfId="8124"/>
    <cellStyle name="Nuovo 21 3 3" xfId="8125"/>
    <cellStyle name="Nuovo 21 3 3 2" xfId="8126"/>
    <cellStyle name="Nuovo 21 3 4" xfId="8127"/>
    <cellStyle name="Nuovo 21 3 4 2" xfId="8128"/>
    <cellStyle name="Nuovo 21 3 5" xfId="8129"/>
    <cellStyle name="Nuovo 21 4" xfId="8130"/>
    <cellStyle name="Nuovo 21 4 2" xfId="8131"/>
    <cellStyle name="Nuovo 21 4 2 2" xfId="8132"/>
    <cellStyle name="Nuovo 21 4 3" xfId="8133"/>
    <cellStyle name="Nuovo 21 5" xfId="8134"/>
    <cellStyle name="Nuovo 21 6" xfId="8135"/>
    <cellStyle name="Nuovo 21 6 2" xfId="8136"/>
    <cellStyle name="Nuovo 22" xfId="8137"/>
    <cellStyle name="Nuovo 22 2" xfId="8138"/>
    <cellStyle name="Nuovo 22 2 2" xfId="8139"/>
    <cellStyle name="Nuovo 22 2 2 2" xfId="8140"/>
    <cellStyle name="Nuovo 22 2 3" xfId="8141"/>
    <cellStyle name="Nuovo 22 3" xfId="8142"/>
    <cellStyle name="Nuovo 22 3 2" xfId="8143"/>
    <cellStyle name="Nuovo 22 3 2 2" xfId="8144"/>
    <cellStyle name="Nuovo 22 3 2 3" xfId="8145"/>
    <cellStyle name="Nuovo 22 3 2 3 2" xfId="8146"/>
    <cellStyle name="Nuovo 22 3 3" xfId="8147"/>
    <cellStyle name="Nuovo 22 3 3 2" xfId="8148"/>
    <cellStyle name="Nuovo 22 3 4" xfId="8149"/>
    <cellStyle name="Nuovo 22 3 4 2" xfId="8150"/>
    <cellStyle name="Nuovo 22 3 5" xfId="8151"/>
    <cellStyle name="Nuovo 22 4" xfId="8152"/>
    <cellStyle name="Nuovo 22 4 2" xfId="8153"/>
    <cellStyle name="Nuovo 22 4 2 2" xfId="8154"/>
    <cellStyle name="Nuovo 22 4 3" xfId="8155"/>
    <cellStyle name="Nuovo 22 5" xfId="8156"/>
    <cellStyle name="Nuovo 22 6" xfId="8157"/>
    <cellStyle name="Nuovo 22 6 2" xfId="8158"/>
    <cellStyle name="Nuovo 23" xfId="8159"/>
    <cellStyle name="Nuovo 23 2" xfId="8160"/>
    <cellStyle name="Nuovo 23 2 2" xfId="8161"/>
    <cellStyle name="Nuovo 23 2 2 2" xfId="8162"/>
    <cellStyle name="Nuovo 23 2 3" xfId="8163"/>
    <cellStyle name="Nuovo 23 3" xfId="8164"/>
    <cellStyle name="Nuovo 23 3 2" xfId="8165"/>
    <cellStyle name="Nuovo 23 3 2 2" xfId="8166"/>
    <cellStyle name="Nuovo 23 3 2 3" xfId="8167"/>
    <cellStyle name="Nuovo 23 3 2 3 2" xfId="8168"/>
    <cellStyle name="Nuovo 23 3 3" xfId="8169"/>
    <cellStyle name="Nuovo 23 3 3 2" xfId="8170"/>
    <cellStyle name="Nuovo 23 3 4" xfId="8171"/>
    <cellStyle name="Nuovo 23 3 4 2" xfId="8172"/>
    <cellStyle name="Nuovo 23 3 5" xfId="8173"/>
    <cellStyle name="Nuovo 23 4" xfId="8174"/>
    <cellStyle name="Nuovo 23 4 2" xfId="8175"/>
    <cellStyle name="Nuovo 23 4 2 2" xfId="8176"/>
    <cellStyle name="Nuovo 23 4 3" xfId="8177"/>
    <cellStyle name="Nuovo 23 5" xfId="8178"/>
    <cellStyle name="Nuovo 23 6" xfId="8179"/>
    <cellStyle name="Nuovo 23 6 2" xfId="8180"/>
    <cellStyle name="Nuovo 24" xfId="8181"/>
    <cellStyle name="Nuovo 24 2" xfId="8182"/>
    <cellStyle name="Nuovo 24 2 2" xfId="8183"/>
    <cellStyle name="Nuovo 24 2 2 2" xfId="8184"/>
    <cellStyle name="Nuovo 24 2 3" xfId="8185"/>
    <cellStyle name="Nuovo 24 3" xfId="8186"/>
    <cellStyle name="Nuovo 24 3 2" xfId="8187"/>
    <cellStyle name="Nuovo 24 3 2 2" xfId="8188"/>
    <cellStyle name="Nuovo 24 3 2 3" xfId="8189"/>
    <cellStyle name="Nuovo 24 3 2 3 2" xfId="8190"/>
    <cellStyle name="Nuovo 24 3 3" xfId="8191"/>
    <cellStyle name="Nuovo 24 3 3 2" xfId="8192"/>
    <cellStyle name="Nuovo 24 3 4" xfId="8193"/>
    <cellStyle name="Nuovo 24 3 4 2" xfId="8194"/>
    <cellStyle name="Nuovo 24 3 5" xfId="8195"/>
    <cellStyle name="Nuovo 24 4" xfId="8196"/>
    <cellStyle name="Nuovo 24 4 2" xfId="8197"/>
    <cellStyle name="Nuovo 24 4 2 2" xfId="8198"/>
    <cellStyle name="Nuovo 24 4 3" xfId="8199"/>
    <cellStyle name="Nuovo 24 5" xfId="8200"/>
    <cellStyle name="Nuovo 24 6" xfId="8201"/>
    <cellStyle name="Nuovo 24 6 2" xfId="8202"/>
    <cellStyle name="Nuovo 25" xfId="8203"/>
    <cellStyle name="Nuovo 25 2" xfId="8204"/>
    <cellStyle name="Nuovo 25 2 2" xfId="8205"/>
    <cellStyle name="Nuovo 25 2 2 2" xfId="8206"/>
    <cellStyle name="Nuovo 25 2 3" xfId="8207"/>
    <cellStyle name="Nuovo 25 3" xfId="8208"/>
    <cellStyle name="Nuovo 25 3 2" xfId="8209"/>
    <cellStyle name="Nuovo 25 3 2 2" xfId="8210"/>
    <cellStyle name="Nuovo 25 3 2 3" xfId="8211"/>
    <cellStyle name="Nuovo 25 3 2 3 2" xfId="8212"/>
    <cellStyle name="Nuovo 25 3 3" xfId="8213"/>
    <cellStyle name="Nuovo 25 3 3 2" xfId="8214"/>
    <cellStyle name="Nuovo 25 3 4" xfId="8215"/>
    <cellStyle name="Nuovo 25 3 4 2" xfId="8216"/>
    <cellStyle name="Nuovo 25 3 5" xfId="8217"/>
    <cellStyle name="Nuovo 25 4" xfId="8218"/>
    <cellStyle name="Nuovo 25 4 2" xfId="8219"/>
    <cellStyle name="Nuovo 25 4 2 2" xfId="8220"/>
    <cellStyle name="Nuovo 25 4 3" xfId="8221"/>
    <cellStyle name="Nuovo 25 5" xfId="8222"/>
    <cellStyle name="Nuovo 25 6" xfId="8223"/>
    <cellStyle name="Nuovo 25 6 2" xfId="8224"/>
    <cellStyle name="Nuovo 26" xfId="8225"/>
    <cellStyle name="Nuovo 26 2" xfId="8226"/>
    <cellStyle name="Nuovo 26 2 2" xfId="8227"/>
    <cellStyle name="Nuovo 26 2 2 2" xfId="8228"/>
    <cellStyle name="Nuovo 26 2 3" xfId="8229"/>
    <cellStyle name="Nuovo 26 3" xfId="8230"/>
    <cellStyle name="Nuovo 26 3 2" xfId="8231"/>
    <cellStyle name="Nuovo 26 3 2 2" xfId="8232"/>
    <cellStyle name="Nuovo 26 3 2 3" xfId="8233"/>
    <cellStyle name="Nuovo 26 3 2 3 2" xfId="8234"/>
    <cellStyle name="Nuovo 26 3 3" xfId="8235"/>
    <cellStyle name="Nuovo 26 3 3 2" xfId="8236"/>
    <cellStyle name="Nuovo 26 3 4" xfId="8237"/>
    <cellStyle name="Nuovo 26 3 4 2" xfId="8238"/>
    <cellStyle name="Nuovo 26 3 5" xfId="8239"/>
    <cellStyle name="Nuovo 26 4" xfId="8240"/>
    <cellStyle name="Nuovo 26 4 2" xfId="8241"/>
    <cellStyle name="Nuovo 26 4 2 2" xfId="8242"/>
    <cellStyle name="Nuovo 26 4 3" xfId="8243"/>
    <cellStyle name="Nuovo 26 5" xfId="8244"/>
    <cellStyle name="Nuovo 26 6" xfId="8245"/>
    <cellStyle name="Nuovo 26 6 2" xfId="8246"/>
    <cellStyle name="Nuovo 27" xfId="8247"/>
    <cellStyle name="Nuovo 27 2" xfId="8248"/>
    <cellStyle name="Nuovo 27 2 2" xfId="8249"/>
    <cellStyle name="Nuovo 27 2 2 2" xfId="8250"/>
    <cellStyle name="Nuovo 27 2 3" xfId="8251"/>
    <cellStyle name="Nuovo 27 3" xfId="8252"/>
    <cellStyle name="Nuovo 27 3 2" xfId="8253"/>
    <cellStyle name="Nuovo 27 3 2 2" xfId="8254"/>
    <cellStyle name="Nuovo 27 3 2 3" xfId="8255"/>
    <cellStyle name="Nuovo 27 3 2 3 2" xfId="8256"/>
    <cellStyle name="Nuovo 27 3 3" xfId="8257"/>
    <cellStyle name="Nuovo 27 3 3 2" xfId="8258"/>
    <cellStyle name="Nuovo 27 3 4" xfId="8259"/>
    <cellStyle name="Nuovo 27 3 4 2" xfId="8260"/>
    <cellStyle name="Nuovo 27 3 5" xfId="8261"/>
    <cellStyle name="Nuovo 27 4" xfId="8262"/>
    <cellStyle name="Nuovo 27 4 2" xfId="8263"/>
    <cellStyle name="Nuovo 27 4 2 2" xfId="8264"/>
    <cellStyle name="Nuovo 27 4 3" xfId="8265"/>
    <cellStyle name="Nuovo 27 5" xfId="8266"/>
    <cellStyle name="Nuovo 27 6" xfId="8267"/>
    <cellStyle name="Nuovo 27 6 2" xfId="8268"/>
    <cellStyle name="Nuovo 28" xfId="8269"/>
    <cellStyle name="Nuovo 28 2" xfId="8270"/>
    <cellStyle name="Nuovo 28 2 2" xfId="8271"/>
    <cellStyle name="Nuovo 28 2 2 2" xfId="8272"/>
    <cellStyle name="Nuovo 28 2 3" xfId="8273"/>
    <cellStyle name="Nuovo 28 3" xfId="8274"/>
    <cellStyle name="Nuovo 28 3 2" xfId="8275"/>
    <cellStyle name="Nuovo 28 3 2 2" xfId="8276"/>
    <cellStyle name="Nuovo 28 3 2 3" xfId="8277"/>
    <cellStyle name="Nuovo 28 3 2 3 2" xfId="8278"/>
    <cellStyle name="Nuovo 28 3 3" xfId="8279"/>
    <cellStyle name="Nuovo 28 3 3 2" xfId="8280"/>
    <cellStyle name="Nuovo 28 3 4" xfId="8281"/>
    <cellStyle name="Nuovo 28 3 4 2" xfId="8282"/>
    <cellStyle name="Nuovo 28 3 5" xfId="8283"/>
    <cellStyle name="Nuovo 28 4" xfId="8284"/>
    <cellStyle name="Nuovo 28 4 2" xfId="8285"/>
    <cellStyle name="Nuovo 28 4 2 2" xfId="8286"/>
    <cellStyle name="Nuovo 28 4 3" xfId="8287"/>
    <cellStyle name="Nuovo 28 5" xfId="8288"/>
    <cellStyle name="Nuovo 28 6" xfId="8289"/>
    <cellStyle name="Nuovo 28 6 2" xfId="8290"/>
    <cellStyle name="Nuovo 29" xfId="8291"/>
    <cellStyle name="Nuovo 29 2" xfId="8292"/>
    <cellStyle name="Nuovo 29 2 2" xfId="8293"/>
    <cellStyle name="Nuovo 29 2 2 2" xfId="8294"/>
    <cellStyle name="Nuovo 29 2 3" xfId="8295"/>
    <cellStyle name="Nuovo 29 3" xfId="8296"/>
    <cellStyle name="Nuovo 29 3 2" xfId="8297"/>
    <cellStyle name="Nuovo 29 3 2 2" xfId="8298"/>
    <cellStyle name="Nuovo 29 3 2 3" xfId="8299"/>
    <cellStyle name="Nuovo 29 3 2 3 2" xfId="8300"/>
    <cellStyle name="Nuovo 29 3 3" xfId="8301"/>
    <cellStyle name="Nuovo 29 3 3 2" xfId="8302"/>
    <cellStyle name="Nuovo 29 3 4" xfId="8303"/>
    <cellStyle name="Nuovo 29 3 4 2" xfId="8304"/>
    <cellStyle name="Nuovo 29 3 5" xfId="8305"/>
    <cellStyle name="Nuovo 29 4" xfId="8306"/>
    <cellStyle name="Nuovo 29 4 2" xfId="8307"/>
    <cellStyle name="Nuovo 29 4 2 2" xfId="8308"/>
    <cellStyle name="Nuovo 29 4 3" xfId="8309"/>
    <cellStyle name="Nuovo 29 5" xfId="8310"/>
    <cellStyle name="Nuovo 29 6" xfId="8311"/>
    <cellStyle name="Nuovo 29 6 2" xfId="8312"/>
    <cellStyle name="Nuovo 3" xfId="8313"/>
    <cellStyle name="Nuovo 3 2" xfId="8314"/>
    <cellStyle name="Nuovo 3 2 2" xfId="8315"/>
    <cellStyle name="Nuovo 3 2 2 2" xfId="8316"/>
    <cellStyle name="Nuovo 3 2 3" xfId="8317"/>
    <cellStyle name="Nuovo 3 3" xfId="8318"/>
    <cellStyle name="Nuovo 3 3 2" xfId="8319"/>
    <cellStyle name="Nuovo 3 3 2 2" xfId="8320"/>
    <cellStyle name="Nuovo 3 3 2 3" xfId="8321"/>
    <cellStyle name="Nuovo 3 3 2 3 2" xfId="8322"/>
    <cellStyle name="Nuovo 3 3 3" xfId="8323"/>
    <cellStyle name="Nuovo 3 3 3 2" xfId="8324"/>
    <cellStyle name="Nuovo 3 3 4" xfId="8325"/>
    <cellStyle name="Nuovo 3 3 4 2" xfId="8326"/>
    <cellStyle name="Nuovo 3 3 5" xfId="8327"/>
    <cellStyle name="Nuovo 3 4" xfId="8328"/>
    <cellStyle name="Nuovo 3 4 2" xfId="8329"/>
    <cellStyle name="Nuovo 3 4 2 2" xfId="8330"/>
    <cellStyle name="Nuovo 3 4 3" xfId="8331"/>
    <cellStyle name="Nuovo 3 5" xfId="8332"/>
    <cellStyle name="Nuovo 3 6" xfId="8333"/>
    <cellStyle name="Nuovo 3 6 2" xfId="8334"/>
    <cellStyle name="Nuovo 30" xfId="8335"/>
    <cellStyle name="Nuovo 30 2" xfId="8336"/>
    <cellStyle name="Nuovo 30 2 2" xfId="8337"/>
    <cellStyle name="Nuovo 30 2 2 2" xfId="8338"/>
    <cellStyle name="Nuovo 30 2 3" xfId="8339"/>
    <cellStyle name="Nuovo 30 3" xfId="8340"/>
    <cellStyle name="Nuovo 30 3 2" xfId="8341"/>
    <cellStyle name="Nuovo 30 3 2 2" xfId="8342"/>
    <cellStyle name="Nuovo 30 3 2 3" xfId="8343"/>
    <cellStyle name="Nuovo 30 3 2 3 2" xfId="8344"/>
    <cellStyle name="Nuovo 30 3 3" xfId="8345"/>
    <cellStyle name="Nuovo 30 3 3 2" xfId="8346"/>
    <cellStyle name="Nuovo 30 3 4" xfId="8347"/>
    <cellStyle name="Nuovo 30 3 4 2" xfId="8348"/>
    <cellStyle name="Nuovo 30 3 5" xfId="8349"/>
    <cellStyle name="Nuovo 30 4" xfId="8350"/>
    <cellStyle name="Nuovo 30 4 2" xfId="8351"/>
    <cellStyle name="Nuovo 30 4 2 2" xfId="8352"/>
    <cellStyle name="Nuovo 30 4 3" xfId="8353"/>
    <cellStyle name="Nuovo 30 5" xfId="8354"/>
    <cellStyle name="Nuovo 30 6" xfId="8355"/>
    <cellStyle name="Nuovo 30 6 2" xfId="8356"/>
    <cellStyle name="Nuovo 31" xfId="8357"/>
    <cellStyle name="Nuovo 31 2" xfId="8358"/>
    <cellStyle name="Nuovo 31 2 2" xfId="8359"/>
    <cellStyle name="Nuovo 31 2 2 2" xfId="8360"/>
    <cellStyle name="Nuovo 31 2 3" xfId="8361"/>
    <cellStyle name="Nuovo 31 3" xfId="8362"/>
    <cellStyle name="Nuovo 31 3 2" xfId="8363"/>
    <cellStyle name="Nuovo 31 3 2 2" xfId="8364"/>
    <cellStyle name="Nuovo 31 3 2 3" xfId="8365"/>
    <cellStyle name="Nuovo 31 3 2 3 2" xfId="8366"/>
    <cellStyle name="Nuovo 31 3 3" xfId="8367"/>
    <cellStyle name="Nuovo 31 3 3 2" xfId="8368"/>
    <cellStyle name="Nuovo 31 3 4" xfId="8369"/>
    <cellStyle name="Nuovo 31 3 4 2" xfId="8370"/>
    <cellStyle name="Nuovo 31 3 5" xfId="8371"/>
    <cellStyle name="Nuovo 31 4" xfId="8372"/>
    <cellStyle name="Nuovo 31 4 2" xfId="8373"/>
    <cellStyle name="Nuovo 31 4 2 2" xfId="8374"/>
    <cellStyle name="Nuovo 31 4 3" xfId="8375"/>
    <cellStyle name="Nuovo 31 5" xfId="8376"/>
    <cellStyle name="Nuovo 31 6" xfId="8377"/>
    <cellStyle name="Nuovo 31 6 2" xfId="8378"/>
    <cellStyle name="Nuovo 32" xfId="8379"/>
    <cellStyle name="Nuovo 32 2" xfId="8380"/>
    <cellStyle name="Nuovo 32 2 2" xfId="8381"/>
    <cellStyle name="Nuovo 32 2 2 2" xfId="8382"/>
    <cellStyle name="Nuovo 32 2 3" xfId="8383"/>
    <cellStyle name="Nuovo 32 3" xfId="8384"/>
    <cellStyle name="Nuovo 32 3 2" xfId="8385"/>
    <cellStyle name="Nuovo 32 3 2 2" xfId="8386"/>
    <cellStyle name="Nuovo 32 3 2 3" xfId="8387"/>
    <cellStyle name="Nuovo 32 3 2 3 2" xfId="8388"/>
    <cellStyle name="Nuovo 32 3 3" xfId="8389"/>
    <cellStyle name="Nuovo 32 3 3 2" xfId="8390"/>
    <cellStyle name="Nuovo 32 3 4" xfId="8391"/>
    <cellStyle name="Nuovo 32 3 4 2" xfId="8392"/>
    <cellStyle name="Nuovo 32 3 5" xfId="8393"/>
    <cellStyle name="Nuovo 32 4" xfId="8394"/>
    <cellStyle name="Nuovo 32 4 2" xfId="8395"/>
    <cellStyle name="Nuovo 32 4 2 2" xfId="8396"/>
    <cellStyle name="Nuovo 32 4 3" xfId="8397"/>
    <cellStyle name="Nuovo 32 5" xfId="8398"/>
    <cellStyle name="Nuovo 32 6" xfId="8399"/>
    <cellStyle name="Nuovo 32 6 2" xfId="8400"/>
    <cellStyle name="Nuovo 33" xfId="8401"/>
    <cellStyle name="Nuovo 33 2" xfId="8402"/>
    <cellStyle name="Nuovo 33 2 2" xfId="8403"/>
    <cellStyle name="Nuovo 33 2 2 2" xfId="8404"/>
    <cellStyle name="Nuovo 33 2 3" xfId="8405"/>
    <cellStyle name="Nuovo 33 3" xfId="8406"/>
    <cellStyle name="Nuovo 33 3 2" xfId="8407"/>
    <cellStyle name="Nuovo 33 3 2 2" xfId="8408"/>
    <cellStyle name="Nuovo 33 3 2 3" xfId="8409"/>
    <cellStyle name="Nuovo 33 3 2 3 2" xfId="8410"/>
    <cellStyle name="Nuovo 33 3 3" xfId="8411"/>
    <cellStyle name="Nuovo 33 3 3 2" xfId="8412"/>
    <cellStyle name="Nuovo 33 3 4" xfId="8413"/>
    <cellStyle name="Nuovo 33 3 4 2" xfId="8414"/>
    <cellStyle name="Nuovo 33 3 5" xfId="8415"/>
    <cellStyle name="Nuovo 33 4" xfId="8416"/>
    <cellStyle name="Nuovo 33 4 2" xfId="8417"/>
    <cellStyle name="Nuovo 33 4 2 2" xfId="8418"/>
    <cellStyle name="Nuovo 33 4 3" xfId="8419"/>
    <cellStyle name="Nuovo 33 5" xfId="8420"/>
    <cellStyle name="Nuovo 33 6" xfId="8421"/>
    <cellStyle name="Nuovo 33 6 2" xfId="8422"/>
    <cellStyle name="Nuovo 34" xfId="8423"/>
    <cellStyle name="Nuovo 34 2" xfId="8424"/>
    <cellStyle name="Nuovo 34 2 2" xfId="8425"/>
    <cellStyle name="Nuovo 34 2 2 2" xfId="8426"/>
    <cellStyle name="Nuovo 34 2 3" xfId="8427"/>
    <cellStyle name="Nuovo 34 3" xfId="8428"/>
    <cellStyle name="Nuovo 34 3 2" xfId="8429"/>
    <cellStyle name="Nuovo 34 3 2 2" xfId="8430"/>
    <cellStyle name="Nuovo 34 3 2 3" xfId="8431"/>
    <cellStyle name="Nuovo 34 3 2 3 2" xfId="8432"/>
    <cellStyle name="Nuovo 34 3 3" xfId="8433"/>
    <cellStyle name="Nuovo 34 3 3 2" xfId="8434"/>
    <cellStyle name="Nuovo 34 3 4" xfId="8435"/>
    <cellStyle name="Nuovo 34 3 4 2" xfId="8436"/>
    <cellStyle name="Nuovo 34 3 5" xfId="8437"/>
    <cellStyle name="Nuovo 34 4" xfId="8438"/>
    <cellStyle name="Nuovo 34 4 2" xfId="8439"/>
    <cellStyle name="Nuovo 34 4 2 2" xfId="8440"/>
    <cellStyle name="Nuovo 34 4 3" xfId="8441"/>
    <cellStyle name="Nuovo 34 5" xfId="8442"/>
    <cellStyle name="Nuovo 34 6" xfId="8443"/>
    <cellStyle name="Nuovo 34 6 2" xfId="8444"/>
    <cellStyle name="Nuovo 35" xfId="8445"/>
    <cellStyle name="Nuovo 35 2" xfId="8446"/>
    <cellStyle name="Nuovo 35 2 2" xfId="8447"/>
    <cellStyle name="Nuovo 35 2 2 2" xfId="8448"/>
    <cellStyle name="Nuovo 35 2 3" xfId="8449"/>
    <cellStyle name="Nuovo 35 3" xfId="8450"/>
    <cellStyle name="Nuovo 35 3 2" xfId="8451"/>
    <cellStyle name="Nuovo 35 3 2 2" xfId="8452"/>
    <cellStyle name="Nuovo 35 3 2 3" xfId="8453"/>
    <cellStyle name="Nuovo 35 3 2 3 2" xfId="8454"/>
    <cellStyle name="Nuovo 35 3 3" xfId="8455"/>
    <cellStyle name="Nuovo 35 3 3 2" xfId="8456"/>
    <cellStyle name="Nuovo 35 3 4" xfId="8457"/>
    <cellStyle name="Nuovo 35 3 4 2" xfId="8458"/>
    <cellStyle name="Nuovo 35 3 5" xfId="8459"/>
    <cellStyle name="Nuovo 35 4" xfId="8460"/>
    <cellStyle name="Nuovo 35 4 2" xfId="8461"/>
    <cellStyle name="Nuovo 35 4 2 2" xfId="8462"/>
    <cellStyle name="Nuovo 35 4 3" xfId="8463"/>
    <cellStyle name="Nuovo 35 5" xfId="8464"/>
    <cellStyle name="Nuovo 35 6" xfId="8465"/>
    <cellStyle name="Nuovo 35 6 2" xfId="8466"/>
    <cellStyle name="Nuovo 36" xfId="8467"/>
    <cellStyle name="Nuovo 36 2" xfId="8468"/>
    <cellStyle name="Nuovo 36 2 2" xfId="8469"/>
    <cellStyle name="Nuovo 36 2 2 2" xfId="8470"/>
    <cellStyle name="Nuovo 36 2 3" xfId="8471"/>
    <cellStyle name="Nuovo 36 3" xfId="8472"/>
    <cellStyle name="Nuovo 36 3 2" xfId="8473"/>
    <cellStyle name="Nuovo 36 3 2 2" xfId="8474"/>
    <cellStyle name="Nuovo 36 3 2 3" xfId="8475"/>
    <cellStyle name="Nuovo 36 3 2 3 2" xfId="8476"/>
    <cellStyle name="Nuovo 36 3 3" xfId="8477"/>
    <cellStyle name="Nuovo 36 3 3 2" xfId="8478"/>
    <cellStyle name="Nuovo 36 3 4" xfId="8479"/>
    <cellStyle name="Nuovo 36 3 4 2" xfId="8480"/>
    <cellStyle name="Nuovo 36 3 5" xfId="8481"/>
    <cellStyle name="Nuovo 36 4" xfId="8482"/>
    <cellStyle name="Nuovo 36 4 2" xfId="8483"/>
    <cellStyle name="Nuovo 36 4 2 2" xfId="8484"/>
    <cellStyle name="Nuovo 36 4 3" xfId="8485"/>
    <cellStyle name="Nuovo 36 5" xfId="8486"/>
    <cellStyle name="Nuovo 36 6" xfId="8487"/>
    <cellStyle name="Nuovo 36 6 2" xfId="8488"/>
    <cellStyle name="Nuovo 37" xfId="8489"/>
    <cellStyle name="Nuovo 37 2" xfId="8490"/>
    <cellStyle name="Nuovo 37 2 2" xfId="8491"/>
    <cellStyle name="Nuovo 37 2 2 2" xfId="8492"/>
    <cellStyle name="Nuovo 37 2 3" xfId="8493"/>
    <cellStyle name="Nuovo 37 3" xfId="8494"/>
    <cellStyle name="Nuovo 37 3 2" xfId="8495"/>
    <cellStyle name="Nuovo 37 3 2 2" xfId="8496"/>
    <cellStyle name="Nuovo 37 3 2 3" xfId="8497"/>
    <cellStyle name="Nuovo 37 3 2 3 2" xfId="8498"/>
    <cellStyle name="Nuovo 37 3 3" xfId="8499"/>
    <cellStyle name="Nuovo 37 3 3 2" xfId="8500"/>
    <cellStyle name="Nuovo 37 3 4" xfId="8501"/>
    <cellStyle name="Nuovo 37 3 4 2" xfId="8502"/>
    <cellStyle name="Nuovo 37 3 5" xfId="8503"/>
    <cellStyle name="Nuovo 37 4" xfId="8504"/>
    <cellStyle name="Nuovo 37 4 2" xfId="8505"/>
    <cellStyle name="Nuovo 37 4 2 2" xfId="8506"/>
    <cellStyle name="Nuovo 37 4 3" xfId="8507"/>
    <cellStyle name="Nuovo 37 5" xfId="8508"/>
    <cellStyle name="Nuovo 37 6" xfId="8509"/>
    <cellStyle name="Nuovo 37 6 2" xfId="8510"/>
    <cellStyle name="Nuovo 38" xfId="8511"/>
    <cellStyle name="Nuovo 38 2" xfId="8512"/>
    <cellStyle name="Nuovo 38 2 2" xfId="8513"/>
    <cellStyle name="Nuovo 38 2 2 2" xfId="8514"/>
    <cellStyle name="Nuovo 38 2 3" xfId="8515"/>
    <cellStyle name="Nuovo 38 3" xfId="8516"/>
    <cellStyle name="Nuovo 38 3 2" xfId="8517"/>
    <cellStyle name="Nuovo 38 3 2 2" xfId="8518"/>
    <cellStyle name="Nuovo 38 3 2 3" xfId="8519"/>
    <cellStyle name="Nuovo 38 3 2 3 2" xfId="8520"/>
    <cellStyle name="Nuovo 38 3 3" xfId="8521"/>
    <cellStyle name="Nuovo 38 3 3 2" xfId="8522"/>
    <cellStyle name="Nuovo 38 3 4" xfId="8523"/>
    <cellStyle name="Nuovo 38 3 4 2" xfId="8524"/>
    <cellStyle name="Nuovo 38 3 5" xfId="8525"/>
    <cellStyle name="Nuovo 38 4" xfId="8526"/>
    <cellStyle name="Nuovo 38 4 2" xfId="8527"/>
    <cellStyle name="Nuovo 38 4 2 2" xfId="8528"/>
    <cellStyle name="Nuovo 38 4 3" xfId="8529"/>
    <cellStyle name="Nuovo 38 5" xfId="8530"/>
    <cellStyle name="Nuovo 38 6" xfId="8531"/>
    <cellStyle name="Nuovo 38 6 2" xfId="8532"/>
    <cellStyle name="Nuovo 39" xfId="8533"/>
    <cellStyle name="Nuovo 39 2" xfId="8534"/>
    <cellStyle name="Nuovo 39 2 2" xfId="8535"/>
    <cellStyle name="Nuovo 39 2 2 2" xfId="8536"/>
    <cellStyle name="Nuovo 39 2 3" xfId="8537"/>
    <cellStyle name="Nuovo 39 3" xfId="8538"/>
    <cellStyle name="Nuovo 39 3 2" xfId="8539"/>
    <cellStyle name="Nuovo 39 3 2 2" xfId="8540"/>
    <cellStyle name="Nuovo 39 3 2 3" xfId="8541"/>
    <cellStyle name="Nuovo 39 3 2 3 2" xfId="8542"/>
    <cellStyle name="Nuovo 39 3 3" xfId="8543"/>
    <cellStyle name="Nuovo 39 3 3 2" xfId="8544"/>
    <cellStyle name="Nuovo 39 3 4" xfId="8545"/>
    <cellStyle name="Nuovo 39 3 4 2" xfId="8546"/>
    <cellStyle name="Nuovo 39 3 5" xfId="8547"/>
    <cellStyle name="Nuovo 39 4" xfId="8548"/>
    <cellStyle name="Nuovo 39 4 2" xfId="8549"/>
    <cellStyle name="Nuovo 39 4 2 2" xfId="8550"/>
    <cellStyle name="Nuovo 39 4 3" xfId="8551"/>
    <cellStyle name="Nuovo 39 5" xfId="8552"/>
    <cellStyle name="Nuovo 39 6" xfId="8553"/>
    <cellStyle name="Nuovo 39 6 2" xfId="8554"/>
    <cellStyle name="Nuovo 4" xfId="8555"/>
    <cellStyle name="Nuovo 4 2" xfId="8556"/>
    <cellStyle name="Nuovo 4 2 2" xfId="8557"/>
    <cellStyle name="Nuovo 4 2 2 2" xfId="8558"/>
    <cellStyle name="Nuovo 4 2 3" xfId="8559"/>
    <cellStyle name="Nuovo 4 3" xfId="8560"/>
    <cellStyle name="Nuovo 4 3 2" xfId="8561"/>
    <cellStyle name="Nuovo 4 3 2 2" xfId="8562"/>
    <cellStyle name="Nuovo 4 3 2 3" xfId="8563"/>
    <cellStyle name="Nuovo 4 3 2 3 2" xfId="8564"/>
    <cellStyle name="Nuovo 4 3 3" xfId="8565"/>
    <cellStyle name="Nuovo 4 3 3 2" xfId="8566"/>
    <cellStyle name="Nuovo 4 3 4" xfId="8567"/>
    <cellStyle name="Nuovo 4 3 4 2" xfId="8568"/>
    <cellStyle name="Nuovo 4 3 5" xfId="8569"/>
    <cellStyle name="Nuovo 4 4" xfId="8570"/>
    <cellStyle name="Nuovo 4 4 2" xfId="8571"/>
    <cellStyle name="Nuovo 4 4 2 2" xfId="8572"/>
    <cellStyle name="Nuovo 4 4 3" xfId="8573"/>
    <cellStyle name="Nuovo 4 5" xfId="8574"/>
    <cellStyle name="Nuovo 4 6" xfId="8575"/>
    <cellStyle name="Nuovo 4 6 2" xfId="8576"/>
    <cellStyle name="Nuovo 40" xfId="8577"/>
    <cellStyle name="Nuovo 40 2" xfId="8578"/>
    <cellStyle name="Nuovo 40 2 2" xfId="8579"/>
    <cellStyle name="Nuovo 40 2 2 2" xfId="8580"/>
    <cellStyle name="Nuovo 40 2 3" xfId="8581"/>
    <cellStyle name="Nuovo 40 3" xfId="8582"/>
    <cellStyle name="Nuovo 40 3 2" xfId="8583"/>
    <cellStyle name="Nuovo 40 3 2 2" xfId="8584"/>
    <cellStyle name="Nuovo 40 3 2 3" xfId="8585"/>
    <cellStyle name="Nuovo 40 3 2 3 2" xfId="8586"/>
    <cellStyle name="Nuovo 40 3 3" xfId="8587"/>
    <cellStyle name="Nuovo 40 3 3 2" xfId="8588"/>
    <cellStyle name="Nuovo 40 3 4" xfId="8589"/>
    <cellStyle name="Nuovo 40 3 4 2" xfId="8590"/>
    <cellStyle name="Nuovo 40 3 5" xfId="8591"/>
    <cellStyle name="Nuovo 40 4" xfId="8592"/>
    <cellStyle name="Nuovo 40 4 2" xfId="8593"/>
    <cellStyle name="Nuovo 40 4 2 2" xfId="8594"/>
    <cellStyle name="Nuovo 40 4 3" xfId="8595"/>
    <cellStyle name="Nuovo 40 5" xfId="8596"/>
    <cellStyle name="Nuovo 40 6" xfId="8597"/>
    <cellStyle name="Nuovo 40 6 2" xfId="8598"/>
    <cellStyle name="Nuovo 41" xfId="8599"/>
    <cellStyle name="Nuovo 41 2" xfId="8600"/>
    <cellStyle name="Nuovo 41 2 2" xfId="8601"/>
    <cellStyle name="Nuovo 41 2 2 2" xfId="8602"/>
    <cellStyle name="Nuovo 41 2 3" xfId="8603"/>
    <cellStyle name="Nuovo 41 3" xfId="8604"/>
    <cellStyle name="Nuovo 41 3 2" xfId="8605"/>
    <cellStyle name="Nuovo 41 3 2 2" xfId="8606"/>
    <cellStyle name="Nuovo 41 3 2 3" xfId="8607"/>
    <cellStyle name="Nuovo 41 3 2 3 2" xfId="8608"/>
    <cellStyle name="Nuovo 41 3 3" xfId="8609"/>
    <cellStyle name="Nuovo 41 3 3 2" xfId="8610"/>
    <cellStyle name="Nuovo 41 3 4" xfId="8611"/>
    <cellStyle name="Nuovo 41 3 4 2" xfId="8612"/>
    <cellStyle name="Nuovo 41 3 5" xfId="8613"/>
    <cellStyle name="Nuovo 41 4" xfId="8614"/>
    <cellStyle name="Nuovo 41 4 2" xfId="8615"/>
    <cellStyle name="Nuovo 41 4 2 2" xfId="8616"/>
    <cellStyle name="Nuovo 41 4 3" xfId="8617"/>
    <cellStyle name="Nuovo 41 5" xfId="8618"/>
    <cellStyle name="Nuovo 41 6" xfId="8619"/>
    <cellStyle name="Nuovo 41 6 2" xfId="8620"/>
    <cellStyle name="Nuovo 42" xfId="8621"/>
    <cellStyle name="Nuovo 42 2" xfId="8622"/>
    <cellStyle name="Nuovo 42 2 2" xfId="8623"/>
    <cellStyle name="Nuovo 42 2 2 2" xfId="8624"/>
    <cellStyle name="Nuovo 42 2 3" xfId="8625"/>
    <cellStyle name="Nuovo 42 3" xfId="8626"/>
    <cellStyle name="Nuovo 42 3 2" xfId="8627"/>
    <cellStyle name="Nuovo 42 3 2 2" xfId="8628"/>
    <cellStyle name="Nuovo 42 3 2 3" xfId="8629"/>
    <cellStyle name="Nuovo 42 3 2 3 2" xfId="8630"/>
    <cellStyle name="Nuovo 42 3 3" xfId="8631"/>
    <cellStyle name="Nuovo 42 3 3 2" xfId="8632"/>
    <cellStyle name="Nuovo 42 3 4" xfId="8633"/>
    <cellStyle name="Nuovo 42 3 4 2" xfId="8634"/>
    <cellStyle name="Nuovo 42 3 5" xfId="8635"/>
    <cellStyle name="Nuovo 42 4" xfId="8636"/>
    <cellStyle name="Nuovo 42 4 2" xfId="8637"/>
    <cellStyle name="Nuovo 42 4 2 2" xfId="8638"/>
    <cellStyle name="Nuovo 42 4 3" xfId="8639"/>
    <cellStyle name="Nuovo 42 5" xfId="8640"/>
    <cellStyle name="Nuovo 42 6" xfId="8641"/>
    <cellStyle name="Nuovo 42 6 2" xfId="8642"/>
    <cellStyle name="Nuovo 43" xfId="8643"/>
    <cellStyle name="Nuovo 43 2" xfId="8644"/>
    <cellStyle name="Nuovo 43 2 2" xfId="8645"/>
    <cellStyle name="Nuovo 43 2 2 2" xfId="8646"/>
    <cellStyle name="Nuovo 43 2 3" xfId="8647"/>
    <cellStyle name="Nuovo 43 3" xfId="8648"/>
    <cellStyle name="Nuovo 43 3 2" xfId="8649"/>
    <cellStyle name="Nuovo 43 3 2 2" xfId="8650"/>
    <cellStyle name="Nuovo 43 3 2 3" xfId="8651"/>
    <cellStyle name="Nuovo 43 3 2 3 2" xfId="8652"/>
    <cellStyle name="Nuovo 43 3 3" xfId="8653"/>
    <cellStyle name="Nuovo 43 3 3 2" xfId="8654"/>
    <cellStyle name="Nuovo 43 3 4" xfId="8655"/>
    <cellStyle name="Nuovo 43 3 4 2" xfId="8656"/>
    <cellStyle name="Nuovo 43 3 5" xfId="8657"/>
    <cellStyle name="Nuovo 43 4" xfId="8658"/>
    <cellStyle name="Nuovo 43 4 2" xfId="8659"/>
    <cellStyle name="Nuovo 43 4 2 2" xfId="8660"/>
    <cellStyle name="Nuovo 43 4 3" xfId="8661"/>
    <cellStyle name="Nuovo 43 5" xfId="8662"/>
    <cellStyle name="Nuovo 43 6" xfId="8663"/>
    <cellStyle name="Nuovo 43 6 2" xfId="8664"/>
    <cellStyle name="Nuovo 44" xfId="8665"/>
    <cellStyle name="Nuovo 44 2" xfId="8666"/>
    <cellStyle name="Nuovo 44 2 2" xfId="8667"/>
    <cellStyle name="Nuovo 44 2 2 2" xfId="8668"/>
    <cellStyle name="Nuovo 44 2 3" xfId="8669"/>
    <cellStyle name="Nuovo 44 3" xfId="8670"/>
    <cellStyle name="Nuovo 44 3 2" xfId="8671"/>
    <cellStyle name="Nuovo 44 3 2 2" xfId="8672"/>
    <cellStyle name="Nuovo 44 3 2 3" xfId="8673"/>
    <cellStyle name="Nuovo 44 3 2 3 2" xfId="8674"/>
    <cellStyle name="Nuovo 44 3 3" xfId="8675"/>
    <cellStyle name="Nuovo 44 3 3 2" xfId="8676"/>
    <cellStyle name="Nuovo 44 3 4" xfId="8677"/>
    <cellStyle name="Nuovo 44 3 4 2" xfId="8678"/>
    <cellStyle name="Nuovo 44 3 5" xfId="8679"/>
    <cellStyle name="Nuovo 44 4" xfId="8680"/>
    <cellStyle name="Nuovo 44 4 2" xfId="8681"/>
    <cellStyle name="Nuovo 44 4 2 2" xfId="8682"/>
    <cellStyle name="Nuovo 44 4 3" xfId="8683"/>
    <cellStyle name="Nuovo 44 5" xfId="8684"/>
    <cellStyle name="Nuovo 44 6" xfId="8685"/>
    <cellStyle name="Nuovo 44 6 2" xfId="8686"/>
    <cellStyle name="Nuovo 45" xfId="8687"/>
    <cellStyle name="Nuovo 45 2" xfId="8688"/>
    <cellStyle name="Nuovo 45 2 2" xfId="8689"/>
    <cellStyle name="Nuovo 45 3" xfId="8690"/>
    <cellStyle name="Nuovo 46" xfId="8691"/>
    <cellStyle name="Nuovo 46 2" xfId="8692"/>
    <cellStyle name="Nuovo 46 2 2" xfId="8693"/>
    <cellStyle name="Nuovo 46 2 3" xfId="8694"/>
    <cellStyle name="Nuovo 46 2 3 2" xfId="8695"/>
    <cellStyle name="Nuovo 46 3" xfId="8696"/>
    <cellStyle name="Nuovo 46 3 2" xfId="8697"/>
    <cellStyle name="Nuovo 46 4" xfId="8698"/>
    <cellStyle name="Nuovo 46 4 2" xfId="8699"/>
    <cellStyle name="Nuovo 46 5" xfId="8700"/>
    <cellStyle name="Nuovo 47" xfId="8701"/>
    <cellStyle name="Nuovo 47 2" xfId="8702"/>
    <cellStyle name="Nuovo 47 2 2" xfId="8703"/>
    <cellStyle name="Nuovo 47 3" xfId="8704"/>
    <cellStyle name="Nuovo 48" xfId="8705"/>
    <cellStyle name="Nuovo 49" xfId="8706"/>
    <cellStyle name="Nuovo 49 2" xfId="8707"/>
    <cellStyle name="Nuovo 5" xfId="8708"/>
    <cellStyle name="Nuovo 5 2" xfId="8709"/>
    <cellStyle name="Nuovo 5 2 2" xfId="8710"/>
    <cellStyle name="Nuovo 5 2 2 2" xfId="8711"/>
    <cellStyle name="Nuovo 5 2 3" xfId="8712"/>
    <cellStyle name="Nuovo 5 3" xfId="8713"/>
    <cellStyle name="Nuovo 5 3 2" xfId="8714"/>
    <cellStyle name="Nuovo 5 3 2 2" xfId="8715"/>
    <cellStyle name="Nuovo 5 3 2 3" xfId="8716"/>
    <cellStyle name="Nuovo 5 3 2 3 2" xfId="8717"/>
    <cellStyle name="Nuovo 5 3 3" xfId="8718"/>
    <cellStyle name="Nuovo 5 3 3 2" xfId="8719"/>
    <cellStyle name="Nuovo 5 3 4" xfId="8720"/>
    <cellStyle name="Nuovo 5 3 4 2" xfId="8721"/>
    <cellStyle name="Nuovo 5 3 5" xfId="8722"/>
    <cellStyle name="Nuovo 5 4" xfId="8723"/>
    <cellStyle name="Nuovo 5 4 2" xfId="8724"/>
    <cellStyle name="Nuovo 5 4 2 2" xfId="8725"/>
    <cellStyle name="Nuovo 5 4 3" xfId="8726"/>
    <cellStyle name="Nuovo 5 5" xfId="8727"/>
    <cellStyle name="Nuovo 5 6" xfId="8728"/>
    <cellStyle name="Nuovo 5 6 2" xfId="8729"/>
    <cellStyle name="Nuovo 6" xfId="8730"/>
    <cellStyle name="Nuovo 6 2" xfId="8731"/>
    <cellStyle name="Nuovo 6 2 2" xfId="8732"/>
    <cellStyle name="Nuovo 6 2 2 2" xfId="8733"/>
    <cellStyle name="Nuovo 6 2 3" xfId="8734"/>
    <cellStyle name="Nuovo 6 3" xfId="8735"/>
    <cellStyle name="Nuovo 6 3 2" xfId="8736"/>
    <cellStyle name="Nuovo 6 3 2 2" xfId="8737"/>
    <cellStyle name="Nuovo 6 3 2 3" xfId="8738"/>
    <cellStyle name="Nuovo 6 3 2 3 2" xfId="8739"/>
    <cellStyle name="Nuovo 6 3 3" xfId="8740"/>
    <cellStyle name="Nuovo 6 3 3 2" xfId="8741"/>
    <cellStyle name="Nuovo 6 3 4" xfId="8742"/>
    <cellStyle name="Nuovo 6 3 4 2" xfId="8743"/>
    <cellStyle name="Nuovo 6 3 5" xfId="8744"/>
    <cellStyle name="Nuovo 6 4" xfId="8745"/>
    <cellStyle name="Nuovo 6 4 2" xfId="8746"/>
    <cellStyle name="Nuovo 6 4 2 2" xfId="8747"/>
    <cellStyle name="Nuovo 6 4 3" xfId="8748"/>
    <cellStyle name="Nuovo 6 5" xfId="8749"/>
    <cellStyle name="Nuovo 6 6" xfId="8750"/>
    <cellStyle name="Nuovo 6 6 2" xfId="8751"/>
    <cellStyle name="Nuovo 7" xfId="8752"/>
    <cellStyle name="Nuovo 7 2" xfId="8753"/>
    <cellStyle name="Nuovo 7 2 2" xfId="8754"/>
    <cellStyle name="Nuovo 7 2 2 2" xfId="8755"/>
    <cellStyle name="Nuovo 7 2 3" xfId="8756"/>
    <cellStyle name="Nuovo 7 3" xfId="8757"/>
    <cellStyle name="Nuovo 7 3 2" xfId="8758"/>
    <cellStyle name="Nuovo 7 3 2 2" xfId="8759"/>
    <cellStyle name="Nuovo 7 3 2 3" xfId="8760"/>
    <cellStyle name="Nuovo 7 3 2 3 2" xfId="8761"/>
    <cellStyle name="Nuovo 7 3 3" xfId="8762"/>
    <cellStyle name="Nuovo 7 3 3 2" xfId="8763"/>
    <cellStyle name="Nuovo 7 3 4" xfId="8764"/>
    <cellStyle name="Nuovo 7 3 4 2" xfId="8765"/>
    <cellStyle name="Nuovo 7 3 5" xfId="8766"/>
    <cellStyle name="Nuovo 7 4" xfId="8767"/>
    <cellStyle name="Nuovo 7 4 2" xfId="8768"/>
    <cellStyle name="Nuovo 7 4 2 2" xfId="8769"/>
    <cellStyle name="Nuovo 7 4 3" xfId="8770"/>
    <cellStyle name="Nuovo 7 5" xfId="8771"/>
    <cellStyle name="Nuovo 7 6" xfId="8772"/>
    <cellStyle name="Nuovo 7 6 2" xfId="8773"/>
    <cellStyle name="Nuovo 8" xfId="8774"/>
    <cellStyle name="Nuovo 8 2" xfId="8775"/>
    <cellStyle name="Nuovo 8 2 2" xfId="8776"/>
    <cellStyle name="Nuovo 8 2 2 2" xfId="8777"/>
    <cellStyle name="Nuovo 8 2 3" xfId="8778"/>
    <cellStyle name="Nuovo 8 3" xfId="8779"/>
    <cellStyle name="Nuovo 8 3 2" xfId="8780"/>
    <cellStyle name="Nuovo 8 3 2 2" xfId="8781"/>
    <cellStyle name="Nuovo 8 3 2 3" xfId="8782"/>
    <cellStyle name="Nuovo 8 3 2 3 2" xfId="8783"/>
    <cellStyle name="Nuovo 8 3 3" xfId="8784"/>
    <cellStyle name="Nuovo 8 3 3 2" xfId="8785"/>
    <cellStyle name="Nuovo 8 3 4" xfId="8786"/>
    <cellStyle name="Nuovo 8 3 4 2" xfId="8787"/>
    <cellStyle name="Nuovo 8 3 5" xfId="8788"/>
    <cellStyle name="Nuovo 8 4" xfId="8789"/>
    <cellStyle name="Nuovo 8 4 2" xfId="8790"/>
    <cellStyle name="Nuovo 8 4 2 2" xfId="8791"/>
    <cellStyle name="Nuovo 8 4 3" xfId="8792"/>
    <cellStyle name="Nuovo 8 5" xfId="8793"/>
    <cellStyle name="Nuovo 8 6" xfId="8794"/>
    <cellStyle name="Nuovo 8 6 2" xfId="8795"/>
    <cellStyle name="Nuovo 9" xfId="8796"/>
    <cellStyle name="Nuovo 9 2" xfId="8797"/>
    <cellStyle name="Nuovo 9 2 2" xfId="8798"/>
    <cellStyle name="Nuovo 9 2 2 2" xfId="8799"/>
    <cellStyle name="Nuovo 9 2 3" xfId="8800"/>
    <cellStyle name="Nuovo 9 3" xfId="8801"/>
    <cellStyle name="Nuovo 9 3 2" xfId="8802"/>
    <cellStyle name="Nuovo 9 3 2 2" xfId="8803"/>
    <cellStyle name="Nuovo 9 3 2 3" xfId="8804"/>
    <cellStyle name="Nuovo 9 3 2 3 2" xfId="8805"/>
    <cellStyle name="Nuovo 9 3 3" xfId="8806"/>
    <cellStyle name="Nuovo 9 3 3 2" xfId="8807"/>
    <cellStyle name="Nuovo 9 3 4" xfId="8808"/>
    <cellStyle name="Nuovo 9 3 4 2" xfId="8809"/>
    <cellStyle name="Nuovo 9 3 5" xfId="8810"/>
    <cellStyle name="Nuovo 9 4" xfId="8811"/>
    <cellStyle name="Nuovo 9 4 2" xfId="8812"/>
    <cellStyle name="Nuovo 9 4 2 2" xfId="8813"/>
    <cellStyle name="Nuovo 9 4 3" xfId="8814"/>
    <cellStyle name="Nuovo 9 5" xfId="8815"/>
    <cellStyle name="Nuovo 9 6" xfId="8816"/>
    <cellStyle name="Nuovo 9 6 2" xfId="8817"/>
    <cellStyle name="Output 2" xfId="8818"/>
    <cellStyle name="Output 2 2" xfId="8819"/>
    <cellStyle name="Output 2 2 2" xfId="8820"/>
    <cellStyle name="Output 2 3" xfId="8821"/>
    <cellStyle name="Output 2 4" xfId="8822"/>
    <cellStyle name="Output 2 5" xfId="8823"/>
    <cellStyle name="Output 2 6" xfId="8824"/>
    <cellStyle name="Output 3" xfId="8825"/>
    <cellStyle name="Output 3 2" xfId="8826"/>
    <cellStyle name="Output 3 2 2" xfId="8827"/>
    <cellStyle name="Output 3 3" xfId="8828"/>
    <cellStyle name="Output 3 3 2" xfId="8829"/>
    <cellStyle name="Output 3 4" xfId="8830"/>
    <cellStyle name="Output 3 4 2" xfId="8831"/>
    <cellStyle name="Output 3 5" xfId="8832"/>
    <cellStyle name="Output 4" xfId="8833"/>
    <cellStyle name="Overskrift 1 2" xfId="8834"/>
    <cellStyle name="Overskrift 2 2" xfId="8835"/>
    <cellStyle name="Overskrift 3 2" xfId="8836"/>
    <cellStyle name="Overskrift 4 2" xfId="8837"/>
    <cellStyle name="Percen - Type1" xfId="8838"/>
    <cellStyle name="Percent 2" xfId="8839"/>
    <cellStyle name="Percent 2 2" xfId="8840"/>
    <cellStyle name="Percent 2 2 2" xfId="8841"/>
    <cellStyle name="Percent 2 2 3" xfId="8842"/>
    <cellStyle name="Percent 2 2 3 2" xfId="8843"/>
    <cellStyle name="Percent 2 2 4" xfId="8844"/>
    <cellStyle name="Percent 2 3" xfId="8845"/>
    <cellStyle name="Percent 2 3 2" xfId="8846"/>
    <cellStyle name="Percent 2 3 3" xfId="8847"/>
    <cellStyle name="Percent 3" xfId="8848"/>
    <cellStyle name="Percent 3 2" xfId="8849"/>
    <cellStyle name="Percent 3 2 2" xfId="8850"/>
    <cellStyle name="Percent 3 2 3" xfId="8851"/>
    <cellStyle name="Percent 3 2 4" xfId="8852"/>
    <cellStyle name="Percent 3 3" xfId="8853"/>
    <cellStyle name="Percent 3 3 2" xfId="8854"/>
    <cellStyle name="Percent 3 3 2 2" xfId="8855"/>
    <cellStyle name="Percent 3 3 3" xfId="8856"/>
    <cellStyle name="Percent 3 3 3 2" xfId="8857"/>
    <cellStyle name="Percent 3 3 4" xfId="8858"/>
    <cellStyle name="Percent 3 3 4 2" xfId="8859"/>
    <cellStyle name="Percent 3 3 5" xfId="8860"/>
    <cellStyle name="Percent 3 4" xfId="8861"/>
    <cellStyle name="Percent 3 4 2" xfId="8862"/>
    <cellStyle name="Percent 3 5" xfId="8863"/>
    <cellStyle name="Percent 3 5 2" xfId="8864"/>
    <cellStyle name="Percent 3 6" xfId="8865"/>
    <cellStyle name="Percent 4" xfId="8866"/>
    <cellStyle name="Percent 4 2" xfId="8867"/>
    <cellStyle name="Percent 4 2 2" xfId="8868"/>
    <cellStyle name="Percent 4 3" xfId="8869"/>
    <cellStyle name="Percent 5" xfId="8870"/>
    <cellStyle name="Percent 6" xfId="8871"/>
    <cellStyle name="Percent 6 2" xfId="8872"/>
    <cellStyle name="Percent 6 2 2" xfId="8873"/>
    <cellStyle name="Percent 6 3" xfId="8874"/>
    <cellStyle name="Percent 6 3 2" xfId="8875"/>
    <cellStyle name="Percent 6 4" xfId="8876"/>
    <cellStyle name="Percent 6 4 2" xfId="8877"/>
    <cellStyle name="Percent 6 5" xfId="8878"/>
    <cellStyle name="Percent 6 6" xfId="8879"/>
    <cellStyle name="Percentuale 10" xfId="8880"/>
    <cellStyle name="Percentuale 10 2" xfId="8881"/>
    <cellStyle name="Percentuale 10 2 2" xfId="8882"/>
    <cellStyle name="Percentuale 10 2 2 2" xfId="8883"/>
    <cellStyle name="Percentuale 10 2 3" xfId="8884"/>
    <cellStyle name="Percentuale 10 3" xfId="8885"/>
    <cellStyle name="Percentuale 10 3 2" xfId="8886"/>
    <cellStyle name="Percentuale 10 3 2 2" xfId="8887"/>
    <cellStyle name="Percentuale 10 3 2 3" xfId="8888"/>
    <cellStyle name="Percentuale 10 3 2 3 2" xfId="8889"/>
    <cellStyle name="Percentuale 10 3 3" xfId="8890"/>
    <cellStyle name="Percentuale 10 3 3 2" xfId="8891"/>
    <cellStyle name="Percentuale 10 3 4" xfId="8892"/>
    <cellStyle name="Percentuale 10 3 4 2" xfId="8893"/>
    <cellStyle name="Percentuale 10 3 5" xfId="8894"/>
    <cellStyle name="Percentuale 10 4" xfId="8895"/>
    <cellStyle name="Percentuale 10 4 2" xfId="8896"/>
    <cellStyle name="Percentuale 10 4 2 2" xfId="8897"/>
    <cellStyle name="Percentuale 10 4 3" xfId="8898"/>
    <cellStyle name="Percentuale 10 5" xfId="8899"/>
    <cellStyle name="Percentuale 10 6" xfId="8900"/>
    <cellStyle name="Percentuale 10 6 2" xfId="8901"/>
    <cellStyle name="Percentuale 11" xfId="8902"/>
    <cellStyle name="Percentuale 11 2" xfId="8903"/>
    <cellStyle name="Percentuale 11 2 2" xfId="8904"/>
    <cellStyle name="Percentuale 11 2 2 2" xfId="8905"/>
    <cellStyle name="Percentuale 11 2 3" xfId="8906"/>
    <cellStyle name="Percentuale 11 3" xfId="8907"/>
    <cellStyle name="Percentuale 11 3 2" xfId="8908"/>
    <cellStyle name="Percentuale 11 3 2 2" xfId="8909"/>
    <cellStyle name="Percentuale 11 3 2 3" xfId="8910"/>
    <cellStyle name="Percentuale 11 3 2 3 2" xfId="8911"/>
    <cellStyle name="Percentuale 11 3 3" xfId="8912"/>
    <cellStyle name="Percentuale 11 3 3 2" xfId="8913"/>
    <cellStyle name="Percentuale 11 3 4" xfId="8914"/>
    <cellStyle name="Percentuale 11 3 4 2" xfId="8915"/>
    <cellStyle name="Percentuale 11 3 5" xfId="8916"/>
    <cellStyle name="Percentuale 11 4" xfId="8917"/>
    <cellStyle name="Percentuale 11 4 2" xfId="8918"/>
    <cellStyle name="Percentuale 11 4 2 2" xfId="8919"/>
    <cellStyle name="Percentuale 11 4 3" xfId="8920"/>
    <cellStyle name="Percentuale 11 5" xfId="8921"/>
    <cellStyle name="Percentuale 11 6" xfId="8922"/>
    <cellStyle name="Percentuale 11 6 2" xfId="8923"/>
    <cellStyle name="Percentuale 12" xfId="8924"/>
    <cellStyle name="Percentuale 12 2" xfId="8925"/>
    <cellStyle name="Percentuale 12 2 2" xfId="8926"/>
    <cellStyle name="Percentuale 12 2 2 2" xfId="8927"/>
    <cellStyle name="Percentuale 12 2 3" xfId="8928"/>
    <cellStyle name="Percentuale 12 3" xfId="8929"/>
    <cellStyle name="Percentuale 12 3 2" xfId="8930"/>
    <cellStyle name="Percentuale 12 3 2 2" xfId="8931"/>
    <cellStyle name="Percentuale 12 3 2 3" xfId="8932"/>
    <cellStyle name="Percentuale 12 3 2 3 2" xfId="8933"/>
    <cellStyle name="Percentuale 12 3 3" xfId="8934"/>
    <cellStyle name="Percentuale 12 3 3 2" xfId="8935"/>
    <cellStyle name="Percentuale 12 3 4" xfId="8936"/>
    <cellStyle name="Percentuale 12 3 4 2" xfId="8937"/>
    <cellStyle name="Percentuale 12 3 5" xfId="8938"/>
    <cellStyle name="Percentuale 12 4" xfId="8939"/>
    <cellStyle name="Percentuale 12 4 2" xfId="8940"/>
    <cellStyle name="Percentuale 12 4 2 2" xfId="8941"/>
    <cellStyle name="Percentuale 12 4 3" xfId="8942"/>
    <cellStyle name="Percentuale 12 5" xfId="8943"/>
    <cellStyle name="Percentuale 12 6" xfId="8944"/>
    <cellStyle name="Percentuale 12 6 2" xfId="8945"/>
    <cellStyle name="Percentuale 13" xfId="8946"/>
    <cellStyle name="Percentuale 13 2" xfId="8947"/>
    <cellStyle name="Percentuale 13 2 2" xfId="8948"/>
    <cellStyle name="Percentuale 13 2 2 2" xfId="8949"/>
    <cellStyle name="Percentuale 13 2 3" xfId="8950"/>
    <cellStyle name="Percentuale 13 3" xfId="8951"/>
    <cellStyle name="Percentuale 13 3 2" xfId="8952"/>
    <cellStyle name="Percentuale 13 3 2 2" xfId="8953"/>
    <cellStyle name="Percentuale 13 3 2 3" xfId="8954"/>
    <cellStyle name="Percentuale 13 3 2 3 2" xfId="8955"/>
    <cellStyle name="Percentuale 13 3 3" xfId="8956"/>
    <cellStyle name="Percentuale 13 3 3 2" xfId="8957"/>
    <cellStyle name="Percentuale 13 3 4" xfId="8958"/>
    <cellStyle name="Percentuale 13 3 4 2" xfId="8959"/>
    <cellStyle name="Percentuale 13 3 5" xfId="8960"/>
    <cellStyle name="Percentuale 13 4" xfId="8961"/>
    <cellStyle name="Percentuale 13 4 2" xfId="8962"/>
    <cellStyle name="Percentuale 13 4 2 2" xfId="8963"/>
    <cellStyle name="Percentuale 13 4 3" xfId="8964"/>
    <cellStyle name="Percentuale 13 5" xfId="8965"/>
    <cellStyle name="Percentuale 13 6" xfId="8966"/>
    <cellStyle name="Percentuale 13 6 2" xfId="8967"/>
    <cellStyle name="Percentuale 14" xfId="8968"/>
    <cellStyle name="Percentuale 14 2" xfId="8969"/>
    <cellStyle name="Percentuale 14 2 2" xfId="8970"/>
    <cellStyle name="Percentuale 14 2 2 2" xfId="8971"/>
    <cellStyle name="Percentuale 14 2 3" xfId="8972"/>
    <cellStyle name="Percentuale 14 3" xfId="8973"/>
    <cellStyle name="Percentuale 14 3 2" xfId="8974"/>
    <cellStyle name="Percentuale 14 3 2 2" xfId="8975"/>
    <cellStyle name="Percentuale 14 3 2 3" xfId="8976"/>
    <cellStyle name="Percentuale 14 3 2 3 2" xfId="8977"/>
    <cellStyle name="Percentuale 14 3 3" xfId="8978"/>
    <cellStyle name="Percentuale 14 3 3 2" xfId="8979"/>
    <cellStyle name="Percentuale 14 3 4" xfId="8980"/>
    <cellStyle name="Percentuale 14 3 4 2" xfId="8981"/>
    <cellStyle name="Percentuale 14 3 5" xfId="8982"/>
    <cellStyle name="Percentuale 14 4" xfId="8983"/>
    <cellStyle name="Percentuale 14 4 2" xfId="8984"/>
    <cellStyle name="Percentuale 14 4 2 2" xfId="8985"/>
    <cellStyle name="Percentuale 14 4 3" xfId="8986"/>
    <cellStyle name="Percentuale 14 5" xfId="8987"/>
    <cellStyle name="Percentuale 14 6" xfId="8988"/>
    <cellStyle name="Percentuale 14 6 2" xfId="8989"/>
    <cellStyle name="Percentuale 15" xfId="8990"/>
    <cellStyle name="Percentuale 15 2" xfId="8991"/>
    <cellStyle name="Percentuale 15 2 2" xfId="8992"/>
    <cellStyle name="Percentuale 15 2 2 2" xfId="8993"/>
    <cellStyle name="Percentuale 15 2 3" xfId="8994"/>
    <cellStyle name="Percentuale 15 3" xfId="8995"/>
    <cellStyle name="Percentuale 15 3 2" xfId="8996"/>
    <cellStyle name="Percentuale 15 3 2 2" xfId="8997"/>
    <cellStyle name="Percentuale 15 3 2 3" xfId="8998"/>
    <cellStyle name="Percentuale 15 3 2 3 2" xfId="8999"/>
    <cellStyle name="Percentuale 15 3 3" xfId="9000"/>
    <cellStyle name="Percentuale 15 3 3 2" xfId="9001"/>
    <cellStyle name="Percentuale 15 3 4" xfId="9002"/>
    <cellStyle name="Percentuale 15 3 4 2" xfId="9003"/>
    <cellStyle name="Percentuale 15 3 5" xfId="9004"/>
    <cellStyle name="Percentuale 15 4" xfId="9005"/>
    <cellStyle name="Percentuale 15 4 2" xfId="9006"/>
    <cellStyle name="Percentuale 15 4 2 2" xfId="9007"/>
    <cellStyle name="Percentuale 15 4 3" xfId="9008"/>
    <cellStyle name="Percentuale 15 5" xfId="9009"/>
    <cellStyle name="Percentuale 15 6" xfId="9010"/>
    <cellStyle name="Percentuale 15 6 2" xfId="9011"/>
    <cellStyle name="Percentuale 16" xfId="9012"/>
    <cellStyle name="Percentuale 16 2" xfId="9013"/>
    <cellStyle name="Percentuale 16 2 2" xfId="9014"/>
    <cellStyle name="Percentuale 16 2 2 2" xfId="9015"/>
    <cellStyle name="Percentuale 16 2 3" xfId="9016"/>
    <cellStyle name="Percentuale 16 3" xfId="9017"/>
    <cellStyle name="Percentuale 16 3 2" xfId="9018"/>
    <cellStyle name="Percentuale 16 3 2 2" xfId="9019"/>
    <cellStyle name="Percentuale 16 3 2 3" xfId="9020"/>
    <cellStyle name="Percentuale 16 3 2 3 2" xfId="9021"/>
    <cellStyle name="Percentuale 16 3 3" xfId="9022"/>
    <cellStyle name="Percentuale 16 3 3 2" xfId="9023"/>
    <cellStyle name="Percentuale 16 3 4" xfId="9024"/>
    <cellStyle name="Percentuale 16 3 4 2" xfId="9025"/>
    <cellStyle name="Percentuale 16 3 5" xfId="9026"/>
    <cellStyle name="Percentuale 16 4" xfId="9027"/>
    <cellStyle name="Percentuale 16 4 2" xfId="9028"/>
    <cellStyle name="Percentuale 16 4 2 2" xfId="9029"/>
    <cellStyle name="Percentuale 16 4 3" xfId="9030"/>
    <cellStyle name="Percentuale 16 5" xfId="9031"/>
    <cellStyle name="Percentuale 16 6" xfId="9032"/>
    <cellStyle name="Percentuale 16 6 2" xfId="9033"/>
    <cellStyle name="Percentuale 17" xfId="9034"/>
    <cellStyle name="Percentuale 17 2" xfId="9035"/>
    <cellStyle name="Percentuale 17 2 2" xfId="9036"/>
    <cellStyle name="Percentuale 17 2 2 2" xfId="9037"/>
    <cellStyle name="Percentuale 17 2 3" xfId="9038"/>
    <cellStyle name="Percentuale 17 3" xfId="9039"/>
    <cellStyle name="Percentuale 17 3 2" xfId="9040"/>
    <cellStyle name="Percentuale 17 3 2 2" xfId="9041"/>
    <cellStyle name="Percentuale 17 3 2 3" xfId="9042"/>
    <cellStyle name="Percentuale 17 3 2 3 2" xfId="9043"/>
    <cellStyle name="Percentuale 17 3 3" xfId="9044"/>
    <cellStyle name="Percentuale 17 3 3 2" xfId="9045"/>
    <cellStyle name="Percentuale 17 3 4" xfId="9046"/>
    <cellStyle name="Percentuale 17 3 4 2" xfId="9047"/>
    <cellStyle name="Percentuale 17 3 5" xfId="9048"/>
    <cellStyle name="Percentuale 17 4" xfId="9049"/>
    <cellStyle name="Percentuale 17 4 2" xfId="9050"/>
    <cellStyle name="Percentuale 17 4 2 2" xfId="9051"/>
    <cellStyle name="Percentuale 17 4 3" xfId="9052"/>
    <cellStyle name="Percentuale 17 5" xfId="9053"/>
    <cellStyle name="Percentuale 17 6" xfId="9054"/>
    <cellStyle name="Percentuale 17 6 2" xfId="9055"/>
    <cellStyle name="Percentuale 18" xfId="9056"/>
    <cellStyle name="Percentuale 18 2" xfId="9057"/>
    <cellStyle name="Percentuale 18 2 2" xfId="9058"/>
    <cellStyle name="Percentuale 18 2 2 2" xfId="9059"/>
    <cellStyle name="Percentuale 18 2 3" xfId="9060"/>
    <cellStyle name="Percentuale 18 3" xfId="9061"/>
    <cellStyle name="Percentuale 18 3 2" xfId="9062"/>
    <cellStyle name="Percentuale 18 3 2 2" xfId="9063"/>
    <cellStyle name="Percentuale 18 3 2 3" xfId="9064"/>
    <cellStyle name="Percentuale 18 3 2 3 2" xfId="9065"/>
    <cellStyle name="Percentuale 18 3 3" xfId="9066"/>
    <cellStyle name="Percentuale 18 3 3 2" xfId="9067"/>
    <cellStyle name="Percentuale 18 3 4" xfId="9068"/>
    <cellStyle name="Percentuale 18 3 4 2" xfId="9069"/>
    <cellStyle name="Percentuale 18 3 5" xfId="9070"/>
    <cellStyle name="Percentuale 18 4" xfId="9071"/>
    <cellStyle name="Percentuale 18 4 2" xfId="9072"/>
    <cellStyle name="Percentuale 18 4 2 2" xfId="9073"/>
    <cellStyle name="Percentuale 18 4 3" xfId="9074"/>
    <cellStyle name="Percentuale 18 5" xfId="9075"/>
    <cellStyle name="Percentuale 18 6" xfId="9076"/>
    <cellStyle name="Percentuale 18 6 2" xfId="9077"/>
    <cellStyle name="Percentuale 19" xfId="9078"/>
    <cellStyle name="Percentuale 19 2" xfId="9079"/>
    <cellStyle name="Percentuale 19 2 2" xfId="9080"/>
    <cellStyle name="Percentuale 19 2 2 2" xfId="9081"/>
    <cellStyle name="Percentuale 19 2 3" xfId="9082"/>
    <cellStyle name="Percentuale 19 3" xfId="9083"/>
    <cellStyle name="Percentuale 19 3 2" xfId="9084"/>
    <cellStyle name="Percentuale 19 3 2 2" xfId="9085"/>
    <cellStyle name="Percentuale 19 3 2 3" xfId="9086"/>
    <cellStyle name="Percentuale 19 3 2 3 2" xfId="9087"/>
    <cellStyle name="Percentuale 19 3 3" xfId="9088"/>
    <cellStyle name="Percentuale 19 3 3 2" xfId="9089"/>
    <cellStyle name="Percentuale 19 3 4" xfId="9090"/>
    <cellStyle name="Percentuale 19 3 4 2" xfId="9091"/>
    <cellStyle name="Percentuale 19 3 5" xfId="9092"/>
    <cellStyle name="Percentuale 19 4" xfId="9093"/>
    <cellStyle name="Percentuale 19 4 2" xfId="9094"/>
    <cellStyle name="Percentuale 19 4 2 2" xfId="9095"/>
    <cellStyle name="Percentuale 19 4 3" xfId="9096"/>
    <cellStyle name="Percentuale 19 5" xfId="9097"/>
    <cellStyle name="Percentuale 19 6" xfId="9098"/>
    <cellStyle name="Percentuale 19 6 2" xfId="9099"/>
    <cellStyle name="Percentuale 2" xfId="9100"/>
    <cellStyle name="Percentuale 2 2" xfId="9101"/>
    <cellStyle name="Percentuale 2 2 2" xfId="9102"/>
    <cellStyle name="Percentuale 2 2 2 2" xfId="9103"/>
    <cellStyle name="Percentuale 2 2 3" xfId="9104"/>
    <cellStyle name="Percentuale 2 3" xfId="9105"/>
    <cellStyle name="Percentuale 2 3 2" xfId="9106"/>
    <cellStyle name="Percentuale 2 3 2 2" xfId="9107"/>
    <cellStyle name="Percentuale 2 3 2 3" xfId="9108"/>
    <cellStyle name="Percentuale 2 3 2 3 2" xfId="9109"/>
    <cellStyle name="Percentuale 2 3 3" xfId="9110"/>
    <cellStyle name="Percentuale 2 3 3 2" xfId="9111"/>
    <cellStyle name="Percentuale 2 3 4" xfId="9112"/>
    <cellStyle name="Percentuale 2 3 4 2" xfId="9113"/>
    <cellStyle name="Percentuale 2 3 5" xfId="9114"/>
    <cellStyle name="Percentuale 2 4" xfId="9115"/>
    <cellStyle name="Percentuale 2 4 2" xfId="9116"/>
    <cellStyle name="Percentuale 2 4 2 2" xfId="9117"/>
    <cellStyle name="Percentuale 2 4 3" xfId="9118"/>
    <cellStyle name="Percentuale 2 5" xfId="9119"/>
    <cellStyle name="Percentuale 2 6" xfId="9120"/>
    <cellStyle name="Percentuale 2 6 2" xfId="9121"/>
    <cellStyle name="Percentuale 20" xfId="9122"/>
    <cellStyle name="Percentuale 20 2" xfId="9123"/>
    <cellStyle name="Percentuale 20 2 2" xfId="9124"/>
    <cellStyle name="Percentuale 20 2 2 2" xfId="9125"/>
    <cellStyle name="Percentuale 20 2 3" xfId="9126"/>
    <cellStyle name="Percentuale 20 3" xfId="9127"/>
    <cellStyle name="Percentuale 20 3 2" xfId="9128"/>
    <cellStyle name="Percentuale 20 3 2 2" xfId="9129"/>
    <cellStyle name="Percentuale 20 3 2 3" xfId="9130"/>
    <cellStyle name="Percentuale 20 3 2 3 2" xfId="9131"/>
    <cellStyle name="Percentuale 20 3 3" xfId="9132"/>
    <cellStyle name="Percentuale 20 3 3 2" xfId="9133"/>
    <cellStyle name="Percentuale 20 3 4" xfId="9134"/>
    <cellStyle name="Percentuale 20 3 4 2" xfId="9135"/>
    <cellStyle name="Percentuale 20 3 5" xfId="9136"/>
    <cellStyle name="Percentuale 20 4" xfId="9137"/>
    <cellStyle name="Percentuale 20 4 2" xfId="9138"/>
    <cellStyle name="Percentuale 20 4 2 2" xfId="9139"/>
    <cellStyle name="Percentuale 20 4 3" xfId="9140"/>
    <cellStyle name="Percentuale 20 5" xfId="9141"/>
    <cellStyle name="Percentuale 20 6" xfId="9142"/>
    <cellStyle name="Percentuale 20 6 2" xfId="9143"/>
    <cellStyle name="Percentuale 21" xfId="9144"/>
    <cellStyle name="Percentuale 21 2" xfId="9145"/>
    <cellStyle name="Percentuale 21 2 2" xfId="9146"/>
    <cellStyle name="Percentuale 21 2 2 2" xfId="9147"/>
    <cellStyle name="Percentuale 21 2 3" xfId="9148"/>
    <cellStyle name="Percentuale 21 3" xfId="9149"/>
    <cellStyle name="Percentuale 21 3 2" xfId="9150"/>
    <cellStyle name="Percentuale 21 3 2 2" xfId="9151"/>
    <cellStyle name="Percentuale 21 3 2 3" xfId="9152"/>
    <cellStyle name="Percentuale 21 3 2 3 2" xfId="9153"/>
    <cellStyle name="Percentuale 21 3 3" xfId="9154"/>
    <cellStyle name="Percentuale 21 3 3 2" xfId="9155"/>
    <cellStyle name="Percentuale 21 3 4" xfId="9156"/>
    <cellStyle name="Percentuale 21 3 4 2" xfId="9157"/>
    <cellStyle name="Percentuale 21 3 5" xfId="9158"/>
    <cellStyle name="Percentuale 21 4" xfId="9159"/>
    <cellStyle name="Percentuale 21 4 2" xfId="9160"/>
    <cellStyle name="Percentuale 21 4 2 2" xfId="9161"/>
    <cellStyle name="Percentuale 21 4 3" xfId="9162"/>
    <cellStyle name="Percentuale 21 5" xfId="9163"/>
    <cellStyle name="Percentuale 21 6" xfId="9164"/>
    <cellStyle name="Percentuale 21 6 2" xfId="9165"/>
    <cellStyle name="Percentuale 22" xfId="9166"/>
    <cellStyle name="Percentuale 22 2" xfId="9167"/>
    <cellStyle name="Percentuale 22 2 2" xfId="9168"/>
    <cellStyle name="Percentuale 22 2 2 2" xfId="9169"/>
    <cellStyle name="Percentuale 22 2 3" xfId="9170"/>
    <cellStyle name="Percentuale 22 3" xfId="9171"/>
    <cellStyle name="Percentuale 22 3 2" xfId="9172"/>
    <cellStyle name="Percentuale 22 3 2 2" xfId="9173"/>
    <cellStyle name="Percentuale 22 3 2 3" xfId="9174"/>
    <cellStyle name="Percentuale 22 3 2 3 2" xfId="9175"/>
    <cellStyle name="Percentuale 22 3 3" xfId="9176"/>
    <cellStyle name="Percentuale 22 3 3 2" xfId="9177"/>
    <cellStyle name="Percentuale 22 3 4" xfId="9178"/>
    <cellStyle name="Percentuale 22 3 4 2" xfId="9179"/>
    <cellStyle name="Percentuale 22 3 5" xfId="9180"/>
    <cellStyle name="Percentuale 22 4" xfId="9181"/>
    <cellStyle name="Percentuale 22 4 2" xfId="9182"/>
    <cellStyle name="Percentuale 22 4 2 2" xfId="9183"/>
    <cellStyle name="Percentuale 22 4 3" xfId="9184"/>
    <cellStyle name="Percentuale 22 5" xfId="9185"/>
    <cellStyle name="Percentuale 22 6" xfId="9186"/>
    <cellStyle name="Percentuale 22 6 2" xfId="9187"/>
    <cellStyle name="Percentuale 23" xfId="9188"/>
    <cellStyle name="Percentuale 23 2" xfId="9189"/>
    <cellStyle name="Percentuale 23 2 2" xfId="9190"/>
    <cellStyle name="Percentuale 23 2 2 2" xfId="9191"/>
    <cellStyle name="Percentuale 23 2 3" xfId="9192"/>
    <cellStyle name="Percentuale 23 3" xfId="9193"/>
    <cellStyle name="Percentuale 23 3 2" xfId="9194"/>
    <cellStyle name="Percentuale 23 3 2 2" xfId="9195"/>
    <cellStyle name="Percentuale 23 3 2 3" xfId="9196"/>
    <cellStyle name="Percentuale 23 3 2 3 2" xfId="9197"/>
    <cellStyle name="Percentuale 23 3 3" xfId="9198"/>
    <cellStyle name="Percentuale 23 3 3 2" xfId="9199"/>
    <cellStyle name="Percentuale 23 3 4" xfId="9200"/>
    <cellStyle name="Percentuale 23 3 4 2" xfId="9201"/>
    <cellStyle name="Percentuale 23 3 5" xfId="9202"/>
    <cellStyle name="Percentuale 23 4" xfId="9203"/>
    <cellStyle name="Percentuale 23 4 2" xfId="9204"/>
    <cellStyle name="Percentuale 23 4 2 2" xfId="9205"/>
    <cellStyle name="Percentuale 23 4 3" xfId="9206"/>
    <cellStyle name="Percentuale 23 5" xfId="9207"/>
    <cellStyle name="Percentuale 23 6" xfId="9208"/>
    <cellStyle name="Percentuale 23 6 2" xfId="9209"/>
    <cellStyle name="Percentuale 24" xfId="9210"/>
    <cellStyle name="Percentuale 24 2" xfId="9211"/>
    <cellStyle name="Percentuale 24 2 2" xfId="9212"/>
    <cellStyle name="Percentuale 24 2 2 2" xfId="9213"/>
    <cellStyle name="Percentuale 24 2 3" xfId="9214"/>
    <cellStyle name="Percentuale 24 3" xfId="9215"/>
    <cellStyle name="Percentuale 24 3 2" xfId="9216"/>
    <cellStyle name="Percentuale 24 3 2 2" xfId="9217"/>
    <cellStyle name="Percentuale 24 3 2 3" xfId="9218"/>
    <cellStyle name="Percentuale 24 3 2 3 2" xfId="9219"/>
    <cellStyle name="Percentuale 24 3 3" xfId="9220"/>
    <cellStyle name="Percentuale 24 3 3 2" xfId="9221"/>
    <cellStyle name="Percentuale 24 3 4" xfId="9222"/>
    <cellStyle name="Percentuale 24 3 4 2" xfId="9223"/>
    <cellStyle name="Percentuale 24 3 5" xfId="9224"/>
    <cellStyle name="Percentuale 24 4" xfId="9225"/>
    <cellStyle name="Percentuale 24 4 2" xfId="9226"/>
    <cellStyle name="Percentuale 24 4 2 2" xfId="9227"/>
    <cellStyle name="Percentuale 24 4 3" xfId="9228"/>
    <cellStyle name="Percentuale 24 5" xfId="9229"/>
    <cellStyle name="Percentuale 24 6" xfId="9230"/>
    <cellStyle name="Percentuale 24 6 2" xfId="9231"/>
    <cellStyle name="Percentuale 25" xfId="9232"/>
    <cellStyle name="Percentuale 25 2" xfId="9233"/>
    <cellStyle name="Percentuale 25 2 2" xfId="9234"/>
    <cellStyle name="Percentuale 25 2 2 2" xfId="9235"/>
    <cellStyle name="Percentuale 25 2 3" xfId="9236"/>
    <cellStyle name="Percentuale 25 3" xfId="9237"/>
    <cellStyle name="Percentuale 25 3 2" xfId="9238"/>
    <cellStyle name="Percentuale 25 3 2 2" xfId="9239"/>
    <cellStyle name="Percentuale 25 3 2 3" xfId="9240"/>
    <cellStyle name="Percentuale 25 3 2 3 2" xfId="9241"/>
    <cellStyle name="Percentuale 25 3 3" xfId="9242"/>
    <cellStyle name="Percentuale 25 3 3 2" xfId="9243"/>
    <cellStyle name="Percentuale 25 3 4" xfId="9244"/>
    <cellStyle name="Percentuale 25 3 4 2" xfId="9245"/>
    <cellStyle name="Percentuale 25 3 5" xfId="9246"/>
    <cellStyle name="Percentuale 25 4" xfId="9247"/>
    <cellStyle name="Percentuale 25 4 2" xfId="9248"/>
    <cellStyle name="Percentuale 25 4 2 2" xfId="9249"/>
    <cellStyle name="Percentuale 25 4 3" xfId="9250"/>
    <cellStyle name="Percentuale 25 5" xfId="9251"/>
    <cellStyle name="Percentuale 25 6" xfId="9252"/>
    <cellStyle name="Percentuale 25 6 2" xfId="9253"/>
    <cellStyle name="Percentuale 26" xfId="9254"/>
    <cellStyle name="Percentuale 26 2" xfId="9255"/>
    <cellStyle name="Percentuale 26 2 2" xfId="9256"/>
    <cellStyle name="Percentuale 26 2 2 2" xfId="9257"/>
    <cellStyle name="Percentuale 26 2 3" xfId="9258"/>
    <cellStyle name="Percentuale 26 3" xfId="9259"/>
    <cellStyle name="Percentuale 26 3 2" xfId="9260"/>
    <cellStyle name="Percentuale 26 3 2 2" xfId="9261"/>
    <cellStyle name="Percentuale 26 3 2 3" xfId="9262"/>
    <cellStyle name="Percentuale 26 3 2 3 2" xfId="9263"/>
    <cellStyle name="Percentuale 26 3 3" xfId="9264"/>
    <cellStyle name="Percentuale 26 3 3 2" xfId="9265"/>
    <cellStyle name="Percentuale 26 3 4" xfId="9266"/>
    <cellStyle name="Percentuale 26 3 4 2" xfId="9267"/>
    <cellStyle name="Percentuale 26 3 5" xfId="9268"/>
    <cellStyle name="Percentuale 26 4" xfId="9269"/>
    <cellStyle name="Percentuale 26 4 2" xfId="9270"/>
    <cellStyle name="Percentuale 26 4 2 2" xfId="9271"/>
    <cellStyle name="Percentuale 26 4 3" xfId="9272"/>
    <cellStyle name="Percentuale 26 5" xfId="9273"/>
    <cellStyle name="Percentuale 26 6" xfId="9274"/>
    <cellStyle name="Percentuale 26 6 2" xfId="9275"/>
    <cellStyle name="Percentuale 27" xfId="9276"/>
    <cellStyle name="Percentuale 27 2" xfId="9277"/>
    <cellStyle name="Percentuale 27 2 2" xfId="9278"/>
    <cellStyle name="Percentuale 27 2 2 2" xfId="9279"/>
    <cellStyle name="Percentuale 27 2 3" xfId="9280"/>
    <cellStyle name="Percentuale 27 3" xfId="9281"/>
    <cellStyle name="Percentuale 27 3 2" xfId="9282"/>
    <cellStyle name="Percentuale 27 3 2 2" xfId="9283"/>
    <cellStyle name="Percentuale 27 3 2 3" xfId="9284"/>
    <cellStyle name="Percentuale 27 3 2 3 2" xfId="9285"/>
    <cellStyle name="Percentuale 27 3 3" xfId="9286"/>
    <cellStyle name="Percentuale 27 3 3 2" xfId="9287"/>
    <cellStyle name="Percentuale 27 3 4" xfId="9288"/>
    <cellStyle name="Percentuale 27 3 4 2" xfId="9289"/>
    <cellStyle name="Percentuale 27 3 5" xfId="9290"/>
    <cellStyle name="Percentuale 27 4" xfId="9291"/>
    <cellStyle name="Percentuale 27 4 2" xfId="9292"/>
    <cellStyle name="Percentuale 27 4 2 2" xfId="9293"/>
    <cellStyle name="Percentuale 27 4 3" xfId="9294"/>
    <cellStyle name="Percentuale 27 5" xfId="9295"/>
    <cellStyle name="Percentuale 27 6" xfId="9296"/>
    <cellStyle name="Percentuale 27 6 2" xfId="9297"/>
    <cellStyle name="Percentuale 28" xfId="9298"/>
    <cellStyle name="Percentuale 28 2" xfId="9299"/>
    <cellStyle name="Percentuale 28 2 2" xfId="9300"/>
    <cellStyle name="Percentuale 28 2 2 2" xfId="9301"/>
    <cellStyle name="Percentuale 28 2 3" xfId="9302"/>
    <cellStyle name="Percentuale 28 3" xfId="9303"/>
    <cellStyle name="Percentuale 28 3 2" xfId="9304"/>
    <cellStyle name="Percentuale 28 3 2 2" xfId="9305"/>
    <cellStyle name="Percentuale 28 3 2 3" xfId="9306"/>
    <cellStyle name="Percentuale 28 3 2 3 2" xfId="9307"/>
    <cellStyle name="Percentuale 28 3 3" xfId="9308"/>
    <cellStyle name="Percentuale 28 3 3 2" xfId="9309"/>
    <cellStyle name="Percentuale 28 3 4" xfId="9310"/>
    <cellStyle name="Percentuale 28 3 4 2" xfId="9311"/>
    <cellStyle name="Percentuale 28 3 5" xfId="9312"/>
    <cellStyle name="Percentuale 28 4" xfId="9313"/>
    <cellStyle name="Percentuale 28 4 2" xfId="9314"/>
    <cellStyle name="Percentuale 28 4 2 2" xfId="9315"/>
    <cellStyle name="Percentuale 28 4 3" xfId="9316"/>
    <cellStyle name="Percentuale 28 5" xfId="9317"/>
    <cellStyle name="Percentuale 28 6" xfId="9318"/>
    <cellStyle name="Percentuale 28 6 2" xfId="9319"/>
    <cellStyle name="Percentuale 29" xfId="9320"/>
    <cellStyle name="Percentuale 29 2" xfId="9321"/>
    <cellStyle name="Percentuale 29 2 2" xfId="9322"/>
    <cellStyle name="Percentuale 29 2 2 2" xfId="9323"/>
    <cellStyle name="Percentuale 29 2 3" xfId="9324"/>
    <cellStyle name="Percentuale 29 3" xfId="9325"/>
    <cellStyle name="Percentuale 29 3 2" xfId="9326"/>
    <cellStyle name="Percentuale 29 3 2 2" xfId="9327"/>
    <cellStyle name="Percentuale 29 3 2 3" xfId="9328"/>
    <cellStyle name="Percentuale 29 3 2 3 2" xfId="9329"/>
    <cellStyle name="Percentuale 29 3 3" xfId="9330"/>
    <cellStyle name="Percentuale 29 3 3 2" xfId="9331"/>
    <cellStyle name="Percentuale 29 3 4" xfId="9332"/>
    <cellStyle name="Percentuale 29 3 4 2" xfId="9333"/>
    <cellStyle name="Percentuale 29 3 5" xfId="9334"/>
    <cellStyle name="Percentuale 29 4" xfId="9335"/>
    <cellStyle name="Percentuale 29 4 2" xfId="9336"/>
    <cellStyle name="Percentuale 29 4 2 2" xfId="9337"/>
    <cellStyle name="Percentuale 29 4 3" xfId="9338"/>
    <cellStyle name="Percentuale 29 5" xfId="9339"/>
    <cellStyle name="Percentuale 29 6" xfId="9340"/>
    <cellStyle name="Percentuale 29 6 2" xfId="9341"/>
    <cellStyle name="Percentuale 3" xfId="9342"/>
    <cellStyle name="Percentuale 3 2" xfId="9343"/>
    <cellStyle name="Percentuale 3 2 2" xfId="9344"/>
    <cellStyle name="Percentuale 3 2 2 2" xfId="9345"/>
    <cellStyle name="Percentuale 3 2 3" xfId="9346"/>
    <cellStyle name="Percentuale 3 3" xfId="9347"/>
    <cellStyle name="Percentuale 3 3 2" xfId="9348"/>
    <cellStyle name="Percentuale 3 3 2 2" xfId="9349"/>
    <cellStyle name="Percentuale 3 3 2 3" xfId="9350"/>
    <cellStyle name="Percentuale 3 3 2 3 2" xfId="9351"/>
    <cellStyle name="Percentuale 3 3 3" xfId="9352"/>
    <cellStyle name="Percentuale 3 3 3 2" xfId="9353"/>
    <cellStyle name="Percentuale 3 3 4" xfId="9354"/>
    <cellStyle name="Percentuale 3 3 4 2" xfId="9355"/>
    <cellStyle name="Percentuale 3 3 5" xfId="9356"/>
    <cellStyle name="Percentuale 3 4" xfId="9357"/>
    <cellStyle name="Percentuale 3 4 2" xfId="9358"/>
    <cellStyle name="Percentuale 3 4 2 2" xfId="9359"/>
    <cellStyle name="Percentuale 3 4 3" xfId="9360"/>
    <cellStyle name="Percentuale 3 5" xfId="9361"/>
    <cellStyle name="Percentuale 3 6" xfId="9362"/>
    <cellStyle name="Percentuale 3 6 2" xfId="9363"/>
    <cellStyle name="Percentuale 30" xfId="9364"/>
    <cellStyle name="Percentuale 30 2" xfId="9365"/>
    <cellStyle name="Percentuale 30 2 2" xfId="9366"/>
    <cellStyle name="Percentuale 30 2 2 2" xfId="9367"/>
    <cellStyle name="Percentuale 30 2 3" xfId="9368"/>
    <cellStyle name="Percentuale 30 3" xfId="9369"/>
    <cellStyle name="Percentuale 30 3 2" xfId="9370"/>
    <cellStyle name="Percentuale 30 3 2 2" xfId="9371"/>
    <cellStyle name="Percentuale 30 3 2 3" xfId="9372"/>
    <cellStyle name="Percentuale 30 3 2 3 2" xfId="9373"/>
    <cellStyle name="Percentuale 30 3 3" xfId="9374"/>
    <cellStyle name="Percentuale 30 3 3 2" xfId="9375"/>
    <cellStyle name="Percentuale 30 3 4" xfId="9376"/>
    <cellStyle name="Percentuale 30 3 4 2" xfId="9377"/>
    <cellStyle name="Percentuale 30 3 5" xfId="9378"/>
    <cellStyle name="Percentuale 30 4" xfId="9379"/>
    <cellStyle name="Percentuale 30 4 2" xfId="9380"/>
    <cellStyle name="Percentuale 30 4 2 2" xfId="9381"/>
    <cellStyle name="Percentuale 30 4 3" xfId="9382"/>
    <cellStyle name="Percentuale 30 5" xfId="9383"/>
    <cellStyle name="Percentuale 30 6" xfId="9384"/>
    <cellStyle name="Percentuale 30 6 2" xfId="9385"/>
    <cellStyle name="Percentuale 31" xfId="9386"/>
    <cellStyle name="Percentuale 31 2" xfId="9387"/>
    <cellStyle name="Percentuale 31 2 2" xfId="9388"/>
    <cellStyle name="Percentuale 31 2 2 2" xfId="9389"/>
    <cellStyle name="Percentuale 31 2 3" xfId="9390"/>
    <cellStyle name="Percentuale 31 3" xfId="9391"/>
    <cellStyle name="Percentuale 31 3 2" xfId="9392"/>
    <cellStyle name="Percentuale 31 3 2 2" xfId="9393"/>
    <cellStyle name="Percentuale 31 3 2 3" xfId="9394"/>
    <cellStyle name="Percentuale 31 3 2 3 2" xfId="9395"/>
    <cellStyle name="Percentuale 31 3 3" xfId="9396"/>
    <cellStyle name="Percentuale 31 3 3 2" xfId="9397"/>
    <cellStyle name="Percentuale 31 3 4" xfId="9398"/>
    <cellStyle name="Percentuale 31 3 4 2" xfId="9399"/>
    <cellStyle name="Percentuale 31 3 5" xfId="9400"/>
    <cellStyle name="Percentuale 31 4" xfId="9401"/>
    <cellStyle name="Percentuale 31 4 2" xfId="9402"/>
    <cellStyle name="Percentuale 31 4 2 2" xfId="9403"/>
    <cellStyle name="Percentuale 31 4 3" xfId="9404"/>
    <cellStyle name="Percentuale 31 5" xfId="9405"/>
    <cellStyle name="Percentuale 31 6" xfId="9406"/>
    <cellStyle name="Percentuale 31 6 2" xfId="9407"/>
    <cellStyle name="Percentuale 32" xfId="9408"/>
    <cellStyle name="Percentuale 32 2" xfId="9409"/>
    <cellStyle name="Percentuale 32 2 2" xfId="9410"/>
    <cellStyle name="Percentuale 32 2 2 2" xfId="9411"/>
    <cellStyle name="Percentuale 32 2 3" xfId="9412"/>
    <cellStyle name="Percentuale 32 3" xfId="9413"/>
    <cellStyle name="Percentuale 32 3 2" xfId="9414"/>
    <cellStyle name="Percentuale 32 3 2 2" xfId="9415"/>
    <cellStyle name="Percentuale 32 3 2 3" xfId="9416"/>
    <cellStyle name="Percentuale 32 3 2 3 2" xfId="9417"/>
    <cellStyle name="Percentuale 32 3 3" xfId="9418"/>
    <cellStyle name="Percentuale 32 3 3 2" xfId="9419"/>
    <cellStyle name="Percentuale 32 3 4" xfId="9420"/>
    <cellStyle name="Percentuale 32 3 4 2" xfId="9421"/>
    <cellStyle name="Percentuale 32 3 5" xfId="9422"/>
    <cellStyle name="Percentuale 32 4" xfId="9423"/>
    <cellStyle name="Percentuale 32 4 2" xfId="9424"/>
    <cellStyle name="Percentuale 32 4 2 2" xfId="9425"/>
    <cellStyle name="Percentuale 32 4 3" xfId="9426"/>
    <cellStyle name="Percentuale 32 5" xfId="9427"/>
    <cellStyle name="Percentuale 32 6" xfId="9428"/>
    <cellStyle name="Percentuale 32 6 2" xfId="9429"/>
    <cellStyle name="Percentuale 33" xfId="9430"/>
    <cellStyle name="Percentuale 33 2" xfId="9431"/>
    <cellStyle name="Percentuale 33 2 2" xfId="9432"/>
    <cellStyle name="Percentuale 33 2 2 2" xfId="9433"/>
    <cellStyle name="Percentuale 33 2 3" xfId="9434"/>
    <cellStyle name="Percentuale 33 3" xfId="9435"/>
    <cellStyle name="Percentuale 33 3 2" xfId="9436"/>
    <cellStyle name="Percentuale 33 3 2 2" xfId="9437"/>
    <cellStyle name="Percentuale 33 3 2 3" xfId="9438"/>
    <cellStyle name="Percentuale 33 3 2 3 2" xfId="9439"/>
    <cellStyle name="Percentuale 33 3 3" xfId="9440"/>
    <cellStyle name="Percentuale 33 3 3 2" xfId="9441"/>
    <cellStyle name="Percentuale 33 3 4" xfId="9442"/>
    <cellStyle name="Percentuale 33 3 4 2" xfId="9443"/>
    <cellStyle name="Percentuale 33 3 5" xfId="9444"/>
    <cellStyle name="Percentuale 33 4" xfId="9445"/>
    <cellStyle name="Percentuale 33 4 2" xfId="9446"/>
    <cellStyle name="Percentuale 33 4 2 2" xfId="9447"/>
    <cellStyle name="Percentuale 33 4 3" xfId="9448"/>
    <cellStyle name="Percentuale 33 5" xfId="9449"/>
    <cellStyle name="Percentuale 33 6" xfId="9450"/>
    <cellStyle name="Percentuale 33 6 2" xfId="9451"/>
    <cellStyle name="Percentuale 34" xfId="9452"/>
    <cellStyle name="Percentuale 34 2" xfId="9453"/>
    <cellStyle name="Percentuale 34 2 2" xfId="9454"/>
    <cellStyle name="Percentuale 34 2 2 2" xfId="9455"/>
    <cellStyle name="Percentuale 34 2 3" xfId="9456"/>
    <cellStyle name="Percentuale 34 3" xfId="9457"/>
    <cellStyle name="Percentuale 34 3 2" xfId="9458"/>
    <cellStyle name="Percentuale 34 3 2 2" xfId="9459"/>
    <cellStyle name="Percentuale 34 3 2 3" xfId="9460"/>
    <cellStyle name="Percentuale 34 3 2 3 2" xfId="9461"/>
    <cellStyle name="Percentuale 34 3 3" xfId="9462"/>
    <cellStyle name="Percentuale 34 3 3 2" xfId="9463"/>
    <cellStyle name="Percentuale 34 3 4" xfId="9464"/>
    <cellStyle name="Percentuale 34 3 4 2" xfId="9465"/>
    <cellStyle name="Percentuale 34 3 5" xfId="9466"/>
    <cellStyle name="Percentuale 34 4" xfId="9467"/>
    <cellStyle name="Percentuale 34 4 2" xfId="9468"/>
    <cellStyle name="Percentuale 34 4 2 2" xfId="9469"/>
    <cellStyle name="Percentuale 34 4 3" xfId="9470"/>
    <cellStyle name="Percentuale 34 5" xfId="9471"/>
    <cellStyle name="Percentuale 34 6" xfId="9472"/>
    <cellStyle name="Percentuale 34 6 2" xfId="9473"/>
    <cellStyle name="Percentuale 35" xfId="9474"/>
    <cellStyle name="Percentuale 35 2" xfId="9475"/>
    <cellStyle name="Percentuale 35 2 2" xfId="9476"/>
    <cellStyle name="Percentuale 35 2 2 2" xfId="9477"/>
    <cellStyle name="Percentuale 35 2 3" xfId="9478"/>
    <cellStyle name="Percentuale 35 3" xfId="9479"/>
    <cellStyle name="Percentuale 35 3 2" xfId="9480"/>
    <cellStyle name="Percentuale 35 3 2 2" xfId="9481"/>
    <cellStyle name="Percentuale 35 3 2 3" xfId="9482"/>
    <cellStyle name="Percentuale 35 3 2 3 2" xfId="9483"/>
    <cellStyle name="Percentuale 35 3 3" xfId="9484"/>
    <cellStyle name="Percentuale 35 3 3 2" xfId="9485"/>
    <cellStyle name="Percentuale 35 3 4" xfId="9486"/>
    <cellStyle name="Percentuale 35 3 4 2" xfId="9487"/>
    <cellStyle name="Percentuale 35 3 5" xfId="9488"/>
    <cellStyle name="Percentuale 35 4" xfId="9489"/>
    <cellStyle name="Percentuale 35 4 2" xfId="9490"/>
    <cellStyle name="Percentuale 35 4 2 2" xfId="9491"/>
    <cellStyle name="Percentuale 35 4 3" xfId="9492"/>
    <cellStyle name="Percentuale 35 5" xfId="9493"/>
    <cellStyle name="Percentuale 35 6" xfId="9494"/>
    <cellStyle name="Percentuale 35 6 2" xfId="9495"/>
    <cellStyle name="Percentuale 36" xfId="9496"/>
    <cellStyle name="Percentuale 36 2" xfId="9497"/>
    <cellStyle name="Percentuale 36 2 2" xfId="9498"/>
    <cellStyle name="Percentuale 36 2 2 2" xfId="9499"/>
    <cellStyle name="Percentuale 36 2 3" xfId="9500"/>
    <cellStyle name="Percentuale 36 3" xfId="9501"/>
    <cellStyle name="Percentuale 36 3 2" xfId="9502"/>
    <cellStyle name="Percentuale 36 3 2 2" xfId="9503"/>
    <cellStyle name="Percentuale 36 3 2 3" xfId="9504"/>
    <cellStyle name="Percentuale 36 3 2 3 2" xfId="9505"/>
    <cellStyle name="Percentuale 36 3 3" xfId="9506"/>
    <cellStyle name="Percentuale 36 3 3 2" xfId="9507"/>
    <cellStyle name="Percentuale 36 3 4" xfId="9508"/>
    <cellStyle name="Percentuale 36 3 4 2" xfId="9509"/>
    <cellStyle name="Percentuale 36 3 5" xfId="9510"/>
    <cellStyle name="Percentuale 36 4" xfId="9511"/>
    <cellStyle name="Percentuale 36 4 2" xfId="9512"/>
    <cellStyle name="Percentuale 36 4 2 2" xfId="9513"/>
    <cellStyle name="Percentuale 36 4 3" xfId="9514"/>
    <cellStyle name="Percentuale 36 5" xfId="9515"/>
    <cellStyle name="Percentuale 36 6" xfId="9516"/>
    <cellStyle name="Percentuale 36 6 2" xfId="9517"/>
    <cellStyle name="Percentuale 37" xfId="9518"/>
    <cellStyle name="Percentuale 37 2" xfId="9519"/>
    <cellStyle name="Percentuale 37 2 2" xfId="9520"/>
    <cellStyle name="Percentuale 37 2 2 2" xfId="9521"/>
    <cellStyle name="Percentuale 37 2 3" xfId="9522"/>
    <cellStyle name="Percentuale 37 3" xfId="9523"/>
    <cellStyle name="Percentuale 37 3 2" xfId="9524"/>
    <cellStyle name="Percentuale 37 3 2 2" xfId="9525"/>
    <cellStyle name="Percentuale 37 3 2 3" xfId="9526"/>
    <cellStyle name="Percentuale 37 3 2 3 2" xfId="9527"/>
    <cellStyle name="Percentuale 37 3 3" xfId="9528"/>
    <cellStyle name="Percentuale 37 3 3 2" xfId="9529"/>
    <cellStyle name="Percentuale 37 3 4" xfId="9530"/>
    <cellStyle name="Percentuale 37 3 4 2" xfId="9531"/>
    <cellStyle name="Percentuale 37 3 5" xfId="9532"/>
    <cellStyle name="Percentuale 37 4" xfId="9533"/>
    <cellStyle name="Percentuale 37 4 2" xfId="9534"/>
    <cellStyle name="Percentuale 37 4 2 2" xfId="9535"/>
    <cellStyle name="Percentuale 37 4 3" xfId="9536"/>
    <cellStyle name="Percentuale 37 5" xfId="9537"/>
    <cellStyle name="Percentuale 37 6" xfId="9538"/>
    <cellStyle name="Percentuale 37 6 2" xfId="9539"/>
    <cellStyle name="Percentuale 38" xfId="9540"/>
    <cellStyle name="Percentuale 38 2" xfId="9541"/>
    <cellStyle name="Percentuale 38 2 2" xfId="9542"/>
    <cellStyle name="Percentuale 38 2 2 2" xfId="9543"/>
    <cellStyle name="Percentuale 38 2 3" xfId="9544"/>
    <cellStyle name="Percentuale 38 3" xfId="9545"/>
    <cellStyle name="Percentuale 38 3 2" xfId="9546"/>
    <cellStyle name="Percentuale 38 3 2 2" xfId="9547"/>
    <cellStyle name="Percentuale 38 3 2 3" xfId="9548"/>
    <cellStyle name="Percentuale 38 3 2 3 2" xfId="9549"/>
    <cellStyle name="Percentuale 38 3 3" xfId="9550"/>
    <cellStyle name="Percentuale 38 3 3 2" xfId="9551"/>
    <cellStyle name="Percentuale 38 3 4" xfId="9552"/>
    <cellStyle name="Percentuale 38 3 4 2" xfId="9553"/>
    <cellStyle name="Percentuale 38 3 5" xfId="9554"/>
    <cellStyle name="Percentuale 38 4" xfId="9555"/>
    <cellStyle name="Percentuale 38 4 2" xfId="9556"/>
    <cellStyle name="Percentuale 38 4 2 2" xfId="9557"/>
    <cellStyle name="Percentuale 38 4 3" xfId="9558"/>
    <cellStyle name="Percentuale 38 5" xfId="9559"/>
    <cellStyle name="Percentuale 38 6" xfId="9560"/>
    <cellStyle name="Percentuale 38 6 2" xfId="9561"/>
    <cellStyle name="Percentuale 39" xfId="9562"/>
    <cellStyle name="Percentuale 39 2" xfId="9563"/>
    <cellStyle name="Percentuale 39 2 2" xfId="9564"/>
    <cellStyle name="Percentuale 39 2 2 2" xfId="9565"/>
    <cellStyle name="Percentuale 39 2 3" xfId="9566"/>
    <cellStyle name="Percentuale 39 3" xfId="9567"/>
    <cellStyle name="Percentuale 39 3 2" xfId="9568"/>
    <cellStyle name="Percentuale 39 3 2 2" xfId="9569"/>
    <cellStyle name="Percentuale 39 3 2 3" xfId="9570"/>
    <cellStyle name="Percentuale 39 3 2 3 2" xfId="9571"/>
    <cellStyle name="Percentuale 39 3 3" xfId="9572"/>
    <cellStyle name="Percentuale 39 3 3 2" xfId="9573"/>
    <cellStyle name="Percentuale 39 3 4" xfId="9574"/>
    <cellStyle name="Percentuale 39 3 4 2" xfId="9575"/>
    <cellStyle name="Percentuale 39 3 5" xfId="9576"/>
    <cellStyle name="Percentuale 39 4" xfId="9577"/>
    <cellStyle name="Percentuale 39 4 2" xfId="9578"/>
    <cellStyle name="Percentuale 39 4 2 2" xfId="9579"/>
    <cellStyle name="Percentuale 39 4 3" xfId="9580"/>
    <cellStyle name="Percentuale 39 5" xfId="9581"/>
    <cellStyle name="Percentuale 39 6" xfId="9582"/>
    <cellStyle name="Percentuale 39 6 2" xfId="9583"/>
    <cellStyle name="Percentuale 4" xfId="9584"/>
    <cellStyle name="Percentuale 4 2" xfId="9585"/>
    <cellStyle name="Percentuale 4 2 2" xfId="9586"/>
    <cellStyle name="Percentuale 4 2 2 2" xfId="9587"/>
    <cellStyle name="Percentuale 4 2 3" xfId="9588"/>
    <cellStyle name="Percentuale 4 3" xfId="9589"/>
    <cellStyle name="Percentuale 4 3 2" xfId="9590"/>
    <cellStyle name="Percentuale 4 3 2 2" xfId="9591"/>
    <cellStyle name="Percentuale 4 3 2 3" xfId="9592"/>
    <cellStyle name="Percentuale 4 3 2 3 2" xfId="9593"/>
    <cellStyle name="Percentuale 4 3 3" xfId="9594"/>
    <cellStyle name="Percentuale 4 3 3 2" xfId="9595"/>
    <cellStyle name="Percentuale 4 3 4" xfId="9596"/>
    <cellStyle name="Percentuale 4 3 4 2" xfId="9597"/>
    <cellStyle name="Percentuale 4 3 5" xfId="9598"/>
    <cellStyle name="Percentuale 4 4" xfId="9599"/>
    <cellStyle name="Percentuale 4 4 2" xfId="9600"/>
    <cellStyle name="Percentuale 4 4 2 2" xfId="9601"/>
    <cellStyle name="Percentuale 4 4 3" xfId="9602"/>
    <cellStyle name="Percentuale 4 5" xfId="9603"/>
    <cellStyle name="Percentuale 4 6" xfId="9604"/>
    <cellStyle name="Percentuale 4 6 2" xfId="9605"/>
    <cellStyle name="Percentuale 40" xfId="9606"/>
    <cellStyle name="Percentuale 40 2" xfId="9607"/>
    <cellStyle name="Percentuale 40 2 2" xfId="9608"/>
    <cellStyle name="Percentuale 40 2 2 2" xfId="9609"/>
    <cellStyle name="Percentuale 40 2 3" xfId="9610"/>
    <cellStyle name="Percentuale 40 3" xfId="9611"/>
    <cellStyle name="Percentuale 40 3 2" xfId="9612"/>
    <cellStyle name="Percentuale 40 3 2 2" xfId="9613"/>
    <cellStyle name="Percentuale 40 3 2 3" xfId="9614"/>
    <cellStyle name="Percentuale 40 3 2 3 2" xfId="9615"/>
    <cellStyle name="Percentuale 40 3 3" xfId="9616"/>
    <cellStyle name="Percentuale 40 3 3 2" xfId="9617"/>
    <cellStyle name="Percentuale 40 3 4" xfId="9618"/>
    <cellStyle name="Percentuale 40 3 4 2" xfId="9619"/>
    <cellStyle name="Percentuale 40 3 5" xfId="9620"/>
    <cellStyle name="Percentuale 40 4" xfId="9621"/>
    <cellStyle name="Percentuale 40 4 2" xfId="9622"/>
    <cellStyle name="Percentuale 40 4 2 2" xfId="9623"/>
    <cellStyle name="Percentuale 40 4 3" xfId="9624"/>
    <cellStyle name="Percentuale 40 5" xfId="9625"/>
    <cellStyle name="Percentuale 40 6" xfId="9626"/>
    <cellStyle name="Percentuale 40 6 2" xfId="9627"/>
    <cellStyle name="Percentuale 41" xfId="9628"/>
    <cellStyle name="Percentuale 41 2" xfId="9629"/>
    <cellStyle name="Percentuale 41 2 2" xfId="9630"/>
    <cellStyle name="Percentuale 41 2 2 2" xfId="9631"/>
    <cellStyle name="Percentuale 41 2 3" xfId="9632"/>
    <cellStyle name="Percentuale 41 3" xfId="9633"/>
    <cellStyle name="Percentuale 41 3 2" xfId="9634"/>
    <cellStyle name="Percentuale 41 3 2 2" xfId="9635"/>
    <cellStyle name="Percentuale 41 3 2 3" xfId="9636"/>
    <cellStyle name="Percentuale 41 3 2 3 2" xfId="9637"/>
    <cellStyle name="Percentuale 41 3 3" xfId="9638"/>
    <cellStyle name="Percentuale 41 3 3 2" xfId="9639"/>
    <cellStyle name="Percentuale 41 3 4" xfId="9640"/>
    <cellStyle name="Percentuale 41 3 4 2" xfId="9641"/>
    <cellStyle name="Percentuale 41 3 5" xfId="9642"/>
    <cellStyle name="Percentuale 41 4" xfId="9643"/>
    <cellStyle name="Percentuale 41 4 2" xfId="9644"/>
    <cellStyle name="Percentuale 41 4 2 2" xfId="9645"/>
    <cellStyle name="Percentuale 41 4 3" xfId="9646"/>
    <cellStyle name="Percentuale 41 5" xfId="9647"/>
    <cellStyle name="Percentuale 41 6" xfId="9648"/>
    <cellStyle name="Percentuale 41 6 2" xfId="9649"/>
    <cellStyle name="Percentuale 42" xfId="9650"/>
    <cellStyle name="Percentuale 42 2" xfId="9651"/>
    <cellStyle name="Percentuale 42 2 2" xfId="9652"/>
    <cellStyle name="Percentuale 42 2 2 2" xfId="9653"/>
    <cellStyle name="Percentuale 42 2 3" xfId="9654"/>
    <cellStyle name="Percentuale 42 3" xfId="9655"/>
    <cellStyle name="Percentuale 42 3 2" xfId="9656"/>
    <cellStyle name="Percentuale 42 3 2 2" xfId="9657"/>
    <cellStyle name="Percentuale 42 3 2 3" xfId="9658"/>
    <cellStyle name="Percentuale 42 3 2 3 2" xfId="9659"/>
    <cellStyle name="Percentuale 42 3 3" xfId="9660"/>
    <cellStyle name="Percentuale 42 3 3 2" xfId="9661"/>
    <cellStyle name="Percentuale 42 3 4" xfId="9662"/>
    <cellStyle name="Percentuale 42 3 4 2" xfId="9663"/>
    <cellStyle name="Percentuale 42 3 5" xfId="9664"/>
    <cellStyle name="Percentuale 42 4" xfId="9665"/>
    <cellStyle name="Percentuale 42 4 2" xfId="9666"/>
    <cellStyle name="Percentuale 42 4 2 2" xfId="9667"/>
    <cellStyle name="Percentuale 42 4 3" xfId="9668"/>
    <cellStyle name="Percentuale 42 5" xfId="9669"/>
    <cellStyle name="Percentuale 42 6" xfId="9670"/>
    <cellStyle name="Percentuale 42 6 2" xfId="9671"/>
    <cellStyle name="Percentuale 43" xfId="9672"/>
    <cellStyle name="Percentuale 43 2" xfId="9673"/>
    <cellStyle name="Percentuale 43 2 2" xfId="9674"/>
    <cellStyle name="Percentuale 43 2 2 2" xfId="9675"/>
    <cellStyle name="Percentuale 43 2 3" xfId="9676"/>
    <cellStyle name="Percentuale 43 3" xfId="9677"/>
    <cellStyle name="Percentuale 43 3 2" xfId="9678"/>
    <cellStyle name="Percentuale 43 3 2 2" xfId="9679"/>
    <cellStyle name="Percentuale 43 3 2 3" xfId="9680"/>
    <cellStyle name="Percentuale 43 3 2 3 2" xfId="9681"/>
    <cellStyle name="Percentuale 43 3 3" xfId="9682"/>
    <cellStyle name="Percentuale 43 3 3 2" xfId="9683"/>
    <cellStyle name="Percentuale 43 3 4" xfId="9684"/>
    <cellStyle name="Percentuale 43 3 4 2" xfId="9685"/>
    <cellStyle name="Percentuale 43 3 5" xfId="9686"/>
    <cellStyle name="Percentuale 43 4" xfId="9687"/>
    <cellStyle name="Percentuale 43 4 2" xfId="9688"/>
    <cellStyle name="Percentuale 43 4 2 2" xfId="9689"/>
    <cellStyle name="Percentuale 43 4 3" xfId="9690"/>
    <cellStyle name="Percentuale 43 5" xfId="9691"/>
    <cellStyle name="Percentuale 43 6" xfId="9692"/>
    <cellStyle name="Percentuale 43 6 2" xfId="9693"/>
    <cellStyle name="Percentuale 44" xfId="9694"/>
    <cellStyle name="Percentuale 44 2" xfId="9695"/>
    <cellStyle name="Percentuale 44 2 2" xfId="9696"/>
    <cellStyle name="Percentuale 44 2 2 2" xfId="9697"/>
    <cellStyle name="Percentuale 44 2 3" xfId="9698"/>
    <cellStyle name="Percentuale 44 3" xfId="9699"/>
    <cellStyle name="Percentuale 44 3 2" xfId="9700"/>
    <cellStyle name="Percentuale 44 3 2 2" xfId="9701"/>
    <cellStyle name="Percentuale 44 3 2 3" xfId="9702"/>
    <cellStyle name="Percentuale 44 3 2 3 2" xfId="9703"/>
    <cellStyle name="Percentuale 44 3 3" xfId="9704"/>
    <cellStyle name="Percentuale 44 3 3 2" xfId="9705"/>
    <cellStyle name="Percentuale 44 3 4" xfId="9706"/>
    <cellStyle name="Percentuale 44 3 4 2" xfId="9707"/>
    <cellStyle name="Percentuale 44 3 5" xfId="9708"/>
    <cellStyle name="Percentuale 44 4" xfId="9709"/>
    <cellStyle name="Percentuale 44 4 2" xfId="9710"/>
    <cellStyle name="Percentuale 44 4 2 2" xfId="9711"/>
    <cellStyle name="Percentuale 44 4 3" xfId="9712"/>
    <cellStyle name="Percentuale 44 5" xfId="9713"/>
    <cellStyle name="Percentuale 44 6" xfId="9714"/>
    <cellStyle name="Percentuale 44 6 2" xfId="9715"/>
    <cellStyle name="Percentuale 45" xfId="9716"/>
    <cellStyle name="Percentuale 45 2" xfId="9717"/>
    <cellStyle name="Percentuale 45 2 2" xfId="9718"/>
    <cellStyle name="Percentuale 45 2 2 2" xfId="9719"/>
    <cellStyle name="Percentuale 45 2 3" xfId="9720"/>
    <cellStyle name="Percentuale 45 3" xfId="9721"/>
    <cellStyle name="Percentuale 45 3 2" xfId="9722"/>
    <cellStyle name="Percentuale 45 3 2 2" xfId="9723"/>
    <cellStyle name="Percentuale 45 3 2 3" xfId="9724"/>
    <cellStyle name="Percentuale 45 3 2 3 2" xfId="9725"/>
    <cellStyle name="Percentuale 45 3 3" xfId="9726"/>
    <cellStyle name="Percentuale 45 3 3 2" xfId="9727"/>
    <cellStyle name="Percentuale 45 3 4" xfId="9728"/>
    <cellStyle name="Percentuale 45 3 4 2" xfId="9729"/>
    <cellStyle name="Percentuale 45 3 5" xfId="9730"/>
    <cellStyle name="Percentuale 45 4" xfId="9731"/>
    <cellStyle name="Percentuale 45 4 2" xfId="9732"/>
    <cellStyle name="Percentuale 45 4 2 2" xfId="9733"/>
    <cellStyle name="Percentuale 45 4 3" xfId="9734"/>
    <cellStyle name="Percentuale 45 5" xfId="9735"/>
    <cellStyle name="Percentuale 45 6" xfId="9736"/>
    <cellStyle name="Percentuale 45 6 2" xfId="9737"/>
    <cellStyle name="Percentuale 46" xfId="9738"/>
    <cellStyle name="Percentuale 46 2" xfId="9739"/>
    <cellStyle name="Percentuale 46 2 2" xfId="9740"/>
    <cellStyle name="Percentuale 46 2 2 2" xfId="9741"/>
    <cellStyle name="Percentuale 46 2 3" xfId="9742"/>
    <cellStyle name="Percentuale 46 3" xfId="9743"/>
    <cellStyle name="Percentuale 46 3 2" xfId="9744"/>
    <cellStyle name="Percentuale 46 3 2 2" xfId="9745"/>
    <cellStyle name="Percentuale 46 3 2 3" xfId="9746"/>
    <cellStyle name="Percentuale 46 3 2 3 2" xfId="9747"/>
    <cellStyle name="Percentuale 46 3 3" xfId="9748"/>
    <cellStyle name="Percentuale 46 3 3 2" xfId="9749"/>
    <cellStyle name="Percentuale 46 3 4" xfId="9750"/>
    <cellStyle name="Percentuale 46 3 4 2" xfId="9751"/>
    <cellStyle name="Percentuale 46 3 5" xfId="9752"/>
    <cellStyle name="Percentuale 46 4" xfId="9753"/>
    <cellStyle name="Percentuale 46 4 2" xfId="9754"/>
    <cellStyle name="Percentuale 46 4 2 2" xfId="9755"/>
    <cellStyle name="Percentuale 46 4 3" xfId="9756"/>
    <cellStyle name="Percentuale 46 5" xfId="9757"/>
    <cellStyle name="Percentuale 46 6" xfId="9758"/>
    <cellStyle name="Percentuale 46 6 2" xfId="9759"/>
    <cellStyle name="Percentuale 47" xfId="9760"/>
    <cellStyle name="Percentuale 47 2" xfId="9761"/>
    <cellStyle name="Percentuale 47 2 2" xfId="9762"/>
    <cellStyle name="Percentuale 47 2 2 2" xfId="9763"/>
    <cellStyle name="Percentuale 47 2 3" xfId="9764"/>
    <cellStyle name="Percentuale 47 3" xfId="9765"/>
    <cellStyle name="Percentuale 47 3 2" xfId="9766"/>
    <cellStyle name="Percentuale 47 3 2 2" xfId="9767"/>
    <cellStyle name="Percentuale 47 3 2 3" xfId="9768"/>
    <cellStyle name="Percentuale 47 3 2 3 2" xfId="9769"/>
    <cellStyle name="Percentuale 47 3 3" xfId="9770"/>
    <cellStyle name="Percentuale 47 3 3 2" xfId="9771"/>
    <cellStyle name="Percentuale 47 3 4" xfId="9772"/>
    <cellStyle name="Percentuale 47 3 4 2" xfId="9773"/>
    <cellStyle name="Percentuale 47 3 5" xfId="9774"/>
    <cellStyle name="Percentuale 47 4" xfId="9775"/>
    <cellStyle name="Percentuale 47 4 2" xfId="9776"/>
    <cellStyle name="Percentuale 47 4 2 2" xfId="9777"/>
    <cellStyle name="Percentuale 47 4 3" xfId="9778"/>
    <cellStyle name="Percentuale 47 5" xfId="9779"/>
    <cellStyle name="Percentuale 47 6" xfId="9780"/>
    <cellStyle name="Percentuale 47 6 2" xfId="9781"/>
    <cellStyle name="Percentuale 48" xfId="9782"/>
    <cellStyle name="Percentuale 48 2" xfId="9783"/>
    <cellStyle name="Percentuale 48 2 2" xfId="9784"/>
    <cellStyle name="Percentuale 48 2 2 2" xfId="9785"/>
    <cellStyle name="Percentuale 48 2 3" xfId="9786"/>
    <cellStyle name="Percentuale 48 3" xfId="9787"/>
    <cellStyle name="Percentuale 48 3 2" xfId="9788"/>
    <cellStyle name="Percentuale 48 3 2 2" xfId="9789"/>
    <cellStyle name="Percentuale 48 3 2 3" xfId="9790"/>
    <cellStyle name="Percentuale 48 3 2 3 2" xfId="9791"/>
    <cellStyle name="Percentuale 48 3 3" xfId="9792"/>
    <cellStyle name="Percentuale 48 3 3 2" xfId="9793"/>
    <cellStyle name="Percentuale 48 3 4" xfId="9794"/>
    <cellStyle name="Percentuale 48 3 4 2" xfId="9795"/>
    <cellStyle name="Percentuale 48 3 5" xfId="9796"/>
    <cellStyle name="Percentuale 48 4" xfId="9797"/>
    <cellStyle name="Percentuale 48 4 2" xfId="9798"/>
    <cellStyle name="Percentuale 48 4 2 2" xfId="9799"/>
    <cellStyle name="Percentuale 48 4 3" xfId="9800"/>
    <cellStyle name="Percentuale 48 5" xfId="9801"/>
    <cellStyle name="Percentuale 48 6" xfId="9802"/>
    <cellStyle name="Percentuale 48 6 2" xfId="9803"/>
    <cellStyle name="Percentuale 49" xfId="9804"/>
    <cellStyle name="Percentuale 49 2" xfId="9805"/>
    <cellStyle name="Percentuale 49 2 2" xfId="9806"/>
    <cellStyle name="Percentuale 49 2 2 2" xfId="9807"/>
    <cellStyle name="Percentuale 49 2 3" xfId="9808"/>
    <cellStyle name="Percentuale 49 3" xfId="9809"/>
    <cellStyle name="Percentuale 49 3 2" xfId="9810"/>
    <cellStyle name="Percentuale 49 3 2 2" xfId="9811"/>
    <cellStyle name="Percentuale 49 3 2 3" xfId="9812"/>
    <cellStyle name="Percentuale 49 3 2 3 2" xfId="9813"/>
    <cellStyle name="Percentuale 49 3 3" xfId="9814"/>
    <cellStyle name="Percentuale 49 3 3 2" xfId="9815"/>
    <cellStyle name="Percentuale 49 3 4" xfId="9816"/>
    <cellStyle name="Percentuale 49 3 4 2" xfId="9817"/>
    <cellStyle name="Percentuale 49 3 5" xfId="9818"/>
    <cellStyle name="Percentuale 49 4" xfId="9819"/>
    <cellStyle name="Percentuale 49 4 2" xfId="9820"/>
    <cellStyle name="Percentuale 49 4 2 2" xfId="9821"/>
    <cellStyle name="Percentuale 49 4 3" xfId="9822"/>
    <cellStyle name="Percentuale 49 5" xfId="9823"/>
    <cellStyle name="Percentuale 49 6" xfId="9824"/>
    <cellStyle name="Percentuale 49 6 2" xfId="9825"/>
    <cellStyle name="Percentuale 5" xfId="9826"/>
    <cellStyle name="Percentuale 5 2" xfId="9827"/>
    <cellStyle name="Percentuale 5 2 2" xfId="9828"/>
    <cellStyle name="Percentuale 5 2 2 2" xfId="9829"/>
    <cellStyle name="Percentuale 5 2 3" xfId="9830"/>
    <cellStyle name="Percentuale 5 3" xfId="9831"/>
    <cellStyle name="Percentuale 5 3 2" xfId="9832"/>
    <cellStyle name="Percentuale 5 3 2 2" xfId="9833"/>
    <cellStyle name="Percentuale 5 3 2 3" xfId="9834"/>
    <cellStyle name="Percentuale 5 3 2 3 2" xfId="9835"/>
    <cellStyle name="Percentuale 5 3 3" xfId="9836"/>
    <cellStyle name="Percentuale 5 3 3 2" xfId="9837"/>
    <cellStyle name="Percentuale 5 3 4" xfId="9838"/>
    <cellStyle name="Percentuale 5 3 4 2" xfId="9839"/>
    <cellStyle name="Percentuale 5 3 5" xfId="9840"/>
    <cellStyle name="Percentuale 5 4" xfId="9841"/>
    <cellStyle name="Percentuale 5 4 2" xfId="9842"/>
    <cellStyle name="Percentuale 5 4 2 2" xfId="9843"/>
    <cellStyle name="Percentuale 5 4 3" xfId="9844"/>
    <cellStyle name="Percentuale 5 5" xfId="9845"/>
    <cellStyle name="Percentuale 5 6" xfId="9846"/>
    <cellStyle name="Percentuale 5 6 2" xfId="9847"/>
    <cellStyle name="Percentuale 50" xfId="9848"/>
    <cellStyle name="Percentuale 50 2" xfId="9849"/>
    <cellStyle name="Percentuale 50 2 2" xfId="9850"/>
    <cellStyle name="Percentuale 50 2 2 2" xfId="9851"/>
    <cellStyle name="Percentuale 50 2 3" xfId="9852"/>
    <cellStyle name="Percentuale 50 3" xfId="9853"/>
    <cellStyle name="Percentuale 50 3 2" xfId="9854"/>
    <cellStyle name="Percentuale 50 3 2 2" xfId="9855"/>
    <cellStyle name="Percentuale 50 3 2 3" xfId="9856"/>
    <cellStyle name="Percentuale 50 3 2 3 2" xfId="9857"/>
    <cellStyle name="Percentuale 50 3 3" xfId="9858"/>
    <cellStyle name="Percentuale 50 3 3 2" xfId="9859"/>
    <cellStyle name="Percentuale 50 3 4" xfId="9860"/>
    <cellStyle name="Percentuale 50 3 4 2" xfId="9861"/>
    <cellStyle name="Percentuale 50 3 5" xfId="9862"/>
    <cellStyle name="Percentuale 50 4" xfId="9863"/>
    <cellStyle name="Percentuale 50 4 2" xfId="9864"/>
    <cellStyle name="Percentuale 50 4 2 2" xfId="9865"/>
    <cellStyle name="Percentuale 50 4 3" xfId="9866"/>
    <cellStyle name="Percentuale 50 5" xfId="9867"/>
    <cellStyle name="Percentuale 50 6" xfId="9868"/>
    <cellStyle name="Percentuale 50 6 2" xfId="9869"/>
    <cellStyle name="Percentuale 51" xfId="9870"/>
    <cellStyle name="Percentuale 51 2" xfId="9871"/>
    <cellStyle name="Percentuale 51 2 2" xfId="9872"/>
    <cellStyle name="Percentuale 51 2 2 2" xfId="9873"/>
    <cellStyle name="Percentuale 51 2 3" xfId="9874"/>
    <cellStyle name="Percentuale 51 3" xfId="9875"/>
    <cellStyle name="Percentuale 51 3 2" xfId="9876"/>
    <cellStyle name="Percentuale 51 3 2 2" xfId="9877"/>
    <cellStyle name="Percentuale 51 3 2 3" xfId="9878"/>
    <cellStyle name="Percentuale 51 3 2 3 2" xfId="9879"/>
    <cellStyle name="Percentuale 51 3 3" xfId="9880"/>
    <cellStyle name="Percentuale 51 3 3 2" xfId="9881"/>
    <cellStyle name="Percentuale 51 3 4" xfId="9882"/>
    <cellStyle name="Percentuale 51 3 4 2" xfId="9883"/>
    <cellStyle name="Percentuale 51 3 5" xfId="9884"/>
    <cellStyle name="Percentuale 51 4" xfId="9885"/>
    <cellStyle name="Percentuale 51 4 2" xfId="9886"/>
    <cellStyle name="Percentuale 51 4 2 2" xfId="9887"/>
    <cellStyle name="Percentuale 51 4 3" xfId="9888"/>
    <cellStyle name="Percentuale 51 5" xfId="9889"/>
    <cellStyle name="Percentuale 51 6" xfId="9890"/>
    <cellStyle name="Percentuale 51 6 2" xfId="9891"/>
    <cellStyle name="Percentuale 52" xfId="9892"/>
    <cellStyle name="Percentuale 52 2" xfId="9893"/>
    <cellStyle name="Percentuale 52 2 2" xfId="9894"/>
    <cellStyle name="Percentuale 52 2 2 2" xfId="9895"/>
    <cellStyle name="Percentuale 52 2 3" xfId="9896"/>
    <cellStyle name="Percentuale 52 3" xfId="9897"/>
    <cellStyle name="Percentuale 52 3 2" xfId="9898"/>
    <cellStyle name="Percentuale 52 3 2 2" xfId="9899"/>
    <cellStyle name="Percentuale 52 3 2 3" xfId="9900"/>
    <cellStyle name="Percentuale 52 3 2 3 2" xfId="9901"/>
    <cellStyle name="Percentuale 52 3 3" xfId="9902"/>
    <cellStyle name="Percentuale 52 3 3 2" xfId="9903"/>
    <cellStyle name="Percentuale 52 3 4" xfId="9904"/>
    <cellStyle name="Percentuale 52 3 4 2" xfId="9905"/>
    <cellStyle name="Percentuale 52 3 5" xfId="9906"/>
    <cellStyle name="Percentuale 52 4" xfId="9907"/>
    <cellStyle name="Percentuale 52 4 2" xfId="9908"/>
    <cellStyle name="Percentuale 52 4 2 2" xfId="9909"/>
    <cellStyle name="Percentuale 52 4 3" xfId="9910"/>
    <cellStyle name="Percentuale 52 5" xfId="9911"/>
    <cellStyle name="Percentuale 52 6" xfId="9912"/>
    <cellStyle name="Percentuale 52 6 2" xfId="9913"/>
    <cellStyle name="Percentuale 53" xfId="9914"/>
    <cellStyle name="Percentuale 53 2" xfId="9915"/>
    <cellStyle name="Percentuale 53 2 2" xfId="9916"/>
    <cellStyle name="Percentuale 53 2 2 2" xfId="9917"/>
    <cellStyle name="Percentuale 53 2 3" xfId="9918"/>
    <cellStyle name="Percentuale 53 3" xfId="9919"/>
    <cellStyle name="Percentuale 53 3 2" xfId="9920"/>
    <cellStyle name="Percentuale 53 3 2 2" xfId="9921"/>
    <cellStyle name="Percentuale 53 3 2 3" xfId="9922"/>
    <cellStyle name="Percentuale 53 3 2 3 2" xfId="9923"/>
    <cellStyle name="Percentuale 53 3 3" xfId="9924"/>
    <cellStyle name="Percentuale 53 3 3 2" xfId="9925"/>
    <cellStyle name="Percentuale 53 3 4" xfId="9926"/>
    <cellStyle name="Percentuale 53 3 4 2" xfId="9927"/>
    <cellStyle name="Percentuale 53 3 5" xfId="9928"/>
    <cellStyle name="Percentuale 53 4" xfId="9929"/>
    <cellStyle name="Percentuale 53 4 2" xfId="9930"/>
    <cellStyle name="Percentuale 53 4 2 2" xfId="9931"/>
    <cellStyle name="Percentuale 53 4 3" xfId="9932"/>
    <cellStyle name="Percentuale 53 5" xfId="9933"/>
    <cellStyle name="Percentuale 53 6" xfId="9934"/>
    <cellStyle name="Percentuale 53 6 2" xfId="9935"/>
    <cellStyle name="Percentuale 54" xfId="9936"/>
    <cellStyle name="Percentuale 54 2" xfId="9937"/>
    <cellStyle name="Percentuale 54 2 2" xfId="9938"/>
    <cellStyle name="Percentuale 54 2 2 2" xfId="9939"/>
    <cellStyle name="Percentuale 54 2 3" xfId="9940"/>
    <cellStyle name="Percentuale 54 3" xfId="9941"/>
    <cellStyle name="Percentuale 54 3 2" xfId="9942"/>
    <cellStyle name="Percentuale 54 3 2 2" xfId="9943"/>
    <cellStyle name="Percentuale 54 3 2 3" xfId="9944"/>
    <cellStyle name="Percentuale 54 3 2 3 2" xfId="9945"/>
    <cellStyle name="Percentuale 54 3 3" xfId="9946"/>
    <cellStyle name="Percentuale 54 3 3 2" xfId="9947"/>
    <cellStyle name="Percentuale 54 3 4" xfId="9948"/>
    <cellStyle name="Percentuale 54 3 4 2" xfId="9949"/>
    <cellStyle name="Percentuale 54 3 5" xfId="9950"/>
    <cellStyle name="Percentuale 54 4" xfId="9951"/>
    <cellStyle name="Percentuale 54 4 2" xfId="9952"/>
    <cellStyle name="Percentuale 54 4 2 2" xfId="9953"/>
    <cellStyle name="Percentuale 54 4 3" xfId="9954"/>
    <cellStyle name="Percentuale 54 5" xfId="9955"/>
    <cellStyle name="Percentuale 54 6" xfId="9956"/>
    <cellStyle name="Percentuale 54 6 2" xfId="9957"/>
    <cellStyle name="Percentuale 55" xfId="9958"/>
    <cellStyle name="Percentuale 55 2" xfId="9959"/>
    <cellStyle name="Percentuale 55 2 2" xfId="9960"/>
    <cellStyle name="Percentuale 55 2 2 2" xfId="9961"/>
    <cellStyle name="Percentuale 55 2 3" xfId="9962"/>
    <cellStyle name="Percentuale 55 3" xfId="9963"/>
    <cellStyle name="Percentuale 55 3 2" xfId="9964"/>
    <cellStyle name="Percentuale 55 3 2 2" xfId="9965"/>
    <cellStyle name="Percentuale 55 3 2 3" xfId="9966"/>
    <cellStyle name="Percentuale 55 3 2 3 2" xfId="9967"/>
    <cellStyle name="Percentuale 55 3 3" xfId="9968"/>
    <cellStyle name="Percentuale 55 3 3 2" xfId="9969"/>
    <cellStyle name="Percentuale 55 3 4" xfId="9970"/>
    <cellStyle name="Percentuale 55 3 4 2" xfId="9971"/>
    <cellStyle name="Percentuale 55 3 5" xfId="9972"/>
    <cellStyle name="Percentuale 55 4" xfId="9973"/>
    <cellStyle name="Percentuale 55 4 2" xfId="9974"/>
    <cellStyle name="Percentuale 55 4 2 2" xfId="9975"/>
    <cellStyle name="Percentuale 55 4 3" xfId="9976"/>
    <cellStyle name="Percentuale 55 5" xfId="9977"/>
    <cellStyle name="Percentuale 55 6" xfId="9978"/>
    <cellStyle name="Percentuale 55 6 2" xfId="9979"/>
    <cellStyle name="Percentuale 56" xfId="9980"/>
    <cellStyle name="Percentuale 56 2" xfId="9981"/>
    <cellStyle name="Percentuale 56 2 2" xfId="9982"/>
    <cellStyle name="Percentuale 56 2 2 2" xfId="9983"/>
    <cellStyle name="Percentuale 56 2 3" xfId="9984"/>
    <cellStyle name="Percentuale 56 3" xfId="9985"/>
    <cellStyle name="Percentuale 56 3 2" xfId="9986"/>
    <cellStyle name="Percentuale 56 3 2 2" xfId="9987"/>
    <cellStyle name="Percentuale 56 3 2 3" xfId="9988"/>
    <cellStyle name="Percentuale 56 3 2 3 2" xfId="9989"/>
    <cellStyle name="Percentuale 56 3 3" xfId="9990"/>
    <cellStyle name="Percentuale 56 3 3 2" xfId="9991"/>
    <cellStyle name="Percentuale 56 3 4" xfId="9992"/>
    <cellStyle name="Percentuale 56 3 4 2" xfId="9993"/>
    <cellStyle name="Percentuale 56 3 5" xfId="9994"/>
    <cellStyle name="Percentuale 56 4" xfId="9995"/>
    <cellStyle name="Percentuale 56 4 2" xfId="9996"/>
    <cellStyle name="Percentuale 56 4 2 2" xfId="9997"/>
    <cellStyle name="Percentuale 56 4 3" xfId="9998"/>
    <cellStyle name="Percentuale 56 5" xfId="9999"/>
    <cellStyle name="Percentuale 56 6" xfId="10000"/>
    <cellStyle name="Percentuale 56 6 2" xfId="10001"/>
    <cellStyle name="Percentuale 57" xfId="10002"/>
    <cellStyle name="Percentuale 57 2" xfId="10003"/>
    <cellStyle name="Percentuale 57 2 2" xfId="10004"/>
    <cellStyle name="Percentuale 57 2 2 2" xfId="10005"/>
    <cellStyle name="Percentuale 57 2 3" xfId="10006"/>
    <cellStyle name="Percentuale 57 3" xfId="10007"/>
    <cellStyle name="Percentuale 57 3 2" xfId="10008"/>
    <cellStyle name="Percentuale 57 3 2 2" xfId="10009"/>
    <cellStyle name="Percentuale 57 3 2 3" xfId="10010"/>
    <cellStyle name="Percentuale 57 3 2 3 2" xfId="10011"/>
    <cellStyle name="Percentuale 57 3 3" xfId="10012"/>
    <cellStyle name="Percentuale 57 3 3 2" xfId="10013"/>
    <cellStyle name="Percentuale 57 3 4" xfId="10014"/>
    <cellStyle name="Percentuale 57 3 4 2" xfId="10015"/>
    <cellStyle name="Percentuale 57 3 5" xfId="10016"/>
    <cellStyle name="Percentuale 57 4" xfId="10017"/>
    <cellStyle name="Percentuale 57 4 2" xfId="10018"/>
    <cellStyle name="Percentuale 57 4 2 2" xfId="10019"/>
    <cellStyle name="Percentuale 57 4 3" xfId="10020"/>
    <cellStyle name="Percentuale 57 5" xfId="10021"/>
    <cellStyle name="Percentuale 57 6" xfId="10022"/>
    <cellStyle name="Percentuale 57 6 2" xfId="10023"/>
    <cellStyle name="Percentuale 58" xfId="10024"/>
    <cellStyle name="Percentuale 58 2" xfId="10025"/>
    <cellStyle name="Percentuale 58 2 2" xfId="10026"/>
    <cellStyle name="Percentuale 58 2 2 2" xfId="10027"/>
    <cellStyle name="Percentuale 58 2 3" xfId="10028"/>
    <cellStyle name="Percentuale 58 3" xfId="10029"/>
    <cellStyle name="Percentuale 58 3 2" xfId="10030"/>
    <cellStyle name="Percentuale 58 3 2 2" xfId="10031"/>
    <cellStyle name="Percentuale 58 3 2 3" xfId="10032"/>
    <cellStyle name="Percentuale 58 3 2 3 2" xfId="10033"/>
    <cellStyle name="Percentuale 58 3 3" xfId="10034"/>
    <cellStyle name="Percentuale 58 3 3 2" xfId="10035"/>
    <cellStyle name="Percentuale 58 3 4" xfId="10036"/>
    <cellStyle name="Percentuale 58 3 4 2" xfId="10037"/>
    <cellStyle name="Percentuale 58 3 5" xfId="10038"/>
    <cellStyle name="Percentuale 58 4" xfId="10039"/>
    <cellStyle name="Percentuale 58 4 2" xfId="10040"/>
    <cellStyle name="Percentuale 58 4 2 2" xfId="10041"/>
    <cellStyle name="Percentuale 58 4 3" xfId="10042"/>
    <cellStyle name="Percentuale 58 5" xfId="10043"/>
    <cellStyle name="Percentuale 58 6" xfId="10044"/>
    <cellStyle name="Percentuale 58 6 2" xfId="10045"/>
    <cellStyle name="Percentuale 59" xfId="10046"/>
    <cellStyle name="Percentuale 59 2" xfId="10047"/>
    <cellStyle name="Percentuale 59 2 2" xfId="10048"/>
    <cellStyle name="Percentuale 59 2 2 2" xfId="10049"/>
    <cellStyle name="Percentuale 59 2 3" xfId="10050"/>
    <cellStyle name="Percentuale 59 3" xfId="10051"/>
    <cellStyle name="Percentuale 59 3 2" xfId="10052"/>
    <cellStyle name="Percentuale 59 3 2 2" xfId="10053"/>
    <cellStyle name="Percentuale 59 3 2 3" xfId="10054"/>
    <cellStyle name="Percentuale 59 3 2 3 2" xfId="10055"/>
    <cellStyle name="Percentuale 59 3 3" xfId="10056"/>
    <cellStyle name="Percentuale 59 3 3 2" xfId="10057"/>
    <cellStyle name="Percentuale 59 3 4" xfId="10058"/>
    <cellStyle name="Percentuale 59 3 4 2" xfId="10059"/>
    <cellStyle name="Percentuale 59 3 5" xfId="10060"/>
    <cellStyle name="Percentuale 59 4" xfId="10061"/>
    <cellStyle name="Percentuale 59 4 2" xfId="10062"/>
    <cellStyle name="Percentuale 59 4 2 2" xfId="10063"/>
    <cellStyle name="Percentuale 59 4 3" xfId="10064"/>
    <cellStyle name="Percentuale 59 5" xfId="10065"/>
    <cellStyle name="Percentuale 59 6" xfId="10066"/>
    <cellStyle name="Percentuale 59 6 2" xfId="10067"/>
    <cellStyle name="Percentuale 6" xfId="10068"/>
    <cellStyle name="Percentuale 6 2" xfId="10069"/>
    <cellStyle name="Percentuale 6 2 2" xfId="10070"/>
    <cellStyle name="Percentuale 6 2 2 2" xfId="10071"/>
    <cellStyle name="Percentuale 6 2 3" xfId="10072"/>
    <cellStyle name="Percentuale 6 3" xfId="10073"/>
    <cellStyle name="Percentuale 6 3 2" xfId="10074"/>
    <cellStyle name="Percentuale 6 3 2 2" xfId="10075"/>
    <cellStyle name="Percentuale 6 3 2 3" xfId="10076"/>
    <cellStyle name="Percentuale 6 3 2 3 2" xfId="10077"/>
    <cellStyle name="Percentuale 6 3 3" xfId="10078"/>
    <cellStyle name="Percentuale 6 3 3 2" xfId="10079"/>
    <cellStyle name="Percentuale 6 3 4" xfId="10080"/>
    <cellStyle name="Percentuale 6 3 4 2" xfId="10081"/>
    <cellStyle name="Percentuale 6 3 5" xfId="10082"/>
    <cellStyle name="Percentuale 6 4" xfId="10083"/>
    <cellStyle name="Percentuale 6 4 2" xfId="10084"/>
    <cellStyle name="Percentuale 6 4 2 2" xfId="10085"/>
    <cellStyle name="Percentuale 6 4 3" xfId="10086"/>
    <cellStyle name="Percentuale 6 5" xfId="10087"/>
    <cellStyle name="Percentuale 6 6" xfId="10088"/>
    <cellStyle name="Percentuale 6 6 2" xfId="10089"/>
    <cellStyle name="Percentuale 60" xfId="10090"/>
    <cellStyle name="Percentuale 60 2" xfId="10091"/>
    <cellStyle name="Percentuale 60 2 2" xfId="10092"/>
    <cellStyle name="Percentuale 60 2 2 2" xfId="10093"/>
    <cellStyle name="Percentuale 60 2 3" xfId="10094"/>
    <cellStyle name="Percentuale 60 3" xfId="10095"/>
    <cellStyle name="Percentuale 60 3 2" xfId="10096"/>
    <cellStyle name="Percentuale 60 3 2 2" xfId="10097"/>
    <cellStyle name="Percentuale 60 3 2 3" xfId="10098"/>
    <cellStyle name="Percentuale 60 3 2 3 2" xfId="10099"/>
    <cellStyle name="Percentuale 60 3 3" xfId="10100"/>
    <cellStyle name="Percentuale 60 3 3 2" xfId="10101"/>
    <cellStyle name="Percentuale 60 3 4" xfId="10102"/>
    <cellStyle name="Percentuale 60 3 4 2" xfId="10103"/>
    <cellStyle name="Percentuale 60 3 5" xfId="10104"/>
    <cellStyle name="Percentuale 60 4" xfId="10105"/>
    <cellStyle name="Percentuale 60 4 2" xfId="10106"/>
    <cellStyle name="Percentuale 60 4 2 2" xfId="10107"/>
    <cellStyle name="Percentuale 60 4 3" xfId="10108"/>
    <cellStyle name="Percentuale 60 5" xfId="10109"/>
    <cellStyle name="Percentuale 60 6" xfId="10110"/>
    <cellStyle name="Percentuale 60 6 2" xfId="10111"/>
    <cellStyle name="Percentuale 61" xfId="10112"/>
    <cellStyle name="Percentuale 61 2" xfId="10113"/>
    <cellStyle name="Percentuale 61 2 2" xfId="10114"/>
    <cellStyle name="Percentuale 61 2 2 2" xfId="10115"/>
    <cellStyle name="Percentuale 61 2 3" xfId="10116"/>
    <cellStyle name="Percentuale 61 3" xfId="10117"/>
    <cellStyle name="Percentuale 61 3 2" xfId="10118"/>
    <cellStyle name="Percentuale 61 3 2 2" xfId="10119"/>
    <cellStyle name="Percentuale 61 3 2 3" xfId="10120"/>
    <cellStyle name="Percentuale 61 3 2 3 2" xfId="10121"/>
    <cellStyle name="Percentuale 61 3 3" xfId="10122"/>
    <cellStyle name="Percentuale 61 3 3 2" xfId="10123"/>
    <cellStyle name="Percentuale 61 3 4" xfId="10124"/>
    <cellStyle name="Percentuale 61 3 4 2" xfId="10125"/>
    <cellStyle name="Percentuale 61 3 5" xfId="10126"/>
    <cellStyle name="Percentuale 61 4" xfId="10127"/>
    <cellStyle name="Percentuale 61 4 2" xfId="10128"/>
    <cellStyle name="Percentuale 61 4 2 2" xfId="10129"/>
    <cellStyle name="Percentuale 61 4 3" xfId="10130"/>
    <cellStyle name="Percentuale 61 5" xfId="10131"/>
    <cellStyle name="Percentuale 61 6" xfId="10132"/>
    <cellStyle name="Percentuale 61 6 2" xfId="10133"/>
    <cellStyle name="Percentuale 62" xfId="10134"/>
    <cellStyle name="Percentuale 62 2" xfId="10135"/>
    <cellStyle name="Percentuale 62 2 2" xfId="10136"/>
    <cellStyle name="Percentuale 62 3" xfId="10137"/>
    <cellStyle name="Percentuale 63" xfId="10138"/>
    <cellStyle name="Percentuale 63 2" xfId="10139"/>
    <cellStyle name="Percentuale 63 2 2" xfId="10140"/>
    <cellStyle name="Percentuale 63 3" xfId="10141"/>
    <cellStyle name="Percentuale 64" xfId="10142"/>
    <cellStyle name="Percentuale 64 2" xfId="10143"/>
    <cellStyle name="Percentuale 64 2 2" xfId="10144"/>
    <cellStyle name="Percentuale 64 3" xfId="10145"/>
    <cellStyle name="Percentuale 65" xfId="10146"/>
    <cellStyle name="Percentuale 65 2" xfId="10147"/>
    <cellStyle name="Percentuale 65 2 2" xfId="10148"/>
    <cellStyle name="Percentuale 65 3" xfId="10149"/>
    <cellStyle name="Percentuale 66" xfId="10150"/>
    <cellStyle name="Percentuale 66 2" xfId="10151"/>
    <cellStyle name="Percentuale 66 2 2" xfId="10152"/>
    <cellStyle name="Percentuale 66 3" xfId="10153"/>
    <cellStyle name="Percentuale 67" xfId="10154"/>
    <cellStyle name="Percentuale 67 2" xfId="10155"/>
    <cellStyle name="Percentuale 67 2 2" xfId="10156"/>
    <cellStyle name="Percentuale 67 3" xfId="10157"/>
    <cellStyle name="Percentuale 68" xfId="10158"/>
    <cellStyle name="Percentuale 68 2" xfId="10159"/>
    <cellStyle name="Percentuale 68 2 2" xfId="10160"/>
    <cellStyle name="Percentuale 68 2 2 2" xfId="10161"/>
    <cellStyle name="Percentuale 68 2 3" xfId="10162"/>
    <cellStyle name="Percentuale 68 3" xfId="10163"/>
    <cellStyle name="Percentuale 68 3 2" xfId="10164"/>
    <cellStyle name="Percentuale 68 3 2 2" xfId="10165"/>
    <cellStyle name="Percentuale 68 3 2 3" xfId="10166"/>
    <cellStyle name="Percentuale 68 3 2 3 2" xfId="10167"/>
    <cellStyle name="Percentuale 68 3 3" xfId="10168"/>
    <cellStyle name="Percentuale 68 3 3 2" xfId="10169"/>
    <cellStyle name="Percentuale 68 3 4" xfId="10170"/>
    <cellStyle name="Percentuale 68 3 4 2" xfId="10171"/>
    <cellStyle name="Percentuale 68 3 5" xfId="10172"/>
    <cellStyle name="Percentuale 68 4" xfId="10173"/>
    <cellStyle name="Percentuale 68 4 2" xfId="10174"/>
    <cellStyle name="Percentuale 68 4 2 2" xfId="10175"/>
    <cellStyle name="Percentuale 68 4 3" xfId="10176"/>
    <cellStyle name="Percentuale 68 5" xfId="10177"/>
    <cellStyle name="Percentuale 68 6" xfId="10178"/>
    <cellStyle name="Percentuale 68 6 2" xfId="10179"/>
    <cellStyle name="Percentuale 69" xfId="10180"/>
    <cellStyle name="Percentuale 69 2" xfId="10181"/>
    <cellStyle name="Percentuale 69 2 2" xfId="10182"/>
    <cellStyle name="Percentuale 69 2 2 2" xfId="10183"/>
    <cellStyle name="Percentuale 69 2 3" xfId="10184"/>
    <cellStyle name="Percentuale 69 3" xfId="10185"/>
    <cellStyle name="Percentuale 69 3 2" xfId="10186"/>
    <cellStyle name="Percentuale 69 3 2 2" xfId="10187"/>
    <cellStyle name="Percentuale 69 3 2 3" xfId="10188"/>
    <cellStyle name="Percentuale 69 3 2 3 2" xfId="10189"/>
    <cellStyle name="Percentuale 69 3 3" xfId="10190"/>
    <cellStyle name="Percentuale 69 3 3 2" xfId="10191"/>
    <cellStyle name="Percentuale 69 3 4" xfId="10192"/>
    <cellStyle name="Percentuale 69 3 4 2" xfId="10193"/>
    <cellStyle name="Percentuale 69 3 5" xfId="10194"/>
    <cellStyle name="Percentuale 69 4" xfId="10195"/>
    <cellStyle name="Percentuale 69 4 2" xfId="10196"/>
    <cellStyle name="Percentuale 69 4 2 2" xfId="10197"/>
    <cellStyle name="Percentuale 69 4 3" xfId="10198"/>
    <cellStyle name="Percentuale 69 5" xfId="10199"/>
    <cellStyle name="Percentuale 69 6" xfId="10200"/>
    <cellStyle name="Percentuale 69 6 2" xfId="10201"/>
    <cellStyle name="Percentuale 7" xfId="10202"/>
    <cellStyle name="Percentuale 7 2" xfId="10203"/>
    <cellStyle name="Percentuale 7 2 2" xfId="10204"/>
    <cellStyle name="Percentuale 7 2 2 2" xfId="10205"/>
    <cellStyle name="Percentuale 7 2 3" xfId="10206"/>
    <cellStyle name="Percentuale 7 3" xfId="10207"/>
    <cellStyle name="Percentuale 7 3 2" xfId="10208"/>
    <cellStyle name="Percentuale 7 3 2 2" xfId="10209"/>
    <cellStyle name="Percentuale 7 3 2 3" xfId="10210"/>
    <cellStyle name="Percentuale 7 3 2 3 2" xfId="10211"/>
    <cellStyle name="Percentuale 7 3 3" xfId="10212"/>
    <cellStyle name="Percentuale 7 3 3 2" xfId="10213"/>
    <cellStyle name="Percentuale 7 3 4" xfId="10214"/>
    <cellStyle name="Percentuale 7 3 4 2" xfId="10215"/>
    <cellStyle name="Percentuale 7 3 5" xfId="10216"/>
    <cellStyle name="Percentuale 7 4" xfId="10217"/>
    <cellStyle name="Percentuale 7 4 2" xfId="10218"/>
    <cellStyle name="Percentuale 7 4 2 2" xfId="10219"/>
    <cellStyle name="Percentuale 7 4 3" xfId="10220"/>
    <cellStyle name="Percentuale 7 5" xfId="10221"/>
    <cellStyle name="Percentuale 7 6" xfId="10222"/>
    <cellStyle name="Percentuale 7 6 2" xfId="10223"/>
    <cellStyle name="Percentuale 8" xfId="10224"/>
    <cellStyle name="Percentuale 8 2" xfId="10225"/>
    <cellStyle name="Percentuale 8 2 2" xfId="10226"/>
    <cellStyle name="Percentuale 8 2 2 2" xfId="10227"/>
    <cellStyle name="Percentuale 8 2 3" xfId="10228"/>
    <cellStyle name="Percentuale 8 3" xfId="10229"/>
    <cellStyle name="Percentuale 8 3 2" xfId="10230"/>
    <cellStyle name="Percentuale 8 3 2 2" xfId="10231"/>
    <cellStyle name="Percentuale 8 3 2 3" xfId="10232"/>
    <cellStyle name="Percentuale 8 3 2 3 2" xfId="10233"/>
    <cellStyle name="Percentuale 8 3 3" xfId="10234"/>
    <cellStyle name="Percentuale 8 3 3 2" xfId="10235"/>
    <cellStyle name="Percentuale 8 3 4" xfId="10236"/>
    <cellStyle name="Percentuale 8 3 4 2" xfId="10237"/>
    <cellStyle name="Percentuale 8 3 5" xfId="10238"/>
    <cellStyle name="Percentuale 8 4" xfId="10239"/>
    <cellStyle name="Percentuale 8 4 2" xfId="10240"/>
    <cellStyle name="Percentuale 8 4 2 2" xfId="10241"/>
    <cellStyle name="Percentuale 8 4 3" xfId="10242"/>
    <cellStyle name="Percentuale 8 5" xfId="10243"/>
    <cellStyle name="Percentuale 8 6" xfId="10244"/>
    <cellStyle name="Percentuale 8 6 2" xfId="10245"/>
    <cellStyle name="Percentuale 9" xfId="10246"/>
    <cellStyle name="Percentuale 9 2" xfId="10247"/>
    <cellStyle name="Percentuale 9 2 2" xfId="10248"/>
    <cellStyle name="Percentuale 9 2 2 2" xfId="10249"/>
    <cellStyle name="Percentuale 9 2 3" xfId="10250"/>
    <cellStyle name="Percentuale 9 3" xfId="10251"/>
    <cellStyle name="Percentuale 9 3 2" xfId="10252"/>
    <cellStyle name="Percentuale 9 3 2 2" xfId="10253"/>
    <cellStyle name="Percentuale 9 3 2 3" xfId="10254"/>
    <cellStyle name="Percentuale 9 3 2 3 2" xfId="10255"/>
    <cellStyle name="Percentuale 9 3 3" xfId="10256"/>
    <cellStyle name="Percentuale 9 3 3 2" xfId="10257"/>
    <cellStyle name="Percentuale 9 3 4" xfId="10258"/>
    <cellStyle name="Percentuale 9 3 4 2" xfId="10259"/>
    <cellStyle name="Percentuale 9 3 5" xfId="10260"/>
    <cellStyle name="Percentuale 9 4" xfId="10261"/>
    <cellStyle name="Percentuale 9 4 2" xfId="10262"/>
    <cellStyle name="Percentuale 9 4 2 2" xfId="10263"/>
    <cellStyle name="Percentuale 9 4 3" xfId="10264"/>
    <cellStyle name="Percentuale 9 5" xfId="10265"/>
    <cellStyle name="Percentuale 9 6" xfId="10266"/>
    <cellStyle name="Percentuale 9 6 2" xfId="10267"/>
    <cellStyle name="Procent 2" xfId="10268"/>
    <cellStyle name="Procent 2 2" xfId="10269"/>
    <cellStyle name="Procent 2 2 2" xfId="10270"/>
    <cellStyle name="Procent 2 2 3" xfId="10271"/>
    <cellStyle name="Procent 2 2 4" xfId="10272"/>
    <cellStyle name="Procent 3" xfId="10273"/>
    <cellStyle name="Procent 3 2" xfId="10274"/>
    <cellStyle name="Procent 3 2 2" xfId="10275"/>
    <cellStyle name="Procent 3 2 3" xfId="10276"/>
    <cellStyle name="Procent 3 3" xfId="10277"/>
    <cellStyle name="Procent 3 4" xfId="10278"/>
    <cellStyle name="Procent 4" xfId="10279"/>
    <cellStyle name="Procent 4 2" xfId="10280"/>
    <cellStyle name="Procent 4 2 2" xfId="10281"/>
    <cellStyle name="Procent 4 2 2 2" xfId="10282"/>
    <cellStyle name="Procent 4 2 3" xfId="10283"/>
    <cellStyle name="Procent 4 2 3 2" xfId="10284"/>
    <cellStyle name="Procent 4 2 4" xfId="10285"/>
    <cellStyle name="Procent 4 2 4 2" xfId="10286"/>
    <cellStyle name="Procent 4 2 5" xfId="10287"/>
    <cellStyle name="Procent 4 2 6" xfId="10288"/>
    <cellStyle name="Procent 4 3" xfId="10289"/>
    <cellStyle name="Procent 4 3 2" xfId="10290"/>
    <cellStyle name="Procent 4 4" xfId="10291"/>
    <cellStyle name="Procent 4 4 2" xfId="10292"/>
    <cellStyle name="Procent 4 5" xfId="10293"/>
    <cellStyle name="Procent 4 5 2" xfId="10294"/>
    <cellStyle name="Procent 4 6" xfId="10295"/>
    <cellStyle name="Procent 4 7" xfId="10296"/>
    <cellStyle name="Procent 4 8" xfId="10297"/>
    <cellStyle name="Standard_Sce_D_Extraction" xfId="10298"/>
    <cellStyle name="Style 155" xfId="10299"/>
    <cellStyle name="Style 156" xfId="10300"/>
    <cellStyle name="Style 157" xfId="10301"/>
    <cellStyle name="Style 158" xfId="10302"/>
    <cellStyle name="Style 159" xfId="10303"/>
    <cellStyle name="Style 161" xfId="10304"/>
    <cellStyle name="Style 162" xfId="10305"/>
    <cellStyle name="Style 163" xfId="10306"/>
    <cellStyle name="Style 223" xfId="10307"/>
    <cellStyle name="Style 224" xfId="10308"/>
    <cellStyle name="Style 225" xfId="10309"/>
    <cellStyle name="Style 226" xfId="10310"/>
    <cellStyle name="Style 227" xfId="10311"/>
    <cellStyle name="Style 229" xfId="10312"/>
    <cellStyle name="Style 230" xfId="10313"/>
    <cellStyle name="Style 231" xfId="10314"/>
    <cellStyle name="Style 257" xfId="10315"/>
    <cellStyle name="Style 258" xfId="10316"/>
    <cellStyle name="Style 259" xfId="10317"/>
    <cellStyle name="Style 260" xfId="10318"/>
    <cellStyle name="Style 261" xfId="10319"/>
    <cellStyle name="Style 263" xfId="10320"/>
    <cellStyle name="Style 264" xfId="10321"/>
    <cellStyle name="Style 265" xfId="10322"/>
    <cellStyle name="Style 461" xfId="10323"/>
    <cellStyle name="Style 467" xfId="10324"/>
    <cellStyle name="Style 468" xfId="10325"/>
    <cellStyle name="Style 469" xfId="10326"/>
    <cellStyle name="Style 478" xfId="10327"/>
    <cellStyle name="Style 479" xfId="10328"/>
    <cellStyle name="Style 480" xfId="10329"/>
    <cellStyle name="Style 481" xfId="10330"/>
    <cellStyle name="Style 482" xfId="10331"/>
    <cellStyle name="Style 484" xfId="10332"/>
    <cellStyle name="Style 485" xfId="10333"/>
    <cellStyle name="Style 486" xfId="10334"/>
    <cellStyle name="Style 495" xfId="10335"/>
    <cellStyle name="Style 496" xfId="10336"/>
    <cellStyle name="Style 497" xfId="10337"/>
    <cellStyle name="Style 498" xfId="10338"/>
    <cellStyle name="Style 499" xfId="10339"/>
    <cellStyle name="Style 501" xfId="10340"/>
    <cellStyle name="Style 502" xfId="10341"/>
    <cellStyle name="Style 503" xfId="10342"/>
    <cellStyle name="Style 580" xfId="10343"/>
    <cellStyle name="Style 581" xfId="10344"/>
    <cellStyle name="Style 582" xfId="10345"/>
    <cellStyle name="Style 583" xfId="10346"/>
    <cellStyle name="Style 584" xfId="10347"/>
    <cellStyle name="Style 586" xfId="10348"/>
    <cellStyle name="Style 587" xfId="10349"/>
    <cellStyle name="Style 588" xfId="10350"/>
    <cellStyle name="Testo avviso" xfId="10351"/>
    <cellStyle name="Testo descrittivo" xfId="10352"/>
    <cellStyle name="Titolo" xfId="10353"/>
    <cellStyle name="Titolo 1" xfId="10354"/>
    <cellStyle name="Titolo 1 2" xfId="10355"/>
    <cellStyle name="Titolo 2" xfId="10356"/>
    <cellStyle name="Titolo 2 2" xfId="10357"/>
    <cellStyle name="Titolo 3" xfId="10358"/>
    <cellStyle name="Titolo 3 2" xfId="10359"/>
    <cellStyle name="Titolo 4" xfId="10360"/>
    <cellStyle name="Total 2" xfId="10361"/>
    <cellStyle name="Total 2 2" xfId="10362"/>
    <cellStyle name="Totale" xfId="10363"/>
    <cellStyle name="Totale 2" xfId="10364"/>
    <cellStyle name="Totale 2 2" xfId="10365"/>
    <cellStyle name="Totale 3" xfId="10366"/>
    <cellStyle name="Totale 3 2" xfId="10367"/>
    <cellStyle name="Totale 4" xfId="10368"/>
    <cellStyle name="Totale 5" xfId="10369"/>
    <cellStyle name="Totale 6" xfId="10370"/>
    <cellStyle name="Uncertain" xfId="10371"/>
    <cellStyle name="Usikre tal" xfId="10372"/>
    <cellStyle name="Valore non valido" xfId="10373"/>
    <cellStyle name="Valore valido" xfId="10374"/>
    <cellStyle name="Years" xfId="10375"/>
    <cellStyle name="Обычный_CRF2002 (1)" xfId="10376"/>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externalLink" Target="externalLinks/externalLink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externalLink" Target="externalLinks/externalLink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externalLink" Target="externalLinks/externalLink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scatterChart>
        <c:scatterStyle val="smoothMarker"/>
        <c:varyColors val="0"/>
        <c:ser>
          <c:idx val="0"/>
          <c:order val="0"/>
          <c:tx>
            <c:strRef>
              <c:f>'EE investment costs'!$Y$56</c:f>
              <c:strCache>
                <c:ptCount val="1"/>
                <c:pt idx="0">
                  <c:v>MT</c:v>
                </c:pt>
              </c:strCache>
            </c:strRef>
          </c:tx>
          <c:marker>
            <c:symbol val="none"/>
          </c:marker>
          <c:xVal>
            <c:numRef>
              <c:f>'EE investment costs'!$X$57:$X$156</c:f>
              <c:numCache>
                <c:formatCode>General</c:formatCode>
                <c:ptCount val="100"/>
                <c:pt idx="0">
                  <c:v>0.1</c:v>
                </c:pt>
                <c:pt idx="1">
                  <c:v>0.2</c:v>
                </c:pt>
                <c:pt idx="2">
                  <c:v>0.3</c:v>
                </c:pt>
                <c:pt idx="3">
                  <c:v>0.4</c:v>
                </c:pt>
                <c:pt idx="4">
                  <c:v>0.5</c:v>
                </c:pt>
                <c:pt idx="5">
                  <c:v>0.6</c:v>
                </c:pt>
                <c:pt idx="6">
                  <c:v>0.7</c:v>
                </c:pt>
                <c:pt idx="7">
                  <c:v>0.8</c:v>
                </c:pt>
                <c:pt idx="8">
                  <c:v>0.9</c:v>
                </c:pt>
                <c:pt idx="9">
                  <c:v>1</c:v>
                </c:pt>
                <c:pt idx="10">
                  <c:v>1.1000000000000001</c:v>
                </c:pt>
                <c:pt idx="11">
                  <c:v>1.2</c:v>
                </c:pt>
                <c:pt idx="12">
                  <c:v>1.3</c:v>
                </c:pt>
                <c:pt idx="13">
                  <c:v>1.4</c:v>
                </c:pt>
                <c:pt idx="14">
                  <c:v>1.5</c:v>
                </c:pt>
                <c:pt idx="15">
                  <c:v>1.6</c:v>
                </c:pt>
                <c:pt idx="16">
                  <c:v>1.7</c:v>
                </c:pt>
                <c:pt idx="17">
                  <c:v>1.8</c:v>
                </c:pt>
                <c:pt idx="18">
                  <c:v>1.9</c:v>
                </c:pt>
                <c:pt idx="19">
                  <c:v>2</c:v>
                </c:pt>
                <c:pt idx="20">
                  <c:v>2.1</c:v>
                </c:pt>
                <c:pt idx="21">
                  <c:v>2.2000000000000002</c:v>
                </c:pt>
                <c:pt idx="22">
                  <c:v>2.2999999999999998</c:v>
                </c:pt>
                <c:pt idx="23">
                  <c:v>2.4</c:v>
                </c:pt>
                <c:pt idx="24">
                  <c:v>2.5</c:v>
                </c:pt>
                <c:pt idx="25">
                  <c:v>2.6</c:v>
                </c:pt>
                <c:pt idx="26">
                  <c:v>2.7</c:v>
                </c:pt>
                <c:pt idx="27">
                  <c:v>2.8</c:v>
                </c:pt>
                <c:pt idx="28">
                  <c:v>2.9</c:v>
                </c:pt>
                <c:pt idx="29">
                  <c:v>3</c:v>
                </c:pt>
                <c:pt idx="30">
                  <c:v>3.1</c:v>
                </c:pt>
                <c:pt idx="31">
                  <c:v>3.2</c:v>
                </c:pt>
                <c:pt idx="32">
                  <c:v>3.3</c:v>
                </c:pt>
                <c:pt idx="33">
                  <c:v>3.4</c:v>
                </c:pt>
                <c:pt idx="34">
                  <c:v>3.5</c:v>
                </c:pt>
                <c:pt idx="35">
                  <c:v>3.6</c:v>
                </c:pt>
                <c:pt idx="36">
                  <c:v>3.7</c:v>
                </c:pt>
                <c:pt idx="37">
                  <c:v>3.8</c:v>
                </c:pt>
                <c:pt idx="38">
                  <c:v>3.9</c:v>
                </c:pt>
                <c:pt idx="39">
                  <c:v>4</c:v>
                </c:pt>
                <c:pt idx="40">
                  <c:v>4.0999999999999996</c:v>
                </c:pt>
                <c:pt idx="41">
                  <c:v>4.2</c:v>
                </c:pt>
                <c:pt idx="42">
                  <c:v>4.3</c:v>
                </c:pt>
                <c:pt idx="43">
                  <c:v>4.4000000000000004</c:v>
                </c:pt>
                <c:pt idx="44">
                  <c:v>4.5</c:v>
                </c:pt>
                <c:pt idx="45">
                  <c:v>4.5999999999999996</c:v>
                </c:pt>
                <c:pt idx="46">
                  <c:v>4.7</c:v>
                </c:pt>
                <c:pt idx="47">
                  <c:v>4.8</c:v>
                </c:pt>
                <c:pt idx="48">
                  <c:v>4.9000000000000004</c:v>
                </c:pt>
                <c:pt idx="49">
                  <c:v>5</c:v>
                </c:pt>
                <c:pt idx="50">
                  <c:v>5.0999999999999996</c:v>
                </c:pt>
                <c:pt idx="51">
                  <c:v>5.2</c:v>
                </c:pt>
                <c:pt idx="52">
                  <c:v>5.3</c:v>
                </c:pt>
                <c:pt idx="53">
                  <c:v>5.4</c:v>
                </c:pt>
                <c:pt idx="54">
                  <c:v>5.5</c:v>
                </c:pt>
                <c:pt idx="55">
                  <c:v>5.6</c:v>
                </c:pt>
                <c:pt idx="56">
                  <c:v>5.7</c:v>
                </c:pt>
                <c:pt idx="57">
                  <c:v>5.8</c:v>
                </c:pt>
                <c:pt idx="58">
                  <c:v>5.9</c:v>
                </c:pt>
                <c:pt idx="59">
                  <c:v>6</c:v>
                </c:pt>
                <c:pt idx="60">
                  <c:v>6.1</c:v>
                </c:pt>
                <c:pt idx="61">
                  <c:v>6.2</c:v>
                </c:pt>
                <c:pt idx="62">
                  <c:v>6.3</c:v>
                </c:pt>
                <c:pt idx="63">
                  <c:v>6.4</c:v>
                </c:pt>
                <c:pt idx="64">
                  <c:v>6.5</c:v>
                </c:pt>
                <c:pt idx="65">
                  <c:v>6.6</c:v>
                </c:pt>
                <c:pt idx="66">
                  <c:v>6.7</c:v>
                </c:pt>
                <c:pt idx="67">
                  <c:v>6.8</c:v>
                </c:pt>
                <c:pt idx="68">
                  <c:v>6.9</c:v>
                </c:pt>
                <c:pt idx="69">
                  <c:v>7</c:v>
                </c:pt>
                <c:pt idx="70">
                  <c:v>7.1</c:v>
                </c:pt>
                <c:pt idx="71">
                  <c:v>7.2</c:v>
                </c:pt>
                <c:pt idx="72">
                  <c:v>7.3</c:v>
                </c:pt>
                <c:pt idx="73">
                  <c:v>7.4</c:v>
                </c:pt>
                <c:pt idx="74">
                  <c:v>7.5</c:v>
                </c:pt>
                <c:pt idx="75">
                  <c:v>7.6</c:v>
                </c:pt>
                <c:pt idx="76">
                  <c:v>7.7</c:v>
                </c:pt>
                <c:pt idx="77">
                  <c:v>7.8</c:v>
                </c:pt>
                <c:pt idx="78">
                  <c:v>7.9</c:v>
                </c:pt>
                <c:pt idx="79">
                  <c:v>8</c:v>
                </c:pt>
                <c:pt idx="80">
                  <c:v>8.1</c:v>
                </c:pt>
                <c:pt idx="81">
                  <c:v>8.1999999999999993</c:v>
                </c:pt>
                <c:pt idx="82">
                  <c:v>8.3000000000000007</c:v>
                </c:pt>
                <c:pt idx="83">
                  <c:v>8.4</c:v>
                </c:pt>
                <c:pt idx="84">
                  <c:v>8.5</c:v>
                </c:pt>
                <c:pt idx="85">
                  <c:v>8.6</c:v>
                </c:pt>
                <c:pt idx="86">
                  <c:v>8.6999999999999993</c:v>
                </c:pt>
                <c:pt idx="87">
                  <c:v>8.8000000000000007</c:v>
                </c:pt>
                <c:pt idx="88">
                  <c:v>8.9</c:v>
                </c:pt>
                <c:pt idx="89">
                  <c:v>9</c:v>
                </c:pt>
                <c:pt idx="90">
                  <c:v>9.1</c:v>
                </c:pt>
                <c:pt idx="91">
                  <c:v>9.1999999999999993</c:v>
                </c:pt>
                <c:pt idx="92">
                  <c:v>9.3000000000000007</c:v>
                </c:pt>
                <c:pt idx="93">
                  <c:v>9.4</c:v>
                </c:pt>
                <c:pt idx="94">
                  <c:v>9.5</c:v>
                </c:pt>
                <c:pt idx="95">
                  <c:v>9.6</c:v>
                </c:pt>
                <c:pt idx="96">
                  <c:v>9.6999999999999993</c:v>
                </c:pt>
                <c:pt idx="97">
                  <c:v>9.8000000000000007</c:v>
                </c:pt>
                <c:pt idx="98">
                  <c:v>9.9</c:v>
                </c:pt>
                <c:pt idx="99">
                  <c:v>10</c:v>
                </c:pt>
              </c:numCache>
            </c:numRef>
          </c:xVal>
          <c:yVal>
            <c:numRef>
              <c:f>'EE investment costs'!$Y$57:$Y$156</c:f>
              <c:numCache>
                <c:formatCode>General</c:formatCode>
                <c:ptCount val="100"/>
                <c:pt idx="0">
                  <c:v>0</c:v>
                </c:pt>
                <c:pt idx="1">
                  <c:v>0</c:v>
                </c:pt>
                <c:pt idx="2">
                  <c:v>0</c:v>
                </c:pt>
                <c:pt idx="3">
                  <c:v>0</c:v>
                </c:pt>
                <c:pt idx="4">
                  <c:v>0</c:v>
                </c:pt>
                <c:pt idx="5">
                  <c:v>0</c:v>
                </c:pt>
                <c:pt idx="6">
                  <c:v>5.4832440206132445</c:v>
                </c:pt>
                <c:pt idx="7">
                  <c:v>24.567862969795168</c:v>
                </c:pt>
                <c:pt idx="8">
                  <c:v>43.652481918977095</c:v>
                </c:pt>
                <c:pt idx="9">
                  <c:v>62.737100868159018</c:v>
                </c:pt>
                <c:pt idx="10">
                  <c:v>81.821719817340934</c:v>
                </c:pt>
                <c:pt idx="11">
                  <c:v>100.90633876652286</c:v>
                </c:pt>
                <c:pt idx="12">
                  <c:v>119.99095771570478</c:v>
                </c:pt>
                <c:pt idx="13">
                  <c:v>139.07557666488671</c:v>
                </c:pt>
                <c:pt idx="14">
                  <c:v>158.16019561406864</c:v>
                </c:pt>
                <c:pt idx="15">
                  <c:v>177.24481456325057</c:v>
                </c:pt>
                <c:pt idx="16">
                  <c:v>196.32943351243244</c:v>
                </c:pt>
                <c:pt idx="17">
                  <c:v>215.4140524616144</c:v>
                </c:pt>
                <c:pt idx="18">
                  <c:v>234.49867141079631</c:v>
                </c:pt>
                <c:pt idx="19">
                  <c:v>253.58329035997826</c:v>
                </c:pt>
                <c:pt idx="20">
                  <c:v>272.66790930916022</c:v>
                </c:pt>
                <c:pt idx="21">
                  <c:v>291.75252825834212</c:v>
                </c:pt>
                <c:pt idx="22">
                  <c:v>310.83714720752397</c:v>
                </c:pt>
                <c:pt idx="23">
                  <c:v>329.92176615670593</c:v>
                </c:pt>
                <c:pt idx="24">
                  <c:v>349.00638510588789</c:v>
                </c:pt>
                <c:pt idx="25">
                  <c:v>368.09100405506979</c:v>
                </c:pt>
                <c:pt idx="26">
                  <c:v>387.17562300425175</c:v>
                </c:pt>
                <c:pt idx="27">
                  <c:v>406.26024195343365</c:v>
                </c:pt>
                <c:pt idx="28">
                  <c:v>425.34486090261555</c:v>
                </c:pt>
                <c:pt idx="29">
                  <c:v>444.42947985179751</c:v>
                </c:pt>
                <c:pt idx="30">
                  <c:v>463.51409880097947</c:v>
                </c:pt>
                <c:pt idx="31">
                  <c:v>482.59871775016131</c:v>
                </c:pt>
                <c:pt idx="32">
                  <c:v>501.68333669934327</c:v>
                </c:pt>
                <c:pt idx="33">
                  <c:v>520.76795564852512</c:v>
                </c:pt>
                <c:pt idx="34">
                  <c:v>539.85257459770708</c:v>
                </c:pt>
                <c:pt idx="35">
                  <c:v>549.17965220207009</c:v>
                </c:pt>
                <c:pt idx="36">
                  <c:v>558.50672980643299</c:v>
                </c:pt>
                <c:pt idx="37">
                  <c:v>567.83380741079577</c:v>
                </c:pt>
                <c:pt idx="38">
                  <c:v>577.16088501515867</c:v>
                </c:pt>
                <c:pt idx="39">
                  <c:v>586.48796261952145</c:v>
                </c:pt>
                <c:pt idx="40">
                  <c:v>595.81504022388435</c:v>
                </c:pt>
                <c:pt idx="41">
                  <c:v>605.14211782824725</c:v>
                </c:pt>
                <c:pt idx="42">
                  <c:v>614.46919543261004</c:v>
                </c:pt>
                <c:pt idx="43">
                  <c:v>623.79627303697293</c:v>
                </c:pt>
                <c:pt idx="44">
                  <c:v>633.12335064133583</c:v>
                </c:pt>
                <c:pt idx="45">
                  <c:v>642.45042824569862</c:v>
                </c:pt>
                <c:pt idx="46">
                  <c:v>651.77750585006163</c:v>
                </c:pt>
                <c:pt idx="47">
                  <c:v>661.1045834544243</c:v>
                </c:pt>
                <c:pt idx="48">
                  <c:v>670.4316610587872</c:v>
                </c:pt>
                <c:pt idx="49">
                  <c:v>679.7587386631501</c:v>
                </c:pt>
                <c:pt idx="50">
                  <c:v>689.08581626751288</c:v>
                </c:pt>
                <c:pt idx="51">
                  <c:v>698.41289387187589</c:v>
                </c:pt>
                <c:pt idx="52">
                  <c:v>707.73997147623857</c:v>
                </c:pt>
                <c:pt idx="53">
                  <c:v>717.06704908060158</c:v>
                </c:pt>
                <c:pt idx="54">
                  <c:v>726.39412668496436</c:v>
                </c:pt>
                <c:pt idx="55">
                  <c:v>735.72120428932715</c:v>
                </c:pt>
                <c:pt idx="56">
                  <c:v>745.04828189369016</c:v>
                </c:pt>
                <c:pt idx="57">
                  <c:v>754.37535949805283</c:v>
                </c:pt>
                <c:pt idx="58">
                  <c:v>763.70243710241584</c:v>
                </c:pt>
                <c:pt idx="59">
                  <c:v>773.02951470677851</c:v>
                </c:pt>
                <c:pt idx="60">
                  <c:v>782.35659231114153</c:v>
                </c:pt>
                <c:pt idx="61">
                  <c:v>791.68366991550431</c:v>
                </c:pt>
                <c:pt idx="62">
                  <c:v>801.0107475198671</c:v>
                </c:pt>
                <c:pt idx="63">
                  <c:v>810.33782512423011</c:v>
                </c:pt>
                <c:pt idx="64">
                  <c:v>819.66490272859278</c:v>
                </c:pt>
                <c:pt idx="65">
                  <c:v>828.99198033295579</c:v>
                </c:pt>
                <c:pt idx="66">
                  <c:v>838.31905793731869</c:v>
                </c:pt>
                <c:pt idx="67">
                  <c:v>847.64613554168147</c:v>
                </c:pt>
                <c:pt idx="68">
                  <c:v>856.97321314604437</c:v>
                </c:pt>
                <c:pt idx="69">
                  <c:v>866.30029075040704</c:v>
                </c:pt>
                <c:pt idx="70">
                  <c:v>875.62736835477006</c:v>
                </c:pt>
                <c:pt idx="71">
                  <c:v>884.95444595913307</c:v>
                </c:pt>
                <c:pt idx="72">
                  <c:v>894.28152356349574</c:v>
                </c:pt>
                <c:pt idx="73">
                  <c:v>903.60860116785864</c:v>
                </c:pt>
                <c:pt idx="74">
                  <c:v>912.93567877222142</c:v>
                </c:pt>
                <c:pt idx="75">
                  <c:v>922.26275637658432</c:v>
                </c:pt>
                <c:pt idx="76">
                  <c:v>931.58983398094733</c:v>
                </c:pt>
                <c:pt idx="77">
                  <c:v>940.91691158531</c:v>
                </c:pt>
                <c:pt idx="78">
                  <c:v>950.2439891896729</c:v>
                </c:pt>
                <c:pt idx="79">
                  <c:v>959.57106679403569</c:v>
                </c:pt>
                <c:pt idx="80">
                  <c:v>968.89814439839859</c:v>
                </c:pt>
                <c:pt idx="81">
                  <c:v>978.22522200276126</c:v>
                </c:pt>
                <c:pt idx="82">
                  <c:v>987.55229960712427</c:v>
                </c:pt>
                <c:pt idx="83">
                  <c:v>996.87937721148728</c:v>
                </c:pt>
                <c:pt idx="84">
                  <c:v>1006.20645481585</c:v>
                </c:pt>
                <c:pt idx="85">
                  <c:v>1015.5335324202129</c:v>
                </c:pt>
                <c:pt idx="86">
                  <c:v>1024.8606100245756</c:v>
                </c:pt>
                <c:pt idx="87">
                  <c:v>1034.1876876289386</c:v>
                </c:pt>
                <c:pt idx="88">
                  <c:v>1043.5147652333014</c:v>
                </c:pt>
                <c:pt idx="89">
                  <c:v>1052.8418428376642</c:v>
                </c:pt>
                <c:pt idx="90">
                  <c:v>1062.1689204420272</c:v>
                </c:pt>
                <c:pt idx="91">
                  <c:v>1071.4959980463898</c:v>
                </c:pt>
                <c:pt idx="92">
                  <c:v>1080.8230756507528</c:v>
                </c:pt>
                <c:pt idx="93">
                  <c:v>1090.1501532551158</c:v>
                </c:pt>
                <c:pt idx="94">
                  <c:v>1099.4772308594786</c:v>
                </c:pt>
                <c:pt idx="95">
                  <c:v>1108.8043084638414</c:v>
                </c:pt>
                <c:pt idx="96">
                  <c:v>1118.1313860682042</c:v>
                </c:pt>
                <c:pt idx="97">
                  <c:v>1127.4584636725672</c:v>
                </c:pt>
                <c:pt idx="98">
                  <c:v>1136.7855412769302</c:v>
                </c:pt>
                <c:pt idx="99">
                  <c:v>1146.1126188812927</c:v>
                </c:pt>
              </c:numCache>
            </c:numRef>
          </c:yVal>
          <c:smooth val="1"/>
          <c:extLst>
            <c:ext xmlns:c16="http://schemas.microsoft.com/office/drawing/2014/chart" uri="{C3380CC4-5D6E-409C-BE32-E72D297353CC}">
              <c16:uniqueId val="{00000000-9F8C-4F31-92A0-0C5B8553DEB0}"/>
            </c:ext>
          </c:extLst>
        </c:ser>
        <c:ser>
          <c:idx val="1"/>
          <c:order val="1"/>
          <c:tx>
            <c:strRef>
              <c:f>'EE investment costs'!$Z$56</c:f>
              <c:strCache>
                <c:ptCount val="1"/>
                <c:pt idx="0">
                  <c:v>HT</c:v>
                </c:pt>
              </c:strCache>
            </c:strRef>
          </c:tx>
          <c:marker>
            <c:symbol val="none"/>
          </c:marker>
          <c:xVal>
            <c:numRef>
              <c:f>'EE investment costs'!$X$57:$X$156</c:f>
              <c:numCache>
                <c:formatCode>General</c:formatCode>
                <c:ptCount val="100"/>
                <c:pt idx="0">
                  <c:v>0.1</c:v>
                </c:pt>
                <c:pt idx="1">
                  <c:v>0.2</c:v>
                </c:pt>
                <c:pt idx="2">
                  <c:v>0.3</c:v>
                </c:pt>
                <c:pt idx="3">
                  <c:v>0.4</c:v>
                </c:pt>
                <c:pt idx="4">
                  <c:v>0.5</c:v>
                </c:pt>
                <c:pt idx="5">
                  <c:v>0.6</c:v>
                </c:pt>
                <c:pt idx="6">
                  <c:v>0.7</c:v>
                </c:pt>
                <c:pt idx="7">
                  <c:v>0.8</c:v>
                </c:pt>
                <c:pt idx="8">
                  <c:v>0.9</c:v>
                </c:pt>
                <c:pt idx="9">
                  <c:v>1</c:v>
                </c:pt>
                <c:pt idx="10">
                  <c:v>1.1000000000000001</c:v>
                </c:pt>
                <c:pt idx="11">
                  <c:v>1.2</c:v>
                </c:pt>
                <c:pt idx="12">
                  <c:v>1.3</c:v>
                </c:pt>
                <c:pt idx="13">
                  <c:v>1.4</c:v>
                </c:pt>
                <c:pt idx="14">
                  <c:v>1.5</c:v>
                </c:pt>
                <c:pt idx="15">
                  <c:v>1.6</c:v>
                </c:pt>
                <c:pt idx="16">
                  <c:v>1.7</c:v>
                </c:pt>
                <c:pt idx="17">
                  <c:v>1.8</c:v>
                </c:pt>
                <c:pt idx="18">
                  <c:v>1.9</c:v>
                </c:pt>
                <c:pt idx="19">
                  <c:v>2</c:v>
                </c:pt>
                <c:pt idx="20">
                  <c:v>2.1</c:v>
                </c:pt>
                <c:pt idx="21">
                  <c:v>2.2000000000000002</c:v>
                </c:pt>
                <c:pt idx="22">
                  <c:v>2.2999999999999998</c:v>
                </c:pt>
                <c:pt idx="23">
                  <c:v>2.4</c:v>
                </c:pt>
                <c:pt idx="24">
                  <c:v>2.5</c:v>
                </c:pt>
                <c:pt idx="25">
                  <c:v>2.6</c:v>
                </c:pt>
                <c:pt idx="26">
                  <c:v>2.7</c:v>
                </c:pt>
                <c:pt idx="27">
                  <c:v>2.8</c:v>
                </c:pt>
                <c:pt idx="28">
                  <c:v>2.9</c:v>
                </c:pt>
                <c:pt idx="29">
                  <c:v>3</c:v>
                </c:pt>
                <c:pt idx="30">
                  <c:v>3.1</c:v>
                </c:pt>
                <c:pt idx="31">
                  <c:v>3.2</c:v>
                </c:pt>
                <c:pt idx="32">
                  <c:v>3.3</c:v>
                </c:pt>
                <c:pt idx="33">
                  <c:v>3.4</c:v>
                </c:pt>
                <c:pt idx="34">
                  <c:v>3.5</c:v>
                </c:pt>
                <c:pt idx="35">
                  <c:v>3.6</c:v>
                </c:pt>
                <c:pt idx="36">
                  <c:v>3.7</c:v>
                </c:pt>
                <c:pt idx="37">
                  <c:v>3.8</c:v>
                </c:pt>
                <c:pt idx="38">
                  <c:v>3.9</c:v>
                </c:pt>
                <c:pt idx="39">
                  <c:v>4</c:v>
                </c:pt>
                <c:pt idx="40">
                  <c:v>4.0999999999999996</c:v>
                </c:pt>
                <c:pt idx="41">
                  <c:v>4.2</c:v>
                </c:pt>
                <c:pt idx="42">
                  <c:v>4.3</c:v>
                </c:pt>
                <c:pt idx="43">
                  <c:v>4.4000000000000004</c:v>
                </c:pt>
                <c:pt idx="44">
                  <c:v>4.5</c:v>
                </c:pt>
                <c:pt idx="45">
                  <c:v>4.5999999999999996</c:v>
                </c:pt>
                <c:pt idx="46">
                  <c:v>4.7</c:v>
                </c:pt>
                <c:pt idx="47">
                  <c:v>4.8</c:v>
                </c:pt>
                <c:pt idx="48">
                  <c:v>4.9000000000000004</c:v>
                </c:pt>
                <c:pt idx="49">
                  <c:v>5</c:v>
                </c:pt>
                <c:pt idx="50">
                  <c:v>5.0999999999999996</c:v>
                </c:pt>
                <c:pt idx="51">
                  <c:v>5.2</c:v>
                </c:pt>
                <c:pt idx="52">
                  <c:v>5.3</c:v>
                </c:pt>
                <c:pt idx="53">
                  <c:v>5.4</c:v>
                </c:pt>
                <c:pt idx="54">
                  <c:v>5.5</c:v>
                </c:pt>
                <c:pt idx="55">
                  <c:v>5.6</c:v>
                </c:pt>
                <c:pt idx="56">
                  <c:v>5.7</c:v>
                </c:pt>
                <c:pt idx="57">
                  <c:v>5.8</c:v>
                </c:pt>
                <c:pt idx="58">
                  <c:v>5.9</c:v>
                </c:pt>
                <c:pt idx="59">
                  <c:v>6</c:v>
                </c:pt>
                <c:pt idx="60">
                  <c:v>6.1</c:v>
                </c:pt>
                <c:pt idx="61">
                  <c:v>6.2</c:v>
                </c:pt>
                <c:pt idx="62">
                  <c:v>6.3</c:v>
                </c:pt>
                <c:pt idx="63">
                  <c:v>6.4</c:v>
                </c:pt>
                <c:pt idx="64">
                  <c:v>6.5</c:v>
                </c:pt>
                <c:pt idx="65">
                  <c:v>6.6</c:v>
                </c:pt>
                <c:pt idx="66">
                  <c:v>6.7</c:v>
                </c:pt>
                <c:pt idx="67">
                  <c:v>6.8</c:v>
                </c:pt>
                <c:pt idx="68">
                  <c:v>6.9</c:v>
                </c:pt>
                <c:pt idx="69">
                  <c:v>7</c:v>
                </c:pt>
                <c:pt idx="70">
                  <c:v>7.1</c:v>
                </c:pt>
                <c:pt idx="71">
                  <c:v>7.2</c:v>
                </c:pt>
                <c:pt idx="72">
                  <c:v>7.3</c:v>
                </c:pt>
                <c:pt idx="73">
                  <c:v>7.4</c:v>
                </c:pt>
                <c:pt idx="74">
                  <c:v>7.5</c:v>
                </c:pt>
                <c:pt idx="75">
                  <c:v>7.6</c:v>
                </c:pt>
                <c:pt idx="76">
                  <c:v>7.7</c:v>
                </c:pt>
                <c:pt idx="77">
                  <c:v>7.8</c:v>
                </c:pt>
                <c:pt idx="78">
                  <c:v>7.9</c:v>
                </c:pt>
                <c:pt idx="79">
                  <c:v>8</c:v>
                </c:pt>
                <c:pt idx="80">
                  <c:v>8.1</c:v>
                </c:pt>
                <c:pt idx="81">
                  <c:v>8.1999999999999993</c:v>
                </c:pt>
                <c:pt idx="82">
                  <c:v>8.3000000000000007</c:v>
                </c:pt>
                <c:pt idx="83">
                  <c:v>8.4</c:v>
                </c:pt>
                <c:pt idx="84">
                  <c:v>8.5</c:v>
                </c:pt>
                <c:pt idx="85">
                  <c:v>8.6</c:v>
                </c:pt>
                <c:pt idx="86">
                  <c:v>8.6999999999999993</c:v>
                </c:pt>
                <c:pt idx="87">
                  <c:v>8.8000000000000007</c:v>
                </c:pt>
                <c:pt idx="88">
                  <c:v>8.9</c:v>
                </c:pt>
                <c:pt idx="89">
                  <c:v>9</c:v>
                </c:pt>
                <c:pt idx="90">
                  <c:v>9.1</c:v>
                </c:pt>
                <c:pt idx="91">
                  <c:v>9.1999999999999993</c:v>
                </c:pt>
                <c:pt idx="92">
                  <c:v>9.3000000000000007</c:v>
                </c:pt>
                <c:pt idx="93">
                  <c:v>9.4</c:v>
                </c:pt>
                <c:pt idx="94">
                  <c:v>9.5</c:v>
                </c:pt>
                <c:pt idx="95">
                  <c:v>9.6</c:v>
                </c:pt>
                <c:pt idx="96">
                  <c:v>9.6999999999999993</c:v>
                </c:pt>
                <c:pt idx="97">
                  <c:v>9.8000000000000007</c:v>
                </c:pt>
                <c:pt idx="98">
                  <c:v>9.9</c:v>
                </c:pt>
                <c:pt idx="99">
                  <c:v>10</c:v>
                </c:pt>
              </c:numCache>
            </c:numRef>
          </c:xVal>
          <c:yVal>
            <c:numRef>
              <c:f>'EE investment costs'!$Z$57:$Z$156</c:f>
              <c:numCache>
                <c:formatCode>General</c:formatCode>
                <c:ptCount val="100"/>
                <c:pt idx="0">
                  <c:v>0</c:v>
                </c:pt>
                <c:pt idx="1">
                  <c:v>0</c:v>
                </c:pt>
                <c:pt idx="2">
                  <c:v>0</c:v>
                </c:pt>
                <c:pt idx="3">
                  <c:v>0</c:v>
                </c:pt>
                <c:pt idx="4">
                  <c:v>10.826704634288079</c:v>
                </c:pt>
                <c:pt idx="5">
                  <c:v>25.262310813338836</c:v>
                </c:pt>
                <c:pt idx="6">
                  <c:v>39.697916992389594</c:v>
                </c:pt>
                <c:pt idx="7">
                  <c:v>54.133523171440366</c:v>
                </c:pt>
                <c:pt idx="8">
                  <c:v>68.569129350491124</c:v>
                </c:pt>
                <c:pt idx="9">
                  <c:v>83.004735529541875</c:v>
                </c:pt>
                <c:pt idx="10">
                  <c:v>97.440341708592655</c:v>
                </c:pt>
                <c:pt idx="11">
                  <c:v>111.87594788764339</c:v>
                </c:pt>
                <c:pt idx="12">
                  <c:v>126.31155406669416</c:v>
                </c:pt>
                <c:pt idx="13">
                  <c:v>140.74716024574491</c:v>
                </c:pt>
                <c:pt idx="14">
                  <c:v>155.18276642479569</c:v>
                </c:pt>
                <c:pt idx="15">
                  <c:v>169.61837260384644</c:v>
                </c:pt>
                <c:pt idx="16">
                  <c:v>184.05397878289719</c:v>
                </c:pt>
                <c:pt idx="17">
                  <c:v>198.48958496194797</c:v>
                </c:pt>
                <c:pt idx="18">
                  <c:v>212.92519114099869</c:v>
                </c:pt>
                <c:pt idx="19">
                  <c:v>227.36079732004947</c:v>
                </c:pt>
                <c:pt idx="20">
                  <c:v>241.79640349910025</c:v>
                </c:pt>
                <c:pt idx="21">
                  <c:v>256.23200967815103</c:v>
                </c:pt>
                <c:pt idx="22">
                  <c:v>270.66761585720172</c:v>
                </c:pt>
                <c:pt idx="23">
                  <c:v>285.10322203625248</c:v>
                </c:pt>
                <c:pt idx="24">
                  <c:v>299.53882821530328</c:v>
                </c:pt>
                <c:pt idx="25">
                  <c:v>313.97443439435403</c:v>
                </c:pt>
                <c:pt idx="26">
                  <c:v>328.41004057340484</c:v>
                </c:pt>
                <c:pt idx="27">
                  <c:v>342.84564675245554</c:v>
                </c:pt>
                <c:pt idx="28">
                  <c:v>357.28125293150629</c:v>
                </c:pt>
                <c:pt idx="29">
                  <c:v>371.7168591105571</c:v>
                </c:pt>
                <c:pt idx="30">
                  <c:v>386.15246528960785</c:v>
                </c:pt>
                <c:pt idx="31">
                  <c:v>400.5880714686586</c:v>
                </c:pt>
                <c:pt idx="32">
                  <c:v>415.02367764770935</c:v>
                </c:pt>
                <c:pt idx="33">
                  <c:v>429.4592838267601</c:v>
                </c:pt>
                <c:pt idx="34">
                  <c:v>443.89489000581085</c:v>
                </c:pt>
                <c:pt idx="35">
                  <c:v>450.09939937295735</c:v>
                </c:pt>
                <c:pt idx="36">
                  <c:v>456.30390874010385</c:v>
                </c:pt>
                <c:pt idx="37">
                  <c:v>462.50841810725024</c:v>
                </c:pt>
                <c:pt idx="38">
                  <c:v>468.71292747439674</c:v>
                </c:pt>
                <c:pt idx="39">
                  <c:v>474.91743684154324</c:v>
                </c:pt>
                <c:pt idx="40">
                  <c:v>481.12194620868968</c:v>
                </c:pt>
                <c:pt idx="41">
                  <c:v>487.32645557583612</c:v>
                </c:pt>
                <c:pt idx="42">
                  <c:v>493.53096494298256</c:v>
                </c:pt>
                <c:pt idx="43">
                  <c:v>499.73547431012906</c:v>
                </c:pt>
                <c:pt idx="44">
                  <c:v>505.93998367727545</c:v>
                </c:pt>
                <c:pt idx="45">
                  <c:v>512.14449304442201</c:v>
                </c:pt>
                <c:pt idx="46">
                  <c:v>518.34900241156845</c:v>
                </c:pt>
                <c:pt idx="47">
                  <c:v>524.55351177871489</c:v>
                </c:pt>
                <c:pt idx="48">
                  <c:v>530.75802114586145</c:v>
                </c:pt>
                <c:pt idx="49">
                  <c:v>536.96253051300789</c:v>
                </c:pt>
                <c:pt idx="50">
                  <c:v>543.16703988015422</c:v>
                </c:pt>
                <c:pt idx="51">
                  <c:v>549.37154924730078</c:v>
                </c:pt>
                <c:pt idx="52">
                  <c:v>555.57605861444722</c:v>
                </c:pt>
                <c:pt idx="53">
                  <c:v>561.78056798159366</c:v>
                </c:pt>
                <c:pt idx="54">
                  <c:v>567.98507734874011</c:v>
                </c:pt>
                <c:pt idx="55">
                  <c:v>574.18958671588655</c:v>
                </c:pt>
                <c:pt idx="56">
                  <c:v>580.39409608303311</c:v>
                </c:pt>
                <c:pt idx="57">
                  <c:v>586.59860545017943</c:v>
                </c:pt>
                <c:pt idx="58">
                  <c:v>592.80311481732599</c:v>
                </c:pt>
                <c:pt idx="59">
                  <c:v>599.00762418447243</c:v>
                </c:pt>
                <c:pt idx="60">
                  <c:v>605.21213355161888</c:v>
                </c:pt>
                <c:pt idx="61">
                  <c:v>611.41664291876532</c:v>
                </c:pt>
                <c:pt idx="62">
                  <c:v>617.62115228591176</c:v>
                </c:pt>
                <c:pt idx="63">
                  <c:v>623.82566165305843</c:v>
                </c:pt>
                <c:pt idx="64">
                  <c:v>630.03017102020488</c:v>
                </c:pt>
                <c:pt idx="65">
                  <c:v>636.2346803873512</c:v>
                </c:pt>
                <c:pt idx="66">
                  <c:v>642.43918975449765</c:v>
                </c:pt>
                <c:pt idx="67">
                  <c:v>648.64369912164409</c:v>
                </c:pt>
                <c:pt idx="68">
                  <c:v>654.84820848879065</c:v>
                </c:pt>
                <c:pt idx="69">
                  <c:v>661.05271785593709</c:v>
                </c:pt>
                <c:pt idx="70">
                  <c:v>667.25722722308353</c:v>
                </c:pt>
                <c:pt idx="71">
                  <c:v>673.46173659023009</c:v>
                </c:pt>
                <c:pt idx="72">
                  <c:v>679.66624595737642</c:v>
                </c:pt>
                <c:pt idx="73">
                  <c:v>685.87075532452286</c:v>
                </c:pt>
                <c:pt idx="74">
                  <c:v>692.0752646916693</c:v>
                </c:pt>
                <c:pt idx="75">
                  <c:v>698.27977405881575</c:v>
                </c:pt>
                <c:pt idx="76">
                  <c:v>704.4842834259623</c:v>
                </c:pt>
                <c:pt idx="77">
                  <c:v>710.68879279310886</c:v>
                </c:pt>
                <c:pt idx="78">
                  <c:v>716.8933021602553</c:v>
                </c:pt>
                <c:pt idx="79">
                  <c:v>723.09781152740163</c:v>
                </c:pt>
                <c:pt idx="80">
                  <c:v>729.30232089454807</c:v>
                </c:pt>
                <c:pt idx="81">
                  <c:v>735.50683026169452</c:v>
                </c:pt>
                <c:pt idx="82">
                  <c:v>741.71133962884107</c:v>
                </c:pt>
                <c:pt idx="83">
                  <c:v>747.91584899598763</c:v>
                </c:pt>
                <c:pt idx="84">
                  <c:v>754.12035836313407</c:v>
                </c:pt>
                <c:pt idx="85">
                  <c:v>760.32486773028052</c:v>
                </c:pt>
                <c:pt idx="86">
                  <c:v>766.52937709742685</c:v>
                </c:pt>
                <c:pt idx="87">
                  <c:v>772.7338864645734</c:v>
                </c:pt>
                <c:pt idx="88">
                  <c:v>778.93839583171984</c:v>
                </c:pt>
                <c:pt idx="89">
                  <c:v>785.14290519886629</c:v>
                </c:pt>
                <c:pt idx="90">
                  <c:v>791.34741456601273</c:v>
                </c:pt>
                <c:pt idx="91">
                  <c:v>797.55192393315929</c:v>
                </c:pt>
                <c:pt idx="92">
                  <c:v>803.75643330030573</c:v>
                </c:pt>
                <c:pt idx="93">
                  <c:v>809.96094266745206</c:v>
                </c:pt>
                <c:pt idx="94">
                  <c:v>816.1654520345985</c:v>
                </c:pt>
                <c:pt idx="95">
                  <c:v>822.36996140174494</c:v>
                </c:pt>
                <c:pt idx="96">
                  <c:v>828.5744707688915</c:v>
                </c:pt>
                <c:pt idx="97">
                  <c:v>834.77898013603806</c:v>
                </c:pt>
                <c:pt idx="98">
                  <c:v>840.9834895031845</c:v>
                </c:pt>
                <c:pt idx="99">
                  <c:v>847.18799887033094</c:v>
                </c:pt>
              </c:numCache>
            </c:numRef>
          </c:yVal>
          <c:smooth val="1"/>
          <c:extLst>
            <c:ext xmlns:c16="http://schemas.microsoft.com/office/drawing/2014/chart" uri="{C3380CC4-5D6E-409C-BE32-E72D297353CC}">
              <c16:uniqueId val="{00000001-9F8C-4F31-92A0-0C5B8553DEB0}"/>
            </c:ext>
          </c:extLst>
        </c:ser>
        <c:ser>
          <c:idx val="2"/>
          <c:order val="2"/>
          <c:tx>
            <c:strRef>
              <c:f>'EE investment costs'!$AA$56</c:f>
              <c:strCache>
                <c:ptCount val="1"/>
                <c:pt idx="0">
                  <c:v>RH</c:v>
                </c:pt>
              </c:strCache>
            </c:strRef>
          </c:tx>
          <c:marker>
            <c:symbol val="none"/>
          </c:marker>
          <c:xVal>
            <c:numRef>
              <c:f>'EE investment costs'!$X$57:$X$156</c:f>
              <c:numCache>
                <c:formatCode>General</c:formatCode>
                <c:ptCount val="100"/>
                <c:pt idx="0">
                  <c:v>0.1</c:v>
                </c:pt>
                <c:pt idx="1">
                  <c:v>0.2</c:v>
                </c:pt>
                <c:pt idx="2">
                  <c:v>0.3</c:v>
                </c:pt>
                <c:pt idx="3">
                  <c:v>0.4</c:v>
                </c:pt>
                <c:pt idx="4">
                  <c:v>0.5</c:v>
                </c:pt>
                <c:pt idx="5">
                  <c:v>0.6</c:v>
                </c:pt>
                <c:pt idx="6">
                  <c:v>0.7</c:v>
                </c:pt>
                <c:pt idx="7">
                  <c:v>0.8</c:v>
                </c:pt>
                <c:pt idx="8">
                  <c:v>0.9</c:v>
                </c:pt>
                <c:pt idx="9">
                  <c:v>1</c:v>
                </c:pt>
                <c:pt idx="10">
                  <c:v>1.1000000000000001</c:v>
                </c:pt>
                <c:pt idx="11">
                  <c:v>1.2</c:v>
                </c:pt>
                <c:pt idx="12">
                  <c:v>1.3</c:v>
                </c:pt>
                <c:pt idx="13">
                  <c:v>1.4</c:v>
                </c:pt>
                <c:pt idx="14">
                  <c:v>1.5</c:v>
                </c:pt>
                <c:pt idx="15">
                  <c:v>1.6</c:v>
                </c:pt>
                <c:pt idx="16">
                  <c:v>1.7</c:v>
                </c:pt>
                <c:pt idx="17">
                  <c:v>1.8</c:v>
                </c:pt>
                <c:pt idx="18">
                  <c:v>1.9</c:v>
                </c:pt>
                <c:pt idx="19">
                  <c:v>2</c:v>
                </c:pt>
                <c:pt idx="20">
                  <c:v>2.1</c:v>
                </c:pt>
                <c:pt idx="21">
                  <c:v>2.2000000000000002</c:v>
                </c:pt>
                <c:pt idx="22">
                  <c:v>2.2999999999999998</c:v>
                </c:pt>
                <c:pt idx="23">
                  <c:v>2.4</c:v>
                </c:pt>
                <c:pt idx="24">
                  <c:v>2.5</c:v>
                </c:pt>
                <c:pt idx="25">
                  <c:v>2.6</c:v>
                </c:pt>
                <c:pt idx="26">
                  <c:v>2.7</c:v>
                </c:pt>
                <c:pt idx="27">
                  <c:v>2.8</c:v>
                </c:pt>
                <c:pt idx="28">
                  <c:v>2.9</c:v>
                </c:pt>
                <c:pt idx="29">
                  <c:v>3</c:v>
                </c:pt>
                <c:pt idx="30">
                  <c:v>3.1</c:v>
                </c:pt>
                <c:pt idx="31">
                  <c:v>3.2</c:v>
                </c:pt>
                <c:pt idx="32">
                  <c:v>3.3</c:v>
                </c:pt>
                <c:pt idx="33">
                  <c:v>3.4</c:v>
                </c:pt>
                <c:pt idx="34">
                  <c:v>3.5</c:v>
                </c:pt>
                <c:pt idx="35">
                  <c:v>3.6</c:v>
                </c:pt>
                <c:pt idx="36">
                  <c:v>3.7</c:v>
                </c:pt>
                <c:pt idx="37">
                  <c:v>3.8</c:v>
                </c:pt>
                <c:pt idx="38">
                  <c:v>3.9</c:v>
                </c:pt>
                <c:pt idx="39">
                  <c:v>4</c:v>
                </c:pt>
                <c:pt idx="40">
                  <c:v>4.0999999999999996</c:v>
                </c:pt>
                <c:pt idx="41">
                  <c:v>4.2</c:v>
                </c:pt>
                <c:pt idx="42">
                  <c:v>4.3</c:v>
                </c:pt>
                <c:pt idx="43">
                  <c:v>4.4000000000000004</c:v>
                </c:pt>
                <c:pt idx="44">
                  <c:v>4.5</c:v>
                </c:pt>
                <c:pt idx="45">
                  <c:v>4.5999999999999996</c:v>
                </c:pt>
                <c:pt idx="46">
                  <c:v>4.7</c:v>
                </c:pt>
                <c:pt idx="47">
                  <c:v>4.8</c:v>
                </c:pt>
                <c:pt idx="48">
                  <c:v>4.9000000000000004</c:v>
                </c:pt>
                <c:pt idx="49">
                  <c:v>5</c:v>
                </c:pt>
                <c:pt idx="50">
                  <c:v>5.0999999999999996</c:v>
                </c:pt>
                <c:pt idx="51">
                  <c:v>5.2</c:v>
                </c:pt>
                <c:pt idx="52">
                  <c:v>5.3</c:v>
                </c:pt>
                <c:pt idx="53">
                  <c:v>5.4</c:v>
                </c:pt>
                <c:pt idx="54">
                  <c:v>5.5</c:v>
                </c:pt>
                <c:pt idx="55">
                  <c:v>5.6</c:v>
                </c:pt>
                <c:pt idx="56">
                  <c:v>5.7</c:v>
                </c:pt>
                <c:pt idx="57">
                  <c:v>5.8</c:v>
                </c:pt>
                <c:pt idx="58">
                  <c:v>5.9</c:v>
                </c:pt>
                <c:pt idx="59">
                  <c:v>6</c:v>
                </c:pt>
                <c:pt idx="60">
                  <c:v>6.1</c:v>
                </c:pt>
                <c:pt idx="61">
                  <c:v>6.2</c:v>
                </c:pt>
                <c:pt idx="62">
                  <c:v>6.3</c:v>
                </c:pt>
                <c:pt idx="63">
                  <c:v>6.4</c:v>
                </c:pt>
                <c:pt idx="64">
                  <c:v>6.5</c:v>
                </c:pt>
                <c:pt idx="65">
                  <c:v>6.6</c:v>
                </c:pt>
                <c:pt idx="66">
                  <c:v>6.7</c:v>
                </c:pt>
                <c:pt idx="67">
                  <c:v>6.8</c:v>
                </c:pt>
                <c:pt idx="68">
                  <c:v>6.9</c:v>
                </c:pt>
                <c:pt idx="69">
                  <c:v>7</c:v>
                </c:pt>
                <c:pt idx="70">
                  <c:v>7.1</c:v>
                </c:pt>
                <c:pt idx="71">
                  <c:v>7.2</c:v>
                </c:pt>
                <c:pt idx="72">
                  <c:v>7.3</c:v>
                </c:pt>
                <c:pt idx="73">
                  <c:v>7.4</c:v>
                </c:pt>
                <c:pt idx="74">
                  <c:v>7.5</c:v>
                </c:pt>
                <c:pt idx="75">
                  <c:v>7.6</c:v>
                </c:pt>
                <c:pt idx="76">
                  <c:v>7.7</c:v>
                </c:pt>
                <c:pt idx="77">
                  <c:v>7.8</c:v>
                </c:pt>
                <c:pt idx="78">
                  <c:v>7.9</c:v>
                </c:pt>
                <c:pt idx="79">
                  <c:v>8</c:v>
                </c:pt>
                <c:pt idx="80">
                  <c:v>8.1</c:v>
                </c:pt>
                <c:pt idx="81">
                  <c:v>8.1999999999999993</c:v>
                </c:pt>
                <c:pt idx="82">
                  <c:v>8.3000000000000007</c:v>
                </c:pt>
                <c:pt idx="83">
                  <c:v>8.4</c:v>
                </c:pt>
                <c:pt idx="84">
                  <c:v>8.5</c:v>
                </c:pt>
                <c:pt idx="85">
                  <c:v>8.6</c:v>
                </c:pt>
                <c:pt idx="86">
                  <c:v>8.6999999999999993</c:v>
                </c:pt>
                <c:pt idx="87">
                  <c:v>8.8000000000000007</c:v>
                </c:pt>
                <c:pt idx="88">
                  <c:v>8.9</c:v>
                </c:pt>
                <c:pt idx="89">
                  <c:v>9</c:v>
                </c:pt>
                <c:pt idx="90">
                  <c:v>9.1</c:v>
                </c:pt>
                <c:pt idx="91">
                  <c:v>9.1999999999999993</c:v>
                </c:pt>
                <c:pt idx="92">
                  <c:v>9.3000000000000007</c:v>
                </c:pt>
                <c:pt idx="93">
                  <c:v>9.4</c:v>
                </c:pt>
                <c:pt idx="94">
                  <c:v>9.5</c:v>
                </c:pt>
                <c:pt idx="95">
                  <c:v>9.6</c:v>
                </c:pt>
                <c:pt idx="96">
                  <c:v>9.6999999999999993</c:v>
                </c:pt>
                <c:pt idx="97">
                  <c:v>9.8000000000000007</c:v>
                </c:pt>
                <c:pt idx="98">
                  <c:v>9.9</c:v>
                </c:pt>
                <c:pt idx="99">
                  <c:v>10</c:v>
                </c:pt>
              </c:numCache>
            </c:numRef>
          </c:xVal>
          <c:yVal>
            <c:numRef>
              <c:f>'EE investment costs'!$AA$57:$AA$156</c:f>
              <c:numCache>
                <c:formatCode>General</c:formatCode>
                <c:ptCount val="10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61.689765533978331</c:v>
                </c:pt>
                <c:pt idx="36">
                  <c:v>123.37953106795693</c:v>
                </c:pt>
                <c:pt idx="37">
                  <c:v>185.06929660193526</c:v>
                </c:pt>
                <c:pt idx="38">
                  <c:v>246.75906213591387</c:v>
                </c:pt>
                <c:pt idx="39">
                  <c:v>308.44882766989247</c:v>
                </c:pt>
                <c:pt idx="40">
                  <c:v>370.1385932038711</c:v>
                </c:pt>
                <c:pt idx="41">
                  <c:v>431.82835873784967</c:v>
                </c:pt>
                <c:pt idx="42">
                  <c:v>493.5181242718283</c:v>
                </c:pt>
                <c:pt idx="43">
                  <c:v>555.20788980580687</c:v>
                </c:pt>
                <c:pt idx="44">
                  <c:v>616.8976553397855</c:v>
                </c:pt>
                <c:pt idx="45">
                  <c:v>678.58742087376356</c:v>
                </c:pt>
                <c:pt idx="46">
                  <c:v>740.27718640774276</c:v>
                </c:pt>
                <c:pt idx="47">
                  <c:v>801.96695194172082</c:v>
                </c:pt>
                <c:pt idx="48">
                  <c:v>863.65671747569991</c:v>
                </c:pt>
                <c:pt idx="49">
                  <c:v>925.34648300967797</c:v>
                </c:pt>
                <c:pt idx="50">
                  <c:v>987.0362485436566</c:v>
                </c:pt>
                <c:pt idx="51">
                  <c:v>1048.7260140776352</c:v>
                </c:pt>
                <c:pt idx="52">
                  <c:v>1110.4157796116137</c:v>
                </c:pt>
                <c:pt idx="53">
                  <c:v>1172.1055451455925</c:v>
                </c:pt>
                <c:pt idx="54">
                  <c:v>1233.795310679571</c:v>
                </c:pt>
                <c:pt idx="55">
                  <c:v>1295.4850762135491</c:v>
                </c:pt>
                <c:pt idx="56">
                  <c:v>1357.1748417475283</c:v>
                </c:pt>
                <c:pt idx="57">
                  <c:v>1418.8646072815063</c:v>
                </c:pt>
                <c:pt idx="58">
                  <c:v>1480.5543728154855</c:v>
                </c:pt>
                <c:pt idx="59">
                  <c:v>1542.244138349464</c:v>
                </c:pt>
                <c:pt idx="60">
                  <c:v>1603.9339038834421</c:v>
                </c:pt>
                <c:pt idx="61">
                  <c:v>1665.6236694174213</c:v>
                </c:pt>
                <c:pt idx="62">
                  <c:v>1727.3134349513994</c:v>
                </c:pt>
                <c:pt idx="63">
                  <c:v>1789.0032004853786</c:v>
                </c:pt>
                <c:pt idx="64">
                  <c:v>1850.6929660193564</c:v>
                </c:pt>
                <c:pt idx="65">
                  <c:v>1912.3827315533351</c:v>
                </c:pt>
                <c:pt idx="66">
                  <c:v>1974.0724970873136</c:v>
                </c:pt>
                <c:pt idx="67">
                  <c:v>2035.7622626212924</c:v>
                </c:pt>
                <c:pt idx="68">
                  <c:v>2097.4520281552709</c:v>
                </c:pt>
                <c:pt idx="69">
                  <c:v>2159.1417936892494</c:v>
                </c:pt>
                <c:pt idx="70">
                  <c:v>2220.8315592232275</c:v>
                </c:pt>
                <c:pt idx="71">
                  <c:v>2282.5213247572069</c:v>
                </c:pt>
                <c:pt idx="72">
                  <c:v>2344.211090291185</c:v>
                </c:pt>
                <c:pt idx="73">
                  <c:v>2405.9008558251639</c:v>
                </c:pt>
                <c:pt idx="74">
                  <c:v>2467.590621359142</c:v>
                </c:pt>
                <c:pt idx="75">
                  <c:v>2529.2803868931205</c:v>
                </c:pt>
                <c:pt idx="76">
                  <c:v>2590.970152427099</c:v>
                </c:pt>
                <c:pt idx="77">
                  <c:v>2652.659917961078</c:v>
                </c:pt>
                <c:pt idx="78">
                  <c:v>2714.3496834950565</c:v>
                </c:pt>
                <c:pt idx="79">
                  <c:v>2776.039449029035</c:v>
                </c:pt>
                <c:pt idx="80">
                  <c:v>2837.7292145630131</c:v>
                </c:pt>
                <c:pt idx="81">
                  <c:v>2899.4189800969921</c:v>
                </c:pt>
                <c:pt idx="82">
                  <c:v>2961.1087456309715</c:v>
                </c:pt>
                <c:pt idx="83">
                  <c:v>3022.7985111649496</c:v>
                </c:pt>
                <c:pt idx="84">
                  <c:v>3084.4882766989276</c:v>
                </c:pt>
                <c:pt idx="85">
                  <c:v>3146.1780422329066</c:v>
                </c:pt>
                <c:pt idx="86">
                  <c:v>3207.8678077668847</c:v>
                </c:pt>
                <c:pt idx="87">
                  <c:v>3269.5575733008641</c:v>
                </c:pt>
                <c:pt idx="88">
                  <c:v>3331.2473388348421</c:v>
                </c:pt>
                <c:pt idx="89">
                  <c:v>3392.9371043688211</c:v>
                </c:pt>
                <c:pt idx="90">
                  <c:v>3454.6268699027992</c:v>
                </c:pt>
                <c:pt idx="91">
                  <c:v>3516.3166354367772</c:v>
                </c:pt>
                <c:pt idx="92">
                  <c:v>3578.0064009707562</c:v>
                </c:pt>
                <c:pt idx="93">
                  <c:v>3639.6961665047356</c:v>
                </c:pt>
                <c:pt idx="94">
                  <c:v>3701.3859320387137</c:v>
                </c:pt>
                <c:pt idx="95">
                  <c:v>3763.0756975726918</c:v>
                </c:pt>
                <c:pt idx="96">
                  <c:v>3824.7654631066698</c:v>
                </c:pt>
                <c:pt idx="97">
                  <c:v>3886.4552286406497</c:v>
                </c:pt>
                <c:pt idx="98">
                  <c:v>3948.1449941746278</c:v>
                </c:pt>
                <c:pt idx="99">
                  <c:v>4009.8347597086058</c:v>
                </c:pt>
              </c:numCache>
            </c:numRef>
          </c:yVal>
          <c:smooth val="1"/>
          <c:extLst>
            <c:ext xmlns:c16="http://schemas.microsoft.com/office/drawing/2014/chart" uri="{C3380CC4-5D6E-409C-BE32-E72D297353CC}">
              <c16:uniqueId val="{00000002-9F8C-4F31-92A0-0C5B8553DEB0}"/>
            </c:ext>
          </c:extLst>
        </c:ser>
        <c:ser>
          <c:idx val="3"/>
          <c:order val="3"/>
          <c:tx>
            <c:strRef>
              <c:f>'EE investment costs'!$AB$56</c:f>
              <c:strCache>
                <c:ptCount val="1"/>
                <c:pt idx="0">
                  <c:v>LA</c:v>
                </c:pt>
              </c:strCache>
            </c:strRef>
          </c:tx>
          <c:marker>
            <c:symbol val="none"/>
          </c:marker>
          <c:xVal>
            <c:numRef>
              <c:f>'EE investment costs'!$X$57:$X$156</c:f>
              <c:numCache>
                <c:formatCode>General</c:formatCode>
                <c:ptCount val="100"/>
                <c:pt idx="0">
                  <c:v>0.1</c:v>
                </c:pt>
                <c:pt idx="1">
                  <c:v>0.2</c:v>
                </c:pt>
                <c:pt idx="2">
                  <c:v>0.3</c:v>
                </c:pt>
                <c:pt idx="3">
                  <c:v>0.4</c:v>
                </c:pt>
                <c:pt idx="4">
                  <c:v>0.5</c:v>
                </c:pt>
                <c:pt idx="5">
                  <c:v>0.6</c:v>
                </c:pt>
                <c:pt idx="6">
                  <c:v>0.7</c:v>
                </c:pt>
                <c:pt idx="7">
                  <c:v>0.8</c:v>
                </c:pt>
                <c:pt idx="8">
                  <c:v>0.9</c:v>
                </c:pt>
                <c:pt idx="9">
                  <c:v>1</c:v>
                </c:pt>
                <c:pt idx="10">
                  <c:v>1.1000000000000001</c:v>
                </c:pt>
                <c:pt idx="11">
                  <c:v>1.2</c:v>
                </c:pt>
                <c:pt idx="12">
                  <c:v>1.3</c:v>
                </c:pt>
                <c:pt idx="13">
                  <c:v>1.4</c:v>
                </c:pt>
                <c:pt idx="14">
                  <c:v>1.5</c:v>
                </c:pt>
                <c:pt idx="15">
                  <c:v>1.6</c:v>
                </c:pt>
                <c:pt idx="16">
                  <c:v>1.7</c:v>
                </c:pt>
                <c:pt idx="17">
                  <c:v>1.8</c:v>
                </c:pt>
                <c:pt idx="18">
                  <c:v>1.9</c:v>
                </c:pt>
                <c:pt idx="19">
                  <c:v>2</c:v>
                </c:pt>
                <c:pt idx="20">
                  <c:v>2.1</c:v>
                </c:pt>
                <c:pt idx="21">
                  <c:v>2.2000000000000002</c:v>
                </c:pt>
                <c:pt idx="22">
                  <c:v>2.2999999999999998</c:v>
                </c:pt>
                <c:pt idx="23">
                  <c:v>2.4</c:v>
                </c:pt>
                <c:pt idx="24">
                  <c:v>2.5</c:v>
                </c:pt>
                <c:pt idx="25">
                  <c:v>2.6</c:v>
                </c:pt>
                <c:pt idx="26">
                  <c:v>2.7</c:v>
                </c:pt>
                <c:pt idx="27">
                  <c:v>2.8</c:v>
                </c:pt>
                <c:pt idx="28">
                  <c:v>2.9</c:v>
                </c:pt>
                <c:pt idx="29">
                  <c:v>3</c:v>
                </c:pt>
                <c:pt idx="30">
                  <c:v>3.1</c:v>
                </c:pt>
                <c:pt idx="31">
                  <c:v>3.2</c:v>
                </c:pt>
                <c:pt idx="32">
                  <c:v>3.3</c:v>
                </c:pt>
                <c:pt idx="33">
                  <c:v>3.4</c:v>
                </c:pt>
                <c:pt idx="34">
                  <c:v>3.5</c:v>
                </c:pt>
                <c:pt idx="35">
                  <c:v>3.6</c:v>
                </c:pt>
                <c:pt idx="36">
                  <c:v>3.7</c:v>
                </c:pt>
                <c:pt idx="37">
                  <c:v>3.8</c:v>
                </c:pt>
                <c:pt idx="38">
                  <c:v>3.9</c:v>
                </c:pt>
                <c:pt idx="39">
                  <c:v>4</c:v>
                </c:pt>
                <c:pt idx="40">
                  <c:v>4.0999999999999996</c:v>
                </c:pt>
                <c:pt idx="41">
                  <c:v>4.2</c:v>
                </c:pt>
                <c:pt idx="42">
                  <c:v>4.3</c:v>
                </c:pt>
                <c:pt idx="43">
                  <c:v>4.4000000000000004</c:v>
                </c:pt>
                <c:pt idx="44">
                  <c:v>4.5</c:v>
                </c:pt>
                <c:pt idx="45">
                  <c:v>4.5999999999999996</c:v>
                </c:pt>
                <c:pt idx="46">
                  <c:v>4.7</c:v>
                </c:pt>
                <c:pt idx="47">
                  <c:v>4.8</c:v>
                </c:pt>
                <c:pt idx="48">
                  <c:v>4.9000000000000004</c:v>
                </c:pt>
                <c:pt idx="49">
                  <c:v>5</c:v>
                </c:pt>
                <c:pt idx="50">
                  <c:v>5.0999999999999996</c:v>
                </c:pt>
                <c:pt idx="51">
                  <c:v>5.2</c:v>
                </c:pt>
                <c:pt idx="52">
                  <c:v>5.3</c:v>
                </c:pt>
                <c:pt idx="53">
                  <c:v>5.4</c:v>
                </c:pt>
                <c:pt idx="54">
                  <c:v>5.5</c:v>
                </c:pt>
                <c:pt idx="55">
                  <c:v>5.6</c:v>
                </c:pt>
                <c:pt idx="56">
                  <c:v>5.7</c:v>
                </c:pt>
                <c:pt idx="57">
                  <c:v>5.8</c:v>
                </c:pt>
                <c:pt idx="58">
                  <c:v>5.9</c:v>
                </c:pt>
                <c:pt idx="59">
                  <c:v>6</c:v>
                </c:pt>
                <c:pt idx="60">
                  <c:v>6.1</c:v>
                </c:pt>
                <c:pt idx="61">
                  <c:v>6.2</c:v>
                </c:pt>
                <c:pt idx="62">
                  <c:v>6.3</c:v>
                </c:pt>
                <c:pt idx="63">
                  <c:v>6.4</c:v>
                </c:pt>
                <c:pt idx="64">
                  <c:v>6.5</c:v>
                </c:pt>
                <c:pt idx="65">
                  <c:v>6.6</c:v>
                </c:pt>
                <c:pt idx="66">
                  <c:v>6.7</c:v>
                </c:pt>
                <c:pt idx="67">
                  <c:v>6.8</c:v>
                </c:pt>
                <c:pt idx="68">
                  <c:v>6.9</c:v>
                </c:pt>
                <c:pt idx="69">
                  <c:v>7</c:v>
                </c:pt>
                <c:pt idx="70">
                  <c:v>7.1</c:v>
                </c:pt>
                <c:pt idx="71">
                  <c:v>7.2</c:v>
                </c:pt>
                <c:pt idx="72">
                  <c:v>7.3</c:v>
                </c:pt>
                <c:pt idx="73">
                  <c:v>7.4</c:v>
                </c:pt>
                <c:pt idx="74">
                  <c:v>7.5</c:v>
                </c:pt>
                <c:pt idx="75">
                  <c:v>7.6</c:v>
                </c:pt>
                <c:pt idx="76">
                  <c:v>7.7</c:v>
                </c:pt>
                <c:pt idx="77">
                  <c:v>7.8</c:v>
                </c:pt>
                <c:pt idx="78">
                  <c:v>7.9</c:v>
                </c:pt>
                <c:pt idx="79">
                  <c:v>8</c:v>
                </c:pt>
                <c:pt idx="80">
                  <c:v>8.1</c:v>
                </c:pt>
                <c:pt idx="81">
                  <c:v>8.1999999999999993</c:v>
                </c:pt>
                <c:pt idx="82">
                  <c:v>8.3000000000000007</c:v>
                </c:pt>
                <c:pt idx="83">
                  <c:v>8.4</c:v>
                </c:pt>
                <c:pt idx="84">
                  <c:v>8.5</c:v>
                </c:pt>
                <c:pt idx="85">
                  <c:v>8.6</c:v>
                </c:pt>
                <c:pt idx="86">
                  <c:v>8.6999999999999993</c:v>
                </c:pt>
                <c:pt idx="87">
                  <c:v>8.8000000000000007</c:v>
                </c:pt>
                <c:pt idx="88">
                  <c:v>8.9</c:v>
                </c:pt>
                <c:pt idx="89">
                  <c:v>9</c:v>
                </c:pt>
                <c:pt idx="90">
                  <c:v>9.1</c:v>
                </c:pt>
                <c:pt idx="91">
                  <c:v>9.1999999999999993</c:v>
                </c:pt>
                <c:pt idx="92">
                  <c:v>9.3000000000000007</c:v>
                </c:pt>
                <c:pt idx="93">
                  <c:v>9.4</c:v>
                </c:pt>
                <c:pt idx="94">
                  <c:v>9.5</c:v>
                </c:pt>
                <c:pt idx="95">
                  <c:v>9.6</c:v>
                </c:pt>
                <c:pt idx="96">
                  <c:v>9.6999999999999993</c:v>
                </c:pt>
                <c:pt idx="97">
                  <c:v>9.8000000000000007</c:v>
                </c:pt>
                <c:pt idx="98">
                  <c:v>9.9</c:v>
                </c:pt>
                <c:pt idx="99">
                  <c:v>10</c:v>
                </c:pt>
              </c:numCache>
            </c:numRef>
          </c:xVal>
          <c:yVal>
            <c:numRef>
              <c:f>'EE investment costs'!$AB$57:$AB$156</c:f>
              <c:numCache>
                <c:formatCode>General</c:formatCode>
                <c:ptCount val="100"/>
                <c:pt idx="0">
                  <c:v>0</c:v>
                </c:pt>
                <c:pt idx="1">
                  <c:v>0</c:v>
                </c:pt>
                <c:pt idx="2">
                  <c:v>0</c:v>
                </c:pt>
                <c:pt idx="3">
                  <c:v>0</c:v>
                </c:pt>
                <c:pt idx="4">
                  <c:v>0</c:v>
                </c:pt>
                <c:pt idx="5">
                  <c:v>0</c:v>
                </c:pt>
                <c:pt idx="6">
                  <c:v>0</c:v>
                </c:pt>
                <c:pt idx="7">
                  <c:v>0</c:v>
                </c:pt>
                <c:pt idx="8">
                  <c:v>49.085320368954605</c:v>
                </c:pt>
                <c:pt idx="9">
                  <c:v>104.63997530650083</c:v>
                </c:pt>
                <c:pt idx="10">
                  <c:v>160.19463024404706</c:v>
                </c:pt>
                <c:pt idx="11">
                  <c:v>215.74928518159322</c:v>
                </c:pt>
                <c:pt idx="12">
                  <c:v>271.30394011913944</c:v>
                </c:pt>
                <c:pt idx="13">
                  <c:v>326.85859505668566</c:v>
                </c:pt>
                <c:pt idx="14">
                  <c:v>382.41324999423188</c:v>
                </c:pt>
                <c:pt idx="15">
                  <c:v>437.96790493177815</c:v>
                </c:pt>
                <c:pt idx="16">
                  <c:v>493.5225598693242</c:v>
                </c:pt>
                <c:pt idx="17">
                  <c:v>549.07721480687042</c:v>
                </c:pt>
                <c:pt idx="18">
                  <c:v>604.63186974441669</c:v>
                </c:pt>
                <c:pt idx="19">
                  <c:v>660.18652468196285</c:v>
                </c:pt>
                <c:pt idx="20">
                  <c:v>715.74117961950913</c:v>
                </c:pt>
                <c:pt idx="21">
                  <c:v>771.2958345570554</c:v>
                </c:pt>
                <c:pt idx="22">
                  <c:v>826.85048949460133</c:v>
                </c:pt>
                <c:pt idx="23">
                  <c:v>882.40514443214772</c:v>
                </c:pt>
                <c:pt idx="24">
                  <c:v>937.959799369694</c:v>
                </c:pt>
                <c:pt idx="25">
                  <c:v>993.51445430724016</c:v>
                </c:pt>
                <c:pt idx="26">
                  <c:v>1049.0691092447864</c:v>
                </c:pt>
                <c:pt idx="27">
                  <c:v>1104.6237641823325</c:v>
                </c:pt>
                <c:pt idx="28">
                  <c:v>1160.1784191198788</c:v>
                </c:pt>
                <c:pt idx="29">
                  <c:v>1215.733074057425</c:v>
                </c:pt>
                <c:pt idx="30">
                  <c:v>1271.2877289949711</c:v>
                </c:pt>
                <c:pt idx="31">
                  <c:v>1326.8423839325176</c:v>
                </c:pt>
                <c:pt idx="32">
                  <c:v>1382.3970388700636</c:v>
                </c:pt>
                <c:pt idx="33">
                  <c:v>1437.9516938076097</c:v>
                </c:pt>
                <c:pt idx="34">
                  <c:v>1493.5063487451559</c:v>
                </c:pt>
                <c:pt idx="35">
                  <c:v>1508.8835418962826</c:v>
                </c:pt>
                <c:pt idx="36">
                  <c:v>1524.2607350474093</c:v>
                </c:pt>
                <c:pt idx="37">
                  <c:v>1539.637928198536</c:v>
                </c:pt>
                <c:pt idx="38">
                  <c:v>1555.0151213496626</c:v>
                </c:pt>
                <c:pt idx="39">
                  <c:v>1570.3923145007891</c:v>
                </c:pt>
                <c:pt idx="40">
                  <c:v>1585.7695076519158</c:v>
                </c:pt>
                <c:pt idx="41">
                  <c:v>1601.1467008030424</c:v>
                </c:pt>
                <c:pt idx="42">
                  <c:v>1616.5238939541691</c:v>
                </c:pt>
                <c:pt idx="43">
                  <c:v>1631.9010871052958</c:v>
                </c:pt>
                <c:pt idx="44">
                  <c:v>1647.2782802564222</c:v>
                </c:pt>
                <c:pt idx="45">
                  <c:v>1662.6554734075489</c:v>
                </c:pt>
                <c:pt idx="46">
                  <c:v>1678.0326665586756</c:v>
                </c:pt>
                <c:pt idx="47">
                  <c:v>1693.4098597098023</c:v>
                </c:pt>
                <c:pt idx="48">
                  <c:v>1708.787052860929</c:v>
                </c:pt>
                <c:pt idx="49">
                  <c:v>1724.1642460120554</c:v>
                </c:pt>
                <c:pt idx="50">
                  <c:v>1739.5414391631821</c:v>
                </c:pt>
                <c:pt idx="51">
                  <c:v>1754.9186323143088</c:v>
                </c:pt>
                <c:pt idx="52">
                  <c:v>1770.2958254654354</c:v>
                </c:pt>
                <c:pt idx="53">
                  <c:v>1785.6730186165621</c:v>
                </c:pt>
                <c:pt idx="54">
                  <c:v>1801.0502117676886</c:v>
                </c:pt>
                <c:pt idx="55">
                  <c:v>1816.4274049188152</c:v>
                </c:pt>
                <c:pt idx="56">
                  <c:v>1831.8045980699419</c:v>
                </c:pt>
                <c:pt idx="57">
                  <c:v>1847.1817912210686</c:v>
                </c:pt>
                <c:pt idx="58">
                  <c:v>1862.558984372195</c:v>
                </c:pt>
                <c:pt idx="59">
                  <c:v>1877.9361775233217</c:v>
                </c:pt>
                <c:pt idx="60">
                  <c:v>1893.3133706744484</c:v>
                </c:pt>
                <c:pt idx="61">
                  <c:v>1908.6905638255751</c:v>
                </c:pt>
                <c:pt idx="62">
                  <c:v>1924.0677569767017</c:v>
                </c:pt>
                <c:pt idx="63">
                  <c:v>1939.4449501278282</c:v>
                </c:pt>
                <c:pt idx="64">
                  <c:v>1954.8221432789549</c:v>
                </c:pt>
                <c:pt idx="65">
                  <c:v>1970.1993364300815</c:v>
                </c:pt>
                <c:pt idx="66">
                  <c:v>1985.5765295812082</c:v>
                </c:pt>
                <c:pt idx="67">
                  <c:v>2000.9537227323349</c:v>
                </c:pt>
                <c:pt idx="68">
                  <c:v>2016.3309158834613</c:v>
                </c:pt>
                <c:pt idx="69">
                  <c:v>2031.708109034588</c:v>
                </c:pt>
                <c:pt idx="70">
                  <c:v>2047.0853021857147</c:v>
                </c:pt>
                <c:pt idx="71">
                  <c:v>2062.4624953368411</c:v>
                </c:pt>
                <c:pt idx="72">
                  <c:v>2077.839688487968</c:v>
                </c:pt>
                <c:pt idx="73">
                  <c:v>2093.2168816390945</c:v>
                </c:pt>
                <c:pt idx="74">
                  <c:v>2108.5940747902214</c:v>
                </c:pt>
                <c:pt idx="75">
                  <c:v>2123.9712679413478</c:v>
                </c:pt>
                <c:pt idx="76">
                  <c:v>2139.3484610924743</c:v>
                </c:pt>
                <c:pt idx="77">
                  <c:v>2154.7256542436012</c:v>
                </c:pt>
                <c:pt idx="78">
                  <c:v>2170.1028473947276</c:v>
                </c:pt>
                <c:pt idx="79">
                  <c:v>2185.4800405458545</c:v>
                </c:pt>
                <c:pt idx="80">
                  <c:v>2200.857233696981</c:v>
                </c:pt>
                <c:pt idx="81">
                  <c:v>2216.2344268481074</c:v>
                </c:pt>
                <c:pt idx="82">
                  <c:v>2231.6116199992343</c:v>
                </c:pt>
                <c:pt idx="83">
                  <c:v>2246.9888131503608</c:v>
                </c:pt>
                <c:pt idx="84">
                  <c:v>2262.3660063014877</c:v>
                </c:pt>
                <c:pt idx="85">
                  <c:v>2277.7431994526141</c:v>
                </c:pt>
                <c:pt idx="86">
                  <c:v>2293.1203926037406</c:v>
                </c:pt>
                <c:pt idx="87">
                  <c:v>2308.4975857548675</c:v>
                </c:pt>
                <c:pt idx="88">
                  <c:v>2323.8747789059939</c:v>
                </c:pt>
                <c:pt idx="89">
                  <c:v>2339.2519720571208</c:v>
                </c:pt>
                <c:pt idx="90">
                  <c:v>2354.6291652082473</c:v>
                </c:pt>
                <c:pt idx="91">
                  <c:v>2370.0063583593737</c:v>
                </c:pt>
                <c:pt idx="92">
                  <c:v>2385.3835515105006</c:v>
                </c:pt>
                <c:pt idx="93">
                  <c:v>2400.7607446616271</c:v>
                </c:pt>
                <c:pt idx="94">
                  <c:v>2416.137937812754</c:v>
                </c:pt>
                <c:pt idx="95">
                  <c:v>2431.5151309638804</c:v>
                </c:pt>
                <c:pt idx="96">
                  <c:v>2446.8923241150069</c:v>
                </c:pt>
                <c:pt idx="97">
                  <c:v>2462.2695172661338</c:v>
                </c:pt>
                <c:pt idx="98">
                  <c:v>2477.6467104172607</c:v>
                </c:pt>
                <c:pt idx="99">
                  <c:v>2493.0239035683871</c:v>
                </c:pt>
              </c:numCache>
            </c:numRef>
          </c:yVal>
          <c:smooth val="1"/>
          <c:extLst>
            <c:ext xmlns:c16="http://schemas.microsoft.com/office/drawing/2014/chart" uri="{C3380CC4-5D6E-409C-BE32-E72D297353CC}">
              <c16:uniqueId val="{00000003-9F8C-4F31-92A0-0C5B8553DEB0}"/>
            </c:ext>
          </c:extLst>
        </c:ser>
        <c:ser>
          <c:idx val="4"/>
          <c:order val="4"/>
          <c:tx>
            <c:strRef>
              <c:f>'EE investment costs'!$AC$56</c:f>
              <c:strCache>
                <c:ptCount val="1"/>
                <c:pt idx="0">
                  <c:v>EM</c:v>
                </c:pt>
              </c:strCache>
            </c:strRef>
          </c:tx>
          <c:marker>
            <c:symbol val="none"/>
          </c:marker>
          <c:xVal>
            <c:numRef>
              <c:f>'EE investment costs'!$X$57:$X$156</c:f>
              <c:numCache>
                <c:formatCode>General</c:formatCode>
                <c:ptCount val="100"/>
                <c:pt idx="0">
                  <c:v>0.1</c:v>
                </c:pt>
                <c:pt idx="1">
                  <c:v>0.2</c:v>
                </c:pt>
                <c:pt idx="2">
                  <c:v>0.3</c:v>
                </c:pt>
                <c:pt idx="3">
                  <c:v>0.4</c:v>
                </c:pt>
                <c:pt idx="4">
                  <c:v>0.5</c:v>
                </c:pt>
                <c:pt idx="5">
                  <c:v>0.6</c:v>
                </c:pt>
                <c:pt idx="6">
                  <c:v>0.7</c:v>
                </c:pt>
                <c:pt idx="7">
                  <c:v>0.8</c:v>
                </c:pt>
                <c:pt idx="8">
                  <c:v>0.9</c:v>
                </c:pt>
                <c:pt idx="9">
                  <c:v>1</c:v>
                </c:pt>
                <c:pt idx="10">
                  <c:v>1.1000000000000001</c:v>
                </c:pt>
                <c:pt idx="11">
                  <c:v>1.2</c:v>
                </c:pt>
                <c:pt idx="12">
                  <c:v>1.3</c:v>
                </c:pt>
                <c:pt idx="13">
                  <c:v>1.4</c:v>
                </c:pt>
                <c:pt idx="14">
                  <c:v>1.5</c:v>
                </c:pt>
                <c:pt idx="15">
                  <c:v>1.6</c:v>
                </c:pt>
                <c:pt idx="16">
                  <c:v>1.7</c:v>
                </c:pt>
                <c:pt idx="17">
                  <c:v>1.8</c:v>
                </c:pt>
                <c:pt idx="18">
                  <c:v>1.9</c:v>
                </c:pt>
                <c:pt idx="19">
                  <c:v>2</c:v>
                </c:pt>
                <c:pt idx="20">
                  <c:v>2.1</c:v>
                </c:pt>
                <c:pt idx="21">
                  <c:v>2.2000000000000002</c:v>
                </c:pt>
                <c:pt idx="22">
                  <c:v>2.2999999999999998</c:v>
                </c:pt>
                <c:pt idx="23">
                  <c:v>2.4</c:v>
                </c:pt>
                <c:pt idx="24">
                  <c:v>2.5</c:v>
                </c:pt>
                <c:pt idx="25">
                  <c:v>2.6</c:v>
                </c:pt>
                <c:pt idx="26">
                  <c:v>2.7</c:v>
                </c:pt>
                <c:pt idx="27">
                  <c:v>2.8</c:v>
                </c:pt>
                <c:pt idx="28">
                  <c:v>2.9</c:v>
                </c:pt>
                <c:pt idx="29">
                  <c:v>3</c:v>
                </c:pt>
                <c:pt idx="30">
                  <c:v>3.1</c:v>
                </c:pt>
                <c:pt idx="31">
                  <c:v>3.2</c:v>
                </c:pt>
                <c:pt idx="32">
                  <c:v>3.3</c:v>
                </c:pt>
                <c:pt idx="33">
                  <c:v>3.4</c:v>
                </c:pt>
                <c:pt idx="34">
                  <c:v>3.5</c:v>
                </c:pt>
                <c:pt idx="35">
                  <c:v>3.6</c:v>
                </c:pt>
                <c:pt idx="36">
                  <c:v>3.7</c:v>
                </c:pt>
                <c:pt idx="37">
                  <c:v>3.8</c:v>
                </c:pt>
                <c:pt idx="38">
                  <c:v>3.9</c:v>
                </c:pt>
                <c:pt idx="39">
                  <c:v>4</c:v>
                </c:pt>
                <c:pt idx="40">
                  <c:v>4.0999999999999996</c:v>
                </c:pt>
                <c:pt idx="41">
                  <c:v>4.2</c:v>
                </c:pt>
                <c:pt idx="42">
                  <c:v>4.3</c:v>
                </c:pt>
                <c:pt idx="43">
                  <c:v>4.4000000000000004</c:v>
                </c:pt>
                <c:pt idx="44">
                  <c:v>4.5</c:v>
                </c:pt>
                <c:pt idx="45">
                  <c:v>4.5999999999999996</c:v>
                </c:pt>
                <c:pt idx="46">
                  <c:v>4.7</c:v>
                </c:pt>
                <c:pt idx="47">
                  <c:v>4.8</c:v>
                </c:pt>
                <c:pt idx="48">
                  <c:v>4.9000000000000004</c:v>
                </c:pt>
                <c:pt idx="49">
                  <c:v>5</c:v>
                </c:pt>
                <c:pt idx="50">
                  <c:v>5.0999999999999996</c:v>
                </c:pt>
                <c:pt idx="51">
                  <c:v>5.2</c:v>
                </c:pt>
                <c:pt idx="52">
                  <c:v>5.3</c:v>
                </c:pt>
                <c:pt idx="53">
                  <c:v>5.4</c:v>
                </c:pt>
                <c:pt idx="54">
                  <c:v>5.5</c:v>
                </c:pt>
                <c:pt idx="55">
                  <c:v>5.6</c:v>
                </c:pt>
                <c:pt idx="56">
                  <c:v>5.7</c:v>
                </c:pt>
                <c:pt idx="57">
                  <c:v>5.8</c:v>
                </c:pt>
                <c:pt idx="58">
                  <c:v>5.9</c:v>
                </c:pt>
                <c:pt idx="59">
                  <c:v>6</c:v>
                </c:pt>
                <c:pt idx="60">
                  <c:v>6.1</c:v>
                </c:pt>
                <c:pt idx="61">
                  <c:v>6.2</c:v>
                </c:pt>
                <c:pt idx="62">
                  <c:v>6.3</c:v>
                </c:pt>
                <c:pt idx="63">
                  <c:v>6.4</c:v>
                </c:pt>
                <c:pt idx="64">
                  <c:v>6.5</c:v>
                </c:pt>
                <c:pt idx="65">
                  <c:v>6.6</c:v>
                </c:pt>
                <c:pt idx="66">
                  <c:v>6.7</c:v>
                </c:pt>
                <c:pt idx="67">
                  <c:v>6.8</c:v>
                </c:pt>
                <c:pt idx="68">
                  <c:v>6.9</c:v>
                </c:pt>
                <c:pt idx="69">
                  <c:v>7</c:v>
                </c:pt>
                <c:pt idx="70">
                  <c:v>7.1</c:v>
                </c:pt>
                <c:pt idx="71">
                  <c:v>7.2</c:v>
                </c:pt>
                <c:pt idx="72">
                  <c:v>7.3</c:v>
                </c:pt>
                <c:pt idx="73">
                  <c:v>7.4</c:v>
                </c:pt>
                <c:pt idx="74">
                  <c:v>7.5</c:v>
                </c:pt>
                <c:pt idx="75">
                  <c:v>7.6</c:v>
                </c:pt>
                <c:pt idx="76">
                  <c:v>7.7</c:v>
                </c:pt>
                <c:pt idx="77">
                  <c:v>7.8</c:v>
                </c:pt>
                <c:pt idx="78">
                  <c:v>7.9</c:v>
                </c:pt>
                <c:pt idx="79">
                  <c:v>8</c:v>
                </c:pt>
                <c:pt idx="80">
                  <c:v>8.1</c:v>
                </c:pt>
                <c:pt idx="81">
                  <c:v>8.1999999999999993</c:v>
                </c:pt>
                <c:pt idx="82">
                  <c:v>8.3000000000000007</c:v>
                </c:pt>
                <c:pt idx="83">
                  <c:v>8.4</c:v>
                </c:pt>
                <c:pt idx="84">
                  <c:v>8.5</c:v>
                </c:pt>
                <c:pt idx="85">
                  <c:v>8.6</c:v>
                </c:pt>
                <c:pt idx="86">
                  <c:v>8.6999999999999993</c:v>
                </c:pt>
                <c:pt idx="87">
                  <c:v>8.8000000000000007</c:v>
                </c:pt>
                <c:pt idx="88">
                  <c:v>8.9</c:v>
                </c:pt>
                <c:pt idx="89">
                  <c:v>9</c:v>
                </c:pt>
                <c:pt idx="90">
                  <c:v>9.1</c:v>
                </c:pt>
                <c:pt idx="91">
                  <c:v>9.1999999999999993</c:v>
                </c:pt>
                <c:pt idx="92">
                  <c:v>9.3000000000000007</c:v>
                </c:pt>
                <c:pt idx="93">
                  <c:v>9.4</c:v>
                </c:pt>
                <c:pt idx="94">
                  <c:v>9.5</c:v>
                </c:pt>
                <c:pt idx="95">
                  <c:v>9.6</c:v>
                </c:pt>
                <c:pt idx="96">
                  <c:v>9.6999999999999993</c:v>
                </c:pt>
                <c:pt idx="97">
                  <c:v>9.8000000000000007</c:v>
                </c:pt>
                <c:pt idx="98">
                  <c:v>9.9</c:v>
                </c:pt>
                <c:pt idx="99">
                  <c:v>10</c:v>
                </c:pt>
              </c:numCache>
            </c:numRef>
          </c:xVal>
          <c:yVal>
            <c:numRef>
              <c:f>'EE investment costs'!$AC$57:$AC$156</c:f>
              <c:numCache>
                <c:formatCode>General</c:formatCode>
                <c:ptCount val="100"/>
                <c:pt idx="0">
                  <c:v>0</c:v>
                </c:pt>
                <c:pt idx="1">
                  <c:v>0</c:v>
                </c:pt>
                <c:pt idx="2">
                  <c:v>0</c:v>
                </c:pt>
                <c:pt idx="3">
                  <c:v>0</c:v>
                </c:pt>
                <c:pt idx="4">
                  <c:v>0</c:v>
                </c:pt>
                <c:pt idx="5">
                  <c:v>0</c:v>
                </c:pt>
                <c:pt idx="6">
                  <c:v>0</c:v>
                </c:pt>
                <c:pt idx="7">
                  <c:v>0</c:v>
                </c:pt>
                <c:pt idx="8">
                  <c:v>30.301531239681253</c:v>
                </c:pt>
                <c:pt idx="9">
                  <c:v>86.016025314969255</c:v>
                </c:pt>
                <c:pt idx="10">
                  <c:v>141.73051939025726</c:v>
                </c:pt>
                <c:pt idx="11">
                  <c:v>197.4450134655452</c:v>
                </c:pt>
                <c:pt idx="12">
                  <c:v>253.15950754083326</c:v>
                </c:pt>
                <c:pt idx="13">
                  <c:v>308.87400161612123</c:v>
                </c:pt>
                <c:pt idx="14">
                  <c:v>364.58849569140915</c:v>
                </c:pt>
                <c:pt idx="15">
                  <c:v>420.30298976669724</c:v>
                </c:pt>
                <c:pt idx="16">
                  <c:v>476.01748384198515</c:v>
                </c:pt>
                <c:pt idx="17">
                  <c:v>531.73197791727307</c:v>
                </c:pt>
                <c:pt idx="18">
                  <c:v>587.44647199256099</c:v>
                </c:pt>
                <c:pt idx="19">
                  <c:v>643.16096606784913</c:v>
                </c:pt>
                <c:pt idx="20">
                  <c:v>698.87546014313716</c:v>
                </c:pt>
                <c:pt idx="21">
                  <c:v>754.58995421842508</c:v>
                </c:pt>
                <c:pt idx="22">
                  <c:v>810.30444829371288</c:v>
                </c:pt>
                <c:pt idx="23">
                  <c:v>866.01894236900102</c:v>
                </c:pt>
                <c:pt idx="24">
                  <c:v>921.73343644428905</c:v>
                </c:pt>
                <c:pt idx="25">
                  <c:v>977.44793051957708</c:v>
                </c:pt>
                <c:pt idx="26">
                  <c:v>1033.1624245948651</c:v>
                </c:pt>
                <c:pt idx="27">
                  <c:v>1088.8769186701529</c:v>
                </c:pt>
                <c:pt idx="28">
                  <c:v>1144.5914127454407</c:v>
                </c:pt>
                <c:pt idx="29">
                  <c:v>1200.305906820729</c:v>
                </c:pt>
                <c:pt idx="30">
                  <c:v>1256.0204008960168</c:v>
                </c:pt>
                <c:pt idx="31">
                  <c:v>1311.7348949713053</c:v>
                </c:pt>
                <c:pt idx="32">
                  <c:v>1367.4493890465931</c:v>
                </c:pt>
                <c:pt idx="33">
                  <c:v>1423.1638831218809</c:v>
                </c:pt>
                <c:pt idx="34">
                  <c:v>1478.8783771971691</c:v>
                </c:pt>
                <c:pt idx="35">
                  <c:v>1497.8165392631849</c:v>
                </c:pt>
                <c:pt idx="36">
                  <c:v>1516.7547013292012</c:v>
                </c:pt>
                <c:pt idx="37">
                  <c:v>1535.6928633952173</c:v>
                </c:pt>
                <c:pt idx="38">
                  <c:v>1554.6310254612333</c:v>
                </c:pt>
                <c:pt idx="39">
                  <c:v>1573.5691875272496</c:v>
                </c:pt>
                <c:pt idx="40">
                  <c:v>1592.5073495932656</c:v>
                </c:pt>
                <c:pt idx="41">
                  <c:v>1611.4455116592819</c:v>
                </c:pt>
                <c:pt idx="42">
                  <c:v>1630.383673725298</c:v>
                </c:pt>
                <c:pt idx="43">
                  <c:v>1649.3218357913145</c:v>
                </c:pt>
                <c:pt idx="44">
                  <c:v>1668.2599978573307</c:v>
                </c:pt>
                <c:pt idx="45">
                  <c:v>1687.1981599233468</c:v>
                </c:pt>
                <c:pt idx="46">
                  <c:v>1706.1363219893628</c:v>
                </c:pt>
                <c:pt idx="47">
                  <c:v>1725.0744840553789</c:v>
                </c:pt>
                <c:pt idx="48">
                  <c:v>1744.0126461213954</c:v>
                </c:pt>
                <c:pt idx="49">
                  <c:v>1762.9508081874114</c:v>
                </c:pt>
                <c:pt idx="50">
                  <c:v>1781.8889702534275</c:v>
                </c:pt>
                <c:pt idx="51">
                  <c:v>1800.8271323194435</c:v>
                </c:pt>
                <c:pt idx="52">
                  <c:v>1819.7652943854598</c:v>
                </c:pt>
                <c:pt idx="53">
                  <c:v>1838.7034564514763</c:v>
                </c:pt>
                <c:pt idx="54">
                  <c:v>1857.6416185174921</c:v>
                </c:pt>
                <c:pt idx="55">
                  <c:v>1876.5797805835082</c:v>
                </c:pt>
                <c:pt idx="56">
                  <c:v>1895.5179426495247</c:v>
                </c:pt>
                <c:pt idx="57">
                  <c:v>1914.4561047155407</c:v>
                </c:pt>
                <c:pt idx="58">
                  <c:v>1933.394266781557</c:v>
                </c:pt>
                <c:pt idx="59">
                  <c:v>1952.3324288475731</c:v>
                </c:pt>
                <c:pt idx="60">
                  <c:v>1971.2705909135891</c:v>
                </c:pt>
                <c:pt idx="61">
                  <c:v>1990.2087529796056</c:v>
                </c:pt>
                <c:pt idx="62">
                  <c:v>2009.1469150456217</c:v>
                </c:pt>
                <c:pt idx="63">
                  <c:v>2028.0850771116377</c:v>
                </c:pt>
                <c:pt idx="64">
                  <c:v>2047.0232391776537</c:v>
                </c:pt>
                <c:pt idx="65">
                  <c:v>2065.96140124367</c:v>
                </c:pt>
                <c:pt idx="66">
                  <c:v>2084.8995633096865</c:v>
                </c:pt>
                <c:pt idx="67">
                  <c:v>2103.8377253757026</c:v>
                </c:pt>
                <c:pt idx="68">
                  <c:v>2122.7758874417186</c:v>
                </c:pt>
                <c:pt idx="69">
                  <c:v>2141.7140495077347</c:v>
                </c:pt>
                <c:pt idx="70">
                  <c:v>2160.6522115737512</c:v>
                </c:pt>
                <c:pt idx="71">
                  <c:v>2179.5903736397672</c:v>
                </c:pt>
                <c:pt idx="72">
                  <c:v>2198.5285357057833</c:v>
                </c:pt>
                <c:pt idx="73">
                  <c:v>2217.4666977717993</c:v>
                </c:pt>
                <c:pt idx="74">
                  <c:v>2236.4048598378158</c:v>
                </c:pt>
                <c:pt idx="75">
                  <c:v>2255.3430219038319</c:v>
                </c:pt>
                <c:pt idx="76">
                  <c:v>2274.2811839698479</c:v>
                </c:pt>
                <c:pt idx="77">
                  <c:v>2293.219346035864</c:v>
                </c:pt>
                <c:pt idx="78">
                  <c:v>2312.1575081018805</c:v>
                </c:pt>
                <c:pt idx="79">
                  <c:v>2331.0956701678965</c:v>
                </c:pt>
                <c:pt idx="80">
                  <c:v>2350.0338322339126</c:v>
                </c:pt>
                <c:pt idx="81">
                  <c:v>2368.9719942999286</c:v>
                </c:pt>
                <c:pt idx="82">
                  <c:v>2387.9101563659456</c:v>
                </c:pt>
                <c:pt idx="83">
                  <c:v>2406.8483184319616</c:v>
                </c:pt>
                <c:pt idx="84">
                  <c:v>2425.7864804979777</c:v>
                </c:pt>
                <c:pt idx="85">
                  <c:v>2444.7246425639937</c:v>
                </c:pt>
                <c:pt idx="86">
                  <c:v>2463.6628046300098</c:v>
                </c:pt>
                <c:pt idx="87">
                  <c:v>2482.6009666960263</c:v>
                </c:pt>
                <c:pt idx="88">
                  <c:v>2501.5391287620423</c:v>
                </c:pt>
                <c:pt idx="89">
                  <c:v>2520.4772908280584</c:v>
                </c:pt>
                <c:pt idx="90">
                  <c:v>2539.4154528940744</c:v>
                </c:pt>
                <c:pt idx="91">
                  <c:v>2558.3536149600905</c:v>
                </c:pt>
                <c:pt idx="92">
                  <c:v>2577.291777026107</c:v>
                </c:pt>
                <c:pt idx="93">
                  <c:v>2596.229939092123</c:v>
                </c:pt>
                <c:pt idx="94">
                  <c:v>2615.1681011581391</c:v>
                </c:pt>
                <c:pt idx="95">
                  <c:v>2634.1062632241551</c:v>
                </c:pt>
                <c:pt idx="96">
                  <c:v>2653.0444252901711</c:v>
                </c:pt>
                <c:pt idx="97">
                  <c:v>2671.9825873561877</c:v>
                </c:pt>
                <c:pt idx="98">
                  <c:v>2690.9207494222037</c:v>
                </c:pt>
                <c:pt idx="99">
                  <c:v>2709.8589114882197</c:v>
                </c:pt>
              </c:numCache>
            </c:numRef>
          </c:yVal>
          <c:smooth val="1"/>
          <c:extLst>
            <c:ext xmlns:c16="http://schemas.microsoft.com/office/drawing/2014/chart" uri="{C3380CC4-5D6E-409C-BE32-E72D297353CC}">
              <c16:uniqueId val="{00000004-9F8C-4F31-92A0-0C5B8553DEB0}"/>
            </c:ext>
          </c:extLst>
        </c:ser>
        <c:ser>
          <c:idx val="5"/>
          <c:order val="5"/>
          <c:tx>
            <c:strRef>
              <c:f>'EE investment costs'!$AD$56</c:f>
              <c:strCache>
                <c:ptCount val="1"/>
                <c:pt idx="0">
                  <c:v>TF</c:v>
                </c:pt>
              </c:strCache>
            </c:strRef>
          </c:tx>
          <c:marker>
            <c:symbol val="none"/>
          </c:marker>
          <c:xVal>
            <c:numRef>
              <c:f>'EE investment costs'!$X$57:$X$156</c:f>
              <c:numCache>
                <c:formatCode>General</c:formatCode>
                <c:ptCount val="100"/>
                <c:pt idx="0">
                  <c:v>0.1</c:v>
                </c:pt>
                <c:pt idx="1">
                  <c:v>0.2</c:v>
                </c:pt>
                <c:pt idx="2">
                  <c:v>0.3</c:v>
                </c:pt>
                <c:pt idx="3">
                  <c:v>0.4</c:v>
                </c:pt>
                <c:pt idx="4">
                  <c:v>0.5</c:v>
                </c:pt>
                <c:pt idx="5">
                  <c:v>0.6</c:v>
                </c:pt>
                <c:pt idx="6">
                  <c:v>0.7</c:v>
                </c:pt>
                <c:pt idx="7">
                  <c:v>0.8</c:v>
                </c:pt>
                <c:pt idx="8">
                  <c:v>0.9</c:v>
                </c:pt>
                <c:pt idx="9">
                  <c:v>1</c:v>
                </c:pt>
                <c:pt idx="10">
                  <c:v>1.1000000000000001</c:v>
                </c:pt>
                <c:pt idx="11">
                  <c:v>1.2</c:v>
                </c:pt>
                <c:pt idx="12">
                  <c:v>1.3</c:v>
                </c:pt>
                <c:pt idx="13">
                  <c:v>1.4</c:v>
                </c:pt>
                <c:pt idx="14">
                  <c:v>1.5</c:v>
                </c:pt>
                <c:pt idx="15">
                  <c:v>1.6</c:v>
                </c:pt>
                <c:pt idx="16">
                  <c:v>1.7</c:v>
                </c:pt>
                <c:pt idx="17">
                  <c:v>1.8</c:v>
                </c:pt>
                <c:pt idx="18">
                  <c:v>1.9</c:v>
                </c:pt>
                <c:pt idx="19">
                  <c:v>2</c:v>
                </c:pt>
                <c:pt idx="20">
                  <c:v>2.1</c:v>
                </c:pt>
                <c:pt idx="21">
                  <c:v>2.2000000000000002</c:v>
                </c:pt>
                <c:pt idx="22">
                  <c:v>2.2999999999999998</c:v>
                </c:pt>
                <c:pt idx="23">
                  <c:v>2.4</c:v>
                </c:pt>
                <c:pt idx="24">
                  <c:v>2.5</c:v>
                </c:pt>
                <c:pt idx="25">
                  <c:v>2.6</c:v>
                </c:pt>
                <c:pt idx="26">
                  <c:v>2.7</c:v>
                </c:pt>
                <c:pt idx="27">
                  <c:v>2.8</c:v>
                </c:pt>
                <c:pt idx="28">
                  <c:v>2.9</c:v>
                </c:pt>
                <c:pt idx="29">
                  <c:v>3</c:v>
                </c:pt>
                <c:pt idx="30">
                  <c:v>3.1</c:v>
                </c:pt>
                <c:pt idx="31">
                  <c:v>3.2</c:v>
                </c:pt>
                <c:pt idx="32">
                  <c:v>3.3</c:v>
                </c:pt>
                <c:pt idx="33">
                  <c:v>3.4</c:v>
                </c:pt>
                <c:pt idx="34">
                  <c:v>3.5</c:v>
                </c:pt>
                <c:pt idx="35">
                  <c:v>3.6</c:v>
                </c:pt>
                <c:pt idx="36">
                  <c:v>3.7</c:v>
                </c:pt>
                <c:pt idx="37">
                  <c:v>3.8</c:v>
                </c:pt>
                <c:pt idx="38">
                  <c:v>3.9</c:v>
                </c:pt>
                <c:pt idx="39">
                  <c:v>4</c:v>
                </c:pt>
                <c:pt idx="40">
                  <c:v>4.0999999999999996</c:v>
                </c:pt>
                <c:pt idx="41">
                  <c:v>4.2</c:v>
                </c:pt>
                <c:pt idx="42">
                  <c:v>4.3</c:v>
                </c:pt>
                <c:pt idx="43">
                  <c:v>4.4000000000000004</c:v>
                </c:pt>
                <c:pt idx="44">
                  <c:v>4.5</c:v>
                </c:pt>
                <c:pt idx="45">
                  <c:v>4.5999999999999996</c:v>
                </c:pt>
                <c:pt idx="46">
                  <c:v>4.7</c:v>
                </c:pt>
                <c:pt idx="47">
                  <c:v>4.8</c:v>
                </c:pt>
                <c:pt idx="48">
                  <c:v>4.9000000000000004</c:v>
                </c:pt>
                <c:pt idx="49">
                  <c:v>5</c:v>
                </c:pt>
                <c:pt idx="50">
                  <c:v>5.0999999999999996</c:v>
                </c:pt>
                <c:pt idx="51">
                  <c:v>5.2</c:v>
                </c:pt>
                <c:pt idx="52">
                  <c:v>5.3</c:v>
                </c:pt>
                <c:pt idx="53">
                  <c:v>5.4</c:v>
                </c:pt>
                <c:pt idx="54">
                  <c:v>5.5</c:v>
                </c:pt>
                <c:pt idx="55">
                  <c:v>5.6</c:v>
                </c:pt>
                <c:pt idx="56">
                  <c:v>5.7</c:v>
                </c:pt>
                <c:pt idx="57">
                  <c:v>5.8</c:v>
                </c:pt>
                <c:pt idx="58">
                  <c:v>5.9</c:v>
                </c:pt>
                <c:pt idx="59">
                  <c:v>6</c:v>
                </c:pt>
                <c:pt idx="60">
                  <c:v>6.1</c:v>
                </c:pt>
                <c:pt idx="61">
                  <c:v>6.2</c:v>
                </c:pt>
                <c:pt idx="62">
                  <c:v>6.3</c:v>
                </c:pt>
                <c:pt idx="63">
                  <c:v>6.4</c:v>
                </c:pt>
                <c:pt idx="64">
                  <c:v>6.5</c:v>
                </c:pt>
                <c:pt idx="65">
                  <c:v>6.6</c:v>
                </c:pt>
                <c:pt idx="66">
                  <c:v>6.7</c:v>
                </c:pt>
                <c:pt idx="67">
                  <c:v>6.8</c:v>
                </c:pt>
                <c:pt idx="68">
                  <c:v>6.9</c:v>
                </c:pt>
                <c:pt idx="69">
                  <c:v>7</c:v>
                </c:pt>
                <c:pt idx="70">
                  <c:v>7.1</c:v>
                </c:pt>
                <c:pt idx="71">
                  <c:v>7.2</c:v>
                </c:pt>
                <c:pt idx="72">
                  <c:v>7.3</c:v>
                </c:pt>
                <c:pt idx="73">
                  <c:v>7.4</c:v>
                </c:pt>
                <c:pt idx="74">
                  <c:v>7.5</c:v>
                </c:pt>
                <c:pt idx="75">
                  <c:v>7.6</c:v>
                </c:pt>
                <c:pt idx="76">
                  <c:v>7.7</c:v>
                </c:pt>
                <c:pt idx="77">
                  <c:v>7.8</c:v>
                </c:pt>
                <c:pt idx="78">
                  <c:v>7.9</c:v>
                </c:pt>
                <c:pt idx="79">
                  <c:v>8</c:v>
                </c:pt>
                <c:pt idx="80">
                  <c:v>8.1</c:v>
                </c:pt>
                <c:pt idx="81">
                  <c:v>8.1999999999999993</c:v>
                </c:pt>
                <c:pt idx="82">
                  <c:v>8.3000000000000007</c:v>
                </c:pt>
                <c:pt idx="83">
                  <c:v>8.4</c:v>
                </c:pt>
                <c:pt idx="84">
                  <c:v>8.5</c:v>
                </c:pt>
                <c:pt idx="85">
                  <c:v>8.6</c:v>
                </c:pt>
                <c:pt idx="86">
                  <c:v>8.6999999999999993</c:v>
                </c:pt>
                <c:pt idx="87">
                  <c:v>8.8000000000000007</c:v>
                </c:pt>
                <c:pt idx="88">
                  <c:v>8.9</c:v>
                </c:pt>
                <c:pt idx="89">
                  <c:v>9</c:v>
                </c:pt>
                <c:pt idx="90">
                  <c:v>9.1</c:v>
                </c:pt>
                <c:pt idx="91">
                  <c:v>9.1999999999999993</c:v>
                </c:pt>
                <c:pt idx="92">
                  <c:v>9.3000000000000007</c:v>
                </c:pt>
                <c:pt idx="93">
                  <c:v>9.4</c:v>
                </c:pt>
                <c:pt idx="94">
                  <c:v>9.5</c:v>
                </c:pt>
                <c:pt idx="95">
                  <c:v>9.6</c:v>
                </c:pt>
                <c:pt idx="96">
                  <c:v>9.6999999999999993</c:v>
                </c:pt>
                <c:pt idx="97">
                  <c:v>9.8000000000000007</c:v>
                </c:pt>
                <c:pt idx="98">
                  <c:v>9.9</c:v>
                </c:pt>
                <c:pt idx="99">
                  <c:v>10</c:v>
                </c:pt>
              </c:numCache>
            </c:numRef>
          </c:xVal>
          <c:yVal>
            <c:numRef>
              <c:f>'EE investment costs'!$AD$57:$AD$156</c:f>
              <c:numCache>
                <c:formatCode>General</c:formatCode>
                <c:ptCount val="100"/>
                <c:pt idx="0">
                  <c:v>0</c:v>
                </c:pt>
                <c:pt idx="1">
                  <c:v>29.387420139697603</c:v>
                </c:pt>
                <c:pt idx="2">
                  <c:v>44.081130209546409</c:v>
                </c:pt>
                <c:pt idx="3">
                  <c:v>58.774840279395207</c:v>
                </c:pt>
                <c:pt idx="4">
                  <c:v>73.468550349244012</c:v>
                </c:pt>
                <c:pt idx="5">
                  <c:v>88.162260419092817</c:v>
                </c:pt>
                <c:pt idx="6">
                  <c:v>102.85597048894159</c:v>
                </c:pt>
                <c:pt idx="7">
                  <c:v>117.54968055879041</c:v>
                </c:pt>
                <c:pt idx="8">
                  <c:v>132.24339062863922</c:v>
                </c:pt>
                <c:pt idx="9">
                  <c:v>146.93710069848802</c:v>
                </c:pt>
                <c:pt idx="10">
                  <c:v>161.63081076833683</c:v>
                </c:pt>
                <c:pt idx="11">
                  <c:v>176.32452083818563</c:v>
                </c:pt>
                <c:pt idx="12">
                  <c:v>191.01823090803444</c:v>
                </c:pt>
                <c:pt idx="13">
                  <c:v>205.71194097788319</c:v>
                </c:pt>
                <c:pt idx="14">
                  <c:v>220.40565104773205</c:v>
                </c:pt>
                <c:pt idx="15">
                  <c:v>235.09936111758083</c:v>
                </c:pt>
                <c:pt idx="16">
                  <c:v>249.7930711874296</c:v>
                </c:pt>
                <c:pt idx="17">
                  <c:v>264.48678125727844</c:v>
                </c:pt>
                <c:pt idx="18">
                  <c:v>279.18049132712724</c:v>
                </c:pt>
                <c:pt idx="19">
                  <c:v>293.87420139697605</c:v>
                </c:pt>
                <c:pt idx="20">
                  <c:v>308.56791146682485</c:v>
                </c:pt>
                <c:pt idx="21">
                  <c:v>323.26162153667366</c:v>
                </c:pt>
                <c:pt idx="22">
                  <c:v>337.95533160652241</c:v>
                </c:pt>
                <c:pt idx="23">
                  <c:v>352.64904167637127</c:v>
                </c:pt>
                <c:pt idx="24">
                  <c:v>367.34275174622002</c:v>
                </c:pt>
                <c:pt idx="25">
                  <c:v>382.03646181606888</c:v>
                </c:pt>
                <c:pt idx="26">
                  <c:v>396.73017188591768</c:v>
                </c:pt>
                <c:pt idx="27">
                  <c:v>411.42388195576638</c:v>
                </c:pt>
                <c:pt idx="28">
                  <c:v>426.11759202561524</c:v>
                </c:pt>
                <c:pt idx="29">
                  <c:v>440.8113020954641</c:v>
                </c:pt>
                <c:pt idx="30">
                  <c:v>455.50501216531285</c:v>
                </c:pt>
                <c:pt idx="31">
                  <c:v>470.19872223516165</c:v>
                </c:pt>
                <c:pt idx="32">
                  <c:v>484.8924323050104</c:v>
                </c:pt>
                <c:pt idx="33">
                  <c:v>499.58614237485921</c:v>
                </c:pt>
                <c:pt idx="34">
                  <c:v>514.27985244470801</c:v>
                </c:pt>
                <c:pt idx="35">
                  <c:v>528.97356251455687</c:v>
                </c:pt>
                <c:pt idx="36">
                  <c:v>543.66727258440562</c:v>
                </c:pt>
                <c:pt idx="37">
                  <c:v>558.36098265425449</c:v>
                </c:pt>
                <c:pt idx="38">
                  <c:v>573.05469272410323</c:v>
                </c:pt>
                <c:pt idx="39">
                  <c:v>587.7484027939521</c:v>
                </c:pt>
                <c:pt idx="40">
                  <c:v>602.44211286380084</c:v>
                </c:pt>
                <c:pt idx="41">
                  <c:v>617.13582293364971</c:v>
                </c:pt>
                <c:pt idx="42">
                  <c:v>631.82953300349845</c:v>
                </c:pt>
                <c:pt idx="43">
                  <c:v>646.52324307334732</c:v>
                </c:pt>
                <c:pt idx="44">
                  <c:v>661.21695314319606</c:v>
                </c:pt>
                <c:pt idx="45">
                  <c:v>675.91066321304481</c:v>
                </c:pt>
                <c:pt idx="46">
                  <c:v>690.60437328289368</c:v>
                </c:pt>
                <c:pt idx="47">
                  <c:v>705.29808335274254</c:v>
                </c:pt>
                <c:pt idx="48">
                  <c:v>719.99179342259129</c:v>
                </c:pt>
                <c:pt idx="49">
                  <c:v>734.68550349244003</c:v>
                </c:pt>
                <c:pt idx="50">
                  <c:v>749.3792135622889</c:v>
                </c:pt>
                <c:pt idx="51">
                  <c:v>764.07292363213776</c:v>
                </c:pt>
                <c:pt idx="52">
                  <c:v>778.76663370198639</c:v>
                </c:pt>
                <c:pt idx="53">
                  <c:v>793.46034377183537</c:v>
                </c:pt>
                <c:pt idx="54">
                  <c:v>808.15405384168412</c:v>
                </c:pt>
                <c:pt idx="55">
                  <c:v>822.84776391153275</c:v>
                </c:pt>
                <c:pt idx="56">
                  <c:v>837.54147398138173</c:v>
                </c:pt>
                <c:pt idx="57">
                  <c:v>852.23518405123048</c:v>
                </c:pt>
                <c:pt idx="58">
                  <c:v>866.92889412107934</c:v>
                </c:pt>
                <c:pt idx="59">
                  <c:v>881.6226041909282</c:v>
                </c:pt>
                <c:pt idx="60">
                  <c:v>896.31631426077683</c:v>
                </c:pt>
                <c:pt idx="61">
                  <c:v>911.0100243306257</c:v>
                </c:pt>
                <c:pt idx="62">
                  <c:v>925.70373440047433</c:v>
                </c:pt>
                <c:pt idx="63">
                  <c:v>940.39744447032331</c:v>
                </c:pt>
                <c:pt idx="64">
                  <c:v>955.09115454017206</c:v>
                </c:pt>
                <c:pt idx="65">
                  <c:v>969.7848646100208</c:v>
                </c:pt>
                <c:pt idx="66">
                  <c:v>984.47857467986978</c:v>
                </c:pt>
                <c:pt idx="67">
                  <c:v>999.17228474971841</c:v>
                </c:pt>
                <c:pt idx="68">
                  <c:v>1013.8659948195673</c:v>
                </c:pt>
                <c:pt idx="69">
                  <c:v>1028.559704889416</c:v>
                </c:pt>
                <c:pt idx="70">
                  <c:v>1043.2534149592648</c:v>
                </c:pt>
                <c:pt idx="71">
                  <c:v>1057.9471250291137</c:v>
                </c:pt>
                <c:pt idx="72">
                  <c:v>1072.6408350989625</c:v>
                </c:pt>
                <c:pt idx="73">
                  <c:v>1087.3345451688112</c:v>
                </c:pt>
                <c:pt idx="74">
                  <c:v>1102.02825523866</c:v>
                </c:pt>
                <c:pt idx="75">
                  <c:v>1116.721965308509</c:v>
                </c:pt>
                <c:pt idx="76">
                  <c:v>1131.4156753783577</c:v>
                </c:pt>
                <c:pt idx="77">
                  <c:v>1146.1093854482065</c:v>
                </c:pt>
                <c:pt idx="78">
                  <c:v>1160.8030955180554</c:v>
                </c:pt>
                <c:pt idx="79">
                  <c:v>1175.4968055879042</c:v>
                </c:pt>
                <c:pt idx="80">
                  <c:v>1190.1905156577527</c:v>
                </c:pt>
                <c:pt idx="81">
                  <c:v>1204.8842257276017</c:v>
                </c:pt>
                <c:pt idx="82">
                  <c:v>1219.5779357974507</c:v>
                </c:pt>
                <c:pt idx="83">
                  <c:v>1234.2716458672994</c:v>
                </c:pt>
                <c:pt idx="84">
                  <c:v>1248.9653559371479</c:v>
                </c:pt>
                <c:pt idx="85">
                  <c:v>1263.6590660069969</c:v>
                </c:pt>
                <c:pt idx="86">
                  <c:v>1278.3527760768457</c:v>
                </c:pt>
                <c:pt idx="87">
                  <c:v>1293.0464861466946</c:v>
                </c:pt>
                <c:pt idx="88">
                  <c:v>1307.7401962165434</c:v>
                </c:pt>
                <c:pt idx="89">
                  <c:v>1322.4339062863921</c:v>
                </c:pt>
                <c:pt idx="90">
                  <c:v>1337.1276163562409</c:v>
                </c:pt>
                <c:pt idx="91">
                  <c:v>1351.8213264260896</c:v>
                </c:pt>
                <c:pt idx="92">
                  <c:v>1366.5150364959388</c:v>
                </c:pt>
                <c:pt idx="93">
                  <c:v>1381.2087465657874</c:v>
                </c:pt>
                <c:pt idx="94">
                  <c:v>1395.9024566356361</c:v>
                </c:pt>
                <c:pt idx="95">
                  <c:v>1410.5961667054851</c:v>
                </c:pt>
                <c:pt idx="96">
                  <c:v>1425.2898767753336</c:v>
                </c:pt>
                <c:pt idx="97">
                  <c:v>1439.9835868451826</c:v>
                </c:pt>
                <c:pt idx="98">
                  <c:v>1454.6772969150315</c:v>
                </c:pt>
                <c:pt idx="99">
                  <c:v>1469.3710069848801</c:v>
                </c:pt>
              </c:numCache>
            </c:numRef>
          </c:yVal>
          <c:smooth val="1"/>
          <c:extLst>
            <c:ext xmlns:c16="http://schemas.microsoft.com/office/drawing/2014/chart" uri="{C3380CC4-5D6E-409C-BE32-E72D297353CC}">
              <c16:uniqueId val="{00000005-9F8C-4F31-92A0-0C5B8553DEB0}"/>
            </c:ext>
          </c:extLst>
        </c:ser>
        <c:dLbls>
          <c:showLegendKey val="0"/>
          <c:showVal val="0"/>
          <c:showCatName val="0"/>
          <c:showSerName val="0"/>
          <c:showPercent val="0"/>
          <c:showBubbleSize val="0"/>
        </c:dLbls>
        <c:axId val="182372224"/>
        <c:axId val="185872384"/>
      </c:scatterChart>
      <c:valAx>
        <c:axId val="182372224"/>
        <c:scaling>
          <c:orientation val="minMax"/>
          <c:max val="10"/>
        </c:scaling>
        <c:delete val="0"/>
        <c:axPos val="b"/>
        <c:numFmt formatCode="General" sourceLinked="1"/>
        <c:majorTickMark val="out"/>
        <c:minorTickMark val="none"/>
        <c:tickLblPos val="nextTo"/>
        <c:crossAx val="185872384"/>
        <c:crosses val="autoZero"/>
        <c:crossBetween val="midCat"/>
      </c:valAx>
      <c:valAx>
        <c:axId val="185872384"/>
        <c:scaling>
          <c:orientation val="minMax"/>
          <c:min val="0"/>
        </c:scaling>
        <c:delete val="0"/>
        <c:axPos val="l"/>
        <c:majorGridlines/>
        <c:numFmt formatCode="General" sourceLinked="1"/>
        <c:majorTickMark val="out"/>
        <c:minorTickMark val="none"/>
        <c:tickLblPos val="nextTo"/>
        <c:crossAx val="182372224"/>
        <c:crosses val="autoZero"/>
        <c:crossBetween val="midCat"/>
      </c:valAx>
    </c:plotArea>
    <c:legend>
      <c:legendPos val="r"/>
      <c:overlay val="0"/>
    </c:legend>
    <c:plotVisOnly val="1"/>
    <c:dispBlanksAs val="gap"/>
    <c:showDLblsOverMax val="0"/>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scatterChart>
        <c:scatterStyle val="smoothMarker"/>
        <c:varyColors val="0"/>
        <c:ser>
          <c:idx val="0"/>
          <c:order val="0"/>
          <c:tx>
            <c:strRef>
              <c:f>'EE investment costs'!$AP$56</c:f>
              <c:strCache>
                <c:ptCount val="1"/>
                <c:pt idx="0">
                  <c:v>MT</c:v>
                </c:pt>
              </c:strCache>
            </c:strRef>
          </c:tx>
          <c:marker>
            <c:symbol val="none"/>
          </c:marker>
          <c:xVal>
            <c:numRef>
              <c:f>'EE investment costs'!$AO$57:$AO$156</c:f>
              <c:numCache>
                <c:formatCode>General</c:formatCode>
                <c:ptCount val="100"/>
                <c:pt idx="0">
                  <c:v>0.1</c:v>
                </c:pt>
                <c:pt idx="1">
                  <c:v>0.2</c:v>
                </c:pt>
                <c:pt idx="2">
                  <c:v>0.3</c:v>
                </c:pt>
                <c:pt idx="3">
                  <c:v>0.4</c:v>
                </c:pt>
                <c:pt idx="4">
                  <c:v>0.5</c:v>
                </c:pt>
                <c:pt idx="5">
                  <c:v>0.6</c:v>
                </c:pt>
                <c:pt idx="6">
                  <c:v>0.7</c:v>
                </c:pt>
                <c:pt idx="7">
                  <c:v>0.8</c:v>
                </c:pt>
                <c:pt idx="8">
                  <c:v>0.9</c:v>
                </c:pt>
                <c:pt idx="9">
                  <c:v>1</c:v>
                </c:pt>
                <c:pt idx="10">
                  <c:v>1.1000000000000001</c:v>
                </c:pt>
                <c:pt idx="11">
                  <c:v>1.2</c:v>
                </c:pt>
                <c:pt idx="12">
                  <c:v>1.3</c:v>
                </c:pt>
                <c:pt idx="13">
                  <c:v>1.4</c:v>
                </c:pt>
                <c:pt idx="14">
                  <c:v>1.5</c:v>
                </c:pt>
                <c:pt idx="15">
                  <c:v>1.6</c:v>
                </c:pt>
                <c:pt idx="16">
                  <c:v>1.7</c:v>
                </c:pt>
                <c:pt idx="17">
                  <c:v>1.8</c:v>
                </c:pt>
                <c:pt idx="18">
                  <c:v>1.9</c:v>
                </c:pt>
                <c:pt idx="19">
                  <c:v>2</c:v>
                </c:pt>
                <c:pt idx="20">
                  <c:v>2.1</c:v>
                </c:pt>
                <c:pt idx="21">
                  <c:v>2.2000000000000002</c:v>
                </c:pt>
                <c:pt idx="22">
                  <c:v>2.2999999999999998</c:v>
                </c:pt>
                <c:pt idx="23">
                  <c:v>2.4</c:v>
                </c:pt>
                <c:pt idx="24">
                  <c:v>2.5</c:v>
                </c:pt>
                <c:pt idx="25">
                  <c:v>2.6</c:v>
                </c:pt>
                <c:pt idx="26">
                  <c:v>2.7</c:v>
                </c:pt>
                <c:pt idx="27">
                  <c:v>2.8</c:v>
                </c:pt>
                <c:pt idx="28">
                  <c:v>2.9</c:v>
                </c:pt>
                <c:pt idx="29">
                  <c:v>3</c:v>
                </c:pt>
                <c:pt idx="30">
                  <c:v>3.1</c:v>
                </c:pt>
                <c:pt idx="31">
                  <c:v>3.2</c:v>
                </c:pt>
                <c:pt idx="32">
                  <c:v>3.3</c:v>
                </c:pt>
                <c:pt idx="33">
                  <c:v>3.4</c:v>
                </c:pt>
                <c:pt idx="34">
                  <c:v>3.5</c:v>
                </c:pt>
                <c:pt idx="35">
                  <c:v>3.6</c:v>
                </c:pt>
                <c:pt idx="36">
                  <c:v>3.7</c:v>
                </c:pt>
                <c:pt idx="37">
                  <c:v>3.8</c:v>
                </c:pt>
                <c:pt idx="38">
                  <c:v>3.9</c:v>
                </c:pt>
                <c:pt idx="39">
                  <c:v>4</c:v>
                </c:pt>
                <c:pt idx="40">
                  <c:v>4.0999999999999996</c:v>
                </c:pt>
                <c:pt idx="41">
                  <c:v>4.2</c:v>
                </c:pt>
                <c:pt idx="42">
                  <c:v>4.3</c:v>
                </c:pt>
                <c:pt idx="43">
                  <c:v>4.4000000000000004</c:v>
                </c:pt>
                <c:pt idx="44">
                  <c:v>4.5</c:v>
                </c:pt>
                <c:pt idx="45">
                  <c:v>4.5999999999999996</c:v>
                </c:pt>
                <c:pt idx="46">
                  <c:v>4.7</c:v>
                </c:pt>
                <c:pt idx="47">
                  <c:v>4.8</c:v>
                </c:pt>
                <c:pt idx="48">
                  <c:v>4.9000000000000004</c:v>
                </c:pt>
                <c:pt idx="49">
                  <c:v>5</c:v>
                </c:pt>
                <c:pt idx="50">
                  <c:v>5.0999999999999996</c:v>
                </c:pt>
                <c:pt idx="51">
                  <c:v>5.2</c:v>
                </c:pt>
                <c:pt idx="52">
                  <c:v>5.3</c:v>
                </c:pt>
                <c:pt idx="53">
                  <c:v>5.4</c:v>
                </c:pt>
                <c:pt idx="54">
                  <c:v>5.5</c:v>
                </c:pt>
                <c:pt idx="55">
                  <c:v>5.6</c:v>
                </c:pt>
                <c:pt idx="56">
                  <c:v>5.7</c:v>
                </c:pt>
                <c:pt idx="57">
                  <c:v>5.8</c:v>
                </c:pt>
                <c:pt idx="58">
                  <c:v>5.9</c:v>
                </c:pt>
                <c:pt idx="59">
                  <c:v>6</c:v>
                </c:pt>
                <c:pt idx="60">
                  <c:v>6.1</c:v>
                </c:pt>
                <c:pt idx="61">
                  <c:v>6.2</c:v>
                </c:pt>
                <c:pt idx="62">
                  <c:v>6.3</c:v>
                </c:pt>
                <c:pt idx="63">
                  <c:v>6.4</c:v>
                </c:pt>
                <c:pt idx="64">
                  <c:v>6.5</c:v>
                </c:pt>
                <c:pt idx="65">
                  <c:v>6.6</c:v>
                </c:pt>
                <c:pt idx="66">
                  <c:v>6.7</c:v>
                </c:pt>
                <c:pt idx="67">
                  <c:v>6.8</c:v>
                </c:pt>
                <c:pt idx="68">
                  <c:v>6.9</c:v>
                </c:pt>
                <c:pt idx="69">
                  <c:v>7</c:v>
                </c:pt>
                <c:pt idx="70">
                  <c:v>7.1</c:v>
                </c:pt>
                <c:pt idx="71">
                  <c:v>7.2</c:v>
                </c:pt>
                <c:pt idx="72">
                  <c:v>7.3</c:v>
                </c:pt>
                <c:pt idx="73">
                  <c:v>7.4</c:v>
                </c:pt>
                <c:pt idx="74">
                  <c:v>7.5</c:v>
                </c:pt>
                <c:pt idx="75">
                  <c:v>7.6</c:v>
                </c:pt>
                <c:pt idx="76">
                  <c:v>7.7</c:v>
                </c:pt>
                <c:pt idx="77">
                  <c:v>7.8</c:v>
                </c:pt>
                <c:pt idx="78">
                  <c:v>7.9</c:v>
                </c:pt>
                <c:pt idx="79">
                  <c:v>8</c:v>
                </c:pt>
                <c:pt idx="80">
                  <c:v>8.1</c:v>
                </c:pt>
                <c:pt idx="81">
                  <c:v>8.1999999999999993</c:v>
                </c:pt>
                <c:pt idx="82">
                  <c:v>8.3000000000000007</c:v>
                </c:pt>
                <c:pt idx="83">
                  <c:v>8.4</c:v>
                </c:pt>
                <c:pt idx="84">
                  <c:v>8.5</c:v>
                </c:pt>
                <c:pt idx="85">
                  <c:v>8.6</c:v>
                </c:pt>
                <c:pt idx="86">
                  <c:v>8.6999999999999993</c:v>
                </c:pt>
                <c:pt idx="87">
                  <c:v>8.8000000000000007</c:v>
                </c:pt>
                <c:pt idx="88">
                  <c:v>8.9</c:v>
                </c:pt>
                <c:pt idx="89">
                  <c:v>9</c:v>
                </c:pt>
                <c:pt idx="90">
                  <c:v>9.1</c:v>
                </c:pt>
                <c:pt idx="91">
                  <c:v>9.1999999999999993</c:v>
                </c:pt>
                <c:pt idx="92">
                  <c:v>9.3000000000000007</c:v>
                </c:pt>
                <c:pt idx="93">
                  <c:v>9.4</c:v>
                </c:pt>
                <c:pt idx="94">
                  <c:v>9.5</c:v>
                </c:pt>
                <c:pt idx="95">
                  <c:v>9.6</c:v>
                </c:pt>
                <c:pt idx="96">
                  <c:v>9.6999999999999993</c:v>
                </c:pt>
                <c:pt idx="97">
                  <c:v>9.8000000000000007</c:v>
                </c:pt>
                <c:pt idx="98">
                  <c:v>9.9</c:v>
                </c:pt>
                <c:pt idx="99">
                  <c:v>10</c:v>
                </c:pt>
              </c:numCache>
            </c:numRef>
          </c:xVal>
          <c:yVal>
            <c:numRef>
              <c:f>'EE investment costs'!$AP$57:$AP$156</c:f>
              <c:numCache>
                <c:formatCode>0.00</c:formatCode>
                <c:ptCount val="100"/>
                <c:pt idx="0">
                  <c:v>2.625</c:v>
                </c:pt>
                <c:pt idx="1">
                  <c:v>2.75</c:v>
                </c:pt>
                <c:pt idx="2">
                  <c:v>2.875</c:v>
                </c:pt>
                <c:pt idx="3">
                  <c:v>3</c:v>
                </c:pt>
                <c:pt idx="4">
                  <c:v>3.125</c:v>
                </c:pt>
                <c:pt idx="5">
                  <c:v>3.25</c:v>
                </c:pt>
                <c:pt idx="6">
                  <c:v>3.375</c:v>
                </c:pt>
                <c:pt idx="7">
                  <c:v>3.5</c:v>
                </c:pt>
                <c:pt idx="8">
                  <c:v>3.625</c:v>
                </c:pt>
                <c:pt idx="9">
                  <c:v>3.75</c:v>
                </c:pt>
                <c:pt idx="10">
                  <c:v>3.875</c:v>
                </c:pt>
                <c:pt idx="11">
                  <c:v>4</c:v>
                </c:pt>
                <c:pt idx="12">
                  <c:v>4.125</c:v>
                </c:pt>
                <c:pt idx="13">
                  <c:v>4.25</c:v>
                </c:pt>
                <c:pt idx="14">
                  <c:v>4.375</c:v>
                </c:pt>
                <c:pt idx="15">
                  <c:v>4.5</c:v>
                </c:pt>
                <c:pt idx="16">
                  <c:v>4.625</c:v>
                </c:pt>
                <c:pt idx="17">
                  <c:v>4.75</c:v>
                </c:pt>
                <c:pt idx="18">
                  <c:v>4.875</c:v>
                </c:pt>
                <c:pt idx="19">
                  <c:v>5</c:v>
                </c:pt>
                <c:pt idx="20">
                  <c:v>5.05</c:v>
                </c:pt>
                <c:pt idx="21">
                  <c:v>5.0999999999999996</c:v>
                </c:pt>
                <c:pt idx="22">
                  <c:v>5.15</c:v>
                </c:pt>
                <c:pt idx="23">
                  <c:v>5.2</c:v>
                </c:pt>
                <c:pt idx="24">
                  <c:v>5.25</c:v>
                </c:pt>
                <c:pt idx="25">
                  <c:v>5.3</c:v>
                </c:pt>
                <c:pt idx="26">
                  <c:v>5.35</c:v>
                </c:pt>
                <c:pt idx="27">
                  <c:v>5.4</c:v>
                </c:pt>
                <c:pt idx="28">
                  <c:v>5.45</c:v>
                </c:pt>
                <c:pt idx="29">
                  <c:v>5.5</c:v>
                </c:pt>
                <c:pt idx="30">
                  <c:v>5.55</c:v>
                </c:pt>
                <c:pt idx="31">
                  <c:v>5.6</c:v>
                </c:pt>
                <c:pt idx="32">
                  <c:v>5.65</c:v>
                </c:pt>
                <c:pt idx="33">
                  <c:v>5.7</c:v>
                </c:pt>
                <c:pt idx="34">
                  <c:v>5.75</c:v>
                </c:pt>
                <c:pt idx="35">
                  <c:v>5.8</c:v>
                </c:pt>
                <c:pt idx="36">
                  <c:v>5.85</c:v>
                </c:pt>
                <c:pt idx="37">
                  <c:v>5.9</c:v>
                </c:pt>
                <c:pt idx="38">
                  <c:v>5.95</c:v>
                </c:pt>
                <c:pt idx="39">
                  <c:v>6</c:v>
                </c:pt>
                <c:pt idx="40">
                  <c:v>6.01</c:v>
                </c:pt>
                <c:pt idx="41">
                  <c:v>6.02</c:v>
                </c:pt>
                <c:pt idx="42">
                  <c:v>6.0299999999999994</c:v>
                </c:pt>
                <c:pt idx="43">
                  <c:v>6.0399999999999991</c:v>
                </c:pt>
                <c:pt idx="44">
                  <c:v>6.05</c:v>
                </c:pt>
                <c:pt idx="45">
                  <c:v>6.06</c:v>
                </c:pt>
                <c:pt idx="46">
                  <c:v>6.0699999999999994</c:v>
                </c:pt>
                <c:pt idx="47">
                  <c:v>6.0799999999999992</c:v>
                </c:pt>
                <c:pt idx="48">
                  <c:v>6.09</c:v>
                </c:pt>
                <c:pt idx="49">
                  <c:v>6.1</c:v>
                </c:pt>
                <c:pt idx="50">
                  <c:v>6.1099999999999994</c:v>
                </c:pt>
                <c:pt idx="51">
                  <c:v>6.1199999999999992</c:v>
                </c:pt>
                <c:pt idx="52">
                  <c:v>6.13</c:v>
                </c:pt>
                <c:pt idx="53">
                  <c:v>6.14</c:v>
                </c:pt>
                <c:pt idx="54">
                  <c:v>6.1499999999999995</c:v>
                </c:pt>
                <c:pt idx="55">
                  <c:v>6.1599999999999993</c:v>
                </c:pt>
                <c:pt idx="56">
                  <c:v>6.17</c:v>
                </c:pt>
                <c:pt idx="57">
                  <c:v>6.18</c:v>
                </c:pt>
                <c:pt idx="58">
                  <c:v>6.1899999999999995</c:v>
                </c:pt>
                <c:pt idx="59">
                  <c:v>6.1999999999999993</c:v>
                </c:pt>
                <c:pt idx="60">
                  <c:v>6.21</c:v>
                </c:pt>
                <c:pt idx="61">
                  <c:v>6.22</c:v>
                </c:pt>
                <c:pt idx="62">
                  <c:v>6.2299999999999995</c:v>
                </c:pt>
                <c:pt idx="63">
                  <c:v>6.24</c:v>
                </c:pt>
                <c:pt idx="64">
                  <c:v>6.25</c:v>
                </c:pt>
                <c:pt idx="65">
                  <c:v>6.26</c:v>
                </c:pt>
                <c:pt idx="66">
                  <c:v>6.27</c:v>
                </c:pt>
                <c:pt idx="67">
                  <c:v>6.2799999999999994</c:v>
                </c:pt>
                <c:pt idx="68">
                  <c:v>6.29</c:v>
                </c:pt>
                <c:pt idx="69">
                  <c:v>6.3</c:v>
                </c:pt>
                <c:pt idx="70">
                  <c:v>6.31</c:v>
                </c:pt>
                <c:pt idx="71">
                  <c:v>6.32</c:v>
                </c:pt>
                <c:pt idx="72">
                  <c:v>6.33</c:v>
                </c:pt>
                <c:pt idx="73">
                  <c:v>6.34</c:v>
                </c:pt>
                <c:pt idx="74">
                  <c:v>6.35</c:v>
                </c:pt>
                <c:pt idx="75">
                  <c:v>6.3599999999999994</c:v>
                </c:pt>
                <c:pt idx="76">
                  <c:v>6.37</c:v>
                </c:pt>
                <c:pt idx="77">
                  <c:v>6.38</c:v>
                </c:pt>
                <c:pt idx="78">
                  <c:v>6.39</c:v>
                </c:pt>
                <c:pt idx="79">
                  <c:v>6.4</c:v>
                </c:pt>
                <c:pt idx="80">
                  <c:v>6.41</c:v>
                </c:pt>
                <c:pt idx="81">
                  <c:v>6.42</c:v>
                </c:pt>
                <c:pt idx="82">
                  <c:v>6.43</c:v>
                </c:pt>
                <c:pt idx="83">
                  <c:v>6.44</c:v>
                </c:pt>
                <c:pt idx="84">
                  <c:v>6.45</c:v>
                </c:pt>
                <c:pt idx="85">
                  <c:v>6.46</c:v>
                </c:pt>
                <c:pt idx="86">
                  <c:v>6.47</c:v>
                </c:pt>
                <c:pt idx="87">
                  <c:v>6.48</c:v>
                </c:pt>
                <c:pt idx="88">
                  <c:v>6.49</c:v>
                </c:pt>
                <c:pt idx="89">
                  <c:v>6.5</c:v>
                </c:pt>
                <c:pt idx="90">
                  <c:v>6.51</c:v>
                </c:pt>
                <c:pt idx="91">
                  <c:v>6.5200000000000005</c:v>
                </c:pt>
                <c:pt idx="92">
                  <c:v>6.53</c:v>
                </c:pt>
                <c:pt idx="93">
                  <c:v>6.54</c:v>
                </c:pt>
                <c:pt idx="94">
                  <c:v>6.5500000000000007</c:v>
                </c:pt>
                <c:pt idx="95">
                  <c:v>6.5600000000000005</c:v>
                </c:pt>
                <c:pt idx="96">
                  <c:v>6.57</c:v>
                </c:pt>
                <c:pt idx="97">
                  <c:v>6.58</c:v>
                </c:pt>
                <c:pt idx="98">
                  <c:v>6.5900000000000007</c:v>
                </c:pt>
                <c:pt idx="99">
                  <c:v>6.6000000000000005</c:v>
                </c:pt>
              </c:numCache>
            </c:numRef>
          </c:yVal>
          <c:smooth val="1"/>
          <c:extLst>
            <c:ext xmlns:c16="http://schemas.microsoft.com/office/drawing/2014/chart" uri="{C3380CC4-5D6E-409C-BE32-E72D297353CC}">
              <c16:uniqueId val="{00000000-CCDE-4443-9595-055730BFC8C0}"/>
            </c:ext>
          </c:extLst>
        </c:ser>
        <c:ser>
          <c:idx val="1"/>
          <c:order val="1"/>
          <c:tx>
            <c:strRef>
              <c:f>'EE investment costs'!$AQ$56</c:f>
              <c:strCache>
                <c:ptCount val="1"/>
                <c:pt idx="0">
                  <c:v>HT</c:v>
                </c:pt>
              </c:strCache>
            </c:strRef>
          </c:tx>
          <c:marker>
            <c:symbol val="none"/>
          </c:marker>
          <c:xVal>
            <c:numRef>
              <c:f>'EE investment costs'!$AO$57:$AO$156</c:f>
              <c:numCache>
                <c:formatCode>General</c:formatCode>
                <c:ptCount val="100"/>
                <c:pt idx="0">
                  <c:v>0.1</c:v>
                </c:pt>
                <c:pt idx="1">
                  <c:v>0.2</c:v>
                </c:pt>
                <c:pt idx="2">
                  <c:v>0.3</c:v>
                </c:pt>
                <c:pt idx="3">
                  <c:v>0.4</c:v>
                </c:pt>
                <c:pt idx="4">
                  <c:v>0.5</c:v>
                </c:pt>
                <c:pt idx="5">
                  <c:v>0.6</c:v>
                </c:pt>
                <c:pt idx="6">
                  <c:v>0.7</c:v>
                </c:pt>
                <c:pt idx="7">
                  <c:v>0.8</c:v>
                </c:pt>
                <c:pt idx="8">
                  <c:v>0.9</c:v>
                </c:pt>
                <c:pt idx="9">
                  <c:v>1</c:v>
                </c:pt>
                <c:pt idx="10">
                  <c:v>1.1000000000000001</c:v>
                </c:pt>
                <c:pt idx="11">
                  <c:v>1.2</c:v>
                </c:pt>
                <c:pt idx="12">
                  <c:v>1.3</c:v>
                </c:pt>
                <c:pt idx="13">
                  <c:v>1.4</c:v>
                </c:pt>
                <c:pt idx="14">
                  <c:v>1.5</c:v>
                </c:pt>
                <c:pt idx="15">
                  <c:v>1.6</c:v>
                </c:pt>
                <c:pt idx="16">
                  <c:v>1.7</c:v>
                </c:pt>
                <c:pt idx="17">
                  <c:v>1.8</c:v>
                </c:pt>
                <c:pt idx="18">
                  <c:v>1.9</c:v>
                </c:pt>
                <c:pt idx="19">
                  <c:v>2</c:v>
                </c:pt>
                <c:pt idx="20">
                  <c:v>2.1</c:v>
                </c:pt>
                <c:pt idx="21">
                  <c:v>2.2000000000000002</c:v>
                </c:pt>
                <c:pt idx="22">
                  <c:v>2.2999999999999998</c:v>
                </c:pt>
                <c:pt idx="23">
                  <c:v>2.4</c:v>
                </c:pt>
                <c:pt idx="24">
                  <c:v>2.5</c:v>
                </c:pt>
                <c:pt idx="25">
                  <c:v>2.6</c:v>
                </c:pt>
                <c:pt idx="26">
                  <c:v>2.7</c:v>
                </c:pt>
                <c:pt idx="27">
                  <c:v>2.8</c:v>
                </c:pt>
                <c:pt idx="28">
                  <c:v>2.9</c:v>
                </c:pt>
                <c:pt idx="29">
                  <c:v>3</c:v>
                </c:pt>
                <c:pt idx="30">
                  <c:v>3.1</c:v>
                </c:pt>
                <c:pt idx="31">
                  <c:v>3.2</c:v>
                </c:pt>
                <c:pt idx="32">
                  <c:v>3.3</c:v>
                </c:pt>
                <c:pt idx="33">
                  <c:v>3.4</c:v>
                </c:pt>
                <c:pt idx="34">
                  <c:v>3.5</c:v>
                </c:pt>
                <c:pt idx="35">
                  <c:v>3.6</c:v>
                </c:pt>
                <c:pt idx="36">
                  <c:v>3.7</c:v>
                </c:pt>
                <c:pt idx="37">
                  <c:v>3.8</c:v>
                </c:pt>
                <c:pt idx="38">
                  <c:v>3.9</c:v>
                </c:pt>
                <c:pt idx="39">
                  <c:v>4</c:v>
                </c:pt>
                <c:pt idx="40">
                  <c:v>4.0999999999999996</c:v>
                </c:pt>
                <c:pt idx="41">
                  <c:v>4.2</c:v>
                </c:pt>
                <c:pt idx="42">
                  <c:v>4.3</c:v>
                </c:pt>
                <c:pt idx="43">
                  <c:v>4.4000000000000004</c:v>
                </c:pt>
                <c:pt idx="44">
                  <c:v>4.5</c:v>
                </c:pt>
                <c:pt idx="45">
                  <c:v>4.5999999999999996</c:v>
                </c:pt>
                <c:pt idx="46">
                  <c:v>4.7</c:v>
                </c:pt>
                <c:pt idx="47">
                  <c:v>4.8</c:v>
                </c:pt>
                <c:pt idx="48">
                  <c:v>4.9000000000000004</c:v>
                </c:pt>
                <c:pt idx="49">
                  <c:v>5</c:v>
                </c:pt>
                <c:pt idx="50">
                  <c:v>5.0999999999999996</c:v>
                </c:pt>
                <c:pt idx="51">
                  <c:v>5.2</c:v>
                </c:pt>
                <c:pt idx="52">
                  <c:v>5.3</c:v>
                </c:pt>
                <c:pt idx="53">
                  <c:v>5.4</c:v>
                </c:pt>
                <c:pt idx="54">
                  <c:v>5.5</c:v>
                </c:pt>
                <c:pt idx="55">
                  <c:v>5.6</c:v>
                </c:pt>
                <c:pt idx="56">
                  <c:v>5.7</c:v>
                </c:pt>
                <c:pt idx="57">
                  <c:v>5.8</c:v>
                </c:pt>
                <c:pt idx="58">
                  <c:v>5.9</c:v>
                </c:pt>
                <c:pt idx="59">
                  <c:v>6</c:v>
                </c:pt>
                <c:pt idx="60">
                  <c:v>6.1</c:v>
                </c:pt>
                <c:pt idx="61">
                  <c:v>6.2</c:v>
                </c:pt>
                <c:pt idx="62">
                  <c:v>6.3</c:v>
                </c:pt>
                <c:pt idx="63">
                  <c:v>6.4</c:v>
                </c:pt>
                <c:pt idx="64">
                  <c:v>6.5</c:v>
                </c:pt>
                <c:pt idx="65">
                  <c:v>6.6</c:v>
                </c:pt>
                <c:pt idx="66">
                  <c:v>6.7</c:v>
                </c:pt>
                <c:pt idx="67">
                  <c:v>6.8</c:v>
                </c:pt>
                <c:pt idx="68">
                  <c:v>6.9</c:v>
                </c:pt>
                <c:pt idx="69">
                  <c:v>7</c:v>
                </c:pt>
                <c:pt idx="70">
                  <c:v>7.1</c:v>
                </c:pt>
                <c:pt idx="71">
                  <c:v>7.2</c:v>
                </c:pt>
                <c:pt idx="72">
                  <c:v>7.3</c:v>
                </c:pt>
                <c:pt idx="73">
                  <c:v>7.4</c:v>
                </c:pt>
                <c:pt idx="74">
                  <c:v>7.5</c:v>
                </c:pt>
                <c:pt idx="75">
                  <c:v>7.6</c:v>
                </c:pt>
                <c:pt idx="76">
                  <c:v>7.7</c:v>
                </c:pt>
                <c:pt idx="77">
                  <c:v>7.8</c:v>
                </c:pt>
                <c:pt idx="78">
                  <c:v>7.9</c:v>
                </c:pt>
                <c:pt idx="79">
                  <c:v>8</c:v>
                </c:pt>
                <c:pt idx="80">
                  <c:v>8.1</c:v>
                </c:pt>
                <c:pt idx="81">
                  <c:v>8.1999999999999993</c:v>
                </c:pt>
                <c:pt idx="82">
                  <c:v>8.3000000000000007</c:v>
                </c:pt>
                <c:pt idx="83">
                  <c:v>8.4</c:v>
                </c:pt>
                <c:pt idx="84">
                  <c:v>8.5</c:v>
                </c:pt>
                <c:pt idx="85">
                  <c:v>8.6</c:v>
                </c:pt>
                <c:pt idx="86">
                  <c:v>8.6999999999999993</c:v>
                </c:pt>
                <c:pt idx="87">
                  <c:v>8.8000000000000007</c:v>
                </c:pt>
                <c:pt idx="88">
                  <c:v>8.9</c:v>
                </c:pt>
                <c:pt idx="89">
                  <c:v>9</c:v>
                </c:pt>
                <c:pt idx="90">
                  <c:v>9.1</c:v>
                </c:pt>
                <c:pt idx="91">
                  <c:v>9.1999999999999993</c:v>
                </c:pt>
                <c:pt idx="92">
                  <c:v>9.3000000000000007</c:v>
                </c:pt>
                <c:pt idx="93">
                  <c:v>9.4</c:v>
                </c:pt>
                <c:pt idx="94">
                  <c:v>9.5</c:v>
                </c:pt>
                <c:pt idx="95">
                  <c:v>9.6</c:v>
                </c:pt>
                <c:pt idx="96">
                  <c:v>9.6999999999999993</c:v>
                </c:pt>
                <c:pt idx="97">
                  <c:v>9.8000000000000007</c:v>
                </c:pt>
                <c:pt idx="98">
                  <c:v>9.9</c:v>
                </c:pt>
                <c:pt idx="99">
                  <c:v>10</c:v>
                </c:pt>
              </c:numCache>
            </c:numRef>
          </c:xVal>
          <c:yVal>
            <c:numRef>
              <c:f>'EE investment costs'!$AQ$57:$AQ$156</c:f>
              <c:numCache>
                <c:formatCode>0.00</c:formatCode>
                <c:ptCount val="100"/>
                <c:pt idx="0">
                  <c:v>2.1</c:v>
                </c:pt>
                <c:pt idx="1">
                  <c:v>2.2000000000000002</c:v>
                </c:pt>
                <c:pt idx="2">
                  <c:v>2.2999999999999998</c:v>
                </c:pt>
                <c:pt idx="3">
                  <c:v>2.4</c:v>
                </c:pt>
                <c:pt idx="4">
                  <c:v>2.5</c:v>
                </c:pt>
                <c:pt idx="5">
                  <c:v>2.6</c:v>
                </c:pt>
                <c:pt idx="6">
                  <c:v>2.7</c:v>
                </c:pt>
                <c:pt idx="7">
                  <c:v>2.8</c:v>
                </c:pt>
                <c:pt idx="8">
                  <c:v>2.9</c:v>
                </c:pt>
                <c:pt idx="9">
                  <c:v>3</c:v>
                </c:pt>
                <c:pt idx="10">
                  <c:v>3.1</c:v>
                </c:pt>
                <c:pt idx="11">
                  <c:v>3.2</c:v>
                </c:pt>
                <c:pt idx="12">
                  <c:v>3.3</c:v>
                </c:pt>
                <c:pt idx="13">
                  <c:v>3.4</c:v>
                </c:pt>
                <c:pt idx="14">
                  <c:v>3.5</c:v>
                </c:pt>
                <c:pt idx="15">
                  <c:v>3.6</c:v>
                </c:pt>
                <c:pt idx="16">
                  <c:v>3.7</c:v>
                </c:pt>
                <c:pt idx="17">
                  <c:v>3.8</c:v>
                </c:pt>
                <c:pt idx="18">
                  <c:v>3.9</c:v>
                </c:pt>
                <c:pt idx="19">
                  <c:v>4</c:v>
                </c:pt>
                <c:pt idx="20">
                  <c:v>4.0399999999999991</c:v>
                </c:pt>
                <c:pt idx="21">
                  <c:v>4.08</c:v>
                </c:pt>
                <c:pt idx="22">
                  <c:v>4.1199999999999992</c:v>
                </c:pt>
                <c:pt idx="23">
                  <c:v>4.1599999999999993</c:v>
                </c:pt>
                <c:pt idx="24">
                  <c:v>4.1999999999999993</c:v>
                </c:pt>
                <c:pt idx="25">
                  <c:v>4.2399999999999993</c:v>
                </c:pt>
                <c:pt idx="26">
                  <c:v>4.2799999999999994</c:v>
                </c:pt>
                <c:pt idx="27">
                  <c:v>4.3199999999999994</c:v>
                </c:pt>
                <c:pt idx="28">
                  <c:v>4.3599999999999994</c:v>
                </c:pt>
                <c:pt idx="29">
                  <c:v>4.3999999999999995</c:v>
                </c:pt>
                <c:pt idx="30">
                  <c:v>4.4399999999999995</c:v>
                </c:pt>
                <c:pt idx="31">
                  <c:v>4.4799999999999995</c:v>
                </c:pt>
                <c:pt idx="32">
                  <c:v>4.5199999999999996</c:v>
                </c:pt>
                <c:pt idx="33">
                  <c:v>4.5599999999999996</c:v>
                </c:pt>
                <c:pt idx="34">
                  <c:v>4.5999999999999996</c:v>
                </c:pt>
                <c:pt idx="35">
                  <c:v>4.6399999999999997</c:v>
                </c:pt>
                <c:pt idx="36">
                  <c:v>4.68</c:v>
                </c:pt>
                <c:pt idx="37">
                  <c:v>4.7199999999999989</c:v>
                </c:pt>
                <c:pt idx="38">
                  <c:v>4.76</c:v>
                </c:pt>
                <c:pt idx="39">
                  <c:v>4.7999999999999989</c:v>
                </c:pt>
                <c:pt idx="40">
                  <c:v>4.8079999999999998</c:v>
                </c:pt>
                <c:pt idx="41">
                  <c:v>4.8159999999999998</c:v>
                </c:pt>
                <c:pt idx="42">
                  <c:v>4.8239999999999998</c:v>
                </c:pt>
                <c:pt idx="43">
                  <c:v>4.8319999999999999</c:v>
                </c:pt>
                <c:pt idx="44">
                  <c:v>4.84</c:v>
                </c:pt>
                <c:pt idx="45">
                  <c:v>4.8479999999999999</c:v>
                </c:pt>
                <c:pt idx="46">
                  <c:v>4.8559999999999999</c:v>
                </c:pt>
                <c:pt idx="47">
                  <c:v>4.8639999999999999</c:v>
                </c:pt>
                <c:pt idx="48">
                  <c:v>4.8719999999999999</c:v>
                </c:pt>
                <c:pt idx="49">
                  <c:v>4.88</c:v>
                </c:pt>
                <c:pt idx="50">
                  <c:v>4.8879999999999999</c:v>
                </c:pt>
                <c:pt idx="51">
                  <c:v>4.8959999999999999</c:v>
                </c:pt>
                <c:pt idx="52">
                  <c:v>4.9039999999999999</c:v>
                </c:pt>
                <c:pt idx="53">
                  <c:v>4.9119999999999999</c:v>
                </c:pt>
                <c:pt idx="54">
                  <c:v>4.92</c:v>
                </c:pt>
                <c:pt idx="55">
                  <c:v>4.9279999999999999</c:v>
                </c:pt>
                <c:pt idx="56">
                  <c:v>4.9359999999999999</c:v>
                </c:pt>
                <c:pt idx="57">
                  <c:v>4.944</c:v>
                </c:pt>
                <c:pt idx="58">
                  <c:v>4.952</c:v>
                </c:pt>
                <c:pt idx="59">
                  <c:v>4.96</c:v>
                </c:pt>
                <c:pt idx="60">
                  <c:v>4.968</c:v>
                </c:pt>
                <c:pt idx="61">
                  <c:v>4.976</c:v>
                </c:pt>
                <c:pt idx="62">
                  <c:v>4.984</c:v>
                </c:pt>
                <c:pt idx="63">
                  <c:v>4.992</c:v>
                </c:pt>
                <c:pt idx="64">
                  <c:v>5</c:v>
                </c:pt>
                <c:pt idx="65">
                  <c:v>5.008</c:v>
                </c:pt>
                <c:pt idx="66">
                  <c:v>5.016</c:v>
                </c:pt>
                <c:pt idx="67">
                  <c:v>5.024</c:v>
                </c:pt>
                <c:pt idx="68">
                  <c:v>5.032</c:v>
                </c:pt>
                <c:pt idx="69">
                  <c:v>5.04</c:v>
                </c:pt>
                <c:pt idx="70">
                  <c:v>5.048</c:v>
                </c:pt>
                <c:pt idx="71">
                  <c:v>5.056</c:v>
                </c:pt>
                <c:pt idx="72">
                  <c:v>5.0640000000000001</c:v>
                </c:pt>
                <c:pt idx="73">
                  <c:v>5.0720000000000001</c:v>
                </c:pt>
                <c:pt idx="74">
                  <c:v>5.08</c:v>
                </c:pt>
                <c:pt idx="75">
                  <c:v>5.0880000000000001</c:v>
                </c:pt>
                <c:pt idx="76">
                  <c:v>5.0960000000000001</c:v>
                </c:pt>
                <c:pt idx="77">
                  <c:v>5.1040000000000001</c:v>
                </c:pt>
                <c:pt idx="78">
                  <c:v>5.1120000000000001</c:v>
                </c:pt>
                <c:pt idx="79">
                  <c:v>5.12</c:v>
                </c:pt>
                <c:pt idx="80">
                  <c:v>5.1280000000000001</c:v>
                </c:pt>
                <c:pt idx="81">
                  <c:v>5.1360000000000001</c:v>
                </c:pt>
                <c:pt idx="82">
                  <c:v>5.1440000000000001</c:v>
                </c:pt>
                <c:pt idx="83">
                  <c:v>5.1520000000000001</c:v>
                </c:pt>
                <c:pt idx="84">
                  <c:v>5.16</c:v>
                </c:pt>
                <c:pt idx="85">
                  <c:v>5.1680000000000001</c:v>
                </c:pt>
                <c:pt idx="86">
                  <c:v>5.1760000000000002</c:v>
                </c:pt>
                <c:pt idx="87">
                  <c:v>5.1840000000000002</c:v>
                </c:pt>
                <c:pt idx="88">
                  <c:v>5.1920000000000002</c:v>
                </c:pt>
                <c:pt idx="89">
                  <c:v>5.2</c:v>
                </c:pt>
                <c:pt idx="90">
                  <c:v>5.2080000000000002</c:v>
                </c:pt>
                <c:pt idx="91">
                  <c:v>5.2160000000000002</c:v>
                </c:pt>
                <c:pt idx="92">
                  <c:v>5.2240000000000002</c:v>
                </c:pt>
                <c:pt idx="93">
                  <c:v>5.2320000000000002</c:v>
                </c:pt>
                <c:pt idx="94">
                  <c:v>5.24</c:v>
                </c:pt>
                <c:pt idx="95">
                  <c:v>5.2480000000000002</c:v>
                </c:pt>
                <c:pt idx="96">
                  <c:v>5.2560000000000002</c:v>
                </c:pt>
                <c:pt idx="97">
                  <c:v>5.2640000000000002</c:v>
                </c:pt>
                <c:pt idx="98">
                  <c:v>5.2720000000000002</c:v>
                </c:pt>
                <c:pt idx="99">
                  <c:v>5.28</c:v>
                </c:pt>
              </c:numCache>
            </c:numRef>
          </c:yVal>
          <c:smooth val="1"/>
          <c:extLst>
            <c:ext xmlns:c16="http://schemas.microsoft.com/office/drawing/2014/chart" uri="{C3380CC4-5D6E-409C-BE32-E72D297353CC}">
              <c16:uniqueId val="{00000001-CCDE-4443-9595-055730BFC8C0}"/>
            </c:ext>
          </c:extLst>
        </c:ser>
        <c:ser>
          <c:idx val="2"/>
          <c:order val="2"/>
          <c:tx>
            <c:strRef>
              <c:f>'EE investment costs'!$AR$56</c:f>
              <c:strCache>
                <c:ptCount val="1"/>
                <c:pt idx="0">
                  <c:v>RH</c:v>
                </c:pt>
              </c:strCache>
            </c:strRef>
          </c:tx>
          <c:marker>
            <c:symbol val="none"/>
          </c:marker>
          <c:xVal>
            <c:numRef>
              <c:f>'EE investment costs'!$AO$57:$AO$156</c:f>
              <c:numCache>
                <c:formatCode>General</c:formatCode>
                <c:ptCount val="100"/>
                <c:pt idx="0">
                  <c:v>0.1</c:v>
                </c:pt>
                <c:pt idx="1">
                  <c:v>0.2</c:v>
                </c:pt>
                <c:pt idx="2">
                  <c:v>0.3</c:v>
                </c:pt>
                <c:pt idx="3">
                  <c:v>0.4</c:v>
                </c:pt>
                <c:pt idx="4">
                  <c:v>0.5</c:v>
                </c:pt>
                <c:pt idx="5">
                  <c:v>0.6</c:v>
                </c:pt>
                <c:pt idx="6">
                  <c:v>0.7</c:v>
                </c:pt>
                <c:pt idx="7">
                  <c:v>0.8</c:v>
                </c:pt>
                <c:pt idx="8">
                  <c:v>0.9</c:v>
                </c:pt>
                <c:pt idx="9">
                  <c:v>1</c:v>
                </c:pt>
                <c:pt idx="10">
                  <c:v>1.1000000000000001</c:v>
                </c:pt>
                <c:pt idx="11">
                  <c:v>1.2</c:v>
                </c:pt>
                <c:pt idx="12">
                  <c:v>1.3</c:v>
                </c:pt>
                <c:pt idx="13">
                  <c:v>1.4</c:v>
                </c:pt>
                <c:pt idx="14">
                  <c:v>1.5</c:v>
                </c:pt>
                <c:pt idx="15">
                  <c:v>1.6</c:v>
                </c:pt>
                <c:pt idx="16">
                  <c:v>1.7</c:v>
                </c:pt>
                <c:pt idx="17">
                  <c:v>1.8</c:v>
                </c:pt>
                <c:pt idx="18">
                  <c:v>1.9</c:v>
                </c:pt>
                <c:pt idx="19">
                  <c:v>2</c:v>
                </c:pt>
                <c:pt idx="20">
                  <c:v>2.1</c:v>
                </c:pt>
                <c:pt idx="21">
                  <c:v>2.2000000000000002</c:v>
                </c:pt>
                <c:pt idx="22">
                  <c:v>2.2999999999999998</c:v>
                </c:pt>
                <c:pt idx="23">
                  <c:v>2.4</c:v>
                </c:pt>
                <c:pt idx="24">
                  <c:v>2.5</c:v>
                </c:pt>
                <c:pt idx="25">
                  <c:v>2.6</c:v>
                </c:pt>
                <c:pt idx="26">
                  <c:v>2.7</c:v>
                </c:pt>
                <c:pt idx="27">
                  <c:v>2.8</c:v>
                </c:pt>
                <c:pt idx="28">
                  <c:v>2.9</c:v>
                </c:pt>
                <c:pt idx="29">
                  <c:v>3</c:v>
                </c:pt>
                <c:pt idx="30">
                  <c:v>3.1</c:v>
                </c:pt>
                <c:pt idx="31">
                  <c:v>3.2</c:v>
                </c:pt>
                <c:pt idx="32">
                  <c:v>3.3</c:v>
                </c:pt>
                <c:pt idx="33">
                  <c:v>3.4</c:v>
                </c:pt>
                <c:pt idx="34">
                  <c:v>3.5</c:v>
                </c:pt>
                <c:pt idx="35">
                  <c:v>3.6</c:v>
                </c:pt>
                <c:pt idx="36">
                  <c:v>3.7</c:v>
                </c:pt>
                <c:pt idx="37">
                  <c:v>3.8</c:v>
                </c:pt>
                <c:pt idx="38">
                  <c:v>3.9</c:v>
                </c:pt>
                <c:pt idx="39">
                  <c:v>4</c:v>
                </c:pt>
                <c:pt idx="40">
                  <c:v>4.0999999999999996</c:v>
                </c:pt>
                <c:pt idx="41">
                  <c:v>4.2</c:v>
                </c:pt>
                <c:pt idx="42">
                  <c:v>4.3</c:v>
                </c:pt>
                <c:pt idx="43">
                  <c:v>4.4000000000000004</c:v>
                </c:pt>
                <c:pt idx="44">
                  <c:v>4.5</c:v>
                </c:pt>
                <c:pt idx="45">
                  <c:v>4.5999999999999996</c:v>
                </c:pt>
                <c:pt idx="46">
                  <c:v>4.7</c:v>
                </c:pt>
                <c:pt idx="47">
                  <c:v>4.8</c:v>
                </c:pt>
                <c:pt idx="48">
                  <c:v>4.9000000000000004</c:v>
                </c:pt>
                <c:pt idx="49">
                  <c:v>5</c:v>
                </c:pt>
                <c:pt idx="50">
                  <c:v>5.0999999999999996</c:v>
                </c:pt>
                <c:pt idx="51">
                  <c:v>5.2</c:v>
                </c:pt>
                <c:pt idx="52">
                  <c:v>5.3</c:v>
                </c:pt>
                <c:pt idx="53">
                  <c:v>5.4</c:v>
                </c:pt>
                <c:pt idx="54">
                  <c:v>5.5</c:v>
                </c:pt>
                <c:pt idx="55">
                  <c:v>5.6</c:v>
                </c:pt>
                <c:pt idx="56">
                  <c:v>5.7</c:v>
                </c:pt>
                <c:pt idx="57">
                  <c:v>5.8</c:v>
                </c:pt>
                <c:pt idx="58">
                  <c:v>5.9</c:v>
                </c:pt>
                <c:pt idx="59">
                  <c:v>6</c:v>
                </c:pt>
                <c:pt idx="60">
                  <c:v>6.1</c:v>
                </c:pt>
                <c:pt idx="61">
                  <c:v>6.2</c:v>
                </c:pt>
                <c:pt idx="62">
                  <c:v>6.3</c:v>
                </c:pt>
                <c:pt idx="63">
                  <c:v>6.4</c:v>
                </c:pt>
                <c:pt idx="64">
                  <c:v>6.5</c:v>
                </c:pt>
                <c:pt idx="65">
                  <c:v>6.6</c:v>
                </c:pt>
                <c:pt idx="66">
                  <c:v>6.7</c:v>
                </c:pt>
                <c:pt idx="67">
                  <c:v>6.8</c:v>
                </c:pt>
                <c:pt idx="68">
                  <c:v>6.9</c:v>
                </c:pt>
                <c:pt idx="69">
                  <c:v>7</c:v>
                </c:pt>
                <c:pt idx="70">
                  <c:v>7.1</c:v>
                </c:pt>
                <c:pt idx="71">
                  <c:v>7.2</c:v>
                </c:pt>
                <c:pt idx="72">
                  <c:v>7.3</c:v>
                </c:pt>
                <c:pt idx="73">
                  <c:v>7.4</c:v>
                </c:pt>
                <c:pt idx="74">
                  <c:v>7.5</c:v>
                </c:pt>
                <c:pt idx="75">
                  <c:v>7.6</c:v>
                </c:pt>
                <c:pt idx="76">
                  <c:v>7.7</c:v>
                </c:pt>
                <c:pt idx="77">
                  <c:v>7.8</c:v>
                </c:pt>
                <c:pt idx="78">
                  <c:v>7.9</c:v>
                </c:pt>
                <c:pt idx="79">
                  <c:v>8</c:v>
                </c:pt>
                <c:pt idx="80">
                  <c:v>8.1</c:v>
                </c:pt>
                <c:pt idx="81">
                  <c:v>8.1999999999999993</c:v>
                </c:pt>
                <c:pt idx="82">
                  <c:v>8.3000000000000007</c:v>
                </c:pt>
                <c:pt idx="83">
                  <c:v>8.4</c:v>
                </c:pt>
                <c:pt idx="84">
                  <c:v>8.5</c:v>
                </c:pt>
                <c:pt idx="85">
                  <c:v>8.6</c:v>
                </c:pt>
                <c:pt idx="86">
                  <c:v>8.6999999999999993</c:v>
                </c:pt>
                <c:pt idx="87">
                  <c:v>8.8000000000000007</c:v>
                </c:pt>
                <c:pt idx="88">
                  <c:v>8.9</c:v>
                </c:pt>
                <c:pt idx="89">
                  <c:v>9</c:v>
                </c:pt>
                <c:pt idx="90">
                  <c:v>9.1</c:v>
                </c:pt>
                <c:pt idx="91">
                  <c:v>9.1999999999999993</c:v>
                </c:pt>
                <c:pt idx="92">
                  <c:v>9.3000000000000007</c:v>
                </c:pt>
                <c:pt idx="93">
                  <c:v>9.4</c:v>
                </c:pt>
                <c:pt idx="94">
                  <c:v>9.5</c:v>
                </c:pt>
                <c:pt idx="95">
                  <c:v>9.6</c:v>
                </c:pt>
                <c:pt idx="96">
                  <c:v>9.6999999999999993</c:v>
                </c:pt>
                <c:pt idx="97">
                  <c:v>9.8000000000000007</c:v>
                </c:pt>
                <c:pt idx="98">
                  <c:v>9.9</c:v>
                </c:pt>
                <c:pt idx="99">
                  <c:v>10</c:v>
                </c:pt>
              </c:numCache>
            </c:numRef>
          </c:xVal>
          <c:yVal>
            <c:numRef>
              <c:f>'EE investment costs'!$AR$57:$AR$156</c:f>
              <c:numCache>
                <c:formatCode>0.00</c:formatCode>
                <c:ptCount val="100"/>
                <c:pt idx="0">
                  <c:v>8.4</c:v>
                </c:pt>
                <c:pt idx="1">
                  <c:v>8.8000000000000007</c:v>
                </c:pt>
                <c:pt idx="2">
                  <c:v>9.1999999999999993</c:v>
                </c:pt>
                <c:pt idx="3">
                  <c:v>9.6</c:v>
                </c:pt>
                <c:pt idx="4">
                  <c:v>10</c:v>
                </c:pt>
                <c:pt idx="5">
                  <c:v>10.4</c:v>
                </c:pt>
                <c:pt idx="6">
                  <c:v>10.8</c:v>
                </c:pt>
                <c:pt idx="7">
                  <c:v>11.2</c:v>
                </c:pt>
                <c:pt idx="8">
                  <c:v>11.6</c:v>
                </c:pt>
                <c:pt idx="9">
                  <c:v>12</c:v>
                </c:pt>
                <c:pt idx="10">
                  <c:v>12.4</c:v>
                </c:pt>
                <c:pt idx="11">
                  <c:v>12.8</c:v>
                </c:pt>
                <c:pt idx="12">
                  <c:v>13.2</c:v>
                </c:pt>
                <c:pt idx="13">
                  <c:v>13.6</c:v>
                </c:pt>
                <c:pt idx="14">
                  <c:v>14</c:v>
                </c:pt>
                <c:pt idx="15">
                  <c:v>14.4</c:v>
                </c:pt>
                <c:pt idx="16">
                  <c:v>14.8</c:v>
                </c:pt>
                <c:pt idx="17">
                  <c:v>15.2</c:v>
                </c:pt>
                <c:pt idx="18">
                  <c:v>15.6</c:v>
                </c:pt>
                <c:pt idx="19">
                  <c:v>16</c:v>
                </c:pt>
                <c:pt idx="20">
                  <c:v>16</c:v>
                </c:pt>
                <c:pt idx="21">
                  <c:v>16</c:v>
                </c:pt>
                <c:pt idx="22">
                  <c:v>16</c:v>
                </c:pt>
                <c:pt idx="23">
                  <c:v>16</c:v>
                </c:pt>
                <c:pt idx="24">
                  <c:v>16</c:v>
                </c:pt>
                <c:pt idx="25">
                  <c:v>16</c:v>
                </c:pt>
                <c:pt idx="26">
                  <c:v>16</c:v>
                </c:pt>
                <c:pt idx="27">
                  <c:v>16</c:v>
                </c:pt>
                <c:pt idx="28">
                  <c:v>16</c:v>
                </c:pt>
                <c:pt idx="29">
                  <c:v>16</c:v>
                </c:pt>
                <c:pt idx="30">
                  <c:v>16</c:v>
                </c:pt>
                <c:pt idx="31">
                  <c:v>16</c:v>
                </c:pt>
                <c:pt idx="32">
                  <c:v>16</c:v>
                </c:pt>
                <c:pt idx="33">
                  <c:v>16</c:v>
                </c:pt>
                <c:pt idx="34">
                  <c:v>16</c:v>
                </c:pt>
                <c:pt idx="35">
                  <c:v>16</c:v>
                </c:pt>
                <c:pt idx="36">
                  <c:v>16</c:v>
                </c:pt>
                <c:pt idx="37">
                  <c:v>16</c:v>
                </c:pt>
                <c:pt idx="38">
                  <c:v>16</c:v>
                </c:pt>
                <c:pt idx="39">
                  <c:v>16</c:v>
                </c:pt>
                <c:pt idx="40">
                  <c:v>16.018666666666668</c:v>
                </c:pt>
                <c:pt idx="41">
                  <c:v>16.037333333333336</c:v>
                </c:pt>
                <c:pt idx="42">
                  <c:v>16.056000000000001</c:v>
                </c:pt>
                <c:pt idx="43">
                  <c:v>16.074666666666669</c:v>
                </c:pt>
                <c:pt idx="44">
                  <c:v>16.093333333333337</c:v>
                </c:pt>
                <c:pt idx="45">
                  <c:v>16.112000000000002</c:v>
                </c:pt>
                <c:pt idx="46">
                  <c:v>16.13066666666667</c:v>
                </c:pt>
                <c:pt idx="47">
                  <c:v>16.149333333333335</c:v>
                </c:pt>
                <c:pt idx="48">
                  <c:v>16.168000000000003</c:v>
                </c:pt>
                <c:pt idx="49">
                  <c:v>16.186666666666667</c:v>
                </c:pt>
                <c:pt idx="50">
                  <c:v>16.205333333333336</c:v>
                </c:pt>
                <c:pt idx="51">
                  <c:v>16.224000000000004</c:v>
                </c:pt>
                <c:pt idx="52">
                  <c:v>16.242666666666668</c:v>
                </c:pt>
                <c:pt idx="53">
                  <c:v>16.261333333333337</c:v>
                </c:pt>
                <c:pt idx="54">
                  <c:v>16.28</c:v>
                </c:pt>
                <c:pt idx="55">
                  <c:v>16.298666666666669</c:v>
                </c:pt>
                <c:pt idx="56">
                  <c:v>16.317333333333337</c:v>
                </c:pt>
                <c:pt idx="57">
                  <c:v>16.336000000000002</c:v>
                </c:pt>
                <c:pt idx="58">
                  <c:v>16.35466666666667</c:v>
                </c:pt>
                <c:pt idx="59">
                  <c:v>16.373333333333335</c:v>
                </c:pt>
                <c:pt idx="60">
                  <c:v>16.392000000000003</c:v>
                </c:pt>
                <c:pt idx="61">
                  <c:v>16.410666666666668</c:v>
                </c:pt>
                <c:pt idx="62">
                  <c:v>16.429333333333336</c:v>
                </c:pt>
                <c:pt idx="63">
                  <c:v>16.448000000000004</c:v>
                </c:pt>
                <c:pt idx="64">
                  <c:v>16.466666666666669</c:v>
                </c:pt>
                <c:pt idx="65">
                  <c:v>16.485333333333337</c:v>
                </c:pt>
                <c:pt idx="66">
                  <c:v>16.504000000000001</c:v>
                </c:pt>
                <c:pt idx="67">
                  <c:v>16.522666666666669</c:v>
                </c:pt>
                <c:pt idx="68">
                  <c:v>16.541333333333334</c:v>
                </c:pt>
                <c:pt idx="69">
                  <c:v>16.560000000000002</c:v>
                </c:pt>
                <c:pt idx="70">
                  <c:v>16.57866666666667</c:v>
                </c:pt>
                <c:pt idx="71">
                  <c:v>16.597333333333335</c:v>
                </c:pt>
                <c:pt idx="72">
                  <c:v>16.616000000000003</c:v>
                </c:pt>
                <c:pt idx="73">
                  <c:v>16.634666666666668</c:v>
                </c:pt>
                <c:pt idx="74">
                  <c:v>16.653333333333336</c:v>
                </c:pt>
                <c:pt idx="75">
                  <c:v>16.672000000000004</c:v>
                </c:pt>
                <c:pt idx="76">
                  <c:v>16.690666666666669</c:v>
                </c:pt>
                <c:pt idx="77">
                  <c:v>16.709333333333337</c:v>
                </c:pt>
                <c:pt idx="78">
                  <c:v>16.728000000000002</c:v>
                </c:pt>
                <c:pt idx="79">
                  <c:v>16.74666666666667</c:v>
                </c:pt>
                <c:pt idx="80">
                  <c:v>16.765333333333334</c:v>
                </c:pt>
                <c:pt idx="81">
                  <c:v>16.784000000000002</c:v>
                </c:pt>
                <c:pt idx="82">
                  <c:v>16.802666666666671</c:v>
                </c:pt>
                <c:pt idx="83">
                  <c:v>16.821333333333335</c:v>
                </c:pt>
                <c:pt idx="84">
                  <c:v>16.840000000000003</c:v>
                </c:pt>
                <c:pt idx="85">
                  <c:v>16.858666666666668</c:v>
                </c:pt>
                <c:pt idx="86">
                  <c:v>16.877333333333336</c:v>
                </c:pt>
                <c:pt idx="87">
                  <c:v>16.896000000000001</c:v>
                </c:pt>
                <c:pt idx="88">
                  <c:v>16.914666666666669</c:v>
                </c:pt>
                <c:pt idx="89">
                  <c:v>16.933333333333337</c:v>
                </c:pt>
                <c:pt idx="90">
                  <c:v>16.952000000000002</c:v>
                </c:pt>
                <c:pt idx="91">
                  <c:v>16.97066666666667</c:v>
                </c:pt>
                <c:pt idx="92">
                  <c:v>16.989333333333335</c:v>
                </c:pt>
                <c:pt idx="93">
                  <c:v>17.008000000000003</c:v>
                </c:pt>
                <c:pt idx="94">
                  <c:v>17.026666666666671</c:v>
                </c:pt>
                <c:pt idx="95">
                  <c:v>17.045333333333335</c:v>
                </c:pt>
                <c:pt idx="96">
                  <c:v>17.064000000000004</c:v>
                </c:pt>
                <c:pt idx="97">
                  <c:v>17.082666666666668</c:v>
                </c:pt>
                <c:pt idx="98">
                  <c:v>17.101333333333336</c:v>
                </c:pt>
                <c:pt idx="99">
                  <c:v>17.12</c:v>
                </c:pt>
              </c:numCache>
            </c:numRef>
          </c:yVal>
          <c:smooth val="1"/>
          <c:extLst>
            <c:ext xmlns:c16="http://schemas.microsoft.com/office/drawing/2014/chart" uri="{C3380CC4-5D6E-409C-BE32-E72D297353CC}">
              <c16:uniqueId val="{00000002-CCDE-4443-9595-055730BFC8C0}"/>
            </c:ext>
          </c:extLst>
        </c:ser>
        <c:ser>
          <c:idx val="3"/>
          <c:order val="3"/>
          <c:tx>
            <c:strRef>
              <c:f>'EE investment costs'!$AS$56</c:f>
              <c:strCache>
                <c:ptCount val="1"/>
                <c:pt idx="0">
                  <c:v>LA</c:v>
                </c:pt>
              </c:strCache>
            </c:strRef>
          </c:tx>
          <c:marker>
            <c:symbol val="none"/>
          </c:marker>
          <c:xVal>
            <c:numRef>
              <c:f>'EE investment costs'!$AO$57:$AO$156</c:f>
              <c:numCache>
                <c:formatCode>General</c:formatCode>
                <c:ptCount val="100"/>
                <c:pt idx="0">
                  <c:v>0.1</c:v>
                </c:pt>
                <c:pt idx="1">
                  <c:v>0.2</c:v>
                </c:pt>
                <c:pt idx="2">
                  <c:v>0.3</c:v>
                </c:pt>
                <c:pt idx="3">
                  <c:v>0.4</c:v>
                </c:pt>
                <c:pt idx="4">
                  <c:v>0.5</c:v>
                </c:pt>
                <c:pt idx="5">
                  <c:v>0.6</c:v>
                </c:pt>
                <c:pt idx="6">
                  <c:v>0.7</c:v>
                </c:pt>
                <c:pt idx="7">
                  <c:v>0.8</c:v>
                </c:pt>
                <c:pt idx="8">
                  <c:v>0.9</c:v>
                </c:pt>
                <c:pt idx="9">
                  <c:v>1</c:v>
                </c:pt>
                <c:pt idx="10">
                  <c:v>1.1000000000000001</c:v>
                </c:pt>
                <c:pt idx="11">
                  <c:v>1.2</c:v>
                </c:pt>
                <c:pt idx="12">
                  <c:v>1.3</c:v>
                </c:pt>
                <c:pt idx="13">
                  <c:v>1.4</c:v>
                </c:pt>
                <c:pt idx="14">
                  <c:v>1.5</c:v>
                </c:pt>
                <c:pt idx="15">
                  <c:v>1.6</c:v>
                </c:pt>
                <c:pt idx="16">
                  <c:v>1.7</c:v>
                </c:pt>
                <c:pt idx="17">
                  <c:v>1.8</c:v>
                </c:pt>
                <c:pt idx="18">
                  <c:v>1.9</c:v>
                </c:pt>
                <c:pt idx="19">
                  <c:v>2</c:v>
                </c:pt>
                <c:pt idx="20">
                  <c:v>2.1</c:v>
                </c:pt>
                <c:pt idx="21">
                  <c:v>2.2000000000000002</c:v>
                </c:pt>
                <c:pt idx="22">
                  <c:v>2.2999999999999998</c:v>
                </c:pt>
                <c:pt idx="23">
                  <c:v>2.4</c:v>
                </c:pt>
                <c:pt idx="24">
                  <c:v>2.5</c:v>
                </c:pt>
                <c:pt idx="25">
                  <c:v>2.6</c:v>
                </c:pt>
                <c:pt idx="26">
                  <c:v>2.7</c:v>
                </c:pt>
                <c:pt idx="27">
                  <c:v>2.8</c:v>
                </c:pt>
                <c:pt idx="28">
                  <c:v>2.9</c:v>
                </c:pt>
                <c:pt idx="29">
                  <c:v>3</c:v>
                </c:pt>
                <c:pt idx="30">
                  <c:v>3.1</c:v>
                </c:pt>
                <c:pt idx="31">
                  <c:v>3.2</c:v>
                </c:pt>
                <c:pt idx="32">
                  <c:v>3.3</c:v>
                </c:pt>
                <c:pt idx="33">
                  <c:v>3.4</c:v>
                </c:pt>
                <c:pt idx="34">
                  <c:v>3.5</c:v>
                </c:pt>
                <c:pt idx="35">
                  <c:v>3.6</c:v>
                </c:pt>
                <c:pt idx="36">
                  <c:v>3.7</c:v>
                </c:pt>
                <c:pt idx="37">
                  <c:v>3.8</c:v>
                </c:pt>
                <c:pt idx="38">
                  <c:v>3.9</c:v>
                </c:pt>
                <c:pt idx="39">
                  <c:v>4</c:v>
                </c:pt>
                <c:pt idx="40">
                  <c:v>4.0999999999999996</c:v>
                </c:pt>
                <c:pt idx="41">
                  <c:v>4.2</c:v>
                </c:pt>
                <c:pt idx="42">
                  <c:v>4.3</c:v>
                </c:pt>
                <c:pt idx="43">
                  <c:v>4.4000000000000004</c:v>
                </c:pt>
                <c:pt idx="44">
                  <c:v>4.5</c:v>
                </c:pt>
                <c:pt idx="45">
                  <c:v>4.5999999999999996</c:v>
                </c:pt>
                <c:pt idx="46">
                  <c:v>4.7</c:v>
                </c:pt>
                <c:pt idx="47">
                  <c:v>4.8</c:v>
                </c:pt>
                <c:pt idx="48">
                  <c:v>4.9000000000000004</c:v>
                </c:pt>
                <c:pt idx="49">
                  <c:v>5</c:v>
                </c:pt>
                <c:pt idx="50">
                  <c:v>5.0999999999999996</c:v>
                </c:pt>
                <c:pt idx="51">
                  <c:v>5.2</c:v>
                </c:pt>
                <c:pt idx="52">
                  <c:v>5.3</c:v>
                </c:pt>
                <c:pt idx="53">
                  <c:v>5.4</c:v>
                </c:pt>
                <c:pt idx="54">
                  <c:v>5.5</c:v>
                </c:pt>
                <c:pt idx="55">
                  <c:v>5.6</c:v>
                </c:pt>
                <c:pt idx="56">
                  <c:v>5.7</c:v>
                </c:pt>
                <c:pt idx="57">
                  <c:v>5.8</c:v>
                </c:pt>
                <c:pt idx="58">
                  <c:v>5.9</c:v>
                </c:pt>
                <c:pt idx="59">
                  <c:v>6</c:v>
                </c:pt>
                <c:pt idx="60">
                  <c:v>6.1</c:v>
                </c:pt>
                <c:pt idx="61">
                  <c:v>6.2</c:v>
                </c:pt>
                <c:pt idx="62">
                  <c:v>6.3</c:v>
                </c:pt>
                <c:pt idx="63">
                  <c:v>6.4</c:v>
                </c:pt>
                <c:pt idx="64">
                  <c:v>6.5</c:v>
                </c:pt>
                <c:pt idx="65">
                  <c:v>6.6</c:v>
                </c:pt>
                <c:pt idx="66">
                  <c:v>6.7</c:v>
                </c:pt>
                <c:pt idx="67">
                  <c:v>6.8</c:v>
                </c:pt>
                <c:pt idx="68">
                  <c:v>6.9</c:v>
                </c:pt>
                <c:pt idx="69">
                  <c:v>7</c:v>
                </c:pt>
                <c:pt idx="70">
                  <c:v>7.1</c:v>
                </c:pt>
                <c:pt idx="71">
                  <c:v>7.2</c:v>
                </c:pt>
                <c:pt idx="72">
                  <c:v>7.3</c:v>
                </c:pt>
                <c:pt idx="73">
                  <c:v>7.4</c:v>
                </c:pt>
                <c:pt idx="74">
                  <c:v>7.5</c:v>
                </c:pt>
                <c:pt idx="75">
                  <c:v>7.6</c:v>
                </c:pt>
                <c:pt idx="76">
                  <c:v>7.7</c:v>
                </c:pt>
                <c:pt idx="77">
                  <c:v>7.8</c:v>
                </c:pt>
                <c:pt idx="78">
                  <c:v>7.9</c:v>
                </c:pt>
                <c:pt idx="79">
                  <c:v>8</c:v>
                </c:pt>
                <c:pt idx="80">
                  <c:v>8.1</c:v>
                </c:pt>
                <c:pt idx="81">
                  <c:v>8.1999999999999993</c:v>
                </c:pt>
                <c:pt idx="82">
                  <c:v>8.3000000000000007</c:v>
                </c:pt>
                <c:pt idx="83">
                  <c:v>8.4</c:v>
                </c:pt>
                <c:pt idx="84">
                  <c:v>8.5</c:v>
                </c:pt>
                <c:pt idx="85">
                  <c:v>8.6</c:v>
                </c:pt>
                <c:pt idx="86">
                  <c:v>8.6999999999999993</c:v>
                </c:pt>
                <c:pt idx="87">
                  <c:v>8.8000000000000007</c:v>
                </c:pt>
                <c:pt idx="88">
                  <c:v>8.9</c:v>
                </c:pt>
                <c:pt idx="89">
                  <c:v>9</c:v>
                </c:pt>
                <c:pt idx="90">
                  <c:v>9.1</c:v>
                </c:pt>
                <c:pt idx="91">
                  <c:v>9.1999999999999993</c:v>
                </c:pt>
                <c:pt idx="92">
                  <c:v>9.3000000000000007</c:v>
                </c:pt>
                <c:pt idx="93">
                  <c:v>9.4</c:v>
                </c:pt>
                <c:pt idx="94">
                  <c:v>9.5</c:v>
                </c:pt>
                <c:pt idx="95">
                  <c:v>9.6</c:v>
                </c:pt>
                <c:pt idx="96">
                  <c:v>9.6999999999999993</c:v>
                </c:pt>
                <c:pt idx="97">
                  <c:v>9.8000000000000007</c:v>
                </c:pt>
                <c:pt idx="98">
                  <c:v>9.9</c:v>
                </c:pt>
                <c:pt idx="99">
                  <c:v>10</c:v>
                </c:pt>
              </c:numCache>
            </c:numRef>
          </c:xVal>
          <c:yVal>
            <c:numRef>
              <c:f>'EE investment costs'!$AS$57:$AS$156</c:f>
              <c:numCache>
                <c:formatCode>0.00</c:formatCode>
                <c:ptCount val="100"/>
                <c:pt idx="0">
                  <c:v>2.754</c:v>
                </c:pt>
                <c:pt idx="1">
                  <c:v>2.7880000000000003</c:v>
                </c:pt>
                <c:pt idx="2">
                  <c:v>2.8220000000000001</c:v>
                </c:pt>
                <c:pt idx="3">
                  <c:v>2.8560000000000003</c:v>
                </c:pt>
                <c:pt idx="4">
                  <c:v>2.89</c:v>
                </c:pt>
                <c:pt idx="5">
                  <c:v>2.9239999999999999</c:v>
                </c:pt>
                <c:pt idx="6">
                  <c:v>2.9580000000000002</c:v>
                </c:pt>
                <c:pt idx="7">
                  <c:v>2.992</c:v>
                </c:pt>
                <c:pt idx="8">
                  <c:v>3.0260000000000002</c:v>
                </c:pt>
                <c:pt idx="9">
                  <c:v>3.06</c:v>
                </c:pt>
                <c:pt idx="10">
                  <c:v>3.0940000000000003</c:v>
                </c:pt>
                <c:pt idx="11">
                  <c:v>3.1280000000000001</c:v>
                </c:pt>
                <c:pt idx="12">
                  <c:v>3.1619999999999999</c:v>
                </c:pt>
                <c:pt idx="13">
                  <c:v>3.1959999999999997</c:v>
                </c:pt>
                <c:pt idx="14">
                  <c:v>3.23</c:v>
                </c:pt>
                <c:pt idx="15">
                  <c:v>3.2640000000000002</c:v>
                </c:pt>
                <c:pt idx="16">
                  <c:v>3.298</c:v>
                </c:pt>
                <c:pt idx="17">
                  <c:v>3.3319999999999999</c:v>
                </c:pt>
                <c:pt idx="18">
                  <c:v>3.3659999999999997</c:v>
                </c:pt>
                <c:pt idx="19">
                  <c:v>3.4</c:v>
                </c:pt>
                <c:pt idx="20">
                  <c:v>3.4255</c:v>
                </c:pt>
                <c:pt idx="21">
                  <c:v>3.4510000000000001</c:v>
                </c:pt>
                <c:pt idx="22">
                  <c:v>3.4764999999999997</c:v>
                </c:pt>
                <c:pt idx="23">
                  <c:v>3.5019999999999998</c:v>
                </c:pt>
                <c:pt idx="24">
                  <c:v>3.5274999999999999</c:v>
                </c:pt>
                <c:pt idx="25">
                  <c:v>3.5529999999999999</c:v>
                </c:pt>
                <c:pt idx="26">
                  <c:v>3.5785</c:v>
                </c:pt>
                <c:pt idx="27">
                  <c:v>3.6039999999999996</c:v>
                </c:pt>
                <c:pt idx="28">
                  <c:v>3.6294999999999997</c:v>
                </c:pt>
                <c:pt idx="29">
                  <c:v>3.6549999999999998</c:v>
                </c:pt>
                <c:pt idx="30">
                  <c:v>3.6804999999999999</c:v>
                </c:pt>
                <c:pt idx="31">
                  <c:v>3.706</c:v>
                </c:pt>
                <c:pt idx="32">
                  <c:v>3.7314999999999996</c:v>
                </c:pt>
                <c:pt idx="33">
                  <c:v>3.7569999999999997</c:v>
                </c:pt>
                <c:pt idx="34">
                  <c:v>3.7824999999999998</c:v>
                </c:pt>
                <c:pt idx="35">
                  <c:v>3.8079999999999998</c:v>
                </c:pt>
                <c:pt idx="36">
                  <c:v>3.8334999999999999</c:v>
                </c:pt>
                <c:pt idx="37">
                  <c:v>3.8589999999999995</c:v>
                </c:pt>
                <c:pt idx="38">
                  <c:v>3.8844999999999996</c:v>
                </c:pt>
                <c:pt idx="39">
                  <c:v>3.9099999999999997</c:v>
                </c:pt>
                <c:pt idx="40">
                  <c:v>3.9230333333333336</c:v>
                </c:pt>
                <c:pt idx="41">
                  <c:v>3.936066666666667</c:v>
                </c:pt>
                <c:pt idx="42">
                  <c:v>3.9491000000000005</c:v>
                </c:pt>
                <c:pt idx="43">
                  <c:v>3.9621333333333335</c:v>
                </c:pt>
                <c:pt idx="44">
                  <c:v>3.975166666666667</c:v>
                </c:pt>
                <c:pt idx="45">
                  <c:v>3.9882</c:v>
                </c:pt>
                <c:pt idx="46">
                  <c:v>4.0012333333333334</c:v>
                </c:pt>
                <c:pt idx="47">
                  <c:v>4.0142666666666669</c:v>
                </c:pt>
                <c:pt idx="48">
                  <c:v>4.0273000000000003</c:v>
                </c:pt>
                <c:pt idx="49">
                  <c:v>4.0403333333333338</c:v>
                </c:pt>
                <c:pt idx="50">
                  <c:v>4.0533666666666672</c:v>
                </c:pt>
                <c:pt idx="51">
                  <c:v>4.0663999999999998</c:v>
                </c:pt>
                <c:pt idx="52">
                  <c:v>4.0794333333333332</c:v>
                </c:pt>
                <c:pt idx="53">
                  <c:v>4.0924666666666667</c:v>
                </c:pt>
                <c:pt idx="54">
                  <c:v>4.1055000000000001</c:v>
                </c:pt>
                <c:pt idx="55">
                  <c:v>4.1185333333333336</c:v>
                </c:pt>
                <c:pt idx="56">
                  <c:v>4.1315666666666671</c:v>
                </c:pt>
                <c:pt idx="57">
                  <c:v>4.1446000000000005</c:v>
                </c:pt>
                <c:pt idx="58">
                  <c:v>4.157633333333334</c:v>
                </c:pt>
                <c:pt idx="59">
                  <c:v>4.1706666666666674</c:v>
                </c:pt>
                <c:pt idx="60">
                  <c:v>4.1837</c:v>
                </c:pt>
                <c:pt idx="61">
                  <c:v>4.1967333333333334</c:v>
                </c:pt>
                <c:pt idx="62">
                  <c:v>4.2097666666666669</c:v>
                </c:pt>
                <c:pt idx="63">
                  <c:v>4.2228000000000003</c:v>
                </c:pt>
                <c:pt idx="64">
                  <c:v>4.2358333333333338</c:v>
                </c:pt>
                <c:pt idx="65">
                  <c:v>4.2488666666666672</c:v>
                </c:pt>
                <c:pt idx="66">
                  <c:v>4.2619000000000007</c:v>
                </c:pt>
                <c:pt idx="67">
                  <c:v>4.2749333333333333</c:v>
                </c:pt>
                <c:pt idx="68">
                  <c:v>4.2879666666666667</c:v>
                </c:pt>
                <c:pt idx="69">
                  <c:v>4.3010000000000002</c:v>
                </c:pt>
                <c:pt idx="70">
                  <c:v>4.3140333333333336</c:v>
                </c:pt>
                <c:pt idx="71">
                  <c:v>4.3270666666666671</c:v>
                </c:pt>
                <c:pt idx="72">
                  <c:v>4.3401000000000005</c:v>
                </c:pt>
                <c:pt idx="73">
                  <c:v>4.353133333333334</c:v>
                </c:pt>
                <c:pt idx="74">
                  <c:v>4.3661666666666665</c:v>
                </c:pt>
                <c:pt idx="75">
                  <c:v>4.3792</c:v>
                </c:pt>
                <c:pt idx="76">
                  <c:v>4.3922333333333334</c:v>
                </c:pt>
                <c:pt idx="77">
                  <c:v>4.4052666666666669</c:v>
                </c:pt>
                <c:pt idx="78">
                  <c:v>4.4183000000000003</c:v>
                </c:pt>
                <c:pt idx="79">
                  <c:v>4.4313333333333338</c:v>
                </c:pt>
                <c:pt idx="80">
                  <c:v>4.4443666666666672</c:v>
                </c:pt>
                <c:pt idx="81">
                  <c:v>4.4573999999999998</c:v>
                </c:pt>
                <c:pt idx="82">
                  <c:v>4.4704333333333341</c:v>
                </c:pt>
                <c:pt idx="83">
                  <c:v>4.4834666666666667</c:v>
                </c:pt>
                <c:pt idx="84">
                  <c:v>4.4965000000000002</c:v>
                </c:pt>
                <c:pt idx="85">
                  <c:v>4.5095333333333336</c:v>
                </c:pt>
                <c:pt idx="86">
                  <c:v>4.5225666666666671</c:v>
                </c:pt>
                <c:pt idx="87">
                  <c:v>4.5356000000000005</c:v>
                </c:pt>
                <c:pt idx="88">
                  <c:v>4.5486333333333331</c:v>
                </c:pt>
                <c:pt idx="89">
                  <c:v>4.5616666666666674</c:v>
                </c:pt>
                <c:pt idx="90">
                  <c:v>4.5747</c:v>
                </c:pt>
                <c:pt idx="91">
                  <c:v>4.5877333333333334</c:v>
                </c:pt>
                <c:pt idx="92">
                  <c:v>4.6007666666666669</c:v>
                </c:pt>
                <c:pt idx="93">
                  <c:v>4.6138000000000003</c:v>
                </c:pt>
                <c:pt idx="94">
                  <c:v>4.6268333333333338</c:v>
                </c:pt>
                <c:pt idx="95">
                  <c:v>4.6398666666666664</c:v>
                </c:pt>
                <c:pt idx="96">
                  <c:v>4.6528999999999998</c:v>
                </c:pt>
                <c:pt idx="97">
                  <c:v>4.6659333333333333</c:v>
                </c:pt>
                <c:pt idx="98">
                  <c:v>4.6789666666666667</c:v>
                </c:pt>
                <c:pt idx="99">
                  <c:v>4.6920000000000002</c:v>
                </c:pt>
              </c:numCache>
            </c:numRef>
          </c:yVal>
          <c:smooth val="1"/>
          <c:extLst>
            <c:ext xmlns:c16="http://schemas.microsoft.com/office/drawing/2014/chart" uri="{C3380CC4-5D6E-409C-BE32-E72D297353CC}">
              <c16:uniqueId val="{00000003-CCDE-4443-9595-055730BFC8C0}"/>
            </c:ext>
          </c:extLst>
        </c:ser>
        <c:ser>
          <c:idx val="4"/>
          <c:order val="4"/>
          <c:tx>
            <c:strRef>
              <c:f>'EE investment costs'!$AT$56</c:f>
              <c:strCache>
                <c:ptCount val="1"/>
                <c:pt idx="0">
                  <c:v>EM</c:v>
                </c:pt>
              </c:strCache>
            </c:strRef>
          </c:tx>
          <c:marker>
            <c:symbol val="none"/>
          </c:marker>
          <c:xVal>
            <c:numRef>
              <c:f>'EE investment costs'!$AO$57:$AO$156</c:f>
              <c:numCache>
                <c:formatCode>General</c:formatCode>
                <c:ptCount val="100"/>
                <c:pt idx="0">
                  <c:v>0.1</c:v>
                </c:pt>
                <c:pt idx="1">
                  <c:v>0.2</c:v>
                </c:pt>
                <c:pt idx="2">
                  <c:v>0.3</c:v>
                </c:pt>
                <c:pt idx="3">
                  <c:v>0.4</c:v>
                </c:pt>
                <c:pt idx="4">
                  <c:v>0.5</c:v>
                </c:pt>
                <c:pt idx="5">
                  <c:v>0.6</c:v>
                </c:pt>
                <c:pt idx="6">
                  <c:v>0.7</c:v>
                </c:pt>
                <c:pt idx="7">
                  <c:v>0.8</c:v>
                </c:pt>
                <c:pt idx="8">
                  <c:v>0.9</c:v>
                </c:pt>
                <c:pt idx="9">
                  <c:v>1</c:v>
                </c:pt>
                <c:pt idx="10">
                  <c:v>1.1000000000000001</c:v>
                </c:pt>
                <c:pt idx="11">
                  <c:v>1.2</c:v>
                </c:pt>
                <c:pt idx="12">
                  <c:v>1.3</c:v>
                </c:pt>
                <c:pt idx="13">
                  <c:v>1.4</c:v>
                </c:pt>
                <c:pt idx="14">
                  <c:v>1.5</c:v>
                </c:pt>
                <c:pt idx="15">
                  <c:v>1.6</c:v>
                </c:pt>
                <c:pt idx="16">
                  <c:v>1.7</c:v>
                </c:pt>
                <c:pt idx="17">
                  <c:v>1.8</c:v>
                </c:pt>
                <c:pt idx="18">
                  <c:v>1.9</c:v>
                </c:pt>
                <c:pt idx="19">
                  <c:v>2</c:v>
                </c:pt>
                <c:pt idx="20">
                  <c:v>2.1</c:v>
                </c:pt>
                <c:pt idx="21">
                  <c:v>2.2000000000000002</c:v>
                </c:pt>
                <c:pt idx="22">
                  <c:v>2.2999999999999998</c:v>
                </c:pt>
                <c:pt idx="23">
                  <c:v>2.4</c:v>
                </c:pt>
                <c:pt idx="24">
                  <c:v>2.5</c:v>
                </c:pt>
                <c:pt idx="25">
                  <c:v>2.6</c:v>
                </c:pt>
                <c:pt idx="26">
                  <c:v>2.7</c:v>
                </c:pt>
                <c:pt idx="27">
                  <c:v>2.8</c:v>
                </c:pt>
                <c:pt idx="28">
                  <c:v>2.9</c:v>
                </c:pt>
                <c:pt idx="29">
                  <c:v>3</c:v>
                </c:pt>
                <c:pt idx="30">
                  <c:v>3.1</c:v>
                </c:pt>
                <c:pt idx="31">
                  <c:v>3.2</c:v>
                </c:pt>
                <c:pt idx="32">
                  <c:v>3.3</c:v>
                </c:pt>
                <c:pt idx="33">
                  <c:v>3.4</c:v>
                </c:pt>
                <c:pt idx="34">
                  <c:v>3.5</c:v>
                </c:pt>
                <c:pt idx="35">
                  <c:v>3.6</c:v>
                </c:pt>
                <c:pt idx="36">
                  <c:v>3.7</c:v>
                </c:pt>
                <c:pt idx="37">
                  <c:v>3.8</c:v>
                </c:pt>
                <c:pt idx="38">
                  <c:v>3.9</c:v>
                </c:pt>
                <c:pt idx="39">
                  <c:v>4</c:v>
                </c:pt>
                <c:pt idx="40">
                  <c:v>4.0999999999999996</c:v>
                </c:pt>
                <c:pt idx="41">
                  <c:v>4.2</c:v>
                </c:pt>
                <c:pt idx="42">
                  <c:v>4.3</c:v>
                </c:pt>
                <c:pt idx="43">
                  <c:v>4.4000000000000004</c:v>
                </c:pt>
                <c:pt idx="44">
                  <c:v>4.5</c:v>
                </c:pt>
                <c:pt idx="45">
                  <c:v>4.5999999999999996</c:v>
                </c:pt>
                <c:pt idx="46">
                  <c:v>4.7</c:v>
                </c:pt>
                <c:pt idx="47">
                  <c:v>4.8</c:v>
                </c:pt>
                <c:pt idx="48">
                  <c:v>4.9000000000000004</c:v>
                </c:pt>
                <c:pt idx="49">
                  <c:v>5</c:v>
                </c:pt>
                <c:pt idx="50">
                  <c:v>5.0999999999999996</c:v>
                </c:pt>
                <c:pt idx="51">
                  <c:v>5.2</c:v>
                </c:pt>
                <c:pt idx="52">
                  <c:v>5.3</c:v>
                </c:pt>
                <c:pt idx="53">
                  <c:v>5.4</c:v>
                </c:pt>
                <c:pt idx="54">
                  <c:v>5.5</c:v>
                </c:pt>
                <c:pt idx="55">
                  <c:v>5.6</c:v>
                </c:pt>
                <c:pt idx="56">
                  <c:v>5.7</c:v>
                </c:pt>
                <c:pt idx="57">
                  <c:v>5.8</c:v>
                </c:pt>
                <c:pt idx="58">
                  <c:v>5.9</c:v>
                </c:pt>
                <c:pt idx="59">
                  <c:v>6</c:v>
                </c:pt>
                <c:pt idx="60">
                  <c:v>6.1</c:v>
                </c:pt>
                <c:pt idx="61">
                  <c:v>6.2</c:v>
                </c:pt>
                <c:pt idx="62">
                  <c:v>6.3</c:v>
                </c:pt>
                <c:pt idx="63">
                  <c:v>6.4</c:v>
                </c:pt>
                <c:pt idx="64">
                  <c:v>6.5</c:v>
                </c:pt>
                <c:pt idx="65">
                  <c:v>6.6</c:v>
                </c:pt>
                <c:pt idx="66">
                  <c:v>6.7</c:v>
                </c:pt>
                <c:pt idx="67">
                  <c:v>6.8</c:v>
                </c:pt>
                <c:pt idx="68">
                  <c:v>6.9</c:v>
                </c:pt>
                <c:pt idx="69">
                  <c:v>7</c:v>
                </c:pt>
                <c:pt idx="70">
                  <c:v>7.1</c:v>
                </c:pt>
                <c:pt idx="71">
                  <c:v>7.2</c:v>
                </c:pt>
                <c:pt idx="72">
                  <c:v>7.3</c:v>
                </c:pt>
                <c:pt idx="73">
                  <c:v>7.4</c:v>
                </c:pt>
                <c:pt idx="74">
                  <c:v>7.5</c:v>
                </c:pt>
                <c:pt idx="75">
                  <c:v>7.6</c:v>
                </c:pt>
                <c:pt idx="76">
                  <c:v>7.7</c:v>
                </c:pt>
                <c:pt idx="77">
                  <c:v>7.8</c:v>
                </c:pt>
                <c:pt idx="78">
                  <c:v>7.9</c:v>
                </c:pt>
                <c:pt idx="79">
                  <c:v>8</c:v>
                </c:pt>
                <c:pt idx="80">
                  <c:v>8.1</c:v>
                </c:pt>
                <c:pt idx="81">
                  <c:v>8.1999999999999993</c:v>
                </c:pt>
                <c:pt idx="82">
                  <c:v>8.3000000000000007</c:v>
                </c:pt>
                <c:pt idx="83">
                  <c:v>8.4</c:v>
                </c:pt>
                <c:pt idx="84">
                  <c:v>8.5</c:v>
                </c:pt>
                <c:pt idx="85">
                  <c:v>8.6</c:v>
                </c:pt>
                <c:pt idx="86">
                  <c:v>8.6999999999999993</c:v>
                </c:pt>
                <c:pt idx="87">
                  <c:v>8.8000000000000007</c:v>
                </c:pt>
                <c:pt idx="88">
                  <c:v>8.9</c:v>
                </c:pt>
                <c:pt idx="89">
                  <c:v>9</c:v>
                </c:pt>
                <c:pt idx="90">
                  <c:v>9.1</c:v>
                </c:pt>
                <c:pt idx="91">
                  <c:v>9.1999999999999993</c:v>
                </c:pt>
                <c:pt idx="92">
                  <c:v>9.3000000000000007</c:v>
                </c:pt>
                <c:pt idx="93">
                  <c:v>9.4</c:v>
                </c:pt>
                <c:pt idx="94">
                  <c:v>9.5</c:v>
                </c:pt>
                <c:pt idx="95">
                  <c:v>9.6</c:v>
                </c:pt>
                <c:pt idx="96">
                  <c:v>9.6999999999999993</c:v>
                </c:pt>
                <c:pt idx="97">
                  <c:v>9.8000000000000007</c:v>
                </c:pt>
                <c:pt idx="98">
                  <c:v>9.9</c:v>
                </c:pt>
                <c:pt idx="99">
                  <c:v>10</c:v>
                </c:pt>
              </c:numCache>
            </c:numRef>
          </c:xVal>
          <c:yVal>
            <c:numRef>
              <c:f>'EE investment costs'!$AT$57:$AT$156</c:f>
              <c:numCache>
                <c:formatCode>0.00</c:formatCode>
                <c:ptCount val="100"/>
                <c:pt idx="0">
                  <c:v>2.8916999999999997</c:v>
                </c:pt>
                <c:pt idx="1">
                  <c:v>2.9274</c:v>
                </c:pt>
                <c:pt idx="2">
                  <c:v>2.9630999999999998</c:v>
                </c:pt>
                <c:pt idx="3">
                  <c:v>2.9987999999999997</c:v>
                </c:pt>
                <c:pt idx="4">
                  <c:v>3.0344999999999995</c:v>
                </c:pt>
                <c:pt idx="5">
                  <c:v>3.0701999999999998</c:v>
                </c:pt>
                <c:pt idx="6">
                  <c:v>3.1058999999999997</c:v>
                </c:pt>
                <c:pt idx="7">
                  <c:v>3.1415999999999995</c:v>
                </c:pt>
                <c:pt idx="8">
                  <c:v>3.1772999999999998</c:v>
                </c:pt>
                <c:pt idx="9">
                  <c:v>3.2129999999999996</c:v>
                </c:pt>
                <c:pt idx="10">
                  <c:v>3.2486999999999995</c:v>
                </c:pt>
                <c:pt idx="11">
                  <c:v>3.2843999999999998</c:v>
                </c:pt>
                <c:pt idx="12">
                  <c:v>3.3200999999999996</c:v>
                </c:pt>
                <c:pt idx="13">
                  <c:v>3.3557999999999995</c:v>
                </c:pt>
                <c:pt idx="14">
                  <c:v>3.3914999999999997</c:v>
                </c:pt>
                <c:pt idx="15">
                  <c:v>3.4271999999999996</c:v>
                </c:pt>
                <c:pt idx="16">
                  <c:v>3.4628999999999994</c:v>
                </c:pt>
                <c:pt idx="17">
                  <c:v>3.4985999999999997</c:v>
                </c:pt>
                <c:pt idx="18">
                  <c:v>3.5342999999999996</c:v>
                </c:pt>
                <c:pt idx="19">
                  <c:v>3.5699999999999994</c:v>
                </c:pt>
                <c:pt idx="20">
                  <c:v>3.5967750000000001</c:v>
                </c:pt>
                <c:pt idx="21">
                  <c:v>3.6235499999999998</c:v>
                </c:pt>
                <c:pt idx="22">
                  <c:v>3.6503249999999996</c:v>
                </c:pt>
                <c:pt idx="23">
                  <c:v>3.6770999999999998</c:v>
                </c:pt>
                <c:pt idx="24">
                  <c:v>3.703875</c:v>
                </c:pt>
                <c:pt idx="25">
                  <c:v>3.7306499999999998</c:v>
                </c:pt>
                <c:pt idx="26">
                  <c:v>3.757425</c:v>
                </c:pt>
                <c:pt idx="27">
                  <c:v>3.7841999999999998</c:v>
                </c:pt>
                <c:pt idx="28">
                  <c:v>3.810975</c:v>
                </c:pt>
                <c:pt idx="29">
                  <c:v>3.8377499999999998</c:v>
                </c:pt>
                <c:pt idx="30">
                  <c:v>3.864525</c:v>
                </c:pt>
                <c:pt idx="31">
                  <c:v>3.8913000000000002</c:v>
                </c:pt>
                <c:pt idx="32">
                  <c:v>3.918075</c:v>
                </c:pt>
                <c:pt idx="33">
                  <c:v>3.9448500000000002</c:v>
                </c:pt>
                <c:pt idx="34">
                  <c:v>3.971625</c:v>
                </c:pt>
                <c:pt idx="35">
                  <c:v>3.9984000000000002</c:v>
                </c:pt>
                <c:pt idx="36">
                  <c:v>4.0251749999999999</c:v>
                </c:pt>
                <c:pt idx="37">
                  <c:v>4.0519499999999997</c:v>
                </c:pt>
                <c:pt idx="38">
                  <c:v>4.0787250000000004</c:v>
                </c:pt>
                <c:pt idx="39">
                  <c:v>4.1055000000000001</c:v>
                </c:pt>
                <c:pt idx="40">
                  <c:v>4.1191849999999999</c:v>
                </c:pt>
                <c:pt idx="41">
                  <c:v>4.1328700000000005</c:v>
                </c:pt>
                <c:pt idx="42">
                  <c:v>4.1465550000000002</c:v>
                </c:pt>
                <c:pt idx="43">
                  <c:v>4.1602399999999999</c:v>
                </c:pt>
                <c:pt idx="44">
                  <c:v>4.1739250000000006</c:v>
                </c:pt>
                <c:pt idx="45">
                  <c:v>4.1876100000000003</c:v>
                </c:pt>
                <c:pt idx="46">
                  <c:v>4.201295</c:v>
                </c:pt>
                <c:pt idx="47">
                  <c:v>4.2149799999999997</c:v>
                </c:pt>
                <c:pt idx="48">
                  <c:v>4.2286650000000003</c:v>
                </c:pt>
                <c:pt idx="49">
                  <c:v>4.2423500000000001</c:v>
                </c:pt>
                <c:pt idx="50">
                  <c:v>4.2560349999999998</c:v>
                </c:pt>
                <c:pt idx="51">
                  <c:v>4.2697200000000004</c:v>
                </c:pt>
                <c:pt idx="52">
                  <c:v>4.2834050000000001</c:v>
                </c:pt>
                <c:pt idx="53">
                  <c:v>4.2970899999999999</c:v>
                </c:pt>
                <c:pt idx="54">
                  <c:v>4.3107749999999996</c:v>
                </c:pt>
                <c:pt idx="55">
                  <c:v>4.3244600000000002</c:v>
                </c:pt>
                <c:pt idx="56">
                  <c:v>4.3381449999999999</c:v>
                </c:pt>
                <c:pt idx="57">
                  <c:v>4.3518299999999996</c:v>
                </c:pt>
                <c:pt idx="58">
                  <c:v>4.3655150000000003</c:v>
                </c:pt>
                <c:pt idx="59">
                  <c:v>4.3792</c:v>
                </c:pt>
                <c:pt idx="60">
                  <c:v>4.3928849999999997</c:v>
                </c:pt>
                <c:pt idx="61">
                  <c:v>4.4065700000000003</c:v>
                </c:pt>
                <c:pt idx="62">
                  <c:v>4.420255</c:v>
                </c:pt>
                <c:pt idx="63">
                  <c:v>4.4339399999999998</c:v>
                </c:pt>
                <c:pt idx="64">
                  <c:v>4.4476250000000004</c:v>
                </c:pt>
                <c:pt idx="65">
                  <c:v>4.4613100000000001</c:v>
                </c:pt>
                <c:pt idx="66">
                  <c:v>4.4749949999999998</c:v>
                </c:pt>
                <c:pt idx="67">
                  <c:v>4.4886799999999996</c:v>
                </c:pt>
                <c:pt idx="68">
                  <c:v>4.5023650000000002</c:v>
                </c:pt>
                <c:pt idx="69">
                  <c:v>4.5160499999999999</c:v>
                </c:pt>
                <c:pt idx="70">
                  <c:v>4.5297349999999996</c:v>
                </c:pt>
                <c:pt idx="71">
                  <c:v>4.5434200000000002</c:v>
                </c:pt>
                <c:pt idx="72">
                  <c:v>4.557105</c:v>
                </c:pt>
                <c:pt idx="73">
                  <c:v>4.5707899999999997</c:v>
                </c:pt>
                <c:pt idx="74">
                  <c:v>4.5844749999999994</c:v>
                </c:pt>
                <c:pt idx="75">
                  <c:v>4.59816</c:v>
                </c:pt>
                <c:pt idx="76">
                  <c:v>4.6118449999999998</c:v>
                </c:pt>
                <c:pt idx="77">
                  <c:v>4.6255299999999995</c:v>
                </c:pt>
                <c:pt idx="78">
                  <c:v>4.6392150000000001</c:v>
                </c:pt>
                <c:pt idx="79">
                  <c:v>4.6528999999999998</c:v>
                </c:pt>
                <c:pt idx="80">
                  <c:v>4.6665849999999995</c:v>
                </c:pt>
                <c:pt idx="81">
                  <c:v>4.6802700000000002</c:v>
                </c:pt>
                <c:pt idx="82">
                  <c:v>4.6939549999999999</c:v>
                </c:pt>
                <c:pt idx="83">
                  <c:v>4.7076399999999996</c:v>
                </c:pt>
                <c:pt idx="84">
                  <c:v>4.7213250000000002</c:v>
                </c:pt>
                <c:pt idx="85">
                  <c:v>4.7350099999999999</c:v>
                </c:pt>
                <c:pt idx="86">
                  <c:v>4.7486949999999997</c:v>
                </c:pt>
                <c:pt idx="87">
                  <c:v>4.7623800000000003</c:v>
                </c:pt>
                <c:pt idx="88">
                  <c:v>4.776065</c:v>
                </c:pt>
                <c:pt idx="89">
                  <c:v>4.7897499999999997</c:v>
                </c:pt>
                <c:pt idx="90">
                  <c:v>4.8034349999999995</c:v>
                </c:pt>
                <c:pt idx="91">
                  <c:v>4.8171199999999992</c:v>
                </c:pt>
                <c:pt idx="92">
                  <c:v>4.8308049999999998</c:v>
                </c:pt>
                <c:pt idx="93">
                  <c:v>4.8444899999999995</c:v>
                </c:pt>
                <c:pt idx="94">
                  <c:v>4.8581749999999992</c:v>
                </c:pt>
                <c:pt idx="95">
                  <c:v>4.8718599999999999</c:v>
                </c:pt>
                <c:pt idx="96">
                  <c:v>4.8855449999999996</c:v>
                </c:pt>
                <c:pt idx="97">
                  <c:v>4.8992299999999993</c:v>
                </c:pt>
                <c:pt idx="98">
                  <c:v>4.9129149999999999</c:v>
                </c:pt>
                <c:pt idx="99">
                  <c:v>4.9265999999999996</c:v>
                </c:pt>
              </c:numCache>
            </c:numRef>
          </c:yVal>
          <c:smooth val="1"/>
          <c:extLst>
            <c:ext xmlns:c16="http://schemas.microsoft.com/office/drawing/2014/chart" uri="{C3380CC4-5D6E-409C-BE32-E72D297353CC}">
              <c16:uniqueId val="{00000004-CCDE-4443-9595-055730BFC8C0}"/>
            </c:ext>
          </c:extLst>
        </c:ser>
        <c:ser>
          <c:idx val="5"/>
          <c:order val="5"/>
          <c:tx>
            <c:strRef>
              <c:f>'EE investment costs'!$AU$56</c:f>
              <c:strCache>
                <c:ptCount val="1"/>
                <c:pt idx="0">
                  <c:v>TF</c:v>
                </c:pt>
              </c:strCache>
            </c:strRef>
          </c:tx>
          <c:marker>
            <c:symbol val="none"/>
          </c:marker>
          <c:xVal>
            <c:numRef>
              <c:f>'EE investment costs'!$AO$57:$AO$156</c:f>
              <c:numCache>
                <c:formatCode>General</c:formatCode>
                <c:ptCount val="100"/>
                <c:pt idx="0">
                  <c:v>0.1</c:v>
                </c:pt>
                <c:pt idx="1">
                  <c:v>0.2</c:v>
                </c:pt>
                <c:pt idx="2">
                  <c:v>0.3</c:v>
                </c:pt>
                <c:pt idx="3">
                  <c:v>0.4</c:v>
                </c:pt>
                <c:pt idx="4">
                  <c:v>0.5</c:v>
                </c:pt>
                <c:pt idx="5">
                  <c:v>0.6</c:v>
                </c:pt>
                <c:pt idx="6">
                  <c:v>0.7</c:v>
                </c:pt>
                <c:pt idx="7">
                  <c:v>0.8</c:v>
                </c:pt>
                <c:pt idx="8">
                  <c:v>0.9</c:v>
                </c:pt>
                <c:pt idx="9">
                  <c:v>1</c:v>
                </c:pt>
                <c:pt idx="10">
                  <c:v>1.1000000000000001</c:v>
                </c:pt>
                <c:pt idx="11">
                  <c:v>1.2</c:v>
                </c:pt>
                <c:pt idx="12">
                  <c:v>1.3</c:v>
                </c:pt>
                <c:pt idx="13">
                  <c:v>1.4</c:v>
                </c:pt>
                <c:pt idx="14">
                  <c:v>1.5</c:v>
                </c:pt>
                <c:pt idx="15">
                  <c:v>1.6</c:v>
                </c:pt>
                <c:pt idx="16">
                  <c:v>1.7</c:v>
                </c:pt>
                <c:pt idx="17">
                  <c:v>1.8</c:v>
                </c:pt>
                <c:pt idx="18">
                  <c:v>1.9</c:v>
                </c:pt>
                <c:pt idx="19">
                  <c:v>2</c:v>
                </c:pt>
                <c:pt idx="20">
                  <c:v>2.1</c:v>
                </c:pt>
                <c:pt idx="21">
                  <c:v>2.2000000000000002</c:v>
                </c:pt>
                <c:pt idx="22">
                  <c:v>2.2999999999999998</c:v>
                </c:pt>
                <c:pt idx="23">
                  <c:v>2.4</c:v>
                </c:pt>
                <c:pt idx="24">
                  <c:v>2.5</c:v>
                </c:pt>
                <c:pt idx="25">
                  <c:v>2.6</c:v>
                </c:pt>
                <c:pt idx="26">
                  <c:v>2.7</c:v>
                </c:pt>
                <c:pt idx="27">
                  <c:v>2.8</c:v>
                </c:pt>
                <c:pt idx="28">
                  <c:v>2.9</c:v>
                </c:pt>
                <c:pt idx="29">
                  <c:v>3</c:v>
                </c:pt>
                <c:pt idx="30">
                  <c:v>3.1</c:v>
                </c:pt>
                <c:pt idx="31">
                  <c:v>3.2</c:v>
                </c:pt>
                <c:pt idx="32">
                  <c:v>3.3</c:v>
                </c:pt>
                <c:pt idx="33">
                  <c:v>3.4</c:v>
                </c:pt>
                <c:pt idx="34">
                  <c:v>3.5</c:v>
                </c:pt>
                <c:pt idx="35">
                  <c:v>3.6</c:v>
                </c:pt>
                <c:pt idx="36">
                  <c:v>3.7</c:v>
                </c:pt>
                <c:pt idx="37">
                  <c:v>3.8</c:v>
                </c:pt>
                <c:pt idx="38">
                  <c:v>3.9</c:v>
                </c:pt>
                <c:pt idx="39">
                  <c:v>4</c:v>
                </c:pt>
                <c:pt idx="40">
                  <c:v>4.0999999999999996</c:v>
                </c:pt>
                <c:pt idx="41">
                  <c:v>4.2</c:v>
                </c:pt>
                <c:pt idx="42">
                  <c:v>4.3</c:v>
                </c:pt>
                <c:pt idx="43">
                  <c:v>4.4000000000000004</c:v>
                </c:pt>
                <c:pt idx="44">
                  <c:v>4.5</c:v>
                </c:pt>
                <c:pt idx="45">
                  <c:v>4.5999999999999996</c:v>
                </c:pt>
                <c:pt idx="46">
                  <c:v>4.7</c:v>
                </c:pt>
                <c:pt idx="47">
                  <c:v>4.8</c:v>
                </c:pt>
                <c:pt idx="48">
                  <c:v>4.9000000000000004</c:v>
                </c:pt>
                <c:pt idx="49">
                  <c:v>5</c:v>
                </c:pt>
                <c:pt idx="50">
                  <c:v>5.0999999999999996</c:v>
                </c:pt>
                <c:pt idx="51">
                  <c:v>5.2</c:v>
                </c:pt>
                <c:pt idx="52">
                  <c:v>5.3</c:v>
                </c:pt>
                <c:pt idx="53">
                  <c:v>5.4</c:v>
                </c:pt>
                <c:pt idx="54">
                  <c:v>5.5</c:v>
                </c:pt>
                <c:pt idx="55">
                  <c:v>5.6</c:v>
                </c:pt>
                <c:pt idx="56">
                  <c:v>5.7</c:v>
                </c:pt>
                <c:pt idx="57">
                  <c:v>5.8</c:v>
                </c:pt>
                <c:pt idx="58">
                  <c:v>5.9</c:v>
                </c:pt>
                <c:pt idx="59">
                  <c:v>6</c:v>
                </c:pt>
                <c:pt idx="60">
                  <c:v>6.1</c:v>
                </c:pt>
                <c:pt idx="61">
                  <c:v>6.2</c:v>
                </c:pt>
                <c:pt idx="62">
                  <c:v>6.3</c:v>
                </c:pt>
                <c:pt idx="63">
                  <c:v>6.4</c:v>
                </c:pt>
                <c:pt idx="64">
                  <c:v>6.5</c:v>
                </c:pt>
                <c:pt idx="65">
                  <c:v>6.6</c:v>
                </c:pt>
                <c:pt idx="66">
                  <c:v>6.7</c:v>
                </c:pt>
                <c:pt idx="67">
                  <c:v>6.8</c:v>
                </c:pt>
                <c:pt idx="68">
                  <c:v>6.9</c:v>
                </c:pt>
                <c:pt idx="69">
                  <c:v>7</c:v>
                </c:pt>
                <c:pt idx="70">
                  <c:v>7.1</c:v>
                </c:pt>
                <c:pt idx="71">
                  <c:v>7.2</c:v>
                </c:pt>
                <c:pt idx="72">
                  <c:v>7.3</c:v>
                </c:pt>
                <c:pt idx="73">
                  <c:v>7.4</c:v>
                </c:pt>
                <c:pt idx="74">
                  <c:v>7.5</c:v>
                </c:pt>
                <c:pt idx="75">
                  <c:v>7.6</c:v>
                </c:pt>
                <c:pt idx="76">
                  <c:v>7.7</c:v>
                </c:pt>
                <c:pt idx="77">
                  <c:v>7.8</c:v>
                </c:pt>
                <c:pt idx="78">
                  <c:v>7.9</c:v>
                </c:pt>
                <c:pt idx="79">
                  <c:v>8</c:v>
                </c:pt>
                <c:pt idx="80">
                  <c:v>8.1</c:v>
                </c:pt>
                <c:pt idx="81">
                  <c:v>8.1999999999999993</c:v>
                </c:pt>
                <c:pt idx="82">
                  <c:v>8.3000000000000007</c:v>
                </c:pt>
                <c:pt idx="83">
                  <c:v>8.4</c:v>
                </c:pt>
                <c:pt idx="84">
                  <c:v>8.5</c:v>
                </c:pt>
                <c:pt idx="85">
                  <c:v>8.6</c:v>
                </c:pt>
                <c:pt idx="86">
                  <c:v>8.6999999999999993</c:v>
                </c:pt>
                <c:pt idx="87">
                  <c:v>8.8000000000000007</c:v>
                </c:pt>
                <c:pt idx="88">
                  <c:v>8.9</c:v>
                </c:pt>
                <c:pt idx="89">
                  <c:v>9</c:v>
                </c:pt>
                <c:pt idx="90">
                  <c:v>9.1</c:v>
                </c:pt>
                <c:pt idx="91">
                  <c:v>9.1999999999999993</c:v>
                </c:pt>
                <c:pt idx="92">
                  <c:v>9.3000000000000007</c:v>
                </c:pt>
                <c:pt idx="93">
                  <c:v>9.4</c:v>
                </c:pt>
                <c:pt idx="94">
                  <c:v>9.5</c:v>
                </c:pt>
                <c:pt idx="95">
                  <c:v>9.6</c:v>
                </c:pt>
                <c:pt idx="96">
                  <c:v>9.6999999999999993</c:v>
                </c:pt>
                <c:pt idx="97">
                  <c:v>9.8000000000000007</c:v>
                </c:pt>
                <c:pt idx="98">
                  <c:v>9.9</c:v>
                </c:pt>
                <c:pt idx="99">
                  <c:v>10</c:v>
                </c:pt>
              </c:numCache>
            </c:numRef>
          </c:xVal>
          <c:yVal>
            <c:numRef>
              <c:f>'EE investment costs'!$AU$57:$AU$156</c:f>
              <c:numCache>
                <c:formatCode>0.00</c:formatCode>
                <c:ptCount val="100"/>
                <c:pt idx="0">
                  <c:v>3.0099999999999985</c:v>
                </c:pt>
                <c:pt idx="1">
                  <c:v>3.2199999999999989</c:v>
                </c:pt>
                <c:pt idx="2">
                  <c:v>3.4299999999999988</c:v>
                </c:pt>
                <c:pt idx="3">
                  <c:v>3.6399999999999988</c:v>
                </c:pt>
                <c:pt idx="4">
                  <c:v>3.8499999999999988</c:v>
                </c:pt>
                <c:pt idx="5">
                  <c:v>4.0599999999999987</c:v>
                </c:pt>
                <c:pt idx="6">
                  <c:v>4.2699999999999987</c:v>
                </c:pt>
                <c:pt idx="7">
                  <c:v>4.4799999999999986</c:v>
                </c:pt>
                <c:pt idx="8">
                  <c:v>4.6899999999999995</c:v>
                </c:pt>
                <c:pt idx="9">
                  <c:v>4.8999999999999986</c:v>
                </c:pt>
                <c:pt idx="10">
                  <c:v>5.1099999999999994</c:v>
                </c:pt>
                <c:pt idx="11">
                  <c:v>5.3199999999999985</c:v>
                </c:pt>
                <c:pt idx="12">
                  <c:v>5.5299999999999994</c:v>
                </c:pt>
                <c:pt idx="13">
                  <c:v>5.7399999999999984</c:v>
                </c:pt>
                <c:pt idx="14">
                  <c:v>5.9499999999999993</c:v>
                </c:pt>
                <c:pt idx="15">
                  <c:v>6.16</c:v>
                </c:pt>
                <c:pt idx="16">
                  <c:v>6.3699999999999992</c:v>
                </c:pt>
                <c:pt idx="17">
                  <c:v>6.58</c:v>
                </c:pt>
                <c:pt idx="18">
                  <c:v>6.7899999999999991</c:v>
                </c:pt>
                <c:pt idx="19">
                  <c:v>7</c:v>
                </c:pt>
                <c:pt idx="20">
                  <c:v>7.4</c:v>
                </c:pt>
                <c:pt idx="21">
                  <c:v>7.8000000000000007</c:v>
                </c:pt>
                <c:pt idx="22">
                  <c:v>8.1999999999999993</c:v>
                </c:pt>
                <c:pt idx="23">
                  <c:v>8.6</c:v>
                </c:pt>
                <c:pt idx="24">
                  <c:v>9</c:v>
                </c:pt>
                <c:pt idx="25">
                  <c:v>9.4</c:v>
                </c:pt>
                <c:pt idx="26">
                  <c:v>9.8000000000000007</c:v>
                </c:pt>
                <c:pt idx="27">
                  <c:v>10.199999999999999</c:v>
                </c:pt>
                <c:pt idx="28">
                  <c:v>10.6</c:v>
                </c:pt>
                <c:pt idx="29">
                  <c:v>11</c:v>
                </c:pt>
                <c:pt idx="30">
                  <c:v>11.4</c:v>
                </c:pt>
                <c:pt idx="31">
                  <c:v>11.8</c:v>
                </c:pt>
                <c:pt idx="32">
                  <c:v>12.2</c:v>
                </c:pt>
                <c:pt idx="33">
                  <c:v>12.6</c:v>
                </c:pt>
                <c:pt idx="34">
                  <c:v>13</c:v>
                </c:pt>
                <c:pt idx="35">
                  <c:v>13.4</c:v>
                </c:pt>
                <c:pt idx="36">
                  <c:v>13.8</c:v>
                </c:pt>
                <c:pt idx="37">
                  <c:v>14.2</c:v>
                </c:pt>
                <c:pt idx="38">
                  <c:v>14.6</c:v>
                </c:pt>
                <c:pt idx="39">
                  <c:v>15</c:v>
                </c:pt>
                <c:pt idx="40">
                  <c:v>15.083333333333332</c:v>
                </c:pt>
                <c:pt idx="41">
                  <c:v>15.166666666666666</c:v>
                </c:pt>
                <c:pt idx="42">
                  <c:v>15.249999999999998</c:v>
                </c:pt>
                <c:pt idx="43">
                  <c:v>15.333333333333332</c:v>
                </c:pt>
                <c:pt idx="44">
                  <c:v>15.416666666666666</c:v>
                </c:pt>
                <c:pt idx="45">
                  <c:v>15.499999999999998</c:v>
                </c:pt>
                <c:pt idx="46">
                  <c:v>15.583333333333332</c:v>
                </c:pt>
                <c:pt idx="47">
                  <c:v>15.666666666666664</c:v>
                </c:pt>
                <c:pt idx="48">
                  <c:v>15.75</c:v>
                </c:pt>
                <c:pt idx="49">
                  <c:v>15.833333333333332</c:v>
                </c:pt>
                <c:pt idx="50">
                  <c:v>15.916666666666664</c:v>
                </c:pt>
                <c:pt idx="51">
                  <c:v>16</c:v>
                </c:pt>
                <c:pt idx="52">
                  <c:v>16.083333333333332</c:v>
                </c:pt>
                <c:pt idx="53">
                  <c:v>16.166666666666664</c:v>
                </c:pt>
                <c:pt idx="54">
                  <c:v>16.25</c:v>
                </c:pt>
                <c:pt idx="55">
                  <c:v>16.333333333333332</c:v>
                </c:pt>
                <c:pt idx="56">
                  <c:v>16.416666666666664</c:v>
                </c:pt>
                <c:pt idx="57">
                  <c:v>16.5</c:v>
                </c:pt>
                <c:pt idx="58">
                  <c:v>16.583333333333332</c:v>
                </c:pt>
                <c:pt idx="59">
                  <c:v>16.666666666666664</c:v>
                </c:pt>
                <c:pt idx="60">
                  <c:v>16.75</c:v>
                </c:pt>
                <c:pt idx="61">
                  <c:v>16.833333333333332</c:v>
                </c:pt>
                <c:pt idx="62">
                  <c:v>16.916666666666664</c:v>
                </c:pt>
                <c:pt idx="63">
                  <c:v>17</c:v>
                </c:pt>
                <c:pt idx="64">
                  <c:v>17.083333333333332</c:v>
                </c:pt>
                <c:pt idx="65">
                  <c:v>17.166666666666664</c:v>
                </c:pt>
                <c:pt idx="66">
                  <c:v>17.25</c:v>
                </c:pt>
                <c:pt idx="67">
                  <c:v>17.333333333333332</c:v>
                </c:pt>
                <c:pt idx="68">
                  <c:v>17.416666666666664</c:v>
                </c:pt>
                <c:pt idx="69">
                  <c:v>17.5</c:v>
                </c:pt>
                <c:pt idx="70">
                  <c:v>17.583333333333332</c:v>
                </c:pt>
                <c:pt idx="71">
                  <c:v>17.666666666666664</c:v>
                </c:pt>
                <c:pt idx="72">
                  <c:v>17.75</c:v>
                </c:pt>
                <c:pt idx="73">
                  <c:v>17.833333333333332</c:v>
                </c:pt>
                <c:pt idx="74">
                  <c:v>17.916666666666664</c:v>
                </c:pt>
                <c:pt idx="75">
                  <c:v>18</c:v>
                </c:pt>
                <c:pt idx="76">
                  <c:v>18.083333333333332</c:v>
                </c:pt>
                <c:pt idx="77">
                  <c:v>18.166666666666664</c:v>
                </c:pt>
                <c:pt idx="78">
                  <c:v>18.25</c:v>
                </c:pt>
                <c:pt idx="79">
                  <c:v>18.333333333333332</c:v>
                </c:pt>
                <c:pt idx="80">
                  <c:v>18.416666666666664</c:v>
                </c:pt>
                <c:pt idx="81">
                  <c:v>18.5</c:v>
                </c:pt>
                <c:pt idx="82">
                  <c:v>18.583333333333336</c:v>
                </c:pt>
                <c:pt idx="83">
                  <c:v>18.666666666666668</c:v>
                </c:pt>
                <c:pt idx="84">
                  <c:v>18.75</c:v>
                </c:pt>
                <c:pt idx="85">
                  <c:v>18.833333333333332</c:v>
                </c:pt>
                <c:pt idx="86">
                  <c:v>18.916666666666664</c:v>
                </c:pt>
                <c:pt idx="87">
                  <c:v>19</c:v>
                </c:pt>
                <c:pt idx="88">
                  <c:v>19.083333333333336</c:v>
                </c:pt>
                <c:pt idx="89">
                  <c:v>19.166666666666668</c:v>
                </c:pt>
                <c:pt idx="90">
                  <c:v>19.25</c:v>
                </c:pt>
                <c:pt idx="91">
                  <c:v>19.333333333333332</c:v>
                </c:pt>
                <c:pt idx="92">
                  <c:v>19.416666666666668</c:v>
                </c:pt>
                <c:pt idx="93">
                  <c:v>19.5</c:v>
                </c:pt>
                <c:pt idx="94">
                  <c:v>19.583333333333332</c:v>
                </c:pt>
                <c:pt idx="95">
                  <c:v>19.666666666666664</c:v>
                </c:pt>
                <c:pt idx="96">
                  <c:v>19.75</c:v>
                </c:pt>
                <c:pt idx="97">
                  <c:v>19.833333333333336</c:v>
                </c:pt>
                <c:pt idx="98">
                  <c:v>19.916666666666668</c:v>
                </c:pt>
                <c:pt idx="99">
                  <c:v>20</c:v>
                </c:pt>
              </c:numCache>
            </c:numRef>
          </c:yVal>
          <c:smooth val="1"/>
          <c:extLst>
            <c:ext xmlns:c16="http://schemas.microsoft.com/office/drawing/2014/chart" uri="{C3380CC4-5D6E-409C-BE32-E72D297353CC}">
              <c16:uniqueId val="{00000005-CCDE-4443-9595-055730BFC8C0}"/>
            </c:ext>
          </c:extLst>
        </c:ser>
        <c:dLbls>
          <c:showLegendKey val="0"/>
          <c:showVal val="0"/>
          <c:showCatName val="0"/>
          <c:showSerName val="0"/>
          <c:showPercent val="0"/>
          <c:showBubbleSize val="0"/>
        </c:dLbls>
        <c:axId val="186556800"/>
        <c:axId val="186558336"/>
      </c:scatterChart>
      <c:valAx>
        <c:axId val="186556800"/>
        <c:scaling>
          <c:orientation val="minMax"/>
        </c:scaling>
        <c:delete val="0"/>
        <c:axPos val="b"/>
        <c:numFmt formatCode="General" sourceLinked="1"/>
        <c:majorTickMark val="out"/>
        <c:minorTickMark val="none"/>
        <c:tickLblPos val="nextTo"/>
        <c:crossAx val="186558336"/>
        <c:crosses val="autoZero"/>
        <c:crossBetween val="midCat"/>
      </c:valAx>
      <c:valAx>
        <c:axId val="186558336"/>
        <c:scaling>
          <c:orientation val="minMax"/>
        </c:scaling>
        <c:delete val="0"/>
        <c:axPos val="l"/>
        <c:majorGridlines/>
        <c:numFmt formatCode="0.00" sourceLinked="1"/>
        <c:majorTickMark val="out"/>
        <c:minorTickMark val="none"/>
        <c:tickLblPos val="nextTo"/>
        <c:crossAx val="186556800"/>
        <c:crosses val="autoZero"/>
        <c:crossBetween val="midCat"/>
      </c:valAx>
    </c:plotArea>
    <c:legend>
      <c:legendPos val="r"/>
      <c:overlay val="0"/>
    </c:legend>
    <c:plotVisOnly val="1"/>
    <c:dispBlanksAs val="gap"/>
    <c:showDLblsOverMax val="0"/>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scatterChart>
        <c:scatterStyle val="smoothMarker"/>
        <c:varyColors val="0"/>
        <c:ser>
          <c:idx val="0"/>
          <c:order val="0"/>
          <c:tx>
            <c:strRef>
              <c:f>'EE investment costs'!$BH$56</c:f>
              <c:strCache>
                <c:ptCount val="1"/>
                <c:pt idx="0">
                  <c:v>MT</c:v>
                </c:pt>
              </c:strCache>
            </c:strRef>
          </c:tx>
          <c:marker>
            <c:symbol val="none"/>
          </c:marker>
          <c:xVal>
            <c:numRef>
              <c:f>'EE investment costs'!$BG$57:$BG$156</c:f>
              <c:numCache>
                <c:formatCode>General</c:formatCode>
                <c:ptCount val="100"/>
                <c:pt idx="0">
                  <c:v>0.1</c:v>
                </c:pt>
                <c:pt idx="1">
                  <c:v>0.2</c:v>
                </c:pt>
                <c:pt idx="2">
                  <c:v>0.3</c:v>
                </c:pt>
                <c:pt idx="3">
                  <c:v>0.4</c:v>
                </c:pt>
                <c:pt idx="4">
                  <c:v>0.5</c:v>
                </c:pt>
                <c:pt idx="5">
                  <c:v>0.6</c:v>
                </c:pt>
                <c:pt idx="6">
                  <c:v>0.7</c:v>
                </c:pt>
                <c:pt idx="7">
                  <c:v>0.8</c:v>
                </c:pt>
                <c:pt idx="8">
                  <c:v>0.9</c:v>
                </c:pt>
                <c:pt idx="9">
                  <c:v>1</c:v>
                </c:pt>
                <c:pt idx="10">
                  <c:v>1.1000000000000001</c:v>
                </c:pt>
                <c:pt idx="11">
                  <c:v>1.2</c:v>
                </c:pt>
                <c:pt idx="12">
                  <c:v>1.3</c:v>
                </c:pt>
                <c:pt idx="13">
                  <c:v>1.4</c:v>
                </c:pt>
                <c:pt idx="14">
                  <c:v>1.5</c:v>
                </c:pt>
                <c:pt idx="15">
                  <c:v>1.6</c:v>
                </c:pt>
                <c:pt idx="16">
                  <c:v>1.7</c:v>
                </c:pt>
                <c:pt idx="17">
                  <c:v>1.8</c:v>
                </c:pt>
                <c:pt idx="18">
                  <c:v>1.9</c:v>
                </c:pt>
                <c:pt idx="19">
                  <c:v>2</c:v>
                </c:pt>
                <c:pt idx="20">
                  <c:v>2.1</c:v>
                </c:pt>
                <c:pt idx="21">
                  <c:v>2.2000000000000002</c:v>
                </c:pt>
                <c:pt idx="22">
                  <c:v>2.2999999999999998</c:v>
                </c:pt>
                <c:pt idx="23">
                  <c:v>2.4</c:v>
                </c:pt>
                <c:pt idx="24">
                  <c:v>2.5</c:v>
                </c:pt>
                <c:pt idx="25">
                  <c:v>2.6</c:v>
                </c:pt>
                <c:pt idx="26">
                  <c:v>2.7</c:v>
                </c:pt>
                <c:pt idx="27">
                  <c:v>2.8</c:v>
                </c:pt>
                <c:pt idx="28">
                  <c:v>2.9</c:v>
                </c:pt>
                <c:pt idx="29">
                  <c:v>3</c:v>
                </c:pt>
                <c:pt idx="30">
                  <c:v>3.1</c:v>
                </c:pt>
                <c:pt idx="31">
                  <c:v>3.2</c:v>
                </c:pt>
                <c:pt idx="32">
                  <c:v>3.3</c:v>
                </c:pt>
                <c:pt idx="33">
                  <c:v>3.4</c:v>
                </c:pt>
                <c:pt idx="34">
                  <c:v>3.5</c:v>
                </c:pt>
                <c:pt idx="35">
                  <c:v>3.6</c:v>
                </c:pt>
                <c:pt idx="36">
                  <c:v>3.7</c:v>
                </c:pt>
                <c:pt idx="37">
                  <c:v>3.8</c:v>
                </c:pt>
                <c:pt idx="38">
                  <c:v>3.9</c:v>
                </c:pt>
                <c:pt idx="39">
                  <c:v>4</c:v>
                </c:pt>
                <c:pt idx="40">
                  <c:v>4.0999999999999996</c:v>
                </c:pt>
                <c:pt idx="41">
                  <c:v>4.2</c:v>
                </c:pt>
                <c:pt idx="42">
                  <c:v>4.3</c:v>
                </c:pt>
                <c:pt idx="43">
                  <c:v>4.4000000000000004</c:v>
                </c:pt>
                <c:pt idx="44">
                  <c:v>4.5</c:v>
                </c:pt>
                <c:pt idx="45">
                  <c:v>4.5999999999999996</c:v>
                </c:pt>
                <c:pt idx="46">
                  <c:v>4.7</c:v>
                </c:pt>
                <c:pt idx="47">
                  <c:v>4.8</c:v>
                </c:pt>
                <c:pt idx="48">
                  <c:v>4.9000000000000004</c:v>
                </c:pt>
                <c:pt idx="49">
                  <c:v>5</c:v>
                </c:pt>
                <c:pt idx="50">
                  <c:v>5.0999999999999996</c:v>
                </c:pt>
                <c:pt idx="51">
                  <c:v>5.2</c:v>
                </c:pt>
                <c:pt idx="52">
                  <c:v>5.3</c:v>
                </c:pt>
                <c:pt idx="53">
                  <c:v>5.4</c:v>
                </c:pt>
                <c:pt idx="54">
                  <c:v>5.5</c:v>
                </c:pt>
                <c:pt idx="55">
                  <c:v>5.6</c:v>
                </c:pt>
                <c:pt idx="56">
                  <c:v>5.7</c:v>
                </c:pt>
                <c:pt idx="57">
                  <c:v>5.8</c:v>
                </c:pt>
                <c:pt idx="58">
                  <c:v>5.9</c:v>
                </c:pt>
                <c:pt idx="59">
                  <c:v>6</c:v>
                </c:pt>
                <c:pt idx="60">
                  <c:v>6.1</c:v>
                </c:pt>
                <c:pt idx="61">
                  <c:v>6.2</c:v>
                </c:pt>
                <c:pt idx="62">
                  <c:v>6.3</c:v>
                </c:pt>
                <c:pt idx="63">
                  <c:v>6.4</c:v>
                </c:pt>
                <c:pt idx="64">
                  <c:v>6.5</c:v>
                </c:pt>
                <c:pt idx="65">
                  <c:v>6.6</c:v>
                </c:pt>
                <c:pt idx="66">
                  <c:v>6.7</c:v>
                </c:pt>
                <c:pt idx="67">
                  <c:v>6.8</c:v>
                </c:pt>
                <c:pt idx="68">
                  <c:v>6.9</c:v>
                </c:pt>
                <c:pt idx="69">
                  <c:v>7</c:v>
                </c:pt>
                <c:pt idx="70">
                  <c:v>7.1</c:v>
                </c:pt>
                <c:pt idx="71">
                  <c:v>7.2</c:v>
                </c:pt>
                <c:pt idx="72">
                  <c:v>7.3</c:v>
                </c:pt>
                <c:pt idx="73">
                  <c:v>7.4</c:v>
                </c:pt>
                <c:pt idx="74">
                  <c:v>7.5</c:v>
                </c:pt>
                <c:pt idx="75">
                  <c:v>7.6</c:v>
                </c:pt>
                <c:pt idx="76">
                  <c:v>7.7</c:v>
                </c:pt>
                <c:pt idx="77">
                  <c:v>7.8</c:v>
                </c:pt>
                <c:pt idx="78">
                  <c:v>7.9</c:v>
                </c:pt>
                <c:pt idx="79">
                  <c:v>8</c:v>
                </c:pt>
                <c:pt idx="80">
                  <c:v>8.1</c:v>
                </c:pt>
                <c:pt idx="81">
                  <c:v>8.1999999999999993</c:v>
                </c:pt>
                <c:pt idx="82">
                  <c:v>8.3000000000000007</c:v>
                </c:pt>
                <c:pt idx="83">
                  <c:v>8.4</c:v>
                </c:pt>
                <c:pt idx="84">
                  <c:v>8.5</c:v>
                </c:pt>
                <c:pt idx="85">
                  <c:v>8.6</c:v>
                </c:pt>
                <c:pt idx="86">
                  <c:v>8.6999999999999993</c:v>
                </c:pt>
                <c:pt idx="87">
                  <c:v>8.8000000000000007</c:v>
                </c:pt>
                <c:pt idx="88">
                  <c:v>8.9</c:v>
                </c:pt>
                <c:pt idx="89">
                  <c:v>9</c:v>
                </c:pt>
                <c:pt idx="90">
                  <c:v>9.1</c:v>
                </c:pt>
                <c:pt idx="91">
                  <c:v>9.1999999999999993</c:v>
                </c:pt>
                <c:pt idx="92">
                  <c:v>9.3000000000000007</c:v>
                </c:pt>
                <c:pt idx="93">
                  <c:v>9.4</c:v>
                </c:pt>
                <c:pt idx="94">
                  <c:v>9.5</c:v>
                </c:pt>
                <c:pt idx="95">
                  <c:v>9.6</c:v>
                </c:pt>
                <c:pt idx="96">
                  <c:v>9.6999999999999993</c:v>
                </c:pt>
                <c:pt idx="97">
                  <c:v>9.8000000000000007</c:v>
                </c:pt>
                <c:pt idx="98">
                  <c:v>9.9</c:v>
                </c:pt>
                <c:pt idx="99">
                  <c:v>10</c:v>
                </c:pt>
              </c:numCache>
            </c:numRef>
          </c:xVal>
          <c:yVal>
            <c:numRef>
              <c:f>'EE investment costs'!$BH$57:$BH$156</c:f>
              <c:numCache>
                <c:formatCode>0.00</c:formatCode>
                <c:ptCount val="100"/>
                <c:pt idx="0">
                  <c:v>0</c:v>
                </c:pt>
                <c:pt idx="1">
                  <c:v>0</c:v>
                </c:pt>
                <c:pt idx="2">
                  <c:v>0</c:v>
                </c:pt>
                <c:pt idx="3">
                  <c:v>0</c:v>
                </c:pt>
                <c:pt idx="4">
                  <c:v>0</c:v>
                </c:pt>
                <c:pt idx="5">
                  <c:v>0</c:v>
                </c:pt>
                <c:pt idx="6">
                  <c:v>1.9934432352073477</c:v>
                </c:pt>
                <c:pt idx="7">
                  <c:v>8.6613471092720289</c:v>
                </c:pt>
                <c:pt idx="8">
                  <c:v>14.942661509566836</c:v>
                </c:pt>
                <c:pt idx="9">
                  <c:v>20.87641981177471</c:v>
                </c:pt>
                <c:pt idx="10">
                  <c:v>26.496618422516029</c:v>
                </c:pt>
                <c:pt idx="11">
                  <c:v>31.833003789714727</c:v>
                </c:pt>
                <c:pt idx="12">
                  <c:v>36.911716320229203</c:v>
                </c:pt>
                <c:pt idx="13">
                  <c:v>41.755820665019279</c:v>
                </c:pt>
                <c:pt idx="14">
                  <c:v>46.38574509834379</c:v>
                </c:pt>
                <c:pt idx="15">
                  <c:v>50.819647667151457</c:v>
                </c:pt>
                <c:pt idx="16">
                  <c:v>55.073722964954676</c:v>
                </c:pt>
                <c:pt idx="17">
                  <c:v>59.162460467783234</c:v>
                </c:pt>
                <c:pt idx="18">
                  <c:v>63.098863126205103</c:v>
                </c:pt>
                <c:pt idx="19">
                  <c:v>66.89463316860467</c:v>
                </c:pt>
                <c:pt idx="20">
                  <c:v>71.373308349267404</c:v>
                </c:pt>
                <c:pt idx="21">
                  <c:v>75.78606313201422</c:v>
                </c:pt>
                <c:pt idx="22">
                  <c:v>80.134860561585242</c:v>
                </c:pt>
                <c:pt idx="23">
                  <c:v>84.421588153808983</c:v>
                </c:pt>
                <c:pt idx="24">
                  <c:v>88.648061491917758</c:v>
                </c:pt>
                <c:pt idx="25">
                  <c:v>92.816027619299362</c:v>
                </c:pt>
                <c:pt idx="26">
                  <c:v>96.927168242001258</c:v>
                </c:pt>
                <c:pt idx="27">
                  <c:v>100.98310275331849</c:v>
                </c:pt>
                <c:pt idx="28">
                  <c:v>104.98539109189137</c:v>
                </c:pt>
                <c:pt idx="29">
                  <c:v>108.93553644390745</c:v>
                </c:pt>
                <c:pt idx="30">
                  <c:v>112.8349877992389</c:v>
                </c:pt>
                <c:pt idx="31">
                  <c:v>116.68514237064508</c:v>
                </c:pt>
                <c:pt idx="32">
                  <c:v>120.48734788452209</c:v>
                </c:pt>
                <c:pt idx="33">
                  <c:v>124.24290475108734</c:v>
                </c:pt>
                <c:pt idx="34">
                  <c:v>127.95306812133786</c:v>
                </c:pt>
                <c:pt idx="35">
                  <c:v>129.32133493264186</c:v>
                </c:pt>
                <c:pt idx="36">
                  <c:v>130.67600019302532</c:v>
                </c:pt>
                <c:pt idx="37">
                  <c:v>132.01742777843816</c:v>
                </c:pt>
                <c:pt idx="38">
                  <c:v>133.34596931944077</c:v>
                </c:pt>
                <c:pt idx="39">
                  <c:v>134.66196471130627</c:v>
                </c:pt>
                <c:pt idx="40">
                  <c:v>136.63482730187766</c:v>
                </c:pt>
                <c:pt idx="41">
                  <c:v>138.60299272754727</c:v>
                </c:pt>
                <c:pt idx="42">
                  <c:v>140.56648506899148</c:v>
                </c:pt>
                <c:pt idx="43">
                  <c:v>142.52532824730636</c:v>
                </c:pt>
                <c:pt idx="44">
                  <c:v>144.47954602532587</c:v>
                </c:pt>
                <c:pt idx="45">
                  <c:v>146.42916200892822</c:v>
                </c:pt>
                <c:pt idx="46">
                  <c:v>148.3741996483277</c:v>
                </c:pt>
                <c:pt idx="47">
                  <c:v>150.31468223935528</c:v>
                </c:pt>
                <c:pt idx="48">
                  <c:v>152.25063292472549</c:v>
                </c:pt>
                <c:pt idx="49">
                  <c:v>154.18207469529173</c:v>
                </c:pt>
                <c:pt idx="50">
                  <c:v>156.10903039128814</c:v>
                </c:pt>
                <c:pt idx="51">
                  <c:v>158.0315227035608</c:v>
                </c:pt>
                <c:pt idx="52">
                  <c:v>159.94957417478506</c:v>
                </c:pt>
                <c:pt idx="53">
                  <c:v>161.86320720067303</c:v>
                </c:pt>
                <c:pt idx="54">
                  <c:v>163.77244403116725</c:v>
                </c:pt>
                <c:pt idx="55">
                  <c:v>165.67730677162425</c:v>
                </c:pt>
                <c:pt idx="56">
                  <c:v>167.57781738398592</c:v>
                </c:pt>
                <c:pt idx="57">
                  <c:v>169.47399768793954</c:v>
                </c:pt>
                <c:pt idx="58">
                  <c:v>171.36586936206689</c:v>
                </c:pt>
                <c:pt idx="59">
                  <c:v>173.25345394498146</c:v>
                </c:pt>
                <c:pt idx="60">
                  <c:v>175.13677283645603</c:v>
                </c:pt>
                <c:pt idx="61">
                  <c:v>177.01584729853786</c:v>
                </c:pt>
                <c:pt idx="62">
                  <c:v>178.89069845665432</c:v>
                </c:pt>
                <c:pt idx="63">
                  <c:v>180.76134730070697</c:v>
                </c:pt>
                <c:pt idx="64">
                  <c:v>182.62781468615597</c:v>
                </c:pt>
                <c:pt idx="65">
                  <c:v>184.49012133509359</c:v>
                </c:pt>
                <c:pt idx="66">
                  <c:v>186.34828783730742</c:v>
                </c:pt>
                <c:pt idx="67">
                  <c:v>188.20233465133362</c:v>
                </c:pt>
                <c:pt idx="68">
                  <c:v>190.05228210550038</c:v>
                </c:pt>
                <c:pt idx="69">
                  <c:v>191.89815039896047</c:v>
                </c:pt>
                <c:pt idx="70">
                  <c:v>193.73995960271549</c:v>
                </c:pt>
                <c:pt idx="71">
                  <c:v>195.57772966062876</c:v>
                </c:pt>
                <c:pt idx="72">
                  <c:v>197.41148039042963</c:v>
                </c:pt>
                <c:pt idx="73">
                  <c:v>199.24123148470855</c:v>
                </c:pt>
                <c:pt idx="74">
                  <c:v>201.06700251190131</c:v>
                </c:pt>
                <c:pt idx="75">
                  <c:v>202.88881291726568</c:v>
                </c:pt>
                <c:pt idx="76">
                  <c:v>204.70668202384783</c:v>
                </c:pt>
                <c:pt idx="77">
                  <c:v>206.52062903343969</c:v>
                </c:pt>
                <c:pt idx="78">
                  <c:v>208.33067302752801</c:v>
                </c:pt>
                <c:pt idx="79">
                  <c:v>210.13683296823348</c:v>
                </c:pt>
                <c:pt idx="80">
                  <c:v>211.93912769924248</c:v>
                </c:pt>
                <c:pt idx="81">
                  <c:v>213.7375759467283</c:v>
                </c:pt>
                <c:pt idx="82">
                  <c:v>215.53219632026554</c:v>
                </c:pt>
                <c:pt idx="83">
                  <c:v>217.32300731373462</c:v>
                </c:pt>
                <c:pt idx="84">
                  <c:v>219.11002730621877</c:v>
                </c:pt>
                <c:pt idx="85">
                  <c:v>220.89327456289246</c:v>
                </c:pt>
                <c:pt idx="86">
                  <c:v>222.67276723590143</c:v>
                </c:pt>
                <c:pt idx="87">
                  <c:v>224.44852336523428</c:v>
                </c:pt>
                <c:pt idx="88">
                  <c:v>226.22056087958686</c:v>
                </c:pt>
                <c:pt idx="89">
                  <c:v>227.98889759721797</c:v>
                </c:pt>
                <c:pt idx="90">
                  <c:v>229.7535512267975</c:v>
                </c:pt>
                <c:pt idx="91">
                  <c:v>231.51453936824629</c:v>
                </c:pt>
                <c:pt idx="92">
                  <c:v>233.27187951356933</c:v>
                </c:pt>
                <c:pt idx="93">
                  <c:v>235.02558904767992</c:v>
                </c:pt>
                <c:pt idx="94">
                  <c:v>236.77568524921739</c:v>
                </c:pt>
                <c:pt idx="95">
                  <c:v>238.52218529135695</c:v>
                </c:pt>
                <c:pt idx="96">
                  <c:v>240.26510624261186</c:v>
                </c:pt>
                <c:pt idx="97">
                  <c:v>242.00446506762884</c:v>
                </c:pt>
                <c:pt idx="98">
                  <c:v>243.74027862797573</c:v>
                </c:pt>
                <c:pt idx="99">
                  <c:v>245.4725636829223</c:v>
                </c:pt>
              </c:numCache>
            </c:numRef>
          </c:yVal>
          <c:smooth val="1"/>
          <c:extLst>
            <c:ext xmlns:c16="http://schemas.microsoft.com/office/drawing/2014/chart" uri="{C3380CC4-5D6E-409C-BE32-E72D297353CC}">
              <c16:uniqueId val="{00000000-A634-4A08-BC95-4B2816A61CB3}"/>
            </c:ext>
          </c:extLst>
        </c:ser>
        <c:ser>
          <c:idx val="1"/>
          <c:order val="1"/>
          <c:tx>
            <c:strRef>
              <c:f>'EE investment costs'!$BI$56</c:f>
              <c:strCache>
                <c:ptCount val="1"/>
                <c:pt idx="0">
                  <c:v>HT</c:v>
                </c:pt>
              </c:strCache>
            </c:strRef>
          </c:tx>
          <c:marker>
            <c:symbol val="none"/>
          </c:marker>
          <c:xVal>
            <c:numRef>
              <c:f>'EE investment costs'!$BG$57:$BG$156</c:f>
              <c:numCache>
                <c:formatCode>General</c:formatCode>
                <c:ptCount val="100"/>
                <c:pt idx="0">
                  <c:v>0.1</c:v>
                </c:pt>
                <c:pt idx="1">
                  <c:v>0.2</c:v>
                </c:pt>
                <c:pt idx="2">
                  <c:v>0.3</c:v>
                </c:pt>
                <c:pt idx="3">
                  <c:v>0.4</c:v>
                </c:pt>
                <c:pt idx="4">
                  <c:v>0.5</c:v>
                </c:pt>
                <c:pt idx="5">
                  <c:v>0.6</c:v>
                </c:pt>
                <c:pt idx="6">
                  <c:v>0.7</c:v>
                </c:pt>
                <c:pt idx="7">
                  <c:v>0.8</c:v>
                </c:pt>
                <c:pt idx="8">
                  <c:v>0.9</c:v>
                </c:pt>
                <c:pt idx="9">
                  <c:v>1</c:v>
                </c:pt>
                <c:pt idx="10">
                  <c:v>1.1000000000000001</c:v>
                </c:pt>
                <c:pt idx="11">
                  <c:v>1.2</c:v>
                </c:pt>
                <c:pt idx="12">
                  <c:v>1.3</c:v>
                </c:pt>
                <c:pt idx="13">
                  <c:v>1.4</c:v>
                </c:pt>
                <c:pt idx="14">
                  <c:v>1.5</c:v>
                </c:pt>
                <c:pt idx="15">
                  <c:v>1.6</c:v>
                </c:pt>
                <c:pt idx="16">
                  <c:v>1.7</c:v>
                </c:pt>
                <c:pt idx="17">
                  <c:v>1.8</c:v>
                </c:pt>
                <c:pt idx="18">
                  <c:v>1.9</c:v>
                </c:pt>
                <c:pt idx="19">
                  <c:v>2</c:v>
                </c:pt>
                <c:pt idx="20">
                  <c:v>2.1</c:v>
                </c:pt>
                <c:pt idx="21">
                  <c:v>2.2000000000000002</c:v>
                </c:pt>
                <c:pt idx="22">
                  <c:v>2.2999999999999998</c:v>
                </c:pt>
                <c:pt idx="23">
                  <c:v>2.4</c:v>
                </c:pt>
                <c:pt idx="24">
                  <c:v>2.5</c:v>
                </c:pt>
                <c:pt idx="25">
                  <c:v>2.6</c:v>
                </c:pt>
                <c:pt idx="26">
                  <c:v>2.7</c:v>
                </c:pt>
                <c:pt idx="27">
                  <c:v>2.8</c:v>
                </c:pt>
                <c:pt idx="28">
                  <c:v>2.9</c:v>
                </c:pt>
                <c:pt idx="29">
                  <c:v>3</c:v>
                </c:pt>
                <c:pt idx="30">
                  <c:v>3.1</c:v>
                </c:pt>
                <c:pt idx="31">
                  <c:v>3.2</c:v>
                </c:pt>
                <c:pt idx="32">
                  <c:v>3.3</c:v>
                </c:pt>
                <c:pt idx="33">
                  <c:v>3.4</c:v>
                </c:pt>
                <c:pt idx="34">
                  <c:v>3.5</c:v>
                </c:pt>
                <c:pt idx="35">
                  <c:v>3.6</c:v>
                </c:pt>
                <c:pt idx="36">
                  <c:v>3.7</c:v>
                </c:pt>
                <c:pt idx="37">
                  <c:v>3.8</c:v>
                </c:pt>
                <c:pt idx="38">
                  <c:v>3.9</c:v>
                </c:pt>
                <c:pt idx="39">
                  <c:v>4</c:v>
                </c:pt>
                <c:pt idx="40">
                  <c:v>4.0999999999999996</c:v>
                </c:pt>
                <c:pt idx="41">
                  <c:v>4.2</c:v>
                </c:pt>
                <c:pt idx="42">
                  <c:v>4.3</c:v>
                </c:pt>
                <c:pt idx="43">
                  <c:v>4.4000000000000004</c:v>
                </c:pt>
                <c:pt idx="44">
                  <c:v>4.5</c:v>
                </c:pt>
                <c:pt idx="45">
                  <c:v>4.5999999999999996</c:v>
                </c:pt>
                <c:pt idx="46">
                  <c:v>4.7</c:v>
                </c:pt>
                <c:pt idx="47">
                  <c:v>4.8</c:v>
                </c:pt>
                <c:pt idx="48">
                  <c:v>4.9000000000000004</c:v>
                </c:pt>
                <c:pt idx="49">
                  <c:v>5</c:v>
                </c:pt>
                <c:pt idx="50">
                  <c:v>5.0999999999999996</c:v>
                </c:pt>
                <c:pt idx="51">
                  <c:v>5.2</c:v>
                </c:pt>
                <c:pt idx="52">
                  <c:v>5.3</c:v>
                </c:pt>
                <c:pt idx="53">
                  <c:v>5.4</c:v>
                </c:pt>
                <c:pt idx="54">
                  <c:v>5.5</c:v>
                </c:pt>
                <c:pt idx="55">
                  <c:v>5.6</c:v>
                </c:pt>
                <c:pt idx="56">
                  <c:v>5.7</c:v>
                </c:pt>
                <c:pt idx="57">
                  <c:v>5.8</c:v>
                </c:pt>
                <c:pt idx="58">
                  <c:v>5.9</c:v>
                </c:pt>
                <c:pt idx="59">
                  <c:v>6</c:v>
                </c:pt>
                <c:pt idx="60">
                  <c:v>6.1</c:v>
                </c:pt>
                <c:pt idx="61">
                  <c:v>6.2</c:v>
                </c:pt>
                <c:pt idx="62">
                  <c:v>6.3</c:v>
                </c:pt>
                <c:pt idx="63">
                  <c:v>6.4</c:v>
                </c:pt>
                <c:pt idx="64">
                  <c:v>6.5</c:v>
                </c:pt>
                <c:pt idx="65">
                  <c:v>6.6</c:v>
                </c:pt>
                <c:pt idx="66">
                  <c:v>6.7</c:v>
                </c:pt>
                <c:pt idx="67">
                  <c:v>6.8</c:v>
                </c:pt>
                <c:pt idx="68">
                  <c:v>6.9</c:v>
                </c:pt>
                <c:pt idx="69">
                  <c:v>7</c:v>
                </c:pt>
                <c:pt idx="70">
                  <c:v>7.1</c:v>
                </c:pt>
                <c:pt idx="71">
                  <c:v>7.2</c:v>
                </c:pt>
                <c:pt idx="72">
                  <c:v>7.3</c:v>
                </c:pt>
                <c:pt idx="73">
                  <c:v>7.4</c:v>
                </c:pt>
                <c:pt idx="74">
                  <c:v>7.5</c:v>
                </c:pt>
                <c:pt idx="75">
                  <c:v>7.6</c:v>
                </c:pt>
                <c:pt idx="76">
                  <c:v>7.7</c:v>
                </c:pt>
                <c:pt idx="77">
                  <c:v>7.8</c:v>
                </c:pt>
                <c:pt idx="78">
                  <c:v>7.9</c:v>
                </c:pt>
                <c:pt idx="79">
                  <c:v>8</c:v>
                </c:pt>
                <c:pt idx="80">
                  <c:v>8.1</c:v>
                </c:pt>
                <c:pt idx="81">
                  <c:v>8.1999999999999993</c:v>
                </c:pt>
                <c:pt idx="82">
                  <c:v>8.3000000000000007</c:v>
                </c:pt>
                <c:pt idx="83">
                  <c:v>8.4</c:v>
                </c:pt>
                <c:pt idx="84">
                  <c:v>8.5</c:v>
                </c:pt>
                <c:pt idx="85">
                  <c:v>8.6</c:v>
                </c:pt>
                <c:pt idx="86">
                  <c:v>8.6999999999999993</c:v>
                </c:pt>
                <c:pt idx="87">
                  <c:v>8.8000000000000007</c:v>
                </c:pt>
                <c:pt idx="88">
                  <c:v>8.9</c:v>
                </c:pt>
                <c:pt idx="89">
                  <c:v>9</c:v>
                </c:pt>
                <c:pt idx="90">
                  <c:v>9.1</c:v>
                </c:pt>
                <c:pt idx="91">
                  <c:v>9.1999999999999993</c:v>
                </c:pt>
                <c:pt idx="92">
                  <c:v>9.3000000000000007</c:v>
                </c:pt>
                <c:pt idx="93">
                  <c:v>9.4</c:v>
                </c:pt>
                <c:pt idx="94">
                  <c:v>9.5</c:v>
                </c:pt>
                <c:pt idx="95">
                  <c:v>9.6</c:v>
                </c:pt>
                <c:pt idx="96">
                  <c:v>9.6999999999999993</c:v>
                </c:pt>
                <c:pt idx="97">
                  <c:v>9.8000000000000007</c:v>
                </c:pt>
                <c:pt idx="98">
                  <c:v>9.9</c:v>
                </c:pt>
                <c:pt idx="99">
                  <c:v>10</c:v>
                </c:pt>
              </c:numCache>
            </c:numRef>
          </c:xVal>
          <c:yVal>
            <c:numRef>
              <c:f>'EE investment costs'!$BI$57:$BI$156</c:f>
              <c:numCache>
                <c:formatCode>0.00</c:formatCode>
                <c:ptCount val="100"/>
                <c:pt idx="0">
                  <c:v>0</c:v>
                </c:pt>
                <c:pt idx="1">
                  <c:v>0</c:v>
                </c:pt>
                <c:pt idx="2">
                  <c:v>0</c:v>
                </c:pt>
                <c:pt idx="3">
                  <c:v>0</c:v>
                </c:pt>
                <c:pt idx="4">
                  <c:v>5.1065895492451032</c:v>
                </c:pt>
                <c:pt idx="5">
                  <c:v>11.509601322354921</c:v>
                </c:pt>
                <c:pt idx="6">
                  <c:v>17.496336160445761</c:v>
                </c:pt>
                <c:pt idx="7">
                  <c:v>23.11163920268741</c:v>
                </c:pt>
                <c:pt idx="8">
                  <c:v>28.394169894022536</c:v>
                </c:pt>
                <c:pt idx="9">
                  <c:v>33.377432927438107</c:v>
                </c:pt>
                <c:pt idx="10">
                  <c:v>38.090609649037631</c:v>
                </c:pt>
                <c:pt idx="11">
                  <c:v>42.559233574677165</c:v>
                </c:pt>
                <c:pt idx="12">
                  <c:v>46.80574308540983</c:v>
                </c:pt>
                <c:pt idx="13">
                  <c:v>50.849936588454867</c:v>
                </c:pt>
                <c:pt idx="14">
                  <c:v>54.709349650587328</c:v>
                </c:pt>
                <c:pt idx="15">
                  <c:v>58.399569275977676</c:v>
                </c:pt>
                <c:pt idx="16">
                  <c:v>61.934497220072991</c:v>
                </c:pt>
                <c:pt idx="17">
                  <c:v>65.326571727617022</c:v>
                </c:pt>
                <c:pt idx="18">
                  <c:v>68.586955157144217</c:v>
                </c:pt>
                <c:pt idx="19">
                  <c:v>71.725693461815183</c:v>
                </c:pt>
                <c:pt idx="20">
                  <c:v>75.659375617607978</c:v>
                </c:pt>
                <c:pt idx="21">
                  <c:v>79.532035281471593</c:v>
                </c:pt>
                <c:pt idx="22">
                  <c:v>83.345476082238392</c:v>
                </c:pt>
                <c:pt idx="23">
                  <c:v>87.101432267696424</c:v>
                </c:pt>
                <c:pt idx="24">
                  <c:v>90.801572008328719</c:v>
                </c:pt>
                <c:pt idx="25">
                  <c:v>94.447500514049111</c:v>
                </c:pt>
                <c:pt idx="26">
                  <c:v>98.040762976167699</c:v>
                </c:pt>
                <c:pt idx="27">
                  <c:v>101.58284734591405</c:v>
                </c:pt>
                <c:pt idx="28">
                  <c:v>105.07518696001422</c:v>
                </c:pt>
                <c:pt idx="29">
                  <c:v>108.51916302305503</c:v>
                </c:pt>
                <c:pt idx="30">
                  <c:v>111.91610695566575</c:v>
                </c:pt>
                <c:pt idx="31">
                  <c:v>115.26730261690568</c:v>
                </c:pt>
                <c:pt idx="32">
                  <c:v>118.57398840864818</c:v>
                </c:pt>
                <c:pt idx="33">
                  <c:v>121.83735926920795</c:v>
                </c:pt>
                <c:pt idx="34">
                  <c:v>125.05856856295347</c:v>
                </c:pt>
                <c:pt idx="35">
                  <c:v>125.93570746935146</c:v>
                </c:pt>
                <c:pt idx="36">
                  <c:v>126.80417193148813</c:v>
                </c:pt>
                <c:pt idx="37">
                  <c:v>127.66419223286019</c:v>
                </c:pt>
                <c:pt idx="38">
                  <c:v>128.51599091128173</c:v>
                </c:pt>
                <c:pt idx="39">
                  <c:v>129.35978308157758</c:v>
                </c:pt>
                <c:pt idx="40">
                  <c:v>130.87783102569193</c:v>
                </c:pt>
                <c:pt idx="41">
                  <c:v>132.39203255460805</c:v>
                </c:pt>
                <c:pt idx="42">
                  <c:v>133.90240718814883</c:v>
                </c:pt>
                <c:pt idx="43">
                  <c:v>135.40897431683001</c:v>
                </c:pt>
                <c:pt idx="44">
                  <c:v>136.91175320292874</c:v>
                </c:pt>
                <c:pt idx="45">
                  <c:v>138.41076298154198</c:v>
                </c:pt>
                <c:pt idx="46">
                  <c:v>139.9060226616333</c:v>
                </c:pt>
                <c:pt idx="47">
                  <c:v>141.39755112707073</c:v>
                </c:pt>
                <c:pt idx="48">
                  <c:v>142.88536713765353</c:v>
                </c:pt>
                <c:pt idx="49">
                  <c:v>144.36948933012908</c:v>
                </c:pt>
                <c:pt idx="50">
                  <c:v>145.84993621919958</c:v>
                </c:pt>
                <c:pt idx="51">
                  <c:v>147.32672619851968</c:v>
                </c:pt>
                <c:pt idx="52">
                  <c:v>148.79987754168289</c:v>
                </c:pt>
                <c:pt idx="53">
                  <c:v>150.26940840320009</c:v>
                </c:pt>
                <c:pt idx="54">
                  <c:v>151.7353368194668</c:v>
                </c:pt>
                <c:pt idx="55">
                  <c:v>153.19768070972262</c:v>
                </c:pt>
                <c:pt idx="56">
                  <c:v>154.65645787699989</c:v>
                </c:pt>
                <c:pt idx="57">
                  <c:v>156.11168600906407</c:v>
                </c:pt>
                <c:pt idx="58">
                  <c:v>157.56338267934507</c:v>
                </c:pt>
                <c:pt idx="59">
                  <c:v>159.01156534785861</c:v>
                </c:pt>
                <c:pt idx="60">
                  <c:v>160.45625136211979</c:v>
                </c:pt>
                <c:pt idx="61">
                  <c:v>161.8974579580472</c:v>
                </c:pt>
                <c:pt idx="62">
                  <c:v>163.33520226085858</c:v>
                </c:pt>
                <c:pt idx="63">
                  <c:v>164.76950128595766</c:v>
                </c:pt>
                <c:pt idx="64">
                  <c:v>166.20037193981256</c:v>
                </c:pt>
                <c:pt idx="65">
                  <c:v>167.62783102082594</c:v>
                </c:pt>
                <c:pt idx="66">
                  <c:v>169.05189522019674</c:v>
                </c:pt>
                <c:pt idx="67">
                  <c:v>170.47258112277359</c:v>
                </c:pt>
                <c:pt idx="68">
                  <c:v>171.88990520790009</c:v>
                </c:pt>
                <c:pt idx="69">
                  <c:v>173.30388385025199</c:v>
                </c:pt>
                <c:pt idx="70">
                  <c:v>174.71453332066682</c:v>
                </c:pt>
                <c:pt idx="71">
                  <c:v>176.12186978696502</c:v>
                </c:pt>
                <c:pt idx="72">
                  <c:v>177.52590931476371</c:v>
                </c:pt>
                <c:pt idx="73">
                  <c:v>178.92666786828275</c:v>
                </c:pt>
                <c:pt idx="74">
                  <c:v>180.32416131114277</c:v>
                </c:pt>
                <c:pt idx="75">
                  <c:v>181.71840540715644</c:v>
                </c:pt>
                <c:pt idx="76">
                  <c:v>183.10941582111138</c:v>
                </c:pt>
                <c:pt idx="77">
                  <c:v>184.49720811954637</c:v>
                </c:pt>
                <c:pt idx="78">
                  <c:v>185.88179777152007</c:v>
                </c:pt>
                <c:pt idx="79">
                  <c:v>187.26320014937249</c:v>
                </c:pt>
                <c:pt idx="80">
                  <c:v>188.64143052947921</c:v>
                </c:pt>
                <c:pt idx="81">
                  <c:v>190.01650409299901</c:v>
                </c:pt>
                <c:pt idx="82">
                  <c:v>191.38843592661405</c:v>
                </c:pt>
                <c:pt idx="83">
                  <c:v>192.75724102326299</c:v>
                </c:pt>
                <c:pt idx="84">
                  <c:v>194.12293428286836</c:v>
                </c:pt>
                <c:pt idx="85">
                  <c:v>195.48553051305572</c:v>
                </c:pt>
                <c:pt idx="86">
                  <c:v>196.84504442986733</c:v>
                </c:pt>
                <c:pt idx="87">
                  <c:v>198.20149065846843</c:v>
                </c:pt>
                <c:pt idx="88">
                  <c:v>199.55488373384767</c:v>
                </c:pt>
                <c:pt idx="89">
                  <c:v>200.90523810151021</c:v>
                </c:pt>
                <c:pt idx="90">
                  <c:v>202.25256811816541</c:v>
                </c:pt>
                <c:pt idx="91">
                  <c:v>203.59688805240751</c:v>
                </c:pt>
                <c:pt idx="92">
                  <c:v>204.93821208539015</c:v>
                </c:pt>
                <c:pt idx="93">
                  <c:v>206.27655431149503</c:v>
                </c:pt>
                <c:pt idx="94">
                  <c:v>207.61192873899421</c:v>
                </c:pt>
                <c:pt idx="95">
                  <c:v>208.94434929070613</c:v>
                </c:pt>
                <c:pt idx="96">
                  <c:v>210.27382980464614</c:v>
                </c:pt>
                <c:pt idx="97">
                  <c:v>211.60038403467081</c:v>
                </c:pt>
                <c:pt idx="98">
                  <c:v>212.92402565111604</c:v>
                </c:pt>
                <c:pt idx="99">
                  <c:v>214.24476824143036</c:v>
                </c:pt>
              </c:numCache>
            </c:numRef>
          </c:yVal>
          <c:smooth val="1"/>
          <c:extLst>
            <c:ext xmlns:c16="http://schemas.microsoft.com/office/drawing/2014/chart" uri="{C3380CC4-5D6E-409C-BE32-E72D297353CC}">
              <c16:uniqueId val="{00000001-A634-4A08-BC95-4B2816A61CB3}"/>
            </c:ext>
          </c:extLst>
        </c:ser>
        <c:ser>
          <c:idx val="2"/>
          <c:order val="2"/>
          <c:tx>
            <c:strRef>
              <c:f>'EE investment costs'!$BJ$56</c:f>
              <c:strCache>
                <c:ptCount val="1"/>
                <c:pt idx="0">
                  <c:v>RH</c:v>
                </c:pt>
              </c:strCache>
            </c:strRef>
          </c:tx>
          <c:marker>
            <c:symbol val="none"/>
          </c:marker>
          <c:xVal>
            <c:numRef>
              <c:f>'EE investment costs'!$BG$57:$BG$156</c:f>
              <c:numCache>
                <c:formatCode>General</c:formatCode>
                <c:ptCount val="100"/>
                <c:pt idx="0">
                  <c:v>0.1</c:v>
                </c:pt>
                <c:pt idx="1">
                  <c:v>0.2</c:v>
                </c:pt>
                <c:pt idx="2">
                  <c:v>0.3</c:v>
                </c:pt>
                <c:pt idx="3">
                  <c:v>0.4</c:v>
                </c:pt>
                <c:pt idx="4">
                  <c:v>0.5</c:v>
                </c:pt>
                <c:pt idx="5">
                  <c:v>0.6</c:v>
                </c:pt>
                <c:pt idx="6">
                  <c:v>0.7</c:v>
                </c:pt>
                <c:pt idx="7">
                  <c:v>0.8</c:v>
                </c:pt>
                <c:pt idx="8">
                  <c:v>0.9</c:v>
                </c:pt>
                <c:pt idx="9">
                  <c:v>1</c:v>
                </c:pt>
                <c:pt idx="10">
                  <c:v>1.1000000000000001</c:v>
                </c:pt>
                <c:pt idx="11">
                  <c:v>1.2</c:v>
                </c:pt>
                <c:pt idx="12">
                  <c:v>1.3</c:v>
                </c:pt>
                <c:pt idx="13">
                  <c:v>1.4</c:v>
                </c:pt>
                <c:pt idx="14">
                  <c:v>1.5</c:v>
                </c:pt>
                <c:pt idx="15">
                  <c:v>1.6</c:v>
                </c:pt>
                <c:pt idx="16">
                  <c:v>1.7</c:v>
                </c:pt>
                <c:pt idx="17">
                  <c:v>1.8</c:v>
                </c:pt>
                <c:pt idx="18">
                  <c:v>1.9</c:v>
                </c:pt>
                <c:pt idx="19">
                  <c:v>2</c:v>
                </c:pt>
                <c:pt idx="20">
                  <c:v>2.1</c:v>
                </c:pt>
                <c:pt idx="21">
                  <c:v>2.2000000000000002</c:v>
                </c:pt>
                <c:pt idx="22">
                  <c:v>2.2999999999999998</c:v>
                </c:pt>
                <c:pt idx="23">
                  <c:v>2.4</c:v>
                </c:pt>
                <c:pt idx="24">
                  <c:v>2.5</c:v>
                </c:pt>
                <c:pt idx="25">
                  <c:v>2.6</c:v>
                </c:pt>
                <c:pt idx="26">
                  <c:v>2.7</c:v>
                </c:pt>
                <c:pt idx="27">
                  <c:v>2.8</c:v>
                </c:pt>
                <c:pt idx="28">
                  <c:v>2.9</c:v>
                </c:pt>
                <c:pt idx="29">
                  <c:v>3</c:v>
                </c:pt>
                <c:pt idx="30">
                  <c:v>3.1</c:v>
                </c:pt>
                <c:pt idx="31">
                  <c:v>3.2</c:v>
                </c:pt>
                <c:pt idx="32">
                  <c:v>3.3</c:v>
                </c:pt>
                <c:pt idx="33">
                  <c:v>3.4</c:v>
                </c:pt>
                <c:pt idx="34">
                  <c:v>3.5</c:v>
                </c:pt>
                <c:pt idx="35">
                  <c:v>3.6</c:v>
                </c:pt>
                <c:pt idx="36">
                  <c:v>3.7</c:v>
                </c:pt>
                <c:pt idx="37">
                  <c:v>3.8</c:v>
                </c:pt>
                <c:pt idx="38">
                  <c:v>3.9</c:v>
                </c:pt>
                <c:pt idx="39">
                  <c:v>4</c:v>
                </c:pt>
                <c:pt idx="40">
                  <c:v>4.0999999999999996</c:v>
                </c:pt>
                <c:pt idx="41">
                  <c:v>4.2</c:v>
                </c:pt>
                <c:pt idx="42">
                  <c:v>4.3</c:v>
                </c:pt>
                <c:pt idx="43">
                  <c:v>4.4000000000000004</c:v>
                </c:pt>
                <c:pt idx="44">
                  <c:v>4.5</c:v>
                </c:pt>
                <c:pt idx="45">
                  <c:v>4.5999999999999996</c:v>
                </c:pt>
                <c:pt idx="46">
                  <c:v>4.7</c:v>
                </c:pt>
                <c:pt idx="47">
                  <c:v>4.8</c:v>
                </c:pt>
                <c:pt idx="48">
                  <c:v>4.9000000000000004</c:v>
                </c:pt>
                <c:pt idx="49">
                  <c:v>5</c:v>
                </c:pt>
                <c:pt idx="50">
                  <c:v>5.0999999999999996</c:v>
                </c:pt>
                <c:pt idx="51">
                  <c:v>5.2</c:v>
                </c:pt>
                <c:pt idx="52">
                  <c:v>5.3</c:v>
                </c:pt>
                <c:pt idx="53">
                  <c:v>5.4</c:v>
                </c:pt>
                <c:pt idx="54">
                  <c:v>5.5</c:v>
                </c:pt>
                <c:pt idx="55">
                  <c:v>5.6</c:v>
                </c:pt>
                <c:pt idx="56">
                  <c:v>5.7</c:v>
                </c:pt>
                <c:pt idx="57">
                  <c:v>5.8</c:v>
                </c:pt>
                <c:pt idx="58">
                  <c:v>5.9</c:v>
                </c:pt>
                <c:pt idx="59">
                  <c:v>6</c:v>
                </c:pt>
                <c:pt idx="60">
                  <c:v>6.1</c:v>
                </c:pt>
                <c:pt idx="61">
                  <c:v>6.2</c:v>
                </c:pt>
                <c:pt idx="62">
                  <c:v>6.3</c:v>
                </c:pt>
                <c:pt idx="63">
                  <c:v>6.4</c:v>
                </c:pt>
                <c:pt idx="64">
                  <c:v>6.5</c:v>
                </c:pt>
                <c:pt idx="65">
                  <c:v>6.6</c:v>
                </c:pt>
                <c:pt idx="66">
                  <c:v>6.7</c:v>
                </c:pt>
                <c:pt idx="67">
                  <c:v>6.8</c:v>
                </c:pt>
                <c:pt idx="68">
                  <c:v>6.9</c:v>
                </c:pt>
                <c:pt idx="69">
                  <c:v>7</c:v>
                </c:pt>
                <c:pt idx="70">
                  <c:v>7.1</c:v>
                </c:pt>
                <c:pt idx="71">
                  <c:v>7.2</c:v>
                </c:pt>
                <c:pt idx="72">
                  <c:v>7.3</c:v>
                </c:pt>
                <c:pt idx="73">
                  <c:v>7.4</c:v>
                </c:pt>
                <c:pt idx="74">
                  <c:v>7.5</c:v>
                </c:pt>
                <c:pt idx="75">
                  <c:v>7.6</c:v>
                </c:pt>
                <c:pt idx="76">
                  <c:v>7.7</c:v>
                </c:pt>
                <c:pt idx="77">
                  <c:v>7.8</c:v>
                </c:pt>
                <c:pt idx="78">
                  <c:v>7.9</c:v>
                </c:pt>
                <c:pt idx="79">
                  <c:v>8</c:v>
                </c:pt>
                <c:pt idx="80">
                  <c:v>8.1</c:v>
                </c:pt>
                <c:pt idx="81">
                  <c:v>8.1999999999999993</c:v>
                </c:pt>
                <c:pt idx="82">
                  <c:v>8.3000000000000007</c:v>
                </c:pt>
                <c:pt idx="83">
                  <c:v>8.4</c:v>
                </c:pt>
                <c:pt idx="84">
                  <c:v>8.5</c:v>
                </c:pt>
                <c:pt idx="85">
                  <c:v>8.6</c:v>
                </c:pt>
                <c:pt idx="86">
                  <c:v>8.6999999999999993</c:v>
                </c:pt>
                <c:pt idx="87">
                  <c:v>8.8000000000000007</c:v>
                </c:pt>
                <c:pt idx="88">
                  <c:v>8.9</c:v>
                </c:pt>
                <c:pt idx="89">
                  <c:v>9</c:v>
                </c:pt>
                <c:pt idx="90">
                  <c:v>9.1</c:v>
                </c:pt>
                <c:pt idx="91">
                  <c:v>9.1999999999999993</c:v>
                </c:pt>
                <c:pt idx="92">
                  <c:v>9.3000000000000007</c:v>
                </c:pt>
                <c:pt idx="93">
                  <c:v>9.4</c:v>
                </c:pt>
                <c:pt idx="94">
                  <c:v>9.5</c:v>
                </c:pt>
                <c:pt idx="95">
                  <c:v>9.6</c:v>
                </c:pt>
                <c:pt idx="96">
                  <c:v>9.6999999999999993</c:v>
                </c:pt>
                <c:pt idx="97">
                  <c:v>9.8000000000000007</c:v>
                </c:pt>
                <c:pt idx="98">
                  <c:v>9.9</c:v>
                </c:pt>
                <c:pt idx="99">
                  <c:v>10</c:v>
                </c:pt>
              </c:numCache>
            </c:numRef>
          </c:xVal>
          <c:yVal>
            <c:numRef>
              <c:f>'EE investment costs'!$BJ$57:$BJ$156</c:f>
              <c:numCache>
                <c:formatCode>0.00</c:formatCode>
                <c:ptCount val="10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7.8849773625301554</c:v>
                </c:pt>
                <c:pt idx="36">
                  <c:v>15.769954725060346</c:v>
                </c:pt>
                <c:pt idx="37">
                  <c:v>23.654932087590502</c:v>
                </c:pt>
                <c:pt idx="38">
                  <c:v>31.539909450120692</c:v>
                </c:pt>
                <c:pt idx="39">
                  <c:v>39.424886812650882</c:v>
                </c:pt>
                <c:pt idx="40">
                  <c:v>47.286483278010934</c:v>
                </c:pt>
                <c:pt idx="41">
                  <c:v>55.140361474857571</c:v>
                </c:pt>
                <c:pt idx="42">
                  <c:v>62.986553394540444</c:v>
                </c:pt>
                <c:pt idx="43">
                  <c:v>70.825090876284079</c:v>
                </c:pt>
                <c:pt idx="44">
                  <c:v>78.656005608067929</c:v>
                </c:pt>
                <c:pt idx="45">
                  <c:v>86.479329127499895</c:v>
                </c:pt>
                <c:pt idx="46">
                  <c:v>94.295092822684481</c:v>
                </c:pt>
                <c:pt idx="47">
                  <c:v>102.10332793308362</c:v>
                </c:pt>
                <c:pt idx="48">
                  <c:v>109.90406555037357</c:v>
                </c:pt>
                <c:pt idx="49">
                  <c:v>117.69733661929357</c:v>
                </c:pt>
                <c:pt idx="50">
                  <c:v>125.48317193849068</c:v>
                </c:pt>
                <c:pt idx="51">
                  <c:v>133.26160216135742</c:v>
                </c:pt>
                <c:pt idx="52">
                  <c:v>141.03265779686427</c:v>
                </c:pt>
                <c:pt idx="53">
                  <c:v>148.79636921038636</c:v>
                </c:pt>
                <c:pt idx="54">
                  <c:v>156.55276662452437</c:v>
                </c:pt>
                <c:pt idx="55">
                  <c:v>164.30188011991979</c:v>
                </c:pt>
                <c:pt idx="56">
                  <c:v>172.04373963606506</c:v>
                </c:pt>
                <c:pt idx="57">
                  <c:v>179.77837497210695</c:v>
                </c:pt>
                <c:pt idx="58">
                  <c:v>187.50581578764633</c:v>
                </c:pt>
                <c:pt idx="59">
                  <c:v>195.22609160353036</c:v>
                </c:pt>
                <c:pt idx="60">
                  <c:v>202.93923180264107</c:v>
                </c:pt>
                <c:pt idx="61">
                  <c:v>210.64526563067778</c:v>
                </c:pt>
                <c:pt idx="62">
                  <c:v>218.34422219693346</c:v>
                </c:pt>
                <c:pt idx="63">
                  <c:v>226.03613047506784</c:v>
                </c:pt>
                <c:pt idx="64">
                  <c:v>233.72101930387268</c:v>
                </c:pt>
                <c:pt idx="65">
                  <c:v>241.39891738803459</c:v>
                </c:pt>
                <c:pt idx="66">
                  <c:v>249.06985329889</c:v>
                </c:pt>
                <c:pt idx="67">
                  <c:v>256.73385547517705</c:v>
                </c:pt>
                <c:pt idx="68">
                  <c:v>264.39095222378148</c:v>
                </c:pt>
                <c:pt idx="69">
                  <c:v>272.04117172047773</c:v>
                </c:pt>
                <c:pt idx="70">
                  <c:v>279.68454201066459</c:v>
                </c:pt>
                <c:pt idx="71">
                  <c:v>287.32109101009718</c:v>
                </c:pt>
                <c:pt idx="72">
                  <c:v>294.95084650561165</c:v>
                </c:pt>
                <c:pt idx="73">
                  <c:v>302.57383615584797</c:v>
                </c:pt>
                <c:pt idx="74">
                  <c:v>310.19008749196536</c:v>
                </c:pt>
                <c:pt idx="75">
                  <c:v>317.79962791835447</c:v>
                </c:pt>
                <c:pt idx="76">
                  <c:v>325.40248471334382</c:v>
                </c:pt>
                <c:pt idx="77">
                  <c:v>332.99868502990216</c:v>
                </c:pt>
                <c:pt idx="78">
                  <c:v>340.58825589633591</c:v>
                </c:pt>
                <c:pt idx="79">
                  <c:v>348.17122421698184</c:v>
                </c:pt>
                <c:pt idx="80">
                  <c:v>355.74761677289541</c:v>
                </c:pt>
                <c:pt idx="81">
                  <c:v>363.31746022253412</c:v>
                </c:pt>
                <c:pt idx="82">
                  <c:v>370.8807811024368</c:v>
                </c:pt>
                <c:pt idx="83">
                  <c:v>378.43760582789764</c:v>
                </c:pt>
                <c:pt idx="84">
                  <c:v>385.98796069363692</c:v>
                </c:pt>
                <c:pt idx="85">
                  <c:v>393.53187187446628</c:v>
                </c:pt>
                <c:pt idx="86">
                  <c:v>401.06936542594957</c:v>
                </c:pt>
                <c:pt idx="87">
                  <c:v>408.60046728506063</c:v>
                </c:pt>
                <c:pt idx="88">
                  <c:v>416.12520327083388</c:v>
                </c:pt>
                <c:pt idx="89">
                  <c:v>423.64359908501524</c:v>
                </c:pt>
                <c:pt idx="90">
                  <c:v>431.15568031270328</c:v>
                </c:pt>
                <c:pt idx="91">
                  <c:v>438.66147242299093</c:v>
                </c:pt>
                <c:pt idx="92">
                  <c:v>446.16100076959987</c:v>
                </c:pt>
                <c:pt idx="93">
                  <c:v>453.65429059151177</c:v>
                </c:pt>
                <c:pt idx="94">
                  <c:v>461.14136701359564</c:v>
                </c:pt>
                <c:pt idx="95">
                  <c:v>468.62225504723136</c:v>
                </c:pt>
                <c:pt idx="96">
                  <c:v>476.09697959092762</c:v>
                </c:pt>
                <c:pt idx="97">
                  <c:v>483.56556543093802</c:v>
                </c:pt>
                <c:pt idx="98">
                  <c:v>491.02803724187009</c:v>
                </c:pt>
                <c:pt idx="99">
                  <c:v>498.48441958729416</c:v>
                </c:pt>
              </c:numCache>
            </c:numRef>
          </c:yVal>
          <c:smooth val="1"/>
          <c:extLst>
            <c:ext xmlns:c16="http://schemas.microsoft.com/office/drawing/2014/chart" uri="{C3380CC4-5D6E-409C-BE32-E72D297353CC}">
              <c16:uniqueId val="{00000002-A634-4A08-BC95-4B2816A61CB3}"/>
            </c:ext>
          </c:extLst>
        </c:ser>
        <c:ser>
          <c:idx val="3"/>
          <c:order val="3"/>
          <c:tx>
            <c:strRef>
              <c:f>'EE investment costs'!$BK$56</c:f>
              <c:strCache>
                <c:ptCount val="1"/>
                <c:pt idx="0">
                  <c:v>LA</c:v>
                </c:pt>
              </c:strCache>
            </c:strRef>
          </c:tx>
          <c:marker>
            <c:symbol val="none"/>
          </c:marker>
          <c:xVal>
            <c:numRef>
              <c:f>'EE investment costs'!$BG$57:$BG$156</c:f>
              <c:numCache>
                <c:formatCode>General</c:formatCode>
                <c:ptCount val="100"/>
                <c:pt idx="0">
                  <c:v>0.1</c:v>
                </c:pt>
                <c:pt idx="1">
                  <c:v>0.2</c:v>
                </c:pt>
                <c:pt idx="2">
                  <c:v>0.3</c:v>
                </c:pt>
                <c:pt idx="3">
                  <c:v>0.4</c:v>
                </c:pt>
                <c:pt idx="4">
                  <c:v>0.5</c:v>
                </c:pt>
                <c:pt idx="5">
                  <c:v>0.6</c:v>
                </c:pt>
                <c:pt idx="6">
                  <c:v>0.7</c:v>
                </c:pt>
                <c:pt idx="7">
                  <c:v>0.8</c:v>
                </c:pt>
                <c:pt idx="8">
                  <c:v>0.9</c:v>
                </c:pt>
                <c:pt idx="9">
                  <c:v>1</c:v>
                </c:pt>
                <c:pt idx="10">
                  <c:v>1.1000000000000001</c:v>
                </c:pt>
                <c:pt idx="11">
                  <c:v>1.2</c:v>
                </c:pt>
                <c:pt idx="12">
                  <c:v>1.3</c:v>
                </c:pt>
                <c:pt idx="13">
                  <c:v>1.4</c:v>
                </c:pt>
                <c:pt idx="14">
                  <c:v>1.5</c:v>
                </c:pt>
                <c:pt idx="15">
                  <c:v>1.6</c:v>
                </c:pt>
                <c:pt idx="16">
                  <c:v>1.7</c:v>
                </c:pt>
                <c:pt idx="17">
                  <c:v>1.8</c:v>
                </c:pt>
                <c:pt idx="18">
                  <c:v>1.9</c:v>
                </c:pt>
                <c:pt idx="19">
                  <c:v>2</c:v>
                </c:pt>
                <c:pt idx="20">
                  <c:v>2.1</c:v>
                </c:pt>
                <c:pt idx="21">
                  <c:v>2.2000000000000002</c:v>
                </c:pt>
                <c:pt idx="22">
                  <c:v>2.2999999999999998</c:v>
                </c:pt>
                <c:pt idx="23">
                  <c:v>2.4</c:v>
                </c:pt>
                <c:pt idx="24">
                  <c:v>2.5</c:v>
                </c:pt>
                <c:pt idx="25">
                  <c:v>2.6</c:v>
                </c:pt>
                <c:pt idx="26">
                  <c:v>2.7</c:v>
                </c:pt>
                <c:pt idx="27">
                  <c:v>2.8</c:v>
                </c:pt>
                <c:pt idx="28">
                  <c:v>2.9</c:v>
                </c:pt>
                <c:pt idx="29">
                  <c:v>3</c:v>
                </c:pt>
                <c:pt idx="30">
                  <c:v>3.1</c:v>
                </c:pt>
                <c:pt idx="31">
                  <c:v>3.2</c:v>
                </c:pt>
                <c:pt idx="32">
                  <c:v>3.3</c:v>
                </c:pt>
                <c:pt idx="33">
                  <c:v>3.4</c:v>
                </c:pt>
                <c:pt idx="34">
                  <c:v>3.5</c:v>
                </c:pt>
                <c:pt idx="35">
                  <c:v>3.6</c:v>
                </c:pt>
                <c:pt idx="36">
                  <c:v>3.7</c:v>
                </c:pt>
                <c:pt idx="37">
                  <c:v>3.8</c:v>
                </c:pt>
                <c:pt idx="38">
                  <c:v>3.9</c:v>
                </c:pt>
                <c:pt idx="39">
                  <c:v>4</c:v>
                </c:pt>
                <c:pt idx="40">
                  <c:v>4.0999999999999996</c:v>
                </c:pt>
                <c:pt idx="41">
                  <c:v>4.2</c:v>
                </c:pt>
                <c:pt idx="42">
                  <c:v>4.3</c:v>
                </c:pt>
                <c:pt idx="43">
                  <c:v>4.4000000000000004</c:v>
                </c:pt>
                <c:pt idx="44">
                  <c:v>4.5</c:v>
                </c:pt>
                <c:pt idx="45">
                  <c:v>4.5999999999999996</c:v>
                </c:pt>
                <c:pt idx="46">
                  <c:v>4.7</c:v>
                </c:pt>
                <c:pt idx="47">
                  <c:v>4.8</c:v>
                </c:pt>
                <c:pt idx="48">
                  <c:v>4.9000000000000004</c:v>
                </c:pt>
                <c:pt idx="49">
                  <c:v>5</c:v>
                </c:pt>
                <c:pt idx="50">
                  <c:v>5.0999999999999996</c:v>
                </c:pt>
                <c:pt idx="51">
                  <c:v>5.2</c:v>
                </c:pt>
                <c:pt idx="52">
                  <c:v>5.3</c:v>
                </c:pt>
                <c:pt idx="53">
                  <c:v>5.4</c:v>
                </c:pt>
                <c:pt idx="54">
                  <c:v>5.5</c:v>
                </c:pt>
                <c:pt idx="55">
                  <c:v>5.6</c:v>
                </c:pt>
                <c:pt idx="56">
                  <c:v>5.7</c:v>
                </c:pt>
                <c:pt idx="57">
                  <c:v>5.8</c:v>
                </c:pt>
                <c:pt idx="58">
                  <c:v>5.9</c:v>
                </c:pt>
                <c:pt idx="59">
                  <c:v>6</c:v>
                </c:pt>
                <c:pt idx="60">
                  <c:v>6.1</c:v>
                </c:pt>
                <c:pt idx="61">
                  <c:v>6.2</c:v>
                </c:pt>
                <c:pt idx="62">
                  <c:v>6.3</c:v>
                </c:pt>
                <c:pt idx="63">
                  <c:v>6.4</c:v>
                </c:pt>
                <c:pt idx="64">
                  <c:v>6.5</c:v>
                </c:pt>
                <c:pt idx="65">
                  <c:v>6.6</c:v>
                </c:pt>
                <c:pt idx="66">
                  <c:v>6.7</c:v>
                </c:pt>
                <c:pt idx="67">
                  <c:v>6.8</c:v>
                </c:pt>
                <c:pt idx="68">
                  <c:v>6.9</c:v>
                </c:pt>
                <c:pt idx="69">
                  <c:v>7</c:v>
                </c:pt>
                <c:pt idx="70">
                  <c:v>7.1</c:v>
                </c:pt>
                <c:pt idx="71">
                  <c:v>7.2</c:v>
                </c:pt>
                <c:pt idx="72">
                  <c:v>7.3</c:v>
                </c:pt>
                <c:pt idx="73">
                  <c:v>7.4</c:v>
                </c:pt>
                <c:pt idx="74">
                  <c:v>7.5</c:v>
                </c:pt>
                <c:pt idx="75">
                  <c:v>7.6</c:v>
                </c:pt>
                <c:pt idx="76">
                  <c:v>7.7</c:v>
                </c:pt>
                <c:pt idx="77">
                  <c:v>7.8</c:v>
                </c:pt>
                <c:pt idx="78">
                  <c:v>7.9</c:v>
                </c:pt>
                <c:pt idx="79">
                  <c:v>8</c:v>
                </c:pt>
                <c:pt idx="80">
                  <c:v>8.1</c:v>
                </c:pt>
                <c:pt idx="81">
                  <c:v>8.1999999999999993</c:v>
                </c:pt>
                <c:pt idx="82">
                  <c:v>8.3000000000000007</c:v>
                </c:pt>
                <c:pt idx="83">
                  <c:v>8.4</c:v>
                </c:pt>
                <c:pt idx="84">
                  <c:v>8.5</c:v>
                </c:pt>
                <c:pt idx="85">
                  <c:v>8.6</c:v>
                </c:pt>
                <c:pt idx="86">
                  <c:v>8.6999999999999993</c:v>
                </c:pt>
                <c:pt idx="87">
                  <c:v>8.8000000000000007</c:v>
                </c:pt>
                <c:pt idx="88">
                  <c:v>8.9</c:v>
                </c:pt>
                <c:pt idx="89">
                  <c:v>9</c:v>
                </c:pt>
                <c:pt idx="90">
                  <c:v>9.1</c:v>
                </c:pt>
                <c:pt idx="91">
                  <c:v>9.1999999999999993</c:v>
                </c:pt>
                <c:pt idx="92">
                  <c:v>9.3000000000000007</c:v>
                </c:pt>
                <c:pt idx="93">
                  <c:v>9.4</c:v>
                </c:pt>
                <c:pt idx="94">
                  <c:v>9.5</c:v>
                </c:pt>
                <c:pt idx="95">
                  <c:v>9.6</c:v>
                </c:pt>
                <c:pt idx="96">
                  <c:v>9.6999999999999993</c:v>
                </c:pt>
                <c:pt idx="97">
                  <c:v>9.8000000000000007</c:v>
                </c:pt>
                <c:pt idx="98">
                  <c:v>9.9</c:v>
                </c:pt>
                <c:pt idx="99">
                  <c:v>10</c:v>
                </c:pt>
              </c:numCache>
            </c:numRef>
          </c:xVal>
          <c:yVal>
            <c:numRef>
              <c:f>'EE investment costs'!$BK$57:$BK$156</c:f>
              <c:numCache>
                <c:formatCode>0.00</c:formatCode>
                <c:ptCount val="100"/>
                <c:pt idx="0">
                  <c:v>0</c:v>
                </c:pt>
                <c:pt idx="1">
                  <c:v>0</c:v>
                </c:pt>
                <c:pt idx="2">
                  <c:v>0</c:v>
                </c:pt>
                <c:pt idx="3">
                  <c:v>0</c:v>
                </c:pt>
                <c:pt idx="4">
                  <c:v>0</c:v>
                </c:pt>
                <c:pt idx="5">
                  <c:v>0</c:v>
                </c:pt>
                <c:pt idx="6">
                  <c:v>0</c:v>
                </c:pt>
                <c:pt idx="7">
                  <c:v>0</c:v>
                </c:pt>
                <c:pt idx="8">
                  <c:v>19.591442248017305</c:v>
                </c:pt>
                <c:pt idx="9">
                  <c:v>41.364674668775145</c:v>
                </c:pt>
                <c:pt idx="10">
                  <c:v>62.726403350511895</c:v>
                </c:pt>
                <c:pt idx="11">
                  <c:v>83.690143882526613</c:v>
                </c:pt>
                <c:pt idx="12">
                  <c:v>104.26883051384938</c:v>
                </c:pt>
                <c:pt idx="13">
                  <c:v>124.47484707527164</c:v>
                </c:pt>
                <c:pt idx="14">
                  <c:v>144.32005594840612</c:v>
                </c:pt>
                <c:pt idx="15">
                  <c:v>163.81582522418103</c:v>
                </c:pt>
                <c:pt idx="16">
                  <c:v>182.97305418142744</c:v>
                </c:pt>
                <c:pt idx="17">
                  <c:v>201.80219720555345</c:v>
                </c:pt>
                <c:pt idx="18">
                  <c:v>220.31328625760247</c:v>
                </c:pt>
                <c:pt idx="19">
                  <c:v>238.51595199516726</c:v>
                </c:pt>
                <c:pt idx="20">
                  <c:v>256.95727674809604</c:v>
                </c:pt>
                <c:pt idx="21">
                  <c:v>275.17178342164965</c:v>
                </c:pt>
                <c:pt idx="22">
                  <c:v>293.16451207811554</c:v>
                </c:pt>
                <c:pt idx="23">
                  <c:v>310.94035597124656</c:v>
                </c:pt>
                <c:pt idx="24">
                  <c:v>328.50406685250118</c:v>
                </c:pt>
                <c:pt idx="25">
                  <c:v>345.8602600487863</c:v>
                </c:pt>
                <c:pt idx="26">
                  <c:v>363.01341932309805</c:v>
                </c:pt>
                <c:pt idx="27">
                  <c:v>379.9679015288155</c:v>
                </c:pt>
                <c:pt idx="28">
                  <c:v>396.72794106779452</c:v>
                </c:pt>
                <c:pt idx="29">
                  <c:v>413.2976541618433</c:v>
                </c:pt>
                <c:pt idx="30">
                  <c:v>429.68104294663306</c:v>
                </c:pt>
                <c:pt idx="31">
                  <c:v>445.88199939659017</c:v>
                </c:pt>
                <c:pt idx="32">
                  <c:v>461.90430908886282</c:v>
                </c:pt>
                <c:pt idx="33">
                  <c:v>477.75165481400194</c:v>
                </c:pt>
                <c:pt idx="34">
                  <c:v>493.42762004059222</c:v>
                </c:pt>
                <c:pt idx="35">
                  <c:v>495.73560245846113</c:v>
                </c:pt>
                <c:pt idx="36">
                  <c:v>498.02474205950523</c:v>
                </c:pt>
                <c:pt idx="37">
                  <c:v>500.29542449441425</c:v>
                </c:pt>
                <c:pt idx="38">
                  <c:v>502.54802528406697</c:v>
                </c:pt>
                <c:pt idx="39">
                  <c:v>504.78291014982921</c:v>
                </c:pt>
                <c:pt idx="40">
                  <c:v>508.32831688050504</c:v>
                </c:pt>
                <c:pt idx="41">
                  <c:v>511.85607475873331</c:v>
                </c:pt>
                <c:pt idx="42">
                  <c:v>515.36636162391108</c:v>
                </c:pt>
                <c:pt idx="43">
                  <c:v>518.85935297502692</c:v>
                </c:pt>
                <c:pt idx="44">
                  <c:v>522.33522200902689</c:v>
                </c:pt>
                <c:pt idx="45">
                  <c:v>525.79413965842991</c:v>
                </c:pt>
                <c:pt idx="46">
                  <c:v>529.23627462820286</c:v>
                </c:pt>
                <c:pt idx="47">
                  <c:v>532.66179343192368</c:v>
                </c:pt>
                <c:pt idx="48">
                  <c:v>536.07086042723768</c:v>
                </c:pt>
                <c:pt idx="49">
                  <c:v>539.46363785062942</c:v>
                </c:pt>
                <c:pt idx="50">
                  <c:v>542.84028585152384</c:v>
                </c:pt>
                <c:pt idx="51">
                  <c:v>546.20096252573126</c:v>
                </c:pt>
                <c:pt idx="52">
                  <c:v>549.54582394824956</c:v>
                </c:pt>
                <c:pt idx="53">
                  <c:v>552.87502420544433</c:v>
                </c:pt>
                <c:pt idx="54">
                  <c:v>556.18871542661032</c:v>
                </c:pt>
                <c:pt idx="55">
                  <c:v>559.48704781493802</c:v>
                </c:pt>
                <c:pt idx="56">
                  <c:v>562.77016967789132</c:v>
                </c:pt>
                <c:pt idx="57">
                  <c:v>566.03822745701325</c:v>
                </c:pt>
                <c:pt idx="58">
                  <c:v>569.29136575717132</c:v>
                </c:pt>
                <c:pt idx="59">
                  <c:v>572.52972737525431</c:v>
                </c:pt>
                <c:pt idx="60">
                  <c:v>575.75345332833137</c:v>
                </c:pt>
                <c:pt idx="61">
                  <c:v>578.9626828812892</c:v>
                </c:pt>
                <c:pt idx="62">
                  <c:v>582.15755357395233</c:v>
                </c:pt>
                <c:pt idx="63">
                  <c:v>585.338201247705</c:v>
                </c:pt>
                <c:pt idx="64">
                  <c:v>588.50476007161808</c:v>
                </c:pt>
                <c:pt idx="65">
                  <c:v>591.65736256809737</c:v>
                </c:pt>
                <c:pt idx="66">
                  <c:v>594.79613963806003</c:v>
                </c:pt>
                <c:pt idx="67">
                  <c:v>597.92122058565155</c:v>
                </c:pt>
                <c:pt idx="68">
                  <c:v>601.03273314251135</c:v>
                </c:pt>
                <c:pt idx="69">
                  <c:v>604.13080349159668</c:v>
                </c:pt>
                <c:pt idx="70">
                  <c:v>607.21555629057605</c:v>
                </c:pt>
                <c:pt idx="71">
                  <c:v>610.28711469479856</c:v>
                </c:pt>
                <c:pt idx="72">
                  <c:v>613.34560037984943</c:v>
                </c:pt>
                <c:pt idx="73">
                  <c:v>616.39113356370183</c:v>
                </c:pt>
                <c:pt idx="74">
                  <c:v>619.42383302847043</c:v>
                </c:pt>
                <c:pt idx="75">
                  <c:v>622.44381614177632</c:v>
                </c:pt>
                <c:pt idx="76">
                  <c:v>625.45119887773353</c:v>
                </c:pt>
                <c:pt idx="77">
                  <c:v>628.44609583756119</c:v>
                </c:pt>
                <c:pt idx="78">
                  <c:v>631.42862026982959</c:v>
                </c:pt>
                <c:pt idx="79">
                  <c:v>634.39888409035439</c:v>
                </c:pt>
                <c:pt idx="80">
                  <c:v>637.35699790173351</c:v>
                </c:pt>
                <c:pt idx="81">
                  <c:v>640.30307101254755</c:v>
                </c:pt>
                <c:pt idx="82">
                  <c:v>643.23721145621937</c:v>
                </c:pt>
                <c:pt idx="83">
                  <c:v>646.15952600954972</c:v>
                </c:pt>
                <c:pt idx="84">
                  <c:v>649.07012021092476</c:v>
                </c:pt>
                <c:pt idx="85">
                  <c:v>651.96909837821397</c:v>
                </c:pt>
                <c:pt idx="86">
                  <c:v>654.85656362635279</c:v>
                </c:pt>
                <c:pt idx="87">
                  <c:v>657.7326178846273</c:v>
                </c:pt>
                <c:pt idx="88">
                  <c:v>660.59736191365732</c:v>
                </c:pt>
                <c:pt idx="89">
                  <c:v>663.45089532209124</c:v>
                </c:pt>
                <c:pt idx="90">
                  <c:v>666.29331658301533</c:v>
                </c:pt>
                <c:pt idx="91">
                  <c:v>669.12472305008032</c:v>
                </c:pt>
                <c:pt idx="92">
                  <c:v>671.94521097335883</c:v>
                </c:pt>
                <c:pt idx="93">
                  <c:v>674.75487551492961</c:v>
                </c:pt>
                <c:pt idx="94">
                  <c:v>677.55381076420053</c:v>
                </c:pt>
                <c:pt idx="95">
                  <c:v>680.34210975297344</c:v>
                </c:pt>
                <c:pt idx="96">
                  <c:v>683.11986447025424</c:v>
                </c:pt>
                <c:pt idx="97">
                  <c:v>685.88716587681665</c:v>
                </c:pt>
                <c:pt idx="98">
                  <c:v>688.64410391952231</c:v>
                </c:pt>
                <c:pt idx="99">
                  <c:v>691.3907675453994</c:v>
                </c:pt>
              </c:numCache>
            </c:numRef>
          </c:yVal>
          <c:smooth val="1"/>
          <c:extLst>
            <c:ext xmlns:c16="http://schemas.microsoft.com/office/drawing/2014/chart" uri="{C3380CC4-5D6E-409C-BE32-E72D297353CC}">
              <c16:uniqueId val="{00000003-A634-4A08-BC95-4B2816A61CB3}"/>
            </c:ext>
          </c:extLst>
        </c:ser>
        <c:ser>
          <c:idx val="4"/>
          <c:order val="4"/>
          <c:tx>
            <c:strRef>
              <c:f>'EE investment costs'!$BL$56</c:f>
              <c:strCache>
                <c:ptCount val="1"/>
                <c:pt idx="0">
                  <c:v>EM</c:v>
                </c:pt>
              </c:strCache>
            </c:strRef>
          </c:tx>
          <c:marker>
            <c:symbol val="none"/>
          </c:marker>
          <c:xVal>
            <c:numRef>
              <c:f>'EE investment costs'!$BG$57:$BG$156</c:f>
              <c:numCache>
                <c:formatCode>General</c:formatCode>
                <c:ptCount val="100"/>
                <c:pt idx="0">
                  <c:v>0.1</c:v>
                </c:pt>
                <c:pt idx="1">
                  <c:v>0.2</c:v>
                </c:pt>
                <c:pt idx="2">
                  <c:v>0.3</c:v>
                </c:pt>
                <c:pt idx="3">
                  <c:v>0.4</c:v>
                </c:pt>
                <c:pt idx="4">
                  <c:v>0.5</c:v>
                </c:pt>
                <c:pt idx="5">
                  <c:v>0.6</c:v>
                </c:pt>
                <c:pt idx="6">
                  <c:v>0.7</c:v>
                </c:pt>
                <c:pt idx="7">
                  <c:v>0.8</c:v>
                </c:pt>
                <c:pt idx="8">
                  <c:v>0.9</c:v>
                </c:pt>
                <c:pt idx="9">
                  <c:v>1</c:v>
                </c:pt>
                <c:pt idx="10">
                  <c:v>1.1000000000000001</c:v>
                </c:pt>
                <c:pt idx="11">
                  <c:v>1.2</c:v>
                </c:pt>
                <c:pt idx="12">
                  <c:v>1.3</c:v>
                </c:pt>
                <c:pt idx="13">
                  <c:v>1.4</c:v>
                </c:pt>
                <c:pt idx="14">
                  <c:v>1.5</c:v>
                </c:pt>
                <c:pt idx="15">
                  <c:v>1.6</c:v>
                </c:pt>
                <c:pt idx="16">
                  <c:v>1.7</c:v>
                </c:pt>
                <c:pt idx="17">
                  <c:v>1.8</c:v>
                </c:pt>
                <c:pt idx="18">
                  <c:v>1.9</c:v>
                </c:pt>
                <c:pt idx="19">
                  <c:v>2</c:v>
                </c:pt>
                <c:pt idx="20">
                  <c:v>2.1</c:v>
                </c:pt>
                <c:pt idx="21">
                  <c:v>2.2000000000000002</c:v>
                </c:pt>
                <c:pt idx="22">
                  <c:v>2.2999999999999998</c:v>
                </c:pt>
                <c:pt idx="23">
                  <c:v>2.4</c:v>
                </c:pt>
                <c:pt idx="24">
                  <c:v>2.5</c:v>
                </c:pt>
                <c:pt idx="25">
                  <c:v>2.6</c:v>
                </c:pt>
                <c:pt idx="26">
                  <c:v>2.7</c:v>
                </c:pt>
                <c:pt idx="27">
                  <c:v>2.8</c:v>
                </c:pt>
                <c:pt idx="28">
                  <c:v>2.9</c:v>
                </c:pt>
                <c:pt idx="29">
                  <c:v>3</c:v>
                </c:pt>
                <c:pt idx="30">
                  <c:v>3.1</c:v>
                </c:pt>
                <c:pt idx="31">
                  <c:v>3.2</c:v>
                </c:pt>
                <c:pt idx="32">
                  <c:v>3.3</c:v>
                </c:pt>
                <c:pt idx="33">
                  <c:v>3.4</c:v>
                </c:pt>
                <c:pt idx="34">
                  <c:v>3.5</c:v>
                </c:pt>
                <c:pt idx="35">
                  <c:v>3.6</c:v>
                </c:pt>
                <c:pt idx="36">
                  <c:v>3.7</c:v>
                </c:pt>
                <c:pt idx="37">
                  <c:v>3.8</c:v>
                </c:pt>
                <c:pt idx="38">
                  <c:v>3.9</c:v>
                </c:pt>
                <c:pt idx="39">
                  <c:v>4</c:v>
                </c:pt>
                <c:pt idx="40">
                  <c:v>4.0999999999999996</c:v>
                </c:pt>
                <c:pt idx="41">
                  <c:v>4.2</c:v>
                </c:pt>
                <c:pt idx="42">
                  <c:v>4.3</c:v>
                </c:pt>
                <c:pt idx="43">
                  <c:v>4.4000000000000004</c:v>
                </c:pt>
                <c:pt idx="44">
                  <c:v>4.5</c:v>
                </c:pt>
                <c:pt idx="45">
                  <c:v>4.5999999999999996</c:v>
                </c:pt>
                <c:pt idx="46">
                  <c:v>4.7</c:v>
                </c:pt>
                <c:pt idx="47">
                  <c:v>4.8</c:v>
                </c:pt>
                <c:pt idx="48">
                  <c:v>4.9000000000000004</c:v>
                </c:pt>
                <c:pt idx="49">
                  <c:v>5</c:v>
                </c:pt>
                <c:pt idx="50">
                  <c:v>5.0999999999999996</c:v>
                </c:pt>
                <c:pt idx="51">
                  <c:v>5.2</c:v>
                </c:pt>
                <c:pt idx="52">
                  <c:v>5.3</c:v>
                </c:pt>
                <c:pt idx="53">
                  <c:v>5.4</c:v>
                </c:pt>
                <c:pt idx="54">
                  <c:v>5.5</c:v>
                </c:pt>
                <c:pt idx="55">
                  <c:v>5.6</c:v>
                </c:pt>
                <c:pt idx="56">
                  <c:v>5.7</c:v>
                </c:pt>
                <c:pt idx="57">
                  <c:v>5.8</c:v>
                </c:pt>
                <c:pt idx="58">
                  <c:v>5.9</c:v>
                </c:pt>
                <c:pt idx="59">
                  <c:v>6</c:v>
                </c:pt>
                <c:pt idx="60">
                  <c:v>6.1</c:v>
                </c:pt>
                <c:pt idx="61">
                  <c:v>6.2</c:v>
                </c:pt>
                <c:pt idx="62">
                  <c:v>6.3</c:v>
                </c:pt>
                <c:pt idx="63">
                  <c:v>6.4</c:v>
                </c:pt>
                <c:pt idx="64">
                  <c:v>6.5</c:v>
                </c:pt>
                <c:pt idx="65">
                  <c:v>6.6</c:v>
                </c:pt>
                <c:pt idx="66">
                  <c:v>6.7</c:v>
                </c:pt>
                <c:pt idx="67">
                  <c:v>6.8</c:v>
                </c:pt>
                <c:pt idx="68">
                  <c:v>6.9</c:v>
                </c:pt>
                <c:pt idx="69">
                  <c:v>7</c:v>
                </c:pt>
                <c:pt idx="70">
                  <c:v>7.1</c:v>
                </c:pt>
                <c:pt idx="71">
                  <c:v>7.2</c:v>
                </c:pt>
                <c:pt idx="72">
                  <c:v>7.3</c:v>
                </c:pt>
                <c:pt idx="73">
                  <c:v>7.4</c:v>
                </c:pt>
                <c:pt idx="74">
                  <c:v>7.5</c:v>
                </c:pt>
                <c:pt idx="75">
                  <c:v>7.6</c:v>
                </c:pt>
                <c:pt idx="76">
                  <c:v>7.7</c:v>
                </c:pt>
                <c:pt idx="77">
                  <c:v>7.8</c:v>
                </c:pt>
                <c:pt idx="78">
                  <c:v>7.9</c:v>
                </c:pt>
                <c:pt idx="79">
                  <c:v>8</c:v>
                </c:pt>
                <c:pt idx="80">
                  <c:v>8.1</c:v>
                </c:pt>
                <c:pt idx="81">
                  <c:v>8.1999999999999993</c:v>
                </c:pt>
                <c:pt idx="82">
                  <c:v>8.3000000000000007</c:v>
                </c:pt>
                <c:pt idx="83">
                  <c:v>8.4</c:v>
                </c:pt>
                <c:pt idx="84">
                  <c:v>8.5</c:v>
                </c:pt>
                <c:pt idx="85">
                  <c:v>8.6</c:v>
                </c:pt>
                <c:pt idx="86">
                  <c:v>8.6999999999999993</c:v>
                </c:pt>
                <c:pt idx="87">
                  <c:v>8.8000000000000007</c:v>
                </c:pt>
                <c:pt idx="88">
                  <c:v>8.9</c:v>
                </c:pt>
                <c:pt idx="89">
                  <c:v>9</c:v>
                </c:pt>
                <c:pt idx="90">
                  <c:v>9.1</c:v>
                </c:pt>
                <c:pt idx="91">
                  <c:v>9.1999999999999993</c:v>
                </c:pt>
                <c:pt idx="92">
                  <c:v>9.3000000000000007</c:v>
                </c:pt>
                <c:pt idx="93">
                  <c:v>9.4</c:v>
                </c:pt>
                <c:pt idx="94">
                  <c:v>9.5</c:v>
                </c:pt>
                <c:pt idx="95">
                  <c:v>9.6</c:v>
                </c:pt>
                <c:pt idx="96">
                  <c:v>9.6999999999999993</c:v>
                </c:pt>
                <c:pt idx="97">
                  <c:v>9.8000000000000007</c:v>
                </c:pt>
                <c:pt idx="98">
                  <c:v>9.9</c:v>
                </c:pt>
                <c:pt idx="99">
                  <c:v>10</c:v>
                </c:pt>
              </c:numCache>
            </c:numRef>
          </c:xVal>
          <c:yVal>
            <c:numRef>
              <c:f>'EE investment costs'!$BL$57:$BL$156</c:f>
              <c:numCache>
                <c:formatCode>0.00</c:formatCode>
                <c:ptCount val="100"/>
                <c:pt idx="0">
                  <c:v>0</c:v>
                </c:pt>
                <c:pt idx="1">
                  <c:v>0</c:v>
                </c:pt>
                <c:pt idx="2">
                  <c:v>0</c:v>
                </c:pt>
                <c:pt idx="3">
                  <c:v>0</c:v>
                </c:pt>
                <c:pt idx="4">
                  <c:v>0</c:v>
                </c:pt>
                <c:pt idx="5">
                  <c:v>0</c:v>
                </c:pt>
                <c:pt idx="6">
                  <c:v>0</c:v>
                </c:pt>
                <c:pt idx="7">
                  <c:v>0</c:v>
                </c:pt>
                <c:pt idx="8">
                  <c:v>11.597579399184507</c:v>
                </c:pt>
                <c:pt idx="9">
                  <c:v>32.608518137590636</c:v>
                </c:pt>
                <c:pt idx="10">
                  <c:v>53.225186000043472</c:v>
                </c:pt>
                <c:pt idx="11">
                  <c:v>73.460541688112016</c:v>
                </c:pt>
                <c:pt idx="12">
                  <c:v>93.326986511353994</c:v>
                </c:pt>
                <c:pt idx="13">
                  <c:v>112.83639403545119</c:v>
                </c:pt>
                <c:pt idx="14">
                  <c:v>132.00013785783179</c:v>
                </c:pt>
                <c:pt idx="15">
                  <c:v>150.82911764731659</c:v>
                </c:pt>
                <c:pt idx="16">
                  <c:v>169.33378357306503</c:v>
                </c:pt>
                <c:pt idx="17">
                  <c:v>187.52415923787314</c:v>
                </c:pt>
                <c:pt idx="18">
                  <c:v>205.40986322157397</c:v>
                </c:pt>
                <c:pt idx="19">
                  <c:v>223.00012933183487</c:v>
                </c:pt>
                <c:pt idx="20">
                  <c:v>240.80352221849148</c:v>
                </c:pt>
                <c:pt idx="21">
                  <c:v>258.38988214431589</c:v>
                </c:pt>
                <c:pt idx="22">
                  <c:v>275.7640363874969</c:v>
                </c:pt>
                <c:pt idx="23">
                  <c:v>292.93067161360096</c:v>
                </c:pt>
                <c:pt idx="24">
                  <c:v>309.89433895785072</c:v>
                </c:pt>
                <c:pt idx="25">
                  <c:v>326.65945888854731</c:v>
                </c:pt>
                <c:pt idx="26">
                  <c:v>343.23032586255704</c:v>
                </c:pt>
                <c:pt idx="27">
                  <c:v>359.61111278315855</c:v>
                </c:pt>
                <c:pt idx="28">
                  <c:v>375.80587526997215</c:v>
                </c:pt>
                <c:pt idx="29">
                  <c:v>391.81855575014771</c:v>
                </c:pt>
                <c:pt idx="30">
                  <c:v>407.65298737947995</c:v>
                </c:pt>
                <c:pt idx="31">
                  <c:v>423.31289780164326</c:v>
                </c:pt>
                <c:pt idx="32">
                  <c:v>438.80191275328883</c:v>
                </c:pt>
                <c:pt idx="33">
                  <c:v>454.12355952232951</c:v>
                </c:pt>
                <c:pt idx="34">
                  <c:v>469.28127026633717</c:v>
                </c:pt>
                <c:pt idx="35">
                  <c:v>472.67271244078881</c:v>
                </c:pt>
                <c:pt idx="36">
                  <c:v>476.03364329631302</c:v>
                </c:pt>
                <c:pt idx="37">
                  <c:v>479.36468333784654</c:v>
                </c:pt>
                <c:pt idx="38">
                  <c:v>482.66643677238727</c:v>
                </c:pt>
                <c:pt idx="39">
                  <c:v>485.93949204041684</c:v>
                </c:pt>
                <c:pt idx="40">
                  <c:v>490.45292803463087</c:v>
                </c:pt>
                <c:pt idx="41">
                  <c:v>494.94367398133511</c:v>
                </c:pt>
                <c:pt idx="42">
                  <c:v>499.41195853657018</c:v>
                </c:pt>
                <c:pt idx="43">
                  <c:v>503.85800734716247</c:v>
                </c:pt>
                <c:pt idx="44">
                  <c:v>508.28204310005088</c:v>
                </c:pt>
                <c:pt idx="45">
                  <c:v>512.68428557064965</c:v>
                </c:pt>
                <c:pt idx="46">
                  <c:v>517.06495167026674</c:v>
                </c:pt>
                <c:pt idx="47">
                  <c:v>521.42425549259428</c:v>
                </c:pt>
                <c:pt idx="48">
                  <c:v>525.76240835930162</c:v>
                </c:pt>
                <c:pt idx="49">
                  <c:v>530.07961886474061</c:v>
                </c:pt>
                <c:pt idx="50">
                  <c:v>534.37609291979345</c:v>
                </c:pt>
                <c:pt idx="51">
                  <c:v>538.65203379487309</c:v>
                </c:pt>
                <c:pt idx="52">
                  <c:v>542.90764216210243</c:v>
                </c:pt>
                <c:pt idx="53">
                  <c:v>547.14311613668531</c:v>
                </c:pt>
                <c:pt idx="54">
                  <c:v>551.35865131749097</c:v>
                </c:pt>
                <c:pt idx="55">
                  <c:v>555.55444082686745</c:v>
                </c:pt>
                <c:pt idx="56">
                  <c:v>559.73067534970176</c:v>
                </c:pt>
                <c:pt idx="57">
                  <c:v>563.88754317174084</c:v>
                </c:pt>
                <c:pt idx="58">
                  <c:v>568.02523021719594</c:v>
                </c:pt>
                <c:pt idx="59">
                  <c:v>572.14392008563834</c:v>
                </c:pt>
                <c:pt idx="60">
                  <c:v>576.24379408820676</c:v>
                </c:pt>
                <c:pt idx="61">
                  <c:v>580.32503128314011</c:v>
                </c:pt>
                <c:pt idx="62">
                  <c:v>584.38780851064996</c:v>
                </c:pt>
                <c:pt idx="63">
                  <c:v>588.43230042714777</c:v>
                </c:pt>
                <c:pt idx="64">
                  <c:v>592.45867953883931</c:v>
                </c:pt>
                <c:pt idx="65">
                  <c:v>596.46711623470151</c:v>
                </c:pt>
                <c:pt idx="66">
                  <c:v>600.45777881885374</c:v>
                </c:pt>
                <c:pt idx="67">
                  <c:v>604.43083354233806</c:v>
                </c:pt>
                <c:pt idx="68">
                  <c:v>608.38644463431717</c:v>
                </c:pt>
                <c:pt idx="69">
                  <c:v>612.32477433270958</c:v>
                </c:pt>
                <c:pt idx="70">
                  <c:v>616.2459829142648</c:v>
                </c:pt>
                <c:pt idx="71">
                  <c:v>620.15022872409713</c:v>
                </c:pt>
                <c:pt idx="72">
                  <c:v>624.037668204689</c:v>
                </c:pt>
                <c:pt idx="73">
                  <c:v>627.90845592436972</c:v>
                </c:pt>
                <c:pt idx="74">
                  <c:v>631.76274460528703</c:v>
                </c:pt>
                <c:pt idx="75">
                  <c:v>635.60068515087687</c:v>
                </c:pt>
                <c:pt idx="76">
                  <c:v>639.42242667284734</c:v>
                </c:pt>
                <c:pt idx="77">
                  <c:v>643.22811651767972</c:v>
                </c:pt>
                <c:pt idx="78">
                  <c:v>647.01790029266317</c:v>
                </c:pt>
                <c:pt idx="79">
                  <c:v>650.79192189146954</c:v>
                </c:pt>
                <c:pt idx="80">
                  <c:v>654.55032351927662</c:v>
                </c:pt>
                <c:pt idx="81">
                  <c:v>658.29324571745315</c:v>
                </c:pt>
                <c:pt idx="82">
                  <c:v>662.02082738781121</c:v>
                </c:pt>
                <c:pt idx="83">
                  <c:v>665.73320581643145</c:v>
                </c:pt>
                <c:pt idx="84">
                  <c:v>669.43051669708268</c:v>
                </c:pt>
                <c:pt idx="85">
                  <c:v>673.11289415422698</c:v>
                </c:pt>
                <c:pt idx="86">
                  <c:v>676.78047076563098</c:v>
                </c:pt>
                <c:pt idx="87">
                  <c:v>680.43337758458756</c:v>
                </c:pt>
                <c:pt idx="88">
                  <c:v>684.07174416175314</c:v>
                </c:pt>
                <c:pt idx="89">
                  <c:v>687.69569856661371</c:v>
                </c:pt>
                <c:pt idx="90">
                  <c:v>691.30536740858065</c:v>
                </c:pt>
                <c:pt idx="91">
                  <c:v>694.90087585772994</c:v>
                </c:pt>
                <c:pt idx="92">
                  <c:v>698.48234766518692</c:v>
                </c:pt>
                <c:pt idx="93">
                  <c:v>702.04990518316617</c:v>
                </c:pt>
                <c:pt idx="94">
                  <c:v>705.60366938467257</c:v>
                </c:pt>
                <c:pt idx="95">
                  <c:v>709.14375988287088</c:v>
                </c:pt>
                <c:pt idx="96">
                  <c:v>712.67029495012889</c:v>
                </c:pt>
                <c:pt idx="97">
                  <c:v>716.18339153674242</c:v>
                </c:pt>
                <c:pt idx="98">
                  <c:v>719.68316528934508</c:v>
                </c:pt>
                <c:pt idx="99">
                  <c:v>723.16973056901588</c:v>
                </c:pt>
              </c:numCache>
            </c:numRef>
          </c:yVal>
          <c:smooth val="1"/>
          <c:extLst>
            <c:ext xmlns:c16="http://schemas.microsoft.com/office/drawing/2014/chart" uri="{C3380CC4-5D6E-409C-BE32-E72D297353CC}">
              <c16:uniqueId val="{00000004-A634-4A08-BC95-4B2816A61CB3}"/>
            </c:ext>
          </c:extLst>
        </c:ser>
        <c:ser>
          <c:idx val="5"/>
          <c:order val="5"/>
          <c:tx>
            <c:strRef>
              <c:f>'EE investment costs'!$BM$56</c:f>
              <c:strCache>
                <c:ptCount val="1"/>
                <c:pt idx="0">
                  <c:v>TF</c:v>
                </c:pt>
              </c:strCache>
            </c:strRef>
          </c:tx>
          <c:marker>
            <c:symbol val="none"/>
          </c:marker>
          <c:xVal>
            <c:numRef>
              <c:f>'EE investment costs'!$BG$57:$BG$156</c:f>
              <c:numCache>
                <c:formatCode>General</c:formatCode>
                <c:ptCount val="100"/>
                <c:pt idx="0">
                  <c:v>0.1</c:v>
                </c:pt>
                <c:pt idx="1">
                  <c:v>0.2</c:v>
                </c:pt>
                <c:pt idx="2">
                  <c:v>0.3</c:v>
                </c:pt>
                <c:pt idx="3">
                  <c:v>0.4</c:v>
                </c:pt>
                <c:pt idx="4">
                  <c:v>0.5</c:v>
                </c:pt>
                <c:pt idx="5">
                  <c:v>0.6</c:v>
                </c:pt>
                <c:pt idx="6">
                  <c:v>0.7</c:v>
                </c:pt>
                <c:pt idx="7">
                  <c:v>0.8</c:v>
                </c:pt>
                <c:pt idx="8">
                  <c:v>0.9</c:v>
                </c:pt>
                <c:pt idx="9">
                  <c:v>1</c:v>
                </c:pt>
                <c:pt idx="10">
                  <c:v>1.1000000000000001</c:v>
                </c:pt>
                <c:pt idx="11">
                  <c:v>1.2</c:v>
                </c:pt>
                <c:pt idx="12">
                  <c:v>1.3</c:v>
                </c:pt>
                <c:pt idx="13">
                  <c:v>1.4</c:v>
                </c:pt>
                <c:pt idx="14">
                  <c:v>1.5</c:v>
                </c:pt>
                <c:pt idx="15">
                  <c:v>1.6</c:v>
                </c:pt>
                <c:pt idx="16">
                  <c:v>1.7</c:v>
                </c:pt>
                <c:pt idx="17">
                  <c:v>1.8</c:v>
                </c:pt>
                <c:pt idx="18">
                  <c:v>1.9</c:v>
                </c:pt>
                <c:pt idx="19">
                  <c:v>2</c:v>
                </c:pt>
                <c:pt idx="20">
                  <c:v>2.1</c:v>
                </c:pt>
                <c:pt idx="21">
                  <c:v>2.2000000000000002</c:v>
                </c:pt>
                <c:pt idx="22">
                  <c:v>2.2999999999999998</c:v>
                </c:pt>
                <c:pt idx="23">
                  <c:v>2.4</c:v>
                </c:pt>
                <c:pt idx="24">
                  <c:v>2.5</c:v>
                </c:pt>
                <c:pt idx="25">
                  <c:v>2.6</c:v>
                </c:pt>
                <c:pt idx="26">
                  <c:v>2.7</c:v>
                </c:pt>
                <c:pt idx="27">
                  <c:v>2.8</c:v>
                </c:pt>
                <c:pt idx="28">
                  <c:v>2.9</c:v>
                </c:pt>
                <c:pt idx="29">
                  <c:v>3</c:v>
                </c:pt>
                <c:pt idx="30">
                  <c:v>3.1</c:v>
                </c:pt>
                <c:pt idx="31">
                  <c:v>3.2</c:v>
                </c:pt>
                <c:pt idx="32">
                  <c:v>3.3</c:v>
                </c:pt>
                <c:pt idx="33">
                  <c:v>3.4</c:v>
                </c:pt>
                <c:pt idx="34">
                  <c:v>3.5</c:v>
                </c:pt>
                <c:pt idx="35">
                  <c:v>3.6</c:v>
                </c:pt>
                <c:pt idx="36">
                  <c:v>3.7</c:v>
                </c:pt>
                <c:pt idx="37">
                  <c:v>3.8</c:v>
                </c:pt>
                <c:pt idx="38">
                  <c:v>3.9</c:v>
                </c:pt>
                <c:pt idx="39">
                  <c:v>4</c:v>
                </c:pt>
                <c:pt idx="40">
                  <c:v>4.0999999999999996</c:v>
                </c:pt>
                <c:pt idx="41">
                  <c:v>4.2</c:v>
                </c:pt>
                <c:pt idx="42">
                  <c:v>4.3</c:v>
                </c:pt>
                <c:pt idx="43">
                  <c:v>4.4000000000000004</c:v>
                </c:pt>
                <c:pt idx="44">
                  <c:v>4.5</c:v>
                </c:pt>
                <c:pt idx="45">
                  <c:v>4.5999999999999996</c:v>
                </c:pt>
                <c:pt idx="46">
                  <c:v>4.7</c:v>
                </c:pt>
                <c:pt idx="47">
                  <c:v>4.8</c:v>
                </c:pt>
                <c:pt idx="48">
                  <c:v>4.9000000000000004</c:v>
                </c:pt>
                <c:pt idx="49">
                  <c:v>5</c:v>
                </c:pt>
                <c:pt idx="50">
                  <c:v>5.0999999999999996</c:v>
                </c:pt>
                <c:pt idx="51">
                  <c:v>5.2</c:v>
                </c:pt>
                <c:pt idx="52">
                  <c:v>5.3</c:v>
                </c:pt>
                <c:pt idx="53">
                  <c:v>5.4</c:v>
                </c:pt>
                <c:pt idx="54">
                  <c:v>5.5</c:v>
                </c:pt>
                <c:pt idx="55">
                  <c:v>5.6</c:v>
                </c:pt>
                <c:pt idx="56">
                  <c:v>5.7</c:v>
                </c:pt>
                <c:pt idx="57">
                  <c:v>5.8</c:v>
                </c:pt>
                <c:pt idx="58">
                  <c:v>5.9</c:v>
                </c:pt>
                <c:pt idx="59">
                  <c:v>6</c:v>
                </c:pt>
                <c:pt idx="60">
                  <c:v>6.1</c:v>
                </c:pt>
                <c:pt idx="61">
                  <c:v>6.2</c:v>
                </c:pt>
                <c:pt idx="62">
                  <c:v>6.3</c:v>
                </c:pt>
                <c:pt idx="63">
                  <c:v>6.4</c:v>
                </c:pt>
                <c:pt idx="64">
                  <c:v>6.5</c:v>
                </c:pt>
                <c:pt idx="65">
                  <c:v>6.6</c:v>
                </c:pt>
                <c:pt idx="66">
                  <c:v>6.7</c:v>
                </c:pt>
                <c:pt idx="67">
                  <c:v>6.8</c:v>
                </c:pt>
                <c:pt idx="68">
                  <c:v>6.9</c:v>
                </c:pt>
                <c:pt idx="69">
                  <c:v>7</c:v>
                </c:pt>
                <c:pt idx="70">
                  <c:v>7.1</c:v>
                </c:pt>
                <c:pt idx="71">
                  <c:v>7.2</c:v>
                </c:pt>
                <c:pt idx="72">
                  <c:v>7.3</c:v>
                </c:pt>
                <c:pt idx="73">
                  <c:v>7.4</c:v>
                </c:pt>
                <c:pt idx="74">
                  <c:v>7.5</c:v>
                </c:pt>
                <c:pt idx="75">
                  <c:v>7.6</c:v>
                </c:pt>
                <c:pt idx="76">
                  <c:v>7.7</c:v>
                </c:pt>
                <c:pt idx="77">
                  <c:v>7.8</c:v>
                </c:pt>
                <c:pt idx="78">
                  <c:v>7.9</c:v>
                </c:pt>
                <c:pt idx="79">
                  <c:v>8</c:v>
                </c:pt>
                <c:pt idx="80">
                  <c:v>8.1</c:v>
                </c:pt>
                <c:pt idx="81">
                  <c:v>8.1999999999999993</c:v>
                </c:pt>
                <c:pt idx="82">
                  <c:v>8.3000000000000007</c:v>
                </c:pt>
                <c:pt idx="83">
                  <c:v>8.4</c:v>
                </c:pt>
                <c:pt idx="84">
                  <c:v>8.5</c:v>
                </c:pt>
                <c:pt idx="85">
                  <c:v>8.6</c:v>
                </c:pt>
                <c:pt idx="86">
                  <c:v>8.6999999999999993</c:v>
                </c:pt>
                <c:pt idx="87">
                  <c:v>8.8000000000000007</c:v>
                </c:pt>
                <c:pt idx="88">
                  <c:v>8.9</c:v>
                </c:pt>
                <c:pt idx="89">
                  <c:v>9</c:v>
                </c:pt>
                <c:pt idx="90">
                  <c:v>9.1</c:v>
                </c:pt>
                <c:pt idx="91">
                  <c:v>9.1999999999999993</c:v>
                </c:pt>
                <c:pt idx="92">
                  <c:v>9.3000000000000007</c:v>
                </c:pt>
                <c:pt idx="93">
                  <c:v>9.4</c:v>
                </c:pt>
                <c:pt idx="94">
                  <c:v>9.5</c:v>
                </c:pt>
                <c:pt idx="95">
                  <c:v>9.6</c:v>
                </c:pt>
                <c:pt idx="96">
                  <c:v>9.6999999999999993</c:v>
                </c:pt>
                <c:pt idx="97">
                  <c:v>9.8000000000000007</c:v>
                </c:pt>
                <c:pt idx="98">
                  <c:v>9.9</c:v>
                </c:pt>
                <c:pt idx="99">
                  <c:v>10</c:v>
                </c:pt>
              </c:numCache>
            </c:numRef>
          </c:xVal>
          <c:yVal>
            <c:numRef>
              <c:f>'EE investment costs'!$BM$57:$BM$156</c:f>
              <c:numCache>
                <c:formatCode>0.00</c:formatCode>
                <c:ptCount val="100"/>
                <c:pt idx="0">
                  <c:v>0</c:v>
                </c:pt>
                <c:pt idx="1">
                  <c:v>11.120018049354492</c:v>
                </c:pt>
                <c:pt idx="2">
                  <c:v>15.807950249445534</c:v>
                </c:pt>
                <c:pt idx="3">
                  <c:v>20.049782686466781</c:v>
                </c:pt>
                <c:pt idx="4">
                  <c:v>23.919305283510848</c:v>
                </c:pt>
                <c:pt idx="5">
                  <c:v>27.475039616949601</c:v>
                </c:pt>
                <c:pt idx="6">
                  <c:v>30.763993336118986</c:v>
                </c:pt>
                <c:pt idx="7">
                  <c:v>33.824358653052883</c:v>
                </c:pt>
                <c:pt idx="8">
                  <c:v>36.687485865416242</c:v>
                </c:pt>
                <c:pt idx="9">
                  <c:v>39.379349402707859</c:v>
                </c:pt>
                <c:pt idx="10">
                  <c:v>41.921652382217253</c:v>
                </c:pt>
                <c:pt idx="11">
                  <c:v>44.332669560225249</c:v>
                </c:pt>
                <c:pt idx="12">
                  <c:v>46.627898218977919</c:v>
                </c:pt>
                <c:pt idx="13">
                  <c:v>48.820566176638202</c:v>
                </c:pt>
                <c:pt idx="14">
                  <c:v>50.922032219266463</c:v>
                </c:pt>
                <c:pt idx="15">
                  <c:v>52.94210462686722</c:v>
                </c:pt>
                <c:pt idx="16">
                  <c:v>54.889296694892153</c:v>
                </c:pt>
                <c:pt idx="17">
                  <c:v>56.771033326701186</c:v>
                </c:pt>
                <c:pt idx="18">
                  <c:v>58.593819289885587</c:v>
                </c:pt>
                <c:pt idx="19">
                  <c:v>60.363377187059328</c:v>
                </c:pt>
                <c:pt idx="20">
                  <c:v>60.977302156276025</c:v>
                </c:pt>
                <c:pt idx="21">
                  <c:v>61.630607323697802</c:v>
                </c:pt>
                <c:pt idx="22">
                  <c:v>62.318775646686476</c:v>
                </c:pt>
                <c:pt idx="23">
                  <c:v>63.038118979711754</c:v>
                </c:pt>
                <c:pt idx="24">
                  <c:v>63.785593438266353</c:v>
                </c:pt>
                <c:pt idx="25">
                  <c:v>64.558661918391394</c:v>
                </c:pt>
                <c:pt idx="26">
                  <c:v>65.355190299174993</c:v>
                </c:pt>
                <c:pt idx="27">
                  <c:v>66.173368082264687</c:v>
                </c:pt>
                <c:pt idx="28">
                  <c:v>67.011647013636264</c:v>
                </c:pt>
                <c:pt idx="29">
                  <c:v>67.868693110579215</c:v>
                </c:pt>
                <c:pt idx="30">
                  <c:v>68.743348801612825</c:v>
                </c:pt>
                <c:pt idx="31">
                  <c:v>69.6346027798416</c:v>
                </c:pt>
                <c:pt idx="32">
                  <c:v>70.541565799606346</c:v>
                </c:pt>
                <c:pt idx="33">
                  <c:v>71.46345109582083</c:v>
                </c:pt>
                <c:pt idx="34">
                  <c:v>72.399558430431966</c:v>
                </c:pt>
                <c:pt idx="35">
                  <c:v>73.349261008162614</c:v>
                </c:pt>
                <c:pt idx="36">
                  <c:v>74.311994679404648</c:v>
                </c:pt>
                <c:pt idx="37">
                  <c:v>75.287248979291306</c:v>
                </c:pt>
                <c:pt idx="38">
                  <c:v>76.274559650799972</c:v>
                </c:pt>
                <c:pt idx="39">
                  <c:v>77.273502374841414</c:v>
                </c:pt>
                <c:pt idx="40">
                  <c:v>79.00861572701703</c:v>
                </c:pt>
                <c:pt idx="41">
                  <c:v>80.736713803809579</c:v>
                </c:pt>
                <c:pt idx="42">
                  <c:v>82.457936823494236</c:v>
                </c:pt>
                <c:pt idx="43">
                  <c:v>84.172421877715394</c:v>
                </c:pt>
                <c:pt idx="44">
                  <c:v>85.880303015748012</c:v>
                </c:pt>
                <c:pt idx="45">
                  <c:v>87.581711326045109</c:v>
                </c:pt>
                <c:pt idx="46">
                  <c:v>89.276775015172348</c:v>
                </c:pt>
                <c:pt idx="47">
                  <c:v>90.965619484227616</c:v>
                </c:pt>
                <c:pt idx="48">
                  <c:v>92.648367402838417</c:v>
                </c:pt>
                <c:pt idx="49">
                  <c:v>94.325138780826336</c:v>
                </c:pt>
                <c:pt idx="50">
                  <c:v>95.996051037624142</c:v>
                </c:pt>
                <c:pt idx="51">
                  <c:v>97.661219069527391</c:v>
                </c:pt>
                <c:pt idx="52">
                  <c:v>99.320755314859198</c:v>
                </c:pt>
                <c:pt idx="53">
                  <c:v>100.9747698171234</c:v>
                </c:pt>
                <c:pt idx="54">
                  <c:v>102.62337028621791</c:v>
                </c:pt>
                <c:pt idx="55">
                  <c:v>104.2666621577787</c:v>
                </c:pt>
                <c:pt idx="56">
                  <c:v>105.9047486507193</c:v>
                </c:pt>
                <c:pt idx="57">
                  <c:v>107.53773082303067</c:v>
                </c:pt>
                <c:pt idx="58">
                  <c:v>109.16570762590244</c:v>
                </c:pt>
                <c:pt idx="59">
                  <c:v>110.78877595622394</c:v>
                </c:pt>
                <c:pt idx="60">
                  <c:v>112.40703070752173</c:v>
                </c:pt>
                <c:pt idx="61">
                  <c:v>114.0205648193878</c:v>
                </c:pt>
                <c:pt idx="62">
                  <c:v>115.62946932545012</c:v>
                </c:pt>
                <c:pt idx="63">
                  <c:v>117.23383339993632</c:v>
                </c:pt>
                <c:pt idx="64">
                  <c:v>118.83374440287751</c:v>
                </c:pt>
                <c:pt idx="65">
                  <c:v>120.42928792399928</c:v>
                </c:pt>
                <c:pt idx="66">
                  <c:v>122.02054782534405</c:v>
                </c:pt>
                <c:pt idx="67">
                  <c:v>123.60760628266699</c:v>
                </c:pt>
                <c:pt idx="68">
                  <c:v>125.1905438256474</c:v>
                </c:pt>
                <c:pt idx="69">
                  <c:v>126.7694393769542</c:v>
                </c:pt>
                <c:pt idx="70">
                  <c:v>128.34437029020432</c:v>
                </c:pt>
                <c:pt idx="71">
                  <c:v>129.91541238684965</c:v>
                </c:pt>
                <c:pt idx="72">
                  <c:v>131.48263999202885</c:v>
                </c:pt>
                <c:pt idx="73">
                  <c:v>133.04612596941655</c:v>
                </c:pt>
                <c:pt idx="74">
                  <c:v>134.60594175510411</c:v>
                </c:pt>
                <c:pt idx="75">
                  <c:v>136.16215739054161</c:v>
                </c:pt>
                <c:pt idx="76">
                  <c:v>137.71484155457296</c:v>
                </c:pt>
                <c:pt idx="77">
                  <c:v>139.26406159459222</c:v>
                </c:pt>
                <c:pt idx="78">
                  <c:v>140.80988355684934</c:v>
                </c:pt>
                <c:pt idx="79">
                  <c:v>142.35237221593283</c:v>
                </c:pt>
                <c:pt idx="80">
                  <c:v>143.89159110345491</c:v>
                </c:pt>
                <c:pt idx="81">
                  <c:v>145.42760253596472</c:v>
                </c:pt>
                <c:pt idx="82">
                  <c:v>146.9604676421132</c:v>
                </c:pt>
                <c:pt idx="83">
                  <c:v>148.49024638909373</c:v>
                </c:pt>
                <c:pt idx="84">
                  <c:v>150.01699760838062</c:v>
                </c:pt>
                <c:pt idx="85">
                  <c:v>151.54077902078743</c:v>
                </c:pt>
                <c:pt idx="86">
                  <c:v>153.06164726086541</c:v>
                </c:pt>
                <c:pt idx="87">
                  <c:v>154.57965790066359</c:v>
                </c:pt>
                <c:pt idx="88">
                  <c:v>156.09486547286872</c:v>
                </c:pt>
                <c:pt idx="89">
                  <c:v>157.60732349334461</c:v>
                </c:pt>
                <c:pt idx="90">
                  <c:v>159.11708448308897</c:v>
                </c:pt>
                <c:pt idx="91">
                  <c:v>160.62419998962548</c:v>
                </c:pt>
                <c:pt idx="92">
                  <c:v>162.12872060784724</c:v>
                </c:pt>
                <c:pt idx="93">
                  <c:v>163.63069600032904</c:v>
                </c:pt>
                <c:pt idx="94">
                  <c:v>165.13017491712398</c:v>
                </c:pt>
                <c:pt idx="95">
                  <c:v>166.62720521505912</c:v>
                </c:pt>
                <c:pt idx="96">
                  <c:v>168.12183387654534</c:v>
                </c:pt>
                <c:pt idx="97">
                  <c:v>169.61410702791639</c:v>
                </c:pt>
                <c:pt idx="98">
                  <c:v>171.10406995730949</c:v>
                </c:pt>
                <c:pt idx="99">
                  <c:v>172.59176713210172</c:v>
                </c:pt>
              </c:numCache>
            </c:numRef>
          </c:yVal>
          <c:smooth val="1"/>
          <c:extLst>
            <c:ext xmlns:c16="http://schemas.microsoft.com/office/drawing/2014/chart" uri="{C3380CC4-5D6E-409C-BE32-E72D297353CC}">
              <c16:uniqueId val="{00000005-A634-4A08-BC95-4B2816A61CB3}"/>
            </c:ext>
          </c:extLst>
        </c:ser>
        <c:dLbls>
          <c:showLegendKey val="0"/>
          <c:showVal val="0"/>
          <c:showCatName val="0"/>
          <c:showSerName val="0"/>
          <c:showPercent val="0"/>
          <c:showBubbleSize val="0"/>
        </c:dLbls>
        <c:axId val="211281024"/>
        <c:axId val="211282560"/>
      </c:scatterChart>
      <c:valAx>
        <c:axId val="211281024"/>
        <c:scaling>
          <c:orientation val="minMax"/>
          <c:max val="12"/>
        </c:scaling>
        <c:delete val="0"/>
        <c:axPos val="b"/>
        <c:numFmt formatCode="General" sourceLinked="1"/>
        <c:majorTickMark val="out"/>
        <c:minorTickMark val="none"/>
        <c:tickLblPos val="nextTo"/>
        <c:crossAx val="211282560"/>
        <c:crosses val="autoZero"/>
        <c:crossBetween val="midCat"/>
      </c:valAx>
      <c:valAx>
        <c:axId val="211282560"/>
        <c:scaling>
          <c:orientation val="minMax"/>
          <c:min val="0"/>
        </c:scaling>
        <c:delete val="0"/>
        <c:axPos val="l"/>
        <c:majorGridlines/>
        <c:numFmt formatCode="0.00" sourceLinked="1"/>
        <c:majorTickMark val="out"/>
        <c:minorTickMark val="none"/>
        <c:tickLblPos val="nextTo"/>
        <c:crossAx val="211281024"/>
        <c:crosses val="autoZero"/>
        <c:crossBetween val="midCat"/>
      </c:valAx>
    </c:plotArea>
    <c:legend>
      <c:legendPos val="r"/>
      <c:overlay val="0"/>
    </c:legend>
    <c:plotVisOnly val="1"/>
    <c:dispBlanksAs val="gap"/>
    <c:showDLblsOverMax val="0"/>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30</xdr:col>
      <xdr:colOff>156882</xdr:colOff>
      <xdr:row>55</xdr:row>
      <xdr:rowOff>12326</xdr:rowOff>
    </xdr:from>
    <xdr:to>
      <xdr:col>37</xdr:col>
      <xdr:colOff>571500</xdr:colOff>
      <xdr:row>74</xdr:row>
      <xdr:rowOff>168089</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47</xdr:col>
      <xdr:colOff>224119</xdr:colOff>
      <xdr:row>55</xdr:row>
      <xdr:rowOff>12328</xdr:rowOff>
    </xdr:from>
    <xdr:to>
      <xdr:col>55</xdr:col>
      <xdr:colOff>481853</xdr:colOff>
      <xdr:row>74</xdr:row>
      <xdr:rowOff>100853</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oneCellAnchor>
    <xdr:from>
      <xdr:col>61</xdr:col>
      <xdr:colOff>0</xdr:colOff>
      <xdr:row>56</xdr:row>
      <xdr:rowOff>0</xdr:rowOff>
    </xdr:from>
    <xdr:ext cx="304800" cy="306481"/>
    <xdr:sp macro="" textlink="">
      <xdr:nvSpPr>
        <xdr:cNvPr id="8" name="AutoShape 2" descr="Image result for present value of annuity"/>
        <xdr:cNvSpPr>
          <a:spLocks noChangeAspect="1" noChangeArrowheads="1"/>
        </xdr:cNvSpPr>
      </xdr:nvSpPr>
      <xdr:spPr bwMode="auto">
        <a:xfrm>
          <a:off x="34133118"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56</xdr:row>
      <xdr:rowOff>0</xdr:rowOff>
    </xdr:from>
    <xdr:ext cx="304800" cy="306481"/>
    <xdr:sp macro="" textlink="">
      <xdr:nvSpPr>
        <xdr:cNvPr id="10" name="AutoShape 2" descr="Image result for present value of annuity"/>
        <xdr:cNvSpPr>
          <a:spLocks noChangeAspect="1" noChangeArrowheads="1"/>
        </xdr:cNvSpPr>
      </xdr:nvSpPr>
      <xdr:spPr bwMode="auto">
        <a:xfrm>
          <a:off x="34133118"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56</xdr:row>
      <xdr:rowOff>0</xdr:rowOff>
    </xdr:from>
    <xdr:ext cx="304800" cy="306481"/>
    <xdr:sp macro="" textlink="">
      <xdr:nvSpPr>
        <xdr:cNvPr id="11" name="AutoShape 2" descr="Image result for present value of annuity"/>
        <xdr:cNvSpPr>
          <a:spLocks noChangeAspect="1" noChangeArrowheads="1"/>
        </xdr:cNvSpPr>
      </xdr:nvSpPr>
      <xdr:spPr bwMode="auto">
        <a:xfrm>
          <a:off x="34133118"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62</xdr:col>
      <xdr:colOff>0</xdr:colOff>
      <xdr:row>57</xdr:row>
      <xdr:rowOff>0</xdr:rowOff>
    </xdr:from>
    <xdr:ext cx="304800" cy="306481"/>
    <xdr:sp macro="" textlink="">
      <xdr:nvSpPr>
        <xdr:cNvPr id="15" name="AutoShape 2" descr="Image result for present value of annuity"/>
        <xdr:cNvSpPr>
          <a:spLocks noChangeAspect="1" noChangeArrowheads="1"/>
        </xdr:cNvSpPr>
      </xdr:nvSpPr>
      <xdr:spPr bwMode="auto">
        <a:xfrm>
          <a:off x="35679529"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57</xdr:row>
      <xdr:rowOff>0</xdr:rowOff>
    </xdr:from>
    <xdr:ext cx="304800" cy="306481"/>
    <xdr:sp macro="" textlink="">
      <xdr:nvSpPr>
        <xdr:cNvPr id="16" name="AutoShape 2" descr="Image result for present value of annuity"/>
        <xdr:cNvSpPr>
          <a:spLocks noChangeAspect="1" noChangeArrowheads="1"/>
        </xdr:cNvSpPr>
      </xdr:nvSpPr>
      <xdr:spPr bwMode="auto">
        <a:xfrm>
          <a:off x="36195000"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57</xdr:row>
      <xdr:rowOff>0</xdr:rowOff>
    </xdr:from>
    <xdr:ext cx="304800" cy="306481"/>
    <xdr:sp macro="" textlink="">
      <xdr:nvSpPr>
        <xdr:cNvPr id="17" name="AutoShape 2" descr="Image result for present value of annuity"/>
        <xdr:cNvSpPr>
          <a:spLocks noChangeAspect="1" noChangeArrowheads="1"/>
        </xdr:cNvSpPr>
      </xdr:nvSpPr>
      <xdr:spPr bwMode="auto">
        <a:xfrm>
          <a:off x="36710471"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62</xdr:col>
      <xdr:colOff>0</xdr:colOff>
      <xdr:row>58</xdr:row>
      <xdr:rowOff>0</xdr:rowOff>
    </xdr:from>
    <xdr:ext cx="304800" cy="306481"/>
    <xdr:sp macro="" textlink="">
      <xdr:nvSpPr>
        <xdr:cNvPr id="21" name="AutoShape 2" descr="Image result for present value of annuity"/>
        <xdr:cNvSpPr>
          <a:spLocks noChangeAspect="1" noChangeArrowheads="1"/>
        </xdr:cNvSpPr>
      </xdr:nvSpPr>
      <xdr:spPr bwMode="auto">
        <a:xfrm>
          <a:off x="35679529"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58</xdr:row>
      <xdr:rowOff>0</xdr:rowOff>
    </xdr:from>
    <xdr:ext cx="304800" cy="306481"/>
    <xdr:sp macro="" textlink="">
      <xdr:nvSpPr>
        <xdr:cNvPr id="22" name="AutoShape 2" descr="Image result for present value of annuity"/>
        <xdr:cNvSpPr>
          <a:spLocks noChangeAspect="1" noChangeArrowheads="1"/>
        </xdr:cNvSpPr>
      </xdr:nvSpPr>
      <xdr:spPr bwMode="auto">
        <a:xfrm>
          <a:off x="36195000"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58</xdr:row>
      <xdr:rowOff>0</xdr:rowOff>
    </xdr:from>
    <xdr:ext cx="304800" cy="306481"/>
    <xdr:sp macro="" textlink="">
      <xdr:nvSpPr>
        <xdr:cNvPr id="23" name="AutoShape 2" descr="Image result for present value of annuity"/>
        <xdr:cNvSpPr>
          <a:spLocks noChangeAspect="1" noChangeArrowheads="1"/>
        </xdr:cNvSpPr>
      </xdr:nvSpPr>
      <xdr:spPr bwMode="auto">
        <a:xfrm>
          <a:off x="36710471"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61</xdr:col>
      <xdr:colOff>0</xdr:colOff>
      <xdr:row>59</xdr:row>
      <xdr:rowOff>0</xdr:rowOff>
    </xdr:from>
    <xdr:ext cx="304800" cy="306481"/>
    <xdr:sp macro="" textlink="">
      <xdr:nvSpPr>
        <xdr:cNvPr id="26" name="AutoShape 2" descr="Image result for present value of annuity"/>
        <xdr:cNvSpPr>
          <a:spLocks noChangeAspect="1" noChangeArrowheads="1"/>
        </xdr:cNvSpPr>
      </xdr:nvSpPr>
      <xdr:spPr bwMode="auto">
        <a:xfrm>
          <a:off x="35164059"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62</xdr:col>
      <xdr:colOff>0</xdr:colOff>
      <xdr:row>59</xdr:row>
      <xdr:rowOff>0</xdr:rowOff>
    </xdr:from>
    <xdr:ext cx="304800" cy="306481"/>
    <xdr:sp macro="" textlink="">
      <xdr:nvSpPr>
        <xdr:cNvPr id="27" name="AutoShape 2" descr="Image result for present value of annuity"/>
        <xdr:cNvSpPr>
          <a:spLocks noChangeAspect="1" noChangeArrowheads="1"/>
        </xdr:cNvSpPr>
      </xdr:nvSpPr>
      <xdr:spPr bwMode="auto">
        <a:xfrm>
          <a:off x="35679529"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59</xdr:row>
      <xdr:rowOff>0</xdr:rowOff>
    </xdr:from>
    <xdr:ext cx="304800" cy="306481"/>
    <xdr:sp macro="" textlink="">
      <xdr:nvSpPr>
        <xdr:cNvPr id="28" name="AutoShape 2" descr="Image result for present value of annuity"/>
        <xdr:cNvSpPr>
          <a:spLocks noChangeAspect="1" noChangeArrowheads="1"/>
        </xdr:cNvSpPr>
      </xdr:nvSpPr>
      <xdr:spPr bwMode="auto">
        <a:xfrm>
          <a:off x="36195000"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59</xdr:row>
      <xdr:rowOff>0</xdr:rowOff>
    </xdr:from>
    <xdr:ext cx="304800" cy="306481"/>
    <xdr:sp macro="" textlink="">
      <xdr:nvSpPr>
        <xdr:cNvPr id="29" name="AutoShape 2" descr="Image result for present value of annuity"/>
        <xdr:cNvSpPr>
          <a:spLocks noChangeAspect="1" noChangeArrowheads="1"/>
        </xdr:cNvSpPr>
      </xdr:nvSpPr>
      <xdr:spPr bwMode="auto">
        <a:xfrm>
          <a:off x="36710471"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59</xdr:col>
      <xdr:colOff>0</xdr:colOff>
      <xdr:row>60</xdr:row>
      <xdr:rowOff>0</xdr:rowOff>
    </xdr:from>
    <xdr:ext cx="304800" cy="306481"/>
    <xdr:sp macro="" textlink="">
      <xdr:nvSpPr>
        <xdr:cNvPr id="30" name="AutoShape 2" descr="Image result for present value of annuity"/>
        <xdr:cNvSpPr>
          <a:spLocks noChangeAspect="1" noChangeArrowheads="1"/>
        </xdr:cNvSpPr>
      </xdr:nvSpPr>
      <xdr:spPr bwMode="auto">
        <a:xfrm>
          <a:off x="34133118"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60</xdr:row>
      <xdr:rowOff>0</xdr:rowOff>
    </xdr:from>
    <xdr:ext cx="304800" cy="306481"/>
    <xdr:sp macro="" textlink="">
      <xdr:nvSpPr>
        <xdr:cNvPr id="34" name="AutoShape 2" descr="Image result for present value of annuity"/>
        <xdr:cNvSpPr>
          <a:spLocks noChangeAspect="1" noChangeArrowheads="1"/>
        </xdr:cNvSpPr>
      </xdr:nvSpPr>
      <xdr:spPr bwMode="auto">
        <a:xfrm>
          <a:off x="36195000"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60</xdr:row>
      <xdr:rowOff>0</xdr:rowOff>
    </xdr:from>
    <xdr:ext cx="304800" cy="306481"/>
    <xdr:sp macro="" textlink="">
      <xdr:nvSpPr>
        <xdr:cNvPr id="35" name="AutoShape 2" descr="Image result for present value of annuity"/>
        <xdr:cNvSpPr>
          <a:spLocks noChangeAspect="1" noChangeArrowheads="1"/>
        </xdr:cNvSpPr>
      </xdr:nvSpPr>
      <xdr:spPr bwMode="auto">
        <a:xfrm>
          <a:off x="36710471"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60</xdr:col>
      <xdr:colOff>0</xdr:colOff>
      <xdr:row>61</xdr:row>
      <xdr:rowOff>0</xdr:rowOff>
    </xdr:from>
    <xdr:ext cx="304800" cy="306481"/>
    <xdr:sp macro="" textlink="">
      <xdr:nvSpPr>
        <xdr:cNvPr id="37" name="AutoShape 2" descr="Image result for present value of annuity"/>
        <xdr:cNvSpPr>
          <a:spLocks noChangeAspect="1" noChangeArrowheads="1"/>
        </xdr:cNvSpPr>
      </xdr:nvSpPr>
      <xdr:spPr bwMode="auto">
        <a:xfrm>
          <a:off x="34648588"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61</xdr:row>
      <xdr:rowOff>0</xdr:rowOff>
    </xdr:from>
    <xdr:ext cx="304800" cy="306481"/>
    <xdr:sp macro="" textlink="">
      <xdr:nvSpPr>
        <xdr:cNvPr id="40" name="AutoShape 2" descr="Image result for present value of annuity"/>
        <xdr:cNvSpPr>
          <a:spLocks noChangeAspect="1" noChangeArrowheads="1"/>
        </xdr:cNvSpPr>
      </xdr:nvSpPr>
      <xdr:spPr bwMode="auto">
        <a:xfrm>
          <a:off x="36195000"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61</xdr:row>
      <xdr:rowOff>0</xdr:rowOff>
    </xdr:from>
    <xdr:ext cx="304800" cy="306481"/>
    <xdr:sp macro="" textlink="">
      <xdr:nvSpPr>
        <xdr:cNvPr id="41" name="AutoShape 2" descr="Image result for present value of annuity"/>
        <xdr:cNvSpPr>
          <a:spLocks noChangeAspect="1" noChangeArrowheads="1"/>
        </xdr:cNvSpPr>
      </xdr:nvSpPr>
      <xdr:spPr bwMode="auto">
        <a:xfrm>
          <a:off x="36710471"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59</xdr:col>
      <xdr:colOff>0</xdr:colOff>
      <xdr:row>62</xdr:row>
      <xdr:rowOff>0</xdr:rowOff>
    </xdr:from>
    <xdr:ext cx="304800" cy="306481"/>
    <xdr:sp macro="" textlink="">
      <xdr:nvSpPr>
        <xdr:cNvPr id="42" name="AutoShape 2" descr="Image result for present value of annuity"/>
        <xdr:cNvSpPr>
          <a:spLocks noChangeAspect="1" noChangeArrowheads="1"/>
        </xdr:cNvSpPr>
      </xdr:nvSpPr>
      <xdr:spPr bwMode="auto">
        <a:xfrm>
          <a:off x="34133118"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60</xdr:col>
      <xdr:colOff>0</xdr:colOff>
      <xdr:row>62</xdr:row>
      <xdr:rowOff>0</xdr:rowOff>
    </xdr:from>
    <xdr:ext cx="304800" cy="306481"/>
    <xdr:sp macro="" textlink="">
      <xdr:nvSpPr>
        <xdr:cNvPr id="43" name="AutoShape 2" descr="Image result for present value of annuity"/>
        <xdr:cNvSpPr>
          <a:spLocks noChangeAspect="1" noChangeArrowheads="1"/>
        </xdr:cNvSpPr>
      </xdr:nvSpPr>
      <xdr:spPr bwMode="auto">
        <a:xfrm>
          <a:off x="34648588"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61</xdr:col>
      <xdr:colOff>0</xdr:colOff>
      <xdr:row>62</xdr:row>
      <xdr:rowOff>0</xdr:rowOff>
    </xdr:from>
    <xdr:ext cx="304800" cy="306481"/>
    <xdr:sp macro="" textlink="">
      <xdr:nvSpPr>
        <xdr:cNvPr id="44" name="AutoShape 2" descr="Image result for present value of annuity"/>
        <xdr:cNvSpPr>
          <a:spLocks noChangeAspect="1" noChangeArrowheads="1"/>
        </xdr:cNvSpPr>
      </xdr:nvSpPr>
      <xdr:spPr bwMode="auto">
        <a:xfrm>
          <a:off x="35164059"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62</xdr:col>
      <xdr:colOff>0</xdr:colOff>
      <xdr:row>62</xdr:row>
      <xdr:rowOff>0</xdr:rowOff>
    </xdr:from>
    <xdr:ext cx="304800" cy="306481"/>
    <xdr:sp macro="" textlink="">
      <xdr:nvSpPr>
        <xdr:cNvPr id="45" name="AutoShape 2" descr="Image result for present value of annuity"/>
        <xdr:cNvSpPr>
          <a:spLocks noChangeAspect="1" noChangeArrowheads="1"/>
        </xdr:cNvSpPr>
      </xdr:nvSpPr>
      <xdr:spPr bwMode="auto">
        <a:xfrm>
          <a:off x="35679529"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62</xdr:row>
      <xdr:rowOff>0</xdr:rowOff>
    </xdr:from>
    <xdr:ext cx="304800" cy="306481"/>
    <xdr:sp macro="" textlink="">
      <xdr:nvSpPr>
        <xdr:cNvPr id="47" name="AutoShape 2" descr="Image result for present value of annuity"/>
        <xdr:cNvSpPr>
          <a:spLocks noChangeAspect="1" noChangeArrowheads="1"/>
        </xdr:cNvSpPr>
      </xdr:nvSpPr>
      <xdr:spPr bwMode="auto">
        <a:xfrm>
          <a:off x="36710471"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59</xdr:col>
      <xdr:colOff>0</xdr:colOff>
      <xdr:row>63</xdr:row>
      <xdr:rowOff>0</xdr:rowOff>
    </xdr:from>
    <xdr:ext cx="304800" cy="306481"/>
    <xdr:sp macro="" textlink="">
      <xdr:nvSpPr>
        <xdr:cNvPr id="48" name="AutoShape 2" descr="Image result for present value of annuity"/>
        <xdr:cNvSpPr>
          <a:spLocks noChangeAspect="1" noChangeArrowheads="1"/>
        </xdr:cNvSpPr>
      </xdr:nvSpPr>
      <xdr:spPr bwMode="auto">
        <a:xfrm>
          <a:off x="34133118"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60</xdr:col>
      <xdr:colOff>0</xdr:colOff>
      <xdr:row>63</xdr:row>
      <xdr:rowOff>0</xdr:rowOff>
    </xdr:from>
    <xdr:ext cx="304800" cy="306481"/>
    <xdr:sp macro="" textlink="">
      <xdr:nvSpPr>
        <xdr:cNvPr id="49" name="AutoShape 2" descr="Image result for present value of annuity"/>
        <xdr:cNvSpPr>
          <a:spLocks noChangeAspect="1" noChangeArrowheads="1"/>
        </xdr:cNvSpPr>
      </xdr:nvSpPr>
      <xdr:spPr bwMode="auto">
        <a:xfrm>
          <a:off x="34648588"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61</xdr:col>
      <xdr:colOff>0</xdr:colOff>
      <xdr:row>63</xdr:row>
      <xdr:rowOff>0</xdr:rowOff>
    </xdr:from>
    <xdr:ext cx="304800" cy="306481"/>
    <xdr:sp macro="" textlink="">
      <xdr:nvSpPr>
        <xdr:cNvPr id="50" name="AutoShape 2" descr="Image result for present value of annuity"/>
        <xdr:cNvSpPr>
          <a:spLocks noChangeAspect="1" noChangeArrowheads="1"/>
        </xdr:cNvSpPr>
      </xdr:nvSpPr>
      <xdr:spPr bwMode="auto">
        <a:xfrm>
          <a:off x="35164059"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62</xdr:col>
      <xdr:colOff>0</xdr:colOff>
      <xdr:row>63</xdr:row>
      <xdr:rowOff>0</xdr:rowOff>
    </xdr:from>
    <xdr:ext cx="304800" cy="306481"/>
    <xdr:sp macro="" textlink="">
      <xdr:nvSpPr>
        <xdr:cNvPr id="51" name="AutoShape 2" descr="Image result for present value of annuity"/>
        <xdr:cNvSpPr>
          <a:spLocks noChangeAspect="1" noChangeArrowheads="1"/>
        </xdr:cNvSpPr>
      </xdr:nvSpPr>
      <xdr:spPr bwMode="auto">
        <a:xfrm>
          <a:off x="35679529"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63</xdr:row>
      <xdr:rowOff>0</xdr:rowOff>
    </xdr:from>
    <xdr:ext cx="304800" cy="306481"/>
    <xdr:sp macro="" textlink="">
      <xdr:nvSpPr>
        <xdr:cNvPr id="52" name="AutoShape 2" descr="Image result for present value of annuity"/>
        <xdr:cNvSpPr>
          <a:spLocks noChangeAspect="1" noChangeArrowheads="1"/>
        </xdr:cNvSpPr>
      </xdr:nvSpPr>
      <xdr:spPr bwMode="auto">
        <a:xfrm>
          <a:off x="36195000"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63</xdr:row>
      <xdr:rowOff>0</xdr:rowOff>
    </xdr:from>
    <xdr:ext cx="304800" cy="306481"/>
    <xdr:sp macro="" textlink="">
      <xdr:nvSpPr>
        <xdr:cNvPr id="53" name="AutoShape 2" descr="Image result for present value of annuity"/>
        <xdr:cNvSpPr>
          <a:spLocks noChangeAspect="1" noChangeArrowheads="1"/>
        </xdr:cNvSpPr>
      </xdr:nvSpPr>
      <xdr:spPr bwMode="auto">
        <a:xfrm>
          <a:off x="36710471"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59</xdr:col>
      <xdr:colOff>0</xdr:colOff>
      <xdr:row>64</xdr:row>
      <xdr:rowOff>0</xdr:rowOff>
    </xdr:from>
    <xdr:ext cx="304800" cy="306481"/>
    <xdr:sp macro="" textlink="">
      <xdr:nvSpPr>
        <xdr:cNvPr id="54" name="AutoShape 2" descr="Image result for present value of annuity"/>
        <xdr:cNvSpPr>
          <a:spLocks noChangeAspect="1" noChangeArrowheads="1"/>
        </xdr:cNvSpPr>
      </xdr:nvSpPr>
      <xdr:spPr bwMode="auto">
        <a:xfrm>
          <a:off x="34133118"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60</xdr:col>
      <xdr:colOff>0</xdr:colOff>
      <xdr:row>64</xdr:row>
      <xdr:rowOff>0</xdr:rowOff>
    </xdr:from>
    <xdr:ext cx="304800" cy="306481"/>
    <xdr:sp macro="" textlink="">
      <xdr:nvSpPr>
        <xdr:cNvPr id="55" name="AutoShape 2" descr="Image result for present value of annuity"/>
        <xdr:cNvSpPr>
          <a:spLocks noChangeAspect="1" noChangeArrowheads="1"/>
        </xdr:cNvSpPr>
      </xdr:nvSpPr>
      <xdr:spPr bwMode="auto">
        <a:xfrm>
          <a:off x="34648588"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61</xdr:col>
      <xdr:colOff>0</xdr:colOff>
      <xdr:row>64</xdr:row>
      <xdr:rowOff>0</xdr:rowOff>
    </xdr:from>
    <xdr:ext cx="304800" cy="306481"/>
    <xdr:sp macro="" textlink="">
      <xdr:nvSpPr>
        <xdr:cNvPr id="56" name="AutoShape 2" descr="Image result for present value of annuity"/>
        <xdr:cNvSpPr>
          <a:spLocks noChangeAspect="1" noChangeArrowheads="1"/>
        </xdr:cNvSpPr>
      </xdr:nvSpPr>
      <xdr:spPr bwMode="auto">
        <a:xfrm>
          <a:off x="35164059"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62</xdr:col>
      <xdr:colOff>0</xdr:colOff>
      <xdr:row>64</xdr:row>
      <xdr:rowOff>0</xdr:rowOff>
    </xdr:from>
    <xdr:ext cx="304800" cy="306481"/>
    <xdr:sp macro="" textlink="">
      <xdr:nvSpPr>
        <xdr:cNvPr id="57" name="AutoShape 2" descr="Image result for present value of annuity"/>
        <xdr:cNvSpPr>
          <a:spLocks noChangeAspect="1" noChangeArrowheads="1"/>
        </xdr:cNvSpPr>
      </xdr:nvSpPr>
      <xdr:spPr bwMode="auto">
        <a:xfrm>
          <a:off x="35679529"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64</xdr:row>
      <xdr:rowOff>0</xdr:rowOff>
    </xdr:from>
    <xdr:ext cx="304800" cy="306481"/>
    <xdr:sp macro="" textlink="">
      <xdr:nvSpPr>
        <xdr:cNvPr id="58" name="AutoShape 2" descr="Image result for present value of annuity"/>
        <xdr:cNvSpPr>
          <a:spLocks noChangeAspect="1" noChangeArrowheads="1"/>
        </xdr:cNvSpPr>
      </xdr:nvSpPr>
      <xdr:spPr bwMode="auto">
        <a:xfrm>
          <a:off x="36195000"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64</xdr:row>
      <xdr:rowOff>0</xdr:rowOff>
    </xdr:from>
    <xdr:ext cx="304800" cy="306481"/>
    <xdr:sp macro="" textlink="">
      <xdr:nvSpPr>
        <xdr:cNvPr id="59" name="AutoShape 2" descr="Image result for present value of annuity"/>
        <xdr:cNvSpPr>
          <a:spLocks noChangeAspect="1" noChangeArrowheads="1"/>
        </xdr:cNvSpPr>
      </xdr:nvSpPr>
      <xdr:spPr bwMode="auto">
        <a:xfrm>
          <a:off x="36710471"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59</xdr:col>
      <xdr:colOff>0</xdr:colOff>
      <xdr:row>65</xdr:row>
      <xdr:rowOff>0</xdr:rowOff>
    </xdr:from>
    <xdr:ext cx="304800" cy="306481"/>
    <xdr:sp macro="" textlink="">
      <xdr:nvSpPr>
        <xdr:cNvPr id="60" name="AutoShape 2" descr="Image result for present value of annuity"/>
        <xdr:cNvSpPr>
          <a:spLocks noChangeAspect="1" noChangeArrowheads="1"/>
        </xdr:cNvSpPr>
      </xdr:nvSpPr>
      <xdr:spPr bwMode="auto">
        <a:xfrm>
          <a:off x="34133118"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60</xdr:col>
      <xdr:colOff>0</xdr:colOff>
      <xdr:row>65</xdr:row>
      <xdr:rowOff>0</xdr:rowOff>
    </xdr:from>
    <xdr:ext cx="304800" cy="306481"/>
    <xdr:sp macro="" textlink="">
      <xdr:nvSpPr>
        <xdr:cNvPr id="61" name="AutoShape 2" descr="Image result for present value of annuity"/>
        <xdr:cNvSpPr>
          <a:spLocks noChangeAspect="1" noChangeArrowheads="1"/>
        </xdr:cNvSpPr>
      </xdr:nvSpPr>
      <xdr:spPr bwMode="auto">
        <a:xfrm>
          <a:off x="34648588"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61</xdr:col>
      <xdr:colOff>0</xdr:colOff>
      <xdr:row>65</xdr:row>
      <xdr:rowOff>0</xdr:rowOff>
    </xdr:from>
    <xdr:ext cx="304800" cy="306481"/>
    <xdr:sp macro="" textlink="">
      <xdr:nvSpPr>
        <xdr:cNvPr id="62" name="AutoShape 2" descr="Image result for present value of annuity"/>
        <xdr:cNvSpPr>
          <a:spLocks noChangeAspect="1" noChangeArrowheads="1"/>
        </xdr:cNvSpPr>
      </xdr:nvSpPr>
      <xdr:spPr bwMode="auto">
        <a:xfrm>
          <a:off x="35164059"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62</xdr:col>
      <xdr:colOff>0</xdr:colOff>
      <xdr:row>65</xdr:row>
      <xdr:rowOff>0</xdr:rowOff>
    </xdr:from>
    <xdr:ext cx="304800" cy="306481"/>
    <xdr:sp macro="" textlink="">
      <xdr:nvSpPr>
        <xdr:cNvPr id="63" name="AutoShape 2" descr="Image result for present value of annuity"/>
        <xdr:cNvSpPr>
          <a:spLocks noChangeAspect="1" noChangeArrowheads="1"/>
        </xdr:cNvSpPr>
      </xdr:nvSpPr>
      <xdr:spPr bwMode="auto">
        <a:xfrm>
          <a:off x="35679529"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65</xdr:row>
      <xdr:rowOff>0</xdr:rowOff>
    </xdr:from>
    <xdr:ext cx="304800" cy="306481"/>
    <xdr:sp macro="" textlink="">
      <xdr:nvSpPr>
        <xdr:cNvPr id="64" name="AutoShape 2" descr="Image result for present value of annuity"/>
        <xdr:cNvSpPr>
          <a:spLocks noChangeAspect="1" noChangeArrowheads="1"/>
        </xdr:cNvSpPr>
      </xdr:nvSpPr>
      <xdr:spPr bwMode="auto">
        <a:xfrm>
          <a:off x="36195000"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65</xdr:row>
      <xdr:rowOff>0</xdr:rowOff>
    </xdr:from>
    <xdr:ext cx="304800" cy="306481"/>
    <xdr:sp macro="" textlink="">
      <xdr:nvSpPr>
        <xdr:cNvPr id="65" name="AutoShape 2" descr="Image result for present value of annuity"/>
        <xdr:cNvSpPr>
          <a:spLocks noChangeAspect="1" noChangeArrowheads="1"/>
        </xdr:cNvSpPr>
      </xdr:nvSpPr>
      <xdr:spPr bwMode="auto">
        <a:xfrm>
          <a:off x="36710471"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59</xdr:col>
      <xdr:colOff>0</xdr:colOff>
      <xdr:row>66</xdr:row>
      <xdr:rowOff>0</xdr:rowOff>
    </xdr:from>
    <xdr:ext cx="304800" cy="306481"/>
    <xdr:sp macro="" textlink="">
      <xdr:nvSpPr>
        <xdr:cNvPr id="66" name="AutoShape 2" descr="Image result for present value of annuity"/>
        <xdr:cNvSpPr>
          <a:spLocks noChangeAspect="1" noChangeArrowheads="1"/>
        </xdr:cNvSpPr>
      </xdr:nvSpPr>
      <xdr:spPr bwMode="auto">
        <a:xfrm>
          <a:off x="34133118"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60</xdr:col>
      <xdr:colOff>0</xdr:colOff>
      <xdr:row>66</xdr:row>
      <xdr:rowOff>0</xdr:rowOff>
    </xdr:from>
    <xdr:ext cx="304800" cy="306481"/>
    <xdr:sp macro="" textlink="">
      <xdr:nvSpPr>
        <xdr:cNvPr id="67" name="AutoShape 2" descr="Image result for present value of annuity"/>
        <xdr:cNvSpPr>
          <a:spLocks noChangeAspect="1" noChangeArrowheads="1"/>
        </xdr:cNvSpPr>
      </xdr:nvSpPr>
      <xdr:spPr bwMode="auto">
        <a:xfrm>
          <a:off x="34648588"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61</xdr:col>
      <xdr:colOff>0</xdr:colOff>
      <xdr:row>66</xdr:row>
      <xdr:rowOff>0</xdr:rowOff>
    </xdr:from>
    <xdr:ext cx="304800" cy="306481"/>
    <xdr:sp macro="" textlink="">
      <xdr:nvSpPr>
        <xdr:cNvPr id="68" name="AutoShape 2" descr="Image result for present value of annuity"/>
        <xdr:cNvSpPr>
          <a:spLocks noChangeAspect="1" noChangeArrowheads="1"/>
        </xdr:cNvSpPr>
      </xdr:nvSpPr>
      <xdr:spPr bwMode="auto">
        <a:xfrm>
          <a:off x="35164059"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62</xdr:col>
      <xdr:colOff>0</xdr:colOff>
      <xdr:row>66</xdr:row>
      <xdr:rowOff>0</xdr:rowOff>
    </xdr:from>
    <xdr:ext cx="304800" cy="306481"/>
    <xdr:sp macro="" textlink="">
      <xdr:nvSpPr>
        <xdr:cNvPr id="69" name="AutoShape 2" descr="Image result for present value of annuity"/>
        <xdr:cNvSpPr>
          <a:spLocks noChangeAspect="1" noChangeArrowheads="1"/>
        </xdr:cNvSpPr>
      </xdr:nvSpPr>
      <xdr:spPr bwMode="auto">
        <a:xfrm>
          <a:off x="35679529"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66</xdr:row>
      <xdr:rowOff>0</xdr:rowOff>
    </xdr:from>
    <xdr:ext cx="304800" cy="306481"/>
    <xdr:sp macro="" textlink="">
      <xdr:nvSpPr>
        <xdr:cNvPr id="70" name="AutoShape 2" descr="Image result for present value of annuity"/>
        <xdr:cNvSpPr>
          <a:spLocks noChangeAspect="1" noChangeArrowheads="1"/>
        </xdr:cNvSpPr>
      </xdr:nvSpPr>
      <xdr:spPr bwMode="auto">
        <a:xfrm>
          <a:off x="36195000"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66</xdr:row>
      <xdr:rowOff>0</xdr:rowOff>
    </xdr:from>
    <xdr:ext cx="304800" cy="306481"/>
    <xdr:sp macro="" textlink="">
      <xdr:nvSpPr>
        <xdr:cNvPr id="71" name="AutoShape 2" descr="Image result for present value of annuity"/>
        <xdr:cNvSpPr>
          <a:spLocks noChangeAspect="1" noChangeArrowheads="1"/>
        </xdr:cNvSpPr>
      </xdr:nvSpPr>
      <xdr:spPr bwMode="auto">
        <a:xfrm>
          <a:off x="36710471"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59</xdr:col>
      <xdr:colOff>0</xdr:colOff>
      <xdr:row>67</xdr:row>
      <xdr:rowOff>0</xdr:rowOff>
    </xdr:from>
    <xdr:ext cx="304800" cy="306481"/>
    <xdr:sp macro="" textlink="">
      <xdr:nvSpPr>
        <xdr:cNvPr id="72" name="AutoShape 2" descr="Image result for present value of annuity"/>
        <xdr:cNvSpPr>
          <a:spLocks noChangeAspect="1" noChangeArrowheads="1"/>
        </xdr:cNvSpPr>
      </xdr:nvSpPr>
      <xdr:spPr bwMode="auto">
        <a:xfrm>
          <a:off x="34133118"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60</xdr:col>
      <xdr:colOff>0</xdr:colOff>
      <xdr:row>67</xdr:row>
      <xdr:rowOff>0</xdr:rowOff>
    </xdr:from>
    <xdr:ext cx="304800" cy="306481"/>
    <xdr:sp macro="" textlink="">
      <xdr:nvSpPr>
        <xdr:cNvPr id="73" name="AutoShape 2" descr="Image result for present value of annuity"/>
        <xdr:cNvSpPr>
          <a:spLocks noChangeAspect="1" noChangeArrowheads="1"/>
        </xdr:cNvSpPr>
      </xdr:nvSpPr>
      <xdr:spPr bwMode="auto">
        <a:xfrm>
          <a:off x="34648588"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61</xdr:col>
      <xdr:colOff>0</xdr:colOff>
      <xdr:row>67</xdr:row>
      <xdr:rowOff>0</xdr:rowOff>
    </xdr:from>
    <xdr:ext cx="304800" cy="306481"/>
    <xdr:sp macro="" textlink="">
      <xdr:nvSpPr>
        <xdr:cNvPr id="74" name="AutoShape 2" descr="Image result for present value of annuity"/>
        <xdr:cNvSpPr>
          <a:spLocks noChangeAspect="1" noChangeArrowheads="1"/>
        </xdr:cNvSpPr>
      </xdr:nvSpPr>
      <xdr:spPr bwMode="auto">
        <a:xfrm>
          <a:off x="35164059"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62</xdr:col>
      <xdr:colOff>0</xdr:colOff>
      <xdr:row>67</xdr:row>
      <xdr:rowOff>0</xdr:rowOff>
    </xdr:from>
    <xdr:ext cx="304800" cy="306481"/>
    <xdr:sp macro="" textlink="">
      <xdr:nvSpPr>
        <xdr:cNvPr id="75" name="AutoShape 2" descr="Image result for present value of annuity"/>
        <xdr:cNvSpPr>
          <a:spLocks noChangeAspect="1" noChangeArrowheads="1"/>
        </xdr:cNvSpPr>
      </xdr:nvSpPr>
      <xdr:spPr bwMode="auto">
        <a:xfrm>
          <a:off x="35679529"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67</xdr:row>
      <xdr:rowOff>0</xdr:rowOff>
    </xdr:from>
    <xdr:ext cx="304800" cy="306481"/>
    <xdr:sp macro="" textlink="">
      <xdr:nvSpPr>
        <xdr:cNvPr id="76" name="AutoShape 2" descr="Image result for present value of annuity"/>
        <xdr:cNvSpPr>
          <a:spLocks noChangeAspect="1" noChangeArrowheads="1"/>
        </xdr:cNvSpPr>
      </xdr:nvSpPr>
      <xdr:spPr bwMode="auto">
        <a:xfrm>
          <a:off x="36195000"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67</xdr:row>
      <xdr:rowOff>0</xdr:rowOff>
    </xdr:from>
    <xdr:ext cx="304800" cy="306481"/>
    <xdr:sp macro="" textlink="">
      <xdr:nvSpPr>
        <xdr:cNvPr id="77" name="AutoShape 2" descr="Image result for present value of annuity"/>
        <xdr:cNvSpPr>
          <a:spLocks noChangeAspect="1" noChangeArrowheads="1"/>
        </xdr:cNvSpPr>
      </xdr:nvSpPr>
      <xdr:spPr bwMode="auto">
        <a:xfrm>
          <a:off x="36710471"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59</xdr:col>
      <xdr:colOff>0</xdr:colOff>
      <xdr:row>68</xdr:row>
      <xdr:rowOff>0</xdr:rowOff>
    </xdr:from>
    <xdr:ext cx="304800" cy="306481"/>
    <xdr:sp macro="" textlink="">
      <xdr:nvSpPr>
        <xdr:cNvPr id="78" name="AutoShape 2" descr="Image result for present value of annuity"/>
        <xdr:cNvSpPr>
          <a:spLocks noChangeAspect="1" noChangeArrowheads="1"/>
        </xdr:cNvSpPr>
      </xdr:nvSpPr>
      <xdr:spPr bwMode="auto">
        <a:xfrm>
          <a:off x="34133118"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60</xdr:col>
      <xdr:colOff>0</xdr:colOff>
      <xdr:row>68</xdr:row>
      <xdr:rowOff>0</xdr:rowOff>
    </xdr:from>
    <xdr:ext cx="304800" cy="306481"/>
    <xdr:sp macro="" textlink="">
      <xdr:nvSpPr>
        <xdr:cNvPr id="79" name="AutoShape 2" descr="Image result for present value of annuity"/>
        <xdr:cNvSpPr>
          <a:spLocks noChangeAspect="1" noChangeArrowheads="1"/>
        </xdr:cNvSpPr>
      </xdr:nvSpPr>
      <xdr:spPr bwMode="auto">
        <a:xfrm>
          <a:off x="34648588"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61</xdr:col>
      <xdr:colOff>0</xdr:colOff>
      <xdr:row>68</xdr:row>
      <xdr:rowOff>0</xdr:rowOff>
    </xdr:from>
    <xdr:ext cx="304800" cy="306481"/>
    <xdr:sp macro="" textlink="">
      <xdr:nvSpPr>
        <xdr:cNvPr id="80" name="AutoShape 2" descr="Image result for present value of annuity"/>
        <xdr:cNvSpPr>
          <a:spLocks noChangeAspect="1" noChangeArrowheads="1"/>
        </xdr:cNvSpPr>
      </xdr:nvSpPr>
      <xdr:spPr bwMode="auto">
        <a:xfrm>
          <a:off x="35164059"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62</xdr:col>
      <xdr:colOff>0</xdr:colOff>
      <xdr:row>68</xdr:row>
      <xdr:rowOff>0</xdr:rowOff>
    </xdr:from>
    <xdr:ext cx="304800" cy="306481"/>
    <xdr:sp macro="" textlink="">
      <xdr:nvSpPr>
        <xdr:cNvPr id="81" name="AutoShape 2" descr="Image result for present value of annuity"/>
        <xdr:cNvSpPr>
          <a:spLocks noChangeAspect="1" noChangeArrowheads="1"/>
        </xdr:cNvSpPr>
      </xdr:nvSpPr>
      <xdr:spPr bwMode="auto">
        <a:xfrm>
          <a:off x="35679529"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68</xdr:row>
      <xdr:rowOff>0</xdr:rowOff>
    </xdr:from>
    <xdr:ext cx="304800" cy="306481"/>
    <xdr:sp macro="" textlink="">
      <xdr:nvSpPr>
        <xdr:cNvPr id="82" name="AutoShape 2" descr="Image result for present value of annuity"/>
        <xdr:cNvSpPr>
          <a:spLocks noChangeAspect="1" noChangeArrowheads="1"/>
        </xdr:cNvSpPr>
      </xdr:nvSpPr>
      <xdr:spPr bwMode="auto">
        <a:xfrm>
          <a:off x="36195000"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68</xdr:row>
      <xdr:rowOff>0</xdr:rowOff>
    </xdr:from>
    <xdr:ext cx="304800" cy="306481"/>
    <xdr:sp macro="" textlink="">
      <xdr:nvSpPr>
        <xdr:cNvPr id="83" name="AutoShape 2" descr="Image result for present value of annuity"/>
        <xdr:cNvSpPr>
          <a:spLocks noChangeAspect="1" noChangeArrowheads="1"/>
        </xdr:cNvSpPr>
      </xdr:nvSpPr>
      <xdr:spPr bwMode="auto">
        <a:xfrm>
          <a:off x="36710471"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59</xdr:col>
      <xdr:colOff>0</xdr:colOff>
      <xdr:row>69</xdr:row>
      <xdr:rowOff>0</xdr:rowOff>
    </xdr:from>
    <xdr:ext cx="304800" cy="306481"/>
    <xdr:sp macro="" textlink="">
      <xdr:nvSpPr>
        <xdr:cNvPr id="84" name="AutoShape 2" descr="Image result for present value of annuity"/>
        <xdr:cNvSpPr>
          <a:spLocks noChangeAspect="1" noChangeArrowheads="1"/>
        </xdr:cNvSpPr>
      </xdr:nvSpPr>
      <xdr:spPr bwMode="auto">
        <a:xfrm>
          <a:off x="34133118"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60</xdr:col>
      <xdr:colOff>0</xdr:colOff>
      <xdr:row>69</xdr:row>
      <xdr:rowOff>0</xdr:rowOff>
    </xdr:from>
    <xdr:ext cx="304800" cy="306481"/>
    <xdr:sp macro="" textlink="">
      <xdr:nvSpPr>
        <xdr:cNvPr id="85" name="AutoShape 2" descr="Image result for present value of annuity"/>
        <xdr:cNvSpPr>
          <a:spLocks noChangeAspect="1" noChangeArrowheads="1"/>
        </xdr:cNvSpPr>
      </xdr:nvSpPr>
      <xdr:spPr bwMode="auto">
        <a:xfrm>
          <a:off x="34648588"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61</xdr:col>
      <xdr:colOff>0</xdr:colOff>
      <xdr:row>69</xdr:row>
      <xdr:rowOff>0</xdr:rowOff>
    </xdr:from>
    <xdr:ext cx="304800" cy="306481"/>
    <xdr:sp macro="" textlink="">
      <xdr:nvSpPr>
        <xdr:cNvPr id="86" name="AutoShape 2" descr="Image result for present value of annuity"/>
        <xdr:cNvSpPr>
          <a:spLocks noChangeAspect="1" noChangeArrowheads="1"/>
        </xdr:cNvSpPr>
      </xdr:nvSpPr>
      <xdr:spPr bwMode="auto">
        <a:xfrm>
          <a:off x="35164059"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62</xdr:col>
      <xdr:colOff>0</xdr:colOff>
      <xdr:row>69</xdr:row>
      <xdr:rowOff>0</xdr:rowOff>
    </xdr:from>
    <xdr:ext cx="304800" cy="306481"/>
    <xdr:sp macro="" textlink="">
      <xdr:nvSpPr>
        <xdr:cNvPr id="87" name="AutoShape 2" descr="Image result for present value of annuity"/>
        <xdr:cNvSpPr>
          <a:spLocks noChangeAspect="1" noChangeArrowheads="1"/>
        </xdr:cNvSpPr>
      </xdr:nvSpPr>
      <xdr:spPr bwMode="auto">
        <a:xfrm>
          <a:off x="35679529"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69</xdr:row>
      <xdr:rowOff>0</xdr:rowOff>
    </xdr:from>
    <xdr:ext cx="304800" cy="306481"/>
    <xdr:sp macro="" textlink="">
      <xdr:nvSpPr>
        <xdr:cNvPr id="88" name="AutoShape 2" descr="Image result for present value of annuity"/>
        <xdr:cNvSpPr>
          <a:spLocks noChangeAspect="1" noChangeArrowheads="1"/>
        </xdr:cNvSpPr>
      </xdr:nvSpPr>
      <xdr:spPr bwMode="auto">
        <a:xfrm>
          <a:off x="36195000"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69</xdr:row>
      <xdr:rowOff>0</xdr:rowOff>
    </xdr:from>
    <xdr:ext cx="304800" cy="306481"/>
    <xdr:sp macro="" textlink="">
      <xdr:nvSpPr>
        <xdr:cNvPr id="89" name="AutoShape 2" descr="Image result for present value of annuity"/>
        <xdr:cNvSpPr>
          <a:spLocks noChangeAspect="1" noChangeArrowheads="1"/>
        </xdr:cNvSpPr>
      </xdr:nvSpPr>
      <xdr:spPr bwMode="auto">
        <a:xfrm>
          <a:off x="36710471"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59</xdr:col>
      <xdr:colOff>0</xdr:colOff>
      <xdr:row>70</xdr:row>
      <xdr:rowOff>0</xdr:rowOff>
    </xdr:from>
    <xdr:ext cx="304800" cy="306481"/>
    <xdr:sp macro="" textlink="">
      <xdr:nvSpPr>
        <xdr:cNvPr id="90" name="AutoShape 2" descr="Image result for present value of annuity"/>
        <xdr:cNvSpPr>
          <a:spLocks noChangeAspect="1" noChangeArrowheads="1"/>
        </xdr:cNvSpPr>
      </xdr:nvSpPr>
      <xdr:spPr bwMode="auto">
        <a:xfrm>
          <a:off x="34133118"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60</xdr:col>
      <xdr:colOff>0</xdr:colOff>
      <xdr:row>70</xdr:row>
      <xdr:rowOff>0</xdr:rowOff>
    </xdr:from>
    <xdr:ext cx="304800" cy="306481"/>
    <xdr:sp macro="" textlink="">
      <xdr:nvSpPr>
        <xdr:cNvPr id="91" name="AutoShape 2" descr="Image result for present value of annuity"/>
        <xdr:cNvSpPr>
          <a:spLocks noChangeAspect="1" noChangeArrowheads="1"/>
        </xdr:cNvSpPr>
      </xdr:nvSpPr>
      <xdr:spPr bwMode="auto">
        <a:xfrm>
          <a:off x="34648588"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61</xdr:col>
      <xdr:colOff>0</xdr:colOff>
      <xdr:row>70</xdr:row>
      <xdr:rowOff>0</xdr:rowOff>
    </xdr:from>
    <xdr:ext cx="304800" cy="306481"/>
    <xdr:sp macro="" textlink="">
      <xdr:nvSpPr>
        <xdr:cNvPr id="92" name="AutoShape 2" descr="Image result for present value of annuity"/>
        <xdr:cNvSpPr>
          <a:spLocks noChangeAspect="1" noChangeArrowheads="1"/>
        </xdr:cNvSpPr>
      </xdr:nvSpPr>
      <xdr:spPr bwMode="auto">
        <a:xfrm>
          <a:off x="35164059"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62</xdr:col>
      <xdr:colOff>0</xdr:colOff>
      <xdr:row>70</xdr:row>
      <xdr:rowOff>0</xdr:rowOff>
    </xdr:from>
    <xdr:ext cx="304800" cy="306481"/>
    <xdr:sp macro="" textlink="">
      <xdr:nvSpPr>
        <xdr:cNvPr id="93" name="AutoShape 2" descr="Image result for present value of annuity"/>
        <xdr:cNvSpPr>
          <a:spLocks noChangeAspect="1" noChangeArrowheads="1"/>
        </xdr:cNvSpPr>
      </xdr:nvSpPr>
      <xdr:spPr bwMode="auto">
        <a:xfrm>
          <a:off x="35679529"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70</xdr:row>
      <xdr:rowOff>0</xdr:rowOff>
    </xdr:from>
    <xdr:ext cx="304800" cy="306481"/>
    <xdr:sp macro="" textlink="">
      <xdr:nvSpPr>
        <xdr:cNvPr id="94" name="AutoShape 2" descr="Image result for present value of annuity"/>
        <xdr:cNvSpPr>
          <a:spLocks noChangeAspect="1" noChangeArrowheads="1"/>
        </xdr:cNvSpPr>
      </xdr:nvSpPr>
      <xdr:spPr bwMode="auto">
        <a:xfrm>
          <a:off x="36195000"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70</xdr:row>
      <xdr:rowOff>0</xdr:rowOff>
    </xdr:from>
    <xdr:ext cx="304800" cy="306481"/>
    <xdr:sp macro="" textlink="">
      <xdr:nvSpPr>
        <xdr:cNvPr id="95" name="AutoShape 2" descr="Image result for present value of annuity"/>
        <xdr:cNvSpPr>
          <a:spLocks noChangeAspect="1" noChangeArrowheads="1"/>
        </xdr:cNvSpPr>
      </xdr:nvSpPr>
      <xdr:spPr bwMode="auto">
        <a:xfrm>
          <a:off x="36710471"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59</xdr:col>
      <xdr:colOff>0</xdr:colOff>
      <xdr:row>71</xdr:row>
      <xdr:rowOff>0</xdr:rowOff>
    </xdr:from>
    <xdr:ext cx="304800" cy="306481"/>
    <xdr:sp macro="" textlink="">
      <xdr:nvSpPr>
        <xdr:cNvPr id="96" name="AutoShape 2" descr="Image result for present value of annuity"/>
        <xdr:cNvSpPr>
          <a:spLocks noChangeAspect="1" noChangeArrowheads="1"/>
        </xdr:cNvSpPr>
      </xdr:nvSpPr>
      <xdr:spPr bwMode="auto">
        <a:xfrm>
          <a:off x="34133118"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60</xdr:col>
      <xdr:colOff>0</xdr:colOff>
      <xdr:row>71</xdr:row>
      <xdr:rowOff>0</xdr:rowOff>
    </xdr:from>
    <xdr:ext cx="304800" cy="306481"/>
    <xdr:sp macro="" textlink="">
      <xdr:nvSpPr>
        <xdr:cNvPr id="97" name="AutoShape 2" descr="Image result for present value of annuity"/>
        <xdr:cNvSpPr>
          <a:spLocks noChangeAspect="1" noChangeArrowheads="1"/>
        </xdr:cNvSpPr>
      </xdr:nvSpPr>
      <xdr:spPr bwMode="auto">
        <a:xfrm>
          <a:off x="34648588"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61</xdr:col>
      <xdr:colOff>0</xdr:colOff>
      <xdr:row>71</xdr:row>
      <xdr:rowOff>0</xdr:rowOff>
    </xdr:from>
    <xdr:ext cx="304800" cy="306481"/>
    <xdr:sp macro="" textlink="">
      <xdr:nvSpPr>
        <xdr:cNvPr id="98" name="AutoShape 2" descr="Image result for present value of annuity"/>
        <xdr:cNvSpPr>
          <a:spLocks noChangeAspect="1" noChangeArrowheads="1"/>
        </xdr:cNvSpPr>
      </xdr:nvSpPr>
      <xdr:spPr bwMode="auto">
        <a:xfrm>
          <a:off x="35164059"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62</xdr:col>
      <xdr:colOff>0</xdr:colOff>
      <xdr:row>71</xdr:row>
      <xdr:rowOff>0</xdr:rowOff>
    </xdr:from>
    <xdr:ext cx="304800" cy="306481"/>
    <xdr:sp macro="" textlink="">
      <xdr:nvSpPr>
        <xdr:cNvPr id="99" name="AutoShape 2" descr="Image result for present value of annuity"/>
        <xdr:cNvSpPr>
          <a:spLocks noChangeAspect="1" noChangeArrowheads="1"/>
        </xdr:cNvSpPr>
      </xdr:nvSpPr>
      <xdr:spPr bwMode="auto">
        <a:xfrm>
          <a:off x="35679529"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71</xdr:row>
      <xdr:rowOff>0</xdr:rowOff>
    </xdr:from>
    <xdr:ext cx="304800" cy="306481"/>
    <xdr:sp macro="" textlink="">
      <xdr:nvSpPr>
        <xdr:cNvPr id="100" name="AutoShape 2" descr="Image result for present value of annuity"/>
        <xdr:cNvSpPr>
          <a:spLocks noChangeAspect="1" noChangeArrowheads="1"/>
        </xdr:cNvSpPr>
      </xdr:nvSpPr>
      <xdr:spPr bwMode="auto">
        <a:xfrm>
          <a:off x="36195000"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71</xdr:row>
      <xdr:rowOff>0</xdr:rowOff>
    </xdr:from>
    <xdr:ext cx="304800" cy="306481"/>
    <xdr:sp macro="" textlink="">
      <xdr:nvSpPr>
        <xdr:cNvPr id="101" name="AutoShape 2" descr="Image result for present value of annuity"/>
        <xdr:cNvSpPr>
          <a:spLocks noChangeAspect="1" noChangeArrowheads="1"/>
        </xdr:cNvSpPr>
      </xdr:nvSpPr>
      <xdr:spPr bwMode="auto">
        <a:xfrm>
          <a:off x="36710471"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59</xdr:col>
      <xdr:colOff>0</xdr:colOff>
      <xdr:row>72</xdr:row>
      <xdr:rowOff>0</xdr:rowOff>
    </xdr:from>
    <xdr:ext cx="304800" cy="306481"/>
    <xdr:sp macro="" textlink="">
      <xdr:nvSpPr>
        <xdr:cNvPr id="102" name="AutoShape 2" descr="Image result for present value of annuity"/>
        <xdr:cNvSpPr>
          <a:spLocks noChangeAspect="1" noChangeArrowheads="1"/>
        </xdr:cNvSpPr>
      </xdr:nvSpPr>
      <xdr:spPr bwMode="auto">
        <a:xfrm>
          <a:off x="34133118"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60</xdr:col>
      <xdr:colOff>0</xdr:colOff>
      <xdr:row>72</xdr:row>
      <xdr:rowOff>0</xdr:rowOff>
    </xdr:from>
    <xdr:ext cx="304800" cy="306481"/>
    <xdr:sp macro="" textlink="">
      <xdr:nvSpPr>
        <xdr:cNvPr id="103" name="AutoShape 2" descr="Image result for present value of annuity"/>
        <xdr:cNvSpPr>
          <a:spLocks noChangeAspect="1" noChangeArrowheads="1"/>
        </xdr:cNvSpPr>
      </xdr:nvSpPr>
      <xdr:spPr bwMode="auto">
        <a:xfrm>
          <a:off x="34648588"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61</xdr:col>
      <xdr:colOff>0</xdr:colOff>
      <xdr:row>72</xdr:row>
      <xdr:rowOff>0</xdr:rowOff>
    </xdr:from>
    <xdr:ext cx="304800" cy="306481"/>
    <xdr:sp macro="" textlink="">
      <xdr:nvSpPr>
        <xdr:cNvPr id="104" name="AutoShape 2" descr="Image result for present value of annuity"/>
        <xdr:cNvSpPr>
          <a:spLocks noChangeAspect="1" noChangeArrowheads="1"/>
        </xdr:cNvSpPr>
      </xdr:nvSpPr>
      <xdr:spPr bwMode="auto">
        <a:xfrm>
          <a:off x="35164059"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62</xdr:col>
      <xdr:colOff>0</xdr:colOff>
      <xdr:row>72</xdr:row>
      <xdr:rowOff>0</xdr:rowOff>
    </xdr:from>
    <xdr:ext cx="304800" cy="306481"/>
    <xdr:sp macro="" textlink="">
      <xdr:nvSpPr>
        <xdr:cNvPr id="105" name="AutoShape 2" descr="Image result for present value of annuity"/>
        <xdr:cNvSpPr>
          <a:spLocks noChangeAspect="1" noChangeArrowheads="1"/>
        </xdr:cNvSpPr>
      </xdr:nvSpPr>
      <xdr:spPr bwMode="auto">
        <a:xfrm>
          <a:off x="35679529"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72</xdr:row>
      <xdr:rowOff>0</xdr:rowOff>
    </xdr:from>
    <xdr:ext cx="304800" cy="306481"/>
    <xdr:sp macro="" textlink="">
      <xdr:nvSpPr>
        <xdr:cNvPr id="106" name="AutoShape 2" descr="Image result for present value of annuity"/>
        <xdr:cNvSpPr>
          <a:spLocks noChangeAspect="1" noChangeArrowheads="1"/>
        </xdr:cNvSpPr>
      </xdr:nvSpPr>
      <xdr:spPr bwMode="auto">
        <a:xfrm>
          <a:off x="36195000"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72</xdr:row>
      <xdr:rowOff>0</xdr:rowOff>
    </xdr:from>
    <xdr:ext cx="304800" cy="306481"/>
    <xdr:sp macro="" textlink="">
      <xdr:nvSpPr>
        <xdr:cNvPr id="107" name="AutoShape 2" descr="Image result for present value of annuity"/>
        <xdr:cNvSpPr>
          <a:spLocks noChangeAspect="1" noChangeArrowheads="1"/>
        </xdr:cNvSpPr>
      </xdr:nvSpPr>
      <xdr:spPr bwMode="auto">
        <a:xfrm>
          <a:off x="36710471"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59</xdr:col>
      <xdr:colOff>0</xdr:colOff>
      <xdr:row>73</xdr:row>
      <xdr:rowOff>0</xdr:rowOff>
    </xdr:from>
    <xdr:ext cx="304800" cy="306481"/>
    <xdr:sp macro="" textlink="">
      <xdr:nvSpPr>
        <xdr:cNvPr id="108" name="AutoShape 2" descr="Image result for present value of annuity"/>
        <xdr:cNvSpPr>
          <a:spLocks noChangeAspect="1" noChangeArrowheads="1"/>
        </xdr:cNvSpPr>
      </xdr:nvSpPr>
      <xdr:spPr bwMode="auto">
        <a:xfrm>
          <a:off x="34133118"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60</xdr:col>
      <xdr:colOff>0</xdr:colOff>
      <xdr:row>73</xdr:row>
      <xdr:rowOff>0</xdr:rowOff>
    </xdr:from>
    <xdr:ext cx="304800" cy="306481"/>
    <xdr:sp macro="" textlink="">
      <xdr:nvSpPr>
        <xdr:cNvPr id="109" name="AutoShape 2" descr="Image result for present value of annuity"/>
        <xdr:cNvSpPr>
          <a:spLocks noChangeAspect="1" noChangeArrowheads="1"/>
        </xdr:cNvSpPr>
      </xdr:nvSpPr>
      <xdr:spPr bwMode="auto">
        <a:xfrm>
          <a:off x="34648588"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61</xdr:col>
      <xdr:colOff>0</xdr:colOff>
      <xdr:row>73</xdr:row>
      <xdr:rowOff>0</xdr:rowOff>
    </xdr:from>
    <xdr:ext cx="304800" cy="306481"/>
    <xdr:sp macro="" textlink="">
      <xdr:nvSpPr>
        <xdr:cNvPr id="110" name="AutoShape 2" descr="Image result for present value of annuity"/>
        <xdr:cNvSpPr>
          <a:spLocks noChangeAspect="1" noChangeArrowheads="1"/>
        </xdr:cNvSpPr>
      </xdr:nvSpPr>
      <xdr:spPr bwMode="auto">
        <a:xfrm>
          <a:off x="35164059"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62</xdr:col>
      <xdr:colOff>0</xdr:colOff>
      <xdr:row>73</xdr:row>
      <xdr:rowOff>0</xdr:rowOff>
    </xdr:from>
    <xdr:ext cx="304800" cy="306481"/>
    <xdr:sp macro="" textlink="">
      <xdr:nvSpPr>
        <xdr:cNvPr id="111" name="AutoShape 2" descr="Image result for present value of annuity"/>
        <xdr:cNvSpPr>
          <a:spLocks noChangeAspect="1" noChangeArrowheads="1"/>
        </xdr:cNvSpPr>
      </xdr:nvSpPr>
      <xdr:spPr bwMode="auto">
        <a:xfrm>
          <a:off x="35679529"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73</xdr:row>
      <xdr:rowOff>0</xdr:rowOff>
    </xdr:from>
    <xdr:ext cx="304800" cy="306481"/>
    <xdr:sp macro="" textlink="">
      <xdr:nvSpPr>
        <xdr:cNvPr id="112" name="AutoShape 2" descr="Image result for present value of annuity"/>
        <xdr:cNvSpPr>
          <a:spLocks noChangeAspect="1" noChangeArrowheads="1"/>
        </xdr:cNvSpPr>
      </xdr:nvSpPr>
      <xdr:spPr bwMode="auto">
        <a:xfrm>
          <a:off x="36195000"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59</xdr:col>
      <xdr:colOff>0</xdr:colOff>
      <xdr:row>74</xdr:row>
      <xdr:rowOff>0</xdr:rowOff>
    </xdr:from>
    <xdr:ext cx="304800" cy="306481"/>
    <xdr:sp macro="" textlink="">
      <xdr:nvSpPr>
        <xdr:cNvPr id="114" name="AutoShape 2" descr="Image result for present value of annuity"/>
        <xdr:cNvSpPr>
          <a:spLocks noChangeAspect="1" noChangeArrowheads="1"/>
        </xdr:cNvSpPr>
      </xdr:nvSpPr>
      <xdr:spPr bwMode="auto">
        <a:xfrm>
          <a:off x="34133118"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60</xdr:col>
      <xdr:colOff>0</xdr:colOff>
      <xdr:row>74</xdr:row>
      <xdr:rowOff>0</xdr:rowOff>
    </xdr:from>
    <xdr:ext cx="304800" cy="306481"/>
    <xdr:sp macro="" textlink="">
      <xdr:nvSpPr>
        <xdr:cNvPr id="115" name="AutoShape 2" descr="Image result for present value of annuity"/>
        <xdr:cNvSpPr>
          <a:spLocks noChangeAspect="1" noChangeArrowheads="1"/>
        </xdr:cNvSpPr>
      </xdr:nvSpPr>
      <xdr:spPr bwMode="auto">
        <a:xfrm>
          <a:off x="34648588"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61</xdr:col>
      <xdr:colOff>0</xdr:colOff>
      <xdr:row>74</xdr:row>
      <xdr:rowOff>0</xdr:rowOff>
    </xdr:from>
    <xdr:ext cx="304800" cy="306481"/>
    <xdr:sp macro="" textlink="">
      <xdr:nvSpPr>
        <xdr:cNvPr id="116" name="AutoShape 2" descr="Image result for present value of annuity"/>
        <xdr:cNvSpPr>
          <a:spLocks noChangeAspect="1" noChangeArrowheads="1"/>
        </xdr:cNvSpPr>
      </xdr:nvSpPr>
      <xdr:spPr bwMode="auto">
        <a:xfrm>
          <a:off x="35164059"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62</xdr:col>
      <xdr:colOff>0</xdr:colOff>
      <xdr:row>74</xdr:row>
      <xdr:rowOff>0</xdr:rowOff>
    </xdr:from>
    <xdr:ext cx="304800" cy="306481"/>
    <xdr:sp macro="" textlink="">
      <xdr:nvSpPr>
        <xdr:cNvPr id="117" name="AutoShape 2" descr="Image result for present value of annuity"/>
        <xdr:cNvSpPr>
          <a:spLocks noChangeAspect="1" noChangeArrowheads="1"/>
        </xdr:cNvSpPr>
      </xdr:nvSpPr>
      <xdr:spPr bwMode="auto">
        <a:xfrm>
          <a:off x="35679529"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74</xdr:row>
      <xdr:rowOff>0</xdr:rowOff>
    </xdr:from>
    <xdr:ext cx="304800" cy="306481"/>
    <xdr:sp macro="" textlink="">
      <xdr:nvSpPr>
        <xdr:cNvPr id="118" name="AutoShape 2" descr="Image result for present value of annuity"/>
        <xdr:cNvSpPr>
          <a:spLocks noChangeAspect="1" noChangeArrowheads="1"/>
        </xdr:cNvSpPr>
      </xdr:nvSpPr>
      <xdr:spPr bwMode="auto">
        <a:xfrm>
          <a:off x="36195000"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59</xdr:col>
      <xdr:colOff>0</xdr:colOff>
      <xdr:row>75</xdr:row>
      <xdr:rowOff>0</xdr:rowOff>
    </xdr:from>
    <xdr:ext cx="304800" cy="306481"/>
    <xdr:sp macro="" textlink="">
      <xdr:nvSpPr>
        <xdr:cNvPr id="120" name="AutoShape 2" descr="Image result for present value of annuity"/>
        <xdr:cNvSpPr>
          <a:spLocks noChangeAspect="1" noChangeArrowheads="1"/>
        </xdr:cNvSpPr>
      </xdr:nvSpPr>
      <xdr:spPr bwMode="auto">
        <a:xfrm>
          <a:off x="34133118"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60</xdr:col>
      <xdr:colOff>0</xdr:colOff>
      <xdr:row>75</xdr:row>
      <xdr:rowOff>0</xdr:rowOff>
    </xdr:from>
    <xdr:ext cx="304800" cy="306481"/>
    <xdr:sp macro="" textlink="">
      <xdr:nvSpPr>
        <xdr:cNvPr id="121" name="AutoShape 2" descr="Image result for present value of annuity"/>
        <xdr:cNvSpPr>
          <a:spLocks noChangeAspect="1" noChangeArrowheads="1"/>
        </xdr:cNvSpPr>
      </xdr:nvSpPr>
      <xdr:spPr bwMode="auto">
        <a:xfrm>
          <a:off x="34648588"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61</xdr:col>
      <xdr:colOff>0</xdr:colOff>
      <xdr:row>75</xdr:row>
      <xdr:rowOff>0</xdr:rowOff>
    </xdr:from>
    <xdr:ext cx="304800" cy="306481"/>
    <xdr:sp macro="" textlink="">
      <xdr:nvSpPr>
        <xdr:cNvPr id="122" name="AutoShape 2" descr="Image result for present value of annuity"/>
        <xdr:cNvSpPr>
          <a:spLocks noChangeAspect="1" noChangeArrowheads="1"/>
        </xdr:cNvSpPr>
      </xdr:nvSpPr>
      <xdr:spPr bwMode="auto">
        <a:xfrm>
          <a:off x="35164059"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62</xdr:col>
      <xdr:colOff>0</xdr:colOff>
      <xdr:row>75</xdr:row>
      <xdr:rowOff>0</xdr:rowOff>
    </xdr:from>
    <xdr:ext cx="304800" cy="306481"/>
    <xdr:sp macro="" textlink="">
      <xdr:nvSpPr>
        <xdr:cNvPr id="123" name="AutoShape 2" descr="Image result for present value of annuity"/>
        <xdr:cNvSpPr>
          <a:spLocks noChangeAspect="1" noChangeArrowheads="1"/>
        </xdr:cNvSpPr>
      </xdr:nvSpPr>
      <xdr:spPr bwMode="auto">
        <a:xfrm>
          <a:off x="35679529"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75</xdr:row>
      <xdr:rowOff>0</xdr:rowOff>
    </xdr:from>
    <xdr:ext cx="304800" cy="306481"/>
    <xdr:sp macro="" textlink="">
      <xdr:nvSpPr>
        <xdr:cNvPr id="124" name="AutoShape 2" descr="Image result for present value of annuity"/>
        <xdr:cNvSpPr>
          <a:spLocks noChangeAspect="1" noChangeArrowheads="1"/>
        </xdr:cNvSpPr>
      </xdr:nvSpPr>
      <xdr:spPr bwMode="auto">
        <a:xfrm>
          <a:off x="36195000"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59</xdr:col>
      <xdr:colOff>0</xdr:colOff>
      <xdr:row>76</xdr:row>
      <xdr:rowOff>0</xdr:rowOff>
    </xdr:from>
    <xdr:ext cx="304800" cy="306481"/>
    <xdr:sp macro="" textlink="">
      <xdr:nvSpPr>
        <xdr:cNvPr id="126" name="AutoShape 2" descr="Image result for present value of annuity"/>
        <xdr:cNvSpPr>
          <a:spLocks noChangeAspect="1" noChangeArrowheads="1"/>
        </xdr:cNvSpPr>
      </xdr:nvSpPr>
      <xdr:spPr bwMode="auto">
        <a:xfrm>
          <a:off x="34133118"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60</xdr:col>
      <xdr:colOff>0</xdr:colOff>
      <xdr:row>76</xdr:row>
      <xdr:rowOff>0</xdr:rowOff>
    </xdr:from>
    <xdr:ext cx="304800" cy="306481"/>
    <xdr:sp macro="" textlink="">
      <xdr:nvSpPr>
        <xdr:cNvPr id="127" name="AutoShape 2" descr="Image result for present value of annuity"/>
        <xdr:cNvSpPr>
          <a:spLocks noChangeAspect="1" noChangeArrowheads="1"/>
        </xdr:cNvSpPr>
      </xdr:nvSpPr>
      <xdr:spPr bwMode="auto">
        <a:xfrm>
          <a:off x="34648588"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61</xdr:col>
      <xdr:colOff>0</xdr:colOff>
      <xdr:row>76</xdr:row>
      <xdr:rowOff>0</xdr:rowOff>
    </xdr:from>
    <xdr:ext cx="304800" cy="306481"/>
    <xdr:sp macro="" textlink="">
      <xdr:nvSpPr>
        <xdr:cNvPr id="128" name="AutoShape 2" descr="Image result for present value of annuity"/>
        <xdr:cNvSpPr>
          <a:spLocks noChangeAspect="1" noChangeArrowheads="1"/>
        </xdr:cNvSpPr>
      </xdr:nvSpPr>
      <xdr:spPr bwMode="auto">
        <a:xfrm>
          <a:off x="35164059"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62</xdr:col>
      <xdr:colOff>0</xdr:colOff>
      <xdr:row>76</xdr:row>
      <xdr:rowOff>0</xdr:rowOff>
    </xdr:from>
    <xdr:ext cx="304800" cy="306481"/>
    <xdr:sp macro="" textlink="">
      <xdr:nvSpPr>
        <xdr:cNvPr id="129" name="AutoShape 2" descr="Image result for present value of annuity"/>
        <xdr:cNvSpPr>
          <a:spLocks noChangeAspect="1" noChangeArrowheads="1"/>
        </xdr:cNvSpPr>
      </xdr:nvSpPr>
      <xdr:spPr bwMode="auto">
        <a:xfrm>
          <a:off x="35679529"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76</xdr:row>
      <xdr:rowOff>0</xdr:rowOff>
    </xdr:from>
    <xdr:ext cx="304800" cy="306481"/>
    <xdr:sp macro="" textlink="">
      <xdr:nvSpPr>
        <xdr:cNvPr id="130" name="AutoShape 2" descr="Image result for present value of annuity"/>
        <xdr:cNvSpPr>
          <a:spLocks noChangeAspect="1" noChangeArrowheads="1"/>
        </xdr:cNvSpPr>
      </xdr:nvSpPr>
      <xdr:spPr bwMode="auto">
        <a:xfrm>
          <a:off x="36195000"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76</xdr:row>
      <xdr:rowOff>0</xdr:rowOff>
    </xdr:from>
    <xdr:ext cx="304800" cy="306481"/>
    <xdr:sp macro="" textlink="">
      <xdr:nvSpPr>
        <xdr:cNvPr id="131" name="AutoShape 2" descr="Image result for present value of annuity"/>
        <xdr:cNvSpPr>
          <a:spLocks noChangeAspect="1" noChangeArrowheads="1"/>
        </xdr:cNvSpPr>
      </xdr:nvSpPr>
      <xdr:spPr bwMode="auto">
        <a:xfrm>
          <a:off x="36710471"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59</xdr:col>
      <xdr:colOff>0</xdr:colOff>
      <xdr:row>77</xdr:row>
      <xdr:rowOff>0</xdr:rowOff>
    </xdr:from>
    <xdr:ext cx="304800" cy="306481"/>
    <xdr:sp macro="" textlink="">
      <xdr:nvSpPr>
        <xdr:cNvPr id="132" name="AutoShape 2" descr="Image result for present value of annuity"/>
        <xdr:cNvSpPr>
          <a:spLocks noChangeAspect="1" noChangeArrowheads="1"/>
        </xdr:cNvSpPr>
      </xdr:nvSpPr>
      <xdr:spPr bwMode="auto">
        <a:xfrm>
          <a:off x="34133118"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60</xdr:col>
      <xdr:colOff>0</xdr:colOff>
      <xdr:row>77</xdr:row>
      <xdr:rowOff>0</xdr:rowOff>
    </xdr:from>
    <xdr:ext cx="304800" cy="306481"/>
    <xdr:sp macro="" textlink="">
      <xdr:nvSpPr>
        <xdr:cNvPr id="133" name="AutoShape 2" descr="Image result for present value of annuity"/>
        <xdr:cNvSpPr>
          <a:spLocks noChangeAspect="1" noChangeArrowheads="1"/>
        </xdr:cNvSpPr>
      </xdr:nvSpPr>
      <xdr:spPr bwMode="auto">
        <a:xfrm>
          <a:off x="34648588"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61</xdr:col>
      <xdr:colOff>0</xdr:colOff>
      <xdr:row>77</xdr:row>
      <xdr:rowOff>0</xdr:rowOff>
    </xdr:from>
    <xdr:ext cx="304800" cy="306481"/>
    <xdr:sp macro="" textlink="">
      <xdr:nvSpPr>
        <xdr:cNvPr id="134" name="AutoShape 2" descr="Image result for present value of annuity"/>
        <xdr:cNvSpPr>
          <a:spLocks noChangeAspect="1" noChangeArrowheads="1"/>
        </xdr:cNvSpPr>
      </xdr:nvSpPr>
      <xdr:spPr bwMode="auto">
        <a:xfrm>
          <a:off x="35164059"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62</xdr:col>
      <xdr:colOff>0</xdr:colOff>
      <xdr:row>77</xdr:row>
      <xdr:rowOff>0</xdr:rowOff>
    </xdr:from>
    <xdr:ext cx="304800" cy="306481"/>
    <xdr:sp macro="" textlink="">
      <xdr:nvSpPr>
        <xdr:cNvPr id="135" name="AutoShape 2" descr="Image result for present value of annuity"/>
        <xdr:cNvSpPr>
          <a:spLocks noChangeAspect="1" noChangeArrowheads="1"/>
        </xdr:cNvSpPr>
      </xdr:nvSpPr>
      <xdr:spPr bwMode="auto">
        <a:xfrm>
          <a:off x="35679529"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77</xdr:row>
      <xdr:rowOff>0</xdr:rowOff>
    </xdr:from>
    <xdr:ext cx="304800" cy="306481"/>
    <xdr:sp macro="" textlink="">
      <xdr:nvSpPr>
        <xdr:cNvPr id="136" name="AutoShape 2" descr="Image result for present value of annuity"/>
        <xdr:cNvSpPr>
          <a:spLocks noChangeAspect="1" noChangeArrowheads="1"/>
        </xdr:cNvSpPr>
      </xdr:nvSpPr>
      <xdr:spPr bwMode="auto">
        <a:xfrm>
          <a:off x="36195000"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77</xdr:row>
      <xdr:rowOff>0</xdr:rowOff>
    </xdr:from>
    <xdr:ext cx="304800" cy="306481"/>
    <xdr:sp macro="" textlink="">
      <xdr:nvSpPr>
        <xdr:cNvPr id="137" name="AutoShape 2" descr="Image result for present value of annuity"/>
        <xdr:cNvSpPr>
          <a:spLocks noChangeAspect="1" noChangeArrowheads="1"/>
        </xdr:cNvSpPr>
      </xdr:nvSpPr>
      <xdr:spPr bwMode="auto">
        <a:xfrm>
          <a:off x="36710471"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59</xdr:col>
      <xdr:colOff>0</xdr:colOff>
      <xdr:row>78</xdr:row>
      <xdr:rowOff>0</xdr:rowOff>
    </xdr:from>
    <xdr:ext cx="304800" cy="306481"/>
    <xdr:sp macro="" textlink="">
      <xdr:nvSpPr>
        <xdr:cNvPr id="138" name="AutoShape 2" descr="Image result for present value of annuity"/>
        <xdr:cNvSpPr>
          <a:spLocks noChangeAspect="1" noChangeArrowheads="1"/>
        </xdr:cNvSpPr>
      </xdr:nvSpPr>
      <xdr:spPr bwMode="auto">
        <a:xfrm>
          <a:off x="34133118"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60</xdr:col>
      <xdr:colOff>0</xdr:colOff>
      <xdr:row>78</xdr:row>
      <xdr:rowOff>0</xdr:rowOff>
    </xdr:from>
    <xdr:ext cx="304800" cy="306481"/>
    <xdr:sp macro="" textlink="">
      <xdr:nvSpPr>
        <xdr:cNvPr id="139" name="AutoShape 2" descr="Image result for present value of annuity"/>
        <xdr:cNvSpPr>
          <a:spLocks noChangeAspect="1" noChangeArrowheads="1"/>
        </xdr:cNvSpPr>
      </xdr:nvSpPr>
      <xdr:spPr bwMode="auto">
        <a:xfrm>
          <a:off x="34648588"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61</xdr:col>
      <xdr:colOff>0</xdr:colOff>
      <xdr:row>78</xdr:row>
      <xdr:rowOff>0</xdr:rowOff>
    </xdr:from>
    <xdr:ext cx="304800" cy="306481"/>
    <xdr:sp macro="" textlink="">
      <xdr:nvSpPr>
        <xdr:cNvPr id="140" name="AutoShape 2" descr="Image result for present value of annuity"/>
        <xdr:cNvSpPr>
          <a:spLocks noChangeAspect="1" noChangeArrowheads="1"/>
        </xdr:cNvSpPr>
      </xdr:nvSpPr>
      <xdr:spPr bwMode="auto">
        <a:xfrm>
          <a:off x="35164059"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62</xdr:col>
      <xdr:colOff>0</xdr:colOff>
      <xdr:row>78</xdr:row>
      <xdr:rowOff>0</xdr:rowOff>
    </xdr:from>
    <xdr:ext cx="304800" cy="306481"/>
    <xdr:sp macro="" textlink="">
      <xdr:nvSpPr>
        <xdr:cNvPr id="141" name="AutoShape 2" descr="Image result for present value of annuity"/>
        <xdr:cNvSpPr>
          <a:spLocks noChangeAspect="1" noChangeArrowheads="1"/>
        </xdr:cNvSpPr>
      </xdr:nvSpPr>
      <xdr:spPr bwMode="auto">
        <a:xfrm>
          <a:off x="35679529"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78</xdr:row>
      <xdr:rowOff>0</xdr:rowOff>
    </xdr:from>
    <xdr:ext cx="304800" cy="306481"/>
    <xdr:sp macro="" textlink="">
      <xdr:nvSpPr>
        <xdr:cNvPr id="142" name="AutoShape 2" descr="Image result for present value of annuity"/>
        <xdr:cNvSpPr>
          <a:spLocks noChangeAspect="1" noChangeArrowheads="1"/>
        </xdr:cNvSpPr>
      </xdr:nvSpPr>
      <xdr:spPr bwMode="auto">
        <a:xfrm>
          <a:off x="36195000"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78</xdr:row>
      <xdr:rowOff>0</xdr:rowOff>
    </xdr:from>
    <xdr:ext cx="304800" cy="306481"/>
    <xdr:sp macro="" textlink="">
      <xdr:nvSpPr>
        <xdr:cNvPr id="143" name="AutoShape 2" descr="Image result for present value of annuity"/>
        <xdr:cNvSpPr>
          <a:spLocks noChangeAspect="1" noChangeArrowheads="1"/>
        </xdr:cNvSpPr>
      </xdr:nvSpPr>
      <xdr:spPr bwMode="auto">
        <a:xfrm>
          <a:off x="36710471"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59</xdr:col>
      <xdr:colOff>0</xdr:colOff>
      <xdr:row>79</xdr:row>
      <xdr:rowOff>0</xdr:rowOff>
    </xdr:from>
    <xdr:ext cx="304800" cy="306481"/>
    <xdr:sp macro="" textlink="">
      <xdr:nvSpPr>
        <xdr:cNvPr id="144" name="AutoShape 2" descr="Image result for present value of annuity"/>
        <xdr:cNvSpPr>
          <a:spLocks noChangeAspect="1" noChangeArrowheads="1"/>
        </xdr:cNvSpPr>
      </xdr:nvSpPr>
      <xdr:spPr bwMode="auto">
        <a:xfrm>
          <a:off x="34133118"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60</xdr:col>
      <xdr:colOff>0</xdr:colOff>
      <xdr:row>79</xdr:row>
      <xdr:rowOff>0</xdr:rowOff>
    </xdr:from>
    <xdr:ext cx="304800" cy="306481"/>
    <xdr:sp macro="" textlink="">
      <xdr:nvSpPr>
        <xdr:cNvPr id="145" name="AutoShape 2" descr="Image result for present value of annuity"/>
        <xdr:cNvSpPr>
          <a:spLocks noChangeAspect="1" noChangeArrowheads="1"/>
        </xdr:cNvSpPr>
      </xdr:nvSpPr>
      <xdr:spPr bwMode="auto">
        <a:xfrm>
          <a:off x="34648588"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61</xdr:col>
      <xdr:colOff>0</xdr:colOff>
      <xdr:row>79</xdr:row>
      <xdr:rowOff>0</xdr:rowOff>
    </xdr:from>
    <xdr:ext cx="304800" cy="306481"/>
    <xdr:sp macro="" textlink="">
      <xdr:nvSpPr>
        <xdr:cNvPr id="146" name="AutoShape 2" descr="Image result for present value of annuity"/>
        <xdr:cNvSpPr>
          <a:spLocks noChangeAspect="1" noChangeArrowheads="1"/>
        </xdr:cNvSpPr>
      </xdr:nvSpPr>
      <xdr:spPr bwMode="auto">
        <a:xfrm>
          <a:off x="35164059"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62</xdr:col>
      <xdr:colOff>0</xdr:colOff>
      <xdr:row>79</xdr:row>
      <xdr:rowOff>0</xdr:rowOff>
    </xdr:from>
    <xdr:ext cx="304800" cy="306481"/>
    <xdr:sp macro="" textlink="">
      <xdr:nvSpPr>
        <xdr:cNvPr id="147" name="AutoShape 2" descr="Image result for present value of annuity"/>
        <xdr:cNvSpPr>
          <a:spLocks noChangeAspect="1" noChangeArrowheads="1"/>
        </xdr:cNvSpPr>
      </xdr:nvSpPr>
      <xdr:spPr bwMode="auto">
        <a:xfrm>
          <a:off x="35679529"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79</xdr:row>
      <xdr:rowOff>0</xdr:rowOff>
    </xdr:from>
    <xdr:ext cx="304800" cy="306481"/>
    <xdr:sp macro="" textlink="">
      <xdr:nvSpPr>
        <xdr:cNvPr id="148" name="AutoShape 2" descr="Image result for present value of annuity"/>
        <xdr:cNvSpPr>
          <a:spLocks noChangeAspect="1" noChangeArrowheads="1"/>
        </xdr:cNvSpPr>
      </xdr:nvSpPr>
      <xdr:spPr bwMode="auto">
        <a:xfrm>
          <a:off x="36195000"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79</xdr:row>
      <xdr:rowOff>0</xdr:rowOff>
    </xdr:from>
    <xdr:ext cx="304800" cy="306481"/>
    <xdr:sp macro="" textlink="">
      <xdr:nvSpPr>
        <xdr:cNvPr id="149" name="AutoShape 2" descr="Image result for present value of annuity"/>
        <xdr:cNvSpPr>
          <a:spLocks noChangeAspect="1" noChangeArrowheads="1"/>
        </xdr:cNvSpPr>
      </xdr:nvSpPr>
      <xdr:spPr bwMode="auto">
        <a:xfrm>
          <a:off x="36710471"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59</xdr:col>
      <xdr:colOff>0</xdr:colOff>
      <xdr:row>80</xdr:row>
      <xdr:rowOff>0</xdr:rowOff>
    </xdr:from>
    <xdr:ext cx="304800" cy="306481"/>
    <xdr:sp macro="" textlink="">
      <xdr:nvSpPr>
        <xdr:cNvPr id="150" name="AutoShape 2" descr="Image result for present value of annuity"/>
        <xdr:cNvSpPr>
          <a:spLocks noChangeAspect="1" noChangeArrowheads="1"/>
        </xdr:cNvSpPr>
      </xdr:nvSpPr>
      <xdr:spPr bwMode="auto">
        <a:xfrm>
          <a:off x="34133118"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60</xdr:col>
      <xdr:colOff>0</xdr:colOff>
      <xdr:row>80</xdr:row>
      <xdr:rowOff>0</xdr:rowOff>
    </xdr:from>
    <xdr:ext cx="304800" cy="306481"/>
    <xdr:sp macro="" textlink="">
      <xdr:nvSpPr>
        <xdr:cNvPr id="151" name="AutoShape 2" descr="Image result for present value of annuity"/>
        <xdr:cNvSpPr>
          <a:spLocks noChangeAspect="1" noChangeArrowheads="1"/>
        </xdr:cNvSpPr>
      </xdr:nvSpPr>
      <xdr:spPr bwMode="auto">
        <a:xfrm>
          <a:off x="34648588"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61</xdr:col>
      <xdr:colOff>0</xdr:colOff>
      <xdr:row>80</xdr:row>
      <xdr:rowOff>0</xdr:rowOff>
    </xdr:from>
    <xdr:ext cx="304800" cy="306481"/>
    <xdr:sp macro="" textlink="">
      <xdr:nvSpPr>
        <xdr:cNvPr id="152" name="AutoShape 2" descr="Image result for present value of annuity"/>
        <xdr:cNvSpPr>
          <a:spLocks noChangeAspect="1" noChangeArrowheads="1"/>
        </xdr:cNvSpPr>
      </xdr:nvSpPr>
      <xdr:spPr bwMode="auto">
        <a:xfrm>
          <a:off x="35164059"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62</xdr:col>
      <xdr:colOff>0</xdr:colOff>
      <xdr:row>80</xdr:row>
      <xdr:rowOff>0</xdr:rowOff>
    </xdr:from>
    <xdr:ext cx="304800" cy="306481"/>
    <xdr:sp macro="" textlink="">
      <xdr:nvSpPr>
        <xdr:cNvPr id="153" name="AutoShape 2" descr="Image result for present value of annuity"/>
        <xdr:cNvSpPr>
          <a:spLocks noChangeAspect="1" noChangeArrowheads="1"/>
        </xdr:cNvSpPr>
      </xdr:nvSpPr>
      <xdr:spPr bwMode="auto">
        <a:xfrm>
          <a:off x="35679529"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80</xdr:row>
      <xdr:rowOff>0</xdr:rowOff>
    </xdr:from>
    <xdr:ext cx="304800" cy="306481"/>
    <xdr:sp macro="" textlink="">
      <xdr:nvSpPr>
        <xdr:cNvPr id="154" name="AutoShape 2" descr="Image result for present value of annuity"/>
        <xdr:cNvSpPr>
          <a:spLocks noChangeAspect="1" noChangeArrowheads="1"/>
        </xdr:cNvSpPr>
      </xdr:nvSpPr>
      <xdr:spPr bwMode="auto">
        <a:xfrm>
          <a:off x="36195000"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80</xdr:row>
      <xdr:rowOff>0</xdr:rowOff>
    </xdr:from>
    <xdr:ext cx="304800" cy="306481"/>
    <xdr:sp macro="" textlink="">
      <xdr:nvSpPr>
        <xdr:cNvPr id="155" name="AutoShape 2" descr="Image result for present value of annuity"/>
        <xdr:cNvSpPr>
          <a:spLocks noChangeAspect="1" noChangeArrowheads="1"/>
        </xdr:cNvSpPr>
      </xdr:nvSpPr>
      <xdr:spPr bwMode="auto">
        <a:xfrm>
          <a:off x="36710471"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59</xdr:col>
      <xdr:colOff>0</xdr:colOff>
      <xdr:row>81</xdr:row>
      <xdr:rowOff>0</xdr:rowOff>
    </xdr:from>
    <xdr:ext cx="304800" cy="306481"/>
    <xdr:sp macro="" textlink="">
      <xdr:nvSpPr>
        <xdr:cNvPr id="156" name="AutoShape 2" descr="Image result for present value of annuity"/>
        <xdr:cNvSpPr>
          <a:spLocks noChangeAspect="1" noChangeArrowheads="1"/>
        </xdr:cNvSpPr>
      </xdr:nvSpPr>
      <xdr:spPr bwMode="auto">
        <a:xfrm>
          <a:off x="34133118"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60</xdr:col>
      <xdr:colOff>0</xdr:colOff>
      <xdr:row>81</xdr:row>
      <xdr:rowOff>0</xdr:rowOff>
    </xdr:from>
    <xdr:ext cx="304800" cy="306481"/>
    <xdr:sp macro="" textlink="">
      <xdr:nvSpPr>
        <xdr:cNvPr id="157" name="AutoShape 2" descr="Image result for present value of annuity"/>
        <xdr:cNvSpPr>
          <a:spLocks noChangeAspect="1" noChangeArrowheads="1"/>
        </xdr:cNvSpPr>
      </xdr:nvSpPr>
      <xdr:spPr bwMode="auto">
        <a:xfrm>
          <a:off x="34648588"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61</xdr:col>
      <xdr:colOff>0</xdr:colOff>
      <xdr:row>81</xdr:row>
      <xdr:rowOff>0</xdr:rowOff>
    </xdr:from>
    <xdr:ext cx="304800" cy="306481"/>
    <xdr:sp macro="" textlink="">
      <xdr:nvSpPr>
        <xdr:cNvPr id="158" name="AutoShape 2" descr="Image result for present value of annuity"/>
        <xdr:cNvSpPr>
          <a:spLocks noChangeAspect="1" noChangeArrowheads="1"/>
        </xdr:cNvSpPr>
      </xdr:nvSpPr>
      <xdr:spPr bwMode="auto">
        <a:xfrm>
          <a:off x="35164059"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62</xdr:col>
      <xdr:colOff>0</xdr:colOff>
      <xdr:row>81</xdr:row>
      <xdr:rowOff>0</xdr:rowOff>
    </xdr:from>
    <xdr:ext cx="304800" cy="306481"/>
    <xdr:sp macro="" textlink="">
      <xdr:nvSpPr>
        <xdr:cNvPr id="159" name="AutoShape 2" descr="Image result for present value of annuity"/>
        <xdr:cNvSpPr>
          <a:spLocks noChangeAspect="1" noChangeArrowheads="1"/>
        </xdr:cNvSpPr>
      </xdr:nvSpPr>
      <xdr:spPr bwMode="auto">
        <a:xfrm>
          <a:off x="35679529"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81</xdr:row>
      <xdr:rowOff>0</xdr:rowOff>
    </xdr:from>
    <xdr:ext cx="304800" cy="306481"/>
    <xdr:sp macro="" textlink="">
      <xdr:nvSpPr>
        <xdr:cNvPr id="160" name="AutoShape 2" descr="Image result for present value of annuity"/>
        <xdr:cNvSpPr>
          <a:spLocks noChangeAspect="1" noChangeArrowheads="1"/>
        </xdr:cNvSpPr>
      </xdr:nvSpPr>
      <xdr:spPr bwMode="auto">
        <a:xfrm>
          <a:off x="36195000"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81</xdr:row>
      <xdr:rowOff>0</xdr:rowOff>
    </xdr:from>
    <xdr:ext cx="304800" cy="306481"/>
    <xdr:sp macro="" textlink="">
      <xdr:nvSpPr>
        <xdr:cNvPr id="161" name="AutoShape 2" descr="Image result for present value of annuity"/>
        <xdr:cNvSpPr>
          <a:spLocks noChangeAspect="1" noChangeArrowheads="1"/>
        </xdr:cNvSpPr>
      </xdr:nvSpPr>
      <xdr:spPr bwMode="auto">
        <a:xfrm>
          <a:off x="36710471"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59</xdr:col>
      <xdr:colOff>0</xdr:colOff>
      <xdr:row>82</xdr:row>
      <xdr:rowOff>0</xdr:rowOff>
    </xdr:from>
    <xdr:ext cx="304800" cy="306481"/>
    <xdr:sp macro="" textlink="">
      <xdr:nvSpPr>
        <xdr:cNvPr id="162" name="AutoShape 2" descr="Image result for present value of annuity"/>
        <xdr:cNvSpPr>
          <a:spLocks noChangeAspect="1" noChangeArrowheads="1"/>
        </xdr:cNvSpPr>
      </xdr:nvSpPr>
      <xdr:spPr bwMode="auto">
        <a:xfrm>
          <a:off x="34133118"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60</xdr:col>
      <xdr:colOff>0</xdr:colOff>
      <xdr:row>82</xdr:row>
      <xdr:rowOff>0</xdr:rowOff>
    </xdr:from>
    <xdr:ext cx="304800" cy="306481"/>
    <xdr:sp macro="" textlink="">
      <xdr:nvSpPr>
        <xdr:cNvPr id="163" name="AutoShape 2" descr="Image result for present value of annuity"/>
        <xdr:cNvSpPr>
          <a:spLocks noChangeAspect="1" noChangeArrowheads="1"/>
        </xdr:cNvSpPr>
      </xdr:nvSpPr>
      <xdr:spPr bwMode="auto">
        <a:xfrm>
          <a:off x="34648588"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61</xdr:col>
      <xdr:colOff>0</xdr:colOff>
      <xdr:row>82</xdr:row>
      <xdr:rowOff>0</xdr:rowOff>
    </xdr:from>
    <xdr:ext cx="304800" cy="306481"/>
    <xdr:sp macro="" textlink="">
      <xdr:nvSpPr>
        <xdr:cNvPr id="164" name="AutoShape 2" descr="Image result for present value of annuity"/>
        <xdr:cNvSpPr>
          <a:spLocks noChangeAspect="1" noChangeArrowheads="1"/>
        </xdr:cNvSpPr>
      </xdr:nvSpPr>
      <xdr:spPr bwMode="auto">
        <a:xfrm>
          <a:off x="35164059"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62</xdr:col>
      <xdr:colOff>0</xdr:colOff>
      <xdr:row>82</xdr:row>
      <xdr:rowOff>0</xdr:rowOff>
    </xdr:from>
    <xdr:ext cx="304800" cy="306481"/>
    <xdr:sp macro="" textlink="">
      <xdr:nvSpPr>
        <xdr:cNvPr id="165" name="AutoShape 2" descr="Image result for present value of annuity"/>
        <xdr:cNvSpPr>
          <a:spLocks noChangeAspect="1" noChangeArrowheads="1"/>
        </xdr:cNvSpPr>
      </xdr:nvSpPr>
      <xdr:spPr bwMode="auto">
        <a:xfrm>
          <a:off x="35679529"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82</xdr:row>
      <xdr:rowOff>0</xdr:rowOff>
    </xdr:from>
    <xdr:ext cx="304800" cy="306481"/>
    <xdr:sp macro="" textlink="">
      <xdr:nvSpPr>
        <xdr:cNvPr id="166" name="AutoShape 2" descr="Image result for present value of annuity"/>
        <xdr:cNvSpPr>
          <a:spLocks noChangeAspect="1" noChangeArrowheads="1"/>
        </xdr:cNvSpPr>
      </xdr:nvSpPr>
      <xdr:spPr bwMode="auto">
        <a:xfrm>
          <a:off x="36195000"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82</xdr:row>
      <xdr:rowOff>0</xdr:rowOff>
    </xdr:from>
    <xdr:ext cx="304800" cy="306481"/>
    <xdr:sp macro="" textlink="">
      <xdr:nvSpPr>
        <xdr:cNvPr id="167" name="AutoShape 2" descr="Image result for present value of annuity"/>
        <xdr:cNvSpPr>
          <a:spLocks noChangeAspect="1" noChangeArrowheads="1"/>
        </xdr:cNvSpPr>
      </xdr:nvSpPr>
      <xdr:spPr bwMode="auto">
        <a:xfrm>
          <a:off x="36710471"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59</xdr:col>
      <xdr:colOff>0</xdr:colOff>
      <xdr:row>83</xdr:row>
      <xdr:rowOff>0</xdr:rowOff>
    </xdr:from>
    <xdr:ext cx="304800" cy="306481"/>
    <xdr:sp macro="" textlink="">
      <xdr:nvSpPr>
        <xdr:cNvPr id="168" name="AutoShape 2" descr="Image result for present value of annuity"/>
        <xdr:cNvSpPr>
          <a:spLocks noChangeAspect="1" noChangeArrowheads="1"/>
        </xdr:cNvSpPr>
      </xdr:nvSpPr>
      <xdr:spPr bwMode="auto">
        <a:xfrm>
          <a:off x="34133118"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60</xdr:col>
      <xdr:colOff>0</xdr:colOff>
      <xdr:row>83</xdr:row>
      <xdr:rowOff>0</xdr:rowOff>
    </xdr:from>
    <xdr:ext cx="304800" cy="306481"/>
    <xdr:sp macro="" textlink="">
      <xdr:nvSpPr>
        <xdr:cNvPr id="169" name="AutoShape 2" descr="Image result for present value of annuity"/>
        <xdr:cNvSpPr>
          <a:spLocks noChangeAspect="1" noChangeArrowheads="1"/>
        </xdr:cNvSpPr>
      </xdr:nvSpPr>
      <xdr:spPr bwMode="auto">
        <a:xfrm>
          <a:off x="34648588"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61</xdr:col>
      <xdr:colOff>0</xdr:colOff>
      <xdr:row>83</xdr:row>
      <xdr:rowOff>0</xdr:rowOff>
    </xdr:from>
    <xdr:ext cx="304800" cy="306481"/>
    <xdr:sp macro="" textlink="">
      <xdr:nvSpPr>
        <xdr:cNvPr id="170" name="AutoShape 2" descr="Image result for present value of annuity"/>
        <xdr:cNvSpPr>
          <a:spLocks noChangeAspect="1" noChangeArrowheads="1"/>
        </xdr:cNvSpPr>
      </xdr:nvSpPr>
      <xdr:spPr bwMode="auto">
        <a:xfrm>
          <a:off x="35164059"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62</xdr:col>
      <xdr:colOff>0</xdr:colOff>
      <xdr:row>83</xdr:row>
      <xdr:rowOff>0</xdr:rowOff>
    </xdr:from>
    <xdr:ext cx="304800" cy="306481"/>
    <xdr:sp macro="" textlink="">
      <xdr:nvSpPr>
        <xdr:cNvPr id="171" name="AutoShape 2" descr="Image result for present value of annuity"/>
        <xdr:cNvSpPr>
          <a:spLocks noChangeAspect="1" noChangeArrowheads="1"/>
        </xdr:cNvSpPr>
      </xdr:nvSpPr>
      <xdr:spPr bwMode="auto">
        <a:xfrm>
          <a:off x="35679529"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83</xdr:row>
      <xdr:rowOff>0</xdr:rowOff>
    </xdr:from>
    <xdr:ext cx="304800" cy="306481"/>
    <xdr:sp macro="" textlink="">
      <xdr:nvSpPr>
        <xdr:cNvPr id="172" name="AutoShape 2" descr="Image result for present value of annuity"/>
        <xdr:cNvSpPr>
          <a:spLocks noChangeAspect="1" noChangeArrowheads="1"/>
        </xdr:cNvSpPr>
      </xdr:nvSpPr>
      <xdr:spPr bwMode="auto">
        <a:xfrm>
          <a:off x="36195000"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83</xdr:row>
      <xdr:rowOff>0</xdr:rowOff>
    </xdr:from>
    <xdr:ext cx="304800" cy="306481"/>
    <xdr:sp macro="" textlink="">
      <xdr:nvSpPr>
        <xdr:cNvPr id="173" name="AutoShape 2" descr="Image result for present value of annuity"/>
        <xdr:cNvSpPr>
          <a:spLocks noChangeAspect="1" noChangeArrowheads="1"/>
        </xdr:cNvSpPr>
      </xdr:nvSpPr>
      <xdr:spPr bwMode="auto">
        <a:xfrm>
          <a:off x="36710471"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59</xdr:col>
      <xdr:colOff>0</xdr:colOff>
      <xdr:row>84</xdr:row>
      <xdr:rowOff>0</xdr:rowOff>
    </xdr:from>
    <xdr:ext cx="304800" cy="306481"/>
    <xdr:sp macro="" textlink="">
      <xdr:nvSpPr>
        <xdr:cNvPr id="174" name="AutoShape 2" descr="Image result for present value of annuity"/>
        <xdr:cNvSpPr>
          <a:spLocks noChangeAspect="1" noChangeArrowheads="1"/>
        </xdr:cNvSpPr>
      </xdr:nvSpPr>
      <xdr:spPr bwMode="auto">
        <a:xfrm>
          <a:off x="34133118"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60</xdr:col>
      <xdr:colOff>0</xdr:colOff>
      <xdr:row>84</xdr:row>
      <xdr:rowOff>0</xdr:rowOff>
    </xdr:from>
    <xdr:ext cx="304800" cy="306481"/>
    <xdr:sp macro="" textlink="">
      <xdr:nvSpPr>
        <xdr:cNvPr id="175" name="AutoShape 2" descr="Image result for present value of annuity"/>
        <xdr:cNvSpPr>
          <a:spLocks noChangeAspect="1" noChangeArrowheads="1"/>
        </xdr:cNvSpPr>
      </xdr:nvSpPr>
      <xdr:spPr bwMode="auto">
        <a:xfrm>
          <a:off x="34648588"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61</xdr:col>
      <xdr:colOff>0</xdr:colOff>
      <xdr:row>84</xdr:row>
      <xdr:rowOff>0</xdr:rowOff>
    </xdr:from>
    <xdr:ext cx="304800" cy="306481"/>
    <xdr:sp macro="" textlink="">
      <xdr:nvSpPr>
        <xdr:cNvPr id="176" name="AutoShape 2" descr="Image result for present value of annuity"/>
        <xdr:cNvSpPr>
          <a:spLocks noChangeAspect="1" noChangeArrowheads="1"/>
        </xdr:cNvSpPr>
      </xdr:nvSpPr>
      <xdr:spPr bwMode="auto">
        <a:xfrm>
          <a:off x="35164059"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62</xdr:col>
      <xdr:colOff>0</xdr:colOff>
      <xdr:row>84</xdr:row>
      <xdr:rowOff>0</xdr:rowOff>
    </xdr:from>
    <xdr:ext cx="304800" cy="306481"/>
    <xdr:sp macro="" textlink="">
      <xdr:nvSpPr>
        <xdr:cNvPr id="177" name="AutoShape 2" descr="Image result for present value of annuity"/>
        <xdr:cNvSpPr>
          <a:spLocks noChangeAspect="1" noChangeArrowheads="1"/>
        </xdr:cNvSpPr>
      </xdr:nvSpPr>
      <xdr:spPr bwMode="auto">
        <a:xfrm>
          <a:off x="35679529"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84</xdr:row>
      <xdr:rowOff>0</xdr:rowOff>
    </xdr:from>
    <xdr:ext cx="304800" cy="306481"/>
    <xdr:sp macro="" textlink="">
      <xdr:nvSpPr>
        <xdr:cNvPr id="178" name="AutoShape 2" descr="Image result for present value of annuity"/>
        <xdr:cNvSpPr>
          <a:spLocks noChangeAspect="1" noChangeArrowheads="1"/>
        </xdr:cNvSpPr>
      </xdr:nvSpPr>
      <xdr:spPr bwMode="auto">
        <a:xfrm>
          <a:off x="36195000"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84</xdr:row>
      <xdr:rowOff>0</xdr:rowOff>
    </xdr:from>
    <xdr:ext cx="304800" cy="306481"/>
    <xdr:sp macro="" textlink="">
      <xdr:nvSpPr>
        <xdr:cNvPr id="179" name="AutoShape 2" descr="Image result for present value of annuity"/>
        <xdr:cNvSpPr>
          <a:spLocks noChangeAspect="1" noChangeArrowheads="1"/>
        </xdr:cNvSpPr>
      </xdr:nvSpPr>
      <xdr:spPr bwMode="auto">
        <a:xfrm>
          <a:off x="36710471"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59</xdr:col>
      <xdr:colOff>0</xdr:colOff>
      <xdr:row>85</xdr:row>
      <xdr:rowOff>0</xdr:rowOff>
    </xdr:from>
    <xdr:ext cx="304800" cy="306481"/>
    <xdr:sp macro="" textlink="">
      <xdr:nvSpPr>
        <xdr:cNvPr id="180" name="AutoShape 2" descr="Image result for present value of annuity"/>
        <xdr:cNvSpPr>
          <a:spLocks noChangeAspect="1" noChangeArrowheads="1"/>
        </xdr:cNvSpPr>
      </xdr:nvSpPr>
      <xdr:spPr bwMode="auto">
        <a:xfrm>
          <a:off x="34133118"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60</xdr:col>
      <xdr:colOff>0</xdr:colOff>
      <xdr:row>85</xdr:row>
      <xdr:rowOff>0</xdr:rowOff>
    </xdr:from>
    <xdr:ext cx="304800" cy="306481"/>
    <xdr:sp macro="" textlink="">
      <xdr:nvSpPr>
        <xdr:cNvPr id="181" name="AutoShape 2" descr="Image result for present value of annuity"/>
        <xdr:cNvSpPr>
          <a:spLocks noChangeAspect="1" noChangeArrowheads="1"/>
        </xdr:cNvSpPr>
      </xdr:nvSpPr>
      <xdr:spPr bwMode="auto">
        <a:xfrm>
          <a:off x="34648588"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61</xdr:col>
      <xdr:colOff>0</xdr:colOff>
      <xdr:row>85</xdr:row>
      <xdr:rowOff>0</xdr:rowOff>
    </xdr:from>
    <xdr:ext cx="304800" cy="306481"/>
    <xdr:sp macro="" textlink="">
      <xdr:nvSpPr>
        <xdr:cNvPr id="182" name="AutoShape 2" descr="Image result for present value of annuity"/>
        <xdr:cNvSpPr>
          <a:spLocks noChangeAspect="1" noChangeArrowheads="1"/>
        </xdr:cNvSpPr>
      </xdr:nvSpPr>
      <xdr:spPr bwMode="auto">
        <a:xfrm>
          <a:off x="35164059"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62</xdr:col>
      <xdr:colOff>0</xdr:colOff>
      <xdr:row>85</xdr:row>
      <xdr:rowOff>0</xdr:rowOff>
    </xdr:from>
    <xdr:ext cx="304800" cy="306481"/>
    <xdr:sp macro="" textlink="">
      <xdr:nvSpPr>
        <xdr:cNvPr id="183" name="AutoShape 2" descr="Image result for present value of annuity"/>
        <xdr:cNvSpPr>
          <a:spLocks noChangeAspect="1" noChangeArrowheads="1"/>
        </xdr:cNvSpPr>
      </xdr:nvSpPr>
      <xdr:spPr bwMode="auto">
        <a:xfrm>
          <a:off x="35679529"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85</xdr:row>
      <xdr:rowOff>0</xdr:rowOff>
    </xdr:from>
    <xdr:ext cx="304800" cy="306481"/>
    <xdr:sp macro="" textlink="">
      <xdr:nvSpPr>
        <xdr:cNvPr id="184" name="AutoShape 2" descr="Image result for present value of annuity"/>
        <xdr:cNvSpPr>
          <a:spLocks noChangeAspect="1" noChangeArrowheads="1"/>
        </xdr:cNvSpPr>
      </xdr:nvSpPr>
      <xdr:spPr bwMode="auto">
        <a:xfrm>
          <a:off x="36195000"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85</xdr:row>
      <xdr:rowOff>0</xdr:rowOff>
    </xdr:from>
    <xdr:ext cx="304800" cy="306481"/>
    <xdr:sp macro="" textlink="">
      <xdr:nvSpPr>
        <xdr:cNvPr id="185" name="AutoShape 2" descr="Image result for present value of annuity"/>
        <xdr:cNvSpPr>
          <a:spLocks noChangeAspect="1" noChangeArrowheads="1"/>
        </xdr:cNvSpPr>
      </xdr:nvSpPr>
      <xdr:spPr bwMode="auto">
        <a:xfrm>
          <a:off x="36710471"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59</xdr:col>
      <xdr:colOff>0</xdr:colOff>
      <xdr:row>86</xdr:row>
      <xdr:rowOff>0</xdr:rowOff>
    </xdr:from>
    <xdr:ext cx="304800" cy="306481"/>
    <xdr:sp macro="" textlink="">
      <xdr:nvSpPr>
        <xdr:cNvPr id="186" name="AutoShape 2" descr="Image result for present value of annuity"/>
        <xdr:cNvSpPr>
          <a:spLocks noChangeAspect="1" noChangeArrowheads="1"/>
        </xdr:cNvSpPr>
      </xdr:nvSpPr>
      <xdr:spPr bwMode="auto">
        <a:xfrm>
          <a:off x="34133118"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60</xdr:col>
      <xdr:colOff>0</xdr:colOff>
      <xdr:row>86</xdr:row>
      <xdr:rowOff>0</xdr:rowOff>
    </xdr:from>
    <xdr:ext cx="304800" cy="306481"/>
    <xdr:sp macro="" textlink="">
      <xdr:nvSpPr>
        <xdr:cNvPr id="187" name="AutoShape 2" descr="Image result for present value of annuity"/>
        <xdr:cNvSpPr>
          <a:spLocks noChangeAspect="1" noChangeArrowheads="1"/>
        </xdr:cNvSpPr>
      </xdr:nvSpPr>
      <xdr:spPr bwMode="auto">
        <a:xfrm>
          <a:off x="34648588"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61</xdr:col>
      <xdr:colOff>0</xdr:colOff>
      <xdr:row>86</xdr:row>
      <xdr:rowOff>0</xdr:rowOff>
    </xdr:from>
    <xdr:ext cx="304800" cy="306481"/>
    <xdr:sp macro="" textlink="">
      <xdr:nvSpPr>
        <xdr:cNvPr id="188" name="AutoShape 2" descr="Image result for present value of annuity"/>
        <xdr:cNvSpPr>
          <a:spLocks noChangeAspect="1" noChangeArrowheads="1"/>
        </xdr:cNvSpPr>
      </xdr:nvSpPr>
      <xdr:spPr bwMode="auto">
        <a:xfrm>
          <a:off x="35164059"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62</xdr:col>
      <xdr:colOff>0</xdr:colOff>
      <xdr:row>86</xdr:row>
      <xdr:rowOff>0</xdr:rowOff>
    </xdr:from>
    <xdr:ext cx="304800" cy="306481"/>
    <xdr:sp macro="" textlink="">
      <xdr:nvSpPr>
        <xdr:cNvPr id="189" name="AutoShape 2" descr="Image result for present value of annuity"/>
        <xdr:cNvSpPr>
          <a:spLocks noChangeAspect="1" noChangeArrowheads="1"/>
        </xdr:cNvSpPr>
      </xdr:nvSpPr>
      <xdr:spPr bwMode="auto">
        <a:xfrm>
          <a:off x="35679529"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86</xdr:row>
      <xdr:rowOff>0</xdr:rowOff>
    </xdr:from>
    <xdr:ext cx="304800" cy="306481"/>
    <xdr:sp macro="" textlink="">
      <xdr:nvSpPr>
        <xdr:cNvPr id="190" name="AutoShape 2" descr="Image result for present value of annuity"/>
        <xdr:cNvSpPr>
          <a:spLocks noChangeAspect="1" noChangeArrowheads="1"/>
        </xdr:cNvSpPr>
      </xdr:nvSpPr>
      <xdr:spPr bwMode="auto">
        <a:xfrm>
          <a:off x="36195000"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86</xdr:row>
      <xdr:rowOff>0</xdr:rowOff>
    </xdr:from>
    <xdr:ext cx="304800" cy="306481"/>
    <xdr:sp macro="" textlink="">
      <xdr:nvSpPr>
        <xdr:cNvPr id="191" name="AutoShape 2" descr="Image result for present value of annuity"/>
        <xdr:cNvSpPr>
          <a:spLocks noChangeAspect="1" noChangeArrowheads="1"/>
        </xdr:cNvSpPr>
      </xdr:nvSpPr>
      <xdr:spPr bwMode="auto">
        <a:xfrm>
          <a:off x="36710471"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59</xdr:col>
      <xdr:colOff>0</xdr:colOff>
      <xdr:row>87</xdr:row>
      <xdr:rowOff>0</xdr:rowOff>
    </xdr:from>
    <xdr:ext cx="304800" cy="306481"/>
    <xdr:sp macro="" textlink="">
      <xdr:nvSpPr>
        <xdr:cNvPr id="192" name="AutoShape 2" descr="Image result for present value of annuity"/>
        <xdr:cNvSpPr>
          <a:spLocks noChangeAspect="1" noChangeArrowheads="1"/>
        </xdr:cNvSpPr>
      </xdr:nvSpPr>
      <xdr:spPr bwMode="auto">
        <a:xfrm>
          <a:off x="34133118"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60</xdr:col>
      <xdr:colOff>0</xdr:colOff>
      <xdr:row>87</xdr:row>
      <xdr:rowOff>0</xdr:rowOff>
    </xdr:from>
    <xdr:ext cx="304800" cy="306481"/>
    <xdr:sp macro="" textlink="">
      <xdr:nvSpPr>
        <xdr:cNvPr id="193" name="AutoShape 2" descr="Image result for present value of annuity"/>
        <xdr:cNvSpPr>
          <a:spLocks noChangeAspect="1" noChangeArrowheads="1"/>
        </xdr:cNvSpPr>
      </xdr:nvSpPr>
      <xdr:spPr bwMode="auto">
        <a:xfrm>
          <a:off x="34648588"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61</xdr:col>
      <xdr:colOff>0</xdr:colOff>
      <xdr:row>87</xdr:row>
      <xdr:rowOff>0</xdr:rowOff>
    </xdr:from>
    <xdr:ext cx="304800" cy="306481"/>
    <xdr:sp macro="" textlink="">
      <xdr:nvSpPr>
        <xdr:cNvPr id="194" name="AutoShape 2" descr="Image result for present value of annuity"/>
        <xdr:cNvSpPr>
          <a:spLocks noChangeAspect="1" noChangeArrowheads="1"/>
        </xdr:cNvSpPr>
      </xdr:nvSpPr>
      <xdr:spPr bwMode="auto">
        <a:xfrm>
          <a:off x="35164059"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62</xdr:col>
      <xdr:colOff>0</xdr:colOff>
      <xdr:row>87</xdr:row>
      <xdr:rowOff>0</xdr:rowOff>
    </xdr:from>
    <xdr:ext cx="304800" cy="306481"/>
    <xdr:sp macro="" textlink="">
      <xdr:nvSpPr>
        <xdr:cNvPr id="195" name="AutoShape 2" descr="Image result for present value of annuity"/>
        <xdr:cNvSpPr>
          <a:spLocks noChangeAspect="1" noChangeArrowheads="1"/>
        </xdr:cNvSpPr>
      </xdr:nvSpPr>
      <xdr:spPr bwMode="auto">
        <a:xfrm>
          <a:off x="35679529"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87</xdr:row>
      <xdr:rowOff>0</xdr:rowOff>
    </xdr:from>
    <xdr:ext cx="304800" cy="306481"/>
    <xdr:sp macro="" textlink="">
      <xdr:nvSpPr>
        <xdr:cNvPr id="196" name="AutoShape 2" descr="Image result for present value of annuity"/>
        <xdr:cNvSpPr>
          <a:spLocks noChangeAspect="1" noChangeArrowheads="1"/>
        </xdr:cNvSpPr>
      </xdr:nvSpPr>
      <xdr:spPr bwMode="auto">
        <a:xfrm>
          <a:off x="36195000"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87</xdr:row>
      <xdr:rowOff>0</xdr:rowOff>
    </xdr:from>
    <xdr:ext cx="304800" cy="306481"/>
    <xdr:sp macro="" textlink="">
      <xdr:nvSpPr>
        <xdr:cNvPr id="197" name="AutoShape 2" descr="Image result for present value of annuity"/>
        <xdr:cNvSpPr>
          <a:spLocks noChangeAspect="1" noChangeArrowheads="1"/>
        </xdr:cNvSpPr>
      </xdr:nvSpPr>
      <xdr:spPr bwMode="auto">
        <a:xfrm>
          <a:off x="36710471"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59</xdr:col>
      <xdr:colOff>0</xdr:colOff>
      <xdr:row>88</xdr:row>
      <xdr:rowOff>0</xdr:rowOff>
    </xdr:from>
    <xdr:ext cx="304800" cy="306481"/>
    <xdr:sp macro="" textlink="">
      <xdr:nvSpPr>
        <xdr:cNvPr id="198" name="AutoShape 2" descr="Image result for present value of annuity"/>
        <xdr:cNvSpPr>
          <a:spLocks noChangeAspect="1" noChangeArrowheads="1"/>
        </xdr:cNvSpPr>
      </xdr:nvSpPr>
      <xdr:spPr bwMode="auto">
        <a:xfrm>
          <a:off x="34133118"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60</xdr:col>
      <xdr:colOff>0</xdr:colOff>
      <xdr:row>88</xdr:row>
      <xdr:rowOff>0</xdr:rowOff>
    </xdr:from>
    <xdr:ext cx="304800" cy="306481"/>
    <xdr:sp macro="" textlink="">
      <xdr:nvSpPr>
        <xdr:cNvPr id="199" name="AutoShape 2" descr="Image result for present value of annuity"/>
        <xdr:cNvSpPr>
          <a:spLocks noChangeAspect="1" noChangeArrowheads="1"/>
        </xdr:cNvSpPr>
      </xdr:nvSpPr>
      <xdr:spPr bwMode="auto">
        <a:xfrm>
          <a:off x="34648588"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61</xdr:col>
      <xdr:colOff>0</xdr:colOff>
      <xdr:row>88</xdr:row>
      <xdr:rowOff>0</xdr:rowOff>
    </xdr:from>
    <xdr:ext cx="304800" cy="306481"/>
    <xdr:sp macro="" textlink="">
      <xdr:nvSpPr>
        <xdr:cNvPr id="200" name="AutoShape 2" descr="Image result for present value of annuity"/>
        <xdr:cNvSpPr>
          <a:spLocks noChangeAspect="1" noChangeArrowheads="1"/>
        </xdr:cNvSpPr>
      </xdr:nvSpPr>
      <xdr:spPr bwMode="auto">
        <a:xfrm>
          <a:off x="35164059"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62</xdr:col>
      <xdr:colOff>0</xdr:colOff>
      <xdr:row>88</xdr:row>
      <xdr:rowOff>0</xdr:rowOff>
    </xdr:from>
    <xdr:ext cx="304800" cy="306481"/>
    <xdr:sp macro="" textlink="">
      <xdr:nvSpPr>
        <xdr:cNvPr id="201" name="AutoShape 2" descr="Image result for present value of annuity"/>
        <xdr:cNvSpPr>
          <a:spLocks noChangeAspect="1" noChangeArrowheads="1"/>
        </xdr:cNvSpPr>
      </xdr:nvSpPr>
      <xdr:spPr bwMode="auto">
        <a:xfrm>
          <a:off x="35679529"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88</xdr:row>
      <xdr:rowOff>0</xdr:rowOff>
    </xdr:from>
    <xdr:ext cx="304800" cy="306481"/>
    <xdr:sp macro="" textlink="">
      <xdr:nvSpPr>
        <xdr:cNvPr id="202" name="AutoShape 2" descr="Image result for present value of annuity"/>
        <xdr:cNvSpPr>
          <a:spLocks noChangeAspect="1" noChangeArrowheads="1"/>
        </xdr:cNvSpPr>
      </xdr:nvSpPr>
      <xdr:spPr bwMode="auto">
        <a:xfrm>
          <a:off x="36195000"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88</xdr:row>
      <xdr:rowOff>0</xdr:rowOff>
    </xdr:from>
    <xdr:ext cx="304800" cy="306481"/>
    <xdr:sp macro="" textlink="">
      <xdr:nvSpPr>
        <xdr:cNvPr id="203" name="AutoShape 2" descr="Image result for present value of annuity"/>
        <xdr:cNvSpPr>
          <a:spLocks noChangeAspect="1" noChangeArrowheads="1"/>
        </xdr:cNvSpPr>
      </xdr:nvSpPr>
      <xdr:spPr bwMode="auto">
        <a:xfrm>
          <a:off x="36710471"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59</xdr:col>
      <xdr:colOff>0</xdr:colOff>
      <xdr:row>89</xdr:row>
      <xdr:rowOff>0</xdr:rowOff>
    </xdr:from>
    <xdr:ext cx="304800" cy="306481"/>
    <xdr:sp macro="" textlink="">
      <xdr:nvSpPr>
        <xdr:cNvPr id="204" name="AutoShape 2" descr="Image result for present value of annuity"/>
        <xdr:cNvSpPr>
          <a:spLocks noChangeAspect="1" noChangeArrowheads="1"/>
        </xdr:cNvSpPr>
      </xdr:nvSpPr>
      <xdr:spPr bwMode="auto">
        <a:xfrm>
          <a:off x="34133118"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60</xdr:col>
      <xdr:colOff>0</xdr:colOff>
      <xdr:row>89</xdr:row>
      <xdr:rowOff>0</xdr:rowOff>
    </xdr:from>
    <xdr:ext cx="304800" cy="306481"/>
    <xdr:sp macro="" textlink="">
      <xdr:nvSpPr>
        <xdr:cNvPr id="205" name="AutoShape 2" descr="Image result for present value of annuity"/>
        <xdr:cNvSpPr>
          <a:spLocks noChangeAspect="1" noChangeArrowheads="1"/>
        </xdr:cNvSpPr>
      </xdr:nvSpPr>
      <xdr:spPr bwMode="auto">
        <a:xfrm>
          <a:off x="34648588"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61</xdr:col>
      <xdr:colOff>0</xdr:colOff>
      <xdr:row>89</xdr:row>
      <xdr:rowOff>0</xdr:rowOff>
    </xdr:from>
    <xdr:ext cx="304800" cy="306481"/>
    <xdr:sp macro="" textlink="">
      <xdr:nvSpPr>
        <xdr:cNvPr id="206" name="AutoShape 2" descr="Image result for present value of annuity"/>
        <xdr:cNvSpPr>
          <a:spLocks noChangeAspect="1" noChangeArrowheads="1"/>
        </xdr:cNvSpPr>
      </xdr:nvSpPr>
      <xdr:spPr bwMode="auto">
        <a:xfrm>
          <a:off x="35164059"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62</xdr:col>
      <xdr:colOff>0</xdr:colOff>
      <xdr:row>89</xdr:row>
      <xdr:rowOff>0</xdr:rowOff>
    </xdr:from>
    <xdr:ext cx="304800" cy="306481"/>
    <xdr:sp macro="" textlink="">
      <xdr:nvSpPr>
        <xdr:cNvPr id="207" name="AutoShape 2" descr="Image result for present value of annuity"/>
        <xdr:cNvSpPr>
          <a:spLocks noChangeAspect="1" noChangeArrowheads="1"/>
        </xdr:cNvSpPr>
      </xdr:nvSpPr>
      <xdr:spPr bwMode="auto">
        <a:xfrm>
          <a:off x="35679529"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89</xdr:row>
      <xdr:rowOff>0</xdr:rowOff>
    </xdr:from>
    <xdr:ext cx="304800" cy="306481"/>
    <xdr:sp macro="" textlink="">
      <xdr:nvSpPr>
        <xdr:cNvPr id="208" name="AutoShape 2" descr="Image result for present value of annuity"/>
        <xdr:cNvSpPr>
          <a:spLocks noChangeAspect="1" noChangeArrowheads="1"/>
        </xdr:cNvSpPr>
      </xdr:nvSpPr>
      <xdr:spPr bwMode="auto">
        <a:xfrm>
          <a:off x="36195000"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89</xdr:row>
      <xdr:rowOff>0</xdr:rowOff>
    </xdr:from>
    <xdr:ext cx="304800" cy="306481"/>
    <xdr:sp macro="" textlink="">
      <xdr:nvSpPr>
        <xdr:cNvPr id="209" name="AutoShape 2" descr="Image result for present value of annuity"/>
        <xdr:cNvSpPr>
          <a:spLocks noChangeAspect="1" noChangeArrowheads="1"/>
        </xdr:cNvSpPr>
      </xdr:nvSpPr>
      <xdr:spPr bwMode="auto">
        <a:xfrm>
          <a:off x="36710471"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59</xdr:col>
      <xdr:colOff>0</xdr:colOff>
      <xdr:row>90</xdr:row>
      <xdr:rowOff>0</xdr:rowOff>
    </xdr:from>
    <xdr:ext cx="304800" cy="306481"/>
    <xdr:sp macro="" textlink="">
      <xdr:nvSpPr>
        <xdr:cNvPr id="210" name="AutoShape 2" descr="Image result for present value of annuity"/>
        <xdr:cNvSpPr>
          <a:spLocks noChangeAspect="1" noChangeArrowheads="1"/>
        </xdr:cNvSpPr>
      </xdr:nvSpPr>
      <xdr:spPr bwMode="auto">
        <a:xfrm>
          <a:off x="34133118"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60</xdr:col>
      <xdr:colOff>0</xdr:colOff>
      <xdr:row>90</xdr:row>
      <xdr:rowOff>0</xdr:rowOff>
    </xdr:from>
    <xdr:ext cx="304800" cy="306481"/>
    <xdr:sp macro="" textlink="">
      <xdr:nvSpPr>
        <xdr:cNvPr id="211" name="AutoShape 2" descr="Image result for present value of annuity"/>
        <xdr:cNvSpPr>
          <a:spLocks noChangeAspect="1" noChangeArrowheads="1"/>
        </xdr:cNvSpPr>
      </xdr:nvSpPr>
      <xdr:spPr bwMode="auto">
        <a:xfrm>
          <a:off x="34648588"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61</xdr:col>
      <xdr:colOff>0</xdr:colOff>
      <xdr:row>90</xdr:row>
      <xdr:rowOff>0</xdr:rowOff>
    </xdr:from>
    <xdr:ext cx="304800" cy="306481"/>
    <xdr:sp macro="" textlink="">
      <xdr:nvSpPr>
        <xdr:cNvPr id="212" name="AutoShape 2" descr="Image result for present value of annuity"/>
        <xdr:cNvSpPr>
          <a:spLocks noChangeAspect="1" noChangeArrowheads="1"/>
        </xdr:cNvSpPr>
      </xdr:nvSpPr>
      <xdr:spPr bwMode="auto">
        <a:xfrm>
          <a:off x="35164059"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62</xdr:col>
      <xdr:colOff>0</xdr:colOff>
      <xdr:row>90</xdr:row>
      <xdr:rowOff>0</xdr:rowOff>
    </xdr:from>
    <xdr:ext cx="304800" cy="306481"/>
    <xdr:sp macro="" textlink="">
      <xdr:nvSpPr>
        <xdr:cNvPr id="213" name="AutoShape 2" descr="Image result for present value of annuity"/>
        <xdr:cNvSpPr>
          <a:spLocks noChangeAspect="1" noChangeArrowheads="1"/>
        </xdr:cNvSpPr>
      </xdr:nvSpPr>
      <xdr:spPr bwMode="auto">
        <a:xfrm>
          <a:off x="35679529"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90</xdr:row>
      <xdr:rowOff>0</xdr:rowOff>
    </xdr:from>
    <xdr:ext cx="304800" cy="306481"/>
    <xdr:sp macro="" textlink="">
      <xdr:nvSpPr>
        <xdr:cNvPr id="214" name="AutoShape 2" descr="Image result for present value of annuity"/>
        <xdr:cNvSpPr>
          <a:spLocks noChangeAspect="1" noChangeArrowheads="1"/>
        </xdr:cNvSpPr>
      </xdr:nvSpPr>
      <xdr:spPr bwMode="auto">
        <a:xfrm>
          <a:off x="36195000"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90</xdr:row>
      <xdr:rowOff>0</xdr:rowOff>
    </xdr:from>
    <xdr:ext cx="304800" cy="306481"/>
    <xdr:sp macro="" textlink="">
      <xdr:nvSpPr>
        <xdr:cNvPr id="215" name="AutoShape 2" descr="Image result for present value of annuity"/>
        <xdr:cNvSpPr>
          <a:spLocks noChangeAspect="1" noChangeArrowheads="1"/>
        </xdr:cNvSpPr>
      </xdr:nvSpPr>
      <xdr:spPr bwMode="auto">
        <a:xfrm>
          <a:off x="36710471"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59</xdr:col>
      <xdr:colOff>0</xdr:colOff>
      <xdr:row>91</xdr:row>
      <xdr:rowOff>0</xdr:rowOff>
    </xdr:from>
    <xdr:ext cx="304800" cy="306481"/>
    <xdr:sp macro="" textlink="">
      <xdr:nvSpPr>
        <xdr:cNvPr id="216" name="AutoShape 2" descr="Image result for present value of annuity"/>
        <xdr:cNvSpPr>
          <a:spLocks noChangeAspect="1" noChangeArrowheads="1"/>
        </xdr:cNvSpPr>
      </xdr:nvSpPr>
      <xdr:spPr bwMode="auto">
        <a:xfrm>
          <a:off x="34133118"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60</xdr:col>
      <xdr:colOff>0</xdr:colOff>
      <xdr:row>91</xdr:row>
      <xdr:rowOff>0</xdr:rowOff>
    </xdr:from>
    <xdr:ext cx="304800" cy="306481"/>
    <xdr:sp macro="" textlink="">
      <xdr:nvSpPr>
        <xdr:cNvPr id="217" name="AutoShape 2" descr="Image result for present value of annuity"/>
        <xdr:cNvSpPr>
          <a:spLocks noChangeAspect="1" noChangeArrowheads="1"/>
        </xdr:cNvSpPr>
      </xdr:nvSpPr>
      <xdr:spPr bwMode="auto">
        <a:xfrm>
          <a:off x="34648588"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61</xdr:col>
      <xdr:colOff>0</xdr:colOff>
      <xdr:row>91</xdr:row>
      <xdr:rowOff>0</xdr:rowOff>
    </xdr:from>
    <xdr:ext cx="304800" cy="306481"/>
    <xdr:sp macro="" textlink="">
      <xdr:nvSpPr>
        <xdr:cNvPr id="218" name="AutoShape 2" descr="Image result for present value of annuity"/>
        <xdr:cNvSpPr>
          <a:spLocks noChangeAspect="1" noChangeArrowheads="1"/>
        </xdr:cNvSpPr>
      </xdr:nvSpPr>
      <xdr:spPr bwMode="auto">
        <a:xfrm>
          <a:off x="35164059"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62</xdr:col>
      <xdr:colOff>0</xdr:colOff>
      <xdr:row>91</xdr:row>
      <xdr:rowOff>0</xdr:rowOff>
    </xdr:from>
    <xdr:ext cx="304800" cy="306481"/>
    <xdr:sp macro="" textlink="">
      <xdr:nvSpPr>
        <xdr:cNvPr id="219" name="AutoShape 2" descr="Image result for present value of annuity"/>
        <xdr:cNvSpPr>
          <a:spLocks noChangeAspect="1" noChangeArrowheads="1"/>
        </xdr:cNvSpPr>
      </xdr:nvSpPr>
      <xdr:spPr bwMode="auto">
        <a:xfrm>
          <a:off x="35679529"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91</xdr:row>
      <xdr:rowOff>0</xdr:rowOff>
    </xdr:from>
    <xdr:ext cx="304800" cy="306481"/>
    <xdr:sp macro="" textlink="">
      <xdr:nvSpPr>
        <xdr:cNvPr id="220" name="AutoShape 2" descr="Image result for present value of annuity"/>
        <xdr:cNvSpPr>
          <a:spLocks noChangeAspect="1" noChangeArrowheads="1"/>
        </xdr:cNvSpPr>
      </xdr:nvSpPr>
      <xdr:spPr bwMode="auto">
        <a:xfrm>
          <a:off x="36195000"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91</xdr:row>
      <xdr:rowOff>0</xdr:rowOff>
    </xdr:from>
    <xdr:ext cx="304800" cy="306481"/>
    <xdr:sp macro="" textlink="">
      <xdr:nvSpPr>
        <xdr:cNvPr id="221" name="AutoShape 2" descr="Image result for present value of annuity"/>
        <xdr:cNvSpPr>
          <a:spLocks noChangeAspect="1" noChangeArrowheads="1"/>
        </xdr:cNvSpPr>
      </xdr:nvSpPr>
      <xdr:spPr bwMode="auto">
        <a:xfrm>
          <a:off x="36710471"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59</xdr:col>
      <xdr:colOff>0</xdr:colOff>
      <xdr:row>92</xdr:row>
      <xdr:rowOff>0</xdr:rowOff>
    </xdr:from>
    <xdr:ext cx="304800" cy="306481"/>
    <xdr:sp macro="" textlink="">
      <xdr:nvSpPr>
        <xdr:cNvPr id="222" name="AutoShape 2" descr="Image result for present value of annuity"/>
        <xdr:cNvSpPr>
          <a:spLocks noChangeAspect="1" noChangeArrowheads="1"/>
        </xdr:cNvSpPr>
      </xdr:nvSpPr>
      <xdr:spPr bwMode="auto">
        <a:xfrm>
          <a:off x="34133118"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60</xdr:col>
      <xdr:colOff>0</xdr:colOff>
      <xdr:row>92</xdr:row>
      <xdr:rowOff>0</xdr:rowOff>
    </xdr:from>
    <xdr:ext cx="304800" cy="306481"/>
    <xdr:sp macro="" textlink="">
      <xdr:nvSpPr>
        <xdr:cNvPr id="223" name="AutoShape 2" descr="Image result for present value of annuity"/>
        <xdr:cNvSpPr>
          <a:spLocks noChangeAspect="1" noChangeArrowheads="1"/>
        </xdr:cNvSpPr>
      </xdr:nvSpPr>
      <xdr:spPr bwMode="auto">
        <a:xfrm>
          <a:off x="34648588"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61</xdr:col>
      <xdr:colOff>0</xdr:colOff>
      <xdr:row>92</xdr:row>
      <xdr:rowOff>0</xdr:rowOff>
    </xdr:from>
    <xdr:ext cx="304800" cy="306481"/>
    <xdr:sp macro="" textlink="">
      <xdr:nvSpPr>
        <xdr:cNvPr id="224" name="AutoShape 2" descr="Image result for present value of annuity"/>
        <xdr:cNvSpPr>
          <a:spLocks noChangeAspect="1" noChangeArrowheads="1"/>
        </xdr:cNvSpPr>
      </xdr:nvSpPr>
      <xdr:spPr bwMode="auto">
        <a:xfrm>
          <a:off x="35164059"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62</xdr:col>
      <xdr:colOff>0</xdr:colOff>
      <xdr:row>92</xdr:row>
      <xdr:rowOff>0</xdr:rowOff>
    </xdr:from>
    <xdr:ext cx="304800" cy="306481"/>
    <xdr:sp macro="" textlink="">
      <xdr:nvSpPr>
        <xdr:cNvPr id="225" name="AutoShape 2" descr="Image result for present value of annuity"/>
        <xdr:cNvSpPr>
          <a:spLocks noChangeAspect="1" noChangeArrowheads="1"/>
        </xdr:cNvSpPr>
      </xdr:nvSpPr>
      <xdr:spPr bwMode="auto">
        <a:xfrm>
          <a:off x="35679529"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92</xdr:row>
      <xdr:rowOff>0</xdr:rowOff>
    </xdr:from>
    <xdr:ext cx="304800" cy="306481"/>
    <xdr:sp macro="" textlink="">
      <xdr:nvSpPr>
        <xdr:cNvPr id="226" name="AutoShape 2" descr="Image result for present value of annuity"/>
        <xdr:cNvSpPr>
          <a:spLocks noChangeAspect="1" noChangeArrowheads="1"/>
        </xdr:cNvSpPr>
      </xdr:nvSpPr>
      <xdr:spPr bwMode="auto">
        <a:xfrm>
          <a:off x="36195000"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92</xdr:row>
      <xdr:rowOff>0</xdr:rowOff>
    </xdr:from>
    <xdr:ext cx="304800" cy="306481"/>
    <xdr:sp macro="" textlink="">
      <xdr:nvSpPr>
        <xdr:cNvPr id="227" name="AutoShape 2" descr="Image result for present value of annuity"/>
        <xdr:cNvSpPr>
          <a:spLocks noChangeAspect="1" noChangeArrowheads="1"/>
        </xdr:cNvSpPr>
      </xdr:nvSpPr>
      <xdr:spPr bwMode="auto">
        <a:xfrm>
          <a:off x="36710471"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59</xdr:col>
      <xdr:colOff>0</xdr:colOff>
      <xdr:row>93</xdr:row>
      <xdr:rowOff>0</xdr:rowOff>
    </xdr:from>
    <xdr:ext cx="304800" cy="306481"/>
    <xdr:sp macro="" textlink="">
      <xdr:nvSpPr>
        <xdr:cNvPr id="228" name="AutoShape 2" descr="Image result for present value of annuity"/>
        <xdr:cNvSpPr>
          <a:spLocks noChangeAspect="1" noChangeArrowheads="1"/>
        </xdr:cNvSpPr>
      </xdr:nvSpPr>
      <xdr:spPr bwMode="auto">
        <a:xfrm>
          <a:off x="34133118"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60</xdr:col>
      <xdr:colOff>0</xdr:colOff>
      <xdr:row>93</xdr:row>
      <xdr:rowOff>0</xdr:rowOff>
    </xdr:from>
    <xdr:ext cx="304800" cy="306481"/>
    <xdr:sp macro="" textlink="">
      <xdr:nvSpPr>
        <xdr:cNvPr id="229" name="AutoShape 2" descr="Image result for present value of annuity"/>
        <xdr:cNvSpPr>
          <a:spLocks noChangeAspect="1" noChangeArrowheads="1"/>
        </xdr:cNvSpPr>
      </xdr:nvSpPr>
      <xdr:spPr bwMode="auto">
        <a:xfrm>
          <a:off x="34648588"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61</xdr:col>
      <xdr:colOff>0</xdr:colOff>
      <xdr:row>93</xdr:row>
      <xdr:rowOff>0</xdr:rowOff>
    </xdr:from>
    <xdr:ext cx="304800" cy="306481"/>
    <xdr:sp macro="" textlink="">
      <xdr:nvSpPr>
        <xdr:cNvPr id="230" name="AutoShape 2" descr="Image result for present value of annuity"/>
        <xdr:cNvSpPr>
          <a:spLocks noChangeAspect="1" noChangeArrowheads="1"/>
        </xdr:cNvSpPr>
      </xdr:nvSpPr>
      <xdr:spPr bwMode="auto">
        <a:xfrm>
          <a:off x="35164059"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62</xdr:col>
      <xdr:colOff>0</xdr:colOff>
      <xdr:row>93</xdr:row>
      <xdr:rowOff>0</xdr:rowOff>
    </xdr:from>
    <xdr:ext cx="304800" cy="306481"/>
    <xdr:sp macro="" textlink="">
      <xdr:nvSpPr>
        <xdr:cNvPr id="231" name="AutoShape 2" descr="Image result for present value of annuity"/>
        <xdr:cNvSpPr>
          <a:spLocks noChangeAspect="1" noChangeArrowheads="1"/>
        </xdr:cNvSpPr>
      </xdr:nvSpPr>
      <xdr:spPr bwMode="auto">
        <a:xfrm>
          <a:off x="35679529"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93</xdr:row>
      <xdr:rowOff>0</xdr:rowOff>
    </xdr:from>
    <xdr:ext cx="304800" cy="306481"/>
    <xdr:sp macro="" textlink="">
      <xdr:nvSpPr>
        <xdr:cNvPr id="232" name="AutoShape 2" descr="Image result for present value of annuity"/>
        <xdr:cNvSpPr>
          <a:spLocks noChangeAspect="1" noChangeArrowheads="1"/>
        </xdr:cNvSpPr>
      </xdr:nvSpPr>
      <xdr:spPr bwMode="auto">
        <a:xfrm>
          <a:off x="36195000"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93</xdr:row>
      <xdr:rowOff>0</xdr:rowOff>
    </xdr:from>
    <xdr:ext cx="304800" cy="306481"/>
    <xdr:sp macro="" textlink="">
      <xdr:nvSpPr>
        <xdr:cNvPr id="233" name="AutoShape 2" descr="Image result for present value of annuity"/>
        <xdr:cNvSpPr>
          <a:spLocks noChangeAspect="1" noChangeArrowheads="1"/>
        </xdr:cNvSpPr>
      </xdr:nvSpPr>
      <xdr:spPr bwMode="auto">
        <a:xfrm>
          <a:off x="36710471"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59</xdr:col>
      <xdr:colOff>0</xdr:colOff>
      <xdr:row>94</xdr:row>
      <xdr:rowOff>0</xdr:rowOff>
    </xdr:from>
    <xdr:ext cx="304800" cy="306481"/>
    <xdr:sp macro="" textlink="">
      <xdr:nvSpPr>
        <xdr:cNvPr id="234" name="AutoShape 2" descr="Image result for present value of annuity"/>
        <xdr:cNvSpPr>
          <a:spLocks noChangeAspect="1" noChangeArrowheads="1"/>
        </xdr:cNvSpPr>
      </xdr:nvSpPr>
      <xdr:spPr bwMode="auto">
        <a:xfrm>
          <a:off x="34133118"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60</xdr:col>
      <xdr:colOff>0</xdr:colOff>
      <xdr:row>94</xdr:row>
      <xdr:rowOff>0</xdr:rowOff>
    </xdr:from>
    <xdr:ext cx="304800" cy="306481"/>
    <xdr:sp macro="" textlink="">
      <xdr:nvSpPr>
        <xdr:cNvPr id="235" name="AutoShape 2" descr="Image result for present value of annuity"/>
        <xdr:cNvSpPr>
          <a:spLocks noChangeAspect="1" noChangeArrowheads="1"/>
        </xdr:cNvSpPr>
      </xdr:nvSpPr>
      <xdr:spPr bwMode="auto">
        <a:xfrm>
          <a:off x="34648588"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61</xdr:col>
      <xdr:colOff>0</xdr:colOff>
      <xdr:row>94</xdr:row>
      <xdr:rowOff>0</xdr:rowOff>
    </xdr:from>
    <xdr:ext cx="304800" cy="306481"/>
    <xdr:sp macro="" textlink="">
      <xdr:nvSpPr>
        <xdr:cNvPr id="236" name="AutoShape 2" descr="Image result for present value of annuity"/>
        <xdr:cNvSpPr>
          <a:spLocks noChangeAspect="1" noChangeArrowheads="1"/>
        </xdr:cNvSpPr>
      </xdr:nvSpPr>
      <xdr:spPr bwMode="auto">
        <a:xfrm>
          <a:off x="35164059"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62</xdr:col>
      <xdr:colOff>0</xdr:colOff>
      <xdr:row>94</xdr:row>
      <xdr:rowOff>0</xdr:rowOff>
    </xdr:from>
    <xdr:ext cx="304800" cy="306481"/>
    <xdr:sp macro="" textlink="">
      <xdr:nvSpPr>
        <xdr:cNvPr id="237" name="AutoShape 2" descr="Image result for present value of annuity"/>
        <xdr:cNvSpPr>
          <a:spLocks noChangeAspect="1" noChangeArrowheads="1"/>
        </xdr:cNvSpPr>
      </xdr:nvSpPr>
      <xdr:spPr bwMode="auto">
        <a:xfrm>
          <a:off x="35679529"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94</xdr:row>
      <xdr:rowOff>0</xdr:rowOff>
    </xdr:from>
    <xdr:ext cx="304800" cy="306481"/>
    <xdr:sp macro="" textlink="">
      <xdr:nvSpPr>
        <xdr:cNvPr id="238" name="AutoShape 2" descr="Image result for present value of annuity"/>
        <xdr:cNvSpPr>
          <a:spLocks noChangeAspect="1" noChangeArrowheads="1"/>
        </xdr:cNvSpPr>
      </xdr:nvSpPr>
      <xdr:spPr bwMode="auto">
        <a:xfrm>
          <a:off x="36195000"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94</xdr:row>
      <xdr:rowOff>0</xdr:rowOff>
    </xdr:from>
    <xdr:ext cx="304800" cy="306481"/>
    <xdr:sp macro="" textlink="">
      <xdr:nvSpPr>
        <xdr:cNvPr id="239" name="AutoShape 2" descr="Image result for present value of annuity"/>
        <xdr:cNvSpPr>
          <a:spLocks noChangeAspect="1" noChangeArrowheads="1"/>
        </xdr:cNvSpPr>
      </xdr:nvSpPr>
      <xdr:spPr bwMode="auto">
        <a:xfrm>
          <a:off x="36710471"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59</xdr:col>
      <xdr:colOff>0</xdr:colOff>
      <xdr:row>95</xdr:row>
      <xdr:rowOff>0</xdr:rowOff>
    </xdr:from>
    <xdr:ext cx="304800" cy="306481"/>
    <xdr:sp macro="" textlink="">
      <xdr:nvSpPr>
        <xdr:cNvPr id="240" name="AutoShape 2" descr="Image result for present value of annuity"/>
        <xdr:cNvSpPr>
          <a:spLocks noChangeAspect="1" noChangeArrowheads="1"/>
        </xdr:cNvSpPr>
      </xdr:nvSpPr>
      <xdr:spPr bwMode="auto">
        <a:xfrm>
          <a:off x="34133118"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60</xdr:col>
      <xdr:colOff>0</xdr:colOff>
      <xdr:row>95</xdr:row>
      <xdr:rowOff>0</xdr:rowOff>
    </xdr:from>
    <xdr:ext cx="304800" cy="306481"/>
    <xdr:sp macro="" textlink="">
      <xdr:nvSpPr>
        <xdr:cNvPr id="241" name="AutoShape 2" descr="Image result for present value of annuity"/>
        <xdr:cNvSpPr>
          <a:spLocks noChangeAspect="1" noChangeArrowheads="1"/>
        </xdr:cNvSpPr>
      </xdr:nvSpPr>
      <xdr:spPr bwMode="auto">
        <a:xfrm>
          <a:off x="34648588"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61</xdr:col>
      <xdr:colOff>0</xdr:colOff>
      <xdr:row>95</xdr:row>
      <xdr:rowOff>0</xdr:rowOff>
    </xdr:from>
    <xdr:ext cx="304800" cy="306481"/>
    <xdr:sp macro="" textlink="">
      <xdr:nvSpPr>
        <xdr:cNvPr id="242" name="AutoShape 2" descr="Image result for present value of annuity"/>
        <xdr:cNvSpPr>
          <a:spLocks noChangeAspect="1" noChangeArrowheads="1"/>
        </xdr:cNvSpPr>
      </xdr:nvSpPr>
      <xdr:spPr bwMode="auto">
        <a:xfrm>
          <a:off x="35164059"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62</xdr:col>
      <xdr:colOff>0</xdr:colOff>
      <xdr:row>95</xdr:row>
      <xdr:rowOff>0</xdr:rowOff>
    </xdr:from>
    <xdr:ext cx="304800" cy="306481"/>
    <xdr:sp macro="" textlink="">
      <xdr:nvSpPr>
        <xdr:cNvPr id="243" name="AutoShape 2" descr="Image result for present value of annuity"/>
        <xdr:cNvSpPr>
          <a:spLocks noChangeAspect="1" noChangeArrowheads="1"/>
        </xdr:cNvSpPr>
      </xdr:nvSpPr>
      <xdr:spPr bwMode="auto">
        <a:xfrm>
          <a:off x="35679529"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95</xdr:row>
      <xdr:rowOff>0</xdr:rowOff>
    </xdr:from>
    <xdr:ext cx="304800" cy="306481"/>
    <xdr:sp macro="" textlink="">
      <xdr:nvSpPr>
        <xdr:cNvPr id="244" name="AutoShape 2" descr="Image result for present value of annuity"/>
        <xdr:cNvSpPr>
          <a:spLocks noChangeAspect="1" noChangeArrowheads="1"/>
        </xdr:cNvSpPr>
      </xdr:nvSpPr>
      <xdr:spPr bwMode="auto">
        <a:xfrm>
          <a:off x="36195000"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95</xdr:row>
      <xdr:rowOff>0</xdr:rowOff>
    </xdr:from>
    <xdr:ext cx="304800" cy="306481"/>
    <xdr:sp macro="" textlink="">
      <xdr:nvSpPr>
        <xdr:cNvPr id="245" name="AutoShape 2" descr="Image result for present value of annuity"/>
        <xdr:cNvSpPr>
          <a:spLocks noChangeAspect="1" noChangeArrowheads="1"/>
        </xdr:cNvSpPr>
      </xdr:nvSpPr>
      <xdr:spPr bwMode="auto">
        <a:xfrm>
          <a:off x="36710471"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59</xdr:col>
      <xdr:colOff>0</xdr:colOff>
      <xdr:row>96</xdr:row>
      <xdr:rowOff>0</xdr:rowOff>
    </xdr:from>
    <xdr:ext cx="304800" cy="306481"/>
    <xdr:sp macro="" textlink="">
      <xdr:nvSpPr>
        <xdr:cNvPr id="246" name="AutoShape 2" descr="Image result for present value of annuity"/>
        <xdr:cNvSpPr>
          <a:spLocks noChangeAspect="1" noChangeArrowheads="1"/>
        </xdr:cNvSpPr>
      </xdr:nvSpPr>
      <xdr:spPr bwMode="auto">
        <a:xfrm>
          <a:off x="34133118"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60</xdr:col>
      <xdr:colOff>0</xdr:colOff>
      <xdr:row>96</xdr:row>
      <xdr:rowOff>0</xdr:rowOff>
    </xdr:from>
    <xdr:ext cx="304800" cy="306481"/>
    <xdr:sp macro="" textlink="">
      <xdr:nvSpPr>
        <xdr:cNvPr id="247" name="AutoShape 2" descr="Image result for present value of annuity"/>
        <xdr:cNvSpPr>
          <a:spLocks noChangeAspect="1" noChangeArrowheads="1"/>
        </xdr:cNvSpPr>
      </xdr:nvSpPr>
      <xdr:spPr bwMode="auto">
        <a:xfrm>
          <a:off x="34648588"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61</xdr:col>
      <xdr:colOff>0</xdr:colOff>
      <xdr:row>96</xdr:row>
      <xdr:rowOff>0</xdr:rowOff>
    </xdr:from>
    <xdr:ext cx="304800" cy="306481"/>
    <xdr:sp macro="" textlink="">
      <xdr:nvSpPr>
        <xdr:cNvPr id="248" name="AutoShape 2" descr="Image result for present value of annuity"/>
        <xdr:cNvSpPr>
          <a:spLocks noChangeAspect="1" noChangeArrowheads="1"/>
        </xdr:cNvSpPr>
      </xdr:nvSpPr>
      <xdr:spPr bwMode="auto">
        <a:xfrm>
          <a:off x="35164059"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62</xdr:col>
      <xdr:colOff>0</xdr:colOff>
      <xdr:row>96</xdr:row>
      <xdr:rowOff>0</xdr:rowOff>
    </xdr:from>
    <xdr:ext cx="304800" cy="306481"/>
    <xdr:sp macro="" textlink="">
      <xdr:nvSpPr>
        <xdr:cNvPr id="249" name="AutoShape 2" descr="Image result for present value of annuity"/>
        <xdr:cNvSpPr>
          <a:spLocks noChangeAspect="1" noChangeArrowheads="1"/>
        </xdr:cNvSpPr>
      </xdr:nvSpPr>
      <xdr:spPr bwMode="auto">
        <a:xfrm>
          <a:off x="35679529"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96</xdr:row>
      <xdr:rowOff>0</xdr:rowOff>
    </xdr:from>
    <xdr:ext cx="304800" cy="306481"/>
    <xdr:sp macro="" textlink="">
      <xdr:nvSpPr>
        <xdr:cNvPr id="250" name="AutoShape 2" descr="Image result for present value of annuity"/>
        <xdr:cNvSpPr>
          <a:spLocks noChangeAspect="1" noChangeArrowheads="1"/>
        </xdr:cNvSpPr>
      </xdr:nvSpPr>
      <xdr:spPr bwMode="auto">
        <a:xfrm>
          <a:off x="36195000"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96</xdr:row>
      <xdr:rowOff>0</xdr:rowOff>
    </xdr:from>
    <xdr:ext cx="304800" cy="306481"/>
    <xdr:sp macro="" textlink="">
      <xdr:nvSpPr>
        <xdr:cNvPr id="251" name="AutoShape 2" descr="Image result for present value of annuity"/>
        <xdr:cNvSpPr>
          <a:spLocks noChangeAspect="1" noChangeArrowheads="1"/>
        </xdr:cNvSpPr>
      </xdr:nvSpPr>
      <xdr:spPr bwMode="auto">
        <a:xfrm>
          <a:off x="36710471"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59</xdr:col>
      <xdr:colOff>0</xdr:colOff>
      <xdr:row>97</xdr:row>
      <xdr:rowOff>0</xdr:rowOff>
    </xdr:from>
    <xdr:ext cx="304800" cy="306481"/>
    <xdr:sp macro="" textlink="">
      <xdr:nvSpPr>
        <xdr:cNvPr id="252" name="AutoShape 2" descr="Image result for present value of annuity"/>
        <xdr:cNvSpPr>
          <a:spLocks noChangeAspect="1" noChangeArrowheads="1"/>
        </xdr:cNvSpPr>
      </xdr:nvSpPr>
      <xdr:spPr bwMode="auto">
        <a:xfrm>
          <a:off x="34133118"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60</xdr:col>
      <xdr:colOff>0</xdr:colOff>
      <xdr:row>97</xdr:row>
      <xdr:rowOff>0</xdr:rowOff>
    </xdr:from>
    <xdr:ext cx="304800" cy="306481"/>
    <xdr:sp macro="" textlink="">
      <xdr:nvSpPr>
        <xdr:cNvPr id="253" name="AutoShape 2" descr="Image result for present value of annuity"/>
        <xdr:cNvSpPr>
          <a:spLocks noChangeAspect="1" noChangeArrowheads="1"/>
        </xdr:cNvSpPr>
      </xdr:nvSpPr>
      <xdr:spPr bwMode="auto">
        <a:xfrm>
          <a:off x="34648588"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61</xdr:col>
      <xdr:colOff>0</xdr:colOff>
      <xdr:row>97</xdr:row>
      <xdr:rowOff>0</xdr:rowOff>
    </xdr:from>
    <xdr:ext cx="304800" cy="306481"/>
    <xdr:sp macro="" textlink="">
      <xdr:nvSpPr>
        <xdr:cNvPr id="254" name="AutoShape 2" descr="Image result for present value of annuity"/>
        <xdr:cNvSpPr>
          <a:spLocks noChangeAspect="1" noChangeArrowheads="1"/>
        </xdr:cNvSpPr>
      </xdr:nvSpPr>
      <xdr:spPr bwMode="auto">
        <a:xfrm>
          <a:off x="35164059"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62</xdr:col>
      <xdr:colOff>0</xdr:colOff>
      <xdr:row>97</xdr:row>
      <xdr:rowOff>0</xdr:rowOff>
    </xdr:from>
    <xdr:ext cx="304800" cy="306481"/>
    <xdr:sp macro="" textlink="">
      <xdr:nvSpPr>
        <xdr:cNvPr id="255" name="AutoShape 2" descr="Image result for present value of annuity"/>
        <xdr:cNvSpPr>
          <a:spLocks noChangeAspect="1" noChangeArrowheads="1"/>
        </xdr:cNvSpPr>
      </xdr:nvSpPr>
      <xdr:spPr bwMode="auto">
        <a:xfrm>
          <a:off x="35679529"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97</xdr:row>
      <xdr:rowOff>0</xdr:rowOff>
    </xdr:from>
    <xdr:ext cx="304800" cy="306481"/>
    <xdr:sp macro="" textlink="">
      <xdr:nvSpPr>
        <xdr:cNvPr id="256" name="AutoShape 2" descr="Image result for present value of annuity"/>
        <xdr:cNvSpPr>
          <a:spLocks noChangeAspect="1" noChangeArrowheads="1"/>
        </xdr:cNvSpPr>
      </xdr:nvSpPr>
      <xdr:spPr bwMode="auto">
        <a:xfrm>
          <a:off x="36195000"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97</xdr:row>
      <xdr:rowOff>0</xdr:rowOff>
    </xdr:from>
    <xdr:ext cx="304800" cy="306481"/>
    <xdr:sp macro="" textlink="">
      <xdr:nvSpPr>
        <xdr:cNvPr id="257" name="AutoShape 2" descr="Image result for present value of annuity"/>
        <xdr:cNvSpPr>
          <a:spLocks noChangeAspect="1" noChangeArrowheads="1"/>
        </xdr:cNvSpPr>
      </xdr:nvSpPr>
      <xdr:spPr bwMode="auto">
        <a:xfrm>
          <a:off x="36710471"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59</xdr:col>
      <xdr:colOff>0</xdr:colOff>
      <xdr:row>98</xdr:row>
      <xdr:rowOff>0</xdr:rowOff>
    </xdr:from>
    <xdr:ext cx="304800" cy="306481"/>
    <xdr:sp macro="" textlink="">
      <xdr:nvSpPr>
        <xdr:cNvPr id="258" name="AutoShape 2" descr="Image result for present value of annuity"/>
        <xdr:cNvSpPr>
          <a:spLocks noChangeAspect="1" noChangeArrowheads="1"/>
        </xdr:cNvSpPr>
      </xdr:nvSpPr>
      <xdr:spPr bwMode="auto">
        <a:xfrm>
          <a:off x="34133118"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60</xdr:col>
      <xdr:colOff>0</xdr:colOff>
      <xdr:row>98</xdr:row>
      <xdr:rowOff>0</xdr:rowOff>
    </xdr:from>
    <xdr:ext cx="304800" cy="306481"/>
    <xdr:sp macro="" textlink="">
      <xdr:nvSpPr>
        <xdr:cNvPr id="259" name="AutoShape 2" descr="Image result for present value of annuity"/>
        <xdr:cNvSpPr>
          <a:spLocks noChangeAspect="1" noChangeArrowheads="1"/>
        </xdr:cNvSpPr>
      </xdr:nvSpPr>
      <xdr:spPr bwMode="auto">
        <a:xfrm>
          <a:off x="34648588"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61</xdr:col>
      <xdr:colOff>0</xdr:colOff>
      <xdr:row>98</xdr:row>
      <xdr:rowOff>0</xdr:rowOff>
    </xdr:from>
    <xdr:ext cx="304800" cy="306481"/>
    <xdr:sp macro="" textlink="">
      <xdr:nvSpPr>
        <xdr:cNvPr id="260" name="AutoShape 2" descr="Image result for present value of annuity"/>
        <xdr:cNvSpPr>
          <a:spLocks noChangeAspect="1" noChangeArrowheads="1"/>
        </xdr:cNvSpPr>
      </xdr:nvSpPr>
      <xdr:spPr bwMode="auto">
        <a:xfrm>
          <a:off x="35164059"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62</xdr:col>
      <xdr:colOff>0</xdr:colOff>
      <xdr:row>98</xdr:row>
      <xdr:rowOff>0</xdr:rowOff>
    </xdr:from>
    <xdr:ext cx="304800" cy="306481"/>
    <xdr:sp macro="" textlink="">
      <xdr:nvSpPr>
        <xdr:cNvPr id="261" name="AutoShape 2" descr="Image result for present value of annuity"/>
        <xdr:cNvSpPr>
          <a:spLocks noChangeAspect="1" noChangeArrowheads="1"/>
        </xdr:cNvSpPr>
      </xdr:nvSpPr>
      <xdr:spPr bwMode="auto">
        <a:xfrm>
          <a:off x="35679529"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98</xdr:row>
      <xdr:rowOff>0</xdr:rowOff>
    </xdr:from>
    <xdr:ext cx="304800" cy="306481"/>
    <xdr:sp macro="" textlink="">
      <xdr:nvSpPr>
        <xdr:cNvPr id="262" name="AutoShape 2" descr="Image result for present value of annuity"/>
        <xdr:cNvSpPr>
          <a:spLocks noChangeAspect="1" noChangeArrowheads="1"/>
        </xdr:cNvSpPr>
      </xdr:nvSpPr>
      <xdr:spPr bwMode="auto">
        <a:xfrm>
          <a:off x="36195000"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98</xdr:row>
      <xdr:rowOff>0</xdr:rowOff>
    </xdr:from>
    <xdr:ext cx="304800" cy="306481"/>
    <xdr:sp macro="" textlink="">
      <xdr:nvSpPr>
        <xdr:cNvPr id="263" name="AutoShape 2" descr="Image result for present value of annuity"/>
        <xdr:cNvSpPr>
          <a:spLocks noChangeAspect="1" noChangeArrowheads="1"/>
        </xdr:cNvSpPr>
      </xdr:nvSpPr>
      <xdr:spPr bwMode="auto">
        <a:xfrm>
          <a:off x="36710471"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59</xdr:col>
      <xdr:colOff>0</xdr:colOff>
      <xdr:row>99</xdr:row>
      <xdr:rowOff>0</xdr:rowOff>
    </xdr:from>
    <xdr:ext cx="304800" cy="306481"/>
    <xdr:sp macro="" textlink="">
      <xdr:nvSpPr>
        <xdr:cNvPr id="264" name="AutoShape 2" descr="Image result for present value of annuity"/>
        <xdr:cNvSpPr>
          <a:spLocks noChangeAspect="1" noChangeArrowheads="1"/>
        </xdr:cNvSpPr>
      </xdr:nvSpPr>
      <xdr:spPr bwMode="auto">
        <a:xfrm>
          <a:off x="34133118"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60</xdr:col>
      <xdr:colOff>0</xdr:colOff>
      <xdr:row>99</xdr:row>
      <xdr:rowOff>0</xdr:rowOff>
    </xdr:from>
    <xdr:ext cx="304800" cy="306481"/>
    <xdr:sp macro="" textlink="">
      <xdr:nvSpPr>
        <xdr:cNvPr id="265" name="AutoShape 2" descr="Image result for present value of annuity"/>
        <xdr:cNvSpPr>
          <a:spLocks noChangeAspect="1" noChangeArrowheads="1"/>
        </xdr:cNvSpPr>
      </xdr:nvSpPr>
      <xdr:spPr bwMode="auto">
        <a:xfrm>
          <a:off x="34648588"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61</xdr:col>
      <xdr:colOff>0</xdr:colOff>
      <xdr:row>99</xdr:row>
      <xdr:rowOff>0</xdr:rowOff>
    </xdr:from>
    <xdr:ext cx="304800" cy="306481"/>
    <xdr:sp macro="" textlink="">
      <xdr:nvSpPr>
        <xdr:cNvPr id="266" name="AutoShape 2" descr="Image result for present value of annuity"/>
        <xdr:cNvSpPr>
          <a:spLocks noChangeAspect="1" noChangeArrowheads="1"/>
        </xdr:cNvSpPr>
      </xdr:nvSpPr>
      <xdr:spPr bwMode="auto">
        <a:xfrm>
          <a:off x="35164059"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62</xdr:col>
      <xdr:colOff>0</xdr:colOff>
      <xdr:row>99</xdr:row>
      <xdr:rowOff>0</xdr:rowOff>
    </xdr:from>
    <xdr:ext cx="304800" cy="306481"/>
    <xdr:sp macro="" textlink="">
      <xdr:nvSpPr>
        <xdr:cNvPr id="267" name="AutoShape 2" descr="Image result for present value of annuity"/>
        <xdr:cNvSpPr>
          <a:spLocks noChangeAspect="1" noChangeArrowheads="1"/>
        </xdr:cNvSpPr>
      </xdr:nvSpPr>
      <xdr:spPr bwMode="auto">
        <a:xfrm>
          <a:off x="35679529"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99</xdr:row>
      <xdr:rowOff>0</xdr:rowOff>
    </xdr:from>
    <xdr:ext cx="304800" cy="306481"/>
    <xdr:sp macro="" textlink="">
      <xdr:nvSpPr>
        <xdr:cNvPr id="268" name="AutoShape 2" descr="Image result for present value of annuity"/>
        <xdr:cNvSpPr>
          <a:spLocks noChangeAspect="1" noChangeArrowheads="1"/>
        </xdr:cNvSpPr>
      </xdr:nvSpPr>
      <xdr:spPr bwMode="auto">
        <a:xfrm>
          <a:off x="36195000"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99</xdr:row>
      <xdr:rowOff>0</xdr:rowOff>
    </xdr:from>
    <xdr:ext cx="304800" cy="306481"/>
    <xdr:sp macro="" textlink="">
      <xdr:nvSpPr>
        <xdr:cNvPr id="269" name="AutoShape 2" descr="Image result for present value of annuity"/>
        <xdr:cNvSpPr>
          <a:spLocks noChangeAspect="1" noChangeArrowheads="1"/>
        </xdr:cNvSpPr>
      </xdr:nvSpPr>
      <xdr:spPr bwMode="auto">
        <a:xfrm>
          <a:off x="36710471"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59</xdr:col>
      <xdr:colOff>0</xdr:colOff>
      <xdr:row>100</xdr:row>
      <xdr:rowOff>0</xdr:rowOff>
    </xdr:from>
    <xdr:ext cx="304800" cy="306481"/>
    <xdr:sp macro="" textlink="">
      <xdr:nvSpPr>
        <xdr:cNvPr id="270" name="AutoShape 2" descr="Image result for present value of annuity"/>
        <xdr:cNvSpPr>
          <a:spLocks noChangeAspect="1" noChangeArrowheads="1"/>
        </xdr:cNvSpPr>
      </xdr:nvSpPr>
      <xdr:spPr bwMode="auto">
        <a:xfrm>
          <a:off x="34133118"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60</xdr:col>
      <xdr:colOff>0</xdr:colOff>
      <xdr:row>100</xdr:row>
      <xdr:rowOff>0</xdr:rowOff>
    </xdr:from>
    <xdr:ext cx="304800" cy="306481"/>
    <xdr:sp macro="" textlink="">
      <xdr:nvSpPr>
        <xdr:cNvPr id="271" name="AutoShape 2" descr="Image result for present value of annuity"/>
        <xdr:cNvSpPr>
          <a:spLocks noChangeAspect="1" noChangeArrowheads="1"/>
        </xdr:cNvSpPr>
      </xdr:nvSpPr>
      <xdr:spPr bwMode="auto">
        <a:xfrm>
          <a:off x="34648588"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61</xdr:col>
      <xdr:colOff>0</xdr:colOff>
      <xdr:row>100</xdr:row>
      <xdr:rowOff>0</xdr:rowOff>
    </xdr:from>
    <xdr:ext cx="304800" cy="306481"/>
    <xdr:sp macro="" textlink="">
      <xdr:nvSpPr>
        <xdr:cNvPr id="272" name="AutoShape 2" descr="Image result for present value of annuity"/>
        <xdr:cNvSpPr>
          <a:spLocks noChangeAspect="1" noChangeArrowheads="1"/>
        </xdr:cNvSpPr>
      </xdr:nvSpPr>
      <xdr:spPr bwMode="auto">
        <a:xfrm>
          <a:off x="35164059"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62</xdr:col>
      <xdr:colOff>0</xdr:colOff>
      <xdr:row>100</xdr:row>
      <xdr:rowOff>0</xdr:rowOff>
    </xdr:from>
    <xdr:ext cx="304800" cy="306481"/>
    <xdr:sp macro="" textlink="">
      <xdr:nvSpPr>
        <xdr:cNvPr id="273" name="AutoShape 2" descr="Image result for present value of annuity"/>
        <xdr:cNvSpPr>
          <a:spLocks noChangeAspect="1" noChangeArrowheads="1"/>
        </xdr:cNvSpPr>
      </xdr:nvSpPr>
      <xdr:spPr bwMode="auto">
        <a:xfrm>
          <a:off x="35679529"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100</xdr:row>
      <xdr:rowOff>0</xdr:rowOff>
    </xdr:from>
    <xdr:ext cx="304800" cy="306481"/>
    <xdr:sp macro="" textlink="">
      <xdr:nvSpPr>
        <xdr:cNvPr id="274" name="AutoShape 2" descr="Image result for present value of annuity"/>
        <xdr:cNvSpPr>
          <a:spLocks noChangeAspect="1" noChangeArrowheads="1"/>
        </xdr:cNvSpPr>
      </xdr:nvSpPr>
      <xdr:spPr bwMode="auto">
        <a:xfrm>
          <a:off x="36195000"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100</xdr:row>
      <xdr:rowOff>0</xdr:rowOff>
    </xdr:from>
    <xdr:ext cx="304800" cy="306481"/>
    <xdr:sp macro="" textlink="">
      <xdr:nvSpPr>
        <xdr:cNvPr id="275" name="AutoShape 2" descr="Image result for present value of annuity"/>
        <xdr:cNvSpPr>
          <a:spLocks noChangeAspect="1" noChangeArrowheads="1"/>
        </xdr:cNvSpPr>
      </xdr:nvSpPr>
      <xdr:spPr bwMode="auto">
        <a:xfrm>
          <a:off x="36710471"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59</xdr:col>
      <xdr:colOff>0</xdr:colOff>
      <xdr:row>101</xdr:row>
      <xdr:rowOff>0</xdr:rowOff>
    </xdr:from>
    <xdr:ext cx="304800" cy="306481"/>
    <xdr:sp macro="" textlink="">
      <xdr:nvSpPr>
        <xdr:cNvPr id="276" name="AutoShape 2" descr="Image result for present value of annuity"/>
        <xdr:cNvSpPr>
          <a:spLocks noChangeAspect="1" noChangeArrowheads="1"/>
        </xdr:cNvSpPr>
      </xdr:nvSpPr>
      <xdr:spPr bwMode="auto">
        <a:xfrm>
          <a:off x="34133118"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60</xdr:col>
      <xdr:colOff>0</xdr:colOff>
      <xdr:row>101</xdr:row>
      <xdr:rowOff>0</xdr:rowOff>
    </xdr:from>
    <xdr:ext cx="304800" cy="306481"/>
    <xdr:sp macro="" textlink="">
      <xdr:nvSpPr>
        <xdr:cNvPr id="277" name="AutoShape 2" descr="Image result for present value of annuity"/>
        <xdr:cNvSpPr>
          <a:spLocks noChangeAspect="1" noChangeArrowheads="1"/>
        </xdr:cNvSpPr>
      </xdr:nvSpPr>
      <xdr:spPr bwMode="auto">
        <a:xfrm>
          <a:off x="34648588"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61</xdr:col>
      <xdr:colOff>0</xdr:colOff>
      <xdr:row>101</xdr:row>
      <xdr:rowOff>0</xdr:rowOff>
    </xdr:from>
    <xdr:ext cx="304800" cy="306481"/>
    <xdr:sp macro="" textlink="">
      <xdr:nvSpPr>
        <xdr:cNvPr id="278" name="AutoShape 2" descr="Image result for present value of annuity"/>
        <xdr:cNvSpPr>
          <a:spLocks noChangeAspect="1" noChangeArrowheads="1"/>
        </xdr:cNvSpPr>
      </xdr:nvSpPr>
      <xdr:spPr bwMode="auto">
        <a:xfrm>
          <a:off x="35164059"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62</xdr:col>
      <xdr:colOff>0</xdr:colOff>
      <xdr:row>101</xdr:row>
      <xdr:rowOff>0</xdr:rowOff>
    </xdr:from>
    <xdr:ext cx="304800" cy="306481"/>
    <xdr:sp macro="" textlink="">
      <xdr:nvSpPr>
        <xdr:cNvPr id="279" name="AutoShape 2" descr="Image result for present value of annuity"/>
        <xdr:cNvSpPr>
          <a:spLocks noChangeAspect="1" noChangeArrowheads="1"/>
        </xdr:cNvSpPr>
      </xdr:nvSpPr>
      <xdr:spPr bwMode="auto">
        <a:xfrm>
          <a:off x="35679529"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101</xdr:row>
      <xdr:rowOff>0</xdr:rowOff>
    </xdr:from>
    <xdr:ext cx="304800" cy="306481"/>
    <xdr:sp macro="" textlink="">
      <xdr:nvSpPr>
        <xdr:cNvPr id="280" name="AutoShape 2" descr="Image result for present value of annuity"/>
        <xdr:cNvSpPr>
          <a:spLocks noChangeAspect="1" noChangeArrowheads="1"/>
        </xdr:cNvSpPr>
      </xdr:nvSpPr>
      <xdr:spPr bwMode="auto">
        <a:xfrm>
          <a:off x="36195000"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101</xdr:row>
      <xdr:rowOff>0</xdr:rowOff>
    </xdr:from>
    <xdr:ext cx="304800" cy="306481"/>
    <xdr:sp macro="" textlink="">
      <xdr:nvSpPr>
        <xdr:cNvPr id="281" name="AutoShape 2" descr="Image result for present value of annuity"/>
        <xdr:cNvSpPr>
          <a:spLocks noChangeAspect="1" noChangeArrowheads="1"/>
        </xdr:cNvSpPr>
      </xdr:nvSpPr>
      <xdr:spPr bwMode="auto">
        <a:xfrm>
          <a:off x="36710471"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59</xdr:col>
      <xdr:colOff>0</xdr:colOff>
      <xdr:row>102</xdr:row>
      <xdr:rowOff>0</xdr:rowOff>
    </xdr:from>
    <xdr:ext cx="304800" cy="306481"/>
    <xdr:sp macro="" textlink="">
      <xdr:nvSpPr>
        <xdr:cNvPr id="282" name="AutoShape 2" descr="Image result for present value of annuity"/>
        <xdr:cNvSpPr>
          <a:spLocks noChangeAspect="1" noChangeArrowheads="1"/>
        </xdr:cNvSpPr>
      </xdr:nvSpPr>
      <xdr:spPr bwMode="auto">
        <a:xfrm>
          <a:off x="34133118"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60</xdr:col>
      <xdr:colOff>0</xdr:colOff>
      <xdr:row>102</xdr:row>
      <xdr:rowOff>0</xdr:rowOff>
    </xdr:from>
    <xdr:ext cx="304800" cy="306481"/>
    <xdr:sp macro="" textlink="">
      <xdr:nvSpPr>
        <xdr:cNvPr id="283" name="AutoShape 2" descr="Image result for present value of annuity"/>
        <xdr:cNvSpPr>
          <a:spLocks noChangeAspect="1" noChangeArrowheads="1"/>
        </xdr:cNvSpPr>
      </xdr:nvSpPr>
      <xdr:spPr bwMode="auto">
        <a:xfrm>
          <a:off x="34648588"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61</xdr:col>
      <xdr:colOff>0</xdr:colOff>
      <xdr:row>102</xdr:row>
      <xdr:rowOff>0</xdr:rowOff>
    </xdr:from>
    <xdr:ext cx="304800" cy="306481"/>
    <xdr:sp macro="" textlink="">
      <xdr:nvSpPr>
        <xdr:cNvPr id="284" name="AutoShape 2" descr="Image result for present value of annuity"/>
        <xdr:cNvSpPr>
          <a:spLocks noChangeAspect="1" noChangeArrowheads="1"/>
        </xdr:cNvSpPr>
      </xdr:nvSpPr>
      <xdr:spPr bwMode="auto">
        <a:xfrm>
          <a:off x="35164059"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62</xdr:col>
      <xdr:colOff>0</xdr:colOff>
      <xdr:row>102</xdr:row>
      <xdr:rowOff>0</xdr:rowOff>
    </xdr:from>
    <xdr:ext cx="304800" cy="306481"/>
    <xdr:sp macro="" textlink="">
      <xdr:nvSpPr>
        <xdr:cNvPr id="285" name="AutoShape 2" descr="Image result for present value of annuity"/>
        <xdr:cNvSpPr>
          <a:spLocks noChangeAspect="1" noChangeArrowheads="1"/>
        </xdr:cNvSpPr>
      </xdr:nvSpPr>
      <xdr:spPr bwMode="auto">
        <a:xfrm>
          <a:off x="35679529"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102</xdr:row>
      <xdr:rowOff>0</xdr:rowOff>
    </xdr:from>
    <xdr:ext cx="304800" cy="306481"/>
    <xdr:sp macro="" textlink="">
      <xdr:nvSpPr>
        <xdr:cNvPr id="286" name="AutoShape 2" descr="Image result for present value of annuity"/>
        <xdr:cNvSpPr>
          <a:spLocks noChangeAspect="1" noChangeArrowheads="1"/>
        </xdr:cNvSpPr>
      </xdr:nvSpPr>
      <xdr:spPr bwMode="auto">
        <a:xfrm>
          <a:off x="36195000"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102</xdr:row>
      <xdr:rowOff>0</xdr:rowOff>
    </xdr:from>
    <xdr:ext cx="304800" cy="306481"/>
    <xdr:sp macro="" textlink="">
      <xdr:nvSpPr>
        <xdr:cNvPr id="287" name="AutoShape 2" descr="Image result for present value of annuity"/>
        <xdr:cNvSpPr>
          <a:spLocks noChangeAspect="1" noChangeArrowheads="1"/>
        </xdr:cNvSpPr>
      </xdr:nvSpPr>
      <xdr:spPr bwMode="auto">
        <a:xfrm>
          <a:off x="36710471"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59</xdr:col>
      <xdr:colOff>0</xdr:colOff>
      <xdr:row>103</xdr:row>
      <xdr:rowOff>0</xdr:rowOff>
    </xdr:from>
    <xdr:ext cx="304800" cy="306481"/>
    <xdr:sp macro="" textlink="">
      <xdr:nvSpPr>
        <xdr:cNvPr id="288" name="AutoShape 2" descr="Image result for present value of annuity"/>
        <xdr:cNvSpPr>
          <a:spLocks noChangeAspect="1" noChangeArrowheads="1"/>
        </xdr:cNvSpPr>
      </xdr:nvSpPr>
      <xdr:spPr bwMode="auto">
        <a:xfrm>
          <a:off x="34133118"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60</xdr:col>
      <xdr:colOff>0</xdr:colOff>
      <xdr:row>103</xdr:row>
      <xdr:rowOff>0</xdr:rowOff>
    </xdr:from>
    <xdr:ext cx="304800" cy="306481"/>
    <xdr:sp macro="" textlink="">
      <xdr:nvSpPr>
        <xdr:cNvPr id="289" name="AutoShape 2" descr="Image result for present value of annuity"/>
        <xdr:cNvSpPr>
          <a:spLocks noChangeAspect="1" noChangeArrowheads="1"/>
        </xdr:cNvSpPr>
      </xdr:nvSpPr>
      <xdr:spPr bwMode="auto">
        <a:xfrm>
          <a:off x="34648588"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61</xdr:col>
      <xdr:colOff>0</xdr:colOff>
      <xdr:row>103</xdr:row>
      <xdr:rowOff>0</xdr:rowOff>
    </xdr:from>
    <xdr:ext cx="304800" cy="306481"/>
    <xdr:sp macro="" textlink="">
      <xdr:nvSpPr>
        <xdr:cNvPr id="290" name="AutoShape 2" descr="Image result for present value of annuity"/>
        <xdr:cNvSpPr>
          <a:spLocks noChangeAspect="1" noChangeArrowheads="1"/>
        </xdr:cNvSpPr>
      </xdr:nvSpPr>
      <xdr:spPr bwMode="auto">
        <a:xfrm>
          <a:off x="35164059"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62</xdr:col>
      <xdr:colOff>0</xdr:colOff>
      <xdr:row>103</xdr:row>
      <xdr:rowOff>0</xdr:rowOff>
    </xdr:from>
    <xdr:ext cx="304800" cy="306481"/>
    <xdr:sp macro="" textlink="">
      <xdr:nvSpPr>
        <xdr:cNvPr id="291" name="AutoShape 2" descr="Image result for present value of annuity"/>
        <xdr:cNvSpPr>
          <a:spLocks noChangeAspect="1" noChangeArrowheads="1"/>
        </xdr:cNvSpPr>
      </xdr:nvSpPr>
      <xdr:spPr bwMode="auto">
        <a:xfrm>
          <a:off x="35679529"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103</xdr:row>
      <xdr:rowOff>0</xdr:rowOff>
    </xdr:from>
    <xdr:ext cx="304800" cy="306481"/>
    <xdr:sp macro="" textlink="">
      <xdr:nvSpPr>
        <xdr:cNvPr id="292" name="AutoShape 2" descr="Image result for present value of annuity"/>
        <xdr:cNvSpPr>
          <a:spLocks noChangeAspect="1" noChangeArrowheads="1"/>
        </xdr:cNvSpPr>
      </xdr:nvSpPr>
      <xdr:spPr bwMode="auto">
        <a:xfrm>
          <a:off x="36195000"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103</xdr:row>
      <xdr:rowOff>0</xdr:rowOff>
    </xdr:from>
    <xdr:ext cx="304800" cy="306481"/>
    <xdr:sp macro="" textlink="">
      <xdr:nvSpPr>
        <xdr:cNvPr id="293" name="AutoShape 2" descr="Image result for present value of annuity"/>
        <xdr:cNvSpPr>
          <a:spLocks noChangeAspect="1" noChangeArrowheads="1"/>
        </xdr:cNvSpPr>
      </xdr:nvSpPr>
      <xdr:spPr bwMode="auto">
        <a:xfrm>
          <a:off x="36710471"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59</xdr:col>
      <xdr:colOff>0</xdr:colOff>
      <xdr:row>104</xdr:row>
      <xdr:rowOff>0</xdr:rowOff>
    </xdr:from>
    <xdr:ext cx="304800" cy="306481"/>
    <xdr:sp macro="" textlink="">
      <xdr:nvSpPr>
        <xdr:cNvPr id="294" name="AutoShape 2" descr="Image result for present value of annuity"/>
        <xdr:cNvSpPr>
          <a:spLocks noChangeAspect="1" noChangeArrowheads="1"/>
        </xdr:cNvSpPr>
      </xdr:nvSpPr>
      <xdr:spPr bwMode="auto">
        <a:xfrm>
          <a:off x="34133118"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60</xdr:col>
      <xdr:colOff>0</xdr:colOff>
      <xdr:row>104</xdr:row>
      <xdr:rowOff>0</xdr:rowOff>
    </xdr:from>
    <xdr:ext cx="304800" cy="306481"/>
    <xdr:sp macro="" textlink="">
      <xdr:nvSpPr>
        <xdr:cNvPr id="295" name="AutoShape 2" descr="Image result for present value of annuity"/>
        <xdr:cNvSpPr>
          <a:spLocks noChangeAspect="1" noChangeArrowheads="1"/>
        </xdr:cNvSpPr>
      </xdr:nvSpPr>
      <xdr:spPr bwMode="auto">
        <a:xfrm>
          <a:off x="34648588"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61</xdr:col>
      <xdr:colOff>0</xdr:colOff>
      <xdr:row>104</xdr:row>
      <xdr:rowOff>0</xdr:rowOff>
    </xdr:from>
    <xdr:ext cx="304800" cy="306481"/>
    <xdr:sp macro="" textlink="">
      <xdr:nvSpPr>
        <xdr:cNvPr id="296" name="AutoShape 2" descr="Image result for present value of annuity"/>
        <xdr:cNvSpPr>
          <a:spLocks noChangeAspect="1" noChangeArrowheads="1"/>
        </xdr:cNvSpPr>
      </xdr:nvSpPr>
      <xdr:spPr bwMode="auto">
        <a:xfrm>
          <a:off x="35164059"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62</xdr:col>
      <xdr:colOff>0</xdr:colOff>
      <xdr:row>104</xdr:row>
      <xdr:rowOff>0</xdr:rowOff>
    </xdr:from>
    <xdr:ext cx="304800" cy="306481"/>
    <xdr:sp macro="" textlink="">
      <xdr:nvSpPr>
        <xdr:cNvPr id="297" name="AutoShape 2" descr="Image result for present value of annuity"/>
        <xdr:cNvSpPr>
          <a:spLocks noChangeAspect="1" noChangeArrowheads="1"/>
        </xdr:cNvSpPr>
      </xdr:nvSpPr>
      <xdr:spPr bwMode="auto">
        <a:xfrm>
          <a:off x="35679529"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104</xdr:row>
      <xdr:rowOff>0</xdr:rowOff>
    </xdr:from>
    <xdr:ext cx="304800" cy="306481"/>
    <xdr:sp macro="" textlink="">
      <xdr:nvSpPr>
        <xdr:cNvPr id="298" name="AutoShape 2" descr="Image result for present value of annuity"/>
        <xdr:cNvSpPr>
          <a:spLocks noChangeAspect="1" noChangeArrowheads="1"/>
        </xdr:cNvSpPr>
      </xdr:nvSpPr>
      <xdr:spPr bwMode="auto">
        <a:xfrm>
          <a:off x="36195000"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104</xdr:row>
      <xdr:rowOff>0</xdr:rowOff>
    </xdr:from>
    <xdr:ext cx="304800" cy="306481"/>
    <xdr:sp macro="" textlink="">
      <xdr:nvSpPr>
        <xdr:cNvPr id="299" name="AutoShape 2" descr="Image result for present value of annuity"/>
        <xdr:cNvSpPr>
          <a:spLocks noChangeAspect="1" noChangeArrowheads="1"/>
        </xdr:cNvSpPr>
      </xdr:nvSpPr>
      <xdr:spPr bwMode="auto">
        <a:xfrm>
          <a:off x="36710471"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59</xdr:col>
      <xdr:colOff>0</xdr:colOff>
      <xdr:row>105</xdr:row>
      <xdr:rowOff>0</xdr:rowOff>
    </xdr:from>
    <xdr:ext cx="304800" cy="306481"/>
    <xdr:sp macro="" textlink="">
      <xdr:nvSpPr>
        <xdr:cNvPr id="300" name="AutoShape 2" descr="Image result for present value of annuity"/>
        <xdr:cNvSpPr>
          <a:spLocks noChangeAspect="1" noChangeArrowheads="1"/>
        </xdr:cNvSpPr>
      </xdr:nvSpPr>
      <xdr:spPr bwMode="auto">
        <a:xfrm>
          <a:off x="34133118"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60</xdr:col>
      <xdr:colOff>0</xdr:colOff>
      <xdr:row>105</xdr:row>
      <xdr:rowOff>0</xdr:rowOff>
    </xdr:from>
    <xdr:ext cx="304800" cy="306481"/>
    <xdr:sp macro="" textlink="">
      <xdr:nvSpPr>
        <xdr:cNvPr id="301" name="AutoShape 2" descr="Image result for present value of annuity"/>
        <xdr:cNvSpPr>
          <a:spLocks noChangeAspect="1" noChangeArrowheads="1"/>
        </xdr:cNvSpPr>
      </xdr:nvSpPr>
      <xdr:spPr bwMode="auto">
        <a:xfrm>
          <a:off x="34648588"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61</xdr:col>
      <xdr:colOff>0</xdr:colOff>
      <xdr:row>105</xdr:row>
      <xdr:rowOff>0</xdr:rowOff>
    </xdr:from>
    <xdr:ext cx="304800" cy="306481"/>
    <xdr:sp macro="" textlink="">
      <xdr:nvSpPr>
        <xdr:cNvPr id="302" name="AutoShape 2" descr="Image result for present value of annuity"/>
        <xdr:cNvSpPr>
          <a:spLocks noChangeAspect="1" noChangeArrowheads="1"/>
        </xdr:cNvSpPr>
      </xdr:nvSpPr>
      <xdr:spPr bwMode="auto">
        <a:xfrm>
          <a:off x="35164059"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62</xdr:col>
      <xdr:colOff>0</xdr:colOff>
      <xdr:row>105</xdr:row>
      <xdr:rowOff>0</xdr:rowOff>
    </xdr:from>
    <xdr:ext cx="304800" cy="306481"/>
    <xdr:sp macro="" textlink="">
      <xdr:nvSpPr>
        <xdr:cNvPr id="303" name="AutoShape 2" descr="Image result for present value of annuity"/>
        <xdr:cNvSpPr>
          <a:spLocks noChangeAspect="1" noChangeArrowheads="1"/>
        </xdr:cNvSpPr>
      </xdr:nvSpPr>
      <xdr:spPr bwMode="auto">
        <a:xfrm>
          <a:off x="35679529"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105</xdr:row>
      <xdr:rowOff>0</xdr:rowOff>
    </xdr:from>
    <xdr:ext cx="304800" cy="306481"/>
    <xdr:sp macro="" textlink="">
      <xdr:nvSpPr>
        <xdr:cNvPr id="304" name="AutoShape 2" descr="Image result for present value of annuity"/>
        <xdr:cNvSpPr>
          <a:spLocks noChangeAspect="1" noChangeArrowheads="1"/>
        </xdr:cNvSpPr>
      </xdr:nvSpPr>
      <xdr:spPr bwMode="auto">
        <a:xfrm>
          <a:off x="36195000"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105</xdr:row>
      <xdr:rowOff>0</xdr:rowOff>
    </xdr:from>
    <xdr:ext cx="304800" cy="306481"/>
    <xdr:sp macro="" textlink="">
      <xdr:nvSpPr>
        <xdr:cNvPr id="305" name="AutoShape 2" descr="Image result for present value of annuity"/>
        <xdr:cNvSpPr>
          <a:spLocks noChangeAspect="1" noChangeArrowheads="1"/>
        </xdr:cNvSpPr>
      </xdr:nvSpPr>
      <xdr:spPr bwMode="auto">
        <a:xfrm>
          <a:off x="36710471"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59</xdr:col>
      <xdr:colOff>0</xdr:colOff>
      <xdr:row>106</xdr:row>
      <xdr:rowOff>0</xdr:rowOff>
    </xdr:from>
    <xdr:ext cx="304800" cy="306481"/>
    <xdr:sp macro="" textlink="">
      <xdr:nvSpPr>
        <xdr:cNvPr id="306" name="AutoShape 2" descr="Image result for present value of annuity"/>
        <xdr:cNvSpPr>
          <a:spLocks noChangeAspect="1" noChangeArrowheads="1"/>
        </xdr:cNvSpPr>
      </xdr:nvSpPr>
      <xdr:spPr bwMode="auto">
        <a:xfrm>
          <a:off x="34133118"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60</xdr:col>
      <xdr:colOff>0</xdr:colOff>
      <xdr:row>106</xdr:row>
      <xdr:rowOff>0</xdr:rowOff>
    </xdr:from>
    <xdr:ext cx="304800" cy="306481"/>
    <xdr:sp macro="" textlink="">
      <xdr:nvSpPr>
        <xdr:cNvPr id="307" name="AutoShape 2" descr="Image result for present value of annuity"/>
        <xdr:cNvSpPr>
          <a:spLocks noChangeAspect="1" noChangeArrowheads="1"/>
        </xdr:cNvSpPr>
      </xdr:nvSpPr>
      <xdr:spPr bwMode="auto">
        <a:xfrm>
          <a:off x="34648588"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61</xdr:col>
      <xdr:colOff>0</xdr:colOff>
      <xdr:row>106</xdr:row>
      <xdr:rowOff>0</xdr:rowOff>
    </xdr:from>
    <xdr:ext cx="304800" cy="306481"/>
    <xdr:sp macro="" textlink="">
      <xdr:nvSpPr>
        <xdr:cNvPr id="308" name="AutoShape 2" descr="Image result for present value of annuity"/>
        <xdr:cNvSpPr>
          <a:spLocks noChangeAspect="1" noChangeArrowheads="1"/>
        </xdr:cNvSpPr>
      </xdr:nvSpPr>
      <xdr:spPr bwMode="auto">
        <a:xfrm>
          <a:off x="35164059"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62</xdr:col>
      <xdr:colOff>0</xdr:colOff>
      <xdr:row>106</xdr:row>
      <xdr:rowOff>0</xdr:rowOff>
    </xdr:from>
    <xdr:ext cx="304800" cy="306481"/>
    <xdr:sp macro="" textlink="">
      <xdr:nvSpPr>
        <xdr:cNvPr id="309" name="AutoShape 2" descr="Image result for present value of annuity"/>
        <xdr:cNvSpPr>
          <a:spLocks noChangeAspect="1" noChangeArrowheads="1"/>
        </xdr:cNvSpPr>
      </xdr:nvSpPr>
      <xdr:spPr bwMode="auto">
        <a:xfrm>
          <a:off x="35679529"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106</xdr:row>
      <xdr:rowOff>0</xdr:rowOff>
    </xdr:from>
    <xdr:ext cx="304800" cy="306481"/>
    <xdr:sp macro="" textlink="">
      <xdr:nvSpPr>
        <xdr:cNvPr id="310" name="AutoShape 2" descr="Image result for present value of annuity"/>
        <xdr:cNvSpPr>
          <a:spLocks noChangeAspect="1" noChangeArrowheads="1"/>
        </xdr:cNvSpPr>
      </xdr:nvSpPr>
      <xdr:spPr bwMode="auto">
        <a:xfrm>
          <a:off x="36195000"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106</xdr:row>
      <xdr:rowOff>0</xdr:rowOff>
    </xdr:from>
    <xdr:ext cx="304800" cy="306481"/>
    <xdr:sp macro="" textlink="">
      <xdr:nvSpPr>
        <xdr:cNvPr id="311" name="AutoShape 2" descr="Image result for present value of annuity"/>
        <xdr:cNvSpPr>
          <a:spLocks noChangeAspect="1" noChangeArrowheads="1"/>
        </xdr:cNvSpPr>
      </xdr:nvSpPr>
      <xdr:spPr bwMode="auto">
        <a:xfrm>
          <a:off x="36710471"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59</xdr:col>
      <xdr:colOff>0</xdr:colOff>
      <xdr:row>107</xdr:row>
      <xdr:rowOff>0</xdr:rowOff>
    </xdr:from>
    <xdr:ext cx="304800" cy="306481"/>
    <xdr:sp macro="" textlink="">
      <xdr:nvSpPr>
        <xdr:cNvPr id="312" name="AutoShape 2" descr="Image result for present value of annuity"/>
        <xdr:cNvSpPr>
          <a:spLocks noChangeAspect="1" noChangeArrowheads="1"/>
        </xdr:cNvSpPr>
      </xdr:nvSpPr>
      <xdr:spPr bwMode="auto">
        <a:xfrm>
          <a:off x="34133118"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60</xdr:col>
      <xdr:colOff>0</xdr:colOff>
      <xdr:row>107</xdr:row>
      <xdr:rowOff>0</xdr:rowOff>
    </xdr:from>
    <xdr:ext cx="304800" cy="306481"/>
    <xdr:sp macro="" textlink="">
      <xdr:nvSpPr>
        <xdr:cNvPr id="313" name="AutoShape 2" descr="Image result for present value of annuity"/>
        <xdr:cNvSpPr>
          <a:spLocks noChangeAspect="1" noChangeArrowheads="1"/>
        </xdr:cNvSpPr>
      </xdr:nvSpPr>
      <xdr:spPr bwMode="auto">
        <a:xfrm>
          <a:off x="34648588"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61</xdr:col>
      <xdr:colOff>0</xdr:colOff>
      <xdr:row>107</xdr:row>
      <xdr:rowOff>0</xdr:rowOff>
    </xdr:from>
    <xdr:ext cx="304800" cy="306481"/>
    <xdr:sp macro="" textlink="">
      <xdr:nvSpPr>
        <xdr:cNvPr id="314" name="AutoShape 2" descr="Image result for present value of annuity"/>
        <xdr:cNvSpPr>
          <a:spLocks noChangeAspect="1" noChangeArrowheads="1"/>
        </xdr:cNvSpPr>
      </xdr:nvSpPr>
      <xdr:spPr bwMode="auto">
        <a:xfrm>
          <a:off x="35164059"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62</xdr:col>
      <xdr:colOff>0</xdr:colOff>
      <xdr:row>107</xdr:row>
      <xdr:rowOff>0</xdr:rowOff>
    </xdr:from>
    <xdr:ext cx="304800" cy="306481"/>
    <xdr:sp macro="" textlink="">
      <xdr:nvSpPr>
        <xdr:cNvPr id="315" name="AutoShape 2" descr="Image result for present value of annuity"/>
        <xdr:cNvSpPr>
          <a:spLocks noChangeAspect="1" noChangeArrowheads="1"/>
        </xdr:cNvSpPr>
      </xdr:nvSpPr>
      <xdr:spPr bwMode="auto">
        <a:xfrm>
          <a:off x="35679529"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107</xdr:row>
      <xdr:rowOff>0</xdr:rowOff>
    </xdr:from>
    <xdr:ext cx="304800" cy="306481"/>
    <xdr:sp macro="" textlink="">
      <xdr:nvSpPr>
        <xdr:cNvPr id="316" name="AutoShape 2" descr="Image result for present value of annuity"/>
        <xdr:cNvSpPr>
          <a:spLocks noChangeAspect="1" noChangeArrowheads="1"/>
        </xdr:cNvSpPr>
      </xdr:nvSpPr>
      <xdr:spPr bwMode="auto">
        <a:xfrm>
          <a:off x="36195000"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107</xdr:row>
      <xdr:rowOff>0</xdr:rowOff>
    </xdr:from>
    <xdr:ext cx="304800" cy="306481"/>
    <xdr:sp macro="" textlink="">
      <xdr:nvSpPr>
        <xdr:cNvPr id="317" name="AutoShape 2" descr="Image result for present value of annuity"/>
        <xdr:cNvSpPr>
          <a:spLocks noChangeAspect="1" noChangeArrowheads="1"/>
        </xdr:cNvSpPr>
      </xdr:nvSpPr>
      <xdr:spPr bwMode="auto">
        <a:xfrm>
          <a:off x="36710471"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59</xdr:col>
      <xdr:colOff>0</xdr:colOff>
      <xdr:row>108</xdr:row>
      <xdr:rowOff>0</xdr:rowOff>
    </xdr:from>
    <xdr:ext cx="304800" cy="306481"/>
    <xdr:sp macro="" textlink="">
      <xdr:nvSpPr>
        <xdr:cNvPr id="318" name="AutoShape 2" descr="Image result for present value of annuity"/>
        <xdr:cNvSpPr>
          <a:spLocks noChangeAspect="1" noChangeArrowheads="1"/>
        </xdr:cNvSpPr>
      </xdr:nvSpPr>
      <xdr:spPr bwMode="auto">
        <a:xfrm>
          <a:off x="34133118"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60</xdr:col>
      <xdr:colOff>0</xdr:colOff>
      <xdr:row>108</xdr:row>
      <xdr:rowOff>0</xdr:rowOff>
    </xdr:from>
    <xdr:ext cx="304800" cy="306481"/>
    <xdr:sp macro="" textlink="">
      <xdr:nvSpPr>
        <xdr:cNvPr id="319" name="AutoShape 2" descr="Image result for present value of annuity"/>
        <xdr:cNvSpPr>
          <a:spLocks noChangeAspect="1" noChangeArrowheads="1"/>
        </xdr:cNvSpPr>
      </xdr:nvSpPr>
      <xdr:spPr bwMode="auto">
        <a:xfrm>
          <a:off x="34648588"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61</xdr:col>
      <xdr:colOff>0</xdr:colOff>
      <xdr:row>108</xdr:row>
      <xdr:rowOff>0</xdr:rowOff>
    </xdr:from>
    <xdr:ext cx="304800" cy="306481"/>
    <xdr:sp macro="" textlink="">
      <xdr:nvSpPr>
        <xdr:cNvPr id="320" name="AutoShape 2" descr="Image result for present value of annuity"/>
        <xdr:cNvSpPr>
          <a:spLocks noChangeAspect="1" noChangeArrowheads="1"/>
        </xdr:cNvSpPr>
      </xdr:nvSpPr>
      <xdr:spPr bwMode="auto">
        <a:xfrm>
          <a:off x="35164059"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62</xdr:col>
      <xdr:colOff>0</xdr:colOff>
      <xdr:row>108</xdr:row>
      <xdr:rowOff>0</xdr:rowOff>
    </xdr:from>
    <xdr:ext cx="304800" cy="306481"/>
    <xdr:sp macro="" textlink="">
      <xdr:nvSpPr>
        <xdr:cNvPr id="321" name="AutoShape 2" descr="Image result for present value of annuity"/>
        <xdr:cNvSpPr>
          <a:spLocks noChangeAspect="1" noChangeArrowheads="1"/>
        </xdr:cNvSpPr>
      </xdr:nvSpPr>
      <xdr:spPr bwMode="auto">
        <a:xfrm>
          <a:off x="35679529"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108</xdr:row>
      <xdr:rowOff>0</xdr:rowOff>
    </xdr:from>
    <xdr:ext cx="304800" cy="306481"/>
    <xdr:sp macro="" textlink="">
      <xdr:nvSpPr>
        <xdr:cNvPr id="322" name="AutoShape 2" descr="Image result for present value of annuity"/>
        <xdr:cNvSpPr>
          <a:spLocks noChangeAspect="1" noChangeArrowheads="1"/>
        </xdr:cNvSpPr>
      </xdr:nvSpPr>
      <xdr:spPr bwMode="auto">
        <a:xfrm>
          <a:off x="36195000"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108</xdr:row>
      <xdr:rowOff>0</xdr:rowOff>
    </xdr:from>
    <xdr:ext cx="304800" cy="306481"/>
    <xdr:sp macro="" textlink="">
      <xdr:nvSpPr>
        <xdr:cNvPr id="323" name="AutoShape 2" descr="Image result for present value of annuity"/>
        <xdr:cNvSpPr>
          <a:spLocks noChangeAspect="1" noChangeArrowheads="1"/>
        </xdr:cNvSpPr>
      </xdr:nvSpPr>
      <xdr:spPr bwMode="auto">
        <a:xfrm>
          <a:off x="36710471"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59</xdr:col>
      <xdr:colOff>0</xdr:colOff>
      <xdr:row>109</xdr:row>
      <xdr:rowOff>0</xdr:rowOff>
    </xdr:from>
    <xdr:ext cx="304800" cy="306481"/>
    <xdr:sp macro="" textlink="">
      <xdr:nvSpPr>
        <xdr:cNvPr id="324" name="AutoShape 2" descr="Image result for present value of annuity"/>
        <xdr:cNvSpPr>
          <a:spLocks noChangeAspect="1" noChangeArrowheads="1"/>
        </xdr:cNvSpPr>
      </xdr:nvSpPr>
      <xdr:spPr bwMode="auto">
        <a:xfrm>
          <a:off x="34133118"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60</xdr:col>
      <xdr:colOff>0</xdr:colOff>
      <xdr:row>109</xdr:row>
      <xdr:rowOff>0</xdr:rowOff>
    </xdr:from>
    <xdr:ext cx="304800" cy="306481"/>
    <xdr:sp macro="" textlink="">
      <xdr:nvSpPr>
        <xdr:cNvPr id="325" name="AutoShape 2" descr="Image result for present value of annuity"/>
        <xdr:cNvSpPr>
          <a:spLocks noChangeAspect="1" noChangeArrowheads="1"/>
        </xdr:cNvSpPr>
      </xdr:nvSpPr>
      <xdr:spPr bwMode="auto">
        <a:xfrm>
          <a:off x="34648588"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61</xdr:col>
      <xdr:colOff>0</xdr:colOff>
      <xdr:row>109</xdr:row>
      <xdr:rowOff>0</xdr:rowOff>
    </xdr:from>
    <xdr:ext cx="304800" cy="306481"/>
    <xdr:sp macro="" textlink="">
      <xdr:nvSpPr>
        <xdr:cNvPr id="326" name="AutoShape 2" descr="Image result for present value of annuity"/>
        <xdr:cNvSpPr>
          <a:spLocks noChangeAspect="1" noChangeArrowheads="1"/>
        </xdr:cNvSpPr>
      </xdr:nvSpPr>
      <xdr:spPr bwMode="auto">
        <a:xfrm>
          <a:off x="35164059"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62</xdr:col>
      <xdr:colOff>0</xdr:colOff>
      <xdr:row>109</xdr:row>
      <xdr:rowOff>0</xdr:rowOff>
    </xdr:from>
    <xdr:ext cx="304800" cy="306481"/>
    <xdr:sp macro="" textlink="">
      <xdr:nvSpPr>
        <xdr:cNvPr id="327" name="AutoShape 2" descr="Image result for present value of annuity"/>
        <xdr:cNvSpPr>
          <a:spLocks noChangeAspect="1" noChangeArrowheads="1"/>
        </xdr:cNvSpPr>
      </xdr:nvSpPr>
      <xdr:spPr bwMode="auto">
        <a:xfrm>
          <a:off x="35679529"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109</xdr:row>
      <xdr:rowOff>0</xdr:rowOff>
    </xdr:from>
    <xdr:ext cx="304800" cy="306481"/>
    <xdr:sp macro="" textlink="">
      <xdr:nvSpPr>
        <xdr:cNvPr id="328" name="AutoShape 2" descr="Image result for present value of annuity"/>
        <xdr:cNvSpPr>
          <a:spLocks noChangeAspect="1" noChangeArrowheads="1"/>
        </xdr:cNvSpPr>
      </xdr:nvSpPr>
      <xdr:spPr bwMode="auto">
        <a:xfrm>
          <a:off x="36195000"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109</xdr:row>
      <xdr:rowOff>0</xdr:rowOff>
    </xdr:from>
    <xdr:ext cx="304800" cy="306481"/>
    <xdr:sp macro="" textlink="">
      <xdr:nvSpPr>
        <xdr:cNvPr id="329" name="AutoShape 2" descr="Image result for present value of annuity"/>
        <xdr:cNvSpPr>
          <a:spLocks noChangeAspect="1" noChangeArrowheads="1"/>
        </xdr:cNvSpPr>
      </xdr:nvSpPr>
      <xdr:spPr bwMode="auto">
        <a:xfrm>
          <a:off x="36710471"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59</xdr:col>
      <xdr:colOff>0</xdr:colOff>
      <xdr:row>110</xdr:row>
      <xdr:rowOff>0</xdr:rowOff>
    </xdr:from>
    <xdr:ext cx="304800" cy="306481"/>
    <xdr:sp macro="" textlink="">
      <xdr:nvSpPr>
        <xdr:cNvPr id="330" name="AutoShape 2" descr="Image result for present value of annuity"/>
        <xdr:cNvSpPr>
          <a:spLocks noChangeAspect="1" noChangeArrowheads="1"/>
        </xdr:cNvSpPr>
      </xdr:nvSpPr>
      <xdr:spPr bwMode="auto">
        <a:xfrm>
          <a:off x="34133118"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60</xdr:col>
      <xdr:colOff>0</xdr:colOff>
      <xdr:row>110</xdr:row>
      <xdr:rowOff>0</xdr:rowOff>
    </xdr:from>
    <xdr:ext cx="304800" cy="306481"/>
    <xdr:sp macro="" textlink="">
      <xdr:nvSpPr>
        <xdr:cNvPr id="331" name="AutoShape 2" descr="Image result for present value of annuity"/>
        <xdr:cNvSpPr>
          <a:spLocks noChangeAspect="1" noChangeArrowheads="1"/>
        </xdr:cNvSpPr>
      </xdr:nvSpPr>
      <xdr:spPr bwMode="auto">
        <a:xfrm>
          <a:off x="34648588"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61</xdr:col>
      <xdr:colOff>0</xdr:colOff>
      <xdr:row>110</xdr:row>
      <xdr:rowOff>0</xdr:rowOff>
    </xdr:from>
    <xdr:ext cx="304800" cy="306481"/>
    <xdr:sp macro="" textlink="">
      <xdr:nvSpPr>
        <xdr:cNvPr id="332" name="AutoShape 2" descr="Image result for present value of annuity"/>
        <xdr:cNvSpPr>
          <a:spLocks noChangeAspect="1" noChangeArrowheads="1"/>
        </xdr:cNvSpPr>
      </xdr:nvSpPr>
      <xdr:spPr bwMode="auto">
        <a:xfrm>
          <a:off x="35164059"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62</xdr:col>
      <xdr:colOff>0</xdr:colOff>
      <xdr:row>110</xdr:row>
      <xdr:rowOff>0</xdr:rowOff>
    </xdr:from>
    <xdr:ext cx="304800" cy="306481"/>
    <xdr:sp macro="" textlink="">
      <xdr:nvSpPr>
        <xdr:cNvPr id="333" name="AutoShape 2" descr="Image result for present value of annuity"/>
        <xdr:cNvSpPr>
          <a:spLocks noChangeAspect="1" noChangeArrowheads="1"/>
        </xdr:cNvSpPr>
      </xdr:nvSpPr>
      <xdr:spPr bwMode="auto">
        <a:xfrm>
          <a:off x="35679529"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110</xdr:row>
      <xdr:rowOff>0</xdr:rowOff>
    </xdr:from>
    <xdr:ext cx="304800" cy="306481"/>
    <xdr:sp macro="" textlink="">
      <xdr:nvSpPr>
        <xdr:cNvPr id="334" name="AutoShape 2" descr="Image result for present value of annuity"/>
        <xdr:cNvSpPr>
          <a:spLocks noChangeAspect="1" noChangeArrowheads="1"/>
        </xdr:cNvSpPr>
      </xdr:nvSpPr>
      <xdr:spPr bwMode="auto">
        <a:xfrm>
          <a:off x="36195000"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110</xdr:row>
      <xdr:rowOff>0</xdr:rowOff>
    </xdr:from>
    <xdr:ext cx="304800" cy="306481"/>
    <xdr:sp macro="" textlink="">
      <xdr:nvSpPr>
        <xdr:cNvPr id="335" name="AutoShape 2" descr="Image result for present value of annuity"/>
        <xdr:cNvSpPr>
          <a:spLocks noChangeAspect="1" noChangeArrowheads="1"/>
        </xdr:cNvSpPr>
      </xdr:nvSpPr>
      <xdr:spPr bwMode="auto">
        <a:xfrm>
          <a:off x="36710471"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59</xdr:col>
      <xdr:colOff>0</xdr:colOff>
      <xdr:row>111</xdr:row>
      <xdr:rowOff>0</xdr:rowOff>
    </xdr:from>
    <xdr:ext cx="304800" cy="306481"/>
    <xdr:sp macro="" textlink="">
      <xdr:nvSpPr>
        <xdr:cNvPr id="336" name="AutoShape 2" descr="Image result for present value of annuity"/>
        <xdr:cNvSpPr>
          <a:spLocks noChangeAspect="1" noChangeArrowheads="1"/>
        </xdr:cNvSpPr>
      </xdr:nvSpPr>
      <xdr:spPr bwMode="auto">
        <a:xfrm>
          <a:off x="34133118"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60</xdr:col>
      <xdr:colOff>0</xdr:colOff>
      <xdr:row>111</xdr:row>
      <xdr:rowOff>0</xdr:rowOff>
    </xdr:from>
    <xdr:ext cx="304800" cy="306481"/>
    <xdr:sp macro="" textlink="">
      <xdr:nvSpPr>
        <xdr:cNvPr id="337" name="AutoShape 2" descr="Image result for present value of annuity"/>
        <xdr:cNvSpPr>
          <a:spLocks noChangeAspect="1" noChangeArrowheads="1"/>
        </xdr:cNvSpPr>
      </xdr:nvSpPr>
      <xdr:spPr bwMode="auto">
        <a:xfrm>
          <a:off x="34648588"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61</xdr:col>
      <xdr:colOff>0</xdr:colOff>
      <xdr:row>111</xdr:row>
      <xdr:rowOff>0</xdr:rowOff>
    </xdr:from>
    <xdr:ext cx="304800" cy="306481"/>
    <xdr:sp macro="" textlink="">
      <xdr:nvSpPr>
        <xdr:cNvPr id="338" name="AutoShape 2" descr="Image result for present value of annuity"/>
        <xdr:cNvSpPr>
          <a:spLocks noChangeAspect="1" noChangeArrowheads="1"/>
        </xdr:cNvSpPr>
      </xdr:nvSpPr>
      <xdr:spPr bwMode="auto">
        <a:xfrm>
          <a:off x="35164059"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62</xdr:col>
      <xdr:colOff>0</xdr:colOff>
      <xdr:row>111</xdr:row>
      <xdr:rowOff>0</xdr:rowOff>
    </xdr:from>
    <xdr:ext cx="304800" cy="306481"/>
    <xdr:sp macro="" textlink="">
      <xdr:nvSpPr>
        <xdr:cNvPr id="339" name="AutoShape 2" descr="Image result for present value of annuity"/>
        <xdr:cNvSpPr>
          <a:spLocks noChangeAspect="1" noChangeArrowheads="1"/>
        </xdr:cNvSpPr>
      </xdr:nvSpPr>
      <xdr:spPr bwMode="auto">
        <a:xfrm>
          <a:off x="35679529"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111</xdr:row>
      <xdr:rowOff>0</xdr:rowOff>
    </xdr:from>
    <xdr:ext cx="304800" cy="306481"/>
    <xdr:sp macro="" textlink="">
      <xdr:nvSpPr>
        <xdr:cNvPr id="340" name="AutoShape 2" descr="Image result for present value of annuity"/>
        <xdr:cNvSpPr>
          <a:spLocks noChangeAspect="1" noChangeArrowheads="1"/>
        </xdr:cNvSpPr>
      </xdr:nvSpPr>
      <xdr:spPr bwMode="auto">
        <a:xfrm>
          <a:off x="36195000"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111</xdr:row>
      <xdr:rowOff>0</xdr:rowOff>
    </xdr:from>
    <xdr:ext cx="304800" cy="306481"/>
    <xdr:sp macro="" textlink="">
      <xdr:nvSpPr>
        <xdr:cNvPr id="341" name="AutoShape 2" descr="Image result for present value of annuity"/>
        <xdr:cNvSpPr>
          <a:spLocks noChangeAspect="1" noChangeArrowheads="1"/>
        </xdr:cNvSpPr>
      </xdr:nvSpPr>
      <xdr:spPr bwMode="auto">
        <a:xfrm>
          <a:off x="36710471"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59</xdr:col>
      <xdr:colOff>0</xdr:colOff>
      <xdr:row>112</xdr:row>
      <xdr:rowOff>0</xdr:rowOff>
    </xdr:from>
    <xdr:ext cx="304800" cy="306481"/>
    <xdr:sp macro="" textlink="">
      <xdr:nvSpPr>
        <xdr:cNvPr id="342" name="AutoShape 2" descr="Image result for present value of annuity"/>
        <xdr:cNvSpPr>
          <a:spLocks noChangeAspect="1" noChangeArrowheads="1"/>
        </xdr:cNvSpPr>
      </xdr:nvSpPr>
      <xdr:spPr bwMode="auto">
        <a:xfrm>
          <a:off x="34133118"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60</xdr:col>
      <xdr:colOff>0</xdr:colOff>
      <xdr:row>112</xdr:row>
      <xdr:rowOff>0</xdr:rowOff>
    </xdr:from>
    <xdr:ext cx="304800" cy="306481"/>
    <xdr:sp macro="" textlink="">
      <xdr:nvSpPr>
        <xdr:cNvPr id="343" name="AutoShape 2" descr="Image result for present value of annuity"/>
        <xdr:cNvSpPr>
          <a:spLocks noChangeAspect="1" noChangeArrowheads="1"/>
        </xdr:cNvSpPr>
      </xdr:nvSpPr>
      <xdr:spPr bwMode="auto">
        <a:xfrm>
          <a:off x="34648588"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61</xdr:col>
      <xdr:colOff>0</xdr:colOff>
      <xdr:row>112</xdr:row>
      <xdr:rowOff>0</xdr:rowOff>
    </xdr:from>
    <xdr:ext cx="304800" cy="306481"/>
    <xdr:sp macro="" textlink="">
      <xdr:nvSpPr>
        <xdr:cNvPr id="344" name="AutoShape 2" descr="Image result for present value of annuity"/>
        <xdr:cNvSpPr>
          <a:spLocks noChangeAspect="1" noChangeArrowheads="1"/>
        </xdr:cNvSpPr>
      </xdr:nvSpPr>
      <xdr:spPr bwMode="auto">
        <a:xfrm>
          <a:off x="35164059"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62</xdr:col>
      <xdr:colOff>0</xdr:colOff>
      <xdr:row>112</xdr:row>
      <xdr:rowOff>0</xdr:rowOff>
    </xdr:from>
    <xdr:ext cx="304800" cy="306481"/>
    <xdr:sp macro="" textlink="">
      <xdr:nvSpPr>
        <xdr:cNvPr id="345" name="AutoShape 2" descr="Image result for present value of annuity"/>
        <xdr:cNvSpPr>
          <a:spLocks noChangeAspect="1" noChangeArrowheads="1"/>
        </xdr:cNvSpPr>
      </xdr:nvSpPr>
      <xdr:spPr bwMode="auto">
        <a:xfrm>
          <a:off x="35679529"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112</xdr:row>
      <xdr:rowOff>0</xdr:rowOff>
    </xdr:from>
    <xdr:ext cx="304800" cy="306481"/>
    <xdr:sp macro="" textlink="">
      <xdr:nvSpPr>
        <xdr:cNvPr id="346" name="AutoShape 2" descr="Image result for present value of annuity"/>
        <xdr:cNvSpPr>
          <a:spLocks noChangeAspect="1" noChangeArrowheads="1"/>
        </xdr:cNvSpPr>
      </xdr:nvSpPr>
      <xdr:spPr bwMode="auto">
        <a:xfrm>
          <a:off x="36195000"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112</xdr:row>
      <xdr:rowOff>0</xdr:rowOff>
    </xdr:from>
    <xdr:ext cx="304800" cy="306481"/>
    <xdr:sp macro="" textlink="">
      <xdr:nvSpPr>
        <xdr:cNvPr id="347" name="AutoShape 2" descr="Image result for present value of annuity"/>
        <xdr:cNvSpPr>
          <a:spLocks noChangeAspect="1" noChangeArrowheads="1"/>
        </xdr:cNvSpPr>
      </xdr:nvSpPr>
      <xdr:spPr bwMode="auto">
        <a:xfrm>
          <a:off x="36710471"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59</xdr:col>
      <xdr:colOff>0</xdr:colOff>
      <xdr:row>113</xdr:row>
      <xdr:rowOff>0</xdr:rowOff>
    </xdr:from>
    <xdr:ext cx="304800" cy="306481"/>
    <xdr:sp macro="" textlink="">
      <xdr:nvSpPr>
        <xdr:cNvPr id="348" name="AutoShape 2" descr="Image result for present value of annuity"/>
        <xdr:cNvSpPr>
          <a:spLocks noChangeAspect="1" noChangeArrowheads="1"/>
        </xdr:cNvSpPr>
      </xdr:nvSpPr>
      <xdr:spPr bwMode="auto">
        <a:xfrm>
          <a:off x="34133118"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60</xdr:col>
      <xdr:colOff>0</xdr:colOff>
      <xdr:row>113</xdr:row>
      <xdr:rowOff>0</xdr:rowOff>
    </xdr:from>
    <xdr:ext cx="304800" cy="306481"/>
    <xdr:sp macro="" textlink="">
      <xdr:nvSpPr>
        <xdr:cNvPr id="349" name="AutoShape 2" descr="Image result for present value of annuity"/>
        <xdr:cNvSpPr>
          <a:spLocks noChangeAspect="1" noChangeArrowheads="1"/>
        </xdr:cNvSpPr>
      </xdr:nvSpPr>
      <xdr:spPr bwMode="auto">
        <a:xfrm>
          <a:off x="34648588"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61</xdr:col>
      <xdr:colOff>0</xdr:colOff>
      <xdr:row>113</xdr:row>
      <xdr:rowOff>0</xdr:rowOff>
    </xdr:from>
    <xdr:ext cx="304800" cy="306481"/>
    <xdr:sp macro="" textlink="">
      <xdr:nvSpPr>
        <xdr:cNvPr id="350" name="AutoShape 2" descr="Image result for present value of annuity"/>
        <xdr:cNvSpPr>
          <a:spLocks noChangeAspect="1" noChangeArrowheads="1"/>
        </xdr:cNvSpPr>
      </xdr:nvSpPr>
      <xdr:spPr bwMode="auto">
        <a:xfrm>
          <a:off x="35164059"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62</xdr:col>
      <xdr:colOff>0</xdr:colOff>
      <xdr:row>113</xdr:row>
      <xdr:rowOff>0</xdr:rowOff>
    </xdr:from>
    <xdr:ext cx="304800" cy="306481"/>
    <xdr:sp macro="" textlink="">
      <xdr:nvSpPr>
        <xdr:cNvPr id="351" name="AutoShape 2" descr="Image result for present value of annuity"/>
        <xdr:cNvSpPr>
          <a:spLocks noChangeAspect="1" noChangeArrowheads="1"/>
        </xdr:cNvSpPr>
      </xdr:nvSpPr>
      <xdr:spPr bwMode="auto">
        <a:xfrm>
          <a:off x="35679529"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113</xdr:row>
      <xdr:rowOff>0</xdr:rowOff>
    </xdr:from>
    <xdr:ext cx="304800" cy="306481"/>
    <xdr:sp macro="" textlink="">
      <xdr:nvSpPr>
        <xdr:cNvPr id="352" name="AutoShape 2" descr="Image result for present value of annuity"/>
        <xdr:cNvSpPr>
          <a:spLocks noChangeAspect="1" noChangeArrowheads="1"/>
        </xdr:cNvSpPr>
      </xdr:nvSpPr>
      <xdr:spPr bwMode="auto">
        <a:xfrm>
          <a:off x="36195000"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113</xdr:row>
      <xdr:rowOff>0</xdr:rowOff>
    </xdr:from>
    <xdr:ext cx="304800" cy="306481"/>
    <xdr:sp macro="" textlink="">
      <xdr:nvSpPr>
        <xdr:cNvPr id="353" name="AutoShape 2" descr="Image result for present value of annuity"/>
        <xdr:cNvSpPr>
          <a:spLocks noChangeAspect="1" noChangeArrowheads="1"/>
        </xdr:cNvSpPr>
      </xdr:nvSpPr>
      <xdr:spPr bwMode="auto">
        <a:xfrm>
          <a:off x="36710471"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59</xdr:col>
      <xdr:colOff>0</xdr:colOff>
      <xdr:row>114</xdr:row>
      <xdr:rowOff>0</xdr:rowOff>
    </xdr:from>
    <xdr:ext cx="304800" cy="306481"/>
    <xdr:sp macro="" textlink="">
      <xdr:nvSpPr>
        <xdr:cNvPr id="354" name="AutoShape 2" descr="Image result for present value of annuity"/>
        <xdr:cNvSpPr>
          <a:spLocks noChangeAspect="1" noChangeArrowheads="1"/>
        </xdr:cNvSpPr>
      </xdr:nvSpPr>
      <xdr:spPr bwMode="auto">
        <a:xfrm>
          <a:off x="34133118"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60</xdr:col>
      <xdr:colOff>0</xdr:colOff>
      <xdr:row>114</xdr:row>
      <xdr:rowOff>0</xdr:rowOff>
    </xdr:from>
    <xdr:ext cx="304800" cy="306481"/>
    <xdr:sp macro="" textlink="">
      <xdr:nvSpPr>
        <xdr:cNvPr id="355" name="AutoShape 2" descr="Image result for present value of annuity"/>
        <xdr:cNvSpPr>
          <a:spLocks noChangeAspect="1" noChangeArrowheads="1"/>
        </xdr:cNvSpPr>
      </xdr:nvSpPr>
      <xdr:spPr bwMode="auto">
        <a:xfrm>
          <a:off x="34648588"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61</xdr:col>
      <xdr:colOff>0</xdr:colOff>
      <xdr:row>114</xdr:row>
      <xdr:rowOff>0</xdr:rowOff>
    </xdr:from>
    <xdr:ext cx="304800" cy="306481"/>
    <xdr:sp macro="" textlink="">
      <xdr:nvSpPr>
        <xdr:cNvPr id="356" name="AutoShape 2" descr="Image result for present value of annuity"/>
        <xdr:cNvSpPr>
          <a:spLocks noChangeAspect="1" noChangeArrowheads="1"/>
        </xdr:cNvSpPr>
      </xdr:nvSpPr>
      <xdr:spPr bwMode="auto">
        <a:xfrm>
          <a:off x="35164059"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62</xdr:col>
      <xdr:colOff>0</xdr:colOff>
      <xdr:row>114</xdr:row>
      <xdr:rowOff>0</xdr:rowOff>
    </xdr:from>
    <xdr:ext cx="304800" cy="306481"/>
    <xdr:sp macro="" textlink="">
      <xdr:nvSpPr>
        <xdr:cNvPr id="357" name="AutoShape 2" descr="Image result for present value of annuity"/>
        <xdr:cNvSpPr>
          <a:spLocks noChangeAspect="1" noChangeArrowheads="1"/>
        </xdr:cNvSpPr>
      </xdr:nvSpPr>
      <xdr:spPr bwMode="auto">
        <a:xfrm>
          <a:off x="35679529"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114</xdr:row>
      <xdr:rowOff>0</xdr:rowOff>
    </xdr:from>
    <xdr:ext cx="304800" cy="306481"/>
    <xdr:sp macro="" textlink="">
      <xdr:nvSpPr>
        <xdr:cNvPr id="358" name="AutoShape 2" descr="Image result for present value of annuity"/>
        <xdr:cNvSpPr>
          <a:spLocks noChangeAspect="1" noChangeArrowheads="1"/>
        </xdr:cNvSpPr>
      </xdr:nvSpPr>
      <xdr:spPr bwMode="auto">
        <a:xfrm>
          <a:off x="36195000"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114</xdr:row>
      <xdr:rowOff>0</xdr:rowOff>
    </xdr:from>
    <xdr:ext cx="304800" cy="306481"/>
    <xdr:sp macro="" textlink="">
      <xdr:nvSpPr>
        <xdr:cNvPr id="359" name="AutoShape 2" descr="Image result for present value of annuity"/>
        <xdr:cNvSpPr>
          <a:spLocks noChangeAspect="1" noChangeArrowheads="1"/>
        </xdr:cNvSpPr>
      </xdr:nvSpPr>
      <xdr:spPr bwMode="auto">
        <a:xfrm>
          <a:off x="36710471"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59</xdr:col>
      <xdr:colOff>0</xdr:colOff>
      <xdr:row>115</xdr:row>
      <xdr:rowOff>0</xdr:rowOff>
    </xdr:from>
    <xdr:ext cx="304800" cy="306481"/>
    <xdr:sp macro="" textlink="">
      <xdr:nvSpPr>
        <xdr:cNvPr id="360" name="AutoShape 2" descr="Image result for present value of annuity"/>
        <xdr:cNvSpPr>
          <a:spLocks noChangeAspect="1" noChangeArrowheads="1"/>
        </xdr:cNvSpPr>
      </xdr:nvSpPr>
      <xdr:spPr bwMode="auto">
        <a:xfrm>
          <a:off x="34133118"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60</xdr:col>
      <xdr:colOff>0</xdr:colOff>
      <xdr:row>115</xdr:row>
      <xdr:rowOff>0</xdr:rowOff>
    </xdr:from>
    <xdr:ext cx="304800" cy="306481"/>
    <xdr:sp macro="" textlink="">
      <xdr:nvSpPr>
        <xdr:cNvPr id="361" name="AutoShape 2" descr="Image result for present value of annuity"/>
        <xdr:cNvSpPr>
          <a:spLocks noChangeAspect="1" noChangeArrowheads="1"/>
        </xdr:cNvSpPr>
      </xdr:nvSpPr>
      <xdr:spPr bwMode="auto">
        <a:xfrm>
          <a:off x="34648588"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61</xdr:col>
      <xdr:colOff>0</xdr:colOff>
      <xdr:row>115</xdr:row>
      <xdr:rowOff>0</xdr:rowOff>
    </xdr:from>
    <xdr:ext cx="304800" cy="306481"/>
    <xdr:sp macro="" textlink="">
      <xdr:nvSpPr>
        <xdr:cNvPr id="362" name="AutoShape 2" descr="Image result for present value of annuity"/>
        <xdr:cNvSpPr>
          <a:spLocks noChangeAspect="1" noChangeArrowheads="1"/>
        </xdr:cNvSpPr>
      </xdr:nvSpPr>
      <xdr:spPr bwMode="auto">
        <a:xfrm>
          <a:off x="35164059"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62</xdr:col>
      <xdr:colOff>0</xdr:colOff>
      <xdr:row>115</xdr:row>
      <xdr:rowOff>0</xdr:rowOff>
    </xdr:from>
    <xdr:ext cx="304800" cy="306481"/>
    <xdr:sp macro="" textlink="">
      <xdr:nvSpPr>
        <xdr:cNvPr id="363" name="AutoShape 2" descr="Image result for present value of annuity"/>
        <xdr:cNvSpPr>
          <a:spLocks noChangeAspect="1" noChangeArrowheads="1"/>
        </xdr:cNvSpPr>
      </xdr:nvSpPr>
      <xdr:spPr bwMode="auto">
        <a:xfrm>
          <a:off x="35679529"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115</xdr:row>
      <xdr:rowOff>0</xdr:rowOff>
    </xdr:from>
    <xdr:ext cx="304800" cy="306481"/>
    <xdr:sp macro="" textlink="">
      <xdr:nvSpPr>
        <xdr:cNvPr id="364" name="AutoShape 2" descr="Image result for present value of annuity"/>
        <xdr:cNvSpPr>
          <a:spLocks noChangeAspect="1" noChangeArrowheads="1"/>
        </xdr:cNvSpPr>
      </xdr:nvSpPr>
      <xdr:spPr bwMode="auto">
        <a:xfrm>
          <a:off x="36195000"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115</xdr:row>
      <xdr:rowOff>0</xdr:rowOff>
    </xdr:from>
    <xdr:ext cx="304800" cy="306481"/>
    <xdr:sp macro="" textlink="">
      <xdr:nvSpPr>
        <xdr:cNvPr id="365" name="AutoShape 2" descr="Image result for present value of annuity"/>
        <xdr:cNvSpPr>
          <a:spLocks noChangeAspect="1" noChangeArrowheads="1"/>
        </xdr:cNvSpPr>
      </xdr:nvSpPr>
      <xdr:spPr bwMode="auto">
        <a:xfrm>
          <a:off x="36710471"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59</xdr:col>
      <xdr:colOff>0</xdr:colOff>
      <xdr:row>116</xdr:row>
      <xdr:rowOff>0</xdr:rowOff>
    </xdr:from>
    <xdr:ext cx="304800" cy="306481"/>
    <xdr:sp macro="" textlink="">
      <xdr:nvSpPr>
        <xdr:cNvPr id="366" name="AutoShape 2" descr="Image result for present value of annuity"/>
        <xdr:cNvSpPr>
          <a:spLocks noChangeAspect="1" noChangeArrowheads="1"/>
        </xdr:cNvSpPr>
      </xdr:nvSpPr>
      <xdr:spPr bwMode="auto">
        <a:xfrm>
          <a:off x="34133118"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60</xdr:col>
      <xdr:colOff>0</xdr:colOff>
      <xdr:row>116</xdr:row>
      <xdr:rowOff>0</xdr:rowOff>
    </xdr:from>
    <xdr:ext cx="304800" cy="306481"/>
    <xdr:sp macro="" textlink="">
      <xdr:nvSpPr>
        <xdr:cNvPr id="367" name="AutoShape 2" descr="Image result for present value of annuity"/>
        <xdr:cNvSpPr>
          <a:spLocks noChangeAspect="1" noChangeArrowheads="1"/>
        </xdr:cNvSpPr>
      </xdr:nvSpPr>
      <xdr:spPr bwMode="auto">
        <a:xfrm>
          <a:off x="34648588"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61</xdr:col>
      <xdr:colOff>0</xdr:colOff>
      <xdr:row>116</xdr:row>
      <xdr:rowOff>0</xdr:rowOff>
    </xdr:from>
    <xdr:ext cx="304800" cy="306481"/>
    <xdr:sp macro="" textlink="">
      <xdr:nvSpPr>
        <xdr:cNvPr id="368" name="AutoShape 2" descr="Image result for present value of annuity"/>
        <xdr:cNvSpPr>
          <a:spLocks noChangeAspect="1" noChangeArrowheads="1"/>
        </xdr:cNvSpPr>
      </xdr:nvSpPr>
      <xdr:spPr bwMode="auto">
        <a:xfrm>
          <a:off x="35164059"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62</xdr:col>
      <xdr:colOff>0</xdr:colOff>
      <xdr:row>116</xdr:row>
      <xdr:rowOff>0</xdr:rowOff>
    </xdr:from>
    <xdr:ext cx="304800" cy="306481"/>
    <xdr:sp macro="" textlink="">
      <xdr:nvSpPr>
        <xdr:cNvPr id="369" name="AutoShape 2" descr="Image result for present value of annuity"/>
        <xdr:cNvSpPr>
          <a:spLocks noChangeAspect="1" noChangeArrowheads="1"/>
        </xdr:cNvSpPr>
      </xdr:nvSpPr>
      <xdr:spPr bwMode="auto">
        <a:xfrm>
          <a:off x="35679529"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116</xdr:row>
      <xdr:rowOff>0</xdr:rowOff>
    </xdr:from>
    <xdr:ext cx="304800" cy="306481"/>
    <xdr:sp macro="" textlink="">
      <xdr:nvSpPr>
        <xdr:cNvPr id="370" name="AutoShape 2" descr="Image result for present value of annuity"/>
        <xdr:cNvSpPr>
          <a:spLocks noChangeAspect="1" noChangeArrowheads="1"/>
        </xdr:cNvSpPr>
      </xdr:nvSpPr>
      <xdr:spPr bwMode="auto">
        <a:xfrm>
          <a:off x="36195000"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116</xdr:row>
      <xdr:rowOff>0</xdr:rowOff>
    </xdr:from>
    <xdr:ext cx="304800" cy="306481"/>
    <xdr:sp macro="" textlink="">
      <xdr:nvSpPr>
        <xdr:cNvPr id="371" name="AutoShape 2" descr="Image result for present value of annuity"/>
        <xdr:cNvSpPr>
          <a:spLocks noChangeAspect="1" noChangeArrowheads="1"/>
        </xdr:cNvSpPr>
      </xdr:nvSpPr>
      <xdr:spPr bwMode="auto">
        <a:xfrm>
          <a:off x="36710471"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59</xdr:col>
      <xdr:colOff>0</xdr:colOff>
      <xdr:row>117</xdr:row>
      <xdr:rowOff>0</xdr:rowOff>
    </xdr:from>
    <xdr:ext cx="304800" cy="306481"/>
    <xdr:sp macro="" textlink="">
      <xdr:nvSpPr>
        <xdr:cNvPr id="372" name="AutoShape 2" descr="Image result for present value of annuity"/>
        <xdr:cNvSpPr>
          <a:spLocks noChangeAspect="1" noChangeArrowheads="1"/>
        </xdr:cNvSpPr>
      </xdr:nvSpPr>
      <xdr:spPr bwMode="auto">
        <a:xfrm>
          <a:off x="34133118"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60</xdr:col>
      <xdr:colOff>0</xdr:colOff>
      <xdr:row>117</xdr:row>
      <xdr:rowOff>0</xdr:rowOff>
    </xdr:from>
    <xdr:ext cx="304800" cy="306481"/>
    <xdr:sp macro="" textlink="">
      <xdr:nvSpPr>
        <xdr:cNvPr id="373" name="AutoShape 2" descr="Image result for present value of annuity"/>
        <xdr:cNvSpPr>
          <a:spLocks noChangeAspect="1" noChangeArrowheads="1"/>
        </xdr:cNvSpPr>
      </xdr:nvSpPr>
      <xdr:spPr bwMode="auto">
        <a:xfrm>
          <a:off x="34648588"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61</xdr:col>
      <xdr:colOff>0</xdr:colOff>
      <xdr:row>117</xdr:row>
      <xdr:rowOff>0</xdr:rowOff>
    </xdr:from>
    <xdr:ext cx="304800" cy="306481"/>
    <xdr:sp macro="" textlink="">
      <xdr:nvSpPr>
        <xdr:cNvPr id="374" name="AutoShape 2" descr="Image result for present value of annuity"/>
        <xdr:cNvSpPr>
          <a:spLocks noChangeAspect="1" noChangeArrowheads="1"/>
        </xdr:cNvSpPr>
      </xdr:nvSpPr>
      <xdr:spPr bwMode="auto">
        <a:xfrm>
          <a:off x="35164059"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62</xdr:col>
      <xdr:colOff>0</xdr:colOff>
      <xdr:row>117</xdr:row>
      <xdr:rowOff>0</xdr:rowOff>
    </xdr:from>
    <xdr:ext cx="304800" cy="306481"/>
    <xdr:sp macro="" textlink="">
      <xdr:nvSpPr>
        <xdr:cNvPr id="375" name="AutoShape 2" descr="Image result for present value of annuity"/>
        <xdr:cNvSpPr>
          <a:spLocks noChangeAspect="1" noChangeArrowheads="1"/>
        </xdr:cNvSpPr>
      </xdr:nvSpPr>
      <xdr:spPr bwMode="auto">
        <a:xfrm>
          <a:off x="35679529"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117</xdr:row>
      <xdr:rowOff>0</xdr:rowOff>
    </xdr:from>
    <xdr:ext cx="304800" cy="306481"/>
    <xdr:sp macro="" textlink="">
      <xdr:nvSpPr>
        <xdr:cNvPr id="376" name="AutoShape 2" descr="Image result for present value of annuity"/>
        <xdr:cNvSpPr>
          <a:spLocks noChangeAspect="1" noChangeArrowheads="1"/>
        </xdr:cNvSpPr>
      </xdr:nvSpPr>
      <xdr:spPr bwMode="auto">
        <a:xfrm>
          <a:off x="36195000"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117</xdr:row>
      <xdr:rowOff>0</xdr:rowOff>
    </xdr:from>
    <xdr:ext cx="304800" cy="306481"/>
    <xdr:sp macro="" textlink="">
      <xdr:nvSpPr>
        <xdr:cNvPr id="377" name="AutoShape 2" descr="Image result for present value of annuity"/>
        <xdr:cNvSpPr>
          <a:spLocks noChangeAspect="1" noChangeArrowheads="1"/>
        </xdr:cNvSpPr>
      </xdr:nvSpPr>
      <xdr:spPr bwMode="auto">
        <a:xfrm>
          <a:off x="36710471"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59</xdr:col>
      <xdr:colOff>0</xdr:colOff>
      <xdr:row>118</xdr:row>
      <xdr:rowOff>0</xdr:rowOff>
    </xdr:from>
    <xdr:ext cx="304800" cy="306481"/>
    <xdr:sp macro="" textlink="">
      <xdr:nvSpPr>
        <xdr:cNvPr id="378" name="AutoShape 2" descr="Image result for present value of annuity"/>
        <xdr:cNvSpPr>
          <a:spLocks noChangeAspect="1" noChangeArrowheads="1"/>
        </xdr:cNvSpPr>
      </xdr:nvSpPr>
      <xdr:spPr bwMode="auto">
        <a:xfrm>
          <a:off x="34133118"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60</xdr:col>
      <xdr:colOff>0</xdr:colOff>
      <xdr:row>118</xdr:row>
      <xdr:rowOff>0</xdr:rowOff>
    </xdr:from>
    <xdr:ext cx="304800" cy="306481"/>
    <xdr:sp macro="" textlink="">
      <xdr:nvSpPr>
        <xdr:cNvPr id="379" name="AutoShape 2" descr="Image result for present value of annuity"/>
        <xdr:cNvSpPr>
          <a:spLocks noChangeAspect="1" noChangeArrowheads="1"/>
        </xdr:cNvSpPr>
      </xdr:nvSpPr>
      <xdr:spPr bwMode="auto">
        <a:xfrm>
          <a:off x="34648588"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61</xdr:col>
      <xdr:colOff>0</xdr:colOff>
      <xdr:row>118</xdr:row>
      <xdr:rowOff>0</xdr:rowOff>
    </xdr:from>
    <xdr:ext cx="304800" cy="306481"/>
    <xdr:sp macro="" textlink="">
      <xdr:nvSpPr>
        <xdr:cNvPr id="380" name="AutoShape 2" descr="Image result for present value of annuity"/>
        <xdr:cNvSpPr>
          <a:spLocks noChangeAspect="1" noChangeArrowheads="1"/>
        </xdr:cNvSpPr>
      </xdr:nvSpPr>
      <xdr:spPr bwMode="auto">
        <a:xfrm>
          <a:off x="35164059"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62</xdr:col>
      <xdr:colOff>0</xdr:colOff>
      <xdr:row>118</xdr:row>
      <xdr:rowOff>0</xdr:rowOff>
    </xdr:from>
    <xdr:ext cx="304800" cy="306481"/>
    <xdr:sp macro="" textlink="">
      <xdr:nvSpPr>
        <xdr:cNvPr id="381" name="AutoShape 2" descr="Image result for present value of annuity"/>
        <xdr:cNvSpPr>
          <a:spLocks noChangeAspect="1" noChangeArrowheads="1"/>
        </xdr:cNvSpPr>
      </xdr:nvSpPr>
      <xdr:spPr bwMode="auto">
        <a:xfrm>
          <a:off x="35679529"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118</xdr:row>
      <xdr:rowOff>0</xdr:rowOff>
    </xdr:from>
    <xdr:ext cx="304800" cy="306481"/>
    <xdr:sp macro="" textlink="">
      <xdr:nvSpPr>
        <xdr:cNvPr id="382" name="AutoShape 2" descr="Image result for present value of annuity"/>
        <xdr:cNvSpPr>
          <a:spLocks noChangeAspect="1" noChangeArrowheads="1"/>
        </xdr:cNvSpPr>
      </xdr:nvSpPr>
      <xdr:spPr bwMode="auto">
        <a:xfrm>
          <a:off x="36195000"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118</xdr:row>
      <xdr:rowOff>0</xdr:rowOff>
    </xdr:from>
    <xdr:ext cx="304800" cy="306481"/>
    <xdr:sp macro="" textlink="">
      <xdr:nvSpPr>
        <xdr:cNvPr id="383" name="AutoShape 2" descr="Image result for present value of annuity"/>
        <xdr:cNvSpPr>
          <a:spLocks noChangeAspect="1" noChangeArrowheads="1"/>
        </xdr:cNvSpPr>
      </xdr:nvSpPr>
      <xdr:spPr bwMode="auto">
        <a:xfrm>
          <a:off x="36710471"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59</xdr:col>
      <xdr:colOff>0</xdr:colOff>
      <xdr:row>119</xdr:row>
      <xdr:rowOff>0</xdr:rowOff>
    </xdr:from>
    <xdr:ext cx="304800" cy="306481"/>
    <xdr:sp macro="" textlink="">
      <xdr:nvSpPr>
        <xdr:cNvPr id="384" name="AutoShape 2" descr="Image result for present value of annuity"/>
        <xdr:cNvSpPr>
          <a:spLocks noChangeAspect="1" noChangeArrowheads="1"/>
        </xdr:cNvSpPr>
      </xdr:nvSpPr>
      <xdr:spPr bwMode="auto">
        <a:xfrm>
          <a:off x="34133118"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60</xdr:col>
      <xdr:colOff>0</xdr:colOff>
      <xdr:row>119</xdr:row>
      <xdr:rowOff>0</xdr:rowOff>
    </xdr:from>
    <xdr:ext cx="304800" cy="306481"/>
    <xdr:sp macro="" textlink="">
      <xdr:nvSpPr>
        <xdr:cNvPr id="385" name="AutoShape 2" descr="Image result for present value of annuity"/>
        <xdr:cNvSpPr>
          <a:spLocks noChangeAspect="1" noChangeArrowheads="1"/>
        </xdr:cNvSpPr>
      </xdr:nvSpPr>
      <xdr:spPr bwMode="auto">
        <a:xfrm>
          <a:off x="34648588"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61</xdr:col>
      <xdr:colOff>0</xdr:colOff>
      <xdr:row>119</xdr:row>
      <xdr:rowOff>0</xdr:rowOff>
    </xdr:from>
    <xdr:ext cx="304800" cy="306481"/>
    <xdr:sp macro="" textlink="">
      <xdr:nvSpPr>
        <xdr:cNvPr id="386" name="AutoShape 2" descr="Image result for present value of annuity"/>
        <xdr:cNvSpPr>
          <a:spLocks noChangeAspect="1" noChangeArrowheads="1"/>
        </xdr:cNvSpPr>
      </xdr:nvSpPr>
      <xdr:spPr bwMode="auto">
        <a:xfrm>
          <a:off x="35164059"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62</xdr:col>
      <xdr:colOff>0</xdr:colOff>
      <xdr:row>119</xdr:row>
      <xdr:rowOff>0</xdr:rowOff>
    </xdr:from>
    <xdr:ext cx="304800" cy="306481"/>
    <xdr:sp macro="" textlink="">
      <xdr:nvSpPr>
        <xdr:cNvPr id="387" name="AutoShape 2" descr="Image result for present value of annuity"/>
        <xdr:cNvSpPr>
          <a:spLocks noChangeAspect="1" noChangeArrowheads="1"/>
        </xdr:cNvSpPr>
      </xdr:nvSpPr>
      <xdr:spPr bwMode="auto">
        <a:xfrm>
          <a:off x="35679529"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119</xdr:row>
      <xdr:rowOff>0</xdr:rowOff>
    </xdr:from>
    <xdr:ext cx="304800" cy="306481"/>
    <xdr:sp macro="" textlink="">
      <xdr:nvSpPr>
        <xdr:cNvPr id="388" name="AutoShape 2" descr="Image result for present value of annuity"/>
        <xdr:cNvSpPr>
          <a:spLocks noChangeAspect="1" noChangeArrowheads="1"/>
        </xdr:cNvSpPr>
      </xdr:nvSpPr>
      <xdr:spPr bwMode="auto">
        <a:xfrm>
          <a:off x="36195000"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119</xdr:row>
      <xdr:rowOff>0</xdr:rowOff>
    </xdr:from>
    <xdr:ext cx="304800" cy="306481"/>
    <xdr:sp macro="" textlink="">
      <xdr:nvSpPr>
        <xdr:cNvPr id="389" name="AutoShape 2" descr="Image result for present value of annuity"/>
        <xdr:cNvSpPr>
          <a:spLocks noChangeAspect="1" noChangeArrowheads="1"/>
        </xdr:cNvSpPr>
      </xdr:nvSpPr>
      <xdr:spPr bwMode="auto">
        <a:xfrm>
          <a:off x="36710471"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59</xdr:col>
      <xdr:colOff>0</xdr:colOff>
      <xdr:row>120</xdr:row>
      <xdr:rowOff>0</xdr:rowOff>
    </xdr:from>
    <xdr:ext cx="304800" cy="306481"/>
    <xdr:sp macro="" textlink="">
      <xdr:nvSpPr>
        <xdr:cNvPr id="390" name="AutoShape 2" descr="Image result for present value of annuity"/>
        <xdr:cNvSpPr>
          <a:spLocks noChangeAspect="1" noChangeArrowheads="1"/>
        </xdr:cNvSpPr>
      </xdr:nvSpPr>
      <xdr:spPr bwMode="auto">
        <a:xfrm>
          <a:off x="34133118"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60</xdr:col>
      <xdr:colOff>0</xdr:colOff>
      <xdr:row>120</xdr:row>
      <xdr:rowOff>0</xdr:rowOff>
    </xdr:from>
    <xdr:ext cx="304800" cy="306481"/>
    <xdr:sp macro="" textlink="">
      <xdr:nvSpPr>
        <xdr:cNvPr id="391" name="AutoShape 2" descr="Image result for present value of annuity"/>
        <xdr:cNvSpPr>
          <a:spLocks noChangeAspect="1" noChangeArrowheads="1"/>
        </xdr:cNvSpPr>
      </xdr:nvSpPr>
      <xdr:spPr bwMode="auto">
        <a:xfrm>
          <a:off x="34648588"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61</xdr:col>
      <xdr:colOff>0</xdr:colOff>
      <xdr:row>120</xdr:row>
      <xdr:rowOff>0</xdr:rowOff>
    </xdr:from>
    <xdr:ext cx="304800" cy="306481"/>
    <xdr:sp macro="" textlink="">
      <xdr:nvSpPr>
        <xdr:cNvPr id="392" name="AutoShape 2" descr="Image result for present value of annuity"/>
        <xdr:cNvSpPr>
          <a:spLocks noChangeAspect="1" noChangeArrowheads="1"/>
        </xdr:cNvSpPr>
      </xdr:nvSpPr>
      <xdr:spPr bwMode="auto">
        <a:xfrm>
          <a:off x="35164059"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62</xdr:col>
      <xdr:colOff>0</xdr:colOff>
      <xdr:row>120</xdr:row>
      <xdr:rowOff>0</xdr:rowOff>
    </xdr:from>
    <xdr:ext cx="304800" cy="306481"/>
    <xdr:sp macro="" textlink="">
      <xdr:nvSpPr>
        <xdr:cNvPr id="393" name="AutoShape 2" descr="Image result for present value of annuity"/>
        <xdr:cNvSpPr>
          <a:spLocks noChangeAspect="1" noChangeArrowheads="1"/>
        </xdr:cNvSpPr>
      </xdr:nvSpPr>
      <xdr:spPr bwMode="auto">
        <a:xfrm>
          <a:off x="35679529"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120</xdr:row>
      <xdr:rowOff>0</xdr:rowOff>
    </xdr:from>
    <xdr:ext cx="304800" cy="306481"/>
    <xdr:sp macro="" textlink="">
      <xdr:nvSpPr>
        <xdr:cNvPr id="394" name="AutoShape 2" descr="Image result for present value of annuity"/>
        <xdr:cNvSpPr>
          <a:spLocks noChangeAspect="1" noChangeArrowheads="1"/>
        </xdr:cNvSpPr>
      </xdr:nvSpPr>
      <xdr:spPr bwMode="auto">
        <a:xfrm>
          <a:off x="36195000"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120</xdr:row>
      <xdr:rowOff>0</xdr:rowOff>
    </xdr:from>
    <xdr:ext cx="304800" cy="306481"/>
    <xdr:sp macro="" textlink="">
      <xdr:nvSpPr>
        <xdr:cNvPr id="395" name="AutoShape 2" descr="Image result for present value of annuity"/>
        <xdr:cNvSpPr>
          <a:spLocks noChangeAspect="1" noChangeArrowheads="1"/>
        </xdr:cNvSpPr>
      </xdr:nvSpPr>
      <xdr:spPr bwMode="auto">
        <a:xfrm>
          <a:off x="36710471"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59</xdr:col>
      <xdr:colOff>0</xdr:colOff>
      <xdr:row>121</xdr:row>
      <xdr:rowOff>0</xdr:rowOff>
    </xdr:from>
    <xdr:ext cx="304800" cy="306481"/>
    <xdr:sp macro="" textlink="">
      <xdr:nvSpPr>
        <xdr:cNvPr id="396" name="AutoShape 2" descr="Image result for present value of annuity"/>
        <xdr:cNvSpPr>
          <a:spLocks noChangeAspect="1" noChangeArrowheads="1"/>
        </xdr:cNvSpPr>
      </xdr:nvSpPr>
      <xdr:spPr bwMode="auto">
        <a:xfrm>
          <a:off x="34133118"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60</xdr:col>
      <xdr:colOff>0</xdr:colOff>
      <xdr:row>121</xdr:row>
      <xdr:rowOff>0</xdr:rowOff>
    </xdr:from>
    <xdr:ext cx="304800" cy="306481"/>
    <xdr:sp macro="" textlink="">
      <xdr:nvSpPr>
        <xdr:cNvPr id="397" name="AutoShape 2" descr="Image result for present value of annuity"/>
        <xdr:cNvSpPr>
          <a:spLocks noChangeAspect="1" noChangeArrowheads="1"/>
        </xdr:cNvSpPr>
      </xdr:nvSpPr>
      <xdr:spPr bwMode="auto">
        <a:xfrm>
          <a:off x="34648588"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61</xdr:col>
      <xdr:colOff>0</xdr:colOff>
      <xdr:row>121</xdr:row>
      <xdr:rowOff>0</xdr:rowOff>
    </xdr:from>
    <xdr:ext cx="304800" cy="306481"/>
    <xdr:sp macro="" textlink="">
      <xdr:nvSpPr>
        <xdr:cNvPr id="398" name="AutoShape 2" descr="Image result for present value of annuity"/>
        <xdr:cNvSpPr>
          <a:spLocks noChangeAspect="1" noChangeArrowheads="1"/>
        </xdr:cNvSpPr>
      </xdr:nvSpPr>
      <xdr:spPr bwMode="auto">
        <a:xfrm>
          <a:off x="35164059"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62</xdr:col>
      <xdr:colOff>0</xdr:colOff>
      <xdr:row>121</xdr:row>
      <xdr:rowOff>0</xdr:rowOff>
    </xdr:from>
    <xdr:ext cx="304800" cy="306481"/>
    <xdr:sp macro="" textlink="">
      <xdr:nvSpPr>
        <xdr:cNvPr id="399" name="AutoShape 2" descr="Image result for present value of annuity"/>
        <xdr:cNvSpPr>
          <a:spLocks noChangeAspect="1" noChangeArrowheads="1"/>
        </xdr:cNvSpPr>
      </xdr:nvSpPr>
      <xdr:spPr bwMode="auto">
        <a:xfrm>
          <a:off x="35679529"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121</xdr:row>
      <xdr:rowOff>0</xdr:rowOff>
    </xdr:from>
    <xdr:ext cx="304800" cy="306481"/>
    <xdr:sp macro="" textlink="">
      <xdr:nvSpPr>
        <xdr:cNvPr id="400" name="AutoShape 2" descr="Image result for present value of annuity"/>
        <xdr:cNvSpPr>
          <a:spLocks noChangeAspect="1" noChangeArrowheads="1"/>
        </xdr:cNvSpPr>
      </xdr:nvSpPr>
      <xdr:spPr bwMode="auto">
        <a:xfrm>
          <a:off x="36195000"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121</xdr:row>
      <xdr:rowOff>0</xdr:rowOff>
    </xdr:from>
    <xdr:ext cx="304800" cy="306481"/>
    <xdr:sp macro="" textlink="">
      <xdr:nvSpPr>
        <xdr:cNvPr id="401" name="AutoShape 2" descr="Image result for present value of annuity"/>
        <xdr:cNvSpPr>
          <a:spLocks noChangeAspect="1" noChangeArrowheads="1"/>
        </xdr:cNvSpPr>
      </xdr:nvSpPr>
      <xdr:spPr bwMode="auto">
        <a:xfrm>
          <a:off x="36710471"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59</xdr:col>
      <xdr:colOff>0</xdr:colOff>
      <xdr:row>122</xdr:row>
      <xdr:rowOff>0</xdr:rowOff>
    </xdr:from>
    <xdr:ext cx="304800" cy="306481"/>
    <xdr:sp macro="" textlink="">
      <xdr:nvSpPr>
        <xdr:cNvPr id="402" name="AutoShape 2" descr="Image result for present value of annuity"/>
        <xdr:cNvSpPr>
          <a:spLocks noChangeAspect="1" noChangeArrowheads="1"/>
        </xdr:cNvSpPr>
      </xdr:nvSpPr>
      <xdr:spPr bwMode="auto">
        <a:xfrm>
          <a:off x="34133118"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60</xdr:col>
      <xdr:colOff>0</xdr:colOff>
      <xdr:row>122</xdr:row>
      <xdr:rowOff>0</xdr:rowOff>
    </xdr:from>
    <xdr:ext cx="304800" cy="306481"/>
    <xdr:sp macro="" textlink="">
      <xdr:nvSpPr>
        <xdr:cNvPr id="403" name="AutoShape 2" descr="Image result for present value of annuity"/>
        <xdr:cNvSpPr>
          <a:spLocks noChangeAspect="1" noChangeArrowheads="1"/>
        </xdr:cNvSpPr>
      </xdr:nvSpPr>
      <xdr:spPr bwMode="auto">
        <a:xfrm>
          <a:off x="34648588"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61</xdr:col>
      <xdr:colOff>0</xdr:colOff>
      <xdr:row>122</xdr:row>
      <xdr:rowOff>0</xdr:rowOff>
    </xdr:from>
    <xdr:ext cx="304800" cy="306481"/>
    <xdr:sp macro="" textlink="">
      <xdr:nvSpPr>
        <xdr:cNvPr id="404" name="AutoShape 2" descr="Image result for present value of annuity"/>
        <xdr:cNvSpPr>
          <a:spLocks noChangeAspect="1" noChangeArrowheads="1"/>
        </xdr:cNvSpPr>
      </xdr:nvSpPr>
      <xdr:spPr bwMode="auto">
        <a:xfrm>
          <a:off x="35164059"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62</xdr:col>
      <xdr:colOff>0</xdr:colOff>
      <xdr:row>122</xdr:row>
      <xdr:rowOff>0</xdr:rowOff>
    </xdr:from>
    <xdr:ext cx="304800" cy="306481"/>
    <xdr:sp macro="" textlink="">
      <xdr:nvSpPr>
        <xdr:cNvPr id="405" name="AutoShape 2" descr="Image result for present value of annuity"/>
        <xdr:cNvSpPr>
          <a:spLocks noChangeAspect="1" noChangeArrowheads="1"/>
        </xdr:cNvSpPr>
      </xdr:nvSpPr>
      <xdr:spPr bwMode="auto">
        <a:xfrm>
          <a:off x="35679529"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122</xdr:row>
      <xdr:rowOff>0</xdr:rowOff>
    </xdr:from>
    <xdr:ext cx="304800" cy="306481"/>
    <xdr:sp macro="" textlink="">
      <xdr:nvSpPr>
        <xdr:cNvPr id="406" name="AutoShape 2" descr="Image result for present value of annuity"/>
        <xdr:cNvSpPr>
          <a:spLocks noChangeAspect="1" noChangeArrowheads="1"/>
        </xdr:cNvSpPr>
      </xdr:nvSpPr>
      <xdr:spPr bwMode="auto">
        <a:xfrm>
          <a:off x="36195000"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122</xdr:row>
      <xdr:rowOff>0</xdr:rowOff>
    </xdr:from>
    <xdr:ext cx="304800" cy="306481"/>
    <xdr:sp macro="" textlink="">
      <xdr:nvSpPr>
        <xdr:cNvPr id="407" name="AutoShape 2" descr="Image result for present value of annuity"/>
        <xdr:cNvSpPr>
          <a:spLocks noChangeAspect="1" noChangeArrowheads="1"/>
        </xdr:cNvSpPr>
      </xdr:nvSpPr>
      <xdr:spPr bwMode="auto">
        <a:xfrm>
          <a:off x="36710471"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59</xdr:col>
      <xdr:colOff>0</xdr:colOff>
      <xdr:row>123</xdr:row>
      <xdr:rowOff>0</xdr:rowOff>
    </xdr:from>
    <xdr:ext cx="304800" cy="306481"/>
    <xdr:sp macro="" textlink="">
      <xdr:nvSpPr>
        <xdr:cNvPr id="408" name="AutoShape 2" descr="Image result for present value of annuity"/>
        <xdr:cNvSpPr>
          <a:spLocks noChangeAspect="1" noChangeArrowheads="1"/>
        </xdr:cNvSpPr>
      </xdr:nvSpPr>
      <xdr:spPr bwMode="auto">
        <a:xfrm>
          <a:off x="34133118"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60</xdr:col>
      <xdr:colOff>0</xdr:colOff>
      <xdr:row>123</xdr:row>
      <xdr:rowOff>0</xdr:rowOff>
    </xdr:from>
    <xdr:ext cx="304800" cy="306481"/>
    <xdr:sp macro="" textlink="">
      <xdr:nvSpPr>
        <xdr:cNvPr id="409" name="AutoShape 2" descr="Image result for present value of annuity"/>
        <xdr:cNvSpPr>
          <a:spLocks noChangeAspect="1" noChangeArrowheads="1"/>
        </xdr:cNvSpPr>
      </xdr:nvSpPr>
      <xdr:spPr bwMode="auto">
        <a:xfrm>
          <a:off x="34648588"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61</xdr:col>
      <xdr:colOff>0</xdr:colOff>
      <xdr:row>123</xdr:row>
      <xdr:rowOff>0</xdr:rowOff>
    </xdr:from>
    <xdr:ext cx="304800" cy="306481"/>
    <xdr:sp macro="" textlink="">
      <xdr:nvSpPr>
        <xdr:cNvPr id="410" name="AutoShape 2" descr="Image result for present value of annuity"/>
        <xdr:cNvSpPr>
          <a:spLocks noChangeAspect="1" noChangeArrowheads="1"/>
        </xdr:cNvSpPr>
      </xdr:nvSpPr>
      <xdr:spPr bwMode="auto">
        <a:xfrm>
          <a:off x="35164059"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62</xdr:col>
      <xdr:colOff>0</xdr:colOff>
      <xdr:row>123</xdr:row>
      <xdr:rowOff>0</xdr:rowOff>
    </xdr:from>
    <xdr:ext cx="304800" cy="306481"/>
    <xdr:sp macro="" textlink="">
      <xdr:nvSpPr>
        <xdr:cNvPr id="411" name="AutoShape 2" descr="Image result for present value of annuity"/>
        <xdr:cNvSpPr>
          <a:spLocks noChangeAspect="1" noChangeArrowheads="1"/>
        </xdr:cNvSpPr>
      </xdr:nvSpPr>
      <xdr:spPr bwMode="auto">
        <a:xfrm>
          <a:off x="35679529"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123</xdr:row>
      <xdr:rowOff>0</xdr:rowOff>
    </xdr:from>
    <xdr:ext cx="304800" cy="306481"/>
    <xdr:sp macro="" textlink="">
      <xdr:nvSpPr>
        <xdr:cNvPr id="412" name="AutoShape 2" descr="Image result for present value of annuity"/>
        <xdr:cNvSpPr>
          <a:spLocks noChangeAspect="1" noChangeArrowheads="1"/>
        </xdr:cNvSpPr>
      </xdr:nvSpPr>
      <xdr:spPr bwMode="auto">
        <a:xfrm>
          <a:off x="36195000"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123</xdr:row>
      <xdr:rowOff>0</xdr:rowOff>
    </xdr:from>
    <xdr:ext cx="304800" cy="306481"/>
    <xdr:sp macro="" textlink="">
      <xdr:nvSpPr>
        <xdr:cNvPr id="413" name="AutoShape 2" descr="Image result for present value of annuity"/>
        <xdr:cNvSpPr>
          <a:spLocks noChangeAspect="1" noChangeArrowheads="1"/>
        </xdr:cNvSpPr>
      </xdr:nvSpPr>
      <xdr:spPr bwMode="auto">
        <a:xfrm>
          <a:off x="36710471"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59</xdr:col>
      <xdr:colOff>0</xdr:colOff>
      <xdr:row>124</xdr:row>
      <xdr:rowOff>0</xdr:rowOff>
    </xdr:from>
    <xdr:ext cx="304800" cy="306481"/>
    <xdr:sp macro="" textlink="">
      <xdr:nvSpPr>
        <xdr:cNvPr id="414" name="AutoShape 2" descr="Image result for present value of annuity"/>
        <xdr:cNvSpPr>
          <a:spLocks noChangeAspect="1" noChangeArrowheads="1"/>
        </xdr:cNvSpPr>
      </xdr:nvSpPr>
      <xdr:spPr bwMode="auto">
        <a:xfrm>
          <a:off x="34133118"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60</xdr:col>
      <xdr:colOff>0</xdr:colOff>
      <xdr:row>124</xdr:row>
      <xdr:rowOff>0</xdr:rowOff>
    </xdr:from>
    <xdr:ext cx="304800" cy="306481"/>
    <xdr:sp macro="" textlink="">
      <xdr:nvSpPr>
        <xdr:cNvPr id="415" name="AutoShape 2" descr="Image result for present value of annuity"/>
        <xdr:cNvSpPr>
          <a:spLocks noChangeAspect="1" noChangeArrowheads="1"/>
        </xdr:cNvSpPr>
      </xdr:nvSpPr>
      <xdr:spPr bwMode="auto">
        <a:xfrm>
          <a:off x="34648588"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61</xdr:col>
      <xdr:colOff>0</xdr:colOff>
      <xdr:row>124</xdr:row>
      <xdr:rowOff>0</xdr:rowOff>
    </xdr:from>
    <xdr:ext cx="304800" cy="306481"/>
    <xdr:sp macro="" textlink="">
      <xdr:nvSpPr>
        <xdr:cNvPr id="416" name="AutoShape 2" descr="Image result for present value of annuity"/>
        <xdr:cNvSpPr>
          <a:spLocks noChangeAspect="1" noChangeArrowheads="1"/>
        </xdr:cNvSpPr>
      </xdr:nvSpPr>
      <xdr:spPr bwMode="auto">
        <a:xfrm>
          <a:off x="35164059"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62</xdr:col>
      <xdr:colOff>0</xdr:colOff>
      <xdr:row>124</xdr:row>
      <xdr:rowOff>0</xdr:rowOff>
    </xdr:from>
    <xdr:ext cx="304800" cy="306481"/>
    <xdr:sp macro="" textlink="">
      <xdr:nvSpPr>
        <xdr:cNvPr id="417" name="AutoShape 2" descr="Image result for present value of annuity"/>
        <xdr:cNvSpPr>
          <a:spLocks noChangeAspect="1" noChangeArrowheads="1"/>
        </xdr:cNvSpPr>
      </xdr:nvSpPr>
      <xdr:spPr bwMode="auto">
        <a:xfrm>
          <a:off x="35679529"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124</xdr:row>
      <xdr:rowOff>0</xdr:rowOff>
    </xdr:from>
    <xdr:ext cx="304800" cy="306481"/>
    <xdr:sp macro="" textlink="">
      <xdr:nvSpPr>
        <xdr:cNvPr id="418" name="AutoShape 2" descr="Image result for present value of annuity"/>
        <xdr:cNvSpPr>
          <a:spLocks noChangeAspect="1" noChangeArrowheads="1"/>
        </xdr:cNvSpPr>
      </xdr:nvSpPr>
      <xdr:spPr bwMode="auto">
        <a:xfrm>
          <a:off x="36195000"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124</xdr:row>
      <xdr:rowOff>0</xdr:rowOff>
    </xdr:from>
    <xdr:ext cx="304800" cy="306481"/>
    <xdr:sp macro="" textlink="">
      <xdr:nvSpPr>
        <xdr:cNvPr id="419" name="AutoShape 2" descr="Image result for present value of annuity"/>
        <xdr:cNvSpPr>
          <a:spLocks noChangeAspect="1" noChangeArrowheads="1"/>
        </xdr:cNvSpPr>
      </xdr:nvSpPr>
      <xdr:spPr bwMode="auto">
        <a:xfrm>
          <a:off x="36710471"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59</xdr:col>
      <xdr:colOff>0</xdr:colOff>
      <xdr:row>125</xdr:row>
      <xdr:rowOff>0</xdr:rowOff>
    </xdr:from>
    <xdr:ext cx="304800" cy="306481"/>
    <xdr:sp macro="" textlink="">
      <xdr:nvSpPr>
        <xdr:cNvPr id="420" name="AutoShape 2" descr="Image result for present value of annuity"/>
        <xdr:cNvSpPr>
          <a:spLocks noChangeAspect="1" noChangeArrowheads="1"/>
        </xdr:cNvSpPr>
      </xdr:nvSpPr>
      <xdr:spPr bwMode="auto">
        <a:xfrm>
          <a:off x="34133118"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60</xdr:col>
      <xdr:colOff>0</xdr:colOff>
      <xdr:row>125</xdr:row>
      <xdr:rowOff>0</xdr:rowOff>
    </xdr:from>
    <xdr:ext cx="304800" cy="306481"/>
    <xdr:sp macro="" textlink="">
      <xdr:nvSpPr>
        <xdr:cNvPr id="421" name="AutoShape 2" descr="Image result for present value of annuity"/>
        <xdr:cNvSpPr>
          <a:spLocks noChangeAspect="1" noChangeArrowheads="1"/>
        </xdr:cNvSpPr>
      </xdr:nvSpPr>
      <xdr:spPr bwMode="auto">
        <a:xfrm>
          <a:off x="34648588"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61</xdr:col>
      <xdr:colOff>0</xdr:colOff>
      <xdr:row>125</xdr:row>
      <xdr:rowOff>0</xdr:rowOff>
    </xdr:from>
    <xdr:ext cx="304800" cy="306481"/>
    <xdr:sp macro="" textlink="">
      <xdr:nvSpPr>
        <xdr:cNvPr id="422" name="AutoShape 2" descr="Image result for present value of annuity"/>
        <xdr:cNvSpPr>
          <a:spLocks noChangeAspect="1" noChangeArrowheads="1"/>
        </xdr:cNvSpPr>
      </xdr:nvSpPr>
      <xdr:spPr bwMode="auto">
        <a:xfrm>
          <a:off x="35164059"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62</xdr:col>
      <xdr:colOff>0</xdr:colOff>
      <xdr:row>125</xdr:row>
      <xdr:rowOff>0</xdr:rowOff>
    </xdr:from>
    <xdr:ext cx="304800" cy="306481"/>
    <xdr:sp macro="" textlink="">
      <xdr:nvSpPr>
        <xdr:cNvPr id="423" name="AutoShape 2" descr="Image result for present value of annuity"/>
        <xdr:cNvSpPr>
          <a:spLocks noChangeAspect="1" noChangeArrowheads="1"/>
        </xdr:cNvSpPr>
      </xdr:nvSpPr>
      <xdr:spPr bwMode="auto">
        <a:xfrm>
          <a:off x="35679529"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125</xdr:row>
      <xdr:rowOff>0</xdr:rowOff>
    </xdr:from>
    <xdr:ext cx="304800" cy="306481"/>
    <xdr:sp macro="" textlink="">
      <xdr:nvSpPr>
        <xdr:cNvPr id="424" name="AutoShape 2" descr="Image result for present value of annuity"/>
        <xdr:cNvSpPr>
          <a:spLocks noChangeAspect="1" noChangeArrowheads="1"/>
        </xdr:cNvSpPr>
      </xdr:nvSpPr>
      <xdr:spPr bwMode="auto">
        <a:xfrm>
          <a:off x="36195000"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125</xdr:row>
      <xdr:rowOff>0</xdr:rowOff>
    </xdr:from>
    <xdr:ext cx="304800" cy="306481"/>
    <xdr:sp macro="" textlink="">
      <xdr:nvSpPr>
        <xdr:cNvPr id="425" name="AutoShape 2" descr="Image result for present value of annuity"/>
        <xdr:cNvSpPr>
          <a:spLocks noChangeAspect="1" noChangeArrowheads="1"/>
        </xdr:cNvSpPr>
      </xdr:nvSpPr>
      <xdr:spPr bwMode="auto">
        <a:xfrm>
          <a:off x="36710471"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59</xdr:col>
      <xdr:colOff>0</xdr:colOff>
      <xdr:row>126</xdr:row>
      <xdr:rowOff>0</xdr:rowOff>
    </xdr:from>
    <xdr:ext cx="304800" cy="306481"/>
    <xdr:sp macro="" textlink="">
      <xdr:nvSpPr>
        <xdr:cNvPr id="426" name="AutoShape 2" descr="Image result for present value of annuity"/>
        <xdr:cNvSpPr>
          <a:spLocks noChangeAspect="1" noChangeArrowheads="1"/>
        </xdr:cNvSpPr>
      </xdr:nvSpPr>
      <xdr:spPr bwMode="auto">
        <a:xfrm>
          <a:off x="34133118"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60</xdr:col>
      <xdr:colOff>0</xdr:colOff>
      <xdr:row>126</xdr:row>
      <xdr:rowOff>0</xdr:rowOff>
    </xdr:from>
    <xdr:ext cx="304800" cy="306481"/>
    <xdr:sp macro="" textlink="">
      <xdr:nvSpPr>
        <xdr:cNvPr id="427" name="AutoShape 2" descr="Image result for present value of annuity"/>
        <xdr:cNvSpPr>
          <a:spLocks noChangeAspect="1" noChangeArrowheads="1"/>
        </xdr:cNvSpPr>
      </xdr:nvSpPr>
      <xdr:spPr bwMode="auto">
        <a:xfrm>
          <a:off x="34648588"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61</xdr:col>
      <xdr:colOff>0</xdr:colOff>
      <xdr:row>126</xdr:row>
      <xdr:rowOff>0</xdr:rowOff>
    </xdr:from>
    <xdr:ext cx="304800" cy="306481"/>
    <xdr:sp macro="" textlink="">
      <xdr:nvSpPr>
        <xdr:cNvPr id="428" name="AutoShape 2" descr="Image result for present value of annuity"/>
        <xdr:cNvSpPr>
          <a:spLocks noChangeAspect="1" noChangeArrowheads="1"/>
        </xdr:cNvSpPr>
      </xdr:nvSpPr>
      <xdr:spPr bwMode="auto">
        <a:xfrm>
          <a:off x="35164059"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62</xdr:col>
      <xdr:colOff>0</xdr:colOff>
      <xdr:row>126</xdr:row>
      <xdr:rowOff>0</xdr:rowOff>
    </xdr:from>
    <xdr:ext cx="304800" cy="306481"/>
    <xdr:sp macro="" textlink="">
      <xdr:nvSpPr>
        <xdr:cNvPr id="429" name="AutoShape 2" descr="Image result for present value of annuity"/>
        <xdr:cNvSpPr>
          <a:spLocks noChangeAspect="1" noChangeArrowheads="1"/>
        </xdr:cNvSpPr>
      </xdr:nvSpPr>
      <xdr:spPr bwMode="auto">
        <a:xfrm>
          <a:off x="35679529"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126</xdr:row>
      <xdr:rowOff>0</xdr:rowOff>
    </xdr:from>
    <xdr:ext cx="304800" cy="306481"/>
    <xdr:sp macro="" textlink="">
      <xdr:nvSpPr>
        <xdr:cNvPr id="430" name="AutoShape 2" descr="Image result for present value of annuity"/>
        <xdr:cNvSpPr>
          <a:spLocks noChangeAspect="1" noChangeArrowheads="1"/>
        </xdr:cNvSpPr>
      </xdr:nvSpPr>
      <xdr:spPr bwMode="auto">
        <a:xfrm>
          <a:off x="36195000"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126</xdr:row>
      <xdr:rowOff>0</xdr:rowOff>
    </xdr:from>
    <xdr:ext cx="304800" cy="306481"/>
    <xdr:sp macro="" textlink="">
      <xdr:nvSpPr>
        <xdr:cNvPr id="431" name="AutoShape 2" descr="Image result for present value of annuity"/>
        <xdr:cNvSpPr>
          <a:spLocks noChangeAspect="1" noChangeArrowheads="1"/>
        </xdr:cNvSpPr>
      </xdr:nvSpPr>
      <xdr:spPr bwMode="auto">
        <a:xfrm>
          <a:off x="36710471"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59</xdr:col>
      <xdr:colOff>0</xdr:colOff>
      <xdr:row>127</xdr:row>
      <xdr:rowOff>0</xdr:rowOff>
    </xdr:from>
    <xdr:ext cx="304800" cy="306481"/>
    <xdr:sp macro="" textlink="">
      <xdr:nvSpPr>
        <xdr:cNvPr id="432" name="AutoShape 2" descr="Image result for present value of annuity"/>
        <xdr:cNvSpPr>
          <a:spLocks noChangeAspect="1" noChangeArrowheads="1"/>
        </xdr:cNvSpPr>
      </xdr:nvSpPr>
      <xdr:spPr bwMode="auto">
        <a:xfrm>
          <a:off x="34133118"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60</xdr:col>
      <xdr:colOff>0</xdr:colOff>
      <xdr:row>127</xdr:row>
      <xdr:rowOff>0</xdr:rowOff>
    </xdr:from>
    <xdr:ext cx="304800" cy="306481"/>
    <xdr:sp macro="" textlink="">
      <xdr:nvSpPr>
        <xdr:cNvPr id="433" name="AutoShape 2" descr="Image result for present value of annuity"/>
        <xdr:cNvSpPr>
          <a:spLocks noChangeAspect="1" noChangeArrowheads="1"/>
        </xdr:cNvSpPr>
      </xdr:nvSpPr>
      <xdr:spPr bwMode="auto">
        <a:xfrm>
          <a:off x="34648588"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61</xdr:col>
      <xdr:colOff>0</xdr:colOff>
      <xdr:row>127</xdr:row>
      <xdr:rowOff>0</xdr:rowOff>
    </xdr:from>
    <xdr:ext cx="304800" cy="306481"/>
    <xdr:sp macro="" textlink="">
      <xdr:nvSpPr>
        <xdr:cNvPr id="434" name="AutoShape 2" descr="Image result for present value of annuity"/>
        <xdr:cNvSpPr>
          <a:spLocks noChangeAspect="1" noChangeArrowheads="1"/>
        </xdr:cNvSpPr>
      </xdr:nvSpPr>
      <xdr:spPr bwMode="auto">
        <a:xfrm>
          <a:off x="35164059"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62</xdr:col>
      <xdr:colOff>0</xdr:colOff>
      <xdr:row>127</xdr:row>
      <xdr:rowOff>0</xdr:rowOff>
    </xdr:from>
    <xdr:ext cx="304800" cy="306481"/>
    <xdr:sp macro="" textlink="">
      <xdr:nvSpPr>
        <xdr:cNvPr id="435" name="AutoShape 2" descr="Image result for present value of annuity"/>
        <xdr:cNvSpPr>
          <a:spLocks noChangeAspect="1" noChangeArrowheads="1"/>
        </xdr:cNvSpPr>
      </xdr:nvSpPr>
      <xdr:spPr bwMode="auto">
        <a:xfrm>
          <a:off x="35679529"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127</xdr:row>
      <xdr:rowOff>0</xdr:rowOff>
    </xdr:from>
    <xdr:ext cx="304800" cy="306481"/>
    <xdr:sp macro="" textlink="">
      <xdr:nvSpPr>
        <xdr:cNvPr id="436" name="AutoShape 2" descr="Image result for present value of annuity"/>
        <xdr:cNvSpPr>
          <a:spLocks noChangeAspect="1" noChangeArrowheads="1"/>
        </xdr:cNvSpPr>
      </xdr:nvSpPr>
      <xdr:spPr bwMode="auto">
        <a:xfrm>
          <a:off x="36195000"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127</xdr:row>
      <xdr:rowOff>0</xdr:rowOff>
    </xdr:from>
    <xdr:ext cx="304800" cy="306481"/>
    <xdr:sp macro="" textlink="">
      <xdr:nvSpPr>
        <xdr:cNvPr id="437" name="AutoShape 2" descr="Image result for present value of annuity"/>
        <xdr:cNvSpPr>
          <a:spLocks noChangeAspect="1" noChangeArrowheads="1"/>
        </xdr:cNvSpPr>
      </xdr:nvSpPr>
      <xdr:spPr bwMode="auto">
        <a:xfrm>
          <a:off x="36710471"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59</xdr:col>
      <xdr:colOff>0</xdr:colOff>
      <xdr:row>128</xdr:row>
      <xdr:rowOff>0</xdr:rowOff>
    </xdr:from>
    <xdr:ext cx="304800" cy="306481"/>
    <xdr:sp macro="" textlink="">
      <xdr:nvSpPr>
        <xdr:cNvPr id="438" name="AutoShape 2" descr="Image result for present value of annuity"/>
        <xdr:cNvSpPr>
          <a:spLocks noChangeAspect="1" noChangeArrowheads="1"/>
        </xdr:cNvSpPr>
      </xdr:nvSpPr>
      <xdr:spPr bwMode="auto">
        <a:xfrm>
          <a:off x="34133118"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60</xdr:col>
      <xdr:colOff>0</xdr:colOff>
      <xdr:row>128</xdr:row>
      <xdr:rowOff>0</xdr:rowOff>
    </xdr:from>
    <xdr:ext cx="304800" cy="306481"/>
    <xdr:sp macro="" textlink="">
      <xdr:nvSpPr>
        <xdr:cNvPr id="439" name="AutoShape 2" descr="Image result for present value of annuity"/>
        <xdr:cNvSpPr>
          <a:spLocks noChangeAspect="1" noChangeArrowheads="1"/>
        </xdr:cNvSpPr>
      </xdr:nvSpPr>
      <xdr:spPr bwMode="auto">
        <a:xfrm>
          <a:off x="34648588"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61</xdr:col>
      <xdr:colOff>0</xdr:colOff>
      <xdr:row>128</xdr:row>
      <xdr:rowOff>0</xdr:rowOff>
    </xdr:from>
    <xdr:ext cx="304800" cy="306481"/>
    <xdr:sp macro="" textlink="">
      <xdr:nvSpPr>
        <xdr:cNvPr id="440" name="AutoShape 2" descr="Image result for present value of annuity"/>
        <xdr:cNvSpPr>
          <a:spLocks noChangeAspect="1" noChangeArrowheads="1"/>
        </xdr:cNvSpPr>
      </xdr:nvSpPr>
      <xdr:spPr bwMode="auto">
        <a:xfrm>
          <a:off x="35164059"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62</xdr:col>
      <xdr:colOff>0</xdr:colOff>
      <xdr:row>128</xdr:row>
      <xdr:rowOff>0</xdr:rowOff>
    </xdr:from>
    <xdr:ext cx="304800" cy="306481"/>
    <xdr:sp macro="" textlink="">
      <xdr:nvSpPr>
        <xdr:cNvPr id="441" name="AutoShape 2" descr="Image result for present value of annuity"/>
        <xdr:cNvSpPr>
          <a:spLocks noChangeAspect="1" noChangeArrowheads="1"/>
        </xdr:cNvSpPr>
      </xdr:nvSpPr>
      <xdr:spPr bwMode="auto">
        <a:xfrm>
          <a:off x="35679529"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128</xdr:row>
      <xdr:rowOff>0</xdr:rowOff>
    </xdr:from>
    <xdr:ext cx="304800" cy="306481"/>
    <xdr:sp macro="" textlink="">
      <xdr:nvSpPr>
        <xdr:cNvPr id="442" name="AutoShape 2" descr="Image result for present value of annuity"/>
        <xdr:cNvSpPr>
          <a:spLocks noChangeAspect="1" noChangeArrowheads="1"/>
        </xdr:cNvSpPr>
      </xdr:nvSpPr>
      <xdr:spPr bwMode="auto">
        <a:xfrm>
          <a:off x="36195000"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128</xdr:row>
      <xdr:rowOff>0</xdr:rowOff>
    </xdr:from>
    <xdr:ext cx="304800" cy="306481"/>
    <xdr:sp macro="" textlink="">
      <xdr:nvSpPr>
        <xdr:cNvPr id="443" name="AutoShape 2" descr="Image result for present value of annuity"/>
        <xdr:cNvSpPr>
          <a:spLocks noChangeAspect="1" noChangeArrowheads="1"/>
        </xdr:cNvSpPr>
      </xdr:nvSpPr>
      <xdr:spPr bwMode="auto">
        <a:xfrm>
          <a:off x="36710471"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59</xdr:col>
      <xdr:colOff>0</xdr:colOff>
      <xdr:row>129</xdr:row>
      <xdr:rowOff>0</xdr:rowOff>
    </xdr:from>
    <xdr:ext cx="304800" cy="306481"/>
    <xdr:sp macro="" textlink="">
      <xdr:nvSpPr>
        <xdr:cNvPr id="444" name="AutoShape 2" descr="Image result for present value of annuity"/>
        <xdr:cNvSpPr>
          <a:spLocks noChangeAspect="1" noChangeArrowheads="1"/>
        </xdr:cNvSpPr>
      </xdr:nvSpPr>
      <xdr:spPr bwMode="auto">
        <a:xfrm>
          <a:off x="34133118"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60</xdr:col>
      <xdr:colOff>0</xdr:colOff>
      <xdr:row>129</xdr:row>
      <xdr:rowOff>0</xdr:rowOff>
    </xdr:from>
    <xdr:ext cx="304800" cy="306481"/>
    <xdr:sp macro="" textlink="">
      <xdr:nvSpPr>
        <xdr:cNvPr id="445" name="AutoShape 2" descr="Image result for present value of annuity"/>
        <xdr:cNvSpPr>
          <a:spLocks noChangeAspect="1" noChangeArrowheads="1"/>
        </xdr:cNvSpPr>
      </xdr:nvSpPr>
      <xdr:spPr bwMode="auto">
        <a:xfrm>
          <a:off x="34648588"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61</xdr:col>
      <xdr:colOff>0</xdr:colOff>
      <xdr:row>129</xdr:row>
      <xdr:rowOff>0</xdr:rowOff>
    </xdr:from>
    <xdr:ext cx="304800" cy="306481"/>
    <xdr:sp macro="" textlink="">
      <xdr:nvSpPr>
        <xdr:cNvPr id="446" name="AutoShape 2" descr="Image result for present value of annuity"/>
        <xdr:cNvSpPr>
          <a:spLocks noChangeAspect="1" noChangeArrowheads="1"/>
        </xdr:cNvSpPr>
      </xdr:nvSpPr>
      <xdr:spPr bwMode="auto">
        <a:xfrm>
          <a:off x="35164059"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62</xdr:col>
      <xdr:colOff>0</xdr:colOff>
      <xdr:row>129</xdr:row>
      <xdr:rowOff>0</xdr:rowOff>
    </xdr:from>
    <xdr:ext cx="304800" cy="306481"/>
    <xdr:sp macro="" textlink="">
      <xdr:nvSpPr>
        <xdr:cNvPr id="447" name="AutoShape 2" descr="Image result for present value of annuity"/>
        <xdr:cNvSpPr>
          <a:spLocks noChangeAspect="1" noChangeArrowheads="1"/>
        </xdr:cNvSpPr>
      </xdr:nvSpPr>
      <xdr:spPr bwMode="auto">
        <a:xfrm>
          <a:off x="35679529"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129</xdr:row>
      <xdr:rowOff>0</xdr:rowOff>
    </xdr:from>
    <xdr:ext cx="304800" cy="306481"/>
    <xdr:sp macro="" textlink="">
      <xdr:nvSpPr>
        <xdr:cNvPr id="448" name="AutoShape 2" descr="Image result for present value of annuity"/>
        <xdr:cNvSpPr>
          <a:spLocks noChangeAspect="1" noChangeArrowheads="1"/>
        </xdr:cNvSpPr>
      </xdr:nvSpPr>
      <xdr:spPr bwMode="auto">
        <a:xfrm>
          <a:off x="36195000"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129</xdr:row>
      <xdr:rowOff>0</xdr:rowOff>
    </xdr:from>
    <xdr:ext cx="304800" cy="306481"/>
    <xdr:sp macro="" textlink="">
      <xdr:nvSpPr>
        <xdr:cNvPr id="449" name="AutoShape 2" descr="Image result for present value of annuity"/>
        <xdr:cNvSpPr>
          <a:spLocks noChangeAspect="1" noChangeArrowheads="1"/>
        </xdr:cNvSpPr>
      </xdr:nvSpPr>
      <xdr:spPr bwMode="auto">
        <a:xfrm>
          <a:off x="36710471"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59</xdr:col>
      <xdr:colOff>0</xdr:colOff>
      <xdr:row>130</xdr:row>
      <xdr:rowOff>0</xdr:rowOff>
    </xdr:from>
    <xdr:ext cx="304800" cy="306481"/>
    <xdr:sp macro="" textlink="">
      <xdr:nvSpPr>
        <xdr:cNvPr id="450" name="AutoShape 2" descr="Image result for present value of annuity"/>
        <xdr:cNvSpPr>
          <a:spLocks noChangeAspect="1" noChangeArrowheads="1"/>
        </xdr:cNvSpPr>
      </xdr:nvSpPr>
      <xdr:spPr bwMode="auto">
        <a:xfrm>
          <a:off x="34133118"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60</xdr:col>
      <xdr:colOff>0</xdr:colOff>
      <xdr:row>130</xdr:row>
      <xdr:rowOff>0</xdr:rowOff>
    </xdr:from>
    <xdr:ext cx="304800" cy="306481"/>
    <xdr:sp macro="" textlink="">
      <xdr:nvSpPr>
        <xdr:cNvPr id="451" name="AutoShape 2" descr="Image result for present value of annuity"/>
        <xdr:cNvSpPr>
          <a:spLocks noChangeAspect="1" noChangeArrowheads="1"/>
        </xdr:cNvSpPr>
      </xdr:nvSpPr>
      <xdr:spPr bwMode="auto">
        <a:xfrm>
          <a:off x="34648588"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61</xdr:col>
      <xdr:colOff>0</xdr:colOff>
      <xdr:row>130</xdr:row>
      <xdr:rowOff>0</xdr:rowOff>
    </xdr:from>
    <xdr:ext cx="304800" cy="306481"/>
    <xdr:sp macro="" textlink="">
      <xdr:nvSpPr>
        <xdr:cNvPr id="452" name="AutoShape 2" descr="Image result for present value of annuity"/>
        <xdr:cNvSpPr>
          <a:spLocks noChangeAspect="1" noChangeArrowheads="1"/>
        </xdr:cNvSpPr>
      </xdr:nvSpPr>
      <xdr:spPr bwMode="auto">
        <a:xfrm>
          <a:off x="35164059"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62</xdr:col>
      <xdr:colOff>0</xdr:colOff>
      <xdr:row>130</xdr:row>
      <xdr:rowOff>0</xdr:rowOff>
    </xdr:from>
    <xdr:ext cx="304800" cy="306481"/>
    <xdr:sp macro="" textlink="">
      <xdr:nvSpPr>
        <xdr:cNvPr id="453" name="AutoShape 2" descr="Image result for present value of annuity"/>
        <xdr:cNvSpPr>
          <a:spLocks noChangeAspect="1" noChangeArrowheads="1"/>
        </xdr:cNvSpPr>
      </xdr:nvSpPr>
      <xdr:spPr bwMode="auto">
        <a:xfrm>
          <a:off x="35679529"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130</xdr:row>
      <xdr:rowOff>0</xdr:rowOff>
    </xdr:from>
    <xdr:ext cx="304800" cy="306481"/>
    <xdr:sp macro="" textlink="">
      <xdr:nvSpPr>
        <xdr:cNvPr id="454" name="AutoShape 2" descr="Image result for present value of annuity"/>
        <xdr:cNvSpPr>
          <a:spLocks noChangeAspect="1" noChangeArrowheads="1"/>
        </xdr:cNvSpPr>
      </xdr:nvSpPr>
      <xdr:spPr bwMode="auto">
        <a:xfrm>
          <a:off x="36195000"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130</xdr:row>
      <xdr:rowOff>0</xdr:rowOff>
    </xdr:from>
    <xdr:ext cx="304800" cy="306481"/>
    <xdr:sp macro="" textlink="">
      <xdr:nvSpPr>
        <xdr:cNvPr id="455" name="AutoShape 2" descr="Image result for present value of annuity"/>
        <xdr:cNvSpPr>
          <a:spLocks noChangeAspect="1" noChangeArrowheads="1"/>
        </xdr:cNvSpPr>
      </xdr:nvSpPr>
      <xdr:spPr bwMode="auto">
        <a:xfrm>
          <a:off x="36710471"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59</xdr:col>
      <xdr:colOff>0</xdr:colOff>
      <xdr:row>131</xdr:row>
      <xdr:rowOff>0</xdr:rowOff>
    </xdr:from>
    <xdr:ext cx="304800" cy="306481"/>
    <xdr:sp macro="" textlink="">
      <xdr:nvSpPr>
        <xdr:cNvPr id="456" name="AutoShape 2" descr="Image result for present value of annuity"/>
        <xdr:cNvSpPr>
          <a:spLocks noChangeAspect="1" noChangeArrowheads="1"/>
        </xdr:cNvSpPr>
      </xdr:nvSpPr>
      <xdr:spPr bwMode="auto">
        <a:xfrm>
          <a:off x="34133118"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60</xdr:col>
      <xdr:colOff>0</xdr:colOff>
      <xdr:row>131</xdr:row>
      <xdr:rowOff>0</xdr:rowOff>
    </xdr:from>
    <xdr:ext cx="304800" cy="306481"/>
    <xdr:sp macro="" textlink="">
      <xdr:nvSpPr>
        <xdr:cNvPr id="457" name="AutoShape 2" descr="Image result for present value of annuity"/>
        <xdr:cNvSpPr>
          <a:spLocks noChangeAspect="1" noChangeArrowheads="1"/>
        </xdr:cNvSpPr>
      </xdr:nvSpPr>
      <xdr:spPr bwMode="auto">
        <a:xfrm>
          <a:off x="34648588"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61</xdr:col>
      <xdr:colOff>0</xdr:colOff>
      <xdr:row>131</xdr:row>
      <xdr:rowOff>0</xdr:rowOff>
    </xdr:from>
    <xdr:ext cx="304800" cy="306481"/>
    <xdr:sp macro="" textlink="">
      <xdr:nvSpPr>
        <xdr:cNvPr id="458" name="AutoShape 2" descr="Image result for present value of annuity"/>
        <xdr:cNvSpPr>
          <a:spLocks noChangeAspect="1" noChangeArrowheads="1"/>
        </xdr:cNvSpPr>
      </xdr:nvSpPr>
      <xdr:spPr bwMode="auto">
        <a:xfrm>
          <a:off x="35164059"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62</xdr:col>
      <xdr:colOff>0</xdr:colOff>
      <xdr:row>131</xdr:row>
      <xdr:rowOff>0</xdr:rowOff>
    </xdr:from>
    <xdr:ext cx="304800" cy="306481"/>
    <xdr:sp macro="" textlink="">
      <xdr:nvSpPr>
        <xdr:cNvPr id="459" name="AutoShape 2" descr="Image result for present value of annuity"/>
        <xdr:cNvSpPr>
          <a:spLocks noChangeAspect="1" noChangeArrowheads="1"/>
        </xdr:cNvSpPr>
      </xdr:nvSpPr>
      <xdr:spPr bwMode="auto">
        <a:xfrm>
          <a:off x="35679529"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131</xdr:row>
      <xdr:rowOff>0</xdr:rowOff>
    </xdr:from>
    <xdr:ext cx="304800" cy="306481"/>
    <xdr:sp macro="" textlink="">
      <xdr:nvSpPr>
        <xdr:cNvPr id="460" name="AutoShape 2" descr="Image result for present value of annuity"/>
        <xdr:cNvSpPr>
          <a:spLocks noChangeAspect="1" noChangeArrowheads="1"/>
        </xdr:cNvSpPr>
      </xdr:nvSpPr>
      <xdr:spPr bwMode="auto">
        <a:xfrm>
          <a:off x="36195000"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131</xdr:row>
      <xdr:rowOff>0</xdr:rowOff>
    </xdr:from>
    <xdr:ext cx="304800" cy="306481"/>
    <xdr:sp macro="" textlink="">
      <xdr:nvSpPr>
        <xdr:cNvPr id="461" name="AutoShape 2" descr="Image result for present value of annuity"/>
        <xdr:cNvSpPr>
          <a:spLocks noChangeAspect="1" noChangeArrowheads="1"/>
        </xdr:cNvSpPr>
      </xdr:nvSpPr>
      <xdr:spPr bwMode="auto">
        <a:xfrm>
          <a:off x="36710471"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59</xdr:col>
      <xdr:colOff>0</xdr:colOff>
      <xdr:row>132</xdr:row>
      <xdr:rowOff>0</xdr:rowOff>
    </xdr:from>
    <xdr:ext cx="304800" cy="306481"/>
    <xdr:sp macro="" textlink="">
      <xdr:nvSpPr>
        <xdr:cNvPr id="462" name="AutoShape 2" descr="Image result for present value of annuity"/>
        <xdr:cNvSpPr>
          <a:spLocks noChangeAspect="1" noChangeArrowheads="1"/>
        </xdr:cNvSpPr>
      </xdr:nvSpPr>
      <xdr:spPr bwMode="auto">
        <a:xfrm>
          <a:off x="34133118"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60</xdr:col>
      <xdr:colOff>0</xdr:colOff>
      <xdr:row>132</xdr:row>
      <xdr:rowOff>0</xdr:rowOff>
    </xdr:from>
    <xdr:ext cx="304800" cy="306481"/>
    <xdr:sp macro="" textlink="">
      <xdr:nvSpPr>
        <xdr:cNvPr id="463" name="AutoShape 2" descr="Image result for present value of annuity"/>
        <xdr:cNvSpPr>
          <a:spLocks noChangeAspect="1" noChangeArrowheads="1"/>
        </xdr:cNvSpPr>
      </xdr:nvSpPr>
      <xdr:spPr bwMode="auto">
        <a:xfrm>
          <a:off x="34648588"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61</xdr:col>
      <xdr:colOff>0</xdr:colOff>
      <xdr:row>132</xdr:row>
      <xdr:rowOff>0</xdr:rowOff>
    </xdr:from>
    <xdr:ext cx="304800" cy="306481"/>
    <xdr:sp macro="" textlink="">
      <xdr:nvSpPr>
        <xdr:cNvPr id="464" name="AutoShape 2" descr="Image result for present value of annuity"/>
        <xdr:cNvSpPr>
          <a:spLocks noChangeAspect="1" noChangeArrowheads="1"/>
        </xdr:cNvSpPr>
      </xdr:nvSpPr>
      <xdr:spPr bwMode="auto">
        <a:xfrm>
          <a:off x="35164059"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62</xdr:col>
      <xdr:colOff>0</xdr:colOff>
      <xdr:row>132</xdr:row>
      <xdr:rowOff>0</xdr:rowOff>
    </xdr:from>
    <xdr:ext cx="304800" cy="306481"/>
    <xdr:sp macro="" textlink="">
      <xdr:nvSpPr>
        <xdr:cNvPr id="465" name="AutoShape 2" descr="Image result for present value of annuity"/>
        <xdr:cNvSpPr>
          <a:spLocks noChangeAspect="1" noChangeArrowheads="1"/>
        </xdr:cNvSpPr>
      </xdr:nvSpPr>
      <xdr:spPr bwMode="auto">
        <a:xfrm>
          <a:off x="35679529"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132</xdr:row>
      <xdr:rowOff>0</xdr:rowOff>
    </xdr:from>
    <xdr:ext cx="304800" cy="306481"/>
    <xdr:sp macro="" textlink="">
      <xdr:nvSpPr>
        <xdr:cNvPr id="466" name="AutoShape 2" descr="Image result for present value of annuity"/>
        <xdr:cNvSpPr>
          <a:spLocks noChangeAspect="1" noChangeArrowheads="1"/>
        </xdr:cNvSpPr>
      </xdr:nvSpPr>
      <xdr:spPr bwMode="auto">
        <a:xfrm>
          <a:off x="36195000"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132</xdr:row>
      <xdr:rowOff>0</xdr:rowOff>
    </xdr:from>
    <xdr:ext cx="304800" cy="306481"/>
    <xdr:sp macro="" textlink="">
      <xdr:nvSpPr>
        <xdr:cNvPr id="467" name="AutoShape 2" descr="Image result for present value of annuity"/>
        <xdr:cNvSpPr>
          <a:spLocks noChangeAspect="1" noChangeArrowheads="1"/>
        </xdr:cNvSpPr>
      </xdr:nvSpPr>
      <xdr:spPr bwMode="auto">
        <a:xfrm>
          <a:off x="36710471"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59</xdr:col>
      <xdr:colOff>0</xdr:colOff>
      <xdr:row>133</xdr:row>
      <xdr:rowOff>0</xdr:rowOff>
    </xdr:from>
    <xdr:ext cx="304800" cy="306481"/>
    <xdr:sp macro="" textlink="">
      <xdr:nvSpPr>
        <xdr:cNvPr id="468" name="AutoShape 2" descr="Image result for present value of annuity"/>
        <xdr:cNvSpPr>
          <a:spLocks noChangeAspect="1" noChangeArrowheads="1"/>
        </xdr:cNvSpPr>
      </xdr:nvSpPr>
      <xdr:spPr bwMode="auto">
        <a:xfrm>
          <a:off x="34133118"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60</xdr:col>
      <xdr:colOff>0</xdr:colOff>
      <xdr:row>133</xdr:row>
      <xdr:rowOff>0</xdr:rowOff>
    </xdr:from>
    <xdr:ext cx="304800" cy="306481"/>
    <xdr:sp macro="" textlink="">
      <xdr:nvSpPr>
        <xdr:cNvPr id="469" name="AutoShape 2" descr="Image result for present value of annuity"/>
        <xdr:cNvSpPr>
          <a:spLocks noChangeAspect="1" noChangeArrowheads="1"/>
        </xdr:cNvSpPr>
      </xdr:nvSpPr>
      <xdr:spPr bwMode="auto">
        <a:xfrm>
          <a:off x="34648588"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61</xdr:col>
      <xdr:colOff>0</xdr:colOff>
      <xdr:row>133</xdr:row>
      <xdr:rowOff>0</xdr:rowOff>
    </xdr:from>
    <xdr:ext cx="304800" cy="306481"/>
    <xdr:sp macro="" textlink="">
      <xdr:nvSpPr>
        <xdr:cNvPr id="470" name="AutoShape 2" descr="Image result for present value of annuity"/>
        <xdr:cNvSpPr>
          <a:spLocks noChangeAspect="1" noChangeArrowheads="1"/>
        </xdr:cNvSpPr>
      </xdr:nvSpPr>
      <xdr:spPr bwMode="auto">
        <a:xfrm>
          <a:off x="35164059"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62</xdr:col>
      <xdr:colOff>0</xdr:colOff>
      <xdr:row>133</xdr:row>
      <xdr:rowOff>0</xdr:rowOff>
    </xdr:from>
    <xdr:ext cx="304800" cy="306481"/>
    <xdr:sp macro="" textlink="">
      <xdr:nvSpPr>
        <xdr:cNvPr id="471" name="AutoShape 2" descr="Image result for present value of annuity"/>
        <xdr:cNvSpPr>
          <a:spLocks noChangeAspect="1" noChangeArrowheads="1"/>
        </xdr:cNvSpPr>
      </xdr:nvSpPr>
      <xdr:spPr bwMode="auto">
        <a:xfrm>
          <a:off x="35679529"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133</xdr:row>
      <xdr:rowOff>0</xdr:rowOff>
    </xdr:from>
    <xdr:ext cx="304800" cy="306481"/>
    <xdr:sp macro="" textlink="">
      <xdr:nvSpPr>
        <xdr:cNvPr id="472" name="AutoShape 2" descr="Image result for present value of annuity"/>
        <xdr:cNvSpPr>
          <a:spLocks noChangeAspect="1" noChangeArrowheads="1"/>
        </xdr:cNvSpPr>
      </xdr:nvSpPr>
      <xdr:spPr bwMode="auto">
        <a:xfrm>
          <a:off x="36195000"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133</xdr:row>
      <xdr:rowOff>0</xdr:rowOff>
    </xdr:from>
    <xdr:ext cx="304800" cy="306481"/>
    <xdr:sp macro="" textlink="">
      <xdr:nvSpPr>
        <xdr:cNvPr id="473" name="AutoShape 2" descr="Image result for present value of annuity"/>
        <xdr:cNvSpPr>
          <a:spLocks noChangeAspect="1" noChangeArrowheads="1"/>
        </xdr:cNvSpPr>
      </xdr:nvSpPr>
      <xdr:spPr bwMode="auto">
        <a:xfrm>
          <a:off x="36710471"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59</xdr:col>
      <xdr:colOff>0</xdr:colOff>
      <xdr:row>134</xdr:row>
      <xdr:rowOff>0</xdr:rowOff>
    </xdr:from>
    <xdr:ext cx="304800" cy="306481"/>
    <xdr:sp macro="" textlink="">
      <xdr:nvSpPr>
        <xdr:cNvPr id="474" name="AutoShape 2" descr="Image result for present value of annuity"/>
        <xdr:cNvSpPr>
          <a:spLocks noChangeAspect="1" noChangeArrowheads="1"/>
        </xdr:cNvSpPr>
      </xdr:nvSpPr>
      <xdr:spPr bwMode="auto">
        <a:xfrm>
          <a:off x="34133118"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60</xdr:col>
      <xdr:colOff>0</xdr:colOff>
      <xdr:row>134</xdr:row>
      <xdr:rowOff>0</xdr:rowOff>
    </xdr:from>
    <xdr:ext cx="304800" cy="306481"/>
    <xdr:sp macro="" textlink="">
      <xdr:nvSpPr>
        <xdr:cNvPr id="475" name="AutoShape 2" descr="Image result for present value of annuity"/>
        <xdr:cNvSpPr>
          <a:spLocks noChangeAspect="1" noChangeArrowheads="1"/>
        </xdr:cNvSpPr>
      </xdr:nvSpPr>
      <xdr:spPr bwMode="auto">
        <a:xfrm>
          <a:off x="34648588"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61</xdr:col>
      <xdr:colOff>0</xdr:colOff>
      <xdr:row>134</xdr:row>
      <xdr:rowOff>0</xdr:rowOff>
    </xdr:from>
    <xdr:ext cx="304800" cy="306481"/>
    <xdr:sp macro="" textlink="">
      <xdr:nvSpPr>
        <xdr:cNvPr id="476" name="AutoShape 2" descr="Image result for present value of annuity"/>
        <xdr:cNvSpPr>
          <a:spLocks noChangeAspect="1" noChangeArrowheads="1"/>
        </xdr:cNvSpPr>
      </xdr:nvSpPr>
      <xdr:spPr bwMode="auto">
        <a:xfrm>
          <a:off x="35164059"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62</xdr:col>
      <xdr:colOff>0</xdr:colOff>
      <xdr:row>134</xdr:row>
      <xdr:rowOff>0</xdr:rowOff>
    </xdr:from>
    <xdr:ext cx="304800" cy="306481"/>
    <xdr:sp macro="" textlink="">
      <xdr:nvSpPr>
        <xdr:cNvPr id="477" name="AutoShape 2" descr="Image result for present value of annuity"/>
        <xdr:cNvSpPr>
          <a:spLocks noChangeAspect="1" noChangeArrowheads="1"/>
        </xdr:cNvSpPr>
      </xdr:nvSpPr>
      <xdr:spPr bwMode="auto">
        <a:xfrm>
          <a:off x="35679529"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134</xdr:row>
      <xdr:rowOff>0</xdr:rowOff>
    </xdr:from>
    <xdr:ext cx="304800" cy="306481"/>
    <xdr:sp macro="" textlink="">
      <xdr:nvSpPr>
        <xdr:cNvPr id="478" name="AutoShape 2" descr="Image result for present value of annuity"/>
        <xdr:cNvSpPr>
          <a:spLocks noChangeAspect="1" noChangeArrowheads="1"/>
        </xdr:cNvSpPr>
      </xdr:nvSpPr>
      <xdr:spPr bwMode="auto">
        <a:xfrm>
          <a:off x="36195000"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134</xdr:row>
      <xdr:rowOff>0</xdr:rowOff>
    </xdr:from>
    <xdr:ext cx="304800" cy="306481"/>
    <xdr:sp macro="" textlink="">
      <xdr:nvSpPr>
        <xdr:cNvPr id="479" name="AutoShape 2" descr="Image result for present value of annuity"/>
        <xdr:cNvSpPr>
          <a:spLocks noChangeAspect="1" noChangeArrowheads="1"/>
        </xdr:cNvSpPr>
      </xdr:nvSpPr>
      <xdr:spPr bwMode="auto">
        <a:xfrm>
          <a:off x="36710471"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59</xdr:col>
      <xdr:colOff>0</xdr:colOff>
      <xdr:row>135</xdr:row>
      <xdr:rowOff>0</xdr:rowOff>
    </xdr:from>
    <xdr:ext cx="304800" cy="306481"/>
    <xdr:sp macro="" textlink="">
      <xdr:nvSpPr>
        <xdr:cNvPr id="480" name="AutoShape 2" descr="Image result for present value of annuity"/>
        <xdr:cNvSpPr>
          <a:spLocks noChangeAspect="1" noChangeArrowheads="1"/>
        </xdr:cNvSpPr>
      </xdr:nvSpPr>
      <xdr:spPr bwMode="auto">
        <a:xfrm>
          <a:off x="34133118"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60</xdr:col>
      <xdr:colOff>0</xdr:colOff>
      <xdr:row>135</xdr:row>
      <xdr:rowOff>0</xdr:rowOff>
    </xdr:from>
    <xdr:ext cx="304800" cy="306481"/>
    <xdr:sp macro="" textlink="">
      <xdr:nvSpPr>
        <xdr:cNvPr id="481" name="AutoShape 2" descr="Image result for present value of annuity"/>
        <xdr:cNvSpPr>
          <a:spLocks noChangeAspect="1" noChangeArrowheads="1"/>
        </xdr:cNvSpPr>
      </xdr:nvSpPr>
      <xdr:spPr bwMode="auto">
        <a:xfrm>
          <a:off x="34648588"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61</xdr:col>
      <xdr:colOff>0</xdr:colOff>
      <xdr:row>135</xdr:row>
      <xdr:rowOff>0</xdr:rowOff>
    </xdr:from>
    <xdr:ext cx="304800" cy="306481"/>
    <xdr:sp macro="" textlink="">
      <xdr:nvSpPr>
        <xdr:cNvPr id="482" name="AutoShape 2" descr="Image result for present value of annuity"/>
        <xdr:cNvSpPr>
          <a:spLocks noChangeAspect="1" noChangeArrowheads="1"/>
        </xdr:cNvSpPr>
      </xdr:nvSpPr>
      <xdr:spPr bwMode="auto">
        <a:xfrm>
          <a:off x="35164059"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62</xdr:col>
      <xdr:colOff>0</xdr:colOff>
      <xdr:row>135</xdr:row>
      <xdr:rowOff>0</xdr:rowOff>
    </xdr:from>
    <xdr:ext cx="304800" cy="306481"/>
    <xdr:sp macro="" textlink="">
      <xdr:nvSpPr>
        <xdr:cNvPr id="483" name="AutoShape 2" descr="Image result for present value of annuity"/>
        <xdr:cNvSpPr>
          <a:spLocks noChangeAspect="1" noChangeArrowheads="1"/>
        </xdr:cNvSpPr>
      </xdr:nvSpPr>
      <xdr:spPr bwMode="auto">
        <a:xfrm>
          <a:off x="35679529"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135</xdr:row>
      <xdr:rowOff>0</xdr:rowOff>
    </xdr:from>
    <xdr:ext cx="304800" cy="306481"/>
    <xdr:sp macro="" textlink="">
      <xdr:nvSpPr>
        <xdr:cNvPr id="484" name="AutoShape 2" descr="Image result for present value of annuity"/>
        <xdr:cNvSpPr>
          <a:spLocks noChangeAspect="1" noChangeArrowheads="1"/>
        </xdr:cNvSpPr>
      </xdr:nvSpPr>
      <xdr:spPr bwMode="auto">
        <a:xfrm>
          <a:off x="36195000"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135</xdr:row>
      <xdr:rowOff>0</xdr:rowOff>
    </xdr:from>
    <xdr:ext cx="304800" cy="306481"/>
    <xdr:sp macro="" textlink="">
      <xdr:nvSpPr>
        <xdr:cNvPr id="485" name="AutoShape 2" descr="Image result for present value of annuity"/>
        <xdr:cNvSpPr>
          <a:spLocks noChangeAspect="1" noChangeArrowheads="1"/>
        </xdr:cNvSpPr>
      </xdr:nvSpPr>
      <xdr:spPr bwMode="auto">
        <a:xfrm>
          <a:off x="36710471"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59</xdr:col>
      <xdr:colOff>0</xdr:colOff>
      <xdr:row>136</xdr:row>
      <xdr:rowOff>0</xdr:rowOff>
    </xdr:from>
    <xdr:ext cx="304800" cy="306481"/>
    <xdr:sp macro="" textlink="">
      <xdr:nvSpPr>
        <xdr:cNvPr id="486" name="AutoShape 2" descr="Image result for present value of annuity"/>
        <xdr:cNvSpPr>
          <a:spLocks noChangeAspect="1" noChangeArrowheads="1"/>
        </xdr:cNvSpPr>
      </xdr:nvSpPr>
      <xdr:spPr bwMode="auto">
        <a:xfrm>
          <a:off x="34133118"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60</xdr:col>
      <xdr:colOff>0</xdr:colOff>
      <xdr:row>136</xdr:row>
      <xdr:rowOff>0</xdr:rowOff>
    </xdr:from>
    <xdr:ext cx="304800" cy="306481"/>
    <xdr:sp macro="" textlink="">
      <xdr:nvSpPr>
        <xdr:cNvPr id="487" name="AutoShape 2" descr="Image result for present value of annuity"/>
        <xdr:cNvSpPr>
          <a:spLocks noChangeAspect="1" noChangeArrowheads="1"/>
        </xdr:cNvSpPr>
      </xdr:nvSpPr>
      <xdr:spPr bwMode="auto">
        <a:xfrm>
          <a:off x="34648588"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61</xdr:col>
      <xdr:colOff>0</xdr:colOff>
      <xdr:row>136</xdr:row>
      <xdr:rowOff>0</xdr:rowOff>
    </xdr:from>
    <xdr:ext cx="304800" cy="306481"/>
    <xdr:sp macro="" textlink="">
      <xdr:nvSpPr>
        <xdr:cNvPr id="488" name="AutoShape 2" descr="Image result for present value of annuity"/>
        <xdr:cNvSpPr>
          <a:spLocks noChangeAspect="1" noChangeArrowheads="1"/>
        </xdr:cNvSpPr>
      </xdr:nvSpPr>
      <xdr:spPr bwMode="auto">
        <a:xfrm>
          <a:off x="35164059"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62</xdr:col>
      <xdr:colOff>0</xdr:colOff>
      <xdr:row>136</xdr:row>
      <xdr:rowOff>0</xdr:rowOff>
    </xdr:from>
    <xdr:ext cx="304800" cy="306481"/>
    <xdr:sp macro="" textlink="">
      <xdr:nvSpPr>
        <xdr:cNvPr id="489" name="AutoShape 2" descr="Image result for present value of annuity"/>
        <xdr:cNvSpPr>
          <a:spLocks noChangeAspect="1" noChangeArrowheads="1"/>
        </xdr:cNvSpPr>
      </xdr:nvSpPr>
      <xdr:spPr bwMode="auto">
        <a:xfrm>
          <a:off x="35679529"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136</xdr:row>
      <xdr:rowOff>0</xdr:rowOff>
    </xdr:from>
    <xdr:ext cx="304800" cy="306481"/>
    <xdr:sp macro="" textlink="">
      <xdr:nvSpPr>
        <xdr:cNvPr id="490" name="AutoShape 2" descr="Image result for present value of annuity"/>
        <xdr:cNvSpPr>
          <a:spLocks noChangeAspect="1" noChangeArrowheads="1"/>
        </xdr:cNvSpPr>
      </xdr:nvSpPr>
      <xdr:spPr bwMode="auto">
        <a:xfrm>
          <a:off x="36195000"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136</xdr:row>
      <xdr:rowOff>0</xdr:rowOff>
    </xdr:from>
    <xdr:ext cx="304800" cy="306481"/>
    <xdr:sp macro="" textlink="">
      <xdr:nvSpPr>
        <xdr:cNvPr id="491" name="AutoShape 2" descr="Image result for present value of annuity"/>
        <xdr:cNvSpPr>
          <a:spLocks noChangeAspect="1" noChangeArrowheads="1"/>
        </xdr:cNvSpPr>
      </xdr:nvSpPr>
      <xdr:spPr bwMode="auto">
        <a:xfrm>
          <a:off x="36710471"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59</xdr:col>
      <xdr:colOff>0</xdr:colOff>
      <xdr:row>137</xdr:row>
      <xdr:rowOff>0</xdr:rowOff>
    </xdr:from>
    <xdr:ext cx="304800" cy="306481"/>
    <xdr:sp macro="" textlink="">
      <xdr:nvSpPr>
        <xdr:cNvPr id="492" name="AutoShape 2" descr="Image result for present value of annuity"/>
        <xdr:cNvSpPr>
          <a:spLocks noChangeAspect="1" noChangeArrowheads="1"/>
        </xdr:cNvSpPr>
      </xdr:nvSpPr>
      <xdr:spPr bwMode="auto">
        <a:xfrm>
          <a:off x="34133118"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60</xdr:col>
      <xdr:colOff>0</xdr:colOff>
      <xdr:row>137</xdr:row>
      <xdr:rowOff>0</xdr:rowOff>
    </xdr:from>
    <xdr:ext cx="304800" cy="306481"/>
    <xdr:sp macro="" textlink="">
      <xdr:nvSpPr>
        <xdr:cNvPr id="493" name="AutoShape 2" descr="Image result for present value of annuity"/>
        <xdr:cNvSpPr>
          <a:spLocks noChangeAspect="1" noChangeArrowheads="1"/>
        </xdr:cNvSpPr>
      </xdr:nvSpPr>
      <xdr:spPr bwMode="auto">
        <a:xfrm>
          <a:off x="34648588"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61</xdr:col>
      <xdr:colOff>0</xdr:colOff>
      <xdr:row>137</xdr:row>
      <xdr:rowOff>0</xdr:rowOff>
    </xdr:from>
    <xdr:ext cx="304800" cy="306481"/>
    <xdr:sp macro="" textlink="">
      <xdr:nvSpPr>
        <xdr:cNvPr id="494" name="AutoShape 2" descr="Image result for present value of annuity"/>
        <xdr:cNvSpPr>
          <a:spLocks noChangeAspect="1" noChangeArrowheads="1"/>
        </xdr:cNvSpPr>
      </xdr:nvSpPr>
      <xdr:spPr bwMode="auto">
        <a:xfrm>
          <a:off x="35164059"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62</xdr:col>
      <xdr:colOff>0</xdr:colOff>
      <xdr:row>137</xdr:row>
      <xdr:rowOff>0</xdr:rowOff>
    </xdr:from>
    <xdr:ext cx="304800" cy="306481"/>
    <xdr:sp macro="" textlink="">
      <xdr:nvSpPr>
        <xdr:cNvPr id="495" name="AutoShape 2" descr="Image result for present value of annuity"/>
        <xdr:cNvSpPr>
          <a:spLocks noChangeAspect="1" noChangeArrowheads="1"/>
        </xdr:cNvSpPr>
      </xdr:nvSpPr>
      <xdr:spPr bwMode="auto">
        <a:xfrm>
          <a:off x="35679529"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137</xdr:row>
      <xdr:rowOff>0</xdr:rowOff>
    </xdr:from>
    <xdr:ext cx="304800" cy="306481"/>
    <xdr:sp macro="" textlink="">
      <xdr:nvSpPr>
        <xdr:cNvPr id="496" name="AutoShape 2" descr="Image result for present value of annuity"/>
        <xdr:cNvSpPr>
          <a:spLocks noChangeAspect="1" noChangeArrowheads="1"/>
        </xdr:cNvSpPr>
      </xdr:nvSpPr>
      <xdr:spPr bwMode="auto">
        <a:xfrm>
          <a:off x="36195000"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137</xdr:row>
      <xdr:rowOff>0</xdr:rowOff>
    </xdr:from>
    <xdr:ext cx="304800" cy="306481"/>
    <xdr:sp macro="" textlink="">
      <xdr:nvSpPr>
        <xdr:cNvPr id="497" name="AutoShape 2" descr="Image result for present value of annuity"/>
        <xdr:cNvSpPr>
          <a:spLocks noChangeAspect="1" noChangeArrowheads="1"/>
        </xdr:cNvSpPr>
      </xdr:nvSpPr>
      <xdr:spPr bwMode="auto">
        <a:xfrm>
          <a:off x="36710471"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59</xdr:col>
      <xdr:colOff>0</xdr:colOff>
      <xdr:row>138</xdr:row>
      <xdr:rowOff>0</xdr:rowOff>
    </xdr:from>
    <xdr:ext cx="304800" cy="306481"/>
    <xdr:sp macro="" textlink="">
      <xdr:nvSpPr>
        <xdr:cNvPr id="498" name="AutoShape 2" descr="Image result for present value of annuity"/>
        <xdr:cNvSpPr>
          <a:spLocks noChangeAspect="1" noChangeArrowheads="1"/>
        </xdr:cNvSpPr>
      </xdr:nvSpPr>
      <xdr:spPr bwMode="auto">
        <a:xfrm>
          <a:off x="34133118"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60</xdr:col>
      <xdr:colOff>0</xdr:colOff>
      <xdr:row>138</xdr:row>
      <xdr:rowOff>0</xdr:rowOff>
    </xdr:from>
    <xdr:ext cx="304800" cy="306481"/>
    <xdr:sp macro="" textlink="">
      <xdr:nvSpPr>
        <xdr:cNvPr id="499" name="AutoShape 2" descr="Image result for present value of annuity"/>
        <xdr:cNvSpPr>
          <a:spLocks noChangeAspect="1" noChangeArrowheads="1"/>
        </xdr:cNvSpPr>
      </xdr:nvSpPr>
      <xdr:spPr bwMode="auto">
        <a:xfrm>
          <a:off x="34648588"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61</xdr:col>
      <xdr:colOff>0</xdr:colOff>
      <xdr:row>138</xdr:row>
      <xdr:rowOff>0</xdr:rowOff>
    </xdr:from>
    <xdr:ext cx="304800" cy="306481"/>
    <xdr:sp macro="" textlink="">
      <xdr:nvSpPr>
        <xdr:cNvPr id="500" name="AutoShape 2" descr="Image result for present value of annuity"/>
        <xdr:cNvSpPr>
          <a:spLocks noChangeAspect="1" noChangeArrowheads="1"/>
        </xdr:cNvSpPr>
      </xdr:nvSpPr>
      <xdr:spPr bwMode="auto">
        <a:xfrm>
          <a:off x="35164059"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62</xdr:col>
      <xdr:colOff>0</xdr:colOff>
      <xdr:row>138</xdr:row>
      <xdr:rowOff>0</xdr:rowOff>
    </xdr:from>
    <xdr:ext cx="304800" cy="306481"/>
    <xdr:sp macro="" textlink="">
      <xdr:nvSpPr>
        <xdr:cNvPr id="501" name="AutoShape 2" descr="Image result for present value of annuity"/>
        <xdr:cNvSpPr>
          <a:spLocks noChangeAspect="1" noChangeArrowheads="1"/>
        </xdr:cNvSpPr>
      </xdr:nvSpPr>
      <xdr:spPr bwMode="auto">
        <a:xfrm>
          <a:off x="35679529"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138</xdr:row>
      <xdr:rowOff>0</xdr:rowOff>
    </xdr:from>
    <xdr:ext cx="304800" cy="306481"/>
    <xdr:sp macro="" textlink="">
      <xdr:nvSpPr>
        <xdr:cNvPr id="502" name="AutoShape 2" descr="Image result for present value of annuity"/>
        <xdr:cNvSpPr>
          <a:spLocks noChangeAspect="1" noChangeArrowheads="1"/>
        </xdr:cNvSpPr>
      </xdr:nvSpPr>
      <xdr:spPr bwMode="auto">
        <a:xfrm>
          <a:off x="36195000"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138</xdr:row>
      <xdr:rowOff>0</xdr:rowOff>
    </xdr:from>
    <xdr:ext cx="304800" cy="306481"/>
    <xdr:sp macro="" textlink="">
      <xdr:nvSpPr>
        <xdr:cNvPr id="503" name="AutoShape 2" descr="Image result for present value of annuity"/>
        <xdr:cNvSpPr>
          <a:spLocks noChangeAspect="1" noChangeArrowheads="1"/>
        </xdr:cNvSpPr>
      </xdr:nvSpPr>
      <xdr:spPr bwMode="auto">
        <a:xfrm>
          <a:off x="36710471"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59</xdr:col>
      <xdr:colOff>0</xdr:colOff>
      <xdr:row>139</xdr:row>
      <xdr:rowOff>0</xdr:rowOff>
    </xdr:from>
    <xdr:ext cx="304800" cy="306481"/>
    <xdr:sp macro="" textlink="">
      <xdr:nvSpPr>
        <xdr:cNvPr id="504" name="AutoShape 2" descr="Image result for present value of annuity"/>
        <xdr:cNvSpPr>
          <a:spLocks noChangeAspect="1" noChangeArrowheads="1"/>
        </xdr:cNvSpPr>
      </xdr:nvSpPr>
      <xdr:spPr bwMode="auto">
        <a:xfrm>
          <a:off x="34133118"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60</xdr:col>
      <xdr:colOff>0</xdr:colOff>
      <xdr:row>139</xdr:row>
      <xdr:rowOff>0</xdr:rowOff>
    </xdr:from>
    <xdr:ext cx="304800" cy="306481"/>
    <xdr:sp macro="" textlink="">
      <xdr:nvSpPr>
        <xdr:cNvPr id="505" name="AutoShape 2" descr="Image result for present value of annuity"/>
        <xdr:cNvSpPr>
          <a:spLocks noChangeAspect="1" noChangeArrowheads="1"/>
        </xdr:cNvSpPr>
      </xdr:nvSpPr>
      <xdr:spPr bwMode="auto">
        <a:xfrm>
          <a:off x="34648588"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61</xdr:col>
      <xdr:colOff>0</xdr:colOff>
      <xdr:row>139</xdr:row>
      <xdr:rowOff>0</xdr:rowOff>
    </xdr:from>
    <xdr:ext cx="304800" cy="306481"/>
    <xdr:sp macro="" textlink="">
      <xdr:nvSpPr>
        <xdr:cNvPr id="506" name="AutoShape 2" descr="Image result for present value of annuity"/>
        <xdr:cNvSpPr>
          <a:spLocks noChangeAspect="1" noChangeArrowheads="1"/>
        </xdr:cNvSpPr>
      </xdr:nvSpPr>
      <xdr:spPr bwMode="auto">
        <a:xfrm>
          <a:off x="35164059"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62</xdr:col>
      <xdr:colOff>0</xdr:colOff>
      <xdr:row>139</xdr:row>
      <xdr:rowOff>0</xdr:rowOff>
    </xdr:from>
    <xdr:ext cx="304800" cy="306481"/>
    <xdr:sp macro="" textlink="">
      <xdr:nvSpPr>
        <xdr:cNvPr id="507" name="AutoShape 2" descr="Image result for present value of annuity"/>
        <xdr:cNvSpPr>
          <a:spLocks noChangeAspect="1" noChangeArrowheads="1"/>
        </xdr:cNvSpPr>
      </xdr:nvSpPr>
      <xdr:spPr bwMode="auto">
        <a:xfrm>
          <a:off x="35679529"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139</xdr:row>
      <xdr:rowOff>0</xdr:rowOff>
    </xdr:from>
    <xdr:ext cx="304800" cy="306481"/>
    <xdr:sp macro="" textlink="">
      <xdr:nvSpPr>
        <xdr:cNvPr id="508" name="AutoShape 2" descr="Image result for present value of annuity"/>
        <xdr:cNvSpPr>
          <a:spLocks noChangeAspect="1" noChangeArrowheads="1"/>
        </xdr:cNvSpPr>
      </xdr:nvSpPr>
      <xdr:spPr bwMode="auto">
        <a:xfrm>
          <a:off x="36195000"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139</xdr:row>
      <xdr:rowOff>0</xdr:rowOff>
    </xdr:from>
    <xdr:ext cx="304800" cy="306481"/>
    <xdr:sp macro="" textlink="">
      <xdr:nvSpPr>
        <xdr:cNvPr id="509" name="AutoShape 2" descr="Image result for present value of annuity"/>
        <xdr:cNvSpPr>
          <a:spLocks noChangeAspect="1" noChangeArrowheads="1"/>
        </xdr:cNvSpPr>
      </xdr:nvSpPr>
      <xdr:spPr bwMode="auto">
        <a:xfrm>
          <a:off x="36710471"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59</xdr:col>
      <xdr:colOff>0</xdr:colOff>
      <xdr:row>140</xdr:row>
      <xdr:rowOff>0</xdr:rowOff>
    </xdr:from>
    <xdr:ext cx="304800" cy="306481"/>
    <xdr:sp macro="" textlink="">
      <xdr:nvSpPr>
        <xdr:cNvPr id="510" name="AutoShape 2" descr="Image result for present value of annuity"/>
        <xdr:cNvSpPr>
          <a:spLocks noChangeAspect="1" noChangeArrowheads="1"/>
        </xdr:cNvSpPr>
      </xdr:nvSpPr>
      <xdr:spPr bwMode="auto">
        <a:xfrm>
          <a:off x="34133118"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60</xdr:col>
      <xdr:colOff>0</xdr:colOff>
      <xdr:row>140</xdr:row>
      <xdr:rowOff>0</xdr:rowOff>
    </xdr:from>
    <xdr:ext cx="304800" cy="306481"/>
    <xdr:sp macro="" textlink="">
      <xdr:nvSpPr>
        <xdr:cNvPr id="511" name="AutoShape 2" descr="Image result for present value of annuity"/>
        <xdr:cNvSpPr>
          <a:spLocks noChangeAspect="1" noChangeArrowheads="1"/>
        </xdr:cNvSpPr>
      </xdr:nvSpPr>
      <xdr:spPr bwMode="auto">
        <a:xfrm>
          <a:off x="34648588"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61</xdr:col>
      <xdr:colOff>0</xdr:colOff>
      <xdr:row>140</xdr:row>
      <xdr:rowOff>0</xdr:rowOff>
    </xdr:from>
    <xdr:ext cx="304800" cy="306481"/>
    <xdr:sp macro="" textlink="">
      <xdr:nvSpPr>
        <xdr:cNvPr id="512" name="AutoShape 2" descr="Image result for present value of annuity"/>
        <xdr:cNvSpPr>
          <a:spLocks noChangeAspect="1" noChangeArrowheads="1"/>
        </xdr:cNvSpPr>
      </xdr:nvSpPr>
      <xdr:spPr bwMode="auto">
        <a:xfrm>
          <a:off x="35164059"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62</xdr:col>
      <xdr:colOff>0</xdr:colOff>
      <xdr:row>140</xdr:row>
      <xdr:rowOff>0</xdr:rowOff>
    </xdr:from>
    <xdr:ext cx="304800" cy="306481"/>
    <xdr:sp macro="" textlink="">
      <xdr:nvSpPr>
        <xdr:cNvPr id="513" name="AutoShape 2" descr="Image result for present value of annuity"/>
        <xdr:cNvSpPr>
          <a:spLocks noChangeAspect="1" noChangeArrowheads="1"/>
        </xdr:cNvSpPr>
      </xdr:nvSpPr>
      <xdr:spPr bwMode="auto">
        <a:xfrm>
          <a:off x="35679529"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140</xdr:row>
      <xdr:rowOff>0</xdr:rowOff>
    </xdr:from>
    <xdr:ext cx="304800" cy="306481"/>
    <xdr:sp macro="" textlink="">
      <xdr:nvSpPr>
        <xdr:cNvPr id="514" name="AutoShape 2" descr="Image result for present value of annuity"/>
        <xdr:cNvSpPr>
          <a:spLocks noChangeAspect="1" noChangeArrowheads="1"/>
        </xdr:cNvSpPr>
      </xdr:nvSpPr>
      <xdr:spPr bwMode="auto">
        <a:xfrm>
          <a:off x="36195000"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140</xdr:row>
      <xdr:rowOff>0</xdr:rowOff>
    </xdr:from>
    <xdr:ext cx="304800" cy="306481"/>
    <xdr:sp macro="" textlink="">
      <xdr:nvSpPr>
        <xdr:cNvPr id="515" name="AutoShape 2" descr="Image result for present value of annuity"/>
        <xdr:cNvSpPr>
          <a:spLocks noChangeAspect="1" noChangeArrowheads="1"/>
        </xdr:cNvSpPr>
      </xdr:nvSpPr>
      <xdr:spPr bwMode="auto">
        <a:xfrm>
          <a:off x="36710471"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59</xdr:col>
      <xdr:colOff>0</xdr:colOff>
      <xdr:row>141</xdr:row>
      <xdr:rowOff>0</xdr:rowOff>
    </xdr:from>
    <xdr:ext cx="304800" cy="306481"/>
    <xdr:sp macro="" textlink="">
      <xdr:nvSpPr>
        <xdr:cNvPr id="516" name="AutoShape 2" descr="Image result for present value of annuity"/>
        <xdr:cNvSpPr>
          <a:spLocks noChangeAspect="1" noChangeArrowheads="1"/>
        </xdr:cNvSpPr>
      </xdr:nvSpPr>
      <xdr:spPr bwMode="auto">
        <a:xfrm>
          <a:off x="34133118"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60</xdr:col>
      <xdr:colOff>0</xdr:colOff>
      <xdr:row>141</xdr:row>
      <xdr:rowOff>0</xdr:rowOff>
    </xdr:from>
    <xdr:ext cx="304800" cy="306481"/>
    <xdr:sp macro="" textlink="">
      <xdr:nvSpPr>
        <xdr:cNvPr id="517" name="AutoShape 2" descr="Image result for present value of annuity"/>
        <xdr:cNvSpPr>
          <a:spLocks noChangeAspect="1" noChangeArrowheads="1"/>
        </xdr:cNvSpPr>
      </xdr:nvSpPr>
      <xdr:spPr bwMode="auto">
        <a:xfrm>
          <a:off x="34648588"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61</xdr:col>
      <xdr:colOff>0</xdr:colOff>
      <xdr:row>141</xdr:row>
      <xdr:rowOff>0</xdr:rowOff>
    </xdr:from>
    <xdr:ext cx="304800" cy="306481"/>
    <xdr:sp macro="" textlink="">
      <xdr:nvSpPr>
        <xdr:cNvPr id="518" name="AutoShape 2" descr="Image result for present value of annuity"/>
        <xdr:cNvSpPr>
          <a:spLocks noChangeAspect="1" noChangeArrowheads="1"/>
        </xdr:cNvSpPr>
      </xdr:nvSpPr>
      <xdr:spPr bwMode="auto">
        <a:xfrm>
          <a:off x="35164059"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62</xdr:col>
      <xdr:colOff>0</xdr:colOff>
      <xdr:row>141</xdr:row>
      <xdr:rowOff>0</xdr:rowOff>
    </xdr:from>
    <xdr:ext cx="304800" cy="306481"/>
    <xdr:sp macro="" textlink="">
      <xdr:nvSpPr>
        <xdr:cNvPr id="519" name="AutoShape 2" descr="Image result for present value of annuity"/>
        <xdr:cNvSpPr>
          <a:spLocks noChangeAspect="1" noChangeArrowheads="1"/>
        </xdr:cNvSpPr>
      </xdr:nvSpPr>
      <xdr:spPr bwMode="auto">
        <a:xfrm>
          <a:off x="35679529"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141</xdr:row>
      <xdr:rowOff>0</xdr:rowOff>
    </xdr:from>
    <xdr:ext cx="304800" cy="306481"/>
    <xdr:sp macro="" textlink="">
      <xdr:nvSpPr>
        <xdr:cNvPr id="520" name="AutoShape 2" descr="Image result for present value of annuity"/>
        <xdr:cNvSpPr>
          <a:spLocks noChangeAspect="1" noChangeArrowheads="1"/>
        </xdr:cNvSpPr>
      </xdr:nvSpPr>
      <xdr:spPr bwMode="auto">
        <a:xfrm>
          <a:off x="36195000"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141</xdr:row>
      <xdr:rowOff>0</xdr:rowOff>
    </xdr:from>
    <xdr:ext cx="304800" cy="306481"/>
    <xdr:sp macro="" textlink="">
      <xdr:nvSpPr>
        <xdr:cNvPr id="521" name="AutoShape 2" descr="Image result for present value of annuity"/>
        <xdr:cNvSpPr>
          <a:spLocks noChangeAspect="1" noChangeArrowheads="1"/>
        </xdr:cNvSpPr>
      </xdr:nvSpPr>
      <xdr:spPr bwMode="auto">
        <a:xfrm>
          <a:off x="36710471"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59</xdr:col>
      <xdr:colOff>0</xdr:colOff>
      <xdr:row>142</xdr:row>
      <xdr:rowOff>0</xdr:rowOff>
    </xdr:from>
    <xdr:ext cx="304800" cy="306481"/>
    <xdr:sp macro="" textlink="">
      <xdr:nvSpPr>
        <xdr:cNvPr id="522" name="AutoShape 2" descr="Image result for present value of annuity"/>
        <xdr:cNvSpPr>
          <a:spLocks noChangeAspect="1" noChangeArrowheads="1"/>
        </xdr:cNvSpPr>
      </xdr:nvSpPr>
      <xdr:spPr bwMode="auto">
        <a:xfrm>
          <a:off x="34133118"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60</xdr:col>
      <xdr:colOff>0</xdr:colOff>
      <xdr:row>142</xdr:row>
      <xdr:rowOff>0</xdr:rowOff>
    </xdr:from>
    <xdr:ext cx="304800" cy="306481"/>
    <xdr:sp macro="" textlink="">
      <xdr:nvSpPr>
        <xdr:cNvPr id="523" name="AutoShape 2" descr="Image result for present value of annuity"/>
        <xdr:cNvSpPr>
          <a:spLocks noChangeAspect="1" noChangeArrowheads="1"/>
        </xdr:cNvSpPr>
      </xdr:nvSpPr>
      <xdr:spPr bwMode="auto">
        <a:xfrm>
          <a:off x="34648588"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61</xdr:col>
      <xdr:colOff>0</xdr:colOff>
      <xdr:row>142</xdr:row>
      <xdr:rowOff>0</xdr:rowOff>
    </xdr:from>
    <xdr:ext cx="304800" cy="306481"/>
    <xdr:sp macro="" textlink="">
      <xdr:nvSpPr>
        <xdr:cNvPr id="524" name="AutoShape 2" descr="Image result for present value of annuity"/>
        <xdr:cNvSpPr>
          <a:spLocks noChangeAspect="1" noChangeArrowheads="1"/>
        </xdr:cNvSpPr>
      </xdr:nvSpPr>
      <xdr:spPr bwMode="auto">
        <a:xfrm>
          <a:off x="35164059"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62</xdr:col>
      <xdr:colOff>0</xdr:colOff>
      <xdr:row>142</xdr:row>
      <xdr:rowOff>0</xdr:rowOff>
    </xdr:from>
    <xdr:ext cx="304800" cy="306481"/>
    <xdr:sp macro="" textlink="">
      <xdr:nvSpPr>
        <xdr:cNvPr id="525" name="AutoShape 2" descr="Image result for present value of annuity"/>
        <xdr:cNvSpPr>
          <a:spLocks noChangeAspect="1" noChangeArrowheads="1"/>
        </xdr:cNvSpPr>
      </xdr:nvSpPr>
      <xdr:spPr bwMode="auto">
        <a:xfrm>
          <a:off x="35679529"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142</xdr:row>
      <xdr:rowOff>0</xdr:rowOff>
    </xdr:from>
    <xdr:ext cx="304800" cy="306481"/>
    <xdr:sp macro="" textlink="">
      <xdr:nvSpPr>
        <xdr:cNvPr id="526" name="AutoShape 2" descr="Image result for present value of annuity"/>
        <xdr:cNvSpPr>
          <a:spLocks noChangeAspect="1" noChangeArrowheads="1"/>
        </xdr:cNvSpPr>
      </xdr:nvSpPr>
      <xdr:spPr bwMode="auto">
        <a:xfrm>
          <a:off x="36195000"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142</xdr:row>
      <xdr:rowOff>0</xdr:rowOff>
    </xdr:from>
    <xdr:ext cx="304800" cy="306481"/>
    <xdr:sp macro="" textlink="">
      <xdr:nvSpPr>
        <xdr:cNvPr id="527" name="AutoShape 2" descr="Image result for present value of annuity"/>
        <xdr:cNvSpPr>
          <a:spLocks noChangeAspect="1" noChangeArrowheads="1"/>
        </xdr:cNvSpPr>
      </xdr:nvSpPr>
      <xdr:spPr bwMode="auto">
        <a:xfrm>
          <a:off x="36710471"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59</xdr:col>
      <xdr:colOff>0</xdr:colOff>
      <xdr:row>143</xdr:row>
      <xdr:rowOff>0</xdr:rowOff>
    </xdr:from>
    <xdr:ext cx="304800" cy="306481"/>
    <xdr:sp macro="" textlink="">
      <xdr:nvSpPr>
        <xdr:cNvPr id="528" name="AutoShape 2" descr="Image result for present value of annuity"/>
        <xdr:cNvSpPr>
          <a:spLocks noChangeAspect="1" noChangeArrowheads="1"/>
        </xdr:cNvSpPr>
      </xdr:nvSpPr>
      <xdr:spPr bwMode="auto">
        <a:xfrm>
          <a:off x="34133118"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60</xdr:col>
      <xdr:colOff>0</xdr:colOff>
      <xdr:row>143</xdr:row>
      <xdr:rowOff>0</xdr:rowOff>
    </xdr:from>
    <xdr:ext cx="304800" cy="306481"/>
    <xdr:sp macro="" textlink="">
      <xdr:nvSpPr>
        <xdr:cNvPr id="529" name="AutoShape 2" descr="Image result for present value of annuity"/>
        <xdr:cNvSpPr>
          <a:spLocks noChangeAspect="1" noChangeArrowheads="1"/>
        </xdr:cNvSpPr>
      </xdr:nvSpPr>
      <xdr:spPr bwMode="auto">
        <a:xfrm>
          <a:off x="34648588"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61</xdr:col>
      <xdr:colOff>0</xdr:colOff>
      <xdr:row>143</xdr:row>
      <xdr:rowOff>0</xdr:rowOff>
    </xdr:from>
    <xdr:ext cx="304800" cy="306481"/>
    <xdr:sp macro="" textlink="">
      <xdr:nvSpPr>
        <xdr:cNvPr id="530" name="AutoShape 2" descr="Image result for present value of annuity"/>
        <xdr:cNvSpPr>
          <a:spLocks noChangeAspect="1" noChangeArrowheads="1"/>
        </xdr:cNvSpPr>
      </xdr:nvSpPr>
      <xdr:spPr bwMode="auto">
        <a:xfrm>
          <a:off x="35164059"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62</xdr:col>
      <xdr:colOff>0</xdr:colOff>
      <xdr:row>143</xdr:row>
      <xdr:rowOff>0</xdr:rowOff>
    </xdr:from>
    <xdr:ext cx="304800" cy="306481"/>
    <xdr:sp macro="" textlink="">
      <xdr:nvSpPr>
        <xdr:cNvPr id="531" name="AutoShape 2" descr="Image result for present value of annuity"/>
        <xdr:cNvSpPr>
          <a:spLocks noChangeAspect="1" noChangeArrowheads="1"/>
        </xdr:cNvSpPr>
      </xdr:nvSpPr>
      <xdr:spPr bwMode="auto">
        <a:xfrm>
          <a:off x="35679529"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143</xdr:row>
      <xdr:rowOff>0</xdr:rowOff>
    </xdr:from>
    <xdr:ext cx="304800" cy="306481"/>
    <xdr:sp macro="" textlink="">
      <xdr:nvSpPr>
        <xdr:cNvPr id="532" name="AutoShape 2" descr="Image result for present value of annuity"/>
        <xdr:cNvSpPr>
          <a:spLocks noChangeAspect="1" noChangeArrowheads="1"/>
        </xdr:cNvSpPr>
      </xdr:nvSpPr>
      <xdr:spPr bwMode="auto">
        <a:xfrm>
          <a:off x="36195000"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143</xdr:row>
      <xdr:rowOff>0</xdr:rowOff>
    </xdr:from>
    <xdr:ext cx="304800" cy="306481"/>
    <xdr:sp macro="" textlink="">
      <xdr:nvSpPr>
        <xdr:cNvPr id="533" name="AutoShape 2" descr="Image result for present value of annuity"/>
        <xdr:cNvSpPr>
          <a:spLocks noChangeAspect="1" noChangeArrowheads="1"/>
        </xdr:cNvSpPr>
      </xdr:nvSpPr>
      <xdr:spPr bwMode="auto">
        <a:xfrm>
          <a:off x="36710471"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59</xdr:col>
      <xdr:colOff>0</xdr:colOff>
      <xdr:row>144</xdr:row>
      <xdr:rowOff>0</xdr:rowOff>
    </xdr:from>
    <xdr:ext cx="304800" cy="306481"/>
    <xdr:sp macro="" textlink="">
      <xdr:nvSpPr>
        <xdr:cNvPr id="534" name="AutoShape 2" descr="Image result for present value of annuity"/>
        <xdr:cNvSpPr>
          <a:spLocks noChangeAspect="1" noChangeArrowheads="1"/>
        </xdr:cNvSpPr>
      </xdr:nvSpPr>
      <xdr:spPr bwMode="auto">
        <a:xfrm>
          <a:off x="34133118"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60</xdr:col>
      <xdr:colOff>0</xdr:colOff>
      <xdr:row>144</xdr:row>
      <xdr:rowOff>0</xdr:rowOff>
    </xdr:from>
    <xdr:ext cx="304800" cy="306481"/>
    <xdr:sp macro="" textlink="">
      <xdr:nvSpPr>
        <xdr:cNvPr id="535" name="AutoShape 2" descr="Image result for present value of annuity"/>
        <xdr:cNvSpPr>
          <a:spLocks noChangeAspect="1" noChangeArrowheads="1"/>
        </xdr:cNvSpPr>
      </xdr:nvSpPr>
      <xdr:spPr bwMode="auto">
        <a:xfrm>
          <a:off x="34648588"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61</xdr:col>
      <xdr:colOff>0</xdr:colOff>
      <xdr:row>144</xdr:row>
      <xdr:rowOff>0</xdr:rowOff>
    </xdr:from>
    <xdr:ext cx="304800" cy="306481"/>
    <xdr:sp macro="" textlink="">
      <xdr:nvSpPr>
        <xdr:cNvPr id="536" name="AutoShape 2" descr="Image result for present value of annuity"/>
        <xdr:cNvSpPr>
          <a:spLocks noChangeAspect="1" noChangeArrowheads="1"/>
        </xdr:cNvSpPr>
      </xdr:nvSpPr>
      <xdr:spPr bwMode="auto">
        <a:xfrm>
          <a:off x="35164059"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62</xdr:col>
      <xdr:colOff>0</xdr:colOff>
      <xdr:row>144</xdr:row>
      <xdr:rowOff>0</xdr:rowOff>
    </xdr:from>
    <xdr:ext cx="304800" cy="306481"/>
    <xdr:sp macro="" textlink="">
      <xdr:nvSpPr>
        <xdr:cNvPr id="537" name="AutoShape 2" descr="Image result for present value of annuity"/>
        <xdr:cNvSpPr>
          <a:spLocks noChangeAspect="1" noChangeArrowheads="1"/>
        </xdr:cNvSpPr>
      </xdr:nvSpPr>
      <xdr:spPr bwMode="auto">
        <a:xfrm>
          <a:off x="35679529"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144</xdr:row>
      <xdr:rowOff>0</xdr:rowOff>
    </xdr:from>
    <xdr:ext cx="304800" cy="306481"/>
    <xdr:sp macro="" textlink="">
      <xdr:nvSpPr>
        <xdr:cNvPr id="538" name="AutoShape 2" descr="Image result for present value of annuity"/>
        <xdr:cNvSpPr>
          <a:spLocks noChangeAspect="1" noChangeArrowheads="1"/>
        </xdr:cNvSpPr>
      </xdr:nvSpPr>
      <xdr:spPr bwMode="auto">
        <a:xfrm>
          <a:off x="36195000"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144</xdr:row>
      <xdr:rowOff>0</xdr:rowOff>
    </xdr:from>
    <xdr:ext cx="304800" cy="306481"/>
    <xdr:sp macro="" textlink="">
      <xdr:nvSpPr>
        <xdr:cNvPr id="539" name="AutoShape 2" descr="Image result for present value of annuity"/>
        <xdr:cNvSpPr>
          <a:spLocks noChangeAspect="1" noChangeArrowheads="1"/>
        </xdr:cNvSpPr>
      </xdr:nvSpPr>
      <xdr:spPr bwMode="auto">
        <a:xfrm>
          <a:off x="36710471"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59</xdr:col>
      <xdr:colOff>0</xdr:colOff>
      <xdr:row>145</xdr:row>
      <xdr:rowOff>0</xdr:rowOff>
    </xdr:from>
    <xdr:ext cx="304800" cy="306481"/>
    <xdr:sp macro="" textlink="">
      <xdr:nvSpPr>
        <xdr:cNvPr id="540" name="AutoShape 2" descr="Image result for present value of annuity"/>
        <xdr:cNvSpPr>
          <a:spLocks noChangeAspect="1" noChangeArrowheads="1"/>
        </xdr:cNvSpPr>
      </xdr:nvSpPr>
      <xdr:spPr bwMode="auto">
        <a:xfrm>
          <a:off x="34133118"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60</xdr:col>
      <xdr:colOff>0</xdr:colOff>
      <xdr:row>145</xdr:row>
      <xdr:rowOff>0</xdr:rowOff>
    </xdr:from>
    <xdr:ext cx="304800" cy="306481"/>
    <xdr:sp macro="" textlink="">
      <xdr:nvSpPr>
        <xdr:cNvPr id="541" name="AutoShape 2" descr="Image result for present value of annuity"/>
        <xdr:cNvSpPr>
          <a:spLocks noChangeAspect="1" noChangeArrowheads="1"/>
        </xdr:cNvSpPr>
      </xdr:nvSpPr>
      <xdr:spPr bwMode="auto">
        <a:xfrm>
          <a:off x="34648588"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61</xdr:col>
      <xdr:colOff>0</xdr:colOff>
      <xdr:row>145</xdr:row>
      <xdr:rowOff>0</xdr:rowOff>
    </xdr:from>
    <xdr:ext cx="304800" cy="306481"/>
    <xdr:sp macro="" textlink="">
      <xdr:nvSpPr>
        <xdr:cNvPr id="542" name="AutoShape 2" descr="Image result for present value of annuity"/>
        <xdr:cNvSpPr>
          <a:spLocks noChangeAspect="1" noChangeArrowheads="1"/>
        </xdr:cNvSpPr>
      </xdr:nvSpPr>
      <xdr:spPr bwMode="auto">
        <a:xfrm>
          <a:off x="35164059"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62</xdr:col>
      <xdr:colOff>0</xdr:colOff>
      <xdr:row>145</xdr:row>
      <xdr:rowOff>0</xdr:rowOff>
    </xdr:from>
    <xdr:ext cx="304800" cy="306481"/>
    <xdr:sp macro="" textlink="">
      <xdr:nvSpPr>
        <xdr:cNvPr id="543" name="AutoShape 2" descr="Image result for present value of annuity"/>
        <xdr:cNvSpPr>
          <a:spLocks noChangeAspect="1" noChangeArrowheads="1"/>
        </xdr:cNvSpPr>
      </xdr:nvSpPr>
      <xdr:spPr bwMode="auto">
        <a:xfrm>
          <a:off x="35679529"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145</xdr:row>
      <xdr:rowOff>0</xdr:rowOff>
    </xdr:from>
    <xdr:ext cx="304800" cy="306481"/>
    <xdr:sp macro="" textlink="">
      <xdr:nvSpPr>
        <xdr:cNvPr id="544" name="AutoShape 2" descr="Image result for present value of annuity"/>
        <xdr:cNvSpPr>
          <a:spLocks noChangeAspect="1" noChangeArrowheads="1"/>
        </xdr:cNvSpPr>
      </xdr:nvSpPr>
      <xdr:spPr bwMode="auto">
        <a:xfrm>
          <a:off x="36195000"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145</xdr:row>
      <xdr:rowOff>0</xdr:rowOff>
    </xdr:from>
    <xdr:ext cx="304800" cy="306481"/>
    <xdr:sp macro="" textlink="">
      <xdr:nvSpPr>
        <xdr:cNvPr id="545" name="AutoShape 2" descr="Image result for present value of annuity"/>
        <xdr:cNvSpPr>
          <a:spLocks noChangeAspect="1" noChangeArrowheads="1"/>
        </xdr:cNvSpPr>
      </xdr:nvSpPr>
      <xdr:spPr bwMode="auto">
        <a:xfrm>
          <a:off x="36710471"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59</xdr:col>
      <xdr:colOff>0</xdr:colOff>
      <xdr:row>146</xdr:row>
      <xdr:rowOff>0</xdr:rowOff>
    </xdr:from>
    <xdr:ext cx="304800" cy="306481"/>
    <xdr:sp macro="" textlink="">
      <xdr:nvSpPr>
        <xdr:cNvPr id="546" name="AutoShape 2" descr="Image result for present value of annuity"/>
        <xdr:cNvSpPr>
          <a:spLocks noChangeAspect="1" noChangeArrowheads="1"/>
        </xdr:cNvSpPr>
      </xdr:nvSpPr>
      <xdr:spPr bwMode="auto">
        <a:xfrm>
          <a:off x="34133118"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60</xdr:col>
      <xdr:colOff>0</xdr:colOff>
      <xdr:row>146</xdr:row>
      <xdr:rowOff>0</xdr:rowOff>
    </xdr:from>
    <xdr:ext cx="304800" cy="306481"/>
    <xdr:sp macro="" textlink="">
      <xdr:nvSpPr>
        <xdr:cNvPr id="547" name="AutoShape 2" descr="Image result for present value of annuity"/>
        <xdr:cNvSpPr>
          <a:spLocks noChangeAspect="1" noChangeArrowheads="1"/>
        </xdr:cNvSpPr>
      </xdr:nvSpPr>
      <xdr:spPr bwMode="auto">
        <a:xfrm>
          <a:off x="34648588"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61</xdr:col>
      <xdr:colOff>0</xdr:colOff>
      <xdr:row>146</xdr:row>
      <xdr:rowOff>0</xdr:rowOff>
    </xdr:from>
    <xdr:ext cx="304800" cy="306481"/>
    <xdr:sp macro="" textlink="">
      <xdr:nvSpPr>
        <xdr:cNvPr id="548" name="AutoShape 2" descr="Image result for present value of annuity"/>
        <xdr:cNvSpPr>
          <a:spLocks noChangeAspect="1" noChangeArrowheads="1"/>
        </xdr:cNvSpPr>
      </xdr:nvSpPr>
      <xdr:spPr bwMode="auto">
        <a:xfrm>
          <a:off x="35164059"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62</xdr:col>
      <xdr:colOff>0</xdr:colOff>
      <xdr:row>146</xdr:row>
      <xdr:rowOff>0</xdr:rowOff>
    </xdr:from>
    <xdr:ext cx="304800" cy="306481"/>
    <xdr:sp macro="" textlink="">
      <xdr:nvSpPr>
        <xdr:cNvPr id="549" name="AutoShape 2" descr="Image result for present value of annuity"/>
        <xdr:cNvSpPr>
          <a:spLocks noChangeAspect="1" noChangeArrowheads="1"/>
        </xdr:cNvSpPr>
      </xdr:nvSpPr>
      <xdr:spPr bwMode="auto">
        <a:xfrm>
          <a:off x="35679529"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146</xdr:row>
      <xdr:rowOff>0</xdr:rowOff>
    </xdr:from>
    <xdr:ext cx="304800" cy="306481"/>
    <xdr:sp macro="" textlink="">
      <xdr:nvSpPr>
        <xdr:cNvPr id="550" name="AutoShape 2" descr="Image result for present value of annuity"/>
        <xdr:cNvSpPr>
          <a:spLocks noChangeAspect="1" noChangeArrowheads="1"/>
        </xdr:cNvSpPr>
      </xdr:nvSpPr>
      <xdr:spPr bwMode="auto">
        <a:xfrm>
          <a:off x="36195000"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146</xdr:row>
      <xdr:rowOff>0</xdr:rowOff>
    </xdr:from>
    <xdr:ext cx="304800" cy="306481"/>
    <xdr:sp macro="" textlink="">
      <xdr:nvSpPr>
        <xdr:cNvPr id="551" name="AutoShape 2" descr="Image result for present value of annuity"/>
        <xdr:cNvSpPr>
          <a:spLocks noChangeAspect="1" noChangeArrowheads="1"/>
        </xdr:cNvSpPr>
      </xdr:nvSpPr>
      <xdr:spPr bwMode="auto">
        <a:xfrm>
          <a:off x="36710471"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59</xdr:col>
      <xdr:colOff>0</xdr:colOff>
      <xdr:row>147</xdr:row>
      <xdr:rowOff>0</xdr:rowOff>
    </xdr:from>
    <xdr:ext cx="304800" cy="306481"/>
    <xdr:sp macro="" textlink="">
      <xdr:nvSpPr>
        <xdr:cNvPr id="552" name="AutoShape 2" descr="Image result for present value of annuity"/>
        <xdr:cNvSpPr>
          <a:spLocks noChangeAspect="1" noChangeArrowheads="1"/>
        </xdr:cNvSpPr>
      </xdr:nvSpPr>
      <xdr:spPr bwMode="auto">
        <a:xfrm>
          <a:off x="34133118"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60</xdr:col>
      <xdr:colOff>0</xdr:colOff>
      <xdr:row>147</xdr:row>
      <xdr:rowOff>0</xdr:rowOff>
    </xdr:from>
    <xdr:ext cx="304800" cy="306481"/>
    <xdr:sp macro="" textlink="">
      <xdr:nvSpPr>
        <xdr:cNvPr id="553" name="AutoShape 2" descr="Image result for present value of annuity"/>
        <xdr:cNvSpPr>
          <a:spLocks noChangeAspect="1" noChangeArrowheads="1"/>
        </xdr:cNvSpPr>
      </xdr:nvSpPr>
      <xdr:spPr bwMode="auto">
        <a:xfrm>
          <a:off x="34648588"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61</xdr:col>
      <xdr:colOff>0</xdr:colOff>
      <xdr:row>147</xdr:row>
      <xdr:rowOff>0</xdr:rowOff>
    </xdr:from>
    <xdr:ext cx="304800" cy="306481"/>
    <xdr:sp macro="" textlink="">
      <xdr:nvSpPr>
        <xdr:cNvPr id="554" name="AutoShape 2" descr="Image result for present value of annuity"/>
        <xdr:cNvSpPr>
          <a:spLocks noChangeAspect="1" noChangeArrowheads="1"/>
        </xdr:cNvSpPr>
      </xdr:nvSpPr>
      <xdr:spPr bwMode="auto">
        <a:xfrm>
          <a:off x="35164059"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62</xdr:col>
      <xdr:colOff>0</xdr:colOff>
      <xdr:row>147</xdr:row>
      <xdr:rowOff>0</xdr:rowOff>
    </xdr:from>
    <xdr:ext cx="304800" cy="306481"/>
    <xdr:sp macro="" textlink="">
      <xdr:nvSpPr>
        <xdr:cNvPr id="555" name="AutoShape 2" descr="Image result for present value of annuity"/>
        <xdr:cNvSpPr>
          <a:spLocks noChangeAspect="1" noChangeArrowheads="1"/>
        </xdr:cNvSpPr>
      </xdr:nvSpPr>
      <xdr:spPr bwMode="auto">
        <a:xfrm>
          <a:off x="35679529"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147</xdr:row>
      <xdr:rowOff>0</xdr:rowOff>
    </xdr:from>
    <xdr:ext cx="304800" cy="306481"/>
    <xdr:sp macro="" textlink="">
      <xdr:nvSpPr>
        <xdr:cNvPr id="556" name="AutoShape 2" descr="Image result for present value of annuity"/>
        <xdr:cNvSpPr>
          <a:spLocks noChangeAspect="1" noChangeArrowheads="1"/>
        </xdr:cNvSpPr>
      </xdr:nvSpPr>
      <xdr:spPr bwMode="auto">
        <a:xfrm>
          <a:off x="36195000"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147</xdr:row>
      <xdr:rowOff>0</xdr:rowOff>
    </xdr:from>
    <xdr:ext cx="304800" cy="306481"/>
    <xdr:sp macro="" textlink="">
      <xdr:nvSpPr>
        <xdr:cNvPr id="557" name="AutoShape 2" descr="Image result for present value of annuity"/>
        <xdr:cNvSpPr>
          <a:spLocks noChangeAspect="1" noChangeArrowheads="1"/>
        </xdr:cNvSpPr>
      </xdr:nvSpPr>
      <xdr:spPr bwMode="auto">
        <a:xfrm>
          <a:off x="36710471"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59</xdr:col>
      <xdr:colOff>0</xdr:colOff>
      <xdr:row>148</xdr:row>
      <xdr:rowOff>0</xdr:rowOff>
    </xdr:from>
    <xdr:ext cx="304800" cy="306481"/>
    <xdr:sp macro="" textlink="">
      <xdr:nvSpPr>
        <xdr:cNvPr id="558" name="AutoShape 2" descr="Image result for present value of annuity"/>
        <xdr:cNvSpPr>
          <a:spLocks noChangeAspect="1" noChangeArrowheads="1"/>
        </xdr:cNvSpPr>
      </xdr:nvSpPr>
      <xdr:spPr bwMode="auto">
        <a:xfrm>
          <a:off x="34133118"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60</xdr:col>
      <xdr:colOff>0</xdr:colOff>
      <xdr:row>148</xdr:row>
      <xdr:rowOff>0</xdr:rowOff>
    </xdr:from>
    <xdr:ext cx="304800" cy="306481"/>
    <xdr:sp macro="" textlink="">
      <xdr:nvSpPr>
        <xdr:cNvPr id="559" name="AutoShape 2" descr="Image result for present value of annuity"/>
        <xdr:cNvSpPr>
          <a:spLocks noChangeAspect="1" noChangeArrowheads="1"/>
        </xdr:cNvSpPr>
      </xdr:nvSpPr>
      <xdr:spPr bwMode="auto">
        <a:xfrm>
          <a:off x="34648588"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61</xdr:col>
      <xdr:colOff>0</xdr:colOff>
      <xdr:row>148</xdr:row>
      <xdr:rowOff>0</xdr:rowOff>
    </xdr:from>
    <xdr:ext cx="304800" cy="306481"/>
    <xdr:sp macro="" textlink="">
      <xdr:nvSpPr>
        <xdr:cNvPr id="560" name="AutoShape 2" descr="Image result for present value of annuity"/>
        <xdr:cNvSpPr>
          <a:spLocks noChangeAspect="1" noChangeArrowheads="1"/>
        </xdr:cNvSpPr>
      </xdr:nvSpPr>
      <xdr:spPr bwMode="auto">
        <a:xfrm>
          <a:off x="35164059"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62</xdr:col>
      <xdr:colOff>0</xdr:colOff>
      <xdr:row>148</xdr:row>
      <xdr:rowOff>0</xdr:rowOff>
    </xdr:from>
    <xdr:ext cx="304800" cy="306481"/>
    <xdr:sp macro="" textlink="">
      <xdr:nvSpPr>
        <xdr:cNvPr id="561" name="AutoShape 2" descr="Image result for present value of annuity"/>
        <xdr:cNvSpPr>
          <a:spLocks noChangeAspect="1" noChangeArrowheads="1"/>
        </xdr:cNvSpPr>
      </xdr:nvSpPr>
      <xdr:spPr bwMode="auto">
        <a:xfrm>
          <a:off x="35679529"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148</xdr:row>
      <xdr:rowOff>0</xdr:rowOff>
    </xdr:from>
    <xdr:ext cx="304800" cy="306481"/>
    <xdr:sp macro="" textlink="">
      <xdr:nvSpPr>
        <xdr:cNvPr id="562" name="AutoShape 2" descr="Image result for present value of annuity"/>
        <xdr:cNvSpPr>
          <a:spLocks noChangeAspect="1" noChangeArrowheads="1"/>
        </xdr:cNvSpPr>
      </xdr:nvSpPr>
      <xdr:spPr bwMode="auto">
        <a:xfrm>
          <a:off x="36195000"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148</xdr:row>
      <xdr:rowOff>0</xdr:rowOff>
    </xdr:from>
    <xdr:ext cx="304800" cy="306481"/>
    <xdr:sp macro="" textlink="">
      <xdr:nvSpPr>
        <xdr:cNvPr id="563" name="AutoShape 2" descr="Image result for present value of annuity"/>
        <xdr:cNvSpPr>
          <a:spLocks noChangeAspect="1" noChangeArrowheads="1"/>
        </xdr:cNvSpPr>
      </xdr:nvSpPr>
      <xdr:spPr bwMode="auto">
        <a:xfrm>
          <a:off x="36710471"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59</xdr:col>
      <xdr:colOff>0</xdr:colOff>
      <xdr:row>149</xdr:row>
      <xdr:rowOff>0</xdr:rowOff>
    </xdr:from>
    <xdr:ext cx="304800" cy="306481"/>
    <xdr:sp macro="" textlink="">
      <xdr:nvSpPr>
        <xdr:cNvPr id="564" name="AutoShape 2" descr="Image result for present value of annuity"/>
        <xdr:cNvSpPr>
          <a:spLocks noChangeAspect="1" noChangeArrowheads="1"/>
        </xdr:cNvSpPr>
      </xdr:nvSpPr>
      <xdr:spPr bwMode="auto">
        <a:xfrm>
          <a:off x="34133118"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60</xdr:col>
      <xdr:colOff>0</xdr:colOff>
      <xdr:row>149</xdr:row>
      <xdr:rowOff>0</xdr:rowOff>
    </xdr:from>
    <xdr:ext cx="304800" cy="306481"/>
    <xdr:sp macro="" textlink="">
      <xdr:nvSpPr>
        <xdr:cNvPr id="565" name="AutoShape 2" descr="Image result for present value of annuity"/>
        <xdr:cNvSpPr>
          <a:spLocks noChangeAspect="1" noChangeArrowheads="1"/>
        </xdr:cNvSpPr>
      </xdr:nvSpPr>
      <xdr:spPr bwMode="auto">
        <a:xfrm>
          <a:off x="34648588"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61</xdr:col>
      <xdr:colOff>0</xdr:colOff>
      <xdr:row>149</xdr:row>
      <xdr:rowOff>0</xdr:rowOff>
    </xdr:from>
    <xdr:ext cx="304800" cy="306481"/>
    <xdr:sp macro="" textlink="">
      <xdr:nvSpPr>
        <xdr:cNvPr id="566" name="AutoShape 2" descr="Image result for present value of annuity"/>
        <xdr:cNvSpPr>
          <a:spLocks noChangeAspect="1" noChangeArrowheads="1"/>
        </xdr:cNvSpPr>
      </xdr:nvSpPr>
      <xdr:spPr bwMode="auto">
        <a:xfrm>
          <a:off x="35164059"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62</xdr:col>
      <xdr:colOff>0</xdr:colOff>
      <xdr:row>149</xdr:row>
      <xdr:rowOff>0</xdr:rowOff>
    </xdr:from>
    <xdr:ext cx="304800" cy="306481"/>
    <xdr:sp macro="" textlink="">
      <xdr:nvSpPr>
        <xdr:cNvPr id="567" name="AutoShape 2" descr="Image result for present value of annuity"/>
        <xdr:cNvSpPr>
          <a:spLocks noChangeAspect="1" noChangeArrowheads="1"/>
        </xdr:cNvSpPr>
      </xdr:nvSpPr>
      <xdr:spPr bwMode="auto">
        <a:xfrm>
          <a:off x="35679529"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149</xdr:row>
      <xdr:rowOff>0</xdr:rowOff>
    </xdr:from>
    <xdr:ext cx="304800" cy="306481"/>
    <xdr:sp macro="" textlink="">
      <xdr:nvSpPr>
        <xdr:cNvPr id="568" name="AutoShape 2" descr="Image result for present value of annuity"/>
        <xdr:cNvSpPr>
          <a:spLocks noChangeAspect="1" noChangeArrowheads="1"/>
        </xdr:cNvSpPr>
      </xdr:nvSpPr>
      <xdr:spPr bwMode="auto">
        <a:xfrm>
          <a:off x="36195000"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149</xdr:row>
      <xdr:rowOff>0</xdr:rowOff>
    </xdr:from>
    <xdr:ext cx="304800" cy="306481"/>
    <xdr:sp macro="" textlink="">
      <xdr:nvSpPr>
        <xdr:cNvPr id="569" name="AutoShape 2" descr="Image result for present value of annuity"/>
        <xdr:cNvSpPr>
          <a:spLocks noChangeAspect="1" noChangeArrowheads="1"/>
        </xdr:cNvSpPr>
      </xdr:nvSpPr>
      <xdr:spPr bwMode="auto">
        <a:xfrm>
          <a:off x="36710471"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59</xdr:col>
      <xdr:colOff>0</xdr:colOff>
      <xdr:row>150</xdr:row>
      <xdr:rowOff>0</xdr:rowOff>
    </xdr:from>
    <xdr:ext cx="304800" cy="306481"/>
    <xdr:sp macro="" textlink="">
      <xdr:nvSpPr>
        <xdr:cNvPr id="570" name="AutoShape 2" descr="Image result for present value of annuity"/>
        <xdr:cNvSpPr>
          <a:spLocks noChangeAspect="1" noChangeArrowheads="1"/>
        </xdr:cNvSpPr>
      </xdr:nvSpPr>
      <xdr:spPr bwMode="auto">
        <a:xfrm>
          <a:off x="34133118"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60</xdr:col>
      <xdr:colOff>0</xdr:colOff>
      <xdr:row>150</xdr:row>
      <xdr:rowOff>0</xdr:rowOff>
    </xdr:from>
    <xdr:ext cx="304800" cy="306481"/>
    <xdr:sp macro="" textlink="">
      <xdr:nvSpPr>
        <xdr:cNvPr id="571" name="AutoShape 2" descr="Image result for present value of annuity"/>
        <xdr:cNvSpPr>
          <a:spLocks noChangeAspect="1" noChangeArrowheads="1"/>
        </xdr:cNvSpPr>
      </xdr:nvSpPr>
      <xdr:spPr bwMode="auto">
        <a:xfrm>
          <a:off x="34648588"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61</xdr:col>
      <xdr:colOff>0</xdr:colOff>
      <xdr:row>150</xdr:row>
      <xdr:rowOff>0</xdr:rowOff>
    </xdr:from>
    <xdr:ext cx="304800" cy="306481"/>
    <xdr:sp macro="" textlink="">
      <xdr:nvSpPr>
        <xdr:cNvPr id="572" name="AutoShape 2" descr="Image result for present value of annuity"/>
        <xdr:cNvSpPr>
          <a:spLocks noChangeAspect="1" noChangeArrowheads="1"/>
        </xdr:cNvSpPr>
      </xdr:nvSpPr>
      <xdr:spPr bwMode="auto">
        <a:xfrm>
          <a:off x="35164059"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62</xdr:col>
      <xdr:colOff>0</xdr:colOff>
      <xdr:row>150</xdr:row>
      <xdr:rowOff>0</xdr:rowOff>
    </xdr:from>
    <xdr:ext cx="304800" cy="306481"/>
    <xdr:sp macro="" textlink="">
      <xdr:nvSpPr>
        <xdr:cNvPr id="573" name="AutoShape 2" descr="Image result for present value of annuity"/>
        <xdr:cNvSpPr>
          <a:spLocks noChangeAspect="1" noChangeArrowheads="1"/>
        </xdr:cNvSpPr>
      </xdr:nvSpPr>
      <xdr:spPr bwMode="auto">
        <a:xfrm>
          <a:off x="35679529"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150</xdr:row>
      <xdr:rowOff>0</xdr:rowOff>
    </xdr:from>
    <xdr:ext cx="304800" cy="306481"/>
    <xdr:sp macro="" textlink="">
      <xdr:nvSpPr>
        <xdr:cNvPr id="574" name="AutoShape 2" descr="Image result for present value of annuity"/>
        <xdr:cNvSpPr>
          <a:spLocks noChangeAspect="1" noChangeArrowheads="1"/>
        </xdr:cNvSpPr>
      </xdr:nvSpPr>
      <xdr:spPr bwMode="auto">
        <a:xfrm>
          <a:off x="36195000"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150</xdr:row>
      <xdr:rowOff>0</xdr:rowOff>
    </xdr:from>
    <xdr:ext cx="304800" cy="306481"/>
    <xdr:sp macro="" textlink="">
      <xdr:nvSpPr>
        <xdr:cNvPr id="575" name="AutoShape 2" descr="Image result for present value of annuity"/>
        <xdr:cNvSpPr>
          <a:spLocks noChangeAspect="1" noChangeArrowheads="1"/>
        </xdr:cNvSpPr>
      </xdr:nvSpPr>
      <xdr:spPr bwMode="auto">
        <a:xfrm>
          <a:off x="36710471"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59</xdr:col>
      <xdr:colOff>0</xdr:colOff>
      <xdr:row>151</xdr:row>
      <xdr:rowOff>0</xdr:rowOff>
    </xdr:from>
    <xdr:ext cx="304800" cy="306481"/>
    <xdr:sp macro="" textlink="">
      <xdr:nvSpPr>
        <xdr:cNvPr id="576" name="AutoShape 2" descr="Image result for present value of annuity"/>
        <xdr:cNvSpPr>
          <a:spLocks noChangeAspect="1" noChangeArrowheads="1"/>
        </xdr:cNvSpPr>
      </xdr:nvSpPr>
      <xdr:spPr bwMode="auto">
        <a:xfrm>
          <a:off x="34133118"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60</xdr:col>
      <xdr:colOff>0</xdr:colOff>
      <xdr:row>151</xdr:row>
      <xdr:rowOff>0</xdr:rowOff>
    </xdr:from>
    <xdr:ext cx="304800" cy="306481"/>
    <xdr:sp macro="" textlink="">
      <xdr:nvSpPr>
        <xdr:cNvPr id="577" name="AutoShape 2" descr="Image result for present value of annuity"/>
        <xdr:cNvSpPr>
          <a:spLocks noChangeAspect="1" noChangeArrowheads="1"/>
        </xdr:cNvSpPr>
      </xdr:nvSpPr>
      <xdr:spPr bwMode="auto">
        <a:xfrm>
          <a:off x="34648588"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61</xdr:col>
      <xdr:colOff>0</xdr:colOff>
      <xdr:row>151</xdr:row>
      <xdr:rowOff>0</xdr:rowOff>
    </xdr:from>
    <xdr:ext cx="304800" cy="306481"/>
    <xdr:sp macro="" textlink="">
      <xdr:nvSpPr>
        <xdr:cNvPr id="578" name="AutoShape 2" descr="Image result for present value of annuity"/>
        <xdr:cNvSpPr>
          <a:spLocks noChangeAspect="1" noChangeArrowheads="1"/>
        </xdr:cNvSpPr>
      </xdr:nvSpPr>
      <xdr:spPr bwMode="auto">
        <a:xfrm>
          <a:off x="35164059"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62</xdr:col>
      <xdr:colOff>0</xdr:colOff>
      <xdr:row>151</xdr:row>
      <xdr:rowOff>0</xdr:rowOff>
    </xdr:from>
    <xdr:ext cx="304800" cy="306481"/>
    <xdr:sp macro="" textlink="">
      <xdr:nvSpPr>
        <xdr:cNvPr id="579" name="AutoShape 2" descr="Image result for present value of annuity"/>
        <xdr:cNvSpPr>
          <a:spLocks noChangeAspect="1" noChangeArrowheads="1"/>
        </xdr:cNvSpPr>
      </xdr:nvSpPr>
      <xdr:spPr bwMode="auto">
        <a:xfrm>
          <a:off x="35679529"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151</xdr:row>
      <xdr:rowOff>0</xdr:rowOff>
    </xdr:from>
    <xdr:ext cx="304800" cy="306481"/>
    <xdr:sp macro="" textlink="">
      <xdr:nvSpPr>
        <xdr:cNvPr id="580" name="AutoShape 2" descr="Image result for present value of annuity"/>
        <xdr:cNvSpPr>
          <a:spLocks noChangeAspect="1" noChangeArrowheads="1"/>
        </xdr:cNvSpPr>
      </xdr:nvSpPr>
      <xdr:spPr bwMode="auto">
        <a:xfrm>
          <a:off x="36195000"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151</xdr:row>
      <xdr:rowOff>0</xdr:rowOff>
    </xdr:from>
    <xdr:ext cx="304800" cy="306481"/>
    <xdr:sp macro="" textlink="">
      <xdr:nvSpPr>
        <xdr:cNvPr id="581" name="AutoShape 2" descr="Image result for present value of annuity"/>
        <xdr:cNvSpPr>
          <a:spLocks noChangeAspect="1" noChangeArrowheads="1"/>
        </xdr:cNvSpPr>
      </xdr:nvSpPr>
      <xdr:spPr bwMode="auto">
        <a:xfrm>
          <a:off x="36710471"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59</xdr:col>
      <xdr:colOff>0</xdr:colOff>
      <xdr:row>152</xdr:row>
      <xdr:rowOff>0</xdr:rowOff>
    </xdr:from>
    <xdr:ext cx="304800" cy="306481"/>
    <xdr:sp macro="" textlink="">
      <xdr:nvSpPr>
        <xdr:cNvPr id="582" name="AutoShape 2" descr="Image result for present value of annuity"/>
        <xdr:cNvSpPr>
          <a:spLocks noChangeAspect="1" noChangeArrowheads="1"/>
        </xdr:cNvSpPr>
      </xdr:nvSpPr>
      <xdr:spPr bwMode="auto">
        <a:xfrm>
          <a:off x="34133118"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60</xdr:col>
      <xdr:colOff>0</xdr:colOff>
      <xdr:row>152</xdr:row>
      <xdr:rowOff>0</xdr:rowOff>
    </xdr:from>
    <xdr:ext cx="304800" cy="306481"/>
    <xdr:sp macro="" textlink="">
      <xdr:nvSpPr>
        <xdr:cNvPr id="583" name="AutoShape 2" descr="Image result for present value of annuity"/>
        <xdr:cNvSpPr>
          <a:spLocks noChangeAspect="1" noChangeArrowheads="1"/>
        </xdr:cNvSpPr>
      </xdr:nvSpPr>
      <xdr:spPr bwMode="auto">
        <a:xfrm>
          <a:off x="34648588"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61</xdr:col>
      <xdr:colOff>0</xdr:colOff>
      <xdr:row>152</xdr:row>
      <xdr:rowOff>0</xdr:rowOff>
    </xdr:from>
    <xdr:ext cx="304800" cy="306481"/>
    <xdr:sp macro="" textlink="">
      <xdr:nvSpPr>
        <xdr:cNvPr id="584" name="AutoShape 2" descr="Image result for present value of annuity"/>
        <xdr:cNvSpPr>
          <a:spLocks noChangeAspect="1" noChangeArrowheads="1"/>
        </xdr:cNvSpPr>
      </xdr:nvSpPr>
      <xdr:spPr bwMode="auto">
        <a:xfrm>
          <a:off x="35164059"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62</xdr:col>
      <xdr:colOff>0</xdr:colOff>
      <xdr:row>152</xdr:row>
      <xdr:rowOff>0</xdr:rowOff>
    </xdr:from>
    <xdr:ext cx="304800" cy="306481"/>
    <xdr:sp macro="" textlink="">
      <xdr:nvSpPr>
        <xdr:cNvPr id="585" name="AutoShape 2" descr="Image result for present value of annuity"/>
        <xdr:cNvSpPr>
          <a:spLocks noChangeAspect="1" noChangeArrowheads="1"/>
        </xdr:cNvSpPr>
      </xdr:nvSpPr>
      <xdr:spPr bwMode="auto">
        <a:xfrm>
          <a:off x="35679529"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152</xdr:row>
      <xdr:rowOff>0</xdr:rowOff>
    </xdr:from>
    <xdr:ext cx="304800" cy="306481"/>
    <xdr:sp macro="" textlink="">
      <xdr:nvSpPr>
        <xdr:cNvPr id="586" name="AutoShape 2" descr="Image result for present value of annuity"/>
        <xdr:cNvSpPr>
          <a:spLocks noChangeAspect="1" noChangeArrowheads="1"/>
        </xdr:cNvSpPr>
      </xdr:nvSpPr>
      <xdr:spPr bwMode="auto">
        <a:xfrm>
          <a:off x="36195000"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152</xdr:row>
      <xdr:rowOff>0</xdr:rowOff>
    </xdr:from>
    <xdr:ext cx="304800" cy="306481"/>
    <xdr:sp macro="" textlink="">
      <xdr:nvSpPr>
        <xdr:cNvPr id="587" name="AutoShape 2" descr="Image result for present value of annuity"/>
        <xdr:cNvSpPr>
          <a:spLocks noChangeAspect="1" noChangeArrowheads="1"/>
        </xdr:cNvSpPr>
      </xdr:nvSpPr>
      <xdr:spPr bwMode="auto">
        <a:xfrm>
          <a:off x="36710471"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59</xdr:col>
      <xdr:colOff>0</xdr:colOff>
      <xdr:row>153</xdr:row>
      <xdr:rowOff>0</xdr:rowOff>
    </xdr:from>
    <xdr:ext cx="304800" cy="306481"/>
    <xdr:sp macro="" textlink="">
      <xdr:nvSpPr>
        <xdr:cNvPr id="588" name="AutoShape 2" descr="Image result for present value of annuity"/>
        <xdr:cNvSpPr>
          <a:spLocks noChangeAspect="1" noChangeArrowheads="1"/>
        </xdr:cNvSpPr>
      </xdr:nvSpPr>
      <xdr:spPr bwMode="auto">
        <a:xfrm>
          <a:off x="34133118"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60</xdr:col>
      <xdr:colOff>0</xdr:colOff>
      <xdr:row>153</xdr:row>
      <xdr:rowOff>0</xdr:rowOff>
    </xdr:from>
    <xdr:ext cx="304800" cy="306481"/>
    <xdr:sp macro="" textlink="">
      <xdr:nvSpPr>
        <xdr:cNvPr id="589" name="AutoShape 2" descr="Image result for present value of annuity"/>
        <xdr:cNvSpPr>
          <a:spLocks noChangeAspect="1" noChangeArrowheads="1"/>
        </xdr:cNvSpPr>
      </xdr:nvSpPr>
      <xdr:spPr bwMode="auto">
        <a:xfrm>
          <a:off x="34648588"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61</xdr:col>
      <xdr:colOff>0</xdr:colOff>
      <xdr:row>153</xdr:row>
      <xdr:rowOff>0</xdr:rowOff>
    </xdr:from>
    <xdr:ext cx="304800" cy="306481"/>
    <xdr:sp macro="" textlink="">
      <xdr:nvSpPr>
        <xdr:cNvPr id="590" name="AutoShape 2" descr="Image result for present value of annuity"/>
        <xdr:cNvSpPr>
          <a:spLocks noChangeAspect="1" noChangeArrowheads="1"/>
        </xdr:cNvSpPr>
      </xdr:nvSpPr>
      <xdr:spPr bwMode="auto">
        <a:xfrm>
          <a:off x="35164059"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62</xdr:col>
      <xdr:colOff>0</xdr:colOff>
      <xdr:row>153</xdr:row>
      <xdr:rowOff>0</xdr:rowOff>
    </xdr:from>
    <xdr:ext cx="304800" cy="306481"/>
    <xdr:sp macro="" textlink="">
      <xdr:nvSpPr>
        <xdr:cNvPr id="591" name="AutoShape 2" descr="Image result for present value of annuity"/>
        <xdr:cNvSpPr>
          <a:spLocks noChangeAspect="1" noChangeArrowheads="1"/>
        </xdr:cNvSpPr>
      </xdr:nvSpPr>
      <xdr:spPr bwMode="auto">
        <a:xfrm>
          <a:off x="35679529"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153</xdr:row>
      <xdr:rowOff>0</xdr:rowOff>
    </xdr:from>
    <xdr:ext cx="304800" cy="306481"/>
    <xdr:sp macro="" textlink="">
      <xdr:nvSpPr>
        <xdr:cNvPr id="592" name="AutoShape 2" descr="Image result for present value of annuity"/>
        <xdr:cNvSpPr>
          <a:spLocks noChangeAspect="1" noChangeArrowheads="1"/>
        </xdr:cNvSpPr>
      </xdr:nvSpPr>
      <xdr:spPr bwMode="auto">
        <a:xfrm>
          <a:off x="36195000"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153</xdr:row>
      <xdr:rowOff>0</xdr:rowOff>
    </xdr:from>
    <xdr:ext cx="304800" cy="306481"/>
    <xdr:sp macro="" textlink="">
      <xdr:nvSpPr>
        <xdr:cNvPr id="593" name="AutoShape 2" descr="Image result for present value of annuity"/>
        <xdr:cNvSpPr>
          <a:spLocks noChangeAspect="1" noChangeArrowheads="1"/>
        </xdr:cNvSpPr>
      </xdr:nvSpPr>
      <xdr:spPr bwMode="auto">
        <a:xfrm>
          <a:off x="36710471"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59</xdr:col>
      <xdr:colOff>0</xdr:colOff>
      <xdr:row>154</xdr:row>
      <xdr:rowOff>0</xdr:rowOff>
    </xdr:from>
    <xdr:ext cx="304800" cy="306481"/>
    <xdr:sp macro="" textlink="">
      <xdr:nvSpPr>
        <xdr:cNvPr id="594" name="AutoShape 2" descr="Image result for present value of annuity"/>
        <xdr:cNvSpPr>
          <a:spLocks noChangeAspect="1" noChangeArrowheads="1"/>
        </xdr:cNvSpPr>
      </xdr:nvSpPr>
      <xdr:spPr bwMode="auto">
        <a:xfrm>
          <a:off x="34133118"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60</xdr:col>
      <xdr:colOff>0</xdr:colOff>
      <xdr:row>154</xdr:row>
      <xdr:rowOff>0</xdr:rowOff>
    </xdr:from>
    <xdr:ext cx="304800" cy="306481"/>
    <xdr:sp macro="" textlink="">
      <xdr:nvSpPr>
        <xdr:cNvPr id="595" name="AutoShape 2" descr="Image result for present value of annuity"/>
        <xdr:cNvSpPr>
          <a:spLocks noChangeAspect="1" noChangeArrowheads="1"/>
        </xdr:cNvSpPr>
      </xdr:nvSpPr>
      <xdr:spPr bwMode="auto">
        <a:xfrm>
          <a:off x="34648588"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61</xdr:col>
      <xdr:colOff>0</xdr:colOff>
      <xdr:row>154</xdr:row>
      <xdr:rowOff>0</xdr:rowOff>
    </xdr:from>
    <xdr:ext cx="304800" cy="306481"/>
    <xdr:sp macro="" textlink="">
      <xdr:nvSpPr>
        <xdr:cNvPr id="596" name="AutoShape 2" descr="Image result for present value of annuity"/>
        <xdr:cNvSpPr>
          <a:spLocks noChangeAspect="1" noChangeArrowheads="1"/>
        </xdr:cNvSpPr>
      </xdr:nvSpPr>
      <xdr:spPr bwMode="auto">
        <a:xfrm>
          <a:off x="35164059"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62</xdr:col>
      <xdr:colOff>0</xdr:colOff>
      <xdr:row>154</xdr:row>
      <xdr:rowOff>0</xdr:rowOff>
    </xdr:from>
    <xdr:ext cx="304800" cy="306481"/>
    <xdr:sp macro="" textlink="">
      <xdr:nvSpPr>
        <xdr:cNvPr id="597" name="AutoShape 2" descr="Image result for present value of annuity"/>
        <xdr:cNvSpPr>
          <a:spLocks noChangeAspect="1" noChangeArrowheads="1"/>
        </xdr:cNvSpPr>
      </xdr:nvSpPr>
      <xdr:spPr bwMode="auto">
        <a:xfrm>
          <a:off x="35679529"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154</xdr:row>
      <xdr:rowOff>0</xdr:rowOff>
    </xdr:from>
    <xdr:ext cx="304800" cy="306481"/>
    <xdr:sp macro="" textlink="">
      <xdr:nvSpPr>
        <xdr:cNvPr id="598" name="AutoShape 2" descr="Image result for present value of annuity"/>
        <xdr:cNvSpPr>
          <a:spLocks noChangeAspect="1" noChangeArrowheads="1"/>
        </xdr:cNvSpPr>
      </xdr:nvSpPr>
      <xdr:spPr bwMode="auto">
        <a:xfrm>
          <a:off x="36195000"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154</xdr:row>
      <xdr:rowOff>0</xdr:rowOff>
    </xdr:from>
    <xdr:ext cx="304800" cy="306481"/>
    <xdr:sp macro="" textlink="">
      <xdr:nvSpPr>
        <xdr:cNvPr id="599" name="AutoShape 2" descr="Image result for present value of annuity"/>
        <xdr:cNvSpPr>
          <a:spLocks noChangeAspect="1" noChangeArrowheads="1"/>
        </xdr:cNvSpPr>
      </xdr:nvSpPr>
      <xdr:spPr bwMode="auto">
        <a:xfrm>
          <a:off x="36710471"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59</xdr:col>
      <xdr:colOff>0</xdr:colOff>
      <xdr:row>155</xdr:row>
      <xdr:rowOff>0</xdr:rowOff>
    </xdr:from>
    <xdr:ext cx="304800" cy="306481"/>
    <xdr:sp macro="" textlink="">
      <xdr:nvSpPr>
        <xdr:cNvPr id="600" name="AutoShape 2" descr="Image result for present value of annuity"/>
        <xdr:cNvSpPr>
          <a:spLocks noChangeAspect="1" noChangeArrowheads="1"/>
        </xdr:cNvSpPr>
      </xdr:nvSpPr>
      <xdr:spPr bwMode="auto">
        <a:xfrm>
          <a:off x="34133118"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60</xdr:col>
      <xdr:colOff>0</xdr:colOff>
      <xdr:row>155</xdr:row>
      <xdr:rowOff>0</xdr:rowOff>
    </xdr:from>
    <xdr:ext cx="304800" cy="306481"/>
    <xdr:sp macro="" textlink="">
      <xdr:nvSpPr>
        <xdr:cNvPr id="601" name="AutoShape 2" descr="Image result for present value of annuity"/>
        <xdr:cNvSpPr>
          <a:spLocks noChangeAspect="1" noChangeArrowheads="1"/>
        </xdr:cNvSpPr>
      </xdr:nvSpPr>
      <xdr:spPr bwMode="auto">
        <a:xfrm>
          <a:off x="34648588"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61</xdr:col>
      <xdr:colOff>0</xdr:colOff>
      <xdr:row>155</xdr:row>
      <xdr:rowOff>0</xdr:rowOff>
    </xdr:from>
    <xdr:ext cx="304800" cy="306481"/>
    <xdr:sp macro="" textlink="">
      <xdr:nvSpPr>
        <xdr:cNvPr id="602" name="AutoShape 2" descr="Image result for present value of annuity"/>
        <xdr:cNvSpPr>
          <a:spLocks noChangeAspect="1" noChangeArrowheads="1"/>
        </xdr:cNvSpPr>
      </xdr:nvSpPr>
      <xdr:spPr bwMode="auto">
        <a:xfrm>
          <a:off x="35164059"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62</xdr:col>
      <xdr:colOff>0</xdr:colOff>
      <xdr:row>155</xdr:row>
      <xdr:rowOff>0</xdr:rowOff>
    </xdr:from>
    <xdr:ext cx="304800" cy="306481"/>
    <xdr:sp macro="" textlink="">
      <xdr:nvSpPr>
        <xdr:cNvPr id="603" name="AutoShape 2" descr="Image result for present value of annuity"/>
        <xdr:cNvSpPr>
          <a:spLocks noChangeAspect="1" noChangeArrowheads="1"/>
        </xdr:cNvSpPr>
      </xdr:nvSpPr>
      <xdr:spPr bwMode="auto">
        <a:xfrm>
          <a:off x="35679529"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155</xdr:row>
      <xdr:rowOff>0</xdr:rowOff>
    </xdr:from>
    <xdr:ext cx="304800" cy="306481"/>
    <xdr:sp macro="" textlink="">
      <xdr:nvSpPr>
        <xdr:cNvPr id="604" name="AutoShape 2" descr="Image result for present value of annuity"/>
        <xdr:cNvSpPr>
          <a:spLocks noChangeAspect="1" noChangeArrowheads="1"/>
        </xdr:cNvSpPr>
      </xdr:nvSpPr>
      <xdr:spPr bwMode="auto">
        <a:xfrm>
          <a:off x="36195000"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155</xdr:row>
      <xdr:rowOff>0</xdr:rowOff>
    </xdr:from>
    <xdr:ext cx="304800" cy="306481"/>
    <xdr:sp macro="" textlink="">
      <xdr:nvSpPr>
        <xdr:cNvPr id="605" name="AutoShape 2" descr="Image result for present value of annuity"/>
        <xdr:cNvSpPr>
          <a:spLocks noChangeAspect="1" noChangeArrowheads="1"/>
        </xdr:cNvSpPr>
      </xdr:nvSpPr>
      <xdr:spPr bwMode="auto">
        <a:xfrm>
          <a:off x="36710471"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61</xdr:col>
      <xdr:colOff>0</xdr:colOff>
      <xdr:row>57</xdr:row>
      <xdr:rowOff>0</xdr:rowOff>
    </xdr:from>
    <xdr:ext cx="304800" cy="306481"/>
    <xdr:sp macro="" textlink="">
      <xdr:nvSpPr>
        <xdr:cNvPr id="606" name="AutoShape 2" descr="Image result for present value of annuity"/>
        <xdr:cNvSpPr>
          <a:spLocks noChangeAspect="1" noChangeArrowheads="1"/>
        </xdr:cNvSpPr>
      </xdr:nvSpPr>
      <xdr:spPr bwMode="auto">
        <a:xfrm>
          <a:off x="35164059"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57</xdr:row>
      <xdr:rowOff>0</xdr:rowOff>
    </xdr:from>
    <xdr:ext cx="304800" cy="306481"/>
    <xdr:sp macro="" textlink="">
      <xdr:nvSpPr>
        <xdr:cNvPr id="607" name="AutoShape 2" descr="Image result for present value of annuity"/>
        <xdr:cNvSpPr>
          <a:spLocks noChangeAspect="1" noChangeArrowheads="1"/>
        </xdr:cNvSpPr>
      </xdr:nvSpPr>
      <xdr:spPr bwMode="auto">
        <a:xfrm>
          <a:off x="36195000"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57</xdr:row>
      <xdr:rowOff>0</xdr:rowOff>
    </xdr:from>
    <xdr:ext cx="304800" cy="306481"/>
    <xdr:sp macro="" textlink="">
      <xdr:nvSpPr>
        <xdr:cNvPr id="608" name="AutoShape 2" descr="Image result for present value of annuity"/>
        <xdr:cNvSpPr>
          <a:spLocks noChangeAspect="1" noChangeArrowheads="1"/>
        </xdr:cNvSpPr>
      </xdr:nvSpPr>
      <xdr:spPr bwMode="auto">
        <a:xfrm>
          <a:off x="36710471" y="10813676"/>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62</xdr:col>
      <xdr:colOff>0</xdr:colOff>
      <xdr:row>58</xdr:row>
      <xdr:rowOff>0</xdr:rowOff>
    </xdr:from>
    <xdr:ext cx="304800" cy="306481"/>
    <xdr:sp macro="" textlink="">
      <xdr:nvSpPr>
        <xdr:cNvPr id="609" name="AutoShape 2" descr="Image result for present value of annuity"/>
        <xdr:cNvSpPr>
          <a:spLocks noChangeAspect="1" noChangeArrowheads="1"/>
        </xdr:cNvSpPr>
      </xdr:nvSpPr>
      <xdr:spPr bwMode="auto">
        <a:xfrm>
          <a:off x="35679529"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58</xdr:row>
      <xdr:rowOff>0</xdr:rowOff>
    </xdr:from>
    <xdr:ext cx="304800" cy="306481"/>
    <xdr:sp macro="" textlink="">
      <xdr:nvSpPr>
        <xdr:cNvPr id="610" name="AutoShape 2" descr="Image result for present value of annuity"/>
        <xdr:cNvSpPr>
          <a:spLocks noChangeAspect="1" noChangeArrowheads="1"/>
        </xdr:cNvSpPr>
      </xdr:nvSpPr>
      <xdr:spPr bwMode="auto">
        <a:xfrm>
          <a:off x="36195000"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58</xdr:row>
      <xdr:rowOff>0</xdr:rowOff>
    </xdr:from>
    <xdr:ext cx="304800" cy="306481"/>
    <xdr:sp macro="" textlink="">
      <xdr:nvSpPr>
        <xdr:cNvPr id="611" name="AutoShape 2" descr="Image result for present value of annuity"/>
        <xdr:cNvSpPr>
          <a:spLocks noChangeAspect="1" noChangeArrowheads="1"/>
        </xdr:cNvSpPr>
      </xdr:nvSpPr>
      <xdr:spPr bwMode="auto">
        <a:xfrm>
          <a:off x="36710471"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62</xdr:col>
      <xdr:colOff>0</xdr:colOff>
      <xdr:row>59</xdr:row>
      <xdr:rowOff>0</xdr:rowOff>
    </xdr:from>
    <xdr:ext cx="304800" cy="306481"/>
    <xdr:sp macro="" textlink="">
      <xdr:nvSpPr>
        <xdr:cNvPr id="612" name="AutoShape 2" descr="Image result for present value of annuity"/>
        <xdr:cNvSpPr>
          <a:spLocks noChangeAspect="1" noChangeArrowheads="1"/>
        </xdr:cNvSpPr>
      </xdr:nvSpPr>
      <xdr:spPr bwMode="auto">
        <a:xfrm>
          <a:off x="35679529"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59</xdr:row>
      <xdr:rowOff>0</xdr:rowOff>
    </xdr:from>
    <xdr:ext cx="304800" cy="306481"/>
    <xdr:sp macro="" textlink="">
      <xdr:nvSpPr>
        <xdr:cNvPr id="613" name="AutoShape 2" descr="Image result for present value of annuity"/>
        <xdr:cNvSpPr>
          <a:spLocks noChangeAspect="1" noChangeArrowheads="1"/>
        </xdr:cNvSpPr>
      </xdr:nvSpPr>
      <xdr:spPr bwMode="auto">
        <a:xfrm>
          <a:off x="36195000"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59</xdr:row>
      <xdr:rowOff>0</xdr:rowOff>
    </xdr:from>
    <xdr:ext cx="304800" cy="306481"/>
    <xdr:sp macro="" textlink="">
      <xdr:nvSpPr>
        <xdr:cNvPr id="614" name="AutoShape 2" descr="Image result for present value of annuity"/>
        <xdr:cNvSpPr>
          <a:spLocks noChangeAspect="1" noChangeArrowheads="1"/>
        </xdr:cNvSpPr>
      </xdr:nvSpPr>
      <xdr:spPr bwMode="auto">
        <a:xfrm>
          <a:off x="36710471"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61</xdr:col>
      <xdr:colOff>0</xdr:colOff>
      <xdr:row>58</xdr:row>
      <xdr:rowOff>0</xdr:rowOff>
    </xdr:from>
    <xdr:ext cx="304800" cy="306481"/>
    <xdr:sp macro="" textlink="">
      <xdr:nvSpPr>
        <xdr:cNvPr id="615" name="AutoShape 2" descr="Image result for present value of annuity"/>
        <xdr:cNvSpPr>
          <a:spLocks noChangeAspect="1" noChangeArrowheads="1"/>
        </xdr:cNvSpPr>
      </xdr:nvSpPr>
      <xdr:spPr bwMode="auto">
        <a:xfrm>
          <a:off x="35164059"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58</xdr:row>
      <xdr:rowOff>0</xdr:rowOff>
    </xdr:from>
    <xdr:ext cx="304800" cy="306481"/>
    <xdr:sp macro="" textlink="">
      <xdr:nvSpPr>
        <xdr:cNvPr id="616" name="AutoShape 2" descr="Image result for present value of annuity"/>
        <xdr:cNvSpPr>
          <a:spLocks noChangeAspect="1" noChangeArrowheads="1"/>
        </xdr:cNvSpPr>
      </xdr:nvSpPr>
      <xdr:spPr bwMode="auto">
        <a:xfrm>
          <a:off x="36195000"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58</xdr:row>
      <xdr:rowOff>0</xdr:rowOff>
    </xdr:from>
    <xdr:ext cx="304800" cy="306481"/>
    <xdr:sp macro="" textlink="">
      <xdr:nvSpPr>
        <xdr:cNvPr id="617" name="AutoShape 2" descr="Image result for present value of annuity"/>
        <xdr:cNvSpPr>
          <a:spLocks noChangeAspect="1" noChangeArrowheads="1"/>
        </xdr:cNvSpPr>
      </xdr:nvSpPr>
      <xdr:spPr bwMode="auto">
        <a:xfrm>
          <a:off x="36710471"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62</xdr:col>
      <xdr:colOff>0</xdr:colOff>
      <xdr:row>59</xdr:row>
      <xdr:rowOff>0</xdr:rowOff>
    </xdr:from>
    <xdr:ext cx="304800" cy="306481"/>
    <xdr:sp macro="" textlink="">
      <xdr:nvSpPr>
        <xdr:cNvPr id="618" name="AutoShape 2" descr="Image result for present value of annuity"/>
        <xdr:cNvSpPr>
          <a:spLocks noChangeAspect="1" noChangeArrowheads="1"/>
        </xdr:cNvSpPr>
      </xdr:nvSpPr>
      <xdr:spPr bwMode="auto">
        <a:xfrm>
          <a:off x="35679529"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59</xdr:row>
      <xdr:rowOff>0</xdr:rowOff>
    </xdr:from>
    <xdr:ext cx="304800" cy="306481"/>
    <xdr:sp macro="" textlink="">
      <xdr:nvSpPr>
        <xdr:cNvPr id="619" name="AutoShape 2" descr="Image result for present value of annuity"/>
        <xdr:cNvSpPr>
          <a:spLocks noChangeAspect="1" noChangeArrowheads="1"/>
        </xdr:cNvSpPr>
      </xdr:nvSpPr>
      <xdr:spPr bwMode="auto">
        <a:xfrm>
          <a:off x="36195000"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59</xdr:row>
      <xdr:rowOff>0</xdr:rowOff>
    </xdr:from>
    <xdr:ext cx="304800" cy="306481"/>
    <xdr:sp macro="" textlink="">
      <xdr:nvSpPr>
        <xdr:cNvPr id="620" name="AutoShape 2" descr="Image result for present value of annuity"/>
        <xdr:cNvSpPr>
          <a:spLocks noChangeAspect="1" noChangeArrowheads="1"/>
        </xdr:cNvSpPr>
      </xdr:nvSpPr>
      <xdr:spPr bwMode="auto">
        <a:xfrm>
          <a:off x="36710471"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62</xdr:col>
      <xdr:colOff>0</xdr:colOff>
      <xdr:row>60</xdr:row>
      <xdr:rowOff>0</xdr:rowOff>
    </xdr:from>
    <xdr:ext cx="304800" cy="306481"/>
    <xdr:sp macro="" textlink="">
      <xdr:nvSpPr>
        <xdr:cNvPr id="621" name="AutoShape 2" descr="Image result for present value of annuity"/>
        <xdr:cNvSpPr>
          <a:spLocks noChangeAspect="1" noChangeArrowheads="1"/>
        </xdr:cNvSpPr>
      </xdr:nvSpPr>
      <xdr:spPr bwMode="auto">
        <a:xfrm>
          <a:off x="35679529"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60</xdr:row>
      <xdr:rowOff>0</xdr:rowOff>
    </xdr:from>
    <xdr:ext cx="304800" cy="306481"/>
    <xdr:sp macro="" textlink="">
      <xdr:nvSpPr>
        <xdr:cNvPr id="622" name="AutoShape 2" descr="Image result for present value of annuity"/>
        <xdr:cNvSpPr>
          <a:spLocks noChangeAspect="1" noChangeArrowheads="1"/>
        </xdr:cNvSpPr>
      </xdr:nvSpPr>
      <xdr:spPr bwMode="auto">
        <a:xfrm>
          <a:off x="36195000"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60</xdr:row>
      <xdr:rowOff>0</xdr:rowOff>
    </xdr:from>
    <xdr:ext cx="304800" cy="306481"/>
    <xdr:sp macro="" textlink="">
      <xdr:nvSpPr>
        <xdr:cNvPr id="623" name="AutoShape 2" descr="Image result for present value of annuity"/>
        <xdr:cNvSpPr>
          <a:spLocks noChangeAspect="1" noChangeArrowheads="1"/>
        </xdr:cNvSpPr>
      </xdr:nvSpPr>
      <xdr:spPr bwMode="auto">
        <a:xfrm>
          <a:off x="36710471"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61</xdr:col>
      <xdr:colOff>0</xdr:colOff>
      <xdr:row>59</xdr:row>
      <xdr:rowOff>0</xdr:rowOff>
    </xdr:from>
    <xdr:ext cx="304800" cy="306481"/>
    <xdr:sp macro="" textlink="">
      <xdr:nvSpPr>
        <xdr:cNvPr id="624" name="AutoShape 2" descr="Image result for present value of annuity"/>
        <xdr:cNvSpPr>
          <a:spLocks noChangeAspect="1" noChangeArrowheads="1"/>
        </xdr:cNvSpPr>
      </xdr:nvSpPr>
      <xdr:spPr bwMode="auto">
        <a:xfrm>
          <a:off x="35164059"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59</xdr:row>
      <xdr:rowOff>0</xdr:rowOff>
    </xdr:from>
    <xdr:ext cx="304800" cy="306481"/>
    <xdr:sp macro="" textlink="">
      <xdr:nvSpPr>
        <xdr:cNvPr id="625" name="AutoShape 2" descr="Image result for present value of annuity"/>
        <xdr:cNvSpPr>
          <a:spLocks noChangeAspect="1" noChangeArrowheads="1"/>
        </xdr:cNvSpPr>
      </xdr:nvSpPr>
      <xdr:spPr bwMode="auto">
        <a:xfrm>
          <a:off x="36195000"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59</xdr:row>
      <xdr:rowOff>0</xdr:rowOff>
    </xdr:from>
    <xdr:ext cx="304800" cy="306481"/>
    <xdr:sp macro="" textlink="">
      <xdr:nvSpPr>
        <xdr:cNvPr id="626" name="AutoShape 2" descr="Image result for present value of annuity"/>
        <xdr:cNvSpPr>
          <a:spLocks noChangeAspect="1" noChangeArrowheads="1"/>
        </xdr:cNvSpPr>
      </xdr:nvSpPr>
      <xdr:spPr bwMode="auto">
        <a:xfrm>
          <a:off x="36710471"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62</xdr:col>
      <xdr:colOff>0</xdr:colOff>
      <xdr:row>60</xdr:row>
      <xdr:rowOff>0</xdr:rowOff>
    </xdr:from>
    <xdr:ext cx="304800" cy="306481"/>
    <xdr:sp macro="" textlink="">
      <xdr:nvSpPr>
        <xdr:cNvPr id="627" name="AutoShape 2" descr="Image result for present value of annuity"/>
        <xdr:cNvSpPr>
          <a:spLocks noChangeAspect="1" noChangeArrowheads="1"/>
        </xdr:cNvSpPr>
      </xdr:nvSpPr>
      <xdr:spPr bwMode="auto">
        <a:xfrm>
          <a:off x="35679529"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60</xdr:row>
      <xdr:rowOff>0</xdr:rowOff>
    </xdr:from>
    <xdr:ext cx="304800" cy="306481"/>
    <xdr:sp macro="" textlink="">
      <xdr:nvSpPr>
        <xdr:cNvPr id="628" name="AutoShape 2" descr="Image result for present value of annuity"/>
        <xdr:cNvSpPr>
          <a:spLocks noChangeAspect="1" noChangeArrowheads="1"/>
        </xdr:cNvSpPr>
      </xdr:nvSpPr>
      <xdr:spPr bwMode="auto">
        <a:xfrm>
          <a:off x="36195000"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60</xdr:row>
      <xdr:rowOff>0</xdr:rowOff>
    </xdr:from>
    <xdr:ext cx="304800" cy="306481"/>
    <xdr:sp macro="" textlink="">
      <xdr:nvSpPr>
        <xdr:cNvPr id="629" name="AutoShape 2" descr="Image result for present value of annuity"/>
        <xdr:cNvSpPr>
          <a:spLocks noChangeAspect="1" noChangeArrowheads="1"/>
        </xdr:cNvSpPr>
      </xdr:nvSpPr>
      <xdr:spPr bwMode="auto">
        <a:xfrm>
          <a:off x="36710471"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61</xdr:col>
      <xdr:colOff>0</xdr:colOff>
      <xdr:row>60</xdr:row>
      <xdr:rowOff>0</xdr:rowOff>
    </xdr:from>
    <xdr:ext cx="304800" cy="306481"/>
    <xdr:sp macro="" textlink="">
      <xdr:nvSpPr>
        <xdr:cNvPr id="630" name="AutoShape 2" descr="Image result for present value of annuity"/>
        <xdr:cNvSpPr>
          <a:spLocks noChangeAspect="1" noChangeArrowheads="1"/>
        </xdr:cNvSpPr>
      </xdr:nvSpPr>
      <xdr:spPr bwMode="auto">
        <a:xfrm>
          <a:off x="35164059"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60</xdr:row>
      <xdr:rowOff>0</xdr:rowOff>
    </xdr:from>
    <xdr:ext cx="304800" cy="306481"/>
    <xdr:sp macro="" textlink="">
      <xdr:nvSpPr>
        <xdr:cNvPr id="631" name="AutoShape 2" descr="Image result for present value of annuity"/>
        <xdr:cNvSpPr>
          <a:spLocks noChangeAspect="1" noChangeArrowheads="1"/>
        </xdr:cNvSpPr>
      </xdr:nvSpPr>
      <xdr:spPr bwMode="auto">
        <a:xfrm>
          <a:off x="36195000"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60</xdr:row>
      <xdr:rowOff>0</xdr:rowOff>
    </xdr:from>
    <xdr:ext cx="304800" cy="306481"/>
    <xdr:sp macro="" textlink="">
      <xdr:nvSpPr>
        <xdr:cNvPr id="632" name="AutoShape 2" descr="Image result for present value of annuity"/>
        <xdr:cNvSpPr>
          <a:spLocks noChangeAspect="1" noChangeArrowheads="1"/>
        </xdr:cNvSpPr>
      </xdr:nvSpPr>
      <xdr:spPr bwMode="auto">
        <a:xfrm>
          <a:off x="36710471"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62</xdr:col>
      <xdr:colOff>0</xdr:colOff>
      <xdr:row>60</xdr:row>
      <xdr:rowOff>0</xdr:rowOff>
    </xdr:from>
    <xdr:ext cx="304800" cy="306481"/>
    <xdr:sp macro="" textlink="">
      <xdr:nvSpPr>
        <xdr:cNvPr id="633" name="AutoShape 2" descr="Image result for present value of annuity"/>
        <xdr:cNvSpPr>
          <a:spLocks noChangeAspect="1" noChangeArrowheads="1"/>
        </xdr:cNvSpPr>
      </xdr:nvSpPr>
      <xdr:spPr bwMode="auto">
        <a:xfrm>
          <a:off x="35679529"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60</xdr:row>
      <xdr:rowOff>0</xdr:rowOff>
    </xdr:from>
    <xdr:ext cx="304800" cy="306481"/>
    <xdr:sp macro="" textlink="">
      <xdr:nvSpPr>
        <xdr:cNvPr id="634" name="AutoShape 2" descr="Image result for present value of annuity"/>
        <xdr:cNvSpPr>
          <a:spLocks noChangeAspect="1" noChangeArrowheads="1"/>
        </xdr:cNvSpPr>
      </xdr:nvSpPr>
      <xdr:spPr bwMode="auto">
        <a:xfrm>
          <a:off x="36195000"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60</xdr:row>
      <xdr:rowOff>0</xdr:rowOff>
    </xdr:from>
    <xdr:ext cx="304800" cy="306481"/>
    <xdr:sp macro="" textlink="">
      <xdr:nvSpPr>
        <xdr:cNvPr id="635" name="AutoShape 2" descr="Image result for present value of annuity"/>
        <xdr:cNvSpPr>
          <a:spLocks noChangeAspect="1" noChangeArrowheads="1"/>
        </xdr:cNvSpPr>
      </xdr:nvSpPr>
      <xdr:spPr bwMode="auto">
        <a:xfrm>
          <a:off x="36710471"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62</xdr:col>
      <xdr:colOff>0</xdr:colOff>
      <xdr:row>61</xdr:row>
      <xdr:rowOff>0</xdr:rowOff>
    </xdr:from>
    <xdr:ext cx="304800" cy="306481"/>
    <xdr:sp macro="" textlink="">
      <xdr:nvSpPr>
        <xdr:cNvPr id="636" name="AutoShape 2" descr="Image result for present value of annuity"/>
        <xdr:cNvSpPr>
          <a:spLocks noChangeAspect="1" noChangeArrowheads="1"/>
        </xdr:cNvSpPr>
      </xdr:nvSpPr>
      <xdr:spPr bwMode="auto">
        <a:xfrm>
          <a:off x="35679529"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61</xdr:row>
      <xdr:rowOff>0</xdr:rowOff>
    </xdr:from>
    <xdr:ext cx="304800" cy="306481"/>
    <xdr:sp macro="" textlink="">
      <xdr:nvSpPr>
        <xdr:cNvPr id="637" name="AutoShape 2" descr="Image result for present value of annuity"/>
        <xdr:cNvSpPr>
          <a:spLocks noChangeAspect="1" noChangeArrowheads="1"/>
        </xdr:cNvSpPr>
      </xdr:nvSpPr>
      <xdr:spPr bwMode="auto">
        <a:xfrm>
          <a:off x="36195000"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61</xdr:row>
      <xdr:rowOff>0</xdr:rowOff>
    </xdr:from>
    <xdr:ext cx="304800" cy="306481"/>
    <xdr:sp macro="" textlink="">
      <xdr:nvSpPr>
        <xdr:cNvPr id="638" name="AutoShape 2" descr="Image result for present value of annuity"/>
        <xdr:cNvSpPr>
          <a:spLocks noChangeAspect="1" noChangeArrowheads="1"/>
        </xdr:cNvSpPr>
      </xdr:nvSpPr>
      <xdr:spPr bwMode="auto">
        <a:xfrm>
          <a:off x="36710471"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61</xdr:col>
      <xdr:colOff>0</xdr:colOff>
      <xdr:row>60</xdr:row>
      <xdr:rowOff>0</xdr:rowOff>
    </xdr:from>
    <xdr:ext cx="304800" cy="306481"/>
    <xdr:sp macro="" textlink="">
      <xdr:nvSpPr>
        <xdr:cNvPr id="639" name="AutoShape 2" descr="Image result for present value of annuity"/>
        <xdr:cNvSpPr>
          <a:spLocks noChangeAspect="1" noChangeArrowheads="1"/>
        </xdr:cNvSpPr>
      </xdr:nvSpPr>
      <xdr:spPr bwMode="auto">
        <a:xfrm>
          <a:off x="35164059"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60</xdr:row>
      <xdr:rowOff>0</xdr:rowOff>
    </xdr:from>
    <xdr:ext cx="304800" cy="306481"/>
    <xdr:sp macro="" textlink="">
      <xdr:nvSpPr>
        <xdr:cNvPr id="640" name="AutoShape 2" descr="Image result for present value of annuity"/>
        <xdr:cNvSpPr>
          <a:spLocks noChangeAspect="1" noChangeArrowheads="1"/>
        </xdr:cNvSpPr>
      </xdr:nvSpPr>
      <xdr:spPr bwMode="auto">
        <a:xfrm>
          <a:off x="36195000"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60</xdr:row>
      <xdr:rowOff>0</xdr:rowOff>
    </xdr:from>
    <xdr:ext cx="304800" cy="306481"/>
    <xdr:sp macro="" textlink="">
      <xdr:nvSpPr>
        <xdr:cNvPr id="641" name="AutoShape 2" descr="Image result for present value of annuity"/>
        <xdr:cNvSpPr>
          <a:spLocks noChangeAspect="1" noChangeArrowheads="1"/>
        </xdr:cNvSpPr>
      </xdr:nvSpPr>
      <xdr:spPr bwMode="auto">
        <a:xfrm>
          <a:off x="36710471"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62</xdr:col>
      <xdr:colOff>0</xdr:colOff>
      <xdr:row>61</xdr:row>
      <xdr:rowOff>0</xdr:rowOff>
    </xdr:from>
    <xdr:ext cx="304800" cy="306481"/>
    <xdr:sp macro="" textlink="">
      <xdr:nvSpPr>
        <xdr:cNvPr id="642" name="AutoShape 2" descr="Image result for present value of annuity"/>
        <xdr:cNvSpPr>
          <a:spLocks noChangeAspect="1" noChangeArrowheads="1"/>
        </xdr:cNvSpPr>
      </xdr:nvSpPr>
      <xdr:spPr bwMode="auto">
        <a:xfrm>
          <a:off x="35679529"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61</xdr:row>
      <xdr:rowOff>0</xdr:rowOff>
    </xdr:from>
    <xdr:ext cx="304800" cy="306481"/>
    <xdr:sp macro="" textlink="">
      <xdr:nvSpPr>
        <xdr:cNvPr id="643" name="AutoShape 2" descr="Image result for present value of annuity"/>
        <xdr:cNvSpPr>
          <a:spLocks noChangeAspect="1" noChangeArrowheads="1"/>
        </xdr:cNvSpPr>
      </xdr:nvSpPr>
      <xdr:spPr bwMode="auto">
        <a:xfrm>
          <a:off x="36195000"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61</xdr:row>
      <xdr:rowOff>0</xdr:rowOff>
    </xdr:from>
    <xdr:ext cx="304800" cy="306481"/>
    <xdr:sp macro="" textlink="">
      <xdr:nvSpPr>
        <xdr:cNvPr id="644" name="AutoShape 2" descr="Image result for present value of annuity"/>
        <xdr:cNvSpPr>
          <a:spLocks noChangeAspect="1" noChangeArrowheads="1"/>
        </xdr:cNvSpPr>
      </xdr:nvSpPr>
      <xdr:spPr bwMode="auto">
        <a:xfrm>
          <a:off x="36710471"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61</xdr:col>
      <xdr:colOff>0</xdr:colOff>
      <xdr:row>61</xdr:row>
      <xdr:rowOff>0</xdr:rowOff>
    </xdr:from>
    <xdr:ext cx="304800" cy="306481"/>
    <xdr:sp macro="" textlink="">
      <xdr:nvSpPr>
        <xdr:cNvPr id="645" name="AutoShape 2" descr="Image result for present value of annuity"/>
        <xdr:cNvSpPr>
          <a:spLocks noChangeAspect="1" noChangeArrowheads="1"/>
        </xdr:cNvSpPr>
      </xdr:nvSpPr>
      <xdr:spPr bwMode="auto">
        <a:xfrm>
          <a:off x="35164059"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61</xdr:row>
      <xdr:rowOff>0</xdr:rowOff>
    </xdr:from>
    <xdr:ext cx="304800" cy="306481"/>
    <xdr:sp macro="" textlink="">
      <xdr:nvSpPr>
        <xdr:cNvPr id="646" name="AutoShape 2" descr="Image result for present value of annuity"/>
        <xdr:cNvSpPr>
          <a:spLocks noChangeAspect="1" noChangeArrowheads="1"/>
        </xdr:cNvSpPr>
      </xdr:nvSpPr>
      <xdr:spPr bwMode="auto">
        <a:xfrm>
          <a:off x="36195000"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61</xdr:row>
      <xdr:rowOff>0</xdr:rowOff>
    </xdr:from>
    <xdr:ext cx="304800" cy="306481"/>
    <xdr:sp macro="" textlink="">
      <xdr:nvSpPr>
        <xdr:cNvPr id="647" name="AutoShape 2" descr="Image result for present value of annuity"/>
        <xdr:cNvSpPr>
          <a:spLocks noChangeAspect="1" noChangeArrowheads="1"/>
        </xdr:cNvSpPr>
      </xdr:nvSpPr>
      <xdr:spPr bwMode="auto">
        <a:xfrm>
          <a:off x="36710471"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62</xdr:col>
      <xdr:colOff>0</xdr:colOff>
      <xdr:row>61</xdr:row>
      <xdr:rowOff>0</xdr:rowOff>
    </xdr:from>
    <xdr:ext cx="304800" cy="306481"/>
    <xdr:sp macro="" textlink="">
      <xdr:nvSpPr>
        <xdr:cNvPr id="648" name="AutoShape 2" descr="Image result for present value of annuity"/>
        <xdr:cNvSpPr>
          <a:spLocks noChangeAspect="1" noChangeArrowheads="1"/>
        </xdr:cNvSpPr>
      </xdr:nvSpPr>
      <xdr:spPr bwMode="auto">
        <a:xfrm>
          <a:off x="35679529"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61</xdr:row>
      <xdr:rowOff>0</xdr:rowOff>
    </xdr:from>
    <xdr:ext cx="304800" cy="306481"/>
    <xdr:sp macro="" textlink="">
      <xdr:nvSpPr>
        <xdr:cNvPr id="649" name="AutoShape 2" descr="Image result for present value of annuity"/>
        <xdr:cNvSpPr>
          <a:spLocks noChangeAspect="1" noChangeArrowheads="1"/>
        </xdr:cNvSpPr>
      </xdr:nvSpPr>
      <xdr:spPr bwMode="auto">
        <a:xfrm>
          <a:off x="36195000"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61</xdr:row>
      <xdr:rowOff>0</xdr:rowOff>
    </xdr:from>
    <xdr:ext cx="304800" cy="306481"/>
    <xdr:sp macro="" textlink="">
      <xdr:nvSpPr>
        <xdr:cNvPr id="650" name="AutoShape 2" descr="Image result for present value of annuity"/>
        <xdr:cNvSpPr>
          <a:spLocks noChangeAspect="1" noChangeArrowheads="1"/>
        </xdr:cNvSpPr>
      </xdr:nvSpPr>
      <xdr:spPr bwMode="auto">
        <a:xfrm>
          <a:off x="36710471"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62</xdr:col>
      <xdr:colOff>0</xdr:colOff>
      <xdr:row>62</xdr:row>
      <xdr:rowOff>0</xdr:rowOff>
    </xdr:from>
    <xdr:ext cx="304800" cy="306481"/>
    <xdr:sp macro="" textlink="">
      <xdr:nvSpPr>
        <xdr:cNvPr id="651" name="AutoShape 2" descr="Image result for present value of annuity"/>
        <xdr:cNvSpPr>
          <a:spLocks noChangeAspect="1" noChangeArrowheads="1"/>
        </xdr:cNvSpPr>
      </xdr:nvSpPr>
      <xdr:spPr bwMode="auto">
        <a:xfrm>
          <a:off x="35679529"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62</xdr:row>
      <xdr:rowOff>0</xdr:rowOff>
    </xdr:from>
    <xdr:ext cx="304800" cy="306481"/>
    <xdr:sp macro="" textlink="">
      <xdr:nvSpPr>
        <xdr:cNvPr id="652" name="AutoShape 2" descr="Image result for present value of annuity"/>
        <xdr:cNvSpPr>
          <a:spLocks noChangeAspect="1" noChangeArrowheads="1"/>
        </xdr:cNvSpPr>
      </xdr:nvSpPr>
      <xdr:spPr bwMode="auto">
        <a:xfrm>
          <a:off x="36195000"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62</xdr:row>
      <xdr:rowOff>0</xdr:rowOff>
    </xdr:from>
    <xdr:ext cx="304800" cy="306481"/>
    <xdr:sp macro="" textlink="">
      <xdr:nvSpPr>
        <xdr:cNvPr id="653" name="AutoShape 2" descr="Image result for present value of annuity"/>
        <xdr:cNvSpPr>
          <a:spLocks noChangeAspect="1" noChangeArrowheads="1"/>
        </xdr:cNvSpPr>
      </xdr:nvSpPr>
      <xdr:spPr bwMode="auto">
        <a:xfrm>
          <a:off x="36710471"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61</xdr:col>
      <xdr:colOff>0</xdr:colOff>
      <xdr:row>61</xdr:row>
      <xdr:rowOff>0</xdr:rowOff>
    </xdr:from>
    <xdr:ext cx="304800" cy="306481"/>
    <xdr:sp macro="" textlink="">
      <xdr:nvSpPr>
        <xdr:cNvPr id="654" name="AutoShape 2" descr="Image result for present value of annuity"/>
        <xdr:cNvSpPr>
          <a:spLocks noChangeAspect="1" noChangeArrowheads="1"/>
        </xdr:cNvSpPr>
      </xdr:nvSpPr>
      <xdr:spPr bwMode="auto">
        <a:xfrm>
          <a:off x="35164059"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61</xdr:row>
      <xdr:rowOff>0</xdr:rowOff>
    </xdr:from>
    <xdr:ext cx="304800" cy="306481"/>
    <xdr:sp macro="" textlink="">
      <xdr:nvSpPr>
        <xdr:cNvPr id="655" name="AutoShape 2" descr="Image result for present value of annuity"/>
        <xdr:cNvSpPr>
          <a:spLocks noChangeAspect="1" noChangeArrowheads="1"/>
        </xdr:cNvSpPr>
      </xdr:nvSpPr>
      <xdr:spPr bwMode="auto">
        <a:xfrm>
          <a:off x="36195000"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61</xdr:row>
      <xdr:rowOff>0</xdr:rowOff>
    </xdr:from>
    <xdr:ext cx="304800" cy="306481"/>
    <xdr:sp macro="" textlink="">
      <xdr:nvSpPr>
        <xdr:cNvPr id="656" name="AutoShape 2" descr="Image result for present value of annuity"/>
        <xdr:cNvSpPr>
          <a:spLocks noChangeAspect="1" noChangeArrowheads="1"/>
        </xdr:cNvSpPr>
      </xdr:nvSpPr>
      <xdr:spPr bwMode="auto">
        <a:xfrm>
          <a:off x="36710471"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62</xdr:col>
      <xdr:colOff>0</xdr:colOff>
      <xdr:row>62</xdr:row>
      <xdr:rowOff>0</xdr:rowOff>
    </xdr:from>
    <xdr:ext cx="304800" cy="306481"/>
    <xdr:sp macro="" textlink="">
      <xdr:nvSpPr>
        <xdr:cNvPr id="657" name="AutoShape 2" descr="Image result for present value of annuity"/>
        <xdr:cNvSpPr>
          <a:spLocks noChangeAspect="1" noChangeArrowheads="1"/>
        </xdr:cNvSpPr>
      </xdr:nvSpPr>
      <xdr:spPr bwMode="auto">
        <a:xfrm>
          <a:off x="35679529"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62</xdr:row>
      <xdr:rowOff>0</xdr:rowOff>
    </xdr:from>
    <xdr:ext cx="304800" cy="306481"/>
    <xdr:sp macro="" textlink="">
      <xdr:nvSpPr>
        <xdr:cNvPr id="658" name="AutoShape 2" descr="Image result for present value of annuity"/>
        <xdr:cNvSpPr>
          <a:spLocks noChangeAspect="1" noChangeArrowheads="1"/>
        </xdr:cNvSpPr>
      </xdr:nvSpPr>
      <xdr:spPr bwMode="auto">
        <a:xfrm>
          <a:off x="36195000"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62</xdr:row>
      <xdr:rowOff>0</xdr:rowOff>
    </xdr:from>
    <xdr:ext cx="304800" cy="306481"/>
    <xdr:sp macro="" textlink="">
      <xdr:nvSpPr>
        <xdr:cNvPr id="659" name="AutoShape 2" descr="Image result for present value of annuity"/>
        <xdr:cNvSpPr>
          <a:spLocks noChangeAspect="1" noChangeArrowheads="1"/>
        </xdr:cNvSpPr>
      </xdr:nvSpPr>
      <xdr:spPr bwMode="auto">
        <a:xfrm>
          <a:off x="36710471"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61</xdr:col>
      <xdr:colOff>0</xdr:colOff>
      <xdr:row>62</xdr:row>
      <xdr:rowOff>0</xdr:rowOff>
    </xdr:from>
    <xdr:ext cx="304800" cy="306481"/>
    <xdr:sp macro="" textlink="">
      <xdr:nvSpPr>
        <xdr:cNvPr id="660" name="AutoShape 2" descr="Image result for present value of annuity"/>
        <xdr:cNvSpPr>
          <a:spLocks noChangeAspect="1" noChangeArrowheads="1"/>
        </xdr:cNvSpPr>
      </xdr:nvSpPr>
      <xdr:spPr bwMode="auto">
        <a:xfrm>
          <a:off x="35164059"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62</xdr:row>
      <xdr:rowOff>0</xdr:rowOff>
    </xdr:from>
    <xdr:ext cx="304800" cy="306481"/>
    <xdr:sp macro="" textlink="">
      <xdr:nvSpPr>
        <xdr:cNvPr id="661" name="AutoShape 2" descr="Image result for present value of annuity"/>
        <xdr:cNvSpPr>
          <a:spLocks noChangeAspect="1" noChangeArrowheads="1"/>
        </xdr:cNvSpPr>
      </xdr:nvSpPr>
      <xdr:spPr bwMode="auto">
        <a:xfrm>
          <a:off x="36195000"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62</xdr:row>
      <xdr:rowOff>0</xdr:rowOff>
    </xdr:from>
    <xdr:ext cx="304800" cy="306481"/>
    <xdr:sp macro="" textlink="">
      <xdr:nvSpPr>
        <xdr:cNvPr id="662" name="AutoShape 2" descr="Image result for present value of annuity"/>
        <xdr:cNvSpPr>
          <a:spLocks noChangeAspect="1" noChangeArrowheads="1"/>
        </xdr:cNvSpPr>
      </xdr:nvSpPr>
      <xdr:spPr bwMode="auto">
        <a:xfrm>
          <a:off x="36710471"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62</xdr:col>
      <xdr:colOff>0</xdr:colOff>
      <xdr:row>62</xdr:row>
      <xdr:rowOff>0</xdr:rowOff>
    </xdr:from>
    <xdr:ext cx="304800" cy="306481"/>
    <xdr:sp macro="" textlink="">
      <xdr:nvSpPr>
        <xdr:cNvPr id="663" name="AutoShape 2" descr="Image result for present value of annuity"/>
        <xdr:cNvSpPr>
          <a:spLocks noChangeAspect="1" noChangeArrowheads="1"/>
        </xdr:cNvSpPr>
      </xdr:nvSpPr>
      <xdr:spPr bwMode="auto">
        <a:xfrm>
          <a:off x="35679529"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62</xdr:row>
      <xdr:rowOff>0</xdr:rowOff>
    </xdr:from>
    <xdr:ext cx="304800" cy="306481"/>
    <xdr:sp macro="" textlink="">
      <xdr:nvSpPr>
        <xdr:cNvPr id="664" name="AutoShape 2" descr="Image result for present value of annuity"/>
        <xdr:cNvSpPr>
          <a:spLocks noChangeAspect="1" noChangeArrowheads="1"/>
        </xdr:cNvSpPr>
      </xdr:nvSpPr>
      <xdr:spPr bwMode="auto">
        <a:xfrm>
          <a:off x="36195000"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62</xdr:row>
      <xdr:rowOff>0</xdr:rowOff>
    </xdr:from>
    <xdr:ext cx="304800" cy="306481"/>
    <xdr:sp macro="" textlink="">
      <xdr:nvSpPr>
        <xdr:cNvPr id="665" name="AutoShape 2" descr="Image result for present value of annuity"/>
        <xdr:cNvSpPr>
          <a:spLocks noChangeAspect="1" noChangeArrowheads="1"/>
        </xdr:cNvSpPr>
      </xdr:nvSpPr>
      <xdr:spPr bwMode="auto">
        <a:xfrm>
          <a:off x="36710471"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62</xdr:col>
      <xdr:colOff>0</xdr:colOff>
      <xdr:row>63</xdr:row>
      <xdr:rowOff>0</xdr:rowOff>
    </xdr:from>
    <xdr:ext cx="304800" cy="306481"/>
    <xdr:sp macro="" textlink="">
      <xdr:nvSpPr>
        <xdr:cNvPr id="666" name="AutoShape 2" descr="Image result for present value of annuity"/>
        <xdr:cNvSpPr>
          <a:spLocks noChangeAspect="1" noChangeArrowheads="1"/>
        </xdr:cNvSpPr>
      </xdr:nvSpPr>
      <xdr:spPr bwMode="auto">
        <a:xfrm>
          <a:off x="35679529"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63</xdr:row>
      <xdr:rowOff>0</xdr:rowOff>
    </xdr:from>
    <xdr:ext cx="304800" cy="306481"/>
    <xdr:sp macro="" textlink="">
      <xdr:nvSpPr>
        <xdr:cNvPr id="667" name="AutoShape 2" descr="Image result for present value of annuity"/>
        <xdr:cNvSpPr>
          <a:spLocks noChangeAspect="1" noChangeArrowheads="1"/>
        </xdr:cNvSpPr>
      </xdr:nvSpPr>
      <xdr:spPr bwMode="auto">
        <a:xfrm>
          <a:off x="36195000"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63</xdr:row>
      <xdr:rowOff>0</xdr:rowOff>
    </xdr:from>
    <xdr:ext cx="304800" cy="306481"/>
    <xdr:sp macro="" textlink="">
      <xdr:nvSpPr>
        <xdr:cNvPr id="668" name="AutoShape 2" descr="Image result for present value of annuity"/>
        <xdr:cNvSpPr>
          <a:spLocks noChangeAspect="1" noChangeArrowheads="1"/>
        </xdr:cNvSpPr>
      </xdr:nvSpPr>
      <xdr:spPr bwMode="auto">
        <a:xfrm>
          <a:off x="36710471"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61</xdr:col>
      <xdr:colOff>0</xdr:colOff>
      <xdr:row>62</xdr:row>
      <xdr:rowOff>0</xdr:rowOff>
    </xdr:from>
    <xdr:ext cx="304800" cy="306481"/>
    <xdr:sp macro="" textlink="">
      <xdr:nvSpPr>
        <xdr:cNvPr id="669" name="AutoShape 2" descr="Image result for present value of annuity"/>
        <xdr:cNvSpPr>
          <a:spLocks noChangeAspect="1" noChangeArrowheads="1"/>
        </xdr:cNvSpPr>
      </xdr:nvSpPr>
      <xdr:spPr bwMode="auto">
        <a:xfrm>
          <a:off x="35164059"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62</xdr:row>
      <xdr:rowOff>0</xdr:rowOff>
    </xdr:from>
    <xdr:ext cx="304800" cy="306481"/>
    <xdr:sp macro="" textlink="">
      <xdr:nvSpPr>
        <xdr:cNvPr id="670" name="AutoShape 2" descr="Image result for present value of annuity"/>
        <xdr:cNvSpPr>
          <a:spLocks noChangeAspect="1" noChangeArrowheads="1"/>
        </xdr:cNvSpPr>
      </xdr:nvSpPr>
      <xdr:spPr bwMode="auto">
        <a:xfrm>
          <a:off x="36195000"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62</xdr:row>
      <xdr:rowOff>0</xdr:rowOff>
    </xdr:from>
    <xdr:ext cx="304800" cy="306481"/>
    <xdr:sp macro="" textlink="">
      <xdr:nvSpPr>
        <xdr:cNvPr id="671" name="AutoShape 2" descr="Image result for present value of annuity"/>
        <xdr:cNvSpPr>
          <a:spLocks noChangeAspect="1" noChangeArrowheads="1"/>
        </xdr:cNvSpPr>
      </xdr:nvSpPr>
      <xdr:spPr bwMode="auto">
        <a:xfrm>
          <a:off x="36710471"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62</xdr:col>
      <xdr:colOff>0</xdr:colOff>
      <xdr:row>63</xdr:row>
      <xdr:rowOff>0</xdr:rowOff>
    </xdr:from>
    <xdr:ext cx="304800" cy="306481"/>
    <xdr:sp macro="" textlink="">
      <xdr:nvSpPr>
        <xdr:cNvPr id="672" name="AutoShape 2" descr="Image result for present value of annuity"/>
        <xdr:cNvSpPr>
          <a:spLocks noChangeAspect="1" noChangeArrowheads="1"/>
        </xdr:cNvSpPr>
      </xdr:nvSpPr>
      <xdr:spPr bwMode="auto">
        <a:xfrm>
          <a:off x="35679529"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63</xdr:row>
      <xdr:rowOff>0</xdr:rowOff>
    </xdr:from>
    <xdr:ext cx="304800" cy="306481"/>
    <xdr:sp macro="" textlink="">
      <xdr:nvSpPr>
        <xdr:cNvPr id="673" name="AutoShape 2" descr="Image result for present value of annuity"/>
        <xdr:cNvSpPr>
          <a:spLocks noChangeAspect="1" noChangeArrowheads="1"/>
        </xdr:cNvSpPr>
      </xdr:nvSpPr>
      <xdr:spPr bwMode="auto">
        <a:xfrm>
          <a:off x="36195000"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63</xdr:row>
      <xdr:rowOff>0</xdr:rowOff>
    </xdr:from>
    <xdr:ext cx="304800" cy="306481"/>
    <xdr:sp macro="" textlink="">
      <xdr:nvSpPr>
        <xdr:cNvPr id="674" name="AutoShape 2" descr="Image result for present value of annuity"/>
        <xdr:cNvSpPr>
          <a:spLocks noChangeAspect="1" noChangeArrowheads="1"/>
        </xdr:cNvSpPr>
      </xdr:nvSpPr>
      <xdr:spPr bwMode="auto">
        <a:xfrm>
          <a:off x="36710471"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61</xdr:col>
      <xdr:colOff>0</xdr:colOff>
      <xdr:row>63</xdr:row>
      <xdr:rowOff>0</xdr:rowOff>
    </xdr:from>
    <xdr:ext cx="304800" cy="306481"/>
    <xdr:sp macro="" textlink="">
      <xdr:nvSpPr>
        <xdr:cNvPr id="675" name="AutoShape 2" descr="Image result for present value of annuity"/>
        <xdr:cNvSpPr>
          <a:spLocks noChangeAspect="1" noChangeArrowheads="1"/>
        </xdr:cNvSpPr>
      </xdr:nvSpPr>
      <xdr:spPr bwMode="auto">
        <a:xfrm>
          <a:off x="35164059"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63</xdr:row>
      <xdr:rowOff>0</xdr:rowOff>
    </xdr:from>
    <xdr:ext cx="304800" cy="306481"/>
    <xdr:sp macro="" textlink="">
      <xdr:nvSpPr>
        <xdr:cNvPr id="676" name="AutoShape 2" descr="Image result for present value of annuity"/>
        <xdr:cNvSpPr>
          <a:spLocks noChangeAspect="1" noChangeArrowheads="1"/>
        </xdr:cNvSpPr>
      </xdr:nvSpPr>
      <xdr:spPr bwMode="auto">
        <a:xfrm>
          <a:off x="36195000"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63</xdr:row>
      <xdr:rowOff>0</xdr:rowOff>
    </xdr:from>
    <xdr:ext cx="304800" cy="306481"/>
    <xdr:sp macro="" textlink="">
      <xdr:nvSpPr>
        <xdr:cNvPr id="677" name="AutoShape 2" descr="Image result for present value of annuity"/>
        <xdr:cNvSpPr>
          <a:spLocks noChangeAspect="1" noChangeArrowheads="1"/>
        </xdr:cNvSpPr>
      </xdr:nvSpPr>
      <xdr:spPr bwMode="auto">
        <a:xfrm>
          <a:off x="36710471"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62</xdr:col>
      <xdr:colOff>0</xdr:colOff>
      <xdr:row>63</xdr:row>
      <xdr:rowOff>0</xdr:rowOff>
    </xdr:from>
    <xdr:ext cx="304800" cy="306481"/>
    <xdr:sp macro="" textlink="">
      <xdr:nvSpPr>
        <xdr:cNvPr id="678" name="AutoShape 2" descr="Image result for present value of annuity"/>
        <xdr:cNvSpPr>
          <a:spLocks noChangeAspect="1" noChangeArrowheads="1"/>
        </xdr:cNvSpPr>
      </xdr:nvSpPr>
      <xdr:spPr bwMode="auto">
        <a:xfrm>
          <a:off x="35679529"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63</xdr:row>
      <xdr:rowOff>0</xdr:rowOff>
    </xdr:from>
    <xdr:ext cx="304800" cy="306481"/>
    <xdr:sp macro="" textlink="">
      <xdr:nvSpPr>
        <xdr:cNvPr id="679" name="AutoShape 2" descr="Image result for present value of annuity"/>
        <xdr:cNvSpPr>
          <a:spLocks noChangeAspect="1" noChangeArrowheads="1"/>
        </xdr:cNvSpPr>
      </xdr:nvSpPr>
      <xdr:spPr bwMode="auto">
        <a:xfrm>
          <a:off x="36195000"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63</xdr:row>
      <xdr:rowOff>0</xdr:rowOff>
    </xdr:from>
    <xdr:ext cx="304800" cy="306481"/>
    <xdr:sp macro="" textlink="">
      <xdr:nvSpPr>
        <xdr:cNvPr id="680" name="AutoShape 2" descr="Image result for present value of annuity"/>
        <xdr:cNvSpPr>
          <a:spLocks noChangeAspect="1" noChangeArrowheads="1"/>
        </xdr:cNvSpPr>
      </xdr:nvSpPr>
      <xdr:spPr bwMode="auto">
        <a:xfrm>
          <a:off x="36710471"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62</xdr:col>
      <xdr:colOff>0</xdr:colOff>
      <xdr:row>64</xdr:row>
      <xdr:rowOff>0</xdr:rowOff>
    </xdr:from>
    <xdr:ext cx="304800" cy="306481"/>
    <xdr:sp macro="" textlink="">
      <xdr:nvSpPr>
        <xdr:cNvPr id="681" name="AutoShape 2" descr="Image result for present value of annuity"/>
        <xdr:cNvSpPr>
          <a:spLocks noChangeAspect="1" noChangeArrowheads="1"/>
        </xdr:cNvSpPr>
      </xdr:nvSpPr>
      <xdr:spPr bwMode="auto">
        <a:xfrm>
          <a:off x="35679529"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64</xdr:row>
      <xdr:rowOff>0</xdr:rowOff>
    </xdr:from>
    <xdr:ext cx="304800" cy="306481"/>
    <xdr:sp macro="" textlink="">
      <xdr:nvSpPr>
        <xdr:cNvPr id="682" name="AutoShape 2" descr="Image result for present value of annuity"/>
        <xdr:cNvSpPr>
          <a:spLocks noChangeAspect="1" noChangeArrowheads="1"/>
        </xdr:cNvSpPr>
      </xdr:nvSpPr>
      <xdr:spPr bwMode="auto">
        <a:xfrm>
          <a:off x="36195000"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64</xdr:row>
      <xdr:rowOff>0</xdr:rowOff>
    </xdr:from>
    <xdr:ext cx="304800" cy="306481"/>
    <xdr:sp macro="" textlink="">
      <xdr:nvSpPr>
        <xdr:cNvPr id="683" name="AutoShape 2" descr="Image result for present value of annuity"/>
        <xdr:cNvSpPr>
          <a:spLocks noChangeAspect="1" noChangeArrowheads="1"/>
        </xdr:cNvSpPr>
      </xdr:nvSpPr>
      <xdr:spPr bwMode="auto">
        <a:xfrm>
          <a:off x="36710471"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61</xdr:col>
      <xdr:colOff>0</xdr:colOff>
      <xdr:row>63</xdr:row>
      <xdr:rowOff>0</xdr:rowOff>
    </xdr:from>
    <xdr:ext cx="304800" cy="306481"/>
    <xdr:sp macro="" textlink="">
      <xdr:nvSpPr>
        <xdr:cNvPr id="684" name="AutoShape 2" descr="Image result for present value of annuity"/>
        <xdr:cNvSpPr>
          <a:spLocks noChangeAspect="1" noChangeArrowheads="1"/>
        </xdr:cNvSpPr>
      </xdr:nvSpPr>
      <xdr:spPr bwMode="auto">
        <a:xfrm>
          <a:off x="35164059"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63</xdr:row>
      <xdr:rowOff>0</xdr:rowOff>
    </xdr:from>
    <xdr:ext cx="304800" cy="306481"/>
    <xdr:sp macro="" textlink="">
      <xdr:nvSpPr>
        <xdr:cNvPr id="685" name="AutoShape 2" descr="Image result for present value of annuity"/>
        <xdr:cNvSpPr>
          <a:spLocks noChangeAspect="1" noChangeArrowheads="1"/>
        </xdr:cNvSpPr>
      </xdr:nvSpPr>
      <xdr:spPr bwMode="auto">
        <a:xfrm>
          <a:off x="36195000"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63</xdr:row>
      <xdr:rowOff>0</xdr:rowOff>
    </xdr:from>
    <xdr:ext cx="304800" cy="306481"/>
    <xdr:sp macro="" textlink="">
      <xdr:nvSpPr>
        <xdr:cNvPr id="686" name="AutoShape 2" descr="Image result for present value of annuity"/>
        <xdr:cNvSpPr>
          <a:spLocks noChangeAspect="1" noChangeArrowheads="1"/>
        </xdr:cNvSpPr>
      </xdr:nvSpPr>
      <xdr:spPr bwMode="auto">
        <a:xfrm>
          <a:off x="36710471"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62</xdr:col>
      <xdr:colOff>0</xdr:colOff>
      <xdr:row>64</xdr:row>
      <xdr:rowOff>0</xdr:rowOff>
    </xdr:from>
    <xdr:ext cx="304800" cy="306481"/>
    <xdr:sp macro="" textlink="">
      <xdr:nvSpPr>
        <xdr:cNvPr id="687" name="AutoShape 2" descr="Image result for present value of annuity"/>
        <xdr:cNvSpPr>
          <a:spLocks noChangeAspect="1" noChangeArrowheads="1"/>
        </xdr:cNvSpPr>
      </xdr:nvSpPr>
      <xdr:spPr bwMode="auto">
        <a:xfrm>
          <a:off x="35679529"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64</xdr:row>
      <xdr:rowOff>0</xdr:rowOff>
    </xdr:from>
    <xdr:ext cx="304800" cy="306481"/>
    <xdr:sp macro="" textlink="">
      <xdr:nvSpPr>
        <xdr:cNvPr id="688" name="AutoShape 2" descr="Image result for present value of annuity"/>
        <xdr:cNvSpPr>
          <a:spLocks noChangeAspect="1" noChangeArrowheads="1"/>
        </xdr:cNvSpPr>
      </xdr:nvSpPr>
      <xdr:spPr bwMode="auto">
        <a:xfrm>
          <a:off x="36195000"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64</xdr:row>
      <xdr:rowOff>0</xdr:rowOff>
    </xdr:from>
    <xdr:ext cx="304800" cy="306481"/>
    <xdr:sp macro="" textlink="">
      <xdr:nvSpPr>
        <xdr:cNvPr id="689" name="AutoShape 2" descr="Image result for present value of annuity"/>
        <xdr:cNvSpPr>
          <a:spLocks noChangeAspect="1" noChangeArrowheads="1"/>
        </xdr:cNvSpPr>
      </xdr:nvSpPr>
      <xdr:spPr bwMode="auto">
        <a:xfrm>
          <a:off x="36710471"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61</xdr:col>
      <xdr:colOff>0</xdr:colOff>
      <xdr:row>64</xdr:row>
      <xdr:rowOff>0</xdr:rowOff>
    </xdr:from>
    <xdr:ext cx="304800" cy="306481"/>
    <xdr:sp macro="" textlink="">
      <xdr:nvSpPr>
        <xdr:cNvPr id="690" name="AutoShape 2" descr="Image result for present value of annuity"/>
        <xdr:cNvSpPr>
          <a:spLocks noChangeAspect="1" noChangeArrowheads="1"/>
        </xdr:cNvSpPr>
      </xdr:nvSpPr>
      <xdr:spPr bwMode="auto">
        <a:xfrm>
          <a:off x="35164059"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64</xdr:row>
      <xdr:rowOff>0</xdr:rowOff>
    </xdr:from>
    <xdr:ext cx="304800" cy="306481"/>
    <xdr:sp macro="" textlink="">
      <xdr:nvSpPr>
        <xdr:cNvPr id="691" name="AutoShape 2" descr="Image result for present value of annuity"/>
        <xdr:cNvSpPr>
          <a:spLocks noChangeAspect="1" noChangeArrowheads="1"/>
        </xdr:cNvSpPr>
      </xdr:nvSpPr>
      <xdr:spPr bwMode="auto">
        <a:xfrm>
          <a:off x="36195000"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64</xdr:row>
      <xdr:rowOff>0</xdr:rowOff>
    </xdr:from>
    <xdr:ext cx="304800" cy="306481"/>
    <xdr:sp macro="" textlink="">
      <xdr:nvSpPr>
        <xdr:cNvPr id="692" name="AutoShape 2" descr="Image result for present value of annuity"/>
        <xdr:cNvSpPr>
          <a:spLocks noChangeAspect="1" noChangeArrowheads="1"/>
        </xdr:cNvSpPr>
      </xdr:nvSpPr>
      <xdr:spPr bwMode="auto">
        <a:xfrm>
          <a:off x="36710471"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62</xdr:col>
      <xdr:colOff>0</xdr:colOff>
      <xdr:row>64</xdr:row>
      <xdr:rowOff>0</xdr:rowOff>
    </xdr:from>
    <xdr:ext cx="304800" cy="306481"/>
    <xdr:sp macro="" textlink="">
      <xdr:nvSpPr>
        <xdr:cNvPr id="693" name="AutoShape 2" descr="Image result for present value of annuity"/>
        <xdr:cNvSpPr>
          <a:spLocks noChangeAspect="1" noChangeArrowheads="1"/>
        </xdr:cNvSpPr>
      </xdr:nvSpPr>
      <xdr:spPr bwMode="auto">
        <a:xfrm>
          <a:off x="35679529"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64</xdr:row>
      <xdr:rowOff>0</xdr:rowOff>
    </xdr:from>
    <xdr:ext cx="304800" cy="306481"/>
    <xdr:sp macro="" textlink="">
      <xdr:nvSpPr>
        <xdr:cNvPr id="694" name="AutoShape 2" descr="Image result for present value of annuity"/>
        <xdr:cNvSpPr>
          <a:spLocks noChangeAspect="1" noChangeArrowheads="1"/>
        </xdr:cNvSpPr>
      </xdr:nvSpPr>
      <xdr:spPr bwMode="auto">
        <a:xfrm>
          <a:off x="36195000"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64</xdr:row>
      <xdr:rowOff>0</xdr:rowOff>
    </xdr:from>
    <xdr:ext cx="304800" cy="306481"/>
    <xdr:sp macro="" textlink="">
      <xdr:nvSpPr>
        <xdr:cNvPr id="695" name="AutoShape 2" descr="Image result for present value of annuity"/>
        <xdr:cNvSpPr>
          <a:spLocks noChangeAspect="1" noChangeArrowheads="1"/>
        </xdr:cNvSpPr>
      </xdr:nvSpPr>
      <xdr:spPr bwMode="auto">
        <a:xfrm>
          <a:off x="36710471"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62</xdr:col>
      <xdr:colOff>0</xdr:colOff>
      <xdr:row>65</xdr:row>
      <xdr:rowOff>0</xdr:rowOff>
    </xdr:from>
    <xdr:ext cx="304800" cy="306481"/>
    <xdr:sp macro="" textlink="">
      <xdr:nvSpPr>
        <xdr:cNvPr id="696" name="AutoShape 2" descr="Image result for present value of annuity"/>
        <xdr:cNvSpPr>
          <a:spLocks noChangeAspect="1" noChangeArrowheads="1"/>
        </xdr:cNvSpPr>
      </xdr:nvSpPr>
      <xdr:spPr bwMode="auto">
        <a:xfrm>
          <a:off x="35679529"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65</xdr:row>
      <xdr:rowOff>0</xdr:rowOff>
    </xdr:from>
    <xdr:ext cx="304800" cy="306481"/>
    <xdr:sp macro="" textlink="">
      <xdr:nvSpPr>
        <xdr:cNvPr id="697" name="AutoShape 2" descr="Image result for present value of annuity"/>
        <xdr:cNvSpPr>
          <a:spLocks noChangeAspect="1" noChangeArrowheads="1"/>
        </xdr:cNvSpPr>
      </xdr:nvSpPr>
      <xdr:spPr bwMode="auto">
        <a:xfrm>
          <a:off x="36195000"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65</xdr:row>
      <xdr:rowOff>0</xdr:rowOff>
    </xdr:from>
    <xdr:ext cx="304800" cy="306481"/>
    <xdr:sp macro="" textlink="">
      <xdr:nvSpPr>
        <xdr:cNvPr id="698" name="AutoShape 2" descr="Image result for present value of annuity"/>
        <xdr:cNvSpPr>
          <a:spLocks noChangeAspect="1" noChangeArrowheads="1"/>
        </xdr:cNvSpPr>
      </xdr:nvSpPr>
      <xdr:spPr bwMode="auto">
        <a:xfrm>
          <a:off x="36710471"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61</xdr:col>
      <xdr:colOff>0</xdr:colOff>
      <xdr:row>64</xdr:row>
      <xdr:rowOff>0</xdr:rowOff>
    </xdr:from>
    <xdr:ext cx="304800" cy="306481"/>
    <xdr:sp macro="" textlink="">
      <xdr:nvSpPr>
        <xdr:cNvPr id="699" name="AutoShape 2" descr="Image result for present value of annuity"/>
        <xdr:cNvSpPr>
          <a:spLocks noChangeAspect="1" noChangeArrowheads="1"/>
        </xdr:cNvSpPr>
      </xdr:nvSpPr>
      <xdr:spPr bwMode="auto">
        <a:xfrm>
          <a:off x="35164059"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64</xdr:row>
      <xdr:rowOff>0</xdr:rowOff>
    </xdr:from>
    <xdr:ext cx="304800" cy="306481"/>
    <xdr:sp macro="" textlink="">
      <xdr:nvSpPr>
        <xdr:cNvPr id="700" name="AutoShape 2" descr="Image result for present value of annuity"/>
        <xdr:cNvSpPr>
          <a:spLocks noChangeAspect="1" noChangeArrowheads="1"/>
        </xdr:cNvSpPr>
      </xdr:nvSpPr>
      <xdr:spPr bwMode="auto">
        <a:xfrm>
          <a:off x="36195000"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64</xdr:row>
      <xdr:rowOff>0</xdr:rowOff>
    </xdr:from>
    <xdr:ext cx="304800" cy="306481"/>
    <xdr:sp macro="" textlink="">
      <xdr:nvSpPr>
        <xdr:cNvPr id="701" name="AutoShape 2" descr="Image result for present value of annuity"/>
        <xdr:cNvSpPr>
          <a:spLocks noChangeAspect="1" noChangeArrowheads="1"/>
        </xdr:cNvSpPr>
      </xdr:nvSpPr>
      <xdr:spPr bwMode="auto">
        <a:xfrm>
          <a:off x="36710471"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62</xdr:col>
      <xdr:colOff>0</xdr:colOff>
      <xdr:row>65</xdr:row>
      <xdr:rowOff>0</xdr:rowOff>
    </xdr:from>
    <xdr:ext cx="304800" cy="306481"/>
    <xdr:sp macro="" textlink="">
      <xdr:nvSpPr>
        <xdr:cNvPr id="702" name="AutoShape 2" descr="Image result for present value of annuity"/>
        <xdr:cNvSpPr>
          <a:spLocks noChangeAspect="1" noChangeArrowheads="1"/>
        </xdr:cNvSpPr>
      </xdr:nvSpPr>
      <xdr:spPr bwMode="auto">
        <a:xfrm>
          <a:off x="35679529"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65</xdr:row>
      <xdr:rowOff>0</xdr:rowOff>
    </xdr:from>
    <xdr:ext cx="304800" cy="306481"/>
    <xdr:sp macro="" textlink="">
      <xdr:nvSpPr>
        <xdr:cNvPr id="703" name="AutoShape 2" descr="Image result for present value of annuity"/>
        <xdr:cNvSpPr>
          <a:spLocks noChangeAspect="1" noChangeArrowheads="1"/>
        </xdr:cNvSpPr>
      </xdr:nvSpPr>
      <xdr:spPr bwMode="auto">
        <a:xfrm>
          <a:off x="36195000"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65</xdr:row>
      <xdr:rowOff>0</xdr:rowOff>
    </xdr:from>
    <xdr:ext cx="304800" cy="306481"/>
    <xdr:sp macro="" textlink="">
      <xdr:nvSpPr>
        <xdr:cNvPr id="704" name="AutoShape 2" descr="Image result for present value of annuity"/>
        <xdr:cNvSpPr>
          <a:spLocks noChangeAspect="1" noChangeArrowheads="1"/>
        </xdr:cNvSpPr>
      </xdr:nvSpPr>
      <xdr:spPr bwMode="auto">
        <a:xfrm>
          <a:off x="36710471"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61</xdr:col>
      <xdr:colOff>0</xdr:colOff>
      <xdr:row>65</xdr:row>
      <xdr:rowOff>0</xdr:rowOff>
    </xdr:from>
    <xdr:ext cx="304800" cy="306481"/>
    <xdr:sp macro="" textlink="">
      <xdr:nvSpPr>
        <xdr:cNvPr id="705" name="AutoShape 2" descr="Image result for present value of annuity"/>
        <xdr:cNvSpPr>
          <a:spLocks noChangeAspect="1" noChangeArrowheads="1"/>
        </xdr:cNvSpPr>
      </xdr:nvSpPr>
      <xdr:spPr bwMode="auto">
        <a:xfrm>
          <a:off x="35164059"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65</xdr:row>
      <xdr:rowOff>0</xdr:rowOff>
    </xdr:from>
    <xdr:ext cx="304800" cy="306481"/>
    <xdr:sp macro="" textlink="">
      <xdr:nvSpPr>
        <xdr:cNvPr id="706" name="AutoShape 2" descr="Image result for present value of annuity"/>
        <xdr:cNvSpPr>
          <a:spLocks noChangeAspect="1" noChangeArrowheads="1"/>
        </xdr:cNvSpPr>
      </xdr:nvSpPr>
      <xdr:spPr bwMode="auto">
        <a:xfrm>
          <a:off x="36195000"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65</xdr:row>
      <xdr:rowOff>0</xdr:rowOff>
    </xdr:from>
    <xdr:ext cx="304800" cy="306481"/>
    <xdr:sp macro="" textlink="">
      <xdr:nvSpPr>
        <xdr:cNvPr id="707" name="AutoShape 2" descr="Image result for present value of annuity"/>
        <xdr:cNvSpPr>
          <a:spLocks noChangeAspect="1" noChangeArrowheads="1"/>
        </xdr:cNvSpPr>
      </xdr:nvSpPr>
      <xdr:spPr bwMode="auto">
        <a:xfrm>
          <a:off x="36710471"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62</xdr:col>
      <xdr:colOff>0</xdr:colOff>
      <xdr:row>65</xdr:row>
      <xdr:rowOff>0</xdr:rowOff>
    </xdr:from>
    <xdr:ext cx="304800" cy="306481"/>
    <xdr:sp macro="" textlink="">
      <xdr:nvSpPr>
        <xdr:cNvPr id="708" name="AutoShape 2" descr="Image result for present value of annuity"/>
        <xdr:cNvSpPr>
          <a:spLocks noChangeAspect="1" noChangeArrowheads="1"/>
        </xdr:cNvSpPr>
      </xdr:nvSpPr>
      <xdr:spPr bwMode="auto">
        <a:xfrm>
          <a:off x="35679529"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65</xdr:row>
      <xdr:rowOff>0</xdr:rowOff>
    </xdr:from>
    <xdr:ext cx="304800" cy="306481"/>
    <xdr:sp macro="" textlink="">
      <xdr:nvSpPr>
        <xdr:cNvPr id="709" name="AutoShape 2" descr="Image result for present value of annuity"/>
        <xdr:cNvSpPr>
          <a:spLocks noChangeAspect="1" noChangeArrowheads="1"/>
        </xdr:cNvSpPr>
      </xdr:nvSpPr>
      <xdr:spPr bwMode="auto">
        <a:xfrm>
          <a:off x="36195000"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65</xdr:row>
      <xdr:rowOff>0</xdr:rowOff>
    </xdr:from>
    <xdr:ext cx="304800" cy="306481"/>
    <xdr:sp macro="" textlink="">
      <xdr:nvSpPr>
        <xdr:cNvPr id="710" name="AutoShape 2" descr="Image result for present value of annuity"/>
        <xdr:cNvSpPr>
          <a:spLocks noChangeAspect="1" noChangeArrowheads="1"/>
        </xdr:cNvSpPr>
      </xdr:nvSpPr>
      <xdr:spPr bwMode="auto">
        <a:xfrm>
          <a:off x="36710471"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62</xdr:col>
      <xdr:colOff>0</xdr:colOff>
      <xdr:row>66</xdr:row>
      <xdr:rowOff>0</xdr:rowOff>
    </xdr:from>
    <xdr:ext cx="304800" cy="306481"/>
    <xdr:sp macro="" textlink="">
      <xdr:nvSpPr>
        <xdr:cNvPr id="711" name="AutoShape 2" descr="Image result for present value of annuity"/>
        <xdr:cNvSpPr>
          <a:spLocks noChangeAspect="1" noChangeArrowheads="1"/>
        </xdr:cNvSpPr>
      </xdr:nvSpPr>
      <xdr:spPr bwMode="auto">
        <a:xfrm>
          <a:off x="35679529"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66</xdr:row>
      <xdr:rowOff>0</xdr:rowOff>
    </xdr:from>
    <xdr:ext cx="304800" cy="306481"/>
    <xdr:sp macro="" textlink="">
      <xdr:nvSpPr>
        <xdr:cNvPr id="712" name="AutoShape 2" descr="Image result for present value of annuity"/>
        <xdr:cNvSpPr>
          <a:spLocks noChangeAspect="1" noChangeArrowheads="1"/>
        </xdr:cNvSpPr>
      </xdr:nvSpPr>
      <xdr:spPr bwMode="auto">
        <a:xfrm>
          <a:off x="36195000"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66</xdr:row>
      <xdr:rowOff>0</xdr:rowOff>
    </xdr:from>
    <xdr:ext cx="304800" cy="306481"/>
    <xdr:sp macro="" textlink="">
      <xdr:nvSpPr>
        <xdr:cNvPr id="713" name="AutoShape 2" descr="Image result for present value of annuity"/>
        <xdr:cNvSpPr>
          <a:spLocks noChangeAspect="1" noChangeArrowheads="1"/>
        </xdr:cNvSpPr>
      </xdr:nvSpPr>
      <xdr:spPr bwMode="auto">
        <a:xfrm>
          <a:off x="36710471"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61</xdr:col>
      <xdr:colOff>0</xdr:colOff>
      <xdr:row>65</xdr:row>
      <xdr:rowOff>0</xdr:rowOff>
    </xdr:from>
    <xdr:ext cx="304800" cy="306481"/>
    <xdr:sp macro="" textlink="">
      <xdr:nvSpPr>
        <xdr:cNvPr id="714" name="AutoShape 2" descr="Image result for present value of annuity"/>
        <xdr:cNvSpPr>
          <a:spLocks noChangeAspect="1" noChangeArrowheads="1"/>
        </xdr:cNvSpPr>
      </xdr:nvSpPr>
      <xdr:spPr bwMode="auto">
        <a:xfrm>
          <a:off x="35164059"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65</xdr:row>
      <xdr:rowOff>0</xdr:rowOff>
    </xdr:from>
    <xdr:ext cx="304800" cy="306481"/>
    <xdr:sp macro="" textlink="">
      <xdr:nvSpPr>
        <xdr:cNvPr id="715" name="AutoShape 2" descr="Image result for present value of annuity"/>
        <xdr:cNvSpPr>
          <a:spLocks noChangeAspect="1" noChangeArrowheads="1"/>
        </xdr:cNvSpPr>
      </xdr:nvSpPr>
      <xdr:spPr bwMode="auto">
        <a:xfrm>
          <a:off x="36195000"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65</xdr:row>
      <xdr:rowOff>0</xdr:rowOff>
    </xdr:from>
    <xdr:ext cx="304800" cy="306481"/>
    <xdr:sp macro="" textlink="">
      <xdr:nvSpPr>
        <xdr:cNvPr id="716" name="AutoShape 2" descr="Image result for present value of annuity"/>
        <xdr:cNvSpPr>
          <a:spLocks noChangeAspect="1" noChangeArrowheads="1"/>
        </xdr:cNvSpPr>
      </xdr:nvSpPr>
      <xdr:spPr bwMode="auto">
        <a:xfrm>
          <a:off x="36710471"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62</xdr:col>
      <xdr:colOff>0</xdr:colOff>
      <xdr:row>66</xdr:row>
      <xdr:rowOff>0</xdr:rowOff>
    </xdr:from>
    <xdr:ext cx="304800" cy="306481"/>
    <xdr:sp macro="" textlink="">
      <xdr:nvSpPr>
        <xdr:cNvPr id="717" name="AutoShape 2" descr="Image result for present value of annuity"/>
        <xdr:cNvSpPr>
          <a:spLocks noChangeAspect="1" noChangeArrowheads="1"/>
        </xdr:cNvSpPr>
      </xdr:nvSpPr>
      <xdr:spPr bwMode="auto">
        <a:xfrm>
          <a:off x="35679529"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66</xdr:row>
      <xdr:rowOff>0</xdr:rowOff>
    </xdr:from>
    <xdr:ext cx="304800" cy="306481"/>
    <xdr:sp macro="" textlink="">
      <xdr:nvSpPr>
        <xdr:cNvPr id="718" name="AutoShape 2" descr="Image result for present value of annuity"/>
        <xdr:cNvSpPr>
          <a:spLocks noChangeAspect="1" noChangeArrowheads="1"/>
        </xdr:cNvSpPr>
      </xdr:nvSpPr>
      <xdr:spPr bwMode="auto">
        <a:xfrm>
          <a:off x="36195000"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66</xdr:row>
      <xdr:rowOff>0</xdr:rowOff>
    </xdr:from>
    <xdr:ext cx="304800" cy="306481"/>
    <xdr:sp macro="" textlink="">
      <xdr:nvSpPr>
        <xdr:cNvPr id="719" name="AutoShape 2" descr="Image result for present value of annuity"/>
        <xdr:cNvSpPr>
          <a:spLocks noChangeAspect="1" noChangeArrowheads="1"/>
        </xdr:cNvSpPr>
      </xdr:nvSpPr>
      <xdr:spPr bwMode="auto">
        <a:xfrm>
          <a:off x="36710471"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61</xdr:col>
      <xdr:colOff>0</xdr:colOff>
      <xdr:row>66</xdr:row>
      <xdr:rowOff>0</xdr:rowOff>
    </xdr:from>
    <xdr:ext cx="304800" cy="306481"/>
    <xdr:sp macro="" textlink="">
      <xdr:nvSpPr>
        <xdr:cNvPr id="720" name="AutoShape 2" descr="Image result for present value of annuity"/>
        <xdr:cNvSpPr>
          <a:spLocks noChangeAspect="1" noChangeArrowheads="1"/>
        </xdr:cNvSpPr>
      </xdr:nvSpPr>
      <xdr:spPr bwMode="auto">
        <a:xfrm>
          <a:off x="35164059"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66</xdr:row>
      <xdr:rowOff>0</xdr:rowOff>
    </xdr:from>
    <xdr:ext cx="304800" cy="306481"/>
    <xdr:sp macro="" textlink="">
      <xdr:nvSpPr>
        <xdr:cNvPr id="721" name="AutoShape 2" descr="Image result for present value of annuity"/>
        <xdr:cNvSpPr>
          <a:spLocks noChangeAspect="1" noChangeArrowheads="1"/>
        </xdr:cNvSpPr>
      </xdr:nvSpPr>
      <xdr:spPr bwMode="auto">
        <a:xfrm>
          <a:off x="36195000"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66</xdr:row>
      <xdr:rowOff>0</xdr:rowOff>
    </xdr:from>
    <xdr:ext cx="304800" cy="306481"/>
    <xdr:sp macro="" textlink="">
      <xdr:nvSpPr>
        <xdr:cNvPr id="722" name="AutoShape 2" descr="Image result for present value of annuity"/>
        <xdr:cNvSpPr>
          <a:spLocks noChangeAspect="1" noChangeArrowheads="1"/>
        </xdr:cNvSpPr>
      </xdr:nvSpPr>
      <xdr:spPr bwMode="auto">
        <a:xfrm>
          <a:off x="36710471"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62</xdr:col>
      <xdr:colOff>0</xdr:colOff>
      <xdr:row>66</xdr:row>
      <xdr:rowOff>0</xdr:rowOff>
    </xdr:from>
    <xdr:ext cx="304800" cy="306481"/>
    <xdr:sp macro="" textlink="">
      <xdr:nvSpPr>
        <xdr:cNvPr id="723" name="AutoShape 2" descr="Image result for present value of annuity"/>
        <xdr:cNvSpPr>
          <a:spLocks noChangeAspect="1" noChangeArrowheads="1"/>
        </xdr:cNvSpPr>
      </xdr:nvSpPr>
      <xdr:spPr bwMode="auto">
        <a:xfrm>
          <a:off x="35679529"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66</xdr:row>
      <xdr:rowOff>0</xdr:rowOff>
    </xdr:from>
    <xdr:ext cx="304800" cy="306481"/>
    <xdr:sp macro="" textlink="">
      <xdr:nvSpPr>
        <xdr:cNvPr id="724" name="AutoShape 2" descr="Image result for present value of annuity"/>
        <xdr:cNvSpPr>
          <a:spLocks noChangeAspect="1" noChangeArrowheads="1"/>
        </xdr:cNvSpPr>
      </xdr:nvSpPr>
      <xdr:spPr bwMode="auto">
        <a:xfrm>
          <a:off x="36195000"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66</xdr:row>
      <xdr:rowOff>0</xdr:rowOff>
    </xdr:from>
    <xdr:ext cx="304800" cy="306481"/>
    <xdr:sp macro="" textlink="">
      <xdr:nvSpPr>
        <xdr:cNvPr id="725" name="AutoShape 2" descr="Image result for present value of annuity"/>
        <xdr:cNvSpPr>
          <a:spLocks noChangeAspect="1" noChangeArrowheads="1"/>
        </xdr:cNvSpPr>
      </xdr:nvSpPr>
      <xdr:spPr bwMode="auto">
        <a:xfrm>
          <a:off x="36710471"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62</xdr:col>
      <xdr:colOff>0</xdr:colOff>
      <xdr:row>67</xdr:row>
      <xdr:rowOff>0</xdr:rowOff>
    </xdr:from>
    <xdr:ext cx="304800" cy="306481"/>
    <xdr:sp macro="" textlink="">
      <xdr:nvSpPr>
        <xdr:cNvPr id="726" name="AutoShape 2" descr="Image result for present value of annuity"/>
        <xdr:cNvSpPr>
          <a:spLocks noChangeAspect="1" noChangeArrowheads="1"/>
        </xdr:cNvSpPr>
      </xdr:nvSpPr>
      <xdr:spPr bwMode="auto">
        <a:xfrm>
          <a:off x="35679529"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67</xdr:row>
      <xdr:rowOff>0</xdr:rowOff>
    </xdr:from>
    <xdr:ext cx="304800" cy="306481"/>
    <xdr:sp macro="" textlink="">
      <xdr:nvSpPr>
        <xdr:cNvPr id="727" name="AutoShape 2" descr="Image result for present value of annuity"/>
        <xdr:cNvSpPr>
          <a:spLocks noChangeAspect="1" noChangeArrowheads="1"/>
        </xdr:cNvSpPr>
      </xdr:nvSpPr>
      <xdr:spPr bwMode="auto">
        <a:xfrm>
          <a:off x="36195000"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67</xdr:row>
      <xdr:rowOff>0</xdr:rowOff>
    </xdr:from>
    <xdr:ext cx="304800" cy="306481"/>
    <xdr:sp macro="" textlink="">
      <xdr:nvSpPr>
        <xdr:cNvPr id="728" name="AutoShape 2" descr="Image result for present value of annuity"/>
        <xdr:cNvSpPr>
          <a:spLocks noChangeAspect="1" noChangeArrowheads="1"/>
        </xdr:cNvSpPr>
      </xdr:nvSpPr>
      <xdr:spPr bwMode="auto">
        <a:xfrm>
          <a:off x="36710471"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61</xdr:col>
      <xdr:colOff>0</xdr:colOff>
      <xdr:row>66</xdr:row>
      <xdr:rowOff>0</xdr:rowOff>
    </xdr:from>
    <xdr:ext cx="304800" cy="306481"/>
    <xdr:sp macro="" textlink="">
      <xdr:nvSpPr>
        <xdr:cNvPr id="729" name="AutoShape 2" descr="Image result for present value of annuity"/>
        <xdr:cNvSpPr>
          <a:spLocks noChangeAspect="1" noChangeArrowheads="1"/>
        </xdr:cNvSpPr>
      </xdr:nvSpPr>
      <xdr:spPr bwMode="auto">
        <a:xfrm>
          <a:off x="35164059"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66</xdr:row>
      <xdr:rowOff>0</xdr:rowOff>
    </xdr:from>
    <xdr:ext cx="304800" cy="306481"/>
    <xdr:sp macro="" textlink="">
      <xdr:nvSpPr>
        <xdr:cNvPr id="730" name="AutoShape 2" descr="Image result for present value of annuity"/>
        <xdr:cNvSpPr>
          <a:spLocks noChangeAspect="1" noChangeArrowheads="1"/>
        </xdr:cNvSpPr>
      </xdr:nvSpPr>
      <xdr:spPr bwMode="auto">
        <a:xfrm>
          <a:off x="36195000"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66</xdr:row>
      <xdr:rowOff>0</xdr:rowOff>
    </xdr:from>
    <xdr:ext cx="304800" cy="306481"/>
    <xdr:sp macro="" textlink="">
      <xdr:nvSpPr>
        <xdr:cNvPr id="731" name="AutoShape 2" descr="Image result for present value of annuity"/>
        <xdr:cNvSpPr>
          <a:spLocks noChangeAspect="1" noChangeArrowheads="1"/>
        </xdr:cNvSpPr>
      </xdr:nvSpPr>
      <xdr:spPr bwMode="auto">
        <a:xfrm>
          <a:off x="36710471"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62</xdr:col>
      <xdr:colOff>0</xdr:colOff>
      <xdr:row>67</xdr:row>
      <xdr:rowOff>0</xdr:rowOff>
    </xdr:from>
    <xdr:ext cx="304800" cy="306481"/>
    <xdr:sp macro="" textlink="">
      <xdr:nvSpPr>
        <xdr:cNvPr id="732" name="AutoShape 2" descr="Image result for present value of annuity"/>
        <xdr:cNvSpPr>
          <a:spLocks noChangeAspect="1" noChangeArrowheads="1"/>
        </xdr:cNvSpPr>
      </xdr:nvSpPr>
      <xdr:spPr bwMode="auto">
        <a:xfrm>
          <a:off x="35679529"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67</xdr:row>
      <xdr:rowOff>0</xdr:rowOff>
    </xdr:from>
    <xdr:ext cx="304800" cy="306481"/>
    <xdr:sp macro="" textlink="">
      <xdr:nvSpPr>
        <xdr:cNvPr id="733" name="AutoShape 2" descr="Image result for present value of annuity"/>
        <xdr:cNvSpPr>
          <a:spLocks noChangeAspect="1" noChangeArrowheads="1"/>
        </xdr:cNvSpPr>
      </xdr:nvSpPr>
      <xdr:spPr bwMode="auto">
        <a:xfrm>
          <a:off x="36195000"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67</xdr:row>
      <xdr:rowOff>0</xdr:rowOff>
    </xdr:from>
    <xdr:ext cx="304800" cy="306481"/>
    <xdr:sp macro="" textlink="">
      <xdr:nvSpPr>
        <xdr:cNvPr id="734" name="AutoShape 2" descr="Image result for present value of annuity"/>
        <xdr:cNvSpPr>
          <a:spLocks noChangeAspect="1" noChangeArrowheads="1"/>
        </xdr:cNvSpPr>
      </xdr:nvSpPr>
      <xdr:spPr bwMode="auto">
        <a:xfrm>
          <a:off x="36710471"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61</xdr:col>
      <xdr:colOff>0</xdr:colOff>
      <xdr:row>67</xdr:row>
      <xdr:rowOff>0</xdr:rowOff>
    </xdr:from>
    <xdr:ext cx="304800" cy="306481"/>
    <xdr:sp macro="" textlink="">
      <xdr:nvSpPr>
        <xdr:cNvPr id="735" name="AutoShape 2" descr="Image result for present value of annuity"/>
        <xdr:cNvSpPr>
          <a:spLocks noChangeAspect="1" noChangeArrowheads="1"/>
        </xdr:cNvSpPr>
      </xdr:nvSpPr>
      <xdr:spPr bwMode="auto">
        <a:xfrm>
          <a:off x="35164059"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67</xdr:row>
      <xdr:rowOff>0</xdr:rowOff>
    </xdr:from>
    <xdr:ext cx="304800" cy="306481"/>
    <xdr:sp macro="" textlink="">
      <xdr:nvSpPr>
        <xdr:cNvPr id="736" name="AutoShape 2" descr="Image result for present value of annuity"/>
        <xdr:cNvSpPr>
          <a:spLocks noChangeAspect="1" noChangeArrowheads="1"/>
        </xdr:cNvSpPr>
      </xdr:nvSpPr>
      <xdr:spPr bwMode="auto">
        <a:xfrm>
          <a:off x="36195000"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67</xdr:row>
      <xdr:rowOff>0</xdr:rowOff>
    </xdr:from>
    <xdr:ext cx="304800" cy="306481"/>
    <xdr:sp macro="" textlink="">
      <xdr:nvSpPr>
        <xdr:cNvPr id="737" name="AutoShape 2" descr="Image result for present value of annuity"/>
        <xdr:cNvSpPr>
          <a:spLocks noChangeAspect="1" noChangeArrowheads="1"/>
        </xdr:cNvSpPr>
      </xdr:nvSpPr>
      <xdr:spPr bwMode="auto">
        <a:xfrm>
          <a:off x="36710471"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62</xdr:col>
      <xdr:colOff>0</xdr:colOff>
      <xdr:row>67</xdr:row>
      <xdr:rowOff>0</xdr:rowOff>
    </xdr:from>
    <xdr:ext cx="304800" cy="306481"/>
    <xdr:sp macro="" textlink="">
      <xdr:nvSpPr>
        <xdr:cNvPr id="738" name="AutoShape 2" descr="Image result for present value of annuity"/>
        <xdr:cNvSpPr>
          <a:spLocks noChangeAspect="1" noChangeArrowheads="1"/>
        </xdr:cNvSpPr>
      </xdr:nvSpPr>
      <xdr:spPr bwMode="auto">
        <a:xfrm>
          <a:off x="35679529"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67</xdr:row>
      <xdr:rowOff>0</xdr:rowOff>
    </xdr:from>
    <xdr:ext cx="304800" cy="306481"/>
    <xdr:sp macro="" textlink="">
      <xdr:nvSpPr>
        <xdr:cNvPr id="739" name="AutoShape 2" descr="Image result for present value of annuity"/>
        <xdr:cNvSpPr>
          <a:spLocks noChangeAspect="1" noChangeArrowheads="1"/>
        </xdr:cNvSpPr>
      </xdr:nvSpPr>
      <xdr:spPr bwMode="auto">
        <a:xfrm>
          <a:off x="36195000"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67</xdr:row>
      <xdr:rowOff>0</xdr:rowOff>
    </xdr:from>
    <xdr:ext cx="304800" cy="306481"/>
    <xdr:sp macro="" textlink="">
      <xdr:nvSpPr>
        <xdr:cNvPr id="740" name="AutoShape 2" descr="Image result for present value of annuity"/>
        <xdr:cNvSpPr>
          <a:spLocks noChangeAspect="1" noChangeArrowheads="1"/>
        </xdr:cNvSpPr>
      </xdr:nvSpPr>
      <xdr:spPr bwMode="auto">
        <a:xfrm>
          <a:off x="36710471"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62</xdr:col>
      <xdr:colOff>0</xdr:colOff>
      <xdr:row>68</xdr:row>
      <xdr:rowOff>0</xdr:rowOff>
    </xdr:from>
    <xdr:ext cx="304800" cy="306481"/>
    <xdr:sp macro="" textlink="">
      <xdr:nvSpPr>
        <xdr:cNvPr id="741" name="AutoShape 2" descr="Image result for present value of annuity"/>
        <xdr:cNvSpPr>
          <a:spLocks noChangeAspect="1" noChangeArrowheads="1"/>
        </xdr:cNvSpPr>
      </xdr:nvSpPr>
      <xdr:spPr bwMode="auto">
        <a:xfrm>
          <a:off x="35679529"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68</xdr:row>
      <xdr:rowOff>0</xdr:rowOff>
    </xdr:from>
    <xdr:ext cx="304800" cy="306481"/>
    <xdr:sp macro="" textlink="">
      <xdr:nvSpPr>
        <xdr:cNvPr id="742" name="AutoShape 2" descr="Image result for present value of annuity"/>
        <xdr:cNvSpPr>
          <a:spLocks noChangeAspect="1" noChangeArrowheads="1"/>
        </xdr:cNvSpPr>
      </xdr:nvSpPr>
      <xdr:spPr bwMode="auto">
        <a:xfrm>
          <a:off x="36195000"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68</xdr:row>
      <xdr:rowOff>0</xdr:rowOff>
    </xdr:from>
    <xdr:ext cx="304800" cy="306481"/>
    <xdr:sp macro="" textlink="">
      <xdr:nvSpPr>
        <xdr:cNvPr id="743" name="AutoShape 2" descr="Image result for present value of annuity"/>
        <xdr:cNvSpPr>
          <a:spLocks noChangeAspect="1" noChangeArrowheads="1"/>
        </xdr:cNvSpPr>
      </xdr:nvSpPr>
      <xdr:spPr bwMode="auto">
        <a:xfrm>
          <a:off x="36710471"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61</xdr:col>
      <xdr:colOff>0</xdr:colOff>
      <xdr:row>67</xdr:row>
      <xdr:rowOff>0</xdr:rowOff>
    </xdr:from>
    <xdr:ext cx="304800" cy="306481"/>
    <xdr:sp macro="" textlink="">
      <xdr:nvSpPr>
        <xdr:cNvPr id="744" name="AutoShape 2" descr="Image result for present value of annuity"/>
        <xdr:cNvSpPr>
          <a:spLocks noChangeAspect="1" noChangeArrowheads="1"/>
        </xdr:cNvSpPr>
      </xdr:nvSpPr>
      <xdr:spPr bwMode="auto">
        <a:xfrm>
          <a:off x="35164059"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67</xdr:row>
      <xdr:rowOff>0</xdr:rowOff>
    </xdr:from>
    <xdr:ext cx="304800" cy="306481"/>
    <xdr:sp macro="" textlink="">
      <xdr:nvSpPr>
        <xdr:cNvPr id="745" name="AutoShape 2" descr="Image result for present value of annuity"/>
        <xdr:cNvSpPr>
          <a:spLocks noChangeAspect="1" noChangeArrowheads="1"/>
        </xdr:cNvSpPr>
      </xdr:nvSpPr>
      <xdr:spPr bwMode="auto">
        <a:xfrm>
          <a:off x="36195000"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67</xdr:row>
      <xdr:rowOff>0</xdr:rowOff>
    </xdr:from>
    <xdr:ext cx="304800" cy="306481"/>
    <xdr:sp macro="" textlink="">
      <xdr:nvSpPr>
        <xdr:cNvPr id="746" name="AutoShape 2" descr="Image result for present value of annuity"/>
        <xdr:cNvSpPr>
          <a:spLocks noChangeAspect="1" noChangeArrowheads="1"/>
        </xdr:cNvSpPr>
      </xdr:nvSpPr>
      <xdr:spPr bwMode="auto">
        <a:xfrm>
          <a:off x="36710471"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62</xdr:col>
      <xdr:colOff>0</xdr:colOff>
      <xdr:row>68</xdr:row>
      <xdr:rowOff>0</xdr:rowOff>
    </xdr:from>
    <xdr:ext cx="304800" cy="306481"/>
    <xdr:sp macro="" textlink="">
      <xdr:nvSpPr>
        <xdr:cNvPr id="747" name="AutoShape 2" descr="Image result for present value of annuity"/>
        <xdr:cNvSpPr>
          <a:spLocks noChangeAspect="1" noChangeArrowheads="1"/>
        </xdr:cNvSpPr>
      </xdr:nvSpPr>
      <xdr:spPr bwMode="auto">
        <a:xfrm>
          <a:off x="35679529"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68</xdr:row>
      <xdr:rowOff>0</xdr:rowOff>
    </xdr:from>
    <xdr:ext cx="304800" cy="306481"/>
    <xdr:sp macro="" textlink="">
      <xdr:nvSpPr>
        <xdr:cNvPr id="748" name="AutoShape 2" descr="Image result for present value of annuity"/>
        <xdr:cNvSpPr>
          <a:spLocks noChangeAspect="1" noChangeArrowheads="1"/>
        </xdr:cNvSpPr>
      </xdr:nvSpPr>
      <xdr:spPr bwMode="auto">
        <a:xfrm>
          <a:off x="36195000"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68</xdr:row>
      <xdr:rowOff>0</xdr:rowOff>
    </xdr:from>
    <xdr:ext cx="304800" cy="306481"/>
    <xdr:sp macro="" textlink="">
      <xdr:nvSpPr>
        <xdr:cNvPr id="749" name="AutoShape 2" descr="Image result for present value of annuity"/>
        <xdr:cNvSpPr>
          <a:spLocks noChangeAspect="1" noChangeArrowheads="1"/>
        </xdr:cNvSpPr>
      </xdr:nvSpPr>
      <xdr:spPr bwMode="auto">
        <a:xfrm>
          <a:off x="36710471"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61</xdr:col>
      <xdr:colOff>0</xdr:colOff>
      <xdr:row>68</xdr:row>
      <xdr:rowOff>0</xdr:rowOff>
    </xdr:from>
    <xdr:ext cx="304800" cy="306481"/>
    <xdr:sp macro="" textlink="">
      <xdr:nvSpPr>
        <xdr:cNvPr id="750" name="AutoShape 2" descr="Image result for present value of annuity"/>
        <xdr:cNvSpPr>
          <a:spLocks noChangeAspect="1" noChangeArrowheads="1"/>
        </xdr:cNvSpPr>
      </xdr:nvSpPr>
      <xdr:spPr bwMode="auto">
        <a:xfrm>
          <a:off x="35164059"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68</xdr:row>
      <xdr:rowOff>0</xdr:rowOff>
    </xdr:from>
    <xdr:ext cx="304800" cy="306481"/>
    <xdr:sp macro="" textlink="">
      <xdr:nvSpPr>
        <xdr:cNvPr id="751" name="AutoShape 2" descr="Image result for present value of annuity"/>
        <xdr:cNvSpPr>
          <a:spLocks noChangeAspect="1" noChangeArrowheads="1"/>
        </xdr:cNvSpPr>
      </xdr:nvSpPr>
      <xdr:spPr bwMode="auto">
        <a:xfrm>
          <a:off x="36195000"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68</xdr:row>
      <xdr:rowOff>0</xdr:rowOff>
    </xdr:from>
    <xdr:ext cx="304800" cy="306481"/>
    <xdr:sp macro="" textlink="">
      <xdr:nvSpPr>
        <xdr:cNvPr id="752" name="AutoShape 2" descr="Image result for present value of annuity"/>
        <xdr:cNvSpPr>
          <a:spLocks noChangeAspect="1" noChangeArrowheads="1"/>
        </xdr:cNvSpPr>
      </xdr:nvSpPr>
      <xdr:spPr bwMode="auto">
        <a:xfrm>
          <a:off x="36710471"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62</xdr:col>
      <xdr:colOff>0</xdr:colOff>
      <xdr:row>68</xdr:row>
      <xdr:rowOff>0</xdr:rowOff>
    </xdr:from>
    <xdr:ext cx="304800" cy="306481"/>
    <xdr:sp macro="" textlink="">
      <xdr:nvSpPr>
        <xdr:cNvPr id="753" name="AutoShape 2" descr="Image result for present value of annuity"/>
        <xdr:cNvSpPr>
          <a:spLocks noChangeAspect="1" noChangeArrowheads="1"/>
        </xdr:cNvSpPr>
      </xdr:nvSpPr>
      <xdr:spPr bwMode="auto">
        <a:xfrm>
          <a:off x="35679529"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68</xdr:row>
      <xdr:rowOff>0</xdr:rowOff>
    </xdr:from>
    <xdr:ext cx="304800" cy="306481"/>
    <xdr:sp macro="" textlink="">
      <xdr:nvSpPr>
        <xdr:cNvPr id="754" name="AutoShape 2" descr="Image result for present value of annuity"/>
        <xdr:cNvSpPr>
          <a:spLocks noChangeAspect="1" noChangeArrowheads="1"/>
        </xdr:cNvSpPr>
      </xdr:nvSpPr>
      <xdr:spPr bwMode="auto">
        <a:xfrm>
          <a:off x="36195000"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68</xdr:row>
      <xdr:rowOff>0</xdr:rowOff>
    </xdr:from>
    <xdr:ext cx="304800" cy="306481"/>
    <xdr:sp macro="" textlink="">
      <xdr:nvSpPr>
        <xdr:cNvPr id="755" name="AutoShape 2" descr="Image result for present value of annuity"/>
        <xdr:cNvSpPr>
          <a:spLocks noChangeAspect="1" noChangeArrowheads="1"/>
        </xdr:cNvSpPr>
      </xdr:nvSpPr>
      <xdr:spPr bwMode="auto">
        <a:xfrm>
          <a:off x="36710471"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62</xdr:col>
      <xdr:colOff>0</xdr:colOff>
      <xdr:row>69</xdr:row>
      <xdr:rowOff>0</xdr:rowOff>
    </xdr:from>
    <xdr:ext cx="304800" cy="306481"/>
    <xdr:sp macro="" textlink="">
      <xdr:nvSpPr>
        <xdr:cNvPr id="756" name="AutoShape 2" descr="Image result for present value of annuity"/>
        <xdr:cNvSpPr>
          <a:spLocks noChangeAspect="1" noChangeArrowheads="1"/>
        </xdr:cNvSpPr>
      </xdr:nvSpPr>
      <xdr:spPr bwMode="auto">
        <a:xfrm>
          <a:off x="35679529"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69</xdr:row>
      <xdr:rowOff>0</xdr:rowOff>
    </xdr:from>
    <xdr:ext cx="304800" cy="306481"/>
    <xdr:sp macro="" textlink="">
      <xdr:nvSpPr>
        <xdr:cNvPr id="757" name="AutoShape 2" descr="Image result for present value of annuity"/>
        <xdr:cNvSpPr>
          <a:spLocks noChangeAspect="1" noChangeArrowheads="1"/>
        </xdr:cNvSpPr>
      </xdr:nvSpPr>
      <xdr:spPr bwMode="auto">
        <a:xfrm>
          <a:off x="36195000"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69</xdr:row>
      <xdr:rowOff>0</xdr:rowOff>
    </xdr:from>
    <xdr:ext cx="304800" cy="306481"/>
    <xdr:sp macro="" textlink="">
      <xdr:nvSpPr>
        <xdr:cNvPr id="758" name="AutoShape 2" descr="Image result for present value of annuity"/>
        <xdr:cNvSpPr>
          <a:spLocks noChangeAspect="1" noChangeArrowheads="1"/>
        </xdr:cNvSpPr>
      </xdr:nvSpPr>
      <xdr:spPr bwMode="auto">
        <a:xfrm>
          <a:off x="36710471"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61</xdr:col>
      <xdr:colOff>0</xdr:colOff>
      <xdr:row>68</xdr:row>
      <xdr:rowOff>0</xdr:rowOff>
    </xdr:from>
    <xdr:ext cx="304800" cy="306481"/>
    <xdr:sp macro="" textlink="">
      <xdr:nvSpPr>
        <xdr:cNvPr id="759" name="AutoShape 2" descr="Image result for present value of annuity"/>
        <xdr:cNvSpPr>
          <a:spLocks noChangeAspect="1" noChangeArrowheads="1"/>
        </xdr:cNvSpPr>
      </xdr:nvSpPr>
      <xdr:spPr bwMode="auto">
        <a:xfrm>
          <a:off x="35164059"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68</xdr:row>
      <xdr:rowOff>0</xdr:rowOff>
    </xdr:from>
    <xdr:ext cx="304800" cy="306481"/>
    <xdr:sp macro="" textlink="">
      <xdr:nvSpPr>
        <xdr:cNvPr id="760" name="AutoShape 2" descr="Image result for present value of annuity"/>
        <xdr:cNvSpPr>
          <a:spLocks noChangeAspect="1" noChangeArrowheads="1"/>
        </xdr:cNvSpPr>
      </xdr:nvSpPr>
      <xdr:spPr bwMode="auto">
        <a:xfrm>
          <a:off x="36195000"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68</xdr:row>
      <xdr:rowOff>0</xdr:rowOff>
    </xdr:from>
    <xdr:ext cx="304800" cy="306481"/>
    <xdr:sp macro="" textlink="">
      <xdr:nvSpPr>
        <xdr:cNvPr id="761" name="AutoShape 2" descr="Image result for present value of annuity"/>
        <xdr:cNvSpPr>
          <a:spLocks noChangeAspect="1" noChangeArrowheads="1"/>
        </xdr:cNvSpPr>
      </xdr:nvSpPr>
      <xdr:spPr bwMode="auto">
        <a:xfrm>
          <a:off x="36710471"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62</xdr:col>
      <xdr:colOff>0</xdr:colOff>
      <xdr:row>69</xdr:row>
      <xdr:rowOff>0</xdr:rowOff>
    </xdr:from>
    <xdr:ext cx="304800" cy="306481"/>
    <xdr:sp macro="" textlink="">
      <xdr:nvSpPr>
        <xdr:cNvPr id="762" name="AutoShape 2" descr="Image result for present value of annuity"/>
        <xdr:cNvSpPr>
          <a:spLocks noChangeAspect="1" noChangeArrowheads="1"/>
        </xdr:cNvSpPr>
      </xdr:nvSpPr>
      <xdr:spPr bwMode="auto">
        <a:xfrm>
          <a:off x="35679529"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69</xdr:row>
      <xdr:rowOff>0</xdr:rowOff>
    </xdr:from>
    <xdr:ext cx="304800" cy="306481"/>
    <xdr:sp macro="" textlink="">
      <xdr:nvSpPr>
        <xdr:cNvPr id="763" name="AutoShape 2" descr="Image result for present value of annuity"/>
        <xdr:cNvSpPr>
          <a:spLocks noChangeAspect="1" noChangeArrowheads="1"/>
        </xdr:cNvSpPr>
      </xdr:nvSpPr>
      <xdr:spPr bwMode="auto">
        <a:xfrm>
          <a:off x="36195000"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69</xdr:row>
      <xdr:rowOff>0</xdr:rowOff>
    </xdr:from>
    <xdr:ext cx="304800" cy="306481"/>
    <xdr:sp macro="" textlink="">
      <xdr:nvSpPr>
        <xdr:cNvPr id="764" name="AutoShape 2" descr="Image result for present value of annuity"/>
        <xdr:cNvSpPr>
          <a:spLocks noChangeAspect="1" noChangeArrowheads="1"/>
        </xdr:cNvSpPr>
      </xdr:nvSpPr>
      <xdr:spPr bwMode="auto">
        <a:xfrm>
          <a:off x="36710471"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61</xdr:col>
      <xdr:colOff>0</xdr:colOff>
      <xdr:row>69</xdr:row>
      <xdr:rowOff>0</xdr:rowOff>
    </xdr:from>
    <xdr:ext cx="304800" cy="306481"/>
    <xdr:sp macro="" textlink="">
      <xdr:nvSpPr>
        <xdr:cNvPr id="765" name="AutoShape 2" descr="Image result for present value of annuity"/>
        <xdr:cNvSpPr>
          <a:spLocks noChangeAspect="1" noChangeArrowheads="1"/>
        </xdr:cNvSpPr>
      </xdr:nvSpPr>
      <xdr:spPr bwMode="auto">
        <a:xfrm>
          <a:off x="35164059"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69</xdr:row>
      <xdr:rowOff>0</xdr:rowOff>
    </xdr:from>
    <xdr:ext cx="304800" cy="306481"/>
    <xdr:sp macro="" textlink="">
      <xdr:nvSpPr>
        <xdr:cNvPr id="766" name="AutoShape 2" descr="Image result for present value of annuity"/>
        <xdr:cNvSpPr>
          <a:spLocks noChangeAspect="1" noChangeArrowheads="1"/>
        </xdr:cNvSpPr>
      </xdr:nvSpPr>
      <xdr:spPr bwMode="auto">
        <a:xfrm>
          <a:off x="36195000"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69</xdr:row>
      <xdr:rowOff>0</xdr:rowOff>
    </xdr:from>
    <xdr:ext cx="304800" cy="306481"/>
    <xdr:sp macro="" textlink="">
      <xdr:nvSpPr>
        <xdr:cNvPr id="767" name="AutoShape 2" descr="Image result for present value of annuity"/>
        <xdr:cNvSpPr>
          <a:spLocks noChangeAspect="1" noChangeArrowheads="1"/>
        </xdr:cNvSpPr>
      </xdr:nvSpPr>
      <xdr:spPr bwMode="auto">
        <a:xfrm>
          <a:off x="36710471"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62</xdr:col>
      <xdr:colOff>0</xdr:colOff>
      <xdr:row>69</xdr:row>
      <xdr:rowOff>0</xdr:rowOff>
    </xdr:from>
    <xdr:ext cx="304800" cy="306481"/>
    <xdr:sp macro="" textlink="">
      <xdr:nvSpPr>
        <xdr:cNvPr id="768" name="AutoShape 2" descr="Image result for present value of annuity"/>
        <xdr:cNvSpPr>
          <a:spLocks noChangeAspect="1" noChangeArrowheads="1"/>
        </xdr:cNvSpPr>
      </xdr:nvSpPr>
      <xdr:spPr bwMode="auto">
        <a:xfrm>
          <a:off x="35679529"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69</xdr:row>
      <xdr:rowOff>0</xdr:rowOff>
    </xdr:from>
    <xdr:ext cx="304800" cy="306481"/>
    <xdr:sp macro="" textlink="">
      <xdr:nvSpPr>
        <xdr:cNvPr id="769" name="AutoShape 2" descr="Image result for present value of annuity"/>
        <xdr:cNvSpPr>
          <a:spLocks noChangeAspect="1" noChangeArrowheads="1"/>
        </xdr:cNvSpPr>
      </xdr:nvSpPr>
      <xdr:spPr bwMode="auto">
        <a:xfrm>
          <a:off x="36195000"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69</xdr:row>
      <xdr:rowOff>0</xdr:rowOff>
    </xdr:from>
    <xdr:ext cx="304800" cy="306481"/>
    <xdr:sp macro="" textlink="">
      <xdr:nvSpPr>
        <xdr:cNvPr id="770" name="AutoShape 2" descr="Image result for present value of annuity"/>
        <xdr:cNvSpPr>
          <a:spLocks noChangeAspect="1" noChangeArrowheads="1"/>
        </xdr:cNvSpPr>
      </xdr:nvSpPr>
      <xdr:spPr bwMode="auto">
        <a:xfrm>
          <a:off x="36710471"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62</xdr:col>
      <xdr:colOff>0</xdr:colOff>
      <xdr:row>70</xdr:row>
      <xdr:rowOff>0</xdr:rowOff>
    </xdr:from>
    <xdr:ext cx="304800" cy="306481"/>
    <xdr:sp macro="" textlink="">
      <xdr:nvSpPr>
        <xdr:cNvPr id="771" name="AutoShape 2" descr="Image result for present value of annuity"/>
        <xdr:cNvSpPr>
          <a:spLocks noChangeAspect="1" noChangeArrowheads="1"/>
        </xdr:cNvSpPr>
      </xdr:nvSpPr>
      <xdr:spPr bwMode="auto">
        <a:xfrm>
          <a:off x="35679529"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70</xdr:row>
      <xdr:rowOff>0</xdr:rowOff>
    </xdr:from>
    <xdr:ext cx="304800" cy="306481"/>
    <xdr:sp macro="" textlink="">
      <xdr:nvSpPr>
        <xdr:cNvPr id="772" name="AutoShape 2" descr="Image result for present value of annuity"/>
        <xdr:cNvSpPr>
          <a:spLocks noChangeAspect="1" noChangeArrowheads="1"/>
        </xdr:cNvSpPr>
      </xdr:nvSpPr>
      <xdr:spPr bwMode="auto">
        <a:xfrm>
          <a:off x="36195000"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70</xdr:row>
      <xdr:rowOff>0</xdr:rowOff>
    </xdr:from>
    <xdr:ext cx="304800" cy="306481"/>
    <xdr:sp macro="" textlink="">
      <xdr:nvSpPr>
        <xdr:cNvPr id="773" name="AutoShape 2" descr="Image result for present value of annuity"/>
        <xdr:cNvSpPr>
          <a:spLocks noChangeAspect="1" noChangeArrowheads="1"/>
        </xdr:cNvSpPr>
      </xdr:nvSpPr>
      <xdr:spPr bwMode="auto">
        <a:xfrm>
          <a:off x="36710471"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61</xdr:col>
      <xdr:colOff>0</xdr:colOff>
      <xdr:row>69</xdr:row>
      <xdr:rowOff>0</xdr:rowOff>
    </xdr:from>
    <xdr:ext cx="304800" cy="306481"/>
    <xdr:sp macro="" textlink="">
      <xdr:nvSpPr>
        <xdr:cNvPr id="774" name="AutoShape 2" descr="Image result for present value of annuity"/>
        <xdr:cNvSpPr>
          <a:spLocks noChangeAspect="1" noChangeArrowheads="1"/>
        </xdr:cNvSpPr>
      </xdr:nvSpPr>
      <xdr:spPr bwMode="auto">
        <a:xfrm>
          <a:off x="35164059"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69</xdr:row>
      <xdr:rowOff>0</xdr:rowOff>
    </xdr:from>
    <xdr:ext cx="304800" cy="306481"/>
    <xdr:sp macro="" textlink="">
      <xdr:nvSpPr>
        <xdr:cNvPr id="775" name="AutoShape 2" descr="Image result for present value of annuity"/>
        <xdr:cNvSpPr>
          <a:spLocks noChangeAspect="1" noChangeArrowheads="1"/>
        </xdr:cNvSpPr>
      </xdr:nvSpPr>
      <xdr:spPr bwMode="auto">
        <a:xfrm>
          <a:off x="36195000"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69</xdr:row>
      <xdr:rowOff>0</xdr:rowOff>
    </xdr:from>
    <xdr:ext cx="304800" cy="306481"/>
    <xdr:sp macro="" textlink="">
      <xdr:nvSpPr>
        <xdr:cNvPr id="776" name="AutoShape 2" descr="Image result for present value of annuity"/>
        <xdr:cNvSpPr>
          <a:spLocks noChangeAspect="1" noChangeArrowheads="1"/>
        </xdr:cNvSpPr>
      </xdr:nvSpPr>
      <xdr:spPr bwMode="auto">
        <a:xfrm>
          <a:off x="36710471"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62</xdr:col>
      <xdr:colOff>0</xdr:colOff>
      <xdr:row>70</xdr:row>
      <xdr:rowOff>0</xdr:rowOff>
    </xdr:from>
    <xdr:ext cx="304800" cy="306481"/>
    <xdr:sp macro="" textlink="">
      <xdr:nvSpPr>
        <xdr:cNvPr id="777" name="AutoShape 2" descr="Image result for present value of annuity"/>
        <xdr:cNvSpPr>
          <a:spLocks noChangeAspect="1" noChangeArrowheads="1"/>
        </xdr:cNvSpPr>
      </xdr:nvSpPr>
      <xdr:spPr bwMode="auto">
        <a:xfrm>
          <a:off x="35679529"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70</xdr:row>
      <xdr:rowOff>0</xdr:rowOff>
    </xdr:from>
    <xdr:ext cx="304800" cy="306481"/>
    <xdr:sp macro="" textlink="">
      <xdr:nvSpPr>
        <xdr:cNvPr id="778" name="AutoShape 2" descr="Image result for present value of annuity"/>
        <xdr:cNvSpPr>
          <a:spLocks noChangeAspect="1" noChangeArrowheads="1"/>
        </xdr:cNvSpPr>
      </xdr:nvSpPr>
      <xdr:spPr bwMode="auto">
        <a:xfrm>
          <a:off x="36195000"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70</xdr:row>
      <xdr:rowOff>0</xdr:rowOff>
    </xdr:from>
    <xdr:ext cx="304800" cy="306481"/>
    <xdr:sp macro="" textlink="">
      <xdr:nvSpPr>
        <xdr:cNvPr id="779" name="AutoShape 2" descr="Image result for present value of annuity"/>
        <xdr:cNvSpPr>
          <a:spLocks noChangeAspect="1" noChangeArrowheads="1"/>
        </xdr:cNvSpPr>
      </xdr:nvSpPr>
      <xdr:spPr bwMode="auto">
        <a:xfrm>
          <a:off x="36710471"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61</xdr:col>
      <xdr:colOff>0</xdr:colOff>
      <xdr:row>70</xdr:row>
      <xdr:rowOff>0</xdr:rowOff>
    </xdr:from>
    <xdr:ext cx="304800" cy="306481"/>
    <xdr:sp macro="" textlink="">
      <xdr:nvSpPr>
        <xdr:cNvPr id="780" name="AutoShape 2" descr="Image result for present value of annuity"/>
        <xdr:cNvSpPr>
          <a:spLocks noChangeAspect="1" noChangeArrowheads="1"/>
        </xdr:cNvSpPr>
      </xdr:nvSpPr>
      <xdr:spPr bwMode="auto">
        <a:xfrm>
          <a:off x="35164059"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70</xdr:row>
      <xdr:rowOff>0</xdr:rowOff>
    </xdr:from>
    <xdr:ext cx="304800" cy="306481"/>
    <xdr:sp macro="" textlink="">
      <xdr:nvSpPr>
        <xdr:cNvPr id="781" name="AutoShape 2" descr="Image result for present value of annuity"/>
        <xdr:cNvSpPr>
          <a:spLocks noChangeAspect="1" noChangeArrowheads="1"/>
        </xdr:cNvSpPr>
      </xdr:nvSpPr>
      <xdr:spPr bwMode="auto">
        <a:xfrm>
          <a:off x="36195000"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70</xdr:row>
      <xdr:rowOff>0</xdr:rowOff>
    </xdr:from>
    <xdr:ext cx="304800" cy="306481"/>
    <xdr:sp macro="" textlink="">
      <xdr:nvSpPr>
        <xdr:cNvPr id="782" name="AutoShape 2" descr="Image result for present value of annuity"/>
        <xdr:cNvSpPr>
          <a:spLocks noChangeAspect="1" noChangeArrowheads="1"/>
        </xdr:cNvSpPr>
      </xdr:nvSpPr>
      <xdr:spPr bwMode="auto">
        <a:xfrm>
          <a:off x="36710471"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62</xdr:col>
      <xdr:colOff>0</xdr:colOff>
      <xdr:row>70</xdr:row>
      <xdr:rowOff>0</xdr:rowOff>
    </xdr:from>
    <xdr:ext cx="304800" cy="306481"/>
    <xdr:sp macro="" textlink="">
      <xdr:nvSpPr>
        <xdr:cNvPr id="783" name="AutoShape 2" descr="Image result for present value of annuity"/>
        <xdr:cNvSpPr>
          <a:spLocks noChangeAspect="1" noChangeArrowheads="1"/>
        </xdr:cNvSpPr>
      </xdr:nvSpPr>
      <xdr:spPr bwMode="auto">
        <a:xfrm>
          <a:off x="35679529"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70</xdr:row>
      <xdr:rowOff>0</xdr:rowOff>
    </xdr:from>
    <xdr:ext cx="304800" cy="306481"/>
    <xdr:sp macro="" textlink="">
      <xdr:nvSpPr>
        <xdr:cNvPr id="784" name="AutoShape 2" descr="Image result for present value of annuity"/>
        <xdr:cNvSpPr>
          <a:spLocks noChangeAspect="1" noChangeArrowheads="1"/>
        </xdr:cNvSpPr>
      </xdr:nvSpPr>
      <xdr:spPr bwMode="auto">
        <a:xfrm>
          <a:off x="36195000"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70</xdr:row>
      <xdr:rowOff>0</xdr:rowOff>
    </xdr:from>
    <xdr:ext cx="304800" cy="306481"/>
    <xdr:sp macro="" textlink="">
      <xdr:nvSpPr>
        <xdr:cNvPr id="785" name="AutoShape 2" descr="Image result for present value of annuity"/>
        <xdr:cNvSpPr>
          <a:spLocks noChangeAspect="1" noChangeArrowheads="1"/>
        </xdr:cNvSpPr>
      </xdr:nvSpPr>
      <xdr:spPr bwMode="auto">
        <a:xfrm>
          <a:off x="36710471"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62</xdr:col>
      <xdr:colOff>0</xdr:colOff>
      <xdr:row>71</xdr:row>
      <xdr:rowOff>0</xdr:rowOff>
    </xdr:from>
    <xdr:ext cx="304800" cy="306481"/>
    <xdr:sp macro="" textlink="">
      <xdr:nvSpPr>
        <xdr:cNvPr id="786" name="AutoShape 2" descr="Image result for present value of annuity"/>
        <xdr:cNvSpPr>
          <a:spLocks noChangeAspect="1" noChangeArrowheads="1"/>
        </xdr:cNvSpPr>
      </xdr:nvSpPr>
      <xdr:spPr bwMode="auto">
        <a:xfrm>
          <a:off x="35679529"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71</xdr:row>
      <xdr:rowOff>0</xdr:rowOff>
    </xdr:from>
    <xdr:ext cx="304800" cy="306481"/>
    <xdr:sp macro="" textlink="">
      <xdr:nvSpPr>
        <xdr:cNvPr id="787" name="AutoShape 2" descr="Image result for present value of annuity"/>
        <xdr:cNvSpPr>
          <a:spLocks noChangeAspect="1" noChangeArrowheads="1"/>
        </xdr:cNvSpPr>
      </xdr:nvSpPr>
      <xdr:spPr bwMode="auto">
        <a:xfrm>
          <a:off x="36195000"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71</xdr:row>
      <xdr:rowOff>0</xdr:rowOff>
    </xdr:from>
    <xdr:ext cx="304800" cy="306481"/>
    <xdr:sp macro="" textlink="">
      <xdr:nvSpPr>
        <xdr:cNvPr id="788" name="AutoShape 2" descr="Image result for present value of annuity"/>
        <xdr:cNvSpPr>
          <a:spLocks noChangeAspect="1" noChangeArrowheads="1"/>
        </xdr:cNvSpPr>
      </xdr:nvSpPr>
      <xdr:spPr bwMode="auto">
        <a:xfrm>
          <a:off x="36710471"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61</xdr:col>
      <xdr:colOff>0</xdr:colOff>
      <xdr:row>70</xdr:row>
      <xdr:rowOff>0</xdr:rowOff>
    </xdr:from>
    <xdr:ext cx="304800" cy="306481"/>
    <xdr:sp macro="" textlink="">
      <xdr:nvSpPr>
        <xdr:cNvPr id="789" name="AutoShape 2" descr="Image result for present value of annuity"/>
        <xdr:cNvSpPr>
          <a:spLocks noChangeAspect="1" noChangeArrowheads="1"/>
        </xdr:cNvSpPr>
      </xdr:nvSpPr>
      <xdr:spPr bwMode="auto">
        <a:xfrm>
          <a:off x="35164059"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70</xdr:row>
      <xdr:rowOff>0</xdr:rowOff>
    </xdr:from>
    <xdr:ext cx="304800" cy="306481"/>
    <xdr:sp macro="" textlink="">
      <xdr:nvSpPr>
        <xdr:cNvPr id="790" name="AutoShape 2" descr="Image result for present value of annuity"/>
        <xdr:cNvSpPr>
          <a:spLocks noChangeAspect="1" noChangeArrowheads="1"/>
        </xdr:cNvSpPr>
      </xdr:nvSpPr>
      <xdr:spPr bwMode="auto">
        <a:xfrm>
          <a:off x="36195000"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70</xdr:row>
      <xdr:rowOff>0</xdr:rowOff>
    </xdr:from>
    <xdr:ext cx="304800" cy="306481"/>
    <xdr:sp macro="" textlink="">
      <xdr:nvSpPr>
        <xdr:cNvPr id="791" name="AutoShape 2" descr="Image result for present value of annuity"/>
        <xdr:cNvSpPr>
          <a:spLocks noChangeAspect="1" noChangeArrowheads="1"/>
        </xdr:cNvSpPr>
      </xdr:nvSpPr>
      <xdr:spPr bwMode="auto">
        <a:xfrm>
          <a:off x="36710471"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62</xdr:col>
      <xdr:colOff>0</xdr:colOff>
      <xdr:row>71</xdr:row>
      <xdr:rowOff>0</xdr:rowOff>
    </xdr:from>
    <xdr:ext cx="304800" cy="306481"/>
    <xdr:sp macro="" textlink="">
      <xdr:nvSpPr>
        <xdr:cNvPr id="792" name="AutoShape 2" descr="Image result for present value of annuity"/>
        <xdr:cNvSpPr>
          <a:spLocks noChangeAspect="1" noChangeArrowheads="1"/>
        </xdr:cNvSpPr>
      </xdr:nvSpPr>
      <xdr:spPr bwMode="auto">
        <a:xfrm>
          <a:off x="35679529"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71</xdr:row>
      <xdr:rowOff>0</xdr:rowOff>
    </xdr:from>
    <xdr:ext cx="304800" cy="306481"/>
    <xdr:sp macro="" textlink="">
      <xdr:nvSpPr>
        <xdr:cNvPr id="793" name="AutoShape 2" descr="Image result for present value of annuity"/>
        <xdr:cNvSpPr>
          <a:spLocks noChangeAspect="1" noChangeArrowheads="1"/>
        </xdr:cNvSpPr>
      </xdr:nvSpPr>
      <xdr:spPr bwMode="auto">
        <a:xfrm>
          <a:off x="36195000"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71</xdr:row>
      <xdr:rowOff>0</xdr:rowOff>
    </xdr:from>
    <xdr:ext cx="304800" cy="306481"/>
    <xdr:sp macro="" textlink="">
      <xdr:nvSpPr>
        <xdr:cNvPr id="794" name="AutoShape 2" descr="Image result for present value of annuity"/>
        <xdr:cNvSpPr>
          <a:spLocks noChangeAspect="1" noChangeArrowheads="1"/>
        </xdr:cNvSpPr>
      </xdr:nvSpPr>
      <xdr:spPr bwMode="auto">
        <a:xfrm>
          <a:off x="36710471"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61</xdr:col>
      <xdr:colOff>0</xdr:colOff>
      <xdr:row>71</xdr:row>
      <xdr:rowOff>0</xdr:rowOff>
    </xdr:from>
    <xdr:ext cx="304800" cy="306481"/>
    <xdr:sp macro="" textlink="">
      <xdr:nvSpPr>
        <xdr:cNvPr id="795" name="AutoShape 2" descr="Image result for present value of annuity"/>
        <xdr:cNvSpPr>
          <a:spLocks noChangeAspect="1" noChangeArrowheads="1"/>
        </xdr:cNvSpPr>
      </xdr:nvSpPr>
      <xdr:spPr bwMode="auto">
        <a:xfrm>
          <a:off x="35164059"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71</xdr:row>
      <xdr:rowOff>0</xdr:rowOff>
    </xdr:from>
    <xdr:ext cx="304800" cy="306481"/>
    <xdr:sp macro="" textlink="">
      <xdr:nvSpPr>
        <xdr:cNvPr id="796" name="AutoShape 2" descr="Image result for present value of annuity"/>
        <xdr:cNvSpPr>
          <a:spLocks noChangeAspect="1" noChangeArrowheads="1"/>
        </xdr:cNvSpPr>
      </xdr:nvSpPr>
      <xdr:spPr bwMode="auto">
        <a:xfrm>
          <a:off x="36195000"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71</xdr:row>
      <xdr:rowOff>0</xdr:rowOff>
    </xdr:from>
    <xdr:ext cx="304800" cy="306481"/>
    <xdr:sp macro="" textlink="">
      <xdr:nvSpPr>
        <xdr:cNvPr id="797" name="AutoShape 2" descr="Image result for present value of annuity"/>
        <xdr:cNvSpPr>
          <a:spLocks noChangeAspect="1" noChangeArrowheads="1"/>
        </xdr:cNvSpPr>
      </xdr:nvSpPr>
      <xdr:spPr bwMode="auto">
        <a:xfrm>
          <a:off x="36710471"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62</xdr:col>
      <xdr:colOff>0</xdr:colOff>
      <xdr:row>71</xdr:row>
      <xdr:rowOff>0</xdr:rowOff>
    </xdr:from>
    <xdr:ext cx="304800" cy="306481"/>
    <xdr:sp macro="" textlink="">
      <xdr:nvSpPr>
        <xdr:cNvPr id="798" name="AutoShape 2" descr="Image result for present value of annuity"/>
        <xdr:cNvSpPr>
          <a:spLocks noChangeAspect="1" noChangeArrowheads="1"/>
        </xdr:cNvSpPr>
      </xdr:nvSpPr>
      <xdr:spPr bwMode="auto">
        <a:xfrm>
          <a:off x="35679529"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71</xdr:row>
      <xdr:rowOff>0</xdr:rowOff>
    </xdr:from>
    <xdr:ext cx="304800" cy="306481"/>
    <xdr:sp macro="" textlink="">
      <xdr:nvSpPr>
        <xdr:cNvPr id="799" name="AutoShape 2" descr="Image result for present value of annuity"/>
        <xdr:cNvSpPr>
          <a:spLocks noChangeAspect="1" noChangeArrowheads="1"/>
        </xdr:cNvSpPr>
      </xdr:nvSpPr>
      <xdr:spPr bwMode="auto">
        <a:xfrm>
          <a:off x="36195000"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71</xdr:row>
      <xdr:rowOff>0</xdr:rowOff>
    </xdr:from>
    <xdr:ext cx="304800" cy="306481"/>
    <xdr:sp macro="" textlink="">
      <xdr:nvSpPr>
        <xdr:cNvPr id="800" name="AutoShape 2" descr="Image result for present value of annuity"/>
        <xdr:cNvSpPr>
          <a:spLocks noChangeAspect="1" noChangeArrowheads="1"/>
        </xdr:cNvSpPr>
      </xdr:nvSpPr>
      <xdr:spPr bwMode="auto">
        <a:xfrm>
          <a:off x="36710471"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62</xdr:col>
      <xdr:colOff>0</xdr:colOff>
      <xdr:row>72</xdr:row>
      <xdr:rowOff>0</xdr:rowOff>
    </xdr:from>
    <xdr:ext cx="304800" cy="306481"/>
    <xdr:sp macro="" textlink="">
      <xdr:nvSpPr>
        <xdr:cNvPr id="801" name="AutoShape 2" descr="Image result for present value of annuity"/>
        <xdr:cNvSpPr>
          <a:spLocks noChangeAspect="1" noChangeArrowheads="1"/>
        </xdr:cNvSpPr>
      </xdr:nvSpPr>
      <xdr:spPr bwMode="auto">
        <a:xfrm>
          <a:off x="35679529"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72</xdr:row>
      <xdr:rowOff>0</xdr:rowOff>
    </xdr:from>
    <xdr:ext cx="304800" cy="306481"/>
    <xdr:sp macro="" textlink="">
      <xdr:nvSpPr>
        <xdr:cNvPr id="802" name="AutoShape 2" descr="Image result for present value of annuity"/>
        <xdr:cNvSpPr>
          <a:spLocks noChangeAspect="1" noChangeArrowheads="1"/>
        </xdr:cNvSpPr>
      </xdr:nvSpPr>
      <xdr:spPr bwMode="auto">
        <a:xfrm>
          <a:off x="36195000"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72</xdr:row>
      <xdr:rowOff>0</xdr:rowOff>
    </xdr:from>
    <xdr:ext cx="304800" cy="306481"/>
    <xdr:sp macro="" textlink="">
      <xdr:nvSpPr>
        <xdr:cNvPr id="803" name="AutoShape 2" descr="Image result for present value of annuity"/>
        <xdr:cNvSpPr>
          <a:spLocks noChangeAspect="1" noChangeArrowheads="1"/>
        </xdr:cNvSpPr>
      </xdr:nvSpPr>
      <xdr:spPr bwMode="auto">
        <a:xfrm>
          <a:off x="36710471"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61</xdr:col>
      <xdr:colOff>0</xdr:colOff>
      <xdr:row>71</xdr:row>
      <xdr:rowOff>0</xdr:rowOff>
    </xdr:from>
    <xdr:ext cx="304800" cy="306481"/>
    <xdr:sp macro="" textlink="">
      <xdr:nvSpPr>
        <xdr:cNvPr id="804" name="AutoShape 2" descr="Image result for present value of annuity"/>
        <xdr:cNvSpPr>
          <a:spLocks noChangeAspect="1" noChangeArrowheads="1"/>
        </xdr:cNvSpPr>
      </xdr:nvSpPr>
      <xdr:spPr bwMode="auto">
        <a:xfrm>
          <a:off x="35164059"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71</xdr:row>
      <xdr:rowOff>0</xdr:rowOff>
    </xdr:from>
    <xdr:ext cx="304800" cy="306481"/>
    <xdr:sp macro="" textlink="">
      <xdr:nvSpPr>
        <xdr:cNvPr id="805" name="AutoShape 2" descr="Image result for present value of annuity"/>
        <xdr:cNvSpPr>
          <a:spLocks noChangeAspect="1" noChangeArrowheads="1"/>
        </xdr:cNvSpPr>
      </xdr:nvSpPr>
      <xdr:spPr bwMode="auto">
        <a:xfrm>
          <a:off x="36195000"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71</xdr:row>
      <xdr:rowOff>0</xdr:rowOff>
    </xdr:from>
    <xdr:ext cx="304800" cy="306481"/>
    <xdr:sp macro="" textlink="">
      <xdr:nvSpPr>
        <xdr:cNvPr id="806" name="AutoShape 2" descr="Image result for present value of annuity"/>
        <xdr:cNvSpPr>
          <a:spLocks noChangeAspect="1" noChangeArrowheads="1"/>
        </xdr:cNvSpPr>
      </xdr:nvSpPr>
      <xdr:spPr bwMode="auto">
        <a:xfrm>
          <a:off x="36710471"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62</xdr:col>
      <xdr:colOff>0</xdr:colOff>
      <xdr:row>72</xdr:row>
      <xdr:rowOff>0</xdr:rowOff>
    </xdr:from>
    <xdr:ext cx="304800" cy="306481"/>
    <xdr:sp macro="" textlink="">
      <xdr:nvSpPr>
        <xdr:cNvPr id="807" name="AutoShape 2" descr="Image result for present value of annuity"/>
        <xdr:cNvSpPr>
          <a:spLocks noChangeAspect="1" noChangeArrowheads="1"/>
        </xdr:cNvSpPr>
      </xdr:nvSpPr>
      <xdr:spPr bwMode="auto">
        <a:xfrm>
          <a:off x="35679529"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72</xdr:row>
      <xdr:rowOff>0</xdr:rowOff>
    </xdr:from>
    <xdr:ext cx="304800" cy="306481"/>
    <xdr:sp macro="" textlink="">
      <xdr:nvSpPr>
        <xdr:cNvPr id="808" name="AutoShape 2" descr="Image result for present value of annuity"/>
        <xdr:cNvSpPr>
          <a:spLocks noChangeAspect="1" noChangeArrowheads="1"/>
        </xdr:cNvSpPr>
      </xdr:nvSpPr>
      <xdr:spPr bwMode="auto">
        <a:xfrm>
          <a:off x="36195000"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72</xdr:row>
      <xdr:rowOff>0</xdr:rowOff>
    </xdr:from>
    <xdr:ext cx="304800" cy="306481"/>
    <xdr:sp macro="" textlink="">
      <xdr:nvSpPr>
        <xdr:cNvPr id="809" name="AutoShape 2" descr="Image result for present value of annuity"/>
        <xdr:cNvSpPr>
          <a:spLocks noChangeAspect="1" noChangeArrowheads="1"/>
        </xdr:cNvSpPr>
      </xdr:nvSpPr>
      <xdr:spPr bwMode="auto">
        <a:xfrm>
          <a:off x="36710471"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61</xdr:col>
      <xdr:colOff>0</xdr:colOff>
      <xdr:row>72</xdr:row>
      <xdr:rowOff>0</xdr:rowOff>
    </xdr:from>
    <xdr:ext cx="304800" cy="306481"/>
    <xdr:sp macro="" textlink="">
      <xdr:nvSpPr>
        <xdr:cNvPr id="810" name="AutoShape 2" descr="Image result for present value of annuity"/>
        <xdr:cNvSpPr>
          <a:spLocks noChangeAspect="1" noChangeArrowheads="1"/>
        </xdr:cNvSpPr>
      </xdr:nvSpPr>
      <xdr:spPr bwMode="auto">
        <a:xfrm>
          <a:off x="35164059"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72</xdr:row>
      <xdr:rowOff>0</xdr:rowOff>
    </xdr:from>
    <xdr:ext cx="304800" cy="306481"/>
    <xdr:sp macro="" textlink="">
      <xdr:nvSpPr>
        <xdr:cNvPr id="811" name="AutoShape 2" descr="Image result for present value of annuity"/>
        <xdr:cNvSpPr>
          <a:spLocks noChangeAspect="1" noChangeArrowheads="1"/>
        </xdr:cNvSpPr>
      </xdr:nvSpPr>
      <xdr:spPr bwMode="auto">
        <a:xfrm>
          <a:off x="36195000"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72</xdr:row>
      <xdr:rowOff>0</xdr:rowOff>
    </xdr:from>
    <xdr:ext cx="304800" cy="306481"/>
    <xdr:sp macro="" textlink="">
      <xdr:nvSpPr>
        <xdr:cNvPr id="812" name="AutoShape 2" descr="Image result for present value of annuity"/>
        <xdr:cNvSpPr>
          <a:spLocks noChangeAspect="1" noChangeArrowheads="1"/>
        </xdr:cNvSpPr>
      </xdr:nvSpPr>
      <xdr:spPr bwMode="auto">
        <a:xfrm>
          <a:off x="36710471"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62</xdr:col>
      <xdr:colOff>0</xdr:colOff>
      <xdr:row>72</xdr:row>
      <xdr:rowOff>0</xdr:rowOff>
    </xdr:from>
    <xdr:ext cx="304800" cy="306481"/>
    <xdr:sp macro="" textlink="">
      <xdr:nvSpPr>
        <xdr:cNvPr id="813" name="AutoShape 2" descr="Image result for present value of annuity"/>
        <xdr:cNvSpPr>
          <a:spLocks noChangeAspect="1" noChangeArrowheads="1"/>
        </xdr:cNvSpPr>
      </xdr:nvSpPr>
      <xdr:spPr bwMode="auto">
        <a:xfrm>
          <a:off x="35679529"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72</xdr:row>
      <xdr:rowOff>0</xdr:rowOff>
    </xdr:from>
    <xdr:ext cx="304800" cy="306481"/>
    <xdr:sp macro="" textlink="">
      <xdr:nvSpPr>
        <xdr:cNvPr id="814" name="AutoShape 2" descr="Image result for present value of annuity"/>
        <xdr:cNvSpPr>
          <a:spLocks noChangeAspect="1" noChangeArrowheads="1"/>
        </xdr:cNvSpPr>
      </xdr:nvSpPr>
      <xdr:spPr bwMode="auto">
        <a:xfrm>
          <a:off x="36195000"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72</xdr:row>
      <xdr:rowOff>0</xdr:rowOff>
    </xdr:from>
    <xdr:ext cx="304800" cy="306481"/>
    <xdr:sp macro="" textlink="">
      <xdr:nvSpPr>
        <xdr:cNvPr id="815" name="AutoShape 2" descr="Image result for present value of annuity"/>
        <xdr:cNvSpPr>
          <a:spLocks noChangeAspect="1" noChangeArrowheads="1"/>
        </xdr:cNvSpPr>
      </xdr:nvSpPr>
      <xdr:spPr bwMode="auto">
        <a:xfrm>
          <a:off x="36710471"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62</xdr:col>
      <xdr:colOff>0</xdr:colOff>
      <xdr:row>73</xdr:row>
      <xdr:rowOff>0</xdr:rowOff>
    </xdr:from>
    <xdr:ext cx="304800" cy="306481"/>
    <xdr:sp macro="" textlink="">
      <xdr:nvSpPr>
        <xdr:cNvPr id="816" name="AutoShape 2" descr="Image result for present value of annuity"/>
        <xdr:cNvSpPr>
          <a:spLocks noChangeAspect="1" noChangeArrowheads="1"/>
        </xdr:cNvSpPr>
      </xdr:nvSpPr>
      <xdr:spPr bwMode="auto">
        <a:xfrm>
          <a:off x="35679529"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73</xdr:row>
      <xdr:rowOff>0</xdr:rowOff>
    </xdr:from>
    <xdr:ext cx="304800" cy="306481"/>
    <xdr:sp macro="" textlink="">
      <xdr:nvSpPr>
        <xdr:cNvPr id="817" name="AutoShape 2" descr="Image result for present value of annuity"/>
        <xdr:cNvSpPr>
          <a:spLocks noChangeAspect="1" noChangeArrowheads="1"/>
        </xdr:cNvSpPr>
      </xdr:nvSpPr>
      <xdr:spPr bwMode="auto">
        <a:xfrm>
          <a:off x="36195000"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61</xdr:col>
      <xdr:colOff>0</xdr:colOff>
      <xdr:row>72</xdr:row>
      <xdr:rowOff>0</xdr:rowOff>
    </xdr:from>
    <xdr:ext cx="304800" cy="306481"/>
    <xdr:sp macro="" textlink="">
      <xdr:nvSpPr>
        <xdr:cNvPr id="819" name="AutoShape 2" descr="Image result for present value of annuity"/>
        <xdr:cNvSpPr>
          <a:spLocks noChangeAspect="1" noChangeArrowheads="1"/>
        </xdr:cNvSpPr>
      </xdr:nvSpPr>
      <xdr:spPr bwMode="auto">
        <a:xfrm>
          <a:off x="35164059"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72</xdr:row>
      <xdr:rowOff>0</xdr:rowOff>
    </xdr:from>
    <xdr:ext cx="304800" cy="306481"/>
    <xdr:sp macro="" textlink="">
      <xdr:nvSpPr>
        <xdr:cNvPr id="820" name="AutoShape 2" descr="Image result for present value of annuity"/>
        <xdr:cNvSpPr>
          <a:spLocks noChangeAspect="1" noChangeArrowheads="1"/>
        </xdr:cNvSpPr>
      </xdr:nvSpPr>
      <xdr:spPr bwMode="auto">
        <a:xfrm>
          <a:off x="36195000"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72</xdr:row>
      <xdr:rowOff>0</xdr:rowOff>
    </xdr:from>
    <xdr:ext cx="304800" cy="306481"/>
    <xdr:sp macro="" textlink="">
      <xdr:nvSpPr>
        <xdr:cNvPr id="821" name="AutoShape 2" descr="Image result for present value of annuity"/>
        <xdr:cNvSpPr>
          <a:spLocks noChangeAspect="1" noChangeArrowheads="1"/>
        </xdr:cNvSpPr>
      </xdr:nvSpPr>
      <xdr:spPr bwMode="auto">
        <a:xfrm>
          <a:off x="36710471"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62</xdr:col>
      <xdr:colOff>0</xdr:colOff>
      <xdr:row>73</xdr:row>
      <xdr:rowOff>0</xdr:rowOff>
    </xdr:from>
    <xdr:ext cx="304800" cy="306481"/>
    <xdr:sp macro="" textlink="">
      <xdr:nvSpPr>
        <xdr:cNvPr id="822" name="AutoShape 2" descr="Image result for present value of annuity"/>
        <xdr:cNvSpPr>
          <a:spLocks noChangeAspect="1" noChangeArrowheads="1"/>
        </xdr:cNvSpPr>
      </xdr:nvSpPr>
      <xdr:spPr bwMode="auto">
        <a:xfrm>
          <a:off x="35679529"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73</xdr:row>
      <xdr:rowOff>0</xdr:rowOff>
    </xdr:from>
    <xdr:ext cx="304800" cy="306481"/>
    <xdr:sp macro="" textlink="">
      <xdr:nvSpPr>
        <xdr:cNvPr id="823" name="AutoShape 2" descr="Image result for present value of annuity"/>
        <xdr:cNvSpPr>
          <a:spLocks noChangeAspect="1" noChangeArrowheads="1"/>
        </xdr:cNvSpPr>
      </xdr:nvSpPr>
      <xdr:spPr bwMode="auto">
        <a:xfrm>
          <a:off x="36195000"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61</xdr:col>
      <xdr:colOff>0</xdr:colOff>
      <xdr:row>73</xdr:row>
      <xdr:rowOff>0</xdr:rowOff>
    </xdr:from>
    <xdr:ext cx="304800" cy="306481"/>
    <xdr:sp macro="" textlink="">
      <xdr:nvSpPr>
        <xdr:cNvPr id="825" name="AutoShape 2" descr="Image result for present value of annuity"/>
        <xdr:cNvSpPr>
          <a:spLocks noChangeAspect="1" noChangeArrowheads="1"/>
        </xdr:cNvSpPr>
      </xdr:nvSpPr>
      <xdr:spPr bwMode="auto">
        <a:xfrm>
          <a:off x="35164059"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73</xdr:row>
      <xdr:rowOff>0</xdr:rowOff>
    </xdr:from>
    <xdr:ext cx="304800" cy="306481"/>
    <xdr:sp macro="" textlink="">
      <xdr:nvSpPr>
        <xdr:cNvPr id="826" name="AutoShape 2" descr="Image result for present value of annuity"/>
        <xdr:cNvSpPr>
          <a:spLocks noChangeAspect="1" noChangeArrowheads="1"/>
        </xdr:cNvSpPr>
      </xdr:nvSpPr>
      <xdr:spPr bwMode="auto">
        <a:xfrm>
          <a:off x="36195000"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62</xdr:col>
      <xdr:colOff>0</xdr:colOff>
      <xdr:row>73</xdr:row>
      <xdr:rowOff>0</xdr:rowOff>
    </xdr:from>
    <xdr:ext cx="304800" cy="306481"/>
    <xdr:sp macro="" textlink="">
      <xdr:nvSpPr>
        <xdr:cNvPr id="828" name="AutoShape 2" descr="Image result for present value of annuity"/>
        <xdr:cNvSpPr>
          <a:spLocks noChangeAspect="1" noChangeArrowheads="1"/>
        </xdr:cNvSpPr>
      </xdr:nvSpPr>
      <xdr:spPr bwMode="auto">
        <a:xfrm>
          <a:off x="35679529"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73</xdr:row>
      <xdr:rowOff>0</xdr:rowOff>
    </xdr:from>
    <xdr:ext cx="304800" cy="306481"/>
    <xdr:sp macro="" textlink="">
      <xdr:nvSpPr>
        <xdr:cNvPr id="829" name="AutoShape 2" descr="Image result for present value of annuity"/>
        <xdr:cNvSpPr>
          <a:spLocks noChangeAspect="1" noChangeArrowheads="1"/>
        </xdr:cNvSpPr>
      </xdr:nvSpPr>
      <xdr:spPr bwMode="auto">
        <a:xfrm>
          <a:off x="36195000"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62</xdr:col>
      <xdr:colOff>0</xdr:colOff>
      <xdr:row>74</xdr:row>
      <xdr:rowOff>0</xdr:rowOff>
    </xdr:from>
    <xdr:ext cx="304800" cy="306481"/>
    <xdr:sp macro="" textlink="">
      <xdr:nvSpPr>
        <xdr:cNvPr id="831" name="AutoShape 2" descr="Image result for present value of annuity"/>
        <xdr:cNvSpPr>
          <a:spLocks noChangeAspect="1" noChangeArrowheads="1"/>
        </xdr:cNvSpPr>
      </xdr:nvSpPr>
      <xdr:spPr bwMode="auto">
        <a:xfrm>
          <a:off x="35679529"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74</xdr:row>
      <xdr:rowOff>0</xdr:rowOff>
    </xdr:from>
    <xdr:ext cx="304800" cy="306481"/>
    <xdr:sp macro="" textlink="">
      <xdr:nvSpPr>
        <xdr:cNvPr id="832" name="AutoShape 2" descr="Image result for present value of annuity"/>
        <xdr:cNvSpPr>
          <a:spLocks noChangeAspect="1" noChangeArrowheads="1"/>
        </xdr:cNvSpPr>
      </xdr:nvSpPr>
      <xdr:spPr bwMode="auto">
        <a:xfrm>
          <a:off x="36195000"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61</xdr:col>
      <xdr:colOff>0</xdr:colOff>
      <xdr:row>73</xdr:row>
      <xdr:rowOff>0</xdr:rowOff>
    </xdr:from>
    <xdr:ext cx="304800" cy="306481"/>
    <xdr:sp macro="" textlink="">
      <xdr:nvSpPr>
        <xdr:cNvPr id="834" name="AutoShape 2" descr="Image result for present value of annuity"/>
        <xdr:cNvSpPr>
          <a:spLocks noChangeAspect="1" noChangeArrowheads="1"/>
        </xdr:cNvSpPr>
      </xdr:nvSpPr>
      <xdr:spPr bwMode="auto">
        <a:xfrm>
          <a:off x="35164059"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73</xdr:row>
      <xdr:rowOff>0</xdr:rowOff>
    </xdr:from>
    <xdr:ext cx="304800" cy="306481"/>
    <xdr:sp macro="" textlink="">
      <xdr:nvSpPr>
        <xdr:cNvPr id="835" name="AutoShape 2" descr="Image result for present value of annuity"/>
        <xdr:cNvSpPr>
          <a:spLocks noChangeAspect="1" noChangeArrowheads="1"/>
        </xdr:cNvSpPr>
      </xdr:nvSpPr>
      <xdr:spPr bwMode="auto">
        <a:xfrm>
          <a:off x="36195000"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62</xdr:col>
      <xdr:colOff>0</xdr:colOff>
      <xdr:row>74</xdr:row>
      <xdr:rowOff>0</xdr:rowOff>
    </xdr:from>
    <xdr:ext cx="304800" cy="306481"/>
    <xdr:sp macro="" textlink="">
      <xdr:nvSpPr>
        <xdr:cNvPr id="837" name="AutoShape 2" descr="Image result for present value of annuity"/>
        <xdr:cNvSpPr>
          <a:spLocks noChangeAspect="1" noChangeArrowheads="1"/>
        </xdr:cNvSpPr>
      </xdr:nvSpPr>
      <xdr:spPr bwMode="auto">
        <a:xfrm>
          <a:off x="35679529"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74</xdr:row>
      <xdr:rowOff>0</xdr:rowOff>
    </xdr:from>
    <xdr:ext cx="304800" cy="306481"/>
    <xdr:sp macro="" textlink="">
      <xdr:nvSpPr>
        <xdr:cNvPr id="838" name="AutoShape 2" descr="Image result for present value of annuity"/>
        <xdr:cNvSpPr>
          <a:spLocks noChangeAspect="1" noChangeArrowheads="1"/>
        </xdr:cNvSpPr>
      </xdr:nvSpPr>
      <xdr:spPr bwMode="auto">
        <a:xfrm>
          <a:off x="36195000"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61</xdr:col>
      <xdr:colOff>0</xdr:colOff>
      <xdr:row>74</xdr:row>
      <xdr:rowOff>0</xdr:rowOff>
    </xdr:from>
    <xdr:ext cx="304800" cy="306481"/>
    <xdr:sp macro="" textlink="">
      <xdr:nvSpPr>
        <xdr:cNvPr id="840" name="AutoShape 2" descr="Image result for present value of annuity"/>
        <xdr:cNvSpPr>
          <a:spLocks noChangeAspect="1" noChangeArrowheads="1"/>
        </xdr:cNvSpPr>
      </xdr:nvSpPr>
      <xdr:spPr bwMode="auto">
        <a:xfrm>
          <a:off x="35164059"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74</xdr:row>
      <xdr:rowOff>0</xdr:rowOff>
    </xdr:from>
    <xdr:ext cx="304800" cy="306481"/>
    <xdr:sp macro="" textlink="">
      <xdr:nvSpPr>
        <xdr:cNvPr id="841" name="AutoShape 2" descr="Image result for present value of annuity"/>
        <xdr:cNvSpPr>
          <a:spLocks noChangeAspect="1" noChangeArrowheads="1"/>
        </xdr:cNvSpPr>
      </xdr:nvSpPr>
      <xdr:spPr bwMode="auto">
        <a:xfrm>
          <a:off x="36195000"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62</xdr:col>
      <xdr:colOff>0</xdr:colOff>
      <xdr:row>74</xdr:row>
      <xdr:rowOff>0</xdr:rowOff>
    </xdr:from>
    <xdr:ext cx="304800" cy="306481"/>
    <xdr:sp macro="" textlink="">
      <xdr:nvSpPr>
        <xdr:cNvPr id="843" name="AutoShape 2" descr="Image result for present value of annuity"/>
        <xdr:cNvSpPr>
          <a:spLocks noChangeAspect="1" noChangeArrowheads="1"/>
        </xdr:cNvSpPr>
      </xdr:nvSpPr>
      <xdr:spPr bwMode="auto">
        <a:xfrm>
          <a:off x="35679529"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74</xdr:row>
      <xdr:rowOff>0</xdr:rowOff>
    </xdr:from>
    <xdr:ext cx="304800" cy="306481"/>
    <xdr:sp macro="" textlink="">
      <xdr:nvSpPr>
        <xdr:cNvPr id="844" name="AutoShape 2" descr="Image result for present value of annuity"/>
        <xdr:cNvSpPr>
          <a:spLocks noChangeAspect="1" noChangeArrowheads="1"/>
        </xdr:cNvSpPr>
      </xdr:nvSpPr>
      <xdr:spPr bwMode="auto">
        <a:xfrm>
          <a:off x="36195000"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62</xdr:col>
      <xdr:colOff>0</xdr:colOff>
      <xdr:row>75</xdr:row>
      <xdr:rowOff>0</xdr:rowOff>
    </xdr:from>
    <xdr:ext cx="304800" cy="306481"/>
    <xdr:sp macro="" textlink="">
      <xdr:nvSpPr>
        <xdr:cNvPr id="846" name="AutoShape 2" descr="Image result for present value of annuity"/>
        <xdr:cNvSpPr>
          <a:spLocks noChangeAspect="1" noChangeArrowheads="1"/>
        </xdr:cNvSpPr>
      </xdr:nvSpPr>
      <xdr:spPr bwMode="auto">
        <a:xfrm>
          <a:off x="35679529"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75</xdr:row>
      <xdr:rowOff>0</xdr:rowOff>
    </xdr:from>
    <xdr:ext cx="304800" cy="306481"/>
    <xdr:sp macro="" textlink="">
      <xdr:nvSpPr>
        <xdr:cNvPr id="847" name="AutoShape 2" descr="Image result for present value of annuity"/>
        <xdr:cNvSpPr>
          <a:spLocks noChangeAspect="1" noChangeArrowheads="1"/>
        </xdr:cNvSpPr>
      </xdr:nvSpPr>
      <xdr:spPr bwMode="auto">
        <a:xfrm>
          <a:off x="36195000"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75</xdr:row>
      <xdr:rowOff>0</xdr:rowOff>
    </xdr:from>
    <xdr:ext cx="304800" cy="306481"/>
    <xdr:sp macro="" textlink="">
      <xdr:nvSpPr>
        <xdr:cNvPr id="848" name="AutoShape 2" descr="Image result for present value of annuity"/>
        <xdr:cNvSpPr>
          <a:spLocks noChangeAspect="1" noChangeArrowheads="1"/>
        </xdr:cNvSpPr>
      </xdr:nvSpPr>
      <xdr:spPr bwMode="auto">
        <a:xfrm>
          <a:off x="36710471"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61</xdr:col>
      <xdr:colOff>0</xdr:colOff>
      <xdr:row>74</xdr:row>
      <xdr:rowOff>0</xdr:rowOff>
    </xdr:from>
    <xdr:ext cx="304800" cy="306481"/>
    <xdr:sp macro="" textlink="">
      <xdr:nvSpPr>
        <xdr:cNvPr id="849" name="AutoShape 2" descr="Image result for present value of annuity"/>
        <xdr:cNvSpPr>
          <a:spLocks noChangeAspect="1" noChangeArrowheads="1"/>
        </xdr:cNvSpPr>
      </xdr:nvSpPr>
      <xdr:spPr bwMode="auto">
        <a:xfrm>
          <a:off x="35164059"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74</xdr:row>
      <xdr:rowOff>0</xdr:rowOff>
    </xdr:from>
    <xdr:ext cx="304800" cy="306481"/>
    <xdr:sp macro="" textlink="">
      <xdr:nvSpPr>
        <xdr:cNvPr id="850" name="AutoShape 2" descr="Image result for present value of annuity"/>
        <xdr:cNvSpPr>
          <a:spLocks noChangeAspect="1" noChangeArrowheads="1"/>
        </xdr:cNvSpPr>
      </xdr:nvSpPr>
      <xdr:spPr bwMode="auto">
        <a:xfrm>
          <a:off x="36195000"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62</xdr:col>
      <xdr:colOff>0</xdr:colOff>
      <xdr:row>75</xdr:row>
      <xdr:rowOff>0</xdr:rowOff>
    </xdr:from>
    <xdr:ext cx="304800" cy="306481"/>
    <xdr:sp macro="" textlink="">
      <xdr:nvSpPr>
        <xdr:cNvPr id="852" name="AutoShape 2" descr="Image result for present value of annuity"/>
        <xdr:cNvSpPr>
          <a:spLocks noChangeAspect="1" noChangeArrowheads="1"/>
        </xdr:cNvSpPr>
      </xdr:nvSpPr>
      <xdr:spPr bwMode="auto">
        <a:xfrm>
          <a:off x="35679529"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75</xdr:row>
      <xdr:rowOff>0</xdr:rowOff>
    </xdr:from>
    <xdr:ext cx="304800" cy="306481"/>
    <xdr:sp macro="" textlink="">
      <xdr:nvSpPr>
        <xdr:cNvPr id="853" name="AutoShape 2" descr="Image result for present value of annuity"/>
        <xdr:cNvSpPr>
          <a:spLocks noChangeAspect="1" noChangeArrowheads="1"/>
        </xdr:cNvSpPr>
      </xdr:nvSpPr>
      <xdr:spPr bwMode="auto">
        <a:xfrm>
          <a:off x="36195000"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75</xdr:row>
      <xdr:rowOff>0</xdr:rowOff>
    </xdr:from>
    <xdr:ext cx="304800" cy="306481"/>
    <xdr:sp macro="" textlink="">
      <xdr:nvSpPr>
        <xdr:cNvPr id="854" name="AutoShape 2" descr="Image result for present value of annuity"/>
        <xdr:cNvSpPr>
          <a:spLocks noChangeAspect="1" noChangeArrowheads="1"/>
        </xdr:cNvSpPr>
      </xdr:nvSpPr>
      <xdr:spPr bwMode="auto">
        <a:xfrm>
          <a:off x="36710471"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61</xdr:col>
      <xdr:colOff>0</xdr:colOff>
      <xdr:row>75</xdr:row>
      <xdr:rowOff>0</xdr:rowOff>
    </xdr:from>
    <xdr:ext cx="304800" cy="306481"/>
    <xdr:sp macro="" textlink="">
      <xdr:nvSpPr>
        <xdr:cNvPr id="855" name="AutoShape 2" descr="Image result for present value of annuity"/>
        <xdr:cNvSpPr>
          <a:spLocks noChangeAspect="1" noChangeArrowheads="1"/>
        </xdr:cNvSpPr>
      </xdr:nvSpPr>
      <xdr:spPr bwMode="auto">
        <a:xfrm>
          <a:off x="35164059"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75</xdr:row>
      <xdr:rowOff>0</xdr:rowOff>
    </xdr:from>
    <xdr:ext cx="304800" cy="306481"/>
    <xdr:sp macro="" textlink="">
      <xdr:nvSpPr>
        <xdr:cNvPr id="856" name="AutoShape 2" descr="Image result for present value of annuity"/>
        <xdr:cNvSpPr>
          <a:spLocks noChangeAspect="1" noChangeArrowheads="1"/>
        </xdr:cNvSpPr>
      </xdr:nvSpPr>
      <xdr:spPr bwMode="auto">
        <a:xfrm>
          <a:off x="36195000"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75</xdr:row>
      <xdr:rowOff>0</xdr:rowOff>
    </xdr:from>
    <xdr:ext cx="304800" cy="306481"/>
    <xdr:sp macro="" textlink="">
      <xdr:nvSpPr>
        <xdr:cNvPr id="857" name="AutoShape 2" descr="Image result for present value of annuity"/>
        <xdr:cNvSpPr>
          <a:spLocks noChangeAspect="1" noChangeArrowheads="1"/>
        </xdr:cNvSpPr>
      </xdr:nvSpPr>
      <xdr:spPr bwMode="auto">
        <a:xfrm>
          <a:off x="36710471"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62</xdr:col>
      <xdr:colOff>0</xdr:colOff>
      <xdr:row>75</xdr:row>
      <xdr:rowOff>0</xdr:rowOff>
    </xdr:from>
    <xdr:ext cx="304800" cy="306481"/>
    <xdr:sp macro="" textlink="">
      <xdr:nvSpPr>
        <xdr:cNvPr id="858" name="AutoShape 2" descr="Image result for present value of annuity"/>
        <xdr:cNvSpPr>
          <a:spLocks noChangeAspect="1" noChangeArrowheads="1"/>
        </xdr:cNvSpPr>
      </xdr:nvSpPr>
      <xdr:spPr bwMode="auto">
        <a:xfrm>
          <a:off x="35679529"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75</xdr:row>
      <xdr:rowOff>0</xdr:rowOff>
    </xdr:from>
    <xdr:ext cx="304800" cy="306481"/>
    <xdr:sp macro="" textlink="">
      <xdr:nvSpPr>
        <xdr:cNvPr id="859" name="AutoShape 2" descr="Image result for present value of annuity"/>
        <xdr:cNvSpPr>
          <a:spLocks noChangeAspect="1" noChangeArrowheads="1"/>
        </xdr:cNvSpPr>
      </xdr:nvSpPr>
      <xdr:spPr bwMode="auto">
        <a:xfrm>
          <a:off x="36195000"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75</xdr:row>
      <xdr:rowOff>0</xdr:rowOff>
    </xdr:from>
    <xdr:ext cx="304800" cy="306481"/>
    <xdr:sp macro="" textlink="">
      <xdr:nvSpPr>
        <xdr:cNvPr id="860" name="AutoShape 2" descr="Image result for present value of annuity"/>
        <xdr:cNvSpPr>
          <a:spLocks noChangeAspect="1" noChangeArrowheads="1"/>
        </xdr:cNvSpPr>
      </xdr:nvSpPr>
      <xdr:spPr bwMode="auto">
        <a:xfrm>
          <a:off x="36710471"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62</xdr:col>
      <xdr:colOff>0</xdr:colOff>
      <xdr:row>76</xdr:row>
      <xdr:rowOff>0</xdr:rowOff>
    </xdr:from>
    <xdr:ext cx="304800" cy="306481"/>
    <xdr:sp macro="" textlink="">
      <xdr:nvSpPr>
        <xdr:cNvPr id="861" name="AutoShape 2" descr="Image result for present value of annuity"/>
        <xdr:cNvSpPr>
          <a:spLocks noChangeAspect="1" noChangeArrowheads="1"/>
        </xdr:cNvSpPr>
      </xdr:nvSpPr>
      <xdr:spPr bwMode="auto">
        <a:xfrm>
          <a:off x="35679529"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76</xdr:row>
      <xdr:rowOff>0</xdr:rowOff>
    </xdr:from>
    <xdr:ext cx="304800" cy="306481"/>
    <xdr:sp macro="" textlink="">
      <xdr:nvSpPr>
        <xdr:cNvPr id="862" name="AutoShape 2" descr="Image result for present value of annuity"/>
        <xdr:cNvSpPr>
          <a:spLocks noChangeAspect="1" noChangeArrowheads="1"/>
        </xdr:cNvSpPr>
      </xdr:nvSpPr>
      <xdr:spPr bwMode="auto">
        <a:xfrm>
          <a:off x="36195000"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76</xdr:row>
      <xdr:rowOff>0</xdr:rowOff>
    </xdr:from>
    <xdr:ext cx="304800" cy="306481"/>
    <xdr:sp macro="" textlink="">
      <xdr:nvSpPr>
        <xdr:cNvPr id="863" name="AutoShape 2" descr="Image result for present value of annuity"/>
        <xdr:cNvSpPr>
          <a:spLocks noChangeAspect="1" noChangeArrowheads="1"/>
        </xdr:cNvSpPr>
      </xdr:nvSpPr>
      <xdr:spPr bwMode="auto">
        <a:xfrm>
          <a:off x="36710471"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61</xdr:col>
      <xdr:colOff>0</xdr:colOff>
      <xdr:row>75</xdr:row>
      <xdr:rowOff>0</xdr:rowOff>
    </xdr:from>
    <xdr:ext cx="304800" cy="306481"/>
    <xdr:sp macro="" textlink="">
      <xdr:nvSpPr>
        <xdr:cNvPr id="864" name="AutoShape 2" descr="Image result for present value of annuity"/>
        <xdr:cNvSpPr>
          <a:spLocks noChangeAspect="1" noChangeArrowheads="1"/>
        </xdr:cNvSpPr>
      </xdr:nvSpPr>
      <xdr:spPr bwMode="auto">
        <a:xfrm>
          <a:off x="35164059"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75</xdr:row>
      <xdr:rowOff>0</xdr:rowOff>
    </xdr:from>
    <xdr:ext cx="304800" cy="306481"/>
    <xdr:sp macro="" textlink="">
      <xdr:nvSpPr>
        <xdr:cNvPr id="865" name="AutoShape 2" descr="Image result for present value of annuity"/>
        <xdr:cNvSpPr>
          <a:spLocks noChangeAspect="1" noChangeArrowheads="1"/>
        </xdr:cNvSpPr>
      </xdr:nvSpPr>
      <xdr:spPr bwMode="auto">
        <a:xfrm>
          <a:off x="36195000"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75</xdr:row>
      <xdr:rowOff>0</xdr:rowOff>
    </xdr:from>
    <xdr:ext cx="304800" cy="306481"/>
    <xdr:sp macro="" textlink="">
      <xdr:nvSpPr>
        <xdr:cNvPr id="866" name="AutoShape 2" descr="Image result for present value of annuity"/>
        <xdr:cNvSpPr>
          <a:spLocks noChangeAspect="1" noChangeArrowheads="1"/>
        </xdr:cNvSpPr>
      </xdr:nvSpPr>
      <xdr:spPr bwMode="auto">
        <a:xfrm>
          <a:off x="36710471"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62</xdr:col>
      <xdr:colOff>0</xdr:colOff>
      <xdr:row>76</xdr:row>
      <xdr:rowOff>0</xdr:rowOff>
    </xdr:from>
    <xdr:ext cx="304800" cy="306481"/>
    <xdr:sp macro="" textlink="">
      <xdr:nvSpPr>
        <xdr:cNvPr id="867" name="AutoShape 2" descr="Image result for present value of annuity"/>
        <xdr:cNvSpPr>
          <a:spLocks noChangeAspect="1" noChangeArrowheads="1"/>
        </xdr:cNvSpPr>
      </xdr:nvSpPr>
      <xdr:spPr bwMode="auto">
        <a:xfrm>
          <a:off x="35679529"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76</xdr:row>
      <xdr:rowOff>0</xdr:rowOff>
    </xdr:from>
    <xdr:ext cx="304800" cy="306481"/>
    <xdr:sp macro="" textlink="">
      <xdr:nvSpPr>
        <xdr:cNvPr id="868" name="AutoShape 2" descr="Image result for present value of annuity"/>
        <xdr:cNvSpPr>
          <a:spLocks noChangeAspect="1" noChangeArrowheads="1"/>
        </xdr:cNvSpPr>
      </xdr:nvSpPr>
      <xdr:spPr bwMode="auto">
        <a:xfrm>
          <a:off x="36195000"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76</xdr:row>
      <xdr:rowOff>0</xdr:rowOff>
    </xdr:from>
    <xdr:ext cx="304800" cy="306481"/>
    <xdr:sp macro="" textlink="">
      <xdr:nvSpPr>
        <xdr:cNvPr id="869" name="AutoShape 2" descr="Image result for present value of annuity"/>
        <xdr:cNvSpPr>
          <a:spLocks noChangeAspect="1" noChangeArrowheads="1"/>
        </xdr:cNvSpPr>
      </xdr:nvSpPr>
      <xdr:spPr bwMode="auto">
        <a:xfrm>
          <a:off x="36710471"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61</xdr:col>
      <xdr:colOff>0</xdr:colOff>
      <xdr:row>76</xdr:row>
      <xdr:rowOff>0</xdr:rowOff>
    </xdr:from>
    <xdr:ext cx="304800" cy="306481"/>
    <xdr:sp macro="" textlink="">
      <xdr:nvSpPr>
        <xdr:cNvPr id="870" name="AutoShape 2" descr="Image result for present value of annuity"/>
        <xdr:cNvSpPr>
          <a:spLocks noChangeAspect="1" noChangeArrowheads="1"/>
        </xdr:cNvSpPr>
      </xdr:nvSpPr>
      <xdr:spPr bwMode="auto">
        <a:xfrm>
          <a:off x="35164059"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76</xdr:row>
      <xdr:rowOff>0</xdr:rowOff>
    </xdr:from>
    <xdr:ext cx="304800" cy="306481"/>
    <xdr:sp macro="" textlink="">
      <xdr:nvSpPr>
        <xdr:cNvPr id="871" name="AutoShape 2" descr="Image result for present value of annuity"/>
        <xdr:cNvSpPr>
          <a:spLocks noChangeAspect="1" noChangeArrowheads="1"/>
        </xdr:cNvSpPr>
      </xdr:nvSpPr>
      <xdr:spPr bwMode="auto">
        <a:xfrm>
          <a:off x="36195000"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76</xdr:row>
      <xdr:rowOff>0</xdr:rowOff>
    </xdr:from>
    <xdr:ext cx="304800" cy="306481"/>
    <xdr:sp macro="" textlink="">
      <xdr:nvSpPr>
        <xdr:cNvPr id="872" name="AutoShape 2" descr="Image result for present value of annuity"/>
        <xdr:cNvSpPr>
          <a:spLocks noChangeAspect="1" noChangeArrowheads="1"/>
        </xdr:cNvSpPr>
      </xdr:nvSpPr>
      <xdr:spPr bwMode="auto">
        <a:xfrm>
          <a:off x="36710471"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62</xdr:col>
      <xdr:colOff>0</xdr:colOff>
      <xdr:row>76</xdr:row>
      <xdr:rowOff>0</xdr:rowOff>
    </xdr:from>
    <xdr:ext cx="304800" cy="306481"/>
    <xdr:sp macro="" textlink="">
      <xdr:nvSpPr>
        <xdr:cNvPr id="873" name="AutoShape 2" descr="Image result for present value of annuity"/>
        <xdr:cNvSpPr>
          <a:spLocks noChangeAspect="1" noChangeArrowheads="1"/>
        </xdr:cNvSpPr>
      </xdr:nvSpPr>
      <xdr:spPr bwMode="auto">
        <a:xfrm>
          <a:off x="35679529"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76</xdr:row>
      <xdr:rowOff>0</xdr:rowOff>
    </xdr:from>
    <xdr:ext cx="304800" cy="306481"/>
    <xdr:sp macro="" textlink="">
      <xdr:nvSpPr>
        <xdr:cNvPr id="874" name="AutoShape 2" descr="Image result for present value of annuity"/>
        <xdr:cNvSpPr>
          <a:spLocks noChangeAspect="1" noChangeArrowheads="1"/>
        </xdr:cNvSpPr>
      </xdr:nvSpPr>
      <xdr:spPr bwMode="auto">
        <a:xfrm>
          <a:off x="36195000"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76</xdr:row>
      <xdr:rowOff>0</xdr:rowOff>
    </xdr:from>
    <xdr:ext cx="304800" cy="306481"/>
    <xdr:sp macro="" textlink="">
      <xdr:nvSpPr>
        <xdr:cNvPr id="875" name="AutoShape 2" descr="Image result for present value of annuity"/>
        <xdr:cNvSpPr>
          <a:spLocks noChangeAspect="1" noChangeArrowheads="1"/>
        </xdr:cNvSpPr>
      </xdr:nvSpPr>
      <xdr:spPr bwMode="auto">
        <a:xfrm>
          <a:off x="36710471"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62</xdr:col>
      <xdr:colOff>0</xdr:colOff>
      <xdr:row>77</xdr:row>
      <xdr:rowOff>0</xdr:rowOff>
    </xdr:from>
    <xdr:ext cx="304800" cy="306481"/>
    <xdr:sp macro="" textlink="">
      <xdr:nvSpPr>
        <xdr:cNvPr id="876" name="AutoShape 2" descr="Image result for present value of annuity"/>
        <xdr:cNvSpPr>
          <a:spLocks noChangeAspect="1" noChangeArrowheads="1"/>
        </xdr:cNvSpPr>
      </xdr:nvSpPr>
      <xdr:spPr bwMode="auto">
        <a:xfrm>
          <a:off x="35679529"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77</xdr:row>
      <xdr:rowOff>0</xdr:rowOff>
    </xdr:from>
    <xdr:ext cx="304800" cy="306481"/>
    <xdr:sp macro="" textlink="">
      <xdr:nvSpPr>
        <xdr:cNvPr id="877" name="AutoShape 2" descr="Image result for present value of annuity"/>
        <xdr:cNvSpPr>
          <a:spLocks noChangeAspect="1" noChangeArrowheads="1"/>
        </xdr:cNvSpPr>
      </xdr:nvSpPr>
      <xdr:spPr bwMode="auto">
        <a:xfrm>
          <a:off x="36195000"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77</xdr:row>
      <xdr:rowOff>0</xdr:rowOff>
    </xdr:from>
    <xdr:ext cx="304800" cy="306481"/>
    <xdr:sp macro="" textlink="">
      <xdr:nvSpPr>
        <xdr:cNvPr id="878" name="AutoShape 2" descr="Image result for present value of annuity"/>
        <xdr:cNvSpPr>
          <a:spLocks noChangeAspect="1" noChangeArrowheads="1"/>
        </xdr:cNvSpPr>
      </xdr:nvSpPr>
      <xdr:spPr bwMode="auto">
        <a:xfrm>
          <a:off x="36710471"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61</xdr:col>
      <xdr:colOff>0</xdr:colOff>
      <xdr:row>76</xdr:row>
      <xdr:rowOff>0</xdr:rowOff>
    </xdr:from>
    <xdr:ext cx="304800" cy="306481"/>
    <xdr:sp macro="" textlink="">
      <xdr:nvSpPr>
        <xdr:cNvPr id="879" name="AutoShape 2" descr="Image result for present value of annuity"/>
        <xdr:cNvSpPr>
          <a:spLocks noChangeAspect="1" noChangeArrowheads="1"/>
        </xdr:cNvSpPr>
      </xdr:nvSpPr>
      <xdr:spPr bwMode="auto">
        <a:xfrm>
          <a:off x="35164059"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76</xdr:row>
      <xdr:rowOff>0</xdr:rowOff>
    </xdr:from>
    <xdr:ext cx="304800" cy="306481"/>
    <xdr:sp macro="" textlink="">
      <xdr:nvSpPr>
        <xdr:cNvPr id="880" name="AutoShape 2" descr="Image result for present value of annuity"/>
        <xdr:cNvSpPr>
          <a:spLocks noChangeAspect="1" noChangeArrowheads="1"/>
        </xdr:cNvSpPr>
      </xdr:nvSpPr>
      <xdr:spPr bwMode="auto">
        <a:xfrm>
          <a:off x="36195000"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76</xdr:row>
      <xdr:rowOff>0</xdr:rowOff>
    </xdr:from>
    <xdr:ext cx="304800" cy="306481"/>
    <xdr:sp macro="" textlink="">
      <xdr:nvSpPr>
        <xdr:cNvPr id="881" name="AutoShape 2" descr="Image result for present value of annuity"/>
        <xdr:cNvSpPr>
          <a:spLocks noChangeAspect="1" noChangeArrowheads="1"/>
        </xdr:cNvSpPr>
      </xdr:nvSpPr>
      <xdr:spPr bwMode="auto">
        <a:xfrm>
          <a:off x="36710471"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62</xdr:col>
      <xdr:colOff>0</xdr:colOff>
      <xdr:row>77</xdr:row>
      <xdr:rowOff>0</xdr:rowOff>
    </xdr:from>
    <xdr:ext cx="304800" cy="306481"/>
    <xdr:sp macro="" textlink="">
      <xdr:nvSpPr>
        <xdr:cNvPr id="882" name="AutoShape 2" descr="Image result for present value of annuity"/>
        <xdr:cNvSpPr>
          <a:spLocks noChangeAspect="1" noChangeArrowheads="1"/>
        </xdr:cNvSpPr>
      </xdr:nvSpPr>
      <xdr:spPr bwMode="auto">
        <a:xfrm>
          <a:off x="35679529"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77</xdr:row>
      <xdr:rowOff>0</xdr:rowOff>
    </xdr:from>
    <xdr:ext cx="304800" cy="306481"/>
    <xdr:sp macro="" textlink="">
      <xdr:nvSpPr>
        <xdr:cNvPr id="883" name="AutoShape 2" descr="Image result for present value of annuity"/>
        <xdr:cNvSpPr>
          <a:spLocks noChangeAspect="1" noChangeArrowheads="1"/>
        </xdr:cNvSpPr>
      </xdr:nvSpPr>
      <xdr:spPr bwMode="auto">
        <a:xfrm>
          <a:off x="36195000"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77</xdr:row>
      <xdr:rowOff>0</xdr:rowOff>
    </xdr:from>
    <xdr:ext cx="304800" cy="306481"/>
    <xdr:sp macro="" textlink="">
      <xdr:nvSpPr>
        <xdr:cNvPr id="884" name="AutoShape 2" descr="Image result for present value of annuity"/>
        <xdr:cNvSpPr>
          <a:spLocks noChangeAspect="1" noChangeArrowheads="1"/>
        </xdr:cNvSpPr>
      </xdr:nvSpPr>
      <xdr:spPr bwMode="auto">
        <a:xfrm>
          <a:off x="36710471"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61</xdr:col>
      <xdr:colOff>0</xdr:colOff>
      <xdr:row>77</xdr:row>
      <xdr:rowOff>0</xdr:rowOff>
    </xdr:from>
    <xdr:ext cx="304800" cy="306481"/>
    <xdr:sp macro="" textlink="">
      <xdr:nvSpPr>
        <xdr:cNvPr id="885" name="AutoShape 2" descr="Image result for present value of annuity"/>
        <xdr:cNvSpPr>
          <a:spLocks noChangeAspect="1" noChangeArrowheads="1"/>
        </xdr:cNvSpPr>
      </xdr:nvSpPr>
      <xdr:spPr bwMode="auto">
        <a:xfrm>
          <a:off x="35164059"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77</xdr:row>
      <xdr:rowOff>0</xdr:rowOff>
    </xdr:from>
    <xdr:ext cx="304800" cy="306481"/>
    <xdr:sp macro="" textlink="">
      <xdr:nvSpPr>
        <xdr:cNvPr id="886" name="AutoShape 2" descr="Image result for present value of annuity"/>
        <xdr:cNvSpPr>
          <a:spLocks noChangeAspect="1" noChangeArrowheads="1"/>
        </xdr:cNvSpPr>
      </xdr:nvSpPr>
      <xdr:spPr bwMode="auto">
        <a:xfrm>
          <a:off x="36195000"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77</xdr:row>
      <xdr:rowOff>0</xdr:rowOff>
    </xdr:from>
    <xdr:ext cx="304800" cy="306481"/>
    <xdr:sp macro="" textlink="">
      <xdr:nvSpPr>
        <xdr:cNvPr id="887" name="AutoShape 2" descr="Image result for present value of annuity"/>
        <xdr:cNvSpPr>
          <a:spLocks noChangeAspect="1" noChangeArrowheads="1"/>
        </xdr:cNvSpPr>
      </xdr:nvSpPr>
      <xdr:spPr bwMode="auto">
        <a:xfrm>
          <a:off x="36710471"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62</xdr:col>
      <xdr:colOff>0</xdr:colOff>
      <xdr:row>77</xdr:row>
      <xdr:rowOff>0</xdr:rowOff>
    </xdr:from>
    <xdr:ext cx="304800" cy="306481"/>
    <xdr:sp macro="" textlink="">
      <xdr:nvSpPr>
        <xdr:cNvPr id="888" name="AutoShape 2" descr="Image result for present value of annuity"/>
        <xdr:cNvSpPr>
          <a:spLocks noChangeAspect="1" noChangeArrowheads="1"/>
        </xdr:cNvSpPr>
      </xdr:nvSpPr>
      <xdr:spPr bwMode="auto">
        <a:xfrm>
          <a:off x="35679529"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77</xdr:row>
      <xdr:rowOff>0</xdr:rowOff>
    </xdr:from>
    <xdr:ext cx="304800" cy="306481"/>
    <xdr:sp macro="" textlink="">
      <xdr:nvSpPr>
        <xdr:cNvPr id="889" name="AutoShape 2" descr="Image result for present value of annuity"/>
        <xdr:cNvSpPr>
          <a:spLocks noChangeAspect="1" noChangeArrowheads="1"/>
        </xdr:cNvSpPr>
      </xdr:nvSpPr>
      <xdr:spPr bwMode="auto">
        <a:xfrm>
          <a:off x="36195000"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77</xdr:row>
      <xdr:rowOff>0</xdr:rowOff>
    </xdr:from>
    <xdr:ext cx="304800" cy="306481"/>
    <xdr:sp macro="" textlink="">
      <xdr:nvSpPr>
        <xdr:cNvPr id="890" name="AutoShape 2" descr="Image result for present value of annuity"/>
        <xdr:cNvSpPr>
          <a:spLocks noChangeAspect="1" noChangeArrowheads="1"/>
        </xdr:cNvSpPr>
      </xdr:nvSpPr>
      <xdr:spPr bwMode="auto">
        <a:xfrm>
          <a:off x="36710471"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62</xdr:col>
      <xdr:colOff>0</xdr:colOff>
      <xdr:row>78</xdr:row>
      <xdr:rowOff>0</xdr:rowOff>
    </xdr:from>
    <xdr:ext cx="304800" cy="306481"/>
    <xdr:sp macro="" textlink="">
      <xdr:nvSpPr>
        <xdr:cNvPr id="891" name="AutoShape 2" descr="Image result for present value of annuity"/>
        <xdr:cNvSpPr>
          <a:spLocks noChangeAspect="1" noChangeArrowheads="1"/>
        </xdr:cNvSpPr>
      </xdr:nvSpPr>
      <xdr:spPr bwMode="auto">
        <a:xfrm>
          <a:off x="35679529"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78</xdr:row>
      <xdr:rowOff>0</xdr:rowOff>
    </xdr:from>
    <xdr:ext cx="304800" cy="306481"/>
    <xdr:sp macro="" textlink="">
      <xdr:nvSpPr>
        <xdr:cNvPr id="892" name="AutoShape 2" descr="Image result for present value of annuity"/>
        <xdr:cNvSpPr>
          <a:spLocks noChangeAspect="1" noChangeArrowheads="1"/>
        </xdr:cNvSpPr>
      </xdr:nvSpPr>
      <xdr:spPr bwMode="auto">
        <a:xfrm>
          <a:off x="36195000"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78</xdr:row>
      <xdr:rowOff>0</xdr:rowOff>
    </xdr:from>
    <xdr:ext cx="304800" cy="306481"/>
    <xdr:sp macro="" textlink="">
      <xdr:nvSpPr>
        <xdr:cNvPr id="893" name="AutoShape 2" descr="Image result for present value of annuity"/>
        <xdr:cNvSpPr>
          <a:spLocks noChangeAspect="1" noChangeArrowheads="1"/>
        </xdr:cNvSpPr>
      </xdr:nvSpPr>
      <xdr:spPr bwMode="auto">
        <a:xfrm>
          <a:off x="36710471"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61</xdr:col>
      <xdr:colOff>0</xdr:colOff>
      <xdr:row>77</xdr:row>
      <xdr:rowOff>0</xdr:rowOff>
    </xdr:from>
    <xdr:ext cx="304800" cy="306481"/>
    <xdr:sp macro="" textlink="">
      <xdr:nvSpPr>
        <xdr:cNvPr id="894" name="AutoShape 2" descr="Image result for present value of annuity"/>
        <xdr:cNvSpPr>
          <a:spLocks noChangeAspect="1" noChangeArrowheads="1"/>
        </xdr:cNvSpPr>
      </xdr:nvSpPr>
      <xdr:spPr bwMode="auto">
        <a:xfrm>
          <a:off x="35164059"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77</xdr:row>
      <xdr:rowOff>0</xdr:rowOff>
    </xdr:from>
    <xdr:ext cx="304800" cy="306481"/>
    <xdr:sp macro="" textlink="">
      <xdr:nvSpPr>
        <xdr:cNvPr id="895" name="AutoShape 2" descr="Image result for present value of annuity"/>
        <xdr:cNvSpPr>
          <a:spLocks noChangeAspect="1" noChangeArrowheads="1"/>
        </xdr:cNvSpPr>
      </xdr:nvSpPr>
      <xdr:spPr bwMode="auto">
        <a:xfrm>
          <a:off x="36195000"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77</xdr:row>
      <xdr:rowOff>0</xdr:rowOff>
    </xdr:from>
    <xdr:ext cx="304800" cy="306481"/>
    <xdr:sp macro="" textlink="">
      <xdr:nvSpPr>
        <xdr:cNvPr id="896" name="AutoShape 2" descr="Image result for present value of annuity"/>
        <xdr:cNvSpPr>
          <a:spLocks noChangeAspect="1" noChangeArrowheads="1"/>
        </xdr:cNvSpPr>
      </xdr:nvSpPr>
      <xdr:spPr bwMode="auto">
        <a:xfrm>
          <a:off x="36710471"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62</xdr:col>
      <xdr:colOff>0</xdr:colOff>
      <xdr:row>78</xdr:row>
      <xdr:rowOff>0</xdr:rowOff>
    </xdr:from>
    <xdr:ext cx="304800" cy="306481"/>
    <xdr:sp macro="" textlink="">
      <xdr:nvSpPr>
        <xdr:cNvPr id="897" name="AutoShape 2" descr="Image result for present value of annuity"/>
        <xdr:cNvSpPr>
          <a:spLocks noChangeAspect="1" noChangeArrowheads="1"/>
        </xdr:cNvSpPr>
      </xdr:nvSpPr>
      <xdr:spPr bwMode="auto">
        <a:xfrm>
          <a:off x="35679529"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78</xdr:row>
      <xdr:rowOff>0</xdr:rowOff>
    </xdr:from>
    <xdr:ext cx="304800" cy="306481"/>
    <xdr:sp macro="" textlink="">
      <xdr:nvSpPr>
        <xdr:cNvPr id="898" name="AutoShape 2" descr="Image result for present value of annuity"/>
        <xdr:cNvSpPr>
          <a:spLocks noChangeAspect="1" noChangeArrowheads="1"/>
        </xdr:cNvSpPr>
      </xdr:nvSpPr>
      <xdr:spPr bwMode="auto">
        <a:xfrm>
          <a:off x="36195000"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78</xdr:row>
      <xdr:rowOff>0</xdr:rowOff>
    </xdr:from>
    <xdr:ext cx="304800" cy="306481"/>
    <xdr:sp macro="" textlink="">
      <xdr:nvSpPr>
        <xdr:cNvPr id="899" name="AutoShape 2" descr="Image result for present value of annuity"/>
        <xdr:cNvSpPr>
          <a:spLocks noChangeAspect="1" noChangeArrowheads="1"/>
        </xdr:cNvSpPr>
      </xdr:nvSpPr>
      <xdr:spPr bwMode="auto">
        <a:xfrm>
          <a:off x="36710471"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61</xdr:col>
      <xdr:colOff>0</xdr:colOff>
      <xdr:row>78</xdr:row>
      <xdr:rowOff>0</xdr:rowOff>
    </xdr:from>
    <xdr:ext cx="304800" cy="306481"/>
    <xdr:sp macro="" textlink="">
      <xdr:nvSpPr>
        <xdr:cNvPr id="900" name="AutoShape 2" descr="Image result for present value of annuity"/>
        <xdr:cNvSpPr>
          <a:spLocks noChangeAspect="1" noChangeArrowheads="1"/>
        </xdr:cNvSpPr>
      </xdr:nvSpPr>
      <xdr:spPr bwMode="auto">
        <a:xfrm>
          <a:off x="35164059"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78</xdr:row>
      <xdr:rowOff>0</xdr:rowOff>
    </xdr:from>
    <xdr:ext cx="304800" cy="306481"/>
    <xdr:sp macro="" textlink="">
      <xdr:nvSpPr>
        <xdr:cNvPr id="901" name="AutoShape 2" descr="Image result for present value of annuity"/>
        <xdr:cNvSpPr>
          <a:spLocks noChangeAspect="1" noChangeArrowheads="1"/>
        </xdr:cNvSpPr>
      </xdr:nvSpPr>
      <xdr:spPr bwMode="auto">
        <a:xfrm>
          <a:off x="36195000"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78</xdr:row>
      <xdr:rowOff>0</xdr:rowOff>
    </xdr:from>
    <xdr:ext cx="304800" cy="306481"/>
    <xdr:sp macro="" textlink="">
      <xdr:nvSpPr>
        <xdr:cNvPr id="902" name="AutoShape 2" descr="Image result for present value of annuity"/>
        <xdr:cNvSpPr>
          <a:spLocks noChangeAspect="1" noChangeArrowheads="1"/>
        </xdr:cNvSpPr>
      </xdr:nvSpPr>
      <xdr:spPr bwMode="auto">
        <a:xfrm>
          <a:off x="36710471"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62</xdr:col>
      <xdr:colOff>0</xdr:colOff>
      <xdr:row>78</xdr:row>
      <xdr:rowOff>0</xdr:rowOff>
    </xdr:from>
    <xdr:ext cx="304800" cy="306481"/>
    <xdr:sp macro="" textlink="">
      <xdr:nvSpPr>
        <xdr:cNvPr id="903" name="AutoShape 2" descr="Image result for present value of annuity"/>
        <xdr:cNvSpPr>
          <a:spLocks noChangeAspect="1" noChangeArrowheads="1"/>
        </xdr:cNvSpPr>
      </xdr:nvSpPr>
      <xdr:spPr bwMode="auto">
        <a:xfrm>
          <a:off x="35679529"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78</xdr:row>
      <xdr:rowOff>0</xdr:rowOff>
    </xdr:from>
    <xdr:ext cx="304800" cy="306481"/>
    <xdr:sp macro="" textlink="">
      <xdr:nvSpPr>
        <xdr:cNvPr id="904" name="AutoShape 2" descr="Image result for present value of annuity"/>
        <xdr:cNvSpPr>
          <a:spLocks noChangeAspect="1" noChangeArrowheads="1"/>
        </xdr:cNvSpPr>
      </xdr:nvSpPr>
      <xdr:spPr bwMode="auto">
        <a:xfrm>
          <a:off x="36195000"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78</xdr:row>
      <xdr:rowOff>0</xdr:rowOff>
    </xdr:from>
    <xdr:ext cx="304800" cy="306481"/>
    <xdr:sp macro="" textlink="">
      <xdr:nvSpPr>
        <xdr:cNvPr id="905" name="AutoShape 2" descr="Image result for present value of annuity"/>
        <xdr:cNvSpPr>
          <a:spLocks noChangeAspect="1" noChangeArrowheads="1"/>
        </xdr:cNvSpPr>
      </xdr:nvSpPr>
      <xdr:spPr bwMode="auto">
        <a:xfrm>
          <a:off x="36710471"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62</xdr:col>
      <xdr:colOff>0</xdr:colOff>
      <xdr:row>79</xdr:row>
      <xdr:rowOff>0</xdr:rowOff>
    </xdr:from>
    <xdr:ext cx="304800" cy="306481"/>
    <xdr:sp macro="" textlink="">
      <xdr:nvSpPr>
        <xdr:cNvPr id="906" name="AutoShape 2" descr="Image result for present value of annuity"/>
        <xdr:cNvSpPr>
          <a:spLocks noChangeAspect="1" noChangeArrowheads="1"/>
        </xdr:cNvSpPr>
      </xdr:nvSpPr>
      <xdr:spPr bwMode="auto">
        <a:xfrm>
          <a:off x="35679529"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79</xdr:row>
      <xdr:rowOff>0</xdr:rowOff>
    </xdr:from>
    <xdr:ext cx="304800" cy="306481"/>
    <xdr:sp macro="" textlink="">
      <xdr:nvSpPr>
        <xdr:cNvPr id="907" name="AutoShape 2" descr="Image result for present value of annuity"/>
        <xdr:cNvSpPr>
          <a:spLocks noChangeAspect="1" noChangeArrowheads="1"/>
        </xdr:cNvSpPr>
      </xdr:nvSpPr>
      <xdr:spPr bwMode="auto">
        <a:xfrm>
          <a:off x="36195000"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79</xdr:row>
      <xdr:rowOff>0</xdr:rowOff>
    </xdr:from>
    <xdr:ext cx="304800" cy="306481"/>
    <xdr:sp macro="" textlink="">
      <xdr:nvSpPr>
        <xdr:cNvPr id="908" name="AutoShape 2" descr="Image result for present value of annuity"/>
        <xdr:cNvSpPr>
          <a:spLocks noChangeAspect="1" noChangeArrowheads="1"/>
        </xdr:cNvSpPr>
      </xdr:nvSpPr>
      <xdr:spPr bwMode="auto">
        <a:xfrm>
          <a:off x="36710471"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61</xdr:col>
      <xdr:colOff>0</xdr:colOff>
      <xdr:row>78</xdr:row>
      <xdr:rowOff>0</xdr:rowOff>
    </xdr:from>
    <xdr:ext cx="304800" cy="306481"/>
    <xdr:sp macro="" textlink="">
      <xdr:nvSpPr>
        <xdr:cNvPr id="909" name="AutoShape 2" descr="Image result for present value of annuity"/>
        <xdr:cNvSpPr>
          <a:spLocks noChangeAspect="1" noChangeArrowheads="1"/>
        </xdr:cNvSpPr>
      </xdr:nvSpPr>
      <xdr:spPr bwMode="auto">
        <a:xfrm>
          <a:off x="35164059"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78</xdr:row>
      <xdr:rowOff>0</xdr:rowOff>
    </xdr:from>
    <xdr:ext cx="304800" cy="306481"/>
    <xdr:sp macro="" textlink="">
      <xdr:nvSpPr>
        <xdr:cNvPr id="910" name="AutoShape 2" descr="Image result for present value of annuity"/>
        <xdr:cNvSpPr>
          <a:spLocks noChangeAspect="1" noChangeArrowheads="1"/>
        </xdr:cNvSpPr>
      </xdr:nvSpPr>
      <xdr:spPr bwMode="auto">
        <a:xfrm>
          <a:off x="36195000"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78</xdr:row>
      <xdr:rowOff>0</xdr:rowOff>
    </xdr:from>
    <xdr:ext cx="304800" cy="306481"/>
    <xdr:sp macro="" textlink="">
      <xdr:nvSpPr>
        <xdr:cNvPr id="911" name="AutoShape 2" descr="Image result for present value of annuity"/>
        <xdr:cNvSpPr>
          <a:spLocks noChangeAspect="1" noChangeArrowheads="1"/>
        </xdr:cNvSpPr>
      </xdr:nvSpPr>
      <xdr:spPr bwMode="auto">
        <a:xfrm>
          <a:off x="36710471"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62</xdr:col>
      <xdr:colOff>0</xdr:colOff>
      <xdr:row>79</xdr:row>
      <xdr:rowOff>0</xdr:rowOff>
    </xdr:from>
    <xdr:ext cx="304800" cy="306481"/>
    <xdr:sp macro="" textlink="">
      <xdr:nvSpPr>
        <xdr:cNvPr id="912" name="AutoShape 2" descr="Image result for present value of annuity"/>
        <xdr:cNvSpPr>
          <a:spLocks noChangeAspect="1" noChangeArrowheads="1"/>
        </xdr:cNvSpPr>
      </xdr:nvSpPr>
      <xdr:spPr bwMode="auto">
        <a:xfrm>
          <a:off x="35679529"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79</xdr:row>
      <xdr:rowOff>0</xdr:rowOff>
    </xdr:from>
    <xdr:ext cx="304800" cy="306481"/>
    <xdr:sp macro="" textlink="">
      <xdr:nvSpPr>
        <xdr:cNvPr id="913" name="AutoShape 2" descr="Image result for present value of annuity"/>
        <xdr:cNvSpPr>
          <a:spLocks noChangeAspect="1" noChangeArrowheads="1"/>
        </xdr:cNvSpPr>
      </xdr:nvSpPr>
      <xdr:spPr bwMode="auto">
        <a:xfrm>
          <a:off x="36195000"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79</xdr:row>
      <xdr:rowOff>0</xdr:rowOff>
    </xdr:from>
    <xdr:ext cx="304800" cy="306481"/>
    <xdr:sp macro="" textlink="">
      <xdr:nvSpPr>
        <xdr:cNvPr id="914" name="AutoShape 2" descr="Image result for present value of annuity"/>
        <xdr:cNvSpPr>
          <a:spLocks noChangeAspect="1" noChangeArrowheads="1"/>
        </xdr:cNvSpPr>
      </xdr:nvSpPr>
      <xdr:spPr bwMode="auto">
        <a:xfrm>
          <a:off x="36710471"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61</xdr:col>
      <xdr:colOff>0</xdr:colOff>
      <xdr:row>79</xdr:row>
      <xdr:rowOff>0</xdr:rowOff>
    </xdr:from>
    <xdr:ext cx="304800" cy="306481"/>
    <xdr:sp macro="" textlink="">
      <xdr:nvSpPr>
        <xdr:cNvPr id="915" name="AutoShape 2" descr="Image result for present value of annuity"/>
        <xdr:cNvSpPr>
          <a:spLocks noChangeAspect="1" noChangeArrowheads="1"/>
        </xdr:cNvSpPr>
      </xdr:nvSpPr>
      <xdr:spPr bwMode="auto">
        <a:xfrm>
          <a:off x="35164059"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79</xdr:row>
      <xdr:rowOff>0</xdr:rowOff>
    </xdr:from>
    <xdr:ext cx="304800" cy="306481"/>
    <xdr:sp macro="" textlink="">
      <xdr:nvSpPr>
        <xdr:cNvPr id="916" name="AutoShape 2" descr="Image result for present value of annuity"/>
        <xdr:cNvSpPr>
          <a:spLocks noChangeAspect="1" noChangeArrowheads="1"/>
        </xdr:cNvSpPr>
      </xdr:nvSpPr>
      <xdr:spPr bwMode="auto">
        <a:xfrm>
          <a:off x="36195000"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79</xdr:row>
      <xdr:rowOff>0</xdr:rowOff>
    </xdr:from>
    <xdr:ext cx="304800" cy="306481"/>
    <xdr:sp macro="" textlink="">
      <xdr:nvSpPr>
        <xdr:cNvPr id="917" name="AutoShape 2" descr="Image result for present value of annuity"/>
        <xdr:cNvSpPr>
          <a:spLocks noChangeAspect="1" noChangeArrowheads="1"/>
        </xdr:cNvSpPr>
      </xdr:nvSpPr>
      <xdr:spPr bwMode="auto">
        <a:xfrm>
          <a:off x="36710471"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62</xdr:col>
      <xdr:colOff>0</xdr:colOff>
      <xdr:row>79</xdr:row>
      <xdr:rowOff>0</xdr:rowOff>
    </xdr:from>
    <xdr:ext cx="304800" cy="306481"/>
    <xdr:sp macro="" textlink="">
      <xdr:nvSpPr>
        <xdr:cNvPr id="918" name="AutoShape 2" descr="Image result for present value of annuity"/>
        <xdr:cNvSpPr>
          <a:spLocks noChangeAspect="1" noChangeArrowheads="1"/>
        </xdr:cNvSpPr>
      </xdr:nvSpPr>
      <xdr:spPr bwMode="auto">
        <a:xfrm>
          <a:off x="35679529"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79</xdr:row>
      <xdr:rowOff>0</xdr:rowOff>
    </xdr:from>
    <xdr:ext cx="304800" cy="306481"/>
    <xdr:sp macro="" textlink="">
      <xdr:nvSpPr>
        <xdr:cNvPr id="919" name="AutoShape 2" descr="Image result for present value of annuity"/>
        <xdr:cNvSpPr>
          <a:spLocks noChangeAspect="1" noChangeArrowheads="1"/>
        </xdr:cNvSpPr>
      </xdr:nvSpPr>
      <xdr:spPr bwMode="auto">
        <a:xfrm>
          <a:off x="36195000"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79</xdr:row>
      <xdr:rowOff>0</xdr:rowOff>
    </xdr:from>
    <xdr:ext cx="304800" cy="306481"/>
    <xdr:sp macro="" textlink="">
      <xdr:nvSpPr>
        <xdr:cNvPr id="920" name="AutoShape 2" descr="Image result for present value of annuity"/>
        <xdr:cNvSpPr>
          <a:spLocks noChangeAspect="1" noChangeArrowheads="1"/>
        </xdr:cNvSpPr>
      </xdr:nvSpPr>
      <xdr:spPr bwMode="auto">
        <a:xfrm>
          <a:off x="36710471"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62</xdr:col>
      <xdr:colOff>0</xdr:colOff>
      <xdr:row>80</xdr:row>
      <xdr:rowOff>0</xdr:rowOff>
    </xdr:from>
    <xdr:ext cx="304800" cy="306481"/>
    <xdr:sp macro="" textlink="">
      <xdr:nvSpPr>
        <xdr:cNvPr id="921" name="AutoShape 2" descr="Image result for present value of annuity"/>
        <xdr:cNvSpPr>
          <a:spLocks noChangeAspect="1" noChangeArrowheads="1"/>
        </xdr:cNvSpPr>
      </xdr:nvSpPr>
      <xdr:spPr bwMode="auto">
        <a:xfrm>
          <a:off x="35679529"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80</xdr:row>
      <xdr:rowOff>0</xdr:rowOff>
    </xdr:from>
    <xdr:ext cx="304800" cy="306481"/>
    <xdr:sp macro="" textlink="">
      <xdr:nvSpPr>
        <xdr:cNvPr id="922" name="AutoShape 2" descr="Image result for present value of annuity"/>
        <xdr:cNvSpPr>
          <a:spLocks noChangeAspect="1" noChangeArrowheads="1"/>
        </xdr:cNvSpPr>
      </xdr:nvSpPr>
      <xdr:spPr bwMode="auto">
        <a:xfrm>
          <a:off x="36195000"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80</xdr:row>
      <xdr:rowOff>0</xdr:rowOff>
    </xdr:from>
    <xdr:ext cx="304800" cy="306481"/>
    <xdr:sp macro="" textlink="">
      <xdr:nvSpPr>
        <xdr:cNvPr id="923" name="AutoShape 2" descr="Image result for present value of annuity"/>
        <xdr:cNvSpPr>
          <a:spLocks noChangeAspect="1" noChangeArrowheads="1"/>
        </xdr:cNvSpPr>
      </xdr:nvSpPr>
      <xdr:spPr bwMode="auto">
        <a:xfrm>
          <a:off x="36710471"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61</xdr:col>
      <xdr:colOff>0</xdr:colOff>
      <xdr:row>79</xdr:row>
      <xdr:rowOff>0</xdr:rowOff>
    </xdr:from>
    <xdr:ext cx="304800" cy="306481"/>
    <xdr:sp macro="" textlink="">
      <xdr:nvSpPr>
        <xdr:cNvPr id="924" name="AutoShape 2" descr="Image result for present value of annuity"/>
        <xdr:cNvSpPr>
          <a:spLocks noChangeAspect="1" noChangeArrowheads="1"/>
        </xdr:cNvSpPr>
      </xdr:nvSpPr>
      <xdr:spPr bwMode="auto">
        <a:xfrm>
          <a:off x="35164059"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79</xdr:row>
      <xdr:rowOff>0</xdr:rowOff>
    </xdr:from>
    <xdr:ext cx="304800" cy="306481"/>
    <xdr:sp macro="" textlink="">
      <xdr:nvSpPr>
        <xdr:cNvPr id="925" name="AutoShape 2" descr="Image result for present value of annuity"/>
        <xdr:cNvSpPr>
          <a:spLocks noChangeAspect="1" noChangeArrowheads="1"/>
        </xdr:cNvSpPr>
      </xdr:nvSpPr>
      <xdr:spPr bwMode="auto">
        <a:xfrm>
          <a:off x="36195000"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79</xdr:row>
      <xdr:rowOff>0</xdr:rowOff>
    </xdr:from>
    <xdr:ext cx="304800" cy="306481"/>
    <xdr:sp macro="" textlink="">
      <xdr:nvSpPr>
        <xdr:cNvPr id="926" name="AutoShape 2" descr="Image result for present value of annuity"/>
        <xdr:cNvSpPr>
          <a:spLocks noChangeAspect="1" noChangeArrowheads="1"/>
        </xdr:cNvSpPr>
      </xdr:nvSpPr>
      <xdr:spPr bwMode="auto">
        <a:xfrm>
          <a:off x="36710471"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62</xdr:col>
      <xdr:colOff>0</xdr:colOff>
      <xdr:row>80</xdr:row>
      <xdr:rowOff>0</xdr:rowOff>
    </xdr:from>
    <xdr:ext cx="304800" cy="306481"/>
    <xdr:sp macro="" textlink="">
      <xdr:nvSpPr>
        <xdr:cNvPr id="927" name="AutoShape 2" descr="Image result for present value of annuity"/>
        <xdr:cNvSpPr>
          <a:spLocks noChangeAspect="1" noChangeArrowheads="1"/>
        </xdr:cNvSpPr>
      </xdr:nvSpPr>
      <xdr:spPr bwMode="auto">
        <a:xfrm>
          <a:off x="35679529"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80</xdr:row>
      <xdr:rowOff>0</xdr:rowOff>
    </xdr:from>
    <xdr:ext cx="304800" cy="306481"/>
    <xdr:sp macro="" textlink="">
      <xdr:nvSpPr>
        <xdr:cNvPr id="928" name="AutoShape 2" descr="Image result for present value of annuity"/>
        <xdr:cNvSpPr>
          <a:spLocks noChangeAspect="1" noChangeArrowheads="1"/>
        </xdr:cNvSpPr>
      </xdr:nvSpPr>
      <xdr:spPr bwMode="auto">
        <a:xfrm>
          <a:off x="36195000"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80</xdr:row>
      <xdr:rowOff>0</xdr:rowOff>
    </xdr:from>
    <xdr:ext cx="304800" cy="306481"/>
    <xdr:sp macro="" textlink="">
      <xdr:nvSpPr>
        <xdr:cNvPr id="929" name="AutoShape 2" descr="Image result for present value of annuity"/>
        <xdr:cNvSpPr>
          <a:spLocks noChangeAspect="1" noChangeArrowheads="1"/>
        </xdr:cNvSpPr>
      </xdr:nvSpPr>
      <xdr:spPr bwMode="auto">
        <a:xfrm>
          <a:off x="36710471"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61</xdr:col>
      <xdr:colOff>0</xdr:colOff>
      <xdr:row>80</xdr:row>
      <xdr:rowOff>0</xdr:rowOff>
    </xdr:from>
    <xdr:ext cx="304800" cy="306481"/>
    <xdr:sp macro="" textlink="">
      <xdr:nvSpPr>
        <xdr:cNvPr id="930" name="AutoShape 2" descr="Image result for present value of annuity"/>
        <xdr:cNvSpPr>
          <a:spLocks noChangeAspect="1" noChangeArrowheads="1"/>
        </xdr:cNvSpPr>
      </xdr:nvSpPr>
      <xdr:spPr bwMode="auto">
        <a:xfrm>
          <a:off x="35164059"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80</xdr:row>
      <xdr:rowOff>0</xdr:rowOff>
    </xdr:from>
    <xdr:ext cx="304800" cy="306481"/>
    <xdr:sp macro="" textlink="">
      <xdr:nvSpPr>
        <xdr:cNvPr id="931" name="AutoShape 2" descr="Image result for present value of annuity"/>
        <xdr:cNvSpPr>
          <a:spLocks noChangeAspect="1" noChangeArrowheads="1"/>
        </xdr:cNvSpPr>
      </xdr:nvSpPr>
      <xdr:spPr bwMode="auto">
        <a:xfrm>
          <a:off x="36195000"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80</xdr:row>
      <xdr:rowOff>0</xdr:rowOff>
    </xdr:from>
    <xdr:ext cx="304800" cy="306481"/>
    <xdr:sp macro="" textlink="">
      <xdr:nvSpPr>
        <xdr:cNvPr id="932" name="AutoShape 2" descr="Image result for present value of annuity"/>
        <xdr:cNvSpPr>
          <a:spLocks noChangeAspect="1" noChangeArrowheads="1"/>
        </xdr:cNvSpPr>
      </xdr:nvSpPr>
      <xdr:spPr bwMode="auto">
        <a:xfrm>
          <a:off x="36710471"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62</xdr:col>
      <xdr:colOff>0</xdr:colOff>
      <xdr:row>80</xdr:row>
      <xdr:rowOff>0</xdr:rowOff>
    </xdr:from>
    <xdr:ext cx="304800" cy="306481"/>
    <xdr:sp macro="" textlink="">
      <xdr:nvSpPr>
        <xdr:cNvPr id="933" name="AutoShape 2" descr="Image result for present value of annuity"/>
        <xdr:cNvSpPr>
          <a:spLocks noChangeAspect="1" noChangeArrowheads="1"/>
        </xdr:cNvSpPr>
      </xdr:nvSpPr>
      <xdr:spPr bwMode="auto">
        <a:xfrm>
          <a:off x="35679529"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80</xdr:row>
      <xdr:rowOff>0</xdr:rowOff>
    </xdr:from>
    <xdr:ext cx="304800" cy="306481"/>
    <xdr:sp macro="" textlink="">
      <xdr:nvSpPr>
        <xdr:cNvPr id="934" name="AutoShape 2" descr="Image result for present value of annuity"/>
        <xdr:cNvSpPr>
          <a:spLocks noChangeAspect="1" noChangeArrowheads="1"/>
        </xdr:cNvSpPr>
      </xdr:nvSpPr>
      <xdr:spPr bwMode="auto">
        <a:xfrm>
          <a:off x="36195000"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80</xdr:row>
      <xdr:rowOff>0</xdr:rowOff>
    </xdr:from>
    <xdr:ext cx="304800" cy="306481"/>
    <xdr:sp macro="" textlink="">
      <xdr:nvSpPr>
        <xdr:cNvPr id="935" name="AutoShape 2" descr="Image result for present value of annuity"/>
        <xdr:cNvSpPr>
          <a:spLocks noChangeAspect="1" noChangeArrowheads="1"/>
        </xdr:cNvSpPr>
      </xdr:nvSpPr>
      <xdr:spPr bwMode="auto">
        <a:xfrm>
          <a:off x="36710471"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62</xdr:col>
      <xdr:colOff>0</xdr:colOff>
      <xdr:row>81</xdr:row>
      <xdr:rowOff>0</xdr:rowOff>
    </xdr:from>
    <xdr:ext cx="304800" cy="306481"/>
    <xdr:sp macro="" textlink="">
      <xdr:nvSpPr>
        <xdr:cNvPr id="936" name="AutoShape 2" descr="Image result for present value of annuity"/>
        <xdr:cNvSpPr>
          <a:spLocks noChangeAspect="1" noChangeArrowheads="1"/>
        </xdr:cNvSpPr>
      </xdr:nvSpPr>
      <xdr:spPr bwMode="auto">
        <a:xfrm>
          <a:off x="35679529"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81</xdr:row>
      <xdr:rowOff>0</xdr:rowOff>
    </xdr:from>
    <xdr:ext cx="304800" cy="306481"/>
    <xdr:sp macro="" textlink="">
      <xdr:nvSpPr>
        <xdr:cNvPr id="937" name="AutoShape 2" descr="Image result for present value of annuity"/>
        <xdr:cNvSpPr>
          <a:spLocks noChangeAspect="1" noChangeArrowheads="1"/>
        </xdr:cNvSpPr>
      </xdr:nvSpPr>
      <xdr:spPr bwMode="auto">
        <a:xfrm>
          <a:off x="36195000"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81</xdr:row>
      <xdr:rowOff>0</xdr:rowOff>
    </xdr:from>
    <xdr:ext cx="304800" cy="306481"/>
    <xdr:sp macro="" textlink="">
      <xdr:nvSpPr>
        <xdr:cNvPr id="938" name="AutoShape 2" descr="Image result for present value of annuity"/>
        <xdr:cNvSpPr>
          <a:spLocks noChangeAspect="1" noChangeArrowheads="1"/>
        </xdr:cNvSpPr>
      </xdr:nvSpPr>
      <xdr:spPr bwMode="auto">
        <a:xfrm>
          <a:off x="36710471"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61</xdr:col>
      <xdr:colOff>0</xdr:colOff>
      <xdr:row>80</xdr:row>
      <xdr:rowOff>0</xdr:rowOff>
    </xdr:from>
    <xdr:ext cx="304800" cy="306481"/>
    <xdr:sp macro="" textlink="">
      <xdr:nvSpPr>
        <xdr:cNvPr id="939" name="AutoShape 2" descr="Image result for present value of annuity"/>
        <xdr:cNvSpPr>
          <a:spLocks noChangeAspect="1" noChangeArrowheads="1"/>
        </xdr:cNvSpPr>
      </xdr:nvSpPr>
      <xdr:spPr bwMode="auto">
        <a:xfrm>
          <a:off x="35164059"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80</xdr:row>
      <xdr:rowOff>0</xdr:rowOff>
    </xdr:from>
    <xdr:ext cx="304800" cy="306481"/>
    <xdr:sp macro="" textlink="">
      <xdr:nvSpPr>
        <xdr:cNvPr id="940" name="AutoShape 2" descr="Image result for present value of annuity"/>
        <xdr:cNvSpPr>
          <a:spLocks noChangeAspect="1" noChangeArrowheads="1"/>
        </xdr:cNvSpPr>
      </xdr:nvSpPr>
      <xdr:spPr bwMode="auto">
        <a:xfrm>
          <a:off x="36195000"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80</xdr:row>
      <xdr:rowOff>0</xdr:rowOff>
    </xdr:from>
    <xdr:ext cx="304800" cy="306481"/>
    <xdr:sp macro="" textlink="">
      <xdr:nvSpPr>
        <xdr:cNvPr id="941" name="AutoShape 2" descr="Image result for present value of annuity"/>
        <xdr:cNvSpPr>
          <a:spLocks noChangeAspect="1" noChangeArrowheads="1"/>
        </xdr:cNvSpPr>
      </xdr:nvSpPr>
      <xdr:spPr bwMode="auto">
        <a:xfrm>
          <a:off x="36710471"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62</xdr:col>
      <xdr:colOff>0</xdr:colOff>
      <xdr:row>81</xdr:row>
      <xdr:rowOff>0</xdr:rowOff>
    </xdr:from>
    <xdr:ext cx="304800" cy="306481"/>
    <xdr:sp macro="" textlink="">
      <xdr:nvSpPr>
        <xdr:cNvPr id="942" name="AutoShape 2" descr="Image result for present value of annuity"/>
        <xdr:cNvSpPr>
          <a:spLocks noChangeAspect="1" noChangeArrowheads="1"/>
        </xdr:cNvSpPr>
      </xdr:nvSpPr>
      <xdr:spPr bwMode="auto">
        <a:xfrm>
          <a:off x="35679529"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81</xdr:row>
      <xdr:rowOff>0</xdr:rowOff>
    </xdr:from>
    <xdr:ext cx="304800" cy="306481"/>
    <xdr:sp macro="" textlink="">
      <xdr:nvSpPr>
        <xdr:cNvPr id="943" name="AutoShape 2" descr="Image result for present value of annuity"/>
        <xdr:cNvSpPr>
          <a:spLocks noChangeAspect="1" noChangeArrowheads="1"/>
        </xdr:cNvSpPr>
      </xdr:nvSpPr>
      <xdr:spPr bwMode="auto">
        <a:xfrm>
          <a:off x="36195000"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81</xdr:row>
      <xdr:rowOff>0</xdr:rowOff>
    </xdr:from>
    <xdr:ext cx="304800" cy="306481"/>
    <xdr:sp macro="" textlink="">
      <xdr:nvSpPr>
        <xdr:cNvPr id="944" name="AutoShape 2" descr="Image result for present value of annuity"/>
        <xdr:cNvSpPr>
          <a:spLocks noChangeAspect="1" noChangeArrowheads="1"/>
        </xdr:cNvSpPr>
      </xdr:nvSpPr>
      <xdr:spPr bwMode="auto">
        <a:xfrm>
          <a:off x="36710471"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61</xdr:col>
      <xdr:colOff>0</xdr:colOff>
      <xdr:row>81</xdr:row>
      <xdr:rowOff>0</xdr:rowOff>
    </xdr:from>
    <xdr:ext cx="304800" cy="306481"/>
    <xdr:sp macro="" textlink="">
      <xdr:nvSpPr>
        <xdr:cNvPr id="945" name="AutoShape 2" descr="Image result for present value of annuity"/>
        <xdr:cNvSpPr>
          <a:spLocks noChangeAspect="1" noChangeArrowheads="1"/>
        </xdr:cNvSpPr>
      </xdr:nvSpPr>
      <xdr:spPr bwMode="auto">
        <a:xfrm>
          <a:off x="35164059"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81</xdr:row>
      <xdr:rowOff>0</xdr:rowOff>
    </xdr:from>
    <xdr:ext cx="304800" cy="306481"/>
    <xdr:sp macro="" textlink="">
      <xdr:nvSpPr>
        <xdr:cNvPr id="946" name="AutoShape 2" descr="Image result for present value of annuity"/>
        <xdr:cNvSpPr>
          <a:spLocks noChangeAspect="1" noChangeArrowheads="1"/>
        </xdr:cNvSpPr>
      </xdr:nvSpPr>
      <xdr:spPr bwMode="auto">
        <a:xfrm>
          <a:off x="36195000"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81</xdr:row>
      <xdr:rowOff>0</xdr:rowOff>
    </xdr:from>
    <xdr:ext cx="304800" cy="306481"/>
    <xdr:sp macro="" textlink="">
      <xdr:nvSpPr>
        <xdr:cNvPr id="947" name="AutoShape 2" descr="Image result for present value of annuity"/>
        <xdr:cNvSpPr>
          <a:spLocks noChangeAspect="1" noChangeArrowheads="1"/>
        </xdr:cNvSpPr>
      </xdr:nvSpPr>
      <xdr:spPr bwMode="auto">
        <a:xfrm>
          <a:off x="36710471"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62</xdr:col>
      <xdr:colOff>0</xdr:colOff>
      <xdr:row>81</xdr:row>
      <xdr:rowOff>0</xdr:rowOff>
    </xdr:from>
    <xdr:ext cx="304800" cy="306481"/>
    <xdr:sp macro="" textlink="">
      <xdr:nvSpPr>
        <xdr:cNvPr id="948" name="AutoShape 2" descr="Image result for present value of annuity"/>
        <xdr:cNvSpPr>
          <a:spLocks noChangeAspect="1" noChangeArrowheads="1"/>
        </xdr:cNvSpPr>
      </xdr:nvSpPr>
      <xdr:spPr bwMode="auto">
        <a:xfrm>
          <a:off x="35679529"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81</xdr:row>
      <xdr:rowOff>0</xdr:rowOff>
    </xdr:from>
    <xdr:ext cx="304800" cy="306481"/>
    <xdr:sp macro="" textlink="">
      <xdr:nvSpPr>
        <xdr:cNvPr id="949" name="AutoShape 2" descr="Image result for present value of annuity"/>
        <xdr:cNvSpPr>
          <a:spLocks noChangeAspect="1" noChangeArrowheads="1"/>
        </xdr:cNvSpPr>
      </xdr:nvSpPr>
      <xdr:spPr bwMode="auto">
        <a:xfrm>
          <a:off x="36195000"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81</xdr:row>
      <xdr:rowOff>0</xdr:rowOff>
    </xdr:from>
    <xdr:ext cx="304800" cy="306481"/>
    <xdr:sp macro="" textlink="">
      <xdr:nvSpPr>
        <xdr:cNvPr id="950" name="AutoShape 2" descr="Image result for present value of annuity"/>
        <xdr:cNvSpPr>
          <a:spLocks noChangeAspect="1" noChangeArrowheads="1"/>
        </xdr:cNvSpPr>
      </xdr:nvSpPr>
      <xdr:spPr bwMode="auto">
        <a:xfrm>
          <a:off x="36710471"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62</xdr:col>
      <xdr:colOff>0</xdr:colOff>
      <xdr:row>82</xdr:row>
      <xdr:rowOff>0</xdr:rowOff>
    </xdr:from>
    <xdr:ext cx="304800" cy="306481"/>
    <xdr:sp macro="" textlink="">
      <xdr:nvSpPr>
        <xdr:cNvPr id="951" name="AutoShape 2" descr="Image result for present value of annuity"/>
        <xdr:cNvSpPr>
          <a:spLocks noChangeAspect="1" noChangeArrowheads="1"/>
        </xdr:cNvSpPr>
      </xdr:nvSpPr>
      <xdr:spPr bwMode="auto">
        <a:xfrm>
          <a:off x="35679529"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82</xdr:row>
      <xdr:rowOff>0</xdr:rowOff>
    </xdr:from>
    <xdr:ext cx="304800" cy="306481"/>
    <xdr:sp macro="" textlink="">
      <xdr:nvSpPr>
        <xdr:cNvPr id="952" name="AutoShape 2" descr="Image result for present value of annuity"/>
        <xdr:cNvSpPr>
          <a:spLocks noChangeAspect="1" noChangeArrowheads="1"/>
        </xdr:cNvSpPr>
      </xdr:nvSpPr>
      <xdr:spPr bwMode="auto">
        <a:xfrm>
          <a:off x="36195000"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82</xdr:row>
      <xdr:rowOff>0</xdr:rowOff>
    </xdr:from>
    <xdr:ext cx="304800" cy="306481"/>
    <xdr:sp macro="" textlink="">
      <xdr:nvSpPr>
        <xdr:cNvPr id="953" name="AutoShape 2" descr="Image result for present value of annuity"/>
        <xdr:cNvSpPr>
          <a:spLocks noChangeAspect="1" noChangeArrowheads="1"/>
        </xdr:cNvSpPr>
      </xdr:nvSpPr>
      <xdr:spPr bwMode="auto">
        <a:xfrm>
          <a:off x="36710471"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61</xdr:col>
      <xdr:colOff>0</xdr:colOff>
      <xdr:row>81</xdr:row>
      <xdr:rowOff>0</xdr:rowOff>
    </xdr:from>
    <xdr:ext cx="304800" cy="306481"/>
    <xdr:sp macro="" textlink="">
      <xdr:nvSpPr>
        <xdr:cNvPr id="954" name="AutoShape 2" descr="Image result for present value of annuity"/>
        <xdr:cNvSpPr>
          <a:spLocks noChangeAspect="1" noChangeArrowheads="1"/>
        </xdr:cNvSpPr>
      </xdr:nvSpPr>
      <xdr:spPr bwMode="auto">
        <a:xfrm>
          <a:off x="35164059"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81</xdr:row>
      <xdr:rowOff>0</xdr:rowOff>
    </xdr:from>
    <xdr:ext cx="304800" cy="306481"/>
    <xdr:sp macro="" textlink="">
      <xdr:nvSpPr>
        <xdr:cNvPr id="955" name="AutoShape 2" descr="Image result for present value of annuity"/>
        <xdr:cNvSpPr>
          <a:spLocks noChangeAspect="1" noChangeArrowheads="1"/>
        </xdr:cNvSpPr>
      </xdr:nvSpPr>
      <xdr:spPr bwMode="auto">
        <a:xfrm>
          <a:off x="36195000"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81</xdr:row>
      <xdr:rowOff>0</xdr:rowOff>
    </xdr:from>
    <xdr:ext cx="304800" cy="306481"/>
    <xdr:sp macro="" textlink="">
      <xdr:nvSpPr>
        <xdr:cNvPr id="956" name="AutoShape 2" descr="Image result for present value of annuity"/>
        <xdr:cNvSpPr>
          <a:spLocks noChangeAspect="1" noChangeArrowheads="1"/>
        </xdr:cNvSpPr>
      </xdr:nvSpPr>
      <xdr:spPr bwMode="auto">
        <a:xfrm>
          <a:off x="36710471"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62</xdr:col>
      <xdr:colOff>0</xdr:colOff>
      <xdr:row>82</xdr:row>
      <xdr:rowOff>0</xdr:rowOff>
    </xdr:from>
    <xdr:ext cx="304800" cy="306481"/>
    <xdr:sp macro="" textlink="">
      <xdr:nvSpPr>
        <xdr:cNvPr id="957" name="AutoShape 2" descr="Image result for present value of annuity"/>
        <xdr:cNvSpPr>
          <a:spLocks noChangeAspect="1" noChangeArrowheads="1"/>
        </xdr:cNvSpPr>
      </xdr:nvSpPr>
      <xdr:spPr bwMode="auto">
        <a:xfrm>
          <a:off x="35679529"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82</xdr:row>
      <xdr:rowOff>0</xdr:rowOff>
    </xdr:from>
    <xdr:ext cx="304800" cy="306481"/>
    <xdr:sp macro="" textlink="">
      <xdr:nvSpPr>
        <xdr:cNvPr id="958" name="AutoShape 2" descr="Image result for present value of annuity"/>
        <xdr:cNvSpPr>
          <a:spLocks noChangeAspect="1" noChangeArrowheads="1"/>
        </xdr:cNvSpPr>
      </xdr:nvSpPr>
      <xdr:spPr bwMode="auto">
        <a:xfrm>
          <a:off x="36195000"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82</xdr:row>
      <xdr:rowOff>0</xdr:rowOff>
    </xdr:from>
    <xdr:ext cx="304800" cy="306481"/>
    <xdr:sp macro="" textlink="">
      <xdr:nvSpPr>
        <xdr:cNvPr id="959" name="AutoShape 2" descr="Image result for present value of annuity"/>
        <xdr:cNvSpPr>
          <a:spLocks noChangeAspect="1" noChangeArrowheads="1"/>
        </xdr:cNvSpPr>
      </xdr:nvSpPr>
      <xdr:spPr bwMode="auto">
        <a:xfrm>
          <a:off x="36710471"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61</xdr:col>
      <xdr:colOff>0</xdr:colOff>
      <xdr:row>82</xdr:row>
      <xdr:rowOff>0</xdr:rowOff>
    </xdr:from>
    <xdr:ext cx="304800" cy="306481"/>
    <xdr:sp macro="" textlink="">
      <xdr:nvSpPr>
        <xdr:cNvPr id="960" name="AutoShape 2" descr="Image result for present value of annuity"/>
        <xdr:cNvSpPr>
          <a:spLocks noChangeAspect="1" noChangeArrowheads="1"/>
        </xdr:cNvSpPr>
      </xdr:nvSpPr>
      <xdr:spPr bwMode="auto">
        <a:xfrm>
          <a:off x="35164059"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82</xdr:row>
      <xdr:rowOff>0</xdr:rowOff>
    </xdr:from>
    <xdr:ext cx="304800" cy="306481"/>
    <xdr:sp macro="" textlink="">
      <xdr:nvSpPr>
        <xdr:cNvPr id="961" name="AutoShape 2" descr="Image result for present value of annuity"/>
        <xdr:cNvSpPr>
          <a:spLocks noChangeAspect="1" noChangeArrowheads="1"/>
        </xdr:cNvSpPr>
      </xdr:nvSpPr>
      <xdr:spPr bwMode="auto">
        <a:xfrm>
          <a:off x="36195000"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82</xdr:row>
      <xdr:rowOff>0</xdr:rowOff>
    </xdr:from>
    <xdr:ext cx="304800" cy="306481"/>
    <xdr:sp macro="" textlink="">
      <xdr:nvSpPr>
        <xdr:cNvPr id="962" name="AutoShape 2" descr="Image result for present value of annuity"/>
        <xdr:cNvSpPr>
          <a:spLocks noChangeAspect="1" noChangeArrowheads="1"/>
        </xdr:cNvSpPr>
      </xdr:nvSpPr>
      <xdr:spPr bwMode="auto">
        <a:xfrm>
          <a:off x="36710471"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62</xdr:col>
      <xdr:colOff>0</xdr:colOff>
      <xdr:row>82</xdr:row>
      <xdr:rowOff>0</xdr:rowOff>
    </xdr:from>
    <xdr:ext cx="304800" cy="306481"/>
    <xdr:sp macro="" textlink="">
      <xdr:nvSpPr>
        <xdr:cNvPr id="963" name="AutoShape 2" descr="Image result for present value of annuity"/>
        <xdr:cNvSpPr>
          <a:spLocks noChangeAspect="1" noChangeArrowheads="1"/>
        </xdr:cNvSpPr>
      </xdr:nvSpPr>
      <xdr:spPr bwMode="auto">
        <a:xfrm>
          <a:off x="35679529"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82</xdr:row>
      <xdr:rowOff>0</xdr:rowOff>
    </xdr:from>
    <xdr:ext cx="304800" cy="306481"/>
    <xdr:sp macro="" textlink="">
      <xdr:nvSpPr>
        <xdr:cNvPr id="964" name="AutoShape 2" descr="Image result for present value of annuity"/>
        <xdr:cNvSpPr>
          <a:spLocks noChangeAspect="1" noChangeArrowheads="1"/>
        </xdr:cNvSpPr>
      </xdr:nvSpPr>
      <xdr:spPr bwMode="auto">
        <a:xfrm>
          <a:off x="36195000"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82</xdr:row>
      <xdr:rowOff>0</xdr:rowOff>
    </xdr:from>
    <xdr:ext cx="304800" cy="306481"/>
    <xdr:sp macro="" textlink="">
      <xdr:nvSpPr>
        <xdr:cNvPr id="965" name="AutoShape 2" descr="Image result for present value of annuity"/>
        <xdr:cNvSpPr>
          <a:spLocks noChangeAspect="1" noChangeArrowheads="1"/>
        </xdr:cNvSpPr>
      </xdr:nvSpPr>
      <xdr:spPr bwMode="auto">
        <a:xfrm>
          <a:off x="36710471"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62</xdr:col>
      <xdr:colOff>0</xdr:colOff>
      <xdr:row>83</xdr:row>
      <xdr:rowOff>0</xdr:rowOff>
    </xdr:from>
    <xdr:ext cx="304800" cy="306481"/>
    <xdr:sp macro="" textlink="">
      <xdr:nvSpPr>
        <xdr:cNvPr id="966" name="AutoShape 2" descr="Image result for present value of annuity"/>
        <xdr:cNvSpPr>
          <a:spLocks noChangeAspect="1" noChangeArrowheads="1"/>
        </xdr:cNvSpPr>
      </xdr:nvSpPr>
      <xdr:spPr bwMode="auto">
        <a:xfrm>
          <a:off x="35679529"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83</xdr:row>
      <xdr:rowOff>0</xdr:rowOff>
    </xdr:from>
    <xdr:ext cx="304800" cy="306481"/>
    <xdr:sp macro="" textlink="">
      <xdr:nvSpPr>
        <xdr:cNvPr id="967" name="AutoShape 2" descr="Image result for present value of annuity"/>
        <xdr:cNvSpPr>
          <a:spLocks noChangeAspect="1" noChangeArrowheads="1"/>
        </xdr:cNvSpPr>
      </xdr:nvSpPr>
      <xdr:spPr bwMode="auto">
        <a:xfrm>
          <a:off x="36195000"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83</xdr:row>
      <xdr:rowOff>0</xdr:rowOff>
    </xdr:from>
    <xdr:ext cx="304800" cy="306481"/>
    <xdr:sp macro="" textlink="">
      <xdr:nvSpPr>
        <xdr:cNvPr id="968" name="AutoShape 2" descr="Image result for present value of annuity"/>
        <xdr:cNvSpPr>
          <a:spLocks noChangeAspect="1" noChangeArrowheads="1"/>
        </xdr:cNvSpPr>
      </xdr:nvSpPr>
      <xdr:spPr bwMode="auto">
        <a:xfrm>
          <a:off x="36710471"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61</xdr:col>
      <xdr:colOff>0</xdr:colOff>
      <xdr:row>82</xdr:row>
      <xdr:rowOff>0</xdr:rowOff>
    </xdr:from>
    <xdr:ext cx="304800" cy="306481"/>
    <xdr:sp macro="" textlink="">
      <xdr:nvSpPr>
        <xdr:cNvPr id="969" name="AutoShape 2" descr="Image result for present value of annuity"/>
        <xdr:cNvSpPr>
          <a:spLocks noChangeAspect="1" noChangeArrowheads="1"/>
        </xdr:cNvSpPr>
      </xdr:nvSpPr>
      <xdr:spPr bwMode="auto">
        <a:xfrm>
          <a:off x="35164059"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82</xdr:row>
      <xdr:rowOff>0</xdr:rowOff>
    </xdr:from>
    <xdr:ext cx="304800" cy="306481"/>
    <xdr:sp macro="" textlink="">
      <xdr:nvSpPr>
        <xdr:cNvPr id="970" name="AutoShape 2" descr="Image result for present value of annuity"/>
        <xdr:cNvSpPr>
          <a:spLocks noChangeAspect="1" noChangeArrowheads="1"/>
        </xdr:cNvSpPr>
      </xdr:nvSpPr>
      <xdr:spPr bwMode="auto">
        <a:xfrm>
          <a:off x="36195000"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82</xdr:row>
      <xdr:rowOff>0</xdr:rowOff>
    </xdr:from>
    <xdr:ext cx="304800" cy="306481"/>
    <xdr:sp macro="" textlink="">
      <xdr:nvSpPr>
        <xdr:cNvPr id="971" name="AutoShape 2" descr="Image result for present value of annuity"/>
        <xdr:cNvSpPr>
          <a:spLocks noChangeAspect="1" noChangeArrowheads="1"/>
        </xdr:cNvSpPr>
      </xdr:nvSpPr>
      <xdr:spPr bwMode="auto">
        <a:xfrm>
          <a:off x="36710471"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62</xdr:col>
      <xdr:colOff>0</xdr:colOff>
      <xdr:row>83</xdr:row>
      <xdr:rowOff>0</xdr:rowOff>
    </xdr:from>
    <xdr:ext cx="304800" cy="306481"/>
    <xdr:sp macro="" textlink="">
      <xdr:nvSpPr>
        <xdr:cNvPr id="972" name="AutoShape 2" descr="Image result for present value of annuity"/>
        <xdr:cNvSpPr>
          <a:spLocks noChangeAspect="1" noChangeArrowheads="1"/>
        </xdr:cNvSpPr>
      </xdr:nvSpPr>
      <xdr:spPr bwMode="auto">
        <a:xfrm>
          <a:off x="35679529"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83</xdr:row>
      <xdr:rowOff>0</xdr:rowOff>
    </xdr:from>
    <xdr:ext cx="304800" cy="306481"/>
    <xdr:sp macro="" textlink="">
      <xdr:nvSpPr>
        <xdr:cNvPr id="973" name="AutoShape 2" descr="Image result for present value of annuity"/>
        <xdr:cNvSpPr>
          <a:spLocks noChangeAspect="1" noChangeArrowheads="1"/>
        </xdr:cNvSpPr>
      </xdr:nvSpPr>
      <xdr:spPr bwMode="auto">
        <a:xfrm>
          <a:off x="36195000"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83</xdr:row>
      <xdr:rowOff>0</xdr:rowOff>
    </xdr:from>
    <xdr:ext cx="304800" cy="306481"/>
    <xdr:sp macro="" textlink="">
      <xdr:nvSpPr>
        <xdr:cNvPr id="974" name="AutoShape 2" descr="Image result for present value of annuity"/>
        <xdr:cNvSpPr>
          <a:spLocks noChangeAspect="1" noChangeArrowheads="1"/>
        </xdr:cNvSpPr>
      </xdr:nvSpPr>
      <xdr:spPr bwMode="auto">
        <a:xfrm>
          <a:off x="36710471"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61</xdr:col>
      <xdr:colOff>0</xdr:colOff>
      <xdr:row>83</xdr:row>
      <xdr:rowOff>0</xdr:rowOff>
    </xdr:from>
    <xdr:ext cx="304800" cy="306481"/>
    <xdr:sp macro="" textlink="">
      <xdr:nvSpPr>
        <xdr:cNvPr id="975" name="AutoShape 2" descr="Image result for present value of annuity"/>
        <xdr:cNvSpPr>
          <a:spLocks noChangeAspect="1" noChangeArrowheads="1"/>
        </xdr:cNvSpPr>
      </xdr:nvSpPr>
      <xdr:spPr bwMode="auto">
        <a:xfrm>
          <a:off x="35164059"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83</xdr:row>
      <xdr:rowOff>0</xdr:rowOff>
    </xdr:from>
    <xdr:ext cx="304800" cy="306481"/>
    <xdr:sp macro="" textlink="">
      <xdr:nvSpPr>
        <xdr:cNvPr id="976" name="AutoShape 2" descr="Image result for present value of annuity"/>
        <xdr:cNvSpPr>
          <a:spLocks noChangeAspect="1" noChangeArrowheads="1"/>
        </xdr:cNvSpPr>
      </xdr:nvSpPr>
      <xdr:spPr bwMode="auto">
        <a:xfrm>
          <a:off x="36195000"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83</xdr:row>
      <xdr:rowOff>0</xdr:rowOff>
    </xdr:from>
    <xdr:ext cx="304800" cy="306481"/>
    <xdr:sp macro="" textlink="">
      <xdr:nvSpPr>
        <xdr:cNvPr id="977" name="AutoShape 2" descr="Image result for present value of annuity"/>
        <xdr:cNvSpPr>
          <a:spLocks noChangeAspect="1" noChangeArrowheads="1"/>
        </xdr:cNvSpPr>
      </xdr:nvSpPr>
      <xdr:spPr bwMode="auto">
        <a:xfrm>
          <a:off x="36710471"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62</xdr:col>
      <xdr:colOff>0</xdr:colOff>
      <xdr:row>83</xdr:row>
      <xdr:rowOff>0</xdr:rowOff>
    </xdr:from>
    <xdr:ext cx="304800" cy="306481"/>
    <xdr:sp macro="" textlink="">
      <xdr:nvSpPr>
        <xdr:cNvPr id="978" name="AutoShape 2" descr="Image result for present value of annuity"/>
        <xdr:cNvSpPr>
          <a:spLocks noChangeAspect="1" noChangeArrowheads="1"/>
        </xdr:cNvSpPr>
      </xdr:nvSpPr>
      <xdr:spPr bwMode="auto">
        <a:xfrm>
          <a:off x="35679529"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83</xdr:row>
      <xdr:rowOff>0</xdr:rowOff>
    </xdr:from>
    <xdr:ext cx="304800" cy="306481"/>
    <xdr:sp macro="" textlink="">
      <xdr:nvSpPr>
        <xdr:cNvPr id="979" name="AutoShape 2" descr="Image result for present value of annuity"/>
        <xdr:cNvSpPr>
          <a:spLocks noChangeAspect="1" noChangeArrowheads="1"/>
        </xdr:cNvSpPr>
      </xdr:nvSpPr>
      <xdr:spPr bwMode="auto">
        <a:xfrm>
          <a:off x="36195000"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83</xdr:row>
      <xdr:rowOff>0</xdr:rowOff>
    </xdr:from>
    <xdr:ext cx="304800" cy="306481"/>
    <xdr:sp macro="" textlink="">
      <xdr:nvSpPr>
        <xdr:cNvPr id="980" name="AutoShape 2" descr="Image result for present value of annuity"/>
        <xdr:cNvSpPr>
          <a:spLocks noChangeAspect="1" noChangeArrowheads="1"/>
        </xdr:cNvSpPr>
      </xdr:nvSpPr>
      <xdr:spPr bwMode="auto">
        <a:xfrm>
          <a:off x="36710471"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62</xdr:col>
      <xdr:colOff>0</xdr:colOff>
      <xdr:row>84</xdr:row>
      <xdr:rowOff>0</xdr:rowOff>
    </xdr:from>
    <xdr:ext cx="304800" cy="306481"/>
    <xdr:sp macro="" textlink="">
      <xdr:nvSpPr>
        <xdr:cNvPr id="981" name="AutoShape 2" descr="Image result for present value of annuity"/>
        <xdr:cNvSpPr>
          <a:spLocks noChangeAspect="1" noChangeArrowheads="1"/>
        </xdr:cNvSpPr>
      </xdr:nvSpPr>
      <xdr:spPr bwMode="auto">
        <a:xfrm>
          <a:off x="35679529"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84</xdr:row>
      <xdr:rowOff>0</xdr:rowOff>
    </xdr:from>
    <xdr:ext cx="304800" cy="306481"/>
    <xdr:sp macro="" textlink="">
      <xdr:nvSpPr>
        <xdr:cNvPr id="982" name="AutoShape 2" descr="Image result for present value of annuity"/>
        <xdr:cNvSpPr>
          <a:spLocks noChangeAspect="1" noChangeArrowheads="1"/>
        </xdr:cNvSpPr>
      </xdr:nvSpPr>
      <xdr:spPr bwMode="auto">
        <a:xfrm>
          <a:off x="36195000"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84</xdr:row>
      <xdr:rowOff>0</xdr:rowOff>
    </xdr:from>
    <xdr:ext cx="304800" cy="306481"/>
    <xdr:sp macro="" textlink="">
      <xdr:nvSpPr>
        <xdr:cNvPr id="983" name="AutoShape 2" descr="Image result for present value of annuity"/>
        <xdr:cNvSpPr>
          <a:spLocks noChangeAspect="1" noChangeArrowheads="1"/>
        </xdr:cNvSpPr>
      </xdr:nvSpPr>
      <xdr:spPr bwMode="auto">
        <a:xfrm>
          <a:off x="36710471"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61</xdr:col>
      <xdr:colOff>0</xdr:colOff>
      <xdr:row>83</xdr:row>
      <xdr:rowOff>0</xdr:rowOff>
    </xdr:from>
    <xdr:ext cx="304800" cy="306481"/>
    <xdr:sp macro="" textlink="">
      <xdr:nvSpPr>
        <xdr:cNvPr id="984" name="AutoShape 2" descr="Image result for present value of annuity"/>
        <xdr:cNvSpPr>
          <a:spLocks noChangeAspect="1" noChangeArrowheads="1"/>
        </xdr:cNvSpPr>
      </xdr:nvSpPr>
      <xdr:spPr bwMode="auto">
        <a:xfrm>
          <a:off x="35164059"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83</xdr:row>
      <xdr:rowOff>0</xdr:rowOff>
    </xdr:from>
    <xdr:ext cx="304800" cy="306481"/>
    <xdr:sp macro="" textlink="">
      <xdr:nvSpPr>
        <xdr:cNvPr id="985" name="AutoShape 2" descr="Image result for present value of annuity"/>
        <xdr:cNvSpPr>
          <a:spLocks noChangeAspect="1" noChangeArrowheads="1"/>
        </xdr:cNvSpPr>
      </xdr:nvSpPr>
      <xdr:spPr bwMode="auto">
        <a:xfrm>
          <a:off x="36195000"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83</xdr:row>
      <xdr:rowOff>0</xdr:rowOff>
    </xdr:from>
    <xdr:ext cx="304800" cy="306481"/>
    <xdr:sp macro="" textlink="">
      <xdr:nvSpPr>
        <xdr:cNvPr id="986" name="AutoShape 2" descr="Image result for present value of annuity"/>
        <xdr:cNvSpPr>
          <a:spLocks noChangeAspect="1" noChangeArrowheads="1"/>
        </xdr:cNvSpPr>
      </xdr:nvSpPr>
      <xdr:spPr bwMode="auto">
        <a:xfrm>
          <a:off x="36710471"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62</xdr:col>
      <xdr:colOff>0</xdr:colOff>
      <xdr:row>84</xdr:row>
      <xdr:rowOff>0</xdr:rowOff>
    </xdr:from>
    <xdr:ext cx="304800" cy="306481"/>
    <xdr:sp macro="" textlink="">
      <xdr:nvSpPr>
        <xdr:cNvPr id="987" name="AutoShape 2" descr="Image result for present value of annuity"/>
        <xdr:cNvSpPr>
          <a:spLocks noChangeAspect="1" noChangeArrowheads="1"/>
        </xdr:cNvSpPr>
      </xdr:nvSpPr>
      <xdr:spPr bwMode="auto">
        <a:xfrm>
          <a:off x="35679529"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84</xdr:row>
      <xdr:rowOff>0</xdr:rowOff>
    </xdr:from>
    <xdr:ext cx="304800" cy="306481"/>
    <xdr:sp macro="" textlink="">
      <xdr:nvSpPr>
        <xdr:cNvPr id="988" name="AutoShape 2" descr="Image result for present value of annuity"/>
        <xdr:cNvSpPr>
          <a:spLocks noChangeAspect="1" noChangeArrowheads="1"/>
        </xdr:cNvSpPr>
      </xdr:nvSpPr>
      <xdr:spPr bwMode="auto">
        <a:xfrm>
          <a:off x="36195000"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84</xdr:row>
      <xdr:rowOff>0</xdr:rowOff>
    </xdr:from>
    <xdr:ext cx="304800" cy="306481"/>
    <xdr:sp macro="" textlink="">
      <xdr:nvSpPr>
        <xdr:cNvPr id="989" name="AutoShape 2" descr="Image result for present value of annuity"/>
        <xdr:cNvSpPr>
          <a:spLocks noChangeAspect="1" noChangeArrowheads="1"/>
        </xdr:cNvSpPr>
      </xdr:nvSpPr>
      <xdr:spPr bwMode="auto">
        <a:xfrm>
          <a:off x="36710471"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61</xdr:col>
      <xdr:colOff>0</xdr:colOff>
      <xdr:row>84</xdr:row>
      <xdr:rowOff>0</xdr:rowOff>
    </xdr:from>
    <xdr:ext cx="304800" cy="306481"/>
    <xdr:sp macro="" textlink="">
      <xdr:nvSpPr>
        <xdr:cNvPr id="990" name="AutoShape 2" descr="Image result for present value of annuity"/>
        <xdr:cNvSpPr>
          <a:spLocks noChangeAspect="1" noChangeArrowheads="1"/>
        </xdr:cNvSpPr>
      </xdr:nvSpPr>
      <xdr:spPr bwMode="auto">
        <a:xfrm>
          <a:off x="35164059"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84</xdr:row>
      <xdr:rowOff>0</xdr:rowOff>
    </xdr:from>
    <xdr:ext cx="304800" cy="306481"/>
    <xdr:sp macro="" textlink="">
      <xdr:nvSpPr>
        <xdr:cNvPr id="991" name="AutoShape 2" descr="Image result for present value of annuity"/>
        <xdr:cNvSpPr>
          <a:spLocks noChangeAspect="1" noChangeArrowheads="1"/>
        </xdr:cNvSpPr>
      </xdr:nvSpPr>
      <xdr:spPr bwMode="auto">
        <a:xfrm>
          <a:off x="36195000"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84</xdr:row>
      <xdr:rowOff>0</xdr:rowOff>
    </xdr:from>
    <xdr:ext cx="304800" cy="306481"/>
    <xdr:sp macro="" textlink="">
      <xdr:nvSpPr>
        <xdr:cNvPr id="992" name="AutoShape 2" descr="Image result for present value of annuity"/>
        <xdr:cNvSpPr>
          <a:spLocks noChangeAspect="1" noChangeArrowheads="1"/>
        </xdr:cNvSpPr>
      </xdr:nvSpPr>
      <xdr:spPr bwMode="auto">
        <a:xfrm>
          <a:off x="36710471"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62</xdr:col>
      <xdr:colOff>0</xdr:colOff>
      <xdr:row>84</xdr:row>
      <xdr:rowOff>0</xdr:rowOff>
    </xdr:from>
    <xdr:ext cx="304800" cy="306481"/>
    <xdr:sp macro="" textlink="">
      <xdr:nvSpPr>
        <xdr:cNvPr id="993" name="AutoShape 2" descr="Image result for present value of annuity"/>
        <xdr:cNvSpPr>
          <a:spLocks noChangeAspect="1" noChangeArrowheads="1"/>
        </xdr:cNvSpPr>
      </xdr:nvSpPr>
      <xdr:spPr bwMode="auto">
        <a:xfrm>
          <a:off x="35679529"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84</xdr:row>
      <xdr:rowOff>0</xdr:rowOff>
    </xdr:from>
    <xdr:ext cx="304800" cy="306481"/>
    <xdr:sp macro="" textlink="">
      <xdr:nvSpPr>
        <xdr:cNvPr id="994" name="AutoShape 2" descr="Image result for present value of annuity"/>
        <xdr:cNvSpPr>
          <a:spLocks noChangeAspect="1" noChangeArrowheads="1"/>
        </xdr:cNvSpPr>
      </xdr:nvSpPr>
      <xdr:spPr bwMode="auto">
        <a:xfrm>
          <a:off x="36195000"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84</xdr:row>
      <xdr:rowOff>0</xdr:rowOff>
    </xdr:from>
    <xdr:ext cx="304800" cy="306481"/>
    <xdr:sp macro="" textlink="">
      <xdr:nvSpPr>
        <xdr:cNvPr id="995" name="AutoShape 2" descr="Image result for present value of annuity"/>
        <xdr:cNvSpPr>
          <a:spLocks noChangeAspect="1" noChangeArrowheads="1"/>
        </xdr:cNvSpPr>
      </xdr:nvSpPr>
      <xdr:spPr bwMode="auto">
        <a:xfrm>
          <a:off x="36710471"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62</xdr:col>
      <xdr:colOff>0</xdr:colOff>
      <xdr:row>85</xdr:row>
      <xdr:rowOff>0</xdr:rowOff>
    </xdr:from>
    <xdr:ext cx="304800" cy="306481"/>
    <xdr:sp macro="" textlink="">
      <xdr:nvSpPr>
        <xdr:cNvPr id="996" name="AutoShape 2" descr="Image result for present value of annuity"/>
        <xdr:cNvSpPr>
          <a:spLocks noChangeAspect="1" noChangeArrowheads="1"/>
        </xdr:cNvSpPr>
      </xdr:nvSpPr>
      <xdr:spPr bwMode="auto">
        <a:xfrm>
          <a:off x="35679529"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85</xdr:row>
      <xdr:rowOff>0</xdr:rowOff>
    </xdr:from>
    <xdr:ext cx="304800" cy="306481"/>
    <xdr:sp macro="" textlink="">
      <xdr:nvSpPr>
        <xdr:cNvPr id="997" name="AutoShape 2" descr="Image result for present value of annuity"/>
        <xdr:cNvSpPr>
          <a:spLocks noChangeAspect="1" noChangeArrowheads="1"/>
        </xdr:cNvSpPr>
      </xdr:nvSpPr>
      <xdr:spPr bwMode="auto">
        <a:xfrm>
          <a:off x="36195000"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85</xdr:row>
      <xdr:rowOff>0</xdr:rowOff>
    </xdr:from>
    <xdr:ext cx="304800" cy="306481"/>
    <xdr:sp macro="" textlink="">
      <xdr:nvSpPr>
        <xdr:cNvPr id="998" name="AutoShape 2" descr="Image result for present value of annuity"/>
        <xdr:cNvSpPr>
          <a:spLocks noChangeAspect="1" noChangeArrowheads="1"/>
        </xdr:cNvSpPr>
      </xdr:nvSpPr>
      <xdr:spPr bwMode="auto">
        <a:xfrm>
          <a:off x="36710471"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61</xdr:col>
      <xdr:colOff>0</xdr:colOff>
      <xdr:row>84</xdr:row>
      <xdr:rowOff>0</xdr:rowOff>
    </xdr:from>
    <xdr:ext cx="304800" cy="306481"/>
    <xdr:sp macro="" textlink="">
      <xdr:nvSpPr>
        <xdr:cNvPr id="999" name="AutoShape 2" descr="Image result for present value of annuity"/>
        <xdr:cNvSpPr>
          <a:spLocks noChangeAspect="1" noChangeArrowheads="1"/>
        </xdr:cNvSpPr>
      </xdr:nvSpPr>
      <xdr:spPr bwMode="auto">
        <a:xfrm>
          <a:off x="35164059"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84</xdr:row>
      <xdr:rowOff>0</xdr:rowOff>
    </xdr:from>
    <xdr:ext cx="304800" cy="306481"/>
    <xdr:sp macro="" textlink="">
      <xdr:nvSpPr>
        <xdr:cNvPr id="1000" name="AutoShape 2" descr="Image result for present value of annuity"/>
        <xdr:cNvSpPr>
          <a:spLocks noChangeAspect="1" noChangeArrowheads="1"/>
        </xdr:cNvSpPr>
      </xdr:nvSpPr>
      <xdr:spPr bwMode="auto">
        <a:xfrm>
          <a:off x="36195000"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84</xdr:row>
      <xdr:rowOff>0</xdr:rowOff>
    </xdr:from>
    <xdr:ext cx="304800" cy="306481"/>
    <xdr:sp macro="" textlink="">
      <xdr:nvSpPr>
        <xdr:cNvPr id="1001" name="AutoShape 2" descr="Image result for present value of annuity"/>
        <xdr:cNvSpPr>
          <a:spLocks noChangeAspect="1" noChangeArrowheads="1"/>
        </xdr:cNvSpPr>
      </xdr:nvSpPr>
      <xdr:spPr bwMode="auto">
        <a:xfrm>
          <a:off x="36710471"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62</xdr:col>
      <xdr:colOff>0</xdr:colOff>
      <xdr:row>85</xdr:row>
      <xdr:rowOff>0</xdr:rowOff>
    </xdr:from>
    <xdr:ext cx="304800" cy="306481"/>
    <xdr:sp macro="" textlink="">
      <xdr:nvSpPr>
        <xdr:cNvPr id="1002" name="AutoShape 2" descr="Image result for present value of annuity"/>
        <xdr:cNvSpPr>
          <a:spLocks noChangeAspect="1" noChangeArrowheads="1"/>
        </xdr:cNvSpPr>
      </xdr:nvSpPr>
      <xdr:spPr bwMode="auto">
        <a:xfrm>
          <a:off x="35679529"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85</xdr:row>
      <xdr:rowOff>0</xdr:rowOff>
    </xdr:from>
    <xdr:ext cx="304800" cy="306481"/>
    <xdr:sp macro="" textlink="">
      <xdr:nvSpPr>
        <xdr:cNvPr id="1003" name="AutoShape 2" descr="Image result for present value of annuity"/>
        <xdr:cNvSpPr>
          <a:spLocks noChangeAspect="1" noChangeArrowheads="1"/>
        </xdr:cNvSpPr>
      </xdr:nvSpPr>
      <xdr:spPr bwMode="auto">
        <a:xfrm>
          <a:off x="36195000"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85</xdr:row>
      <xdr:rowOff>0</xdr:rowOff>
    </xdr:from>
    <xdr:ext cx="304800" cy="306481"/>
    <xdr:sp macro="" textlink="">
      <xdr:nvSpPr>
        <xdr:cNvPr id="1004" name="AutoShape 2" descr="Image result for present value of annuity"/>
        <xdr:cNvSpPr>
          <a:spLocks noChangeAspect="1" noChangeArrowheads="1"/>
        </xdr:cNvSpPr>
      </xdr:nvSpPr>
      <xdr:spPr bwMode="auto">
        <a:xfrm>
          <a:off x="36710471"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61</xdr:col>
      <xdr:colOff>0</xdr:colOff>
      <xdr:row>85</xdr:row>
      <xdr:rowOff>0</xdr:rowOff>
    </xdr:from>
    <xdr:ext cx="304800" cy="306481"/>
    <xdr:sp macro="" textlink="">
      <xdr:nvSpPr>
        <xdr:cNvPr id="1005" name="AutoShape 2" descr="Image result for present value of annuity"/>
        <xdr:cNvSpPr>
          <a:spLocks noChangeAspect="1" noChangeArrowheads="1"/>
        </xdr:cNvSpPr>
      </xdr:nvSpPr>
      <xdr:spPr bwMode="auto">
        <a:xfrm>
          <a:off x="35164059"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85</xdr:row>
      <xdr:rowOff>0</xdr:rowOff>
    </xdr:from>
    <xdr:ext cx="304800" cy="306481"/>
    <xdr:sp macro="" textlink="">
      <xdr:nvSpPr>
        <xdr:cNvPr id="1006" name="AutoShape 2" descr="Image result for present value of annuity"/>
        <xdr:cNvSpPr>
          <a:spLocks noChangeAspect="1" noChangeArrowheads="1"/>
        </xdr:cNvSpPr>
      </xdr:nvSpPr>
      <xdr:spPr bwMode="auto">
        <a:xfrm>
          <a:off x="36195000"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85</xdr:row>
      <xdr:rowOff>0</xdr:rowOff>
    </xdr:from>
    <xdr:ext cx="304800" cy="306481"/>
    <xdr:sp macro="" textlink="">
      <xdr:nvSpPr>
        <xdr:cNvPr id="1007" name="AutoShape 2" descr="Image result for present value of annuity"/>
        <xdr:cNvSpPr>
          <a:spLocks noChangeAspect="1" noChangeArrowheads="1"/>
        </xdr:cNvSpPr>
      </xdr:nvSpPr>
      <xdr:spPr bwMode="auto">
        <a:xfrm>
          <a:off x="36710471"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62</xdr:col>
      <xdr:colOff>0</xdr:colOff>
      <xdr:row>85</xdr:row>
      <xdr:rowOff>0</xdr:rowOff>
    </xdr:from>
    <xdr:ext cx="304800" cy="306481"/>
    <xdr:sp macro="" textlink="">
      <xdr:nvSpPr>
        <xdr:cNvPr id="1008" name="AutoShape 2" descr="Image result for present value of annuity"/>
        <xdr:cNvSpPr>
          <a:spLocks noChangeAspect="1" noChangeArrowheads="1"/>
        </xdr:cNvSpPr>
      </xdr:nvSpPr>
      <xdr:spPr bwMode="auto">
        <a:xfrm>
          <a:off x="35679529"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85</xdr:row>
      <xdr:rowOff>0</xdr:rowOff>
    </xdr:from>
    <xdr:ext cx="304800" cy="306481"/>
    <xdr:sp macro="" textlink="">
      <xdr:nvSpPr>
        <xdr:cNvPr id="1009" name="AutoShape 2" descr="Image result for present value of annuity"/>
        <xdr:cNvSpPr>
          <a:spLocks noChangeAspect="1" noChangeArrowheads="1"/>
        </xdr:cNvSpPr>
      </xdr:nvSpPr>
      <xdr:spPr bwMode="auto">
        <a:xfrm>
          <a:off x="36195000"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85</xdr:row>
      <xdr:rowOff>0</xdr:rowOff>
    </xdr:from>
    <xdr:ext cx="304800" cy="306481"/>
    <xdr:sp macro="" textlink="">
      <xdr:nvSpPr>
        <xdr:cNvPr id="1010" name="AutoShape 2" descr="Image result for present value of annuity"/>
        <xdr:cNvSpPr>
          <a:spLocks noChangeAspect="1" noChangeArrowheads="1"/>
        </xdr:cNvSpPr>
      </xdr:nvSpPr>
      <xdr:spPr bwMode="auto">
        <a:xfrm>
          <a:off x="36710471"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62</xdr:col>
      <xdr:colOff>0</xdr:colOff>
      <xdr:row>86</xdr:row>
      <xdr:rowOff>0</xdr:rowOff>
    </xdr:from>
    <xdr:ext cx="304800" cy="306481"/>
    <xdr:sp macro="" textlink="">
      <xdr:nvSpPr>
        <xdr:cNvPr id="1011" name="AutoShape 2" descr="Image result for present value of annuity"/>
        <xdr:cNvSpPr>
          <a:spLocks noChangeAspect="1" noChangeArrowheads="1"/>
        </xdr:cNvSpPr>
      </xdr:nvSpPr>
      <xdr:spPr bwMode="auto">
        <a:xfrm>
          <a:off x="35679529"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86</xdr:row>
      <xdr:rowOff>0</xdr:rowOff>
    </xdr:from>
    <xdr:ext cx="304800" cy="306481"/>
    <xdr:sp macro="" textlink="">
      <xdr:nvSpPr>
        <xdr:cNvPr id="1012" name="AutoShape 2" descr="Image result for present value of annuity"/>
        <xdr:cNvSpPr>
          <a:spLocks noChangeAspect="1" noChangeArrowheads="1"/>
        </xdr:cNvSpPr>
      </xdr:nvSpPr>
      <xdr:spPr bwMode="auto">
        <a:xfrm>
          <a:off x="36195000"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86</xdr:row>
      <xdr:rowOff>0</xdr:rowOff>
    </xdr:from>
    <xdr:ext cx="304800" cy="306481"/>
    <xdr:sp macro="" textlink="">
      <xdr:nvSpPr>
        <xdr:cNvPr id="1013" name="AutoShape 2" descr="Image result for present value of annuity"/>
        <xdr:cNvSpPr>
          <a:spLocks noChangeAspect="1" noChangeArrowheads="1"/>
        </xdr:cNvSpPr>
      </xdr:nvSpPr>
      <xdr:spPr bwMode="auto">
        <a:xfrm>
          <a:off x="36710471"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61</xdr:col>
      <xdr:colOff>0</xdr:colOff>
      <xdr:row>85</xdr:row>
      <xdr:rowOff>0</xdr:rowOff>
    </xdr:from>
    <xdr:ext cx="304800" cy="306481"/>
    <xdr:sp macro="" textlink="">
      <xdr:nvSpPr>
        <xdr:cNvPr id="1014" name="AutoShape 2" descr="Image result for present value of annuity"/>
        <xdr:cNvSpPr>
          <a:spLocks noChangeAspect="1" noChangeArrowheads="1"/>
        </xdr:cNvSpPr>
      </xdr:nvSpPr>
      <xdr:spPr bwMode="auto">
        <a:xfrm>
          <a:off x="35164059"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85</xdr:row>
      <xdr:rowOff>0</xdr:rowOff>
    </xdr:from>
    <xdr:ext cx="304800" cy="306481"/>
    <xdr:sp macro="" textlink="">
      <xdr:nvSpPr>
        <xdr:cNvPr id="1015" name="AutoShape 2" descr="Image result for present value of annuity"/>
        <xdr:cNvSpPr>
          <a:spLocks noChangeAspect="1" noChangeArrowheads="1"/>
        </xdr:cNvSpPr>
      </xdr:nvSpPr>
      <xdr:spPr bwMode="auto">
        <a:xfrm>
          <a:off x="36195000"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85</xdr:row>
      <xdr:rowOff>0</xdr:rowOff>
    </xdr:from>
    <xdr:ext cx="304800" cy="306481"/>
    <xdr:sp macro="" textlink="">
      <xdr:nvSpPr>
        <xdr:cNvPr id="1016" name="AutoShape 2" descr="Image result for present value of annuity"/>
        <xdr:cNvSpPr>
          <a:spLocks noChangeAspect="1" noChangeArrowheads="1"/>
        </xdr:cNvSpPr>
      </xdr:nvSpPr>
      <xdr:spPr bwMode="auto">
        <a:xfrm>
          <a:off x="36710471"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62</xdr:col>
      <xdr:colOff>0</xdr:colOff>
      <xdr:row>86</xdr:row>
      <xdr:rowOff>0</xdr:rowOff>
    </xdr:from>
    <xdr:ext cx="304800" cy="306481"/>
    <xdr:sp macro="" textlink="">
      <xdr:nvSpPr>
        <xdr:cNvPr id="1017" name="AutoShape 2" descr="Image result for present value of annuity"/>
        <xdr:cNvSpPr>
          <a:spLocks noChangeAspect="1" noChangeArrowheads="1"/>
        </xdr:cNvSpPr>
      </xdr:nvSpPr>
      <xdr:spPr bwMode="auto">
        <a:xfrm>
          <a:off x="35679529"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86</xdr:row>
      <xdr:rowOff>0</xdr:rowOff>
    </xdr:from>
    <xdr:ext cx="304800" cy="306481"/>
    <xdr:sp macro="" textlink="">
      <xdr:nvSpPr>
        <xdr:cNvPr id="1018" name="AutoShape 2" descr="Image result for present value of annuity"/>
        <xdr:cNvSpPr>
          <a:spLocks noChangeAspect="1" noChangeArrowheads="1"/>
        </xdr:cNvSpPr>
      </xdr:nvSpPr>
      <xdr:spPr bwMode="auto">
        <a:xfrm>
          <a:off x="36195000"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86</xdr:row>
      <xdr:rowOff>0</xdr:rowOff>
    </xdr:from>
    <xdr:ext cx="304800" cy="306481"/>
    <xdr:sp macro="" textlink="">
      <xdr:nvSpPr>
        <xdr:cNvPr id="1019" name="AutoShape 2" descr="Image result for present value of annuity"/>
        <xdr:cNvSpPr>
          <a:spLocks noChangeAspect="1" noChangeArrowheads="1"/>
        </xdr:cNvSpPr>
      </xdr:nvSpPr>
      <xdr:spPr bwMode="auto">
        <a:xfrm>
          <a:off x="36710471"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61</xdr:col>
      <xdr:colOff>0</xdr:colOff>
      <xdr:row>86</xdr:row>
      <xdr:rowOff>0</xdr:rowOff>
    </xdr:from>
    <xdr:ext cx="304800" cy="306481"/>
    <xdr:sp macro="" textlink="">
      <xdr:nvSpPr>
        <xdr:cNvPr id="1020" name="AutoShape 2" descr="Image result for present value of annuity"/>
        <xdr:cNvSpPr>
          <a:spLocks noChangeAspect="1" noChangeArrowheads="1"/>
        </xdr:cNvSpPr>
      </xdr:nvSpPr>
      <xdr:spPr bwMode="auto">
        <a:xfrm>
          <a:off x="35164059"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86</xdr:row>
      <xdr:rowOff>0</xdr:rowOff>
    </xdr:from>
    <xdr:ext cx="304800" cy="306481"/>
    <xdr:sp macro="" textlink="">
      <xdr:nvSpPr>
        <xdr:cNvPr id="1021" name="AutoShape 2" descr="Image result for present value of annuity"/>
        <xdr:cNvSpPr>
          <a:spLocks noChangeAspect="1" noChangeArrowheads="1"/>
        </xdr:cNvSpPr>
      </xdr:nvSpPr>
      <xdr:spPr bwMode="auto">
        <a:xfrm>
          <a:off x="36195000"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86</xdr:row>
      <xdr:rowOff>0</xdr:rowOff>
    </xdr:from>
    <xdr:ext cx="304800" cy="306481"/>
    <xdr:sp macro="" textlink="">
      <xdr:nvSpPr>
        <xdr:cNvPr id="1022" name="AutoShape 2" descr="Image result for present value of annuity"/>
        <xdr:cNvSpPr>
          <a:spLocks noChangeAspect="1" noChangeArrowheads="1"/>
        </xdr:cNvSpPr>
      </xdr:nvSpPr>
      <xdr:spPr bwMode="auto">
        <a:xfrm>
          <a:off x="36710471"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62</xdr:col>
      <xdr:colOff>0</xdr:colOff>
      <xdr:row>86</xdr:row>
      <xdr:rowOff>0</xdr:rowOff>
    </xdr:from>
    <xdr:ext cx="304800" cy="306481"/>
    <xdr:sp macro="" textlink="">
      <xdr:nvSpPr>
        <xdr:cNvPr id="1023" name="AutoShape 2" descr="Image result for present value of annuity"/>
        <xdr:cNvSpPr>
          <a:spLocks noChangeAspect="1" noChangeArrowheads="1"/>
        </xdr:cNvSpPr>
      </xdr:nvSpPr>
      <xdr:spPr bwMode="auto">
        <a:xfrm>
          <a:off x="35679529"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86</xdr:row>
      <xdr:rowOff>0</xdr:rowOff>
    </xdr:from>
    <xdr:ext cx="304800" cy="306481"/>
    <xdr:sp macro="" textlink="">
      <xdr:nvSpPr>
        <xdr:cNvPr id="1024" name="AutoShape 2" descr="Image result for present value of annuity"/>
        <xdr:cNvSpPr>
          <a:spLocks noChangeAspect="1" noChangeArrowheads="1"/>
        </xdr:cNvSpPr>
      </xdr:nvSpPr>
      <xdr:spPr bwMode="auto">
        <a:xfrm>
          <a:off x="36195000"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86</xdr:row>
      <xdr:rowOff>0</xdr:rowOff>
    </xdr:from>
    <xdr:ext cx="304800" cy="306481"/>
    <xdr:sp macro="" textlink="">
      <xdr:nvSpPr>
        <xdr:cNvPr id="1025" name="AutoShape 2" descr="Image result for present value of annuity"/>
        <xdr:cNvSpPr>
          <a:spLocks noChangeAspect="1" noChangeArrowheads="1"/>
        </xdr:cNvSpPr>
      </xdr:nvSpPr>
      <xdr:spPr bwMode="auto">
        <a:xfrm>
          <a:off x="36710471"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62</xdr:col>
      <xdr:colOff>0</xdr:colOff>
      <xdr:row>87</xdr:row>
      <xdr:rowOff>0</xdr:rowOff>
    </xdr:from>
    <xdr:ext cx="304800" cy="306481"/>
    <xdr:sp macro="" textlink="">
      <xdr:nvSpPr>
        <xdr:cNvPr id="1026" name="AutoShape 2" descr="Image result for present value of annuity"/>
        <xdr:cNvSpPr>
          <a:spLocks noChangeAspect="1" noChangeArrowheads="1"/>
        </xdr:cNvSpPr>
      </xdr:nvSpPr>
      <xdr:spPr bwMode="auto">
        <a:xfrm>
          <a:off x="35679529"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87</xdr:row>
      <xdr:rowOff>0</xdr:rowOff>
    </xdr:from>
    <xdr:ext cx="304800" cy="306481"/>
    <xdr:sp macro="" textlink="">
      <xdr:nvSpPr>
        <xdr:cNvPr id="1027" name="AutoShape 2" descr="Image result for present value of annuity"/>
        <xdr:cNvSpPr>
          <a:spLocks noChangeAspect="1" noChangeArrowheads="1"/>
        </xdr:cNvSpPr>
      </xdr:nvSpPr>
      <xdr:spPr bwMode="auto">
        <a:xfrm>
          <a:off x="36195000"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87</xdr:row>
      <xdr:rowOff>0</xdr:rowOff>
    </xdr:from>
    <xdr:ext cx="304800" cy="306481"/>
    <xdr:sp macro="" textlink="">
      <xdr:nvSpPr>
        <xdr:cNvPr id="1028" name="AutoShape 2" descr="Image result for present value of annuity"/>
        <xdr:cNvSpPr>
          <a:spLocks noChangeAspect="1" noChangeArrowheads="1"/>
        </xdr:cNvSpPr>
      </xdr:nvSpPr>
      <xdr:spPr bwMode="auto">
        <a:xfrm>
          <a:off x="36710471"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61</xdr:col>
      <xdr:colOff>0</xdr:colOff>
      <xdr:row>86</xdr:row>
      <xdr:rowOff>0</xdr:rowOff>
    </xdr:from>
    <xdr:ext cx="304800" cy="306481"/>
    <xdr:sp macro="" textlink="">
      <xdr:nvSpPr>
        <xdr:cNvPr id="1029" name="AutoShape 2" descr="Image result for present value of annuity"/>
        <xdr:cNvSpPr>
          <a:spLocks noChangeAspect="1" noChangeArrowheads="1"/>
        </xdr:cNvSpPr>
      </xdr:nvSpPr>
      <xdr:spPr bwMode="auto">
        <a:xfrm>
          <a:off x="35164059"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86</xdr:row>
      <xdr:rowOff>0</xdr:rowOff>
    </xdr:from>
    <xdr:ext cx="304800" cy="306481"/>
    <xdr:sp macro="" textlink="">
      <xdr:nvSpPr>
        <xdr:cNvPr id="1030" name="AutoShape 2" descr="Image result for present value of annuity"/>
        <xdr:cNvSpPr>
          <a:spLocks noChangeAspect="1" noChangeArrowheads="1"/>
        </xdr:cNvSpPr>
      </xdr:nvSpPr>
      <xdr:spPr bwMode="auto">
        <a:xfrm>
          <a:off x="36195000"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86</xdr:row>
      <xdr:rowOff>0</xdr:rowOff>
    </xdr:from>
    <xdr:ext cx="304800" cy="306481"/>
    <xdr:sp macro="" textlink="">
      <xdr:nvSpPr>
        <xdr:cNvPr id="1031" name="AutoShape 2" descr="Image result for present value of annuity"/>
        <xdr:cNvSpPr>
          <a:spLocks noChangeAspect="1" noChangeArrowheads="1"/>
        </xdr:cNvSpPr>
      </xdr:nvSpPr>
      <xdr:spPr bwMode="auto">
        <a:xfrm>
          <a:off x="36710471"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62</xdr:col>
      <xdr:colOff>0</xdr:colOff>
      <xdr:row>87</xdr:row>
      <xdr:rowOff>0</xdr:rowOff>
    </xdr:from>
    <xdr:ext cx="304800" cy="306481"/>
    <xdr:sp macro="" textlink="">
      <xdr:nvSpPr>
        <xdr:cNvPr id="1032" name="AutoShape 2" descr="Image result for present value of annuity"/>
        <xdr:cNvSpPr>
          <a:spLocks noChangeAspect="1" noChangeArrowheads="1"/>
        </xdr:cNvSpPr>
      </xdr:nvSpPr>
      <xdr:spPr bwMode="auto">
        <a:xfrm>
          <a:off x="35679529"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87</xdr:row>
      <xdr:rowOff>0</xdr:rowOff>
    </xdr:from>
    <xdr:ext cx="304800" cy="306481"/>
    <xdr:sp macro="" textlink="">
      <xdr:nvSpPr>
        <xdr:cNvPr id="1033" name="AutoShape 2" descr="Image result for present value of annuity"/>
        <xdr:cNvSpPr>
          <a:spLocks noChangeAspect="1" noChangeArrowheads="1"/>
        </xdr:cNvSpPr>
      </xdr:nvSpPr>
      <xdr:spPr bwMode="auto">
        <a:xfrm>
          <a:off x="36195000"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87</xdr:row>
      <xdr:rowOff>0</xdr:rowOff>
    </xdr:from>
    <xdr:ext cx="304800" cy="306481"/>
    <xdr:sp macro="" textlink="">
      <xdr:nvSpPr>
        <xdr:cNvPr id="1034" name="AutoShape 2" descr="Image result for present value of annuity"/>
        <xdr:cNvSpPr>
          <a:spLocks noChangeAspect="1" noChangeArrowheads="1"/>
        </xdr:cNvSpPr>
      </xdr:nvSpPr>
      <xdr:spPr bwMode="auto">
        <a:xfrm>
          <a:off x="36710471"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61</xdr:col>
      <xdr:colOff>0</xdr:colOff>
      <xdr:row>87</xdr:row>
      <xdr:rowOff>0</xdr:rowOff>
    </xdr:from>
    <xdr:ext cx="304800" cy="306481"/>
    <xdr:sp macro="" textlink="">
      <xdr:nvSpPr>
        <xdr:cNvPr id="1035" name="AutoShape 2" descr="Image result for present value of annuity"/>
        <xdr:cNvSpPr>
          <a:spLocks noChangeAspect="1" noChangeArrowheads="1"/>
        </xdr:cNvSpPr>
      </xdr:nvSpPr>
      <xdr:spPr bwMode="auto">
        <a:xfrm>
          <a:off x="35164059"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87</xdr:row>
      <xdr:rowOff>0</xdr:rowOff>
    </xdr:from>
    <xdr:ext cx="304800" cy="306481"/>
    <xdr:sp macro="" textlink="">
      <xdr:nvSpPr>
        <xdr:cNvPr id="1036" name="AutoShape 2" descr="Image result for present value of annuity"/>
        <xdr:cNvSpPr>
          <a:spLocks noChangeAspect="1" noChangeArrowheads="1"/>
        </xdr:cNvSpPr>
      </xdr:nvSpPr>
      <xdr:spPr bwMode="auto">
        <a:xfrm>
          <a:off x="36195000"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87</xdr:row>
      <xdr:rowOff>0</xdr:rowOff>
    </xdr:from>
    <xdr:ext cx="304800" cy="306481"/>
    <xdr:sp macro="" textlink="">
      <xdr:nvSpPr>
        <xdr:cNvPr id="1037" name="AutoShape 2" descr="Image result for present value of annuity"/>
        <xdr:cNvSpPr>
          <a:spLocks noChangeAspect="1" noChangeArrowheads="1"/>
        </xdr:cNvSpPr>
      </xdr:nvSpPr>
      <xdr:spPr bwMode="auto">
        <a:xfrm>
          <a:off x="36710471"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62</xdr:col>
      <xdr:colOff>0</xdr:colOff>
      <xdr:row>87</xdr:row>
      <xdr:rowOff>0</xdr:rowOff>
    </xdr:from>
    <xdr:ext cx="304800" cy="306481"/>
    <xdr:sp macro="" textlink="">
      <xdr:nvSpPr>
        <xdr:cNvPr id="1038" name="AutoShape 2" descr="Image result for present value of annuity"/>
        <xdr:cNvSpPr>
          <a:spLocks noChangeAspect="1" noChangeArrowheads="1"/>
        </xdr:cNvSpPr>
      </xdr:nvSpPr>
      <xdr:spPr bwMode="auto">
        <a:xfrm>
          <a:off x="35679529"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87</xdr:row>
      <xdr:rowOff>0</xdr:rowOff>
    </xdr:from>
    <xdr:ext cx="304800" cy="306481"/>
    <xdr:sp macro="" textlink="">
      <xdr:nvSpPr>
        <xdr:cNvPr id="1039" name="AutoShape 2" descr="Image result for present value of annuity"/>
        <xdr:cNvSpPr>
          <a:spLocks noChangeAspect="1" noChangeArrowheads="1"/>
        </xdr:cNvSpPr>
      </xdr:nvSpPr>
      <xdr:spPr bwMode="auto">
        <a:xfrm>
          <a:off x="36195000"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87</xdr:row>
      <xdr:rowOff>0</xdr:rowOff>
    </xdr:from>
    <xdr:ext cx="304800" cy="306481"/>
    <xdr:sp macro="" textlink="">
      <xdr:nvSpPr>
        <xdr:cNvPr id="1040" name="AutoShape 2" descr="Image result for present value of annuity"/>
        <xdr:cNvSpPr>
          <a:spLocks noChangeAspect="1" noChangeArrowheads="1"/>
        </xdr:cNvSpPr>
      </xdr:nvSpPr>
      <xdr:spPr bwMode="auto">
        <a:xfrm>
          <a:off x="36710471"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62</xdr:col>
      <xdr:colOff>0</xdr:colOff>
      <xdr:row>88</xdr:row>
      <xdr:rowOff>0</xdr:rowOff>
    </xdr:from>
    <xdr:ext cx="304800" cy="306481"/>
    <xdr:sp macro="" textlink="">
      <xdr:nvSpPr>
        <xdr:cNvPr id="1041" name="AutoShape 2" descr="Image result for present value of annuity"/>
        <xdr:cNvSpPr>
          <a:spLocks noChangeAspect="1" noChangeArrowheads="1"/>
        </xdr:cNvSpPr>
      </xdr:nvSpPr>
      <xdr:spPr bwMode="auto">
        <a:xfrm>
          <a:off x="35679529"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88</xdr:row>
      <xdr:rowOff>0</xdr:rowOff>
    </xdr:from>
    <xdr:ext cx="304800" cy="306481"/>
    <xdr:sp macro="" textlink="">
      <xdr:nvSpPr>
        <xdr:cNvPr id="1042" name="AutoShape 2" descr="Image result for present value of annuity"/>
        <xdr:cNvSpPr>
          <a:spLocks noChangeAspect="1" noChangeArrowheads="1"/>
        </xdr:cNvSpPr>
      </xdr:nvSpPr>
      <xdr:spPr bwMode="auto">
        <a:xfrm>
          <a:off x="36195000"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88</xdr:row>
      <xdr:rowOff>0</xdr:rowOff>
    </xdr:from>
    <xdr:ext cx="304800" cy="306481"/>
    <xdr:sp macro="" textlink="">
      <xdr:nvSpPr>
        <xdr:cNvPr id="1043" name="AutoShape 2" descr="Image result for present value of annuity"/>
        <xdr:cNvSpPr>
          <a:spLocks noChangeAspect="1" noChangeArrowheads="1"/>
        </xdr:cNvSpPr>
      </xdr:nvSpPr>
      <xdr:spPr bwMode="auto">
        <a:xfrm>
          <a:off x="36710471"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61</xdr:col>
      <xdr:colOff>0</xdr:colOff>
      <xdr:row>87</xdr:row>
      <xdr:rowOff>0</xdr:rowOff>
    </xdr:from>
    <xdr:ext cx="304800" cy="306481"/>
    <xdr:sp macro="" textlink="">
      <xdr:nvSpPr>
        <xdr:cNvPr id="1044" name="AutoShape 2" descr="Image result for present value of annuity"/>
        <xdr:cNvSpPr>
          <a:spLocks noChangeAspect="1" noChangeArrowheads="1"/>
        </xdr:cNvSpPr>
      </xdr:nvSpPr>
      <xdr:spPr bwMode="auto">
        <a:xfrm>
          <a:off x="35164059"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87</xdr:row>
      <xdr:rowOff>0</xdr:rowOff>
    </xdr:from>
    <xdr:ext cx="304800" cy="306481"/>
    <xdr:sp macro="" textlink="">
      <xdr:nvSpPr>
        <xdr:cNvPr id="1045" name="AutoShape 2" descr="Image result for present value of annuity"/>
        <xdr:cNvSpPr>
          <a:spLocks noChangeAspect="1" noChangeArrowheads="1"/>
        </xdr:cNvSpPr>
      </xdr:nvSpPr>
      <xdr:spPr bwMode="auto">
        <a:xfrm>
          <a:off x="36195000"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87</xdr:row>
      <xdr:rowOff>0</xdr:rowOff>
    </xdr:from>
    <xdr:ext cx="304800" cy="306481"/>
    <xdr:sp macro="" textlink="">
      <xdr:nvSpPr>
        <xdr:cNvPr id="1046" name="AutoShape 2" descr="Image result for present value of annuity"/>
        <xdr:cNvSpPr>
          <a:spLocks noChangeAspect="1" noChangeArrowheads="1"/>
        </xdr:cNvSpPr>
      </xdr:nvSpPr>
      <xdr:spPr bwMode="auto">
        <a:xfrm>
          <a:off x="36710471"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62</xdr:col>
      <xdr:colOff>0</xdr:colOff>
      <xdr:row>88</xdr:row>
      <xdr:rowOff>0</xdr:rowOff>
    </xdr:from>
    <xdr:ext cx="304800" cy="306481"/>
    <xdr:sp macro="" textlink="">
      <xdr:nvSpPr>
        <xdr:cNvPr id="1047" name="AutoShape 2" descr="Image result for present value of annuity"/>
        <xdr:cNvSpPr>
          <a:spLocks noChangeAspect="1" noChangeArrowheads="1"/>
        </xdr:cNvSpPr>
      </xdr:nvSpPr>
      <xdr:spPr bwMode="auto">
        <a:xfrm>
          <a:off x="35679529"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88</xdr:row>
      <xdr:rowOff>0</xdr:rowOff>
    </xdr:from>
    <xdr:ext cx="304800" cy="306481"/>
    <xdr:sp macro="" textlink="">
      <xdr:nvSpPr>
        <xdr:cNvPr id="1048" name="AutoShape 2" descr="Image result for present value of annuity"/>
        <xdr:cNvSpPr>
          <a:spLocks noChangeAspect="1" noChangeArrowheads="1"/>
        </xdr:cNvSpPr>
      </xdr:nvSpPr>
      <xdr:spPr bwMode="auto">
        <a:xfrm>
          <a:off x="36195000"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88</xdr:row>
      <xdr:rowOff>0</xdr:rowOff>
    </xdr:from>
    <xdr:ext cx="304800" cy="306481"/>
    <xdr:sp macro="" textlink="">
      <xdr:nvSpPr>
        <xdr:cNvPr id="1049" name="AutoShape 2" descr="Image result for present value of annuity"/>
        <xdr:cNvSpPr>
          <a:spLocks noChangeAspect="1" noChangeArrowheads="1"/>
        </xdr:cNvSpPr>
      </xdr:nvSpPr>
      <xdr:spPr bwMode="auto">
        <a:xfrm>
          <a:off x="36710471"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61</xdr:col>
      <xdr:colOff>0</xdr:colOff>
      <xdr:row>88</xdr:row>
      <xdr:rowOff>0</xdr:rowOff>
    </xdr:from>
    <xdr:ext cx="304800" cy="306481"/>
    <xdr:sp macro="" textlink="">
      <xdr:nvSpPr>
        <xdr:cNvPr id="1050" name="AutoShape 2" descr="Image result for present value of annuity"/>
        <xdr:cNvSpPr>
          <a:spLocks noChangeAspect="1" noChangeArrowheads="1"/>
        </xdr:cNvSpPr>
      </xdr:nvSpPr>
      <xdr:spPr bwMode="auto">
        <a:xfrm>
          <a:off x="35164059"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88</xdr:row>
      <xdr:rowOff>0</xdr:rowOff>
    </xdr:from>
    <xdr:ext cx="304800" cy="306481"/>
    <xdr:sp macro="" textlink="">
      <xdr:nvSpPr>
        <xdr:cNvPr id="1051" name="AutoShape 2" descr="Image result for present value of annuity"/>
        <xdr:cNvSpPr>
          <a:spLocks noChangeAspect="1" noChangeArrowheads="1"/>
        </xdr:cNvSpPr>
      </xdr:nvSpPr>
      <xdr:spPr bwMode="auto">
        <a:xfrm>
          <a:off x="36195000"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88</xdr:row>
      <xdr:rowOff>0</xdr:rowOff>
    </xdr:from>
    <xdr:ext cx="304800" cy="306481"/>
    <xdr:sp macro="" textlink="">
      <xdr:nvSpPr>
        <xdr:cNvPr id="1052" name="AutoShape 2" descr="Image result for present value of annuity"/>
        <xdr:cNvSpPr>
          <a:spLocks noChangeAspect="1" noChangeArrowheads="1"/>
        </xdr:cNvSpPr>
      </xdr:nvSpPr>
      <xdr:spPr bwMode="auto">
        <a:xfrm>
          <a:off x="36710471"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62</xdr:col>
      <xdr:colOff>0</xdr:colOff>
      <xdr:row>88</xdr:row>
      <xdr:rowOff>0</xdr:rowOff>
    </xdr:from>
    <xdr:ext cx="304800" cy="306481"/>
    <xdr:sp macro="" textlink="">
      <xdr:nvSpPr>
        <xdr:cNvPr id="1053" name="AutoShape 2" descr="Image result for present value of annuity"/>
        <xdr:cNvSpPr>
          <a:spLocks noChangeAspect="1" noChangeArrowheads="1"/>
        </xdr:cNvSpPr>
      </xdr:nvSpPr>
      <xdr:spPr bwMode="auto">
        <a:xfrm>
          <a:off x="35679529"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88</xdr:row>
      <xdr:rowOff>0</xdr:rowOff>
    </xdr:from>
    <xdr:ext cx="304800" cy="306481"/>
    <xdr:sp macro="" textlink="">
      <xdr:nvSpPr>
        <xdr:cNvPr id="1054" name="AutoShape 2" descr="Image result for present value of annuity"/>
        <xdr:cNvSpPr>
          <a:spLocks noChangeAspect="1" noChangeArrowheads="1"/>
        </xdr:cNvSpPr>
      </xdr:nvSpPr>
      <xdr:spPr bwMode="auto">
        <a:xfrm>
          <a:off x="36195000"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88</xdr:row>
      <xdr:rowOff>0</xdr:rowOff>
    </xdr:from>
    <xdr:ext cx="304800" cy="306481"/>
    <xdr:sp macro="" textlink="">
      <xdr:nvSpPr>
        <xdr:cNvPr id="1055" name="AutoShape 2" descr="Image result for present value of annuity"/>
        <xdr:cNvSpPr>
          <a:spLocks noChangeAspect="1" noChangeArrowheads="1"/>
        </xdr:cNvSpPr>
      </xdr:nvSpPr>
      <xdr:spPr bwMode="auto">
        <a:xfrm>
          <a:off x="36710471"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62</xdr:col>
      <xdr:colOff>0</xdr:colOff>
      <xdr:row>89</xdr:row>
      <xdr:rowOff>0</xdr:rowOff>
    </xdr:from>
    <xdr:ext cx="304800" cy="306481"/>
    <xdr:sp macro="" textlink="">
      <xdr:nvSpPr>
        <xdr:cNvPr id="1056" name="AutoShape 2" descr="Image result for present value of annuity"/>
        <xdr:cNvSpPr>
          <a:spLocks noChangeAspect="1" noChangeArrowheads="1"/>
        </xdr:cNvSpPr>
      </xdr:nvSpPr>
      <xdr:spPr bwMode="auto">
        <a:xfrm>
          <a:off x="35679529"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89</xdr:row>
      <xdr:rowOff>0</xdr:rowOff>
    </xdr:from>
    <xdr:ext cx="304800" cy="306481"/>
    <xdr:sp macro="" textlink="">
      <xdr:nvSpPr>
        <xdr:cNvPr id="1057" name="AutoShape 2" descr="Image result for present value of annuity"/>
        <xdr:cNvSpPr>
          <a:spLocks noChangeAspect="1" noChangeArrowheads="1"/>
        </xdr:cNvSpPr>
      </xdr:nvSpPr>
      <xdr:spPr bwMode="auto">
        <a:xfrm>
          <a:off x="36195000"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89</xdr:row>
      <xdr:rowOff>0</xdr:rowOff>
    </xdr:from>
    <xdr:ext cx="304800" cy="306481"/>
    <xdr:sp macro="" textlink="">
      <xdr:nvSpPr>
        <xdr:cNvPr id="1058" name="AutoShape 2" descr="Image result for present value of annuity"/>
        <xdr:cNvSpPr>
          <a:spLocks noChangeAspect="1" noChangeArrowheads="1"/>
        </xdr:cNvSpPr>
      </xdr:nvSpPr>
      <xdr:spPr bwMode="auto">
        <a:xfrm>
          <a:off x="36710471"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61</xdr:col>
      <xdr:colOff>0</xdr:colOff>
      <xdr:row>88</xdr:row>
      <xdr:rowOff>0</xdr:rowOff>
    </xdr:from>
    <xdr:ext cx="304800" cy="306481"/>
    <xdr:sp macro="" textlink="">
      <xdr:nvSpPr>
        <xdr:cNvPr id="1059" name="AutoShape 2" descr="Image result for present value of annuity"/>
        <xdr:cNvSpPr>
          <a:spLocks noChangeAspect="1" noChangeArrowheads="1"/>
        </xdr:cNvSpPr>
      </xdr:nvSpPr>
      <xdr:spPr bwMode="auto">
        <a:xfrm>
          <a:off x="35164059"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88</xdr:row>
      <xdr:rowOff>0</xdr:rowOff>
    </xdr:from>
    <xdr:ext cx="304800" cy="306481"/>
    <xdr:sp macro="" textlink="">
      <xdr:nvSpPr>
        <xdr:cNvPr id="1060" name="AutoShape 2" descr="Image result for present value of annuity"/>
        <xdr:cNvSpPr>
          <a:spLocks noChangeAspect="1" noChangeArrowheads="1"/>
        </xdr:cNvSpPr>
      </xdr:nvSpPr>
      <xdr:spPr bwMode="auto">
        <a:xfrm>
          <a:off x="36195000"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88</xdr:row>
      <xdr:rowOff>0</xdr:rowOff>
    </xdr:from>
    <xdr:ext cx="304800" cy="306481"/>
    <xdr:sp macro="" textlink="">
      <xdr:nvSpPr>
        <xdr:cNvPr id="1061" name="AutoShape 2" descr="Image result for present value of annuity"/>
        <xdr:cNvSpPr>
          <a:spLocks noChangeAspect="1" noChangeArrowheads="1"/>
        </xdr:cNvSpPr>
      </xdr:nvSpPr>
      <xdr:spPr bwMode="auto">
        <a:xfrm>
          <a:off x="36710471"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62</xdr:col>
      <xdr:colOff>0</xdr:colOff>
      <xdr:row>89</xdr:row>
      <xdr:rowOff>0</xdr:rowOff>
    </xdr:from>
    <xdr:ext cx="304800" cy="306481"/>
    <xdr:sp macro="" textlink="">
      <xdr:nvSpPr>
        <xdr:cNvPr id="1062" name="AutoShape 2" descr="Image result for present value of annuity"/>
        <xdr:cNvSpPr>
          <a:spLocks noChangeAspect="1" noChangeArrowheads="1"/>
        </xdr:cNvSpPr>
      </xdr:nvSpPr>
      <xdr:spPr bwMode="auto">
        <a:xfrm>
          <a:off x="35679529"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89</xdr:row>
      <xdr:rowOff>0</xdr:rowOff>
    </xdr:from>
    <xdr:ext cx="304800" cy="306481"/>
    <xdr:sp macro="" textlink="">
      <xdr:nvSpPr>
        <xdr:cNvPr id="1063" name="AutoShape 2" descr="Image result for present value of annuity"/>
        <xdr:cNvSpPr>
          <a:spLocks noChangeAspect="1" noChangeArrowheads="1"/>
        </xdr:cNvSpPr>
      </xdr:nvSpPr>
      <xdr:spPr bwMode="auto">
        <a:xfrm>
          <a:off x="36195000"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89</xdr:row>
      <xdr:rowOff>0</xdr:rowOff>
    </xdr:from>
    <xdr:ext cx="304800" cy="306481"/>
    <xdr:sp macro="" textlink="">
      <xdr:nvSpPr>
        <xdr:cNvPr id="1064" name="AutoShape 2" descr="Image result for present value of annuity"/>
        <xdr:cNvSpPr>
          <a:spLocks noChangeAspect="1" noChangeArrowheads="1"/>
        </xdr:cNvSpPr>
      </xdr:nvSpPr>
      <xdr:spPr bwMode="auto">
        <a:xfrm>
          <a:off x="36710471"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61</xdr:col>
      <xdr:colOff>0</xdr:colOff>
      <xdr:row>89</xdr:row>
      <xdr:rowOff>0</xdr:rowOff>
    </xdr:from>
    <xdr:ext cx="304800" cy="306481"/>
    <xdr:sp macro="" textlink="">
      <xdr:nvSpPr>
        <xdr:cNvPr id="1065" name="AutoShape 2" descr="Image result for present value of annuity"/>
        <xdr:cNvSpPr>
          <a:spLocks noChangeAspect="1" noChangeArrowheads="1"/>
        </xdr:cNvSpPr>
      </xdr:nvSpPr>
      <xdr:spPr bwMode="auto">
        <a:xfrm>
          <a:off x="35164059"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89</xdr:row>
      <xdr:rowOff>0</xdr:rowOff>
    </xdr:from>
    <xdr:ext cx="304800" cy="306481"/>
    <xdr:sp macro="" textlink="">
      <xdr:nvSpPr>
        <xdr:cNvPr id="1066" name="AutoShape 2" descr="Image result for present value of annuity"/>
        <xdr:cNvSpPr>
          <a:spLocks noChangeAspect="1" noChangeArrowheads="1"/>
        </xdr:cNvSpPr>
      </xdr:nvSpPr>
      <xdr:spPr bwMode="auto">
        <a:xfrm>
          <a:off x="36195000"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89</xdr:row>
      <xdr:rowOff>0</xdr:rowOff>
    </xdr:from>
    <xdr:ext cx="304800" cy="306481"/>
    <xdr:sp macro="" textlink="">
      <xdr:nvSpPr>
        <xdr:cNvPr id="1067" name="AutoShape 2" descr="Image result for present value of annuity"/>
        <xdr:cNvSpPr>
          <a:spLocks noChangeAspect="1" noChangeArrowheads="1"/>
        </xdr:cNvSpPr>
      </xdr:nvSpPr>
      <xdr:spPr bwMode="auto">
        <a:xfrm>
          <a:off x="36710471"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62</xdr:col>
      <xdr:colOff>0</xdr:colOff>
      <xdr:row>89</xdr:row>
      <xdr:rowOff>0</xdr:rowOff>
    </xdr:from>
    <xdr:ext cx="304800" cy="306481"/>
    <xdr:sp macro="" textlink="">
      <xdr:nvSpPr>
        <xdr:cNvPr id="1068" name="AutoShape 2" descr="Image result for present value of annuity"/>
        <xdr:cNvSpPr>
          <a:spLocks noChangeAspect="1" noChangeArrowheads="1"/>
        </xdr:cNvSpPr>
      </xdr:nvSpPr>
      <xdr:spPr bwMode="auto">
        <a:xfrm>
          <a:off x="35679529"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89</xdr:row>
      <xdr:rowOff>0</xdr:rowOff>
    </xdr:from>
    <xdr:ext cx="304800" cy="306481"/>
    <xdr:sp macro="" textlink="">
      <xdr:nvSpPr>
        <xdr:cNvPr id="1069" name="AutoShape 2" descr="Image result for present value of annuity"/>
        <xdr:cNvSpPr>
          <a:spLocks noChangeAspect="1" noChangeArrowheads="1"/>
        </xdr:cNvSpPr>
      </xdr:nvSpPr>
      <xdr:spPr bwMode="auto">
        <a:xfrm>
          <a:off x="36195000"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89</xdr:row>
      <xdr:rowOff>0</xdr:rowOff>
    </xdr:from>
    <xdr:ext cx="304800" cy="306481"/>
    <xdr:sp macro="" textlink="">
      <xdr:nvSpPr>
        <xdr:cNvPr id="1070" name="AutoShape 2" descr="Image result for present value of annuity"/>
        <xdr:cNvSpPr>
          <a:spLocks noChangeAspect="1" noChangeArrowheads="1"/>
        </xdr:cNvSpPr>
      </xdr:nvSpPr>
      <xdr:spPr bwMode="auto">
        <a:xfrm>
          <a:off x="36710471"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62</xdr:col>
      <xdr:colOff>0</xdr:colOff>
      <xdr:row>90</xdr:row>
      <xdr:rowOff>0</xdr:rowOff>
    </xdr:from>
    <xdr:ext cx="304800" cy="306481"/>
    <xdr:sp macro="" textlink="">
      <xdr:nvSpPr>
        <xdr:cNvPr id="1071" name="AutoShape 2" descr="Image result for present value of annuity"/>
        <xdr:cNvSpPr>
          <a:spLocks noChangeAspect="1" noChangeArrowheads="1"/>
        </xdr:cNvSpPr>
      </xdr:nvSpPr>
      <xdr:spPr bwMode="auto">
        <a:xfrm>
          <a:off x="35679529"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90</xdr:row>
      <xdr:rowOff>0</xdr:rowOff>
    </xdr:from>
    <xdr:ext cx="304800" cy="306481"/>
    <xdr:sp macro="" textlink="">
      <xdr:nvSpPr>
        <xdr:cNvPr id="1072" name="AutoShape 2" descr="Image result for present value of annuity"/>
        <xdr:cNvSpPr>
          <a:spLocks noChangeAspect="1" noChangeArrowheads="1"/>
        </xdr:cNvSpPr>
      </xdr:nvSpPr>
      <xdr:spPr bwMode="auto">
        <a:xfrm>
          <a:off x="36195000"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90</xdr:row>
      <xdr:rowOff>0</xdr:rowOff>
    </xdr:from>
    <xdr:ext cx="304800" cy="306481"/>
    <xdr:sp macro="" textlink="">
      <xdr:nvSpPr>
        <xdr:cNvPr id="1073" name="AutoShape 2" descr="Image result for present value of annuity"/>
        <xdr:cNvSpPr>
          <a:spLocks noChangeAspect="1" noChangeArrowheads="1"/>
        </xdr:cNvSpPr>
      </xdr:nvSpPr>
      <xdr:spPr bwMode="auto">
        <a:xfrm>
          <a:off x="36710471"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61</xdr:col>
      <xdr:colOff>0</xdr:colOff>
      <xdr:row>89</xdr:row>
      <xdr:rowOff>0</xdr:rowOff>
    </xdr:from>
    <xdr:ext cx="304800" cy="306481"/>
    <xdr:sp macro="" textlink="">
      <xdr:nvSpPr>
        <xdr:cNvPr id="1074" name="AutoShape 2" descr="Image result for present value of annuity"/>
        <xdr:cNvSpPr>
          <a:spLocks noChangeAspect="1" noChangeArrowheads="1"/>
        </xdr:cNvSpPr>
      </xdr:nvSpPr>
      <xdr:spPr bwMode="auto">
        <a:xfrm>
          <a:off x="35164059"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89</xdr:row>
      <xdr:rowOff>0</xdr:rowOff>
    </xdr:from>
    <xdr:ext cx="304800" cy="306481"/>
    <xdr:sp macro="" textlink="">
      <xdr:nvSpPr>
        <xdr:cNvPr id="1075" name="AutoShape 2" descr="Image result for present value of annuity"/>
        <xdr:cNvSpPr>
          <a:spLocks noChangeAspect="1" noChangeArrowheads="1"/>
        </xdr:cNvSpPr>
      </xdr:nvSpPr>
      <xdr:spPr bwMode="auto">
        <a:xfrm>
          <a:off x="36195000"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89</xdr:row>
      <xdr:rowOff>0</xdr:rowOff>
    </xdr:from>
    <xdr:ext cx="304800" cy="306481"/>
    <xdr:sp macro="" textlink="">
      <xdr:nvSpPr>
        <xdr:cNvPr id="1076" name="AutoShape 2" descr="Image result for present value of annuity"/>
        <xdr:cNvSpPr>
          <a:spLocks noChangeAspect="1" noChangeArrowheads="1"/>
        </xdr:cNvSpPr>
      </xdr:nvSpPr>
      <xdr:spPr bwMode="auto">
        <a:xfrm>
          <a:off x="36710471"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62</xdr:col>
      <xdr:colOff>0</xdr:colOff>
      <xdr:row>90</xdr:row>
      <xdr:rowOff>0</xdr:rowOff>
    </xdr:from>
    <xdr:ext cx="304800" cy="306481"/>
    <xdr:sp macro="" textlink="">
      <xdr:nvSpPr>
        <xdr:cNvPr id="1077" name="AutoShape 2" descr="Image result for present value of annuity"/>
        <xdr:cNvSpPr>
          <a:spLocks noChangeAspect="1" noChangeArrowheads="1"/>
        </xdr:cNvSpPr>
      </xdr:nvSpPr>
      <xdr:spPr bwMode="auto">
        <a:xfrm>
          <a:off x="35679529"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90</xdr:row>
      <xdr:rowOff>0</xdr:rowOff>
    </xdr:from>
    <xdr:ext cx="304800" cy="306481"/>
    <xdr:sp macro="" textlink="">
      <xdr:nvSpPr>
        <xdr:cNvPr id="1078" name="AutoShape 2" descr="Image result for present value of annuity"/>
        <xdr:cNvSpPr>
          <a:spLocks noChangeAspect="1" noChangeArrowheads="1"/>
        </xdr:cNvSpPr>
      </xdr:nvSpPr>
      <xdr:spPr bwMode="auto">
        <a:xfrm>
          <a:off x="36195000"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90</xdr:row>
      <xdr:rowOff>0</xdr:rowOff>
    </xdr:from>
    <xdr:ext cx="304800" cy="306481"/>
    <xdr:sp macro="" textlink="">
      <xdr:nvSpPr>
        <xdr:cNvPr id="1079" name="AutoShape 2" descr="Image result for present value of annuity"/>
        <xdr:cNvSpPr>
          <a:spLocks noChangeAspect="1" noChangeArrowheads="1"/>
        </xdr:cNvSpPr>
      </xdr:nvSpPr>
      <xdr:spPr bwMode="auto">
        <a:xfrm>
          <a:off x="36710471"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61</xdr:col>
      <xdr:colOff>0</xdr:colOff>
      <xdr:row>90</xdr:row>
      <xdr:rowOff>0</xdr:rowOff>
    </xdr:from>
    <xdr:ext cx="304800" cy="306481"/>
    <xdr:sp macro="" textlink="">
      <xdr:nvSpPr>
        <xdr:cNvPr id="1080" name="AutoShape 2" descr="Image result for present value of annuity"/>
        <xdr:cNvSpPr>
          <a:spLocks noChangeAspect="1" noChangeArrowheads="1"/>
        </xdr:cNvSpPr>
      </xdr:nvSpPr>
      <xdr:spPr bwMode="auto">
        <a:xfrm>
          <a:off x="35164059"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90</xdr:row>
      <xdr:rowOff>0</xdr:rowOff>
    </xdr:from>
    <xdr:ext cx="304800" cy="306481"/>
    <xdr:sp macro="" textlink="">
      <xdr:nvSpPr>
        <xdr:cNvPr id="1081" name="AutoShape 2" descr="Image result for present value of annuity"/>
        <xdr:cNvSpPr>
          <a:spLocks noChangeAspect="1" noChangeArrowheads="1"/>
        </xdr:cNvSpPr>
      </xdr:nvSpPr>
      <xdr:spPr bwMode="auto">
        <a:xfrm>
          <a:off x="36195000"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90</xdr:row>
      <xdr:rowOff>0</xdr:rowOff>
    </xdr:from>
    <xdr:ext cx="304800" cy="306481"/>
    <xdr:sp macro="" textlink="">
      <xdr:nvSpPr>
        <xdr:cNvPr id="1082" name="AutoShape 2" descr="Image result for present value of annuity"/>
        <xdr:cNvSpPr>
          <a:spLocks noChangeAspect="1" noChangeArrowheads="1"/>
        </xdr:cNvSpPr>
      </xdr:nvSpPr>
      <xdr:spPr bwMode="auto">
        <a:xfrm>
          <a:off x="36710471"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62</xdr:col>
      <xdr:colOff>0</xdr:colOff>
      <xdr:row>90</xdr:row>
      <xdr:rowOff>0</xdr:rowOff>
    </xdr:from>
    <xdr:ext cx="304800" cy="306481"/>
    <xdr:sp macro="" textlink="">
      <xdr:nvSpPr>
        <xdr:cNvPr id="1083" name="AutoShape 2" descr="Image result for present value of annuity"/>
        <xdr:cNvSpPr>
          <a:spLocks noChangeAspect="1" noChangeArrowheads="1"/>
        </xdr:cNvSpPr>
      </xdr:nvSpPr>
      <xdr:spPr bwMode="auto">
        <a:xfrm>
          <a:off x="35679529"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90</xdr:row>
      <xdr:rowOff>0</xdr:rowOff>
    </xdr:from>
    <xdr:ext cx="304800" cy="306481"/>
    <xdr:sp macro="" textlink="">
      <xdr:nvSpPr>
        <xdr:cNvPr id="1084" name="AutoShape 2" descr="Image result for present value of annuity"/>
        <xdr:cNvSpPr>
          <a:spLocks noChangeAspect="1" noChangeArrowheads="1"/>
        </xdr:cNvSpPr>
      </xdr:nvSpPr>
      <xdr:spPr bwMode="auto">
        <a:xfrm>
          <a:off x="36195000"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90</xdr:row>
      <xdr:rowOff>0</xdr:rowOff>
    </xdr:from>
    <xdr:ext cx="304800" cy="306481"/>
    <xdr:sp macro="" textlink="">
      <xdr:nvSpPr>
        <xdr:cNvPr id="1085" name="AutoShape 2" descr="Image result for present value of annuity"/>
        <xdr:cNvSpPr>
          <a:spLocks noChangeAspect="1" noChangeArrowheads="1"/>
        </xdr:cNvSpPr>
      </xdr:nvSpPr>
      <xdr:spPr bwMode="auto">
        <a:xfrm>
          <a:off x="36710471"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62</xdr:col>
      <xdr:colOff>0</xdr:colOff>
      <xdr:row>91</xdr:row>
      <xdr:rowOff>0</xdr:rowOff>
    </xdr:from>
    <xdr:ext cx="304800" cy="306481"/>
    <xdr:sp macro="" textlink="">
      <xdr:nvSpPr>
        <xdr:cNvPr id="1086" name="AutoShape 2" descr="Image result for present value of annuity"/>
        <xdr:cNvSpPr>
          <a:spLocks noChangeAspect="1" noChangeArrowheads="1"/>
        </xdr:cNvSpPr>
      </xdr:nvSpPr>
      <xdr:spPr bwMode="auto">
        <a:xfrm>
          <a:off x="35679529"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91</xdr:row>
      <xdr:rowOff>0</xdr:rowOff>
    </xdr:from>
    <xdr:ext cx="304800" cy="306481"/>
    <xdr:sp macro="" textlink="">
      <xdr:nvSpPr>
        <xdr:cNvPr id="1087" name="AutoShape 2" descr="Image result for present value of annuity"/>
        <xdr:cNvSpPr>
          <a:spLocks noChangeAspect="1" noChangeArrowheads="1"/>
        </xdr:cNvSpPr>
      </xdr:nvSpPr>
      <xdr:spPr bwMode="auto">
        <a:xfrm>
          <a:off x="36195000"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91</xdr:row>
      <xdr:rowOff>0</xdr:rowOff>
    </xdr:from>
    <xdr:ext cx="304800" cy="306481"/>
    <xdr:sp macro="" textlink="">
      <xdr:nvSpPr>
        <xdr:cNvPr id="1088" name="AutoShape 2" descr="Image result for present value of annuity"/>
        <xdr:cNvSpPr>
          <a:spLocks noChangeAspect="1" noChangeArrowheads="1"/>
        </xdr:cNvSpPr>
      </xdr:nvSpPr>
      <xdr:spPr bwMode="auto">
        <a:xfrm>
          <a:off x="36710471"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61</xdr:col>
      <xdr:colOff>0</xdr:colOff>
      <xdr:row>90</xdr:row>
      <xdr:rowOff>0</xdr:rowOff>
    </xdr:from>
    <xdr:ext cx="304800" cy="306481"/>
    <xdr:sp macro="" textlink="">
      <xdr:nvSpPr>
        <xdr:cNvPr id="1089" name="AutoShape 2" descr="Image result for present value of annuity"/>
        <xdr:cNvSpPr>
          <a:spLocks noChangeAspect="1" noChangeArrowheads="1"/>
        </xdr:cNvSpPr>
      </xdr:nvSpPr>
      <xdr:spPr bwMode="auto">
        <a:xfrm>
          <a:off x="35164059"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90</xdr:row>
      <xdr:rowOff>0</xdr:rowOff>
    </xdr:from>
    <xdr:ext cx="304800" cy="306481"/>
    <xdr:sp macro="" textlink="">
      <xdr:nvSpPr>
        <xdr:cNvPr id="1090" name="AutoShape 2" descr="Image result for present value of annuity"/>
        <xdr:cNvSpPr>
          <a:spLocks noChangeAspect="1" noChangeArrowheads="1"/>
        </xdr:cNvSpPr>
      </xdr:nvSpPr>
      <xdr:spPr bwMode="auto">
        <a:xfrm>
          <a:off x="36195000"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90</xdr:row>
      <xdr:rowOff>0</xdr:rowOff>
    </xdr:from>
    <xdr:ext cx="304800" cy="306481"/>
    <xdr:sp macro="" textlink="">
      <xdr:nvSpPr>
        <xdr:cNvPr id="1091" name="AutoShape 2" descr="Image result for present value of annuity"/>
        <xdr:cNvSpPr>
          <a:spLocks noChangeAspect="1" noChangeArrowheads="1"/>
        </xdr:cNvSpPr>
      </xdr:nvSpPr>
      <xdr:spPr bwMode="auto">
        <a:xfrm>
          <a:off x="36710471"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62</xdr:col>
      <xdr:colOff>0</xdr:colOff>
      <xdr:row>91</xdr:row>
      <xdr:rowOff>0</xdr:rowOff>
    </xdr:from>
    <xdr:ext cx="304800" cy="306481"/>
    <xdr:sp macro="" textlink="">
      <xdr:nvSpPr>
        <xdr:cNvPr id="1092" name="AutoShape 2" descr="Image result for present value of annuity"/>
        <xdr:cNvSpPr>
          <a:spLocks noChangeAspect="1" noChangeArrowheads="1"/>
        </xdr:cNvSpPr>
      </xdr:nvSpPr>
      <xdr:spPr bwMode="auto">
        <a:xfrm>
          <a:off x="35679529"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91</xdr:row>
      <xdr:rowOff>0</xdr:rowOff>
    </xdr:from>
    <xdr:ext cx="304800" cy="306481"/>
    <xdr:sp macro="" textlink="">
      <xdr:nvSpPr>
        <xdr:cNvPr id="1093" name="AutoShape 2" descr="Image result for present value of annuity"/>
        <xdr:cNvSpPr>
          <a:spLocks noChangeAspect="1" noChangeArrowheads="1"/>
        </xdr:cNvSpPr>
      </xdr:nvSpPr>
      <xdr:spPr bwMode="auto">
        <a:xfrm>
          <a:off x="36195000"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91</xdr:row>
      <xdr:rowOff>0</xdr:rowOff>
    </xdr:from>
    <xdr:ext cx="304800" cy="306481"/>
    <xdr:sp macro="" textlink="">
      <xdr:nvSpPr>
        <xdr:cNvPr id="1094" name="AutoShape 2" descr="Image result for present value of annuity"/>
        <xdr:cNvSpPr>
          <a:spLocks noChangeAspect="1" noChangeArrowheads="1"/>
        </xdr:cNvSpPr>
      </xdr:nvSpPr>
      <xdr:spPr bwMode="auto">
        <a:xfrm>
          <a:off x="36710471"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61</xdr:col>
      <xdr:colOff>0</xdr:colOff>
      <xdr:row>91</xdr:row>
      <xdr:rowOff>0</xdr:rowOff>
    </xdr:from>
    <xdr:ext cx="304800" cy="306481"/>
    <xdr:sp macro="" textlink="">
      <xdr:nvSpPr>
        <xdr:cNvPr id="1095" name="AutoShape 2" descr="Image result for present value of annuity"/>
        <xdr:cNvSpPr>
          <a:spLocks noChangeAspect="1" noChangeArrowheads="1"/>
        </xdr:cNvSpPr>
      </xdr:nvSpPr>
      <xdr:spPr bwMode="auto">
        <a:xfrm>
          <a:off x="35164059"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91</xdr:row>
      <xdr:rowOff>0</xdr:rowOff>
    </xdr:from>
    <xdr:ext cx="304800" cy="306481"/>
    <xdr:sp macro="" textlink="">
      <xdr:nvSpPr>
        <xdr:cNvPr id="1096" name="AutoShape 2" descr="Image result for present value of annuity"/>
        <xdr:cNvSpPr>
          <a:spLocks noChangeAspect="1" noChangeArrowheads="1"/>
        </xdr:cNvSpPr>
      </xdr:nvSpPr>
      <xdr:spPr bwMode="auto">
        <a:xfrm>
          <a:off x="36195000"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91</xdr:row>
      <xdr:rowOff>0</xdr:rowOff>
    </xdr:from>
    <xdr:ext cx="304800" cy="306481"/>
    <xdr:sp macro="" textlink="">
      <xdr:nvSpPr>
        <xdr:cNvPr id="1097" name="AutoShape 2" descr="Image result for present value of annuity"/>
        <xdr:cNvSpPr>
          <a:spLocks noChangeAspect="1" noChangeArrowheads="1"/>
        </xdr:cNvSpPr>
      </xdr:nvSpPr>
      <xdr:spPr bwMode="auto">
        <a:xfrm>
          <a:off x="36710471"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62</xdr:col>
      <xdr:colOff>0</xdr:colOff>
      <xdr:row>91</xdr:row>
      <xdr:rowOff>0</xdr:rowOff>
    </xdr:from>
    <xdr:ext cx="304800" cy="306481"/>
    <xdr:sp macro="" textlink="">
      <xdr:nvSpPr>
        <xdr:cNvPr id="1098" name="AutoShape 2" descr="Image result for present value of annuity"/>
        <xdr:cNvSpPr>
          <a:spLocks noChangeAspect="1" noChangeArrowheads="1"/>
        </xdr:cNvSpPr>
      </xdr:nvSpPr>
      <xdr:spPr bwMode="auto">
        <a:xfrm>
          <a:off x="35679529"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91</xdr:row>
      <xdr:rowOff>0</xdr:rowOff>
    </xdr:from>
    <xdr:ext cx="304800" cy="306481"/>
    <xdr:sp macro="" textlink="">
      <xdr:nvSpPr>
        <xdr:cNvPr id="1099" name="AutoShape 2" descr="Image result for present value of annuity"/>
        <xdr:cNvSpPr>
          <a:spLocks noChangeAspect="1" noChangeArrowheads="1"/>
        </xdr:cNvSpPr>
      </xdr:nvSpPr>
      <xdr:spPr bwMode="auto">
        <a:xfrm>
          <a:off x="36195000"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91</xdr:row>
      <xdr:rowOff>0</xdr:rowOff>
    </xdr:from>
    <xdr:ext cx="304800" cy="306481"/>
    <xdr:sp macro="" textlink="">
      <xdr:nvSpPr>
        <xdr:cNvPr id="1100" name="AutoShape 2" descr="Image result for present value of annuity"/>
        <xdr:cNvSpPr>
          <a:spLocks noChangeAspect="1" noChangeArrowheads="1"/>
        </xdr:cNvSpPr>
      </xdr:nvSpPr>
      <xdr:spPr bwMode="auto">
        <a:xfrm>
          <a:off x="36710471"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62</xdr:col>
      <xdr:colOff>0</xdr:colOff>
      <xdr:row>92</xdr:row>
      <xdr:rowOff>0</xdr:rowOff>
    </xdr:from>
    <xdr:ext cx="304800" cy="306481"/>
    <xdr:sp macro="" textlink="">
      <xdr:nvSpPr>
        <xdr:cNvPr id="1101" name="AutoShape 2" descr="Image result for present value of annuity"/>
        <xdr:cNvSpPr>
          <a:spLocks noChangeAspect="1" noChangeArrowheads="1"/>
        </xdr:cNvSpPr>
      </xdr:nvSpPr>
      <xdr:spPr bwMode="auto">
        <a:xfrm>
          <a:off x="35679529"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92</xdr:row>
      <xdr:rowOff>0</xdr:rowOff>
    </xdr:from>
    <xdr:ext cx="304800" cy="306481"/>
    <xdr:sp macro="" textlink="">
      <xdr:nvSpPr>
        <xdr:cNvPr id="1102" name="AutoShape 2" descr="Image result for present value of annuity"/>
        <xdr:cNvSpPr>
          <a:spLocks noChangeAspect="1" noChangeArrowheads="1"/>
        </xdr:cNvSpPr>
      </xdr:nvSpPr>
      <xdr:spPr bwMode="auto">
        <a:xfrm>
          <a:off x="36195000"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92</xdr:row>
      <xdr:rowOff>0</xdr:rowOff>
    </xdr:from>
    <xdr:ext cx="304800" cy="306481"/>
    <xdr:sp macro="" textlink="">
      <xdr:nvSpPr>
        <xdr:cNvPr id="1103" name="AutoShape 2" descr="Image result for present value of annuity"/>
        <xdr:cNvSpPr>
          <a:spLocks noChangeAspect="1" noChangeArrowheads="1"/>
        </xdr:cNvSpPr>
      </xdr:nvSpPr>
      <xdr:spPr bwMode="auto">
        <a:xfrm>
          <a:off x="36710471"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61</xdr:col>
      <xdr:colOff>0</xdr:colOff>
      <xdr:row>91</xdr:row>
      <xdr:rowOff>0</xdr:rowOff>
    </xdr:from>
    <xdr:ext cx="304800" cy="306481"/>
    <xdr:sp macro="" textlink="">
      <xdr:nvSpPr>
        <xdr:cNvPr id="1104" name="AutoShape 2" descr="Image result for present value of annuity"/>
        <xdr:cNvSpPr>
          <a:spLocks noChangeAspect="1" noChangeArrowheads="1"/>
        </xdr:cNvSpPr>
      </xdr:nvSpPr>
      <xdr:spPr bwMode="auto">
        <a:xfrm>
          <a:off x="35164059"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91</xdr:row>
      <xdr:rowOff>0</xdr:rowOff>
    </xdr:from>
    <xdr:ext cx="304800" cy="306481"/>
    <xdr:sp macro="" textlink="">
      <xdr:nvSpPr>
        <xdr:cNvPr id="1105" name="AutoShape 2" descr="Image result for present value of annuity"/>
        <xdr:cNvSpPr>
          <a:spLocks noChangeAspect="1" noChangeArrowheads="1"/>
        </xdr:cNvSpPr>
      </xdr:nvSpPr>
      <xdr:spPr bwMode="auto">
        <a:xfrm>
          <a:off x="36195000"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91</xdr:row>
      <xdr:rowOff>0</xdr:rowOff>
    </xdr:from>
    <xdr:ext cx="304800" cy="306481"/>
    <xdr:sp macro="" textlink="">
      <xdr:nvSpPr>
        <xdr:cNvPr id="1106" name="AutoShape 2" descr="Image result for present value of annuity"/>
        <xdr:cNvSpPr>
          <a:spLocks noChangeAspect="1" noChangeArrowheads="1"/>
        </xdr:cNvSpPr>
      </xdr:nvSpPr>
      <xdr:spPr bwMode="auto">
        <a:xfrm>
          <a:off x="36710471"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62</xdr:col>
      <xdr:colOff>0</xdr:colOff>
      <xdr:row>92</xdr:row>
      <xdr:rowOff>0</xdr:rowOff>
    </xdr:from>
    <xdr:ext cx="304800" cy="306481"/>
    <xdr:sp macro="" textlink="">
      <xdr:nvSpPr>
        <xdr:cNvPr id="1107" name="AutoShape 2" descr="Image result for present value of annuity"/>
        <xdr:cNvSpPr>
          <a:spLocks noChangeAspect="1" noChangeArrowheads="1"/>
        </xdr:cNvSpPr>
      </xdr:nvSpPr>
      <xdr:spPr bwMode="auto">
        <a:xfrm>
          <a:off x="35679529"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92</xdr:row>
      <xdr:rowOff>0</xdr:rowOff>
    </xdr:from>
    <xdr:ext cx="304800" cy="306481"/>
    <xdr:sp macro="" textlink="">
      <xdr:nvSpPr>
        <xdr:cNvPr id="1108" name="AutoShape 2" descr="Image result for present value of annuity"/>
        <xdr:cNvSpPr>
          <a:spLocks noChangeAspect="1" noChangeArrowheads="1"/>
        </xdr:cNvSpPr>
      </xdr:nvSpPr>
      <xdr:spPr bwMode="auto">
        <a:xfrm>
          <a:off x="36195000"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92</xdr:row>
      <xdr:rowOff>0</xdr:rowOff>
    </xdr:from>
    <xdr:ext cx="304800" cy="306481"/>
    <xdr:sp macro="" textlink="">
      <xdr:nvSpPr>
        <xdr:cNvPr id="1109" name="AutoShape 2" descr="Image result for present value of annuity"/>
        <xdr:cNvSpPr>
          <a:spLocks noChangeAspect="1" noChangeArrowheads="1"/>
        </xdr:cNvSpPr>
      </xdr:nvSpPr>
      <xdr:spPr bwMode="auto">
        <a:xfrm>
          <a:off x="36710471"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61</xdr:col>
      <xdr:colOff>0</xdr:colOff>
      <xdr:row>92</xdr:row>
      <xdr:rowOff>0</xdr:rowOff>
    </xdr:from>
    <xdr:ext cx="304800" cy="306481"/>
    <xdr:sp macro="" textlink="">
      <xdr:nvSpPr>
        <xdr:cNvPr id="1110" name="AutoShape 2" descr="Image result for present value of annuity"/>
        <xdr:cNvSpPr>
          <a:spLocks noChangeAspect="1" noChangeArrowheads="1"/>
        </xdr:cNvSpPr>
      </xdr:nvSpPr>
      <xdr:spPr bwMode="auto">
        <a:xfrm>
          <a:off x="35164059"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92</xdr:row>
      <xdr:rowOff>0</xdr:rowOff>
    </xdr:from>
    <xdr:ext cx="304800" cy="306481"/>
    <xdr:sp macro="" textlink="">
      <xdr:nvSpPr>
        <xdr:cNvPr id="1111" name="AutoShape 2" descr="Image result for present value of annuity"/>
        <xdr:cNvSpPr>
          <a:spLocks noChangeAspect="1" noChangeArrowheads="1"/>
        </xdr:cNvSpPr>
      </xdr:nvSpPr>
      <xdr:spPr bwMode="auto">
        <a:xfrm>
          <a:off x="36195000"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92</xdr:row>
      <xdr:rowOff>0</xdr:rowOff>
    </xdr:from>
    <xdr:ext cx="304800" cy="306481"/>
    <xdr:sp macro="" textlink="">
      <xdr:nvSpPr>
        <xdr:cNvPr id="1112" name="AutoShape 2" descr="Image result for present value of annuity"/>
        <xdr:cNvSpPr>
          <a:spLocks noChangeAspect="1" noChangeArrowheads="1"/>
        </xdr:cNvSpPr>
      </xdr:nvSpPr>
      <xdr:spPr bwMode="auto">
        <a:xfrm>
          <a:off x="36710471"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62</xdr:col>
      <xdr:colOff>0</xdr:colOff>
      <xdr:row>92</xdr:row>
      <xdr:rowOff>0</xdr:rowOff>
    </xdr:from>
    <xdr:ext cx="304800" cy="306481"/>
    <xdr:sp macro="" textlink="">
      <xdr:nvSpPr>
        <xdr:cNvPr id="1113" name="AutoShape 2" descr="Image result for present value of annuity"/>
        <xdr:cNvSpPr>
          <a:spLocks noChangeAspect="1" noChangeArrowheads="1"/>
        </xdr:cNvSpPr>
      </xdr:nvSpPr>
      <xdr:spPr bwMode="auto">
        <a:xfrm>
          <a:off x="35679529"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92</xdr:row>
      <xdr:rowOff>0</xdr:rowOff>
    </xdr:from>
    <xdr:ext cx="304800" cy="306481"/>
    <xdr:sp macro="" textlink="">
      <xdr:nvSpPr>
        <xdr:cNvPr id="1114" name="AutoShape 2" descr="Image result for present value of annuity"/>
        <xdr:cNvSpPr>
          <a:spLocks noChangeAspect="1" noChangeArrowheads="1"/>
        </xdr:cNvSpPr>
      </xdr:nvSpPr>
      <xdr:spPr bwMode="auto">
        <a:xfrm>
          <a:off x="36195000"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92</xdr:row>
      <xdr:rowOff>0</xdr:rowOff>
    </xdr:from>
    <xdr:ext cx="304800" cy="306481"/>
    <xdr:sp macro="" textlink="">
      <xdr:nvSpPr>
        <xdr:cNvPr id="1115" name="AutoShape 2" descr="Image result for present value of annuity"/>
        <xdr:cNvSpPr>
          <a:spLocks noChangeAspect="1" noChangeArrowheads="1"/>
        </xdr:cNvSpPr>
      </xdr:nvSpPr>
      <xdr:spPr bwMode="auto">
        <a:xfrm>
          <a:off x="36710471"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62</xdr:col>
      <xdr:colOff>0</xdr:colOff>
      <xdr:row>93</xdr:row>
      <xdr:rowOff>0</xdr:rowOff>
    </xdr:from>
    <xdr:ext cx="304800" cy="306481"/>
    <xdr:sp macro="" textlink="">
      <xdr:nvSpPr>
        <xdr:cNvPr id="1116" name="AutoShape 2" descr="Image result for present value of annuity"/>
        <xdr:cNvSpPr>
          <a:spLocks noChangeAspect="1" noChangeArrowheads="1"/>
        </xdr:cNvSpPr>
      </xdr:nvSpPr>
      <xdr:spPr bwMode="auto">
        <a:xfrm>
          <a:off x="35679529"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93</xdr:row>
      <xdr:rowOff>0</xdr:rowOff>
    </xdr:from>
    <xdr:ext cx="304800" cy="306481"/>
    <xdr:sp macro="" textlink="">
      <xdr:nvSpPr>
        <xdr:cNvPr id="1117" name="AutoShape 2" descr="Image result for present value of annuity"/>
        <xdr:cNvSpPr>
          <a:spLocks noChangeAspect="1" noChangeArrowheads="1"/>
        </xdr:cNvSpPr>
      </xdr:nvSpPr>
      <xdr:spPr bwMode="auto">
        <a:xfrm>
          <a:off x="36195000"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93</xdr:row>
      <xdr:rowOff>0</xdr:rowOff>
    </xdr:from>
    <xdr:ext cx="304800" cy="306481"/>
    <xdr:sp macro="" textlink="">
      <xdr:nvSpPr>
        <xdr:cNvPr id="1118" name="AutoShape 2" descr="Image result for present value of annuity"/>
        <xdr:cNvSpPr>
          <a:spLocks noChangeAspect="1" noChangeArrowheads="1"/>
        </xdr:cNvSpPr>
      </xdr:nvSpPr>
      <xdr:spPr bwMode="auto">
        <a:xfrm>
          <a:off x="36710471"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61</xdr:col>
      <xdr:colOff>0</xdr:colOff>
      <xdr:row>92</xdr:row>
      <xdr:rowOff>0</xdr:rowOff>
    </xdr:from>
    <xdr:ext cx="304800" cy="306481"/>
    <xdr:sp macro="" textlink="">
      <xdr:nvSpPr>
        <xdr:cNvPr id="1119" name="AutoShape 2" descr="Image result for present value of annuity"/>
        <xdr:cNvSpPr>
          <a:spLocks noChangeAspect="1" noChangeArrowheads="1"/>
        </xdr:cNvSpPr>
      </xdr:nvSpPr>
      <xdr:spPr bwMode="auto">
        <a:xfrm>
          <a:off x="35164059"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92</xdr:row>
      <xdr:rowOff>0</xdr:rowOff>
    </xdr:from>
    <xdr:ext cx="304800" cy="306481"/>
    <xdr:sp macro="" textlink="">
      <xdr:nvSpPr>
        <xdr:cNvPr id="1120" name="AutoShape 2" descr="Image result for present value of annuity"/>
        <xdr:cNvSpPr>
          <a:spLocks noChangeAspect="1" noChangeArrowheads="1"/>
        </xdr:cNvSpPr>
      </xdr:nvSpPr>
      <xdr:spPr bwMode="auto">
        <a:xfrm>
          <a:off x="36195000"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92</xdr:row>
      <xdr:rowOff>0</xdr:rowOff>
    </xdr:from>
    <xdr:ext cx="304800" cy="306481"/>
    <xdr:sp macro="" textlink="">
      <xdr:nvSpPr>
        <xdr:cNvPr id="1121" name="AutoShape 2" descr="Image result for present value of annuity"/>
        <xdr:cNvSpPr>
          <a:spLocks noChangeAspect="1" noChangeArrowheads="1"/>
        </xdr:cNvSpPr>
      </xdr:nvSpPr>
      <xdr:spPr bwMode="auto">
        <a:xfrm>
          <a:off x="36710471"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62</xdr:col>
      <xdr:colOff>0</xdr:colOff>
      <xdr:row>93</xdr:row>
      <xdr:rowOff>0</xdr:rowOff>
    </xdr:from>
    <xdr:ext cx="304800" cy="306481"/>
    <xdr:sp macro="" textlink="">
      <xdr:nvSpPr>
        <xdr:cNvPr id="1122" name="AutoShape 2" descr="Image result for present value of annuity"/>
        <xdr:cNvSpPr>
          <a:spLocks noChangeAspect="1" noChangeArrowheads="1"/>
        </xdr:cNvSpPr>
      </xdr:nvSpPr>
      <xdr:spPr bwMode="auto">
        <a:xfrm>
          <a:off x="35679529"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93</xdr:row>
      <xdr:rowOff>0</xdr:rowOff>
    </xdr:from>
    <xdr:ext cx="304800" cy="306481"/>
    <xdr:sp macro="" textlink="">
      <xdr:nvSpPr>
        <xdr:cNvPr id="1123" name="AutoShape 2" descr="Image result for present value of annuity"/>
        <xdr:cNvSpPr>
          <a:spLocks noChangeAspect="1" noChangeArrowheads="1"/>
        </xdr:cNvSpPr>
      </xdr:nvSpPr>
      <xdr:spPr bwMode="auto">
        <a:xfrm>
          <a:off x="36195000"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93</xdr:row>
      <xdr:rowOff>0</xdr:rowOff>
    </xdr:from>
    <xdr:ext cx="304800" cy="306481"/>
    <xdr:sp macro="" textlink="">
      <xdr:nvSpPr>
        <xdr:cNvPr id="1124" name="AutoShape 2" descr="Image result for present value of annuity"/>
        <xdr:cNvSpPr>
          <a:spLocks noChangeAspect="1" noChangeArrowheads="1"/>
        </xdr:cNvSpPr>
      </xdr:nvSpPr>
      <xdr:spPr bwMode="auto">
        <a:xfrm>
          <a:off x="36710471"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61</xdr:col>
      <xdr:colOff>0</xdr:colOff>
      <xdr:row>93</xdr:row>
      <xdr:rowOff>0</xdr:rowOff>
    </xdr:from>
    <xdr:ext cx="304800" cy="306481"/>
    <xdr:sp macro="" textlink="">
      <xdr:nvSpPr>
        <xdr:cNvPr id="1125" name="AutoShape 2" descr="Image result for present value of annuity"/>
        <xdr:cNvSpPr>
          <a:spLocks noChangeAspect="1" noChangeArrowheads="1"/>
        </xdr:cNvSpPr>
      </xdr:nvSpPr>
      <xdr:spPr bwMode="auto">
        <a:xfrm>
          <a:off x="35164059"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93</xdr:row>
      <xdr:rowOff>0</xdr:rowOff>
    </xdr:from>
    <xdr:ext cx="304800" cy="306481"/>
    <xdr:sp macro="" textlink="">
      <xdr:nvSpPr>
        <xdr:cNvPr id="1126" name="AutoShape 2" descr="Image result for present value of annuity"/>
        <xdr:cNvSpPr>
          <a:spLocks noChangeAspect="1" noChangeArrowheads="1"/>
        </xdr:cNvSpPr>
      </xdr:nvSpPr>
      <xdr:spPr bwMode="auto">
        <a:xfrm>
          <a:off x="36195000"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93</xdr:row>
      <xdr:rowOff>0</xdr:rowOff>
    </xdr:from>
    <xdr:ext cx="304800" cy="306481"/>
    <xdr:sp macro="" textlink="">
      <xdr:nvSpPr>
        <xdr:cNvPr id="1127" name="AutoShape 2" descr="Image result for present value of annuity"/>
        <xdr:cNvSpPr>
          <a:spLocks noChangeAspect="1" noChangeArrowheads="1"/>
        </xdr:cNvSpPr>
      </xdr:nvSpPr>
      <xdr:spPr bwMode="auto">
        <a:xfrm>
          <a:off x="36710471"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62</xdr:col>
      <xdr:colOff>0</xdr:colOff>
      <xdr:row>93</xdr:row>
      <xdr:rowOff>0</xdr:rowOff>
    </xdr:from>
    <xdr:ext cx="304800" cy="306481"/>
    <xdr:sp macro="" textlink="">
      <xdr:nvSpPr>
        <xdr:cNvPr id="1128" name="AutoShape 2" descr="Image result for present value of annuity"/>
        <xdr:cNvSpPr>
          <a:spLocks noChangeAspect="1" noChangeArrowheads="1"/>
        </xdr:cNvSpPr>
      </xdr:nvSpPr>
      <xdr:spPr bwMode="auto">
        <a:xfrm>
          <a:off x="35679529"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93</xdr:row>
      <xdr:rowOff>0</xdr:rowOff>
    </xdr:from>
    <xdr:ext cx="304800" cy="306481"/>
    <xdr:sp macro="" textlink="">
      <xdr:nvSpPr>
        <xdr:cNvPr id="1129" name="AutoShape 2" descr="Image result for present value of annuity"/>
        <xdr:cNvSpPr>
          <a:spLocks noChangeAspect="1" noChangeArrowheads="1"/>
        </xdr:cNvSpPr>
      </xdr:nvSpPr>
      <xdr:spPr bwMode="auto">
        <a:xfrm>
          <a:off x="36195000"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93</xdr:row>
      <xdr:rowOff>0</xdr:rowOff>
    </xdr:from>
    <xdr:ext cx="304800" cy="306481"/>
    <xdr:sp macro="" textlink="">
      <xdr:nvSpPr>
        <xdr:cNvPr id="1130" name="AutoShape 2" descr="Image result for present value of annuity"/>
        <xdr:cNvSpPr>
          <a:spLocks noChangeAspect="1" noChangeArrowheads="1"/>
        </xdr:cNvSpPr>
      </xdr:nvSpPr>
      <xdr:spPr bwMode="auto">
        <a:xfrm>
          <a:off x="36710471"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62</xdr:col>
      <xdr:colOff>0</xdr:colOff>
      <xdr:row>94</xdr:row>
      <xdr:rowOff>0</xdr:rowOff>
    </xdr:from>
    <xdr:ext cx="304800" cy="306481"/>
    <xdr:sp macro="" textlink="">
      <xdr:nvSpPr>
        <xdr:cNvPr id="1131" name="AutoShape 2" descr="Image result for present value of annuity"/>
        <xdr:cNvSpPr>
          <a:spLocks noChangeAspect="1" noChangeArrowheads="1"/>
        </xdr:cNvSpPr>
      </xdr:nvSpPr>
      <xdr:spPr bwMode="auto">
        <a:xfrm>
          <a:off x="35679529"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94</xdr:row>
      <xdr:rowOff>0</xdr:rowOff>
    </xdr:from>
    <xdr:ext cx="304800" cy="306481"/>
    <xdr:sp macro="" textlink="">
      <xdr:nvSpPr>
        <xdr:cNvPr id="1132" name="AutoShape 2" descr="Image result for present value of annuity"/>
        <xdr:cNvSpPr>
          <a:spLocks noChangeAspect="1" noChangeArrowheads="1"/>
        </xdr:cNvSpPr>
      </xdr:nvSpPr>
      <xdr:spPr bwMode="auto">
        <a:xfrm>
          <a:off x="36195000"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94</xdr:row>
      <xdr:rowOff>0</xdr:rowOff>
    </xdr:from>
    <xdr:ext cx="304800" cy="306481"/>
    <xdr:sp macro="" textlink="">
      <xdr:nvSpPr>
        <xdr:cNvPr id="1133" name="AutoShape 2" descr="Image result for present value of annuity"/>
        <xdr:cNvSpPr>
          <a:spLocks noChangeAspect="1" noChangeArrowheads="1"/>
        </xdr:cNvSpPr>
      </xdr:nvSpPr>
      <xdr:spPr bwMode="auto">
        <a:xfrm>
          <a:off x="36710471"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61</xdr:col>
      <xdr:colOff>0</xdr:colOff>
      <xdr:row>93</xdr:row>
      <xdr:rowOff>0</xdr:rowOff>
    </xdr:from>
    <xdr:ext cx="304800" cy="306481"/>
    <xdr:sp macro="" textlink="">
      <xdr:nvSpPr>
        <xdr:cNvPr id="1134" name="AutoShape 2" descr="Image result for present value of annuity"/>
        <xdr:cNvSpPr>
          <a:spLocks noChangeAspect="1" noChangeArrowheads="1"/>
        </xdr:cNvSpPr>
      </xdr:nvSpPr>
      <xdr:spPr bwMode="auto">
        <a:xfrm>
          <a:off x="35164059"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93</xdr:row>
      <xdr:rowOff>0</xdr:rowOff>
    </xdr:from>
    <xdr:ext cx="304800" cy="306481"/>
    <xdr:sp macro="" textlink="">
      <xdr:nvSpPr>
        <xdr:cNvPr id="1135" name="AutoShape 2" descr="Image result for present value of annuity"/>
        <xdr:cNvSpPr>
          <a:spLocks noChangeAspect="1" noChangeArrowheads="1"/>
        </xdr:cNvSpPr>
      </xdr:nvSpPr>
      <xdr:spPr bwMode="auto">
        <a:xfrm>
          <a:off x="36195000"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93</xdr:row>
      <xdr:rowOff>0</xdr:rowOff>
    </xdr:from>
    <xdr:ext cx="304800" cy="306481"/>
    <xdr:sp macro="" textlink="">
      <xdr:nvSpPr>
        <xdr:cNvPr id="1136" name="AutoShape 2" descr="Image result for present value of annuity"/>
        <xdr:cNvSpPr>
          <a:spLocks noChangeAspect="1" noChangeArrowheads="1"/>
        </xdr:cNvSpPr>
      </xdr:nvSpPr>
      <xdr:spPr bwMode="auto">
        <a:xfrm>
          <a:off x="36710471"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62</xdr:col>
      <xdr:colOff>0</xdr:colOff>
      <xdr:row>94</xdr:row>
      <xdr:rowOff>0</xdr:rowOff>
    </xdr:from>
    <xdr:ext cx="304800" cy="306481"/>
    <xdr:sp macro="" textlink="">
      <xdr:nvSpPr>
        <xdr:cNvPr id="1137" name="AutoShape 2" descr="Image result for present value of annuity"/>
        <xdr:cNvSpPr>
          <a:spLocks noChangeAspect="1" noChangeArrowheads="1"/>
        </xdr:cNvSpPr>
      </xdr:nvSpPr>
      <xdr:spPr bwMode="auto">
        <a:xfrm>
          <a:off x="35679529"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94</xdr:row>
      <xdr:rowOff>0</xdr:rowOff>
    </xdr:from>
    <xdr:ext cx="304800" cy="306481"/>
    <xdr:sp macro="" textlink="">
      <xdr:nvSpPr>
        <xdr:cNvPr id="1138" name="AutoShape 2" descr="Image result for present value of annuity"/>
        <xdr:cNvSpPr>
          <a:spLocks noChangeAspect="1" noChangeArrowheads="1"/>
        </xdr:cNvSpPr>
      </xdr:nvSpPr>
      <xdr:spPr bwMode="auto">
        <a:xfrm>
          <a:off x="36195000"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94</xdr:row>
      <xdr:rowOff>0</xdr:rowOff>
    </xdr:from>
    <xdr:ext cx="304800" cy="306481"/>
    <xdr:sp macro="" textlink="">
      <xdr:nvSpPr>
        <xdr:cNvPr id="1139" name="AutoShape 2" descr="Image result for present value of annuity"/>
        <xdr:cNvSpPr>
          <a:spLocks noChangeAspect="1" noChangeArrowheads="1"/>
        </xdr:cNvSpPr>
      </xdr:nvSpPr>
      <xdr:spPr bwMode="auto">
        <a:xfrm>
          <a:off x="36710471"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61</xdr:col>
      <xdr:colOff>0</xdr:colOff>
      <xdr:row>94</xdr:row>
      <xdr:rowOff>0</xdr:rowOff>
    </xdr:from>
    <xdr:ext cx="304800" cy="306481"/>
    <xdr:sp macro="" textlink="">
      <xdr:nvSpPr>
        <xdr:cNvPr id="1140" name="AutoShape 2" descr="Image result for present value of annuity"/>
        <xdr:cNvSpPr>
          <a:spLocks noChangeAspect="1" noChangeArrowheads="1"/>
        </xdr:cNvSpPr>
      </xdr:nvSpPr>
      <xdr:spPr bwMode="auto">
        <a:xfrm>
          <a:off x="35164059"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94</xdr:row>
      <xdr:rowOff>0</xdr:rowOff>
    </xdr:from>
    <xdr:ext cx="304800" cy="306481"/>
    <xdr:sp macro="" textlink="">
      <xdr:nvSpPr>
        <xdr:cNvPr id="1141" name="AutoShape 2" descr="Image result for present value of annuity"/>
        <xdr:cNvSpPr>
          <a:spLocks noChangeAspect="1" noChangeArrowheads="1"/>
        </xdr:cNvSpPr>
      </xdr:nvSpPr>
      <xdr:spPr bwMode="auto">
        <a:xfrm>
          <a:off x="36195000"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94</xdr:row>
      <xdr:rowOff>0</xdr:rowOff>
    </xdr:from>
    <xdr:ext cx="304800" cy="306481"/>
    <xdr:sp macro="" textlink="">
      <xdr:nvSpPr>
        <xdr:cNvPr id="1142" name="AutoShape 2" descr="Image result for present value of annuity"/>
        <xdr:cNvSpPr>
          <a:spLocks noChangeAspect="1" noChangeArrowheads="1"/>
        </xdr:cNvSpPr>
      </xdr:nvSpPr>
      <xdr:spPr bwMode="auto">
        <a:xfrm>
          <a:off x="36710471"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62</xdr:col>
      <xdr:colOff>0</xdr:colOff>
      <xdr:row>94</xdr:row>
      <xdr:rowOff>0</xdr:rowOff>
    </xdr:from>
    <xdr:ext cx="304800" cy="306481"/>
    <xdr:sp macro="" textlink="">
      <xdr:nvSpPr>
        <xdr:cNvPr id="1143" name="AutoShape 2" descr="Image result for present value of annuity"/>
        <xdr:cNvSpPr>
          <a:spLocks noChangeAspect="1" noChangeArrowheads="1"/>
        </xdr:cNvSpPr>
      </xdr:nvSpPr>
      <xdr:spPr bwMode="auto">
        <a:xfrm>
          <a:off x="35679529"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94</xdr:row>
      <xdr:rowOff>0</xdr:rowOff>
    </xdr:from>
    <xdr:ext cx="304800" cy="306481"/>
    <xdr:sp macro="" textlink="">
      <xdr:nvSpPr>
        <xdr:cNvPr id="1144" name="AutoShape 2" descr="Image result for present value of annuity"/>
        <xdr:cNvSpPr>
          <a:spLocks noChangeAspect="1" noChangeArrowheads="1"/>
        </xdr:cNvSpPr>
      </xdr:nvSpPr>
      <xdr:spPr bwMode="auto">
        <a:xfrm>
          <a:off x="36195000"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94</xdr:row>
      <xdr:rowOff>0</xdr:rowOff>
    </xdr:from>
    <xdr:ext cx="304800" cy="306481"/>
    <xdr:sp macro="" textlink="">
      <xdr:nvSpPr>
        <xdr:cNvPr id="1145" name="AutoShape 2" descr="Image result for present value of annuity"/>
        <xdr:cNvSpPr>
          <a:spLocks noChangeAspect="1" noChangeArrowheads="1"/>
        </xdr:cNvSpPr>
      </xdr:nvSpPr>
      <xdr:spPr bwMode="auto">
        <a:xfrm>
          <a:off x="36710471"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62</xdr:col>
      <xdr:colOff>0</xdr:colOff>
      <xdr:row>95</xdr:row>
      <xdr:rowOff>0</xdr:rowOff>
    </xdr:from>
    <xdr:ext cx="304800" cy="306481"/>
    <xdr:sp macro="" textlink="">
      <xdr:nvSpPr>
        <xdr:cNvPr id="1146" name="AutoShape 2" descr="Image result for present value of annuity"/>
        <xdr:cNvSpPr>
          <a:spLocks noChangeAspect="1" noChangeArrowheads="1"/>
        </xdr:cNvSpPr>
      </xdr:nvSpPr>
      <xdr:spPr bwMode="auto">
        <a:xfrm>
          <a:off x="35679529"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95</xdr:row>
      <xdr:rowOff>0</xdr:rowOff>
    </xdr:from>
    <xdr:ext cx="304800" cy="306481"/>
    <xdr:sp macro="" textlink="">
      <xdr:nvSpPr>
        <xdr:cNvPr id="1147" name="AutoShape 2" descr="Image result for present value of annuity"/>
        <xdr:cNvSpPr>
          <a:spLocks noChangeAspect="1" noChangeArrowheads="1"/>
        </xdr:cNvSpPr>
      </xdr:nvSpPr>
      <xdr:spPr bwMode="auto">
        <a:xfrm>
          <a:off x="36195000"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95</xdr:row>
      <xdr:rowOff>0</xdr:rowOff>
    </xdr:from>
    <xdr:ext cx="304800" cy="306481"/>
    <xdr:sp macro="" textlink="">
      <xdr:nvSpPr>
        <xdr:cNvPr id="1148" name="AutoShape 2" descr="Image result for present value of annuity"/>
        <xdr:cNvSpPr>
          <a:spLocks noChangeAspect="1" noChangeArrowheads="1"/>
        </xdr:cNvSpPr>
      </xdr:nvSpPr>
      <xdr:spPr bwMode="auto">
        <a:xfrm>
          <a:off x="36710471"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61</xdr:col>
      <xdr:colOff>0</xdr:colOff>
      <xdr:row>94</xdr:row>
      <xdr:rowOff>0</xdr:rowOff>
    </xdr:from>
    <xdr:ext cx="304800" cy="306481"/>
    <xdr:sp macro="" textlink="">
      <xdr:nvSpPr>
        <xdr:cNvPr id="1149" name="AutoShape 2" descr="Image result for present value of annuity"/>
        <xdr:cNvSpPr>
          <a:spLocks noChangeAspect="1" noChangeArrowheads="1"/>
        </xdr:cNvSpPr>
      </xdr:nvSpPr>
      <xdr:spPr bwMode="auto">
        <a:xfrm>
          <a:off x="35164059"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94</xdr:row>
      <xdr:rowOff>0</xdr:rowOff>
    </xdr:from>
    <xdr:ext cx="304800" cy="306481"/>
    <xdr:sp macro="" textlink="">
      <xdr:nvSpPr>
        <xdr:cNvPr id="1150" name="AutoShape 2" descr="Image result for present value of annuity"/>
        <xdr:cNvSpPr>
          <a:spLocks noChangeAspect="1" noChangeArrowheads="1"/>
        </xdr:cNvSpPr>
      </xdr:nvSpPr>
      <xdr:spPr bwMode="auto">
        <a:xfrm>
          <a:off x="36195000"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94</xdr:row>
      <xdr:rowOff>0</xdr:rowOff>
    </xdr:from>
    <xdr:ext cx="304800" cy="306481"/>
    <xdr:sp macro="" textlink="">
      <xdr:nvSpPr>
        <xdr:cNvPr id="1151" name="AutoShape 2" descr="Image result for present value of annuity"/>
        <xdr:cNvSpPr>
          <a:spLocks noChangeAspect="1" noChangeArrowheads="1"/>
        </xdr:cNvSpPr>
      </xdr:nvSpPr>
      <xdr:spPr bwMode="auto">
        <a:xfrm>
          <a:off x="36710471"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62</xdr:col>
      <xdr:colOff>0</xdr:colOff>
      <xdr:row>95</xdr:row>
      <xdr:rowOff>0</xdr:rowOff>
    </xdr:from>
    <xdr:ext cx="304800" cy="306481"/>
    <xdr:sp macro="" textlink="">
      <xdr:nvSpPr>
        <xdr:cNvPr id="1152" name="AutoShape 2" descr="Image result for present value of annuity"/>
        <xdr:cNvSpPr>
          <a:spLocks noChangeAspect="1" noChangeArrowheads="1"/>
        </xdr:cNvSpPr>
      </xdr:nvSpPr>
      <xdr:spPr bwMode="auto">
        <a:xfrm>
          <a:off x="35679529"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95</xdr:row>
      <xdr:rowOff>0</xdr:rowOff>
    </xdr:from>
    <xdr:ext cx="304800" cy="306481"/>
    <xdr:sp macro="" textlink="">
      <xdr:nvSpPr>
        <xdr:cNvPr id="1153" name="AutoShape 2" descr="Image result for present value of annuity"/>
        <xdr:cNvSpPr>
          <a:spLocks noChangeAspect="1" noChangeArrowheads="1"/>
        </xdr:cNvSpPr>
      </xdr:nvSpPr>
      <xdr:spPr bwMode="auto">
        <a:xfrm>
          <a:off x="36195000"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95</xdr:row>
      <xdr:rowOff>0</xdr:rowOff>
    </xdr:from>
    <xdr:ext cx="304800" cy="306481"/>
    <xdr:sp macro="" textlink="">
      <xdr:nvSpPr>
        <xdr:cNvPr id="1154" name="AutoShape 2" descr="Image result for present value of annuity"/>
        <xdr:cNvSpPr>
          <a:spLocks noChangeAspect="1" noChangeArrowheads="1"/>
        </xdr:cNvSpPr>
      </xdr:nvSpPr>
      <xdr:spPr bwMode="auto">
        <a:xfrm>
          <a:off x="36710471"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61</xdr:col>
      <xdr:colOff>0</xdr:colOff>
      <xdr:row>95</xdr:row>
      <xdr:rowOff>0</xdr:rowOff>
    </xdr:from>
    <xdr:ext cx="304800" cy="306481"/>
    <xdr:sp macro="" textlink="">
      <xdr:nvSpPr>
        <xdr:cNvPr id="1155" name="AutoShape 2" descr="Image result for present value of annuity"/>
        <xdr:cNvSpPr>
          <a:spLocks noChangeAspect="1" noChangeArrowheads="1"/>
        </xdr:cNvSpPr>
      </xdr:nvSpPr>
      <xdr:spPr bwMode="auto">
        <a:xfrm>
          <a:off x="35164059"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95</xdr:row>
      <xdr:rowOff>0</xdr:rowOff>
    </xdr:from>
    <xdr:ext cx="304800" cy="306481"/>
    <xdr:sp macro="" textlink="">
      <xdr:nvSpPr>
        <xdr:cNvPr id="1156" name="AutoShape 2" descr="Image result for present value of annuity"/>
        <xdr:cNvSpPr>
          <a:spLocks noChangeAspect="1" noChangeArrowheads="1"/>
        </xdr:cNvSpPr>
      </xdr:nvSpPr>
      <xdr:spPr bwMode="auto">
        <a:xfrm>
          <a:off x="36195000"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95</xdr:row>
      <xdr:rowOff>0</xdr:rowOff>
    </xdr:from>
    <xdr:ext cx="304800" cy="306481"/>
    <xdr:sp macro="" textlink="">
      <xdr:nvSpPr>
        <xdr:cNvPr id="1157" name="AutoShape 2" descr="Image result for present value of annuity"/>
        <xdr:cNvSpPr>
          <a:spLocks noChangeAspect="1" noChangeArrowheads="1"/>
        </xdr:cNvSpPr>
      </xdr:nvSpPr>
      <xdr:spPr bwMode="auto">
        <a:xfrm>
          <a:off x="36710471"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62</xdr:col>
      <xdr:colOff>0</xdr:colOff>
      <xdr:row>95</xdr:row>
      <xdr:rowOff>0</xdr:rowOff>
    </xdr:from>
    <xdr:ext cx="304800" cy="306481"/>
    <xdr:sp macro="" textlink="">
      <xdr:nvSpPr>
        <xdr:cNvPr id="1158" name="AutoShape 2" descr="Image result for present value of annuity"/>
        <xdr:cNvSpPr>
          <a:spLocks noChangeAspect="1" noChangeArrowheads="1"/>
        </xdr:cNvSpPr>
      </xdr:nvSpPr>
      <xdr:spPr bwMode="auto">
        <a:xfrm>
          <a:off x="35679529"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95</xdr:row>
      <xdr:rowOff>0</xdr:rowOff>
    </xdr:from>
    <xdr:ext cx="304800" cy="306481"/>
    <xdr:sp macro="" textlink="">
      <xdr:nvSpPr>
        <xdr:cNvPr id="1159" name="AutoShape 2" descr="Image result for present value of annuity"/>
        <xdr:cNvSpPr>
          <a:spLocks noChangeAspect="1" noChangeArrowheads="1"/>
        </xdr:cNvSpPr>
      </xdr:nvSpPr>
      <xdr:spPr bwMode="auto">
        <a:xfrm>
          <a:off x="36195000"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95</xdr:row>
      <xdr:rowOff>0</xdr:rowOff>
    </xdr:from>
    <xdr:ext cx="304800" cy="306481"/>
    <xdr:sp macro="" textlink="">
      <xdr:nvSpPr>
        <xdr:cNvPr id="1160" name="AutoShape 2" descr="Image result for present value of annuity"/>
        <xdr:cNvSpPr>
          <a:spLocks noChangeAspect="1" noChangeArrowheads="1"/>
        </xdr:cNvSpPr>
      </xdr:nvSpPr>
      <xdr:spPr bwMode="auto">
        <a:xfrm>
          <a:off x="36710471"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62</xdr:col>
      <xdr:colOff>0</xdr:colOff>
      <xdr:row>96</xdr:row>
      <xdr:rowOff>0</xdr:rowOff>
    </xdr:from>
    <xdr:ext cx="304800" cy="306481"/>
    <xdr:sp macro="" textlink="">
      <xdr:nvSpPr>
        <xdr:cNvPr id="1161" name="AutoShape 2" descr="Image result for present value of annuity"/>
        <xdr:cNvSpPr>
          <a:spLocks noChangeAspect="1" noChangeArrowheads="1"/>
        </xdr:cNvSpPr>
      </xdr:nvSpPr>
      <xdr:spPr bwMode="auto">
        <a:xfrm>
          <a:off x="35679529"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96</xdr:row>
      <xdr:rowOff>0</xdr:rowOff>
    </xdr:from>
    <xdr:ext cx="304800" cy="306481"/>
    <xdr:sp macro="" textlink="">
      <xdr:nvSpPr>
        <xdr:cNvPr id="1162" name="AutoShape 2" descr="Image result for present value of annuity"/>
        <xdr:cNvSpPr>
          <a:spLocks noChangeAspect="1" noChangeArrowheads="1"/>
        </xdr:cNvSpPr>
      </xdr:nvSpPr>
      <xdr:spPr bwMode="auto">
        <a:xfrm>
          <a:off x="36195000"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96</xdr:row>
      <xdr:rowOff>0</xdr:rowOff>
    </xdr:from>
    <xdr:ext cx="304800" cy="306481"/>
    <xdr:sp macro="" textlink="">
      <xdr:nvSpPr>
        <xdr:cNvPr id="1163" name="AutoShape 2" descr="Image result for present value of annuity"/>
        <xdr:cNvSpPr>
          <a:spLocks noChangeAspect="1" noChangeArrowheads="1"/>
        </xdr:cNvSpPr>
      </xdr:nvSpPr>
      <xdr:spPr bwMode="auto">
        <a:xfrm>
          <a:off x="36710471"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61</xdr:col>
      <xdr:colOff>0</xdr:colOff>
      <xdr:row>95</xdr:row>
      <xdr:rowOff>0</xdr:rowOff>
    </xdr:from>
    <xdr:ext cx="304800" cy="306481"/>
    <xdr:sp macro="" textlink="">
      <xdr:nvSpPr>
        <xdr:cNvPr id="1164" name="AutoShape 2" descr="Image result for present value of annuity"/>
        <xdr:cNvSpPr>
          <a:spLocks noChangeAspect="1" noChangeArrowheads="1"/>
        </xdr:cNvSpPr>
      </xdr:nvSpPr>
      <xdr:spPr bwMode="auto">
        <a:xfrm>
          <a:off x="35164059"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95</xdr:row>
      <xdr:rowOff>0</xdr:rowOff>
    </xdr:from>
    <xdr:ext cx="304800" cy="306481"/>
    <xdr:sp macro="" textlink="">
      <xdr:nvSpPr>
        <xdr:cNvPr id="1165" name="AutoShape 2" descr="Image result for present value of annuity"/>
        <xdr:cNvSpPr>
          <a:spLocks noChangeAspect="1" noChangeArrowheads="1"/>
        </xdr:cNvSpPr>
      </xdr:nvSpPr>
      <xdr:spPr bwMode="auto">
        <a:xfrm>
          <a:off x="36195000"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95</xdr:row>
      <xdr:rowOff>0</xdr:rowOff>
    </xdr:from>
    <xdr:ext cx="304800" cy="306481"/>
    <xdr:sp macro="" textlink="">
      <xdr:nvSpPr>
        <xdr:cNvPr id="1166" name="AutoShape 2" descr="Image result for present value of annuity"/>
        <xdr:cNvSpPr>
          <a:spLocks noChangeAspect="1" noChangeArrowheads="1"/>
        </xdr:cNvSpPr>
      </xdr:nvSpPr>
      <xdr:spPr bwMode="auto">
        <a:xfrm>
          <a:off x="36710471"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62</xdr:col>
      <xdr:colOff>0</xdr:colOff>
      <xdr:row>96</xdr:row>
      <xdr:rowOff>0</xdr:rowOff>
    </xdr:from>
    <xdr:ext cx="304800" cy="306481"/>
    <xdr:sp macro="" textlink="">
      <xdr:nvSpPr>
        <xdr:cNvPr id="1167" name="AutoShape 2" descr="Image result for present value of annuity"/>
        <xdr:cNvSpPr>
          <a:spLocks noChangeAspect="1" noChangeArrowheads="1"/>
        </xdr:cNvSpPr>
      </xdr:nvSpPr>
      <xdr:spPr bwMode="auto">
        <a:xfrm>
          <a:off x="35679529"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96</xdr:row>
      <xdr:rowOff>0</xdr:rowOff>
    </xdr:from>
    <xdr:ext cx="304800" cy="306481"/>
    <xdr:sp macro="" textlink="">
      <xdr:nvSpPr>
        <xdr:cNvPr id="1168" name="AutoShape 2" descr="Image result for present value of annuity"/>
        <xdr:cNvSpPr>
          <a:spLocks noChangeAspect="1" noChangeArrowheads="1"/>
        </xdr:cNvSpPr>
      </xdr:nvSpPr>
      <xdr:spPr bwMode="auto">
        <a:xfrm>
          <a:off x="36195000"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96</xdr:row>
      <xdr:rowOff>0</xdr:rowOff>
    </xdr:from>
    <xdr:ext cx="304800" cy="306481"/>
    <xdr:sp macro="" textlink="">
      <xdr:nvSpPr>
        <xdr:cNvPr id="1169" name="AutoShape 2" descr="Image result for present value of annuity"/>
        <xdr:cNvSpPr>
          <a:spLocks noChangeAspect="1" noChangeArrowheads="1"/>
        </xdr:cNvSpPr>
      </xdr:nvSpPr>
      <xdr:spPr bwMode="auto">
        <a:xfrm>
          <a:off x="36710471"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61</xdr:col>
      <xdr:colOff>0</xdr:colOff>
      <xdr:row>96</xdr:row>
      <xdr:rowOff>0</xdr:rowOff>
    </xdr:from>
    <xdr:ext cx="304800" cy="306481"/>
    <xdr:sp macro="" textlink="">
      <xdr:nvSpPr>
        <xdr:cNvPr id="1170" name="AutoShape 2" descr="Image result for present value of annuity"/>
        <xdr:cNvSpPr>
          <a:spLocks noChangeAspect="1" noChangeArrowheads="1"/>
        </xdr:cNvSpPr>
      </xdr:nvSpPr>
      <xdr:spPr bwMode="auto">
        <a:xfrm>
          <a:off x="35164059"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96</xdr:row>
      <xdr:rowOff>0</xdr:rowOff>
    </xdr:from>
    <xdr:ext cx="304800" cy="306481"/>
    <xdr:sp macro="" textlink="">
      <xdr:nvSpPr>
        <xdr:cNvPr id="1171" name="AutoShape 2" descr="Image result for present value of annuity"/>
        <xdr:cNvSpPr>
          <a:spLocks noChangeAspect="1" noChangeArrowheads="1"/>
        </xdr:cNvSpPr>
      </xdr:nvSpPr>
      <xdr:spPr bwMode="auto">
        <a:xfrm>
          <a:off x="36195000"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96</xdr:row>
      <xdr:rowOff>0</xdr:rowOff>
    </xdr:from>
    <xdr:ext cx="304800" cy="306481"/>
    <xdr:sp macro="" textlink="">
      <xdr:nvSpPr>
        <xdr:cNvPr id="1172" name="AutoShape 2" descr="Image result for present value of annuity"/>
        <xdr:cNvSpPr>
          <a:spLocks noChangeAspect="1" noChangeArrowheads="1"/>
        </xdr:cNvSpPr>
      </xdr:nvSpPr>
      <xdr:spPr bwMode="auto">
        <a:xfrm>
          <a:off x="36710471"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62</xdr:col>
      <xdr:colOff>0</xdr:colOff>
      <xdr:row>96</xdr:row>
      <xdr:rowOff>0</xdr:rowOff>
    </xdr:from>
    <xdr:ext cx="304800" cy="306481"/>
    <xdr:sp macro="" textlink="">
      <xdr:nvSpPr>
        <xdr:cNvPr id="1173" name="AutoShape 2" descr="Image result for present value of annuity"/>
        <xdr:cNvSpPr>
          <a:spLocks noChangeAspect="1" noChangeArrowheads="1"/>
        </xdr:cNvSpPr>
      </xdr:nvSpPr>
      <xdr:spPr bwMode="auto">
        <a:xfrm>
          <a:off x="35679529"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96</xdr:row>
      <xdr:rowOff>0</xdr:rowOff>
    </xdr:from>
    <xdr:ext cx="304800" cy="306481"/>
    <xdr:sp macro="" textlink="">
      <xdr:nvSpPr>
        <xdr:cNvPr id="1174" name="AutoShape 2" descr="Image result for present value of annuity"/>
        <xdr:cNvSpPr>
          <a:spLocks noChangeAspect="1" noChangeArrowheads="1"/>
        </xdr:cNvSpPr>
      </xdr:nvSpPr>
      <xdr:spPr bwMode="auto">
        <a:xfrm>
          <a:off x="36195000"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96</xdr:row>
      <xdr:rowOff>0</xdr:rowOff>
    </xdr:from>
    <xdr:ext cx="304800" cy="306481"/>
    <xdr:sp macro="" textlink="">
      <xdr:nvSpPr>
        <xdr:cNvPr id="1175" name="AutoShape 2" descr="Image result for present value of annuity"/>
        <xdr:cNvSpPr>
          <a:spLocks noChangeAspect="1" noChangeArrowheads="1"/>
        </xdr:cNvSpPr>
      </xdr:nvSpPr>
      <xdr:spPr bwMode="auto">
        <a:xfrm>
          <a:off x="36710471"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62</xdr:col>
      <xdr:colOff>0</xdr:colOff>
      <xdr:row>97</xdr:row>
      <xdr:rowOff>0</xdr:rowOff>
    </xdr:from>
    <xdr:ext cx="304800" cy="306481"/>
    <xdr:sp macro="" textlink="">
      <xdr:nvSpPr>
        <xdr:cNvPr id="1176" name="AutoShape 2" descr="Image result for present value of annuity"/>
        <xdr:cNvSpPr>
          <a:spLocks noChangeAspect="1" noChangeArrowheads="1"/>
        </xdr:cNvSpPr>
      </xdr:nvSpPr>
      <xdr:spPr bwMode="auto">
        <a:xfrm>
          <a:off x="35679529"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97</xdr:row>
      <xdr:rowOff>0</xdr:rowOff>
    </xdr:from>
    <xdr:ext cx="304800" cy="306481"/>
    <xdr:sp macro="" textlink="">
      <xdr:nvSpPr>
        <xdr:cNvPr id="1177" name="AutoShape 2" descr="Image result for present value of annuity"/>
        <xdr:cNvSpPr>
          <a:spLocks noChangeAspect="1" noChangeArrowheads="1"/>
        </xdr:cNvSpPr>
      </xdr:nvSpPr>
      <xdr:spPr bwMode="auto">
        <a:xfrm>
          <a:off x="36195000"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97</xdr:row>
      <xdr:rowOff>0</xdr:rowOff>
    </xdr:from>
    <xdr:ext cx="304800" cy="306481"/>
    <xdr:sp macro="" textlink="">
      <xdr:nvSpPr>
        <xdr:cNvPr id="1178" name="AutoShape 2" descr="Image result for present value of annuity"/>
        <xdr:cNvSpPr>
          <a:spLocks noChangeAspect="1" noChangeArrowheads="1"/>
        </xdr:cNvSpPr>
      </xdr:nvSpPr>
      <xdr:spPr bwMode="auto">
        <a:xfrm>
          <a:off x="36710471"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61</xdr:col>
      <xdr:colOff>0</xdr:colOff>
      <xdr:row>96</xdr:row>
      <xdr:rowOff>0</xdr:rowOff>
    </xdr:from>
    <xdr:ext cx="304800" cy="306481"/>
    <xdr:sp macro="" textlink="">
      <xdr:nvSpPr>
        <xdr:cNvPr id="1179" name="AutoShape 2" descr="Image result for present value of annuity"/>
        <xdr:cNvSpPr>
          <a:spLocks noChangeAspect="1" noChangeArrowheads="1"/>
        </xdr:cNvSpPr>
      </xdr:nvSpPr>
      <xdr:spPr bwMode="auto">
        <a:xfrm>
          <a:off x="35164059"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96</xdr:row>
      <xdr:rowOff>0</xdr:rowOff>
    </xdr:from>
    <xdr:ext cx="304800" cy="306481"/>
    <xdr:sp macro="" textlink="">
      <xdr:nvSpPr>
        <xdr:cNvPr id="1180" name="AutoShape 2" descr="Image result for present value of annuity"/>
        <xdr:cNvSpPr>
          <a:spLocks noChangeAspect="1" noChangeArrowheads="1"/>
        </xdr:cNvSpPr>
      </xdr:nvSpPr>
      <xdr:spPr bwMode="auto">
        <a:xfrm>
          <a:off x="36195000"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96</xdr:row>
      <xdr:rowOff>0</xdr:rowOff>
    </xdr:from>
    <xdr:ext cx="304800" cy="306481"/>
    <xdr:sp macro="" textlink="">
      <xdr:nvSpPr>
        <xdr:cNvPr id="1181" name="AutoShape 2" descr="Image result for present value of annuity"/>
        <xdr:cNvSpPr>
          <a:spLocks noChangeAspect="1" noChangeArrowheads="1"/>
        </xdr:cNvSpPr>
      </xdr:nvSpPr>
      <xdr:spPr bwMode="auto">
        <a:xfrm>
          <a:off x="36710471"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62</xdr:col>
      <xdr:colOff>0</xdr:colOff>
      <xdr:row>97</xdr:row>
      <xdr:rowOff>0</xdr:rowOff>
    </xdr:from>
    <xdr:ext cx="304800" cy="306481"/>
    <xdr:sp macro="" textlink="">
      <xdr:nvSpPr>
        <xdr:cNvPr id="1182" name="AutoShape 2" descr="Image result for present value of annuity"/>
        <xdr:cNvSpPr>
          <a:spLocks noChangeAspect="1" noChangeArrowheads="1"/>
        </xdr:cNvSpPr>
      </xdr:nvSpPr>
      <xdr:spPr bwMode="auto">
        <a:xfrm>
          <a:off x="35679529"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97</xdr:row>
      <xdr:rowOff>0</xdr:rowOff>
    </xdr:from>
    <xdr:ext cx="304800" cy="306481"/>
    <xdr:sp macro="" textlink="">
      <xdr:nvSpPr>
        <xdr:cNvPr id="1183" name="AutoShape 2" descr="Image result for present value of annuity"/>
        <xdr:cNvSpPr>
          <a:spLocks noChangeAspect="1" noChangeArrowheads="1"/>
        </xdr:cNvSpPr>
      </xdr:nvSpPr>
      <xdr:spPr bwMode="auto">
        <a:xfrm>
          <a:off x="36195000"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97</xdr:row>
      <xdr:rowOff>0</xdr:rowOff>
    </xdr:from>
    <xdr:ext cx="304800" cy="306481"/>
    <xdr:sp macro="" textlink="">
      <xdr:nvSpPr>
        <xdr:cNvPr id="1184" name="AutoShape 2" descr="Image result for present value of annuity"/>
        <xdr:cNvSpPr>
          <a:spLocks noChangeAspect="1" noChangeArrowheads="1"/>
        </xdr:cNvSpPr>
      </xdr:nvSpPr>
      <xdr:spPr bwMode="auto">
        <a:xfrm>
          <a:off x="36710471"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61</xdr:col>
      <xdr:colOff>0</xdr:colOff>
      <xdr:row>97</xdr:row>
      <xdr:rowOff>0</xdr:rowOff>
    </xdr:from>
    <xdr:ext cx="304800" cy="306481"/>
    <xdr:sp macro="" textlink="">
      <xdr:nvSpPr>
        <xdr:cNvPr id="1185" name="AutoShape 2" descr="Image result for present value of annuity"/>
        <xdr:cNvSpPr>
          <a:spLocks noChangeAspect="1" noChangeArrowheads="1"/>
        </xdr:cNvSpPr>
      </xdr:nvSpPr>
      <xdr:spPr bwMode="auto">
        <a:xfrm>
          <a:off x="35164059"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97</xdr:row>
      <xdr:rowOff>0</xdr:rowOff>
    </xdr:from>
    <xdr:ext cx="304800" cy="306481"/>
    <xdr:sp macro="" textlink="">
      <xdr:nvSpPr>
        <xdr:cNvPr id="1186" name="AutoShape 2" descr="Image result for present value of annuity"/>
        <xdr:cNvSpPr>
          <a:spLocks noChangeAspect="1" noChangeArrowheads="1"/>
        </xdr:cNvSpPr>
      </xdr:nvSpPr>
      <xdr:spPr bwMode="auto">
        <a:xfrm>
          <a:off x="36195000"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97</xdr:row>
      <xdr:rowOff>0</xdr:rowOff>
    </xdr:from>
    <xdr:ext cx="304800" cy="306481"/>
    <xdr:sp macro="" textlink="">
      <xdr:nvSpPr>
        <xdr:cNvPr id="1187" name="AutoShape 2" descr="Image result for present value of annuity"/>
        <xdr:cNvSpPr>
          <a:spLocks noChangeAspect="1" noChangeArrowheads="1"/>
        </xdr:cNvSpPr>
      </xdr:nvSpPr>
      <xdr:spPr bwMode="auto">
        <a:xfrm>
          <a:off x="36710471"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62</xdr:col>
      <xdr:colOff>0</xdr:colOff>
      <xdr:row>97</xdr:row>
      <xdr:rowOff>0</xdr:rowOff>
    </xdr:from>
    <xdr:ext cx="304800" cy="306481"/>
    <xdr:sp macro="" textlink="">
      <xdr:nvSpPr>
        <xdr:cNvPr id="1188" name="AutoShape 2" descr="Image result for present value of annuity"/>
        <xdr:cNvSpPr>
          <a:spLocks noChangeAspect="1" noChangeArrowheads="1"/>
        </xdr:cNvSpPr>
      </xdr:nvSpPr>
      <xdr:spPr bwMode="auto">
        <a:xfrm>
          <a:off x="35679529"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97</xdr:row>
      <xdr:rowOff>0</xdr:rowOff>
    </xdr:from>
    <xdr:ext cx="304800" cy="306481"/>
    <xdr:sp macro="" textlink="">
      <xdr:nvSpPr>
        <xdr:cNvPr id="1189" name="AutoShape 2" descr="Image result for present value of annuity"/>
        <xdr:cNvSpPr>
          <a:spLocks noChangeAspect="1" noChangeArrowheads="1"/>
        </xdr:cNvSpPr>
      </xdr:nvSpPr>
      <xdr:spPr bwMode="auto">
        <a:xfrm>
          <a:off x="36195000"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97</xdr:row>
      <xdr:rowOff>0</xdr:rowOff>
    </xdr:from>
    <xdr:ext cx="304800" cy="306481"/>
    <xdr:sp macro="" textlink="">
      <xdr:nvSpPr>
        <xdr:cNvPr id="1190" name="AutoShape 2" descr="Image result for present value of annuity"/>
        <xdr:cNvSpPr>
          <a:spLocks noChangeAspect="1" noChangeArrowheads="1"/>
        </xdr:cNvSpPr>
      </xdr:nvSpPr>
      <xdr:spPr bwMode="auto">
        <a:xfrm>
          <a:off x="36710471"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62</xdr:col>
      <xdr:colOff>0</xdr:colOff>
      <xdr:row>98</xdr:row>
      <xdr:rowOff>0</xdr:rowOff>
    </xdr:from>
    <xdr:ext cx="304800" cy="306481"/>
    <xdr:sp macro="" textlink="">
      <xdr:nvSpPr>
        <xdr:cNvPr id="1191" name="AutoShape 2" descr="Image result for present value of annuity"/>
        <xdr:cNvSpPr>
          <a:spLocks noChangeAspect="1" noChangeArrowheads="1"/>
        </xdr:cNvSpPr>
      </xdr:nvSpPr>
      <xdr:spPr bwMode="auto">
        <a:xfrm>
          <a:off x="35679529"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98</xdr:row>
      <xdr:rowOff>0</xdr:rowOff>
    </xdr:from>
    <xdr:ext cx="304800" cy="306481"/>
    <xdr:sp macro="" textlink="">
      <xdr:nvSpPr>
        <xdr:cNvPr id="1192" name="AutoShape 2" descr="Image result for present value of annuity"/>
        <xdr:cNvSpPr>
          <a:spLocks noChangeAspect="1" noChangeArrowheads="1"/>
        </xdr:cNvSpPr>
      </xdr:nvSpPr>
      <xdr:spPr bwMode="auto">
        <a:xfrm>
          <a:off x="36195000"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98</xdr:row>
      <xdr:rowOff>0</xdr:rowOff>
    </xdr:from>
    <xdr:ext cx="304800" cy="306481"/>
    <xdr:sp macro="" textlink="">
      <xdr:nvSpPr>
        <xdr:cNvPr id="1193" name="AutoShape 2" descr="Image result for present value of annuity"/>
        <xdr:cNvSpPr>
          <a:spLocks noChangeAspect="1" noChangeArrowheads="1"/>
        </xdr:cNvSpPr>
      </xdr:nvSpPr>
      <xdr:spPr bwMode="auto">
        <a:xfrm>
          <a:off x="36710471"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61</xdr:col>
      <xdr:colOff>0</xdr:colOff>
      <xdr:row>97</xdr:row>
      <xdr:rowOff>0</xdr:rowOff>
    </xdr:from>
    <xdr:ext cx="304800" cy="306481"/>
    <xdr:sp macro="" textlink="">
      <xdr:nvSpPr>
        <xdr:cNvPr id="1194" name="AutoShape 2" descr="Image result for present value of annuity"/>
        <xdr:cNvSpPr>
          <a:spLocks noChangeAspect="1" noChangeArrowheads="1"/>
        </xdr:cNvSpPr>
      </xdr:nvSpPr>
      <xdr:spPr bwMode="auto">
        <a:xfrm>
          <a:off x="35164059"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97</xdr:row>
      <xdr:rowOff>0</xdr:rowOff>
    </xdr:from>
    <xdr:ext cx="304800" cy="306481"/>
    <xdr:sp macro="" textlink="">
      <xdr:nvSpPr>
        <xdr:cNvPr id="1195" name="AutoShape 2" descr="Image result for present value of annuity"/>
        <xdr:cNvSpPr>
          <a:spLocks noChangeAspect="1" noChangeArrowheads="1"/>
        </xdr:cNvSpPr>
      </xdr:nvSpPr>
      <xdr:spPr bwMode="auto">
        <a:xfrm>
          <a:off x="36195000"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97</xdr:row>
      <xdr:rowOff>0</xdr:rowOff>
    </xdr:from>
    <xdr:ext cx="304800" cy="306481"/>
    <xdr:sp macro="" textlink="">
      <xdr:nvSpPr>
        <xdr:cNvPr id="1196" name="AutoShape 2" descr="Image result for present value of annuity"/>
        <xdr:cNvSpPr>
          <a:spLocks noChangeAspect="1" noChangeArrowheads="1"/>
        </xdr:cNvSpPr>
      </xdr:nvSpPr>
      <xdr:spPr bwMode="auto">
        <a:xfrm>
          <a:off x="36710471"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62</xdr:col>
      <xdr:colOff>0</xdr:colOff>
      <xdr:row>98</xdr:row>
      <xdr:rowOff>0</xdr:rowOff>
    </xdr:from>
    <xdr:ext cx="304800" cy="306481"/>
    <xdr:sp macro="" textlink="">
      <xdr:nvSpPr>
        <xdr:cNvPr id="1197" name="AutoShape 2" descr="Image result for present value of annuity"/>
        <xdr:cNvSpPr>
          <a:spLocks noChangeAspect="1" noChangeArrowheads="1"/>
        </xdr:cNvSpPr>
      </xdr:nvSpPr>
      <xdr:spPr bwMode="auto">
        <a:xfrm>
          <a:off x="35679529"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98</xdr:row>
      <xdr:rowOff>0</xdr:rowOff>
    </xdr:from>
    <xdr:ext cx="304800" cy="306481"/>
    <xdr:sp macro="" textlink="">
      <xdr:nvSpPr>
        <xdr:cNvPr id="1198" name="AutoShape 2" descr="Image result for present value of annuity"/>
        <xdr:cNvSpPr>
          <a:spLocks noChangeAspect="1" noChangeArrowheads="1"/>
        </xdr:cNvSpPr>
      </xdr:nvSpPr>
      <xdr:spPr bwMode="auto">
        <a:xfrm>
          <a:off x="36195000"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98</xdr:row>
      <xdr:rowOff>0</xdr:rowOff>
    </xdr:from>
    <xdr:ext cx="304800" cy="306481"/>
    <xdr:sp macro="" textlink="">
      <xdr:nvSpPr>
        <xdr:cNvPr id="1199" name="AutoShape 2" descr="Image result for present value of annuity"/>
        <xdr:cNvSpPr>
          <a:spLocks noChangeAspect="1" noChangeArrowheads="1"/>
        </xdr:cNvSpPr>
      </xdr:nvSpPr>
      <xdr:spPr bwMode="auto">
        <a:xfrm>
          <a:off x="36710471"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61</xdr:col>
      <xdr:colOff>0</xdr:colOff>
      <xdr:row>98</xdr:row>
      <xdr:rowOff>0</xdr:rowOff>
    </xdr:from>
    <xdr:ext cx="304800" cy="306481"/>
    <xdr:sp macro="" textlink="">
      <xdr:nvSpPr>
        <xdr:cNvPr id="1200" name="AutoShape 2" descr="Image result for present value of annuity"/>
        <xdr:cNvSpPr>
          <a:spLocks noChangeAspect="1" noChangeArrowheads="1"/>
        </xdr:cNvSpPr>
      </xdr:nvSpPr>
      <xdr:spPr bwMode="auto">
        <a:xfrm>
          <a:off x="35164059"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98</xdr:row>
      <xdr:rowOff>0</xdr:rowOff>
    </xdr:from>
    <xdr:ext cx="304800" cy="306481"/>
    <xdr:sp macro="" textlink="">
      <xdr:nvSpPr>
        <xdr:cNvPr id="1201" name="AutoShape 2" descr="Image result for present value of annuity"/>
        <xdr:cNvSpPr>
          <a:spLocks noChangeAspect="1" noChangeArrowheads="1"/>
        </xdr:cNvSpPr>
      </xdr:nvSpPr>
      <xdr:spPr bwMode="auto">
        <a:xfrm>
          <a:off x="36195000"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98</xdr:row>
      <xdr:rowOff>0</xdr:rowOff>
    </xdr:from>
    <xdr:ext cx="304800" cy="306481"/>
    <xdr:sp macro="" textlink="">
      <xdr:nvSpPr>
        <xdr:cNvPr id="1202" name="AutoShape 2" descr="Image result for present value of annuity"/>
        <xdr:cNvSpPr>
          <a:spLocks noChangeAspect="1" noChangeArrowheads="1"/>
        </xdr:cNvSpPr>
      </xdr:nvSpPr>
      <xdr:spPr bwMode="auto">
        <a:xfrm>
          <a:off x="36710471"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62</xdr:col>
      <xdr:colOff>0</xdr:colOff>
      <xdr:row>98</xdr:row>
      <xdr:rowOff>0</xdr:rowOff>
    </xdr:from>
    <xdr:ext cx="304800" cy="306481"/>
    <xdr:sp macro="" textlink="">
      <xdr:nvSpPr>
        <xdr:cNvPr id="1203" name="AutoShape 2" descr="Image result for present value of annuity"/>
        <xdr:cNvSpPr>
          <a:spLocks noChangeAspect="1" noChangeArrowheads="1"/>
        </xdr:cNvSpPr>
      </xdr:nvSpPr>
      <xdr:spPr bwMode="auto">
        <a:xfrm>
          <a:off x="35679529"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98</xdr:row>
      <xdr:rowOff>0</xdr:rowOff>
    </xdr:from>
    <xdr:ext cx="304800" cy="306481"/>
    <xdr:sp macro="" textlink="">
      <xdr:nvSpPr>
        <xdr:cNvPr id="1204" name="AutoShape 2" descr="Image result for present value of annuity"/>
        <xdr:cNvSpPr>
          <a:spLocks noChangeAspect="1" noChangeArrowheads="1"/>
        </xdr:cNvSpPr>
      </xdr:nvSpPr>
      <xdr:spPr bwMode="auto">
        <a:xfrm>
          <a:off x="36195000"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98</xdr:row>
      <xdr:rowOff>0</xdr:rowOff>
    </xdr:from>
    <xdr:ext cx="304800" cy="306481"/>
    <xdr:sp macro="" textlink="">
      <xdr:nvSpPr>
        <xdr:cNvPr id="1205" name="AutoShape 2" descr="Image result for present value of annuity"/>
        <xdr:cNvSpPr>
          <a:spLocks noChangeAspect="1" noChangeArrowheads="1"/>
        </xdr:cNvSpPr>
      </xdr:nvSpPr>
      <xdr:spPr bwMode="auto">
        <a:xfrm>
          <a:off x="36710471"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62</xdr:col>
      <xdr:colOff>0</xdr:colOff>
      <xdr:row>99</xdr:row>
      <xdr:rowOff>0</xdr:rowOff>
    </xdr:from>
    <xdr:ext cx="304800" cy="306481"/>
    <xdr:sp macro="" textlink="">
      <xdr:nvSpPr>
        <xdr:cNvPr id="1206" name="AutoShape 2" descr="Image result for present value of annuity"/>
        <xdr:cNvSpPr>
          <a:spLocks noChangeAspect="1" noChangeArrowheads="1"/>
        </xdr:cNvSpPr>
      </xdr:nvSpPr>
      <xdr:spPr bwMode="auto">
        <a:xfrm>
          <a:off x="35679529"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99</xdr:row>
      <xdr:rowOff>0</xdr:rowOff>
    </xdr:from>
    <xdr:ext cx="304800" cy="306481"/>
    <xdr:sp macro="" textlink="">
      <xdr:nvSpPr>
        <xdr:cNvPr id="1207" name="AutoShape 2" descr="Image result for present value of annuity"/>
        <xdr:cNvSpPr>
          <a:spLocks noChangeAspect="1" noChangeArrowheads="1"/>
        </xdr:cNvSpPr>
      </xdr:nvSpPr>
      <xdr:spPr bwMode="auto">
        <a:xfrm>
          <a:off x="36195000"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99</xdr:row>
      <xdr:rowOff>0</xdr:rowOff>
    </xdr:from>
    <xdr:ext cx="304800" cy="306481"/>
    <xdr:sp macro="" textlink="">
      <xdr:nvSpPr>
        <xdr:cNvPr id="1208" name="AutoShape 2" descr="Image result for present value of annuity"/>
        <xdr:cNvSpPr>
          <a:spLocks noChangeAspect="1" noChangeArrowheads="1"/>
        </xdr:cNvSpPr>
      </xdr:nvSpPr>
      <xdr:spPr bwMode="auto">
        <a:xfrm>
          <a:off x="36710471"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61</xdr:col>
      <xdr:colOff>0</xdr:colOff>
      <xdr:row>98</xdr:row>
      <xdr:rowOff>0</xdr:rowOff>
    </xdr:from>
    <xdr:ext cx="304800" cy="306481"/>
    <xdr:sp macro="" textlink="">
      <xdr:nvSpPr>
        <xdr:cNvPr id="1209" name="AutoShape 2" descr="Image result for present value of annuity"/>
        <xdr:cNvSpPr>
          <a:spLocks noChangeAspect="1" noChangeArrowheads="1"/>
        </xdr:cNvSpPr>
      </xdr:nvSpPr>
      <xdr:spPr bwMode="auto">
        <a:xfrm>
          <a:off x="35164059"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98</xdr:row>
      <xdr:rowOff>0</xdr:rowOff>
    </xdr:from>
    <xdr:ext cx="304800" cy="306481"/>
    <xdr:sp macro="" textlink="">
      <xdr:nvSpPr>
        <xdr:cNvPr id="1210" name="AutoShape 2" descr="Image result for present value of annuity"/>
        <xdr:cNvSpPr>
          <a:spLocks noChangeAspect="1" noChangeArrowheads="1"/>
        </xdr:cNvSpPr>
      </xdr:nvSpPr>
      <xdr:spPr bwMode="auto">
        <a:xfrm>
          <a:off x="36195000"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98</xdr:row>
      <xdr:rowOff>0</xdr:rowOff>
    </xdr:from>
    <xdr:ext cx="304800" cy="306481"/>
    <xdr:sp macro="" textlink="">
      <xdr:nvSpPr>
        <xdr:cNvPr id="1211" name="AutoShape 2" descr="Image result for present value of annuity"/>
        <xdr:cNvSpPr>
          <a:spLocks noChangeAspect="1" noChangeArrowheads="1"/>
        </xdr:cNvSpPr>
      </xdr:nvSpPr>
      <xdr:spPr bwMode="auto">
        <a:xfrm>
          <a:off x="36710471"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62</xdr:col>
      <xdr:colOff>0</xdr:colOff>
      <xdr:row>99</xdr:row>
      <xdr:rowOff>0</xdr:rowOff>
    </xdr:from>
    <xdr:ext cx="304800" cy="306481"/>
    <xdr:sp macro="" textlink="">
      <xdr:nvSpPr>
        <xdr:cNvPr id="1212" name="AutoShape 2" descr="Image result for present value of annuity"/>
        <xdr:cNvSpPr>
          <a:spLocks noChangeAspect="1" noChangeArrowheads="1"/>
        </xdr:cNvSpPr>
      </xdr:nvSpPr>
      <xdr:spPr bwMode="auto">
        <a:xfrm>
          <a:off x="35679529"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99</xdr:row>
      <xdr:rowOff>0</xdr:rowOff>
    </xdr:from>
    <xdr:ext cx="304800" cy="306481"/>
    <xdr:sp macro="" textlink="">
      <xdr:nvSpPr>
        <xdr:cNvPr id="1213" name="AutoShape 2" descr="Image result for present value of annuity"/>
        <xdr:cNvSpPr>
          <a:spLocks noChangeAspect="1" noChangeArrowheads="1"/>
        </xdr:cNvSpPr>
      </xdr:nvSpPr>
      <xdr:spPr bwMode="auto">
        <a:xfrm>
          <a:off x="36195000"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99</xdr:row>
      <xdr:rowOff>0</xdr:rowOff>
    </xdr:from>
    <xdr:ext cx="304800" cy="306481"/>
    <xdr:sp macro="" textlink="">
      <xdr:nvSpPr>
        <xdr:cNvPr id="1214" name="AutoShape 2" descr="Image result for present value of annuity"/>
        <xdr:cNvSpPr>
          <a:spLocks noChangeAspect="1" noChangeArrowheads="1"/>
        </xdr:cNvSpPr>
      </xdr:nvSpPr>
      <xdr:spPr bwMode="auto">
        <a:xfrm>
          <a:off x="36710471"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61</xdr:col>
      <xdr:colOff>0</xdr:colOff>
      <xdr:row>99</xdr:row>
      <xdr:rowOff>0</xdr:rowOff>
    </xdr:from>
    <xdr:ext cx="304800" cy="306481"/>
    <xdr:sp macro="" textlink="">
      <xdr:nvSpPr>
        <xdr:cNvPr id="1215" name="AutoShape 2" descr="Image result for present value of annuity"/>
        <xdr:cNvSpPr>
          <a:spLocks noChangeAspect="1" noChangeArrowheads="1"/>
        </xdr:cNvSpPr>
      </xdr:nvSpPr>
      <xdr:spPr bwMode="auto">
        <a:xfrm>
          <a:off x="35164059"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99</xdr:row>
      <xdr:rowOff>0</xdr:rowOff>
    </xdr:from>
    <xdr:ext cx="304800" cy="306481"/>
    <xdr:sp macro="" textlink="">
      <xdr:nvSpPr>
        <xdr:cNvPr id="1216" name="AutoShape 2" descr="Image result for present value of annuity"/>
        <xdr:cNvSpPr>
          <a:spLocks noChangeAspect="1" noChangeArrowheads="1"/>
        </xdr:cNvSpPr>
      </xdr:nvSpPr>
      <xdr:spPr bwMode="auto">
        <a:xfrm>
          <a:off x="36195000"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99</xdr:row>
      <xdr:rowOff>0</xdr:rowOff>
    </xdr:from>
    <xdr:ext cx="304800" cy="306481"/>
    <xdr:sp macro="" textlink="">
      <xdr:nvSpPr>
        <xdr:cNvPr id="1217" name="AutoShape 2" descr="Image result for present value of annuity"/>
        <xdr:cNvSpPr>
          <a:spLocks noChangeAspect="1" noChangeArrowheads="1"/>
        </xdr:cNvSpPr>
      </xdr:nvSpPr>
      <xdr:spPr bwMode="auto">
        <a:xfrm>
          <a:off x="36710471"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62</xdr:col>
      <xdr:colOff>0</xdr:colOff>
      <xdr:row>99</xdr:row>
      <xdr:rowOff>0</xdr:rowOff>
    </xdr:from>
    <xdr:ext cx="304800" cy="306481"/>
    <xdr:sp macro="" textlink="">
      <xdr:nvSpPr>
        <xdr:cNvPr id="1218" name="AutoShape 2" descr="Image result for present value of annuity"/>
        <xdr:cNvSpPr>
          <a:spLocks noChangeAspect="1" noChangeArrowheads="1"/>
        </xdr:cNvSpPr>
      </xdr:nvSpPr>
      <xdr:spPr bwMode="auto">
        <a:xfrm>
          <a:off x="35679529"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99</xdr:row>
      <xdr:rowOff>0</xdr:rowOff>
    </xdr:from>
    <xdr:ext cx="304800" cy="306481"/>
    <xdr:sp macro="" textlink="">
      <xdr:nvSpPr>
        <xdr:cNvPr id="1219" name="AutoShape 2" descr="Image result for present value of annuity"/>
        <xdr:cNvSpPr>
          <a:spLocks noChangeAspect="1" noChangeArrowheads="1"/>
        </xdr:cNvSpPr>
      </xdr:nvSpPr>
      <xdr:spPr bwMode="auto">
        <a:xfrm>
          <a:off x="36195000"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99</xdr:row>
      <xdr:rowOff>0</xdr:rowOff>
    </xdr:from>
    <xdr:ext cx="304800" cy="306481"/>
    <xdr:sp macro="" textlink="">
      <xdr:nvSpPr>
        <xdr:cNvPr id="1220" name="AutoShape 2" descr="Image result for present value of annuity"/>
        <xdr:cNvSpPr>
          <a:spLocks noChangeAspect="1" noChangeArrowheads="1"/>
        </xdr:cNvSpPr>
      </xdr:nvSpPr>
      <xdr:spPr bwMode="auto">
        <a:xfrm>
          <a:off x="36710471"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62</xdr:col>
      <xdr:colOff>0</xdr:colOff>
      <xdr:row>100</xdr:row>
      <xdr:rowOff>0</xdr:rowOff>
    </xdr:from>
    <xdr:ext cx="304800" cy="306481"/>
    <xdr:sp macro="" textlink="">
      <xdr:nvSpPr>
        <xdr:cNvPr id="1221" name="AutoShape 2" descr="Image result for present value of annuity"/>
        <xdr:cNvSpPr>
          <a:spLocks noChangeAspect="1" noChangeArrowheads="1"/>
        </xdr:cNvSpPr>
      </xdr:nvSpPr>
      <xdr:spPr bwMode="auto">
        <a:xfrm>
          <a:off x="35679529"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100</xdr:row>
      <xdr:rowOff>0</xdr:rowOff>
    </xdr:from>
    <xdr:ext cx="304800" cy="306481"/>
    <xdr:sp macro="" textlink="">
      <xdr:nvSpPr>
        <xdr:cNvPr id="1222" name="AutoShape 2" descr="Image result for present value of annuity"/>
        <xdr:cNvSpPr>
          <a:spLocks noChangeAspect="1" noChangeArrowheads="1"/>
        </xdr:cNvSpPr>
      </xdr:nvSpPr>
      <xdr:spPr bwMode="auto">
        <a:xfrm>
          <a:off x="36195000"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100</xdr:row>
      <xdr:rowOff>0</xdr:rowOff>
    </xdr:from>
    <xdr:ext cx="304800" cy="306481"/>
    <xdr:sp macro="" textlink="">
      <xdr:nvSpPr>
        <xdr:cNvPr id="1223" name="AutoShape 2" descr="Image result for present value of annuity"/>
        <xdr:cNvSpPr>
          <a:spLocks noChangeAspect="1" noChangeArrowheads="1"/>
        </xdr:cNvSpPr>
      </xdr:nvSpPr>
      <xdr:spPr bwMode="auto">
        <a:xfrm>
          <a:off x="36710471"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61</xdr:col>
      <xdr:colOff>0</xdr:colOff>
      <xdr:row>99</xdr:row>
      <xdr:rowOff>0</xdr:rowOff>
    </xdr:from>
    <xdr:ext cx="304800" cy="306481"/>
    <xdr:sp macro="" textlink="">
      <xdr:nvSpPr>
        <xdr:cNvPr id="1224" name="AutoShape 2" descr="Image result for present value of annuity"/>
        <xdr:cNvSpPr>
          <a:spLocks noChangeAspect="1" noChangeArrowheads="1"/>
        </xdr:cNvSpPr>
      </xdr:nvSpPr>
      <xdr:spPr bwMode="auto">
        <a:xfrm>
          <a:off x="35164059"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99</xdr:row>
      <xdr:rowOff>0</xdr:rowOff>
    </xdr:from>
    <xdr:ext cx="304800" cy="306481"/>
    <xdr:sp macro="" textlink="">
      <xdr:nvSpPr>
        <xdr:cNvPr id="1225" name="AutoShape 2" descr="Image result for present value of annuity"/>
        <xdr:cNvSpPr>
          <a:spLocks noChangeAspect="1" noChangeArrowheads="1"/>
        </xdr:cNvSpPr>
      </xdr:nvSpPr>
      <xdr:spPr bwMode="auto">
        <a:xfrm>
          <a:off x="36195000"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99</xdr:row>
      <xdr:rowOff>0</xdr:rowOff>
    </xdr:from>
    <xdr:ext cx="304800" cy="306481"/>
    <xdr:sp macro="" textlink="">
      <xdr:nvSpPr>
        <xdr:cNvPr id="1226" name="AutoShape 2" descr="Image result for present value of annuity"/>
        <xdr:cNvSpPr>
          <a:spLocks noChangeAspect="1" noChangeArrowheads="1"/>
        </xdr:cNvSpPr>
      </xdr:nvSpPr>
      <xdr:spPr bwMode="auto">
        <a:xfrm>
          <a:off x="36710471"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62</xdr:col>
      <xdr:colOff>0</xdr:colOff>
      <xdr:row>100</xdr:row>
      <xdr:rowOff>0</xdr:rowOff>
    </xdr:from>
    <xdr:ext cx="304800" cy="306481"/>
    <xdr:sp macro="" textlink="">
      <xdr:nvSpPr>
        <xdr:cNvPr id="1227" name="AutoShape 2" descr="Image result for present value of annuity"/>
        <xdr:cNvSpPr>
          <a:spLocks noChangeAspect="1" noChangeArrowheads="1"/>
        </xdr:cNvSpPr>
      </xdr:nvSpPr>
      <xdr:spPr bwMode="auto">
        <a:xfrm>
          <a:off x="35679529"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100</xdr:row>
      <xdr:rowOff>0</xdr:rowOff>
    </xdr:from>
    <xdr:ext cx="304800" cy="306481"/>
    <xdr:sp macro="" textlink="">
      <xdr:nvSpPr>
        <xdr:cNvPr id="1228" name="AutoShape 2" descr="Image result for present value of annuity"/>
        <xdr:cNvSpPr>
          <a:spLocks noChangeAspect="1" noChangeArrowheads="1"/>
        </xdr:cNvSpPr>
      </xdr:nvSpPr>
      <xdr:spPr bwMode="auto">
        <a:xfrm>
          <a:off x="36195000"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100</xdr:row>
      <xdr:rowOff>0</xdr:rowOff>
    </xdr:from>
    <xdr:ext cx="304800" cy="306481"/>
    <xdr:sp macro="" textlink="">
      <xdr:nvSpPr>
        <xdr:cNvPr id="1229" name="AutoShape 2" descr="Image result for present value of annuity"/>
        <xdr:cNvSpPr>
          <a:spLocks noChangeAspect="1" noChangeArrowheads="1"/>
        </xdr:cNvSpPr>
      </xdr:nvSpPr>
      <xdr:spPr bwMode="auto">
        <a:xfrm>
          <a:off x="36710471"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61</xdr:col>
      <xdr:colOff>0</xdr:colOff>
      <xdr:row>100</xdr:row>
      <xdr:rowOff>0</xdr:rowOff>
    </xdr:from>
    <xdr:ext cx="304800" cy="306481"/>
    <xdr:sp macro="" textlink="">
      <xdr:nvSpPr>
        <xdr:cNvPr id="1230" name="AutoShape 2" descr="Image result for present value of annuity"/>
        <xdr:cNvSpPr>
          <a:spLocks noChangeAspect="1" noChangeArrowheads="1"/>
        </xdr:cNvSpPr>
      </xdr:nvSpPr>
      <xdr:spPr bwMode="auto">
        <a:xfrm>
          <a:off x="35164059"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100</xdr:row>
      <xdr:rowOff>0</xdr:rowOff>
    </xdr:from>
    <xdr:ext cx="304800" cy="306481"/>
    <xdr:sp macro="" textlink="">
      <xdr:nvSpPr>
        <xdr:cNvPr id="1231" name="AutoShape 2" descr="Image result for present value of annuity"/>
        <xdr:cNvSpPr>
          <a:spLocks noChangeAspect="1" noChangeArrowheads="1"/>
        </xdr:cNvSpPr>
      </xdr:nvSpPr>
      <xdr:spPr bwMode="auto">
        <a:xfrm>
          <a:off x="36195000"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100</xdr:row>
      <xdr:rowOff>0</xdr:rowOff>
    </xdr:from>
    <xdr:ext cx="304800" cy="306481"/>
    <xdr:sp macro="" textlink="">
      <xdr:nvSpPr>
        <xdr:cNvPr id="1232" name="AutoShape 2" descr="Image result for present value of annuity"/>
        <xdr:cNvSpPr>
          <a:spLocks noChangeAspect="1" noChangeArrowheads="1"/>
        </xdr:cNvSpPr>
      </xdr:nvSpPr>
      <xdr:spPr bwMode="auto">
        <a:xfrm>
          <a:off x="36710471"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62</xdr:col>
      <xdr:colOff>0</xdr:colOff>
      <xdr:row>100</xdr:row>
      <xdr:rowOff>0</xdr:rowOff>
    </xdr:from>
    <xdr:ext cx="304800" cy="306481"/>
    <xdr:sp macro="" textlink="">
      <xdr:nvSpPr>
        <xdr:cNvPr id="1233" name="AutoShape 2" descr="Image result for present value of annuity"/>
        <xdr:cNvSpPr>
          <a:spLocks noChangeAspect="1" noChangeArrowheads="1"/>
        </xdr:cNvSpPr>
      </xdr:nvSpPr>
      <xdr:spPr bwMode="auto">
        <a:xfrm>
          <a:off x="35679529"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100</xdr:row>
      <xdr:rowOff>0</xdr:rowOff>
    </xdr:from>
    <xdr:ext cx="304800" cy="306481"/>
    <xdr:sp macro="" textlink="">
      <xdr:nvSpPr>
        <xdr:cNvPr id="1234" name="AutoShape 2" descr="Image result for present value of annuity"/>
        <xdr:cNvSpPr>
          <a:spLocks noChangeAspect="1" noChangeArrowheads="1"/>
        </xdr:cNvSpPr>
      </xdr:nvSpPr>
      <xdr:spPr bwMode="auto">
        <a:xfrm>
          <a:off x="36195000"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100</xdr:row>
      <xdr:rowOff>0</xdr:rowOff>
    </xdr:from>
    <xdr:ext cx="304800" cy="306481"/>
    <xdr:sp macro="" textlink="">
      <xdr:nvSpPr>
        <xdr:cNvPr id="1235" name="AutoShape 2" descr="Image result for present value of annuity"/>
        <xdr:cNvSpPr>
          <a:spLocks noChangeAspect="1" noChangeArrowheads="1"/>
        </xdr:cNvSpPr>
      </xdr:nvSpPr>
      <xdr:spPr bwMode="auto">
        <a:xfrm>
          <a:off x="36710471"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62</xdr:col>
      <xdr:colOff>0</xdr:colOff>
      <xdr:row>101</xdr:row>
      <xdr:rowOff>0</xdr:rowOff>
    </xdr:from>
    <xdr:ext cx="304800" cy="306481"/>
    <xdr:sp macro="" textlink="">
      <xdr:nvSpPr>
        <xdr:cNvPr id="1236" name="AutoShape 2" descr="Image result for present value of annuity"/>
        <xdr:cNvSpPr>
          <a:spLocks noChangeAspect="1" noChangeArrowheads="1"/>
        </xdr:cNvSpPr>
      </xdr:nvSpPr>
      <xdr:spPr bwMode="auto">
        <a:xfrm>
          <a:off x="35679529"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101</xdr:row>
      <xdr:rowOff>0</xdr:rowOff>
    </xdr:from>
    <xdr:ext cx="304800" cy="306481"/>
    <xdr:sp macro="" textlink="">
      <xdr:nvSpPr>
        <xdr:cNvPr id="1237" name="AutoShape 2" descr="Image result for present value of annuity"/>
        <xdr:cNvSpPr>
          <a:spLocks noChangeAspect="1" noChangeArrowheads="1"/>
        </xdr:cNvSpPr>
      </xdr:nvSpPr>
      <xdr:spPr bwMode="auto">
        <a:xfrm>
          <a:off x="36195000"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101</xdr:row>
      <xdr:rowOff>0</xdr:rowOff>
    </xdr:from>
    <xdr:ext cx="304800" cy="306481"/>
    <xdr:sp macro="" textlink="">
      <xdr:nvSpPr>
        <xdr:cNvPr id="1238" name="AutoShape 2" descr="Image result for present value of annuity"/>
        <xdr:cNvSpPr>
          <a:spLocks noChangeAspect="1" noChangeArrowheads="1"/>
        </xdr:cNvSpPr>
      </xdr:nvSpPr>
      <xdr:spPr bwMode="auto">
        <a:xfrm>
          <a:off x="36710471"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61</xdr:col>
      <xdr:colOff>0</xdr:colOff>
      <xdr:row>100</xdr:row>
      <xdr:rowOff>0</xdr:rowOff>
    </xdr:from>
    <xdr:ext cx="304800" cy="306481"/>
    <xdr:sp macro="" textlink="">
      <xdr:nvSpPr>
        <xdr:cNvPr id="1239" name="AutoShape 2" descr="Image result for present value of annuity"/>
        <xdr:cNvSpPr>
          <a:spLocks noChangeAspect="1" noChangeArrowheads="1"/>
        </xdr:cNvSpPr>
      </xdr:nvSpPr>
      <xdr:spPr bwMode="auto">
        <a:xfrm>
          <a:off x="35164059"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100</xdr:row>
      <xdr:rowOff>0</xdr:rowOff>
    </xdr:from>
    <xdr:ext cx="304800" cy="306481"/>
    <xdr:sp macro="" textlink="">
      <xdr:nvSpPr>
        <xdr:cNvPr id="1240" name="AutoShape 2" descr="Image result for present value of annuity"/>
        <xdr:cNvSpPr>
          <a:spLocks noChangeAspect="1" noChangeArrowheads="1"/>
        </xdr:cNvSpPr>
      </xdr:nvSpPr>
      <xdr:spPr bwMode="auto">
        <a:xfrm>
          <a:off x="36195000"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100</xdr:row>
      <xdr:rowOff>0</xdr:rowOff>
    </xdr:from>
    <xdr:ext cx="304800" cy="306481"/>
    <xdr:sp macro="" textlink="">
      <xdr:nvSpPr>
        <xdr:cNvPr id="1241" name="AutoShape 2" descr="Image result for present value of annuity"/>
        <xdr:cNvSpPr>
          <a:spLocks noChangeAspect="1" noChangeArrowheads="1"/>
        </xdr:cNvSpPr>
      </xdr:nvSpPr>
      <xdr:spPr bwMode="auto">
        <a:xfrm>
          <a:off x="36710471"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62</xdr:col>
      <xdr:colOff>0</xdr:colOff>
      <xdr:row>101</xdr:row>
      <xdr:rowOff>0</xdr:rowOff>
    </xdr:from>
    <xdr:ext cx="304800" cy="306481"/>
    <xdr:sp macro="" textlink="">
      <xdr:nvSpPr>
        <xdr:cNvPr id="1242" name="AutoShape 2" descr="Image result for present value of annuity"/>
        <xdr:cNvSpPr>
          <a:spLocks noChangeAspect="1" noChangeArrowheads="1"/>
        </xdr:cNvSpPr>
      </xdr:nvSpPr>
      <xdr:spPr bwMode="auto">
        <a:xfrm>
          <a:off x="35679529"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101</xdr:row>
      <xdr:rowOff>0</xdr:rowOff>
    </xdr:from>
    <xdr:ext cx="304800" cy="306481"/>
    <xdr:sp macro="" textlink="">
      <xdr:nvSpPr>
        <xdr:cNvPr id="1243" name="AutoShape 2" descr="Image result for present value of annuity"/>
        <xdr:cNvSpPr>
          <a:spLocks noChangeAspect="1" noChangeArrowheads="1"/>
        </xdr:cNvSpPr>
      </xdr:nvSpPr>
      <xdr:spPr bwMode="auto">
        <a:xfrm>
          <a:off x="36195000"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101</xdr:row>
      <xdr:rowOff>0</xdr:rowOff>
    </xdr:from>
    <xdr:ext cx="304800" cy="306481"/>
    <xdr:sp macro="" textlink="">
      <xdr:nvSpPr>
        <xdr:cNvPr id="1244" name="AutoShape 2" descr="Image result for present value of annuity"/>
        <xdr:cNvSpPr>
          <a:spLocks noChangeAspect="1" noChangeArrowheads="1"/>
        </xdr:cNvSpPr>
      </xdr:nvSpPr>
      <xdr:spPr bwMode="auto">
        <a:xfrm>
          <a:off x="36710471"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61</xdr:col>
      <xdr:colOff>0</xdr:colOff>
      <xdr:row>101</xdr:row>
      <xdr:rowOff>0</xdr:rowOff>
    </xdr:from>
    <xdr:ext cx="304800" cy="306481"/>
    <xdr:sp macro="" textlink="">
      <xdr:nvSpPr>
        <xdr:cNvPr id="1245" name="AutoShape 2" descr="Image result for present value of annuity"/>
        <xdr:cNvSpPr>
          <a:spLocks noChangeAspect="1" noChangeArrowheads="1"/>
        </xdr:cNvSpPr>
      </xdr:nvSpPr>
      <xdr:spPr bwMode="auto">
        <a:xfrm>
          <a:off x="35164059"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101</xdr:row>
      <xdr:rowOff>0</xdr:rowOff>
    </xdr:from>
    <xdr:ext cx="304800" cy="306481"/>
    <xdr:sp macro="" textlink="">
      <xdr:nvSpPr>
        <xdr:cNvPr id="1246" name="AutoShape 2" descr="Image result for present value of annuity"/>
        <xdr:cNvSpPr>
          <a:spLocks noChangeAspect="1" noChangeArrowheads="1"/>
        </xdr:cNvSpPr>
      </xdr:nvSpPr>
      <xdr:spPr bwMode="auto">
        <a:xfrm>
          <a:off x="36195000"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101</xdr:row>
      <xdr:rowOff>0</xdr:rowOff>
    </xdr:from>
    <xdr:ext cx="304800" cy="306481"/>
    <xdr:sp macro="" textlink="">
      <xdr:nvSpPr>
        <xdr:cNvPr id="1247" name="AutoShape 2" descr="Image result for present value of annuity"/>
        <xdr:cNvSpPr>
          <a:spLocks noChangeAspect="1" noChangeArrowheads="1"/>
        </xdr:cNvSpPr>
      </xdr:nvSpPr>
      <xdr:spPr bwMode="auto">
        <a:xfrm>
          <a:off x="36710471"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62</xdr:col>
      <xdr:colOff>0</xdr:colOff>
      <xdr:row>101</xdr:row>
      <xdr:rowOff>0</xdr:rowOff>
    </xdr:from>
    <xdr:ext cx="304800" cy="306481"/>
    <xdr:sp macro="" textlink="">
      <xdr:nvSpPr>
        <xdr:cNvPr id="1248" name="AutoShape 2" descr="Image result for present value of annuity"/>
        <xdr:cNvSpPr>
          <a:spLocks noChangeAspect="1" noChangeArrowheads="1"/>
        </xdr:cNvSpPr>
      </xdr:nvSpPr>
      <xdr:spPr bwMode="auto">
        <a:xfrm>
          <a:off x="35679529"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101</xdr:row>
      <xdr:rowOff>0</xdr:rowOff>
    </xdr:from>
    <xdr:ext cx="304800" cy="306481"/>
    <xdr:sp macro="" textlink="">
      <xdr:nvSpPr>
        <xdr:cNvPr id="1249" name="AutoShape 2" descr="Image result for present value of annuity"/>
        <xdr:cNvSpPr>
          <a:spLocks noChangeAspect="1" noChangeArrowheads="1"/>
        </xdr:cNvSpPr>
      </xdr:nvSpPr>
      <xdr:spPr bwMode="auto">
        <a:xfrm>
          <a:off x="36195000"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101</xdr:row>
      <xdr:rowOff>0</xdr:rowOff>
    </xdr:from>
    <xdr:ext cx="304800" cy="306481"/>
    <xdr:sp macro="" textlink="">
      <xdr:nvSpPr>
        <xdr:cNvPr id="1250" name="AutoShape 2" descr="Image result for present value of annuity"/>
        <xdr:cNvSpPr>
          <a:spLocks noChangeAspect="1" noChangeArrowheads="1"/>
        </xdr:cNvSpPr>
      </xdr:nvSpPr>
      <xdr:spPr bwMode="auto">
        <a:xfrm>
          <a:off x="36710471"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62</xdr:col>
      <xdr:colOff>0</xdr:colOff>
      <xdr:row>102</xdr:row>
      <xdr:rowOff>0</xdr:rowOff>
    </xdr:from>
    <xdr:ext cx="304800" cy="306481"/>
    <xdr:sp macro="" textlink="">
      <xdr:nvSpPr>
        <xdr:cNvPr id="1251" name="AutoShape 2" descr="Image result for present value of annuity"/>
        <xdr:cNvSpPr>
          <a:spLocks noChangeAspect="1" noChangeArrowheads="1"/>
        </xdr:cNvSpPr>
      </xdr:nvSpPr>
      <xdr:spPr bwMode="auto">
        <a:xfrm>
          <a:off x="35679529"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102</xdr:row>
      <xdr:rowOff>0</xdr:rowOff>
    </xdr:from>
    <xdr:ext cx="304800" cy="306481"/>
    <xdr:sp macro="" textlink="">
      <xdr:nvSpPr>
        <xdr:cNvPr id="1252" name="AutoShape 2" descr="Image result for present value of annuity"/>
        <xdr:cNvSpPr>
          <a:spLocks noChangeAspect="1" noChangeArrowheads="1"/>
        </xdr:cNvSpPr>
      </xdr:nvSpPr>
      <xdr:spPr bwMode="auto">
        <a:xfrm>
          <a:off x="36195000"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102</xdr:row>
      <xdr:rowOff>0</xdr:rowOff>
    </xdr:from>
    <xdr:ext cx="304800" cy="306481"/>
    <xdr:sp macro="" textlink="">
      <xdr:nvSpPr>
        <xdr:cNvPr id="1253" name="AutoShape 2" descr="Image result for present value of annuity"/>
        <xdr:cNvSpPr>
          <a:spLocks noChangeAspect="1" noChangeArrowheads="1"/>
        </xdr:cNvSpPr>
      </xdr:nvSpPr>
      <xdr:spPr bwMode="auto">
        <a:xfrm>
          <a:off x="36710471"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61</xdr:col>
      <xdr:colOff>0</xdr:colOff>
      <xdr:row>101</xdr:row>
      <xdr:rowOff>0</xdr:rowOff>
    </xdr:from>
    <xdr:ext cx="304800" cy="306481"/>
    <xdr:sp macro="" textlink="">
      <xdr:nvSpPr>
        <xdr:cNvPr id="1254" name="AutoShape 2" descr="Image result for present value of annuity"/>
        <xdr:cNvSpPr>
          <a:spLocks noChangeAspect="1" noChangeArrowheads="1"/>
        </xdr:cNvSpPr>
      </xdr:nvSpPr>
      <xdr:spPr bwMode="auto">
        <a:xfrm>
          <a:off x="35164059"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101</xdr:row>
      <xdr:rowOff>0</xdr:rowOff>
    </xdr:from>
    <xdr:ext cx="304800" cy="306481"/>
    <xdr:sp macro="" textlink="">
      <xdr:nvSpPr>
        <xdr:cNvPr id="1255" name="AutoShape 2" descr="Image result for present value of annuity"/>
        <xdr:cNvSpPr>
          <a:spLocks noChangeAspect="1" noChangeArrowheads="1"/>
        </xdr:cNvSpPr>
      </xdr:nvSpPr>
      <xdr:spPr bwMode="auto">
        <a:xfrm>
          <a:off x="36195000"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101</xdr:row>
      <xdr:rowOff>0</xdr:rowOff>
    </xdr:from>
    <xdr:ext cx="304800" cy="306481"/>
    <xdr:sp macro="" textlink="">
      <xdr:nvSpPr>
        <xdr:cNvPr id="1256" name="AutoShape 2" descr="Image result for present value of annuity"/>
        <xdr:cNvSpPr>
          <a:spLocks noChangeAspect="1" noChangeArrowheads="1"/>
        </xdr:cNvSpPr>
      </xdr:nvSpPr>
      <xdr:spPr bwMode="auto">
        <a:xfrm>
          <a:off x="36710471"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62</xdr:col>
      <xdr:colOff>0</xdr:colOff>
      <xdr:row>102</xdr:row>
      <xdr:rowOff>0</xdr:rowOff>
    </xdr:from>
    <xdr:ext cx="304800" cy="306481"/>
    <xdr:sp macro="" textlink="">
      <xdr:nvSpPr>
        <xdr:cNvPr id="1257" name="AutoShape 2" descr="Image result for present value of annuity"/>
        <xdr:cNvSpPr>
          <a:spLocks noChangeAspect="1" noChangeArrowheads="1"/>
        </xdr:cNvSpPr>
      </xdr:nvSpPr>
      <xdr:spPr bwMode="auto">
        <a:xfrm>
          <a:off x="35679529"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102</xdr:row>
      <xdr:rowOff>0</xdr:rowOff>
    </xdr:from>
    <xdr:ext cx="304800" cy="306481"/>
    <xdr:sp macro="" textlink="">
      <xdr:nvSpPr>
        <xdr:cNvPr id="1258" name="AutoShape 2" descr="Image result for present value of annuity"/>
        <xdr:cNvSpPr>
          <a:spLocks noChangeAspect="1" noChangeArrowheads="1"/>
        </xdr:cNvSpPr>
      </xdr:nvSpPr>
      <xdr:spPr bwMode="auto">
        <a:xfrm>
          <a:off x="36195000"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102</xdr:row>
      <xdr:rowOff>0</xdr:rowOff>
    </xdr:from>
    <xdr:ext cx="304800" cy="306481"/>
    <xdr:sp macro="" textlink="">
      <xdr:nvSpPr>
        <xdr:cNvPr id="1259" name="AutoShape 2" descr="Image result for present value of annuity"/>
        <xdr:cNvSpPr>
          <a:spLocks noChangeAspect="1" noChangeArrowheads="1"/>
        </xdr:cNvSpPr>
      </xdr:nvSpPr>
      <xdr:spPr bwMode="auto">
        <a:xfrm>
          <a:off x="36710471"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61</xdr:col>
      <xdr:colOff>0</xdr:colOff>
      <xdr:row>102</xdr:row>
      <xdr:rowOff>0</xdr:rowOff>
    </xdr:from>
    <xdr:ext cx="304800" cy="306481"/>
    <xdr:sp macro="" textlink="">
      <xdr:nvSpPr>
        <xdr:cNvPr id="1260" name="AutoShape 2" descr="Image result for present value of annuity"/>
        <xdr:cNvSpPr>
          <a:spLocks noChangeAspect="1" noChangeArrowheads="1"/>
        </xdr:cNvSpPr>
      </xdr:nvSpPr>
      <xdr:spPr bwMode="auto">
        <a:xfrm>
          <a:off x="35164059"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102</xdr:row>
      <xdr:rowOff>0</xdr:rowOff>
    </xdr:from>
    <xdr:ext cx="304800" cy="306481"/>
    <xdr:sp macro="" textlink="">
      <xdr:nvSpPr>
        <xdr:cNvPr id="1261" name="AutoShape 2" descr="Image result for present value of annuity"/>
        <xdr:cNvSpPr>
          <a:spLocks noChangeAspect="1" noChangeArrowheads="1"/>
        </xdr:cNvSpPr>
      </xdr:nvSpPr>
      <xdr:spPr bwMode="auto">
        <a:xfrm>
          <a:off x="36195000"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102</xdr:row>
      <xdr:rowOff>0</xdr:rowOff>
    </xdr:from>
    <xdr:ext cx="304800" cy="306481"/>
    <xdr:sp macro="" textlink="">
      <xdr:nvSpPr>
        <xdr:cNvPr id="1262" name="AutoShape 2" descr="Image result for present value of annuity"/>
        <xdr:cNvSpPr>
          <a:spLocks noChangeAspect="1" noChangeArrowheads="1"/>
        </xdr:cNvSpPr>
      </xdr:nvSpPr>
      <xdr:spPr bwMode="auto">
        <a:xfrm>
          <a:off x="36710471"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62</xdr:col>
      <xdr:colOff>0</xdr:colOff>
      <xdr:row>102</xdr:row>
      <xdr:rowOff>0</xdr:rowOff>
    </xdr:from>
    <xdr:ext cx="304800" cy="306481"/>
    <xdr:sp macro="" textlink="">
      <xdr:nvSpPr>
        <xdr:cNvPr id="1263" name="AutoShape 2" descr="Image result for present value of annuity"/>
        <xdr:cNvSpPr>
          <a:spLocks noChangeAspect="1" noChangeArrowheads="1"/>
        </xdr:cNvSpPr>
      </xdr:nvSpPr>
      <xdr:spPr bwMode="auto">
        <a:xfrm>
          <a:off x="35679529"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102</xdr:row>
      <xdr:rowOff>0</xdr:rowOff>
    </xdr:from>
    <xdr:ext cx="304800" cy="306481"/>
    <xdr:sp macro="" textlink="">
      <xdr:nvSpPr>
        <xdr:cNvPr id="1264" name="AutoShape 2" descr="Image result for present value of annuity"/>
        <xdr:cNvSpPr>
          <a:spLocks noChangeAspect="1" noChangeArrowheads="1"/>
        </xdr:cNvSpPr>
      </xdr:nvSpPr>
      <xdr:spPr bwMode="auto">
        <a:xfrm>
          <a:off x="36195000"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102</xdr:row>
      <xdr:rowOff>0</xdr:rowOff>
    </xdr:from>
    <xdr:ext cx="304800" cy="306481"/>
    <xdr:sp macro="" textlink="">
      <xdr:nvSpPr>
        <xdr:cNvPr id="1265" name="AutoShape 2" descr="Image result for present value of annuity"/>
        <xdr:cNvSpPr>
          <a:spLocks noChangeAspect="1" noChangeArrowheads="1"/>
        </xdr:cNvSpPr>
      </xdr:nvSpPr>
      <xdr:spPr bwMode="auto">
        <a:xfrm>
          <a:off x="36710471"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62</xdr:col>
      <xdr:colOff>0</xdr:colOff>
      <xdr:row>103</xdr:row>
      <xdr:rowOff>0</xdr:rowOff>
    </xdr:from>
    <xdr:ext cx="304800" cy="306481"/>
    <xdr:sp macro="" textlink="">
      <xdr:nvSpPr>
        <xdr:cNvPr id="1266" name="AutoShape 2" descr="Image result for present value of annuity"/>
        <xdr:cNvSpPr>
          <a:spLocks noChangeAspect="1" noChangeArrowheads="1"/>
        </xdr:cNvSpPr>
      </xdr:nvSpPr>
      <xdr:spPr bwMode="auto">
        <a:xfrm>
          <a:off x="35679529"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103</xdr:row>
      <xdr:rowOff>0</xdr:rowOff>
    </xdr:from>
    <xdr:ext cx="304800" cy="306481"/>
    <xdr:sp macro="" textlink="">
      <xdr:nvSpPr>
        <xdr:cNvPr id="1267" name="AutoShape 2" descr="Image result for present value of annuity"/>
        <xdr:cNvSpPr>
          <a:spLocks noChangeAspect="1" noChangeArrowheads="1"/>
        </xdr:cNvSpPr>
      </xdr:nvSpPr>
      <xdr:spPr bwMode="auto">
        <a:xfrm>
          <a:off x="36195000"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103</xdr:row>
      <xdr:rowOff>0</xdr:rowOff>
    </xdr:from>
    <xdr:ext cx="304800" cy="306481"/>
    <xdr:sp macro="" textlink="">
      <xdr:nvSpPr>
        <xdr:cNvPr id="1268" name="AutoShape 2" descr="Image result for present value of annuity"/>
        <xdr:cNvSpPr>
          <a:spLocks noChangeAspect="1" noChangeArrowheads="1"/>
        </xdr:cNvSpPr>
      </xdr:nvSpPr>
      <xdr:spPr bwMode="auto">
        <a:xfrm>
          <a:off x="36710471"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61</xdr:col>
      <xdr:colOff>0</xdr:colOff>
      <xdr:row>102</xdr:row>
      <xdr:rowOff>0</xdr:rowOff>
    </xdr:from>
    <xdr:ext cx="304800" cy="306481"/>
    <xdr:sp macro="" textlink="">
      <xdr:nvSpPr>
        <xdr:cNvPr id="1269" name="AutoShape 2" descr="Image result for present value of annuity"/>
        <xdr:cNvSpPr>
          <a:spLocks noChangeAspect="1" noChangeArrowheads="1"/>
        </xdr:cNvSpPr>
      </xdr:nvSpPr>
      <xdr:spPr bwMode="auto">
        <a:xfrm>
          <a:off x="35164059"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102</xdr:row>
      <xdr:rowOff>0</xdr:rowOff>
    </xdr:from>
    <xdr:ext cx="304800" cy="306481"/>
    <xdr:sp macro="" textlink="">
      <xdr:nvSpPr>
        <xdr:cNvPr id="1270" name="AutoShape 2" descr="Image result for present value of annuity"/>
        <xdr:cNvSpPr>
          <a:spLocks noChangeAspect="1" noChangeArrowheads="1"/>
        </xdr:cNvSpPr>
      </xdr:nvSpPr>
      <xdr:spPr bwMode="auto">
        <a:xfrm>
          <a:off x="36195000"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102</xdr:row>
      <xdr:rowOff>0</xdr:rowOff>
    </xdr:from>
    <xdr:ext cx="304800" cy="306481"/>
    <xdr:sp macro="" textlink="">
      <xdr:nvSpPr>
        <xdr:cNvPr id="1271" name="AutoShape 2" descr="Image result for present value of annuity"/>
        <xdr:cNvSpPr>
          <a:spLocks noChangeAspect="1" noChangeArrowheads="1"/>
        </xdr:cNvSpPr>
      </xdr:nvSpPr>
      <xdr:spPr bwMode="auto">
        <a:xfrm>
          <a:off x="36710471"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62</xdr:col>
      <xdr:colOff>0</xdr:colOff>
      <xdr:row>103</xdr:row>
      <xdr:rowOff>0</xdr:rowOff>
    </xdr:from>
    <xdr:ext cx="304800" cy="306481"/>
    <xdr:sp macro="" textlink="">
      <xdr:nvSpPr>
        <xdr:cNvPr id="1272" name="AutoShape 2" descr="Image result for present value of annuity"/>
        <xdr:cNvSpPr>
          <a:spLocks noChangeAspect="1" noChangeArrowheads="1"/>
        </xdr:cNvSpPr>
      </xdr:nvSpPr>
      <xdr:spPr bwMode="auto">
        <a:xfrm>
          <a:off x="35679529"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103</xdr:row>
      <xdr:rowOff>0</xdr:rowOff>
    </xdr:from>
    <xdr:ext cx="304800" cy="306481"/>
    <xdr:sp macro="" textlink="">
      <xdr:nvSpPr>
        <xdr:cNvPr id="1273" name="AutoShape 2" descr="Image result for present value of annuity"/>
        <xdr:cNvSpPr>
          <a:spLocks noChangeAspect="1" noChangeArrowheads="1"/>
        </xdr:cNvSpPr>
      </xdr:nvSpPr>
      <xdr:spPr bwMode="auto">
        <a:xfrm>
          <a:off x="36195000"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103</xdr:row>
      <xdr:rowOff>0</xdr:rowOff>
    </xdr:from>
    <xdr:ext cx="304800" cy="306481"/>
    <xdr:sp macro="" textlink="">
      <xdr:nvSpPr>
        <xdr:cNvPr id="1274" name="AutoShape 2" descr="Image result for present value of annuity"/>
        <xdr:cNvSpPr>
          <a:spLocks noChangeAspect="1" noChangeArrowheads="1"/>
        </xdr:cNvSpPr>
      </xdr:nvSpPr>
      <xdr:spPr bwMode="auto">
        <a:xfrm>
          <a:off x="36710471"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61</xdr:col>
      <xdr:colOff>0</xdr:colOff>
      <xdr:row>103</xdr:row>
      <xdr:rowOff>0</xdr:rowOff>
    </xdr:from>
    <xdr:ext cx="304800" cy="306481"/>
    <xdr:sp macro="" textlink="">
      <xdr:nvSpPr>
        <xdr:cNvPr id="1275" name="AutoShape 2" descr="Image result for present value of annuity"/>
        <xdr:cNvSpPr>
          <a:spLocks noChangeAspect="1" noChangeArrowheads="1"/>
        </xdr:cNvSpPr>
      </xdr:nvSpPr>
      <xdr:spPr bwMode="auto">
        <a:xfrm>
          <a:off x="35164059"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103</xdr:row>
      <xdr:rowOff>0</xdr:rowOff>
    </xdr:from>
    <xdr:ext cx="304800" cy="306481"/>
    <xdr:sp macro="" textlink="">
      <xdr:nvSpPr>
        <xdr:cNvPr id="1276" name="AutoShape 2" descr="Image result for present value of annuity"/>
        <xdr:cNvSpPr>
          <a:spLocks noChangeAspect="1" noChangeArrowheads="1"/>
        </xdr:cNvSpPr>
      </xdr:nvSpPr>
      <xdr:spPr bwMode="auto">
        <a:xfrm>
          <a:off x="36195000"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103</xdr:row>
      <xdr:rowOff>0</xdr:rowOff>
    </xdr:from>
    <xdr:ext cx="304800" cy="306481"/>
    <xdr:sp macro="" textlink="">
      <xdr:nvSpPr>
        <xdr:cNvPr id="1277" name="AutoShape 2" descr="Image result for present value of annuity"/>
        <xdr:cNvSpPr>
          <a:spLocks noChangeAspect="1" noChangeArrowheads="1"/>
        </xdr:cNvSpPr>
      </xdr:nvSpPr>
      <xdr:spPr bwMode="auto">
        <a:xfrm>
          <a:off x="36710471"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62</xdr:col>
      <xdr:colOff>0</xdr:colOff>
      <xdr:row>103</xdr:row>
      <xdr:rowOff>0</xdr:rowOff>
    </xdr:from>
    <xdr:ext cx="304800" cy="306481"/>
    <xdr:sp macro="" textlink="">
      <xdr:nvSpPr>
        <xdr:cNvPr id="1278" name="AutoShape 2" descr="Image result for present value of annuity"/>
        <xdr:cNvSpPr>
          <a:spLocks noChangeAspect="1" noChangeArrowheads="1"/>
        </xdr:cNvSpPr>
      </xdr:nvSpPr>
      <xdr:spPr bwMode="auto">
        <a:xfrm>
          <a:off x="35679529"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103</xdr:row>
      <xdr:rowOff>0</xdr:rowOff>
    </xdr:from>
    <xdr:ext cx="304800" cy="306481"/>
    <xdr:sp macro="" textlink="">
      <xdr:nvSpPr>
        <xdr:cNvPr id="1279" name="AutoShape 2" descr="Image result for present value of annuity"/>
        <xdr:cNvSpPr>
          <a:spLocks noChangeAspect="1" noChangeArrowheads="1"/>
        </xdr:cNvSpPr>
      </xdr:nvSpPr>
      <xdr:spPr bwMode="auto">
        <a:xfrm>
          <a:off x="36195000"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103</xdr:row>
      <xdr:rowOff>0</xdr:rowOff>
    </xdr:from>
    <xdr:ext cx="304800" cy="306481"/>
    <xdr:sp macro="" textlink="">
      <xdr:nvSpPr>
        <xdr:cNvPr id="1280" name="AutoShape 2" descr="Image result for present value of annuity"/>
        <xdr:cNvSpPr>
          <a:spLocks noChangeAspect="1" noChangeArrowheads="1"/>
        </xdr:cNvSpPr>
      </xdr:nvSpPr>
      <xdr:spPr bwMode="auto">
        <a:xfrm>
          <a:off x="36710471"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62</xdr:col>
      <xdr:colOff>0</xdr:colOff>
      <xdr:row>104</xdr:row>
      <xdr:rowOff>0</xdr:rowOff>
    </xdr:from>
    <xdr:ext cx="304800" cy="306481"/>
    <xdr:sp macro="" textlink="">
      <xdr:nvSpPr>
        <xdr:cNvPr id="1281" name="AutoShape 2" descr="Image result for present value of annuity"/>
        <xdr:cNvSpPr>
          <a:spLocks noChangeAspect="1" noChangeArrowheads="1"/>
        </xdr:cNvSpPr>
      </xdr:nvSpPr>
      <xdr:spPr bwMode="auto">
        <a:xfrm>
          <a:off x="35679529"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104</xdr:row>
      <xdr:rowOff>0</xdr:rowOff>
    </xdr:from>
    <xdr:ext cx="304800" cy="306481"/>
    <xdr:sp macro="" textlink="">
      <xdr:nvSpPr>
        <xdr:cNvPr id="1282" name="AutoShape 2" descr="Image result for present value of annuity"/>
        <xdr:cNvSpPr>
          <a:spLocks noChangeAspect="1" noChangeArrowheads="1"/>
        </xdr:cNvSpPr>
      </xdr:nvSpPr>
      <xdr:spPr bwMode="auto">
        <a:xfrm>
          <a:off x="36195000"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104</xdr:row>
      <xdr:rowOff>0</xdr:rowOff>
    </xdr:from>
    <xdr:ext cx="304800" cy="306481"/>
    <xdr:sp macro="" textlink="">
      <xdr:nvSpPr>
        <xdr:cNvPr id="1283" name="AutoShape 2" descr="Image result for present value of annuity"/>
        <xdr:cNvSpPr>
          <a:spLocks noChangeAspect="1" noChangeArrowheads="1"/>
        </xdr:cNvSpPr>
      </xdr:nvSpPr>
      <xdr:spPr bwMode="auto">
        <a:xfrm>
          <a:off x="36710471"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61</xdr:col>
      <xdr:colOff>0</xdr:colOff>
      <xdr:row>103</xdr:row>
      <xdr:rowOff>0</xdr:rowOff>
    </xdr:from>
    <xdr:ext cx="304800" cy="306481"/>
    <xdr:sp macro="" textlink="">
      <xdr:nvSpPr>
        <xdr:cNvPr id="1284" name="AutoShape 2" descr="Image result for present value of annuity"/>
        <xdr:cNvSpPr>
          <a:spLocks noChangeAspect="1" noChangeArrowheads="1"/>
        </xdr:cNvSpPr>
      </xdr:nvSpPr>
      <xdr:spPr bwMode="auto">
        <a:xfrm>
          <a:off x="35164059"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103</xdr:row>
      <xdr:rowOff>0</xdr:rowOff>
    </xdr:from>
    <xdr:ext cx="304800" cy="306481"/>
    <xdr:sp macro="" textlink="">
      <xdr:nvSpPr>
        <xdr:cNvPr id="1285" name="AutoShape 2" descr="Image result for present value of annuity"/>
        <xdr:cNvSpPr>
          <a:spLocks noChangeAspect="1" noChangeArrowheads="1"/>
        </xdr:cNvSpPr>
      </xdr:nvSpPr>
      <xdr:spPr bwMode="auto">
        <a:xfrm>
          <a:off x="36195000"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103</xdr:row>
      <xdr:rowOff>0</xdr:rowOff>
    </xdr:from>
    <xdr:ext cx="304800" cy="306481"/>
    <xdr:sp macro="" textlink="">
      <xdr:nvSpPr>
        <xdr:cNvPr id="1286" name="AutoShape 2" descr="Image result for present value of annuity"/>
        <xdr:cNvSpPr>
          <a:spLocks noChangeAspect="1" noChangeArrowheads="1"/>
        </xdr:cNvSpPr>
      </xdr:nvSpPr>
      <xdr:spPr bwMode="auto">
        <a:xfrm>
          <a:off x="36710471"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62</xdr:col>
      <xdr:colOff>0</xdr:colOff>
      <xdr:row>104</xdr:row>
      <xdr:rowOff>0</xdr:rowOff>
    </xdr:from>
    <xdr:ext cx="304800" cy="306481"/>
    <xdr:sp macro="" textlink="">
      <xdr:nvSpPr>
        <xdr:cNvPr id="1287" name="AutoShape 2" descr="Image result for present value of annuity"/>
        <xdr:cNvSpPr>
          <a:spLocks noChangeAspect="1" noChangeArrowheads="1"/>
        </xdr:cNvSpPr>
      </xdr:nvSpPr>
      <xdr:spPr bwMode="auto">
        <a:xfrm>
          <a:off x="35679529"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104</xdr:row>
      <xdr:rowOff>0</xdr:rowOff>
    </xdr:from>
    <xdr:ext cx="304800" cy="306481"/>
    <xdr:sp macro="" textlink="">
      <xdr:nvSpPr>
        <xdr:cNvPr id="1288" name="AutoShape 2" descr="Image result for present value of annuity"/>
        <xdr:cNvSpPr>
          <a:spLocks noChangeAspect="1" noChangeArrowheads="1"/>
        </xdr:cNvSpPr>
      </xdr:nvSpPr>
      <xdr:spPr bwMode="auto">
        <a:xfrm>
          <a:off x="36195000"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104</xdr:row>
      <xdr:rowOff>0</xdr:rowOff>
    </xdr:from>
    <xdr:ext cx="304800" cy="306481"/>
    <xdr:sp macro="" textlink="">
      <xdr:nvSpPr>
        <xdr:cNvPr id="1289" name="AutoShape 2" descr="Image result for present value of annuity"/>
        <xdr:cNvSpPr>
          <a:spLocks noChangeAspect="1" noChangeArrowheads="1"/>
        </xdr:cNvSpPr>
      </xdr:nvSpPr>
      <xdr:spPr bwMode="auto">
        <a:xfrm>
          <a:off x="36710471"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61</xdr:col>
      <xdr:colOff>0</xdr:colOff>
      <xdr:row>104</xdr:row>
      <xdr:rowOff>0</xdr:rowOff>
    </xdr:from>
    <xdr:ext cx="304800" cy="306481"/>
    <xdr:sp macro="" textlink="">
      <xdr:nvSpPr>
        <xdr:cNvPr id="1290" name="AutoShape 2" descr="Image result for present value of annuity"/>
        <xdr:cNvSpPr>
          <a:spLocks noChangeAspect="1" noChangeArrowheads="1"/>
        </xdr:cNvSpPr>
      </xdr:nvSpPr>
      <xdr:spPr bwMode="auto">
        <a:xfrm>
          <a:off x="35164059"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104</xdr:row>
      <xdr:rowOff>0</xdr:rowOff>
    </xdr:from>
    <xdr:ext cx="304800" cy="306481"/>
    <xdr:sp macro="" textlink="">
      <xdr:nvSpPr>
        <xdr:cNvPr id="1291" name="AutoShape 2" descr="Image result for present value of annuity"/>
        <xdr:cNvSpPr>
          <a:spLocks noChangeAspect="1" noChangeArrowheads="1"/>
        </xdr:cNvSpPr>
      </xdr:nvSpPr>
      <xdr:spPr bwMode="auto">
        <a:xfrm>
          <a:off x="36195000"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104</xdr:row>
      <xdr:rowOff>0</xdr:rowOff>
    </xdr:from>
    <xdr:ext cx="304800" cy="306481"/>
    <xdr:sp macro="" textlink="">
      <xdr:nvSpPr>
        <xdr:cNvPr id="1292" name="AutoShape 2" descr="Image result for present value of annuity"/>
        <xdr:cNvSpPr>
          <a:spLocks noChangeAspect="1" noChangeArrowheads="1"/>
        </xdr:cNvSpPr>
      </xdr:nvSpPr>
      <xdr:spPr bwMode="auto">
        <a:xfrm>
          <a:off x="36710471"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62</xdr:col>
      <xdr:colOff>0</xdr:colOff>
      <xdr:row>104</xdr:row>
      <xdr:rowOff>0</xdr:rowOff>
    </xdr:from>
    <xdr:ext cx="304800" cy="306481"/>
    <xdr:sp macro="" textlink="">
      <xdr:nvSpPr>
        <xdr:cNvPr id="1293" name="AutoShape 2" descr="Image result for present value of annuity"/>
        <xdr:cNvSpPr>
          <a:spLocks noChangeAspect="1" noChangeArrowheads="1"/>
        </xdr:cNvSpPr>
      </xdr:nvSpPr>
      <xdr:spPr bwMode="auto">
        <a:xfrm>
          <a:off x="35679529"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104</xdr:row>
      <xdr:rowOff>0</xdr:rowOff>
    </xdr:from>
    <xdr:ext cx="304800" cy="306481"/>
    <xdr:sp macro="" textlink="">
      <xdr:nvSpPr>
        <xdr:cNvPr id="1294" name="AutoShape 2" descr="Image result for present value of annuity"/>
        <xdr:cNvSpPr>
          <a:spLocks noChangeAspect="1" noChangeArrowheads="1"/>
        </xdr:cNvSpPr>
      </xdr:nvSpPr>
      <xdr:spPr bwMode="auto">
        <a:xfrm>
          <a:off x="36195000"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104</xdr:row>
      <xdr:rowOff>0</xdr:rowOff>
    </xdr:from>
    <xdr:ext cx="304800" cy="306481"/>
    <xdr:sp macro="" textlink="">
      <xdr:nvSpPr>
        <xdr:cNvPr id="1295" name="AutoShape 2" descr="Image result for present value of annuity"/>
        <xdr:cNvSpPr>
          <a:spLocks noChangeAspect="1" noChangeArrowheads="1"/>
        </xdr:cNvSpPr>
      </xdr:nvSpPr>
      <xdr:spPr bwMode="auto">
        <a:xfrm>
          <a:off x="36710471"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62</xdr:col>
      <xdr:colOff>0</xdr:colOff>
      <xdr:row>105</xdr:row>
      <xdr:rowOff>0</xdr:rowOff>
    </xdr:from>
    <xdr:ext cx="304800" cy="306481"/>
    <xdr:sp macro="" textlink="">
      <xdr:nvSpPr>
        <xdr:cNvPr id="1296" name="AutoShape 2" descr="Image result for present value of annuity"/>
        <xdr:cNvSpPr>
          <a:spLocks noChangeAspect="1" noChangeArrowheads="1"/>
        </xdr:cNvSpPr>
      </xdr:nvSpPr>
      <xdr:spPr bwMode="auto">
        <a:xfrm>
          <a:off x="35679529"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105</xdr:row>
      <xdr:rowOff>0</xdr:rowOff>
    </xdr:from>
    <xdr:ext cx="304800" cy="306481"/>
    <xdr:sp macro="" textlink="">
      <xdr:nvSpPr>
        <xdr:cNvPr id="1297" name="AutoShape 2" descr="Image result for present value of annuity"/>
        <xdr:cNvSpPr>
          <a:spLocks noChangeAspect="1" noChangeArrowheads="1"/>
        </xdr:cNvSpPr>
      </xdr:nvSpPr>
      <xdr:spPr bwMode="auto">
        <a:xfrm>
          <a:off x="36195000"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105</xdr:row>
      <xdr:rowOff>0</xdr:rowOff>
    </xdr:from>
    <xdr:ext cx="304800" cy="306481"/>
    <xdr:sp macro="" textlink="">
      <xdr:nvSpPr>
        <xdr:cNvPr id="1298" name="AutoShape 2" descr="Image result for present value of annuity"/>
        <xdr:cNvSpPr>
          <a:spLocks noChangeAspect="1" noChangeArrowheads="1"/>
        </xdr:cNvSpPr>
      </xdr:nvSpPr>
      <xdr:spPr bwMode="auto">
        <a:xfrm>
          <a:off x="36710471"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61</xdr:col>
      <xdr:colOff>0</xdr:colOff>
      <xdr:row>104</xdr:row>
      <xdr:rowOff>0</xdr:rowOff>
    </xdr:from>
    <xdr:ext cx="304800" cy="306481"/>
    <xdr:sp macro="" textlink="">
      <xdr:nvSpPr>
        <xdr:cNvPr id="1299" name="AutoShape 2" descr="Image result for present value of annuity"/>
        <xdr:cNvSpPr>
          <a:spLocks noChangeAspect="1" noChangeArrowheads="1"/>
        </xdr:cNvSpPr>
      </xdr:nvSpPr>
      <xdr:spPr bwMode="auto">
        <a:xfrm>
          <a:off x="35164059"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104</xdr:row>
      <xdr:rowOff>0</xdr:rowOff>
    </xdr:from>
    <xdr:ext cx="304800" cy="306481"/>
    <xdr:sp macro="" textlink="">
      <xdr:nvSpPr>
        <xdr:cNvPr id="1300" name="AutoShape 2" descr="Image result for present value of annuity"/>
        <xdr:cNvSpPr>
          <a:spLocks noChangeAspect="1" noChangeArrowheads="1"/>
        </xdr:cNvSpPr>
      </xdr:nvSpPr>
      <xdr:spPr bwMode="auto">
        <a:xfrm>
          <a:off x="36195000"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104</xdr:row>
      <xdr:rowOff>0</xdr:rowOff>
    </xdr:from>
    <xdr:ext cx="304800" cy="306481"/>
    <xdr:sp macro="" textlink="">
      <xdr:nvSpPr>
        <xdr:cNvPr id="1301" name="AutoShape 2" descr="Image result for present value of annuity"/>
        <xdr:cNvSpPr>
          <a:spLocks noChangeAspect="1" noChangeArrowheads="1"/>
        </xdr:cNvSpPr>
      </xdr:nvSpPr>
      <xdr:spPr bwMode="auto">
        <a:xfrm>
          <a:off x="36710471"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62</xdr:col>
      <xdr:colOff>0</xdr:colOff>
      <xdr:row>105</xdr:row>
      <xdr:rowOff>0</xdr:rowOff>
    </xdr:from>
    <xdr:ext cx="304800" cy="306481"/>
    <xdr:sp macro="" textlink="">
      <xdr:nvSpPr>
        <xdr:cNvPr id="1302" name="AutoShape 2" descr="Image result for present value of annuity"/>
        <xdr:cNvSpPr>
          <a:spLocks noChangeAspect="1" noChangeArrowheads="1"/>
        </xdr:cNvSpPr>
      </xdr:nvSpPr>
      <xdr:spPr bwMode="auto">
        <a:xfrm>
          <a:off x="35679529"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105</xdr:row>
      <xdr:rowOff>0</xdr:rowOff>
    </xdr:from>
    <xdr:ext cx="304800" cy="306481"/>
    <xdr:sp macro="" textlink="">
      <xdr:nvSpPr>
        <xdr:cNvPr id="1303" name="AutoShape 2" descr="Image result for present value of annuity"/>
        <xdr:cNvSpPr>
          <a:spLocks noChangeAspect="1" noChangeArrowheads="1"/>
        </xdr:cNvSpPr>
      </xdr:nvSpPr>
      <xdr:spPr bwMode="auto">
        <a:xfrm>
          <a:off x="36195000"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105</xdr:row>
      <xdr:rowOff>0</xdr:rowOff>
    </xdr:from>
    <xdr:ext cx="304800" cy="306481"/>
    <xdr:sp macro="" textlink="">
      <xdr:nvSpPr>
        <xdr:cNvPr id="1304" name="AutoShape 2" descr="Image result for present value of annuity"/>
        <xdr:cNvSpPr>
          <a:spLocks noChangeAspect="1" noChangeArrowheads="1"/>
        </xdr:cNvSpPr>
      </xdr:nvSpPr>
      <xdr:spPr bwMode="auto">
        <a:xfrm>
          <a:off x="36710471"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61</xdr:col>
      <xdr:colOff>0</xdr:colOff>
      <xdr:row>105</xdr:row>
      <xdr:rowOff>0</xdr:rowOff>
    </xdr:from>
    <xdr:ext cx="304800" cy="306481"/>
    <xdr:sp macro="" textlink="">
      <xdr:nvSpPr>
        <xdr:cNvPr id="1305" name="AutoShape 2" descr="Image result for present value of annuity"/>
        <xdr:cNvSpPr>
          <a:spLocks noChangeAspect="1" noChangeArrowheads="1"/>
        </xdr:cNvSpPr>
      </xdr:nvSpPr>
      <xdr:spPr bwMode="auto">
        <a:xfrm>
          <a:off x="35164059"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105</xdr:row>
      <xdr:rowOff>0</xdr:rowOff>
    </xdr:from>
    <xdr:ext cx="304800" cy="306481"/>
    <xdr:sp macro="" textlink="">
      <xdr:nvSpPr>
        <xdr:cNvPr id="1306" name="AutoShape 2" descr="Image result for present value of annuity"/>
        <xdr:cNvSpPr>
          <a:spLocks noChangeAspect="1" noChangeArrowheads="1"/>
        </xdr:cNvSpPr>
      </xdr:nvSpPr>
      <xdr:spPr bwMode="auto">
        <a:xfrm>
          <a:off x="36195000"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105</xdr:row>
      <xdr:rowOff>0</xdr:rowOff>
    </xdr:from>
    <xdr:ext cx="304800" cy="306481"/>
    <xdr:sp macro="" textlink="">
      <xdr:nvSpPr>
        <xdr:cNvPr id="1307" name="AutoShape 2" descr="Image result for present value of annuity"/>
        <xdr:cNvSpPr>
          <a:spLocks noChangeAspect="1" noChangeArrowheads="1"/>
        </xdr:cNvSpPr>
      </xdr:nvSpPr>
      <xdr:spPr bwMode="auto">
        <a:xfrm>
          <a:off x="36710471"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62</xdr:col>
      <xdr:colOff>0</xdr:colOff>
      <xdr:row>105</xdr:row>
      <xdr:rowOff>0</xdr:rowOff>
    </xdr:from>
    <xdr:ext cx="304800" cy="306481"/>
    <xdr:sp macro="" textlink="">
      <xdr:nvSpPr>
        <xdr:cNvPr id="1308" name="AutoShape 2" descr="Image result for present value of annuity"/>
        <xdr:cNvSpPr>
          <a:spLocks noChangeAspect="1" noChangeArrowheads="1"/>
        </xdr:cNvSpPr>
      </xdr:nvSpPr>
      <xdr:spPr bwMode="auto">
        <a:xfrm>
          <a:off x="35679529"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105</xdr:row>
      <xdr:rowOff>0</xdr:rowOff>
    </xdr:from>
    <xdr:ext cx="304800" cy="306481"/>
    <xdr:sp macro="" textlink="">
      <xdr:nvSpPr>
        <xdr:cNvPr id="1309" name="AutoShape 2" descr="Image result for present value of annuity"/>
        <xdr:cNvSpPr>
          <a:spLocks noChangeAspect="1" noChangeArrowheads="1"/>
        </xdr:cNvSpPr>
      </xdr:nvSpPr>
      <xdr:spPr bwMode="auto">
        <a:xfrm>
          <a:off x="36195000"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105</xdr:row>
      <xdr:rowOff>0</xdr:rowOff>
    </xdr:from>
    <xdr:ext cx="304800" cy="306481"/>
    <xdr:sp macro="" textlink="">
      <xdr:nvSpPr>
        <xdr:cNvPr id="1310" name="AutoShape 2" descr="Image result for present value of annuity"/>
        <xdr:cNvSpPr>
          <a:spLocks noChangeAspect="1" noChangeArrowheads="1"/>
        </xdr:cNvSpPr>
      </xdr:nvSpPr>
      <xdr:spPr bwMode="auto">
        <a:xfrm>
          <a:off x="36710471"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62</xdr:col>
      <xdr:colOff>0</xdr:colOff>
      <xdr:row>106</xdr:row>
      <xdr:rowOff>0</xdr:rowOff>
    </xdr:from>
    <xdr:ext cx="304800" cy="306481"/>
    <xdr:sp macro="" textlink="">
      <xdr:nvSpPr>
        <xdr:cNvPr id="1311" name="AutoShape 2" descr="Image result for present value of annuity"/>
        <xdr:cNvSpPr>
          <a:spLocks noChangeAspect="1" noChangeArrowheads="1"/>
        </xdr:cNvSpPr>
      </xdr:nvSpPr>
      <xdr:spPr bwMode="auto">
        <a:xfrm>
          <a:off x="35679529"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106</xdr:row>
      <xdr:rowOff>0</xdr:rowOff>
    </xdr:from>
    <xdr:ext cx="304800" cy="306481"/>
    <xdr:sp macro="" textlink="">
      <xdr:nvSpPr>
        <xdr:cNvPr id="1312" name="AutoShape 2" descr="Image result for present value of annuity"/>
        <xdr:cNvSpPr>
          <a:spLocks noChangeAspect="1" noChangeArrowheads="1"/>
        </xdr:cNvSpPr>
      </xdr:nvSpPr>
      <xdr:spPr bwMode="auto">
        <a:xfrm>
          <a:off x="36195000"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106</xdr:row>
      <xdr:rowOff>0</xdr:rowOff>
    </xdr:from>
    <xdr:ext cx="304800" cy="306481"/>
    <xdr:sp macro="" textlink="">
      <xdr:nvSpPr>
        <xdr:cNvPr id="1313" name="AutoShape 2" descr="Image result for present value of annuity"/>
        <xdr:cNvSpPr>
          <a:spLocks noChangeAspect="1" noChangeArrowheads="1"/>
        </xdr:cNvSpPr>
      </xdr:nvSpPr>
      <xdr:spPr bwMode="auto">
        <a:xfrm>
          <a:off x="36710471"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61</xdr:col>
      <xdr:colOff>0</xdr:colOff>
      <xdr:row>105</xdr:row>
      <xdr:rowOff>0</xdr:rowOff>
    </xdr:from>
    <xdr:ext cx="304800" cy="306481"/>
    <xdr:sp macro="" textlink="">
      <xdr:nvSpPr>
        <xdr:cNvPr id="1314" name="AutoShape 2" descr="Image result for present value of annuity"/>
        <xdr:cNvSpPr>
          <a:spLocks noChangeAspect="1" noChangeArrowheads="1"/>
        </xdr:cNvSpPr>
      </xdr:nvSpPr>
      <xdr:spPr bwMode="auto">
        <a:xfrm>
          <a:off x="35164059"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105</xdr:row>
      <xdr:rowOff>0</xdr:rowOff>
    </xdr:from>
    <xdr:ext cx="304800" cy="306481"/>
    <xdr:sp macro="" textlink="">
      <xdr:nvSpPr>
        <xdr:cNvPr id="1315" name="AutoShape 2" descr="Image result for present value of annuity"/>
        <xdr:cNvSpPr>
          <a:spLocks noChangeAspect="1" noChangeArrowheads="1"/>
        </xdr:cNvSpPr>
      </xdr:nvSpPr>
      <xdr:spPr bwMode="auto">
        <a:xfrm>
          <a:off x="36195000"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105</xdr:row>
      <xdr:rowOff>0</xdr:rowOff>
    </xdr:from>
    <xdr:ext cx="304800" cy="306481"/>
    <xdr:sp macro="" textlink="">
      <xdr:nvSpPr>
        <xdr:cNvPr id="1316" name="AutoShape 2" descr="Image result for present value of annuity"/>
        <xdr:cNvSpPr>
          <a:spLocks noChangeAspect="1" noChangeArrowheads="1"/>
        </xdr:cNvSpPr>
      </xdr:nvSpPr>
      <xdr:spPr bwMode="auto">
        <a:xfrm>
          <a:off x="36710471"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62</xdr:col>
      <xdr:colOff>0</xdr:colOff>
      <xdr:row>106</xdr:row>
      <xdr:rowOff>0</xdr:rowOff>
    </xdr:from>
    <xdr:ext cx="304800" cy="306481"/>
    <xdr:sp macro="" textlink="">
      <xdr:nvSpPr>
        <xdr:cNvPr id="1317" name="AutoShape 2" descr="Image result for present value of annuity"/>
        <xdr:cNvSpPr>
          <a:spLocks noChangeAspect="1" noChangeArrowheads="1"/>
        </xdr:cNvSpPr>
      </xdr:nvSpPr>
      <xdr:spPr bwMode="auto">
        <a:xfrm>
          <a:off x="35679529"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106</xdr:row>
      <xdr:rowOff>0</xdr:rowOff>
    </xdr:from>
    <xdr:ext cx="304800" cy="306481"/>
    <xdr:sp macro="" textlink="">
      <xdr:nvSpPr>
        <xdr:cNvPr id="1318" name="AutoShape 2" descr="Image result for present value of annuity"/>
        <xdr:cNvSpPr>
          <a:spLocks noChangeAspect="1" noChangeArrowheads="1"/>
        </xdr:cNvSpPr>
      </xdr:nvSpPr>
      <xdr:spPr bwMode="auto">
        <a:xfrm>
          <a:off x="36195000"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106</xdr:row>
      <xdr:rowOff>0</xdr:rowOff>
    </xdr:from>
    <xdr:ext cx="304800" cy="306481"/>
    <xdr:sp macro="" textlink="">
      <xdr:nvSpPr>
        <xdr:cNvPr id="1319" name="AutoShape 2" descr="Image result for present value of annuity"/>
        <xdr:cNvSpPr>
          <a:spLocks noChangeAspect="1" noChangeArrowheads="1"/>
        </xdr:cNvSpPr>
      </xdr:nvSpPr>
      <xdr:spPr bwMode="auto">
        <a:xfrm>
          <a:off x="36710471"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61</xdr:col>
      <xdr:colOff>0</xdr:colOff>
      <xdr:row>106</xdr:row>
      <xdr:rowOff>0</xdr:rowOff>
    </xdr:from>
    <xdr:ext cx="304800" cy="306481"/>
    <xdr:sp macro="" textlink="">
      <xdr:nvSpPr>
        <xdr:cNvPr id="1320" name="AutoShape 2" descr="Image result for present value of annuity"/>
        <xdr:cNvSpPr>
          <a:spLocks noChangeAspect="1" noChangeArrowheads="1"/>
        </xdr:cNvSpPr>
      </xdr:nvSpPr>
      <xdr:spPr bwMode="auto">
        <a:xfrm>
          <a:off x="35164059"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106</xdr:row>
      <xdr:rowOff>0</xdr:rowOff>
    </xdr:from>
    <xdr:ext cx="304800" cy="306481"/>
    <xdr:sp macro="" textlink="">
      <xdr:nvSpPr>
        <xdr:cNvPr id="1321" name="AutoShape 2" descr="Image result for present value of annuity"/>
        <xdr:cNvSpPr>
          <a:spLocks noChangeAspect="1" noChangeArrowheads="1"/>
        </xdr:cNvSpPr>
      </xdr:nvSpPr>
      <xdr:spPr bwMode="auto">
        <a:xfrm>
          <a:off x="36195000"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106</xdr:row>
      <xdr:rowOff>0</xdr:rowOff>
    </xdr:from>
    <xdr:ext cx="304800" cy="306481"/>
    <xdr:sp macro="" textlink="">
      <xdr:nvSpPr>
        <xdr:cNvPr id="1322" name="AutoShape 2" descr="Image result for present value of annuity"/>
        <xdr:cNvSpPr>
          <a:spLocks noChangeAspect="1" noChangeArrowheads="1"/>
        </xdr:cNvSpPr>
      </xdr:nvSpPr>
      <xdr:spPr bwMode="auto">
        <a:xfrm>
          <a:off x="36710471"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62</xdr:col>
      <xdr:colOff>0</xdr:colOff>
      <xdr:row>106</xdr:row>
      <xdr:rowOff>0</xdr:rowOff>
    </xdr:from>
    <xdr:ext cx="304800" cy="306481"/>
    <xdr:sp macro="" textlink="">
      <xdr:nvSpPr>
        <xdr:cNvPr id="1323" name="AutoShape 2" descr="Image result for present value of annuity"/>
        <xdr:cNvSpPr>
          <a:spLocks noChangeAspect="1" noChangeArrowheads="1"/>
        </xdr:cNvSpPr>
      </xdr:nvSpPr>
      <xdr:spPr bwMode="auto">
        <a:xfrm>
          <a:off x="35679529"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106</xdr:row>
      <xdr:rowOff>0</xdr:rowOff>
    </xdr:from>
    <xdr:ext cx="304800" cy="306481"/>
    <xdr:sp macro="" textlink="">
      <xdr:nvSpPr>
        <xdr:cNvPr id="1324" name="AutoShape 2" descr="Image result for present value of annuity"/>
        <xdr:cNvSpPr>
          <a:spLocks noChangeAspect="1" noChangeArrowheads="1"/>
        </xdr:cNvSpPr>
      </xdr:nvSpPr>
      <xdr:spPr bwMode="auto">
        <a:xfrm>
          <a:off x="36195000"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106</xdr:row>
      <xdr:rowOff>0</xdr:rowOff>
    </xdr:from>
    <xdr:ext cx="304800" cy="306481"/>
    <xdr:sp macro="" textlink="">
      <xdr:nvSpPr>
        <xdr:cNvPr id="1325" name="AutoShape 2" descr="Image result for present value of annuity"/>
        <xdr:cNvSpPr>
          <a:spLocks noChangeAspect="1" noChangeArrowheads="1"/>
        </xdr:cNvSpPr>
      </xdr:nvSpPr>
      <xdr:spPr bwMode="auto">
        <a:xfrm>
          <a:off x="36710471"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62</xdr:col>
      <xdr:colOff>0</xdr:colOff>
      <xdr:row>107</xdr:row>
      <xdr:rowOff>0</xdr:rowOff>
    </xdr:from>
    <xdr:ext cx="304800" cy="306481"/>
    <xdr:sp macro="" textlink="">
      <xdr:nvSpPr>
        <xdr:cNvPr id="1326" name="AutoShape 2" descr="Image result for present value of annuity"/>
        <xdr:cNvSpPr>
          <a:spLocks noChangeAspect="1" noChangeArrowheads="1"/>
        </xdr:cNvSpPr>
      </xdr:nvSpPr>
      <xdr:spPr bwMode="auto">
        <a:xfrm>
          <a:off x="35679529"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107</xdr:row>
      <xdr:rowOff>0</xdr:rowOff>
    </xdr:from>
    <xdr:ext cx="304800" cy="306481"/>
    <xdr:sp macro="" textlink="">
      <xdr:nvSpPr>
        <xdr:cNvPr id="1327" name="AutoShape 2" descr="Image result for present value of annuity"/>
        <xdr:cNvSpPr>
          <a:spLocks noChangeAspect="1" noChangeArrowheads="1"/>
        </xdr:cNvSpPr>
      </xdr:nvSpPr>
      <xdr:spPr bwMode="auto">
        <a:xfrm>
          <a:off x="36195000"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107</xdr:row>
      <xdr:rowOff>0</xdr:rowOff>
    </xdr:from>
    <xdr:ext cx="304800" cy="306481"/>
    <xdr:sp macro="" textlink="">
      <xdr:nvSpPr>
        <xdr:cNvPr id="1328" name="AutoShape 2" descr="Image result for present value of annuity"/>
        <xdr:cNvSpPr>
          <a:spLocks noChangeAspect="1" noChangeArrowheads="1"/>
        </xdr:cNvSpPr>
      </xdr:nvSpPr>
      <xdr:spPr bwMode="auto">
        <a:xfrm>
          <a:off x="36710471"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61</xdr:col>
      <xdr:colOff>0</xdr:colOff>
      <xdr:row>106</xdr:row>
      <xdr:rowOff>0</xdr:rowOff>
    </xdr:from>
    <xdr:ext cx="304800" cy="306481"/>
    <xdr:sp macro="" textlink="">
      <xdr:nvSpPr>
        <xdr:cNvPr id="1329" name="AutoShape 2" descr="Image result for present value of annuity"/>
        <xdr:cNvSpPr>
          <a:spLocks noChangeAspect="1" noChangeArrowheads="1"/>
        </xdr:cNvSpPr>
      </xdr:nvSpPr>
      <xdr:spPr bwMode="auto">
        <a:xfrm>
          <a:off x="35164059"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106</xdr:row>
      <xdr:rowOff>0</xdr:rowOff>
    </xdr:from>
    <xdr:ext cx="304800" cy="306481"/>
    <xdr:sp macro="" textlink="">
      <xdr:nvSpPr>
        <xdr:cNvPr id="1330" name="AutoShape 2" descr="Image result for present value of annuity"/>
        <xdr:cNvSpPr>
          <a:spLocks noChangeAspect="1" noChangeArrowheads="1"/>
        </xdr:cNvSpPr>
      </xdr:nvSpPr>
      <xdr:spPr bwMode="auto">
        <a:xfrm>
          <a:off x="36195000"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106</xdr:row>
      <xdr:rowOff>0</xdr:rowOff>
    </xdr:from>
    <xdr:ext cx="304800" cy="306481"/>
    <xdr:sp macro="" textlink="">
      <xdr:nvSpPr>
        <xdr:cNvPr id="1331" name="AutoShape 2" descr="Image result for present value of annuity"/>
        <xdr:cNvSpPr>
          <a:spLocks noChangeAspect="1" noChangeArrowheads="1"/>
        </xdr:cNvSpPr>
      </xdr:nvSpPr>
      <xdr:spPr bwMode="auto">
        <a:xfrm>
          <a:off x="36710471"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62</xdr:col>
      <xdr:colOff>0</xdr:colOff>
      <xdr:row>107</xdr:row>
      <xdr:rowOff>0</xdr:rowOff>
    </xdr:from>
    <xdr:ext cx="304800" cy="306481"/>
    <xdr:sp macro="" textlink="">
      <xdr:nvSpPr>
        <xdr:cNvPr id="1332" name="AutoShape 2" descr="Image result for present value of annuity"/>
        <xdr:cNvSpPr>
          <a:spLocks noChangeAspect="1" noChangeArrowheads="1"/>
        </xdr:cNvSpPr>
      </xdr:nvSpPr>
      <xdr:spPr bwMode="auto">
        <a:xfrm>
          <a:off x="35679529"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107</xdr:row>
      <xdr:rowOff>0</xdr:rowOff>
    </xdr:from>
    <xdr:ext cx="304800" cy="306481"/>
    <xdr:sp macro="" textlink="">
      <xdr:nvSpPr>
        <xdr:cNvPr id="1333" name="AutoShape 2" descr="Image result for present value of annuity"/>
        <xdr:cNvSpPr>
          <a:spLocks noChangeAspect="1" noChangeArrowheads="1"/>
        </xdr:cNvSpPr>
      </xdr:nvSpPr>
      <xdr:spPr bwMode="auto">
        <a:xfrm>
          <a:off x="36195000"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107</xdr:row>
      <xdr:rowOff>0</xdr:rowOff>
    </xdr:from>
    <xdr:ext cx="304800" cy="306481"/>
    <xdr:sp macro="" textlink="">
      <xdr:nvSpPr>
        <xdr:cNvPr id="1334" name="AutoShape 2" descr="Image result for present value of annuity"/>
        <xdr:cNvSpPr>
          <a:spLocks noChangeAspect="1" noChangeArrowheads="1"/>
        </xdr:cNvSpPr>
      </xdr:nvSpPr>
      <xdr:spPr bwMode="auto">
        <a:xfrm>
          <a:off x="36710471"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61</xdr:col>
      <xdr:colOff>0</xdr:colOff>
      <xdr:row>107</xdr:row>
      <xdr:rowOff>0</xdr:rowOff>
    </xdr:from>
    <xdr:ext cx="304800" cy="306481"/>
    <xdr:sp macro="" textlink="">
      <xdr:nvSpPr>
        <xdr:cNvPr id="1335" name="AutoShape 2" descr="Image result for present value of annuity"/>
        <xdr:cNvSpPr>
          <a:spLocks noChangeAspect="1" noChangeArrowheads="1"/>
        </xdr:cNvSpPr>
      </xdr:nvSpPr>
      <xdr:spPr bwMode="auto">
        <a:xfrm>
          <a:off x="35164059"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107</xdr:row>
      <xdr:rowOff>0</xdr:rowOff>
    </xdr:from>
    <xdr:ext cx="304800" cy="306481"/>
    <xdr:sp macro="" textlink="">
      <xdr:nvSpPr>
        <xdr:cNvPr id="1336" name="AutoShape 2" descr="Image result for present value of annuity"/>
        <xdr:cNvSpPr>
          <a:spLocks noChangeAspect="1" noChangeArrowheads="1"/>
        </xdr:cNvSpPr>
      </xdr:nvSpPr>
      <xdr:spPr bwMode="auto">
        <a:xfrm>
          <a:off x="36195000"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107</xdr:row>
      <xdr:rowOff>0</xdr:rowOff>
    </xdr:from>
    <xdr:ext cx="304800" cy="306481"/>
    <xdr:sp macro="" textlink="">
      <xdr:nvSpPr>
        <xdr:cNvPr id="1337" name="AutoShape 2" descr="Image result for present value of annuity"/>
        <xdr:cNvSpPr>
          <a:spLocks noChangeAspect="1" noChangeArrowheads="1"/>
        </xdr:cNvSpPr>
      </xdr:nvSpPr>
      <xdr:spPr bwMode="auto">
        <a:xfrm>
          <a:off x="36710471"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62</xdr:col>
      <xdr:colOff>0</xdr:colOff>
      <xdr:row>107</xdr:row>
      <xdr:rowOff>0</xdr:rowOff>
    </xdr:from>
    <xdr:ext cx="304800" cy="306481"/>
    <xdr:sp macro="" textlink="">
      <xdr:nvSpPr>
        <xdr:cNvPr id="1338" name="AutoShape 2" descr="Image result for present value of annuity"/>
        <xdr:cNvSpPr>
          <a:spLocks noChangeAspect="1" noChangeArrowheads="1"/>
        </xdr:cNvSpPr>
      </xdr:nvSpPr>
      <xdr:spPr bwMode="auto">
        <a:xfrm>
          <a:off x="35679529"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107</xdr:row>
      <xdr:rowOff>0</xdr:rowOff>
    </xdr:from>
    <xdr:ext cx="304800" cy="306481"/>
    <xdr:sp macro="" textlink="">
      <xdr:nvSpPr>
        <xdr:cNvPr id="1339" name="AutoShape 2" descr="Image result for present value of annuity"/>
        <xdr:cNvSpPr>
          <a:spLocks noChangeAspect="1" noChangeArrowheads="1"/>
        </xdr:cNvSpPr>
      </xdr:nvSpPr>
      <xdr:spPr bwMode="auto">
        <a:xfrm>
          <a:off x="36195000"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107</xdr:row>
      <xdr:rowOff>0</xdr:rowOff>
    </xdr:from>
    <xdr:ext cx="304800" cy="306481"/>
    <xdr:sp macro="" textlink="">
      <xdr:nvSpPr>
        <xdr:cNvPr id="1340" name="AutoShape 2" descr="Image result for present value of annuity"/>
        <xdr:cNvSpPr>
          <a:spLocks noChangeAspect="1" noChangeArrowheads="1"/>
        </xdr:cNvSpPr>
      </xdr:nvSpPr>
      <xdr:spPr bwMode="auto">
        <a:xfrm>
          <a:off x="36710471"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62</xdr:col>
      <xdr:colOff>0</xdr:colOff>
      <xdr:row>108</xdr:row>
      <xdr:rowOff>0</xdr:rowOff>
    </xdr:from>
    <xdr:ext cx="304800" cy="306481"/>
    <xdr:sp macro="" textlink="">
      <xdr:nvSpPr>
        <xdr:cNvPr id="1341" name="AutoShape 2" descr="Image result for present value of annuity"/>
        <xdr:cNvSpPr>
          <a:spLocks noChangeAspect="1" noChangeArrowheads="1"/>
        </xdr:cNvSpPr>
      </xdr:nvSpPr>
      <xdr:spPr bwMode="auto">
        <a:xfrm>
          <a:off x="35679529"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108</xdr:row>
      <xdr:rowOff>0</xdr:rowOff>
    </xdr:from>
    <xdr:ext cx="304800" cy="306481"/>
    <xdr:sp macro="" textlink="">
      <xdr:nvSpPr>
        <xdr:cNvPr id="1342" name="AutoShape 2" descr="Image result for present value of annuity"/>
        <xdr:cNvSpPr>
          <a:spLocks noChangeAspect="1" noChangeArrowheads="1"/>
        </xdr:cNvSpPr>
      </xdr:nvSpPr>
      <xdr:spPr bwMode="auto">
        <a:xfrm>
          <a:off x="36195000"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108</xdr:row>
      <xdr:rowOff>0</xdr:rowOff>
    </xdr:from>
    <xdr:ext cx="304800" cy="306481"/>
    <xdr:sp macro="" textlink="">
      <xdr:nvSpPr>
        <xdr:cNvPr id="1343" name="AutoShape 2" descr="Image result for present value of annuity"/>
        <xdr:cNvSpPr>
          <a:spLocks noChangeAspect="1" noChangeArrowheads="1"/>
        </xdr:cNvSpPr>
      </xdr:nvSpPr>
      <xdr:spPr bwMode="auto">
        <a:xfrm>
          <a:off x="36710471"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61</xdr:col>
      <xdr:colOff>0</xdr:colOff>
      <xdr:row>107</xdr:row>
      <xdr:rowOff>0</xdr:rowOff>
    </xdr:from>
    <xdr:ext cx="304800" cy="306481"/>
    <xdr:sp macro="" textlink="">
      <xdr:nvSpPr>
        <xdr:cNvPr id="1344" name="AutoShape 2" descr="Image result for present value of annuity"/>
        <xdr:cNvSpPr>
          <a:spLocks noChangeAspect="1" noChangeArrowheads="1"/>
        </xdr:cNvSpPr>
      </xdr:nvSpPr>
      <xdr:spPr bwMode="auto">
        <a:xfrm>
          <a:off x="35164059"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107</xdr:row>
      <xdr:rowOff>0</xdr:rowOff>
    </xdr:from>
    <xdr:ext cx="304800" cy="306481"/>
    <xdr:sp macro="" textlink="">
      <xdr:nvSpPr>
        <xdr:cNvPr id="1345" name="AutoShape 2" descr="Image result for present value of annuity"/>
        <xdr:cNvSpPr>
          <a:spLocks noChangeAspect="1" noChangeArrowheads="1"/>
        </xdr:cNvSpPr>
      </xdr:nvSpPr>
      <xdr:spPr bwMode="auto">
        <a:xfrm>
          <a:off x="36195000"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107</xdr:row>
      <xdr:rowOff>0</xdr:rowOff>
    </xdr:from>
    <xdr:ext cx="304800" cy="306481"/>
    <xdr:sp macro="" textlink="">
      <xdr:nvSpPr>
        <xdr:cNvPr id="1346" name="AutoShape 2" descr="Image result for present value of annuity"/>
        <xdr:cNvSpPr>
          <a:spLocks noChangeAspect="1" noChangeArrowheads="1"/>
        </xdr:cNvSpPr>
      </xdr:nvSpPr>
      <xdr:spPr bwMode="auto">
        <a:xfrm>
          <a:off x="36710471"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62</xdr:col>
      <xdr:colOff>0</xdr:colOff>
      <xdr:row>108</xdr:row>
      <xdr:rowOff>0</xdr:rowOff>
    </xdr:from>
    <xdr:ext cx="304800" cy="306481"/>
    <xdr:sp macro="" textlink="">
      <xdr:nvSpPr>
        <xdr:cNvPr id="1347" name="AutoShape 2" descr="Image result for present value of annuity"/>
        <xdr:cNvSpPr>
          <a:spLocks noChangeAspect="1" noChangeArrowheads="1"/>
        </xdr:cNvSpPr>
      </xdr:nvSpPr>
      <xdr:spPr bwMode="auto">
        <a:xfrm>
          <a:off x="35679529"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108</xdr:row>
      <xdr:rowOff>0</xdr:rowOff>
    </xdr:from>
    <xdr:ext cx="304800" cy="306481"/>
    <xdr:sp macro="" textlink="">
      <xdr:nvSpPr>
        <xdr:cNvPr id="1348" name="AutoShape 2" descr="Image result for present value of annuity"/>
        <xdr:cNvSpPr>
          <a:spLocks noChangeAspect="1" noChangeArrowheads="1"/>
        </xdr:cNvSpPr>
      </xdr:nvSpPr>
      <xdr:spPr bwMode="auto">
        <a:xfrm>
          <a:off x="36195000"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108</xdr:row>
      <xdr:rowOff>0</xdr:rowOff>
    </xdr:from>
    <xdr:ext cx="304800" cy="306481"/>
    <xdr:sp macro="" textlink="">
      <xdr:nvSpPr>
        <xdr:cNvPr id="1349" name="AutoShape 2" descr="Image result for present value of annuity"/>
        <xdr:cNvSpPr>
          <a:spLocks noChangeAspect="1" noChangeArrowheads="1"/>
        </xdr:cNvSpPr>
      </xdr:nvSpPr>
      <xdr:spPr bwMode="auto">
        <a:xfrm>
          <a:off x="36710471"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61</xdr:col>
      <xdr:colOff>0</xdr:colOff>
      <xdr:row>108</xdr:row>
      <xdr:rowOff>0</xdr:rowOff>
    </xdr:from>
    <xdr:ext cx="304800" cy="306481"/>
    <xdr:sp macro="" textlink="">
      <xdr:nvSpPr>
        <xdr:cNvPr id="1350" name="AutoShape 2" descr="Image result for present value of annuity"/>
        <xdr:cNvSpPr>
          <a:spLocks noChangeAspect="1" noChangeArrowheads="1"/>
        </xdr:cNvSpPr>
      </xdr:nvSpPr>
      <xdr:spPr bwMode="auto">
        <a:xfrm>
          <a:off x="35164059"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108</xdr:row>
      <xdr:rowOff>0</xdr:rowOff>
    </xdr:from>
    <xdr:ext cx="304800" cy="306481"/>
    <xdr:sp macro="" textlink="">
      <xdr:nvSpPr>
        <xdr:cNvPr id="1351" name="AutoShape 2" descr="Image result for present value of annuity"/>
        <xdr:cNvSpPr>
          <a:spLocks noChangeAspect="1" noChangeArrowheads="1"/>
        </xdr:cNvSpPr>
      </xdr:nvSpPr>
      <xdr:spPr bwMode="auto">
        <a:xfrm>
          <a:off x="36195000"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108</xdr:row>
      <xdr:rowOff>0</xdr:rowOff>
    </xdr:from>
    <xdr:ext cx="304800" cy="306481"/>
    <xdr:sp macro="" textlink="">
      <xdr:nvSpPr>
        <xdr:cNvPr id="1352" name="AutoShape 2" descr="Image result for present value of annuity"/>
        <xdr:cNvSpPr>
          <a:spLocks noChangeAspect="1" noChangeArrowheads="1"/>
        </xdr:cNvSpPr>
      </xdr:nvSpPr>
      <xdr:spPr bwMode="auto">
        <a:xfrm>
          <a:off x="36710471"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62</xdr:col>
      <xdr:colOff>0</xdr:colOff>
      <xdr:row>108</xdr:row>
      <xdr:rowOff>0</xdr:rowOff>
    </xdr:from>
    <xdr:ext cx="304800" cy="306481"/>
    <xdr:sp macro="" textlink="">
      <xdr:nvSpPr>
        <xdr:cNvPr id="1353" name="AutoShape 2" descr="Image result for present value of annuity"/>
        <xdr:cNvSpPr>
          <a:spLocks noChangeAspect="1" noChangeArrowheads="1"/>
        </xdr:cNvSpPr>
      </xdr:nvSpPr>
      <xdr:spPr bwMode="auto">
        <a:xfrm>
          <a:off x="35679529"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108</xdr:row>
      <xdr:rowOff>0</xdr:rowOff>
    </xdr:from>
    <xdr:ext cx="304800" cy="306481"/>
    <xdr:sp macro="" textlink="">
      <xdr:nvSpPr>
        <xdr:cNvPr id="1354" name="AutoShape 2" descr="Image result for present value of annuity"/>
        <xdr:cNvSpPr>
          <a:spLocks noChangeAspect="1" noChangeArrowheads="1"/>
        </xdr:cNvSpPr>
      </xdr:nvSpPr>
      <xdr:spPr bwMode="auto">
        <a:xfrm>
          <a:off x="36195000"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108</xdr:row>
      <xdr:rowOff>0</xdr:rowOff>
    </xdr:from>
    <xdr:ext cx="304800" cy="306481"/>
    <xdr:sp macro="" textlink="">
      <xdr:nvSpPr>
        <xdr:cNvPr id="1355" name="AutoShape 2" descr="Image result for present value of annuity"/>
        <xdr:cNvSpPr>
          <a:spLocks noChangeAspect="1" noChangeArrowheads="1"/>
        </xdr:cNvSpPr>
      </xdr:nvSpPr>
      <xdr:spPr bwMode="auto">
        <a:xfrm>
          <a:off x="36710471"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62</xdr:col>
      <xdr:colOff>0</xdr:colOff>
      <xdr:row>109</xdr:row>
      <xdr:rowOff>0</xdr:rowOff>
    </xdr:from>
    <xdr:ext cx="304800" cy="306481"/>
    <xdr:sp macro="" textlink="">
      <xdr:nvSpPr>
        <xdr:cNvPr id="1356" name="AutoShape 2" descr="Image result for present value of annuity"/>
        <xdr:cNvSpPr>
          <a:spLocks noChangeAspect="1" noChangeArrowheads="1"/>
        </xdr:cNvSpPr>
      </xdr:nvSpPr>
      <xdr:spPr bwMode="auto">
        <a:xfrm>
          <a:off x="35679529"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109</xdr:row>
      <xdr:rowOff>0</xdr:rowOff>
    </xdr:from>
    <xdr:ext cx="304800" cy="306481"/>
    <xdr:sp macro="" textlink="">
      <xdr:nvSpPr>
        <xdr:cNvPr id="1357" name="AutoShape 2" descr="Image result for present value of annuity"/>
        <xdr:cNvSpPr>
          <a:spLocks noChangeAspect="1" noChangeArrowheads="1"/>
        </xdr:cNvSpPr>
      </xdr:nvSpPr>
      <xdr:spPr bwMode="auto">
        <a:xfrm>
          <a:off x="36195000"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109</xdr:row>
      <xdr:rowOff>0</xdr:rowOff>
    </xdr:from>
    <xdr:ext cx="304800" cy="306481"/>
    <xdr:sp macro="" textlink="">
      <xdr:nvSpPr>
        <xdr:cNvPr id="1358" name="AutoShape 2" descr="Image result for present value of annuity"/>
        <xdr:cNvSpPr>
          <a:spLocks noChangeAspect="1" noChangeArrowheads="1"/>
        </xdr:cNvSpPr>
      </xdr:nvSpPr>
      <xdr:spPr bwMode="auto">
        <a:xfrm>
          <a:off x="36710471"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61</xdr:col>
      <xdr:colOff>0</xdr:colOff>
      <xdr:row>108</xdr:row>
      <xdr:rowOff>0</xdr:rowOff>
    </xdr:from>
    <xdr:ext cx="304800" cy="306481"/>
    <xdr:sp macro="" textlink="">
      <xdr:nvSpPr>
        <xdr:cNvPr id="1359" name="AutoShape 2" descr="Image result for present value of annuity"/>
        <xdr:cNvSpPr>
          <a:spLocks noChangeAspect="1" noChangeArrowheads="1"/>
        </xdr:cNvSpPr>
      </xdr:nvSpPr>
      <xdr:spPr bwMode="auto">
        <a:xfrm>
          <a:off x="35164059"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108</xdr:row>
      <xdr:rowOff>0</xdr:rowOff>
    </xdr:from>
    <xdr:ext cx="304800" cy="306481"/>
    <xdr:sp macro="" textlink="">
      <xdr:nvSpPr>
        <xdr:cNvPr id="1360" name="AutoShape 2" descr="Image result for present value of annuity"/>
        <xdr:cNvSpPr>
          <a:spLocks noChangeAspect="1" noChangeArrowheads="1"/>
        </xdr:cNvSpPr>
      </xdr:nvSpPr>
      <xdr:spPr bwMode="auto">
        <a:xfrm>
          <a:off x="36195000"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108</xdr:row>
      <xdr:rowOff>0</xdr:rowOff>
    </xdr:from>
    <xdr:ext cx="304800" cy="306481"/>
    <xdr:sp macro="" textlink="">
      <xdr:nvSpPr>
        <xdr:cNvPr id="1361" name="AutoShape 2" descr="Image result for present value of annuity"/>
        <xdr:cNvSpPr>
          <a:spLocks noChangeAspect="1" noChangeArrowheads="1"/>
        </xdr:cNvSpPr>
      </xdr:nvSpPr>
      <xdr:spPr bwMode="auto">
        <a:xfrm>
          <a:off x="36710471"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62</xdr:col>
      <xdr:colOff>0</xdr:colOff>
      <xdr:row>109</xdr:row>
      <xdr:rowOff>0</xdr:rowOff>
    </xdr:from>
    <xdr:ext cx="304800" cy="306481"/>
    <xdr:sp macro="" textlink="">
      <xdr:nvSpPr>
        <xdr:cNvPr id="1362" name="AutoShape 2" descr="Image result for present value of annuity"/>
        <xdr:cNvSpPr>
          <a:spLocks noChangeAspect="1" noChangeArrowheads="1"/>
        </xdr:cNvSpPr>
      </xdr:nvSpPr>
      <xdr:spPr bwMode="auto">
        <a:xfrm>
          <a:off x="35679529"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109</xdr:row>
      <xdr:rowOff>0</xdr:rowOff>
    </xdr:from>
    <xdr:ext cx="304800" cy="306481"/>
    <xdr:sp macro="" textlink="">
      <xdr:nvSpPr>
        <xdr:cNvPr id="1363" name="AutoShape 2" descr="Image result for present value of annuity"/>
        <xdr:cNvSpPr>
          <a:spLocks noChangeAspect="1" noChangeArrowheads="1"/>
        </xdr:cNvSpPr>
      </xdr:nvSpPr>
      <xdr:spPr bwMode="auto">
        <a:xfrm>
          <a:off x="36195000"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109</xdr:row>
      <xdr:rowOff>0</xdr:rowOff>
    </xdr:from>
    <xdr:ext cx="304800" cy="306481"/>
    <xdr:sp macro="" textlink="">
      <xdr:nvSpPr>
        <xdr:cNvPr id="1364" name="AutoShape 2" descr="Image result for present value of annuity"/>
        <xdr:cNvSpPr>
          <a:spLocks noChangeAspect="1" noChangeArrowheads="1"/>
        </xdr:cNvSpPr>
      </xdr:nvSpPr>
      <xdr:spPr bwMode="auto">
        <a:xfrm>
          <a:off x="36710471"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61</xdr:col>
      <xdr:colOff>0</xdr:colOff>
      <xdr:row>109</xdr:row>
      <xdr:rowOff>0</xdr:rowOff>
    </xdr:from>
    <xdr:ext cx="304800" cy="306481"/>
    <xdr:sp macro="" textlink="">
      <xdr:nvSpPr>
        <xdr:cNvPr id="1365" name="AutoShape 2" descr="Image result for present value of annuity"/>
        <xdr:cNvSpPr>
          <a:spLocks noChangeAspect="1" noChangeArrowheads="1"/>
        </xdr:cNvSpPr>
      </xdr:nvSpPr>
      <xdr:spPr bwMode="auto">
        <a:xfrm>
          <a:off x="35164059"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109</xdr:row>
      <xdr:rowOff>0</xdr:rowOff>
    </xdr:from>
    <xdr:ext cx="304800" cy="306481"/>
    <xdr:sp macro="" textlink="">
      <xdr:nvSpPr>
        <xdr:cNvPr id="1366" name="AutoShape 2" descr="Image result for present value of annuity"/>
        <xdr:cNvSpPr>
          <a:spLocks noChangeAspect="1" noChangeArrowheads="1"/>
        </xdr:cNvSpPr>
      </xdr:nvSpPr>
      <xdr:spPr bwMode="auto">
        <a:xfrm>
          <a:off x="36195000"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109</xdr:row>
      <xdr:rowOff>0</xdr:rowOff>
    </xdr:from>
    <xdr:ext cx="304800" cy="306481"/>
    <xdr:sp macro="" textlink="">
      <xdr:nvSpPr>
        <xdr:cNvPr id="1367" name="AutoShape 2" descr="Image result for present value of annuity"/>
        <xdr:cNvSpPr>
          <a:spLocks noChangeAspect="1" noChangeArrowheads="1"/>
        </xdr:cNvSpPr>
      </xdr:nvSpPr>
      <xdr:spPr bwMode="auto">
        <a:xfrm>
          <a:off x="36710471"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62</xdr:col>
      <xdr:colOff>0</xdr:colOff>
      <xdr:row>109</xdr:row>
      <xdr:rowOff>0</xdr:rowOff>
    </xdr:from>
    <xdr:ext cx="304800" cy="306481"/>
    <xdr:sp macro="" textlink="">
      <xdr:nvSpPr>
        <xdr:cNvPr id="1368" name="AutoShape 2" descr="Image result for present value of annuity"/>
        <xdr:cNvSpPr>
          <a:spLocks noChangeAspect="1" noChangeArrowheads="1"/>
        </xdr:cNvSpPr>
      </xdr:nvSpPr>
      <xdr:spPr bwMode="auto">
        <a:xfrm>
          <a:off x="35679529"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109</xdr:row>
      <xdr:rowOff>0</xdr:rowOff>
    </xdr:from>
    <xdr:ext cx="304800" cy="306481"/>
    <xdr:sp macro="" textlink="">
      <xdr:nvSpPr>
        <xdr:cNvPr id="1369" name="AutoShape 2" descr="Image result for present value of annuity"/>
        <xdr:cNvSpPr>
          <a:spLocks noChangeAspect="1" noChangeArrowheads="1"/>
        </xdr:cNvSpPr>
      </xdr:nvSpPr>
      <xdr:spPr bwMode="auto">
        <a:xfrm>
          <a:off x="36195000"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109</xdr:row>
      <xdr:rowOff>0</xdr:rowOff>
    </xdr:from>
    <xdr:ext cx="304800" cy="306481"/>
    <xdr:sp macro="" textlink="">
      <xdr:nvSpPr>
        <xdr:cNvPr id="1370" name="AutoShape 2" descr="Image result for present value of annuity"/>
        <xdr:cNvSpPr>
          <a:spLocks noChangeAspect="1" noChangeArrowheads="1"/>
        </xdr:cNvSpPr>
      </xdr:nvSpPr>
      <xdr:spPr bwMode="auto">
        <a:xfrm>
          <a:off x="36710471"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62</xdr:col>
      <xdr:colOff>0</xdr:colOff>
      <xdr:row>110</xdr:row>
      <xdr:rowOff>0</xdr:rowOff>
    </xdr:from>
    <xdr:ext cx="304800" cy="306481"/>
    <xdr:sp macro="" textlink="">
      <xdr:nvSpPr>
        <xdr:cNvPr id="1371" name="AutoShape 2" descr="Image result for present value of annuity"/>
        <xdr:cNvSpPr>
          <a:spLocks noChangeAspect="1" noChangeArrowheads="1"/>
        </xdr:cNvSpPr>
      </xdr:nvSpPr>
      <xdr:spPr bwMode="auto">
        <a:xfrm>
          <a:off x="35679529"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110</xdr:row>
      <xdr:rowOff>0</xdr:rowOff>
    </xdr:from>
    <xdr:ext cx="304800" cy="306481"/>
    <xdr:sp macro="" textlink="">
      <xdr:nvSpPr>
        <xdr:cNvPr id="1372" name="AutoShape 2" descr="Image result for present value of annuity"/>
        <xdr:cNvSpPr>
          <a:spLocks noChangeAspect="1" noChangeArrowheads="1"/>
        </xdr:cNvSpPr>
      </xdr:nvSpPr>
      <xdr:spPr bwMode="auto">
        <a:xfrm>
          <a:off x="36195000"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110</xdr:row>
      <xdr:rowOff>0</xdr:rowOff>
    </xdr:from>
    <xdr:ext cx="304800" cy="306481"/>
    <xdr:sp macro="" textlink="">
      <xdr:nvSpPr>
        <xdr:cNvPr id="1373" name="AutoShape 2" descr="Image result for present value of annuity"/>
        <xdr:cNvSpPr>
          <a:spLocks noChangeAspect="1" noChangeArrowheads="1"/>
        </xdr:cNvSpPr>
      </xdr:nvSpPr>
      <xdr:spPr bwMode="auto">
        <a:xfrm>
          <a:off x="36710471"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61</xdr:col>
      <xdr:colOff>0</xdr:colOff>
      <xdr:row>109</xdr:row>
      <xdr:rowOff>0</xdr:rowOff>
    </xdr:from>
    <xdr:ext cx="304800" cy="306481"/>
    <xdr:sp macro="" textlink="">
      <xdr:nvSpPr>
        <xdr:cNvPr id="1374" name="AutoShape 2" descr="Image result for present value of annuity"/>
        <xdr:cNvSpPr>
          <a:spLocks noChangeAspect="1" noChangeArrowheads="1"/>
        </xdr:cNvSpPr>
      </xdr:nvSpPr>
      <xdr:spPr bwMode="auto">
        <a:xfrm>
          <a:off x="35164059"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109</xdr:row>
      <xdr:rowOff>0</xdr:rowOff>
    </xdr:from>
    <xdr:ext cx="304800" cy="306481"/>
    <xdr:sp macro="" textlink="">
      <xdr:nvSpPr>
        <xdr:cNvPr id="1375" name="AutoShape 2" descr="Image result for present value of annuity"/>
        <xdr:cNvSpPr>
          <a:spLocks noChangeAspect="1" noChangeArrowheads="1"/>
        </xdr:cNvSpPr>
      </xdr:nvSpPr>
      <xdr:spPr bwMode="auto">
        <a:xfrm>
          <a:off x="36195000"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109</xdr:row>
      <xdr:rowOff>0</xdr:rowOff>
    </xdr:from>
    <xdr:ext cx="304800" cy="306481"/>
    <xdr:sp macro="" textlink="">
      <xdr:nvSpPr>
        <xdr:cNvPr id="1376" name="AutoShape 2" descr="Image result for present value of annuity"/>
        <xdr:cNvSpPr>
          <a:spLocks noChangeAspect="1" noChangeArrowheads="1"/>
        </xdr:cNvSpPr>
      </xdr:nvSpPr>
      <xdr:spPr bwMode="auto">
        <a:xfrm>
          <a:off x="36710471"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62</xdr:col>
      <xdr:colOff>0</xdr:colOff>
      <xdr:row>110</xdr:row>
      <xdr:rowOff>0</xdr:rowOff>
    </xdr:from>
    <xdr:ext cx="304800" cy="306481"/>
    <xdr:sp macro="" textlink="">
      <xdr:nvSpPr>
        <xdr:cNvPr id="1377" name="AutoShape 2" descr="Image result for present value of annuity"/>
        <xdr:cNvSpPr>
          <a:spLocks noChangeAspect="1" noChangeArrowheads="1"/>
        </xdr:cNvSpPr>
      </xdr:nvSpPr>
      <xdr:spPr bwMode="auto">
        <a:xfrm>
          <a:off x="35679529"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110</xdr:row>
      <xdr:rowOff>0</xdr:rowOff>
    </xdr:from>
    <xdr:ext cx="304800" cy="306481"/>
    <xdr:sp macro="" textlink="">
      <xdr:nvSpPr>
        <xdr:cNvPr id="1378" name="AutoShape 2" descr="Image result for present value of annuity"/>
        <xdr:cNvSpPr>
          <a:spLocks noChangeAspect="1" noChangeArrowheads="1"/>
        </xdr:cNvSpPr>
      </xdr:nvSpPr>
      <xdr:spPr bwMode="auto">
        <a:xfrm>
          <a:off x="36195000"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110</xdr:row>
      <xdr:rowOff>0</xdr:rowOff>
    </xdr:from>
    <xdr:ext cx="304800" cy="306481"/>
    <xdr:sp macro="" textlink="">
      <xdr:nvSpPr>
        <xdr:cNvPr id="1379" name="AutoShape 2" descr="Image result for present value of annuity"/>
        <xdr:cNvSpPr>
          <a:spLocks noChangeAspect="1" noChangeArrowheads="1"/>
        </xdr:cNvSpPr>
      </xdr:nvSpPr>
      <xdr:spPr bwMode="auto">
        <a:xfrm>
          <a:off x="36710471"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61</xdr:col>
      <xdr:colOff>0</xdr:colOff>
      <xdr:row>110</xdr:row>
      <xdr:rowOff>0</xdr:rowOff>
    </xdr:from>
    <xdr:ext cx="304800" cy="306481"/>
    <xdr:sp macro="" textlink="">
      <xdr:nvSpPr>
        <xdr:cNvPr id="1380" name="AutoShape 2" descr="Image result for present value of annuity"/>
        <xdr:cNvSpPr>
          <a:spLocks noChangeAspect="1" noChangeArrowheads="1"/>
        </xdr:cNvSpPr>
      </xdr:nvSpPr>
      <xdr:spPr bwMode="auto">
        <a:xfrm>
          <a:off x="35164059"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110</xdr:row>
      <xdr:rowOff>0</xdr:rowOff>
    </xdr:from>
    <xdr:ext cx="304800" cy="306481"/>
    <xdr:sp macro="" textlink="">
      <xdr:nvSpPr>
        <xdr:cNvPr id="1381" name="AutoShape 2" descr="Image result for present value of annuity"/>
        <xdr:cNvSpPr>
          <a:spLocks noChangeAspect="1" noChangeArrowheads="1"/>
        </xdr:cNvSpPr>
      </xdr:nvSpPr>
      <xdr:spPr bwMode="auto">
        <a:xfrm>
          <a:off x="36195000"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110</xdr:row>
      <xdr:rowOff>0</xdr:rowOff>
    </xdr:from>
    <xdr:ext cx="304800" cy="306481"/>
    <xdr:sp macro="" textlink="">
      <xdr:nvSpPr>
        <xdr:cNvPr id="1382" name="AutoShape 2" descr="Image result for present value of annuity"/>
        <xdr:cNvSpPr>
          <a:spLocks noChangeAspect="1" noChangeArrowheads="1"/>
        </xdr:cNvSpPr>
      </xdr:nvSpPr>
      <xdr:spPr bwMode="auto">
        <a:xfrm>
          <a:off x="36710471"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62</xdr:col>
      <xdr:colOff>0</xdr:colOff>
      <xdr:row>110</xdr:row>
      <xdr:rowOff>0</xdr:rowOff>
    </xdr:from>
    <xdr:ext cx="304800" cy="306481"/>
    <xdr:sp macro="" textlink="">
      <xdr:nvSpPr>
        <xdr:cNvPr id="1383" name="AutoShape 2" descr="Image result for present value of annuity"/>
        <xdr:cNvSpPr>
          <a:spLocks noChangeAspect="1" noChangeArrowheads="1"/>
        </xdr:cNvSpPr>
      </xdr:nvSpPr>
      <xdr:spPr bwMode="auto">
        <a:xfrm>
          <a:off x="35679529"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110</xdr:row>
      <xdr:rowOff>0</xdr:rowOff>
    </xdr:from>
    <xdr:ext cx="304800" cy="306481"/>
    <xdr:sp macro="" textlink="">
      <xdr:nvSpPr>
        <xdr:cNvPr id="1384" name="AutoShape 2" descr="Image result for present value of annuity"/>
        <xdr:cNvSpPr>
          <a:spLocks noChangeAspect="1" noChangeArrowheads="1"/>
        </xdr:cNvSpPr>
      </xdr:nvSpPr>
      <xdr:spPr bwMode="auto">
        <a:xfrm>
          <a:off x="36195000"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110</xdr:row>
      <xdr:rowOff>0</xdr:rowOff>
    </xdr:from>
    <xdr:ext cx="304800" cy="306481"/>
    <xdr:sp macro="" textlink="">
      <xdr:nvSpPr>
        <xdr:cNvPr id="1385" name="AutoShape 2" descr="Image result for present value of annuity"/>
        <xdr:cNvSpPr>
          <a:spLocks noChangeAspect="1" noChangeArrowheads="1"/>
        </xdr:cNvSpPr>
      </xdr:nvSpPr>
      <xdr:spPr bwMode="auto">
        <a:xfrm>
          <a:off x="36710471"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62</xdr:col>
      <xdr:colOff>0</xdr:colOff>
      <xdr:row>111</xdr:row>
      <xdr:rowOff>0</xdr:rowOff>
    </xdr:from>
    <xdr:ext cx="304800" cy="306481"/>
    <xdr:sp macro="" textlink="">
      <xdr:nvSpPr>
        <xdr:cNvPr id="1386" name="AutoShape 2" descr="Image result for present value of annuity"/>
        <xdr:cNvSpPr>
          <a:spLocks noChangeAspect="1" noChangeArrowheads="1"/>
        </xdr:cNvSpPr>
      </xdr:nvSpPr>
      <xdr:spPr bwMode="auto">
        <a:xfrm>
          <a:off x="35679529"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111</xdr:row>
      <xdr:rowOff>0</xdr:rowOff>
    </xdr:from>
    <xdr:ext cx="304800" cy="306481"/>
    <xdr:sp macro="" textlink="">
      <xdr:nvSpPr>
        <xdr:cNvPr id="1387" name="AutoShape 2" descr="Image result for present value of annuity"/>
        <xdr:cNvSpPr>
          <a:spLocks noChangeAspect="1" noChangeArrowheads="1"/>
        </xdr:cNvSpPr>
      </xdr:nvSpPr>
      <xdr:spPr bwMode="auto">
        <a:xfrm>
          <a:off x="36195000"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111</xdr:row>
      <xdr:rowOff>0</xdr:rowOff>
    </xdr:from>
    <xdr:ext cx="304800" cy="306481"/>
    <xdr:sp macro="" textlink="">
      <xdr:nvSpPr>
        <xdr:cNvPr id="1388" name="AutoShape 2" descr="Image result for present value of annuity"/>
        <xdr:cNvSpPr>
          <a:spLocks noChangeAspect="1" noChangeArrowheads="1"/>
        </xdr:cNvSpPr>
      </xdr:nvSpPr>
      <xdr:spPr bwMode="auto">
        <a:xfrm>
          <a:off x="36710471"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61</xdr:col>
      <xdr:colOff>0</xdr:colOff>
      <xdr:row>110</xdr:row>
      <xdr:rowOff>0</xdr:rowOff>
    </xdr:from>
    <xdr:ext cx="304800" cy="306481"/>
    <xdr:sp macro="" textlink="">
      <xdr:nvSpPr>
        <xdr:cNvPr id="1389" name="AutoShape 2" descr="Image result for present value of annuity"/>
        <xdr:cNvSpPr>
          <a:spLocks noChangeAspect="1" noChangeArrowheads="1"/>
        </xdr:cNvSpPr>
      </xdr:nvSpPr>
      <xdr:spPr bwMode="auto">
        <a:xfrm>
          <a:off x="35164059"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110</xdr:row>
      <xdr:rowOff>0</xdr:rowOff>
    </xdr:from>
    <xdr:ext cx="304800" cy="306481"/>
    <xdr:sp macro="" textlink="">
      <xdr:nvSpPr>
        <xdr:cNvPr id="1390" name="AutoShape 2" descr="Image result for present value of annuity"/>
        <xdr:cNvSpPr>
          <a:spLocks noChangeAspect="1" noChangeArrowheads="1"/>
        </xdr:cNvSpPr>
      </xdr:nvSpPr>
      <xdr:spPr bwMode="auto">
        <a:xfrm>
          <a:off x="36195000"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110</xdr:row>
      <xdr:rowOff>0</xdr:rowOff>
    </xdr:from>
    <xdr:ext cx="304800" cy="306481"/>
    <xdr:sp macro="" textlink="">
      <xdr:nvSpPr>
        <xdr:cNvPr id="1391" name="AutoShape 2" descr="Image result for present value of annuity"/>
        <xdr:cNvSpPr>
          <a:spLocks noChangeAspect="1" noChangeArrowheads="1"/>
        </xdr:cNvSpPr>
      </xdr:nvSpPr>
      <xdr:spPr bwMode="auto">
        <a:xfrm>
          <a:off x="36710471"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62</xdr:col>
      <xdr:colOff>0</xdr:colOff>
      <xdr:row>111</xdr:row>
      <xdr:rowOff>0</xdr:rowOff>
    </xdr:from>
    <xdr:ext cx="304800" cy="306481"/>
    <xdr:sp macro="" textlink="">
      <xdr:nvSpPr>
        <xdr:cNvPr id="1392" name="AutoShape 2" descr="Image result for present value of annuity"/>
        <xdr:cNvSpPr>
          <a:spLocks noChangeAspect="1" noChangeArrowheads="1"/>
        </xdr:cNvSpPr>
      </xdr:nvSpPr>
      <xdr:spPr bwMode="auto">
        <a:xfrm>
          <a:off x="35679529"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111</xdr:row>
      <xdr:rowOff>0</xdr:rowOff>
    </xdr:from>
    <xdr:ext cx="304800" cy="306481"/>
    <xdr:sp macro="" textlink="">
      <xdr:nvSpPr>
        <xdr:cNvPr id="1393" name="AutoShape 2" descr="Image result for present value of annuity"/>
        <xdr:cNvSpPr>
          <a:spLocks noChangeAspect="1" noChangeArrowheads="1"/>
        </xdr:cNvSpPr>
      </xdr:nvSpPr>
      <xdr:spPr bwMode="auto">
        <a:xfrm>
          <a:off x="36195000"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111</xdr:row>
      <xdr:rowOff>0</xdr:rowOff>
    </xdr:from>
    <xdr:ext cx="304800" cy="306481"/>
    <xdr:sp macro="" textlink="">
      <xdr:nvSpPr>
        <xdr:cNvPr id="1394" name="AutoShape 2" descr="Image result for present value of annuity"/>
        <xdr:cNvSpPr>
          <a:spLocks noChangeAspect="1" noChangeArrowheads="1"/>
        </xdr:cNvSpPr>
      </xdr:nvSpPr>
      <xdr:spPr bwMode="auto">
        <a:xfrm>
          <a:off x="36710471"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61</xdr:col>
      <xdr:colOff>0</xdr:colOff>
      <xdr:row>111</xdr:row>
      <xdr:rowOff>0</xdr:rowOff>
    </xdr:from>
    <xdr:ext cx="304800" cy="306481"/>
    <xdr:sp macro="" textlink="">
      <xdr:nvSpPr>
        <xdr:cNvPr id="1395" name="AutoShape 2" descr="Image result for present value of annuity"/>
        <xdr:cNvSpPr>
          <a:spLocks noChangeAspect="1" noChangeArrowheads="1"/>
        </xdr:cNvSpPr>
      </xdr:nvSpPr>
      <xdr:spPr bwMode="auto">
        <a:xfrm>
          <a:off x="35164059"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111</xdr:row>
      <xdr:rowOff>0</xdr:rowOff>
    </xdr:from>
    <xdr:ext cx="304800" cy="306481"/>
    <xdr:sp macro="" textlink="">
      <xdr:nvSpPr>
        <xdr:cNvPr id="1396" name="AutoShape 2" descr="Image result for present value of annuity"/>
        <xdr:cNvSpPr>
          <a:spLocks noChangeAspect="1" noChangeArrowheads="1"/>
        </xdr:cNvSpPr>
      </xdr:nvSpPr>
      <xdr:spPr bwMode="auto">
        <a:xfrm>
          <a:off x="36195000"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111</xdr:row>
      <xdr:rowOff>0</xdr:rowOff>
    </xdr:from>
    <xdr:ext cx="304800" cy="306481"/>
    <xdr:sp macro="" textlink="">
      <xdr:nvSpPr>
        <xdr:cNvPr id="1397" name="AutoShape 2" descr="Image result for present value of annuity"/>
        <xdr:cNvSpPr>
          <a:spLocks noChangeAspect="1" noChangeArrowheads="1"/>
        </xdr:cNvSpPr>
      </xdr:nvSpPr>
      <xdr:spPr bwMode="auto">
        <a:xfrm>
          <a:off x="36710471"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62</xdr:col>
      <xdr:colOff>0</xdr:colOff>
      <xdr:row>111</xdr:row>
      <xdr:rowOff>0</xdr:rowOff>
    </xdr:from>
    <xdr:ext cx="304800" cy="306481"/>
    <xdr:sp macro="" textlink="">
      <xdr:nvSpPr>
        <xdr:cNvPr id="1398" name="AutoShape 2" descr="Image result for present value of annuity"/>
        <xdr:cNvSpPr>
          <a:spLocks noChangeAspect="1" noChangeArrowheads="1"/>
        </xdr:cNvSpPr>
      </xdr:nvSpPr>
      <xdr:spPr bwMode="auto">
        <a:xfrm>
          <a:off x="35679529"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111</xdr:row>
      <xdr:rowOff>0</xdr:rowOff>
    </xdr:from>
    <xdr:ext cx="304800" cy="306481"/>
    <xdr:sp macro="" textlink="">
      <xdr:nvSpPr>
        <xdr:cNvPr id="1399" name="AutoShape 2" descr="Image result for present value of annuity"/>
        <xdr:cNvSpPr>
          <a:spLocks noChangeAspect="1" noChangeArrowheads="1"/>
        </xdr:cNvSpPr>
      </xdr:nvSpPr>
      <xdr:spPr bwMode="auto">
        <a:xfrm>
          <a:off x="36195000"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111</xdr:row>
      <xdr:rowOff>0</xdr:rowOff>
    </xdr:from>
    <xdr:ext cx="304800" cy="306481"/>
    <xdr:sp macro="" textlink="">
      <xdr:nvSpPr>
        <xdr:cNvPr id="1400" name="AutoShape 2" descr="Image result for present value of annuity"/>
        <xdr:cNvSpPr>
          <a:spLocks noChangeAspect="1" noChangeArrowheads="1"/>
        </xdr:cNvSpPr>
      </xdr:nvSpPr>
      <xdr:spPr bwMode="auto">
        <a:xfrm>
          <a:off x="36710471"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62</xdr:col>
      <xdr:colOff>0</xdr:colOff>
      <xdr:row>112</xdr:row>
      <xdr:rowOff>0</xdr:rowOff>
    </xdr:from>
    <xdr:ext cx="304800" cy="306481"/>
    <xdr:sp macro="" textlink="">
      <xdr:nvSpPr>
        <xdr:cNvPr id="1401" name="AutoShape 2" descr="Image result for present value of annuity"/>
        <xdr:cNvSpPr>
          <a:spLocks noChangeAspect="1" noChangeArrowheads="1"/>
        </xdr:cNvSpPr>
      </xdr:nvSpPr>
      <xdr:spPr bwMode="auto">
        <a:xfrm>
          <a:off x="35679529"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112</xdr:row>
      <xdr:rowOff>0</xdr:rowOff>
    </xdr:from>
    <xdr:ext cx="304800" cy="306481"/>
    <xdr:sp macro="" textlink="">
      <xdr:nvSpPr>
        <xdr:cNvPr id="1402" name="AutoShape 2" descr="Image result for present value of annuity"/>
        <xdr:cNvSpPr>
          <a:spLocks noChangeAspect="1" noChangeArrowheads="1"/>
        </xdr:cNvSpPr>
      </xdr:nvSpPr>
      <xdr:spPr bwMode="auto">
        <a:xfrm>
          <a:off x="36195000"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112</xdr:row>
      <xdr:rowOff>0</xdr:rowOff>
    </xdr:from>
    <xdr:ext cx="304800" cy="306481"/>
    <xdr:sp macro="" textlink="">
      <xdr:nvSpPr>
        <xdr:cNvPr id="1403" name="AutoShape 2" descr="Image result for present value of annuity"/>
        <xdr:cNvSpPr>
          <a:spLocks noChangeAspect="1" noChangeArrowheads="1"/>
        </xdr:cNvSpPr>
      </xdr:nvSpPr>
      <xdr:spPr bwMode="auto">
        <a:xfrm>
          <a:off x="36710471"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61</xdr:col>
      <xdr:colOff>0</xdr:colOff>
      <xdr:row>111</xdr:row>
      <xdr:rowOff>0</xdr:rowOff>
    </xdr:from>
    <xdr:ext cx="304800" cy="306481"/>
    <xdr:sp macro="" textlink="">
      <xdr:nvSpPr>
        <xdr:cNvPr id="1404" name="AutoShape 2" descr="Image result for present value of annuity"/>
        <xdr:cNvSpPr>
          <a:spLocks noChangeAspect="1" noChangeArrowheads="1"/>
        </xdr:cNvSpPr>
      </xdr:nvSpPr>
      <xdr:spPr bwMode="auto">
        <a:xfrm>
          <a:off x="35164059"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111</xdr:row>
      <xdr:rowOff>0</xdr:rowOff>
    </xdr:from>
    <xdr:ext cx="304800" cy="306481"/>
    <xdr:sp macro="" textlink="">
      <xdr:nvSpPr>
        <xdr:cNvPr id="1405" name="AutoShape 2" descr="Image result for present value of annuity"/>
        <xdr:cNvSpPr>
          <a:spLocks noChangeAspect="1" noChangeArrowheads="1"/>
        </xdr:cNvSpPr>
      </xdr:nvSpPr>
      <xdr:spPr bwMode="auto">
        <a:xfrm>
          <a:off x="36195000"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111</xdr:row>
      <xdr:rowOff>0</xdr:rowOff>
    </xdr:from>
    <xdr:ext cx="304800" cy="306481"/>
    <xdr:sp macro="" textlink="">
      <xdr:nvSpPr>
        <xdr:cNvPr id="1406" name="AutoShape 2" descr="Image result for present value of annuity"/>
        <xdr:cNvSpPr>
          <a:spLocks noChangeAspect="1" noChangeArrowheads="1"/>
        </xdr:cNvSpPr>
      </xdr:nvSpPr>
      <xdr:spPr bwMode="auto">
        <a:xfrm>
          <a:off x="36710471"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62</xdr:col>
      <xdr:colOff>0</xdr:colOff>
      <xdr:row>112</xdr:row>
      <xdr:rowOff>0</xdr:rowOff>
    </xdr:from>
    <xdr:ext cx="304800" cy="306481"/>
    <xdr:sp macro="" textlink="">
      <xdr:nvSpPr>
        <xdr:cNvPr id="1407" name="AutoShape 2" descr="Image result for present value of annuity"/>
        <xdr:cNvSpPr>
          <a:spLocks noChangeAspect="1" noChangeArrowheads="1"/>
        </xdr:cNvSpPr>
      </xdr:nvSpPr>
      <xdr:spPr bwMode="auto">
        <a:xfrm>
          <a:off x="35679529"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112</xdr:row>
      <xdr:rowOff>0</xdr:rowOff>
    </xdr:from>
    <xdr:ext cx="304800" cy="306481"/>
    <xdr:sp macro="" textlink="">
      <xdr:nvSpPr>
        <xdr:cNvPr id="1408" name="AutoShape 2" descr="Image result for present value of annuity"/>
        <xdr:cNvSpPr>
          <a:spLocks noChangeAspect="1" noChangeArrowheads="1"/>
        </xdr:cNvSpPr>
      </xdr:nvSpPr>
      <xdr:spPr bwMode="auto">
        <a:xfrm>
          <a:off x="36195000"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112</xdr:row>
      <xdr:rowOff>0</xdr:rowOff>
    </xdr:from>
    <xdr:ext cx="304800" cy="306481"/>
    <xdr:sp macro="" textlink="">
      <xdr:nvSpPr>
        <xdr:cNvPr id="1409" name="AutoShape 2" descr="Image result for present value of annuity"/>
        <xdr:cNvSpPr>
          <a:spLocks noChangeAspect="1" noChangeArrowheads="1"/>
        </xdr:cNvSpPr>
      </xdr:nvSpPr>
      <xdr:spPr bwMode="auto">
        <a:xfrm>
          <a:off x="36710471"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61</xdr:col>
      <xdr:colOff>0</xdr:colOff>
      <xdr:row>112</xdr:row>
      <xdr:rowOff>0</xdr:rowOff>
    </xdr:from>
    <xdr:ext cx="304800" cy="306481"/>
    <xdr:sp macro="" textlink="">
      <xdr:nvSpPr>
        <xdr:cNvPr id="1410" name="AutoShape 2" descr="Image result for present value of annuity"/>
        <xdr:cNvSpPr>
          <a:spLocks noChangeAspect="1" noChangeArrowheads="1"/>
        </xdr:cNvSpPr>
      </xdr:nvSpPr>
      <xdr:spPr bwMode="auto">
        <a:xfrm>
          <a:off x="35164059"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112</xdr:row>
      <xdr:rowOff>0</xdr:rowOff>
    </xdr:from>
    <xdr:ext cx="304800" cy="306481"/>
    <xdr:sp macro="" textlink="">
      <xdr:nvSpPr>
        <xdr:cNvPr id="1411" name="AutoShape 2" descr="Image result for present value of annuity"/>
        <xdr:cNvSpPr>
          <a:spLocks noChangeAspect="1" noChangeArrowheads="1"/>
        </xdr:cNvSpPr>
      </xdr:nvSpPr>
      <xdr:spPr bwMode="auto">
        <a:xfrm>
          <a:off x="36195000"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112</xdr:row>
      <xdr:rowOff>0</xdr:rowOff>
    </xdr:from>
    <xdr:ext cx="304800" cy="306481"/>
    <xdr:sp macro="" textlink="">
      <xdr:nvSpPr>
        <xdr:cNvPr id="1412" name="AutoShape 2" descr="Image result for present value of annuity"/>
        <xdr:cNvSpPr>
          <a:spLocks noChangeAspect="1" noChangeArrowheads="1"/>
        </xdr:cNvSpPr>
      </xdr:nvSpPr>
      <xdr:spPr bwMode="auto">
        <a:xfrm>
          <a:off x="36710471"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62</xdr:col>
      <xdr:colOff>0</xdr:colOff>
      <xdr:row>112</xdr:row>
      <xdr:rowOff>0</xdr:rowOff>
    </xdr:from>
    <xdr:ext cx="304800" cy="306481"/>
    <xdr:sp macro="" textlink="">
      <xdr:nvSpPr>
        <xdr:cNvPr id="1413" name="AutoShape 2" descr="Image result for present value of annuity"/>
        <xdr:cNvSpPr>
          <a:spLocks noChangeAspect="1" noChangeArrowheads="1"/>
        </xdr:cNvSpPr>
      </xdr:nvSpPr>
      <xdr:spPr bwMode="auto">
        <a:xfrm>
          <a:off x="35679529"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112</xdr:row>
      <xdr:rowOff>0</xdr:rowOff>
    </xdr:from>
    <xdr:ext cx="304800" cy="306481"/>
    <xdr:sp macro="" textlink="">
      <xdr:nvSpPr>
        <xdr:cNvPr id="1414" name="AutoShape 2" descr="Image result for present value of annuity"/>
        <xdr:cNvSpPr>
          <a:spLocks noChangeAspect="1" noChangeArrowheads="1"/>
        </xdr:cNvSpPr>
      </xdr:nvSpPr>
      <xdr:spPr bwMode="auto">
        <a:xfrm>
          <a:off x="36195000"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112</xdr:row>
      <xdr:rowOff>0</xdr:rowOff>
    </xdr:from>
    <xdr:ext cx="304800" cy="306481"/>
    <xdr:sp macro="" textlink="">
      <xdr:nvSpPr>
        <xdr:cNvPr id="1415" name="AutoShape 2" descr="Image result for present value of annuity"/>
        <xdr:cNvSpPr>
          <a:spLocks noChangeAspect="1" noChangeArrowheads="1"/>
        </xdr:cNvSpPr>
      </xdr:nvSpPr>
      <xdr:spPr bwMode="auto">
        <a:xfrm>
          <a:off x="36710471"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62</xdr:col>
      <xdr:colOff>0</xdr:colOff>
      <xdr:row>113</xdr:row>
      <xdr:rowOff>0</xdr:rowOff>
    </xdr:from>
    <xdr:ext cx="304800" cy="306481"/>
    <xdr:sp macro="" textlink="">
      <xdr:nvSpPr>
        <xdr:cNvPr id="1416" name="AutoShape 2" descr="Image result for present value of annuity"/>
        <xdr:cNvSpPr>
          <a:spLocks noChangeAspect="1" noChangeArrowheads="1"/>
        </xdr:cNvSpPr>
      </xdr:nvSpPr>
      <xdr:spPr bwMode="auto">
        <a:xfrm>
          <a:off x="35679529"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113</xdr:row>
      <xdr:rowOff>0</xdr:rowOff>
    </xdr:from>
    <xdr:ext cx="304800" cy="306481"/>
    <xdr:sp macro="" textlink="">
      <xdr:nvSpPr>
        <xdr:cNvPr id="1417" name="AutoShape 2" descr="Image result for present value of annuity"/>
        <xdr:cNvSpPr>
          <a:spLocks noChangeAspect="1" noChangeArrowheads="1"/>
        </xdr:cNvSpPr>
      </xdr:nvSpPr>
      <xdr:spPr bwMode="auto">
        <a:xfrm>
          <a:off x="36195000"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113</xdr:row>
      <xdr:rowOff>0</xdr:rowOff>
    </xdr:from>
    <xdr:ext cx="304800" cy="306481"/>
    <xdr:sp macro="" textlink="">
      <xdr:nvSpPr>
        <xdr:cNvPr id="1418" name="AutoShape 2" descr="Image result for present value of annuity"/>
        <xdr:cNvSpPr>
          <a:spLocks noChangeAspect="1" noChangeArrowheads="1"/>
        </xdr:cNvSpPr>
      </xdr:nvSpPr>
      <xdr:spPr bwMode="auto">
        <a:xfrm>
          <a:off x="36710471"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61</xdr:col>
      <xdr:colOff>0</xdr:colOff>
      <xdr:row>112</xdr:row>
      <xdr:rowOff>0</xdr:rowOff>
    </xdr:from>
    <xdr:ext cx="304800" cy="306481"/>
    <xdr:sp macro="" textlink="">
      <xdr:nvSpPr>
        <xdr:cNvPr id="1419" name="AutoShape 2" descr="Image result for present value of annuity"/>
        <xdr:cNvSpPr>
          <a:spLocks noChangeAspect="1" noChangeArrowheads="1"/>
        </xdr:cNvSpPr>
      </xdr:nvSpPr>
      <xdr:spPr bwMode="auto">
        <a:xfrm>
          <a:off x="35164059"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112</xdr:row>
      <xdr:rowOff>0</xdr:rowOff>
    </xdr:from>
    <xdr:ext cx="304800" cy="306481"/>
    <xdr:sp macro="" textlink="">
      <xdr:nvSpPr>
        <xdr:cNvPr id="1420" name="AutoShape 2" descr="Image result for present value of annuity"/>
        <xdr:cNvSpPr>
          <a:spLocks noChangeAspect="1" noChangeArrowheads="1"/>
        </xdr:cNvSpPr>
      </xdr:nvSpPr>
      <xdr:spPr bwMode="auto">
        <a:xfrm>
          <a:off x="36195000"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112</xdr:row>
      <xdr:rowOff>0</xdr:rowOff>
    </xdr:from>
    <xdr:ext cx="304800" cy="306481"/>
    <xdr:sp macro="" textlink="">
      <xdr:nvSpPr>
        <xdr:cNvPr id="1421" name="AutoShape 2" descr="Image result for present value of annuity"/>
        <xdr:cNvSpPr>
          <a:spLocks noChangeAspect="1" noChangeArrowheads="1"/>
        </xdr:cNvSpPr>
      </xdr:nvSpPr>
      <xdr:spPr bwMode="auto">
        <a:xfrm>
          <a:off x="36710471"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62</xdr:col>
      <xdr:colOff>0</xdr:colOff>
      <xdr:row>113</xdr:row>
      <xdr:rowOff>0</xdr:rowOff>
    </xdr:from>
    <xdr:ext cx="304800" cy="306481"/>
    <xdr:sp macro="" textlink="">
      <xdr:nvSpPr>
        <xdr:cNvPr id="1422" name="AutoShape 2" descr="Image result for present value of annuity"/>
        <xdr:cNvSpPr>
          <a:spLocks noChangeAspect="1" noChangeArrowheads="1"/>
        </xdr:cNvSpPr>
      </xdr:nvSpPr>
      <xdr:spPr bwMode="auto">
        <a:xfrm>
          <a:off x="35679529"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113</xdr:row>
      <xdr:rowOff>0</xdr:rowOff>
    </xdr:from>
    <xdr:ext cx="304800" cy="306481"/>
    <xdr:sp macro="" textlink="">
      <xdr:nvSpPr>
        <xdr:cNvPr id="1423" name="AutoShape 2" descr="Image result for present value of annuity"/>
        <xdr:cNvSpPr>
          <a:spLocks noChangeAspect="1" noChangeArrowheads="1"/>
        </xdr:cNvSpPr>
      </xdr:nvSpPr>
      <xdr:spPr bwMode="auto">
        <a:xfrm>
          <a:off x="36195000"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113</xdr:row>
      <xdr:rowOff>0</xdr:rowOff>
    </xdr:from>
    <xdr:ext cx="304800" cy="306481"/>
    <xdr:sp macro="" textlink="">
      <xdr:nvSpPr>
        <xdr:cNvPr id="1424" name="AutoShape 2" descr="Image result for present value of annuity"/>
        <xdr:cNvSpPr>
          <a:spLocks noChangeAspect="1" noChangeArrowheads="1"/>
        </xdr:cNvSpPr>
      </xdr:nvSpPr>
      <xdr:spPr bwMode="auto">
        <a:xfrm>
          <a:off x="36710471"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61</xdr:col>
      <xdr:colOff>0</xdr:colOff>
      <xdr:row>113</xdr:row>
      <xdr:rowOff>0</xdr:rowOff>
    </xdr:from>
    <xdr:ext cx="304800" cy="306481"/>
    <xdr:sp macro="" textlink="">
      <xdr:nvSpPr>
        <xdr:cNvPr id="1425" name="AutoShape 2" descr="Image result for present value of annuity"/>
        <xdr:cNvSpPr>
          <a:spLocks noChangeAspect="1" noChangeArrowheads="1"/>
        </xdr:cNvSpPr>
      </xdr:nvSpPr>
      <xdr:spPr bwMode="auto">
        <a:xfrm>
          <a:off x="35164059"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113</xdr:row>
      <xdr:rowOff>0</xdr:rowOff>
    </xdr:from>
    <xdr:ext cx="304800" cy="306481"/>
    <xdr:sp macro="" textlink="">
      <xdr:nvSpPr>
        <xdr:cNvPr id="1426" name="AutoShape 2" descr="Image result for present value of annuity"/>
        <xdr:cNvSpPr>
          <a:spLocks noChangeAspect="1" noChangeArrowheads="1"/>
        </xdr:cNvSpPr>
      </xdr:nvSpPr>
      <xdr:spPr bwMode="auto">
        <a:xfrm>
          <a:off x="36195000"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113</xdr:row>
      <xdr:rowOff>0</xdr:rowOff>
    </xdr:from>
    <xdr:ext cx="304800" cy="306481"/>
    <xdr:sp macro="" textlink="">
      <xdr:nvSpPr>
        <xdr:cNvPr id="1427" name="AutoShape 2" descr="Image result for present value of annuity"/>
        <xdr:cNvSpPr>
          <a:spLocks noChangeAspect="1" noChangeArrowheads="1"/>
        </xdr:cNvSpPr>
      </xdr:nvSpPr>
      <xdr:spPr bwMode="auto">
        <a:xfrm>
          <a:off x="36710471"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62</xdr:col>
      <xdr:colOff>0</xdr:colOff>
      <xdr:row>113</xdr:row>
      <xdr:rowOff>0</xdr:rowOff>
    </xdr:from>
    <xdr:ext cx="304800" cy="306481"/>
    <xdr:sp macro="" textlink="">
      <xdr:nvSpPr>
        <xdr:cNvPr id="1428" name="AutoShape 2" descr="Image result for present value of annuity"/>
        <xdr:cNvSpPr>
          <a:spLocks noChangeAspect="1" noChangeArrowheads="1"/>
        </xdr:cNvSpPr>
      </xdr:nvSpPr>
      <xdr:spPr bwMode="auto">
        <a:xfrm>
          <a:off x="35679529"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113</xdr:row>
      <xdr:rowOff>0</xdr:rowOff>
    </xdr:from>
    <xdr:ext cx="304800" cy="306481"/>
    <xdr:sp macro="" textlink="">
      <xdr:nvSpPr>
        <xdr:cNvPr id="1429" name="AutoShape 2" descr="Image result for present value of annuity"/>
        <xdr:cNvSpPr>
          <a:spLocks noChangeAspect="1" noChangeArrowheads="1"/>
        </xdr:cNvSpPr>
      </xdr:nvSpPr>
      <xdr:spPr bwMode="auto">
        <a:xfrm>
          <a:off x="36195000"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113</xdr:row>
      <xdr:rowOff>0</xdr:rowOff>
    </xdr:from>
    <xdr:ext cx="304800" cy="306481"/>
    <xdr:sp macro="" textlink="">
      <xdr:nvSpPr>
        <xdr:cNvPr id="1430" name="AutoShape 2" descr="Image result for present value of annuity"/>
        <xdr:cNvSpPr>
          <a:spLocks noChangeAspect="1" noChangeArrowheads="1"/>
        </xdr:cNvSpPr>
      </xdr:nvSpPr>
      <xdr:spPr bwMode="auto">
        <a:xfrm>
          <a:off x="36710471"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62</xdr:col>
      <xdr:colOff>0</xdr:colOff>
      <xdr:row>114</xdr:row>
      <xdr:rowOff>0</xdr:rowOff>
    </xdr:from>
    <xdr:ext cx="304800" cy="306481"/>
    <xdr:sp macro="" textlink="">
      <xdr:nvSpPr>
        <xdr:cNvPr id="1431" name="AutoShape 2" descr="Image result for present value of annuity"/>
        <xdr:cNvSpPr>
          <a:spLocks noChangeAspect="1" noChangeArrowheads="1"/>
        </xdr:cNvSpPr>
      </xdr:nvSpPr>
      <xdr:spPr bwMode="auto">
        <a:xfrm>
          <a:off x="35679529"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114</xdr:row>
      <xdr:rowOff>0</xdr:rowOff>
    </xdr:from>
    <xdr:ext cx="304800" cy="306481"/>
    <xdr:sp macro="" textlink="">
      <xdr:nvSpPr>
        <xdr:cNvPr id="1432" name="AutoShape 2" descr="Image result for present value of annuity"/>
        <xdr:cNvSpPr>
          <a:spLocks noChangeAspect="1" noChangeArrowheads="1"/>
        </xdr:cNvSpPr>
      </xdr:nvSpPr>
      <xdr:spPr bwMode="auto">
        <a:xfrm>
          <a:off x="36195000"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114</xdr:row>
      <xdr:rowOff>0</xdr:rowOff>
    </xdr:from>
    <xdr:ext cx="304800" cy="306481"/>
    <xdr:sp macro="" textlink="">
      <xdr:nvSpPr>
        <xdr:cNvPr id="1433" name="AutoShape 2" descr="Image result for present value of annuity"/>
        <xdr:cNvSpPr>
          <a:spLocks noChangeAspect="1" noChangeArrowheads="1"/>
        </xdr:cNvSpPr>
      </xdr:nvSpPr>
      <xdr:spPr bwMode="auto">
        <a:xfrm>
          <a:off x="36710471"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61</xdr:col>
      <xdr:colOff>0</xdr:colOff>
      <xdr:row>113</xdr:row>
      <xdr:rowOff>0</xdr:rowOff>
    </xdr:from>
    <xdr:ext cx="304800" cy="306481"/>
    <xdr:sp macro="" textlink="">
      <xdr:nvSpPr>
        <xdr:cNvPr id="1434" name="AutoShape 2" descr="Image result for present value of annuity"/>
        <xdr:cNvSpPr>
          <a:spLocks noChangeAspect="1" noChangeArrowheads="1"/>
        </xdr:cNvSpPr>
      </xdr:nvSpPr>
      <xdr:spPr bwMode="auto">
        <a:xfrm>
          <a:off x="35164059"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113</xdr:row>
      <xdr:rowOff>0</xdr:rowOff>
    </xdr:from>
    <xdr:ext cx="304800" cy="306481"/>
    <xdr:sp macro="" textlink="">
      <xdr:nvSpPr>
        <xdr:cNvPr id="1435" name="AutoShape 2" descr="Image result for present value of annuity"/>
        <xdr:cNvSpPr>
          <a:spLocks noChangeAspect="1" noChangeArrowheads="1"/>
        </xdr:cNvSpPr>
      </xdr:nvSpPr>
      <xdr:spPr bwMode="auto">
        <a:xfrm>
          <a:off x="36195000"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113</xdr:row>
      <xdr:rowOff>0</xdr:rowOff>
    </xdr:from>
    <xdr:ext cx="304800" cy="306481"/>
    <xdr:sp macro="" textlink="">
      <xdr:nvSpPr>
        <xdr:cNvPr id="1436" name="AutoShape 2" descr="Image result for present value of annuity"/>
        <xdr:cNvSpPr>
          <a:spLocks noChangeAspect="1" noChangeArrowheads="1"/>
        </xdr:cNvSpPr>
      </xdr:nvSpPr>
      <xdr:spPr bwMode="auto">
        <a:xfrm>
          <a:off x="36710471"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62</xdr:col>
      <xdr:colOff>0</xdr:colOff>
      <xdr:row>114</xdr:row>
      <xdr:rowOff>0</xdr:rowOff>
    </xdr:from>
    <xdr:ext cx="304800" cy="306481"/>
    <xdr:sp macro="" textlink="">
      <xdr:nvSpPr>
        <xdr:cNvPr id="1437" name="AutoShape 2" descr="Image result for present value of annuity"/>
        <xdr:cNvSpPr>
          <a:spLocks noChangeAspect="1" noChangeArrowheads="1"/>
        </xdr:cNvSpPr>
      </xdr:nvSpPr>
      <xdr:spPr bwMode="auto">
        <a:xfrm>
          <a:off x="35679529"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114</xdr:row>
      <xdr:rowOff>0</xdr:rowOff>
    </xdr:from>
    <xdr:ext cx="304800" cy="306481"/>
    <xdr:sp macro="" textlink="">
      <xdr:nvSpPr>
        <xdr:cNvPr id="1438" name="AutoShape 2" descr="Image result for present value of annuity"/>
        <xdr:cNvSpPr>
          <a:spLocks noChangeAspect="1" noChangeArrowheads="1"/>
        </xdr:cNvSpPr>
      </xdr:nvSpPr>
      <xdr:spPr bwMode="auto">
        <a:xfrm>
          <a:off x="36195000"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114</xdr:row>
      <xdr:rowOff>0</xdr:rowOff>
    </xdr:from>
    <xdr:ext cx="304800" cy="306481"/>
    <xdr:sp macro="" textlink="">
      <xdr:nvSpPr>
        <xdr:cNvPr id="1439" name="AutoShape 2" descr="Image result for present value of annuity"/>
        <xdr:cNvSpPr>
          <a:spLocks noChangeAspect="1" noChangeArrowheads="1"/>
        </xdr:cNvSpPr>
      </xdr:nvSpPr>
      <xdr:spPr bwMode="auto">
        <a:xfrm>
          <a:off x="36710471"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61</xdr:col>
      <xdr:colOff>0</xdr:colOff>
      <xdr:row>114</xdr:row>
      <xdr:rowOff>0</xdr:rowOff>
    </xdr:from>
    <xdr:ext cx="304800" cy="306481"/>
    <xdr:sp macro="" textlink="">
      <xdr:nvSpPr>
        <xdr:cNvPr id="1440" name="AutoShape 2" descr="Image result for present value of annuity"/>
        <xdr:cNvSpPr>
          <a:spLocks noChangeAspect="1" noChangeArrowheads="1"/>
        </xdr:cNvSpPr>
      </xdr:nvSpPr>
      <xdr:spPr bwMode="auto">
        <a:xfrm>
          <a:off x="35164059"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114</xdr:row>
      <xdr:rowOff>0</xdr:rowOff>
    </xdr:from>
    <xdr:ext cx="304800" cy="306481"/>
    <xdr:sp macro="" textlink="">
      <xdr:nvSpPr>
        <xdr:cNvPr id="1441" name="AutoShape 2" descr="Image result for present value of annuity"/>
        <xdr:cNvSpPr>
          <a:spLocks noChangeAspect="1" noChangeArrowheads="1"/>
        </xdr:cNvSpPr>
      </xdr:nvSpPr>
      <xdr:spPr bwMode="auto">
        <a:xfrm>
          <a:off x="36195000"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114</xdr:row>
      <xdr:rowOff>0</xdr:rowOff>
    </xdr:from>
    <xdr:ext cx="304800" cy="306481"/>
    <xdr:sp macro="" textlink="">
      <xdr:nvSpPr>
        <xdr:cNvPr id="1442" name="AutoShape 2" descr="Image result for present value of annuity"/>
        <xdr:cNvSpPr>
          <a:spLocks noChangeAspect="1" noChangeArrowheads="1"/>
        </xdr:cNvSpPr>
      </xdr:nvSpPr>
      <xdr:spPr bwMode="auto">
        <a:xfrm>
          <a:off x="36710471"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62</xdr:col>
      <xdr:colOff>0</xdr:colOff>
      <xdr:row>114</xdr:row>
      <xdr:rowOff>0</xdr:rowOff>
    </xdr:from>
    <xdr:ext cx="304800" cy="306481"/>
    <xdr:sp macro="" textlink="">
      <xdr:nvSpPr>
        <xdr:cNvPr id="1443" name="AutoShape 2" descr="Image result for present value of annuity"/>
        <xdr:cNvSpPr>
          <a:spLocks noChangeAspect="1" noChangeArrowheads="1"/>
        </xdr:cNvSpPr>
      </xdr:nvSpPr>
      <xdr:spPr bwMode="auto">
        <a:xfrm>
          <a:off x="35679529"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114</xdr:row>
      <xdr:rowOff>0</xdr:rowOff>
    </xdr:from>
    <xdr:ext cx="304800" cy="306481"/>
    <xdr:sp macro="" textlink="">
      <xdr:nvSpPr>
        <xdr:cNvPr id="1444" name="AutoShape 2" descr="Image result for present value of annuity"/>
        <xdr:cNvSpPr>
          <a:spLocks noChangeAspect="1" noChangeArrowheads="1"/>
        </xdr:cNvSpPr>
      </xdr:nvSpPr>
      <xdr:spPr bwMode="auto">
        <a:xfrm>
          <a:off x="36195000"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114</xdr:row>
      <xdr:rowOff>0</xdr:rowOff>
    </xdr:from>
    <xdr:ext cx="304800" cy="306481"/>
    <xdr:sp macro="" textlink="">
      <xdr:nvSpPr>
        <xdr:cNvPr id="1445" name="AutoShape 2" descr="Image result for present value of annuity"/>
        <xdr:cNvSpPr>
          <a:spLocks noChangeAspect="1" noChangeArrowheads="1"/>
        </xdr:cNvSpPr>
      </xdr:nvSpPr>
      <xdr:spPr bwMode="auto">
        <a:xfrm>
          <a:off x="36710471"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62</xdr:col>
      <xdr:colOff>0</xdr:colOff>
      <xdr:row>115</xdr:row>
      <xdr:rowOff>0</xdr:rowOff>
    </xdr:from>
    <xdr:ext cx="304800" cy="306481"/>
    <xdr:sp macro="" textlink="">
      <xdr:nvSpPr>
        <xdr:cNvPr id="1446" name="AutoShape 2" descr="Image result for present value of annuity"/>
        <xdr:cNvSpPr>
          <a:spLocks noChangeAspect="1" noChangeArrowheads="1"/>
        </xdr:cNvSpPr>
      </xdr:nvSpPr>
      <xdr:spPr bwMode="auto">
        <a:xfrm>
          <a:off x="35679529"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115</xdr:row>
      <xdr:rowOff>0</xdr:rowOff>
    </xdr:from>
    <xdr:ext cx="304800" cy="306481"/>
    <xdr:sp macro="" textlink="">
      <xdr:nvSpPr>
        <xdr:cNvPr id="1447" name="AutoShape 2" descr="Image result for present value of annuity"/>
        <xdr:cNvSpPr>
          <a:spLocks noChangeAspect="1" noChangeArrowheads="1"/>
        </xdr:cNvSpPr>
      </xdr:nvSpPr>
      <xdr:spPr bwMode="auto">
        <a:xfrm>
          <a:off x="36195000"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115</xdr:row>
      <xdr:rowOff>0</xdr:rowOff>
    </xdr:from>
    <xdr:ext cx="304800" cy="306481"/>
    <xdr:sp macro="" textlink="">
      <xdr:nvSpPr>
        <xdr:cNvPr id="1448" name="AutoShape 2" descr="Image result for present value of annuity"/>
        <xdr:cNvSpPr>
          <a:spLocks noChangeAspect="1" noChangeArrowheads="1"/>
        </xdr:cNvSpPr>
      </xdr:nvSpPr>
      <xdr:spPr bwMode="auto">
        <a:xfrm>
          <a:off x="36710471"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61</xdr:col>
      <xdr:colOff>0</xdr:colOff>
      <xdr:row>114</xdr:row>
      <xdr:rowOff>0</xdr:rowOff>
    </xdr:from>
    <xdr:ext cx="304800" cy="306481"/>
    <xdr:sp macro="" textlink="">
      <xdr:nvSpPr>
        <xdr:cNvPr id="1449" name="AutoShape 2" descr="Image result for present value of annuity"/>
        <xdr:cNvSpPr>
          <a:spLocks noChangeAspect="1" noChangeArrowheads="1"/>
        </xdr:cNvSpPr>
      </xdr:nvSpPr>
      <xdr:spPr bwMode="auto">
        <a:xfrm>
          <a:off x="35164059"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114</xdr:row>
      <xdr:rowOff>0</xdr:rowOff>
    </xdr:from>
    <xdr:ext cx="304800" cy="306481"/>
    <xdr:sp macro="" textlink="">
      <xdr:nvSpPr>
        <xdr:cNvPr id="1450" name="AutoShape 2" descr="Image result for present value of annuity"/>
        <xdr:cNvSpPr>
          <a:spLocks noChangeAspect="1" noChangeArrowheads="1"/>
        </xdr:cNvSpPr>
      </xdr:nvSpPr>
      <xdr:spPr bwMode="auto">
        <a:xfrm>
          <a:off x="36195000"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114</xdr:row>
      <xdr:rowOff>0</xdr:rowOff>
    </xdr:from>
    <xdr:ext cx="304800" cy="306481"/>
    <xdr:sp macro="" textlink="">
      <xdr:nvSpPr>
        <xdr:cNvPr id="1451" name="AutoShape 2" descr="Image result for present value of annuity"/>
        <xdr:cNvSpPr>
          <a:spLocks noChangeAspect="1" noChangeArrowheads="1"/>
        </xdr:cNvSpPr>
      </xdr:nvSpPr>
      <xdr:spPr bwMode="auto">
        <a:xfrm>
          <a:off x="36710471"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62</xdr:col>
      <xdr:colOff>0</xdr:colOff>
      <xdr:row>115</xdr:row>
      <xdr:rowOff>0</xdr:rowOff>
    </xdr:from>
    <xdr:ext cx="304800" cy="306481"/>
    <xdr:sp macro="" textlink="">
      <xdr:nvSpPr>
        <xdr:cNvPr id="1452" name="AutoShape 2" descr="Image result for present value of annuity"/>
        <xdr:cNvSpPr>
          <a:spLocks noChangeAspect="1" noChangeArrowheads="1"/>
        </xdr:cNvSpPr>
      </xdr:nvSpPr>
      <xdr:spPr bwMode="auto">
        <a:xfrm>
          <a:off x="35679529"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115</xdr:row>
      <xdr:rowOff>0</xdr:rowOff>
    </xdr:from>
    <xdr:ext cx="304800" cy="306481"/>
    <xdr:sp macro="" textlink="">
      <xdr:nvSpPr>
        <xdr:cNvPr id="1453" name="AutoShape 2" descr="Image result for present value of annuity"/>
        <xdr:cNvSpPr>
          <a:spLocks noChangeAspect="1" noChangeArrowheads="1"/>
        </xdr:cNvSpPr>
      </xdr:nvSpPr>
      <xdr:spPr bwMode="auto">
        <a:xfrm>
          <a:off x="36195000"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115</xdr:row>
      <xdr:rowOff>0</xdr:rowOff>
    </xdr:from>
    <xdr:ext cx="304800" cy="306481"/>
    <xdr:sp macro="" textlink="">
      <xdr:nvSpPr>
        <xdr:cNvPr id="1454" name="AutoShape 2" descr="Image result for present value of annuity"/>
        <xdr:cNvSpPr>
          <a:spLocks noChangeAspect="1" noChangeArrowheads="1"/>
        </xdr:cNvSpPr>
      </xdr:nvSpPr>
      <xdr:spPr bwMode="auto">
        <a:xfrm>
          <a:off x="36710471"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61</xdr:col>
      <xdr:colOff>0</xdr:colOff>
      <xdr:row>115</xdr:row>
      <xdr:rowOff>0</xdr:rowOff>
    </xdr:from>
    <xdr:ext cx="304800" cy="306481"/>
    <xdr:sp macro="" textlink="">
      <xdr:nvSpPr>
        <xdr:cNvPr id="1455" name="AutoShape 2" descr="Image result for present value of annuity"/>
        <xdr:cNvSpPr>
          <a:spLocks noChangeAspect="1" noChangeArrowheads="1"/>
        </xdr:cNvSpPr>
      </xdr:nvSpPr>
      <xdr:spPr bwMode="auto">
        <a:xfrm>
          <a:off x="35164059"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115</xdr:row>
      <xdr:rowOff>0</xdr:rowOff>
    </xdr:from>
    <xdr:ext cx="304800" cy="306481"/>
    <xdr:sp macro="" textlink="">
      <xdr:nvSpPr>
        <xdr:cNvPr id="1456" name="AutoShape 2" descr="Image result for present value of annuity"/>
        <xdr:cNvSpPr>
          <a:spLocks noChangeAspect="1" noChangeArrowheads="1"/>
        </xdr:cNvSpPr>
      </xdr:nvSpPr>
      <xdr:spPr bwMode="auto">
        <a:xfrm>
          <a:off x="36195000"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115</xdr:row>
      <xdr:rowOff>0</xdr:rowOff>
    </xdr:from>
    <xdr:ext cx="304800" cy="306481"/>
    <xdr:sp macro="" textlink="">
      <xdr:nvSpPr>
        <xdr:cNvPr id="1457" name="AutoShape 2" descr="Image result for present value of annuity"/>
        <xdr:cNvSpPr>
          <a:spLocks noChangeAspect="1" noChangeArrowheads="1"/>
        </xdr:cNvSpPr>
      </xdr:nvSpPr>
      <xdr:spPr bwMode="auto">
        <a:xfrm>
          <a:off x="36710471"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62</xdr:col>
      <xdr:colOff>0</xdr:colOff>
      <xdr:row>115</xdr:row>
      <xdr:rowOff>0</xdr:rowOff>
    </xdr:from>
    <xdr:ext cx="304800" cy="306481"/>
    <xdr:sp macro="" textlink="">
      <xdr:nvSpPr>
        <xdr:cNvPr id="1458" name="AutoShape 2" descr="Image result for present value of annuity"/>
        <xdr:cNvSpPr>
          <a:spLocks noChangeAspect="1" noChangeArrowheads="1"/>
        </xdr:cNvSpPr>
      </xdr:nvSpPr>
      <xdr:spPr bwMode="auto">
        <a:xfrm>
          <a:off x="35679529"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115</xdr:row>
      <xdr:rowOff>0</xdr:rowOff>
    </xdr:from>
    <xdr:ext cx="304800" cy="306481"/>
    <xdr:sp macro="" textlink="">
      <xdr:nvSpPr>
        <xdr:cNvPr id="1459" name="AutoShape 2" descr="Image result for present value of annuity"/>
        <xdr:cNvSpPr>
          <a:spLocks noChangeAspect="1" noChangeArrowheads="1"/>
        </xdr:cNvSpPr>
      </xdr:nvSpPr>
      <xdr:spPr bwMode="auto">
        <a:xfrm>
          <a:off x="36195000"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115</xdr:row>
      <xdr:rowOff>0</xdr:rowOff>
    </xdr:from>
    <xdr:ext cx="304800" cy="306481"/>
    <xdr:sp macro="" textlink="">
      <xdr:nvSpPr>
        <xdr:cNvPr id="1460" name="AutoShape 2" descr="Image result for present value of annuity"/>
        <xdr:cNvSpPr>
          <a:spLocks noChangeAspect="1" noChangeArrowheads="1"/>
        </xdr:cNvSpPr>
      </xdr:nvSpPr>
      <xdr:spPr bwMode="auto">
        <a:xfrm>
          <a:off x="36710471"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62</xdr:col>
      <xdr:colOff>0</xdr:colOff>
      <xdr:row>116</xdr:row>
      <xdr:rowOff>0</xdr:rowOff>
    </xdr:from>
    <xdr:ext cx="304800" cy="306481"/>
    <xdr:sp macro="" textlink="">
      <xdr:nvSpPr>
        <xdr:cNvPr id="1461" name="AutoShape 2" descr="Image result for present value of annuity"/>
        <xdr:cNvSpPr>
          <a:spLocks noChangeAspect="1" noChangeArrowheads="1"/>
        </xdr:cNvSpPr>
      </xdr:nvSpPr>
      <xdr:spPr bwMode="auto">
        <a:xfrm>
          <a:off x="35679529"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116</xdr:row>
      <xdr:rowOff>0</xdr:rowOff>
    </xdr:from>
    <xdr:ext cx="304800" cy="306481"/>
    <xdr:sp macro="" textlink="">
      <xdr:nvSpPr>
        <xdr:cNvPr id="1462" name="AutoShape 2" descr="Image result for present value of annuity"/>
        <xdr:cNvSpPr>
          <a:spLocks noChangeAspect="1" noChangeArrowheads="1"/>
        </xdr:cNvSpPr>
      </xdr:nvSpPr>
      <xdr:spPr bwMode="auto">
        <a:xfrm>
          <a:off x="36195000"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116</xdr:row>
      <xdr:rowOff>0</xdr:rowOff>
    </xdr:from>
    <xdr:ext cx="304800" cy="306481"/>
    <xdr:sp macro="" textlink="">
      <xdr:nvSpPr>
        <xdr:cNvPr id="1463" name="AutoShape 2" descr="Image result for present value of annuity"/>
        <xdr:cNvSpPr>
          <a:spLocks noChangeAspect="1" noChangeArrowheads="1"/>
        </xdr:cNvSpPr>
      </xdr:nvSpPr>
      <xdr:spPr bwMode="auto">
        <a:xfrm>
          <a:off x="36710471"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61</xdr:col>
      <xdr:colOff>0</xdr:colOff>
      <xdr:row>115</xdr:row>
      <xdr:rowOff>0</xdr:rowOff>
    </xdr:from>
    <xdr:ext cx="304800" cy="306481"/>
    <xdr:sp macro="" textlink="">
      <xdr:nvSpPr>
        <xdr:cNvPr id="1464" name="AutoShape 2" descr="Image result for present value of annuity"/>
        <xdr:cNvSpPr>
          <a:spLocks noChangeAspect="1" noChangeArrowheads="1"/>
        </xdr:cNvSpPr>
      </xdr:nvSpPr>
      <xdr:spPr bwMode="auto">
        <a:xfrm>
          <a:off x="35164059"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115</xdr:row>
      <xdr:rowOff>0</xdr:rowOff>
    </xdr:from>
    <xdr:ext cx="304800" cy="306481"/>
    <xdr:sp macro="" textlink="">
      <xdr:nvSpPr>
        <xdr:cNvPr id="1465" name="AutoShape 2" descr="Image result for present value of annuity"/>
        <xdr:cNvSpPr>
          <a:spLocks noChangeAspect="1" noChangeArrowheads="1"/>
        </xdr:cNvSpPr>
      </xdr:nvSpPr>
      <xdr:spPr bwMode="auto">
        <a:xfrm>
          <a:off x="36195000"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115</xdr:row>
      <xdr:rowOff>0</xdr:rowOff>
    </xdr:from>
    <xdr:ext cx="304800" cy="306481"/>
    <xdr:sp macro="" textlink="">
      <xdr:nvSpPr>
        <xdr:cNvPr id="1466" name="AutoShape 2" descr="Image result for present value of annuity"/>
        <xdr:cNvSpPr>
          <a:spLocks noChangeAspect="1" noChangeArrowheads="1"/>
        </xdr:cNvSpPr>
      </xdr:nvSpPr>
      <xdr:spPr bwMode="auto">
        <a:xfrm>
          <a:off x="36710471"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62</xdr:col>
      <xdr:colOff>0</xdr:colOff>
      <xdr:row>116</xdr:row>
      <xdr:rowOff>0</xdr:rowOff>
    </xdr:from>
    <xdr:ext cx="304800" cy="306481"/>
    <xdr:sp macro="" textlink="">
      <xdr:nvSpPr>
        <xdr:cNvPr id="1467" name="AutoShape 2" descr="Image result for present value of annuity"/>
        <xdr:cNvSpPr>
          <a:spLocks noChangeAspect="1" noChangeArrowheads="1"/>
        </xdr:cNvSpPr>
      </xdr:nvSpPr>
      <xdr:spPr bwMode="auto">
        <a:xfrm>
          <a:off x="35679529"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116</xdr:row>
      <xdr:rowOff>0</xdr:rowOff>
    </xdr:from>
    <xdr:ext cx="304800" cy="306481"/>
    <xdr:sp macro="" textlink="">
      <xdr:nvSpPr>
        <xdr:cNvPr id="1468" name="AutoShape 2" descr="Image result for present value of annuity"/>
        <xdr:cNvSpPr>
          <a:spLocks noChangeAspect="1" noChangeArrowheads="1"/>
        </xdr:cNvSpPr>
      </xdr:nvSpPr>
      <xdr:spPr bwMode="auto">
        <a:xfrm>
          <a:off x="36195000"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116</xdr:row>
      <xdr:rowOff>0</xdr:rowOff>
    </xdr:from>
    <xdr:ext cx="304800" cy="306481"/>
    <xdr:sp macro="" textlink="">
      <xdr:nvSpPr>
        <xdr:cNvPr id="1469" name="AutoShape 2" descr="Image result for present value of annuity"/>
        <xdr:cNvSpPr>
          <a:spLocks noChangeAspect="1" noChangeArrowheads="1"/>
        </xdr:cNvSpPr>
      </xdr:nvSpPr>
      <xdr:spPr bwMode="auto">
        <a:xfrm>
          <a:off x="36710471"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61</xdr:col>
      <xdr:colOff>0</xdr:colOff>
      <xdr:row>116</xdr:row>
      <xdr:rowOff>0</xdr:rowOff>
    </xdr:from>
    <xdr:ext cx="304800" cy="306481"/>
    <xdr:sp macro="" textlink="">
      <xdr:nvSpPr>
        <xdr:cNvPr id="1470" name="AutoShape 2" descr="Image result for present value of annuity"/>
        <xdr:cNvSpPr>
          <a:spLocks noChangeAspect="1" noChangeArrowheads="1"/>
        </xdr:cNvSpPr>
      </xdr:nvSpPr>
      <xdr:spPr bwMode="auto">
        <a:xfrm>
          <a:off x="35164059"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116</xdr:row>
      <xdr:rowOff>0</xdr:rowOff>
    </xdr:from>
    <xdr:ext cx="304800" cy="306481"/>
    <xdr:sp macro="" textlink="">
      <xdr:nvSpPr>
        <xdr:cNvPr id="1471" name="AutoShape 2" descr="Image result for present value of annuity"/>
        <xdr:cNvSpPr>
          <a:spLocks noChangeAspect="1" noChangeArrowheads="1"/>
        </xdr:cNvSpPr>
      </xdr:nvSpPr>
      <xdr:spPr bwMode="auto">
        <a:xfrm>
          <a:off x="36195000"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116</xdr:row>
      <xdr:rowOff>0</xdr:rowOff>
    </xdr:from>
    <xdr:ext cx="304800" cy="306481"/>
    <xdr:sp macro="" textlink="">
      <xdr:nvSpPr>
        <xdr:cNvPr id="1472" name="AutoShape 2" descr="Image result for present value of annuity"/>
        <xdr:cNvSpPr>
          <a:spLocks noChangeAspect="1" noChangeArrowheads="1"/>
        </xdr:cNvSpPr>
      </xdr:nvSpPr>
      <xdr:spPr bwMode="auto">
        <a:xfrm>
          <a:off x="36710471"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62</xdr:col>
      <xdr:colOff>0</xdr:colOff>
      <xdr:row>116</xdr:row>
      <xdr:rowOff>0</xdr:rowOff>
    </xdr:from>
    <xdr:ext cx="304800" cy="306481"/>
    <xdr:sp macro="" textlink="">
      <xdr:nvSpPr>
        <xdr:cNvPr id="1473" name="AutoShape 2" descr="Image result for present value of annuity"/>
        <xdr:cNvSpPr>
          <a:spLocks noChangeAspect="1" noChangeArrowheads="1"/>
        </xdr:cNvSpPr>
      </xdr:nvSpPr>
      <xdr:spPr bwMode="auto">
        <a:xfrm>
          <a:off x="35679529"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116</xdr:row>
      <xdr:rowOff>0</xdr:rowOff>
    </xdr:from>
    <xdr:ext cx="304800" cy="306481"/>
    <xdr:sp macro="" textlink="">
      <xdr:nvSpPr>
        <xdr:cNvPr id="1474" name="AutoShape 2" descr="Image result for present value of annuity"/>
        <xdr:cNvSpPr>
          <a:spLocks noChangeAspect="1" noChangeArrowheads="1"/>
        </xdr:cNvSpPr>
      </xdr:nvSpPr>
      <xdr:spPr bwMode="auto">
        <a:xfrm>
          <a:off x="36195000"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116</xdr:row>
      <xdr:rowOff>0</xdr:rowOff>
    </xdr:from>
    <xdr:ext cx="304800" cy="306481"/>
    <xdr:sp macro="" textlink="">
      <xdr:nvSpPr>
        <xdr:cNvPr id="1475" name="AutoShape 2" descr="Image result for present value of annuity"/>
        <xdr:cNvSpPr>
          <a:spLocks noChangeAspect="1" noChangeArrowheads="1"/>
        </xdr:cNvSpPr>
      </xdr:nvSpPr>
      <xdr:spPr bwMode="auto">
        <a:xfrm>
          <a:off x="36710471"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62</xdr:col>
      <xdr:colOff>0</xdr:colOff>
      <xdr:row>117</xdr:row>
      <xdr:rowOff>0</xdr:rowOff>
    </xdr:from>
    <xdr:ext cx="304800" cy="306481"/>
    <xdr:sp macro="" textlink="">
      <xdr:nvSpPr>
        <xdr:cNvPr id="1476" name="AutoShape 2" descr="Image result for present value of annuity"/>
        <xdr:cNvSpPr>
          <a:spLocks noChangeAspect="1" noChangeArrowheads="1"/>
        </xdr:cNvSpPr>
      </xdr:nvSpPr>
      <xdr:spPr bwMode="auto">
        <a:xfrm>
          <a:off x="35679529"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117</xdr:row>
      <xdr:rowOff>0</xdr:rowOff>
    </xdr:from>
    <xdr:ext cx="304800" cy="306481"/>
    <xdr:sp macro="" textlink="">
      <xdr:nvSpPr>
        <xdr:cNvPr id="1477" name="AutoShape 2" descr="Image result for present value of annuity"/>
        <xdr:cNvSpPr>
          <a:spLocks noChangeAspect="1" noChangeArrowheads="1"/>
        </xdr:cNvSpPr>
      </xdr:nvSpPr>
      <xdr:spPr bwMode="auto">
        <a:xfrm>
          <a:off x="36195000"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117</xdr:row>
      <xdr:rowOff>0</xdr:rowOff>
    </xdr:from>
    <xdr:ext cx="304800" cy="306481"/>
    <xdr:sp macro="" textlink="">
      <xdr:nvSpPr>
        <xdr:cNvPr id="1478" name="AutoShape 2" descr="Image result for present value of annuity"/>
        <xdr:cNvSpPr>
          <a:spLocks noChangeAspect="1" noChangeArrowheads="1"/>
        </xdr:cNvSpPr>
      </xdr:nvSpPr>
      <xdr:spPr bwMode="auto">
        <a:xfrm>
          <a:off x="36710471"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61</xdr:col>
      <xdr:colOff>0</xdr:colOff>
      <xdr:row>116</xdr:row>
      <xdr:rowOff>0</xdr:rowOff>
    </xdr:from>
    <xdr:ext cx="304800" cy="306481"/>
    <xdr:sp macro="" textlink="">
      <xdr:nvSpPr>
        <xdr:cNvPr id="1479" name="AutoShape 2" descr="Image result for present value of annuity"/>
        <xdr:cNvSpPr>
          <a:spLocks noChangeAspect="1" noChangeArrowheads="1"/>
        </xdr:cNvSpPr>
      </xdr:nvSpPr>
      <xdr:spPr bwMode="auto">
        <a:xfrm>
          <a:off x="35164059"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116</xdr:row>
      <xdr:rowOff>0</xdr:rowOff>
    </xdr:from>
    <xdr:ext cx="304800" cy="306481"/>
    <xdr:sp macro="" textlink="">
      <xdr:nvSpPr>
        <xdr:cNvPr id="1480" name="AutoShape 2" descr="Image result for present value of annuity"/>
        <xdr:cNvSpPr>
          <a:spLocks noChangeAspect="1" noChangeArrowheads="1"/>
        </xdr:cNvSpPr>
      </xdr:nvSpPr>
      <xdr:spPr bwMode="auto">
        <a:xfrm>
          <a:off x="36195000"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116</xdr:row>
      <xdr:rowOff>0</xdr:rowOff>
    </xdr:from>
    <xdr:ext cx="304800" cy="306481"/>
    <xdr:sp macro="" textlink="">
      <xdr:nvSpPr>
        <xdr:cNvPr id="1481" name="AutoShape 2" descr="Image result for present value of annuity"/>
        <xdr:cNvSpPr>
          <a:spLocks noChangeAspect="1" noChangeArrowheads="1"/>
        </xdr:cNvSpPr>
      </xdr:nvSpPr>
      <xdr:spPr bwMode="auto">
        <a:xfrm>
          <a:off x="36710471"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62</xdr:col>
      <xdr:colOff>0</xdr:colOff>
      <xdr:row>117</xdr:row>
      <xdr:rowOff>0</xdr:rowOff>
    </xdr:from>
    <xdr:ext cx="304800" cy="306481"/>
    <xdr:sp macro="" textlink="">
      <xdr:nvSpPr>
        <xdr:cNvPr id="1482" name="AutoShape 2" descr="Image result for present value of annuity"/>
        <xdr:cNvSpPr>
          <a:spLocks noChangeAspect="1" noChangeArrowheads="1"/>
        </xdr:cNvSpPr>
      </xdr:nvSpPr>
      <xdr:spPr bwMode="auto">
        <a:xfrm>
          <a:off x="35679529"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117</xdr:row>
      <xdr:rowOff>0</xdr:rowOff>
    </xdr:from>
    <xdr:ext cx="304800" cy="306481"/>
    <xdr:sp macro="" textlink="">
      <xdr:nvSpPr>
        <xdr:cNvPr id="1483" name="AutoShape 2" descr="Image result for present value of annuity"/>
        <xdr:cNvSpPr>
          <a:spLocks noChangeAspect="1" noChangeArrowheads="1"/>
        </xdr:cNvSpPr>
      </xdr:nvSpPr>
      <xdr:spPr bwMode="auto">
        <a:xfrm>
          <a:off x="36195000"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117</xdr:row>
      <xdr:rowOff>0</xdr:rowOff>
    </xdr:from>
    <xdr:ext cx="304800" cy="306481"/>
    <xdr:sp macro="" textlink="">
      <xdr:nvSpPr>
        <xdr:cNvPr id="1484" name="AutoShape 2" descr="Image result for present value of annuity"/>
        <xdr:cNvSpPr>
          <a:spLocks noChangeAspect="1" noChangeArrowheads="1"/>
        </xdr:cNvSpPr>
      </xdr:nvSpPr>
      <xdr:spPr bwMode="auto">
        <a:xfrm>
          <a:off x="36710471"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61</xdr:col>
      <xdr:colOff>0</xdr:colOff>
      <xdr:row>117</xdr:row>
      <xdr:rowOff>0</xdr:rowOff>
    </xdr:from>
    <xdr:ext cx="304800" cy="306481"/>
    <xdr:sp macro="" textlink="">
      <xdr:nvSpPr>
        <xdr:cNvPr id="1485" name="AutoShape 2" descr="Image result for present value of annuity"/>
        <xdr:cNvSpPr>
          <a:spLocks noChangeAspect="1" noChangeArrowheads="1"/>
        </xdr:cNvSpPr>
      </xdr:nvSpPr>
      <xdr:spPr bwMode="auto">
        <a:xfrm>
          <a:off x="35164059"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117</xdr:row>
      <xdr:rowOff>0</xdr:rowOff>
    </xdr:from>
    <xdr:ext cx="304800" cy="306481"/>
    <xdr:sp macro="" textlink="">
      <xdr:nvSpPr>
        <xdr:cNvPr id="1486" name="AutoShape 2" descr="Image result for present value of annuity"/>
        <xdr:cNvSpPr>
          <a:spLocks noChangeAspect="1" noChangeArrowheads="1"/>
        </xdr:cNvSpPr>
      </xdr:nvSpPr>
      <xdr:spPr bwMode="auto">
        <a:xfrm>
          <a:off x="36195000"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117</xdr:row>
      <xdr:rowOff>0</xdr:rowOff>
    </xdr:from>
    <xdr:ext cx="304800" cy="306481"/>
    <xdr:sp macro="" textlink="">
      <xdr:nvSpPr>
        <xdr:cNvPr id="1487" name="AutoShape 2" descr="Image result for present value of annuity"/>
        <xdr:cNvSpPr>
          <a:spLocks noChangeAspect="1" noChangeArrowheads="1"/>
        </xdr:cNvSpPr>
      </xdr:nvSpPr>
      <xdr:spPr bwMode="auto">
        <a:xfrm>
          <a:off x="36710471"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62</xdr:col>
      <xdr:colOff>0</xdr:colOff>
      <xdr:row>117</xdr:row>
      <xdr:rowOff>0</xdr:rowOff>
    </xdr:from>
    <xdr:ext cx="304800" cy="306481"/>
    <xdr:sp macro="" textlink="">
      <xdr:nvSpPr>
        <xdr:cNvPr id="1488" name="AutoShape 2" descr="Image result for present value of annuity"/>
        <xdr:cNvSpPr>
          <a:spLocks noChangeAspect="1" noChangeArrowheads="1"/>
        </xdr:cNvSpPr>
      </xdr:nvSpPr>
      <xdr:spPr bwMode="auto">
        <a:xfrm>
          <a:off x="35679529"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117</xdr:row>
      <xdr:rowOff>0</xdr:rowOff>
    </xdr:from>
    <xdr:ext cx="304800" cy="306481"/>
    <xdr:sp macro="" textlink="">
      <xdr:nvSpPr>
        <xdr:cNvPr id="1489" name="AutoShape 2" descr="Image result for present value of annuity"/>
        <xdr:cNvSpPr>
          <a:spLocks noChangeAspect="1" noChangeArrowheads="1"/>
        </xdr:cNvSpPr>
      </xdr:nvSpPr>
      <xdr:spPr bwMode="auto">
        <a:xfrm>
          <a:off x="36195000"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117</xdr:row>
      <xdr:rowOff>0</xdr:rowOff>
    </xdr:from>
    <xdr:ext cx="304800" cy="306481"/>
    <xdr:sp macro="" textlink="">
      <xdr:nvSpPr>
        <xdr:cNvPr id="1490" name="AutoShape 2" descr="Image result for present value of annuity"/>
        <xdr:cNvSpPr>
          <a:spLocks noChangeAspect="1" noChangeArrowheads="1"/>
        </xdr:cNvSpPr>
      </xdr:nvSpPr>
      <xdr:spPr bwMode="auto">
        <a:xfrm>
          <a:off x="36710471"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62</xdr:col>
      <xdr:colOff>0</xdr:colOff>
      <xdr:row>118</xdr:row>
      <xdr:rowOff>0</xdr:rowOff>
    </xdr:from>
    <xdr:ext cx="304800" cy="306481"/>
    <xdr:sp macro="" textlink="">
      <xdr:nvSpPr>
        <xdr:cNvPr id="1491" name="AutoShape 2" descr="Image result for present value of annuity"/>
        <xdr:cNvSpPr>
          <a:spLocks noChangeAspect="1" noChangeArrowheads="1"/>
        </xdr:cNvSpPr>
      </xdr:nvSpPr>
      <xdr:spPr bwMode="auto">
        <a:xfrm>
          <a:off x="35679529"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118</xdr:row>
      <xdr:rowOff>0</xdr:rowOff>
    </xdr:from>
    <xdr:ext cx="304800" cy="306481"/>
    <xdr:sp macro="" textlink="">
      <xdr:nvSpPr>
        <xdr:cNvPr id="1492" name="AutoShape 2" descr="Image result for present value of annuity"/>
        <xdr:cNvSpPr>
          <a:spLocks noChangeAspect="1" noChangeArrowheads="1"/>
        </xdr:cNvSpPr>
      </xdr:nvSpPr>
      <xdr:spPr bwMode="auto">
        <a:xfrm>
          <a:off x="36195000"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118</xdr:row>
      <xdr:rowOff>0</xdr:rowOff>
    </xdr:from>
    <xdr:ext cx="304800" cy="306481"/>
    <xdr:sp macro="" textlink="">
      <xdr:nvSpPr>
        <xdr:cNvPr id="1493" name="AutoShape 2" descr="Image result for present value of annuity"/>
        <xdr:cNvSpPr>
          <a:spLocks noChangeAspect="1" noChangeArrowheads="1"/>
        </xdr:cNvSpPr>
      </xdr:nvSpPr>
      <xdr:spPr bwMode="auto">
        <a:xfrm>
          <a:off x="36710471"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61</xdr:col>
      <xdr:colOff>0</xdr:colOff>
      <xdr:row>117</xdr:row>
      <xdr:rowOff>0</xdr:rowOff>
    </xdr:from>
    <xdr:ext cx="304800" cy="306481"/>
    <xdr:sp macro="" textlink="">
      <xdr:nvSpPr>
        <xdr:cNvPr id="1494" name="AutoShape 2" descr="Image result for present value of annuity"/>
        <xdr:cNvSpPr>
          <a:spLocks noChangeAspect="1" noChangeArrowheads="1"/>
        </xdr:cNvSpPr>
      </xdr:nvSpPr>
      <xdr:spPr bwMode="auto">
        <a:xfrm>
          <a:off x="35164059"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117</xdr:row>
      <xdr:rowOff>0</xdr:rowOff>
    </xdr:from>
    <xdr:ext cx="304800" cy="306481"/>
    <xdr:sp macro="" textlink="">
      <xdr:nvSpPr>
        <xdr:cNvPr id="1495" name="AutoShape 2" descr="Image result for present value of annuity"/>
        <xdr:cNvSpPr>
          <a:spLocks noChangeAspect="1" noChangeArrowheads="1"/>
        </xdr:cNvSpPr>
      </xdr:nvSpPr>
      <xdr:spPr bwMode="auto">
        <a:xfrm>
          <a:off x="36195000"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117</xdr:row>
      <xdr:rowOff>0</xdr:rowOff>
    </xdr:from>
    <xdr:ext cx="304800" cy="306481"/>
    <xdr:sp macro="" textlink="">
      <xdr:nvSpPr>
        <xdr:cNvPr id="1496" name="AutoShape 2" descr="Image result for present value of annuity"/>
        <xdr:cNvSpPr>
          <a:spLocks noChangeAspect="1" noChangeArrowheads="1"/>
        </xdr:cNvSpPr>
      </xdr:nvSpPr>
      <xdr:spPr bwMode="auto">
        <a:xfrm>
          <a:off x="36710471"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62</xdr:col>
      <xdr:colOff>0</xdr:colOff>
      <xdr:row>118</xdr:row>
      <xdr:rowOff>0</xdr:rowOff>
    </xdr:from>
    <xdr:ext cx="304800" cy="306481"/>
    <xdr:sp macro="" textlink="">
      <xdr:nvSpPr>
        <xdr:cNvPr id="1497" name="AutoShape 2" descr="Image result for present value of annuity"/>
        <xdr:cNvSpPr>
          <a:spLocks noChangeAspect="1" noChangeArrowheads="1"/>
        </xdr:cNvSpPr>
      </xdr:nvSpPr>
      <xdr:spPr bwMode="auto">
        <a:xfrm>
          <a:off x="35679529"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118</xdr:row>
      <xdr:rowOff>0</xdr:rowOff>
    </xdr:from>
    <xdr:ext cx="304800" cy="306481"/>
    <xdr:sp macro="" textlink="">
      <xdr:nvSpPr>
        <xdr:cNvPr id="1498" name="AutoShape 2" descr="Image result for present value of annuity"/>
        <xdr:cNvSpPr>
          <a:spLocks noChangeAspect="1" noChangeArrowheads="1"/>
        </xdr:cNvSpPr>
      </xdr:nvSpPr>
      <xdr:spPr bwMode="auto">
        <a:xfrm>
          <a:off x="36195000"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118</xdr:row>
      <xdr:rowOff>0</xdr:rowOff>
    </xdr:from>
    <xdr:ext cx="304800" cy="306481"/>
    <xdr:sp macro="" textlink="">
      <xdr:nvSpPr>
        <xdr:cNvPr id="1499" name="AutoShape 2" descr="Image result for present value of annuity"/>
        <xdr:cNvSpPr>
          <a:spLocks noChangeAspect="1" noChangeArrowheads="1"/>
        </xdr:cNvSpPr>
      </xdr:nvSpPr>
      <xdr:spPr bwMode="auto">
        <a:xfrm>
          <a:off x="36710471"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61</xdr:col>
      <xdr:colOff>0</xdr:colOff>
      <xdr:row>118</xdr:row>
      <xdr:rowOff>0</xdr:rowOff>
    </xdr:from>
    <xdr:ext cx="304800" cy="306481"/>
    <xdr:sp macro="" textlink="">
      <xdr:nvSpPr>
        <xdr:cNvPr id="1500" name="AutoShape 2" descr="Image result for present value of annuity"/>
        <xdr:cNvSpPr>
          <a:spLocks noChangeAspect="1" noChangeArrowheads="1"/>
        </xdr:cNvSpPr>
      </xdr:nvSpPr>
      <xdr:spPr bwMode="auto">
        <a:xfrm>
          <a:off x="35164059"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118</xdr:row>
      <xdr:rowOff>0</xdr:rowOff>
    </xdr:from>
    <xdr:ext cx="304800" cy="306481"/>
    <xdr:sp macro="" textlink="">
      <xdr:nvSpPr>
        <xdr:cNvPr id="1501" name="AutoShape 2" descr="Image result for present value of annuity"/>
        <xdr:cNvSpPr>
          <a:spLocks noChangeAspect="1" noChangeArrowheads="1"/>
        </xdr:cNvSpPr>
      </xdr:nvSpPr>
      <xdr:spPr bwMode="auto">
        <a:xfrm>
          <a:off x="36195000"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118</xdr:row>
      <xdr:rowOff>0</xdr:rowOff>
    </xdr:from>
    <xdr:ext cx="304800" cy="306481"/>
    <xdr:sp macro="" textlink="">
      <xdr:nvSpPr>
        <xdr:cNvPr id="1502" name="AutoShape 2" descr="Image result for present value of annuity"/>
        <xdr:cNvSpPr>
          <a:spLocks noChangeAspect="1" noChangeArrowheads="1"/>
        </xdr:cNvSpPr>
      </xdr:nvSpPr>
      <xdr:spPr bwMode="auto">
        <a:xfrm>
          <a:off x="36710471"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62</xdr:col>
      <xdr:colOff>0</xdr:colOff>
      <xdr:row>118</xdr:row>
      <xdr:rowOff>0</xdr:rowOff>
    </xdr:from>
    <xdr:ext cx="304800" cy="306481"/>
    <xdr:sp macro="" textlink="">
      <xdr:nvSpPr>
        <xdr:cNvPr id="1503" name="AutoShape 2" descr="Image result for present value of annuity"/>
        <xdr:cNvSpPr>
          <a:spLocks noChangeAspect="1" noChangeArrowheads="1"/>
        </xdr:cNvSpPr>
      </xdr:nvSpPr>
      <xdr:spPr bwMode="auto">
        <a:xfrm>
          <a:off x="35679529"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118</xdr:row>
      <xdr:rowOff>0</xdr:rowOff>
    </xdr:from>
    <xdr:ext cx="304800" cy="306481"/>
    <xdr:sp macro="" textlink="">
      <xdr:nvSpPr>
        <xdr:cNvPr id="1504" name="AutoShape 2" descr="Image result for present value of annuity"/>
        <xdr:cNvSpPr>
          <a:spLocks noChangeAspect="1" noChangeArrowheads="1"/>
        </xdr:cNvSpPr>
      </xdr:nvSpPr>
      <xdr:spPr bwMode="auto">
        <a:xfrm>
          <a:off x="36195000"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118</xdr:row>
      <xdr:rowOff>0</xdr:rowOff>
    </xdr:from>
    <xdr:ext cx="304800" cy="306481"/>
    <xdr:sp macro="" textlink="">
      <xdr:nvSpPr>
        <xdr:cNvPr id="1505" name="AutoShape 2" descr="Image result for present value of annuity"/>
        <xdr:cNvSpPr>
          <a:spLocks noChangeAspect="1" noChangeArrowheads="1"/>
        </xdr:cNvSpPr>
      </xdr:nvSpPr>
      <xdr:spPr bwMode="auto">
        <a:xfrm>
          <a:off x="36710471"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62</xdr:col>
      <xdr:colOff>0</xdr:colOff>
      <xdr:row>119</xdr:row>
      <xdr:rowOff>0</xdr:rowOff>
    </xdr:from>
    <xdr:ext cx="304800" cy="306481"/>
    <xdr:sp macro="" textlink="">
      <xdr:nvSpPr>
        <xdr:cNvPr id="1506" name="AutoShape 2" descr="Image result for present value of annuity"/>
        <xdr:cNvSpPr>
          <a:spLocks noChangeAspect="1" noChangeArrowheads="1"/>
        </xdr:cNvSpPr>
      </xdr:nvSpPr>
      <xdr:spPr bwMode="auto">
        <a:xfrm>
          <a:off x="35679529"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119</xdr:row>
      <xdr:rowOff>0</xdr:rowOff>
    </xdr:from>
    <xdr:ext cx="304800" cy="306481"/>
    <xdr:sp macro="" textlink="">
      <xdr:nvSpPr>
        <xdr:cNvPr id="1507" name="AutoShape 2" descr="Image result for present value of annuity"/>
        <xdr:cNvSpPr>
          <a:spLocks noChangeAspect="1" noChangeArrowheads="1"/>
        </xdr:cNvSpPr>
      </xdr:nvSpPr>
      <xdr:spPr bwMode="auto">
        <a:xfrm>
          <a:off x="36195000"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119</xdr:row>
      <xdr:rowOff>0</xdr:rowOff>
    </xdr:from>
    <xdr:ext cx="304800" cy="306481"/>
    <xdr:sp macro="" textlink="">
      <xdr:nvSpPr>
        <xdr:cNvPr id="1508" name="AutoShape 2" descr="Image result for present value of annuity"/>
        <xdr:cNvSpPr>
          <a:spLocks noChangeAspect="1" noChangeArrowheads="1"/>
        </xdr:cNvSpPr>
      </xdr:nvSpPr>
      <xdr:spPr bwMode="auto">
        <a:xfrm>
          <a:off x="36710471"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61</xdr:col>
      <xdr:colOff>0</xdr:colOff>
      <xdr:row>118</xdr:row>
      <xdr:rowOff>0</xdr:rowOff>
    </xdr:from>
    <xdr:ext cx="304800" cy="306481"/>
    <xdr:sp macro="" textlink="">
      <xdr:nvSpPr>
        <xdr:cNvPr id="1509" name="AutoShape 2" descr="Image result for present value of annuity"/>
        <xdr:cNvSpPr>
          <a:spLocks noChangeAspect="1" noChangeArrowheads="1"/>
        </xdr:cNvSpPr>
      </xdr:nvSpPr>
      <xdr:spPr bwMode="auto">
        <a:xfrm>
          <a:off x="35164059"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118</xdr:row>
      <xdr:rowOff>0</xdr:rowOff>
    </xdr:from>
    <xdr:ext cx="304800" cy="306481"/>
    <xdr:sp macro="" textlink="">
      <xdr:nvSpPr>
        <xdr:cNvPr id="1510" name="AutoShape 2" descr="Image result for present value of annuity"/>
        <xdr:cNvSpPr>
          <a:spLocks noChangeAspect="1" noChangeArrowheads="1"/>
        </xdr:cNvSpPr>
      </xdr:nvSpPr>
      <xdr:spPr bwMode="auto">
        <a:xfrm>
          <a:off x="36195000"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118</xdr:row>
      <xdr:rowOff>0</xdr:rowOff>
    </xdr:from>
    <xdr:ext cx="304800" cy="306481"/>
    <xdr:sp macro="" textlink="">
      <xdr:nvSpPr>
        <xdr:cNvPr id="1511" name="AutoShape 2" descr="Image result for present value of annuity"/>
        <xdr:cNvSpPr>
          <a:spLocks noChangeAspect="1" noChangeArrowheads="1"/>
        </xdr:cNvSpPr>
      </xdr:nvSpPr>
      <xdr:spPr bwMode="auto">
        <a:xfrm>
          <a:off x="36710471"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62</xdr:col>
      <xdr:colOff>0</xdr:colOff>
      <xdr:row>119</xdr:row>
      <xdr:rowOff>0</xdr:rowOff>
    </xdr:from>
    <xdr:ext cx="304800" cy="306481"/>
    <xdr:sp macro="" textlink="">
      <xdr:nvSpPr>
        <xdr:cNvPr id="1512" name="AutoShape 2" descr="Image result for present value of annuity"/>
        <xdr:cNvSpPr>
          <a:spLocks noChangeAspect="1" noChangeArrowheads="1"/>
        </xdr:cNvSpPr>
      </xdr:nvSpPr>
      <xdr:spPr bwMode="auto">
        <a:xfrm>
          <a:off x="35679529"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119</xdr:row>
      <xdr:rowOff>0</xdr:rowOff>
    </xdr:from>
    <xdr:ext cx="304800" cy="306481"/>
    <xdr:sp macro="" textlink="">
      <xdr:nvSpPr>
        <xdr:cNvPr id="1513" name="AutoShape 2" descr="Image result for present value of annuity"/>
        <xdr:cNvSpPr>
          <a:spLocks noChangeAspect="1" noChangeArrowheads="1"/>
        </xdr:cNvSpPr>
      </xdr:nvSpPr>
      <xdr:spPr bwMode="auto">
        <a:xfrm>
          <a:off x="36195000"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119</xdr:row>
      <xdr:rowOff>0</xdr:rowOff>
    </xdr:from>
    <xdr:ext cx="304800" cy="306481"/>
    <xdr:sp macro="" textlink="">
      <xdr:nvSpPr>
        <xdr:cNvPr id="1514" name="AutoShape 2" descr="Image result for present value of annuity"/>
        <xdr:cNvSpPr>
          <a:spLocks noChangeAspect="1" noChangeArrowheads="1"/>
        </xdr:cNvSpPr>
      </xdr:nvSpPr>
      <xdr:spPr bwMode="auto">
        <a:xfrm>
          <a:off x="36710471"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61</xdr:col>
      <xdr:colOff>0</xdr:colOff>
      <xdr:row>119</xdr:row>
      <xdr:rowOff>0</xdr:rowOff>
    </xdr:from>
    <xdr:ext cx="304800" cy="306481"/>
    <xdr:sp macro="" textlink="">
      <xdr:nvSpPr>
        <xdr:cNvPr id="1515" name="AutoShape 2" descr="Image result for present value of annuity"/>
        <xdr:cNvSpPr>
          <a:spLocks noChangeAspect="1" noChangeArrowheads="1"/>
        </xdr:cNvSpPr>
      </xdr:nvSpPr>
      <xdr:spPr bwMode="auto">
        <a:xfrm>
          <a:off x="35164059"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119</xdr:row>
      <xdr:rowOff>0</xdr:rowOff>
    </xdr:from>
    <xdr:ext cx="304800" cy="306481"/>
    <xdr:sp macro="" textlink="">
      <xdr:nvSpPr>
        <xdr:cNvPr id="1516" name="AutoShape 2" descr="Image result for present value of annuity"/>
        <xdr:cNvSpPr>
          <a:spLocks noChangeAspect="1" noChangeArrowheads="1"/>
        </xdr:cNvSpPr>
      </xdr:nvSpPr>
      <xdr:spPr bwMode="auto">
        <a:xfrm>
          <a:off x="36195000"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119</xdr:row>
      <xdr:rowOff>0</xdr:rowOff>
    </xdr:from>
    <xdr:ext cx="304800" cy="306481"/>
    <xdr:sp macro="" textlink="">
      <xdr:nvSpPr>
        <xdr:cNvPr id="1517" name="AutoShape 2" descr="Image result for present value of annuity"/>
        <xdr:cNvSpPr>
          <a:spLocks noChangeAspect="1" noChangeArrowheads="1"/>
        </xdr:cNvSpPr>
      </xdr:nvSpPr>
      <xdr:spPr bwMode="auto">
        <a:xfrm>
          <a:off x="36710471"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62</xdr:col>
      <xdr:colOff>0</xdr:colOff>
      <xdr:row>119</xdr:row>
      <xdr:rowOff>0</xdr:rowOff>
    </xdr:from>
    <xdr:ext cx="304800" cy="306481"/>
    <xdr:sp macro="" textlink="">
      <xdr:nvSpPr>
        <xdr:cNvPr id="1518" name="AutoShape 2" descr="Image result for present value of annuity"/>
        <xdr:cNvSpPr>
          <a:spLocks noChangeAspect="1" noChangeArrowheads="1"/>
        </xdr:cNvSpPr>
      </xdr:nvSpPr>
      <xdr:spPr bwMode="auto">
        <a:xfrm>
          <a:off x="35679529"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119</xdr:row>
      <xdr:rowOff>0</xdr:rowOff>
    </xdr:from>
    <xdr:ext cx="304800" cy="306481"/>
    <xdr:sp macro="" textlink="">
      <xdr:nvSpPr>
        <xdr:cNvPr id="1519" name="AutoShape 2" descr="Image result for present value of annuity"/>
        <xdr:cNvSpPr>
          <a:spLocks noChangeAspect="1" noChangeArrowheads="1"/>
        </xdr:cNvSpPr>
      </xdr:nvSpPr>
      <xdr:spPr bwMode="auto">
        <a:xfrm>
          <a:off x="36195000"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119</xdr:row>
      <xdr:rowOff>0</xdr:rowOff>
    </xdr:from>
    <xdr:ext cx="304800" cy="306481"/>
    <xdr:sp macro="" textlink="">
      <xdr:nvSpPr>
        <xdr:cNvPr id="1520" name="AutoShape 2" descr="Image result for present value of annuity"/>
        <xdr:cNvSpPr>
          <a:spLocks noChangeAspect="1" noChangeArrowheads="1"/>
        </xdr:cNvSpPr>
      </xdr:nvSpPr>
      <xdr:spPr bwMode="auto">
        <a:xfrm>
          <a:off x="36710471"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62</xdr:col>
      <xdr:colOff>0</xdr:colOff>
      <xdr:row>120</xdr:row>
      <xdr:rowOff>0</xdr:rowOff>
    </xdr:from>
    <xdr:ext cx="304800" cy="306481"/>
    <xdr:sp macro="" textlink="">
      <xdr:nvSpPr>
        <xdr:cNvPr id="1521" name="AutoShape 2" descr="Image result for present value of annuity"/>
        <xdr:cNvSpPr>
          <a:spLocks noChangeAspect="1" noChangeArrowheads="1"/>
        </xdr:cNvSpPr>
      </xdr:nvSpPr>
      <xdr:spPr bwMode="auto">
        <a:xfrm>
          <a:off x="35679529"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120</xdr:row>
      <xdr:rowOff>0</xdr:rowOff>
    </xdr:from>
    <xdr:ext cx="304800" cy="306481"/>
    <xdr:sp macro="" textlink="">
      <xdr:nvSpPr>
        <xdr:cNvPr id="1522" name="AutoShape 2" descr="Image result for present value of annuity"/>
        <xdr:cNvSpPr>
          <a:spLocks noChangeAspect="1" noChangeArrowheads="1"/>
        </xdr:cNvSpPr>
      </xdr:nvSpPr>
      <xdr:spPr bwMode="auto">
        <a:xfrm>
          <a:off x="36195000"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120</xdr:row>
      <xdr:rowOff>0</xdr:rowOff>
    </xdr:from>
    <xdr:ext cx="304800" cy="306481"/>
    <xdr:sp macro="" textlink="">
      <xdr:nvSpPr>
        <xdr:cNvPr id="1523" name="AutoShape 2" descr="Image result for present value of annuity"/>
        <xdr:cNvSpPr>
          <a:spLocks noChangeAspect="1" noChangeArrowheads="1"/>
        </xdr:cNvSpPr>
      </xdr:nvSpPr>
      <xdr:spPr bwMode="auto">
        <a:xfrm>
          <a:off x="36710471"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61</xdr:col>
      <xdr:colOff>0</xdr:colOff>
      <xdr:row>119</xdr:row>
      <xdr:rowOff>0</xdr:rowOff>
    </xdr:from>
    <xdr:ext cx="304800" cy="306481"/>
    <xdr:sp macro="" textlink="">
      <xdr:nvSpPr>
        <xdr:cNvPr id="1524" name="AutoShape 2" descr="Image result for present value of annuity"/>
        <xdr:cNvSpPr>
          <a:spLocks noChangeAspect="1" noChangeArrowheads="1"/>
        </xdr:cNvSpPr>
      </xdr:nvSpPr>
      <xdr:spPr bwMode="auto">
        <a:xfrm>
          <a:off x="35164059"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119</xdr:row>
      <xdr:rowOff>0</xdr:rowOff>
    </xdr:from>
    <xdr:ext cx="304800" cy="306481"/>
    <xdr:sp macro="" textlink="">
      <xdr:nvSpPr>
        <xdr:cNvPr id="1525" name="AutoShape 2" descr="Image result for present value of annuity"/>
        <xdr:cNvSpPr>
          <a:spLocks noChangeAspect="1" noChangeArrowheads="1"/>
        </xdr:cNvSpPr>
      </xdr:nvSpPr>
      <xdr:spPr bwMode="auto">
        <a:xfrm>
          <a:off x="36195000"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119</xdr:row>
      <xdr:rowOff>0</xdr:rowOff>
    </xdr:from>
    <xdr:ext cx="304800" cy="306481"/>
    <xdr:sp macro="" textlink="">
      <xdr:nvSpPr>
        <xdr:cNvPr id="1526" name="AutoShape 2" descr="Image result for present value of annuity"/>
        <xdr:cNvSpPr>
          <a:spLocks noChangeAspect="1" noChangeArrowheads="1"/>
        </xdr:cNvSpPr>
      </xdr:nvSpPr>
      <xdr:spPr bwMode="auto">
        <a:xfrm>
          <a:off x="36710471"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62</xdr:col>
      <xdr:colOff>0</xdr:colOff>
      <xdr:row>120</xdr:row>
      <xdr:rowOff>0</xdr:rowOff>
    </xdr:from>
    <xdr:ext cx="304800" cy="306481"/>
    <xdr:sp macro="" textlink="">
      <xdr:nvSpPr>
        <xdr:cNvPr id="1527" name="AutoShape 2" descr="Image result for present value of annuity"/>
        <xdr:cNvSpPr>
          <a:spLocks noChangeAspect="1" noChangeArrowheads="1"/>
        </xdr:cNvSpPr>
      </xdr:nvSpPr>
      <xdr:spPr bwMode="auto">
        <a:xfrm>
          <a:off x="35679529"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120</xdr:row>
      <xdr:rowOff>0</xdr:rowOff>
    </xdr:from>
    <xdr:ext cx="304800" cy="306481"/>
    <xdr:sp macro="" textlink="">
      <xdr:nvSpPr>
        <xdr:cNvPr id="1528" name="AutoShape 2" descr="Image result for present value of annuity"/>
        <xdr:cNvSpPr>
          <a:spLocks noChangeAspect="1" noChangeArrowheads="1"/>
        </xdr:cNvSpPr>
      </xdr:nvSpPr>
      <xdr:spPr bwMode="auto">
        <a:xfrm>
          <a:off x="36195000"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120</xdr:row>
      <xdr:rowOff>0</xdr:rowOff>
    </xdr:from>
    <xdr:ext cx="304800" cy="306481"/>
    <xdr:sp macro="" textlink="">
      <xdr:nvSpPr>
        <xdr:cNvPr id="1529" name="AutoShape 2" descr="Image result for present value of annuity"/>
        <xdr:cNvSpPr>
          <a:spLocks noChangeAspect="1" noChangeArrowheads="1"/>
        </xdr:cNvSpPr>
      </xdr:nvSpPr>
      <xdr:spPr bwMode="auto">
        <a:xfrm>
          <a:off x="36710471"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61</xdr:col>
      <xdr:colOff>0</xdr:colOff>
      <xdr:row>120</xdr:row>
      <xdr:rowOff>0</xdr:rowOff>
    </xdr:from>
    <xdr:ext cx="304800" cy="306481"/>
    <xdr:sp macro="" textlink="">
      <xdr:nvSpPr>
        <xdr:cNvPr id="1530" name="AutoShape 2" descr="Image result for present value of annuity"/>
        <xdr:cNvSpPr>
          <a:spLocks noChangeAspect="1" noChangeArrowheads="1"/>
        </xdr:cNvSpPr>
      </xdr:nvSpPr>
      <xdr:spPr bwMode="auto">
        <a:xfrm>
          <a:off x="35164059"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120</xdr:row>
      <xdr:rowOff>0</xdr:rowOff>
    </xdr:from>
    <xdr:ext cx="304800" cy="306481"/>
    <xdr:sp macro="" textlink="">
      <xdr:nvSpPr>
        <xdr:cNvPr id="1531" name="AutoShape 2" descr="Image result for present value of annuity"/>
        <xdr:cNvSpPr>
          <a:spLocks noChangeAspect="1" noChangeArrowheads="1"/>
        </xdr:cNvSpPr>
      </xdr:nvSpPr>
      <xdr:spPr bwMode="auto">
        <a:xfrm>
          <a:off x="36195000"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120</xdr:row>
      <xdr:rowOff>0</xdr:rowOff>
    </xdr:from>
    <xdr:ext cx="304800" cy="306481"/>
    <xdr:sp macro="" textlink="">
      <xdr:nvSpPr>
        <xdr:cNvPr id="1532" name="AutoShape 2" descr="Image result for present value of annuity"/>
        <xdr:cNvSpPr>
          <a:spLocks noChangeAspect="1" noChangeArrowheads="1"/>
        </xdr:cNvSpPr>
      </xdr:nvSpPr>
      <xdr:spPr bwMode="auto">
        <a:xfrm>
          <a:off x="36710471"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62</xdr:col>
      <xdr:colOff>0</xdr:colOff>
      <xdr:row>120</xdr:row>
      <xdr:rowOff>0</xdr:rowOff>
    </xdr:from>
    <xdr:ext cx="304800" cy="306481"/>
    <xdr:sp macro="" textlink="">
      <xdr:nvSpPr>
        <xdr:cNvPr id="1533" name="AutoShape 2" descr="Image result for present value of annuity"/>
        <xdr:cNvSpPr>
          <a:spLocks noChangeAspect="1" noChangeArrowheads="1"/>
        </xdr:cNvSpPr>
      </xdr:nvSpPr>
      <xdr:spPr bwMode="auto">
        <a:xfrm>
          <a:off x="35679529"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120</xdr:row>
      <xdr:rowOff>0</xdr:rowOff>
    </xdr:from>
    <xdr:ext cx="304800" cy="306481"/>
    <xdr:sp macro="" textlink="">
      <xdr:nvSpPr>
        <xdr:cNvPr id="1534" name="AutoShape 2" descr="Image result for present value of annuity"/>
        <xdr:cNvSpPr>
          <a:spLocks noChangeAspect="1" noChangeArrowheads="1"/>
        </xdr:cNvSpPr>
      </xdr:nvSpPr>
      <xdr:spPr bwMode="auto">
        <a:xfrm>
          <a:off x="36195000"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120</xdr:row>
      <xdr:rowOff>0</xdr:rowOff>
    </xdr:from>
    <xdr:ext cx="304800" cy="306481"/>
    <xdr:sp macro="" textlink="">
      <xdr:nvSpPr>
        <xdr:cNvPr id="1535" name="AutoShape 2" descr="Image result for present value of annuity"/>
        <xdr:cNvSpPr>
          <a:spLocks noChangeAspect="1" noChangeArrowheads="1"/>
        </xdr:cNvSpPr>
      </xdr:nvSpPr>
      <xdr:spPr bwMode="auto">
        <a:xfrm>
          <a:off x="36710471"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62</xdr:col>
      <xdr:colOff>0</xdr:colOff>
      <xdr:row>121</xdr:row>
      <xdr:rowOff>0</xdr:rowOff>
    </xdr:from>
    <xdr:ext cx="304800" cy="306481"/>
    <xdr:sp macro="" textlink="">
      <xdr:nvSpPr>
        <xdr:cNvPr id="1536" name="AutoShape 2" descr="Image result for present value of annuity"/>
        <xdr:cNvSpPr>
          <a:spLocks noChangeAspect="1" noChangeArrowheads="1"/>
        </xdr:cNvSpPr>
      </xdr:nvSpPr>
      <xdr:spPr bwMode="auto">
        <a:xfrm>
          <a:off x="35679529"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121</xdr:row>
      <xdr:rowOff>0</xdr:rowOff>
    </xdr:from>
    <xdr:ext cx="304800" cy="306481"/>
    <xdr:sp macro="" textlink="">
      <xdr:nvSpPr>
        <xdr:cNvPr id="1537" name="AutoShape 2" descr="Image result for present value of annuity"/>
        <xdr:cNvSpPr>
          <a:spLocks noChangeAspect="1" noChangeArrowheads="1"/>
        </xdr:cNvSpPr>
      </xdr:nvSpPr>
      <xdr:spPr bwMode="auto">
        <a:xfrm>
          <a:off x="36195000"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121</xdr:row>
      <xdr:rowOff>0</xdr:rowOff>
    </xdr:from>
    <xdr:ext cx="304800" cy="306481"/>
    <xdr:sp macro="" textlink="">
      <xdr:nvSpPr>
        <xdr:cNvPr id="1538" name="AutoShape 2" descr="Image result for present value of annuity"/>
        <xdr:cNvSpPr>
          <a:spLocks noChangeAspect="1" noChangeArrowheads="1"/>
        </xdr:cNvSpPr>
      </xdr:nvSpPr>
      <xdr:spPr bwMode="auto">
        <a:xfrm>
          <a:off x="36710471"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61</xdr:col>
      <xdr:colOff>0</xdr:colOff>
      <xdr:row>120</xdr:row>
      <xdr:rowOff>0</xdr:rowOff>
    </xdr:from>
    <xdr:ext cx="304800" cy="306481"/>
    <xdr:sp macro="" textlink="">
      <xdr:nvSpPr>
        <xdr:cNvPr id="1539" name="AutoShape 2" descr="Image result for present value of annuity"/>
        <xdr:cNvSpPr>
          <a:spLocks noChangeAspect="1" noChangeArrowheads="1"/>
        </xdr:cNvSpPr>
      </xdr:nvSpPr>
      <xdr:spPr bwMode="auto">
        <a:xfrm>
          <a:off x="35164059"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120</xdr:row>
      <xdr:rowOff>0</xdr:rowOff>
    </xdr:from>
    <xdr:ext cx="304800" cy="306481"/>
    <xdr:sp macro="" textlink="">
      <xdr:nvSpPr>
        <xdr:cNvPr id="1540" name="AutoShape 2" descr="Image result for present value of annuity"/>
        <xdr:cNvSpPr>
          <a:spLocks noChangeAspect="1" noChangeArrowheads="1"/>
        </xdr:cNvSpPr>
      </xdr:nvSpPr>
      <xdr:spPr bwMode="auto">
        <a:xfrm>
          <a:off x="36195000"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120</xdr:row>
      <xdr:rowOff>0</xdr:rowOff>
    </xdr:from>
    <xdr:ext cx="304800" cy="306481"/>
    <xdr:sp macro="" textlink="">
      <xdr:nvSpPr>
        <xdr:cNvPr id="1541" name="AutoShape 2" descr="Image result for present value of annuity"/>
        <xdr:cNvSpPr>
          <a:spLocks noChangeAspect="1" noChangeArrowheads="1"/>
        </xdr:cNvSpPr>
      </xdr:nvSpPr>
      <xdr:spPr bwMode="auto">
        <a:xfrm>
          <a:off x="36710471"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62</xdr:col>
      <xdr:colOff>0</xdr:colOff>
      <xdr:row>121</xdr:row>
      <xdr:rowOff>0</xdr:rowOff>
    </xdr:from>
    <xdr:ext cx="304800" cy="306481"/>
    <xdr:sp macro="" textlink="">
      <xdr:nvSpPr>
        <xdr:cNvPr id="1542" name="AutoShape 2" descr="Image result for present value of annuity"/>
        <xdr:cNvSpPr>
          <a:spLocks noChangeAspect="1" noChangeArrowheads="1"/>
        </xdr:cNvSpPr>
      </xdr:nvSpPr>
      <xdr:spPr bwMode="auto">
        <a:xfrm>
          <a:off x="35679529"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121</xdr:row>
      <xdr:rowOff>0</xdr:rowOff>
    </xdr:from>
    <xdr:ext cx="304800" cy="306481"/>
    <xdr:sp macro="" textlink="">
      <xdr:nvSpPr>
        <xdr:cNvPr id="1543" name="AutoShape 2" descr="Image result for present value of annuity"/>
        <xdr:cNvSpPr>
          <a:spLocks noChangeAspect="1" noChangeArrowheads="1"/>
        </xdr:cNvSpPr>
      </xdr:nvSpPr>
      <xdr:spPr bwMode="auto">
        <a:xfrm>
          <a:off x="36195000"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121</xdr:row>
      <xdr:rowOff>0</xdr:rowOff>
    </xdr:from>
    <xdr:ext cx="304800" cy="306481"/>
    <xdr:sp macro="" textlink="">
      <xdr:nvSpPr>
        <xdr:cNvPr id="1544" name="AutoShape 2" descr="Image result for present value of annuity"/>
        <xdr:cNvSpPr>
          <a:spLocks noChangeAspect="1" noChangeArrowheads="1"/>
        </xdr:cNvSpPr>
      </xdr:nvSpPr>
      <xdr:spPr bwMode="auto">
        <a:xfrm>
          <a:off x="36710471"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61</xdr:col>
      <xdr:colOff>0</xdr:colOff>
      <xdr:row>121</xdr:row>
      <xdr:rowOff>0</xdr:rowOff>
    </xdr:from>
    <xdr:ext cx="304800" cy="306481"/>
    <xdr:sp macro="" textlink="">
      <xdr:nvSpPr>
        <xdr:cNvPr id="1545" name="AutoShape 2" descr="Image result for present value of annuity"/>
        <xdr:cNvSpPr>
          <a:spLocks noChangeAspect="1" noChangeArrowheads="1"/>
        </xdr:cNvSpPr>
      </xdr:nvSpPr>
      <xdr:spPr bwMode="auto">
        <a:xfrm>
          <a:off x="35164059"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121</xdr:row>
      <xdr:rowOff>0</xdr:rowOff>
    </xdr:from>
    <xdr:ext cx="304800" cy="306481"/>
    <xdr:sp macro="" textlink="">
      <xdr:nvSpPr>
        <xdr:cNvPr id="1546" name="AutoShape 2" descr="Image result for present value of annuity"/>
        <xdr:cNvSpPr>
          <a:spLocks noChangeAspect="1" noChangeArrowheads="1"/>
        </xdr:cNvSpPr>
      </xdr:nvSpPr>
      <xdr:spPr bwMode="auto">
        <a:xfrm>
          <a:off x="36195000"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121</xdr:row>
      <xdr:rowOff>0</xdr:rowOff>
    </xdr:from>
    <xdr:ext cx="304800" cy="306481"/>
    <xdr:sp macro="" textlink="">
      <xdr:nvSpPr>
        <xdr:cNvPr id="1547" name="AutoShape 2" descr="Image result for present value of annuity"/>
        <xdr:cNvSpPr>
          <a:spLocks noChangeAspect="1" noChangeArrowheads="1"/>
        </xdr:cNvSpPr>
      </xdr:nvSpPr>
      <xdr:spPr bwMode="auto">
        <a:xfrm>
          <a:off x="36710471"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62</xdr:col>
      <xdr:colOff>0</xdr:colOff>
      <xdr:row>121</xdr:row>
      <xdr:rowOff>0</xdr:rowOff>
    </xdr:from>
    <xdr:ext cx="304800" cy="306481"/>
    <xdr:sp macro="" textlink="">
      <xdr:nvSpPr>
        <xdr:cNvPr id="1548" name="AutoShape 2" descr="Image result for present value of annuity"/>
        <xdr:cNvSpPr>
          <a:spLocks noChangeAspect="1" noChangeArrowheads="1"/>
        </xdr:cNvSpPr>
      </xdr:nvSpPr>
      <xdr:spPr bwMode="auto">
        <a:xfrm>
          <a:off x="35679529"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121</xdr:row>
      <xdr:rowOff>0</xdr:rowOff>
    </xdr:from>
    <xdr:ext cx="304800" cy="306481"/>
    <xdr:sp macro="" textlink="">
      <xdr:nvSpPr>
        <xdr:cNvPr id="1549" name="AutoShape 2" descr="Image result for present value of annuity"/>
        <xdr:cNvSpPr>
          <a:spLocks noChangeAspect="1" noChangeArrowheads="1"/>
        </xdr:cNvSpPr>
      </xdr:nvSpPr>
      <xdr:spPr bwMode="auto">
        <a:xfrm>
          <a:off x="36195000"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121</xdr:row>
      <xdr:rowOff>0</xdr:rowOff>
    </xdr:from>
    <xdr:ext cx="304800" cy="306481"/>
    <xdr:sp macro="" textlink="">
      <xdr:nvSpPr>
        <xdr:cNvPr id="1550" name="AutoShape 2" descr="Image result for present value of annuity"/>
        <xdr:cNvSpPr>
          <a:spLocks noChangeAspect="1" noChangeArrowheads="1"/>
        </xdr:cNvSpPr>
      </xdr:nvSpPr>
      <xdr:spPr bwMode="auto">
        <a:xfrm>
          <a:off x="36710471"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62</xdr:col>
      <xdr:colOff>0</xdr:colOff>
      <xdr:row>122</xdr:row>
      <xdr:rowOff>0</xdr:rowOff>
    </xdr:from>
    <xdr:ext cx="304800" cy="306481"/>
    <xdr:sp macro="" textlink="">
      <xdr:nvSpPr>
        <xdr:cNvPr id="1551" name="AutoShape 2" descr="Image result for present value of annuity"/>
        <xdr:cNvSpPr>
          <a:spLocks noChangeAspect="1" noChangeArrowheads="1"/>
        </xdr:cNvSpPr>
      </xdr:nvSpPr>
      <xdr:spPr bwMode="auto">
        <a:xfrm>
          <a:off x="35679529"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122</xdr:row>
      <xdr:rowOff>0</xdr:rowOff>
    </xdr:from>
    <xdr:ext cx="304800" cy="306481"/>
    <xdr:sp macro="" textlink="">
      <xdr:nvSpPr>
        <xdr:cNvPr id="1552" name="AutoShape 2" descr="Image result for present value of annuity"/>
        <xdr:cNvSpPr>
          <a:spLocks noChangeAspect="1" noChangeArrowheads="1"/>
        </xdr:cNvSpPr>
      </xdr:nvSpPr>
      <xdr:spPr bwMode="auto">
        <a:xfrm>
          <a:off x="36195000"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122</xdr:row>
      <xdr:rowOff>0</xdr:rowOff>
    </xdr:from>
    <xdr:ext cx="304800" cy="306481"/>
    <xdr:sp macro="" textlink="">
      <xdr:nvSpPr>
        <xdr:cNvPr id="1553" name="AutoShape 2" descr="Image result for present value of annuity"/>
        <xdr:cNvSpPr>
          <a:spLocks noChangeAspect="1" noChangeArrowheads="1"/>
        </xdr:cNvSpPr>
      </xdr:nvSpPr>
      <xdr:spPr bwMode="auto">
        <a:xfrm>
          <a:off x="36710471"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61</xdr:col>
      <xdr:colOff>0</xdr:colOff>
      <xdr:row>121</xdr:row>
      <xdr:rowOff>0</xdr:rowOff>
    </xdr:from>
    <xdr:ext cx="304800" cy="306481"/>
    <xdr:sp macro="" textlink="">
      <xdr:nvSpPr>
        <xdr:cNvPr id="1554" name="AutoShape 2" descr="Image result for present value of annuity"/>
        <xdr:cNvSpPr>
          <a:spLocks noChangeAspect="1" noChangeArrowheads="1"/>
        </xdr:cNvSpPr>
      </xdr:nvSpPr>
      <xdr:spPr bwMode="auto">
        <a:xfrm>
          <a:off x="35164059"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121</xdr:row>
      <xdr:rowOff>0</xdr:rowOff>
    </xdr:from>
    <xdr:ext cx="304800" cy="306481"/>
    <xdr:sp macro="" textlink="">
      <xdr:nvSpPr>
        <xdr:cNvPr id="1555" name="AutoShape 2" descr="Image result for present value of annuity"/>
        <xdr:cNvSpPr>
          <a:spLocks noChangeAspect="1" noChangeArrowheads="1"/>
        </xdr:cNvSpPr>
      </xdr:nvSpPr>
      <xdr:spPr bwMode="auto">
        <a:xfrm>
          <a:off x="36195000"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121</xdr:row>
      <xdr:rowOff>0</xdr:rowOff>
    </xdr:from>
    <xdr:ext cx="304800" cy="306481"/>
    <xdr:sp macro="" textlink="">
      <xdr:nvSpPr>
        <xdr:cNvPr id="1556" name="AutoShape 2" descr="Image result for present value of annuity"/>
        <xdr:cNvSpPr>
          <a:spLocks noChangeAspect="1" noChangeArrowheads="1"/>
        </xdr:cNvSpPr>
      </xdr:nvSpPr>
      <xdr:spPr bwMode="auto">
        <a:xfrm>
          <a:off x="36710471"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62</xdr:col>
      <xdr:colOff>0</xdr:colOff>
      <xdr:row>122</xdr:row>
      <xdr:rowOff>0</xdr:rowOff>
    </xdr:from>
    <xdr:ext cx="304800" cy="306481"/>
    <xdr:sp macro="" textlink="">
      <xdr:nvSpPr>
        <xdr:cNvPr id="1557" name="AutoShape 2" descr="Image result for present value of annuity"/>
        <xdr:cNvSpPr>
          <a:spLocks noChangeAspect="1" noChangeArrowheads="1"/>
        </xdr:cNvSpPr>
      </xdr:nvSpPr>
      <xdr:spPr bwMode="auto">
        <a:xfrm>
          <a:off x="35679529"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122</xdr:row>
      <xdr:rowOff>0</xdr:rowOff>
    </xdr:from>
    <xdr:ext cx="304800" cy="306481"/>
    <xdr:sp macro="" textlink="">
      <xdr:nvSpPr>
        <xdr:cNvPr id="1558" name="AutoShape 2" descr="Image result for present value of annuity"/>
        <xdr:cNvSpPr>
          <a:spLocks noChangeAspect="1" noChangeArrowheads="1"/>
        </xdr:cNvSpPr>
      </xdr:nvSpPr>
      <xdr:spPr bwMode="auto">
        <a:xfrm>
          <a:off x="36195000"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122</xdr:row>
      <xdr:rowOff>0</xdr:rowOff>
    </xdr:from>
    <xdr:ext cx="304800" cy="306481"/>
    <xdr:sp macro="" textlink="">
      <xdr:nvSpPr>
        <xdr:cNvPr id="1559" name="AutoShape 2" descr="Image result for present value of annuity"/>
        <xdr:cNvSpPr>
          <a:spLocks noChangeAspect="1" noChangeArrowheads="1"/>
        </xdr:cNvSpPr>
      </xdr:nvSpPr>
      <xdr:spPr bwMode="auto">
        <a:xfrm>
          <a:off x="36710471"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61</xdr:col>
      <xdr:colOff>0</xdr:colOff>
      <xdr:row>122</xdr:row>
      <xdr:rowOff>0</xdr:rowOff>
    </xdr:from>
    <xdr:ext cx="304800" cy="306481"/>
    <xdr:sp macro="" textlink="">
      <xdr:nvSpPr>
        <xdr:cNvPr id="1560" name="AutoShape 2" descr="Image result for present value of annuity"/>
        <xdr:cNvSpPr>
          <a:spLocks noChangeAspect="1" noChangeArrowheads="1"/>
        </xdr:cNvSpPr>
      </xdr:nvSpPr>
      <xdr:spPr bwMode="auto">
        <a:xfrm>
          <a:off x="35164059"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122</xdr:row>
      <xdr:rowOff>0</xdr:rowOff>
    </xdr:from>
    <xdr:ext cx="304800" cy="306481"/>
    <xdr:sp macro="" textlink="">
      <xdr:nvSpPr>
        <xdr:cNvPr id="1561" name="AutoShape 2" descr="Image result for present value of annuity"/>
        <xdr:cNvSpPr>
          <a:spLocks noChangeAspect="1" noChangeArrowheads="1"/>
        </xdr:cNvSpPr>
      </xdr:nvSpPr>
      <xdr:spPr bwMode="auto">
        <a:xfrm>
          <a:off x="36195000"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122</xdr:row>
      <xdr:rowOff>0</xdr:rowOff>
    </xdr:from>
    <xdr:ext cx="304800" cy="306481"/>
    <xdr:sp macro="" textlink="">
      <xdr:nvSpPr>
        <xdr:cNvPr id="1562" name="AutoShape 2" descr="Image result for present value of annuity"/>
        <xdr:cNvSpPr>
          <a:spLocks noChangeAspect="1" noChangeArrowheads="1"/>
        </xdr:cNvSpPr>
      </xdr:nvSpPr>
      <xdr:spPr bwMode="auto">
        <a:xfrm>
          <a:off x="36710471"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62</xdr:col>
      <xdr:colOff>0</xdr:colOff>
      <xdr:row>122</xdr:row>
      <xdr:rowOff>0</xdr:rowOff>
    </xdr:from>
    <xdr:ext cx="304800" cy="306481"/>
    <xdr:sp macro="" textlink="">
      <xdr:nvSpPr>
        <xdr:cNvPr id="1563" name="AutoShape 2" descr="Image result for present value of annuity"/>
        <xdr:cNvSpPr>
          <a:spLocks noChangeAspect="1" noChangeArrowheads="1"/>
        </xdr:cNvSpPr>
      </xdr:nvSpPr>
      <xdr:spPr bwMode="auto">
        <a:xfrm>
          <a:off x="35679529"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122</xdr:row>
      <xdr:rowOff>0</xdr:rowOff>
    </xdr:from>
    <xdr:ext cx="304800" cy="306481"/>
    <xdr:sp macro="" textlink="">
      <xdr:nvSpPr>
        <xdr:cNvPr id="1564" name="AutoShape 2" descr="Image result for present value of annuity"/>
        <xdr:cNvSpPr>
          <a:spLocks noChangeAspect="1" noChangeArrowheads="1"/>
        </xdr:cNvSpPr>
      </xdr:nvSpPr>
      <xdr:spPr bwMode="auto">
        <a:xfrm>
          <a:off x="36195000"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122</xdr:row>
      <xdr:rowOff>0</xdr:rowOff>
    </xdr:from>
    <xdr:ext cx="304800" cy="306481"/>
    <xdr:sp macro="" textlink="">
      <xdr:nvSpPr>
        <xdr:cNvPr id="1565" name="AutoShape 2" descr="Image result for present value of annuity"/>
        <xdr:cNvSpPr>
          <a:spLocks noChangeAspect="1" noChangeArrowheads="1"/>
        </xdr:cNvSpPr>
      </xdr:nvSpPr>
      <xdr:spPr bwMode="auto">
        <a:xfrm>
          <a:off x="36710471"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62</xdr:col>
      <xdr:colOff>0</xdr:colOff>
      <xdr:row>123</xdr:row>
      <xdr:rowOff>0</xdr:rowOff>
    </xdr:from>
    <xdr:ext cx="304800" cy="306481"/>
    <xdr:sp macro="" textlink="">
      <xdr:nvSpPr>
        <xdr:cNvPr id="1566" name="AutoShape 2" descr="Image result for present value of annuity"/>
        <xdr:cNvSpPr>
          <a:spLocks noChangeAspect="1" noChangeArrowheads="1"/>
        </xdr:cNvSpPr>
      </xdr:nvSpPr>
      <xdr:spPr bwMode="auto">
        <a:xfrm>
          <a:off x="35679529"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123</xdr:row>
      <xdr:rowOff>0</xdr:rowOff>
    </xdr:from>
    <xdr:ext cx="304800" cy="306481"/>
    <xdr:sp macro="" textlink="">
      <xdr:nvSpPr>
        <xdr:cNvPr id="1567" name="AutoShape 2" descr="Image result for present value of annuity"/>
        <xdr:cNvSpPr>
          <a:spLocks noChangeAspect="1" noChangeArrowheads="1"/>
        </xdr:cNvSpPr>
      </xdr:nvSpPr>
      <xdr:spPr bwMode="auto">
        <a:xfrm>
          <a:off x="36195000"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123</xdr:row>
      <xdr:rowOff>0</xdr:rowOff>
    </xdr:from>
    <xdr:ext cx="304800" cy="306481"/>
    <xdr:sp macro="" textlink="">
      <xdr:nvSpPr>
        <xdr:cNvPr id="1568" name="AutoShape 2" descr="Image result for present value of annuity"/>
        <xdr:cNvSpPr>
          <a:spLocks noChangeAspect="1" noChangeArrowheads="1"/>
        </xdr:cNvSpPr>
      </xdr:nvSpPr>
      <xdr:spPr bwMode="auto">
        <a:xfrm>
          <a:off x="36710471"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61</xdr:col>
      <xdr:colOff>0</xdr:colOff>
      <xdr:row>122</xdr:row>
      <xdr:rowOff>0</xdr:rowOff>
    </xdr:from>
    <xdr:ext cx="304800" cy="306481"/>
    <xdr:sp macro="" textlink="">
      <xdr:nvSpPr>
        <xdr:cNvPr id="1569" name="AutoShape 2" descr="Image result for present value of annuity"/>
        <xdr:cNvSpPr>
          <a:spLocks noChangeAspect="1" noChangeArrowheads="1"/>
        </xdr:cNvSpPr>
      </xdr:nvSpPr>
      <xdr:spPr bwMode="auto">
        <a:xfrm>
          <a:off x="35164059"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122</xdr:row>
      <xdr:rowOff>0</xdr:rowOff>
    </xdr:from>
    <xdr:ext cx="304800" cy="306481"/>
    <xdr:sp macro="" textlink="">
      <xdr:nvSpPr>
        <xdr:cNvPr id="1570" name="AutoShape 2" descr="Image result for present value of annuity"/>
        <xdr:cNvSpPr>
          <a:spLocks noChangeAspect="1" noChangeArrowheads="1"/>
        </xdr:cNvSpPr>
      </xdr:nvSpPr>
      <xdr:spPr bwMode="auto">
        <a:xfrm>
          <a:off x="36195000"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122</xdr:row>
      <xdr:rowOff>0</xdr:rowOff>
    </xdr:from>
    <xdr:ext cx="304800" cy="306481"/>
    <xdr:sp macro="" textlink="">
      <xdr:nvSpPr>
        <xdr:cNvPr id="1571" name="AutoShape 2" descr="Image result for present value of annuity"/>
        <xdr:cNvSpPr>
          <a:spLocks noChangeAspect="1" noChangeArrowheads="1"/>
        </xdr:cNvSpPr>
      </xdr:nvSpPr>
      <xdr:spPr bwMode="auto">
        <a:xfrm>
          <a:off x="36710471"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62</xdr:col>
      <xdr:colOff>0</xdr:colOff>
      <xdr:row>123</xdr:row>
      <xdr:rowOff>0</xdr:rowOff>
    </xdr:from>
    <xdr:ext cx="304800" cy="306481"/>
    <xdr:sp macro="" textlink="">
      <xdr:nvSpPr>
        <xdr:cNvPr id="1572" name="AutoShape 2" descr="Image result for present value of annuity"/>
        <xdr:cNvSpPr>
          <a:spLocks noChangeAspect="1" noChangeArrowheads="1"/>
        </xdr:cNvSpPr>
      </xdr:nvSpPr>
      <xdr:spPr bwMode="auto">
        <a:xfrm>
          <a:off x="35679529"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123</xdr:row>
      <xdr:rowOff>0</xdr:rowOff>
    </xdr:from>
    <xdr:ext cx="304800" cy="306481"/>
    <xdr:sp macro="" textlink="">
      <xdr:nvSpPr>
        <xdr:cNvPr id="1573" name="AutoShape 2" descr="Image result for present value of annuity"/>
        <xdr:cNvSpPr>
          <a:spLocks noChangeAspect="1" noChangeArrowheads="1"/>
        </xdr:cNvSpPr>
      </xdr:nvSpPr>
      <xdr:spPr bwMode="auto">
        <a:xfrm>
          <a:off x="36195000"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123</xdr:row>
      <xdr:rowOff>0</xdr:rowOff>
    </xdr:from>
    <xdr:ext cx="304800" cy="306481"/>
    <xdr:sp macro="" textlink="">
      <xdr:nvSpPr>
        <xdr:cNvPr id="1574" name="AutoShape 2" descr="Image result for present value of annuity"/>
        <xdr:cNvSpPr>
          <a:spLocks noChangeAspect="1" noChangeArrowheads="1"/>
        </xdr:cNvSpPr>
      </xdr:nvSpPr>
      <xdr:spPr bwMode="auto">
        <a:xfrm>
          <a:off x="36710471"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61</xdr:col>
      <xdr:colOff>0</xdr:colOff>
      <xdr:row>123</xdr:row>
      <xdr:rowOff>0</xdr:rowOff>
    </xdr:from>
    <xdr:ext cx="304800" cy="306481"/>
    <xdr:sp macro="" textlink="">
      <xdr:nvSpPr>
        <xdr:cNvPr id="1575" name="AutoShape 2" descr="Image result for present value of annuity"/>
        <xdr:cNvSpPr>
          <a:spLocks noChangeAspect="1" noChangeArrowheads="1"/>
        </xdr:cNvSpPr>
      </xdr:nvSpPr>
      <xdr:spPr bwMode="auto">
        <a:xfrm>
          <a:off x="35164059"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123</xdr:row>
      <xdr:rowOff>0</xdr:rowOff>
    </xdr:from>
    <xdr:ext cx="304800" cy="306481"/>
    <xdr:sp macro="" textlink="">
      <xdr:nvSpPr>
        <xdr:cNvPr id="1576" name="AutoShape 2" descr="Image result for present value of annuity"/>
        <xdr:cNvSpPr>
          <a:spLocks noChangeAspect="1" noChangeArrowheads="1"/>
        </xdr:cNvSpPr>
      </xdr:nvSpPr>
      <xdr:spPr bwMode="auto">
        <a:xfrm>
          <a:off x="36195000"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123</xdr:row>
      <xdr:rowOff>0</xdr:rowOff>
    </xdr:from>
    <xdr:ext cx="304800" cy="306481"/>
    <xdr:sp macro="" textlink="">
      <xdr:nvSpPr>
        <xdr:cNvPr id="1577" name="AutoShape 2" descr="Image result for present value of annuity"/>
        <xdr:cNvSpPr>
          <a:spLocks noChangeAspect="1" noChangeArrowheads="1"/>
        </xdr:cNvSpPr>
      </xdr:nvSpPr>
      <xdr:spPr bwMode="auto">
        <a:xfrm>
          <a:off x="36710471"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62</xdr:col>
      <xdr:colOff>0</xdr:colOff>
      <xdr:row>123</xdr:row>
      <xdr:rowOff>0</xdr:rowOff>
    </xdr:from>
    <xdr:ext cx="304800" cy="306481"/>
    <xdr:sp macro="" textlink="">
      <xdr:nvSpPr>
        <xdr:cNvPr id="1578" name="AutoShape 2" descr="Image result for present value of annuity"/>
        <xdr:cNvSpPr>
          <a:spLocks noChangeAspect="1" noChangeArrowheads="1"/>
        </xdr:cNvSpPr>
      </xdr:nvSpPr>
      <xdr:spPr bwMode="auto">
        <a:xfrm>
          <a:off x="35679529"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123</xdr:row>
      <xdr:rowOff>0</xdr:rowOff>
    </xdr:from>
    <xdr:ext cx="304800" cy="306481"/>
    <xdr:sp macro="" textlink="">
      <xdr:nvSpPr>
        <xdr:cNvPr id="1579" name="AutoShape 2" descr="Image result for present value of annuity"/>
        <xdr:cNvSpPr>
          <a:spLocks noChangeAspect="1" noChangeArrowheads="1"/>
        </xdr:cNvSpPr>
      </xdr:nvSpPr>
      <xdr:spPr bwMode="auto">
        <a:xfrm>
          <a:off x="36195000"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123</xdr:row>
      <xdr:rowOff>0</xdr:rowOff>
    </xdr:from>
    <xdr:ext cx="304800" cy="306481"/>
    <xdr:sp macro="" textlink="">
      <xdr:nvSpPr>
        <xdr:cNvPr id="1580" name="AutoShape 2" descr="Image result for present value of annuity"/>
        <xdr:cNvSpPr>
          <a:spLocks noChangeAspect="1" noChangeArrowheads="1"/>
        </xdr:cNvSpPr>
      </xdr:nvSpPr>
      <xdr:spPr bwMode="auto">
        <a:xfrm>
          <a:off x="36710471"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62</xdr:col>
      <xdr:colOff>0</xdr:colOff>
      <xdr:row>124</xdr:row>
      <xdr:rowOff>0</xdr:rowOff>
    </xdr:from>
    <xdr:ext cx="304800" cy="306481"/>
    <xdr:sp macro="" textlink="">
      <xdr:nvSpPr>
        <xdr:cNvPr id="1581" name="AutoShape 2" descr="Image result for present value of annuity"/>
        <xdr:cNvSpPr>
          <a:spLocks noChangeAspect="1" noChangeArrowheads="1"/>
        </xdr:cNvSpPr>
      </xdr:nvSpPr>
      <xdr:spPr bwMode="auto">
        <a:xfrm>
          <a:off x="35679529"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124</xdr:row>
      <xdr:rowOff>0</xdr:rowOff>
    </xdr:from>
    <xdr:ext cx="304800" cy="306481"/>
    <xdr:sp macro="" textlink="">
      <xdr:nvSpPr>
        <xdr:cNvPr id="1582" name="AutoShape 2" descr="Image result for present value of annuity"/>
        <xdr:cNvSpPr>
          <a:spLocks noChangeAspect="1" noChangeArrowheads="1"/>
        </xdr:cNvSpPr>
      </xdr:nvSpPr>
      <xdr:spPr bwMode="auto">
        <a:xfrm>
          <a:off x="36195000"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124</xdr:row>
      <xdr:rowOff>0</xdr:rowOff>
    </xdr:from>
    <xdr:ext cx="304800" cy="306481"/>
    <xdr:sp macro="" textlink="">
      <xdr:nvSpPr>
        <xdr:cNvPr id="1583" name="AutoShape 2" descr="Image result for present value of annuity"/>
        <xdr:cNvSpPr>
          <a:spLocks noChangeAspect="1" noChangeArrowheads="1"/>
        </xdr:cNvSpPr>
      </xdr:nvSpPr>
      <xdr:spPr bwMode="auto">
        <a:xfrm>
          <a:off x="36710471"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61</xdr:col>
      <xdr:colOff>0</xdr:colOff>
      <xdr:row>123</xdr:row>
      <xdr:rowOff>0</xdr:rowOff>
    </xdr:from>
    <xdr:ext cx="304800" cy="306481"/>
    <xdr:sp macro="" textlink="">
      <xdr:nvSpPr>
        <xdr:cNvPr id="1584" name="AutoShape 2" descr="Image result for present value of annuity"/>
        <xdr:cNvSpPr>
          <a:spLocks noChangeAspect="1" noChangeArrowheads="1"/>
        </xdr:cNvSpPr>
      </xdr:nvSpPr>
      <xdr:spPr bwMode="auto">
        <a:xfrm>
          <a:off x="35164059"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123</xdr:row>
      <xdr:rowOff>0</xdr:rowOff>
    </xdr:from>
    <xdr:ext cx="304800" cy="306481"/>
    <xdr:sp macro="" textlink="">
      <xdr:nvSpPr>
        <xdr:cNvPr id="1585" name="AutoShape 2" descr="Image result for present value of annuity"/>
        <xdr:cNvSpPr>
          <a:spLocks noChangeAspect="1" noChangeArrowheads="1"/>
        </xdr:cNvSpPr>
      </xdr:nvSpPr>
      <xdr:spPr bwMode="auto">
        <a:xfrm>
          <a:off x="36195000"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123</xdr:row>
      <xdr:rowOff>0</xdr:rowOff>
    </xdr:from>
    <xdr:ext cx="304800" cy="306481"/>
    <xdr:sp macro="" textlink="">
      <xdr:nvSpPr>
        <xdr:cNvPr id="1586" name="AutoShape 2" descr="Image result for present value of annuity"/>
        <xdr:cNvSpPr>
          <a:spLocks noChangeAspect="1" noChangeArrowheads="1"/>
        </xdr:cNvSpPr>
      </xdr:nvSpPr>
      <xdr:spPr bwMode="auto">
        <a:xfrm>
          <a:off x="36710471"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62</xdr:col>
      <xdr:colOff>0</xdr:colOff>
      <xdr:row>124</xdr:row>
      <xdr:rowOff>0</xdr:rowOff>
    </xdr:from>
    <xdr:ext cx="304800" cy="306481"/>
    <xdr:sp macro="" textlink="">
      <xdr:nvSpPr>
        <xdr:cNvPr id="1587" name="AutoShape 2" descr="Image result for present value of annuity"/>
        <xdr:cNvSpPr>
          <a:spLocks noChangeAspect="1" noChangeArrowheads="1"/>
        </xdr:cNvSpPr>
      </xdr:nvSpPr>
      <xdr:spPr bwMode="auto">
        <a:xfrm>
          <a:off x="35679529"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124</xdr:row>
      <xdr:rowOff>0</xdr:rowOff>
    </xdr:from>
    <xdr:ext cx="304800" cy="306481"/>
    <xdr:sp macro="" textlink="">
      <xdr:nvSpPr>
        <xdr:cNvPr id="1588" name="AutoShape 2" descr="Image result for present value of annuity"/>
        <xdr:cNvSpPr>
          <a:spLocks noChangeAspect="1" noChangeArrowheads="1"/>
        </xdr:cNvSpPr>
      </xdr:nvSpPr>
      <xdr:spPr bwMode="auto">
        <a:xfrm>
          <a:off x="36195000"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124</xdr:row>
      <xdr:rowOff>0</xdr:rowOff>
    </xdr:from>
    <xdr:ext cx="304800" cy="306481"/>
    <xdr:sp macro="" textlink="">
      <xdr:nvSpPr>
        <xdr:cNvPr id="1589" name="AutoShape 2" descr="Image result for present value of annuity"/>
        <xdr:cNvSpPr>
          <a:spLocks noChangeAspect="1" noChangeArrowheads="1"/>
        </xdr:cNvSpPr>
      </xdr:nvSpPr>
      <xdr:spPr bwMode="auto">
        <a:xfrm>
          <a:off x="36710471"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61</xdr:col>
      <xdr:colOff>0</xdr:colOff>
      <xdr:row>124</xdr:row>
      <xdr:rowOff>0</xdr:rowOff>
    </xdr:from>
    <xdr:ext cx="304800" cy="306481"/>
    <xdr:sp macro="" textlink="">
      <xdr:nvSpPr>
        <xdr:cNvPr id="1590" name="AutoShape 2" descr="Image result for present value of annuity"/>
        <xdr:cNvSpPr>
          <a:spLocks noChangeAspect="1" noChangeArrowheads="1"/>
        </xdr:cNvSpPr>
      </xdr:nvSpPr>
      <xdr:spPr bwMode="auto">
        <a:xfrm>
          <a:off x="35164059"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124</xdr:row>
      <xdr:rowOff>0</xdr:rowOff>
    </xdr:from>
    <xdr:ext cx="304800" cy="306481"/>
    <xdr:sp macro="" textlink="">
      <xdr:nvSpPr>
        <xdr:cNvPr id="1591" name="AutoShape 2" descr="Image result for present value of annuity"/>
        <xdr:cNvSpPr>
          <a:spLocks noChangeAspect="1" noChangeArrowheads="1"/>
        </xdr:cNvSpPr>
      </xdr:nvSpPr>
      <xdr:spPr bwMode="auto">
        <a:xfrm>
          <a:off x="36195000"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124</xdr:row>
      <xdr:rowOff>0</xdr:rowOff>
    </xdr:from>
    <xdr:ext cx="304800" cy="306481"/>
    <xdr:sp macro="" textlink="">
      <xdr:nvSpPr>
        <xdr:cNvPr id="1592" name="AutoShape 2" descr="Image result for present value of annuity"/>
        <xdr:cNvSpPr>
          <a:spLocks noChangeAspect="1" noChangeArrowheads="1"/>
        </xdr:cNvSpPr>
      </xdr:nvSpPr>
      <xdr:spPr bwMode="auto">
        <a:xfrm>
          <a:off x="36710471"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62</xdr:col>
      <xdr:colOff>0</xdr:colOff>
      <xdr:row>124</xdr:row>
      <xdr:rowOff>0</xdr:rowOff>
    </xdr:from>
    <xdr:ext cx="304800" cy="306481"/>
    <xdr:sp macro="" textlink="">
      <xdr:nvSpPr>
        <xdr:cNvPr id="1593" name="AutoShape 2" descr="Image result for present value of annuity"/>
        <xdr:cNvSpPr>
          <a:spLocks noChangeAspect="1" noChangeArrowheads="1"/>
        </xdr:cNvSpPr>
      </xdr:nvSpPr>
      <xdr:spPr bwMode="auto">
        <a:xfrm>
          <a:off x="35679529"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124</xdr:row>
      <xdr:rowOff>0</xdr:rowOff>
    </xdr:from>
    <xdr:ext cx="304800" cy="306481"/>
    <xdr:sp macro="" textlink="">
      <xdr:nvSpPr>
        <xdr:cNvPr id="1594" name="AutoShape 2" descr="Image result for present value of annuity"/>
        <xdr:cNvSpPr>
          <a:spLocks noChangeAspect="1" noChangeArrowheads="1"/>
        </xdr:cNvSpPr>
      </xdr:nvSpPr>
      <xdr:spPr bwMode="auto">
        <a:xfrm>
          <a:off x="36195000"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124</xdr:row>
      <xdr:rowOff>0</xdr:rowOff>
    </xdr:from>
    <xdr:ext cx="304800" cy="306481"/>
    <xdr:sp macro="" textlink="">
      <xdr:nvSpPr>
        <xdr:cNvPr id="1595" name="AutoShape 2" descr="Image result for present value of annuity"/>
        <xdr:cNvSpPr>
          <a:spLocks noChangeAspect="1" noChangeArrowheads="1"/>
        </xdr:cNvSpPr>
      </xdr:nvSpPr>
      <xdr:spPr bwMode="auto">
        <a:xfrm>
          <a:off x="36710471"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62</xdr:col>
      <xdr:colOff>0</xdr:colOff>
      <xdr:row>125</xdr:row>
      <xdr:rowOff>0</xdr:rowOff>
    </xdr:from>
    <xdr:ext cx="304800" cy="306481"/>
    <xdr:sp macro="" textlink="">
      <xdr:nvSpPr>
        <xdr:cNvPr id="1596" name="AutoShape 2" descr="Image result for present value of annuity"/>
        <xdr:cNvSpPr>
          <a:spLocks noChangeAspect="1" noChangeArrowheads="1"/>
        </xdr:cNvSpPr>
      </xdr:nvSpPr>
      <xdr:spPr bwMode="auto">
        <a:xfrm>
          <a:off x="35679529"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125</xdr:row>
      <xdr:rowOff>0</xdr:rowOff>
    </xdr:from>
    <xdr:ext cx="304800" cy="306481"/>
    <xdr:sp macro="" textlink="">
      <xdr:nvSpPr>
        <xdr:cNvPr id="1597" name="AutoShape 2" descr="Image result for present value of annuity"/>
        <xdr:cNvSpPr>
          <a:spLocks noChangeAspect="1" noChangeArrowheads="1"/>
        </xdr:cNvSpPr>
      </xdr:nvSpPr>
      <xdr:spPr bwMode="auto">
        <a:xfrm>
          <a:off x="36195000"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125</xdr:row>
      <xdr:rowOff>0</xdr:rowOff>
    </xdr:from>
    <xdr:ext cx="304800" cy="306481"/>
    <xdr:sp macro="" textlink="">
      <xdr:nvSpPr>
        <xdr:cNvPr id="1598" name="AutoShape 2" descr="Image result for present value of annuity"/>
        <xdr:cNvSpPr>
          <a:spLocks noChangeAspect="1" noChangeArrowheads="1"/>
        </xdr:cNvSpPr>
      </xdr:nvSpPr>
      <xdr:spPr bwMode="auto">
        <a:xfrm>
          <a:off x="36710471"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61</xdr:col>
      <xdr:colOff>0</xdr:colOff>
      <xdr:row>124</xdr:row>
      <xdr:rowOff>0</xdr:rowOff>
    </xdr:from>
    <xdr:ext cx="304800" cy="306481"/>
    <xdr:sp macro="" textlink="">
      <xdr:nvSpPr>
        <xdr:cNvPr id="1599" name="AutoShape 2" descr="Image result for present value of annuity"/>
        <xdr:cNvSpPr>
          <a:spLocks noChangeAspect="1" noChangeArrowheads="1"/>
        </xdr:cNvSpPr>
      </xdr:nvSpPr>
      <xdr:spPr bwMode="auto">
        <a:xfrm>
          <a:off x="35164059"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124</xdr:row>
      <xdr:rowOff>0</xdr:rowOff>
    </xdr:from>
    <xdr:ext cx="304800" cy="306481"/>
    <xdr:sp macro="" textlink="">
      <xdr:nvSpPr>
        <xdr:cNvPr id="1600" name="AutoShape 2" descr="Image result for present value of annuity"/>
        <xdr:cNvSpPr>
          <a:spLocks noChangeAspect="1" noChangeArrowheads="1"/>
        </xdr:cNvSpPr>
      </xdr:nvSpPr>
      <xdr:spPr bwMode="auto">
        <a:xfrm>
          <a:off x="36195000"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124</xdr:row>
      <xdr:rowOff>0</xdr:rowOff>
    </xdr:from>
    <xdr:ext cx="304800" cy="306481"/>
    <xdr:sp macro="" textlink="">
      <xdr:nvSpPr>
        <xdr:cNvPr id="1601" name="AutoShape 2" descr="Image result for present value of annuity"/>
        <xdr:cNvSpPr>
          <a:spLocks noChangeAspect="1" noChangeArrowheads="1"/>
        </xdr:cNvSpPr>
      </xdr:nvSpPr>
      <xdr:spPr bwMode="auto">
        <a:xfrm>
          <a:off x="36710471"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62</xdr:col>
      <xdr:colOff>0</xdr:colOff>
      <xdr:row>125</xdr:row>
      <xdr:rowOff>0</xdr:rowOff>
    </xdr:from>
    <xdr:ext cx="304800" cy="306481"/>
    <xdr:sp macro="" textlink="">
      <xdr:nvSpPr>
        <xdr:cNvPr id="1602" name="AutoShape 2" descr="Image result for present value of annuity"/>
        <xdr:cNvSpPr>
          <a:spLocks noChangeAspect="1" noChangeArrowheads="1"/>
        </xdr:cNvSpPr>
      </xdr:nvSpPr>
      <xdr:spPr bwMode="auto">
        <a:xfrm>
          <a:off x="35679529"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125</xdr:row>
      <xdr:rowOff>0</xdr:rowOff>
    </xdr:from>
    <xdr:ext cx="304800" cy="306481"/>
    <xdr:sp macro="" textlink="">
      <xdr:nvSpPr>
        <xdr:cNvPr id="1603" name="AutoShape 2" descr="Image result for present value of annuity"/>
        <xdr:cNvSpPr>
          <a:spLocks noChangeAspect="1" noChangeArrowheads="1"/>
        </xdr:cNvSpPr>
      </xdr:nvSpPr>
      <xdr:spPr bwMode="auto">
        <a:xfrm>
          <a:off x="36195000"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125</xdr:row>
      <xdr:rowOff>0</xdr:rowOff>
    </xdr:from>
    <xdr:ext cx="304800" cy="306481"/>
    <xdr:sp macro="" textlink="">
      <xdr:nvSpPr>
        <xdr:cNvPr id="1604" name="AutoShape 2" descr="Image result for present value of annuity"/>
        <xdr:cNvSpPr>
          <a:spLocks noChangeAspect="1" noChangeArrowheads="1"/>
        </xdr:cNvSpPr>
      </xdr:nvSpPr>
      <xdr:spPr bwMode="auto">
        <a:xfrm>
          <a:off x="36710471"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61</xdr:col>
      <xdr:colOff>0</xdr:colOff>
      <xdr:row>125</xdr:row>
      <xdr:rowOff>0</xdr:rowOff>
    </xdr:from>
    <xdr:ext cx="304800" cy="306481"/>
    <xdr:sp macro="" textlink="">
      <xdr:nvSpPr>
        <xdr:cNvPr id="1605" name="AutoShape 2" descr="Image result for present value of annuity"/>
        <xdr:cNvSpPr>
          <a:spLocks noChangeAspect="1" noChangeArrowheads="1"/>
        </xdr:cNvSpPr>
      </xdr:nvSpPr>
      <xdr:spPr bwMode="auto">
        <a:xfrm>
          <a:off x="35164059"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125</xdr:row>
      <xdr:rowOff>0</xdr:rowOff>
    </xdr:from>
    <xdr:ext cx="304800" cy="306481"/>
    <xdr:sp macro="" textlink="">
      <xdr:nvSpPr>
        <xdr:cNvPr id="1606" name="AutoShape 2" descr="Image result for present value of annuity"/>
        <xdr:cNvSpPr>
          <a:spLocks noChangeAspect="1" noChangeArrowheads="1"/>
        </xdr:cNvSpPr>
      </xdr:nvSpPr>
      <xdr:spPr bwMode="auto">
        <a:xfrm>
          <a:off x="36195000"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125</xdr:row>
      <xdr:rowOff>0</xdr:rowOff>
    </xdr:from>
    <xdr:ext cx="304800" cy="306481"/>
    <xdr:sp macro="" textlink="">
      <xdr:nvSpPr>
        <xdr:cNvPr id="1607" name="AutoShape 2" descr="Image result for present value of annuity"/>
        <xdr:cNvSpPr>
          <a:spLocks noChangeAspect="1" noChangeArrowheads="1"/>
        </xdr:cNvSpPr>
      </xdr:nvSpPr>
      <xdr:spPr bwMode="auto">
        <a:xfrm>
          <a:off x="36710471"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62</xdr:col>
      <xdr:colOff>0</xdr:colOff>
      <xdr:row>125</xdr:row>
      <xdr:rowOff>0</xdr:rowOff>
    </xdr:from>
    <xdr:ext cx="304800" cy="306481"/>
    <xdr:sp macro="" textlink="">
      <xdr:nvSpPr>
        <xdr:cNvPr id="1608" name="AutoShape 2" descr="Image result for present value of annuity"/>
        <xdr:cNvSpPr>
          <a:spLocks noChangeAspect="1" noChangeArrowheads="1"/>
        </xdr:cNvSpPr>
      </xdr:nvSpPr>
      <xdr:spPr bwMode="auto">
        <a:xfrm>
          <a:off x="35679529"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125</xdr:row>
      <xdr:rowOff>0</xdr:rowOff>
    </xdr:from>
    <xdr:ext cx="304800" cy="306481"/>
    <xdr:sp macro="" textlink="">
      <xdr:nvSpPr>
        <xdr:cNvPr id="1609" name="AutoShape 2" descr="Image result for present value of annuity"/>
        <xdr:cNvSpPr>
          <a:spLocks noChangeAspect="1" noChangeArrowheads="1"/>
        </xdr:cNvSpPr>
      </xdr:nvSpPr>
      <xdr:spPr bwMode="auto">
        <a:xfrm>
          <a:off x="36195000"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125</xdr:row>
      <xdr:rowOff>0</xdr:rowOff>
    </xdr:from>
    <xdr:ext cx="304800" cy="306481"/>
    <xdr:sp macro="" textlink="">
      <xdr:nvSpPr>
        <xdr:cNvPr id="1610" name="AutoShape 2" descr="Image result for present value of annuity"/>
        <xdr:cNvSpPr>
          <a:spLocks noChangeAspect="1" noChangeArrowheads="1"/>
        </xdr:cNvSpPr>
      </xdr:nvSpPr>
      <xdr:spPr bwMode="auto">
        <a:xfrm>
          <a:off x="36710471"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62</xdr:col>
      <xdr:colOff>0</xdr:colOff>
      <xdr:row>126</xdr:row>
      <xdr:rowOff>0</xdr:rowOff>
    </xdr:from>
    <xdr:ext cx="304800" cy="306481"/>
    <xdr:sp macro="" textlink="">
      <xdr:nvSpPr>
        <xdr:cNvPr id="1611" name="AutoShape 2" descr="Image result for present value of annuity"/>
        <xdr:cNvSpPr>
          <a:spLocks noChangeAspect="1" noChangeArrowheads="1"/>
        </xdr:cNvSpPr>
      </xdr:nvSpPr>
      <xdr:spPr bwMode="auto">
        <a:xfrm>
          <a:off x="35679529"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126</xdr:row>
      <xdr:rowOff>0</xdr:rowOff>
    </xdr:from>
    <xdr:ext cx="304800" cy="306481"/>
    <xdr:sp macro="" textlink="">
      <xdr:nvSpPr>
        <xdr:cNvPr id="1612" name="AutoShape 2" descr="Image result for present value of annuity"/>
        <xdr:cNvSpPr>
          <a:spLocks noChangeAspect="1" noChangeArrowheads="1"/>
        </xdr:cNvSpPr>
      </xdr:nvSpPr>
      <xdr:spPr bwMode="auto">
        <a:xfrm>
          <a:off x="36195000"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126</xdr:row>
      <xdr:rowOff>0</xdr:rowOff>
    </xdr:from>
    <xdr:ext cx="304800" cy="306481"/>
    <xdr:sp macro="" textlink="">
      <xdr:nvSpPr>
        <xdr:cNvPr id="1613" name="AutoShape 2" descr="Image result for present value of annuity"/>
        <xdr:cNvSpPr>
          <a:spLocks noChangeAspect="1" noChangeArrowheads="1"/>
        </xdr:cNvSpPr>
      </xdr:nvSpPr>
      <xdr:spPr bwMode="auto">
        <a:xfrm>
          <a:off x="36710471"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61</xdr:col>
      <xdr:colOff>0</xdr:colOff>
      <xdr:row>125</xdr:row>
      <xdr:rowOff>0</xdr:rowOff>
    </xdr:from>
    <xdr:ext cx="304800" cy="306481"/>
    <xdr:sp macro="" textlink="">
      <xdr:nvSpPr>
        <xdr:cNvPr id="1614" name="AutoShape 2" descr="Image result for present value of annuity"/>
        <xdr:cNvSpPr>
          <a:spLocks noChangeAspect="1" noChangeArrowheads="1"/>
        </xdr:cNvSpPr>
      </xdr:nvSpPr>
      <xdr:spPr bwMode="auto">
        <a:xfrm>
          <a:off x="35164059"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125</xdr:row>
      <xdr:rowOff>0</xdr:rowOff>
    </xdr:from>
    <xdr:ext cx="304800" cy="306481"/>
    <xdr:sp macro="" textlink="">
      <xdr:nvSpPr>
        <xdr:cNvPr id="1615" name="AutoShape 2" descr="Image result for present value of annuity"/>
        <xdr:cNvSpPr>
          <a:spLocks noChangeAspect="1" noChangeArrowheads="1"/>
        </xdr:cNvSpPr>
      </xdr:nvSpPr>
      <xdr:spPr bwMode="auto">
        <a:xfrm>
          <a:off x="36195000"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125</xdr:row>
      <xdr:rowOff>0</xdr:rowOff>
    </xdr:from>
    <xdr:ext cx="304800" cy="306481"/>
    <xdr:sp macro="" textlink="">
      <xdr:nvSpPr>
        <xdr:cNvPr id="1616" name="AutoShape 2" descr="Image result for present value of annuity"/>
        <xdr:cNvSpPr>
          <a:spLocks noChangeAspect="1" noChangeArrowheads="1"/>
        </xdr:cNvSpPr>
      </xdr:nvSpPr>
      <xdr:spPr bwMode="auto">
        <a:xfrm>
          <a:off x="36710471"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62</xdr:col>
      <xdr:colOff>0</xdr:colOff>
      <xdr:row>126</xdr:row>
      <xdr:rowOff>0</xdr:rowOff>
    </xdr:from>
    <xdr:ext cx="304800" cy="306481"/>
    <xdr:sp macro="" textlink="">
      <xdr:nvSpPr>
        <xdr:cNvPr id="1617" name="AutoShape 2" descr="Image result for present value of annuity"/>
        <xdr:cNvSpPr>
          <a:spLocks noChangeAspect="1" noChangeArrowheads="1"/>
        </xdr:cNvSpPr>
      </xdr:nvSpPr>
      <xdr:spPr bwMode="auto">
        <a:xfrm>
          <a:off x="35679529"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126</xdr:row>
      <xdr:rowOff>0</xdr:rowOff>
    </xdr:from>
    <xdr:ext cx="304800" cy="306481"/>
    <xdr:sp macro="" textlink="">
      <xdr:nvSpPr>
        <xdr:cNvPr id="1618" name="AutoShape 2" descr="Image result for present value of annuity"/>
        <xdr:cNvSpPr>
          <a:spLocks noChangeAspect="1" noChangeArrowheads="1"/>
        </xdr:cNvSpPr>
      </xdr:nvSpPr>
      <xdr:spPr bwMode="auto">
        <a:xfrm>
          <a:off x="36195000"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126</xdr:row>
      <xdr:rowOff>0</xdr:rowOff>
    </xdr:from>
    <xdr:ext cx="304800" cy="306481"/>
    <xdr:sp macro="" textlink="">
      <xdr:nvSpPr>
        <xdr:cNvPr id="1619" name="AutoShape 2" descr="Image result for present value of annuity"/>
        <xdr:cNvSpPr>
          <a:spLocks noChangeAspect="1" noChangeArrowheads="1"/>
        </xdr:cNvSpPr>
      </xdr:nvSpPr>
      <xdr:spPr bwMode="auto">
        <a:xfrm>
          <a:off x="36710471"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61</xdr:col>
      <xdr:colOff>0</xdr:colOff>
      <xdr:row>126</xdr:row>
      <xdr:rowOff>0</xdr:rowOff>
    </xdr:from>
    <xdr:ext cx="304800" cy="306481"/>
    <xdr:sp macro="" textlink="">
      <xdr:nvSpPr>
        <xdr:cNvPr id="1620" name="AutoShape 2" descr="Image result for present value of annuity"/>
        <xdr:cNvSpPr>
          <a:spLocks noChangeAspect="1" noChangeArrowheads="1"/>
        </xdr:cNvSpPr>
      </xdr:nvSpPr>
      <xdr:spPr bwMode="auto">
        <a:xfrm>
          <a:off x="35164059"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126</xdr:row>
      <xdr:rowOff>0</xdr:rowOff>
    </xdr:from>
    <xdr:ext cx="304800" cy="306481"/>
    <xdr:sp macro="" textlink="">
      <xdr:nvSpPr>
        <xdr:cNvPr id="1621" name="AutoShape 2" descr="Image result for present value of annuity"/>
        <xdr:cNvSpPr>
          <a:spLocks noChangeAspect="1" noChangeArrowheads="1"/>
        </xdr:cNvSpPr>
      </xdr:nvSpPr>
      <xdr:spPr bwMode="auto">
        <a:xfrm>
          <a:off x="36195000"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126</xdr:row>
      <xdr:rowOff>0</xdr:rowOff>
    </xdr:from>
    <xdr:ext cx="304800" cy="306481"/>
    <xdr:sp macro="" textlink="">
      <xdr:nvSpPr>
        <xdr:cNvPr id="1622" name="AutoShape 2" descr="Image result for present value of annuity"/>
        <xdr:cNvSpPr>
          <a:spLocks noChangeAspect="1" noChangeArrowheads="1"/>
        </xdr:cNvSpPr>
      </xdr:nvSpPr>
      <xdr:spPr bwMode="auto">
        <a:xfrm>
          <a:off x="36710471"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62</xdr:col>
      <xdr:colOff>0</xdr:colOff>
      <xdr:row>126</xdr:row>
      <xdr:rowOff>0</xdr:rowOff>
    </xdr:from>
    <xdr:ext cx="304800" cy="306481"/>
    <xdr:sp macro="" textlink="">
      <xdr:nvSpPr>
        <xdr:cNvPr id="1623" name="AutoShape 2" descr="Image result for present value of annuity"/>
        <xdr:cNvSpPr>
          <a:spLocks noChangeAspect="1" noChangeArrowheads="1"/>
        </xdr:cNvSpPr>
      </xdr:nvSpPr>
      <xdr:spPr bwMode="auto">
        <a:xfrm>
          <a:off x="35679529"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126</xdr:row>
      <xdr:rowOff>0</xdr:rowOff>
    </xdr:from>
    <xdr:ext cx="304800" cy="306481"/>
    <xdr:sp macro="" textlink="">
      <xdr:nvSpPr>
        <xdr:cNvPr id="1624" name="AutoShape 2" descr="Image result for present value of annuity"/>
        <xdr:cNvSpPr>
          <a:spLocks noChangeAspect="1" noChangeArrowheads="1"/>
        </xdr:cNvSpPr>
      </xdr:nvSpPr>
      <xdr:spPr bwMode="auto">
        <a:xfrm>
          <a:off x="36195000"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126</xdr:row>
      <xdr:rowOff>0</xdr:rowOff>
    </xdr:from>
    <xdr:ext cx="304800" cy="306481"/>
    <xdr:sp macro="" textlink="">
      <xdr:nvSpPr>
        <xdr:cNvPr id="1625" name="AutoShape 2" descr="Image result for present value of annuity"/>
        <xdr:cNvSpPr>
          <a:spLocks noChangeAspect="1" noChangeArrowheads="1"/>
        </xdr:cNvSpPr>
      </xdr:nvSpPr>
      <xdr:spPr bwMode="auto">
        <a:xfrm>
          <a:off x="36710471"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62</xdr:col>
      <xdr:colOff>0</xdr:colOff>
      <xdr:row>127</xdr:row>
      <xdr:rowOff>0</xdr:rowOff>
    </xdr:from>
    <xdr:ext cx="304800" cy="306481"/>
    <xdr:sp macro="" textlink="">
      <xdr:nvSpPr>
        <xdr:cNvPr id="1626" name="AutoShape 2" descr="Image result for present value of annuity"/>
        <xdr:cNvSpPr>
          <a:spLocks noChangeAspect="1" noChangeArrowheads="1"/>
        </xdr:cNvSpPr>
      </xdr:nvSpPr>
      <xdr:spPr bwMode="auto">
        <a:xfrm>
          <a:off x="35679529"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127</xdr:row>
      <xdr:rowOff>0</xdr:rowOff>
    </xdr:from>
    <xdr:ext cx="304800" cy="306481"/>
    <xdr:sp macro="" textlink="">
      <xdr:nvSpPr>
        <xdr:cNvPr id="1627" name="AutoShape 2" descr="Image result for present value of annuity"/>
        <xdr:cNvSpPr>
          <a:spLocks noChangeAspect="1" noChangeArrowheads="1"/>
        </xdr:cNvSpPr>
      </xdr:nvSpPr>
      <xdr:spPr bwMode="auto">
        <a:xfrm>
          <a:off x="36195000"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127</xdr:row>
      <xdr:rowOff>0</xdr:rowOff>
    </xdr:from>
    <xdr:ext cx="304800" cy="306481"/>
    <xdr:sp macro="" textlink="">
      <xdr:nvSpPr>
        <xdr:cNvPr id="1628" name="AutoShape 2" descr="Image result for present value of annuity"/>
        <xdr:cNvSpPr>
          <a:spLocks noChangeAspect="1" noChangeArrowheads="1"/>
        </xdr:cNvSpPr>
      </xdr:nvSpPr>
      <xdr:spPr bwMode="auto">
        <a:xfrm>
          <a:off x="36710471"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61</xdr:col>
      <xdr:colOff>0</xdr:colOff>
      <xdr:row>126</xdr:row>
      <xdr:rowOff>0</xdr:rowOff>
    </xdr:from>
    <xdr:ext cx="304800" cy="306481"/>
    <xdr:sp macro="" textlink="">
      <xdr:nvSpPr>
        <xdr:cNvPr id="1629" name="AutoShape 2" descr="Image result for present value of annuity"/>
        <xdr:cNvSpPr>
          <a:spLocks noChangeAspect="1" noChangeArrowheads="1"/>
        </xdr:cNvSpPr>
      </xdr:nvSpPr>
      <xdr:spPr bwMode="auto">
        <a:xfrm>
          <a:off x="35164059"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126</xdr:row>
      <xdr:rowOff>0</xdr:rowOff>
    </xdr:from>
    <xdr:ext cx="304800" cy="306481"/>
    <xdr:sp macro="" textlink="">
      <xdr:nvSpPr>
        <xdr:cNvPr id="1630" name="AutoShape 2" descr="Image result for present value of annuity"/>
        <xdr:cNvSpPr>
          <a:spLocks noChangeAspect="1" noChangeArrowheads="1"/>
        </xdr:cNvSpPr>
      </xdr:nvSpPr>
      <xdr:spPr bwMode="auto">
        <a:xfrm>
          <a:off x="36195000"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126</xdr:row>
      <xdr:rowOff>0</xdr:rowOff>
    </xdr:from>
    <xdr:ext cx="304800" cy="306481"/>
    <xdr:sp macro="" textlink="">
      <xdr:nvSpPr>
        <xdr:cNvPr id="1631" name="AutoShape 2" descr="Image result for present value of annuity"/>
        <xdr:cNvSpPr>
          <a:spLocks noChangeAspect="1" noChangeArrowheads="1"/>
        </xdr:cNvSpPr>
      </xdr:nvSpPr>
      <xdr:spPr bwMode="auto">
        <a:xfrm>
          <a:off x="36710471"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62</xdr:col>
      <xdr:colOff>0</xdr:colOff>
      <xdr:row>127</xdr:row>
      <xdr:rowOff>0</xdr:rowOff>
    </xdr:from>
    <xdr:ext cx="304800" cy="306481"/>
    <xdr:sp macro="" textlink="">
      <xdr:nvSpPr>
        <xdr:cNvPr id="1632" name="AutoShape 2" descr="Image result for present value of annuity"/>
        <xdr:cNvSpPr>
          <a:spLocks noChangeAspect="1" noChangeArrowheads="1"/>
        </xdr:cNvSpPr>
      </xdr:nvSpPr>
      <xdr:spPr bwMode="auto">
        <a:xfrm>
          <a:off x="35679529"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127</xdr:row>
      <xdr:rowOff>0</xdr:rowOff>
    </xdr:from>
    <xdr:ext cx="304800" cy="306481"/>
    <xdr:sp macro="" textlink="">
      <xdr:nvSpPr>
        <xdr:cNvPr id="1633" name="AutoShape 2" descr="Image result for present value of annuity"/>
        <xdr:cNvSpPr>
          <a:spLocks noChangeAspect="1" noChangeArrowheads="1"/>
        </xdr:cNvSpPr>
      </xdr:nvSpPr>
      <xdr:spPr bwMode="auto">
        <a:xfrm>
          <a:off x="36195000"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127</xdr:row>
      <xdr:rowOff>0</xdr:rowOff>
    </xdr:from>
    <xdr:ext cx="304800" cy="306481"/>
    <xdr:sp macro="" textlink="">
      <xdr:nvSpPr>
        <xdr:cNvPr id="1634" name="AutoShape 2" descr="Image result for present value of annuity"/>
        <xdr:cNvSpPr>
          <a:spLocks noChangeAspect="1" noChangeArrowheads="1"/>
        </xdr:cNvSpPr>
      </xdr:nvSpPr>
      <xdr:spPr bwMode="auto">
        <a:xfrm>
          <a:off x="36710471"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61</xdr:col>
      <xdr:colOff>0</xdr:colOff>
      <xdr:row>127</xdr:row>
      <xdr:rowOff>0</xdr:rowOff>
    </xdr:from>
    <xdr:ext cx="304800" cy="306481"/>
    <xdr:sp macro="" textlink="">
      <xdr:nvSpPr>
        <xdr:cNvPr id="1635" name="AutoShape 2" descr="Image result for present value of annuity"/>
        <xdr:cNvSpPr>
          <a:spLocks noChangeAspect="1" noChangeArrowheads="1"/>
        </xdr:cNvSpPr>
      </xdr:nvSpPr>
      <xdr:spPr bwMode="auto">
        <a:xfrm>
          <a:off x="35164059"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127</xdr:row>
      <xdr:rowOff>0</xdr:rowOff>
    </xdr:from>
    <xdr:ext cx="304800" cy="306481"/>
    <xdr:sp macro="" textlink="">
      <xdr:nvSpPr>
        <xdr:cNvPr id="1636" name="AutoShape 2" descr="Image result for present value of annuity"/>
        <xdr:cNvSpPr>
          <a:spLocks noChangeAspect="1" noChangeArrowheads="1"/>
        </xdr:cNvSpPr>
      </xdr:nvSpPr>
      <xdr:spPr bwMode="auto">
        <a:xfrm>
          <a:off x="36195000"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127</xdr:row>
      <xdr:rowOff>0</xdr:rowOff>
    </xdr:from>
    <xdr:ext cx="304800" cy="306481"/>
    <xdr:sp macro="" textlink="">
      <xdr:nvSpPr>
        <xdr:cNvPr id="1637" name="AutoShape 2" descr="Image result for present value of annuity"/>
        <xdr:cNvSpPr>
          <a:spLocks noChangeAspect="1" noChangeArrowheads="1"/>
        </xdr:cNvSpPr>
      </xdr:nvSpPr>
      <xdr:spPr bwMode="auto">
        <a:xfrm>
          <a:off x="36710471"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62</xdr:col>
      <xdr:colOff>0</xdr:colOff>
      <xdr:row>127</xdr:row>
      <xdr:rowOff>0</xdr:rowOff>
    </xdr:from>
    <xdr:ext cx="304800" cy="306481"/>
    <xdr:sp macro="" textlink="">
      <xdr:nvSpPr>
        <xdr:cNvPr id="1638" name="AutoShape 2" descr="Image result for present value of annuity"/>
        <xdr:cNvSpPr>
          <a:spLocks noChangeAspect="1" noChangeArrowheads="1"/>
        </xdr:cNvSpPr>
      </xdr:nvSpPr>
      <xdr:spPr bwMode="auto">
        <a:xfrm>
          <a:off x="35679529"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127</xdr:row>
      <xdr:rowOff>0</xdr:rowOff>
    </xdr:from>
    <xdr:ext cx="304800" cy="306481"/>
    <xdr:sp macro="" textlink="">
      <xdr:nvSpPr>
        <xdr:cNvPr id="1639" name="AutoShape 2" descr="Image result for present value of annuity"/>
        <xdr:cNvSpPr>
          <a:spLocks noChangeAspect="1" noChangeArrowheads="1"/>
        </xdr:cNvSpPr>
      </xdr:nvSpPr>
      <xdr:spPr bwMode="auto">
        <a:xfrm>
          <a:off x="36195000"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127</xdr:row>
      <xdr:rowOff>0</xdr:rowOff>
    </xdr:from>
    <xdr:ext cx="304800" cy="306481"/>
    <xdr:sp macro="" textlink="">
      <xdr:nvSpPr>
        <xdr:cNvPr id="1640" name="AutoShape 2" descr="Image result for present value of annuity"/>
        <xdr:cNvSpPr>
          <a:spLocks noChangeAspect="1" noChangeArrowheads="1"/>
        </xdr:cNvSpPr>
      </xdr:nvSpPr>
      <xdr:spPr bwMode="auto">
        <a:xfrm>
          <a:off x="36710471"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62</xdr:col>
      <xdr:colOff>0</xdr:colOff>
      <xdr:row>128</xdr:row>
      <xdr:rowOff>0</xdr:rowOff>
    </xdr:from>
    <xdr:ext cx="304800" cy="306481"/>
    <xdr:sp macro="" textlink="">
      <xdr:nvSpPr>
        <xdr:cNvPr id="1641" name="AutoShape 2" descr="Image result for present value of annuity"/>
        <xdr:cNvSpPr>
          <a:spLocks noChangeAspect="1" noChangeArrowheads="1"/>
        </xdr:cNvSpPr>
      </xdr:nvSpPr>
      <xdr:spPr bwMode="auto">
        <a:xfrm>
          <a:off x="35679529"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128</xdr:row>
      <xdr:rowOff>0</xdr:rowOff>
    </xdr:from>
    <xdr:ext cx="304800" cy="306481"/>
    <xdr:sp macro="" textlink="">
      <xdr:nvSpPr>
        <xdr:cNvPr id="1642" name="AutoShape 2" descr="Image result for present value of annuity"/>
        <xdr:cNvSpPr>
          <a:spLocks noChangeAspect="1" noChangeArrowheads="1"/>
        </xdr:cNvSpPr>
      </xdr:nvSpPr>
      <xdr:spPr bwMode="auto">
        <a:xfrm>
          <a:off x="36195000"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128</xdr:row>
      <xdr:rowOff>0</xdr:rowOff>
    </xdr:from>
    <xdr:ext cx="304800" cy="306481"/>
    <xdr:sp macro="" textlink="">
      <xdr:nvSpPr>
        <xdr:cNvPr id="1643" name="AutoShape 2" descr="Image result for present value of annuity"/>
        <xdr:cNvSpPr>
          <a:spLocks noChangeAspect="1" noChangeArrowheads="1"/>
        </xdr:cNvSpPr>
      </xdr:nvSpPr>
      <xdr:spPr bwMode="auto">
        <a:xfrm>
          <a:off x="36710471"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61</xdr:col>
      <xdr:colOff>0</xdr:colOff>
      <xdr:row>127</xdr:row>
      <xdr:rowOff>0</xdr:rowOff>
    </xdr:from>
    <xdr:ext cx="304800" cy="306481"/>
    <xdr:sp macro="" textlink="">
      <xdr:nvSpPr>
        <xdr:cNvPr id="1644" name="AutoShape 2" descr="Image result for present value of annuity"/>
        <xdr:cNvSpPr>
          <a:spLocks noChangeAspect="1" noChangeArrowheads="1"/>
        </xdr:cNvSpPr>
      </xdr:nvSpPr>
      <xdr:spPr bwMode="auto">
        <a:xfrm>
          <a:off x="35164059"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127</xdr:row>
      <xdr:rowOff>0</xdr:rowOff>
    </xdr:from>
    <xdr:ext cx="304800" cy="306481"/>
    <xdr:sp macro="" textlink="">
      <xdr:nvSpPr>
        <xdr:cNvPr id="1645" name="AutoShape 2" descr="Image result for present value of annuity"/>
        <xdr:cNvSpPr>
          <a:spLocks noChangeAspect="1" noChangeArrowheads="1"/>
        </xdr:cNvSpPr>
      </xdr:nvSpPr>
      <xdr:spPr bwMode="auto">
        <a:xfrm>
          <a:off x="36195000"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127</xdr:row>
      <xdr:rowOff>0</xdr:rowOff>
    </xdr:from>
    <xdr:ext cx="304800" cy="306481"/>
    <xdr:sp macro="" textlink="">
      <xdr:nvSpPr>
        <xdr:cNvPr id="1646" name="AutoShape 2" descr="Image result for present value of annuity"/>
        <xdr:cNvSpPr>
          <a:spLocks noChangeAspect="1" noChangeArrowheads="1"/>
        </xdr:cNvSpPr>
      </xdr:nvSpPr>
      <xdr:spPr bwMode="auto">
        <a:xfrm>
          <a:off x="36710471"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62</xdr:col>
      <xdr:colOff>0</xdr:colOff>
      <xdr:row>128</xdr:row>
      <xdr:rowOff>0</xdr:rowOff>
    </xdr:from>
    <xdr:ext cx="304800" cy="306481"/>
    <xdr:sp macro="" textlink="">
      <xdr:nvSpPr>
        <xdr:cNvPr id="1647" name="AutoShape 2" descr="Image result for present value of annuity"/>
        <xdr:cNvSpPr>
          <a:spLocks noChangeAspect="1" noChangeArrowheads="1"/>
        </xdr:cNvSpPr>
      </xdr:nvSpPr>
      <xdr:spPr bwMode="auto">
        <a:xfrm>
          <a:off x="35679529"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128</xdr:row>
      <xdr:rowOff>0</xdr:rowOff>
    </xdr:from>
    <xdr:ext cx="304800" cy="306481"/>
    <xdr:sp macro="" textlink="">
      <xdr:nvSpPr>
        <xdr:cNvPr id="1648" name="AutoShape 2" descr="Image result for present value of annuity"/>
        <xdr:cNvSpPr>
          <a:spLocks noChangeAspect="1" noChangeArrowheads="1"/>
        </xdr:cNvSpPr>
      </xdr:nvSpPr>
      <xdr:spPr bwMode="auto">
        <a:xfrm>
          <a:off x="36195000"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128</xdr:row>
      <xdr:rowOff>0</xdr:rowOff>
    </xdr:from>
    <xdr:ext cx="304800" cy="306481"/>
    <xdr:sp macro="" textlink="">
      <xdr:nvSpPr>
        <xdr:cNvPr id="1649" name="AutoShape 2" descr="Image result for present value of annuity"/>
        <xdr:cNvSpPr>
          <a:spLocks noChangeAspect="1" noChangeArrowheads="1"/>
        </xdr:cNvSpPr>
      </xdr:nvSpPr>
      <xdr:spPr bwMode="auto">
        <a:xfrm>
          <a:off x="36710471"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61</xdr:col>
      <xdr:colOff>0</xdr:colOff>
      <xdr:row>128</xdr:row>
      <xdr:rowOff>0</xdr:rowOff>
    </xdr:from>
    <xdr:ext cx="304800" cy="306481"/>
    <xdr:sp macro="" textlink="">
      <xdr:nvSpPr>
        <xdr:cNvPr id="1650" name="AutoShape 2" descr="Image result for present value of annuity"/>
        <xdr:cNvSpPr>
          <a:spLocks noChangeAspect="1" noChangeArrowheads="1"/>
        </xdr:cNvSpPr>
      </xdr:nvSpPr>
      <xdr:spPr bwMode="auto">
        <a:xfrm>
          <a:off x="35164059"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128</xdr:row>
      <xdr:rowOff>0</xdr:rowOff>
    </xdr:from>
    <xdr:ext cx="304800" cy="306481"/>
    <xdr:sp macro="" textlink="">
      <xdr:nvSpPr>
        <xdr:cNvPr id="1651" name="AutoShape 2" descr="Image result for present value of annuity"/>
        <xdr:cNvSpPr>
          <a:spLocks noChangeAspect="1" noChangeArrowheads="1"/>
        </xdr:cNvSpPr>
      </xdr:nvSpPr>
      <xdr:spPr bwMode="auto">
        <a:xfrm>
          <a:off x="36195000"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128</xdr:row>
      <xdr:rowOff>0</xdr:rowOff>
    </xdr:from>
    <xdr:ext cx="304800" cy="306481"/>
    <xdr:sp macro="" textlink="">
      <xdr:nvSpPr>
        <xdr:cNvPr id="1652" name="AutoShape 2" descr="Image result for present value of annuity"/>
        <xdr:cNvSpPr>
          <a:spLocks noChangeAspect="1" noChangeArrowheads="1"/>
        </xdr:cNvSpPr>
      </xdr:nvSpPr>
      <xdr:spPr bwMode="auto">
        <a:xfrm>
          <a:off x="36710471"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62</xdr:col>
      <xdr:colOff>0</xdr:colOff>
      <xdr:row>128</xdr:row>
      <xdr:rowOff>0</xdr:rowOff>
    </xdr:from>
    <xdr:ext cx="304800" cy="306481"/>
    <xdr:sp macro="" textlink="">
      <xdr:nvSpPr>
        <xdr:cNvPr id="1653" name="AutoShape 2" descr="Image result for present value of annuity"/>
        <xdr:cNvSpPr>
          <a:spLocks noChangeAspect="1" noChangeArrowheads="1"/>
        </xdr:cNvSpPr>
      </xdr:nvSpPr>
      <xdr:spPr bwMode="auto">
        <a:xfrm>
          <a:off x="35679529"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128</xdr:row>
      <xdr:rowOff>0</xdr:rowOff>
    </xdr:from>
    <xdr:ext cx="304800" cy="306481"/>
    <xdr:sp macro="" textlink="">
      <xdr:nvSpPr>
        <xdr:cNvPr id="1654" name="AutoShape 2" descr="Image result for present value of annuity"/>
        <xdr:cNvSpPr>
          <a:spLocks noChangeAspect="1" noChangeArrowheads="1"/>
        </xdr:cNvSpPr>
      </xdr:nvSpPr>
      <xdr:spPr bwMode="auto">
        <a:xfrm>
          <a:off x="36195000"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128</xdr:row>
      <xdr:rowOff>0</xdr:rowOff>
    </xdr:from>
    <xdr:ext cx="304800" cy="306481"/>
    <xdr:sp macro="" textlink="">
      <xdr:nvSpPr>
        <xdr:cNvPr id="1655" name="AutoShape 2" descr="Image result for present value of annuity"/>
        <xdr:cNvSpPr>
          <a:spLocks noChangeAspect="1" noChangeArrowheads="1"/>
        </xdr:cNvSpPr>
      </xdr:nvSpPr>
      <xdr:spPr bwMode="auto">
        <a:xfrm>
          <a:off x="36710471"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62</xdr:col>
      <xdr:colOff>0</xdr:colOff>
      <xdr:row>129</xdr:row>
      <xdr:rowOff>0</xdr:rowOff>
    </xdr:from>
    <xdr:ext cx="304800" cy="306481"/>
    <xdr:sp macro="" textlink="">
      <xdr:nvSpPr>
        <xdr:cNvPr id="1656" name="AutoShape 2" descr="Image result for present value of annuity"/>
        <xdr:cNvSpPr>
          <a:spLocks noChangeAspect="1" noChangeArrowheads="1"/>
        </xdr:cNvSpPr>
      </xdr:nvSpPr>
      <xdr:spPr bwMode="auto">
        <a:xfrm>
          <a:off x="35679529"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129</xdr:row>
      <xdr:rowOff>0</xdr:rowOff>
    </xdr:from>
    <xdr:ext cx="304800" cy="306481"/>
    <xdr:sp macro="" textlink="">
      <xdr:nvSpPr>
        <xdr:cNvPr id="1657" name="AutoShape 2" descr="Image result for present value of annuity"/>
        <xdr:cNvSpPr>
          <a:spLocks noChangeAspect="1" noChangeArrowheads="1"/>
        </xdr:cNvSpPr>
      </xdr:nvSpPr>
      <xdr:spPr bwMode="auto">
        <a:xfrm>
          <a:off x="36195000"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129</xdr:row>
      <xdr:rowOff>0</xdr:rowOff>
    </xdr:from>
    <xdr:ext cx="304800" cy="306481"/>
    <xdr:sp macro="" textlink="">
      <xdr:nvSpPr>
        <xdr:cNvPr id="1658" name="AutoShape 2" descr="Image result for present value of annuity"/>
        <xdr:cNvSpPr>
          <a:spLocks noChangeAspect="1" noChangeArrowheads="1"/>
        </xdr:cNvSpPr>
      </xdr:nvSpPr>
      <xdr:spPr bwMode="auto">
        <a:xfrm>
          <a:off x="36710471"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61</xdr:col>
      <xdr:colOff>0</xdr:colOff>
      <xdr:row>128</xdr:row>
      <xdr:rowOff>0</xdr:rowOff>
    </xdr:from>
    <xdr:ext cx="304800" cy="306481"/>
    <xdr:sp macro="" textlink="">
      <xdr:nvSpPr>
        <xdr:cNvPr id="1659" name="AutoShape 2" descr="Image result for present value of annuity"/>
        <xdr:cNvSpPr>
          <a:spLocks noChangeAspect="1" noChangeArrowheads="1"/>
        </xdr:cNvSpPr>
      </xdr:nvSpPr>
      <xdr:spPr bwMode="auto">
        <a:xfrm>
          <a:off x="35164059"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128</xdr:row>
      <xdr:rowOff>0</xdr:rowOff>
    </xdr:from>
    <xdr:ext cx="304800" cy="306481"/>
    <xdr:sp macro="" textlink="">
      <xdr:nvSpPr>
        <xdr:cNvPr id="1660" name="AutoShape 2" descr="Image result for present value of annuity"/>
        <xdr:cNvSpPr>
          <a:spLocks noChangeAspect="1" noChangeArrowheads="1"/>
        </xdr:cNvSpPr>
      </xdr:nvSpPr>
      <xdr:spPr bwMode="auto">
        <a:xfrm>
          <a:off x="36195000"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128</xdr:row>
      <xdr:rowOff>0</xdr:rowOff>
    </xdr:from>
    <xdr:ext cx="304800" cy="306481"/>
    <xdr:sp macro="" textlink="">
      <xdr:nvSpPr>
        <xdr:cNvPr id="1661" name="AutoShape 2" descr="Image result for present value of annuity"/>
        <xdr:cNvSpPr>
          <a:spLocks noChangeAspect="1" noChangeArrowheads="1"/>
        </xdr:cNvSpPr>
      </xdr:nvSpPr>
      <xdr:spPr bwMode="auto">
        <a:xfrm>
          <a:off x="36710471"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62</xdr:col>
      <xdr:colOff>0</xdr:colOff>
      <xdr:row>129</xdr:row>
      <xdr:rowOff>0</xdr:rowOff>
    </xdr:from>
    <xdr:ext cx="304800" cy="306481"/>
    <xdr:sp macro="" textlink="">
      <xdr:nvSpPr>
        <xdr:cNvPr id="1662" name="AutoShape 2" descr="Image result for present value of annuity"/>
        <xdr:cNvSpPr>
          <a:spLocks noChangeAspect="1" noChangeArrowheads="1"/>
        </xdr:cNvSpPr>
      </xdr:nvSpPr>
      <xdr:spPr bwMode="auto">
        <a:xfrm>
          <a:off x="35679529"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129</xdr:row>
      <xdr:rowOff>0</xdr:rowOff>
    </xdr:from>
    <xdr:ext cx="304800" cy="306481"/>
    <xdr:sp macro="" textlink="">
      <xdr:nvSpPr>
        <xdr:cNvPr id="1663" name="AutoShape 2" descr="Image result for present value of annuity"/>
        <xdr:cNvSpPr>
          <a:spLocks noChangeAspect="1" noChangeArrowheads="1"/>
        </xdr:cNvSpPr>
      </xdr:nvSpPr>
      <xdr:spPr bwMode="auto">
        <a:xfrm>
          <a:off x="36195000"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129</xdr:row>
      <xdr:rowOff>0</xdr:rowOff>
    </xdr:from>
    <xdr:ext cx="304800" cy="306481"/>
    <xdr:sp macro="" textlink="">
      <xdr:nvSpPr>
        <xdr:cNvPr id="1664" name="AutoShape 2" descr="Image result for present value of annuity"/>
        <xdr:cNvSpPr>
          <a:spLocks noChangeAspect="1" noChangeArrowheads="1"/>
        </xdr:cNvSpPr>
      </xdr:nvSpPr>
      <xdr:spPr bwMode="auto">
        <a:xfrm>
          <a:off x="36710471"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61</xdr:col>
      <xdr:colOff>0</xdr:colOff>
      <xdr:row>129</xdr:row>
      <xdr:rowOff>0</xdr:rowOff>
    </xdr:from>
    <xdr:ext cx="304800" cy="306481"/>
    <xdr:sp macro="" textlink="">
      <xdr:nvSpPr>
        <xdr:cNvPr id="1665" name="AutoShape 2" descr="Image result for present value of annuity"/>
        <xdr:cNvSpPr>
          <a:spLocks noChangeAspect="1" noChangeArrowheads="1"/>
        </xdr:cNvSpPr>
      </xdr:nvSpPr>
      <xdr:spPr bwMode="auto">
        <a:xfrm>
          <a:off x="35164059"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129</xdr:row>
      <xdr:rowOff>0</xdr:rowOff>
    </xdr:from>
    <xdr:ext cx="304800" cy="306481"/>
    <xdr:sp macro="" textlink="">
      <xdr:nvSpPr>
        <xdr:cNvPr id="1666" name="AutoShape 2" descr="Image result for present value of annuity"/>
        <xdr:cNvSpPr>
          <a:spLocks noChangeAspect="1" noChangeArrowheads="1"/>
        </xdr:cNvSpPr>
      </xdr:nvSpPr>
      <xdr:spPr bwMode="auto">
        <a:xfrm>
          <a:off x="36195000"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129</xdr:row>
      <xdr:rowOff>0</xdr:rowOff>
    </xdr:from>
    <xdr:ext cx="304800" cy="306481"/>
    <xdr:sp macro="" textlink="">
      <xdr:nvSpPr>
        <xdr:cNvPr id="1667" name="AutoShape 2" descr="Image result for present value of annuity"/>
        <xdr:cNvSpPr>
          <a:spLocks noChangeAspect="1" noChangeArrowheads="1"/>
        </xdr:cNvSpPr>
      </xdr:nvSpPr>
      <xdr:spPr bwMode="auto">
        <a:xfrm>
          <a:off x="36710471"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62</xdr:col>
      <xdr:colOff>0</xdr:colOff>
      <xdr:row>129</xdr:row>
      <xdr:rowOff>0</xdr:rowOff>
    </xdr:from>
    <xdr:ext cx="304800" cy="306481"/>
    <xdr:sp macro="" textlink="">
      <xdr:nvSpPr>
        <xdr:cNvPr id="1668" name="AutoShape 2" descr="Image result for present value of annuity"/>
        <xdr:cNvSpPr>
          <a:spLocks noChangeAspect="1" noChangeArrowheads="1"/>
        </xdr:cNvSpPr>
      </xdr:nvSpPr>
      <xdr:spPr bwMode="auto">
        <a:xfrm>
          <a:off x="35679529"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129</xdr:row>
      <xdr:rowOff>0</xdr:rowOff>
    </xdr:from>
    <xdr:ext cx="304800" cy="306481"/>
    <xdr:sp macro="" textlink="">
      <xdr:nvSpPr>
        <xdr:cNvPr id="1669" name="AutoShape 2" descr="Image result for present value of annuity"/>
        <xdr:cNvSpPr>
          <a:spLocks noChangeAspect="1" noChangeArrowheads="1"/>
        </xdr:cNvSpPr>
      </xdr:nvSpPr>
      <xdr:spPr bwMode="auto">
        <a:xfrm>
          <a:off x="36195000"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129</xdr:row>
      <xdr:rowOff>0</xdr:rowOff>
    </xdr:from>
    <xdr:ext cx="304800" cy="306481"/>
    <xdr:sp macro="" textlink="">
      <xdr:nvSpPr>
        <xdr:cNvPr id="1670" name="AutoShape 2" descr="Image result for present value of annuity"/>
        <xdr:cNvSpPr>
          <a:spLocks noChangeAspect="1" noChangeArrowheads="1"/>
        </xdr:cNvSpPr>
      </xdr:nvSpPr>
      <xdr:spPr bwMode="auto">
        <a:xfrm>
          <a:off x="36710471"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62</xdr:col>
      <xdr:colOff>0</xdr:colOff>
      <xdr:row>130</xdr:row>
      <xdr:rowOff>0</xdr:rowOff>
    </xdr:from>
    <xdr:ext cx="304800" cy="306481"/>
    <xdr:sp macro="" textlink="">
      <xdr:nvSpPr>
        <xdr:cNvPr id="1671" name="AutoShape 2" descr="Image result for present value of annuity"/>
        <xdr:cNvSpPr>
          <a:spLocks noChangeAspect="1" noChangeArrowheads="1"/>
        </xdr:cNvSpPr>
      </xdr:nvSpPr>
      <xdr:spPr bwMode="auto">
        <a:xfrm>
          <a:off x="35679529"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130</xdr:row>
      <xdr:rowOff>0</xdr:rowOff>
    </xdr:from>
    <xdr:ext cx="304800" cy="306481"/>
    <xdr:sp macro="" textlink="">
      <xdr:nvSpPr>
        <xdr:cNvPr id="1672" name="AutoShape 2" descr="Image result for present value of annuity"/>
        <xdr:cNvSpPr>
          <a:spLocks noChangeAspect="1" noChangeArrowheads="1"/>
        </xdr:cNvSpPr>
      </xdr:nvSpPr>
      <xdr:spPr bwMode="auto">
        <a:xfrm>
          <a:off x="36195000"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130</xdr:row>
      <xdr:rowOff>0</xdr:rowOff>
    </xdr:from>
    <xdr:ext cx="304800" cy="306481"/>
    <xdr:sp macro="" textlink="">
      <xdr:nvSpPr>
        <xdr:cNvPr id="1673" name="AutoShape 2" descr="Image result for present value of annuity"/>
        <xdr:cNvSpPr>
          <a:spLocks noChangeAspect="1" noChangeArrowheads="1"/>
        </xdr:cNvSpPr>
      </xdr:nvSpPr>
      <xdr:spPr bwMode="auto">
        <a:xfrm>
          <a:off x="36710471"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61</xdr:col>
      <xdr:colOff>0</xdr:colOff>
      <xdr:row>129</xdr:row>
      <xdr:rowOff>0</xdr:rowOff>
    </xdr:from>
    <xdr:ext cx="304800" cy="306481"/>
    <xdr:sp macro="" textlink="">
      <xdr:nvSpPr>
        <xdr:cNvPr id="1674" name="AutoShape 2" descr="Image result for present value of annuity"/>
        <xdr:cNvSpPr>
          <a:spLocks noChangeAspect="1" noChangeArrowheads="1"/>
        </xdr:cNvSpPr>
      </xdr:nvSpPr>
      <xdr:spPr bwMode="auto">
        <a:xfrm>
          <a:off x="35164059"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129</xdr:row>
      <xdr:rowOff>0</xdr:rowOff>
    </xdr:from>
    <xdr:ext cx="304800" cy="306481"/>
    <xdr:sp macro="" textlink="">
      <xdr:nvSpPr>
        <xdr:cNvPr id="1675" name="AutoShape 2" descr="Image result for present value of annuity"/>
        <xdr:cNvSpPr>
          <a:spLocks noChangeAspect="1" noChangeArrowheads="1"/>
        </xdr:cNvSpPr>
      </xdr:nvSpPr>
      <xdr:spPr bwMode="auto">
        <a:xfrm>
          <a:off x="36195000"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129</xdr:row>
      <xdr:rowOff>0</xdr:rowOff>
    </xdr:from>
    <xdr:ext cx="304800" cy="306481"/>
    <xdr:sp macro="" textlink="">
      <xdr:nvSpPr>
        <xdr:cNvPr id="1676" name="AutoShape 2" descr="Image result for present value of annuity"/>
        <xdr:cNvSpPr>
          <a:spLocks noChangeAspect="1" noChangeArrowheads="1"/>
        </xdr:cNvSpPr>
      </xdr:nvSpPr>
      <xdr:spPr bwMode="auto">
        <a:xfrm>
          <a:off x="36710471"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62</xdr:col>
      <xdr:colOff>0</xdr:colOff>
      <xdr:row>130</xdr:row>
      <xdr:rowOff>0</xdr:rowOff>
    </xdr:from>
    <xdr:ext cx="304800" cy="306481"/>
    <xdr:sp macro="" textlink="">
      <xdr:nvSpPr>
        <xdr:cNvPr id="1677" name="AutoShape 2" descr="Image result for present value of annuity"/>
        <xdr:cNvSpPr>
          <a:spLocks noChangeAspect="1" noChangeArrowheads="1"/>
        </xdr:cNvSpPr>
      </xdr:nvSpPr>
      <xdr:spPr bwMode="auto">
        <a:xfrm>
          <a:off x="35679529"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130</xdr:row>
      <xdr:rowOff>0</xdr:rowOff>
    </xdr:from>
    <xdr:ext cx="304800" cy="306481"/>
    <xdr:sp macro="" textlink="">
      <xdr:nvSpPr>
        <xdr:cNvPr id="1678" name="AutoShape 2" descr="Image result for present value of annuity"/>
        <xdr:cNvSpPr>
          <a:spLocks noChangeAspect="1" noChangeArrowheads="1"/>
        </xdr:cNvSpPr>
      </xdr:nvSpPr>
      <xdr:spPr bwMode="auto">
        <a:xfrm>
          <a:off x="36195000"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130</xdr:row>
      <xdr:rowOff>0</xdr:rowOff>
    </xdr:from>
    <xdr:ext cx="304800" cy="306481"/>
    <xdr:sp macro="" textlink="">
      <xdr:nvSpPr>
        <xdr:cNvPr id="1679" name="AutoShape 2" descr="Image result for present value of annuity"/>
        <xdr:cNvSpPr>
          <a:spLocks noChangeAspect="1" noChangeArrowheads="1"/>
        </xdr:cNvSpPr>
      </xdr:nvSpPr>
      <xdr:spPr bwMode="auto">
        <a:xfrm>
          <a:off x="36710471"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61</xdr:col>
      <xdr:colOff>0</xdr:colOff>
      <xdr:row>130</xdr:row>
      <xdr:rowOff>0</xdr:rowOff>
    </xdr:from>
    <xdr:ext cx="304800" cy="306481"/>
    <xdr:sp macro="" textlink="">
      <xdr:nvSpPr>
        <xdr:cNvPr id="1680" name="AutoShape 2" descr="Image result for present value of annuity"/>
        <xdr:cNvSpPr>
          <a:spLocks noChangeAspect="1" noChangeArrowheads="1"/>
        </xdr:cNvSpPr>
      </xdr:nvSpPr>
      <xdr:spPr bwMode="auto">
        <a:xfrm>
          <a:off x="35164059"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130</xdr:row>
      <xdr:rowOff>0</xdr:rowOff>
    </xdr:from>
    <xdr:ext cx="304800" cy="306481"/>
    <xdr:sp macro="" textlink="">
      <xdr:nvSpPr>
        <xdr:cNvPr id="1681" name="AutoShape 2" descr="Image result for present value of annuity"/>
        <xdr:cNvSpPr>
          <a:spLocks noChangeAspect="1" noChangeArrowheads="1"/>
        </xdr:cNvSpPr>
      </xdr:nvSpPr>
      <xdr:spPr bwMode="auto">
        <a:xfrm>
          <a:off x="36195000"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130</xdr:row>
      <xdr:rowOff>0</xdr:rowOff>
    </xdr:from>
    <xdr:ext cx="304800" cy="306481"/>
    <xdr:sp macro="" textlink="">
      <xdr:nvSpPr>
        <xdr:cNvPr id="1682" name="AutoShape 2" descr="Image result for present value of annuity"/>
        <xdr:cNvSpPr>
          <a:spLocks noChangeAspect="1" noChangeArrowheads="1"/>
        </xdr:cNvSpPr>
      </xdr:nvSpPr>
      <xdr:spPr bwMode="auto">
        <a:xfrm>
          <a:off x="36710471"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62</xdr:col>
      <xdr:colOff>0</xdr:colOff>
      <xdr:row>130</xdr:row>
      <xdr:rowOff>0</xdr:rowOff>
    </xdr:from>
    <xdr:ext cx="304800" cy="306481"/>
    <xdr:sp macro="" textlink="">
      <xdr:nvSpPr>
        <xdr:cNvPr id="1683" name="AutoShape 2" descr="Image result for present value of annuity"/>
        <xdr:cNvSpPr>
          <a:spLocks noChangeAspect="1" noChangeArrowheads="1"/>
        </xdr:cNvSpPr>
      </xdr:nvSpPr>
      <xdr:spPr bwMode="auto">
        <a:xfrm>
          <a:off x="35679529"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130</xdr:row>
      <xdr:rowOff>0</xdr:rowOff>
    </xdr:from>
    <xdr:ext cx="304800" cy="306481"/>
    <xdr:sp macro="" textlink="">
      <xdr:nvSpPr>
        <xdr:cNvPr id="1684" name="AutoShape 2" descr="Image result for present value of annuity"/>
        <xdr:cNvSpPr>
          <a:spLocks noChangeAspect="1" noChangeArrowheads="1"/>
        </xdr:cNvSpPr>
      </xdr:nvSpPr>
      <xdr:spPr bwMode="auto">
        <a:xfrm>
          <a:off x="36195000"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130</xdr:row>
      <xdr:rowOff>0</xdr:rowOff>
    </xdr:from>
    <xdr:ext cx="304800" cy="306481"/>
    <xdr:sp macro="" textlink="">
      <xdr:nvSpPr>
        <xdr:cNvPr id="1685" name="AutoShape 2" descr="Image result for present value of annuity"/>
        <xdr:cNvSpPr>
          <a:spLocks noChangeAspect="1" noChangeArrowheads="1"/>
        </xdr:cNvSpPr>
      </xdr:nvSpPr>
      <xdr:spPr bwMode="auto">
        <a:xfrm>
          <a:off x="36710471"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62</xdr:col>
      <xdr:colOff>0</xdr:colOff>
      <xdr:row>131</xdr:row>
      <xdr:rowOff>0</xdr:rowOff>
    </xdr:from>
    <xdr:ext cx="304800" cy="306481"/>
    <xdr:sp macro="" textlink="">
      <xdr:nvSpPr>
        <xdr:cNvPr id="1686" name="AutoShape 2" descr="Image result for present value of annuity"/>
        <xdr:cNvSpPr>
          <a:spLocks noChangeAspect="1" noChangeArrowheads="1"/>
        </xdr:cNvSpPr>
      </xdr:nvSpPr>
      <xdr:spPr bwMode="auto">
        <a:xfrm>
          <a:off x="35679529"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131</xdr:row>
      <xdr:rowOff>0</xdr:rowOff>
    </xdr:from>
    <xdr:ext cx="304800" cy="306481"/>
    <xdr:sp macro="" textlink="">
      <xdr:nvSpPr>
        <xdr:cNvPr id="1687" name="AutoShape 2" descr="Image result for present value of annuity"/>
        <xdr:cNvSpPr>
          <a:spLocks noChangeAspect="1" noChangeArrowheads="1"/>
        </xdr:cNvSpPr>
      </xdr:nvSpPr>
      <xdr:spPr bwMode="auto">
        <a:xfrm>
          <a:off x="36195000"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131</xdr:row>
      <xdr:rowOff>0</xdr:rowOff>
    </xdr:from>
    <xdr:ext cx="304800" cy="306481"/>
    <xdr:sp macro="" textlink="">
      <xdr:nvSpPr>
        <xdr:cNvPr id="1688" name="AutoShape 2" descr="Image result for present value of annuity"/>
        <xdr:cNvSpPr>
          <a:spLocks noChangeAspect="1" noChangeArrowheads="1"/>
        </xdr:cNvSpPr>
      </xdr:nvSpPr>
      <xdr:spPr bwMode="auto">
        <a:xfrm>
          <a:off x="36710471"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61</xdr:col>
      <xdr:colOff>0</xdr:colOff>
      <xdr:row>130</xdr:row>
      <xdr:rowOff>0</xdr:rowOff>
    </xdr:from>
    <xdr:ext cx="304800" cy="306481"/>
    <xdr:sp macro="" textlink="">
      <xdr:nvSpPr>
        <xdr:cNvPr id="1689" name="AutoShape 2" descr="Image result for present value of annuity"/>
        <xdr:cNvSpPr>
          <a:spLocks noChangeAspect="1" noChangeArrowheads="1"/>
        </xdr:cNvSpPr>
      </xdr:nvSpPr>
      <xdr:spPr bwMode="auto">
        <a:xfrm>
          <a:off x="35164059"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130</xdr:row>
      <xdr:rowOff>0</xdr:rowOff>
    </xdr:from>
    <xdr:ext cx="304800" cy="306481"/>
    <xdr:sp macro="" textlink="">
      <xdr:nvSpPr>
        <xdr:cNvPr id="1690" name="AutoShape 2" descr="Image result for present value of annuity"/>
        <xdr:cNvSpPr>
          <a:spLocks noChangeAspect="1" noChangeArrowheads="1"/>
        </xdr:cNvSpPr>
      </xdr:nvSpPr>
      <xdr:spPr bwMode="auto">
        <a:xfrm>
          <a:off x="36195000"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130</xdr:row>
      <xdr:rowOff>0</xdr:rowOff>
    </xdr:from>
    <xdr:ext cx="304800" cy="306481"/>
    <xdr:sp macro="" textlink="">
      <xdr:nvSpPr>
        <xdr:cNvPr id="1691" name="AutoShape 2" descr="Image result for present value of annuity"/>
        <xdr:cNvSpPr>
          <a:spLocks noChangeAspect="1" noChangeArrowheads="1"/>
        </xdr:cNvSpPr>
      </xdr:nvSpPr>
      <xdr:spPr bwMode="auto">
        <a:xfrm>
          <a:off x="36710471"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62</xdr:col>
      <xdr:colOff>0</xdr:colOff>
      <xdr:row>131</xdr:row>
      <xdr:rowOff>0</xdr:rowOff>
    </xdr:from>
    <xdr:ext cx="304800" cy="306481"/>
    <xdr:sp macro="" textlink="">
      <xdr:nvSpPr>
        <xdr:cNvPr id="1692" name="AutoShape 2" descr="Image result for present value of annuity"/>
        <xdr:cNvSpPr>
          <a:spLocks noChangeAspect="1" noChangeArrowheads="1"/>
        </xdr:cNvSpPr>
      </xdr:nvSpPr>
      <xdr:spPr bwMode="auto">
        <a:xfrm>
          <a:off x="35679529"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131</xdr:row>
      <xdr:rowOff>0</xdr:rowOff>
    </xdr:from>
    <xdr:ext cx="304800" cy="306481"/>
    <xdr:sp macro="" textlink="">
      <xdr:nvSpPr>
        <xdr:cNvPr id="1693" name="AutoShape 2" descr="Image result for present value of annuity"/>
        <xdr:cNvSpPr>
          <a:spLocks noChangeAspect="1" noChangeArrowheads="1"/>
        </xdr:cNvSpPr>
      </xdr:nvSpPr>
      <xdr:spPr bwMode="auto">
        <a:xfrm>
          <a:off x="36195000"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131</xdr:row>
      <xdr:rowOff>0</xdr:rowOff>
    </xdr:from>
    <xdr:ext cx="304800" cy="306481"/>
    <xdr:sp macro="" textlink="">
      <xdr:nvSpPr>
        <xdr:cNvPr id="1694" name="AutoShape 2" descr="Image result for present value of annuity"/>
        <xdr:cNvSpPr>
          <a:spLocks noChangeAspect="1" noChangeArrowheads="1"/>
        </xdr:cNvSpPr>
      </xdr:nvSpPr>
      <xdr:spPr bwMode="auto">
        <a:xfrm>
          <a:off x="36710471"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61</xdr:col>
      <xdr:colOff>0</xdr:colOff>
      <xdr:row>131</xdr:row>
      <xdr:rowOff>0</xdr:rowOff>
    </xdr:from>
    <xdr:ext cx="304800" cy="306481"/>
    <xdr:sp macro="" textlink="">
      <xdr:nvSpPr>
        <xdr:cNvPr id="1695" name="AutoShape 2" descr="Image result for present value of annuity"/>
        <xdr:cNvSpPr>
          <a:spLocks noChangeAspect="1" noChangeArrowheads="1"/>
        </xdr:cNvSpPr>
      </xdr:nvSpPr>
      <xdr:spPr bwMode="auto">
        <a:xfrm>
          <a:off x="35164059"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131</xdr:row>
      <xdr:rowOff>0</xdr:rowOff>
    </xdr:from>
    <xdr:ext cx="304800" cy="306481"/>
    <xdr:sp macro="" textlink="">
      <xdr:nvSpPr>
        <xdr:cNvPr id="1696" name="AutoShape 2" descr="Image result for present value of annuity"/>
        <xdr:cNvSpPr>
          <a:spLocks noChangeAspect="1" noChangeArrowheads="1"/>
        </xdr:cNvSpPr>
      </xdr:nvSpPr>
      <xdr:spPr bwMode="auto">
        <a:xfrm>
          <a:off x="36195000"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131</xdr:row>
      <xdr:rowOff>0</xdr:rowOff>
    </xdr:from>
    <xdr:ext cx="304800" cy="306481"/>
    <xdr:sp macro="" textlink="">
      <xdr:nvSpPr>
        <xdr:cNvPr id="1697" name="AutoShape 2" descr="Image result for present value of annuity"/>
        <xdr:cNvSpPr>
          <a:spLocks noChangeAspect="1" noChangeArrowheads="1"/>
        </xdr:cNvSpPr>
      </xdr:nvSpPr>
      <xdr:spPr bwMode="auto">
        <a:xfrm>
          <a:off x="36710471"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62</xdr:col>
      <xdr:colOff>0</xdr:colOff>
      <xdr:row>131</xdr:row>
      <xdr:rowOff>0</xdr:rowOff>
    </xdr:from>
    <xdr:ext cx="304800" cy="306481"/>
    <xdr:sp macro="" textlink="">
      <xdr:nvSpPr>
        <xdr:cNvPr id="1698" name="AutoShape 2" descr="Image result for present value of annuity"/>
        <xdr:cNvSpPr>
          <a:spLocks noChangeAspect="1" noChangeArrowheads="1"/>
        </xdr:cNvSpPr>
      </xdr:nvSpPr>
      <xdr:spPr bwMode="auto">
        <a:xfrm>
          <a:off x="35679529"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131</xdr:row>
      <xdr:rowOff>0</xdr:rowOff>
    </xdr:from>
    <xdr:ext cx="304800" cy="306481"/>
    <xdr:sp macro="" textlink="">
      <xdr:nvSpPr>
        <xdr:cNvPr id="1699" name="AutoShape 2" descr="Image result for present value of annuity"/>
        <xdr:cNvSpPr>
          <a:spLocks noChangeAspect="1" noChangeArrowheads="1"/>
        </xdr:cNvSpPr>
      </xdr:nvSpPr>
      <xdr:spPr bwMode="auto">
        <a:xfrm>
          <a:off x="36195000"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131</xdr:row>
      <xdr:rowOff>0</xdr:rowOff>
    </xdr:from>
    <xdr:ext cx="304800" cy="306481"/>
    <xdr:sp macro="" textlink="">
      <xdr:nvSpPr>
        <xdr:cNvPr id="1700" name="AutoShape 2" descr="Image result for present value of annuity"/>
        <xdr:cNvSpPr>
          <a:spLocks noChangeAspect="1" noChangeArrowheads="1"/>
        </xdr:cNvSpPr>
      </xdr:nvSpPr>
      <xdr:spPr bwMode="auto">
        <a:xfrm>
          <a:off x="36710471"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62</xdr:col>
      <xdr:colOff>0</xdr:colOff>
      <xdr:row>132</xdr:row>
      <xdr:rowOff>0</xdr:rowOff>
    </xdr:from>
    <xdr:ext cx="304800" cy="306481"/>
    <xdr:sp macro="" textlink="">
      <xdr:nvSpPr>
        <xdr:cNvPr id="1701" name="AutoShape 2" descr="Image result for present value of annuity"/>
        <xdr:cNvSpPr>
          <a:spLocks noChangeAspect="1" noChangeArrowheads="1"/>
        </xdr:cNvSpPr>
      </xdr:nvSpPr>
      <xdr:spPr bwMode="auto">
        <a:xfrm>
          <a:off x="35679529"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132</xdr:row>
      <xdr:rowOff>0</xdr:rowOff>
    </xdr:from>
    <xdr:ext cx="304800" cy="306481"/>
    <xdr:sp macro="" textlink="">
      <xdr:nvSpPr>
        <xdr:cNvPr id="1702" name="AutoShape 2" descr="Image result for present value of annuity"/>
        <xdr:cNvSpPr>
          <a:spLocks noChangeAspect="1" noChangeArrowheads="1"/>
        </xdr:cNvSpPr>
      </xdr:nvSpPr>
      <xdr:spPr bwMode="auto">
        <a:xfrm>
          <a:off x="36195000"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132</xdr:row>
      <xdr:rowOff>0</xdr:rowOff>
    </xdr:from>
    <xdr:ext cx="304800" cy="306481"/>
    <xdr:sp macro="" textlink="">
      <xdr:nvSpPr>
        <xdr:cNvPr id="1703" name="AutoShape 2" descr="Image result for present value of annuity"/>
        <xdr:cNvSpPr>
          <a:spLocks noChangeAspect="1" noChangeArrowheads="1"/>
        </xdr:cNvSpPr>
      </xdr:nvSpPr>
      <xdr:spPr bwMode="auto">
        <a:xfrm>
          <a:off x="36710471"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61</xdr:col>
      <xdr:colOff>0</xdr:colOff>
      <xdr:row>131</xdr:row>
      <xdr:rowOff>0</xdr:rowOff>
    </xdr:from>
    <xdr:ext cx="304800" cy="306481"/>
    <xdr:sp macro="" textlink="">
      <xdr:nvSpPr>
        <xdr:cNvPr id="1704" name="AutoShape 2" descr="Image result for present value of annuity"/>
        <xdr:cNvSpPr>
          <a:spLocks noChangeAspect="1" noChangeArrowheads="1"/>
        </xdr:cNvSpPr>
      </xdr:nvSpPr>
      <xdr:spPr bwMode="auto">
        <a:xfrm>
          <a:off x="35164059"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131</xdr:row>
      <xdr:rowOff>0</xdr:rowOff>
    </xdr:from>
    <xdr:ext cx="304800" cy="306481"/>
    <xdr:sp macro="" textlink="">
      <xdr:nvSpPr>
        <xdr:cNvPr id="1705" name="AutoShape 2" descr="Image result for present value of annuity"/>
        <xdr:cNvSpPr>
          <a:spLocks noChangeAspect="1" noChangeArrowheads="1"/>
        </xdr:cNvSpPr>
      </xdr:nvSpPr>
      <xdr:spPr bwMode="auto">
        <a:xfrm>
          <a:off x="36195000"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131</xdr:row>
      <xdr:rowOff>0</xdr:rowOff>
    </xdr:from>
    <xdr:ext cx="304800" cy="306481"/>
    <xdr:sp macro="" textlink="">
      <xdr:nvSpPr>
        <xdr:cNvPr id="1706" name="AutoShape 2" descr="Image result for present value of annuity"/>
        <xdr:cNvSpPr>
          <a:spLocks noChangeAspect="1" noChangeArrowheads="1"/>
        </xdr:cNvSpPr>
      </xdr:nvSpPr>
      <xdr:spPr bwMode="auto">
        <a:xfrm>
          <a:off x="36710471"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62</xdr:col>
      <xdr:colOff>0</xdr:colOff>
      <xdr:row>132</xdr:row>
      <xdr:rowOff>0</xdr:rowOff>
    </xdr:from>
    <xdr:ext cx="304800" cy="306481"/>
    <xdr:sp macro="" textlink="">
      <xdr:nvSpPr>
        <xdr:cNvPr id="1707" name="AutoShape 2" descr="Image result for present value of annuity"/>
        <xdr:cNvSpPr>
          <a:spLocks noChangeAspect="1" noChangeArrowheads="1"/>
        </xdr:cNvSpPr>
      </xdr:nvSpPr>
      <xdr:spPr bwMode="auto">
        <a:xfrm>
          <a:off x="35679529"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132</xdr:row>
      <xdr:rowOff>0</xdr:rowOff>
    </xdr:from>
    <xdr:ext cx="304800" cy="306481"/>
    <xdr:sp macro="" textlink="">
      <xdr:nvSpPr>
        <xdr:cNvPr id="1708" name="AutoShape 2" descr="Image result for present value of annuity"/>
        <xdr:cNvSpPr>
          <a:spLocks noChangeAspect="1" noChangeArrowheads="1"/>
        </xdr:cNvSpPr>
      </xdr:nvSpPr>
      <xdr:spPr bwMode="auto">
        <a:xfrm>
          <a:off x="36195000"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132</xdr:row>
      <xdr:rowOff>0</xdr:rowOff>
    </xdr:from>
    <xdr:ext cx="304800" cy="306481"/>
    <xdr:sp macro="" textlink="">
      <xdr:nvSpPr>
        <xdr:cNvPr id="1709" name="AutoShape 2" descr="Image result for present value of annuity"/>
        <xdr:cNvSpPr>
          <a:spLocks noChangeAspect="1" noChangeArrowheads="1"/>
        </xdr:cNvSpPr>
      </xdr:nvSpPr>
      <xdr:spPr bwMode="auto">
        <a:xfrm>
          <a:off x="36710471"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61</xdr:col>
      <xdr:colOff>0</xdr:colOff>
      <xdr:row>132</xdr:row>
      <xdr:rowOff>0</xdr:rowOff>
    </xdr:from>
    <xdr:ext cx="304800" cy="306481"/>
    <xdr:sp macro="" textlink="">
      <xdr:nvSpPr>
        <xdr:cNvPr id="1710" name="AutoShape 2" descr="Image result for present value of annuity"/>
        <xdr:cNvSpPr>
          <a:spLocks noChangeAspect="1" noChangeArrowheads="1"/>
        </xdr:cNvSpPr>
      </xdr:nvSpPr>
      <xdr:spPr bwMode="auto">
        <a:xfrm>
          <a:off x="35164059"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132</xdr:row>
      <xdr:rowOff>0</xdr:rowOff>
    </xdr:from>
    <xdr:ext cx="304800" cy="306481"/>
    <xdr:sp macro="" textlink="">
      <xdr:nvSpPr>
        <xdr:cNvPr id="1711" name="AutoShape 2" descr="Image result for present value of annuity"/>
        <xdr:cNvSpPr>
          <a:spLocks noChangeAspect="1" noChangeArrowheads="1"/>
        </xdr:cNvSpPr>
      </xdr:nvSpPr>
      <xdr:spPr bwMode="auto">
        <a:xfrm>
          <a:off x="36195000"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132</xdr:row>
      <xdr:rowOff>0</xdr:rowOff>
    </xdr:from>
    <xdr:ext cx="304800" cy="306481"/>
    <xdr:sp macro="" textlink="">
      <xdr:nvSpPr>
        <xdr:cNvPr id="1712" name="AutoShape 2" descr="Image result for present value of annuity"/>
        <xdr:cNvSpPr>
          <a:spLocks noChangeAspect="1" noChangeArrowheads="1"/>
        </xdr:cNvSpPr>
      </xdr:nvSpPr>
      <xdr:spPr bwMode="auto">
        <a:xfrm>
          <a:off x="36710471"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62</xdr:col>
      <xdr:colOff>0</xdr:colOff>
      <xdr:row>132</xdr:row>
      <xdr:rowOff>0</xdr:rowOff>
    </xdr:from>
    <xdr:ext cx="304800" cy="306481"/>
    <xdr:sp macro="" textlink="">
      <xdr:nvSpPr>
        <xdr:cNvPr id="1713" name="AutoShape 2" descr="Image result for present value of annuity"/>
        <xdr:cNvSpPr>
          <a:spLocks noChangeAspect="1" noChangeArrowheads="1"/>
        </xdr:cNvSpPr>
      </xdr:nvSpPr>
      <xdr:spPr bwMode="auto">
        <a:xfrm>
          <a:off x="35679529"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132</xdr:row>
      <xdr:rowOff>0</xdr:rowOff>
    </xdr:from>
    <xdr:ext cx="304800" cy="306481"/>
    <xdr:sp macro="" textlink="">
      <xdr:nvSpPr>
        <xdr:cNvPr id="1714" name="AutoShape 2" descr="Image result for present value of annuity"/>
        <xdr:cNvSpPr>
          <a:spLocks noChangeAspect="1" noChangeArrowheads="1"/>
        </xdr:cNvSpPr>
      </xdr:nvSpPr>
      <xdr:spPr bwMode="auto">
        <a:xfrm>
          <a:off x="36195000"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132</xdr:row>
      <xdr:rowOff>0</xdr:rowOff>
    </xdr:from>
    <xdr:ext cx="304800" cy="306481"/>
    <xdr:sp macro="" textlink="">
      <xdr:nvSpPr>
        <xdr:cNvPr id="1715" name="AutoShape 2" descr="Image result for present value of annuity"/>
        <xdr:cNvSpPr>
          <a:spLocks noChangeAspect="1" noChangeArrowheads="1"/>
        </xdr:cNvSpPr>
      </xdr:nvSpPr>
      <xdr:spPr bwMode="auto">
        <a:xfrm>
          <a:off x="36710471"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62</xdr:col>
      <xdr:colOff>0</xdr:colOff>
      <xdr:row>133</xdr:row>
      <xdr:rowOff>0</xdr:rowOff>
    </xdr:from>
    <xdr:ext cx="304800" cy="306481"/>
    <xdr:sp macro="" textlink="">
      <xdr:nvSpPr>
        <xdr:cNvPr id="1716" name="AutoShape 2" descr="Image result for present value of annuity"/>
        <xdr:cNvSpPr>
          <a:spLocks noChangeAspect="1" noChangeArrowheads="1"/>
        </xdr:cNvSpPr>
      </xdr:nvSpPr>
      <xdr:spPr bwMode="auto">
        <a:xfrm>
          <a:off x="35679529"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133</xdr:row>
      <xdr:rowOff>0</xdr:rowOff>
    </xdr:from>
    <xdr:ext cx="304800" cy="306481"/>
    <xdr:sp macro="" textlink="">
      <xdr:nvSpPr>
        <xdr:cNvPr id="1717" name="AutoShape 2" descr="Image result for present value of annuity"/>
        <xdr:cNvSpPr>
          <a:spLocks noChangeAspect="1" noChangeArrowheads="1"/>
        </xdr:cNvSpPr>
      </xdr:nvSpPr>
      <xdr:spPr bwMode="auto">
        <a:xfrm>
          <a:off x="36195000"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133</xdr:row>
      <xdr:rowOff>0</xdr:rowOff>
    </xdr:from>
    <xdr:ext cx="304800" cy="306481"/>
    <xdr:sp macro="" textlink="">
      <xdr:nvSpPr>
        <xdr:cNvPr id="1718" name="AutoShape 2" descr="Image result for present value of annuity"/>
        <xdr:cNvSpPr>
          <a:spLocks noChangeAspect="1" noChangeArrowheads="1"/>
        </xdr:cNvSpPr>
      </xdr:nvSpPr>
      <xdr:spPr bwMode="auto">
        <a:xfrm>
          <a:off x="36710471"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61</xdr:col>
      <xdr:colOff>0</xdr:colOff>
      <xdr:row>132</xdr:row>
      <xdr:rowOff>0</xdr:rowOff>
    </xdr:from>
    <xdr:ext cx="304800" cy="306481"/>
    <xdr:sp macro="" textlink="">
      <xdr:nvSpPr>
        <xdr:cNvPr id="1719" name="AutoShape 2" descr="Image result for present value of annuity"/>
        <xdr:cNvSpPr>
          <a:spLocks noChangeAspect="1" noChangeArrowheads="1"/>
        </xdr:cNvSpPr>
      </xdr:nvSpPr>
      <xdr:spPr bwMode="auto">
        <a:xfrm>
          <a:off x="35164059"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132</xdr:row>
      <xdr:rowOff>0</xdr:rowOff>
    </xdr:from>
    <xdr:ext cx="304800" cy="306481"/>
    <xdr:sp macro="" textlink="">
      <xdr:nvSpPr>
        <xdr:cNvPr id="1720" name="AutoShape 2" descr="Image result for present value of annuity"/>
        <xdr:cNvSpPr>
          <a:spLocks noChangeAspect="1" noChangeArrowheads="1"/>
        </xdr:cNvSpPr>
      </xdr:nvSpPr>
      <xdr:spPr bwMode="auto">
        <a:xfrm>
          <a:off x="36195000"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132</xdr:row>
      <xdr:rowOff>0</xdr:rowOff>
    </xdr:from>
    <xdr:ext cx="304800" cy="306481"/>
    <xdr:sp macro="" textlink="">
      <xdr:nvSpPr>
        <xdr:cNvPr id="1721" name="AutoShape 2" descr="Image result for present value of annuity"/>
        <xdr:cNvSpPr>
          <a:spLocks noChangeAspect="1" noChangeArrowheads="1"/>
        </xdr:cNvSpPr>
      </xdr:nvSpPr>
      <xdr:spPr bwMode="auto">
        <a:xfrm>
          <a:off x="36710471"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62</xdr:col>
      <xdr:colOff>0</xdr:colOff>
      <xdr:row>133</xdr:row>
      <xdr:rowOff>0</xdr:rowOff>
    </xdr:from>
    <xdr:ext cx="304800" cy="306481"/>
    <xdr:sp macro="" textlink="">
      <xdr:nvSpPr>
        <xdr:cNvPr id="1722" name="AutoShape 2" descr="Image result for present value of annuity"/>
        <xdr:cNvSpPr>
          <a:spLocks noChangeAspect="1" noChangeArrowheads="1"/>
        </xdr:cNvSpPr>
      </xdr:nvSpPr>
      <xdr:spPr bwMode="auto">
        <a:xfrm>
          <a:off x="35679529"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133</xdr:row>
      <xdr:rowOff>0</xdr:rowOff>
    </xdr:from>
    <xdr:ext cx="304800" cy="306481"/>
    <xdr:sp macro="" textlink="">
      <xdr:nvSpPr>
        <xdr:cNvPr id="1723" name="AutoShape 2" descr="Image result for present value of annuity"/>
        <xdr:cNvSpPr>
          <a:spLocks noChangeAspect="1" noChangeArrowheads="1"/>
        </xdr:cNvSpPr>
      </xdr:nvSpPr>
      <xdr:spPr bwMode="auto">
        <a:xfrm>
          <a:off x="36195000"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133</xdr:row>
      <xdr:rowOff>0</xdr:rowOff>
    </xdr:from>
    <xdr:ext cx="304800" cy="306481"/>
    <xdr:sp macro="" textlink="">
      <xdr:nvSpPr>
        <xdr:cNvPr id="1724" name="AutoShape 2" descr="Image result for present value of annuity"/>
        <xdr:cNvSpPr>
          <a:spLocks noChangeAspect="1" noChangeArrowheads="1"/>
        </xdr:cNvSpPr>
      </xdr:nvSpPr>
      <xdr:spPr bwMode="auto">
        <a:xfrm>
          <a:off x="36710471"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61</xdr:col>
      <xdr:colOff>0</xdr:colOff>
      <xdr:row>133</xdr:row>
      <xdr:rowOff>0</xdr:rowOff>
    </xdr:from>
    <xdr:ext cx="304800" cy="306481"/>
    <xdr:sp macro="" textlink="">
      <xdr:nvSpPr>
        <xdr:cNvPr id="1725" name="AutoShape 2" descr="Image result for present value of annuity"/>
        <xdr:cNvSpPr>
          <a:spLocks noChangeAspect="1" noChangeArrowheads="1"/>
        </xdr:cNvSpPr>
      </xdr:nvSpPr>
      <xdr:spPr bwMode="auto">
        <a:xfrm>
          <a:off x="35164059"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133</xdr:row>
      <xdr:rowOff>0</xdr:rowOff>
    </xdr:from>
    <xdr:ext cx="304800" cy="306481"/>
    <xdr:sp macro="" textlink="">
      <xdr:nvSpPr>
        <xdr:cNvPr id="1726" name="AutoShape 2" descr="Image result for present value of annuity"/>
        <xdr:cNvSpPr>
          <a:spLocks noChangeAspect="1" noChangeArrowheads="1"/>
        </xdr:cNvSpPr>
      </xdr:nvSpPr>
      <xdr:spPr bwMode="auto">
        <a:xfrm>
          <a:off x="36195000"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133</xdr:row>
      <xdr:rowOff>0</xdr:rowOff>
    </xdr:from>
    <xdr:ext cx="304800" cy="306481"/>
    <xdr:sp macro="" textlink="">
      <xdr:nvSpPr>
        <xdr:cNvPr id="1727" name="AutoShape 2" descr="Image result for present value of annuity"/>
        <xdr:cNvSpPr>
          <a:spLocks noChangeAspect="1" noChangeArrowheads="1"/>
        </xdr:cNvSpPr>
      </xdr:nvSpPr>
      <xdr:spPr bwMode="auto">
        <a:xfrm>
          <a:off x="36710471"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62</xdr:col>
      <xdr:colOff>0</xdr:colOff>
      <xdr:row>133</xdr:row>
      <xdr:rowOff>0</xdr:rowOff>
    </xdr:from>
    <xdr:ext cx="304800" cy="306481"/>
    <xdr:sp macro="" textlink="">
      <xdr:nvSpPr>
        <xdr:cNvPr id="1728" name="AutoShape 2" descr="Image result for present value of annuity"/>
        <xdr:cNvSpPr>
          <a:spLocks noChangeAspect="1" noChangeArrowheads="1"/>
        </xdr:cNvSpPr>
      </xdr:nvSpPr>
      <xdr:spPr bwMode="auto">
        <a:xfrm>
          <a:off x="35679529"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133</xdr:row>
      <xdr:rowOff>0</xdr:rowOff>
    </xdr:from>
    <xdr:ext cx="304800" cy="306481"/>
    <xdr:sp macro="" textlink="">
      <xdr:nvSpPr>
        <xdr:cNvPr id="1729" name="AutoShape 2" descr="Image result for present value of annuity"/>
        <xdr:cNvSpPr>
          <a:spLocks noChangeAspect="1" noChangeArrowheads="1"/>
        </xdr:cNvSpPr>
      </xdr:nvSpPr>
      <xdr:spPr bwMode="auto">
        <a:xfrm>
          <a:off x="36195000"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133</xdr:row>
      <xdr:rowOff>0</xdr:rowOff>
    </xdr:from>
    <xdr:ext cx="304800" cy="306481"/>
    <xdr:sp macro="" textlink="">
      <xdr:nvSpPr>
        <xdr:cNvPr id="1730" name="AutoShape 2" descr="Image result for present value of annuity"/>
        <xdr:cNvSpPr>
          <a:spLocks noChangeAspect="1" noChangeArrowheads="1"/>
        </xdr:cNvSpPr>
      </xdr:nvSpPr>
      <xdr:spPr bwMode="auto">
        <a:xfrm>
          <a:off x="36710471"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62</xdr:col>
      <xdr:colOff>0</xdr:colOff>
      <xdr:row>134</xdr:row>
      <xdr:rowOff>0</xdr:rowOff>
    </xdr:from>
    <xdr:ext cx="304800" cy="306481"/>
    <xdr:sp macro="" textlink="">
      <xdr:nvSpPr>
        <xdr:cNvPr id="1731" name="AutoShape 2" descr="Image result for present value of annuity"/>
        <xdr:cNvSpPr>
          <a:spLocks noChangeAspect="1" noChangeArrowheads="1"/>
        </xdr:cNvSpPr>
      </xdr:nvSpPr>
      <xdr:spPr bwMode="auto">
        <a:xfrm>
          <a:off x="35679529"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134</xdr:row>
      <xdr:rowOff>0</xdr:rowOff>
    </xdr:from>
    <xdr:ext cx="304800" cy="306481"/>
    <xdr:sp macro="" textlink="">
      <xdr:nvSpPr>
        <xdr:cNvPr id="1732" name="AutoShape 2" descr="Image result for present value of annuity"/>
        <xdr:cNvSpPr>
          <a:spLocks noChangeAspect="1" noChangeArrowheads="1"/>
        </xdr:cNvSpPr>
      </xdr:nvSpPr>
      <xdr:spPr bwMode="auto">
        <a:xfrm>
          <a:off x="36195000"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134</xdr:row>
      <xdr:rowOff>0</xdr:rowOff>
    </xdr:from>
    <xdr:ext cx="304800" cy="306481"/>
    <xdr:sp macro="" textlink="">
      <xdr:nvSpPr>
        <xdr:cNvPr id="1733" name="AutoShape 2" descr="Image result for present value of annuity"/>
        <xdr:cNvSpPr>
          <a:spLocks noChangeAspect="1" noChangeArrowheads="1"/>
        </xdr:cNvSpPr>
      </xdr:nvSpPr>
      <xdr:spPr bwMode="auto">
        <a:xfrm>
          <a:off x="36710471"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61</xdr:col>
      <xdr:colOff>0</xdr:colOff>
      <xdr:row>133</xdr:row>
      <xdr:rowOff>0</xdr:rowOff>
    </xdr:from>
    <xdr:ext cx="304800" cy="306481"/>
    <xdr:sp macro="" textlink="">
      <xdr:nvSpPr>
        <xdr:cNvPr id="1734" name="AutoShape 2" descr="Image result for present value of annuity"/>
        <xdr:cNvSpPr>
          <a:spLocks noChangeAspect="1" noChangeArrowheads="1"/>
        </xdr:cNvSpPr>
      </xdr:nvSpPr>
      <xdr:spPr bwMode="auto">
        <a:xfrm>
          <a:off x="35164059"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133</xdr:row>
      <xdr:rowOff>0</xdr:rowOff>
    </xdr:from>
    <xdr:ext cx="304800" cy="306481"/>
    <xdr:sp macro="" textlink="">
      <xdr:nvSpPr>
        <xdr:cNvPr id="1735" name="AutoShape 2" descr="Image result for present value of annuity"/>
        <xdr:cNvSpPr>
          <a:spLocks noChangeAspect="1" noChangeArrowheads="1"/>
        </xdr:cNvSpPr>
      </xdr:nvSpPr>
      <xdr:spPr bwMode="auto">
        <a:xfrm>
          <a:off x="36195000"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133</xdr:row>
      <xdr:rowOff>0</xdr:rowOff>
    </xdr:from>
    <xdr:ext cx="304800" cy="306481"/>
    <xdr:sp macro="" textlink="">
      <xdr:nvSpPr>
        <xdr:cNvPr id="1736" name="AutoShape 2" descr="Image result for present value of annuity"/>
        <xdr:cNvSpPr>
          <a:spLocks noChangeAspect="1" noChangeArrowheads="1"/>
        </xdr:cNvSpPr>
      </xdr:nvSpPr>
      <xdr:spPr bwMode="auto">
        <a:xfrm>
          <a:off x="36710471"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62</xdr:col>
      <xdr:colOff>0</xdr:colOff>
      <xdr:row>134</xdr:row>
      <xdr:rowOff>0</xdr:rowOff>
    </xdr:from>
    <xdr:ext cx="304800" cy="306481"/>
    <xdr:sp macro="" textlink="">
      <xdr:nvSpPr>
        <xdr:cNvPr id="1737" name="AutoShape 2" descr="Image result for present value of annuity"/>
        <xdr:cNvSpPr>
          <a:spLocks noChangeAspect="1" noChangeArrowheads="1"/>
        </xdr:cNvSpPr>
      </xdr:nvSpPr>
      <xdr:spPr bwMode="auto">
        <a:xfrm>
          <a:off x="35679529"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134</xdr:row>
      <xdr:rowOff>0</xdr:rowOff>
    </xdr:from>
    <xdr:ext cx="304800" cy="306481"/>
    <xdr:sp macro="" textlink="">
      <xdr:nvSpPr>
        <xdr:cNvPr id="1738" name="AutoShape 2" descr="Image result for present value of annuity"/>
        <xdr:cNvSpPr>
          <a:spLocks noChangeAspect="1" noChangeArrowheads="1"/>
        </xdr:cNvSpPr>
      </xdr:nvSpPr>
      <xdr:spPr bwMode="auto">
        <a:xfrm>
          <a:off x="36195000"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134</xdr:row>
      <xdr:rowOff>0</xdr:rowOff>
    </xdr:from>
    <xdr:ext cx="304800" cy="306481"/>
    <xdr:sp macro="" textlink="">
      <xdr:nvSpPr>
        <xdr:cNvPr id="1739" name="AutoShape 2" descr="Image result for present value of annuity"/>
        <xdr:cNvSpPr>
          <a:spLocks noChangeAspect="1" noChangeArrowheads="1"/>
        </xdr:cNvSpPr>
      </xdr:nvSpPr>
      <xdr:spPr bwMode="auto">
        <a:xfrm>
          <a:off x="36710471"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61</xdr:col>
      <xdr:colOff>0</xdr:colOff>
      <xdr:row>134</xdr:row>
      <xdr:rowOff>0</xdr:rowOff>
    </xdr:from>
    <xdr:ext cx="304800" cy="306481"/>
    <xdr:sp macro="" textlink="">
      <xdr:nvSpPr>
        <xdr:cNvPr id="1740" name="AutoShape 2" descr="Image result for present value of annuity"/>
        <xdr:cNvSpPr>
          <a:spLocks noChangeAspect="1" noChangeArrowheads="1"/>
        </xdr:cNvSpPr>
      </xdr:nvSpPr>
      <xdr:spPr bwMode="auto">
        <a:xfrm>
          <a:off x="35164059"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134</xdr:row>
      <xdr:rowOff>0</xdr:rowOff>
    </xdr:from>
    <xdr:ext cx="304800" cy="306481"/>
    <xdr:sp macro="" textlink="">
      <xdr:nvSpPr>
        <xdr:cNvPr id="1741" name="AutoShape 2" descr="Image result for present value of annuity"/>
        <xdr:cNvSpPr>
          <a:spLocks noChangeAspect="1" noChangeArrowheads="1"/>
        </xdr:cNvSpPr>
      </xdr:nvSpPr>
      <xdr:spPr bwMode="auto">
        <a:xfrm>
          <a:off x="36195000"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134</xdr:row>
      <xdr:rowOff>0</xdr:rowOff>
    </xdr:from>
    <xdr:ext cx="304800" cy="306481"/>
    <xdr:sp macro="" textlink="">
      <xdr:nvSpPr>
        <xdr:cNvPr id="1742" name="AutoShape 2" descr="Image result for present value of annuity"/>
        <xdr:cNvSpPr>
          <a:spLocks noChangeAspect="1" noChangeArrowheads="1"/>
        </xdr:cNvSpPr>
      </xdr:nvSpPr>
      <xdr:spPr bwMode="auto">
        <a:xfrm>
          <a:off x="36710471"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62</xdr:col>
      <xdr:colOff>0</xdr:colOff>
      <xdr:row>134</xdr:row>
      <xdr:rowOff>0</xdr:rowOff>
    </xdr:from>
    <xdr:ext cx="304800" cy="306481"/>
    <xdr:sp macro="" textlink="">
      <xdr:nvSpPr>
        <xdr:cNvPr id="1743" name="AutoShape 2" descr="Image result for present value of annuity"/>
        <xdr:cNvSpPr>
          <a:spLocks noChangeAspect="1" noChangeArrowheads="1"/>
        </xdr:cNvSpPr>
      </xdr:nvSpPr>
      <xdr:spPr bwMode="auto">
        <a:xfrm>
          <a:off x="35679529"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134</xdr:row>
      <xdr:rowOff>0</xdr:rowOff>
    </xdr:from>
    <xdr:ext cx="304800" cy="306481"/>
    <xdr:sp macro="" textlink="">
      <xdr:nvSpPr>
        <xdr:cNvPr id="1744" name="AutoShape 2" descr="Image result for present value of annuity"/>
        <xdr:cNvSpPr>
          <a:spLocks noChangeAspect="1" noChangeArrowheads="1"/>
        </xdr:cNvSpPr>
      </xdr:nvSpPr>
      <xdr:spPr bwMode="auto">
        <a:xfrm>
          <a:off x="36195000"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134</xdr:row>
      <xdr:rowOff>0</xdr:rowOff>
    </xdr:from>
    <xdr:ext cx="304800" cy="306481"/>
    <xdr:sp macro="" textlink="">
      <xdr:nvSpPr>
        <xdr:cNvPr id="1745" name="AutoShape 2" descr="Image result for present value of annuity"/>
        <xdr:cNvSpPr>
          <a:spLocks noChangeAspect="1" noChangeArrowheads="1"/>
        </xdr:cNvSpPr>
      </xdr:nvSpPr>
      <xdr:spPr bwMode="auto">
        <a:xfrm>
          <a:off x="36710471"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62</xdr:col>
      <xdr:colOff>0</xdr:colOff>
      <xdr:row>135</xdr:row>
      <xdr:rowOff>0</xdr:rowOff>
    </xdr:from>
    <xdr:ext cx="304800" cy="306481"/>
    <xdr:sp macro="" textlink="">
      <xdr:nvSpPr>
        <xdr:cNvPr id="1746" name="AutoShape 2" descr="Image result for present value of annuity"/>
        <xdr:cNvSpPr>
          <a:spLocks noChangeAspect="1" noChangeArrowheads="1"/>
        </xdr:cNvSpPr>
      </xdr:nvSpPr>
      <xdr:spPr bwMode="auto">
        <a:xfrm>
          <a:off x="35679529"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135</xdr:row>
      <xdr:rowOff>0</xdr:rowOff>
    </xdr:from>
    <xdr:ext cx="304800" cy="306481"/>
    <xdr:sp macro="" textlink="">
      <xdr:nvSpPr>
        <xdr:cNvPr id="1747" name="AutoShape 2" descr="Image result for present value of annuity"/>
        <xdr:cNvSpPr>
          <a:spLocks noChangeAspect="1" noChangeArrowheads="1"/>
        </xdr:cNvSpPr>
      </xdr:nvSpPr>
      <xdr:spPr bwMode="auto">
        <a:xfrm>
          <a:off x="36195000"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135</xdr:row>
      <xdr:rowOff>0</xdr:rowOff>
    </xdr:from>
    <xdr:ext cx="304800" cy="306481"/>
    <xdr:sp macro="" textlink="">
      <xdr:nvSpPr>
        <xdr:cNvPr id="1748" name="AutoShape 2" descr="Image result for present value of annuity"/>
        <xdr:cNvSpPr>
          <a:spLocks noChangeAspect="1" noChangeArrowheads="1"/>
        </xdr:cNvSpPr>
      </xdr:nvSpPr>
      <xdr:spPr bwMode="auto">
        <a:xfrm>
          <a:off x="36710471"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61</xdr:col>
      <xdr:colOff>0</xdr:colOff>
      <xdr:row>134</xdr:row>
      <xdr:rowOff>0</xdr:rowOff>
    </xdr:from>
    <xdr:ext cx="304800" cy="306481"/>
    <xdr:sp macro="" textlink="">
      <xdr:nvSpPr>
        <xdr:cNvPr id="1749" name="AutoShape 2" descr="Image result for present value of annuity"/>
        <xdr:cNvSpPr>
          <a:spLocks noChangeAspect="1" noChangeArrowheads="1"/>
        </xdr:cNvSpPr>
      </xdr:nvSpPr>
      <xdr:spPr bwMode="auto">
        <a:xfrm>
          <a:off x="35164059"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134</xdr:row>
      <xdr:rowOff>0</xdr:rowOff>
    </xdr:from>
    <xdr:ext cx="304800" cy="306481"/>
    <xdr:sp macro="" textlink="">
      <xdr:nvSpPr>
        <xdr:cNvPr id="1750" name="AutoShape 2" descr="Image result for present value of annuity"/>
        <xdr:cNvSpPr>
          <a:spLocks noChangeAspect="1" noChangeArrowheads="1"/>
        </xdr:cNvSpPr>
      </xdr:nvSpPr>
      <xdr:spPr bwMode="auto">
        <a:xfrm>
          <a:off x="36195000"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134</xdr:row>
      <xdr:rowOff>0</xdr:rowOff>
    </xdr:from>
    <xdr:ext cx="304800" cy="306481"/>
    <xdr:sp macro="" textlink="">
      <xdr:nvSpPr>
        <xdr:cNvPr id="1751" name="AutoShape 2" descr="Image result for present value of annuity"/>
        <xdr:cNvSpPr>
          <a:spLocks noChangeAspect="1" noChangeArrowheads="1"/>
        </xdr:cNvSpPr>
      </xdr:nvSpPr>
      <xdr:spPr bwMode="auto">
        <a:xfrm>
          <a:off x="36710471"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62</xdr:col>
      <xdr:colOff>0</xdr:colOff>
      <xdr:row>135</xdr:row>
      <xdr:rowOff>0</xdr:rowOff>
    </xdr:from>
    <xdr:ext cx="304800" cy="306481"/>
    <xdr:sp macro="" textlink="">
      <xdr:nvSpPr>
        <xdr:cNvPr id="1752" name="AutoShape 2" descr="Image result for present value of annuity"/>
        <xdr:cNvSpPr>
          <a:spLocks noChangeAspect="1" noChangeArrowheads="1"/>
        </xdr:cNvSpPr>
      </xdr:nvSpPr>
      <xdr:spPr bwMode="auto">
        <a:xfrm>
          <a:off x="35679529"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135</xdr:row>
      <xdr:rowOff>0</xdr:rowOff>
    </xdr:from>
    <xdr:ext cx="304800" cy="306481"/>
    <xdr:sp macro="" textlink="">
      <xdr:nvSpPr>
        <xdr:cNvPr id="1753" name="AutoShape 2" descr="Image result for present value of annuity"/>
        <xdr:cNvSpPr>
          <a:spLocks noChangeAspect="1" noChangeArrowheads="1"/>
        </xdr:cNvSpPr>
      </xdr:nvSpPr>
      <xdr:spPr bwMode="auto">
        <a:xfrm>
          <a:off x="36195000"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135</xdr:row>
      <xdr:rowOff>0</xdr:rowOff>
    </xdr:from>
    <xdr:ext cx="304800" cy="306481"/>
    <xdr:sp macro="" textlink="">
      <xdr:nvSpPr>
        <xdr:cNvPr id="1754" name="AutoShape 2" descr="Image result for present value of annuity"/>
        <xdr:cNvSpPr>
          <a:spLocks noChangeAspect="1" noChangeArrowheads="1"/>
        </xdr:cNvSpPr>
      </xdr:nvSpPr>
      <xdr:spPr bwMode="auto">
        <a:xfrm>
          <a:off x="36710471"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61</xdr:col>
      <xdr:colOff>0</xdr:colOff>
      <xdr:row>135</xdr:row>
      <xdr:rowOff>0</xdr:rowOff>
    </xdr:from>
    <xdr:ext cx="304800" cy="306481"/>
    <xdr:sp macro="" textlink="">
      <xdr:nvSpPr>
        <xdr:cNvPr id="1755" name="AutoShape 2" descr="Image result for present value of annuity"/>
        <xdr:cNvSpPr>
          <a:spLocks noChangeAspect="1" noChangeArrowheads="1"/>
        </xdr:cNvSpPr>
      </xdr:nvSpPr>
      <xdr:spPr bwMode="auto">
        <a:xfrm>
          <a:off x="35164059"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135</xdr:row>
      <xdr:rowOff>0</xdr:rowOff>
    </xdr:from>
    <xdr:ext cx="304800" cy="306481"/>
    <xdr:sp macro="" textlink="">
      <xdr:nvSpPr>
        <xdr:cNvPr id="1756" name="AutoShape 2" descr="Image result for present value of annuity"/>
        <xdr:cNvSpPr>
          <a:spLocks noChangeAspect="1" noChangeArrowheads="1"/>
        </xdr:cNvSpPr>
      </xdr:nvSpPr>
      <xdr:spPr bwMode="auto">
        <a:xfrm>
          <a:off x="36195000"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135</xdr:row>
      <xdr:rowOff>0</xdr:rowOff>
    </xdr:from>
    <xdr:ext cx="304800" cy="306481"/>
    <xdr:sp macro="" textlink="">
      <xdr:nvSpPr>
        <xdr:cNvPr id="1757" name="AutoShape 2" descr="Image result for present value of annuity"/>
        <xdr:cNvSpPr>
          <a:spLocks noChangeAspect="1" noChangeArrowheads="1"/>
        </xdr:cNvSpPr>
      </xdr:nvSpPr>
      <xdr:spPr bwMode="auto">
        <a:xfrm>
          <a:off x="36710471"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62</xdr:col>
      <xdr:colOff>0</xdr:colOff>
      <xdr:row>135</xdr:row>
      <xdr:rowOff>0</xdr:rowOff>
    </xdr:from>
    <xdr:ext cx="304800" cy="306481"/>
    <xdr:sp macro="" textlink="">
      <xdr:nvSpPr>
        <xdr:cNvPr id="1758" name="AutoShape 2" descr="Image result for present value of annuity"/>
        <xdr:cNvSpPr>
          <a:spLocks noChangeAspect="1" noChangeArrowheads="1"/>
        </xdr:cNvSpPr>
      </xdr:nvSpPr>
      <xdr:spPr bwMode="auto">
        <a:xfrm>
          <a:off x="35679529"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135</xdr:row>
      <xdr:rowOff>0</xdr:rowOff>
    </xdr:from>
    <xdr:ext cx="304800" cy="306481"/>
    <xdr:sp macro="" textlink="">
      <xdr:nvSpPr>
        <xdr:cNvPr id="1759" name="AutoShape 2" descr="Image result for present value of annuity"/>
        <xdr:cNvSpPr>
          <a:spLocks noChangeAspect="1" noChangeArrowheads="1"/>
        </xdr:cNvSpPr>
      </xdr:nvSpPr>
      <xdr:spPr bwMode="auto">
        <a:xfrm>
          <a:off x="36195000"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135</xdr:row>
      <xdr:rowOff>0</xdr:rowOff>
    </xdr:from>
    <xdr:ext cx="304800" cy="306481"/>
    <xdr:sp macro="" textlink="">
      <xdr:nvSpPr>
        <xdr:cNvPr id="1760" name="AutoShape 2" descr="Image result for present value of annuity"/>
        <xdr:cNvSpPr>
          <a:spLocks noChangeAspect="1" noChangeArrowheads="1"/>
        </xdr:cNvSpPr>
      </xdr:nvSpPr>
      <xdr:spPr bwMode="auto">
        <a:xfrm>
          <a:off x="36710471"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62</xdr:col>
      <xdr:colOff>0</xdr:colOff>
      <xdr:row>136</xdr:row>
      <xdr:rowOff>0</xdr:rowOff>
    </xdr:from>
    <xdr:ext cx="304800" cy="306481"/>
    <xdr:sp macro="" textlink="">
      <xdr:nvSpPr>
        <xdr:cNvPr id="1761" name="AutoShape 2" descr="Image result for present value of annuity"/>
        <xdr:cNvSpPr>
          <a:spLocks noChangeAspect="1" noChangeArrowheads="1"/>
        </xdr:cNvSpPr>
      </xdr:nvSpPr>
      <xdr:spPr bwMode="auto">
        <a:xfrm>
          <a:off x="35679529"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136</xdr:row>
      <xdr:rowOff>0</xdr:rowOff>
    </xdr:from>
    <xdr:ext cx="304800" cy="306481"/>
    <xdr:sp macro="" textlink="">
      <xdr:nvSpPr>
        <xdr:cNvPr id="1762" name="AutoShape 2" descr="Image result for present value of annuity"/>
        <xdr:cNvSpPr>
          <a:spLocks noChangeAspect="1" noChangeArrowheads="1"/>
        </xdr:cNvSpPr>
      </xdr:nvSpPr>
      <xdr:spPr bwMode="auto">
        <a:xfrm>
          <a:off x="36195000"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136</xdr:row>
      <xdr:rowOff>0</xdr:rowOff>
    </xdr:from>
    <xdr:ext cx="304800" cy="306481"/>
    <xdr:sp macro="" textlink="">
      <xdr:nvSpPr>
        <xdr:cNvPr id="1763" name="AutoShape 2" descr="Image result for present value of annuity"/>
        <xdr:cNvSpPr>
          <a:spLocks noChangeAspect="1" noChangeArrowheads="1"/>
        </xdr:cNvSpPr>
      </xdr:nvSpPr>
      <xdr:spPr bwMode="auto">
        <a:xfrm>
          <a:off x="36710471"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61</xdr:col>
      <xdr:colOff>0</xdr:colOff>
      <xdr:row>135</xdr:row>
      <xdr:rowOff>0</xdr:rowOff>
    </xdr:from>
    <xdr:ext cx="304800" cy="306481"/>
    <xdr:sp macro="" textlink="">
      <xdr:nvSpPr>
        <xdr:cNvPr id="1764" name="AutoShape 2" descr="Image result for present value of annuity"/>
        <xdr:cNvSpPr>
          <a:spLocks noChangeAspect="1" noChangeArrowheads="1"/>
        </xdr:cNvSpPr>
      </xdr:nvSpPr>
      <xdr:spPr bwMode="auto">
        <a:xfrm>
          <a:off x="35164059"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135</xdr:row>
      <xdr:rowOff>0</xdr:rowOff>
    </xdr:from>
    <xdr:ext cx="304800" cy="306481"/>
    <xdr:sp macro="" textlink="">
      <xdr:nvSpPr>
        <xdr:cNvPr id="1765" name="AutoShape 2" descr="Image result for present value of annuity"/>
        <xdr:cNvSpPr>
          <a:spLocks noChangeAspect="1" noChangeArrowheads="1"/>
        </xdr:cNvSpPr>
      </xdr:nvSpPr>
      <xdr:spPr bwMode="auto">
        <a:xfrm>
          <a:off x="36195000"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135</xdr:row>
      <xdr:rowOff>0</xdr:rowOff>
    </xdr:from>
    <xdr:ext cx="304800" cy="306481"/>
    <xdr:sp macro="" textlink="">
      <xdr:nvSpPr>
        <xdr:cNvPr id="1766" name="AutoShape 2" descr="Image result for present value of annuity"/>
        <xdr:cNvSpPr>
          <a:spLocks noChangeAspect="1" noChangeArrowheads="1"/>
        </xdr:cNvSpPr>
      </xdr:nvSpPr>
      <xdr:spPr bwMode="auto">
        <a:xfrm>
          <a:off x="36710471"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62</xdr:col>
      <xdr:colOff>0</xdr:colOff>
      <xdr:row>136</xdr:row>
      <xdr:rowOff>0</xdr:rowOff>
    </xdr:from>
    <xdr:ext cx="304800" cy="306481"/>
    <xdr:sp macro="" textlink="">
      <xdr:nvSpPr>
        <xdr:cNvPr id="1767" name="AutoShape 2" descr="Image result for present value of annuity"/>
        <xdr:cNvSpPr>
          <a:spLocks noChangeAspect="1" noChangeArrowheads="1"/>
        </xdr:cNvSpPr>
      </xdr:nvSpPr>
      <xdr:spPr bwMode="auto">
        <a:xfrm>
          <a:off x="35679529"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136</xdr:row>
      <xdr:rowOff>0</xdr:rowOff>
    </xdr:from>
    <xdr:ext cx="304800" cy="306481"/>
    <xdr:sp macro="" textlink="">
      <xdr:nvSpPr>
        <xdr:cNvPr id="1768" name="AutoShape 2" descr="Image result for present value of annuity"/>
        <xdr:cNvSpPr>
          <a:spLocks noChangeAspect="1" noChangeArrowheads="1"/>
        </xdr:cNvSpPr>
      </xdr:nvSpPr>
      <xdr:spPr bwMode="auto">
        <a:xfrm>
          <a:off x="36195000"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136</xdr:row>
      <xdr:rowOff>0</xdr:rowOff>
    </xdr:from>
    <xdr:ext cx="304800" cy="306481"/>
    <xdr:sp macro="" textlink="">
      <xdr:nvSpPr>
        <xdr:cNvPr id="1769" name="AutoShape 2" descr="Image result for present value of annuity"/>
        <xdr:cNvSpPr>
          <a:spLocks noChangeAspect="1" noChangeArrowheads="1"/>
        </xdr:cNvSpPr>
      </xdr:nvSpPr>
      <xdr:spPr bwMode="auto">
        <a:xfrm>
          <a:off x="36710471"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61</xdr:col>
      <xdr:colOff>0</xdr:colOff>
      <xdr:row>136</xdr:row>
      <xdr:rowOff>0</xdr:rowOff>
    </xdr:from>
    <xdr:ext cx="304800" cy="306481"/>
    <xdr:sp macro="" textlink="">
      <xdr:nvSpPr>
        <xdr:cNvPr id="1770" name="AutoShape 2" descr="Image result for present value of annuity"/>
        <xdr:cNvSpPr>
          <a:spLocks noChangeAspect="1" noChangeArrowheads="1"/>
        </xdr:cNvSpPr>
      </xdr:nvSpPr>
      <xdr:spPr bwMode="auto">
        <a:xfrm>
          <a:off x="35164059"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136</xdr:row>
      <xdr:rowOff>0</xdr:rowOff>
    </xdr:from>
    <xdr:ext cx="304800" cy="306481"/>
    <xdr:sp macro="" textlink="">
      <xdr:nvSpPr>
        <xdr:cNvPr id="1771" name="AutoShape 2" descr="Image result for present value of annuity"/>
        <xdr:cNvSpPr>
          <a:spLocks noChangeAspect="1" noChangeArrowheads="1"/>
        </xdr:cNvSpPr>
      </xdr:nvSpPr>
      <xdr:spPr bwMode="auto">
        <a:xfrm>
          <a:off x="36195000"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136</xdr:row>
      <xdr:rowOff>0</xdr:rowOff>
    </xdr:from>
    <xdr:ext cx="304800" cy="306481"/>
    <xdr:sp macro="" textlink="">
      <xdr:nvSpPr>
        <xdr:cNvPr id="1772" name="AutoShape 2" descr="Image result for present value of annuity"/>
        <xdr:cNvSpPr>
          <a:spLocks noChangeAspect="1" noChangeArrowheads="1"/>
        </xdr:cNvSpPr>
      </xdr:nvSpPr>
      <xdr:spPr bwMode="auto">
        <a:xfrm>
          <a:off x="36710471"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62</xdr:col>
      <xdr:colOff>0</xdr:colOff>
      <xdr:row>136</xdr:row>
      <xdr:rowOff>0</xdr:rowOff>
    </xdr:from>
    <xdr:ext cx="304800" cy="306481"/>
    <xdr:sp macro="" textlink="">
      <xdr:nvSpPr>
        <xdr:cNvPr id="1773" name="AutoShape 2" descr="Image result for present value of annuity"/>
        <xdr:cNvSpPr>
          <a:spLocks noChangeAspect="1" noChangeArrowheads="1"/>
        </xdr:cNvSpPr>
      </xdr:nvSpPr>
      <xdr:spPr bwMode="auto">
        <a:xfrm>
          <a:off x="35679529"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136</xdr:row>
      <xdr:rowOff>0</xdr:rowOff>
    </xdr:from>
    <xdr:ext cx="304800" cy="306481"/>
    <xdr:sp macro="" textlink="">
      <xdr:nvSpPr>
        <xdr:cNvPr id="1774" name="AutoShape 2" descr="Image result for present value of annuity"/>
        <xdr:cNvSpPr>
          <a:spLocks noChangeAspect="1" noChangeArrowheads="1"/>
        </xdr:cNvSpPr>
      </xdr:nvSpPr>
      <xdr:spPr bwMode="auto">
        <a:xfrm>
          <a:off x="36195000"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136</xdr:row>
      <xdr:rowOff>0</xdr:rowOff>
    </xdr:from>
    <xdr:ext cx="304800" cy="306481"/>
    <xdr:sp macro="" textlink="">
      <xdr:nvSpPr>
        <xdr:cNvPr id="1775" name="AutoShape 2" descr="Image result for present value of annuity"/>
        <xdr:cNvSpPr>
          <a:spLocks noChangeAspect="1" noChangeArrowheads="1"/>
        </xdr:cNvSpPr>
      </xdr:nvSpPr>
      <xdr:spPr bwMode="auto">
        <a:xfrm>
          <a:off x="36710471"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62</xdr:col>
      <xdr:colOff>0</xdr:colOff>
      <xdr:row>137</xdr:row>
      <xdr:rowOff>0</xdr:rowOff>
    </xdr:from>
    <xdr:ext cx="304800" cy="306481"/>
    <xdr:sp macro="" textlink="">
      <xdr:nvSpPr>
        <xdr:cNvPr id="1776" name="AutoShape 2" descr="Image result for present value of annuity"/>
        <xdr:cNvSpPr>
          <a:spLocks noChangeAspect="1" noChangeArrowheads="1"/>
        </xdr:cNvSpPr>
      </xdr:nvSpPr>
      <xdr:spPr bwMode="auto">
        <a:xfrm>
          <a:off x="35679529"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137</xdr:row>
      <xdr:rowOff>0</xdr:rowOff>
    </xdr:from>
    <xdr:ext cx="304800" cy="306481"/>
    <xdr:sp macro="" textlink="">
      <xdr:nvSpPr>
        <xdr:cNvPr id="1777" name="AutoShape 2" descr="Image result for present value of annuity"/>
        <xdr:cNvSpPr>
          <a:spLocks noChangeAspect="1" noChangeArrowheads="1"/>
        </xdr:cNvSpPr>
      </xdr:nvSpPr>
      <xdr:spPr bwMode="auto">
        <a:xfrm>
          <a:off x="36195000"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137</xdr:row>
      <xdr:rowOff>0</xdr:rowOff>
    </xdr:from>
    <xdr:ext cx="304800" cy="306481"/>
    <xdr:sp macro="" textlink="">
      <xdr:nvSpPr>
        <xdr:cNvPr id="1778" name="AutoShape 2" descr="Image result for present value of annuity"/>
        <xdr:cNvSpPr>
          <a:spLocks noChangeAspect="1" noChangeArrowheads="1"/>
        </xdr:cNvSpPr>
      </xdr:nvSpPr>
      <xdr:spPr bwMode="auto">
        <a:xfrm>
          <a:off x="36710471"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61</xdr:col>
      <xdr:colOff>0</xdr:colOff>
      <xdr:row>136</xdr:row>
      <xdr:rowOff>0</xdr:rowOff>
    </xdr:from>
    <xdr:ext cx="304800" cy="306481"/>
    <xdr:sp macro="" textlink="">
      <xdr:nvSpPr>
        <xdr:cNvPr id="1779" name="AutoShape 2" descr="Image result for present value of annuity"/>
        <xdr:cNvSpPr>
          <a:spLocks noChangeAspect="1" noChangeArrowheads="1"/>
        </xdr:cNvSpPr>
      </xdr:nvSpPr>
      <xdr:spPr bwMode="auto">
        <a:xfrm>
          <a:off x="35164059"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136</xdr:row>
      <xdr:rowOff>0</xdr:rowOff>
    </xdr:from>
    <xdr:ext cx="304800" cy="306481"/>
    <xdr:sp macro="" textlink="">
      <xdr:nvSpPr>
        <xdr:cNvPr id="1780" name="AutoShape 2" descr="Image result for present value of annuity"/>
        <xdr:cNvSpPr>
          <a:spLocks noChangeAspect="1" noChangeArrowheads="1"/>
        </xdr:cNvSpPr>
      </xdr:nvSpPr>
      <xdr:spPr bwMode="auto">
        <a:xfrm>
          <a:off x="36195000"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136</xdr:row>
      <xdr:rowOff>0</xdr:rowOff>
    </xdr:from>
    <xdr:ext cx="304800" cy="306481"/>
    <xdr:sp macro="" textlink="">
      <xdr:nvSpPr>
        <xdr:cNvPr id="1781" name="AutoShape 2" descr="Image result for present value of annuity"/>
        <xdr:cNvSpPr>
          <a:spLocks noChangeAspect="1" noChangeArrowheads="1"/>
        </xdr:cNvSpPr>
      </xdr:nvSpPr>
      <xdr:spPr bwMode="auto">
        <a:xfrm>
          <a:off x="36710471"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62</xdr:col>
      <xdr:colOff>0</xdr:colOff>
      <xdr:row>137</xdr:row>
      <xdr:rowOff>0</xdr:rowOff>
    </xdr:from>
    <xdr:ext cx="304800" cy="306481"/>
    <xdr:sp macro="" textlink="">
      <xdr:nvSpPr>
        <xdr:cNvPr id="1782" name="AutoShape 2" descr="Image result for present value of annuity"/>
        <xdr:cNvSpPr>
          <a:spLocks noChangeAspect="1" noChangeArrowheads="1"/>
        </xdr:cNvSpPr>
      </xdr:nvSpPr>
      <xdr:spPr bwMode="auto">
        <a:xfrm>
          <a:off x="35679529"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137</xdr:row>
      <xdr:rowOff>0</xdr:rowOff>
    </xdr:from>
    <xdr:ext cx="304800" cy="306481"/>
    <xdr:sp macro="" textlink="">
      <xdr:nvSpPr>
        <xdr:cNvPr id="1783" name="AutoShape 2" descr="Image result for present value of annuity"/>
        <xdr:cNvSpPr>
          <a:spLocks noChangeAspect="1" noChangeArrowheads="1"/>
        </xdr:cNvSpPr>
      </xdr:nvSpPr>
      <xdr:spPr bwMode="auto">
        <a:xfrm>
          <a:off x="36195000"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137</xdr:row>
      <xdr:rowOff>0</xdr:rowOff>
    </xdr:from>
    <xdr:ext cx="304800" cy="306481"/>
    <xdr:sp macro="" textlink="">
      <xdr:nvSpPr>
        <xdr:cNvPr id="1784" name="AutoShape 2" descr="Image result for present value of annuity"/>
        <xdr:cNvSpPr>
          <a:spLocks noChangeAspect="1" noChangeArrowheads="1"/>
        </xdr:cNvSpPr>
      </xdr:nvSpPr>
      <xdr:spPr bwMode="auto">
        <a:xfrm>
          <a:off x="36710471"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61</xdr:col>
      <xdr:colOff>0</xdr:colOff>
      <xdr:row>137</xdr:row>
      <xdr:rowOff>0</xdr:rowOff>
    </xdr:from>
    <xdr:ext cx="304800" cy="306481"/>
    <xdr:sp macro="" textlink="">
      <xdr:nvSpPr>
        <xdr:cNvPr id="1785" name="AutoShape 2" descr="Image result for present value of annuity"/>
        <xdr:cNvSpPr>
          <a:spLocks noChangeAspect="1" noChangeArrowheads="1"/>
        </xdr:cNvSpPr>
      </xdr:nvSpPr>
      <xdr:spPr bwMode="auto">
        <a:xfrm>
          <a:off x="35164059"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137</xdr:row>
      <xdr:rowOff>0</xdr:rowOff>
    </xdr:from>
    <xdr:ext cx="304800" cy="306481"/>
    <xdr:sp macro="" textlink="">
      <xdr:nvSpPr>
        <xdr:cNvPr id="1786" name="AutoShape 2" descr="Image result for present value of annuity"/>
        <xdr:cNvSpPr>
          <a:spLocks noChangeAspect="1" noChangeArrowheads="1"/>
        </xdr:cNvSpPr>
      </xdr:nvSpPr>
      <xdr:spPr bwMode="auto">
        <a:xfrm>
          <a:off x="36195000"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137</xdr:row>
      <xdr:rowOff>0</xdr:rowOff>
    </xdr:from>
    <xdr:ext cx="304800" cy="306481"/>
    <xdr:sp macro="" textlink="">
      <xdr:nvSpPr>
        <xdr:cNvPr id="1787" name="AutoShape 2" descr="Image result for present value of annuity"/>
        <xdr:cNvSpPr>
          <a:spLocks noChangeAspect="1" noChangeArrowheads="1"/>
        </xdr:cNvSpPr>
      </xdr:nvSpPr>
      <xdr:spPr bwMode="auto">
        <a:xfrm>
          <a:off x="36710471"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62</xdr:col>
      <xdr:colOff>0</xdr:colOff>
      <xdr:row>137</xdr:row>
      <xdr:rowOff>0</xdr:rowOff>
    </xdr:from>
    <xdr:ext cx="304800" cy="306481"/>
    <xdr:sp macro="" textlink="">
      <xdr:nvSpPr>
        <xdr:cNvPr id="1788" name="AutoShape 2" descr="Image result for present value of annuity"/>
        <xdr:cNvSpPr>
          <a:spLocks noChangeAspect="1" noChangeArrowheads="1"/>
        </xdr:cNvSpPr>
      </xdr:nvSpPr>
      <xdr:spPr bwMode="auto">
        <a:xfrm>
          <a:off x="35679529"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137</xdr:row>
      <xdr:rowOff>0</xdr:rowOff>
    </xdr:from>
    <xdr:ext cx="304800" cy="306481"/>
    <xdr:sp macro="" textlink="">
      <xdr:nvSpPr>
        <xdr:cNvPr id="1789" name="AutoShape 2" descr="Image result for present value of annuity"/>
        <xdr:cNvSpPr>
          <a:spLocks noChangeAspect="1" noChangeArrowheads="1"/>
        </xdr:cNvSpPr>
      </xdr:nvSpPr>
      <xdr:spPr bwMode="auto">
        <a:xfrm>
          <a:off x="36195000"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137</xdr:row>
      <xdr:rowOff>0</xdr:rowOff>
    </xdr:from>
    <xdr:ext cx="304800" cy="306481"/>
    <xdr:sp macro="" textlink="">
      <xdr:nvSpPr>
        <xdr:cNvPr id="1790" name="AutoShape 2" descr="Image result for present value of annuity"/>
        <xdr:cNvSpPr>
          <a:spLocks noChangeAspect="1" noChangeArrowheads="1"/>
        </xdr:cNvSpPr>
      </xdr:nvSpPr>
      <xdr:spPr bwMode="auto">
        <a:xfrm>
          <a:off x="36710471"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62</xdr:col>
      <xdr:colOff>0</xdr:colOff>
      <xdr:row>138</xdr:row>
      <xdr:rowOff>0</xdr:rowOff>
    </xdr:from>
    <xdr:ext cx="304800" cy="306481"/>
    <xdr:sp macro="" textlink="">
      <xdr:nvSpPr>
        <xdr:cNvPr id="1791" name="AutoShape 2" descr="Image result for present value of annuity"/>
        <xdr:cNvSpPr>
          <a:spLocks noChangeAspect="1" noChangeArrowheads="1"/>
        </xdr:cNvSpPr>
      </xdr:nvSpPr>
      <xdr:spPr bwMode="auto">
        <a:xfrm>
          <a:off x="35679529"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138</xdr:row>
      <xdr:rowOff>0</xdr:rowOff>
    </xdr:from>
    <xdr:ext cx="304800" cy="306481"/>
    <xdr:sp macro="" textlink="">
      <xdr:nvSpPr>
        <xdr:cNvPr id="1792" name="AutoShape 2" descr="Image result for present value of annuity"/>
        <xdr:cNvSpPr>
          <a:spLocks noChangeAspect="1" noChangeArrowheads="1"/>
        </xdr:cNvSpPr>
      </xdr:nvSpPr>
      <xdr:spPr bwMode="auto">
        <a:xfrm>
          <a:off x="36195000"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138</xdr:row>
      <xdr:rowOff>0</xdr:rowOff>
    </xdr:from>
    <xdr:ext cx="304800" cy="306481"/>
    <xdr:sp macro="" textlink="">
      <xdr:nvSpPr>
        <xdr:cNvPr id="1793" name="AutoShape 2" descr="Image result for present value of annuity"/>
        <xdr:cNvSpPr>
          <a:spLocks noChangeAspect="1" noChangeArrowheads="1"/>
        </xdr:cNvSpPr>
      </xdr:nvSpPr>
      <xdr:spPr bwMode="auto">
        <a:xfrm>
          <a:off x="36710471"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61</xdr:col>
      <xdr:colOff>0</xdr:colOff>
      <xdr:row>137</xdr:row>
      <xdr:rowOff>0</xdr:rowOff>
    </xdr:from>
    <xdr:ext cx="304800" cy="306481"/>
    <xdr:sp macro="" textlink="">
      <xdr:nvSpPr>
        <xdr:cNvPr id="1794" name="AutoShape 2" descr="Image result for present value of annuity"/>
        <xdr:cNvSpPr>
          <a:spLocks noChangeAspect="1" noChangeArrowheads="1"/>
        </xdr:cNvSpPr>
      </xdr:nvSpPr>
      <xdr:spPr bwMode="auto">
        <a:xfrm>
          <a:off x="35164059"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137</xdr:row>
      <xdr:rowOff>0</xdr:rowOff>
    </xdr:from>
    <xdr:ext cx="304800" cy="306481"/>
    <xdr:sp macro="" textlink="">
      <xdr:nvSpPr>
        <xdr:cNvPr id="1795" name="AutoShape 2" descr="Image result for present value of annuity"/>
        <xdr:cNvSpPr>
          <a:spLocks noChangeAspect="1" noChangeArrowheads="1"/>
        </xdr:cNvSpPr>
      </xdr:nvSpPr>
      <xdr:spPr bwMode="auto">
        <a:xfrm>
          <a:off x="36195000"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137</xdr:row>
      <xdr:rowOff>0</xdr:rowOff>
    </xdr:from>
    <xdr:ext cx="304800" cy="306481"/>
    <xdr:sp macro="" textlink="">
      <xdr:nvSpPr>
        <xdr:cNvPr id="1796" name="AutoShape 2" descr="Image result for present value of annuity"/>
        <xdr:cNvSpPr>
          <a:spLocks noChangeAspect="1" noChangeArrowheads="1"/>
        </xdr:cNvSpPr>
      </xdr:nvSpPr>
      <xdr:spPr bwMode="auto">
        <a:xfrm>
          <a:off x="36710471"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62</xdr:col>
      <xdr:colOff>0</xdr:colOff>
      <xdr:row>138</xdr:row>
      <xdr:rowOff>0</xdr:rowOff>
    </xdr:from>
    <xdr:ext cx="304800" cy="306481"/>
    <xdr:sp macro="" textlink="">
      <xdr:nvSpPr>
        <xdr:cNvPr id="1797" name="AutoShape 2" descr="Image result for present value of annuity"/>
        <xdr:cNvSpPr>
          <a:spLocks noChangeAspect="1" noChangeArrowheads="1"/>
        </xdr:cNvSpPr>
      </xdr:nvSpPr>
      <xdr:spPr bwMode="auto">
        <a:xfrm>
          <a:off x="35679529"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138</xdr:row>
      <xdr:rowOff>0</xdr:rowOff>
    </xdr:from>
    <xdr:ext cx="304800" cy="306481"/>
    <xdr:sp macro="" textlink="">
      <xdr:nvSpPr>
        <xdr:cNvPr id="1798" name="AutoShape 2" descr="Image result for present value of annuity"/>
        <xdr:cNvSpPr>
          <a:spLocks noChangeAspect="1" noChangeArrowheads="1"/>
        </xdr:cNvSpPr>
      </xdr:nvSpPr>
      <xdr:spPr bwMode="auto">
        <a:xfrm>
          <a:off x="36195000"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138</xdr:row>
      <xdr:rowOff>0</xdr:rowOff>
    </xdr:from>
    <xdr:ext cx="304800" cy="306481"/>
    <xdr:sp macro="" textlink="">
      <xdr:nvSpPr>
        <xdr:cNvPr id="1799" name="AutoShape 2" descr="Image result for present value of annuity"/>
        <xdr:cNvSpPr>
          <a:spLocks noChangeAspect="1" noChangeArrowheads="1"/>
        </xdr:cNvSpPr>
      </xdr:nvSpPr>
      <xdr:spPr bwMode="auto">
        <a:xfrm>
          <a:off x="36710471"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61</xdr:col>
      <xdr:colOff>0</xdr:colOff>
      <xdr:row>138</xdr:row>
      <xdr:rowOff>0</xdr:rowOff>
    </xdr:from>
    <xdr:ext cx="304800" cy="306481"/>
    <xdr:sp macro="" textlink="">
      <xdr:nvSpPr>
        <xdr:cNvPr id="1800" name="AutoShape 2" descr="Image result for present value of annuity"/>
        <xdr:cNvSpPr>
          <a:spLocks noChangeAspect="1" noChangeArrowheads="1"/>
        </xdr:cNvSpPr>
      </xdr:nvSpPr>
      <xdr:spPr bwMode="auto">
        <a:xfrm>
          <a:off x="35164059"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138</xdr:row>
      <xdr:rowOff>0</xdr:rowOff>
    </xdr:from>
    <xdr:ext cx="304800" cy="306481"/>
    <xdr:sp macro="" textlink="">
      <xdr:nvSpPr>
        <xdr:cNvPr id="1801" name="AutoShape 2" descr="Image result for present value of annuity"/>
        <xdr:cNvSpPr>
          <a:spLocks noChangeAspect="1" noChangeArrowheads="1"/>
        </xdr:cNvSpPr>
      </xdr:nvSpPr>
      <xdr:spPr bwMode="auto">
        <a:xfrm>
          <a:off x="36195000"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138</xdr:row>
      <xdr:rowOff>0</xdr:rowOff>
    </xdr:from>
    <xdr:ext cx="304800" cy="306481"/>
    <xdr:sp macro="" textlink="">
      <xdr:nvSpPr>
        <xdr:cNvPr id="1802" name="AutoShape 2" descr="Image result for present value of annuity"/>
        <xdr:cNvSpPr>
          <a:spLocks noChangeAspect="1" noChangeArrowheads="1"/>
        </xdr:cNvSpPr>
      </xdr:nvSpPr>
      <xdr:spPr bwMode="auto">
        <a:xfrm>
          <a:off x="36710471"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62</xdr:col>
      <xdr:colOff>0</xdr:colOff>
      <xdr:row>138</xdr:row>
      <xdr:rowOff>0</xdr:rowOff>
    </xdr:from>
    <xdr:ext cx="304800" cy="306481"/>
    <xdr:sp macro="" textlink="">
      <xdr:nvSpPr>
        <xdr:cNvPr id="1803" name="AutoShape 2" descr="Image result for present value of annuity"/>
        <xdr:cNvSpPr>
          <a:spLocks noChangeAspect="1" noChangeArrowheads="1"/>
        </xdr:cNvSpPr>
      </xdr:nvSpPr>
      <xdr:spPr bwMode="auto">
        <a:xfrm>
          <a:off x="35679529"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138</xdr:row>
      <xdr:rowOff>0</xdr:rowOff>
    </xdr:from>
    <xdr:ext cx="304800" cy="306481"/>
    <xdr:sp macro="" textlink="">
      <xdr:nvSpPr>
        <xdr:cNvPr id="1804" name="AutoShape 2" descr="Image result for present value of annuity"/>
        <xdr:cNvSpPr>
          <a:spLocks noChangeAspect="1" noChangeArrowheads="1"/>
        </xdr:cNvSpPr>
      </xdr:nvSpPr>
      <xdr:spPr bwMode="auto">
        <a:xfrm>
          <a:off x="36195000"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138</xdr:row>
      <xdr:rowOff>0</xdr:rowOff>
    </xdr:from>
    <xdr:ext cx="304800" cy="306481"/>
    <xdr:sp macro="" textlink="">
      <xdr:nvSpPr>
        <xdr:cNvPr id="1805" name="AutoShape 2" descr="Image result for present value of annuity"/>
        <xdr:cNvSpPr>
          <a:spLocks noChangeAspect="1" noChangeArrowheads="1"/>
        </xdr:cNvSpPr>
      </xdr:nvSpPr>
      <xdr:spPr bwMode="auto">
        <a:xfrm>
          <a:off x="36710471"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62</xdr:col>
      <xdr:colOff>0</xdr:colOff>
      <xdr:row>139</xdr:row>
      <xdr:rowOff>0</xdr:rowOff>
    </xdr:from>
    <xdr:ext cx="304800" cy="306481"/>
    <xdr:sp macro="" textlink="">
      <xdr:nvSpPr>
        <xdr:cNvPr id="1806" name="AutoShape 2" descr="Image result for present value of annuity"/>
        <xdr:cNvSpPr>
          <a:spLocks noChangeAspect="1" noChangeArrowheads="1"/>
        </xdr:cNvSpPr>
      </xdr:nvSpPr>
      <xdr:spPr bwMode="auto">
        <a:xfrm>
          <a:off x="35679529"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139</xdr:row>
      <xdr:rowOff>0</xdr:rowOff>
    </xdr:from>
    <xdr:ext cx="304800" cy="306481"/>
    <xdr:sp macro="" textlink="">
      <xdr:nvSpPr>
        <xdr:cNvPr id="1807" name="AutoShape 2" descr="Image result for present value of annuity"/>
        <xdr:cNvSpPr>
          <a:spLocks noChangeAspect="1" noChangeArrowheads="1"/>
        </xdr:cNvSpPr>
      </xdr:nvSpPr>
      <xdr:spPr bwMode="auto">
        <a:xfrm>
          <a:off x="36195000"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139</xdr:row>
      <xdr:rowOff>0</xdr:rowOff>
    </xdr:from>
    <xdr:ext cx="304800" cy="306481"/>
    <xdr:sp macro="" textlink="">
      <xdr:nvSpPr>
        <xdr:cNvPr id="1808" name="AutoShape 2" descr="Image result for present value of annuity"/>
        <xdr:cNvSpPr>
          <a:spLocks noChangeAspect="1" noChangeArrowheads="1"/>
        </xdr:cNvSpPr>
      </xdr:nvSpPr>
      <xdr:spPr bwMode="auto">
        <a:xfrm>
          <a:off x="36710471"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61</xdr:col>
      <xdr:colOff>0</xdr:colOff>
      <xdr:row>138</xdr:row>
      <xdr:rowOff>0</xdr:rowOff>
    </xdr:from>
    <xdr:ext cx="304800" cy="306481"/>
    <xdr:sp macro="" textlink="">
      <xdr:nvSpPr>
        <xdr:cNvPr id="1809" name="AutoShape 2" descr="Image result for present value of annuity"/>
        <xdr:cNvSpPr>
          <a:spLocks noChangeAspect="1" noChangeArrowheads="1"/>
        </xdr:cNvSpPr>
      </xdr:nvSpPr>
      <xdr:spPr bwMode="auto">
        <a:xfrm>
          <a:off x="35164059"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138</xdr:row>
      <xdr:rowOff>0</xdr:rowOff>
    </xdr:from>
    <xdr:ext cx="304800" cy="306481"/>
    <xdr:sp macro="" textlink="">
      <xdr:nvSpPr>
        <xdr:cNvPr id="1810" name="AutoShape 2" descr="Image result for present value of annuity"/>
        <xdr:cNvSpPr>
          <a:spLocks noChangeAspect="1" noChangeArrowheads="1"/>
        </xdr:cNvSpPr>
      </xdr:nvSpPr>
      <xdr:spPr bwMode="auto">
        <a:xfrm>
          <a:off x="36195000"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138</xdr:row>
      <xdr:rowOff>0</xdr:rowOff>
    </xdr:from>
    <xdr:ext cx="304800" cy="306481"/>
    <xdr:sp macro="" textlink="">
      <xdr:nvSpPr>
        <xdr:cNvPr id="1811" name="AutoShape 2" descr="Image result for present value of annuity"/>
        <xdr:cNvSpPr>
          <a:spLocks noChangeAspect="1" noChangeArrowheads="1"/>
        </xdr:cNvSpPr>
      </xdr:nvSpPr>
      <xdr:spPr bwMode="auto">
        <a:xfrm>
          <a:off x="36710471"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62</xdr:col>
      <xdr:colOff>0</xdr:colOff>
      <xdr:row>139</xdr:row>
      <xdr:rowOff>0</xdr:rowOff>
    </xdr:from>
    <xdr:ext cx="304800" cy="306481"/>
    <xdr:sp macro="" textlink="">
      <xdr:nvSpPr>
        <xdr:cNvPr id="1812" name="AutoShape 2" descr="Image result for present value of annuity"/>
        <xdr:cNvSpPr>
          <a:spLocks noChangeAspect="1" noChangeArrowheads="1"/>
        </xdr:cNvSpPr>
      </xdr:nvSpPr>
      <xdr:spPr bwMode="auto">
        <a:xfrm>
          <a:off x="35679529"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139</xdr:row>
      <xdr:rowOff>0</xdr:rowOff>
    </xdr:from>
    <xdr:ext cx="304800" cy="306481"/>
    <xdr:sp macro="" textlink="">
      <xdr:nvSpPr>
        <xdr:cNvPr id="1813" name="AutoShape 2" descr="Image result for present value of annuity"/>
        <xdr:cNvSpPr>
          <a:spLocks noChangeAspect="1" noChangeArrowheads="1"/>
        </xdr:cNvSpPr>
      </xdr:nvSpPr>
      <xdr:spPr bwMode="auto">
        <a:xfrm>
          <a:off x="36195000"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139</xdr:row>
      <xdr:rowOff>0</xdr:rowOff>
    </xdr:from>
    <xdr:ext cx="304800" cy="306481"/>
    <xdr:sp macro="" textlink="">
      <xdr:nvSpPr>
        <xdr:cNvPr id="1814" name="AutoShape 2" descr="Image result for present value of annuity"/>
        <xdr:cNvSpPr>
          <a:spLocks noChangeAspect="1" noChangeArrowheads="1"/>
        </xdr:cNvSpPr>
      </xdr:nvSpPr>
      <xdr:spPr bwMode="auto">
        <a:xfrm>
          <a:off x="36710471"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61</xdr:col>
      <xdr:colOff>0</xdr:colOff>
      <xdr:row>139</xdr:row>
      <xdr:rowOff>0</xdr:rowOff>
    </xdr:from>
    <xdr:ext cx="304800" cy="306481"/>
    <xdr:sp macro="" textlink="">
      <xdr:nvSpPr>
        <xdr:cNvPr id="1815" name="AutoShape 2" descr="Image result for present value of annuity"/>
        <xdr:cNvSpPr>
          <a:spLocks noChangeAspect="1" noChangeArrowheads="1"/>
        </xdr:cNvSpPr>
      </xdr:nvSpPr>
      <xdr:spPr bwMode="auto">
        <a:xfrm>
          <a:off x="35164059"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139</xdr:row>
      <xdr:rowOff>0</xdr:rowOff>
    </xdr:from>
    <xdr:ext cx="304800" cy="306481"/>
    <xdr:sp macro="" textlink="">
      <xdr:nvSpPr>
        <xdr:cNvPr id="1816" name="AutoShape 2" descr="Image result for present value of annuity"/>
        <xdr:cNvSpPr>
          <a:spLocks noChangeAspect="1" noChangeArrowheads="1"/>
        </xdr:cNvSpPr>
      </xdr:nvSpPr>
      <xdr:spPr bwMode="auto">
        <a:xfrm>
          <a:off x="36195000"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139</xdr:row>
      <xdr:rowOff>0</xdr:rowOff>
    </xdr:from>
    <xdr:ext cx="304800" cy="306481"/>
    <xdr:sp macro="" textlink="">
      <xdr:nvSpPr>
        <xdr:cNvPr id="1817" name="AutoShape 2" descr="Image result for present value of annuity"/>
        <xdr:cNvSpPr>
          <a:spLocks noChangeAspect="1" noChangeArrowheads="1"/>
        </xdr:cNvSpPr>
      </xdr:nvSpPr>
      <xdr:spPr bwMode="auto">
        <a:xfrm>
          <a:off x="36710471"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62</xdr:col>
      <xdr:colOff>0</xdr:colOff>
      <xdr:row>139</xdr:row>
      <xdr:rowOff>0</xdr:rowOff>
    </xdr:from>
    <xdr:ext cx="304800" cy="306481"/>
    <xdr:sp macro="" textlink="">
      <xdr:nvSpPr>
        <xdr:cNvPr id="1818" name="AutoShape 2" descr="Image result for present value of annuity"/>
        <xdr:cNvSpPr>
          <a:spLocks noChangeAspect="1" noChangeArrowheads="1"/>
        </xdr:cNvSpPr>
      </xdr:nvSpPr>
      <xdr:spPr bwMode="auto">
        <a:xfrm>
          <a:off x="35679529"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139</xdr:row>
      <xdr:rowOff>0</xdr:rowOff>
    </xdr:from>
    <xdr:ext cx="304800" cy="306481"/>
    <xdr:sp macro="" textlink="">
      <xdr:nvSpPr>
        <xdr:cNvPr id="1819" name="AutoShape 2" descr="Image result for present value of annuity"/>
        <xdr:cNvSpPr>
          <a:spLocks noChangeAspect="1" noChangeArrowheads="1"/>
        </xdr:cNvSpPr>
      </xdr:nvSpPr>
      <xdr:spPr bwMode="auto">
        <a:xfrm>
          <a:off x="36195000"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139</xdr:row>
      <xdr:rowOff>0</xdr:rowOff>
    </xdr:from>
    <xdr:ext cx="304800" cy="306481"/>
    <xdr:sp macro="" textlink="">
      <xdr:nvSpPr>
        <xdr:cNvPr id="1820" name="AutoShape 2" descr="Image result for present value of annuity"/>
        <xdr:cNvSpPr>
          <a:spLocks noChangeAspect="1" noChangeArrowheads="1"/>
        </xdr:cNvSpPr>
      </xdr:nvSpPr>
      <xdr:spPr bwMode="auto">
        <a:xfrm>
          <a:off x="36710471"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62</xdr:col>
      <xdr:colOff>0</xdr:colOff>
      <xdr:row>140</xdr:row>
      <xdr:rowOff>0</xdr:rowOff>
    </xdr:from>
    <xdr:ext cx="304800" cy="306481"/>
    <xdr:sp macro="" textlink="">
      <xdr:nvSpPr>
        <xdr:cNvPr id="1821" name="AutoShape 2" descr="Image result for present value of annuity"/>
        <xdr:cNvSpPr>
          <a:spLocks noChangeAspect="1" noChangeArrowheads="1"/>
        </xdr:cNvSpPr>
      </xdr:nvSpPr>
      <xdr:spPr bwMode="auto">
        <a:xfrm>
          <a:off x="35679529"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140</xdr:row>
      <xdr:rowOff>0</xdr:rowOff>
    </xdr:from>
    <xdr:ext cx="304800" cy="306481"/>
    <xdr:sp macro="" textlink="">
      <xdr:nvSpPr>
        <xdr:cNvPr id="1822" name="AutoShape 2" descr="Image result for present value of annuity"/>
        <xdr:cNvSpPr>
          <a:spLocks noChangeAspect="1" noChangeArrowheads="1"/>
        </xdr:cNvSpPr>
      </xdr:nvSpPr>
      <xdr:spPr bwMode="auto">
        <a:xfrm>
          <a:off x="36195000"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140</xdr:row>
      <xdr:rowOff>0</xdr:rowOff>
    </xdr:from>
    <xdr:ext cx="304800" cy="306481"/>
    <xdr:sp macro="" textlink="">
      <xdr:nvSpPr>
        <xdr:cNvPr id="1823" name="AutoShape 2" descr="Image result for present value of annuity"/>
        <xdr:cNvSpPr>
          <a:spLocks noChangeAspect="1" noChangeArrowheads="1"/>
        </xdr:cNvSpPr>
      </xdr:nvSpPr>
      <xdr:spPr bwMode="auto">
        <a:xfrm>
          <a:off x="36710471"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61</xdr:col>
      <xdr:colOff>0</xdr:colOff>
      <xdr:row>139</xdr:row>
      <xdr:rowOff>0</xdr:rowOff>
    </xdr:from>
    <xdr:ext cx="304800" cy="306481"/>
    <xdr:sp macro="" textlink="">
      <xdr:nvSpPr>
        <xdr:cNvPr id="1824" name="AutoShape 2" descr="Image result for present value of annuity"/>
        <xdr:cNvSpPr>
          <a:spLocks noChangeAspect="1" noChangeArrowheads="1"/>
        </xdr:cNvSpPr>
      </xdr:nvSpPr>
      <xdr:spPr bwMode="auto">
        <a:xfrm>
          <a:off x="35164059"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139</xdr:row>
      <xdr:rowOff>0</xdr:rowOff>
    </xdr:from>
    <xdr:ext cx="304800" cy="306481"/>
    <xdr:sp macro="" textlink="">
      <xdr:nvSpPr>
        <xdr:cNvPr id="1825" name="AutoShape 2" descr="Image result for present value of annuity"/>
        <xdr:cNvSpPr>
          <a:spLocks noChangeAspect="1" noChangeArrowheads="1"/>
        </xdr:cNvSpPr>
      </xdr:nvSpPr>
      <xdr:spPr bwMode="auto">
        <a:xfrm>
          <a:off x="36195000"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139</xdr:row>
      <xdr:rowOff>0</xdr:rowOff>
    </xdr:from>
    <xdr:ext cx="304800" cy="306481"/>
    <xdr:sp macro="" textlink="">
      <xdr:nvSpPr>
        <xdr:cNvPr id="1826" name="AutoShape 2" descr="Image result for present value of annuity"/>
        <xdr:cNvSpPr>
          <a:spLocks noChangeAspect="1" noChangeArrowheads="1"/>
        </xdr:cNvSpPr>
      </xdr:nvSpPr>
      <xdr:spPr bwMode="auto">
        <a:xfrm>
          <a:off x="36710471"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62</xdr:col>
      <xdr:colOff>0</xdr:colOff>
      <xdr:row>140</xdr:row>
      <xdr:rowOff>0</xdr:rowOff>
    </xdr:from>
    <xdr:ext cx="304800" cy="306481"/>
    <xdr:sp macro="" textlink="">
      <xdr:nvSpPr>
        <xdr:cNvPr id="1827" name="AutoShape 2" descr="Image result for present value of annuity"/>
        <xdr:cNvSpPr>
          <a:spLocks noChangeAspect="1" noChangeArrowheads="1"/>
        </xdr:cNvSpPr>
      </xdr:nvSpPr>
      <xdr:spPr bwMode="auto">
        <a:xfrm>
          <a:off x="35679529"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140</xdr:row>
      <xdr:rowOff>0</xdr:rowOff>
    </xdr:from>
    <xdr:ext cx="304800" cy="306481"/>
    <xdr:sp macro="" textlink="">
      <xdr:nvSpPr>
        <xdr:cNvPr id="1828" name="AutoShape 2" descr="Image result for present value of annuity"/>
        <xdr:cNvSpPr>
          <a:spLocks noChangeAspect="1" noChangeArrowheads="1"/>
        </xdr:cNvSpPr>
      </xdr:nvSpPr>
      <xdr:spPr bwMode="auto">
        <a:xfrm>
          <a:off x="36195000"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140</xdr:row>
      <xdr:rowOff>0</xdr:rowOff>
    </xdr:from>
    <xdr:ext cx="304800" cy="306481"/>
    <xdr:sp macro="" textlink="">
      <xdr:nvSpPr>
        <xdr:cNvPr id="1829" name="AutoShape 2" descr="Image result for present value of annuity"/>
        <xdr:cNvSpPr>
          <a:spLocks noChangeAspect="1" noChangeArrowheads="1"/>
        </xdr:cNvSpPr>
      </xdr:nvSpPr>
      <xdr:spPr bwMode="auto">
        <a:xfrm>
          <a:off x="36710471"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61</xdr:col>
      <xdr:colOff>0</xdr:colOff>
      <xdr:row>140</xdr:row>
      <xdr:rowOff>0</xdr:rowOff>
    </xdr:from>
    <xdr:ext cx="304800" cy="306481"/>
    <xdr:sp macro="" textlink="">
      <xdr:nvSpPr>
        <xdr:cNvPr id="1830" name="AutoShape 2" descr="Image result for present value of annuity"/>
        <xdr:cNvSpPr>
          <a:spLocks noChangeAspect="1" noChangeArrowheads="1"/>
        </xdr:cNvSpPr>
      </xdr:nvSpPr>
      <xdr:spPr bwMode="auto">
        <a:xfrm>
          <a:off x="35164059"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140</xdr:row>
      <xdr:rowOff>0</xdr:rowOff>
    </xdr:from>
    <xdr:ext cx="304800" cy="306481"/>
    <xdr:sp macro="" textlink="">
      <xdr:nvSpPr>
        <xdr:cNvPr id="1831" name="AutoShape 2" descr="Image result for present value of annuity"/>
        <xdr:cNvSpPr>
          <a:spLocks noChangeAspect="1" noChangeArrowheads="1"/>
        </xdr:cNvSpPr>
      </xdr:nvSpPr>
      <xdr:spPr bwMode="auto">
        <a:xfrm>
          <a:off x="36195000"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140</xdr:row>
      <xdr:rowOff>0</xdr:rowOff>
    </xdr:from>
    <xdr:ext cx="304800" cy="306481"/>
    <xdr:sp macro="" textlink="">
      <xdr:nvSpPr>
        <xdr:cNvPr id="1832" name="AutoShape 2" descr="Image result for present value of annuity"/>
        <xdr:cNvSpPr>
          <a:spLocks noChangeAspect="1" noChangeArrowheads="1"/>
        </xdr:cNvSpPr>
      </xdr:nvSpPr>
      <xdr:spPr bwMode="auto">
        <a:xfrm>
          <a:off x="36710471"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62</xdr:col>
      <xdr:colOff>0</xdr:colOff>
      <xdr:row>140</xdr:row>
      <xdr:rowOff>0</xdr:rowOff>
    </xdr:from>
    <xdr:ext cx="304800" cy="306481"/>
    <xdr:sp macro="" textlink="">
      <xdr:nvSpPr>
        <xdr:cNvPr id="1833" name="AutoShape 2" descr="Image result for present value of annuity"/>
        <xdr:cNvSpPr>
          <a:spLocks noChangeAspect="1" noChangeArrowheads="1"/>
        </xdr:cNvSpPr>
      </xdr:nvSpPr>
      <xdr:spPr bwMode="auto">
        <a:xfrm>
          <a:off x="35679529"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140</xdr:row>
      <xdr:rowOff>0</xdr:rowOff>
    </xdr:from>
    <xdr:ext cx="304800" cy="306481"/>
    <xdr:sp macro="" textlink="">
      <xdr:nvSpPr>
        <xdr:cNvPr id="1834" name="AutoShape 2" descr="Image result for present value of annuity"/>
        <xdr:cNvSpPr>
          <a:spLocks noChangeAspect="1" noChangeArrowheads="1"/>
        </xdr:cNvSpPr>
      </xdr:nvSpPr>
      <xdr:spPr bwMode="auto">
        <a:xfrm>
          <a:off x="36195000"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140</xdr:row>
      <xdr:rowOff>0</xdr:rowOff>
    </xdr:from>
    <xdr:ext cx="304800" cy="306481"/>
    <xdr:sp macro="" textlink="">
      <xdr:nvSpPr>
        <xdr:cNvPr id="1835" name="AutoShape 2" descr="Image result for present value of annuity"/>
        <xdr:cNvSpPr>
          <a:spLocks noChangeAspect="1" noChangeArrowheads="1"/>
        </xdr:cNvSpPr>
      </xdr:nvSpPr>
      <xdr:spPr bwMode="auto">
        <a:xfrm>
          <a:off x="36710471"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62</xdr:col>
      <xdr:colOff>0</xdr:colOff>
      <xdr:row>141</xdr:row>
      <xdr:rowOff>0</xdr:rowOff>
    </xdr:from>
    <xdr:ext cx="304800" cy="306481"/>
    <xdr:sp macro="" textlink="">
      <xdr:nvSpPr>
        <xdr:cNvPr id="1836" name="AutoShape 2" descr="Image result for present value of annuity"/>
        <xdr:cNvSpPr>
          <a:spLocks noChangeAspect="1" noChangeArrowheads="1"/>
        </xdr:cNvSpPr>
      </xdr:nvSpPr>
      <xdr:spPr bwMode="auto">
        <a:xfrm>
          <a:off x="35679529"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141</xdr:row>
      <xdr:rowOff>0</xdr:rowOff>
    </xdr:from>
    <xdr:ext cx="304800" cy="306481"/>
    <xdr:sp macro="" textlink="">
      <xdr:nvSpPr>
        <xdr:cNvPr id="1837" name="AutoShape 2" descr="Image result for present value of annuity"/>
        <xdr:cNvSpPr>
          <a:spLocks noChangeAspect="1" noChangeArrowheads="1"/>
        </xdr:cNvSpPr>
      </xdr:nvSpPr>
      <xdr:spPr bwMode="auto">
        <a:xfrm>
          <a:off x="36195000"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141</xdr:row>
      <xdr:rowOff>0</xdr:rowOff>
    </xdr:from>
    <xdr:ext cx="304800" cy="306481"/>
    <xdr:sp macro="" textlink="">
      <xdr:nvSpPr>
        <xdr:cNvPr id="1838" name="AutoShape 2" descr="Image result for present value of annuity"/>
        <xdr:cNvSpPr>
          <a:spLocks noChangeAspect="1" noChangeArrowheads="1"/>
        </xdr:cNvSpPr>
      </xdr:nvSpPr>
      <xdr:spPr bwMode="auto">
        <a:xfrm>
          <a:off x="36710471"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61</xdr:col>
      <xdr:colOff>0</xdr:colOff>
      <xdr:row>140</xdr:row>
      <xdr:rowOff>0</xdr:rowOff>
    </xdr:from>
    <xdr:ext cx="304800" cy="306481"/>
    <xdr:sp macro="" textlink="">
      <xdr:nvSpPr>
        <xdr:cNvPr id="1839" name="AutoShape 2" descr="Image result for present value of annuity"/>
        <xdr:cNvSpPr>
          <a:spLocks noChangeAspect="1" noChangeArrowheads="1"/>
        </xdr:cNvSpPr>
      </xdr:nvSpPr>
      <xdr:spPr bwMode="auto">
        <a:xfrm>
          <a:off x="35164059"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140</xdr:row>
      <xdr:rowOff>0</xdr:rowOff>
    </xdr:from>
    <xdr:ext cx="304800" cy="306481"/>
    <xdr:sp macro="" textlink="">
      <xdr:nvSpPr>
        <xdr:cNvPr id="1840" name="AutoShape 2" descr="Image result for present value of annuity"/>
        <xdr:cNvSpPr>
          <a:spLocks noChangeAspect="1" noChangeArrowheads="1"/>
        </xdr:cNvSpPr>
      </xdr:nvSpPr>
      <xdr:spPr bwMode="auto">
        <a:xfrm>
          <a:off x="36195000"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140</xdr:row>
      <xdr:rowOff>0</xdr:rowOff>
    </xdr:from>
    <xdr:ext cx="304800" cy="306481"/>
    <xdr:sp macro="" textlink="">
      <xdr:nvSpPr>
        <xdr:cNvPr id="1841" name="AutoShape 2" descr="Image result for present value of annuity"/>
        <xdr:cNvSpPr>
          <a:spLocks noChangeAspect="1" noChangeArrowheads="1"/>
        </xdr:cNvSpPr>
      </xdr:nvSpPr>
      <xdr:spPr bwMode="auto">
        <a:xfrm>
          <a:off x="36710471"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62</xdr:col>
      <xdr:colOff>0</xdr:colOff>
      <xdr:row>141</xdr:row>
      <xdr:rowOff>0</xdr:rowOff>
    </xdr:from>
    <xdr:ext cx="304800" cy="306481"/>
    <xdr:sp macro="" textlink="">
      <xdr:nvSpPr>
        <xdr:cNvPr id="1842" name="AutoShape 2" descr="Image result for present value of annuity"/>
        <xdr:cNvSpPr>
          <a:spLocks noChangeAspect="1" noChangeArrowheads="1"/>
        </xdr:cNvSpPr>
      </xdr:nvSpPr>
      <xdr:spPr bwMode="auto">
        <a:xfrm>
          <a:off x="35679529"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141</xdr:row>
      <xdr:rowOff>0</xdr:rowOff>
    </xdr:from>
    <xdr:ext cx="304800" cy="306481"/>
    <xdr:sp macro="" textlink="">
      <xdr:nvSpPr>
        <xdr:cNvPr id="1843" name="AutoShape 2" descr="Image result for present value of annuity"/>
        <xdr:cNvSpPr>
          <a:spLocks noChangeAspect="1" noChangeArrowheads="1"/>
        </xdr:cNvSpPr>
      </xdr:nvSpPr>
      <xdr:spPr bwMode="auto">
        <a:xfrm>
          <a:off x="36195000"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141</xdr:row>
      <xdr:rowOff>0</xdr:rowOff>
    </xdr:from>
    <xdr:ext cx="304800" cy="306481"/>
    <xdr:sp macro="" textlink="">
      <xdr:nvSpPr>
        <xdr:cNvPr id="1844" name="AutoShape 2" descr="Image result for present value of annuity"/>
        <xdr:cNvSpPr>
          <a:spLocks noChangeAspect="1" noChangeArrowheads="1"/>
        </xdr:cNvSpPr>
      </xdr:nvSpPr>
      <xdr:spPr bwMode="auto">
        <a:xfrm>
          <a:off x="36710471"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61</xdr:col>
      <xdr:colOff>0</xdr:colOff>
      <xdr:row>141</xdr:row>
      <xdr:rowOff>0</xdr:rowOff>
    </xdr:from>
    <xdr:ext cx="304800" cy="306481"/>
    <xdr:sp macro="" textlink="">
      <xdr:nvSpPr>
        <xdr:cNvPr id="1845" name="AutoShape 2" descr="Image result for present value of annuity"/>
        <xdr:cNvSpPr>
          <a:spLocks noChangeAspect="1" noChangeArrowheads="1"/>
        </xdr:cNvSpPr>
      </xdr:nvSpPr>
      <xdr:spPr bwMode="auto">
        <a:xfrm>
          <a:off x="35164059"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141</xdr:row>
      <xdr:rowOff>0</xdr:rowOff>
    </xdr:from>
    <xdr:ext cx="304800" cy="306481"/>
    <xdr:sp macro="" textlink="">
      <xdr:nvSpPr>
        <xdr:cNvPr id="1846" name="AutoShape 2" descr="Image result for present value of annuity"/>
        <xdr:cNvSpPr>
          <a:spLocks noChangeAspect="1" noChangeArrowheads="1"/>
        </xdr:cNvSpPr>
      </xdr:nvSpPr>
      <xdr:spPr bwMode="auto">
        <a:xfrm>
          <a:off x="36195000"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141</xdr:row>
      <xdr:rowOff>0</xdr:rowOff>
    </xdr:from>
    <xdr:ext cx="304800" cy="306481"/>
    <xdr:sp macro="" textlink="">
      <xdr:nvSpPr>
        <xdr:cNvPr id="1847" name="AutoShape 2" descr="Image result for present value of annuity"/>
        <xdr:cNvSpPr>
          <a:spLocks noChangeAspect="1" noChangeArrowheads="1"/>
        </xdr:cNvSpPr>
      </xdr:nvSpPr>
      <xdr:spPr bwMode="auto">
        <a:xfrm>
          <a:off x="36710471"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62</xdr:col>
      <xdr:colOff>0</xdr:colOff>
      <xdr:row>141</xdr:row>
      <xdr:rowOff>0</xdr:rowOff>
    </xdr:from>
    <xdr:ext cx="304800" cy="306481"/>
    <xdr:sp macro="" textlink="">
      <xdr:nvSpPr>
        <xdr:cNvPr id="1848" name="AutoShape 2" descr="Image result for present value of annuity"/>
        <xdr:cNvSpPr>
          <a:spLocks noChangeAspect="1" noChangeArrowheads="1"/>
        </xdr:cNvSpPr>
      </xdr:nvSpPr>
      <xdr:spPr bwMode="auto">
        <a:xfrm>
          <a:off x="35679529"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141</xdr:row>
      <xdr:rowOff>0</xdr:rowOff>
    </xdr:from>
    <xdr:ext cx="304800" cy="306481"/>
    <xdr:sp macro="" textlink="">
      <xdr:nvSpPr>
        <xdr:cNvPr id="1849" name="AutoShape 2" descr="Image result for present value of annuity"/>
        <xdr:cNvSpPr>
          <a:spLocks noChangeAspect="1" noChangeArrowheads="1"/>
        </xdr:cNvSpPr>
      </xdr:nvSpPr>
      <xdr:spPr bwMode="auto">
        <a:xfrm>
          <a:off x="36195000"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141</xdr:row>
      <xdr:rowOff>0</xdr:rowOff>
    </xdr:from>
    <xdr:ext cx="304800" cy="306481"/>
    <xdr:sp macro="" textlink="">
      <xdr:nvSpPr>
        <xdr:cNvPr id="1850" name="AutoShape 2" descr="Image result for present value of annuity"/>
        <xdr:cNvSpPr>
          <a:spLocks noChangeAspect="1" noChangeArrowheads="1"/>
        </xdr:cNvSpPr>
      </xdr:nvSpPr>
      <xdr:spPr bwMode="auto">
        <a:xfrm>
          <a:off x="36710471"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62</xdr:col>
      <xdr:colOff>0</xdr:colOff>
      <xdr:row>142</xdr:row>
      <xdr:rowOff>0</xdr:rowOff>
    </xdr:from>
    <xdr:ext cx="304800" cy="306481"/>
    <xdr:sp macro="" textlink="">
      <xdr:nvSpPr>
        <xdr:cNvPr id="1851" name="AutoShape 2" descr="Image result for present value of annuity"/>
        <xdr:cNvSpPr>
          <a:spLocks noChangeAspect="1" noChangeArrowheads="1"/>
        </xdr:cNvSpPr>
      </xdr:nvSpPr>
      <xdr:spPr bwMode="auto">
        <a:xfrm>
          <a:off x="35679529"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142</xdr:row>
      <xdr:rowOff>0</xdr:rowOff>
    </xdr:from>
    <xdr:ext cx="304800" cy="306481"/>
    <xdr:sp macro="" textlink="">
      <xdr:nvSpPr>
        <xdr:cNvPr id="1852" name="AutoShape 2" descr="Image result for present value of annuity"/>
        <xdr:cNvSpPr>
          <a:spLocks noChangeAspect="1" noChangeArrowheads="1"/>
        </xdr:cNvSpPr>
      </xdr:nvSpPr>
      <xdr:spPr bwMode="auto">
        <a:xfrm>
          <a:off x="36195000"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142</xdr:row>
      <xdr:rowOff>0</xdr:rowOff>
    </xdr:from>
    <xdr:ext cx="304800" cy="306481"/>
    <xdr:sp macro="" textlink="">
      <xdr:nvSpPr>
        <xdr:cNvPr id="1853" name="AutoShape 2" descr="Image result for present value of annuity"/>
        <xdr:cNvSpPr>
          <a:spLocks noChangeAspect="1" noChangeArrowheads="1"/>
        </xdr:cNvSpPr>
      </xdr:nvSpPr>
      <xdr:spPr bwMode="auto">
        <a:xfrm>
          <a:off x="36710471"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61</xdr:col>
      <xdr:colOff>0</xdr:colOff>
      <xdr:row>141</xdr:row>
      <xdr:rowOff>0</xdr:rowOff>
    </xdr:from>
    <xdr:ext cx="304800" cy="306481"/>
    <xdr:sp macro="" textlink="">
      <xdr:nvSpPr>
        <xdr:cNvPr id="1854" name="AutoShape 2" descr="Image result for present value of annuity"/>
        <xdr:cNvSpPr>
          <a:spLocks noChangeAspect="1" noChangeArrowheads="1"/>
        </xdr:cNvSpPr>
      </xdr:nvSpPr>
      <xdr:spPr bwMode="auto">
        <a:xfrm>
          <a:off x="35164059"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141</xdr:row>
      <xdr:rowOff>0</xdr:rowOff>
    </xdr:from>
    <xdr:ext cx="304800" cy="306481"/>
    <xdr:sp macro="" textlink="">
      <xdr:nvSpPr>
        <xdr:cNvPr id="1855" name="AutoShape 2" descr="Image result for present value of annuity"/>
        <xdr:cNvSpPr>
          <a:spLocks noChangeAspect="1" noChangeArrowheads="1"/>
        </xdr:cNvSpPr>
      </xdr:nvSpPr>
      <xdr:spPr bwMode="auto">
        <a:xfrm>
          <a:off x="36195000"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141</xdr:row>
      <xdr:rowOff>0</xdr:rowOff>
    </xdr:from>
    <xdr:ext cx="304800" cy="306481"/>
    <xdr:sp macro="" textlink="">
      <xdr:nvSpPr>
        <xdr:cNvPr id="1856" name="AutoShape 2" descr="Image result for present value of annuity"/>
        <xdr:cNvSpPr>
          <a:spLocks noChangeAspect="1" noChangeArrowheads="1"/>
        </xdr:cNvSpPr>
      </xdr:nvSpPr>
      <xdr:spPr bwMode="auto">
        <a:xfrm>
          <a:off x="36710471"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62</xdr:col>
      <xdr:colOff>0</xdr:colOff>
      <xdr:row>142</xdr:row>
      <xdr:rowOff>0</xdr:rowOff>
    </xdr:from>
    <xdr:ext cx="304800" cy="306481"/>
    <xdr:sp macro="" textlink="">
      <xdr:nvSpPr>
        <xdr:cNvPr id="1857" name="AutoShape 2" descr="Image result for present value of annuity"/>
        <xdr:cNvSpPr>
          <a:spLocks noChangeAspect="1" noChangeArrowheads="1"/>
        </xdr:cNvSpPr>
      </xdr:nvSpPr>
      <xdr:spPr bwMode="auto">
        <a:xfrm>
          <a:off x="35679529"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142</xdr:row>
      <xdr:rowOff>0</xdr:rowOff>
    </xdr:from>
    <xdr:ext cx="304800" cy="306481"/>
    <xdr:sp macro="" textlink="">
      <xdr:nvSpPr>
        <xdr:cNvPr id="1858" name="AutoShape 2" descr="Image result for present value of annuity"/>
        <xdr:cNvSpPr>
          <a:spLocks noChangeAspect="1" noChangeArrowheads="1"/>
        </xdr:cNvSpPr>
      </xdr:nvSpPr>
      <xdr:spPr bwMode="auto">
        <a:xfrm>
          <a:off x="36195000"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142</xdr:row>
      <xdr:rowOff>0</xdr:rowOff>
    </xdr:from>
    <xdr:ext cx="304800" cy="306481"/>
    <xdr:sp macro="" textlink="">
      <xdr:nvSpPr>
        <xdr:cNvPr id="1859" name="AutoShape 2" descr="Image result for present value of annuity"/>
        <xdr:cNvSpPr>
          <a:spLocks noChangeAspect="1" noChangeArrowheads="1"/>
        </xdr:cNvSpPr>
      </xdr:nvSpPr>
      <xdr:spPr bwMode="auto">
        <a:xfrm>
          <a:off x="36710471"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61</xdr:col>
      <xdr:colOff>0</xdr:colOff>
      <xdr:row>142</xdr:row>
      <xdr:rowOff>0</xdr:rowOff>
    </xdr:from>
    <xdr:ext cx="304800" cy="306481"/>
    <xdr:sp macro="" textlink="">
      <xdr:nvSpPr>
        <xdr:cNvPr id="1860" name="AutoShape 2" descr="Image result for present value of annuity"/>
        <xdr:cNvSpPr>
          <a:spLocks noChangeAspect="1" noChangeArrowheads="1"/>
        </xdr:cNvSpPr>
      </xdr:nvSpPr>
      <xdr:spPr bwMode="auto">
        <a:xfrm>
          <a:off x="35164059"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142</xdr:row>
      <xdr:rowOff>0</xdr:rowOff>
    </xdr:from>
    <xdr:ext cx="304800" cy="306481"/>
    <xdr:sp macro="" textlink="">
      <xdr:nvSpPr>
        <xdr:cNvPr id="1861" name="AutoShape 2" descr="Image result for present value of annuity"/>
        <xdr:cNvSpPr>
          <a:spLocks noChangeAspect="1" noChangeArrowheads="1"/>
        </xdr:cNvSpPr>
      </xdr:nvSpPr>
      <xdr:spPr bwMode="auto">
        <a:xfrm>
          <a:off x="36195000"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142</xdr:row>
      <xdr:rowOff>0</xdr:rowOff>
    </xdr:from>
    <xdr:ext cx="304800" cy="306481"/>
    <xdr:sp macro="" textlink="">
      <xdr:nvSpPr>
        <xdr:cNvPr id="1862" name="AutoShape 2" descr="Image result for present value of annuity"/>
        <xdr:cNvSpPr>
          <a:spLocks noChangeAspect="1" noChangeArrowheads="1"/>
        </xdr:cNvSpPr>
      </xdr:nvSpPr>
      <xdr:spPr bwMode="auto">
        <a:xfrm>
          <a:off x="36710471"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62</xdr:col>
      <xdr:colOff>0</xdr:colOff>
      <xdr:row>142</xdr:row>
      <xdr:rowOff>0</xdr:rowOff>
    </xdr:from>
    <xdr:ext cx="304800" cy="306481"/>
    <xdr:sp macro="" textlink="">
      <xdr:nvSpPr>
        <xdr:cNvPr id="1863" name="AutoShape 2" descr="Image result for present value of annuity"/>
        <xdr:cNvSpPr>
          <a:spLocks noChangeAspect="1" noChangeArrowheads="1"/>
        </xdr:cNvSpPr>
      </xdr:nvSpPr>
      <xdr:spPr bwMode="auto">
        <a:xfrm>
          <a:off x="35679529"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142</xdr:row>
      <xdr:rowOff>0</xdr:rowOff>
    </xdr:from>
    <xdr:ext cx="304800" cy="306481"/>
    <xdr:sp macro="" textlink="">
      <xdr:nvSpPr>
        <xdr:cNvPr id="1864" name="AutoShape 2" descr="Image result for present value of annuity"/>
        <xdr:cNvSpPr>
          <a:spLocks noChangeAspect="1" noChangeArrowheads="1"/>
        </xdr:cNvSpPr>
      </xdr:nvSpPr>
      <xdr:spPr bwMode="auto">
        <a:xfrm>
          <a:off x="36195000"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142</xdr:row>
      <xdr:rowOff>0</xdr:rowOff>
    </xdr:from>
    <xdr:ext cx="304800" cy="306481"/>
    <xdr:sp macro="" textlink="">
      <xdr:nvSpPr>
        <xdr:cNvPr id="1865" name="AutoShape 2" descr="Image result for present value of annuity"/>
        <xdr:cNvSpPr>
          <a:spLocks noChangeAspect="1" noChangeArrowheads="1"/>
        </xdr:cNvSpPr>
      </xdr:nvSpPr>
      <xdr:spPr bwMode="auto">
        <a:xfrm>
          <a:off x="36710471"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62</xdr:col>
      <xdr:colOff>0</xdr:colOff>
      <xdr:row>143</xdr:row>
      <xdr:rowOff>0</xdr:rowOff>
    </xdr:from>
    <xdr:ext cx="304800" cy="306481"/>
    <xdr:sp macro="" textlink="">
      <xdr:nvSpPr>
        <xdr:cNvPr id="1866" name="AutoShape 2" descr="Image result for present value of annuity"/>
        <xdr:cNvSpPr>
          <a:spLocks noChangeAspect="1" noChangeArrowheads="1"/>
        </xdr:cNvSpPr>
      </xdr:nvSpPr>
      <xdr:spPr bwMode="auto">
        <a:xfrm>
          <a:off x="35679529"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143</xdr:row>
      <xdr:rowOff>0</xdr:rowOff>
    </xdr:from>
    <xdr:ext cx="304800" cy="306481"/>
    <xdr:sp macro="" textlink="">
      <xdr:nvSpPr>
        <xdr:cNvPr id="1867" name="AutoShape 2" descr="Image result for present value of annuity"/>
        <xdr:cNvSpPr>
          <a:spLocks noChangeAspect="1" noChangeArrowheads="1"/>
        </xdr:cNvSpPr>
      </xdr:nvSpPr>
      <xdr:spPr bwMode="auto">
        <a:xfrm>
          <a:off x="36195000"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143</xdr:row>
      <xdr:rowOff>0</xdr:rowOff>
    </xdr:from>
    <xdr:ext cx="304800" cy="306481"/>
    <xdr:sp macro="" textlink="">
      <xdr:nvSpPr>
        <xdr:cNvPr id="1868" name="AutoShape 2" descr="Image result for present value of annuity"/>
        <xdr:cNvSpPr>
          <a:spLocks noChangeAspect="1" noChangeArrowheads="1"/>
        </xdr:cNvSpPr>
      </xdr:nvSpPr>
      <xdr:spPr bwMode="auto">
        <a:xfrm>
          <a:off x="36710471"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61</xdr:col>
      <xdr:colOff>0</xdr:colOff>
      <xdr:row>142</xdr:row>
      <xdr:rowOff>0</xdr:rowOff>
    </xdr:from>
    <xdr:ext cx="304800" cy="306481"/>
    <xdr:sp macro="" textlink="">
      <xdr:nvSpPr>
        <xdr:cNvPr id="1869" name="AutoShape 2" descr="Image result for present value of annuity"/>
        <xdr:cNvSpPr>
          <a:spLocks noChangeAspect="1" noChangeArrowheads="1"/>
        </xdr:cNvSpPr>
      </xdr:nvSpPr>
      <xdr:spPr bwMode="auto">
        <a:xfrm>
          <a:off x="35164059"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142</xdr:row>
      <xdr:rowOff>0</xdr:rowOff>
    </xdr:from>
    <xdr:ext cx="304800" cy="306481"/>
    <xdr:sp macro="" textlink="">
      <xdr:nvSpPr>
        <xdr:cNvPr id="1870" name="AutoShape 2" descr="Image result for present value of annuity"/>
        <xdr:cNvSpPr>
          <a:spLocks noChangeAspect="1" noChangeArrowheads="1"/>
        </xdr:cNvSpPr>
      </xdr:nvSpPr>
      <xdr:spPr bwMode="auto">
        <a:xfrm>
          <a:off x="36195000"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142</xdr:row>
      <xdr:rowOff>0</xdr:rowOff>
    </xdr:from>
    <xdr:ext cx="304800" cy="306481"/>
    <xdr:sp macro="" textlink="">
      <xdr:nvSpPr>
        <xdr:cNvPr id="1871" name="AutoShape 2" descr="Image result for present value of annuity"/>
        <xdr:cNvSpPr>
          <a:spLocks noChangeAspect="1" noChangeArrowheads="1"/>
        </xdr:cNvSpPr>
      </xdr:nvSpPr>
      <xdr:spPr bwMode="auto">
        <a:xfrm>
          <a:off x="36710471"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62</xdr:col>
      <xdr:colOff>0</xdr:colOff>
      <xdr:row>143</xdr:row>
      <xdr:rowOff>0</xdr:rowOff>
    </xdr:from>
    <xdr:ext cx="304800" cy="306481"/>
    <xdr:sp macro="" textlink="">
      <xdr:nvSpPr>
        <xdr:cNvPr id="1872" name="AutoShape 2" descr="Image result for present value of annuity"/>
        <xdr:cNvSpPr>
          <a:spLocks noChangeAspect="1" noChangeArrowheads="1"/>
        </xdr:cNvSpPr>
      </xdr:nvSpPr>
      <xdr:spPr bwMode="auto">
        <a:xfrm>
          <a:off x="35679529"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143</xdr:row>
      <xdr:rowOff>0</xdr:rowOff>
    </xdr:from>
    <xdr:ext cx="304800" cy="306481"/>
    <xdr:sp macro="" textlink="">
      <xdr:nvSpPr>
        <xdr:cNvPr id="1873" name="AutoShape 2" descr="Image result for present value of annuity"/>
        <xdr:cNvSpPr>
          <a:spLocks noChangeAspect="1" noChangeArrowheads="1"/>
        </xdr:cNvSpPr>
      </xdr:nvSpPr>
      <xdr:spPr bwMode="auto">
        <a:xfrm>
          <a:off x="36195000"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143</xdr:row>
      <xdr:rowOff>0</xdr:rowOff>
    </xdr:from>
    <xdr:ext cx="304800" cy="306481"/>
    <xdr:sp macro="" textlink="">
      <xdr:nvSpPr>
        <xdr:cNvPr id="1874" name="AutoShape 2" descr="Image result for present value of annuity"/>
        <xdr:cNvSpPr>
          <a:spLocks noChangeAspect="1" noChangeArrowheads="1"/>
        </xdr:cNvSpPr>
      </xdr:nvSpPr>
      <xdr:spPr bwMode="auto">
        <a:xfrm>
          <a:off x="36710471"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61</xdr:col>
      <xdr:colOff>0</xdr:colOff>
      <xdr:row>143</xdr:row>
      <xdr:rowOff>0</xdr:rowOff>
    </xdr:from>
    <xdr:ext cx="304800" cy="306481"/>
    <xdr:sp macro="" textlink="">
      <xdr:nvSpPr>
        <xdr:cNvPr id="1875" name="AutoShape 2" descr="Image result for present value of annuity"/>
        <xdr:cNvSpPr>
          <a:spLocks noChangeAspect="1" noChangeArrowheads="1"/>
        </xdr:cNvSpPr>
      </xdr:nvSpPr>
      <xdr:spPr bwMode="auto">
        <a:xfrm>
          <a:off x="35164059"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143</xdr:row>
      <xdr:rowOff>0</xdr:rowOff>
    </xdr:from>
    <xdr:ext cx="304800" cy="306481"/>
    <xdr:sp macro="" textlink="">
      <xdr:nvSpPr>
        <xdr:cNvPr id="1876" name="AutoShape 2" descr="Image result for present value of annuity"/>
        <xdr:cNvSpPr>
          <a:spLocks noChangeAspect="1" noChangeArrowheads="1"/>
        </xdr:cNvSpPr>
      </xdr:nvSpPr>
      <xdr:spPr bwMode="auto">
        <a:xfrm>
          <a:off x="36195000"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143</xdr:row>
      <xdr:rowOff>0</xdr:rowOff>
    </xdr:from>
    <xdr:ext cx="304800" cy="306481"/>
    <xdr:sp macro="" textlink="">
      <xdr:nvSpPr>
        <xdr:cNvPr id="1877" name="AutoShape 2" descr="Image result for present value of annuity"/>
        <xdr:cNvSpPr>
          <a:spLocks noChangeAspect="1" noChangeArrowheads="1"/>
        </xdr:cNvSpPr>
      </xdr:nvSpPr>
      <xdr:spPr bwMode="auto">
        <a:xfrm>
          <a:off x="36710471"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62</xdr:col>
      <xdr:colOff>0</xdr:colOff>
      <xdr:row>143</xdr:row>
      <xdr:rowOff>0</xdr:rowOff>
    </xdr:from>
    <xdr:ext cx="304800" cy="306481"/>
    <xdr:sp macro="" textlink="">
      <xdr:nvSpPr>
        <xdr:cNvPr id="1878" name="AutoShape 2" descr="Image result for present value of annuity"/>
        <xdr:cNvSpPr>
          <a:spLocks noChangeAspect="1" noChangeArrowheads="1"/>
        </xdr:cNvSpPr>
      </xdr:nvSpPr>
      <xdr:spPr bwMode="auto">
        <a:xfrm>
          <a:off x="35679529"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143</xdr:row>
      <xdr:rowOff>0</xdr:rowOff>
    </xdr:from>
    <xdr:ext cx="304800" cy="306481"/>
    <xdr:sp macro="" textlink="">
      <xdr:nvSpPr>
        <xdr:cNvPr id="1879" name="AutoShape 2" descr="Image result for present value of annuity"/>
        <xdr:cNvSpPr>
          <a:spLocks noChangeAspect="1" noChangeArrowheads="1"/>
        </xdr:cNvSpPr>
      </xdr:nvSpPr>
      <xdr:spPr bwMode="auto">
        <a:xfrm>
          <a:off x="36195000"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143</xdr:row>
      <xdr:rowOff>0</xdr:rowOff>
    </xdr:from>
    <xdr:ext cx="304800" cy="306481"/>
    <xdr:sp macro="" textlink="">
      <xdr:nvSpPr>
        <xdr:cNvPr id="1880" name="AutoShape 2" descr="Image result for present value of annuity"/>
        <xdr:cNvSpPr>
          <a:spLocks noChangeAspect="1" noChangeArrowheads="1"/>
        </xdr:cNvSpPr>
      </xdr:nvSpPr>
      <xdr:spPr bwMode="auto">
        <a:xfrm>
          <a:off x="36710471"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62</xdr:col>
      <xdr:colOff>0</xdr:colOff>
      <xdr:row>144</xdr:row>
      <xdr:rowOff>0</xdr:rowOff>
    </xdr:from>
    <xdr:ext cx="304800" cy="306481"/>
    <xdr:sp macro="" textlink="">
      <xdr:nvSpPr>
        <xdr:cNvPr id="1881" name="AutoShape 2" descr="Image result for present value of annuity"/>
        <xdr:cNvSpPr>
          <a:spLocks noChangeAspect="1" noChangeArrowheads="1"/>
        </xdr:cNvSpPr>
      </xdr:nvSpPr>
      <xdr:spPr bwMode="auto">
        <a:xfrm>
          <a:off x="35679529"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144</xdr:row>
      <xdr:rowOff>0</xdr:rowOff>
    </xdr:from>
    <xdr:ext cx="304800" cy="306481"/>
    <xdr:sp macro="" textlink="">
      <xdr:nvSpPr>
        <xdr:cNvPr id="1882" name="AutoShape 2" descr="Image result for present value of annuity"/>
        <xdr:cNvSpPr>
          <a:spLocks noChangeAspect="1" noChangeArrowheads="1"/>
        </xdr:cNvSpPr>
      </xdr:nvSpPr>
      <xdr:spPr bwMode="auto">
        <a:xfrm>
          <a:off x="36195000"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144</xdr:row>
      <xdr:rowOff>0</xdr:rowOff>
    </xdr:from>
    <xdr:ext cx="304800" cy="306481"/>
    <xdr:sp macro="" textlink="">
      <xdr:nvSpPr>
        <xdr:cNvPr id="1883" name="AutoShape 2" descr="Image result for present value of annuity"/>
        <xdr:cNvSpPr>
          <a:spLocks noChangeAspect="1" noChangeArrowheads="1"/>
        </xdr:cNvSpPr>
      </xdr:nvSpPr>
      <xdr:spPr bwMode="auto">
        <a:xfrm>
          <a:off x="36710471"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61</xdr:col>
      <xdr:colOff>0</xdr:colOff>
      <xdr:row>143</xdr:row>
      <xdr:rowOff>0</xdr:rowOff>
    </xdr:from>
    <xdr:ext cx="304800" cy="306481"/>
    <xdr:sp macro="" textlink="">
      <xdr:nvSpPr>
        <xdr:cNvPr id="1884" name="AutoShape 2" descr="Image result for present value of annuity"/>
        <xdr:cNvSpPr>
          <a:spLocks noChangeAspect="1" noChangeArrowheads="1"/>
        </xdr:cNvSpPr>
      </xdr:nvSpPr>
      <xdr:spPr bwMode="auto">
        <a:xfrm>
          <a:off x="35164059"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143</xdr:row>
      <xdr:rowOff>0</xdr:rowOff>
    </xdr:from>
    <xdr:ext cx="304800" cy="306481"/>
    <xdr:sp macro="" textlink="">
      <xdr:nvSpPr>
        <xdr:cNvPr id="1885" name="AutoShape 2" descr="Image result for present value of annuity"/>
        <xdr:cNvSpPr>
          <a:spLocks noChangeAspect="1" noChangeArrowheads="1"/>
        </xdr:cNvSpPr>
      </xdr:nvSpPr>
      <xdr:spPr bwMode="auto">
        <a:xfrm>
          <a:off x="36195000"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143</xdr:row>
      <xdr:rowOff>0</xdr:rowOff>
    </xdr:from>
    <xdr:ext cx="304800" cy="306481"/>
    <xdr:sp macro="" textlink="">
      <xdr:nvSpPr>
        <xdr:cNvPr id="1886" name="AutoShape 2" descr="Image result for present value of annuity"/>
        <xdr:cNvSpPr>
          <a:spLocks noChangeAspect="1" noChangeArrowheads="1"/>
        </xdr:cNvSpPr>
      </xdr:nvSpPr>
      <xdr:spPr bwMode="auto">
        <a:xfrm>
          <a:off x="36710471"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62</xdr:col>
      <xdr:colOff>0</xdr:colOff>
      <xdr:row>144</xdr:row>
      <xdr:rowOff>0</xdr:rowOff>
    </xdr:from>
    <xdr:ext cx="304800" cy="306481"/>
    <xdr:sp macro="" textlink="">
      <xdr:nvSpPr>
        <xdr:cNvPr id="1887" name="AutoShape 2" descr="Image result for present value of annuity"/>
        <xdr:cNvSpPr>
          <a:spLocks noChangeAspect="1" noChangeArrowheads="1"/>
        </xdr:cNvSpPr>
      </xdr:nvSpPr>
      <xdr:spPr bwMode="auto">
        <a:xfrm>
          <a:off x="35679529"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144</xdr:row>
      <xdr:rowOff>0</xdr:rowOff>
    </xdr:from>
    <xdr:ext cx="304800" cy="306481"/>
    <xdr:sp macro="" textlink="">
      <xdr:nvSpPr>
        <xdr:cNvPr id="1888" name="AutoShape 2" descr="Image result for present value of annuity"/>
        <xdr:cNvSpPr>
          <a:spLocks noChangeAspect="1" noChangeArrowheads="1"/>
        </xdr:cNvSpPr>
      </xdr:nvSpPr>
      <xdr:spPr bwMode="auto">
        <a:xfrm>
          <a:off x="36195000"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144</xdr:row>
      <xdr:rowOff>0</xdr:rowOff>
    </xdr:from>
    <xdr:ext cx="304800" cy="306481"/>
    <xdr:sp macro="" textlink="">
      <xdr:nvSpPr>
        <xdr:cNvPr id="1889" name="AutoShape 2" descr="Image result for present value of annuity"/>
        <xdr:cNvSpPr>
          <a:spLocks noChangeAspect="1" noChangeArrowheads="1"/>
        </xdr:cNvSpPr>
      </xdr:nvSpPr>
      <xdr:spPr bwMode="auto">
        <a:xfrm>
          <a:off x="36710471"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61</xdr:col>
      <xdr:colOff>0</xdr:colOff>
      <xdr:row>144</xdr:row>
      <xdr:rowOff>0</xdr:rowOff>
    </xdr:from>
    <xdr:ext cx="304800" cy="306481"/>
    <xdr:sp macro="" textlink="">
      <xdr:nvSpPr>
        <xdr:cNvPr id="1890" name="AutoShape 2" descr="Image result for present value of annuity"/>
        <xdr:cNvSpPr>
          <a:spLocks noChangeAspect="1" noChangeArrowheads="1"/>
        </xdr:cNvSpPr>
      </xdr:nvSpPr>
      <xdr:spPr bwMode="auto">
        <a:xfrm>
          <a:off x="35164059"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144</xdr:row>
      <xdr:rowOff>0</xdr:rowOff>
    </xdr:from>
    <xdr:ext cx="304800" cy="306481"/>
    <xdr:sp macro="" textlink="">
      <xdr:nvSpPr>
        <xdr:cNvPr id="1891" name="AutoShape 2" descr="Image result for present value of annuity"/>
        <xdr:cNvSpPr>
          <a:spLocks noChangeAspect="1" noChangeArrowheads="1"/>
        </xdr:cNvSpPr>
      </xdr:nvSpPr>
      <xdr:spPr bwMode="auto">
        <a:xfrm>
          <a:off x="36195000"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144</xdr:row>
      <xdr:rowOff>0</xdr:rowOff>
    </xdr:from>
    <xdr:ext cx="304800" cy="306481"/>
    <xdr:sp macro="" textlink="">
      <xdr:nvSpPr>
        <xdr:cNvPr id="1892" name="AutoShape 2" descr="Image result for present value of annuity"/>
        <xdr:cNvSpPr>
          <a:spLocks noChangeAspect="1" noChangeArrowheads="1"/>
        </xdr:cNvSpPr>
      </xdr:nvSpPr>
      <xdr:spPr bwMode="auto">
        <a:xfrm>
          <a:off x="36710471"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62</xdr:col>
      <xdr:colOff>0</xdr:colOff>
      <xdr:row>144</xdr:row>
      <xdr:rowOff>0</xdr:rowOff>
    </xdr:from>
    <xdr:ext cx="304800" cy="306481"/>
    <xdr:sp macro="" textlink="">
      <xdr:nvSpPr>
        <xdr:cNvPr id="1893" name="AutoShape 2" descr="Image result for present value of annuity"/>
        <xdr:cNvSpPr>
          <a:spLocks noChangeAspect="1" noChangeArrowheads="1"/>
        </xdr:cNvSpPr>
      </xdr:nvSpPr>
      <xdr:spPr bwMode="auto">
        <a:xfrm>
          <a:off x="35679529"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144</xdr:row>
      <xdr:rowOff>0</xdr:rowOff>
    </xdr:from>
    <xdr:ext cx="304800" cy="306481"/>
    <xdr:sp macro="" textlink="">
      <xdr:nvSpPr>
        <xdr:cNvPr id="1894" name="AutoShape 2" descr="Image result for present value of annuity"/>
        <xdr:cNvSpPr>
          <a:spLocks noChangeAspect="1" noChangeArrowheads="1"/>
        </xdr:cNvSpPr>
      </xdr:nvSpPr>
      <xdr:spPr bwMode="auto">
        <a:xfrm>
          <a:off x="36195000"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144</xdr:row>
      <xdr:rowOff>0</xdr:rowOff>
    </xdr:from>
    <xdr:ext cx="304800" cy="306481"/>
    <xdr:sp macro="" textlink="">
      <xdr:nvSpPr>
        <xdr:cNvPr id="1895" name="AutoShape 2" descr="Image result for present value of annuity"/>
        <xdr:cNvSpPr>
          <a:spLocks noChangeAspect="1" noChangeArrowheads="1"/>
        </xdr:cNvSpPr>
      </xdr:nvSpPr>
      <xdr:spPr bwMode="auto">
        <a:xfrm>
          <a:off x="36710471"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62</xdr:col>
      <xdr:colOff>0</xdr:colOff>
      <xdr:row>145</xdr:row>
      <xdr:rowOff>0</xdr:rowOff>
    </xdr:from>
    <xdr:ext cx="304800" cy="306481"/>
    <xdr:sp macro="" textlink="">
      <xdr:nvSpPr>
        <xdr:cNvPr id="1896" name="AutoShape 2" descr="Image result for present value of annuity"/>
        <xdr:cNvSpPr>
          <a:spLocks noChangeAspect="1" noChangeArrowheads="1"/>
        </xdr:cNvSpPr>
      </xdr:nvSpPr>
      <xdr:spPr bwMode="auto">
        <a:xfrm>
          <a:off x="35679529"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145</xdr:row>
      <xdr:rowOff>0</xdr:rowOff>
    </xdr:from>
    <xdr:ext cx="304800" cy="306481"/>
    <xdr:sp macro="" textlink="">
      <xdr:nvSpPr>
        <xdr:cNvPr id="1897" name="AutoShape 2" descr="Image result for present value of annuity"/>
        <xdr:cNvSpPr>
          <a:spLocks noChangeAspect="1" noChangeArrowheads="1"/>
        </xdr:cNvSpPr>
      </xdr:nvSpPr>
      <xdr:spPr bwMode="auto">
        <a:xfrm>
          <a:off x="36195000"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145</xdr:row>
      <xdr:rowOff>0</xdr:rowOff>
    </xdr:from>
    <xdr:ext cx="304800" cy="306481"/>
    <xdr:sp macro="" textlink="">
      <xdr:nvSpPr>
        <xdr:cNvPr id="1898" name="AutoShape 2" descr="Image result for present value of annuity"/>
        <xdr:cNvSpPr>
          <a:spLocks noChangeAspect="1" noChangeArrowheads="1"/>
        </xdr:cNvSpPr>
      </xdr:nvSpPr>
      <xdr:spPr bwMode="auto">
        <a:xfrm>
          <a:off x="36710471"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61</xdr:col>
      <xdr:colOff>0</xdr:colOff>
      <xdr:row>144</xdr:row>
      <xdr:rowOff>0</xdr:rowOff>
    </xdr:from>
    <xdr:ext cx="304800" cy="306481"/>
    <xdr:sp macro="" textlink="">
      <xdr:nvSpPr>
        <xdr:cNvPr id="1899" name="AutoShape 2" descr="Image result for present value of annuity"/>
        <xdr:cNvSpPr>
          <a:spLocks noChangeAspect="1" noChangeArrowheads="1"/>
        </xdr:cNvSpPr>
      </xdr:nvSpPr>
      <xdr:spPr bwMode="auto">
        <a:xfrm>
          <a:off x="35164059"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144</xdr:row>
      <xdr:rowOff>0</xdr:rowOff>
    </xdr:from>
    <xdr:ext cx="304800" cy="306481"/>
    <xdr:sp macro="" textlink="">
      <xdr:nvSpPr>
        <xdr:cNvPr id="1900" name="AutoShape 2" descr="Image result for present value of annuity"/>
        <xdr:cNvSpPr>
          <a:spLocks noChangeAspect="1" noChangeArrowheads="1"/>
        </xdr:cNvSpPr>
      </xdr:nvSpPr>
      <xdr:spPr bwMode="auto">
        <a:xfrm>
          <a:off x="36195000"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144</xdr:row>
      <xdr:rowOff>0</xdr:rowOff>
    </xdr:from>
    <xdr:ext cx="304800" cy="306481"/>
    <xdr:sp macro="" textlink="">
      <xdr:nvSpPr>
        <xdr:cNvPr id="1901" name="AutoShape 2" descr="Image result for present value of annuity"/>
        <xdr:cNvSpPr>
          <a:spLocks noChangeAspect="1" noChangeArrowheads="1"/>
        </xdr:cNvSpPr>
      </xdr:nvSpPr>
      <xdr:spPr bwMode="auto">
        <a:xfrm>
          <a:off x="36710471"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62</xdr:col>
      <xdr:colOff>0</xdr:colOff>
      <xdr:row>145</xdr:row>
      <xdr:rowOff>0</xdr:rowOff>
    </xdr:from>
    <xdr:ext cx="304800" cy="306481"/>
    <xdr:sp macro="" textlink="">
      <xdr:nvSpPr>
        <xdr:cNvPr id="1902" name="AutoShape 2" descr="Image result for present value of annuity"/>
        <xdr:cNvSpPr>
          <a:spLocks noChangeAspect="1" noChangeArrowheads="1"/>
        </xdr:cNvSpPr>
      </xdr:nvSpPr>
      <xdr:spPr bwMode="auto">
        <a:xfrm>
          <a:off x="35679529"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145</xdr:row>
      <xdr:rowOff>0</xdr:rowOff>
    </xdr:from>
    <xdr:ext cx="304800" cy="306481"/>
    <xdr:sp macro="" textlink="">
      <xdr:nvSpPr>
        <xdr:cNvPr id="1903" name="AutoShape 2" descr="Image result for present value of annuity"/>
        <xdr:cNvSpPr>
          <a:spLocks noChangeAspect="1" noChangeArrowheads="1"/>
        </xdr:cNvSpPr>
      </xdr:nvSpPr>
      <xdr:spPr bwMode="auto">
        <a:xfrm>
          <a:off x="36195000"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145</xdr:row>
      <xdr:rowOff>0</xdr:rowOff>
    </xdr:from>
    <xdr:ext cx="304800" cy="306481"/>
    <xdr:sp macro="" textlink="">
      <xdr:nvSpPr>
        <xdr:cNvPr id="1904" name="AutoShape 2" descr="Image result for present value of annuity"/>
        <xdr:cNvSpPr>
          <a:spLocks noChangeAspect="1" noChangeArrowheads="1"/>
        </xdr:cNvSpPr>
      </xdr:nvSpPr>
      <xdr:spPr bwMode="auto">
        <a:xfrm>
          <a:off x="36710471"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61</xdr:col>
      <xdr:colOff>0</xdr:colOff>
      <xdr:row>145</xdr:row>
      <xdr:rowOff>0</xdr:rowOff>
    </xdr:from>
    <xdr:ext cx="304800" cy="306481"/>
    <xdr:sp macro="" textlink="">
      <xdr:nvSpPr>
        <xdr:cNvPr id="1905" name="AutoShape 2" descr="Image result for present value of annuity"/>
        <xdr:cNvSpPr>
          <a:spLocks noChangeAspect="1" noChangeArrowheads="1"/>
        </xdr:cNvSpPr>
      </xdr:nvSpPr>
      <xdr:spPr bwMode="auto">
        <a:xfrm>
          <a:off x="35164059"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145</xdr:row>
      <xdr:rowOff>0</xdr:rowOff>
    </xdr:from>
    <xdr:ext cx="304800" cy="306481"/>
    <xdr:sp macro="" textlink="">
      <xdr:nvSpPr>
        <xdr:cNvPr id="1906" name="AutoShape 2" descr="Image result for present value of annuity"/>
        <xdr:cNvSpPr>
          <a:spLocks noChangeAspect="1" noChangeArrowheads="1"/>
        </xdr:cNvSpPr>
      </xdr:nvSpPr>
      <xdr:spPr bwMode="auto">
        <a:xfrm>
          <a:off x="36195000"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145</xdr:row>
      <xdr:rowOff>0</xdr:rowOff>
    </xdr:from>
    <xdr:ext cx="304800" cy="306481"/>
    <xdr:sp macro="" textlink="">
      <xdr:nvSpPr>
        <xdr:cNvPr id="1907" name="AutoShape 2" descr="Image result for present value of annuity"/>
        <xdr:cNvSpPr>
          <a:spLocks noChangeAspect="1" noChangeArrowheads="1"/>
        </xdr:cNvSpPr>
      </xdr:nvSpPr>
      <xdr:spPr bwMode="auto">
        <a:xfrm>
          <a:off x="36710471"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62</xdr:col>
      <xdr:colOff>0</xdr:colOff>
      <xdr:row>145</xdr:row>
      <xdr:rowOff>0</xdr:rowOff>
    </xdr:from>
    <xdr:ext cx="304800" cy="306481"/>
    <xdr:sp macro="" textlink="">
      <xdr:nvSpPr>
        <xdr:cNvPr id="1908" name="AutoShape 2" descr="Image result for present value of annuity"/>
        <xdr:cNvSpPr>
          <a:spLocks noChangeAspect="1" noChangeArrowheads="1"/>
        </xdr:cNvSpPr>
      </xdr:nvSpPr>
      <xdr:spPr bwMode="auto">
        <a:xfrm>
          <a:off x="35679529"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145</xdr:row>
      <xdr:rowOff>0</xdr:rowOff>
    </xdr:from>
    <xdr:ext cx="304800" cy="306481"/>
    <xdr:sp macro="" textlink="">
      <xdr:nvSpPr>
        <xdr:cNvPr id="1909" name="AutoShape 2" descr="Image result for present value of annuity"/>
        <xdr:cNvSpPr>
          <a:spLocks noChangeAspect="1" noChangeArrowheads="1"/>
        </xdr:cNvSpPr>
      </xdr:nvSpPr>
      <xdr:spPr bwMode="auto">
        <a:xfrm>
          <a:off x="36195000"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145</xdr:row>
      <xdr:rowOff>0</xdr:rowOff>
    </xdr:from>
    <xdr:ext cx="304800" cy="306481"/>
    <xdr:sp macro="" textlink="">
      <xdr:nvSpPr>
        <xdr:cNvPr id="1910" name="AutoShape 2" descr="Image result for present value of annuity"/>
        <xdr:cNvSpPr>
          <a:spLocks noChangeAspect="1" noChangeArrowheads="1"/>
        </xdr:cNvSpPr>
      </xdr:nvSpPr>
      <xdr:spPr bwMode="auto">
        <a:xfrm>
          <a:off x="36710471"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62</xdr:col>
      <xdr:colOff>0</xdr:colOff>
      <xdr:row>146</xdr:row>
      <xdr:rowOff>0</xdr:rowOff>
    </xdr:from>
    <xdr:ext cx="304800" cy="306481"/>
    <xdr:sp macro="" textlink="">
      <xdr:nvSpPr>
        <xdr:cNvPr id="1911" name="AutoShape 2" descr="Image result for present value of annuity"/>
        <xdr:cNvSpPr>
          <a:spLocks noChangeAspect="1" noChangeArrowheads="1"/>
        </xdr:cNvSpPr>
      </xdr:nvSpPr>
      <xdr:spPr bwMode="auto">
        <a:xfrm>
          <a:off x="35679529"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146</xdr:row>
      <xdr:rowOff>0</xdr:rowOff>
    </xdr:from>
    <xdr:ext cx="304800" cy="306481"/>
    <xdr:sp macro="" textlink="">
      <xdr:nvSpPr>
        <xdr:cNvPr id="1912" name="AutoShape 2" descr="Image result for present value of annuity"/>
        <xdr:cNvSpPr>
          <a:spLocks noChangeAspect="1" noChangeArrowheads="1"/>
        </xdr:cNvSpPr>
      </xdr:nvSpPr>
      <xdr:spPr bwMode="auto">
        <a:xfrm>
          <a:off x="36195000"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146</xdr:row>
      <xdr:rowOff>0</xdr:rowOff>
    </xdr:from>
    <xdr:ext cx="304800" cy="306481"/>
    <xdr:sp macro="" textlink="">
      <xdr:nvSpPr>
        <xdr:cNvPr id="1913" name="AutoShape 2" descr="Image result for present value of annuity"/>
        <xdr:cNvSpPr>
          <a:spLocks noChangeAspect="1" noChangeArrowheads="1"/>
        </xdr:cNvSpPr>
      </xdr:nvSpPr>
      <xdr:spPr bwMode="auto">
        <a:xfrm>
          <a:off x="36710471"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61</xdr:col>
      <xdr:colOff>0</xdr:colOff>
      <xdr:row>145</xdr:row>
      <xdr:rowOff>0</xdr:rowOff>
    </xdr:from>
    <xdr:ext cx="304800" cy="306481"/>
    <xdr:sp macro="" textlink="">
      <xdr:nvSpPr>
        <xdr:cNvPr id="1914" name="AutoShape 2" descr="Image result for present value of annuity"/>
        <xdr:cNvSpPr>
          <a:spLocks noChangeAspect="1" noChangeArrowheads="1"/>
        </xdr:cNvSpPr>
      </xdr:nvSpPr>
      <xdr:spPr bwMode="auto">
        <a:xfrm>
          <a:off x="35164059"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145</xdr:row>
      <xdr:rowOff>0</xdr:rowOff>
    </xdr:from>
    <xdr:ext cx="304800" cy="306481"/>
    <xdr:sp macro="" textlink="">
      <xdr:nvSpPr>
        <xdr:cNvPr id="1915" name="AutoShape 2" descr="Image result for present value of annuity"/>
        <xdr:cNvSpPr>
          <a:spLocks noChangeAspect="1" noChangeArrowheads="1"/>
        </xdr:cNvSpPr>
      </xdr:nvSpPr>
      <xdr:spPr bwMode="auto">
        <a:xfrm>
          <a:off x="36195000"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145</xdr:row>
      <xdr:rowOff>0</xdr:rowOff>
    </xdr:from>
    <xdr:ext cx="304800" cy="306481"/>
    <xdr:sp macro="" textlink="">
      <xdr:nvSpPr>
        <xdr:cNvPr id="1916" name="AutoShape 2" descr="Image result for present value of annuity"/>
        <xdr:cNvSpPr>
          <a:spLocks noChangeAspect="1" noChangeArrowheads="1"/>
        </xdr:cNvSpPr>
      </xdr:nvSpPr>
      <xdr:spPr bwMode="auto">
        <a:xfrm>
          <a:off x="36710471"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62</xdr:col>
      <xdr:colOff>0</xdr:colOff>
      <xdr:row>146</xdr:row>
      <xdr:rowOff>0</xdr:rowOff>
    </xdr:from>
    <xdr:ext cx="304800" cy="306481"/>
    <xdr:sp macro="" textlink="">
      <xdr:nvSpPr>
        <xdr:cNvPr id="1917" name="AutoShape 2" descr="Image result for present value of annuity"/>
        <xdr:cNvSpPr>
          <a:spLocks noChangeAspect="1" noChangeArrowheads="1"/>
        </xdr:cNvSpPr>
      </xdr:nvSpPr>
      <xdr:spPr bwMode="auto">
        <a:xfrm>
          <a:off x="35679529"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146</xdr:row>
      <xdr:rowOff>0</xdr:rowOff>
    </xdr:from>
    <xdr:ext cx="304800" cy="306481"/>
    <xdr:sp macro="" textlink="">
      <xdr:nvSpPr>
        <xdr:cNvPr id="1918" name="AutoShape 2" descr="Image result for present value of annuity"/>
        <xdr:cNvSpPr>
          <a:spLocks noChangeAspect="1" noChangeArrowheads="1"/>
        </xdr:cNvSpPr>
      </xdr:nvSpPr>
      <xdr:spPr bwMode="auto">
        <a:xfrm>
          <a:off x="36195000"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146</xdr:row>
      <xdr:rowOff>0</xdr:rowOff>
    </xdr:from>
    <xdr:ext cx="304800" cy="306481"/>
    <xdr:sp macro="" textlink="">
      <xdr:nvSpPr>
        <xdr:cNvPr id="1919" name="AutoShape 2" descr="Image result for present value of annuity"/>
        <xdr:cNvSpPr>
          <a:spLocks noChangeAspect="1" noChangeArrowheads="1"/>
        </xdr:cNvSpPr>
      </xdr:nvSpPr>
      <xdr:spPr bwMode="auto">
        <a:xfrm>
          <a:off x="36710471"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61</xdr:col>
      <xdr:colOff>0</xdr:colOff>
      <xdr:row>146</xdr:row>
      <xdr:rowOff>0</xdr:rowOff>
    </xdr:from>
    <xdr:ext cx="304800" cy="306481"/>
    <xdr:sp macro="" textlink="">
      <xdr:nvSpPr>
        <xdr:cNvPr id="1920" name="AutoShape 2" descr="Image result for present value of annuity"/>
        <xdr:cNvSpPr>
          <a:spLocks noChangeAspect="1" noChangeArrowheads="1"/>
        </xdr:cNvSpPr>
      </xdr:nvSpPr>
      <xdr:spPr bwMode="auto">
        <a:xfrm>
          <a:off x="35164059"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146</xdr:row>
      <xdr:rowOff>0</xdr:rowOff>
    </xdr:from>
    <xdr:ext cx="304800" cy="306481"/>
    <xdr:sp macro="" textlink="">
      <xdr:nvSpPr>
        <xdr:cNvPr id="1921" name="AutoShape 2" descr="Image result for present value of annuity"/>
        <xdr:cNvSpPr>
          <a:spLocks noChangeAspect="1" noChangeArrowheads="1"/>
        </xdr:cNvSpPr>
      </xdr:nvSpPr>
      <xdr:spPr bwMode="auto">
        <a:xfrm>
          <a:off x="36195000"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146</xdr:row>
      <xdr:rowOff>0</xdr:rowOff>
    </xdr:from>
    <xdr:ext cx="304800" cy="306481"/>
    <xdr:sp macro="" textlink="">
      <xdr:nvSpPr>
        <xdr:cNvPr id="1922" name="AutoShape 2" descr="Image result for present value of annuity"/>
        <xdr:cNvSpPr>
          <a:spLocks noChangeAspect="1" noChangeArrowheads="1"/>
        </xdr:cNvSpPr>
      </xdr:nvSpPr>
      <xdr:spPr bwMode="auto">
        <a:xfrm>
          <a:off x="36710471"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62</xdr:col>
      <xdr:colOff>0</xdr:colOff>
      <xdr:row>146</xdr:row>
      <xdr:rowOff>0</xdr:rowOff>
    </xdr:from>
    <xdr:ext cx="304800" cy="306481"/>
    <xdr:sp macro="" textlink="">
      <xdr:nvSpPr>
        <xdr:cNvPr id="1923" name="AutoShape 2" descr="Image result for present value of annuity"/>
        <xdr:cNvSpPr>
          <a:spLocks noChangeAspect="1" noChangeArrowheads="1"/>
        </xdr:cNvSpPr>
      </xdr:nvSpPr>
      <xdr:spPr bwMode="auto">
        <a:xfrm>
          <a:off x="35679529"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146</xdr:row>
      <xdr:rowOff>0</xdr:rowOff>
    </xdr:from>
    <xdr:ext cx="304800" cy="306481"/>
    <xdr:sp macro="" textlink="">
      <xdr:nvSpPr>
        <xdr:cNvPr id="1924" name="AutoShape 2" descr="Image result for present value of annuity"/>
        <xdr:cNvSpPr>
          <a:spLocks noChangeAspect="1" noChangeArrowheads="1"/>
        </xdr:cNvSpPr>
      </xdr:nvSpPr>
      <xdr:spPr bwMode="auto">
        <a:xfrm>
          <a:off x="36195000"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146</xdr:row>
      <xdr:rowOff>0</xdr:rowOff>
    </xdr:from>
    <xdr:ext cx="304800" cy="306481"/>
    <xdr:sp macro="" textlink="">
      <xdr:nvSpPr>
        <xdr:cNvPr id="1925" name="AutoShape 2" descr="Image result for present value of annuity"/>
        <xdr:cNvSpPr>
          <a:spLocks noChangeAspect="1" noChangeArrowheads="1"/>
        </xdr:cNvSpPr>
      </xdr:nvSpPr>
      <xdr:spPr bwMode="auto">
        <a:xfrm>
          <a:off x="36710471"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62</xdr:col>
      <xdr:colOff>0</xdr:colOff>
      <xdr:row>147</xdr:row>
      <xdr:rowOff>0</xdr:rowOff>
    </xdr:from>
    <xdr:ext cx="304800" cy="306481"/>
    <xdr:sp macro="" textlink="">
      <xdr:nvSpPr>
        <xdr:cNvPr id="1926" name="AutoShape 2" descr="Image result for present value of annuity"/>
        <xdr:cNvSpPr>
          <a:spLocks noChangeAspect="1" noChangeArrowheads="1"/>
        </xdr:cNvSpPr>
      </xdr:nvSpPr>
      <xdr:spPr bwMode="auto">
        <a:xfrm>
          <a:off x="35679529"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147</xdr:row>
      <xdr:rowOff>0</xdr:rowOff>
    </xdr:from>
    <xdr:ext cx="304800" cy="306481"/>
    <xdr:sp macro="" textlink="">
      <xdr:nvSpPr>
        <xdr:cNvPr id="1927" name="AutoShape 2" descr="Image result for present value of annuity"/>
        <xdr:cNvSpPr>
          <a:spLocks noChangeAspect="1" noChangeArrowheads="1"/>
        </xdr:cNvSpPr>
      </xdr:nvSpPr>
      <xdr:spPr bwMode="auto">
        <a:xfrm>
          <a:off x="36195000"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147</xdr:row>
      <xdr:rowOff>0</xdr:rowOff>
    </xdr:from>
    <xdr:ext cx="304800" cy="306481"/>
    <xdr:sp macro="" textlink="">
      <xdr:nvSpPr>
        <xdr:cNvPr id="1928" name="AutoShape 2" descr="Image result for present value of annuity"/>
        <xdr:cNvSpPr>
          <a:spLocks noChangeAspect="1" noChangeArrowheads="1"/>
        </xdr:cNvSpPr>
      </xdr:nvSpPr>
      <xdr:spPr bwMode="auto">
        <a:xfrm>
          <a:off x="36710471"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61</xdr:col>
      <xdr:colOff>0</xdr:colOff>
      <xdr:row>146</xdr:row>
      <xdr:rowOff>0</xdr:rowOff>
    </xdr:from>
    <xdr:ext cx="304800" cy="306481"/>
    <xdr:sp macro="" textlink="">
      <xdr:nvSpPr>
        <xdr:cNvPr id="1929" name="AutoShape 2" descr="Image result for present value of annuity"/>
        <xdr:cNvSpPr>
          <a:spLocks noChangeAspect="1" noChangeArrowheads="1"/>
        </xdr:cNvSpPr>
      </xdr:nvSpPr>
      <xdr:spPr bwMode="auto">
        <a:xfrm>
          <a:off x="35164059"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146</xdr:row>
      <xdr:rowOff>0</xdr:rowOff>
    </xdr:from>
    <xdr:ext cx="304800" cy="306481"/>
    <xdr:sp macro="" textlink="">
      <xdr:nvSpPr>
        <xdr:cNvPr id="1930" name="AutoShape 2" descr="Image result for present value of annuity"/>
        <xdr:cNvSpPr>
          <a:spLocks noChangeAspect="1" noChangeArrowheads="1"/>
        </xdr:cNvSpPr>
      </xdr:nvSpPr>
      <xdr:spPr bwMode="auto">
        <a:xfrm>
          <a:off x="36195000"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146</xdr:row>
      <xdr:rowOff>0</xdr:rowOff>
    </xdr:from>
    <xdr:ext cx="304800" cy="306481"/>
    <xdr:sp macro="" textlink="">
      <xdr:nvSpPr>
        <xdr:cNvPr id="1931" name="AutoShape 2" descr="Image result for present value of annuity"/>
        <xdr:cNvSpPr>
          <a:spLocks noChangeAspect="1" noChangeArrowheads="1"/>
        </xdr:cNvSpPr>
      </xdr:nvSpPr>
      <xdr:spPr bwMode="auto">
        <a:xfrm>
          <a:off x="36710471"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62</xdr:col>
      <xdr:colOff>0</xdr:colOff>
      <xdr:row>147</xdr:row>
      <xdr:rowOff>0</xdr:rowOff>
    </xdr:from>
    <xdr:ext cx="304800" cy="306481"/>
    <xdr:sp macro="" textlink="">
      <xdr:nvSpPr>
        <xdr:cNvPr id="1932" name="AutoShape 2" descr="Image result for present value of annuity"/>
        <xdr:cNvSpPr>
          <a:spLocks noChangeAspect="1" noChangeArrowheads="1"/>
        </xdr:cNvSpPr>
      </xdr:nvSpPr>
      <xdr:spPr bwMode="auto">
        <a:xfrm>
          <a:off x="35679529"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147</xdr:row>
      <xdr:rowOff>0</xdr:rowOff>
    </xdr:from>
    <xdr:ext cx="304800" cy="306481"/>
    <xdr:sp macro="" textlink="">
      <xdr:nvSpPr>
        <xdr:cNvPr id="1933" name="AutoShape 2" descr="Image result for present value of annuity"/>
        <xdr:cNvSpPr>
          <a:spLocks noChangeAspect="1" noChangeArrowheads="1"/>
        </xdr:cNvSpPr>
      </xdr:nvSpPr>
      <xdr:spPr bwMode="auto">
        <a:xfrm>
          <a:off x="36195000"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147</xdr:row>
      <xdr:rowOff>0</xdr:rowOff>
    </xdr:from>
    <xdr:ext cx="304800" cy="306481"/>
    <xdr:sp macro="" textlink="">
      <xdr:nvSpPr>
        <xdr:cNvPr id="1934" name="AutoShape 2" descr="Image result for present value of annuity"/>
        <xdr:cNvSpPr>
          <a:spLocks noChangeAspect="1" noChangeArrowheads="1"/>
        </xdr:cNvSpPr>
      </xdr:nvSpPr>
      <xdr:spPr bwMode="auto">
        <a:xfrm>
          <a:off x="36710471"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61</xdr:col>
      <xdr:colOff>0</xdr:colOff>
      <xdr:row>147</xdr:row>
      <xdr:rowOff>0</xdr:rowOff>
    </xdr:from>
    <xdr:ext cx="304800" cy="306481"/>
    <xdr:sp macro="" textlink="">
      <xdr:nvSpPr>
        <xdr:cNvPr id="1935" name="AutoShape 2" descr="Image result for present value of annuity"/>
        <xdr:cNvSpPr>
          <a:spLocks noChangeAspect="1" noChangeArrowheads="1"/>
        </xdr:cNvSpPr>
      </xdr:nvSpPr>
      <xdr:spPr bwMode="auto">
        <a:xfrm>
          <a:off x="35164059"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147</xdr:row>
      <xdr:rowOff>0</xdr:rowOff>
    </xdr:from>
    <xdr:ext cx="304800" cy="306481"/>
    <xdr:sp macro="" textlink="">
      <xdr:nvSpPr>
        <xdr:cNvPr id="1936" name="AutoShape 2" descr="Image result for present value of annuity"/>
        <xdr:cNvSpPr>
          <a:spLocks noChangeAspect="1" noChangeArrowheads="1"/>
        </xdr:cNvSpPr>
      </xdr:nvSpPr>
      <xdr:spPr bwMode="auto">
        <a:xfrm>
          <a:off x="36195000"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147</xdr:row>
      <xdr:rowOff>0</xdr:rowOff>
    </xdr:from>
    <xdr:ext cx="304800" cy="306481"/>
    <xdr:sp macro="" textlink="">
      <xdr:nvSpPr>
        <xdr:cNvPr id="1937" name="AutoShape 2" descr="Image result for present value of annuity"/>
        <xdr:cNvSpPr>
          <a:spLocks noChangeAspect="1" noChangeArrowheads="1"/>
        </xdr:cNvSpPr>
      </xdr:nvSpPr>
      <xdr:spPr bwMode="auto">
        <a:xfrm>
          <a:off x="36710471"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62</xdr:col>
      <xdr:colOff>0</xdr:colOff>
      <xdr:row>147</xdr:row>
      <xdr:rowOff>0</xdr:rowOff>
    </xdr:from>
    <xdr:ext cx="304800" cy="306481"/>
    <xdr:sp macro="" textlink="">
      <xdr:nvSpPr>
        <xdr:cNvPr id="1938" name="AutoShape 2" descr="Image result for present value of annuity"/>
        <xdr:cNvSpPr>
          <a:spLocks noChangeAspect="1" noChangeArrowheads="1"/>
        </xdr:cNvSpPr>
      </xdr:nvSpPr>
      <xdr:spPr bwMode="auto">
        <a:xfrm>
          <a:off x="35679529"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147</xdr:row>
      <xdr:rowOff>0</xdr:rowOff>
    </xdr:from>
    <xdr:ext cx="304800" cy="306481"/>
    <xdr:sp macro="" textlink="">
      <xdr:nvSpPr>
        <xdr:cNvPr id="1939" name="AutoShape 2" descr="Image result for present value of annuity"/>
        <xdr:cNvSpPr>
          <a:spLocks noChangeAspect="1" noChangeArrowheads="1"/>
        </xdr:cNvSpPr>
      </xdr:nvSpPr>
      <xdr:spPr bwMode="auto">
        <a:xfrm>
          <a:off x="36195000"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147</xdr:row>
      <xdr:rowOff>0</xdr:rowOff>
    </xdr:from>
    <xdr:ext cx="304800" cy="306481"/>
    <xdr:sp macro="" textlink="">
      <xdr:nvSpPr>
        <xdr:cNvPr id="1940" name="AutoShape 2" descr="Image result for present value of annuity"/>
        <xdr:cNvSpPr>
          <a:spLocks noChangeAspect="1" noChangeArrowheads="1"/>
        </xdr:cNvSpPr>
      </xdr:nvSpPr>
      <xdr:spPr bwMode="auto">
        <a:xfrm>
          <a:off x="36710471"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62</xdr:col>
      <xdr:colOff>0</xdr:colOff>
      <xdr:row>148</xdr:row>
      <xdr:rowOff>0</xdr:rowOff>
    </xdr:from>
    <xdr:ext cx="304800" cy="306481"/>
    <xdr:sp macro="" textlink="">
      <xdr:nvSpPr>
        <xdr:cNvPr id="1941" name="AutoShape 2" descr="Image result for present value of annuity"/>
        <xdr:cNvSpPr>
          <a:spLocks noChangeAspect="1" noChangeArrowheads="1"/>
        </xdr:cNvSpPr>
      </xdr:nvSpPr>
      <xdr:spPr bwMode="auto">
        <a:xfrm>
          <a:off x="35679529"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148</xdr:row>
      <xdr:rowOff>0</xdr:rowOff>
    </xdr:from>
    <xdr:ext cx="304800" cy="306481"/>
    <xdr:sp macro="" textlink="">
      <xdr:nvSpPr>
        <xdr:cNvPr id="1942" name="AutoShape 2" descr="Image result for present value of annuity"/>
        <xdr:cNvSpPr>
          <a:spLocks noChangeAspect="1" noChangeArrowheads="1"/>
        </xdr:cNvSpPr>
      </xdr:nvSpPr>
      <xdr:spPr bwMode="auto">
        <a:xfrm>
          <a:off x="36195000"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148</xdr:row>
      <xdr:rowOff>0</xdr:rowOff>
    </xdr:from>
    <xdr:ext cx="304800" cy="306481"/>
    <xdr:sp macro="" textlink="">
      <xdr:nvSpPr>
        <xdr:cNvPr id="1943" name="AutoShape 2" descr="Image result for present value of annuity"/>
        <xdr:cNvSpPr>
          <a:spLocks noChangeAspect="1" noChangeArrowheads="1"/>
        </xdr:cNvSpPr>
      </xdr:nvSpPr>
      <xdr:spPr bwMode="auto">
        <a:xfrm>
          <a:off x="36710471"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61</xdr:col>
      <xdr:colOff>0</xdr:colOff>
      <xdr:row>147</xdr:row>
      <xdr:rowOff>0</xdr:rowOff>
    </xdr:from>
    <xdr:ext cx="304800" cy="306481"/>
    <xdr:sp macro="" textlink="">
      <xdr:nvSpPr>
        <xdr:cNvPr id="1944" name="AutoShape 2" descr="Image result for present value of annuity"/>
        <xdr:cNvSpPr>
          <a:spLocks noChangeAspect="1" noChangeArrowheads="1"/>
        </xdr:cNvSpPr>
      </xdr:nvSpPr>
      <xdr:spPr bwMode="auto">
        <a:xfrm>
          <a:off x="35164059"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147</xdr:row>
      <xdr:rowOff>0</xdr:rowOff>
    </xdr:from>
    <xdr:ext cx="304800" cy="306481"/>
    <xdr:sp macro="" textlink="">
      <xdr:nvSpPr>
        <xdr:cNvPr id="1945" name="AutoShape 2" descr="Image result for present value of annuity"/>
        <xdr:cNvSpPr>
          <a:spLocks noChangeAspect="1" noChangeArrowheads="1"/>
        </xdr:cNvSpPr>
      </xdr:nvSpPr>
      <xdr:spPr bwMode="auto">
        <a:xfrm>
          <a:off x="36195000"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147</xdr:row>
      <xdr:rowOff>0</xdr:rowOff>
    </xdr:from>
    <xdr:ext cx="304800" cy="306481"/>
    <xdr:sp macro="" textlink="">
      <xdr:nvSpPr>
        <xdr:cNvPr id="1946" name="AutoShape 2" descr="Image result for present value of annuity"/>
        <xdr:cNvSpPr>
          <a:spLocks noChangeAspect="1" noChangeArrowheads="1"/>
        </xdr:cNvSpPr>
      </xdr:nvSpPr>
      <xdr:spPr bwMode="auto">
        <a:xfrm>
          <a:off x="36710471"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62</xdr:col>
      <xdr:colOff>0</xdr:colOff>
      <xdr:row>148</xdr:row>
      <xdr:rowOff>0</xdr:rowOff>
    </xdr:from>
    <xdr:ext cx="304800" cy="306481"/>
    <xdr:sp macro="" textlink="">
      <xdr:nvSpPr>
        <xdr:cNvPr id="1947" name="AutoShape 2" descr="Image result for present value of annuity"/>
        <xdr:cNvSpPr>
          <a:spLocks noChangeAspect="1" noChangeArrowheads="1"/>
        </xdr:cNvSpPr>
      </xdr:nvSpPr>
      <xdr:spPr bwMode="auto">
        <a:xfrm>
          <a:off x="35679529"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148</xdr:row>
      <xdr:rowOff>0</xdr:rowOff>
    </xdr:from>
    <xdr:ext cx="304800" cy="306481"/>
    <xdr:sp macro="" textlink="">
      <xdr:nvSpPr>
        <xdr:cNvPr id="1948" name="AutoShape 2" descr="Image result for present value of annuity"/>
        <xdr:cNvSpPr>
          <a:spLocks noChangeAspect="1" noChangeArrowheads="1"/>
        </xdr:cNvSpPr>
      </xdr:nvSpPr>
      <xdr:spPr bwMode="auto">
        <a:xfrm>
          <a:off x="36195000"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148</xdr:row>
      <xdr:rowOff>0</xdr:rowOff>
    </xdr:from>
    <xdr:ext cx="304800" cy="306481"/>
    <xdr:sp macro="" textlink="">
      <xdr:nvSpPr>
        <xdr:cNvPr id="1949" name="AutoShape 2" descr="Image result for present value of annuity"/>
        <xdr:cNvSpPr>
          <a:spLocks noChangeAspect="1" noChangeArrowheads="1"/>
        </xdr:cNvSpPr>
      </xdr:nvSpPr>
      <xdr:spPr bwMode="auto">
        <a:xfrm>
          <a:off x="36710471"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61</xdr:col>
      <xdr:colOff>0</xdr:colOff>
      <xdr:row>148</xdr:row>
      <xdr:rowOff>0</xdr:rowOff>
    </xdr:from>
    <xdr:ext cx="304800" cy="306481"/>
    <xdr:sp macro="" textlink="">
      <xdr:nvSpPr>
        <xdr:cNvPr id="1950" name="AutoShape 2" descr="Image result for present value of annuity"/>
        <xdr:cNvSpPr>
          <a:spLocks noChangeAspect="1" noChangeArrowheads="1"/>
        </xdr:cNvSpPr>
      </xdr:nvSpPr>
      <xdr:spPr bwMode="auto">
        <a:xfrm>
          <a:off x="35164059"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148</xdr:row>
      <xdr:rowOff>0</xdr:rowOff>
    </xdr:from>
    <xdr:ext cx="304800" cy="306481"/>
    <xdr:sp macro="" textlink="">
      <xdr:nvSpPr>
        <xdr:cNvPr id="1951" name="AutoShape 2" descr="Image result for present value of annuity"/>
        <xdr:cNvSpPr>
          <a:spLocks noChangeAspect="1" noChangeArrowheads="1"/>
        </xdr:cNvSpPr>
      </xdr:nvSpPr>
      <xdr:spPr bwMode="auto">
        <a:xfrm>
          <a:off x="36195000"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148</xdr:row>
      <xdr:rowOff>0</xdr:rowOff>
    </xdr:from>
    <xdr:ext cx="304800" cy="306481"/>
    <xdr:sp macro="" textlink="">
      <xdr:nvSpPr>
        <xdr:cNvPr id="1952" name="AutoShape 2" descr="Image result for present value of annuity"/>
        <xdr:cNvSpPr>
          <a:spLocks noChangeAspect="1" noChangeArrowheads="1"/>
        </xdr:cNvSpPr>
      </xdr:nvSpPr>
      <xdr:spPr bwMode="auto">
        <a:xfrm>
          <a:off x="36710471"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62</xdr:col>
      <xdr:colOff>0</xdr:colOff>
      <xdr:row>148</xdr:row>
      <xdr:rowOff>0</xdr:rowOff>
    </xdr:from>
    <xdr:ext cx="304800" cy="306481"/>
    <xdr:sp macro="" textlink="">
      <xdr:nvSpPr>
        <xdr:cNvPr id="1953" name="AutoShape 2" descr="Image result for present value of annuity"/>
        <xdr:cNvSpPr>
          <a:spLocks noChangeAspect="1" noChangeArrowheads="1"/>
        </xdr:cNvSpPr>
      </xdr:nvSpPr>
      <xdr:spPr bwMode="auto">
        <a:xfrm>
          <a:off x="35679529"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148</xdr:row>
      <xdr:rowOff>0</xdr:rowOff>
    </xdr:from>
    <xdr:ext cx="304800" cy="306481"/>
    <xdr:sp macro="" textlink="">
      <xdr:nvSpPr>
        <xdr:cNvPr id="1954" name="AutoShape 2" descr="Image result for present value of annuity"/>
        <xdr:cNvSpPr>
          <a:spLocks noChangeAspect="1" noChangeArrowheads="1"/>
        </xdr:cNvSpPr>
      </xdr:nvSpPr>
      <xdr:spPr bwMode="auto">
        <a:xfrm>
          <a:off x="36195000"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148</xdr:row>
      <xdr:rowOff>0</xdr:rowOff>
    </xdr:from>
    <xdr:ext cx="304800" cy="306481"/>
    <xdr:sp macro="" textlink="">
      <xdr:nvSpPr>
        <xdr:cNvPr id="1955" name="AutoShape 2" descr="Image result for present value of annuity"/>
        <xdr:cNvSpPr>
          <a:spLocks noChangeAspect="1" noChangeArrowheads="1"/>
        </xdr:cNvSpPr>
      </xdr:nvSpPr>
      <xdr:spPr bwMode="auto">
        <a:xfrm>
          <a:off x="36710471"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62</xdr:col>
      <xdr:colOff>0</xdr:colOff>
      <xdr:row>149</xdr:row>
      <xdr:rowOff>0</xdr:rowOff>
    </xdr:from>
    <xdr:ext cx="304800" cy="306481"/>
    <xdr:sp macro="" textlink="">
      <xdr:nvSpPr>
        <xdr:cNvPr id="1956" name="AutoShape 2" descr="Image result for present value of annuity"/>
        <xdr:cNvSpPr>
          <a:spLocks noChangeAspect="1" noChangeArrowheads="1"/>
        </xdr:cNvSpPr>
      </xdr:nvSpPr>
      <xdr:spPr bwMode="auto">
        <a:xfrm>
          <a:off x="35679529"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149</xdr:row>
      <xdr:rowOff>0</xdr:rowOff>
    </xdr:from>
    <xdr:ext cx="304800" cy="306481"/>
    <xdr:sp macro="" textlink="">
      <xdr:nvSpPr>
        <xdr:cNvPr id="1957" name="AutoShape 2" descr="Image result for present value of annuity"/>
        <xdr:cNvSpPr>
          <a:spLocks noChangeAspect="1" noChangeArrowheads="1"/>
        </xdr:cNvSpPr>
      </xdr:nvSpPr>
      <xdr:spPr bwMode="auto">
        <a:xfrm>
          <a:off x="36195000"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149</xdr:row>
      <xdr:rowOff>0</xdr:rowOff>
    </xdr:from>
    <xdr:ext cx="304800" cy="306481"/>
    <xdr:sp macro="" textlink="">
      <xdr:nvSpPr>
        <xdr:cNvPr id="1958" name="AutoShape 2" descr="Image result for present value of annuity"/>
        <xdr:cNvSpPr>
          <a:spLocks noChangeAspect="1" noChangeArrowheads="1"/>
        </xdr:cNvSpPr>
      </xdr:nvSpPr>
      <xdr:spPr bwMode="auto">
        <a:xfrm>
          <a:off x="36710471"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61</xdr:col>
      <xdr:colOff>0</xdr:colOff>
      <xdr:row>148</xdr:row>
      <xdr:rowOff>0</xdr:rowOff>
    </xdr:from>
    <xdr:ext cx="304800" cy="306481"/>
    <xdr:sp macro="" textlink="">
      <xdr:nvSpPr>
        <xdr:cNvPr id="1959" name="AutoShape 2" descr="Image result for present value of annuity"/>
        <xdr:cNvSpPr>
          <a:spLocks noChangeAspect="1" noChangeArrowheads="1"/>
        </xdr:cNvSpPr>
      </xdr:nvSpPr>
      <xdr:spPr bwMode="auto">
        <a:xfrm>
          <a:off x="35164059"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148</xdr:row>
      <xdr:rowOff>0</xdr:rowOff>
    </xdr:from>
    <xdr:ext cx="304800" cy="306481"/>
    <xdr:sp macro="" textlink="">
      <xdr:nvSpPr>
        <xdr:cNvPr id="1960" name="AutoShape 2" descr="Image result for present value of annuity"/>
        <xdr:cNvSpPr>
          <a:spLocks noChangeAspect="1" noChangeArrowheads="1"/>
        </xdr:cNvSpPr>
      </xdr:nvSpPr>
      <xdr:spPr bwMode="auto">
        <a:xfrm>
          <a:off x="36195000"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148</xdr:row>
      <xdr:rowOff>0</xdr:rowOff>
    </xdr:from>
    <xdr:ext cx="304800" cy="306481"/>
    <xdr:sp macro="" textlink="">
      <xdr:nvSpPr>
        <xdr:cNvPr id="1961" name="AutoShape 2" descr="Image result for present value of annuity"/>
        <xdr:cNvSpPr>
          <a:spLocks noChangeAspect="1" noChangeArrowheads="1"/>
        </xdr:cNvSpPr>
      </xdr:nvSpPr>
      <xdr:spPr bwMode="auto">
        <a:xfrm>
          <a:off x="36710471"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62</xdr:col>
      <xdr:colOff>0</xdr:colOff>
      <xdr:row>149</xdr:row>
      <xdr:rowOff>0</xdr:rowOff>
    </xdr:from>
    <xdr:ext cx="304800" cy="306481"/>
    <xdr:sp macro="" textlink="">
      <xdr:nvSpPr>
        <xdr:cNvPr id="1962" name="AutoShape 2" descr="Image result for present value of annuity"/>
        <xdr:cNvSpPr>
          <a:spLocks noChangeAspect="1" noChangeArrowheads="1"/>
        </xdr:cNvSpPr>
      </xdr:nvSpPr>
      <xdr:spPr bwMode="auto">
        <a:xfrm>
          <a:off x="35679529"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149</xdr:row>
      <xdr:rowOff>0</xdr:rowOff>
    </xdr:from>
    <xdr:ext cx="304800" cy="306481"/>
    <xdr:sp macro="" textlink="">
      <xdr:nvSpPr>
        <xdr:cNvPr id="1963" name="AutoShape 2" descr="Image result for present value of annuity"/>
        <xdr:cNvSpPr>
          <a:spLocks noChangeAspect="1" noChangeArrowheads="1"/>
        </xdr:cNvSpPr>
      </xdr:nvSpPr>
      <xdr:spPr bwMode="auto">
        <a:xfrm>
          <a:off x="36195000"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149</xdr:row>
      <xdr:rowOff>0</xdr:rowOff>
    </xdr:from>
    <xdr:ext cx="304800" cy="306481"/>
    <xdr:sp macro="" textlink="">
      <xdr:nvSpPr>
        <xdr:cNvPr id="1964" name="AutoShape 2" descr="Image result for present value of annuity"/>
        <xdr:cNvSpPr>
          <a:spLocks noChangeAspect="1" noChangeArrowheads="1"/>
        </xdr:cNvSpPr>
      </xdr:nvSpPr>
      <xdr:spPr bwMode="auto">
        <a:xfrm>
          <a:off x="36710471"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61</xdr:col>
      <xdr:colOff>0</xdr:colOff>
      <xdr:row>149</xdr:row>
      <xdr:rowOff>0</xdr:rowOff>
    </xdr:from>
    <xdr:ext cx="304800" cy="306481"/>
    <xdr:sp macro="" textlink="">
      <xdr:nvSpPr>
        <xdr:cNvPr id="1965" name="AutoShape 2" descr="Image result for present value of annuity"/>
        <xdr:cNvSpPr>
          <a:spLocks noChangeAspect="1" noChangeArrowheads="1"/>
        </xdr:cNvSpPr>
      </xdr:nvSpPr>
      <xdr:spPr bwMode="auto">
        <a:xfrm>
          <a:off x="35164059"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149</xdr:row>
      <xdr:rowOff>0</xdr:rowOff>
    </xdr:from>
    <xdr:ext cx="304800" cy="306481"/>
    <xdr:sp macro="" textlink="">
      <xdr:nvSpPr>
        <xdr:cNvPr id="1966" name="AutoShape 2" descr="Image result for present value of annuity"/>
        <xdr:cNvSpPr>
          <a:spLocks noChangeAspect="1" noChangeArrowheads="1"/>
        </xdr:cNvSpPr>
      </xdr:nvSpPr>
      <xdr:spPr bwMode="auto">
        <a:xfrm>
          <a:off x="36195000"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149</xdr:row>
      <xdr:rowOff>0</xdr:rowOff>
    </xdr:from>
    <xdr:ext cx="304800" cy="306481"/>
    <xdr:sp macro="" textlink="">
      <xdr:nvSpPr>
        <xdr:cNvPr id="1967" name="AutoShape 2" descr="Image result for present value of annuity"/>
        <xdr:cNvSpPr>
          <a:spLocks noChangeAspect="1" noChangeArrowheads="1"/>
        </xdr:cNvSpPr>
      </xdr:nvSpPr>
      <xdr:spPr bwMode="auto">
        <a:xfrm>
          <a:off x="36710471"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62</xdr:col>
      <xdr:colOff>0</xdr:colOff>
      <xdr:row>149</xdr:row>
      <xdr:rowOff>0</xdr:rowOff>
    </xdr:from>
    <xdr:ext cx="304800" cy="306481"/>
    <xdr:sp macro="" textlink="">
      <xdr:nvSpPr>
        <xdr:cNvPr id="1968" name="AutoShape 2" descr="Image result for present value of annuity"/>
        <xdr:cNvSpPr>
          <a:spLocks noChangeAspect="1" noChangeArrowheads="1"/>
        </xdr:cNvSpPr>
      </xdr:nvSpPr>
      <xdr:spPr bwMode="auto">
        <a:xfrm>
          <a:off x="35679529"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149</xdr:row>
      <xdr:rowOff>0</xdr:rowOff>
    </xdr:from>
    <xdr:ext cx="304800" cy="306481"/>
    <xdr:sp macro="" textlink="">
      <xdr:nvSpPr>
        <xdr:cNvPr id="1969" name="AutoShape 2" descr="Image result for present value of annuity"/>
        <xdr:cNvSpPr>
          <a:spLocks noChangeAspect="1" noChangeArrowheads="1"/>
        </xdr:cNvSpPr>
      </xdr:nvSpPr>
      <xdr:spPr bwMode="auto">
        <a:xfrm>
          <a:off x="36195000"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149</xdr:row>
      <xdr:rowOff>0</xdr:rowOff>
    </xdr:from>
    <xdr:ext cx="304800" cy="306481"/>
    <xdr:sp macro="" textlink="">
      <xdr:nvSpPr>
        <xdr:cNvPr id="1970" name="AutoShape 2" descr="Image result for present value of annuity"/>
        <xdr:cNvSpPr>
          <a:spLocks noChangeAspect="1" noChangeArrowheads="1"/>
        </xdr:cNvSpPr>
      </xdr:nvSpPr>
      <xdr:spPr bwMode="auto">
        <a:xfrm>
          <a:off x="36710471"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62</xdr:col>
      <xdr:colOff>0</xdr:colOff>
      <xdr:row>150</xdr:row>
      <xdr:rowOff>0</xdr:rowOff>
    </xdr:from>
    <xdr:ext cx="304800" cy="306481"/>
    <xdr:sp macro="" textlink="">
      <xdr:nvSpPr>
        <xdr:cNvPr id="1971" name="AutoShape 2" descr="Image result for present value of annuity"/>
        <xdr:cNvSpPr>
          <a:spLocks noChangeAspect="1" noChangeArrowheads="1"/>
        </xdr:cNvSpPr>
      </xdr:nvSpPr>
      <xdr:spPr bwMode="auto">
        <a:xfrm>
          <a:off x="35679529"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150</xdr:row>
      <xdr:rowOff>0</xdr:rowOff>
    </xdr:from>
    <xdr:ext cx="304800" cy="306481"/>
    <xdr:sp macro="" textlink="">
      <xdr:nvSpPr>
        <xdr:cNvPr id="1972" name="AutoShape 2" descr="Image result for present value of annuity"/>
        <xdr:cNvSpPr>
          <a:spLocks noChangeAspect="1" noChangeArrowheads="1"/>
        </xdr:cNvSpPr>
      </xdr:nvSpPr>
      <xdr:spPr bwMode="auto">
        <a:xfrm>
          <a:off x="36195000"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150</xdr:row>
      <xdr:rowOff>0</xdr:rowOff>
    </xdr:from>
    <xdr:ext cx="304800" cy="306481"/>
    <xdr:sp macro="" textlink="">
      <xdr:nvSpPr>
        <xdr:cNvPr id="1973" name="AutoShape 2" descr="Image result for present value of annuity"/>
        <xdr:cNvSpPr>
          <a:spLocks noChangeAspect="1" noChangeArrowheads="1"/>
        </xdr:cNvSpPr>
      </xdr:nvSpPr>
      <xdr:spPr bwMode="auto">
        <a:xfrm>
          <a:off x="36710471"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61</xdr:col>
      <xdr:colOff>0</xdr:colOff>
      <xdr:row>149</xdr:row>
      <xdr:rowOff>0</xdr:rowOff>
    </xdr:from>
    <xdr:ext cx="304800" cy="306481"/>
    <xdr:sp macro="" textlink="">
      <xdr:nvSpPr>
        <xdr:cNvPr id="1974" name="AutoShape 2" descr="Image result for present value of annuity"/>
        <xdr:cNvSpPr>
          <a:spLocks noChangeAspect="1" noChangeArrowheads="1"/>
        </xdr:cNvSpPr>
      </xdr:nvSpPr>
      <xdr:spPr bwMode="auto">
        <a:xfrm>
          <a:off x="35164059"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149</xdr:row>
      <xdr:rowOff>0</xdr:rowOff>
    </xdr:from>
    <xdr:ext cx="304800" cy="306481"/>
    <xdr:sp macro="" textlink="">
      <xdr:nvSpPr>
        <xdr:cNvPr id="1975" name="AutoShape 2" descr="Image result for present value of annuity"/>
        <xdr:cNvSpPr>
          <a:spLocks noChangeAspect="1" noChangeArrowheads="1"/>
        </xdr:cNvSpPr>
      </xdr:nvSpPr>
      <xdr:spPr bwMode="auto">
        <a:xfrm>
          <a:off x="36195000"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149</xdr:row>
      <xdr:rowOff>0</xdr:rowOff>
    </xdr:from>
    <xdr:ext cx="304800" cy="306481"/>
    <xdr:sp macro="" textlink="">
      <xdr:nvSpPr>
        <xdr:cNvPr id="1976" name="AutoShape 2" descr="Image result for present value of annuity"/>
        <xdr:cNvSpPr>
          <a:spLocks noChangeAspect="1" noChangeArrowheads="1"/>
        </xdr:cNvSpPr>
      </xdr:nvSpPr>
      <xdr:spPr bwMode="auto">
        <a:xfrm>
          <a:off x="36710471"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62</xdr:col>
      <xdr:colOff>0</xdr:colOff>
      <xdr:row>150</xdr:row>
      <xdr:rowOff>0</xdr:rowOff>
    </xdr:from>
    <xdr:ext cx="304800" cy="306481"/>
    <xdr:sp macro="" textlink="">
      <xdr:nvSpPr>
        <xdr:cNvPr id="1977" name="AutoShape 2" descr="Image result for present value of annuity"/>
        <xdr:cNvSpPr>
          <a:spLocks noChangeAspect="1" noChangeArrowheads="1"/>
        </xdr:cNvSpPr>
      </xdr:nvSpPr>
      <xdr:spPr bwMode="auto">
        <a:xfrm>
          <a:off x="35679529"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150</xdr:row>
      <xdr:rowOff>0</xdr:rowOff>
    </xdr:from>
    <xdr:ext cx="304800" cy="306481"/>
    <xdr:sp macro="" textlink="">
      <xdr:nvSpPr>
        <xdr:cNvPr id="1978" name="AutoShape 2" descr="Image result for present value of annuity"/>
        <xdr:cNvSpPr>
          <a:spLocks noChangeAspect="1" noChangeArrowheads="1"/>
        </xdr:cNvSpPr>
      </xdr:nvSpPr>
      <xdr:spPr bwMode="auto">
        <a:xfrm>
          <a:off x="36195000"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150</xdr:row>
      <xdr:rowOff>0</xdr:rowOff>
    </xdr:from>
    <xdr:ext cx="304800" cy="306481"/>
    <xdr:sp macro="" textlink="">
      <xdr:nvSpPr>
        <xdr:cNvPr id="1979" name="AutoShape 2" descr="Image result for present value of annuity"/>
        <xdr:cNvSpPr>
          <a:spLocks noChangeAspect="1" noChangeArrowheads="1"/>
        </xdr:cNvSpPr>
      </xdr:nvSpPr>
      <xdr:spPr bwMode="auto">
        <a:xfrm>
          <a:off x="36710471"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61</xdr:col>
      <xdr:colOff>0</xdr:colOff>
      <xdr:row>150</xdr:row>
      <xdr:rowOff>0</xdr:rowOff>
    </xdr:from>
    <xdr:ext cx="304800" cy="306481"/>
    <xdr:sp macro="" textlink="">
      <xdr:nvSpPr>
        <xdr:cNvPr id="1980" name="AutoShape 2" descr="Image result for present value of annuity"/>
        <xdr:cNvSpPr>
          <a:spLocks noChangeAspect="1" noChangeArrowheads="1"/>
        </xdr:cNvSpPr>
      </xdr:nvSpPr>
      <xdr:spPr bwMode="auto">
        <a:xfrm>
          <a:off x="35164059"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150</xdr:row>
      <xdr:rowOff>0</xdr:rowOff>
    </xdr:from>
    <xdr:ext cx="304800" cy="306481"/>
    <xdr:sp macro="" textlink="">
      <xdr:nvSpPr>
        <xdr:cNvPr id="1981" name="AutoShape 2" descr="Image result for present value of annuity"/>
        <xdr:cNvSpPr>
          <a:spLocks noChangeAspect="1" noChangeArrowheads="1"/>
        </xdr:cNvSpPr>
      </xdr:nvSpPr>
      <xdr:spPr bwMode="auto">
        <a:xfrm>
          <a:off x="36195000"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150</xdr:row>
      <xdr:rowOff>0</xdr:rowOff>
    </xdr:from>
    <xdr:ext cx="304800" cy="306481"/>
    <xdr:sp macro="" textlink="">
      <xdr:nvSpPr>
        <xdr:cNvPr id="1982" name="AutoShape 2" descr="Image result for present value of annuity"/>
        <xdr:cNvSpPr>
          <a:spLocks noChangeAspect="1" noChangeArrowheads="1"/>
        </xdr:cNvSpPr>
      </xdr:nvSpPr>
      <xdr:spPr bwMode="auto">
        <a:xfrm>
          <a:off x="36710471"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62</xdr:col>
      <xdr:colOff>0</xdr:colOff>
      <xdr:row>150</xdr:row>
      <xdr:rowOff>0</xdr:rowOff>
    </xdr:from>
    <xdr:ext cx="304800" cy="306481"/>
    <xdr:sp macro="" textlink="">
      <xdr:nvSpPr>
        <xdr:cNvPr id="1983" name="AutoShape 2" descr="Image result for present value of annuity"/>
        <xdr:cNvSpPr>
          <a:spLocks noChangeAspect="1" noChangeArrowheads="1"/>
        </xdr:cNvSpPr>
      </xdr:nvSpPr>
      <xdr:spPr bwMode="auto">
        <a:xfrm>
          <a:off x="35679529"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150</xdr:row>
      <xdr:rowOff>0</xdr:rowOff>
    </xdr:from>
    <xdr:ext cx="304800" cy="306481"/>
    <xdr:sp macro="" textlink="">
      <xdr:nvSpPr>
        <xdr:cNvPr id="1984" name="AutoShape 2" descr="Image result for present value of annuity"/>
        <xdr:cNvSpPr>
          <a:spLocks noChangeAspect="1" noChangeArrowheads="1"/>
        </xdr:cNvSpPr>
      </xdr:nvSpPr>
      <xdr:spPr bwMode="auto">
        <a:xfrm>
          <a:off x="36195000"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150</xdr:row>
      <xdr:rowOff>0</xdr:rowOff>
    </xdr:from>
    <xdr:ext cx="304800" cy="306481"/>
    <xdr:sp macro="" textlink="">
      <xdr:nvSpPr>
        <xdr:cNvPr id="1985" name="AutoShape 2" descr="Image result for present value of annuity"/>
        <xdr:cNvSpPr>
          <a:spLocks noChangeAspect="1" noChangeArrowheads="1"/>
        </xdr:cNvSpPr>
      </xdr:nvSpPr>
      <xdr:spPr bwMode="auto">
        <a:xfrm>
          <a:off x="36710471"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62</xdr:col>
      <xdr:colOff>0</xdr:colOff>
      <xdr:row>151</xdr:row>
      <xdr:rowOff>0</xdr:rowOff>
    </xdr:from>
    <xdr:ext cx="304800" cy="306481"/>
    <xdr:sp macro="" textlink="">
      <xdr:nvSpPr>
        <xdr:cNvPr id="1986" name="AutoShape 2" descr="Image result for present value of annuity"/>
        <xdr:cNvSpPr>
          <a:spLocks noChangeAspect="1" noChangeArrowheads="1"/>
        </xdr:cNvSpPr>
      </xdr:nvSpPr>
      <xdr:spPr bwMode="auto">
        <a:xfrm>
          <a:off x="35679529"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151</xdr:row>
      <xdr:rowOff>0</xdr:rowOff>
    </xdr:from>
    <xdr:ext cx="304800" cy="306481"/>
    <xdr:sp macro="" textlink="">
      <xdr:nvSpPr>
        <xdr:cNvPr id="1987" name="AutoShape 2" descr="Image result for present value of annuity"/>
        <xdr:cNvSpPr>
          <a:spLocks noChangeAspect="1" noChangeArrowheads="1"/>
        </xdr:cNvSpPr>
      </xdr:nvSpPr>
      <xdr:spPr bwMode="auto">
        <a:xfrm>
          <a:off x="36195000"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151</xdr:row>
      <xdr:rowOff>0</xdr:rowOff>
    </xdr:from>
    <xdr:ext cx="304800" cy="306481"/>
    <xdr:sp macro="" textlink="">
      <xdr:nvSpPr>
        <xdr:cNvPr id="1988" name="AutoShape 2" descr="Image result for present value of annuity"/>
        <xdr:cNvSpPr>
          <a:spLocks noChangeAspect="1" noChangeArrowheads="1"/>
        </xdr:cNvSpPr>
      </xdr:nvSpPr>
      <xdr:spPr bwMode="auto">
        <a:xfrm>
          <a:off x="36710471"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61</xdr:col>
      <xdr:colOff>0</xdr:colOff>
      <xdr:row>150</xdr:row>
      <xdr:rowOff>0</xdr:rowOff>
    </xdr:from>
    <xdr:ext cx="304800" cy="306481"/>
    <xdr:sp macro="" textlink="">
      <xdr:nvSpPr>
        <xdr:cNvPr id="1989" name="AutoShape 2" descr="Image result for present value of annuity"/>
        <xdr:cNvSpPr>
          <a:spLocks noChangeAspect="1" noChangeArrowheads="1"/>
        </xdr:cNvSpPr>
      </xdr:nvSpPr>
      <xdr:spPr bwMode="auto">
        <a:xfrm>
          <a:off x="35164059"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150</xdr:row>
      <xdr:rowOff>0</xdr:rowOff>
    </xdr:from>
    <xdr:ext cx="304800" cy="306481"/>
    <xdr:sp macro="" textlink="">
      <xdr:nvSpPr>
        <xdr:cNvPr id="1990" name="AutoShape 2" descr="Image result for present value of annuity"/>
        <xdr:cNvSpPr>
          <a:spLocks noChangeAspect="1" noChangeArrowheads="1"/>
        </xdr:cNvSpPr>
      </xdr:nvSpPr>
      <xdr:spPr bwMode="auto">
        <a:xfrm>
          <a:off x="36195000"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150</xdr:row>
      <xdr:rowOff>0</xdr:rowOff>
    </xdr:from>
    <xdr:ext cx="304800" cy="306481"/>
    <xdr:sp macro="" textlink="">
      <xdr:nvSpPr>
        <xdr:cNvPr id="1991" name="AutoShape 2" descr="Image result for present value of annuity"/>
        <xdr:cNvSpPr>
          <a:spLocks noChangeAspect="1" noChangeArrowheads="1"/>
        </xdr:cNvSpPr>
      </xdr:nvSpPr>
      <xdr:spPr bwMode="auto">
        <a:xfrm>
          <a:off x="36710471"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62</xdr:col>
      <xdr:colOff>0</xdr:colOff>
      <xdr:row>151</xdr:row>
      <xdr:rowOff>0</xdr:rowOff>
    </xdr:from>
    <xdr:ext cx="304800" cy="306481"/>
    <xdr:sp macro="" textlink="">
      <xdr:nvSpPr>
        <xdr:cNvPr id="1992" name="AutoShape 2" descr="Image result for present value of annuity"/>
        <xdr:cNvSpPr>
          <a:spLocks noChangeAspect="1" noChangeArrowheads="1"/>
        </xdr:cNvSpPr>
      </xdr:nvSpPr>
      <xdr:spPr bwMode="auto">
        <a:xfrm>
          <a:off x="35679529"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151</xdr:row>
      <xdr:rowOff>0</xdr:rowOff>
    </xdr:from>
    <xdr:ext cx="304800" cy="306481"/>
    <xdr:sp macro="" textlink="">
      <xdr:nvSpPr>
        <xdr:cNvPr id="1993" name="AutoShape 2" descr="Image result for present value of annuity"/>
        <xdr:cNvSpPr>
          <a:spLocks noChangeAspect="1" noChangeArrowheads="1"/>
        </xdr:cNvSpPr>
      </xdr:nvSpPr>
      <xdr:spPr bwMode="auto">
        <a:xfrm>
          <a:off x="36195000"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151</xdr:row>
      <xdr:rowOff>0</xdr:rowOff>
    </xdr:from>
    <xdr:ext cx="304800" cy="306481"/>
    <xdr:sp macro="" textlink="">
      <xdr:nvSpPr>
        <xdr:cNvPr id="1994" name="AutoShape 2" descr="Image result for present value of annuity"/>
        <xdr:cNvSpPr>
          <a:spLocks noChangeAspect="1" noChangeArrowheads="1"/>
        </xdr:cNvSpPr>
      </xdr:nvSpPr>
      <xdr:spPr bwMode="auto">
        <a:xfrm>
          <a:off x="36710471"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61</xdr:col>
      <xdr:colOff>0</xdr:colOff>
      <xdr:row>151</xdr:row>
      <xdr:rowOff>0</xdr:rowOff>
    </xdr:from>
    <xdr:ext cx="304800" cy="306481"/>
    <xdr:sp macro="" textlink="">
      <xdr:nvSpPr>
        <xdr:cNvPr id="1995" name="AutoShape 2" descr="Image result for present value of annuity"/>
        <xdr:cNvSpPr>
          <a:spLocks noChangeAspect="1" noChangeArrowheads="1"/>
        </xdr:cNvSpPr>
      </xdr:nvSpPr>
      <xdr:spPr bwMode="auto">
        <a:xfrm>
          <a:off x="35164059"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151</xdr:row>
      <xdr:rowOff>0</xdr:rowOff>
    </xdr:from>
    <xdr:ext cx="304800" cy="306481"/>
    <xdr:sp macro="" textlink="">
      <xdr:nvSpPr>
        <xdr:cNvPr id="1996" name="AutoShape 2" descr="Image result for present value of annuity"/>
        <xdr:cNvSpPr>
          <a:spLocks noChangeAspect="1" noChangeArrowheads="1"/>
        </xdr:cNvSpPr>
      </xdr:nvSpPr>
      <xdr:spPr bwMode="auto">
        <a:xfrm>
          <a:off x="36195000"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151</xdr:row>
      <xdr:rowOff>0</xdr:rowOff>
    </xdr:from>
    <xdr:ext cx="304800" cy="306481"/>
    <xdr:sp macro="" textlink="">
      <xdr:nvSpPr>
        <xdr:cNvPr id="1997" name="AutoShape 2" descr="Image result for present value of annuity"/>
        <xdr:cNvSpPr>
          <a:spLocks noChangeAspect="1" noChangeArrowheads="1"/>
        </xdr:cNvSpPr>
      </xdr:nvSpPr>
      <xdr:spPr bwMode="auto">
        <a:xfrm>
          <a:off x="36710471"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62</xdr:col>
      <xdr:colOff>0</xdr:colOff>
      <xdr:row>151</xdr:row>
      <xdr:rowOff>0</xdr:rowOff>
    </xdr:from>
    <xdr:ext cx="304800" cy="306481"/>
    <xdr:sp macro="" textlink="">
      <xdr:nvSpPr>
        <xdr:cNvPr id="1998" name="AutoShape 2" descr="Image result for present value of annuity"/>
        <xdr:cNvSpPr>
          <a:spLocks noChangeAspect="1" noChangeArrowheads="1"/>
        </xdr:cNvSpPr>
      </xdr:nvSpPr>
      <xdr:spPr bwMode="auto">
        <a:xfrm>
          <a:off x="35679529"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151</xdr:row>
      <xdr:rowOff>0</xdr:rowOff>
    </xdr:from>
    <xdr:ext cx="304800" cy="306481"/>
    <xdr:sp macro="" textlink="">
      <xdr:nvSpPr>
        <xdr:cNvPr id="1999" name="AutoShape 2" descr="Image result for present value of annuity"/>
        <xdr:cNvSpPr>
          <a:spLocks noChangeAspect="1" noChangeArrowheads="1"/>
        </xdr:cNvSpPr>
      </xdr:nvSpPr>
      <xdr:spPr bwMode="auto">
        <a:xfrm>
          <a:off x="36195000"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151</xdr:row>
      <xdr:rowOff>0</xdr:rowOff>
    </xdr:from>
    <xdr:ext cx="304800" cy="306481"/>
    <xdr:sp macro="" textlink="">
      <xdr:nvSpPr>
        <xdr:cNvPr id="2000" name="AutoShape 2" descr="Image result for present value of annuity"/>
        <xdr:cNvSpPr>
          <a:spLocks noChangeAspect="1" noChangeArrowheads="1"/>
        </xdr:cNvSpPr>
      </xdr:nvSpPr>
      <xdr:spPr bwMode="auto">
        <a:xfrm>
          <a:off x="36710471"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62</xdr:col>
      <xdr:colOff>0</xdr:colOff>
      <xdr:row>152</xdr:row>
      <xdr:rowOff>0</xdr:rowOff>
    </xdr:from>
    <xdr:ext cx="304800" cy="306481"/>
    <xdr:sp macro="" textlink="">
      <xdr:nvSpPr>
        <xdr:cNvPr id="2001" name="AutoShape 2" descr="Image result for present value of annuity"/>
        <xdr:cNvSpPr>
          <a:spLocks noChangeAspect="1" noChangeArrowheads="1"/>
        </xdr:cNvSpPr>
      </xdr:nvSpPr>
      <xdr:spPr bwMode="auto">
        <a:xfrm>
          <a:off x="35679529"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152</xdr:row>
      <xdr:rowOff>0</xdr:rowOff>
    </xdr:from>
    <xdr:ext cx="304800" cy="306481"/>
    <xdr:sp macro="" textlink="">
      <xdr:nvSpPr>
        <xdr:cNvPr id="2002" name="AutoShape 2" descr="Image result for present value of annuity"/>
        <xdr:cNvSpPr>
          <a:spLocks noChangeAspect="1" noChangeArrowheads="1"/>
        </xdr:cNvSpPr>
      </xdr:nvSpPr>
      <xdr:spPr bwMode="auto">
        <a:xfrm>
          <a:off x="36195000"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152</xdr:row>
      <xdr:rowOff>0</xdr:rowOff>
    </xdr:from>
    <xdr:ext cx="304800" cy="306481"/>
    <xdr:sp macro="" textlink="">
      <xdr:nvSpPr>
        <xdr:cNvPr id="2003" name="AutoShape 2" descr="Image result for present value of annuity"/>
        <xdr:cNvSpPr>
          <a:spLocks noChangeAspect="1" noChangeArrowheads="1"/>
        </xdr:cNvSpPr>
      </xdr:nvSpPr>
      <xdr:spPr bwMode="auto">
        <a:xfrm>
          <a:off x="36710471"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61</xdr:col>
      <xdr:colOff>0</xdr:colOff>
      <xdr:row>151</xdr:row>
      <xdr:rowOff>0</xdr:rowOff>
    </xdr:from>
    <xdr:ext cx="304800" cy="306481"/>
    <xdr:sp macro="" textlink="">
      <xdr:nvSpPr>
        <xdr:cNvPr id="2004" name="AutoShape 2" descr="Image result for present value of annuity"/>
        <xdr:cNvSpPr>
          <a:spLocks noChangeAspect="1" noChangeArrowheads="1"/>
        </xdr:cNvSpPr>
      </xdr:nvSpPr>
      <xdr:spPr bwMode="auto">
        <a:xfrm>
          <a:off x="35164059"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151</xdr:row>
      <xdr:rowOff>0</xdr:rowOff>
    </xdr:from>
    <xdr:ext cx="304800" cy="306481"/>
    <xdr:sp macro="" textlink="">
      <xdr:nvSpPr>
        <xdr:cNvPr id="2005" name="AutoShape 2" descr="Image result for present value of annuity"/>
        <xdr:cNvSpPr>
          <a:spLocks noChangeAspect="1" noChangeArrowheads="1"/>
        </xdr:cNvSpPr>
      </xdr:nvSpPr>
      <xdr:spPr bwMode="auto">
        <a:xfrm>
          <a:off x="36195000"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151</xdr:row>
      <xdr:rowOff>0</xdr:rowOff>
    </xdr:from>
    <xdr:ext cx="304800" cy="306481"/>
    <xdr:sp macro="" textlink="">
      <xdr:nvSpPr>
        <xdr:cNvPr id="2006" name="AutoShape 2" descr="Image result for present value of annuity"/>
        <xdr:cNvSpPr>
          <a:spLocks noChangeAspect="1" noChangeArrowheads="1"/>
        </xdr:cNvSpPr>
      </xdr:nvSpPr>
      <xdr:spPr bwMode="auto">
        <a:xfrm>
          <a:off x="36710471"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62</xdr:col>
      <xdr:colOff>0</xdr:colOff>
      <xdr:row>152</xdr:row>
      <xdr:rowOff>0</xdr:rowOff>
    </xdr:from>
    <xdr:ext cx="304800" cy="306481"/>
    <xdr:sp macro="" textlink="">
      <xdr:nvSpPr>
        <xdr:cNvPr id="2007" name="AutoShape 2" descr="Image result for present value of annuity"/>
        <xdr:cNvSpPr>
          <a:spLocks noChangeAspect="1" noChangeArrowheads="1"/>
        </xdr:cNvSpPr>
      </xdr:nvSpPr>
      <xdr:spPr bwMode="auto">
        <a:xfrm>
          <a:off x="35679529"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152</xdr:row>
      <xdr:rowOff>0</xdr:rowOff>
    </xdr:from>
    <xdr:ext cx="304800" cy="306481"/>
    <xdr:sp macro="" textlink="">
      <xdr:nvSpPr>
        <xdr:cNvPr id="2008" name="AutoShape 2" descr="Image result for present value of annuity"/>
        <xdr:cNvSpPr>
          <a:spLocks noChangeAspect="1" noChangeArrowheads="1"/>
        </xdr:cNvSpPr>
      </xdr:nvSpPr>
      <xdr:spPr bwMode="auto">
        <a:xfrm>
          <a:off x="36195000"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152</xdr:row>
      <xdr:rowOff>0</xdr:rowOff>
    </xdr:from>
    <xdr:ext cx="304800" cy="306481"/>
    <xdr:sp macro="" textlink="">
      <xdr:nvSpPr>
        <xdr:cNvPr id="2009" name="AutoShape 2" descr="Image result for present value of annuity"/>
        <xdr:cNvSpPr>
          <a:spLocks noChangeAspect="1" noChangeArrowheads="1"/>
        </xdr:cNvSpPr>
      </xdr:nvSpPr>
      <xdr:spPr bwMode="auto">
        <a:xfrm>
          <a:off x="36710471"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61</xdr:col>
      <xdr:colOff>0</xdr:colOff>
      <xdr:row>152</xdr:row>
      <xdr:rowOff>0</xdr:rowOff>
    </xdr:from>
    <xdr:ext cx="304800" cy="306481"/>
    <xdr:sp macro="" textlink="">
      <xdr:nvSpPr>
        <xdr:cNvPr id="2010" name="AutoShape 2" descr="Image result for present value of annuity"/>
        <xdr:cNvSpPr>
          <a:spLocks noChangeAspect="1" noChangeArrowheads="1"/>
        </xdr:cNvSpPr>
      </xdr:nvSpPr>
      <xdr:spPr bwMode="auto">
        <a:xfrm>
          <a:off x="35164059"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152</xdr:row>
      <xdr:rowOff>0</xdr:rowOff>
    </xdr:from>
    <xdr:ext cx="304800" cy="306481"/>
    <xdr:sp macro="" textlink="">
      <xdr:nvSpPr>
        <xdr:cNvPr id="2011" name="AutoShape 2" descr="Image result for present value of annuity"/>
        <xdr:cNvSpPr>
          <a:spLocks noChangeAspect="1" noChangeArrowheads="1"/>
        </xdr:cNvSpPr>
      </xdr:nvSpPr>
      <xdr:spPr bwMode="auto">
        <a:xfrm>
          <a:off x="36195000"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152</xdr:row>
      <xdr:rowOff>0</xdr:rowOff>
    </xdr:from>
    <xdr:ext cx="304800" cy="306481"/>
    <xdr:sp macro="" textlink="">
      <xdr:nvSpPr>
        <xdr:cNvPr id="2012" name="AutoShape 2" descr="Image result for present value of annuity"/>
        <xdr:cNvSpPr>
          <a:spLocks noChangeAspect="1" noChangeArrowheads="1"/>
        </xdr:cNvSpPr>
      </xdr:nvSpPr>
      <xdr:spPr bwMode="auto">
        <a:xfrm>
          <a:off x="36710471"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62</xdr:col>
      <xdr:colOff>0</xdr:colOff>
      <xdr:row>152</xdr:row>
      <xdr:rowOff>0</xdr:rowOff>
    </xdr:from>
    <xdr:ext cx="304800" cy="306481"/>
    <xdr:sp macro="" textlink="">
      <xdr:nvSpPr>
        <xdr:cNvPr id="2013" name="AutoShape 2" descr="Image result for present value of annuity"/>
        <xdr:cNvSpPr>
          <a:spLocks noChangeAspect="1" noChangeArrowheads="1"/>
        </xdr:cNvSpPr>
      </xdr:nvSpPr>
      <xdr:spPr bwMode="auto">
        <a:xfrm>
          <a:off x="35679529"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152</xdr:row>
      <xdr:rowOff>0</xdr:rowOff>
    </xdr:from>
    <xdr:ext cx="304800" cy="306481"/>
    <xdr:sp macro="" textlink="">
      <xdr:nvSpPr>
        <xdr:cNvPr id="2014" name="AutoShape 2" descr="Image result for present value of annuity"/>
        <xdr:cNvSpPr>
          <a:spLocks noChangeAspect="1" noChangeArrowheads="1"/>
        </xdr:cNvSpPr>
      </xdr:nvSpPr>
      <xdr:spPr bwMode="auto">
        <a:xfrm>
          <a:off x="36195000"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152</xdr:row>
      <xdr:rowOff>0</xdr:rowOff>
    </xdr:from>
    <xdr:ext cx="304800" cy="306481"/>
    <xdr:sp macro="" textlink="">
      <xdr:nvSpPr>
        <xdr:cNvPr id="2015" name="AutoShape 2" descr="Image result for present value of annuity"/>
        <xdr:cNvSpPr>
          <a:spLocks noChangeAspect="1" noChangeArrowheads="1"/>
        </xdr:cNvSpPr>
      </xdr:nvSpPr>
      <xdr:spPr bwMode="auto">
        <a:xfrm>
          <a:off x="36710471"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62</xdr:col>
      <xdr:colOff>0</xdr:colOff>
      <xdr:row>153</xdr:row>
      <xdr:rowOff>0</xdr:rowOff>
    </xdr:from>
    <xdr:ext cx="304800" cy="306481"/>
    <xdr:sp macro="" textlink="">
      <xdr:nvSpPr>
        <xdr:cNvPr id="2016" name="AutoShape 2" descr="Image result for present value of annuity"/>
        <xdr:cNvSpPr>
          <a:spLocks noChangeAspect="1" noChangeArrowheads="1"/>
        </xdr:cNvSpPr>
      </xdr:nvSpPr>
      <xdr:spPr bwMode="auto">
        <a:xfrm>
          <a:off x="35679529"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153</xdr:row>
      <xdr:rowOff>0</xdr:rowOff>
    </xdr:from>
    <xdr:ext cx="304800" cy="306481"/>
    <xdr:sp macro="" textlink="">
      <xdr:nvSpPr>
        <xdr:cNvPr id="2017" name="AutoShape 2" descr="Image result for present value of annuity"/>
        <xdr:cNvSpPr>
          <a:spLocks noChangeAspect="1" noChangeArrowheads="1"/>
        </xdr:cNvSpPr>
      </xdr:nvSpPr>
      <xdr:spPr bwMode="auto">
        <a:xfrm>
          <a:off x="36195000"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153</xdr:row>
      <xdr:rowOff>0</xdr:rowOff>
    </xdr:from>
    <xdr:ext cx="304800" cy="306481"/>
    <xdr:sp macro="" textlink="">
      <xdr:nvSpPr>
        <xdr:cNvPr id="2018" name="AutoShape 2" descr="Image result for present value of annuity"/>
        <xdr:cNvSpPr>
          <a:spLocks noChangeAspect="1" noChangeArrowheads="1"/>
        </xdr:cNvSpPr>
      </xdr:nvSpPr>
      <xdr:spPr bwMode="auto">
        <a:xfrm>
          <a:off x="36710471"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61</xdr:col>
      <xdr:colOff>0</xdr:colOff>
      <xdr:row>152</xdr:row>
      <xdr:rowOff>0</xdr:rowOff>
    </xdr:from>
    <xdr:ext cx="304800" cy="306481"/>
    <xdr:sp macro="" textlink="">
      <xdr:nvSpPr>
        <xdr:cNvPr id="2019" name="AutoShape 2" descr="Image result for present value of annuity"/>
        <xdr:cNvSpPr>
          <a:spLocks noChangeAspect="1" noChangeArrowheads="1"/>
        </xdr:cNvSpPr>
      </xdr:nvSpPr>
      <xdr:spPr bwMode="auto">
        <a:xfrm>
          <a:off x="35164059"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152</xdr:row>
      <xdr:rowOff>0</xdr:rowOff>
    </xdr:from>
    <xdr:ext cx="304800" cy="306481"/>
    <xdr:sp macro="" textlink="">
      <xdr:nvSpPr>
        <xdr:cNvPr id="2020" name="AutoShape 2" descr="Image result for present value of annuity"/>
        <xdr:cNvSpPr>
          <a:spLocks noChangeAspect="1" noChangeArrowheads="1"/>
        </xdr:cNvSpPr>
      </xdr:nvSpPr>
      <xdr:spPr bwMode="auto">
        <a:xfrm>
          <a:off x="36195000"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152</xdr:row>
      <xdr:rowOff>0</xdr:rowOff>
    </xdr:from>
    <xdr:ext cx="304800" cy="306481"/>
    <xdr:sp macro="" textlink="">
      <xdr:nvSpPr>
        <xdr:cNvPr id="2021" name="AutoShape 2" descr="Image result for present value of annuity"/>
        <xdr:cNvSpPr>
          <a:spLocks noChangeAspect="1" noChangeArrowheads="1"/>
        </xdr:cNvSpPr>
      </xdr:nvSpPr>
      <xdr:spPr bwMode="auto">
        <a:xfrm>
          <a:off x="36710471"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62</xdr:col>
      <xdr:colOff>0</xdr:colOff>
      <xdr:row>153</xdr:row>
      <xdr:rowOff>0</xdr:rowOff>
    </xdr:from>
    <xdr:ext cx="304800" cy="306481"/>
    <xdr:sp macro="" textlink="">
      <xdr:nvSpPr>
        <xdr:cNvPr id="2022" name="AutoShape 2" descr="Image result for present value of annuity"/>
        <xdr:cNvSpPr>
          <a:spLocks noChangeAspect="1" noChangeArrowheads="1"/>
        </xdr:cNvSpPr>
      </xdr:nvSpPr>
      <xdr:spPr bwMode="auto">
        <a:xfrm>
          <a:off x="35679529"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153</xdr:row>
      <xdr:rowOff>0</xdr:rowOff>
    </xdr:from>
    <xdr:ext cx="304800" cy="306481"/>
    <xdr:sp macro="" textlink="">
      <xdr:nvSpPr>
        <xdr:cNvPr id="2023" name="AutoShape 2" descr="Image result for present value of annuity"/>
        <xdr:cNvSpPr>
          <a:spLocks noChangeAspect="1" noChangeArrowheads="1"/>
        </xdr:cNvSpPr>
      </xdr:nvSpPr>
      <xdr:spPr bwMode="auto">
        <a:xfrm>
          <a:off x="36195000"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153</xdr:row>
      <xdr:rowOff>0</xdr:rowOff>
    </xdr:from>
    <xdr:ext cx="304800" cy="306481"/>
    <xdr:sp macro="" textlink="">
      <xdr:nvSpPr>
        <xdr:cNvPr id="2024" name="AutoShape 2" descr="Image result for present value of annuity"/>
        <xdr:cNvSpPr>
          <a:spLocks noChangeAspect="1" noChangeArrowheads="1"/>
        </xdr:cNvSpPr>
      </xdr:nvSpPr>
      <xdr:spPr bwMode="auto">
        <a:xfrm>
          <a:off x="36710471"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61</xdr:col>
      <xdr:colOff>0</xdr:colOff>
      <xdr:row>153</xdr:row>
      <xdr:rowOff>0</xdr:rowOff>
    </xdr:from>
    <xdr:ext cx="304800" cy="306481"/>
    <xdr:sp macro="" textlink="">
      <xdr:nvSpPr>
        <xdr:cNvPr id="2025" name="AutoShape 2" descr="Image result for present value of annuity"/>
        <xdr:cNvSpPr>
          <a:spLocks noChangeAspect="1" noChangeArrowheads="1"/>
        </xdr:cNvSpPr>
      </xdr:nvSpPr>
      <xdr:spPr bwMode="auto">
        <a:xfrm>
          <a:off x="35164059"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153</xdr:row>
      <xdr:rowOff>0</xdr:rowOff>
    </xdr:from>
    <xdr:ext cx="304800" cy="306481"/>
    <xdr:sp macro="" textlink="">
      <xdr:nvSpPr>
        <xdr:cNvPr id="2026" name="AutoShape 2" descr="Image result for present value of annuity"/>
        <xdr:cNvSpPr>
          <a:spLocks noChangeAspect="1" noChangeArrowheads="1"/>
        </xdr:cNvSpPr>
      </xdr:nvSpPr>
      <xdr:spPr bwMode="auto">
        <a:xfrm>
          <a:off x="36195000"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153</xdr:row>
      <xdr:rowOff>0</xdr:rowOff>
    </xdr:from>
    <xdr:ext cx="304800" cy="306481"/>
    <xdr:sp macro="" textlink="">
      <xdr:nvSpPr>
        <xdr:cNvPr id="2027" name="AutoShape 2" descr="Image result for present value of annuity"/>
        <xdr:cNvSpPr>
          <a:spLocks noChangeAspect="1" noChangeArrowheads="1"/>
        </xdr:cNvSpPr>
      </xdr:nvSpPr>
      <xdr:spPr bwMode="auto">
        <a:xfrm>
          <a:off x="36710471"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62</xdr:col>
      <xdr:colOff>0</xdr:colOff>
      <xdr:row>153</xdr:row>
      <xdr:rowOff>0</xdr:rowOff>
    </xdr:from>
    <xdr:ext cx="304800" cy="306481"/>
    <xdr:sp macro="" textlink="">
      <xdr:nvSpPr>
        <xdr:cNvPr id="2028" name="AutoShape 2" descr="Image result for present value of annuity"/>
        <xdr:cNvSpPr>
          <a:spLocks noChangeAspect="1" noChangeArrowheads="1"/>
        </xdr:cNvSpPr>
      </xdr:nvSpPr>
      <xdr:spPr bwMode="auto">
        <a:xfrm>
          <a:off x="35679529"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153</xdr:row>
      <xdr:rowOff>0</xdr:rowOff>
    </xdr:from>
    <xdr:ext cx="304800" cy="306481"/>
    <xdr:sp macro="" textlink="">
      <xdr:nvSpPr>
        <xdr:cNvPr id="2029" name="AutoShape 2" descr="Image result for present value of annuity"/>
        <xdr:cNvSpPr>
          <a:spLocks noChangeAspect="1" noChangeArrowheads="1"/>
        </xdr:cNvSpPr>
      </xdr:nvSpPr>
      <xdr:spPr bwMode="auto">
        <a:xfrm>
          <a:off x="36195000"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153</xdr:row>
      <xdr:rowOff>0</xdr:rowOff>
    </xdr:from>
    <xdr:ext cx="304800" cy="306481"/>
    <xdr:sp macro="" textlink="">
      <xdr:nvSpPr>
        <xdr:cNvPr id="2030" name="AutoShape 2" descr="Image result for present value of annuity"/>
        <xdr:cNvSpPr>
          <a:spLocks noChangeAspect="1" noChangeArrowheads="1"/>
        </xdr:cNvSpPr>
      </xdr:nvSpPr>
      <xdr:spPr bwMode="auto">
        <a:xfrm>
          <a:off x="36710471"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62</xdr:col>
      <xdr:colOff>0</xdr:colOff>
      <xdr:row>154</xdr:row>
      <xdr:rowOff>0</xdr:rowOff>
    </xdr:from>
    <xdr:ext cx="304800" cy="306481"/>
    <xdr:sp macro="" textlink="">
      <xdr:nvSpPr>
        <xdr:cNvPr id="2031" name="AutoShape 2" descr="Image result for present value of annuity"/>
        <xdr:cNvSpPr>
          <a:spLocks noChangeAspect="1" noChangeArrowheads="1"/>
        </xdr:cNvSpPr>
      </xdr:nvSpPr>
      <xdr:spPr bwMode="auto">
        <a:xfrm>
          <a:off x="35679529"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154</xdr:row>
      <xdr:rowOff>0</xdr:rowOff>
    </xdr:from>
    <xdr:ext cx="304800" cy="306481"/>
    <xdr:sp macro="" textlink="">
      <xdr:nvSpPr>
        <xdr:cNvPr id="2032" name="AutoShape 2" descr="Image result for present value of annuity"/>
        <xdr:cNvSpPr>
          <a:spLocks noChangeAspect="1" noChangeArrowheads="1"/>
        </xdr:cNvSpPr>
      </xdr:nvSpPr>
      <xdr:spPr bwMode="auto">
        <a:xfrm>
          <a:off x="36195000"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154</xdr:row>
      <xdr:rowOff>0</xdr:rowOff>
    </xdr:from>
    <xdr:ext cx="304800" cy="306481"/>
    <xdr:sp macro="" textlink="">
      <xdr:nvSpPr>
        <xdr:cNvPr id="2033" name="AutoShape 2" descr="Image result for present value of annuity"/>
        <xdr:cNvSpPr>
          <a:spLocks noChangeAspect="1" noChangeArrowheads="1"/>
        </xdr:cNvSpPr>
      </xdr:nvSpPr>
      <xdr:spPr bwMode="auto">
        <a:xfrm>
          <a:off x="36710471"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61</xdr:col>
      <xdr:colOff>0</xdr:colOff>
      <xdr:row>153</xdr:row>
      <xdr:rowOff>0</xdr:rowOff>
    </xdr:from>
    <xdr:ext cx="304800" cy="306481"/>
    <xdr:sp macro="" textlink="">
      <xdr:nvSpPr>
        <xdr:cNvPr id="2034" name="AutoShape 2" descr="Image result for present value of annuity"/>
        <xdr:cNvSpPr>
          <a:spLocks noChangeAspect="1" noChangeArrowheads="1"/>
        </xdr:cNvSpPr>
      </xdr:nvSpPr>
      <xdr:spPr bwMode="auto">
        <a:xfrm>
          <a:off x="35164059"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153</xdr:row>
      <xdr:rowOff>0</xdr:rowOff>
    </xdr:from>
    <xdr:ext cx="304800" cy="306481"/>
    <xdr:sp macro="" textlink="">
      <xdr:nvSpPr>
        <xdr:cNvPr id="2035" name="AutoShape 2" descr="Image result for present value of annuity"/>
        <xdr:cNvSpPr>
          <a:spLocks noChangeAspect="1" noChangeArrowheads="1"/>
        </xdr:cNvSpPr>
      </xdr:nvSpPr>
      <xdr:spPr bwMode="auto">
        <a:xfrm>
          <a:off x="36195000"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153</xdr:row>
      <xdr:rowOff>0</xdr:rowOff>
    </xdr:from>
    <xdr:ext cx="304800" cy="306481"/>
    <xdr:sp macro="" textlink="">
      <xdr:nvSpPr>
        <xdr:cNvPr id="2036" name="AutoShape 2" descr="Image result for present value of annuity"/>
        <xdr:cNvSpPr>
          <a:spLocks noChangeAspect="1" noChangeArrowheads="1"/>
        </xdr:cNvSpPr>
      </xdr:nvSpPr>
      <xdr:spPr bwMode="auto">
        <a:xfrm>
          <a:off x="36710471"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62</xdr:col>
      <xdr:colOff>0</xdr:colOff>
      <xdr:row>154</xdr:row>
      <xdr:rowOff>0</xdr:rowOff>
    </xdr:from>
    <xdr:ext cx="304800" cy="306481"/>
    <xdr:sp macro="" textlink="">
      <xdr:nvSpPr>
        <xdr:cNvPr id="2037" name="AutoShape 2" descr="Image result for present value of annuity"/>
        <xdr:cNvSpPr>
          <a:spLocks noChangeAspect="1" noChangeArrowheads="1"/>
        </xdr:cNvSpPr>
      </xdr:nvSpPr>
      <xdr:spPr bwMode="auto">
        <a:xfrm>
          <a:off x="35679529"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154</xdr:row>
      <xdr:rowOff>0</xdr:rowOff>
    </xdr:from>
    <xdr:ext cx="304800" cy="306481"/>
    <xdr:sp macro="" textlink="">
      <xdr:nvSpPr>
        <xdr:cNvPr id="2038" name="AutoShape 2" descr="Image result for present value of annuity"/>
        <xdr:cNvSpPr>
          <a:spLocks noChangeAspect="1" noChangeArrowheads="1"/>
        </xdr:cNvSpPr>
      </xdr:nvSpPr>
      <xdr:spPr bwMode="auto">
        <a:xfrm>
          <a:off x="36195000"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154</xdr:row>
      <xdr:rowOff>0</xdr:rowOff>
    </xdr:from>
    <xdr:ext cx="304800" cy="306481"/>
    <xdr:sp macro="" textlink="">
      <xdr:nvSpPr>
        <xdr:cNvPr id="2039" name="AutoShape 2" descr="Image result for present value of annuity"/>
        <xdr:cNvSpPr>
          <a:spLocks noChangeAspect="1" noChangeArrowheads="1"/>
        </xdr:cNvSpPr>
      </xdr:nvSpPr>
      <xdr:spPr bwMode="auto">
        <a:xfrm>
          <a:off x="36710471"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61</xdr:col>
      <xdr:colOff>0</xdr:colOff>
      <xdr:row>154</xdr:row>
      <xdr:rowOff>0</xdr:rowOff>
    </xdr:from>
    <xdr:ext cx="304800" cy="306481"/>
    <xdr:sp macro="" textlink="">
      <xdr:nvSpPr>
        <xdr:cNvPr id="2040" name="AutoShape 2" descr="Image result for present value of annuity"/>
        <xdr:cNvSpPr>
          <a:spLocks noChangeAspect="1" noChangeArrowheads="1"/>
        </xdr:cNvSpPr>
      </xdr:nvSpPr>
      <xdr:spPr bwMode="auto">
        <a:xfrm>
          <a:off x="35164059"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154</xdr:row>
      <xdr:rowOff>0</xdr:rowOff>
    </xdr:from>
    <xdr:ext cx="304800" cy="306481"/>
    <xdr:sp macro="" textlink="">
      <xdr:nvSpPr>
        <xdr:cNvPr id="2041" name="AutoShape 2" descr="Image result for present value of annuity"/>
        <xdr:cNvSpPr>
          <a:spLocks noChangeAspect="1" noChangeArrowheads="1"/>
        </xdr:cNvSpPr>
      </xdr:nvSpPr>
      <xdr:spPr bwMode="auto">
        <a:xfrm>
          <a:off x="36195000"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154</xdr:row>
      <xdr:rowOff>0</xdr:rowOff>
    </xdr:from>
    <xdr:ext cx="304800" cy="306481"/>
    <xdr:sp macro="" textlink="">
      <xdr:nvSpPr>
        <xdr:cNvPr id="2042" name="AutoShape 2" descr="Image result for present value of annuity"/>
        <xdr:cNvSpPr>
          <a:spLocks noChangeAspect="1" noChangeArrowheads="1"/>
        </xdr:cNvSpPr>
      </xdr:nvSpPr>
      <xdr:spPr bwMode="auto">
        <a:xfrm>
          <a:off x="36710471"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62</xdr:col>
      <xdr:colOff>0</xdr:colOff>
      <xdr:row>154</xdr:row>
      <xdr:rowOff>0</xdr:rowOff>
    </xdr:from>
    <xdr:ext cx="304800" cy="306481"/>
    <xdr:sp macro="" textlink="">
      <xdr:nvSpPr>
        <xdr:cNvPr id="2043" name="AutoShape 2" descr="Image result for present value of annuity"/>
        <xdr:cNvSpPr>
          <a:spLocks noChangeAspect="1" noChangeArrowheads="1"/>
        </xdr:cNvSpPr>
      </xdr:nvSpPr>
      <xdr:spPr bwMode="auto">
        <a:xfrm>
          <a:off x="35679529"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154</xdr:row>
      <xdr:rowOff>0</xdr:rowOff>
    </xdr:from>
    <xdr:ext cx="304800" cy="306481"/>
    <xdr:sp macro="" textlink="">
      <xdr:nvSpPr>
        <xdr:cNvPr id="2044" name="AutoShape 2" descr="Image result for present value of annuity"/>
        <xdr:cNvSpPr>
          <a:spLocks noChangeAspect="1" noChangeArrowheads="1"/>
        </xdr:cNvSpPr>
      </xdr:nvSpPr>
      <xdr:spPr bwMode="auto">
        <a:xfrm>
          <a:off x="36195000"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154</xdr:row>
      <xdr:rowOff>0</xdr:rowOff>
    </xdr:from>
    <xdr:ext cx="304800" cy="306481"/>
    <xdr:sp macro="" textlink="">
      <xdr:nvSpPr>
        <xdr:cNvPr id="2045" name="AutoShape 2" descr="Image result for present value of annuity"/>
        <xdr:cNvSpPr>
          <a:spLocks noChangeAspect="1" noChangeArrowheads="1"/>
        </xdr:cNvSpPr>
      </xdr:nvSpPr>
      <xdr:spPr bwMode="auto">
        <a:xfrm>
          <a:off x="36710471"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62</xdr:col>
      <xdr:colOff>0</xdr:colOff>
      <xdr:row>155</xdr:row>
      <xdr:rowOff>0</xdr:rowOff>
    </xdr:from>
    <xdr:ext cx="304800" cy="306481"/>
    <xdr:sp macro="" textlink="">
      <xdr:nvSpPr>
        <xdr:cNvPr id="2046" name="AutoShape 2" descr="Image result for present value of annuity"/>
        <xdr:cNvSpPr>
          <a:spLocks noChangeAspect="1" noChangeArrowheads="1"/>
        </xdr:cNvSpPr>
      </xdr:nvSpPr>
      <xdr:spPr bwMode="auto">
        <a:xfrm>
          <a:off x="35679529"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155</xdr:row>
      <xdr:rowOff>0</xdr:rowOff>
    </xdr:from>
    <xdr:ext cx="304800" cy="306481"/>
    <xdr:sp macro="" textlink="">
      <xdr:nvSpPr>
        <xdr:cNvPr id="2047" name="AutoShape 2" descr="Image result for present value of annuity"/>
        <xdr:cNvSpPr>
          <a:spLocks noChangeAspect="1" noChangeArrowheads="1"/>
        </xdr:cNvSpPr>
      </xdr:nvSpPr>
      <xdr:spPr bwMode="auto">
        <a:xfrm>
          <a:off x="36195000"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155</xdr:row>
      <xdr:rowOff>0</xdr:rowOff>
    </xdr:from>
    <xdr:ext cx="304800" cy="306481"/>
    <xdr:sp macro="" textlink="">
      <xdr:nvSpPr>
        <xdr:cNvPr id="2048" name="AutoShape 2" descr="Image result for present value of annuity"/>
        <xdr:cNvSpPr>
          <a:spLocks noChangeAspect="1" noChangeArrowheads="1"/>
        </xdr:cNvSpPr>
      </xdr:nvSpPr>
      <xdr:spPr bwMode="auto">
        <a:xfrm>
          <a:off x="36710471"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61</xdr:col>
      <xdr:colOff>0</xdr:colOff>
      <xdr:row>154</xdr:row>
      <xdr:rowOff>0</xdr:rowOff>
    </xdr:from>
    <xdr:ext cx="304800" cy="306481"/>
    <xdr:sp macro="" textlink="">
      <xdr:nvSpPr>
        <xdr:cNvPr id="2049" name="AutoShape 2" descr="Image result for present value of annuity"/>
        <xdr:cNvSpPr>
          <a:spLocks noChangeAspect="1" noChangeArrowheads="1"/>
        </xdr:cNvSpPr>
      </xdr:nvSpPr>
      <xdr:spPr bwMode="auto">
        <a:xfrm>
          <a:off x="35164059"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154</xdr:row>
      <xdr:rowOff>0</xdr:rowOff>
    </xdr:from>
    <xdr:ext cx="304800" cy="306481"/>
    <xdr:sp macro="" textlink="">
      <xdr:nvSpPr>
        <xdr:cNvPr id="2051" name="AutoShape 2" descr="Image result for present value of annuity"/>
        <xdr:cNvSpPr>
          <a:spLocks noChangeAspect="1" noChangeArrowheads="1"/>
        </xdr:cNvSpPr>
      </xdr:nvSpPr>
      <xdr:spPr bwMode="auto">
        <a:xfrm>
          <a:off x="36195000"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154</xdr:row>
      <xdr:rowOff>0</xdr:rowOff>
    </xdr:from>
    <xdr:ext cx="304800" cy="306481"/>
    <xdr:sp macro="" textlink="">
      <xdr:nvSpPr>
        <xdr:cNvPr id="2052" name="AutoShape 2" descr="Image result for present value of annuity"/>
        <xdr:cNvSpPr>
          <a:spLocks noChangeAspect="1" noChangeArrowheads="1"/>
        </xdr:cNvSpPr>
      </xdr:nvSpPr>
      <xdr:spPr bwMode="auto">
        <a:xfrm>
          <a:off x="36710471" y="11015382"/>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62</xdr:col>
      <xdr:colOff>0</xdr:colOff>
      <xdr:row>155</xdr:row>
      <xdr:rowOff>0</xdr:rowOff>
    </xdr:from>
    <xdr:ext cx="304800" cy="306481"/>
    <xdr:sp macro="" textlink="">
      <xdr:nvSpPr>
        <xdr:cNvPr id="2053" name="AutoShape 2" descr="Image result for present value of annuity"/>
        <xdr:cNvSpPr>
          <a:spLocks noChangeAspect="1" noChangeArrowheads="1"/>
        </xdr:cNvSpPr>
      </xdr:nvSpPr>
      <xdr:spPr bwMode="auto">
        <a:xfrm>
          <a:off x="35679529"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155</xdr:row>
      <xdr:rowOff>0</xdr:rowOff>
    </xdr:from>
    <xdr:ext cx="304800" cy="306481"/>
    <xdr:sp macro="" textlink="">
      <xdr:nvSpPr>
        <xdr:cNvPr id="2054" name="AutoShape 2" descr="Image result for present value of annuity"/>
        <xdr:cNvSpPr>
          <a:spLocks noChangeAspect="1" noChangeArrowheads="1"/>
        </xdr:cNvSpPr>
      </xdr:nvSpPr>
      <xdr:spPr bwMode="auto">
        <a:xfrm>
          <a:off x="36195000"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155</xdr:row>
      <xdr:rowOff>0</xdr:rowOff>
    </xdr:from>
    <xdr:ext cx="304800" cy="306481"/>
    <xdr:sp macro="" textlink="">
      <xdr:nvSpPr>
        <xdr:cNvPr id="2055" name="AutoShape 2" descr="Image result for present value of annuity"/>
        <xdr:cNvSpPr>
          <a:spLocks noChangeAspect="1" noChangeArrowheads="1"/>
        </xdr:cNvSpPr>
      </xdr:nvSpPr>
      <xdr:spPr bwMode="auto">
        <a:xfrm>
          <a:off x="36710471"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61</xdr:col>
      <xdr:colOff>0</xdr:colOff>
      <xdr:row>155</xdr:row>
      <xdr:rowOff>0</xdr:rowOff>
    </xdr:from>
    <xdr:ext cx="304800" cy="306481"/>
    <xdr:sp macro="" textlink="">
      <xdr:nvSpPr>
        <xdr:cNvPr id="2056" name="AutoShape 2" descr="Image result for present value of annuity"/>
        <xdr:cNvSpPr>
          <a:spLocks noChangeAspect="1" noChangeArrowheads="1"/>
        </xdr:cNvSpPr>
      </xdr:nvSpPr>
      <xdr:spPr bwMode="auto">
        <a:xfrm>
          <a:off x="35164059"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63</xdr:col>
      <xdr:colOff>0</xdr:colOff>
      <xdr:row>155</xdr:row>
      <xdr:rowOff>0</xdr:rowOff>
    </xdr:from>
    <xdr:ext cx="304800" cy="306481"/>
    <xdr:sp macro="" textlink="">
      <xdr:nvSpPr>
        <xdr:cNvPr id="2057" name="AutoShape 2" descr="Image result for present value of annuity"/>
        <xdr:cNvSpPr>
          <a:spLocks noChangeAspect="1" noChangeArrowheads="1"/>
        </xdr:cNvSpPr>
      </xdr:nvSpPr>
      <xdr:spPr bwMode="auto">
        <a:xfrm>
          <a:off x="36195000"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64</xdr:col>
      <xdr:colOff>0</xdr:colOff>
      <xdr:row>155</xdr:row>
      <xdr:rowOff>0</xdr:rowOff>
    </xdr:from>
    <xdr:ext cx="304800" cy="306481"/>
    <xdr:sp macro="" textlink="">
      <xdr:nvSpPr>
        <xdr:cNvPr id="2058" name="AutoShape 2" descr="Image result for present value of annuity"/>
        <xdr:cNvSpPr>
          <a:spLocks noChangeAspect="1" noChangeArrowheads="1"/>
        </xdr:cNvSpPr>
      </xdr:nvSpPr>
      <xdr:spPr bwMode="auto">
        <a:xfrm>
          <a:off x="36710471" y="11217088"/>
          <a:ext cx="304800" cy="30648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xdr:from>
      <xdr:col>65</xdr:col>
      <xdr:colOff>280146</xdr:colOff>
      <xdr:row>54</xdr:row>
      <xdr:rowOff>180414</xdr:rowOff>
    </xdr:from>
    <xdr:to>
      <xdr:col>75</xdr:col>
      <xdr:colOff>22410</xdr:colOff>
      <xdr:row>74</xdr:row>
      <xdr:rowOff>89646</xdr:rowOff>
    </xdr:to>
    <xdr:graphicFrame macro="">
      <xdr:nvGraphicFramePr>
        <xdr:cNvPr id="6" name="Chart 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mibsi/Desktop/SubRes_IND_Techs.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Wolfgang\c\temphold\TMPL_RES.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VEDA/VEDA_Models/Denmark/TIMES-DK-DEA_ws2016/VT_DK_ELC_v1p13.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Intro"/>
      <sheetName val="READ THIS"/>
      <sheetName val="IND_Agriculture"/>
      <sheetName val="IND_Food"/>
      <sheetName val="IND_Chemical"/>
      <sheetName val="IND_Metal"/>
      <sheetName val="IND_Other"/>
      <sheetName val="IND_MotorVehicles"/>
      <sheetName val="IND_Sales"/>
      <sheetName val="IND_PrivateService"/>
      <sheetName val="IND_PublicService"/>
      <sheetName val="IND_Construction"/>
      <sheetName val="IND_OtherUtilities"/>
      <sheetName val="IND_GlassConcrete"/>
      <sheetName val="1. Oil-fired boiler"/>
      <sheetName val="DH substation"/>
      <sheetName val="2. Natural gas boiler"/>
      <sheetName val="DH Wood Chips"/>
      <sheetName val="4. Biomass boiler, automatic"/>
      <sheetName val="Biomass boiler, manual"/>
      <sheetName val="Wood stove"/>
      <sheetName val="7. HP, Air-air"/>
      <sheetName val="7. HP, Air-water Apartm."/>
      <sheetName val="7. HP, Brine-water apartm."/>
      <sheetName val="8a Absorption gas-driv Apart"/>
      <sheetName val="8b Gas engine-driv heat pump ap"/>
      <sheetName val="8c Adsorption gas driv one fam"/>
      <sheetName val="15 Solar heating"/>
      <sheetName val="16 Electric heating"/>
      <sheetName val="Heat pump, ventilation"/>
      <sheetName val="Micro CHP, natural gas FC"/>
      <sheetName val="Micro CHP, hydrogen FC"/>
      <sheetName val="Micro CHP - Stirling engine"/>
      <sheetName val="Micro CHP - Gas engine"/>
      <sheetName val="DH network"/>
      <sheetName val="Electrical grid"/>
    </sheetNames>
    <sheetDataSet>
      <sheetData sheetId="0"/>
      <sheetData sheetId="1">
        <row r="48">
          <cell r="C48">
            <v>7.45</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ME"/>
      <sheetName val="RL1"/>
      <sheetName val="RL2"/>
      <sheetName val="RL3"/>
      <sheetName val="RL4"/>
      <sheetName val="COM_Fuels"/>
      <sheetName val="CH1"/>
      <sheetName val="CH2"/>
      <sheetName val="CH3"/>
      <sheetName val="CH4"/>
      <sheetName val="CC1"/>
      <sheetName val="CC2"/>
      <sheetName val="CC3"/>
      <sheetName val="CC4"/>
      <sheetName val="CHW"/>
      <sheetName val="CAA"/>
      <sheetName val="CLA"/>
      <sheetName val="ElastPar"/>
      <sheetName val="Conversion Factors"/>
      <sheetName val="Intro"/>
      <sheetName val="TechRep"/>
      <sheetName val="Other_HYDRO"/>
      <sheetName val="Other_NUCL"/>
      <sheetName val="Other_THERM"/>
      <sheetName val="Other_CHP"/>
      <sheetName val="Other_RENEW"/>
      <sheetName val="Other_HEAT"/>
      <sheetName val="ELC_FUELS"/>
      <sheetName val="ELC"/>
      <sheetName val="HEAT"/>
      <sheetName val="CHP"/>
      <sheetName val="ELC_EMI"/>
      <sheetName val="Constant Table"/>
      <sheetName val="ANS_ITEMS_DEL"/>
      <sheetName val="ANS_ITEMS"/>
      <sheetName val="ANS_TIDDATA"/>
      <sheetName val="ANS_TSDATA"/>
    </sheetNames>
    <sheetDataSet>
      <sheetData sheetId="0" refreshError="1"/>
      <sheetData sheetId="1" refreshError="1"/>
      <sheetData sheetId="2" refreshError="1">
        <row r="2">
          <cell r="A2" t="str">
            <v>^FI_ST: TCH, PRC</v>
          </cell>
        </row>
      </sheetData>
      <sheetData sheetId="3"/>
      <sheetData sheetId="4" refreshError="1"/>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refreshError="1"/>
      <sheetData sheetId="28"/>
      <sheetData sheetId="29"/>
      <sheetData sheetId="30"/>
      <sheetData sheetId="31"/>
      <sheetData sheetId="32"/>
      <sheetData sheetId="33"/>
      <sheetData sheetId="34"/>
      <sheetData sheetId="35"/>
      <sheetData sheetId="36"/>
      <sheetData sheetId="37"/>
      <sheetData sheetId="38"/>
      <sheetData sheetId="39" refreshError="1"/>
      <sheetData sheetId="40" refreshError="1"/>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Intro"/>
      <sheetName val="Comm"/>
      <sheetName val="Proc"/>
      <sheetName val="ProcA"/>
      <sheetName val="ProcB"/>
      <sheetName val="Tech"/>
      <sheetName val="TechA"/>
      <sheetName val="TechB"/>
      <sheetName val="Fuel Tech"/>
      <sheetName val="Emis"/>
      <sheetName val="Fuel"/>
      <sheetName val="O&amp;M waste "/>
    </sheetNames>
    <sheetDataSet>
      <sheetData sheetId="0"/>
      <sheetData sheetId="1"/>
      <sheetData sheetId="2"/>
      <sheetData sheetId="3"/>
      <sheetData sheetId="4"/>
      <sheetData sheetId="5"/>
      <sheetData sheetId="6"/>
      <sheetData sheetId="7"/>
      <sheetData sheetId="8"/>
      <sheetData sheetId="9"/>
      <sheetData sheetId="10"/>
      <sheetData sheetId="11"/>
      <sheetData sheetId="12">
        <row r="4">
          <cell r="C4">
            <v>1.49</v>
          </cell>
          <cell r="D4">
            <v>49.459722222222226</v>
          </cell>
        </row>
        <row r="5">
          <cell r="D5">
            <v>13.658333333333333</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5.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6.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7.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8.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9.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10.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1.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12.xml.rels><?xml version="1.0" encoding="UTF-8" standalone="yes"?>
<Relationships xmlns="http://schemas.openxmlformats.org/package/2006/relationships"><Relationship Id="rId2" Type="http://schemas.openxmlformats.org/officeDocument/2006/relationships/comments" Target="../comments11.xml"/><Relationship Id="rId1" Type="http://schemas.openxmlformats.org/officeDocument/2006/relationships/vmlDrawing" Target="../drawings/vmlDrawing11.vml"/></Relationships>
</file>

<file path=xl/worksheets/_rels/sheet13.xml.rels><?xml version="1.0" encoding="UTF-8" standalone="yes"?>
<Relationships xmlns="http://schemas.openxmlformats.org/package/2006/relationships"><Relationship Id="rId2" Type="http://schemas.openxmlformats.org/officeDocument/2006/relationships/comments" Target="../comments12.xml"/><Relationship Id="rId1" Type="http://schemas.openxmlformats.org/officeDocument/2006/relationships/vmlDrawing" Target="../drawings/vmlDrawing12.vml"/></Relationships>
</file>

<file path=xl/worksheets/_rels/sheet14.xml.rels><?xml version="1.0" encoding="UTF-8" standalone="yes"?>
<Relationships xmlns="http://schemas.openxmlformats.org/package/2006/relationships"><Relationship Id="rId2" Type="http://schemas.openxmlformats.org/officeDocument/2006/relationships/comments" Target="../comments13.xml"/><Relationship Id="rId1" Type="http://schemas.openxmlformats.org/officeDocument/2006/relationships/vmlDrawing" Target="../drawings/vmlDrawing13.vml"/></Relationships>
</file>

<file path=xl/worksheets/_rels/sheet15.xml.rels><?xml version="1.0" encoding="UTF-8" standalone="yes"?>
<Relationships xmlns="http://schemas.openxmlformats.org/package/2006/relationships"><Relationship Id="rId2" Type="http://schemas.openxmlformats.org/officeDocument/2006/relationships/comments" Target="../comments14.xml"/><Relationship Id="rId1" Type="http://schemas.openxmlformats.org/officeDocument/2006/relationships/vmlDrawing" Target="../drawings/vmlDrawing14.vml"/></Relationships>
</file>

<file path=xl/worksheets/_rels/sheet16.xml.rels><?xml version="1.0" encoding="UTF-8" standalone="yes"?>
<Relationships xmlns="http://schemas.openxmlformats.org/package/2006/relationships"><Relationship Id="rId2" Type="http://schemas.openxmlformats.org/officeDocument/2006/relationships/comments" Target="../comments15.xml"/><Relationship Id="rId1" Type="http://schemas.openxmlformats.org/officeDocument/2006/relationships/vmlDrawing" Target="../drawings/vmlDrawing15.vml"/></Relationships>
</file>

<file path=xl/worksheets/_rels/sheet17.xml.rels><?xml version="1.0" encoding="UTF-8" standalone="yes"?>
<Relationships xmlns="http://schemas.openxmlformats.org/package/2006/relationships"><Relationship Id="rId2" Type="http://schemas.openxmlformats.org/officeDocument/2006/relationships/comments" Target="../comments16.xml"/><Relationship Id="rId1" Type="http://schemas.openxmlformats.org/officeDocument/2006/relationships/vmlDrawing" Target="../drawings/vmlDrawing16.vml"/></Relationships>
</file>

<file path=xl/worksheets/_rels/sheet18.xml.rels><?xml version="1.0" encoding="UTF-8" standalone="yes"?>
<Relationships xmlns="http://schemas.openxmlformats.org/package/2006/relationships"><Relationship Id="rId2" Type="http://schemas.openxmlformats.org/officeDocument/2006/relationships/comments" Target="../comments17.xml"/><Relationship Id="rId1" Type="http://schemas.openxmlformats.org/officeDocument/2006/relationships/vmlDrawing" Target="../drawings/vmlDrawing17.vml"/></Relationships>
</file>

<file path=xl/worksheets/_rels/sheet19.xml.rels><?xml version="1.0" encoding="UTF-8" standalone="yes"?>
<Relationships xmlns="http://schemas.openxmlformats.org/package/2006/relationships"><Relationship Id="rId2" Type="http://schemas.openxmlformats.org/officeDocument/2006/relationships/comments" Target="../comments18.xml"/><Relationship Id="rId1" Type="http://schemas.openxmlformats.org/officeDocument/2006/relationships/vmlDrawing" Target="../drawings/vmlDrawing18.vml"/></Relationships>
</file>

<file path=xl/worksheets/_rels/sheet20.xml.rels><?xml version="1.0" encoding="UTF-8" standalone="yes"?>
<Relationships xmlns="http://schemas.openxmlformats.org/package/2006/relationships"><Relationship Id="rId2" Type="http://schemas.openxmlformats.org/officeDocument/2006/relationships/comments" Target="../comments19.xml"/><Relationship Id="rId1" Type="http://schemas.openxmlformats.org/officeDocument/2006/relationships/vmlDrawing" Target="../drawings/vmlDrawing19.vml"/></Relationships>
</file>

<file path=xl/worksheets/_rels/sheet21.xml.rels><?xml version="1.0" encoding="UTF-8" standalone="yes"?>
<Relationships xmlns="http://schemas.openxmlformats.org/package/2006/relationships"><Relationship Id="rId2" Type="http://schemas.openxmlformats.org/officeDocument/2006/relationships/comments" Target="../comments20.xml"/><Relationship Id="rId1" Type="http://schemas.openxmlformats.org/officeDocument/2006/relationships/vmlDrawing" Target="../drawings/vmlDrawing20.vml"/></Relationships>
</file>

<file path=xl/worksheets/_rels/sheet22.xml.rels><?xml version="1.0" encoding="UTF-8" standalone="yes"?>
<Relationships xmlns="http://schemas.openxmlformats.org/package/2006/relationships"><Relationship Id="rId2" Type="http://schemas.openxmlformats.org/officeDocument/2006/relationships/comments" Target="../comments21.xml"/><Relationship Id="rId1" Type="http://schemas.openxmlformats.org/officeDocument/2006/relationships/vmlDrawing" Target="../drawings/vmlDrawing21.vml"/></Relationships>
</file>

<file path=xl/worksheets/_rels/sheet23.xml.rels><?xml version="1.0" encoding="UTF-8" standalone="yes"?>
<Relationships xmlns="http://schemas.openxmlformats.org/package/2006/relationships"><Relationship Id="rId2" Type="http://schemas.openxmlformats.org/officeDocument/2006/relationships/comments" Target="../comments22.xml"/><Relationship Id="rId1" Type="http://schemas.openxmlformats.org/officeDocument/2006/relationships/vmlDrawing" Target="../drawings/vmlDrawing22.vml"/></Relationships>
</file>

<file path=xl/worksheets/_rels/sheet24.xml.rels><?xml version="1.0" encoding="UTF-8" standalone="yes"?>
<Relationships xmlns="http://schemas.openxmlformats.org/package/2006/relationships"><Relationship Id="rId2" Type="http://schemas.openxmlformats.org/officeDocument/2006/relationships/comments" Target="../comments23.xml"/><Relationship Id="rId1" Type="http://schemas.openxmlformats.org/officeDocument/2006/relationships/vmlDrawing" Target="../drawings/vmlDrawing23.vml"/></Relationships>
</file>

<file path=xl/worksheets/_rels/sheet25.xml.rels><?xml version="1.0" encoding="UTF-8" standalone="yes"?>
<Relationships xmlns="http://schemas.openxmlformats.org/package/2006/relationships"><Relationship Id="rId2" Type="http://schemas.openxmlformats.org/officeDocument/2006/relationships/comments" Target="../comments24.xml"/><Relationship Id="rId1" Type="http://schemas.openxmlformats.org/officeDocument/2006/relationships/vmlDrawing" Target="../drawings/vmlDrawing24.vml"/></Relationships>
</file>

<file path=xl/worksheets/_rels/sheet26.xml.rels><?xml version="1.0" encoding="UTF-8" standalone="yes"?>
<Relationships xmlns="http://schemas.openxmlformats.org/package/2006/relationships"><Relationship Id="rId3" Type="http://schemas.openxmlformats.org/officeDocument/2006/relationships/comments" Target="../comments25.xml"/><Relationship Id="rId2" Type="http://schemas.openxmlformats.org/officeDocument/2006/relationships/vmlDrawing" Target="../drawings/vmlDrawing25.v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tabColor theme="9"/>
  </sheetPr>
  <dimension ref="A3:E23"/>
  <sheetViews>
    <sheetView workbookViewId="0">
      <selection activeCell="E5" sqref="E5"/>
    </sheetView>
  </sheetViews>
  <sheetFormatPr defaultRowHeight="15"/>
  <cols>
    <col min="1" max="1" width="11.5703125" customWidth="1"/>
    <col min="2" max="2" width="15.7109375" customWidth="1"/>
    <col min="3" max="3" width="13.85546875" customWidth="1"/>
    <col min="4" max="4" width="19.85546875" customWidth="1"/>
    <col min="5" max="5" width="152.85546875" customWidth="1"/>
  </cols>
  <sheetData>
    <row r="3" spans="1:5">
      <c r="A3" s="85" t="s">
        <v>120</v>
      </c>
      <c r="B3" s="85" t="s">
        <v>121</v>
      </c>
      <c r="C3" s="85" t="s">
        <v>122</v>
      </c>
      <c r="D3" s="85" t="s">
        <v>123</v>
      </c>
      <c r="E3" s="85" t="s">
        <v>124</v>
      </c>
    </row>
    <row r="4" spans="1:5" s="86" customFormat="1">
      <c r="A4" s="87">
        <v>43088</v>
      </c>
      <c r="B4" s="86" t="s">
        <v>125</v>
      </c>
      <c r="C4" s="86" t="s">
        <v>128</v>
      </c>
      <c r="D4" s="86" t="str">
        <f>ADDRESS(ROW('EE investment costs'!E4),COLUMN('EE investment costs'!E4),4,1)&amp;":"&amp;ADDRESS(ROW('EE investment costs'!O11),COLUMN('EE investment costs'!O11),4,1)</f>
        <v>E4:O11</v>
      </c>
      <c r="E4" s="86" t="s">
        <v>164</v>
      </c>
    </row>
    <row r="5" spans="1:5" s="86" customFormat="1">
      <c r="A5" s="87">
        <v>43065</v>
      </c>
      <c r="B5" s="86" t="s">
        <v>125</v>
      </c>
      <c r="C5" s="86" t="s">
        <v>161</v>
      </c>
      <c r="D5" s="86" t="str">
        <f>ADDRESS(ROW(IND_SavTechs_AD!V8),COLUMN(IND_SavTechs_AD!V8),4,1)</f>
        <v>V8</v>
      </c>
      <c r="E5" s="86" t="s">
        <v>162</v>
      </c>
    </row>
    <row r="6" spans="1:5" s="86" customFormat="1">
      <c r="A6" s="87">
        <v>43065</v>
      </c>
      <c r="B6" s="86" t="s">
        <v>125</v>
      </c>
      <c r="C6" s="86" t="s">
        <v>128</v>
      </c>
      <c r="D6" s="86" t="str">
        <f>ADDRESS(ROW('EE investment costs'!C55),COLUMN('EE investment costs'!C55),4,1)&amp;":"&amp;ADDRESS(ROW('EE investment costs'!R656),COLUMN('EE investment costs'!R656),4,1)</f>
        <v>C55:R656</v>
      </c>
      <c r="E6" s="86" t="s">
        <v>160</v>
      </c>
    </row>
    <row r="7" spans="1:5" s="86" customFormat="1">
      <c r="A7" s="87">
        <v>43060</v>
      </c>
      <c r="B7" s="86" t="s">
        <v>125</v>
      </c>
      <c r="C7" s="86" t="s">
        <v>126</v>
      </c>
      <c r="D7" s="86" t="str">
        <f>ADDRESS(ROW(IND_SavTechs_AD!K32),COLUMN(IND_SavTechs_AD!K32),4,1)</f>
        <v>K32</v>
      </c>
      <c r="E7" s="86" t="s">
        <v>127</v>
      </c>
    </row>
    <row r="8" spans="1:5">
      <c r="A8" s="87">
        <v>42985</v>
      </c>
      <c r="B8" s="86" t="s">
        <v>125</v>
      </c>
      <c r="C8" s="86" t="s">
        <v>128</v>
      </c>
      <c r="D8" s="86" t="e">
        <v>#REF!</v>
      </c>
      <c r="E8" s="86" t="s">
        <v>129</v>
      </c>
    </row>
    <row r="9" spans="1:5">
      <c r="A9" s="87">
        <v>42979</v>
      </c>
      <c r="B9" s="86" t="s">
        <v>125</v>
      </c>
      <c r="C9" s="86" t="s">
        <v>128</v>
      </c>
      <c r="D9" s="86" t="e">
        <v>#REF!</v>
      </c>
      <c r="E9" s="86" t="s">
        <v>130</v>
      </c>
    </row>
    <row r="10" spans="1:5">
      <c r="A10" s="87">
        <v>42978</v>
      </c>
      <c r="B10" s="86" t="s">
        <v>125</v>
      </c>
      <c r="C10" s="86" t="s">
        <v>128</v>
      </c>
      <c r="D10" s="86" t="e">
        <v>#REF!</v>
      </c>
      <c r="E10" s="86" t="s">
        <v>131</v>
      </c>
    </row>
    <row r="11" spans="1:5">
      <c r="A11" s="87">
        <v>42977</v>
      </c>
      <c r="B11" s="86" t="s">
        <v>125</v>
      </c>
      <c r="C11" s="86" t="s">
        <v>128</v>
      </c>
      <c r="D11" s="86" t="e">
        <v>#REF!</v>
      </c>
      <c r="E11" s="86" t="s">
        <v>132</v>
      </c>
    </row>
    <row r="12" spans="1:5">
      <c r="A12" s="87">
        <v>42972</v>
      </c>
      <c r="B12" s="86" t="s">
        <v>125</v>
      </c>
      <c r="C12" s="86" t="s">
        <v>128</v>
      </c>
      <c r="D12" s="86" t="e">
        <v>#REF!</v>
      </c>
      <c r="E12" s="86" t="s">
        <v>133</v>
      </c>
    </row>
    <row r="13" spans="1:5">
      <c r="A13" s="87">
        <v>42972</v>
      </c>
      <c r="B13" s="86" t="s">
        <v>125</v>
      </c>
      <c r="C13" s="86" t="s">
        <v>128</v>
      </c>
      <c r="D13" s="86" t="e">
        <v>#REF!</v>
      </c>
      <c r="E13" s="86" t="s">
        <v>134</v>
      </c>
    </row>
    <row r="14" spans="1:5">
      <c r="A14" s="87">
        <v>42930</v>
      </c>
      <c r="B14" s="86" t="s">
        <v>125</v>
      </c>
      <c r="C14" s="86" t="s">
        <v>128</v>
      </c>
      <c r="D14" s="86" t="e">
        <v>#REF!</v>
      </c>
      <c r="E14" s="86" t="s">
        <v>135</v>
      </c>
    </row>
    <row r="15" spans="1:5">
      <c r="A15" s="87">
        <v>42920</v>
      </c>
      <c r="B15" s="86" t="s">
        <v>125</v>
      </c>
      <c r="C15" s="86" t="s">
        <v>128</v>
      </c>
      <c r="D15" s="86" t="e">
        <v>#REF!</v>
      </c>
      <c r="E15" s="86" t="s">
        <v>136</v>
      </c>
    </row>
    <row r="16" spans="1:5">
      <c r="A16" s="87">
        <v>42920</v>
      </c>
      <c r="B16" s="86" t="s">
        <v>125</v>
      </c>
      <c r="C16" s="86" t="s">
        <v>128</v>
      </c>
      <c r="D16" s="86" t="e">
        <v>#REF!</v>
      </c>
      <c r="E16" s="86" t="s">
        <v>137</v>
      </c>
    </row>
    <row r="17" spans="1:5">
      <c r="A17" s="87">
        <v>42894</v>
      </c>
      <c r="B17" s="88" t="s">
        <v>125</v>
      </c>
      <c r="C17" s="86" t="s">
        <v>126</v>
      </c>
      <c r="D17" s="85"/>
      <c r="E17" s="88" t="s">
        <v>138</v>
      </c>
    </row>
    <row r="18" spans="1:5">
      <c r="A18" s="87">
        <v>42888</v>
      </c>
      <c r="B18" s="88" t="s">
        <v>125</v>
      </c>
      <c r="C18" s="86" t="s">
        <v>126</v>
      </c>
      <c r="D18" s="85"/>
      <c r="E18" s="88" t="s">
        <v>139</v>
      </c>
    </row>
    <row r="19" spans="1:5">
      <c r="A19" s="87">
        <v>42865</v>
      </c>
      <c r="B19" s="88" t="s">
        <v>125</v>
      </c>
      <c r="C19" s="86" t="s">
        <v>126</v>
      </c>
      <c r="D19" s="85"/>
      <c r="E19" s="88" t="s">
        <v>140</v>
      </c>
    </row>
    <row r="20" spans="1:5">
      <c r="A20" s="87">
        <v>42863</v>
      </c>
      <c r="B20" s="88" t="s">
        <v>125</v>
      </c>
      <c r="C20" s="86" t="s">
        <v>126</v>
      </c>
      <c r="D20" s="85"/>
      <c r="E20" s="88" t="s">
        <v>141</v>
      </c>
    </row>
    <row r="21" spans="1:5">
      <c r="A21" s="87">
        <v>42863</v>
      </c>
      <c r="B21" s="88" t="s">
        <v>125</v>
      </c>
      <c r="C21" s="86" t="s">
        <v>126</v>
      </c>
      <c r="D21" s="85"/>
      <c r="E21" s="88" t="s">
        <v>142</v>
      </c>
    </row>
    <row r="22" spans="1:5">
      <c r="A22" s="87">
        <v>42850</v>
      </c>
      <c r="B22" s="88" t="s">
        <v>125</v>
      </c>
      <c r="C22" s="86" t="s">
        <v>126</v>
      </c>
      <c r="D22" s="85"/>
      <c r="E22" s="88" t="s">
        <v>143</v>
      </c>
    </row>
    <row r="23" spans="1:5">
      <c r="A23" s="87">
        <v>42261</v>
      </c>
      <c r="B23" s="86" t="s">
        <v>144</v>
      </c>
      <c r="C23" s="86" t="s">
        <v>126</v>
      </c>
      <c r="D23" s="86" t="e">
        <v>#REF!</v>
      </c>
      <c r="E23" s="86" t="s">
        <v>145</v>
      </c>
    </row>
  </sheetData>
  <pageMargins left="0.7" right="0.7" top="0.75" bottom="0.75" header="0.3" footer="0.3"/>
  <pageSetup paperSize="9" orientation="portrai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
  <dimension ref="B2:W69"/>
  <sheetViews>
    <sheetView workbookViewId="0">
      <selection activeCell="G3" sqref="G3"/>
    </sheetView>
  </sheetViews>
  <sheetFormatPr defaultRowHeight="15"/>
  <cols>
    <col min="2" max="2" width="15.7109375" customWidth="1"/>
    <col min="16" max="16" width="14.140625" bestFit="1" customWidth="1"/>
    <col min="17" max="17" width="14.42578125" bestFit="1" customWidth="1"/>
    <col min="18" max="18" width="28.42578125" bestFit="1" customWidth="1"/>
  </cols>
  <sheetData>
    <row r="2" spans="2:23" ht="23.25">
      <c r="B2" s="2" t="str">
        <f ca="1">IND_SavTechs_AD!B2</f>
        <v>Agriculture Industry Saving Potential Technologies from COWI Study</v>
      </c>
    </row>
    <row r="4" spans="2:23">
      <c r="B4" s="1"/>
      <c r="C4" s="4" t="s">
        <v>0</v>
      </c>
      <c r="D4" s="1"/>
      <c r="E4" s="1"/>
      <c r="F4" s="1"/>
      <c r="G4" s="1"/>
      <c r="H4" s="1"/>
      <c r="I4" s="1"/>
      <c r="J4" s="1"/>
      <c r="P4" s="5" t="s">
        <v>1</v>
      </c>
      <c r="Q4" s="5"/>
      <c r="R4" s="6"/>
      <c r="S4" s="6"/>
      <c r="T4" s="6"/>
      <c r="U4" s="6"/>
      <c r="V4" s="6"/>
      <c r="W4" s="6"/>
    </row>
    <row r="5" spans="2:23">
      <c r="B5" s="8" t="s">
        <v>3</v>
      </c>
      <c r="C5" s="8" t="s">
        <v>4</v>
      </c>
      <c r="D5" s="9" t="s">
        <v>5</v>
      </c>
      <c r="E5" s="9" t="s">
        <v>6</v>
      </c>
      <c r="F5" s="9" t="s">
        <v>7</v>
      </c>
      <c r="G5" s="9" t="s">
        <v>8</v>
      </c>
      <c r="H5" s="9" t="s">
        <v>9</v>
      </c>
      <c r="I5" s="9" t="s">
        <v>10</v>
      </c>
      <c r="J5" s="9" t="s">
        <v>11</v>
      </c>
      <c r="P5" s="10" t="s">
        <v>12</v>
      </c>
      <c r="Q5" s="10" t="s">
        <v>3</v>
      </c>
      <c r="R5" s="10" t="s">
        <v>13</v>
      </c>
      <c r="S5" s="10" t="s">
        <v>14</v>
      </c>
      <c r="T5" s="10" t="s">
        <v>15</v>
      </c>
      <c r="U5" s="10" t="s">
        <v>16</v>
      </c>
      <c r="V5" s="10" t="s">
        <v>17</v>
      </c>
      <c r="W5" s="10" t="s">
        <v>18</v>
      </c>
    </row>
    <row r="6" spans="2:23" ht="52.5" thickBot="1">
      <c r="B6" s="11" t="s">
        <v>20</v>
      </c>
      <c r="C6" s="11"/>
      <c r="D6" s="11"/>
      <c r="E6" s="11"/>
      <c r="F6" s="11" t="s">
        <v>21</v>
      </c>
      <c r="G6" s="11" t="s">
        <v>22</v>
      </c>
      <c r="H6" s="11" t="s">
        <v>21</v>
      </c>
      <c r="I6" s="11"/>
      <c r="J6" s="11"/>
      <c r="L6" t="s">
        <v>165</v>
      </c>
      <c r="P6" s="12" t="s">
        <v>23</v>
      </c>
      <c r="Q6" s="13" t="s">
        <v>24</v>
      </c>
      <c r="R6" s="13" t="s">
        <v>25</v>
      </c>
      <c r="S6" s="13" t="s">
        <v>26</v>
      </c>
      <c r="T6" s="13" t="s">
        <v>27</v>
      </c>
      <c r="U6" s="13" t="s">
        <v>28</v>
      </c>
      <c r="V6" s="13" t="s">
        <v>29</v>
      </c>
      <c r="W6" s="13" t="s">
        <v>30</v>
      </c>
    </row>
    <row r="7" spans="2:23">
      <c r="B7" t="str">
        <f ca="1">"IND"&amp;MID(C7,2,2)&amp;"EFF"&amp;RIGHT(C7,2)&amp;"-"&amp;8-L7</f>
        <v>INDADEFFMT-0</v>
      </c>
      <c r="C7" t="str">
        <f ca="1">IND_SavTechs_AD!$C$8</f>
        <v>IADMT</v>
      </c>
      <c r="D7">
        <f>IND_SavTechs_AD!D8</f>
        <v>2016</v>
      </c>
      <c r="E7">
        <f ca="1">AVERAGEIFS(IND_SavTechs_AD!$E$8:$E$607,IND_SavTechs_AD!$C$8:$C$607,IND_AD!C7, IND_SavTechs_AD!$K$8:$K$607,IND_AD!L7)</f>
        <v>4.3796875000000002</v>
      </c>
      <c r="F7" s="79">
        <f ca="1">AVERAGEIFS(IND_SavTechs_AD!$F$8:$F$607,IND_SavTechs_AD!$C$8:$C$607,IND_AD!C7, IND_SavTechs_AD!$K$8:$K$607,IND_AD!L7)</f>
        <v>198.28329696937718</v>
      </c>
      <c r="I7">
        <f>IND_SavTechs_AD!I8</f>
        <v>1</v>
      </c>
      <c r="J7">
        <f>IND_SavTechs_AD!J8</f>
        <v>1</v>
      </c>
      <c r="L7">
        <v>8</v>
      </c>
      <c r="M7" t="s">
        <v>166</v>
      </c>
      <c r="P7" s="19" t="s">
        <v>31</v>
      </c>
      <c r="Q7" t="str">
        <f ca="1">B7</f>
        <v>INDADEFFMT-0</v>
      </c>
      <c r="R7" t="str">
        <f ca="1">LEFT($B$2,28)&amp;RIGHT(C7,2)</f>
        <v>Agriculture Industry Saving MT</v>
      </c>
      <c r="S7" s="21" t="s">
        <v>32</v>
      </c>
      <c r="T7" s="21" t="s">
        <v>33</v>
      </c>
      <c r="U7" s="21"/>
      <c r="V7" s="21"/>
      <c r="W7" s="20" t="s">
        <v>34</v>
      </c>
    </row>
    <row r="8" spans="2:23">
      <c r="B8" t="str">
        <f t="shared" ref="B8:B15" ca="1" si="0">"IND"&amp;MID(C8,2,2)&amp;"EFF"&amp;RIGHT(C8,2)&amp;"-"&amp;8-L8</f>
        <v>INDADEFFMT-1</v>
      </c>
      <c r="C8" t="str">
        <f ca="1">IND_SavTechs_AD!$C$8</f>
        <v>IADMT</v>
      </c>
      <c r="D8">
        <f>IND_SavTechs_AD!D9</f>
        <v>2016</v>
      </c>
      <c r="E8">
        <f ca="1">AVERAGEIFS(IND_SavTechs_AD!$E$8:$E$607,IND_SavTechs_AD!$C$8:$C$607,IND_AD!C8, IND_SavTechs_AD!$K$8:$K$607,IND_AD!L8)</f>
        <v>5.8455555555555554</v>
      </c>
      <c r="F8" s="79">
        <f ca="1">AVERAGEIFS(IND_SavTechs_AD!$F$8:$F$607,IND_SavTechs_AD!$C$8:$C$607,IND_AD!C8, IND_SavTechs_AD!$K$8:$K$607,IND_AD!L8)</f>
        <v>555.25421602482652</v>
      </c>
      <c r="I8">
        <f>IND_SavTechs_AD!I9</f>
        <v>1</v>
      </c>
      <c r="J8">
        <f>IND_SavTechs_AD!J9</f>
        <v>1</v>
      </c>
      <c r="L8">
        <v>7</v>
      </c>
      <c r="M8" t="s">
        <v>167</v>
      </c>
      <c r="Q8" t="str">
        <f t="shared" ref="Q8:Q15" ca="1" si="1">B8</f>
        <v>INDADEFFMT-1</v>
      </c>
      <c r="R8" t="str">
        <f t="shared" ref="R8:R15" ca="1" si="2">LEFT($B$2,28)&amp;RIGHT(C8,2)</f>
        <v>Agriculture Industry Saving MT</v>
      </c>
      <c r="S8" t="s">
        <v>32</v>
      </c>
      <c r="T8" t="s">
        <v>33</v>
      </c>
      <c r="W8" t="s">
        <v>34</v>
      </c>
    </row>
    <row r="9" spans="2:23">
      <c r="B9" t="str">
        <f t="shared" ca="1" si="0"/>
        <v>INDADEFFMT-2</v>
      </c>
      <c r="C9" t="str">
        <f ca="1">IND_SavTechs_AD!$C$8</f>
        <v>IADMT</v>
      </c>
      <c r="D9">
        <f>IND_SavTechs_AD!D10</f>
        <v>2016</v>
      </c>
      <c r="E9">
        <f ca="1">AVERAGEIFS(IND_SavTechs_AD!$E$8:$E$607,IND_SavTechs_AD!$C$8:$C$607,IND_AD!C9, IND_SavTechs_AD!$K$8:$K$607,IND_AD!L9)</f>
        <v>6.0699999999999994</v>
      </c>
      <c r="F9" s="79">
        <f ca="1">AVERAGEIFS(IND_SavTechs_AD!$F$8:$F$607,IND_SavTechs_AD!$C$8:$C$607,IND_AD!C9, IND_SavTechs_AD!$K$8:$K$607,IND_AD!L9)</f>
        <v>651.77750585006152</v>
      </c>
      <c r="I9">
        <f>IND_SavTechs_AD!I10</f>
        <v>1</v>
      </c>
      <c r="J9">
        <f>IND_SavTechs_AD!J10</f>
        <v>1</v>
      </c>
      <c r="L9">
        <v>6</v>
      </c>
      <c r="M9" t="s">
        <v>168</v>
      </c>
      <c r="Q9" t="str">
        <f t="shared" ca="1" si="1"/>
        <v>INDADEFFMT-2</v>
      </c>
      <c r="R9" t="str">
        <f t="shared" ca="1" si="2"/>
        <v>Agriculture Industry Saving MT</v>
      </c>
      <c r="S9" t="s">
        <v>32</v>
      </c>
      <c r="T9" t="s">
        <v>33</v>
      </c>
      <c r="W9" t="s">
        <v>34</v>
      </c>
    </row>
    <row r="10" spans="2:23">
      <c r="B10" t="str">
        <f t="shared" ca="1" si="0"/>
        <v>INDADEFFMT-3</v>
      </c>
      <c r="C10" t="str">
        <f ca="1">IND_SavTechs_AD!$C$8</f>
        <v>IADMT</v>
      </c>
      <c r="D10">
        <f>IND_SavTechs_AD!D11</f>
        <v>2016</v>
      </c>
      <c r="E10">
        <f ca="1">AVERAGEIFS(IND_SavTechs_AD!$E$8:$E$607,IND_SavTechs_AD!$C$8:$C$607,IND_AD!C10, IND_SavTechs_AD!$K$8:$K$607,IND_AD!L10)</f>
        <v>6.1749999999999989</v>
      </c>
      <c r="F10" s="79">
        <f ca="1">AVERAGEIFS(IND_SavTechs_AD!$F$8:$F$607,IND_SavTechs_AD!$C$8:$C$607,IND_AD!C10, IND_SavTechs_AD!$K$8:$K$607,IND_AD!L10)</f>
        <v>749.71182069587144</v>
      </c>
      <c r="I10">
        <f>IND_SavTechs_AD!I11</f>
        <v>1</v>
      </c>
      <c r="J10">
        <f>IND_SavTechs_AD!J11</f>
        <v>1</v>
      </c>
      <c r="L10">
        <v>5</v>
      </c>
      <c r="M10" t="s">
        <v>169</v>
      </c>
      <c r="Q10" t="str">
        <f t="shared" ca="1" si="1"/>
        <v>INDADEFFMT-3</v>
      </c>
      <c r="R10" t="str">
        <f t="shared" ca="1" si="2"/>
        <v>Agriculture Industry Saving MT</v>
      </c>
      <c r="S10" t="s">
        <v>32</v>
      </c>
      <c r="T10" t="s">
        <v>33</v>
      </c>
      <c r="W10" t="s">
        <v>34</v>
      </c>
    </row>
    <row r="11" spans="2:23">
      <c r="B11" t="str">
        <f t="shared" ca="1" si="0"/>
        <v>INDADEFFMT-4</v>
      </c>
      <c r="C11" t="str">
        <f ca="1">IND_SavTechs_AD!$C$8</f>
        <v>IADMT</v>
      </c>
      <c r="D11">
        <f>IND_SavTechs_AD!D12</f>
        <v>2016</v>
      </c>
      <c r="E11">
        <f ca="1">AVERAGEIFS(IND_SavTechs_AD!$E$8:$E$607,IND_SavTechs_AD!$C$8:$C$607,IND_AD!C11, IND_SavTechs_AD!$K$8:$K$607,IND_AD!L11)</f>
        <v>6.28</v>
      </c>
      <c r="F11" s="79">
        <f ca="1">AVERAGEIFS(IND_SavTechs_AD!$F$8:$F$607,IND_SavTechs_AD!$C$8:$C$607,IND_AD!C11, IND_SavTechs_AD!$K$8:$K$607,IND_AD!L11)</f>
        <v>847.64613554168136</v>
      </c>
      <c r="I11">
        <f>IND_SavTechs_AD!I12</f>
        <v>1</v>
      </c>
      <c r="J11">
        <f>IND_SavTechs_AD!J12</f>
        <v>1</v>
      </c>
      <c r="L11">
        <v>4</v>
      </c>
      <c r="M11" t="s">
        <v>170</v>
      </c>
      <c r="Q11" t="str">
        <f t="shared" ca="1" si="1"/>
        <v>INDADEFFMT-4</v>
      </c>
      <c r="R11" t="str">
        <f t="shared" ca="1" si="2"/>
        <v>Agriculture Industry Saving MT</v>
      </c>
      <c r="S11" t="s">
        <v>32</v>
      </c>
      <c r="T11" t="s">
        <v>33</v>
      </c>
      <c r="W11" t="s">
        <v>34</v>
      </c>
    </row>
    <row r="12" spans="2:23">
      <c r="B12" t="str">
        <f t="shared" ca="1" si="0"/>
        <v>INDADEFFMT-5</v>
      </c>
      <c r="C12" t="str">
        <f ca="1">IND_SavTechs_AD!$C$8</f>
        <v>IADMT</v>
      </c>
      <c r="D12">
        <f>IND_SavTechs_AD!D13</f>
        <v>2016</v>
      </c>
      <c r="E12">
        <f ca="1">AVERAGEIFS(IND_SavTechs_AD!$E$8:$E$607,IND_SavTechs_AD!$C$8:$C$607,IND_AD!C12, IND_SavTechs_AD!$K$8:$K$607,IND_AD!L12)</f>
        <v>6.3900000000000006</v>
      </c>
      <c r="F12" s="79">
        <f ca="1">AVERAGEIFS(IND_SavTechs_AD!$F$8:$F$607,IND_SavTechs_AD!$C$8:$C$607,IND_AD!C12, IND_SavTechs_AD!$K$8:$K$607,IND_AD!L12)</f>
        <v>950.24398918967302</v>
      </c>
      <c r="I12">
        <f>IND_SavTechs_AD!I13</f>
        <v>1</v>
      </c>
      <c r="J12">
        <f>IND_SavTechs_AD!J13</f>
        <v>1</v>
      </c>
      <c r="L12">
        <v>3</v>
      </c>
      <c r="M12" t="s">
        <v>171</v>
      </c>
      <c r="Q12" t="str">
        <f t="shared" ca="1" si="1"/>
        <v>INDADEFFMT-5</v>
      </c>
      <c r="R12" t="str">
        <f t="shared" ca="1" si="2"/>
        <v>Agriculture Industry Saving MT</v>
      </c>
      <c r="S12" t="s">
        <v>32</v>
      </c>
      <c r="T12" t="s">
        <v>33</v>
      </c>
      <c r="W12" t="s">
        <v>34</v>
      </c>
    </row>
    <row r="13" spans="2:23">
      <c r="B13" t="str">
        <f t="shared" ca="1" si="0"/>
        <v>INDADEFFMT-6</v>
      </c>
      <c r="C13" t="str">
        <f ca="1">IND_SavTechs_AD!$C$8</f>
        <v>IADMT</v>
      </c>
      <c r="D13">
        <f>IND_SavTechs_AD!D14</f>
        <v>2016</v>
      </c>
      <c r="E13">
        <f ca="1">AVERAGEIFS(IND_SavTechs_AD!$E$8:$E$607,IND_SavTechs_AD!$C$8:$C$607,IND_AD!C13, IND_SavTechs_AD!$K$8:$K$607,IND_AD!L13)</f>
        <v>6.5</v>
      </c>
      <c r="F13" s="79">
        <f ca="1">AVERAGEIFS(IND_SavTechs_AD!$F$8:$F$607,IND_SavTechs_AD!$C$8:$C$607,IND_AD!C13, IND_SavTechs_AD!$K$8:$K$607,IND_AD!L13)</f>
        <v>1052.8418428376642</v>
      </c>
      <c r="I13">
        <f>IND_SavTechs_AD!I14</f>
        <v>1</v>
      </c>
      <c r="J13">
        <f>IND_SavTechs_AD!J14</f>
        <v>1</v>
      </c>
      <c r="L13">
        <v>2</v>
      </c>
      <c r="M13" t="s">
        <v>172</v>
      </c>
      <c r="Q13" t="str">
        <f t="shared" ca="1" si="1"/>
        <v>INDADEFFMT-6</v>
      </c>
      <c r="R13" t="str">
        <f t="shared" ca="1" si="2"/>
        <v>Agriculture Industry Saving MT</v>
      </c>
      <c r="S13" t="s">
        <v>32</v>
      </c>
      <c r="T13" t="s">
        <v>33</v>
      </c>
      <c r="W13" t="s">
        <v>34</v>
      </c>
    </row>
    <row r="14" spans="2:23">
      <c r="B14" t="str">
        <f t="shared" ca="1" si="0"/>
        <v>INDADEFFMT-7</v>
      </c>
      <c r="C14" t="str">
        <f ca="1">IND_SavTechs_AD!$C$8</f>
        <v>IADMT</v>
      </c>
      <c r="D14">
        <f>IND_SavTechs_AD!D15</f>
        <v>2016</v>
      </c>
      <c r="E14">
        <f ca="1">AVERAGEIFS(IND_SavTechs_AD!$E$8:$E$607,IND_SavTechs_AD!$C$8:$C$607,IND_AD!C14, IND_SavTechs_AD!$K$8:$K$607,IND_AD!L14)</f>
        <v>6.58</v>
      </c>
      <c r="F14" s="79">
        <f ca="1">AVERAGEIFS(IND_SavTechs_AD!$F$8:$F$607,IND_SavTechs_AD!$C$8:$C$607,IND_AD!C14, IND_SavTechs_AD!$K$8:$K$607,IND_AD!L14)</f>
        <v>1127.4584636725672</v>
      </c>
      <c r="I14">
        <f>IND_SavTechs_AD!I15</f>
        <v>1</v>
      </c>
      <c r="J14">
        <f>IND_SavTechs_AD!J15</f>
        <v>1</v>
      </c>
      <c r="L14">
        <v>1</v>
      </c>
      <c r="M14" t="s">
        <v>173</v>
      </c>
      <c r="Q14" t="str">
        <f t="shared" ca="1" si="1"/>
        <v>INDADEFFMT-7</v>
      </c>
      <c r="R14" t="str">
        <f t="shared" ca="1" si="2"/>
        <v>Agriculture Industry Saving MT</v>
      </c>
      <c r="S14" t="s">
        <v>32</v>
      </c>
      <c r="T14" t="s">
        <v>33</v>
      </c>
      <c r="W14" t="s">
        <v>34</v>
      </c>
    </row>
    <row r="15" spans="2:23">
      <c r="B15" t="str">
        <f t="shared" ca="1" si="0"/>
        <v>INDADEFFMT-8</v>
      </c>
      <c r="C15" t="str">
        <f ca="1">IND_SavTechs_AD!$C$8</f>
        <v>IADMT</v>
      </c>
      <c r="D15">
        <f>IND_SavTechs_AD!D16</f>
        <v>2016</v>
      </c>
      <c r="E15" s="141">
        <v>1</v>
      </c>
      <c r="F15" s="142">
        <v>5000</v>
      </c>
      <c r="I15">
        <f>IND_SavTechs_AD!I16</f>
        <v>1</v>
      </c>
      <c r="J15">
        <f>IND_SavTechs_AD!J16</f>
        <v>1</v>
      </c>
      <c r="L15">
        <v>0</v>
      </c>
      <c r="M15" t="s">
        <v>174</v>
      </c>
      <c r="Q15" t="str">
        <f t="shared" ca="1" si="1"/>
        <v>INDADEFFMT-8</v>
      </c>
      <c r="R15" t="str">
        <f t="shared" ca="1" si="2"/>
        <v>Agriculture Industry Saving MT</v>
      </c>
      <c r="S15" t="s">
        <v>32</v>
      </c>
      <c r="T15" t="s">
        <v>33</v>
      </c>
      <c r="W15" t="s">
        <v>34</v>
      </c>
    </row>
    <row r="16" spans="2:23">
      <c r="B16" t="str">
        <f ca="1">"IND"&amp;MID(C16,2,2)&amp;"EFF"&amp;RIGHT(C16,2)&amp;"-"&amp;8-L16</f>
        <v>INDADEFFHT-0</v>
      </c>
      <c r="C16" t="str">
        <f ca="1">IND_SavTechs_AD!$C$9</f>
        <v>IADHT</v>
      </c>
      <c r="D16">
        <f>IND_SavTechs_AD!D17</f>
        <v>2016</v>
      </c>
      <c r="E16">
        <f ca="1">AVERAGEIFS(IND_SavTechs_AD!$E$8:$E$607,IND_SavTechs_AD!$C$8:$C$607,IND_AD!C16, IND_SavTechs_AD!$K$8:$K$607,IND_AD!L16)</f>
        <v>3.8336363636363631</v>
      </c>
      <c r="F16" s="79">
        <f ca="1">AVERAGEIFS(IND_SavTechs_AD!$F$8:$F$607,IND_SavTechs_AD!$C$8:$C$607,IND_AD!C16, IND_SavTechs_AD!$K$8:$K$607,IND_AD!L16)</f>
        <v>257.32821928398687</v>
      </c>
      <c r="I16">
        <f>IND_SavTechs_AD!I17</f>
        <v>1</v>
      </c>
      <c r="J16">
        <f>IND_SavTechs_AD!J17</f>
        <v>1</v>
      </c>
      <c r="L16">
        <v>8</v>
      </c>
      <c r="M16" t="s">
        <v>166</v>
      </c>
      <c r="Q16" t="str">
        <f t="shared" ref="Q16:Q60" ca="1" si="3">B16</f>
        <v>INDADEFFHT-0</v>
      </c>
      <c r="R16" t="str">
        <f t="shared" ref="R16:R60" ca="1" si="4">LEFT($B$2,28)&amp;RIGHT(C16,2)</f>
        <v>Agriculture Industry Saving HT</v>
      </c>
      <c r="S16" t="s">
        <v>32</v>
      </c>
      <c r="T16" t="s">
        <v>33</v>
      </c>
      <c r="W16" t="s">
        <v>34</v>
      </c>
    </row>
    <row r="17" spans="2:23">
      <c r="B17" t="str">
        <f t="shared" ref="B17:B24" ca="1" si="5">"IND"&amp;MID(C17,2,2)&amp;"EFF"&amp;RIGHT(C17,2)&amp;"-"&amp;8-L17</f>
        <v>INDADEFFHT-1</v>
      </c>
      <c r="C17" t="str">
        <f ca="1">IND_SavTechs_AD!$C$9</f>
        <v>IADHT</v>
      </c>
      <c r="D17">
        <f>IND_SavTechs_AD!D18</f>
        <v>2016</v>
      </c>
      <c r="E17">
        <f ca="1">AVERAGEIFS(IND_SavTechs_AD!$E$8:$E$607,IND_SavTechs_AD!$C$8:$C$607,IND_AD!C17, IND_SavTechs_AD!$K$8:$K$607,IND_AD!L17)</f>
        <v>4.8999999999999995</v>
      </c>
      <c r="F17" s="79">
        <f ca="1">AVERAGEIFS(IND_SavTechs_AD!$F$8:$F$607,IND_SavTechs_AD!$C$8:$C$607,IND_AD!C17, IND_SavTechs_AD!$K$8:$K$607,IND_AD!L17)</f>
        <v>552.47380393087394</v>
      </c>
      <c r="I17">
        <f>IND_SavTechs_AD!I18</f>
        <v>1</v>
      </c>
      <c r="J17">
        <f>IND_SavTechs_AD!J18</f>
        <v>1</v>
      </c>
      <c r="L17">
        <v>7</v>
      </c>
      <c r="M17" t="s">
        <v>167</v>
      </c>
      <c r="Q17" t="str">
        <f t="shared" ca="1" si="3"/>
        <v>INDADEFFHT-1</v>
      </c>
      <c r="R17" t="str">
        <f t="shared" ca="1" si="4"/>
        <v>Agriculture Industry Saving HT</v>
      </c>
      <c r="S17" t="s">
        <v>32</v>
      </c>
      <c r="T17" t="s">
        <v>33</v>
      </c>
      <c r="W17" t="s">
        <v>34</v>
      </c>
    </row>
    <row r="18" spans="2:23">
      <c r="B18" t="str">
        <f t="shared" ca="1" si="5"/>
        <v>INDADEFFHT-2</v>
      </c>
      <c r="C18" t="str">
        <f ca="1">IND_SavTechs_AD!$C$9</f>
        <v>IADHT</v>
      </c>
      <c r="D18">
        <f>IND_SavTechs_AD!D19</f>
        <v>2016</v>
      </c>
      <c r="E18">
        <f ca="1">AVERAGEIFS(IND_SavTechs_AD!$E$8:$E$607,IND_SavTechs_AD!$C$8:$C$607,IND_AD!C18, IND_SavTechs_AD!$K$8:$K$607,IND_AD!L18)</f>
        <v>5.0279999999999996</v>
      </c>
      <c r="F18" s="79">
        <f ca="1">AVERAGEIFS(IND_SavTechs_AD!$F$8:$F$607,IND_SavTechs_AD!$C$8:$C$607,IND_AD!C18, IND_SavTechs_AD!$K$8:$K$607,IND_AD!L18)</f>
        <v>651.74595380521737</v>
      </c>
      <c r="I18">
        <f>IND_SavTechs_AD!I19</f>
        <v>1</v>
      </c>
      <c r="J18">
        <f>IND_SavTechs_AD!J19</f>
        <v>1</v>
      </c>
      <c r="L18">
        <v>6</v>
      </c>
      <c r="M18" t="s">
        <v>168</v>
      </c>
      <c r="Q18" t="str">
        <f t="shared" ca="1" si="3"/>
        <v>INDADEFFHT-2</v>
      </c>
      <c r="R18" t="str">
        <f t="shared" ca="1" si="4"/>
        <v>Agriculture Industry Saving HT</v>
      </c>
      <c r="S18" t="s">
        <v>32</v>
      </c>
      <c r="T18" t="s">
        <v>33</v>
      </c>
      <c r="W18" t="s">
        <v>34</v>
      </c>
    </row>
    <row r="19" spans="2:23">
      <c r="B19" t="str">
        <f t="shared" ca="1" si="5"/>
        <v>INDADEFFHT-3</v>
      </c>
      <c r="C19" t="str">
        <f ca="1">IND_SavTechs_AD!$C$9</f>
        <v>IADHT</v>
      </c>
      <c r="D19">
        <f>IND_SavTechs_AD!D20</f>
        <v>2016</v>
      </c>
      <c r="E19">
        <f ca="1">AVERAGEIFS(IND_SavTechs_AD!$E$8:$E$607,IND_SavTechs_AD!$C$8:$C$607,IND_AD!C19, IND_SavTechs_AD!$K$8:$K$607,IND_AD!L19)</f>
        <v>5.1559999999999997</v>
      </c>
      <c r="F19" s="79">
        <f ca="1">AVERAGEIFS(IND_SavTechs_AD!$F$8:$F$607,IND_SavTechs_AD!$C$8:$C$607,IND_AD!C19, IND_SavTechs_AD!$K$8:$K$607,IND_AD!L19)</f>
        <v>751.0181036795608</v>
      </c>
      <c r="I19">
        <f>IND_SavTechs_AD!I20</f>
        <v>1</v>
      </c>
      <c r="J19">
        <f>IND_SavTechs_AD!J20</f>
        <v>1</v>
      </c>
      <c r="L19">
        <v>5</v>
      </c>
      <c r="M19" t="s">
        <v>169</v>
      </c>
      <c r="Q19" t="str">
        <f t="shared" ca="1" si="3"/>
        <v>INDADEFFHT-3</v>
      </c>
      <c r="R19" t="str">
        <f t="shared" ca="1" si="4"/>
        <v>Agriculture Industry Saving HT</v>
      </c>
      <c r="S19" t="s">
        <v>32</v>
      </c>
      <c r="T19" t="s">
        <v>33</v>
      </c>
      <c r="W19" t="s">
        <v>34</v>
      </c>
    </row>
    <row r="20" spans="2:23">
      <c r="B20" t="str">
        <f t="shared" ca="1" si="5"/>
        <v>INDADEFFHT-4</v>
      </c>
      <c r="C20" t="str">
        <f ca="1">IND_SavTechs_AD!$C$9</f>
        <v>IADHT</v>
      </c>
      <c r="D20">
        <f>IND_SavTechs_AD!D21</f>
        <v>2016</v>
      </c>
      <c r="E20">
        <f ca="1">AVERAGEIFS(IND_SavTechs_AD!$E$8:$E$607,IND_SavTechs_AD!$C$8:$C$607,IND_AD!C20, IND_SavTechs_AD!$K$8:$K$607,IND_AD!L20)</f>
        <v>5.2519999999999998</v>
      </c>
      <c r="F20" s="79">
        <f ca="1">AVERAGEIFS(IND_SavTechs_AD!$F$8:$F$607,IND_SavTechs_AD!$C$8:$C$607,IND_AD!C20, IND_SavTechs_AD!$K$8:$K$607,IND_AD!L20)</f>
        <v>825.47221608531834</v>
      </c>
      <c r="I20">
        <f>IND_SavTechs_AD!I21</f>
        <v>1</v>
      </c>
      <c r="J20">
        <f>IND_SavTechs_AD!J21</f>
        <v>1</v>
      </c>
      <c r="L20">
        <v>4</v>
      </c>
      <c r="M20" t="s">
        <v>170</v>
      </c>
      <c r="Q20" t="str">
        <f t="shared" ca="1" si="3"/>
        <v>INDADEFFHT-4</v>
      </c>
      <c r="R20" t="str">
        <f t="shared" ca="1" si="4"/>
        <v>Agriculture Industry Saving HT</v>
      </c>
      <c r="S20" t="s">
        <v>32</v>
      </c>
      <c r="T20" t="s">
        <v>33</v>
      </c>
      <c r="W20" t="s">
        <v>34</v>
      </c>
    </row>
    <row r="21" spans="2:23">
      <c r="B21" t="str">
        <f t="shared" ca="1" si="5"/>
        <v>INDADEFFHT-5</v>
      </c>
      <c r="C21" t="str">
        <f ca="1">IND_SavTechs_AD!$C$9</f>
        <v>IADHT</v>
      </c>
      <c r="D21">
        <f>IND_SavTechs_AD!D22</f>
        <v>2016</v>
      </c>
      <c r="E21" s="141">
        <v>1</v>
      </c>
      <c r="F21" s="142">
        <v>5000</v>
      </c>
      <c r="I21">
        <f>IND_SavTechs_AD!I22</f>
        <v>1</v>
      </c>
      <c r="J21">
        <f>IND_SavTechs_AD!J22</f>
        <v>1</v>
      </c>
      <c r="L21">
        <v>3</v>
      </c>
      <c r="M21" t="s">
        <v>171</v>
      </c>
      <c r="Q21" t="str">
        <f t="shared" ca="1" si="3"/>
        <v>INDADEFFHT-5</v>
      </c>
      <c r="R21" t="str">
        <f t="shared" ca="1" si="4"/>
        <v>Agriculture Industry Saving HT</v>
      </c>
      <c r="S21" t="s">
        <v>32</v>
      </c>
      <c r="T21" t="s">
        <v>33</v>
      </c>
      <c r="W21" t="s">
        <v>34</v>
      </c>
    </row>
    <row r="22" spans="2:23">
      <c r="B22" t="str">
        <f t="shared" ca="1" si="5"/>
        <v>INDADEFFHT-6</v>
      </c>
      <c r="C22" t="str">
        <f ca="1">IND_SavTechs_AD!$C$9</f>
        <v>IADHT</v>
      </c>
      <c r="D22">
        <f>IND_SavTechs_AD!D23</f>
        <v>2016</v>
      </c>
      <c r="E22" s="141">
        <v>1</v>
      </c>
      <c r="F22" s="142">
        <v>5000</v>
      </c>
      <c r="I22">
        <f>IND_SavTechs_AD!I23</f>
        <v>1</v>
      </c>
      <c r="J22">
        <f>IND_SavTechs_AD!J23</f>
        <v>1</v>
      </c>
      <c r="L22">
        <v>2</v>
      </c>
      <c r="M22" t="s">
        <v>172</v>
      </c>
      <c r="Q22" t="str">
        <f t="shared" ca="1" si="3"/>
        <v>INDADEFFHT-6</v>
      </c>
      <c r="R22" t="str">
        <f t="shared" ca="1" si="4"/>
        <v>Agriculture Industry Saving HT</v>
      </c>
      <c r="S22" t="s">
        <v>32</v>
      </c>
      <c r="T22" t="s">
        <v>33</v>
      </c>
      <c r="W22" t="s">
        <v>34</v>
      </c>
    </row>
    <row r="23" spans="2:23">
      <c r="B23" t="str">
        <f t="shared" ca="1" si="5"/>
        <v>INDADEFFHT-7</v>
      </c>
      <c r="C23" t="str">
        <f ca="1">IND_SavTechs_AD!$C$9</f>
        <v>IADHT</v>
      </c>
      <c r="D23">
        <f>IND_SavTechs_AD!D24</f>
        <v>2016</v>
      </c>
      <c r="E23" s="141">
        <v>1</v>
      </c>
      <c r="F23" s="142">
        <v>5000</v>
      </c>
      <c r="I23">
        <f>IND_SavTechs_AD!I24</f>
        <v>1</v>
      </c>
      <c r="J23">
        <f>IND_SavTechs_AD!J24</f>
        <v>1</v>
      </c>
      <c r="L23">
        <v>1</v>
      </c>
      <c r="M23" t="s">
        <v>173</v>
      </c>
      <c r="Q23" t="str">
        <f t="shared" ca="1" si="3"/>
        <v>INDADEFFHT-7</v>
      </c>
      <c r="R23" t="str">
        <f t="shared" ca="1" si="4"/>
        <v>Agriculture Industry Saving HT</v>
      </c>
      <c r="S23" t="s">
        <v>32</v>
      </c>
      <c r="T23" t="s">
        <v>33</v>
      </c>
      <c r="W23" t="s">
        <v>34</v>
      </c>
    </row>
    <row r="24" spans="2:23">
      <c r="B24" t="str">
        <f t="shared" ca="1" si="5"/>
        <v>INDADEFFHT-8</v>
      </c>
      <c r="C24" t="str">
        <f ca="1">IND_SavTechs_AD!$C$9</f>
        <v>IADHT</v>
      </c>
      <c r="D24">
        <f>IND_SavTechs_AD!D25</f>
        <v>2016</v>
      </c>
      <c r="E24" s="141">
        <v>1</v>
      </c>
      <c r="F24" s="142">
        <v>5000</v>
      </c>
      <c r="I24">
        <f>IND_SavTechs_AD!I25</f>
        <v>1</v>
      </c>
      <c r="J24">
        <f>IND_SavTechs_AD!J25</f>
        <v>1</v>
      </c>
      <c r="L24">
        <v>0</v>
      </c>
      <c r="M24" t="s">
        <v>174</v>
      </c>
      <c r="Q24" t="str">
        <f t="shared" ca="1" si="3"/>
        <v>INDADEFFHT-8</v>
      </c>
      <c r="R24" t="str">
        <f t="shared" ca="1" si="4"/>
        <v>Agriculture Industry Saving HT</v>
      </c>
      <c r="S24" t="s">
        <v>32</v>
      </c>
      <c r="T24" t="s">
        <v>33</v>
      </c>
      <c r="W24" t="s">
        <v>34</v>
      </c>
    </row>
    <row r="25" spans="2:23">
      <c r="B25" t="str">
        <f ca="1">"IND"&amp;MID(C25,2,2)&amp;"EFF"&amp;RIGHT(C25,2)&amp;"-"&amp;8-L25</f>
        <v>INDADEFFRH-0</v>
      </c>
      <c r="C25" t="str">
        <f ca="1">IND_SavTechs_AD!$C$10</f>
        <v>IADRH</v>
      </c>
      <c r="D25">
        <f>IND_SavTechs_AD!D26</f>
        <v>2016</v>
      </c>
      <c r="E25">
        <f ca="1">AVERAGEIFS(IND_SavTechs_AD!$E$8:$E$607,IND_SavTechs_AD!$C$8:$C$607,IND_AD!C25, IND_SavTechs_AD!$K$8:$K$607,IND_AD!L25)</f>
        <v>14.235162790697677</v>
      </c>
      <c r="F25" s="79">
        <f ca="1">AVERAGEIFS(IND_SavTechs_AD!$F$8:$F$607,IND_SavTechs_AD!$C$8:$C$607,IND_AD!C25, IND_SavTechs_AD!$K$8:$K$607,IND_AD!L25)</f>
        <v>51.647245563330827</v>
      </c>
      <c r="I25">
        <f>IND_SavTechs_AD!I26</f>
        <v>1</v>
      </c>
      <c r="J25">
        <f>IND_SavTechs_AD!J26</f>
        <v>1</v>
      </c>
      <c r="L25">
        <v>8</v>
      </c>
      <c r="M25" t="s">
        <v>166</v>
      </c>
      <c r="Q25" t="str">
        <f t="shared" ca="1" si="3"/>
        <v>INDADEFFRH-0</v>
      </c>
      <c r="R25" t="str">
        <f t="shared" ca="1" si="4"/>
        <v>Agriculture Industry Saving RH</v>
      </c>
      <c r="S25" t="s">
        <v>32</v>
      </c>
      <c r="T25" t="s">
        <v>33</v>
      </c>
      <c r="W25" t="s">
        <v>34</v>
      </c>
    </row>
    <row r="26" spans="2:23">
      <c r="B26" t="str">
        <f t="shared" ref="B26:B33" ca="1" si="6">"IND"&amp;MID(C26,2,2)&amp;"EFF"&amp;RIGHT(C26,2)&amp;"-"&amp;8-L26</f>
        <v>INDADEFFRH-1</v>
      </c>
      <c r="C26" t="str">
        <f ca="1">IND_SavTechs_AD!$C$10</f>
        <v>IADRH</v>
      </c>
      <c r="D26">
        <f>IND_SavTechs_AD!D27</f>
        <v>2016</v>
      </c>
      <c r="E26">
        <f ca="1">AVERAGEIFS(IND_SavTechs_AD!$E$8:$E$607,IND_SavTechs_AD!$C$8:$C$607,IND_AD!C26, IND_SavTechs_AD!$K$8:$K$607,IND_AD!L26)</f>
        <v>16.074666666666669</v>
      </c>
      <c r="F26" s="79">
        <f ca="1">AVERAGEIFS(IND_SavTechs_AD!$F$8:$F$607,IND_SavTechs_AD!$C$8:$C$607,IND_AD!C26, IND_SavTechs_AD!$K$8:$K$607,IND_AD!L26)</f>
        <v>555.20788980580687</v>
      </c>
      <c r="I26">
        <f>IND_SavTechs_AD!I27</f>
        <v>1</v>
      </c>
      <c r="J26">
        <f>IND_SavTechs_AD!J27</f>
        <v>1</v>
      </c>
      <c r="L26">
        <v>7</v>
      </c>
      <c r="M26" t="s">
        <v>167</v>
      </c>
      <c r="Q26" t="str">
        <f t="shared" ca="1" si="3"/>
        <v>INDADEFFRH-1</v>
      </c>
      <c r="R26" t="str">
        <f t="shared" ca="1" si="4"/>
        <v>Agriculture Industry Saving RH</v>
      </c>
      <c r="S26" t="s">
        <v>32</v>
      </c>
      <c r="T26" t="s">
        <v>33</v>
      </c>
      <c r="W26" t="s">
        <v>34</v>
      </c>
    </row>
    <row r="27" spans="2:23">
      <c r="B27" t="str">
        <f t="shared" ca="1" si="6"/>
        <v>INDADEFFRH-2</v>
      </c>
      <c r="C27" t="str">
        <f ca="1">IND_SavTechs_AD!$C$10</f>
        <v>IADRH</v>
      </c>
      <c r="D27">
        <f>IND_SavTechs_AD!D28</f>
        <v>2016</v>
      </c>
      <c r="E27">
        <f ca="1">AVERAGEIFS(IND_SavTechs_AD!$E$8:$E$607,IND_SavTechs_AD!$C$8:$C$607,IND_AD!C27, IND_SavTechs_AD!$K$8:$K$607,IND_AD!L27)</f>
        <v>16.102666666666671</v>
      </c>
      <c r="F27" s="79">
        <f ca="1">AVERAGEIFS(IND_SavTechs_AD!$F$8:$F$607,IND_SavTechs_AD!$C$8:$C$607,IND_AD!C27, IND_SavTechs_AD!$K$8:$K$607,IND_AD!L27)</f>
        <v>647.74253810677453</v>
      </c>
      <c r="I27">
        <f>IND_SavTechs_AD!I28</f>
        <v>1</v>
      </c>
      <c r="J27">
        <f>IND_SavTechs_AD!J28</f>
        <v>1</v>
      </c>
      <c r="L27">
        <v>6</v>
      </c>
      <c r="M27" t="s">
        <v>168</v>
      </c>
      <c r="Q27" t="str">
        <f t="shared" ca="1" si="3"/>
        <v>INDADEFFRH-2</v>
      </c>
      <c r="R27" t="str">
        <f t="shared" ca="1" si="4"/>
        <v>Agriculture Industry Saving RH</v>
      </c>
      <c r="S27" t="s">
        <v>32</v>
      </c>
      <c r="T27" t="s">
        <v>33</v>
      </c>
      <c r="W27" t="s">
        <v>34</v>
      </c>
    </row>
    <row r="28" spans="2:23">
      <c r="B28" t="str">
        <f t="shared" ca="1" si="6"/>
        <v>INDADEFFRH-3</v>
      </c>
      <c r="C28" t="str">
        <f ca="1">IND_SavTechs_AD!$C$10</f>
        <v>IADRH</v>
      </c>
      <c r="D28">
        <f>IND_SavTechs_AD!D29</f>
        <v>2016</v>
      </c>
      <c r="E28">
        <f ca="1">AVERAGEIFS(IND_SavTechs_AD!$E$8:$E$607,IND_SavTechs_AD!$C$8:$C$607,IND_AD!C28, IND_SavTechs_AD!$K$8:$K$607,IND_AD!L28)</f>
        <v>16.13066666666667</v>
      </c>
      <c r="F28" s="79">
        <f ca="1">AVERAGEIFS(IND_SavTechs_AD!$F$8:$F$607,IND_SavTechs_AD!$C$8:$C$607,IND_AD!C28, IND_SavTechs_AD!$K$8:$K$607,IND_AD!L28)</f>
        <v>740.27718640774276</v>
      </c>
      <c r="I28">
        <f>IND_SavTechs_AD!I29</f>
        <v>1</v>
      </c>
      <c r="J28">
        <f>IND_SavTechs_AD!J29</f>
        <v>1</v>
      </c>
      <c r="L28">
        <v>5</v>
      </c>
      <c r="M28" t="s">
        <v>169</v>
      </c>
      <c r="Q28" t="str">
        <f t="shared" ca="1" si="3"/>
        <v>INDADEFFRH-3</v>
      </c>
      <c r="R28" t="str">
        <f t="shared" ca="1" si="4"/>
        <v>Agriculture Industry Saving RH</v>
      </c>
      <c r="S28" t="s">
        <v>32</v>
      </c>
      <c r="T28" t="s">
        <v>33</v>
      </c>
      <c r="W28" t="s">
        <v>34</v>
      </c>
    </row>
    <row r="29" spans="2:23">
      <c r="B29" t="str">
        <f t="shared" ca="1" si="6"/>
        <v>INDADEFFRH-4</v>
      </c>
      <c r="C29" t="str">
        <f ca="1">IND_SavTechs_AD!$C$10</f>
        <v>IADRH</v>
      </c>
      <c r="D29">
        <f>IND_SavTechs_AD!D30</f>
        <v>2016</v>
      </c>
      <c r="E29">
        <f ca="1">AVERAGEIFS(IND_SavTechs_AD!$E$8:$E$607,IND_SavTechs_AD!$C$8:$C$607,IND_AD!C29, IND_SavTechs_AD!$K$8:$K$607,IND_AD!L29)</f>
        <v>16.158666666666669</v>
      </c>
      <c r="F29" s="79">
        <f ca="1">AVERAGEIFS(IND_SavTechs_AD!$F$8:$F$607,IND_SavTechs_AD!$C$8:$C$607,IND_AD!C29, IND_SavTechs_AD!$K$8:$K$607,IND_AD!L29)</f>
        <v>832.81183470871042</v>
      </c>
      <c r="I29">
        <f>IND_SavTechs_AD!I30</f>
        <v>1</v>
      </c>
      <c r="J29">
        <f>IND_SavTechs_AD!J30</f>
        <v>1</v>
      </c>
      <c r="L29">
        <v>4</v>
      </c>
      <c r="M29" t="s">
        <v>170</v>
      </c>
      <c r="Q29" t="str">
        <f t="shared" ca="1" si="3"/>
        <v>INDADEFFRH-4</v>
      </c>
      <c r="R29" t="str">
        <f t="shared" ca="1" si="4"/>
        <v>Agriculture Industry Saving RH</v>
      </c>
      <c r="S29" t="s">
        <v>32</v>
      </c>
      <c r="T29" t="s">
        <v>33</v>
      </c>
      <c r="W29" t="s">
        <v>34</v>
      </c>
    </row>
    <row r="30" spans="2:23">
      <c r="B30" t="str">
        <f t="shared" ca="1" si="6"/>
        <v>INDADEFFRH-5</v>
      </c>
      <c r="C30" t="str">
        <f ca="1">IND_SavTechs_AD!$C$10</f>
        <v>IADRH</v>
      </c>
      <c r="D30">
        <f>IND_SavTechs_AD!D31</f>
        <v>2016</v>
      </c>
      <c r="E30">
        <f ca="1">AVERAGEIFS(IND_SavTechs_AD!$E$8:$E$607,IND_SavTechs_AD!$C$8:$C$607,IND_AD!C30, IND_SavTechs_AD!$K$8:$K$607,IND_AD!L30)</f>
        <v>16.196000000000002</v>
      </c>
      <c r="F30" s="79">
        <f ca="1">AVERAGEIFS(IND_SavTechs_AD!$F$8:$F$607,IND_SavTechs_AD!$C$8:$C$607,IND_AD!C30, IND_SavTechs_AD!$K$8:$K$607,IND_AD!L30)</f>
        <v>956.19136577666723</v>
      </c>
      <c r="I30">
        <f>IND_SavTechs_AD!I31</f>
        <v>1</v>
      </c>
      <c r="J30">
        <f>IND_SavTechs_AD!J31</f>
        <v>1</v>
      </c>
      <c r="L30">
        <v>3</v>
      </c>
      <c r="M30" t="s">
        <v>171</v>
      </c>
      <c r="Q30" t="str">
        <f t="shared" ca="1" si="3"/>
        <v>INDADEFFRH-5</v>
      </c>
      <c r="R30" t="str">
        <f t="shared" ca="1" si="4"/>
        <v>Agriculture Industry Saving RH</v>
      </c>
      <c r="S30" t="s">
        <v>32</v>
      </c>
      <c r="T30" t="s">
        <v>33</v>
      </c>
      <c r="W30" t="s">
        <v>34</v>
      </c>
    </row>
    <row r="31" spans="2:23">
      <c r="B31" t="str">
        <f t="shared" ca="1" si="6"/>
        <v>INDADEFFRH-6</v>
      </c>
      <c r="C31" t="str">
        <f ca="1">IND_SavTechs_AD!$C$10</f>
        <v>IADRH</v>
      </c>
      <c r="D31">
        <f>IND_SavTechs_AD!D32</f>
        <v>2016</v>
      </c>
      <c r="E31">
        <f ca="1">AVERAGEIFS(IND_SavTechs_AD!$E$8:$E$607,IND_SavTechs_AD!$C$8:$C$607,IND_AD!C31, IND_SavTechs_AD!$K$8:$K$607,IND_AD!L31)</f>
        <v>16.224000000000004</v>
      </c>
      <c r="F31" s="79">
        <f ca="1">AVERAGEIFS(IND_SavTechs_AD!$F$8:$F$607,IND_SavTechs_AD!$C$8:$C$607,IND_AD!C31, IND_SavTechs_AD!$K$8:$K$607,IND_AD!L31)</f>
        <v>1048.7260140776352</v>
      </c>
      <c r="I31">
        <f>IND_SavTechs_AD!I32</f>
        <v>1</v>
      </c>
      <c r="J31">
        <f>IND_SavTechs_AD!J32</f>
        <v>1</v>
      </c>
      <c r="L31">
        <v>2</v>
      </c>
      <c r="M31" t="s">
        <v>172</v>
      </c>
      <c r="Q31" t="str">
        <f t="shared" ca="1" si="3"/>
        <v>INDADEFFRH-6</v>
      </c>
      <c r="R31" t="str">
        <f t="shared" ca="1" si="4"/>
        <v>Agriculture Industry Saving RH</v>
      </c>
      <c r="S31" t="s">
        <v>32</v>
      </c>
      <c r="T31" t="s">
        <v>33</v>
      </c>
      <c r="W31" t="s">
        <v>34</v>
      </c>
    </row>
    <row r="32" spans="2:23">
      <c r="B32" t="str">
        <f t="shared" ca="1" si="6"/>
        <v>INDADEFFRH-7</v>
      </c>
      <c r="C32" t="str">
        <f ca="1">IND_SavTechs_AD!$C$10</f>
        <v>IADRH</v>
      </c>
      <c r="D32">
        <f>IND_SavTechs_AD!D33</f>
        <v>2016</v>
      </c>
      <c r="E32">
        <f ca="1">AVERAGEIFS(IND_SavTechs_AD!$E$8:$E$607,IND_SavTechs_AD!$C$8:$C$607,IND_AD!C32, IND_SavTechs_AD!$K$8:$K$607,IND_AD!L32)</f>
        <v>16.252000000000002</v>
      </c>
      <c r="F32" s="79">
        <f ca="1">AVERAGEIFS(IND_SavTechs_AD!$F$8:$F$607,IND_SavTechs_AD!$C$8:$C$607,IND_AD!C32, IND_SavTechs_AD!$K$8:$K$607,IND_AD!L32)</f>
        <v>1141.2606623786032</v>
      </c>
      <c r="I32">
        <f>IND_SavTechs_AD!I33</f>
        <v>1</v>
      </c>
      <c r="J32">
        <f>IND_SavTechs_AD!J33</f>
        <v>1</v>
      </c>
      <c r="L32">
        <v>1</v>
      </c>
      <c r="M32" t="s">
        <v>173</v>
      </c>
      <c r="Q32" t="str">
        <f t="shared" ca="1" si="3"/>
        <v>INDADEFFRH-7</v>
      </c>
      <c r="R32" t="str">
        <f t="shared" ca="1" si="4"/>
        <v>Agriculture Industry Saving RH</v>
      </c>
      <c r="S32" t="s">
        <v>32</v>
      </c>
      <c r="T32" t="s">
        <v>33</v>
      </c>
      <c r="W32" t="s">
        <v>34</v>
      </c>
    </row>
    <row r="33" spans="2:23">
      <c r="B33" t="str">
        <f t="shared" ca="1" si="6"/>
        <v>INDADEFFRH-8</v>
      </c>
      <c r="C33" t="str">
        <f ca="1">IND_SavTechs_AD!$C$10</f>
        <v>IADRH</v>
      </c>
      <c r="D33">
        <f>IND_SavTechs_AD!D34</f>
        <v>2016</v>
      </c>
      <c r="E33">
        <f ca="1">AVERAGEIFS(IND_SavTechs_AD!$E$8:$E$607,IND_SavTechs_AD!$C$8:$C$607,IND_AD!C33, IND_SavTechs_AD!$K$8:$K$607,IND_AD!L33)</f>
        <v>16.7</v>
      </c>
      <c r="F33" s="79">
        <f ca="1">AVERAGEIFS(IND_SavTechs_AD!$F$8:$F$607,IND_SavTechs_AD!$C$8:$C$607,IND_AD!C33, IND_SavTechs_AD!$K$8:$K$607,IND_AD!L33)</f>
        <v>2621.815035194089</v>
      </c>
      <c r="I33">
        <f>IND_SavTechs_AD!I34</f>
        <v>1</v>
      </c>
      <c r="J33">
        <f>IND_SavTechs_AD!J34</f>
        <v>1</v>
      </c>
      <c r="L33">
        <v>0</v>
      </c>
      <c r="M33" t="s">
        <v>174</v>
      </c>
      <c r="Q33" t="str">
        <f t="shared" ca="1" si="3"/>
        <v>INDADEFFRH-8</v>
      </c>
      <c r="R33" t="str">
        <f t="shared" ca="1" si="4"/>
        <v>Agriculture Industry Saving RH</v>
      </c>
      <c r="S33" t="s">
        <v>32</v>
      </c>
      <c r="T33" t="s">
        <v>33</v>
      </c>
      <c r="W33" t="s">
        <v>34</v>
      </c>
    </row>
    <row r="34" spans="2:23">
      <c r="B34" t="str">
        <f ca="1">"IND"&amp;MID(C34,2,2)&amp;"EFF"&amp;RIGHT(C34,2)&amp;"-"&amp;8-L34</f>
        <v>INDADEFFLA-0</v>
      </c>
      <c r="C34" t="str">
        <f ca="1">IND_SavTechs_AD!$C$11</f>
        <v>IADLA</v>
      </c>
      <c r="D34">
        <f>IND_SavTechs_AD!D35</f>
        <v>2016</v>
      </c>
      <c r="E34">
        <f ca="1">AVERAGEIFS(IND_SavTechs_AD!$E$8:$E$607,IND_SavTechs_AD!$C$8:$C$607,IND_AD!C34, IND_SavTechs_AD!$K$8:$K$607,IND_AD!L34)</f>
        <v>3.0259999999999998</v>
      </c>
      <c r="F34" s="79">
        <f ca="1">AVERAGEIFS(IND_SavTechs_AD!$F$8:$F$607,IND_SavTechs_AD!$C$8:$C$607,IND_AD!C34, IND_SavTechs_AD!$K$8:$K$607,IND_AD!L34)</f>
        <v>143.63149771013263</v>
      </c>
      <c r="I34">
        <f>IND_SavTechs_AD!I35</f>
        <v>1</v>
      </c>
      <c r="J34">
        <f>IND_SavTechs_AD!J35</f>
        <v>1</v>
      </c>
      <c r="L34">
        <v>8</v>
      </c>
      <c r="M34" t="s">
        <v>166</v>
      </c>
      <c r="Q34" t="str">
        <f t="shared" ca="1" si="3"/>
        <v>INDADEFFLA-0</v>
      </c>
      <c r="R34" t="str">
        <f t="shared" ca="1" si="4"/>
        <v>Agriculture Industry Saving LA</v>
      </c>
      <c r="S34" t="s">
        <v>32</v>
      </c>
      <c r="T34" t="s">
        <v>33</v>
      </c>
      <c r="W34" t="s">
        <v>34</v>
      </c>
    </row>
    <row r="35" spans="2:23">
      <c r="B35" t="str">
        <f t="shared" ref="B35:B42" ca="1" si="7">"IND"&amp;MID(C35,2,2)&amp;"EFF"&amp;RIGHT(C35,2)&amp;"-"&amp;8-L35</f>
        <v>INDADEFFLA-1</v>
      </c>
      <c r="C35" t="str">
        <f ca="1">IND_SavTechs_AD!$C$11</f>
        <v>IADLA</v>
      </c>
      <c r="D35">
        <f>IND_SavTechs_AD!D36</f>
        <v>2016</v>
      </c>
      <c r="E35">
        <f ca="1">AVERAGEIFS(IND_SavTechs_AD!$E$8:$E$607,IND_SavTechs_AD!$C$8:$C$607,IND_AD!C35, IND_SavTechs_AD!$K$8:$K$607,IND_AD!L35)</f>
        <v>3.3319999999999999</v>
      </c>
      <c r="F35" s="79">
        <f ca="1">AVERAGEIFS(IND_SavTechs_AD!$F$8:$F$607,IND_SavTechs_AD!$C$8:$C$607,IND_AD!C35, IND_SavTechs_AD!$K$8:$K$607,IND_AD!L35)</f>
        <v>549.07721480687042</v>
      </c>
      <c r="I35">
        <f>IND_SavTechs_AD!I36</f>
        <v>1</v>
      </c>
      <c r="J35">
        <f>IND_SavTechs_AD!J36</f>
        <v>1</v>
      </c>
      <c r="L35">
        <v>7</v>
      </c>
      <c r="M35" t="s">
        <v>167</v>
      </c>
      <c r="Q35" t="str">
        <f t="shared" ca="1" si="3"/>
        <v>INDADEFFLA-1</v>
      </c>
      <c r="R35" t="str">
        <f t="shared" ca="1" si="4"/>
        <v>Agriculture Industry Saving LA</v>
      </c>
      <c r="S35" t="s">
        <v>32</v>
      </c>
      <c r="T35" t="s">
        <v>33</v>
      </c>
      <c r="W35" t="s">
        <v>34</v>
      </c>
    </row>
    <row r="36" spans="2:23">
      <c r="B36" t="str">
        <f t="shared" ca="1" si="7"/>
        <v>INDADEFFLA-2</v>
      </c>
      <c r="C36" t="str">
        <f ca="1">IND_SavTechs_AD!$C$11</f>
        <v>IADLA</v>
      </c>
      <c r="D36">
        <f>IND_SavTechs_AD!D37</f>
        <v>2016</v>
      </c>
      <c r="E36">
        <f ca="1">AVERAGEIFS(IND_SavTechs_AD!$E$8:$E$607,IND_SavTechs_AD!$C$8:$C$607,IND_AD!C36, IND_SavTechs_AD!$K$8:$K$607,IND_AD!L36)</f>
        <v>3.383</v>
      </c>
      <c r="F36" s="79">
        <f ca="1">AVERAGEIFS(IND_SavTechs_AD!$F$8:$F$607,IND_SavTechs_AD!$C$8:$C$607,IND_AD!C36, IND_SavTechs_AD!$K$8:$K$607,IND_AD!L36)</f>
        <v>632.40919721318983</v>
      </c>
      <c r="I36">
        <f>IND_SavTechs_AD!I37</f>
        <v>1</v>
      </c>
      <c r="J36">
        <f>IND_SavTechs_AD!J37</f>
        <v>1</v>
      </c>
      <c r="L36">
        <v>6</v>
      </c>
      <c r="M36" t="s">
        <v>168</v>
      </c>
      <c r="Q36" t="str">
        <f t="shared" ca="1" si="3"/>
        <v>INDADEFFLA-2</v>
      </c>
      <c r="R36" t="str">
        <f t="shared" ca="1" si="4"/>
        <v>Agriculture Industry Saving LA</v>
      </c>
      <c r="S36" t="s">
        <v>32</v>
      </c>
      <c r="T36" t="s">
        <v>33</v>
      </c>
      <c r="W36" t="s">
        <v>34</v>
      </c>
    </row>
    <row r="37" spans="2:23">
      <c r="B37" t="str">
        <f t="shared" ca="1" si="7"/>
        <v>INDADEFFLA-3</v>
      </c>
      <c r="C37" t="str">
        <f ca="1">IND_SavTechs_AD!$C$11</f>
        <v>IADLA</v>
      </c>
      <c r="D37">
        <f>IND_SavTechs_AD!D38</f>
        <v>2016</v>
      </c>
      <c r="E37">
        <f ca="1">AVERAGEIFS(IND_SavTechs_AD!$E$8:$E$607,IND_SavTechs_AD!$C$8:$C$607,IND_AD!C37, IND_SavTechs_AD!$K$8:$K$607,IND_AD!L37)</f>
        <v>3.43825</v>
      </c>
      <c r="F37" s="79">
        <f ca="1">AVERAGEIFS(IND_SavTechs_AD!$F$8:$F$607,IND_SavTechs_AD!$C$8:$C$607,IND_AD!C37, IND_SavTechs_AD!$K$8:$K$607,IND_AD!L37)</f>
        <v>743.51850708828226</v>
      </c>
      <c r="I37">
        <f>IND_SavTechs_AD!I38</f>
        <v>1</v>
      </c>
      <c r="J37">
        <f>IND_SavTechs_AD!J38</f>
        <v>1</v>
      </c>
      <c r="L37">
        <v>5</v>
      </c>
      <c r="M37" t="s">
        <v>169</v>
      </c>
      <c r="Q37" t="str">
        <f t="shared" ca="1" si="3"/>
        <v>INDADEFFLA-3</v>
      </c>
      <c r="R37" t="str">
        <f t="shared" ca="1" si="4"/>
        <v>Agriculture Industry Saving LA</v>
      </c>
      <c r="S37" t="s">
        <v>32</v>
      </c>
      <c r="T37" t="s">
        <v>33</v>
      </c>
      <c r="W37" t="s">
        <v>34</v>
      </c>
    </row>
    <row r="38" spans="2:23">
      <c r="B38" t="str">
        <f t="shared" ca="1" si="7"/>
        <v>INDADEFFLA-4</v>
      </c>
      <c r="C38" t="str">
        <f ca="1">IND_SavTechs_AD!$C$11</f>
        <v>IADLA</v>
      </c>
      <c r="D38">
        <f>IND_SavTechs_AD!D39</f>
        <v>2016</v>
      </c>
      <c r="E38">
        <f ca="1">AVERAGEIFS(IND_SavTechs_AD!$E$8:$E$607,IND_SavTechs_AD!$C$8:$C$607,IND_AD!C38, IND_SavTechs_AD!$K$8:$K$607,IND_AD!L38)</f>
        <v>3.4892499999999997</v>
      </c>
      <c r="F38" s="79">
        <f ca="1">AVERAGEIFS(IND_SavTechs_AD!$F$8:$F$607,IND_SavTechs_AD!$C$8:$C$607,IND_AD!C38, IND_SavTechs_AD!$K$8:$K$607,IND_AD!L38)</f>
        <v>854.62781696337447</v>
      </c>
      <c r="I38">
        <f>IND_SavTechs_AD!I39</f>
        <v>1</v>
      </c>
      <c r="J38">
        <f>IND_SavTechs_AD!J39</f>
        <v>1</v>
      </c>
      <c r="L38">
        <v>4</v>
      </c>
      <c r="M38" t="s">
        <v>170</v>
      </c>
      <c r="Q38" t="str">
        <f t="shared" ca="1" si="3"/>
        <v>INDADEFFLA-4</v>
      </c>
      <c r="R38" t="str">
        <f t="shared" ca="1" si="4"/>
        <v>Agriculture Industry Saving LA</v>
      </c>
      <c r="S38" t="s">
        <v>32</v>
      </c>
      <c r="T38" t="s">
        <v>33</v>
      </c>
      <c r="W38" t="s">
        <v>34</v>
      </c>
    </row>
    <row r="39" spans="2:23">
      <c r="B39" t="str">
        <f t="shared" ca="1" si="7"/>
        <v>INDADEFFLA-5</v>
      </c>
      <c r="C39" t="str">
        <f ca="1">IND_SavTechs_AD!$C$11</f>
        <v>IADLA</v>
      </c>
      <c r="D39">
        <f>IND_SavTechs_AD!D40</f>
        <v>2016</v>
      </c>
      <c r="E39">
        <f ca="1">AVERAGEIFS(IND_SavTechs_AD!$E$8:$E$607,IND_SavTechs_AD!$C$8:$C$607,IND_AD!C39, IND_SavTechs_AD!$K$8:$K$607,IND_AD!L39)</f>
        <v>3.5402499999999999</v>
      </c>
      <c r="F39" s="79">
        <f ca="1">AVERAGEIFS(IND_SavTechs_AD!$F$8:$F$607,IND_SavTechs_AD!$C$8:$C$607,IND_AD!C39, IND_SavTechs_AD!$K$8:$K$607,IND_AD!L39)</f>
        <v>965.73712683846702</v>
      </c>
      <c r="I39">
        <f>IND_SavTechs_AD!I40</f>
        <v>1</v>
      </c>
      <c r="J39">
        <f>IND_SavTechs_AD!J40</f>
        <v>1</v>
      </c>
      <c r="L39">
        <v>3</v>
      </c>
      <c r="M39" t="s">
        <v>171</v>
      </c>
      <c r="Q39" t="str">
        <f t="shared" ca="1" si="3"/>
        <v>INDADEFFLA-5</v>
      </c>
      <c r="R39" t="str">
        <f t="shared" ca="1" si="4"/>
        <v>Agriculture Industry Saving LA</v>
      </c>
      <c r="S39" t="s">
        <v>32</v>
      </c>
      <c r="T39" t="s">
        <v>33</v>
      </c>
      <c r="W39" t="s">
        <v>34</v>
      </c>
    </row>
    <row r="40" spans="2:23">
      <c r="B40" t="str">
        <f t="shared" ca="1" si="7"/>
        <v>INDADEFFLA-6</v>
      </c>
      <c r="C40" t="str">
        <f ca="1">IND_SavTechs_AD!$C$11</f>
        <v>IADLA</v>
      </c>
      <c r="D40">
        <f>IND_SavTechs_AD!D41</f>
        <v>2016</v>
      </c>
      <c r="E40">
        <f ca="1">AVERAGEIFS(IND_SavTechs_AD!$E$8:$E$607,IND_SavTechs_AD!$C$8:$C$607,IND_AD!C40, IND_SavTechs_AD!$K$8:$K$607,IND_AD!L40)</f>
        <v>3.5785</v>
      </c>
      <c r="F40" s="79">
        <f ca="1">AVERAGEIFS(IND_SavTechs_AD!$F$8:$F$607,IND_SavTechs_AD!$C$8:$C$607,IND_AD!C40, IND_SavTechs_AD!$K$8:$K$607,IND_AD!L40)</f>
        <v>1049.0691092447864</v>
      </c>
      <c r="I40">
        <f>IND_SavTechs_AD!I41</f>
        <v>1</v>
      </c>
      <c r="J40">
        <f>IND_SavTechs_AD!J41</f>
        <v>1</v>
      </c>
      <c r="L40">
        <v>2</v>
      </c>
      <c r="M40" t="s">
        <v>172</v>
      </c>
      <c r="Q40" t="str">
        <f t="shared" ca="1" si="3"/>
        <v>INDADEFFLA-6</v>
      </c>
      <c r="R40" t="str">
        <f t="shared" ca="1" si="4"/>
        <v>Agriculture Industry Saving LA</v>
      </c>
      <c r="S40" t="s">
        <v>32</v>
      </c>
      <c r="T40" t="s">
        <v>33</v>
      </c>
      <c r="W40" t="s">
        <v>34</v>
      </c>
    </row>
    <row r="41" spans="2:23">
      <c r="B41" t="str">
        <f t="shared" ca="1" si="7"/>
        <v>INDADEFFLA-7</v>
      </c>
      <c r="C41" t="str">
        <f ca="1">IND_SavTechs_AD!$C$11</f>
        <v>IADLA</v>
      </c>
      <c r="D41">
        <f>IND_SavTechs_AD!D42</f>
        <v>2016</v>
      </c>
      <c r="E41">
        <f ca="1">AVERAGEIFS(IND_SavTechs_AD!$E$8:$E$607,IND_SavTechs_AD!$C$8:$C$607,IND_AD!C41, IND_SavTechs_AD!$K$8:$K$607,IND_AD!L41)</f>
        <v>3.6167499999999997</v>
      </c>
      <c r="F41" s="79">
        <f ca="1">AVERAGEIFS(IND_SavTechs_AD!$F$8:$F$607,IND_SavTechs_AD!$C$8:$C$607,IND_AD!C41, IND_SavTechs_AD!$K$8:$K$607,IND_AD!L41)</f>
        <v>1132.4010916511056</v>
      </c>
      <c r="I41">
        <f>IND_SavTechs_AD!I42</f>
        <v>1</v>
      </c>
      <c r="J41">
        <f>IND_SavTechs_AD!J42</f>
        <v>1</v>
      </c>
      <c r="L41">
        <v>1</v>
      </c>
      <c r="M41" t="s">
        <v>173</v>
      </c>
      <c r="Q41" t="str">
        <f t="shared" ca="1" si="3"/>
        <v>INDADEFFLA-7</v>
      </c>
      <c r="R41" t="str">
        <f t="shared" ca="1" si="4"/>
        <v>Agriculture Industry Saving LA</v>
      </c>
      <c r="S41" t="s">
        <v>32</v>
      </c>
      <c r="T41" t="s">
        <v>33</v>
      </c>
      <c r="W41" t="s">
        <v>34</v>
      </c>
    </row>
    <row r="42" spans="2:23">
      <c r="B42" t="str">
        <f t="shared" ca="1" si="7"/>
        <v>INDADEFFLA-8</v>
      </c>
      <c r="C42" t="str">
        <f ca="1">IND_SavTechs_AD!$C$11</f>
        <v>IADLA</v>
      </c>
      <c r="D42">
        <f>IND_SavTechs_AD!D43</f>
        <v>2016</v>
      </c>
      <c r="E42">
        <f ca="1">AVERAGEIFS(IND_SavTechs_AD!$E$8:$E$607,IND_SavTechs_AD!$C$8:$C$607,IND_AD!C42, IND_SavTechs_AD!$K$8:$K$607,IND_AD!L42)</f>
        <v>4.2261760563380291</v>
      </c>
      <c r="F42" s="79">
        <f ca="1">AVERAGEIFS(IND_SavTechs_AD!$F$8:$F$607,IND_SavTechs_AD!$C$8:$C$607,IND_AD!C42, IND_SavTechs_AD!$K$8:$K$607,IND_AD!L42)</f>
        <v>1946.3339471268946</v>
      </c>
      <c r="I42">
        <f>IND_SavTechs_AD!I43</f>
        <v>1</v>
      </c>
      <c r="J42">
        <f>IND_SavTechs_AD!J43</f>
        <v>1</v>
      </c>
      <c r="L42">
        <v>0</v>
      </c>
      <c r="M42" t="s">
        <v>174</v>
      </c>
      <c r="Q42" t="str">
        <f t="shared" ca="1" si="3"/>
        <v>INDADEFFLA-8</v>
      </c>
      <c r="R42" t="str">
        <f t="shared" ca="1" si="4"/>
        <v>Agriculture Industry Saving LA</v>
      </c>
      <c r="S42" t="s">
        <v>32</v>
      </c>
      <c r="T42" t="s">
        <v>33</v>
      </c>
      <c r="W42" t="s">
        <v>34</v>
      </c>
    </row>
    <row r="43" spans="2:23">
      <c r="B43" t="str">
        <f ca="1">"IND"&amp;MID(C43,2,2)&amp;"EFF"&amp;RIGHT(C43,2)&amp;"-"&amp;8-L43</f>
        <v>INDADEFFEM-0</v>
      </c>
      <c r="C43" t="str">
        <f ca="1">IND_SavTechs_AD!$C$12</f>
        <v>IADEM</v>
      </c>
      <c r="D43">
        <f>IND_SavTechs_AD!D44</f>
        <v>2016</v>
      </c>
      <c r="E43">
        <f ca="1">AVERAGEIFS(IND_SavTechs_AD!$E$8:$E$607,IND_SavTechs_AD!$C$8:$C$607,IND_AD!C43, IND_SavTechs_AD!$K$8:$K$607,IND_AD!L43)</f>
        <v>3.1772999999999993</v>
      </c>
      <c r="F43" s="79">
        <f ca="1">AVERAGEIFS(IND_SavTechs_AD!$F$8:$F$607,IND_SavTechs_AD!$C$8:$C$607,IND_AD!C43, IND_SavTechs_AD!$K$8:$K$607,IND_AD!L43)</f>
        <v>134.02562163926467</v>
      </c>
      <c r="I43">
        <f>IND_SavTechs_AD!I44</f>
        <v>1</v>
      </c>
      <c r="J43">
        <f>IND_SavTechs_AD!J44</f>
        <v>1</v>
      </c>
      <c r="L43">
        <v>8</v>
      </c>
      <c r="M43" t="s">
        <v>166</v>
      </c>
      <c r="Q43" t="str">
        <f t="shared" ca="1" si="3"/>
        <v>INDADEFFEM-0</v>
      </c>
      <c r="R43" t="str">
        <f t="shared" ca="1" si="4"/>
        <v>Agriculture Industry Saving EM</v>
      </c>
      <c r="S43" t="s">
        <v>32</v>
      </c>
      <c r="T43" t="s">
        <v>33</v>
      </c>
      <c r="W43" t="s">
        <v>34</v>
      </c>
    </row>
    <row r="44" spans="2:23">
      <c r="B44" t="str">
        <f t="shared" ref="B44:B51" ca="1" si="8">"IND"&amp;MID(C44,2,2)&amp;"EFF"&amp;RIGHT(C44,2)&amp;"-"&amp;8-L44</f>
        <v>INDADEFFEM-1</v>
      </c>
      <c r="C44" t="str">
        <f ca="1">IND_SavTechs_AD!$C$12</f>
        <v>IADEM</v>
      </c>
      <c r="D44">
        <f>IND_SavTechs_AD!D45</f>
        <v>2016</v>
      </c>
      <c r="E44">
        <f ca="1">AVERAGEIFS(IND_SavTechs_AD!$E$8:$E$607,IND_SavTechs_AD!$C$8:$C$607,IND_AD!C44, IND_SavTechs_AD!$K$8:$K$607,IND_AD!L44)</f>
        <v>3.5164499999999999</v>
      </c>
      <c r="F44" s="79">
        <f ca="1">AVERAGEIFS(IND_SavTechs_AD!$F$8:$F$607,IND_SavTechs_AD!$C$8:$C$607,IND_AD!C44, IND_SavTechs_AD!$K$8:$K$607,IND_AD!L44)</f>
        <v>559.58922495491697</v>
      </c>
      <c r="I44">
        <f>IND_SavTechs_AD!I45</f>
        <v>1</v>
      </c>
      <c r="J44">
        <f>IND_SavTechs_AD!J45</f>
        <v>1</v>
      </c>
      <c r="L44">
        <v>7</v>
      </c>
      <c r="M44" t="s">
        <v>167</v>
      </c>
      <c r="Q44" t="str">
        <f t="shared" ca="1" si="3"/>
        <v>INDADEFFEM-1</v>
      </c>
      <c r="R44" t="str">
        <f t="shared" ca="1" si="4"/>
        <v>Agriculture Industry Saving EM</v>
      </c>
      <c r="S44" t="s">
        <v>32</v>
      </c>
      <c r="T44" t="s">
        <v>33</v>
      </c>
      <c r="W44" t="s">
        <v>34</v>
      </c>
    </row>
    <row r="45" spans="2:23">
      <c r="B45" t="str">
        <f t="shared" ca="1" si="8"/>
        <v>INDADEFFEM-2</v>
      </c>
      <c r="C45" t="str">
        <f ca="1">IND_SavTechs_AD!$C$12</f>
        <v>IADEM</v>
      </c>
      <c r="D45">
        <f>IND_SavTechs_AD!D46</f>
        <v>2016</v>
      </c>
      <c r="E45">
        <f ca="1">AVERAGEIFS(IND_SavTechs_AD!$E$8:$E$607,IND_SavTechs_AD!$C$8:$C$607,IND_AD!C45, IND_SavTechs_AD!$K$8:$K$607,IND_AD!L45)</f>
        <v>3.5833874999999997</v>
      </c>
      <c r="F45" s="79">
        <f ca="1">AVERAGEIFS(IND_SavTechs_AD!$F$8:$F$607,IND_SavTechs_AD!$C$8:$C$607,IND_AD!C45, IND_SavTechs_AD!$K$8:$K$607,IND_AD!L45)</f>
        <v>671.01821310549315</v>
      </c>
      <c r="I45">
        <f>IND_SavTechs_AD!I46</f>
        <v>1</v>
      </c>
      <c r="J45">
        <f>IND_SavTechs_AD!J46</f>
        <v>1</v>
      </c>
      <c r="L45">
        <v>6</v>
      </c>
      <c r="M45" t="s">
        <v>168</v>
      </c>
      <c r="Q45" t="str">
        <f t="shared" ca="1" si="3"/>
        <v>INDADEFFEM-2</v>
      </c>
      <c r="R45" t="str">
        <f t="shared" ca="1" si="4"/>
        <v>Agriculture Industry Saving EM</v>
      </c>
      <c r="S45" t="s">
        <v>32</v>
      </c>
      <c r="T45" t="s">
        <v>33</v>
      </c>
      <c r="W45" t="s">
        <v>34</v>
      </c>
    </row>
    <row r="46" spans="2:23">
      <c r="B46" t="str">
        <f t="shared" ca="1" si="8"/>
        <v>INDADEFFEM-3</v>
      </c>
      <c r="C46" t="str">
        <f ca="1">IND_SavTechs_AD!$C$12</f>
        <v>IADEM</v>
      </c>
      <c r="D46">
        <f>IND_SavTechs_AD!D47</f>
        <v>2016</v>
      </c>
      <c r="E46">
        <f ca="1">AVERAGEIFS(IND_SavTechs_AD!$E$8:$E$607,IND_SavTechs_AD!$C$8:$C$607,IND_AD!C46, IND_SavTechs_AD!$K$8:$K$607,IND_AD!L46)</f>
        <v>3.6235499999999998</v>
      </c>
      <c r="F46" s="79">
        <f ca="1">AVERAGEIFS(IND_SavTechs_AD!$F$8:$F$607,IND_SavTechs_AD!$C$8:$C$607,IND_AD!C46, IND_SavTechs_AD!$K$8:$K$607,IND_AD!L46)</f>
        <v>754.58995421842508</v>
      </c>
      <c r="I46">
        <f>IND_SavTechs_AD!I47</f>
        <v>1</v>
      </c>
      <c r="J46">
        <f>IND_SavTechs_AD!J47</f>
        <v>1</v>
      </c>
      <c r="L46">
        <v>5</v>
      </c>
      <c r="M46" t="s">
        <v>169</v>
      </c>
      <c r="Q46" t="str">
        <f t="shared" ca="1" si="3"/>
        <v>INDADEFFEM-3</v>
      </c>
      <c r="R46" t="str">
        <f t="shared" ca="1" si="4"/>
        <v>Agriculture Industry Saving EM</v>
      </c>
      <c r="S46" t="s">
        <v>32</v>
      </c>
      <c r="T46" t="s">
        <v>33</v>
      </c>
      <c r="W46" t="s">
        <v>34</v>
      </c>
    </row>
    <row r="47" spans="2:23">
      <c r="B47" t="str">
        <f t="shared" ca="1" si="8"/>
        <v>INDADEFFEM-4</v>
      </c>
      <c r="C47" t="str">
        <f ca="1">IND_SavTechs_AD!$C$12</f>
        <v>IADEM</v>
      </c>
      <c r="D47">
        <f>IND_SavTechs_AD!D48</f>
        <v>2016</v>
      </c>
      <c r="E47">
        <f ca="1">AVERAGEIFS(IND_SavTechs_AD!$E$8:$E$607,IND_SavTechs_AD!$C$8:$C$607,IND_AD!C47, IND_SavTechs_AD!$K$8:$K$607,IND_AD!L47)</f>
        <v>3.6637124999999999</v>
      </c>
      <c r="F47" s="79">
        <f ca="1">AVERAGEIFS(IND_SavTechs_AD!$F$8:$F$607,IND_SavTechs_AD!$C$8:$C$607,IND_AD!C47, IND_SavTechs_AD!$K$8:$K$607,IND_AD!L47)</f>
        <v>838.1616953313569</v>
      </c>
      <c r="I47">
        <f>IND_SavTechs_AD!I48</f>
        <v>1</v>
      </c>
      <c r="J47">
        <f>IND_SavTechs_AD!J48</f>
        <v>1</v>
      </c>
      <c r="L47">
        <v>4</v>
      </c>
      <c r="M47" t="s">
        <v>170</v>
      </c>
      <c r="Q47" t="str">
        <f t="shared" ca="1" si="3"/>
        <v>INDADEFFEM-4</v>
      </c>
      <c r="R47" t="str">
        <f t="shared" ca="1" si="4"/>
        <v>Agriculture Industry Saving EM</v>
      </c>
      <c r="S47" t="s">
        <v>32</v>
      </c>
      <c r="T47" t="s">
        <v>33</v>
      </c>
      <c r="W47" t="s">
        <v>34</v>
      </c>
    </row>
    <row r="48" spans="2:23">
      <c r="B48" t="str">
        <f t="shared" ca="1" si="8"/>
        <v>INDADEFFEM-5</v>
      </c>
      <c r="C48" t="str">
        <f ca="1">IND_SavTechs_AD!$C$12</f>
        <v>IADEM</v>
      </c>
      <c r="D48">
        <f>IND_SavTechs_AD!D49</f>
        <v>2016</v>
      </c>
      <c r="E48">
        <f ca="1">AVERAGEIFS(IND_SavTechs_AD!$E$8:$E$607,IND_SavTechs_AD!$C$8:$C$607,IND_AD!C48, IND_SavTechs_AD!$K$8:$K$607,IND_AD!L48)</f>
        <v>3.7172624999999999</v>
      </c>
      <c r="F48" s="79">
        <f ca="1">AVERAGEIFS(IND_SavTechs_AD!$F$8:$F$607,IND_SavTechs_AD!$C$8:$C$607,IND_AD!C48, IND_SavTechs_AD!$K$8:$K$607,IND_AD!L48)</f>
        <v>949.59068348193307</v>
      </c>
      <c r="I48">
        <f>IND_SavTechs_AD!I49</f>
        <v>1</v>
      </c>
      <c r="J48">
        <f>IND_SavTechs_AD!J49</f>
        <v>1</v>
      </c>
      <c r="L48">
        <v>3</v>
      </c>
      <c r="M48" t="s">
        <v>171</v>
      </c>
      <c r="Q48" t="str">
        <f t="shared" ca="1" si="3"/>
        <v>INDADEFFEM-5</v>
      </c>
      <c r="R48" t="str">
        <f t="shared" ca="1" si="4"/>
        <v>Agriculture Industry Saving EM</v>
      </c>
      <c r="S48" t="s">
        <v>32</v>
      </c>
      <c r="T48" t="s">
        <v>33</v>
      </c>
      <c r="W48" t="s">
        <v>34</v>
      </c>
    </row>
    <row r="49" spans="2:23">
      <c r="B49" t="str">
        <f t="shared" ca="1" si="8"/>
        <v>INDADEFFEM-6</v>
      </c>
      <c r="C49" t="str">
        <f ca="1">IND_SavTechs_AD!$C$12</f>
        <v>IADEM</v>
      </c>
      <c r="D49">
        <f>IND_SavTechs_AD!D50</f>
        <v>2016</v>
      </c>
      <c r="E49">
        <f ca="1">AVERAGEIFS(IND_SavTechs_AD!$E$8:$E$607,IND_SavTechs_AD!$C$8:$C$607,IND_AD!C49, IND_SavTechs_AD!$K$8:$K$607,IND_AD!L49)</f>
        <v>3.7708124999999999</v>
      </c>
      <c r="F49" s="79">
        <f ca="1">AVERAGEIFS(IND_SavTechs_AD!$F$8:$F$607,IND_SavTechs_AD!$C$8:$C$607,IND_AD!C49, IND_SavTechs_AD!$K$8:$K$607,IND_AD!L49)</f>
        <v>1061.019671632509</v>
      </c>
      <c r="I49">
        <f>IND_SavTechs_AD!I50</f>
        <v>1</v>
      </c>
      <c r="J49">
        <f>IND_SavTechs_AD!J50</f>
        <v>1</v>
      </c>
      <c r="L49">
        <v>2</v>
      </c>
      <c r="M49" t="s">
        <v>172</v>
      </c>
      <c r="Q49" t="str">
        <f t="shared" ca="1" si="3"/>
        <v>INDADEFFEM-6</v>
      </c>
      <c r="R49" t="str">
        <f t="shared" ca="1" si="4"/>
        <v>Agriculture Industry Saving EM</v>
      </c>
      <c r="S49" t="s">
        <v>32</v>
      </c>
      <c r="T49" t="s">
        <v>33</v>
      </c>
      <c r="W49" t="s">
        <v>34</v>
      </c>
    </row>
    <row r="50" spans="2:23">
      <c r="B50" t="str">
        <f t="shared" ca="1" si="8"/>
        <v>INDADEFFEM-7</v>
      </c>
      <c r="C50" t="str">
        <f ca="1">IND_SavTechs_AD!$C$12</f>
        <v>IADEM</v>
      </c>
      <c r="D50">
        <f>IND_SavTechs_AD!D51</f>
        <v>2016</v>
      </c>
      <c r="E50">
        <f ca="1">AVERAGEIFS(IND_SavTechs_AD!$E$8:$E$607,IND_SavTechs_AD!$C$8:$C$607,IND_AD!C50, IND_SavTechs_AD!$K$8:$K$607,IND_AD!L50)</f>
        <v>3.810975</v>
      </c>
      <c r="F50" s="79">
        <f ca="1">AVERAGEIFS(IND_SavTechs_AD!$F$8:$F$607,IND_SavTechs_AD!$C$8:$C$607,IND_AD!C50, IND_SavTechs_AD!$K$8:$K$607,IND_AD!L50)</f>
        <v>1144.5914127454407</v>
      </c>
      <c r="I50">
        <f>IND_SavTechs_AD!I51</f>
        <v>1</v>
      </c>
      <c r="J50">
        <f>IND_SavTechs_AD!J51</f>
        <v>1</v>
      </c>
      <c r="L50">
        <v>1</v>
      </c>
      <c r="M50" t="s">
        <v>173</v>
      </c>
      <c r="Q50" t="str">
        <f t="shared" ca="1" si="3"/>
        <v>INDADEFFEM-7</v>
      </c>
      <c r="R50" t="str">
        <f t="shared" ca="1" si="4"/>
        <v>Agriculture Industry Saving EM</v>
      </c>
      <c r="S50" t="s">
        <v>32</v>
      </c>
      <c r="T50" t="s">
        <v>33</v>
      </c>
      <c r="W50" t="s">
        <v>34</v>
      </c>
    </row>
    <row r="51" spans="2:23">
      <c r="B51" t="str">
        <f t="shared" ca="1" si="8"/>
        <v>INDADEFFEM-8</v>
      </c>
      <c r="C51" t="str">
        <f ca="1">IND_SavTechs_AD!$C$12</f>
        <v>IADEM</v>
      </c>
      <c r="D51">
        <f>IND_SavTechs_AD!D52</f>
        <v>2016</v>
      </c>
      <c r="E51">
        <f ca="1">AVERAGEIFS(IND_SavTechs_AD!$E$8:$E$607,IND_SavTechs_AD!$C$8:$C$607,IND_AD!C51, IND_SavTechs_AD!$K$8:$K$607,IND_AD!L51)</f>
        <v>4.437484859154929</v>
      </c>
      <c r="F51" s="79">
        <f ca="1">AVERAGEIFS(IND_SavTechs_AD!$F$8:$F$607,IND_SavTechs_AD!$C$8:$C$607,IND_AD!C51, IND_SavTechs_AD!$K$8:$K$607,IND_AD!L51)</f>
        <v>2039.2535915700612</v>
      </c>
      <c r="I51">
        <f>IND_SavTechs_AD!I52</f>
        <v>1</v>
      </c>
      <c r="J51">
        <f>IND_SavTechs_AD!J52</f>
        <v>1</v>
      </c>
      <c r="L51">
        <v>0</v>
      </c>
      <c r="M51" t="s">
        <v>174</v>
      </c>
      <c r="Q51" t="str">
        <f t="shared" ca="1" si="3"/>
        <v>INDADEFFEM-8</v>
      </c>
      <c r="R51" t="str">
        <f t="shared" ca="1" si="4"/>
        <v>Agriculture Industry Saving EM</v>
      </c>
      <c r="S51" t="s">
        <v>32</v>
      </c>
      <c r="T51" t="s">
        <v>33</v>
      </c>
      <c r="W51" t="s">
        <v>34</v>
      </c>
    </row>
    <row r="52" spans="2:23">
      <c r="B52" t="str">
        <f ca="1">"IND"&amp;MID(C52,2,2)&amp;"EFF"&amp;RIGHT(C52,2)&amp;"-"&amp;8-L52</f>
        <v>INDADEFFTF-0</v>
      </c>
      <c r="C52" t="str">
        <f ca="1">IND_SavTechs_AD!$C$13</f>
        <v>IADTF</v>
      </c>
      <c r="D52">
        <f>IND_SavTechs_AD!D53</f>
        <v>2016</v>
      </c>
      <c r="E52">
        <f ca="1">AVERAGEIFS(IND_SavTechs_AD!$E$8:$E$607,IND_SavTechs_AD!$C$8:$C$607,IND_AD!C52, IND_SavTechs_AD!$K$8:$K$607,IND_AD!L52)</f>
        <v>7.0617647058823527</v>
      </c>
      <c r="F52" s="79">
        <f ca="1">AVERAGEIFS(IND_SavTechs_AD!$F$8:$F$607,IND_SavTechs_AD!$C$8:$C$607,IND_AD!C52, IND_SavTechs_AD!$K$8:$K$607,IND_AD!L52)</f>
        <v>256.7077582791232</v>
      </c>
      <c r="I52">
        <f>IND_SavTechs_AD!I53</f>
        <v>1</v>
      </c>
      <c r="J52">
        <f>IND_SavTechs_AD!J53</f>
        <v>1</v>
      </c>
      <c r="L52">
        <v>8</v>
      </c>
      <c r="M52" t="s">
        <v>166</v>
      </c>
      <c r="Q52" t="str">
        <f t="shared" ca="1" si="3"/>
        <v>INDADEFFTF-0</v>
      </c>
      <c r="R52" t="str">
        <f t="shared" ca="1" si="4"/>
        <v>Agriculture Industry Saving TF</v>
      </c>
      <c r="S52" t="s">
        <v>32</v>
      </c>
      <c r="T52" t="s">
        <v>33</v>
      </c>
      <c r="W52" t="s">
        <v>34</v>
      </c>
    </row>
    <row r="53" spans="2:23">
      <c r="B53" t="str">
        <f t="shared" ref="B53:B60" ca="1" si="9">"IND"&amp;MID(C53,2,2)&amp;"EFF"&amp;RIGHT(C53,2)&amp;"-"&amp;8-L53</f>
        <v>INDADEFFTF-1</v>
      </c>
      <c r="C53" t="str">
        <f ca="1">IND_SavTechs_AD!$C$13</f>
        <v>IADTF</v>
      </c>
      <c r="D53">
        <f>IND_SavTechs_AD!D54</f>
        <v>2016</v>
      </c>
      <c r="E53">
        <f ca="1">AVERAGEIFS(IND_SavTechs_AD!$E$8:$E$607,IND_SavTechs_AD!$C$8:$C$607,IND_AD!C53, IND_SavTechs_AD!$K$8:$K$607,IND_AD!L53)</f>
        <v>14</v>
      </c>
      <c r="F53" s="79">
        <f ca="1">AVERAGEIFS(IND_SavTechs_AD!$F$8:$F$607,IND_SavTechs_AD!$C$8:$C$607,IND_AD!C53, IND_SavTechs_AD!$K$8:$K$607,IND_AD!L53)</f>
        <v>551.01412761933</v>
      </c>
      <c r="I53">
        <f>IND_SavTechs_AD!I54</f>
        <v>1</v>
      </c>
      <c r="J53">
        <f>IND_SavTechs_AD!J54</f>
        <v>1</v>
      </c>
      <c r="L53">
        <v>7</v>
      </c>
      <c r="M53" t="s">
        <v>167</v>
      </c>
      <c r="Q53" t="str">
        <f t="shared" ca="1" si="3"/>
        <v>INDADEFFTF-1</v>
      </c>
      <c r="R53" t="str">
        <f t="shared" ca="1" si="4"/>
        <v>Agriculture Industry Saving TF</v>
      </c>
      <c r="S53" t="s">
        <v>32</v>
      </c>
      <c r="T53" t="s">
        <v>33</v>
      </c>
      <c r="W53" t="s">
        <v>34</v>
      </c>
    </row>
    <row r="54" spans="2:23">
      <c r="B54" t="str">
        <f t="shared" ca="1" si="9"/>
        <v>INDADEFFTF-2</v>
      </c>
      <c r="C54" t="str">
        <f ca="1">IND_SavTechs_AD!$C$13</f>
        <v>IADTF</v>
      </c>
      <c r="D54">
        <f>IND_SavTechs_AD!D55</f>
        <v>2016</v>
      </c>
      <c r="E54">
        <f ca="1">AVERAGEIFS(IND_SavTechs_AD!$E$8:$E$607,IND_SavTechs_AD!$C$8:$C$607,IND_AD!C54, IND_SavTechs_AD!$K$8:$K$607,IND_AD!L54)</f>
        <v>15.333333333333332</v>
      </c>
      <c r="F54" s="79">
        <f ca="1">AVERAGEIFS(IND_SavTechs_AD!$F$8:$F$607,IND_SavTechs_AD!$C$8:$C$607,IND_AD!C54, IND_SavTechs_AD!$K$8:$K$607,IND_AD!L54)</f>
        <v>646.52324307334732</v>
      </c>
      <c r="I54">
        <f>IND_SavTechs_AD!I55</f>
        <v>1</v>
      </c>
      <c r="J54">
        <f>IND_SavTechs_AD!J55</f>
        <v>1</v>
      </c>
      <c r="L54">
        <v>6</v>
      </c>
      <c r="M54" t="s">
        <v>168</v>
      </c>
      <c r="Q54" t="str">
        <f t="shared" ca="1" si="3"/>
        <v>INDADEFFTF-2</v>
      </c>
      <c r="R54" t="str">
        <f t="shared" ca="1" si="4"/>
        <v>Agriculture Industry Saving TF</v>
      </c>
      <c r="S54" t="s">
        <v>32</v>
      </c>
      <c r="T54" t="s">
        <v>33</v>
      </c>
      <c r="W54" t="s">
        <v>34</v>
      </c>
    </row>
    <row r="55" spans="2:23">
      <c r="B55" t="str">
        <f t="shared" ca="1" si="9"/>
        <v>INDADEFFTF-3</v>
      </c>
      <c r="C55" t="str">
        <f ca="1">IND_SavTechs_AD!$C$13</f>
        <v>IADTF</v>
      </c>
      <c r="D55">
        <f>IND_SavTechs_AD!D56</f>
        <v>2016</v>
      </c>
      <c r="E55">
        <f ca="1">AVERAGEIFS(IND_SavTechs_AD!$E$8:$E$607,IND_SavTechs_AD!$C$8:$C$607,IND_AD!C55, IND_SavTechs_AD!$K$8:$K$607,IND_AD!L55)</f>
        <v>15.916666666666666</v>
      </c>
      <c r="F55" s="79">
        <f ca="1">AVERAGEIFS(IND_SavTechs_AD!$F$8:$F$607,IND_SavTechs_AD!$C$8:$C$607,IND_AD!C55, IND_SavTechs_AD!$K$8:$K$607,IND_AD!L55)</f>
        <v>749.3792135622889</v>
      </c>
      <c r="I55">
        <f>IND_SavTechs_AD!I56</f>
        <v>1</v>
      </c>
      <c r="J55">
        <f>IND_SavTechs_AD!J56</f>
        <v>1</v>
      </c>
      <c r="L55">
        <v>5</v>
      </c>
      <c r="M55" t="s">
        <v>169</v>
      </c>
      <c r="Q55" t="str">
        <f t="shared" ca="1" si="3"/>
        <v>INDADEFFTF-3</v>
      </c>
      <c r="R55" t="str">
        <f t="shared" ca="1" si="4"/>
        <v>Agriculture Industry Saving TF</v>
      </c>
      <c r="S55" t="s">
        <v>32</v>
      </c>
      <c r="T55" t="s">
        <v>33</v>
      </c>
      <c r="W55" t="s">
        <v>34</v>
      </c>
    </row>
    <row r="56" spans="2:23">
      <c r="B56" t="str">
        <f t="shared" ca="1" si="9"/>
        <v>INDADEFFTF-4</v>
      </c>
      <c r="C56" t="str">
        <f ca="1">IND_SavTechs_AD!$C$13</f>
        <v>IADTF</v>
      </c>
      <c r="D56">
        <f>IND_SavTechs_AD!D57</f>
        <v>2016</v>
      </c>
      <c r="E56">
        <f ca="1">AVERAGEIFS(IND_SavTechs_AD!$E$8:$E$607,IND_SavTechs_AD!$C$8:$C$607,IND_AD!C56, IND_SavTechs_AD!$K$8:$K$607,IND_AD!L56)</f>
        <v>16.5</v>
      </c>
      <c r="F56" s="79">
        <f ca="1">AVERAGEIFS(IND_SavTechs_AD!$F$8:$F$607,IND_SavTechs_AD!$C$8:$C$607,IND_AD!C56, IND_SavTechs_AD!$K$8:$K$607,IND_AD!L56)</f>
        <v>852.23518405123048</v>
      </c>
      <c r="I56">
        <f>IND_SavTechs_AD!I57</f>
        <v>1</v>
      </c>
      <c r="J56">
        <f>IND_SavTechs_AD!J57</f>
        <v>1</v>
      </c>
      <c r="L56">
        <v>4</v>
      </c>
      <c r="M56" t="s">
        <v>170</v>
      </c>
      <c r="Q56" t="str">
        <f t="shared" ca="1" si="3"/>
        <v>INDADEFFTF-4</v>
      </c>
      <c r="R56" t="str">
        <f t="shared" ca="1" si="4"/>
        <v>Agriculture Industry Saving TF</v>
      </c>
      <c r="S56" t="s">
        <v>32</v>
      </c>
      <c r="T56" t="s">
        <v>33</v>
      </c>
      <c r="W56" t="s">
        <v>34</v>
      </c>
    </row>
    <row r="57" spans="2:23">
      <c r="B57" t="str">
        <f t="shared" ca="1" si="9"/>
        <v>INDADEFFTF-5</v>
      </c>
      <c r="C57" t="str">
        <f ca="1">IND_SavTechs_AD!$C$13</f>
        <v>IADTF</v>
      </c>
      <c r="D57">
        <f>IND_SavTechs_AD!D58</f>
        <v>2016</v>
      </c>
      <c r="E57">
        <f ca="1">AVERAGEIFS(IND_SavTechs_AD!$E$8:$E$607,IND_SavTechs_AD!$C$8:$C$607,IND_AD!C57, IND_SavTechs_AD!$K$8:$K$607,IND_AD!L57)</f>
        <v>17.083333333333332</v>
      </c>
      <c r="F57" s="79">
        <f ca="1">AVERAGEIFS(IND_SavTechs_AD!$F$8:$F$607,IND_SavTechs_AD!$C$8:$C$607,IND_AD!C57, IND_SavTechs_AD!$K$8:$K$607,IND_AD!L57)</f>
        <v>955.09115454017217</v>
      </c>
      <c r="I57">
        <f>IND_SavTechs_AD!I58</f>
        <v>1</v>
      </c>
      <c r="J57">
        <f>IND_SavTechs_AD!J58</f>
        <v>1</v>
      </c>
      <c r="L57">
        <v>3</v>
      </c>
      <c r="M57" t="s">
        <v>171</v>
      </c>
      <c r="Q57" t="str">
        <f t="shared" ca="1" si="3"/>
        <v>INDADEFFTF-5</v>
      </c>
      <c r="R57" t="str">
        <f t="shared" ca="1" si="4"/>
        <v>Agriculture Industry Saving TF</v>
      </c>
      <c r="S57" t="s">
        <v>32</v>
      </c>
      <c r="T57" t="s">
        <v>33</v>
      </c>
      <c r="W57" t="s">
        <v>34</v>
      </c>
    </row>
    <row r="58" spans="2:23">
      <c r="B58" t="str">
        <f t="shared" ca="1" si="9"/>
        <v>INDADEFFTF-6</v>
      </c>
      <c r="C58" t="str">
        <f ca="1">IND_SavTechs_AD!$C$13</f>
        <v>IADTF</v>
      </c>
      <c r="D58">
        <f>IND_SavTechs_AD!D59</f>
        <v>2016</v>
      </c>
      <c r="E58">
        <f ca="1">AVERAGEIFS(IND_SavTechs_AD!$E$8:$E$607,IND_SavTechs_AD!$C$8:$C$607,IND_AD!C58, IND_SavTechs_AD!$K$8:$K$607,IND_AD!L58)</f>
        <v>17.624999999999996</v>
      </c>
      <c r="F58" s="79">
        <f ca="1">AVERAGEIFS(IND_SavTechs_AD!$F$8:$F$607,IND_SavTechs_AD!$C$8:$C$607,IND_AD!C58, IND_SavTechs_AD!$K$8:$K$607,IND_AD!L58)</f>
        <v>1050.6002699941891</v>
      </c>
      <c r="I58">
        <f>IND_SavTechs_AD!I59</f>
        <v>1</v>
      </c>
      <c r="J58">
        <f>IND_SavTechs_AD!J59</f>
        <v>1</v>
      </c>
      <c r="L58">
        <v>2</v>
      </c>
      <c r="M58" t="s">
        <v>172</v>
      </c>
      <c r="Q58" t="str">
        <f t="shared" ca="1" si="3"/>
        <v>INDADEFFTF-6</v>
      </c>
      <c r="R58" t="str">
        <f t="shared" ca="1" si="4"/>
        <v>Agriculture Industry Saving TF</v>
      </c>
      <c r="S58" t="s">
        <v>32</v>
      </c>
      <c r="T58" t="s">
        <v>33</v>
      </c>
      <c r="W58" t="s">
        <v>34</v>
      </c>
    </row>
    <row r="59" spans="2:23">
      <c r="B59" t="str">
        <f t="shared" ca="1" si="9"/>
        <v>INDADEFFTF-7</v>
      </c>
      <c r="C59" t="str">
        <f ca="1">IND_SavTechs_AD!$C$13</f>
        <v>IADTF</v>
      </c>
      <c r="D59">
        <f>IND_SavTechs_AD!D60</f>
        <v>2016</v>
      </c>
      <c r="E59">
        <f ca="1">AVERAGEIFS(IND_SavTechs_AD!$E$8:$E$607,IND_SavTechs_AD!$C$8:$C$607,IND_AD!C59, IND_SavTechs_AD!$K$8:$K$607,IND_AD!L59)</f>
        <v>18.166666666666664</v>
      </c>
      <c r="F59" s="79">
        <f ca="1">AVERAGEIFS(IND_SavTechs_AD!$F$8:$F$607,IND_SavTechs_AD!$C$8:$C$607,IND_AD!C59, IND_SavTechs_AD!$K$8:$K$607,IND_AD!L59)</f>
        <v>1146.1093854482065</v>
      </c>
      <c r="I59">
        <f>IND_SavTechs_AD!I60</f>
        <v>1</v>
      </c>
      <c r="J59">
        <f>IND_SavTechs_AD!J60</f>
        <v>1</v>
      </c>
      <c r="L59">
        <v>1</v>
      </c>
      <c r="M59" t="s">
        <v>173</v>
      </c>
      <c r="Q59" t="str">
        <f t="shared" ca="1" si="3"/>
        <v>INDADEFFTF-7</v>
      </c>
      <c r="R59" t="str">
        <f t="shared" ca="1" si="4"/>
        <v>Agriculture Industry Saving TF</v>
      </c>
      <c r="S59" t="s">
        <v>32</v>
      </c>
      <c r="T59" t="s">
        <v>33</v>
      </c>
      <c r="W59" t="s">
        <v>34</v>
      </c>
    </row>
    <row r="60" spans="2:23">
      <c r="B60" t="str">
        <f t="shared" ca="1" si="9"/>
        <v>INDADEFFTF-8</v>
      </c>
      <c r="C60" t="str">
        <f ca="1">IND_SavTechs_AD!$C$13</f>
        <v>IADTF</v>
      </c>
      <c r="D60">
        <f>IND_SavTechs_AD!D61</f>
        <v>2016</v>
      </c>
      <c r="E60">
        <f ca="1">AVERAGEIFS(IND_SavTechs_AD!$E$8:$E$607,IND_SavTechs_AD!$C$8:$C$607,IND_AD!C60, IND_SavTechs_AD!$K$8:$K$607,IND_AD!L60)</f>
        <v>19.25</v>
      </c>
      <c r="F60" s="79">
        <f ca="1">AVERAGEIFS(IND_SavTechs_AD!$F$8:$F$607,IND_SavTechs_AD!$C$8:$C$607,IND_AD!C60, IND_SavTechs_AD!$K$8:$K$607,IND_AD!L60)</f>
        <v>1337.1276163562409</v>
      </c>
      <c r="I60">
        <f>IND_SavTechs_AD!I61</f>
        <v>1</v>
      </c>
      <c r="J60">
        <f>IND_SavTechs_AD!J61</f>
        <v>1</v>
      </c>
      <c r="L60">
        <v>0</v>
      </c>
      <c r="M60" t="s">
        <v>174</v>
      </c>
      <c r="Q60" t="str">
        <f t="shared" ca="1" si="3"/>
        <v>INDADEFFTF-8</v>
      </c>
      <c r="R60" t="str">
        <f t="shared" ca="1" si="4"/>
        <v>Agriculture Industry Saving TF</v>
      </c>
      <c r="S60" t="s">
        <v>32</v>
      </c>
      <c r="T60" t="s">
        <v>33</v>
      </c>
      <c r="W60" t="s">
        <v>34</v>
      </c>
    </row>
    <row r="61" spans="2:23">
      <c r="F61" s="79"/>
    </row>
    <row r="62" spans="2:23">
      <c r="F62" s="79"/>
    </row>
    <row r="63" spans="2:23">
      <c r="F63" s="79"/>
    </row>
    <row r="64" spans="2:23">
      <c r="F64" s="79"/>
    </row>
    <row r="65" spans="6:6">
      <c r="F65" s="79"/>
    </row>
    <row r="66" spans="6:6">
      <c r="F66" s="79"/>
    </row>
    <row r="67" spans="6:6">
      <c r="F67" s="79"/>
    </row>
    <row r="68" spans="6:6">
      <c r="F68" s="79"/>
    </row>
    <row r="69" spans="6:6">
      <c r="F69" s="79"/>
    </row>
  </sheetData>
  <pageMargins left="0.7" right="0.7" top="0.75" bottom="0.75" header="0.3" footer="0.3"/>
  <legacy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
    <tabColor rgb="FF92D050"/>
  </sheetPr>
  <dimension ref="A1:AM909"/>
  <sheetViews>
    <sheetView zoomScale="80" zoomScaleNormal="80" workbookViewId="0">
      <selection activeCell="L5" sqref="L5"/>
    </sheetView>
  </sheetViews>
  <sheetFormatPr defaultRowHeight="12.75"/>
  <cols>
    <col min="1" max="1" width="2.85546875" style="14" customWidth="1"/>
    <col min="2" max="2" width="18.7109375" style="14" customWidth="1"/>
    <col min="3" max="3" width="11.42578125" style="14" bestFit="1" customWidth="1"/>
    <col min="4" max="4" width="7.140625" style="14" bestFit="1" customWidth="1"/>
    <col min="5" max="5" width="5" style="14" bestFit="1" customWidth="1"/>
    <col min="6" max="6" width="9.28515625" style="14" bestFit="1" customWidth="1"/>
    <col min="7" max="7" width="7" style="14" bestFit="1" customWidth="1"/>
    <col min="8" max="8" width="7.85546875" style="14" bestFit="1" customWidth="1"/>
    <col min="9" max="9" width="9.7109375" style="14" bestFit="1" customWidth="1"/>
    <col min="10" max="10" width="8.28515625" style="14" bestFit="1" customWidth="1"/>
    <col min="11" max="11" width="12" style="14" customWidth="1"/>
    <col min="12" max="12" width="16.28515625" style="14" customWidth="1"/>
    <col min="13" max="13" width="15.7109375" style="1" bestFit="1" customWidth="1"/>
    <col min="14" max="14" width="72.42578125" style="1" bestFit="1" customWidth="1"/>
    <col min="15" max="15" width="13.140625" style="1" customWidth="1"/>
    <col min="16" max="16" width="11.28515625" style="1" customWidth="1"/>
    <col min="17" max="17" width="16.28515625" style="1" customWidth="1"/>
    <col min="18" max="18" width="17.42578125" style="1" customWidth="1"/>
    <col min="19" max="19" width="13.140625" style="1" customWidth="1"/>
    <col min="20" max="21" width="13.85546875" style="1" customWidth="1"/>
    <col min="22" max="22" width="11.42578125" style="1" customWidth="1"/>
    <col min="23" max="23" width="24.28515625" style="1" bestFit="1" customWidth="1"/>
    <col min="24" max="16384" width="9.140625" style="1"/>
  </cols>
  <sheetData>
    <row r="1" spans="1:39">
      <c r="A1" s="1"/>
      <c r="B1" s="1"/>
      <c r="C1" s="1"/>
      <c r="D1" s="1"/>
      <c r="E1" s="1"/>
      <c r="F1" s="1"/>
      <c r="G1" s="1"/>
      <c r="H1" s="1"/>
      <c r="I1" s="1"/>
      <c r="J1" s="1"/>
      <c r="K1" s="1"/>
      <c r="L1" s="1"/>
    </row>
    <row r="2" spans="1:39" ht="23.25">
      <c r="A2" s="1"/>
      <c r="B2" s="2" t="str">
        <f ca="1">W8&amp;" Industry Saving Potential Technologies from COWI Study"</f>
        <v>Agriculture Industry Saving Potential Technologies from COWI Study</v>
      </c>
      <c r="C2" s="1"/>
      <c r="D2" s="1"/>
      <c r="E2" s="1"/>
      <c r="F2" s="1"/>
      <c r="G2" s="1"/>
      <c r="H2" s="1"/>
      <c r="I2" s="1"/>
      <c r="J2" s="1"/>
      <c r="K2" s="1"/>
      <c r="L2" s="1"/>
      <c r="M2" s="3"/>
    </row>
    <row r="3" spans="1:39">
      <c r="A3" s="1"/>
      <c r="B3" s="1"/>
      <c r="C3" s="1"/>
      <c r="D3" s="1"/>
      <c r="E3" s="1"/>
      <c r="F3" s="1"/>
      <c r="G3" s="1"/>
      <c r="H3" s="1"/>
      <c r="I3" s="1"/>
      <c r="J3" s="1"/>
      <c r="K3" s="1"/>
      <c r="L3" s="1"/>
    </row>
    <row r="4" spans="1:39">
      <c r="A4" s="1"/>
      <c r="B4" s="1"/>
      <c r="C4" s="1"/>
      <c r="D4" s="1"/>
      <c r="E4" s="1"/>
      <c r="F4" s="1"/>
      <c r="G4" s="1"/>
      <c r="H4" s="1"/>
      <c r="I4" s="1"/>
      <c r="J4" s="1"/>
      <c r="K4" s="1"/>
      <c r="L4" s="1"/>
    </row>
    <row r="5" spans="1:39">
      <c r="A5" s="1"/>
      <c r="B5" s="1"/>
      <c r="C5" s="4"/>
      <c r="D5" s="1"/>
      <c r="E5" s="1"/>
      <c r="F5" s="1"/>
      <c r="G5" s="1"/>
      <c r="H5" s="1"/>
      <c r="I5" s="1"/>
      <c r="J5" s="1"/>
      <c r="K5" s="1"/>
      <c r="L5" s="5"/>
      <c r="M5" s="5"/>
      <c r="N5" s="6"/>
      <c r="O5" s="6"/>
      <c r="P5" s="6"/>
      <c r="Q5" s="6"/>
      <c r="R5" s="6"/>
      <c r="S5" s="6"/>
      <c r="X5" s="7" t="s">
        <v>2</v>
      </c>
      <c r="Y5" s="7"/>
      <c r="Z5" s="7"/>
      <c r="AA5" s="7"/>
      <c r="AB5" s="7"/>
      <c r="AC5" s="7"/>
      <c r="AD5" s="7"/>
      <c r="AE5" s="7"/>
      <c r="AF5" s="7"/>
      <c r="AG5" s="7"/>
    </row>
    <row r="6" spans="1:39">
      <c r="A6" s="1"/>
      <c r="B6" s="8" t="s">
        <v>3</v>
      </c>
      <c r="C6" s="8" t="s">
        <v>4</v>
      </c>
      <c r="D6" s="9" t="s">
        <v>5</v>
      </c>
      <c r="E6" s="9" t="s">
        <v>6</v>
      </c>
      <c r="F6" s="9" t="s">
        <v>7</v>
      </c>
      <c r="G6" s="9" t="s">
        <v>8</v>
      </c>
      <c r="H6" s="9" t="s">
        <v>9</v>
      </c>
      <c r="I6" s="9" t="s">
        <v>10</v>
      </c>
      <c r="J6" s="9" t="s">
        <v>11</v>
      </c>
      <c r="K6" s="1"/>
      <c r="L6" s="10" t="s">
        <v>12</v>
      </c>
      <c r="M6" s="10" t="s">
        <v>3</v>
      </c>
      <c r="N6" s="10" t="s">
        <v>13</v>
      </c>
      <c r="O6" s="10" t="s">
        <v>14</v>
      </c>
      <c r="P6" s="10" t="s">
        <v>15</v>
      </c>
      <c r="Q6" s="10" t="s">
        <v>16</v>
      </c>
      <c r="R6" s="10" t="s">
        <v>17</v>
      </c>
      <c r="S6" s="10" t="s">
        <v>18</v>
      </c>
      <c r="V6" s="125"/>
      <c r="X6" s="7" t="s">
        <v>19</v>
      </c>
      <c r="Y6" s="7"/>
      <c r="Z6" s="7"/>
      <c r="AA6" s="7"/>
      <c r="AB6" s="7"/>
      <c r="AC6" s="7"/>
      <c r="AD6" s="7"/>
      <c r="AE6" s="7"/>
      <c r="AF6" s="7"/>
      <c r="AG6" s="7"/>
    </row>
    <row r="7" spans="1:39" ht="26.25" thickBot="1">
      <c r="A7" s="1"/>
      <c r="B7" s="11" t="s">
        <v>20</v>
      </c>
      <c r="C7" s="11"/>
      <c r="D7" s="11"/>
      <c r="E7" s="11"/>
      <c r="F7" s="11" t="s">
        <v>21</v>
      </c>
      <c r="G7" s="11" t="s">
        <v>22</v>
      </c>
      <c r="H7" s="11" t="s">
        <v>21</v>
      </c>
      <c r="I7" s="11"/>
      <c r="J7" s="11"/>
      <c r="K7" s="1"/>
      <c r="L7" s="12" t="s">
        <v>23</v>
      </c>
      <c r="M7" s="13" t="s">
        <v>24</v>
      </c>
      <c r="N7" s="13" t="s">
        <v>25</v>
      </c>
      <c r="O7" s="13" t="s">
        <v>26</v>
      </c>
      <c r="P7" s="13" t="s">
        <v>27</v>
      </c>
      <c r="Q7" s="13" t="s">
        <v>28</v>
      </c>
      <c r="R7" s="13" t="s">
        <v>29</v>
      </c>
      <c r="S7" s="13" t="s">
        <v>30</v>
      </c>
    </row>
    <row r="8" spans="1:39">
      <c r="A8" s="1"/>
      <c r="B8" s="14" t="str">
        <f t="shared" ref="B8:B71" ca="1" si="0">M8</f>
        <v>INDADEFFMT-01</v>
      </c>
      <c r="C8" s="15" t="str">
        <f ca="1">"I"&amp;MID(B8,4,1)&amp;"D"&amp;MID(B8,9,2)</f>
        <v>IADMT</v>
      </c>
      <c r="D8" s="16">
        <f>'EE investment costs'!$F$15</f>
        <v>2016</v>
      </c>
      <c r="E8" s="14">
        <f>VLOOKUP(X8,'EE investment costs'!$D$56:$R$656,15,0)</f>
        <v>2.625</v>
      </c>
      <c r="F8" s="17">
        <f ca="1">INDEX('EE investment costs'!$D$56:$R$656,MATCH(X8,'EE investment costs'!$D$56:$D$656,0),MATCH($V$8,'EE investment costs'!$D$56:$R$56,0))</f>
        <v>0</v>
      </c>
      <c r="I8" s="18">
        <v>1</v>
      </c>
      <c r="J8" s="18">
        <v>1</v>
      </c>
      <c r="K8" s="14">
        <f ca="1">IF(F8&lt;500,1,0)+IF(F8&lt;600,1,0)+IF(F8&lt;700,1,0)+IF(F8&lt;800,1,0)+IF(F8&lt;900,1,0)+IF(F8&lt;1000,1,0)+IF(F8&lt;1100,1,0)+IF(F8&lt;1200,1,0)</f>
        <v>8</v>
      </c>
      <c r="L8" s="19" t="s">
        <v>31</v>
      </c>
      <c r="M8" s="20" t="str">
        <f ca="1">CONCATENATE("IND",$V$8,"EFF",$X8)</f>
        <v>INDADEFFMT-01</v>
      </c>
      <c r="N8" s="21" t="str">
        <f ca="1">$W$8&amp;" Saving Tech"&amp;"-"&amp;$Y8&amp;" "&amp;AC8&amp;"y"</f>
        <v>Agriculture Saving Tech-Heat Medium Temp. up to 150C 0.1y</v>
      </c>
      <c r="O8" s="21" t="s">
        <v>32</v>
      </c>
      <c r="P8" s="21" t="s">
        <v>33</v>
      </c>
      <c r="Q8" s="21"/>
      <c r="R8" s="21"/>
      <c r="S8" s="20" t="s">
        <v>34</v>
      </c>
      <c r="V8" s="124" t="str">
        <f ca="1">RIGHT(REPLACE(CELL("filename",A1),1,FIND("]",CELL("filename",A1)),""),2)</f>
        <v>AD</v>
      </c>
      <c r="W8" s="26" t="str">
        <f ca="1">VLOOKUP(V8,Sectors!$B$2:$C$13,2,0)</f>
        <v>Agriculture</v>
      </c>
      <c r="X8" s="3" t="str">
        <f>'EE investment costs'!D57</f>
        <v>MT-01</v>
      </c>
      <c r="Y8" s="3" t="str">
        <f>'EE investment costs'!E57</f>
        <v>Heat Medium Temp. up to 150C</v>
      </c>
      <c r="AC8" s="123">
        <f>'EE investment costs'!C57</f>
        <v>0.1</v>
      </c>
      <c r="AD8" s="22" t="str">
        <f t="shared" ref="AD8" ca="1" si="1">RIGHT(B8,1)</f>
        <v>1</v>
      </c>
      <c r="AE8" s="22" t="str">
        <f ca="1">RIGHT(B14,1)</f>
        <v>2</v>
      </c>
      <c r="AF8" s="22" t="str">
        <f ca="1">RIGHT(B20,1)</f>
        <v>3</v>
      </c>
      <c r="AG8" s="22" t="str">
        <f ca="1">RIGHT(B26,1)</f>
        <v>4</v>
      </c>
      <c r="AH8" s="22" t="str">
        <f ca="1">RIGHT(B32,1)</f>
        <v>5</v>
      </c>
      <c r="AI8" s="22" t="str">
        <f ca="1">RIGHT(B38,1)</f>
        <v>6</v>
      </c>
      <c r="AJ8" s="22" t="str">
        <f ca="1">RIGHT(B44,1)</f>
        <v>7</v>
      </c>
      <c r="AK8" s="22" t="str">
        <f ca="1">RIGHT(B50,1)</f>
        <v>8</v>
      </c>
      <c r="AL8" s="22" t="str">
        <f ca="1">RIGHT(B56,1)</f>
        <v>9</v>
      </c>
      <c r="AM8" s="22" t="str">
        <f ca="1">RIGHT(B62,2)</f>
        <v>10</v>
      </c>
    </row>
    <row r="9" spans="1:39">
      <c r="B9" s="14" t="str">
        <f t="shared" ca="1" si="0"/>
        <v>INDADEFFHT-01</v>
      </c>
      <c r="C9" s="15" t="str">
        <f t="shared" ref="C9:C72" ca="1" si="2">"I"&amp;MID(B9,4,1)&amp;"D"&amp;MID(B9,9,2)</f>
        <v>IADHT</v>
      </c>
      <c r="D9" s="16">
        <f>'EE investment costs'!$F$15</f>
        <v>2016</v>
      </c>
      <c r="E9" s="14">
        <f>VLOOKUP(X9,'EE investment costs'!$D$56:$R$656,15,0)</f>
        <v>2.1</v>
      </c>
      <c r="F9" s="17">
        <f ca="1">INDEX('EE investment costs'!$D$56:$R$656,MATCH(X9,'EE investment costs'!$D$56:$D$656,0),MATCH($V$8,'EE investment costs'!$D$56:$R$56,0))</f>
        <v>0</v>
      </c>
      <c r="I9" s="18">
        <v>1</v>
      </c>
      <c r="J9" s="18">
        <v>1</v>
      </c>
      <c r="K9" s="14">
        <f ca="1">IF(F9&lt;500,1,0)+IF(F9&lt;600,1,0)+IF(F9&lt;700,1,0)+IF(F9&lt;800,1,0)+IF(F9&lt;900,1,0)+IF(F9&lt;1000,1,0)+IF(F9&lt;1100,1,0)+IF(F9&lt;1200,1,0)</f>
        <v>8</v>
      </c>
      <c r="L9" s="23"/>
      <c r="M9" s="19" t="str">
        <f t="shared" ref="M9:M71" ca="1" si="3">CONCATENATE("IND",$V$8,"EFF",$X9)</f>
        <v>INDADEFFHT-01</v>
      </c>
      <c r="N9" s="23" t="str">
        <f t="shared" ref="N9:N72" ca="1" si="4">$W$8&amp;" Saving Tech"&amp;"-"&amp;$Y9&amp;" "&amp;AC9&amp;"y"</f>
        <v>Agriculture Saving Tech-Heat High Temp. over 150C 0.1y</v>
      </c>
      <c r="O9" s="23" t="s">
        <v>32</v>
      </c>
      <c r="P9" s="23" t="s">
        <v>33</v>
      </c>
      <c r="Q9" s="23"/>
      <c r="R9" s="23"/>
      <c r="S9" s="19" t="s">
        <v>34</v>
      </c>
      <c r="V9" s="16" t="str">
        <f ca="1">V8</f>
        <v>AD</v>
      </c>
      <c r="W9" s="14" t="str">
        <f ca="1">W8</f>
        <v>Agriculture</v>
      </c>
      <c r="X9" s="3" t="str">
        <f>'EE investment costs'!D58</f>
        <v>HT-01</v>
      </c>
      <c r="Y9" s="3" t="str">
        <f>'EE investment costs'!E58</f>
        <v>Heat High Temp. over 150C</v>
      </c>
      <c r="AC9" s="123">
        <f>'EE investment costs'!C58</f>
        <v>0.1</v>
      </c>
      <c r="AD9" s="22"/>
    </row>
    <row r="10" spans="1:39">
      <c r="B10" s="14" t="str">
        <f t="shared" ca="1" si="0"/>
        <v>INDADEFFRH-01</v>
      </c>
      <c r="C10" s="15" t="str">
        <f t="shared" ca="1" si="2"/>
        <v>IADRH</v>
      </c>
      <c r="D10" s="16">
        <f>'EE investment costs'!$F$15</f>
        <v>2016</v>
      </c>
      <c r="E10" s="14">
        <f>VLOOKUP(X10,'EE investment costs'!$D$56:$R$656,15,0)</f>
        <v>8.4</v>
      </c>
      <c r="F10" s="17">
        <f ca="1">INDEX('EE investment costs'!$D$56:$R$656,MATCH(X10,'EE investment costs'!$D$56:$D$656,0),MATCH($V$8,'EE investment costs'!$D$56:$R$56,0))</f>
        <v>0</v>
      </c>
      <c r="I10" s="18">
        <v>1</v>
      </c>
      <c r="J10" s="18">
        <v>1</v>
      </c>
      <c r="K10" s="14">
        <f t="shared" ref="K10:K73" ca="1" si="5">IF(F10&lt;500,1,0)+IF(F10&lt;600,1,0)+IF(F10&lt;700,1,0)+IF(F10&lt;800,1,0)+IF(F10&lt;900,1,0)+IF(F10&lt;1000,1,0)+IF(F10&lt;1100,1,0)+IF(F10&lt;1200,1,0)</f>
        <v>8</v>
      </c>
      <c r="L10" s="23"/>
      <c r="M10" s="19" t="str">
        <f t="shared" ca="1" si="3"/>
        <v>INDADEFFRH-01</v>
      </c>
      <c r="N10" s="23" t="str">
        <f t="shared" ca="1" si="4"/>
        <v>Agriculture Saving Tech-Heat Room Heat 0.1y</v>
      </c>
      <c r="O10" s="23" t="s">
        <v>32</v>
      </c>
      <c r="P10" s="23" t="s">
        <v>33</v>
      </c>
      <c r="Q10" s="23"/>
      <c r="R10" s="23"/>
      <c r="S10" s="19" t="s">
        <v>34</v>
      </c>
      <c r="V10" s="16" t="str">
        <f t="shared" ref="V10:V73" ca="1" si="6">V9</f>
        <v>AD</v>
      </c>
      <c r="W10" s="14" t="str">
        <f t="shared" ref="W10:W73" ca="1" si="7">W9</f>
        <v>Agriculture</v>
      </c>
      <c r="X10" s="3" t="str">
        <f>'EE investment costs'!D59</f>
        <v>RH-01</v>
      </c>
      <c r="Y10" s="3" t="str">
        <f>'EE investment costs'!E59</f>
        <v>Heat Room Heat</v>
      </c>
      <c r="AC10" s="123">
        <f>'EE investment costs'!C59</f>
        <v>0.1</v>
      </c>
      <c r="AD10" s="22"/>
    </row>
    <row r="11" spans="1:39">
      <c r="B11" s="14" t="str">
        <f t="shared" ca="1" si="0"/>
        <v>INDADEFFLA-01</v>
      </c>
      <c r="C11" s="15" t="str">
        <f t="shared" ca="1" si="2"/>
        <v>IADLA</v>
      </c>
      <c r="D11" s="16">
        <f>'EE investment costs'!$F$15</f>
        <v>2016</v>
      </c>
      <c r="E11" s="14">
        <f>VLOOKUP(X11,'EE investment costs'!$D$56:$R$656,15,0)</f>
        <v>2.754</v>
      </c>
      <c r="F11" s="17">
        <f ca="1">INDEX('EE investment costs'!$D$56:$R$656,MATCH(X11,'EE investment costs'!$D$56:$D$656,0),MATCH($V$8,'EE investment costs'!$D$56:$R$56,0))</f>
        <v>0</v>
      </c>
      <c r="I11" s="18">
        <v>1</v>
      </c>
      <c r="J11" s="18">
        <v>1</v>
      </c>
      <c r="K11" s="14">
        <f t="shared" ca="1" si="5"/>
        <v>8</v>
      </c>
      <c r="L11" s="23"/>
      <c r="M11" s="19" t="str">
        <f t="shared" ca="1" si="3"/>
        <v>INDADEFFLA-01</v>
      </c>
      <c r="N11" s="23" t="str">
        <f t="shared" ca="1" si="4"/>
        <v>Agriculture Saving Tech-Light 0.1y</v>
      </c>
      <c r="O11" s="23" t="s">
        <v>32</v>
      </c>
      <c r="P11" s="23" t="s">
        <v>33</v>
      </c>
      <c r="Q11" s="23"/>
      <c r="R11" s="23"/>
      <c r="S11" s="19" t="s">
        <v>34</v>
      </c>
      <c r="V11" s="16" t="str">
        <f t="shared" ca="1" si="6"/>
        <v>AD</v>
      </c>
      <c r="W11" s="14" t="str">
        <f t="shared" ca="1" si="7"/>
        <v>Agriculture</v>
      </c>
      <c r="X11" s="3" t="str">
        <f>'EE investment costs'!D60</f>
        <v>LA-01</v>
      </c>
      <c r="Y11" s="3" t="str">
        <f>'EE investment costs'!E60</f>
        <v>Light</v>
      </c>
      <c r="AC11" s="123">
        <f>'EE investment costs'!C60</f>
        <v>0.1</v>
      </c>
      <c r="AD11" s="22"/>
    </row>
    <row r="12" spans="1:39">
      <c r="B12" s="14" t="str">
        <f t="shared" ca="1" si="0"/>
        <v>INDADEFFEM-01</v>
      </c>
      <c r="C12" s="15" t="str">
        <f t="shared" ca="1" si="2"/>
        <v>IADEM</v>
      </c>
      <c r="D12" s="16">
        <f>'EE investment costs'!$F$15</f>
        <v>2016</v>
      </c>
      <c r="E12" s="14">
        <f>VLOOKUP(X12,'EE investment costs'!$D$56:$R$656,15,0)</f>
        <v>2.8916999999999997</v>
      </c>
      <c r="F12" s="17">
        <f ca="1">INDEX('EE investment costs'!$D$56:$R$656,MATCH(X12,'EE investment costs'!$D$56:$D$656,0),MATCH($V$8,'EE investment costs'!$D$56:$R$56,0))</f>
        <v>0</v>
      </c>
      <c r="I12" s="18">
        <v>1</v>
      </c>
      <c r="J12" s="18">
        <v>1</v>
      </c>
      <c r="K12" s="14">
        <f t="shared" ca="1" si="5"/>
        <v>8</v>
      </c>
      <c r="L12" s="23"/>
      <c r="M12" s="19" t="str">
        <f t="shared" ca="1" si="3"/>
        <v>INDADEFFEM-01</v>
      </c>
      <c r="N12" s="23" t="str">
        <f t="shared" ca="1" si="4"/>
        <v>Agriculture Saving Tech-Electric Motors 0.1y</v>
      </c>
      <c r="O12" s="23" t="s">
        <v>32</v>
      </c>
      <c r="P12" s="23" t="s">
        <v>33</v>
      </c>
      <c r="Q12" s="23"/>
      <c r="R12" s="23"/>
      <c r="S12" s="19" t="s">
        <v>34</v>
      </c>
      <c r="V12" s="16" t="str">
        <f t="shared" ca="1" si="6"/>
        <v>AD</v>
      </c>
      <c r="W12" s="14" t="str">
        <f t="shared" ca="1" si="7"/>
        <v>Agriculture</v>
      </c>
      <c r="X12" s="3" t="str">
        <f>'EE investment costs'!D61</f>
        <v>EM-01</v>
      </c>
      <c r="Y12" s="3" t="str">
        <f>'EE investment costs'!E61</f>
        <v>Electric Motors</v>
      </c>
      <c r="AC12" s="123">
        <f>'EE investment costs'!C61</f>
        <v>0.1</v>
      </c>
      <c r="AD12" s="22"/>
    </row>
    <row r="13" spans="1:39">
      <c r="B13" s="14" t="str">
        <f t="shared" ca="1" si="0"/>
        <v>INDADEFFTF-01</v>
      </c>
      <c r="C13" s="15" t="str">
        <f t="shared" ca="1" si="2"/>
        <v>IADTF</v>
      </c>
      <c r="D13" s="16">
        <f>'EE investment costs'!$F$15</f>
        <v>2016</v>
      </c>
      <c r="E13" s="14">
        <f>VLOOKUP(X13,'EE investment costs'!$D$56:$R$656,15,0)</f>
        <v>3.0099999999999985</v>
      </c>
      <c r="F13" s="17">
        <f ca="1">INDEX('EE investment costs'!$D$56:$R$656,MATCH(X13,'EE investment costs'!$D$56:$D$656,0),MATCH($V$8,'EE investment costs'!$D$56:$R$56,0))</f>
        <v>0</v>
      </c>
      <c r="I13" s="18">
        <v>1</v>
      </c>
      <c r="J13" s="18">
        <v>1</v>
      </c>
      <c r="K13" s="14">
        <f t="shared" ca="1" si="5"/>
        <v>8</v>
      </c>
      <c r="L13" s="23"/>
      <c r="M13" s="19" t="str">
        <f t="shared" ca="1" si="3"/>
        <v>INDADEFFTF-01</v>
      </c>
      <c r="N13" s="23" t="str">
        <f t="shared" ca="1" si="4"/>
        <v>Agriculture Saving Tech-Haulage Tractors, Trucks, Fishing boats 0.1y</v>
      </c>
      <c r="O13" s="23" t="s">
        <v>32</v>
      </c>
      <c r="P13" s="23" t="s">
        <v>33</v>
      </c>
      <c r="Q13" s="23"/>
      <c r="R13" s="23"/>
      <c r="S13" s="19" t="s">
        <v>34</v>
      </c>
      <c r="V13" s="16" t="str">
        <f t="shared" ca="1" si="6"/>
        <v>AD</v>
      </c>
      <c r="W13" s="14" t="str">
        <f t="shared" ca="1" si="7"/>
        <v>Agriculture</v>
      </c>
      <c r="X13" s="3" t="str">
        <f>'EE investment costs'!D62</f>
        <v>TF-01</v>
      </c>
      <c r="Y13" s="3" t="str">
        <f>'EE investment costs'!E62</f>
        <v>Haulage Tractors, Trucks, Fishing boats</v>
      </c>
      <c r="AC13" s="123">
        <f>'EE investment costs'!C62</f>
        <v>0.1</v>
      </c>
      <c r="AD13" s="22"/>
    </row>
    <row r="14" spans="1:39">
      <c r="B14" s="14" t="str">
        <f t="shared" ca="1" si="0"/>
        <v>INDADEFFMT-02</v>
      </c>
      <c r="C14" s="15" t="str">
        <f t="shared" ca="1" si="2"/>
        <v>IADMT</v>
      </c>
      <c r="D14" s="16">
        <f>'EE investment costs'!$F$15</f>
        <v>2016</v>
      </c>
      <c r="E14" s="14">
        <f>VLOOKUP(X14,'EE investment costs'!$D$56:$R$656,15,0)</f>
        <v>2.75</v>
      </c>
      <c r="F14" s="17">
        <f ca="1">INDEX('EE investment costs'!$D$56:$R$656,MATCH(X14,'EE investment costs'!$D$56:$D$656,0),MATCH($V$8,'EE investment costs'!$D$56:$R$56,0))</f>
        <v>0</v>
      </c>
      <c r="I14" s="18">
        <v>1</v>
      </c>
      <c r="J14" s="18">
        <v>1</v>
      </c>
      <c r="K14" s="14">
        <f t="shared" ca="1" si="5"/>
        <v>8</v>
      </c>
      <c r="L14" s="23"/>
      <c r="M14" s="19" t="str">
        <f t="shared" ca="1" si="3"/>
        <v>INDADEFFMT-02</v>
      </c>
      <c r="N14" s="23" t="str">
        <f t="shared" ca="1" si="4"/>
        <v>Agriculture Saving Tech-Heat Medium Temp. up to 150C 0.2y</v>
      </c>
      <c r="O14" s="23" t="s">
        <v>32</v>
      </c>
      <c r="P14" s="23" t="s">
        <v>33</v>
      </c>
      <c r="Q14" s="23"/>
      <c r="R14" s="23"/>
      <c r="S14" s="19" t="s">
        <v>34</v>
      </c>
      <c r="V14" s="16" t="str">
        <f t="shared" ca="1" si="6"/>
        <v>AD</v>
      </c>
      <c r="W14" s="14" t="str">
        <f t="shared" ca="1" si="7"/>
        <v>Agriculture</v>
      </c>
      <c r="X14" s="3" t="str">
        <f>'EE investment costs'!D63</f>
        <v>MT-02</v>
      </c>
      <c r="Y14" s="3" t="str">
        <f>'EE investment costs'!E63</f>
        <v>Heat Medium Temp. up to 150C</v>
      </c>
      <c r="AC14" s="123">
        <f>'EE investment costs'!C63</f>
        <v>0.2</v>
      </c>
    </row>
    <row r="15" spans="1:39">
      <c r="B15" s="14" t="str">
        <f t="shared" ca="1" si="0"/>
        <v>INDADEFFHT-02</v>
      </c>
      <c r="C15" s="15" t="str">
        <f t="shared" ca="1" si="2"/>
        <v>IADHT</v>
      </c>
      <c r="D15" s="16">
        <f>'EE investment costs'!$F$15</f>
        <v>2016</v>
      </c>
      <c r="E15" s="14">
        <f>VLOOKUP(X15,'EE investment costs'!$D$56:$R$656,15,0)</f>
        <v>2.2000000000000002</v>
      </c>
      <c r="F15" s="17">
        <f ca="1">INDEX('EE investment costs'!$D$56:$R$656,MATCH(X15,'EE investment costs'!$D$56:$D$656,0),MATCH($V$8,'EE investment costs'!$D$56:$R$56,0))</f>
        <v>0</v>
      </c>
      <c r="I15" s="18">
        <v>1</v>
      </c>
      <c r="J15" s="18">
        <v>1</v>
      </c>
      <c r="K15" s="14">
        <f t="shared" ca="1" si="5"/>
        <v>8</v>
      </c>
      <c r="L15" s="23"/>
      <c r="M15" s="19" t="str">
        <f t="shared" ca="1" si="3"/>
        <v>INDADEFFHT-02</v>
      </c>
      <c r="N15" s="23" t="str">
        <f t="shared" ca="1" si="4"/>
        <v>Agriculture Saving Tech-Heat High Temp. over 150C 0.2y</v>
      </c>
      <c r="O15" s="23" t="s">
        <v>32</v>
      </c>
      <c r="P15" s="23" t="s">
        <v>33</v>
      </c>
      <c r="Q15" s="23"/>
      <c r="R15" s="23"/>
      <c r="S15" s="19" t="s">
        <v>34</v>
      </c>
      <c r="V15" s="16" t="str">
        <f t="shared" ca="1" si="6"/>
        <v>AD</v>
      </c>
      <c r="W15" s="14" t="str">
        <f t="shared" ca="1" si="7"/>
        <v>Agriculture</v>
      </c>
      <c r="X15" s="3" t="str">
        <f>'EE investment costs'!D64</f>
        <v>HT-02</v>
      </c>
      <c r="Y15" s="3" t="str">
        <f>'EE investment costs'!E64</f>
        <v>Heat High Temp. over 150C</v>
      </c>
      <c r="AC15" s="123">
        <f>'EE investment costs'!C64</f>
        <v>0.2</v>
      </c>
      <c r="AD15" s="22"/>
    </row>
    <row r="16" spans="1:39">
      <c r="B16" s="14" t="str">
        <f t="shared" ca="1" si="0"/>
        <v>INDADEFFRH-02</v>
      </c>
      <c r="C16" s="15" t="str">
        <f t="shared" ca="1" si="2"/>
        <v>IADRH</v>
      </c>
      <c r="D16" s="16">
        <f>'EE investment costs'!$F$15</f>
        <v>2016</v>
      </c>
      <c r="E16" s="14">
        <f>VLOOKUP(X16,'EE investment costs'!$D$56:$R$656,15,0)</f>
        <v>8.8000000000000007</v>
      </c>
      <c r="F16" s="17">
        <f ca="1">INDEX('EE investment costs'!$D$56:$R$656,MATCH(X16,'EE investment costs'!$D$56:$D$656,0),MATCH($V$8,'EE investment costs'!$D$56:$R$56,0))</f>
        <v>0</v>
      </c>
      <c r="I16" s="18">
        <v>1</v>
      </c>
      <c r="J16" s="18">
        <v>1</v>
      </c>
      <c r="K16" s="14">
        <f t="shared" ca="1" si="5"/>
        <v>8</v>
      </c>
      <c r="L16" s="23"/>
      <c r="M16" s="19" t="str">
        <f t="shared" ca="1" si="3"/>
        <v>INDADEFFRH-02</v>
      </c>
      <c r="N16" s="23" t="str">
        <f t="shared" ca="1" si="4"/>
        <v>Agriculture Saving Tech-Heat Room Heat 0.2y</v>
      </c>
      <c r="O16" s="23" t="s">
        <v>32</v>
      </c>
      <c r="P16" s="23" t="s">
        <v>33</v>
      </c>
      <c r="Q16" s="23"/>
      <c r="R16" s="23"/>
      <c r="S16" s="19" t="s">
        <v>34</v>
      </c>
      <c r="V16" s="16" t="str">
        <f t="shared" ca="1" si="6"/>
        <v>AD</v>
      </c>
      <c r="W16" s="14" t="str">
        <f t="shared" ca="1" si="7"/>
        <v>Agriculture</v>
      </c>
      <c r="X16" s="3" t="str">
        <f>'EE investment costs'!D65</f>
        <v>RH-02</v>
      </c>
      <c r="Y16" s="3" t="str">
        <f>'EE investment costs'!E65</f>
        <v>Heat Room Heat</v>
      </c>
      <c r="AC16" s="123">
        <f>'EE investment costs'!C65</f>
        <v>0.2</v>
      </c>
      <c r="AD16" s="22"/>
    </row>
    <row r="17" spans="2:30">
      <c r="B17" s="14" t="str">
        <f t="shared" ca="1" si="0"/>
        <v>INDADEFFLA-02</v>
      </c>
      <c r="C17" s="15" t="str">
        <f t="shared" ca="1" si="2"/>
        <v>IADLA</v>
      </c>
      <c r="D17" s="16">
        <f>'EE investment costs'!$F$15</f>
        <v>2016</v>
      </c>
      <c r="E17" s="14">
        <f>VLOOKUP(X17,'EE investment costs'!$D$56:$R$656,15,0)</f>
        <v>2.7880000000000003</v>
      </c>
      <c r="F17" s="17">
        <f ca="1">INDEX('EE investment costs'!$D$56:$R$656,MATCH(X17,'EE investment costs'!$D$56:$D$656,0),MATCH($V$8,'EE investment costs'!$D$56:$R$56,0))</f>
        <v>0</v>
      </c>
      <c r="I17" s="18">
        <v>1</v>
      </c>
      <c r="J17" s="18">
        <v>1</v>
      </c>
      <c r="K17" s="14">
        <f t="shared" ca="1" si="5"/>
        <v>8</v>
      </c>
      <c r="L17" s="23"/>
      <c r="M17" s="19" t="str">
        <f t="shared" ca="1" si="3"/>
        <v>INDADEFFLA-02</v>
      </c>
      <c r="N17" s="23" t="str">
        <f t="shared" ca="1" si="4"/>
        <v>Agriculture Saving Tech-Light 0.2y</v>
      </c>
      <c r="O17" s="23" t="s">
        <v>32</v>
      </c>
      <c r="P17" s="23" t="s">
        <v>33</v>
      </c>
      <c r="Q17" s="23"/>
      <c r="R17" s="23"/>
      <c r="S17" s="19" t="s">
        <v>34</v>
      </c>
      <c r="V17" s="16" t="str">
        <f t="shared" ca="1" si="6"/>
        <v>AD</v>
      </c>
      <c r="W17" s="14" t="str">
        <f t="shared" ca="1" si="7"/>
        <v>Agriculture</v>
      </c>
      <c r="X17" s="3" t="str">
        <f>'EE investment costs'!D66</f>
        <v>LA-02</v>
      </c>
      <c r="Y17" s="3" t="str">
        <f>'EE investment costs'!E66</f>
        <v>Light</v>
      </c>
      <c r="AC17" s="123">
        <f>'EE investment costs'!C66</f>
        <v>0.2</v>
      </c>
      <c r="AD17" s="22"/>
    </row>
    <row r="18" spans="2:30">
      <c r="B18" s="14" t="str">
        <f t="shared" ca="1" si="0"/>
        <v>INDADEFFEM-02</v>
      </c>
      <c r="C18" s="15" t="str">
        <f t="shared" ca="1" si="2"/>
        <v>IADEM</v>
      </c>
      <c r="D18" s="16">
        <f>'EE investment costs'!$F$15</f>
        <v>2016</v>
      </c>
      <c r="E18" s="14">
        <f>VLOOKUP(X18,'EE investment costs'!$D$56:$R$656,15,0)</f>
        <v>2.9274</v>
      </c>
      <c r="F18" s="17">
        <f ca="1">INDEX('EE investment costs'!$D$56:$R$656,MATCH(X18,'EE investment costs'!$D$56:$D$656,0),MATCH($V$8,'EE investment costs'!$D$56:$R$56,0))</f>
        <v>0</v>
      </c>
      <c r="I18" s="18">
        <v>1</v>
      </c>
      <c r="J18" s="18">
        <v>1</v>
      </c>
      <c r="K18" s="14">
        <f t="shared" ca="1" si="5"/>
        <v>8</v>
      </c>
      <c r="L18" s="23"/>
      <c r="M18" s="19" t="str">
        <f t="shared" ca="1" si="3"/>
        <v>INDADEFFEM-02</v>
      </c>
      <c r="N18" s="23" t="str">
        <f t="shared" ca="1" si="4"/>
        <v>Agriculture Saving Tech-Electric Motors 0.2y</v>
      </c>
      <c r="O18" s="23" t="s">
        <v>32</v>
      </c>
      <c r="P18" s="23" t="s">
        <v>33</v>
      </c>
      <c r="Q18" s="23"/>
      <c r="R18" s="23"/>
      <c r="S18" s="19" t="s">
        <v>34</v>
      </c>
      <c r="V18" s="16" t="str">
        <f t="shared" ca="1" si="6"/>
        <v>AD</v>
      </c>
      <c r="W18" s="14" t="str">
        <f t="shared" ca="1" si="7"/>
        <v>Agriculture</v>
      </c>
      <c r="X18" s="3" t="str">
        <f>'EE investment costs'!D67</f>
        <v>EM-02</v>
      </c>
      <c r="Y18" s="3" t="str">
        <f>'EE investment costs'!E67</f>
        <v>Electric Motors</v>
      </c>
      <c r="AC18" s="123">
        <f>'EE investment costs'!C67</f>
        <v>0.2</v>
      </c>
      <c r="AD18" s="22"/>
    </row>
    <row r="19" spans="2:30">
      <c r="B19" s="14" t="str">
        <f t="shared" ca="1" si="0"/>
        <v>INDADEFFTF-02</v>
      </c>
      <c r="C19" s="15" t="str">
        <f t="shared" ca="1" si="2"/>
        <v>IADTF</v>
      </c>
      <c r="D19" s="16">
        <f>'EE investment costs'!$F$15</f>
        <v>2016</v>
      </c>
      <c r="E19" s="14">
        <f>VLOOKUP(X19,'EE investment costs'!$D$56:$R$656,15,0)</f>
        <v>3.2199999999999989</v>
      </c>
      <c r="F19" s="17">
        <f ca="1">INDEX('EE investment costs'!$D$56:$R$656,MATCH(X19,'EE investment costs'!$D$56:$D$656,0),MATCH($V$8,'EE investment costs'!$D$56:$R$56,0))</f>
        <v>29.387420139697603</v>
      </c>
      <c r="I19" s="18">
        <v>1</v>
      </c>
      <c r="J19" s="18">
        <v>1</v>
      </c>
      <c r="K19" s="14">
        <f t="shared" ca="1" si="5"/>
        <v>8</v>
      </c>
      <c r="L19" s="23"/>
      <c r="M19" s="19" t="str">
        <f t="shared" ca="1" si="3"/>
        <v>INDADEFFTF-02</v>
      </c>
      <c r="N19" s="23" t="str">
        <f t="shared" ca="1" si="4"/>
        <v>Agriculture Saving Tech-Haulage Tractors, Trucks, Fishing boats 0.2y</v>
      </c>
      <c r="O19" s="23" t="s">
        <v>32</v>
      </c>
      <c r="P19" s="23" t="s">
        <v>33</v>
      </c>
      <c r="Q19" s="23"/>
      <c r="R19" s="23"/>
      <c r="S19" s="19" t="s">
        <v>34</v>
      </c>
      <c r="V19" s="16" t="str">
        <f t="shared" ca="1" si="6"/>
        <v>AD</v>
      </c>
      <c r="W19" s="14" t="str">
        <f t="shared" ca="1" si="7"/>
        <v>Agriculture</v>
      </c>
      <c r="X19" s="3" t="str">
        <f>'EE investment costs'!D68</f>
        <v>TF-02</v>
      </c>
      <c r="Y19" s="3" t="str">
        <f>'EE investment costs'!E68</f>
        <v>Haulage Tractors, Trucks, Fishing boats</v>
      </c>
      <c r="AC19" s="123">
        <f>'EE investment costs'!C68</f>
        <v>0.2</v>
      </c>
      <c r="AD19" s="22"/>
    </row>
    <row r="20" spans="2:30">
      <c r="B20" s="14" t="str">
        <f t="shared" ca="1" si="0"/>
        <v>INDADEFFMT-03</v>
      </c>
      <c r="C20" s="15" t="str">
        <f t="shared" ca="1" si="2"/>
        <v>IADMT</v>
      </c>
      <c r="D20" s="16">
        <f>'EE investment costs'!$F$15</f>
        <v>2016</v>
      </c>
      <c r="E20" s="14">
        <f>VLOOKUP(X20,'EE investment costs'!$D$56:$R$656,15,0)</f>
        <v>2.875</v>
      </c>
      <c r="F20" s="17">
        <f ca="1">INDEX('EE investment costs'!$D$56:$R$656,MATCH(X20,'EE investment costs'!$D$56:$D$656,0),MATCH($V$8,'EE investment costs'!$D$56:$R$56,0))</f>
        <v>0</v>
      </c>
      <c r="I20" s="18">
        <v>1</v>
      </c>
      <c r="J20" s="18">
        <v>1</v>
      </c>
      <c r="K20" s="14">
        <f t="shared" ca="1" si="5"/>
        <v>8</v>
      </c>
      <c r="L20" s="23"/>
      <c r="M20" s="19" t="str">
        <f t="shared" ca="1" si="3"/>
        <v>INDADEFFMT-03</v>
      </c>
      <c r="N20" s="23" t="str">
        <f t="shared" ca="1" si="4"/>
        <v>Agriculture Saving Tech-Heat Medium Temp. up to 150C 0.3y</v>
      </c>
      <c r="O20" s="23" t="s">
        <v>32</v>
      </c>
      <c r="P20" s="23" t="s">
        <v>33</v>
      </c>
      <c r="Q20" s="23"/>
      <c r="R20" s="23"/>
      <c r="S20" s="19" t="s">
        <v>34</v>
      </c>
      <c r="V20" s="16" t="str">
        <f t="shared" ca="1" si="6"/>
        <v>AD</v>
      </c>
      <c r="W20" s="14" t="str">
        <f t="shared" ca="1" si="7"/>
        <v>Agriculture</v>
      </c>
      <c r="X20" s="3" t="str">
        <f>'EE investment costs'!D69</f>
        <v>MT-03</v>
      </c>
      <c r="Y20" s="3" t="str">
        <f>'EE investment costs'!E69</f>
        <v>Heat Medium Temp. up to 150C</v>
      </c>
      <c r="AC20" s="123">
        <f>'EE investment costs'!C69</f>
        <v>0.3</v>
      </c>
    </row>
    <row r="21" spans="2:30">
      <c r="B21" s="14" t="str">
        <f t="shared" ca="1" si="0"/>
        <v>INDADEFFHT-03</v>
      </c>
      <c r="C21" s="15" t="str">
        <f t="shared" ca="1" si="2"/>
        <v>IADHT</v>
      </c>
      <c r="D21" s="16">
        <f>'EE investment costs'!$F$15</f>
        <v>2016</v>
      </c>
      <c r="E21" s="14">
        <f>VLOOKUP(X21,'EE investment costs'!$D$56:$R$656,15,0)</f>
        <v>2.2999999999999998</v>
      </c>
      <c r="F21" s="17">
        <f ca="1">INDEX('EE investment costs'!$D$56:$R$656,MATCH(X21,'EE investment costs'!$D$56:$D$656,0),MATCH($V$8,'EE investment costs'!$D$56:$R$56,0))</f>
        <v>0</v>
      </c>
      <c r="I21" s="18">
        <v>1</v>
      </c>
      <c r="J21" s="18">
        <v>1</v>
      </c>
      <c r="K21" s="14">
        <f t="shared" ca="1" si="5"/>
        <v>8</v>
      </c>
      <c r="L21" s="23"/>
      <c r="M21" s="19" t="str">
        <f t="shared" ca="1" si="3"/>
        <v>INDADEFFHT-03</v>
      </c>
      <c r="N21" s="23" t="str">
        <f t="shared" ca="1" si="4"/>
        <v>Agriculture Saving Tech-Heat High Temp. over 150C 0.3y</v>
      </c>
      <c r="O21" s="23" t="s">
        <v>32</v>
      </c>
      <c r="P21" s="23" t="s">
        <v>33</v>
      </c>
      <c r="Q21" s="23"/>
      <c r="R21" s="23"/>
      <c r="S21" s="19" t="s">
        <v>34</v>
      </c>
      <c r="V21" s="16" t="str">
        <f t="shared" ca="1" si="6"/>
        <v>AD</v>
      </c>
      <c r="W21" s="14" t="str">
        <f t="shared" ca="1" si="7"/>
        <v>Agriculture</v>
      </c>
      <c r="X21" s="3" t="str">
        <f>'EE investment costs'!D70</f>
        <v>HT-03</v>
      </c>
      <c r="Y21" s="3" t="str">
        <f>'EE investment costs'!E70</f>
        <v>Heat High Temp. over 150C</v>
      </c>
      <c r="AC21" s="123">
        <f>'EE investment costs'!C70</f>
        <v>0.3</v>
      </c>
      <c r="AD21" s="22"/>
    </row>
    <row r="22" spans="2:30">
      <c r="B22" s="14" t="str">
        <f t="shared" ca="1" si="0"/>
        <v>INDADEFFRH-03</v>
      </c>
      <c r="C22" s="15" t="str">
        <f t="shared" ca="1" si="2"/>
        <v>IADRH</v>
      </c>
      <c r="D22" s="16">
        <f>'EE investment costs'!$F$15</f>
        <v>2016</v>
      </c>
      <c r="E22" s="14">
        <f>VLOOKUP(X22,'EE investment costs'!$D$56:$R$656,15,0)</f>
        <v>9.1999999999999993</v>
      </c>
      <c r="F22" s="17">
        <f ca="1">INDEX('EE investment costs'!$D$56:$R$656,MATCH(X22,'EE investment costs'!$D$56:$D$656,0),MATCH($V$8,'EE investment costs'!$D$56:$R$56,0))</f>
        <v>0</v>
      </c>
      <c r="I22" s="18">
        <v>1</v>
      </c>
      <c r="J22" s="18">
        <v>1</v>
      </c>
      <c r="K22" s="14">
        <f t="shared" ca="1" si="5"/>
        <v>8</v>
      </c>
      <c r="L22" s="23"/>
      <c r="M22" s="19" t="str">
        <f t="shared" ca="1" si="3"/>
        <v>INDADEFFRH-03</v>
      </c>
      <c r="N22" s="23" t="str">
        <f t="shared" ca="1" si="4"/>
        <v>Agriculture Saving Tech-Heat Room Heat 0.3y</v>
      </c>
      <c r="O22" s="23" t="s">
        <v>32</v>
      </c>
      <c r="P22" s="23" t="s">
        <v>33</v>
      </c>
      <c r="Q22" s="23"/>
      <c r="R22" s="23"/>
      <c r="S22" s="19" t="s">
        <v>34</v>
      </c>
      <c r="V22" s="16" t="str">
        <f t="shared" ca="1" si="6"/>
        <v>AD</v>
      </c>
      <c r="W22" s="14" t="str">
        <f t="shared" ca="1" si="7"/>
        <v>Agriculture</v>
      </c>
      <c r="X22" s="3" t="str">
        <f>'EE investment costs'!D71</f>
        <v>RH-03</v>
      </c>
      <c r="Y22" s="3" t="str">
        <f>'EE investment costs'!E71</f>
        <v>Heat Room Heat</v>
      </c>
      <c r="AC22" s="123">
        <f>'EE investment costs'!C71</f>
        <v>0.3</v>
      </c>
      <c r="AD22" s="22"/>
    </row>
    <row r="23" spans="2:30">
      <c r="B23" s="14" t="str">
        <f t="shared" ca="1" si="0"/>
        <v>INDADEFFLA-03</v>
      </c>
      <c r="C23" s="15" t="str">
        <f t="shared" ca="1" si="2"/>
        <v>IADLA</v>
      </c>
      <c r="D23" s="16">
        <f>'EE investment costs'!$F$15</f>
        <v>2016</v>
      </c>
      <c r="E23" s="14">
        <f>VLOOKUP(X23,'EE investment costs'!$D$56:$R$656,15,0)</f>
        <v>2.8220000000000001</v>
      </c>
      <c r="F23" s="17">
        <f ca="1">INDEX('EE investment costs'!$D$56:$R$656,MATCH(X23,'EE investment costs'!$D$56:$D$656,0),MATCH($V$8,'EE investment costs'!$D$56:$R$56,0))</f>
        <v>0</v>
      </c>
      <c r="I23" s="18">
        <v>1</v>
      </c>
      <c r="J23" s="18">
        <v>1</v>
      </c>
      <c r="K23" s="14">
        <f t="shared" ca="1" si="5"/>
        <v>8</v>
      </c>
      <c r="L23" s="23"/>
      <c r="M23" s="19" t="str">
        <f t="shared" ca="1" si="3"/>
        <v>INDADEFFLA-03</v>
      </c>
      <c r="N23" s="23" t="str">
        <f t="shared" ca="1" si="4"/>
        <v>Agriculture Saving Tech-Light 0.3y</v>
      </c>
      <c r="O23" s="23" t="s">
        <v>32</v>
      </c>
      <c r="P23" s="23" t="s">
        <v>33</v>
      </c>
      <c r="Q23" s="23"/>
      <c r="R23" s="23"/>
      <c r="S23" s="19" t="s">
        <v>34</v>
      </c>
      <c r="V23" s="16" t="str">
        <f t="shared" ca="1" si="6"/>
        <v>AD</v>
      </c>
      <c r="W23" s="14" t="str">
        <f t="shared" ca="1" si="7"/>
        <v>Agriculture</v>
      </c>
      <c r="X23" s="3" t="str">
        <f>'EE investment costs'!D72</f>
        <v>LA-03</v>
      </c>
      <c r="Y23" s="3" t="str">
        <f>'EE investment costs'!E72</f>
        <v>Light</v>
      </c>
      <c r="AC23" s="123">
        <f>'EE investment costs'!C72</f>
        <v>0.3</v>
      </c>
      <c r="AD23" s="22"/>
    </row>
    <row r="24" spans="2:30">
      <c r="B24" s="14" t="str">
        <f t="shared" ca="1" si="0"/>
        <v>INDADEFFEM-03</v>
      </c>
      <c r="C24" s="15" t="str">
        <f t="shared" ca="1" si="2"/>
        <v>IADEM</v>
      </c>
      <c r="D24" s="16">
        <f>'EE investment costs'!$F$15</f>
        <v>2016</v>
      </c>
      <c r="E24" s="14">
        <f>VLOOKUP(X24,'EE investment costs'!$D$56:$R$656,15,0)</f>
        <v>2.9630999999999998</v>
      </c>
      <c r="F24" s="17">
        <f ca="1">INDEX('EE investment costs'!$D$56:$R$656,MATCH(X24,'EE investment costs'!$D$56:$D$656,0),MATCH($V$8,'EE investment costs'!$D$56:$R$56,0))</f>
        <v>0</v>
      </c>
      <c r="I24" s="18">
        <v>1</v>
      </c>
      <c r="J24" s="18">
        <v>1</v>
      </c>
      <c r="K24" s="14">
        <f t="shared" ca="1" si="5"/>
        <v>8</v>
      </c>
      <c r="L24" s="23"/>
      <c r="M24" s="19" t="str">
        <f t="shared" ca="1" si="3"/>
        <v>INDADEFFEM-03</v>
      </c>
      <c r="N24" s="23" t="str">
        <f t="shared" ca="1" si="4"/>
        <v>Agriculture Saving Tech-Electric Motors 0.3y</v>
      </c>
      <c r="O24" s="23" t="s">
        <v>32</v>
      </c>
      <c r="P24" s="23" t="s">
        <v>33</v>
      </c>
      <c r="Q24" s="23"/>
      <c r="R24" s="23"/>
      <c r="S24" s="19" t="s">
        <v>34</v>
      </c>
      <c r="V24" s="16" t="str">
        <f t="shared" ca="1" si="6"/>
        <v>AD</v>
      </c>
      <c r="W24" s="14" t="str">
        <f t="shared" ca="1" si="7"/>
        <v>Agriculture</v>
      </c>
      <c r="X24" s="3" t="str">
        <f>'EE investment costs'!D73</f>
        <v>EM-03</v>
      </c>
      <c r="Y24" s="3" t="str">
        <f>'EE investment costs'!E73</f>
        <v>Electric Motors</v>
      </c>
      <c r="AC24" s="123">
        <f>'EE investment costs'!C73</f>
        <v>0.3</v>
      </c>
      <c r="AD24" s="22"/>
    </row>
    <row r="25" spans="2:30">
      <c r="B25" s="14" t="str">
        <f t="shared" ca="1" si="0"/>
        <v>INDADEFFTF-03</v>
      </c>
      <c r="C25" s="15" t="str">
        <f t="shared" ca="1" si="2"/>
        <v>IADTF</v>
      </c>
      <c r="D25" s="16">
        <f>'EE investment costs'!$F$15</f>
        <v>2016</v>
      </c>
      <c r="E25" s="14">
        <f>VLOOKUP(X25,'EE investment costs'!$D$56:$R$656,15,0)</f>
        <v>3.4299999999999988</v>
      </c>
      <c r="F25" s="17">
        <f ca="1">INDEX('EE investment costs'!$D$56:$R$656,MATCH(X25,'EE investment costs'!$D$56:$D$656,0),MATCH($V$8,'EE investment costs'!$D$56:$R$56,0))</f>
        <v>44.081130209546409</v>
      </c>
      <c r="I25" s="18">
        <v>1</v>
      </c>
      <c r="J25" s="18">
        <v>1</v>
      </c>
      <c r="K25" s="14">
        <f t="shared" ca="1" si="5"/>
        <v>8</v>
      </c>
      <c r="L25" s="23"/>
      <c r="M25" s="19" t="str">
        <f t="shared" ca="1" si="3"/>
        <v>INDADEFFTF-03</v>
      </c>
      <c r="N25" s="23" t="str">
        <f t="shared" ca="1" si="4"/>
        <v>Agriculture Saving Tech-Haulage Tractors, Trucks, Fishing boats 0.3y</v>
      </c>
      <c r="O25" s="23" t="s">
        <v>32</v>
      </c>
      <c r="P25" s="23" t="s">
        <v>33</v>
      </c>
      <c r="Q25" s="23"/>
      <c r="R25" s="23"/>
      <c r="S25" s="19" t="s">
        <v>34</v>
      </c>
      <c r="V25" s="16" t="str">
        <f t="shared" ca="1" si="6"/>
        <v>AD</v>
      </c>
      <c r="W25" s="14" t="str">
        <f t="shared" ca="1" si="7"/>
        <v>Agriculture</v>
      </c>
      <c r="X25" s="3" t="str">
        <f>'EE investment costs'!D74</f>
        <v>TF-03</v>
      </c>
      <c r="Y25" s="3" t="str">
        <f>'EE investment costs'!E74</f>
        <v>Haulage Tractors, Trucks, Fishing boats</v>
      </c>
      <c r="AC25" s="123">
        <f>'EE investment costs'!C74</f>
        <v>0.3</v>
      </c>
      <c r="AD25" s="22"/>
    </row>
    <row r="26" spans="2:30">
      <c r="B26" s="14" t="str">
        <f t="shared" ca="1" si="0"/>
        <v>INDADEFFMT-04</v>
      </c>
      <c r="C26" s="15" t="str">
        <f t="shared" ca="1" si="2"/>
        <v>IADMT</v>
      </c>
      <c r="D26" s="16">
        <f>'EE investment costs'!$F$15</f>
        <v>2016</v>
      </c>
      <c r="E26" s="14">
        <f>VLOOKUP(X26,'EE investment costs'!$D$56:$R$656,15,0)</f>
        <v>3</v>
      </c>
      <c r="F26" s="17">
        <f ca="1">INDEX('EE investment costs'!$D$56:$R$656,MATCH(X26,'EE investment costs'!$D$56:$D$656,0),MATCH($V$8,'EE investment costs'!$D$56:$R$56,0))</f>
        <v>0</v>
      </c>
      <c r="I26" s="18">
        <v>1</v>
      </c>
      <c r="J26" s="18">
        <v>1</v>
      </c>
      <c r="K26" s="14">
        <f t="shared" ca="1" si="5"/>
        <v>8</v>
      </c>
      <c r="L26" s="23"/>
      <c r="M26" s="19" t="str">
        <f t="shared" ca="1" si="3"/>
        <v>INDADEFFMT-04</v>
      </c>
      <c r="N26" s="23" t="str">
        <f t="shared" ca="1" si="4"/>
        <v>Agriculture Saving Tech-Heat Medium Temp. up to 150C 0.4y</v>
      </c>
      <c r="O26" s="23" t="s">
        <v>32</v>
      </c>
      <c r="P26" s="23" t="s">
        <v>33</v>
      </c>
      <c r="Q26" s="23"/>
      <c r="R26" s="23"/>
      <c r="S26" s="19" t="s">
        <v>34</v>
      </c>
      <c r="V26" s="16" t="str">
        <f t="shared" ca="1" si="6"/>
        <v>AD</v>
      </c>
      <c r="W26" s="14" t="str">
        <f t="shared" ca="1" si="7"/>
        <v>Agriculture</v>
      </c>
      <c r="X26" s="3" t="str">
        <f>'EE investment costs'!D75</f>
        <v>MT-04</v>
      </c>
      <c r="Y26" s="3" t="str">
        <f>'EE investment costs'!E75</f>
        <v>Heat Medium Temp. up to 150C</v>
      </c>
      <c r="AC26" s="123">
        <f>'EE investment costs'!C75</f>
        <v>0.4</v>
      </c>
    </row>
    <row r="27" spans="2:30">
      <c r="B27" s="14" t="str">
        <f t="shared" ca="1" si="0"/>
        <v>INDADEFFHT-04</v>
      </c>
      <c r="C27" s="15" t="str">
        <f t="shared" ca="1" si="2"/>
        <v>IADHT</v>
      </c>
      <c r="D27" s="16">
        <f>'EE investment costs'!$F$15</f>
        <v>2016</v>
      </c>
      <c r="E27" s="14">
        <f>VLOOKUP(X27,'EE investment costs'!$D$56:$R$656,15,0)</f>
        <v>2.4</v>
      </c>
      <c r="F27" s="17">
        <f ca="1">INDEX('EE investment costs'!$D$56:$R$656,MATCH(X27,'EE investment costs'!$D$56:$D$656,0),MATCH($V$8,'EE investment costs'!$D$56:$R$56,0))</f>
        <v>0</v>
      </c>
      <c r="I27" s="18">
        <v>1</v>
      </c>
      <c r="J27" s="18">
        <v>1</v>
      </c>
      <c r="K27" s="14">
        <f t="shared" ca="1" si="5"/>
        <v>8</v>
      </c>
      <c r="L27" s="23"/>
      <c r="M27" s="19" t="str">
        <f t="shared" ca="1" si="3"/>
        <v>INDADEFFHT-04</v>
      </c>
      <c r="N27" s="23" t="str">
        <f t="shared" ca="1" si="4"/>
        <v>Agriculture Saving Tech-Heat High Temp. over 150C 0.4y</v>
      </c>
      <c r="O27" s="23" t="s">
        <v>32</v>
      </c>
      <c r="P27" s="23" t="s">
        <v>33</v>
      </c>
      <c r="Q27" s="23"/>
      <c r="R27" s="23"/>
      <c r="S27" s="19" t="s">
        <v>34</v>
      </c>
      <c r="V27" s="16" t="str">
        <f t="shared" ca="1" si="6"/>
        <v>AD</v>
      </c>
      <c r="W27" s="14" t="str">
        <f t="shared" ca="1" si="7"/>
        <v>Agriculture</v>
      </c>
      <c r="X27" s="3" t="str">
        <f>'EE investment costs'!D76</f>
        <v>HT-04</v>
      </c>
      <c r="Y27" s="3" t="str">
        <f>'EE investment costs'!E76</f>
        <v>Heat High Temp. over 150C</v>
      </c>
      <c r="AC27" s="123">
        <f>'EE investment costs'!C76</f>
        <v>0.4</v>
      </c>
      <c r="AD27" s="22"/>
    </row>
    <row r="28" spans="2:30">
      <c r="B28" s="14" t="str">
        <f t="shared" ca="1" si="0"/>
        <v>INDADEFFRH-04</v>
      </c>
      <c r="C28" s="15" t="str">
        <f t="shared" ca="1" si="2"/>
        <v>IADRH</v>
      </c>
      <c r="D28" s="16">
        <f>'EE investment costs'!$F$15</f>
        <v>2016</v>
      </c>
      <c r="E28" s="14">
        <f>VLOOKUP(X28,'EE investment costs'!$D$56:$R$656,15,0)</f>
        <v>9.6</v>
      </c>
      <c r="F28" s="17">
        <f ca="1">INDEX('EE investment costs'!$D$56:$R$656,MATCH(X28,'EE investment costs'!$D$56:$D$656,0),MATCH($V$8,'EE investment costs'!$D$56:$R$56,0))</f>
        <v>0</v>
      </c>
      <c r="I28" s="18">
        <v>1</v>
      </c>
      <c r="J28" s="18">
        <v>1</v>
      </c>
      <c r="K28" s="14">
        <f t="shared" ca="1" si="5"/>
        <v>8</v>
      </c>
      <c r="L28" s="23"/>
      <c r="M28" s="19" t="str">
        <f t="shared" ca="1" si="3"/>
        <v>INDADEFFRH-04</v>
      </c>
      <c r="N28" s="23" t="str">
        <f t="shared" ca="1" si="4"/>
        <v>Agriculture Saving Tech-Heat Room Heat 0.4y</v>
      </c>
      <c r="O28" s="23" t="s">
        <v>32</v>
      </c>
      <c r="P28" s="23" t="s">
        <v>33</v>
      </c>
      <c r="Q28" s="23"/>
      <c r="R28" s="23"/>
      <c r="S28" s="19" t="s">
        <v>34</v>
      </c>
      <c r="V28" s="16" t="str">
        <f t="shared" ca="1" si="6"/>
        <v>AD</v>
      </c>
      <c r="W28" s="14" t="str">
        <f t="shared" ca="1" si="7"/>
        <v>Agriculture</v>
      </c>
      <c r="X28" s="3" t="str">
        <f>'EE investment costs'!D77</f>
        <v>RH-04</v>
      </c>
      <c r="Y28" s="3" t="str">
        <f>'EE investment costs'!E77</f>
        <v>Heat Room Heat</v>
      </c>
      <c r="AC28" s="123">
        <f>'EE investment costs'!C77</f>
        <v>0.4</v>
      </c>
      <c r="AD28" s="22"/>
    </row>
    <row r="29" spans="2:30">
      <c r="B29" s="14" t="str">
        <f t="shared" ca="1" si="0"/>
        <v>INDADEFFLA-04</v>
      </c>
      <c r="C29" s="15" t="str">
        <f t="shared" ca="1" si="2"/>
        <v>IADLA</v>
      </c>
      <c r="D29" s="16">
        <f>'EE investment costs'!$F$15</f>
        <v>2016</v>
      </c>
      <c r="E29" s="14">
        <f>VLOOKUP(X29,'EE investment costs'!$D$56:$R$656,15,0)</f>
        <v>2.8560000000000003</v>
      </c>
      <c r="F29" s="17">
        <f ca="1">INDEX('EE investment costs'!$D$56:$R$656,MATCH(X29,'EE investment costs'!$D$56:$D$656,0),MATCH($V$8,'EE investment costs'!$D$56:$R$56,0))</f>
        <v>0</v>
      </c>
      <c r="I29" s="18">
        <v>1</v>
      </c>
      <c r="J29" s="18">
        <v>1</v>
      </c>
      <c r="K29" s="14">
        <f t="shared" ca="1" si="5"/>
        <v>8</v>
      </c>
      <c r="L29" s="23"/>
      <c r="M29" s="19" t="str">
        <f t="shared" ca="1" si="3"/>
        <v>INDADEFFLA-04</v>
      </c>
      <c r="N29" s="23" t="str">
        <f t="shared" ca="1" si="4"/>
        <v>Agriculture Saving Tech-Light 0.4y</v>
      </c>
      <c r="O29" s="23" t="s">
        <v>32</v>
      </c>
      <c r="P29" s="23" t="s">
        <v>33</v>
      </c>
      <c r="Q29" s="23"/>
      <c r="R29" s="23"/>
      <c r="S29" s="19" t="s">
        <v>34</v>
      </c>
      <c r="V29" s="16" t="str">
        <f t="shared" ca="1" si="6"/>
        <v>AD</v>
      </c>
      <c r="W29" s="14" t="str">
        <f t="shared" ca="1" si="7"/>
        <v>Agriculture</v>
      </c>
      <c r="X29" s="3" t="str">
        <f>'EE investment costs'!D78</f>
        <v>LA-04</v>
      </c>
      <c r="Y29" s="3" t="str">
        <f>'EE investment costs'!E78</f>
        <v>Light</v>
      </c>
      <c r="AC29" s="123">
        <f>'EE investment costs'!C78</f>
        <v>0.4</v>
      </c>
      <c r="AD29" s="22"/>
    </row>
    <row r="30" spans="2:30">
      <c r="B30" s="14" t="str">
        <f t="shared" ca="1" si="0"/>
        <v>INDADEFFEM-04</v>
      </c>
      <c r="C30" s="15" t="str">
        <f t="shared" ca="1" si="2"/>
        <v>IADEM</v>
      </c>
      <c r="D30" s="16">
        <f>'EE investment costs'!$F$15</f>
        <v>2016</v>
      </c>
      <c r="E30" s="14">
        <f>VLOOKUP(X30,'EE investment costs'!$D$56:$R$656,15,0)</f>
        <v>2.9987999999999997</v>
      </c>
      <c r="F30" s="17">
        <f ca="1">INDEX('EE investment costs'!$D$56:$R$656,MATCH(X30,'EE investment costs'!$D$56:$D$656,0),MATCH($V$8,'EE investment costs'!$D$56:$R$56,0))</f>
        <v>0</v>
      </c>
      <c r="I30" s="18">
        <v>1</v>
      </c>
      <c r="J30" s="18">
        <v>1</v>
      </c>
      <c r="K30" s="14">
        <f t="shared" ca="1" si="5"/>
        <v>8</v>
      </c>
      <c r="L30" s="23"/>
      <c r="M30" s="19" t="str">
        <f t="shared" ca="1" si="3"/>
        <v>INDADEFFEM-04</v>
      </c>
      <c r="N30" s="23" t="str">
        <f t="shared" ca="1" si="4"/>
        <v>Agriculture Saving Tech-Electric Motors 0.4y</v>
      </c>
      <c r="O30" s="23" t="s">
        <v>32</v>
      </c>
      <c r="P30" s="23" t="s">
        <v>33</v>
      </c>
      <c r="Q30" s="23"/>
      <c r="R30" s="23"/>
      <c r="S30" s="19" t="s">
        <v>34</v>
      </c>
      <c r="V30" s="16" t="str">
        <f t="shared" ca="1" si="6"/>
        <v>AD</v>
      </c>
      <c r="W30" s="14" t="str">
        <f t="shared" ca="1" si="7"/>
        <v>Agriculture</v>
      </c>
      <c r="X30" s="3" t="str">
        <f>'EE investment costs'!D79</f>
        <v>EM-04</v>
      </c>
      <c r="Y30" s="3" t="str">
        <f>'EE investment costs'!E79</f>
        <v>Electric Motors</v>
      </c>
      <c r="AC30" s="123">
        <f>'EE investment costs'!C79</f>
        <v>0.4</v>
      </c>
      <c r="AD30" s="22"/>
    </row>
    <row r="31" spans="2:30">
      <c r="B31" s="14" t="str">
        <f t="shared" ca="1" si="0"/>
        <v>INDADEFFTF-04</v>
      </c>
      <c r="C31" s="15" t="str">
        <f t="shared" ca="1" si="2"/>
        <v>IADTF</v>
      </c>
      <c r="D31" s="16">
        <f>'EE investment costs'!$F$15</f>
        <v>2016</v>
      </c>
      <c r="E31" s="14">
        <f>VLOOKUP(X31,'EE investment costs'!$D$56:$R$656,15,0)</f>
        <v>3.6399999999999988</v>
      </c>
      <c r="F31" s="17">
        <f ca="1">INDEX('EE investment costs'!$D$56:$R$656,MATCH(X31,'EE investment costs'!$D$56:$D$656,0),MATCH($V$8,'EE investment costs'!$D$56:$R$56,0))</f>
        <v>58.774840279395207</v>
      </c>
      <c r="I31" s="18">
        <v>1</v>
      </c>
      <c r="J31" s="18">
        <v>1</v>
      </c>
      <c r="K31" s="14">
        <f t="shared" ca="1" si="5"/>
        <v>8</v>
      </c>
      <c r="L31" s="23"/>
      <c r="M31" s="19" t="str">
        <f t="shared" ca="1" si="3"/>
        <v>INDADEFFTF-04</v>
      </c>
      <c r="N31" s="23" t="str">
        <f t="shared" ca="1" si="4"/>
        <v>Agriculture Saving Tech-Haulage Tractors, Trucks, Fishing boats 0.4y</v>
      </c>
      <c r="O31" s="23" t="s">
        <v>32</v>
      </c>
      <c r="P31" s="23" t="s">
        <v>33</v>
      </c>
      <c r="Q31" s="23"/>
      <c r="R31" s="23"/>
      <c r="S31" s="19" t="s">
        <v>34</v>
      </c>
      <c r="V31" s="16" t="str">
        <f t="shared" ca="1" si="6"/>
        <v>AD</v>
      </c>
      <c r="W31" s="14" t="str">
        <f t="shared" ca="1" si="7"/>
        <v>Agriculture</v>
      </c>
      <c r="X31" s="3" t="str">
        <f>'EE investment costs'!D80</f>
        <v>TF-04</v>
      </c>
      <c r="Y31" s="3" t="str">
        <f>'EE investment costs'!E80</f>
        <v>Haulage Tractors, Trucks, Fishing boats</v>
      </c>
      <c r="AC31" s="123">
        <f>'EE investment costs'!C80</f>
        <v>0.4</v>
      </c>
      <c r="AD31" s="22"/>
    </row>
    <row r="32" spans="2:30">
      <c r="B32" s="14" t="str">
        <f t="shared" ca="1" si="0"/>
        <v>INDADEFFMT-05</v>
      </c>
      <c r="C32" s="15" t="str">
        <f t="shared" ca="1" si="2"/>
        <v>IADMT</v>
      </c>
      <c r="D32" s="16">
        <f>'EE investment costs'!$F$15</f>
        <v>2016</v>
      </c>
      <c r="E32" s="14">
        <f>VLOOKUP(X32,'EE investment costs'!$D$56:$R$656,15,0)</f>
        <v>3.125</v>
      </c>
      <c r="F32" s="17">
        <f ca="1">INDEX('EE investment costs'!$D$56:$R$656,MATCH(X32,'EE investment costs'!$D$56:$D$656,0),MATCH($V$8,'EE investment costs'!$D$56:$R$56,0))</f>
        <v>0</v>
      </c>
      <c r="I32" s="18">
        <v>1</v>
      </c>
      <c r="J32" s="18">
        <v>1</v>
      </c>
      <c r="K32" s="14">
        <f t="shared" ca="1" si="5"/>
        <v>8</v>
      </c>
      <c r="L32" s="23"/>
      <c r="M32" s="19" t="str">
        <f t="shared" ca="1" si="3"/>
        <v>INDADEFFMT-05</v>
      </c>
      <c r="N32" s="23" t="str">
        <f t="shared" ca="1" si="4"/>
        <v>Agriculture Saving Tech-Heat Medium Temp. up to 150C 0.5y</v>
      </c>
      <c r="O32" s="23" t="s">
        <v>32</v>
      </c>
      <c r="P32" s="23" t="s">
        <v>33</v>
      </c>
      <c r="Q32" s="23"/>
      <c r="R32" s="23"/>
      <c r="S32" s="19" t="s">
        <v>34</v>
      </c>
      <c r="V32" s="16" t="str">
        <f t="shared" ca="1" si="6"/>
        <v>AD</v>
      </c>
      <c r="W32" s="14" t="str">
        <f t="shared" ca="1" si="7"/>
        <v>Agriculture</v>
      </c>
      <c r="X32" s="3" t="str">
        <f>'EE investment costs'!D81</f>
        <v>MT-05</v>
      </c>
      <c r="Y32" s="3" t="str">
        <f>'EE investment costs'!E81</f>
        <v>Heat Medium Temp. up to 150C</v>
      </c>
      <c r="AC32" s="123">
        <f>'EE investment costs'!C81</f>
        <v>0.5</v>
      </c>
    </row>
    <row r="33" spans="2:30">
      <c r="B33" s="14" t="str">
        <f t="shared" ca="1" si="0"/>
        <v>INDADEFFHT-05</v>
      </c>
      <c r="C33" s="15" t="str">
        <f t="shared" ca="1" si="2"/>
        <v>IADHT</v>
      </c>
      <c r="D33" s="16">
        <f>'EE investment costs'!$F$15</f>
        <v>2016</v>
      </c>
      <c r="E33" s="14">
        <f>VLOOKUP(X33,'EE investment costs'!$D$56:$R$656,15,0)</f>
        <v>2.5</v>
      </c>
      <c r="F33" s="17">
        <f ca="1">INDEX('EE investment costs'!$D$56:$R$656,MATCH(X33,'EE investment costs'!$D$56:$D$656,0),MATCH($V$8,'EE investment costs'!$D$56:$R$56,0))</f>
        <v>10.826704634288079</v>
      </c>
      <c r="I33" s="18">
        <v>1</v>
      </c>
      <c r="J33" s="18">
        <v>1</v>
      </c>
      <c r="K33" s="14">
        <f t="shared" ca="1" si="5"/>
        <v>8</v>
      </c>
      <c r="L33" s="23"/>
      <c r="M33" s="19" t="str">
        <f t="shared" ca="1" si="3"/>
        <v>INDADEFFHT-05</v>
      </c>
      <c r="N33" s="23" t="str">
        <f t="shared" ca="1" si="4"/>
        <v>Agriculture Saving Tech-Heat High Temp. over 150C 0.5y</v>
      </c>
      <c r="O33" s="23" t="s">
        <v>32</v>
      </c>
      <c r="P33" s="23" t="s">
        <v>33</v>
      </c>
      <c r="Q33" s="23"/>
      <c r="R33" s="23"/>
      <c r="S33" s="19" t="s">
        <v>34</v>
      </c>
      <c r="V33" s="16" t="str">
        <f t="shared" ca="1" si="6"/>
        <v>AD</v>
      </c>
      <c r="W33" s="14" t="str">
        <f t="shared" ca="1" si="7"/>
        <v>Agriculture</v>
      </c>
      <c r="X33" s="3" t="str">
        <f>'EE investment costs'!D82</f>
        <v>HT-05</v>
      </c>
      <c r="Y33" s="3" t="str">
        <f>'EE investment costs'!E82</f>
        <v>Heat High Temp. over 150C</v>
      </c>
      <c r="AC33" s="123">
        <f>'EE investment costs'!C82</f>
        <v>0.5</v>
      </c>
      <c r="AD33" s="22"/>
    </row>
    <row r="34" spans="2:30">
      <c r="B34" s="14" t="str">
        <f t="shared" ca="1" si="0"/>
        <v>INDADEFFRH-05</v>
      </c>
      <c r="C34" s="15" t="str">
        <f t="shared" ca="1" si="2"/>
        <v>IADRH</v>
      </c>
      <c r="D34" s="16">
        <f>'EE investment costs'!$F$15</f>
        <v>2016</v>
      </c>
      <c r="E34" s="14">
        <f>VLOOKUP(X34,'EE investment costs'!$D$56:$R$656,15,0)</f>
        <v>10</v>
      </c>
      <c r="F34" s="17">
        <f ca="1">INDEX('EE investment costs'!$D$56:$R$656,MATCH(X34,'EE investment costs'!$D$56:$D$656,0),MATCH($V$8,'EE investment costs'!$D$56:$R$56,0))</f>
        <v>0</v>
      </c>
      <c r="I34" s="18">
        <v>1</v>
      </c>
      <c r="J34" s="18">
        <v>1</v>
      </c>
      <c r="K34" s="14">
        <f t="shared" ca="1" si="5"/>
        <v>8</v>
      </c>
      <c r="L34" s="23"/>
      <c r="M34" s="19" t="str">
        <f t="shared" ca="1" si="3"/>
        <v>INDADEFFRH-05</v>
      </c>
      <c r="N34" s="23" t="str">
        <f t="shared" ca="1" si="4"/>
        <v>Agriculture Saving Tech-Heat Room Heat 0.5y</v>
      </c>
      <c r="O34" s="23" t="s">
        <v>32</v>
      </c>
      <c r="P34" s="23" t="s">
        <v>33</v>
      </c>
      <c r="Q34" s="23"/>
      <c r="R34" s="23"/>
      <c r="S34" s="19" t="s">
        <v>34</v>
      </c>
      <c r="V34" s="16" t="str">
        <f t="shared" ca="1" si="6"/>
        <v>AD</v>
      </c>
      <c r="W34" s="14" t="str">
        <f t="shared" ca="1" si="7"/>
        <v>Agriculture</v>
      </c>
      <c r="X34" s="3" t="str">
        <f>'EE investment costs'!D83</f>
        <v>RH-05</v>
      </c>
      <c r="Y34" s="3" t="str">
        <f>'EE investment costs'!E83</f>
        <v>Heat Room Heat</v>
      </c>
      <c r="AC34" s="123">
        <f>'EE investment costs'!C83</f>
        <v>0.5</v>
      </c>
      <c r="AD34" s="22"/>
    </row>
    <row r="35" spans="2:30">
      <c r="B35" s="14" t="str">
        <f t="shared" ca="1" si="0"/>
        <v>INDADEFFLA-05</v>
      </c>
      <c r="C35" s="15" t="str">
        <f t="shared" ca="1" si="2"/>
        <v>IADLA</v>
      </c>
      <c r="D35" s="16">
        <f>'EE investment costs'!$F$15</f>
        <v>2016</v>
      </c>
      <c r="E35" s="14">
        <f>VLOOKUP(X35,'EE investment costs'!$D$56:$R$656,15,0)</f>
        <v>2.89</v>
      </c>
      <c r="F35" s="17">
        <f ca="1">INDEX('EE investment costs'!$D$56:$R$656,MATCH(X35,'EE investment costs'!$D$56:$D$656,0),MATCH($V$8,'EE investment costs'!$D$56:$R$56,0))</f>
        <v>0</v>
      </c>
      <c r="I35" s="18">
        <v>1</v>
      </c>
      <c r="J35" s="18">
        <v>1</v>
      </c>
      <c r="K35" s="14">
        <f t="shared" ca="1" si="5"/>
        <v>8</v>
      </c>
      <c r="L35" s="23"/>
      <c r="M35" s="19" t="str">
        <f t="shared" ca="1" si="3"/>
        <v>INDADEFFLA-05</v>
      </c>
      <c r="N35" s="23" t="str">
        <f t="shared" ca="1" si="4"/>
        <v>Agriculture Saving Tech-Light 0.5y</v>
      </c>
      <c r="O35" s="23" t="s">
        <v>32</v>
      </c>
      <c r="P35" s="23" t="s">
        <v>33</v>
      </c>
      <c r="Q35" s="23"/>
      <c r="R35" s="23"/>
      <c r="S35" s="19" t="s">
        <v>34</v>
      </c>
      <c r="V35" s="16" t="str">
        <f t="shared" ca="1" si="6"/>
        <v>AD</v>
      </c>
      <c r="W35" s="14" t="str">
        <f t="shared" ca="1" si="7"/>
        <v>Agriculture</v>
      </c>
      <c r="X35" s="3" t="str">
        <f>'EE investment costs'!D84</f>
        <v>LA-05</v>
      </c>
      <c r="Y35" s="3" t="str">
        <f>'EE investment costs'!E84</f>
        <v>Light</v>
      </c>
      <c r="AC35" s="123">
        <f>'EE investment costs'!C84</f>
        <v>0.5</v>
      </c>
      <c r="AD35" s="22"/>
    </row>
    <row r="36" spans="2:30">
      <c r="B36" s="14" t="str">
        <f t="shared" ca="1" si="0"/>
        <v>INDADEFFEM-05</v>
      </c>
      <c r="C36" s="15" t="str">
        <f t="shared" ca="1" si="2"/>
        <v>IADEM</v>
      </c>
      <c r="D36" s="16">
        <f>'EE investment costs'!$F$15</f>
        <v>2016</v>
      </c>
      <c r="E36" s="14">
        <f>VLOOKUP(X36,'EE investment costs'!$D$56:$R$656,15,0)</f>
        <v>3.0344999999999995</v>
      </c>
      <c r="F36" s="17">
        <f ca="1">INDEX('EE investment costs'!$D$56:$R$656,MATCH(X36,'EE investment costs'!$D$56:$D$656,0),MATCH($V$8,'EE investment costs'!$D$56:$R$56,0))</f>
        <v>0</v>
      </c>
      <c r="I36" s="18">
        <v>1</v>
      </c>
      <c r="J36" s="18">
        <v>1</v>
      </c>
      <c r="K36" s="14">
        <f t="shared" ca="1" si="5"/>
        <v>8</v>
      </c>
      <c r="L36" s="23"/>
      <c r="M36" s="19" t="str">
        <f t="shared" ca="1" si="3"/>
        <v>INDADEFFEM-05</v>
      </c>
      <c r="N36" s="23" t="str">
        <f t="shared" ca="1" si="4"/>
        <v>Agriculture Saving Tech-Electric Motors 0.5y</v>
      </c>
      <c r="O36" s="23" t="s">
        <v>32</v>
      </c>
      <c r="P36" s="23" t="s">
        <v>33</v>
      </c>
      <c r="Q36" s="23"/>
      <c r="R36" s="23"/>
      <c r="S36" s="19" t="s">
        <v>34</v>
      </c>
      <c r="V36" s="16" t="str">
        <f t="shared" ca="1" si="6"/>
        <v>AD</v>
      </c>
      <c r="W36" s="14" t="str">
        <f t="shared" ca="1" si="7"/>
        <v>Agriculture</v>
      </c>
      <c r="X36" s="3" t="str">
        <f>'EE investment costs'!D85</f>
        <v>EM-05</v>
      </c>
      <c r="Y36" s="3" t="str">
        <f>'EE investment costs'!E85</f>
        <v>Electric Motors</v>
      </c>
      <c r="AC36" s="123">
        <f>'EE investment costs'!C85</f>
        <v>0.5</v>
      </c>
      <c r="AD36" s="22"/>
    </row>
    <row r="37" spans="2:30">
      <c r="B37" s="14" t="str">
        <f t="shared" ca="1" si="0"/>
        <v>INDADEFFTF-05</v>
      </c>
      <c r="C37" s="15" t="str">
        <f t="shared" ca="1" si="2"/>
        <v>IADTF</v>
      </c>
      <c r="D37" s="16">
        <f>'EE investment costs'!$F$15</f>
        <v>2016</v>
      </c>
      <c r="E37" s="14">
        <f>VLOOKUP(X37,'EE investment costs'!$D$56:$R$656,15,0)</f>
        <v>3.8499999999999988</v>
      </c>
      <c r="F37" s="17">
        <f ca="1">INDEX('EE investment costs'!$D$56:$R$656,MATCH(X37,'EE investment costs'!$D$56:$D$656,0),MATCH($V$8,'EE investment costs'!$D$56:$R$56,0))</f>
        <v>73.468550349244012</v>
      </c>
      <c r="I37" s="18">
        <v>1</v>
      </c>
      <c r="J37" s="18">
        <v>1</v>
      </c>
      <c r="K37" s="14">
        <f t="shared" ca="1" si="5"/>
        <v>8</v>
      </c>
      <c r="L37" s="23"/>
      <c r="M37" s="19" t="str">
        <f t="shared" ca="1" si="3"/>
        <v>INDADEFFTF-05</v>
      </c>
      <c r="N37" s="23" t="str">
        <f t="shared" ca="1" si="4"/>
        <v>Agriculture Saving Tech-Haulage Tractors, Trucks, Fishing boats 0.5y</v>
      </c>
      <c r="O37" s="23" t="s">
        <v>32</v>
      </c>
      <c r="P37" s="23" t="s">
        <v>33</v>
      </c>
      <c r="Q37" s="23"/>
      <c r="R37" s="23"/>
      <c r="S37" s="19" t="s">
        <v>34</v>
      </c>
      <c r="V37" s="16" t="str">
        <f t="shared" ca="1" si="6"/>
        <v>AD</v>
      </c>
      <c r="W37" s="14" t="str">
        <f t="shared" ca="1" si="7"/>
        <v>Agriculture</v>
      </c>
      <c r="X37" s="3" t="str">
        <f>'EE investment costs'!D86</f>
        <v>TF-05</v>
      </c>
      <c r="Y37" s="3" t="str">
        <f>'EE investment costs'!E86</f>
        <v>Haulage Tractors, Trucks, Fishing boats</v>
      </c>
      <c r="AB37" s="3"/>
      <c r="AC37" s="123">
        <f>'EE investment costs'!C86</f>
        <v>0.5</v>
      </c>
      <c r="AD37" s="22"/>
    </row>
    <row r="38" spans="2:30">
      <c r="B38" s="14" t="str">
        <f t="shared" ca="1" si="0"/>
        <v>INDADEFFMT-06</v>
      </c>
      <c r="C38" s="15" t="str">
        <f t="shared" ca="1" si="2"/>
        <v>IADMT</v>
      </c>
      <c r="D38" s="16">
        <f>'EE investment costs'!$F$15</f>
        <v>2016</v>
      </c>
      <c r="E38" s="14">
        <f>VLOOKUP(X38,'EE investment costs'!$D$56:$R$656,15,0)</f>
        <v>3.25</v>
      </c>
      <c r="F38" s="17">
        <f ca="1">INDEX('EE investment costs'!$D$56:$R$656,MATCH(X38,'EE investment costs'!$D$56:$D$656,0),MATCH($V$8,'EE investment costs'!$D$56:$R$56,0))</f>
        <v>0</v>
      </c>
      <c r="I38" s="18">
        <v>1</v>
      </c>
      <c r="J38" s="18">
        <v>1</v>
      </c>
      <c r="K38" s="14">
        <f t="shared" ca="1" si="5"/>
        <v>8</v>
      </c>
      <c r="L38" s="23"/>
      <c r="M38" s="19" t="str">
        <f t="shared" ca="1" si="3"/>
        <v>INDADEFFMT-06</v>
      </c>
      <c r="N38" s="23" t="str">
        <f t="shared" ca="1" si="4"/>
        <v>Agriculture Saving Tech-Heat Medium Temp. up to 150C 0.6y</v>
      </c>
      <c r="O38" s="23" t="s">
        <v>32</v>
      </c>
      <c r="P38" s="23" t="s">
        <v>33</v>
      </c>
      <c r="Q38" s="23"/>
      <c r="R38" s="23"/>
      <c r="S38" s="19" t="s">
        <v>34</v>
      </c>
      <c r="V38" s="16" t="str">
        <f t="shared" ca="1" si="6"/>
        <v>AD</v>
      </c>
      <c r="W38" s="14" t="str">
        <f t="shared" ca="1" si="7"/>
        <v>Agriculture</v>
      </c>
      <c r="X38" s="3" t="str">
        <f>'EE investment costs'!D87</f>
        <v>MT-06</v>
      </c>
      <c r="Y38" s="3" t="str">
        <f>'EE investment costs'!E87</f>
        <v>Heat Medium Temp. up to 150C</v>
      </c>
      <c r="AC38" s="123">
        <f>'EE investment costs'!C87</f>
        <v>0.6</v>
      </c>
    </row>
    <row r="39" spans="2:30">
      <c r="B39" s="14" t="str">
        <f t="shared" ca="1" si="0"/>
        <v>INDADEFFHT-06</v>
      </c>
      <c r="C39" s="15" t="str">
        <f t="shared" ca="1" si="2"/>
        <v>IADHT</v>
      </c>
      <c r="D39" s="16">
        <f>'EE investment costs'!$F$15</f>
        <v>2016</v>
      </c>
      <c r="E39" s="14">
        <f>VLOOKUP(X39,'EE investment costs'!$D$56:$R$656,15,0)</f>
        <v>2.6</v>
      </c>
      <c r="F39" s="17">
        <f ca="1">INDEX('EE investment costs'!$D$56:$R$656,MATCH(X39,'EE investment costs'!$D$56:$D$656,0),MATCH($V$8,'EE investment costs'!$D$56:$R$56,0))</f>
        <v>25.262310813338836</v>
      </c>
      <c r="I39" s="18">
        <v>1</v>
      </c>
      <c r="J39" s="18">
        <v>1</v>
      </c>
      <c r="K39" s="14">
        <f t="shared" ca="1" si="5"/>
        <v>8</v>
      </c>
      <c r="L39" s="23"/>
      <c r="M39" s="19" t="str">
        <f t="shared" ca="1" si="3"/>
        <v>INDADEFFHT-06</v>
      </c>
      <c r="N39" s="23" t="str">
        <f t="shared" ca="1" si="4"/>
        <v>Agriculture Saving Tech-Heat High Temp. over 150C 0.6y</v>
      </c>
      <c r="O39" s="23" t="s">
        <v>32</v>
      </c>
      <c r="P39" s="23" t="s">
        <v>33</v>
      </c>
      <c r="Q39" s="23"/>
      <c r="R39" s="23"/>
      <c r="S39" s="19" t="s">
        <v>34</v>
      </c>
      <c r="V39" s="16" t="str">
        <f t="shared" ca="1" si="6"/>
        <v>AD</v>
      </c>
      <c r="W39" s="14" t="str">
        <f t="shared" ca="1" si="7"/>
        <v>Agriculture</v>
      </c>
      <c r="X39" s="3" t="str">
        <f>'EE investment costs'!D88</f>
        <v>HT-06</v>
      </c>
      <c r="Y39" s="3" t="str">
        <f>'EE investment costs'!E88</f>
        <v>Heat High Temp. over 150C</v>
      </c>
      <c r="AC39" s="123">
        <f>'EE investment costs'!C88</f>
        <v>0.6</v>
      </c>
      <c r="AD39" s="22"/>
    </row>
    <row r="40" spans="2:30">
      <c r="B40" s="14" t="str">
        <f t="shared" ca="1" si="0"/>
        <v>INDADEFFRH-06</v>
      </c>
      <c r="C40" s="15" t="str">
        <f t="shared" ca="1" si="2"/>
        <v>IADRH</v>
      </c>
      <c r="D40" s="16">
        <f>'EE investment costs'!$F$15</f>
        <v>2016</v>
      </c>
      <c r="E40" s="14">
        <f>VLOOKUP(X40,'EE investment costs'!$D$56:$R$656,15,0)</f>
        <v>10.4</v>
      </c>
      <c r="F40" s="17">
        <f ca="1">INDEX('EE investment costs'!$D$56:$R$656,MATCH(X40,'EE investment costs'!$D$56:$D$656,0),MATCH($V$8,'EE investment costs'!$D$56:$R$56,0))</f>
        <v>0</v>
      </c>
      <c r="I40" s="18">
        <v>1</v>
      </c>
      <c r="J40" s="18">
        <v>1</v>
      </c>
      <c r="K40" s="14">
        <f t="shared" ca="1" si="5"/>
        <v>8</v>
      </c>
      <c r="L40" s="23"/>
      <c r="M40" s="19" t="str">
        <f t="shared" ca="1" si="3"/>
        <v>INDADEFFRH-06</v>
      </c>
      <c r="N40" s="23" t="str">
        <f t="shared" ca="1" si="4"/>
        <v>Agriculture Saving Tech-Heat Room Heat 0.6y</v>
      </c>
      <c r="O40" s="23" t="s">
        <v>32</v>
      </c>
      <c r="P40" s="23" t="s">
        <v>33</v>
      </c>
      <c r="Q40" s="23"/>
      <c r="R40" s="23"/>
      <c r="S40" s="19" t="s">
        <v>34</v>
      </c>
      <c r="V40" s="16" t="str">
        <f t="shared" ca="1" si="6"/>
        <v>AD</v>
      </c>
      <c r="W40" s="14" t="str">
        <f t="shared" ca="1" si="7"/>
        <v>Agriculture</v>
      </c>
      <c r="X40" s="3" t="str">
        <f>'EE investment costs'!D89</f>
        <v>RH-06</v>
      </c>
      <c r="Y40" s="3" t="str">
        <f>'EE investment costs'!E89</f>
        <v>Heat Room Heat</v>
      </c>
      <c r="AC40" s="123">
        <f>'EE investment costs'!C89</f>
        <v>0.6</v>
      </c>
      <c r="AD40" s="22"/>
    </row>
    <row r="41" spans="2:30">
      <c r="B41" s="14" t="str">
        <f t="shared" ca="1" si="0"/>
        <v>INDADEFFLA-06</v>
      </c>
      <c r="C41" s="15" t="str">
        <f t="shared" ca="1" si="2"/>
        <v>IADLA</v>
      </c>
      <c r="D41" s="16">
        <f>'EE investment costs'!$F$15</f>
        <v>2016</v>
      </c>
      <c r="E41" s="14">
        <f>VLOOKUP(X41,'EE investment costs'!$D$56:$R$656,15,0)</f>
        <v>2.9239999999999999</v>
      </c>
      <c r="F41" s="17">
        <f ca="1">INDEX('EE investment costs'!$D$56:$R$656,MATCH(X41,'EE investment costs'!$D$56:$D$656,0),MATCH($V$8,'EE investment costs'!$D$56:$R$56,0))</f>
        <v>0</v>
      </c>
      <c r="I41" s="18">
        <v>1</v>
      </c>
      <c r="J41" s="18">
        <v>1</v>
      </c>
      <c r="K41" s="14">
        <f t="shared" ca="1" si="5"/>
        <v>8</v>
      </c>
      <c r="L41" s="23"/>
      <c r="M41" s="19" t="str">
        <f t="shared" ca="1" si="3"/>
        <v>INDADEFFLA-06</v>
      </c>
      <c r="N41" s="23" t="str">
        <f t="shared" ca="1" si="4"/>
        <v>Agriculture Saving Tech-Light 0.6y</v>
      </c>
      <c r="O41" s="23" t="s">
        <v>32</v>
      </c>
      <c r="P41" s="23" t="s">
        <v>33</v>
      </c>
      <c r="Q41" s="23"/>
      <c r="R41" s="23"/>
      <c r="S41" s="19" t="s">
        <v>34</v>
      </c>
      <c r="V41" s="16" t="str">
        <f t="shared" ca="1" si="6"/>
        <v>AD</v>
      </c>
      <c r="W41" s="14" t="str">
        <f t="shared" ca="1" si="7"/>
        <v>Agriculture</v>
      </c>
      <c r="X41" s="3" t="str">
        <f>'EE investment costs'!D90</f>
        <v>LA-06</v>
      </c>
      <c r="Y41" s="3" t="str">
        <f>'EE investment costs'!E90</f>
        <v>Light</v>
      </c>
      <c r="AC41" s="123">
        <f>'EE investment costs'!C90</f>
        <v>0.6</v>
      </c>
      <c r="AD41" s="22"/>
    </row>
    <row r="42" spans="2:30">
      <c r="B42" s="14" t="str">
        <f t="shared" ca="1" si="0"/>
        <v>INDADEFFEM-06</v>
      </c>
      <c r="C42" s="15" t="str">
        <f t="shared" ca="1" si="2"/>
        <v>IADEM</v>
      </c>
      <c r="D42" s="16">
        <f>'EE investment costs'!$F$15</f>
        <v>2016</v>
      </c>
      <c r="E42" s="14">
        <f>VLOOKUP(X42,'EE investment costs'!$D$56:$R$656,15,0)</f>
        <v>3.0701999999999998</v>
      </c>
      <c r="F42" s="17">
        <f ca="1">INDEX('EE investment costs'!$D$56:$R$656,MATCH(X42,'EE investment costs'!$D$56:$D$656,0),MATCH($V$8,'EE investment costs'!$D$56:$R$56,0))</f>
        <v>0</v>
      </c>
      <c r="I42" s="18">
        <v>1</v>
      </c>
      <c r="J42" s="18">
        <v>1</v>
      </c>
      <c r="K42" s="14">
        <f t="shared" ca="1" si="5"/>
        <v>8</v>
      </c>
      <c r="L42" s="23"/>
      <c r="M42" s="19" t="str">
        <f t="shared" ca="1" si="3"/>
        <v>INDADEFFEM-06</v>
      </c>
      <c r="N42" s="23" t="str">
        <f t="shared" ca="1" si="4"/>
        <v>Agriculture Saving Tech-Electric Motors 0.6y</v>
      </c>
      <c r="O42" s="23" t="s">
        <v>32</v>
      </c>
      <c r="P42" s="23" t="s">
        <v>33</v>
      </c>
      <c r="Q42" s="23"/>
      <c r="R42" s="23"/>
      <c r="S42" s="19" t="s">
        <v>34</v>
      </c>
      <c r="V42" s="16" t="str">
        <f t="shared" ca="1" si="6"/>
        <v>AD</v>
      </c>
      <c r="W42" s="14" t="str">
        <f t="shared" ca="1" si="7"/>
        <v>Agriculture</v>
      </c>
      <c r="X42" s="3" t="str">
        <f>'EE investment costs'!D91</f>
        <v>EM-06</v>
      </c>
      <c r="Y42" s="3" t="str">
        <f>'EE investment costs'!E91</f>
        <v>Electric Motors</v>
      </c>
      <c r="AC42" s="123">
        <f>'EE investment costs'!C91</f>
        <v>0.6</v>
      </c>
      <c r="AD42" s="22"/>
    </row>
    <row r="43" spans="2:30">
      <c r="B43" s="14" t="str">
        <f t="shared" ca="1" si="0"/>
        <v>INDADEFFTF-06</v>
      </c>
      <c r="C43" s="15" t="str">
        <f t="shared" ca="1" si="2"/>
        <v>IADTF</v>
      </c>
      <c r="D43" s="16">
        <f>'EE investment costs'!$F$15</f>
        <v>2016</v>
      </c>
      <c r="E43" s="14">
        <f>VLOOKUP(X43,'EE investment costs'!$D$56:$R$656,15,0)</f>
        <v>4.0599999999999987</v>
      </c>
      <c r="F43" s="17">
        <f ca="1">INDEX('EE investment costs'!$D$56:$R$656,MATCH(X43,'EE investment costs'!$D$56:$D$656,0),MATCH($V$8,'EE investment costs'!$D$56:$R$56,0))</f>
        <v>88.162260419092817</v>
      </c>
      <c r="I43" s="18">
        <v>1</v>
      </c>
      <c r="J43" s="18">
        <v>1</v>
      </c>
      <c r="K43" s="14">
        <f t="shared" ca="1" si="5"/>
        <v>8</v>
      </c>
      <c r="L43" s="23"/>
      <c r="M43" s="19" t="str">
        <f t="shared" ca="1" si="3"/>
        <v>INDADEFFTF-06</v>
      </c>
      <c r="N43" s="23" t="str">
        <f t="shared" ca="1" si="4"/>
        <v>Agriculture Saving Tech-Haulage Tractors, Trucks, Fishing boats 0.6y</v>
      </c>
      <c r="O43" s="23" t="s">
        <v>32</v>
      </c>
      <c r="P43" s="23" t="s">
        <v>33</v>
      </c>
      <c r="Q43" s="23"/>
      <c r="R43" s="23"/>
      <c r="S43" s="19" t="s">
        <v>34</v>
      </c>
      <c r="V43" s="16" t="str">
        <f t="shared" ca="1" si="6"/>
        <v>AD</v>
      </c>
      <c r="W43" s="14" t="str">
        <f t="shared" ca="1" si="7"/>
        <v>Agriculture</v>
      </c>
      <c r="X43" s="3" t="str">
        <f>'EE investment costs'!D92</f>
        <v>TF-06</v>
      </c>
      <c r="Y43" s="3" t="str">
        <f>'EE investment costs'!E92</f>
        <v>Haulage Tractors, Trucks, Fishing boats</v>
      </c>
      <c r="AC43" s="123">
        <f>'EE investment costs'!C92</f>
        <v>0.6</v>
      </c>
      <c r="AD43" s="22"/>
    </row>
    <row r="44" spans="2:30">
      <c r="B44" s="14" t="str">
        <f t="shared" ca="1" si="0"/>
        <v>INDADEFFMT-07</v>
      </c>
      <c r="C44" s="15" t="str">
        <f t="shared" ca="1" si="2"/>
        <v>IADMT</v>
      </c>
      <c r="D44" s="16">
        <f>'EE investment costs'!$F$15</f>
        <v>2016</v>
      </c>
      <c r="E44" s="14">
        <f>VLOOKUP(X44,'EE investment costs'!$D$56:$R$656,15,0)</f>
        <v>3.375</v>
      </c>
      <c r="F44" s="17">
        <f ca="1">INDEX('EE investment costs'!$D$56:$R$656,MATCH(X44,'EE investment costs'!$D$56:$D$656,0),MATCH($V$8,'EE investment costs'!$D$56:$R$56,0))</f>
        <v>5.4832440206132445</v>
      </c>
      <c r="I44" s="18">
        <v>1</v>
      </c>
      <c r="J44" s="18">
        <v>1</v>
      </c>
      <c r="K44" s="14">
        <f t="shared" ca="1" si="5"/>
        <v>8</v>
      </c>
      <c r="L44" s="23"/>
      <c r="M44" s="19" t="str">
        <f t="shared" ca="1" si="3"/>
        <v>INDADEFFMT-07</v>
      </c>
      <c r="N44" s="23" t="str">
        <f t="shared" ca="1" si="4"/>
        <v>Agriculture Saving Tech-Heat Medium Temp. up to 150C 0.7y</v>
      </c>
      <c r="O44" s="23" t="s">
        <v>32</v>
      </c>
      <c r="P44" s="23" t="s">
        <v>33</v>
      </c>
      <c r="Q44" s="23"/>
      <c r="R44" s="23"/>
      <c r="S44" s="19" t="s">
        <v>34</v>
      </c>
      <c r="V44" s="16" t="str">
        <f t="shared" ca="1" si="6"/>
        <v>AD</v>
      </c>
      <c r="W44" s="14" t="str">
        <f t="shared" ca="1" si="7"/>
        <v>Agriculture</v>
      </c>
      <c r="X44" s="3" t="str">
        <f>'EE investment costs'!D93</f>
        <v>MT-07</v>
      </c>
      <c r="Y44" s="3" t="str">
        <f>'EE investment costs'!E93</f>
        <v>Heat Medium Temp. up to 150C</v>
      </c>
      <c r="AC44" s="123">
        <f>'EE investment costs'!C93</f>
        <v>0.7</v>
      </c>
    </row>
    <row r="45" spans="2:30">
      <c r="B45" s="14" t="str">
        <f t="shared" ca="1" si="0"/>
        <v>INDADEFFHT-07</v>
      </c>
      <c r="C45" s="15" t="str">
        <f t="shared" ca="1" si="2"/>
        <v>IADHT</v>
      </c>
      <c r="D45" s="16">
        <f>'EE investment costs'!$F$15</f>
        <v>2016</v>
      </c>
      <c r="E45" s="14">
        <f>VLOOKUP(X45,'EE investment costs'!$D$56:$R$656,15,0)</f>
        <v>2.7</v>
      </c>
      <c r="F45" s="17">
        <f ca="1">INDEX('EE investment costs'!$D$56:$R$656,MATCH(X45,'EE investment costs'!$D$56:$D$656,0),MATCH($V$8,'EE investment costs'!$D$56:$R$56,0))</f>
        <v>39.697916992389594</v>
      </c>
      <c r="I45" s="18">
        <v>1</v>
      </c>
      <c r="J45" s="18">
        <v>1</v>
      </c>
      <c r="K45" s="14">
        <f t="shared" ca="1" si="5"/>
        <v>8</v>
      </c>
      <c r="L45" s="23"/>
      <c r="M45" s="19" t="str">
        <f t="shared" ca="1" si="3"/>
        <v>INDADEFFHT-07</v>
      </c>
      <c r="N45" s="23" t="str">
        <f t="shared" ca="1" si="4"/>
        <v>Agriculture Saving Tech-Heat High Temp. over 150C 0.7y</v>
      </c>
      <c r="O45" s="23" t="s">
        <v>32</v>
      </c>
      <c r="P45" s="23" t="s">
        <v>33</v>
      </c>
      <c r="Q45" s="23"/>
      <c r="R45" s="23"/>
      <c r="S45" s="19" t="s">
        <v>34</v>
      </c>
      <c r="V45" s="16" t="str">
        <f t="shared" ca="1" si="6"/>
        <v>AD</v>
      </c>
      <c r="W45" s="14" t="str">
        <f t="shared" ca="1" si="7"/>
        <v>Agriculture</v>
      </c>
      <c r="X45" s="3" t="str">
        <f>'EE investment costs'!D94</f>
        <v>HT-07</v>
      </c>
      <c r="Y45" s="3" t="str">
        <f>'EE investment costs'!E94</f>
        <v>Heat High Temp. over 150C</v>
      </c>
      <c r="AC45" s="123">
        <f>'EE investment costs'!C94</f>
        <v>0.7</v>
      </c>
      <c r="AD45" s="22"/>
    </row>
    <row r="46" spans="2:30">
      <c r="B46" s="14" t="str">
        <f t="shared" ca="1" si="0"/>
        <v>INDADEFFRH-07</v>
      </c>
      <c r="C46" s="15" t="str">
        <f t="shared" ca="1" si="2"/>
        <v>IADRH</v>
      </c>
      <c r="D46" s="16">
        <f>'EE investment costs'!$F$15</f>
        <v>2016</v>
      </c>
      <c r="E46" s="14">
        <f>VLOOKUP(X46,'EE investment costs'!$D$56:$R$656,15,0)</f>
        <v>10.8</v>
      </c>
      <c r="F46" s="17">
        <f ca="1">INDEX('EE investment costs'!$D$56:$R$656,MATCH(X46,'EE investment costs'!$D$56:$D$656,0),MATCH($V$8,'EE investment costs'!$D$56:$R$56,0))</f>
        <v>0</v>
      </c>
      <c r="I46" s="18">
        <v>1</v>
      </c>
      <c r="J46" s="18">
        <v>1</v>
      </c>
      <c r="K46" s="14">
        <f t="shared" ca="1" si="5"/>
        <v>8</v>
      </c>
      <c r="L46" s="23"/>
      <c r="M46" s="19" t="str">
        <f t="shared" ca="1" si="3"/>
        <v>INDADEFFRH-07</v>
      </c>
      <c r="N46" s="23" t="str">
        <f t="shared" ca="1" si="4"/>
        <v>Agriculture Saving Tech-Heat Room Heat 0.7y</v>
      </c>
      <c r="O46" s="23" t="s">
        <v>32</v>
      </c>
      <c r="P46" s="23" t="s">
        <v>33</v>
      </c>
      <c r="Q46" s="23"/>
      <c r="R46" s="23"/>
      <c r="S46" s="19" t="s">
        <v>34</v>
      </c>
      <c r="V46" s="16" t="str">
        <f t="shared" ca="1" si="6"/>
        <v>AD</v>
      </c>
      <c r="W46" s="14" t="str">
        <f t="shared" ca="1" si="7"/>
        <v>Agriculture</v>
      </c>
      <c r="X46" s="3" t="str">
        <f>'EE investment costs'!D95</f>
        <v>RH-07</v>
      </c>
      <c r="Y46" s="3" t="str">
        <f>'EE investment costs'!E95</f>
        <v>Heat Room Heat</v>
      </c>
      <c r="AC46" s="123">
        <f>'EE investment costs'!C95</f>
        <v>0.7</v>
      </c>
      <c r="AD46" s="22"/>
    </row>
    <row r="47" spans="2:30">
      <c r="B47" s="14" t="str">
        <f t="shared" ca="1" si="0"/>
        <v>INDADEFFLA-07</v>
      </c>
      <c r="C47" s="15" t="str">
        <f t="shared" ca="1" si="2"/>
        <v>IADLA</v>
      </c>
      <c r="D47" s="16">
        <f>'EE investment costs'!$F$15</f>
        <v>2016</v>
      </c>
      <c r="E47" s="14">
        <f>VLOOKUP(X47,'EE investment costs'!$D$56:$R$656,15,0)</f>
        <v>2.9580000000000002</v>
      </c>
      <c r="F47" s="17">
        <f ca="1">INDEX('EE investment costs'!$D$56:$R$656,MATCH(X47,'EE investment costs'!$D$56:$D$656,0),MATCH($V$8,'EE investment costs'!$D$56:$R$56,0))</f>
        <v>0</v>
      </c>
      <c r="I47" s="18">
        <v>1</v>
      </c>
      <c r="J47" s="18">
        <v>1</v>
      </c>
      <c r="K47" s="14">
        <f t="shared" ca="1" si="5"/>
        <v>8</v>
      </c>
      <c r="L47" s="23"/>
      <c r="M47" s="19" t="str">
        <f t="shared" ca="1" si="3"/>
        <v>INDADEFFLA-07</v>
      </c>
      <c r="N47" s="23" t="str">
        <f t="shared" ca="1" si="4"/>
        <v>Agriculture Saving Tech-Light 0.7y</v>
      </c>
      <c r="O47" s="23" t="s">
        <v>32</v>
      </c>
      <c r="P47" s="23" t="s">
        <v>33</v>
      </c>
      <c r="Q47" s="23"/>
      <c r="R47" s="23"/>
      <c r="S47" s="19" t="s">
        <v>34</v>
      </c>
      <c r="V47" s="16" t="str">
        <f t="shared" ca="1" si="6"/>
        <v>AD</v>
      </c>
      <c r="W47" s="14" t="str">
        <f t="shared" ca="1" si="7"/>
        <v>Agriculture</v>
      </c>
      <c r="X47" s="3" t="str">
        <f>'EE investment costs'!D96</f>
        <v>LA-07</v>
      </c>
      <c r="Y47" s="3" t="str">
        <f>'EE investment costs'!E96</f>
        <v>Light</v>
      </c>
      <c r="AC47" s="123">
        <f>'EE investment costs'!C96</f>
        <v>0.7</v>
      </c>
      <c r="AD47" s="22"/>
    </row>
    <row r="48" spans="2:30">
      <c r="B48" s="14" t="str">
        <f t="shared" ca="1" si="0"/>
        <v>INDADEFFEM-07</v>
      </c>
      <c r="C48" s="15" t="str">
        <f t="shared" ca="1" si="2"/>
        <v>IADEM</v>
      </c>
      <c r="D48" s="16">
        <f>'EE investment costs'!$F$15</f>
        <v>2016</v>
      </c>
      <c r="E48" s="14">
        <f>VLOOKUP(X48,'EE investment costs'!$D$56:$R$656,15,0)</f>
        <v>3.1058999999999997</v>
      </c>
      <c r="F48" s="17">
        <f ca="1">INDEX('EE investment costs'!$D$56:$R$656,MATCH(X48,'EE investment costs'!$D$56:$D$656,0),MATCH($V$8,'EE investment costs'!$D$56:$R$56,0))</f>
        <v>0</v>
      </c>
      <c r="I48" s="18">
        <v>1</v>
      </c>
      <c r="J48" s="18">
        <v>1</v>
      </c>
      <c r="K48" s="14">
        <f t="shared" ca="1" si="5"/>
        <v>8</v>
      </c>
      <c r="L48" s="23"/>
      <c r="M48" s="19" t="str">
        <f t="shared" ca="1" si="3"/>
        <v>INDADEFFEM-07</v>
      </c>
      <c r="N48" s="23" t="str">
        <f t="shared" ca="1" si="4"/>
        <v>Agriculture Saving Tech-Electric Motors 0.7y</v>
      </c>
      <c r="O48" s="23" t="s">
        <v>32</v>
      </c>
      <c r="P48" s="23" t="s">
        <v>33</v>
      </c>
      <c r="Q48" s="23"/>
      <c r="R48" s="23"/>
      <c r="S48" s="19" t="s">
        <v>34</v>
      </c>
      <c r="V48" s="16" t="str">
        <f t="shared" ca="1" si="6"/>
        <v>AD</v>
      </c>
      <c r="W48" s="14" t="str">
        <f t="shared" ca="1" si="7"/>
        <v>Agriculture</v>
      </c>
      <c r="X48" s="3" t="str">
        <f>'EE investment costs'!D97</f>
        <v>EM-07</v>
      </c>
      <c r="Y48" s="3" t="str">
        <f>'EE investment costs'!E97</f>
        <v>Electric Motors</v>
      </c>
      <c r="AC48" s="123">
        <f>'EE investment costs'!C97</f>
        <v>0.7</v>
      </c>
      <c r="AD48" s="22"/>
    </row>
    <row r="49" spans="2:30">
      <c r="B49" s="14" t="str">
        <f t="shared" ca="1" si="0"/>
        <v>INDADEFFTF-07</v>
      </c>
      <c r="C49" s="15" t="str">
        <f t="shared" ca="1" si="2"/>
        <v>IADTF</v>
      </c>
      <c r="D49" s="16">
        <f>'EE investment costs'!$F$15</f>
        <v>2016</v>
      </c>
      <c r="E49" s="14">
        <f>VLOOKUP(X49,'EE investment costs'!$D$56:$R$656,15,0)</f>
        <v>4.2699999999999987</v>
      </c>
      <c r="F49" s="17">
        <f ca="1">INDEX('EE investment costs'!$D$56:$R$656,MATCH(X49,'EE investment costs'!$D$56:$D$656,0),MATCH($V$8,'EE investment costs'!$D$56:$R$56,0))</f>
        <v>102.85597048894159</v>
      </c>
      <c r="I49" s="18">
        <v>1</v>
      </c>
      <c r="J49" s="18">
        <v>1</v>
      </c>
      <c r="K49" s="14">
        <f t="shared" ca="1" si="5"/>
        <v>8</v>
      </c>
      <c r="L49" s="23"/>
      <c r="M49" s="19" t="str">
        <f t="shared" ca="1" si="3"/>
        <v>INDADEFFTF-07</v>
      </c>
      <c r="N49" s="23" t="str">
        <f t="shared" ca="1" si="4"/>
        <v>Agriculture Saving Tech-Haulage Tractors, Trucks, Fishing boats 0.7y</v>
      </c>
      <c r="O49" s="23" t="s">
        <v>32</v>
      </c>
      <c r="P49" s="23" t="s">
        <v>33</v>
      </c>
      <c r="Q49" s="23"/>
      <c r="R49" s="23"/>
      <c r="S49" s="19" t="s">
        <v>34</v>
      </c>
      <c r="V49" s="16" t="str">
        <f t="shared" ca="1" si="6"/>
        <v>AD</v>
      </c>
      <c r="W49" s="14" t="str">
        <f t="shared" ca="1" si="7"/>
        <v>Agriculture</v>
      </c>
      <c r="X49" s="3" t="str">
        <f>'EE investment costs'!D98</f>
        <v>TF-07</v>
      </c>
      <c r="Y49" s="3" t="str">
        <f>'EE investment costs'!E98</f>
        <v>Haulage Tractors, Trucks, Fishing boats</v>
      </c>
      <c r="AC49" s="123">
        <f>'EE investment costs'!C98</f>
        <v>0.7</v>
      </c>
      <c r="AD49" s="22"/>
    </row>
    <row r="50" spans="2:30">
      <c r="B50" s="14" t="str">
        <f t="shared" ca="1" si="0"/>
        <v>INDADEFFMT-08</v>
      </c>
      <c r="C50" s="15" t="str">
        <f t="shared" ca="1" si="2"/>
        <v>IADMT</v>
      </c>
      <c r="D50" s="16">
        <f>'EE investment costs'!$F$15</f>
        <v>2016</v>
      </c>
      <c r="E50" s="14">
        <f>VLOOKUP(X50,'EE investment costs'!$D$56:$R$656,15,0)</f>
        <v>3.5</v>
      </c>
      <c r="F50" s="17">
        <f ca="1">INDEX('EE investment costs'!$D$56:$R$656,MATCH(X50,'EE investment costs'!$D$56:$D$656,0),MATCH($V$8,'EE investment costs'!$D$56:$R$56,0))</f>
        <v>24.567862969795168</v>
      </c>
      <c r="I50" s="18">
        <v>1</v>
      </c>
      <c r="J50" s="18">
        <v>1</v>
      </c>
      <c r="K50" s="14">
        <f t="shared" ca="1" si="5"/>
        <v>8</v>
      </c>
      <c r="L50" s="23"/>
      <c r="M50" s="19" t="str">
        <f t="shared" ca="1" si="3"/>
        <v>INDADEFFMT-08</v>
      </c>
      <c r="N50" s="23" t="str">
        <f t="shared" ca="1" si="4"/>
        <v>Agriculture Saving Tech-Heat Medium Temp. up to 150C 0.8y</v>
      </c>
      <c r="O50" s="23" t="s">
        <v>32</v>
      </c>
      <c r="P50" s="23" t="s">
        <v>33</v>
      </c>
      <c r="Q50" s="23"/>
      <c r="R50" s="23"/>
      <c r="S50" s="19" t="s">
        <v>34</v>
      </c>
      <c r="V50" s="16" t="str">
        <f t="shared" ca="1" si="6"/>
        <v>AD</v>
      </c>
      <c r="W50" s="14" t="str">
        <f t="shared" ca="1" si="7"/>
        <v>Agriculture</v>
      </c>
      <c r="X50" s="3" t="str">
        <f>'EE investment costs'!D99</f>
        <v>MT-08</v>
      </c>
      <c r="Y50" s="3" t="str">
        <f>'EE investment costs'!E99</f>
        <v>Heat Medium Temp. up to 150C</v>
      </c>
      <c r="AC50" s="123">
        <f>'EE investment costs'!C99</f>
        <v>0.8</v>
      </c>
    </row>
    <row r="51" spans="2:30">
      <c r="B51" s="14" t="str">
        <f t="shared" ca="1" si="0"/>
        <v>INDADEFFHT-08</v>
      </c>
      <c r="C51" s="15" t="str">
        <f t="shared" ca="1" si="2"/>
        <v>IADHT</v>
      </c>
      <c r="D51" s="16">
        <f>'EE investment costs'!$F$15</f>
        <v>2016</v>
      </c>
      <c r="E51" s="14">
        <f>VLOOKUP(X51,'EE investment costs'!$D$56:$R$656,15,0)</f>
        <v>2.8</v>
      </c>
      <c r="F51" s="17">
        <f ca="1">INDEX('EE investment costs'!$D$56:$R$656,MATCH(X51,'EE investment costs'!$D$56:$D$656,0),MATCH($V$8,'EE investment costs'!$D$56:$R$56,0))</f>
        <v>54.133523171440366</v>
      </c>
      <c r="I51" s="18">
        <v>1</v>
      </c>
      <c r="J51" s="18">
        <v>1</v>
      </c>
      <c r="K51" s="14">
        <f t="shared" ca="1" si="5"/>
        <v>8</v>
      </c>
      <c r="L51" s="23"/>
      <c r="M51" s="19" t="str">
        <f t="shared" ca="1" si="3"/>
        <v>INDADEFFHT-08</v>
      </c>
      <c r="N51" s="23" t="str">
        <f t="shared" ca="1" si="4"/>
        <v>Agriculture Saving Tech-Heat High Temp. over 150C 0.8y</v>
      </c>
      <c r="O51" s="23" t="s">
        <v>32</v>
      </c>
      <c r="P51" s="23" t="s">
        <v>33</v>
      </c>
      <c r="Q51" s="23"/>
      <c r="R51" s="23"/>
      <c r="S51" s="19" t="s">
        <v>34</v>
      </c>
      <c r="V51" s="16" t="str">
        <f t="shared" ca="1" si="6"/>
        <v>AD</v>
      </c>
      <c r="W51" s="14" t="str">
        <f t="shared" ca="1" si="7"/>
        <v>Agriculture</v>
      </c>
      <c r="X51" s="3" t="str">
        <f>'EE investment costs'!D100</f>
        <v>HT-08</v>
      </c>
      <c r="Y51" s="3" t="str">
        <f>'EE investment costs'!E100</f>
        <v>Heat High Temp. over 150C</v>
      </c>
      <c r="AC51" s="123">
        <f>'EE investment costs'!C100</f>
        <v>0.8</v>
      </c>
      <c r="AD51" s="22"/>
    </row>
    <row r="52" spans="2:30">
      <c r="B52" s="14" t="str">
        <f t="shared" ca="1" si="0"/>
        <v>INDADEFFRH-08</v>
      </c>
      <c r="C52" s="15" t="str">
        <f t="shared" ca="1" si="2"/>
        <v>IADRH</v>
      </c>
      <c r="D52" s="16">
        <f>'EE investment costs'!$F$15</f>
        <v>2016</v>
      </c>
      <c r="E52" s="14">
        <f>VLOOKUP(X52,'EE investment costs'!$D$56:$R$656,15,0)</f>
        <v>11.2</v>
      </c>
      <c r="F52" s="17">
        <f ca="1">INDEX('EE investment costs'!$D$56:$R$656,MATCH(X52,'EE investment costs'!$D$56:$D$656,0),MATCH($V$8,'EE investment costs'!$D$56:$R$56,0))</f>
        <v>0</v>
      </c>
      <c r="I52" s="18">
        <v>1</v>
      </c>
      <c r="J52" s="18">
        <v>1</v>
      </c>
      <c r="K52" s="14">
        <f t="shared" ca="1" si="5"/>
        <v>8</v>
      </c>
      <c r="L52" s="23"/>
      <c r="M52" s="19" t="str">
        <f t="shared" ca="1" si="3"/>
        <v>INDADEFFRH-08</v>
      </c>
      <c r="N52" s="23" t="str">
        <f t="shared" ca="1" si="4"/>
        <v>Agriculture Saving Tech-Heat Room Heat 0.8y</v>
      </c>
      <c r="O52" s="23" t="s">
        <v>32</v>
      </c>
      <c r="P52" s="23" t="s">
        <v>33</v>
      </c>
      <c r="Q52" s="23"/>
      <c r="R52" s="23"/>
      <c r="S52" s="19" t="s">
        <v>34</v>
      </c>
      <c r="V52" s="16" t="str">
        <f t="shared" ca="1" si="6"/>
        <v>AD</v>
      </c>
      <c r="W52" s="14" t="str">
        <f t="shared" ca="1" si="7"/>
        <v>Agriculture</v>
      </c>
      <c r="X52" s="3" t="str">
        <f>'EE investment costs'!D101</f>
        <v>RH-08</v>
      </c>
      <c r="Y52" s="3" t="str">
        <f>'EE investment costs'!E101</f>
        <v>Heat Room Heat</v>
      </c>
      <c r="AC52" s="123">
        <f>'EE investment costs'!C101</f>
        <v>0.8</v>
      </c>
      <c r="AD52" s="22"/>
    </row>
    <row r="53" spans="2:30">
      <c r="B53" s="14" t="str">
        <f t="shared" ca="1" si="0"/>
        <v>INDADEFFLA-08</v>
      </c>
      <c r="C53" s="15" t="str">
        <f t="shared" ca="1" si="2"/>
        <v>IADLA</v>
      </c>
      <c r="D53" s="16">
        <f>'EE investment costs'!$F$15</f>
        <v>2016</v>
      </c>
      <c r="E53" s="14">
        <f>VLOOKUP(X53,'EE investment costs'!$D$56:$R$656,15,0)</f>
        <v>2.992</v>
      </c>
      <c r="F53" s="17">
        <f ca="1">INDEX('EE investment costs'!$D$56:$R$656,MATCH(X53,'EE investment costs'!$D$56:$D$656,0),MATCH($V$8,'EE investment costs'!$D$56:$R$56,0))</f>
        <v>0</v>
      </c>
      <c r="I53" s="18">
        <v>1</v>
      </c>
      <c r="J53" s="18">
        <v>1</v>
      </c>
      <c r="K53" s="14">
        <f t="shared" ca="1" si="5"/>
        <v>8</v>
      </c>
      <c r="L53" s="23"/>
      <c r="M53" s="19" t="str">
        <f t="shared" ca="1" si="3"/>
        <v>INDADEFFLA-08</v>
      </c>
      <c r="N53" s="23" t="str">
        <f t="shared" ca="1" si="4"/>
        <v>Agriculture Saving Tech-Light 0.8y</v>
      </c>
      <c r="O53" s="23" t="s">
        <v>32</v>
      </c>
      <c r="P53" s="23" t="s">
        <v>33</v>
      </c>
      <c r="Q53" s="23"/>
      <c r="R53" s="23"/>
      <c r="S53" s="19" t="s">
        <v>34</v>
      </c>
      <c r="V53" s="16" t="str">
        <f t="shared" ca="1" si="6"/>
        <v>AD</v>
      </c>
      <c r="W53" s="14" t="str">
        <f t="shared" ca="1" si="7"/>
        <v>Agriculture</v>
      </c>
      <c r="X53" s="3" t="str">
        <f>'EE investment costs'!D102</f>
        <v>LA-08</v>
      </c>
      <c r="Y53" s="3" t="str">
        <f>'EE investment costs'!E102</f>
        <v>Light</v>
      </c>
      <c r="AC53" s="123">
        <f>'EE investment costs'!C102</f>
        <v>0.8</v>
      </c>
      <c r="AD53" s="22"/>
    </row>
    <row r="54" spans="2:30">
      <c r="B54" s="14" t="str">
        <f t="shared" ca="1" si="0"/>
        <v>INDADEFFEM-08</v>
      </c>
      <c r="C54" s="15" t="str">
        <f t="shared" ca="1" si="2"/>
        <v>IADEM</v>
      </c>
      <c r="D54" s="16">
        <f>'EE investment costs'!$F$15</f>
        <v>2016</v>
      </c>
      <c r="E54" s="14">
        <f>VLOOKUP(X54,'EE investment costs'!$D$56:$R$656,15,0)</f>
        <v>3.1415999999999995</v>
      </c>
      <c r="F54" s="17">
        <f ca="1">INDEX('EE investment costs'!$D$56:$R$656,MATCH(X54,'EE investment costs'!$D$56:$D$656,0),MATCH($V$8,'EE investment costs'!$D$56:$R$56,0))</f>
        <v>0</v>
      </c>
      <c r="I54" s="18">
        <v>1</v>
      </c>
      <c r="J54" s="18">
        <v>1</v>
      </c>
      <c r="K54" s="14">
        <f t="shared" ca="1" si="5"/>
        <v>8</v>
      </c>
      <c r="L54" s="23"/>
      <c r="M54" s="19" t="str">
        <f t="shared" ca="1" si="3"/>
        <v>INDADEFFEM-08</v>
      </c>
      <c r="N54" s="23" t="str">
        <f t="shared" ca="1" si="4"/>
        <v>Agriculture Saving Tech-Electric Motors 0.8y</v>
      </c>
      <c r="O54" s="23" t="s">
        <v>32</v>
      </c>
      <c r="P54" s="23" t="s">
        <v>33</v>
      </c>
      <c r="Q54" s="23"/>
      <c r="R54" s="23"/>
      <c r="S54" s="19" t="s">
        <v>34</v>
      </c>
      <c r="V54" s="16" t="str">
        <f t="shared" ca="1" si="6"/>
        <v>AD</v>
      </c>
      <c r="W54" s="14" t="str">
        <f t="shared" ca="1" si="7"/>
        <v>Agriculture</v>
      </c>
      <c r="X54" s="3" t="str">
        <f>'EE investment costs'!D103</f>
        <v>EM-08</v>
      </c>
      <c r="Y54" s="3" t="str">
        <f>'EE investment costs'!E103</f>
        <v>Electric Motors</v>
      </c>
      <c r="AC54" s="123">
        <f>'EE investment costs'!C103</f>
        <v>0.8</v>
      </c>
      <c r="AD54" s="22"/>
    </row>
    <row r="55" spans="2:30">
      <c r="B55" s="14" t="str">
        <f t="shared" ca="1" si="0"/>
        <v>INDADEFFTF-08</v>
      </c>
      <c r="C55" s="15" t="str">
        <f t="shared" ca="1" si="2"/>
        <v>IADTF</v>
      </c>
      <c r="D55" s="16">
        <f>'EE investment costs'!$F$15</f>
        <v>2016</v>
      </c>
      <c r="E55" s="14">
        <f>VLOOKUP(X55,'EE investment costs'!$D$56:$R$656,15,0)</f>
        <v>4.4799999999999986</v>
      </c>
      <c r="F55" s="17">
        <f ca="1">INDEX('EE investment costs'!$D$56:$R$656,MATCH(X55,'EE investment costs'!$D$56:$D$656,0),MATCH($V$8,'EE investment costs'!$D$56:$R$56,0))</f>
        <v>117.54968055879041</v>
      </c>
      <c r="I55" s="18">
        <v>1</v>
      </c>
      <c r="J55" s="18">
        <v>1</v>
      </c>
      <c r="K55" s="14">
        <f t="shared" ca="1" si="5"/>
        <v>8</v>
      </c>
      <c r="L55" s="23"/>
      <c r="M55" s="19" t="str">
        <f t="shared" ca="1" si="3"/>
        <v>INDADEFFTF-08</v>
      </c>
      <c r="N55" s="23" t="str">
        <f t="shared" ca="1" si="4"/>
        <v>Agriculture Saving Tech-Haulage Tractors, Trucks, Fishing boats 0.8y</v>
      </c>
      <c r="O55" s="23" t="s">
        <v>32</v>
      </c>
      <c r="P55" s="23" t="s">
        <v>33</v>
      </c>
      <c r="Q55" s="23"/>
      <c r="R55" s="23"/>
      <c r="S55" s="19" t="s">
        <v>34</v>
      </c>
      <c r="V55" s="16" t="str">
        <f t="shared" ca="1" si="6"/>
        <v>AD</v>
      </c>
      <c r="W55" s="14" t="str">
        <f t="shared" ca="1" si="7"/>
        <v>Agriculture</v>
      </c>
      <c r="X55" s="3" t="str">
        <f>'EE investment costs'!D104</f>
        <v>TF-08</v>
      </c>
      <c r="Y55" s="3" t="str">
        <f>'EE investment costs'!E104</f>
        <v>Haulage Tractors, Trucks, Fishing boats</v>
      </c>
      <c r="AC55" s="123">
        <f>'EE investment costs'!C104</f>
        <v>0.8</v>
      </c>
      <c r="AD55" s="22"/>
    </row>
    <row r="56" spans="2:30">
      <c r="B56" s="14" t="str">
        <f t="shared" ca="1" si="0"/>
        <v>INDADEFFMT-09</v>
      </c>
      <c r="C56" s="15" t="str">
        <f t="shared" ca="1" si="2"/>
        <v>IADMT</v>
      </c>
      <c r="D56" s="16">
        <f>'EE investment costs'!$F$15</f>
        <v>2016</v>
      </c>
      <c r="E56" s="14">
        <f>VLOOKUP(X56,'EE investment costs'!$D$56:$R$656,15,0)</f>
        <v>3.625</v>
      </c>
      <c r="F56" s="17">
        <f ca="1">INDEX('EE investment costs'!$D$56:$R$656,MATCH(X56,'EE investment costs'!$D$56:$D$656,0),MATCH($V$8,'EE investment costs'!$D$56:$R$56,0))</f>
        <v>43.652481918977095</v>
      </c>
      <c r="I56" s="18">
        <v>1</v>
      </c>
      <c r="J56" s="18">
        <v>1</v>
      </c>
      <c r="K56" s="14">
        <f t="shared" ca="1" si="5"/>
        <v>8</v>
      </c>
      <c r="L56" s="23"/>
      <c r="M56" s="19" t="str">
        <f t="shared" ca="1" si="3"/>
        <v>INDADEFFMT-09</v>
      </c>
      <c r="N56" s="23" t="str">
        <f t="shared" ca="1" si="4"/>
        <v>Agriculture Saving Tech-Heat Medium Temp. up to 150C 0.9y</v>
      </c>
      <c r="O56" s="23" t="s">
        <v>32</v>
      </c>
      <c r="P56" s="23" t="s">
        <v>33</v>
      </c>
      <c r="Q56" s="23"/>
      <c r="R56" s="23"/>
      <c r="S56" s="19" t="s">
        <v>34</v>
      </c>
      <c r="V56" s="16" t="str">
        <f t="shared" ca="1" si="6"/>
        <v>AD</v>
      </c>
      <c r="W56" s="14" t="str">
        <f t="shared" ca="1" si="7"/>
        <v>Agriculture</v>
      </c>
      <c r="X56" s="3" t="str">
        <f>'EE investment costs'!D105</f>
        <v>MT-09</v>
      </c>
      <c r="Y56" s="3" t="str">
        <f>'EE investment costs'!E105</f>
        <v>Heat Medium Temp. up to 150C</v>
      </c>
      <c r="AC56" s="123">
        <f>'EE investment costs'!C105</f>
        <v>0.9</v>
      </c>
    </row>
    <row r="57" spans="2:30">
      <c r="B57" s="14" t="str">
        <f t="shared" ca="1" si="0"/>
        <v>INDADEFFHT-09</v>
      </c>
      <c r="C57" s="15" t="str">
        <f t="shared" ca="1" si="2"/>
        <v>IADHT</v>
      </c>
      <c r="D57" s="16">
        <f>'EE investment costs'!$F$15</f>
        <v>2016</v>
      </c>
      <c r="E57" s="14">
        <f>VLOOKUP(X57,'EE investment costs'!$D$56:$R$656,15,0)</f>
        <v>2.9</v>
      </c>
      <c r="F57" s="17">
        <f ca="1">INDEX('EE investment costs'!$D$56:$R$656,MATCH(X57,'EE investment costs'!$D$56:$D$656,0),MATCH($V$8,'EE investment costs'!$D$56:$R$56,0))</f>
        <v>68.569129350491124</v>
      </c>
      <c r="I57" s="18">
        <v>1</v>
      </c>
      <c r="J57" s="18">
        <v>1</v>
      </c>
      <c r="K57" s="14">
        <f t="shared" ca="1" si="5"/>
        <v>8</v>
      </c>
      <c r="L57" s="23"/>
      <c r="M57" s="19" t="str">
        <f t="shared" ca="1" si="3"/>
        <v>INDADEFFHT-09</v>
      </c>
      <c r="N57" s="23" t="str">
        <f t="shared" ca="1" si="4"/>
        <v>Agriculture Saving Tech-Heat High Temp. over 150C 0.9y</v>
      </c>
      <c r="O57" s="23" t="s">
        <v>32</v>
      </c>
      <c r="P57" s="23" t="s">
        <v>33</v>
      </c>
      <c r="Q57" s="23"/>
      <c r="R57" s="23"/>
      <c r="S57" s="19" t="s">
        <v>34</v>
      </c>
      <c r="V57" s="16" t="str">
        <f t="shared" ca="1" si="6"/>
        <v>AD</v>
      </c>
      <c r="W57" s="14" t="str">
        <f t="shared" ca="1" si="7"/>
        <v>Agriculture</v>
      </c>
      <c r="X57" s="3" t="str">
        <f>'EE investment costs'!D106</f>
        <v>HT-09</v>
      </c>
      <c r="Y57" s="3" t="str">
        <f>'EE investment costs'!E106</f>
        <v>Heat High Temp. over 150C</v>
      </c>
      <c r="AC57" s="123">
        <f>'EE investment costs'!C106</f>
        <v>0.9</v>
      </c>
      <c r="AD57" s="22"/>
    </row>
    <row r="58" spans="2:30">
      <c r="B58" s="14" t="str">
        <f t="shared" ca="1" si="0"/>
        <v>INDADEFFRH-09</v>
      </c>
      <c r="C58" s="15" t="str">
        <f t="shared" ca="1" si="2"/>
        <v>IADRH</v>
      </c>
      <c r="D58" s="16">
        <f>'EE investment costs'!$F$15</f>
        <v>2016</v>
      </c>
      <c r="E58" s="14">
        <f>VLOOKUP(X58,'EE investment costs'!$D$56:$R$656,15,0)</f>
        <v>11.6</v>
      </c>
      <c r="F58" s="17">
        <f ca="1">INDEX('EE investment costs'!$D$56:$R$656,MATCH(X58,'EE investment costs'!$D$56:$D$656,0),MATCH($V$8,'EE investment costs'!$D$56:$R$56,0))</f>
        <v>0</v>
      </c>
      <c r="I58" s="18">
        <v>1</v>
      </c>
      <c r="J58" s="18">
        <v>1</v>
      </c>
      <c r="K58" s="14">
        <f t="shared" ca="1" si="5"/>
        <v>8</v>
      </c>
      <c r="L58" s="23"/>
      <c r="M58" s="19" t="str">
        <f t="shared" ca="1" si="3"/>
        <v>INDADEFFRH-09</v>
      </c>
      <c r="N58" s="23" t="str">
        <f t="shared" ca="1" si="4"/>
        <v>Agriculture Saving Tech-Heat Room Heat 0.9y</v>
      </c>
      <c r="O58" s="23" t="s">
        <v>32</v>
      </c>
      <c r="P58" s="23" t="s">
        <v>33</v>
      </c>
      <c r="Q58" s="23"/>
      <c r="R58" s="23"/>
      <c r="S58" s="19" t="s">
        <v>34</v>
      </c>
      <c r="V58" s="16" t="str">
        <f t="shared" ca="1" si="6"/>
        <v>AD</v>
      </c>
      <c r="W58" s="14" t="str">
        <f t="shared" ca="1" si="7"/>
        <v>Agriculture</v>
      </c>
      <c r="X58" s="3" t="str">
        <f>'EE investment costs'!D107</f>
        <v>RH-09</v>
      </c>
      <c r="Y58" s="3" t="str">
        <f>'EE investment costs'!E107</f>
        <v>Heat Room Heat</v>
      </c>
      <c r="AC58" s="123">
        <f>'EE investment costs'!C107</f>
        <v>0.9</v>
      </c>
      <c r="AD58" s="22"/>
    </row>
    <row r="59" spans="2:30">
      <c r="B59" s="14" t="str">
        <f t="shared" ca="1" si="0"/>
        <v>INDADEFFLA-09</v>
      </c>
      <c r="C59" s="15" t="str">
        <f t="shared" ca="1" si="2"/>
        <v>IADLA</v>
      </c>
      <c r="D59" s="16">
        <f>'EE investment costs'!$F$15</f>
        <v>2016</v>
      </c>
      <c r="E59" s="14">
        <f>VLOOKUP(X59,'EE investment costs'!$D$56:$R$656,15,0)</f>
        <v>3.0260000000000002</v>
      </c>
      <c r="F59" s="17">
        <f ca="1">INDEX('EE investment costs'!$D$56:$R$656,MATCH(X59,'EE investment costs'!$D$56:$D$656,0),MATCH($V$8,'EE investment costs'!$D$56:$R$56,0))</f>
        <v>49.085320368954605</v>
      </c>
      <c r="I59" s="18">
        <v>1</v>
      </c>
      <c r="J59" s="18">
        <v>1</v>
      </c>
      <c r="K59" s="14">
        <f t="shared" ca="1" si="5"/>
        <v>8</v>
      </c>
      <c r="L59" s="23"/>
      <c r="M59" s="19" t="str">
        <f t="shared" ca="1" si="3"/>
        <v>INDADEFFLA-09</v>
      </c>
      <c r="N59" s="23" t="str">
        <f t="shared" ca="1" si="4"/>
        <v>Agriculture Saving Tech-Light 0.9y</v>
      </c>
      <c r="O59" s="23" t="s">
        <v>32</v>
      </c>
      <c r="P59" s="23" t="s">
        <v>33</v>
      </c>
      <c r="Q59" s="23"/>
      <c r="R59" s="23"/>
      <c r="S59" s="19" t="s">
        <v>34</v>
      </c>
      <c r="V59" s="16" t="str">
        <f t="shared" ca="1" si="6"/>
        <v>AD</v>
      </c>
      <c r="W59" s="14" t="str">
        <f t="shared" ca="1" si="7"/>
        <v>Agriculture</v>
      </c>
      <c r="X59" s="3" t="str">
        <f>'EE investment costs'!D108</f>
        <v>LA-09</v>
      </c>
      <c r="Y59" s="3" t="str">
        <f>'EE investment costs'!E108</f>
        <v>Light</v>
      </c>
      <c r="AC59" s="123">
        <f>'EE investment costs'!C108</f>
        <v>0.9</v>
      </c>
      <c r="AD59" s="22"/>
    </row>
    <row r="60" spans="2:30">
      <c r="B60" s="14" t="str">
        <f t="shared" ca="1" si="0"/>
        <v>INDADEFFEM-09</v>
      </c>
      <c r="C60" s="15" t="str">
        <f t="shared" ca="1" si="2"/>
        <v>IADEM</v>
      </c>
      <c r="D60" s="16">
        <f>'EE investment costs'!$F$15</f>
        <v>2016</v>
      </c>
      <c r="E60" s="14">
        <f>VLOOKUP(X60,'EE investment costs'!$D$56:$R$656,15,0)</f>
        <v>3.1772999999999998</v>
      </c>
      <c r="F60" s="17">
        <f ca="1">INDEX('EE investment costs'!$D$56:$R$656,MATCH(X60,'EE investment costs'!$D$56:$D$656,0),MATCH($V$8,'EE investment costs'!$D$56:$R$56,0))</f>
        <v>30.301531239681253</v>
      </c>
      <c r="I60" s="18">
        <v>1</v>
      </c>
      <c r="J60" s="18">
        <v>1</v>
      </c>
      <c r="K60" s="14">
        <f t="shared" ca="1" si="5"/>
        <v>8</v>
      </c>
      <c r="L60" s="23"/>
      <c r="M60" s="19" t="str">
        <f t="shared" ca="1" si="3"/>
        <v>INDADEFFEM-09</v>
      </c>
      <c r="N60" s="23" t="str">
        <f t="shared" ca="1" si="4"/>
        <v>Agriculture Saving Tech-Electric Motors 0.9y</v>
      </c>
      <c r="O60" s="23" t="s">
        <v>32</v>
      </c>
      <c r="P60" s="23" t="s">
        <v>33</v>
      </c>
      <c r="Q60" s="23"/>
      <c r="R60" s="23"/>
      <c r="S60" s="19" t="s">
        <v>34</v>
      </c>
      <c r="V60" s="16" t="str">
        <f t="shared" ca="1" si="6"/>
        <v>AD</v>
      </c>
      <c r="W60" s="14" t="str">
        <f t="shared" ca="1" si="7"/>
        <v>Agriculture</v>
      </c>
      <c r="X60" s="3" t="str">
        <f>'EE investment costs'!D109</f>
        <v>EM-09</v>
      </c>
      <c r="Y60" s="3" t="str">
        <f>'EE investment costs'!E109</f>
        <v>Electric Motors</v>
      </c>
      <c r="AC60" s="123">
        <f>'EE investment costs'!C109</f>
        <v>0.9</v>
      </c>
      <c r="AD60" s="22"/>
    </row>
    <row r="61" spans="2:30">
      <c r="B61" s="14" t="str">
        <f t="shared" ca="1" si="0"/>
        <v>INDADEFFTF-09</v>
      </c>
      <c r="C61" s="15" t="str">
        <f t="shared" ca="1" si="2"/>
        <v>IADTF</v>
      </c>
      <c r="D61" s="16">
        <f>'EE investment costs'!$F$15</f>
        <v>2016</v>
      </c>
      <c r="E61" s="14">
        <f>VLOOKUP(X61,'EE investment costs'!$D$56:$R$656,15,0)</f>
        <v>4.6899999999999995</v>
      </c>
      <c r="F61" s="17">
        <f ca="1">INDEX('EE investment costs'!$D$56:$R$656,MATCH(X61,'EE investment costs'!$D$56:$D$656,0),MATCH($V$8,'EE investment costs'!$D$56:$R$56,0))</f>
        <v>132.24339062863922</v>
      </c>
      <c r="I61" s="18">
        <v>1</v>
      </c>
      <c r="J61" s="18">
        <v>1</v>
      </c>
      <c r="K61" s="14">
        <f t="shared" ca="1" si="5"/>
        <v>8</v>
      </c>
      <c r="L61" s="23"/>
      <c r="M61" s="19" t="str">
        <f t="shared" ca="1" si="3"/>
        <v>INDADEFFTF-09</v>
      </c>
      <c r="N61" s="23" t="str">
        <f t="shared" ca="1" si="4"/>
        <v>Agriculture Saving Tech-Haulage Tractors, Trucks, Fishing boats 0.9y</v>
      </c>
      <c r="O61" s="23" t="s">
        <v>32</v>
      </c>
      <c r="P61" s="23" t="s">
        <v>33</v>
      </c>
      <c r="Q61" s="23"/>
      <c r="R61" s="23"/>
      <c r="S61" s="19" t="s">
        <v>34</v>
      </c>
      <c r="V61" s="16" t="str">
        <f t="shared" ca="1" si="6"/>
        <v>AD</v>
      </c>
      <c r="W61" s="14" t="str">
        <f t="shared" ca="1" si="7"/>
        <v>Agriculture</v>
      </c>
      <c r="X61" s="3" t="str">
        <f>'EE investment costs'!D110</f>
        <v>TF-09</v>
      </c>
      <c r="Y61" s="3" t="str">
        <f>'EE investment costs'!E110</f>
        <v>Haulage Tractors, Trucks, Fishing boats</v>
      </c>
      <c r="AC61" s="123">
        <f>'EE investment costs'!C110</f>
        <v>0.9</v>
      </c>
      <c r="AD61" s="22"/>
    </row>
    <row r="62" spans="2:30">
      <c r="B62" s="14" t="str">
        <f t="shared" ca="1" si="0"/>
        <v>INDADEFFMT-10</v>
      </c>
      <c r="C62" s="15" t="str">
        <f t="shared" ca="1" si="2"/>
        <v>IADMT</v>
      </c>
      <c r="D62" s="16">
        <f>'EE investment costs'!$F$15</f>
        <v>2016</v>
      </c>
      <c r="E62" s="14">
        <f>VLOOKUP(X62,'EE investment costs'!$D$56:$R$656,15,0)</f>
        <v>3.75</v>
      </c>
      <c r="F62" s="17">
        <f ca="1">INDEX('EE investment costs'!$D$56:$R$656,MATCH(X62,'EE investment costs'!$D$56:$D$656,0),MATCH($V$8,'EE investment costs'!$D$56:$R$56,0))</f>
        <v>62.737100868159018</v>
      </c>
      <c r="I62" s="18">
        <v>1</v>
      </c>
      <c r="J62" s="18">
        <v>1</v>
      </c>
      <c r="K62" s="14">
        <f t="shared" ca="1" si="5"/>
        <v>8</v>
      </c>
      <c r="L62" s="23"/>
      <c r="M62" s="19" t="str">
        <f t="shared" ca="1" si="3"/>
        <v>INDADEFFMT-10</v>
      </c>
      <c r="N62" s="23" t="str">
        <f t="shared" ca="1" si="4"/>
        <v>Agriculture Saving Tech-Heat Medium Temp. up to 150C 1y</v>
      </c>
      <c r="O62" s="23" t="s">
        <v>32</v>
      </c>
      <c r="P62" s="23" t="s">
        <v>33</v>
      </c>
      <c r="Q62" s="23"/>
      <c r="R62" s="23"/>
      <c r="S62" s="19" t="s">
        <v>34</v>
      </c>
      <c r="V62" s="16" t="str">
        <f t="shared" ca="1" si="6"/>
        <v>AD</v>
      </c>
      <c r="W62" s="14" t="str">
        <f t="shared" ca="1" si="7"/>
        <v>Agriculture</v>
      </c>
      <c r="X62" s="3" t="str">
        <f>'EE investment costs'!D111</f>
        <v>MT-10</v>
      </c>
      <c r="Y62" s="3" t="str">
        <f>'EE investment costs'!E111</f>
        <v>Heat Medium Temp. up to 150C</v>
      </c>
      <c r="AC62" s="123">
        <f>'EE investment costs'!C111</f>
        <v>1</v>
      </c>
      <c r="AD62" s="22"/>
    </row>
    <row r="63" spans="2:30">
      <c r="B63" s="14" t="str">
        <f t="shared" ca="1" si="0"/>
        <v>INDADEFFHT-10</v>
      </c>
      <c r="C63" s="15" t="str">
        <f t="shared" ca="1" si="2"/>
        <v>IADHT</v>
      </c>
      <c r="D63" s="16">
        <f>'EE investment costs'!$F$15</f>
        <v>2016</v>
      </c>
      <c r="E63" s="14">
        <f>VLOOKUP(X63,'EE investment costs'!$D$56:$R$656,15,0)</f>
        <v>3</v>
      </c>
      <c r="F63" s="17">
        <f ca="1">INDEX('EE investment costs'!$D$56:$R$656,MATCH(X63,'EE investment costs'!$D$56:$D$656,0),MATCH($V$8,'EE investment costs'!$D$56:$R$56,0))</f>
        <v>83.004735529541875</v>
      </c>
      <c r="I63" s="18">
        <v>1</v>
      </c>
      <c r="J63" s="18">
        <v>1</v>
      </c>
      <c r="K63" s="14">
        <f t="shared" ca="1" si="5"/>
        <v>8</v>
      </c>
      <c r="L63" s="23"/>
      <c r="M63" s="19" t="str">
        <f t="shared" ca="1" si="3"/>
        <v>INDADEFFHT-10</v>
      </c>
      <c r="N63" s="23" t="str">
        <f t="shared" ca="1" si="4"/>
        <v>Agriculture Saving Tech-Heat High Temp. over 150C 1y</v>
      </c>
      <c r="O63" s="23" t="s">
        <v>32</v>
      </c>
      <c r="P63" s="23" t="s">
        <v>33</v>
      </c>
      <c r="Q63" s="23"/>
      <c r="R63" s="23"/>
      <c r="S63" s="19" t="s">
        <v>34</v>
      </c>
      <c r="V63" s="16" t="str">
        <f t="shared" ca="1" si="6"/>
        <v>AD</v>
      </c>
      <c r="W63" s="14" t="str">
        <f t="shared" ca="1" si="7"/>
        <v>Agriculture</v>
      </c>
      <c r="X63" s="3" t="str">
        <f>'EE investment costs'!D112</f>
        <v>HT-10</v>
      </c>
      <c r="Y63" s="3" t="str">
        <f>'EE investment costs'!E112</f>
        <v>Heat High Temp. over 150C</v>
      </c>
      <c r="AC63" s="123">
        <f>'EE investment costs'!C112</f>
        <v>1</v>
      </c>
      <c r="AD63" s="22"/>
    </row>
    <row r="64" spans="2:30">
      <c r="B64" s="14" t="str">
        <f t="shared" ca="1" si="0"/>
        <v>INDADEFFRH-10</v>
      </c>
      <c r="C64" s="15" t="str">
        <f t="shared" ca="1" si="2"/>
        <v>IADRH</v>
      </c>
      <c r="D64" s="16">
        <f>'EE investment costs'!$F$15</f>
        <v>2016</v>
      </c>
      <c r="E64" s="14">
        <f>VLOOKUP(X64,'EE investment costs'!$D$56:$R$656,15,0)</f>
        <v>12</v>
      </c>
      <c r="F64" s="17">
        <f ca="1">INDEX('EE investment costs'!$D$56:$R$656,MATCH(X64,'EE investment costs'!$D$56:$D$656,0),MATCH($V$8,'EE investment costs'!$D$56:$R$56,0))</f>
        <v>0</v>
      </c>
      <c r="I64" s="18">
        <v>1</v>
      </c>
      <c r="J64" s="18">
        <v>1</v>
      </c>
      <c r="K64" s="14">
        <f t="shared" ca="1" si="5"/>
        <v>8</v>
      </c>
      <c r="L64" s="23"/>
      <c r="M64" s="19" t="str">
        <f t="shared" ca="1" si="3"/>
        <v>INDADEFFRH-10</v>
      </c>
      <c r="N64" s="23" t="str">
        <f t="shared" ca="1" si="4"/>
        <v>Agriculture Saving Tech-Heat Room Heat 1y</v>
      </c>
      <c r="O64" s="23" t="s">
        <v>32</v>
      </c>
      <c r="P64" s="23" t="s">
        <v>33</v>
      </c>
      <c r="Q64" s="23"/>
      <c r="R64" s="23"/>
      <c r="S64" s="19" t="s">
        <v>34</v>
      </c>
      <c r="V64" s="16" t="str">
        <f t="shared" ca="1" si="6"/>
        <v>AD</v>
      </c>
      <c r="W64" s="14" t="str">
        <f t="shared" ca="1" si="7"/>
        <v>Agriculture</v>
      </c>
      <c r="X64" s="3" t="str">
        <f>'EE investment costs'!D113</f>
        <v>RH-10</v>
      </c>
      <c r="Y64" s="3" t="str">
        <f>'EE investment costs'!E113</f>
        <v>Heat Room Heat</v>
      </c>
      <c r="AC64" s="123">
        <f>'EE investment costs'!C113</f>
        <v>1</v>
      </c>
      <c r="AD64" s="22"/>
    </row>
    <row r="65" spans="2:30">
      <c r="B65" s="14" t="str">
        <f t="shared" ca="1" si="0"/>
        <v>INDADEFFLA-10</v>
      </c>
      <c r="C65" s="15" t="str">
        <f t="shared" ca="1" si="2"/>
        <v>IADLA</v>
      </c>
      <c r="D65" s="16">
        <f>'EE investment costs'!$F$15</f>
        <v>2016</v>
      </c>
      <c r="E65" s="14">
        <f>VLOOKUP(X65,'EE investment costs'!$D$56:$R$656,15,0)</f>
        <v>3.06</v>
      </c>
      <c r="F65" s="17">
        <f ca="1">INDEX('EE investment costs'!$D$56:$R$656,MATCH(X65,'EE investment costs'!$D$56:$D$656,0),MATCH($V$8,'EE investment costs'!$D$56:$R$56,0))</f>
        <v>104.63997530650083</v>
      </c>
      <c r="I65" s="18">
        <v>1</v>
      </c>
      <c r="J65" s="18">
        <v>1</v>
      </c>
      <c r="K65" s="14">
        <f t="shared" ca="1" si="5"/>
        <v>8</v>
      </c>
      <c r="L65" s="23"/>
      <c r="M65" s="19" t="str">
        <f t="shared" ca="1" si="3"/>
        <v>INDADEFFLA-10</v>
      </c>
      <c r="N65" s="23" t="str">
        <f t="shared" ca="1" si="4"/>
        <v>Agriculture Saving Tech-Light 1y</v>
      </c>
      <c r="O65" s="23" t="s">
        <v>32</v>
      </c>
      <c r="P65" s="23" t="s">
        <v>33</v>
      </c>
      <c r="Q65" s="23"/>
      <c r="R65" s="23"/>
      <c r="S65" s="19" t="s">
        <v>34</v>
      </c>
      <c r="V65" s="16" t="str">
        <f t="shared" ca="1" si="6"/>
        <v>AD</v>
      </c>
      <c r="W65" s="14" t="str">
        <f t="shared" ca="1" si="7"/>
        <v>Agriculture</v>
      </c>
      <c r="X65" s="3" t="str">
        <f>'EE investment costs'!D114</f>
        <v>LA-10</v>
      </c>
      <c r="Y65" s="3" t="str">
        <f>'EE investment costs'!E114</f>
        <v>Light</v>
      </c>
      <c r="AC65" s="123">
        <f>'EE investment costs'!C114</f>
        <v>1</v>
      </c>
      <c r="AD65" s="22"/>
    </row>
    <row r="66" spans="2:30">
      <c r="B66" s="14" t="str">
        <f t="shared" ca="1" si="0"/>
        <v>INDADEFFEM-10</v>
      </c>
      <c r="C66" s="15" t="str">
        <f t="shared" ca="1" si="2"/>
        <v>IADEM</v>
      </c>
      <c r="D66" s="16">
        <f>'EE investment costs'!$F$15</f>
        <v>2016</v>
      </c>
      <c r="E66" s="14">
        <f>VLOOKUP(X66,'EE investment costs'!$D$56:$R$656,15,0)</f>
        <v>3.2129999999999996</v>
      </c>
      <c r="F66" s="17">
        <f ca="1">INDEX('EE investment costs'!$D$56:$R$656,MATCH(X66,'EE investment costs'!$D$56:$D$656,0),MATCH($V$8,'EE investment costs'!$D$56:$R$56,0))</f>
        <v>86.016025314969255</v>
      </c>
      <c r="I66" s="18">
        <v>1</v>
      </c>
      <c r="J66" s="18">
        <v>1</v>
      </c>
      <c r="K66" s="14">
        <f t="shared" ca="1" si="5"/>
        <v>8</v>
      </c>
      <c r="L66" s="23"/>
      <c r="M66" s="19" t="str">
        <f t="shared" ca="1" si="3"/>
        <v>INDADEFFEM-10</v>
      </c>
      <c r="N66" s="23" t="str">
        <f t="shared" ca="1" si="4"/>
        <v>Agriculture Saving Tech-Electric Motors 1y</v>
      </c>
      <c r="O66" s="23" t="s">
        <v>32</v>
      </c>
      <c r="P66" s="23" t="s">
        <v>33</v>
      </c>
      <c r="Q66" s="23"/>
      <c r="R66" s="23"/>
      <c r="S66" s="19" t="s">
        <v>34</v>
      </c>
      <c r="V66" s="16" t="str">
        <f t="shared" ca="1" si="6"/>
        <v>AD</v>
      </c>
      <c r="W66" s="14" t="str">
        <f t="shared" ca="1" si="7"/>
        <v>Agriculture</v>
      </c>
      <c r="X66" s="3" t="str">
        <f>'EE investment costs'!D115</f>
        <v>EM-10</v>
      </c>
      <c r="Y66" s="3" t="str">
        <f>'EE investment costs'!E115</f>
        <v>Electric Motors</v>
      </c>
      <c r="AC66" s="123">
        <f>'EE investment costs'!C115</f>
        <v>1</v>
      </c>
      <c r="AD66" s="22"/>
    </row>
    <row r="67" spans="2:30" ht="13.5" thickBot="1">
      <c r="B67" s="14" t="str">
        <f t="shared" ca="1" si="0"/>
        <v>INDADEFFTF-10</v>
      </c>
      <c r="C67" s="15" t="str">
        <f t="shared" ca="1" si="2"/>
        <v>IADTF</v>
      </c>
      <c r="D67" s="16">
        <f>'EE investment costs'!$F$15</f>
        <v>2016</v>
      </c>
      <c r="E67" s="14">
        <f>VLOOKUP(X67,'EE investment costs'!$D$56:$R$656,15,0)</f>
        <v>4.8999999999999986</v>
      </c>
      <c r="F67" s="17">
        <f ca="1">INDEX('EE investment costs'!$D$56:$R$656,MATCH(X67,'EE investment costs'!$D$56:$D$656,0),MATCH($V$8,'EE investment costs'!$D$56:$R$56,0))</f>
        <v>146.93710069848802</v>
      </c>
      <c r="I67" s="18">
        <v>1</v>
      </c>
      <c r="J67" s="18">
        <v>1</v>
      </c>
      <c r="K67" s="14">
        <f t="shared" ca="1" si="5"/>
        <v>8</v>
      </c>
      <c r="L67" s="23"/>
      <c r="M67" s="24" t="str">
        <f t="shared" ca="1" si="3"/>
        <v>INDADEFFTF-10</v>
      </c>
      <c r="N67" s="25" t="str">
        <f t="shared" ca="1" si="4"/>
        <v>Agriculture Saving Tech-Haulage Tractors, Trucks, Fishing boats 1y</v>
      </c>
      <c r="O67" s="25" t="s">
        <v>32</v>
      </c>
      <c r="P67" s="25" t="s">
        <v>33</v>
      </c>
      <c r="Q67" s="25"/>
      <c r="R67" s="25"/>
      <c r="S67" s="24" t="s">
        <v>34</v>
      </c>
      <c r="V67" s="16" t="str">
        <f t="shared" ca="1" si="6"/>
        <v>AD</v>
      </c>
      <c r="W67" s="14" t="str">
        <f t="shared" ca="1" si="7"/>
        <v>Agriculture</v>
      </c>
      <c r="X67" s="3" t="str">
        <f>'EE investment costs'!D116</f>
        <v>TF-10</v>
      </c>
      <c r="Y67" s="3" t="str">
        <f>'EE investment costs'!E116</f>
        <v>Haulage Tractors, Trucks, Fishing boats</v>
      </c>
      <c r="AC67" s="123">
        <f>'EE investment costs'!C116</f>
        <v>1</v>
      </c>
      <c r="AD67" s="22"/>
    </row>
    <row r="68" spans="2:30">
      <c r="B68" s="14" t="str">
        <f t="shared" ca="1" si="0"/>
        <v>INDADEFFMT-11</v>
      </c>
      <c r="C68" s="15" t="str">
        <f ca="1">"I"&amp;MID(B68,4,1)&amp;"D"&amp;MID(B68,9,2)</f>
        <v>IADMT</v>
      </c>
      <c r="D68" s="16">
        <f>'EE investment costs'!$F$15</f>
        <v>2016</v>
      </c>
      <c r="E68" s="14">
        <f>VLOOKUP(X68,'EE investment costs'!$D$56:$R$656,15,0)</f>
        <v>3.875</v>
      </c>
      <c r="F68" s="17">
        <f ca="1">INDEX('EE investment costs'!$D$56:$R$656,MATCH(X68,'EE investment costs'!$D$56:$D$656,0),MATCH($V$8,'EE investment costs'!$D$56:$R$56,0))</f>
        <v>81.821719817340934</v>
      </c>
      <c r="I68" s="18">
        <v>1</v>
      </c>
      <c r="J68" s="18">
        <v>1</v>
      </c>
      <c r="K68" s="14">
        <f t="shared" ca="1" si="5"/>
        <v>8</v>
      </c>
      <c r="L68" s="23"/>
      <c r="M68" s="20" t="str">
        <f t="shared" ca="1" si="3"/>
        <v>INDADEFFMT-11</v>
      </c>
      <c r="N68" s="21" t="str">
        <f t="shared" ca="1" si="4"/>
        <v>Agriculture Saving Tech-Heat Medium Temp. up to 150C 1.1y</v>
      </c>
      <c r="O68" s="21" t="s">
        <v>32</v>
      </c>
      <c r="P68" s="21" t="s">
        <v>33</v>
      </c>
      <c r="Q68" s="21"/>
      <c r="R68" s="21"/>
      <c r="S68" s="20" t="s">
        <v>34</v>
      </c>
      <c r="V68" s="16" t="str">
        <f t="shared" ca="1" si="6"/>
        <v>AD</v>
      </c>
      <c r="W68" s="14" t="str">
        <f t="shared" ca="1" si="7"/>
        <v>Agriculture</v>
      </c>
      <c r="X68" s="3" t="str">
        <f>'EE investment costs'!D117</f>
        <v>MT-11</v>
      </c>
      <c r="Y68" s="3" t="str">
        <f>'EE investment costs'!E117</f>
        <v>Heat Medium Temp. up to 150C</v>
      </c>
      <c r="AC68" s="123">
        <f>'EE investment costs'!C117</f>
        <v>1.1000000000000001</v>
      </c>
      <c r="AD68" s="22"/>
    </row>
    <row r="69" spans="2:30">
      <c r="B69" s="14" t="str">
        <f t="shared" ca="1" si="0"/>
        <v>INDADEFFHT-11</v>
      </c>
      <c r="C69" s="15" t="str">
        <f t="shared" ca="1" si="2"/>
        <v>IADHT</v>
      </c>
      <c r="D69" s="16">
        <f>'EE investment costs'!$F$15</f>
        <v>2016</v>
      </c>
      <c r="E69" s="14">
        <f>VLOOKUP(X69,'EE investment costs'!$D$56:$R$656,15,0)</f>
        <v>3.1</v>
      </c>
      <c r="F69" s="17">
        <f ca="1">INDEX('EE investment costs'!$D$56:$R$656,MATCH(X69,'EE investment costs'!$D$56:$D$656,0),MATCH($V$8,'EE investment costs'!$D$56:$R$56,0))</f>
        <v>97.440341708592655</v>
      </c>
      <c r="I69" s="18">
        <v>1</v>
      </c>
      <c r="J69" s="18">
        <v>1</v>
      </c>
      <c r="K69" s="14">
        <f t="shared" ca="1" si="5"/>
        <v>8</v>
      </c>
      <c r="L69" s="23"/>
      <c r="M69" s="19" t="str">
        <f t="shared" ca="1" si="3"/>
        <v>INDADEFFHT-11</v>
      </c>
      <c r="N69" s="23" t="str">
        <f t="shared" ca="1" si="4"/>
        <v>Agriculture Saving Tech-Heat High Temp. over 150C 1.1y</v>
      </c>
      <c r="O69" s="23" t="s">
        <v>32</v>
      </c>
      <c r="P69" s="23" t="s">
        <v>33</v>
      </c>
      <c r="Q69" s="23"/>
      <c r="R69" s="23"/>
      <c r="S69" s="19" t="s">
        <v>34</v>
      </c>
      <c r="V69" s="16" t="str">
        <f t="shared" ca="1" si="6"/>
        <v>AD</v>
      </c>
      <c r="W69" s="14" t="str">
        <f t="shared" ca="1" si="7"/>
        <v>Agriculture</v>
      </c>
      <c r="X69" s="3" t="str">
        <f>'EE investment costs'!D118</f>
        <v>HT-11</v>
      </c>
      <c r="Y69" s="3" t="str">
        <f>'EE investment costs'!E118</f>
        <v>Heat High Temp. over 150C</v>
      </c>
      <c r="AC69" s="123">
        <f>'EE investment costs'!C118</f>
        <v>1.1000000000000001</v>
      </c>
      <c r="AD69" s="22"/>
    </row>
    <row r="70" spans="2:30">
      <c r="B70" s="14" t="str">
        <f t="shared" ca="1" si="0"/>
        <v>INDADEFFRH-11</v>
      </c>
      <c r="C70" s="15" t="str">
        <f t="shared" ca="1" si="2"/>
        <v>IADRH</v>
      </c>
      <c r="D70" s="16">
        <f>'EE investment costs'!$F$15</f>
        <v>2016</v>
      </c>
      <c r="E70" s="14">
        <f>VLOOKUP(X70,'EE investment costs'!$D$56:$R$656,15,0)</f>
        <v>12.4</v>
      </c>
      <c r="F70" s="17">
        <f ca="1">INDEX('EE investment costs'!$D$56:$R$656,MATCH(X70,'EE investment costs'!$D$56:$D$656,0),MATCH($V$8,'EE investment costs'!$D$56:$R$56,0))</f>
        <v>0</v>
      </c>
      <c r="I70" s="18">
        <v>1</v>
      </c>
      <c r="J70" s="18">
        <v>1</v>
      </c>
      <c r="K70" s="14">
        <f t="shared" ca="1" si="5"/>
        <v>8</v>
      </c>
      <c r="L70" s="23"/>
      <c r="M70" s="19" t="str">
        <f t="shared" ca="1" si="3"/>
        <v>INDADEFFRH-11</v>
      </c>
      <c r="N70" s="23" t="str">
        <f t="shared" ca="1" si="4"/>
        <v>Agriculture Saving Tech-Heat Room Heat 1.1y</v>
      </c>
      <c r="O70" s="23" t="s">
        <v>32</v>
      </c>
      <c r="P70" s="23" t="s">
        <v>33</v>
      </c>
      <c r="Q70" s="23"/>
      <c r="R70" s="23"/>
      <c r="S70" s="19" t="s">
        <v>34</v>
      </c>
      <c r="V70" s="16" t="str">
        <f t="shared" ca="1" si="6"/>
        <v>AD</v>
      </c>
      <c r="W70" s="14" t="str">
        <f t="shared" ca="1" si="7"/>
        <v>Agriculture</v>
      </c>
      <c r="X70" s="3" t="str">
        <f>'EE investment costs'!D119</f>
        <v>RH-11</v>
      </c>
      <c r="Y70" s="3" t="str">
        <f>'EE investment costs'!E119</f>
        <v>Heat Room Heat</v>
      </c>
      <c r="AC70" s="123">
        <f>'EE investment costs'!C119</f>
        <v>1.1000000000000001</v>
      </c>
      <c r="AD70" s="22"/>
    </row>
    <row r="71" spans="2:30">
      <c r="B71" s="14" t="str">
        <f t="shared" ca="1" si="0"/>
        <v>INDADEFFLA-11</v>
      </c>
      <c r="C71" s="15" t="str">
        <f t="shared" ca="1" si="2"/>
        <v>IADLA</v>
      </c>
      <c r="D71" s="16">
        <f>'EE investment costs'!$F$15</f>
        <v>2016</v>
      </c>
      <c r="E71" s="14">
        <f>VLOOKUP(X71,'EE investment costs'!$D$56:$R$656,15,0)</f>
        <v>3.0940000000000003</v>
      </c>
      <c r="F71" s="17">
        <f ca="1">INDEX('EE investment costs'!$D$56:$R$656,MATCH(X71,'EE investment costs'!$D$56:$D$656,0),MATCH($V$8,'EE investment costs'!$D$56:$R$56,0))</f>
        <v>160.19463024404706</v>
      </c>
      <c r="I71" s="18">
        <v>1</v>
      </c>
      <c r="J71" s="18">
        <v>1</v>
      </c>
      <c r="K71" s="14">
        <f t="shared" ca="1" si="5"/>
        <v>8</v>
      </c>
      <c r="L71" s="23"/>
      <c r="M71" s="19" t="str">
        <f t="shared" ca="1" si="3"/>
        <v>INDADEFFLA-11</v>
      </c>
      <c r="N71" s="23" t="str">
        <f t="shared" ca="1" si="4"/>
        <v>Agriculture Saving Tech-Light 1.1y</v>
      </c>
      <c r="O71" s="23" t="s">
        <v>32</v>
      </c>
      <c r="P71" s="23" t="s">
        <v>33</v>
      </c>
      <c r="Q71" s="23"/>
      <c r="R71" s="23"/>
      <c r="S71" s="19" t="s">
        <v>34</v>
      </c>
      <c r="V71" s="16" t="str">
        <f t="shared" ca="1" si="6"/>
        <v>AD</v>
      </c>
      <c r="W71" s="14" t="str">
        <f t="shared" ca="1" si="7"/>
        <v>Agriculture</v>
      </c>
      <c r="X71" s="3" t="str">
        <f>'EE investment costs'!D120</f>
        <v>LA-11</v>
      </c>
      <c r="Y71" s="3" t="str">
        <f>'EE investment costs'!E120</f>
        <v>Light</v>
      </c>
      <c r="AC71" s="123">
        <f>'EE investment costs'!C120</f>
        <v>1.1000000000000001</v>
      </c>
      <c r="AD71" s="22"/>
    </row>
    <row r="72" spans="2:30">
      <c r="B72" s="14" t="str">
        <f t="shared" ref="B72:B135" ca="1" si="8">M72</f>
        <v>INDADEFFEM-11</v>
      </c>
      <c r="C72" s="15" t="str">
        <f t="shared" ca="1" si="2"/>
        <v>IADEM</v>
      </c>
      <c r="D72" s="16">
        <f>'EE investment costs'!$F$15</f>
        <v>2016</v>
      </c>
      <c r="E72" s="14">
        <f>VLOOKUP(X72,'EE investment costs'!$D$56:$R$656,15,0)</f>
        <v>3.2486999999999995</v>
      </c>
      <c r="F72" s="17">
        <f ca="1">INDEX('EE investment costs'!$D$56:$R$656,MATCH(X72,'EE investment costs'!$D$56:$D$656,0),MATCH($V$8,'EE investment costs'!$D$56:$R$56,0))</f>
        <v>141.73051939025726</v>
      </c>
      <c r="I72" s="18">
        <v>1</v>
      </c>
      <c r="J72" s="18">
        <v>1</v>
      </c>
      <c r="K72" s="14">
        <f t="shared" ca="1" si="5"/>
        <v>8</v>
      </c>
      <c r="L72" s="23"/>
      <c r="M72" s="19" t="str">
        <f t="shared" ref="M72:M135" ca="1" si="9">CONCATENATE("IND",$V$8,"EFF",$X72)</f>
        <v>INDADEFFEM-11</v>
      </c>
      <c r="N72" s="23" t="str">
        <f t="shared" ca="1" si="4"/>
        <v>Agriculture Saving Tech-Electric Motors 1.1y</v>
      </c>
      <c r="O72" s="23" t="s">
        <v>32</v>
      </c>
      <c r="P72" s="23" t="s">
        <v>33</v>
      </c>
      <c r="Q72" s="23"/>
      <c r="R72" s="23"/>
      <c r="S72" s="19" t="s">
        <v>34</v>
      </c>
      <c r="V72" s="16" t="str">
        <f t="shared" ca="1" si="6"/>
        <v>AD</v>
      </c>
      <c r="W72" s="14" t="str">
        <f t="shared" ca="1" si="7"/>
        <v>Agriculture</v>
      </c>
      <c r="X72" s="3" t="str">
        <f>'EE investment costs'!D121</f>
        <v>EM-11</v>
      </c>
      <c r="Y72" s="3" t="str">
        <f>'EE investment costs'!E121</f>
        <v>Electric Motors</v>
      </c>
      <c r="AC72" s="123">
        <f>'EE investment costs'!C121</f>
        <v>1.1000000000000001</v>
      </c>
      <c r="AD72" s="22"/>
    </row>
    <row r="73" spans="2:30">
      <c r="B73" s="14" t="str">
        <f t="shared" ca="1" si="8"/>
        <v>INDADEFFTF-11</v>
      </c>
      <c r="C73" s="15" t="str">
        <f t="shared" ref="C73:C127" ca="1" si="10">"I"&amp;MID(B73,4,1)&amp;"D"&amp;MID(B73,9,2)</f>
        <v>IADTF</v>
      </c>
      <c r="D73" s="16">
        <f>'EE investment costs'!$F$15</f>
        <v>2016</v>
      </c>
      <c r="E73" s="14">
        <f>VLOOKUP(X73,'EE investment costs'!$D$56:$R$656,15,0)</f>
        <v>5.1099999999999994</v>
      </c>
      <c r="F73" s="17">
        <f ca="1">INDEX('EE investment costs'!$D$56:$R$656,MATCH(X73,'EE investment costs'!$D$56:$D$656,0),MATCH($V$8,'EE investment costs'!$D$56:$R$56,0))</f>
        <v>161.63081076833683</v>
      </c>
      <c r="I73" s="18">
        <v>1</v>
      </c>
      <c r="J73" s="18">
        <v>1</v>
      </c>
      <c r="K73" s="14">
        <f t="shared" ca="1" si="5"/>
        <v>8</v>
      </c>
      <c r="L73" s="23"/>
      <c r="M73" s="19" t="str">
        <f t="shared" ca="1" si="9"/>
        <v>INDADEFFTF-11</v>
      </c>
      <c r="N73" s="23" t="str">
        <f t="shared" ref="N73:N136" ca="1" si="11">$W$8&amp;" Saving Tech"&amp;"-"&amp;$Y73&amp;" "&amp;AC73&amp;"y"</f>
        <v>Agriculture Saving Tech-Haulage Tractors, Trucks, Fishing boats 1.1y</v>
      </c>
      <c r="O73" s="23" t="s">
        <v>32</v>
      </c>
      <c r="P73" s="23" t="s">
        <v>33</v>
      </c>
      <c r="Q73" s="23"/>
      <c r="R73" s="23"/>
      <c r="S73" s="19" t="s">
        <v>34</v>
      </c>
      <c r="V73" s="16" t="str">
        <f t="shared" ca="1" si="6"/>
        <v>AD</v>
      </c>
      <c r="W73" s="14" t="str">
        <f t="shared" ca="1" si="7"/>
        <v>Agriculture</v>
      </c>
      <c r="X73" s="3" t="str">
        <f>'EE investment costs'!D122</f>
        <v>TF-11</v>
      </c>
      <c r="Y73" s="3" t="str">
        <f>'EE investment costs'!E122</f>
        <v>Haulage Tractors, Trucks, Fishing boats</v>
      </c>
      <c r="AC73" s="123">
        <f>'EE investment costs'!C122</f>
        <v>1.1000000000000001</v>
      </c>
      <c r="AD73" s="22"/>
    </row>
    <row r="74" spans="2:30">
      <c r="B74" s="14" t="str">
        <f t="shared" ca="1" si="8"/>
        <v>INDADEFFMT-12</v>
      </c>
      <c r="C74" s="15" t="str">
        <f t="shared" ca="1" si="10"/>
        <v>IADMT</v>
      </c>
      <c r="D74" s="16">
        <f>'EE investment costs'!$F$15</f>
        <v>2016</v>
      </c>
      <c r="E74" s="14">
        <f>VLOOKUP(X74,'EE investment costs'!$D$56:$R$656,15,0)</f>
        <v>4</v>
      </c>
      <c r="F74" s="17">
        <f ca="1">INDEX('EE investment costs'!$D$56:$R$656,MATCH(X74,'EE investment costs'!$D$56:$D$656,0),MATCH($V$8,'EE investment costs'!$D$56:$R$56,0))</f>
        <v>100.90633876652286</v>
      </c>
      <c r="I74" s="18">
        <v>1</v>
      </c>
      <c r="J74" s="18">
        <v>1</v>
      </c>
      <c r="K74" s="14">
        <f t="shared" ref="K74:K137" ca="1" si="12">IF(F74&lt;500,1,0)+IF(F74&lt;600,1,0)+IF(F74&lt;700,1,0)+IF(F74&lt;800,1,0)+IF(F74&lt;900,1,0)+IF(F74&lt;1000,1,0)+IF(F74&lt;1100,1,0)+IF(F74&lt;1200,1,0)</f>
        <v>8</v>
      </c>
      <c r="L74" s="23"/>
      <c r="M74" s="19" t="str">
        <f t="shared" ca="1" si="9"/>
        <v>INDADEFFMT-12</v>
      </c>
      <c r="N74" s="23" t="str">
        <f t="shared" ca="1" si="11"/>
        <v>Agriculture Saving Tech-Heat Medium Temp. up to 150C 1.2y</v>
      </c>
      <c r="O74" s="23" t="s">
        <v>32</v>
      </c>
      <c r="P74" s="23" t="s">
        <v>33</v>
      </c>
      <c r="Q74" s="23"/>
      <c r="R74" s="23"/>
      <c r="S74" s="19" t="s">
        <v>34</v>
      </c>
      <c r="V74" s="16" t="str">
        <f t="shared" ref="V74:V137" ca="1" si="13">V73</f>
        <v>AD</v>
      </c>
      <c r="W74" s="14" t="str">
        <f t="shared" ref="W74:W137" ca="1" si="14">W73</f>
        <v>Agriculture</v>
      </c>
      <c r="X74" s="3" t="str">
        <f>'EE investment costs'!D123</f>
        <v>MT-12</v>
      </c>
      <c r="Y74" s="3" t="str">
        <f>'EE investment costs'!E123</f>
        <v>Heat Medium Temp. up to 150C</v>
      </c>
      <c r="AC74" s="123">
        <f>'EE investment costs'!C123</f>
        <v>1.2</v>
      </c>
      <c r="AD74" s="22"/>
    </row>
    <row r="75" spans="2:30">
      <c r="B75" s="14" t="str">
        <f t="shared" ca="1" si="8"/>
        <v>INDADEFFHT-12</v>
      </c>
      <c r="C75" s="15" t="str">
        <f t="shared" ca="1" si="10"/>
        <v>IADHT</v>
      </c>
      <c r="D75" s="16">
        <f>'EE investment costs'!$F$15</f>
        <v>2016</v>
      </c>
      <c r="E75" s="14">
        <f>VLOOKUP(X75,'EE investment costs'!$D$56:$R$656,15,0)</f>
        <v>3.2</v>
      </c>
      <c r="F75" s="17">
        <f ca="1">INDEX('EE investment costs'!$D$56:$R$656,MATCH(X75,'EE investment costs'!$D$56:$D$656,0),MATCH($V$8,'EE investment costs'!$D$56:$R$56,0))</f>
        <v>111.87594788764339</v>
      </c>
      <c r="I75" s="18">
        <v>1</v>
      </c>
      <c r="J75" s="18">
        <v>1</v>
      </c>
      <c r="K75" s="14">
        <f t="shared" ca="1" si="12"/>
        <v>8</v>
      </c>
      <c r="L75" s="23"/>
      <c r="M75" s="19" t="str">
        <f t="shared" ca="1" si="9"/>
        <v>INDADEFFHT-12</v>
      </c>
      <c r="N75" s="23" t="str">
        <f t="shared" ca="1" si="11"/>
        <v>Agriculture Saving Tech-Heat High Temp. over 150C 1.2y</v>
      </c>
      <c r="O75" s="23" t="s">
        <v>32</v>
      </c>
      <c r="P75" s="23" t="s">
        <v>33</v>
      </c>
      <c r="Q75" s="23"/>
      <c r="R75" s="23"/>
      <c r="S75" s="19" t="s">
        <v>34</v>
      </c>
      <c r="V75" s="16" t="str">
        <f t="shared" ca="1" si="13"/>
        <v>AD</v>
      </c>
      <c r="W75" s="14" t="str">
        <f t="shared" ca="1" si="14"/>
        <v>Agriculture</v>
      </c>
      <c r="X75" s="3" t="str">
        <f>'EE investment costs'!D124</f>
        <v>HT-12</v>
      </c>
      <c r="Y75" s="3" t="str">
        <f>'EE investment costs'!E124</f>
        <v>Heat High Temp. over 150C</v>
      </c>
      <c r="AC75" s="123">
        <f>'EE investment costs'!C124</f>
        <v>1.2</v>
      </c>
      <c r="AD75" s="22"/>
    </row>
    <row r="76" spans="2:30">
      <c r="B76" s="14" t="str">
        <f t="shared" ca="1" si="8"/>
        <v>INDADEFFRH-12</v>
      </c>
      <c r="C76" s="15" t="str">
        <f t="shared" ca="1" si="10"/>
        <v>IADRH</v>
      </c>
      <c r="D76" s="16">
        <f>'EE investment costs'!$F$15</f>
        <v>2016</v>
      </c>
      <c r="E76" s="14">
        <f>VLOOKUP(X76,'EE investment costs'!$D$56:$R$656,15,0)</f>
        <v>12.8</v>
      </c>
      <c r="F76" s="17">
        <f ca="1">INDEX('EE investment costs'!$D$56:$R$656,MATCH(X76,'EE investment costs'!$D$56:$D$656,0),MATCH($V$8,'EE investment costs'!$D$56:$R$56,0))</f>
        <v>0</v>
      </c>
      <c r="I76" s="18">
        <v>1</v>
      </c>
      <c r="J76" s="18">
        <v>1</v>
      </c>
      <c r="K76" s="14">
        <f t="shared" ca="1" si="12"/>
        <v>8</v>
      </c>
      <c r="L76" s="23"/>
      <c r="M76" s="19" t="str">
        <f t="shared" ca="1" si="9"/>
        <v>INDADEFFRH-12</v>
      </c>
      <c r="N76" s="23" t="str">
        <f t="shared" ca="1" si="11"/>
        <v>Agriculture Saving Tech-Heat Room Heat 1.2y</v>
      </c>
      <c r="O76" s="23" t="s">
        <v>32</v>
      </c>
      <c r="P76" s="23" t="s">
        <v>33</v>
      </c>
      <c r="Q76" s="23"/>
      <c r="R76" s="23"/>
      <c r="S76" s="19" t="s">
        <v>34</v>
      </c>
      <c r="V76" s="16" t="str">
        <f t="shared" ca="1" si="13"/>
        <v>AD</v>
      </c>
      <c r="W76" s="14" t="str">
        <f t="shared" ca="1" si="14"/>
        <v>Agriculture</v>
      </c>
      <c r="X76" s="3" t="str">
        <f>'EE investment costs'!D125</f>
        <v>RH-12</v>
      </c>
      <c r="Y76" s="3" t="str">
        <f>'EE investment costs'!E125</f>
        <v>Heat Room Heat</v>
      </c>
      <c r="AC76" s="123">
        <f>'EE investment costs'!C125</f>
        <v>1.2</v>
      </c>
      <c r="AD76" s="22"/>
    </row>
    <row r="77" spans="2:30">
      <c r="B77" s="14" t="str">
        <f t="shared" ca="1" si="8"/>
        <v>INDADEFFLA-12</v>
      </c>
      <c r="C77" s="15" t="str">
        <f t="shared" ca="1" si="10"/>
        <v>IADLA</v>
      </c>
      <c r="D77" s="16">
        <f>'EE investment costs'!$F$15</f>
        <v>2016</v>
      </c>
      <c r="E77" s="14">
        <f>VLOOKUP(X77,'EE investment costs'!$D$56:$R$656,15,0)</f>
        <v>3.1280000000000001</v>
      </c>
      <c r="F77" s="17">
        <f ca="1">INDEX('EE investment costs'!$D$56:$R$656,MATCH(X77,'EE investment costs'!$D$56:$D$656,0),MATCH($V$8,'EE investment costs'!$D$56:$R$56,0))</f>
        <v>215.74928518159322</v>
      </c>
      <c r="I77" s="18">
        <v>1</v>
      </c>
      <c r="J77" s="18">
        <v>1</v>
      </c>
      <c r="K77" s="14">
        <f t="shared" ca="1" si="12"/>
        <v>8</v>
      </c>
      <c r="L77" s="23"/>
      <c r="M77" s="19" t="str">
        <f t="shared" ca="1" si="9"/>
        <v>INDADEFFLA-12</v>
      </c>
      <c r="N77" s="23" t="str">
        <f t="shared" ca="1" si="11"/>
        <v>Agriculture Saving Tech-Light 1.2y</v>
      </c>
      <c r="O77" s="23" t="s">
        <v>32</v>
      </c>
      <c r="P77" s="23" t="s">
        <v>33</v>
      </c>
      <c r="Q77" s="23"/>
      <c r="R77" s="23"/>
      <c r="S77" s="19" t="s">
        <v>34</v>
      </c>
      <c r="V77" s="16" t="str">
        <f t="shared" ca="1" si="13"/>
        <v>AD</v>
      </c>
      <c r="W77" s="14" t="str">
        <f t="shared" ca="1" si="14"/>
        <v>Agriculture</v>
      </c>
      <c r="X77" s="3" t="str">
        <f>'EE investment costs'!D126</f>
        <v>LA-12</v>
      </c>
      <c r="Y77" s="3" t="str">
        <f>'EE investment costs'!E126</f>
        <v>Light</v>
      </c>
      <c r="AC77" s="123">
        <f>'EE investment costs'!C126</f>
        <v>1.2</v>
      </c>
      <c r="AD77" s="22"/>
    </row>
    <row r="78" spans="2:30">
      <c r="B78" s="14" t="str">
        <f t="shared" ca="1" si="8"/>
        <v>INDADEFFEM-12</v>
      </c>
      <c r="C78" s="15" t="str">
        <f t="shared" ca="1" si="10"/>
        <v>IADEM</v>
      </c>
      <c r="D78" s="16">
        <f>'EE investment costs'!$F$15</f>
        <v>2016</v>
      </c>
      <c r="E78" s="14">
        <f>VLOOKUP(X78,'EE investment costs'!$D$56:$R$656,15,0)</f>
        <v>3.2843999999999998</v>
      </c>
      <c r="F78" s="17">
        <f ca="1">INDEX('EE investment costs'!$D$56:$R$656,MATCH(X78,'EE investment costs'!$D$56:$D$656,0),MATCH($V$8,'EE investment costs'!$D$56:$R$56,0))</f>
        <v>197.4450134655452</v>
      </c>
      <c r="I78" s="18">
        <v>1</v>
      </c>
      <c r="J78" s="18">
        <v>1</v>
      </c>
      <c r="K78" s="14">
        <f t="shared" ca="1" si="12"/>
        <v>8</v>
      </c>
      <c r="L78" s="23"/>
      <c r="M78" s="19" t="str">
        <f t="shared" ca="1" si="9"/>
        <v>INDADEFFEM-12</v>
      </c>
      <c r="N78" s="23" t="str">
        <f t="shared" ca="1" si="11"/>
        <v>Agriculture Saving Tech-Electric Motors 1.2y</v>
      </c>
      <c r="O78" s="23" t="s">
        <v>32</v>
      </c>
      <c r="P78" s="23" t="s">
        <v>33</v>
      </c>
      <c r="Q78" s="23"/>
      <c r="R78" s="23"/>
      <c r="S78" s="19" t="s">
        <v>34</v>
      </c>
      <c r="V78" s="16" t="str">
        <f t="shared" ca="1" si="13"/>
        <v>AD</v>
      </c>
      <c r="W78" s="14" t="str">
        <f t="shared" ca="1" si="14"/>
        <v>Agriculture</v>
      </c>
      <c r="X78" s="3" t="str">
        <f>'EE investment costs'!D127</f>
        <v>EM-12</v>
      </c>
      <c r="Y78" s="3" t="str">
        <f>'EE investment costs'!E127</f>
        <v>Electric Motors</v>
      </c>
      <c r="AC78" s="123">
        <f>'EE investment costs'!C127</f>
        <v>1.2</v>
      </c>
      <c r="AD78" s="22"/>
    </row>
    <row r="79" spans="2:30">
      <c r="B79" s="14" t="str">
        <f t="shared" ca="1" si="8"/>
        <v>INDADEFFTF-12</v>
      </c>
      <c r="C79" s="15" t="str">
        <f t="shared" ca="1" si="10"/>
        <v>IADTF</v>
      </c>
      <c r="D79" s="16">
        <f>'EE investment costs'!$F$15</f>
        <v>2016</v>
      </c>
      <c r="E79" s="14">
        <f>VLOOKUP(X79,'EE investment costs'!$D$56:$R$656,15,0)</f>
        <v>5.3199999999999985</v>
      </c>
      <c r="F79" s="17">
        <f ca="1">INDEX('EE investment costs'!$D$56:$R$656,MATCH(X79,'EE investment costs'!$D$56:$D$656,0),MATCH($V$8,'EE investment costs'!$D$56:$R$56,0))</f>
        <v>176.32452083818563</v>
      </c>
      <c r="I79" s="18">
        <v>1</v>
      </c>
      <c r="J79" s="18">
        <v>1</v>
      </c>
      <c r="K79" s="14">
        <f t="shared" ca="1" si="12"/>
        <v>8</v>
      </c>
      <c r="L79" s="23"/>
      <c r="M79" s="19" t="str">
        <f t="shared" ca="1" si="9"/>
        <v>INDADEFFTF-12</v>
      </c>
      <c r="N79" s="23" t="str">
        <f t="shared" ca="1" si="11"/>
        <v>Agriculture Saving Tech-Haulage Tractors, Trucks, Fishing boats 1.2y</v>
      </c>
      <c r="O79" s="23" t="s">
        <v>32</v>
      </c>
      <c r="P79" s="23" t="s">
        <v>33</v>
      </c>
      <c r="Q79" s="23"/>
      <c r="R79" s="23"/>
      <c r="S79" s="19" t="s">
        <v>34</v>
      </c>
      <c r="V79" s="16" t="str">
        <f t="shared" ca="1" si="13"/>
        <v>AD</v>
      </c>
      <c r="W79" s="14" t="str">
        <f t="shared" ca="1" si="14"/>
        <v>Agriculture</v>
      </c>
      <c r="X79" s="3" t="str">
        <f>'EE investment costs'!D128</f>
        <v>TF-12</v>
      </c>
      <c r="Y79" s="3" t="str">
        <f>'EE investment costs'!E128</f>
        <v>Haulage Tractors, Trucks, Fishing boats</v>
      </c>
      <c r="AC79" s="123">
        <f>'EE investment costs'!C128</f>
        <v>1.2</v>
      </c>
      <c r="AD79" s="22"/>
    </row>
    <row r="80" spans="2:30">
      <c r="B80" s="14" t="str">
        <f t="shared" ca="1" si="8"/>
        <v>INDADEFFMT-13</v>
      </c>
      <c r="C80" s="15" t="str">
        <f t="shared" ca="1" si="10"/>
        <v>IADMT</v>
      </c>
      <c r="D80" s="16">
        <f>'EE investment costs'!$F$15</f>
        <v>2016</v>
      </c>
      <c r="E80" s="14">
        <f>VLOOKUP(X80,'EE investment costs'!$D$56:$R$656,15,0)</f>
        <v>4.125</v>
      </c>
      <c r="F80" s="17">
        <f ca="1">INDEX('EE investment costs'!$D$56:$R$656,MATCH(X80,'EE investment costs'!$D$56:$D$656,0),MATCH($V$8,'EE investment costs'!$D$56:$R$56,0))</f>
        <v>119.99095771570478</v>
      </c>
      <c r="I80" s="18">
        <v>1</v>
      </c>
      <c r="J80" s="18">
        <v>1</v>
      </c>
      <c r="K80" s="14">
        <f t="shared" ca="1" si="12"/>
        <v>8</v>
      </c>
      <c r="M80" s="19" t="str">
        <f t="shared" ca="1" si="9"/>
        <v>INDADEFFMT-13</v>
      </c>
      <c r="N80" s="23" t="str">
        <f t="shared" ca="1" si="11"/>
        <v>Agriculture Saving Tech-Heat Medium Temp. up to 150C 1.3y</v>
      </c>
      <c r="O80" s="23" t="s">
        <v>32</v>
      </c>
      <c r="P80" s="23" t="s">
        <v>33</v>
      </c>
      <c r="Q80" s="23"/>
      <c r="R80" s="23"/>
      <c r="S80" s="19" t="s">
        <v>34</v>
      </c>
      <c r="V80" s="16" t="str">
        <f t="shared" ca="1" si="13"/>
        <v>AD</v>
      </c>
      <c r="W80" s="14" t="str">
        <f t="shared" ca="1" si="14"/>
        <v>Agriculture</v>
      </c>
      <c r="X80" s="3" t="str">
        <f>'EE investment costs'!D129</f>
        <v>MT-13</v>
      </c>
      <c r="Y80" s="3" t="str">
        <f>'EE investment costs'!E129</f>
        <v>Heat Medium Temp. up to 150C</v>
      </c>
      <c r="AC80" s="123">
        <f>'EE investment costs'!C129</f>
        <v>1.3</v>
      </c>
      <c r="AD80" s="22"/>
    </row>
    <row r="81" spans="2:30">
      <c r="B81" s="14" t="str">
        <f t="shared" ca="1" si="8"/>
        <v>INDADEFFHT-13</v>
      </c>
      <c r="C81" s="15" t="str">
        <f t="shared" ca="1" si="10"/>
        <v>IADHT</v>
      </c>
      <c r="D81" s="16">
        <f>'EE investment costs'!$F$15</f>
        <v>2016</v>
      </c>
      <c r="E81" s="14">
        <f>VLOOKUP(X81,'EE investment costs'!$D$56:$R$656,15,0)</f>
        <v>3.3</v>
      </c>
      <c r="F81" s="17">
        <f ca="1">INDEX('EE investment costs'!$D$56:$R$656,MATCH(X81,'EE investment costs'!$D$56:$D$656,0),MATCH($V$8,'EE investment costs'!$D$56:$R$56,0))</f>
        <v>126.31155406669416</v>
      </c>
      <c r="I81" s="18">
        <v>1</v>
      </c>
      <c r="J81" s="18">
        <v>1</v>
      </c>
      <c r="K81" s="14">
        <f t="shared" ca="1" si="12"/>
        <v>8</v>
      </c>
      <c r="M81" s="19" t="str">
        <f t="shared" ca="1" si="9"/>
        <v>INDADEFFHT-13</v>
      </c>
      <c r="N81" s="23" t="str">
        <f t="shared" ca="1" si="11"/>
        <v>Agriculture Saving Tech-Heat High Temp. over 150C 1.3y</v>
      </c>
      <c r="O81" s="23" t="s">
        <v>32</v>
      </c>
      <c r="P81" s="23" t="s">
        <v>33</v>
      </c>
      <c r="Q81" s="23"/>
      <c r="R81" s="23"/>
      <c r="S81" s="19" t="s">
        <v>34</v>
      </c>
      <c r="V81" s="16" t="str">
        <f t="shared" ca="1" si="13"/>
        <v>AD</v>
      </c>
      <c r="W81" s="14" t="str">
        <f t="shared" ca="1" si="14"/>
        <v>Agriculture</v>
      </c>
      <c r="X81" s="3" t="str">
        <f>'EE investment costs'!D130</f>
        <v>HT-13</v>
      </c>
      <c r="Y81" s="3" t="str">
        <f>'EE investment costs'!E130</f>
        <v>Heat High Temp. over 150C</v>
      </c>
      <c r="AC81" s="123">
        <f>'EE investment costs'!C130</f>
        <v>1.3</v>
      </c>
      <c r="AD81" s="22"/>
    </row>
    <row r="82" spans="2:30">
      <c r="B82" s="14" t="str">
        <f t="shared" ca="1" si="8"/>
        <v>INDADEFFRH-13</v>
      </c>
      <c r="C82" s="15" t="str">
        <f t="shared" ca="1" si="10"/>
        <v>IADRH</v>
      </c>
      <c r="D82" s="16">
        <f>'EE investment costs'!$F$15</f>
        <v>2016</v>
      </c>
      <c r="E82" s="14">
        <f>VLOOKUP(X82,'EE investment costs'!$D$56:$R$656,15,0)</f>
        <v>13.2</v>
      </c>
      <c r="F82" s="17">
        <f ca="1">INDEX('EE investment costs'!$D$56:$R$656,MATCH(X82,'EE investment costs'!$D$56:$D$656,0),MATCH($V$8,'EE investment costs'!$D$56:$R$56,0))</f>
        <v>0</v>
      </c>
      <c r="I82" s="18">
        <v>1</v>
      </c>
      <c r="J82" s="18">
        <v>1</v>
      </c>
      <c r="K82" s="14">
        <f t="shared" ca="1" si="12"/>
        <v>8</v>
      </c>
      <c r="M82" s="19" t="str">
        <f t="shared" ca="1" si="9"/>
        <v>INDADEFFRH-13</v>
      </c>
      <c r="N82" s="23" t="str">
        <f t="shared" ca="1" si="11"/>
        <v>Agriculture Saving Tech-Heat Room Heat 1.3y</v>
      </c>
      <c r="O82" s="23" t="s">
        <v>32</v>
      </c>
      <c r="P82" s="23" t="s">
        <v>33</v>
      </c>
      <c r="Q82" s="23"/>
      <c r="R82" s="23"/>
      <c r="S82" s="19" t="s">
        <v>34</v>
      </c>
      <c r="V82" s="16" t="str">
        <f t="shared" ca="1" si="13"/>
        <v>AD</v>
      </c>
      <c r="W82" s="14" t="str">
        <f t="shared" ca="1" si="14"/>
        <v>Agriculture</v>
      </c>
      <c r="X82" s="3" t="str">
        <f>'EE investment costs'!D131</f>
        <v>RH-13</v>
      </c>
      <c r="Y82" s="3" t="str">
        <f>'EE investment costs'!E131</f>
        <v>Heat Room Heat</v>
      </c>
      <c r="AC82" s="123">
        <f>'EE investment costs'!C131</f>
        <v>1.3</v>
      </c>
      <c r="AD82" s="22"/>
    </row>
    <row r="83" spans="2:30">
      <c r="B83" s="14" t="str">
        <f t="shared" ca="1" si="8"/>
        <v>INDADEFFLA-13</v>
      </c>
      <c r="C83" s="15" t="str">
        <f t="shared" ca="1" si="10"/>
        <v>IADLA</v>
      </c>
      <c r="D83" s="16">
        <f>'EE investment costs'!$F$15</f>
        <v>2016</v>
      </c>
      <c r="E83" s="14">
        <f>VLOOKUP(X83,'EE investment costs'!$D$56:$R$656,15,0)</f>
        <v>3.1619999999999999</v>
      </c>
      <c r="F83" s="17">
        <f ca="1">INDEX('EE investment costs'!$D$56:$R$656,MATCH(X83,'EE investment costs'!$D$56:$D$656,0),MATCH($V$8,'EE investment costs'!$D$56:$R$56,0))</f>
        <v>271.30394011913944</v>
      </c>
      <c r="I83" s="18">
        <v>1</v>
      </c>
      <c r="J83" s="18">
        <v>1</v>
      </c>
      <c r="K83" s="14">
        <f t="shared" ca="1" si="12"/>
        <v>8</v>
      </c>
      <c r="M83" s="19" t="str">
        <f t="shared" ca="1" si="9"/>
        <v>INDADEFFLA-13</v>
      </c>
      <c r="N83" s="23" t="str">
        <f t="shared" ca="1" si="11"/>
        <v>Agriculture Saving Tech-Light 1.3y</v>
      </c>
      <c r="O83" s="23" t="s">
        <v>32</v>
      </c>
      <c r="P83" s="23" t="s">
        <v>33</v>
      </c>
      <c r="Q83" s="23"/>
      <c r="R83" s="23"/>
      <c r="S83" s="19" t="s">
        <v>34</v>
      </c>
      <c r="V83" s="16" t="str">
        <f t="shared" ca="1" si="13"/>
        <v>AD</v>
      </c>
      <c r="W83" s="14" t="str">
        <f t="shared" ca="1" si="14"/>
        <v>Agriculture</v>
      </c>
      <c r="X83" s="3" t="str">
        <f>'EE investment costs'!D132</f>
        <v>LA-13</v>
      </c>
      <c r="Y83" s="3" t="str">
        <f>'EE investment costs'!E132</f>
        <v>Light</v>
      </c>
      <c r="AC83" s="123">
        <f>'EE investment costs'!C132</f>
        <v>1.3</v>
      </c>
      <c r="AD83" s="22"/>
    </row>
    <row r="84" spans="2:30">
      <c r="B84" s="14" t="str">
        <f t="shared" ca="1" si="8"/>
        <v>INDADEFFEM-13</v>
      </c>
      <c r="C84" s="15" t="str">
        <f t="shared" ca="1" si="10"/>
        <v>IADEM</v>
      </c>
      <c r="D84" s="16">
        <f>'EE investment costs'!$F$15</f>
        <v>2016</v>
      </c>
      <c r="E84" s="14">
        <f>VLOOKUP(X84,'EE investment costs'!$D$56:$R$656,15,0)</f>
        <v>3.3200999999999996</v>
      </c>
      <c r="F84" s="17">
        <f ca="1">INDEX('EE investment costs'!$D$56:$R$656,MATCH(X84,'EE investment costs'!$D$56:$D$656,0),MATCH($V$8,'EE investment costs'!$D$56:$R$56,0))</f>
        <v>253.15950754083326</v>
      </c>
      <c r="I84" s="18">
        <v>1</v>
      </c>
      <c r="J84" s="18">
        <v>1</v>
      </c>
      <c r="K84" s="14">
        <f t="shared" ca="1" si="12"/>
        <v>8</v>
      </c>
      <c r="M84" s="19" t="str">
        <f t="shared" ca="1" si="9"/>
        <v>INDADEFFEM-13</v>
      </c>
      <c r="N84" s="23" t="str">
        <f t="shared" ca="1" si="11"/>
        <v>Agriculture Saving Tech-Electric Motors 1.3y</v>
      </c>
      <c r="O84" s="23" t="s">
        <v>32</v>
      </c>
      <c r="P84" s="23" t="s">
        <v>33</v>
      </c>
      <c r="Q84" s="23"/>
      <c r="R84" s="23"/>
      <c r="S84" s="19" t="s">
        <v>34</v>
      </c>
      <c r="V84" s="16" t="str">
        <f t="shared" ca="1" si="13"/>
        <v>AD</v>
      </c>
      <c r="W84" s="14" t="str">
        <f t="shared" ca="1" si="14"/>
        <v>Agriculture</v>
      </c>
      <c r="X84" s="3" t="str">
        <f>'EE investment costs'!D133</f>
        <v>EM-13</v>
      </c>
      <c r="Y84" s="3" t="str">
        <f>'EE investment costs'!E133</f>
        <v>Electric Motors</v>
      </c>
      <c r="AC84" s="123">
        <f>'EE investment costs'!C133</f>
        <v>1.3</v>
      </c>
      <c r="AD84" s="22"/>
    </row>
    <row r="85" spans="2:30">
      <c r="B85" s="14" t="str">
        <f t="shared" ca="1" si="8"/>
        <v>INDADEFFTF-13</v>
      </c>
      <c r="C85" s="15" t="str">
        <f t="shared" ca="1" si="10"/>
        <v>IADTF</v>
      </c>
      <c r="D85" s="16">
        <f>'EE investment costs'!$F$15</f>
        <v>2016</v>
      </c>
      <c r="E85" s="14">
        <f>VLOOKUP(X85,'EE investment costs'!$D$56:$R$656,15,0)</f>
        <v>5.5299999999999994</v>
      </c>
      <c r="F85" s="17">
        <f ca="1">INDEX('EE investment costs'!$D$56:$R$656,MATCH(X85,'EE investment costs'!$D$56:$D$656,0),MATCH($V$8,'EE investment costs'!$D$56:$R$56,0))</f>
        <v>191.01823090803444</v>
      </c>
      <c r="I85" s="18">
        <v>1</v>
      </c>
      <c r="J85" s="18">
        <v>1</v>
      </c>
      <c r="K85" s="14">
        <f t="shared" ca="1" si="12"/>
        <v>8</v>
      </c>
      <c r="M85" s="19" t="str">
        <f t="shared" ca="1" si="9"/>
        <v>INDADEFFTF-13</v>
      </c>
      <c r="N85" s="23" t="str">
        <f t="shared" ca="1" si="11"/>
        <v>Agriculture Saving Tech-Haulage Tractors, Trucks, Fishing boats 1.3y</v>
      </c>
      <c r="O85" s="23" t="s">
        <v>32</v>
      </c>
      <c r="P85" s="23" t="s">
        <v>33</v>
      </c>
      <c r="Q85" s="23"/>
      <c r="R85" s="23"/>
      <c r="S85" s="19" t="s">
        <v>34</v>
      </c>
      <c r="V85" s="16" t="str">
        <f t="shared" ca="1" si="13"/>
        <v>AD</v>
      </c>
      <c r="W85" s="14" t="str">
        <f t="shared" ca="1" si="14"/>
        <v>Agriculture</v>
      </c>
      <c r="X85" s="3" t="str">
        <f>'EE investment costs'!D134</f>
        <v>TF-13</v>
      </c>
      <c r="Y85" s="3" t="str">
        <f>'EE investment costs'!E134</f>
        <v>Haulage Tractors, Trucks, Fishing boats</v>
      </c>
      <c r="AC85" s="123">
        <f>'EE investment costs'!C134</f>
        <v>1.3</v>
      </c>
      <c r="AD85" s="22"/>
    </row>
    <row r="86" spans="2:30">
      <c r="B86" s="14" t="str">
        <f t="shared" ca="1" si="8"/>
        <v>INDADEFFMT-14</v>
      </c>
      <c r="C86" s="15" t="str">
        <f t="shared" ca="1" si="10"/>
        <v>IADMT</v>
      </c>
      <c r="D86" s="16">
        <f>'EE investment costs'!$F$15</f>
        <v>2016</v>
      </c>
      <c r="E86" s="14">
        <f>VLOOKUP(X86,'EE investment costs'!$D$56:$R$656,15,0)</f>
        <v>4.25</v>
      </c>
      <c r="F86" s="17">
        <f ca="1">INDEX('EE investment costs'!$D$56:$R$656,MATCH(X86,'EE investment costs'!$D$56:$D$656,0),MATCH($V$8,'EE investment costs'!$D$56:$R$56,0))</f>
        <v>139.07557666488671</v>
      </c>
      <c r="I86" s="18">
        <v>1</v>
      </c>
      <c r="J86" s="18">
        <v>1</v>
      </c>
      <c r="K86" s="14">
        <f t="shared" ca="1" si="12"/>
        <v>8</v>
      </c>
      <c r="L86" s="23"/>
      <c r="M86" s="19" t="str">
        <f t="shared" ca="1" si="9"/>
        <v>INDADEFFMT-14</v>
      </c>
      <c r="N86" s="23" t="str">
        <f t="shared" ca="1" si="11"/>
        <v>Agriculture Saving Tech-Heat Medium Temp. up to 150C 1.4y</v>
      </c>
      <c r="O86" s="23" t="s">
        <v>32</v>
      </c>
      <c r="P86" s="23" t="s">
        <v>33</v>
      </c>
      <c r="Q86" s="23"/>
      <c r="R86" s="23"/>
      <c r="S86" s="19" t="s">
        <v>34</v>
      </c>
      <c r="V86" s="16" t="str">
        <f t="shared" ca="1" si="13"/>
        <v>AD</v>
      </c>
      <c r="W86" s="14" t="str">
        <f t="shared" ca="1" si="14"/>
        <v>Agriculture</v>
      </c>
      <c r="X86" s="3" t="str">
        <f>'EE investment costs'!D135</f>
        <v>MT-14</v>
      </c>
      <c r="Y86" s="3" t="str">
        <f>'EE investment costs'!E135</f>
        <v>Heat Medium Temp. up to 150C</v>
      </c>
      <c r="AC86" s="123">
        <f>'EE investment costs'!C135</f>
        <v>1.4</v>
      </c>
      <c r="AD86" s="22"/>
    </row>
    <row r="87" spans="2:30">
      <c r="B87" s="14" t="str">
        <f t="shared" ca="1" si="8"/>
        <v>INDADEFFHT-14</v>
      </c>
      <c r="C87" s="15" t="str">
        <f t="shared" ca="1" si="10"/>
        <v>IADHT</v>
      </c>
      <c r="D87" s="16">
        <f>'EE investment costs'!$F$15</f>
        <v>2016</v>
      </c>
      <c r="E87" s="14">
        <f>VLOOKUP(X87,'EE investment costs'!$D$56:$R$656,15,0)</f>
        <v>3.4</v>
      </c>
      <c r="F87" s="17">
        <f ca="1">INDEX('EE investment costs'!$D$56:$R$656,MATCH(X87,'EE investment costs'!$D$56:$D$656,0),MATCH($V$8,'EE investment costs'!$D$56:$R$56,0))</f>
        <v>140.74716024574491</v>
      </c>
      <c r="I87" s="18">
        <v>1</v>
      </c>
      <c r="J87" s="18">
        <v>1</v>
      </c>
      <c r="K87" s="14">
        <f t="shared" ca="1" si="12"/>
        <v>8</v>
      </c>
      <c r="L87" s="23"/>
      <c r="M87" s="19" t="str">
        <f t="shared" ca="1" si="9"/>
        <v>INDADEFFHT-14</v>
      </c>
      <c r="N87" s="23" t="str">
        <f t="shared" ca="1" si="11"/>
        <v>Agriculture Saving Tech-Heat High Temp. over 150C 1.4y</v>
      </c>
      <c r="O87" s="23" t="s">
        <v>32</v>
      </c>
      <c r="P87" s="23" t="s">
        <v>33</v>
      </c>
      <c r="Q87" s="23"/>
      <c r="R87" s="23"/>
      <c r="S87" s="19" t="s">
        <v>34</v>
      </c>
      <c r="V87" s="16" t="str">
        <f t="shared" ca="1" si="13"/>
        <v>AD</v>
      </c>
      <c r="W87" s="14" t="str">
        <f t="shared" ca="1" si="14"/>
        <v>Agriculture</v>
      </c>
      <c r="X87" s="3" t="str">
        <f>'EE investment costs'!D136</f>
        <v>HT-14</v>
      </c>
      <c r="Y87" s="3" t="str">
        <f>'EE investment costs'!E136</f>
        <v>Heat High Temp. over 150C</v>
      </c>
      <c r="AC87" s="123">
        <f>'EE investment costs'!C136</f>
        <v>1.4</v>
      </c>
      <c r="AD87" s="22"/>
    </row>
    <row r="88" spans="2:30">
      <c r="B88" s="14" t="str">
        <f t="shared" ca="1" si="8"/>
        <v>INDADEFFRH-14</v>
      </c>
      <c r="C88" s="15" t="str">
        <f t="shared" ca="1" si="10"/>
        <v>IADRH</v>
      </c>
      <c r="D88" s="16">
        <f>'EE investment costs'!$F$15</f>
        <v>2016</v>
      </c>
      <c r="E88" s="14">
        <f>VLOOKUP(X88,'EE investment costs'!$D$56:$R$656,15,0)</f>
        <v>13.6</v>
      </c>
      <c r="F88" s="17">
        <f ca="1">INDEX('EE investment costs'!$D$56:$R$656,MATCH(X88,'EE investment costs'!$D$56:$D$656,0),MATCH($V$8,'EE investment costs'!$D$56:$R$56,0))</f>
        <v>0</v>
      </c>
      <c r="I88" s="18">
        <v>1</v>
      </c>
      <c r="J88" s="18">
        <v>1</v>
      </c>
      <c r="K88" s="14">
        <f t="shared" ca="1" si="12"/>
        <v>8</v>
      </c>
      <c r="L88" s="23"/>
      <c r="M88" s="19" t="str">
        <f t="shared" ca="1" si="9"/>
        <v>INDADEFFRH-14</v>
      </c>
      <c r="N88" s="23" t="str">
        <f t="shared" ca="1" si="11"/>
        <v>Agriculture Saving Tech-Heat Room Heat 1.4y</v>
      </c>
      <c r="O88" s="23" t="s">
        <v>32</v>
      </c>
      <c r="P88" s="23" t="s">
        <v>33</v>
      </c>
      <c r="Q88" s="23"/>
      <c r="R88" s="23"/>
      <c r="S88" s="19" t="s">
        <v>34</v>
      </c>
      <c r="V88" s="16" t="str">
        <f t="shared" ca="1" si="13"/>
        <v>AD</v>
      </c>
      <c r="W88" s="14" t="str">
        <f t="shared" ca="1" si="14"/>
        <v>Agriculture</v>
      </c>
      <c r="X88" s="3" t="str">
        <f>'EE investment costs'!D137</f>
        <v>RH-14</v>
      </c>
      <c r="Y88" s="3" t="str">
        <f>'EE investment costs'!E137</f>
        <v>Heat Room Heat</v>
      </c>
      <c r="AC88" s="123">
        <f>'EE investment costs'!C137</f>
        <v>1.4</v>
      </c>
      <c r="AD88" s="22"/>
    </row>
    <row r="89" spans="2:30">
      <c r="B89" s="14" t="str">
        <f t="shared" ca="1" si="8"/>
        <v>INDADEFFLA-14</v>
      </c>
      <c r="C89" s="15" t="str">
        <f t="shared" ca="1" si="10"/>
        <v>IADLA</v>
      </c>
      <c r="D89" s="16">
        <f>'EE investment costs'!$F$15</f>
        <v>2016</v>
      </c>
      <c r="E89" s="14">
        <f>VLOOKUP(X89,'EE investment costs'!$D$56:$R$656,15,0)</f>
        <v>3.1959999999999997</v>
      </c>
      <c r="F89" s="17">
        <f ca="1">INDEX('EE investment costs'!$D$56:$R$656,MATCH(X89,'EE investment costs'!$D$56:$D$656,0),MATCH($V$8,'EE investment costs'!$D$56:$R$56,0))</f>
        <v>326.85859505668566</v>
      </c>
      <c r="I89" s="18">
        <v>1</v>
      </c>
      <c r="J89" s="18">
        <v>1</v>
      </c>
      <c r="K89" s="14">
        <f t="shared" ca="1" si="12"/>
        <v>8</v>
      </c>
      <c r="L89" s="23"/>
      <c r="M89" s="19" t="str">
        <f t="shared" ca="1" si="9"/>
        <v>INDADEFFLA-14</v>
      </c>
      <c r="N89" s="23" t="str">
        <f t="shared" ca="1" si="11"/>
        <v>Agriculture Saving Tech-Light 1.4y</v>
      </c>
      <c r="O89" s="23" t="s">
        <v>32</v>
      </c>
      <c r="P89" s="23" t="s">
        <v>33</v>
      </c>
      <c r="Q89" s="23"/>
      <c r="R89" s="23"/>
      <c r="S89" s="19" t="s">
        <v>34</v>
      </c>
      <c r="V89" s="16" t="str">
        <f t="shared" ca="1" si="13"/>
        <v>AD</v>
      </c>
      <c r="W89" s="14" t="str">
        <f t="shared" ca="1" si="14"/>
        <v>Agriculture</v>
      </c>
      <c r="X89" s="3" t="str">
        <f>'EE investment costs'!D138</f>
        <v>LA-14</v>
      </c>
      <c r="Y89" s="3" t="str">
        <f>'EE investment costs'!E138</f>
        <v>Light</v>
      </c>
      <c r="AC89" s="123">
        <f>'EE investment costs'!C138</f>
        <v>1.4</v>
      </c>
      <c r="AD89" s="22"/>
    </row>
    <row r="90" spans="2:30">
      <c r="B90" s="14" t="str">
        <f t="shared" ca="1" si="8"/>
        <v>INDADEFFEM-14</v>
      </c>
      <c r="C90" s="15" t="str">
        <f t="shared" ca="1" si="10"/>
        <v>IADEM</v>
      </c>
      <c r="D90" s="16">
        <f>'EE investment costs'!$F$15</f>
        <v>2016</v>
      </c>
      <c r="E90" s="14">
        <f>VLOOKUP(X90,'EE investment costs'!$D$56:$R$656,15,0)</f>
        <v>3.3557999999999995</v>
      </c>
      <c r="F90" s="17">
        <f ca="1">INDEX('EE investment costs'!$D$56:$R$656,MATCH(X90,'EE investment costs'!$D$56:$D$656,0),MATCH($V$8,'EE investment costs'!$D$56:$R$56,0))</f>
        <v>308.87400161612123</v>
      </c>
      <c r="I90" s="18">
        <v>1</v>
      </c>
      <c r="J90" s="18">
        <v>1</v>
      </c>
      <c r="K90" s="14">
        <f t="shared" ca="1" si="12"/>
        <v>8</v>
      </c>
      <c r="L90" s="23"/>
      <c r="M90" s="19" t="str">
        <f t="shared" ca="1" si="9"/>
        <v>INDADEFFEM-14</v>
      </c>
      <c r="N90" s="23" t="str">
        <f t="shared" ca="1" si="11"/>
        <v>Agriculture Saving Tech-Electric Motors 1.4y</v>
      </c>
      <c r="O90" s="23" t="s">
        <v>32</v>
      </c>
      <c r="P90" s="23" t="s">
        <v>33</v>
      </c>
      <c r="Q90" s="23"/>
      <c r="R90" s="23"/>
      <c r="S90" s="19" t="s">
        <v>34</v>
      </c>
      <c r="V90" s="16" t="str">
        <f t="shared" ca="1" si="13"/>
        <v>AD</v>
      </c>
      <c r="W90" s="14" t="str">
        <f t="shared" ca="1" si="14"/>
        <v>Agriculture</v>
      </c>
      <c r="X90" s="3" t="str">
        <f>'EE investment costs'!D139</f>
        <v>EM-14</v>
      </c>
      <c r="Y90" s="3" t="str">
        <f>'EE investment costs'!E139</f>
        <v>Electric Motors</v>
      </c>
      <c r="AC90" s="123">
        <f>'EE investment costs'!C139</f>
        <v>1.4</v>
      </c>
      <c r="AD90" s="22"/>
    </row>
    <row r="91" spans="2:30">
      <c r="B91" s="14" t="str">
        <f t="shared" ca="1" si="8"/>
        <v>INDADEFFTF-14</v>
      </c>
      <c r="C91" s="15" t="str">
        <f t="shared" ca="1" si="10"/>
        <v>IADTF</v>
      </c>
      <c r="D91" s="16">
        <f>'EE investment costs'!$F$15</f>
        <v>2016</v>
      </c>
      <c r="E91" s="14">
        <f>VLOOKUP(X91,'EE investment costs'!$D$56:$R$656,15,0)</f>
        <v>5.7399999999999984</v>
      </c>
      <c r="F91" s="17">
        <f ca="1">INDEX('EE investment costs'!$D$56:$R$656,MATCH(X91,'EE investment costs'!$D$56:$D$656,0),MATCH($V$8,'EE investment costs'!$D$56:$R$56,0))</f>
        <v>205.71194097788319</v>
      </c>
      <c r="I91" s="18">
        <v>1</v>
      </c>
      <c r="J91" s="18">
        <v>1</v>
      </c>
      <c r="K91" s="14">
        <f t="shared" ca="1" si="12"/>
        <v>8</v>
      </c>
      <c r="L91" s="23"/>
      <c r="M91" s="19" t="str">
        <f t="shared" ca="1" si="9"/>
        <v>INDADEFFTF-14</v>
      </c>
      <c r="N91" s="23" t="str">
        <f t="shared" ca="1" si="11"/>
        <v>Agriculture Saving Tech-Haulage Tractors, Trucks, Fishing boats 1.4y</v>
      </c>
      <c r="O91" s="23" t="s">
        <v>32</v>
      </c>
      <c r="P91" s="23" t="s">
        <v>33</v>
      </c>
      <c r="Q91" s="23"/>
      <c r="R91" s="23"/>
      <c r="S91" s="19" t="s">
        <v>34</v>
      </c>
      <c r="V91" s="16" t="str">
        <f t="shared" ca="1" si="13"/>
        <v>AD</v>
      </c>
      <c r="W91" s="14" t="str">
        <f t="shared" ca="1" si="14"/>
        <v>Agriculture</v>
      </c>
      <c r="X91" s="3" t="str">
        <f>'EE investment costs'!D140</f>
        <v>TF-14</v>
      </c>
      <c r="Y91" s="3" t="str">
        <f>'EE investment costs'!E140</f>
        <v>Haulage Tractors, Trucks, Fishing boats</v>
      </c>
      <c r="AC91" s="123">
        <f>'EE investment costs'!C140</f>
        <v>1.4</v>
      </c>
      <c r="AD91" s="22"/>
    </row>
    <row r="92" spans="2:30">
      <c r="B92" s="14" t="str">
        <f t="shared" ca="1" si="8"/>
        <v>INDADEFFMT-15</v>
      </c>
      <c r="C92" s="15" t="str">
        <f t="shared" ca="1" si="10"/>
        <v>IADMT</v>
      </c>
      <c r="D92" s="16">
        <f>'EE investment costs'!$F$15</f>
        <v>2016</v>
      </c>
      <c r="E92" s="14">
        <f>VLOOKUP(X92,'EE investment costs'!$D$56:$R$656,15,0)</f>
        <v>4.375</v>
      </c>
      <c r="F92" s="17">
        <f ca="1">INDEX('EE investment costs'!$D$56:$R$656,MATCH(X92,'EE investment costs'!$D$56:$D$656,0),MATCH($V$8,'EE investment costs'!$D$56:$R$56,0))</f>
        <v>158.16019561406864</v>
      </c>
      <c r="I92" s="18">
        <v>1</v>
      </c>
      <c r="J92" s="18">
        <v>1</v>
      </c>
      <c r="K92" s="14">
        <f t="shared" ca="1" si="12"/>
        <v>8</v>
      </c>
      <c r="L92" s="23"/>
      <c r="M92" s="19" t="str">
        <f t="shared" ca="1" si="9"/>
        <v>INDADEFFMT-15</v>
      </c>
      <c r="N92" s="23" t="str">
        <f t="shared" ca="1" si="11"/>
        <v>Agriculture Saving Tech-Heat Medium Temp. up to 150C 1.5y</v>
      </c>
      <c r="O92" s="23" t="s">
        <v>32</v>
      </c>
      <c r="P92" s="23" t="s">
        <v>33</v>
      </c>
      <c r="Q92" s="23"/>
      <c r="R92" s="23"/>
      <c r="S92" s="19" t="s">
        <v>34</v>
      </c>
      <c r="V92" s="16" t="str">
        <f t="shared" ca="1" si="13"/>
        <v>AD</v>
      </c>
      <c r="W92" s="14" t="str">
        <f t="shared" ca="1" si="14"/>
        <v>Agriculture</v>
      </c>
      <c r="X92" s="3" t="str">
        <f>'EE investment costs'!D141</f>
        <v>MT-15</v>
      </c>
      <c r="Y92" s="3" t="str">
        <f>'EE investment costs'!E141</f>
        <v>Heat Medium Temp. up to 150C</v>
      </c>
      <c r="AC92" s="123">
        <f>'EE investment costs'!C141</f>
        <v>1.5</v>
      </c>
      <c r="AD92" s="22"/>
    </row>
    <row r="93" spans="2:30">
      <c r="B93" s="14" t="str">
        <f t="shared" ca="1" si="8"/>
        <v>INDADEFFHT-15</v>
      </c>
      <c r="C93" s="15" t="str">
        <f t="shared" ca="1" si="10"/>
        <v>IADHT</v>
      </c>
      <c r="D93" s="16">
        <f>'EE investment costs'!$F$15</f>
        <v>2016</v>
      </c>
      <c r="E93" s="14">
        <f>VLOOKUP(X93,'EE investment costs'!$D$56:$R$656,15,0)</f>
        <v>3.5</v>
      </c>
      <c r="F93" s="17">
        <f ca="1">INDEX('EE investment costs'!$D$56:$R$656,MATCH(X93,'EE investment costs'!$D$56:$D$656,0),MATCH($V$8,'EE investment costs'!$D$56:$R$56,0))</f>
        <v>155.18276642479569</v>
      </c>
      <c r="I93" s="18">
        <v>1</v>
      </c>
      <c r="J93" s="18">
        <v>1</v>
      </c>
      <c r="K93" s="14">
        <f t="shared" ca="1" si="12"/>
        <v>8</v>
      </c>
      <c r="L93" s="23"/>
      <c r="M93" s="19" t="str">
        <f t="shared" ca="1" si="9"/>
        <v>INDADEFFHT-15</v>
      </c>
      <c r="N93" s="23" t="str">
        <f t="shared" ca="1" si="11"/>
        <v>Agriculture Saving Tech-Heat High Temp. over 150C 1.5y</v>
      </c>
      <c r="O93" s="23" t="s">
        <v>32</v>
      </c>
      <c r="P93" s="23" t="s">
        <v>33</v>
      </c>
      <c r="Q93" s="23"/>
      <c r="R93" s="23"/>
      <c r="S93" s="19" t="s">
        <v>34</v>
      </c>
      <c r="V93" s="16" t="str">
        <f t="shared" ca="1" si="13"/>
        <v>AD</v>
      </c>
      <c r="W93" s="14" t="str">
        <f t="shared" ca="1" si="14"/>
        <v>Agriculture</v>
      </c>
      <c r="X93" s="3" t="str">
        <f>'EE investment costs'!D142</f>
        <v>HT-15</v>
      </c>
      <c r="Y93" s="3" t="str">
        <f>'EE investment costs'!E142</f>
        <v>Heat High Temp. over 150C</v>
      </c>
      <c r="AC93" s="123">
        <f>'EE investment costs'!C142</f>
        <v>1.5</v>
      </c>
      <c r="AD93" s="22"/>
    </row>
    <row r="94" spans="2:30">
      <c r="B94" s="14" t="str">
        <f t="shared" ca="1" si="8"/>
        <v>INDADEFFRH-15</v>
      </c>
      <c r="C94" s="15" t="str">
        <f t="shared" ca="1" si="10"/>
        <v>IADRH</v>
      </c>
      <c r="D94" s="16">
        <f>'EE investment costs'!$F$15</f>
        <v>2016</v>
      </c>
      <c r="E94" s="14">
        <f>VLOOKUP(X94,'EE investment costs'!$D$56:$R$656,15,0)</f>
        <v>14</v>
      </c>
      <c r="F94" s="17">
        <f ca="1">INDEX('EE investment costs'!$D$56:$R$656,MATCH(X94,'EE investment costs'!$D$56:$D$656,0),MATCH($V$8,'EE investment costs'!$D$56:$R$56,0))</f>
        <v>0</v>
      </c>
      <c r="I94" s="18">
        <v>1</v>
      </c>
      <c r="J94" s="18">
        <v>1</v>
      </c>
      <c r="K94" s="14">
        <f t="shared" ca="1" si="12"/>
        <v>8</v>
      </c>
      <c r="L94" s="23"/>
      <c r="M94" s="19" t="str">
        <f t="shared" ca="1" si="9"/>
        <v>INDADEFFRH-15</v>
      </c>
      <c r="N94" s="23" t="str">
        <f t="shared" ca="1" si="11"/>
        <v>Agriculture Saving Tech-Heat Room Heat 1.5y</v>
      </c>
      <c r="O94" s="23" t="s">
        <v>32</v>
      </c>
      <c r="P94" s="23" t="s">
        <v>33</v>
      </c>
      <c r="Q94" s="23"/>
      <c r="R94" s="23"/>
      <c r="S94" s="19" t="s">
        <v>34</v>
      </c>
      <c r="V94" s="16" t="str">
        <f t="shared" ca="1" si="13"/>
        <v>AD</v>
      </c>
      <c r="W94" s="14" t="str">
        <f t="shared" ca="1" si="14"/>
        <v>Agriculture</v>
      </c>
      <c r="X94" s="3" t="str">
        <f>'EE investment costs'!D143</f>
        <v>RH-15</v>
      </c>
      <c r="Y94" s="3" t="str">
        <f>'EE investment costs'!E143</f>
        <v>Heat Room Heat</v>
      </c>
      <c r="AC94" s="123">
        <f>'EE investment costs'!C143</f>
        <v>1.5</v>
      </c>
      <c r="AD94" s="22"/>
    </row>
    <row r="95" spans="2:30">
      <c r="B95" s="14" t="str">
        <f t="shared" ca="1" si="8"/>
        <v>INDADEFFLA-15</v>
      </c>
      <c r="C95" s="15" t="str">
        <f t="shared" ca="1" si="10"/>
        <v>IADLA</v>
      </c>
      <c r="D95" s="16">
        <f>'EE investment costs'!$F$15</f>
        <v>2016</v>
      </c>
      <c r="E95" s="14">
        <f>VLOOKUP(X95,'EE investment costs'!$D$56:$R$656,15,0)</f>
        <v>3.23</v>
      </c>
      <c r="F95" s="17">
        <f ca="1">INDEX('EE investment costs'!$D$56:$R$656,MATCH(X95,'EE investment costs'!$D$56:$D$656,0),MATCH($V$8,'EE investment costs'!$D$56:$R$56,0))</f>
        <v>382.41324999423188</v>
      </c>
      <c r="I95" s="18">
        <v>1</v>
      </c>
      <c r="J95" s="18">
        <v>1</v>
      </c>
      <c r="K95" s="14">
        <f t="shared" ca="1" si="12"/>
        <v>8</v>
      </c>
      <c r="L95" s="23"/>
      <c r="M95" s="19" t="str">
        <f t="shared" ca="1" si="9"/>
        <v>INDADEFFLA-15</v>
      </c>
      <c r="N95" s="23" t="str">
        <f t="shared" ca="1" si="11"/>
        <v>Agriculture Saving Tech-Light 1.5y</v>
      </c>
      <c r="O95" s="23" t="s">
        <v>32</v>
      </c>
      <c r="P95" s="23" t="s">
        <v>33</v>
      </c>
      <c r="Q95" s="23"/>
      <c r="R95" s="23"/>
      <c r="S95" s="19" t="s">
        <v>34</v>
      </c>
      <c r="V95" s="16" t="str">
        <f t="shared" ca="1" si="13"/>
        <v>AD</v>
      </c>
      <c r="W95" s="14" t="str">
        <f t="shared" ca="1" si="14"/>
        <v>Agriculture</v>
      </c>
      <c r="X95" s="3" t="str">
        <f>'EE investment costs'!D144</f>
        <v>LA-15</v>
      </c>
      <c r="Y95" s="3" t="str">
        <f>'EE investment costs'!E144</f>
        <v>Light</v>
      </c>
      <c r="AC95" s="123">
        <f>'EE investment costs'!C144</f>
        <v>1.5</v>
      </c>
      <c r="AD95" s="22"/>
    </row>
    <row r="96" spans="2:30">
      <c r="B96" s="14" t="str">
        <f t="shared" ca="1" si="8"/>
        <v>INDADEFFEM-15</v>
      </c>
      <c r="C96" s="15" t="str">
        <f t="shared" ca="1" si="10"/>
        <v>IADEM</v>
      </c>
      <c r="D96" s="16">
        <f>'EE investment costs'!$F$15</f>
        <v>2016</v>
      </c>
      <c r="E96" s="14">
        <f>VLOOKUP(X96,'EE investment costs'!$D$56:$R$656,15,0)</f>
        <v>3.3914999999999997</v>
      </c>
      <c r="F96" s="17">
        <f ca="1">INDEX('EE investment costs'!$D$56:$R$656,MATCH(X96,'EE investment costs'!$D$56:$D$656,0),MATCH($V$8,'EE investment costs'!$D$56:$R$56,0))</f>
        <v>364.58849569140915</v>
      </c>
      <c r="I96" s="18">
        <v>1</v>
      </c>
      <c r="J96" s="18">
        <v>1</v>
      </c>
      <c r="K96" s="14">
        <f t="shared" ca="1" si="12"/>
        <v>8</v>
      </c>
      <c r="M96" s="19" t="str">
        <f t="shared" ca="1" si="9"/>
        <v>INDADEFFEM-15</v>
      </c>
      <c r="N96" s="23" t="str">
        <f t="shared" ca="1" si="11"/>
        <v>Agriculture Saving Tech-Electric Motors 1.5y</v>
      </c>
      <c r="O96" s="23" t="s">
        <v>32</v>
      </c>
      <c r="P96" s="23" t="s">
        <v>33</v>
      </c>
      <c r="Q96" s="23"/>
      <c r="R96" s="23"/>
      <c r="S96" s="19" t="s">
        <v>34</v>
      </c>
      <c r="V96" s="16" t="str">
        <f t="shared" ca="1" si="13"/>
        <v>AD</v>
      </c>
      <c r="W96" s="14" t="str">
        <f t="shared" ca="1" si="14"/>
        <v>Agriculture</v>
      </c>
      <c r="X96" s="3" t="str">
        <f>'EE investment costs'!D145</f>
        <v>EM-15</v>
      </c>
      <c r="Y96" s="3" t="str">
        <f>'EE investment costs'!E145</f>
        <v>Electric Motors</v>
      </c>
      <c r="AC96" s="123">
        <f>'EE investment costs'!C145</f>
        <v>1.5</v>
      </c>
      <c r="AD96" s="22"/>
    </row>
    <row r="97" spans="2:30">
      <c r="B97" s="14" t="str">
        <f t="shared" ca="1" si="8"/>
        <v>INDADEFFTF-15</v>
      </c>
      <c r="C97" s="15" t="str">
        <f t="shared" ca="1" si="10"/>
        <v>IADTF</v>
      </c>
      <c r="D97" s="16">
        <f>'EE investment costs'!$F$15</f>
        <v>2016</v>
      </c>
      <c r="E97" s="14">
        <f>VLOOKUP(X97,'EE investment costs'!$D$56:$R$656,15,0)</f>
        <v>5.9499999999999993</v>
      </c>
      <c r="F97" s="17">
        <f ca="1">INDEX('EE investment costs'!$D$56:$R$656,MATCH(X97,'EE investment costs'!$D$56:$D$656,0),MATCH($V$8,'EE investment costs'!$D$56:$R$56,0))</f>
        <v>220.40565104773205</v>
      </c>
      <c r="I97" s="18">
        <v>1</v>
      </c>
      <c r="J97" s="18">
        <v>1</v>
      </c>
      <c r="K97" s="14">
        <f t="shared" ca="1" si="12"/>
        <v>8</v>
      </c>
      <c r="M97" s="19" t="str">
        <f t="shared" ca="1" si="9"/>
        <v>INDADEFFTF-15</v>
      </c>
      <c r="N97" s="23" t="str">
        <f t="shared" ca="1" si="11"/>
        <v>Agriculture Saving Tech-Haulage Tractors, Trucks, Fishing boats 1.5y</v>
      </c>
      <c r="O97" s="23" t="s">
        <v>32</v>
      </c>
      <c r="P97" s="23" t="s">
        <v>33</v>
      </c>
      <c r="Q97" s="23"/>
      <c r="R97" s="23"/>
      <c r="S97" s="19" t="s">
        <v>34</v>
      </c>
      <c r="V97" s="16" t="str">
        <f t="shared" ca="1" si="13"/>
        <v>AD</v>
      </c>
      <c r="W97" s="14" t="str">
        <f t="shared" ca="1" si="14"/>
        <v>Agriculture</v>
      </c>
      <c r="X97" s="3" t="str">
        <f>'EE investment costs'!D146</f>
        <v>TF-15</v>
      </c>
      <c r="Y97" s="3" t="str">
        <f>'EE investment costs'!E146</f>
        <v>Haulage Tractors, Trucks, Fishing boats</v>
      </c>
      <c r="AC97" s="123">
        <f>'EE investment costs'!C146</f>
        <v>1.5</v>
      </c>
      <c r="AD97" s="22"/>
    </row>
    <row r="98" spans="2:30">
      <c r="B98" s="14" t="str">
        <f t="shared" ca="1" si="8"/>
        <v>INDADEFFMT-16</v>
      </c>
      <c r="C98" s="15" t="str">
        <f t="shared" ca="1" si="10"/>
        <v>IADMT</v>
      </c>
      <c r="D98" s="16">
        <f>'EE investment costs'!$F$15</f>
        <v>2016</v>
      </c>
      <c r="E98" s="14">
        <f>VLOOKUP(X98,'EE investment costs'!$D$56:$R$656,15,0)</f>
        <v>4.5</v>
      </c>
      <c r="F98" s="17">
        <f ca="1">INDEX('EE investment costs'!$D$56:$R$656,MATCH(X98,'EE investment costs'!$D$56:$D$656,0),MATCH($V$8,'EE investment costs'!$D$56:$R$56,0))</f>
        <v>177.24481456325057</v>
      </c>
      <c r="I98" s="18">
        <v>1</v>
      </c>
      <c r="J98" s="18">
        <v>1</v>
      </c>
      <c r="K98" s="14">
        <f t="shared" ca="1" si="12"/>
        <v>8</v>
      </c>
      <c r="M98" s="19" t="str">
        <f t="shared" ca="1" si="9"/>
        <v>INDADEFFMT-16</v>
      </c>
      <c r="N98" s="23" t="str">
        <f t="shared" ca="1" si="11"/>
        <v>Agriculture Saving Tech-Heat Medium Temp. up to 150C 1.6y</v>
      </c>
      <c r="O98" s="23" t="s">
        <v>32</v>
      </c>
      <c r="P98" s="23" t="s">
        <v>33</v>
      </c>
      <c r="Q98" s="23"/>
      <c r="R98" s="23"/>
      <c r="S98" s="19" t="s">
        <v>34</v>
      </c>
      <c r="V98" s="16" t="str">
        <f t="shared" ca="1" si="13"/>
        <v>AD</v>
      </c>
      <c r="W98" s="14" t="str">
        <f t="shared" ca="1" si="14"/>
        <v>Agriculture</v>
      </c>
      <c r="X98" s="3" t="str">
        <f>'EE investment costs'!D147</f>
        <v>MT-16</v>
      </c>
      <c r="Y98" s="3" t="str">
        <f>'EE investment costs'!E147</f>
        <v>Heat Medium Temp. up to 150C</v>
      </c>
      <c r="AC98" s="123">
        <f>'EE investment costs'!C147</f>
        <v>1.6</v>
      </c>
      <c r="AD98" s="22"/>
    </row>
    <row r="99" spans="2:30">
      <c r="B99" s="14" t="str">
        <f t="shared" ca="1" si="8"/>
        <v>INDADEFFHT-16</v>
      </c>
      <c r="C99" s="15" t="str">
        <f t="shared" ca="1" si="10"/>
        <v>IADHT</v>
      </c>
      <c r="D99" s="16">
        <f>'EE investment costs'!$F$15</f>
        <v>2016</v>
      </c>
      <c r="E99" s="14">
        <f>VLOOKUP(X99,'EE investment costs'!$D$56:$R$656,15,0)</f>
        <v>3.6</v>
      </c>
      <c r="F99" s="17">
        <f ca="1">INDEX('EE investment costs'!$D$56:$R$656,MATCH(X99,'EE investment costs'!$D$56:$D$656,0),MATCH($V$8,'EE investment costs'!$D$56:$R$56,0))</f>
        <v>169.61837260384644</v>
      </c>
      <c r="I99" s="18">
        <v>1</v>
      </c>
      <c r="J99" s="18">
        <v>1</v>
      </c>
      <c r="K99" s="14">
        <f t="shared" ca="1" si="12"/>
        <v>8</v>
      </c>
      <c r="M99" s="19" t="str">
        <f t="shared" ca="1" si="9"/>
        <v>INDADEFFHT-16</v>
      </c>
      <c r="N99" s="23" t="str">
        <f t="shared" ca="1" si="11"/>
        <v>Agriculture Saving Tech-Heat High Temp. over 150C 1.6y</v>
      </c>
      <c r="O99" s="23" t="s">
        <v>32</v>
      </c>
      <c r="P99" s="23" t="s">
        <v>33</v>
      </c>
      <c r="Q99" s="23"/>
      <c r="R99" s="23"/>
      <c r="S99" s="19" t="s">
        <v>34</v>
      </c>
      <c r="V99" s="16" t="str">
        <f t="shared" ca="1" si="13"/>
        <v>AD</v>
      </c>
      <c r="W99" s="14" t="str">
        <f t="shared" ca="1" si="14"/>
        <v>Agriculture</v>
      </c>
      <c r="X99" s="3" t="str">
        <f>'EE investment costs'!D148</f>
        <v>HT-16</v>
      </c>
      <c r="Y99" s="3" t="str">
        <f>'EE investment costs'!E148</f>
        <v>Heat High Temp. over 150C</v>
      </c>
      <c r="AC99" s="123">
        <f>'EE investment costs'!C148</f>
        <v>1.6</v>
      </c>
      <c r="AD99" s="22"/>
    </row>
    <row r="100" spans="2:30">
      <c r="B100" s="14" t="str">
        <f t="shared" ca="1" si="8"/>
        <v>INDADEFFRH-16</v>
      </c>
      <c r="C100" s="15" t="str">
        <f t="shared" ca="1" si="10"/>
        <v>IADRH</v>
      </c>
      <c r="D100" s="16">
        <f>'EE investment costs'!$F$15</f>
        <v>2016</v>
      </c>
      <c r="E100" s="14">
        <f>VLOOKUP(X100,'EE investment costs'!$D$56:$R$656,15,0)</f>
        <v>14.4</v>
      </c>
      <c r="F100" s="17">
        <f ca="1">INDEX('EE investment costs'!$D$56:$R$656,MATCH(X100,'EE investment costs'!$D$56:$D$656,0),MATCH($V$8,'EE investment costs'!$D$56:$R$56,0))</f>
        <v>0</v>
      </c>
      <c r="I100" s="18">
        <v>1</v>
      </c>
      <c r="J100" s="18">
        <v>1</v>
      </c>
      <c r="K100" s="14">
        <f t="shared" ca="1" si="12"/>
        <v>8</v>
      </c>
      <c r="M100" s="19" t="str">
        <f t="shared" ca="1" si="9"/>
        <v>INDADEFFRH-16</v>
      </c>
      <c r="N100" s="23" t="str">
        <f t="shared" ca="1" si="11"/>
        <v>Agriculture Saving Tech-Heat Room Heat 1.6y</v>
      </c>
      <c r="O100" s="23" t="s">
        <v>32</v>
      </c>
      <c r="P100" s="23" t="s">
        <v>33</v>
      </c>
      <c r="Q100" s="23"/>
      <c r="R100" s="23"/>
      <c r="S100" s="19" t="s">
        <v>34</v>
      </c>
      <c r="V100" s="16" t="str">
        <f t="shared" ca="1" si="13"/>
        <v>AD</v>
      </c>
      <c r="W100" s="14" t="str">
        <f t="shared" ca="1" si="14"/>
        <v>Agriculture</v>
      </c>
      <c r="X100" s="3" t="str">
        <f>'EE investment costs'!D149</f>
        <v>RH-16</v>
      </c>
      <c r="Y100" s="3" t="str">
        <f>'EE investment costs'!E149</f>
        <v>Heat Room Heat</v>
      </c>
      <c r="AC100" s="123">
        <f>'EE investment costs'!C149</f>
        <v>1.6</v>
      </c>
      <c r="AD100" s="22"/>
    </row>
    <row r="101" spans="2:30">
      <c r="B101" s="14" t="str">
        <f t="shared" ca="1" si="8"/>
        <v>INDADEFFLA-16</v>
      </c>
      <c r="C101" s="15" t="str">
        <f t="shared" ca="1" si="10"/>
        <v>IADLA</v>
      </c>
      <c r="D101" s="16">
        <f>'EE investment costs'!$F$15</f>
        <v>2016</v>
      </c>
      <c r="E101" s="14">
        <f>VLOOKUP(X101,'EE investment costs'!$D$56:$R$656,15,0)</f>
        <v>3.2640000000000002</v>
      </c>
      <c r="F101" s="17">
        <f ca="1">INDEX('EE investment costs'!$D$56:$R$656,MATCH(X101,'EE investment costs'!$D$56:$D$656,0),MATCH($V$8,'EE investment costs'!$D$56:$R$56,0))</f>
        <v>437.96790493177815</v>
      </c>
      <c r="I101" s="18">
        <v>1</v>
      </c>
      <c r="J101" s="18">
        <v>1</v>
      </c>
      <c r="K101" s="14">
        <f t="shared" ca="1" si="12"/>
        <v>8</v>
      </c>
      <c r="M101" s="19" t="str">
        <f t="shared" ca="1" si="9"/>
        <v>INDADEFFLA-16</v>
      </c>
      <c r="N101" s="23" t="str">
        <f t="shared" ca="1" si="11"/>
        <v>Agriculture Saving Tech-Light 1.6y</v>
      </c>
      <c r="O101" s="23" t="s">
        <v>32</v>
      </c>
      <c r="P101" s="23" t="s">
        <v>33</v>
      </c>
      <c r="Q101" s="23"/>
      <c r="R101" s="23"/>
      <c r="S101" s="19" t="s">
        <v>34</v>
      </c>
      <c r="V101" s="16" t="str">
        <f t="shared" ca="1" si="13"/>
        <v>AD</v>
      </c>
      <c r="W101" s="14" t="str">
        <f t="shared" ca="1" si="14"/>
        <v>Agriculture</v>
      </c>
      <c r="X101" s="3" t="str">
        <f>'EE investment costs'!D150</f>
        <v>LA-16</v>
      </c>
      <c r="Y101" s="3" t="str">
        <f>'EE investment costs'!E150</f>
        <v>Light</v>
      </c>
      <c r="AC101" s="123">
        <f>'EE investment costs'!C150</f>
        <v>1.6</v>
      </c>
      <c r="AD101" s="22"/>
    </row>
    <row r="102" spans="2:30">
      <c r="B102" s="14" t="str">
        <f t="shared" ca="1" si="8"/>
        <v>INDADEFFEM-16</v>
      </c>
      <c r="C102" s="15" t="str">
        <f t="shared" ca="1" si="10"/>
        <v>IADEM</v>
      </c>
      <c r="D102" s="16">
        <f>'EE investment costs'!$F$15</f>
        <v>2016</v>
      </c>
      <c r="E102" s="14">
        <f>VLOOKUP(X102,'EE investment costs'!$D$56:$R$656,15,0)</f>
        <v>3.4271999999999996</v>
      </c>
      <c r="F102" s="17">
        <f ca="1">INDEX('EE investment costs'!$D$56:$R$656,MATCH(X102,'EE investment costs'!$D$56:$D$656,0),MATCH($V$8,'EE investment costs'!$D$56:$R$56,0))</f>
        <v>420.30298976669724</v>
      </c>
      <c r="I102" s="18">
        <v>1</v>
      </c>
      <c r="J102" s="18">
        <v>1</v>
      </c>
      <c r="K102" s="14">
        <f t="shared" ca="1" si="12"/>
        <v>8</v>
      </c>
      <c r="M102" s="19" t="str">
        <f t="shared" ca="1" si="9"/>
        <v>INDADEFFEM-16</v>
      </c>
      <c r="N102" s="23" t="str">
        <f t="shared" ca="1" si="11"/>
        <v>Agriculture Saving Tech-Electric Motors 1.6y</v>
      </c>
      <c r="O102" s="23" t="s">
        <v>32</v>
      </c>
      <c r="P102" s="23" t="s">
        <v>33</v>
      </c>
      <c r="Q102" s="23"/>
      <c r="R102" s="23"/>
      <c r="S102" s="19" t="s">
        <v>34</v>
      </c>
      <c r="V102" s="16" t="str">
        <f t="shared" ca="1" si="13"/>
        <v>AD</v>
      </c>
      <c r="W102" s="14" t="str">
        <f t="shared" ca="1" si="14"/>
        <v>Agriculture</v>
      </c>
      <c r="X102" s="3" t="str">
        <f>'EE investment costs'!D151</f>
        <v>EM-16</v>
      </c>
      <c r="Y102" s="3" t="str">
        <f>'EE investment costs'!E151</f>
        <v>Electric Motors</v>
      </c>
      <c r="AC102" s="123">
        <f>'EE investment costs'!C151</f>
        <v>1.6</v>
      </c>
      <c r="AD102" s="22"/>
    </row>
    <row r="103" spans="2:30">
      <c r="B103" s="14" t="str">
        <f t="shared" ca="1" si="8"/>
        <v>INDADEFFTF-16</v>
      </c>
      <c r="C103" s="15" t="str">
        <f t="shared" ca="1" si="10"/>
        <v>IADTF</v>
      </c>
      <c r="D103" s="16">
        <f>'EE investment costs'!$F$15</f>
        <v>2016</v>
      </c>
      <c r="E103" s="14">
        <f>VLOOKUP(X103,'EE investment costs'!$D$56:$R$656,15,0)</f>
        <v>6.16</v>
      </c>
      <c r="F103" s="17">
        <f ca="1">INDEX('EE investment costs'!$D$56:$R$656,MATCH(X103,'EE investment costs'!$D$56:$D$656,0),MATCH($V$8,'EE investment costs'!$D$56:$R$56,0))</f>
        <v>235.09936111758083</v>
      </c>
      <c r="I103" s="18">
        <v>1</v>
      </c>
      <c r="J103" s="18">
        <v>1</v>
      </c>
      <c r="K103" s="14">
        <f t="shared" ca="1" si="12"/>
        <v>8</v>
      </c>
      <c r="M103" s="19" t="str">
        <f t="shared" ca="1" si="9"/>
        <v>INDADEFFTF-16</v>
      </c>
      <c r="N103" s="23" t="str">
        <f t="shared" ca="1" si="11"/>
        <v>Agriculture Saving Tech-Haulage Tractors, Trucks, Fishing boats 1.6y</v>
      </c>
      <c r="O103" s="23" t="s">
        <v>32</v>
      </c>
      <c r="P103" s="23" t="s">
        <v>33</v>
      </c>
      <c r="Q103" s="23"/>
      <c r="R103" s="23"/>
      <c r="S103" s="19" t="s">
        <v>34</v>
      </c>
      <c r="V103" s="16" t="str">
        <f t="shared" ca="1" si="13"/>
        <v>AD</v>
      </c>
      <c r="W103" s="14" t="str">
        <f t="shared" ca="1" si="14"/>
        <v>Agriculture</v>
      </c>
      <c r="X103" s="3" t="str">
        <f>'EE investment costs'!D152</f>
        <v>TF-16</v>
      </c>
      <c r="Y103" s="3" t="str">
        <f>'EE investment costs'!E152</f>
        <v>Haulage Tractors, Trucks, Fishing boats</v>
      </c>
      <c r="AC103" s="123">
        <f>'EE investment costs'!C152</f>
        <v>1.6</v>
      </c>
      <c r="AD103" s="22"/>
    </row>
    <row r="104" spans="2:30">
      <c r="B104" s="14" t="str">
        <f t="shared" ca="1" si="8"/>
        <v>INDADEFFMT-17</v>
      </c>
      <c r="C104" s="15" t="str">
        <f t="shared" ca="1" si="10"/>
        <v>IADMT</v>
      </c>
      <c r="D104" s="16">
        <f>'EE investment costs'!$F$15</f>
        <v>2016</v>
      </c>
      <c r="E104" s="14">
        <f>VLOOKUP(X104,'EE investment costs'!$D$56:$R$656,15,0)</f>
        <v>4.625</v>
      </c>
      <c r="F104" s="17">
        <f ca="1">INDEX('EE investment costs'!$D$56:$R$656,MATCH(X104,'EE investment costs'!$D$56:$D$656,0),MATCH($V$8,'EE investment costs'!$D$56:$R$56,0))</f>
        <v>196.32943351243244</v>
      </c>
      <c r="I104" s="18">
        <v>1</v>
      </c>
      <c r="J104" s="18">
        <v>1</v>
      </c>
      <c r="K104" s="14">
        <f t="shared" ca="1" si="12"/>
        <v>8</v>
      </c>
      <c r="M104" s="19" t="str">
        <f t="shared" ca="1" si="9"/>
        <v>INDADEFFMT-17</v>
      </c>
      <c r="N104" s="23" t="str">
        <f t="shared" ca="1" si="11"/>
        <v>Agriculture Saving Tech-Heat Medium Temp. up to 150C 1.7y</v>
      </c>
      <c r="O104" s="23" t="s">
        <v>32</v>
      </c>
      <c r="P104" s="23" t="s">
        <v>33</v>
      </c>
      <c r="Q104" s="23"/>
      <c r="R104" s="23"/>
      <c r="S104" s="19" t="s">
        <v>34</v>
      </c>
      <c r="V104" s="16" t="str">
        <f t="shared" ca="1" si="13"/>
        <v>AD</v>
      </c>
      <c r="W104" s="14" t="str">
        <f t="shared" ca="1" si="14"/>
        <v>Agriculture</v>
      </c>
      <c r="X104" s="3" t="str">
        <f>'EE investment costs'!D153</f>
        <v>MT-17</v>
      </c>
      <c r="Y104" s="3" t="str">
        <f>'EE investment costs'!E153</f>
        <v>Heat Medium Temp. up to 150C</v>
      </c>
      <c r="AC104" s="123">
        <f>'EE investment costs'!C153</f>
        <v>1.7</v>
      </c>
      <c r="AD104" s="22"/>
    </row>
    <row r="105" spans="2:30">
      <c r="B105" s="14" t="str">
        <f t="shared" ca="1" si="8"/>
        <v>INDADEFFHT-17</v>
      </c>
      <c r="C105" s="15" t="str">
        <f t="shared" ca="1" si="10"/>
        <v>IADHT</v>
      </c>
      <c r="D105" s="16">
        <f>'EE investment costs'!$F$15</f>
        <v>2016</v>
      </c>
      <c r="E105" s="14">
        <f>VLOOKUP(X105,'EE investment costs'!$D$56:$R$656,15,0)</f>
        <v>3.7</v>
      </c>
      <c r="F105" s="17">
        <f ca="1">INDEX('EE investment costs'!$D$56:$R$656,MATCH(X105,'EE investment costs'!$D$56:$D$656,0),MATCH($V$8,'EE investment costs'!$D$56:$R$56,0))</f>
        <v>184.05397878289719</v>
      </c>
      <c r="I105" s="18">
        <v>1</v>
      </c>
      <c r="J105" s="18">
        <v>1</v>
      </c>
      <c r="K105" s="14">
        <f t="shared" ca="1" si="12"/>
        <v>8</v>
      </c>
      <c r="M105" s="19" t="str">
        <f t="shared" ca="1" si="9"/>
        <v>INDADEFFHT-17</v>
      </c>
      <c r="N105" s="23" t="str">
        <f t="shared" ca="1" si="11"/>
        <v>Agriculture Saving Tech-Heat High Temp. over 150C 1.7y</v>
      </c>
      <c r="O105" s="23" t="s">
        <v>32</v>
      </c>
      <c r="P105" s="23" t="s">
        <v>33</v>
      </c>
      <c r="Q105" s="23"/>
      <c r="R105" s="23"/>
      <c r="S105" s="19" t="s">
        <v>34</v>
      </c>
      <c r="V105" s="16" t="str">
        <f t="shared" ca="1" si="13"/>
        <v>AD</v>
      </c>
      <c r="W105" s="14" t="str">
        <f t="shared" ca="1" si="14"/>
        <v>Agriculture</v>
      </c>
      <c r="X105" s="3" t="str">
        <f>'EE investment costs'!D154</f>
        <v>HT-17</v>
      </c>
      <c r="Y105" s="3" t="str">
        <f>'EE investment costs'!E154</f>
        <v>Heat High Temp. over 150C</v>
      </c>
      <c r="AC105" s="123">
        <f>'EE investment costs'!C154</f>
        <v>1.7</v>
      </c>
      <c r="AD105" s="22"/>
    </row>
    <row r="106" spans="2:30">
      <c r="B106" s="14" t="str">
        <f t="shared" ca="1" si="8"/>
        <v>INDADEFFRH-17</v>
      </c>
      <c r="C106" s="15" t="str">
        <f t="shared" ca="1" si="10"/>
        <v>IADRH</v>
      </c>
      <c r="D106" s="16">
        <f>'EE investment costs'!$F$15</f>
        <v>2016</v>
      </c>
      <c r="E106" s="14">
        <f>VLOOKUP(X106,'EE investment costs'!$D$56:$R$656,15,0)</f>
        <v>14.8</v>
      </c>
      <c r="F106" s="17">
        <f ca="1">INDEX('EE investment costs'!$D$56:$R$656,MATCH(X106,'EE investment costs'!$D$56:$D$656,0),MATCH($V$8,'EE investment costs'!$D$56:$R$56,0))</f>
        <v>0</v>
      </c>
      <c r="I106" s="18">
        <v>1</v>
      </c>
      <c r="J106" s="18">
        <v>1</v>
      </c>
      <c r="K106" s="14">
        <f t="shared" ca="1" si="12"/>
        <v>8</v>
      </c>
      <c r="M106" s="19" t="str">
        <f t="shared" ca="1" si="9"/>
        <v>INDADEFFRH-17</v>
      </c>
      <c r="N106" s="23" t="str">
        <f t="shared" ca="1" si="11"/>
        <v>Agriculture Saving Tech-Heat Room Heat 1.7y</v>
      </c>
      <c r="O106" s="23" t="s">
        <v>32</v>
      </c>
      <c r="P106" s="23" t="s">
        <v>33</v>
      </c>
      <c r="Q106" s="23"/>
      <c r="R106" s="23"/>
      <c r="S106" s="19" t="s">
        <v>34</v>
      </c>
      <c r="V106" s="16" t="str">
        <f t="shared" ca="1" si="13"/>
        <v>AD</v>
      </c>
      <c r="W106" s="14" t="str">
        <f t="shared" ca="1" si="14"/>
        <v>Agriculture</v>
      </c>
      <c r="X106" s="3" t="str">
        <f>'EE investment costs'!D155</f>
        <v>RH-17</v>
      </c>
      <c r="Y106" s="3" t="str">
        <f>'EE investment costs'!E155</f>
        <v>Heat Room Heat</v>
      </c>
      <c r="AC106" s="123">
        <f>'EE investment costs'!C155</f>
        <v>1.7</v>
      </c>
      <c r="AD106" s="22"/>
    </row>
    <row r="107" spans="2:30">
      <c r="B107" s="14" t="str">
        <f t="shared" ca="1" si="8"/>
        <v>INDADEFFLA-17</v>
      </c>
      <c r="C107" s="15" t="str">
        <f t="shared" ca="1" si="10"/>
        <v>IADLA</v>
      </c>
      <c r="D107" s="16">
        <f>'EE investment costs'!$F$15</f>
        <v>2016</v>
      </c>
      <c r="E107" s="14">
        <f>VLOOKUP(X107,'EE investment costs'!$D$56:$R$656,15,0)</f>
        <v>3.298</v>
      </c>
      <c r="F107" s="17">
        <f ca="1">INDEX('EE investment costs'!$D$56:$R$656,MATCH(X107,'EE investment costs'!$D$56:$D$656,0),MATCH($V$8,'EE investment costs'!$D$56:$R$56,0))</f>
        <v>493.5225598693242</v>
      </c>
      <c r="I107" s="18">
        <v>1</v>
      </c>
      <c r="J107" s="18">
        <v>1</v>
      </c>
      <c r="K107" s="14">
        <f t="shared" ca="1" si="12"/>
        <v>8</v>
      </c>
      <c r="M107" s="19" t="str">
        <f t="shared" ca="1" si="9"/>
        <v>INDADEFFLA-17</v>
      </c>
      <c r="N107" s="23" t="str">
        <f t="shared" ca="1" si="11"/>
        <v>Agriculture Saving Tech-Light 1.7y</v>
      </c>
      <c r="O107" s="23" t="s">
        <v>32</v>
      </c>
      <c r="P107" s="23" t="s">
        <v>33</v>
      </c>
      <c r="Q107" s="23"/>
      <c r="R107" s="23"/>
      <c r="S107" s="19" t="s">
        <v>34</v>
      </c>
      <c r="V107" s="16" t="str">
        <f t="shared" ca="1" si="13"/>
        <v>AD</v>
      </c>
      <c r="W107" s="14" t="str">
        <f t="shared" ca="1" si="14"/>
        <v>Agriculture</v>
      </c>
      <c r="X107" s="3" t="str">
        <f>'EE investment costs'!D156</f>
        <v>LA-17</v>
      </c>
      <c r="Y107" s="3" t="str">
        <f>'EE investment costs'!E156</f>
        <v>Light</v>
      </c>
      <c r="AC107" s="123">
        <f>'EE investment costs'!C156</f>
        <v>1.7</v>
      </c>
      <c r="AD107" s="22"/>
    </row>
    <row r="108" spans="2:30">
      <c r="B108" s="14" t="str">
        <f t="shared" ca="1" si="8"/>
        <v>INDADEFFEM-17</v>
      </c>
      <c r="C108" s="15" t="str">
        <f t="shared" ca="1" si="10"/>
        <v>IADEM</v>
      </c>
      <c r="D108" s="16">
        <f>'EE investment costs'!$F$15</f>
        <v>2016</v>
      </c>
      <c r="E108" s="14">
        <f>VLOOKUP(X108,'EE investment costs'!$D$56:$R$656,15,0)</f>
        <v>3.4628999999999994</v>
      </c>
      <c r="F108" s="17">
        <f ca="1">INDEX('EE investment costs'!$D$56:$R$656,MATCH(X108,'EE investment costs'!$D$56:$D$656,0),MATCH($V$8,'EE investment costs'!$D$56:$R$56,0))</f>
        <v>476.01748384198515</v>
      </c>
      <c r="I108" s="18">
        <v>1</v>
      </c>
      <c r="J108" s="18">
        <v>1</v>
      </c>
      <c r="K108" s="14">
        <f t="shared" ca="1" si="12"/>
        <v>8</v>
      </c>
      <c r="M108" s="19" t="str">
        <f t="shared" ca="1" si="9"/>
        <v>INDADEFFEM-17</v>
      </c>
      <c r="N108" s="23" t="str">
        <f t="shared" ca="1" si="11"/>
        <v>Agriculture Saving Tech-Electric Motors 1.7y</v>
      </c>
      <c r="O108" s="23" t="s">
        <v>32</v>
      </c>
      <c r="P108" s="23" t="s">
        <v>33</v>
      </c>
      <c r="Q108" s="23"/>
      <c r="R108" s="23"/>
      <c r="S108" s="19" t="s">
        <v>34</v>
      </c>
      <c r="V108" s="16" t="str">
        <f t="shared" ca="1" si="13"/>
        <v>AD</v>
      </c>
      <c r="W108" s="14" t="str">
        <f t="shared" ca="1" si="14"/>
        <v>Agriculture</v>
      </c>
      <c r="X108" s="3" t="str">
        <f>'EE investment costs'!D157</f>
        <v>EM-17</v>
      </c>
      <c r="Y108" s="3" t="str">
        <f>'EE investment costs'!E157</f>
        <v>Electric Motors</v>
      </c>
      <c r="AC108" s="123">
        <f>'EE investment costs'!C157</f>
        <v>1.7</v>
      </c>
      <c r="AD108" s="22"/>
    </row>
    <row r="109" spans="2:30">
      <c r="B109" s="14" t="str">
        <f t="shared" ca="1" si="8"/>
        <v>INDADEFFTF-17</v>
      </c>
      <c r="C109" s="15" t="str">
        <f t="shared" ca="1" si="10"/>
        <v>IADTF</v>
      </c>
      <c r="D109" s="16">
        <f>'EE investment costs'!$F$15</f>
        <v>2016</v>
      </c>
      <c r="E109" s="14">
        <f>VLOOKUP(X109,'EE investment costs'!$D$56:$R$656,15,0)</f>
        <v>6.3699999999999992</v>
      </c>
      <c r="F109" s="17">
        <f ca="1">INDEX('EE investment costs'!$D$56:$R$656,MATCH(X109,'EE investment costs'!$D$56:$D$656,0),MATCH($V$8,'EE investment costs'!$D$56:$R$56,0))</f>
        <v>249.7930711874296</v>
      </c>
      <c r="I109" s="18">
        <v>1</v>
      </c>
      <c r="J109" s="18">
        <v>1</v>
      </c>
      <c r="K109" s="14">
        <f t="shared" ca="1" si="12"/>
        <v>8</v>
      </c>
      <c r="M109" s="19" t="str">
        <f t="shared" ca="1" si="9"/>
        <v>INDADEFFTF-17</v>
      </c>
      <c r="N109" s="23" t="str">
        <f t="shared" ca="1" si="11"/>
        <v>Agriculture Saving Tech-Haulage Tractors, Trucks, Fishing boats 1.7y</v>
      </c>
      <c r="O109" s="23" t="s">
        <v>32</v>
      </c>
      <c r="P109" s="23" t="s">
        <v>33</v>
      </c>
      <c r="Q109" s="23"/>
      <c r="R109" s="23"/>
      <c r="S109" s="19" t="s">
        <v>34</v>
      </c>
      <c r="V109" s="16" t="str">
        <f t="shared" ca="1" si="13"/>
        <v>AD</v>
      </c>
      <c r="W109" s="14" t="str">
        <f t="shared" ca="1" si="14"/>
        <v>Agriculture</v>
      </c>
      <c r="X109" s="3" t="str">
        <f>'EE investment costs'!D158</f>
        <v>TF-17</v>
      </c>
      <c r="Y109" s="3" t="str">
        <f>'EE investment costs'!E158</f>
        <v>Haulage Tractors, Trucks, Fishing boats</v>
      </c>
      <c r="AC109" s="123">
        <f>'EE investment costs'!C158</f>
        <v>1.7</v>
      </c>
      <c r="AD109" s="22"/>
    </row>
    <row r="110" spans="2:30">
      <c r="B110" s="14" t="str">
        <f t="shared" ca="1" si="8"/>
        <v>INDADEFFMT-18</v>
      </c>
      <c r="C110" s="15" t="str">
        <f t="shared" ca="1" si="10"/>
        <v>IADMT</v>
      </c>
      <c r="D110" s="16">
        <f>'EE investment costs'!$F$15</f>
        <v>2016</v>
      </c>
      <c r="E110" s="14">
        <f>VLOOKUP(X110,'EE investment costs'!$D$56:$R$656,15,0)</f>
        <v>4.75</v>
      </c>
      <c r="F110" s="17">
        <f ca="1">INDEX('EE investment costs'!$D$56:$R$656,MATCH(X110,'EE investment costs'!$D$56:$D$656,0),MATCH($V$8,'EE investment costs'!$D$56:$R$56,0))</f>
        <v>215.4140524616144</v>
      </c>
      <c r="I110" s="18">
        <v>1</v>
      </c>
      <c r="J110" s="18">
        <v>1</v>
      </c>
      <c r="K110" s="14">
        <f t="shared" ca="1" si="12"/>
        <v>8</v>
      </c>
      <c r="M110" s="19" t="str">
        <f t="shared" ca="1" si="9"/>
        <v>INDADEFFMT-18</v>
      </c>
      <c r="N110" s="23" t="str">
        <f t="shared" ca="1" si="11"/>
        <v>Agriculture Saving Tech-Heat Medium Temp. up to 150C 1.8y</v>
      </c>
      <c r="O110" s="23" t="s">
        <v>32</v>
      </c>
      <c r="P110" s="23" t="s">
        <v>33</v>
      </c>
      <c r="Q110" s="23"/>
      <c r="R110" s="23"/>
      <c r="S110" s="19" t="s">
        <v>34</v>
      </c>
      <c r="V110" s="16" t="str">
        <f t="shared" ca="1" si="13"/>
        <v>AD</v>
      </c>
      <c r="W110" s="14" t="str">
        <f t="shared" ca="1" si="14"/>
        <v>Agriculture</v>
      </c>
      <c r="X110" s="3" t="str">
        <f>'EE investment costs'!D159</f>
        <v>MT-18</v>
      </c>
      <c r="Y110" s="3" t="str">
        <f>'EE investment costs'!E159</f>
        <v>Heat Medium Temp. up to 150C</v>
      </c>
      <c r="AC110" s="123">
        <f>'EE investment costs'!C159</f>
        <v>1.8</v>
      </c>
      <c r="AD110" s="22"/>
    </row>
    <row r="111" spans="2:30">
      <c r="B111" s="14" t="str">
        <f t="shared" ca="1" si="8"/>
        <v>INDADEFFHT-18</v>
      </c>
      <c r="C111" s="15" t="str">
        <f t="shared" ca="1" si="10"/>
        <v>IADHT</v>
      </c>
      <c r="D111" s="16">
        <f>'EE investment costs'!$F$15</f>
        <v>2016</v>
      </c>
      <c r="E111" s="14">
        <f>VLOOKUP(X111,'EE investment costs'!$D$56:$R$656,15,0)</f>
        <v>3.8</v>
      </c>
      <c r="F111" s="17">
        <f ca="1">INDEX('EE investment costs'!$D$56:$R$656,MATCH(X111,'EE investment costs'!$D$56:$D$656,0),MATCH($V$8,'EE investment costs'!$D$56:$R$56,0))</f>
        <v>198.48958496194797</v>
      </c>
      <c r="I111" s="18">
        <v>1</v>
      </c>
      <c r="J111" s="18">
        <v>1</v>
      </c>
      <c r="K111" s="14">
        <f t="shared" ca="1" si="12"/>
        <v>8</v>
      </c>
      <c r="M111" s="19" t="str">
        <f t="shared" ca="1" si="9"/>
        <v>INDADEFFHT-18</v>
      </c>
      <c r="N111" s="23" t="str">
        <f t="shared" ca="1" si="11"/>
        <v>Agriculture Saving Tech-Heat High Temp. over 150C 1.8y</v>
      </c>
      <c r="O111" s="23" t="s">
        <v>32</v>
      </c>
      <c r="P111" s="23" t="s">
        <v>33</v>
      </c>
      <c r="Q111" s="23"/>
      <c r="R111" s="23"/>
      <c r="S111" s="19" t="s">
        <v>34</v>
      </c>
      <c r="V111" s="16" t="str">
        <f t="shared" ca="1" si="13"/>
        <v>AD</v>
      </c>
      <c r="W111" s="14" t="str">
        <f t="shared" ca="1" si="14"/>
        <v>Agriculture</v>
      </c>
      <c r="X111" s="3" t="str">
        <f>'EE investment costs'!D160</f>
        <v>HT-18</v>
      </c>
      <c r="Y111" s="3" t="str">
        <f>'EE investment costs'!E160</f>
        <v>Heat High Temp. over 150C</v>
      </c>
      <c r="AC111" s="123">
        <f>'EE investment costs'!C160</f>
        <v>1.8</v>
      </c>
      <c r="AD111" s="22"/>
    </row>
    <row r="112" spans="2:30">
      <c r="B112" s="14" t="str">
        <f t="shared" ca="1" si="8"/>
        <v>INDADEFFRH-18</v>
      </c>
      <c r="C112" s="15" t="str">
        <f t="shared" ca="1" si="10"/>
        <v>IADRH</v>
      </c>
      <c r="D112" s="16">
        <f>'EE investment costs'!$F$15</f>
        <v>2016</v>
      </c>
      <c r="E112" s="14">
        <f>VLOOKUP(X112,'EE investment costs'!$D$56:$R$656,15,0)</f>
        <v>15.2</v>
      </c>
      <c r="F112" s="17">
        <f ca="1">INDEX('EE investment costs'!$D$56:$R$656,MATCH(X112,'EE investment costs'!$D$56:$D$656,0),MATCH($V$8,'EE investment costs'!$D$56:$R$56,0))</f>
        <v>0</v>
      </c>
      <c r="I112" s="18">
        <v>1</v>
      </c>
      <c r="J112" s="18">
        <v>1</v>
      </c>
      <c r="K112" s="14">
        <f t="shared" ca="1" si="12"/>
        <v>8</v>
      </c>
      <c r="M112" s="19" t="str">
        <f t="shared" ca="1" si="9"/>
        <v>INDADEFFRH-18</v>
      </c>
      <c r="N112" s="23" t="str">
        <f t="shared" ca="1" si="11"/>
        <v>Agriculture Saving Tech-Heat Room Heat 1.8y</v>
      </c>
      <c r="O112" s="23" t="s">
        <v>32</v>
      </c>
      <c r="P112" s="23" t="s">
        <v>33</v>
      </c>
      <c r="Q112" s="23"/>
      <c r="R112" s="23"/>
      <c r="S112" s="19" t="s">
        <v>34</v>
      </c>
      <c r="V112" s="16" t="str">
        <f t="shared" ca="1" si="13"/>
        <v>AD</v>
      </c>
      <c r="W112" s="14" t="str">
        <f t="shared" ca="1" si="14"/>
        <v>Agriculture</v>
      </c>
      <c r="X112" s="3" t="str">
        <f>'EE investment costs'!D161</f>
        <v>RH-18</v>
      </c>
      <c r="Y112" s="3" t="str">
        <f>'EE investment costs'!E161</f>
        <v>Heat Room Heat</v>
      </c>
      <c r="AC112" s="123">
        <f>'EE investment costs'!C161</f>
        <v>1.8</v>
      </c>
      <c r="AD112" s="22"/>
    </row>
    <row r="113" spans="2:30">
      <c r="B113" s="14" t="str">
        <f t="shared" ca="1" si="8"/>
        <v>INDADEFFLA-18</v>
      </c>
      <c r="C113" s="15" t="str">
        <f t="shared" ca="1" si="10"/>
        <v>IADLA</v>
      </c>
      <c r="D113" s="16">
        <f>'EE investment costs'!$F$15</f>
        <v>2016</v>
      </c>
      <c r="E113" s="14">
        <f>VLOOKUP(X113,'EE investment costs'!$D$56:$R$656,15,0)</f>
        <v>3.3319999999999999</v>
      </c>
      <c r="F113" s="17">
        <f ca="1">INDEX('EE investment costs'!$D$56:$R$656,MATCH(X113,'EE investment costs'!$D$56:$D$656,0),MATCH($V$8,'EE investment costs'!$D$56:$R$56,0))</f>
        <v>549.07721480687042</v>
      </c>
      <c r="I113" s="18">
        <v>1</v>
      </c>
      <c r="J113" s="18">
        <v>1</v>
      </c>
      <c r="K113" s="14">
        <f t="shared" ca="1" si="12"/>
        <v>7</v>
      </c>
      <c r="M113" s="19" t="str">
        <f t="shared" ca="1" si="9"/>
        <v>INDADEFFLA-18</v>
      </c>
      <c r="N113" s="23" t="str">
        <f t="shared" ca="1" si="11"/>
        <v>Agriculture Saving Tech-Light 1.8y</v>
      </c>
      <c r="O113" s="23" t="s">
        <v>32</v>
      </c>
      <c r="P113" s="23" t="s">
        <v>33</v>
      </c>
      <c r="Q113" s="23"/>
      <c r="R113" s="23"/>
      <c r="S113" s="19" t="s">
        <v>34</v>
      </c>
      <c r="V113" s="16" t="str">
        <f t="shared" ca="1" si="13"/>
        <v>AD</v>
      </c>
      <c r="W113" s="14" t="str">
        <f t="shared" ca="1" si="14"/>
        <v>Agriculture</v>
      </c>
      <c r="X113" s="3" t="str">
        <f>'EE investment costs'!D162</f>
        <v>LA-18</v>
      </c>
      <c r="Y113" s="3" t="str">
        <f>'EE investment costs'!E162</f>
        <v>Light</v>
      </c>
      <c r="AC113" s="123">
        <f>'EE investment costs'!C162</f>
        <v>1.8</v>
      </c>
      <c r="AD113" s="22"/>
    </row>
    <row r="114" spans="2:30">
      <c r="B114" s="14" t="str">
        <f t="shared" ca="1" si="8"/>
        <v>INDADEFFEM-18</v>
      </c>
      <c r="C114" s="15" t="str">
        <f t="shared" ca="1" si="10"/>
        <v>IADEM</v>
      </c>
      <c r="D114" s="16">
        <f>'EE investment costs'!$F$15</f>
        <v>2016</v>
      </c>
      <c r="E114" s="14">
        <f>VLOOKUP(X114,'EE investment costs'!$D$56:$R$656,15,0)</f>
        <v>3.4985999999999997</v>
      </c>
      <c r="F114" s="17">
        <f ca="1">INDEX('EE investment costs'!$D$56:$R$656,MATCH(X114,'EE investment costs'!$D$56:$D$656,0),MATCH($V$8,'EE investment costs'!$D$56:$R$56,0))</f>
        <v>531.73197791727307</v>
      </c>
      <c r="I114" s="18">
        <v>1</v>
      </c>
      <c r="J114" s="18">
        <v>1</v>
      </c>
      <c r="K114" s="14">
        <f t="shared" ca="1" si="12"/>
        <v>7</v>
      </c>
      <c r="M114" s="19" t="str">
        <f t="shared" ca="1" si="9"/>
        <v>INDADEFFEM-18</v>
      </c>
      <c r="N114" s="23" t="str">
        <f t="shared" ca="1" si="11"/>
        <v>Agriculture Saving Tech-Electric Motors 1.8y</v>
      </c>
      <c r="O114" s="23" t="s">
        <v>32</v>
      </c>
      <c r="P114" s="23" t="s">
        <v>33</v>
      </c>
      <c r="Q114" s="23"/>
      <c r="R114" s="23"/>
      <c r="S114" s="19" t="s">
        <v>34</v>
      </c>
      <c r="V114" s="16" t="str">
        <f t="shared" ca="1" si="13"/>
        <v>AD</v>
      </c>
      <c r="W114" s="14" t="str">
        <f t="shared" ca="1" si="14"/>
        <v>Agriculture</v>
      </c>
      <c r="X114" s="3" t="str">
        <f>'EE investment costs'!D163</f>
        <v>EM-18</v>
      </c>
      <c r="Y114" s="3" t="str">
        <f>'EE investment costs'!E163</f>
        <v>Electric Motors</v>
      </c>
      <c r="AC114" s="123">
        <f>'EE investment costs'!C163</f>
        <v>1.8</v>
      </c>
      <c r="AD114" s="22"/>
    </row>
    <row r="115" spans="2:30">
      <c r="B115" s="14" t="str">
        <f t="shared" ca="1" si="8"/>
        <v>INDADEFFTF-18</v>
      </c>
      <c r="C115" s="15" t="str">
        <f t="shared" ca="1" si="10"/>
        <v>IADTF</v>
      </c>
      <c r="D115" s="16">
        <f>'EE investment costs'!$F$15</f>
        <v>2016</v>
      </c>
      <c r="E115" s="14">
        <f>VLOOKUP(X115,'EE investment costs'!$D$56:$R$656,15,0)</f>
        <v>6.58</v>
      </c>
      <c r="F115" s="17">
        <f ca="1">INDEX('EE investment costs'!$D$56:$R$656,MATCH(X115,'EE investment costs'!$D$56:$D$656,0),MATCH($V$8,'EE investment costs'!$D$56:$R$56,0))</f>
        <v>264.48678125727844</v>
      </c>
      <c r="I115" s="18">
        <v>1</v>
      </c>
      <c r="J115" s="18">
        <v>1</v>
      </c>
      <c r="K115" s="14">
        <f t="shared" ca="1" si="12"/>
        <v>8</v>
      </c>
      <c r="M115" s="19" t="str">
        <f t="shared" ca="1" si="9"/>
        <v>INDADEFFTF-18</v>
      </c>
      <c r="N115" s="23" t="str">
        <f t="shared" ca="1" si="11"/>
        <v>Agriculture Saving Tech-Haulage Tractors, Trucks, Fishing boats 1.8y</v>
      </c>
      <c r="O115" s="23" t="s">
        <v>32</v>
      </c>
      <c r="P115" s="23" t="s">
        <v>33</v>
      </c>
      <c r="Q115" s="23"/>
      <c r="R115" s="23"/>
      <c r="S115" s="19" t="s">
        <v>34</v>
      </c>
      <c r="V115" s="16" t="str">
        <f t="shared" ca="1" si="13"/>
        <v>AD</v>
      </c>
      <c r="W115" s="14" t="str">
        <f t="shared" ca="1" si="14"/>
        <v>Agriculture</v>
      </c>
      <c r="X115" s="3" t="str">
        <f>'EE investment costs'!D164</f>
        <v>TF-18</v>
      </c>
      <c r="Y115" s="3" t="str">
        <f>'EE investment costs'!E164</f>
        <v>Haulage Tractors, Trucks, Fishing boats</v>
      </c>
      <c r="AC115" s="123">
        <f>'EE investment costs'!C164</f>
        <v>1.8</v>
      </c>
      <c r="AD115" s="22"/>
    </row>
    <row r="116" spans="2:30">
      <c r="B116" s="14" t="str">
        <f t="shared" ca="1" si="8"/>
        <v>INDADEFFMT-19</v>
      </c>
      <c r="C116" s="15" t="str">
        <f t="shared" ca="1" si="10"/>
        <v>IADMT</v>
      </c>
      <c r="D116" s="16">
        <f>'EE investment costs'!$F$15</f>
        <v>2016</v>
      </c>
      <c r="E116" s="14">
        <f>VLOOKUP(X116,'EE investment costs'!$D$56:$R$656,15,0)</f>
        <v>4.875</v>
      </c>
      <c r="F116" s="17">
        <f ca="1">INDEX('EE investment costs'!$D$56:$R$656,MATCH(X116,'EE investment costs'!$D$56:$D$656,0),MATCH($V$8,'EE investment costs'!$D$56:$R$56,0))</f>
        <v>234.49867141079631</v>
      </c>
      <c r="I116" s="18">
        <v>1</v>
      </c>
      <c r="J116" s="18">
        <v>1</v>
      </c>
      <c r="K116" s="14">
        <f t="shared" ca="1" si="12"/>
        <v>8</v>
      </c>
      <c r="M116" s="19" t="str">
        <f t="shared" ca="1" si="9"/>
        <v>INDADEFFMT-19</v>
      </c>
      <c r="N116" s="23" t="str">
        <f t="shared" ca="1" si="11"/>
        <v>Agriculture Saving Tech-Heat Medium Temp. up to 150C 1.9y</v>
      </c>
      <c r="O116" s="23" t="s">
        <v>32</v>
      </c>
      <c r="P116" s="23" t="s">
        <v>33</v>
      </c>
      <c r="Q116" s="23"/>
      <c r="R116" s="23"/>
      <c r="S116" s="19" t="s">
        <v>34</v>
      </c>
      <c r="V116" s="16" t="str">
        <f t="shared" ca="1" si="13"/>
        <v>AD</v>
      </c>
      <c r="W116" s="14" t="str">
        <f t="shared" ca="1" si="14"/>
        <v>Agriculture</v>
      </c>
      <c r="X116" s="3" t="str">
        <f>'EE investment costs'!D165</f>
        <v>MT-19</v>
      </c>
      <c r="Y116" s="3" t="str">
        <f>'EE investment costs'!E165</f>
        <v>Heat Medium Temp. up to 150C</v>
      </c>
      <c r="AC116" s="123">
        <f>'EE investment costs'!C165</f>
        <v>1.9</v>
      </c>
      <c r="AD116" s="22"/>
    </row>
    <row r="117" spans="2:30">
      <c r="B117" s="14" t="str">
        <f t="shared" ca="1" si="8"/>
        <v>INDADEFFHT-19</v>
      </c>
      <c r="C117" s="15" t="str">
        <f t="shared" ca="1" si="10"/>
        <v>IADHT</v>
      </c>
      <c r="D117" s="16">
        <f>'EE investment costs'!$F$15</f>
        <v>2016</v>
      </c>
      <c r="E117" s="14">
        <f>VLOOKUP(X117,'EE investment costs'!$D$56:$R$656,15,0)</f>
        <v>3.9</v>
      </c>
      <c r="F117" s="17">
        <f ca="1">INDEX('EE investment costs'!$D$56:$R$656,MATCH(X117,'EE investment costs'!$D$56:$D$656,0),MATCH($V$8,'EE investment costs'!$D$56:$R$56,0))</f>
        <v>212.92519114099869</v>
      </c>
      <c r="I117" s="18">
        <v>1</v>
      </c>
      <c r="J117" s="18">
        <v>1</v>
      </c>
      <c r="K117" s="14">
        <f t="shared" ca="1" si="12"/>
        <v>8</v>
      </c>
      <c r="M117" s="19" t="str">
        <f t="shared" ca="1" si="9"/>
        <v>INDADEFFHT-19</v>
      </c>
      <c r="N117" s="23" t="str">
        <f t="shared" ca="1" si="11"/>
        <v>Agriculture Saving Tech-Heat High Temp. over 150C 1.9y</v>
      </c>
      <c r="O117" s="23" t="s">
        <v>32</v>
      </c>
      <c r="P117" s="23" t="s">
        <v>33</v>
      </c>
      <c r="Q117" s="23"/>
      <c r="R117" s="23"/>
      <c r="S117" s="19" t="s">
        <v>34</v>
      </c>
      <c r="V117" s="16" t="str">
        <f t="shared" ca="1" si="13"/>
        <v>AD</v>
      </c>
      <c r="W117" s="14" t="str">
        <f t="shared" ca="1" si="14"/>
        <v>Agriculture</v>
      </c>
      <c r="X117" s="3" t="str">
        <f>'EE investment costs'!D166</f>
        <v>HT-19</v>
      </c>
      <c r="Y117" s="3" t="str">
        <f>'EE investment costs'!E166</f>
        <v>Heat High Temp. over 150C</v>
      </c>
      <c r="AC117" s="123">
        <f>'EE investment costs'!C166</f>
        <v>1.9</v>
      </c>
      <c r="AD117" s="22"/>
    </row>
    <row r="118" spans="2:30">
      <c r="B118" s="14" t="str">
        <f t="shared" ca="1" si="8"/>
        <v>INDADEFFRH-19</v>
      </c>
      <c r="C118" s="15" t="str">
        <f t="shared" ca="1" si="10"/>
        <v>IADRH</v>
      </c>
      <c r="D118" s="16">
        <f>'EE investment costs'!$F$15</f>
        <v>2016</v>
      </c>
      <c r="E118" s="14">
        <f>VLOOKUP(X118,'EE investment costs'!$D$56:$R$656,15,0)</f>
        <v>15.6</v>
      </c>
      <c r="F118" s="17">
        <f ca="1">INDEX('EE investment costs'!$D$56:$R$656,MATCH(X118,'EE investment costs'!$D$56:$D$656,0),MATCH($V$8,'EE investment costs'!$D$56:$R$56,0))</f>
        <v>0</v>
      </c>
      <c r="I118" s="18">
        <v>1</v>
      </c>
      <c r="J118" s="18">
        <v>1</v>
      </c>
      <c r="K118" s="14">
        <f t="shared" ca="1" si="12"/>
        <v>8</v>
      </c>
      <c r="M118" s="19" t="str">
        <f t="shared" ca="1" si="9"/>
        <v>INDADEFFRH-19</v>
      </c>
      <c r="N118" s="23" t="str">
        <f t="shared" ca="1" si="11"/>
        <v>Agriculture Saving Tech-Heat Room Heat 1.9y</v>
      </c>
      <c r="O118" s="23" t="s">
        <v>32</v>
      </c>
      <c r="P118" s="23" t="s">
        <v>33</v>
      </c>
      <c r="Q118" s="23"/>
      <c r="R118" s="23"/>
      <c r="S118" s="19" t="s">
        <v>34</v>
      </c>
      <c r="V118" s="16" t="str">
        <f t="shared" ca="1" si="13"/>
        <v>AD</v>
      </c>
      <c r="W118" s="14" t="str">
        <f t="shared" ca="1" si="14"/>
        <v>Agriculture</v>
      </c>
      <c r="X118" s="3" t="str">
        <f>'EE investment costs'!D167</f>
        <v>RH-19</v>
      </c>
      <c r="Y118" s="3" t="str">
        <f>'EE investment costs'!E167</f>
        <v>Heat Room Heat</v>
      </c>
      <c r="AC118" s="123">
        <f>'EE investment costs'!C167</f>
        <v>1.9</v>
      </c>
      <c r="AD118" s="22"/>
    </row>
    <row r="119" spans="2:30">
      <c r="B119" s="14" t="str">
        <f t="shared" ca="1" si="8"/>
        <v>INDADEFFLA-19</v>
      </c>
      <c r="C119" s="15" t="str">
        <f t="shared" ca="1" si="10"/>
        <v>IADLA</v>
      </c>
      <c r="D119" s="16">
        <f>'EE investment costs'!$F$15</f>
        <v>2016</v>
      </c>
      <c r="E119" s="14">
        <f>VLOOKUP(X119,'EE investment costs'!$D$56:$R$656,15,0)</f>
        <v>3.3659999999999997</v>
      </c>
      <c r="F119" s="17">
        <f ca="1">INDEX('EE investment costs'!$D$56:$R$656,MATCH(X119,'EE investment costs'!$D$56:$D$656,0),MATCH($V$8,'EE investment costs'!$D$56:$R$56,0))</f>
        <v>604.63186974441669</v>
      </c>
      <c r="I119" s="18">
        <v>1</v>
      </c>
      <c r="J119" s="18">
        <v>1</v>
      </c>
      <c r="K119" s="14">
        <f t="shared" ca="1" si="12"/>
        <v>6</v>
      </c>
      <c r="M119" s="19" t="str">
        <f t="shared" ca="1" si="9"/>
        <v>INDADEFFLA-19</v>
      </c>
      <c r="N119" s="23" t="str">
        <f t="shared" ca="1" si="11"/>
        <v>Agriculture Saving Tech-Light 1.9y</v>
      </c>
      <c r="O119" s="23" t="s">
        <v>32</v>
      </c>
      <c r="P119" s="23" t="s">
        <v>33</v>
      </c>
      <c r="Q119" s="23"/>
      <c r="R119" s="23"/>
      <c r="S119" s="19" t="s">
        <v>34</v>
      </c>
      <c r="V119" s="16" t="str">
        <f t="shared" ca="1" si="13"/>
        <v>AD</v>
      </c>
      <c r="W119" s="14" t="str">
        <f t="shared" ca="1" si="14"/>
        <v>Agriculture</v>
      </c>
      <c r="X119" s="3" t="str">
        <f>'EE investment costs'!D168</f>
        <v>LA-19</v>
      </c>
      <c r="Y119" s="3" t="str">
        <f>'EE investment costs'!E168</f>
        <v>Light</v>
      </c>
      <c r="AC119" s="123">
        <f>'EE investment costs'!C168</f>
        <v>1.9</v>
      </c>
      <c r="AD119" s="22"/>
    </row>
    <row r="120" spans="2:30">
      <c r="B120" s="14" t="str">
        <f t="shared" ca="1" si="8"/>
        <v>INDADEFFEM-19</v>
      </c>
      <c r="C120" s="15" t="str">
        <f t="shared" ca="1" si="10"/>
        <v>IADEM</v>
      </c>
      <c r="D120" s="16">
        <f>'EE investment costs'!$F$15</f>
        <v>2016</v>
      </c>
      <c r="E120" s="14">
        <f>VLOOKUP(X120,'EE investment costs'!$D$56:$R$656,15,0)</f>
        <v>3.5342999999999996</v>
      </c>
      <c r="F120" s="17">
        <f ca="1">INDEX('EE investment costs'!$D$56:$R$656,MATCH(X120,'EE investment costs'!$D$56:$D$656,0),MATCH($V$8,'EE investment costs'!$D$56:$R$56,0))</f>
        <v>587.44647199256099</v>
      </c>
      <c r="I120" s="18">
        <v>1</v>
      </c>
      <c r="J120" s="18">
        <v>1</v>
      </c>
      <c r="K120" s="14">
        <f t="shared" ca="1" si="12"/>
        <v>7</v>
      </c>
      <c r="M120" s="19" t="str">
        <f t="shared" ca="1" si="9"/>
        <v>INDADEFFEM-19</v>
      </c>
      <c r="N120" s="23" t="str">
        <f t="shared" ca="1" si="11"/>
        <v>Agriculture Saving Tech-Electric Motors 1.9y</v>
      </c>
      <c r="O120" s="23" t="s">
        <v>32</v>
      </c>
      <c r="P120" s="23" t="s">
        <v>33</v>
      </c>
      <c r="Q120" s="23"/>
      <c r="R120" s="23"/>
      <c r="S120" s="19" t="s">
        <v>34</v>
      </c>
      <c r="V120" s="16" t="str">
        <f t="shared" ca="1" si="13"/>
        <v>AD</v>
      </c>
      <c r="W120" s="14" t="str">
        <f t="shared" ca="1" si="14"/>
        <v>Agriculture</v>
      </c>
      <c r="X120" s="3" t="str">
        <f>'EE investment costs'!D169</f>
        <v>EM-19</v>
      </c>
      <c r="Y120" s="3" t="str">
        <f>'EE investment costs'!E169</f>
        <v>Electric Motors</v>
      </c>
      <c r="AC120" s="123">
        <f>'EE investment costs'!C169</f>
        <v>1.9</v>
      </c>
      <c r="AD120" s="22"/>
    </row>
    <row r="121" spans="2:30">
      <c r="B121" s="14" t="str">
        <f t="shared" ca="1" si="8"/>
        <v>INDADEFFTF-19</v>
      </c>
      <c r="C121" s="15" t="str">
        <f t="shared" ca="1" si="10"/>
        <v>IADTF</v>
      </c>
      <c r="D121" s="16">
        <f>'EE investment costs'!$F$15</f>
        <v>2016</v>
      </c>
      <c r="E121" s="14">
        <f>VLOOKUP(X121,'EE investment costs'!$D$56:$R$656,15,0)</f>
        <v>6.7899999999999991</v>
      </c>
      <c r="F121" s="17">
        <f ca="1">INDEX('EE investment costs'!$D$56:$R$656,MATCH(X121,'EE investment costs'!$D$56:$D$656,0),MATCH($V$8,'EE investment costs'!$D$56:$R$56,0))</f>
        <v>279.18049132712724</v>
      </c>
      <c r="I121" s="18">
        <v>1</v>
      </c>
      <c r="J121" s="18">
        <v>1</v>
      </c>
      <c r="K121" s="14">
        <f t="shared" ca="1" si="12"/>
        <v>8</v>
      </c>
      <c r="M121" s="19" t="str">
        <f t="shared" ca="1" si="9"/>
        <v>INDADEFFTF-19</v>
      </c>
      <c r="N121" s="23" t="str">
        <f t="shared" ca="1" si="11"/>
        <v>Agriculture Saving Tech-Haulage Tractors, Trucks, Fishing boats 1.9y</v>
      </c>
      <c r="O121" s="23" t="s">
        <v>32</v>
      </c>
      <c r="P121" s="23" t="s">
        <v>33</v>
      </c>
      <c r="Q121" s="23"/>
      <c r="R121" s="23"/>
      <c r="S121" s="19" t="s">
        <v>34</v>
      </c>
      <c r="V121" s="16" t="str">
        <f t="shared" ca="1" si="13"/>
        <v>AD</v>
      </c>
      <c r="W121" s="14" t="str">
        <f t="shared" ca="1" si="14"/>
        <v>Agriculture</v>
      </c>
      <c r="X121" s="3" t="str">
        <f>'EE investment costs'!D170</f>
        <v>TF-19</v>
      </c>
      <c r="Y121" s="3" t="str">
        <f>'EE investment costs'!E170</f>
        <v>Haulage Tractors, Trucks, Fishing boats</v>
      </c>
      <c r="AC121" s="123">
        <f>'EE investment costs'!C170</f>
        <v>1.9</v>
      </c>
      <c r="AD121" s="22"/>
    </row>
    <row r="122" spans="2:30">
      <c r="B122" s="14" t="str">
        <f t="shared" ca="1" si="8"/>
        <v>INDADEFFMT-20</v>
      </c>
      <c r="C122" s="15" t="str">
        <f t="shared" ca="1" si="10"/>
        <v>IADMT</v>
      </c>
      <c r="D122" s="16">
        <f>'EE investment costs'!$F$15</f>
        <v>2016</v>
      </c>
      <c r="E122" s="14">
        <f>VLOOKUP(X122,'EE investment costs'!$D$56:$R$656,15,0)</f>
        <v>5</v>
      </c>
      <c r="F122" s="17">
        <f ca="1">INDEX('EE investment costs'!$D$56:$R$656,MATCH(X122,'EE investment costs'!$D$56:$D$656,0),MATCH($V$8,'EE investment costs'!$D$56:$R$56,0))</f>
        <v>253.58329035997826</v>
      </c>
      <c r="I122" s="18">
        <v>1</v>
      </c>
      <c r="J122" s="18">
        <v>1</v>
      </c>
      <c r="K122" s="14">
        <f t="shared" ca="1" si="12"/>
        <v>8</v>
      </c>
      <c r="M122" s="19" t="str">
        <f t="shared" ca="1" si="9"/>
        <v>INDADEFFMT-20</v>
      </c>
      <c r="N122" s="23" t="str">
        <f t="shared" ca="1" si="11"/>
        <v>Agriculture Saving Tech-Heat Medium Temp. up to 150C 2y</v>
      </c>
      <c r="O122" s="23" t="s">
        <v>32</v>
      </c>
      <c r="P122" s="23" t="s">
        <v>33</v>
      </c>
      <c r="Q122" s="23"/>
      <c r="R122" s="23"/>
      <c r="S122" s="19" t="s">
        <v>34</v>
      </c>
      <c r="V122" s="16" t="str">
        <f t="shared" ca="1" si="13"/>
        <v>AD</v>
      </c>
      <c r="W122" s="14" t="str">
        <f t="shared" ca="1" si="14"/>
        <v>Agriculture</v>
      </c>
      <c r="X122" s="3" t="str">
        <f>'EE investment costs'!D171</f>
        <v>MT-20</v>
      </c>
      <c r="Y122" s="3" t="str">
        <f>'EE investment costs'!E171</f>
        <v>Heat Medium Temp. up to 150C</v>
      </c>
      <c r="AC122" s="123">
        <f>'EE investment costs'!C171</f>
        <v>2</v>
      </c>
      <c r="AD122" s="22"/>
    </row>
    <row r="123" spans="2:30">
      <c r="B123" s="14" t="str">
        <f t="shared" ca="1" si="8"/>
        <v>INDADEFFHT-20</v>
      </c>
      <c r="C123" s="15" t="str">
        <f t="shared" ca="1" si="10"/>
        <v>IADHT</v>
      </c>
      <c r="D123" s="16">
        <f>'EE investment costs'!$F$15</f>
        <v>2016</v>
      </c>
      <c r="E123" s="14">
        <f>VLOOKUP(X123,'EE investment costs'!$D$56:$R$656,15,0)</f>
        <v>4</v>
      </c>
      <c r="F123" s="17">
        <f ca="1">INDEX('EE investment costs'!$D$56:$R$656,MATCH(X123,'EE investment costs'!$D$56:$D$656,0),MATCH($V$8,'EE investment costs'!$D$56:$R$56,0))</f>
        <v>227.36079732004947</v>
      </c>
      <c r="I123" s="18">
        <v>1</v>
      </c>
      <c r="J123" s="18">
        <v>1</v>
      </c>
      <c r="K123" s="14">
        <f t="shared" ca="1" si="12"/>
        <v>8</v>
      </c>
      <c r="M123" s="19" t="str">
        <f t="shared" ca="1" si="9"/>
        <v>INDADEFFHT-20</v>
      </c>
      <c r="N123" s="23" t="str">
        <f t="shared" ca="1" si="11"/>
        <v>Agriculture Saving Tech-Heat High Temp. over 150C 2y</v>
      </c>
      <c r="O123" s="23" t="s">
        <v>32</v>
      </c>
      <c r="P123" s="23" t="s">
        <v>33</v>
      </c>
      <c r="Q123" s="23"/>
      <c r="R123" s="23"/>
      <c r="S123" s="19" t="s">
        <v>34</v>
      </c>
      <c r="V123" s="16" t="str">
        <f t="shared" ca="1" si="13"/>
        <v>AD</v>
      </c>
      <c r="W123" s="14" t="str">
        <f t="shared" ca="1" si="14"/>
        <v>Agriculture</v>
      </c>
      <c r="X123" s="3" t="str">
        <f>'EE investment costs'!D172</f>
        <v>HT-20</v>
      </c>
      <c r="Y123" s="3" t="str">
        <f>'EE investment costs'!E172</f>
        <v>Heat High Temp. over 150C</v>
      </c>
      <c r="AC123" s="123">
        <f>'EE investment costs'!C172</f>
        <v>2</v>
      </c>
      <c r="AD123" s="22"/>
    </row>
    <row r="124" spans="2:30">
      <c r="B124" s="14" t="str">
        <f t="shared" ca="1" si="8"/>
        <v>INDADEFFRH-20</v>
      </c>
      <c r="C124" s="15" t="str">
        <f t="shared" ca="1" si="10"/>
        <v>IADRH</v>
      </c>
      <c r="D124" s="16">
        <f>'EE investment costs'!$F$15</f>
        <v>2016</v>
      </c>
      <c r="E124" s="14">
        <f>VLOOKUP(X124,'EE investment costs'!$D$56:$R$656,15,0)</f>
        <v>16</v>
      </c>
      <c r="F124" s="17">
        <f ca="1">INDEX('EE investment costs'!$D$56:$R$656,MATCH(X124,'EE investment costs'!$D$56:$D$656,0),MATCH($V$8,'EE investment costs'!$D$56:$R$56,0))</f>
        <v>0</v>
      </c>
      <c r="I124" s="18">
        <v>1</v>
      </c>
      <c r="J124" s="18">
        <v>1</v>
      </c>
      <c r="K124" s="14">
        <f t="shared" ca="1" si="12"/>
        <v>8</v>
      </c>
      <c r="M124" s="19" t="str">
        <f t="shared" ca="1" si="9"/>
        <v>INDADEFFRH-20</v>
      </c>
      <c r="N124" s="23" t="str">
        <f t="shared" ca="1" si="11"/>
        <v>Agriculture Saving Tech-Heat Room Heat 2y</v>
      </c>
      <c r="O124" s="23" t="s">
        <v>32</v>
      </c>
      <c r="P124" s="23" t="s">
        <v>33</v>
      </c>
      <c r="Q124" s="23"/>
      <c r="R124" s="23"/>
      <c r="S124" s="19" t="s">
        <v>34</v>
      </c>
      <c r="V124" s="16" t="str">
        <f t="shared" ca="1" si="13"/>
        <v>AD</v>
      </c>
      <c r="W124" s="14" t="str">
        <f t="shared" ca="1" si="14"/>
        <v>Agriculture</v>
      </c>
      <c r="X124" s="3" t="str">
        <f>'EE investment costs'!D173</f>
        <v>RH-20</v>
      </c>
      <c r="Y124" s="3" t="str">
        <f>'EE investment costs'!E173</f>
        <v>Heat Room Heat</v>
      </c>
      <c r="AC124" s="123">
        <f>'EE investment costs'!C173</f>
        <v>2</v>
      </c>
      <c r="AD124" s="22"/>
    </row>
    <row r="125" spans="2:30">
      <c r="B125" s="14" t="str">
        <f t="shared" ca="1" si="8"/>
        <v>INDADEFFLA-20</v>
      </c>
      <c r="C125" s="15" t="str">
        <f t="shared" ca="1" si="10"/>
        <v>IADLA</v>
      </c>
      <c r="D125" s="16">
        <f>'EE investment costs'!$F$15</f>
        <v>2016</v>
      </c>
      <c r="E125" s="14">
        <f>VLOOKUP(X125,'EE investment costs'!$D$56:$R$656,15,0)</f>
        <v>3.4</v>
      </c>
      <c r="F125" s="17">
        <f ca="1">INDEX('EE investment costs'!$D$56:$R$656,MATCH(X125,'EE investment costs'!$D$56:$D$656,0),MATCH($V$8,'EE investment costs'!$D$56:$R$56,0))</f>
        <v>660.18652468196285</v>
      </c>
      <c r="I125" s="18">
        <v>1</v>
      </c>
      <c r="J125" s="18">
        <v>1</v>
      </c>
      <c r="K125" s="14">
        <f t="shared" ca="1" si="12"/>
        <v>6</v>
      </c>
      <c r="M125" s="19" t="str">
        <f t="shared" ca="1" si="9"/>
        <v>INDADEFFLA-20</v>
      </c>
      <c r="N125" s="23" t="str">
        <f t="shared" ca="1" si="11"/>
        <v>Agriculture Saving Tech-Light 2y</v>
      </c>
      <c r="O125" s="23" t="s">
        <v>32</v>
      </c>
      <c r="P125" s="23" t="s">
        <v>33</v>
      </c>
      <c r="Q125" s="23"/>
      <c r="R125" s="23"/>
      <c r="S125" s="19" t="s">
        <v>34</v>
      </c>
      <c r="V125" s="16" t="str">
        <f t="shared" ca="1" si="13"/>
        <v>AD</v>
      </c>
      <c r="W125" s="14" t="str">
        <f t="shared" ca="1" si="14"/>
        <v>Agriculture</v>
      </c>
      <c r="X125" s="3" t="str">
        <f>'EE investment costs'!D174</f>
        <v>LA-20</v>
      </c>
      <c r="Y125" s="3" t="str">
        <f>'EE investment costs'!E174</f>
        <v>Light</v>
      </c>
      <c r="AC125" s="123">
        <f>'EE investment costs'!C174</f>
        <v>2</v>
      </c>
      <c r="AD125" s="22"/>
    </row>
    <row r="126" spans="2:30">
      <c r="B126" s="14" t="str">
        <f t="shared" ca="1" si="8"/>
        <v>INDADEFFEM-20</v>
      </c>
      <c r="C126" s="15" t="str">
        <f t="shared" ca="1" si="10"/>
        <v>IADEM</v>
      </c>
      <c r="D126" s="16">
        <f>'EE investment costs'!$F$15</f>
        <v>2016</v>
      </c>
      <c r="E126" s="14">
        <f>VLOOKUP(X126,'EE investment costs'!$D$56:$R$656,15,0)</f>
        <v>3.5699999999999994</v>
      </c>
      <c r="F126" s="17">
        <f ca="1">INDEX('EE investment costs'!$D$56:$R$656,MATCH(X126,'EE investment costs'!$D$56:$D$656,0),MATCH($V$8,'EE investment costs'!$D$56:$R$56,0))</f>
        <v>643.16096606784913</v>
      </c>
      <c r="I126" s="18">
        <v>1</v>
      </c>
      <c r="J126" s="18">
        <v>1</v>
      </c>
      <c r="K126" s="14">
        <f t="shared" ca="1" si="12"/>
        <v>6</v>
      </c>
      <c r="M126" s="19" t="str">
        <f t="shared" ca="1" si="9"/>
        <v>INDADEFFEM-20</v>
      </c>
      <c r="N126" s="23" t="str">
        <f t="shared" ca="1" si="11"/>
        <v>Agriculture Saving Tech-Electric Motors 2y</v>
      </c>
      <c r="O126" s="23" t="s">
        <v>32</v>
      </c>
      <c r="P126" s="23" t="s">
        <v>33</v>
      </c>
      <c r="Q126" s="23"/>
      <c r="R126" s="23"/>
      <c r="S126" s="19" t="s">
        <v>34</v>
      </c>
      <c r="V126" s="16" t="str">
        <f t="shared" ca="1" si="13"/>
        <v>AD</v>
      </c>
      <c r="W126" s="14" t="str">
        <f t="shared" ca="1" si="14"/>
        <v>Agriculture</v>
      </c>
      <c r="X126" s="3" t="str">
        <f>'EE investment costs'!D175</f>
        <v>EM-20</v>
      </c>
      <c r="Y126" s="3" t="str">
        <f>'EE investment costs'!E175</f>
        <v>Electric Motors</v>
      </c>
      <c r="AC126" s="123">
        <f>'EE investment costs'!C175</f>
        <v>2</v>
      </c>
      <c r="AD126" s="22"/>
    </row>
    <row r="127" spans="2:30" ht="13.5" thickBot="1">
      <c r="B127" s="14" t="str">
        <f t="shared" ca="1" si="8"/>
        <v>INDADEFFTF-20</v>
      </c>
      <c r="C127" s="15" t="str">
        <f t="shared" ca="1" si="10"/>
        <v>IADTF</v>
      </c>
      <c r="D127" s="16">
        <f>'EE investment costs'!$F$15</f>
        <v>2016</v>
      </c>
      <c r="E127" s="14">
        <f>VLOOKUP(X127,'EE investment costs'!$D$56:$R$656,15,0)</f>
        <v>7</v>
      </c>
      <c r="F127" s="17">
        <f ca="1">INDEX('EE investment costs'!$D$56:$R$656,MATCH(X127,'EE investment costs'!$D$56:$D$656,0),MATCH($V$8,'EE investment costs'!$D$56:$R$56,0))</f>
        <v>293.87420139697605</v>
      </c>
      <c r="I127" s="18">
        <v>1</v>
      </c>
      <c r="J127" s="18">
        <v>1</v>
      </c>
      <c r="K127" s="14">
        <f t="shared" ca="1" si="12"/>
        <v>8</v>
      </c>
      <c r="M127" s="24" t="str">
        <f t="shared" ca="1" si="9"/>
        <v>INDADEFFTF-20</v>
      </c>
      <c r="N127" s="25" t="str">
        <f t="shared" ca="1" si="11"/>
        <v>Agriculture Saving Tech-Haulage Tractors, Trucks, Fishing boats 2y</v>
      </c>
      <c r="O127" s="25" t="s">
        <v>32</v>
      </c>
      <c r="P127" s="25" t="s">
        <v>33</v>
      </c>
      <c r="Q127" s="25"/>
      <c r="R127" s="25"/>
      <c r="S127" s="24" t="s">
        <v>34</v>
      </c>
      <c r="V127" s="16" t="str">
        <f t="shared" ca="1" si="13"/>
        <v>AD</v>
      </c>
      <c r="W127" s="14" t="str">
        <f t="shared" ca="1" si="14"/>
        <v>Agriculture</v>
      </c>
      <c r="X127" s="3" t="str">
        <f>'EE investment costs'!D176</f>
        <v>TF-20</v>
      </c>
      <c r="Y127" s="3" t="str">
        <f>'EE investment costs'!E176</f>
        <v>Haulage Tractors, Trucks, Fishing boats</v>
      </c>
      <c r="AC127" s="123">
        <f>'EE investment costs'!C176</f>
        <v>2</v>
      </c>
      <c r="AD127" s="22"/>
    </row>
    <row r="128" spans="2:30">
      <c r="B128" s="14" t="str">
        <f t="shared" ca="1" si="8"/>
        <v>INDADEFFMT-21</v>
      </c>
      <c r="C128" s="15" t="str">
        <f ca="1">"I"&amp;MID(B128,4,1)&amp;"D"&amp;MID(B128,9,2)</f>
        <v>IADMT</v>
      </c>
      <c r="D128" s="16">
        <f>'EE investment costs'!$F$15</f>
        <v>2016</v>
      </c>
      <c r="E128" s="14">
        <f>VLOOKUP(X128,'EE investment costs'!$D$56:$R$656,15,0)</f>
        <v>5.05</v>
      </c>
      <c r="F128" s="17">
        <f ca="1">INDEX('EE investment costs'!$D$56:$R$656,MATCH(X128,'EE investment costs'!$D$56:$D$656,0),MATCH($V$8,'EE investment costs'!$D$56:$R$56,0))</f>
        <v>272.66790930916022</v>
      </c>
      <c r="I128" s="18">
        <v>1</v>
      </c>
      <c r="J128" s="18">
        <v>1</v>
      </c>
      <c r="K128" s="14">
        <f t="shared" ca="1" si="12"/>
        <v>8</v>
      </c>
      <c r="M128" s="20" t="str">
        <f t="shared" ca="1" si="9"/>
        <v>INDADEFFMT-21</v>
      </c>
      <c r="N128" s="21" t="str">
        <f t="shared" ca="1" si="11"/>
        <v>Agriculture Saving Tech-Heat Medium Temp. up to 150C 2.1y</v>
      </c>
      <c r="O128" s="21" t="s">
        <v>32</v>
      </c>
      <c r="P128" s="21" t="s">
        <v>33</v>
      </c>
      <c r="Q128" s="21"/>
      <c r="R128" s="21"/>
      <c r="S128" s="20" t="s">
        <v>34</v>
      </c>
      <c r="V128" s="16" t="str">
        <f t="shared" ca="1" si="13"/>
        <v>AD</v>
      </c>
      <c r="W128" s="14" t="str">
        <f t="shared" ca="1" si="14"/>
        <v>Agriculture</v>
      </c>
      <c r="X128" s="3" t="str">
        <f>'EE investment costs'!D177</f>
        <v>MT-21</v>
      </c>
      <c r="Y128" s="3" t="str">
        <f>'EE investment costs'!E177</f>
        <v>Heat Medium Temp. up to 150C</v>
      </c>
      <c r="AC128" s="123">
        <f>'EE investment costs'!C177</f>
        <v>2.1</v>
      </c>
      <c r="AD128" s="22"/>
    </row>
    <row r="129" spans="2:30">
      <c r="B129" s="14" t="str">
        <f t="shared" ca="1" si="8"/>
        <v>INDADEFFHT-21</v>
      </c>
      <c r="C129" s="15" t="str">
        <f t="shared" ref="C129:C187" ca="1" si="15">"I"&amp;MID(B129,4,1)&amp;"D"&amp;MID(B129,9,2)</f>
        <v>IADHT</v>
      </c>
      <c r="D129" s="16">
        <f>'EE investment costs'!$F$15</f>
        <v>2016</v>
      </c>
      <c r="E129" s="14">
        <f>VLOOKUP(X129,'EE investment costs'!$D$56:$R$656,15,0)</f>
        <v>4.0399999999999991</v>
      </c>
      <c r="F129" s="17">
        <f ca="1">INDEX('EE investment costs'!$D$56:$R$656,MATCH(X129,'EE investment costs'!$D$56:$D$656,0),MATCH($V$8,'EE investment costs'!$D$56:$R$56,0))</f>
        <v>241.79640349910025</v>
      </c>
      <c r="I129" s="18">
        <v>1</v>
      </c>
      <c r="J129" s="18">
        <v>1</v>
      </c>
      <c r="K129" s="14">
        <f t="shared" ca="1" si="12"/>
        <v>8</v>
      </c>
      <c r="M129" s="19" t="str">
        <f t="shared" ca="1" si="9"/>
        <v>INDADEFFHT-21</v>
      </c>
      <c r="N129" s="23" t="str">
        <f t="shared" ca="1" si="11"/>
        <v>Agriculture Saving Tech-Heat High Temp. over 150C 2.1y</v>
      </c>
      <c r="O129" s="23" t="s">
        <v>32</v>
      </c>
      <c r="P129" s="23" t="s">
        <v>33</v>
      </c>
      <c r="Q129" s="23"/>
      <c r="R129" s="23"/>
      <c r="S129" s="19" t="s">
        <v>34</v>
      </c>
      <c r="V129" s="16" t="str">
        <f t="shared" ca="1" si="13"/>
        <v>AD</v>
      </c>
      <c r="W129" s="14" t="str">
        <f t="shared" ca="1" si="14"/>
        <v>Agriculture</v>
      </c>
      <c r="X129" s="3" t="str">
        <f>'EE investment costs'!D178</f>
        <v>HT-21</v>
      </c>
      <c r="Y129" s="3" t="str">
        <f>'EE investment costs'!E178</f>
        <v>Heat High Temp. over 150C</v>
      </c>
      <c r="AC129" s="123">
        <f>'EE investment costs'!C178</f>
        <v>2.1</v>
      </c>
      <c r="AD129" s="22"/>
    </row>
    <row r="130" spans="2:30">
      <c r="B130" s="14" t="str">
        <f t="shared" ca="1" si="8"/>
        <v>INDADEFFRH-21</v>
      </c>
      <c r="C130" s="15" t="str">
        <f t="shared" ca="1" si="15"/>
        <v>IADRH</v>
      </c>
      <c r="D130" s="16">
        <f>'EE investment costs'!$F$15</f>
        <v>2016</v>
      </c>
      <c r="E130" s="14">
        <f>VLOOKUP(X130,'EE investment costs'!$D$56:$R$656,15,0)</f>
        <v>16</v>
      </c>
      <c r="F130" s="17">
        <f ca="1">INDEX('EE investment costs'!$D$56:$R$656,MATCH(X130,'EE investment costs'!$D$56:$D$656,0),MATCH($V$8,'EE investment costs'!$D$56:$R$56,0))</f>
        <v>0</v>
      </c>
      <c r="I130" s="18">
        <v>1</v>
      </c>
      <c r="J130" s="18">
        <v>1</v>
      </c>
      <c r="K130" s="14">
        <f t="shared" ca="1" si="12"/>
        <v>8</v>
      </c>
      <c r="M130" s="19" t="str">
        <f t="shared" ca="1" si="9"/>
        <v>INDADEFFRH-21</v>
      </c>
      <c r="N130" s="23" t="str">
        <f t="shared" ca="1" si="11"/>
        <v>Agriculture Saving Tech-Heat Room Heat 2.1y</v>
      </c>
      <c r="O130" s="23" t="s">
        <v>32</v>
      </c>
      <c r="P130" s="23" t="s">
        <v>33</v>
      </c>
      <c r="Q130" s="23"/>
      <c r="R130" s="23"/>
      <c r="S130" s="19" t="s">
        <v>34</v>
      </c>
      <c r="V130" s="16" t="str">
        <f t="shared" ca="1" si="13"/>
        <v>AD</v>
      </c>
      <c r="W130" s="14" t="str">
        <f t="shared" ca="1" si="14"/>
        <v>Agriculture</v>
      </c>
      <c r="X130" s="3" t="str">
        <f>'EE investment costs'!D179</f>
        <v>RH-21</v>
      </c>
      <c r="Y130" s="3" t="str">
        <f>'EE investment costs'!E179</f>
        <v>Heat Room Heat</v>
      </c>
      <c r="AC130" s="123">
        <f>'EE investment costs'!C179</f>
        <v>2.1</v>
      </c>
      <c r="AD130" s="22"/>
    </row>
    <row r="131" spans="2:30">
      <c r="B131" s="14" t="str">
        <f t="shared" ca="1" si="8"/>
        <v>INDADEFFLA-21</v>
      </c>
      <c r="C131" s="15" t="str">
        <f t="shared" ca="1" si="15"/>
        <v>IADLA</v>
      </c>
      <c r="D131" s="16">
        <f>'EE investment costs'!$F$15</f>
        <v>2016</v>
      </c>
      <c r="E131" s="14">
        <f>VLOOKUP(X131,'EE investment costs'!$D$56:$R$656,15,0)</f>
        <v>3.4255</v>
      </c>
      <c r="F131" s="17">
        <f ca="1">INDEX('EE investment costs'!$D$56:$R$656,MATCH(X131,'EE investment costs'!$D$56:$D$656,0),MATCH($V$8,'EE investment costs'!$D$56:$R$56,0))</f>
        <v>715.74117961950913</v>
      </c>
      <c r="I131" s="18">
        <v>1</v>
      </c>
      <c r="J131" s="18">
        <v>1</v>
      </c>
      <c r="K131" s="14">
        <f t="shared" ca="1" si="12"/>
        <v>5</v>
      </c>
      <c r="M131" s="19" t="str">
        <f t="shared" ca="1" si="9"/>
        <v>INDADEFFLA-21</v>
      </c>
      <c r="N131" s="23" t="str">
        <f t="shared" ca="1" si="11"/>
        <v>Agriculture Saving Tech-Light 2.1y</v>
      </c>
      <c r="O131" s="23" t="s">
        <v>32</v>
      </c>
      <c r="P131" s="23" t="s">
        <v>33</v>
      </c>
      <c r="Q131" s="23"/>
      <c r="R131" s="23"/>
      <c r="S131" s="19" t="s">
        <v>34</v>
      </c>
      <c r="V131" s="16" t="str">
        <f t="shared" ca="1" si="13"/>
        <v>AD</v>
      </c>
      <c r="W131" s="14" t="str">
        <f t="shared" ca="1" si="14"/>
        <v>Agriculture</v>
      </c>
      <c r="X131" s="3" t="str">
        <f>'EE investment costs'!D180</f>
        <v>LA-21</v>
      </c>
      <c r="Y131" s="3" t="str">
        <f>'EE investment costs'!E180</f>
        <v>Light</v>
      </c>
      <c r="AC131" s="123">
        <f>'EE investment costs'!C180</f>
        <v>2.1</v>
      </c>
      <c r="AD131" s="22"/>
    </row>
    <row r="132" spans="2:30">
      <c r="B132" s="14" t="str">
        <f t="shared" ca="1" si="8"/>
        <v>INDADEFFEM-21</v>
      </c>
      <c r="C132" s="15" t="str">
        <f t="shared" ca="1" si="15"/>
        <v>IADEM</v>
      </c>
      <c r="D132" s="16">
        <f>'EE investment costs'!$F$15</f>
        <v>2016</v>
      </c>
      <c r="E132" s="14">
        <f>VLOOKUP(X132,'EE investment costs'!$D$56:$R$656,15,0)</f>
        <v>3.5967750000000001</v>
      </c>
      <c r="F132" s="17">
        <f ca="1">INDEX('EE investment costs'!$D$56:$R$656,MATCH(X132,'EE investment costs'!$D$56:$D$656,0),MATCH($V$8,'EE investment costs'!$D$56:$R$56,0))</f>
        <v>698.87546014313716</v>
      </c>
      <c r="I132" s="18">
        <v>1</v>
      </c>
      <c r="J132" s="18">
        <v>1</v>
      </c>
      <c r="K132" s="14">
        <f t="shared" ca="1" si="12"/>
        <v>6</v>
      </c>
      <c r="M132" s="19" t="str">
        <f t="shared" ca="1" si="9"/>
        <v>INDADEFFEM-21</v>
      </c>
      <c r="N132" s="23" t="str">
        <f t="shared" ca="1" si="11"/>
        <v>Agriculture Saving Tech-Electric Motors 2.1y</v>
      </c>
      <c r="O132" s="23" t="s">
        <v>32</v>
      </c>
      <c r="P132" s="23" t="s">
        <v>33</v>
      </c>
      <c r="Q132" s="23"/>
      <c r="R132" s="23"/>
      <c r="S132" s="19" t="s">
        <v>34</v>
      </c>
      <c r="V132" s="16" t="str">
        <f t="shared" ca="1" si="13"/>
        <v>AD</v>
      </c>
      <c r="W132" s="14" t="str">
        <f t="shared" ca="1" si="14"/>
        <v>Agriculture</v>
      </c>
      <c r="X132" s="3" t="str">
        <f>'EE investment costs'!D181</f>
        <v>EM-21</v>
      </c>
      <c r="Y132" s="3" t="str">
        <f>'EE investment costs'!E181</f>
        <v>Electric Motors</v>
      </c>
      <c r="AC132" s="123">
        <f>'EE investment costs'!C181</f>
        <v>2.1</v>
      </c>
      <c r="AD132" s="22"/>
    </row>
    <row r="133" spans="2:30">
      <c r="B133" s="14" t="str">
        <f t="shared" ca="1" si="8"/>
        <v>INDADEFFTF-21</v>
      </c>
      <c r="C133" s="15" t="str">
        <f t="shared" ca="1" si="15"/>
        <v>IADTF</v>
      </c>
      <c r="D133" s="16">
        <f>'EE investment costs'!$F$15</f>
        <v>2016</v>
      </c>
      <c r="E133" s="14">
        <f>VLOOKUP(X133,'EE investment costs'!$D$56:$R$656,15,0)</f>
        <v>7.4</v>
      </c>
      <c r="F133" s="17">
        <f ca="1">INDEX('EE investment costs'!$D$56:$R$656,MATCH(X133,'EE investment costs'!$D$56:$D$656,0),MATCH($V$8,'EE investment costs'!$D$56:$R$56,0))</f>
        <v>308.56791146682485</v>
      </c>
      <c r="I133" s="18">
        <v>1</v>
      </c>
      <c r="J133" s="18">
        <v>1</v>
      </c>
      <c r="K133" s="14">
        <f t="shared" ca="1" si="12"/>
        <v>8</v>
      </c>
      <c r="M133" s="19" t="str">
        <f t="shared" ca="1" si="9"/>
        <v>INDADEFFTF-21</v>
      </c>
      <c r="N133" s="23" t="str">
        <f t="shared" ca="1" si="11"/>
        <v>Agriculture Saving Tech-Haulage Tractors, Trucks, Fishing boats 2.1y</v>
      </c>
      <c r="O133" s="23" t="s">
        <v>32</v>
      </c>
      <c r="P133" s="23" t="s">
        <v>33</v>
      </c>
      <c r="Q133" s="23"/>
      <c r="R133" s="23"/>
      <c r="S133" s="19" t="s">
        <v>34</v>
      </c>
      <c r="V133" s="16" t="str">
        <f t="shared" ca="1" si="13"/>
        <v>AD</v>
      </c>
      <c r="W133" s="14" t="str">
        <f t="shared" ca="1" si="14"/>
        <v>Agriculture</v>
      </c>
      <c r="X133" s="3" t="str">
        <f>'EE investment costs'!D182</f>
        <v>TF-21</v>
      </c>
      <c r="Y133" s="3" t="str">
        <f>'EE investment costs'!E182</f>
        <v>Haulage Tractors, Trucks, Fishing boats</v>
      </c>
      <c r="AC133" s="123">
        <f>'EE investment costs'!C182</f>
        <v>2.1</v>
      </c>
      <c r="AD133" s="22"/>
    </row>
    <row r="134" spans="2:30">
      <c r="B134" s="14" t="str">
        <f t="shared" ca="1" si="8"/>
        <v>INDADEFFMT-22</v>
      </c>
      <c r="C134" s="15" t="str">
        <f t="shared" ca="1" si="15"/>
        <v>IADMT</v>
      </c>
      <c r="D134" s="16">
        <f>'EE investment costs'!$F$15</f>
        <v>2016</v>
      </c>
      <c r="E134" s="14">
        <f>VLOOKUP(X134,'EE investment costs'!$D$56:$R$656,15,0)</f>
        <v>5.0999999999999996</v>
      </c>
      <c r="F134" s="17">
        <f ca="1">INDEX('EE investment costs'!$D$56:$R$656,MATCH(X134,'EE investment costs'!$D$56:$D$656,0),MATCH($V$8,'EE investment costs'!$D$56:$R$56,0))</f>
        <v>291.75252825834212</v>
      </c>
      <c r="I134" s="18">
        <v>1</v>
      </c>
      <c r="J134" s="18">
        <v>1</v>
      </c>
      <c r="K134" s="14">
        <f t="shared" ca="1" si="12"/>
        <v>8</v>
      </c>
      <c r="M134" s="19" t="str">
        <f t="shared" ca="1" si="9"/>
        <v>INDADEFFMT-22</v>
      </c>
      <c r="N134" s="23" t="str">
        <f t="shared" ca="1" si="11"/>
        <v>Agriculture Saving Tech-Heat Medium Temp. up to 150C 2.2y</v>
      </c>
      <c r="O134" s="23" t="s">
        <v>32</v>
      </c>
      <c r="P134" s="23" t="s">
        <v>33</v>
      </c>
      <c r="Q134" s="23"/>
      <c r="R134" s="23"/>
      <c r="S134" s="19" t="s">
        <v>34</v>
      </c>
      <c r="V134" s="16" t="str">
        <f t="shared" ca="1" si="13"/>
        <v>AD</v>
      </c>
      <c r="W134" s="14" t="str">
        <f t="shared" ca="1" si="14"/>
        <v>Agriculture</v>
      </c>
      <c r="X134" s="3" t="str">
        <f>'EE investment costs'!D183</f>
        <v>MT-22</v>
      </c>
      <c r="Y134" s="3" t="str">
        <f>'EE investment costs'!E183</f>
        <v>Heat Medium Temp. up to 150C</v>
      </c>
      <c r="AC134" s="123">
        <f>'EE investment costs'!C183</f>
        <v>2.2000000000000002</v>
      </c>
      <c r="AD134" s="22"/>
    </row>
    <row r="135" spans="2:30">
      <c r="B135" s="14" t="str">
        <f t="shared" ca="1" si="8"/>
        <v>INDADEFFHT-22</v>
      </c>
      <c r="C135" s="15" t="str">
        <f t="shared" ca="1" si="15"/>
        <v>IADHT</v>
      </c>
      <c r="D135" s="16">
        <f>'EE investment costs'!$F$15</f>
        <v>2016</v>
      </c>
      <c r="E135" s="14">
        <f>VLOOKUP(X135,'EE investment costs'!$D$56:$R$656,15,0)</f>
        <v>4.08</v>
      </c>
      <c r="F135" s="17">
        <f ca="1">INDEX('EE investment costs'!$D$56:$R$656,MATCH(X135,'EE investment costs'!$D$56:$D$656,0),MATCH($V$8,'EE investment costs'!$D$56:$R$56,0))</f>
        <v>256.23200967815103</v>
      </c>
      <c r="I135" s="18">
        <v>1</v>
      </c>
      <c r="J135" s="18">
        <v>1</v>
      </c>
      <c r="K135" s="14">
        <f t="shared" ca="1" si="12"/>
        <v>8</v>
      </c>
      <c r="M135" s="19" t="str">
        <f t="shared" ca="1" si="9"/>
        <v>INDADEFFHT-22</v>
      </c>
      <c r="N135" s="23" t="str">
        <f t="shared" ca="1" si="11"/>
        <v>Agriculture Saving Tech-Heat High Temp. over 150C 2.2y</v>
      </c>
      <c r="O135" s="23" t="s">
        <v>32</v>
      </c>
      <c r="P135" s="23" t="s">
        <v>33</v>
      </c>
      <c r="Q135" s="23"/>
      <c r="R135" s="23"/>
      <c r="S135" s="19" t="s">
        <v>34</v>
      </c>
      <c r="V135" s="16" t="str">
        <f t="shared" ca="1" si="13"/>
        <v>AD</v>
      </c>
      <c r="W135" s="14" t="str">
        <f t="shared" ca="1" si="14"/>
        <v>Agriculture</v>
      </c>
      <c r="X135" s="3" t="str">
        <f>'EE investment costs'!D184</f>
        <v>HT-22</v>
      </c>
      <c r="Y135" s="3" t="str">
        <f>'EE investment costs'!E184</f>
        <v>Heat High Temp. over 150C</v>
      </c>
      <c r="AC135" s="123">
        <f>'EE investment costs'!C184</f>
        <v>2.2000000000000002</v>
      </c>
      <c r="AD135" s="22"/>
    </row>
    <row r="136" spans="2:30">
      <c r="B136" s="14" t="str">
        <f t="shared" ref="B136:B199" ca="1" si="16">M136</f>
        <v>INDADEFFRH-22</v>
      </c>
      <c r="C136" s="15" t="str">
        <f t="shared" ca="1" si="15"/>
        <v>IADRH</v>
      </c>
      <c r="D136" s="16">
        <f>'EE investment costs'!$F$15</f>
        <v>2016</v>
      </c>
      <c r="E136" s="14">
        <f>VLOOKUP(X136,'EE investment costs'!$D$56:$R$656,15,0)</f>
        <v>16</v>
      </c>
      <c r="F136" s="17">
        <f ca="1">INDEX('EE investment costs'!$D$56:$R$656,MATCH(X136,'EE investment costs'!$D$56:$D$656,0),MATCH($V$8,'EE investment costs'!$D$56:$R$56,0))</f>
        <v>0</v>
      </c>
      <c r="I136" s="18">
        <v>1</v>
      </c>
      <c r="J136" s="18">
        <v>1</v>
      </c>
      <c r="K136" s="14">
        <f t="shared" ca="1" si="12"/>
        <v>8</v>
      </c>
      <c r="M136" s="19" t="str">
        <f t="shared" ref="M136:M199" ca="1" si="17">CONCATENATE("IND",$V$8,"EFF",$X136)</f>
        <v>INDADEFFRH-22</v>
      </c>
      <c r="N136" s="23" t="str">
        <f t="shared" ca="1" si="11"/>
        <v>Agriculture Saving Tech-Heat Room Heat 2.2y</v>
      </c>
      <c r="O136" s="23" t="s">
        <v>32</v>
      </c>
      <c r="P136" s="23" t="s">
        <v>33</v>
      </c>
      <c r="Q136" s="23"/>
      <c r="R136" s="23"/>
      <c r="S136" s="19" t="s">
        <v>34</v>
      </c>
      <c r="V136" s="16" t="str">
        <f t="shared" ca="1" si="13"/>
        <v>AD</v>
      </c>
      <c r="W136" s="14" t="str">
        <f t="shared" ca="1" si="14"/>
        <v>Agriculture</v>
      </c>
      <c r="X136" s="3" t="str">
        <f>'EE investment costs'!D185</f>
        <v>RH-22</v>
      </c>
      <c r="Y136" s="3" t="str">
        <f>'EE investment costs'!E185</f>
        <v>Heat Room Heat</v>
      </c>
      <c r="AC136" s="123">
        <f>'EE investment costs'!C185</f>
        <v>2.2000000000000002</v>
      </c>
      <c r="AD136" s="22"/>
    </row>
    <row r="137" spans="2:30">
      <c r="B137" s="14" t="str">
        <f t="shared" ca="1" si="16"/>
        <v>INDADEFFLA-22</v>
      </c>
      <c r="C137" s="15" t="str">
        <f t="shared" ca="1" si="15"/>
        <v>IADLA</v>
      </c>
      <c r="D137" s="16">
        <f>'EE investment costs'!$F$15</f>
        <v>2016</v>
      </c>
      <c r="E137" s="14">
        <f>VLOOKUP(X137,'EE investment costs'!$D$56:$R$656,15,0)</f>
        <v>3.4510000000000001</v>
      </c>
      <c r="F137" s="17">
        <f ca="1">INDEX('EE investment costs'!$D$56:$R$656,MATCH(X137,'EE investment costs'!$D$56:$D$656,0),MATCH($V$8,'EE investment costs'!$D$56:$R$56,0))</f>
        <v>771.2958345570554</v>
      </c>
      <c r="I137" s="18">
        <v>1</v>
      </c>
      <c r="J137" s="18">
        <v>1</v>
      </c>
      <c r="K137" s="14">
        <f t="shared" ca="1" si="12"/>
        <v>5</v>
      </c>
      <c r="M137" s="19" t="str">
        <f t="shared" ca="1" si="17"/>
        <v>INDADEFFLA-22</v>
      </c>
      <c r="N137" s="23" t="str">
        <f t="shared" ref="N137:N200" ca="1" si="18">$W$8&amp;" Saving Tech"&amp;"-"&amp;$Y137&amp;" "&amp;AC137&amp;"y"</f>
        <v>Agriculture Saving Tech-Light 2.2y</v>
      </c>
      <c r="O137" s="23" t="s">
        <v>32</v>
      </c>
      <c r="P137" s="23" t="s">
        <v>33</v>
      </c>
      <c r="Q137" s="23"/>
      <c r="R137" s="23"/>
      <c r="S137" s="19" t="s">
        <v>34</v>
      </c>
      <c r="V137" s="16" t="str">
        <f t="shared" ca="1" si="13"/>
        <v>AD</v>
      </c>
      <c r="W137" s="14" t="str">
        <f t="shared" ca="1" si="14"/>
        <v>Agriculture</v>
      </c>
      <c r="X137" s="3" t="str">
        <f>'EE investment costs'!D186</f>
        <v>LA-22</v>
      </c>
      <c r="Y137" s="3" t="str">
        <f>'EE investment costs'!E186</f>
        <v>Light</v>
      </c>
      <c r="AC137" s="123">
        <f>'EE investment costs'!C186</f>
        <v>2.2000000000000002</v>
      </c>
      <c r="AD137" s="22"/>
    </row>
    <row r="138" spans="2:30">
      <c r="B138" s="14" t="str">
        <f t="shared" ca="1" si="16"/>
        <v>INDADEFFEM-22</v>
      </c>
      <c r="C138" s="15" t="str">
        <f t="shared" ca="1" si="15"/>
        <v>IADEM</v>
      </c>
      <c r="D138" s="16">
        <f>'EE investment costs'!$F$15</f>
        <v>2016</v>
      </c>
      <c r="E138" s="14">
        <f>VLOOKUP(X138,'EE investment costs'!$D$56:$R$656,15,0)</f>
        <v>3.6235499999999998</v>
      </c>
      <c r="F138" s="17">
        <f ca="1">INDEX('EE investment costs'!$D$56:$R$656,MATCH(X138,'EE investment costs'!$D$56:$D$656,0),MATCH($V$8,'EE investment costs'!$D$56:$R$56,0))</f>
        <v>754.58995421842508</v>
      </c>
      <c r="I138" s="18">
        <v>1</v>
      </c>
      <c r="J138" s="18">
        <v>1</v>
      </c>
      <c r="K138" s="14">
        <f t="shared" ref="K138:K201" ca="1" si="19">IF(F138&lt;500,1,0)+IF(F138&lt;600,1,0)+IF(F138&lt;700,1,0)+IF(F138&lt;800,1,0)+IF(F138&lt;900,1,0)+IF(F138&lt;1000,1,0)+IF(F138&lt;1100,1,0)+IF(F138&lt;1200,1,0)</f>
        <v>5</v>
      </c>
      <c r="M138" s="19" t="str">
        <f t="shared" ca="1" si="17"/>
        <v>INDADEFFEM-22</v>
      </c>
      <c r="N138" s="23" t="str">
        <f t="shared" ca="1" si="18"/>
        <v>Agriculture Saving Tech-Electric Motors 2.2y</v>
      </c>
      <c r="O138" s="23" t="s">
        <v>32</v>
      </c>
      <c r="P138" s="23" t="s">
        <v>33</v>
      </c>
      <c r="Q138" s="23"/>
      <c r="R138" s="23"/>
      <c r="S138" s="19" t="s">
        <v>34</v>
      </c>
      <c r="V138" s="16" t="str">
        <f t="shared" ref="V138:V201" ca="1" si="20">V137</f>
        <v>AD</v>
      </c>
      <c r="W138" s="14" t="str">
        <f t="shared" ref="W138:W201" ca="1" si="21">W137</f>
        <v>Agriculture</v>
      </c>
      <c r="X138" s="3" t="str">
        <f>'EE investment costs'!D187</f>
        <v>EM-22</v>
      </c>
      <c r="Y138" s="3" t="str">
        <f>'EE investment costs'!E187</f>
        <v>Electric Motors</v>
      </c>
      <c r="AC138" s="123">
        <f>'EE investment costs'!C187</f>
        <v>2.2000000000000002</v>
      </c>
      <c r="AD138" s="22"/>
    </row>
    <row r="139" spans="2:30">
      <c r="B139" s="14" t="str">
        <f t="shared" ca="1" si="16"/>
        <v>INDADEFFTF-22</v>
      </c>
      <c r="C139" s="15" t="str">
        <f t="shared" ca="1" si="15"/>
        <v>IADTF</v>
      </c>
      <c r="D139" s="16">
        <f>'EE investment costs'!$F$15</f>
        <v>2016</v>
      </c>
      <c r="E139" s="14">
        <f>VLOOKUP(X139,'EE investment costs'!$D$56:$R$656,15,0)</f>
        <v>7.8000000000000007</v>
      </c>
      <c r="F139" s="17">
        <f ca="1">INDEX('EE investment costs'!$D$56:$R$656,MATCH(X139,'EE investment costs'!$D$56:$D$656,0),MATCH($V$8,'EE investment costs'!$D$56:$R$56,0))</f>
        <v>323.26162153667366</v>
      </c>
      <c r="I139" s="18">
        <v>1</v>
      </c>
      <c r="J139" s="18">
        <v>1</v>
      </c>
      <c r="K139" s="14">
        <f t="shared" ca="1" si="19"/>
        <v>8</v>
      </c>
      <c r="M139" s="19" t="str">
        <f t="shared" ca="1" si="17"/>
        <v>INDADEFFTF-22</v>
      </c>
      <c r="N139" s="23" t="str">
        <f t="shared" ca="1" si="18"/>
        <v>Agriculture Saving Tech-Haulage Tractors, Trucks, Fishing boats 2.2y</v>
      </c>
      <c r="O139" s="23" t="s">
        <v>32</v>
      </c>
      <c r="P139" s="23" t="s">
        <v>33</v>
      </c>
      <c r="Q139" s="23"/>
      <c r="R139" s="23"/>
      <c r="S139" s="19" t="s">
        <v>34</v>
      </c>
      <c r="V139" s="16" t="str">
        <f t="shared" ca="1" si="20"/>
        <v>AD</v>
      </c>
      <c r="W139" s="14" t="str">
        <f t="shared" ca="1" si="21"/>
        <v>Agriculture</v>
      </c>
      <c r="X139" s="3" t="str">
        <f>'EE investment costs'!D188</f>
        <v>TF-22</v>
      </c>
      <c r="Y139" s="3" t="str">
        <f>'EE investment costs'!E188</f>
        <v>Haulage Tractors, Trucks, Fishing boats</v>
      </c>
      <c r="AC139" s="123">
        <f>'EE investment costs'!C188</f>
        <v>2.2000000000000002</v>
      </c>
      <c r="AD139" s="22"/>
    </row>
    <row r="140" spans="2:30">
      <c r="B140" s="14" t="str">
        <f t="shared" ca="1" si="16"/>
        <v>INDADEFFMT-23</v>
      </c>
      <c r="C140" s="15" t="str">
        <f t="shared" ca="1" si="15"/>
        <v>IADMT</v>
      </c>
      <c r="D140" s="16">
        <f>'EE investment costs'!$F$15</f>
        <v>2016</v>
      </c>
      <c r="E140" s="14">
        <f>VLOOKUP(X140,'EE investment costs'!$D$56:$R$656,15,0)</f>
        <v>5.15</v>
      </c>
      <c r="F140" s="17">
        <f ca="1">INDEX('EE investment costs'!$D$56:$R$656,MATCH(X140,'EE investment costs'!$D$56:$D$656,0),MATCH($V$8,'EE investment costs'!$D$56:$R$56,0))</f>
        <v>310.83714720752397</v>
      </c>
      <c r="I140" s="18">
        <v>1</v>
      </c>
      <c r="J140" s="18">
        <v>1</v>
      </c>
      <c r="K140" s="14">
        <f t="shared" ca="1" si="19"/>
        <v>8</v>
      </c>
      <c r="M140" s="19" t="str">
        <f t="shared" ca="1" si="17"/>
        <v>INDADEFFMT-23</v>
      </c>
      <c r="N140" s="23" t="str">
        <f t="shared" ca="1" si="18"/>
        <v>Agriculture Saving Tech-Heat Medium Temp. up to 150C 2.3y</v>
      </c>
      <c r="O140" s="23" t="s">
        <v>32</v>
      </c>
      <c r="P140" s="23" t="s">
        <v>33</v>
      </c>
      <c r="Q140" s="23"/>
      <c r="R140" s="23"/>
      <c r="S140" s="19" t="s">
        <v>34</v>
      </c>
      <c r="V140" s="16" t="str">
        <f t="shared" ca="1" si="20"/>
        <v>AD</v>
      </c>
      <c r="W140" s="14" t="str">
        <f t="shared" ca="1" si="21"/>
        <v>Agriculture</v>
      </c>
      <c r="X140" s="3" t="str">
        <f>'EE investment costs'!D189</f>
        <v>MT-23</v>
      </c>
      <c r="Y140" s="3" t="str">
        <f>'EE investment costs'!E189</f>
        <v>Heat Medium Temp. up to 150C</v>
      </c>
      <c r="AC140" s="123">
        <f>'EE investment costs'!C189</f>
        <v>2.2999999999999998</v>
      </c>
      <c r="AD140" s="22"/>
    </row>
    <row r="141" spans="2:30">
      <c r="B141" s="14" t="str">
        <f t="shared" ca="1" si="16"/>
        <v>INDADEFFHT-23</v>
      </c>
      <c r="C141" s="15" t="str">
        <f t="shared" ca="1" si="15"/>
        <v>IADHT</v>
      </c>
      <c r="D141" s="16">
        <f>'EE investment costs'!$F$15</f>
        <v>2016</v>
      </c>
      <c r="E141" s="14">
        <f>VLOOKUP(X141,'EE investment costs'!$D$56:$R$656,15,0)</f>
        <v>4.1199999999999992</v>
      </c>
      <c r="F141" s="17">
        <f ca="1">INDEX('EE investment costs'!$D$56:$R$656,MATCH(X141,'EE investment costs'!$D$56:$D$656,0),MATCH($V$8,'EE investment costs'!$D$56:$R$56,0))</f>
        <v>270.66761585720172</v>
      </c>
      <c r="I141" s="18">
        <v>1</v>
      </c>
      <c r="J141" s="18">
        <v>1</v>
      </c>
      <c r="K141" s="14">
        <f t="shared" ca="1" si="19"/>
        <v>8</v>
      </c>
      <c r="M141" s="19" t="str">
        <f t="shared" ca="1" si="17"/>
        <v>INDADEFFHT-23</v>
      </c>
      <c r="N141" s="23" t="str">
        <f t="shared" ca="1" si="18"/>
        <v>Agriculture Saving Tech-Heat High Temp. over 150C 2.3y</v>
      </c>
      <c r="O141" s="23" t="s">
        <v>32</v>
      </c>
      <c r="P141" s="23" t="s">
        <v>33</v>
      </c>
      <c r="Q141" s="23"/>
      <c r="R141" s="23"/>
      <c r="S141" s="19" t="s">
        <v>34</v>
      </c>
      <c r="V141" s="16" t="str">
        <f t="shared" ca="1" si="20"/>
        <v>AD</v>
      </c>
      <c r="W141" s="14" t="str">
        <f t="shared" ca="1" si="21"/>
        <v>Agriculture</v>
      </c>
      <c r="X141" s="3" t="str">
        <f>'EE investment costs'!D190</f>
        <v>HT-23</v>
      </c>
      <c r="Y141" s="3" t="str">
        <f>'EE investment costs'!E190</f>
        <v>Heat High Temp. over 150C</v>
      </c>
      <c r="AC141" s="123">
        <f>'EE investment costs'!C190</f>
        <v>2.2999999999999998</v>
      </c>
      <c r="AD141" s="22"/>
    </row>
    <row r="142" spans="2:30">
      <c r="B142" s="14" t="str">
        <f t="shared" ca="1" si="16"/>
        <v>INDADEFFRH-23</v>
      </c>
      <c r="C142" s="15" t="str">
        <f t="shared" ca="1" si="15"/>
        <v>IADRH</v>
      </c>
      <c r="D142" s="16">
        <f>'EE investment costs'!$F$15</f>
        <v>2016</v>
      </c>
      <c r="E142" s="14">
        <f>VLOOKUP(X142,'EE investment costs'!$D$56:$R$656,15,0)</f>
        <v>16</v>
      </c>
      <c r="F142" s="17">
        <f ca="1">INDEX('EE investment costs'!$D$56:$R$656,MATCH(X142,'EE investment costs'!$D$56:$D$656,0),MATCH($V$8,'EE investment costs'!$D$56:$R$56,0))</f>
        <v>0</v>
      </c>
      <c r="I142" s="18">
        <v>1</v>
      </c>
      <c r="J142" s="18">
        <v>1</v>
      </c>
      <c r="K142" s="14">
        <f t="shared" ca="1" si="19"/>
        <v>8</v>
      </c>
      <c r="M142" s="19" t="str">
        <f t="shared" ca="1" si="17"/>
        <v>INDADEFFRH-23</v>
      </c>
      <c r="N142" s="23" t="str">
        <f t="shared" ca="1" si="18"/>
        <v>Agriculture Saving Tech-Heat Room Heat 2.3y</v>
      </c>
      <c r="O142" s="23" t="s">
        <v>32</v>
      </c>
      <c r="P142" s="23" t="s">
        <v>33</v>
      </c>
      <c r="Q142" s="23"/>
      <c r="R142" s="23"/>
      <c r="S142" s="19" t="s">
        <v>34</v>
      </c>
      <c r="V142" s="16" t="str">
        <f t="shared" ca="1" si="20"/>
        <v>AD</v>
      </c>
      <c r="W142" s="14" t="str">
        <f t="shared" ca="1" si="21"/>
        <v>Agriculture</v>
      </c>
      <c r="X142" s="3" t="str">
        <f>'EE investment costs'!D191</f>
        <v>RH-23</v>
      </c>
      <c r="Y142" s="3" t="str">
        <f>'EE investment costs'!E191</f>
        <v>Heat Room Heat</v>
      </c>
      <c r="AC142" s="123">
        <f>'EE investment costs'!C191</f>
        <v>2.2999999999999998</v>
      </c>
      <c r="AD142" s="22"/>
    </row>
    <row r="143" spans="2:30">
      <c r="B143" s="14" t="str">
        <f t="shared" ca="1" si="16"/>
        <v>INDADEFFLA-23</v>
      </c>
      <c r="C143" s="15" t="str">
        <f t="shared" ca="1" si="15"/>
        <v>IADLA</v>
      </c>
      <c r="D143" s="16">
        <f>'EE investment costs'!$F$15</f>
        <v>2016</v>
      </c>
      <c r="E143" s="14">
        <f>VLOOKUP(X143,'EE investment costs'!$D$56:$R$656,15,0)</f>
        <v>3.4764999999999997</v>
      </c>
      <c r="F143" s="17">
        <f ca="1">INDEX('EE investment costs'!$D$56:$R$656,MATCH(X143,'EE investment costs'!$D$56:$D$656,0),MATCH($V$8,'EE investment costs'!$D$56:$R$56,0))</f>
        <v>826.85048949460133</v>
      </c>
      <c r="I143" s="18">
        <v>1</v>
      </c>
      <c r="J143" s="18">
        <v>1</v>
      </c>
      <c r="K143" s="14">
        <f t="shared" ca="1" si="19"/>
        <v>4</v>
      </c>
      <c r="M143" s="19" t="str">
        <f t="shared" ca="1" si="17"/>
        <v>INDADEFFLA-23</v>
      </c>
      <c r="N143" s="23" t="str">
        <f t="shared" ca="1" si="18"/>
        <v>Agriculture Saving Tech-Light 2.3y</v>
      </c>
      <c r="O143" s="23" t="s">
        <v>32</v>
      </c>
      <c r="P143" s="23" t="s">
        <v>33</v>
      </c>
      <c r="Q143" s="23"/>
      <c r="R143" s="23"/>
      <c r="S143" s="19" t="s">
        <v>34</v>
      </c>
      <c r="V143" s="16" t="str">
        <f t="shared" ca="1" si="20"/>
        <v>AD</v>
      </c>
      <c r="W143" s="14" t="str">
        <f t="shared" ca="1" si="21"/>
        <v>Agriculture</v>
      </c>
      <c r="X143" s="3" t="str">
        <f>'EE investment costs'!D192</f>
        <v>LA-23</v>
      </c>
      <c r="Y143" s="3" t="str">
        <f>'EE investment costs'!E192</f>
        <v>Light</v>
      </c>
      <c r="AC143" s="123">
        <f>'EE investment costs'!C192</f>
        <v>2.2999999999999998</v>
      </c>
      <c r="AD143" s="22"/>
    </row>
    <row r="144" spans="2:30">
      <c r="B144" s="14" t="str">
        <f t="shared" ca="1" si="16"/>
        <v>INDADEFFEM-23</v>
      </c>
      <c r="C144" s="15" t="str">
        <f t="shared" ca="1" si="15"/>
        <v>IADEM</v>
      </c>
      <c r="D144" s="16">
        <f>'EE investment costs'!$F$15</f>
        <v>2016</v>
      </c>
      <c r="E144" s="14">
        <f>VLOOKUP(X144,'EE investment costs'!$D$56:$R$656,15,0)</f>
        <v>3.6503249999999996</v>
      </c>
      <c r="F144" s="17">
        <f ca="1">INDEX('EE investment costs'!$D$56:$R$656,MATCH(X144,'EE investment costs'!$D$56:$D$656,0),MATCH($V$8,'EE investment costs'!$D$56:$R$56,0))</f>
        <v>810.30444829371288</v>
      </c>
      <c r="I144" s="18">
        <v>1</v>
      </c>
      <c r="J144" s="18">
        <v>1</v>
      </c>
      <c r="K144" s="14">
        <f t="shared" ca="1" si="19"/>
        <v>4</v>
      </c>
      <c r="M144" s="19" t="str">
        <f t="shared" ca="1" si="17"/>
        <v>INDADEFFEM-23</v>
      </c>
      <c r="N144" s="23" t="str">
        <f t="shared" ca="1" si="18"/>
        <v>Agriculture Saving Tech-Electric Motors 2.3y</v>
      </c>
      <c r="O144" s="23" t="s">
        <v>32</v>
      </c>
      <c r="P144" s="23" t="s">
        <v>33</v>
      </c>
      <c r="Q144" s="23"/>
      <c r="R144" s="23"/>
      <c r="S144" s="19" t="s">
        <v>34</v>
      </c>
      <c r="V144" s="16" t="str">
        <f t="shared" ca="1" si="20"/>
        <v>AD</v>
      </c>
      <c r="W144" s="14" t="str">
        <f t="shared" ca="1" si="21"/>
        <v>Agriculture</v>
      </c>
      <c r="X144" s="3" t="str">
        <f>'EE investment costs'!D193</f>
        <v>EM-23</v>
      </c>
      <c r="Y144" s="3" t="str">
        <f>'EE investment costs'!E193</f>
        <v>Electric Motors</v>
      </c>
      <c r="AC144" s="123">
        <f>'EE investment costs'!C193</f>
        <v>2.2999999999999998</v>
      </c>
      <c r="AD144" s="22"/>
    </row>
    <row r="145" spans="2:30">
      <c r="B145" s="14" t="str">
        <f t="shared" ca="1" si="16"/>
        <v>INDADEFFTF-23</v>
      </c>
      <c r="C145" s="15" t="str">
        <f t="shared" ca="1" si="15"/>
        <v>IADTF</v>
      </c>
      <c r="D145" s="16">
        <f>'EE investment costs'!$F$15</f>
        <v>2016</v>
      </c>
      <c r="E145" s="14">
        <f>VLOOKUP(X145,'EE investment costs'!$D$56:$R$656,15,0)</f>
        <v>8.1999999999999993</v>
      </c>
      <c r="F145" s="17">
        <f ca="1">INDEX('EE investment costs'!$D$56:$R$656,MATCH(X145,'EE investment costs'!$D$56:$D$656,0),MATCH($V$8,'EE investment costs'!$D$56:$R$56,0))</f>
        <v>337.95533160652241</v>
      </c>
      <c r="I145" s="18">
        <v>1</v>
      </c>
      <c r="J145" s="18">
        <v>1</v>
      </c>
      <c r="K145" s="14">
        <f t="shared" ca="1" si="19"/>
        <v>8</v>
      </c>
      <c r="M145" s="19" t="str">
        <f t="shared" ca="1" si="17"/>
        <v>INDADEFFTF-23</v>
      </c>
      <c r="N145" s="23" t="str">
        <f t="shared" ca="1" si="18"/>
        <v>Agriculture Saving Tech-Haulage Tractors, Trucks, Fishing boats 2.3y</v>
      </c>
      <c r="O145" s="23" t="s">
        <v>32</v>
      </c>
      <c r="P145" s="23" t="s">
        <v>33</v>
      </c>
      <c r="Q145" s="23"/>
      <c r="R145" s="23"/>
      <c r="S145" s="19" t="s">
        <v>34</v>
      </c>
      <c r="V145" s="16" t="str">
        <f t="shared" ca="1" si="20"/>
        <v>AD</v>
      </c>
      <c r="W145" s="14" t="str">
        <f t="shared" ca="1" si="21"/>
        <v>Agriculture</v>
      </c>
      <c r="X145" s="3" t="str">
        <f>'EE investment costs'!D194</f>
        <v>TF-23</v>
      </c>
      <c r="Y145" s="3" t="str">
        <f>'EE investment costs'!E194</f>
        <v>Haulage Tractors, Trucks, Fishing boats</v>
      </c>
      <c r="AC145" s="123">
        <f>'EE investment costs'!C194</f>
        <v>2.2999999999999998</v>
      </c>
      <c r="AD145" s="22"/>
    </row>
    <row r="146" spans="2:30">
      <c r="B146" s="14" t="str">
        <f t="shared" ca="1" si="16"/>
        <v>INDADEFFMT-24</v>
      </c>
      <c r="C146" s="15" t="str">
        <f t="shared" ca="1" si="15"/>
        <v>IADMT</v>
      </c>
      <c r="D146" s="16">
        <f>'EE investment costs'!$F$15</f>
        <v>2016</v>
      </c>
      <c r="E146" s="14">
        <f>VLOOKUP(X146,'EE investment costs'!$D$56:$R$656,15,0)</f>
        <v>5.2</v>
      </c>
      <c r="F146" s="17">
        <f ca="1">INDEX('EE investment costs'!$D$56:$R$656,MATCH(X146,'EE investment costs'!$D$56:$D$656,0),MATCH($V$8,'EE investment costs'!$D$56:$R$56,0))</f>
        <v>329.92176615670593</v>
      </c>
      <c r="I146" s="18">
        <v>1</v>
      </c>
      <c r="J146" s="18">
        <v>1</v>
      </c>
      <c r="K146" s="14">
        <f t="shared" ca="1" si="19"/>
        <v>8</v>
      </c>
      <c r="M146" s="19" t="str">
        <f t="shared" ca="1" si="17"/>
        <v>INDADEFFMT-24</v>
      </c>
      <c r="N146" s="23" t="str">
        <f t="shared" ca="1" si="18"/>
        <v>Agriculture Saving Tech-Heat Medium Temp. up to 150C 2.4y</v>
      </c>
      <c r="O146" s="23" t="s">
        <v>32</v>
      </c>
      <c r="P146" s="23" t="s">
        <v>33</v>
      </c>
      <c r="Q146" s="23"/>
      <c r="R146" s="23"/>
      <c r="S146" s="19" t="s">
        <v>34</v>
      </c>
      <c r="V146" s="16" t="str">
        <f t="shared" ca="1" si="20"/>
        <v>AD</v>
      </c>
      <c r="W146" s="14" t="str">
        <f t="shared" ca="1" si="21"/>
        <v>Agriculture</v>
      </c>
      <c r="X146" s="3" t="str">
        <f>'EE investment costs'!D195</f>
        <v>MT-24</v>
      </c>
      <c r="Y146" s="3" t="str">
        <f>'EE investment costs'!E195</f>
        <v>Heat Medium Temp. up to 150C</v>
      </c>
      <c r="AC146" s="123">
        <f>'EE investment costs'!C195</f>
        <v>2.4</v>
      </c>
      <c r="AD146" s="22"/>
    </row>
    <row r="147" spans="2:30">
      <c r="B147" s="14" t="str">
        <f t="shared" ca="1" si="16"/>
        <v>INDADEFFHT-24</v>
      </c>
      <c r="C147" s="15" t="str">
        <f t="shared" ca="1" si="15"/>
        <v>IADHT</v>
      </c>
      <c r="D147" s="16">
        <f>'EE investment costs'!$F$15</f>
        <v>2016</v>
      </c>
      <c r="E147" s="14">
        <f>VLOOKUP(X147,'EE investment costs'!$D$56:$R$656,15,0)</f>
        <v>4.1599999999999993</v>
      </c>
      <c r="F147" s="17">
        <f ca="1">INDEX('EE investment costs'!$D$56:$R$656,MATCH(X147,'EE investment costs'!$D$56:$D$656,0),MATCH($V$8,'EE investment costs'!$D$56:$R$56,0))</f>
        <v>285.10322203625248</v>
      </c>
      <c r="I147" s="18">
        <v>1</v>
      </c>
      <c r="J147" s="18">
        <v>1</v>
      </c>
      <c r="K147" s="14">
        <f t="shared" ca="1" si="19"/>
        <v>8</v>
      </c>
      <c r="M147" s="19" t="str">
        <f t="shared" ca="1" si="17"/>
        <v>INDADEFFHT-24</v>
      </c>
      <c r="N147" s="23" t="str">
        <f t="shared" ca="1" si="18"/>
        <v>Agriculture Saving Tech-Heat High Temp. over 150C 2.4y</v>
      </c>
      <c r="O147" s="23" t="s">
        <v>32</v>
      </c>
      <c r="P147" s="23" t="s">
        <v>33</v>
      </c>
      <c r="Q147" s="23"/>
      <c r="R147" s="23"/>
      <c r="S147" s="19" t="s">
        <v>34</v>
      </c>
      <c r="V147" s="16" t="str">
        <f t="shared" ca="1" si="20"/>
        <v>AD</v>
      </c>
      <c r="W147" s="14" t="str">
        <f t="shared" ca="1" si="21"/>
        <v>Agriculture</v>
      </c>
      <c r="X147" s="3" t="str">
        <f>'EE investment costs'!D196</f>
        <v>HT-24</v>
      </c>
      <c r="Y147" s="3" t="str">
        <f>'EE investment costs'!E196</f>
        <v>Heat High Temp. over 150C</v>
      </c>
      <c r="AC147" s="123">
        <f>'EE investment costs'!C196</f>
        <v>2.4</v>
      </c>
      <c r="AD147" s="22"/>
    </row>
    <row r="148" spans="2:30">
      <c r="B148" s="14" t="str">
        <f t="shared" ca="1" si="16"/>
        <v>INDADEFFRH-24</v>
      </c>
      <c r="C148" s="15" t="str">
        <f t="shared" ca="1" si="15"/>
        <v>IADRH</v>
      </c>
      <c r="D148" s="16">
        <f>'EE investment costs'!$F$15</f>
        <v>2016</v>
      </c>
      <c r="E148" s="14">
        <f>VLOOKUP(X148,'EE investment costs'!$D$56:$R$656,15,0)</f>
        <v>16</v>
      </c>
      <c r="F148" s="17">
        <f ca="1">INDEX('EE investment costs'!$D$56:$R$656,MATCH(X148,'EE investment costs'!$D$56:$D$656,0),MATCH($V$8,'EE investment costs'!$D$56:$R$56,0))</f>
        <v>0</v>
      </c>
      <c r="I148" s="18">
        <v>1</v>
      </c>
      <c r="J148" s="18">
        <v>1</v>
      </c>
      <c r="K148" s="14">
        <f t="shared" ca="1" si="19"/>
        <v>8</v>
      </c>
      <c r="M148" s="19" t="str">
        <f t="shared" ca="1" si="17"/>
        <v>INDADEFFRH-24</v>
      </c>
      <c r="N148" s="23" t="str">
        <f t="shared" ca="1" si="18"/>
        <v>Agriculture Saving Tech-Heat Room Heat 2.4y</v>
      </c>
      <c r="O148" s="23" t="s">
        <v>32</v>
      </c>
      <c r="P148" s="23" t="s">
        <v>33</v>
      </c>
      <c r="Q148" s="23"/>
      <c r="R148" s="23"/>
      <c r="S148" s="19" t="s">
        <v>34</v>
      </c>
      <c r="V148" s="16" t="str">
        <f t="shared" ca="1" si="20"/>
        <v>AD</v>
      </c>
      <c r="W148" s="14" t="str">
        <f t="shared" ca="1" si="21"/>
        <v>Agriculture</v>
      </c>
      <c r="X148" s="3" t="str">
        <f>'EE investment costs'!D197</f>
        <v>RH-24</v>
      </c>
      <c r="Y148" s="3" t="str">
        <f>'EE investment costs'!E197</f>
        <v>Heat Room Heat</v>
      </c>
      <c r="AC148" s="123">
        <f>'EE investment costs'!C197</f>
        <v>2.4</v>
      </c>
      <c r="AD148" s="22"/>
    </row>
    <row r="149" spans="2:30">
      <c r="B149" s="14" t="str">
        <f t="shared" ca="1" si="16"/>
        <v>INDADEFFLA-24</v>
      </c>
      <c r="C149" s="15" t="str">
        <f t="shared" ca="1" si="15"/>
        <v>IADLA</v>
      </c>
      <c r="D149" s="16">
        <f>'EE investment costs'!$F$15</f>
        <v>2016</v>
      </c>
      <c r="E149" s="14">
        <f>VLOOKUP(X149,'EE investment costs'!$D$56:$R$656,15,0)</f>
        <v>3.5019999999999998</v>
      </c>
      <c r="F149" s="17">
        <f ca="1">INDEX('EE investment costs'!$D$56:$R$656,MATCH(X149,'EE investment costs'!$D$56:$D$656,0),MATCH($V$8,'EE investment costs'!$D$56:$R$56,0))</f>
        <v>882.40514443214772</v>
      </c>
      <c r="I149" s="18">
        <v>1</v>
      </c>
      <c r="J149" s="18">
        <v>1</v>
      </c>
      <c r="K149" s="14">
        <f t="shared" ca="1" si="19"/>
        <v>4</v>
      </c>
      <c r="M149" s="19" t="str">
        <f t="shared" ca="1" si="17"/>
        <v>INDADEFFLA-24</v>
      </c>
      <c r="N149" s="23" t="str">
        <f t="shared" ca="1" si="18"/>
        <v>Agriculture Saving Tech-Light 2.4y</v>
      </c>
      <c r="O149" s="23" t="s">
        <v>32</v>
      </c>
      <c r="P149" s="23" t="s">
        <v>33</v>
      </c>
      <c r="Q149" s="23"/>
      <c r="R149" s="23"/>
      <c r="S149" s="19" t="s">
        <v>34</v>
      </c>
      <c r="V149" s="16" t="str">
        <f t="shared" ca="1" si="20"/>
        <v>AD</v>
      </c>
      <c r="W149" s="14" t="str">
        <f t="shared" ca="1" si="21"/>
        <v>Agriculture</v>
      </c>
      <c r="X149" s="3" t="str">
        <f>'EE investment costs'!D198</f>
        <v>LA-24</v>
      </c>
      <c r="Y149" s="3" t="str">
        <f>'EE investment costs'!E198</f>
        <v>Light</v>
      </c>
      <c r="AC149" s="123">
        <f>'EE investment costs'!C198</f>
        <v>2.4</v>
      </c>
      <c r="AD149" s="22"/>
    </row>
    <row r="150" spans="2:30">
      <c r="B150" s="14" t="str">
        <f t="shared" ca="1" si="16"/>
        <v>INDADEFFEM-24</v>
      </c>
      <c r="C150" s="15" t="str">
        <f t="shared" ca="1" si="15"/>
        <v>IADEM</v>
      </c>
      <c r="D150" s="16">
        <f>'EE investment costs'!$F$15</f>
        <v>2016</v>
      </c>
      <c r="E150" s="14">
        <f>VLOOKUP(X150,'EE investment costs'!$D$56:$R$656,15,0)</f>
        <v>3.6770999999999998</v>
      </c>
      <c r="F150" s="17">
        <f ca="1">INDEX('EE investment costs'!$D$56:$R$656,MATCH(X150,'EE investment costs'!$D$56:$D$656,0),MATCH($V$8,'EE investment costs'!$D$56:$R$56,0))</f>
        <v>866.01894236900102</v>
      </c>
      <c r="I150" s="18">
        <v>1</v>
      </c>
      <c r="J150" s="18">
        <v>1</v>
      </c>
      <c r="K150" s="14">
        <f t="shared" ca="1" si="19"/>
        <v>4</v>
      </c>
      <c r="M150" s="19" t="str">
        <f t="shared" ca="1" si="17"/>
        <v>INDADEFFEM-24</v>
      </c>
      <c r="N150" s="23" t="str">
        <f t="shared" ca="1" si="18"/>
        <v>Agriculture Saving Tech-Electric Motors 2.4y</v>
      </c>
      <c r="O150" s="23" t="s">
        <v>32</v>
      </c>
      <c r="P150" s="23" t="s">
        <v>33</v>
      </c>
      <c r="Q150" s="23"/>
      <c r="R150" s="23"/>
      <c r="S150" s="19" t="s">
        <v>34</v>
      </c>
      <c r="V150" s="16" t="str">
        <f t="shared" ca="1" si="20"/>
        <v>AD</v>
      </c>
      <c r="W150" s="14" t="str">
        <f t="shared" ca="1" si="21"/>
        <v>Agriculture</v>
      </c>
      <c r="X150" s="3" t="str">
        <f>'EE investment costs'!D199</f>
        <v>EM-24</v>
      </c>
      <c r="Y150" s="3" t="str">
        <f>'EE investment costs'!E199</f>
        <v>Electric Motors</v>
      </c>
      <c r="AC150" s="123">
        <f>'EE investment costs'!C199</f>
        <v>2.4</v>
      </c>
      <c r="AD150" s="22"/>
    </row>
    <row r="151" spans="2:30">
      <c r="B151" s="14" t="str">
        <f t="shared" ca="1" si="16"/>
        <v>INDADEFFTF-24</v>
      </c>
      <c r="C151" s="15" t="str">
        <f t="shared" ca="1" si="15"/>
        <v>IADTF</v>
      </c>
      <c r="D151" s="16">
        <f>'EE investment costs'!$F$15</f>
        <v>2016</v>
      </c>
      <c r="E151" s="14">
        <f>VLOOKUP(X151,'EE investment costs'!$D$56:$R$656,15,0)</f>
        <v>8.6</v>
      </c>
      <c r="F151" s="17">
        <f ca="1">INDEX('EE investment costs'!$D$56:$R$656,MATCH(X151,'EE investment costs'!$D$56:$D$656,0),MATCH($V$8,'EE investment costs'!$D$56:$R$56,0))</f>
        <v>352.64904167637127</v>
      </c>
      <c r="I151" s="18">
        <v>1</v>
      </c>
      <c r="J151" s="18">
        <v>1</v>
      </c>
      <c r="K151" s="14">
        <f t="shared" ca="1" si="19"/>
        <v>8</v>
      </c>
      <c r="M151" s="19" t="str">
        <f t="shared" ca="1" si="17"/>
        <v>INDADEFFTF-24</v>
      </c>
      <c r="N151" s="23" t="str">
        <f t="shared" ca="1" si="18"/>
        <v>Agriculture Saving Tech-Haulage Tractors, Trucks, Fishing boats 2.4y</v>
      </c>
      <c r="O151" s="23" t="s">
        <v>32</v>
      </c>
      <c r="P151" s="23" t="s">
        <v>33</v>
      </c>
      <c r="Q151" s="23"/>
      <c r="R151" s="23"/>
      <c r="S151" s="19" t="s">
        <v>34</v>
      </c>
      <c r="V151" s="16" t="str">
        <f t="shared" ca="1" si="20"/>
        <v>AD</v>
      </c>
      <c r="W151" s="14" t="str">
        <f t="shared" ca="1" si="21"/>
        <v>Agriculture</v>
      </c>
      <c r="X151" s="3" t="str">
        <f>'EE investment costs'!D200</f>
        <v>TF-24</v>
      </c>
      <c r="Y151" s="3" t="str">
        <f>'EE investment costs'!E200</f>
        <v>Haulage Tractors, Trucks, Fishing boats</v>
      </c>
      <c r="AC151" s="123">
        <f>'EE investment costs'!C200</f>
        <v>2.4</v>
      </c>
      <c r="AD151" s="22"/>
    </row>
    <row r="152" spans="2:30">
      <c r="B152" s="14" t="str">
        <f t="shared" ca="1" si="16"/>
        <v>INDADEFFMT-25</v>
      </c>
      <c r="C152" s="15" t="str">
        <f t="shared" ca="1" si="15"/>
        <v>IADMT</v>
      </c>
      <c r="D152" s="16">
        <f>'EE investment costs'!$F$15</f>
        <v>2016</v>
      </c>
      <c r="E152" s="14">
        <f>VLOOKUP(X152,'EE investment costs'!$D$56:$R$656,15,0)</f>
        <v>5.25</v>
      </c>
      <c r="F152" s="17">
        <f ca="1">INDEX('EE investment costs'!$D$56:$R$656,MATCH(X152,'EE investment costs'!$D$56:$D$656,0),MATCH($V$8,'EE investment costs'!$D$56:$R$56,0))</f>
        <v>349.00638510588789</v>
      </c>
      <c r="I152" s="18">
        <v>1</v>
      </c>
      <c r="J152" s="18">
        <v>1</v>
      </c>
      <c r="K152" s="14">
        <f t="shared" ca="1" si="19"/>
        <v>8</v>
      </c>
      <c r="M152" s="19" t="str">
        <f t="shared" ca="1" si="17"/>
        <v>INDADEFFMT-25</v>
      </c>
      <c r="N152" s="23" t="str">
        <f t="shared" ca="1" si="18"/>
        <v>Agriculture Saving Tech-Heat Medium Temp. up to 150C 2.5y</v>
      </c>
      <c r="O152" s="23" t="s">
        <v>32</v>
      </c>
      <c r="P152" s="23" t="s">
        <v>33</v>
      </c>
      <c r="Q152" s="23"/>
      <c r="R152" s="23"/>
      <c r="S152" s="19" t="s">
        <v>34</v>
      </c>
      <c r="V152" s="16" t="str">
        <f t="shared" ca="1" si="20"/>
        <v>AD</v>
      </c>
      <c r="W152" s="14" t="str">
        <f t="shared" ca="1" si="21"/>
        <v>Agriculture</v>
      </c>
      <c r="X152" s="3" t="str">
        <f>'EE investment costs'!D201</f>
        <v>MT-25</v>
      </c>
      <c r="Y152" s="3" t="str">
        <f>'EE investment costs'!E201</f>
        <v>Heat Medium Temp. up to 150C</v>
      </c>
      <c r="AC152" s="123">
        <f>'EE investment costs'!C201</f>
        <v>2.5</v>
      </c>
      <c r="AD152" s="22"/>
    </row>
    <row r="153" spans="2:30">
      <c r="B153" s="14" t="str">
        <f t="shared" ca="1" si="16"/>
        <v>INDADEFFHT-25</v>
      </c>
      <c r="C153" s="15" t="str">
        <f t="shared" ca="1" si="15"/>
        <v>IADHT</v>
      </c>
      <c r="D153" s="16">
        <f>'EE investment costs'!$F$15</f>
        <v>2016</v>
      </c>
      <c r="E153" s="14">
        <f>VLOOKUP(X153,'EE investment costs'!$D$56:$R$656,15,0)</f>
        <v>4.1999999999999993</v>
      </c>
      <c r="F153" s="17">
        <f ca="1">INDEX('EE investment costs'!$D$56:$R$656,MATCH(X153,'EE investment costs'!$D$56:$D$656,0),MATCH($V$8,'EE investment costs'!$D$56:$R$56,0))</f>
        <v>299.53882821530328</v>
      </c>
      <c r="I153" s="18">
        <v>1</v>
      </c>
      <c r="J153" s="18">
        <v>1</v>
      </c>
      <c r="K153" s="14">
        <f t="shared" ca="1" si="19"/>
        <v>8</v>
      </c>
      <c r="M153" s="19" t="str">
        <f t="shared" ca="1" si="17"/>
        <v>INDADEFFHT-25</v>
      </c>
      <c r="N153" s="23" t="str">
        <f t="shared" ca="1" si="18"/>
        <v>Agriculture Saving Tech-Heat High Temp. over 150C 2.5y</v>
      </c>
      <c r="O153" s="23" t="s">
        <v>32</v>
      </c>
      <c r="P153" s="23" t="s">
        <v>33</v>
      </c>
      <c r="Q153" s="23"/>
      <c r="R153" s="23"/>
      <c r="S153" s="19" t="s">
        <v>34</v>
      </c>
      <c r="V153" s="16" t="str">
        <f t="shared" ca="1" si="20"/>
        <v>AD</v>
      </c>
      <c r="W153" s="14" t="str">
        <f t="shared" ca="1" si="21"/>
        <v>Agriculture</v>
      </c>
      <c r="X153" s="3" t="str">
        <f>'EE investment costs'!D202</f>
        <v>HT-25</v>
      </c>
      <c r="Y153" s="3" t="str">
        <f>'EE investment costs'!E202</f>
        <v>Heat High Temp. over 150C</v>
      </c>
      <c r="AC153" s="123">
        <f>'EE investment costs'!C202</f>
        <v>2.5</v>
      </c>
      <c r="AD153" s="22"/>
    </row>
    <row r="154" spans="2:30">
      <c r="B154" s="14" t="str">
        <f t="shared" ca="1" si="16"/>
        <v>INDADEFFRH-25</v>
      </c>
      <c r="C154" s="15" t="str">
        <f t="shared" ca="1" si="15"/>
        <v>IADRH</v>
      </c>
      <c r="D154" s="16">
        <f>'EE investment costs'!$F$15</f>
        <v>2016</v>
      </c>
      <c r="E154" s="14">
        <f>VLOOKUP(X154,'EE investment costs'!$D$56:$R$656,15,0)</f>
        <v>16</v>
      </c>
      <c r="F154" s="17">
        <f ca="1">INDEX('EE investment costs'!$D$56:$R$656,MATCH(X154,'EE investment costs'!$D$56:$D$656,0),MATCH($V$8,'EE investment costs'!$D$56:$R$56,0))</f>
        <v>0</v>
      </c>
      <c r="I154" s="18">
        <v>1</v>
      </c>
      <c r="J154" s="18">
        <v>1</v>
      </c>
      <c r="K154" s="14">
        <f t="shared" ca="1" si="19"/>
        <v>8</v>
      </c>
      <c r="M154" s="19" t="str">
        <f t="shared" ca="1" si="17"/>
        <v>INDADEFFRH-25</v>
      </c>
      <c r="N154" s="23" t="str">
        <f t="shared" ca="1" si="18"/>
        <v>Agriculture Saving Tech-Heat Room Heat 2.5y</v>
      </c>
      <c r="O154" s="23" t="s">
        <v>32</v>
      </c>
      <c r="P154" s="23" t="s">
        <v>33</v>
      </c>
      <c r="Q154" s="23"/>
      <c r="R154" s="23"/>
      <c r="S154" s="19" t="s">
        <v>34</v>
      </c>
      <c r="V154" s="16" t="str">
        <f t="shared" ca="1" si="20"/>
        <v>AD</v>
      </c>
      <c r="W154" s="14" t="str">
        <f t="shared" ca="1" si="21"/>
        <v>Agriculture</v>
      </c>
      <c r="X154" s="3" t="str">
        <f>'EE investment costs'!D203</f>
        <v>RH-25</v>
      </c>
      <c r="Y154" s="3" t="str">
        <f>'EE investment costs'!E203</f>
        <v>Heat Room Heat</v>
      </c>
      <c r="AC154" s="123">
        <f>'EE investment costs'!C203</f>
        <v>2.5</v>
      </c>
      <c r="AD154" s="22"/>
    </row>
    <row r="155" spans="2:30">
      <c r="B155" s="14" t="str">
        <f t="shared" ca="1" si="16"/>
        <v>INDADEFFLA-25</v>
      </c>
      <c r="C155" s="15" t="str">
        <f t="shared" ca="1" si="15"/>
        <v>IADLA</v>
      </c>
      <c r="D155" s="16">
        <f>'EE investment costs'!$F$15</f>
        <v>2016</v>
      </c>
      <c r="E155" s="14">
        <f>VLOOKUP(X155,'EE investment costs'!$D$56:$R$656,15,0)</f>
        <v>3.5274999999999999</v>
      </c>
      <c r="F155" s="17">
        <f ca="1">INDEX('EE investment costs'!$D$56:$R$656,MATCH(X155,'EE investment costs'!$D$56:$D$656,0),MATCH($V$8,'EE investment costs'!$D$56:$R$56,0))</f>
        <v>937.959799369694</v>
      </c>
      <c r="I155" s="18">
        <v>1</v>
      </c>
      <c r="J155" s="18">
        <v>1</v>
      </c>
      <c r="K155" s="14">
        <f t="shared" ca="1" si="19"/>
        <v>3</v>
      </c>
      <c r="M155" s="19" t="str">
        <f t="shared" ca="1" si="17"/>
        <v>INDADEFFLA-25</v>
      </c>
      <c r="N155" s="23" t="str">
        <f t="shared" ca="1" si="18"/>
        <v>Agriculture Saving Tech-Light 2.5y</v>
      </c>
      <c r="O155" s="23" t="s">
        <v>32</v>
      </c>
      <c r="P155" s="23" t="s">
        <v>33</v>
      </c>
      <c r="Q155" s="23"/>
      <c r="R155" s="23"/>
      <c r="S155" s="19" t="s">
        <v>34</v>
      </c>
      <c r="V155" s="16" t="str">
        <f t="shared" ca="1" si="20"/>
        <v>AD</v>
      </c>
      <c r="W155" s="14" t="str">
        <f t="shared" ca="1" si="21"/>
        <v>Agriculture</v>
      </c>
      <c r="X155" s="3" t="str">
        <f>'EE investment costs'!D204</f>
        <v>LA-25</v>
      </c>
      <c r="Y155" s="3" t="str">
        <f>'EE investment costs'!E204</f>
        <v>Light</v>
      </c>
      <c r="AC155" s="123">
        <f>'EE investment costs'!C204</f>
        <v>2.5</v>
      </c>
      <c r="AD155" s="22"/>
    </row>
    <row r="156" spans="2:30">
      <c r="B156" s="14" t="str">
        <f t="shared" ca="1" si="16"/>
        <v>INDADEFFEM-25</v>
      </c>
      <c r="C156" s="15" t="str">
        <f t="shared" ca="1" si="15"/>
        <v>IADEM</v>
      </c>
      <c r="D156" s="16">
        <f>'EE investment costs'!$F$15</f>
        <v>2016</v>
      </c>
      <c r="E156" s="14">
        <f>VLOOKUP(X156,'EE investment costs'!$D$56:$R$656,15,0)</f>
        <v>3.703875</v>
      </c>
      <c r="F156" s="17">
        <f ca="1">INDEX('EE investment costs'!$D$56:$R$656,MATCH(X156,'EE investment costs'!$D$56:$D$656,0),MATCH($V$8,'EE investment costs'!$D$56:$R$56,0))</f>
        <v>921.73343644428905</v>
      </c>
      <c r="I156" s="18">
        <v>1</v>
      </c>
      <c r="J156" s="18">
        <v>1</v>
      </c>
      <c r="K156" s="14">
        <f t="shared" ca="1" si="19"/>
        <v>3</v>
      </c>
      <c r="M156" s="19" t="str">
        <f t="shared" ca="1" si="17"/>
        <v>INDADEFFEM-25</v>
      </c>
      <c r="N156" s="23" t="str">
        <f t="shared" ca="1" si="18"/>
        <v>Agriculture Saving Tech-Electric Motors 2.5y</v>
      </c>
      <c r="O156" s="23" t="s">
        <v>32</v>
      </c>
      <c r="P156" s="23" t="s">
        <v>33</v>
      </c>
      <c r="Q156" s="23"/>
      <c r="R156" s="23"/>
      <c r="S156" s="19" t="s">
        <v>34</v>
      </c>
      <c r="V156" s="16" t="str">
        <f t="shared" ca="1" si="20"/>
        <v>AD</v>
      </c>
      <c r="W156" s="14" t="str">
        <f t="shared" ca="1" si="21"/>
        <v>Agriculture</v>
      </c>
      <c r="X156" s="3" t="str">
        <f>'EE investment costs'!D205</f>
        <v>EM-25</v>
      </c>
      <c r="Y156" s="3" t="str">
        <f>'EE investment costs'!E205</f>
        <v>Electric Motors</v>
      </c>
      <c r="AC156" s="123">
        <f>'EE investment costs'!C205</f>
        <v>2.5</v>
      </c>
      <c r="AD156" s="22"/>
    </row>
    <row r="157" spans="2:30">
      <c r="B157" s="14" t="str">
        <f t="shared" ca="1" si="16"/>
        <v>INDADEFFTF-25</v>
      </c>
      <c r="C157" s="15" t="str">
        <f t="shared" ca="1" si="15"/>
        <v>IADTF</v>
      </c>
      <c r="D157" s="16">
        <f>'EE investment costs'!$F$15</f>
        <v>2016</v>
      </c>
      <c r="E157" s="14">
        <f>VLOOKUP(X157,'EE investment costs'!$D$56:$R$656,15,0)</f>
        <v>9</v>
      </c>
      <c r="F157" s="17">
        <f ca="1">INDEX('EE investment costs'!$D$56:$R$656,MATCH(X157,'EE investment costs'!$D$56:$D$656,0),MATCH($V$8,'EE investment costs'!$D$56:$R$56,0))</f>
        <v>367.34275174622002</v>
      </c>
      <c r="I157" s="18">
        <v>1</v>
      </c>
      <c r="J157" s="18">
        <v>1</v>
      </c>
      <c r="K157" s="14">
        <f t="shared" ca="1" si="19"/>
        <v>8</v>
      </c>
      <c r="M157" s="19" t="str">
        <f t="shared" ca="1" si="17"/>
        <v>INDADEFFTF-25</v>
      </c>
      <c r="N157" s="23" t="str">
        <f t="shared" ca="1" si="18"/>
        <v>Agriculture Saving Tech-Haulage Tractors, Trucks, Fishing boats 2.5y</v>
      </c>
      <c r="O157" s="23" t="s">
        <v>32</v>
      </c>
      <c r="P157" s="23" t="s">
        <v>33</v>
      </c>
      <c r="Q157" s="23"/>
      <c r="R157" s="23"/>
      <c r="S157" s="19" t="s">
        <v>34</v>
      </c>
      <c r="V157" s="16" t="str">
        <f t="shared" ca="1" si="20"/>
        <v>AD</v>
      </c>
      <c r="W157" s="14" t="str">
        <f t="shared" ca="1" si="21"/>
        <v>Agriculture</v>
      </c>
      <c r="X157" s="3" t="str">
        <f>'EE investment costs'!D206</f>
        <v>TF-25</v>
      </c>
      <c r="Y157" s="3" t="str">
        <f>'EE investment costs'!E206</f>
        <v>Haulage Tractors, Trucks, Fishing boats</v>
      </c>
      <c r="AC157" s="123">
        <f>'EE investment costs'!C206</f>
        <v>2.5</v>
      </c>
      <c r="AD157" s="22"/>
    </row>
    <row r="158" spans="2:30">
      <c r="B158" s="14" t="str">
        <f t="shared" ca="1" si="16"/>
        <v>INDADEFFMT-26</v>
      </c>
      <c r="C158" s="15" t="str">
        <f t="shared" ca="1" si="15"/>
        <v>IADMT</v>
      </c>
      <c r="D158" s="16">
        <f>'EE investment costs'!$F$15</f>
        <v>2016</v>
      </c>
      <c r="E158" s="14">
        <f>VLOOKUP(X158,'EE investment costs'!$D$56:$R$656,15,0)</f>
        <v>5.3</v>
      </c>
      <c r="F158" s="17">
        <f ca="1">INDEX('EE investment costs'!$D$56:$R$656,MATCH(X158,'EE investment costs'!$D$56:$D$656,0),MATCH($V$8,'EE investment costs'!$D$56:$R$56,0))</f>
        <v>368.09100405506979</v>
      </c>
      <c r="I158" s="18">
        <v>1</v>
      </c>
      <c r="J158" s="18">
        <v>1</v>
      </c>
      <c r="K158" s="14">
        <f t="shared" ca="1" si="19"/>
        <v>8</v>
      </c>
      <c r="M158" s="19" t="str">
        <f t="shared" ca="1" si="17"/>
        <v>INDADEFFMT-26</v>
      </c>
      <c r="N158" s="23" t="str">
        <f t="shared" ca="1" si="18"/>
        <v>Agriculture Saving Tech-Heat Medium Temp. up to 150C 2.6y</v>
      </c>
      <c r="O158" s="23" t="s">
        <v>32</v>
      </c>
      <c r="P158" s="23" t="s">
        <v>33</v>
      </c>
      <c r="Q158" s="23"/>
      <c r="R158" s="23"/>
      <c r="S158" s="19" t="s">
        <v>34</v>
      </c>
      <c r="V158" s="16" t="str">
        <f t="shared" ca="1" si="20"/>
        <v>AD</v>
      </c>
      <c r="W158" s="14" t="str">
        <f t="shared" ca="1" si="21"/>
        <v>Agriculture</v>
      </c>
      <c r="X158" s="3" t="str">
        <f>'EE investment costs'!D207</f>
        <v>MT-26</v>
      </c>
      <c r="Y158" s="3" t="str">
        <f>'EE investment costs'!E207</f>
        <v>Heat Medium Temp. up to 150C</v>
      </c>
      <c r="AC158" s="123">
        <f>'EE investment costs'!C207</f>
        <v>2.6</v>
      </c>
      <c r="AD158" s="22"/>
    </row>
    <row r="159" spans="2:30">
      <c r="B159" s="14" t="str">
        <f t="shared" ca="1" si="16"/>
        <v>INDADEFFHT-26</v>
      </c>
      <c r="C159" s="15" t="str">
        <f t="shared" ca="1" si="15"/>
        <v>IADHT</v>
      </c>
      <c r="D159" s="16">
        <f>'EE investment costs'!$F$15</f>
        <v>2016</v>
      </c>
      <c r="E159" s="14">
        <f>VLOOKUP(X159,'EE investment costs'!$D$56:$R$656,15,0)</f>
        <v>4.2399999999999993</v>
      </c>
      <c r="F159" s="17">
        <f ca="1">INDEX('EE investment costs'!$D$56:$R$656,MATCH(X159,'EE investment costs'!$D$56:$D$656,0),MATCH($V$8,'EE investment costs'!$D$56:$R$56,0))</f>
        <v>313.97443439435403</v>
      </c>
      <c r="I159" s="18">
        <v>1</v>
      </c>
      <c r="J159" s="18">
        <v>1</v>
      </c>
      <c r="K159" s="14">
        <f t="shared" ca="1" si="19"/>
        <v>8</v>
      </c>
      <c r="M159" s="19" t="str">
        <f t="shared" ca="1" si="17"/>
        <v>INDADEFFHT-26</v>
      </c>
      <c r="N159" s="23" t="str">
        <f t="shared" ca="1" si="18"/>
        <v>Agriculture Saving Tech-Heat High Temp. over 150C 2.6y</v>
      </c>
      <c r="O159" s="23" t="s">
        <v>32</v>
      </c>
      <c r="P159" s="23" t="s">
        <v>33</v>
      </c>
      <c r="Q159" s="23"/>
      <c r="R159" s="23"/>
      <c r="S159" s="19" t="s">
        <v>34</v>
      </c>
      <c r="V159" s="16" t="str">
        <f t="shared" ca="1" si="20"/>
        <v>AD</v>
      </c>
      <c r="W159" s="14" t="str">
        <f t="shared" ca="1" si="21"/>
        <v>Agriculture</v>
      </c>
      <c r="X159" s="3" t="str">
        <f>'EE investment costs'!D208</f>
        <v>HT-26</v>
      </c>
      <c r="Y159" s="3" t="str">
        <f>'EE investment costs'!E208</f>
        <v>Heat High Temp. over 150C</v>
      </c>
      <c r="AC159" s="123">
        <f>'EE investment costs'!C208</f>
        <v>2.6</v>
      </c>
      <c r="AD159" s="22"/>
    </row>
    <row r="160" spans="2:30">
      <c r="B160" s="14" t="str">
        <f t="shared" ca="1" si="16"/>
        <v>INDADEFFRH-26</v>
      </c>
      <c r="C160" s="15" t="str">
        <f t="shared" ca="1" si="15"/>
        <v>IADRH</v>
      </c>
      <c r="D160" s="16">
        <f>'EE investment costs'!$F$15</f>
        <v>2016</v>
      </c>
      <c r="E160" s="14">
        <f>VLOOKUP(X160,'EE investment costs'!$D$56:$R$656,15,0)</f>
        <v>16</v>
      </c>
      <c r="F160" s="17">
        <f ca="1">INDEX('EE investment costs'!$D$56:$R$656,MATCH(X160,'EE investment costs'!$D$56:$D$656,0),MATCH($V$8,'EE investment costs'!$D$56:$R$56,0))</f>
        <v>0</v>
      </c>
      <c r="I160" s="18">
        <v>1</v>
      </c>
      <c r="J160" s="18">
        <v>1</v>
      </c>
      <c r="K160" s="14">
        <f t="shared" ca="1" si="19"/>
        <v>8</v>
      </c>
      <c r="M160" s="19" t="str">
        <f t="shared" ca="1" si="17"/>
        <v>INDADEFFRH-26</v>
      </c>
      <c r="N160" s="23" t="str">
        <f t="shared" ca="1" si="18"/>
        <v>Agriculture Saving Tech-Heat Room Heat 2.6y</v>
      </c>
      <c r="O160" s="23" t="s">
        <v>32</v>
      </c>
      <c r="P160" s="23" t="s">
        <v>33</v>
      </c>
      <c r="Q160" s="23"/>
      <c r="R160" s="23"/>
      <c r="S160" s="19" t="s">
        <v>34</v>
      </c>
      <c r="V160" s="16" t="str">
        <f t="shared" ca="1" si="20"/>
        <v>AD</v>
      </c>
      <c r="W160" s="14" t="str">
        <f t="shared" ca="1" si="21"/>
        <v>Agriculture</v>
      </c>
      <c r="X160" s="3" t="str">
        <f>'EE investment costs'!D209</f>
        <v>RH-26</v>
      </c>
      <c r="Y160" s="3" t="str">
        <f>'EE investment costs'!E209</f>
        <v>Heat Room Heat</v>
      </c>
      <c r="AC160" s="123">
        <f>'EE investment costs'!C209</f>
        <v>2.6</v>
      </c>
      <c r="AD160" s="22"/>
    </row>
    <row r="161" spans="2:30">
      <c r="B161" s="14" t="str">
        <f t="shared" ca="1" si="16"/>
        <v>INDADEFFLA-26</v>
      </c>
      <c r="C161" s="15" t="str">
        <f t="shared" ca="1" si="15"/>
        <v>IADLA</v>
      </c>
      <c r="D161" s="16">
        <f>'EE investment costs'!$F$15</f>
        <v>2016</v>
      </c>
      <c r="E161" s="14">
        <f>VLOOKUP(X161,'EE investment costs'!$D$56:$R$656,15,0)</f>
        <v>3.5529999999999999</v>
      </c>
      <c r="F161" s="17">
        <f ca="1">INDEX('EE investment costs'!$D$56:$R$656,MATCH(X161,'EE investment costs'!$D$56:$D$656,0),MATCH($V$8,'EE investment costs'!$D$56:$R$56,0))</f>
        <v>993.51445430724016</v>
      </c>
      <c r="I161" s="18">
        <v>1</v>
      </c>
      <c r="J161" s="18">
        <v>1</v>
      </c>
      <c r="K161" s="14">
        <f t="shared" ca="1" si="19"/>
        <v>3</v>
      </c>
      <c r="M161" s="19" t="str">
        <f t="shared" ca="1" si="17"/>
        <v>INDADEFFLA-26</v>
      </c>
      <c r="N161" s="23" t="str">
        <f t="shared" ca="1" si="18"/>
        <v>Agriculture Saving Tech-Light 2.6y</v>
      </c>
      <c r="O161" s="23" t="s">
        <v>32</v>
      </c>
      <c r="P161" s="23" t="s">
        <v>33</v>
      </c>
      <c r="Q161" s="23"/>
      <c r="R161" s="23"/>
      <c r="S161" s="19" t="s">
        <v>34</v>
      </c>
      <c r="V161" s="16" t="str">
        <f t="shared" ca="1" si="20"/>
        <v>AD</v>
      </c>
      <c r="W161" s="14" t="str">
        <f t="shared" ca="1" si="21"/>
        <v>Agriculture</v>
      </c>
      <c r="X161" s="3" t="str">
        <f>'EE investment costs'!D210</f>
        <v>LA-26</v>
      </c>
      <c r="Y161" s="3" t="str">
        <f>'EE investment costs'!E210</f>
        <v>Light</v>
      </c>
      <c r="AC161" s="123">
        <f>'EE investment costs'!C210</f>
        <v>2.6</v>
      </c>
      <c r="AD161" s="22"/>
    </row>
    <row r="162" spans="2:30">
      <c r="B162" s="14" t="str">
        <f t="shared" ca="1" si="16"/>
        <v>INDADEFFEM-26</v>
      </c>
      <c r="C162" s="15" t="str">
        <f t="shared" ca="1" si="15"/>
        <v>IADEM</v>
      </c>
      <c r="D162" s="16">
        <f>'EE investment costs'!$F$15</f>
        <v>2016</v>
      </c>
      <c r="E162" s="14">
        <f>VLOOKUP(X162,'EE investment costs'!$D$56:$R$656,15,0)</f>
        <v>3.7306499999999998</v>
      </c>
      <c r="F162" s="17">
        <f ca="1">INDEX('EE investment costs'!$D$56:$R$656,MATCH(X162,'EE investment costs'!$D$56:$D$656,0),MATCH($V$8,'EE investment costs'!$D$56:$R$56,0))</f>
        <v>977.44793051957708</v>
      </c>
      <c r="I162" s="18">
        <v>1</v>
      </c>
      <c r="J162" s="18">
        <v>1</v>
      </c>
      <c r="K162" s="14">
        <f t="shared" ca="1" si="19"/>
        <v>3</v>
      </c>
      <c r="M162" s="19" t="str">
        <f t="shared" ca="1" si="17"/>
        <v>INDADEFFEM-26</v>
      </c>
      <c r="N162" s="23" t="str">
        <f t="shared" ca="1" si="18"/>
        <v>Agriculture Saving Tech-Electric Motors 2.6y</v>
      </c>
      <c r="O162" s="23" t="s">
        <v>32</v>
      </c>
      <c r="P162" s="23" t="s">
        <v>33</v>
      </c>
      <c r="Q162" s="23"/>
      <c r="R162" s="23"/>
      <c r="S162" s="19" t="s">
        <v>34</v>
      </c>
      <c r="V162" s="16" t="str">
        <f t="shared" ca="1" si="20"/>
        <v>AD</v>
      </c>
      <c r="W162" s="14" t="str">
        <f t="shared" ca="1" si="21"/>
        <v>Agriculture</v>
      </c>
      <c r="X162" s="3" t="str">
        <f>'EE investment costs'!D211</f>
        <v>EM-26</v>
      </c>
      <c r="Y162" s="3" t="str">
        <f>'EE investment costs'!E211</f>
        <v>Electric Motors</v>
      </c>
      <c r="AC162" s="123">
        <f>'EE investment costs'!C211</f>
        <v>2.6</v>
      </c>
      <c r="AD162" s="22"/>
    </row>
    <row r="163" spans="2:30">
      <c r="B163" s="14" t="str">
        <f t="shared" ca="1" si="16"/>
        <v>INDADEFFTF-26</v>
      </c>
      <c r="C163" s="15" t="str">
        <f t="shared" ca="1" si="15"/>
        <v>IADTF</v>
      </c>
      <c r="D163" s="16">
        <f>'EE investment costs'!$F$15</f>
        <v>2016</v>
      </c>
      <c r="E163" s="14">
        <f>VLOOKUP(X163,'EE investment costs'!$D$56:$R$656,15,0)</f>
        <v>9.4</v>
      </c>
      <c r="F163" s="17">
        <f ca="1">INDEX('EE investment costs'!$D$56:$R$656,MATCH(X163,'EE investment costs'!$D$56:$D$656,0),MATCH($V$8,'EE investment costs'!$D$56:$R$56,0))</f>
        <v>382.03646181606888</v>
      </c>
      <c r="I163" s="18">
        <v>1</v>
      </c>
      <c r="J163" s="18">
        <v>1</v>
      </c>
      <c r="K163" s="14">
        <f t="shared" ca="1" si="19"/>
        <v>8</v>
      </c>
      <c r="M163" s="19" t="str">
        <f t="shared" ca="1" si="17"/>
        <v>INDADEFFTF-26</v>
      </c>
      <c r="N163" s="23" t="str">
        <f t="shared" ca="1" si="18"/>
        <v>Agriculture Saving Tech-Haulage Tractors, Trucks, Fishing boats 2.6y</v>
      </c>
      <c r="O163" s="23" t="s">
        <v>32</v>
      </c>
      <c r="P163" s="23" t="s">
        <v>33</v>
      </c>
      <c r="Q163" s="23"/>
      <c r="R163" s="23"/>
      <c r="S163" s="19" t="s">
        <v>34</v>
      </c>
      <c r="V163" s="16" t="str">
        <f t="shared" ca="1" si="20"/>
        <v>AD</v>
      </c>
      <c r="W163" s="14" t="str">
        <f t="shared" ca="1" si="21"/>
        <v>Agriculture</v>
      </c>
      <c r="X163" s="3" t="str">
        <f>'EE investment costs'!D212</f>
        <v>TF-26</v>
      </c>
      <c r="Y163" s="3" t="str">
        <f>'EE investment costs'!E212</f>
        <v>Haulage Tractors, Trucks, Fishing boats</v>
      </c>
      <c r="AC163" s="123">
        <f>'EE investment costs'!C212</f>
        <v>2.6</v>
      </c>
      <c r="AD163" s="22"/>
    </row>
    <row r="164" spans="2:30">
      <c r="B164" s="14" t="str">
        <f t="shared" ca="1" si="16"/>
        <v>INDADEFFMT-27</v>
      </c>
      <c r="C164" s="15" t="str">
        <f t="shared" ca="1" si="15"/>
        <v>IADMT</v>
      </c>
      <c r="D164" s="16">
        <f>'EE investment costs'!$F$15</f>
        <v>2016</v>
      </c>
      <c r="E164" s="14">
        <f>VLOOKUP(X164,'EE investment costs'!$D$56:$R$656,15,0)</f>
        <v>5.35</v>
      </c>
      <c r="F164" s="17">
        <f ca="1">INDEX('EE investment costs'!$D$56:$R$656,MATCH(X164,'EE investment costs'!$D$56:$D$656,0),MATCH($V$8,'EE investment costs'!$D$56:$R$56,0))</f>
        <v>387.17562300425175</v>
      </c>
      <c r="I164" s="18">
        <v>1</v>
      </c>
      <c r="J164" s="18">
        <v>1</v>
      </c>
      <c r="K164" s="14">
        <f t="shared" ca="1" si="19"/>
        <v>8</v>
      </c>
      <c r="M164" s="19" t="str">
        <f t="shared" ca="1" si="17"/>
        <v>INDADEFFMT-27</v>
      </c>
      <c r="N164" s="23" t="str">
        <f t="shared" ca="1" si="18"/>
        <v>Agriculture Saving Tech-Heat Medium Temp. up to 150C 2.7y</v>
      </c>
      <c r="O164" s="23" t="s">
        <v>32</v>
      </c>
      <c r="P164" s="23" t="s">
        <v>33</v>
      </c>
      <c r="Q164" s="23"/>
      <c r="R164" s="23"/>
      <c r="S164" s="19" t="s">
        <v>34</v>
      </c>
      <c r="V164" s="16" t="str">
        <f t="shared" ca="1" si="20"/>
        <v>AD</v>
      </c>
      <c r="W164" s="14" t="str">
        <f t="shared" ca="1" si="21"/>
        <v>Agriculture</v>
      </c>
      <c r="X164" s="3" t="str">
        <f>'EE investment costs'!D213</f>
        <v>MT-27</v>
      </c>
      <c r="Y164" s="3" t="str">
        <f>'EE investment costs'!E213</f>
        <v>Heat Medium Temp. up to 150C</v>
      </c>
      <c r="AC164" s="123">
        <f>'EE investment costs'!C213</f>
        <v>2.7</v>
      </c>
      <c r="AD164" s="22"/>
    </row>
    <row r="165" spans="2:30">
      <c r="B165" s="14" t="str">
        <f t="shared" ca="1" si="16"/>
        <v>INDADEFFHT-27</v>
      </c>
      <c r="C165" s="15" t="str">
        <f t="shared" ca="1" si="15"/>
        <v>IADHT</v>
      </c>
      <c r="D165" s="16">
        <f>'EE investment costs'!$F$15</f>
        <v>2016</v>
      </c>
      <c r="E165" s="14">
        <f>VLOOKUP(X165,'EE investment costs'!$D$56:$R$656,15,0)</f>
        <v>4.2799999999999994</v>
      </c>
      <c r="F165" s="17">
        <f ca="1">INDEX('EE investment costs'!$D$56:$R$656,MATCH(X165,'EE investment costs'!$D$56:$D$656,0),MATCH($V$8,'EE investment costs'!$D$56:$R$56,0))</f>
        <v>328.41004057340484</v>
      </c>
      <c r="I165" s="18">
        <v>1</v>
      </c>
      <c r="J165" s="18">
        <v>1</v>
      </c>
      <c r="K165" s="14">
        <f t="shared" ca="1" si="19"/>
        <v>8</v>
      </c>
      <c r="M165" s="19" t="str">
        <f t="shared" ca="1" si="17"/>
        <v>INDADEFFHT-27</v>
      </c>
      <c r="N165" s="23" t="str">
        <f t="shared" ca="1" si="18"/>
        <v>Agriculture Saving Tech-Heat High Temp. over 150C 2.7y</v>
      </c>
      <c r="O165" s="23" t="s">
        <v>32</v>
      </c>
      <c r="P165" s="23" t="s">
        <v>33</v>
      </c>
      <c r="Q165" s="23"/>
      <c r="R165" s="23"/>
      <c r="S165" s="19" t="s">
        <v>34</v>
      </c>
      <c r="V165" s="16" t="str">
        <f t="shared" ca="1" si="20"/>
        <v>AD</v>
      </c>
      <c r="W165" s="14" t="str">
        <f t="shared" ca="1" si="21"/>
        <v>Agriculture</v>
      </c>
      <c r="X165" s="3" t="str">
        <f>'EE investment costs'!D214</f>
        <v>HT-27</v>
      </c>
      <c r="Y165" s="3" t="str">
        <f>'EE investment costs'!E214</f>
        <v>Heat High Temp. over 150C</v>
      </c>
      <c r="AC165" s="123">
        <f>'EE investment costs'!C214</f>
        <v>2.7</v>
      </c>
      <c r="AD165" s="22"/>
    </row>
    <row r="166" spans="2:30">
      <c r="B166" s="14" t="str">
        <f t="shared" ca="1" si="16"/>
        <v>INDADEFFRH-27</v>
      </c>
      <c r="C166" s="15" t="str">
        <f t="shared" ca="1" si="15"/>
        <v>IADRH</v>
      </c>
      <c r="D166" s="16">
        <f>'EE investment costs'!$F$15</f>
        <v>2016</v>
      </c>
      <c r="E166" s="14">
        <f>VLOOKUP(X166,'EE investment costs'!$D$56:$R$656,15,0)</f>
        <v>16</v>
      </c>
      <c r="F166" s="17">
        <f ca="1">INDEX('EE investment costs'!$D$56:$R$656,MATCH(X166,'EE investment costs'!$D$56:$D$656,0),MATCH($V$8,'EE investment costs'!$D$56:$R$56,0))</f>
        <v>0</v>
      </c>
      <c r="I166" s="18">
        <v>1</v>
      </c>
      <c r="J166" s="18">
        <v>1</v>
      </c>
      <c r="K166" s="14">
        <f t="shared" ca="1" si="19"/>
        <v>8</v>
      </c>
      <c r="M166" s="19" t="str">
        <f t="shared" ca="1" si="17"/>
        <v>INDADEFFRH-27</v>
      </c>
      <c r="N166" s="23" t="str">
        <f t="shared" ca="1" si="18"/>
        <v>Agriculture Saving Tech-Heat Room Heat 2.7y</v>
      </c>
      <c r="O166" s="23" t="s">
        <v>32</v>
      </c>
      <c r="P166" s="23" t="s">
        <v>33</v>
      </c>
      <c r="Q166" s="23"/>
      <c r="R166" s="23"/>
      <c r="S166" s="19" t="s">
        <v>34</v>
      </c>
      <c r="V166" s="16" t="str">
        <f t="shared" ca="1" si="20"/>
        <v>AD</v>
      </c>
      <c r="W166" s="14" t="str">
        <f t="shared" ca="1" si="21"/>
        <v>Agriculture</v>
      </c>
      <c r="X166" s="3" t="str">
        <f>'EE investment costs'!D215</f>
        <v>RH-27</v>
      </c>
      <c r="Y166" s="3" t="str">
        <f>'EE investment costs'!E215</f>
        <v>Heat Room Heat</v>
      </c>
      <c r="AC166" s="123">
        <f>'EE investment costs'!C215</f>
        <v>2.7</v>
      </c>
      <c r="AD166" s="22"/>
    </row>
    <row r="167" spans="2:30">
      <c r="B167" s="14" t="str">
        <f t="shared" ca="1" si="16"/>
        <v>INDADEFFLA-27</v>
      </c>
      <c r="C167" s="15" t="str">
        <f t="shared" ca="1" si="15"/>
        <v>IADLA</v>
      </c>
      <c r="D167" s="16">
        <f>'EE investment costs'!$F$15</f>
        <v>2016</v>
      </c>
      <c r="E167" s="14">
        <f>VLOOKUP(X167,'EE investment costs'!$D$56:$R$656,15,0)</f>
        <v>3.5785</v>
      </c>
      <c r="F167" s="17">
        <f ca="1">INDEX('EE investment costs'!$D$56:$R$656,MATCH(X167,'EE investment costs'!$D$56:$D$656,0),MATCH($V$8,'EE investment costs'!$D$56:$R$56,0))</f>
        <v>1049.0691092447864</v>
      </c>
      <c r="I167" s="18">
        <v>1</v>
      </c>
      <c r="J167" s="18">
        <v>1</v>
      </c>
      <c r="K167" s="14">
        <f t="shared" ca="1" si="19"/>
        <v>2</v>
      </c>
      <c r="M167" s="19" t="str">
        <f t="shared" ca="1" si="17"/>
        <v>INDADEFFLA-27</v>
      </c>
      <c r="N167" s="23" t="str">
        <f t="shared" ca="1" si="18"/>
        <v>Agriculture Saving Tech-Light 2.7y</v>
      </c>
      <c r="O167" s="23" t="s">
        <v>32</v>
      </c>
      <c r="P167" s="23" t="s">
        <v>33</v>
      </c>
      <c r="Q167" s="23"/>
      <c r="R167" s="23"/>
      <c r="S167" s="19" t="s">
        <v>34</v>
      </c>
      <c r="V167" s="16" t="str">
        <f t="shared" ca="1" si="20"/>
        <v>AD</v>
      </c>
      <c r="W167" s="14" t="str">
        <f t="shared" ca="1" si="21"/>
        <v>Agriculture</v>
      </c>
      <c r="X167" s="3" t="str">
        <f>'EE investment costs'!D216</f>
        <v>LA-27</v>
      </c>
      <c r="Y167" s="3" t="str">
        <f>'EE investment costs'!E216</f>
        <v>Light</v>
      </c>
      <c r="AC167" s="123">
        <f>'EE investment costs'!C216</f>
        <v>2.7</v>
      </c>
      <c r="AD167" s="22"/>
    </row>
    <row r="168" spans="2:30">
      <c r="B168" s="14" t="str">
        <f t="shared" ca="1" si="16"/>
        <v>INDADEFFEM-27</v>
      </c>
      <c r="C168" s="15" t="str">
        <f t="shared" ca="1" si="15"/>
        <v>IADEM</v>
      </c>
      <c r="D168" s="16">
        <f>'EE investment costs'!$F$15</f>
        <v>2016</v>
      </c>
      <c r="E168" s="14">
        <f>VLOOKUP(X168,'EE investment costs'!$D$56:$R$656,15,0)</f>
        <v>3.757425</v>
      </c>
      <c r="F168" s="17">
        <f ca="1">INDEX('EE investment costs'!$D$56:$R$656,MATCH(X168,'EE investment costs'!$D$56:$D$656,0),MATCH($V$8,'EE investment costs'!$D$56:$R$56,0))</f>
        <v>1033.1624245948651</v>
      </c>
      <c r="I168" s="18">
        <v>1</v>
      </c>
      <c r="J168" s="18">
        <v>1</v>
      </c>
      <c r="K168" s="14">
        <f t="shared" ca="1" si="19"/>
        <v>2</v>
      </c>
      <c r="M168" s="19" t="str">
        <f t="shared" ca="1" si="17"/>
        <v>INDADEFFEM-27</v>
      </c>
      <c r="N168" s="23" t="str">
        <f t="shared" ca="1" si="18"/>
        <v>Agriculture Saving Tech-Electric Motors 2.7y</v>
      </c>
      <c r="O168" s="23" t="s">
        <v>32</v>
      </c>
      <c r="P168" s="23" t="s">
        <v>33</v>
      </c>
      <c r="Q168" s="23"/>
      <c r="R168" s="23"/>
      <c r="S168" s="19" t="s">
        <v>34</v>
      </c>
      <c r="V168" s="16" t="str">
        <f t="shared" ca="1" si="20"/>
        <v>AD</v>
      </c>
      <c r="W168" s="14" t="str">
        <f t="shared" ca="1" si="21"/>
        <v>Agriculture</v>
      </c>
      <c r="X168" s="3" t="str">
        <f>'EE investment costs'!D217</f>
        <v>EM-27</v>
      </c>
      <c r="Y168" s="3" t="str">
        <f>'EE investment costs'!E217</f>
        <v>Electric Motors</v>
      </c>
      <c r="AC168" s="123">
        <f>'EE investment costs'!C217</f>
        <v>2.7</v>
      </c>
      <c r="AD168" s="22"/>
    </row>
    <row r="169" spans="2:30">
      <c r="B169" s="14" t="str">
        <f t="shared" ca="1" si="16"/>
        <v>INDADEFFTF-27</v>
      </c>
      <c r="C169" s="15" t="str">
        <f t="shared" ca="1" si="15"/>
        <v>IADTF</v>
      </c>
      <c r="D169" s="16">
        <f>'EE investment costs'!$F$15</f>
        <v>2016</v>
      </c>
      <c r="E169" s="14">
        <f>VLOOKUP(X169,'EE investment costs'!$D$56:$R$656,15,0)</f>
        <v>9.8000000000000007</v>
      </c>
      <c r="F169" s="17">
        <f ca="1">INDEX('EE investment costs'!$D$56:$R$656,MATCH(X169,'EE investment costs'!$D$56:$D$656,0),MATCH($V$8,'EE investment costs'!$D$56:$R$56,0))</f>
        <v>396.73017188591768</v>
      </c>
      <c r="I169" s="18">
        <v>1</v>
      </c>
      <c r="J169" s="18">
        <v>1</v>
      </c>
      <c r="K169" s="14">
        <f t="shared" ca="1" si="19"/>
        <v>8</v>
      </c>
      <c r="M169" s="19" t="str">
        <f t="shared" ca="1" si="17"/>
        <v>INDADEFFTF-27</v>
      </c>
      <c r="N169" s="23" t="str">
        <f t="shared" ca="1" si="18"/>
        <v>Agriculture Saving Tech-Haulage Tractors, Trucks, Fishing boats 2.7y</v>
      </c>
      <c r="O169" s="23" t="s">
        <v>32</v>
      </c>
      <c r="P169" s="23" t="s">
        <v>33</v>
      </c>
      <c r="Q169" s="23"/>
      <c r="R169" s="23"/>
      <c r="S169" s="19" t="s">
        <v>34</v>
      </c>
      <c r="V169" s="16" t="str">
        <f t="shared" ca="1" si="20"/>
        <v>AD</v>
      </c>
      <c r="W169" s="14" t="str">
        <f t="shared" ca="1" si="21"/>
        <v>Agriculture</v>
      </c>
      <c r="X169" s="3" t="str">
        <f>'EE investment costs'!D218</f>
        <v>TF-27</v>
      </c>
      <c r="Y169" s="3" t="str">
        <f>'EE investment costs'!E218</f>
        <v>Haulage Tractors, Trucks, Fishing boats</v>
      </c>
      <c r="AC169" s="123">
        <f>'EE investment costs'!C218</f>
        <v>2.7</v>
      </c>
      <c r="AD169" s="22"/>
    </row>
    <row r="170" spans="2:30">
      <c r="B170" s="14" t="str">
        <f t="shared" ca="1" si="16"/>
        <v>INDADEFFMT-28</v>
      </c>
      <c r="C170" s="15" t="str">
        <f t="shared" ca="1" si="15"/>
        <v>IADMT</v>
      </c>
      <c r="D170" s="16">
        <f>'EE investment costs'!$F$15</f>
        <v>2016</v>
      </c>
      <c r="E170" s="14">
        <f>VLOOKUP(X170,'EE investment costs'!$D$56:$R$656,15,0)</f>
        <v>5.4</v>
      </c>
      <c r="F170" s="17">
        <f ca="1">INDEX('EE investment costs'!$D$56:$R$656,MATCH(X170,'EE investment costs'!$D$56:$D$656,0),MATCH($V$8,'EE investment costs'!$D$56:$R$56,0))</f>
        <v>406.26024195343365</v>
      </c>
      <c r="I170" s="18">
        <v>1</v>
      </c>
      <c r="J170" s="18">
        <v>1</v>
      </c>
      <c r="K170" s="14">
        <f t="shared" ca="1" si="19"/>
        <v>8</v>
      </c>
      <c r="M170" s="19" t="str">
        <f t="shared" ca="1" si="17"/>
        <v>INDADEFFMT-28</v>
      </c>
      <c r="N170" s="23" t="str">
        <f t="shared" ca="1" si="18"/>
        <v>Agriculture Saving Tech-Heat Medium Temp. up to 150C 2.8y</v>
      </c>
      <c r="O170" s="23" t="s">
        <v>32</v>
      </c>
      <c r="P170" s="23" t="s">
        <v>33</v>
      </c>
      <c r="Q170" s="23"/>
      <c r="R170" s="23"/>
      <c r="S170" s="19" t="s">
        <v>34</v>
      </c>
      <c r="V170" s="16" t="str">
        <f t="shared" ca="1" si="20"/>
        <v>AD</v>
      </c>
      <c r="W170" s="14" t="str">
        <f t="shared" ca="1" si="21"/>
        <v>Agriculture</v>
      </c>
      <c r="X170" s="3" t="str">
        <f>'EE investment costs'!D219</f>
        <v>MT-28</v>
      </c>
      <c r="Y170" s="3" t="str">
        <f>'EE investment costs'!E219</f>
        <v>Heat Medium Temp. up to 150C</v>
      </c>
      <c r="AC170" s="123">
        <f>'EE investment costs'!C219</f>
        <v>2.8</v>
      </c>
      <c r="AD170" s="22"/>
    </row>
    <row r="171" spans="2:30">
      <c r="B171" s="14" t="str">
        <f t="shared" ca="1" si="16"/>
        <v>INDADEFFHT-28</v>
      </c>
      <c r="C171" s="15" t="str">
        <f t="shared" ca="1" si="15"/>
        <v>IADHT</v>
      </c>
      <c r="D171" s="16">
        <f>'EE investment costs'!$F$15</f>
        <v>2016</v>
      </c>
      <c r="E171" s="14">
        <f>VLOOKUP(X171,'EE investment costs'!$D$56:$R$656,15,0)</f>
        <v>4.3199999999999994</v>
      </c>
      <c r="F171" s="17">
        <f ca="1">INDEX('EE investment costs'!$D$56:$R$656,MATCH(X171,'EE investment costs'!$D$56:$D$656,0),MATCH($V$8,'EE investment costs'!$D$56:$R$56,0))</f>
        <v>342.84564675245554</v>
      </c>
      <c r="I171" s="18">
        <v>1</v>
      </c>
      <c r="J171" s="18">
        <v>1</v>
      </c>
      <c r="K171" s="14">
        <f t="shared" ca="1" si="19"/>
        <v>8</v>
      </c>
      <c r="M171" s="19" t="str">
        <f t="shared" ca="1" si="17"/>
        <v>INDADEFFHT-28</v>
      </c>
      <c r="N171" s="23" t="str">
        <f t="shared" ca="1" si="18"/>
        <v>Agriculture Saving Tech-Heat High Temp. over 150C 2.8y</v>
      </c>
      <c r="O171" s="23" t="s">
        <v>32</v>
      </c>
      <c r="P171" s="23" t="s">
        <v>33</v>
      </c>
      <c r="Q171" s="23"/>
      <c r="R171" s="23"/>
      <c r="S171" s="19" t="s">
        <v>34</v>
      </c>
      <c r="V171" s="16" t="str">
        <f t="shared" ca="1" si="20"/>
        <v>AD</v>
      </c>
      <c r="W171" s="14" t="str">
        <f t="shared" ca="1" si="21"/>
        <v>Agriculture</v>
      </c>
      <c r="X171" s="3" t="str">
        <f>'EE investment costs'!D220</f>
        <v>HT-28</v>
      </c>
      <c r="Y171" s="3" t="str">
        <f>'EE investment costs'!E220</f>
        <v>Heat High Temp. over 150C</v>
      </c>
      <c r="AC171" s="123">
        <f>'EE investment costs'!C220</f>
        <v>2.8</v>
      </c>
      <c r="AD171" s="22"/>
    </row>
    <row r="172" spans="2:30">
      <c r="B172" s="14" t="str">
        <f t="shared" ca="1" si="16"/>
        <v>INDADEFFRH-28</v>
      </c>
      <c r="C172" s="15" t="str">
        <f t="shared" ca="1" si="15"/>
        <v>IADRH</v>
      </c>
      <c r="D172" s="16">
        <f>'EE investment costs'!$F$15</f>
        <v>2016</v>
      </c>
      <c r="E172" s="14">
        <f>VLOOKUP(X172,'EE investment costs'!$D$56:$R$656,15,0)</f>
        <v>16</v>
      </c>
      <c r="F172" s="17">
        <f ca="1">INDEX('EE investment costs'!$D$56:$R$656,MATCH(X172,'EE investment costs'!$D$56:$D$656,0),MATCH($V$8,'EE investment costs'!$D$56:$R$56,0))</f>
        <v>0</v>
      </c>
      <c r="I172" s="18">
        <v>1</v>
      </c>
      <c r="J172" s="18">
        <v>1</v>
      </c>
      <c r="K172" s="14">
        <f t="shared" ca="1" si="19"/>
        <v>8</v>
      </c>
      <c r="M172" s="19" t="str">
        <f t="shared" ca="1" si="17"/>
        <v>INDADEFFRH-28</v>
      </c>
      <c r="N172" s="23" t="str">
        <f t="shared" ca="1" si="18"/>
        <v>Agriculture Saving Tech-Heat Room Heat 2.8y</v>
      </c>
      <c r="O172" s="23" t="s">
        <v>32</v>
      </c>
      <c r="P172" s="23" t="s">
        <v>33</v>
      </c>
      <c r="Q172" s="23"/>
      <c r="R172" s="23"/>
      <c r="S172" s="19" t="s">
        <v>34</v>
      </c>
      <c r="V172" s="16" t="str">
        <f t="shared" ca="1" si="20"/>
        <v>AD</v>
      </c>
      <c r="W172" s="14" t="str">
        <f t="shared" ca="1" si="21"/>
        <v>Agriculture</v>
      </c>
      <c r="X172" s="3" t="str">
        <f>'EE investment costs'!D221</f>
        <v>RH-28</v>
      </c>
      <c r="Y172" s="3" t="str">
        <f>'EE investment costs'!E221</f>
        <v>Heat Room Heat</v>
      </c>
      <c r="AC172" s="123">
        <f>'EE investment costs'!C221</f>
        <v>2.8</v>
      </c>
      <c r="AD172" s="22"/>
    </row>
    <row r="173" spans="2:30">
      <c r="B173" s="14" t="str">
        <f t="shared" ca="1" si="16"/>
        <v>INDADEFFLA-28</v>
      </c>
      <c r="C173" s="15" t="str">
        <f t="shared" ca="1" si="15"/>
        <v>IADLA</v>
      </c>
      <c r="D173" s="16">
        <f>'EE investment costs'!$F$15</f>
        <v>2016</v>
      </c>
      <c r="E173" s="14">
        <f>VLOOKUP(X173,'EE investment costs'!$D$56:$R$656,15,0)</f>
        <v>3.6039999999999996</v>
      </c>
      <c r="F173" s="17">
        <f ca="1">INDEX('EE investment costs'!$D$56:$R$656,MATCH(X173,'EE investment costs'!$D$56:$D$656,0),MATCH($V$8,'EE investment costs'!$D$56:$R$56,0))</f>
        <v>1104.6237641823325</v>
      </c>
      <c r="I173" s="18">
        <v>1</v>
      </c>
      <c r="J173" s="18">
        <v>1</v>
      </c>
      <c r="K173" s="14">
        <f t="shared" ca="1" si="19"/>
        <v>1</v>
      </c>
      <c r="M173" s="19" t="str">
        <f t="shared" ca="1" si="17"/>
        <v>INDADEFFLA-28</v>
      </c>
      <c r="N173" s="23" t="str">
        <f t="shared" ca="1" si="18"/>
        <v>Agriculture Saving Tech-Light 2.8y</v>
      </c>
      <c r="O173" s="23" t="s">
        <v>32</v>
      </c>
      <c r="P173" s="23" t="s">
        <v>33</v>
      </c>
      <c r="Q173" s="23"/>
      <c r="R173" s="23"/>
      <c r="S173" s="19" t="s">
        <v>34</v>
      </c>
      <c r="V173" s="16" t="str">
        <f t="shared" ca="1" si="20"/>
        <v>AD</v>
      </c>
      <c r="W173" s="14" t="str">
        <f t="shared" ca="1" si="21"/>
        <v>Agriculture</v>
      </c>
      <c r="X173" s="3" t="str">
        <f>'EE investment costs'!D222</f>
        <v>LA-28</v>
      </c>
      <c r="Y173" s="3" t="str">
        <f>'EE investment costs'!E222</f>
        <v>Light</v>
      </c>
      <c r="AC173" s="123">
        <f>'EE investment costs'!C222</f>
        <v>2.8</v>
      </c>
      <c r="AD173" s="22"/>
    </row>
    <row r="174" spans="2:30">
      <c r="B174" s="14" t="str">
        <f t="shared" ca="1" si="16"/>
        <v>INDADEFFEM-28</v>
      </c>
      <c r="C174" s="15" t="str">
        <f t="shared" ca="1" si="15"/>
        <v>IADEM</v>
      </c>
      <c r="D174" s="16">
        <f>'EE investment costs'!$F$15</f>
        <v>2016</v>
      </c>
      <c r="E174" s="14">
        <f>VLOOKUP(X174,'EE investment costs'!$D$56:$R$656,15,0)</f>
        <v>3.7841999999999998</v>
      </c>
      <c r="F174" s="17">
        <f ca="1">INDEX('EE investment costs'!$D$56:$R$656,MATCH(X174,'EE investment costs'!$D$56:$D$656,0),MATCH($V$8,'EE investment costs'!$D$56:$R$56,0))</f>
        <v>1088.8769186701529</v>
      </c>
      <c r="I174" s="18">
        <v>1</v>
      </c>
      <c r="J174" s="18">
        <v>1</v>
      </c>
      <c r="K174" s="14">
        <f t="shared" ca="1" si="19"/>
        <v>2</v>
      </c>
      <c r="M174" s="19" t="str">
        <f t="shared" ca="1" si="17"/>
        <v>INDADEFFEM-28</v>
      </c>
      <c r="N174" s="23" t="str">
        <f t="shared" ca="1" si="18"/>
        <v>Agriculture Saving Tech-Electric Motors 2.8y</v>
      </c>
      <c r="O174" s="23" t="s">
        <v>32</v>
      </c>
      <c r="P174" s="23" t="s">
        <v>33</v>
      </c>
      <c r="Q174" s="23"/>
      <c r="R174" s="23"/>
      <c r="S174" s="19" t="s">
        <v>34</v>
      </c>
      <c r="V174" s="16" t="str">
        <f t="shared" ca="1" si="20"/>
        <v>AD</v>
      </c>
      <c r="W174" s="14" t="str">
        <f t="shared" ca="1" si="21"/>
        <v>Agriculture</v>
      </c>
      <c r="X174" s="3" t="str">
        <f>'EE investment costs'!D223</f>
        <v>EM-28</v>
      </c>
      <c r="Y174" s="3" t="str">
        <f>'EE investment costs'!E223</f>
        <v>Electric Motors</v>
      </c>
      <c r="AC174" s="123">
        <f>'EE investment costs'!C223</f>
        <v>2.8</v>
      </c>
      <c r="AD174" s="22"/>
    </row>
    <row r="175" spans="2:30">
      <c r="B175" s="14" t="str">
        <f t="shared" ca="1" si="16"/>
        <v>INDADEFFTF-28</v>
      </c>
      <c r="C175" s="15" t="str">
        <f t="shared" ca="1" si="15"/>
        <v>IADTF</v>
      </c>
      <c r="D175" s="16">
        <f>'EE investment costs'!$F$15</f>
        <v>2016</v>
      </c>
      <c r="E175" s="14">
        <f>VLOOKUP(X175,'EE investment costs'!$D$56:$R$656,15,0)</f>
        <v>10.199999999999999</v>
      </c>
      <c r="F175" s="17">
        <f ca="1">INDEX('EE investment costs'!$D$56:$R$656,MATCH(X175,'EE investment costs'!$D$56:$D$656,0),MATCH($V$8,'EE investment costs'!$D$56:$R$56,0))</f>
        <v>411.42388195576638</v>
      </c>
      <c r="I175" s="18">
        <v>1</v>
      </c>
      <c r="J175" s="18">
        <v>1</v>
      </c>
      <c r="K175" s="14">
        <f t="shared" ca="1" si="19"/>
        <v>8</v>
      </c>
      <c r="M175" s="19" t="str">
        <f t="shared" ca="1" si="17"/>
        <v>INDADEFFTF-28</v>
      </c>
      <c r="N175" s="23" t="str">
        <f t="shared" ca="1" si="18"/>
        <v>Agriculture Saving Tech-Haulage Tractors, Trucks, Fishing boats 2.8y</v>
      </c>
      <c r="O175" s="23" t="s">
        <v>32</v>
      </c>
      <c r="P175" s="23" t="s">
        <v>33</v>
      </c>
      <c r="Q175" s="23"/>
      <c r="R175" s="23"/>
      <c r="S175" s="19" t="s">
        <v>34</v>
      </c>
      <c r="V175" s="16" t="str">
        <f t="shared" ca="1" si="20"/>
        <v>AD</v>
      </c>
      <c r="W175" s="14" t="str">
        <f t="shared" ca="1" si="21"/>
        <v>Agriculture</v>
      </c>
      <c r="X175" s="3" t="str">
        <f>'EE investment costs'!D224</f>
        <v>TF-28</v>
      </c>
      <c r="Y175" s="3" t="str">
        <f>'EE investment costs'!E224</f>
        <v>Haulage Tractors, Trucks, Fishing boats</v>
      </c>
      <c r="AC175" s="123">
        <f>'EE investment costs'!C224</f>
        <v>2.8</v>
      </c>
      <c r="AD175" s="22"/>
    </row>
    <row r="176" spans="2:30">
      <c r="B176" s="14" t="str">
        <f t="shared" ca="1" si="16"/>
        <v>INDADEFFMT-29</v>
      </c>
      <c r="C176" s="15" t="str">
        <f t="shared" ca="1" si="15"/>
        <v>IADMT</v>
      </c>
      <c r="D176" s="16">
        <f>'EE investment costs'!$F$15</f>
        <v>2016</v>
      </c>
      <c r="E176" s="14">
        <f>VLOOKUP(X176,'EE investment costs'!$D$56:$R$656,15,0)</f>
        <v>5.45</v>
      </c>
      <c r="F176" s="17">
        <f ca="1">INDEX('EE investment costs'!$D$56:$R$656,MATCH(X176,'EE investment costs'!$D$56:$D$656,0),MATCH($V$8,'EE investment costs'!$D$56:$R$56,0))</f>
        <v>425.34486090261555</v>
      </c>
      <c r="I176" s="18">
        <v>1</v>
      </c>
      <c r="J176" s="18">
        <v>1</v>
      </c>
      <c r="K176" s="14">
        <f t="shared" ca="1" si="19"/>
        <v>8</v>
      </c>
      <c r="M176" s="19" t="str">
        <f t="shared" ca="1" si="17"/>
        <v>INDADEFFMT-29</v>
      </c>
      <c r="N176" s="23" t="str">
        <f t="shared" ca="1" si="18"/>
        <v>Agriculture Saving Tech-Heat Medium Temp. up to 150C 2.9y</v>
      </c>
      <c r="O176" s="23" t="s">
        <v>32</v>
      </c>
      <c r="P176" s="23" t="s">
        <v>33</v>
      </c>
      <c r="Q176" s="23"/>
      <c r="R176" s="23"/>
      <c r="S176" s="19" t="s">
        <v>34</v>
      </c>
      <c r="V176" s="16" t="str">
        <f t="shared" ca="1" si="20"/>
        <v>AD</v>
      </c>
      <c r="W176" s="14" t="str">
        <f t="shared" ca="1" si="21"/>
        <v>Agriculture</v>
      </c>
      <c r="X176" s="3" t="str">
        <f>'EE investment costs'!D225</f>
        <v>MT-29</v>
      </c>
      <c r="Y176" s="3" t="str">
        <f>'EE investment costs'!E225</f>
        <v>Heat Medium Temp. up to 150C</v>
      </c>
      <c r="AC176" s="123">
        <f>'EE investment costs'!C225</f>
        <v>2.9</v>
      </c>
      <c r="AD176" s="22"/>
    </row>
    <row r="177" spans="2:30">
      <c r="B177" s="14" t="str">
        <f t="shared" ca="1" si="16"/>
        <v>INDADEFFHT-29</v>
      </c>
      <c r="C177" s="15" t="str">
        <f t="shared" ca="1" si="15"/>
        <v>IADHT</v>
      </c>
      <c r="D177" s="16">
        <f>'EE investment costs'!$F$15</f>
        <v>2016</v>
      </c>
      <c r="E177" s="14">
        <f>VLOOKUP(X177,'EE investment costs'!$D$56:$R$656,15,0)</f>
        <v>4.3599999999999994</v>
      </c>
      <c r="F177" s="17">
        <f ca="1">INDEX('EE investment costs'!$D$56:$R$656,MATCH(X177,'EE investment costs'!$D$56:$D$656,0),MATCH($V$8,'EE investment costs'!$D$56:$R$56,0))</f>
        <v>357.28125293150629</v>
      </c>
      <c r="I177" s="18">
        <v>1</v>
      </c>
      <c r="J177" s="18">
        <v>1</v>
      </c>
      <c r="K177" s="14">
        <f t="shared" ca="1" si="19"/>
        <v>8</v>
      </c>
      <c r="M177" s="19" t="str">
        <f t="shared" ca="1" si="17"/>
        <v>INDADEFFHT-29</v>
      </c>
      <c r="N177" s="23" t="str">
        <f t="shared" ca="1" si="18"/>
        <v>Agriculture Saving Tech-Heat High Temp. over 150C 2.9y</v>
      </c>
      <c r="O177" s="23" t="s">
        <v>32</v>
      </c>
      <c r="P177" s="23" t="s">
        <v>33</v>
      </c>
      <c r="Q177" s="23"/>
      <c r="R177" s="23"/>
      <c r="S177" s="19" t="s">
        <v>34</v>
      </c>
      <c r="V177" s="16" t="str">
        <f t="shared" ca="1" si="20"/>
        <v>AD</v>
      </c>
      <c r="W177" s="14" t="str">
        <f t="shared" ca="1" si="21"/>
        <v>Agriculture</v>
      </c>
      <c r="X177" s="3" t="str">
        <f>'EE investment costs'!D226</f>
        <v>HT-29</v>
      </c>
      <c r="Y177" s="3" t="str">
        <f>'EE investment costs'!E226</f>
        <v>Heat High Temp. over 150C</v>
      </c>
      <c r="AC177" s="123">
        <f>'EE investment costs'!C226</f>
        <v>2.9</v>
      </c>
      <c r="AD177" s="22"/>
    </row>
    <row r="178" spans="2:30">
      <c r="B178" s="14" t="str">
        <f t="shared" ca="1" si="16"/>
        <v>INDADEFFRH-29</v>
      </c>
      <c r="C178" s="15" t="str">
        <f t="shared" ca="1" si="15"/>
        <v>IADRH</v>
      </c>
      <c r="D178" s="16">
        <f>'EE investment costs'!$F$15</f>
        <v>2016</v>
      </c>
      <c r="E178" s="14">
        <f>VLOOKUP(X178,'EE investment costs'!$D$56:$R$656,15,0)</f>
        <v>16</v>
      </c>
      <c r="F178" s="17">
        <f ca="1">INDEX('EE investment costs'!$D$56:$R$656,MATCH(X178,'EE investment costs'!$D$56:$D$656,0),MATCH($V$8,'EE investment costs'!$D$56:$R$56,0))</f>
        <v>0</v>
      </c>
      <c r="I178" s="18">
        <v>1</v>
      </c>
      <c r="J178" s="18">
        <v>1</v>
      </c>
      <c r="K178" s="14">
        <f t="shared" ca="1" si="19"/>
        <v>8</v>
      </c>
      <c r="M178" s="19" t="str">
        <f t="shared" ca="1" si="17"/>
        <v>INDADEFFRH-29</v>
      </c>
      <c r="N178" s="23" t="str">
        <f t="shared" ca="1" si="18"/>
        <v>Agriculture Saving Tech-Heat Room Heat 2.9y</v>
      </c>
      <c r="O178" s="23" t="s">
        <v>32</v>
      </c>
      <c r="P178" s="23" t="s">
        <v>33</v>
      </c>
      <c r="Q178" s="23"/>
      <c r="R178" s="23"/>
      <c r="S178" s="19" t="s">
        <v>34</v>
      </c>
      <c r="V178" s="16" t="str">
        <f t="shared" ca="1" si="20"/>
        <v>AD</v>
      </c>
      <c r="W178" s="14" t="str">
        <f t="shared" ca="1" si="21"/>
        <v>Agriculture</v>
      </c>
      <c r="X178" s="3" t="str">
        <f>'EE investment costs'!D227</f>
        <v>RH-29</v>
      </c>
      <c r="Y178" s="3" t="str">
        <f>'EE investment costs'!E227</f>
        <v>Heat Room Heat</v>
      </c>
      <c r="AC178" s="123">
        <f>'EE investment costs'!C227</f>
        <v>2.9</v>
      </c>
      <c r="AD178" s="22"/>
    </row>
    <row r="179" spans="2:30">
      <c r="B179" s="14" t="str">
        <f t="shared" ca="1" si="16"/>
        <v>INDADEFFLA-29</v>
      </c>
      <c r="C179" s="15" t="str">
        <f t="shared" ca="1" si="15"/>
        <v>IADLA</v>
      </c>
      <c r="D179" s="16">
        <f>'EE investment costs'!$F$15</f>
        <v>2016</v>
      </c>
      <c r="E179" s="14">
        <f>VLOOKUP(X179,'EE investment costs'!$D$56:$R$656,15,0)</f>
        <v>3.6294999999999997</v>
      </c>
      <c r="F179" s="17">
        <f ca="1">INDEX('EE investment costs'!$D$56:$R$656,MATCH(X179,'EE investment costs'!$D$56:$D$656,0),MATCH($V$8,'EE investment costs'!$D$56:$R$56,0))</f>
        <v>1160.1784191198788</v>
      </c>
      <c r="I179" s="18">
        <v>1</v>
      </c>
      <c r="J179" s="18">
        <v>1</v>
      </c>
      <c r="K179" s="14">
        <f t="shared" ca="1" si="19"/>
        <v>1</v>
      </c>
      <c r="M179" s="19" t="str">
        <f t="shared" ca="1" si="17"/>
        <v>INDADEFFLA-29</v>
      </c>
      <c r="N179" s="23" t="str">
        <f t="shared" ca="1" si="18"/>
        <v>Agriculture Saving Tech-Light 2.9y</v>
      </c>
      <c r="O179" s="23" t="s">
        <v>32</v>
      </c>
      <c r="P179" s="23" t="s">
        <v>33</v>
      </c>
      <c r="Q179" s="23"/>
      <c r="R179" s="23"/>
      <c r="S179" s="19" t="s">
        <v>34</v>
      </c>
      <c r="V179" s="16" t="str">
        <f t="shared" ca="1" si="20"/>
        <v>AD</v>
      </c>
      <c r="W179" s="14" t="str">
        <f t="shared" ca="1" si="21"/>
        <v>Agriculture</v>
      </c>
      <c r="X179" s="3" t="str">
        <f>'EE investment costs'!D228</f>
        <v>LA-29</v>
      </c>
      <c r="Y179" s="3" t="str">
        <f>'EE investment costs'!E228</f>
        <v>Light</v>
      </c>
      <c r="AC179" s="123">
        <f>'EE investment costs'!C228</f>
        <v>2.9</v>
      </c>
      <c r="AD179" s="22"/>
    </row>
    <row r="180" spans="2:30">
      <c r="B180" s="14" t="str">
        <f t="shared" ca="1" si="16"/>
        <v>INDADEFFEM-29</v>
      </c>
      <c r="C180" s="15" t="str">
        <f t="shared" ca="1" si="15"/>
        <v>IADEM</v>
      </c>
      <c r="D180" s="16">
        <f>'EE investment costs'!$F$15</f>
        <v>2016</v>
      </c>
      <c r="E180" s="14">
        <f>VLOOKUP(X180,'EE investment costs'!$D$56:$R$656,15,0)</f>
        <v>3.810975</v>
      </c>
      <c r="F180" s="17">
        <f ca="1">INDEX('EE investment costs'!$D$56:$R$656,MATCH(X180,'EE investment costs'!$D$56:$D$656,0),MATCH($V$8,'EE investment costs'!$D$56:$R$56,0))</f>
        <v>1144.5914127454407</v>
      </c>
      <c r="I180" s="18">
        <v>1</v>
      </c>
      <c r="J180" s="18">
        <v>1</v>
      </c>
      <c r="K180" s="14">
        <f t="shared" ca="1" si="19"/>
        <v>1</v>
      </c>
      <c r="M180" s="19" t="str">
        <f t="shared" ca="1" si="17"/>
        <v>INDADEFFEM-29</v>
      </c>
      <c r="N180" s="23" t="str">
        <f t="shared" ca="1" si="18"/>
        <v>Agriculture Saving Tech-Electric Motors 2.9y</v>
      </c>
      <c r="O180" s="23" t="s">
        <v>32</v>
      </c>
      <c r="P180" s="23" t="s">
        <v>33</v>
      </c>
      <c r="Q180" s="23"/>
      <c r="R180" s="23"/>
      <c r="S180" s="19" t="s">
        <v>34</v>
      </c>
      <c r="V180" s="16" t="str">
        <f t="shared" ca="1" si="20"/>
        <v>AD</v>
      </c>
      <c r="W180" s="14" t="str">
        <f t="shared" ca="1" si="21"/>
        <v>Agriculture</v>
      </c>
      <c r="X180" s="3" t="str">
        <f>'EE investment costs'!D229</f>
        <v>EM-29</v>
      </c>
      <c r="Y180" s="3" t="str">
        <f>'EE investment costs'!E229</f>
        <v>Electric Motors</v>
      </c>
      <c r="AC180" s="123">
        <f>'EE investment costs'!C229</f>
        <v>2.9</v>
      </c>
      <c r="AD180" s="22"/>
    </row>
    <row r="181" spans="2:30">
      <c r="B181" s="14" t="str">
        <f t="shared" ca="1" si="16"/>
        <v>INDADEFFTF-29</v>
      </c>
      <c r="C181" s="15" t="str">
        <f t="shared" ca="1" si="15"/>
        <v>IADTF</v>
      </c>
      <c r="D181" s="16">
        <f>'EE investment costs'!$F$15</f>
        <v>2016</v>
      </c>
      <c r="E181" s="14">
        <f>VLOOKUP(X181,'EE investment costs'!$D$56:$R$656,15,0)</f>
        <v>10.6</v>
      </c>
      <c r="F181" s="17">
        <f ca="1">INDEX('EE investment costs'!$D$56:$R$656,MATCH(X181,'EE investment costs'!$D$56:$D$656,0),MATCH($V$8,'EE investment costs'!$D$56:$R$56,0))</f>
        <v>426.11759202561524</v>
      </c>
      <c r="I181" s="18">
        <v>1</v>
      </c>
      <c r="J181" s="18">
        <v>1</v>
      </c>
      <c r="K181" s="14">
        <f t="shared" ca="1" si="19"/>
        <v>8</v>
      </c>
      <c r="M181" s="19" t="str">
        <f t="shared" ca="1" si="17"/>
        <v>INDADEFFTF-29</v>
      </c>
      <c r="N181" s="23" t="str">
        <f t="shared" ca="1" si="18"/>
        <v>Agriculture Saving Tech-Haulage Tractors, Trucks, Fishing boats 2.9y</v>
      </c>
      <c r="O181" s="23" t="s">
        <v>32</v>
      </c>
      <c r="P181" s="23" t="s">
        <v>33</v>
      </c>
      <c r="Q181" s="23"/>
      <c r="R181" s="23"/>
      <c r="S181" s="19" t="s">
        <v>34</v>
      </c>
      <c r="V181" s="16" t="str">
        <f t="shared" ca="1" si="20"/>
        <v>AD</v>
      </c>
      <c r="W181" s="14" t="str">
        <f t="shared" ca="1" si="21"/>
        <v>Agriculture</v>
      </c>
      <c r="X181" s="3" t="str">
        <f>'EE investment costs'!D230</f>
        <v>TF-29</v>
      </c>
      <c r="Y181" s="3" t="str">
        <f>'EE investment costs'!E230</f>
        <v>Haulage Tractors, Trucks, Fishing boats</v>
      </c>
      <c r="AC181" s="123">
        <f>'EE investment costs'!C230</f>
        <v>2.9</v>
      </c>
      <c r="AD181" s="22"/>
    </row>
    <row r="182" spans="2:30">
      <c r="B182" s="14" t="str">
        <f t="shared" ca="1" si="16"/>
        <v>INDADEFFMT-30</v>
      </c>
      <c r="C182" s="15" t="str">
        <f t="shared" ca="1" si="15"/>
        <v>IADMT</v>
      </c>
      <c r="D182" s="16">
        <f>'EE investment costs'!$F$15</f>
        <v>2016</v>
      </c>
      <c r="E182" s="14">
        <f>VLOOKUP(X182,'EE investment costs'!$D$56:$R$656,15,0)</f>
        <v>5.5</v>
      </c>
      <c r="F182" s="17">
        <f ca="1">INDEX('EE investment costs'!$D$56:$R$656,MATCH(X182,'EE investment costs'!$D$56:$D$656,0),MATCH($V$8,'EE investment costs'!$D$56:$R$56,0))</f>
        <v>444.42947985179751</v>
      </c>
      <c r="I182" s="18">
        <v>1</v>
      </c>
      <c r="J182" s="18">
        <v>1</v>
      </c>
      <c r="K182" s="14">
        <f t="shared" ca="1" si="19"/>
        <v>8</v>
      </c>
      <c r="M182" s="19" t="str">
        <f t="shared" ca="1" si="17"/>
        <v>INDADEFFMT-30</v>
      </c>
      <c r="N182" s="23" t="str">
        <f t="shared" ca="1" si="18"/>
        <v>Agriculture Saving Tech-Heat Medium Temp. up to 150C 3y</v>
      </c>
      <c r="O182" s="23" t="s">
        <v>32</v>
      </c>
      <c r="P182" s="23" t="s">
        <v>33</v>
      </c>
      <c r="Q182" s="23"/>
      <c r="R182" s="23"/>
      <c r="S182" s="19" t="s">
        <v>34</v>
      </c>
      <c r="V182" s="16" t="str">
        <f t="shared" ca="1" si="20"/>
        <v>AD</v>
      </c>
      <c r="W182" s="14" t="str">
        <f t="shared" ca="1" si="21"/>
        <v>Agriculture</v>
      </c>
      <c r="X182" s="3" t="str">
        <f>'EE investment costs'!D231</f>
        <v>MT-30</v>
      </c>
      <c r="Y182" s="3" t="str">
        <f>'EE investment costs'!E231</f>
        <v>Heat Medium Temp. up to 150C</v>
      </c>
      <c r="AC182" s="123">
        <f>'EE investment costs'!C231</f>
        <v>3</v>
      </c>
      <c r="AD182" s="22"/>
    </row>
    <row r="183" spans="2:30">
      <c r="B183" s="14" t="str">
        <f t="shared" ca="1" si="16"/>
        <v>INDADEFFHT-30</v>
      </c>
      <c r="C183" s="15" t="str">
        <f t="shared" ca="1" si="15"/>
        <v>IADHT</v>
      </c>
      <c r="D183" s="16">
        <f>'EE investment costs'!$F$15</f>
        <v>2016</v>
      </c>
      <c r="E183" s="14">
        <f>VLOOKUP(X183,'EE investment costs'!$D$56:$R$656,15,0)</f>
        <v>4.3999999999999995</v>
      </c>
      <c r="F183" s="17">
        <f ca="1">INDEX('EE investment costs'!$D$56:$R$656,MATCH(X183,'EE investment costs'!$D$56:$D$656,0),MATCH($V$8,'EE investment costs'!$D$56:$R$56,0))</f>
        <v>371.7168591105571</v>
      </c>
      <c r="I183" s="18">
        <v>1</v>
      </c>
      <c r="J183" s="18">
        <v>1</v>
      </c>
      <c r="K183" s="14">
        <f t="shared" ca="1" si="19"/>
        <v>8</v>
      </c>
      <c r="M183" s="19" t="str">
        <f t="shared" ca="1" si="17"/>
        <v>INDADEFFHT-30</v>
      </c>
      <c r="N183" s="23" t="str">
        <f t="shared" ca="1" si="18"/>
        <v>Agriculture Saving Tech-Heat High Temp. over 150C 3y</v>
      </c>
      <c r="O183" s="23" t="s">
        <v>32</v>
      </c>
      <c r="P183" s="23" t="s">
        <v>33</v>
      </c>
      <c r="Q183" s="23"/>
      <c r="R183" s="23"/>
      <c r="S183" s="19" t="s">
        <v>34</v>
      </c>
      <c r="V183" s="16" t="str">
        <f t="shared" ca="1" si="20"/>
        <v>AD</v>
      </c>
      <c r="W183" s="14" t="str">
        <f t="shared" ca="1" si="21"/>
        <v>Agriculture</v>
      </c>
      <c r="X183" s="3" t="str">
        <f>'EE investment costs'!D232</f>
        <v>HT-30</v>
      </c>
      <c r="Y183" s="3" t="str">
        <f>'EE investment costs'!E232</f>
        <v>Heat High Temp. over 150C</v>
      </c>
      <c r="AC183" s="123">
        <f>'EE investment costs'!C232</f>
        <v>3</v>
      </c>
      <c r="AD183" s="22"/>
    </row>
    <row r="184" spans="2:30">
      <c r="B184" s="14" t="str">
        <f t="shared" ca="1" si="16"/>
        <v>INDADEFFRH-30</v>
      </c>
      <c r="C184" s="15" t="str">
        <f t="shared" ca="1" si="15"/>
        <v>IADRH</v>
      </c>
      <c r="D184" s="16">
        <f>'EE investment costs'!$F$15</f>
        <v>2016</v>
      </c>
      <c r="E184" s="14">
        <f>VLOOKUP(X184,'EE investment costs'!$D$56:$R$656,15,0)</f>
        <v>16</v>
      </c>
      <c r="F184" s="17">
        <f ca="1">INDEX('EE investment costs'!$D$56:$R$656,MATCH(X184,'EE investment costs'!$D$56:$D$656,0),MATCH($V$8,'EE investment costs'!$D$56:$R$56,0))</f>
        <v>0</v>
      </c>
      <c r="I184" s="18">
        <v>1</v>
      </c>
      <c r="J184" s="18">
        <v>1</v>
      </c>
      <c r="K184" s="14">
        <f t="shared" ca="1" si="19"/>
        <v>8</v>
      </c>
      <c r="M184" s="19" t="str">
        <f t="shared" ca="1" si="17"/>
        <v>INDADEFFRH-30</v>
      </c>
      <c r="N184" s="23" t="str">
        <f t="shared" ca="1" si="18"/>
        <v>Agriculture Saving Tech-Heat Room Heat 3y</v>
      </c>
      <c r="O184" s="23" t="s">
        <v>32</v>
      </c>
      <c r="P184" s="23" t="s">
        <v>33</v>
      </c>
      <c r="Q184" s="23"/>
      <c r="R184" s="23"/>
      <c r="S184" s="19" t="s">
        <v>34</v>
      </c>
      <c r="U184" s="14"/>
      <c r="V184" s="16" t="str">
        <f t="shared" ca="1" si="20"/>
        <v>AD</v>
      </c>
      <c r="W184" s="14" t="str">
        <f t="shared" ca="1" si="21"/>
        <v>Agriculture</v>
      </c>
      <c r="X184" s="3" t="str">
        <f>'EE investment costs'!D233</f>
        <v>RH-30</v>
      </c>
      <c r="Y184" s="3" t="str">
        <f>'EE investment costs'!E233</f>
        <v>Heat Room Heat</v>
      </c>
      <c r="AC184" s="123">
        <f>'EE investment costs'!C233</f>
        <v>3</v>
      </c>
      <c r="AD184" s="22"/>
    </row>
    <row r="185" spans="2:30">
      <c r="B185" s="14" t="str">
        <f t="shared" ca="1" si="16"/>
        <v>INDADEFFLA-30</v>
      </c>
      <c r="C185" s="15" t="str">
        <f t="shared" ca="1" si="15"/>
        <v>IADLA</v>
      </c>
      <c r="D185" s="16">
        <f>'EE investment costs'!$F$15</f>
        <v>2016</v>
      </c>
      <c r="E185" s="14">
        <f>VLOOKUP(X185,'EE investment costs'!$D$56:$R$656,15,0)</f>
        <v>3.6549999999999998</v>
      </c>
      <c r="F185" s="17">
        <f ca="1">INDEX('EE investment costs'!$D$56:$R$656,MATCH(X185,'EE investment costs'!$D$56:$D$656,0),MATCH($V$8,'EE investment costs'!$D$56:$R$56,0))</f>
        <v>1215.733074057425</v>
      </c>
      <c r="I185" s="18">
        <v>1</v>
      </c>
      <c r="J185" s="18">
        <v>1</v>
      </c>
      <c r="K185" s="14">
        <f t="shared" ca="1" si="19"/>
        <v>0</v>
      </c>
      <c r="M185" s="19" t="str">
        <f t="shared" ca="1" si="17"/>
        <v>INDADEFFLA-30</v>
      </c>
      <c r="N185" s="23" t="str">
        <f t="shared" ca="1" si="18"/>
        <v>Agriculture Saving Tech-Light 3y</v>
      </c>
      <c r="O185" s="23" t="s">
        <v>32</v>
      </c>
      <c r="P185" s="23" t="s">
        <v>33</v>
      </c>
      <c r="Q185" s="23"/>
      <c r="R185" s="23"/>
      <c r="S185" s="19" t="s">
        <v>34</v>
      </c>
      <c r="T185" s="14"/>
      <c r="U185" s="14"/>
      <c r="V185" s="16" t="str">
        <f t="shared" ca="1" si="20"/>
        <v>AD</v>
      </c>
      <c r="W185" s="14" t="str">
        <f t="shared" ca="1" si="21"/>
        <v>Agriculture</v>
      </c>
      <c r="X185" s="3" t="str">
        <f>'EE investment costs'!D234</f>
        <v>LA-30</v>
      </c>
      <c r="Y185" s="3" t="str">
        <f>'EE investment costs'!E234</f>
        <v>Light</v>
      </c>
      <c r="AC185" s="123">
        <f>'EE investment costs'!C234</f>
        <v>3</v>
      </c>
      <c r="AD185" s="22"/>
    </row>
    <row r="186" spans="2:30">
      <c r="B186" s="14" t="str">
        <f t="shared" ca="1" si="16"/>
        <v>INDADEFFEM-30</v>
      </c>
      <c r="C186" s="15" t="str">
        <f t="shared" ca="1" si="15"/>
        <v>IADEM</v>
      </c>
      <c r="D186" s="16">
        <f>'EE investment costs'!$F$15</f>
        <v>2016</v>
      </c>
      <c r="E186" s="14">
        <f>VLOOKUP(X186,'EE investment costs'!$D$56:$R$656,15,0)</f>
        <v>3.8377499999999998</v>
      </c>
      <c r="F186" s="17">
        <f ca="1">INDEX('EE investment costs'!$D$56:$R$656,MATCH(X186,'EE investment costs'!$D$56:$D$656,0),MATCH($V$8,'EE investment costs'!$D$56:$R$56,0))</f>
        <v>1200.305906820729</v>
      </c>
      <c r="I186" s="18">
        <v>1</v>
      </c>
      <c r="J186" s="18">
        <v>1</v>
      </c>
      <c r="K186" s="14">
        <f t="shared" ca="1" si="19"/>
        <v>0</v>
      </c>
      <c r="M186" s="19" t="str">
        <f t="shared" ca="1" si="17"/>
        <v>INDADEFFEM-30</v>
      </c>
      <c r="N186" s="23" t="str">
        <f t="shared" ca="1" si="18"/>
        <v>Agriculture Saving Tech-Electric Motors 3y</v>
      </c>
      <c r="O186" s="23" t="s">
        <v>32</v>
      </c>
      <c r="P186" s="23" t="s">
        <v>33</v>
      </c>
      <c r="Q186" s="23"/>
      <c r="R186" s="23"/>
      <c r="S186" s="19" t="s">
        <v>34</v>
      </c>
      <c r="T186" s="14"/>
      <c r="U186" s="14"/>
      <c r="V186" s="16" t="str">
        <f t="shared" ca="1" si="20"/>
        <v>AD</v>
      </c>
      <c r="W186" s="14" t="str">
        <f t="shared" ca="1" si="21"/>
        <v>Agriculture</v>
      </c>
      <c r="X186" s="3" t="str">
        <f>'EE investment costs'!D235</f>
        <v>EM-30</v>
      </c>
      <c r="Y186" s="3" t="str">
        <f>'EE investment costs'!E235</f>
        <v>Electric Motors</v>
      </c>
      <c r="AC186" s="123">
        <f>'EE investment costs'!C235</f>
        <v>3</v>
      </c>
      <c r="AD186" s="22"/>
    </row>
    <row r="187" spans="2:30" ht="13.5" thickBot="1">
      <c r="B187" s="14" t="str">
        <f t="shared" ca="1" si="16"/>
        <v>INDADEFFTF-30</v>
      </c>
      <c r="C187" s="15" t="str">
        <f t="shared" ca="1" si="15"/>
        <v>IADTF</v>
      </c>
      <c r="D187" s="16">
        <f>'EE investment costs'!$F$15</f>
        <v>2016</v>
      </c>
      <c r="E187" s="14">
        <f>VLOOKUP(X187,'EE investment costs'!$D$56:$R$656,15,0)</f>
        <v>11</v>
      </c>
      <c r="F187" s="17">
        <f ca="1">INDEX('EE investment costs'!$D$56:$R$656,MATCH(X187,'EE investment costs'!$D$56:$D$656,0),MATCH($V$8,'EE investment costs'!$D$56:$R$56,0))</f>
        <v>440.8113020954641</v>
      </c>
      <c r="I187" s="18">
        <v>1</v>
      </c>
      <c r="J187" s="18">
        <v>1</v>
      </c>
      <c r="K187" s="14">
        <f t="shared" ca="1" si="19"/>
        <v>8</v>
      </c>
      <c r="M187" s="24" t="str">
        <f t="shared" ca="1" si="17"/>
        <v>INDADEFFTF-30</v>
      </c>
      <c r="N187" s="25" t="str">
        <f t="shared" ca="1" si="18"/>
        <v>Agriculture Saving Tech-Haulage Tractors, Trucks, Fishing boats 3y</v>
      </c>
      <c r="O187" s="25" t="s">
        <v>32</v>
      </c>
      <c r="P187" s="25" t="s">
        <v>33</v>
      </c>
      <c r="Q187" s="25"/>
      <c r="R187" s="25"/>
      <c r="S187" s="24" t="s">
        <v>34</v>
      </c>
      <c r="T187" s="14"/>
      <c r="U187" s="14"/>
      <c r="V187" s="16" t="str">
        <f t="shared" ca="1" si="20"/>
        <v>AD</v>
      </c>
      <c r="W187" s="14" t="str">
        <f t="shared" ca="1" si="21"/>
        <v>Agriculture</v>
      </c>
      <c r="X187" s="3" t="str">
        <f>'EE investment costs'!D236</f>
        <v>TF-30</v>
      </c>
      <c r="Y187" s="3" t="str">
        <f>'EE investment costs'!E236</f>
        <v>Haulage Tractors, Trucks, Fishing boats</v>
      </c>
      <c r="AC187" s="123">
        <f>'EE investment costs'!C236</f>
        <v>3</v>
      </c>
      <c r="AD187" s="22"/>
    </row>
    <row r="188" spans="2:30">
      <c r="B188" s="14" t="str">
        <f t="shared" ca="1" si="16"/>
        <v>INDADEFFMT-31</v>
      </c>
      <c r="C188" s="15" t="str">
        <f ca="1">"I"&amp;MID(B188,4,1)&amp;"D"&amp;MID(B188,9,2)</f>
        <v>IADMT</v>
      </c>
      <c r="D188" s="16">
        <f>'EE investment costs'!$F$15</f>
        <v>2016</v>
      </c>
      <c r="E188" s="14">
        <f>VLOOKUP(X188,'EE investment costs'!$D$56:$R$656,15,0)</f>
        <v>5.55</v>
      </c>
      <c r="F188" s="17">
        <f ca="1">INDEX('EE investment costs'!$D$56:$R$656,MATCH(X188,'EE investment costs'!$D$56:$D$656,0),MATCH($V$8,'EE investment costs'!$D$56:$R$56,0))</f>
        <v>463.51409880097947</v>
      </c>
      <c r="I188" s="18">
        <v>1</v>
      </c>
      <c r="J188" s="18">
        <v>1</v>
      </c>
      <c r="K188" s="14">
        <f t="shared" ca="1" si="19"/>
        <v>8</v>
      </c>
      <c r="M188" s="20" t="str">
        <f t="shared" ca="1" si="17"/>
        <v>INDADEFFMT-31</v>
      </c>
      <c r="N188" s="21" t="str">
        <f t="shared" ca="1" si="18"/>
        <v>Agriculture Saving Tech-Heat Medium Temp. up to 150C 3.1y</v>
      </c>
      <c r="O188" s="21" t="s">
        <v>32</v>
      </c>
      <c r="P188" s="21" t="s">
        <v>33</v>
      </c>
      <c r="Q188" s="21"/>
      <c r="R188" s="21"/>
      <c r="S188" s="20" t="s">
        <v>34</v>
      </c>
      <c r="T188" s="14"/>
      <c r="U188" s="14"/>
      <c r="V188" s="16" t="str">
        <f t="shared" ca="1" si="20"/>
        <v>AD</v>
      </c>
      <c r="W188" s="14" t="str">
        <f t="shared" ca="1" si="21"/>
        <v>Agriculture</v>
      </c>
      <c r="X188" s="3" t="str">
        <f>'EE investment costs'!D237</f>
        <v>MT-31</v>
      </c>
      <c r="Y188" s="3" t="str">
        <f>'EE investment costs'!E237</f>
        <v>Heat Medium Temp. up to 150C</v>
      </c>
      <c r="AC188" s="123">
        <f>'EE investment costs'!C237</f>
        <v>3.1</v>
      </c>
      <c r="AD188" s="22"/>
    </row>
    <row r="189" spans="2:30">
      <c r="B189" s="14" t="str">
        <f t="shared" ca="1" si="16"/>
        <v>INDADEFFHT-31</v>
      </c>
      <c r="C189" s="15" t="str">
        <f t="shared" ref="C189:C247" ca="1" si="22">"I"&amp;MID(B189,4,1)&amp;"D"&amp;MID(B189,9,2)</f>
        <v>IADHT</v>
      </c>
      <c r="D189" s="16">
        <f>'EE investment costs'!$F$15</f>
        <v>2016</v>
      </c>
      <c r="E189" s="14">
        <f>VLOOKUP(X189,'EE investment costs'!$D$56:$R$656,15,0)</f>
        <v>4.4399999999999995</v>
      </c>
      <c r="F189" s="17">
        <f ca="1">INDEX('EE investment costs'!$D$56:$R$656,MATCH(X189,'EE investment costs'!$D$56:$D$656,0),MATCH($V$8,'EE investment costs'!$D$56:$R$56,0))</f>
        <v>386.15246528960785</v>
      </c>
      <c r="I189" s="18">
        <v>1</v>
      </c>
      <c r="J189" s="18">
        <v>1</v>
      </c>
      <c r="K189" s="14">
        <f t="shared" ca="1" si="19"/>
        <v>8</v>
      </c>
      <c r="M189" s="19" t="str">
        <f t="shared" ca="1" si="17"/>
        <v>INDADEFFHT-31</v>
      </c>
      <c r="N189" s="23" t="str">
        <f t="shared" ca="1" si="18"/>
        <v>Agriculture Saving Tech-Heat High Temp. over 150C 3.1y</v>
      </c>
      <c r="O189" s="23" t="s">
        <v>32</v>
      </c>
      <c r="P189" s="23" t="s">
        <v>33</v>
      </c>
      <c r="Q189" s="23"/>
      <c r="R189" s="23"/>
      <c r="S189" s="19" t="s">
        <v>34</v>
      </c>
      <c r="T189" s="14"/>
      <c r="U189" s="14"/>
      <c r="V189" s="16" t="str">
        <f t="shared" ca="1" si="20"/>
        <v>AD</v>
      </c>
      <c r="W189" s="14" t="str">
        <f t="shared" ca="1" si="21"/>
        <v>Agriculture</v>
      </c>
      <c r="X189" s="3" t="str">
        <f>'EE investment costs'!D238</f>
        <v>HT-31</v>
      </c>
      <c r="Y189" s="3" t="str">
        <f>'EE investment costs'!E238</f>
        <v>Heat High Temp. over 150C</v>
      </c>
      <c r="AC189" s="123">
        <f>'EE investment costs'!C238</f>
        <v>3.1</v>
      </c>
      <c r="AD189" s="22"/>
    </row>
    <row r="190" spans="2:30">
      <c r="B190" s="14" t="str">
        <f t="shared" ca="1" si="16"/>
        <v>INDADEFFRH-31</v>
      </c>
      <c r="C190" s="15" t="str">
        <f t="shared" ca="1" si="22"/>
        <v>IADRH</v>
      </c>
      <c r="D190" s="16">
        <f>'EE investment costs'!$F$15</f>
        <v>2016</v>
      </c>
      <c r="E190" s="14">
        <f>VLOOKUP(X190,'EE investment costs'!$D$56:$R$656,15,0)</f>
        <v>16</v>
      </c>
      <c r="F190" s="17">
        <f ca="1">INDEX('EE investment costs'!$D$56:$R$656,MATCH(X190,'EE investment costs'!$D$56:$D$656,0),MATCH($V$8,'EE investment costs'!$D$56:$R$56,0))</f>
        <v>0</v>
      </c>
      <c r="I190" s="18">
        <v>1</v>
      </c>
      <c r="J190" s="18">
        <v>1</v>
      </c>
      <c r="K190" s="14">
        <f t="shared" ca="1" si="19"/>
        <v>8</v>
      </c>
      <c r="M190" s="19" t="str">
        <f t="shared" ca="1" si="17"/>
        <v>INDADEFFRH-31</v>
      </c>
      <c r="N190" s="23" t="str">
        <f t="shared" ca="1" si="18"/>
        <v>Agriculture Saving Tech-Heat Room Heat 3.1y</v>
      </c>
      <c r="O190" s="23" t="s">
        <v>32</v>
      </c>
      <c r="P190" s="23" t="s">
        <v>33</v>
      </c>
      <c r="Q190" s="23"/>
      <c r="R190" s="23"/>
      <c r="S190" s="19" t="s">
        <v>34</v>
      </c>
      <c r="U190" s="14"/>
      <c r="V190" s="16" t="str">
        <f t="shared" ca="1" si="20"/>
        <v>AD</v>
      </c>
      <c r="W190" s="14" t="str">
        <f t="shared" ca="1" si="21"/>
        <v>Agriculture</v>
      </c>
      <c r="X190" s="3" t="str">
        <f>'EE investment costs'!D239</f>
        <v>RH-31</v>
      </c>
      <c r="Y190" s="3" t="str">
        <f>'EE investment costs'!E239</f>
        <v>Heat Room Heat</v>
      </c>
      <c r="Z190" s="14"/>
      <c r="AC190" s="123">
        <f>'EE investment costs'!C239</f>
        <v>3.1</v>
      </c>
      <c r="AD190" s="22"/>
    </row>
    <row r="191" spans="2:30">
      <c r="B191" s="14" t="str">
        <f t="shared" ca="1" si="16"/>
        <v>INDADEFFLA-31</v>
      </c>
      <c r="C191" s="15" t="str">
        <f t="shared" ca="1" si="22"/>
        <v>IADLA</v>
      </c>
      <c r="D191" s="16">
        <f>'EE investment costs'!$F$15</f>
        <v>2016</v>
      </c>
      <c r="E191" s="14">
        <f>VLOOKUP(X191,'EE investment costs'!$D$56:$R$656,15,0)</f>
        <v>3.6804999999999999</v>
      </c>
      <c r="F191" s="17">
        <f ca="1">INDEX('EE investment costs'!$D$56:$R$656,MATCH(X191,'EE investment costs'!$D$56:$D$656,0),MATCH($V$8,'EE investment costs'!$D$56:$R$56,0))</f>
        <v>1271.2877289949711</v>
      </c>
      <c r="I191" s="18">
        <v>1</v>
      </c>
      <c r="J191" s="18">
        <v>1</v>
      </c>
      <c r="K191" s="14">
        <f t="shared" ca="1" si="19"/>
        <v>0</v>
      </c>
      <c r="M191" s="19" t="str">
        <f t="shared" ca="1" si="17"/>
        <v>INDADEFFLA-31</v>
      </c>
      <c r="N191" s="23" t="str">
        <f t="shared" ca="1" si="18"/>
        <v>Agriculture Saving Tech-Light 3.1y</v>
      </c>
      <c r="O191" s="23" t="s">
        <v>32</v>
      </c>
      <c r="P191" s="23" t="s">
        <v>33</v>
      </c>
      <c r="Q191" s="23"/>
      <c r="R191" s="23"/>
      <c r="S191" s="19" t="s">
        <v>34</v>
      </c>
      <c r="U191" s="14"/>
      <c r="V191" s="16" t="str">
        <f t="shared" ca="1" si="20"/>
        <v>AD</v>
      </c>
      <c r="W191" s="14" t="str">
        <f t="shared" ca="1" si="21"/>
        <v>Agriculture</v>
      </c>
      <c r="X191" s="3" t="str">
        <f>'EE investment costs'!D240</f>
        <v>LA-31</v>
      </c>
      <c r="Y191" s="3" t="str">
        <f>'EE investment costs'!E240</f>
        <v>Light</v>
      </c>
      <c r="Z191" s="14"/>
      <c r="AC191" s="123">
        <f>'EE investment costs'!C240</f>
        <v>3.1</v>
      </c>
      <c r="AD191" s="22"/>
    </row>
    <row r="192" spans="2:30">
      <c r="B192" s="14" t="str">
        <f t="shared" ca="1" si="16"/>
        <v>INDADEFFEM-31</v>
      </c>
      <c r="C192" s="15" t="str">
        <f t="shared" ca="1" si="22"/>
        <v>IADEM</v>
      </c>
      <c r="D192" s="16">
        <f>'EE investment costs'!$F$15</f>
        <v>2016</v>
      </c>
      <c r="E192" s="14">
        <f>VLOOKUP(X192,'EE investment costs'!$D$56:$R$656,15,0)</f>
        <v>3.864525</v>
      </c>
      <c r="F192" s="17">
        <f ca="1">INDEX('EE investment costs'!$D$56:$R$656,MATCH(X192,'EE investment costs'!$D$56:$D$656,0),MATCH($V$8,'EE investment costs'!$D$56:$R$56,0))</f>
        <v>1256.0204008960168</v>
      </c>
      <c r="I192" s="18">
        <v>1</v>
      </c>
      <c r="J192" s="18">
        <v>1</v>
      </c>
      <c r="K192" s="14">
        <f t="shared" ca="1" si="19"/>
        <v>0</v>
      </c>
      <c r="M192" s="19" t="str">
        <f t="shared" ca="1" si="17"/>
        <v>INDADEFFEM-31</v>
      </c>
      <c r="N192" s="23" t="str">
        <f t="shared" ca="1" si="18"/>
        <v>Agriculture Saving Tech-Electric Motors 3.1y</v>
      </c>
      <c r="O192" s="23" t="s">
        <v>32</v>
      </c>
      <c r="P192" s="23" t="s">
        <v>33</v>
      </c>
      <c r="Q192" s="23"/>
      <c r="R192" s="23"/>
      <c r="S192" s="19" t="s">
        <v>34</v>
      </c>
      <c r="U192" s="14"/>
      <c r="V192" s="16" t="str">
        <f t="shared" ca="1" si="20"/>
        <v>AD</v>
      </c>
      <c r="W192" s="14" t="str">
        <f t="shared" ca="1" si="21"/>
        <v>Agriculture</v>
      </c>
      <c r="X192" s="3" t="str">
        <f>'EE investment costs'!D241</f>
        <v>EM-31</v>
      </c>
      <c r="Y192" s="3" t="str">
        <f>'EE investment costs'!E241</f>
        <v>Electric Motors</v>
      </c>
      <c r="Z192" s="14"/>
      <c r="AC192" s="123">
        <f>'EE investment costs'!C241</f>
        <v>3.1</v>
      </c>
      <c r="AD192" s="22"/>
    </row>
    <row r="193" spans="2:30">
      <c r="B193" s="14" t="str">
        <f t="shared" ca="1" si="16"/>
        <v>INDADEFFTF-31</v>
      </c>
      <c r="C193" s="15" t="str">
        <f t="shared" ca="1" si="22"/>
        <v>IADTF</v>
      </c>
      <c r="D193" s="16">
        <f>'EE investment costs'!$F$15</f>
        <v>2016</v>
      </c>
      <c r="E193" s="14">
        <f>VLOOKUP(X193,'EE investment costs'!$D$56:$R$656,15,0)</f>
        <v>11.4</v>
      </c>
      <c r="F193" s="17">
        <f ca="1">INDEX('EE investment costs'!$D$56:$R$656,MATCH(X193,'EE investment costs'!$D$56:$D$656,0),MATCH($V$8,'EE investment costs'!$D$56:$R$56,0))</f>
        <v>455.50501216531285</v>
      </c>
      <c r="I193" s="18">
        <v>1</v>
      </c>
      <c r="J193" s="18">
        <v>1</v>
      </c>
      <c r="K193" s="14">
        <f t="shared" ca="1" si="19"/>
        <v>8</v>
      </c>
      <c r="M193" s="19" t="str">
        <f t="shared" ca="1" si="17"/>
        <v>INDADEFFTF-31</v>
      </c>
      <c r="N193" s="23" t="str">
        <f t="shared" ca="1" si="18"/>
        <v>Agriculture Saving Tech-Haulage Tractors, Trucks, Fishing boats 3.1y</v>
      </c>
      <c r="O193" s="23" t="s">
        <v>32</v>
      </c>
      <c r="P193" s="23" t="s">
        <v>33</v>
      </c>
      <c r="Q193" s="23"/>
      <c r="R193" s="23"/>
      <c r="S193" s="19" t="s">
        <v>34</v>
      </c>
      <c r="U193" s="14"/>
      <c r="V193" s="16" t="str">
        <f t="shared" ca="1" si="20"/>
        <v>AD</v>
      </c>
      <c r="W193" s="14" t="str">
        <f t="shared" ca="1" si="21"/>
        <v>Agriculture</v>
      </c>
      <c r="X193" s="3" t="str">
        <f>'EE investment costs'!D242</f>
        <v>TF-31</v>
      </c>
      <c r="Y193" s="3" t="str">
        <f>'EE investment costs'!E242</f>
        <v>Haulage Tractors, Trucks, Fishing boats</v>
      </c>
      <c r="Z193" s="14"/>
      <c r="AC193" s="123">
        <f>'EE investment costs'!C242</f>
        <v>3.1</v>
      </c>
      <c r="AD193" s="22"/>
    </row>
    <row r="194" spans="2:30">
      <c r="B194" s="14" t="str">
        <f t="shared" ca="1" si="16"/>
        <v>INDADEFFMT-32</v>
      </c>
      <c r="C194" s="15" t="str">
        <f t="shared" ca="1" si="22"/>
        <v>IADMT</v>
      </c>
      <c r="D194" s="16">
        <f>'EE investment costs'!$F$15</f>
        <v>2016</v>
      </c>
      <c r="E194" s="14">
        <f>VLOOKUP(X194,'EE investment costs'!$D$56:$R$656,15,0)</f>
        <v>5.6</v>
      </c>
      <c r="F194" s="17">
        <f ca="1">INDEX('EE investment costs'!$D$56:$R$656,MATCH(X194,'EE investment costs'!$D$56:$D$656,0),MATCH($V$8,'EE investment costs'!$D$56:$R$56,0))</f>
        <v>482.59871775016131</v>
      </c>
      <c r="I194" s="18">
        <v>1</v>
      </c>
      <c r="J194" s="18">
        <v>1</v>
      </c>
      <c r="K194" s="14">
        <f t="shared" ca="1" si="19"/>
        <v>8</v>
      </c>
      <c r="M194" s="19" t="str">
        <f t="shared" ca="1" si="17"/>
        <v>INDADEFFMT-32</v>
      </c>
      <c r="N194" s="23" t="str">
        <f t="shared" ca="1" si="18"/>
        <v>Agriculture Saving Tech-Heat Medium Temp. up to 150C 3.2y</v>
      </c>
      <c r="O194" s="23" t="s">
        <v>32</v>
      </c>
      <c r="P194" s="23" t="s">
        <v>33</v>
      </c>
      <c r="Q194" s="23"/>
      <c r="R194" s="23"/>
      <c r="S194" s="19" t="s">
        <v>34</v>
      </c>
      <c r="U194" s="14"/>
      <c r="V194" s="16" t="str">
        <f t="shared" ca="1" si="20"/>
        <v>AD</v>
      </c>
      <c r="W194" s="14" t="str">
        <f t="shared" ca="1" si="21"/>
        <v>Agriculture</v>
      </c>
      <c r="X194" s="3" t="str">
        <f>'EE investment costs'!D243</f>
        <v>MT-32</v>
      </c>
      <c r="Y194" s="3" t="str">
        <f>'EE investment costs'!E243</f>
        <v>Heat Medium Temp. up to 150C</v>
      </c>
      <c r="Z194" s="14"/>
      <c r="AC194" s="123">
        <f>'EE investment costs'!C243</f>
        <v>3.2</v>
      </c>
      <c r="AD194" s="22"/>
    </row>
    <row r="195" spans="2:30">
      <c r="B195" s="14" t="str">
        <f t="shared" ca="1" si="16"/>
        <v>INDADEFFHT-32</v>
      </c>
      <c r="C195" s="15" t="str">
        <f t="shared" ca="1" si="22"/>
        <v>IADHT</v>
      </c>
      <c r="D195" s="16">
        <f>'EE investment costs'!$F$15</f>
        <v>2016</v>
      </c>
      <c r="E195" s="14">
        <f>VLOOKUP(X195,'EE investment costs'!$D$56:$R$656,15,0)</f>
        <v>4.4799999999999995</v>
      </c>
      <c r="F195" s="17">
        <f ca="1">INDEX('EE investment costs'!$D$56:$R$656,MATCH(X195,'EE investment costs'!$D$56:$D$656,0),MATCH($V$8,'EE investment costs'!$D$56:$R$56,0))</f>
        <v>400.5880714686586</v>
      </c>
      <c r="I195" s="18">
        <v>1</v>
      </c>
      <c r="J195" s="18">
        <v>1</v>
      </c>
      <c r="K195" s="14">
        <f t="shared" ca="1" si="19"/>
        <v>8</v>
      </c>
      <c r="M195" s="19" t="str">
        <f t="shared" ca="1" si="17"/>
        <v>INDADEFFHT-32</v>
      </c>
      <c r="N195" s="23" t="str">
        <f t="shared" ca="1" si="18"/>
        <v>Agriculture Saving Tech-Heat High Temp. over 150C 3.2y</v>
      </c>
      <c r="O195" s="23" t="s">
        <v>32</v>
      </c>
      <c r="P195" s="23" t="s">
        <v>33</v>
      </c>
      <c r="Q195" s="23"/>
      <c r="R195" s="23"/>
      <c r="S195" s="19" t="s">
        <v>34</v>
      </c>
      <c r="V195" s="16" t="str">
        <f t="shared" ca="1" si="20"/>
        <v>AD</v>
      </c>
      <c r="W195" s="14" t="str">
        <f t="shared" ca="1" si="21"/>
        <v>Agriculture</v>
      </c>
      <c r="X195" s="3" t="str">
        <f>'EE investment costs'!D244</f>
        <v>HT-32</v>
      </c>
      <c r="Y195" s="3" t="str">
        <f>'EE investment costs'!E244</f>
        <v>Heat High Temp. over 150C</v>
      </c>
      <c r="Z195" s="14"/>
      <c r="AC195" s="123">
        <f>'EE investment costs'!C244</f>
        <v>3.2</v>
      </c>
      <c r="AD195" s="22"/>
    </row>
    <row r="196" spans="2:30">
      <c r="B196" s="14" t="str">
        <f t="shared" ca="1" si="16"/>
        <v>INDADEFFRH-32</v>
      </c>
      <c r="C196" s="15" t="str">
        <f t="shared" ca="1" si="22"/>
        <v>IADRH</v>
      </c>
      <c r="D196" s="16">
        <f>'EE investment costs'!$F$15</f>
        <v>2016</v>
      </c>
      <c r="E196" s="14">
        <f>VLOOKUP(X196,'EE investment costs'!$D$56:$R$656,15,0)</f>
        <v>16</v>
      </c>
      <c r="F196" s="17">
        <f ca="1">INDEX('EE investment costs'!$D$56:$R$656,MATCH(X196,'EE investment costs'!$D$56:$D$656,0),MATCH($V$8,'EE investment costs'!$D$56:$R$56,0))</f>
        <v>0</v>
      </c>
      <c r="I196" s="18">
        <v>1</v>
      </c>
      <c r="J196" s="18">
        <v>1</v>
      </c>
      <c r="K196" s="14">
        <f t="shared" ca="1" si="19"/>
        <v>8</v>
      </c>
      <c r="M196" s="19" t="str">
        <f t="shared" ca="1" si="17"/>
        <v>INDADEFFRH-32</v>
      </c>
      <c r="N196" s="23" t="str">
        <f t="shared" ca="1" si="18"/>
        <v>Agriculture Saving Tech-Heat Room Heat 3.2y</v>
      </c>
      <c r="O196" s="23" t="s">
        <v>32</v>
      </c>
      <c r="P196" s="23" t="s">
        <v>33</v>
      </c>
      <c r="Q196" s="23"/>
      <c r="R196" s="23"/>
      <c r="S196" s="19" t="s">
        <v>34</v>
      </c>
      <c r="V196" s="16" t="str">
        <f t="shared" ca="1" si="20"/>
        <v>AD</v>
      </c>
      <c r="W196" s="14" t="str">
        <f t="shared" ca="1" si="21"/>
        <v>Agriculture</v>
      </c>
      <c r="X196" s="3" t="str">
        <f>'EE investment costs'!D245</f>
        <v>RH-32</v>
      </c>
      <c r="Y196" s="3" t="str">
        <f>'EE investment costs'!E245</f>
        <v>Heat Room Heat</v>
      </c>
      <c r="Z196" s="14"/>
      <c r="AC196" s="123">
        <f>'EE investment costs'!C245</f>
        <v>3.2</v>
      </c>
      <c r="AD196" s="22"/>
    </row>
    <row r="197" spans="2:30">
      <c r="B197" s="14" t="str">
        <f t="shared" ca="1" si="16"/>
        <v>INDADEFFLA-32</v>
      </c>
      <c r="C197" s="15" t="str">
        <f t="shared" ca="1" si="22"/>
        <v>IADLA</v>
      </c>
      <c r="D197" s="16">
        <f>'EE investment costs'!$F$15</f>
        <v>2016</v>
      </c>
      <c r="E197" s="14">
        <f>VLOOKUP(X197,'EE investment costs'!$D$56:$R$656,15,0)</f>
        <v>3.706</v>
      </c>
      <c r="F197" s="17">
        <f ca="1">INDEX('EE investment costs'!$D$56:$R$656,MATCH(X197,'EE investment costs'!$D$56:$D$656,0),MATCH($V$8,'EE investment costs'!$D$56:$R$56,0))</f>
        <v>1326.8423839325176</v>
      </c>
      <c r="I197" s="18">
        <v>1</v>
      </c>
      <c r="J197" s="18">
        <v>1</v>
      </c>
      <c r="K197" s="14">
        <f t="shared" ca="1" si="19"/>
        <v>0</v>
      </c>
      <c r="M197" s="19" t="str">
        <f t="shared" ca="1" si="17"/>
        <v>INDADEFFLA-32</v>
      </c>
      <c r="N197" s="23" t="str">
        <f t="shared" ca="1" si="18"/>
        <v>Agriculture Saving Tech-Light 3.2y</v>
      </c>
      <c r="O197" s="23" t="s">
        <v>32</v>
      </c>
      <c r="P197" s="23" t="s">
        <v>33</v>
      </c>
      <c r="Q197" s="23"/>
      <c r="R197" s="23"/>
      <c r="S197" s="19" t="s">
        <v>34</v>
      </c>
      <c r="V197" s="16" t="str">
        <f t="shared" ca="1" si="20"/>
        <v>AD</v>
      </c>
      <c r="W197" s="14" t="str">
        <f t="shared" ca="1" si="21"/>
        <v>Agriculture</v>
      </c>
      <c r="X197" s="3" t="str">
        <f>'EE investment costs'!D246</f>
        <v>LA-32</v>
      </c>
      <c r="Y197" s="3" t="str">
        <f>'EE investment costs'!E246</f>
        <v>Light</v>
      </c>
      <c r="Z197" s="14"/>
      <c r="AC197" s="123">
        <f>'EE investment costs'!C246</f>
        <v>3.2</v>
      </c>
      <c r="AD197" s="22"/>
    </row>
    <row r="198" spans="2:30">
      <c r="B198" s="14" t="str">
        <f t="shared" ca="1" si="16"/>
        <v>INDADEFFEM-32</v>
      </c>
      <c r="C198" s="15" t="str">
        <f t="shared" ca="1" si="22"/>
        <v>IADEM</v>
      </c>
      <c r="D198" s="16">
        <f>'EE investment costs'!$F$15</f>
        <v>2016</v>
      </c>
      <c r="E198" s="14">
        <f>VLOOKUP(X198,'EE investment costs'!$D$56:$R$656,15,0)</f>
        <v>3.8913000000000002</v>
      </c>
      <c r="F198" s="17">
        <f ca="1">INDEX('EE investment costs'!$D$56:$R$656,MATCH(X198,'EE investment costs'!$D$56:$D$656,0),MATCH($V$8,'EE investment costs'!$D$56:$R$56,0))</f>
        <v>1311.7348949713053</v>
      </c>
      <c r="I198" s="18">
        <v>1</v>
      </c>
      <c r="J198" s="18">
        <v>1</v>
      </c>
      <c r="K198" s="14">
        <f t="shared" ca="1" si="19"/>
        <v>0</v>
      </c>
      <c r="M198" s="19" t="str">
        <f t="shared" ca="1" si="17"/>
        <v>INDADEFFEM-32</v>
      </c>
      <c r="N198" s="23" t="str">
        <f t="shared" ca="1" si="18"/>
        <v>Agriculture Saving Tech-Electric Motors 3.2y</v>
      </c>
      <c r="O198" s="23" t="s">
        <v>32</v>
      </c>
      <c r="P198" s="23" t="s">
        <v>33</v>
      </c>
      <c r="Q198" s="23"/>
      <c r="R198" s="23"/>
      <c r="S198" s="19" t="s">
        <v>34</v>
      </c>
      <c r="V198" s="16" t="str">
        <f t="shared" ca="1" si="20"/>
        <v>AD</v>
      </c>
      <c r="W198" s="14" t="str">
        <f t="shared" ca="1" si="21"/>
        <v>Agriculture</v>
      </c>
      <c r="X198" s="3" t="str">
        <f>'EE investment costs'!D247</f>
        <v>EM-32</v>
      </c>
      <c r="Y198" s="3" t="str">
        <f>'EE investment costs'!E247</f>
        <v>Electric Motors</v>
      </c>
      <c r="Z198" s="14"/>
      <c r="AC198" s="123">
        <f>'EE investment costs'!C247</f>
        <v>3.2</v>
      </c>
      <c r="AD198" s="22"/>
    </row>
    <row r="199" spans="2:30">
      <c r="B199" s="14" t="str">
        <f t="shared" ca="1" si="16"/>
        <v>INDADEFFTF-32</v>
      </c>
      <c r="C199" s="15" t="str">
        <f t="shared" ca="1" si="22"/>
        <v>IADTF</v>
      </c>
      <c r="D199" s="16">
        <f>'EE investment costs'!$F$15</f>
        <v>2016</v>
      </c>
      <c r="E199" s="14">
        <f>VLOOKUP(X199,'EE investment costs'!$D$56:$R$656,15,0)</f>
        <v>11.8</v>
      </c>
      <c r="F199" s="17">
        <f ca="1">INDEX('EE investment costs'!$D$56:$R$656,MATCH(X199,'EE investment costs'!$D$56:$D$656,0),MATCH($V$8,'EE investment costs'!$D$56:$R$56,0))</f>
        <v>470.19872223516165</v>
      </c>
      <c r="I199" s="18">
        <v>1</v>
      </c>
      <c r="J199" s="18">
        <v>1</v>
      </c>
      <c r="K199" s="14">
        <f t="shared" ca="1" si="19"/>
        <v>8</v>
      </c>
      <c r="M199" s="19" t="str">
        <f t="shared" ca="1" si="17"/>
        <v>INDADEFFTF-32</v>
      </c>
      <c r="N199" s="23" t="str">
        <f t="shared" ca="1" si="18"/>
        <v>Agriculture Saving Tech-Haulage Tractors, Trucks, Fishing boats 3.2y</v>
      </c>
      <c r="O199" s="23" t="s">
        <v>32</v>
      </c>
      <c r="P199" s="23" t="s">
        <v>33</v>
      </c>
      <c r="Q199" s="23"/>
      <c r="R199" s="23"/>
      <c r="S199" s="19" t="s">
        <v>34</v>
      </c>
      <c r="V199" s="16" t="str">
        <f t="shared" ca="1" si="20"/>
        <v>AD</v>
      </c>
      <c r="W199" s="14" t="str">
        <f t="shared" ca="1" si="21"/>
        <v>Agriculture</v>
      </c>
      <c r="X199" s="3" t="str">
        <f>'EE investment costs'!D248</f>
        <v>TF-32</v>
      </c>
      <c r="Y199" s="3" t="str">
        <f>'EE investment costs'!E248</f>
        <v>Haulage Tractors, Trucks, Fishing boats</v>
      </c>
      <c r="Z199" s="14"/>
      <c r="AC199" s="123">
        <f>'EE investment costs'!C248</f>
        <v>3.2</v>
      </c>
      <c r="AD199" s="22"/>
    </row>
    <row r="200" spans="2:30">
      <c r="B200" s="14" t="str">
        <f t="shared" ref="B200:B263" ca="1" si="23">M200</f>
        <v>INDADEFFMT-33</v>
      </c>
      <c r="C200" s="15" t="str">
        <f t="shared" ca="1" si="22"/>
        <v>IADMT</v>
      </c>
      <c r="D200" s="16">
        <f>'EE investment costs'!$F$15</f>
        <v>2016</v>
      </c>
      <c r="E200" s="14">
        <f>VLOOKUP(X200,'EE investment costs'!$D$56:$R$656,15,0)</f>
        <v>5.65</v>
      </c>
      <c r="F200" s="17">
        <f ca="1">INDEX('EE investment costs'!$D$56:$R$656,MATCH(X200,'EE investment costs'!$D$56:$D$656,0),MATCH($V$8,'EE investment costs'!$D$56:$R$56,0))</f>
        <v>501.68333669934327</v>
      </c>
      <c r="I200" s="18">
        <v>1</v>
      </c>
      <c r="J200" s="18">
        <v>1</v>
      </c>
      <c r="K200" s="14">
        <f t="shared" ca="1" si="19"/>
        <v>7</v>
      </c>
      <c r="M200" s="19" t="str">
        <f t="shared" ref="M200:M263" ca="1" si="24">CONCATENATE("IND",$V$8,"EFF",$X200)</f>
        <v>INDADEFFMT-33</v>
      </c>
      <c r="N200" s="23" t="str">
        <f t="shared" ca="1" si="18"/>
        <v>Agriculture Saving Tech-Heat Medium Temp. up to 150C 3.3y</v>
      </c>
      <c r="O200" s="23" t="s">
        <v>32</v>
      </c>
      <c r="P200" s="23" t="s">
        <v>33</v>
      </c>
      <c r="Q200" s="23"/>
      <c r="R200" s="23"/>
      <c r="S200" s="19" t="s">
        <v>34</v>
      </c>
      <c r="V200" s="16" t="str">
        <f t="shared" ca="1" si="20"/>
        <v>AD</v>
      </c>
      <c r="W200" s="14" t="str">
        <f t="shared" ca="1" si="21"/>
        <v>Agriculture</v>
      </c>
      <c r="X200" s="3" t="str">
        <f>'EE investment costs'!D249</f>
        <v>MT-33</v>
      </c>
      <c r="Y200" s="3" t="str">
        <f>'EE investment costs'!E249</f>
        <v>Heat Medium Temp. up to 150C</v>
      </c>
      <c r="Z200" s="14"/>
      <c r="AC200" s="123">
        <f>'EE investment costs'!C249</f>
        <v>3.3</v>
      </c>
      <c r="AD200" s="22"/>
    </row>
    <row r="201" spans="2:30">
      <c r="B201" s="14" t="str">
        <f t="shared" ca="1" si="23"/>
        <v>INDADEFFHT-33</v>
      </c>
      <c r="C201" s="15" t="str">
        <f t="shared" ca="1" si="22"/>
        <v>IADHT</v>
      </c>
      <c r="D201" s="16">
        <f>'EE investment costs'!$F$15</f>
        <v>2016</v>
      </c>
      <c r="E201" s="14">
        <f>VLOOKUP(X201,'EE investment costs'!$D$56:$R$656,15,0)</f>
        <v>4.5199999999999996</v>
      </c>
      <c r="F201" s="17">
        <f ca="1">INDEX('EE investment costs'!$D$56:$R$656,MATCH(X201,'EE investment costs'!$D$56:$D$656,0),MATCH($V$8,'EE investment costs'!$D$56:$R$56,0))</f>
        <v>415.02367764770935</v>
      </c>
      <c r="I201" s="18">
        <v>1</v>
      </c>
      <c r="J201" s="18">
        <v>1</v>
      </c>
      <c r="K201" s="14">
        <f t="shared" ca="1" si="19"/>
        <v>8</v>
      </c>
      <c r="M201" s="19" t="str">
        <f t="shared" ca="1" si="24"/>
        <v>INDADEFFHT-33</v>
      </c>
      <c r="N201" s="23" t="str">
        <f t="shared" ref="N201:N264" ca="1" si="25">$W$8&amp;" Saving Tech"&amp;"-"&amp;$Y201&amp;" "&amp;AC201&amp;"y"</f>
        <v>Agriculture Saving Tech-Heat High Temp. over 150C 3.3y</v>
      </c>
      <c r="O201" s="23" t="s">
        <v>32</v>
      </c>
      <c r="P201" s="23" t="s">
        <v>33</v>
      </c>
      <c r="Q201" s="23"/>
      <c r="R201" s="23"/>
      <c r="S201" s="19" t="s">
        <v>34</v>
      </c>
      <c r="V201" s="16" t="str">
        <f t="shared" ca="1" si="20"/>
        <v>AD</v>
      </c>
      <c r="W201" s="14" t="str">
        <f t="shared" ca="1" si="21"/>
        <v>Agriculture</v>
      </c>
      <c r="X201" s="3" t="str">
        <f>'EE investment costs'!D250</f>
        <v>HT-33</v>
      </c>
      <c r="Y201" s="3" t="str">
        <f>'EE investment costs'!E250</f>
        <v>Heat High Temp. over 150C</v>
      </c>
      <c r="AC201" s="123">
        <f>'EE investment costs'!C250</f>
        <v>3.3</v>
      </c>
      <c r="AD201" s="22"/>
    </row>
    <row r="202" spans="2:30">
      <c r="B202" s="14" t="str">
        <f t="shared" ca="1" si="23"/>
        <v>INDADEFFRH-33</v>
      </c>
      <c r="C202" s="15" t="str">
        <f t="shared" ca="1" si="22"/>
        <v>IADRH</v>
      </c>
      <c r="D202" s="16">
        <f>'EE investment costs'!$F$15</f>
        <v>2016</v>
      </c>
      <c r="E202" s="14">
        <f>VLOOKUP(X202,'EE investment costs'!$D$56:$R$656,15,0)</f>
        <v>16</v>
      </c>
      <c r="F202" s="17">
        <f ca="1">INDEX('EE investment costs'!$D$56:$R$656,MATCH(X202,'EE investment costs'!$D$56:$D$656,0),MATCH($V$8,'EE investment costs'!$D$56:$R$56,0))</f>
        <v>0</v>
      </c>
      <c r="I202" s="18">
        <v>1</v>
      </c>
      <c r="J202" s="18">
        <v>1</v>
      </c>
      <c r="K202" s="14">
        <f t="shared" ref="K202:K265" ca="1" si="26">IF(F202&lt;500,1,0)+IF(F202&lt;600,1,0)+IF(F202&lt;700,1,0)+IF(F202&lt;800,1,0)+IF(F202&lt;900,1,0)+IF(F202&lt;1000,1,0)+IF(F202&lt;1100,1,0)+IF(F202&lt;1200,1,0)</f>
        <v>8</v>
      </c>
      <c r="M202" s="19" t="str">
        <f t="shared" ca="1" si="24"/>
        <v>INDADEFFRH-33</v>
      </c>
      <c r="N202" s="23" t="str">
        <f t="shared" ca="1" si="25"/>
        <v>Agriculture Saving Tech-Heat Room Heat 3.3y</v>
      </c>
      <c r="O202" s="23" t="s">
        <v>32</v>
      </c>
      <c r="P202" s="23" t="s">
        <v>33</v>
      </c>
      <c r="Q202" s="23"/>
      <c r="R202" s="23"/>
      <c r="S202" s="19" t="s">
        <v>34</v>
      </c>
      <c r="V202" s="16" t="str">
        <f t="shared" ref="V202:V265" ca="1" si="27">V201</f>
        <v>AD</v>
      </c>
      <c r="W202" s="14" t="str">
        <f t="shared" ref="W202:W265" ca="1" si="28">W201</f>
        <v>Agriculture</v>
      </c>
      <c r="X202" s="3" t="str">
        <f>'EE investment costs'!D251</f>
        <v>RH-33</v>
      </c>
      <c r="Y202" s="3" t="str">
        <f>'EE investment costs'!E251</f>
        <v>Heat Room Heat</v>
      </c>
      <c r="AC202" s="123">
        <f>'EE investment costs'!C251</f>
        <v>3.3</v>
      </c>
      <c r="AD202" s="22"/>
    </row>
    <row r="203" spans="2:30">
      <c r="B203" s="14" t="str">
        <f t="shared" ca="1" si="23"/>
        <v>INDADEFFLA-33</v>
      </c>
      <c r="C203" s="15" t="str">
        <f t="shared" ca="1" si="22"/>
        <v>IADLA</v>
      </c>
      <c r="D203" s="16">
        <f>'EE investment costs'!$F$15</f>
        <v>2016</v>
      </c>
      <c r="E203" s="14">
        <f>VLOOKUP(X203,'EE investment costs'!$D$56:$R$656,15,0)</f>
        <v>3.7314999999999996</v>
      </c>
      <c r="F203" s="17">
        <f ca="1">INDEX('EE investment costs'!$D$56:$R$656,MATCH(X203,'EE investment costs'!$D$56:$D$656,0),MATCH($V$8,'EE investment costs'!$D$56:$R$56,0))</f>
        <v>1382.3970388700636</v>
      </c>
      <c r="I203" s="18">
        <v>1</v>
      </c>
      <c r="J203" s="18">
        <v>1</v>
      </c>
      <c r="K203" s="14">
        <f t="shared" ca="1" si="26"/>
        <v>0</v>
      </c>
      <c r="M203" s="19" t="str">
        <f t="shared" ca="1" si="24"/>
        <v>INDADEFFLA-33</v>
      </c>
      <c r="N203" s="23" t="str">
        <f t="shared" ca="1" si="25"/>
        <v>Agriculture Saving Tech-Light 3.3y</v>
      </c>
      <c r="O203" s="23" t="s">
        <v>32</v>
      </c>
      <c r="P203" s="23" t="s">
        <v>33</v>
      </c>
      <c r="Q203" s="23"/>
      <c r="R203" s="23"/>
      <c r="S203" s="19" t="s">
        <v>34</v>
      </c>
      <c r="V203" s="16" t="str">
        <f t="shared" ca="1" si="27"/>
        <v>AD</v>
      </c>
      <c r="W203" s="14" t="str">
        <f t="shared" ca="1" si="28"/>
        <v>Agriculture</v>
      </c>
      <c r="X203" s="3" t="str">
        <f>'EE investment costs'!D252</f>
        <v>LA-33</v>
      </c>
      <c r="Y203" s="3" t="str">
        <f>'EE investment costs'!E252</f>
        <v>Light</v>
      </c>
      <c r="AC203" s="123">
        <f>'EE investment costs'!C252</f>
        <v>3.3</v>
      </c>
      <c r="AD203" s="22"/>
    </row>
    <row r="204" spans="2:30">
      <c r="B204" s="14" t="str">
        <f t="shared" ca="1" si="23"/>
        <v>INDADEFFEM-33</v>
      </c>
      <c r="C204" s="15" t="str">
        <f t="shared" ca="1" si="22"/>
        <v>IADEM</v>
      </c>
      <c r="D204" s="16">
        <f>'EE investment costs'!$F$15</f>
        <v>2016</v>
      </c>
      <c r="E204" s="14">
        <f>VLOOKUP(X204,'EE investment costs'!$D$56:$R$656,15,0)</f>
        <v>3.918075</v>
      </c>
      <c r="F204" s="17">
        <f ca="1">INDEX('EE investment costs'!$D$56:$R$656,MATCH(X204,'EE investment costs'!$D$56:$D$656,0),MATCH($V$8,'EE investment costs'!$D$56:$R$56,0))</f>
        <v>1367.4493890465931</v>
      </c>
      <c r="I204" s="18">
        <v>1</v>
      </c>
      <c r="J204" s="18">
        <v>1</v>
      </c>
      <c r="K204" s="14">
        <f t="shared" ca="1" si="26"/>
        <v>0</v>
      </c>
      <c r="M204" s="19" t="str">
        <f t="shared" ca="1" si="24"/>
        <v>INDADEFFEM-33</v>
      </c>
      <c r="N204" s="23" t="str">
        <f t="shared" ca="1" si="25"/>
        <v>Agriculture Saving Tech-Electric Motors 3.3y</v>
      </c>
      <c r="O204" s="23" t="s">
        <v>32</v>
      </c>
      <c r="P204" s="23" t="s">
        <v>33</v>
      </c>
      <c r="Q204" s="23"/>
      <c r="R204" s="23"/>
      <c r="S204" s="19" t="s">
        <v>34</v>
      </c>
      <c r="V204" s="16" t="str">
        <f t="shared" ca="1" si="27"/>
        <v>AD</v>
      </c>
      <c r="W204" s="14" t="str">
        <f t="shared" ca="1" si="28"/>
        <v>Agriculture</v>
      </c>
      <c r="X204" s="3" t="str">
        <f>'EE investment costs'!D253</f>
        <v>EM-33</v>
      </c>
      <c r="Y204" s="3" t="str">
        <f>'EE investment costs'!E253</f>
        <v>Electric Motors</v>
      </c>
      <c r="AC204" s="123">
        <f>'EE investment costs'!C253</f>
        <v>3.3</v>
      </c>
      <c r="AD204" s="22"/>
    </row>
    <row r="205" spans="2:30">
      <c r="B205" s="14" t="str">
        <f t="shared" ca="1" si="23"/>
        <v>INDADEFFTF-33</v>
      </c>
      <c r="C205" s="15" t="str">
        <f t="shared" ca="1" si="22"/>
        <v>IADTF</v>
      </c>
      <c r="D205" s="16">
        <f>'EE investment costs'!$F$15</f>
        <v>2016</v>
      </c>
      <c r="E205" s="14">
        <f>VLOOKUP(X205,'EE investment costs'!$D$56:$R$656,15,0)</f>
        <v>12.2</v>
      </c>
      <c r="F205" s="17">
        <f ca="1">INDEX('EE investment costs'!$D$56:$R$656,MATCH(X205,'EE investment costs'!$D$56:$D$656,0),MATCH($V$8,'EE investment costs'!$D$56:$R$56,0))</f>
        <v>484.8924323050104</v>
      </c>
      <c r="I205" s="18">
        <v>1</v>
      </c>
      <c r="J205" s="18">
        <v>1</v>
      </c>
      <c r="K205" s="14">
        <f t="shared" ca="1" si="26"/>
        <v>8</v>
      </c>
      <c r="M205" s="19" t="str">
        <f t="shared" ca="1" si="24"/>
        <v>INDADEFFTF-33</v>
      </c>
      <c r="N205" s="23" t="str">
        <f t="shared" ca="1" si="25"/>
        <v>Agriculture Saving Tech-Haulage Tractors, Trucks, Fishing boats 3.3y</v>
      </c>
      <c r="O205" s="23" t="s">
        <v>32</v>
      </c>
      <c r="P205" s="23" t="s">
        <v>33</v>
      </c>
      <c r="Q205" s="23"/>
      <c r="R205" s="23"/>
      <c r="S205" s="19" t="s">
        <v>34</v>
      </c>
      <c r="V205" s="16" t="str">
        <f t="shared" ca="1" si="27"/>
        <v>AD</v>
      </c>
      <c r="W205" s="14" t="str">
        <f t="shared" ca="1" si="28"/>
        <v>Agriculture</v>
      </c>
      <c r="X205" s="3" t="str">
        <f>'EE investment costs'!D254</f>
        <v>TF-33</v>
      </c>
      <c r="Y205" s="3" t="str">
        <f>'EE investment costs'!E254</f>
        <v>Haulage Tractors, Trucks, Fishing boats</v>
      </c>
      <c r="AC205" s="123">
        <f>'EE investment costs'!C254</f>
        <v>3.3</v>
      </c>
      <c r="AD205" s="22"/>
    </row>
    <row r="206" spans="2:30">
      <c r="B206" s="14" t="str">
        <f t="shared" ca="1" si="23"/>
        <v>INDADEFFMT-34</v>
      </c>
      <c r="C206" s="15" t="str">
        <f t="shared" ca="1" si="22"/>
        <v>IADMT</v>
      </c>
      <c r="D206" s="16">
        <f>'EE investment costs'!$F$15</f>
        <v>2016</v>
      </c>
      <c r="E206" s="14">
        <f>VLOOKUP(X206,'EE investment costs'!$D$56:$R$656,15,0)</f>
        <v>5.7</v>
      </c>
      <c r="F206" s="17">
        <f ca="1">INDEX('EE investment costs'!$D$56:$R$656,MATCH(X206,'EE investment costs'!$D$56:$D$656,0),MATCH($V$8,'EE investment costs'!$D$56:$R$56,0))</f>
        <v>520.76795564852512</v>
      </c>
      <c r="I206" s="18">
        <v>1</v>
      </c>
      <c r="J206" s="18">
        <v>1</v>
      </c>
      <c r="K206" s="14">
        <f t="shared" ca="1" si="26"/>
        <v>7</v>
      </c>
      <c r="M206" s="19" t="str">
        <f t="shared" ca="1" si="24"/>
        <v>INDADEFFMT-34</v>
      </c>
      <c r="N206" s="23" t="str">
        <f t="shared" ca="1" si="25"/>
        <v>Agriculture Saving Tech-Heat Medium Temp. up to 150C 3.4y</v>
      </c>
      <c r="O206" s="23" t="s">
        <v>32</v>
      </c>
      <c r="P206" s="23" t="s">
        <v>33</v>
      </c>
      <c r="Q206" s="23"/>
      <c r="R206" s="23"/>
      <c r="S206" s="19" t="s">
        <v>34</v>
      </c>
      <c r="V206" s="16" t="str">
        <f t="shared" ca="1" si="27"/>
        <v>AD</v>
      </c>
      <c r="W206" s="14" t="str">
        <f t="shared" ca="1" si="28"/>
        <v>Agriculture</v>
      </c>
      <c r="X206" s="3" t="str">
        <f>'EE investment costs'!D255</f>
        <v>MT-34</v>
      </c>
      <c r="Y206" s="3" t="str">
        <f>'EE investment costs'!E255</f>
        <v>Heat Medium Temp. up to 150C</v>
      </c>
      <c r="AC206" s="123">
        <f>'EE investment costs'!C255</f>
        <v>3.4</v>
      </c>
      <c r="AD206" s="22"/>
    </row>
    <row r="207" spans="2:30">
      <c r="B207" s="14" t="str">
        <f t="shared" ca="1" si="23"/>
        <v>INDADEFFHT-34</v>
      </c>
      <c r="C207" s="15" t="str">
        <f t="shared" ca="1" si="22"/>
        <v>IADHT</v>
      </c>
      <c r="D207" s="16">
        <f>'EE investment costs'!$F$15</f>
        <v>2016</v>
      </c>
      <c r="E207" s="14">
        <f>VLOOKUP(X207,'EE investment costs'!$D$56:$R$656,15,0)</f>
        <v>4.5599999999999996</v>
      </c>
      <c r="F207" s="17">
        <f ca="1">INDEX('EE investment costs'!$D$56:$R$656,MATCH(X207,'EE investment costs'!$D$56:$D$656,0),MATCH($V$8,'EE investment costs'!$D$56:$R$56,0))</f>
        <v>429.4592838267601</v>
      </c>
      <c r="I207" s="18">
        <v>1</v>
      </c>
      <c r="J207" s="18">
        <v>1</v>
      </c>
      <c r="K207" s="14">
        <f t="shared" ca="1" si="26"/>
        <v>8</v>
      </c>
      <c r="M207" s="19" t="str">
        <f t="shared" ca="1" si="24"/>
        <v>INDADEFFHT-34</v>
      </c>
      <c r="N207" s="23" t="str">
        <f t="shared" ca="1" si="25"/>
        <v>Agriculture Saving Tech-Heat High Temp. over 150C 3.4y</v>
      </c>
      <c r="O207" s="23" t="s">
        <v>32</v>
      </c>
      <c r="P207" s="23" t="s">
        <v>33</v>
      </c>
      <c r="Q207" s="23"/>
      <c r="R207" s="23"/>
      <c r="S207" s="19" t="s">
        <v>34</v>
      </c>
      <c r="V207" s="16" t="str">
        <f t="shared" ca="1" si="27"/>
        <v>AD</v>
      </c>
      <c r="W207" s="14" t="str">
        <f t="shared" ca="1" si="28"/>
        <v>Agriculture</v>
      </c>
      <c r="X207" s="3" t="str">
        <f>'EE investment costs'!D256</f>
        <v>HT-34</v>
      </c>
      <c r="Y207" s="3" t="str">
        <f>'EE investment costs'!E256</f>
        <v>Heat High Temp. over 150C</v>
      </c>
      <c r="AC207" s="123">
        <f>'EE investment costs'!C256</f>
        <v>3.4</v>
      </c>
      <c r="AD207" s="22"/>
    </row>
    <row r="208" spans="2:30">
      <c r="B208" s="14" t="str">
        <f t="shared" ca="1" si="23"/>
        <v>INDADEFFRH-34</v>
      </c>
      <c r="C208" s="15" t="str">
        <f t="shared" ca="1" si="22"/>
        <v>IADRH</v>
      </c>
      <c r="D208" s="16">
        <f>'EE investment costs'!$F$15</f>
        <v>2016</v>
      </c>
      <c r="E208" s="14">
        <f>VLOOKUP(X208,'EE investment costs'!$D$56:$R$656,15,0)</f>
        <v>16</v>
      </c>
      <c r="F208" s="17">
        <f ca="1">INDEX('EE investment costs'!$D$56:$R$656,MATCH(X208,'EE investment costs'!$D$56:$D$656,0),MATCH($V$8,'EE investment costs'!$D$56:$R$56,0))</f>
        <v>0</v>
      </c>
      <c r="I208" s="18">
        <v>1</v>
      </c>
      <c r="J208" s="18">
        <v>1</v>
      </c>
      <c r="K208" s="14">
        <f t="shared" ca="1" si="26"/>
        <v>8</v>
      </c>
      <c r="M208" s="19" t="str">
        <f t="shared" ca="1" si="24"/>
        <v>INDADEFFRH-34</v>
      </c>
      <c r="N208" s="23" t="str">
        <f t="shared" ca="1" si="25"/>
        <v>Agriculture Saving Tech-Heat Room Heat 3.4y</v>
      </c>
      <c r="O208" s="23" t="s">
        <v>32</v>
      </c>
      <c r="P208" s="23" t="s">
        <v>33</v>
      </c>
      <c r="Q208" s="23"/>
      <c r="R208" s="23"/>
      <c r="S208" s="19" t="s">
        <v>34</v>
      </c>
      <c r="V208" s="16" t="str">
        <f t="shared" ca="1" si="27"/>
        <v>AD</v>
      </c>
      <c r="W208" s="14" t="str">
        <f t="shared" ca="1" si="28"/>
        <v>Agriculture</v>
      </c>
      <c r="X208" s="3" t="str">
        <f>'EE investment costs'!D257</f>
        <v>RH-34</v>
      </c>
      <c r="Y208" s="3" t="str">
        <f>'EE investment costs'!E257</f>
        <v>Heat Room Heat</v>
      </c>
      <c r="AC208" s="123">
        <f>'EE investment costs'!C257</f>
        <v>3.4</v>
      </c>
      <c r="AD208" s="22"/>
    </row>
    <row r="209" spans="2:30">
      <c r="B209" s="14" t="str">
        <f t="shared" ca="1" si="23"/>
        <v>INDADEFFLA-34</v>
      </c>
      <c r="C209" s="15" t="str">
        <f t="shared" ca="1" si="22"/>
        <v>IADLA</v>
      </c>
      <c r="D209" s="16">
        <f>'EE investment costs'!$F$15</f>
        <v>2016</v>
      </c>
      <c r="E209" s="14">
        <f>VLOOKUP(X209,'EE investment costs'!$D$56:$R$656,15,0)</f>
        <v>3.7569999999999997</v>
      </c>
      <c r="F209" s="17">
        <f ca="1">INDEX('EE investment costs'!$D$56:$R$656,MATCH(X209,'EE investment costs'!$D$56:$D$656,0),MATCH($V$8,'EE investment costs'!$D$56:$R$56,0))</f>
        <v>1437.9516938076097</v>
      </c>
      <c r="I209" s="18">
        <v>1</v>
      </c>
      <c r="J209" s="18">
        <v>1</v>
      </c>
      <c r="K209" s="14">
        <f t="shared" ca="1" si="26"/>
        <v>0</v>
      </c>
      <c r="M209" s="19" t="str">
        <f t="shared" ca="1" si="24"/>
        <v>INDADEFFLA-34</v>
      </c>
      <c r="N209" s="23" t="str">
        <f t="shared" ca="1" si="25"/>
        <v>Agriculture Saving Tech-Light 3.4y</v>
      </c>
      <c r="O209" s="23" t="s">
        <v>32</v>
      </c>
      <c r="P209" s="23" t="s">
        <v>33</v>
      </c>
      <c r="Q209" s="23"/>
      <c r="R209" s="23"/>
      <c r="S209" s="19" t="s">
        <v>34</v>
      </c>
      <c r="V209" s="16" t="str">
        <f t="shared" ca="1" si="27"/>
        <v>AD</v>
      </c>
      <c r="W209" s="14" t="str">
        <f t="shared" ca="1" si="28"/>
        <v>Agriculture</v>
      </c>
      <c r="X209" s="3" t="str">
        <f>'EE investment costs'!D258</f>
        <v>LA-34</v>
      </c>
      <c r="Y209" s="3" t="str">
        <f>'EE investment costs'!E258</f>
        <v>Light</v>
      </c>
      <c r="AC209" s="123">
        <f>'EE investment costs'!C258</f>
        <v>3.4</v>
      </c>
      <c r="AD209" s="22"/>
    </row>
    <row r="210" spans="2:30">
      <c r="B210" s="14" t="str">
        <f t="shared" ca="1" si="23"/>
        <v>INDADEFFEM-34</v>
      </c>
      <c r="C210" s="15" t="str">
        <f t="shared" ca="1" si="22"/>
        <v>IADEM</v>
      </c>
      <c r="D210" s="16">
        <f>'EE investment costs'!$F$15</f>
        <v>2016</v>
      </c>
      <c r="E210" s="14">
        <f>VLOOKUP(X210,'EE investment costs'!$D$56:$R$656,15,0)</f>
        <v>3.9448500000000002</v>
      </c>
      <c r="F210" s="17">
        <f ca="1">INDEX('EE investment costs'!$D$56:$R$656,MATCH(X210,'EE investment costs'!$D$56:$D$656,0),MATCH($V$8,'EE investment costs'!$D$56:$R$56,0))</f>
        <v>1423.1638831218809</v>
      </c>
      <c r="I210" s="18">
        <v>1</v>
      </c>
      <c r="J210" s="18">
        <v>1</v>
      </c>
      <c r="K210" s="14">
        <f t="shared" ca="1" si="26"/>
        <v>0</v>
      </c>
      <c r="M210" s="19" t="str">
        <f t="shared" ca="1" si="24"/>
        <v>INDADEFFEM-34</v>
      </c>
      <c r="N210" s="23" t="str">
        <f t="shared" ca="1" si="25"/>
        <v>Agriculture Saving Tech-Electric Motors 3.4y</v>
      </c>
      <c r="O210" s="23" t="s">
        <v>32</v>
      </c>
      <c r="P210" s="23" t="s">
        <v>33</v>
      </c>
      <c r="Q210" s="23"/>
      <c r="R210" s="23"/>
      <c r="S210" s="19" t="s">
        <v>34</v>
      </c>
      <c r="V210" s="16" t="str">
        <f t="shared" ca="1" si="27"/>
        <v>AD</v>
      </c>
      <c r="W210" s="14" t="str">
        <f t="shared" ca="1" si="28"/>
        <v>Agriculture</v>
      </c>
      <c r="X210" s="3" t="str">
        <f>'EE investment costs'!D259</f>
        <v>EM-34</v>
      </c>
      <c r="Y210" s="3" t="str">
        <f>'EE investment costs'!E259</f>
        <v>Electric Motors</v>
      </c>
      <c r="AC210" s="123">
        <f>'EE investment costs'!C259</f>
        <v>3.4</v>
      </c>
      <c r="AD210" s="22"/>
    </row>
    <row r="211" spans="2:30">
      <c r="B211" s="14" t="str">
        <f t="shared" ca="1" si="23"/>
        <v>INDADEFFTF-34</v>
      </c>
      <c r="C211" s="15" t="str">
        <f t="shared" ca="1" si="22"/>
        <v>IADTF</v>
      </c>
      <c r="D211" s="16">
        <f>'EE investment costs'!$F$15</f>
        <v>2016</v>
      </c>
      <c r="E211" s="14">
        <f>VLOOKUP(X211,'EE investment costs'!$D$56:$R$656,15,0)</f>
        <v>12.6</v>
      </c>
      <c r="F211" s="17">
        <f ca="1">INDEX('EE investment costs'!$D$56:$R$656,MATCH(X211,'EE investment costs'!$D$56:$D$656,0),MATCH($V$8,'EE investment costs'!$D$56:$R$56,0))</f>
        <v>499.58614237485921</v>
      </c>
      <c r="I211" s="18">
        <v>1</v>
      </c>
      <c r="J211" s="18">
        <v>1</v>
      </c>
      <c r="K211" s="14">
        <f t="shared" ca="1" si="26"/>
        <v>8</v>
      </c>
      <c r="M211" s="19" t="str">
        <f t="shared" ca="1" si="24"/>
        <v>INDADEFFTF-34</v>
      </c>
      <c r="N211" s="23" t="str">
        <f t="shared" ca="1" si="25"/>
        <v>Agriculture Saving Tech-Haulage Tractors, Trucks, Fishing boats 3.4y</v>
      </c>
      <c r="O211" s="23" t="s">
        <v>32</v>
      </c>
      <c r="P211" s="23" t="s">
        <v>33</v>
      </c>
      <c r="Q211" s="23"/>
      <c r="R211" s="23"/>
      <c r="S211" s="19" t="s">
        <v>34</v>
      </c>
      <c r="V211" s="16" t="str">
        <f t="shared" ca="1" si="27"/>
        <v>AD</v>
      </c>
      <c r="W211" s="14" t="str">
        <f t="shared" ca="1" si="28"/>
        <v>Agriculture</v>
      </c>
      <c r="X211" s="3" t="str">
        <f>'EE investment costs'!D260</f>
        <v>TF-34</v>
      </c>
      <c r="Y211" s="3" t="str">
        <f>'EE investment costs'!E260</f>
        <v>Haulage Tractors, Trucks, Fishing boats</v>
      </c>
      <c r="AC211" s="123">
        <f>'EE investment costs'!C260</f>
        <v>3.4</v>
      </c>
      <c r="AD211" s="22"/>
    </row>
    <row r="212" spans="2:30">
      <c r="B212" s="14" t="str">
        <f t="shared" ca="1" si="23"/>
        <v>INDADEFFMT-35</v>
      </c>
      <c r="C212" s="15" t="str">
        <f t="shared" ca="1" si="22"/>
        <v>IADMT</v>
      </c>
      <c r="D212" s="16">
        <f>'EE investment costs'!$F$15</f>
        <v>2016</v>
      </c>
      <c r="E212" s="14">
        <f>VLOOKUP(X212,'EE investment costs'!$D$56:$R$656,15,0)</f>
        <v>5.75</v>
      </c>
      <c r="F212" s="17">
        <f ca="1">INDEX('EE investment costs'!$D$56:$R$656,MATCH(X212,'EE investment costs'!$D$56:$D$656,0),MATCH($V$8,'EE investment costs'!$D$56:$R$56,0))</f>
        <v>539.85257459770708</v>
      </c>
      <c r="I212" s="18">
        <v>1</v>
      </c>
      <c r="J212" s="18">
        <v>1</v>
      </c>
      <c r="K212" s="14">
        <f t="shared" ca="1" si="26"/>
        <v>7</v>
      </c>
      <c r="M212" s="19" t="str">
        <f t="shared" ca="1" si="24"/>
        <v>INDADEFFMT-35</v>
      </c>
      <c r="N212" s="23" t="str">
        <f t="shared" ca="1" si="25"/>
        <v>Agriculture Saving Tech-Heat Medium Temp. up to 150C 3.5y</v>
      </c>
      <c r="O212" s="23" t="s">
        <v>32</v>
      </c>
      <c r="P212" s="23" t="s">
        <v>33</v>
      </c>
      <c r="Q212" s="23"/>
      <c r="R212" s="23"/>
      <c r="S212" s="19" t="s">
        <v>34</v>
      </c>
      <c r="V212" s="16" t="str">
        <f t="shared" ca="1" si="27"/>
        <v>AD</v>
      </c>
      <c r="W212" s="14" t="str">
        <f t="shared" ca="1" si="28"/>
        <v>Agriculture</v>
      </c>
      <c r="X212" s="3" t="str">
        <f>'EE investment costs'!D261</f>
        <v>MT-35</v>
      </c>
      <c r="Y212" s="3" t="str">
        <f>'EE investment costs'!E261</f>
        <v>Heat Medium Temp. up to 150C</v>
      </c>
      <c r="AC212" s="123">
        <f>'EE investment costs'!C261</f>
        <v>3.5</v>
      </c>
      <c r="AD212" s="22"/>
    </row>
    <row r="213" spans="2:30">
      <c r="B213" s="14" t="str">
        <f t="shared" ca="1" si="23"/>
        <v>INDADEFFHT-35</v>
      </c>
      <c r="C213" s="15" t="str">
        <f t="shared" ca="1" si="22"/>
        <v>IADHT</v>
      </c>
      <c r="D213" s="16">
        <f>'EE investment costs'!$F$15</f>
        <v>2016</v>
      </c>
      <c r="E213" s="14">
        <f>VLOOKUP(X213,'EE investment costs'!$D$56:$R$656,15,0)</f>
        <v>4.5999999999999996</v>
      </c>
      <c r="F213" s="17">
        <f ca="1">INDEX('EE investment costs'!$D$56:$R$656,MATCH(X213,'EE investment costs'!$D$56:$D$656,0),MATCH($V$8,'EE investment costs'!$D$56:$R$56,0))</f>
        <v>443.89489000581085</v>
      </c>
      <c r="I213" s="18">
        <v>1</v>
      </c>
      <c r="J213" s="18">
        <v>1</v>
      </c>
      <c r="K213" s="14">
        <f t="shared" ca="1" si="26"/>
        <v>8</v>
      </c>
      <c r="M213" s="19" t="str">
        <f t="shared" ca="1" si="24"/>
        <v>INDADEFFHT-35</v>
      </c>
      <c r="N213" s="23" t="str">
        <f t="shared" ca="1" si="25"/>
        <v>Agriculture Saving Tech-Heat High Temp. over 150C 3.5y</v>
      </c>
      <c r="O213" s="23" t="s">
        <v>32</v>
      </c>
      <c r="P213" s="23" t="s">
        <v>33</v>
      </c>
      <c r="Q213" s="23"/>
      <c r="R213" s="23"/>
      <c r="S213" s="19" t="s">
        <v>34</v>
      </c>
      <c r="V213" s="16" t="str">
        <f t="shared" ca="1" si="27"/>
        <v>AD</v>
      </c>
      <c r="W213" s="14" t="str">
        <f t="shared" ca="1" si="28"/>
        <v>Agriculture</v>
      </c>
      <c r="X213" s="3" t="str">
        <f>'EE investment costs'!D262</f>
        <v>HT-35</v>
      </c>
      <c r="Y213" s="3" t="str">
        <f>'EE investment costs'!E262</f>
        <v>Heat High Temp. over 150C</v>
      </c>
      <c r="AC213" s="123">
        <f>'EE investment costs'!C262</f>
        <v>3.5</v>
      </c>
      <c r="AD213" s="22"/>
    </row>
    <row r="214" spans="2:30">
      <c r="B214" s="14" t="str">
        <f t="shared" ca="1" si="23"/>
        <v>INDADEFFRH-35</v>
      </c>
      <c r="C214" s="15" t="str">
        <f t="shared" ca="1" si="22"/>
        <v>IADRH</v>
      </c>
      <c r="D214" s="16">
        <f>'EE investment costs'!$F$15</f>
        <v>2016</v>
      </c>
      <c r="E214" s="14">
        <f>VLOOKUP(X214,'EE investment costs'!$D$56:$R$656,15,0)</f>
        <v>16</v>
      </c>
      <c r="F214" s="17">
        <f ca="1">INDEX('EE investment costs'!$D$56:$R$656,MATCH(X214,'EE investment costs'!$D$56:$D$656,0),MATCH($V$8,'EE investment costs'!$D$56:$R$56,0))</f>
        <v>0</v>
      </c>
      <c r="I214" s="18">
        <v>1</v>
      </c>
      <c r="J214" s="18">
        <v>1</v>
      </c>
      <c r="K214" s="14">
        <f t="shared" ca="1" si="26"/>
        <v>8</v>
      </c>
      <c r="M214" s="19" t="str">
        <f t="shared" ca="1" si="24"/>
        <v>INDADEFFRH-35</v>
      </c>
      <c r="N214" s="23" t="str">
        <f t="shared" ca="1" si="25"/>
        <v>Agriculture Saving Tech-Heat Room Heat 3.5y</v>
      </c>
      <c r="O214" s="23" t="s">
        <v>32</v>
      </c>
      <c r="P214" s="23" t="s">
        <v>33</v>
      </c>
      <c r="Q214" s="23"/>
      <c r="R214" s="23"/>
      <c r="S214" s="19" t="s">
        <v>34</v>
      </c>
      <c r="V214" s="16" t="str">
        <f t="shared" ca="1" si="27"/>
        <v>AD</v>
      </c>
      <c r="W214" s="14" t="str">
        <f t="shared" ca="1" si="28"/>
        <v>Agriculture</v>
      </c>
      <c r="X214" s="3" t="str">
        <f>'EE investment costs'!D263</f>
        <v>RH-35</v>
      </c>
      <c r="Y214" s="3" t="str">
        <f>'EE investment costs'!E263</f>
        <v>Heat Room Heat</v>
      </c>
      <c r="AC214" s="123">
        <f>'EE investment costs'!C263</f>
        <v>3.5</v>
      </c>
      <c r="AD214" s="22"/>
    </row>
    <row r="215" spans="2:30">
      <c r="B215" s="14" t="str">
        <f t="shared" ca="1" si="23"/>
        <v>INDADEFFLA-35</v>
      </c>
      <c r="C215" s="15" t="str">
        <f t="shared" ca="1" si="22"/>
        <v>IADLA</v>
      </c>
      <c r="D215" s="16">
        <f>'EE investment costs'!$F$15</f>
        <v>2016</v>
      </c>
      <c r="E215" s="14">
        <f>VLOOKUP(X215,'EE investment costs'!$D$56:$R$656,15,0)</f>
        <v>3.7824999999999998</v>
      </c>
      <c r="F215" s="17">
        <f ca="1">INDEX('EE investment costs'!$D$56:$R$656,MATCH(X215,'EE investment costs'!$D$56:$D$656,0),MATCH($V$8,'EE investment costs'!$D$56:$R$56,0))</f>
        <v>1493.5063487451559</v>
      </c>
      <c r="I215" s="18">
        <v>1</v>
      </c>
      <c r="J215" s="18">
        <v>1</v>
      </c>
      <c r="K215" s="14">
        <f t="shared" ca="1" si="26"/>
        <v>0</v>
      </c>
      <c r="M215" s="19" t="str">
        <f t="shared" ca="1" si="24"/>
        <v>INDADEFFLA-35</v>
      </c>
      <c r="N215" s="23" t="str">
        <f t="shared" ca="1" si="25"/>
        <v>Agriculture Saving Tech-Light 3.5y</v>
      </c>
      <c r="O215" s="23" t="s">
        <v>32</v>
      </c>
      <c r="P215" s="23" t="s">
        <v>33</v>
      </c>
      <c r="Q215" s="23"/>
      <c r="R215" s="23"/>
      <c r="S215" s="19" t="s">
        <v>34</v>
      </c>
      <c r="V215" s="16" t="str">
        <f t="shared" ca="1" si="27"/>
        <v>AD</v>
      </c>
      <c r="W215" s="14" t="str">
        <f t="shared" ca="1" si="28"/>
        <v>Agriculture</v>
      </c>
      <c r="X215" s="3" t="str">
        <f>'EE investment costs'!D264</f>
        <v>LA-35</v>
      </c>
      <c r="Y215" s="3" t="str">
        <f>'EE investment costs'!E264</f>
        <v>Light</v>
      </c>
      <c r="AC215" s="123">
        <f>'EE investment costs'!C264</f>
        <v>3.5</v>
      </c>
      <c r="AD215" s="22"/>
    </row>
    <row r="216" spans="2:30">
      <c r="B216" s="14" t="str">
        <f t="shared" ca="1" si="23"/>
        <v>INDADEFFEM-35</v>
      </c>
      <c r="C216" s="15" t="str">
        <f t="shared" ca="1" si="22"/>
        <v>IADEM</v>
      </c>
      <c r="D216" s="16">
        <f>'EE investment costs'!$F$15</f>
        <v>2016</v>
      </c>
      <c r="E216" s="14">
        <f>VLOOKUP(X216,'EE investment costs'!$D$56:$R$656,15,0)</f>
        <v>3.971625</v>
      </c>
      <c r="F216" s="17">
        <f ca="1">INDEX('EE investment costs'!$D$56:$R$656,MATCH(X216,'EE investment costs'!$D$56:$D$656,0),MATCH($V$8,'EE investment costs'!$D$56:$R$56,0))</f>
        <v>1478.8783771971691</v>
      </c>
      <c r="I216" s="18">
        <v>1</v>
      </c>
      <c r="J216" s="18">
        <v>1</v>
      </c>
      <c r="K216" s="14">
        <f t="shared" ca="1" si="26"/>
        <v>0</v>
      </c>
      <c r="M216" s="19" t="str">
        <f t="shared" ca="1" si="24"/>
        <v>INDADEFFEM-35</v>
      </c>
      <c r="N216" s="23" t="str">
        <f t="shared" ca="1" si="25"/>
        <v>Agriculture Saving Tech-Electric Motors 3.5y</v>
      </c>
      <c r="O216" s="23" t="s">
        <v>32</v>
      </c>
      <c r="P216" s="23" t="s">
        <v>33</v>
      </c>
      <c r="Q216" s="23"/>
      <c r="R216" s="23"/>
      <c r="S216" s="19" t="s">
        <v>34</v>
      </c>
      <c r="V216" s="16" t="str">
        <f t="shared" ca="1" si="27"/>
        <v>AD</v>
      </c>
      <c r="W216" s="14" t="str">
        <f t="shared" ca="1" si="28"/>
        <v>Agriculture</v>
      </c>
      <c r="X216" s="3" t="str">
        <f>'EE investment costs'!D265</f>
        <v>EM-35</v>
      </c>
      <c r="Y216" s="3" t="str">
        <f>'EE investment costs'!E265</f>
        <v>Electric Motors</v>
      </c>
      <c r="AC216" s="123">
        <f>'EE investment costs'!C265</f>
        <v>3.5</v>
      </c>
      <c r="AD216" s="22"/>
    </row>
    <row r="217" spans="2:30">
      <c r="B217" s="14" t="str">
        <f t="shared" ca="1" si="23"/>
        <v>INDADEFFTF-35</v>
      </c>
      <c r="C217" s="15" t="str">
        <f t="shared" ca="1" si="22"/>
        <v>IADTF</v>
      </c>
      <c r="D217" s="16">
        <f>'EE investment costs'!$F$15</f>
        <v>2016</v>
      </c>
      <c r="E217" s="14">
        <f>VLOOKUP(X217,'EE investment costs'!$D$56:$R$656,15,0)</f>
        <v>13</v>
      </c>
      <c r="F217" s="17">
        <f ca="1">INDEX('EE investment costs'!$D$56:$R$656,MATCH(X217,'EE investment costs'!$D$56:$D$656,0),MATCH($V$8,'EE investment costs'!$D$56:$R$56,0))</f>
        <v>514.27985244470801</v>
      </c>
      <c r="I217" s="18">
        <v>1</v>
      </c>
      <c r="J217" s="18">
        <v>1</v>
      </c>
      <c r="K217" s="14">
        <f t="shared" ca="1" si="26"/>
        <v>7</v>
      </c>
      <c r="M217" s="19" t="str">
        <f t="shared" ca="1" si="24"/>
        <v>INDADEFFTF-35</v>
      </c>
      <c r="N217" s="23" t="str">
        <f t="shared" ca="1" si="25"/>
        <v>Agriculture Saving Tech-Haulage Tractors, Trucks, Fishing boats 3.5y</v>
      </c>
      <c r="O217" s="23" t="s">
        <v>32</v>
      </c>
      <c r="P217" s="23" t="s">
        <v>33</v>
      </c>
      <c r="Q217" s="23"/>
      <c r="R217" s="23"/>
      <c r="S217" s="19" t="s">
        <v>34</v>
      </c>
      <c r="V217" s="16" t="str">
        <f t="shared" ca="1" si="27"/>
        <v>AD</v>
      </c>
      <c r="W217" s="14" t="str">
        <f t="shared" ca="1" si="28"/>
        <v>Agriculture</v>
      </c>
      <c r="X217" s="3" t="str">
        <f>'EE investment costs'!D266</f>
        <v>TF-35</v>
      </c>
      <c r="Y217" s="3" t="str">
        <f>'EE investment costs'!E266</f>
        <v>Haulage Tractors, Trucks, Fishing boats</v>
      </c>
      <c r="AC217" s="123">
        <f>'EE investment costs'!C266</f>
        <v>3.5</v>
      </c>
      <c r="AD217" s="22"/>
    </row>
    <row r="218" spans="2:30">
      <c r="B218" s="14" t="str">
        <f t="shared" ca="1" si="23"/>
        <v>INDADEFFMT-36</v>
      </c>
      <c r="C218" s="15" t="str">
        <f t="shared" ca="1" si="22"/>
        <v>IADMT</v>
      </c>
      <c r="D218" s="16">
        <f>'EE investment costs'!$F$15</f>
        <v>2016</v>
      </c>
      <c r="E218" s="14">
        <f>VLOOKUP(X218,'EE investment costs'!$D$56:$R$656,15,0)</f>
        <v>5.8</v>
      </c>
      <c r="F218" s="17">
        <f ca="1">INDEX('EE investment costs'!$D$56:$R$656,MATCH(X218,'EE investment costs'!$D$56:$D$656,0),MATCH($V$8,'EE investment costs'!$D$56:$R$56,0))</f>
        <v>549.17965220207009</v>
      </c>
      <c r="I218" s="18">
        <v>1</v>
      </c>
      <c r="J218" s="18">
        <v>1</v>
      </c>
      <c r="K218" s="14">
        <f t="shared" ca="1" si="26"/>
        <v>7</v>
      </c>
      <c r="M218" s="19" t="str">
        <f t="shared" ca="1" si="24"/>
        <v>INDADEFFMT-36</v>
      </c>
      <c r="N218" s="23" t="str">
        <f t="shared" ca="1" si="25"/>
        <v>Agriculture Saving Tech-Heat Medium Temp. up to 150C 3.6y</v>
      </c>
      <c r="O218" s="23" t="s">
        <v>32</v>
      </c>
      <c r="P218" s="23" t="s">
        <v>33</v>
      </c>
      <c r="Q218" s="23"/>
      <c r="R218" s="23"/>
      <c r="S218" s="19" t="s">
        <v>34</v>
      </c>
      <c r="V218" s="16" t="str">
        <f t="shared" ca="1" si="27"/>
        <v>AD</v>
      </c>
      <c r="W218" s="14" t="str">
        <f t="shared" ca="1" si="28"/>
        <v>Agriculture</v>
      </c>
      <c r="X218" s="3" t="str">
        <f>'EE investment costs'!D267</f>
        <v>MT-36</v>
      </c>
      <c r="Y218" s="3" t="str">
        <f>'EE investment costs'!E267</f>
        <v>Heat Medium Temp. up to 150C</v>
      </c>
      <c r="AC218" s="123">
        <f>'EE investment costs'!C267</f>
        <v>3.6</v>
      </c>
      <c r="AD218" s="22"/>
    </row>
    <row r="219" spans="2:30">
      <c r="B219" s="14" t="str">
        <f t="shared" ca="1" si="23"/>
        <v>INDADEFFHT-36</v>
      </c>
      <c r="C219" s="15" t="str">
        <f t="shared" ca="1" si="22"/>
        <v>IADHT</v>
      </c>
      <c r="D219" s="16">
        <f>'EE investment costs'!$F$15</f>
        <v>2016</v>
      </c>
      <c r="E219" s="14">
        <f>VLOOKUP(X219,'EE investment costs'!$D$56:$R$656,15,0)</f>
        <v>4.6399999999999997</v>
      </c>
      <c r="F219" s="17">
        <f ca="1">INDEX('EE investment costs'!$D$56:$R$656,MATCH(X219,'EE investment costs'!$D$56:$D$656,0),MATCH($V$8,'EE investment costs'!$D$56:$R$56,0))</f>
        <v>450.09939937295735</v>
      </c>
      <c r="I219" s="18">
        <v>1</v>
      </c>
      <c r="J219" s="18">
        <v>1</v>
      </c>
      <c r="K219" s="14">
        <f t="shared" ca="1" si="26"/>
        <v>8</v>
      </c>
      <c r="M219" s="19" t="str">
        <f t="shared" ca="1" si="24"/>
        <v>INDADEFFHT-36</v>
      </c>
      <c r="N219" s="23" t="str">
        <f t="shared" ca="1" si="25"/>
        <v>Agriculture Saving Tech-Heat High Temp. over 150C 3.6y</v>
      </c>
      <c r="O219" s="23" t="s">
        <v>32</v>
      </c>
      <c r="P219" s="23" t="s">
        <v>33</v>
      </c>
      <c r="Q219" s="23"/>
      <c r="R219" s="23"/>
      <c r="S219" s="19" t="s">
        <v>34</v>
      </c>
      <c r="V219" s="16" t="str">
        <f t="shared" ca="1" si="27"/>
        <v>AD</v>
      </c>
      <c r="W219" s="14" t="str">
        <f t="shared" ca="1" si="28"/>
        <v>Agriculture</v>
      </c>
      <c r="X219" s="3" t="str">
        <f>'EE investment costs'!D268</f>
        <v>HT-36</v>
      </c>
      <c r="Y219" s="3" t="str">
        <f>'EE investment costs'!E268</f>
        <v>Heat High Temp. over 150C</v>
      </c>
      <c r="AC219" s="123">
        <f>'EE investment costs'!C268</f>
        <v>3.6</v>
      </c>
      <c r="AD219" s="22"/>
    </row>
    <row r="220" spans="2:30">
      <c r="B220" s="14" t="str">
        <f t="shared" ca="1" si="23"/>
        <v>INDADEFFRH-36</v>
      </c>
      <c r="C220" s="15" t="str">
        <f t="shared" ca="1" si="22"/>
        <v>IADRH</v>
      </c>
      <c r="D220" s="16">
        <f>'EE investment costs'!$F$15</f>
        <v>2016</v>
      </c>
      <c r="E220" s="14">
        <f>VLOOKUP(X220,'EE investment costs'!$D$56:$R$656,15,0)</f>
        <v>16</v>
      </c>
      <c r="F220" s="17">
        <f ca="1">INDEX('EE investment costs'!$D$56:$R$656,MATCH(X220,'EE investment costs'!$D$56:$D$656,0),MATCH($V$8,'EE investment costs'!$D$56:$R$56,0))</f>
        <v>61.689765533978331</v>
      </c>
      <c r="I220" s="18">
        <v>1</v>
      </c>
      <c r="J220" s="18">
        <v>1</v>
      </c>
      <c r="K220" s="14">
        <f t="shared" ca="1" si="26"/>
        <v>8</v>
      </c>
      <c r="M220" s="19" t="str">
        <f t="shared" ca="1" si="24"/>
        <v>INDADEFFRH-36</v>
      </c>
      <c r="N220" s="23" t="str">
        <f t="shared" ca="1" si="25"/>
        <v>Agriculture Saving Tech-Heat Room Heat 3.6y</v>
      </c>
      <c r="O220" s="23" t="s">
        <v>32</v>
      </c>
      <c r="P220" s="23" t="s">
        <v>33</v>
      </c>
      <c r="Q220" s="23"/>
      <c r="R220" s="23"/>
      <c r="S220" s="19" t="s">
        <v>34</v>
      </c>
      <c r="V220" s="16" t="str">
        <f t="shared" ca="1" si="27"/>
        <v>AD</v>
      </c>
      <c r="W220" s="14" t="str">
        <f t="shared" ca="1" si="28"/>
        <v>Agriculture</v>
      </c>
      <c r="X220" s="3" t="str">
        <f>'EE investment costs'!D269</f>
        <v>RH-36</v>
      </c>
      <c r="Y220" s="3" t="str">
        <f>'EE investment costs'!E269</f>
        <v>Heat Room Heat</v>
      </c>
      <c r="AC220" s="123">
        <f>'EE investment costs'!C269</f>
        <v>3.6</v>
      </c>
      <c r="AD220" s="22"/>
    </row>
    <row r="221" spans="2:30">
      <c r="B221" s="14" t="str">
        <f t="shared" ca="1" si="23"/>
        <v>INDADEFFLA-36</v>
      </c>
      <c r="C221" s="15" t="str">
        <f t="shared" ca="1" si="22"/>
        <v>IADLA</v>
      </c>
      <c r="D221" s="16">
        <f>'EE investment costs'!$F$15</f>
        <v>2016</v>
      </c>
      <c r="E221" s="14">
        <f>VLOOKUP(X221,'EE investment costs'!$D$56:$R$656,15,0)</f>
        <v>3.8079999999999998</v>
      </c>
      <c r="F221" s="17">
        <f ca="1">INDEX('EE investment costs'!$D$56:$R$656,MATCH(X221,'EE investment costs'!$D$56:$D$656,0),MATCH($V$8,'EE investment costs'!$D$56:$R$56,0))</f>
        <v>1508.8835418962826</v>
      </c>
      <c r="I221" s="18">
        <v>1</v>
      </c>
      <c r="J221" s="18">
        <v>1</v>
      </c>
      <c r="K221" s="14">
        <f t="shared" ca="1" si="26"/>
        <v>0</v>
      </c>
      <c r="M221" s="19" t="str">
        <f t="shared" ca="1" si="24"/>
        <v>INDADEFFLA-36</v>
      </c>
      <c r="N221" s="23" t="str">
        <f t="shared" ca="1" si="25"/>
        <v>Agriculture Saving Tech-Light 3.6y</v>
      </c>
      <c r="O221" s="23" t="s">
        <v>32</v>
      </c>
      <c r="P221" s="23" t="s">
        <v>33</v>
      </c>
      <c r="Q221" s="23"/>
      <c r="R221" s="23"/>
      <c r="S221" s="19" t="s">
        <v>34</v>
      </c>
      <c r="V221" s="16" t="str">
        <f t="shared" ca="1" si="27"/>
        <v>AD</v>
      </c>
      <c r="W221" s="14" t="str">
        <f t="shared" ca="1" si="28"/>
        <v>Agriculture</v>
      </c>
      <c r="X221" s="3" t="str">
        <f>'EE investment costs'!D270</f>
        <v>LA-36</v>
      </c>
      <c r="Y221" s="3" t="str">
        <f>'EE investment costs'!E270</f>
        <v>Light</v>
      </c>
      <c r="AC221" s="123">
        <f>'EE investment costs'!C270</f>
        <v>3.6</v>
      </c>
      <c r="AD221" s="22"/>
    </row>
    <row r="222" spans="2:30">
      <c r="B222" s="14" t="str">
        <f t="shared" ca="1" si="23"/>
        <v>INDADEFFEM-36</v>
      </c>
      <c r="C222" s="15" t="str">
        <f t="shared" ca="1" si="22"/>
        <v>IADEM</v>
      </c>
      <c r="D222" s="16">
        <f>'EE investment costs'!$F$15</f>
        <v>2016</v>
      </c>
      <c r="E222" s="14">
        <f>VLOOKUP(X222,'EE investment costs'!$D$56:$R$656,15,0)</f>
        <v>3.9984000000000002</v>
      </c>
      <c r="F222" s="17">
        <f ca="1">INDEX('EE investment costs'!$D$56:$R$656,MATCH(X222,'EE investment costs'!$D$56:$D$656,0),MATCH($V$8,'EE investment costs'!$D$56:$R$56,0))</f>
        <v>1497.8165392631849</v>
      </c>
      <c r="I222" s="18">
        <v>1</v>
      </c>
      <c r="J222" s="18">
        <v>1</v>
      </c>
      <c r="K222" s="14">
        <f t="shared" ca="1" si="26"/>
        <v>0</v>
      </c>
      <c r="M222" s="19" t="str">
        <f t="shared" ca="1" si="24"/>
        <v>INDADEFFEM-36</v>
      </c>
      <c r="N222" s="23" t="str">
        <f t="shared" ca="1" si="25"/>
        <v>Agriculture Saving Tech-Electric Motors 3.6y</v>
      </c>
      <c r="O222" s="23" t="s">
        <v>32</v>
      </c>
      <c r="P222" s="23" t="s">
        <v>33</v>
      </c>
      <c r="Q222" s="23"/>
      <c r="R222" s="23"/>
      <c r="S222" s="19" t="s">
        <v>34</v>
      </c>
      <c r="V222" s="16" t="str">
        <f t="shared" ca="1" si="27"/>
        <v>AD</v>
      </c>
      <c r="W222" s="14" t="str">
        <f t="shared" ca="1" si="28"/>
        <v>Agriculture</v>
      </c>
      <c r="X222" s="3" t="str">
        <f>'EE investment costs'!D271</f>
        <v>EM-36</v>
      </c>
      <c r="Y222" s="3" t="str">
        <f>'EE investment costs'!E271</f>
        <v>Electric Motors</v>
      </c>
      <c r="AC222" s="123">
        <f>'EE investment costs'!C271</f>
        <v>3.6</v>
      </c>
      <c r="AD222" s="22"/>
    </row>
    <row r="223" spans="2:30">
      <c r="B223" s="14" t="str">
        <f t="shared" ca="1" si="23"/>
        <v>INDADEFFTF-36</v>
      </c>
      <c r="C223" s="15" t="str">
        <f t="shared" ca="1" si="22"/>
        <v>IADTF</v>
      </c>
      <c r="D223" s="16">
        <f>'EE investment costs'!$F$15</f>
        <v>2016</v>
      </c>
      <c r="E223" s="14">
        <f>VLOOKUP(X223,'EE investment costs'!$D$56:$R$656,15,0)</f>
        <v>13.4</v>
      </c>
      <c r="F223" s="17">
        <f ca="1">INDEX('EE investment costs'!$D$56:$R$656,MATCH(X223,'EE investment costs'!$D$56:$D$656,0),MATCH($V$8,'EE investment costs'!$D$56:$R$56,0))</f>
        <v>528.97356251455687</v>
      </c>
      <c r="I223" s="18">
        <v>1</v>
      </c>
      <c r="J223" s="18">
        <v>1</v>
      </c>
      <c r="K223" s="14">
        <f t="shared" ca="1" si="26"/>
        <v>7</v>
      </c>
      <c r="M223" s="19" t="str">
        <f t="shared" ca="1" si="24"/>
        <v>INDADEFFTF-36</v>
      </c>
      <c r="N223" s="23" t="str">
        <f t="shared" ca="1" si="25"/>
        <v>Agriculture Saving Tech-Haulage Tractors, Trucks, Fishing boats 3.6y</v>
      </c>
      <c r="O223" s="23" t="s">
        <v>32</v>
      </c>
      <c r="P223" s="23" t="s">
        <v>33</v>
      </c>
      <c r="Q223" s="23"/>
      <c r="R223" s="23"/>
      <c r="S223" s="19" t="s">
        <v>34</v>
      </c>
      <c r="V223" s="16" t="str">
        <f t="shared" ca="1" si="27"/>
        <v>AD</v>
      </c>
      <c r="W223" s="14" t="str">
        <f t="shared" ca="1" si="28"/>
        <v>Agriculture</v>
      </c>
      <c r="X223" s="3" t="str">
        <f>'EE investment costs'!D272</f>
        <v>TF-36</v>
      </c>
      <c r="Y223" s="3" t="str">
        <f>'EE investment costs'!E272</f>
        <v>Haulage Tractors, Trucks, Fishing boats</v>
      </c>
      <c r="AC223" s="123">
        <f>'EE investment costs'!C272</f>
        <v>3.6</v>
      </c>
      <c r="AD223" s="22"/>
    </row>
    <row r="224" spans="2:30">
      <c r="B224" s="14" t="str">
        <f t="shared" ca="1" si="23"/>
        <v>INDADEFFMT-37</v>
      </c>
      <c r="C224" s="15" t="str">
        <f t="shared" ca="1" si="22"/>
        <v>IADMT</v>
      </c>
      <c r="D224" s="16">
        <f>'EE investment costs'!$F$15</f>
        <v>2016</v>
      </c>
      <c r="E224" s="14">
        <f>VLOOKUP(X224,'EE investment costs'!$D$56:$R$656,15,0)</f>
        <v>5.85</v>
      </c>
      <c r="F224" s="17">
        <f ca="1">INDEX('EE investment costs'!$D$56:$R$656,MATCH(X224,'EE investment costs'!$D$56:$D$656,0),MATCH($V$8,'EE investment costs'!$D$56:$R$56,0))</f>
        <v>558.50672980643299</v>
      </c>
      <c r="I224" s="18">
        <v>1</v>
      </c>
      <c r="J224" s="18">
        <v>1</v>
      </c>
      <c r="K224" s="14">
        <f t="shared" ca="1" si="26"/>
        <v>7</v>
      </c>
      <c r="L224" s="26"/>
      <c r="M224" s="19" t="str">
        <f t="shared" ca="1" si="24"/>
        <v>INDADEFFMT-37</v>
      </c>
      <c r="N224" s="23" t="str">
        <f t="shared" ca="1" si="25"/>
        <v>Agriculture Saving Tech-Heat Medium Temp. up to 150C 3.7y</v>
      </c>
      <c r="O224" s="23" t="s">
        <v>32</v>
      </c>
      <c r="P224" s="23" t="s">
        <v>33</v>
      </c>
      <c r="Q224" s="23"/>
      <c r="R224" s="23"/>
      <c r="S224" s="19" t="s">
        <v>34</v>
      </c>
      <c r="V224" s="16" t="str">
        <f t="shared" ca="1" si="27"/>
        <v>AD</v>
      </c>
      <c r="W224" s="14" t="str">
        <f t="shared" ca="1" si="28"/>
        <v>Agriculture</v>
      </c>
      <c r="X224" s="3" t="str">
        <f>'EE investment costs'!D273</f>
        <v>MT-37</v>
      </c>
      <c r="Y224" s="3" t="str">
        <f>'EE investment costs'!E273</f>
        <v>Heat Medium Temp. up to 150C</v>
      </c>
      <c r="AC224" s="123">
        <f>'EE investment costs'!C273</f>
        <v>3.7</v>
      </c>
      <c r="AD224" s="22"/>
    </row>
    <row r="225" spans="2:30">
      <c r="B225" s="14" t="str">
        <f t="shared" ca="1" si="23"/>
        <v>INDADEFFHT-37</v>
      </c>
      <c r="C225" s="15" t="str">
        <f t="shared" ca="1" si="22"/>
        <v>IADHT</v>
      </c>
      <c r="D225" s="16">
        <f>'EE investment costs'!$F$15</f>
        <v>2016</v>
      </c>
      <c r="E225" s="14">
        <f>VLOOKUP(X225,'EE investment costs'!$D$56:$R$656,15,0)</f>
        <v>4.68</v>
      </c>
      <c r="F225" s="17">
        <f ca="1">INDEX('EE investment costs'!$D$56:$R$656,MATCH(X225,'EE investment costs'!$D$56:$D$656,0),MATCH($V$8,'EE investment costs'!$D$56:$R$56,0))</f>
        <v>456.30390874010385</v>
      </c>
      <c r="I225" s="18">
        <v>1</v>
      </c>
      <c r="J225" s="18">
        <v>1</v>
      </c>
      <c r="K225" s="14">
        <f t="shared" ca="1" si="26"/>
        <v>8</v>
      </c>
      <c r="L225" s="26"/>
      <c r="M225" s="19" t="str">
        <f t="shared" ca="1" si="24"/>
        <v>INDADEFFHT-37</v>
      </c>
      <c r="N225" s="23" t="str">
        <f t="shared" ca="1" si="25"/>
        <v>Agriculture Saving Tech-Heat High Temp. over 150C 3.7y</v>
      </c>
      <c r="O225" s="23" t="s">
        <v>32</v>
      </c>
      <c r="P225" s="23" t="s">
        <v>33</v>
      </c>
      <c r="Q225" s="23"/>
      <c r="R225" s="23"/>
      <c r="S225" s="19" t="s">
        <v>34</v>
      </c>
      <c r="V225" s="16" t="str">
        <f t="shared" ca="1" si="27"/>
        <v>AD</v>
      </c>
      <c r="W225" s="14" t="str">
        <f t="shared" ca="1" si="28"/>
        <v>Agriculture</v>
      </c>
      <c r="X225" s="3" t="str">
        <f>'EE investment costs'!D274</f>
        <v>HT-37</v>
      </c>
      <c r="Y225" s="3" t="str">
        <f>'EE investment costs'!E274</f>
        <v>Heat High Temp. over 150C</v>
      </c>
      <c r="AC225" s="123">
        <f>'EE investment costs'!C274</f>
        <v>3.7</v>
      </c>
      <c r="AD225" s="22"/>
    </row>
    <row r="226" spans="2:30">
      <c r="B226" s="14" t="str">
        <f t="shared" ca="1" si="23"/>
        <v>INDADEFFRH-37</v>
      </c>
      <c r="C226" s="15" t="str">
        <f t="shared" ca="1" si="22"/>
        <v>IADRH</v>
      </c>
      <c r="D226" s="16">
        <f>'EE investment costs'!$F$15</f>
        <v>2016</v>
      </c>
      <c r="E226" s="14">
        <f>VLOOKUP(X226,'EE investment costs'!$D$56:$R$656,15,0)</f>
        <v>16</v>
      </c>
      <c r="F226" s="17">
        <f ca="1">INDEX('EE investment costs'!$D$56:$R$656,MATCH(X226,'EE investment costs'!$D$56:$D$656,0),MATCH($V$8,'EE investment costs'!$D$56:$R$56,0))</f>
        <v>123.37953106795693</v>
      </c>
      <c r="I226" s="18">
        <v>1</v>
      </c>
      <c r="J226" s="18">
        <v>1</v>
      </c>
      <c r="K226" s="14">
        <f t="shared" ca="1" si="26"/>
        <v>8</v>
      </c>
      <c r="L226" s="26"/>
      <c r="M226" s="19" t="str">
        <f t="shared" ca="1" si="24"/>
        <v>INDADEFFRH-37</v>
      </c>
      <c r="N226" s="23" t="str">
        <f t="shared" ca="1" si="25"/>
        <v>Agriculture Saving Tech-Heat Room Heat 3.7y</v>
      </c>
      <c r="O226" s="23" t="s">
        <v>32</v>
      </c>
      <c r="P226" s="23" t="s">
        <v>33</v>
      </c>
      <c r="Q226" s="23"/>
      <c r="R226" s="23"/>
      <c r="S226" s="19" t="s">
        <v>34</v>
      </c>
      <c r="V226" s="16" t="str">
        <f t="shared" ca="1" si="27"/>
        <v>AD</v>
      </c>
      <c r="W226" s="14" t="str">
        <f t="shared" ca="1" si="28"/>
        <v>Agriculture</v>
      </c>
      <c r="X226" s="3" t="str">
        <f>'EE investment costs'!D275</f>
        <v>RH-37</v>
      </c>
      <c r="Y226" s="3" t="str">
        <f>'EE investment costs'!E275</f>
        <v>Heat Room Heat</v>
      </c>
      <c r="AC226" s="123">
        <f>'EE investment costs'!C275</f>
        <v>3.7</v>
      </c>
      <c r="AD226" s="22"/>
    </row>
    <row r="227" spans="2:30">
      <c r="B227" s="14" t="str">
        <f t="shared" ca="1" si="23"/>
        <v>INDADEFFLA-37</v>
      </c>
      <c r="C227" s="15" t="str">
        <f t="shared" ca="1" si="22"/>
        <v>IADLA</v>
      </c>
      <c r="D227" s="16">
        <f>'EE investment costs'!$F$15</f>
        <v>2016</v>
      </c>
      <c r="E227" s="14">
        <f>VLOOKUP(X227,'EE investment costs'!$D$56:$R$656,15,0)</f>
        <v>3.8334999999999999</v>
      </c>
      <c r="F227" s="17">
        <f ca="1">INDEX('EE investment costs'!$D$56:$R$656,MATCH(X227,'EE investment costs'!$D$56:$D$656,0),MATCH($V$8,'EE investment costs'!$D$56:$R$56,0))</f>
        <v>1524.2607350474093</v>
      </c>
      <c r="I227" s="18">
        <v>1</v>
      </c>
      <c r="J227" s="18">
        <v>1</v>
      </c>
      <c r="K227" s="14">
        <f t="shared" ca="1" si="26"/>
        <v>0</v>
      </c>
      <c r="L227" s="26"/>
      <c r="M227" s="19" t="str">
        <f t="shared" ca="1" si="24"/>
        <v>INDADEFFLA-37</v>
      </c>
      <c r="N227" s="23" t="str">
        <f t="shared" ca="1" si="25"/>
        <v>Agriculture Saving Tech-Light 3.7y</v>
      </c>
      <c r="O227" s="23" t="s">
        <v>32</v>
      </c>
      <c r="P227" s="23" t="s">
        <v>33</v>
      </c>
      <c r="Q227" s="23"/>
      <c r="R227" s="23"/>
      <c r="S227" s="19" t="s">
        <v>34</v>
      </c>
      <c r="V227" s="16" t="str">
        <f t="shared" ca="1" si="27"/>
        <v>AD</v>
      </c>
      <c r="W227" s="14" t="str">
        <f t="shared" ca="1" si="28"/>
        <v>Agriculture</v>
      </c>
      <c r="X227" s="3" t="str">
        <f>'EE investment costs'!D276</f>
        <v>LA-37</v>
      </c>
      <c r="Y227" s="3" t="str">
        <f>'EE investment costs'!E276</f>
        <v>Light</v>
      </c>
      <c r="AC227" s="123">
        <f>'EE investment costs'!C276</f>
        <v>3.7</v>
      </c>
      <c r="AD227" s="22"/>
    </row>
    <row r="228" spans="2:30">
      <c r="B228" s="14" t="str">
        <f t="shared" ca="1" si="23"/>
        <v>INDADEFFEM-37</v>
      </c>
      <c r="C228" s="15" t="str">
        <f t="shared" ca="1" si="22"/>
        <v>IADEM</v>
      </c>
      <c r="D228" s="16">
        <f>'EE investment costs'!$F$15</f>
        <v>2016</v>
      </c>
      <c r="E228" s="14">
        <f>VLOOKUP(X228,'EE investment costs'!$D$56:$R$656,15,0)</f>
        <v>4.0251749999999999</v>
      </c>
      <c r="F228" s="17">
        <f ca="1">INDEX('EE investment costs'!$D$56:$R$656,MATCH(X228,'EE investment costs'!$D$56:$D$656,0),MATCH($V$8,'EE investment costs'!$D$56:$R$56,0))</f>
        <v>1516.7547013292012</v>
      </c>
      <c r="I228" s="18">
        <v>1</v>
      </c>
      <c r="J228" s="18">
        <v>1</v>
      </c>
      <c r="K228" s="14">
        <f t="shared" ca="1" si="26"/>
        <v>0</v>
      </c>
      <c r="L228" s="26"/>
      <c r="M228" s="19" t="str">
        <f t="shared" ca="1" si="24"/>
        <v>INDADEFFEM-37</v>
      </c>
      <c r="N228" s="23" t="str">
        <f t="shared" ca="1" si="25"/>
        <v>Agriculture Saving Tech-Electric Motors 3.7y</v>
      </c>
      <c r="O228" s="23" t="s">
        <v>32</v>
      </c>
      <c r="P228" s="23" t="s">
        <v>33</v>
      </c>
      <c r="Q228" s="23"/>
      <c r="R228" s="23"/>
      <c r="S228" s="19" t="s">
        <v>34</v>
      </c>
      <c r="V228" s="16" t="str">
        <f t="shared" ca="1" si="27"/>
        <v>AD</v>
      </c>
      <c r="W228" s="14" t="str">
        <f t="shared" ca="1" si="28"/>
        <v>Agriculture</v>
      </c>
      <c r="X228" s="3" t="str">
        <f>'EE investment costs'!D277</f>
        <v>EM-37</v>
      </c>
      <c r="Y228" s="3" t="str">
        <f>'EE investment costs'!E277</f>
        <v>Electric Motors</v>
      </c>
      <c r="AC228" s="123">
        <f>'EE investment costs'!C277</f>
        <v>3.7</v>
      </c>
      <c r="AD228" s="22"/>
    </row>
    <row r="229" spans="2:30">
      <c r="B229" s="14" t="str">
        <f t="shared" ca="1" si="23"/>
        <v>INDADEFFTF-37</v>
      </c>
      <c r="C229" s="15" t="str">
        <f t="shared" ca="1" si="22"/>
        <v>IADTF</v>
      </c>
      <c r="D229" s="16">
        <f>'EE investment costs'!$F$15</f>
        <v>2016</v>
      </c>
      <c r="E229" s="14">
        <f>VLOOKUP(X229,'EE investment costs'!$D$56:$R$656,15,0)</f>
        <v>13.8</v>
      </c>
      <c r="F229" s="17">
        <f ca="1">INDEX('EE investment costs'!$D$56:$R$656,MATCH(X229,'EE investment costs'!$D$56:$D$656,0),MATCH($V$8,'EE investment costs'!$D$56:$R$56,0))</f>
        <v>543.66727258440562</v>
      </c>
      <c r="I229" s="18">
        <v>1</v>
      </c>
      <c r="J229" s="18">
        <v>1</v>
      </c>
      <c r="K229" s="14">
        <f t="shared" ca="1" si="26"/>
        <v>7</v>
      </c>
      <c r="L229" s="26"/>
      <c r="M229" s="19" t="str">
        <f t="shared" ca="1" si="24"/>
        <v>INDADEFFTF-37</v>
      </c>
      <c r="N229" s="23" t="str">
        <f t="shared" ca="1" si="25"/>
        <v>Agriculture Saving Tech-Haulage Tractors, Trucks, Fishing boats 3.7y</v>
      </c>
      <c r="O229" s="23" t="s">
        <v>32</v>
      </c>
      <c r="P229" s="23" t="s">
        <v>33</v>
      </c>
      <c r="Q229" s="23"/>
      <c r="R229" s="23"/>
      <c r="S229" s="19" t="s">
        <v>34</v>
      </c>
      <c r="V229" s="16" t="str">
        <f t="shared" ca="1" si="27"/>
        <v>AD</v>
      </c>
      <c r="W229" s="14" t="str">
        <f t="shared" ca="1" si="28"/>
        <v>Agriculture</v>
      </c>
      <c r="X229" s="3" t="str">
        <f>'EE investment costs'!D278</f>
        <v>TF-37</v>
      </c>
      <c r="Y229" s="3" t="str">
        <f>'EE investment costs'!E278</f>
        <v>Haulage Tractors, Trucks, Fishing boats</v>
      </c>
      <c r="AC229" s="123">
        <f>'EE investment costs'!C278</f>
        <v>3.7</v>
      </c>
      <c r="AD229" s="22"/>
    </row>
    <row r="230" spans="2:30">
      <c r="B230" s="14" t="str">
        <f t="shared" ca="1" si="23"/>
        <v>INDADEFFMT-38</v>
      </c>
      <c r="C230" s="15" t="str">
        <f t="shared" ca="1" si="22"/>
        <v>IADMT</v>
      </c>
      <c r="D230" s="16">
        <f>'EE investment costs'!$F$15</f>
        <v>2016</v>
      </c>
      <c r="E230" s="14">
        <f>VLOOKUP(X230,'EE investment costs'!$D$56:$R$656,15,0)</f>
        <v>5.9</v>
      </c>
      <c r="F230" s="17">
        <f ca="1">INDEX('EE investment costs'!$D$56:$R$656,MATCH(X230,'EE investment costs'!$D$56:$D$656,0),MATCH($V$8,'EE investment costs'!$D$56:$R$56,0))</f>
        <v>567.83380741079577</v>
      </c>
      <c r="I230" s="18">
        <v>1</v>
      </c>
      <c r="J230" s="18">
        <v>1</v>
      </c>
      <c r="K230" s="14">
        <f t="shared" ca="1" si="26"/>
        <v>7</v>
      </c>
      <c r="L230" s="26"/>
      <c r="M230" s="19" t="str">
        <f t="shared" ca="1" si="24"/>
        <v>INDADEFFMT-38</v>
      </c>
      <c r="N230" s="23" t="str">
        <f t="shared" ca="1" si="25"/>
        <v>Agriculture Saving Tech-Heat Medium Temp. up to 150C 3.8y</v>
      </c>
      <c r="O230" s="23" t="s">
        <v>32</v>
      </c>
      <c r="P230" s="23" t="s">
        <v>33</v>
      </c>
      <c r="Q230" s="23"/>
      <c r="R230" s="23"/>
      <c r="S230" s="19" t="s">
        <v>34</v>
      </c>
      <c r="V230" s="16" t="str">
        <f t="shared" ca="1" si="27"/>
        <v>AD</v>
      </c>
      <c r="W230" s="14" t="str">
        <f t="shared" ca="1" si="28"/>
        <v>Agriculture</v>
      </c>
      <c r="X230" s="3" t="str">
        <f>'EE investment costs'!D279</f>
        <v>MT-38</v>
      </c>
      <c r="Y230" s="3" t="str">
        <f>'EE investment costs'!E279</f>
        <v>Heat Medium Temp. up to 150C</v>
      </c>
      <c r="AC230" s="123">
        <f>'EE investment costs'!C279</f>
        <v>3.8</v>
      </c>
      <c r="AD230" s="22"/>
    </row>
    <row r="231" spans="2:30">
      <c r="B231" s="14" t="str">
        <f t="shared" ca="1" si="23"/>
        <v>INDADEFFHT-38</v>
      </c>
      <c r="C231" s="15" t="str">
        <f t="shared" ca="1" si="22"/>
        <v>IADHT</v>
      </c>
      <c r="D231" s="16">
        <f>'EE investment costs'!$F$15</f>
        <v>2016</v>
      </c>
      <c r="E231" s="14">
        <f>VLOOKUP(X231,'EE investment costs'!$D$56:$R$656,15,0)</f>
        <v>4.7199999999999989</v>
      </c>
      <c r="F231" s="17">
        <f ca="1">INDEX('EE investment costs'!$D$56:$R$656,MATCH(X231,'EE investment costs'!$D$56:$D$656,0),MATCH($V$8,'EE investment costs'!$D$56:$R$56,0))</f>
        <v>462.50841810725024</v>
      </c>
      <c r="I231" s="18">
        <v>1</v>
      </c>
      <c r="J231" s="18">
        <v>1</v>
      </c>
      <c r="K231" s="14">
        <f t="shared" ca="1" si="26"/>
        <v>8</v>
      </c>
      <c r="L231" s="26"/>
      <c r="M231" s="19" t="str">
        <f t="shared" ca="1" si="24"/>
        <v>INDADEFFHT-38</v>
      </c>
      <c r="N231" s="23" t="str">
        <f t="shared" ca="1" si="25"/>
        <v>Agriculture Saving Tech-Heat High Temp. over 150C 3.8y</v>
      </c>
      <c r="O231" s="23" t="s">
        <v>32</v>
      </c>
      <c r="P231" s="23" t="s">
        <v>33</v>
      </c>
      <c r="Q231" s="23"/>
      <c r="R231" s="23"/>
      <c r="S231" s="19" t="s">
        <v>34</v>
      </c>
      <c r="V231" s="16" t="str">
        <f t="shared" ca="1" si="27"/>
        <v>AD</v>
      </c>
      <c r="W231" s="14" t="str">
        <f t="shared" ca="1" si="28"/>
        <v>Agriculture</v>
      </c>
      <c r="X231" s="3" t="str">
        <f>'EE investment costs'!D280</f>
        <v>HT-38</v>
      </c>
      <c r="Y231" s="3" t="str">
        <f>'EE investment costs'!E280</f>
        <v>Heat High Temp. over 150C</v>
      </c>
      <c r="AC231" s="123">
        <f>'EE investment costs'!C280</f>
        <v>3.8</v>
      </c>
      <c r="AD231" s="22"/>
    </row>
    <row r="232" spans="2:30">
      <c r="B232" s="14" t="str">
        <f t="shared" ca="1" si="23"/>
        <v>INDADEFFRH-38</v>
      </c>
      <c r="C232" s="15" t="str">
        <f t="shared" ca="1" si="22"/>
        <v>IADRH</v>
      </c>
      <c r="D232" s="16">
        <f>'EE investment costs'!$F$15</f>
        <v>2016</v>
      </c>
      <c r="E232" s="14">
        <f>VLOOKUP(X232,'EE investment costs'!$D$56:$R$656,15,0)</f>
        <v>16</v>
      </c>
      <c r="F232" s="17">
        <f ca="1">INDEX('EE investment costs'!$D$56:$R$656,MATCH(X232,'EE investment costs'!$D$56:$D$656,0),MATCH($V$8,'EE investment costs'!$D$56:$R$56,0))</f>
        <v>185.06929660193526</v>
      </c>
      <c r="I232" s="18">
        <v>1</v>
      </c>
      <c r="J232" s="18">
        <v>1</v>
      </c>
      <c r="K232" s="14">
        <f t="shared" ca="1" si="26"/>
        <v>8</v>
      </c>
      <c r="L232" s="26"/>
      <c r="M232" s="19" t="str">
        <f t="shared" ca="1" si="24"/>
        <v>INDADEFFRH-38</v>
      </c>
      <c r="N232" s="23" t="str">
        <f t="shared" ca="1" si="25"/>
        <v>Agriculture Saving Tech-Heat Room Heat 3.8y</v>
      </c>
      <c r="O232" s="23" t="s">
        <v>32</v>
      </c>
      <c r="P232" s="23" t="s">
        <v>33</v>
      </c>
      <c r="Q232" s="23"/>
      <c r="R232" s="23"/>
      <c r="S232" s="19" t="s">
        <v>34</v>
      </c>
      <c r="V232" s="16" t="str">
        <f t="shared" ca="1" si="27"/>
        <v>AD</v>
      </c>
      <c r="W232" s="14" t="str">
        <f t="shared" ca="1" si="28"/>
        <v>Agriculture</v>
      </c>
      <c r="X232" s="3" t="str">
        <f>'EE investment costs'!D281</f>
        <v>RH-38</v>
      </c>
      <c r="Y232" s="3" t="str">
        <f>'EE investment costs'!E281</f>
        <v>Heat Room Heat</v>
      </c>
      <c r="AC232" s="123">
        <f>'EE investment costs'!C281</f>
        <v>3.8</v>
      </c>
      <c r="AD232" s="22"/>
    </row>
    <row r="233" spans="2:30">
      <c r="B233" s="14" t="str">
        <f t="shared" ca="1" si="23"/>
        <v>INDADEFFLA-38</v>
      </c>
      <c r="C233" s="15" t="str">
        <f t="shared" ca="1" si="22"/>
        <v>IADLA</v>
      </c>
      <c r="D233" s="16">
        <f>'EE investment costs'!$F$15</f>
        <v>2016</v>
      </c>
      <c r="E233" s="14">
        <f>VLOOKUP(X233,'EE investment costs'!$D$56:$R$656,15,0)</f>
        <v>3.8589999999999995</v>
      </c>
      <c r="F233" s="17">
        <f ca="1">INDEX('EE investment costs'!$D$56:$R$656,MATCH(X233,'EE investment costs'!$D$56:$D$656,0),MATCH($V$8,'EE investment costs'!$D$56:$R$56,0))</f>
        <v>1539.637928198536</v>
      </c>
      <c r="I233" s="18">
        <v>1</v>
      </c>
      <c r="J233" s="18">
        <v>1</v>
      </c>
      <c r="K233" s="14">
        <f t="shared" ca="1" si="26"/>
        <v>0</v>
      </c>
      <c r="L233" s="26"/>
      <c r="M233" s="19" t="str">
        <f t="shared" ca="1" si="24"/>
        <v>INDADEFFLA-38</v>
      </c>
      <c r="N233" s="23" t="str">
        <f t="shared" ca="1" si="25"/>
        <v>Agriculture Saving Tech-Light 3.8y</v>
      </c>
      <c r="O233" s="23" t="s">
        <v>32</v>
      </c>
      <c r="P233" s="23" t="s">
        <v>33</v>
      </c>
      <c r="Q233" s="23"/>
      <c r="R233" s="23"/>
      <c r="S233" s="19" t="s">
        <v>34</v>
      </c>
      <c r="V233" s="16" t="str">
        <f t="shared" ca="1" si="27"/>
        <v>AD</v>
      </c>
      <c r="W233" s="14" t="str">
        <f t="shared" ca="1" si="28"/>
        <v>Agriculture</v>
      </c>
      <c r="X233" s="3" t="str">
        <f>'EE investment costs'!D282</f>
        <v>LA-38</v>
      </c>
      <c r="Y233" s="3" t="str">
        <f>'EE investment costs'!E282</f>
        <v>Light</v>
      </c>
      <c r="AC233" s="123">
        <f>'EE investment costs'!C282</f>
        <v>3.8</v>
      </c>
      <c r="AD233" s="22"/>
    </row>
    <row r="234" spans="2:30">
      <c r="B234" s="14" t="str">
        <f t="shared" ca="1" si="23"/>
        <v>INDADEFFEM-38</v>
      </c>
      <c r="C234" s="15" t="str">
        <f t="shared" ca="1" si="22"/>
        <v>IADEM</v>
      </c>
      <c r="D234" s="16">
        <f>'EE investment costs'!$F$15</f>
        <v>2016</v>
      </c>
      <c r="E234" s="14">
        <f>VLOOKUP(X234,'EE investment costs'!$D$56:$R$656,15,0)</f>
        <v>4.0519499999999997</v>
      </c>
      <c r="F234" s="17">
        <f ca="1">INDEX('EE investment costs'!$D$56:$R$656,MATCH(X234,'EE investment costs'!$D$56:$D$656,0),MATCH($V$8,'EE investment costs'!$D$56:$R$56,0))</f>
        <v>1535.6928633952173</v>
      </c>
      <c r="I234" s="18">
        <v>1</v>
      </c>
      <c r="J234" s="18">
        <v>1</v>
      </c>
      <c r="K234" s="14">
        <f t="shared" ca="1" si="26"/>
        <v>0</v>
      </c>
      <c r="L234" s="26"/>
      <c r="M234" s="19" t="str">
        <f t="shared" ca="1" si="24"/>
        <v>INDADEFFEM-38</v>
      </c>
      <c r="N234" s="23" t="str">
        <f t="shared" ca="1" si="25"/>
        <v>Agriculture Saving Tech-Electric Motors 3.8y</v>
      </c>
      <c r="O234" s="23" t="s">
        <v>32</v>
      </c>
      <c r="P234" s="23" t="s">
        <v>33</v>
      </c>
      <c r="Q234" s="23"/>
      <c r="R234" s="23"/>
      <c r="S234" s="19" t="s">
        <v>34</v>
      </c>
      <c r="V234" s="16" t="str">
        <f t="shared" ca="1" si="27"/>
        <v>AD</v>
      </c>
      <c r="W234" s="14" t="str">
        <f t="shared" ca="1" si="28"/>
        <v>Agriculture</v>
      </c>
      <c r="X234" s="3" t="str">
        <f>'EE investment costs'!D283</f>
        <v>EM-38</v>
      </c>
      <c r="Y234" s="3" t="str">
        <f>'EE investment costs'!E283</f>
        <v>Electric Motors</v>
      </c>
      <c r="AC234" s="123">
        <f>'EE investment costs'!C283</f>
        <v>3.8</v>
      </c>
      <c r="AD234" s="22"/>
    </row>
    <row r="235" spans="2:30">
      <c r="B235" s="14" t="str">
        <f t="shared" ca="1" si="23"/>
        <v>INDADEFFTF-38</v>
      </c>
      <c r="C235" s="15" t="str">
        <f t="shared" ca="1" si="22"/>
        <v>IADTF</v>
      </c>
      <c r="D235" s="16">
        <f>'EE investment costs'!$F$15</f>
        <v>2016</v>
      </c>
      <c r="E235" s="14">
        <f>VLOOKUP(X235,'EE investment costs'!$D$56:$R$656,15,0)</f>
        <v>14.2</v>
      </c>
      <c r="F235" s="17">
        <f ca="1">INDEX('EE investment costs'!$D$56:$R$656,MATCH(X235,'EE investment costs'!$D$56:$D$656,0),MATCH($V$8,'EE investment costs'!$D$56:$R$56,0))</f>
        <v>558.36098265425449</v>
      </c>
      <c r="I235" s="18">
        <v>1</v>
      </c>
      <c r="J235" s="18">
        <v>1</v>
      </c>
      <c r="K235" s="14">
        <f t="shared" ca="1" si="26"/>
        <v>7</v>
      </c>
      <c r="L235" s="26"/>
      <c r="M235" s="19" t="str">
        <f t="shared" ca="1" si="24"/>
        <v>INDADEFFTF-38</v>
      </c>
      <c r="N235" s="23" t="str">
        <f t="shared" ca="1" si="25"/>
        <v>Agriculture Saving Tech-Haulage Tractors, Trucks, Fishing boats 3.8y</v>
      </c>
      <c r="O235" s="23" t="s">
        <v>32</v>
      </c>
      <c r="P235" s="23" t="s">
        <v>33</v>
      </c>
      <c r="Q235" s="23"/>
      <c r="R235" s="23"/>
      <c r="S235" s="19" t="s">
        <v>34</v>
      </c>
      <c r="V235" s="16" t="str">
        <f t="shared" ca="1" si="27"/>
        <v>AD</v>
      </c>
      <c r="W235" s="14" t="str">
        <f t="shared" ca="1" si="28"/>
        <v>Agriculture</v>
      </c>
      <c r="X235" s="3" t="str">
        <f>'EE investment costs'!D284</f>
        <v>TF-38</v>
      </c>
      <c r="Y235" s="3" t="str">
        <f>'EE investment costs'!E284</f>
        <v>Haulage Tractors, Trucks, Fishing boats</v>
      </c>
      <c r="AC235" s="123">
        <f>'EE investment costs'!C284</f>
        <v>3.8</v>
      </c>
      <c r="AD235" s="22"/>
    </row>
    <row r="236" spans="2:30">
      <c r="B236" s="14" t="str">
        <f t="shared" ca="1" si="23"/>
        <v>INDADEFFMT-39</v>
      </c>
      <c r="C236" s="15" t="str">
        <f t="shared" ca="1" si="22"/>
        <v>IADMT</v>
      </c>
      <c r="D236" s="16">
        <f>'EE investment costs'!$F$15</f>
        <v>2016</v>
      </c>
      <c r="E236" s="14">
        <f>VLOOKUP(X236,'EE investment costs'!$D$56:$R$656,15,0)</f>
        <v>5.95</v>
      </c>
      <c r="F236" s="17">
        <f ca="1">INDEX('EE investment costs'!$D$56:$R$656,MATCH(X236,'EE investment costs'!$D$56:$D$656,0),MATCH($V$8,'EE investment costs'!$D$56:$R$56,0))</f>
        <v>577.16088501515867</v>
      </c>
      <c r="I236" s="18">
        <v>1</v>
      </c>
      <c r="J236" s="18">
        <v>1</v>
      </c>
      <c r="K236" s="14">
        <f t="shared" ca="1" si="26"/>
        <v>7</v>
      </c>
      <c r="L236" s="26"/>
      <c r="M236" s="19" t="str">
        <f t="shared" ca="1" si="24"/>
        <v>INDADEFFMT-39</v>
      </c>
      <c r="N236" s="23" t="str">
        <f t="shared" ca="1" si="25"/>
        <v>Agriculture Saving Tech-Heat Medium Temp. up to 150C 3.9y</v>
      </c>
      <c r="O236" s="23" t="s">
        <v>32</v>
      </c>
      <c r="P236" s="23" t="s">
        <v>33</v>
      </c>
      <c r="Q236" s="23"/>
      <c r="R236" s="23"/>
      <c r="S236" s="19" t="s">
        <v>34</v>
      </c>
      <c r="V236" s="16" t="str">
        <f t="shared" ca="1" si="27"/>
        <v>AD</v>
      </c>
      <c r="W236" s="14" t="str">
        <f t="shared" ca="1" si="28"/>
        <v>Agriculture</v>
      </c>
      <c r="X236" s="3" t="str">
        <f>'EE investment costs'!D285</f>
        <v>MT-39</v>
      </c>
      <c r="Y236" s="3" t="str">
        <f>'EE investment costs'!E285</f>
        <v>Heat Medium Temp. up to 150C</v>
      </c>
      <c r="AC236" s="123">
        <f>'EE investment costs'!C285</f>
        <v>3.9</v>
      </c>
      <c r="AD236" s="22"/>
    </row>
    <row r="237" spans="2:30">
      <c r="B237" s="14" t="str">
        <f t="shared" ca="1" si="23"/>
        <v>INDADEFFHT-39</v>
      </c>
      <c r="C237" s="15" t="str">
        <f t="shared" ca="1" si="22"/>
        <v>IADHT</v>
      </c>
      <c r="D237" s="16">
        <f>'EE investment costs'!$F$15</f>
        <v>2016</v>
      </c>
      <c r="E237" s="14">
        <f>VLOOKUP(X237,'EE investment costs'!$D$56:$R$656,15,0)</f>
        <v>4.76</v>
      </c>
      <c r="F237" s="17">
        <f ca="1">INDEX('EE investment costs'!$D$56:$R$656,MATCH(X237,'EE investment costs'!$D$56:$D$656,0),MATCH($V$8,'EE investment costs'!$D$56:$R$56,0))</f>
        <v>468.71292747439674</v>
      </c>
      <c r="I237" s="18">
        <v>1</v>
      </c>
      <c r="J237" s="18">
        <v>1</v>
      </c>
      <c r="K237" s="14">
        <f t="shared" ca="1" si="26"/>
        <v>8</v>
      </c>
      <c r="L237" s="26"/>
      <c r="M237" s="19" t="str">
        <f t="shared" ca="1" si="24"/>
        <v>INDADEFFHT-39</v>
      </c>
      <c r="N237" s="23" t="str">
        <f t="shared" ca="1" si="25"/>
        <v>Agriculture Saving Tech-Heat High Temp. over 150C 3.9y</v>
      </c>
      <c r="O237" s="23" t="s">
        <v>32</v>
      </c>
      <c r="P237" s="23" t="s">
        <v>33</v>
      </c>
      <c r="Q237" s="23"/>
      <c r="R237" s="23"/>
      <c r="S237" s="19" t="s">
        <v>34</v>
      </c>
      <c r="V237" s="16" t="str">
        <f t="shared" ca="1" si="27"/>
        <v>AD</v>
      </c>
      <c r="W237" s="14" t="str">
        <f t="shared" ca="1" si="28"/>
        <v>Agriculture</v>
      </c>
      <c r="X237" s="3" t="str">
        <f>'EE investment costs'!D286</f>
        <v>HT-39</v>
      </c>
      <c r="Y237" s="3" t="str">
        <f>'EE investment costs'!E286</f>
        <v>Heat High Temp. over 150C</v>
      </c>
      <c r="AC237" s="123">
        <f>'EE investment costs'!C286</f>
        <v>3.9</v>
      </c>
      <c r="AD237" s="22"/>
    </row>
    <row r="238" spans="2:30">
      <c r="B238" s="14" t="str">
        <f t="shared" ca="1" si="23"/>
        <v>INDADEFFRH-39</v>
      </c>
      <c r="C238" s="15" t="str">
        <f t="shared" ca="1" si="22"/>
        <v>IADRH</v>
      </c>
      <c r="D238" s="16">
        <f>'EE investment costs'!$F$15</f>
        <v>2016</v>
      </c>
      <c r="E238" s="14">
        <f>VLOOKUP(X238,'EE investment costs'!$D$56:$R$656,15,0)</f>
        <v>16</v>
      </c>
      <c r="F238" s="17">
        <f ca="1">INDEX('EE investment costs'!$D$56:$R$656,MATCH(X238,'EE investment costs'!$D$56:$D$656,0),MATCH($V$8,'EE investment costs'!$D$56:$R$56,0))</f>
        <v>246.75906213591387</v>
      </c>
      <c r="I238" s="18">
        <v>1</v>
      </c>
      <c r="J238" s="18">
        <v>1</v>
      </c>
      <c r="K238" s="14">
        <f t="shared" ca="1" si="26"/>
        <v>8</v>
      </c>
      <c r="L238" s="26"/>
      <c r="M238" s="19" t="str">
        <f t="shared" ca="1" si="24"/>
        <v>INDADEFFRH-39</v>
      </c>
      <c r="N238" s="23" t="str">
        <f t="shared" ca="1" si="25"/>
        <v>Agriculture Saving Tech-Heat Room Heat 3.9y</v>
      </c>
      <c r="O238" s="23" t="s">
        <v>32</v>
      </c>
      <c r="P238" s="23" t="s">
        <v>33</v>
      </c>
      <c r="Q238" s="23"/>
      <c r="R238" s="23"/>
      <c r="S238" s="19" t="s">
        <v>34</v>
      </c>
      <c r="V238" s="16" t="str">
        <f t="shared" ca="1" si="27"/>
        <v>AD</v>
      </c>
      <c r="W238" s="14" t="str">
        <f t="shared" ca="1" si="28"/>
        <v>Agriculture</v>
      </c>
      <c r="X238" s="3" t="str">
        <f>'EE investment costs'!D287</f>
        <v>RH-39</v>
      </c>
      <c r="Y238" s="3" t="str">
        <f>'EE investment costs'!E287</f>
        <v>Heat Room Heat</v>
      </c>
      <c r="AC238" s="123">
        <f>'EE investment costs'!C287</f>
        <v>3.9</v>
      </c>
      <c r="AD238" s="22"/>
    </row>
    <row r="239" spans="2:30">
      <c r="B239" s="14" t="str">
        <f t="shared" ca="1" si="23"/>
        <v>INDADEFFLA-39</v>
      </c>
      <c r="C239" s="15" t="str">
        <f t="shared" ca="1" si="22"/>
        <v>IADLA</v>
      </c>
      <c r="D239" s="16">
        <f>'EE investment costs'!$F$15</f>
        <v>2016</v>
      </c>
      <c r="E239" s="14">
        <f>VLOOKUP(X239,'EE investment costs'!$D$56:$R$656,15,0)</f>
        <v>3.8844999999999996</v>
      </c>
      <c r="F239" s="17">
        <f ca="1">INDEX('EE investment costs'!$D$56:$R$656,MATCH(X239,'EE investment costs'!$D$56:$D$656,0),MATCH($V$8,'EE investment costs'!$D$56:$R$56,0))</f>
        <v>1555.0151213496626</v>
      </c>
      <c r="I239" s="18">
        <v>1</v>
      </c>
      <c r="J239" s="18">
        <v>1</v>
      </c>
      <c r="K239" s="14">
        <f t="shared" ca="1" si="26"/>
        <v>0</v>
      </c>
      <c r="L239" s="26"/>
      <c r="M239" s="19" t="str">
        <f t="shared" ca="1" si="24"/>
        <v>INDADEFFLA-39</v>
      </c>
      <c r="N239" s="23" t="str">
        <f t="shared" ca="1" si="25"/>
        <v>Agriculture Saving Tech-Light 3.9y</v>
      </c>
      <c r="O239" s="23" t="s">
        <v>32</v>
      </c>
      <c r="P239" s="23" t="s">
        <v>33</v>
      </c>
      <c r="Q239" s="23"/>
      <c r="R239" s="23"/>
      <c r="S239" s="19" t="s">
        <v>34</v>
      </c>
      <c r="V239" s="16" t="str">
        <f t="shared" ca="1" si="27"/>
        <v>AD</v>
      </c>
      <c r="W239" s="14" t="str">
        <f t="shared" ca="1" si="28"/>
        <v>Agriculture</v>
      </c>
      <c r="X239" s="3" t="str">
        <f>'EE investment costs'!D288</f>
        <v>LA-39</v>
      </c>
      <c r="Y239" s="3" t="str">
        <f>'EE investment costs'!E288</f>
        <v>Light</v>
      </c>
      <c r="AC239" s="123">
        <f>'EE investment costs'!C288</f>
        <v>3.9</v>
      </c>
      <c r="AD239" s="22"/>
    </row>
    <row r="240" spans="2:30">
      <c r="B240" s="14" t="str">
        <f t="shared" ca="1" si="23"/>
        <v>INDADEFFEM-39</v>
      </c>
      <c r="C240" s="15" t="str">
        <f t="shared" ca="1" si="22"/>
        <v>IADEM</v>
      </c>
      <c r="D240" s="16">
        <f>'EE investment costs'!$F$15</f>
        <v>2016</v>
      </c>
      <c r="E240" s="14">
        <f>VLOOKUP(X240,'EE investment costs'!$D$56:$R$656,15,0)</f>
        <v>4.0787250000000004</v>
      </c>
      <c r="F240" s="17">
        <f ca="1">INDEX('EE investment costs'!$D$56:$R$656,MATCH(X240,'EE investment costs'!$D$56:$D$656,0),MATCH($V$8,'EE investment costs'!$D$56:$R$56,0))</f>
        <v>1554.6310254612333</v>
      </c>
      <c r="I240" s="18">
        <v>1</v>
      </c>
      <c r="J240" s="18">
        <v>1</v>
      </c>
      <c r="K240" s="14">
        <f t="shared" ca="1" si="26"/>
        <v>0</v>
      </c>
      <c r="L240" s="26"/>
      <c r="M240" s="19" t="str">
        <f t="shared" ca="1" si="24"/>
        <v>INDADEFFEM-39</v>
      </c>
      <c r="N240" s="23" t="str">
        <f t="shared" ca="1" si="25"/>
        <v>Agriculture Saving Tech-Electric Motors 3.9y</v>
      </c>
      <c r="O240" s="23" t="s">
        <v>32</v>
      </c>
      <c r="P240" s="23" t="s">
        <v>33</v>
      </c>
      <c r="Q240" s="23"/>
      <c r="R240" s="23"/>
      <c r="S240" s="19" t="s">
        <v>34</v>
      </c>
      <c r="V240" s="16" t="str">
        <f t="shared" ca="1" si="27"/>
        <v>AD</v>
      </c>
      <c r="W240" s="14" t="str">
        <f t="shared" ca="1" si="28"/>
        <v>Agriculture</v>
      </c>
      <c r="X240" s="3" t="str">
        <f>'EE investment costs'!D289</f>
        <v>EM-39</v>
      </c>
      <c r="Y240" s="3" t="str">
        <f>'EE investment costs'!E289</f>
        <v>Electric Motors</v>
      </c>
      <c r="AC240" s="123">
        <f>'EE investment costs'!C289</f>
        <v>3.9</v>
      </c>
      <c r="AD240" s="22"/>
    </row>
    <row r="241" spans="2:30">
      <c r="B241" s="14" t="str">
        <f t="shared" ca="1" si="23"/>
        <v>INDADEFFTF-39</v>
      </c>
      <c r="C241" s="15" t="str">
        <f t="shared" ca="1" si="22"/>
        <v>IADTF</v>
      </c>
      <c r="D241" s="16">
        <f>'EE investment costs'!$F$15</f>
        <v>2016</v>
      </c>
      <c r="E241" s="14">
        <f>VLOOKUP(X241,'EE investment costs'!$D$56:$R$656,15,0)</f>
        <v>14.6</v>
      </c>
      <c r="F241" s="17">
        <f ca="1">INDEX('EE investment costs'!$D$56:$R$656,MATCH(X241,'EE investment costs'!$D$56:$D$656,0),MATCH($V$8,'EE investment costs'!$D$56:$R$56,0))</f>
        <v>573.05469272410323</v>
      </c>
      <c r="I241" s="18">
        <v>1</v>
      </c>
      <c r="J241" s="18">
        <v>1</v>
      </c>
      <c r="K241" s="14">
        <f t="shared" ca="1" si="26"/>
        <v>7</v>
      </c>
      <c r="L241" s="26"/>
      <c r="M241" s="19" t="str">
        <f t="shared" ca="1" si="24"/>
        <v>INDADEFFTF-39</v>
      </c>
      <c r="N241" s="23" t="str">
        <f t="shared" ca="1" si="25"/>
        <v>Agriculture Saving Tech-Haulage Tractors, Trucks, Fishing boats 3.9y</v>
      </c>
      <c r="O241" s="23" t="s">
        <v>32</v>
      </c>
      <c r="P241" s="23" t="s">
        <v>33</v>
      </c>
      <c r="Q241" s="23"/>
      <c r="R241" s="23"/>
      <c r="S241" s="19" t="s">
        <v>34</v>
      </c>
      <c r="V241" s="16" t="str">
        <f t="shared" ca="1" si="27"/>
        <v>AD</v>
      </c>
      <c r="W241" s="14" t="str">
        <f t="shared" ca="1" si="28"/>
        <v>Agriculture</v>
      </c>
      <c r="X241" s="3" t="str">
        <f>'EE investment costs'!D290</f>
        <v>TF-39</v>
      </c>
      <c r="Y241" s="3" t="str">
        <f>'EE investment costs'!E290</f>
        <v>Haulage Tractors, Trucks, Fishing boats</v>
      </c>
      <c r="AC241" s="123">
        <f>'EE investment costs'!C290</f>
        <v>3.9</v>
      </c>
      <c r="AD241" s="22"/>
    </row>
    <row r="242" spans="2:30">
      <c r="B242" s="14" t="str">
        <f t="shared" ca="1" si="23"/>
        <v>INDADEFFMT-40</v>
      </c>
      <c r="C242" s="15" t="str">
        <f t="shared" ca="1" si="22"/>
        <v>IADMT</v>
      </c>
      <c r="D242" s="16">
        <f>'EE investment costs'!$F$15</f>
        <v>2016</v>
      </c>
      <c r="E242" s="14">
        <f>VLOOKUP(X242,'EE investment costs'!$D$56:$R$656,15,0)</f>
        <v>6</v>
      </c>
      <c r="F242" s="17">
        <f ca="1">INDEX('EE investment costs'!$D$56:$R$656,MATCH(X242,'EE investment costs'!$D$56:$D$656,0),MATCH($V$8,'EE investment costs'!$D$56:$R$56,0))</f>
        <v>586.48796261952145</v>
      </c>
      <c r="I242" s="18">
        <v>1</v>
      </c>
      <c r="J242" s="18">
        <v>1</v>
      </c>
      <c r="K242" s="14">
        <f t="shared" ca="1" si="26"/>
        <v>7</v>
      </c>
      <c r="L242" s="26"/>
      <c r="M242" s="19" t="str">
        <f t="shared" ca="1" si="24"/>
        <v>INDADEFFMT-40</v>
      </c>
      <c r="N242" s="23" t="str">
        <f t="shared" ca="1" si="25"/>
        <v>Agriculture Saving Tech-Heat Medium Temp. up to 150C 4y</v>
      </c>
      <c r="O242" s="23" t="s">
        <v>32</v>
      </c>
      <c r="P242" s="23" t="s">
        <v>33</v>
      </c>
      <c r="Q242" s="23"/>
      <c r="R242" s="23"/>
      <c r="S242" s="19" t="s">
        <v>34</v>
      </c>
      <c r="V242" s="16" t="str">
        <f t="shared" ca="1" si="27"/>
        <v>AD</v>
      </c>
      <c r="W242" s="14" t="str">
        <f t="shared" ca="1" si="28"/>
        <v>Agriculture</v>
      </c>
      <c r="X242" s="3" t="str">
        <f>'EE investment costs'!D291</f>
        <v>MT-40</v>
      </c>
      <c r="Y242" s="3" t="str">
        <f>'EE investment costs'!E291</f>
        <v>Heat Medium Temp. up to 150C</v>
      </c>
      <c r="AC242" s="123">
        <f>'EE investment costs'!C291</f>
        <v>4</v>
      </c>
      <c r="AD242" s="22"/>
    </row>
    <row r="243" spans="2:30">
      <c r="B243" s="14" t="str">
        <f t="shared" ca="1" si="23"/>
        <v>INDADEFFHT-40</v>
      </c>
      <c r="C243" s="15" t="str">
        <f t="shared" ca="1" si="22"/>
        <v>IADHT</v>
      </c>
      <c r="D243" s="16">
        <f>'EE investment costs'!$F$15</f>
        <v>2016</v>
      </c>
      <c r="E243" s="14">
        <f>VLOOKUP(X243,'EE investment costs'!$D$56:$R$656,15,0)</f>
        <v>4.7999999999999989</v>
      </c>
      <c r="F243" s="17">
        <f ca="1">INDEX('EE investment costs'!$D$56:$R$656,MATCH(X243,'EE investment costs'!$D$56:$D$656,0),MATCH($V$8,'EE investment costs'!$D$56:$R$56,0))</f>
        <v>474.91743684154324</v>
      </c>
      <c r="I243" s="18">
        <v>1</v>
      </c>
      <c r="J243" s="18">
        <v>1</v>
      </c>
      <c r="K243" s="14">
        <f t="shared" ca="1" si="26"/>
        <v>8</v>
      </c>
      <c r="L243" s="26"/>
      <c r="M243" s="19" t="str">
        <f t="shared" ca="1" si="24"/>
        <v>INDADEFFHT-40</v>
      </c>
      <c r="N243" s="23" t="str">
        <f t="shared" ca="1" si="25"/>
        <v>Agriculture Saving Tech-Heat High Temp. over 150C 4y</v>
      </c>
      <c r="O243" s="23" t="s">
        <v>32</v>
      </c>
      <c r="P243" s="23" t="s">
        <v>33</v>
      </c>
      <c r="Q243" s="23"/>
      <c r="R243" s="23"/>
      <c r="S243" s="19" t="s">
        <v>34</v>
      </c>
      <c r="V243" s="16" t="str">
        <f t="shared" ca="1" si="27"/>
        <v>AD</v>
      </c>
      <c r="W243" s="14" t="str">
        <f t="shared" ca="1" si="28"/>
        <v>Agriculture</v>
      </c>
      <c r="X243" s="3" t="str">
        <f>'EE investment costs'!D292</f>
        <v>HT-40</v>
      </c>
      <c r="Y243" s="3" t="str">
        <f>'EE investment costs'!E292</f>
        <v>Heat High Temp. over 150C</v>
      </c>
      <c r="AC243" s="123">
        <f>'EE investment costs'!C292</f>
        <v>4</v>
      </c>
      <c r="AD243" s="22"/>
    </row>
    <row r="244" spans="2:30">
      <c r="B244" s="14" t="str">
        <f t="shared" ca="1" si="23"/>
        <v>INDADEFFRH-40</v>
      </c>
      <c r="C244" s="15" t="str">
        <f t="shared" ca="1" si="22"/>
        <v>IADRH</v>
      </c>
      <c r="D244" s="16">
        <f>'EE investment costs'!$F$15</f>
        <v>2016</v>
      </c>
      <c r="E244" s="14">
        <f>VLOOKUP(X244,'EE investment costs'!$D$56:$R$656,15,0)</f>
        <v>16</v>
      </c>
      <c r="F244" s="17">
        <f ca="1">INDEX('EE investment costs'!$D$56:$R$656,MATCH(X244,'EE investment costs'!$D$56:$D$656,0),MATCH($V$8,'EE investment costs'!$D$56:$R$56,0))</f>
        <v>308.44882766989247</v>
      </c>
      <c r="I244" s="18">
        <v>1</v>
      </c>
      <c r="J244" s="18">
        <v>1</v>
      </c>
      <c r="K244" s="14">
        <f t="shared" ca="1" si="26"/>
        <v>8</v>
      </c>
      <c r="L244" s="26"/>
      <c r="M244" s="19" t="str">
        <f t="shared" ca="1" si="24"/>
        <v>INDADEFFRH-40</v>
      </c>
      <c r="N244" s="23" t="str">
        <f t="shared" ca="1" si="25"/>
        <v>Agriculture Saving Tech-Heat Room Heat 4y</v>
      </c>
      <c r="O244" s="23" t="s">
        <v>32</v>
      </c>
      <c r="P244" s="23" t="s">
        <v>33</v>
      </c>
      <c r="Q244" s="23"/>
      <c r="R244" s="23"/>
      <c r="S244" s="19" t="s">
        <v>34</v>
      </c>
      <c r="V244" s="16" t="str">
        <f t="shared" ca="1" si="27"/>
        <v>AD</v>
      </c>
      <c r="W244" s="14" t="str">
        <f t="shared" ca="1" si="28"/>
        <v>Agriculture</v>
      </c>
      <c r="X244" s="3" t="str">
        <f>'EE investment costs'!D293</f>
        <v>RH-40</v>
      </c>
      <c r="Y244" s="3" t="str">
        <f>'EE investment costs'!E293</f>
        <v>Heat Room Heat</v>
      </c>
      <c r="AC244" s="123">
        <f>'EE investment costs'!C293</f>
        <v>4</v>
      </c>
      <c r="AD244" s="22"/>
    </row>
    <row r="245" spans="2:30">
      <c r="B245" s="14" t="str">
        <f t="shared" ca="1" si="23"/>
        <v>INDADEFFLA-40</v>
      </c>
      <c r="C245" s="15" t="str">
        <f t="shared" ca="1" si="22"/>
        <v>IADLA</v>
      </c>
      <c r="D245" s="16">
        <f>'EE investment costs'!$F$15</f>
        <v>2016</v>
      </c>
      <c r="E245" s="14">
        <f>VLOOKUP(X245,'EE investment costs'!$D$56:$R$656,15,0)</f>
        <v>3.9099999999999997</v>
      </c>
      <c r="F245" s="17">
        <f ca="1">INDEX('EE investment costs'!$D$56:$R$656,MATCH(X245,'EE investment costs'!$D$56:$D$656,0),MATCH($V$8,'EE investment costs'!$D$56:$R$56,0))</f>
        <v>1570.3923145007891</v>
      </c>
      <c r="I245" s="18">
        <v>1</v>
      </c>
      <c r="J245" s="18">
        <v>1</v>
      </c>
      <c r="K245" s="14">
        <f t="shared" ca="1" si="26"/>
        <v>0</v>
      </c>
      <c r="L245" s="26"/>
      <c r="M245" s="19" t="str">
        <f t="shared" ca="1" si="24"/>
        <v>INDADEFFLA-40</v>
      </c>
      <c r="N245" s="23" t="str">
        <f t="shared" ca="1" si="25"/>
        <v>Agriculture Saving Tech-Light 4y</v>
      </c>
      <c r="O245" s="23" t="s">
        <v>32</v>
      </c>
      <c r="P245" s="23" t="s">
        <v>33</v>
      </c>
      <c r="Q245" s="23"/>
      <c r="R245" s="23"/>
      <c r="S245" s="19" t="s">
        <v>34</v>
      </c>
      <c r="V245" s="16" t="str">
        <f t="shared" ca="1" si="27"/>
        <v>AD</v>
      </c>
      <c r="W245" s="14" t="str">
        <f t="shared" ca="1" si="28"/>
        <v>Agriculture</v>
      </c>
      <c r="X245" s="3" t="str">
        <f>'EE investment costs'!D294</f>
        <v>LA-40</v>
      </c>
      <c r="Y245" s="3" t="str">
        <f>'EE investment costs'!E294</f>
        <v>Light</v>
      </c>
      <c r="AC245" s="123">
        <f>'EE investment costs'!C294</f>
        <v>4</v>
      </c>
      <c r="AD245" s="22"/>
    </row>
    <row r="246" spans="2:30">
      <c r="B246" s="14" t="str">
        <f t="shared" ca="1" si="23"/>
        <v>INDADEFFEM-40</v>
      </c>
      <c r="C246" s="15" t="str">
        <f t="shared" ca="1" si="22"/>
        <v>IADEM</v>
      </c>
      <c r="D246" s="16">
        <f>'EE investment costs'!$F$15</f>
        <v>2016</v>
      </c>
      <c r="E246" s="14">
        <f>VLOOKUP(X246,'EE investment costs'!$D$56:$R$656,15,0)</f>
        <v>4.1055000000000001</v>
      </c>
      <c r="F246" s="17">
        <f ca="1">INDEX('EE investment costs'!$D$56:$R$656,MATCH(X246,'EE investment costs'!$D$56:$D$656,0),MATCH($V$8,'EE investment costs'!$D$56:$R$56,0))</f>
        <v>1573.5691875272496</v>
      </c>
      <c r="I246" s="18">
        <v>1</v>
      </c>
      <c r="J246" s="18">
        <v>1</v>
      </c>
      <c r="K246" s="14">
        <f t="shared" ca="1" si="26"/>
        <v>0</v>
      </c>
      <c r="L246" s="26"/>
      <c r="M246" s="19" t="str">
        <f t="shared" ca="1" si="24"/>
        <v>INDADEFFEM-40</v>
      </c>
      <c r="N246" s="23" t="str">
        <f t="shared" ca="1" si="25"/>
        <v>Agriculture Saving Tech-Electric Motors 4y</v>
      </c>
      <c r="O246" s="23" t="s">
        <v>32</v>
      </c>
      <c r="P246" s="23" t="s">
        <v>33</v>
      </c>
      <c r="Q246" s="23"/>
      <c r="R246" s="23"/>
      <c r="S246" s="19" t="s">
        <v>34</v>
      </c>
      <c r="V246" s="16" t="str">
        <f t="shared" ca="1" si="27"/>
        <v>AD</v>
      </c>
      <c r="W246" s="14" t="str">
        <f t="shared" ca="1" si="28"/>
        <v>Agriculture</v>
      </c>
      <c r="X246" s="3" t="str">
        <f>'EE investment costs'!D295</f>
        <v>EM-40</v>
      </c>
      <c r="Y246" s="3" t="str">
        <f>'EE investment costs'!E295</f>
        <v>Electric Motors</v>
      </c>
      <c r="AC246" s="123">
        <f>'EE investment costs'!C295</f>
        <v>4</v>
      </c>
      <c r="AD246" s="22"/>
    </row>
    <row r="247" spans="2:30" ht="13.5" thickBot="1">
      <c r="B247" s="14" t="str">
        <f t="shared" ca="1" si="23"/>
        <v>INDADEFFTF-40</v>
      </c>
      <c r="C247" s="15" t="str">
        <f t="shared" ca="1" si="22"/>
        <v>IADTF</v>
      </c>
      <c r="D247" s="16">
        <f>'EE investment costs'!$F$15</f>
        <v>2016</v>
      </c>
      <c r="E247" s="14">
        <f>VLOOKUP(X247,'EE investment costs'!$D$56:$R$656,15,0)</f>
        <v>15</v>
      </c>
      <c r="F247" s="17">
        <f ca="1">INDEX('EE investment costs'!$D$56:$R$656,MATCH(X247,'EE investment costs'!$D$56:$D$656,0),MATCH($V$8,'EE investment costs'!$D$56:$R$56,0))</f>
        <v>587.7484027939521</v>
      </c>
      <c r="I247" s="18">
        <v>1</v>
      </c>
      <c r="J247" s="18">
        <v>1</v>
      </c>
      <c r="K247" s="14">
        <f t="shared" ca="1" si="26"/>
        <v>7</v>
      </c>
      <c r="L247" s="26"/>
      <c r="M247" s="24" t="str">
        <f t="shared" ca="1" si="24"/>
        <v>INDADEFFTF-40</v>
      </c>
      <c r="N247" s="25" t="str">
        <f t="shared" ca="1" si="25"/>
        <v>Agriculture Saving Tech-Haulage Tractors, Trucks, Fishing boats 4y</v>
      </c>
      <c r="O247" s="25" t="s">
        <v>32</v>
      </c>
      <c r="P247" s="25" t="s">
        <v>33</v>
      </c>
      <c r="Q247" s="25"/>
      <c r="R247" s="25"/>
      <c r="S247" s="24" t="s">
        <v>34</v>
      </c>
      <c r="V247" s="16" t="str">
        <f t="shared" ca="1" si="27"/>
        <v>AD</v>
      </c>
      <c r="W247" s="14" t="str">
        <f t="shared" ca="1" si="28"/>
        <v>Agriculture</v>
      </c>
      <c r="X247" s="3" t="str">
        <f>'EE investment costs'!D296</f>
        <v>TF-40</v>
      </c>
      <c r="Y247" s="3" t="str">
        <f>'EE investment costs'!E296</f>
        <v>Haulage Tractors, Trucks, Fishing boats</v>
      </c>
      <c r="AC247" s="123">
        <f>'EE investment costs'!C296</f>
        <v>4</v>
      </c>
      <c r="AD247" s="22"/>
    </row>
    <row r="248" spans="2:30">
      <c r="B248" s="14" t="str">
        <f t="shared" ca="1" si="23"/>
        <v>INDADEFFMT-41</v>
      </c>
      <c r="C248" s="15" t="str">
        <f ca="1">"I"&amp;MID(B248,4,1)&amp;"D"&amp;MID(B248,9,2)</f>
        <v>IADMT</v>
      </c>
      <c r="D248" s="16">
        <f>'EE investment costs'!$F$15</f>
        <v>2016</v>
      </c>
      <c r="E248" s="14">
        <f>VLOOKUP(X248,'EE investment costs'!$D$56:$R$656,15,0)</f>
        <v>6.01</v>
      </c>
      <c r="F248" s="17">
        <f ca="1">INDEX('EE investment costs'!$D$56:$R$656,MATCH(X248,'EE investment costs'!$D$56:$D$656,0),MATCH($V$8,'EE investment costs'!$D$56:$R$56,0))</f>
        <v>595.81504022388435</v>
      </c>
      <c r="I248" s="18">
        <v>1</v>
      </c>
      <c r="J248" s="18">
        <v>1</v>
      </c>
      <c r="K248" s="14">
        <f t="shared" ca="1" si="26"/>
        <v>7</v>
      </c>
      <c r="L248" s="26"/>
      <c r="M248" s="20" t="str">
        <f t="shared" ca="1" si="24"/>
        <v>INDADEFFMT-41</v>
      </c>
      <c r="N248" s="21" t="str">
        <f t="shared" ca="1" si="25"/>
        <v>Agriculture Saving Tech-Heat Medium Temp. up to 150C 4.1y</v>
      </c>
      <c r="O248" s="21" t="s">
        <v>32</v>
      </c>
      <c r="P248" s="21" t="s">
        <v>33</v>
      </c>
      <c r="Q248" s="21"/>
      <c r="R248" s="21"/>
      <c r="S248" s="20" t="s">
        <v>34</v>
      </c>
      <c r="V248" s="16" t="str">
        <f t="shared" ca="1" si="27"/>
        <v>AD</v>
      </c>
      <c r="W248" s="14" t="str">
        <f t="shared" ca="1" si="28"/>
        <v>Agriculture</v>
      </c>
      <c r="X248" s="3" t="str">
        <f>'EE investment costs'!D297</f>
        <v>MT-41</v>
      </c>
      <c r="Y248" s="3" t="str">
        <f>'EE investment costs'!E297</f>
        <v>Heat Medium Temp. up to 150C</v>
      </c>
      <c r="AC248" s="123">
        <f>'EE investment costs'!C297</f>
        <v>4.0999999999999996</v>
      </c>
      <c r="AD248" s="22"/>
    </row>
    <row r="249" spans="2:30">
      <c r="B249" s="14" t="str">
        <f t="shared" ca="1" si="23"/>
        <v>INDADEFFHT-41</v>
      </c>
      <c r="C249" s="15" t="str">
        <f t="shared" ref="C249:C312" ca="1" si="29">"I"&amp;MID(B249,4,1)&amp;"D"&amp;MID(B249,9,2)</f>
        <v>IADHT</v>
      </c>
      <c r="D249" s="16">
        <f>'EE investment costs'!$F$15</f>
        <v>2016</v>
      </c>
      <c r="E249" s="14">
        <f>VLOOKUP(X249,'EE investment costs'!$D$56:$R$656,15,0)</f>
        <v>4.8079999999999998</v>
      </c>
      <c r="F249" s="17">
        <f ca="1">INDEX('EE investment costs'!$D$56:$R$656,MATCH(X249,'EE investment costs'!$D$56:$D$656,0),MATCH($V$8,'EE investment costs'!$D$56:$R$56,0))</f>
        <v>481.12194620868968</v>
      </c>
      <c r="I249" s="18">
        <v>1</v>
      </c>
      <c r="J249" s="18">
        <v>1</v>
      </c>
      <c r="K249" s="14">
        <f t="shared" ca="1" si="26"/>
        <v>8</v>
      </c>
      <c r="L249" s="26"/>
      <c r="M249" s="19" t="str">
        <f t="shared" ca="1" si="24"/>
        <v>INDADEFFHT-41</v>
      </c>
      <c r="N249" s="23" t="str">
        <f t="shared" ca="1" si="25"/>
        <v>Agriculture Saving Tech-Heat High Temp. over 150C 4.1y</v>
      </c>
      <c r="O249" s="23" t="s">
        <v>32</v>
      </c>
      <c r="P249" s="23" t="s">
        <v>33</v>
      </c>
      <c r="Q249" s="23"/>
      <c r="R249" s="23"/>
      <c r="S249" s="19" t="s">
        <v>34</v>
      </c>
      <c r="V249" s="16" t="str">
        <f t="shared" ca="1" si="27"/>
        <v>AD</v>
      </c>
      <c r="W249" s="14" t="str">
        <f t="shared" ca="1" si="28"/>
        <v>Agriculture</v>
      </c>
      <c r="X249" s="3" t="str">
        <f>'EE investment costs'!D298</f>
        <v>HT-41</v>
      </c>
      <c r="Y249" s="3" t="str">
        <f>'EE investment costs'!E298</f>
        <v>Heat High Temp. over 150C</v>
      </c>
      <c r="AC249" s="123">
        <f>'EE investment costs'!C298</f>
        <v>4.0999999999999996</v>
      </c>
      <c r="AD249" s="22"/>
    </row>
    <row r="250" spans="2:30">
      <c r="B250" s="14" t="str">
        <f t="shared" ca="1" si="23"/>
        <v>INDADEFFRH-41</v>
      </c>
      <c r="C250" s="15" t="str">
        <f t="shared" ca="1" si="29"/>
        <v>IADRH</v>
      </c>
      <c r="D250" s="16">
        <f>'EE investment costs'!$F$15</f>
        <v>2016</v>
      </c>
      <c r="E250" s="14">
        <f>VLOOKUP(X250,'EE investment costs'!$D$56:$R$656,15,0)</f>
        <v>16.018666666666668</v>
      </c>
      <c r="F250" s="17">
        <f ca="1">INDEX('EE investment costs'!$D$56:$R$656,MATCH(X250,'EE investment costs'!$D$56:$D$656,0),MATCH($V$8,'EE investment costs'!$D$56:$R$56,0))</f>
        <v>370.1385932038711</v>
      </c>
      <c r="I250" s="18">
        <v>1</v>
      </c>
      <c r="J250" s="18">
        <v>1</v>
      </c>
      <c r="K250" s="14">
        <f t="shared" ca="1" si="26"/>
        <v>8</v>
      </c>
      <c r="L250" s="26"/>
      <c r="M250" s="19" t="str">
        <f t="shared" ca="1" si="24"/>
        <v>INDADEFFRH-41</v>
      </c>
      <c r="N250" s="23" t="str">
        <f t="shared" ca="1" si="25"/>
        <v>Agriculture Saving Tech-Heat Room Heat 4.1y</v>
      </c>
      <c r="O250" s="23" t="s">
        <v>32</v>
      </c>
      <c r="P250" s="23" t="s">
        <v>33</v>
      </c>
      <c r="Q250" s="23"/>
      <c r="R250" s="23"/>
      <c r="S250" s="19" t="s">
        <v>34</v>
      </c>
      <c r="V250" s="16" t="str">
        <f t="shared" ca="1" si="27"/>
        <v>AD</v>
      </c>
      <c r="W250" s="14" t="str">
        <f t="shared" ca="1" si="28"/>
        <v>Agriculture</v>
      </c>
      <c r="X250" s="3" t="str">
        <f>'EE investment costs'!D299</f>
        <v>RH-41</v>
      </c>
      <c r="Y250" s="3" t="str">
        <f>'EE investment costs'!E299</f>
        <v>Heat Room Heat</v>
      </c>
      <c r="AC250" s="123">
        <f>'EE investment costs'!C299</f>
        <v>4.0999999999999996</v>
      </c>
      <c r="AD250" s="22"/>
    </row>
    <row r="251" spans="2:30">
      <c r="B251" s="14" t="str">
        <f t="shared" ca="1" si="23"/>
        <v>INDADEFFLA-41</v>
      </c>
      <c r="C251" s="15" t="str">
        <f t="shared" ca="1" si="29"/>
        <v>IADLA</v>
      </c>
      <c r="D251" s="16">
        <f>'EE investment costs'!$F$15</f>
        <v>2016</v>
      </c>
      <c r="E251" s="14">
        <f>VLOOKUP(X251,'EE investment costs'!$D$56:$R$656,15,0)</f>
        <v>3.9230333333333336</v>
      </c>
      <c r="F251" s="17">
        <f ca="1">INDEX('EE investment costs'!$D$56:$R$656,MATCH(X251,'EE investment costs'!$D$56:$D$656,0),MATCH($V$8,'EE investment costs'!$D$56:$R$56,0))</f>
        <v>1585.7695076519158</v>
      </c>
      <c r="I251" s="18">
        <v>1</v>
      </c>
      <c r="J251" s="18">
        <v>1</v>
      </c>
      <c r="K251" s="14">
        <f t="shared" ca="1" si="26"/>
        <v>0</v>
      </c>
      <c r="L251" s="26"/>
      <c r="M251" s="19" t="str">
        <f t="shared" ca="1" si="24"/>
        <v>INDADEFFLA-41</v>
      </c>
      <c r="N251" s="23" t="str">
        <f t="shared" ca="1" si="25"/>
        <v>Agriculture Saving Tech-Light 4.1y</v>
      </c>
      <c r="O251" s="23" t="s">
        <v>32</v>
      </c>
      <c r="P251" s="23" t="s">
        <v>33</v>
      </c>
      <c r="Q251" s="23"/>
      <c r="R251" s="23"/>
      <c r="S251" s="19" t="s">
        <v>34</v>
      </c>
      <c r="V251" s="16" t="str">
        <f t="shared" ca="1" si="27"/>
        <v>AD</v>
      </c>
      <c r="W251" s="14" t="str">
        <f t="shared" ca="1" si="28"/>
        <v>Agriculture</v>
      </c>
      <c r="X251" s="3" t="str">
        <f>'EE investment costs'!D300</f>
        <v>LA-41</v>
      </c>
      <c r="Y251" s="3" t="str">
        <f>'EE investment costs'!E300</f>
        <v>Light</v>
      </c>
      <c r="AC251" s="123">
        <f>'EE investment costs'!C300</f>
        <v>4.0999999999999996</v>
      </c>
      <c r="AD251" s="22"/>
    </row>
    <row r="252" spans="2:30">
      <c r="B252" s="14" t="str">
        <f t="shared" ca="1" si="23"/>
        <v>INDADEFFEM-41</v>
      </c>
      <c r="C252" s="15" t="str">
        <f t="shared" ca="1" si="29"/>
        <v>IADEM</v>
      </c>
      <c r="D252" s="16">
        <f>'EE investment costs'!$F$15</f>
        <v>2016</v>
      </c>
      <c r="E252" s="14">
        <f>VLOOKUP(X252,'EE investment costs'!$D$56:$R$656,15,0)</f>
        <v>4.1191849999999999</v>
      </c>
      <c r="F252" s="17">
        <f ca="1">INDEX('EE investment costs'!$D$56:$R$656,MATCH(X252,'EE investment costs'!$D$56:$D$656,0),MATCH($V$8,'EE investment costs'!$D$56:$R$56,0))</f>
        <v>1592.5073495932656</v>
      </c>
      <c r="I252" s="18">
        <v>1</v>
      </c>
      <c r="J252" s="18">
        <v>1</v>
      </c>
      <c r="K252" s="14">
        <f t="shared" ca="1" si="26"/>
        <v>0</v>
      </c>
      <c r="L252" s="26"/>
      <c r="M252" s="19" t="str">
        <f t="shared" ca="1" si="24"/>
        <v>INDADEFFEM-41</v>
      </c>
      <c r="N252" s="23" t="str">
        <f t="shared" ca="1" si="25"/>
        <v>Agriculture Saving Tech-Electric Motors 4.1y</v>
      </c>
      <c r="O252" s="23" t="s">
        <v>32</v>
      </c>
      <c r="P252" s="23" t="s">
        <v>33</v>
      </c>
      <c r="Q252" s="23"/>
      <c r="R252" s="23"/>
      <c r="S252" s="19" t="s">
        <v>34</v>
      </c>
      <c r="V252" s="16" t="str">
        <f t="shared" ca="1" si="27"/>
        <v>AD</v>
      </c>
      <c r="W252" s="14" t="str">
        <f t="shared" ca="1" si="28"/>
        <v>Agriculture</v>
      </c>
      <c r="X252" s="3" t="str">
        <f>'EE investment costs'!D301</f>
        <v>EM-41</v>
      </c>
      <c r="Y252" s="3" t="str">
        <f>'EE investment costs'!E301</f>
        <v>Electric Motors</v>
      </c>
      <c r="AC252" s="123">
        <f>'EE investment costs'!C301</f>
        <v>4.0999999999999996</v>
      </c>
      <c r="AD252" s="22"/>
    </row>
    <row r="253" spans="2:30">
      <c r="B253" s="14" t="str">
        <f t="shared" ca="1" si="23"/>
        <v>INDADEFFTF-41</v>
      </c>
      <c r="C253" s="15" t="str">
        <f t="shared" ca="1" si="29"/>
        <v>IADTF</v>
      </c>
      <c r="D253" s="16">
        <f>'EE investment costs'!$F$15</f>
        <v>2016</v>
      </c>
      <c r="E253" s="14">
        <f>VLOOKUP(X253,'EE investment costs'!$D$56:$R$656,15,0)</f>
        <v>15.083333333333332</v>
      </c>
      <c r="F253" s="17">
        <f ca="1">INDEX('EE investment costs'!$D$56:$R$656,MATCH(X253,'EE investment costs'!$D$56:$D$656,0),MATCH($V$8,'EE investment costs'!$D$56:$R$56,0))</f>
        <v>602.44211286380084</v>
      </c>
      <c r="I253" s="18">
        <v>1</v>
      </c>
      <c r="J253" s="18">
        <v>1</v>
      </c>
      <c r="K253" s="14">
        <f t="shared" ca="1" si="26"/>
        <v>6</v>
      </c>
      <c r="L253" s="26"/>
      <c r="M253" s="19" t="str">
        <f t="shared" ca="1" si="24"/>
        <v>INDADEFFTF-41</v>
      </c>
      <c r="N253" s="23" t="str">
        <f t="shared" ca="1" si="25"/>
        <v>Agriculture Saving Tech-Haulage Tractors, Trucks, Fishing boats 4.1y</v>
      </c>
      <c r="O253" s="23" t="s">
        <v>32</v>
      </c>
      <c r="P253" s="23" t="s">
        <v>33</v>
      </c>
      <c r="Q253" s="23"/>
      <c r="R253" s="23"/>
      <c r="S253" s="19" t="s">
        <v>34</v>
      </c>
      <c r="V253" s="16" t="str">
        <f t="shared" ca="1" si="27"/>
        <v>AD</v>
      </c>
      <c r="W253" s="14" t="str">
        <f t="shared" ca="1" si="28"/>
        <v>Agriculture</v>
      </c>
      <c r="X253" s="3" t="str">
        <f>'EE investment costs'!D302</f>
        <v>TF-41</v>
      </c>
      <c r="Y253" s="3" t="str">
        <f>'EE investment costs'!E302</f>
        <v>Haulage Tractors, Trucks, Fishing boats</v>
      </c>
      <c r="AC253" s="123">
        <f>'EE investment costs'!C302</f>
        <v>4.0999999999999996</v>
      </c>
      <c r="AD253" s="22"/>
    </row>
    <row r="254" spans="2:30">
      <c r="B254" s="14" t="str">
        <f t="shared" ca="1" si="23"/>
        <v>INDADEFFMT-42</v>
      </c>
      <c r="C254" s="15" t="str">
        <f t="shared" ca="1" si="29"/>
        <v>IADMT</v>
      </c>
      <c r="D254" s="16">
        <f>'EE investment costs'!$F$15</f>
        <v>2016</v>
      </c>
      <c r="E254" s="14">
        <f>VLOOKUP(X254,'EE investment costs'!$D$56:$R$656,15,0)</f>
        <v>6.02</v>
      </c>
      <c r="F254" s="17">
        <f ca="1">INDEX('EE investment costs'!$D$56:$R$656,MATCH(X254,'EE investment costs'!$D$56:$D$656,0),MATCH($V$8,'EE investment costs'!$D$56:$R$56,0))</f>
        <v>605.14211782824725</v>
      </c>
      <c r="I254" s="18">
        <v>1</v>
      </c>
      <c r="J254" s="18">
        <v>1</v>
      </c>
      <c r="K254" s="14">
        <f t="shared" ca="1" si="26"/>
        <v>6</v>
      </c>
      <c r="L254" s="26"/>
      <c r="M254" s="19" t="str">
        <f t="shared" ca="1" si="24"/>
        <v>INDADEFFMT-42</v>
      </c>
      <c r="N254" s="23" t="str">
        <f t="shared" ca="1" si="25"/>
        <v>Agriculture Saving Tech-Heat Medium Temp. up to 150C 4.2y</v>
      </c>
      <c r="O254" s="23" t="s">
        <v>32</v>
      </c>
      <c r="P254" s="23" t="s">
        <v>33</v>
      </c>
      <c r="Q254" s="23"/>
      <c r="R254" s="23"/>
      <c r="S254" s="19" t="s">
        <v>34</v>
      </c>
      <c r="V254" s="16" t="str">
        <f t="shared" ca="1" si="27"/>
        <v>AD</v>
      </c>
      <c r="W254" s="14" t="str">
        <f t="shared" ca="1" si="28"/>
        <v>Agriculture</v>
      </c>
      <c r="X254" s="3" t="str">
        <f>'EE investment costs'!D303</f>
        <v>MT-42</v>
      </c>
      <c r="Y254" s="3" t="str">
        <f>'EE investment costs'!E303</f>
        <v>Heat Medium Temp. up to 150C</v>
      </c>
      <c r="AC254" s="123">
        <f>'EE investment costs'!C303</f>
        <v>4.2</v>
      </c>
      <c r="AD254" s="22"/>
    </row>
    <row r="255" spans="2:30">
      <c r="B255" s="14" t="str">
        <f t="shared" ca="1" si="23"/>
        <v>INDADEFFHT-42</v>
      </c>
      <c r="C255" s="15" t="str">
        <f t="shared" ca="1" si="29"/>
        <v>IADHT</v>
      </c>
      <c r="D255" s="16">
        <f>'EE investment costs'!$F$15</f>
        <v>2016</v>
      </c>
      <c r="E255" s="14">
        <f>VLOOKUP(X255,'EE investment costs'!$D$56:$R$656,15,0)</f>
        <v>4.8159999999999998</v>
      </c>
      <c r="F255" s="17">
        <f ca="1">INDEX('EE investment costs'!$D$56:$R$656,MATCH(X255,'EE investment costs'!$D$56:$D$656,0),MATCH($V$8,'EE investment costs'!$D$56:$R$56,0))</f>
        <v>487.32645557583612</v>
      </c>
      <c r="I255" s="18">
        <v>1</v>
      </c>
      <c r="J255" s="18">
        <v>1</v>
      </c>
      <c r="K255" s="14">
        <f t="shared" ca="1" si="26"/>
        <v>8</v>
      </c>
      <c r="L255" s="26"/>
      <c r="M255" s="19" t="str">
        <f t="shared" ca="1" si="24"/>
        <v>INDADEFFHT-42</v>
      </c>
      <c r="N255" s="23" t="str">
        <f t="shared" ca="1" si="25"/>
        <v>Agriculture Saving Tech-Heat High Temp. over 150C 4.2y</v>
      </c>
      <c r="O255" s="23" t="s">
        <v>32</v>
      </c>
      <c r="P255" s="23" t="s">
        <v>33</v>
      </c>
      <c r="Q255" s="23"/>
      <c r="R255" s="23"/>
      <c r="S255" s="19" t="s">
        <v>34</v>
      </c>
      <c r="V255" s="16" t="str">
        <f t="shared" ca="1" si="27"/>
        <v>AD</v>
      </c>
      <c r="W255" s="14" t="str">
        <f t="shared" ca="1" si="28"/>
        <v>Agriculture</v>
      </c>
      <c r="X255" s="3" t="str">
        <f>'EE investment costs'!D304</f>
        <v>HT-42</v>
      </c>
      <c r="Y255" s="3" t="str">
        <f>'EE investment costs'!E304</f>
        <v>Heat High Temp. over 150C</v>
      </c>
      <c r="AC255" s="123">
        <f>'EE investment costs'!C304</f>
        <v>4.2</v>
      </c>
      <c r="AD255" s="22"/>
    </row>
    <row r="256" spans="2:30">
      <c r="B256" s="14" t="str">
        <f t="shared" ca="1" si="23"/>
        <v>INDADEFFRH-42</v>
      </c>
      <c r="C256" s="15" t="str">
        <f t="shared" ca="1" si="29"/>
        <v>IADRH</v>
      </c>
      <c r="D256" s="16">
        <f>'EE investment costs'!$F$15</f>
        <v>2016</v>
      </c>
      <c r="E256" s="14">
        <f>VLOOKUP(X256,'EE investment costs'!$D$56:$R$656,15,0)</f>
        <v>16.037333333333336</v>
      </c>
      <c r="F256" s="17">
        <f ca="1">INDEX('EE investment costs'!$D$56:$R$656,MATCH(X256,'EE investment costs'!$D$56:$D$656,0),MATCH($V$8,'EE investment costs'!$D$56:$R$56,0))</f>
        <v>431.82835873784967</v>
      </c>
      <c r="I256" s="18">
        <v>1</v>
      </c>
      <c r="J256" s="18">
        <v>1</v>
      </c>
      <c r="K256" s="14">
        <f t="shared" ca="1" si="26"/>
        <v>8</v>
      </c>
      <c r="L256" s="26"/>
      <c r="M256" s="19" t="str">
        <f t="shared" ca="1" si="24"/>
        <v>INDADEFFRH-42</v>
      </c>
      <c r="N256" s="23" t="str">
        <f t="shared" ca="1" si="25"/>
        <v>Agriculture Saving Tech-Heat Room Heat 4.2y</v>
      </c>
      <c r="O256" s="23" t="s">
        <v>32</v>
      </c>
      <c r="P256" s="23" t="s">
        <v>33</v>
      </c>
      <c r="Q256" s="23"/>
      <c r="R256" s="23"/>
      <c r="S256" s="19" t="s">
        <v>34</v>
      </c>
      <c r="V256" s="16" t="str">
        <f t="shared" ca="1" si="27"/>
        <v>AD</v>
      </c>
      <c r="W256" s="14" t="str">
        <f t="shared" ca="1" si="28"/>
        <v>Agriculture</v>
      </c>
      <c r="X256" s="3" t="str">
        <f>'EE investment costs'!D305</f>
        <v>RH-42</v>
      </c>
      <c r="Y256" s="3" t="str">
        <f>'EE investment costs'!E305</f>
        <v>Heat Room Heat</v>
      </c>
      <c r="AC256" s="123">
        <f>'EE investment costs'!C305</f>
        <v>4.2</v>
      </c>
      <c r="AD256" s="22"/>
    </row>
    <row r="257" spans="2:30">
      <c r="B257" s="14" t="str">
        <f t="shared" ca="1" si="23"/>
        <v>INDADEFFLA-42</v>
      </c>
      <c r="C257" s="15" t="str">
        <f t="shared" ca="1" si="29"/>
        <v>IADLA</v>
      </c>
      <c r="D257" s="16">
        <f>'EE investment costs'!$F$15</f>
        <v>2016</v>
      </c>
      <c r="E257" s="14">
        <f>VLOOKUP(X257,'EE investment costs'!$D$56:$R$656,15,0)</f>
        <v>3.936066666666667</v>
      </c>
      <c r="F257" s="17">
        <f ca="1">INDEX('EE investment costs'!$D$56:$R$656,MATCH(X257,'EE investment costs'!$D$56:$D$656,0),MATCH($V$8,'EE investment costs'!$D$56:$R$56,0))</f>
        <v>1601.1467008030424</v>
      </c>
      <c r="I257" s="18">
        <v>1</v>
      </c>
      <c r="J257" s="18">
        <v>1</v>
      </c>
      <c r="K257" s="14">
        <f t="shared" ca="1" si="26"/>
        <v>0</v>
      </c>
      <c r="L257" s="26"/>
      <c r="M257" s="19" t="str">
        <f t="shared" ca="1" si="24"/>
        <v>INDADEFFLA-42</v>
      </c>
      <c r="N257" s="23" t="str">
        <f t="shared" ca="1" si="25"/>
        <v>Agriculture Saving Tech-Light 4.2y</v>
      </c>
      <c r="O257" s="23" t="s">
        <v>32</v>
      </c>
      <c r="P257" s="23" t="s">
        <v>33</v>
      </c>
      <c r="Q257" s="23"/>
      <c r="R257" s="23"/>
      <c r="S257" s="19" t="s">
        <v>34</v>
      </c>
      <c r="V257" s="16" t="str">
        <f t="shared" ca="1" si="27"/>
        <v>AD</v>
      </c>
      <c r="W257" s="14" t="str">
        <f t="shared" ca="1" si="28"/>
        <v>Agriculture</v>
      </c>
      <c r="X257" s="3" t="str">
        <f>'EE investment costs'!D306</f>
        <v>LA-42</v>
      </c>
      <c r="Y257" s="3" t="str">
        <f>'EE investment costs'!E306</f>
        <v>Light</v>
      </c>
      <c r="AC257" s="123">
        <f>'EE investment costs'!C306</f>
        <v>4.2</v>
      </c>
      <c r="AD257" s="22"/>
    </row>
    <row r="258" spans="2:30">
      <c r="B258" s="14" t="str">
        <f t="shared" ca="1" si="23"/>
        <v>INDADEFFEM-42</v>
      </c>
      <c r="C258" s="15" t="str">
        <f t="shared" ca="1" si="29"/>
        <v>IADEM</v>
      </c>
      <c r="D258" s="16">
        <f>'EE investment costs'!$F$15</f>
        <v>2016</v>
      </c>
      <c r="E258" s="14">
        <f>VLOOKUP(X258,'EE investment costs'!$D$56:$R$656,15,0)</f>
        <v>4.1328700000000005</v>
      </c>
      <c r="F258" s="17">
        <f ca="1">INDEX('EE investment costs'!$D$56:$R$656,MATCH(X258,'EE investment costs'!$D$56:$D$656,0),MATCH($V$8,'EE investment costs'!$D$56:$R$56,0))</f>
        <v>1611.4455116592819</v>
      </c>
      <c r="I258" s="18">
        <v>1</v>
      </c>
      <c r="J258" s="18">
        <v>1</v>
      </c>
      <c r="K258" s="14">
        <f t="shared" ca="1" si="26"/>
        <v>0</v>
      </c>
      <c r="L258" s="26"/>
      <c r="M258" s="19" t="str">
        <f t="shared" ca="1" si="24"/>
        <v>INDADEFFEM-42</v>
      </c>
      <c r="N258" s="23" t="str">
        <f t="shared" ca="1" si="25"/>
        <v>Agriculture Saving Tech-Electric Motors 4.2y</v>
      </c>
      <c r="O258" s="23" t="s">
        <v>32</v>
      </c>
      <c r="P258" s="23" t="s">
        <v>33</v>
      </c>
      <c r="Q258" s="23"/>
      <c r="R258" s="23"/>
      <c r="S258" s="19" t="s">
        <v>34</v>
      </c>
      <c r="V258" s="16" t="str">
        <f t="shared" ca="1" si="27"/>
        <v>AD</v>
      </c>
      <c r="W258" s="14" t="str">
        <f t="shared" ca="1" si="28"/>
        <v>Agriculture</v>
      </c>
      <c r="X258" s="3" t="str">
        <f>'EE investment costs'!D307</f>
        <v>EM-42</v>
      </c>
      <c r="Y258" s="3" t="str">
        <f>'EE investment costs'!E307</f>
        <v>Electric Motors</v>
      </c>
      <c r="AC258" s="123">
        <f>'EE investment costs'!C307</f>
        <v>4.2</v>
      </c>
      <c r="AD258" s="22"/>
    </row>
    <row r="259" spans="2:30">
      <c r="B259" s="14" t="str">
        <f t="shared" ca="1" si="23"/>
        <v>INDADEFFTF-42</v>
      </c>
      <c r="C259" s="15" t="str">
        <f t="shared" ca="1" si="29"/>
        <v>IADTF</v>
      </c>
      <c r="D259" s="16">
        <f>'EE investment costs'!$F$15</f>
        <v>2016</v>
      </c>
      <c r="E259" s="14">
        <f>VLOOKUP(X259,'EE investment costs'!$D$56:$R$656,15,0)</f>
        <v>15.166666666666666</v>
      </c>
      <c r="F259" s="17">
        <f ca="1">INDEX('EE investment costs'!$D$56:$R$656,MATCH(X259,'EE investment costs'!$D$56:$D$656,0),MATCH($V$8,'EE investment costs'!$D$56:$R$56,0))</f>
        <v>617.13582293364971</v>
      </c>
      <c r="I259" s="18">
        <v>1</v>
      </c>
      <c r="J259" s="18">
        <v>1</v>
      </c>
      <c r="K259" s="14">
        <f t="shared" ca="1" si="26"/>
        <v>6</v>
      </c>
      <c r="L259" s="26"/>
      <c r="M259" s="19" t="str">
        <f t="shared" ca="1" si="24"/>
        <v>INDADEFFTF-42</v>
      </c>
      <c r="N259" s="23" t="str">
        <f t="shared" ca="1" si="25"/>
        <v>Agriculture Saving Tech-Haulage Tractors, Trucks, Fishing boats 4.2y</v>
      </c>
      <c r="O259" s="23" t="s">
        <v>32</v>
      </c>
      <c r="P259" s="23" t="s">
        <v>33</v>
      </c>
      <c r="Q259" s="23"/>
      <c r="R259" s="23"/>
      <c r="S259" s="19" t="s">
        <v>34</v>
      </c>
      <c r="V259" s="16" t="str">
        <f t="shared" ca="1" si="27"/>
        <v>AD</v>
      </c>
      <c r="W259" s="14" t="str">
        <f t="shared" ca="1" si="28"/>
        <v>Agriculture</v>
      </c>
      <c r="X259" s="3" t="str">
        <f>'EE investment costs'!D308</f>
        <v>TF-42</v>
      </c>
      <c r="Y259" s="3" t="str">
        <f>'EE investment costs'!E308</f>
        <v>Haulage Tractors, Trucks, Fishing boats</v>
      </c>
      <c r="AC259" s="123">
        <f>'EE investment costs'!C308</f>
        <v>4.2</v>
      </c>
      <c r="AD259" s="22"/>
    </row>
    <row r="260" spans="2:30">
      <c r="B260" s="14" t="str">
        <f t="shared" ca="1" si="23"/>
        <v>INDADEFFMT-43</v>
      </c>
      <c r="C260" s="15" t="str">
        <f t="shared" ca="1" si="29"/>
        <v>IADMT</v>
      </c>
      <c r="D260" s="16">
        <f>'EE investment costs'!$F$15</f>
        <v>2016</v>
      </c>
      <c r="E260" s="14">
        <f>VLOOKUP(X260,'EE investment costs'!$D$56:$R$656,15,0)</f>
        <v>6.0299999999999994</v>
      </c>
      <c r="F260" s="17">
        <f ca="1">INDEX('EE investment costs'!$D$56:$R$656,MATCH(X260,'EE investment costs'!$D$56:$D$656,0),MATCH($V$8,'EE investment costs'!$D$56:$R$56,0))</f>
        <v>614.46919543261004</v>
      </c>
      <c r="I260" s="18">
        <v>1</v>
      </c>
      <c r="J260" s="18">
        <v>1</v>
      </c>
      <c r="K260" s="14">
        <f t="shared" ca="1" si="26"/>
        <v>6</v>
      </c>
      <c r="L260" s="26"/>
      <c r="M260" s="19" t="str">
        <f t="shared" ca="1" si="24"/>
        <v>INDADEFFMT-43</v>
      </c>
      <c r="N260" s="23" t="str">
        <f t="shared" ca="1" si="25"/>
        <v>Agriculture Saving Tech-Heat Medium Temp. up to 150C 4.3y</v>
      </c>
      <c r="O260" s="23" t="s">
        <v>32</v>
      </c>
      <c r="P260" s="23" t="s">
        <v>33</v>
      </c>
      <c r="Q260" s="23"/>
      <c r="R260" s="23"/>
      <c r="S260" s="19" t="s">
        <v>34</v>
      </c>
      <c r="V260" s="16" t="str">
        <f t="shared" ca="1" si="27"/>
        <v>AD</v>
      </c>
      <c r="W260" s="14" t="str">
        <f t="shared" ca="1" si="28"/>
        <v>Agriculture</v>
      </c>
      <c r="X260" s="3" t="str">
        <f>'EE investment costs'!D309</f>
        <v>MT-43</v>
      </c>
      <c r="Y260" s="3" t="str">
        <f>'EE investment costs'!E309</f>
        <v>Heat Medium Temp. up to 150C</v>
      </c>
      <c r="AC260" s="123">
        <f>'EE investment costs'!C309</f>
        <v>4.3</v>
      </c>
      <c r="AD260" s="22"/>
    </row>
    <row r="261" spans="2:30">
      <c r="B261" s="14" t="str">
        <f t="shared" ca="1" si="23"/>
        <v>INDADEFFHT-43</v>
      </c>
      <c r="C261" s="15" t="str">
        <f t="shared" ca="1" si="29"/>
        <v>IADHT</v>
      </c>
      <c r="D261" s="16">
        <f>'EE investment costs'!$F$15</f>
        <v>2016</v>
      </c>
      <c r="E261" s="14">
        <f>VLOOKUP(X261,'EE investment costs'!$D$56:$R$656,15,0)</f>
        <v>4.8239999999999998</v>
      </c>
      <c r="F261" s="17">
        <f ca="1">INDEX('EE investment costs'!$D$56:$R$656,MATCH(X261,'EE investment costs'!$D$56:$D$656,0),MATCH($V$8,'EE investment costs'!$D$56:$R$56,0))</f>
        <v>493.53096494298256</v>
      </c>
      <c r="I261" s="18">
        <v>1</v>
      </c>
      <c r="J261" s="18">
        <v>1</v>
      </c>
      <c r="K261" s="14">
        <f t="shared" ca="1" si="26"/>
        <v>8</v>
      </c>
      <c r="L261" s="26"/>
      <c r="M261" s="19" t="str">
        <f t="shared" ca="1" si="24"/>
        <v>INDADEFFHT-43</v>
      </c>
      <c r="N261" s="23" t="str">
        <f t="shared" ca="1" si="25"/>
        <v>Agriculture Saving Tech-Heat High Temp. over 150C 4.3y</v>
      </c>
      <c r="O261" s="23" t="s">
        <v>32</v>
      </c>
      <c r="P261" s="23" t="s">
        <v>33</v>
      </c>
      <c r="Q261" s="23"/>
      <c r="R261" s="23"/>
      <c r="S261" s="19" t="s">
        <v>34</v>
      </c>
      <c r="V261" s="16" t="str">
        <f t="shared" ca="1" si="27"/>
        <v>AD</v>
      </c>
      <c r="W261" s="14" t="str">
        <f t="shared" ca="1" si="28"/>
        <v>Agriculture</v>
      </c>
      <c r="X261" s="3" t="str">
        <f>'EE investment costs'!D310</f>
        <v>HT-43</v>
      </c>
      <c r="Y261" s="3" t="str">
        <f>'EE investment costs'!E310</f>
        <v>Heat High Temp. over 150C</v>
      </c>
      <c r="AC261" s="123">
        <f>'EE investment costs'!C310</f>
        <v>4.3</v>
      </c>
      <c r="AD261" s="22"/>
    </row>
    <row r="262" spans="2:30">
      <c r="B262" s="14" t="str">
        <f t="shared" ca="1" si="23"/>
        <v>INDADEFFRH-43</v>
      </c>
      <c r="C262" s="15" t="str">
        <f t="shared" ca="1" si="29"/>
        <v>IADRH</v>
      </c>
      <c r="D262" s="16">
        <f>'EE investment costs'!$F$15</f>
        <v>2016</v>
      </c>
      <c r="E262" s="14">
        <f>VLOOKUP(X262,'EE investment costs'!$D$56:$R$656,15,0)</f>
        <v>16.056000000000001</v>
      </c>
      <c r="F262" s="17">
        <f ca="1">INDEX('EE investment costs'!$D$56:$R$656,MATCH(X262,'EE investment costs'!$D$56:$D$656,0),MATCH($V$8,'EE investment costs'!$D$56:$R$56,0))</f>
        <v>493.5181242718283</v>
      </c>
      <c r="I262" s="18">
        <v>1</v>
      </c>
      <c r="J262" s="18">
        <v>1</v>
      </c>
      <c r="K262" s="14">
        <f t="shared" ca="1" si="26"/>
        <v>8</v>
      </c>
      <c r="L262" s="26"/>
      <c r="M262" s="19" t="str">
        <f t="shared" ca="1" si="24"/>
        <v>INDADEFFRH-43</v>
      </c>
      <c r="N262" s="23" t="str">
        <f t="shared" ca="1" si="25"/>
        <v>Agriculture Saving Tech-Heat Room Heat 4.3y</v>
      </c>
      <c r="O262" s="23" t="s">
        <v>32</v>
      </c>
      <c r="P262" s="23" t="s">
        <v>33</v>
      </c>
      <c r="Q262" s="23"/>
      <c r="R262" s="23"/>
      <c r="S262" s="19" t="s">
        <v>34</v>
      </c>
      <c r="V262" s="16" t="str">
        <f t="shared" ca="1" si="27"/>
        <v>AD</v>
      </c>
      <c r="W262" s="14" t="str">
        <f t="shared" ca="1" si="28"/>
        <v>Agriculture</v>
      </c>
      <c r="X262" s="3" t="str">
        <f>'EE investment costs'!D311</f>
        <v>RH-43</v>
      </c>
      <c r="Y262" s="3" t="str">
        <f>'EE investment costs'!E311</f>
        <v>Heat Room Heat</v>
      </c>
      <c r="AC262" s="123">
        <f>'EE investment costs'!C311</f>
        <v>4.3</v>
      </c>
      <c r="AD262" s="22"/>
    </row>
    <row r="263" spans="2:30">
      <c r="B263" s="14" t="str">
        <f t="shared" ca="1" si="23"/>
        <v>INDADEFFLA-43</v>
      </c>
      <c r="C263" s="15" t="str">
        <f t="shared" ca="1" si="29"/>
        <v>IADLA</v>
      </c>
      <c r="D263" s="16">
        <f>'EE investment costs'!$F$15</f>
        <v>2016</v>
      </c>
      <c r="E263" s="14">
        <f>VLOOKUP(X263,'EE investment costs'!$D$56:$R$656,15,0)</f>
        <v>3.9491000000000005</v>
      </c>
      <c r="F263" s="17">
        <f ca="1">INDEX('EE investment costs'!$D$56:$R$656,MATCH(X263,'EE investment costs'!$D$56:$D$656,0),MATCH($V$8,'EE investment costs'!$D$56:$R$56,0))</f>
        <v>1616.5238939541691</v>
      </c>
      <c r="I263" s="18">
        <v>1</v>
      </c>
      <c r="J263" s="18">
        <v>1</v>
      </c>
      <c r="K263" s="14">
        <f t="shared" ca="1" si="26"/>
        <v>0</v>
      </c>
      <c r="L263" s="26"/>
      <c r="M263" s="19" t="str">
        <f t="shared" ca="1" si="24"/>
        <v>INDADEFFLA-43</v>
      </c>
      <c r="N263" s="23" t="str">
        <f t="shared" ca="1" si="25"/>
        <v>Agriculture Saving Tech-Light 4.3y</v>
      </c>
      <c r="O263" s="23" t="s">
        <v>32</v>
      </c>
      <c r="P263" s="23" t="s">
        <v>33</v>
      </c>
      <c r="Q263" s="23"/>
      <c r="R263" s="23"/>
      <c r="S263" s="19" t="s">
        <v>34</v>
      </c>
      <c r="V263" s="16" t="str">
        <f t="shared" ca="1" si="27"/>
        <v>AD</v>
      </c>
      <c r="W263" s="14" t="str">
        <f t="shared" ca="1" si="28"/>
        <v>Agriculture</v>
      </c>
      <c r="X263" s="3" t="str">
        <f>'EE investment costs'!D312</f>
        <v>LA-43</v>
      </c>
      <c r="Y263" s="3" t="str">
        <f>'EE investment costs'!E312</f>
        <v>Light</v>
      </c>
      <c r="AC263" s="123">
        <f>'EE investment costs'!C312</f>
        <v>4.3</v>
      </c>
      <c r="AD263" s="22"/>
    </row>
    <row r="264" spans="2:30">
      <c r="B264" s="14" t="str">
        <f t="shared" ref="B264:B327" ca="1" si="30">M264</f>
        <v>INDADEFFEM-43</v>
      </c>
      <c r="C264" s="15" t="str">
        <f t="shared" ca="1" si="29"/>
        <v>IADEM</v>
      </c>
      <c r="D264" s="16">
        <f>'EE investment costs'!$F$15</f>
        <v>2016</v>
      </c>
      <c r="E264" s="14">
        <f>VLOOKUP(X264,'EE investment costs'!$D$56:$R$656,15,0)</f>
        <v>4.1465550000000002</v>
      </c>
      <c r="F264" s="17">
        <f ca="1">INDEX('EE investment costs'!$D$56:$R$656,MATCH(X264,'EE investment costs'!$D$56:$D$656,0),MATCH($V$8,'EE investment costs'!$D$56:$R$56,0))</f>
        <v>1630.383673725298</v>
      </c>
      <c r="I264" s="18">
        <v>1</v>
      </c>
      <c r="J264" s="18">
        <v>1</v>
      </c>
      <c r="K264" s="14">
        <f t="shared" ca="1" si="26"/>
        <v>0</v>
      </c>
      <c r="L264" s="26"/>
      <c r="M264" s="19" t="str">
        <f t="shared" ref="M264:M327" ca="1" si="31">CONCATENATE("IND",$V$8,"EFF",$X264)</f>
        <v>INDADEFFEM-43</v>
      </c>
      <c r="N264" s="23" t="str">
        <f t="shared" ca="1" si="25"/>
        <v>Agriculture Saving Tech-Electric Motors 4.3y</v>
      </c>
      <c r="O264" s="23" t="s">
        <v>32</v>
      </c>
      <c r="P264" s="23" t="s">
        <v>33</v>
      </c>
      <c r="Q264" s="23"/>
      <c r="R264" s="23"/>
      <c r="S264" s="19" t="s">
        <v>34</v>
      </c>
      <c r="V264" s="16" t="str">
        <f t="shared" ca="1" si="27"/>
        <v>AD</v>
      </c>
      <c r="W264" s="14" t="str">
        <f t="shared" ca="1" si="28"/>
        <v>Agriculture</v>
      </c>
      <c r="X264" s="3" t="str">
        <f>'EE investment costs'!D313</f>
        <v>EM-43</v>
      </c>
      <c r="Y264" s="3" t="str">
        <f>'EE investment costs'!E313</f>
        <v>Electric Motors</v>
      </c>
      <c r="AC264" s="123">
        <f>'EE investment costs'!C313</f>
        <v>4.3</v>
      </c>
      <c r="AD264" s="22"/>
    </row>
    <row r="265" spans="2:30">
      <c r="B265" s="14" t="str">
        <f t="shared" ca="1" si="30"/>
        <v>INDADEFFTF-43</v>
      </c>
      <c r="C265" s="15" t="str">
        <f t="shared" ca="1" si="29"/>
        <v>IADTF</v>
      </c>
      <c r="D265" s="16">
        <f>'EE investment costs'!$F$15</f>
        <v>2016</v>
      </c>
      <c r="E265" s="14">
        <f>VLOOKUP(X265,'EE investment costs'!$D$56:$R$656,15,0)</f>
        <v>15.249999999999998</v>
      </c>
      <c r="F265" s="17">
        <f ca="1">INDEX('EE investment costs'!$D$56:$R$656,MATCH(X265,'EE investment costs'!$D$56:$D$656,0),MATCH($V$8,'EE investment costs'!$D$56:$R$56,0))</f>
        <v>631.82953300349845</v>
      </c>
      <c r="I265" s="18">
        <v>1</v>
      </c>
      <c r="J265" s="18">
        <v>1</v>
      </c>
      <c r="K265" s="14">
        <f t="shared" ca="1" si="26"/>
        <v>6</v>
      </c>
      <c r="L265" s="26"/>
      <c r="M265" s="19" t="str">
        <f t="shared" ca="1" si="31"/>
        <v>INDADEFFTF-43</v>
      </c>
      <c r="N265" s="23" t="str">
        <f t="shared" ref="N265:N328" ca="1" si="32">$W$8&amp;" Saving Tech"&amp;"-"&amp;$Y265&amp;" "&amp;AC265&amp;"y"</f>
        <v>Agriculture Saving Tech-Haulage Tractors, Trucks, Fishing boats 4.3y</v>
      </c>
      <c r="O265" s="23" t="s">
        <v>32</v>
      </c>
      <c r="P265" s="23" t="s">
        <v>33</v>
      </c>
      <c r="Q265" s="23"/>
      <c r="R265" s="23"/>
      <c r="S265" s="19" t="s">
        <v>34</v>
      </c>
      <c r="V265" s="16" t="str">
        <f t="shared" ca="1" si="27"/>
        <v>AD</v>
      </c>
      <c r="W265" s="14" t="str">
        <f t="shared" ca="1" si="28"/>
        <v>Agriculture</v>
      </c>
      <c r="X265" s="3" t="str">
        <f>'EE investment costs'!D314</f>
        <v>TF-43</v>
      </c>
      <c r="Y265" s="3" t="str">
        <f>'EE investment costs'!E314</f>
        <v>Haulage Tractors, Trucks, Fishing boats</v>
      </c>
      <c r="AC265" s="123">
        <f>'EE investment costs'!C314</f>
        <v>4.3</v>
      </c>
      <c r="AD265" s="22"/>
    </row>
    <row r="266" spans="2:30">
      <c r="B266" s="14" t="str">
        <f t="shared" ca="1" si="30"/>
        <v>INDADEFFMT-44</v>
      </c>
      <c r="C266" s="15" t="str">
        <f t="shared" ca="1" si="29"/>
        <v>IADMT</v>
      </c>
      <c r="D266" s="16">
        <f>'EE investment costs'!$F$15</f>
        <v>2016</v>
      </c>
      <c r="E266" s="14">
        <f>VLOOKUP(X266,'EE investment costs'!$D$56:$R$656,15,0)</f>
        <v>6.0399999999999991</v>
      </c>
      <c r="F266" s="17">
        <f ca="1">INDEX('EE investment costs'!$D$56:$R$656,MATCH(X266,'EE investment costs'!$D$56:$D$656,0),MATCH($V$8,'EE investment costs'!$D$56:$R$56,0))</f>
        <v>623.79627303697293</v>
      </c>
      <c r="I266" s="18">
        <v>1</v>
      </c>
      <c r="J266" s="18">
        <v>1</v>
      </c>
      <c r="K266" s="14">
        <f t="shared" ref="K266:K329" ca="1" si="33">IF(F266&lt;500,1,0)+IF(F266&lt;600,1,0)+IF(F266&lt;700,1,0)+IF(F266&lt;800,1,0)+IF(F266&lt;900,1,0)+IF(F266&lt;1000,1,0)+IF(F266&lt;1100,1,0)+IF(F266&lt;1200,1,0)</f>
        <v>6</v>
      </c>
      <c r="L266" s="26"/>
      <c r="M266" s="19" t="str">
        <f t="shared" ca="1" si="31"/>
        <v>INDADEFFMT-44</v>
      </c>
      <c r="N266" s="23" t="str">
        <f t="shared" ca="1" si="32"/>
        <v>Agriculture Saving Tech-Heat Medium Temp. up to 150C 4.4y</v>
      </c>
      <c r="O266" s="23" t="s">
        <v>32</v>
      </c>
      <c r="P266" s="23" t="s">
        <v>33</v>
      </c>
      <c r="Q266" s="23"/>
      <c r="R266" s="23"/>
      <c r="S266" s="19" t="s">
        <v>34</v>
      </c>
      <c r="V266" s="16" t="str">
        <f t="shared" ref="V266:V329" ca="1" si="34">V265</f>
        <v>AD</v>
      </c>
      <c r="W266" s="14" t="str">
        <f t="shared" ref="W266:W329" ca="1" si="35">W265</f>
        <v>Agriculture</v>
      </c>
      <c r="X266" s="3" t="str">
        <f>'EE investment costs'!D315</f>
        <v>MT-44</v>
      </c>
      <c r="Y266" s="3" t="str">
        <f>'EE investment costs'!E315</f>
        <v>Heat Medium Temp. up to 150C</v>
      </c>
      <c r="AC266" s="123">
        <f>'EE investment costs'!C315</f>
        <v>4.4000000000000004</v>
      </c>
      <c r="AD266" s="22"/>
    </row>
    <row r="267" spans="2:30">
      <c r="B267" s="14" t="str">
        <f t="shared" ca="1" si="30"/>
        <v>INDADEFFHT-44</v>
      </c>
      <c r="C267" s="15" t="str">
        <f t="shared" ca="1" si="29"/>
        <v>IADHT</v>
      </c>
      <c r="D267" s="16">
        <f>'EE investment costs'!$F$15</f>
        <v>2016</v>
      </c>
      <c r="E267" s="14">
        <f>VLOOKUP(X267,'EE investment costs'!$D$56:$R$656,15,0)</f>
        <v>4.8319999999999999</v>
      </c>
      <c r="F267" s="17">
        <f ca="1">INDEX('EE investment costs'!$D$56:$R$656,MATCH(X267,'EE investment costs'!$D$56:$D$656,0),MATCH($V$8,'EE investment costs'!$D$56:$R$56,0))</f>
        <v>499.73547431012906</v>
      </c>
      <c r="I267" s="18">
        <v>1</v>
      </c>
      <c r="J267" s="18">
        <v>1</v>
      </c>
      <c r="K267" s="14">
        <f t="shared" ca="1" si="33"/>
        <v>8</v>
      </c>
      <c r="L267" s="26"/>
      <c r="M267" s="19" t="str">
        <f t="shared" ca="1" si="31"/>
        <v>INDADEFFHT-44</v>
      </c>
      <c r="N267" s="23" t="str">
        <f t="shared" ca="1" si="32"/>
        <v>Agriculture Saving Tech-Heat High Temp. over 150C 4.4y</v>
      </c>
      <c r="O267" s="23" t="s">
        <v>32</v>
      </c>
      <c r="P267" s="23" t="s">
        <v>33</v>
      </c>
      <c r="Q267" s="23"/>
      <c r="R267" s="23"/>
      <c r="S267" s="19" t="s">
        <v>34</v>
      </c>
      <c r="V267" s="16" t="str">
        <f t="shared" ca="1" si="34"/>
        <v>AD</v>
      </c>
      <c r="W267" s="14" t="str">
        <f t="shared" ca="1" si="35"/>
        <v>Agriculture</v>
      </c>
      <c r="X267" s="3" t="str">
        <f>'EE investment costs'!D316</f>
        <v>HT-44</v>
      </c>
      <c r="Y267" s="3" t="str">
        <f>'EE investment costs'!E316</f>
        <v>Heat High Temp. over 150C</v>
      </c>
      <c r="AC267" s="123">
        <f>'EE investment costs'!C316</f>
        <v>4.4000000000000004</v>
      </c>
      <c r="AD267" s="22"/>
    </row>
    <row r="268" spans="2:30">
      <c r="B268" s="14" t="str">
        <f t="shared" ca="1" si="30"/>
        <v>INDADEFFRH-44</v>
      </c>
      <c r="C268" s="15" t="str">
        <f t="shared" ca="1" si="29"/>
        <v>IADRH</v>
      </c>
      <c r="D268" s="16">
        <f>'EE investment costs'!$F$15</f>
        <v>2016</v>
      </c>
      <c r="E268" s="14">
        <f>VLOOKUP(X268,'EE investment costs'!$D$56:$R$656,15,0)</f>
        <v>16.074666666666669</v>
      </c>
      <c r="F268" s="17">
        <f ca="1">INDEX('EE investment costs'!$D$56:$R$656,MATCH(X268,'EE investment costs'!$D$56:$D$656,0),MATCH($V$8,'EE investment costs'!$D$56:$R$56,0))</f>
        <v>555.20788980580687</v>
      </c>
      <c r="I268" s="18">
        <v>1</v>
      </c>
      <c r="J268" s="18">
        <v>1</v>
      </c>
      <c r="K268" s="14">
        <f t="shared" ca="1" si="33"/>
        <v>7</v>
      </c>
      <c r="L268" s="26"/>
      <c r="M268" s="19" t="str">
        <f t="shared" ca="1" si="31"/>
        <v>INDADEFFRH-44</v>
      </c>
      <c r="N268" s="23" t="str">
        <f t="shared" ca="1" si="32"/>
        <v>Agriculture Saving Tech-Heat Room Heat 4.4y</v>
      </c>
      <c r="O268" s="23" t="s">
        <v>32</v>
      </c>
      <c r="P268" s="23" t="s">
        <v>33</v>
      </c>
      <c r="Q268" s="23"/>
      <c r="R268" s="23"/>
      <c r="S268" s="19" t="s">
        <v>34</v>
      </c>
      <c r="V268" s="16" t="str">
        <f t="shared" ca="1" si="34"/>
        <v>AD</v>
      </c>
      <c r="W268" s="14" t="str">
        <f t="shared" ca="1" si="35"/>
        <v>Agriculture</v>
      </c>
      <c r="X268" s="3" t="str">
        <f>'EE investment costs'!D317</f>
        <v>RH-44</v>
      </c>
      <c r="Y268" s="3" t="str">
        <f>'EE investment costs'!E317</f>
        <v>Heat Room Heat</v>
      </c>
      <c r="AC268" s="123">
        <f>'EE investment costs'!C317</f>
        <v>4.4000000000000004</v>
      </c>
      <c r="AD268" s="22"/>
    </row>
    <row r="269" spans="2:30">
      <c r="B269" s="14" t="str">
        <f t="shared" ca="1" si="30"/>
        <v>INDADEFFLA-44</v>
      </c>
      <c r="C269" s="15" t="str">
        <f t="shared" ca="1" si="29"/>
        <v>IADLA</v>
      </c>
      <c r="D269" s="16">
        <f>'EE investment costs'!$F$15</f>
        <v>2016</v>
      </c>
      <c r="E269" s="14">
        <f>VLOOKUP(X269,'EE investment costs'!$D$56:$R$656,15,0)</f>
        <v>3.9621333333333335</v>
      </c>
      <c r="F269" s="17">
        <f ca="1">INDEX('EE investment costs'!$D$56:$R$656,MATCH(X269,'EE investment costs'!$D$56:$D$656,0),MATCH($V$8,'EE investment costs'!$D$56:$R$56,0))</f>
        <v>1631.9010871052958</v>
      </c>
      <c r="I269" s="18">
        <v>1</v>
      </c>
      <c r="J269" s="18">
        <v>1</v>
      </c>
      <c r="K269" s="14">
        <f t="shared" ca="1" si="33"/>
        <v>0</v>
      </c>
      <c r="L269" s="26"/>
      <c r="M269" s="19" t="str">
        <f t="shared" ca="1" si="31"/>
        <v>INDADEFFLA-44</v>
      </c>
      <c r="N269" s="23" t="str">
        <f t="shared" ca="1" si="32"/>
        <v>Agriculture Saving Tech-Light 4.4y</v>
      </c>
      <c r="O269" s="23" t="s">
        <v>32</v>
      </c>
      <c r="P269" s="23" t="s">
        <v>33</v>
      </c>
      <c r="Q269" s="23"/>
      <c r="R269" s="23"/>
      <c r="S269" s="19" t="s">
        <v>34</v>
      </c>
      <c r="V269" s="16" t="str">
        <f t="shared" ca="1" si="34"/>
        <v>AD</v>
      </c>
      <c r="W269" s="14" t="str">
        <f t="shared" ca="1" si="35"/>
        <v>Agriculture</v>
      </c>
      <c r="X269" s="3" t="str">
        <f>'EE investment costs'!D318</f>
        <v>LA-44</v>
      </c>
      <c r="Y269" s="3" t="str">
        <f>'EE investment costs'!E318</f>
        <v>Light</v>
      </c>
      <c r="AC269" s="123">
        <f>'EE investment costs'!C318</f>
        <v>4.4000000000000004</v>
      </c>
      <c r="AD269" s="22"/>
    </row>
    <row r="270" spans="2:30">
      <c r="B270" s="14" t="str">
        <f t="shared" ca="1" si="30"/>
        <v>INDADEFFEM-44</v>
      </c>
      <c r="C270" s="15" t="str">
        <f t="shared" ca="1" si="29"/>
        <v>IADEM</v>
      </c>
      <c r="D270" s="16">
        <f>'EE investment costs'!$F$15</f>
        <v>2016</v>
      </c>
      <c r="E270" s="14">
        <f>VLOOKUP(X270,'EE investment costs'!$D$56:$R$656,15,0)</f>
        <v>4.1602399999999999</v>
      </c>
      <c r="F270" s="17">
        <f ca="1">INDEX('EE investment costs'!$D$56:$R$656,MATCH(X270,'EE investment costs'!$D$56:$D$656,0),MATCH($V$8,'EE investment costs'!$D$56:$R$56,0))</f>
        <v>1649.3218357913145</v>
      </c>
      <c r="I270" s="18">
        <v>1</v>
      </c>
      <c r="J270" s="18">
        <v>1</v>
      </c>
      <c r="K270" s="14">
        <f t="shared" ca="1" si="33"/>
        <v>0</v>
      </c>
      <c r="L270" s="26"/>
      <c r="M270" s="19" t="str">
        <f t="shared" ca="1" si="31"/>
        <v>INDADEFFEM-44</v>
      </c>
      <c r="N270" s="23" t="str">
        <f t="shared" ca="1" si="32"/>
        <v>Agriculture Saving Tech-Electric Motors 4.4y</v>
      </c>
      <c r="O270" s="23" t="s">
        <v>32</v>
      </c>
      <c r="P270" s="23" t="s">
        <v>33</v>
      </c>
      <c r="Q270" s="23"/>
      <c r="R270" s="23"/>
      <c r="S270" s="19" t="s">
        <v>34</v>
      </c>
      <c r="V270" s="16" t="str">
        <f t="shared" ca="1" si="34"/>
        <v>AD</v>
      </c>
      <c r="W270" s="14" t="str">
        <f t="shared" ca="1" si="35"/>
        <v>Agriculture</v>
      </c>
      <c r="X270" s="3" t="str">
        <f>'EE investment costs'!D319</f>
        <v>EM-44</v>
      </c>
      <c r="Y270" s="3" t="str">
        <f>'EE investment costs'!E319</f>
        <v>Electric Motors</v>
      </c>
      <c r="AC270" s="123">
        <f>'EE investment costs'!C319</f>
        <v>4.4000000000000004</v>
      </c>
      <c r="AD270" s="22"/>
    </row>
    <row r="271" spans="2:30">
      <c r="B271" s="14" t="str">
        <f t="shared" ca="1" si="30"/>
        <v>INDADEFFTF-44</v>
      </c>
      <c r="C271" s="15" t="str">
        <f t="shared" ca="1" si="29"/>
        <v>IADTF</v>
      </c>
      <c r="D271" s="16">
        <f>'EE investment costs'!$F$15</f>
        <v>2016</v>
      </c>
      <c r="E271" s="14">
        <f>VLOOKUP(X271,'EE investment costs'!$D$56:$R$656,15,0)</f>
        <v>15.333333333333332</v>
      </c>
      <c r="F271" s="17">
        <f ca="1">INDEX('EE investment costs'!$D$56:$R$656,MATCH(X271,'EE investment costs'!$D$56:$D$656,0),MATCH($V$8,'EE investment costs'!$D$56:$R$56,0))</f>
        <v>646.52324307334732</v>
      </c>
      <c r="I271" s="18">
        <v>1</v>
      </c>
      <c r="J271" s="18">
        <v>1</v>
      </c>
      <c r="K271" s="14">
        <f t="shared" ca="1" si="33"/>
        <v>6</v>
      </c>
      <c r="L271" s="26"/>
      <c r="M271" s="19" t="str">
        <f t="shared" ca="1" si="31"/>
        <v>INDADEFFTF-44</v>
      </c>
      <c r="N271" s="23" t="str">
        <f t="shared" ca="1" si="32"/>
        <v>Agriculture Saving Tech-Haulage Tractors, Trucks, Fishing boats 4.4y</v>
      </c>
      <c r="O271" s="23" t="s">
        <v>32</v>
      </c>
      <c r="P271" s="23" t="s">
        <v>33</v>
      </c>
      <c r="Q271" s="23"/>
      <c r="R271" s="23"/>
      <c r="S271" s="19" t="s">
        <v>34</v>
      </c>
      <c r="V271" s="16" t="str">
        <f t="shared" ca="1" si="34"/>
        <v>AD</v>
      </c>
      <c r="W271" s="14" t="str">
        <f t="shared" ca="1" si="35"/>
        <v>Agriculture</v>
      </c>
      <c r="X271" s="3" t="str">
        <f>'EE investment costs'!D320</f>
        <v>TF-44</v>
      </c>
      <c r="Y271" s="3" t="str">
        <f>'EE investment costs'!E320</f>
        <v>Haulage Tractors, Trucks, Fishing boats</v>
      </c>
      <c r="AC271" s="123">
        <f>'EE investment costs'!C320</f>
        <v>4.4000000000000004</v>
      </c>
      <c r="AD271" s="22"/>
    </row>
    <row r="272" spans="2:30">
      <c r="B272" s="14" t="str">
        <f t="shared" ca="1" si="30"/>
        <v>INDADEFFMT-45</v>
      </c>
      <c r="C272" s="15" t="str">
        <f t="shared" ca="1" si="29"/>
        <v>IADMT</v>
      </c>
      <c r="D272" s="16">
        <f>'EE investment costs'!$F$15</f>
        <v>2016</v>
      </c>
      <c r="E272" s="14">
        <f>VLOOKUP(X272,'EE investment costs'!$D$56:$R$656,15,0)</f>
        <v>6.05</v>
      </c>
      <c r="F272" s="17">
        <f ca="1">INDEX('EE investment costs'!$D$56:$R$656,MATCH(X272,'EE investment costs'!$D$56:$D$656,0),MATCH($V$8,'EE investment costs'!$D$56:$R$56,0))</f>
        <v>633.12335064133583</v>
      </c>
      <c r="I272" s="18">
        <v>1</v>
      </c>
      <c r="J272" s="18">
        <v>1</v>
      </c>
      <c r="K272" s="14">
        <f t="shared" ca="1" si="33"/>
        <v>6</v>
      </c>
      <c r="L272" s="26"/>
      <c r="M272" s="19" t="str">
        <f t="shared" ca="1" si="31"/>
        <v>INDADEFFMT-45</v>
      </c>
      <c r="N272" s="23" t="str">
        <f t="shared" ca="1" si="32"/>
        <v>Agriculture Saving Tech-Heat Medium Temp. up to 150C 4.5y</v>
      </c>
      <c r="O272" s="23" t="s">
        <v>32</v>
      </c>
      <c r="P272" s="23" t="s">
        <v>33</v>
      </c>
      <c r="Q272" s="23"/>
      <c r="R272" s="23"/>
      <c r="S272" s="19" t="s">
        <v>34</v>
      </c>
      <c r="V272" s="16" t="str">
        <f t="shared" ca="1" si="34"/>
        <v>AD</v>
      </c>
      <c r="W272" s="14" t="str">
        <f t="shared" ca="1" si="35"/>
        <v>Agriculture</v>
      </c>
      <c r="X272" s="3" t="str">
        <f>'EE investment costs'!D321</f>
        <v>MT-45</v>
      </c>
      <c r="Y272" s="3" t="str">
        <f>'EE investment costs'!E321</f>
        <v>Heat Medium Temp. up to 150C</v>
      </c>
      <c r="AC272" s="123">
        <f>'EE investment costs'!C321</f>
        <v>4.5</v>
      </c>
      <c r="AD272" s="22"/>
    </row>
    <row r="273" spans="2:30">
      <c r="B273" s="14" t="str">
        <f t="shared" ca="1" si="30"/>
        <v>INDADEFFHT-45</v>
      </c>
      <c r="C273" s="15" t="str">
        <f t="shared" ca="1" si="29"/>
        <v>IADHT</v>
      </c>
      <c r="D273" s="16">
        <f>'EE investment costs'!$F$15</f>
        <v>2016</v>
      </c>
      <c r="E273" s="14">
        <f>VLOOKUP(X273,'EE investment costs'!$D$56:$R$656,15,0)</f>
        <v>4.84</v>
      </c>
      <c r="F273" s="17">
        <f ca="1">INDEX('EE investment costs'!$D$56:$R$656,MATCH(X273,'EE investment costs'!$D$56:$D$656,0),MATCH($V$8,'EE investment costs'!$D$56:$R$56,0))</f>
        <v>505.93998367727545</v>
      </c>
      <c r="I273" s="18">
        <v>1</v>
      </c>
      <c r="J273" s="18">
        <v>1</v>
      </c>
      <c r="K273" s="14">
        <f t="shared" ca="1" si="33"/>
        <v>7</v>
      </c>
      <c r="L273" s="26"/>
      <c r="M273" s="19" t="str">
        <f t="shared" ca="1" si="31"/>
        <v>INDADEFFHT-45</v>
      </c>
      <c r="N273" s="23" t="str">
        <f t="shared" ca="1" si="32"/>
        <v>Agriculture Saving Tech-Heat High Temp. over 150C 4.5y</v>
      </c>
      <c r="O273" s="23" t="s">
        <v>32</v>
      </c>
      <c r="P273" s="23" t="s">
        <v>33</v>
      </c>
      <c r="Q273" s="23"/>
      <c r="R273" s="23"/>
      <c r="S273" s="19" t="s">
        <v>34</v>
      </c>
      <c r="V273" s="16" t="str">
        <f t="shared" ca="1" si="34"/>
        <v>AD</v>
      </c>
      <c r="W273" s="14" t="str">
        <f t="shared" ca="1" si="35"/>
        <v>Agriculture</v>
      </c>
      <c r="X273" s="3" t="str">
        <f>'EE investment costs'!D322</f>
        <v>HT-45</v>
      </c>
      <c r="Y273" s="3" t="str">
        <f>'EE investment costs'!E322</f>
        <v>Heat High Temp. over 150C</v>
      </c>
      <c r="AC273" s="123">
        <f>'EE investment costs'!C322</f>
        <v>4.5</v>
      </c>
      <c r="AD273" s="22"/>
    </row>
    <row r="274" spans="2:30">
      <c r="B274" s="14" t="str">
        <f t="shared" ca="1" si="30"/>
        <v>INDADEFFRH-45</v>
      </c>
      <c r="C274" s="15" t="str">
        <f t="shared" ca="1" si="29"/>
        <v>IADRH</v>
      </c>
      <c r="D274" s="16">
        <f>'EE investment costs'!$F$15</f>
        <v>2016</v>
      </c>
      <c r="E274" s="14">
        <f>VLOOKUP(X274,'EE investment costs'!$D$56:$R$656,15,0)</f>
        <v>16.093333333333337</v>
      </c>
      <c r="F274" s="17">
        <f ca="1">INDEX('EE investment costs'!$D$56:$R$656,MATCH(X274,'EE investment costs'!$D$56:$D$656,0),MATCH($V$8,'EE investment costs'!$D$56:$R$56,0))</f>
        <v>616.8976553397855</v>
      </c>
      <c r="I274" s="18">
        <v>1</v>
      </c>
      <c r="J274" s="18">
        <v>1</v>
      </c>
      <c r="K274" s="14">
        <f t="shared" ca="1" si="33"/>
        <v>6</v>
      </c>
      <c r="L274" s="26"/>
      <c r="M274" s="19" t="str">
        <f t="shared" ca="1" si="31"/>
        <v>INDADEFFRH-45</v>
      </c>
      <c r="N274" s="23" t="str">
        <f t="shared" ca="1" si="32"/>
        <v>Agriculture Saving Tech-Heat Room Heat 4.5y</v>
      </c>
      <c r="O274" s="23" t="s">
        <v>32</v>
      </c>
      <c r="P274" s="23" t="s">
        <v>33</v>
      </c>
      <c r="Q274" s="23"/>
      <c r="R274" s="23"/>
      <c r="S274" s="19" t="s">
        <v>34</v>
      </c>
      <c r="V274" s="16" t="str">
        <f t="shared" ca="1" si="34"/>
        <v>AD</v>
      </c>
      <c r="W274" s="14" t="str">
        <f t="shared" ca="1" si="35"/>
        <v>Agriculture</v>
      </c>
      <c r="X274" s="3" t="str">
        <f>'EE investment costs'!D323</f>
        <v>RH-45</v>
      </c>
      <c r="Y274" s="3" t="str">
        <f>'EE investment costs'!E323</f>
        <v>Heat Room Heat</v>
      </c>
      <c r="AC274" s="123">
        <f>'EE investment costs'!C323</f>
        <v>4.5</v>
      </c>
      <c r="AD274" s="22"/>
    </row>
    <row r="275" spans="2:30">
      <c r="B275" s="14" t="str">
        <f t="shared" ca="1" si="30"/>
        <v>INDADEFFLA-45</v>
      </c>
      <c r="C275" s="15" t="str">
        <f t="shared" ca="1" si="29"/>
        <v>IADLA</v>
      </c>
      <c r="D275" s="16">
        <f>'EE investment costs'!$F$15</f>
        <v>2016</v>
      </c>
      <c r="E275" s="14">
        <f>VLOOKUP(X275,'EE investment costs'!$D$56:$R$656,15,0)</f>
        <v>3.975166666666667</v>
      </c>
      <c r="F275" s="17">
        <f ca="1">INDEX('EE investment costs'!$D$56:$R$656,MATCH(X275,'EE investment costs'!$D$56:$D$656,0),MATCH($V$8,'EE investment costs'!$D$56:$R$56,0))</f>
        <v>1647.2782802564222</v>
      </c>
      <c r="I275" s="18">
        <v>1</v>
      </c>
      <c r="J275" s="18">
        <v>1</v>
      </c>
      <c r="K275" s="14">
        <f t="shared" ca="1" si="33"/>
        <v>0</v>
      </c>
      <c r="L275" s="26"/>
      <c r="M275" s="19" t="str">
        <f t="shared" ca="1" si="31"/>
        <v>INDADEFFLA-45</v>
      </c>
      <c r="N275" s="23" t="str">
        <f t="shared" ca="1" si="32"/>
        <v>Agriculture Saving Tech-Light 4.5y</v>
      </c>
      <c r="O275" s="23" t="s">
        <v>32</v>
      </c>
      <c r="P275" s="23" t="s">
        <v>33</v>
      </c>
      <c r="Q275" s="23"/>
      <c r="R275" s="23"/>
      <c r="S275" s="19" t="s">
        <v>34</v>
      </c>
      <c r="V275" s="16" t="str">
        <f t="shared" ca="1" si="34"/>
        <v>AD</v>
      </c>
      <c r="W275" s="14" t="str">
        <f t="shared" ca="1" si="35"/>
        <v>Agriculture</v>
      </c>
      <c r="X275" s="3" t="str">
        <f>'EE investment costs'!D324</f>
        <v>LA-45</v>
      </c>
      <c r="Y275" s="3" t="str">
        <f>'EE investment costs'!E324</f>
        <v>Light</v>
      </c>
      <c r="AC275" s="123">
        <f>'EE investment costs'!C324</f>
        <v>4.5</v>
      </c>
      <c r="AD275" s="22"/>
    </row>
    <row r="276" spans="2:30">
      <c r="B276" s="14" t="str">
        <f t="shared" ca="1" si="30"/>
        <v>INDADEFFEM-45</v>
      </c>
      <c r="C276" s="15" t="str">
        <f t="shared" ca="1" si="29"/>
        <v>IADEM</v>
      </c>
      <c r="D276" s="16">
        <f>'EE investment costs'!$F$15</f>
        <v>2016</v>
      </c>
      <c r="E276" s="14">
        <f>VLOOKUP(X276,'EE investment costs'!$D$56:$R$656,15,0)</f>
        <v>4.1739250000000006</v>
      </c>
      <c r="F276" s="17">
        <f ca="1">INDEX('EE investment costs'!$D$56:$R$656,MATCH(X276,'EE investment costs'!$D$56:$D$656,0),MATCH($V$8,'EE investment costs'!$D$56:$R$56,0))</f>
        <v>1668.2599978573307</v>
      </c>
      <c r="I276" s="18">
        <v>1</v>
      </c>
      <c r="J276" s="18">
        <v>1</v>
      </c>
      <c r="K276" s="14">
        <f t="shared" ca="1" si="33"/>
        <v>0</v>
      </c>
      <c r="L276" s="26"/>
      <c r="M276" s="19" t="str">
        <f t="shared" ca="1" si="31"/>
        <v>INDADEFFEM-45</v>
      </c>
      <c r="N276" s="23" t="str">
        <f t="shared" ca="1" si="32"/>
        <v>Agriculture Saving Tech-Electric Motors 4.5y</v>
      </c>
      <c r="O276" s="23" t="s">
        <v>32</v>
      </c>
      <c r="P276" s="23" t="s">
        <v>33</v>
      </c>
      <c r="Q276" s="23"/>
      <c r="R276" s="23"/>
      <c r="S276" s="19" t="s">
        <v>34</v>
      </c>
      <c r="V276" s="16" t="str">
        <f t="shared" ca="1" si="34"/>
        <v>AD</v>
      </c>
      <c r="W276" s="14" t="str">
        <f t="shared" ca="1" si="35"/>
        <v>Agriculture</v>
      </c>
      <c r="X276" s="3" t="str">
        <f>'EE investment costs'!D325</f>
        <v>EM-45</v>
      </c>
      <c r="Y276" s="3" t="str">
        <f>'EE investment costs'!E325</f>
        <v>Electric Motors</v>
      </c>
      <c r="AC276" s="123">
        <f>'EE investment costs'!C325</f>
        <v>4.5</v>
      </c>
      <c r="AD276" s="22"/>
    </row>
    <row r="277" spans="2:30">
      <c r="B277" s="14" t="str">
        <f t="shared" ca="1" si="30"/>
        <v>INDADEFFTF-45</v>
      </c>
      <c r="C277" s="15" t="str">
        <f t="shared" ca="1" si="29"/>
        <v>IADTF</v>
      </c>
      <c r="D277" s="16">
        <f>'EE investment costs'!$F$15</f>
        <v>2016</v>
      </c>
      <c r="E277" s="14">
        <f>VLOOKUP(X277,'EE investment costs'!$D$56:$R$656,15,0)</f>
        <v>15.416666666666666</v>
      </c>
      <c r="F277" s="17">
        <f ca="1">INDEX('EE investment costs'!$D$56:$R$656,MATCH(X277,'EE investment costs'!$D$56:$D$656,0),MATCH($V$8,'EE investment costs'!$D$56:$R$56,0))</f>
        <v>661.21695314319606</v>
      </c>
      <c r="I277" s="18">
        <v>1</v>
      </c>
      <c r="J277" s="18">
        <v>1</v>
      </c>
      <c r="K277" s="14">
        <f t="shared" ca="1" si="33"/>
        <v>6</v>
      </c>
      <c r="L277" s="26"/>
      <c r="M277" s="19" t="str">
        <f t="shared" ca="1" si="31"/>
        <v>INDADEFFTF-45</v>
      </c>
      <c r="N277" s="23" t="str">
        <f t="shared" ca="1" si="32"/>
        <v>Agriculture Saving Tech-Haulage Tractors, Trucks, Fishing boats 4.5y</v>
      </c>
      <c r="O277" s="23" t="s">
        <v>32</v>
      </c>
      <c r="P277" s="23" t="s">
        <v>33</v>
      </c>
      <c r="Q277" s="23"/>
      <c r="R277" s="23"/>
      <c r="S277" s="19" t="s">
        <v>34</v>
      </c>
      <c r="V277" s="16" t="str">
        <f t="shared" ca="1" si="34"/>
        <v>AD</v>
      </c>
      <c r="W277" s="14" t="str">
        <f t="shared" ca="1" si="35"/>
        <v>Agriculture</v>
      </c>
      <c r="X277" s="3" t="str">
        <f>'EE investment costs'!D326</f>
        <v>TF-45</v>
      </c>
      <c r="Y277" s="3" t="str">
        <f>'EE investment costs'!E326</f>
        <v>Haulage Tractors, Trucks, Fishing boats</v>
      </c>
      <c r="AC277" s="123">
        <f>'EE investment costs'!C326</f>
        <v>4.5</v>
      </c>
      <c r="AD277" s="22"/>
    </row>
    <row r="278" spans="2:30">
      <c r="B278" s="14" t="str">
        <f t="shared" ca="1" si="30"/>
        <v>INDADEFFMT-46</v>
      </c>
      <c r="C278" s="15" t="str">
        <f t="shared" ca="1" si="29"/>
        <v>IADMT</v>
      </c>
      <c r="D278" s="16">
        <f>'EE investment costs'!$F$15</f>
        <v>2016</v>
      </c>
      <c r="E278" s="14">
        <f>VLOOKUP(X278,'EE investment costs'!$D$56:$R$656,15,0)</f>
        <v>6.06</v>
      </c>
      <c r="F278" s="17">
        <f ca="1">INDEX('EE investment costs'!$D$56:$R$656,MATCH(X278,'EE investment costs'!$D$56:$D$656,0),MATCH($V$8,'EE investment costs'!$D$56:$R$56,0))</f>
        <v>642.45042824569862</v>
      </c>
      <c r="I278" s="18">
        <v>1</v>
      </c>
      <c r="J278" s="18">
        <v>1</v>
      </c>
      <c r="K278" s="14">
        <f t="shared" ca="1" si="33"/>
        <v>6</v>
      </c>
      <c r="L278" s="26"/>
      <c r="M278" s="19" t="str">
        <f t="shared" ca="1" si="31"/>
        <v>INDADEFFMT-46</v>
      </c>
      <c r="N278" s="23" t="str">
        <f t="shared" ca="1" si="32"/>
        <v>Agriculture Saving Tech-Heat Medium Temp. up to 150C 4.6y</v>
      </c>
      <c r="O278" s="23" t="s">
        <v>32</v>
      </c>
      <c r="P278" s="23" t="s">
        <v>33</v>
      </c>
      <c r="Q278" s="23"/>
      <c r="R278" s="23"/>
      <c r="S278" s="19" t="s">
        <v>34</v>
      </c>
      <c r="V278" s="16" t="str">
        <f t="shared" ca="1" si="34"/>
        <v>AD</v>
      </c>
      <c r="W278" s="14" t="str">
        <f t="shared" ca="1" si="35"/>
        <v>Agriculture</v>
      </c>
      <c r="X278" s="3" t="str">
        <f>'EE investment costs'!D327</f>
        <v>MT-46</v>
      </c>
      <c r="Y278" s="3" t="str">
        <f>'EE investment costs'!E327</f>
        <v>Heat Medium Temp. up to 150C</v>
      </c>
      <c r="AC278" s="123">
        <f>'EE investment costs'!C327</f>
        <v>4.5999999999999996</v>
      </c>
      <c r="AD278" s="22"/>
    </row>
    <row r="279" spans="2:30">
      <c r="B279" s="14" t="str">
        <f t="shared" ca="1" si="30"/>
        <v>INDADEFFHT-46</v>
      </c>
      <c r="C279" s="15" t="str">
        <f t="shared" ca="1" si="29"/>
        <v>IADHT</v>
      </c>
      <c r="D279" s="16">
        <f>'EE investment costs'!$F$15</f>
        <v>2016</v>
      </c>
      <c r="E279" s="14">
        <f>VLOOKUP(X279,'EE investment costs'!$D$56:$R$656,15,0)</f>
        <v>4.8479999999999999</v>
      </c>
      <c r="F279" s="17">
        <f ca="1">INDEX('EE investment costs'!$D$56:$R$656,MATCH(X279,'EE investment costs'!$D$56:$D$656,0),MATCH($V$8,'EE investment costs'!$D$56:$R$56,0))</f>
        <v>512.14449304442201</v>
      </c>
      <c r="I279" s="18">
        <v>1</v>
      </c>
      <c r="J279" s="18">
        <v>1</v>
      </c>
      <c r="K279" s="14">
        <f t="shared" ca="1" si="33"/>
        <v>7</v>
      </c>
      <c r="L279" s="26"/>
      <c r="M279" s="19" t="str">
        <f t="shared" ca="1" si="31"/>
        <v>INDADEFFHT-46</v>
      </c>
      <c r="N279" s="23" t="str">
        <f t="shared" ca="1" si="32"/>
        <v>Agriculture Saving Tech-Heat High Temp. over 150C 4.6y</v>
      </c>
      <c r="O279" s="23" t="s">
        <v>32</v>
      </c>
      <c r="P279" s="23" t="s">
        <v>33</v>
      </c>
      <c r="Q279" s="23"/>
      <c r="R279" s="23"/>
      <c r="S279" s="19" t="s">
        <v>34</v>
      </c>
      <c r="V279" s="16" t="str">
        <f t="shared" ca="1" si="34"/>
        <v>AD</v>
      </c>
      <c r="W279" s="14" t="str">
        <f t="shared" ca="1" si="35"/>
        <v>Agriculture</v>
      </c>
      <c r="X279" s="3" t="str">
        <f>'EE investment costs'!D328</f>
        <v>HT-46</v>
      </c>
      <c r="Y279" s="3" t="str">
        <f>'EE investment costs'!E328</f>
        <v>Heat High Temp. over 150C</v>
      </c>
      <c r="AC279" s="123">
        <f>'EE investment costs'!C328</f>
        <v>4.5999999999999996</v>
      </c>
      <c r="AD279" s="22"/>
    </row>
    <row r="280" spans="2:30">
      <c r="B280" s="14" t="str">
        <f t="shared" ca="1" si="30"/>
        <v>INDADEFFRH-46</v>
      </c>
      <c r="C280" s="15" t="str">
        <f t="shared" ca="1" si="29"/>
        <v>IADRH</v>
      </c>
      <c r="D280" s="16">
        <f>'EE investment costs'!$F$15</f>
        <v>2016</v>
      </c>
      <c r="E280" s="14">
        <f>VLOOKUP(X280,'EE investment costs'!$D$56:$R$656,15,0)</f>
        <v>16.112000000000002</v>
      </c>
      <c r="F280" s="17">
        <f ca="1">INDEX('EE investment costs'!$D$56:$R$656,MATCH(X280,'EE investment costs'!$D$56:$D$656,0),MATCH($V$8,'EE investment costs'!$D$56:$R$56,0))</f>
        <v>678.58742087376356</v>
      </c>
      <c r="I280" s="18">
        <v>1</v>
      </c>
      <c r="J280" s="18">
        <v>1</v>
      </c>
      <c r="K280" s="14">
        <f t="shared" ca="1" si="33"/>
        <v>6</v>
      </c>
      <c r="L280" s="26"/>
      <c r="M280" s="19" t="str">
        <f t="shared" ca="1" si="31"/>
        <v>INDADEFFRH-46</v>
      </c>
      <c r="N280" s="23" t="str">
        <f t="shared" ca="1" si="32"/>
        <v>Agriculture Saving Tech-Heat Room Heat 4.6y</v>
      </c>
      <c r="O280" s="23" t="s">
        <v>32</v>
      </c>
      <c r="P280" s="23" t="s">
        <v>33</v>
      </c>
      <c r="Q280" s="23"/>
      <c r="R280" s="23"/>
      <c r="S280" s="19" t="s">
        <v>34</v>
      </c>
      <c r="V280" s="16" t="str">
        <f t="shared" ca="1" si="34"/>
        <v>AD</v>
      </c>
      <c r="W280" s="14" t="str">
        <f t="shared" ca="1" si="35"/>
        <v>Agriculture</v>
      </c>
      <c r="X280" s="3" t="str">
        <f>'EE investment costs'!D329</f>
        <v>RH-46</v>
      </c>
      <c r="Y280" s="3" t="str">
        <f>'EE investment costs'!E329</f>
        <v>Heat Room Heat</v>
      </c>
      <c r="AC280" s="123">
        <f>'EE investment costs'!C329</f>
        <v>4.5999999999999996</v>
      </c>
      <c r="AD280" s="22"/>
    </row>
    <row r="281" spans="2:30">
      <c r="B281" s="14" t="str">
        <f t="shared" ca="1" si="30"/>
        <v>INDADEFFLA-46</v>
      </c>
      <c r="C281" s="15" t="str">
        <f t="shared" ca="1" si="29"/>
        <v>IADLA</v>
      </c>
      <c r="D281" s="16">
        <f>'EE investment costs'!$F$15</f>
        <v>2016</v>
      </c>
      <c r="E281" s="14">
        <f>VLOOKUP(X281,'EE investment costs'!$D$56:$R$656,15,0)</f>
        <v>3.9882</v>
      </c>
      <c r="F281" s="17">
        <f ca="1">INDEX('EE investment costs'!$D$56:$R$656,MATCH(X281,'EE investment costs'!$D$56:$D$656,0),MATCH($V$8,'EE investment costs'!$D$56:$R$56,0))</f>
        <v>1662.6554734075489</v>
      </c>
      <c r="I281" s="18">
        <v>1</v>
      </c>
      <c r="J281" s="18">
        <v>1</v>
      </c>
      <c r="K281" s="14">
        <f t="shared" ca="1" si="33"/>
        <v>0</v>
      </c>
      <c r="L281" s="26"/>
      <c r="M281" s="19" t="str">
        <f t="shared" ca="1" si="31"/>
        <v>INDADEFFLA-46</v>
      </c>
      <c r="N281" s="23" t="str">
        <f t="shared" ca="1" si="32"/>
        <v>Agriculture Saving Tech-Light 4.6y</v>
      </c>
      <c r="O281" s="23" t="s">
        <v>32</v>
      </c>
      <c r="P281" s="23" t="s">
        <v>33</v>
      </c>
      <c r="Q281" s="23"/>
      <c r="R281" s="23"/>
      <c r="S281" s="19" t="s">
        <v>34</v>
      </c>
      <c r="V281" s="16" t="str">
        <f t="shared" ca="1" si="34"/>
        <v>AD</v>
      </c>
      <c r="W281" s="14" t="str">
        <f t="shared" ca="1" si="35"/>
        <v>Agriculture</v>
      </c>
      <c r="X281" s="3" t="str">
        <f>'EE investment costs'!D330</f>
        <v>LA-46</v>
      </c>
      <c r="Y281" s="3" t="str">
        <f>'EE investment costs'!E330</f>
        <v>Light</v>
      </c>
      <c r="AC281" s="123">
        <f>'EE investment costs'!C330</f>
        <v>4.5999999999999996</v>
      </c>
      <c r="AD281" s="22"/>
    </row>
    <row r="282" spans="2:30">
      <c r="B282" s="14" t="str">
        <f t="shared" ca="1" si="30"/>
        <v>INDADEFFEM-46</v>
      </c>
      <c r="C282" s="15" t="str">
        <f t="shared" ca="1" si="29"/>
        <v>IADEM</v>
      </c>
      <c r="D282" s="16">
        <f>'EE investment costs'!$F$15</f>
        <v>2016</v>
      </c>
      <c r="E282" s="14">
        <f>VLOOKUP(X282,'EE investment costs'!$D$56:$R$656,15,0)</f>
        <v>4.1876100000000003</v>
      </c>
      <c r="F282" s="17">
        <f ca="1">INDEX('EE investment costs'!$D$56:$R$656,MATCH(X282,'EE investment costs'!$D$56:$D$656,0),MATCH($V$8,'EE investment costs'!$D$56:$R$56,0))</f>
        <v>1687.1981599233468</v>
      </c>
      <c r="I282" s="18">
        <v>1</v>
      </c>
      <c r="J282" s="18">
        <v>1</v>
      </c>
      <c r="K282" s="14">
        <f t="shared" ca="1" si="33"/>
        <v>0</v>
      </c>
      <c r="L282" s="26"/>
      <c r="M282" s="19" t="str">
        <f t="shared" ca="1" si="31"/>
        <v>INDADEFFEM-46</v>
      </c>
      <c r="N282" s="23" t="str">
        <f t="shared" ca="1" si="32"/>
        <v>Agriculture Saving Tech-Electric Motors 4.6y</v>
      </c>
      <c r="O282" s="23" t="s">
        <v>32</v>
      </c>
      <c r="P282" s="23" t="s">
        <v>33</v>
      </c>
      <c r="Q282" s="23"/>
      <c r="R282" s="23"/>
      <c r="S282" s="19" t="s">
        <v>34</v>
      </c>
      <c r="V282" s="16" t="str">
        <f t="shared" ca="1" si="34"/>
        <v>AD</v>
      </c>
      <c r="W282" s="14" t="str">
        <f t="shared" ca="1" si="35"/>
        <v>Agriculture</v>
      </c>
      <c r="X282" s="3" t="str">
        <f>'EE investment costs'!D331</f>
        <v>EM-46</v>
      </c>
      <c r="Y282" s="3" t="str">
        <f>'EE investment costs'!E331</f>
        <v>Electric Motors</v>
      </c>
      <c r="AC282" s="123">
        <f>'EE investment costs'!C331</f>
        <v>4.5999999999999996</v>
      </c>
      <c r="AD282" s="22"/>
    </row>
    <row r="283" spans="2:30">
      <c r="B283" s="14" t="str">
        <f t="shared" ca="1" si="30"/>
        <v>INDADEFFTF-46</v>
      </c>
      <c r="C283" s="15" t="str">
        <f t="shared" ca="1" si="29"/>
        <v>IADTF</v>
      </c>
      <c r="D283" s="16">
        <f>'EE investment costs'!$F$15</f>
        <v>2016</v>
      </c>
      <c r="E283" s="14">
        <f>VLOOKUP(X283,'EE investment costs'!$D$56:$R$656,15,0)</f>
        <v>15.499999999999998</v>
      </c>
      <c r="F283" s="17">
        <f ca="1">INDEX('EE investment costs'!$D$56:$R$656,MATCH(X283,'EE investment costs'!$D$56:$D$656,0),MATCH($V$8,'EE investment costs'!$D$56:$R$56,0))</f>
        <v>675.91066321304481</v>
      </c>
      <c r="I283" s="18">
        <v>1</v>
      </c>
      <c r="J283" s="18">
        <v>1</v>
      </c>
      <c r="K283" s="14">
        <f t="shared" ca="1" si="33"/>
        <v>6</v>
      </c>
      <c r="L283" s="26"/>
      <c r="M283" s="19" t="str">
        <f t="shared" ca="1" si="31"/>
        <v>INDADEFFTF-46</v>
      </c>
      <c r="N283" s="23" t="str">
        <f t="shared" ca="1" si="32"/>
        <v>Agriculture Saving Tech-Haulage Tractors, Trucks, Fishing boats 4.6y</v>
      </c>
      <c r="O283" s="23" t="s">
        <v>32</v>
      </c>
      <c r="P283" s="23" t="s">
        <v>33</v>
      </c>
      <c r="Q283" s="23"/>
      <c r="R283" s="23"/>
      <c r="S283" s="19" t="s">
        <v>34</v>
      </c>
      <c r="V283" s="16" t="str">
        <f t="shared" ca="1" si="34"/>
        <v>AD</v>
      </c>
      <c r="W283" s="14" t="str">
        <f t="shared" ca="1" si="35"/>
        <v>Agriculture</v>
      </c>
      <c r="X283" s="3" t="str">
        <f>'EE investment costs'!D332</f>
        <v>TF-46</v>
      </c>
      <c r="Y283" s="3" t="str">
        <f>'EE investment costs'!E332</f>
        <v>Haulage Tractors, Trucks, Fishing boats</v>
      </c>
      <c r="AC283" s="123">
        <f>'EE investment costs'!C332</f>
        <v>4.5999999999999996</v>
      </c>
      <c r="AD283" s="22"/>
    </row>
    <row r="284" spans="2:30">
      <c r="B284" s="14" t="str">
        <f t="shared" ca="1" si="30"/>
        <v>INDADEFFMT-47</v>
      </c>
      <c r="C284" s="15" t="str">
        <f t="shared" ca="1" si="29"/>
        <v>IADMT</v>
      </c>
      <c r="D284" s="16">
        <f>'EE investment costs'!$F$15</f>
        <v>2016</v>
      </c>
      <c r="E284" s="14">
        <f>VLOOKUP(X284,'EE investment costs'!$D$56:$R$656,15,0)</f>
        <v>6.0699999999999994</v>
      </c>
      <c r="F284" s="17">
        <f ca="1">INDEX('EE investment costs'!$D$56:$R$656,MATCH(X284,'EE investment costs'!$D$56:$D$656,0),MATCH($V$8,'EE investment costs'!$D$56:$R$56,0))</f>
        <v>651.77750585006163</v>
      </c>
      <c r="I284" s="18">
        <v>1</v>
      </c>
      <c r="J284" s="18">
        <v>1</v>
      </c>
      <c r="K284" s="14">
        <f t="shared" ca="1" si="33"/>
        <v>6</v>
      </c>
      <c r="M284" s="19" t="str">
        <f t="shared" ca="1" si="31"/>
        <v>INDADEFFMT-47</v>
      </c>
      <c r="N284" s="23" t="str">
        <f t="shared" ca="1" si="32"/>
        <v>Agriculture Saving Tech-Heat Medium Temp. up to 150C 4.7y</v>
      </c>
      <c r="O284" s="23" t="s">
        <v>32</v>
      </c>
      <c r="P284" s="23" t="s">
        <v>33</v>
      </c>
      <c r="Q284" s="23"/>
      <c r="R284" s="23"/>
      <c r="S284" s="19" t="s">
        <v>34</v>
      </c>
      <c r="V284" s="16" t="str">
        <f t="shared" ca="1" si="34"/>
        <v>AD</v>
      </c>
      <c r="W284" s="14" t="str">
        <f t="shared" ca="1" si="35"/>
        <v>Agriculture</v>
      </c>
      <c r="X284" s="3" t="str">
        <f>'EE investment costs'!D333</f>
        <v>MT-47</v>
      </c>
      <c r="Y284" s="3" t="str">
        <f>'EE investment costs'!E333</f>
        <v>Heat Medium Temp. up to 150C</v>
      </c>
      <c r="AC284" s="123">
        <f>'EE investment costs'!C333</f>
        <v>4.7</v>
      </c>
      <c r="AD284" s="22"/>
    </row>
    <row r="285" spans="2:30">
      <c r="B285" s="14" t="str">
        <f t="shared" ca="1" si="30"/>
        <v>INDADEFFHT-47</v>
      </c>
      <c r="C285" s="15" t="str">
        <f t="shared" ca="1" si="29"/>
        <v>IADHT</v>
      </c>
      <c r="D285" s="16">
        <f>'EE investment costs'!$F$15</f>
        <v>2016</v>
      </c>
      <c r="E285" s="14">
        <f>VLOOKUP(X285,'EE investment costs'!$D$56:$R$656,15,0)</f>
        <v>4.8559999999999999</v>
      </c>
      <c r="F285" s="17">
        <f ca="1">INDEX('EE investment costs'!$D$56:$R$656,MATCH(X285,'EE investment costs'!$D$56:$D$656,0),MATCH($V$8,'EE investment costs'!$D$56:$R$56,0))</f>
        <v>518.34900241156845</v>
      </c>
      <c r="I285" s="18">
        <v>1</v>
      </c>
      <c r="J285" s="18">
        <v>1</v>
      </c>
      <c r="K285" s="14">
        <f t="shared" ca="1" si="33"/>
        <v>7</v>
      </c>
      <c r="M285" s="19" t="str">
        <f t="shared" ca="1" si="31"/>
        <v>INDADEFFHT-47</v>
      </c>
      <c r="N285" s="23" t="str">
        <f t="shared" ca="1" si="32"/>
        <v>Agriculture Saving Tech-Heat High Temp. over 150C 4.7y</v>
      </c>
      <c r="O285" s="23" t="s">
        <v>32</v>
      </c>
      <c r="P285" s="23" t="s">
        <v>33</v>
      </c>
      <c r="Q285" s="23"/>
      <c r="R285" s="23"/>
      <c r="S285" s="19" t="s">
        <v>34</v>
      </c>
      <c r="V285" s="16" t="str">
        <f t="shared" ca="1" si="34"/>
        <v>AD</v>
      </c>
      <c r="W285" s="14" t="str">
        <f t="shared" ca="1" si="35"/>
        <v>Agriculture</v>
      </c>
      <c r="X285" s="3" t="str">
        <f>'EE investment costs'!D334</f>
        <v>HT-47</v>
      </c>
      <c r="Y285" s="3" t="str">
        <f>'EE investment costs'!E334</f>
        <v>Heat High Temp. over 150C</v>
      </c>
      <c r="AC285" s="123">
        <f>'EE investment costs'!C334</f>
        <v>4.7</v>
      </c>
      <c r="AD285" s="22"/>
    </row>
    <row r="286" spans="2:30">
      <c r="B286" s="14" t="str">
        <f t="shared" ca="1" si="30"/>
        <v>INDADEFFRH-47</v>
      </c>
      <c r="C286" s="15" t="str">
        <f t="shared" ca="1" si="29"/>
        <v>IADRH</v>
      </c>
      <c r="D286" s="16">
        <f>'EE investment costs'!$F$15</f>
        <v>2016</v>
      </c>
      <c r="E286" s="14">
        <f>VLOOKUP(X286,'EE investment costs'!$D$56:$R$656,15,0)</f>
        <v>16.13066666666667</v>
      </c>
      <c r="F286" s="17">
        <f ca="1">INDEX('EE investment costs'!$D$56:$R$656,MATCH(X286,'EE investment costs'!$D$56:$D$656,0),MATCH($V$8,'EE investment costs'!$D$56:$R$56,0))</f>
        <v>740.27718640774276</v>
      </c>
      <c r="I286" s="18">
        <v>1</v>
      </c>
      <c r="J286" s="18">
        <v>1</v>
      </c>
      <c r="K286" s="14">
        <f t="shared" ca="1" si="33"/>
        <v>5</v>
      </c>
      <c r="M286" s="19" t="str">
        <f t="shared" ca="1" si="31"/>
        <v>INDADEFFRH-47</v>
      </c>
      <c r="N286" s="23" t="str">
        <f t="shared" ca="1" si="32"/>
        <v>Agriculture Saving Tech-Heat Room Heat 4.7y</v>
      </c>
      <c r="O286" s="23" t="s">
        <v>32</v>
      </c>
      <c r="P286" s="23" t="s">
        <v>33</v>
      </c>
      <c r="Q286" s="23"/>
      <c r="R286" s="23"/>
      <c r="S286" s="19" t="s">
        <v>34</v>
      </c>
      <c r="V286" s="16" t="str">
        <f t="shared" ca="1" si="34"/>
        <v>AD</v>
      </c>
      <c r="W286" s="14" t="str">
        <f t="shared" ca="1" si="35"/>
        <v>Agriculture</v>
      </c>
      <c r="X286" s="3" t="str">
        <f>'EE investment costs'!D335</f>
        <v>RH-47</v>
      </c>
      <c r="Y286" s="3" t="str">
        <f>'EE investment costs'!E335</f>
        <v>Heat Room Heat</v>
      </c>
      <c r="AC286" s="123">
        <f>'EE investment costs'!C335</f>
        <v>4.7</v>
      </c>
      <c r="AD286" s="22"/>
    </row>
    <row r="287" spans="2:30">
      <c r="B287" s="14" t="str">
        <f t="shared" ca="1" si="30"/>
        <v>INDADEFFLA-47</v>
      </c>
      <c r="C287" s="15" t="str">
        <f t="shared" ca="1" si="29"/>
        <v>IADLA</v>
      </c>
      <c r="D287" s="16">
        <f>'EE investment costs'!$F$15</f>
        <v>2016</v>
      </c>
      <c r="E287" s="14">
        <f>VLOOKUP(X287,'EE investment costs'!$D$56:$R$656,15,0)</f>
        <v>4.0012333333333334</v>
      </c>
      <c r="F287" s="17">
        <f ca="1">INDEX('EE investment costs'!$D$56:$R$656,MATCH(X287,'EE investment costs'!$D$56:$D$656,0),MATCH($V$8,'EE investment costs'!$D$56:$R$56,0))</f>
        <v>1678.0326665586756</v>
      </c>
      <c r="I287" s="18">
        <v>1</v>
      </c>
      <c r="J287" s="18">
        <v>1</v>
      </c>
      <c r="K287" s="14">
        <f t="shared" ca="1" si="33"/>
        <v>0</v>
      </c>
      <c r="M287" s="19" t="str">
        <f t="shared" ca="1" si="31"/>
        <v>INDADEFFLA-47</v>
      </c>
      <c r="N287" s="23" t="str">
        <f t="shared" ca="1" si="32"/>
        <v>Agriculture Saving Tech-Light 4.7y</v>
      </c>
      <c r="O287" s="23" t="s">
        <v>32</v>
      </c>
      <c r="P287" s="23" t="s">
        <v>33</v>
      </c>
      <c r="Q287" s="23"/>
      <c r="R287" s="23"/>
      <c r="S287" s="19" t="s">
        <v>34</v>
      </c>
      <c r="V287" s="16" t="str">
        <f t="shared" ca="1" si="34"/>
        <v>AD</v>
      </c>
      <c r="W287" s="14" t="str">
        <f t="shared" ca="1" si="35"/>
        <v>Agriculture</v>
      </c>
      <c r="X287" s="3" t="str">
        <f>'EE investment costs'!D336</f>
        <v>LA-47</v>
      </c>
      <c r="Y287" s="3" t="str">
        <f>'EE investment costs'!E336</f>
        <v>Light</v>
      </c>
      <c r="AC287" s="123">
        <f>'EE investment costs'!C336</f>
        <v>4.7</v>
      </c>
      <c r="AD287" s="22"/>
    </row>
    <row r="288" spans="2:30">
      <c r="B288" s="14" t="str">
        <f t="shared" ca="1" si="30"/>
        <v>INDADEFFEM-47</v>
      </c>
      <c r="C288" s="15" t="str">
        <f t="shared" ca="1" si="29"/>
        <v>IADEM</v>
      </c>
      <c r="D288" s="16">
        <f>'EE investment costs'!$F$15</f>
        <v>2016</v>
      </c>
      <c r="E288" s="14">
        <f>VLOOKUP(X288,'EE investment costs'!$D$56:$R$656,15,0)</f>
        <v>4.201295</v>
      </c>
      <c r="F288" s="17">
        <f ca="1">INDEX('EE investment costs'!$D$56:$R$656,MATCH(X288,'EE investment costs'!$D$56:$D$656,0),MATCH($V$8,'EE investment costs'!$D$56:$R$56,0))</f>
        <v>1706.1363219893628</v>
      </c>
      <c r="I288" s="18">
        <v>1</v>
      </c>
      <c r="J288" s="18">
        <v>1</v>
      </c>
      <c r="K288" s="14">
        <f t="shared" ca="1" si="33"/>
        <v>0</v>
      </c>
      <c r="M288" s="19" t="str">
        <f t="shared" ca="1" si="31"/>
        <v>INDADEFFEM-47</v>
      </c>
      <c r="N288" s="23" t="str">
        <f t="shared" ca="1" si="32"/>
        <v>Agriculture Saving Tech-Electric Motors 4.7y</v>
      </c>
      <c r="O288" s="23" t="s">
        <v>32</v>
      </c>
      <c r="P288" s="23" t="s">
        <v>33</v>
      </c>
      <c r="Q288" s="23"/>
      <c r="R288" s="23"/>
      <c r="S288" s="19" t="s">
        <v>34</v>
      </c>
      <c r="V288" s="16" t="str">
        <f t="shared" ca="1" si="34"/>
        <v>AD</v>
      </c>
      <c r="W288" s="14" t="str">
        <f t="shared" ca="1" si="35"/>
        <v>Agriculture</v>
      </c>
      <c r="X288" s="3" t="str">
        <f>'EE investment costs'!D337</f>
        <v>EM-47</v>
      </c>
      <c r="Y288" s="3" t="str">
        <f>'EE investment costs'!E337</f>
        <v>Electric Motors</v>
      </c>
      <c r="AC288" s="123">
        <f>'EE investment costs'!C337</f>
        <v>4.7</v>
      </c>
      <c r="AD288" s="22"/>
    </row>
    <row r="289" spans="2:30">
      <c r="B289" s="14" t="str">
        <f t="shared" ca="1" si="30"/>
        <v>INDADEFFTF-47</v>
      </c>
      <c r="C289" s="15" t="str">
        <f t="shared" ca="1" si="29"/>
        <v>IADTF</v>
      </c>
      <c r="D289" s="16">
        <f>'EE investment costs'!$F$15</f>
        <v>2016</v>
      </c>
      <c r="E289" s="14">
        <f>VLOOKUP(X289,'EE investment costs'!$D$56:$R$656,15,0)</f>
        <v>15.583333333333332</v>
      </c>
      <c r="F289" s="17">
        <f ca="1">INDEX('EE investment costs'!$D$56:$R$656,MATCH(X289,'EE investment costs'!$D$56:$D$656,0),MATCH($V$8,'EE investment costs'!$D$56:$R$56,0))</f>
        <v>690.60437328289368</v>
      </c>
      <c r="I289" s="18">
        <v>1</v>
      </c>
      <c r="J289" s="18">
        <v>1</v>
      </c>
      <c r="K289" s="14">
        <f t="shared" ca="1" si="33"/>
        <v>6</v>
      </c>
      <c r="M289" s="19" t="str">
        <f t="shared" ca="1" si="31"/>
        <v>INDADEFFTF-47</v>
      </c>
      <c r="N289" s="23" t="str">
        <f t="shared" ca="1" si="32"/>
        <v>Agriculture Saving Tech-Haulage Tractors, Trucks, Fishing boats 4.7y</v>
      </c>
      <c r="O289" s="23" t="s">
        <v>32</v>
      </c>
      <c r="P289" s="23" t="s">
        <v>33</v>
      </c>
      <c r="Q289" s="23"/>
      <c r="R289" s="23"/>
      <c r="S289" s="19" t="s">
        <v>34</v>
      </c>
      <c r="V289" s="16" t="str">
        <f t="shared" ca="1" si="34"/>
        <v>AD</v>
      </c>
      <c r="W289" s="14" t="str">
        <f t="shared" ca="1" si="35"/>
        <v>Agriculture</v>
      </c>
      <c r="X289" s="3" t="str">
        <f>'EE investment costs'!D338</f>
        <v>TF-47</v>
      </c>
      <c r="Y289" s="3" t="str">
        <f>'EE investment costs'!E338</f>
        <v>Haulage Tractors, Trucks, Fishing boats</v>
      </c>
      <c r="AC289" s="123">
        <f>'EE investment costs'!C338</f>
        <v>4.7</v>
      </c>
      <c r="AD289" s="22"/>
    </row>
    <row r="290" spans="2:30">
      <c r="B290" s="14" t="str">
        <f t="shared" ca="1" si="30"/>
        <v>INDADEFFMT-48</v>
      </c>
      <c r="C290" s="15" t="str">
        <f t="shared" ca="1" si="29"/>
        <v>IADMT</v>
      </c>
      <c r="D290" s="16">
        <f>'EE investment costs'!$F$15</f>
        <v>2016</v>
      </c>
      <c r="E290" s="14">
        <f>VLOOKUP(X290,'EE investment costs'!$D$56:$R$656,15,0)</f>
        <v>6.0799999999999992</v>
      </c>
      <c r="F290" s="17">
        <f ca="1">INDEX('EE investment costs'!$D$56:$R$656,MATCH(X290,'EE investment costs'!$D$56:$D$656,0),MATCH($V$8,'EE investment costs'!$D$56:$R$56,0))</f>
        <v>661.1045834544243</v>
      </c>
      <c r="I290" s="18">
        <v>1</v>
      </c>
      <c r="J290" s="18">
        <v>1</v>
      </c>
      <c r="K290" s="14">
        <f t="shared" ca="1" si="33"/>
        <v>6</v>
      </c>
      <c r="M290" s="19" t="str">
        <f t="shared" ca="1" si="31"/>
        <v>INDADEFFMT-48</v>
      </c>
      <c r="N290" s="23" t="str">
        <f t="shared" ca="1" si="32"/>
        <v>Agriculture Saving Tech-Heat Medium Temp. up to 150C 4.8y</v>
      </c>
      <c r="O290" s="23" t="s">
        <v>32</v>
      </c>
      <c r="P290" s="23" t="s">
        <v>33</v>
      </c>
      <c r="Q290" s="23"/>
      <c r="R290" s="23"/>
      <c r="S290" s="19" t="s">
        <v>34</v>
      </c>
      <c r="V290" s="16" t="str">
        <f t="shared" ca="1" si="34"/>
        <v>AD</v>
      </c>
      <c r="W290" s="14" t="str">
        <f t="shared" ca="1" si="35"/>
        <v>Agriculture</v>
      </c>
      <c r="X290" s="3" t="str">
        <f>'EE investment costs'!D339</f>
        <v>MT-48</v>
      </c>
      <c r="Y290" s="3" t="str">
        <f>'EE investment costs'!E339</f>
        <v>Heat Medium Temp. up to 150C</v>
      </c>
      <c r="AC290" s="123">
        <f>'EE investment costs'!C339</f>
        <v>4.8</v>
      </c>
      <c r="AD290" s="22"/>
    </row>
    <row r="291" spans="2:30">
      <c r="B291" s="14" t="str">
        <f t="shared" ca="1" si="30"/>
        <v>INDADEFFHT-48</v>
      </c>
      <c r="C291" s="15" t="str">
        <f t="shared" ca="1" si="29"/>
        <v>IADHT</v>
      </c>
      <c r="D291" s="16">
        <f>'EE investment costs'!$F$15</f>
        <v>2016</v>
      </c>
      <c r="E291" s="14">
        <f>VLOOKUP(X291,'EE investment costs'!$D$56:$R$656,15,0)</f>
        <v>4.8639999999999999</v>
      </c>
      <c r="F291" s="17">
        <f ca="1">INDEX('EE investment costs'!$D$56:$R$656,MATCH(X291,'EE investment costs'!$D$56:$D$656,0),MATCH($V$8,'EE investment costs'!$D$56:$R$56,0))</f>
        <v>524.55351177871489</v>
      </c>
      <c r="I291" s="18">
        <v>1</v>
      </c>
      <c r="J291" s="18">
        <v>1</v>
      </c>
      <c r="K291" s="14">
        <f t="shared" ca="1" si="33"/>
        <v>7</v>
      </c>
      <c r="M291" s="19" t="str">
        <f t="shared" ca="1" si="31"/>
        <v>INDADEFFHT-48</v>
      </c>
      <c r="N291" s="23" t="str">
        <f t="shared" ca="1" si="32"/>
        <v>Agriculture Saving Tech-Heat High Temp. over 150C 4.8y</v>
      </c>
      <c r="O291" s="23" t="s">
        <v>32</v>
      </c>
      <c r="P291" s="23" t="s">
        <v>33</v>
      </c>
      <c r="Q291" s="23"/>
      <c r="R291" s="23"/>
      <c r="S291" s="19" t="s">
        <v>34</v>
      </c>
      <c r="V291" s="16" t="str">
        <f t="shared" ca="1" si="34"/>
        <v>AD</v>
      </c>
      <c r="W291" s="14" t="str">
        <f t="shared" ca="1" si="35"/>
        <v>Agriculture</v>
      </c>
      <c r="X291" s="3" t="str">
        <f>'EE investment costs'!D340</f>
        <v>HT-48</v>
      </c>
      <c r="Y291" s="3" t="str">
        <f>'EE investment costs'!E340</f>
        <v>Heat High Temp. over 150C</v>
      </c>
      <c r="AC291" s="123">
        <f>'EE investment costs'!C340</f>
        <v>4.8</v>
      </c>
      <c r="AD291" s="22"/>
    </row>
    <row r="292" spans="2:30">
      <c r="B292" s="14" t="str">
        <f t="shared" ca="1" si="30"/>
        <v>INDADEFFRH-48</v>
      </c>
      <c r="C292" s="15" t="str">
        <f t="shared" ca="1" si="29"/>
        <v>IADRH</v>
      </c>
      <c r="D292" s="16">
        <f>'EE investment costs'!$F$15</f>
        <v>2016</v>
      </c>
      <c r="E292" s="14">
        <f>VLOOKUP(X292,'EE investment costs'!$D$56:$R$656,15,0)</f>
        <v>16.149333333333335</v>
      </c>
      <c r="F292" s="17">
        <f ca="1">INDEX('EE investment costs'!$D$56:$R$656,MATCH(X292,'EE investment costs'!$D$56:$D$656,0),MATCH($V$8,'EE investment costs'!$D$56:$R$56,0))</f>
        <v>801.96695194172082</v>
      </c>
      <c r="I292" s="18">
        <v>1</v>
      </c>
      <c r="J292" s="18">
        <v>1</v>
      </c>
      <c r="K292" s="14">
        <f t="shared" ca="1" si="33"/>
        <v>4</v>
      </c>
      <c r="M292" s="19" t="str">
        <f t="shared" ca="1" si="31"/>
        <v>INDADEFFRH-48</v>
      </c>
      <c r="N292" s="23" t="str">
        <f t="shared" ca="1" si="32"/>
        <v>Agriculture Saving Tech-Heat Room Heat 4.8y</v>
      </c>
      <c r="O292" s="23" t="s">
        <v>32</v>
      </c>
      <c r="P292" s="23" t="s">
        <v>33</v>
      </c>
      <c r="Q292" s="23"/>
      <c r="R292" s="23"/>
      <c r="S292" s="19" t="s">
        <v>34</v>
      </c>
      <c r="V292" s="16" t="str">
        <f t="shared" ca="1" si="34"/>
        <v>AD</v>
      </c>
      <c r="W292" s="14" t="str">
        <f t="shared" ca="1" si="35"/>
        <v>Agriculture</v>
      </c>
      <c r="X292" s="3" t="str">
        <f>'EE investment costs'!D341</f>
        <v>RH-48</v>
      </c>
      <c r="Y292" s="3" t="str">
        <f>'EE investment costs'!E341</f>
        <v>Heat Room Heat</v>
      </c>
      <c r="AC292" s="123">
        <f>'EE investment costs'!C341</f>
        <v>4.8</v>
      </c>
      <c r="AD292" s="22"/>
    </row>
    <row r="293" spans="2:30">
      <c r="B293" s="14" t="str">
        <f t="shared" ca="1" si="30"/>
        <v>INDADEFFLA-48</v>
      </c>
      <c r="C293" s="15" t="str">
        <f t="shared" ca="1" si="29"/>
        <v>IADLA</v>
      </c>
      <c r="D293" s="16">
        <f>'EE investment costs'!$F$15</f>
        <v>2016</v>
      </c>
      <c r="E293" s="14">
        <f>VLOOKUP(X293,'EE investment costs'!$D$56:$R$656,15,0)</f>
        <v>4.0142666666666669</v>
      </c>
      <c r="F293" s="17">
        <f ca="1">INDEX('EE investment costs'!$D$56:$R$656,MATCH(X293,'EE investment costs'!$D$56:$D$656,0),MATCH($V$8,'EE investment costs'!$D$56:$R$56,0))</f>
        <v>1693.4098597098023</v>
      </c>
      <c r="I293" s="18">
        <v>1</v>
      </c>
      <c r="J293" s="18">
        <v>1</v>
      </c>
      <c r="K293" s="14">
        <f t="shared" ca="1" si="33"/>
        <v>0</v>
      </c>
      <c r="M293" s="19" t="str">
        <f t="shared" ca="1" si="31"/>
        <v>INDADEFFLA-48</v>
      </c>
      <c r="N293" s="23" t="str">
        <f t="shared" ca="1" si="32"/>
        <v>Agriculture Saving Tech-Light 4.8y</v>
      </c>
      <c r="O293" s="23" t="s">
        <v>32</v>
      </c>
      <c r="P293" s="23" t="s">
        <v>33</v>
      </c>
      <c r="Q293" s="23"/>
      <c r="R293" s="23"/>
      <c r="S293" s="19" t="s">
        <v>34</v>
      </c>
      <c r="V293" s="16" t="str">
        <f t="shared" ca="1" si="34"/>
        <v>AD</v>
      </c>
      <c r="W293" s="14" t="str">
        <f t="shared" ca="1" si="35"/>
        <v>Agriculture</v>
      </c>
      <c r="X293" s="3" t="str">
        <f>'EE investment costs'!D342</f>
        <v>LA-48</v>
      </c>
      <c r="Y293" s="3" t="str">
        <f>'EE investment costs'!E342</f>
        <v>Light</v>
      </c>
      <c r="AC293" s="123">
        <f>'EE investment costs'!C342</f>
        <v>4.8</v>
      </c>
      <c r="AD293" s="22"/>
    </row>
    <row r="294" spans="2:30">
      <c r="B294" s="14" t="str">
        <f t="shared" ca="1" si="30"/>
        <v>INDADEFFEM-48</v>
      </c>
      <c r="C294" s="15" t="str">
        <f t="shared" ca="1" si="29"/>
        <v>IADEM</v>
      </c>
      <c r="D294" s="16">
        <f>'EE investment costs'!$F$15</f>
        <v>2016</v>
      </c>
      <c r="E294" s="14">
        <f>VLOOKUP(X294,'EE investment costs'!$D$56:$R$656,15,0)</f>
        <v>4.2149799999999997</v>
      </c>
      <c r="F294" s="17">
        <f ca="1">INDEX('EE investment costs'!$D$56:$R$656,MATCH(X294,'EE investment costs'!$D$56:$D$656,0),MATCH($V$8,'EE investment costs'!$D$56:$R$56,0))</f>
        <v>1725.0744840553789</v>
      </c>
      <c r="I294" s="18">
        <v>1</v>
      </c>
      <c r="J294" s="18">
        <v>1</v>
      </c>
      <c r="K294" s="14">
        <f t="shared" ca="1" si="33"/>
        <v>0</v>
      </c>
      <c r="M294" s="19" t="str">
        <f t="shared" ca="1" si="31"/>
        <v>INDADEFFEM-48</v>
      </c>
      <c r="N294" s="23" t="str">
        <f t="shared" ca="1" si="32"/>
        <v>Agriculture Saving Tech-Electric Motors 4.8y</v>
      </c>
      <c r="O294" s="23" t="s">
        <v>32</v>
      </c>
      <c r="P294" s="23" t="s">
        <v>33</v>
      </c>
      <c r="Q294" s="23"/>
      <c r="R294" s="23"/>
      <c r="S294" s="19" t="s">
        <v>34</v>
      </c>
      <c r="V294" s="16" t="str">
        <f t="shared" ca="1" si="34"/>
        <v>AD</v>
      </c>
      <c r="W294" s="14" t="str">
        <f t="shared" ca="1" si="35"/>
        <v>Agriculture</v>
      </c>
      <c r="X294" s="3" t="str">
        <f>'EE investment costs'!D343</f>
        <v>EM-48</v>
      </c>
      <c r="Y294" s="3" t="str">
        <f>'EE investment costs'!E343</f>
        <v>Electric Motors</v>
      </c>
      <c r="AC294" s="123">
        <f>'EE investment costs'!C343</f>
        <v>4.8</v>
      </c>
      <c r="AD294" s="22"/>
    </row>
    <row r="295" spans="2:30">
      <c r="B295" s="14" t="str">
        <f t="shared" ca="1" si="30"/>
        <v>INDADEFFTF-48</v>
      </c>
      <c r="C295" s="15" t="str">
        <f t="shared" ca="1" si="29"/>
        <v>IADTF</v>
      </c>
      <c r="D295" s="16">
        <f>'EE investment costs'!$F$15</f>
        <v>2016</v>
      </c>
      <c r="E295" s="14">
        <f>VLOOKUP(X295,'EE investment costs'!$D$56:$R$656,15,0)</f>
        <v>15.666666666666664</v>
      </c>
      <c r="F295" s="17">
        <f ca="1">INDEX('EE investment costs'!$D$56:$R$656,MATCH(X295,'EE investment costs'!$D$56:$D$656,0),MATCH($V$8,'EE investment costs'!$D$56:$R$56,0))</f>
        <v>705.29808335274254</v>
      </c>
      <c r="I295" s="18">
        <v>1</v>
      </c>
      <c r="J295" s="18">
        <v>1</v>
      </c>
      <c r="K295" s="14">
        <f t="shared" ca="1" si="33"/>
        <v>5</v>
      </c>
      <c r="M295" s="19" t="str">
        <f t="shared" ca="1" si="31"/>
        <v>INDADEFFTF-48</v>
      </c>
      <c r="N295" s="23" t="str">
        <f t="shared" ca="1" si="32"/>
        <v>Agriculture Saving Tech-Haulage Tractors, Trucks, Fishing boats 4.8y</v>
      </c>
      <c r="O295" s="23" t="s">
        <v>32</v>
      </c>
      <c r="P295" s="23" t="s">
        <v>33</v>
      </c>
      <c r="Q295" s="23"/>
      <c r="R295" s="23"/>
      <c r="S295" s="19" t="s">
        <v>34</v>
      </c>
      <c r="V295" s="16" t="str">
        <f t="shared" ca="1" si="34"/>
        <v>AD</v>
      </c>
      <c r="W295" s="14" t="str">
        <f t="shared" ca="1" si="35"/>
        <v>Agriculture</v>
      </c>
      <c r="X295" s="3" t="str">
        <f>'EE investment costs'!D344</f>
        <v>TF-48</v>
      </c>
      <c r="Y295" s="3" t="str">
        <f>'EE investment costs'!E344</f>
        <v>Haulage Tractors, Trucks, Fishing boats</v>
      </c>
      <c r="AC295" s="123">
        <f>'EE investment costs'!C344</f>
        <v>4.8</v>
      </c>
      <c r="AD295" s="22"/>
    </row>
    <row r="296" spans="2:30">
      <c r="B296" s="14" t="str">
        <f t="shared" ca="1" si="30"/>
        <v>INDADEFFMT-49</v>
      </c>
      <c r="C296" s="15" t="str">
        <f t="shared" ca="1" si="29"/>
        <v>IADMT</v>
      </c>
      <c r="D296" s="16">
        <f>'EE investment costs'!$F$15</f>
        <v>2016</v>
      </c>
      <c r="E296" s="14">
        <f>VLOOKUP(X296,'EE investment costs'!$D$56:$R$656,15,0)</f>
        <v>6.09</v>
      </c>
      <c r="F296" s="17">
        <f ca="1">INDEX('EE investment costs'!$D$56:$R$656,MATCH(X296,'EE investment costs'!$D$56:$D$656,0),MATCH($V$8,'EE investment costs'!$D$56:$R$56,0))</f>
        <v>670.4316610587872</v>
      </c>
      <c r="I296" s="18">
        <v>1</v>
      </c>
      <c r="J296" s="18">
        <v>1</v>
      </c>
      <c r="K296" s="14">
        <f t="shared" ca="1" si="33"/>
        <v>6</v>
      </c>
      <c r="M296" s="19" t="str">
        <f t="shared" ca="1" si="31"/>
        <v>INDADEFFMT-49</v>
      </c>
      <c r="N296" s="23" t="str">
        <f t="shared" ca="1" si="32"/>
        <v>Agriculture Saving Tech-Heat Medium Temp. up to 150C 4.9y</v>
      </c>
      <c r="O296" s="23" t="s">
        <v>32</v>
      </c>
      <c r="P296" s="23" t="s">
        <v>33</v>
      </c>
      <c r="Q296" s="23"/>
      <c r="R296" s="23"/>
      <c r="S296" s="19" t="s">
        <v>34</v>
      </c>
      <c r="V296" s="16" t="str">
        <f t="shared" ca="1" si="34"/>
        <v>AD</v>
      </c>
      <c r="W296" s="14" t="str">
        <f t="shared" ca="1" si="35"/>
        <v>Agriculture</v>
      </c>
      <c r="X296" s="3" t="str">
        <f>'EE investment costs'!D345</f>
        <v>MT-49</v>
      </c>
      <c r="Y296" s="3" t="str">
        <f>'EE investment costs'!E345</f>
        <v>Heat Medium Temp. up to 150C</v>
      </c>
      <c r="AC296" s="123">
        <f>'EE investment costs'!C345</f>
        <v>4.9000000000000004</v>
      </c>
      <c r="AD296" s="22"/>
    </row>
    <row r="297" spans="2:30">
      <c r="B297" s="14" t="str">
        <f t="shared" ca="1" si="30"/>
        <v>INDADEFFHT-49</v>
      </c>
      <c r="C297" s="15" t="str">
        <f t="shared" ca="1" si="29"/>
        <v>IADHT</v>
      </c>
      <c r="D297" s="16">
        <f>'EE investment costs'!$F$15</f>
        <v>2016</v>
      </c>
      <c r="E297" s="14">
        <f>VLOOKUP(X297,'EE investment costs'!$D$56:$R$656,15,0)</f>
        <v>4.8719999999999999</v>
      </c>
      <c r="F297" s="17">
        <f ca="1">INDEX('EE investment costs'!$D$56:$R$656,MATCH(X297,'EE investment costs'!$D$56:$D$656,0),MATCH($V$8,'EE investment costs'!$D$56:$R$56,0))</f>
        <v>530.75802114586145</v>
      </c>
      <c r="I297" s="18">
        <v>1</v>
      </c>
      <c r="J297" s="18">
        <v>1</v>
      </c>
      <c r="K297" s="14">
        <f t="shared" ca="1" si="33"/>
        <v>7</v>
      </c>
      <c r="M297" s="19" t="str">
        <f t="shared" ca="1" si="31"/>
        <v>INDADEFFHT-49</v>
      </c>
      <c r="N297" s="23" t="str">
        <f t="shared" ca="1" si="32"/>
        <v>Agriculture Saving Tech-Heat High Temp. over 150C 4.9y</v>
      </c>
      <c r="O297" s="23" t="s">
        <v>32</v>
      </c>
      <c r="P297" s="23" t="s">
        <v>33</v>
      </c>
      <c r="Q297" s="23"/>
      <c r="R297" s="23"/>
      <c r="S297" s="19" t="s">
        <v>34</v>
      </c>
      <c r="V297" s="16" t="str">
        <f t="shared" ca="1" si="34"/>
        <v>AD</v>
      </c>
      <c r="W297" s="14" t="str">
        <f t="shared" ca="1" si="35"/>
        <v>Agriculture</v>
      </c>
      <c r="X297" s="3" t="str">
        <f>'EE investment costs'!D346</f>
        <v>HT-49</v>
      </c>
      <c r="Y297" s="3" t="str">
        <f>'EE investment costs'!E346</f>
        <v>Heat High Temp. over 150C</v>
      </c>
      <c r="AC297" s="123">
        <f>'EE investment costs'!C346</f>
        <v>4.9000000000000004</v>
      </c>
      <c r="AD297" s="22"/>
    </row>
    <row r="298" spans="2:30">
      <c r="B298" s="14" t="str">
        <f t="shared" ca="1" si="30"/>
        <v>INDADEFFRH-49</v>
      </c>
      <c r="C298" s="15" t="str">
        <f t="shared" ca="1" si="29"/>
        <v>IADRH</v>
      </c>
      <c r="D298" s="16">
        <f>'EE investment costs'!$F$15</f>
        <v>2016</v>
      </c>
      <c r="E298" s="14">
        <f>VLOOKUP(X298,'EE investment costs'!$D$56:$R$656,15,0)</f>
        <v>16.168000000000003</v>
      </c>
      <c r="F298" s="17">
        <f ca="1">INDEX('EE investment costs'!$D$56:$R$656,MATCH(X298,'EE investment costs'!$D$56:$D$656,0),MATCH($V$8,'EE investment costs'!$D$56:$R$56,0))</f>
        <v>863.65671747569991</v>
      </c>
      <c r="I298" s="18">
        <v>1</v>
      </c>
      <c r="J298" s="18">
        <v>1</v>
      </c>
      <c r="K298" s="14">
        <f t="shared" ca="1" si="33"/>
        <v>4</v>
      </c>
      <c r="M298" s="19" t="str">
        <f t="shared" ca="1" si="31"/>
        <v>INDADEFFRH-49</v>
      </c>
      <c r="N298" s="23" t="str">
        <f t="shared" ca="1" si="32"/>
        <v>Agriculture Saving Tech-Heat Room Heat 4.9y</v>
      </c>
      <c r="O298" s="23" t="s">
        <v>32</v>
      </c>
      <c r="P298" s="23" t="s">
        <v>33</v>
      </c>
      <c r="Q298" s="23"/>
      <c r="R298" s="23"/>
      <c r="S298" s="19" t="s">
        <v>34</v>
      </c>
      <c r="V298" s="16" t="str">
        <f t="shared" ca="1" si="34"/>
        <v>AD</v>
      </c>
      <c r="W298" s="14" t="str">
        <f t="shared" ca="1" si="35"/>
        <v>Agriculture</v>
      </c>
      <c r="X298" s="3" t="str">
        <f>'EE investment costs'!D347</f>
        <v>RH-49</v>
      </c>
      <c r="Y298" s="3" t="str">
        <f>'EE investment costs'!E347</f>
        <v>Heat Room Heat</v>
      </c>
      <c r="AC298" s="123">
        <f>'EE investment costs'!C347</f>
        <v>4.9000000000000004</v>
      </c>
      <c r="AD298" s="22"/>
    </row>
    <row r="299" spans="2:30">
      <c r="B299" s="14" t="str">
        <f t="shared" ca="1" si="30"/>
        <v>INDADEFFLA-49</v>
      </c>
      <c r="C299" s="15" t="str">
        <f t="shared" ca="1" si="29"/>
        <v>IADLA</v>
      </c>
      <c r="D299" s="16">
        <f>'EE investment costs'!$F$15</f>
        <v>2016</v>
      </c>
      <c r="E299" s="14">
        <f>VLOOKUP(X299,'EE investment costs'!$D$56:$R$656,15,0)</f>
        <v>4.0273000000000003</v>
      </c>
      <c r="F299" s="17">
        <f ca="1">INDEX('EE investment costs'!$D$56:$R$656,MATCH(X299,'EE investment costs'!$D$56:$D$656,0),MATCH($V$8,'EE investment costs'!$D$56:$R$56,0))</f>
        <v>1708.787052860929</v>
      </c>
      <c r="I299" s="18">
        <v>1</v>
      </c>
      <c r="J299" s="18">
        <v>1</v>
      </c>
      <c r="K299" s="14">
        <f t="shared" ca="1" si="33"/>
        <v>0</v>
      </c>
      <c r="M299" s="19" t="str">
        <f t="shared" ca="1" si="31"/>
        <v>INDADEFFLA-49</v>
      </c>
      <c r="N299" s="23" t="str">
        <f t="shared" ca="1" si="32"/>
        <v>Agriculture Saving Tech-Light 4.9y</v>
      </c>
      <c r="O299" s="23" t="s">
        <v>32</v>
      </c>
      <c r="P299" s="23" t="s">
        <v>33</v>
      </c>
      <c r="Q299" s="23"/>
      <c r="R299" s="23"/>
      <c r="S299" s="19" t="s">
        <v>34</v>
      </c>
      <c r="V299" s="16" t="str">
        <f t="shared" ca="1" si="34"/>
        <v>AD</v>
      </c>
      <c r="W299" s="14" t="str">
        <f t="shared" ca="1" si="35"/>
        <v>Agriculture</v>
      </c>
      <c r="X299" s="3" t="str">
        <f>'EE investment costs'!D348</f>
        <v>LA-49</v>
      </c>
      <c r="Y299" s="3" t="str">
        <f>'EE investment costs'!E348</f>
        <v>Light</v>
      </c>
      <c r="AC299" s="123">
        <f>'EE investment costs'!C348</f>
        <v>4.9000000000000004</v>
      </c>
      <c r="AD299" s="22"/>
    </row>
    <row r="300" spans="2:30">
      <c r="B300" s="14" t="str">
        <f t="shared" ca="1" si="30"/>
        <v>INDADEFFEM-49</v>
      </c>
      <c r="C300" s="15" t="str">
        <f t="shared" ca="1" si="29"/>
        <v>IADEM</v>
      </c>
      <c r="D300" s="16">
        <f>'EE investment costs'!$F$15</f>
        <v>2016</v>
      </c>
      <c r="E300" s="14">
        <f>VLOOKUP(X300,'EE investment costs'!$D$56:$R$656,15,0)</f>
        <v>4.2286650000000003</v>
      </c>
      <c r="F300" s="17">
        <f ca="1">INDEX('EE investment costs'!$D$56:$R$656,MATCH(X300,'EE investment costs'!$D$56:$D$656,0),MATCH($V$8,'EE investment costs'!$D$56:$R$56,0))</f>
        <v>1744.0126461213954</v>
      </c>
      <c r="I300" s="18">
        <v>1</v>
      </c>
      <c r="J300" s="18">
        <v>1</v>
      </c>
      <c r="K300" s="14">
        <f t="shared" ca="1" si="33"/>
        <v>0</v>
      </c>
      <c r="M300" s="19" t="str">
        <f t="shared" ca="1" si="31"/>
        <v>INDADEFFEM-49</v>
      </c>
      <c r="N300" s="23" t="str">
        <f t="shared" ca="1" si="32"/>
        <v>Agriculture Saving Tech-Electric Motors 4.9y</v>
      </c>
      <c r="O300" s="23" t="s">
        <v>32</v>
      </c>
      <c r="P300" s="23" t="s">
        <v>33</v>
      </c>
      <c r="Q300" s="23"/>
      <c r="R300" s="23"/>
      <c r="S300" s="19" t="s">
        <v>34</v>
      </c>
      <c r="V300" s="16" t="str">
        <f t="shared" ca="1" si="34"/>
        <v>AD</v>
      </c>
      <c r="W300" s="14" t="str">
        <f t="shared" ca="1" si="35"/>
        <v>Agriculture</v>
      </c>
      <c r="X300" s="3" t="str">
        <f>'EE investment costs'!D349</f>
        <v>EM-49</v>
      </c>
      <c r="Y300" s="3" t="str">
        <f>'EE investment costs'!E349</f>
        <v>Electric Motors</v>
      </c>
      <c r="AC300" s="123">
        <f>'EE investment costs'!C349</f>
        <v>4.9000000000000004</v>
      </c>
      <c r="AD300" s="22"/>
    </row>
    <row r="301" spans="2:30">
      <c r="B301" s="14" t="str">
        <f t="shared" ca="1" si="30"/>
        <v>INDADEFFTF-49</v>
      </c>
      <c r="C301" s="15" t="str">
        <f t="shared" ca="1" si="29"/>
        <v>IADTF</v>
      </c>
      <c r="D301" s="16">
        <f>'EE investment costs'!$F$15</f>
        <v>2016</v>
      </c>
      <c r="E301" s="14">
        <f>VLOOKUP(X301,'EE investment costs'!$D$56:$R$656,15,0)</f>
        <v>15.75</v>
      </c>
      <c r="F301" s="17">
        <f ca="1">INDEX('EE investment costs'!$D$56:$R$656,MATCH(X301,'EE investment costs'!$D$56:$D$656,0),MATCH($V$8,'EE investment costs'!$D$56:$R$56,0))</f>
        <v>719.99179342259129</v>
      </c>
      <c r="I301" s="18">
        <v>1</v>
      </c>
      <c r="J301" s="18">
        <v>1</v>
      </c>
      <c r="K301" s="14">
        <f t="shared" ca="1" si="33"/>
        <v>5</v>
      </c>
      <c r="M301" s="19" t="str">
        <f t="shared" ca="1" si="31"/>
        <v>INDADEFFTF-49</v>
      </c>
      <c r="N301" s="23" t="str">
        <f t="shared" ca="1" si="32"/>
        <v>Agriculture Saving Tech-Haulage Tractors, Trucks, Fishing boats 4.9y</v>
      </c>
      <c r="O301" s="23" t="s">
        <v>32</v>
      </c>
      <c r="P301" s="23" t="s">
        <v>33</v>
      </c>
      <c r="Q301" s="23"/>
      <c r="R301" s="23"/>
      <c r="S301" s="19" t="s">
        <v>34</v>
      </c>
      <c r="V301" s="16" t="str">
        <f t="shared" ca="1" si="34"/>
        <v>AD</v>
      </c>
      <c r="W301" s="14" t="str">
        <f t="shared" ca="1" si="35"/>
        <v>Agriculture</v>
      </c>
      <c r="X301" s="3" t="str">
        <f>'EE investment costs'!D350</f>
        <v>TF-49</v>
      </c>
      <c r="Y301" s="3" t="str">
        <f>'EE investment costs'!E350</f>
        <v>Haulage Tractors, Trucks, Fishing boats</v>
      </c>
      <c r="AC301" s="123">
        <f>'EE investment costs'!C350</f>
        <v>4.9000000000000004</v>
      </c>
      <c r="AD301" s="22"/>
    </row>
    <row r="302" spans="2:30">
      <c r="B302" s="14" t="str">
        <f t="shared" ca="1" si="30"/>
        <v>INDADEFFMT-50</v>
      </c>
      <c r="C302" s="15" t="str">
        <f t="shared" ca="1" si="29"/>
        <v>IADMT</v>
      </c>
      <c r="D302" s="16">
        <f>'EE investment costs'!$F$15</f>
        <v>2016</v>
      </c>
      <c r="E302" s="14">
        <f>VLOOKUP(X302,'EE investment costs'!$D$56:$R$656,15,0)</f>
        <v>6.1</v>
      </c>
      <c r="F302" s="17">
        <f ca="1">INDEX('EE investment costs'!$D$56:$R$656,MATCH(X302,'EE investment costs'!$D$56:$D$656,0),MATCH($V$8,'EE investment costs'!$D$56:$R$56,0))</f>
        <v>679.7587386631501</v>
      </c>
      <c r="I302" s="18">
        <v>1</v>
      </c>
      <c r="J302" s="18">
        <v>1</v>
      </c>
      <c r="K302" s="14">
        <f t="shared" ca="1" si="33"/>
        <v>6</v>
      </c>
      <c r="M302" s="19" t="str">
        <f t="shared" ca="1" si="31"/>
        <v>INDADEFFMT-50</v>
      </c>
      <c r="N302" s="23" t="str">
        <f t="shared" ca="1" si="32"/>
        <v>Agriculture Saving Tech-Heat Medium Temp. up to 150C 5y</v>
      </c>
      <c r="O302" s="23" t="s">
        <v>32</v>
      </c>
      <c r="P302" s="23" t="s">
        <v>33</v>
      </c>
      <c r="Q302" s="23"/>
      <c r="R302" s="23"/>
      <c r="S302" s="19" t="s">
        <v>34</v>
      </c>
      <c r="V302" s="16" t="str">
        <f t="shared" ca="1" si="34"/>
        <v>AD</v>
      </c>
      <c r="W302" s="14" t="str">
        <f t="shared" ca="1" si="35"/>
        <v>Agriculture</v>
      </c>
      <c r="X302" s="3" t="str">
        <f>'EE investment costs'!D351</f>
        <v>MT-50</v>
      </c>
      <c r="Y302" s="3" t="str">
        <f>'EE investment costs'!E351</f>
        <v>Heat Medium Temp. up to 150C</v>
      </c>
      <c r="AC302" s="123">
        <f>'EE investment costs'!C351</f>
        <v>5</v>
      </c>
      <c r="AD302" s="22"/>
    </row>
    <row r="303" spans="2:30">
      <c r="B303" s="14" t="str">
        <f t="shared" ca="1" si="30"/>
        <v>INDADEFFHT-50</v>
      </c>
      <c r="C303" s="15" t="str">
        <f t="shared" ca="1" si="29"/>
        <v>IADHT</v>
      </c>
      <c r="D303" s="16">
        <f>'EE investment costs'!$F$15</f>
        <v>2016</v>
      </c>
      <c r="E303" s="14">
        <f>VLOOKUP(X303,'EE investment costs'!$D$56:$R$656,15,0)</f>
        <v>4.88</v>
      </c>
      <c r="F303" s="17">
        <f ca="1">INDEX('EE investment costs'!$D$56:$R$656,MATCH(X303,'EE investment costs'!$D$56:$D$656,0),MATCH($V$8,'EE investment costs'!$D$56:$R$56,0))</f>
        <v>536.96253051300789</v>
      </c>
      <c r="I303" s="18">
        <v>1</v>
      </c>
      <c r="J303" s="18">
        <v>1</v>
      </c>
      <c r="K303" s="14">
        <f t="shared" ca="1" si="33"/>
        <v>7</v>
      </c>
      <c r="M303" s="19" t="str">
        <f t="shared" ca="1" si="31"/>
        <v>INDADEFFHT-50</v>
      </c>
      <c r="N303" s="23" t="str">
        <f t="shared" ca="1" si="32"/>
        <v>Agriculture Saving Tech-Heat High Temp. over 150C 5y</v>
      </c>
      <c r="O303" s="23" t="s">
        <v>32</v>
      </c>
      <c r="P303" s="23" t="s">
        <v>33</v>
      </c>
      <c r="Q303" s="23"/>
      <c r="R303" s="23"/>
      <c r="S303" s="19" t="s">
        <v>34</v>
      </c>
      <c r="V303" s="16" t="str">
        <f t="shared" ca="1" si="34"/>
        <v>AD</v>
      </c>
      <c r="W303" s="14" t="str">
        <f t="shared" ca="1" si="35"/>
        <v>Agriculture</v>
      </c>
      <c r="X303" s="3" t="str">
        <f>'EE investment costs'!D352</f>
        <v>HT-50</v>
      </c>
      <c r="Y303" s="3" t="str">
        <f>'EE investment costs'!E352</f>
        <v>Heat High Temp. over 150C</v>
      </c>
      <c r="AC303" s="123">
        <f>'EE investment costs'!C352</f>
        <v>5</v>
      </c>
      <c r="AD303" s="22"/>
    </row>
    <row r="304" spans="2:30">
      <c r="B304" s="14" t="str">
        <f t="shared" ca="1" si="30"/>
        <v>INDADEFFRH-50</v>
      </c>
      <c r="C304" s="15" t="str">
        <f t="shared" ca="1" si="29"/>
        <v>IADRH</v>
      </c>
      <c r="D304" s="16">
        <f>'EE investment costs'!$F$15</f>
        <v>2016</v>
      </c>
      <c r="E304" s="14">
        <f>VLOOKUP(X304,'EE investment costs'!$D$56:$R$656,15,0)</f>
        <v>16.186666666666667</v>
      </c>
      <c r="F304" s="17">
        <f ca="1">INDEX('EE investment costs'!$D$56:$R$656,MATCH(X304,'EE investment costs'!$D$56:$D$656,0),MATCH($V$8,'EE investment costs'!$D$56:$R$56,0))</f>
        <v>925.34648300967797</v>
      </c>
      <c r="I304" s="18">
        <v>1</v>
      </c>
      <c r="J304" s="18">
        <v>1</v>
      </c>
      <c r="K304" s="14">
        <f t="shared" ca="1" si="33"/>
        <v>3</v>
      </c>
      <c r="M304" s="19" t="str">
        <f t="shared" ca="1" si="31"/>
        <v>INDADEFFRH-50</v>
      </c>
      <c r="N304" s="23" t="str">
        <f t="shared" ca="1" si="32"/>
        <v>Agriculture Saving Tech-Heat Room Heat 5y</v>
      </c>
      <c r="O304" s="23" t="s">
        <v>32</v>
      </c>
      <c r="P304" s="23" t="s">
        <v>33</v>
      </c>
      <c r="Q304" s="23"/>
      <c r="R304" s="23"/>
      <c r="S304" s="19" t="s">
        <v>34</v>
      </c>
      <c r="V304" s="16" t="str">
        <f t="shared" ca="1" si="34"/>
        <v>AD</v>
      </c>
      <c r="W304" s="14" t="str">
        <f t="shared" ca="1" si="35"/>
        <v>Agriculture</v>
      </c>
      <c r="X304" s="3" t="str">
        <f>'EE investment costs'!D353</f>
        <v>RH-50</v>
      </c>
      <c r="Y304" s="3" t="str">
        <f>'EE investment costs'!E353</f>
        <v>Heat Room Heat</v>
      </c>
      <c r="AC304" s="123">
        <f>'EE investment costs'!C353</f>
        <v>5</v>
      </c>
      <c r="AD304" s="22"/>
    </row>
    <row r="305" spans="2:30">
      <c r="B305" s="14" t="str">
        <f t="shared" ca="1" si="30"/>
        <v>INDADEFFLA-50</v>
      </c>
      <c r="C305" s="15" t="str">
        <f t="shared" ca="1" si="29"/>
        <v>IADLA</v>
      </c>
      <c r="D305" s="16">
        <f>'EE investment costs'!$F$15</f>
        <v>2016</v>
      </c>
      <c r="E305" s="14">
        <f>VLOOKUP(X305,'EE investment costs'!$D$56:$R$656,15,0)</f>
        <v>4.0403333333333338</v>
      </c>
      <c r="F305" s="17">
        <f ca="1">INDEX('EE investment costs'!$D$56:$R$656,MATCH(X305,'EE investment costs'!$D$56:$D$656,0),MATCH($V$8,'EE investment costs'!$D$56:$R$56,0))</f>
        <v>1724.1642460120554</v>
      </c>
      <c r="I305" s="18">
        <v>1</v>
      </c>
      <c r="J305" s="18">
        <v>1</v>
      </c>
      <c r="K305" s="14">
        <f t="shared" ca="1" si="33"/>
        <v>0</v>
      </c>
      <c r="M305" s="19" t="str">
        <f t="shared" ca="1" si="31"/>
        <v>INDADEFFLA-50</v>
      </c>
      <c r="N305" s="23" t="str">
        <f t="shared" ca="1" si="32"/>
        <v>Agriculture Saving Tech-Light 5y</v>
      </c>
      <c r="O305" s="23" t="s">
        <v>32</v>
      </c>
      <c r="P305" s="23" t="s">
        <v>33</v>
      </c>
      <c r="Q305" s="23"/>
      <c r="R305" s="23"/>
      <c r="S305" s="19" t="s">
        <v>34</v>
      </c>
      <c r="V305" s="16" t="str">
        <f t="shared" ca="1" si="34"/>
        <v>AD</v>
      </c>
      <c r="W305" s="14" t="str">
        <f t="shared" ca="1" si="35"/>
        <v>Agriculture</v>
      </c>
      <c r="X305" s="3" t="str">
        <f>'EE investment costs'!D354</f>
        <v>LA-50</v>
      </c>
      <c r="Y305" s="3" t="str">
        <f>'EE investment costs'!E354</f>
        <v>Light</v>
      </c>
      <c r="AC305" s="123">
        <f>'EE investment costs'!C354</f>
        <v>5</v>
      </c>
      <c r="AD305" s="22"/>
    </row>
    <row r="306" spans="2:30">
      <c r="B306" s="14" t="str">
        <f t="shared" ca="1" si="30"/>
        <v>INDADEFFEM-50</v>
      </c>
      <c r="C306" s="15" t="str">
        <f t="shared" ca="1" si="29"/>
        <v>IADEM</v>
      </c>
      <c r="D306" s="16">
        <f>'EE investment costs'!$F$15</f>
        <v>2016</v>
      </c>
      <c r="E306" s="14">
        <f>VLOOKUP(X306,'EE investment costs'!$D$56:$R$656,15,0)</f>
        <v>4.2423500000000001</v>
      </c>
      <c r="F306" s="17">
        <f ca="1">INDEX('EE investment costs'!$D$56:$R$656,MATCH(X306,'EE investment costs'!$D$56:$D$656,0),MATCH($V$8,'EE investment costs'!$D$56:$R$56,0))</f>
        <v>1762.9508081874114</v>
      </c>
      <c r="I306" s="18">
        <v>1</v>
      </c>
      <c r="J306" s="18">
        <v>1</v>
      </c>
      <c r="K306" s="14">
        <f t="shared" ca="1" si="33"/>
        <v>0</v>
      </c>
      <c r="M306" s="19" t="str">
        <f t="shared" ca="1" si="31"/>
        <v>INDADEFFEM-50</v>
      </c>
      <c r="N306" s="23" t="str">
        <f t="shared" ca="1" si="32"/>
        <v>Agriculture Saving Tech-Electric Motors 5y</v>
      </c>
      <c r="O306" s="23" t="s">
        <v>32</v>
      </c>
      <c r="P306" s="23" t="s">
        <v>33</v>
      </c>
      <c r="Q306" s="23"/>
      <c r="R306" s="23"/>
      <c r="S306" s="19" t="s">
        <v>34</v>
      </c>
      <c r="V306" s="16" t="str">
        <f t="shared" ca="1" si="34"/>
        <v>AD</v>
      </c>
      <c r="W306" s="14" t="str">
        <f t="shared" ca="1" si="35"/>
        <v>Agriculture</v>
      </c>
      <c r="X306" s="3" t="str">
        <f>'EE investment costs'!D355</f>
        <v>EM-50</v>
      </c>
      <c r="Y306" s="3" t="str">
        <f>'EE investment costs'!E355</f>
        <v>Electric Motors</v>
      </c>
      <c r="AC306" s="123">
        <f>'EE investment costs'!C355</f>
        <v>5</v>
      </c>
      <c r="AD306" s="22"/>
    </row>
    <row r="307" spans="2:30" ht="13.5" thickBot="1">
      <c r="B307" s="14" t="str">
        <f t="shared" ca="1" si="30"/>
        <v>INDADEFFTF-50</v>
      </c>
      <c r="C307" s="15" t="str">
        <f t="shared" ca="1" si="29"/>
        <v>IADTF</v>
      </c>
      <c r="D307" s="16">
        <f>'EE investment costs'!$F$15</f>
        <v>2016</v>
      </c>
      <c r="E307" s="14">
        <f>VLOOKUP(X307,'EE investment costs'!$D$56:$R$656,15,0)</f>
        <v>15.833333333333332</v>
      </c>
      <c r="F307" s="17">
        <f ca="1">INDEX('EE investment costs'!$D$56:$R$656,MATCH(X307,'EE investment costs'!$D$56:$D$656,0),MATCH($V$8,'EE investment costs'!$D$56:$R$56,0))</f>
        <v>734.68550349244003</v>
      </c>
      <c r="I307" s="18">
        <v>1</v>
      </c>
      <c r="J307" s="18">
        <v>1</v>
      </c>
      <c r="K307" s="14">
        <f t="shared" ca="1" si="33"/>
        <v>5</v>
      </c>
      <c r="M307" s="24" t="str">
        <f t="shared" ca="1" si="31"/>
        <v>INDADEFFTF-50</v>
      </c>
      <c r="N307" s="25" t="str">
        <f t="shared" ca="1" si="32"/>
        <v>Agriculture Saving Tech-Haulage Tractors, Trucks, Fishing boats 5y</v>
      </c>
      <c r="O307" s="25" t="s">
        <v>32</v>
      </c>
      <c r="P307" s="25" t="s">
        <v>33</v>
      </c>
      <c r="Q307" s="25"/>
      <c r="R307" s="25"/>
      <c r="S307" s="24" t="s">
        <v>34</v>
      </c>
      <c r="V307" s="16" t="str">
        <f t="shared" ca="1" si="34"/>
        <v>AD</v>
      </c>
      <c r="W307" s="14" t="str">
        <f t="shared" ca="1" si="35"/>
        <v>Agriculture</v>
      </c>
      <c r="X307" s="3" t="str">
        <f>'EE investment costs'!D356</f>
        <v>TF-50</v>
      </c>
      <c r="Y307" s="3" t="str">
        <f>'EE investment costs'!E356</f>
        <v>Haulage Tractors, Trucks, Fishing boats</v>
      </c>
      <c r="AC307" s="123">
        <f>'EE investment costs'!C356</f>
        <v>5</v>
      </c>
      <c r="AD307" s="22"/>
    </row>
    <row r="308" spans="2:30">
      <c r="B308" s="14" t="str">
        <f t="shared" ca="1" si="30"/>
        <v>INDADEFFMT-51</v>
      </c>
      <c r="C308" s="15" t="str">
        <f ca="1">"I"&amp;MID(B308,4,1)&amp;"D"&amp;MID(B308,9,2)</f>
        <v>IADMT</v>
      </c>
      <c r="D308" s="16">
        <f>'EE investment costs'!$F$15</f>
        <v>2016</v>
      </c>
      <c r="E308" s="14">
        <f>VLOOKUP(X308,'EE investment costs'!$D$56:$R$656,15,0)</f>
        <v>6.1099999999999994</v>
      </c>
      <c r="F308" s="17">
        <f ca="1">INDEX('EE investment costs'!$D$56:$R$656,MATCH(X308,'EE investment costs'!$D$56:$D$656,0),MATCH($V$8,'EE investment costs'!$D$56:$R$56,0))</f>
        <v>689.08581626751288</v>
      </c>
      <c r="I308" s="18">
        <v>1</v>
      </c>
      <c r="J308" s="18">
        <v>1</v>
      </c>
      <c r="K308" s="14">
        <f t="shared" ca="1" si="33"/>
        <v>6</v>
      </c>
      <c r="M308" s="20" t="str">
        <f t="shared" ca="1" si="31"/>
        <v>INDADEFFMT-51</v>
      </c>
      <c r="N308" s="21" t="str">
        <f t="shared" ca="1" si="32"/>
        <v>Agriculture Saving Tech-Heat Medium Temp. up to 150C 5.1y</v>
      </c>
      <c r="O308" s="21" t="s">
        <v>32</v>
      </c>
      <c r="P308" s="21" t="s">
        <v>33</v>
      </c>
      <c r="Q308" s="21"/>
      <c r="R308" s="21"/>
      <c r="S308" s="20" t="s">
        <v>34</v>
      </c>
      <c r="V308" s="16" t="str">
        <f t="shared" ca="1" si="34"/>
        <v>AD</v>
      </c>
      <c r="W308" s="14" t="str">
        <f t="shared" ca="1" si="35"/>
        <v>Agriculture</v>
      </c>
      <c r="X308" s="3" t="str">
        <f>'EE investment costs'!D357</f>
        <v>MT-51</v>
      </c>
      <c r="Y308" s="3" t="str">
        <f>'EE investment costs'!E357</f>
        <v>Heat Medium Temp. up to 150C</v>
      </c>
      <c r="AC308" s="123">
        <f>'EE investment costs'!C357</f>
        <v>5.0999999999999996</v>
      </c>
      <c r="AD308" s="22"/>
    </row>
    <row r="309" spans="2:30">
      <c r="B309" s="14" t="str">
        <f t="shared" ca="1" si="30"/>
        <v>INDADEFFHT-51</v>
      </c>
      <c r="C309" s="15" t="str">
        <f t="shared" ca="1" si="29"/>
        <v>IADHT</v>
      </c>
      <c r="D309" s="16">
        <f>'EE investment costs'!$F$15</f>
        <v>2016</v>
      </c>
      <c r="E309" s="14">
        <f>VLOOKUP(X309,'EE investment costs'!$D$56:$R$656,15,0)</f>
        <v>4.8879999999999999</v>
      </c>
      <c r="F309" s="17">
        <f ca="1">INDEX('EE investment costs'!$D$56:$R$656,MATCH(X309,'EE investment costs'!$D$56:$D$656,0),MATCH($V$8,'EE investment costs'!$D$56:$R$56,0))</f>
        <v>543.16703988015422</v>
      </c>
      <c r="I309" s="18">
        <v>1</v>
      </c>
      <c r="J309" s="18">
        <v>1</v>
      </c>
      <c r="K309" s="14">
        <f t="shared" ca="1" si="33"/>
        <v>7</v>
      </c>
      <c r="M309" s="19" t="str">
        <f t="shared" ca="1" si="31"/>
        <v>INDADEFFHT-51</v>
      </c>
      <c r="N309" s="23" t="str">
        <f t="shared" ca="1" si="32"/>
        <v>Agriculture Saving Tech-Heat High Temp. over 150C 5.1y</v>
      </c>
      <c r="O309" s="23" t="s">
        <v>32</v>
      </c>
      <c r="P309" s="23" t="s">
        <v>33</v>
      </c>
      <c r="Q309" s="23"/>
      <c r="R309" s="23"/>
      <c r="S309" s="19" t="s">
        <v>34</v>
      </c>
      <c r="V309" s="16" t="str">
        <f t="shared" ca="1" si="34"/>
        <v>AD</v>
      </c>
      <c r="W309" s="14" t="str">
        <f t="shared" ca="1" si="35"/>
        <v>Agriculture</v>
      </c>
      <c r="X309" s="3" t="str">
        <f>'EE investment costs'!D358</f>
        <v>HT-51</v>
      </c>
      <c r="Y309" s="3" t="str">
        <f>'EE investment costs'!E358</f>
        <v>Heat High Temp. over 150C</v>
      </c>
      <c r="AC309" s="123">
        <f>'EE investment costs'!C358</f>
        <v>5.0999999999999996</v>
      </c>
      <c r="AD309" s="22"/>
    </row>
    <row r="310" spans="2:30">
      <c r="B310" s="14" t="str">
        <f t="shared" ca="1" si="30"/>
        <v>INDADEFFRH-51</v>
      </c>
      <c r="C310" s="15" t="str">
        <f t="shared" ca="1" si="29"/>
        <v>IADRH</v>
      </c>
      <c r="D310" s="16">
        <f>'EE investment costs'!$F$15</f>
        <v>2016</v>
      </c>
      <c r="E310" s="14">
        <f>VLOOKUP(X310,'EE investment costs'!$D$56:$R$656,15,0)</f>
        <v>16.205333333333336</v>
      </c>
      <c r="F310" s="17">
        <f ca="1">INDEX('EE investment costs'!$D$56:$R$656,MATCH(X310,'EE investment costs'!$D$56:$D$656,0),MATCH($V$8,'EE investment costs'!$D$56:$R$56,0))</f>
        <v>987.0362485436566</v>
      </c>
      <c r="I310" s="18">
        <v>1</v>
      </c>
      <c r="J310" s="18">
        <v>1</v>
      </c>
      <c r="K310" s="14">
        <f t="shared" ca="1" si="33"/>
        <v>3</v>
      </c>
      <c r="M310" s="19" t="str">
        <f t="shared" ca="1" si="31"/>
        <v>INDADEFFRH-51</v>
      </c>
      <c r="N310" s="23" t="str">
        <f t="shared" ca="1" si="32"/>
        <v>Agriculture Saving Tech-Heat Room Heat 5.1y</v>
      </c>
      <c r="O310" s="23" t="s">
        <v>32</v>
      </c>
      <c r="P310" s="23" t="s">
        <v>33</v>
      </c>
      <c r="Q310" s="23"/>
      <c r="R310" s="23"/>
      <c r="S310" s="19" t="s">
        <v>34</v>
      </c>
      <c r="V310" s="16" t="str">
        <f t="shared" ca="1" si="34"/>
        <v>AD</v>
      </c>
      <c r="W310" s="14" t="str">
        <f t="shared" ca="1" si="35"/>
        <v>Agriculture</v>
      </c>
      <c r="X310" s="3" t="str">
        <f>'EE investment costs'!D359</f>
        <v>RH-51</v>
      </c>
      <c r="Y310" s="3" t="str">
        <f>'EE investment costs'!E359</f>
        <v>Heat Room Heat</v>
      </c>
      <c r="AC310" s="123">
        <f>'EE investment costs'!C359</f>
        <v>5.0999999999999996</v>
      </c>
      <c r="AD310" s="22"/>
    </row>
    <row r="311" spans="2:30">
      <c r="B311" s="14" t="str">
        <f t="shared" ca="1" si="30"/>
        <v>INDADEFFLA-51</v>
      </c>
      <c r="C311" s="15" t="str">
        <f t="shared" ca="1" si="29"/>
        <v>IADLA</v>
      </c>
      <c r="D311" s="16">
        <f>'EE investment costs'!$F$15</f>
        <v>2016</v>
      </c>
      <c r="E311" s="14">
        <f>VLOOKUP(X311,'EE investment costs'!$D$56:$R$656,15,0)</f>
        <v>4.0533666666666672</v>
      </c>
      <c r="F311" s="17">
        <f ca="1">INDEX('EE investment costs'!$D$56:$R$656,MATCH(X311,'EE investment costs'!$D$56:$D$656,0),MATCH($V$8,'EE investment costs'!$D$56:$R$56,0))</f>
        <v>1739.5414391631821</v>
      </c>
      <c r="I311" s="18">
        <v>1</v>
      </c>
      <c r="J311" s="18">
        <v>1</v>
      </c>
      <c r="K311" s="14">
        <f t="shared" ca="1" si="33"/>
        <v>0</v>
      </c>
      <c r="M311" s="19" t="str">
        <f t="shared" ca="1" si="31"/>
        <v>INDADEFFLA-51</v>
      </c>
      <c r="N311" s="23" t="str">
        <f t="shared" ca="1" si="32"/>
        <v>Agriculture Saving Tech-Light 5.1y</v>
      </c>
      <c r="O311" s="23" t="s">
        <v>32</v>
      </c>
      <c r="P311" s="23" t="s">
        <v>33</v>
      </c>
      <c r="Q311" s="23"/>
      <c r="R311" s="23"/>
      <c r="S311" s="19" t="s">
        <v>34</v>
      </c>
      <c r="V311" s="16" t="str">
        <f t="shared" ca="1" si="34"/>
        <v>AD</v>
      </c>
      <c r="W311" s="14" t="str">
        <f t="shared" ca="1" si="35"/>
        <v>Agriculture</v>
      </c>
      <c r="X311" s="3" t="str">
        <f>'EE investment costs'!D360</f>
        <v>LA-51</v>
      </c>
      <c r="Y311" s="3" t="str">
        <f>'EE investment costs'!E360</f>
        <v>Light</v>
      </c>
      <c r="AC311" s="123">
        <f>'EE investment costs'!C360</f>
        <v>5.0999999999999996</v>
      </c>
      <c r="AD311" s="22"/>
    </row>
    <row r="312" spans="2:30">
      <c r="B312" s="14" t="str">
        <f t="shared" ca="1" si="30"/>
        <v>INDADEFFEM-51</v>
      </c>
      <c r="C312" s="15" t="str">
        <f t="shared" ca="1" si="29"/>
        <v>IADEM</v>
      </c>
      <c r="D312" s="16">
        <f>'EE investment costs'!$F$15</f>
        <v>2016</v>
      </c>
      <c r="E312" s="14">
        <f>VLOOKUP(X312,'EE investment costs'!$D$56:$R$656,15,0)</f>
        <v>4.2560349999999998</v>
      </c>
      <c r="F312" s="17">
        <f ca="1">INDEX('EE investment costs'!$D$56:$R$656,MATCH(X312,'EE investment costs'!$D$56:$D$656,0),MATCH($V$8,'EE investment costs'!$D$56:$R$56,0))</f>
        <v>1781.8889702534275</v>
      </c>
      <c r="I312" s="18">
        <v>1</v>
      </c>
      <c r="J312" s="18">
        <v>1</v>
      </c>
      <c r="K312" s="14">
        <f t="shared" ca="1" si="33"/>
        <v>0</v>
      </c>
      <c r="M312" s="19" t="str">
        <f t="shared" ca="1" si="31"/>
        <v>INDADEFFEM-51</v>
      </c>
      <c r="N312" s="23" t="str">
        <f t="shared" ca="1" si="32"/>
        <v>Agriculture Saving Tech-Electric Motors 5.1y</v>
      </c>
      <c r="O312" s="23" t="s">
        <v>32</v>
      </c>
      <c r="P312" s="23" t="s">
        <v>33</v>
      </c>
      <c r="Q312" s="23"/>
      <c r="R312" s="23"/>
      <c r="S312" s="19" t="s">
        <v>34</v>
      </c>
      <c r="V312" s="16" t="str">
        <f t="shared" ca="1" si="34"/>
        <v>AD</v>
      </c>
      <c r="W312" s="14" t="str">
        <f t="shared" ca="1" si="35"/>
        <v>Agriculture</v>
      </c>
      <c r="X312" s="3" t="str">
        <f>'EE investment costs'!D361</f>
        <v>EM-51</v>
      </c>
      <c r="Y312" s="3" t="str">
        <f>'EE investment costs'!E361</f>
        <v>Electric Motors</v>
      </c>
      <c r="AC312" s="123">
        <f>'EE investment costs'!C361</f>
        <v>5.0999999999999996</v>
      </c>
      <c r="AD312" s="22"/>
    </row>
    <row r="313" spans="2:30">
      <c r="B313" s="14" t="str">
        <f t="shared" ca="1" si="30"/>
        <v>INDADEFFTF-51</v>
      </c>
      <c r="C313" s="15" t="str">
        <f t="shared" ref="C313:C367" ca="1" si="36">"I"&amp;MID(B313,4,1)&amp;"D"&amp;MID(B313,9,2)</f>
        <v>IADTF</v>
      </c>
      <c r="D313" s="16">
        <f>'EE investment costs'!$F$15</f>
        <v>2016</v>
      </c>
      <c r="E313" s="14">
        <f>VLOOKUP(X313,'EE investment costs'!$D$56:$R$656,15,0)</f>
        <v>15.916666666666664</v>
      </c>
      <c r="F313" s="17">
        <f ca="1">INDEX('EE investment costs'!$D$56:$R$656,MATCH(X313,'EE investment costs'!$D$56:$D$656,0),MATCH($V$8,'EE investment costs'!$D$56:$R$56,0))</f>
        <v>749.3792135622889</v>
      </c>
      <c r="I313" s="18">
        <v>1</v>
      </c>
      <c r="J313" s="18">
        <v>1</v>
      </c>
      <c r="K313" s="14">
        <f t="shared" ca="1" si="33"/>
        <v>5</v>
      </c>
      <c r="M313" s="19" t="str">
        <f t="shared" ca="1" si="31"/>
        <v>INDADEFFTF-51</v>
      </c>
      <c r="N313" s="23" t="str">
        <f t="shared" ca="1" si="32"/>
        <v>Agriculture Saving Tech-Haulage Tractors, Trucks, Fishing boats 5.1y</v>
      </c>
      <c r="O313" s="23" t="s">
        <v>32</v>
      </c>
      <c r="P313" s="23" t="s">
        <v>33</v>
      </c>
      <c r="Q313" s="23"/>
      <c r="R313" s="23"/>
      <c r="S313" s="19" t="s">
        <v>34</v>
      </c>
      <c r="V313" s="16" t="str">
        <f t="shared" ca="1" si="34"/>
        <v>AD</v>
      </c>
      <c r="W313" s="14" t="str">
        <f t="shared" ca="1" si="35"/>
        <v>Agriculture</v>
      </c>
      <c r="X313" s="3" t="str">
        <f>'EE investment costs'!D362</f>
        <v>TF-51</v>
      </c>
      <c r="Y313" s="3" t="str">
        <f>'EE investment costs'!E362</f>
        <v>Haulage Tractors, Trucks, Fishing boats</v>
      </c>
      <c r="AC313" s="123">
        <f>'EE investment costs'!C362</f>
        <v>5.0999999999999996</v>
      </c>
      <c r="AD313" s="22"/>
    </row>
    <row r="314" spans="2:30">
      <c r="B314" s="14" t="str">
        <f t="shared" ca="1" si="30"/>
        <v>INDADEFFMT-52</v>
      </c>
      <c r="C314" s="15" t="str">
        <f t="shared" ca="1" si="36"/>
        <v>IADMT</v>
      </c>
      <c r="D314" s="16">
        <f>'EE investment costs'!$F$15</f>
        <v>2016</v>
      </c>
      <c r="E314" s="14">
        <f>VLOOKUP(X314,'EE investment costs'!$D$56:$R$656,15,0)</f>
        <v>6.1199999999999992</v>
      </c>
      <c r="F314" s="17">
        <f ca="1">INDEX('EE investment costs'!$D$56:$R$656,MATCH(X314,'EE investment costs'!$D$56:$D$656,0),MATCH($V$8,'EE investment costs'!$D$56:$R$56,0))</f>
        <v>698.41289387187589</v>
      </c>
      <c r="I314" s="18">
        <v>1</v>
      </c>
      <c r="J314" s="18">
        <v>1</v>
      </c>
      <c r="K314" s="14">
        <f t="shared" ca="1" si="33"/>
        <v>6</v>
      </c>
      <c r="M314" s="19" t="str">
        <f t="shared" ca="1" si="31"/>
        <v>INDADEFFMT-52</v>
      </c>
      <c r="N314" s="23" t="str">
        <f t="shared" ca="1" si="32"/>
        <v>Agriculture Saving Tech-Heat Medium Temp. up to 150C 5.2y</v>
      </c>
      <c r="O314" s="23" t="s">
        <v>32</v>
      </c>
      <c r="P314" s="23" t="s">
        <v>33</v>
      </c>
      <c r="Q314" s="23"/>
      <c r="R314" s="23"/>
      <c r="S314" s="19" t="s">
        <v>34</v>
      </c>
      <c r="V314" s="16" t="str">
        <f t="shared" ca="1" si="34"/>
        <v>AD</v>
      </c>
      <c r="W314" s="14" t="str">
        <f t="shared" ca="1" si="35"/>
        <v>Agriculture</v>
      </c>
      <c r="X314" s="3" t="str">
        <f>'EE investment costs'!D363</f>
        <v>MT-52</v>
      </c>
      <c r="Y314" s="3" t="str">
        <f>'EE investment costs'!E363</f>
        <v>Heat Medium Temp. up to 150C</v>
      </c>
      <c r="AC314" s="123">
        <f>'EE investment costs'!C363</f>
        <v>5.2</v>
      </c>
      <c r="AD314" s="22"/>
    </row>
    <row r="315" spans="2:30">
      <c r="B315" s="14" t="str">
        <f t="shared" ca="1" si="30"/>
        <v>INDADEFFHT-52</v>
      </c>
      <c r="C315" s="15" t="str">
        <f t="shared" ca="1" si="36"/>
        <v>IADHT</v>
      </c>
      <c r="D315" s="16">
        <f>'EE investment costs'!$F$15</f>
        <v>2016</v>
      </c>
      <c r="E315" s="14">
        <f>VLOOKUP(X315,'EE investment costs'!$D$56:$R$656,15,0)</f>
        <v>4.8959999999999999</v>
      </c>
      <c r="F315" s="17">
        <f ca="1">INDEX('EE investment costs'!$D$56:$R$656,MATCH(X315,'EE investment costs'!$D$56:$D$656,0),MATCH($V$8,'EE investment costs'!$D$56:$R$56,0))</f>
        <v>549.37154924730078</v>
      </c>
      <c r="I315" s="18">
        <v>1</v>
      </c>
      <c r="J315" s="18">
        <v>1</v>
      </c>
      <c r="K315" s="14">
        <f t="shared" ca="1" si="33"/>
        <v>7</v>
      </c>
      <c r="M315" s="19" t="str">
        <f t="shared" ca="1" si="31"/>
        <v>INDADEFFHT-52</v>
      </c>
      <c r="N315" s="23" t="str">
        <f t="shared" ca="1" si="32"/>
        <v>Agriculture Saving Tech-Heat High Temp. over 150C 5.2y</v>
      </c>
      <c r="O315" s="23" t="s">
        <v>32</v>
      </c>
      <c r="P315" s="23" t="s">
        <v>33</v>
      </c>
      <c r="Q315" s="23"/>
      <c r="R315" s="23"/>
      <c r="S315" s="19" t="s">
        <v>34</v>
      </c>
      <c r="V315" s="16" t="str">
        <f t="shared" ca="1" si="34"/>
        <v>AD</v>
      </c>
      <c r="W315" s="14" t="str">
        <f t="shared" ca="1" si="35"/>
        <v>Agriculture</v>
      </c>
      <c r="X315" s="3" t="str">
        <f>'EE investment costs'!D364</f>
        <v>HT-52</v>
      </c>
      <c r="Y315" s="3" t="str">
        <f>'EE investment costs'!E364</f>
        <v>Heat High Temp. over 150C</v>
      </c>
      <c r="AC315" s="123">
        <f>'EE investment costs'!C364</f>
        <v>5.2</v>
      </c>
      <c r="AD315" s="22"/>
    </row>
    <row r="316" spans="2:30">
      <c r="B316" s="14" t="str">
        <f t="shared" ca="1" si="30"/>
        <v>INDADEFFRH-52</v>
      </c>
      <c r="C316" s="15" t="str">
        <f t="shared" ca="1" si="36"/>
        <v>IADRH</v>
      </c>
      <c r="D316" s="16">
        <f>'EE investment costs'!$F$15</f>
        <v>2016</v>
      </c>
      <c r="E316" s="14">
        <f>VLOOKUP(X316,'EE investment costs'!$D$56:$R$656,15,0)</f>
        <v>16.224000000000004</v>
      </c>
      <c r="F316" s="17">
        <f ca="1">INDEX('EE investment costs'!$D$56:$R$656,MATCH(X316,'EE investment costs'!$D$56:$D$656,0),MATCH($V$8,'EE investment costs'!$D$56:$R$56,0))</f>
        <v>1048.7260140776352</v>
      </c>
      <c r="I316" s="18">
        <v>1</v>
      </c>
      <c r="J316" s="18">
        <v>1</v>
      </c>
      <c r="K316" s="14">
        <f t="shared" ca="1" si="33"/>
        <v>2</v>
      </c>
      <c r="M316" s="19" t="str">
        <f t="shared" ca="1" si="31"/>
        <v>INDADEFFRH-52</v>
      </c>
      <c r="N316" s="23" t="str">
        <f t="shared" ca="1" si="32"/>
        <v>Agriculture Saving Tech-Heat Room Heat 5.2y</v>
      </c>
      <c r="O316" s="23" t="s">
        <v>32</v>
      </c>
      <c r="P316" s="23" t="s">
        <v>33</v>
      </c>
      <c r="Q316" s="23"/>
      <c r="R316" s="23"/>
      <c r="S316" s="19" t="s">
        <v>34</v>
      </c>
      <c r="V316" s="16" t="str">
        <f t="shared" ca="1" si="34"/>
        <v>AD</v>
      </c>
      <c r="W316" s="14" t="str">
        <f t="shared" ca="1" si="35"/>
        <v>Agriculture</v>
      </c>
      <c r="X316" s="3" t="str">
        <f>'EE investment costs'!D365</f>
        <v>RH-52</v>
      </c>
      <c r="Y316" s="3" t="str">
        <f>'EE investment costs'!E365</f>
        <v>Heat Room Heat</v>
      </c>
      <c r="AC316" s="123">
        <f>'EE investment costs'!C365</f>
        <v>5.2</v>
      </c>
      <c r="AD316" s="22"/>
    </row>
    <row r="317" spans="2:30">
      <c r="B317" s="14" t="str">
        <f t="shared" ca="1" si="30"/>
        <v>INDADEFFLA-52</v>
      </c>
      <c r="C317" s="15" t="str">
        <f t="shared" ca="1" si="36"/>
        <v>IADLA</v>
      </c>
      <c r="D317" s="16">
        <f>'EE investment costs'!$F$15</f>
        <v>2016</v>
      </c>
      <c r="E317" s="14">
        <f>VLOOKUP(X317,'EE investment costs'!$D$56:$R$656,15,0)</f>
        <v>4.0663999999999998</v>
      </c>
      <c r="F317" s="17">
        <f ca="1">INDEX('EE investment costs'!$D$56:$R$656,MATCH(X317,'EE investment costs'!$D$56:$D$656,0),MATCH($V$8,'EE investment costs'!$D$56:$R$56,0))</f>
        <v>1754.9186323143088</v>
      </c>
      <c r="I317" s="18">
        <v>1</v>
      </c>
      <c r="J317" s="18">
        <v>1</v>
      </c>
      <c r="K317" s="14">
        <f t="shared" ca="1" si="33"/>
        <v>0</v>
      </c>
      <c r="M317" s="19" t="str">
        <f t="shared" ca="1" si="31"/>
        <v>INDADEFFLA-52</v>
      </c>
      <c r="N317" s="23" t="str">
        <f t="shared" ca="1" si="32"/>
        <v>Agriculture Saving Tech-Light 5.2y</v>
      </c>
      <c r="O317" s="23" t="s">
        <v>32</v>
      </c>
      <c r="P317" s="23" t="s">
        <v>33</v>
      </c>
      <c r="Q317" s="23"/>
      <c r="R317" s="23"/>
      <c r="S317" s="19" t="s">
        <v>34</v>
      </c>
      <c r="V317" s="16" t="str">
        <f t="shared" ca="1" si="34"/>
        <v>AD</v>
      </c>
      <c r="W317" s="14" t="str">
        <f t="shared" ca="1" si="35"/>
        <v>Agriculture</v>
      </c>
      <c r="X317" s="3" t="str">
        <f>'EE investment costs'!D366</f>
        <v>LA-52</v>
      </c>
      <c r="Y317" s="3" t="str">
        <f>'EE investment costs'!E366</f>
        <v>Light</v>
      </c>
      <c r="AC317" s="123">
        <f>'EE investment costs'!C366</f>
        <v>5.2</v>
      </c>
      <c r="AD317" s="22"/>
    </row>
    <row r="318" spans="2:30">
      <c r="B318" s="14" t="str">
        <f t="shared" ca="1" si="30"/>
        <v>INDADEFFEM-52</v>
      </c>
      <c r="C318" s="15" t="str">
        <f t="shared" ca="1" si="36"/>
        <v>IADEM</v>
      </c>
      <c r="D318" s="16">
        <f>'EE investment costs'!$F$15</f>
        <v>2016</v>
      </c>
      <c r="E318" s="14">
        <f>VLOOKUP(X318,'EE investment costs'!$D$56:$R$656,15,0)</f>
        <v>4.2697200000000004</v>
      </c>
      <c r="F318" s="17">
        <f ca="1">INDEX('EE investment costs'!$D$56:$R$656,MATCH(X318,'EE investment costs'!$D$56:$D$656,0),MATCH($V$8,'EE investment costs'!$D$56:$R$56,0))</f>
        <v>1800.8271323194435</v>
      </c>
      <c r="I318" s="18">
        <v>1</v>
      </c>
      <c r="J318" s="18">
        <v>1</v>
      </c>
      <c r="K318" s="14">
        <f t="shared" ca="1" si="33"/>
        <v>0</v>
      </c>
      <c r="M318" s="19" t="str">
        <f t="shared" ca="1" si="31"/>
        <v>INDADEFFEM-52</v>
      </c>
      <c r="N318" s="23" t="str">
        <f t="shared" ca="1" si="32"/>
        <v>Agriculture Saving Tech-Electric Motors 5.2y</v>
      </c>
      <c r="O318" s="23" t="s">
        <v>32</v>
      </c>
      <c r="P318" s="23" t="s">
        <v>33</v>
      </c>
      <c r="Q318" s="23"/>
      <c r="R318" s="23"/>
      <c r="S318" s="19" t="s">
        <v>34</v>
      </c>
      <c r="V318" s="16" t="str">
        <f t="shared" ca="1" si="34"/>
        <v>AD</v>
      </c>
      <c r="W318" s="14" t="str">
        <f t="shared" ca="1" si="35"/>
        <v>Agriculture</v>
      </c>
      <c r="X318" s="3" t="str">
        <f>'EE investment costs'!D367</f>
        <v>EM-52</v>
      </c>
      <c r="Y318" s="3" t="str">
        <f>'EE investment costs'!E367</f>
        <v>Electric Motors</v>
      </c>
      <c r="AC318" s="123">
        <f>'EE investment costs'!C367</f>
        <v>5.2</v>
      </c>
      <c r="AD318" s="22"/>
    </row>
    <row r="319" spans="2:30">
      <c r="B319" s="14" t="str">
        <f t="shared" ca="1" si="30"/>
        <v>INDADEFFTF-52</v>
      </c>
      <c r="C319" s="15" t="str">
        <f t="shared" ca="1" si="36"/>
        <v>IADTF</v>
      </c>
      <c r="D319" s="16">
        <f>'EE investment costs'!$F$15</f>
        <v>2016</v>
      </c>
      <c r="E319" s="14">
        <f>VLOOKUP(X319,'EE investment costs'!$D$56:$R$656,15,0)</f>
        <v>16</v>
      </c>
      <c r="F319" s="17">
        <f ca="1">INDEX('EE investment costs'!$D$56:$R$656,MATCH(X319,'EE investment costs'!$D$56:$D$656,0),MATCH($V$8,'EE investment costs'!$D$56:$R$56,0))</f>
        <v>764.07292363213776</v>
      </c>
      <c r="I319" s="18">
        <v>1</v>
      </c>
      <c r="J319" s="18">
        <v>1</v>
      </c>
      <c r="K319" s="14">
        <f t="shared" ca="1" si="33"/>
        <v>5</v>
      </c>
      <c r="M319" s="19" t="str">
        <f t="shared" ca="1" si="31"/>
        <v>INDADEFFTF-52</v>
      </c>
      <c r="N319" s="23" t="str">
        <f t="shared" ca="1" si="32"/>
        <v>Agriculture Saving Tech-Haulage Tractors, Trucks, Fishing boats 5.2y</v>
      </c>
      <c r="O319" s="23" t="s">
        <v>32</v>
      </c>
      <c r="P319" s="23" t="s">
        <v>33</v>
      </c>
      <c r="Q319" s="23"/>
      <c r="R319" s="23"/>
      <c r="S319" s="19" t="s">
        <v>34</v>
      </c>
      <c r="V319" s="16" t="str">
        <f t="shared" ca="1" si="34"/>
        <v>AD</v>
      </c>
      <c r="W319" s="14" t="str">
        <f t="shared" ca="1" si="35"/>
        <v>Agriculture</v>
      </c>
      <c r="X319" s="3" t="str">
        <f>'EE investment costs'!D368</f>
        <v>TF-52</v>
      </c>
      <c r="Y319" s="3" t="str">
        <f>'EE investment costs'!E368</f>
        <v>Haulage Tractors, Trucks, Fishing boats</v>
      </c>
      <c r="AC319" s="123">
        <f>'EE investment costs'!C368</f>
        <v>5.2</v>
      </c>
      <c r="AD319" s="22"/>
    </row>
    <row r="320" spans="2:30">
      <c r="B320" s="14" t="str">
        <f t="shared" ca="1" si="30"/>
        <v>INDADEFFMT-53</v>
      </c>
      <c r="C320" s="15" t="str">
        <f t="shared" ca="1" si="36"/>
        <v>IADMT</v>
      </c>
      <c r="D320" s="16">
        <f>'EE investment costs'!$F$15</f>
        <v>2016</v>
      </c>
      <c r="E320" s="14">
        <f>VLOOKUP(X320,'EE investment costs'!$D$56:$R$656,15,0)</f>
        <v>6.13</v>
      </c>
      <c r="F320" s="17">
        <f ca="1">INDEX('EE investment costs'!$D$56:$R$656,MATCH(X320,'EE investment costs'!$D$56:$D$656,0),MATCH($V$8,'EE investment costs'!$D$56:$R$56,0))</f>
        <v>707.73997147623857</v>
      </c>
      <c r="I320" s="18">
        <v>1</v>
      </c>
      <c r="J320" s="18">
        <v>1</v>
      </c>
      <c r="K320" s="14">
        <f t="shared" ca="1" si="33"/>
        <v>5</v>
      </c>
      <c r="M320" s="19" t="str">
        <f t="shared" ca="1" si="31"/>
        <v>INDADEFFMT-53</v>
      </c>
      <c r="N320" s="23" t="str">
        <f t="shared" ca="1" si="32"/>
        <v>Agriculture Saving Tech-Heat Medium Temp. up to 150C 5.3y</v>
      </c>
      <c r="O320" s="23" t="s">
        <v>32</v>
      </c>
      <c r="P320" s="23" t="s">
        <v>33</v>
      </c>
      <c r="Q320" s="23"/>
      <c r="R320" s="23"/>
      <c r="S320" s="19" t="s">
        <v>34</v>
      </c>
      <c r="V320" s="16" t="str">
        <f t="shared" ca="1" si="34"/>
        <v>AD</v>
      </c>
      <c r="W320" s="14" t="str">
        <f t="shared" ca="1" si="35"/>
        <v>Agriculture</v>
      </c>
      <c r="X320" s="3" t="str">
        <f>'EE investment costs'!D369</f>
        <v>MT-53</v>
      </c>
      <c r="Y320" s="3" t="str">
        <f>'EE investment costs'!E369</f>
        <v>Heat Medium Temp. up to 150C</v>
      </c>
      <c r="AC320" s="123">
        <f>'EE investment costs'!C369</f>
        <v>5.3</v>
      </c>
      <c r="AD320" s="22"/>
    </row>
    <row r="321" spans="2:30">
      <c r="B321" s="14" t="str">
        <f t="shared" ca="1" si="30"/>
        <v>INDADEFFHT-53</v>
      </c>
      <c r="C321" s="15" t="str">
        <f t="shared" ca="1" si="36"/>
        <v>IADHT</v>
      </c>
      <c r="D321" s="16">
        <f>'EE investment costs'!$F$15</f>
        <v>2016</v>
      </c>
      <c r="E321" s="14">
        <f>VLOOKUP(X321,'EE investment costs'!$D$56:$R$656,15,0)</f>
        <v>4.9039999999999999</v>
      </c>
      <c r="F321" s="17">
        <f ca="1">INDEX('EE investment costs'!$D$56:$R$656,MATCH(X321,'EE investment costs'!$D$56:$D$656,0),MATCH($V$8,'EE investment costs'!$D$56:$R$56,0))</f>
        <v>555.57605861444722</v>
      </c>
      <c r="I321" s="18">
        <v>1</v>
      </c>
      <c r="J321" s="18">
        <v>1</v>
      </c>
      <c r="K321" s="14">
        <f t="shared" ca="1" si="33"/>
        <v>7</v>
      </c>
      <c r="M321" s="19" t="str">
        <f t="shared" ca="1" si="31"/>
        <v>INDADEFFHT-53</v>
      </c>
      <c r="N321" s="23" t="str">
        <f t="shared" ca="1" si="32"/>
        <v>Agriculture Saving Tech-Heat High Temp. over 150C 5.3y</v>
      </c>
      <c r="O321" s="23" t="s">
        <v>32</v>
      </c>
      <c r="P321" s="23" t="s">
        <v>33</v>
      </c>
      <c r="Q321" s="23"/>
      <c r="R321" s="23"/>
      <c r="S321" s="19" t="s">
        <v>34</v>
      </c>
      <c r="V321" s="16" t="str">
        <f t="shared" ca="1" si="34"/>
        <v>AD</v>
      </c>
      <c r="W321" s="14" t="str">
        <f t="shared" ca="1" si="35"/>
        <v>Agriculture</v>
      </c>
      <c r="X321" s="3" t="str">
        <f>'EE investment costs'!D370</f>
        <v>HT-53</v>
      </c>
      <c r="Y321" s="3" t="str">
        <f>'EE investment costs'!E370</f>
        <v>Heat High Temp. over 150C</v>
      </c>
      <c r="AC321" s="123">
        <f>'EE investment costs'!C370</f>
        <v>5.3</v>
      </c>
      <c r="AD321" s="22"/>
    </row>
    <row r="322" spans="2:30">
      <c r="B322" s="14" t="str">
        <f t="shared" ca="1" si="30"/>
        <v>INDADEFFRH-53</v>
      </c>
      <c r="C322" s="15" t="str">
        <f t="shared" ca="1" si="36"/>
        <v>IADRH</v>
      </c>
      <c r="D322" s="16">
        <f>'EE investment costs'!$F$15</f>
        <v>2016</v>
      </c>
      <c r="E322" s="14">
        <f>VLOOKUP(X322,'EE investment costs'!$D$56:$R$656,15,0)</f>
        <v>16.242666666666668</v>
      </c>
      <c r="F322" s="17">
        <f ca="1">INDEX('EE investment costs'!$D$56:$R$656,MATCH(X322,'EE investment costs'!$D$56:$D$656,0),MATCH($V$8,'EE investment costs'!$D$56:$R$56,0))</f>
        <v>1110.4157796116137</v>
      </c>
      <c r="I322" s="18">
        <v>1</v>
      </c>
      <c r="J322" s="18">
        <v>1</v>
      </c>
      <c r="K322" s="14">
        <f t="shared" ca="1" si="33"/>
        <v>1</v>
      </c>
      <c r="M322" s="19" t="str">
        <f t="shared" ca="1" si="31"/>
        <v>INDADEFFRH-53</v>
      </c>
      <c r="N322" s="23" t="str">
        <f t="shared" ca="1" si="32"/>
        <v>Agriculture Saving Tech-Heat Room Heat 5.3y</v>
      </c>
      <c r="O322" s="23" t="s">
        <v>32</v>
      </c>
      <c r="P322" s="23" t="s">
        <v>33</v>
      </c>
      <c r="Q322" s="23"/>
      <c r="R322" s="23"/>
      <c r="S322" s="19" t="s">
        <v>34</v>
      </c>
      <c r="V322" s="16" t="str">
        <f t="shared" ca="1" si="34"/>
        <v>AD</v>
      </c>
      <c r="W322" s="14" t="str">
        <f t="shared" ca="1" si="35"/>
        <v>Agriculture</v>
      </c>
      <c r="X322" s="3" t="str">
        <f>'EE investment costs'!D371</f>
        <v>RH-53</v>
      </c>
      <c r="Y322" s="3" t="str">
        <f>'EE investment costs'!E371</f>
        <v>Heat Room Heat</v>
      </c>
      <c r="AC322" s="123">
        <f>'EE investment costs'!C371</f>
        <v>5.3</v>
      </c>
      <c r="AD322" s="22"/>
    </row>
    <row r="323" spans="2:30">
      <c r="B323" s="14" t="str">
        <f t="shared" ca="1" si="30"/>
        <v>INDADEFFLA-53</v>
      </c>
      <c r="C323" s="15" t="str">
        <f t="shared" ca="1" si="36"/>
        <v>IADLA</v>
      </c>
      <c r="D323" s="16">
        <f>'EE investment costs'!$F$15</f>
        <v>2016</v>
      </c>
      <c r="E323" s="14">
        <f>VLOOKUP(X323,'EE investment costs'!$D$56:$R$656,15,0)</f>
        <v>4.0794333333333332</v>
      </c>
      <c r="F323" s="17">
        <f ca="1">INDEX('EE investment costs'!$D$56:$R$656,MATCH(X323,'EE investment costs'!$D$56:$D$656,0),MATCH($V$8,'EE investment costs'!$D$56:$R$56,0))</f>
        <v>1770.2958254654354</v>
      </c>
      <c r="I323" s="18">
        <v>1</v>
      </c>
      <c r="J323" s="18">
        <v>1</v>
      </c>
      <c r="K323" s="14">
        <f t="shared" ca="1" si="33"/>
        <v>0</v>
      </c>
      <c r="M323" s="19" t="str">
        <f t="shared" ca="1" si="31"/>
        <v>INDADEFFLA-53</v>
      </c>
      <c r="N323" s="23" t="str">
        <f t="shared" ca="1" si="32"/>
        <v>Agriculture Saving Tech-Light 5.3y</v>
      </c>
      <c r="O323" s="23" t="s">
        <v>32</v>
      </c>
      <c r="P323" s="23" t="s">
        <v>33</v>
      </c>
      <c r="Q323" s="23"/>
      <c r="R323" s="23"/>
      <c r="S323" s="19" t="s">
        <v>34</v>
      </c>
      <c r="V323" s="16" t="str">
        <f t="shared" ca="1" si="34"/>
        <v>AD</v>
      </c>
      <c r="W323" s="14" t="str">
        <f t="shared" ca="1" si="35"/>
        <v>Agriculture</v>
      </c>
      <c r="X323" s="3" t="str">
        <f>'EE investment costs'!D372</f>
        <v>LA-53</v>
      </c>
      <c r="Y323" s="3" t="str">
        <f>'EE investment costs'!E372</f>
        <v>Light</v>
      </c>
      <c r="AC323" s="123">
        <f>'EE investment costs'!C372</f>
        <v>5.3</v>
      </c>
      <c r="AD323" s="22"/>
    </row>
    <row r="324" spans="2:30">
      <c r="B324" s="14" t="str">
        <f t="shared" ca="1" si="30"/>
        <v>INDADEFFEM-53</v>
      </c>
      <c r="C324" s="15" t="str">
        <f t="shared" ca="1" si="36"/>
        <v>IADEM</v>
      </c>
      <c r="D324" s="16">
        <f>'EE investment costs'!$F$15</f>
        <v>2016</v>
      </c>
      <c r="E324" s="14">
        <f>VLOOKUP(X324,'EE investment costs'!$D$56:$R$656,15,0)</f>
        <v>4.2834050000000001</v>
      </c>
      <c r="F324" s="17">
        <f ca="1">INDEX('EE investment costs'!$D$56:$R$656,MATCH(X324,'EE investment costs'!$D$56:$D$656,0),MATCH($V$8,'EE investment costs'!$D$56:$R$56,0))</f>
        <v>1819.7652943854598</v>
      </c>
      <c r="I324" s="18">
        <v>1</v>
      </c>
      <c r="J324" s="18">
        <v>1</v>
      </c>
      <c r="K324" s="14">
        <f t="shared" ca="1" si="33"/>
        <v>0</v>
      </c>
      <c r="M324" s="19" t="str">
        <f t="shared" ca="1" si="31"/>
        <v>INDADEFFEM-53</v>
      </c>
      <c r="N324" s="23" t="str">
        <f t="shared" ca="1" si="32"/>
        <v>Agriculture Saving Tech-Electric Motors 5.3y</v>
      </c>
      <c r="O324" s="23" t="s">
        <v>32</v>
      </c>
      <c r="P324" s="23" t="s">
        <v>33</v>
      </c>
      <c r="Q324" s="23"/>
      <c r="R324" s="23"/>
      <c r="S324" s="19" t="s">
        <v>34</v>
      </c>
      <c r="V324" s="16" t="str">
        <f t="shared" ca="1" si="34"/>
        <v>AD</v>
      </c>
      <c r="W324" s="14" t="str">
        <f t="shared" ca="1" si="35"/>
        <v>Agriculture</v>
      </c>
      <c r="X324" s="3" t="str">
        <f>'EE investment costs'!D373</f>
        <v>EM-53</v>
      </c>
      <c r="Y324" s="3" t="str">
        <f>'EE investment costs'!E373</f>
        <v>Electric Motors</v>
      </c>
      <c r="AC324" s="123">
        <f>'EE investment costs'!C373</f>
        <v>5.3</v>
      </c>
      <c r="AD324" s="22"/>
    </row>
    <row r="325" spans="2:30">
      <c r="B325" s="14" t="str">
        <f t="shared" ca="1" si="30"/>
        <v>INDADEFFTF-53</v>
      </c>
      <c r="C325" s="15" t="str">
        <f t="shared" ca="1" si="36"/>
        <v>IADTF</v>
      </c>
      <c r="D325" s="16">
        <f>'EE investment costs'!$F$15</f>
        <v>2016</v>
      </c>
      <c r="E325" s="14">
        <f>VLOOKUP(X325,'EE investment costs'!$D$56:$R$656,15,0)</f>
        <v>16.083333333333332</v>
      </c>
      <c r="F325" s="17">
        <f ca="1">INDEX('EE investment costs'!$D$56:$R$656,MATCH(X325,'EE investment costs'!$D$56:$D$656,0),MATCH($V$8,'EE investment costs'!$D$56:$R$56,0))</f>
        <v>778.76663370198639</v>
      </c>
      <c r="I325" s="18">
        <v>1</v>
      </c>
      <c r="J325" s="18">
        <v>1</v>
      </c>
      <c r="K325" s="14">
        <f t="shared" ca="1" si="33"/>
        <v>5</v>
      </c>
      <c r="M325" s="19" t="str">
        <f t="shared" ca="1" si="31"/>
        <v>INDADEFFTF-53</v>
      </c>
      <c r="N325" s="23" t="str">
        <f t="shared" ca="1" si="32"/>
        <v>Agriculture Saving Tech-Haulage Tractors, Trucks, Fishing boats 5.3y</v>
      </c>
      <c r="O325" s="23" t="s">
        <v>32</v>
      </c>
      <c r="P325" s="23" t="s">
        <v>33</v>
      </c>
      <c r="Q325" s="23"/>
      <c r="R325" s="23"/>
      <c r="S325" s="19" t="s">
        <v>34</v>
      </c>
      <c r="V325" s="16" t="str">
        <f t="shared" ca="1" si="34"/>
        <v>AD</v>
      </c>
      <c r="W325" s="14" t="str">
        <f t="shared" ca="1" si="35"/>
        <v>Agriculture</v>
      </c>
      <c r="X325" s="3" t="str">
        <f>'EE investment costs'!D374</f>
        <v>TF-53</v>
      </c>
      <c r="Y325" s="3" t="str">
        <f>'EE investment costs'!E374</f>
        <v>Haulage Tractors, Trucks, Fishing boats</v>
      </c>
      <c r="AC325" s="123">
        <f>'EE investment costs'!C374</f>
        <v>5.3</v>
      </c>
      <c r="AD325" s="22"/>
    </row>
    <row r="326" spans="2:30">
      <c r="B326" s="14" t="str">
        <f t="shared" ca="1" si="30"/>
        <v>INDADEFFMT-54</v>
      </c>
      <c r="C326" s="15" t="str">
        <f t="shared" ca="1" si="36"/>
        <v>IADMT</v>
      </c>
      <c r="D326" s="16">
        <f>'EE investment costs'!$F$15</f>
        <v>2016</v>
      </c>
      <c r="E326" s="14">
        <f>VLOOKUP(X326,'EE investment costs'!$D$56:$R$656,15,0)</f>
        <v>6.14</v>
      </c>
      <c r="F326" s="17">
        <f ca="1">INDEX('EE investment costs'!$D$56:$R$656,MATCH(X326,'EE investment costs'!$D$56:$D$656,0),MATCH($V$8,'EE investment costs'!$D$56:$R$56,0))</f>
        <v>717.06704908060158</v>
      </c>
      <c r="I326" s="18">
        <v>1</v>
      </c>
      <c r="J326" s="18">
        <v>1</v>
      </c>
      <c r="K326" s="14">
        <f t="shared" ca="1" si="33"/>
        <v>5</v>
      </c>
      <c r="M326" s="19" t="str">
        <f t="shared" ca="1" si="31"/>
        <v>INDADEFFMT-54</v>
      </c>
      <c r="N326" s="23" t="str">
        <f t="shared" ca="1" si="32"/>
        <v>Agriculture Saving Tech-Heat Medium Temp. up to 150C 5.4y</v>
      </c>
      <c r="O326" s="23" t="s">
        <v>32</v>
      </c>
      <c r="P326" s="23" t="s">
        <v>33</v>
      </c>
      <c r="Q326" s="23"/>
      <c r="R326" s="23"/>
      <c r="S326" s="19" t="s">
        <v>34</v>
      </c>
      <c r="V326" s="16" t="str">
        <f t="shared" ca="1" si="34"/>
        <v>AD</v>
      </c>
      <c r="W326" s="14" t="str">
        <f t="shared" ca="1" si="35"/>
        <v>Agriculture</v>
      </c>
      <c r="X326" s="3" t="str">
        <f>'EE investment costs'!D375</f>
        <v>MT-54</v>
      </c>
      <c r="Y326" s="3" t="str">
        <f>'EE investment costs'!E375</f>
        <v>Heat Medium Temp. up to 150C</v>
      </c>
      <c r="AC326" s="123">
        <f>'EE investment costs'!C375</f>
        <v>5.4</v>
      </c>
      <c r="AD326" s="22"/>
    </row>
    <row r="327" spans="2:30">
      <c r="B327" s="14" t="str">
        <f t="shared" ca="1" si="30"/>
        <v>INDADEFFHT-54</v>
      </c>
      <c r="C327" s="15" t="str">
        <f t="shared" ca="1" si="36"/>
        <v>IADHT</v>
      </c>
      <c r="D327" s="16">
        <f>'EE investment costs'!$F$15</f>
        <v>2016</v>
      </c>
      <c r="E327" s="14">
        <f>VLOOKUP(X327,'EE investment costs'!$D$56:$R$656,15,0)</f>
        <v>4.9119999999999999</v>
      </c>
      <c r="F327" s="17">
        <f ca="1">INDEX('EE investment costs'!$D$56:$R$656,MATCH(X327,'EE investment costs'!$D$56:$D$656,0),MATCH($V$8,'EE investment costs'!$D$56:$R$56,0))</f>
        <v>561.78056798159366</v>
      </c>
      <c r="I327" s="18">
        <v>1</v>
      </c>
      <c r="J327" s="18">
        <v>1</v>
      </c>
      <c r="K327" s="14">
        <f t="shared" ca="1" si="33"/>
        <v>7</v>
      </c>
      <c r="M327" s="19" t="str">
        <f t="shared" ca="1" si="31"/>
        <v>INDADEFFHT-54</v>
      </c>
      <c r="N327" s="23" t="str">
        <f t="shared" ca="1" si="32"/>
        <v>Agriculture Saving Tech-Heat High Temp. over 150C 5.4y</v>
      </c>
      <c r="O327" s="23" t="s">
        <v>32</v>
      </c>
      <c r="P327" s="23" t="s">
        <v>33</v>
      </c>
      <c r="Q327" s="23"/>
      <c r="R327" s="23"/>
      <c r="S327" s="19" t="s">
        <v>34</v>
      </c>
      <c r="V327" s="16" t="str">
        <f t="shared" ca="1" si="34"/>
        <v>AD</v>
      </c>
      <c r="W327" s="14" t="str">
        <f t="shared" ca="1" si="35"/>
        <v>Agriculture</v>
      </c>
      <c r="X327" s="3" t="str">
        <f>'EE investment costs'!D376</f>
        <v>HT-54</v>
      </c>
      <c r="Y327" s="3" t="str">
        <f>'EE investment costs'!E376</f>
        <v>Heat High Temp. over 150C</v>
      </c>
      <c r="AC327" s="123">
        <f>'EE investment costs'!C376</f>
        <v>5.4</v>
      </c>
      <c r="AD327" s="22"/>
    </row>
    <row r="328" spans="2:30">
      <c r="B328" s="14" t="str">
        <f t="shared" ref="B328:B391" ca="1" si="37">M328</f>
        <v>INDADEFFRH-54</v>
      </c>
      <c r="C328" s="15" t="str">
        <f t="shared" ca="1" si="36"/>
        <v>IADRH</v>
      </c>
      <c r="D328" s="16">
        <f>'EE investment costs'!$F$15</f>
        <v>2016</v>
      </c>
      <c r="E328" s="14">
        <f>VLOOKUP(X328,'EE investment costs'!$D$56:$R$656,15,0)</f>
        <v>16.261333333333337</v>
      </c>
      <c r="F328" s="17">
        <f ca="1">INDEX('EE investment costs'!$D$56:$R$656,MATCH(X328,'EE investment costs'!$D$56:$D$656,0),MATCH($V$8,'EE investment costs'!$D$56:$R$56,0))</f>
        <v>1172.1055451455925</v>
      </c>
      <c r="I328" s="18">
        <v>1</v>
      </c>
      <c r="J328" s="18">
        <v>1</v>
      </c>
      <c r="K328" s="14">
        <f t="shared" ca="1" si="33"/>
        <v>1</v>
      </c>
      <c r="M328" s="19" t="str">
        <f t="shared" ref="M328:M391" ca="1" si="38">CONCATENATE("IND",$V$8,"EFF",$X328)</f>
        <v>INDADEFFRH-54</v>
      </c>
      <c r="N328" s="23" t="str">
        <f t="shared" ca="1" si="32"/>
        <v>Agriculture Saving Tech-Heat Room Heat 5.4y</v>
      </c>
      <c r="O328" s="23" t="s">
        <v>32</v>
      </c>
      <c r="P328" s="23" t="s">
        <v>33</v>
      </c>
      <c r="Q328" s="23"/>
      <c r="R328" s="23"/>
      <c r="S328" s="19" t="s">
        <v>34</v>
      </c>
      <c r="V328" s="16" t="str">
        <f t="shared" ca="1" si="34"/>
        <v>AD</v>
      </c>
      <c r="W328" s="14" t="str">
        <f t="shared" ca="1" si="35"/>
        <v>Agriculture</v>
      </c>
      <c r="X328" s="3" t="str">
        <f>'EE investment costs'!D377</f>
        <v>RH-54</v>
      </c>
      <c r="Y328" s="3" t="str">
        <f>'EE investment costs'!E377</f>
        <v>Heat Room Heat</v>
      </c>
      <c r="AC328" s="123">
        <f>'EE investment costs'!C377</f>
        <v>5.4</v>
      </c>
      <c r="AD328" s="22"/>
    </row>
    <row r="329" spans="2:30">
      <c r="B329" s="14" t="str">
        <f t="shared" ca="1" si="37"/>
        <v>INDADEFFLA-54</v>
      </c>
      <c r="C329" s="15" t="str">
        <f t="shared" ca="1" si="36"/>
        <v>IADLA</v>
      </c>
      <c r="D329" s="16">
        <f>'EE investment costs'!$F$15</f>
        <v>2016</v>
      </c>
      <c r="E329" s="14">
        <f>VLOOKUP(X329,'EE investment costs'!$D$56:$R$656,15,0)</f>
        <v>4.0924666666666667</v>
      </c>
      <c r="F329" s="17">
        <f ca="1">INDEX('EE investment costs'!$D$56:$R$656,MATCH(X329,'EE investment costs'!$D$56:$D$656,0),MATCH($V$8,'EE investment costs'!$D$56:$R$56,0))</f>
        <v>1785.6730186165621</v>
      </c>
      <c r="I329" s="18">
        <v>1</v>
      </c>
      <c r="J329" s="18">
        <v>1</v>
      </c>
      <c r="K329" s="14">
        <f t="shared" ca="1" si="33"/>
        <v>0</v>
      </c>
      <c r="M329" s="19" t="str">
        <f t="shared" ca="1" si="38"/>
        <v>INDADEFFLA-54</v>
      </c>
      <c r="N329" s="23" t="str">
        <f t="shared" ref="N329:N392" ca="1" si="39">$W$8&amp;" Saving Tech"&amp;"-"&amp;$Y329&amp;" "&amp;AC329&amp;"y"</f>
        <v>Agriculture Saving Tech-Light 5.4y</v>
      </c>
      <c r="O329" s="23" t="s">
        <v>32</v>
      </c>
      <c r="P329" s="23" t="s">
        <v>33</v>
      </c>
      <c r="Q329" s="23"/>
      <c r="R329" s="23"/>
      <c r="S329" s="19" t="s">
        <v>34</v>
      </c>
      <c r="V329" s="16" t="str">
        <f t="shared" ca="1" si="34"/>
        <v>AD</v>
      </c>
      <c r="W329" s="14" t="str">
        <f t="shared" ca="1" si="35"/>
        <v>Agriculture</v>
      </c>
      <c r="X329" s="3" t="str">
        <f>'EE investment costs'!D378</f>
        <v>LA-54</v>
      </c>
      <c r="Y329" s="3" t="str">
        <f>'EE investment costs'!E378</f>
        <v>Light</v>
      </c>
      <c r="AC329" s="123">
        <f>'EE investment costs'!C378</f>
        <v>5.4</v>
      </c>
      <c r="AD329" s="22"/>
    </row>
    <row r="330" spans="2:30">
      <c r="B330" s="14" t="str">
        <f t="shared" ca="1" si="37"/>
        <v>INDADEFFEM-54</v>
      </c>
      <c r="C330" s="15" t="str">
        <f t="shared" ca="1" si="36"/>
        <v>IADEM</v>
      </c>
      <c r="D330" s="16">
        <f>'EE investment costs'!$F$15</f>
        <v>2016</v>
      </c>
      <c r="E330" s="14">
        <f>VLOOKUP(X330,'EE investment costs'!$D$56:$R$656,15,0)</f>
        <v>4.2970899999999999</v>
      </c>
      <c r="F330" s="17">
        <f ca="1">INDEX('EE investment costs'!$D$56:$R$656,MATCH(X330,'EE investment costs'!$D$56:$D$656,0),MATCH($V$8,'EE investment costs'!$D$56:$R$56,0))</f>
        <v>1838.7034564514763</v>
      </c>
      <c r="I330" s="18">
        <v>1</v>
      </c>
      <c r="J330" s="18">
        <v>1</v>
      </c>
      <c r="K330" s="14">
        <f t="shared" ref="K330:K393" ca="1" si="40">IF(F330&lt;500,1,0)+IF(F330&lt;600,1,0)+IF(F330&lt;700,1,0)+IF(F330&lt;800,1,0)+IF(F330&lt;900,1,0)+IF(F330&lt;1000,1,0)+IF(F330&lt;1100,1,0)+IF(F330&lt;1200,1,0)</f>
        <v>0</v>
      </c>
      <c r="M330" s="19" t="str">
        <f t="shared" ca="1" si="38"/>
        <v>INDADEFFEM-54</v>
      </c>
      <c r="N330" s="23" t="str">
        <f t="shared" ca="1" si="39"/>
        <v>Agriculture Saving Tech-Electric Motors 5.4y</v>
      </c>
      <c r="O330" s="23" t="s">
        <v>32</v>
      </c>
      <c r="P330" s="23" t="s">
        <v>33</v>
      </c>
      <c r="Q330" s="23"/>
      <c r="R330" s="23"/>
      <c r="S330" s="19" t="s">
        <v>34</v>
      </c>
      <c r="V330" s="16" t="str">
        <f t="shared" ref="V330:V393" ca="1" si="41">V329</f>
        <v>AD</v>
      </c>
      <c r="W330" s="14" t="str">
        <f t="shared" ref="W330:W393" ca="1" si="42">W329</f>
        <v>Agriculture</v>
      </c>
      <c r="X330" s="3" t="str">
        <f>'EE investment costs'!D379</f>
        <v>EM-54</v>
      </c>
      <c r="Y330" s="3" t="str">
        <f>'EE investment costs'!E379</f>
        <v>Electric Motors</v>
      </c>
      <c r="AC330" s="123">
        <f>'EE investment costs'!C379</f>
        <v>5.4</v>
      </c>
      <c r="AD330" s="22"/>
    </row>
    <row r="331" spans="2:30">
      <c r="B331" s="14" t="str">
        <f t="shared" ca="1" si="37"/>
        <v>INDADEFFTF-54</v>
      </c>
      <c r="C331" s="15" t="str">
        <f t="shared" ca="1" si="36"/>
        <v>IADTF</v>
      </c>
      <c r="D331" s="16">
        <f>'EE investment costs'!$F$15</f>
        <v>2016</v>
      </c>
      <c r="E331" s="14">
        <f>VLOOKUP(X331,'EE investment costs'!$D$56:$R$656,15,0)</f>
        <v>16.166666666666664</v>
      </c>
      <c r="F331" s="17">
        <f ca="1">INDEX('EE investment costs'!$D$56:$R$656,MATCH(X331,'EE investment costs'!$D$56:$D$656,0),MATCH($V$8,'EE investment costs'!$D$56:$R$56,0))</f>
        <v>793.46034377183537</v>
      </c>
      <c r="I331" s="18">
        <v>1</v>
      </c>
      <c r="J331" s="18">
        <v>1</v>
      </c>
      <c r="K331" s="14">
        <f t="shared" ca="1" si="40"/>
        <v>5</v>
      </c>
      <c r="M331" s="19" t="str">
        <f t="shared" ca="1" si="38"/>
        <v>INDADEFFTF-54</v>
      </c>
      <c r="N331" s="23" t="str">
        <f t="shared" ca="1" si="39"/>
        <v>Agriculture Saving Tech-Haulage Tractors, Trucks, Fishing boats 5.4y</v>
      </c>
      <c r="O331" s="23" t="s">
        <v>32</v>
      </c>
      <c r="P331" s="23" t="s">
        <v>33</v>
      </c>
      <c r="Q331" s="23"/>
      <c r="R331" s="23"/>
      <c r="S331" s="19" t="s">
        <v>34</v>
      </c>
      <c r="V331" s="16" t="str">
        <f t="shared" ca="1" si="41"/>
        <v>AD</v>
      </c>
      <c r="W331" s="14" t="str">
        <f t="shared" ca="1" si="42"/>
        <v>Agriculture</v>
      </c>
      <c r="X331" s="3" t="str">
        <f>'EE investment costs'!D380</f>
        <v>TF-54</v>
      </c>
      <c r="Y331" s="3" t="str">
        <f>'EE investment costs'!E380</f>
        <v>Haulage Tractors, Trucks, Fishing boats</v>
      </c>
      <c r="AC331" s="123">
        <f>'EE investment costs'!C380</f>
        <v>5.4</v>
      </c>
      <c r="AD331" s="22"/>
    </row>
    <row r="332" spans="2:30">
      <c r="B332" s="14" t="str">
        <f t="shared" ca="1" si="37"/>
        <v>INDADEFFMT-55</v>
      </c>
      <c r="C332" s="15" t="str">
        <f t="shared" ca="1" si="36"/>
        <v>IADMT</v>
      </c>
      <c r="D332" s="16">
        <f>'EE investment costs'!$F$15</f>
        <v>2016</v>
      </c>
      <c r="E332" s="14">
        <f>VLOOKUP(X332,'EE investment costs'!$D$56:$R$656,15,0)</f>
        <v>6.1499999999999995</v>
      </c>
      <c r="F332" s="17">
        <f ca="1">INDEX('EE investment costs'!$D$56:$R$656,MATCH(X332,'EE investment costs'!$D$56:$D$656,0),MATCH($V$8,'EE investment costs'!$D$56:$R$56,0))</f>
        <v>726.39412668496436</v>
      </c>
      <c r="I332" s="18">
        <v>1</v>
      </c>
      <c r="J332" s="18">
        <v>1</v>
      </c>
      <c r="K332" s="14">
        <f t="shared" ca="1" si="40"/>
        <v>5</v>
      </c>
      <c r="M332" s="19" t="str">
        <f t="shared" ca="1" si="38"/>
        <v>INDADEFFMT-55</v>
      </c>
      <c r="N332" s="23" t="str">
        <f t="shared" ca="1" si="39"/>
        <v>Agriculture Saving Tech-Heat Medium Temp. up to 150C 5.5y</v>
      </c>
      <c r="O332" s="23" t="s">
        <v>32</v>
      </c>
      <c r="P332" s="23" t="s">
        <v>33</v>
      </c>
      <c r="Q332" s="23"/>
      <c r="R332" s="23"/>
      <c r="S332" s="19" t="s">
        <v>34</v>
      </c>
      <c r="V332" s="16" t="str">
        <f t="shared" ca="1" si="41"/>
        <v>AD</v>
      </c>
      <c r="W332" s="14" t="str">
        <f t="shared" ca="1" si="42"/>
        <v>Agriculture</v>
      </c>
      <c r="X332" s="3" t="str">
        <f>'EE investment costs'!D381</f>
        <v>MT-55</v>
      </c>
      <c r="Y332" s="3" t="str">
        <f>'EE investment costs'!E381</f>
        <v>Heat Medium Temp. up to 150C</v>
      </c>
      <c r="AC332" s="123">
        <f>'EE investment costs'!C381</f>
        <v>5.5</v>
      </c>
      <c r="AD332" s="22"/>
    </row>
    <row r="333" spans="2:30">
      <c r="B333" s="14" t="str">
        <f t="shared" ca="1" si="37"/>
        <v>INDADEFFHT-55</v>
      </c>
      <c r="C333" s="15" t="str">
        <f t="shared" ca="1" si="36"/>
        <v>IADHT</v>
      </c>
      <c r="D333" s="16">
        <f>'EE investment costs'!$F$15</f>
        <v>2016</v>
      </c>
      <c r="E333" s="14">
        <f>VLOOKUP(X333,'EE investment costs'!$D$56:$R$656,15,0)</f>
        <v>4.92</v>
      </c>
      <c r="F333" s="17">
        <f ca="1">INDEX('EE investment costs'!$D$56:$R$656,MATCH(X333,'EE investment costs'!$D$56:$D$656,0),MATCH($V$8,'EE investment costs'!$D$56:$R$56,0))</f>
        <v>567.98507734874011</v>
      </c>
      <c r="I333" s="18">
        <v>1</v>
      </c>
      <c r="J333" s="18">
        <v>1</v>
      </c>
      <c r="K333" s="14">
        <f t="shared" ca="1" si="40"/>
        <v>7</v>
      </c>
      <c r="M333" s="19" t="str">
        <f t="shared" ca="1" si="38"/>
        <v>INDADEFFHT-55</v>
      </c>
      <c r="N333" s="23" t="str">
        <f t="shared" ca="1" si="39"/>
        <v>Agriculture Saving Tech-Heat High Temp. over 150C 5.5y</v>
      </c>
      <c r="O333" s="23" t="s">
        <v>32</v>
      </c>
      <c r="P333" s="23" t="s">
        <v>33</v>
      </c>
      <c r="Q333" s="23"/>
      <c r="R333" s="23"/>
      <c r="S333" s="19" t="s">
        <v>34</v>
      </c>
      <c r="V333" s="16" t="str">
        <f t="shared" ca="1" si="41"/>
        <v>AD</v>
      </c>
      <c r="W333" s="14" t="str">
        <f t="shared" ca="1" si="42"/>
        <v>Agriculture</v>
      </c>
      <c r="X333" s="3" t="str">
        <f>'EE investment costs'!D382</f>
        <v>HT-55</v>
      </c>
      <c r="Y333" s="3" t="str">
        <f>'EE investment costs'!E382</f>
        <v>Heat High Temp. over 150C</v>
      </c>
      <c r="AC333" s="123">
        <f>'EE investment costs'!C382</f>
        <v>5.5</v>
      </c>
      <c r="AD333" s="22"/>
    </row>
    <row r="334" spans="2:30">
      <c r="B334" s="14" t="str">
        <f t="shared" ca="1" si="37"/>
        <v>INDADEFFRH-55</v>
      </c>
      <c r="C334" s="15" t="str">
        <f t="shared" ca="1" si="36"/>
        <v>IADRH</v>
      </c>
      <c r="D334" s="16">
        <f>'EE investment costs'!$F$15</f>
        <v>2016</v>
      </c>
      <c r="E334" s="14">
        <f>VLOOKUP(X334,'EE investment costs'!$D$56:$R$656,15,0)</f>
        <v>16.28</v>
      </c>
      <c r="F334" s="17">
        <f ca="1">INDEX('EE investment costs'!$D$56:$R$656,MATCH(X334,'EE investment costs'!$D$56:$D$656,0),MATCH($V$8,'EE investment costs'!$D$56:$R$56,0))</f>
        <v>1233.795310679571</v>
      </c>
      <c r="I334" s="18">
        <v>1</v>
      </c>
      <c r="J334" s="18">
        <v>1</v>
      </c>
      <c r="K334" s="14">
        <f t="shared" ca="1" si="40"/>
        <v>0</v>
      </c>
      <c r="M334" s="19" t="str">
        <f t="shared" ca="1" si="38"/>
        <v>INDADEFFRH-55</v>
      </c>
      <c r="N334" s="23" t="str">
        <f t="shared" ca="1" si="39"/>
        <v>Agriculture Saving Tech-Heat Room Heat 5.5y</v>
      </c>
      <c r="O334" s="23" t="s">
        <v>32</v>
      </c>
      <c r="P334" s="23" t="s">
        <v>33</v>
      </c>
      <c r="Q334" s="23"/>
      <c r="R334" s="23"/>
      <c r="S334" s="19" t="s">
        <v>34</v>
      </c>
      <c r="V334" s="16" t="str">
        <f t="shared" ca="1" si="41"/>
        <v>AD</v>
      </c>
      <c r="W334" s="14" t="str">
        <f t="shared" ca="1" si="42"/>
        <v>Agriculture</v>
      </c>
      <c r="X334" s="3" t="str">
        <f>'EE investment costs'!D383</f>
        <v>RH-55</v>
      </c>
      <c r="Y334" s="3" t="str">
        <f>'EE investment costs'!E383</f>
        <v>Heat Room Heat</v>
      </c>
      <c r="AC334" s="123">
        <f>'EE investment costs'!C383</f>
        <v>5.5</v>
      </c>
      <c r="AD334" s="22"/>
    </row>
    <row r="335" spans="2:30">
      <c r="B335" s="14" t="str">
        <f t="shared" ca="1" si="37"/>
        <v>INDADEFFLA-55</v>
      </c>
      <c r="C335" s="15" t="str">
        <f t="shared" ca="1" si="36"/>
        <v>IADLA</v>
      </c>
      <c r="D335" s="16">
        <f>'EE investment costs'!$F$15</f>
        <v>2016</v>
      </c>
      <c r="E335" s="14">
        <f>VLOOKUP(X335,'EE investment costs'!$D$56:$R$656,15,0)</f>
        <v>4.1055000000000001</v>
      </c>
      <c r="F335" s="17">
        <f ca="1">INDEX('EE investment costs'!$D$56:$R$656,MATCH(X335,'EE investment costs'!$D$56:$D$656,0),MATCH($V$8,'EE investment costs'!$D$56:$R$56,0))</f>
        <v>1801.0502117676886</v>
      </c>
      <c r="I335" s="18">
        <v>1</v>
      </c>
      <c r="J335" s="18">
        <v>1</v>
      </c>
      <c r="K335" s="14">
        <f t="shared" ca="1" si="40"/>
        <v>0</v>
      </c>
      <c r="M335" s="19" t="str">
        <f t="shared" ca="1" si="38"/>
        <v>INDADEFFLA-55</v>
      </c>
      <c r="N335" s="23" t="str">
        <f t="shared" ca="1" si="39"/>
        <v>Agriculture Saving Tech-Light 5.5y</v>
      </c>
      <c r="O335" s="23" t="s">
        <v>32</v>
      </c>
      <c r="P335" s="23" t="s">
        <v>33</v>
      </c>
      <c r="Q335" s="23"/>
      <c r="R335" s="23"/>
      <c r="S335" s="19" t="s">
        <v>34</v>
      </c>
      <c r="V335" s="16" t="str">
        <f t="shared" ca="1" si="41"/>
        <v>AD</v>
      </c>
      <c r="W335" s="14" t="str">
        <f t="shared" ca="1" si="42"/>
        <v>Agriculture</v>
      </c>
      <c r="X335" s="3" t="str">
        <f>'EE investment costs'!D384</f>
        <v>LA-55</v>
      </c>
      <c r="Y335" s="3" t="str">
        <f>'EE investment costs'!E384</f>
        <v>Light</v>
      </c>
      <c r="AC335" s="123">
        <f>'EE investment costs'!C384</f>
        <v>5.5</v>
      </c>
      <c r="AD335" s="22"/>
    </row>
    <row r="336" spans="2:30">
      <c r="B336" s="14" t="str">
        <f t="shared" ca="1" si="37"/>
        <v>INDADEFFEM-55</v>
      </c>
      <c r="C336" s="15" t="str">
        <f t="shared" ca="1" si="36"/>
        <v>IADEM</v>
      </c>
      <c r="D336" s="16">
        <f>'EE investment costs'!$F$15</f>
        <v>2016</v>
      </c>
      <c r="E336" s="14">
        <f>VLOOKUP(X336,'EE investment costs'!$D$56:$R$656,15,0)</f>
        <v>4.3107749999999996</v>
      </c>
      <c r="F336" s="17">
        <f ca="1">INDEX('EE investment costs'!$D$56:$R$656,MATCH(X336,'EE investment costs'!$D$56:$D$656,0),MATCH($V$8,'EE investment costs'!$D$56:$R$56,0))</f>
        <v>1857.6416185174921</v>
      </c>
      <c r="I336" s="18">
        <v>1</v>
      </c>
      <c r="J336" s="18">
        <v>1</v>
      </c>
      <c r="K336" s="14">
        <f t="shared" ca="1" si="40"/>
        <v>0</v>
      </c>
      <c r="M336" s="19" t="str">
        <f t="shared" ca="1" si="38"/>
        <v>INDADEFFEM-55</v>
      </c>
      <c r="N336" s="23" t="str">
        <f t="shared" ca="1" si="39"/>
        <v>Agriculture Saving Tech-Electric Motors 5.5y</v>
      </c>
      <c r="O336" s="23" t="s">
        <v>32</v>
      </c>
      <c r="P336" s="23" t="s">
        <v>33</v>
      </c>
      <c r="Q336" s="23"/>
      <c r="R336" s="23"/>
      <c r="S336" s="19" t="s">
        <v>34</v>
      </c>
      <c r="V336" s="16" t="str">
        <f t="shared" ca="1" si="41"/>
        <v>AD</v>
      </c>
      <c r="W336" s="14" t="str">
        <f t="shared" ca="1" si="42"/>
        <v>Agriculture</v>
      </c>
      <c r="X336" s="3" t="str">
        <f>'EE investment costs'!D385</f>
        <v>EM-55</v>
      </c>
      <c r="Y336" s="3" t="str">
        <f>'EE investment costs'!E385</f>
        <v>Electric Motors</v>
      </c>
      <c r="AC336" s="123">
        <f>'EE investment costs'!C385</f>
        <v>5.5</v>
      </c>
      <c r="AD336" s="22"/>
    </row>
    <row r="337" spans="2:30">
      <c r="B337" s="14" t="str">
        <f t="shared" ca="1" si="37"/>
        <v>INDADEFFTF-55</v>
      </c>
      <c r="C337" s="15" t="str">
        <f t="shared" ca="1" si="36"/>
        <v>IADTF</v>
      </c>
      <c r="D337" s="16">
        <f>'EE investment costs'!$F$15</f>
        <v>2016</v>
      </c>
      <c r="E337" s="14">
        <f>VLOOKUP(X337,'EE investment costs'!$D$56:$R$656,15,0)</f>
        <v>16.25</v>
      </c>
      <c r="F337" s="17">
        <f ca="1">INDEX('EE investment costs'!$D$56:$R$656,MATCH(X337,'EE investment costs'!$D$56:$D$656,0),MATCH($V$8,'EE investment costs'!$D$56:$R$56,0))</f>
        <v>808.15405384168412</v>
      </c>
      <c r="I337" s="18">
        <v>1</v>
      </c>
      <c r="J337" s="18">
        <v>1</v>
      </c>
      <c r="K337" s="14">
        <f t="shared" ca="1" si="40"/>
        <v>4</v>
      </c>
      <c r="M337" s="19" t="str">
        <f t="shared" ca="1" si="38"/>
        <v>INDADEFFTF-55</v>
      </c>
      <c r="N337" s="23" t="str">
        <f t="shared" ca="1" si="39"/>
        <v>Agriculture Saving Tech-Haulage Tractors, Trucks, Fishing boats 5.5y</v>
      </c>
      <c r="O337" s="23" t="s">
        <v>32</v>
      </c>
      <c r="P337" s="23" t="s">
        <v>33</v>
      </c>
      <c r="Q337" s="23"/>
      <c r="R337" s="23"/>
      <c r="S337" s="19" t="s">
        <v>34</v>
      </c>
      <c r="V337" s="16" t="str">
        <f t="shared" ca="1" si="41"/>
        <v>AD</v>
      </c>
      <c r="W337" s="14" t="str">
        <f t="shared" ca="1" si="42"/>
        <v>Agriculture</v>
      </c>
      <c r="X337" s="3" t="str">
        <f>'EE investment costs'!D386</f>
        <v>TF-55</v>
      </c>
      <c r="Y337" s="3" t="str">
        <f>'EE investment costs'!E386</f>
        <v>Haulage Tractors, Trucks, Fishing boats</v>
      </c>
      <c r="AC337" s="123">
        <f>'EE investment costs'!C386</f>
        <v>5.5</v>
      </c>
      <c r="AD337" s="22"/>
    </row>
    <row r="338" spans="2:30">
      <c r="B338" s="14" t="str">
        <f t="shared" ca="1" si="37"/>
        <v>INDADEFFMT-56</v>
      </c>
      <c r="C338" s="15" t="str">
        <f t="shared" ca="1" si="36"/>
        <v>IADMT</v>
      </c>
      <c r="D338" s="16">
        <f>'EE investment costs'!$F$15</f>
        <v>2016</v>
      </c>
      <c r="E338" s="14">
        <f>VLOOKUP(X338,'EE investment costs'!$D$56:$R$656,15,0)</f>
        <v>6.1599999999999993</v>
      </c>
      <c r="F338" s="17">
        <f ca="1">INDEX('EE investment costs'!$D$56:$R$656,MATCH(X338,'EE investment costs'!$D$56:$D$656,0),MATCH($V$8,'EE investment costs'!$D$56:$R$56,0))</f>
        <v>735.72120428932715</v>
      </c>
      <c r="I338" s="18">
        <v>1</v>
      </c>
      <c r="J338" s="18">
        <v>1</v>
      </c>
      <c r="K338" s="14">
        <f t="shared" ca="1" si="40"/>
        <v>5</v>
      </c>
      <c r="M338" s="19" t="str">
        <f t="shared" ca="1" si="38"/>
        <v>INDADEFFMT-56</v>
      </c>
      <c r="N338" s="23" t="str">
        <f t="shared" ca="1" si="39"/>
        <v>Agriculture Saving Tech-Heat Medium Temp. up to 150C 5.6y</v>
      </c>
      <c r="O338" s="23" t="s">
        <v>32</v>
      </c>
      <c r="P338" s="23" t="s">
        <v>33</v>
      </c>
      <c r="Q338" s="23"/>
      <c r="R338" s="23"/>
      <c r="S338" s="19" t="s">
        <v>34</v>
      </c>
      <c r="V338" s="16" t="str">
        <f t="shared" ca="1" si="41"/>
        <v>AD</v>
      </c>
      <c r="W338" s="14" t="str">
        <f t="shared" ca="1" si="42"/>
        <v>Agriculture</v>
      </c>
      <c r="X338" s="3" t="str">
        <f>'EE investment costs'!D387</f>
        <v>MT-56</v>
      </c>
      <c r="Y338" s="3" t="str">
        <f>'EE investment costs'!E387</f>
        <v>Heat Medium Temp. up to 150C</v>
      </c>
      <c r="AC338" s="123">
        <f>'EE investment costs'!C387</f>
        <v>5.6</v>
      </c>
      <c r="AD338" s="22"/>
    </row>
    <row r="339" spans="2:30">
      <c r="B339" s="14" t="str">
        <f t="shared" ca="1" si="37"/>
        <v>INDADEFFHT-56</v>
      </c>
      <c r="C339" s="15" t="str">
        <f t="shared" ca="1" si="36"/>
        <v>IADHT</v>
      </c>
      <c r="D339" s="16">
        <f>'EE investment costs'!$F$15</f>
        <v>2016</v>
      </c>
      <c r="E339" s="14">
        <f>VLOOKUP(X339,'EE investment costs'!$D$56:$R$656,15,0)</f>
        <v>4.9279999999999999</v>
      </c>
      <c r="F339" s="17">
        <f ca="1">INDEX('EE investment costs'!$D$56:$R$656,MATCH(X339,'EE investment costs'!$D$56:$D$656,0),MATCH($V$8,'EE investment costs'!$D$56:$R$56,0))</f>
        <v>574.18958671588655</v>
      </c>
      <c r="I339" s="18">
        <v>1</v>
      </c>
      <c r="J339" s="18">
        <v>1</v>
      </c>
      <c r="K339" s="14">
        <f t="shared" ca="1" si="40"/>
        <v>7</v>
      </c>
      <c r="M339" s="19" t="str">
        <f t="shared" ca="1" si="38"/>
        <v>INDADEFFHT-56</v>
      </c>
      <c r="N339" s="23" t="str">
        <f t="shared" ca="1" si="39"/>
        <v>Agriculture Saving Tech-Heat High Temp. over 150C 5.6y</v>
      </c>
      <c r="O339" s="23" t="s">
        <v>32</v>
      </c>
      <c r="P339" s="23" t="s">
        <v>33</v>
      </c>
      <c r="Q339" s="23"/>
      <c r="R339" s="23"/>
      <c r="S339" s="19" t="s">
        <v>34</v>
      </c>
      <c r="V339" s="16" t="str">
        <f t="shared" ca="1" si="41"/>
        <v>AD</v>
      </c>
      <c r="W339" s="14" t="str">
        <f t="shared" ca="1" si="42"/>
        <v>Agriculture</v>
      </c>
      <c r="X339" s="3" t="str">
        <f>'EE investment costs'!D388</f>
        <v>HT-56</v>
      </c>
      <c r="Y339" s="3" t="str">
        <f>'EE investment costs'!E388</f>
        <v>Heat High Temp. over 150C</v>
      </c>
      <c r="AC339" s="123">
        <f>'EE investment costs'!C388</f>
        <v>5.6</v>
      </c>
      <c r="AD339" s="22"/>
    </row>
    <row r="340" spans="2:30">
      <c r="B340" s="14" t="str">
        <f t="shared" ca="1" si="37"/>
        <v>INDADEFFRH-56</v>
      </c>
      <c r="C340" s="15" t="str">
        <f t="shared" ca="1" si="36"/>
        <v>IADRH</v>
      </c>
      <c r="D340" s="16">
        <f>'EE investment costs'!$F$15</f>
        <v>2016</v>
      </c>
      <c r="E340" s="14">
        <f>VLOOKUP(X340,'EE investment costs'!$D$56:$R$656,15,0)</f>
        <v>16.298666666666669</v>
      </c>
      <c r="F340" s="17">
        <f ca="1">INDEX('EE investment costs'!$D$56:$R$656,MATCH(X340,'EE investment costs'!$D$56:$D$656,0),MATCH($V$8,'EE investment costs'!$D$56:$R$56,0))</f>
        <v>1295.4850762135491</v>
      </c>
      <c r="I340" s="18">
        <v>1</v>
      </c>
      <c r="J340" s="18">
        <v>1</v>
      </c>
      <c r="K340" s="14">
        <f t="shared" ca="1" si="40"/>
        <v>0</v>
      </c>
      <c r="M340" s="19" t="str">
        <f t="shared" ca="1" si="38"/>
        <v>INDADEFFRH-56</v>
      </c>
      <c r="N340" s="23" t="str">
        <f t="shared" ca="1" si="39"/>
        <v>Agriculture Saving Tech-Heat Room Heat 5.6y</v>
      </c>
      <c r="O340" s="23" t="s">
        <v>32</v>
      </c>
      <c r="P340" s="23" t="s">
        <v>33</v>
      </c>
      <c r="Q340" s="23"/>
      <c r="R340" s="23"/>
      <c r="S340" s="19" t="s">
        <v>34</v>
      </c>
      <c r="V340" s="16" t="str">
        <f t="shared" ca="1" si="41"/>
        <v>AD</v>
      </c>
      <c r="W340" s="14" t="str">
        <f t="shared" ca="1" si="42"/>
        <v>Agriculture</v>
      </c>
      <c r="X340" s="3" t="str">
        <f>'EE investment costs'!D389</f>
        <v>RH-56</v>
      </c>
      <c r="Y340" s="3" t="str">
        <f>'EE investment costs'!E389</f>
        <v>Heat Room Heat</v>
      </c>
      <c r="AC340" s="123">
        <f>'EE investment costs'!C389</f>
        <v>5.6</v>
      </c>
      <c r="AD340" s="22"/>
    </row>
    <row r="341" spans="2:30">
      <c r="B341" s="14" t="str">
        <f t="shared" ca="1" si="37"/>
        <v>INDADEFFLA-56</v>
      </c>
      <c r="C341" s="15" t="str">
        <f t="shared" ca="1" si="36"/>
        <v>IADLA</v>
      </c>
      <c r="D341" s="16">
        <f>'EE investment costs'!$F$15</f>
        <v>2016</v>
      </c>
      <c r="E341" s="14">
        <f>VLOOKUP(X341,'EE investment costs'!$D$56:$R$656,15,0)</f>
        <v>4.1185333333333336</v>
      </c>
      <c r="F341" s="17">
        <f ca="1">INDEX('EE investment costs'!$D$56:$R$656,MATCH(X341,'EE investment costs'!$D$56:$D$656,0),MATCH($V$8,'EE investment costs'!$D$56:$R$56,0))</f>
        <v>1816.4274049188152</v>
      </c>
      <c r="I341" s="18">
        <v>1</v>
      </c>
      <c r="J341" s="18">
        <v>1</v>
      </c>
      <c r="K341" s="14">
        <f t="shared" ca="1" si="40"/>
        <v>0</v>
      </c>
      <c r="M341" s="19" t="str">
        <f t="shared" ca="1" si="38"/>
        <v>INDADEFFLA-56</v>
      </c>
      <c r="N341" s="23" t="str">
        <f t="shared" ca="1" si="39"/>
        <v>Agriculture Saving Tech-Light 5.6y</v>
      </c>
      <c r="O341" s="23" t="s">
        <v>32</v>
      </c>
      <c r="P341" s="23" t="s">
        <v>33</v>
      </c>
      <c r="Q341" s="23"/>
      <c r="R341" s="23"/>
      <c r="S341" s="19" t="s">
        <v>34</v>
      </c>
      <c r="V341" s="16" t="str">
        <f t="shared" ca="1" si="41"/>
        <v>AD</v>
      </c>
      <c r="W341" s="14" t="str">
        <f t="shared" ca="1" si="42"/>
        <v>Agriculture</v>
      </c>
      <c r="X341" s="3" t="str">
        <f>'EE investment costs'!D390</f>
        <v>LA-56</v>
      </c>
      <c r="Y341" s="3" t="str">
        <f>'EE investment costs'!E390</f>
        <v>Light</v>
      </c>
      <c r="AC341" s="123">
        <f>'EE investment costs'!C390</f>
        <v>5.6</v>
      </c>
      <c r="AD341" s="22"/>
    </row>
    <row r="342" spans="2:30">
      <c r="B342" s="14" t="str">
        <f t="shared" ca="1" si="37"/>
        <v>INDADEFFEM-56</v>
      </c>
      <c r="C342" s="15" t="str">
        <f t="shared" ca="1" si="36"/>
        <v>IADEM</v>
      </c>
      <c r="D342" s="16">
        <f>'EE investment costs'!$F$15</f>
        <v>2016</v>
      </c>
      <c r="E342" s="14">
        <f>VLOOKUP(X342,'EE investment costs'!$D$56:$R$656,15,0)</f>
        <v>4.3244600000000002</v>
      </c>
      <c r="F342" s="17">
        <f ca="1">INDEX('EE investment costs'!$D$56:$R$656,MATCH(X342,'EE investment costs'!$D$56:$D$656,0),MATCH($V$8,'EE investment costs'!$D$56:$R$56,0))</f>
        <v>1876.5797805835082</v>
      </c>
      <c r="I342" s="18">
        <v>1</v>
      </c>
      <c r="J342" s="18">
        <v>1</v>
      </c>
      <c r="K342" s="14">
        <f t="shared" ca="1" si="40"/>
        <v>0</v>
      </c>
      <c r="M342" s="19" t="str">
        <f t="shared" ca="1" si="38"/>
        <v>INDADEFFEM-56</v>
      </c>
      <c r="N342" s="23" t="str">
        <f t="shared" ca="1" si="39"/>
        <v>Agriculture Saving Tech-Electric Motors 5.6y</v>
      </c>
      <c r="O342" s="23" t="s">
        <v>32</v>
      </c>
      <c r="P342" s="23" t="s">
        <v>33</v>
      </c>
      <c r="Q342" s="23"/>
      <c r="R342" s="23"/>
      <c r="S342" s="19" t="s">
        <v>34</v>
      </c>
      <c r="V342" s="16" t="str">
        <f t="shared" ca="1" si="41"/>
        <v>AD</v>
      </c>
      <c r="W342" s="14" t="str">
        <f t="shared" ca="1" si="42"/>
        <v>Agriculture</v>
      </c>
      <c r="X342" s="3" t="str">
        <f>'EE investment costs'!D391</f>
        <v>EM-56</v>
      </c>
      <c r="Y342" s="3" t="str">
        <f>'EE investment costs'!E391</f>
        <v>Electric Motors</v>
      </c>
      <c r="AC342" s="123">
        <f>'EE investment costs'!C391</f>
        <v>5.6</v>
      </c>
      <c r="AD342" s="22"/>
    </row>
    <row r="343" spans="2:30">
      <c r="B343" s="14" t="str">
        <f t="shared" ca="1" si="37"/>
        <v>INDADEFFTF-56</v>
      </c>
      <c r="C343" s="15" t="str">
        <f t="shared" ca="1" si="36"/>
        <v>IADTF</v>
      </c>
      <c r="D343" s="16">
        <f>'EE investment costs'!$F$15</f>
        <v>2016</v>
      </c>
      <c r="E343" s="14">
        <f>VLOOKUP(X343,'EE investment costs'!$D$56:$R$656,15,0)</f>
        <v>16.333333333333332</v>
      </c>
      <c r="F343" s="17">
        <f ca="1">INDEX('EE investment costs'!$D$56:$R$656,MATCH(X343,'EE investment costs'!$D$56:$D$656,0),MATCH($V$8,'EE investment costs'!$D$56:$R$56,0))</f>
        <v>822.84776391153275</v>
      </c>
      <c r="I343" s="18">
        <v>1</v>
      </c>
      <c r="J343" s="18">
        <v>1</v>
      </c>
      <c r="K343" s="14">
        <f t="shared" ca="1" si="40"/>
        <v>4</v>
      </c>
      <c r="M343" s="19" t="str">
        <f t="shared" ca="1" si="38"/>
        <v>INDADEFFTF-56</v>
      </c>
      <c r="N343" s="23" t="str">
        <f t="shared" ca="1" si="39"/>
        <v>Agriculture Saving Tech-Haulage Tractors, Trucks, Fishing boats 5.6y</v>
      </c>
      <c r="O343" s="23" t="s">
        <v>32</v>
      </c>
      <c r="P343" s="23" t="s">
        <v>33</v>
      </c>
      <c r="Q343" s="23"/>
      <c r="R343" s="23"/>
      <c r="S343" s="19" t="s">
        <v>34</v>
      </c>
      <c r="V343" s="16" t="str">
        <f t="shared" ca="1" si="41"/>
        <v>AD</v>
      </c>
      <c r="W343" s="14" t="str">
        <f t="shared" ca="1" si="42"/>
        <v>Agriculture</v>
      </c>
      <c r="X343" s="3" t="str">
        <f>'EE investment costs'!D392</f>
        <v>TF-56</v>
      </c>
      <c r="Y343" s="3" t="str">
        <f>'EE investment costs'!E392</f>
        <v>Haulage Tractors, Trucks, Fishing boats</v>
      </c>
      <c r="AC343" s="123">
        <f>'EE investment costs'!C392</f>
        <v>5.6</v>
      </c>
      <c r="AD343" s="22"/>
    </row>
    <row r="344" spans="2:30">
      <c r="B344" s="14" t="str">
        <f t="shared" ca="1" si="37"/>
        <v>INDADEFFMT-57</v>
      </c>
      <c r="C344" s="15" t="str">
        <f t="shared" ca="1" si="36"/>
        <v>IADMT</v>
      </c>
      <c r="D344" s="16">
        <f>'EE investment costs'!$F$15</f>
        <v>2016</v>
      </c>
      <c r="E344" s="14">
        <f>VLOOKUP(X344,'EE investment costs'!$D$56:$R$656,15,0)</f>
        <v>6.17</v>
      </c>
      <c r="F344" s="17">
        <f ca="1">INDEX('EE investment costs'!$D$56:$R$656,MATCH(X344,'EE investment costs'!$D$56:$D$656,0),MATCH($V$8,'EE investment costs'!$D$56:$R$56,0))</f>
        <v>745.04828189369016</v>
      </c>
      <c r="I344" s="18">
        <v>1</v>
      </c>
      <c r="J344" s="18">
        <v>1</v>
      </c>
      <c r="K344" s="14">
        <f t="shared" ca="1" si="40"/>
        <v>5</v>
      </c>
      <c r="M344" s="19" t="str">
        <f t="shared" ca="1" si="38"/>
        <v>INDADEFFMT-57</v>
      </c>
      <c r="N344" s="23" t="str">
        <f t="shared" ca="1" si="39"/>
        <v>Agriculture Saving Tech-Heat Medium Temp. up to 150C 5.7y</v>
      </c>
      <c r="O344" s="23" t="s">
        <v>32</v>
      </c>
      <c r="P344" s="23" t="s">
        <v>33</v>
      </c>
      <c r="Q344" s="23"/>
      <c r="R344" s="23"/>
      <c r="S344" s="19" t="s">
        <v>34</v>
      </c>
      <c r="V344" s="16" t="str">
        <f t="shared" ca="1" si="41"/>
        <v>AD</v>
      </c>
      <c r="W344" s="14" t="str">
        <f t="shared" ca="1" si="42"/>
        <v>Agriculture</v>
      </c>
      <c r="X344" s="3" t="str">
        <f>'EE investment costs'!D393</f>
        <v>MT-57</v>
      </c>
      <c r="Y344" s="3" t="str">
        <f>'EE investment costs'!E393</f>
        <v>Heat Medium Temp. up to 150C</v>
      </c>
      <c r="AC344" s="123">
        <f>'EE investment costs'!C393</f>
        <v>5.7</v>
      </c>
      <c r="AD344" s="22"/>
    </row>
    <row r="345" spans="2:30">
      <c r="B345" s="14" t="str">
        <f t="shared" ca="1" si="37"/>
        <v>INDADEFFHT-57</v>
      </c>
      <c r="C345" s="15" t="str">
        <f t="shared" ca="1" si="36"/>
        <v>IADHT</v>
      </c>
      <c r="D345" s="16">
        <f>'EE investment costs'!$F$15</f>
        <v>2016</v>
      </c>
      <c r="E345" s="14">
        <f>VLOOKUP(X345,'EE investment costs'!$D$56:$R$656,15,0)</f>
        <v>4.9359999999999999</v>
      </c>
      <c r="F345" s="17">
        <f ca="1">INDEX('EE investment costs'!$D$56:$R$656,MATCH(X345,'EE investment costs'!$D$56:$D$656,0),MATCH($V$8,'EE investment costs'!$D$56:$R$56,0))</f>
        <v>580.39409608303311</v>
      </c>
      <c r="I345" s="18">
        <v>1</v>
      </c>
      <c r="J345" s="18">
        <v>1</v>
      </c>
      <c r="K345" s="14">
        <f t="shared" ca="1" si="40"/>
        <v>7</v>
      </c>
      <c r="M345" s="19" t="str">
        <f t="shared" ca="1" si="38"/>
        <v>INDADEFFHT-57</v>
      </c>
      <c r="N345" s="23" t="str">
        <f t="shared" ca="1" si="39"/>
        <v>Agriculture Saving Tech-Heat High Temp. over 150C 5.7y</v>
      </c>
      <c r="O345" s="23" t="s">
        <v>32</v>
      </c>
      <c r="P345" s="23" t="s">
        <v>33</v>
      </c>
      <c r="Q345" s="23"/>
      <c r="R345" s="23"/>
      <c r="S345" s="19" t="s">
        <v>34</v>
      </c>
      <c r="V345" s="16" t="str">
        <f t="shared" ca="1" si="41"/>
        <v>AD</v>
      </c>
      <c r="W345" s="14" t="str">
        <f t="shared" ca="1" si="42"/>
        <v>Agriculture</v>
      </c>
      <c r="X345" s="3" t="str">
        <f>'EE investment costs'!D394</f>
        <v>HT-57</v>
      </c>
      <c r="Y345" s="3" t="str">
        <f>'EE investment costs'!E394</f>
        <v>Heat High Temp. over 150C</v>
      </c>
      <c r="AC345" s="123">
        <f>'EE investment costs'!C394</f>
        <v>5.7</v>
      </c>
      <c r="AD345" s="22"/>
    </row>
    <row r="346" spans="2:30">
      <c r="B346" s="14" t="str">
        <f t="shared" ca="1" si="37"/>
        <v>INDADEFFRH-57</v>
      </c>
      <c r="C346" s="15" t="str">
        <f t="shared" ca="1" si="36"/>
        <v>IADRH</v>
      </c>
      <c r="D346" s="16">
        <f>'EE investment costs'!$F$15</f>
        <v>2016</v>
      </c>
      <c r="E346" s="14">
        <f>VLOOKUP(X346,'EE investment costs'!$D$56:$R$656,15,0)</f>
        <v>16.317333333333337</v>
      </c>
      <c r="F346" s="17">
        <f ca="1">INDEX('EE investment costs'!$D$56:$R$656,MATCH(X346,'EE investment costs'!$D$56:$D$656,0),MATCH($V$8,'EE investment costs'!$D$56:$R$56,0))</f>
        <v>1357.1748417475283</v>
      </c>
      <c r="I346" s="18">
        <v>1</v>
      </c>
      <c r="J346" s="18">
        <v>1</v>
      </c>
      <c r="K346" s="14">
        <f t="shared" ca="1" si="40"/>
        <v>0</v>
      </c>
      <c r="M346" s="19" t="str">
        <f t="shared" ca="1" si="38"/>
        <v>INDADEFFRH-57</v>
      </c>
      <c r="N346" s="23" t="str">
        <f t="shared" ca="1" si="39"/>
        <v>Agriculture Saving Tech-Heat Room Heat 5.7y</v>
      </c>
      <c r="O346" s="23" t="s">
        <v>32</v>
      </c>
      <c r="P346" s="23" t="s">
        <v>33</v>
      </c>
      <c r="Q346" s="23"/>
      <c r="R346" s="23"/>
      <c r="S346" s="19" t="s">
        <v>34</v>
      </c>
      <c r="V346" s="16" t="str">
        <f t="shared" ca="1" si="41"/>
        <v>AD</v>
      </c>
      <c r="W346" s="14" t="str">
        <f t="shared" ca="1" si="42"/>
        <v>Agriculture</v>
      </c>
      <c r="X346" s="3" t="str">
        <f>'EE investment costs'!D395</f>
        <v>RH-57</v>
      </c>
      <c r="Y346" s="3" t="str">
        <f>'EE investment costs'!E395</f>
        <v>Heat Room Heat</v>
      </c>
      <c r="AC346" s="123">
        <f>'EE investment costs'!C395</f>
        <v>5.7</v>
      </c>
      <c r="AD346" s="22"/>
    </row>
    <row r="347" spans="2:30">
      <c r="B347" s="14" t="str">
        <f t="shared" ca="1" si="37"/>
        <v>INDADEFFLA-57</v>
      </c>
      <c r="C347" s="15" t="str">
        <f t="shared" ca="1" si="36"/>
        <v>IADLA</v>
      </c>
      <c r="D347" s="16">
        <f>'EE investment costs'!$F$15</f>
        <v>2016</v>
      </c>
      <c r="E347" s="14">
        <f>VLOOKUP(X347,'EE investment costs'!$D$56:$R$656,15,0)</f>
        <v>4.1315666666666671</v>
      </c>
      <c r="F347" s="17">
        <f ca="1">INDEX('EE investment costs'!$D$56:$R$656,MATCH(X347,'EE investment costs'!$D$56:$D$656,0),MATCH($V$8,'EE investment costs'!$D$56:$R$56,0))</f>
        <v>1831.8045980699419</v>
      </c>
      <c r="I347" s="18">
        <v>1</v>
      </c>
      <c r="J347" s="18">
        <v>1</v>
      </c>
      <c r="K347" s="14">
        <f t="shared" ca="1" si="40"/>
        <v>0</v>
      </c>
      <c r="M347" s="19" t="str">
        <f t="shared" ca="1" si="38"/>
        <v>INDADEFFLA-57</v>
      </c>
      <c r="N347" s="23" t="str">
        <f t="shared" ca="1" si="39"/>
        <v>Agriculture Saving Tech-Light 5.7y</v>
      </c>
      <c r="O347" s="23" t="s">
        <v>32</v>
      </c>
      <c r="P347" s="23" t="s">
        <v>33</v>
      </c>
      <c r="Q347" s="23"/>
      <c r="R347" s="23"/>
      <c r="S347" s="19" t="s">
        <v>34</v>
      </c>
      <c r="V347" s="16" t="str">
        <f t="shared" ca="1" si="41"/>
        <v>AD</v>
      </c>
      <c r="W347" s="14" t="str">
        <f t="shared" ca="1" si="42"/>
        <v>Agriculture</v>
      </c>
      <c r="X347" s="3" t="str">
        <f>'EE investment costs'!D396</f>
        <v>LA-57</v>
      </c>
      <c r="Y347" s="3" t="str">
        <f>'EE investment costs'!E396</f>
        <v>Light</v>
      </c>
      <c r="AC347" s="123">
        <f>'EE investment costs'!C396</f>
        <v>5.7</v>
      </c>
      <c r="AD347" s="22"/>
    </row>
    <row r="348" spans="2:30">
      <c r="B348" s="14" t="str">
        <f t="shared" ca="1" si="37"/>
        <v>INDADEFFEM-57</v>
      </c>
      <c r="C348" s="15" t="str">
        <f t="shared" ca="1" si="36"/>
        <v>IADEM</v>
      </c>
      <c r="D348" s="16">
        <f>'EE investment costs'!$F$15</f>
        <v>2016</v>
      </c>
      <c r="E348" s="14">
        <f>VLOOKUP(X348,'EE investment costs'!$D$56:$R$656,15,0)</f>
        <v>4.3381449999999999</v>
      </c>
      <c r="F348" s="17">
        <f ca="1">INDEX('EE investment costs'!$D$56:$R$656,MATCH(X348,'EE investment costs'!$D$56:$D$656,0),MATCH($V$8,'EE investment costs'!$D$56:$R$56,0))</f>
        <v>1895.5179426495247</v>
      </c>
      <c r="I348" s="18">
        <v>1</v>
      </c>
      <c r="J348" s="18">
        <v>1</v>
      </c>
      <c r="K348" s="14">
        <f t="shared" ca="1" si="40"/>
        <v>0</v>
      </c>
      <c r="M348" s="19" t="str">
        <f t="shared" ca="1" si="38"/>
        <v>INDADEFFEM-57</v>
      </c>
      <c r="N348" s="23" t="str">
        <f t="shared" ca="1" si="39"/>
        <v>Agriculture Saving Tech-Electric Motors 5.7y</v>
      </c>
      <c r="O348" s="23" t="s">
        <v>32</v>
      </c>
      <c r="P348" s="23" t="s">
        <v>33</v>
      </c>
      <c r="Q348" s="23"/>
      <c r="R348" s="23"/>
      <c r="S348" s="19" t="s">
        <v>34</v>
      </c>
      <c r="V348" s="16" t="str">
        <f t="shared" ca="1" si="41"/>
        <v>AD</v>
      </c>
      <c r="W348" s="14" t="str">
        <f t="shared" ca="1" si="42"/>
        <v>Agriculture</v>
      </c>
      <c r="X348" s="3" t="str">
        <f>'EE investment costs'!D397</f>
        <v>EM-57</v>
      </c>
      <c r="Y348" s="3" t="str">
        <f>'EE investment costs'!E397</f>
        <v>Electric Motors</v>
      </c>
      <c r="AC348" s="123">
        <f>'EE investment costs'!C397</f>
        <v>5.7</v>
      </c>
      <c r="AD348" s="22"/>
    </row>
    <row r="349" spans="2:30">
      <c r="B349" s="14" t="str">
        <f t="shared" ca="1" si="37"/>
        <v>INDADEFFTF-57</v>
      </c>
      <c r="C349" s="15" t="str">
        <f t="shared" ca="1" si="36"/>
        <v>IADTF</v>
      </c>
      <c r="D349" s="16">
        <f>'EE investment costs'!$F$15</f>
        <v>2016</v>
      </c>
      <c r="E349" s="14">
        <f>VLOOKUP(X349,'EE investment costs'!$D$56:$R$656,15,0)</f>
        <v>16.416666666666664</v>
      </c>
      <c r="F349" s="17">
        <f ca="1">INDEX('EE investment costs'!$D$56:$R$656,MATCH(X349,'EE investment costs'!$D$56:$D$656,0),MATCH($V$8,'EE investment costs'!$D$56:$R$56,0))</f>
        <v>837.54147398138173</v>
      </c>
      <c r="I349" s="18">
        <v>1</v>
      </c>
      <c r="J349" s="18">
        <v>1</v>
      </c>
      <c r="K349" s="14">
        <f t="shared" ca="1" si="40"/>
        <v>4</v>
      </c>
      <c r="M349" s="19" t="str">
        <f t="shared" ca="1" si="38"/>
        <v>INDADEFFTF-57</v>
      </c>
      <c r="N349" s="23" t="str">
        <f t="shared" ca="1" si="39"/>
        <v>Agriculture Saving Tech-Haulage Tractors, Trucks, Fishing boats 5.7y</v>
      </c>
      <c r="O349" s="23" t="s">
        <v>32</v>
      </c>
      <c r="P349" s="23" t="s">
        <v>33</v>
      </c>
      <c r="Q349" s="23"/>
      <c r="R349" s="23"/>
      <c r="S349" s="19" t="s">
        <v>34</v>
      </c>
      <c r="V349" s="16" t="str">
        <f t="shared" ca="1" si="41"/>
        <v>AD</v>
      </c>
      <c r="W349" s="14" t="str">
        <f t="shared" ca="1" si="42"/>
        <v>Agriculture</v>
      </c>
      <c r="X349" s="3" t="str">
        <f>'EE investment costs'!D398</f>
        <v>TF-57</v>
      </c>
      <c r="Y349" s="3" t="str">
        <f>'EE investment costs'!E398</f>
        <v>Haulage Tractors, Trucks, Fishing boats</v>
      </c>
      <c r="AC349" s="123">
        <f>'EE investment costs'!C398</f>
        <v>5.7</v>
      </c>
      <c r="AD349" s="22"/>
    </row>
    <row r="350" spans="2:30">
      <c r="B350" s="14" t="str">
        <f t="shared" ca="1" si="37"/>
        <v>INDADEFFMT-58</v>
      </c>
      <c r="C350" s="15" t="str">
        <f t="shared" ca="1" si="36"/>
        <v>IADMT</v>
      </c>
      <c r="D350" s="16">
        <f>'EE investment costs'!$F$15</f>
        <v>2016</v>
      </c>
      <c r="E350" s="14">
        <f>VLOOKUP(X350,'EE investment costs'!$D$56:$R$656,15,0)</f>
        <v>6.18</v>
      </c>
      <c r="F350" s="17">
        <f ca="1">INDEX('EE investment costs'!$D$56:$R$656,MATCH(X350,'EE investment costs'!$D$56:$D$656,0),MATCH($V$8,'EE investment costs'!$D$56:$R$56,0))</f>
        <v>754.37535949805283</v>
      </c>
      <c r="I350" s="18">
        <v>1</v>
      </c>
      <c r="J350" s="18">
        <v>1</v>
      </c>
      <c r="K350" s="14">
        <f t="shared" ca="1" si="40"/>
        <v>5</v>
      </c>
      <c r="M350" s="19" t="str">
        <f t="shared" ca="1" si="38"/>
        <v>INDADEFFMT-58</v>
      </c>
      <c r="N350" s="23" t="str">
        <f t="shared" ca="1" si="39"/>
        <v>Agriculture Saving Tech-Heat Medium Temp. up to 150C 5.8y</v>
      </c>
      <c r="O350" s="23" t="s">
        <v>32</v>
      </c>
      <c r="P350" s="23" t="s">
        <v>33</v>
      </c>
      <c r="Q350" s="23"/>
      <c r="R350" s="23"/>
      <c r="S350" s="19" t="s">
        <v>34</v>
      </c>
      <c r="V350" s="16" t="str">
        <f t="shared" ca="1" si="41"/>
        <v>AD</v>
      </c>
      <c r="W350" s="14" t="str">
        <f t="shared" ca="1" si="42"/>
        <v>Agriculture</v>
      </c>
      <c r="X350" s="3" t="str">
        <f>'EE investment costs'!D399</f>
        <v>MT-58</v>
      </c>
      <c r="Y350" s="3" t="str">
        <f>'EE investment costs'!E399</f>
        <v>Heat Medium Temp. up to 150C</v>
      </c>
      <c r="AC350" s="123">
        <f>'EE investment costs'!C399</f>
        <v>5.8</v>
      </c>
      <c r="AD350" s="22"/>
    </row>
    <row r="351" spans="2:30">
      <c r="B351" s="14" t="str">
        <f t="shared" ca="1" si="37"/>
        <v>INDADEFFHT-58</v>
      </c>
      <c r="C351" s="15" t="str">
        <f t="shared" ca="1" si="36"/>
        <v>IADHT</v>
      </c>
      <c r="D351" s="16">
        <f>'EE investment costs'!$F$15</f>
        <v>2016</v>
      </c>
      <c r="E351" s="14">
        <f>VLOOKUP(X351,'EE investment costs'!$D$56:$R$656,15,0)</f>
        <v>4.944</v>
      </c>
      <c r="F351" s="17">
        <f ca="1">INDEX('EE investment costs'!$D$56:$R$656,MATCH(X351,'EE investment costs'!$D$56:$D$656,0),MATCH($V$8,'EE investment costs'!$D$56:$R$56,0))</f>
        <v>586.59860545017943</v>
      </c>
      <c r="I351" s="18">
        <v>1</v>
      </c>
      <c r="J351" s="18">
        <v>1</v>
      </c>
      <c r="K351" s="14">
        <f t="shared" ca="1" si="40"/>
        <v>7</v>
      </c>
      <c r="M351" s="19" t="str">
        <f t="shared" ca="1" si="38"/>
        <v>INDADEFFHT-58</v>
      </c>
      <c r="N351" s="23" t="str">
        <f t="shared" ca="1" si="39"/>
        <v>Agriculture Saving Tech-Heat High Temp. over 150C 5.8y</v>
      </c>
      <c r="O351" s="23" t="s">
        <v>32</v>
      </c>
      <c r="P351" s="23" t="s">
        <v>33</v>
      </c>
      <c r="Q351" s="23"/>
      <c r="R351" s="23"/>
      <c r="S351" s="19" t="s">
        <v>34</v>
      </c>
      <c r="V351" s="16" t="str">
        <f t="shared" ca="1" si="41"/>
        <v>AD</v>
      </c>
      <c r="W351" s="14" t="str">
        <f t="shared" ca="1" si="42"/>
        <v>Agriculture</v>
      </c>
      <c r="X351" s="3" t="str">
        <f>'EE investment costs'!D400</f>
        <v>HT-58</v>
      </c>
      <c r="Y351" s="3" t="str">
        <f>'EE investment costs'!E400</f>
        <v>Heat High Temp. over 150C</v>
      </c>
      <c r="AC351" s="123">
        <f>'EE investment costs'!C400</f>
        <v>5.8</v>
      </c>
      <c r="AD351" s="22"/>
    </row>
    <row r="352" spans="2:30">
      <c r="B352" s="14" t="str">
        <f t="shared" ca="1" si="37"/>
        <v>INDADEFFRH-58</v>
      </c>
      <c r="C352" s="15" t="str">
        <f t="shared" ca="1" si="36"/>
        <v>IADRH</v>
      </c>
      <c r="D352" s="16">
        <f>'EE investment costs'!$F$15</f>
        <v>2016</v>
      </c>
      <c r="E352" s="14">
        <f>VLOOKUP(X352,'EE investment costs'!$D$56:$R$656,15,0)</f>
        <v>16.336000000000002</v>
      </c>
      <c r="F352" s="17">
        <f ca="1">INDEX('EE investment costs'!$D$56:$R$656,MATCH(X352,'EE investment costs'!$D$56:$D$656,0),MATCH($V$8,'EE investment costs'!$D$56:$R$56,0))</f>
        <v>1418.8646072815063</v>
      </c>
      <c r="I352" s="18">
        <v>1</v>
      </c>
      <c r="J352" s="18">
        <v>1</v>
      </c>
      <c r="K352" s="14">
        <f t="shared" ca="1" si="40"/>
        <v>0</v>
      </c>
      <c r="M352" s="19" t="str">
        <f t="shared" ca="1" si="38"/>
        <v>INDADEFFRH-58</v>
      </c>
      <c r="N352" s="23" t="str">
        <f t="shared" ca="1" si="39"/>
        <v>Agriculture Saving Tech-Heat Room Heat 5.8y</v>
      </c>
      <c r="O352" s="23" t="s">
        <v>32</v>
      </c>
      <c r="P352" s="23" t="s">
        <v>33</v>
      </c>
      <c r="Q352" s="23"/>
      <c r="R352" s="23"/>
      <c r="S352" s="19" t="s">
        <v>34</v>
      </c>
      <c r="V352" s="16" t="str">
        <f t="shared" ca="1" si="41"/>
        <v>AD</v>
      </c>
      <c r="W352" s="14" t="str">
        <f t="shared" ca="1" si="42"/>
        <v>Agriculture</v>
      </c>
      <c r="X352" s="3" t="str">
        <f>'EE investment costs'!D401</f>
        <v>RH-58</v>
      </c>
      <c r="Y352" s="3" t="str">
        <f>'EE investment costs'!E401</f>
        <v>Heat Room Heat</v>
      </c>
      <c r="AC352" s="123">
        <f>'EE investment costs'!C401</f>
        <v>5.8</v>
      </c>
      <c r="AD352" s="22"/>
    </row>
    <row r="353" spans="2:30">
      <c r="B353" s="14" t="str">
        <f t="shared" ca="1" si="37"/>
        <v>INDADEFFLA-58</v>
      </c>
      <c r="C353" s="15" t="str">
        <f t="shared" ca="1" si="36"/>
        <v>IADLA</v>
      </c>
      <c r="D353" s="16">
        <f>'EE investment costs'!$F$15</f>
        <v>2016</v>
      </c>
      <c r="E353" s="14">
        <f>VLOOKUP(X353,'EE investment costs'!$D$56:$R$656,15,0)</f>
        <v>4.1446000000000005</v>
      </c>
      <c r="F353" s="17">
        <f ca="1">INDEX('EE investment costs'!$D$56:$R$656,MATCH(X353,'EE investment costs'!$D$56:$D$656,0),MATCH($V$8,'EE investment costs'!$D$56:$R$56,0))</f>
        <v>1847.1817912210686</v>
      </c>
      <c r="I353" s="18">
        <v>1</v>
      </c>
      <c r="J353" s="18">
        <v>1</v>
      </c>
      <c r="K353" s="14">
        <f t="shared" ca="1" si="40"/>
        <v>0</v>
      </c>
      <c r="M353" s="19" t="str">
        <f t="shared" ca="1" si="38"/>
        <v>INDADEFFLA-58</v>
      </c>
      <c r="N353" s="23" t="str">
        <f t="shared" ca="1" si="39"/>
        <v>Agriculture Saving Tech-Light 5.8y</v>
      </c>
      <c r="O353" s="23" t="s">
        <v>32</v>
      </c>
      <c r="P353" s="23" t="s">
        <v>33</v>
      </c>
      <c r="Q353" s="23"/>
      <c r="R353" s="23"/>
      <c r="S353" s="19" t="s">
        <v>34</v>
      </c>
      <c r="V353" s="16" t="str">
        <f t="shared" ca="1" si="41"/>
        <v>AD</v>
      </c>
      <c r="W353" s="14" t="str">
        <f t="shared" ca="1" si="42"/>
        <v>Agriculture</v>
      </c>
      <c r="X353" s="3" t="str">
        <f>'EE investment costs'!D402</f>
        <v>LA-58</v>
      </c>
      <c r="Y353" s="3" t="str">
        <f>'EE investment costs'!E402</f>
        <v>Light</v>
      </c>
      <c r="AC353" s="123">
        <f>'EE investment costs'!C402</f>
        <v>5.8</v>
      </c>
      <c r="AD353" s="22"/>
    </row>
    <row r="354" spans="2:30">
      <c r="B354" s="14" t="str">
        <f t="shared" ca="1" si="37"/>
        <v>INDADEFFEM-58</v>
      </c>
      <c r="C354" s="15" t="str">
        <f t="shared" ca="1" si="36"/>
        <v>IADEM</v>
      </c>
      <c r="D354" s="16">
        <f>'EE investment costs'!$F$15</f>
        <v>2016</v>
      </c>
      <c r="E354" s="14">
        <f>VLOOKUP(X354,'EE investment costs'!$D$56:$R$656,15,0)</f>
        <v>4.3518299999999996</v>
      </c>
      <c r="F354" s="17">
        <f ca="1">INDEX('EE investment costs'!$D$56:$R$656,MATCH(X354,'EE investment costs'!$D$56:$D$656,0),MATCH($V$8,'EE investment costs'!$D$56:$R$56,0))</f>
        <v>1914.4561047155407</v>
      </c>
      <c r="I354" s="18">
        <v>1</v>
      </c>
      <c r="J354" s="18">
        <v>1</v>
      </c>
      <c r="K354" s="14">
        <f t="shared" ca="1" si="40"/>
        <v>0</v>
      </c>
      <c r="M354" s="19" t="str">
        <f t="shared" ca="1" si="38"/>
        <v>INDADEFFEM-58</v>
      </c>
      <c r="N354" s="23" t="str">
        <f t="shared" ca="1" si="39"/>
        <v>Agriculture Saving Tech-Electric Motors 5.8y</v>
      </c>
      <c r="O354" s="23" t="s">
        <v>32</v>
      </c>
      <c r="P354" s="23" t="s">
        <v>33</v>
      </c>
      <c r="Q354" s="23"/>
      <c r="R354" s="23"/>
      <c r="S354" s="19" t="s">
        <v>34</v>
      </c>
      <c r="V354" s="16" t="str">
        <f t="shared" ca="1" si="41"/>
        <v>AD</v>
      </c>
      <c r="W354" s="14" t="str">
        <f t="shared" ca="1" si="42"/>
        <v>Agriculture</v>
      </c>
      <c r="X354" s="3" t="str">
        <f>'EE investment costs'!D403</f>
        <v>EM-58</v>
      </c>
      <c r="Y354" s="3" t="str">
        <f>'EE investment costs'!E403</f>
        <v>Electric Motors</v>
      </c>
      <c r="AC354" s="123">
        <f>'EE investment costs'!C403</f>
        <v>5.8</v>
      </c>
      <c r="AD354" s="22"/>
    </row>
    <row r="355" spans="2:30">
      <c r="B355" s="14" t="str">
        <f t="shared" ca="1" si="37"/>
        <v>INDADEFFTF-58</v>
      </c>
      <c r="C355" s="15" t="str">
        <f t="shared" ca="1" si="36"/>
        <v>IADTF</v>
      </c>
      <c r="D355" s="16">
        <f>'EE investment costs'!$F$15</f>
        <v>2016</v>
      </c>
      <c r="E355" s="14">
        <f>VLOOKUP(X355,'EE investment costs'!$D$56:$R$656,15,0)</f>
        <v>16.5</v>
      </c>
      <c r="F355" s="17">
        <f ca="1">INDEX('EE investment costs'!$D$56:$R$656,MATCH(X355,'EE investment costs'!$D$56:$D$656,0),MATCH($V$8,'EE investment costs'!$D$56:$R$56,0))</f>
        <v>852.23518405123048</v>
      </c>
      <c r="I355" s="18">
        <v>1</v>
      </c>
      <c r="J355" s="18">
        <v>1</v>
      </c>
      <c r="K355" s="14">
        <f t="shared" ca="1" si="40"/>
        <v>4</v>
      </c>
      <c r="M355" s="19" t="str">
        <f t="shared" ca="1" si="38"/>
        <v>INDADEFFTF-58</v>
      </c>
      <c r="N355" s="23" t="str">
        <f t="shared" ca="1" si="39"/>
        <v>Agriculture Saving Tech-Haulage Tractors, Trucks, Fishing boats 5.8y</v>
      </c>
      <c r="O355" s="23" t="s">
        <v>32</v>
      </c>
      <c r="P355" s="23" t="s">
        <v>33</v>
      </c>
      <c r="Q355" s="23"/>
      <c r="R355" s="23"/>
      <c r="S355" s="19" t="s">
        <v>34</v>
      </c>
      <c r="V355" s="16" t="str">
        <f t="shared" ca="1" si="41"/>
        <v>AD</v>
      </c>
      <c r="W355" s="14" t="str">
        <f t="shared" ca="1" si="42"/>
        <v>Agriculture</v>
      </c>
      <c r="X355" s="3" t="str">
        <f>'EE investment costs'!D404</f>
        <v>TF-58</v>
      </c>
      <c r="Y355" s="3" t="str">
        <f>'EE investment costs'!E404</f>
        <v>Haulage Tractors, Trucks, Fishing boats</v>
      </c>
      <c r="AC355" s="123">
        <f>'EE investment costs'!C404</f>
        <v>5.8</v>
      </c>
      <c r="AD355" s="22"/>
    </row>
    <row r="356" spans="2:30">
      <c r="B356" s="14" t="str">
        <f t="shared" ca="1" si="37"/>
        <v>INDADEFFMT-59</v>
      </c>
      <c r="C356" s="15" t="str">
        <f t="shared" ca="1" si="36"/>
        <v>IADMT</v>
      </c>
      <c r="D356" s="16">
        <f>'EE investment costs'!$F$15</f>
        <v>2016</v>
      </c>
      <c r="E356" s="14">
        <f>VLOOKUP(X356,'EE investment costs'!$D$56:$R$656,15,0)</f>
        <v>6.1899999999999995</v>
      </c>
      <c r="F356" s="17">
        <f ca="1">INDEX('EE investment costs'!$D$56:$R$656,MATCH(X356,'EE investment costs'!$D$56:$D$656,0),MATCH($V$8,'EE investment costs'!$D$56:$R$56,0))</f>
        <v>763.70243710241584</v>
      </c>
      <c r="I356" s="18">
        <v>1</v>
      </c>
      <c r="J356" s="18">
        <v>1</v>
      </c>
      <c r="K356" s="14">
        <f t="shared" ca="1" si="40"/>
        <v>5</v>
      </c>
      <c r="M356" s="19" t="str">
        <f t="shared" ca="1" si="38"/>
        <v>INDADEFFMT-59</v>
      </c>
      <c r="N356" s="23" t="str">
        <f t="shared" ca="1" si="39"/>
        <v>Agriculture Saving Tech-Heat Medium Temp. up to 150C 5.9y</v>
      </c>
      <c r="O356" s="23" t="s">
        <v>32</v>
      </c>
      <c r="P356" s="23" t="s">
        <v>33</v>
      </c>
      <c r="Q356" s="23"/>
      <c r="R356" s="23"/>
      <c r="S356" s="19" t="s">
        <v>34</v>
      </c>
      <c r="V356" s="16" t="str">
        <f t="shared" ca="1" si="41"/>
        <v>AD</v>
      </c>
      <c r="W356" s="14" t="str">
        <f t="shared" ca="1" si="42"/>
        <v>Agriculture</v>
      </c>
      <c r="X356" s="3" t="str">
        <f>'EE investment costs'!D405</f>
        <v>MT-59</v>
      </c>
      <c r="Y356" s="3" t="str">
        <f>'EE investment costs'!E405</f>
        <v>Heat Medium Temp. up to 150C</v>
      </c>
      <c r="AC356" s="123">
        <f>'EE investment costs'!C405</f>
        <v>5.9</v>
      </c>
      <c r="AD356" s="22"/>
    </row>
    <row r="357" spans="2:30">
      <c r="B357" s="14" t="str">
        <f t="shared" ca="1" si="37"/>
        <v>INDADEFFHT-59</v>
      </c>
      <c r="C357" s="15" t="str">
        <f t="shared" ca="1" si="36"/>
        <v>IADHT</v>
      </c>
      <c r="D357" s="16">
        <f>'EE investment costs'!$F$15</f>
        <v>2016</v>
      </c>
      <c r="E357" s="14">
        <f>VLOOKUP(X357,'EE investment costs'!$D$56:$R$656,15,0)</f>
        <v>4.952</v>
      </c>
      <c r="F357" s="17">
        <f ca="1">INDEX('EE investment costs'!$D$56:$R$656,MATCH(X357,'EE investment costs'!$D$56:$D$656,0),MATCH($V$8,'EE investment costs'!$D$56:$R$56,0))</f>
        <v>592.80311481732599</v>
      </c>
      <c r="I357" s="18">
        <v>1</v>
      </c>
      <c r="J357" s="18">
        <v>1</v>
      </c>
      <c r="K357" s="14">
        <f t="shared" ca="1" si="40"/>
        <v>7</v>
      </c>
      <c r="M357" s="19" t="str">
        <f t="shared" ca="1" si="38"/>
        <v>INDADEFFHT-59</v>
      </c>
      <c r="N357" s="23" t="str">
        <f t="shared" ca="1" si="39"/>
        <v>Agriculture Saving Tech-Heat High Temp. over 150C 5.9y</v>
      </c>
      <c r="O357" s="23" t="s">
        <v>32</v>
      </c>
      <c r="P357" s="23" t="s">
        <v>33</v>
      </c>
      <c r="Q357" s="23"/>
      <c r="R357" s="23"/>
      <c r="S357" s="19" t="s">
        <v>34</v>
      </c>
      <c r="V357" s="16" t="str">
        <f t="shared" ca="1" si="41"/>
        <v>AD</v>
      </c>
      <c r="W357" s="14" t="str">
        <f t="shared" ca="1" si="42"/>
        <v>Agriculture</v>
      </c>
      <c r="X357" s="3" t="str">
        <f>'EE investment costs'!D406</f>
        <v>HT-59</v>
      </c>
      <c r="Y357" s="3" t="str">
        <f>'EE investment costs'!E406</f>
        <v>Heat High Temp. over 150C</v>
      </c>
      <c r="AC357" s="123">
        <f>'EE investment costs'!C406</f>
        <v>5.9</v>
      </c>
      <c r="AD357" s="22"/>
    </row>
    <row r="358" spans="2:30">
      <c r="B358" s="14" t="str">
        <f t="shared" ca="1" si="37"/>
        <v>INDADEFFRH-59</v>
      </c>
      <c r="C358" s="15" t="str">
        <f t="shared" ca="1" si="36"/>
        <v>IADRH</v>
      </c>
      <c r="D358" s="16">
        <f>'EE investment costs'!$F$15</f>
        <v>2016</v>
      </c>
      <c r="E358" s="14">
        <f>VLOOKUP(X358,'EE investment costs'!$D$56:$R$656,15,0)</f>
        <v>16.35466666666667</v>
      </c>
      <c r="F358" s="17">
        <f ca="1">INDEX('EE investment costs'!$D$56:$R$656,MATCH(X358,'EE investment costs'!$D$56:$D$656,0),MATCH($V$8,'EE investment costs'!$D$56:$R$56,0))</f>
        <v>1480.5543728154855</v>
      </c>
      <c r="I358" s="18">
        <v>1</v>
      </c>
      <c r="J358" s="18">
        <v>1</v>
      </c>
      <c r="K358" s="14">
        <f t="shared" ca="1" si="40"/>
        <v>0</v>
      </c>
      <c r="M358" s="19" t="str">
        <f t="shared" ca="1" si="38"/>
        <v>INDADEFFRH-59</v>
      </c>
      <c r="N358" s="23" t="str">
        <f t="shared" ca="1" si="39"/>
        <v>Agriculture Saving Tech-Heat Room Heat 5.9y</v>
      </c>
      <c r="O358" s="23" t="s">
        <v>32</v>
      </c>
      <c r="P358" s="23" t="s">
        <v>33</v>
      </c>
      <c r="Q358" s="23"/>
      <c r="R358" s="23"/>
      <c r="S358" s="19" t="s">
        <v>34</v>
      </c>
      <c r="V358" s="16" t="str">
        <f t="shared" ca="1" si="41"/>
        <v>AD</v>
      </c>
      <c r="W358" s="14" t="str">
        <f t="shared" ca="1" si="42"/>
        <v>Agriculture</v>
      </c>
      <c r="X358" s="3" t="str">
        <f>'EE investment costs'!D407</f>
        <v>RH-59</v>
      </c>
      <c r="Y358" s="3" t="str">
        <f>'EE investment costs'!E407</f>
        <v>Heat Room Heat</v>
      </c>
      <c r="AC358" s="123">
        <f>'EE investment costs'!C407</f>
        <v>5.9</v>
      </c>
      <c r="AD358" s="22"/>
    </row>
    <row r="359" spans="2:30">
      <c r="B359" s="14" t="str">
        <f t="shared" ca="1" si="37"/>
        <v>INDADEFFLA-59</v>
      </c>
      <c r="C359" s="15" t="str">
        <f t="shared" ca="1" si="36"/>
        <v>IADLA</v>
      </c>
      <c r="D359" s="16">
        <f>'EE investment costs'!$F$15</f>
        <v>2016</v>
      </c>
      <c r="E359" s="14">
        <f>VLOOKUP(X359,'EE investment costs'!$D$56:$R$656,15,0)</f>
        <v>4.157633333333334</v>
      </c>
      <c r="F359" s="17">
        <f ca="1">INDEX('EE investment costs'!$D$56:$R$656,MATCH(X359,'EE investment costs'!$D$56:$D$656,0),MATCH($V$8,'EE investment costs'!$D$56:$R$56,0))</f>
        <v>1862.558984372195</v>
      </c>
      <c r="I359" s="18">
        <v>1</v>
      </c>
      <c r="J359" s="18">
        <v>1</v>
      </c>
      <c r="K359" s="14">
        <f t="shared" ca="1" si="40"/>
        <v>0</v>
      </c>
      <c r="M359" s="19" t="str">
        <f t="shared" ca="1" si="38"/>
        <v>INDADEFFLA-59</v>
      </c>
      <c r="N359" s="23" t="str">
        <f t="shared" ca="1" si="39"/>
        <v>Agriculture Saving Tech-Light 5.9y</v>
      </c>
      <c r="O359" s="23" t="s">
        <v>32</v>
      </c>
      <c r="P359" s="23" t="s">
        <v>33</v>
      </c>
      <c r="Q359" s="23"/>
      <c r="R359" s="23"/>
      <c r="S359" s="19" t="s">
        <v>34</v>
      </c>
      <c r="V359" s="16" t="str">
        <f t="shared" ca="1" si="41"/>
        <v>AD</v>
      </c>
      <c r="W359" s="14" t="str">
        <f t="shared" ca="1" si="42"/>
        <v>Agriculture</v>
      </c>
      <c r="X359" s="3" t="str">
        <f>'EE investment costs'!D408</f>
        <v>LA-59</v>
      </c>
      <c r="Y359" s="3" t="str">
        <f>'EE investment costs'!E408</f>
        <v>Light</v>
      </c>
      <c r="AC359" s="123">
        <f>'EE investment costs'!C408</f>
        <v>5.9</v>
      </c>
      <c r="AD359" s="22"/>
    </row>
    <row r="360" spans="2:30">
      <c r="B360" s="14" t="str">
        <f t="shared" ca="1" si="37"/>
        <v>INDADEFFEM-59</v>
      </c>
      <c r="C360" s="15" t="str">
        <f t="shared" ca="1" si="36"/>
        <v>IADEM</v>
      </c>
      <c r="D360" s="16">
        <f>'EE investment costs'!$F$15</f>
        <v>2016</v>
      </c>
      <c r="E360" s="14">
        <f>VLOOKUP(X360,'EE investment costs'!$D$56:$R$656,15,0)</f>
        <v>4.3655150000000003</v>
      </c>
      <c r="F360" s="17">
        <f ca="1">INDEX('EE investment costs'!$D$56:$R$656,MATCH(X360,'EE investment costs'!$D$56:$D$656,0),MATCH($V$8,'EE investment costs'!$D$56:$R$56,0))</f>
        <v>1933.394266781557</v>
      </c>
      <c r="I360" s="18">
        <v>1</v>
      </c>
      <c r="J360" s="18">
        <v>1</v>
      </c>
      <c r="K360" s="14">
        <f t="shared" ca="1" si="40"/>
        <v>0</v>
      </c>
      <c r="M360" s="19" t="str">
        <f t="shared" ca="1" si="38"/>
        <v>INDADEFFEM-59</v>
      </c>
      <c r="N360" s="23" t="str">
        <f t="shared" ca="1" si="39"/>
        <v>Agriculture Saving Tech-Electric Motors 5.9y</v>
      </c>
      <c r="O360" s="23" t="s">
        <v>32</v>
      </c>
      <c r="P360" s="23" t="s">
        <v>33</v>
      </c>
      <c r="Q360" s="23"/>
      <c r="R360" s="23"/>
      <c r="S360" s="19" t="s">
        <v>34</v>
      </c>
      <c r="V360" s="16" t="str">
        <f t="shared" ca="1" si="41"/>
        <v>AD</v>
      </c>
      <c r="W360" s="14" t="str">
        <f t="shared" ca="1" si="42"/>
        <v>Agriculture</v>
      </c>
      <c r="X360" s="3" t="str">
        <f>'EE investment costs'!D409</f>
        <v>EM-59</v>
      </c>
      <c r="Y360" s="3" t="str">
        <f>'EE investment costs'!E409</f>
        <v>Electric Motors</v>
      </c>
      <c r="AC360" s="123">
        <f>'EE investment costs'!C409</f>
        <v>5.9</v>
      </c>
      <c r="AD360" s="22"/>
    </row>
    <row r="361" spans="2:30">
      <c r="B361" s="14" t="str">
        <f t="shared" ca="1" si="37"/>
        <v>INDADEFFTF-59</v>
      </c>
      <c r="C361" s="15" t="str">
        <f t="shared" ca="1" si="36"/>
        <v>IADTF</v>
      </c>
      <c r="D361" s="16">
        <f>'EE investment costs'!$F$15</f>
        <v>2016</v>
      </c>
      <c r="E361" s="14">
        <f>VLOOKUP(X361,'EE investment costs'!$D$56:$R$656,15,0)</f>
        <v>16.583333333333332</v>
      </c>
      <c r="F361" s="17">
        <f ca="1">INDEX('EE investment costs'!$D$56:$R$656,MATCH(X361,'EE investment costs'!$D$56:$D$656,0),MATCH($V$8,'EE investment costs'!$D$56:$R$56,0))</f>
        <v>866.92889412107934</v>
      </c>
      <c r="I361" s="18">
        <v>1</v>
      </c>
      <c r="J361" s="18">
        <v>1</v>
      </c>
      <c r="K361" s="14">
        <f t="shared" ca="1" si="40"/>
        <v>4</v>
      </c>
      <c r="M361" s="19" t="str">
        <f t="shared" ca="1" si="38"/>
        <v>INDADEFFTF-59</v>
      </c>
      <c r="N361" s="23" t="str">
        <f t="shared" ca="1" si="39"/>
        <v>Agriculture Saving Tech-Haulage Tractors, Trucks, Fishing boats 5.9y</v>
      </c>
      <c r="O361" s="23" t="s">
        <v>32</v>
      </c>
      <c r="P361" s="23" t="s">
        <v>33</v>
      </c>
      <c r="Q361" s="23"/>
      <c r="R361" s="23"/>
      <c r="S361" s="19" t="s">
        <v>34</v>
      </c>
      <c r="V361" s="16" t="str">
        <f t="shared" ca="1" si="41"/>
        <v>AD</v>
      </c>
      <c r="W361" s="14" t="str">
        <f t="shared" ca="1" si="42"/>
        <v>Agriculture</v>
      </c>
      <c r="X361" s="3" t="str">
        <f>'EE investment costs'!D410</f>
        <v>TF-59</v>
      </c>
      <c r="Y361" s="3" t="str">
        <f>'EE investment costs'!E410</f>
        <v>Haulage Tractors, Trucks, Fishing boats</v>
      </c>
      <c r="AC361" s="123">
        <f>'EE investment costs'!C410</f>
        <v>5.9</v>
      </c>
      <c r="AD361" s="22"/>
    </row>
    <row r="362" spans="2:30">
      <c r="B362" s="14" t="str">
        <f t="shared" ca="1" si="37"/>
        <v>INDADEFFMT-60</v>
      </c>
      <c r="C362" s="15" t="str">
        <f t="shared" ca="1" si="36"/>
        <v>IADMT</v>
      </c>
      <c r="D362" s="16">
        <f>'EE investment costs'!$F$15</f>
        <v>2016</v>
      </c>
      <c r="E362" s="14">
        <f>VLOOKUP(X362,'EE investment costs'!$D$56:$R$656,15,0)</f>
        <v>6.1999999999999993</v>
      </c>
      <c r="F362" s="17">
        <f ca="1">INDEX('EE investment costs'!$D$56:$R$656,MATCH(X362,'EE investment costs'!$D$56:$D$656,0),MATCH($V$8,'EE investment costs'!$D$56:$R$56,0))</f>
        <v>773.02951470677851</v>
      </c>
      <c r="I362" s="18">
        <v>1</v>
      </c>
      <c r="J362" s="18">
        <v>1</v>
      </c>
      <c r="K362" s="14">
        <f t="shared" ca="1" si="40"/>
        <v>5</v>
      </c>
      <c r="M362" s="19" t="str">
        <f t="shared" ca="1" si="38"/>
        <v>INDADEFFMT-60</v>
      </c>
      <c r="N362" s="23" t="str">
        <f t="shared" ca="1" si="39"/>
        <v>Agriculture Saving Tech-Heat Medium Temp. up to 150C 6y</v>
      </c>
      <c r="O362" s="23" t="s">
        <v>32</v>
      </c>
      <c r="P362" s="23" t="s">
        <v>33</v>
      </c>
      <c r="Q362" s="23"/>
      <c r="R362" s="23"/>
      <c r="S362" s="19" t="s">
        <v>34</v>
      </c>
      <c r="V362" s="16" t="str">
        <f t="shared" ca="1" si="41"/>
        <v>AD</v>
      </c>
      <c r="W362" s="14" t="str">
        <f t="shared" ca="1" si="42"/>
        <v>Agriculture</v>
      </c>
      <c r="X362" s="3" t="str">
        <f>'EE investment costs'!D411</f>
        <v>MT-60</v>
      </c>
      <c r="Y362" s="3" t="str">
        <f>'EE investment costs'!E411</f>
        <v>Heat Medium Temp. up to 150C</v>
      </c>
      <c r="AC362" s="123">
        <f>'EE investment costs'!C411</f>
        <v>6</v>
      </c>
      <c r="AD362" s="22"/>
    </row>
    <row r="363" spans="2:30">
      <c r="B363" s="14" t="str">
        <f t="shared" ca="1" si="37"/>
        <v>INDADEFFHT-60</v>
      </c>
      <c r="C363" s="15" t="str">
        <f t="shared" ca="1" si="36"/>
        <v>IADHT</v>
      </c>
      <c r="D363" s="16">
        <f>'EE investment costs'!$F$15</f>
        <v>2016</v>
      </c>
      <c r="E363" s="14">
        <f>VLOOKUP(X363,'EE investment costs'!$D$56:$R$656,15,0)</f>
        <v>4.96</v>
      </c>
      <c r="F363" s="17">
        <f ca="1">INDEX('EE investment costs'!$D$56:$R$656,MATCH(X363,'EE investment costs'!$D$56:$D$656,0),MATCH($V$8,'EE investment costs'!$D$56:$R$56,0))</f>
        <v>599.00762418447243</v>
      </c>
      <c r="I363" s="18">
        <v>1</v>
      </c>
      <c r="J363" s="18">
        <v>1</v>
      </c>
      <c r="K363" s="14">
        <f t="shared" ca="1" si="40"/>
        <v>7</v>
      </c>
      <c r="M363" s="19" t="str">
        <f t="shared" ca="1" si="38"/>
        <v>INDADEFFHT-60</v>
      </c>
      <c r="N363" s="23" t="str">
        <f t="shared" ca="1" si="39"/>
        <v>Agriculture Saving Tech-Heat High Temp. over 150C 6y</v>
      </c>
      <c r="O363" s="23" t="s">
        <v>32</v>
      </c>
      <c r="P363" s="23" t="s">
        <v>33</v>
      </c>
      <c r="Q363" s="23"/>
      <c r="R363" s="23"/>
      <c r="S363" s="19" t="s">
        <v>34</v>
      </c>
      <c r="V363" s="16" t="str">
        <f t="shared" ca="1" si="41"/>
        <v>AD</v>
      </c>
      <c r="W363" s="14" t="str">
        <f t="shared" ca="1" si="42"/>
        <v>Agriculture</v>
      </c>
      <c r="X363" s="3" t="str">
        <f>'EE investment costs'!D412</f>
        <v>HT-60</v>
      </c>
      <c r="Y363" s="3" t="str">
        <f>'EE investment costs'!E412</f>
        <v>Heat High Temp. over 150C</v>
      </c>
      <c r="AC363" s="123">
        <f>'EE investment costs'!C412</f>
        <v>6</v>
      </c>
      <c r="AD363" s="22"/>
    </row>
    <row r="364" spans="2:30">
      <c r="B364" s="14" t="str">
        <f t="shared" ca="1" si="37"/>
        <v>INDADEFFRH-60</v>
      </c>
      <c r="C364" s="15" t="str">
        <f t="shared" ca="1" si="36"/>
        <v>IADRH</v>
      </c>
      <c r="D364" s="16">
        <f>'EE investment costs'!$F$15</f>
        <v>2016</v>
      </c>
      <c r="E364" s="14">
        <f>VLOOKUP(X364,'EE investment costs'!$D$56:$R$656,15,0)</f>
        <v>16.373333333333335</v>
      </c>
      <c r="F364" s="17">
        <f ca="1">INDEX('EE investment costs'!$D$56:$R$656,MATCH(X364,'EE investment costs'!$D$56:$D$656,0),MATCH($V$8,'EE investment costs'!$D$56:$R$56,0))</f>
        <v>1542.244138349464</v>
      </c>
      <c r="I364" s="18">
        <v>1</v>
      </c>
      <c r="J364" s="18">
        <v>1</v>
      </c>
      <c r="K364" s="14">
        <f t="shared" ca="1" si="40"/>
        <v>0</v>
      </c>
      <c r="M364" s="19" t="str">
        <f t="shared" ca="1" si="38"/>
        <v>INDADEFFRH-60</v>
      </c>
      <c r="N364" s="23" t="str">
        <f t="shared" ca="1" si="39"/>
        <v>Agriculture Saving Tech-Heat Room Heat 6y</v>
      </c>
      <c r="O364" s="23" t="s">
        <v>32</v>
      </c>
      <c r="P364" s="23" t="s">
        <v>33</v>
      </c>
      <c r="Q364" s="23"/>
      <c r="R364" s="23"/>
      <c r="S364" s="19" t="s">
        <v>34</v>
      </c>
      <c r="V364" s="16" t="str">
        <f t="shared" ca="1" si="41"/>
        <v>AD</v>
      </c>
      <c r="W364" s="14" t="str">
        <f t="shared" ca="1" si="42"/>
        <v>Agriculture</v>
      </c>
      <c r="X364" s="3" t="str">
        <f>'EE investment costs'!D413</f>
        <v>RH-60</v>
      </c>
      <c r="Y364" s="3" t="str">
        <f>'EE investment costs'!E413</f>
        <v>Heat Room Heat</v>
      </c>
      <c r="AC364" s="123">
        <f>'EE investment costs'!C413</f>
        <v>6</v>
      </c>
      <c r="AD364" s="22"/>
    </row>
    <row r="365" spans="2:30">
      <c r="B365" s="14" t="str">
        <f t="shared" ca="1" si="37"/>
        <v>INDADEFFLA-60</v>
      </c>
      <c r="C365" s="15" t="str">
        <f t="shared" ca="1" si="36"/>
        <v>IADLA</v>
      </c>
      <c r="D365" s="16">
        <f>'EE investment costs'!$F$15</f>
        <v>2016</v>
      </c>
      <c r="E365" s="14">
        <f>VLOOKUP(X365,'EE investment costs'!$D$56:$R$656,15,0)</f>
        <v>4.1706666666666674</v>
      </c>
      <c r="F365" s="17">
        <f ca="1">INDEX('EE investment costs'!$D$56:$R$656,MATCH(X365,'EE investment costs'!$D$56:$D$656,0),MATCH($V$8,'EE investment costs'!$D$56:$R$56,0))</f>
        <v>1877.9361775233217</v>
      </c>
      <c r="I365" s="18">
        <v>1</v>
      </c>
      <c r="J365" s="18">
        <v>1</v>
      </c>
      <c r="K365" s="14">
        <f t="shared" ca="1" si="40"/>
        <v>0</v>
      </c>
      <c r="M365" s="19" t="str">
        <f t="shared" ca="1" si="38"/>
        <v>INDADEFFLA-60</v>
      </c>
      <c r="N365" s="23" t="str">
        <f t="shared" ca="1" si="39"/>
        <v>Agriculture Saving Tech-Light 6y</v>
      </c>
      <c r="O365" s="23" t="s">
        <v>32</v>
      </c>
      <c r="P365" s="23" t="s">
        <v>33</v>
      </c>
      <c r="Q365" s="23"/>
      <c r="R365" s="23"/>
      <c r="S365" s="19" t="s">
        <v>34</v>
      </c>
      <c r="V365" s="16" t="str">
        <f t="shared" ca="1" si="41"/>
        <v>AD</v>
      </c>
      <c r="W365" s="14" t="str">
        <f t="shared" ca="1" si="42"/>
        <v>Agriculture</v>
      </c>
      <c r="X365" s="3" t="str">
        <f>'EE investment costs'!D414</f>
        <v>LA-60</v>
      </c>
      <c r="Y365" s="3" t="str">
        <f>'EE investment costs'!E414</f>
        <v>Light</v>
      </c>
      <c r="AC365" s="123">
        <f>'EE investment costs'!C414</f>
        <v>6</v>
      </c>
      <c r="AD365" s="22"/>
    </row>
    <row r="366" spans="2:30">
      <c r="B366" s="14" t="str">
        <f t="shared" ca="1" si="37"/>
        <v>INDADEFFEM-60</v>
      </c>
      <c r="C366" s="15" t="str">
        <f t="shared" ca="1" si="36"/>
        <v>IADEM</v>
      </c>
      <c r="D366" s="16">
        <f>'EE investment costs'!$F$15</f>
        <v>2016</v>
      </c>
      <c r="E366" s="14">
        <f>VLOOKUP(X366,'EE investment costs'!$D$56:$R$656,15,0)</f>
        <v>4.3792</v>
      </c>
      <c r="F366" s="17">
        <f ca="1">INDEX('EE investment costs'!$D$56:$R$656,MATCH(X366,'EE investment costs'!$D$56:$D$656,0),MATCH($V$8,'EE investment costs'!$D$56:$R$56,0))</f>
        <v>1952.3324288475731</v>
      </c>
      <c r="I366" s="18">
        <v>1</v>
      </c>
      <c r="J366" s="18">
        <v>1</v>
      </c>
      <c r="K366" s="14">
        <f t="shared" ca="1" si="40"/>
        <v>0</v>
      </c>
      <c r="M366" s="19" t="str">
        <f t="shared" ca="1" si="38"/>
        <v>INDADEFFEM-60</v>
      </c>
      <c r="N366" s="23" t="str">
        <f t="shared" ca="1" si="39"/>
        <v>Agriculture Saving Tech-Electric Motors 6y</v>
      </c>
      <c r="O366" s="23" t="s">
        <v>32</v>
      </c>
      <c r="P366" s="23" t="s">
        <v>33</v>
      </c>
      <c r="Q366" s="23"/>
      <c r="R366" s="23"/>
      <c r="S366" s="19" t="s">
        <v>34</v>
      </c>
      <c r="V366" s="16" t="str">
        <f t="shared" ca="1" si="41"/>
        <v>AD</v>
      </c>
      <c r="W366" s="14" t="str">
        <f t="shared" ca="1" si="42"/>
        <v>Agriculture</v>
      </c>
      <c r="X366" s="3" t="str">
        <f>'EE investment costs'!D415</f>
        <v>EM-60</v>
      </c>
      <c r="Y366" s="3" t="str">
        <f>'EE investment costs'!E415</f>
        <v>Electric Motors</v>
      </c>
      <c r="AC366" s="123">
        <f>'EE investment costs'!C415</f>
        <v>6</v>
      </c>
      <c r="AD366" s="22"/>
    </row>
    <row r="367" spans="2:30" ht="13.5" thickBot="1">
      <c r="B367" s="14" t="str">
        <f t="shared" ca="1" si="37"/>
        <v>INDADEFFTF-60</v>
      </c>
      <c r="C367" s="15" t="str">
        <f t="shared" ca="1" si="36"/>
        <v>IADTF</v>
      </c>
      <c r="D367" s="16">
        <f>'EE investment costs'!$F$15</f>
        <v>2016</v>
      </c>
      <c r="E367" s="14">
        <f>VLOOKUP(X367,'EE investment costs'!$D$56:$R$656,15,0)</f>
        <v>16.666666666666664</v>
      </c>
      <c r="F367" s="17">
        <f ca="1">INDEX('EE investment costs'!$D$56:$R$656,MATCH(X367,'EE investment costs'!$D$56:$D$656,0),MATCH($V$8,'EE investment costs'!$D$56:$R$56,0))</f>
        <v>881.6226041909282</v>
      </c>
      <c r="I367" s="18">
        <v>1</v>
      </c>
      <c r="J367" s="18">
        <v>1</v>
      </c>
      <c r="K367" s="14">
        <f t="shared" ca="1" si="40"/>
        <v>4</v>
      </c>
      <c r="M367" s="24" t="str">
        <f t="shared" ca="1" si="38"/>
        <v>INDADEFFTF-60</v>
      </c>
      <c r="N367" s="25" t="str">
        <f t="shared" ca="1" si="39"/>
        <v>Agriculture Saving Tech-Haulage Tractors, Trucks, Fishing boats 6y</v>
      </c>
      <c r="O367" s="25" t="s">
        <v>32</v>
      </c>
      <c r="P367" s="25" t="s">
        <v>33</v>
      </c>
      <c r="Q367" s="25"/>
      <c r="R367" s="25"/>
      <c r="S367" s="24" t="s">
        <v>34</v>
      </c>
      <c r="V367" s="16" t="str">
        <f t="shared" ca="1" si="41"/>
        <v>AD</v>
      </c>
      <c r="W367" s="14" t="str">
        <f t="shared" ca="1" si="42"/>
        <v>Agriculture</v>
      </c>
      <c r="X367" s="3" t="str">
        <f>'EE investment costs'!D416</f>
        <v>TF-60</v>
      </c>
      <c r="Y367" s="3" t="str">
        <f>'EE investment costs'!E416</f>
        <v>Haulage Tractors, Trucks, Fishing boats</v>
      </c>
      <c r="AC367" s="123">
        <f>'EE investment costs'!C416</f>
        <v>6</v>
      </c>
      <c r="AD367" s="22"/>
    </row>
    <row r="368" spans="2:30">
      <c r="B368" s="14" t="str">
        <f t="shared" ca="1" si="37"/>
        <v>INDADEFFMT-61</v>
      </c>
      <c r="C368" s="15" t="str">
        <f ca="1">"I"&amp;MID(B368,4,1)&amp;"D"&amp;MID(B368,9,2)</f>
        <v>IADMT</v>
      </c>
      <c r="D368" s="16">
        <f>'EE investment costs'!$F$15</f>
        <v>2016</v>
      </c>
      <c r="E368" s="14">
        <f>VLOOKUP(X368,'EE investment costs'!$D$56:$R$656,15,0)</f>
        <v>6.21</v>
      </c>
      <c r="F368" s="17">
        <f ca="1">INDEX('EE investment costs'!$D$56:$R$656,MATCH(X368,'EE investment costs'!$D$56:$D$656,0),MATCH($V$8,'EE investment costs'!$D$56:$R$56,0))</f>
        <v>782.35659231114153</v>
      </c>
      <c r="I368" s="18">
        <v>1</v>
      </c>
      <c r="J368" s="18">
        <v>1</v>
      </c>
      <c r="K368" s="14">
        <f t="shared" ca="1" si="40"/>
        <v>5</v>
      </c>
      <c r="M368" s="20" t="str">
        <f t="shared" ca="1" si="38"/>
        <v>INDADEFFMT-61</v>
      </c>
      <c r="N368" s="21" t="str">
        <f t="shared" ca="1" si="39"/>
        <v>Agriculture Saving Tech-Heat Medium Temp. up to 150C 6.1y</v>
      </c>
      <c r="O368" s="21" t="s">
        <v>32</v>
      </c>
      <c r="P368" s="21" t="s">
        <v>33</v>
      </c>
      <c r="Q368" s="21"/>
      <c r="R368" s="21"/>
      <c r="S368" s="20" t="s">
        <v>34</v>
      </c>
      <c r="V368" s="16" t="str">
        <f t="shared" ca="1" si="41"/>
        <v>AD</v>
      </c>
      <c r="W368" s="14" t="str">
        <f t="shared" ca="1" si="42"/>
        <v>Agriculture</v>
      </c>
      <c r="X368" s="3" t="str">
        <f>'EE investment costs'!D417</f>
        <v>MT-61</v>
      </c>
      <c r="Y368" s="3" t="str">
        <f>'EE investment costs'!E417</f>
        <v>Heat Medium Temp. up to 150C</v>
      </c>
      <c r="AC368" s="123">
        <f>'EE investment costs'!C417</f>
        <v>6.1</v>
      </c>
      <c r="AD368" s="22"/>
    </row>
    <row r="369" spans="2:30">
      <c r="B369" s="14" t="str">
        <f t="shared" ca="1" si="37"/>
        <v>INDADEFFHT-61</v>
      </c>
      <c r="C369" s="15" t="str">
        <f t="shared" ref="C369:C427" ca="1" si="43">"I"&amp;MID(B369,4,1)&amp;"D"&amp;MID(B369,9,2)</f>
        <v>IADHT</v>
      </c>
      <c r="D369" s="16">
        <f>'EE investment costs'!$F$15</f>
        <v>2016</v>
      </c>
      <c r="E369" s="14">
        <f>VLOOKUP(X369,'EE investment costs'!$D$56:$R$656,15,0)</f>
        <v>4.968</v>
      </c>
      <c r="F369" s="17">
        <f ca="1">INDEX('EE investment costs'!$D$56:$R$656,MATCH(X369,'EE investment costs'!$D$56:$D$656,0),MATCH($V$8,'EE investment costs'!$D$56:$R$56,0))</f>
        <v>605.21213355161888</v>
      </c>
      <c r="I369" s="18">
        <v>1</v>
      </c>
      <c r="J369" s="18">
        <v>1</v>
      </c>
      <c r="K369" s="14">
        <f t="shared" ca="1" si="40"/>
        <v>6</v>
      </c>
      <c r="M369" s="19" t="str">
        <f t="shared" ca="1" si="38"/>
        <v>INDADEFFHT-61</v>
      </c>
      <c r="N369" s="23" t="str">
        <f t="shared" ca="1" si="39"/>
        <v>Agriculture Saving Tech-Heat High Temp. over 150C 6.1y</v>
      </c>
      <c r="O369" s="23" t="s">
        <v>32</v>
      </c>
      <c r="P369" s="23" t="s">
        <v>33</v>
      </c>
      <c r="Q369" s="23"/>
      <c r="R369" s="23"/>
      <c r="S369" s="19" t="s">
        <v>34</v>
      </c>
      <c r="V369" s="16" t="str">
        <f t="shared" ca="1" si="41"/>
        <v>AD</v>
      </c>
      <c r="W369" s="14" t="str">
        <f t="shared" ca="1" si="42"/>
        <v>Agriculture</v>
      </c>
      <c r="X369" s="3" t="str">
        <f>'EE investment costs'!D418</f>
        <v>HT-61</v>
      </c>
      <c r="Y369" s="3" t="str">
        <f>'EE investment costs'!E418</f>
        <v>Heat High Temp. over 150C</v>
      </c>
      <c r="AC369" s="123">
        <f>'EE investment costs'!C418</f>
        <v>6.1</v>
      </c>
      <c r="AD369" s="22"/>
    </row>
    <row r="370" spans="2:30">
      <c r="B370" s="14" t="str">
        <f t="shared" ca="1" si="37"/>
        <v>INDADEFFRH-61</v>
      </c>
      <c r="C370" s="15" t="str">
        <f t="shared" ca="1" si="43"/>
        <v>IADRH</v>
      </c>
      <c r="D370" s="16">
        <f>'EE investment costs'!$F$15</f>
        <v>2016</v>
      </c>
      <c r="E370" s="14">
        <f>VLOOKUP(X370,'EE investment costs'!$D$56:$R$656,15,0)</f>
        <v>16.392000000000003</v>
      </c>
      <c r="F370" s="17">
        <f ca="1">INDEX('EE investment costs'!$D$56:$R$656,MATCH(X370,'EE investment costs'!$D$56:$D$656,0),MATCH($V$8,'EE investment costs'!$D$56:$R$56,0))</f>
        <v>1603.9339038834421</v>
      </c>
      <c r="I370" s="18">
        <v>1</v>
      </c>
      <c r="J370" s="18">
        <v>1</v>
      </c>
      <c r="K370" s="14">
        <f t="shared" ca="1" si="40"/>
        <v>0</v>
      </c>
      <c r="M370" s="19" t="str">
        <f t="shared" ca="1" si="38"/>
        <v>INDADEFFRH-61</v>
      </c>
      <c r="N370" s="23" t="str">
        <f t="shared" ca="1" si="39"/>
        <v>Agriculture Saving Tech-Heat Room Heat 6.1y</v>
      </c>
      <c r="O370" s="23" t="s">
        <v>32</v>
      </c>
      <c r="P370" s="23" t="s">
        <v>33</v>
      </c>
      <c r="Q370" s="23"/>
      <c r="R370" s="23"/>
      <c r="S370" s="19" t="s">
        <v>34</v>
      </c>
      <c r="V370" s="16" t="str">
        <f t="shared" ca="1" si="41"/>
        <v>AD</v>
      </c>
      <c r="W370" s="14" t="str">
        <f t="shared" ca="1" si="42"/>
        <v>Agriculture</v>
      </c>
      <c r="X370" s="3" t="str">
        <f>'EE investment costs'!D419</f>
        <v>RH-61</v>
      </c>
      <c r="Y370" s="3" t="str">
        <f>'EE investment costs'!E419</f>
        <v>Heat Room Heat</v>
      </c>
      <c r="AC370" s="123">
        <f>'EE investment costs'!C419</f>
        <v>6.1</v>
      </c>
      <c r="AD370" s="22"/>
    </row>
    <row r="371" spans="2:30">
      <c r="B371" s="14" t="str">
        <f t="shared" ca="1" si="37"/>
        <v>INDADEFFLA-61</v>
      </c>
      <c r="C371" s="15" t="str">
        <f t="shared" ca="1" si="43"/>
        <v>IADLA</v>
      </c>
      <c r="D371" s="16">
        <f>'EE investment costs'!$F$15</f>
        <v>2016</v>
      </c>
      <c r="E371" s="14">
        <f>VLOOKUP(X371,'EE investment costs'!$D$56:$R$656,15,0)</f>
        <v>4.1837</v>
      </c>
      <c r="F371" s="17">
        <f ca="1">INDEX('EE investment costs'!$D$56:$R$656,MATCH(X371,'EE investment costs'!$D$56:$D$656,0),MATCH($V$8,'EE investment costs'!$D$56:$R$56,0))</f>
        <v>1893.3133706744484</v>
      </c>
      <c r="I371" s="18">
        <v>1</v>
      </c>
      <c r="J371" s="18">
        <v>1</v>
      </c>
      <c r="K371" s="14">
        <f t="shared" ca="1" si="40"/>
        <v>0</v>
      </c>
      <c r="M371" s="19" t="str">
        <f t="shared" ca="1" si="38"/>
        <v>INDADEFFLA-61</v>
      </c>
      <c r="N371" s="23" t="str">
        <f t="shared" ca="1" si="39"/>
        <v>Agriculture Saving Tech-Light 6.1y</v>
      </c>
      <c r="O371" s="23" t="s">
        <v>32</v>
      </c>
      <c r="P371" s="23" t="s">
        <v>33</v>
      </c>
      <c r="Q371" s="23"/>
      <c r="R371" s="23"/>
      <c r="S371" s="19" t="s">
        <v>34</v>
      </c>
      <c r="V371" s="16" t="str">
        <f t="shared" ca="1" si="41"/>
        <v>AD</v>
      </c>
      <c r="W371" s="14" t="str">
        <f t="shared" ca="1" si="42"/>
        <v>Agriculture</v>
      </c>
      <c r="X371" s="3" t="str">
        <f>'EE investment costs'!D420</f>
        <v>LA-61</v>
      </c>
      <c r="Y371" s="3" t="str">
        <f>'EE investment costs'!E420</f>
        <v>Light</v>
      </c>
      <c r="AC371" s="123">
        <f>'EE investment costs'!C420</f>
        <v>6.1</v>
      </c>
      <c r="AD371" s="22"/>
    </row>
    <row r="372" spans="2:30">
      <c r="B372" s="14" t="str">
        <f t="shared" ca="1" si="37"/>
        <v>INDADEFFEM-61</v>
      </c>
      <c r="C372" s="15" t="str">
        <f t="shared" ca="1" si="43"/>
        <v>IADEM</v>
      </c>
      <c r="D372" s="16">
        <f>'EE investment costs'!$F$15</f>
        <v>2016</v>
      </c>
      <c r="E372" s="14">
        <f>VLOOKUP(X372,'EE investment costs'!$D$56:$R$656,15,0)</f>
        <v>4.3928849999999997</v>
      </c>
      <c r="F372" s="17">
        <f ca="1">INDEX('EE investment costs'!$D$56:$R$656,MATCH(X372,'EE investment costs'!$D$56:$D$656,0),MATCH($V$8,'EE investment costs'!$D$56:$R$56,0))</f>
        <v>1971.2705909135891</v>
      </c>
      <c r="I372" s="18">
        <v>1</v>
      </c>
      <c r="J372" s="18">
        <v>1</v>
      </c>
      <c r="K372" s="14">
        <f t="shared" ca="1" si="40"/>
        <v>0</v>
      </c>
      <c r="M372" s="19" t="str">
        <f t="shared" ca="1" si="38"/>
        <v>INDADEFFEM-61</v>
      </c>
      <c r="N372" s="23" t="str">
        <f t="shared" ca="1" si="39"/>
        <v>Agriculture Saving Tech-Electric Motors 6.1y</v>
      </c>
      <c r="O372" s="23" t="s">
        <v>32</v>
      </c>
      <c r="P372" s="23" t="s">
        <v>33</v>
      </c>
      <c r="Q372" s="23"/>
      <c r="R372" s="23"/>
      <c r="S372" s="19" t="s">
        <v>34</v>
      </c>
      <c r="V372" s="16" t="str">
        <f t="shared" ca="1" si="41"/>
        <v>AD</v>
      </c>
      <c r="W372" s="14" t="str">
        <f t="shared" ca="1" si="42"/>
        <v>Agriculture</v>
      </c>
      <c r="X372" s="3" t="str">
        <f>'EE investment costs'!D421</f>
        <v>EM-61</v>
      </c>
      <c r="Y372" s="3" t="str">
        <f>'EE investment costs'!E421</f>
        <v>Electric Motors</v>
      </c>
      <c r="AC372" s="123">
        <f>'EE investment costs'!C421</f>
        <v>6.1</v>
      </c>
      <c r="AD372" s="22"/>
    </row>
    <row r="373" spans="2:30">
      <c r="B373" s="14" t="str">
        <f t="shared" ca="1" si="37"/>
        <v>INDADEFFTF-61</v>
      </c>
      <c r="C373" s="15" t="str">
        <f t="shared" ca="1" si="43"/>
        <v>IADTF</v>
      </c>
      <c r="D373" s="16">
        <f>'EE investment costs'!$F$15</f>
        <v>2016</v>
      </c>
      <c r="E373" s="14">
        <f>VLOOKUP(X373,'EE investment costs'!$D$56:$R$656,15,0)</f>
        <v>16.75</v>
      </c>
      <c r="F373" s="17">
        <f ca="1">INDEX('EE investment costs'!$D$56:$R$656,MATCH(X373,'EE investment costs'!$D$56:$D$656,0),MATCH($V$8,'EE investment costs'!$D$56:$R$56,0))</f>
        <v>896.31631426077683</v>
      </c>
      <c r="I373" s="18">
        <v>1</v>
      </c>
      <c r="J373" s="18">
        <v>1</v>
      </c>
      <c r="K373" s="14">
        <f t="shared" ca="1" si="40"/>
        <v>4</v>
      </c>
      <c r="M373" s="19" t="str">
        <f t="shared" ca="1" si="38"/>
        <v>INDADEFFTF-61</v>
      </c>
      <c r="N373" s="23" t="str">
        <f t="shared" ca="1" si="39"/>
        <v>Agriculture Saving Tech-Haulage Tractors, Trucks, Fishing boats 6.1y</v>
      </c>
      <c r="O373" s="23" t="s">
        <v>32</v>
      </c>
      <c r="P373" s="23" t="s">
        <v>33</v>
      </c>
      <c r="Q373" s="23"/>
      <c r="R373" s="23"/>
      <c r="S373" s="19" t="s">
        <v>34</v>
      </c>
      <c r="V373" s="16" t="str">
        <f t="shared" ca="1" si="41"/>
        <v>AD</v>
      </c>
      <c r="W373" s="14" t="str">
        <f t="shared" ca="1" si="42"/>
        <v>Agriculture</v>
      </c>
      <c r="X373" s="3" t="str">
        <f>'EE investment costs'!D422</f>
        <v>TF-61</v>
      </c>
      <c r="Y373" s="3" t="str">
        <f>'EE investment costs'!E422</f>
        <v>Haulage Tractors, Trucks, Fishing boats</v>
      </c>
      <c r="AC373" s="123">
        <f>'EE investment costs'!C422</f>
        <v>6.1</v>
      </c>
      <c r="AD373" s="22"/>
    </row>
    <row r="374" spans="2:30">
      <c r="B374" s="14" t="str">
        <f t="shared" ca="1" si="37"/>
        <v>INDADEFFMT-62</v>
      </c>
      <c r="C374" s="15" t="str">
        <f t="shared" ca="1" si="43"/>
        <v>IADMT</v>
      </c>
      <c r="D374" s="16">
        <f>'EE investment costs'!$F$15</f>
        <v>2016</v>
      </c>
      <c r="E374" s="14">
        <f>VLOOKUP(X374,'EE investment costs'!$D$56:$R$656,15,0)</f>
        <v>6.22</v>
      </c>
      <c r="F374" s="17">
        <f ca="1">INDEX('EE investment costs'!$D$56:$R$656,MATCH(X374,'EE investment costs'!$D$56:$D$656,0),MATCH($V$8,'EE investment costs'!$D$56:$R$56,0))</f>
        <v>791.68366991550431</v>
      </c>
      <c r="I374" s="18">
        <v>1</v>
      </c>
      <c r="J374" s="18">
        <v>1</v>
      </c>
      <c r="K374" s="14">
        <f t="shared" ca="1" si="40"/>
        <v>5</v>
      </c>
      <c r="M374" s="19" t="str">
        <f t="shared" ca="1" si="38"/>
        <v>INDADEFFMT-62</v>
      </c>
      <c r="N374" s="23" t="str">
        <f t="shared" ca="1" si="39"/>
        <v>Agriculture Saving Tech-Heat Medium Temp. up to 150C 6.2y</v>
      </c>
      <c r="O374" s="23" t="s">
        <v>32</v>
      </c>
      <c r="P374" s="23" t="s">
        <v>33</v>
      </c>
      <c r="Q374" s="23"/>
      <c r="R374" s="23"/>
      <c r="S374" s="19" t="s">
        <v>34</v>
      </c>
      <c r="V374" s="16" t="str">
        <f t="shared" ca="1" si="41"/>
        <v>AD</v>
      </c>
      <c r="W374" s="14" t="str">
        <f t="shared" ca="1" si="42"/>
        <v>Agriculture</v>
      </c>
      <c r="X374" s="3" t="str">
        <f>'EE investment costs'!D423</f>
        <v>MT-62</v>
      </c>
      <c r="Y374" s="3" t="str">
        <f>'EE investment costs'!E423</f>
        <v>Heat Medium Temp. up to 150C</v>
      </c>
      <c r="AC374" s="123">
        <f>'EE investment costs'!C423</f>
        <v>6.2</v>
      </c>
      <c r="AD374" s="22"/>
    </row>
    <row r="375" spans="2:30">
      <c r="B375" s="14" t="str">
        <f t="shared" ca="1" si="37"/>
        <v>INDADEFFHT-62</v>
      </c>
      <c r="C375" s="15" t="str">
        <f t="shared" ca="1" si="43"/>
        <v>IADHT</v>
      </c>
      <c r="D375" s="16">
        <f>'EE investment costs'!$F$15</f>
        <v>2016</v>
      </c>
      <c r="E375" s="14">
        <f>VLOOKUP(X375,'EE investment costs'!$D$56:$R$656,15,0)</f>
        <v>4.976</v>
      </c>
      <c r="F375" s="17">
        <f ca="1">INDEX('EE investment costs'!$D$56:$R$656,MATCH(X375,'EE investment costs'!$D$56:$D$656,0),MATCH($V$8,'EE investment costs'!$D$56:$R$56,0))</f>
        <v>611.41664291876532</v>
      </c>
      <c r="I375" s="18">
        <v>1</v>
      </c>
      <c r="J375" s="18">
        <v>1</v>
      </c>
      <c r="K375" s="14">
        <f t="shared" ca="1" si="40"/>
        <v>6</v>
      </c>
      <c r="M375" s="19" t="str">
        <f t="shared" ca="1" si="38"/>
        <v>INDADEFFHT-62</v>
      </c>
      <c r="N375" s="23" t="str">
        <f t="shared" ca="1" si="39"/>
        <v>Agriculture Saving Tech-Heat High Temp. over 150C 6.2y</v>
      </c>
      <c r="O375" s="23" t="s">
        <v>32</v>
      </c>
      <c r="P375" s="23" t="s">
        <v>33</v>
      </c>
      <c r="Q375" s="23"/>
      <c r="R375" s="23"/>
      <c r="S375" s="19" t="s">
        <v>34</v>
      </c>
      <c r="V375" s="16" t="str">
        <f t="shared" ca="1" si="41"/>
        <v>AD</v>
      </c>
      <c r="W375" s="14" t="str">
        <f t="shared" ca="1" si="42"/>
        <v>Agriculture</v>
      </c>
      <c r="X375" s="3" t="str">
        <f>'EE investment costs'!D424</f>
        <v>HT-62</v>
      </c>
      <c r="Y375" s="3" t="str">
        <f>'EE investment costs'!E424</f>
        <v>Heat High Temp. over 150C</v>
      </c>
      <c r="AC375" s="123">
        <f>'EE investment costs'!C424</f>
        <v>6.2</v>
      </c>
      <c r="AD375" s="22"/>
    </row>
    <row r="376" spans="2:30">
      <c r="B376" s="14" t="str">
        <f t="shared" ca="1" si="37"/>
        <v>INDADEFFRH-62</v>
      </c>
      <c r="C376" s="15" t="str">
        <f t="shared" ca="1" si="43"/>
        <v>IADRH</v>
      </c>
      <c r="D376" s="16">
        <f>'EE investment costs'!$F$15</f>
        <v>2016</v>
      </c>
      <c r="E376" s="14">
        <f>VLOOKUP(X376,'EE investment costs'!$D$56:$R$656,15,0)</f>
        <v>16.410666666666668</v>
      </c>
      <c r="F376" s="17">
        <f ca="1">INDEX('EE investment costs'!$D$56:$R$656,MATCH(X376,'EE investment costs'!$D$56:$D$656,0),MATCH($V$8,'EE investment costs'!$D$56:$R$56,0))</f>
        <v>1665.6236694174213</v>
      </c>
      <c r="I376" s="18">
        <v>1</v>
      </c>
      <c r="J376" s="18">
        <v>1</v>
      </c>
      <c r="K376" s="14">
        <f t="shared" ca="1" si="40"/>
        <v>0</v>
      </c>
      <c r="M376" s="19" t="str">
        <f t="shared" ca="1" si="38"/>
        <v>INDADEFFRH-62</v>
      </c>
      <c r="N376" s="23" t="str">
        <f t="shared" ca="1" si="39"/>
        <v>Agriculture Saving Tech-Heat Room Heat 6.2y</v>
      </c>
      <c r="O376" s="23" t="s">
        <v>32</v>
      </c>
      <c r="P376" s="23" t="s">
        <v>33</v>
      </c>
      <c r="Q376" s="23"/>
      <c r="R376" s="23"/>
      <c r="S376" s="19" t="s">
        <v>34</v>
      </c>
      <c r="V376" s="16" t="str">
        <f t="shared" ca="1" si="41"/>
        <v>AD</v>
      </c>
      <c r="W376" s="14" t="str">
        <f t="shared" ca="1" si="42"/>
        <v>Agriculture</v>
      </c>
      <c r="X376" s="3" t="str">
        <f>'EE investment costs'!D425</f>
        <v>RH-62</v>
      </c>
      <c r="Y376" s="3" t="str">
        <f>'EE investment costs'!E425</f>
        <v>Heat Room Heat</v>
      </c>
      <c r="AC376" s="123">
        <f>'EE investment costs'!C425</f>
        <v>6.2</v>
      </c>
      <c r="AD376" s="22"/>
    </row>
    <row r="377" spans="2:30">
      <c r="B377" s="14" t="str">
        <f t="shared" ca="1" si="37"/>
        <v>INDADEFFLA-62</v>
      </c>
      <c r="C377" s="15" t="str">
        <f t="shared" ca="1" si="43"/>
        <v>IADLA</v>
      </c>
      <c r="D377" s="16">
        <f>'EE investment costs'!$F$15</f>
        <v>2016</v>
      </c>
      <c r="E377" s="14">
        <f>VLOOKUP(X377,'EE investment costs'!$D$56:$R$656,15,0)</f>
        <v>4.1967333333333334</v>
      </c>
      <c r="F377" s="17">
        <f ca="1">INDEX('EE investment costs'!$D$56:$R$656,MATCH(X377,'EE investment costs'!$D$56:$D$656,0),MATCH($V$8,'EE investment costs'!$D$56:$R$56,0))</f>
        <v>1908.6905638255751</v>
      </c>
      <c r="I377" s="18">
        <v>1</v>
      </c>
      <c r="J377" s="18">
        <v>1</v>
      </c>
      <c r="K377" s="14">
        <f t="shared" ca="1" si="40"/>
        <v>0</v>
      </c>
      <c r="M377" s="19" t="str">
        <f t="shared" ca="1" si="38"/>
        <v>INDADEFFLA-62</v>
      </c>
      <c r="N377" s="23" t="str">
        <f t="shared" ca="1" si="39"/>
        <v>Agriculture Saving Tech-Light 6.2y</v>
      </c>
      <c r="O377" s="23" t="s">
        <v>32</v>
      </c>
      <c r="P377" s="23" t="s">
        <v>33</v>
      </c>
      <c r="Q377" s="23"/>
      <c r="R377" s="23"/>
      <c r="S377" s="19" t="s">
        <v>34</v>
      </c>
      <c r="V377" s="16" t="str">
        <f t="shared" ca="1" si="41"/>
        <v>AD</v>
      </c>
      <c r="W377" s="14" t="str">
        <f t="shared" ca="1" si="42"/>
        <v>Agriculture</v>
      </c>
      <c r="X377" s="3" t="str">
        <f>'EE investment costs'!D426</f>
        <v>LA-62</v>
      </c>
      <c r="Y377" s="3" t="str">
        <f>'EE investment costs'!E426</f>
        <v>Light</v>
      </c>
      <c r="AC377" s="123">
        <f>'EE investment costs'!C426</f>
        <v>6.2</v>
      </c>
      <c r="AD377" s="22"/>
    </row>
    <row r="378" spans="2:30">
      <c r="B378" s="14" t="str">
        <f t="shared" ca="1" si="37"/>
        <v>INDADEFFEM-62</v>
      </c>
      <c r="C378" s="15" t="str">
        <f t="shared" ca="1" si="43"/>
        <v>IADEM</v>
      </c>
      <c r="D378" s="16">
        <f>'EE investment costs'!$F$15</f>
        <v>2016</v>
      </c>
      <c r="E378" s="14">
        <f>VLOOKUP(X378,'EE investment costs'!$D$56:$R$656,15,0)</f>
        <v>4.4065700000000003</v>
      </c>
      <c r="F378" s="17">
        <f ca="1">INDEX('EE investment costs'!$D$56:$R$656,MATCH(X378,'EE investment costs'!$D$56:$D$656,0),MATCH($V$8,'EE investment costs'!$D$56:$R$56,0))</f>
        <v>1990.2087529796056</v>
      </c>
      <c r="I378" s="18">
        <v>1</v>
      </c>
      <c r="J378" s="18">
        <v>1</v>
      </c>
      <c r="K378" s="14">
        <f t="shared" ca="1" si="40"/>
        <v>0</v>
      </c>
      <c r="M378" s="19" t="str">
        <f t="shared" ca="1" si="38"/>
        <v>INDADEFFEM-62</v>
      </c>
      <c r="N378" s="23" t="str">
        <f t="shared" ca="1" si="39"/>
        <v>Agriculture Saving Tech-Electric Motors 6.2y</v>
      </c>
      <c r="O378" s="23" t="s">
        <v>32</v>
      </c>
      <c r="P378" s="23" t="s">
        <v>33</v>
      </c>
      <c r="Q378" s="23"/>
      <c r="R378" s="23"/>
      <c r="S378" s="19" t="s">
        <v>34</v>
      </c>
      <c r="V378" s="16" t="str">
        <f t="shared" ca="1" si="41"/>
        <v>AD</v>
      </c>
      <c r="W378" s="14" t="str">
        <f t="shared" ca="1" si="42"/>
        <v>Agriculture</v>
      </c>
      <c r="X378" s="3" t="str">
        <f>'EE investment costs'!D427</f>
        <v>EM-62</v>
      </c>
      <c r="Y378" s="3" t="str">
        <f>'EE investment costs'!E427</f>
        <v>Electric Motors</v>
      </c>
      <c r="AC378" s="123">
        <f>'EE investment costs'!C427</f>
        <v>6.2</v>
      </c>
      <c r="AD378" s="22"/>
    </row>
    <row r="379" spans="2:30">
      <c r="B379" s="14" t="str">
        <f t="shared" ca="1" si="37"/>
        <v>INDADEFFTF-62</v>
      </c>
      <c r="C379" s="15" t="str">
        <f t="shared" ca="1" si="43"/>
        <v>IADTF</v>
      </c>
      <c r="D379" s="16">
        <f>'EE investment costs'!$F$15</f>
        <v>2016</v>
      </c>
      <c r="E379" s="14">
        <f>VLOOKUP(X379,'EE investment costs'!$D$56:$R$656,15,0)</f>
        <v>16.833333333333332</v>
      </c>
      <c r="F379" s="17">
        <f ca="1">INDEX('EE investment costs'!$D$56:$R$656,MATCH(X379,'EE investment costs'!$D$56:$D$656,0),MATCH($V$8,'EE investment costs'!$D$56:$R$56,0))</f>
        <v>911.0100243306257</v>
      </c>
      <c r="I379" s="18">
        <v>1</v>
      </c>
      <c r="J379" s="18">
        <v>1</v>
      </c>
      <c r="K379" s="14">
        <f t="shared" ca="1" si="40"/>
        <v>3</v>
      </c>
      <c r="M379" s="19" t="str">
        <f t="shared" ca="1" si="38"/>
        <v>INDADEFFTF-62</v>
      </c>
      <c r="N379" s="23" t="str">
        <f t="shared" ca="1" si="39"/>
        <v>Agriculture Saving Tech-Haulage Tractors, Trucks, Fishing boats 6.2y</v>
      </c>
      <c r="O379" s="23" t="s">
        <v>32</v>
      </c>
      <c r="P379" s="23" t="s">
        <v>33</v>
      </c>
      <c r="Q379" s="23"/>
      <c r="R379" s="23"/>
      <c r="S379" s="19" t="s">
        <v>34</v>
      </c>
      <c r="V379" s="16" t="str">
        <f t="shared" ca="1" si="41"/>
        <v>AD</v>
      </c>
      <c r="W379" s="14" t="str">
        <f t="shared" ca="1" si="42"/>
        <v>Agriculture</v>
      </c>
      <c r="X379" s="3" t="str">
        <f>'EE investment costs'!D428</f>
        <v>TF-62</v>
      </c>
      <c r="Y379" s="3" t="str">
        <f>'EE investment costs'!E428</f>
        <v>Haulage Tractors, Trucks, Fishing boats</v>
      </c>
      <c r="AC379" s="123">
        <f>'EE investment costs'!C428</f>
        <v>6.2</v>
      </c>
      <c r="AD379" s="22"/>
    </row>
    <row r="380" spans="2:30">
      <c r="B380" s="14" t="str">
        <f t="shared" ca="1" si="37"/>
        <v>INDADEFFMT-63</v>
      </c>
      <c r="C380" s="15" t="str">
        <f t="shared" ca="1" si="43"/>
        <v>IADMT</v>
      </c>
      <c r="D380" s="16">
        <f>'EE investment costs'!$F$15</f>
        <v>2016</v>
      </c>
      <c r="E380" s="14">
        <f>VLOOKUP(X380,'EE investment costs'!$D$56:$R$656,15,0)</f>
        <v>6.2299999999999995</v>
      </c>
      <c r="F380" s="17">
        <f ca="1">INDEX('EE investment costs'!$D$56:$R$656,MATCH(X380,'EE investment costs'!$D$56:$D$656,0),MATCH($V$8,'EE investment costs'!$D$56:$R$56,0))</f>
        <v>801.0107475198671</v>
      </c>
      <c r="I380" s="18">
        <v>1</v>
      </c>
      <c r="J380" s="18">
        <v>1</v>
      </c>
      <c r="K380" s="14">
        <f t="shared" ca="1" si="40"/>
        <v>4</v>
      </c>
      <c r="M380" s="19" t="str">
        <f t="shared" ca="1" si="38"/>
        <v>INDADEFFMT-63</v>
      </c>
      <c r="N380" s="23" t="str">
        <f t="shared" ca="1" si="39"/>
        <v>Agriculture Saving Tech-Heat Medium Temp. up to 150C 6.3y</v>
      </c>
      <c r="O380" s="23" t="s">
        <v>32</v>
      </c>
      <c r="P380" s="23" t="s">
        <v>33</v>
      </c>
      <c r="Q380" s="23"/>
      <c r="R380" s="23"/>
      <c r="S380" s="19" t="s">
        <v>34</v>
      </c>
      <c r="V380" s="16" t="str">
        <f t="shared" ca="1" si="41"/>
        <v>AD</v>
      </c>
      <c r="W380" s="14" t="str">
        <f t="shared" ca="1" si="42"/>
        <v>Agriculture</v>
      </c>
      <c r="X380" s="3" t="str">
        <f>'EE investment costs'!D429</f>
        <v>MT-63</v>
      </c>
      <c r="Y380" s="3" t="str">
        <f>'EE investment costs'!E429</f>
        <v>Heat Medium Temp. up to 150C</v>
      </c>
      <c r="AC380" s="123">
        <f>'EE investment costs'!C429</f>
        <v>6.3</v>
      </c>
      <c r="AD380" s="22"/>
    </row>
    <row r="381" spans="2:30">
      <c r="B381" s="14" t="str">
        <f t="shared" ca="1" si="37"/>
        <v>INDADEFFHT-63</v>
      </c>
      <c r="C381" s="15" t="str">
        <f t="shared" ca="1" si="43"/>
        <v>IADHT</v>
      </c>
      <c r="D381" s="16">
        <f>'EE investment costs'!$F$15</f>
        <v>2016</v>
      </c>
      <c r="E381" s="14">
        <f>VLOOKUP(X381,'EE investment costs'!$D$56:$R$656,15,0)</f>
        <v>4.984</v>
      </c>
      <c r="F381" s="17">
        <f ca="1">INDEX('EE investment costs'!$D$56:$R$656,MATCH(X381,'EE investment costs'!$D$56:$D$656,0),MATCH($V$8,'EE investment costs'!$D$56:$R$56,0))</f>
        <v>617.62115228591176</v>
      </c>
      <c r="I381" s="18">
        <v>1</v>
      </c>
      <c r="J381" s="18">
        <v>1</v>
      </c>
      <c r="K381" s="14">
        <f t="shared" ca="1" si="40"/>
        <v>6</v>
      </c>
      <c r="M381" s="19" t="str">
        <f t="shared" ca="1" si="38"/>
        <v>INDADEFFHT-63</v>
      </c>
      <c r="N381" s="23" t="str">
        <f t="shared" ca="1" si="39"/>
        <v>Agriculture Saving Tech-Heat High Temp. over 150C 6.3y</v>
      </c>
      <c r="O381" s="23" t="s">
        <v>32</v>
      </c>
      <c r="P381" s="23" t="s">
        <v>33</v>
      </c>
      <c r="Q381" s="23"/>
      <c r="R381" s="23"/>
      <c r="S381" s="19" t="s">
        <v>34</v>
      </c>
      <c r="V381" s="16" t="str">
        <f t="shared" ca="1" si="41"/>
        <v>AD</v>
      </c>
      <c r="W381" s="14" t="str">
        <f t="shared" ca="1" si="42"/>
        <v>Agriculture</v>
      </c>
      <c r="X381" s="3" t="str">
        <f>'EE investment costs'!D430</f>
        <v>HT-63</v>
      </c>
      <c r="Y381" s="3" t="str">
        <f>'EE investment costs'!E430</f>
        <v>Heat High Temp. over 150C</v>
      </c>
      <c r="AC381" s="123">
        <f>'EE investment costs'!C430</f>
        <v>6.3</v>
      </c>
      <c r="AD381" s="22"/>
    </row>
    <row r="382" spans="2:30">
      <c r="B382" s="14" t="str">
        <f t="shared" ca="1" si="37"/>
        <v>INDADEFFRH-63</v>
      </c>
      <c r="C382" s="15" t="str">
        <f t="shared" ca="1" si="43"/>
        <v>IADRH</v>
      </c>
      <c r="D382" s="16">
        <f>'EE investment costs'!$F$15</f>
        <v>2016</v>
      </c>
      <c r="E382" s="14">
        <f>VLOOKUP(X382,'EE investment costs'!$D$56:$R$656,15,0)</f>
        <v>16.429333333333336</v>
      </c>
      <c r="F382" s="17">
        <f ca="1">INDEX('EE investment costs'!$D$56:$R$656,MATCH(X382,'EE investment costs'!$D$56:$D$656,0),MATCH($V$8,'EE investment costs'!$D$56:$R$56,0))</f>
        <v>1727.3134349513994</v>
      </c>
      <c r="I382" s="18">
        <v>1</v>
      </c>
      <c r="J382" s="18">
        <v>1</v>
      </c>
      <c r="K382" s="14">
        <f t="shared" ca="1" si="40"/>
        <v>0</v>
      </c>
      <c r="M382" s="19" t="str">
        <f t="shared" ca="1" si="38"/>
        <v>INDADEFFRH-63</v>
      </c>
      <c r="N382" s="23" t="str">
        <f t="shared" ca="1" si="39"/>
        <v>Agriculture Saving Tech-Heat Room Heat 6.3y</v>
      </c>
      <c r="O382" s="23" t="s">
        <v>32</v>
      </c>
      <c r="P382" s="23" t="s">
        <v>33</v>
      </c>
      <c r="Q382" s="23"/>
      <c r="R382" s="23"/>
      <c r="S382" s="19" t="s">
        <v>34</v>
      </c>
      <c r="V382" s="16" t="str">
        <f t="shared" ca="1" si="41"/>
        <v>AD</v>
      </c>
      <c r="W382" s="14" t="str">
        <f t="shared" ca="1" si="42"/>
        <v>Agriculture</v>
      </c>
      <c r="X382" s="3" t="str">
        <f>'EE investment costs'!D431</f>
        <v>RH-63</v>
      </c>
      <c r="Y382" s="3" t="str">
        <f>'EE investment costs'!E431</f>
        <v>Heat Room Heat</v>
      </c>
      <c r="AC382" s="123">
        <f>'EE investment costs'!C431</f>
        <v>6.3</v>
      </c>
      <c r="AD382" s="22"/>
    </row>
    <row r="383" spans="2:30">
      <c r="B383" s="14" t="str">
        <f t="shared" ca="1" si="37"/>
        <v>INDADEFFLA-63</v>
      </c>
      <c r="C383" s="15" t="str">
        <f t="shared" ca="1" si="43"/>
        <v>IADLA</v>
      </c>
      <c r="D383" s="16">
        <f>'EE investment costs'!$F$15</f>
        <v>2016</v>
      </c>
      <c r="E383" s="14">
        <f>VLOOKUP(X383,'EE investment costs'!$D$56:$R$656,15,0)</f>
        <v>4.2097666666666669</v>
      </c>
      <c r="F383" s="17">
        <f ca="1">INDEX('EE investment costs'!$D$56:$R$656,MATCH(X383,'EE investment costs'!$D$56:$D$656,0),MATCH($V$8,'EE investment costs'!$D$56:$R$56,0))</f>
        <v>1924.0677569767017</v>
      </c>
      <c r="I383" s="18">
        <v>1</v>
      </c>
      <c r="J383" s="18">
        <v>1</v>
      </c>
      <c r="K383" s="14">
        <f t="shared" ca="1" si="40"/>
        <v>0</v>
      </c>
      <c r="M383" s="19" t="str">
        <f t="shared" ca="1" si="38"/>
        <v>INDADEFFLA-63</v>
      </c>
      <c r="N383" s="23" t="str">
        <f t="shared" ca="1" si="39"/>
        <v>Agriculture Saving Tech-Light 6.3y</v>
      </c>
      <c r="O383" s="23" t="s">
        <v>32</v>
      </c>
      <c r="P383" s="23" t="s">
        <v>33</v>
      </c>
      <c r="Q383" s="23"/>
      <c r="R383" s="23"/>
      <c r="S383" s="19" t="s">
        <v>34</v>
      </c>
      <c r="V383" s="16" t="str">
        <f t="shared" ca="1" si="41"/>
        <v>AD</v>
      </c>
      <c r="W383" s="14" t="str">
        <f t="shared" ca="1" si="42"/>
        <v>Agriculture</v>
      </c>
      <c r="X383" s="3" t="str">
        <f>'EE investment costs'!D432</f>
        <v>LA-63</v>
      </c>
      <c r="Y383" s="3" t="str">
        <f>'EE investment costs'!E432</f>
        <v>Light</v>
      </c>
      <c r="AC383" s="123">
        <f>'EE investment costs'!C432</f>
        <v>6.3</v>
      </c>
      <c r="AD383" s="22"/>
    </row>
    <row r="384" spans="2:30">
      <c r="B384" s="14" t="str">
        <f t="shared" ca="1" si="37"/>
        <v>INDADEFFEM-63</v>
      </c>
      <c r="C384" s="15" t="str">
        <f t="shared" ca="1" si="43"/>
        <v>IADEM</v>
      </c>
      <c r="D384" s="16">
        <f>'EE investment costs'!$F$15</f>
        <v>2016</v>
      </c>
      <c r="E384" s="14">
        <f>VLOOKUP(X384,'EE investment costs'!$D$56:$R$656,15,0)</f>
        <v>4.420255</v>
      </c>
      <c r="F384" s="17">
        <f ca="1">INDEX('EE investment costs'!$D$56:$R$656,MATCH(X384,'EE investment costs'!$D$56:$D$656,0),MATCH($V$8,'EE investment costs'!$D$56:$R$56,0))</f>
        <v>2009.1469150456217</v>
      </c>
      <c r="I384" s="18">
        <v>1</v>
      </c>
      <c r="J384" s="18">
        <v>1</v>
      </c>
      <c r="K384" s="14">
        <f t="shared" ca="1" si="40"/>
        <v>0</v>
      </c>
      <c r="M384" s="19" t="str">
        <f t="shared" ca="1" si="38"/>
        <v>INDADEFFEM-63</v>
      </c>
      <c r="N384" s="23" t="str">
        <f t="shared" ca="1" si="39"/>
        <v>Agriculture Saving Tech-Electric Motors 6.3y</v>
      </c>
      <c r="O384" s="23" t="s">
        <v>32</v>
      </c>
      <c r="P384" s="23" t="s">
        <v>33</v>
      </c>
      <c r="Q384" s="23"/>
      <c r="R384" s="23"/>
      <c r="S384" s="19" t="s">
        <v>34</v>
      </c>
      <c r="V384" s="16" t="str">
        <f t="shared" ca="1" si="41"/>
        <v>AD</v>
      </c>
      <c r="W384" s="14" t="str">
        <f t="shared" ca="1" si="42"/>
        <v>Agriculture</v>
      </c>
      <c r="X384" s="3" t="str">
        <f>'EE investment costs'!D433</f>
        <v>EM-63</v>
      </c>
      <c r="Y384" s="3" t="str">
        <f>'EE investment costs'!E433</f>
        <v>Electric Motors</v>
      </c>
      <c r="AC384" s="123">
        <f>'EE investment costs'!C433</f>
        <v>6.3</v>
      </c>
      <c r="AD384" s="22"/>
    </row>
    <row r="385" spans="2:30">
      <c r="B385" s="14" t="str">
        <f t="shared" ca="1" si="37"/>
        <v>INDADEFFTF-63</v>
      </c>
      <c r="C385" s="15" t="str">
        <f t="shared" ca="1" si="43"/>
        <v>IADTF</v>
      </c>
      <c r="D385" s="16">
        <f>'EE investment costs'!$F$15</f>
        <v>2016</v>
      </c>
      <c r="E385" s="14">
        <f>VLOOKUP(X385,'EE investment costs'!$D$56:$R$656,15,0)</f>
        <v>16.916666666666664</v>
      </c>
      <c r="F385" s="17">
        <f ca="1">INDEX('EE investment costs'!$D$56:$R$656,MATCH(X385,'EE investment costs'!$D$56:$D$656,0),MATCH($V$8,'EE investment costs'!$D$56:$R$56,0))</f>
        <v>925.70373440047433</v>
      </c>
      <c r="I385" s="18">
        <v>1</v>
      </c>
      <c r="J385" s="18">
        <v>1</v>
      </c>
      <c r="K385" s="14">
        <f t="shared" ca="1" si="40"/>
        <v>3</v>
      </c>
      <c r="M385" s="19" t="str">
        <f t="shared" ca="1" si="38"/>
        <v>INDADEFFTF-63</v>
      </c>
      <c r="N385" s="23" t="str">
        <f t="shared" ca="1" si="39"/>
        <v>Agriculture Saving Tech-Haulage Tractors, Trucks, Fishing boats 6.3y</v>
      </c>
      <c r="O385" s="23" t="s">
        <v>32</v>
      </c>
      <c r="P385" s="23" t="s">
        <v>33</v>
      </c>
      <c r="Q385" s="23"/>
      <c r="R385" s="23"/>
      <c r="S385" s="19" t="s">
        <v>34</v>
      </c>
      <c r="V385" s="16" t="str">
        <f t="shared" ca="1" si="41"/>
        <v>AD</v>
      </c>
      <c r="W385" s="14" t="str">
        <f t="shared" ca="1" si="42"/>
        <v>Agriculture</v>
      </c>
      <c r="X385" s="3" t="str">
        <f>'EE investment costs'!D434</f>
        <v>TF-63</v>
      </c>
      <c r="Y385" s="3" t="str">
        <f>'EE investment costs'!E434</f>
        <v>Haulage Tractors, Trucks, Fishing boats</v>
      </c>
      <c r="AC385" s="123">
        <f>'EE investment costs'!C434</f>
        <v>6.3</v>
      </c>
      <c r="AD385" s="22"/>
    </row>
    <row r="386" spans="2:30">
      <c r="B386" s="14" t="str">
        <f t="shared" ca="1" si="37"/>
        <v>INDADEFFMT-64</v>
      </c>
      <c r="C386" s="15" t="str">
        <f t="shared" ca="1" si="43"/>
        <v>IADMT</v>
      </c>
      <c r="D386" s="16">
        <f>'EE investment costs'!$F$15</f>
        <v>2016</v>
      </c>
      <c r="E386" s="14">
        <f>VLOOKUP(X386,'EE investment costs'!$D$56:$R$656,15,0)</f>
        <v>6.24</v>
      </c>
      <c r="F386" s="17">
        <f ca="1">INDEX('EE investment costs'!$D$56:$R$656,MATCH(X386,'EE investment costs'!$D$56:$D$656,0),MATCH($V$8,'EE investment costs'!$D$56:$R$56,0))</f>
        <v>810.33782512423011</v>
      </c>
      <c r="I386" s="18">
        <v>1</v>
      </c>
      <c r="J386" s="18">
        <v>1</v>
      </c>
      <c r="K386" s="14">
        <f t="shared" ca="1" si="40"/>
        <v>4</v>
      </c>
      <c r="M386" s="19" t="str">
        <f t="shared" ca="1" si="38"/>
        <v>INDADEFFMT-64</v>
      </c>
      <c r="N386" s="23" t="str">
        <f t="shared" ca="1" si="39"/>
        <v>Agriculture Saving Tech-Heat Medium Temp. up to 150C 6.4y</v>
      </c>
      <c r="O386" s="23" t="s">
        <v>32</v>
      </c>
      <c r="P386" s="23" t="s">
        <v>33</v>
      </c>
      <c r="Q386" s="23"/>
      <c r="R386" s="23"/>
      <c r="S386" s="19" t="s">
        <v>34</v>
      </c>
      <c r="V386" s="16" t="str">
        <f t="shared" ca="1" si="41"/>
        <v>AD</v>
      </c>
      <c r="W386" s="14" t="str">
        <f t="shared" ca="1" si="42"/>
        <v>Agriculture</v>
      </c>
      <c r="X386" s="3" t="str">
        <f>'EE investment costs'!D435</f>
        <v>MT-64</v>
      </c>
      <c r="Y386" s="3" t="str">
        <f>'EE investment costs'!E435</f>
        <v>Heat Medium Temp. up to 150C</v>
      </c>
      <c r="AC386" s="123">
        <f>'EE investment costs'!C435</f>
        <v>6.4</v>
      </c>
      <c r="AD386" s="22"/>
    </row>
    <row r="387" spans="2:30">
      <c r="B387" s="14" t="str">
        <f t="shared" ca="1" si="37"/>
        <v>INDADEFFHT-64</v>
      </c>
      <c r="C387" s="15" t="str">
        <f t="shared" ca="1" si="43"/>
        <v>IADHT</v>
      </c>
      <c r="D387" s="16">
        <f>'EE investment costs'!$F$15</f>
        <v>2016</v>
      </c>
      <c r="E387" s="14">
        <f>VLOOKUP(X387,'EE investment costs'!$D$56:$R$656,15,0)</f>
        <v>4.992</v>
      </c>
      <c r="F387" s="17">
        <f ca="1">INDEX('EE investment costs'!$D$56:$R$656,MATCH(X387,'EE investment costs'!$D$56:$D$656,0),MATCH($V$8,'EE investment costs'!$D$56:$R$56,0))</f>
        <v>623.82566165305843</v>
      </c>
      <c r="I387" s="18">
        <v>1</v>
      </c>
      <c r="J387" s="18">
        <v>1</v>
      </c>
      <c r="K387" s="14">
        <f t="shared" ca="1" si="40"/>
        <v>6</v>
      </c>
      <c r="M387" s="19" t="str">
        <f t="shared" ca="1" si="38"/>
        <v>INDADEFFHT-64</v>
      </c>
      <c r="N387" s="23" t="str">
        <f t="shared" ca="1" si="39"/>
        <v>Agriculture Saving Tech-Heat High Temp. over 150C 6.4y</v>
      </c>
      <c r="O387" s="23" t="s">
        <v>32</v>
      </c>
      <c r="P387" s="23" t="s">
        <v>33</v>
      </c>
      <c r="Q387" s="23"/>
      <c r="R387" s="23"/>
      <c r="S387" s="19" t="s">
        <v>34</v>
      </c>
      <c r="V387" s="16" t="str">
        <f t="shared" ca="1" si="41"/>
        <v>AD</v>
      </c>
      <c r="W387" s="14" t="str">
        <f t="shared" ca="1" si="42"/>
        <v>Agriculture</v>
      </c>
      <c r="X387" s="3" t="str">
        <f>'EE investment costs'!D436</f>
        <v>HT-64</v>
      </c>
      <c r="Y387" s="3" t="str">
        <f>'EE investment costs'!E436</f>
        <v>Heat High Temp. over 150C</v>
      </c>
      <c r="AC387" s="123">
        <f>'EE investment costs'!C436</f>
        <v>6.4</v>
      </c>
      <c r="AD387" s="22"/>
    </row>
    <row r="388" spans="2:30">
      <c r="B388" s="14" t="str">
        <f t="shared" ca="1" si="37"/>
        <v>INDADEFFRH-64</v>
      </c>
      <c r="C388" s="15" t="str">
        <f t="shared" ca="1" si="43"/>
        <v>IADRH</v>
      </c>
      <c r="D388" s="16">
        <f>'EE investment costs'!$F$15</f>
        <v>2016</v>
      </c>
      <c r="E388" s="14">
        <f>VLOOKUP(X388,'EE investment costs'!$D$56:$R$656,15,0)</f>
        <v>16.448000000000004</v>
      </c>
      <c r="F388" s="17">
        <f ca="1">INDEX('EE investment costs'!$D$56:$R$656,MATCH(X388,'EE investment costs'!$D$56:$D$656,0),MATCH($V$8,'EE investment costs'!$D$56:$R$56,0))</f>
        <v>1789.0032004853786</v>
      </c>
      <c r="I388" s="18">
        <v>1</v>
      </c>
      <c r="J388" s="18">
        <v>1</v>
      </c>
      <c r="K388" s="14">
        <f t="shared" ca="1" si="40"/>
        <v>0</v>
      </c>
      <c r="M388" s="19" t="str">
        <f t="shared" ca="1" si="38"/>
        <v>INDADEFFRH-64</v>
      </c>
      <c r="N388" s="23" t="str">
        <f t="shared" ca="1" si="39"/>
        <v>Agriculture Saving Tech-Heat Room Heat 6.4y</v>
      </c>
      <c r="O388" s="23" t="s">
        <v>32</v>
      </c>
      <c r="P388" s="23" t="s">
        <v>33</v>
      </c>
      <c r="Q388" s="23"/>
      <c r="R388" s="23"/>
      <c r="S388" s="19" t="s">
        <v>34</v>
      </c>
      <c r="V388" s="16" t="str">
        <f t="shared" ca="1" si="41"/>
        <v>AD</v>
      </c>
      <c r="W388" s="14" t="str">
        <f t="shared" ca="1" si="42"/>
        <v>Agriculture</v>
      </c>
      <c r="X388" s="3" t="str">
        <f>'EE investment costs'!D437</f>
        <v>RH-64</v>
      </c>
      <c r="Y388" s="3" t="str">
        <f>'EE investment costs'!E437</f>
        <v>Heat Room Heat</v>
      </c>
      <c r="AC388" s="123">
        <f>'EE investment costs'!C437</f>
        <v>6.4</v>
      </c>
      <c r="AD388" s="22"/>
    </row>
    <row r="389" spans="2:30">
      <c r="B389" s="14" t="str">
        <f t="shared" ca="1" si="37"/>
        <v>INDADEFFLA-64</v>
      </c>
      <c r="C389" s="15" t="str">
        <f t="shared" ca="1" si="43"/>
        <v>IADLA</v>
      </c>
      <c r="D389" s="16">
        <f>'EE investment costs'!$F$15</f>
        <v>2016</v>
      </c>
      <c r="E389" s="14">
        <f>VLOOKUP(X389,'EE investment costs'!$D$56:$R$656,15,0)</f>
        <v>4.2228000000000003</v>
      </c>
      <c r="F389" s="17">
        <f ca="1">INDEX('EE investment costs'!$D$56:$R$656,MATCH(X389,'EE investment costs'!$D$56:$D$656,0),MATCH($V$8,'EE investment costs'!$D$56:$R$56,0))</f>
        <v>1939.4449501278282</v>
      </c>
      <c r="I389" s="18">
        <v>1</v>
      </c>
      <c r="J389" s="18">
        <v>1</v>
      </c>
      <c r="K389" s="14">
        <f t="shared" ca="1" si="40"/>
        <v>0</v>
      </c>
      <c r="M389" s="19" t="str">
        <f t="shared" ca="1" si="38"/>
        <v>INDADEFFLA-64</v>
      </c>
      <c r="N389" s="23" t="str">
        <f t="shared" ca="1" si="39"/>
        <v>Agriculture Saving Tech-Light 6.4y</v>
      </c>
      <c r="O389" s="23" t="s">
        <v>32</v>
      </c>
      <c r="P389" s="23" t="s">
        <v>33</v>
      </c>
      <c r="Q389" s="23"/>
      <c r="R389" s="23"/>
      <c r="S389" s="19" t="s">
        <v>34</v>
      </c>
      <c r="V389" s="16" t="str">
        <f t="shared" ca="1" si="41"/>
        <v>AD</v>
      </c>
      <c r="W389" s="14" t="str">
        <f t="shared" ca="1" si="42"/>
        <v>Agriculture</v>
      </c>
      <c r="X389" s="3" t="str">
        <f>'EE investment costs'!D438</f>
        <v>LA-64</v>
      </c>
      <c r="Y389" s="3" t="str">
        <f>'EE investment costs'!E438</f>
        <v>Light</v>
      </c>
      <c r="AC389" s="123">
        <f>'EE investment costs'!C438</f>
        <v>6.4</v>
      </c>
      <c r="AD389" s="22"/>
    </row>
    <row r="390" spans="2:30">
      <c r="B390" s="14" t="str">
        <f t="shared" ca="1" si="37"/>
        <v>INDADEFFEM-64</v>
      </c>
      <c r="C390" s="15" t="str">
        <f t="shared" ca="1" si="43"/>
        <v>IADEM</v>
      </c>
      <c r="D390" s="16">
        <f>'EE investment costs'!$F$15</f>
        <v>2016</v>
      </c>
      <c r="E390" s="14">
        <f>VLOOKUP(X390,'EE investment costs'!$D$56:$R$656,15,0)</f>
        <v>4.4339399999999998</v>
      </c>
      <c r="F390" s="17">
        <f ca="1">INDEX('EE investment costs'!$D$56:$R$656,MATCH(X390,'EE investment costs'!$D$56:$D$656,0),MATCH($V$8,'EE investment costs'!$D$56:$R$56,0))</f>
        <v>2028.0850771116377</v>
      </c>
      <c r="I390" s="18">
        <v>1</v>
      </c>
      <c r="J390" s="18">
        <v>1</v>
      </c>
      <c r="K390" s="14">
        <f t="shared" ca="1" si="40"/>
        <v>0</v>
      </c>
      <c r="M390" s="19" t="str">
        <f t="shared" ca="1" si="38"/>
        <v>INDADEFFEM-64</v>
      </c>
      <c r="N390" s="23" t="str">
        <f t="shared" ca="1" si="39"/>
        <v>Agriculture Saving Tech-Electric Motors 6.4y</v>
      </c>
      <c r="O390" s="23" t="s">
        <v>32</v>
      </c>
      <c r="P390" s="23" t="s">
        <v>33</v>
      </c>
      <c r="Q390" s="23"/>
      <c r="R390" s="23"/>
      <c r="S390" s="19" t="s">
        <v>34</v>
      </c>
      <c r="V390" s="16" t="str">
        <f t="shared" ca="1" si="41"/>
        <v>AD</v>
      </c>
      <c r="W390" s="14" t="str">
        <f t="shared" ca="1" si="42"/>
        <v>Agriculture</v>
      </c>
      <c r="X390" s="3" t="str">
        <f>'EE investment costs'!D439</f>
        <v>EM-64</v>
      </c>
      <c r="Y390" s="3" t="str">
        <f>'EE investment costs'!E439</f>
        <v>Electric Motors</v>
      </c>
      <c r="AC390" s="123">
        <f>'EE investment costs'!C439</f>
        <v>6.4</v>
      </c>
      <c r="AD390" s="22"/>
    </row>
    <row r="391" spans="2:30">
      <c r="B391" s="14" t="str">
        <f t="shared" ca="1" si="37"/>
        <v>INDADEFFTF-64</v>
      </c>
      <c r="C391" s="15" t="str">
        <f t="shared" ca="1" si="43"/>
        <v>IADTF</v>
      </c>
      <c r="D391" s="16">
        <f>'EE investment costs'!$F$15</f>
        <v>2016</v>
      </c>
      <c r="E391" s="14">
        <f>VLOOKUP(X391,'EE investment costs'!$D$56:$R$656,15,0)</f>
        <v>17</v>
      </c>
      <c r="F391" s="17">
        <f ca="1">INDEX('EE investment costs'!$D$56:$R$656,MATCH(X391,'EE investment costs'!$D$56:$D$656,0),MATCH($V$8,'EE investment costs'!$D$56:$R$56,0))</f>
        <v>940.39744447032331</v>
      </c>
      <c r="I391" s="18">
        <v>1</v>
      </c>
      <c r="J391" s="18">
        <v>1</v>
      </c>
      <c r="K391" s="14">
        <f t="shared" ca="1" si="40"/>
        <v>3</v>
      </c>
      <c r="M391" s="19" t="str">
        <f t="shared" ca="1" si="38"/>
        <v>INDADEFFTF-64</v>
      </c>
      <c r="N391" s="23" t="str">
        <f t="shared" ca="1" si="39"/>
        <v>Agriculture Saving Tech-Haulage Tractors, Trucks, Fishing boats 6.4y</v>
      </c>
      <c r="O391" s="23" t="s">
        <v>32</v>
      </c>
      <c r="P391" s="23" t="s">
        <v>33</v>
      </c>
      <c r="Q391" s="23"/>
      <c r="R391" s="23"/>
      <c r="S391" s="19" t="s">
        <v>34</v>
      </c>
      <c r="V391" s="16" t="str">
        <f t="shared" ca="1" si="41"/>
        <v>AD</v>
      </c>
      <c r="W391" s="14" t="str">
        <f t="shared" ca="1" si="42"/>
        <v>Agriculture</v>
      </c>
      <c r="X391" s="3" t="str">
        <f>'EE investment costs'!D440</f>
        <v>TF-64</v>
      </c>
      <c r="Y391" s="3" t="str">
        <f>'EE investment costs'!E440</f>
        <v>Haulage Tractors, Trucks, Fishing boats</v>
      </c>
      <c r="AC391" s="123">
        <f>'EE investment costs'!C440</f>
        <v>6.4</v>
      </c>
      <c r="AD391" s="22"/>
    </row>
    <row r="392" spans="2:30">
      <c r="B392" s="14" t="str">
        <f t="shared" ref="B392:B455" ca="1" si="44">M392</f>
        <v>INDADEFFMT-65</v>
      </c>
      <c r="C392" s="15" t="str">
        <f t="shared" ca="1" si="43"/>
        <v>IADMT</v>
      </c>
      <c r="D392" s="16">
        <f>'EE investment costs'!$F$15</f>
        <v>2016</v>
      </c>
      <c r="E392" s="14">
        <f>VLOOKUP(X392,'EE investment costs'!$D$56:$R$656,15,0)</f>
        <v>6.25</v>
      </c>
      <c r="F392" s="17">
        <f ca="1">INDEX('EE investment costs'!$D$56:$R$656,MATCH(X392,'EE investment costs'!$D$56:$D$656,0),MATCH($V$8,'EE investment costs'!$D$56:$R$56,0))</f>
        <v>819.66490272859278</v>
      </c>
      <c r="I392" s="18">
        <v>1</v>
      </c>
      <c r="J392" s="18">
        <v>1</v>
      </c>
      <c r="K392" s="14">
        <f t="shared" ca="1" si="40"/>
        <v>4</v>
      </c>
      <c r="M392" s="19" t="str">
        <f t="shared" ref="M392:M455" ca="1" si="45">CONCATENATE("IND",$V$8,"EFF",$X392)</f>
        <v>INDADEFFMT-65</v>
      </c>
      <c r="N392" s="23" t="str">
        <f t="shared" ca="1" si="39"/>
        <v>Agriculture Saving Tech-Heat Medium Temp. up to 150C 6.5y</v>
      </c>
      <c r="O392" s="23" t="s">
        <v>32</v>
      </c>
      <c r="P392" s="23" t="s">
        <v>33</v>
      </c>
      <c r="Q392" s="23"/>
      <c r="R392" s="23"/>
      <c r="S392" s="19" t="s">
        <v>34</v>
      </c>
      <c r="V392" s="16" t="str">
        <f t="shared" ca="1" si="41"/>
        <v>AD</v>
      </c>
      <c r="W392" s="14" t="str">
        <f t="shared" ca="1" si="42"/>
        <v>Agriculture</v>
      </c>
      <c r="X392" s="3" t="str">
        <f>'EE investment costs'!D441</f>
        <v>MT-65</v>
      </c>
      <c r="Y392" s="3" t="str">
        <f>'EE investment costs'!E441</f>
        <v>Heat Medium Temp. up to 150C</v>
      </c>
      <c r="AC392" s="123">
        <f>'EE investment costs'!C441</f>
        <v>6.5</v>
      </c>
      <c r="AD392" s="22"/>
    </row>
    <row r="393" spans="2:30">
      <c r="B393" s="14" t="str">
        <f t="shared" ca="1" si="44"/>
        <v>INDADEFFHT-65</v>
      </c>
      <c r="C393" s="15" t="str">
        <f t="shared" ca="1" si="43"/>
        <v>IADHT</v>
      </c>
      <c r="D393" s="16">
        <f>'EE investment costs'!$F$15</f>
        <v>2016</v>
      </c>
      <c r="E393" s="14">
        <f>VLOOKUP(X393,'EE investment costs'!$D$56:$R$656,15,0)</f>
        <v>5</v>
      </c>
      <c r="F393" s="17">
        <f ca="1">INDEX('EE investment costs'!$D$56:$R$656,MATCH(X393,'EE investment costs'!$D$56:$D$656,0),MATCH($V$8,'EE investment costs'!$D$56:$R$56,0))</f>
        <v>630.03017102020488</v>
      </c>
      <c r="I393" s="18">
        <v>1</v>
      </c>
      <c r="J393" s="18">
        <v>1</v>
      </c>
      <c r="K393" s="14">
        <f t="shared" ca="1" si="40"/>
        <v>6</v>
      </c>
      <c r="M393" s="19" t="str">
        <f t="shared" ca="1" si="45"/>
        <v>INDADEFFHT-65</v>
      </c>
      <c r="N393" s="23" t="str">
        <f t="shared" ref="N393:N456" ca="1" si="46">$W$8&amp;" Saving Tech"&amp;"-"&amp;$Y393&amp;" "&amp;AC393&amp;"y"</f>
        <v>Agriculture Saving Tech-Heat High Temp. over 150C 6.5y</v>
      </c>
      <c r="O393" s="23" t="s">
        <v>32</v>
      </c>
      <c r="P393" s="23" t="s">
        <v>33</v>
      </c>
      <c r="Q393" s="23"/>
      <c r="R393" s="23"/>
      <c r="S393" s="19" t="s">
        <v>34</v>
      </c>
      <c r="V393" s="16" t="str">
        <f t="shared" ca="1" si="41"/>
        <v>AD</v>
      </c>
      <c r="W393" s="14" t="str">
        <f t="shared" ca="1" si="42"/>
        <v>Agriculture</v>
      </c>
      <c r="X393" s="3" t="str">
        <f>'EE investment costs'!D442</f>
        <v>HT-65</v>
      </c>
      <c r="Y393" s="3" t="str">
        <f>'EE investment costs'!E442</f>
        <v>Heat High Temp. over 150C</v>
      </c>
      <c r="AC393" s="123">
        <f>'EE investment costs'!C442</f>
        <v>6.5</v>
      </c>
      <c r="AD393" s="22"/>
    </row>
    <row r="394" spans="2:30">
      <c r="B394" s="14" t="str">
        <f t="shared" ca="1" si="44"/>
        <v>INDADEFFRH-65</v>
      </c>
      <c r="C394" s="15" t="str">
        <f t="shared" ca="1" si="43"/>
        <v>IADRH</v>
      </c>
      <c r="D394" s="16">
        <f>'EE investment costs'!$F$15</f>
        <v>2016</v>
      </c>
      <c r="E394" s="14">
        <f>VLOOKUP(X394,'EE investment costs'!$D$56:$R$656,15,0)</f>
        <v>16.466666666666669</v>
      </c>
      <c r="F394" s="17">
        <f ca="1">INDEX('EE investment costs'!$D$56:$R$656,MATCH(X394,'EE investment costs'!$D$56:$D$656,0),MATCH($V$8,'EE investment costs'!$D$56:$R$56,0))</f>
        <v>1850.6929660193564</v>
      </c>
      <c r="I394" s="18">
        <v>1</v>
      </c>
      <c r="J394" s="18">
        <v>1</v>
      </c>
      <c r="K394" s="14">
        <f t="shared" ref="K394:K457" ca="1" si="47">IF(F394&lt;500,1,0)+IF(F394&lt;600,1,0)+IF(F394&lt;700,1,0)+IF(F394&lt;800,1,0)+IF(F394&lt;900,1,0)+IF(F394&lt;1000,1,0)+IF(F394&lt;1100,1,0)+IF(F394&lt;1200,1,0)</f>
        <v>0</v>
      </c>
      <c r="M394" s="19" t="str">
        <f t="shared" ca="1" si="45"/>
        <v>INDADEFFRH-65</v>
      </c>
      <c r="N394" s="23" t="str">
        <f t="shared" ca="1" si="46"/>
        <v>Agriculture Saving Tech-Heat Room Heat 6.5y</v>
      </c>
      <c r="O394" s="23" t="s">
        <v>32</v>
      </c>
      <c r="P394" s="23" t="s">
        <v>33</v>
      </c>
      <c r="Q394" s="23"/>
      <c r="R394" s="23"/>
      <c r="S394" s="19" t="s">
        <v>34</v>
      </c>
      <c r="V394" s="16" t="str">
        <f t="shared" ref="V394:V457" ca="1" si="48">V393</f>
        <v>AD</v>
      </c>
      <c r="W394" s="14" t="str">
        <f t="shared" ref="W394:W457" ca="1" si="49">W393</f>
        <v>Agriculture</v>
      </c>
      <c r="X394" s="3" t="str">
        <f>'EE investment costs'!D443</f>
        <v>RH-65</v>
      </c>
      <c r="Y394" s="3" t="str">
        <f>'EE investment costs'!E443</f>
        <v>Heat Room Heat</v>
      </c>
      <c r="AC394" s="123">
        <f>'EE investment costs'!C443</f>
        <v>6.5</v>
      </c>
      <c r="AD394" s="22"/>
    </row>
    <row r="395" spans="2:30">
      <c r="B395" s="14" t="str">
        <f t="shared" ca="1" si="44"/>
        <v>INDADEFFLA-65</v>
      </c>
      <c r="C395" s="15" t="str">
        <f t="shared" ca="1" si="43"/>
        <v>IADLA</v>
      </c>
      <c r="D395" s="16">
        <f>'EE investment costs'!$F$15</f>
        <v>2016</v>
      </c>
      <c r="E395" s="14">
        <f>VLOOKUP(X395,'EE investment costs'!$D$56:$R$656,15,0)</f>
        <v>4.2358333333333338</v>
      </c>
      <c r="F395" s="17">
        <f ca="1">INDEX('EE investment costs'!$D$56:$R$656,MATCH(X395,'EE investment costs'!$D$56:$D$656,0),MATCH($V$8,'EE investment costs'!$D$56:$R$56,0))</f>
        <v>1954.8221432789549</v>
      </c>
      <c r="I395" s="18">
        <v>1</v>
      </c>
      <c r="J395" s="18">
        <v>1</v>
      </c>
      <c r="K395" s="14">
        <f t="shared" ca="1" si="47"/>
        <v>0</v>
      </c>
      <c r="M395" s="19" t="str">
        <f t="shared" ca="1" si="45"/>
        <v>INDADEFFLA-65</v>
      </c>
      <c r="N395" s="23" t="str">
        <f t="shared" ca="1" si="46"/>
        <v>Agriculture Saving Tech-Light 6.5y</v>
      </c>
      <c r="O395" s="23" t="s">
        <v>32</v>
      </c>
      <c r="P395" s="23" t="s">
        <v>33</v>
      </c>
      <c r="Q395" s="23"/>
      <c r="R395" s="23"/>
      <c r="S395" s="19" t="s">
        <v>34</v>
      </c>
      <c r="V395" s="16" t="str">
        <f t="shared" ca="1" si="48"/>
        <v>AD</v>
      </c>
      <c r="W395" s="14" t="str">
        <f t="shared" ca="1" si="49"/>
        <v>Agriculture</v>
      </c>
      <c r="X395" s="3" t="str">
        <f>'EE investment costs'!D444</f>
        <v>LA-65</v>
      </c>
      <c r="Y395" s="3" t="str">
        <f>'EE investment costs'!E444</f>
        <v>Light</v>
      </c>
      <c r="AC395" s="123">
        <f>'EE investment costs'!C444</f>
        <v>6.5</v>
      </c>
      <c r="AD395" s="22"/>
    </row>
    <row r="396" spans="2:30">
      <c r="B396" s="14" t="str">
        <f t="shared" ca="1" si="44"/>
        <v>INDADEFFEM-65</v>
      </c>
      <c r="C396" s="15" t="str">
        <f t="shared" ca="1" si="43"/>
        <v>IADEM</v>
      </c>
      <c r="D396" s="16">
        <f>'EE investment costs'!$F$15</f>
        <v>2016</v>
      </c>
      <c r="E396" s="14">
        <f>VLOOKUP(X396,'EE investment costs'!$D$56:$R$656,15,0)</f>
        <v>4.4476250000000004</v>
      </c>
      <c r="F396" s="17">
        <f ca="1">INDEX('EE investment costs'!$D$56:$R$656,MATCH(X396,'EE investment costs'!$D$56:$D$656,0),MATCH($V$8,'EE investment costs'!$D$56:$R$56,0))</f>
        <v>2047.0232391776537</v>
      </c>
      <c r="I396" s="18">
        <v>1</v>
      </c>
      <c r="J396" s="18">
        <v>1</v>
      </c>
      <c r="K396" s="14">
        <f t="shared" ca="1" si="47"/>
        <v>0</v>
      </c>
      <c r="M396" s="19" t="str">
        <f t="shared" ca="1" si="45"/>
        <v>INDADEFFEM-65</v>
      </c>
      <c r="N396" s="23" t="str">
        <f t="shared" ca="1" si="46"/>
        <v>Agriculture Saving Tech-Electric Motors 6.5y</v>
      </c>
      <c r="O396" s="23" t="s">
        <v>32</v>
      </c>
      <c r="P396" s="23" t="s">
        <v>33</v>
      </c>
      <c r="Q396" s="23"/>
      <c r="R396" s="23"/>
      <c r="S396" s="19" t="s">
        <v>34</v>
      </c>
      <c r="V396" s="16" t="str">
        <f t="shared" ca="1" si="48"/>
        <v>AD</v>
      </c>
      <c r="W396" s="14" t="str">
        <f t="shared" ca="1" si="49"/>
        <v>Agriculture</v>
      </c>
      <c r="X396" s="3" t="str">
        <f>'EE investment costs'!D445</f>
        <v>EM-65</v>
      </c>
      <c r="Y396" s="3" t="str">
        <f>'EE investment costs'!E445</f>
        <v>Electric Motors</v>
      </c>
      <c r="AC396" s="123">
        <f>'EE investment costs'!C445</f>
        <v>6.5</v>
      </c>
      <c r="AD396" s="22"/>
    </row>
    <row r="397" spans="2:30">
      <c r="B397" s="14" t="str">
        <f t="shared" ca="1" si="44"/>
        <v>INDADEFFTF-65</v>
      </c>
      <c r="C397" s="15" t="str">
        <f t="shared" ca="1" si="43"/>
        <v>IADTF</v>
      </c>
      <c r="D397" s="16">
        <f>'EE investment costs'!$F$15</f>
        <v>2016</v>
      </c>
      <c r="E397" s="14">
        <f>VLOOKUP(X397,'EE investment costs'!$D$56:$R$656,15,0)</f>
        <v>17.083333333333332</v>
      </c>
      <c r="F397" s="17">
        <f ca="1">INDEX('EE investment costs'!$D$56:$R$656,MATCH(X397,'EE investment costs'!$D$56:$D$656,0),MATCH($V$8,'EE investment costs'!$D$56:$R$56,0))</f>
        <v>955.09115454017206</v>
      </c>
      <c r="I397" s="18">
        <v>1</v>
      </c>
      <c r="J397" s="18">
        <v>1</v>
      </c>
      <c r="K397" s="14">
        <f t="shared" ca="1" si="47"/>
        <v>3</v>
      </c>
      <c r="M397" s="19" t="str">
        <f t="shared" ca="1" si="45"/>
        <v>INDADEFFTF-65</v>
      </c>
      <c r="N397" s="23" t="str">
        <f t="shared" ca="1" si="46"/>
        <v>Agriculture Saving Tech-Haulage Tractors, Trucks, Fishing boats 6.5y</v>
      </c>
      <c r="O397" s="23" t="s">
        <v>32</v>
      </c>
      <c r="P397" s="23" t="s">
        <v>33</v>
      </c>
      <c r="Q397" s="23"/>
      <c r="R397" s="23"/>
      <c r="S397" s="19" t="s">
        <v>34</v>
      </c>
      <c r="V397" s="16" t="str">
        <f t="shared" ca="1" si="48"/>
        <v>AD</v>
      </c>
      <c r="W397" s="14" t="str">
        <f t="shared" ca="1" si="49"/>
        <v>Agriculture</v>
      </c>
      <c r="X397" s="3" t="str">
        <f>'EE investment costs'!D446</f>
        <v>TF-65</v>
      </c>
      <c r="Y397" s="3" t="str">
        <f>'EE investment costs'!E446</f>
        <v>Haulage Tractors, Trucks, Fishing boats</v>
      </c>
      <c r="AC397" s="123">
        <f>'EE investment costs'!C446</f>
        <v>6.5</v>
      </c>
      <c r="AD397" s="22"/>
    </row>
    <row r="398" spans="2:30">
      <c r="B398" s="14" t="str">
        <f t="shared" ca="1" si="44"/>
        <v>INDADEFFMT-66</v>
      </c>
      <c r="C398" s="15" t="str">
        <f t="shared" ca="1" si="43"/>
        <v>IADMT</v>
      </c>
      <c r="D398" s="16">
        <f>'EE investment costs'!$F$15</f>
        <v>2016</v>
      </c>
      <c r="E398" s="14">
        <f>VLOOKUP(X398,'EE investment costs'!$D$56:$R$656,15,0)</f>
        <v>6.26</v>
      </c>
      <c r="F398" s="17">
        <f ca="1">INDEX('EE investment costs'!$D$56:$R$656,MATCH(X398,'EE investment costs'!$D$56:$D$656,0),MATCH($V$8,'EE investment costs'!$D$56:$R$56,0))</f>
        <v>828.99198033295579</v>
      </c>
      <c r="I398" s="18">
        <v>1</v>
      </c>
      <c r="J398" s="18">
        <v>1</v>
      </c>
      <c r="K398" s="14">
        <f t="shared" ca="1" si="47"/>
        <v>4</v>
      </c>
      <c r="M398" s="19" t="str">
        <f t="shared" ca="1" si="45"/>
        <v>INDADEFFMT-66</v>
      </c>
      <c r="N398" s="23" t="str">
        <f t="shared" ca="1" si="46"/>
        <v>Agriculture Saving Tech-Heat Medium Temp. up to 150C 6.6y</v>
      </c>
      <c r="O398" s="23" t="s">
        <v>32</v>
      </c>
      <c r="P398" s="23" t="s">
        <v>33</v>
      </c>
      <c r="Q398" s="23"/>
      <c r="R398" s="23"/>
      <c r="S398" s="19" t="s">
        <v>34</v>
      </c>
      <c r="V398" s="16" t="str">
        <f t="shared" ca="1" si="48"/>
        <v>AD</v>
      </c>
      <c r="W398" s="14" t="str">
        <f t="shared" ca="1" si="49"/>
        <v>Agriculture</v>
      </c>
      <c r="X398" s="3" t="str">
        <f>'EE investment costs'!D447</f>
        <v>MT-66</v>
      </c>
      <c r="Y398" s="3" t="str">
        <f>'EE investment costs'!E447</f>
        <v>Heat Medium Temp. up to 150C</v>
      </c>
      <c r="AC398" s="123">
        <f>'EE investment costs'!C447</f>
        <v>6.6</v>
      </c>
      <c r="AD398" s="22"/>
    </row>
    <row r="399" spans="2:30">
      <c r="B399" s="14" t="str">
        <f t="shared" ca="1" si="44"/>
        <v>INDADEFFHT-66</v>
      </c>
      <c r="C399" s="15" t="str">
        <f t="shared" ca="1" si="43"/>
        <v>IADHT</v>
      </c>
      <c r="D399" s="16">
        <f>'EE investment costs'!$F$15</f>
        <v>2016</v>
      </c>
      <c r="E399" s="14">
        <f>VLOOKUP(X399,'EE investment costs'!$D$56:$R$656,15,0)</f>
        <v>5.008</v>
      </c>
      <c r="F399" s="17">
        <f ca="1">INDEX('EE investment costs'!$D$56:$R$656,MATCH(X399,'EE investment costs'!$D$56:$D$656,0),MATCH($V$8,'EE investment costs'!$D$56:$R$56,0))</f>
        <v>636.2346803873512</v>
      </c>
      <c r="I399" s="18">
        <v>1</v>
      </c>
      <c r="J399" s="18">
        <v>1</v>
      </c>
      <c r="K399" s="14">
        <f t="shared" ca="1" si="47"/>
        <v>6</v>
      </c>
      <c r="M399" s="19" t="str">
        <f t="shared" ca="1" si="45"/>
        <v>INDADEFFHT-66</v>
      </c>
      <c r="N399" s="23" t="str">
        <f t="shared" ca="1" si="46"/>
        <v>Agriculture Saving Tech-Heat High Temp. over 150C 6.6y</v>
      </c>
      <c r="O399" s="23" t="s">
        <v>32</v>
      </c>
      <c r="P399" s="23" t="s">
        <v>33</v>
      </c>
      <c r="Q399" s="23"/>
      <c r="R399" s="23"/>
      <c r="S399" s="19" t="s">
        <v>34</v>
      </c>
      <c r="V399" s="16" t="str">
        <f t="shared" ca="1" si="48"/>
        <v>AD</v>
      </c>
      <c r="W399" s="14" t="str">
        <f t="shared" ca="1" si="49"/>
        <v>Agriculture</v>
      </c>
      <c r="X399" s="3" t="str">
        <f>'EE investment costs'!D448</f>
        <v>HT-66</v>
      </c>
      <c r="Y399" s="3" t="str">
        <f>'EE investment costs'!E448</f>
        <v>Heat High Temp. over 150C</v>
      </c>
      <c r="AC399" s="123">
        <f>'EE investment costs'!C448</f>
        <v>6.6</v>
      </c>
      <c r="AD399" s="22"/>
    </row>
    <row r="400" spans="2:30">
      <c r="B400" s="14" t="str">
        <f t="shared" ca="1" si="44"/>
        <v>INDADEFFRH-66</v>
      </c>
      <c r="C400" s="15" t="str">
        <f t="shared" ca="1" si="43"/>
        <v>IADRH</v>
      </c>
      <c r="D400" s="16">
        <f>'EE investment costs'!$F$15</f>
        <v>2016</v>
      </c>
      <c r="E400" s="14">
        <f>VLOOKUP(X400,'EE investment costs'!$D$56:$R$656,15,0)</f>
        <v>16.485333333333337</v>
      </c>
      <c r="F400" s="17">
        <f ca="1">INDEX('EE investment costs'!$D$56:$R$656,MATCH(X400,'EE investment costs'!$D$56:$D$656,0),MATCH($V$8,'EE investment costs'!$D$56:$R$56,0))</f>
        <v>1912.3827315533351</v>
      </c>
      <c r="I400" s="18">
        <v>1</v>
      </c>
      <c r="J400" s="18">
        <v>1</v>
      </c>
      <c r="K400" s="14">
        <f t="shared" ca="1" si="47"/>
        <v>0</v>
      </c>
      <c r="M400" s="19" t="str">
        <f t="shared" ca="1" si="45"/>
        <v>INDADEFFRH-66</v>
      </c>
      <c r="N400" s="23" t="str">
        <f t="shared" ca="1" si="46"/>
        <v>Agriculture Saving Tech-Heat Room Heat 6.6y</v>
      </c>
      <c r="O400" s="23" t="s">
        <v>32</v>
      </c>
      <c r="P400" s="23" t="s">
        <v>33</v>
      </c>
      <c r="Q400" s="23"/>
      <c r="R400" s="23"/>
      <c r="S400" s="19" t="s">
        <v>34</v>
      </c>
      <c r="V400" s="16" t="str">
        <f t="shared" ca="1" si="48"/>
        <v>AD</v>
      </c>
      <c r="W400" s="14" t="str">
        <f t="shared" ca="1" si="49"/>
        <v>Agriculture</v>
      </c>
      <c r="X400" s="3" t="str">
        <f>'EE investment costs'!D449</f>
        <v>RH-66</v>
      </c>
      <c r="Y400" s="3" t="str">
        <f>'EE investment costs'!E449</f>
        <v>Heat Room Heat</v>
      </c>
      <c r="AC400" s="123">
        <f>'EE investment costs'!C449</f>
        <v>6.6</v>
      </c>
      <c r="AD400" s="22"/>
    </row>
    <row r="401" spans="2:30">
      <c r="B401" s="14" t="str">
        <f t="shared" ca="1" si="44"/>
        <v>INDADEFFLA-66</v>
      </c>
      <c r="C401" s="15" t="str">
        <f t="shared" ca="1" si="43"/>
        <v>IADLA</v>
      </c>
      <c r="D401" s="16">
        <f>'EE investment costs'!$F$15</f>
        <v>2016</v>
      </c>
      <c r="E401" s="14">
        <f>VLOOKUP(X401,'EE investment costs'!$D$56:$R$656,15,0)</f>
        <v>4.2488666666666672</v>
      </c>
      <c r="F401" s="17">
        <f ca="1">INDEX('EE investment costs'!$D$56:$R$656,MATCH(X401,'EE investment costs'!$D$56:$D$656,0),MATCH($V$8,'EE investment costs'!$D$56:$R$56,0))</f>
        <v>1970.1993364300815</v>
      </c>
      <c r="I401" s="18">
        <v>1</v>
      </c>
      <c r="J401" s="18">
        <v>1</v>
      </c>
      <c r="K401" s="14">
        <f t="shared" ca="1" si="47"/>
        <v>0</v>
      </c>
      <c r="M401" s="19" t="str">
        <f t="shared" ca="1" si="45"/>
        <v>INDADEFFLA-66</v>
      </c>
      <c r="N401" s="23" t="str">
        <f t="shared" ca="1" si="46"/>
        <v>Agriculture Saving Tech-Light 6.6y</v>
      </c>
      <c r="O401" s="23" t="s">
        <v>32</v>
      </c>
      <c r="P401" s="23" t="s">
        <v>33</v>
      </c>
      <c r="Q401" s="23"/>
      <c r="R401" s="23"/>
      <c r="S401" s="19" t="s">
        <v>34</v>
      </c>
      <c r="V401" s="16" t="str">
        <f t="shared" ca="1" si="48"/>
        <v>AD</v>
      </c>
      <c r="W401" s="14" t="str">
        <f t="shared" ca="1" si="49"/>
        <v>Agriculture</v>
      </c>
      <c r="X401" s="3" t="str">
        <f>'EE investment costs'!D450</f>
        <v>LA-66</v>
      </c>
      <c r="Y401" s="3" t="str">
        <f>'EE investment costs'!E450</f>
        <v>Light</v>
      </c>
      <c r="AC401" s="123">
        <f>'EE investment costs'!C450</f>
        <v>6.6</v>
      </c>
      <c r="AD401" s="22"/>
    </row>
    <row r="402" spans="2:30">
      <c r="B402" s="14" t="str">
        <f t="shared" ca="1" si="44"/>
        <v>INDADEFFEM-66</v>
      </c>
      <c r="C402" s="15" t="str">
        <f t="shared" ca="1" si="43"/>
        <v>IADEM</v>
      </c>
      <c r="D402" s="16">
        <f>'EE investment costs'!$F$15</f>
        <v>2016</v>
      </c>
      <c r="E402" s="14">
        <f>VLOOKUP(X402,'EE investment costs'!$D$56:$R$656,15,0)</f>
        <v>4.4613100000000001</v>
      </c>
      <c r="F402" s="17">
        <f ca="1">INDEX('EE investment costs'!$D$56:$R$656,MATCH(X402,'EE investment costs'!$D$56:$D$656,0),MATCH($V$8,'EE investment costs'!$D$56:$R$56,0))</f>
        <v>2065.96140124367</v>
      </c>
      <c r="I402" s="18">
        <v>1</v>
      </c>
      <c r="J402" s="18">
        <v>1</v>
      </c>
      <c r="K402" s="14">
        <f t="shared" ca="1" si="47"/>
        <v>0</v>
      </c>
      <c r="M402" s="19" t="str">
        <f t="shared" ca="1" si="45"/>
        <v>INDADEFFEM-66</v>
      </c>
      <c r="N402" s="23" t="str">
        <f t="shared" ca="1" si="46"/>
        <v>Agriculture Saving Tech-Electric Motors 6.6y</v>
      </c>
      <c r="O402" s="23" t="s">
        <v>32</v>
      </c>
      <c r="P402" s="23" t="s">
        <v>33</v>
      </c>
      <c r="Q402" s="23"/>
      <c r="R402" s="23"/>
      <c r="S402" s="19" t="s">
        <v>34</v>
      </c>
      <c r="V402" s="16" t="str">
        <f t="shared" ca="1" si="48"/>
        <v>AD</v>
      </c>
      <c r="W402" s="14" t="str">
        <f t="shared" ca="1" si="49"/>
        <v>Agriculture</v>
      </c>
      <c r="X402" s="3" t="str">
        <f>'EE investment costs'!D451</f>
        <v>EM-66</v>
      </c>
      <c r="Y402" s="3" t="str">
        <f>'EE investment costs'!E451</f>
        <v>Electric Motors</v>
      </c>
      <c r="AC402" s="123">
        <f>'EE investment costs'!C451</f>
        <v>6.6</v>
      </c>
      <c r="AD402" s="22"/>
    </row>
    <row r="403" spans="2:30">
      <c r="B403" s="14" t="str">
        <f t="shared" ca="1" si="44"/>
        <v>INDADEFFTF-66</v>
      </c>
      <c r="C403" s="15" t="str">
        <f t="shared" ca="1" si="43"/>
        <v>IADTF</v>
      </c>
      <c r="D403" s="16">
        <f>'EE investment costs'!$F$15</f>
        <v>2016</v>
      </c>
      <c r="E403" s="14">
        <f>VLOOKUP(X403,'EE investment costs'!$D$56:$R$656,15,0)</f>
        <v>17.166666666666664</v>
      </c>
      <c r="F403" s="17">
        <f ca="1">INDEX('EE investment costs'!$D$56:$R$656,MATCH(X403,'EE investment costs'!$D$56:$D$656,0),MATCH($V$8,'EE investment costs'!$D$56:$R$56,0))</f>
        <v>969.7848646100208</v>
      </c>
      <c r="I403" s="18">
        <v>1</v>
      </c>
      <c r="J403" s="18">
        <v>1</v>
      </c>
      <c r="K403" s="14">
        <f t="shared" ca="1" si="47"/>
        <v>3</v>
      </c>
      <c r="M403" s="19" t="str">
        <f t="shared" ca="1" si="45"/>
        <v>INDADEFFTF-66</v>
      </c>
      <c r="N403" s="23" t="str">
        <f t="shared" ca="1" si="46"/>
        <v>Agriculture Saving Tech-Haulage Tractors, Trucks, Fishing boats 6.6y</v>
      </c>
      <c r="O403" s="23" t="s">
        <v>32</v>
      </c>
      <c r="P403" s="23" t="s">
        <v>33</v>
      </c>
      <c r="Q403" s="23"/>
      <c r="R403" s="23"/>
      <c r="S403" s="19" t="s">
        <v>34</v>
      </c>
      <c r="V403" s="16" t="str">
        <f t="shared" ca="1" si="48"/>
        <v>AD</v>
      </c>
      <c r="W403" s="14" t="str">
        <f t="shared" ca="1" si="49"/>
        <v>Agriculture</v>
      </c>
      <c r="X403" s="3" t="str">
        <f>'EE investment costs'!D452</f>
        <v>TF-66</v>
      </c>
      <c r="Y403" s="3" t="str">
        <f>'EE investment costs'!E452</f>
        <v>Haulage Tractors, Trucks, Fishing boats</v>
      </c>
      <c r="AC403" s="123">
        <f>'EE investment costs'!C452</f>
        <v>6.6</v>
      </c>
      <c r="AD403" s="22"/>
    </row>
    <row r="404" spans="2:30">
      <c r="B404" s="14" t="str">
        <f t="shared" ca="1" si="44"/>
        <v>INDADEFFMT-67</v>
      </c>
      <c r="C404" s="15" t="str">
        <f t="shared" ca="1" si="43"/>
        <v>IADMT</v>
      </c>
      <c r="D404" s="16">
        <f>'EE investment costs'!$F$15</f>
        <v>2016</v>
      </c>
      <c r="E404" s="14">
        <f>VLOOKUP(X404,'EE investment costs'!$D$56:$R$656,15,0)</f>
        <v>6.27</v>
      </c>
      <c r="F404" s="17">
        <f ca="1">INDEX('EE investment costs'!$D$56:$R$656,MATCH(X404,'EE investment costs'!$D$56:$D$656,0),MATCH($V$8,'EE investment costs'!$D$56:$R$56,0))</f>
        <v>838.31905793731869</v>
      </c>
      <c r="I404" s="18">
        <v>1</v>
      </c>
      <c r="J404" s="18">
        <v>1</v>
      </c>
      <c r="K404" s="14">
        <f t="shared" ca="1" si="47"/>
        <v>4</v>
      </c>
      <c r="M404" s="19" t="str">
        <f t="shared" ca="1" si="45"/>
        <v>INDADEFFMT-67</v>
      </c>
      <c r="N404" s="23" t="str">
        <f t="shared" ca="1" si="46"/>
        <v>Agriculture Saving Tech-Heat Medium Temp. up to 150C 6.7y</v>
      </c>
      <c r="O404" s="23" t="s">
        <v>32</v>
      </c>
      <c r="P404" s="23" t="s">
        <v>33</v>
      </c>
      <c r="Q404" s="23"/>
      <c r="R404" s="23"/>
      <c r="S404" s="19" t="s">
        <v>34</v>
      </c>
      <c r="V404" s="16" t="str">
        <f t="shared" ca="1" si="48"/>
        <v>AD</v>
      </c>
      <c r="W404" s="14" t="str">
        <f t="shared" ca="1" si="49"/>
        <v>Agriculture</v>
      </c>
      <c r="X404" s="3" t="str">
        <f>'EE investment costs'!D453</f>
        <v>MT-67</v>
      </c>
      <c r="Y404" s="3" t="str">
        <f>'EE investment costs'!E453</f>
        <v>Heat Medium Temp. up to 150C</v>
      </c>
      <c r="AC404" s="123">
        <f>'EE investment costs'!C453</f>
        <v>6.7</v>
      </c>
      <c r="AD404" s="22"/>
    </row>
    <row r="405" spans="2:30">
      <c r="B405" s="14" t="str">
        <f t="shared" ca="1" si="44"/>
        <v>INDADEFFHT-67</v>
      </c>
      <c r="C405" s="15" t="str">
        <f t="shared" ca="1" si="43"/>
        <v>IADHT</v>
      </c>
      <c r="D405" s="16">
        <f>'EE investment costs'!$F$15</f>
        <v>2016</v>
      </c>
      <c r="E405" s="14">
        <f>VLOOKUP(X405,'EE investment costs'!$D$56:$R$656,15,0)</f>
        <v>5.016</v>
      </c>
      <c r="F405" s="17">
        <f ca="1">INDEX('EE investment costs'!$D$56:$R$656,MATCH(X405,'EE investment costs'!$D$56:$D$656,0),MATCH($V$8,'EE investment costs'!$D$56:$R$56,0))</f>
        <v>642.43918975449765</v>
      </c>
      <c r="I405" s="18">
        <v>1</v>
      </c>
      <c r="J405" s="18">
        <v>1</v>
      </c>
      <c r="K405" s="14">
        <f t="shared" ca="1" si="47"/>
        <v>6</v>
      </c>
      <c r="M405" s="19" t="str">
        <f t="shared" ca="1" si="45"/>
        <v>INDADEFFHT-67</v>
      </c>
      <c r="N405" s="23" t="str">
        <f t="shared" ca="1" si="46"/>
        <v>Agriculture Saving Tech-Heat High Temp. over 150C 6.7y</v>
      </c>
      <c r="O405" s="23" t="s">
        <v>32</v>
      </c>
      <c r="P405" s="23" t="s">
        <v>33</v>
      </c>
      <c r="Q405" s="23"/>
      <c r="R405" s="23"/>
      <c r="S405" s="19" t="s">
        <v>34</v>
      </c>
      <c r="V405" s="16" t="str">
        <f t="shared" ca="1" si="48"/>
        <v>AD</v>
      </c>
      <c r="W405" s="14" t="str">
        <f t="shared" ca="1" si="49"/>
        <v>Agriculture</v>
      </c>
      <c r="X405" s="3" t="str">
        <f>'EE investment costs'!D454</f>
        <v>HT-67</v>
      </c>
      <c r="Y405" s="3" t="str">
        <f>'EE investment costs'!E454</f>
        <v>Heat High Temp. over 150C</v>
      </c>
      <c r="AC405" s="123">
        <f>'EE investment costs'!C454</f>
        <v>6.7</v>
      </c>
      <c r="AD405" s="22"/>
    </row>
    <row r="406" spans="2:30">
      <c r="B406" s="14" t="str">
        <f t="shared" ca="1" si="44"/>
        <v>INDADEFFRH-67</v>
      </c>
      <c r="C406" s="15" t="str">
        <f t="shared" ca="1" si="43"/>
        <v>IADRH</v>
      </c>
      <c r="D406" s="16">
        <f>'EE investment costs'!$F$15</f>
        <v>2016</v>
      </c>
      <c r="E406" s="14">
        <f>VLOOKUP(X406,'EE investment costs'!$D$56:$R$656,15,0)</f>
        <v>16.504000000000001</v>
      </c>
      <c r="F406" s="17">
        <f ca="1">INDEX('EE investment costs'!$D$56:$R$656,MATCH(X406,'EE investment costs'!$D$56:$D$656,0),MATCH($V$8,'EE investment costs'!$D$56:$R$56,0))</f>
        <v>1974.0724970873136</v>
      </c>
      <c r="I406" s="18">
        <v>1</v>
      </c>
      <c r="J406" s="18">
        <v>1</v>
      </c>
      <c r="K406" s="14">
        <f t="shared" ca="1" si="47"/>
        <v>0</v>
      </c>
      <c r="M406" s="19" t="str">
        <f t="shared" ca="1" si="45"/>
        <v>INDADEFFRH-67</v>
      </c>
      <c r="N406" s="23" t="str">
        <f t="shared" ca="1" si="46"/>
        <v>Agriculture Saving Tech-Heat Room Heat 6.7y</v>
      </c>
      <c r="O406" s="23" t="s">
        <v>32</v>
      </c>
      <c r="P406" s="23" t="s">
        <v>33</v>
      </c>
      <c r="Q406" s="23"/>
      <c r="R406" s="23"/>
      <c r="S406" s="19" t="s">
        <v>34</v>
      </c>
      <c r="V406" s="16" t="str">
        <f t="shared" ca="1" si="48"/>
        <v>AD</v>
      </c>
      <c r="W406" s="14" t="str">
        <f t="shared" ca="1" si="49"/>
        <v>Agriculture</v>
      </c>
      <c r="X406" s="3" t="str">
        <f>'EE investment costs'!D455</f>
        <v>RH-67</v>
      </c>
      <c r="Y406" s="3" t="str">
        <f>'EE investment costs'!E455</f>
        <v>Heat Room Heat</v>
      </c>
      <c r="AC406" s="123">
        <f>'EE investment costs'!C455</f>
        <v>6.7</v>
      </c>
      <c r="AD406" s="22"/>
    </row>
    <row r="407" spans="2:30">
      <c r="B407" s="14" t="str">
        <f t="shared" ca="1" si="44"/>
        <v>INDADEFFLA-67</v>
      </c>
      <c r="C407" s="15" t="str">
        <f t="shared" ca="1" si="43"/>
        <v>IADLA</v>
      </c>
      <c r="D407" s="16">
        <f>'EE investment costs'!$F$15</f>
        <v>2016</v>
      </c>
      <c r="E407" s="14">
        <f>VLOOKUP(X407,'EE investment costs'!$D$56:$R$656,15,0)</f>
        <v>4.2619000000000007</v>
      </c>
      <c r="F407" s="17">
        <f ca="1">INDEX('EE investment costs'!$D$56:$R$656,MATCH(X407,'EE investment costs'!$D$56:$D$656,0),MATCH($V$8,'EE investment costs'!$D$56:$R$56,0))</f>
        <v>1985.5765295812082</v>
      </c>
      <c r="I407" s="18">
        <v>1</v>
      </c>
      <c r="J407" s="18">
        <v>1</v>
      </c>
      <c r="K407" s="14">
        <f t="shared" ca="1" si="47"/>
        <v>0</v>
      </c>
      <c r="M407" s="19" t="str">
        <f t="shared" ca="1" si="45"/>
        <v>INDADEFFLA-67</v>
      </c>
      <c r="N407" s="23" t="str">
        <f t="shared" ca="1" si="46"/>
        <v>Agriculture Saving Tech-Light 6.7y</v>
      </c>
      <c r="O407" s="23" t="s">
        <v>32</v>
      </c>
      <c r="P407" s="23" t="s">
        <v>33</v>
      </c>
      <c r="Q407" s="23"/>
      <c r="R407" s="23"/>
      <c r="S407" s="19" t="s">
        <v>34</v>
      </c>
      <c r="V407" s="16" t="str">
        <f t="shared" ca="1" si="48"/>
        <v>AD</v>
      </c>
      <c r="W407" s="14" t="str">
        <f t="shared" ca="1" si="49"/>
        <v>Agriculture</v>
      </c>
      <c r="X407" s="3" t="str">
        <f>'EE investment costs'!D456</f>
        <v>LA-67</v>
      </c>
      <c r="Y407" s="3" t="str">
        <f>'EE investment costs'!E456</f>
        <v>Light</v>
      </c>
      <c r="AC407" s="123">
        <f>'EE investment costs'!C456</f>
        <v>6.7</v>
      </c>
      <c r="AD407" s="22"/>
    </row>
    <row r="408" spans="2:30">
      <c r="B408" s="14" t="str">
        <f t="shared" ca="1" si="44"/>
        <v>INDADEFFEM-67</v>
      </c>
      <c r="C408" s="15" t="str">
        <f t="shared" ca="1" si="43"/>
        <v>IADEM</v>
      </c>
      <c r="D408" s="16">
        <f>'EE investment costs'!$F$15</f>
        <v>2016</v>
      </c>
      <c r="E408" s="14">
        <f>VLOOKUP(X408,'EE investment costs'!$D$56:$R$656,15,0)</f>
        <v>4.4749949999999998</v>
      </c>
      <c r="F408" s="17">
        <f ca="1">INDEX('EE investment costs'!$D$56:$R$656,MATCH(X408,'EE investment costs'!$D$56:$D$656,0),MATCH($V$8,'EE investment costs'!$D$56:$R$56,0))</f>
        <v>2084.8995633096865</v>
      </c>
      <c r="I408" s="18">
        <v>1</v>
      </c>
      <c r="J408" s="18">
        <v>1</v>
      </c>
      <c r="K408" s="14">
        <f t="shared" ca="1" si="47"/>
        <v>0</v>
      </c>
      <c r="M408" s="19" t="str">
        <f t="shared" ca="1" si="45"/>
        <v>INDADEFFEM-67</v>
      </c>
      <c r="N408" s="23" t="str">
        <f t="shared" ca="1" si="46"/>
        <v>Agriculture Saving Tech-Electric Motors 6.7y</v>
      </c>
      <c r="O408" s="23" t="s">
        <v>32</v>
      </c>
      <c r="P408" s="23" t="s">
        <v>33</v>
      </c>
      <c r="Q408" s="23"/>
      <c r="R408" s="23"/>
      <c r="S408" s="19" t="s">
        <v>34</v>
      </c>
      <c r="V408" s="16" t="str">
        <f t="shared" ca="1" si="48"/>
        <v>AD</v>
      </c>
      <c r="W408" s="14" t="str">
        <f t="shared" ca="1" si="49"/>
        <v>Agriculture</v>
      </c>
      <c r="X408" s="3" t="str">
        <f>'EE investment costs'!D457</f>
        <v>EM-67</v>
      </c>
      <c r="Y408" s="3" t="str">
        <f>'EE investment costs'!E457</f>
        <v>Electric Motors</v>
      </c>
      <c r="AC408" s="123">
        <f>'EE investment costs'!C457</f>
        <v>6.7</v>
      </c>
      <c r="AD408" s="22"/>
    </row>
    <row r="409" spans="2:30">
      <c r="B409" s="14" t="str">
        <f t="shared" ca="1" si="44"/>
        <v>INDADEFFTF-67</v>
      </c>
      <c r="C409" s="15" t="str">
        <f t="shared" ca="1" si="43"/>
        <v>IADTF</v>
      </c>
      <c r="D409" s="16">
        <f>'EE investment costs'!$F$15</f>
        <v>2016</v>
      </c>
      <c r="E409" s="14">
        <f>VLOOKUP(X409,'EE investment costs'!$D$56:$R$656,15,0)</f>
        <v>17.25</v>
      </c>
      <c r="F409" s="17">
        <f ca="1">INDEX('EE investment costs'!$D$56:$R$656,MATCH(X409,'EE investment costs'!$D$56:$D$656,0),MATCH($V$8,'EE investment costs'!$D$56:$R$56,0))</f>
        <v>984.47857467986978</v>
      </c>
      <c r="I409" s="18">
        <v>1</v>
      </c>
      <c r="J409" s="18">
        <v>1</v>
      </c>
      <c r="K409" s="14">
        <f t="shared" ca="1" si="47"/>
        <v>3</v>
      </c>
      <c r="M409" s="19" t="str">
        <f t="shared" ca="1" si="45"/>
        <v>INDADEFFTF-67</v>
      </c>
      <c r="N409" s="23" t="str">
        <f t="shared" ca="1" si="46"/>
        <v>Agriculture Saving Tech-Haulage Tractors, Trucks, Fishing boats 6.7y</v>
      </c>
      <c r="O409" s="23" t="s">
        <v>32</v>
      </c>
      <c r="P409" s="23" t="s">
        <v>33</v>
      </c>
      <c r="Q409" s="23"/>
      <c r="R409" s="23"/>
      <c r="S409" s="19" t="s">
        <v>34</v>
      </c>
      <c r="V409" s="16" t="str">
        <f t="shared" ca="1" si="48"/>
        <v>AD</v>
      </c>
      <c r="W409" s="14" t="str">
        <f t="shared" ca="1" si="49"/>
        <v>Agriculture</v>
      </c>
      <c r="X409" s="3" t="str">
        <f>'EE investment costs'!D458</f>
        <v>TF-67</v>
      </c>
      <c r="Y409" s="3" t="str">
        <f>'EE investment costs'!E458</f>
        <v>Haulage Tractors, Trucks, Fishing boats</v>
      </c>
      <c r="AC409" s="123">
        <f>'EE investment costs'!C458</f>
        <v>6.7</v>
      </c>
      <c r="AD409" s="22"/>
    </row>
    <row r="410" spans="2:30">
      <c r="B410" s="14" t="str">
        <f t="shared" ca="1" si="44"/>
        <v>INDADEFFMT-68</v>
      </c>
      <c r="C410" s="15" t="str">
        <f t="shared" ca="1" si="43"/>
        <v>IADMT</v>
      </c>
      <c r="D410" s="16">
        <f>'EE investment costs'!$F$15</f>
        <v>2016</v>
      </c>
      <c r="E410" s="14">
        <f>VLOOKUP(X410,'EE investment costs'!$D$56:$R$656,15,0)</f>
        <v>6.2799999999999994</v>
      </c>
      <c r="F410" s="17">
        <f ca="1">INDEX('EE investment costs'!$D$56:$R$656,MATCH(X410,'EE investment costs'!$D$56:$D$656,0),MATCH($V$8,'EE investment costs'!$D$56:$R$56,0))</f>
        <v>847.64613554168147</v>
      </c>
      <c r="I410" s="18">
        <v>1</v>
      </c>
      <c r="J410" s="18">
        <v>1</v>
      </c>
      <c r="K410" s="14">
        <f t="shared" ca="1" si="47"/>
        <v>4</v>
      </c>
      <c r="M410" s="19" t="str">
        <f t="shared" ca="1" si="45"/>
        <v>INDADEFFMT-68</v>
      </c>
      <c r="N410" s="23" t="str">
        <f t="shared" ca="1" si="46"/>
        <v>Agriculture Saving Tech-Heat Medium Temp. up to 150C 6.8y</v>
      </c>
      <c r="O410" s="23" t="s">
        <v>32</v>
      </c>
      <c r="P410" s="23" t="s">
        <v>33</v>
      </c>
      <c r="Q410" s="23"/>
      <c r="R410" s="23"/>
      <c r="S410" s="19" t="s">
        <v>34</v>
      </c>
      <c r="V410" s="16" t="str">
        <f t="shared" ca="1" si="48"/>
        <v>AD</v>
      </c>
      <c r="W410" s="14" t="str">
        <f t="shared" ca="1" si="49"/>
        <v>Agriculture</v>
      </c>
      <c r="X410" s="3" t="str">
        <f>'EE investment costs'!D459</f>
        <v>MT-68</v>
      </c>
      <c r="Y410" s="3" t="str">
        <f>'EE investment costs'!E459</f>
        <v>Heat Medium Temp. up to 150C</v>
      </c>
      <c r="AC410" s="123">
        <f>'EE investment costs'!C459</f>
        <v>6.8</v>
      </c>
      <c r="AD410" s="22"/>
    </row>
    <row r="411" spans="2:30">
      <c r="B411" s="14" t="str">
        <f t="shared" ca="1" si="44"/>
        <v>INDADEFFHT-68</v>
      </c>
      <c r="C411" s="15" t="str">
        <f t="shared" ca="1" si="43"/>
        <v>IADHT</v>
      </c>
      <c r="D411" s="16">
        <f>'EE investment costs'!$F$15</f>
        <v>2016</v>
      </c>
      <c r="E411" s="14">
        <f>VLOOKUP(X411,'EE investment costs'!$D$56:$R$656,15,0)</f>
        <v>5.024</v>
      </c>
      <c r="F411" s="17">
        <f ca="1">INDEX('EE investment costs'!$D$56:$R$656,MATCH(X411,'EE investment costs'!$D$56:$D$656,0),MATCH($V$8,'EE investment costs'!$D$56:$R$56,0))</f>
        <v>648.64369912164409</v>
      </c>
      <c r="I411" s="18">
        <v>1</v>
      </c>
      <c r="J411" s="18">
        <v>1</v>
      </c>
      <c r="K411" s="14">
        <f t="shared" ca="1" si="47"/>
        <v>6</v>
      </c>
      <c r="M411" s="19" t="str">
        <f t="shared" ca="1" si="45"/>
        <v>INDADEFFHT-68</v>
      </c>
      <c r="N411" s="23" t="str">
        <f t="shared" ca="1" si="46"/>
        <v>Agriculture Saving Tech-Heat High Temp. over 150C 6.8y</v>
      </c>
      <c r="O411" s="23" t="s">
        <v>32</v>
      </c>
      <c r="P411" s="23" t="s">
        <v>33</v>
      </c>
      <c r="Q411" s="23"/>
      <c r="R411" s="23"/>
      <c r="S411" s="19" t="s">
        <v>34</v>
      </c>
      <c r="V411" s="16" t="str">
        <f t="shared" ca="1" si="48"/>
        <v>AD</v>
      </c>
      <c r="W411" s="14" t="str">
        <f t="shared" ca="1" si="49"/>
        <v>Agriculture</v>
      </c>
      <c r="X411" s="3" t="str">
        <f>'EE investment costs'!D460</f>
        <v>HT-68</v>
      </c>
      <c r="Y411" s="3" t="str">
        <f>'EE investment costs'!E460</f>
        <v>Heat High Temp. over 150C</v>
      </c>
      <c r="AC411" s="123">
        <f>'EE investment costs'!C460</f>
        <v>6.8</v>
      </c>
      <c r="AD411" s="22"/>
    </row>
    <row r="412" spans="2:30">
      <c r="B412" s="14" t="str">
        <f t="shared" ca="1" si="44"/>
        <v>INDADEFFRH-68</v>
      </c>
      <c r="C412" s="15" t="str">
        <f t="shared" ca="1" si="43"/>
        <v>IADRH</v>
      </c>
      <c r="D412" s="16">
        <f>'EE investment costs'!$F$15</f>
        <v>2016</v>
      </c>
      <c r="E412" s="14">
        <f>VLOOKUP(X412,'EE investment costs'!$D$56:$R$656,15,0)</f>
        <v>16.522666666666669</v>
      </c>
      <c r="F412" s="17">
        <f ca="1">INDEX('EE investment costs'!$D$56:$R$656,MATCH(X412,'EE investment costs'!$D$56:$D$656,0),MATCH($V$8,'EE investment costs'!$D$56:$R$56,0))</f>
        <v>2035.7622626212924</v>
      </c>
      <c r="I412" s="18">
        <v>1</v>
      </c>
      <c r="J412" s="18">
        <v>1</v>
      </c>
      <c r="K412" s="14">
        <f t="shared" ca="1" si="47"/>
        <v>0</v>
      </c>
      <c r="M412" s="19" t="str">
        <f t="shared" ca="1" si="45"/>
        <v>INDADEFFRH-68</v>
      </c>
      <c r="N412" s="23" t="str">
        <f t="shared" ca="1" si="46"/>
        <v>Agriculture Saving Tech-Heat Room Heat 6.8y</v>
      </c>
      <c r="O412" s="23" t="s">
        <v>32</v>
      </c>
      <c r="P412" s="23" t="s">
        <v>33</v>
      </c>
      <c r="Q412" s="23"/>
      <c r="R412" s="23"/>
      <c r="S412" s="19" t="s">
        <v>34</v>
      </c>
      <c r="V412" s="16" t="str">
        <f t="shared" ca="1" si="48"/>
        <v>AD</v>
      </c>
      <c r="W412" s="14" t="str">
        <f t="shared" ca="1" si="49"/>
        <v>Agriculture</v>
      </c>
      <c r="X412" s="3" t="str">
        <f>'EE investment costs'!D461</f>
        <v>RH-68</v>
      </c>
      <c r="Y412" s="3" t="str">
        <f>'EE investment costs'!E461</f>
        <v>Heat Room Heat</v>
      </c>
      <c r="AC412" s="123">
        <f>'EE investment costs'!C461</f>
        <v>6.8</v>
      </c>
      <c r="AD412" s="22"/>
    </row>
    <row r="413" spans="2:30">
      <c r="B413" s="14" t="str">
        <f t="shared" ca="1" si="44"/>
        <v>INDADEFFLA-68</v>
      </c>
      <c r="C413" s="15" t="str">
        <f t="shared" ca="1" si="43"/>
        <v>IADLA</v>
      </c>
      <c r="D413" s="16">
        <f>'EE investment costs'!$F$15</f>
        <v>2016</v>
      </c>
      <c r="E413" s="14">
        <f>VLOOKUP(X413,'EE investment costs'!$D$56:$R$656,15,0)</f>
        <v>4.2749333333333333</v>
      </c>
      <c r="F413" s="17">
        <f ca="1">INDEX('EE investment costs'!$D$56:$R$656,MATCH(X413,'EE investment costs'!$D$56:$D$656,0),MATCH($V$8,'EE investment costs'!$D$56:$R$56,0))</f>
        <v>2000.9537227323349</v>
      </c>
      <c r="I413" s="18">
        <v>1</v>
      </c>
      <c r="J413" s="18">
        <v>1</v>
      </c>
      <c r="K413" s="14">
        <f t="shared" ca="1" si="47"/>
        <v>0</v>
      </c>
      <c r="M413" s="19" t="str">
        <f t="shared" ca="1" si="45"/>
        <v>INDADEFFLA-68</v>
      </c>
      <c r="N413" s="23" t="str">
        <f t="shared" ca="1" si="46"/>
        <v>Agriculture Saving Tech-Light 6.8y</v>
      </c>
      <c r="O413" s="23" t="s">
        <v>32</v>
      </c>
      <c r="P413" s="23" t="s">
        <v>33</v>
      </c>
      <c r="Q413" s="23"/>
      <c r="R413" s="23"/>
      <c r="S413" s="19" t="s">
        <v>34</v>
      </c>
      <c r="V413" s="16" t="str">
        <f t="shared" ca="1" si="48"/>
        <v>AD</v>
      </c>
      <c r="W413" s="14" t="str">
        <f t="shared" ca="1" si="49"/>
        <v>Agriculture</v>
      </c>
      <c r="X413" s="3" t="str">
        <f>'EE investment costs'!D462</f>
        <v>LA-68</v>
      </c>
      <c r="Y413" s="3" t="str">
        <f>'EE investment costs'!E462</f>
        <v>Light</v>
      </c>
      <c r="AC413" s="123">
        <f>'EE investment costs'!C462</f>
        <v>6.8</v>
      </c>
      <c r="AD413" s="22"/>
    </row>
    <row r="414" spans="2:30">
      <c r="B414" s="14" t="str">
        <f t="shared" ca="1" si="44"/>
        <v>INDADEFFEM-68</v>
      </c>
      <c r="C414" s="15" t="str">
        <f t="shared" ca="1" si="43"/>
        <v>IADEM</v>
      </c>
      <c r="D414" s="16">
        <f>'EE investment costs'!$F$15</f>
        <v>2016</v>
      </c>
      <c r="E414" s="14">
        <f>VLOOKUP(X414,'EE investment costs'!$D$56:$R$656,15,0)</f>
        <v>4.4886799999999996</v>
      </c>
      <c r="F414" s="17">
        <f ca="1">INDEX('EE investment costs'!$D$56:$R$656,MATCH(X414,'EE investment costs'!$D$56:$D$656,0),MATCH($V$8,'EE investment costs'!$D$56:$R$56,0))</f>
        <v>2103.8377253757026</v>
      </c>
      <c r="I414" s="18">
        <v>1</v>
      </c>
      <c r="J414" s="18">
        <v>1</v>
      </c>
      <c r="K414" s="14">
        <f t="shared" ca="1" si="47"/>
        <v>0</v>
      </c>
      <c r="M414" s="19" t="str">
        <f t="shared" ca="1" si="45"/>
        <v>INDADEFFEM-68</v>
      </c>
      <c r="N414" s="23" t="str">
        <f t="shared" ca="1" si="46"/>
        <v>Agriculture Saving Tech-Electric Motors 6.8y</v>
      </c>
      <c r="O414" s="23" t="s">
        <v>32</v>
      </c>
      <c r="P414" s="23" t="s">
        <v>33</v>
      </c>
      <c r="Q414" s="23"/>
      <c r="R414" s="23"/>
      <c r="S414" s="19" t="s">
        <v>34</v>
      </c>
      <c r="V414" s="16" t="str">
        <f t="shared" ca="1" si="48"/>
        <v>AD</v>
      </c>
      <c r="W414" s="14" t="str">
        <f t="shared" ca="1" si="49"/>
        <v>Agriculture</v>
      </c>
      <c r="X414" s="3" t="str">
        <f>'EE investment costs'!D463</f>
        <v>EM-68</v>
      </c>
      <c r="Y414" s="3" t="str">
        <f>'EE investment costs'!E463</f>
        <v>Electric Motors</v>
      </c>
      <c r="AC414" s="123">
        <f>'EE investment costs'!C463</f>
        <v>6.8</v>
      </c>
      <c r="AD414" s="22"/>
    </row>
    <row r="415" spans="2:30">
      <c r="B415" s="14" t="str">
        <f t="shared" ca="1" si="44"/>
        <v>INDADEFFTF-68</v>
      </c>
      <c r="C415" s="15" t="str">
        <f t="shared" ca="1" si="43"/>
        <v>IADTF</v>
      </c>
      <c r="D415" s="16">
        <f>'EE investment costs'!$F$15</f>
        <v>2016</v>
      </c>
      <c r="E415" s="14">
        <f>VLOOKUP(X415,'EE investment costs'!$D$56:$R$656,15,0)</f>
        <v>17.333333333333332</v>
      </c>
      <c r="F415" s="17">
        <f ca="1">INDEX('EE investment costs'!$D$56:$R$656,MATCH(X415,'EE investment costs'!$D$56:$D$656,0),MATCH($V$8,'EE investment costs'!$D$56:$R$56,0))</f>
        <v>999.17228474971841</v>
      </c>
      <c r="I415" s="18">
        <v>1</v>
      </c>
      <c r="J415" s="18">
        <v>1</v>
      </c>
      <c r="K415" s="14">
        <f t="shared" ca="1" si="47"/>
        <v>3</v>
      </c>
      <c r="M415" s="19" t="str">
        <f t="shared" ca="1" si="45"/>
        <v>INDADEFFTF-68</v>
      </c>
      <c r="N415" s="23" t="str">
        <f t="shared" ca="1" si="46"/>
        <v>Agriculture Saving Tech-Haulage Tractors, Trucks, Fishing boats 6.8y</v>
      </c>
      <c r="O415" s="23" t="s">
        <v>32</v>
      </c>
      <c r="P415" s="23" t="s">
        <v>33</v>
      </c>
      <c r="Q415" s="23"/>
      <c r="R415" s="23"/>
      <c r="S415" s="19" t="s">
        <v>34</v>
      </c>
      <c r="V415" s="16" t="str">
        <f t="shared" ca="1" si="48"/>
        <v>AD</v>
      </c>
      <c r="W415" s="14" t="str">
        <f t="shared" ca="1" si="49"/>
        <v>Agriculture</v>
      </c>
      <c r="X415" s="3" t="str">
        <f>'EE investment costs'!D464</f>
        <v>TF-68</v>
      </c>
      <c r="Y415" s="3" t="str">
        <f>'EE investment costs'!E464</f>
        <v>Haulage Tractors, Trucks, Fishing boats</v>
      </c>
      <c r="AC415" s="123">
        <f>'EE investment costs'!C464</f>
        <v>6.8</v>
      </c>
      <c r="AD415" s="22"/>
    </row>
    <row r="416" spans="2:30">
      <c r="B416" s="14" t="str">
        <f t="shared" ca="1" si="44"/>
        <v>INDADEFFMT-69</v>
      </c>
      <c r="C416" s="15" t="str">
        <f t="shared" ca="1" si="43"/>
        <v>IADMT</v>
      </c>
      <c r="D416" s="16">
        <f>'EE investment costs'!$F$15</f>
        <v>2016</v>
      </c>
      <c r="E416" s="14">
        <f>VLOOKUP(X416,'EE investment costs'!$D$56:$R$656,15,0)</f>
        <v>6.29</v>
      </c>
      <c r="F416" s="17">
        <f ca="1">INDEX('EE investment costs'!$D$56:$R$656,MATCH(X416,'EE investment costs'!$D$56:$D$656,0),MATCH($V$8,'EE investment costs'!$D$56:$R$56,0))</f>
        <v>856.97321314604437</v>
      </c>
      <c r="I416" s="18">
        <v>1</v>
      </c>
      <c r="J416" s="18">
        <v>1</v>
      </c>
      <c r="K416" s="14">
        <f t="shared" ca="1" si="47"/>
        <v>4</v>
      </c>
      <c r="M416" s="19" t="str">
        <f t="shared" ca="1" si="45"/>
        <v>INDADEFFMT-69</v>
      </c>
      <c r="N416" s="23" t="str">
        <f t="shared" ca="1" si="46"/>
        <v>Agriculture Saving Tech-Heat Medium Temp. up to 150C 6.9y</v>
      </c>
      <c r="O416" s="23" t="s">
        <v>32</v>
      </c>
      <c r="P416" s="23" t="s">
        <v>33</v>
      </c>
      <c r="Q416" s="23"/>
      <c r="R416" s="23"/>
      <c r="S416" s="19" t="s">
        <v>34</v>
      </c>
      <c r="V416" s="16" t="str">
        <f t="shared" ca="1" si="48"/>
        <v>AD</v>
      </c>
      <c r="W416" s="14" t="str">
        <f t="shared" ca="1" si="49"/>
        <v>Agriculture</v>
      </c>
      <c r="X416" s="3" t="str">
        <f>'EE investment costs'!D465</f>
        <v>MT-69</v>
      </c>
      <c r="Y416" s="3" t="str">
        <f>'EE investment costs'!E465</f>
        <v>Heat Medium Temp. up to 150C</v>
      </c>
      <c r="AC416" s="123">
        <f>'EE investment costs'!C465</f>
        <v>6.9</v>
      </c>
      <c r="AD416" s="22"/>
    </row>
    <row r="417" spans="2:30">
      <c r="B417" s="14" t="str">
        <f t="shared" ca="1" si="44"/>
        <v>INDADEFFHT-69</v>
      </c>
      <c r="C417" s="15" t="str">
        <f t="shared" ca="1" si="43"/>
        <v>IADHT</v>
      </c>
      <c r="D417" s="16">
        <f>'EE investment costs'!$F$15</f>
        <v>2016</v>
      </c>
      <c r="E417" s="14">
        <f>VLOOKUP(X417,'EE investment costs'!$D$56:$R$656,15,0)</f>
        <v>5.032</v>
      </c>
      <c r="F417" s="17">
        <f ca="1">INDEX('EE investment costs'!$D$56:$R$656,MATCH(X417,'EE investment costs'!$D$56:$D$656,0),MATCH($V$8,'EE investment costs'!$D$56:$R$56,0))</f>
        <v>654.84820848879065</v>
      </c>
      <c r="I417" s="18">
        <v>1</v>
      </c>
      <c r="J417" s="18">
        <v>1</v>
      </c>
      <c r="K417" s="14">
        <f t="shared" ca="1" si="47"/>
        <v>6</v>
      </c>
      <c r="M417" s="19" t="str">
        <f t="shared" ca="1" si="45"/>
        <v>INDADEFFHT-69</v>
      </c>
      <c r="N417" s="23" t="str">
        <f t="shared" ca="1" si="46"/>
        <v>Agriculture Saving Tech-Heat High Temp. over 150C 6.9y</v>
      </c>
      <c r="O417" s="23" t="s">
        <v>32</v>
      </c>
      <c r="P417" s="23" t="s">
        <v>33</v>
      </c>
      <c r="Q417" s="23"/>
      <c r="R417" s="23"/>
      <c r="S417" s="19" t="s">
        <v>34</v>
      </c>
      <c r="V417" s="16" t="str">
        <f t="shared" ca="1" si="48"/>
        <v>AD</v>
      </c>
      <c r="W417" s="14" t="str">
        <f t="shared" ca="1" si="49"/>
        <v>Agriculture</v>
      </c>
      <c r="X417" s="3" t="str">
        <f>'EE investment costs'!D466</f>
        <v>HT-69</v>
      </c>
      <c r="Y417" s="3" t="str">
        <f>'EE investment costs'!E466</f>
        <v>Heat High Temp. over 150C</v>
      </c>
      <c r="AC417" s="123">
        <f>'EE investment costs'!C466</f>
        <v>6.9</v>
      </c>
      <c r="AD417" s="22"/>
    </row>
    <row r="418" spans="2:30">
      <c r="B418" s="14" t="str">
        <f t="shared" ca="1" si="44"/>
        <v>INDADEFFRH-69</v>
      </c>
      <c r="C418" s="15" t="str">
        <f t="shared" ca="1" si="43"/>
        <v>IADRH</v>
      </c>
      <c r="D418" s="16">
        <f>'EE investment costs'!$F$15</f>
        <v>2016</v>
      </c>
      <c r="E418" s="14">
        <f>VLOOKUP(X418,'EE investment costs'!$D$56:$R$656,15,0)</f>
        <v>16.541333333333334</v>
      </c>
      <c r="F418" s="17">
        <f ca="1">INDEX('EE investment costs'!$D$56:$R$656,MATCH(X418,'EE investment costs'!$D$56:$D$656,0),MATCH($V$8,'EE investment costs'!$D$56:$R$56,0))</f>
        <v>2097.4520281552709</v>
      </c>
      <c r="I418" s="18">
        <v>1</v>
      </c>
      <c r="J418" s="18">
        <v>1</v>
      </c>
      <c r="K418" s="14">
        <f t="shared" ca="1" si="47"/>
        <v>0</v>
      </c>
      <c r="M418" s="19" t="str">
        <f t="shared" ca="1" si="45"/>
        <v>INDADEFFRH-69</v>
      </c>
      <c r="N418" s="23" t="str">
        <f t="shared" ca="1" si="46"/>
        <v>Agriculture Saving Tech-Heat Room Heat 6.9y</v>
      </c>
      <c r="O418" s="23" t="s">
        <v>32</v>
      </c>
      <c r="P418" s="23" t="s">
        <v>33</v>
      </c>
      <c r="Q418" s="23"/>
      <c r="R418" s="23"/>
      <c r="S418" s="19" t="s">
        <v>34</v>
      </c>
      <c r="V418" s="16" t="str">
        <f t="shared" ca="1" si="48"/>
        <v>AD</v>
      </c>
      <c r="W418" s="14" t="str">
        <f t="shared" ca="1" si="49"/>
        <v>Agriculture</v>
      </c>
      <c r="X418" s="3" t="str">
        <f>'EE investment costs'!D467</f>
        <v>RH-69</v>
      </c>
      <c r="Y418" s="3" t="str">
        <f>'EE investment costs'!E467</f>
        <v>Heat Room Heat</v>
      </c>
      <c r="AC418" s="123">
        <f>'EE investment costs'!C467</f>
        <v>6.9</v>
      </c>
      <c r="AD418" s="22"/>
    </row>
    <row r="419" spans="2:30">
      <c r="B419" s="14" t="str">
        <f t="shared" ca="1" si="44"/>
        <v>INDADEFFLA-69</v>
      </c>
      <c r="C419" s="15" t="str">
        <f t="shared" ca="1" si="43"/>
        <v>IADLA</v>
      </c>
      <c r="D419" s="16">
        <f>'EE investment costs'!$F$15</f>
        <v>2016</v>
      </c>
      <c r="E419" s="14">
        <f>VLOOKUP(X419,'EE investment costs'!$D$56:$R$656,15,0)</f>
        <v>4.2879666666666667</v>
      </c>
      <c r="F419" s="17">
        <f ca="1">INDEX('EE investment costs'!$D$56:$R$656,MATCH(X419,'EE investment costs'!$D$56:$D$656,0),MATCH($V$8,'EE investment costs'!$D$56:$R$56,0))</f>
        <v>2016.3309158834613</v>
      </c>
      <c r="I419" s="18">
        <v>1</v>
      </c>
      <c r="J419" s="18">
        <v>1</v>
      </c>
      <c r="K419" s="14">
        <f t="shared" ca="1" si="47"/>
        <v>0</v>
      </c>
      <c r="M419" s="19" t="str">
        <f t="shared" ca="1" si="45"/>
        <v>INDADEFFLA-69</v>
      </c>
      <c r="N419" s="23" t="str">
        <f t="shared" ca="1" si="46"/>
        <v>Agriculture Saving Tech-Light 6.9y</v>
      </c>
      <c r="O419" s="23" t="s">
        <v>32</v>
      </c>
      <c r="P419" s="23" t="s">
        <v>33</v>
      </c>
      <c r="Q419" s="23"/>
      <c r="R419" s="23"/>
      <c r="S419" s="19" t="s">
        <v>34</v>
      </c>
      <c r="V419" s="16" t="str">
        <f t="shared" ca="1" si="48"/>
        <v>AD</v>
      </c>
      <c r="W419" s="14" t="str">
        <f t="shared" ca="1" si="49"/>
        <v>Agriculture</v>
      </c>
      <c r="X419" s="3" t="str">
        <f>'EE investment costs'!D468</f>
        <v>LA-69</v>
      </c>
      <c r="Y419" s="3" t="str">
        <f>'EE investment costs'!E468</f>
        <v>Light</v>
      </c>
      <c r="AC419" s="123">
        <f>'EE investment costs'!C468</f>
        <v>6.9</v>
      </c>
      <c r="AD419" s="22"/>
    </row>
    <row r="420" spans="2:30">
      <c r="B420" s="14" t="str">
        <f t="shared" ca="1" si="44"/>
        <v>INDADEFFEM-69</v>
      </c>
      <c r="C420" s="15" t="str">
        <f t="shared" ca="1" si="43"/>
        <v>IADEM</v>
      </c>
      <c r="D420" s="16">
        <f>'EE investment costs'!$F$15</f>
        <v>2016</v>
      </c>
      <c r="E420" s="14">
        <f>VLOOKUP(X420,'EE investment costs'!$D$56:$R$656,15,0)</f>
        <v>4.5023650000000002</v>
      </c>
      <c r="F420" s="17">
        <f ca="1">INDEX('EE investment costs'!$D$56:$R$656,MATCH(X420,'EE investment costs'!$D$56:$D$656,0),MATCH($V$8,'EE investment costs'!$D$56:$R$56,0))</f>
        <v>2122.7758874417186</v>
      </c>
      <c r="I420" s="18">
        <v>1</v>
      </c>
      <c r="J420" s="18">
        <v>1</v>
      </c>
      <c r="K420" s="14">
        <f t="shared" ca="1" si="47"/>
        <v>0</v>
      </c>
      <c r="M420" s="19" t="str">
        <f t="shared" ca="1" si="45"/>
        <v>INDADEFFEM-69</v>
      </c>
      <c r="N420" s="23" t="str">
        <f t="shared" ca="1" si="46"/>
        <v>Agriculture Saving Tech-Electric Motors 6.9y</v>
      </c>
      <c r="O420" s="23" t="s">
        <v>32</v>
      </c>
      <c r="P420" s="23" t="s">
        <v>33</v>
      </c>
      <c r="Q420" s="23"/>
      <c r="R420" s="23"/>
      <c r="S420" s="19" t="s">
        <v>34</v>
      </c>
      <c r="V420" s="16" t="str">
        <f t="shared" ca="1" si="48"/>
        <v>AD</v>
      </c>
      <c r="W420" s="14" t="str">
        <f t="shared" ca="1" si="49"/>
        <v>Agriculture</v>
      </c>
      <c r="X420" s="3" t="str">
        <f>'EE investment costs'!D469</f>
        <v>EM-69</v>
      </c>
      <c r="Y420" s="3" t="str">
        <f>'EE investment costs'!E469</f>
        <v>Electric Motors</v>
      </c>
      <c r="AC420" s="123">
        <f>'EE investment costs'!C469</f>
        <v>6.9</v>
      </c>
      <c r="AD420" s="22"/>
    </row>
    <row r="421" spans="2:30">
      <c r="B421" s="14" t="str">
        <f t="shared" ca="1" si="44"/>
        <v>INDADEFFTF-69</v>
      </c>
      <c r="C421" s="15" t="str">
        <f t="shared" ca="1" si="43"/>
        <v>IADTF</v>
      </c>
      <c r="D421" s="16">
        <f>'EE investment costs'!$F$15</f>
        <v>2016</v>
      </c>
      <c r="E421" s="14">
        <f>VLOOKUP(X421,'EE investment costs'!$D$56:$R$656,15,0)</f>
        <v>17.416666666666664</v>
      </c>
      <c r="F421" s="17">
        <f ca="1">INDEX('EE investment costs'!$D$56:$R$656,MATCH(X421,'EE investment costs'!$D$56:$D$656,0),MATCH($V$8,'EE investment costs'!$D$56:$R$56,0))</f>
        <v>1013.8659948195673</v>
      </c>
      <c r="I421" s="18">
        <v>1</v>
      </c>
      <c r="J421" s="18">
        <v>1</v>
      </c>
      <c r="K421" s="14">
        <f t="shared" ca="1" si="47"/>
        <v>2</v>
      </c>
      <c r="M421" s="19" t="str">
        <f t="shared" ca="1" si="45"/>
        <v>INDADEFFTF-69</v>
      </c>
      <c r="N421" s="23" t="str">
        <f t="shared" ca="1" si="46"/>
        <v>Agriculture Saving Tech-Haulage Tractors, Trucks, Fishing boats 6.9y</v>
      </c>
      <c r="O421" s="23" t="s">
        <v>32</v>
      </c>
      <c r="P421" s="23" t="s">
        <v>33</v>
      </c>
      <c r="Q421" s="23"/>
      <c r="R421" s="23"/>
      <c r="S421" s="19" t="s">
        <v>34</v>
      </c>
      <c r="V421" s="16" t="str">
        <f t="shared" ca="1" si="48"/>
        <v>AD</v>
      </c>
      <c r="W421" s="14" t="str">
        <f t="shared" ca="1" si="49"/>
        <v>Agriculture</v>
      </c>
      <c r="X421" s="3" t="str">
        <f>'EE investment costs'!D470</f>
        <v>TF-69</v>
      </c>
      <c r="Y421" s="3" t="str">
        <f>'EE investment costs'!E470</f>
        <v>Haulage Tractors, Trucks, Fishing boats</v>
      </c>
      <c r="AC421" s="123">
        <f>'EE investment costs'!C470</f>
        <v>6.9</v>
      </c>
      <c r="AD421" s="22"/>
    </row>
    <row r="422" spans="2:30">
      <c r="B422" s="14" t="str">
        <f t="shared" ca="1" si="44"/>
        <v>INDADEFFMT-70</v>
      </c>
      <c r="C422" s="15" t="str">
        <f t="shared" ca="1" si="43"/>
        <v>IADMT</v>
      </c>
      <c r="D422" s="16">
        <f>'EE investment costs'!$F$15</f>
        <v>2016</v>
      </c>
      <c r="E422" s="14">
        <f>VLOOKUP(X422,'EE investment costs'!$D$56:$R$656,15,0)</f>
        <v>6.3</v>
      </c>
      <c r="F422" s="17">
        <f ca="1">INDEX('EE investment costs'!$D$56:$R$656,MATCH(X422,'EE investment costs'!$D$56:$D$656,0),MATCH($V$8,'EE investment costs'!$D$56:$R$56,0))</f>
        <v>866.30029075040704</v>
      </c>
      <c r="I422" s="18">
        <v>1</v>
      </c>
      <c r="J422" s="18">
        <v>1</v>
      </c>
      <c r="K422" s="14">
        <f t="shared" ca="1" si="47"/>
        <v>4</v>
      </c>
      <c r="M422" s="19" t="str">
        <f t="shared" ca="1" si="45"/>
        <v>INDADEFFMT-70</v>
      </c>
      <c r="N422" s="23" t="str">
        <f t="shared" ca="1" si="46"/>
        <v>Agriculture Saving Tech-Heat Medium Temp. up to 150C 7y</v>
      </c>
      <c r="O422" s="23" t="s">
        <v>32</v>
      </c>
      <c r="P422" s="23" t="s">
        <v>33</v>
      </c>
      <c r="Q422" s="23"/>
      <c r="R422" s="23"/>
      <c r="S422" s="19" t="s">
        <v>34</v>
      </c>
      <c r="V422" s="16" t="str">
        <f t="shared" ca="1" si="48"/>
        <v>AD</v>
      </c>
      <c r="W422" s="14" t="str">
        <f t="shared" ca="1" si="49"/>
        <v>Agriculture</v>
      </c>
      <c r="X422" s="3" t="str">
        <f>'EE investment costs'!D471</f>
        <v>MT-70</v>
      </c>
      <c r="Y422" s="3" t="str">
        <f>'EE investment costs'!E471</f>
        <v>Heat Medium Temp. up to 150C</v>
      </c>
      <c r="AC422" s="123">
        <f>'EE investment costs'!C471</f>
        <v>7</v>
      </c>
      <c r="AD422" s="22"/>
    </row>
    <row r="423" spans="2:30">
      <c r="B423" s="14" t="str">
        <f t="shared" ca="1" si="44"/>
        <v>INDADEFFHT-70</v>
      </c>
      <c r="C423" s="15" t="str">
        <f t="shared" ca="1" si="43"/>
        <v>IADHT</v>
      </c>
      <c r="D423" s="16">
        <f>'EE investment costs'!$F$15</f>
        <v>2016</v>
      </c>
      <c r="E423" s="14">
        <f>VLOOKUP(X423,'EE investment costs'!$D$56:$R$656,15,0)</f>
        <v>5.04</v>
      </c>
      <c r="F423" s="17">
        <f ca="1">INDEX('EE investment costs'!$D$56:$R$656,MATCH(X423,'EE investment costs'!$D$56:$D$656,0),MATCH($V$8,'EE investment costs'!$D$56:$R$56,0))</f>
        <v>661.05271785593709</v>
      </c>
      <c r="I423" s="18">
        <v>1</v>
      </c>
      <c r="J423" s="18">
        <v>1</v>
      </c>
      <c r="K423" s="14">
        <f t="shared" ca="1" si="47"/>
        <v>6</v>
      </c>
      <c r="M423" s="19" t="str">
        <f t="shared" ca="1" si="45"/>
        <v>INDADEFFHT-70</v>
      </c>
      <c r="N423" s="23" t="str">
        <f t="shared" ca="1" si="46"/>
        <v>Agriculture Saving Tech-Heat High Temp. over 150C 7y</v>
      </c>
      <c r="O423" s="23" t="s">
        <v>32</v>
      </c>
      <c r="P423" s="23" t="s">
        <v>33</v>
      </c>
      <c r="Q423" s="23"/>
      <c r="R423" s="23"/>
      <c r="S423" s="19" t="s">
        <v>34</v>
      </c>
      <c r="V423" s="16" t="str">
        <f t="shared" ca="1" si="48"/>
        <v>AD</v>
      </c>
      <c r="W423" s="14" t="str">
        <f t="shared" ca="1" si="49"/>
        <v>Agriculture</v>
      </c>
      <c r="X423" s="3" t="str">
        <f>'EE investment costs'!D472</f>
        <v>HT-70</v>
      </c>
      <c r="Y423" s="3" t="str">
        <f>'EE investment costs'!E472</f>
        <v>Heat High Temp. over 150C</v>
      </c>
      <c r="AC423" s="123">
        <f>'EE investment costs'!C472</f>
        <v>7</v>
      </c>
      <c r="AD423" s="22"/>
    </row>
    <row r="424" spans="2:30">
      <c r="B424" s="14" t="str">
        <f t="shared" ca="1" si="44"/>
        <v>INDADEFFRH-70</v>
      </c>
      <c r="C424" s="15" t="str">
        <f t="shared" ca="1" si="43"/>
        <v>IADRH</v>
      </c>
      <c r="D424" s="16">
        <f>'EE investment costs'!$F$15</f>
        <v>2016</v>
      </c>
      <c r="E424" s="14">
        <f>VLOOKUP(X424,'EE investment costs'!$D$56:$R$656,15,0)</f>
        <v>16.560000000000002</v>
      </c>
      <c r="F424" s="17">
        <f ca="1">INDEX('EE investment costs'!$D$56:$R$656,MATCH(X424,'EE investment costs'!$D$56:$D$656,0),MATCH($V$8,'EE investment costs'!$D$56:$R$56,0))</f>
        <v>2159.1417936892494</v>
      </c>
      <c r="I424" s="18">
        <v>1</v>
      </c>
      <c r="J424" s="18">
        <v>1</v>
      </c>
      <c r="K424" s="14">
        <f t="shared" ca="1" si="47"/>
        <v>0</v>
      </c>
      <c r="M424" s="19" t="str">
        <f t="shared" ca="1" si="45"/>
        <v>INDADEFFRH-70</v>
      </c>
      <c r="N424" s="23" t="str">
        <f t="shared" ca="1" si="46"/>
        <v>Agriculture Saving Tech-Heat Room Heat 7y</v>
      </c>
      <c r="O424" s="23" t="s">
        <v>32</v>
      </c>
      <c r="P424" s="23" t="s">
        <v>33</v>
      </c>
      <c r="Q424" s="23"/>
      <c r="R424" s="23"/>
      <c r="S424" s="19" t="s">
        <v>34</v>
      </c>
      <c r="V424" s="16" t="str">
        <f t="shared" ca="1" si="48"/>
        <v>AD</v>
      </c>
      <c r="W424" s="14" t="str">
        <f t="shared" ca="1" si="49"/>
        <v>Agriculture</v>
      </c>
      <c r="X424" s="3" t="str">
        <f>'EE investment costs'!D473</f>
        <v>RH-70</v>
      </c>
      <c r="Y424" s="3" t="str">
        <f>'EE investment costs'!E473</f>
        <v>Heat Room Heat</v>
      </c>
      <c r="AC424" s="123">
        <f>'EE investment costs'!C473</f>
        <v>7</v>
      </c>
      <c r="AD424" s="22"/>
    </row>
    <row r="425" spans="2:30">
      <c r="B425" s="14" t="str">
        <f t="shared" ca="1" si="44"/>
        <v>INDADEFFLA-70</v>
      </c>
      <c r="C425" s="15" t="str">
        <f t="shared" ca="1" si="43"/>
        <v>IADLA</v>
      </c>
      <c r="D425" s="16">
        <f>'EE investment costs'!$F$15</f>
        <v>2016</v>
      </c>
      <c r="E425" s="14">
        <f>VLOOKUP(X425,'EE investment costs'!$D$56:$R$656,15,0)</f>
        <v>4.3010000000000002</v>
      </c>
      <c r="F425" s="17">
        <f ca="1">INDEX('EE investment costs'!$D$56:$R$656,MATCH(X425,'EE investment costs'!$D$56:$D$656,0),MATCH($V$8,'EE investment costs'!$D$56:$R$56,0))</f>
        <v>2031.708109034588</v>
      </c>
      <c r="I425" s="18">
        <v>1</v>
      </c>
      <c r="J425" s="18">
        <v>1</v>
      </c>
      <c r="K425" s="14">
        <f t="shared" ca="1" si="47"/>
        <v>0</v>
      </c>
      <c r="M425" s="19" t="str">
        <f t="shared" ca="1" si="45"/>
        <v>INDADEFFLA-70</v>
      </c>
      <c r="N425" s="23" t="str">
        <f t="shared" ca="1" si="46"/>
        <v>Agriculture Saving Tech-Light 7y</v>
      </c>
      <c r="O425" s="23" t="s">
        <v>32</v>
      </c>
      <c r="P425" s="23" t="s">
        <v>33</v>
      </c>
      <c r="Q425" s="23"/>
      <c r="R425" s="23"/>
      <c r="S425" s="19" t="s">
        <v>34</v>
      </c>
      <c r="V425" s="16" t="str">
        <f t="shared" ca="1" si="48"/>
        <v>AD</v>
      </c>
      <c r="W425" s="14" t="str">
        <f t="shared" ca="1" si="49"/>
        <v>Agriculture</v>
      </c>
      <c r="X425" s="3" t="str">
        <f>'EE investment costs'!D474</f>
        <v>LA-70</v>
      </c>
      <c r="Y425" s="3" t="str">
        <f>'EE investment costs'!E474</f>
        <v>Light</v>
      </c>
      <c r="AC425" s="123">
        <f>'EE investment costs'!C474</f>
        <v>7</v>
      </c>
      <c r="AD425" s="22"/>
    </row>
    <row r="426" spans="2:30">
      <c r="B426" s="14" t="str">
        <f t="shared" ca="1" si="44"/>
        <v>INDADEFFEM-70</v>
      </c>
      <c r="C426" s="15" t="str">
        <f t="shared" ca="1" si="43"/>
        <v>IADEM</v>
      </c>
      <c r="D426" s="16">
        <f>'EE investment costs'!$F$15</f>
        <v>2016</v>
      </c>
      <c r="E426" s="14">
        <f>VLOOKUP(X426,'EE investment costs'!$D$56:$R$656,15,0)</f>
        <v>4.5160499999999999</v>
      </c>
      <c r="F426" s="17">
        <f ca="1">INDEX('EE investment costs'!$D$56:$R$656,MATCH(X426,'EE investment costs'!$D$56:$D$656,0),MATCH($V$8,'EE investment costs'!$D$56:$R$56,0))</f>
        <v>2141.7140495077347</v>
      </c>
      <c r="I426" s="18">
        <v>1</v>
      </c>
      <c r="J426" s="18">
        <v>1</v>
      </c>
      <c r="K426" s="14">
        <f t="shared" ca="1" si="47"/>
        <v>0</v>
      </c>
      <c r="M426" s="19" t="str">
        <f t="shared" ca="1" si="45"/>
        <v>INDADEFFEM-70</v>
      </c>
      <c r="N426" s="23" t="str">
        <f t="shared" ca="1" si="46"/>
        <v>Agriculture Saving Tech-Electric Motors 7y</v>
      </c>
      <c r="O426" s="23" t="s">
        <v>32</v>
      </c>
      <c r="P426" s="23" t="s">
        <v>33</v>
      </c>
      <c r="Q426" s="23"/>
      <c r="R426" s="23"/>
      <c r="S426" s="19" t="s">
        <v>34</v>
      </c>
      <c r="V426" s="16" t="str">
        <f t="shared" ca="1" si="48"/>
        <v>AD</v>
      </c>
      <c r="W426" s="14" t="str">
        <f t="shared" ca="1" si="49"/>
        <v>Agriculture</v>
      </c>
      <c r="X426" s="3" t="str">
        <f>'EE investment costs'!D475</f>
        <v>EM-70</v>
      </c>
      <c r="Y426" s="3" t="str">
        <f>'EE investment costs'!E475</f>
        <v>Electric Motors</v>
      </c>
      <c r="AC426" s="123">
        <f>'EE investment costs'!C475</f>
        <v>7</v>
      </c>
      <c r="AD426" s="22"/>
    </row>
    <row r="427" spans="2:30" ht="13.5" thickBot="1">
      <c r="B427" s="14" t="str">
        <f t="shared" ca="1" si="44"/>
        <v>INDADEFFTF-70</v>
      </c>
      <c r="C427" s="15" t="str">
        <f t="shared" ca="1" si="43"/>
        <v>IADTF</v>
      </c>
      <c r="D427" s="16">
        <f>'EE investment costs'!$F$15</f>
        <v>2016</v>
      </c>
      <c r="E427" s="14">
        <f>VLOOKUP(X427,'EE investment costs'!$D$56:$R$656,15,0)</f>
        <v>17.5</v>
      </c>
      <c r="F427" s="17">
        <f ca="1">INDEX('EE investment costs'!$D$56:$R$656,MATCH(X427,'EE investment costs'!$D$56:$D$656,0),MATCH($V$8,'EE investment costs'!$D$56:$R$56,0))</f>
        <v>1028.559704889416</v>
      </c>
      <c r="I427" s="18">
        <v>1</v>
      </c>
      <c r="J427" s="18">
        <v>1</v>
      </c>
      <c r="K427" s="14">
        <f t="shared" ca="1" si="47"/>
        <v>2</v>
      </c>
      <c r="M427" s="24" t="str">
        <f t="shared" ca="1" si="45"/>
        <v>INDADEFFTF-70</v>
      </c>
      <c r="N427" s="25" t="str">
        <f t="shared" ca="1" si="46"/>
        <v>Agriculture Saving Tech-Haulage Tractors, Trucks, Fishing boats 7y</v>
      </c>
      <c r="O427" s="25" t="s">
        <v>32</v>
      </c>
      <c r="P427" s="25" t="s">
        <v>33</v>
      </c>
      <c r="Q427" s="25"/>
      <c r="R427" s="25"/>
      <c r="S427" s="24" t="s">
        <v>34</v>
      </c>
      <c r="V427" s="16" t="str">
        <f t="shared" ca="1" si="48"/>
        <v>AD</v>
      </c>
      <c r="W427" s="14" t="str">
        <f t="shared" ca="1" si="49"/>
        <v>Agriculture</v>
      </c>
      <c r="X427" s="3" t="str">
        <f>'EE investment costs'!D476</f>
        <v>TF-70</v>
      </c>
      <c r="Y427" s="3" t="str">
        <f>'EE investment costs'!E476</f>
        <v>Haulage Tractors, Trucks, Fishing boats</v>
      </c>
      <c r="AC427" s="123">
        <f>'EE investment costs'!C476</f>
        <v>7</v>
      </c>
      <c r="AD427" s="22"/>
    </row>
    <row r="428" spans="2:30">
      <c r="B428" s="14" t="str">
        <f t="shared" ca="1" si="44"/>
        <v>INDADEFFMT-71</v>
      </c>
      <c r="C428" s="15" t="str">
        <f ca="1">"I"&amp;MID(B428,4,1)&amp;"D"&amp;MID(B428,9,2)</f>
        <v>IADMT</v>
      </c>
      <c r="D428" s="16">
        <f>'EE investment costs'!$F$15</f>
        <v>2016</v>
      </c>
      <c r="E428" s="14">
        <f>VLOOKUP(X428,'EE investment costs'!$D$56:$R$656,15,0)</f>
        <v>6.31</v>
      </c>
      <c r="F428" s="17">
        <f ca="1">INDEX('EE investment costs'!$D$56:$R$656,MATCH(X428,'EE investment costs'!$D$56:$D$656,0),MATCH($V$8,'EE investment costs'!$D$56:$R$56,0))</f>
        <v>875.62736835477006</v>
      </c>
      <c r="I428" s="18">
        <v>1</v>
      </c>
      <c r="J428" s="18">
        <v>1</v>
      </c>
      <c r="K428" s="14">
        <f t="shared" ca="1" si="47"/>
        <v>4</v>
      </c>
      <c r="M428" s="20" t="str">
        <f t="shared" ca="1" si="45"/>
        <v>INDADEFFMT-71</v>
      </c>
      <c r="N428" s="21" t="str">
        <f t="shared" ca="1" si="46"/>
        <v>Agriculture Saving Tech-Heat Medium Temp. up to 150C 7.1y</v>
      </c>
      <c r="O428" s="21" t="s">
        <v>32</v>
      </c>
      <c r="P428" s="21" t="s">
        <v>33</v>
      </c>
      <c r="Q428" s="21"/>
      <c r="R428" s="21"/>
      <c r="S428" s="20" t="s">
        <v>34</v>
      </c>
      <c r="V428" s="16" t="str">
        <f t="shared" ca="1" si="48"/>
        <v>AD</v>
      </c>
      <c r="W428" s="14" t="str">
        <f t="shared" ca="1" si="49"/>
        <v>Agriculture</v>
      </c>
      <c r="X428" s="3" t="str">
        <f>'EE investment costs'!D477</f>
        <v>MT-71</v>
      </c>
      <c r="Y428" s="3" t="str">
        <f>'EE investment costs'!E477</f>
        <v>Heat Medium Temp. up to 150C</v>
      </c>
      <c r="AC428" s="123">
        <f>'EE investment costs'!C477</f>
        <v>7.1</v>
      </c>
      <c r="AD428" s="22"/>
    </row>
    <row r="429" spans="2:30">
      <c r="B429" s="14" t="str">
        <f t="shared" ca="1" si="44"/>
        <v>INDADEFFHT-71</v>
      </c>
      <c r="C429" s="15" t="str">
        <f t="shared" ref="C429:C487" ca="1" si="50">"I"&amp;MID(B429,4,1)&amp;"D"&amp;MID(B429,9,2)</f>
        <v>IADHT</v>
      </c>
      <c r="D429" s="16">
        <f>'EE investment costs'!$F$15</f>
        <v>2016</v>
      </c>
      <c r="E429" s="14">
        <f>VLOOKUP(X429,'EE investment costs'!$D$56:$R$656,15,0)</f>
        <v>5.048</v>
      </c>
      <c r="F429" s="17">
        <f ca="1">INDEX('EE investment costs'!$D$56:$R$656,MATCH(X429,'EE investment costs'!$D$56:$D$656,0),MATCH($V$8,'EE investment costs'!$D$56:$R$56,0))</f>
        <v>667.25722722308353</v>
      </c>
      <c r="I429" s="18">
        <v>1</v>
      </c>
      <c r="J429" s="18">
        <v>1</v>
      </c>
      <c r="K429" s="14">
        <f t="shared" ca="1" si="47"/>
        <v>6</v>
      </c>
      <c r="M429" s="19" t="str">
        <f t="shared" ca="1" si="45"/>
        <v>INDADEFFHT-71</v>
      </c>
      <c r="N429" s="23" t="str">
        <f t="shared" ca="1" si="46"/>
        <v>Agriculture Saving Tech-Heat High Temp. over 150C 7.1y</v>
      </c>
      <c r="O429" s="23" t="s">
        <v>32</v>
      </c>
      <c r="P429" s="23" t="s">
        <v>33</v>
      </c>
      <c r="Q429" s="23"/>
      <c r="R429" s="23"/>
      <c r="S429" s="19" t="s">
        <v>34</v>
      </c>
      <c r="V429" s="16" t="str">
        <f t="shared" ca="1" si="48"/>
        <v>AD</v>
      </c>
      <c r="W429" s="14" t="str">
        <f t="shared" ca="1" si="49"/>
        <v>Agriculture</v>
      </c>
      <c r="X429" s="3" t="str">
        <f>'EE investment costs'!D478</f>
        <v>HT-71</v>
      </c>
      <c r="Y429" s="3" t="str">
        <f>'EE investment costs'!E478</f>
        <v>Heat High Temp. over 150C</v>
      </c>
      <c r="AC429" s="123">
        <f>'EE investment costs'!C478</f>
        <v>7.1</v>
      </c>
      <c r="AD429" s="22"/>
    </row>
    <row r="430" spans="2:30">
      <c r="B430" s="14" t="str">
        <f t="shared" ca="1" si="44"/>
        <v>INDADEFFRH-71</v>
      </c>
      <c r="C430" s="15" t="str">
        <f t="shared" ca="1" si="50"/>
        <v>IADRH</v>
      </c>
      <c r="D430" s="16">
        <f>'EE investment costs'!$F$15</f>
        <v>2016</v>
      </c>
      <c r="E430" s="14">
        <f>VLOOKUP(X430,'EE investment costs'!$D$56:$R$656,15,0)</f>
        <v>16.57866666666667</v>
      </c>
      <c r="F430" s="17">
        <f ca="1">INDEX('EE investment costs'!$D$56:$R$656,MATCH(X430,'EE investment costs'!$D$56:$D$656,0),MATCH($V$8,'EE investment costs'!$D$56:$R$56,0))</f>
        <v>2220.8315592232275</v>
      </c>
      <c r="I430" s="18">
        <v>1</v>
      </c>
      <c r="J430" s="18">
        <v>1</v>
      </c>
      <c r="K430" s="14">
        <f t="shared" ca="1" si="47"/>
        <v>0</v>
      </c>
      <c r="M430" s="19" t="str">
        <f t="shared" ca="1" si="45"/>
        <v>INDADEFFRH-71</v>
      </c>
      <c r="N430" s="23" t="str">
        <f t="shared" ca="1" si="46"/>
        <v>Agriculture Saving Tech-Heat Room Heat 7.1y</v>
      </c>
      <c r="O430" s="23" t="s">
        <v>32</v>
      </c>
      <c r="P430" s="23" t="s">
        <v>33</v>
      </c>
      <c r="Q430" s="23"/>
      <c r="R430" s="23"/>
      <c r="S430" s="19" t="s">
        <v>34</v>
      </c>
      <c r="V430" s="16" t="str">
        <f t="shared" ca="1" si="48"/>
        <v>AD</v>
      </c>
      <c r="W430" s="14" t="str">
        <f t="shared" ca="1" si="49"/>
        <v>Agriculture</v>
      </c>
      <c r="X430" s="3" t="str">
        <f>'EE investment costs'!D479</f>
        <v>RH-71</v>
      </c>
      <c r="Y430" s="3" t="str">
        <f>'EE investment costs'!E479</f>
        <v>Heat Room Heat</v>
      </c>
      <c r="AC430" s="123">
        <f>'EE investment costs'!C479</f>
        <v>7.1</v>
      </c>
      <c r="AD430" s="22"/>
    </row>
    <row r="431" spans="2:30">
      <c r="B431" s="14" t="str">
        <f t="shared" ca="1" si="44"/>
        <v>INDADEFFLA-71</v>
      </c>
      <c r="C431" s="15" t="str">
        <f t="shared" ca="1" si="50"/>
        <v>IADLA</v>
      </c>
      <c r="D431" s="16">
        <f>'EE investment costs'!$F$15</f>
        <v>2016</v>
      </c>
      <c r="E431" s="14">
        <f>VLOOKUP(X431,'EE investment costs'!$D$56:$R$656,15,0)</f>
        <v>4.3140333333333336</v>
      </c>
      <c r="F431" s="17">
        <f ca="1">INDEX('EE investment costs'!$D$56:$R$656,MATCH(X431,'EE investment costs'!$D$56:$D$656,0),MATCH($V$8,'EE investment costs'!$D$56:$R$56,0))</f>
        <v>2047.0853021857147</v>
      </c>
      <c r="I431" s="18">
        <v>1</v>
      </c>
      <c r="J431" s="18">
        <v>1</v>
      </c>
      <c r="K431" s="14">
        <f t="shared" ca="1" si="47"/>
        <v>0</v>
      </c>
      <c r="M431" s="19" t="str">
        <f t="shared" ca="1" si="45"/>
        <v>INDADEFFLA-71</v>
      </c>
      <c r="N431" s="23" t="str">
        <f t="shared" ca="1" si="46"/>
        <v>Agriculture Saving Tech-Light 7.1y</v>
      </c>
      <c r="O431" s="23" t="s">
        <v>32</v>
      </c>
      <c r="P431" s="23" t="s">
        <v>33</v>
      </c>
      <c r="Q431" s="23"/>
      <c r="R431" s="23"/>
      <c r="S431" s="19" t="s">
        <v>34</v>
      </c>
      <c r="V431" s="16" t="str">
        <f t="shared" ca="1" si="48"/>
        <v>AD</v>
      </c>
      <c r="W431" s="14" t="str">
        <f t="shared" ca="1" si="49"/>
        <v>Agriculture</v>
      </c>
      <c r="X431" s="3" t="str">
        <f>'EE investment costs'!D480</f>
        <v>LA-71</v>
      </c>
      <c r="Y431" s="3" t="str">
        <f>'EE investment costs'!E480</f>
        <v>Light</v>
      </c>
      <c r="AC431" s="123">
        <f>'EE investment costs'!C480</f>
        <v>7.1</v>
      </c>
      <c r="AD431" s="22"/>
    </row>
    <row r="432" spans="2:30">
      <c r="B432" s="14" t="str">
        <f t="shared" ca="1" si="44"/>
        <v>INDADEFFEM-71</v>
      </c>
      <c r="C432" s="15" t="str">
        <f t="shared" ca="1" si="50"/>
        <v>IADEM</v>
      </c>
      <c r="D432" s="16">
        <f>'EE investment costs'!$F$15</f>
        <v>2016</v>
      </c>
      <c r="E432" s="14">
        <f>VLOOKUP(X432,'EE investment costs'!$D$56:$R$656,15,0)</f>
        <v>4.5297349999999996</v>
      </c>
      <c r="F432" s="17">
        <f ca="1">INDEX('EE investment costs'!$D$56:$R$656,MATCH(X432,'EE investment costs'!$D$56:$D$656,0),MATCH($V$8,'EE investment costs'!$D$56:$R$56,0))</f>
        <v>2160.6522115737512</v>
      </c>
      <c r="I432" s="18">
        <v>1</v>
      </c>
      <c r="J432" s="18">
        <v>1</v>
      </c>
      <c r="K432" s="14">
        <f t="shared" ca="1" si="47"/>
        <v>0</v>
      </c>
      <c r="M432" s="19" t="str">
        <f t="shared" ca="1" si="45"/>
        <v>INDADEFFEM-71</v>
      </c>
      <c r="N432" s="23" t="str">
        <f t="shared" ca="1" si="46"/>
        <v>Agriculture Saving Tech-Electric Motors 7.1y</v>
      </c>
      <c r="O432" s="23" t="s">
        <v>32</v>
      </c>
      <c r="P432" s="23" t="s">
        <v>33</v>
      </c>
      <c r="Q432" s="23"/>
      <c r="R432" s="23"/>
      <c r="S432" s="19" t="s">
        <v>34</v>
      </c>
      <c r="V432" s="16" t="str">
        <f t="shared" ca="1" si="48"/>
        <v>AD</v>
      </c>
      <c r="W432" s="14" t="str">
        <f t="shared" ca="1" si="49"/>
        <v>Agriculture</v>
      </c>
      <c r="X432" s="3" t="str">
        <f>'EE investment costs'!D481</f>
        <v>EM-71</v>
      </c>
      <c r="Y432" s="3" t="str">
        <f>'EE investment costs'!E481</f>
        <v>Electric Motors</v>
      </c>
      <c r="AC432" s="123">
        <f>'EE investment costs'!C481</f>
        <v>7.1</v>
      </c>
      <c r="AD432" s="22"/>
    </row>
    <row r="433" spans="2:30">
      <c r="B433" s="14" t="str">
        <f t="shared" ca="1" si="44"/>
        <v>INDADEFFTF-71</v>
      </c>
      <c r="C433" s="15" t="str">
        <f t="shared" ca="1" si="50"/>
        <v>IADTF</v>
      </c>
      <c r="D433" s="16">
        <f>'EE investment costs'!$F$15</f>
        <v>2016</v>
      </c>
      <c r="E433" s="14">
        <f>VLOOKUP(X433,'EE investment costs'!$D$56:$R$656,15,0)</f>
        <v>17.583333333333332</v>
      </c>
      <c r="F433" s="17">
        <f ca="1">INDEX('EE investment costs'!$D$56:$R$656,MATCH(X433,'EE investment costs'!$D$56:$D$656,0),MATCH($V$8,'EE investment costs'!$D$56:$R$56,0))</f>
        <v>1043.2534149592648</v>
      </c>
      <c r="I433" s="18">
        <v>1</v>
      </c>
      <c r="J433" s="18">
        <v>1</v>
      </c>
      <c r="K433" s="14">
        <f t="shared" ca="1" si="47"/>
        <v>2</v>
      </c>
      <c r="M433" s="19" t="str">
        <f t="shared" ca="1" si="45"/>
        <v>INDADEFFTF-71</v>
      </c>
      <c r="N433" s="23" t="str">
        <f t="shared" ca="1" si="46"/>
        <v>Agriculture Saving Tech-Haulage Tractors, Trucks, Fishing boats 7.1y</v>
      </c>
      <c r="O433" s="23" t="s">
        <v>32</v>
      </c>
      <c r="P433" s="23" t="s">
        <v>33</v>
      </c>
      <c r="Q433" s="23"/>
      <c r="R433" s="23"/>
      <c r="S433" s="19" t="s">
        <v>34</v>
      </c>
      <c r="V433" s="16" t="str">
        <f t="shared" ca="1" si="48"/>
        <v>AD</v>
      </c>
      <c r="W433" s="14" t="str">
        <f t="shared" ca="1" si="49"/>
        <v>Agriculture</v>
      </c>
      <c r="X433" s="3" t="str">
        <f>'EE investment costs'!D482</f>
        <v>TF-71</v>
      </c>
      <c r="Y433" s="3" t="str">
        <f>'EE investment costs'!E482</f>
        <v>Haulage Tractors, Trucks, Fishing boats</v>
      </c>
      <c r="AC433" s="123">
        <f>'EE investment costs'!C482</f>
        <v>7.1</v>
      </c>
      <c r="AD433" s="22"/>
    </row>
    <row r="434" spans="2:30">
      <c r="B434" s="14" t="str">
        <f t="shared" ca="1" si="44"/>
        <v>INDADEFFMT-72</v>
      </c>
      <c r="C434" s="15" t="str">
        <f t="shared" ca="1" si="50"/>
        <v>IADMT</v>
      </c>
      <c r="D434" s="16">
        <f>'EE investment costs'!$F$15</f>
        <v>2016</v>
      </c>
      <c r="E434" s="14">
        <f>VLOOKUP(X434,'EE investment costs'!$D$56:$R$656,15,0)</f>
        <v>6.32</v>
      </c>
      <c r="F434" s="17">
        <f ca="1">INDEX('EE investment costs'!$D$56:$R$656,MATCH(X434,'EE investment costs'!$D$56:$D$656,0),MATCH($V$8,'EE investment costs'!$D$56:$R$56,0))</f>
        <v>884.95444595913307</v>
      </c>
      <c r="I434" s="18">
        <v>1</v>
      </c>
      <c r="J434" s="18">
        <v>1</v>
      </c>
      <c r="K434" s="14">
        <f t="shared" ca="1" si="47"/>
        <v>4</v>
      </c>
      <c r="M434" s="19" t="str">
        <f t="shared" ca="1" si="45"/>
        <v>INDADEFFMT-72</v>
      </c>
      <c r="N434" s="23" t="str">
        <f t="shared" ca="1" si="46"/>
        <v>Agriculture Saving Tech-Heat Medium Temp. up to 150C 7.2y</v>
      </c>
      <c r="O434" s="23" t="s">
        <v>32</v>
      </c>
      <c r="P434" s="23" t="s">
        <v>33</v>
      </c>
      <c r="Q434" s="23"/>
      <c r="R434" s="23"/>
      <c r="S434" s="19" t="s">
        <v>34</v>
      </c>
      <c r="V434" s="16" t="str">
        <f t="shared" ca="1" si="48"/>
        <v>AD</v>
      </c>
      <c r="W434" s="14" t="str">
        <f t="shared" ca="1" si="49"/>
        <v>Agriculture</v>
      </c>
      <c r="X434" s="3" t="str">
        <f>'EE investment costs'!D483</f>
        <v>MT-72</v>
      </c>
      <c r="Y434" s="3" t="str">
        <f>'EE investment costs'!E483</f>
        <v>Heat Medium Temp. up to 150C</v>
      </c>
      <c r="AC434" s="123">
        <f>'EE investment costs'!C483</f>
        <v>7.2</v>
      </c>
      <c r="AD434" s="22"/>
    </row>
    <row r="435" spans="2:30">
      <c r="B435" s="14" t="str">
        <f t="shared" ca="1" si="44"/>
        <v>INDADEFFHT-72</v>
      </c>
      <c r="C435" s="15" t="str">
        <f t="shared" ca="1" si="50"/>
        <v>IADHT</v>
      </c>
      <c r="D435" s="16">
        <f>'EE investment costs'!$F$15</f>
        <v>2016</v>
      </c>
      <c r="E435" s="14">
        <f>VLOOKUP(X435,'EE investment costs'!$D$56:$R$656,15,0)</f>
        <v>5.056</v>
      </c>
      <c r="F435" s="17">
        <f ca="1">INDEX('EE investment costs'!$D$56:$R$656,MATCH(X435,'EE investment costs'!$D$56:$D$656,0),MATCH($V$8,'EE investment costs'!$D$56:$R$56,0))</f>
        <v>673.46173659023009</v>
      </c>
      <c r="I435" s="18">
        <v>1</v>
      </c>
      <c r="J435" s="18">
        <v>1</v>
      </c>
      <c r="K435" s="14">
        <f t="shared" ca="1" si="47"/>
        <v>6</v>
      </c>
      <c r="M435" s="19" t="str">
        <f t="shared" ca="1" si="45"/>
        <v>INDADEFFHT-72</v>
      </c>
      <c r="N435" s="23" t="str">
        <f t="shared" ca="1" si="46"/>
        <v>Agriculture Saving Tech-Heat High Temp. over 150C 7.2y</v>
      </c>
      <c r="O435" s="23" t="s">
        <v>32</v>
      </c>
      <c r="P435" s="23" t="s">
        <v>33</v>
      </c>
      <c r="Q435" s="23"/>
      <c r="R435" s="23"/>
      <c r="S435" s="19" t="s">
        <v>34</v>
      </c>
      <c r="V435" s="16" t="str">
        <f t="shared" ca="1" si="48"/>
        <v>AD</v>
      </c>
      <c r="W435" s="14" t="str">
        <f t="shared" ca="1" si="49"/>
        <v>Agriculture</v>
      </c>
      <c r="X435" s="3" t="str">
        <f>'EE investment costs'!D484</f>
        <v>HT-72</v>
      </c>
      <c r="Y435" s="3" t="str">
        <f>'EE investment costs'!E484</f>
        <v>Heat High Temp. over 150C</v>
      </c>
      <c r="AC435" s="123">
        <f>'EE investment costs'!C484</f>
        <v>7.2</v>
      </c>
      <c r="AD435" s="22"/>
    </row>
    <row r="436" spans="2:30">
      <c r="B436" s="14" t="str">
        <f t="shared" ca="1" si="44"/>
        <v>INDADEFFRH-72</v>
      </c>
      <c r="C436" s="15" t="str">
        <f t="shared" ca="1" si="50"/>
        <v>IADRH</v>
      </c>
      <c r="D436" s="16">
        <f>'EE investment costs'!$F$15</f>
        <v>2016</v>
      </c>
      <c r="E436" s="14">
        <f>VLOOKUP(X436,'EE investment costs'!$D$56:$R$656,15,0)</f>
        <v>16.597333333333335</v>
      </c>
      <c r="F436" s="17">
        <f ca="1">INDEX('EE investment costs'!$D$56:$R$656,MATCH(X436,'EE investment costs'!$D$56:$D$656,0),MATCH($V$8,'EE investment costs'!$D$56:$R$56,0))</f>
        <v>2282.5213247572069</v>
      </c>
      <c r="I436" s="18">
        <v>1</v>
      </c>
      <c r="J436" s="18">
        <v>1</v>
      </c>
      <c r="K436" s="14">
        <f t="shared" ca="1" si="47"/>
        <v>0</v>
      </c>
      <c r="M436" s="19" t="str">
        <f t="shared" ca="1" si="45"/>
        <v>INDADEFFRH-72</v>
      </c>
      <c r="N436" s="23" t="str">
        <f t="shared" ca="1" si="46"/>
        <v>Agriculture Saving Tech-Heat Room Heat 7.2y</v>
      </c>
      <c r="O436" s="23" t="s">
        <v>32</v>
      </c>
      <c r="P436" s="23" t="s">
        <v>33</v>
      </c>
      <c r="Q436" s="23"/>
      <c r="R436" s="23"/>
      <c r="S436" s="19" t="s">
        <v>34</v>
      </c>
      <c r="V436" s="16" t="str">
        <f t="shared" ca="1" si="48"/>
        <v>AD</v>
      </c>
      <c r="W436" s="14" t="str">
        <f t="shared" ca="1" si="49"/>
        <v>Agriculture</v>
      </c>
      <c r="X436" s="3" t="str">
        <f>'EE investment costs'!D485</f>
        <v>RH-72</v>
      </c>
      <c r="Y436" s="3" t="str">
        <f>'EE investment costs'!E485</f>
        <v>Heat Room Heat</v>
      </c>
      <c r="AC436" s="123">
        <f>'EE investment costs'!C485</f>
        <v>7.2</v>
      </c>
      <c r="AD436" s="22"/>
    </row>
    <row r="437" spans="2:30">
      <c r="B437" s="14" t="str">
        <f t="shared" ca="1" si="44"/>
        <v>INDADEFFLA-72</v>
      </c>
      <c r="C437" s="15" t="str">
        <f t="shared" ca="1" si="50"/>
        <v>IADLA</v>
      </c>
      <c r="D437" s="16">
        <f>'EE investment costs'!$F$15</f>
        <v>2016</v>
      </c>
      <c r="E437" s="14">
        <f>VLOOKUP(X437,'EE investment costs'!$D$56:$R$656,15,0)</f>
        <v>4.3270666666666671</v>
      </c>
      <c r="F437" s="17">
        <f ca="1">INDEX('EE investment costs'!$D$56:$R$656,MATCH(X437,'EE investment costs'!$D$56:$D$656,0),MATCH($V$8,'EE investment costs'!$D$56:$R$56,0))</f>
        <v>2062.4624953368411</v>
      </c>
      <c r="I437" s="18">
        <v>1</v>
      </c>
      <c r="J437" s="18">
        <v>1</v>
      </c>
      <c r="K437" s="14">
        <f t="shared" ca="1" si="47"/>
        <v>0</v>
      </c>
      <c r="M437" s="19" t="str">
        <f t="shared" ca="1" si="45"/>
        <v>INDADEFFLA-72</v>
      </c>
      <c r="N437" s="23" t="str">
        <f t="shared" ca="1" si="46"/>
        <v>Agriculture Saving Tech-Light 7.2y</v>
      </c>
      <c r="O437" s="23" t="s">
        <v>32</v>
      </c>
      <c r="P437" s="23" t="s">
        <v>33</v>
      </c>
      <c r="Q437" s="23"/>
      <c r="R437" s="23"/>
      <c r="S437" s="19" t="s">
        <v>34</v>
      </c>
      <c r="V437" s="16" t="str">
        <f t="shared" ca="1" si="48"/>
        <v>AD</v>
      </c>
      <c r="W437" s="14" t="str">
        <f t="shared" ca="1" si="49"/>
        <v>Agriculture</v>
      </c>
      <c r="X437" s="3" t="str">
        <f>'EE investment costs'!D486</f>
        <v>LA-72</v>
      </c>
      <c r="Y437" s="3" t="str">
        <f>'EE investment costs'!E486</f>
        <v>Light</v>
      </c>
      <c r="AC437" s="123">
        <f>'EE investment costs'!C486</f>
        <v>7.2</v>
      </c>
      <c r="AD437" s="22"/>
    </row>
    <row r="438" spans="2:30">
      <c r="B438" s="14" t="str">
        <f t="shared" ca="1" si="44"/>
        <v>INDADEFFEM-72</v>
      </c>
      <c r="C438" s="15" t="str">
        <f t="shared" ca="1" si="50"/>
        <v>IADEM</v>
      </c>
      <c r="D438" s="16">
        <f>'EE investment costs'!$F$15</f>
        <v>2016</v>
      </c>
      <c r="E438" s="14">
        <f>VLOOKUP(X438,'EE investment costs'!$D$56:$R$656,15,0)</f>
        <v>4.5434200000000002</v>
      </c>
      <c r="F438" s="17">
        <f ca="1">INDEX('EE investment costs'!$D$56:$R$656,MATCH(X438,'EE investment costs'!$D$56:$D$656,0),MATCH($V$8,'EE investment costs'!$D$56:$R$56,0))</f>
        <v>2179.5903736397672</v>
      </c>
      <c r="I438" s="18">
        <v>1</v>
      </c>
      <c r="J438" s="18">
        <v>1</v>
      </c>
      <c r="K438" s="14">
        <f t="shared" ca="1" si="47"/>
        <v>0</v>
      </c>
      <c r="M438" s="19" t="str">
        <f t="shared" ca="1" si="45"/>
        <v>INDADEFFEM-72</v>
      </c>
      <c r="N438" s="23" t="str">
        <f t="shared" ca="1" si="46"/>
        <v>Agriculture Saving Tech-Electric Motors 7.2y</v>
      </c>
      <c r="O438" s="23" t="s">
        <v>32</v>
      </c>
      <c r="P438" s="23" t="s">
        <v>33</v>
      </c>
      <c r="Q438" s="23"/>
      <c r="R438" s="23"/>
      <c r="S438" s="19" t="s">
        <v>34</v>
      </c>
      <c r="V438" s="16" t="str">
        <f t="shared" ca="1" si="48"/>
        <v>AD</v>
      </c>
      <c r="W438" s="14" t="str">
        <f t="shared" ca="1" si="49"/>
        <v>Agriculture</v>
      </c>
      <c r="X438" s="3" t="str">
        <f>'EE investment costs'!D487</f>
        <v>EM-72</v>
      </c>
      <c r="Y438" s="3" t="str">
        <f>'EE investment costs'!E487</f>
        <v>Electric Motors</v>
      </c>
      <c r="AC438" s="123">
        <f>'EE investment costs'!C487</f>
        <v>7.2</v>
      </c>
      <c r="AD438" s="22"/>
    </row>
    <row r="439" spans="2:30">
      <c r="B439" s="14" t="str">
        <f t="shared" ca="1" si="44"/>
        <v>INDADEFFTF-72</v>
      </c>
      <c r="C439" s="15" t="str">
        <f t="shared" ca="1" si="50"/>
        <v>IADTF</v>
      </c>
      <c r="D439" s="16">
        <f>'EE investment costs'!$F$15</f>
        <v>2016</v>
      </c>
      <c r="E439" s="14">
        <f>VLOOKUP(X439,'EE investment costs'!$D$56:$R$656,15,0)</f>
        <v>17.666666666666664</v>
      </c>
      <c r="F439" s="17">
        <f ca="1">INDEX('EE investment costs'!$D$56:$R$656,MATCH(X439,'EE investment costs'!$D$56:$D$656,0),MATCH($V$8,'EE investment costs'!$D$56:$R$56,0))</f>
        <v>1057.9471250291137</v>
      </c>
      <c r="I439" s="18">
        <v>1</v>
      </c>
      <c r="J439" s="18">
        <v>1</v>
      </c>
      <c r="K439" s="14">
        <f t="shared" ca="1" si="47"/>
        <v>2</v>
      </c>
      <c r="M439" s="19" t="str">
        <f t="shared" ca="1" si="45"/>
        <v>INDADEFFTF-72</v>
      </c>
      <c r="N439" s="23" t="str">
        <f t="shared" ca="1" si="46"/>
        <v>Agriculture Saving Tech-Haulage Tractors, Trucks, Fishing boats 7.2y</v>
      </c>
      <c r="O439" s="23" t="s">
        <v>32</v>
      </c>
      <c r="P439" s="23" t="s">
        <v>33</v>
      </c>
      <c r="Q439" s="23"/>
      <c r="R439" s="23"/>
      <c r="S439" s="19" t="s">
        <v>34</v>
      </c>
      <c r="V439" s="16" t="str">
        <f t="shared" ca="1" si="48"/>
        <v>AD</v>
      </c>
      <c r="W439" s="14" t="str">
        <f t="shared" ca="1" si="49"/>
        <v>Agriculture</v>
      </c>
      <c r="X439" s="3" t="str">
        <f>'EE investment costs'!D488</f>
        <v>TF-72</v>
      </c>
      <c r="Y439" s="3" t="str">
        <f>'EE investment costs'!E488</f>
        <v>Haulage Tractors, Trucks, Fishing boats</v>
      </c>
      <c r="AC439" s="123">
        <f>'EE investment costs'!C488</f>
        <v>7.2</v>
      </c>
      <c r="AD439" s="22"/>
    </row>
    <row r="440" spans="2:30">
      <c r="B440" s="14" t="str">
        <f t="shared" ca="1" si="44"/>
        <v>INDADEFFMT-73</v>
      </c>
      <c r="C440" s="15" t="str">
        <f t="shared" ca="1" si="50"/>
        <v>IADMT</v>
      </c>
      <c r="D440" s="16">
        <f>'EE investment costs'!$F$15</f>
        <v>2016</v>
      </c>
      <c r="E440" s="14">
        <f>VLOOKUP(X440,'EE investment costs'!$D$56:$R$656,15,0)</f>
        <v>6.33</v>
      </c>
      <c r="F440" s="17">
        <f ca="1">INDEX('EE investment costs'!$D$56:$R$656,MATCH(X440,'EE investment costs'!$D$56:$D$656,0),MATCH($V$8,'EE investment costs'!$D$56:$R$56,0))</f>
        <v>894.28152356349574</v>
      </c>
      <c r="I440" s="18">
        <v>1</v>
      </c>
      <c r="J440" s="18">
        <v>1</v>
      </c>
      <c r="K440" s="14">
        <f t="shared" ca="1" si="47"/>
        <v>4</v>
      </c>
      <c r="M440" s="19" t="str">
        <f t="shared" ca="1" si="45"/>
        <v>INDADEFFMT-73</v>
      </c>
      <c r="N440" s="23" t="str">
        <f t="shared" ca="1" si="46"/>
        <v>Agriculture Saving Tech-Heat Medium Temp. up to 150C 7.3y</v>
      </c>
      <c r="O440" s="23" t="s">
        <v>32</v>
      </c>
      <c r="P440" s="23" t="s">
        <v>33</v>
      </c>
      <c r="Q440" s="23"/>
      <c r="R440" s="23"/>
      <c r="S440" s="19" t="s">
        <v>34</v>
      </c>
      <c r="V440" s="16" t="str">
        <f t="shared" ca="1" si="48"/>
        <v>AD</v>
      </c>
      <c r="W440" s="14" t="str">
        <f t="shared" ca="1" si="49"/>
        <v>Agriculture</v>
      </c>
      <c r="X440" s="3" t="str">
        <f>'EE investment costs'!D489</f>
        <v>MT-73</v>
      </c>
      <c r="Y440" s="3" t="str">
        <f>'EE investment costs'!E489</f>
        <v>Heat Medium Temp. up to 150C</v>
      </c>
      <c r="AC440" s="123">
        <f>'EE investment costs'!C489</f>
        <v>7.3</v>
      </c>
      <c r="AD440" s="22"/>
    </row>
    <row r="441" spans="2:30">
      <c r="B441" s="14" t="str">
        <f t="shared" ca="1" si="44"/>
        <v>INDADEFFHT-73</v>
      </c>
      <c r="C441" s="15" t="str">
        <f t="shared" ca="1" si="50"/>
        <v>IADHT</v>
      </c>
      <c r="D441" s="16">
        <f>'EE investment costs'!$F$15</f>
        <v>2016</v>
      </c>
      <c r="E441" s="14">
        <f>VLOOKUP(X441,'EE investment costs'!$D$56:$R$656,15,0)</f>
        <v>5.0640000000000001</v>
      </c>
      <c r="F441" s="17">
        <f ca="1">INDEX('EE investment costs'!$D$56:$R$656,MATCH(X441,'EE investment costs'!$D$56:$D$656,0),MATCH($V$8,'EE investment costs'!$D$56:$R$56,0))</f>
        <v>679.66624595737642</v>
      </c>
      <c r="I441" s="18">
        <v>1</v>
      </c>
      <c r="J441" s="18">
        <v>1</v>
      </c>
      <c r="K441" s="14">
        <f t="shared" ca="1" si="47"/>
        <v>6</v>
      </c>
      <c r="M441" s="19" t="str">
        <f t="shared" ca="1" si="45"/>
        <v>INDADEFFHT-73</v>
      </c>
      <c r="N441" s="23" t="str">
        <f t="shared" ca="1" si="46"/>
        <v>Agriculture Saving Tech-Heat High Temp. over 150C 7.3y</v>
      </c>
      <c r="O441" s="23" t="s">
        <v>32</v>
      </c>
      <c r="P441" s="23" t="s">
        <v>33</v>
      </c>
      <c r="Q441" s="23"/>
      <c r="R441" s="23"/>
      <c r="S441" s="19" t="s">
        <v>34</v>
      </c>
      <c r="V441" s="16" t="str">
        <f t="shared" ca="1" si="48"/>
        <v>AD</v>
      </c>
      <c r="W441" s="14" t="str">
        <f t="shared" ca="1" si="49"/>
        <v>Agriculture</v>
      </c>
      <c r="X441" s="3" t="str">
        <f>'EE investment costs'!D490</f>
        <v>HT-73</v>
      </c>
      <c r="Y441" s="3" t="str">
        <f>'EE investment costs'!E490</f>
        <v>Heat High Temp. over 150C</v>
      </c>
      <c r="AC441" s="123">
        <f>'EE investment costs'!C490</f>
        <v>7.3</v>
      </c>
      <c r="AD441" s="22"/>
    </row>
    <row r="442" spans="2:30">
      <c r="B442" s="14" t="str">
        <f t="shared" ca="1" si="44"/>
        <v>INDADEFFRH-73</v>
      </c>
      <c r="C442" s="15" t="str">
        <f t="shared" ca="1" si="50"/>
        <v>IADRH</v>
      </c>
      <c r="D442" s="16">
        <f>'EE investment costs'!$F$15</f>
        <v>2016</v>
      </c>
      <c r="E442" s="14">
        <f>VLOOKUP(X442,'EE investment costs'!$D$56:$R$656,15,0)</f>
        <v>16.616000000000003</v>
      </c>
      <c r="F442" s="17">
        <f ca="1">INDEX('EE investment costs'!$D$56:$R$656,MATCH(X442,'EE investment costs'!$D$56:$D$656,0),MATCH($V$8,'EE investment costs'!$D$56:$R$56,0))</f>
        <v>2344.211090291185</v>
      </c>
      <c r="I442" s="18">
        <v>1</v>
      </c>
      <c r="J442" s="18">
        <v>1</v>
      </c>
      <c r="K442" s="14">
        <f t="shared" ca="1" si="47"/>
        <v>0</v>
      </c>
      <c r="M442" s="19" t="str">
        <f t="shared" ca="1" si="45"/>
        <v>INDADEFFRH-73</v>
      </c>
      <c r="N442" s="23" t="str">
        <f t="shared" ca="1" si="46"/>
        <v>Agriculture Saving Tech-Heat Room Heat 7.3y</v>
      </c>
      <c r="O442" s="23" t="s">
        <v>32</v>
      </c>
      <c r="P442" s="23" t="s">
        <v>33</v>
      </c>
      <c r="Q442" s="23"/>
      <c r="R442" s="23"/>
      <c r="S442" s="19" t="s">
        <v>34</v>
      </c>
      <c r="V442" s="16" t="str">
        <f t="shared" ca="1" si="48"/>
        <v>AD</v>
      </c>
      <c r="W442" s="14" t="str">
        <f t="shared" ca="1" si="49"/>
        <v>Agriculture</v>
      </c>
      <c r="X442" s="3" t="str">
        <f>'EE investment costs'!D491</f>
        <v>RH-73</v>
      </c>
      <c r="Y442" s="3" t="str">
        <f>'EE investment costs'!E491</f>
        <v>Heat Room Heat</v>
      </c>
      <c r="AC442" s="123">
        <f>'EE investment costs'!C491</f>
        <v>7.3</v>
      </c>
      <c r="AD442" s="22"/>
    </row>
    <row r="443" spans="2:30">
      <c r="B443" s="14" t="str">
        <f t="shared" ca="1" si="44"/>
        <v>INDADEFFLA-73</v>
      </c>
      <c r="C443" s="15" t="str">
        <f t="shared" ca="1" si="50"/>
        <v>IADLA</v>
      </c>
      <c r="D443" s="16">
        <f>'EE investment costs'!$F$15</f>
        <v>2016</v>
      </c>
      <c r="E443" s="14">
        <f>VLOOKUP(X443,'EE investment costs'!$D$56:$R$656,15,0)</f>
        <v>4.3401000000000005</v>
      </c>
      <c r="F443" s="17">
        <f ca="1">INDEX('EE investment costs'!$D$56:$R$656,MATCH(X443,'EE investment costs'!$D$56:$D$656,0),MATCH($V$8,'EE investment costs'!$D$56:$R$56,0))</f>
        <v>2077.839688487968</v>
      </c>
      <c r="I443" s="18">
        <v>1</v>
      </c>
      <c r="J443" s="18">
        <v>1</v>
      </c>
      <c r="K443" s="14">
        <f t="shared" ca="1" si="47"/>
        <v>0</v>
      </c>
      <c r="M443" s="19" t="str">
        <f t="shared" ca="1" si="45"/>
        <v>INDADEFFLA-73</v>
      </c>
      <c r="N443" s="23" t="str">
        <f t="shared" ca="1" si="46"/>
        <v>Agriculture Saving Tech-Light 7.3y</v>
      </c>
      <c r="O443" s="23" t="s">
        <v>32</v>
      </c>
      <c r="P443" s="23" t="s">
        <v>33</v>
      </c>
      <c r="Q443" s="23"/>
      <c r="R443" s="23"/>
      <c r="S443" s="19" t="s">
        <v>34</v>
      </c>
      <c r="V443" s="16" t="str">
        <f t="shared" ca="1" si="48"/>
        <v>AD</v>
      </c>
      <c r="W443" s="14" t="str">
        <f t="shared" ca="1" si="49"/>
        <v>Agriculture</v>
      </c>
      <c r="X443" s="3" t="str">
        <f>'EE investment costs'!D492</f>
        <v>LA-73</v>
      </c>
      <c r="Y443" s="3" t="str">
        <f>'EE investment costs'!E492</f>
        <v>Light</v>
      </c>
      <c r="AC443" s="123">
        <f>'EE investment costs'!C492</f>
        <v>7.3</v>
      </c>
      <c r="AD443" s="22"/>
    </row>
    <row r="444" spans="2:30">
      <c r="B444" s="14" t="str">
        <f t="shared" ca="1" si="44"/>
        <v>INDADEFFEM-73</v>
      </c>
      <c r="C444" s="15" t="str">
        <f t="shared" ca="1" si="50"/>
        <v>IADEM</v>
      </c>
      <c r="D444" s="16">
        <f>'EE investment costs'!$F$15</f>
        <v>2016</v>
      </c>
      <c r="E444" s="14">
        <f>VLOOKUP(X444,'EE investment costs'!$D$56:$R$656,15,0)</f>
        <v>4.557105</v>
      </c>
      <c r="F444" s="17">
        <f ca="1">INDEX('EE investment costs'!$D$56:$R$656,MATCH(X444,'EE investment costs'!$D$56:$D$656,0),MATCH($V$8,'EE investment costs'!$D$56:$R$56,0))</f>
        <v>2198.5285357057833</v>
      </c>
      <c r="I444" s="18">
        <v>1</v>
      </c>
      <c r="J444" s="18">
        <v>1</v>
      </c>
      <c r="K444" s="14">
        <f t="shared" ca="1" si="47"/>
        <v>0</v>
      </c>
      <c r="M444" s="19" t="str">
        <f t="shared" ca="1" si="45"/>
        <v>INDADEFFEM-73</v>
      </c>
      <c r="N444" s="23" t="str">
        <f t="shared" ca="1" si="46"/>
        <v>Agriculture Saving Tech-Electric Motors 7.3y</v>
      </c>
      <c r="O444" s="23" t="s">
        <v>32</v>
      </c>
      <c r="P444" s="23" t="s">
        <v>33</v>
      </c>
      <c r="Q444" s="23"/>
      <c r="R444" s="23"/>
      <c r="S444" s="19" t="s">
        <v>34</v>
      </c>
      <c r="V444" s="16" t="str">
        <f t="shared" ca="1" si="48"/>
        <v>AD</v>
      </c>
      <c r="W444" s="14" t="str">
        <f t="shared" ca="1" si="49"/>
        <v>Agriculture</v>
      </c>
      <c r="X444" s="3" t="str">
        <f>'EE investment costs'!D493</f>
        <v>EM-73</v>
      </c>
      <c r="Y444" s="3" t="str">
        <f>'EE investment costs'!E493</f>
        <v>Electric Motors</v>
      </c>
      <c r="AC444" s="123">
        <f>'EE investment costs'!C493</f>
        <v>7.3</v>
      </c>
      <c r="AD444" s="22"/>
    </row>
    <row r="445" spans="2:30">
      <c r="B445" s="14" t="str">
        <f t="shared" ca="1" si="44"/>
        <v>INDADEFFTF-73</v>
      </c>
      <c r="C445" s="15" t="str">
        <f t="shared" ca="1" si="50"/>
        <v>IADTF</v>
      </c>
      <c r="D445" s="16">
        <f>'EE investment costs'!$F$15</f>
        <v>2016</v>
      </c>
      <c r="E445" s="14">
        <f>VLOOKUP(X445,'EE investment costs'!$D$56:$R$656,15,0)</f>
        <v>17.75</v>
      </c>
      <c r="F445" s="17">
        <f ca="1">INDEX('EE investment costs'!$D$56:$R$656,MATCH(X445,'EE investment costs'!$D$56:$D$656,0),MATCH($V$8,'EE investment costs'!$D$56:$R$56,0))</f>
        <v>1072.6408350989625</v>
      </c>
      <c r="I445" s="18">
        <v>1</v>
      </c>
      <c r="J445" s="18">
        <v>1</v>
      </c>
      <c r="K445" s="14">
        <f t="shared" ca="1" si="47"/>
        <v>2</v>
      </c>
      <c r="M445" s="19" t="str">
        <f t="shared" ca="1" si="45"/>
        <v>INDADEFFTF-73</v>
      </c>
      <c r="N445" s="23" t="str">
        <f t="shared" ca="1" si="46"/>
        <v>Agriculture Saving Tech-Haulage Tractors, Trucks, Fishing boats 7.3y</v>
      </c>
      <c r="O445" s="23" t="s">
        <v>32</v>
      </c>
      <c r="P445" s="23" t="s">
        <v>33</v>
      </c>
      <c r="Q445" s="23"/>
      <c r="R445" s="23"/>
      <c r="S445" s="19" t="s">
        <v>34</v>
      </c>
      <c r="V445" s="16" t="str">
        <f t="shared" ca="1" si="48"/>
        <v>AD</v>
      </c>
      <c r="W445" s="14" t="str">
        <f t="shared" ca="1" si="49"/>
        <v>Agriculture</v>
      </c>
      <c r="X445" s="3" t="str">
        <f>'EE investment costs'!D494</f>
        <v>TF-73</v>
      </c>
      <c r="Y445" s="3" t="str">
        <f>'EE investment costs'!E494</f>
        <v>Haulage Tractors, Trucks, Fishing boats</v>
      </c>
      <c r="AC445" s="123">
        <f>'EE investment costs'!C494</f>
        <v>7.3</v>
      </c>
      <c r="AD445" s="22"/>
    </row>
    <row r="446" spans="2:30">
      <c r="B446" s="14" t="str">
        <f t="shared" ca="1" si="44"/>
        <v>INDADEFFMT-74</v>
      </c>
      <c r="C446" s="15" t="str">
        <f t="shared" ca="1" si="50"/>
        <v>IADMT</v>
      </c>
      <c r="D446" s="16">
        <f>'EE investment costs'!$F$15</f>
        <v>2016</v>
      </c>
      <c r="E446" s="14">
        <f>VLOOKUP(X446,'EE investment costs'!$D$56:$R$656,15,0)</f>
        <v>6.34</v>
      </c>
      <c r="F446" s="17">
        <f ca="1">INDEX('EE investment costs'!$D$56:$R$656,MATCH(X446,'EE investment costs'!$D$56:$D$656,0),MATCH($V$8,'EE investment costs'!$D$56:$R$56,0))</f>
        <v>903.60860116785864</v>
      </c>
      <c r="I446" s="18">
        <v>1</v>
      </c>
      <c r="J446" s="18">
        <v>1</v>
      </c>
      <c r="K446" s="14">
        <f t="shared" ca="1" si="47"/>
        <v>3</v>
      </c>
      <c r="M446" s="19" t="str">
        <f t="shared" ca="1" si="45"/>
        <v>INDADEFFMT-74</v>
      </c>
      <c r="N446" s="23" t="str">
        <f t="shared" ca="1" si="46"/>
        <v>Agriculture Saving Tech-Heat Medium Temp. up to 150C 7.4y</v>
      </c>
      <c r="O446" s="23" t="s">
        <v>32</v>
      </c>
      <c r="P446" s="23" t="s">
        <v>33</v>
      </c>
      <c r="Q446" s="23"/>
      <c r="R446" s="23"/>
      <c r="S446" s="19" t="s">
        <v>34</v>
      </c>
      <c r="V446" s="16" t="str">
        <f t="shared" ca="1" si="48"/>
        <v>AD</v>
      </c>
      <c r="W446" s="14" t="str">
        <f t="shared" ca="1" si="49"/>
        <v>Agriculture</v>
      </c>
      <c r="X446" s="3" t="str">
        <f>'EE investment costs'!D495</f>
        <v>MT-74</v>
      </c>
      <c r="Y446" s="3" t="str">
        <f>'EE investment costs'!E495</f>
        <v>Heat Medium Temp. up to 150C</v>
      </c>
      <c r="AC446" s="123">
        <f>'EE investment costs'!C495</f>
        <v>7.4</v>
      </c>
      <c r="AD446" s="22"/>
    </row>
    <row r="447" spans="2:30">
      <c r="B447" s="14" t="str">
        <f t="shared" ca="1" si="44"/>
        <v>INDADEFFHT-74</v>
      </c>
      <c r="C447" s="15" t="str">
        <f t="shared" ca="1" si="50"/>
        <v>IADHT</v>
      </c>
      <c r="D447" s="16">
        <f>'EE investment costs'!$F$15</f>
        <v>2016</v>
      </c>
      <c r="E447" s="14">
        <f>VLOOKUP(X447,'EE investment costs'!$D$56:$R$656,15,0)</f>
        <v>5.0720000000000001</v>
      </c>
      <c r="F447" s="17">
        <f ca="1">INDEX('EE investment costs'!$D$56:$R$656,MATCH(X447,'EE investment costs'!$D$56:$D$656,0),MATCH($V$8,'EE investment costs'!$D$56:$R$56,0))</f>
        <v>685.87075532452286</v>
      </c>
      <c r="I447" s="18">
        <v>1</v>
      </c>
      <c r="J447" s="18">
        <v>1</v>
      </c>
      <c r="K447" s="14">
        <f t="shared" ca="1" si="47"/>
        <v>6</v>
      </c>
      <c r="M447" s="19" t="str">
        <f t="shared" ca="1" si="45"/>
        <v>INDADEFFHT-74</v>
      </c>
      <c r="N447" s="23" t="str">
        <f t="shared" ca="1" si="46"/>
        <v>Agriculture Saving Tech-Heat High Temp. over 150C 7.4y</v>
      </c>
      <c r="O447" s="23" t="s">
        <v>32</v>
      </c>
      <c r="P447" s="23" t="s">
        <v>33</v>
      </c>
      <c r="Q447" s="23"/>
      <c r="R447" s="23"/>
      <c r="S447" s="19" t="s">
        <v>34</v>
      </c>
      <c r="V447" s="16" t="str">
        <f t="shared" ca="1" si="48"/>
        <v>AD</v>
      </c>
      <c r="W447" s="14" t="str">
        <f t="shared" ca="1" si="49"/>
        <v>Agriculture</v>
      </c>
      <c r="X447" s="3" t="str">
        <f>'EE investment costs'!D496</f>
        <v>HT-74</v>
      </c>
      <c r="Y447" s="3" t="str">
        <f>'EE investment costs'!E496</f>
        <v>Heat High Temp. over 150C</v>
      </c>
      <c r="AC447" s="123">
        <f>'EE investment costs'!C496</f>
        <v>7.4</v>
      </c>
      <c r="AD447" s="22"/>
    </row>
    <row r="448" spans="2:30">
      <c r="B448" s="14" t="str">
        <f t="shared" ca="1" si="44"/>
        <v>INDADEFFRH-74</v>
      </c>
      <c r="C448" s="15" t="str">
        <f t="shared" ca="1" si="50"/>
        <v>IADRH</v>
      </c>
      <c r="D448" s="16">
        <f>'EE investment costs'!$F$15</f>
        <v>2016</v>
      </c>
      <c r="E448" s="14">
        <f>VLOOKUP(X448,'EE investment costs'!$D$56:$R$656,15,0)</f>
        <v>16.634666666666668</v>
      </c>
      <c r="F448" s="17">
        <f ca="1">INDEX('EE investment costs'!$D$56:$R$656,MATCH(X448,'EE investment costs'!$D$56:$D$656,0),MATCH($V$8,'EE investment costs'!$D$56:$R$56,0))</f>
        <v>2405.9008558251639</v>
      </c>
      <c r="I448" s="18">
        <v>1</v>
      </c>
      <c r="J448" s="18">
        <v>1</v>
      </c>
      <c r="K448" s="14">
        <f t="shared" ca="1" si="47"/>
        <v>0</v>
      </c>
      <c r="M448" s="19" t="str">
        <f t="shared" ca="1" si="45"/>
        <v>INDADEFFRH-74</v>
      </c>
      <c r="N448" s="23" t="str">
        <f t="shared" ca="1" si="46"/>
        <v>Agriculture Saving Tech-Heat Room Heat 7.4y</v>
      </c>
      <c r="O448" s="23" t="s">
        <v>32</v>
      </c>
      <c r="P448" s="23" t="s">
        <v>33</v>
      </c>
      <c r="Q448" s="23"/>
      <c r="R448" s="23"/>
      <c r="S448" s="19" t="s">
        <v>34</v>
      </c>
      <c r="V448" s="16" t="str">
        <f t="shared" ca="1" si="48"/>
        <v>AD</v>
      </c>
      <c r="W448" s="14" t="str">
        <f t="shared" ca="1" si="49"/>
        <v>Agriculture</v>
      </c>
      <c r="X448" s="3" t="str">
        <f>'EE investment costs'!D497</f>
        <v>RH-74</v>
      </c>
      <c r="Y448" s="3" t="str">
        <f>'EE investment costs'!E497</f>
        <v>Heat Room Heat</v>
      </c>
      <c r="AC448" s="123">
        <f>'EE investment costs'!C497</f>
        <v>7.4</v>
      </c>
      <c r="AD448" s="22"/>
    </row>
    <row r="449" spans="2:30">
      <c r="B449" s="14" t="str">
        <f t="shared" ca="1" si="44"/>
        <v>INDADEFFLA-74</v>
      </c>
      <c r="C449" s="15" t="str">
        <f t="shared" ca="1" si="50"/>
        <v>IADLA</v>
      </c>
      <c r="D449" s="16">
        <f>'EE investment costs'!$F$15</f>
        <v>2016</v>
      </c>
      <c r="E449" s="14">
        <f>VLOOKUP(X449,'EE investment costs'!$D$56:$R$656,15,0)</f>
        <v>4.353133333333334</v>
      </c>
      <c r="F449" s="17">
        <f ca="1">INDEX('EE investment costs'!$D$56:$R$656,MATCH(X449,'EE investment costs'!$D$56:$D$656,0),MATCH($V$8,'EE investment costs'!$D$56:$R$56,0))</f>
        <v>2093.2168816390945</v>
      </c>
      <c r="I449" s="18">
        <v>1</v>
      </c>
      <c r="J449" s="18">
        <v>1</v>
      </c>
      <c r="K449" s="14">
        <f t="shared" ca="1" si="47"/>
        <v>0</v>
      </c>
      <c r="M449" s="19" t="str">
        <f t="shared" ca="1" si="45"/>
        <v>INDADEFFLA-74</v>
      </c>
      <c r="N449" s="23" t="str">
        <f t="shared" ca="1" si="46"/>
        <v>Agriculture Saving Tech-Light 7.4y</v>
      </c>
      <c r="O449" s="23" t="s">
        <v>32</v>
      </c>
      <c r="P449" s="23" t="s">
        <v>33</v>
      </c>
      <c r="Q449" s="23"/>
      <c r="R449" s="23"/>
      <c r="S449" s="19" t="s">
        <v>34</v>
      </c>
      <c r="V449" s="16" t="str">
        <f t="shared" ca="1" si="48"/>
        <v>AD</v>
      </c>
      <c r="W449" s="14" t="str">
        <f t="shared" ca="1" si="49"/>
        <v>Agriculture</v>
      </c>
      <c r="X449" s="3" t="str">
        <f>'EE investment costs'!D498</f>
        <v>LA-74</v>
      </c>
      <c r="Y449" s="3" t="str">
        <f>'EE investment costs'!E498</f>
        <v>Light</v>
      </c>
      <c r="AC449" s="123">
        <f>'EE investment costs'!C498</f>
        <v>7.4</v>
      </c>
      <c r="AD449" s="22"/>
    </row>
    <row r="450" spans="2:30">
      <c r="B450" s="14" t="str">
        <f t="shared" ca="1" si="44"/>
        <v>INDADEFFEM-74</v>
      </c>
      <c r="C450" s="15" t="str">
        <f t="shared" ca="1" si="50"/>
        <v>IADEM</v>
      </c>
      <c r="D450" s="16">
        <f>'EE investment costs'!$F$15</f>
        <v>2016</v>
      </c>
      <c r="E450" s="14">
        <f>VLOOKUP(X450,'EE investment costs'!$D$56:$R$656,15,0)</f>
        <v>4.5707899999999997</v>
      </c>
      <c r="F450" s="17">
        <f ca="1">INDEX('EE investment costs'!$D$56:$R$656,MATCH(X450,'EE investment costs'!$D$56:$D$656,0),MATCH($V$8,'EE investment costs'!$D$56:$R$56,0))</f>
        <v>2217.4666977717993</v>
      </c>
      <c r="I450" s="18">
        <v>1</v>
      </c>
      <c r="J450" s="18">
        <v>1</v>
      </c>
      <c r="K450" s="14">
        <f t="shared" ca="1" si="47"/>
        <v>0</v>
      </c>
      <c r="M450" s="19" t="str">
        <f t="shared" ca="1" si="45"/>
        <v>INDADEFFEM-74</v>
      </c>
      <c r="N450" s="23" t="str">
        <f t="shared" ca="1" si="46"/>
        <v>Agriculture Saving Tech-Electric Motors 7.4y</v>
      </c>
      <c r="O450" s="23" t="s">
        <v>32</v>
      </c>
      <c r="P450" s="23" t="s">
        <v>33</v>
      </c>
      <c r="Q450" s="23"/>
      <c r="R450" s="23"/>
      <c r="S450" s="19" t="s">
        <v>34</v>
      </c>
      <c r="V450" s="16" t="str">
        <f t="shared" ca="1" si="48"/>
        <v>AD</v>
      </c>
      <c r="W450" s="14" t="str">
        <f t="shared" ca="1" si="49"/>
        <v>Agriculture</v>
      </c>
      <c r="X450" s="3" t="str">
        <f>'EE investment costs'!D499</f>
        <v>EM-74</v>
      </c>
      <c r="Y450" s="3" t="str">
        <f>'EE investment costs'!E499</f>
        <v>Electric Motors</v>
      </c>
      <c r="AC450" s="123">
        <f>'EE investment costs'!C499</f>
        <v>7.4</v>
      </c>
      <c r="AD450" s="22"/>
    </row>
    <row r="451" spans="2:30">
      <c r="B451" s="14" t="str">
        <f t="shared" ca="1" si="44"/>
        <v>INDADEFFTF-74</v>
      </c>
      <c r="C451" s="15" t="str">
        <f t="shared" ca="1" si="50"/>
        <v>IADTF</v>
      </c>
      <c r="D451" s="16">
        <f>'EE investment costs'!$F$15</f>
        <v>2016</v>
      </c>
      <c r="E451" s="14">
        <f>VLOOKUP(X451,'EE investment costs'!$D$56:$R$656,15,0)</f>
        <v>17.833333333333332</v>
      </c>
      <c r="F451" s="17">
        <f ca="1">INDEX('EE investment costs'!$D$56:$R$656,MATCH(X451,'EE investment costs'!$D$56:$D$656,0),MATCH($V$8,'EE investment costs'!$D$56:$R$56,0))</f>
        <v>1087.3345451688112</v>
      </c>
      <c r="I451" s="18">
        <v>1</v>
      </c>
      <c r="J451" s="18">
        <v>1</v>
      </c>
      <c r="K451" s="14">
        <f t="shared" ca="1" si="47"/>
        <v>2</v>
      </c>
      <c r="M451" s="19" t="str">
        <f t="shared" ca="1" si="45"/>
        <v>INDADEFFTF-74</v>
      </c>
      <c r="N451" s="23" t="str">
        <f t="shared" ca="1" si="46"/>
        <v>Agriculture Saving Tech-Haulage Tractors, Trucks, Fishing boats 7.4y</v>
      </c>
      <c r="O451" s="23" t="s">
        <v>32</v>
      </c>
      <c r="P451" s="23" t="s">
        <v>33</v>
      </c>
      <c r="Q451" s="23"/>
      <c r="R451" s="23"/>
      <c r="S451" s="19" t="s">
        <v>34</v>
      </c>
      <c r="V451" s="16" t="str">
        <f t="shared" ca="1" si="48"/>
        <v>AD</v>
      </c>
      <c r="W451" s="14" t="str">
        <f t="shared" ca="1" si="49"/>
        <v>Agriculture</v>
      </c>
      <c r="X451" s="3" t="str">
        <f>'EE investment costs'!D500</f>
        <v>TF-74</v>
      </c>
      <c r="Y451" s="3" t="str">
        <f>'EE investment costs'!E500</f>
        <v>Haulage Tractors, Trucks, Fishing boats</v>
      </c>
      <c r="AC451" s="123">
        <f>'EE investment costs'!C500</f>
        <v>7.4</v>
      </c>
      <c r="AD451" s="22"/>
    </row>
    <row r="452" spans="2:30">
      <c r="B452" s="14" t="str">
        <f t="shared" ca="1" si="44"/>
        <v>INDADEFFMT-75</v>
      </c>
      <c r="C452" s="15" t="str">
        <f t="shared" ca="1" si="50"/>
        <v>IADMT</v>
      </c>
      <c r="D452" s="16">
        <f>'EE investment costs'!$F$15</f>
        <v>2016</v>
      </c>
      <c r="E452" s="14">
        <f>VLOOKUP(X452,'EE investment costs'!$D$56:$R$656,15,0)</f>
        <v>6.35</v>
      </c>
      <c r="F452" s="17">
        <f ca="1">INDEX('EE investment costs'!$D$56:$R$656,MATCH(X452,'EE investment costs'!$D$56:$D$656,0),MATCH($V$8,'EE investment costs'!$D$56:$R$56,0))</f>
        <v>912.93567877222142</v>
      </c>
      <c r="I452" s="18">
        <v>1</v>
      </c>
      <c r="J452" s="18">
        <v>1</v>
      </c>
      <c r="K452" s="14">
        <f t="shared" ca="1" si="47"/>
        <v>3</v>
      </c>
      <c r="M452" s="19" t="str">
        <f t="shared" ca="1" si="45"/>
        <v>INDADEFFMT-75</v>
      </c>
      <c r="N452" s="23" t="str">
        <f t="shared" ca="1" si="46"/>
        <v>Agriculture Saving Tech-Heat Medium Temp. up to 150C 7.5y</v>
      </c>
      <c r="O452" s="23" t="s">
        <v>32</v>
      </c>
      <c r="P452" s="23" t="s">
        <v>33</v>
      </c>
      <c r="Q452" s="23"/>
      <c r="R452" s="23"/>
      <c r="S452" s="19" t="s">
        <v>34</v>
      </c>
      <c r="V452" s="16" t="str">
        <f t="shared" ca="1" si="48"/>
        <v>AD</v>
      </c>
      <c r="W452" s="14" t="str">
        <f t="shared" ca="1" si="49"/>
        <v>Agriculture</v>
      </c>
      <c r="X452" s="3" t="str">
        <f>'EE investment costs'!D501</f>
        <v>MT-75</v>
      </c>
      <c r="Y452" s="3" t="str">
        <f>'EE investment costs'!E501</f>
        <v>Heat Medium Temp. up to 150C</v>
      </c>
      <c r="AC452" s="123">
        <f>'EE investment costs'!C501</f>
        <v>7.5</v>
      </c>
      <c r="AD452" s="22"/>
    </row>
    <row r="453" spans="2:30">
      <c r="B453" s="14" t="str">
        <f t="shared" ca="1" si="44"/>
        <v>INDADEFFHT-75</v>
      </c>
      <c r="C453" s="15" t="str">
        <f t="shared" ca="1" si="50"/>
        <v>IADHT</v>
      </c>
      <c r="D453" s="16">
        <f>'EE investment costs'!$F$15</f>
        <v>2016</v>
      </c>
      <c r="E453" s="14">
        <f>VLOOKUP(X453,'EE investment costs'!$D$56:$R$656,15,0)</f>
        <v>5.08</v>
      </c>
      <c r="F453" s="17">
        <f ca="1">INDEX('EE investment costs'!$D$56:$R$656,MATCH(X453,'EE investment costs'!$D$56:$D$656,0),MATCH($V$8,'EE investment costs'!$D$56:$R$56,0))</f>
        <v>692.0752646916693</v>
      </c>
      <c r="I453" s="18">
        <v>1</v>
      </c>
      <c r="J453" s="18">
        <v>1</v>
      </c>
      <c r="K453" s="14">
        <f t="shared" ca="1" si="47"/>
        <v>6</v>
      </c>
      <c r="M453" s="19" t="str">
        <f t="shared" ca="1" si="45"/>
        <v>INDADEFFHT-75</v>
      </c>
      <c r="N453" s="23" t="str">
        <f t="shared" ca="1" si="46"/>
        <v>Agriculture Saving Tech-Heat High Temp. over 150C 7.5y</v>
      </c>
      <c r="O453" s="23" t="s">
        <v>32</v>
      </c>
      <c r="P453" s="23" t="s">
        <v>33</v>
      </c>
      <c r="Q453" s="23"/>
      <c r="R453" s="23"/>
      <c r="S453" s="19" t="s">
        <v>34</v>
      </c>
      <c r="V453" s="16" t="str">
        <f t="shared" ca="1" si="48"/>
        <v>AD</v>
      </c>
      <c r="W453" s="14" t="str">
        <f t="shared" ca="1" si="49"/>
        <v>Agriculture</v>
      </c>
      <c r="X453" s="3" t="str">
        <f>'EE investment costs'!D502</f>
        <v>HT-75</v>
      </c>
      <c r="Y453" s="3" t="str">
        <f>'EE investment costs'!E502</f>
        <v>Heat High Temp. over 150C</v>
      </c>
      <c r="AC453" s="123">
        <f>'EE investment costs'!C502</f>
        <v>7.5</v>
      </c>
      <c r="AD453" s="22"/>
    </row>
    <row r="454" spans="2:30">
      <c r="B454" s="14" t="str">
        <f t="shared" ca="1" si="44"/>
        <v>INDADEFFRH-75</v>
      </c>
      <c r="C454" s="15" t="str">
        <f t="shared" ca="1" si="50"/>
        <v>IADRH</v>
      </c>
      <c r="D454" s="16">
        <f>'EE investment costs'!$F$15</f>
        <v>2016</v>
      </c>
      <c r="E454" s="14">
        <f>VLOOKUP(X454,'EE investment costs'!$D$56:$R$656,15,0)</f>
        <v>16.653333333333336</v>
      </c>
      <c r="F454" s="17">
        <f ca="1">INDEX('EE investment costs'!$D$56:$R$656,MATCH(X454,'EE investment costs'!$D$56:$D$656,0),MATCH($V$8,'EE investment costs'!$D$56:$R$56,0))</f>
        <v>2467.590621359142</v>
      </c>
      <c r="I454" s="18">
        <v>1</v>
      </c>
      <c r="J454" s="18">
        <v>1</v>
      </c>
      <c r="K454" s="14">
        <f t="shared" ca="1" si="47"/>
        <v>0</v>
      </c>
      <c r="M454" s="19" t="str">
        <f t="shared" ca="1" si="45"/>
        <v>INDADEFFRH-75</v>
      </c>
      <c r="N454" s="23" t="str">
        <f t="shared" ca="1" si="46"/>
        <v>Agriculture Saving Tech-Heat Room Heat 7.5y</v>
      </c>
      <c r="O454" s="23" t="s">
        <v>32</v>
      </c>
      <c r="P454" s="23" t="s">
        <v>33</v>
      </c>
      <c r="Q454" s="23"/>
      <c r="R454" s="23"/>
      <c r="S454" s="19" t="s">
        <v>34</v>
      </c>
      <c r="V454" s="16" t="str">
        <f t="shared" ca="1" si="48"/>
        <v>AD</v>
      </c>
      <c r="W454" s="14" t="str">
        <f t="shared" ca="1" si="49"/>
        <v>Agriculture</v>
      </c>
      <c r="X454" s="3" t="str">
        <f>'EE investment costs'!D503</f>
        <v>RH-75</v>
      </c>
      <c r="Y454" s="3" t="str">
        <f>'EE investment costs'!E503</f>
        <v>Heat Room Heat</v>
      </c>
      <c r="AC454" s="123">
        <f>'EE investment costs'!C503</f>
        <v>7.5</v>
      </c>
      <c r="AD454" s="22"/>
    </row>
    <row r="455" spans="2:30">
      <c r="B455" s="14" t="str">
        <f t="shared" ca="1" si="44"/>
        <v>INDADEFFLA-75</v>
      </c>
      <c r="C455" s="15" t="str">
        <f t="shared" ca="1" si="50"/>
        <v>IADLA</v>
      </c>
      <c r="D455" s="16">
        <f>'EE investment costs'!$F$15</f>
        <v>2016</v>
      </c>
      <c r="E455" s="14">
        <f>VLOOKUP(X455,'EE investment costs'!$D$56:$R$656,15,0)</f>
        <v>4.3661666666666665</v>
      </c>
      <c r="F455" s="17">
        <f ca="1">INDEX('EE investment costs'!$D$56:$R$656,MATCH(X455,'EE investment costs'!$D$56:$D$656,0),MATCH($V$8,'EE investment costs'!$D$56:$R$56,0))</f>
        <v>2108.5940747902214</v>
      </c>
      <c r="I455" s="18">
        <v>1</v>
      </c>
      <c r="J455" s="18">
        <v>1</v>
      </c>
      <c r="K455" s="14">
        <f t="shared" ca="1" si="47"/>
        <v>0</v>
      </c>
      <c r="M455" s="19" t="str">
        <f t="shared" ca="1" si="45"/>
        <v>INDADEFFLA-75</v>
      </c>
      <c r="N455" s="23" t="str">
        <f t="shared" ca="1" si="46"/>
        <v>Agriculture Saving Tech-Light 7.5y</v>
      </c>
      <c r="O455" s="23" t="s">
        <v>32</v>
      </c>
      <c r="P455" s="23" t="s">
        <v>33</v>
      </c>
      <c r="Q455" s="23"/>
      <c r="R455" s="23"/>
      <c r="S455" s="19" t="s">
        <v>34</v>
      </c>
      <c r="V455" s="16" t="str">
        <f t="shared" ca="1" si="48"/>
        <v>AD</v>
      </c>
      <c r="W455" s="14" t="str">
        <f t="shared" ca="1" si="49"/>
        <v>Agriculture</v>
      </c>
      <c r="X455" s="3" t="str">
        <f>'EE investment costs'!D504</f>
        <v>LA-75</v>
      </c>
      <c r="Y455" s="3" t="str">
        <f>'EE investment costs'!E504</f>
        <v>Light</v>
      </c>
      <c r="AC455" s="123">
        <f>'EE investment costs'!C504</f>
        <v>7.5</v>
      </c>
      <c r="AD455" s="22"/>
    </row>
    <row r="456" spans="2:30">
      <c r="B456" s="14" t="str">
        <f t="shared" ref="B456:B519" ca="1" si="51">M456</f>
        <v>INDADEFFEM-75</v>
      </c>
      <c r="C456" s="15" t="str">
        <f t="shared" ca="1" si="50"/>
        <v>IADEM</v>
      </c>
      <c r="D456" s="16">
        <f>'EE investment costs'!$F$15</f>
        <v>2016</v>
      </c>
      <c r="E456" s="14">
        <f>VLOOKUP(X456,'EE investment costs'!$D$56:$R$656,15,0)</f>
        <v>4.5844749999999994</v>
      </c>
      <c r="F456" s="17">
        <f ca="1">INDEX('EE investment costs'!$D$56:$R$656,MATCH(X456,'EE investment costs'!$D$56:$D$656,0),MATCH($V$8,'EE investment costs'!$D$56:$R$56,0))</f>
        <v>2236.4048598378158</v>
      </c>
      <c r="I456" s="18">
        <v>1</v>
      </c>
      <c r="J456" s="18">
        <v>1</v>
      </c>
      <c r="K456" s="14">
        <f t="shared" ca="1" si="47"/>
        <v>0</v>
      </c>
      <c r="M456" s="19" t="str">
        <f t="shared" ref="M456:M519" ca="1" si="52">CONCATENATE("IND",$V$8,"EFF",$X456)</f>
        <v>INDADEFFEM-75</v>
      </c>
      <c r="N456" s="23" t="str">
        <f t="shared" ca="1" si="46"/>
        <v>Agriculture Saving Tech-Electric Motors 7.5y</v>
      </c>
      <c r="O456" s="23" t="s">
        <v>32</v>
      </c>
      <c r="P456" s="23" t="s">
        <v>33</v>
      </c>
      <c r="Q456" s="23"/>
      <c r="R456" s="23"/>
      <c r="S456" s="19" t="s">
        <v>34</v>
      </c>
      <c r="V456" s="16" t="str">
        <f t="shared" ca="1" si="48"/>
        <v>AD</v>
      </c>
      <c r="W456" s="14" t="str">
        <f t="shared" ca="1" si="49"/>
        <v>Agriculture</v>
      </c>
      <c r="X456" s="3" t="str">
        <f>'EE investment costs'!D505</f>
        <v>EM-75</v>
      </c>
      <c r="Y456" s="3" t="str">
        <f>'EE investment costs'!E505</f>
        <v>Electric Motors</v>
      </c>
      <c r="AC456" s="123">
        <f>'EE investment costs'!C505</f>
        <v>7.5</v>
      </c>
      <c r="AD456" s="22"/>
    </row>
    <row r="457" spans="2:30">
      <c r="B457" s="14" t="str">
        <f t="shared" ca="1" si="51"/>
        <v>INDADEFFTF-75</v>
      </c>
      <c r="C457" s="15" t="str">
        <f t="shared" ca="1" si="50"/>
        <v>IADTF</v>
      </c>
      <c r="D457" s="16">
        <f>'EE investment costs'!$F$15</f>
        <v>2016</v>
      </c>
      <c r="E457" s="14">
        <f>VLOOKUP(X457,'EE investment costs'!$D$56:$R$656,15,0)</f>
        <v>17.916666666666664</v>
      </c>
      <c r="F457" s="17">
        <f ca="1">INDEX('EE investment costs'!$D$56:$R$656,MATCH(X457,'EE investment costs'!$D$56:$D$656,0),MATCH($V$8,'EE investment costs'!$D$56:$R$56,0))</f>
        <v>1102.02825523866</v>
      </c>
      <c r="I457" s="18">
        <v>1</v>
      </c>
      <c r="J457" s="18">
        <v>1</v>
      </c>
      <c r="K457" s="14">
        <f t="shared" ca="1" si="47"/>
        <v>1</v>
      </c>
      <c r="M457" s="19" t="str">
        <f t="shared" ca="1" si="52"/>
        <v>INDADEFFTF-75</v>
      </c>
      <c r="N457" s="23" t="str">
        <f t="shared" ref="N457:N520" ca="1" si="53">$W$8&amp;" Saving Tech"&amp;"-"&amp;$Y457&amp;" "&amp;AC457&amp;"y"</f>
        <v>Agriculture Saving Tech-Haulage Tractors, Trucks, Fishing boats 7.5y</v>
      </c>
      <c r="O457" s="23" t="s">
        <v>32</v>
      </c>
      <c r="P457" s="23" t="s">
        <v>33</v>
      </c>
      <c r="Q457" s="23"/>
      <c r="R457" s="23"/>
      <c r="S457" s="19" t="s">
        <v>34</v>
      </c>
      <c r="V457" s="16" t="str">
        <f t="shared" ca="1" si="48"/>
        <v>AD</v>
      </c>
      <c r="W457" s="14" t="str">
        <f t="shared" ca="1" si="49"/>
        <v>Agriculture</v>
      </c>
      <c r="X457" s="3" t="str">
        <f>'EE investment costs'!D506</f>
        <v>TF-75</v>
      </c>
      <c r="Y457" s="3" t="str">
        <f>'EE investment costs'!E506</f>
        <v>Haulage Tractors, Trucks, Fishing boats</v>
      </c>
      <c r="AC457" s="123">
        <f>'EE investment costs'!C506</f>
        <v>7.5</v>
      </c>
      <c r="AD457" s="22"/>
    </row>
    <row r="458" spans="2:30">
      <c r="B458" s="14" t="str">
        <f t="shared" ca="1" si="51"/>
        <v>INDADEFFMT-76</v>
      </c>
      <c r="C458" s="15" t="str">
        <f t="shared" ca="1" si="50"/>
        <v>IADMT</v>
      </c>
      <c r="D458" s="16">
        <f>'EE investment costs'!$F$15</f>
        <v>2016</v>
      </c>
      <c r="E458" s="14">
        <f>VLOOKUP(X458,'EE investment costs'!$D$56:$R$656,15,0)</f>
        <v>6.3599999999999994</v>
      </c>
      <c r="F458" s="17">
        <f ca="1">INDEX('EE investment costs'!$D$56:$R$656,MATCH(X458,'EE investment costs'!$D$56:$D$656,0),MATCH($V$8,'EE investment costs'!$D$56:$R$56,0))</f>
        <v>922.26275637658432</v>
      </c>
      <c r="I458" s="18">
        <v>1</v>
      </c>
      <c r="J458" s="18">
        <v>1</v>
      </c>
      <c r="K458" s="14">
        <f t="shared" ref="K458:K521" ca="1" si="54">IF(F458&lt;500,1,0)+IF(F458&lt;600,1,0)+IF(F458&lt;700,1,0)+IF(F458&lt;800,1,0)+IF(F458&lt;900,1,0)+IF(F458&lt;1000,1,0)+IF(F458&lt;1100,1,0)+IF(F458&lt;1200,1,0)</f>
        <v>3</v>
      </c>
      <c r="M458" s="19" t="str">
        <f t="shared" ca="1" si="52"/>
        <v>INDADEFFMT-76</v>
      </c>
      <c r="N458" s="23" t="str">
        <f t="shared" ca="1" si="53"/>
        <v>Agriculture Saving Tech-Heat Medium Temp. up to 150C 7.6y</v>
      </c>
      <c r="O458" s="23" t="s">
        <v>32</v>
      </c>
      <c r="P458" s="23" t="s">
        <v>33</v>
      </c>
      <c r="Q458" s="23"/>
      <c r="R458" s="23"/>
      <c r="S458" s="19" t="s">
        <v>34</v>
      </c>
      <c r="V458" s="16" t="str">
        <f t="shared" ref="V458:V521" ca="1" si="55">V457</f>
        <v>AD</v>
      </c>
      <c r="W458" s="14" t="str">
        <f t="shared" ref="W458:W521" ca="1" si="56">W457</f>
        <v>Agriculture</v>
      </c>
      <c r="X458" s="3" t="str">
        <f>'EE investment costs'!D507</f>
        <v>MT-76</v>
      </c>
      <c r="Y458" s="3" t="str">
        <f>'EE investment costs'!E507</f>
        <v>Heat Medium Temp. up to 150C</v>
      </c>
      <c r="AC458" s="123">
        <f>'EE investment costs'!C507</f>
        <v>7.6</v>
      </c>
      <c r="AD458" s="22"/>
    </row>
    <row r="459" spans="2:30">
      <c r="B459" s="14" t="str">
        <f t="shared" ca="1" si="51"/>
        <v>INDADEFFHT-76</v>
      </c>
      <c r="C459" s="15" t="str">
        <f t="shared" ca="1" si="50"/>
        <v>IADHT</v>
      </c>
      <c r="D459" s="16">
        <f>'EE investment costs'!$F$15</f>
        <v>2016</v>
      </c>
      <c r="E459" s="14">
        <f>VLOOKUP(X459,'EE investment costs'!$D$56:$R$656,15,0)</f>
        <v>5.0880000000000001</v>
      </c>
      <c r="F459" s="17">
        <f ca="1">INDEX('EE investment costs'!$D$56:$R$656,MATCH(X459,'EE investment costs'!$D$56:$D$656,0),MATCH($V$8,'EE investment costs'!$D$56:$R$56,0))</f>
        <v>698.27977405881575</v>
      </c>
      <c r="I459" s="18">
        <v>1</v>
      </c>
      <c r="J459" s="18">
        <v>1</v>
      </c>
      <c r="K459" s="14">
        <f t="shared" ca="1" si="54"/>
        <v>6</v>
      </c>
      <c r="M459" s="19" t="str">
        <f t="shared" ca="1" si="52"/>
        <v>INDADEFFHT-76</v>
      </c>
      <c r="N459" s="23" t="str">
        <f t="shared" ca="1" si="53"/>
        <v>Agriculture Saving Tech-Heat High Temp. over 150C 7.6y</v>
      </c>
      <c r="O459" s="23" t="s">
        <v>32</v>
      </c>
      <c r="P459" s="23" t="s">
        <v>33</v>
      </c>
      <c r="Q459" s="23"/>
      <c r="R459" s="23"/>
      <c r="S459" s="19" t="s">
        <v>34</v>
      </c>
      <c r="V459" s="16" t="str">
        <f t="shared" ca="1" si="55"/>
        <v>AD</v>
      </c>
      <c r="W459" s="14" t="str">
        <f t="shared" ca="1" si="56"/>
        <v>Agriculture</v>
      </c>
      <c r="X459" s="3" t="str">
        <f>'EE investment costs'!D508</f>
        <v>HT-76</v>
      </c>
      <c r="Y459" s="3" t="str">
        <f>'EE investment costs'!E508</f>
        <v>Heat High Temp. over 150C</v>
      </c>
      <c r="AC459" s="123">
        <f>'EE investment costs'!C508</f>
        <v>7.6</v>
      </c>
      <c r="AD459" s="22"/>
    </row>
    <row r="460" spans="2:30">
      <c r="B460" s="14" t="str">
        <f t="shared" ca="1" si="51"/>
        <v>INDADEFFRH-76</v>
      </c>
      <c r="C460" s="15" t="str">
        <f t="shared" ca="1" si="50"/>
        <v>IADRH</v>
      </c>
      <c r="D460" s="16">
        <f>'EE investment costs'!$F$15</f>
        <v>2016</v>
      </c>
      <c r="E460" s="14">
        <f>VLOOKUP(X460,'EE investment costs'!$D$56:$R$656,15,0)</f>
        <v>16.672000000000004</v>
      </c>
      <c r="F460" s="17">
        <f ca="1">INDEX('EE investment costs'!$D$56:$R$656,MATCH(X460,'EE investment costs'!$D$56:$D$656,0),MATCH($V$8,'EE investment costs'!$D$56:$R$56,0))</f>
        <v>2529.2803868931205</v>
      </c>
      <c r="I460" s="18">
        <v>1</v>
      </c>
      <c r="J460" s="18">
        <v>1</v>
      </c>
      <c r="K460" s="14">
        <f t="shared" ca="1" si="54"/>
        <v>0</v>
      </c>
      <c r="M460" s="19" t="str">
        <f t="shared" ca="1" si="52"/>
        <v>INDADEFFRH-76</v>
      </c>
      <c r="N460" s="23" t="str">
        <f t="shared" ca="1" si="53"/>
        <v>Agriculture Saving Tech-Heat Room Heat 7.6y</v>
      </c>
      <c r="O460" s="23" t="s">
        <v>32</v>
      </c>
      <c r="P460" s="23" t="s">
        <v>33</v>
      </c>
      <c r="Q460" s="23"/>
      <c r="R460" s="23"/>
      <c r="S460" s="19" t="s">
        <v>34</v>
      </c>
      <c r="V460" s="16" t="str">
        <f t="shared" ca="1" si="55"/>
        <v>AD</v>
      </c>
      <c r="W460" s="14" t="str">
        <f t="shared" ca="1" si="56"/>
        <v>Agriculture</v>
      </c>
      <c r="X460" s="3" t="str">
        <f>'EE investment costs'!D509</f>
        <v>RH-76</v>
      </c>
      <c r="Y460" s="3" t="str">
        <f>'EE investment costs'!E509</f>
        <v>Heat Room Heat</v>
      </c>
      <c r="AC460" s="123">
        <f>'EE investment costs'!C509</f>
        <v>7.6</v>
      </c>
      <c r="AD460" s="22"/>
    </row>
    <row r="461" spans="2:30">
      <c r="B461" s="14" t="str">
        <f t="shared" ca="1" si="51"/>
        <v>INDADEFFLA-76</v>
      </c>
      <c r="C461" s="15" t="str">
        <f t="shared" ca="1" si="50"/>
        <v>IADLA</v>
      </c>
      <c r="D461" s="16">
        <f>'EE investment costs'!$F$15</f>
        <v>2016</v>
      </c>
      <c r="E461" s="14">
        <f>VLOOKUP(X461,'EE investment costs'!$D$56:$R$656,15,0)</f>
        <v>4.3792</v>
      </c>
      <c r="F461" s="17">
        <f ca="1">INDEX('EE investment costs'!$D$56:$R$656,MATCH(X461,'EE investment costs'!$D$56:$D$656,0),MATCH($V$8,'EE investment costs'!$D$56:$R$56,0))</f>
        <v>2123.9712679413478</v>
      </c>
      <c r="I461" s="18">
        <v>1</v>
      </c>
      <c r="J461" s="18">
        <v>1</v>
      </c>
      <c r="K461" s="14">
        <f t="shared" ca="1" si="54"/>
        <v>0</v>
      </c>
      <c r="M461" s="19" t="str">
        <f t="shared" ca="1" si="52"/>
        <v>INDADEFFLA-76</v>
      </c>
      <c r="N461" s="23" t="str">
        <f t="shared" ca="1" si="53"/>
        <v>Agriculture Saving Tech-Light 7.6y</v>
      </c>
      <c r="O461" s="23" t="s">
        <v>32</v>
      </c>
      <c r="P461" s="23" t="s">
        <v>33</v>
      </c>
      <c r="Q461" s="23"/>
      <c r="R461" s="23"/>
      <c r="S461" s="19" t="s">
        <v>34</v>
      </c>
      <c r="V461" s="16" t="str">
        <f t="shared" ca="1" si="55"/>
        <v>AD</v>
      </c>
      <c r="W461" s="14" t="str">
        <f t="shared" ca="1" si="56"/>
        <v>Agriculture</v>
      </c>
      <c r="X461" s="3" t="str">
        <f>'EE investment costs'!D510</f>
        <v>LA-76</v>
      </c>
      <c r="Y461" s="3" t="str">
        <f>'EE investment costs'!E510</f>
        <v>Light</v>
      </c>
      <c r="AC461" s="123">
        <f>'EE investment costs'!C510</f>
        <v>7.6</v>
      </c>
      <c r="AD461" s="22"/>
    </row>
    <row r="462" spans="2:30">
      <c r="B462" s="14" t="str">
        <f t="shared" ca="1" si="51"/>
        <v>INDADEFFEM-76</v>
      </c>
      <c r="C462" s="15" t="str">
        <f t="shared" ca="1" si="50"/>
        <v>IADEM</v>
      </c>
      <c r="D462" s="16">
        <f>'EE investment costs'!$F$15</f>
        <v>2016</v>
      </c>
      <c r="E462" s="14">
        <f>VLOOKUP(X462,'EE investment costs'!$D$56:$R$656,15,0)</f>
        <v>4.59816</v>
      </c>
      <c r="F462" s="17">
        <f ca="1">INDEX('EE investment costs'!$D$56:$R$656,MATCH(X462,'EE investment costs'!$D$56:$D$656,0),MATCH($V$8,'EE investment costs'!$D$56:$R$56,0))</f>
        <v>2255.3430219038319</v>
      </c>
      <c r="I462" s="18">
        <v>1</v>
      </c>
      <c r="J462" s="18">
        <v>1</v>
      </c>
      <c r="K462" s="14">
        <f t="shared" ca="1" si="54"/>
        <v>0</v>
      </c>
      <c r="M462" s="19" t="str">
        <f t="shared" ca="1" si="52"/>
        <v>INDADEFFEM-76</v>
      </c>
      <c r="N462" s="23" t="str">
        <f t="shared" ca="1" si="53"/>
        <v>Agriculture Saving Tech-Electric Motors 7.6y</v>
      </c>
      <c r="O462" s="23" t="s">
        <v>32</v>
      </c>
      <c r="P462" s="23" t="s">
        <v>33</v>
      </c>
      <c r="Q462" s="23"/>
      <c r="R462" s="23"/>
      <c r="S462" s="19" t="s">
        <v>34</v>
      </c>
      <c r="V462" s="16" t="str">
        <f t="shared" ca="1" si="55"/>
        <v>AD</v>
      </c>
      <c r="W462" s="14" t="str">
        <f t="shared" ca="1" si="56"/>
        <v>Agriculture</v>
      </c>
      <c r="X462" s="3" t="str">
        <f>'EE investment costs'!D511</f>
        <v>EM-76</v>
      </c>
      <c r="Y462" s="3" t="str">
        <f>'EE investment costs'!E511</f>
        <v>Electric Motors</v>
      </c>
      <c r="AC462" s="123">
        <f>'EE investment costs'!C511</f>
        <v>7.6</v>
      </c>
      <c r="AD462" s="22"/>
    </row>
    <row r="463" spans="2:30">
      <c r="B463" s="14" t="str">
        <f t="shared" ca="1" si="51"/>
        <v>INDADEFFTF-76</v>
      </c>
      <c r="C463" s="15" t="str">
        <f t="shared" ca="1" si="50"/>
        <v>IADTF</v>
      </c>
      <c r="D463" s="16">
        <f>'EE investment costs'!$F$15</f>
        <v>2016</v>
      </c>
      <c r="E463" s="14">
        <f>VLOOKUP(X463,'EE investment costs'!$D$56:$R$656,15,0)</f>
        <v>18</v>
      </c>
      <c r="F463" s="17">
        <f ca="1">INDEX('EE investment costs'!$D$56:$R$656,MATCH(X463,'EE investment costs'!$D$56:$D$656,0),MATCH($V$8,'EE investment costs'!$D$56:$R$56,0))</f>
        <v>1116.721965308509</v>
      </c>
      <c r="I463" s="18">
        <v>1</v>
      </c>
      <c r="J463" s="18">
        <v>1</v>
      </c>
      <c r="K463" s="14">
        <f t="shared" ca="1" si="54"/>
        <v>1</v>
      </c>
      <c r="M463" s="19" t="str">
        <f t="shared" ca="1" si="52"/>
        <v>INDADEFFTF-76</v>
      </c>
      <c r="N463" s="23" t="str">
        <f t="shared" ca="1" si="53"/>
        <v>Agriculture Saving Tech-Haulage Tractors, Trucks, Fishing boats 7.6y</v>
      </c>
      <c r="O463" s="23" t="s">
        <v>32</v>
      </c>
      <c r="P463" s="23" t="s">
        <v>33</v>
      </c>
      <c r="Q463" s="23"/>
      <c r="R463" s="23"/>
      <c r="S463" s="19" t="s">
        <v>34</v>
      </c>
      <c r="V463" s="16" t="str">
        <f t="shared" ca="1" si="55"/>
        <v>AD</v>
      </c>
      <c r="W463" s="14" t="str">
        <f t="shared" ca="1" si="56"/>
        <v>Agriculture</v>
      </c>
      <c r="X463" s="3" t="str">
        <f>'EE investment costs'!D512</f>
        <v>TF-76</v>
      </c>
      <c r="Y463" s="3" t="str">
        <f>'EE investment costs'!E512</f>
        <v>Haulage Tractors, Trucks, Fishing boats</v>
      </c>
      <c r="AC463" s="123">
        <f>'EE investment costs'!C512</f>
        <v>7.6</v>
      </c>
      <c r="AD463" s="22"/>
    </row>
    <row r="464" spans="2:30">
      <c r="B464" s="14" t="str">
        <f t="shared" ca="1" si="51"/>
        <v>INDADEFFMT-77</v>
      </c>
      <c r="C464" s="15" t="str">
        <f t="shared" ca="1" si="50"/>
        <v>IADMT</v>
      </c>
      <c r="D464" s="16">
        <f>'EE investment costs'!$F$15</f>
        <v>2016</v>
      </c>
      <c r="E464" s="14">
        <f>VLOOKUP(X464,'EE investment costs'!$D$56:$R$656,15,0)</f>
        <v>6.37</v>
      </c>
      <c r="F464" s="17">
        <f ca="1">INDEX('EE investment costs'!$D$56:$R$656,MATCH(X464,'EE investment costs'!$D$56:$D$656,0),MATCH($V$8,'EE investment costs'!$D$56:$R$56,0))</f>
        <v>931.58983398094733</v>
      </c>
      <c r="I464" s="18">
        <v>1</v>
      </c>
      <c r="J464" s="18">
        <v>1</v>
      </c>
      <c r="K464" s="14">
        <f t="shared" ca="1" si="54"/>
        <v>3</v>
      </c>
      <c r="M464" s="19" t="str">
        <f t="shared" ca="1" si="52"/>
        <v>INDADEFFMT-77</v>
      </c>
      <c r="N464" s="23" t="str">
        <f t="shared" ca="1" si="53"/>
        <v>Agriculture Saving Tech-Heat Medium Temp. up to 150C 7.7y</v>
      </c>
      <c r="O464" s="23" t="s">
        <v>32</v>
      </c>
      <c r="P464" s="23" t="s">
        <v>33</v>
      </c>
      <c r="Q464" s="23"/>
      <c r="R464" s="23"/>
      <c r="S464" s="19" t="s">
        <v>34</v>
      </c>
      <c r="V464" s="16" t="str">
        <f t="shared" ca="1" si="55"/>
        <v>AD</v>
      </c>
      <c r="W464" s="14" t="str">
        <f t="shared" ca="1" si="56"/>
        <v>Agriculture</v>
      </c>
      <c r="X464" s="3" t="str">
        <f>'EE investment costs'!D513</f>
        <v>MT-77</v>
      </c>
      <c r="Y464" s="3" t="str">
        <f>'EE investment costs'!E513</f>
        <v>Heat Medium Temp. up to 150C</v>
      </c>
      <c r="AC464" s="123">
        <f>'EE investment costs'!C513</f>
        <v>7.7</v>
      </c>
      <c r="AD464" s="22"/>
    </row>
    <row r="465" spans="2:30">
      <c r="B465" s="14" t="str">
        <f t="shared" ca="1" si="51"/>
        <v>INDADEFFHT-77</v>
      </c>
      <c r="C465" s="15" t="str">
        <f t="shared" ca="1" si="50"/>
        <v>IADHT</v>
      </c>
      <c r="D465" s="16">
        <f>'EE investment costs'!$F$15</f>
        <v>2016</v>
      </c>
      <c r="E465" s="14">
        <f>VLOOKUP(X465,'EE investment costs'!$D$56:$R$656,15,0)</f>
        <v>5.0960000000000001</v>
      </c>
      <c r="F465" s="17">
        <f ca="1">INDEX('EE investment costs'!$D$56:$R$656,MATCH(X465,'EE investment costs'!$D$56:$D$656,0),MATCH($V$8,'EE investment costs'!$D$56:$R$56,0))</f>
        <v>704.4842834259623</v>
      </c>
      <c r="I465" s="18">
        <v>1</v>
      </c>
      <c r="J465" s="18">
        <v>1</v>
      </c>
      <c r="K465" s="14">
        <f t="shared" ca="1" si="54"/>
        <v>5</v>
      </c>
      <c r="M465" s="19" t="str">
        <f t="shared" ca="1" si="52"/>
        <v>INDADEFFHT-77</v>
      </c>
      <c r="N465" s="23" t="str">
        <f t="shared" ca="1" si="53"/>
        <v>Agriculture Saving Tech-Heat High Temp. over 150C 7.7y</v>
      </c>
      <c r="O465" s="23" t="s">
        <v>32</v>
      </c>
      <c r="P465" s="23" t="s">
        <v>33</v>
      </c>
      <c r="Q465" s="23"/>
      <c r="R465" s="23"/>
      <c r="S465" s="19" t="s">
        <v>34</v>
      </c>
      <c r="V465" s="16" t="str">
        <f t="shared" ca="1" si="55"/>
        <v>AD</v>
      </c>
      <c r="W465" s="14" t="str">
        <f t="shared" ca="1" si="56"/>
        <v>Agriculture</v>
      </c>
      <c r="X465" s="3" t="str">
        <f>'EE investment costs'!D514</f>
        <v>HT-77</v>
      </c>
      <c r="Y465" s="3" t="str">
        <f>'EE investment costs'!E514</f>
        <v>Heat High Temp. over 150C</v>
      </c>
      <c r="AC465" s="123">
        <f>'EE investment costs'!C514</f>
        <v>7.7</v>
      </c>
      <c r="AD465" s="22"/>
    </row>
    <row r="466" spans="2:30">
      <c r="B466" s="14" t="str">
        <f t="shared" ca="1" si="51"/>
        <v>INDADEFFRH-77</v>
      </c>
      <c r="C466" s="15" t="str">
        <f t="shared" ca="1" si="50"/>
        <v>IADRH</v>
      </c>
      <c r="D466" s="16">
        <f>'EE investment costs'!$F$15</f>
        <v>2016</v>
      </c>
      <c r="E466" s="14">
        <f>VLOOKUP(X466,'EE investment costs'!$D$56:$R$656,15,0)</f>
        <v>16.690666666666669</v>
      </c>
      <c r="F466" s="17">
        <f ca="1">INDEX('EE investment costs'!$D$56:$R$656,MATCH(X466,'EE investment costs'!$D$56:$D$656,0),MATCH($V$8,'EE investment costs'!$D$56:$R$56,0))</f>
        <v>2590.970152427099</v>
      </c>
      <c r="I466" s="18">
        <v>1</v>
      </c>
      <c r="J466" s="18">
        <v>1</v>
      </c>
      <c r="K466" s="14">
        <f t="shared" ca="1" si="54"/>
        <v>0</v>
      </c>
      <c r="M466" s="19" t="str">
        <f t="shared" ca="1" si="52"/>
        <v>INDADEFFRH-77</v>
      </c>
      <c r="N466" s="23" t="str">
        <f t="shared" ca="1" si="53"/>
        <v>Agriculture Saving Tech-Heat Room Heat 7.7y</v>
      </c>
      <c r="O466" s="23" t="s">
        <v>32</v>
      </c>
      <c r="P466" s="23" t="s">
        <v>33</v>
      </c>
      <c r="Q466" s="23"/>
      <c r="R466" s="23"/>
      <c r="S466" s="19" t="s">
        <v>34</v>
      </c>
      <c r="V466" s="16" t="str">
        <f t="shared" ca="1" si="55"/>
        <v>AD</v>
      </c>
      <c r="W466" s="14" t="str">
        <f t="shared" ca="1" si="56"/>
        <v>Agriculture</v>
      </c>
      <c r="X466" s="3" t="str">
        <f>'EE investment costs'!D515</f>
        <v>RH-77</v>
      </c>
      <c r="Y466" s="3" t="str">
        <f>'EE investment costs'!E515</f>
        <v>Heat Room Heat</v>
      </c>
      <c r="AC466" s="123">
        <f>'EE investment costs'!C515</f>
        <v>7.7</v>
      </c>
      <c r="AD466" s="22"/>
    </row>
    <row r="467" spans="2:30">
      <c r="B467" s="14" t="str">
        <f t="shared" ca="1" si="51"/>
        <v>INDADEFFLA-77</v>
      </c>
      <c r="C467" s="15" t="str">
        <f t="shared" ca="1" si="50"/>
        <v>IADLA</v>
      </c>
      <c r="D467" s="16">
        <f>'EE investment costs'!$F$15</f>
        <v>2016</v>
      </c>
      <c r="E467" s="14">
        <f>VLOOKUP(X467,'EE investment costs'!$D$56:$R$656,15,0)</f>
        <v>4.3922333333333334</v>
      </c>
      <c r="F467" s="17">
        <f ca="1">INDEX('EE investment costs'!$D$56:$R$656,MATCH(X467,'EE investment costs'!$D$56:$D$656,0),MATCH($V$8,'EE investment costs'!$D$56:$R$56,0))</f>
        <v>2139.3484610924743</v>
      </c>
      <c r="I467" s="18">
        <v>1</v>
      </c>
      <c r="J467" s="18">
        <v>1</v>
      </c>
      <c r="K467" s="14">
        <f t="shared" ca="1" si="54"/>
        <v>0</v>
      </c>
      <c r="M467" s="19" t="str">
        <f t="shared" ca="1" si="52"/>
        <v>INDADEFFLA-77</v>
      </c>
      <c r="N467" s="23" t="str">
        <f t="shared" ca="1" si="53"/>
        <v>Agriculture Saving Tech-Light 7.7y</v>
      </c>
      <c r="O467" s="23" t="s">
        <v>32</v>
      </c>
      <c r="P467" s="23" t="s">
        <v>33</v>
      </c>
      <c r="Q467" s="23"/>
      <c r="R467" s="23"/>
      <c r="S467" s="19" t="s">
        <v>34</v>
      </c>
      <c r="V467" s="16" t="str">
        <f t="shared" ca="1" si="55"/>
        <v>AD</v>
      </c>
      <c r="W467" s="14" t="str">
        <f t="shared" ca="1" si="56"/>
        <v>Agriculture</v>
      </c>
      <c r="X467" s="3" t="str">
        <f>'EE investment costs'!D516</f>
        <v>LA-77</v>
      </c>
      <c r="Y467" s="3" t="str">
        <f>'EE investment costs'!E516</f>
        <v>Light</v>
      </c>
      <c r="AC467" s="123">
        <f>'EE investment costs'!C516</f>
        <v>7.7</v>
      </c>
      <c r="AD467" s="22"/>
    </row>
    <row r="468" spans="2:30">
      <c r="B468" s="14" t="str">
        <f t="shared" ca="1" si="51"/>
        <v>INDADEFFEM-77</v>
      </c>
      <c r="C468" s="15" t="str">
        <f t="shared" ca="1" si="50"/>
        <v>IADEM</v>
      </c>
      <c r="D468" s="16">
        <f>'EE investment costs'!$F$15</f>
        <v>2016</v>
      </c>
      <c r="E468" s="14">
        <f>VLOOKUP(X468,'EE investment costs'!$D$56:$R$656,15,0)</f>
        <v>4.6118449999999998</v>
      </c>
      <c r="F468" s="17">
        <f ca="1">INDEX('EE investment costs'!$D$56:$R$656,MATCH(X468,'EE investment costs'!$D$56:$D$656,0),MATCH($V$8,'EE investment costs'!$D$56:$R$56,0))</f>
        <v>2274.2811839698479</v>
      </c>
      <c r="I468" s="18">
        <v>1</v>
      </c>
      <c r="J468" s="18">
        <v>1</v>
      </c>
      <c r="K468" s="14">
        <f t="shared" ca="1" si="54"/>
        <v>0</v>
      </c>
      <c r="M468" s="19" t="str">
        <f t="shared" ca="1" si="52"/>
        <v>INDADEFFEM-77</v>
      </c>
      <c r="N468" s="23" t="str">
        <f t="shared" ca="1" si="53"/>
        <v>Agriculture Saving Tech-Electric Motors 7.7y</v>
      </c>
      <c r="O468" s="23" t="s">
        <v>32</v>
      </c>
      <c r="P468" s="23" t="s">
        <v>33</v>
      </c>
      <c r="Q468" s="23"/>
      <c r="R468" s="23"/>
      <c r="S468" s="19" t="s">
        <v>34</v>
      </c>
      <c r="V468" s="16" t="str">
        <f t="shared" ca="1" si="55"/>
        <v>AD</v>
      </c>
      <c r="W468" s="14" t="str">
        <f t="shared" ca="1" si="56"/>
        <v>Agriculture</v>
      </c>
      <c r="X468" s="3" t="str">
        <f>'EE investment costs'!D517</f>
        <v>EM-77</v>
      </c>
      <c r="Y468" s="3" t="str">
        <f>'EE investment costs'!E517</f>
        <v>Electric Motors</v>
      </c>
      <c r="AC468" s="123">
        <f>'EE investment costs'!C517</f>
        <v>7.7</v>
      </c>
      <c r="AD468" s="22"/>
    </row>
    <row r="469" spans="2:30">
      <c r="B469" s="14" t="str">
        <f t="shared" ca="1" si="51"/>
        <v>INDADEFFTF-77</v>
      </c>
      <c r="C469" s="15" t="str">
        <f t="shared" ca="1" si="50"/>
        <v>IADTF</v>
      </c>
      <c r="D469" s="16">
        <f>'EE investment costs'!$F$15</f>
        <v>2016</v>
      </c>
      <c r="E469" s="14">
        <f>VLOOKUP(X469,'EE investment costs'!$D$56:$R$656,15,0)</f>
        <v>18.083333333333332</v>
      </c>
      <c r="F469" s="17">
        <f ca="1">INDEX('EE investment costs'!$D$56:$R$656,MATCH(X469,'EE investment costs'!$D$56:$D$656,0),MATCH($V$8,'EE investment costs'!$D$56:$R$56,0))</f>
        <v>1131.4156753783577</v>
      </c>
      <c r="I469" s="18">
        <v>1</v>
      </c>
      <c r="J469" s="18">
        <v>1</v>
      </c>
      <c r="K469" s="14">
        <f t="shared" ca="1" si="54"/>
        <v>1</v>
      </c>
      <c r="M469" s="19" t="str">
        <f t="shared" ca="1" si="52"/>
        <v>INDADEFFTF-77</v>
      </c>
      <c r="N469" s="23" t="str">
        <f t="shared" ca="1" si="53"/>
        <v>Agriculture Saving Tech-Haulage Tractors, Trucks, Fishing boats 7.7y</v>
      </c>
      <c r="O469" s="23" t="s">
        <v>32</v>
      </c>
      <c r="P469" s="23" t="s">
        <v>33</v>
      </c>
      <c r="Q469" s="23"/>
      <c r="R469" s="23"/>
      <c r="S469" s="19" t="s">
        <v>34</v>
      </c>
      <c r="V469" s="16" t="str">
        <f t="shared" ca="1" si="55"/>
        <v>AD</v>
      </c>
      <c r="W469" s="14" t="str">
        <f t="shared" ca="1" si="56"/>
        <v>Agriculture</v>
      </c>
      <c r="X469" s="3" t="str">
        <f>'EE investment costs'!D518</f>
        <v>TF-77</v>
      </c>
      <c r="Y469" s="3" t="str">
        <f>'EE investment costs'!E518</f>
        <v>Haulage Tractors, Trucks, Fishing boats</v>
      </c>
      <c r="AC469" s="123">
        <f>'EE investment costs'!C518</f>
        <v>7.7</v>
      </c>
      <c r="AD469" s="22"/>
    </row>
    <row r="470" spans="2:30">
      <c r="B470" s="14" t="str">
        <f t="shared" ca="1" si="51"/>
        <v>INDADEFFMT-78</v>
      </c>
      <c r="C470" s="15" t="str">
        <f t="shared" ca="1" si="50"/>
        <v>IADMT</v>
      </c>
      <c r="D470" s="16">
        <f>'EE investment costs'!$F$15</f>
        <v>2016</v>
      </c>
      <c r="E470" s="14">
        <f>VLOOKUP(X470,'EE investment costs'!$D$56:$R$656,15,0)</f>
        <v>6.38</v>
      </c>
      <c r="F470" s="17">
        <f ca="1">INDEX('EE investment costs'!$D$56:$R$656,MATCH(X470,'EE investment costs'!$D$56:$D$656,0),MATCH($V$8,'EE investment costs'!$D$56:$R$56,0))</f>
        <v>940.91691158531</v>
      </c>
      <c r="I470" s="18">
        <v>1</v>
      </c>
      <c r="J470" s="18">
        <v>1</v>
      </c>
      <c r="K470" s="14">
        <f t="shared" ca="1" si="54"/>
        <v>3</v>
      </c>
      <c r="M470" s="19" t="str">
        <f t="shared" ca="1" si="52"/>
        <v>INDADEFFMT-78</v>
      </c>
      <c r="N470" s="23" t="str">
        <f t="shared" ca="1" si="53"/>
        <v>Agriculture Saving Tech-Heat Medium Temp. up to 150C 7.8y</v>
      </c>
      <c r="O470" s="23" t="s">
        <v>32</v>
      </c>
      <c r="P470" s="23" t="s">
        <v>33</v>
      </c>
      <c r="Q470" s="23"/>
      <c r="R470" s="23"/>
      <c r="S470" s="19" t="s">
        <v>34</v>
      </c>
      <c r="V470" s="16" t="str">
        <f t="shared" ca="1" si="55"/>
        <v>AD</v>
      </c>
      <c r="W470" s="14" t="str">
        <f t="shared" ca="1" si="56"/>
        <v>Agriculture</v>
      </c>
      <c r="X470" s="3" t="str">
        <f>'EE investment costs'!D519</f>
        <v>MT-78</v>
      </c>
      <c r="Y470" s="3" t="str">
        <f>'EE investment costs'!E519</f>
        <v>Heat Medium Temp. up to 150C</v>
      </c>
      <c r="AC470" s="123">
        <f>'EE investment costs'!C519</f>
        <v>7.8</v>
      </c>
      <c r="AD470" s="22"/>
    </row>
    <row r="471" spans="2:30">
      <c r="B471" s="14" t="str">
        <f t="shared" ca="1" si="51"/>
        <v>INDADEFFHT-78</v>
      </c>
      <c r="C471" s="15" t="str">
        <f t="shared" ca="1" si="50"/>
        <v>IADHT</v>
      </c>
      <c r="D471" s="16">
        <f>'EE investment costs'!$F$15</f>
        <v>2016</v>
      </c>
      <c r="E471" s="14">
        <f>VLOOKUP(X471,'EE investment costs'!$D$56:$R$656,15,0)</f>
        <v>5.1040000000000001</v>
      </c>
      <c r="F471" s="17">
        <f ca="1">INDEX('EE investment costs'!$D$56:$R$656,MATCH(X471,'EE investment costs'!$D$56:$D$656,0),MATCH($V$8,'EE investment costs'!$D$56:$R$56,0))</f>
        <v>710.68879279310886</v>
      </c>
      <c r="I471" s="18">
        <v>1</v>
      </c>
      <c r="J471" s="18">
        <v>1</v>
      </c>
      <c r="K471" s="14">
        <f t="shared" ca="1" si="54"/>
        <v>5</v>
      </c>
      <c r="M471" s="19" t="str">
        <f t="shared" ca="1" si="52"/>
        <v>INDADEFFHT-78</v>
      </c>
      <c r="N471" s="23" t="str">
        <f t="shared" ca="1" si="53"/>
        <v>Agriculture Saving Tech-Heat High Temp. over 150C 7.8y</v>
      </c>
      <c r="O471" s="23" t="s">
        <v>32</v>
      </c>
      <c r="P471" s="23" t="s">
        <v>33</v>
      </c>
      <c r="Q471" s="23"/>
      <c r="R471" s="23"/>
      <c r="S471" s="19" t="s">
        <v>34</v>
      </c>
      <c r="V471" s="16" t="str">
        <f t="shared" ca="1" si="55"/>
        <v>AD</v>
      </c>
      <c r="W471" s="14" t="str">
        <f t="shared" ca="1" si="56"/>
        <v>Agriculture</v>
      </c>
      <c r="X471" s="3" t="str">
        <f>'EE investment costs'!D520</f>
        <v>HT-78</v>
      </c>
      <c r="Y471" s="3" t="str">
        <f>'EE investment costs'!E520</f>
        <v>Heat High Temp. over 150C</v>
      </c>
      <c r="AC471" s="123">
        <f>'EE investment costs'!C520</f>
        <v>7.8</v>
      </c>
      <c r="AD471" s="22"/>
    </row>
    <row r="472" spans="2:30">
      <c r="B472" s="14" t="str">
        <f t="shared" ca="1" si="51"/>
        <v>INDADEFFRH-78</v>
      </c>
      <c r="C472" s="15" t="str">
        <f t="shared" ca="1" si="50"/>
        <v>IADRH</v>
      </c>
      <c r="D472" s="16">
        <f>'EE investment costs'!$F$15</f>
        <v>2016</v>
      </c>
      <c r="E472" s="14">
        <f>VLOOKUP(X472,'EE investment costs'!$D$56:$R$656,15,0)</f>
        <v>16.709333333333337</v>
      </c>
      <c r="F472" s="17">
        <f ca="1">INDEX('EE investment costs'!$D$56:$R$656,MATCH(X472,'EE investment costs'!$D$56:$D$656,0),MATCH($V$8,'EE investment costs'!$D$56:$R$56,0))</f>
        <v>2652.659917961078</v>
      </c>
      <c r="I472" s="18">
        <v>1</v>
      </c>
      <c r="J472" s="18">
        <v>1</v>
      </c>
      <c r="K472" s="14">
        <f t="shared" ca="1" si="54"/>
        <v>0</v>
      </c>
      <c r="M472" s="19" t="str">
        <f t="shared" ca="1" si="52"/>
        <v>INDADEFFRH-78</v>
      </c>
      <c r="N472" s="23" t="str">
        <f t="shared" ca="1" si="53"/>
        <v>Agriculture Saving Tech-Heat Room Heat 7.8y</v>
      </c>
      <c r="O472" s="23" t="s">
        <v>32</v>
      </c>
      <c r="P472" s="23" t="s">
        <v>33</v>
      </c>
      <c r="Q472" s="23"/>
      <c r="R472" s="23"/>
      <c r="S472" s="19" t="s">
        <v>34</v>
      </c>
      <c r="V472" s="16" t="str">
        <f t="shared" ca="1" si="55"/>
        <v>AD</v>
      </c>
      <c r="W472" s="14" t="str">
        <f t="shared" ca="1" si="56"/>
        <v>Agriculture</v>
      </c>
      <c r="X472" s="3" t="str">
        <f>'EE investment costs'!D521</f>
        <v>RH-78</v>
      </c>
      <c r="Y472" s="3" t="str">
        <f>'EE investment costs'!E521</f>
        <v>Heat Room Heat</v>
      </c>
      <c r="AC472" s="123">
        <f>'EE investment costs'!C521</f>
        <v>7.8</v>
      </c>
      <c r="AD472" s="22"/>
    </row>
    <row r="473" spans="2:30">
      <c r="B473" s="14" t="str">
        <f t="shared" ca="1" si="51"/>
        <v>INDADEFFLA-78</v>
      </c>
      <c r="C473" s="15" t="str">
        <f t="shared" ca="1" si="50"/>
        <v>IADLA</v>
      </c>
      <c r="D473" s="16">
        <f>'EE investment costs'!$F$15</f>
        <v>2016</v>
      </c>
      <c r="E473" s="14">
        <f>VLOOKUP(X473,'EE investment costs'!$D$56:$R$656,15,0)</f>
        <v>4.4052666666666669</v>
      </c>
      <c r="F473" s="17">
        <f ca="1">INDEX('EE investment costs'!$D$56:$R$656,MATCH(X473,'EE investment costs'!$D$56:$D$656,0),MATCH($V$8,'EE investment costs'!$D$56:$R$56,0))</f>
        <v>2154.7256542436012</v>
      </c>
      <c r="I473" s="18">
        <v>1</v>
      </c>
      <c r="J473" s="18">
        <v>1</v>
      </c>
      <c r="K473" s="14">
        <f t="shared" ca="1" si="54"/>
        <v>0</v>
      </c>
      <c r="M473" s="19" t="str">
        <f t="shared" ca="1" si="52"/>
        <v>INDADEFFLA-78</v>
      </c>
      <c r="N473" s="23" t="str">
        <f t="shared" ca="1" si="53"/>
        <v>Agriculture Saving Tech-Light 7.8y</v>
      </c>
      <c r="O473" s="23" t="s">
        <v>32</v>
      </c>
      <c r="P473" s="23" t="s">
        <v>33</v>
      </c>
      <c r="Q473" s="23"/>
      <c r="R473" s="23"/>
      <c r="S473" s="19" t="s">
        <v>34</v>
      </c>
      <c r="V473" s="16" t="str">
        <f t="shared" ca="1" si="55"/>
        <v>AD</v>
      </c>
      <c r="W473" s="14" t="str">
        <f t="shared" ca="1" si="56"/>
        <v>Agriculture</v>
      </c>
      <c r="X473" s="3" t="str">
        <f>'EE investment costs'!D522</f>
        <v>LA-78</v>
      </c>
      <c r="Y473" s="3" t="str">
        <f>'EE investment costs'!E522</f>
        <v>Light</v>
      </c>
      <c r="AC473" s="123">
        <f>'EE investment costs'!C522</f>
        <v>7.8</v>
      </c>
      <c r="AD473" s="22"/>
    </row>
    <row r="474" spans="2:30">
      <c r="B474" s="14" t="str">
        <f t="shared" ca="1" si="51"/>
        <v>INDADEFFEM-78</v>
      </c>
      <c r="C474" s="15" t="str">
        <f t="shared" ca="1" si="50"/>
        <v>IADEM</v>
      </c>
      <c r="D474" s="16">
        <f>'EE investment costs'!$F$15</f>
        <v>2016</v>
      </c>
      <c r="E474" s="14">
        <f>VLOOKUP(X474,'EE investment costs'!$D$56:$R$656,15,0)</f>
        <v>4.6255299999999995</v>
      </c>
      <c r="F474" s="17">
        <f ca="1">INDEX('EE investment costs'!$D$56:$R$656,MATCH(X474,'EE investment costs'!$D$56:$D$656,0),MATCH($V$8,'EE investment costs'!$D$56:$R$56,0))</f>
        <v>2293.219346035864</v>
      </c>
      <c r="I474" s="18">
        <v>1</v>
      </c>
      <c r="J474" s="18">
        <v>1</v>
      </c>
      <c r="K474" s="14">
        <f t="shared" ca="1" si="54"/>
        <v>0</v>
      </c>
      <c r="M474" s="19" t="str">
        <f t="shared" ca="1" si="52"/>
        <v>INDADEFFEM-78</v>
      </c>
      <c r="N474" s="23" t="str">
        <f t="shared" ca="1" si="53"/>
        <v>Agriculture Saving Tech-Electric Motors 7.8y</v>
      </c>
      <c r="O474" s="23" t="s">
        <v>32</v>
      </c>
      <c r="P474" s="23" t="s">
        <v>33</v>
      </c>
      <c r="Q474" s="23"/>
      <c r="R474" s="23"/>
      <c r="S474" s="19" t="s">
        <v>34</v>
      </c>
      <c r="V474" s="16" t="str">
        <f t="shared" ca="1" si="55"/>
        <v>AD</v>
      </c>
      <c r="W474" s="14" t="str">
        <f t="shared" ca="1" si="56"/>
        <v>Agriculture</v>
      </c>
      <c r="X474" s="3" t="str">
        <f>'EE investment costs'!D523</f>
        <v>EM-78</v>
      </c>
      <c r="Y474" s="3" t="str">
        <f>'EE investment costs'!E523</f>
        <v>Electric Motors</v>
      </c>
      <c r="AC474" s="123">
        <f>'EE investment costs'!C523</f>
        <v>7.8</v>
      </c>
      <c r="AD474" s="22"/>
    </row>
    <row r="475" spans="2:30">
      <c r="B475" s="14" t="str">
        <f t="shared" ca="1" si="51"/>
        <v>INDADEFFTF-78</v>
      </c>
      <c r="C475" s="15" t="str">
        <f t="shared" ca="1" si="50"/>
        <v>IADTF</v>
      </c>
      <c r="D475" s="16">
        <f>'EE investment costs'!$F$15</f>
        <v>2016</v>
      </c>
      <c r="E475" s="14">
        <f>VLOOKUP(X475,'EE investment costs'!$D$56:$R$656,15,0)</f>
        <v>18.166666666666664</v>
      </c>
      <c r="F475" s="17">
        <f ca="1">INDEX('EE investment costs'!$D$56:$R$656,MATCH(X475,'EE investment costs'!$D$56:$D$656,0),MATCH($V$8,'EE investment costs'!$D$56:$R$56,0))</f>
        <v>1146.1093854482065</v>
      </c>
      <c r="I475" s="18">
        <v>1</v>
      </c>
      <c r="J475" s="18">
        <v>1</v>
      </c>
      <c r="K475" s="14">
        <f t="shared" ca="1" si="54"/>
        <v>1</v>
      </c>
      <c r="M475" s="19" t="str">
        <f t="shared" ca="1" si="52"/>
        <v>INDADEFFTF-78</v>
      </c>
      <c r="N475" s="23" t="str">
        <f t="shared" ca="1" si="53"/>
        <v>Agriculture Saving Tech-Haulage Tractors, Trucks, Fishing boats 7.8y</v>
      </c>
      <c r="O475" s="23" t="s">
        <v>32</v>
      </c>
      <c r="P475" s="23" t="s">
        <v>33</v>
      </c>
      <c r="Q475" s="23"/>
      <c r="R475" s="23"/>
      <c r="S475" s="19" t="s">
        <v>34</v>
      </c>
      <c r="V475" s="16" t="str">
        <f t="shared" ca="1" si="55"/>
        <v>AD</v>
      </c>
      <c r="W475" s="14" t="str">
        <f t="shared" ca="1" si="56"/>
        <v>Agriculture</v>
      </c>
      <c r="X475" s="3" t="str">
        <f>'EE investment costs'!D524</f>
        <v>TF-78</v>
      </c>
      <c r="Y475" s="3" t="str">
        <f>'EE investment costs'!E524</f>
        <v>Haulage Tractors, Trucks, Fishing boats</v>
      </c>
      <c r="AC475" s="123">
        <f>'EE investment costs'!C524</f>
        <v>7.8</v>
      </c>
      <c r="AD475" s="22"/>
    </row>
    <row r="476" spans="2:30">
      <c r="B476" s="14" t="str">
        <f t="shared" ca="1" si="51"/>
        <v>INDADEFFMT-79</v>
      </c>
      <c r="C476" s="15" t="str">
        <f t="shared" ca="1" si="50"/>
        <v>IADMT</v>
      </c>
      <c r="D476" s="16">
        <f>'EE investment costs'!$F$15</f>
        <v>2016</v>
      </c>
      <c r="E476" s="14">
        <f>VLOOKUP(X476,'EE investment costs'!$D$56:$R$656,15,0)</f>
        <v>6.39</v>
      </c>
      <c r="F476" s="17">
        <f ca="1">INDEX('EE investment costs'!$D$56:$R$656,MATCH(X476,'EE investment costs'!$D$56:$D$656,0),MATCH($V$8,'EE investment costs'!$D$56:$R$56,0))</f>
        <v>950.2439891896729</v>
      </c>
      <c r="I476" s="18">
        <v>1</v>
      </c>
      <c r="J476" s="18">
        <v>1</v>
      </c>
      <c r="K476" s="14">
        <f t="shared" ca="1" si="54"/>
        <v>3</v>
      </c>
      <c r="M476" s="19" t="str">
        <f t="shared" ca="1" si="52"/>
        <v>INDADEFFMT-79</v>
      </c>
      <c r="N476" s="23" t="str">
        <f t="shared" ca="1" si="53"/>
        <v>Agriculture Saving Tech-Heat Medium Temp. up to 150C 7.9y</v>
      </c>
      <c r="O476" s="23" t="s">
        <v>32</v>
      </c>
      <c r="P476" s="23" t="s">
        <v>33</v>
      </c>
      <c r="Q476" s="23"/>
      <c r="R476" s="23"/>
      <c r="S476" s="19" t="s">
        <v>34</v>
      </c>
      <c r="V476" s="16" t="str">
        <f t="shared" ca="1" si="55"/>
        <v>AD</v>
      </c>
      <c r="W476" s="14" t="str">
        <f t="shared" ca="1" si="56"/>
        <v>Agriculture</v>
      </c>
      <c r="X476" s="3" t="str">
        <f>'EE investment costs'!D525</f>
        <v>MT-79</v>
      </c>
      <c r="Y476" s="3" t="str">
        <f>'EE investment costs'!E525</f>
        <v>Heat Medium Temp. up to 150C</v>
      </c>
      <c r="AC476" s="123">
        <f>'EE investment costs'!C525</f>
        <v>7.9</v>
      </c>
      <c r="AD476" s="22"/>
    </row>
    <row r="477" spans="2:30">
      <c r="B477" s="14" t="str">
        <f t="shared" ca="1" si="51"/>
        <v>INDADEFFHT-79</v>
      </c>
      <c r="C477" s="15" t="str">
        <f t="shared" ca="1" si="50"/>
        <v>IADHT</v>
      </c>
      <c r="D477" s="16">
        <f>'EE investment costs'!$F$15</f>
        <v>2016</v>
      </c>
      <c r="E477" s="14">
        <f>VLOOKUP(X477,'EE investment costs'!$D$56:$R$656,15,0)</f>
        <v>5.1120000000000001</v>
      </c>
      <c r="F477" s="17">
        <f ca="1">INDEX('EE investment costs'!$D$56:$R$656,MATCH(X477,'EE investment costs'!$D$56:$D$656,0),MATCH($V$8,'EE investment costs'!$D$56:$R$56,0))</f>
        <v>716.8933021602553</v>
      </c>
      <c r="I477" s="18">
        <v>1</v>
      </c>
      <c r="J477" s="18">
        <v>1</v>
      </c>
      <c r="K477" s="14">
        <f t="shared" ca="1" si="54"/>
        <v>5</v>
      </c>
      <c r="M477" s="19" t="str">
        <f t="shared" ca="1" si="52"/>
        <v>INDADEFFHT-79</v>
      </c>
      <c r="N477" s="23" t="str">
        <f t="shared" ca="1" si="53"/>
        <v>Agriculture Saving Tech-Heat High Temp. over 150C 7.9y</v>
      </c>
      <c r="O477" s="23" t="s">
        <v>32</v>
      </c>
      <c r="P477" s="23" t="s">
        <v>33</v>
      </c>
      <c r="Q477" s="23"/>
      <c r="R477" s="23"/>
      <c r="S477" s="19" t="s">
        <v>34</v>
      </c>
      <c r="V477" s="16" t="str">
        <f t="shared" ca="1" si="55"/>
        <v>AD</v>
      </c>
      <c r="W477" s="14" t="str">
        <f t="shared" ca="1" si="56"/>
        <v>Agriculture</v>
      </c>
      <c r="X477" s="3" t="str">
        <f>'EE investment costs'!D526</f>
        <v>HT-79</v>
      </c>
      <c r="Y477" s="3" t="str">
        <f>'EE investment costs'!E526</f>
        <v>Heat High Temp. over 150C</v>
      </c>
      <c r="AC477" s="123">
        <f>'EE investment costs'!C526</f>
        <v>7.9</v>
      </c>
      <c r="AD477" s="22"/>
    </row>
    <row r="478" spans="2:30">
      <c r="B478" s="14" t="str">
        <f t="shared" ca="1" si="51"/>
        <v>INDADEFFRH-79</v>
      </c>
      <c r="C478" s="15" t="str">
        <f t="shared" ca="1" si="50"/>
        <v>IADRH</v>
      </c>
      <c r="D478" s="16">
        <f>'EE investment costs'!$F$15</f>
        <v>2016</v>
      </c>
      <c r="E478" s="14">
        <f>VLOOKUP(X478,'EE investment costs'!$D$56:$R$656,15,0)</f>
        <v>16.728000000000002</v>
      </c>
      <c r="F478" s="17">
        <f ca="1">INDEX('EE investment costs'!$D$56:$R$656,MATCH(X478,'EE investment costs'!$D$56:$D$656,0),MATCH($V$8,'EE investment costs'!$D$56:$R$56,0))</f>
        <v>2714.3496834950565</v>
      </c>
      <c r="I478" s="18">
        <v>1</v>
      </c>
      <c r="J478" s="18">
        <v>1</v>
      </c>
      <c r="K478" s="14">
        <f t="shared" ca="1" si="54"/>
        <v>0</v>
      </c>
      <c r="M478" s="19" t="str">
        <f t="shared" ca="1" si="52"/>
        <v>INDADEFFRH-79</v>
      </c>
      <c r="N478" s="23" t="str">
        <f t="shared" ca="1" si="53"/>
        <v>Agriculture Saving Tech-Heat Room Heat 7.9y</v>
      </c>
      <c r="O478" s="23" t="s">
        <v>32</v>
      </c>
      <c r="P478" s="23" t="s">
        <v>33</v>
      </c>
      <c r="Q478" s="23"/>
      <c r="R478" s="23"/>
      <c r="S478" s="19" t="s">
        <v>34</v>
      </c>
      <c r="V478" s="16" t="str">
        <f t="shared" ca="1" si="55"/>
        <v>AD</v>
      </c>
      <c r="W478" s="14" t="str">
        <f t="shared" ca="1" si="56"/>
        <v>Agriculture</v>
      </c>
      <c r="X478" s="3" t="str">
        <f>'EE investment costs'!D527</f>
        <v>RH-79</v>
      </c>
      <c r="Y478" s="3" t="str">
        <f>'EE investment costs'!E527</f>
        <v>Heat Room Heat</v>
      </c>
      <c r="AC478" s="123">
        <f>'EE investment costs'!C527</f>
        <v>7.9</v>
      </c>
      <c r="AD478" s="22"/>
    </row>
    <row r="479" spans="2:30">
      <c r="B479" s="14" t="str">
        <f t="shared" ca="1" si="51"/>
        <v>INDADEFFLA-79</v>
      </c>
      <c r="C479" s="15" t="str">
        <f t="shared" ca="1" si="50"/>
        <v>IADLA</v>
      </c>
      <c r="D479" s="16">
        <f>'EE investment costs'!$F$15</f>
        <v>2016</v>
      </c>
      <c r="E479" s="14">
        <f>VLOOKUP(X479,'EE investment costs'!$D$56:$R$656,15,0)</f>
        <v>4.4183000000000003</v>
      </c>
      <c r="F479" s="17">
        <f ca="1">INDEX('EE investment costs'!$D$56:$R$656,MATCH(X479,'EE investment costs'!$D$56:$D$656,0),MATCH($V$8,'EE investment costs'!$D$56:$R$56,0))</f>
        <v>2170.1028473947276</v>
      </c>
      <c r="I479" s="18">
        <v>1</v>
      </c>
      <c r="J479" s="18">
        <v>1</v>
      </c>
      <c r="K479" s="14">
        <f t="shared" ca="1" si="54"/>
        <v>0</v>
      </c>
      <c r="M479" s="19" t="str">
        <f t="shared" ca="1" si="52"/>
        <v>INDADEFFLA-79</v>
      </c>
      <c r="N479" s="23" t="str">
        <f t="shared" ca="1" si="53"/>
        <v>Agriculture Saving Tech-Light 7.9y</v>
      </c>
      <c r="O479" s="23" t="s">
        <v>32</v>
      </c>
      <c r="P479" s="23" t="s">
        <v>33</v>
      </c>
      <c r="Q479" s="23"/>
      <c r="R479" s="23"/>
      <c r="S479" s="19" t="s">
        <v>34</v>
      </c>
      <c r="V479" s="16" t="str">
        <f t="shared" ca="1" si="55"/>
        <v>AD</v>
      </c>
      <c r="W479" s="14" t="str">
        <f t="shared" ca="1" si="56"/>
        <v>Agriculture</v>
      </c>
      <c r="X479" s="3" t="str">
        <f>'EE investment costs'!D528</f>
        <v>LA-79</v>
      </c>
      <c r="Y479" s="3" t="str">
        <f>'EE investment costs'!E528</f>
        <v>Light</v>
      </c>
      <c r="AC479" s="123">
        <f>'EE investment costs'!C528</f>
        <v>7.9</v>
      </c>
      <c r="AD479" s="22"/>
    </row>
    <row r="480" spans="2:30">
      <c r="B480" s="14" t="str">
        <f t="shared" ca="1" si="51"/>
        <v>INDADEFFEM-79</v>
      </c>
      <c r="C480" s="15" t="str">
        <f t="shared" ca="1" si="50"/>
        <v>IADEM</v>
      </c>
      <c r="D480" s="16">
        <f>'EE investment costs'!$F$15</f>
        <v>2016</v>
      </c>
      <c r="E480" s="14">
        <f>VLOOKUP(X480,'EE investment costs'!$D$56:$R$656,15,0)</f>
        <v>4.6392150000000001</v>
      </c>
      <c r="F480" s="17">
        <f ca="1">INDEX('EE investment costs'!$D$56:$R$656,MATCH(X480,'EE investment costs'!$D$56:$D$656,0),MATCH($V$8,'EE investment costs'!$D$56:$R$56,0))</f>
        <v>2312.1575081018805</v>
      </c>
      <c r="I480" s="18">
        <v>1</v>
      </c>
      <c r="J480" s="18">
        <v>1</v>
      </c>
      <c r="K480" s="14">
        <f t="shared" ca="1" si="54"/>
        <v>0</v>
      </c>
      <c r="M480" s="19" t="str">
        <f t="shared" ca="1" si="52"/>
        <v>INDADEFFEM-79</v>
      </c>
      <c r="N480" s="23" t="str">
        <f t="shared" ca="1" si="53"/>
        <v>Agriculture Saving Tech-Electric Motors 7.9y</v>
      </c>
      <c r="O480" s="23" t="s">
        <v>32</v>
      </c>
      <c r="P480" s="23" t="s">
        <v>33</v>
      </c>
      <c r="Q480" s="23"/>
      <c r="R480" s="23"/>
      <c r="S480" s="19" t="s">
        <v>34</v>
      </c>
      <c r="V480" s="16" t="str">
        <f t="shared" ca="1" si="55"/>
        <v>AD</v>
      </c>
      <c r="W480" s="14" t="str">
        <f t="shared" ca="1" si="56"/>
        <v>Agriculture</v>
      </c>
      <c r="X480" s="3" t="str">
        <f>'EE investment costs'!D529</f>
        <v>EM-79</v>
      </c>
      <c r="Y480" s="3" t="str">
        <f>'EE investment costs'!E529</f>
        <v>Electric Motors</v>
      </c>
      <c r="AC480" s="123">
        <f>'EE investment costs'!C529</f>
        <v>7.9</v>
      </c>
      <c r="AD480" s="22"/>
    </row>
    <row r="481" spans="2:30">
      <c r="B481" s="14" t="str">
        <f t="shared" ca="1" si="51"/>
        <v>INDADEFFTF-79</v>
      </c>
      <c r="C481" s="15" t="str">
        <f t="shared" ca="1" si="50"/>
        <v>IADTF</v>
      </c>
      <c r="D481" s="16">
        <f>'EE investment costs'!$F$15</f>
        <v>2016</v>
      </c>
      <c r="E481" s="14">
        <f>VLOOKUP(X481,'EE investment costs'!$D$56:$R$656,15,0)</f>
        <v>18.25</v>
      </c>
      <c r="F481" s="17">
        <f ca="1">INDEX('EE investment costs'!$D$56:$R$656,MATCH(X481,'EE investment costs'!$D$56:$D$656,0),MATCH($V$8,'EE investment costs'!$D$56:$R$56,0))</f>
        <v>1160.8030955180554</v>
      </c>
      <c r="I481" s="18">
        <v>1</v>
      </c>
      <c r="J481" s="18">
        <v>1</v>
      </c>
      <c r="K481" s="14">
        <f t="shared" ca="1" si="54"/>
        <v>1</v>
      </c>
      <c r="M481" s="19" t="str">
        <f t="shared" ca="1" si="52"/>
        <v>INDADEFFTF-79</v>
      </c>
      <c r="N481" s="23" t="str">
        <f t="shared" ca="1" si="53"/>
        <v>Agriculture Saving Tech-Haulage Tractors, Trucks, Fishing boats 7.9y</v>
      </c>
      <c r="O481" s="23" t="s">
        <v>32</v>
      </c>
      <c r="P481" s="23" t="s">
        <v>33</v>
      </c>
      <c r="Q481" s="23"/>
      <c r="R481" s="23"/>
      <c r="S481" s="19" t="s">
        <v>34</v>
      </c>
      <c r="V481" s="16" t="str">
        <f t="shared" ca="1" si="55"/>
        <v>AD</v>
      </c>
      <c r="W481" s="14" t="str">
        <f t="shared" ca="1" si="56"/>
        <v>Agriculture</v>
      </c>
      <c r="X481" s="3" t="str">
        <f>'EE investment costs'!D530</f>
        <v>TF-79</v>
      </c>
      <c r="Y481" s="3" t="str">
        <f>'EE investment costs'!E530</f>
        <v>Haulage Tractors, Trucks, Fishing boats</v>
      </c>
      <c r="AC481" s="123">
        <f>'EE investment costs'!C530</f>
        <v>7.9</v>
      </c>
      <c r="AD481" s="22"/>
    </row>
    <row r="482" spans="2:30">
      <c r="B482" s="14" t="str">
        <f t="shared" ca="1" si="51"/>
        <v>INDADEFFMT-80</v>
      </c>
      <c r="C482" s="15" t="str">
        <f t="shared" ca="1" si="50"/>
        <v>IADMT</v>
      </c>
      <c r="D482" s="16">
        <f>'EE investment costs'!$F$15</f>
        <v>2016</v>
      </c>
      <c r="E482" s="14">
        <f>VLOOKUP(X482,'EE investment costs'!$D$56:$R$656,15,0)</f>
        <v>6.4</v>
      </c>
      <c r="F482" s="17">
        <f ca="1">INDEX('EE investment costs'!$D$56:$R$656,MATCH(X482,'EE investment costs'!$D$56:$D$656,0),MATCH($V$8,'EE investment costs'!$D$56:$R$56,0))</f>
        <v>959.57106679403569</v>
      </c>
      <c r="I482" s="18">
        <v>1</v>
      </c>
      <c r="J482" s="18">
        <v>1</v>
      </c>
      <c r="K482" s="14">
        <f t="shared" ca="1" si="54"/>
        <v>3</v>
      </c>
      <c r="M482" s="19" t="str">
        <f t="shared" ca="1" si="52"/>
        <v>INDADEFFMT-80</v>
      </c>
      <c r="N482" s="23" t="str">
        <f t="shared" ca="1" si="53"/>
        <v>Agriculture Saving Tech-Heat Medium Temp. up to 150C 8y</v>
      </c>
      <c r="O482" s="23" t="s">
        <v>32</v>
      </c>
      <c r="P482" s="23" t="s">
        <v>33</v>
      </c>
      <c r="Q482" s="23"/>
      <c r="R482" s="23"/>
      <c r="S482" s="19" t="s">
        <v>34</v>
      </c>
      <c r="V482" s="16" t="str">
        <f t="shared" ca="1" si="55"/>
        <v>AD</v>
      </c>
      <c r="W482" s="14" t="str">
        <f t="shared" ca="1" si="56"/>
        <v>Agriculture</v>
      </c>
      <c r="X482" s="3" t="str">
        <f>'EE investment costs'!D531</f>
        <v>MT-80</v>
      </c>
      <c r="Y482" s="3" t="str">
        <f>'EE investment costs'!E531</f>
        <v>Heat Medium Temp. up to 150C</v>
      </c>
      <c r="AC482" s="123">
        <f>'EE investment costs'!C531</f>
        <v>8</v>
      </c>
      <c r="AD482" s="22"/>
    </row>
    <row r="483" spans="2:30">
      <c r="B483" s="14" t="str">
        <f t="shared" ca="1" si="51"/>
        <v>INDADEFFHT-80</v>
      </c>
      <c r="C483" s="15" t="str">
        <f t="shared" ca="1" si="50"/>
        <v>IADHT</v>
      </c>
      <c r="D483" s="16">
        <f>'EE investment costs'!$F$15</f>
        <v>2016</v>
      </c>
      <c r="E483" s="14">
        <f>VLOOKUP(X483,'EE investment costs'!$D$56:$R$656,15,0)</f>
        <v>5.12</v>
      </c>
      <c r="F483" s="17">
        <f ca="1">INDEX('EE investment costs'!$D$56:$R$656,MATCH(X483,'EE investment costs'!$D$56:$D$656,0),MATCH($V$8,'EE investment costs'!$D$56:$R$56,0))</f>
        <v>723.09781152740163</v>
      </c>
      <c r="I483" s="18">
        <v>1</v>
      </c>
      <c r="J483" s="18">
        <v>1</v>
      </c>
      <c r="K483" s="14">
        <f t="shared" ca="1" si="54"/>
        <v>5</v>
      </c>
      <c r="M483" s="19" t="str">
        <f t="shared" ca="1" si="52"/>
        <v>INDADEFFHT-80</v>
      </c>
      <c r="N483" s="23" t="str">
        <f t="shared" ca="1" si="53"/>
        <v>Agriculture Saving Tech-Heat High Temp. over 150C 8y</v>
      </c>
      <c r="O483" s="23" t="s">
        <v>32</v>
      </c>
      <c r="P483" s="23" t="s">
        <v>33</v>
      </c>
      <c r="Q483" s="23"/>
      <c r="R483" s="23"/>
      <c r="S483" s="19" t="s">
        <v>34</v>
      </c>
      <c r="V483" s="16" t="str">
        <f t="shared" ca="1" si="55"/>
        <v>AD</v>
      </c>
      <c r="W483" s="14" t="str">
        <f t="shared" ca="1" si="56"/>
        <v>Agriculture</v>
      </c>
      <c r="X483" s="3" t="str">
        <f>'EE investment costs'!D532</f>
        <v>HT-80</v>
      </c>
      <c r="Y483" s="3" t="str">
        <f>'EE investment costs'!E532</f>
        <v>Heat High Temp. over 150C</v>
      </c>
      <c r="AC483" s="123">
        <f>'EE investment costs'!C532</f>
        <v>8</v>
      </c>
      <c r="AD483" s="22"/>
    </row>
    <row r="484" spans="2:30">
      <c r="B484" s="14" t="str">
        <f t="shared" ca="1" si="51"/>
        <v>INDADEFFRH-80</v>
      </c>
      <c r="C484" s="15" t="str">
        <f t="shared" ca="1" si="50"/>
        <v>IADRH</v>
      </c>
      <c r="D484" s="16">
        <f>'EE investment costs'!$F$15</f>
        <v>2016</v>
      </c>
      <c r="E484" s="14">
        <f>VLOOKUP(X484,'EE investment costs'!$D$56:$R$656,15,0)</f>
        <v>16.74666666666667</v>
      </c>
      <c r="F484" s="17">
        <f ca="1">INDEX('EE investment costs'!$D$56:$R$656,MATCH(X484,'EE investment costs'!$D$56:$D$656,0),MATCH($V$8,'EE investment costs'!$D$56:$R$56,0))</f>
        <v>2776.039449029035</v>
      </c>
      <c r="I484" s="18">
        <v>1</v>
      </c>
      <c r="J484" s="18">
        <v>1</v>
      </c>
      <c r="K484" s="14">
        <f t="shared" ca="1" si="54"/>
        <v>0</v>
      </c>
      <c r="M484" s="19" t="str">
        <f t="shared" ca="1" si="52"/>
        <v>INDADEFFRH-80</v>
      </c>
      <c r="N484" s="23" t="str">
        <f t="shared" ca="1" si="53"/>
        <v>Agriculture Saving Tech-Heat Room Heat 8y</v>
      </c>
      <c r="O484" s="23" t="s">
        <v>32</v>
      </c>
      <c r="P484" s="23" t="s">
        <v>33</v>
      </c>
      <c r="Q484" s="23"/>
      <c r="R484" s="23"/>
      <c r="S484" s="19" t="s">
        <v>34</v>
      </c>
      <c r="V484" s="16" t="str">
        <f t="shared" ca="1" si="55"/>
        <v>AD</v>
      </c>
      <c r="W484" s="14" t="str">
        <f t="shared" ca="1" si="56"/>
        <v>Agriculture</v>
      </c>
      <c r="X484" s="3" t="str">
        <f>'EE investment costs'!D533</f>
        <v>RH-80</v>
      </c>
      <c r="Y484" s="3" t="str">
        <f>'EE investment costs'!E533</f>
        <v>Heat Room Heat</v>
      </c>
      <c r="AC484" s="123">
        <f>'EE investment costs'!C533</f>
        <v>8</v>
      </c>
      <c r="AD484" s="22"/>
    </row>
    <row r="485" spans="2:30">
      <c r="B485" s="14" t="str">
        <f t="shared" ca="1" si="51"/>
        <v>INDADEFFLA-80</v>
      </c>
      <c r="C485" s="15" t="str">
        <f t="shared" ca="1" si="50"/>
        <v>IADLA</v>
      </c>
      <c r="D485" s="16">
        <f>'EE investment costs'!$F$15</f>
        <v>2016</v>
      </c>
      <c r="E485" s="14">
        <f>VLOOKUP(X485,'EE investment costs'!$D$56:$R$656,15,0)</f>
        <v>4.4313333333333338</v>
      </c>
      <c r="F485" s="17">
        <f ca="1">INDEX('EE investment costs'!$D$56:$R$656,MATCH(X485,'EE investment costs'!$D$56:$D$656,0),MATCH($V$8,'EE investment costs'!$D$56:$R$56,0))</f>
        <v>2185.4800405458545</v>
      </c>
      <c r="I485" s="18">
        <v>1</v>
      </c>
      <c r="J485" s="18">
        <v>1</v>
      </c>
      <c r="K485" s="14">
        <f t="shared" ca="1" si="54"/>
        <v>0</v>
      </c>
      <c r="M485" s="19" t="str">
        <f t="shared" ca="1" si="52"/>
        <v>INDADEFFLA-80</v>
      </c>
      <c r="N485" s="23" t="str">
        <f t="shared" ca="1" si="53"/>
        <v>Agriculture Saving Tech-Light 8y</v>
      </c>
      <c r="O485" s="23" t="s">
        <v>32</v>
      </c>
      <c r="P485" s="23" t="s">
        <v>33</v>
      </c>
      <c r="Q485" s="23"/>
      <c r="R485" s="23"/>
      <c r="S485" s="19" t="s">
        <v>34</v>
      </c>
      <c r="V485" s="16" t="str">
        <f t="shared" ca="1" si="55"/>
        <v>AD</v>
      </c>
      <c r="W485" s="14" t="str">
        <f t="shared" ca="1" si="56"/>
        <v>Agriculture</v>
      </c>
      <c r="X485" s="3" t="str">
        <f>'EE investment costs'!D534</f>
        <v>LA-80</v>
      </c>
      <c r="Y485" s="3" t="str">
        <f>'EE investment costs'!E534</f>
        <v>Light</v>
      </c>
      <c r="AC485" s="123">
        <f>'EE investment costs'!C534</f>
        <v>8</v>
      </c>
      <c r="AD485" s="22"/>
    </row>
    <row r="486" spans="2:30">
      <c r="B486" s="14" t="str">
        <f t="shared" ca="1" si="51"/>
        <v>INDADEFFEM-80</v>
      </c>
      <c r="C486" s="15" t="str">
        <f t="shared" ca="1" si="50"/>
        <v>IADEM</v>
      </c>
      <c r="D486" s="16">
        <f>'EE investment costs'!$F$15</f>
        <v>2016</v>
      </c>
      <c r="E486" s="14">
        <f>VLOOKUP(X486,'EE investment costs'!$D$56:$R$656,15,0)</f>
        <v>4.6528999999999998</v>
      </c>
      <c r="F486" s="17">
        <f ca="1">INDEX('EE investment costs'!$D$56:$R$656,MATCH(X486,'EE investment costs'!$D$56:$D$656,0),MATCH($V$8,'EE investment costs'!$D$56:$R$56,0))</f>
        <v>2331.0956701678965</v>
      </c>
      <c r="I486" s="18">
        <v>1</v>
      </c>
      <c r="J486" s="18">
        <v>1</v>
      </c>
      <c r="K486" s="14">
        <f t="shared" ca="1" si="54"/>
        <v>0</v>
      </c>
      <c r="M486" s="19" t="str">
        <f t="shared" ca="1" si="52"/>
        <v>INDADEFFEM-80</v>
      </c>
      <c r="N486" s="23" t="str">
        <f t="shared" ca="1" si="53"/>
        <v>Agriculture Saving Tech-Electric Motors 8y</v>
      </c>
      <c r="O486" s="23" t="s">
        <v>32</v>
      </c>
      <c r="P486" s="23" t="s">
        <v>33</v>
      </c>
      <c r="Q486" s="23"/>
      <c r="R486" s="23"/>
      <c r="S486" s="19" t="s">
        <v>34</v>
      </c>
      <c r="V486" s="16" t="str">
        <f t="shared" ca="1" si="55"/>
        <v>AD</v>
      </c>
      <c r="W486" s="14" t="str">
        <f t="shared" ca="1" si="56"/>
        <v>Agriculture</v>
      </c>
      <c r="X486" s="3" t="str">
        <f>'EE investment costs'!D535</f>
        <v>EM-80</v>
      </c>
      <c r="Y486" s="3" t="str">
        <f>'EE investment costs'!E535</f>
        <v>Electric Motors</v>
      </c>
      <c r="AC486" s="123">
        <f>'EE investment costs'!C535</f>
        <v>8</v>
      </c>
      <c r="AD486" s="22"/>
    </row>
    <row r="487" spans="2:30" ht="13.5" thickBot="1">
      <c r="B487" s="14" t="str">
        <f t="shared" ca="1" si="51"/>
        <v>INDADEFFTF-80</v>
      </c>
      <c r="C487" s="15" t="str">
        <f t="shared" ca="1" si="50"/>
        <v>IADTF</v>
      </c>
      <c r="D487" s="16">
        <f>'EE investment costs'!$F$15</f>
        <v>2016</v>
      </c>
      <c r="E487" s="14">
        <f>VLOOKUP(X487,'EE investment costs'!$D$56:$R$656,15,0)</f>
        <v>18.333333333333332</v>
      </c>
      <c r="F487" s="17">
        <f ca="1">INDEX('EE investment costs'!$D$56:$R$656,MATCH(X487,'EE investment costs'!$D$56:$D$656,0),MATCH($V$8,'EE investment costs'!$D$56:$R$56,0))</f>
        <v>1175.4968055879042</v>
      </c>
      <c r="I487" s="18">
        <v>1</v>
      </c>
      <c r="J487" s="18">
        <v>1</v>
      </c>
      <c r="K487" s="14">
        <f t="shared" ca="1" si="54"/>
        <v>1</v>
      </c>
      <c r="M487" s="24" t="str">
        <f t="shared" ca="1" si="52"/>
        <v>INDADEFFTF-80</v>
      </c>
      <c r="N487" s="25" t="str">
        <f t="shared" ca="1" si="53"/>
        <v>Agriculture Saving Tech-Haulage Tractors, Trucks, Fishing boats 8y</v>
      </c>
      <c r="O487" s="25" t="s">
        <v>32</v>
      </c>
      <c r="P487" s="25" t="s">
        <v>33</v>
      </c>
      <c r="Q487" s="25"/>
      <c r="R487" s="25"/>
      <c r="S487" s="24" t="s">
        <v>34</v>
      </c>
      <c r="V487" s="16" t="str">
        <f t="shared" ca="1" si="55"/>
        <v>AD</v>
      </c>
      <c r="W487" s="14" t="str">
        <f t="shared" ca="1" si="56"/>
        <v>Agriculture</v>
      </c>
      <c r="X487" s="3" t="str">
        <f>'EE investment costs'!D536</f>
        <v>TF-80</v>
      </c>
      <c r="Y487" s="3" t="str">
        <f>'EE investment costs'!E536</f>
        <v>Haulage Tractors, Trucks, Fishing boats</v>
      </c>
      <c r="AC487" s="123">
        <f>'EE investment costs'!C536</f>
        <v>8</v>
      </c>
      <c r="AD487" s="22"/>
    </row>
    <row r="488" spans="2:30">
      <c r="B488" s="14" t="str">
        <f t="shared" ca="1" si="51"/>
        <v>INDADEFFMT-81</v>
      </c>
      <c r="C488" s="15" t="str">
        <f ca="1">"I"&amp;MID(B488,4,1)&amp;"D"&amp;MID(B488,9,2)</f>
        <v>IADMT</v>
      </c>
      <c r="D488" s="16">
        <f>'EE investment costs'!$F$15</f>
        <v>2016</v>
      </c>
      <c r="E488" s="14">
        <f>VLOOKUP(X488,'EE investment costs'!$D$56:$R$656,15,0)</f>
        <v>6.41</v>
      </c>
      <c r="F488" s="17">
        <f ca="1">INDEX('EE investment costs'!$D$56:$R$656,MATCH(X488,'EE investment costs'!$D$56:$D$656,0),MATCH($V$8,'EE investment costs'!$D$56:$R$56,0))</f>
        <v>968.89814439839859</v>
      </c>
      <c r="I488" s="18">
        <v>1</v>
      </c>
      <c r="J488" s="18">
        <v>1</v>
      </c>
      <c r="K488" s="14">
        <f t="shared" ca="1" si="54"/>
        <v>3</v>
      </c>
      <c r="M488" s="20" t="str">
        <f t="shared" ca="1" si="52"/>
        <v>INDADEFFMT-81</v>
      </c>
      <c r="N488" s="21" t="str">
        <f t="shared" ca="1" si="53"/>
        <v>Agriculture Saving Tech-Heat Medium Temp. up to 150C 8.1y</v>
      </c>
      <c r="O488" s="21" t="s">
        <v>32</v>
      </c>
      <c r="P488" s="21" t="s">
        <v>33</v>
      </c>
      <c r="Q488" s="21"/>
      <c r="R488" s="21"/>
      <c r="S488" s="20" t="s">
        <v>34</v>
      </c>
      <c r="V488" s="16" t="str">
        <f t="shared" ca="1" si="55"/>
        <v>AD</v>
      </c>
      <c r="W488" s="14" t="str">
        <f t="shared" ca="1" si="56"/>
        <v>Agriculture</v>
      </c>
      <c r="X488" s="3" t="str">
        <f>'EE investment costs'!D537</f>
        <v>MT-81</v>
      </c>
      <c r="Y488" s="3" t="str">
        <f>'EE investment costs'!E537</f>
        <v>Heat Medium Temp. up to 150C</v>
      </c>
      <c r="AC488" s="123">
        <f>'EE investment costs'!C537</f>
        <v>8.1</v>
      </c>
      <c r="AD488" s="22"/>
    </row>
    <row r="489" spans="2:30">
      <c r="B489" s="14" t="str">
        <f t="shared" ca="1" si="51"/>
        <v>INDADEFFHT-81</v>
      </c>
      <c r="C489" s="15" t="str">
        <f t="shared" ref="C489:C547" ca="1" si="57">"I"&amp;MID(B489,4,1)&amp;"D"&amp;MID(B489,9,2)</f>
        <v>IADHT</v>
      </c>
      <c r="D489" s="16">
        <f>'EE investment costs'!$F$15</f>
        <v>2016</v>
      </c>
      <c r="E489" s="14">
        <f>VLOOKUP(X489,'EE investment costs'!$D$56:$R$656,15,0)</f>
        <v>5.1280000000000001</v>
      </c>
      <c r="F489" s="17">
        <f ca="1">INDEX('EE investment costs'!$D$56:$R$656,MATCH(X489,'EE investment costs'!$D$56:$D$656,0),MATCH($V$8,'EE investment costs'!$D$56:$R$56,0))</f>
        <v>729.30232089454807</v>
      </c>
      <c r="I489" s="18">
        <v>1</v>
      </c>
      <c r="J489" s="18">
        <v>1</v>
      </c>
      <c r="K489" s="14">
        <f t="shared" ca="1" si="54"/>
        <v>5</v>
      </c>
      <c r="M489" s="19" t="str">
        <f t="shared" ca="1" si="52"/>
        <v>INDADEFFHT-81</v>
      </c>
      <c r="N489" s="23" t="str">
        <f t="shared" ca="1" si="53"/>
        <v>Agriculture Saving Tech-Heat High Temp. over 150C 8.1y</v>
      </c>
      <c r="O489" s="23" t="s">
        <v>32</v>
      </c>
      <c r="P489" s="23" t="s">
        <v>33</v>
      </c>
      <c r="Q489" s="23"/>
      <c r="R489" s="23"/>
      <c r="S489" s="19" t="s">
        <v>34</v>
      </c>
      <c r="V489" s="16" t="str">
        <f t="shared" ca="1" si="55"/>
        <v>AD</v>
      </c>
      <c r="W489" s="14" t="str">
        <f t="shared" ca="1" si="56"/>
        <v>Agriculture</v>
      </c>
      <c r="X489" s="3" t="str">
        <f>'EE investment costs'!D538</f>
        <v>HT-81</v>
      </c>
      <c r="Y489" s="3" t="str">
        <f>'EE investment costs'!E538</f>
        <v>Heat High Temp. over 150C</v>
      </c>
      <c r="AC489" s="123">
        <f>'EE investment costs'!C538</f>
        <v>8.1</v>
      </c>
      <c r="AD489" s="22"/>
    </row>
    <row r="490" spans="2:30">
      <c r="B490" s="14" t="str">
        <f t="shared" ca="1" si="51"/>
        <v>INDADEFFRH-81</v>
      </c>
      <c r="C490" s="15" t="str">
        <f t="shared" ca="1" si="57"/>
        <v>IADRH</v>
      </c>
      <c r="D490" s="16">
        <f>'EE investment costs'!$F$15</f>
        <v>2016</v>
      </c>
      <c r="E490" s="14">
        <f>VLOOKUP(X490,'EE investment costs'!$D$56:$R$656,15,0)</f>
        <v>16.765333333333334</v>
      </c>
      <c r="F490" s="17">
        <f ca="1">INDEX('EE investment costs'!$D$56:$R$656,MATCH(X490,'EE investment costs'!$D$56:$D$656,0),MATCH($V$8,'EE investment costs'!$D$56:$R$56,0))</f>
        <v>2837.7292145630131</v>
      </c>
      <c r="I490" s="18">
        <v>1</v>
      </c>
      <c r="J490" s="18">
        <v>1</v>
      </c>
      <c r="K490" s="14">
        <f t="shared" ca="1" si="54"/>
        <v>0</v>
      </c>
      <c r="M490" s="19" t="str">
        <f t="shared" ca="1" si="52"/>
        <v>INDADEFFRH-81</v>
      </c>
      <c r="N490" s="23" t="str">
        <f t="shared" ca="1" si="53"/>
        <v>Agriculture Saving Tech-Heat Room Heat 8.1y</v>
      </c>
      <c r="O490" s="23" t="s">
        <v>32</v>
      </c>
      <c r="P490" s="23" t="s">
        <v>33</v>
      </c>
      <c r="Q490" s="23"/>
      <c r="R490" s="23"/>
      <c r="S490" s="19" t="s">
        <v>34</v>
      </c>
      <c r="V490" s="16" t="str">
        <f t="shared" ca="1" si="55"/>
        <v>AD</v>
      </c>
      <c r="W490" s="14" t="str">
        <f t="shared" ca="1" si="56"/>
        <v>Agriculture</v>
      </c>
      <c r="X490" s="3" t="str">
        <f>'EE investment costs'!D539</f>
        <v>RH-81</v>
      </c>
      <c r="Y490" s="3" t="str">
        <f>'EE investment costs'!E539</f>
        <v>Heat Room Heat</v>
      </c>
      <c r="AC490" s="123">
        <f>'EE investment costs'!C539</f>
        <v>8.1</v>
      </c>
      <c r="AD490" s="22"/>
    </row>
    <row r="491" spans="2:30">
      <c r="B491" s="14" t="str">
        <f t="shared" ca="1" si="51"/>
        <v>INDADEFFLA-81</v>
      </c>
      <c r="C491" s="15" t="str">
        <f t="shared" ca="1" si="57"/>
        <v>IADLA</v>
      </c>
      <c r="D491" s="16">
        <f>'EE investment costs'!$F$15</f>
        <v>2016</v>
      </c>
      <c r="E491" s="14">
        <f>VLOOKUP(X491,'EE investment costs'!$D$56:$R$656,15,0)</f>
        <v>4.4443666666666672</v>
      </c>
      <c r="F491" s="17">
        <f ca="1">INDEX('EE investment costs'!$D$56:$R$656,MATCH(X491,'EE investment costs'!$D$56:$D$656,0),MATCH($V$8,'EE investment costs'!$D$56:$R$56,0))</f>
        <v>2200.857233696981</v>
      </c>
      <c r="I491" s="18">
        <v>1</v>
      </c>
      <c r="J491" s="18">
        <v>1</v>
      </c>
      <c r="K491" s="14">
        <f t="shared" ca="1" si="54"/>
        <v>0</v>
      </c>
      <c r="M491" s="19" t="str">
        <f t="shared" ca="1" si="52"/>
        <v>INDADEFFLA-81</v>
      </c>
      <c r="N491" s="23" t="str">
        <f t="shared" ca="1" si="53"/>
        <v>Agriculture Saving Tech-Light 8.1y</v>
      </c>
      <c r="O491" s="23" t="s">
        <v>32</v>
      </c>
      <c r="P491" s="23" t="s">
        <v>33</v>
      </c>
      <c r="Q491" s="23"/>
      <c r="R491" s="23"/>
      <c r="S491" s="19" t="s">
        <v>34</v>
      </c>
      <c r="V491" s="16" t="str">
        <f t="shared" ca="1" si="55"/>
        <v>AD</v>
      </c>
      <c r="W491" s="14" t="str">
        <f t="shared" ca="1" si="56"/>
        <v>Agriculture</v>
      </c>
      <c r="X491" s="3" t="str">
        <f>'EE investment costs'!D540</f>
        <v>LA-81</v>
      </c>
      <c r="Y491" s="3" t="str">
        <f>'EE investment costs'!E540</f>
        <v>Light</v>
      </c>
      <c r="AC491" s="123">
        <f>'EE investment costs'!C540</f>
        <v>8.1</v>
      </c>
      <c r="AD491" s="22"/>
    </row>
    <row r="492" spans="2:30">
      <c r="B492" s="14" t="str">
        <f t="shared" ca="1" si="51"/>
        <v>INDADEFFEM-81</v>
      </c>
      <c r="C492" s="15" t="str">
        <f t="shared" ca="1" si="57"/>
        <v>IADEM</v>
      </c>
      <c r="D492" s="16">
        <f>'EE investment costs'!$F$15</f>
        <v>2016</v>
      </c>
      <c r="E492" s="14">
        <f>VLOOKUP(X492,'EE investment costs'!$D$56:$R$656,15,0)</f>
        <v>4.6665849999999995</v>
      </c>
      <c r="F492" s="17">
        <f ca="1">INDEX('EE investment costs'!$D$56:$R$656,MATCH(X492,'EE investment costs'!$D$56:$D$656,0),MATCH($V$8,'EE investment costs'!$D$56:$R$56,0))</f>
        <v>2350.0338322339126</v>
      </c>
      <c r="I492" s="18">
        <v>1</v>
      </c>
      <c r="J492" s="18">
        <v>1</v>
      </c>
      <c r="K492" s="14">
        <f t="shared" ca="1" si="54"/>
        <v>0</v>
      </c>
      <c r="M492" s="19" t="str">
        <f t="shared" ca="1" si="52"/>
        <v>INDADEFFEM-81</v>
      </c>
      <c r="N492" s="23" t="str">
        <f t="shared" ca="1" si="53"/>
        <v>Agriculture Saving Tech-Electric Motors 8.1y</v>
      </c>
      <c r="O492" s="23" t="s">
        <v>32</v>
      </c>
      <c r="P492" s="23" t="s">
        <v>33</v>
      </c>
      <c r="Q492" s="23"/>
      <c r="R492" s="23"/>
      <c r="S492" s="19" t="s">
        <v>34</v>
      </c>
      <c r="V492" s="16" t="str">
        <f t="shared" ca="1" si="55"/>
        <v>AD</v>
      </c>
      <c r="W492" s="14" t="str">
        <f t="shared" ca="1" si="56"/>
        <v>Agriculture</v>
      </c>
      <c r="X492" s="3" t="str">
        <f>'EE investment costs'!D541</f>
        <v>EM-81</v>
      </c>
      <c r="Y492" s="3" t="str">
        <f>'EE investment costs'!E541</f>
        <v>Electric Motors</v>
      </c>
      <c r="AC492" s="123">
        <f>'EE investment costs'!C541</f>
        <v>8.1</v>
      </c>
      <c r="AD492" s="22"/>
    </row>
    <row r="493" spans="2:30">
      <c r="B493" s="14" t="str">
        <f t="shared" ca="1" si="51"/>
        <v>INDADEFFTF-81</v>
      </c>
      <c r="C493" s="15" t="str">
        <f t="shared" ca="1" si="57"/>
        <v>IADTF</v>
      </c>
      <c r="D493" s="16">
        <f>'EE investment costs'!$F$15</f>
        <v>2016</v>
      </c>
      <c r="E493" s="14">
        <f>VLOOKUP(X493,'EE investment costs'!$D$56:$R$656,15,0)</f>
        <v>18.416666666666664</v>
      </c>
      <c r="F493" s="17">
        <f ca="1">INDEX('EE investment costs'!$D$56:$R$656,MATCH(X493,'EE investment costs'!$D$56:$D$656,0),MATCH($V$8,'EE investment costs'!$D$56:$R$56,0))</f>
        <v>1190.1905156577527</v>
      </c>
      <c r="I493" s="18">
        <v>1</v>
      </c>
      <c r="J493" s="18">
        <v>1</v>
      </c>
      <c r="K493" s="14">
        <f t="shared" ca="1" si="54"/>
        <v>1</v>
      </c>
      <c r="M493" s="19" t="str">
        <f t="shared" ca="1" si="52"/>
        <v>INDADEFFTF-81</v>
      </c>
      <c r="N493" s="23" t="str">
        <f t="shared" ca="1" si="53"/>
        <v>Agriculture Saving Tech-Haulage Tractors, Trucks, Fishing boats 8.1y</v>
      </c>
      <c r="O493" s="23" t="s">
        <v>32</v>
      </c>
      <c r="P493" s="23" t="s">
        <v>33</v>
      </c>
      <c r="Q493" s="23"/>
      <c r="R493" s="23"/>
      <c r="S493" s="19" t="s">
        <v>34</v>
      </c>
      <c r="V493" s="16" t="str">
        <f t="shared" ca="1" si="55"/>
        <v>AD</v>
      </c>
      <c r="W493" s="14" t="str">
        <f t="shared" ca="1" si="56"/>
        <v>Agriculture</v>
      </c>
      <c r="X493" s="3" t="str">
        <f>'EE investment costs'!D542</f>
        <v>TF-81</v>
      </c>
      <c r="Y493" s="3" t="str">
        <f>'EE investment costs'!E542</f>
        <v>Haulage Tractors, Trucks, Fishing boats</v>
      </c>
      <c r="AC493" s="123">
        <f>'EE investment costs'!C542</f>
        <v>8.1</v>
      </c>
      <c r="AD493" s="22"/>
    </row>
    <row r="494" spans="2:30">
      <c r="B494" s="14" t="str">
        <f t="shared" ca="1" si="51"/>
        <v>INDADEFFMT-82</v>
      </c>
      <c r="C494" s="15" t="str">
        <f t="shared" ca="1" si="57"/>
        <v>IADMT</v>
      </c>
      <c r="D494" s="16">
        <f>'EE investment costs'!$F$15</f>
        <v>2016</v>
      </c>
      <c r="E494" s="14">
        <f>VLOOKUP(X494,'EE investment costs'!$D$56:$R$656,15,0)</f>
        <v>6.42</v>
      </c>
      <c r="F494" s="17">
        <f ca="1">INDEX('EE investment costs'!$D$56:$R$656,MATCH(X494,'EE investment costs'!$D$56:$D$656,0),MATCH($V$8,'EE investment costs'!$D$56:$R$56,0))</f>
        <v>978.22522200276126</v>
      </c>
      <c r="I494" s="18">
        <v>1</v>
      </c>
      <c r="J494" s="18">
        <v>1</v>
      </c>
      <c r="K494" s="14">
        <f t="shared" ca="1" si="54"/>
        <v>3</v>
      </c>
      <c r="M494" s="19" t="str">
        <f t="shared" ca="1" si="52"/>
        <v>INDADEFFMT-82</v>
      </c>
      <c r="N494" s="23" t="str">
        <f t="shared" ca="1" si="53"/>
        <v>Agriculture Saving Tech-Heat Medium Temp. up to 150C 8.2y</v>
      </c>
      <c r="O494" s="23" t="s">
        <v>32</v>
      </c>
      <c r="P494" s="23" t="s">
        <v>33</v>
      </c>
      <c r="Q494" s="23"/>
      <c r="R494" s="23"/>
      <c r="S494" s="19" t="s">
        <v>34</v>
      </c>
      <c r="V494" s="16" t="str">
        <f t="shared" ca="1" si="55"/>
        <v>AD</v>
      </c>
      <c r="W494" s="14" t="str">
        <f t="shared" ca="1" si="56"/>
        <v>Agriculture</v>
      </c>
      <c r="X494" s="3" t="str">
        <f>'EE investment costs'!D543</f>
        <v>MT-82</v>
      </c>
      <c r="Y494" s="3" t="str">
        <f>'EE investment costs'!E543</f>
        <v>Heat Medium Temp. up to 150C</v>
      </c>
      <c r="AC494" s="123">
        <f>'EE investment costs'!C543</f>
        <v>8.1999999999999993</v>
      </c>
      <c r="AD494" s="22"/>
    </row>
    <row r="495" spans="2:30">
      <c r="B495" s="14" t="str">
        <f t="shared" ca="1" si="51"/>
        <v>INDADEFFHT-82</v>
      </c>
      <c r="C495" s="15" t="str">
        <f t="shared" ca="1" si="57"/>
        <v>IADHT</v>
      </c>
      <c r="D495" s="16">
        <f>'EE investment costs'!$F$15</f>
        <v>2016</v>
      </c>
      <c r="E495" s="14">
        <f>VLOOKUP(X495,'EE investment costs'!$D$56:$R$656,15,0)</f>
        <v>5.1360000000000001</v>
      </c>
      <c r="F495" s="17">
        <f ca="1">INDEX('EE investment costs'!$D$56:$R$656,MATCH(X495,'EE investment costs'!$D$56:$D$656,0),MATCH($V$8,'EE investment costs'!$D$56:$R$56,0))</f>
        <v>735.50683026169452</v>
      </c>
      <c r="I495" s="18">
        <v>1</v>
      </c>
      <c r="J495" s="18">
        <v>1</v>
      </c>
      <c r="K495" s="14">
        <f t="shared" ca="1" si="54"/>
        <v>5</v>
      </c>
      <c r="M495" s="19" t="str">
        <f t="shared" ca="1" si="52"/>
        <v>INDADEFFHT-82</v>
      </c>
      <c r="N495" s="23" t="str">
        <f t="shared" ca="1" si="53"/>
        <v>Agriculture Saving Tech-Heat High Temp. over 150C 8.2y</v>
      </c>
      <c r="O495" s="23" t="s">
        <v>32</v>
      </c>
      <c r="P495" s="23" t="s">
        <v>33</v>
      </c>
      <c r="Q495" s="23"/>
      <c r="R495" s="23"/>
      <c r="S495" s="19" t="s">
        <v>34</v>
      </c>
      <c r="V495" s="16" t="str">
        <f t="shared" ca="1" si="55"/>
        <v>AD</v>
      </c>
      <c r="W495" s="14" t="str">
        <f t="shared" ca="1" si="56"/>
        <v>Agriculture</v>
      </c>
      <c r="X495" s="3" t="str">
        <f>'EE investment costs'!D544</f>
        <v>HT-82</v>
      </c>
      <c r="Y495" s="3" t="str">
        <f>'EE investment costs'!E544</f>
        <v>Heat High Temp. over 150C</v>
      </c>
      <c r="AC495" s="123">
        <f>'EE investment costs'!C544</f>
        <v>8.1999999999999993</v>
      </c>
      <c r="AD495" s="22"/>
    </row>
    <row r="496" spans="2:30">
      <c r="B496" s="14" t="str">
        <f t="shared" ca="1" si="51"/>
        <v>INDADEFFRH-82</v>
      </c>
      <c r="C496" s="15" t="str">
        <f t="shared" ca="1" si="57"/>
        <v>IADRH</v>
      </c>
      <c r="D496" s="16">
        <f>'EE investment costs'!$F$15</f>
        <v>2016</v>
      </c>
      <c r="E496" s="14">
        <f>VLOOKUP(X496,'EE investment costs'!$D$56:$R$656,15,0)</f>
        <v>16.784000000000002</v>
      </c>
      <c r="F496" s="17">
        <f ca="1">INDEX('EE investment costs'!$D$56:$R$656,MATCH(X496,'EE investment costs'!$D$56:$D$656,0),MATCH($V$8,'EE investment costs'!$D$56:$R$56,0))</f>
        <v>2899.4189800969921</v>
      </c>
      <c r="I496" s="18">
        <v>1</v>
      </c>
      <c r="J496" s="18">
        <v>1</v>
      </c>
      <c r="K496" s="14">
        <f t="shared" ca="1" si="54"/>
        <v>0</v>
      </c>
      <c r="M496" s="19" t="str">
        <f t="shared" ca="1" si="52"/>
        <v>INDADEFFRH-82</v>
      </c>
      <c r="N496" s="23" t="str">
        <f t="shared" ca="1" si="53"/>
        <v>Agriculture Saving Tech-Heat Room Heat 8.2y</v>
      </c>
      <c r="O496" s="23" t="s">
        <v>32</v>
      </c>
      <c r="P496" s="23" t="s">
        <v>33</v>
      </c>
      <c r="Q496" s="23"/>
      <c r="R496" s="23"/>
      <c r="S496" s="19" t="s">
        <v>34</v>
      </c>
      <c r="V496" s="16" t="str">
        <f t="shared" ca="1" si="55"/>
        <v>AD</v>
      </c>
      <c r="W496" s="14" t="str">
        <f t="shared" ca="1" si="56"/>
        <v>Agriculture</v>
      </c>
      <c r="X496" s="3" t="str">
        <f>'EE investment costs'!D545</f>
        <v>RH-82</v>
      </c>
      <c r="Y496" s="3" t="str">
        <f>'EE investment costs'!E545</f>
        <v>Heat Room Heat</v>
      </c>
      <c r="AC496" s="123">
        <f>'EE investment costs'!C545</f>
        <v>8.1999999999999993</v>
      </c>
      <c r="AD496" s="22"/>
    </row>
    <row r="497" spans="2:30">
      <c r="B497" s="14" t="str">
        <f t="shared" ca="1" si="51"/>
        <v>INDADEFFLA-82</v>
      </c>
      <c r="C497" s="15" t="str">
        <f t="shared" ca="1" si="57"/>
        <v>IADLA</v>
      </c>
      <c r="D497" s="16">
        <f>'EE investment costs'!$F$15</f>
        <v>2016</v>
      </c>
      <c r="E497" s="14">
        <f>VLOOKUP(X497,'EE investment costs'!$D$56:$R$656,15,0)</f>
        <v>4.4573999999999998</v>
      </c>
      <c r="F497" s="17">
        <f ca="1">INDEX('EE investment costs'!$D$56:$R$656,MATCH(X497,'EE investment costs'!$D$56:$D$656,0),MATCH($V$8,'EE investment costs'!$D$56:$R$56,0))</f>
        <v>2216.2344268481074</v>
      </c>
      <c r="I497" s="18">
        <v>1</v>
      </c>
      <c r="J497" s="18">
        <v>1</v>
      </c>
      <c r="K497" s="14">
        <f t="shared" ca="1" si="54"/>
        <v>0</v>
      </c>
      <c r="M497" s="19" t="str">
        <f t="shared" ca="1" si="52"/>
        <v>INDADEFFLA-82</v>
      </c>
      <c r="N497" s="23" t="str">
        <f t="shared" ca="1" si="53"/>
        <v>Agriculture Saving Tech-Light 8.2y</v>
      </c>
      <c r="O497" s="23" t="s">
        <v>32</v>
      </c>
      <c r="P497" s="23" t="s">
        <v>33</v>
      </c>
      <c r="Q497" s="23"/>
      <c r="R497" s="23"/>
      <c r="S497" s="19" t="s">
        <v>34</v>
      </c>
      <c r="V497" s="16" t="str">
        <f t="shared" ca="1" si="55"/>
        <v>AD</v>
      </c>
      <c r="W497" s="14" t="str">
        <f t="shared" ca="1" si="56"/>
        <v>Agriculture</v>
      </c>
      <c r="X497" s="3" t="str">
        <f>'EE investment costs'!D546</f>
        <v>LA-82</v>
      </c>
      <c r="Y497" s="3" t="str">
        <f>'EE investment costs'!E546</f>
        <v>Light</v>
      </c>
      <c r="AC497" s="123">
        <f>'EE investment costs'!C546</f>
        <v>8.1999999999999993</v>
      </c>
      <c r="AD497" s="22"/>
    </row>
    <row r="498" spans="2:30">
      <c r="B498" s="14" t="str">
        <f t="shared" ca="1" si="51"/>
        <v>INDADEFFEM-82</v>
      </c>
      <c r="C498" s="15" t="str">
        <f t="shared" ca="1" si="57"/>
        <v>IADEM</v>
      </c>
      <c r="D498" s="16">
        <f>'EE investment costs'!$F$15</f>
        <v>2016</v>
      </c>
      <c r="E498" s="14">
        <f>VLOOKUP(X498,'EE investment costs'!$D$56:$R$656,15,0)</f>
        <v>4.6802700000000002</v>
      </c>
      <c r="F498" s="17">
        <f ca="1">INDEX('EE investment costs'!$D$56:$R$656,MATCH(X498,'EE investment costs'!$D$56:$D$656,0),MATCH($V$8,'EE investment costs'!$D$56:$R$56,0))</f>
        <v>2368.9719942999286</v>
      </c>
      <c r="I498" s="18">
        <v>1</v>
      </c>
      <c r="J498" s="18">
        <v>1</v>
      </c>
      <c r="K498" s="14">
        <f t="shared" ca="1" si="54"/>
        <v>0</v>
      </c>
      <c r="M498" s="19" t="str">
        <f t="shared" ca="1" si="52"/>
        <v>INDADEFFEM-82</v>
      </c>
      <c r="N498" s="23" t="str">
        <f t="shared" ca="1" si="53"/>
        <v>Agriculture Saving Tech-Electric Motors 8.2y</v>
      </c>
      <c r="O498" s="23" t="s">
        <v>32</v>
      </c>
      <c r="P498" s="23" t="s">
        <v>33</v>
      </c>
      <c r="Q498" s="23"/>
      <c r="R498" s="23"/>
      <c r="S498" s="19" t="s">
        <v>34</v>
      </c>
      <c r="V498" s="16" t="str">
        <f t="shared" ca="1" si="55"/>
        <v>AD</v>
      </c>
      <c r="W498" s="14" t="str">
        <f t="shared" ca="1" si="56"/>
        <v>Agriculture</v>
      </c>
      <c r="X498" s="3" t="str">
        <f>'EE investment costs'!D547</f>
        <v>EM-82</v>
      </c>
      <c r="Y498" s="3" t="str">
        <f>'EE investment costs'!E547</f>
        <v>Electric Motors</v>
      </c>
      <c r="AC498" s="123">
        <f>'EE investment costs'!C547</f>
        <v>8.1999999999999993</v>
      </c>
      <c r="AD498" s="22"/>
    </row>
    <row r="499" spans="2:30">
      <c r="B499" s="14" t="str">
        <f t="shared" ca="1" si="51"/>
        <v>INDADEFFTF-82</v>
      </c>
      <c r="C499" s="15" t="str">
        <f t="shared" ca="1" si="57"/>
        <v>IADTF</v>
      </c>
      <c r="D499" s="16">
        <f>'EE investment costs'!$F$15</f>
        <v>2016</v>
      </c>
      <c r="E499" s="14">
        <f>VLOOKUP(X499,'EE investment costs'!$D$56:$R$656,15,0)</f>
        <v>18.5</v>
      </c>
      <c r="F499" s="17">
        <f ca="1">INDEX('EE investment costs'!$D$56:$R$656,MATCH(X499,'EE investment costs'!$D$56:$D$656,0),MATCH($V$8,'EE investment costs'!$D$56:$R$56,0))</f>
        <v>1204.8842257276017</v>
      </c>
      <c r="I499" s="18">
        <v>1</v>
      </c>
      <c r="J499" s="18">
        <v>1</v>
      </c>
      <c r="K499" s="14">
        <f t="shared" ca="1" si="54"/>
        <v>0</v>
      </c>
      <c r="M499" s="19" t="str">
        <f t="shared" ca="1" si="52"/>
        <v>INDADEFFTF-82</v>
      </c>
      <c r="N499" s="23" t="str">
        <f t="shared" ca="1" si="53"/>
        <v>Agriculture Saving Tech-Haulage Tractors, Trucks, Fishing boats 8.2y</v>
      </c>
      <c r="O499" s="23" t="s">
        <v>32</v>
      </c>
      <c r="P499" s="23" t="s">
        <v>33</v>
      </c>
      <c r="Q499" s="23"/>
      <c r="R499" s="23"/>
      <c r="S499" s="19" t="s">
        <v>34</v>
      </c>
      <c r="V499" s="16" t="str">
        <f t="shared" ca="1" si="55"/>
        <v>AD</v>
      </c>
      <c r="W499" s="14" t="str">
        <f t="shared" ca="1" si="56"/>
        <v>Agriculture</v>
      </c>
      <c r="X499" s="3" t="str">
        <f>'EE investment costs'!D548</f>
        <v>TF-82</v>
      </c>
      <c r="Y499" s="3" t="str">
        <f>'EE investment costs'!E548</f>
        <v>Haulage Tractors, Trucks, Fishing boats</v>
      </c>
      <c r="AC499" s="123">
        <f>'EE investment costs'!C548</f>
        <v>8.1999999999999993</v>
      </c>
      <c r="AD499" s="22"/>
    </row>
    <row r="500" spans="2:30">
      <c r="B500" s="14" t="str">
        <f t="shared" ca="1" si="51"/>
        <v>INDADEFFMT-83</v>
      </c>
      <c r="C500" s="15" t="str">
        <f t="shared" ca="1" si="57"/>
        <v>IADMT</v>
      </c>
      <c r="D500" s="16">
        <f>'EE investment costs'!$F$15</f>
        <v>2016</v>
      </c>
      <c r="E500" s="14">
        <f>VLOOKUP(X500,'EE investment costs'!$D$56:$R$656,15,0)</f>
        <v>6.43</v>
      </c>
      <c r="F500" s="17">
        <f ca="1">INDEX('EE investment costs'!$D$56:$R$656,MATCH(X500,'EE investment costs'!$D$56:$D$656,0),MATCH($V$8,'EE investment costs'!$D$56:$R$56,0))</f>
        <v>987.55229960712427</v>
      </c>
      <c r="I500" s="18">
        <v>1</v>
      </c>
      <c r="J500" s="18">
        <v>1</v>
      </c>
      <c r="K500" s="14">
        <f t="shared" ca="1" si="54"/>
        <v>3</v>
      </c>
      <c r="M500" s="19" t="str">
        <f t="shared" ca="1" si="52"/>
        <v>INDADEFFMT-83</v>
      </c>
      <c r="N500" s="23" t="str">
        <f t="shared" ca="1" si="53"/>
        <v>Agriculture Saving Tech-Heat Medium Temp. up to 150C 8.3y</v>
      </c>
      <c r="O500" s="23" t="s">
        <v>32</v>
      </c>
      <c r="P500" s="23" t="s">
        <v>33</v>
      </c>
      <c r="Q500" s="23"/>
      <c r="R500" s="23"/>
      <c r="S500" s="19" t="s">
        <v>34</v>
      </c>
      <c r="V500" s="16" t="str">
        <f t="shared" ca="1" si="55"/>
        <v>AD</v>
      </c>
      <c r="W500" s="14" t="str">
        <f t="shared" ca="1" si="56"/>
        <v>Agriculture</v>
      </c>
      <c r="X500" s="3" t="str">
        <f>'EE investment costs'!D549</f>
        <v>MT-83</v>
      </c>
      <c r="Y500" s="3" t="str">
        <f>'EE investment costs'!E549</f>
        <v>Heat Medium Temp. up to 150C</v>
      </c>
      <c r="AC500" s="123">
        <f>'EE investment costs'!C549</f>
        <v>8.3000000000000007</v>
      </c>
      <c r="AD500" s="22"/>
    </row>
    <row r="501" spans="2:30">
      <c r="B501" s="14" t="str">
        <f t="shared" ca="1" si="51"/>
        <v>INDADEFFHT-83</v>
      </c>
      <c r="C501" s="15" t="str">
        <f t="shared" ca="1" si="57"/>
        <v>IADHT</v>
      </c>
      <c r="D501" s="16">
        <f>'EE investment costs'!$F$15</f>
        <v>2016</v>
      </c>
      <c r="E501" s="14">
        <f>VLOOKUP(X501,'EE investment costs'!$D$56:$R$656,15,0)</f>
        <v>5.1440000000000001</v>
      </c>
      <c r="F501" s="17">
        <f ca="1">INDEX('EE investment costs'!$D$56:$R$656,MATCH(X501,'EE investment costs'!$D$56:$D$656,0),MATCH($V$8,'EE investment costs'!$D$56:$R$56,0))</f>
        <v>741.71133962884107</v>
      </c>
      <c r="I501" s="18">
        <v>1</v>
      </c>
      <c r="J501" s="18">
        <v>1</v>
      </c>
      <c r="K501" s="14">
        <f t="shared" ca="1" si="54"/>
        <v>5</v>
      </c>
      <c r="M501" s="19" t="str">
        <f t="shared" ca="1" si="52"/>
        <v>INDADEFFHT-83</v>
      </c>
      <c r="N501" s="23" t="str">
        <f t="shared" ca="1" si="53"/>
        <v>Agriculture Saving Tech-Heat High Temp. over 150C 8.3y</v>
      </c>
      <c r="O501" s="23" t="s">
        <v>32</v>
      </c>
      <c r="P501" s="23" t="s">
        <v>33</v>
      </c>
      <c r="Q501" s="23"/>
      <c r="R501" s="23"/>
      <c r="S501" s="19" t="s">
        <v>34</v>
      </c>
      <c r="V501" s="16" t="str">
        <f t="shared" ca="1" si="55"/>
        <v>AD</v>
      </c>
      <c r="W501" s="14" t="str">
        <f t="shared" ca="1" si="56"/>
        <v>Agriculture</v>
      </c>
      <c r="X501" s="3" t="str">
        <f>'EE investment costs'!D550</f>
        <v>HT-83</v>
      </c>
      <c r="Y501" s="3" t="str">
        <f>'EE investment costs'!E550</f>
        <v>Heat High Temp. over 150C</v>
      </c>
      <c r="AC501" s="123">
        <f>'EE investment costs'!C550</f>
        <v>8.3000000000000007</v>
      </c>
      <c r="AD501" s="22"/>
    </row>
    <row r="502" spans="2:30">
      <c r="B502" s="14" t="str">
        <f t="shared" ca="1" si="51"/>
        <v>INDADEFFRH-83</v>
      </c>
      <c r="C502" s="15" t="str">
        <f t="shared" ca="1" si="57"/>
        <v>IADRH</v>
      </c>
      <c r="D502" s="16">
        <f>'EE investment costs'!$F$15</f>
        <v>2016</v>
      </c>
      <c r="E502" s="14">
        <f>VLOOKUP(X502,'EE investment costs'!$D$56:$R$656,15,0)</f>
        <v>16.802666666666671</v>
      </c>
      <c r="F502" s="17">
        <f ca="1">INDEX('EE investment costs'!$D$56:$R$656,MATCH(X502,'EE investment costs'!$D$56:$D$656,0),MATCH($V$8,'EE investment costs'!$D$56:$R$56,0))</f>
        <v>2961.1087456309715</v>
      </c>
      <c r="I502" s="18">
        <v>1</v>
      </c>
      <c r="J502" s="18">
        <v>1</v>
      </c>
      <c r="K502" s="14">
        <f t="shared" ca="1" si="54"/>
        <v>0</v>
      </c>
      <c r="M502" s="19" t="str">
        <f t="shared" ca="1" si="52"/>
        <v>INDADEFFRH-83</v>
      </c>
      <c r="N502" s="23" t="str">
        <f t="shared" ca="1" si="53"/>
        <v>Agriculture Saving Tech-Heat Room Heat 8.3y</v>
      </c>
      <c r="O502" s="23" t="s">
        <v>32</v>
      </c>
      <c r="P502" s="23" t="s">
        <v>33</v>
      </c>
      <c r="Q502" s="23"/>
      <c r="R502" s="23"/>
      <c r="S502" s="19" t="s">
        <v>34</v>
      </c>
      <c r="V502" s="16" t="str">
        <f t="shared" ca="1" si="55"/>
        <v>AD</v>
      </c>
      <c r="W502" s="14" t="str">
        <f t="shared" ca="1" si="56"/>
        <v>Agriculture</v>
      </c>
      <c r="X502" s="3" t="str">
        <f>'EE investment costs'!D551</f>
        <v>RH-83</v>
      </c>
      <c r="Y502" s="3" t="str">
        <f>'EE investment costs'!E551</f>
        <v>Heat Room Heat</v>
      </c>
      <c r="AC502" s="123">
        <f>'EE investment costs'!C551</f>
        <v>8.3000000000000007</v>
      </c>
      <c r="AD502" s="22"/>
    </row>
    <row r="503" spans="2:30">
      <c r="B503" s="14" t="str">
        <f t="shared" ca="1" si="51"/>
        <v>INDADEFFLA-83</v>
      </c>
      <c r="C503" s="15" t="str">
        <f t="shared" ca="1" si="57"/>
        <v>IADLA</v>
      </c>
      <c r="D503" s="16">
        <f>'EE investment costs'!$F$15</f>
        <v>2016</v>
      </c>
      <c r="E503" s="14">
        <f>VLOOKUP(X503,'EE investment costs'!$D$56:$R$656,15,0)</f>
        <v>4.4704333333333341</v>
      </c>
      <c r="F503" s="17">
        <f ca="1">INDEX('EE investment costs'!$D$56:$R$656,MATCH(X503,'EE investment costs'!$D$56:$D$656,0),MATCH($V$8,'EE investment costs'!$D$56:$R$56,0))</f>
        <v>2231.6116199992343</v>
      </c>
      <c r="I503" s="18">
        <v>1</v>
      </c>
      <c r="J503" s="18">
        <v>1</v>
      </c>
      <c r="K503" s="14">
        <f t="shared" ca="1" si="54"/>
        <v>0</v>
      </c>
      <c r="M503" s="19" t="str">
        <f t="shared" ca="1" si="52"/>
        <v>INDADEFFLA-83</v>
      </c>
      <c r="N503" s="23" t="str">
        <f t="shared" ca="1" si="53"/>
        <v>Agriculture Saving Tech-Light 8.3y</v>
      </c>
      <c r="O503" s="23" t="s">
        <v>32</v>
      </c>
      <c r="P503" s="23" t="s">
        <v>33</v>
      </c>
      <c r="Q503" s="23"/>
      <c r="R503" s="23"/>
      <c r="S503" s="19" t="s">
        <v>34</v>
      </c>
      <c r="V503" s="16" t="str">
        <f t="shared" ca="1" si="55"/>
        <v>AD</v>
      </c>
      <c r="W503" s="14" t="str">
        <f t="shared" ca="1" si="56"/>
        <v>Agriculture</v>
      </c>
      <c r="X503" s="3" t="str">
        <f>'EE investment costs'!D552</f>
        <v>LA-83</v>
      </c>
      <c r="Y503" s="3" t="str">
        <f>'EE investment costs'!E552</f>
        <v>Light</v>
      </c>
      <c r="AC503" s="123">
        <f>'EE investment costs'!C552</f>
        <v>8.3000000000000007</v>
      </c>
      <c r="AD503" s="22"/>
    </row>
    <row r="504" spans="2:30">
      <c r="B504" s="14" t="str">
        <f t="shared" ca="1" si="51"/>
        <v>INDADEFFEM-83</v>
      </c>
      <c r="C504" s="15" t="str">
        <f t="shared" ca="1" si="57"/>
        <v>IADEM</v>
      </c>
      <c r="D504" s="16">
        <f>'EE investment costs'!$F$15</f>
        <v>2016</v>
      </c>
      <c r="E504" s="14">
        <f>VLOOKUP(X504,'EE investment costs'!$D$56:$R$656,15,0)</f>
        <v>4.6939549999999999</v>
      </c>
      <c r="F504" s="17">
        <f ca="1">INDEX('EE investment costs'!$D$56:$R$656,MATCH(X504,'EE investment costs'!$D$56:$D$656,0),MATCH($V$8,'EE investment costs'!$D$56:$R$56,0))</f>
        <v>2387.9101563659456</v>
      </c>
      <c r="I504" s="18">
        <v>1</v>
      </c>
      <c r="J504" s="18">
        <v>1</v>
      </c>
      <c r="K504" s="14">
        <f t="shared" ca="1" si="54"/>
        <v>0</v>
      </c>
      <c r="M504" s="19" t="str">
        <f t="shared" ca="1" si="52"/>
        <v>INDADEFFEM-83</v>
      </c>
      <c r="N504" s="23" t="str">
        <f t="shared" ca="1" si="53"/>
        <v>Agriculture Saving Tech-Electric Motors 8.3y</v>
      </c>
      <c r="O504" s="23" t="s">
        <v>32</v>
      </c>
      <c r="P504" s="23" t="s">
        <v>33</v>
      </c>
      <c r="Q504" s="23"/>
      <c r="R504" s="23"/>
      <c r="S504" s="19" t="s">
        <v>34</v>
      </c>
      <c r="V504" s="16" t="str">
        <f t="shared" ca="1" si="55"/>
        <v>AD</v>
      </c>
      <c r="W504" s="14" t="str">
        <f t="shared" ca="1" si="56"/>
        <v>Agriculture</v>
      </c>
      <c r="X504" s="3" t="str">
        <f>'EE investment costs'!D553</f>
        <v>EM-83</v>
      </c>
      <c r="Y504" s="3" t="str">
        <f>'EE investment costs'!E553</f>
        <v>Electric Motors</v>
      </c>
      <c r="AC504" s="123">
        <f>'EE investment costs'!C553</f>
        <v>8.3000000000000007</v>
      </c>
      <c r="AD504" s="22"/>
    </row>
    <row r="505" spans="2:30">
      <c r="B505" s="14" t="str">
        <f t="shared" ca="1" si="51"/>
        <v>INDADEFFTF-83</v>
      </c>
      <c r="C505" s="15" t="str">
        <f t="shared" ca="1" si="57"/>
        <v>IADTF</v>
      </c>
      <c r="D505" s="16">
        <f>'EE investment costs'!$F$15</f>
        <v>2016</v>
      </c>
      <c r="E505" s="14">
        <f>VLOOKUP(X505,'EE investment costs'!$D$56:$R$656,15,0)</f>
        <v>18.583333333333336</v>
      </c>
      <c r="F505" s="17">
        <f ca="1">INDEX('EE investment costs'!$D$56:$R$656,MATCH(X505,'EE investment costs'!$D$56:$D$656,0),MATCH($V$8,'EE investment costs'!$D$56:$R$56,0))</f>
        <v>1219.5779357974507</v>
      </c>
      <c r="I505" s="18">
        <v>1</v>
      </c>
      <c r="J505" s="18">
        <v>1</v>
      </c>
      <c r="K505" s="14">
        <f t="shared" ca="1" si="54"/>
        <v>0</v>
      </c>
      <c r="M505" s="19" t="str">
        <f t="shared" ca="1" si="52"/>
        <v>INDADEFFTF-83</v>
      </c>
      <c r="N505" s="23" t="str">
        <f t="shared" ca="1" si="53"/>
        <v>Agriculture Saving Tech-Haulage Tractors, Trucks, Fishing boats 8.3y</v>
      </c>
      <c r="O505" s="23" t="s">
        <v>32</v>
      </c>
      <c r="P505" s="23" t="s">
        <v>33</v>
      </c>
      <c r="Q505" s="23"/>
      <c r="R505" s="23"/>
      <c r="S505" s="19" t="s">
        <v>34</v>
      </c>
      <c r="V505" s="16" t="str">
        <f t="shared" ca="1" si="55"/>
        <v>AD</v>
      </c>
      <c r="W505" s="14" t="str">
        <f t="shared" ca="1" si="56"/>
        <v>Agriculture</v>
      </c>
      <c r="X505" s="3" t="str">
        <f>'EE investment costs'!D554</f>
        <v>TF-83</v>
      </c>
      <c r="Y505" s="3" t="str">
        <f>'EE investment costs'!E554</f>
        <v>Haulage Tractors, Trucks, Fishing boats</v>
      </c>
      <c r="AC505" s="123">
        <f>'EE investment costs'!C554</f>
        <v>8.3000000000000007</v>
      </c>
      <c r="AD505" s="22"/>
    </row>
    <row r="506" spans="2:30">
      <c r="B506" s="14" t="str">
        <f t="shared" ca="1" si="51"/>
        <v>INDADEFFMT-84</v>
      </c>
      <c r="C506" s="15" t="str">
        <f t="shared" ca="1" si="57"/>
        <v>IADMT</v>
      </c>
      <c r="D506" s="16">
        <f>'EE investment costs'!$F$15</f>
        <v>2016</v>
      </c>
      <c r="E506" s="14">
        <f>VLOOKUP(X506,'EE investment costs'!$D$56:$R$656,15,0)</f>
        <v>6.44</v>
      </c>
      <c r="F506" s="17">
        <f ca="1">INDEX('EE investment costs'!$D$56:$R$656,MATCH(X506,'EE investment costs'!$D$56:$D$656,0),MATCH($V$8,'EE investment costs'!$D$56:$R$56,0))</f>
        <v>996.87937721148728</v>
      </c>
      <c r="I506" s="18">
        <v>1</v>
      </c>
      <c r="J506" s="18">
        <v>1</v>
      </c>
      <c r="K506" s="14">
        <f t="shared" ca="1" si="54"/>
        <v>3</v>
      </c>
      <c r="M506" s="19" t="str">
        <f t="shared" ca="1" si="52"/>
        <v>INDADEFFMT-84</v>
      </c>
      <c r="N506" s="23" t="str">
        <f t="shared" ca="1" si="53"/>
        <v>Agriculture Saving Tech-Heat Medium Temp. up to 150C 8.4y</v>
      </c>
      <c r="O506" s="23" t="s">
        <v>32</v>
      </c>
      <c r="P506" s="23" t="s">
        <v>33</v>
      </c>
      <c r="Q506" s="23"/>
      <c r="R506" s="23"/>
      <c r="S506" s="19" t="s">
        <v>34</v>
      </c>
      <c r="V506" s="16" t="str">
        <f t="shared" ca="1" si="55"/>
        <v>AD</v>
      </c>
      <c r="W506" s="14" t="str">
        <f t="shared" ca="1" si="56"/>
        <v>Agriculture</v>
      </c>
      <c r="X506" s="3" t="str">
        <f>'EE investment costs'!D555</f>
        <v>MT-84</v>
      </c>
      <c r="Y506" s="3" t="str">
        <f>'EE investment costs'!E555</f>
        <v>Heat Medium Temp. up to 150C</v>
      </c>
      <c r="AC506" s="123">
        <f>'EE investment costs'!C555</f>
        <v>8.4</v>
      </c>
      <c r="AD506" s="22"/>
    </row>
    <row r="507" spans="2:30">
      <c r="B507" s="14" t="str">
        <f t="shared" ca="1" si="51"/>
        <v>INDADEFFHT-84</v>
      </c>
      <c r="C507" s="15" t="str">
        <f t="shared" ca="1" si="57"/>
        <v>IADHT</v>
      </c>
      <c r="D507" s="16">
        <f>'EE investment costs'!$F$15</f>
        <v>2016</v>
      </c>
      <c r="E507" s="14">
        <f>VLOOKUP(X507,'EE investment costs'!$D$56:$R$656,15,0)</f>
        <v>5.1520000000000001</v>
      </c>
      <c r="F507" s="17">
        <f ca="1">INDEX('EE investment costs'!$D$56:$R$656,MATCH(X507,'EE investment costs'!$D$56:$D$656,0),MATCH($V$8,'EE investment costs'!$D$56:$R$56,0))</f>
        <v>747.91584899598763</v>
      </c>
      <c r="I507" s="18">
        <v>1</v>
      </c>
      <c r="J507" s="18">
        <v>1</v>
      </c>
      <c r="K507" s="14">
        <f t="shared" ca="1" si="54"/>
        <v>5</v>
      </c>
      <c r="M507" s="19" t="str">
        <f t="shared" ca="1" si="52"/>
        <v>INDADEFFHT-84</v>
      </c>
      <c r="N507" s="23" t="str">
        <f t="shared" ca="1" si="53"/>
        <v>Agriculture Saving Tech-Heat High Temp. over 150C 8.4y</v>
      </c>
      <c r="O507" s="23" t="s">
        <v>32</v>
      </c>
      <c r="P507" s="23" t="s">
        <v>33</v>
      </c>
      <c r="Q507" s="23"/>
      <c r="R507" s="23"/>
      <c r="S507" s="19" t="s">
        <v>34</v>
      </c>
      <c r="V507" s="16" t="str">
        <f t="shared" ca="1" si="55"/>
        <v>AD</v>
      </c>
      <c r="W507" s="14" t="str">
        <f t="shared" ca="1" si="56"/>
        <v>Agriculture</v>
      </c>
      <c r="X507" s="3" t="str">
        <f>'EE investment costs'!D556</f>
        <v>HT-84</v>
      </c>
      <c r="Y507" s="3" t="str">
        <f>'EE investment costs'!E556</f>
        <v>Heat High Temp. over 150C</v>
      </c>
      <c r="AC507" s="123">
        <f>'EE investment costs'!C556</f>
        <v>8.4</v>
      </c>
      <c r="AD507" s="22"/>
    </row>
    <row r="508" spans="2:30">
      <c r="B508" s="14" t="str">
        <f t="shared" ca="1" si="51"/>
        <v>INDADEFFRH-84</v>
      </c>
      <c r="C508" s="15" t="str">
        <f t="shared" ca="1" si="57"/>
        <v>IADRH</v>
      </c>
      <c r="D508" s="16">
        <f>'EE investment costs'!$F$15</f>
        <v>2016</v>
      </c>
      <c r="E508" s="14">
        <f>VLOOKUP(X508,'EE investment costs'!$D$56:$R$656,15,0)</f>
        <v>16.821333333333335</v>
      </c>
      <c r="F508" s="17">
        <f ca="1">INDEX('EE investment costs'!$D$56:$R$656,MATCH(X508,'EE investment costs'!$D$56:$D$656,0),MATCH($V$8,'EE investment costs'!$D$56:$R$56,0))</f>
        <v>3022.7985111649496</v>
      </c>
      <c r="I508" s="18">
        <v>1</v>
      </c>
      <c r="J508" s="18">
        <v>1</v>
      </c>
      <c r="K508" s="14">
        <f t="shared" ca="1" si="54"/>
        <v>0</v>
      </c>
      <c r="M508" s="19" t="str">
        <f t="shared" ca="1" si="52"/>
        <v>INDADEFFRH-84</v>
      </c>
      <c r="N508" s="23" t="str">
        <f t="shared" ca="1" si="53"/>
        <v>Agriculture Saving Tech-Heat Room Heat 8.4y</v>
      </c>
      <c r="O508" s="23" t="s">
        <v>32</v>
      </c>
      <c r="P508" s="23" t="s">
        <v>33</v>
      </c>
      <c r="Q508" s="23"/>
      <c r="R508" s="23"/>
      <c r="S508" s="19" t="s">
        <v>34</v>
      </c>
      <c r="V508" s="16" t="str">
        <f t="shared" ca="1" si="55"/>
        <v>AD</v>
      </c>
      <c r="W508" s="14" t="str">
        <f t="shared" ca="1" si="56"/>
        <v>Agriculture</v>
      </c>
      <c r="X508" s="3" t="str">
        <f>'EE investment costs'!D557</f>
        <v>RH-84</v>
      </c>
      <c r="Y508" s="3" t="str">
        <f>'EE investment costs'!E557</f>
        <v>Heat Room Heat</v>
      </c>
      <c r="AC508" s="123">
        <f>'EE investment costs'!C557</f>
        <v>8.4</v>
      </c>
      <c r="AD508" s="22"/>
    </row>
    <row r="509" spans="2:30">
      <c r="B509" s="14" t="str">
        <f t="shared" ca="1" si="51"/>
        <v>INDADEFFLA-84</v>
      </c>
      <c r="C509" s="15" t="str">
        <f t="shared" ca="1" si="57"/>
        <v>IADLA</v>
      </c>
      <c r="D509" s="16">
        <f>'EE investment costs'!$F$15</f>
        <v>2016</v>
      </c>
      <c r="E509" s="14">
        <f>VLOOKUP(X509,'EE investment costs'!$D$56:$R$656,15,0)</f>
        <v>4.4834666666666667</v>
      </c>
      <c r="F509" s="17">
        <f ca="1">INDEX('EE investment costs'!$D$56:$R$656,MATCH(X509,'EE investment costs'!$D$56:$D$656,0),MATCH($V$8,'EE investment costs'!$D$56:$R$56,0))</f>
        <v>2246.9888131503608</v>
      </c>
      <c r="I509" s="18">
        <v>1</v>
      </c>
      <c r="J509" s="18">
        <v>1</v>
      </c>
      <c r="K509" s="14">
        <f t="shared" ca="1" si="54"/>
        <v>0</v>
      </c>
      <c r="M509" s="19" t="str">
        <f t="shared" ca="1" si="52"/>
        <v>INDADEFFLA-84</v>
      </c>
      <c r="N509" s="23" t="str">
        <f t="shared" ca="1" si="53"/>
        <v>Agriculture Saving Tech-Light 8.4y</v>
      </c>
      <c r="O509" s="23" t="s">
        <v>32</v>
      </c>
      <c r="P509" s="23" t="s">
        <v>33</v>
      </c>
      <c r="Q509" s="23"/>
      <c r="R509" s="23"/>
      <c r="S509" s="19" t="s">
        <v>34</v>
      </c>
      <c r="V509" s="16" t="str">
        <f t="shared" ca="1" si="55"/>
        <v>AD</v>
      </c>
      <c r="W509" s="14" t="str">
        <f t="shared" ca="1" si="56"/>
        <v>Agriculture</v>
      </c>
      <c r="X509" s="3" t="str">
        <f>'EE investment costs'!D558</f>
        <v>LA-84</v>
      </c>
      <c r="Y509" s="3" t="str">
        <f>'EE investment costs'!E558</f>
        <v>Light</v>
      </c>
      <c r="AC509" s="123">
        <f>'EE investment costs'!C558</f>
        <v>8.4</v>
      </c>
      <c r="AD509" s="22"/>
    </row>
    <row r="510" spans="2:30">
      <c r="B510" s="14" t="str">
        <f t="shared" ca="1" si="51"/>
        <v>INDADEFFEM-84</v>
      </c>
      <c r="C510" s="15" t="str">
        <f t="shared" ca="1" si="57"/>
        <v>IADEM</v>
      </c>
      <c r="D510" s="16">
        <f>'EE investment costs'!$F$15</f>
        <v>2016</v>
      </c>
      <c r="E510" s="14">
        <f>VLOOKUP(X510,'EE investment costs'!$D$56:$R$656,15,0)</f>
        <v>4.7076399999999996</v>
      </c>
      <c r="F510" s="17">
        <f ca="1">INDEX('EE investment costs'!$D$56:$R$656,MATCH(X510,'EE investment costs'!$D$56:$D$656,0),MATCH($V$8,'EE investment costs'!$D$56:$R$56,0))</f>
        <v>2406.8483184319616</v>
      </c>
      <c r="I510" s="18">
        <v>1</v>
      </c>
      <c r="J510" s="18">
        <v>1</v>
      </c>
      <c r="K510" s="14">
        <f t="shared" ca="1" si="54"/>
        <v>0</v>
      </c>
      <c r="M510" s="19" t="str">
        <f t="shared" ca="1" si="52"/>
        <v>INDADEFFEM-84</v>
      </c>
      <c r="N510" s="23" t="str">
        <f t="shared" ca="1" si="53"/>
        <v>Agriculture Saving Tech-Electric Motors 8.4y</v>
      </c>
      <c r="O510" s="23" t="s">
        <v>32</v>
      </c>
      <c r="P510" s="23" t="s">
        <v>33</v>
      </c>
      <c r="Q510" s="23"/>
      <c r="R510" s="23"/>
      <c r="S510" s="19" t="s">
        <v>34</v>
      </c>
      <c r="V510" s="16" t="str">
        <f t="shared" ca="1" si="55"/>
        <v>AD</v>
      </c>
      <c r="W510" s="14" t="str">
        <f t="shared" ca="1" si="56"/>
        <v>Agriculture</v>
      </c>
      <c r="X510" s="3" t="str">
        <f>'EE investment costs'!D559</f>
        <v>EM-84</v>
      </c>
      <c r="Y510" s="3" t="str">
        <f>'EE investment costs'!E559</f>
        <v>Electric Motors</v>
      </c>
      <c r="AC510" s="123">
        <f>'EE investment costs'!C559</f>
        <v>8.4</v>
      </c>
      <c r="AD510" s="22"/>
    </row>
    <row r="511" spans="2:30">
      <c r="B511" s="14" t="str">
        <f t="shared" ca="1" si="51"/>
        <v>INDADEFFTF-84</v>
      </c>
      <c r="C511" s="15" t="str">
        <f t="shared" ca="1" si="57"/>
        <v>IADTF</v>
      </c>
      <c r="D511" s="16">
        <f>'EE investment costs'!$F$15</f>
        <v>2016</v>
      </c>
      <c r="E511" s="14">
        <f>VLOOKUP(X511,'EE investment costs'!$D$56:$R$656,15,0)</f>
        <v>18.666666666666668</v>
      </c>
      <c r="F511" s="17">
        <f ca="1">INDEX('EE investment costs'!$D$56:$R$656,MATCH(X511,'EE investment costs'!$D$56:$D$656,0),MATCH($V$8,'EE investment costs'!$D$56:$R$56,0))</f>
        <v>1234.2716458672994</v>
      </c>
      <c r="I511" s="18">
        <v>1</v>
      </c>
      <c r="J511" s="18">
        <v>1</v>
      </c>
      <c r="K511" s="14">
        <f t="shared" ca="1" si="54"/>
        <v>0</v>
      </c>
      <c r="M511" s="19" t="str">
        <f t="shared" ca="1" si="52"/>
        <v>INDADEFFTF-84</v>
      </c>
      <c r="N511" s="23" t="str">
        <f t="shared" ca="1" si="53"/>
        <v>Agriculture Saving Tech-Haulage Tractors, Trucks, Fishing boats 8.4y</v>
      </c>
      <c r="O511" s="23" t="s">
        <v>32</v>
      </c>
      <c r="P511" s="23" t="s">
        <v>33</v>
      </c>
      <c r="Q511" s="23"/>
      <c r="R511" s="23"/>
      <c r="S511" s="19" t="s">
        <v>34</v>
      </c>
      <c r="V511" s="16" t="str">
        <f t="shared" ca="1" si="55"/>
        <v>AD</v>
      </c>
      <c r="W511" s="14" t="str">
        <f t="shared" ca="1" si="56"/>
        <v>Agriculture</v>
      </c>
      <c r="X511" s="3" t="str">
        <f>'EE investment costs'!D560</f>
        <v>TF-84</v>
      </c>
      <c r="Y511" s="3" t="str">
        <f>'EE investment costs'!E560</f>
        <v>Haulage Tractors, Trucks, Fishing boats</v>
      </c>
      <c r="AC511" s="123">
        <f>'EE investment costs'!C560</f>
        <v>8.4</v>
      </c>
      <c r="AD511" s="22"/>
    </row>
    <row r="512" spans="2:30">
      <c r="B512" s="14" t="str">
        <f t="shared" ca="1" si="51"/>
        <v>INDADEFFMT-85</v>
      </c>
      <c r="C512" s="15" t="str">
        <f t="shared" ca="1" si="57"/>
        <v>IADMT</v>
      </c>
      <c r="D512" s="16">
        <f>'EE investment costs'!$F$15</f>
        <v>2016</v>
      </c>
      <c r="E512" s="14">
        <f>VLOOKUP(X512,'EE investment costs'!$D$56:$R$656,15,0)</f>
        <v>6.45</v>
      </c>
      <c r="F512" s="17">
        <f ca="1">INDEX('EE investment costs'!$D$56:$R$656,MATCH(X512,'EE investment costs'!$D$56:$D$656,0),MATCH($V$8,'EE investment costs'!$D$56:$R$56,0))</f>
        <v>1006.20645481585</v>
      </c>
      <c r="I512" s="18">
        <v>1</v>
      </c>
      <c r="J512" s="18">
        <v>1</v>
      </c>
      <c r="K512" s="14">
        <f t="shared" ca="1" si="54"/>
        <v>2</v>
      </c>
      <c r="M512" s="19" t="str">
        <f t="shared" ca="1" si="52"/>
        <v>INDADEFFMT-85</v>
      </c>
      <c r="N512" s="23" t="str">
        <f t="shared" ca="1" si="53"/>
        <v>Agriculture Saving Tech-Heat Medium Temp. up to 150C 8.5y</v>
      </c>
      <c r="O512" s="23" t="s">
        <v>32</v>
      </c>
      <c r="P512" s="23" t="s">
        <v>33</v>
      </c>
      <c r="Q512" s="23"/>
      <c r="R512" s="23"/>
      <c r="S512" s="19" t="s">
        <v>34</v>
      </c>
      <c r="V512" s="16" t="str">
        <f t="shared" ca="1" si="55"/>
        <v>AD</v>
      </c>
      <c r="W512" s="14" t="str">
        <f t="shared" ca="1" si="56"/>
        <v>Agriculture</v>
      </c>
      <c r="X512" s="3" t="str">
        <f>'EE investment costs'!D561</f>
        <v>MT-85</v>
      </c>
      <c r="Y512" s="3" t="str">
        <f>'EE investment costs'!E561</f>
        <v>Heat Medium Temp. up to 150C</v>
      </c>
      <c r="AC512" s="123">
        <f>'EE investment costs'!C561</f>
        <v>8.5</v>
      </c>
      <c r="AD512" s="22"/>
    </row>
    <row r="513" spans="2:30">
      <c r="B513" s="14" t="str">
        <f t="shared" ca="1" si="51"/>
        <v>INDADEFFHT-85</v>
      </c>
      <c r="C513" s="15" t="str">
        <f t="shared" ca="1" si="57"/>
        <v>IADHT</v>
      </c>
      <c r="D513" s="16">
        <f>'EE investment costs'!$F$15</f>
        <v>2016</v>
      </c>
      <c r="E513" s="14">
        <f>VLOOKUP(X513,'EE investment costs'!$D$56:$R$656,15,0)</f>
        <v>5.16</v>
      </c>
      <c r="F513" s="17">
        <f ca="1">INDEX('EE investment costs'!$D$56:$R$656,MATCH(X513,'EE investment costs'!$D$56:$D$656,0),MATCH($V$8,'EE investment costs'!$D$56:$R$56,0))</f>
        <v>754.12035836313407</v>
      </c>
      <c r="I513" s="18">
        <v>1</v>
      </c>
      <c r="J513" s="18">
        <v>1</v>
      </c>
      <c r="K513" s="14">
        <f t="shared" ca="1" si="54"/>
        <v>5</v>
      </c>
      <c r="M513" s="19" t="str">
        <f t="shared" ca="1" si="52"/>
        <v>INDADEFFHT-85</v>
      </c>
      <c r="N513" s="23" t="str">
        <f t="shared" ca="1" si="53"/>
        <v>Agriculture Saving Tech-Heat High Temp. over 150C 8.5y</v>
      </c>
      <c r="O513" s="23" t="s">
        <v>32</v>
      </c>
      <c r="P513" s="23" t="s">
        <v>33</v>
      </c>
      <c r="Q513" s="23"/>
      <c r="R513" s="23"/>
      <c r="S513" s="19" t="s">
        <v>34</v>
      </c>
      <c r="V513" s="16" t="str">
        <f t="shared" ca="1" si="55"/>
        <v>AD</v>
      </c>
      <c r="W513" s="14" t="str">
        <f t="shared" ca="1" si="56"/>
        <v>Agriculture</v>
      </c>
      <c r="X513" s="3" t="str">
        <f>'EE investment costs'!D562</f>
        <v>HT-85</v>
      </c>
      <c r="Y513" s="3" t="str">
        <f>'EE investment costs'!E562</f>
        <v>Heat High Temp. over 150C</v>
      </c>
      <c r="AC513" s="123">
        <f>'EE investment costs'!C562</f>
        <v>8.5</v>
      </c>
      <c r="AD513" s="22"/>
    </row>
    <row r="514" spans="2:30">
      <c r="B514" s="14" t="str">
        <f t="shared" ca="1" si="51"/>
        <v>INDADEFFRH-85</v>
      </c>
      <c r="C514" s="15" t="str">
        <f t="shared" ca="1" si="57"/>
        <v>IADRH</v>
      </c>
      <c r="D514" s="16">
        <f>'EE investment costs'!$F$15</f>
        <v>2016</v>
      </c>
      <c r="E514" s="14">
        <f>VLOOKUP(X514,'EE investment costs'!$D$56:$R$656,15,0)</f>
        <v>16.840000000000003</v>
      </c>
      <c r="F514" s="17">
        <f ca="1">INDEX('EE investment costs'!$D$56:$R$656,MATCH(X514,'EE investment costs'!$D$56:$D$656,0),MATCH($V$8,'EE investment costs'!$D$56:$R$56,0))</f>
        <v>3084.4882766989276</v>
      </c>
      <c r="I514" s="18">
        <v>1</v>
      </c>
      <c r="J514" s="18">
        <v>1</v>
      </c>
      <c r="K514" s="14">
        <f t="shared" ca="1" si="54"/>
        <v>0</v>
      </c>
      <c r="M514" s="19" t="str">
        <f t="shared" ca="1" si="52"/>
        <v>INDADEFFRH-85</v>
      </c>
      <c r="N514" s="23" t="str">
        <f t="shared" ca="1" si="53"/>
        <v>Agriculture Saving Tech-Heat Room Heat 8.5y</v>
      </c>
      <c r="O514" s="23" t="s">
        <v>32</v>
      </c>
      <c r="P514" s="23" t="s">
        <v>33</v>
      </c>
      <c r="Q514" s="23"/>
      <c r="R514" s="23"/>
      <c r="S514" s="19" t="s">
        <v>34</v>
      </c>
      <c r="V514" s="16" t="str">
        <f t="shared" ca="1" si="55"/>
        <v>AD</v>
      </c>
      <c r="W514" s="14" t="str">
        <f t="shared" ca="1" si="56"/>
        <v>Agriculture</v>
      </c>
      <c r="X514" s="3" t="str">
        <f>'EE investment costs'!D563</f>
        <v>RH-85</v>
      </c>
      <c r="Y514" s="3" t="str">
        <f>'EE investment costs'!E563</f>
        <v>Heat Room Heat</v>
      </c>
      <c r="AC514" s="123">
        <f>'EE investment costs'!C563</f>
        <v>8.5</v>
      </c>
      <c r="AD514" s="22"/>
    </row>
    <row r="515" spans="2:30">
      <c r="B515" s="14" t="str">
        <f t="shared" ca="1" si="51"/>
        <v>INDADEFFLA-85</v>
      </c>
      <c r="C515" s="15" t="str">
        <f t="shared" ca="1" si="57"/>
        <v>IADLA</v>
      </c>
      <c r="D515" s="16">
        <f>'EE investment costs'!$F$15</f>
        <v>2016</v>
      </c>
      <c r="E515" s="14">
        <f>VLOOKUP(X515,'EE investment costs'!$D$56:$R$656,15,0)</f>
        <v>4.4965000000000002</v>
      </c>
      <c r="F515" s="17">
        <f ca="1">INDEX('EE investment costs'!$D$56:$R$656,MATCH(X515,'EE investment costs'!$D$56:$D$656,0),MATCH($V$8,'EE investment costs'!$D$56:$R$56,0))</f>
        <v>2262.3660063014877</v>
      </c>
      <c r="I515" s="18">
        <v>1</v>
      </c>
      <c r="J515" s="18">
        <v>1</v>
      </c>
      <c r="K515" s="14">
        <f t="shared" ca="1" si="54"/>
        <v>0</v>
      </c>
      <c r="M515" s="19" t="str">
        <f t="shared" ca="1" si="52"/>
        <v>INDADEFFLA-85</v>
      </c>
      <c r="N515" s="23" t="str">
        <f t="shared" ca="1" si="53"/>
        <v>Agriculture Saving Tech-Light 8.5y</v>
      </c>
      <c r="O515" s="23" t="s">
        <v>32</v>
      </c>
      <c r="P515" s="23" t="s">
        <v>33</v>
      </c>
      <c r="Q515" s="23"/>
      <c r="R515" s="23"/>
      <c r="S515" s="19" t="s">
        <v>34</v>
      </c>
      <c r="V515" s="16" t="str">
        <f t="shared" ca="1" si="55"/>
        <v>AD</v>
      </c>
      <c r="W515" s="14" t="str">
        <f t="shared" ca="1" si="56"/>
        <v>Agriculture</v>
      </c>
      <c r="X515" s="3" t="str">
        <f>'EE investment costs'!D564</f>
        <v>LA-85</v>
      </c>
      <c r="Y515" s="3" t="str">
        <f>'EE investment costs'!E564</f>
        <v>Light</v>
      </c>
      <c r="AC515" s="123">
        <f>'EE investment costs'!C564</f>
        <v>8.5</v>
      </c>
      <c r="AD515" s="22"/>
    </row>
    <row r="516" spans="2:30">
      <c r="B516" s="14" t="str">
        <f t="shared" ca="1" si="51"/>
        <v>INDADEFFEM-85</v>
      </c>
      <c r="C516" s="15" t="str">
        <f t="shared" ca="1" si="57"/>
        <v>IADEM</v>
      </c>
      <c r="D516" s="16">
        <f>'EE investment costs'!$F$15</f>
        <v>2016</v>
      </c>
      <c r="E516" s="14">
        <f>VLOOKUP(X516,'EE investment costs'!$D$56:$R$656,15,0)</f>
        <v>4.7213250000000002</v>
      </c>
      <c r="F516" s="17">
        <f ca="1">INDEX('EE investment costs'!$D$56:$R$656,MATCH(X516,'EE investment costs'!$D$56:$D$656,0),MATCH($V$8,'EE investment costs'!$D$56:$R$56,0))</f>
        <v>2425.7864804979777</v>
      </c>
      <c r="I516" s="18">
        <v>1</v>
      </c>
      <c r="J516" s="18">
        <v>1</v>
      </c>
      <c r="K516" s="14">
        <f t="shared" ca="1" si="54"/>
        <v>0</v>
      </c>
      <c r="M516" s="19" t="str">
        <f t="shared" ca="1" si="52"/>
        <v>INDADEFFEM-85</v>
      </c>
      <c r="N516" s="23" t="str">
        <f t="shared" ca="1" si="53"/>
        <v>Agriculture Saving Tech-Electric Motors 8.5y</v>
      </c>
      <c r="O516" s="23" t="s">
        <v>32</v>
      </c>
      <c r="P516" s="23" t="s">
        <v>33</v>
      </c>
      <c r="Q516" s="23"/>
      <c r="R516" s="23"/>
      <c r="S516" s="19" t="s">
        <v>34</v>
      </c>
      <c r="V516" s="16" t="str">
        <f t="shared" ca="1" si="55"/>
        <v>AD</v>
      </c>
      <c r="W516" s="14" t="str">
        <f t="shared" ca="1" si="56"/>
        <v>Agriculture</v>
      </c>
      <c r="X516" s="3" t="str">
        <f>'EE investment costs'!D565</f>
        <v>EM-85</v>
      </c>
      <c r="Y516" s="3" t="str">
        <f>'EE investment costs'!E565</f>
        <v>Electric Motors</v>
      </c>
      <c r="AC516" s="123">
        <f>'EE investment costs'!C565</f>
        <v>8.5</v>
      </c>
      <c r="AD516" s="22"/>
    </row>
    <row r="517" spans="2:30">
      <c r="B517" s="14" t="str">
        <f t="shared" ca="1" si="51"/>
        <v>INDADEFFTF-85</v>
      </c>
      <c r="C517" s="15" t="str">
        <f t="shared" ca="1" si="57"/>
        <v>IADTF</v>
      </c>
      <c r="D517" s="16">
        <f>'EE investment costs'!$F$15</f>
        <v>2016</v>
      </c>
      <c r="E517" s="14">
        <f>VLOOKUP(X517,'EE investment costs'!$D$56:$R$656,15,0)</f>
        <v>18.75</v>
      </c>
      <c r="F517" s="17">
        <f ca="1">INDEX('EE investment costs'!$D$56:$R$656,MATCH(X517,'EE investment costs'!$D$56:$D$656,0),MATCH($V$8,'EE investment costs'!$D$56:$R$56,0))</f>
        <v>1248.9653559371479</v>
      </c>
      <c r="I517" s="18">
        <v>1</v>
      </c>
      <c r="J517" s="18">
        <v>1</v>
      </c>
      <c r="K517" s="14">
        <f t="shared" ca="1" si="54"/>
        <v>0</v>
      </c>
      <c r="M517" s="19" t="str">
        <f t="shared" ca="1" si="52"/>
        <v>INDADEFFTF-85</v>
      </c>
      <c r="N517" s="23" t="str">
        <f t="shared" ca="1" si="53"/>
        <v>Agriculture Saving Tech-Haulage Tractors, Trucks, Fishing boats 8.5y</v>
      </c>
      <c r="O517" s="23" t="s">
        <v>32</v>
      </c>
      <c r="P517" s="23" t="s">
        <v>33</v>
      </c>
      <c r="Q517" s="23"/>
      <c r="R517" s="23"/>
      <c r="S517" s="19" t="s">
        <v>34</v>
      </c>
      <c r="V517" s="16" t="str">
        <f t="shared" ca="1" si="55"/>
        <v>AD</v>
      </c>
      <c r="W517" s="14" t="str">
        <f t="shared" ca="1" si="56"/>
        <v>Agriculture</v>
      </c>
      <c r="X517" s="3" t="str">
        <f>'EE investment costs'!D566</f>
        <v>TF-85</v>
      </c>
      <c r="Y517" s="3" t="str">
        <f>'EE investment costs'!E566</f>
        <v>Haulage Tractors, Trucks, Fishing boats</v>
      </c>
      <c r="AC517" s="123">
        <f>'EE investment costs'!C566</f>
        <v>8.5</v>
      </c>
      <c r="AD517" s="22"/>
    </row>
    <row r="518" spans="2:30">
      <c r="B518" s="14" t="str">
        <f t="shared" ca="1" si="51"/>
        <v>INDADEFFMT-86</v>
      </c>
      <c r="C518" s="15" t="str">
        <f t="shared" ca="1" si="57"/>
        <v>IADMT</v>
      </c>
      <c r="D518" s="16">
        <f>'EE investment costs'!$F$15</f>
        <v>2016</v>
      </c>
      <c r="E518" s="14">
        <f>VLOOKUP(X518,'EE investment costs'!$D$56:$R$656,15,0)</f>
        <v>6.46</v>
      </c>
      <c r="F518" s="17">
        <f ca="1">INDEX('EE investment costs'!$D$56:$R$656,MATCH(X518,'EE investment costs'!$D$56:$D$656,0),MATCH($V$8,'EE investment costs'!$D$56:$R$56,0))</f>
        <v>1015.5335324202129</v>
      </c>
      <c r="I518" s="18">
        <v>1</v>
      </c>
      <c r="J518" s="18">
        <v>1</v>
      </c>
      <c r="K518" s="14">
        <f t="shared" ca="1" si="54"/>
        <v>2</v>
      </c>
      <c r="M518" s="19" t="str">
        <f t="shared" ca="1" si="52"/>
        <v>INDADEFFMT-86</v>
      </c>
      <c r="N518" s="23" t="str">
        <f t="shared" ca="1" si="53"/>
        <v>Agriculture Saving Tech-Heat Medium Temp. up to 150C 8.6y</v>
      </c>
      <c r="O518" s="23" t="s">
        <v>32</v>
      </c>
      <c r="P518" s="23" t="s">
        <v>33</v>
      </c>
      <c r="Q518" s="23"/>
      <c r="R518" s="23"/>
      <c r="S518" s="19" t="s">
        <v>34</v>
      </c>
      <c r="V518" s="16" t="str">
        <f t="shared" ca="1" si="55"/>
        <v>AD</v>
      </c>
      <c r="W518" s="14" t="str">
        <f t="shared" ca="1" si="56"/>
        <v>Agriculture</v>
      </c>
      <c r="X518" s="3" t="str">
        <f>'EE investment costs'!D567</f>
        <v>MT-86</v>
      </c>
      <c r="Y518" s="3" t="str">
        <f>'EE investment costs'!E567</f>
        <v>Heat Medium Temp. up to 150C</v>
      </c>
      <c r="AC518" s="123">
        <f>'EE investment costs'!C567</f>
        <v>8.6</v>
      </c>
      <c r="AD518" s="22"/>
    </row>
    <row r="519" spans="2:30">
      <c r="B519" s="14" t="str">
        <f t="shared" ca="1" si="51"/>
        <v>INDADEFFHT-86</v>
      </c>
      <c r="C519" s="15" t="str">
        <f t="shared" ca="1" si="57"/>
        <v>IADHT</v>
      </c>
      <c r="D519" s="16">
        <f>'EE investment costs'!$F$15</f>
        <v>2016</v>
      </c>
      <c r="E519" s="14">
        <f>VLOOKUP(X519,'EE investment costs'!$D$56:$R$656,15,0)</f>
        <v>5.1680000000000001</v>
      </c>
      <c r="F519" s="17">
        <f ca="1">INDEX('EE investment costs'!$D$56:$R$656,MATCH(X519,'EE investment costs'!$D$56:$D$656,0),MATCH($V$8,'EE investment costs'!$D$56:$R$56,0))</f>
        <v>760.32486773028052</v>
      </c>
      <c r="I519" s="18">
        <v>1</v>
      </c>
      <c r="J519" s="18">
        <v>1</v>
      </c>
      <c r="K519" s="14">
        <f t="shared" ca="1" si="54"/>
        <v>5</v>
      </c>
      <c r="M519" s="19" t="str">
        <f t="shared" ca="1" si="52"/>
        <v>INDADEFFHT-86</v>
      </c>
      <c r="N519" s="23" t="str">
        <f t="shared" ca="1" si="53"/>
        <v>Agriculture Saving Tech-Heat High Temp. over 150C 8.6y</v>
      </c>
      <c r="O519" s="23" t="s">
        <v>32</v>
      </c>
      <c r="P519" s="23" t="s">
        <v>33</v>
      </c>
      <c r="Q519" s="23"/>
      <c r="R519" s="23"/>
      <c r="S519" s="19" t="s">
        <v>34</v>
      </c>
      <c r="V519" s="16" t="str">
        <f t="shared" ca="1" si="55"/>
        <v>AD</v>
      </c>
      <c r="W519" s="14" t="str">
        <f t="shared" ca="1" si="56"/>
        <v>Agriculture</v>
      </c>
      <c r="X519" s="3" t="str">
        <f>'EE investment costs'!D568</f>
        <v>HT-86</v>
      </c>
      <c r="Y519" s="3" t="str">
        <f>'EE investment costs'!E568</f>
        <v>Heat High Temp. over 150C</v>
      </c>
      <c r="AC519" s="123">
        <f>'EE investment costs'!C568</f>
        <v>8.6</v>
      </c>
      <c r="AD519" s="22"/>
    </row>
    <row r="520" spans="2:30">
      <c r="B520" s="14" t="str">
        <f t="shared" ref="B520:B583" ca="1" si="58">M520</f>
        <v>INDADEFFRH-86</v>
      </c>
      <c r="C520" s="15" t="str">
        <f t="shared" ca="1" si="57"/>
        <v>IADRH</v>
      </c>
      <c r="D520" s="16">
        <f>'EE investment costs'!$F$15</f>
        <v>2016</v>
      </c>
      <c r="E520" s="14">
        <f>VLOOKUP(X520,'EE investment costs'!$D$56:$R$656,15,0)</f>
        <v>16.858666666666668</v>
      </c>
      <c r="F520" s="17">
        <f ca="1">INDEX('EE investment costs'!$D$56:$R$656,MATCH(X520,'EE investment costs'!$D$56:$D$656,0),MATCH($V$8,'EE investment costs'!$D$56:$R$56,0))</f>
        <v>3146.1780422329066</v>
      </c>
      <c r="I520" s="18">
        <v>1</v>
      </c>
      <c r="J520" s="18">
        <v>1</v>
      </c>
      <c r="K520" s="14">
        <f t="shared" ca="1" si="54"/>
        <v>0</v>
      </c>
      <c r="M520" s="19" t="str">
        <f t="shared" ref="M520:M583" ca="1" si="59">CONCATENATE("IND",$V$8,"EFF",$X520)</f>
        <v>INDADEFFRH-86</v>
      </c>
      <c r="N520" s="23" t="str">
        <f t="shared" ca="1" si="53"/>
        <v>Agriculture Saving Tech-Heat Room Heat 8.6y</v>
      </c>
      <c r="O520" s="23" t="s">
        <v>32</v>
      </c>
      <c r="P520" s="23" t="s">
        <v>33</v>
      </c>
      <c r="Q520" s="23"/>
      <c r="R520" s="23"/>
      <c r="S520" s="19" t="s">
        <v>34</v>
      </c>
      <c r="V520" s="16" t="str">
        <f t="shared" ca="1" si="55"/>
        <v>AD</v>
      </c>
      <c r="W520" s="14" t="str">
        <f t="shared" ca="1" si="56"/>
        <v>Agriculture</v>
      </c>
      <c r="X520" s="3" t="str">
        <f>'EE investment costs'!D569</f>
        <v>RH-86</v>
      </c>
      <c r="Y520" s="3" t="str">
        <f>'EE investment costs'!E569</f>
        <v>Heat Room Heat</v>
      </c>
      <c r="AC520" s="123">
        <f>'EE investment costs'!C569</f>
        <v>8.6</v>
      </c>
      <c r="AD520" s="22"/>
    </row>
    <row r="521" spans="2:30">
      <c r="B521" s="14" t="str">
        <f t="shared" ca="1" si="58"/>
        <v>INDADEFFLA-86</v>
      </c>
      <c r="C521" s="15" t="str">
        <f t="shared" ca="1" si="57"/>
        <v>IADLA</v>
      </c>
      <c r="D521" s="16">
        <f>'EE investment costs'!$F$15</f>
        <v>2016</v>
      </c>
      <c r="E521" s="14">
        <f>VLOOKUP(X521,'EE investment costs'!$D$56:$R$656,15,0)</f>
        <v>4.5095333333333336</v>
      </c>
      <c r="F521" s="17">
        <f ca="1">INDEX('EE investment costs'!$D$56:$R$656,MATCH(X521,'EE investment costs'!$D$56:$D$656,0),MATCH($V$8,'EE investment costs'!$D$56:$R$56,0))</f>
        <v>2277.7431994526141</v>
      </c>
      <c r="I521" s="18">
        <v>1</v>
      </c>
      <c r="J521" s="18">
        <v>1</v>
      </c>
      <c r="K521" s="14">
        <f t="shared" ca="1" si="54"/>
        <v>0</v>
      </c>
      <c r="M521" s="19" t="str">
        <f t="shared" ca="1" si="59"/>
        <v>INDADEFFLA-86</v>
      </c>
      <c r="N521" s="23" t="str">
        <f t="shared" ref="N521:N584" ca="1" si="60">$W$8&amp;" Saving Tech"&amp;"-"&amp;$Y521&amp;" "&amp;AC521&amp;"y"</f>
        <v>Agriculture Saving Tech-Light 8.6y</v>
      </c>
      <c r="O521" s="23" t="s">
        <v>32</v>
      </c>
      <c r="P521" s="23" t="s">
        <v>33</v>
      </c>
      <c r="Q521" s="23"/>
      <c r="R521" s="23"/>
      <c r="S521" s="19" t="s">
        <v>34</v>
      </c>
      <c r="V521" s="16" t="str">
        <f t="shared" ca="1" si="55"/>
        <v>AD</v>
      </c>
      <c r="W521" s="14" t="str">
        <f t="shared" ca="1" si="56"/>
        <v>Agriculture</v>
      </c>
      <c r="X521" s="3" t="str">
        <f>'EE investment costs'!D570</f>
        <v>LA-86</v>
      </c>
      <c r="Y521" s="3" t="str">
        <f>'EE investment costs'!E570</f>
        <v>Light</v>
      </c>
      <c r="AC521" s="123">
        <f>'EE investment costs'!C570</f>
        <v>8.6</v>
      </c>
      <c r="AD521" s="22"/>
    </row>
    <row r="522" spans="2:30">
      <c r="B522" s="14" t="str">
        <f t="shared" ca="1" si="58"/>
        <v>INDADEFFEM-86</v>
      </c>
      <c r="C522" s="15" t="str">
        <f t="shared" ca="1" si="57"/>
        <v>IADEM</v>
      </c>
      <c r="D522" s="16">
        <f>'EE investment costs'!$F$15</f>
        <v>2016</v>
      </c>
      <c r="E522" s="14">
        <f>VLOOKUP(X522,'EE investment costs'!$D$56:$R$656,15,0)</f>
        <v>4.7350099999999999</v>
      </c>
      <c r="F522" s="17">
        <f ca="1">INDEX('EE investment costs'!$D$56:$R$656,MATCH(X522,'EE investment costs'!$D$56:$D$656,0),MATCH($V$8,'EE investment costs'!$D$56:$R$56,0))</f>
        <v>2444.7246425639937</v>
      </c>
      <c r="I522" s="18">
        <v>1</v>
      </c>
      <c r="J522" s="18">
        <v>1</v>
      </c>
      <c r="K522" s="14">
        <f t="shared" ref="K522:K585" ca="1" si="61">IF(F522&lt;500,1,0)+IF(F522&lt;600,1,0)+IF(F522&lt;700,1,0)+IF(F522&lt;800,1,0)+IF(F522&lt;900,1,0)+IF(F522&lt;1000,1,0)+IF(F522&lt;1100,1,0)+IF(F522&lt;1200,1,0)</f>
        <v>0</v>
      </c>
      <c r="M522" s="19" t="str">
        <f t="shared" ca="1" si="59"/>
        <v>INDADEFFEM-86</v>
      </c>
      <c r="N522" s="23" t="str">
        <f t="shared" ca="1" si="60"/>
        <v>Agriculture Saving Tech-Electric Motors 8.6y</v>
      </c>
      <c r="O522" s="23" t="s">
        <v>32</v>
      </c>
      <c r="P522" s="23" t="s">
        <v>33</v>
      </c>
      <c r="Q522" s="23"/>
      <c r="R522" s="23"/>
      <c r="S522" s="19" t="s">
        <v>34</v>
      </c>
      <c r="V522" s="16" t="str">
        <f t="shared" ref="V522:V585" ca="1" si="62">V521</f>
        <v>AD</v>
      </c>
      <c r="W522" s="14" t="str">
        <f t="shared" ref="W522:W585" ca="1" si="63">W521</f>
        <v>Agriculture</v>
      </c>
      <c r="X522" s="3" t="str">
        <f>'EE investment costs'!D571</f>
        <v>EM-86</v>
      </c>
      <c r="Y522" s="3" t="str">
        <f>'EE investment costs'!E571</f>
        <v>Electric Motors</v>
      </c>
      <c r="AC522" s="123">
        <f>'EE investment costs'!C571</f>
        <v>8.6</v>
      </c>
      <c r="AD522" s="22"/>
    </row>
    <row r="523" spans="2:30">
      <c r="B523" s="14" t="str">
        <f t="shared" ca="1" si="58"/>
        <v>INDADEFFTF-86</v>
      </c>
      <c r="C523" s="15" t="str">
        <f t="shared" ca="1" si="57"/>
        <v>IADTF</v>
      </c>
      <c r="D523" s="16">
        <f>'EE investment costs'!$F$15</f>
        <v>2016</v>
      </c>
      <c r="E523" s="14">
        <f>VLOOKUP(X523,'EE investment costs'!$D$56:$R$656,15,0)</f>
        <v>18.833333333333332</v>
      </c>
      <c r="F523" s="17">
        <f ca="1">INDEX('EE investment costs'!$D$56:$R$656,MATCH(X523,'EE investment costs'!$D$56:$D$656,0),MATCH($V$8,'EE investment costs'!$D$56:$R$56,0))</f>
        <v>1263.6590660069969</v>
      </c>
      <c r="I523" s="18">
        <v>1</v>
      </c>
      <c r="J523" s="18">
        <v>1</v>
      </c>
      <c r="K523" s="14">
        <f t="shared" ca="1" si="61"/>
        <v>0</v>
      </c>
      <c r="M523" s="19" t="str">
        <f t="shared" ca="1" si="59"/>
        <v>INDADEFFTF-86</v>
      </c>
      <c r="N523" s="23" t="str">
        <f t="shared" ca="1" si="60"/>
        <v>Agriculture Saving Tech-Haulage Tractors, Trucks, Fishing boats 8.6y</v>
      </c>
      <c r="O523" s="23" t="s">
        <v>32</v>
      </c>
      <c r="P523" s="23" t="s">
        <v>33</v>
      </c>
      <c r="Q523" s="23"/>
      <c r="R523" s="23"/>
      <c r="S523" s="19" t="s">
        <v>34</v>
      </c>
      <c r="V523" s="16" t="str">
        <f t="shared" ca="1" si="62"/>
        <v>AD</v>
      </c>
      <c r="W523" s="14" t="str">
        <f t="shared" ca="1" si="63"/>
        <v>Agriculture</v>
      </c>
      <c r="X523" s="3" t="str">
        <f>'EE investment costs'!D572</f>
        <v>TF-86</v>
      </c>
      <c r="Y523" s="3" t="str">
        <f>'EE investment costs'!E572</f>
        <v>Haulage Tractors, Trucks, Fishing boats</v>
      </c>
      <c r="AC523" s="123">
        <f>'EE investment costs'!C572</f>
        <v>8.6</v>
      </c>
      <c r="AD523" s="22"/>
    </row>
    <row r="524" spans="2:30">
      <c r="B524" s="14" t="str">
        <f t="shared" ca="1" si="58"/>
        <v>INDADEFFMT-87</v>
      </c>
      <c r="C524" s="15" t="str">
        <f t="shared" ca="1" si="57"/>
        <v>IADMT</v>
      </c>
      <c r="D524" s="16">
        <f>'EE investment costs'!$F$15</f>
        <v>2016</v>
      </c>
      <c r="E524" s="14">
        <f>VLOOKUP(X524,'EE investment costs'!$D$56:$R$656,15,0)</f>
        <v>6.47</v>
      </c>
      <c r="F524" s="17">
        <f ca="1">INDEX('EE investment costs'!$D$56:$R$656,MATCH(X524,'EE investment costs'!$D$56:$D$656,0),MATCH($V$8,'EE investment costs'!$D$56:$R$56,0))</f>
        <v>1024.8606100245756</v>
      </c>
      <c r="I524" s="18">
        <v>1</v>
      </c>
      <c r="J524" s="18">
        <v>1</v>
      </c>
      <c r="K524" s="14">
        <f t="shared" ca="1" si="61"/>
        <v>2</v>
      </c>
      <c r="M524" s="19" t="str">
        <f t="shared" ca="1" si="59"/>
        <v>INDADEFFMT-87</v>
      </c>
      <c r="N524" s="23" t="str">
        <f t="shared" ca="1" si="60"/>
        <v>Agriculture Saving Tech-Heat Medium Temp. up to 150C 8.7y</v>
      </c>
      <c r="O524" s="23" t="s">
        <v>32</v>
      </c>
      <c r="P524" s="23" t="s">
        <v>33</v>
      </c>
      <c r="Q524" s="23"/>
      <c r="R524" s="23"/>
      <c r="S524" s="19" t="s">
        <v>34</v>
      </c>
      <c r="V524" s="16" t="str">
        <f t="shared" ca="1" si="62"/>
        <v>AD</v>
      </c>
      <c r="W524" s="14" t="str">
        <f t="shared" ca="1" si="63"/>
        <v>Agriculture</v>
      </c>
      <c r="X524" s="3" t="str">
        <f>'EE investment costs'!D573</f>
        <v>MT-87</v>
      </c>
      <c r="Y524" s="3" t="str">
        <f>'EE investment costs'!E573</f>
        <v>Heat Medium Temp. up to 150C</v>
      </c>
      <c r="AC524" s="123">
        <f>'EE investment costs'!C573</f>
        <v>8.6999999999999993</v>
      </c>
      <c r="AD524" s="22"/>
    </row>
    <row r="525" spans="2:30">
      <c r="B525" s="14" t="str">
        <f t="shared" ca="1" si="58"/>
        <v>INDADEFFHT-87</v>
      </c>
      <c r="C525" s="15" t="str">
        <f t="shared" ca="1" si="57"/>
        <v>IADHT</v>
      </c>
      <c r="D525" s="16">
        <f>'EE investment costs'!$F$15</f>
        <v>2016</v>
      </c>
      <c r="E525" s="14">
        <f>VLOOKUP(X525,'EE investment costs'!$D$56:$R$656,15,0)</f>
        <v>5.1760000000000002</v>
      </c>
      <c r="F525" s="17">
        <f ca="1">INDEX('EE investment costs'!$D$56:$R$656,MATCH(X525,'EE investment costs'!$D$56:$D$656,0),MATCH($V$8,'EE investment costs'!$D$56:$R$56,0))</f>
        <v>766.52937709742685</v>
      </c>
      <c r="I525" s="18">
        <v>1</v>
      </c>
      <c r="J525" s="18">
        <v>1</v>
      </c>
      <c r="K525" s="14">
        <f t="shared" ca="1" si="61"/>
        <v>5</v>
      </c>
      <c r="M525" s="19" t="str">
        <f t="shared" ca="1" si="59"/>
        <v>INDADEFFHT-87</v>
      </c>
      <c r="N525" s="23" t="str">
        <f t="shared" ca="1" si="60"/>
        <v>Agriculture Saving Tech-Heat High Temp. over 150C 8.7y</v>
      </c>
      <c r="O525" s="23" t="s">
        <v>32</v>
      </c>
      <c r="P525" s="23" t="s">
        <v>33</v>
      </c>
      <c r="Q525" s="23"/>
      <c r="R525" s="23"/>
      <c r="S525" s="19" t="s">
        <v>34</v>
      </c>
      <c r="V525" s="16" t="str">
        <f t="shared" ca="1" si="62"/>
        <v>AD</v>
      </c>
      <c r="W525" s="14" t="str">
        <f t="shared" ca="1" si="63"/>
        <v>Agriculture</v>
      </c>
      <c r="X525" s="3" t="str">
        <f>'EE investment costs'!D574</f>
        <v>HT-87</v>
      </c>
      <c r="Y525" s="3" t="str">
        <f>'EE investment costs'!E574</f>
        <v>Heat High Temp. over 150C</v>
      </c>
      <c r="AC525" s="123">
        <f>'EE investment costs'!C574</f>
        <v>8.6999999999999993</v>
      </c>
      <c r="AD525" s="22"/>
    </row>
    <row r="526" spans="2:30">
      <c r="B526" s="14" t="str">
        <f t="shared" ca="1" si="58"/>
        <v>INDADEFFRH-87</v>
      </c>
      <c r="C526" s="15" t="str">
        <f t="shared" ca="1" si="57"/>
        <v>IADRH</v>
      </c>
      <c r="D526" s="16">
        <f>'EE investment costs'!$F$15</f>
        <v>2016</v>
      </c>
      <c r="E526" s="14">
        <f>VLOOKUP(X526,'EE investment costs'!$D$56:$R$656,15,0)</f>
        <v>16.877333333333336</v>
      </c>
      <c r="F526" s="17">
        <f ca="1">INDEX('EE investment costs'!$D$56:$R$656,MATCH(X526,'EE investment costs'!$D$56:$D$656,0),MATCH($V$8,'EE investment costs'!$D$56:$R$56,0))</f>
        <v>3207.8678077668847</v>
      </c>
      <c r="I526" s="18">
        <v>1</v>
      </c>
      <c r="J526" s="18">
        <v>1</v>
      </c>
      <c r="K526" s="14">
        <f t="shared" ca="1" si="61"/>
        <v>0</v>
      </c>
      <c r="M526" s="19" t="str">
        <f t="shared" ca="1" si="59"/>
        <v>INDADEFFRH-87</v>
      </c>
      <c r="N526" s="23" t="str">
        <f t="shared" ca="1" si="60"/>
        <v>Agriculture Saving Tech-Heat Room Heat 8.7y</v>
      </c>
      <c r="O526" s="23" t="s">
        <v>32</v>
      </c>
      <c r="P526" s="23" t="s">
        <v>33</v>
      </c>
      <c r="Q526" s="23"/>
      <c r="R526" s="23"/>
      <c r="S526" s="19" t="s">
        <v>34</v>
      </c>
      <c r="V526" s="16" t="str">
        <f t="shared" ca="1" si="62"/>
        <v>AD</v>
      </c>
      <c r="W526" s="14" t="str">
        <f t="shared" ca="1" si="63"/>
        <v>Agriculture</v>
      </c>
      <c r="X526" s="3" t="str">
        <f>'EE investment costs'!D575</f>
        <v>RH-87</v>
      </c>
      <c r="Y526" s="3" t="str">
        <f>'EE investment costs'!E575</f>
        <v>Heat Room Heat</v>
      </c>
      <c r="AC526" s="123">
        <f>'EE investment costs'!C575</f>
        <v>8.6999999999999993</v>
      </c>
      <c r="AD526" s="22"/>
    </row>
    <row r="527" spans="2:30">
      <c r="B527" s="14" t="str">
        <f t="shared" ca="1" si="58"/>
        <v>INDADEFFLA-87</v>
      </c>
      <c r="C527" s="15" t="str">
        <f t="shared" ca="1" si="57"/>
        <v>IADLA</v>
      </c>
      <c r="D527" s="16">
        <f>'EE investment costs'!$F$15</f>
        <v>2016</v>
      </c>
      <c r="E527" s="14">
        <f>VLOOKUP(X527,'EE investment costs'!$D$56:$R$656,15,0)</f>
        <v>4.5225666666666671</v>
      </c>
      <c r="F527" s="17">
        <f ca="1">INDEX('EE investment costs'!$D$56:$R$656,MATCH(X527,'EE investment costs'!$D$56:$D$656,0),MATCH($V$8,'EE investment costs'!$D$56:$R$56,0))</f>
        <v>2293.1203926037406</v>
      </c>
      <c r="I527" s="18">
        <v>1</v>
      </c>
      <c r="J527" s="18">
        <v>1</v>
      </c>
      <c r="K527" s="14">
        <f t="shared" ca="1" si="61"/>
        <v>0</v>
      </c>
      <c r="M527" s="19" t="str">
        <f t="shared" ca="1" si="59"/>
        <v>INDADEFFLA-87</v>
      </c>
      <c r="N527" s="23" t="str">
        <f t="shared" ca="1" si="60"/>
        <v>Agriculture Saving Tech-Light 8.7y</v>
      </c>
      <c r="O527" s="23" t="s">
        <v>32</v>
      </c>
      <c r="P527" s="23" t="s">
        <v>33</v>
      </c>
      <c r="Q527" s="23"/>
      <c r="R527" s="23"/>
      <c r="S527" s="19" t="s">
        <v>34</v>
      </c>
      <c r="V527" s="16" t="str">
        <f t="shared" ca="1" si="62"/>
        <v>AD</v>
      </c>
      <c r="W527" s="14" t="str">
        <f t="shared" ca="1" si="63"/>
        <v>Agriculture</v>
      </c>
      <c r="X527" s="3" t="str">
        <f>'EE investment costs'!D576</f>
        <v>LA-87</v>
      </c>
      <c r="Y527" s="3" t="str">
        <f>'EE investment costs'!E576</f>
        <v>Light</v>
      </c>
      <c r="AC527" s="123">
        <f>'EE investment costs'!C576</f>
        <v>8.6999999999999993</v>
      </c>
      <c r="AD527" s="22"/>
    </row>
    <row r="528" spans="2:30">
      <c r="B528" s="14" t="str">
        <f t="shared" ca="1" si="58"/>
        <v>INDADEFFEM-87</v>
      </c>
      <c r="C528" s="15" t="str">
        <f t="shared" ca="1" si="57"/>
        <v>IADEM</v>
      </c>
      <c r="D528" s="16">
        <f>'EE investment costs'!$F$15</f>
        <v>2016</v>
      </c>
      <c r="E528" s="14">
        <f>VLOOKUP(X528,'EE investment costs'!$D$56:$R$656,15,0)</f>
        <v>4.7486949999999997</v>
      </c>
      <c r="F528" s="17">
        <f ca="1">INDEX('EE investment costs'!$D$56:$R$656,MATCH(X528,'EE investment costs'!$D$56:$D$656,0),MATCH($V$8,'EE investment costs'!$D$56:$R$56,0))</f>
        <v>2463.6628046300098</v>
      </c>
      <c r="I528" s="18">
        <v>1</v>
      </c>
      <c r="J528" s="18">
        <v>1</v>
      </c>
      <c r="K528" s="14">
        <f t="shared" ca="1" si="61"/>
        <v>0</v>
      </c>
      <c r="M528" s="19" t="str">
        <f t="shared" ca="1" si="59"/>
        <v>INDADEFFEM-87</v>
      </c>
      <c r="N528" s="23" t="str">
        <f t="shared" ca="1" si="60"/>
        <v>Agriculture Saving Tech-Electric Motors 8.7y</v>
      </c>
      <c r="O528" s="23" t="s">
        <v>32</v>
      </c>
      <c r="P528" s="23" t="s">
        <v>33</v>
      </c>
      <c r="Q528" s="23"/>
      <c r="R528" s="23"/>
      <c r="S528" s="19" t="s">
        <v>34</v>
      </c>
      <c r="V528" s="16" t="str">
        <f t="shared" ca="1" si="62"/>
        <v>AD</v>
      </c>
      <c r="W528" s="14" t="str">
        <f t="shared" ca="1" si="63"/>
        <v>Agriculture</v>
      </c>
      <c r="X528" s="3" t="str">
        <f>'EE investment costs'!D577</f>
        <v>EM-87</v>
      </c>
      <c r="Y528" s="3" t="str">
        <f>'EE investment costs'!E577</f>
        <v>Electric Motors</v>
      </c>
      <c r="AC528" s="123">
        <f>'EE investment costs'!C577</f>
        <v>8.6999999999999993</v>
      </c>
      <c r="AD528" s="22"/>
    </row>
    <row r="529" spans="2:30">
      <c r="B529" s="14" t="str">
        <f t="shared" ca="1" si="58"/>
        <v>INDADEFFTF-87</v>
      </c>
      <c r="C529" s="15" t="str">
        <f t="shared" ca="1" si="57"/>
        <v>IADTF</v>
      </c>
      <c r="D529" s="16">
        <f>'EE investment costs'!$F$15</f>
        <v>2016</v>
      </c>
      <c r="E529" s="14">
        <f>VLOOKUP(X529,'EE investment costs'!$D$56:$R$656,15,0)</f>
        <v>18.916666666666664</v>
      </c>
      <c r="F529" s="17">
        <f ca="1">INDEX('EE investment costs'!$D$56:$R$656,MATCH(X529,'EE investment costs'!$D$56:$D$656,0),MATCH($V$8,'EE investment costs'!$D$56:$R$56,0))</f>
        <v>1278.3527760768457</v>
      </c>
      <c r="I529" s="18">
        <v>1</v>
      </c>
      <c r="J529" s="18">
        <v>1</v>
      </c>
      <c r="K529" s="14">
        <f t="shared" ca="1" si="61"/>
        <v>0</v>
      </c>
      <c r="M529" s="19" t="str">
        <f t="shared" ca="1" si="59"/>
        <v>INDADEFFTF-87</v>
      </c>
      <c r="N529" s="23" t="str">
        <f t="shared" ca="1" si="60"/>
        <v>Agriculture Saving Tech-Haulage Tractors, Trucks, Fishing boats 8.7y</v>
      </c>
      <c r="O529" s="23" t="s">
        <v>32</v>
      </c>
      <c r="P529" s="23" t="s">
        <v>33</v>
      </c>
      <c r="Q529" s="23"/>
      <c r="R529" s="23"/>
      <c r="S529" s="19" t="s">
        <v>34</v>
      </c>
      <c r="V529" s="16" t="str">
        <f t="shared" ca="1" si="62"/>
        <v>AD</v>
      </c>
      <c r="W529" s="14" t="str">
        <f t="shared" ca="1" si="63"/>
        <v>Agriculture</v>
      </c>
      <c r="X529" s="3" t="str">
        <f>'EE investment costs'!D578</f>
        <v>TF-87</v>
      </c>
      <c r="Y529" s="3" t="str">
        <f>'EE investment costs'!E578</f>
        <v>Haulage Tractors, Trucks, Fishing boats</v>
      </c>
      <c r="AC529" s="123">
        <f>'EE investment costs'!C578</f>
        <v>8.6999999999999993</v>
      </c>
      <c r="AD529" s="22"/>
    </row>
    <row r="530" spans="2:30">
      <c r="B530" s="14" t="str">
        <f t="shared" ca="1" si="58"/>
        <v>INDADEFFMT-88</v>
      </c>
      <c r="C530" s="15" t="str">
        <f t="shared" ca="1" si="57"/>
        <v>IADMT</v>
      </c>
      <c r="D530" s="16">
        <f>'EE investment costs'!$F$15</f>
        <v>2016</v>
      </c>
      <c r="E530" s="14">
        <f>VLOOKUP(X530,'EE investment costs'!$D$56:$R$656,15,0)</f>
        <v>6.48</v>
      </c>
      <c r="F530" s="17">
        <f ca="1">INDEX('EE investment costs'!$D$56:$R$656,MATCH(X530,'EE investment costs'!$D$56:$D$656,0),MATCH($V$8,'EE investment costs'!$D$56:$R$56,0))</f>
        <v>1034.1876876289386</v>
      </c>
      <c r="I530" s="18">
        <v>1</v>
      </c>
      <c r="J530" s="18">
        <v>1</v>
      </c>
      <c r="K530" s="14">
        <f t="shared" ca="1" si="61"/>
        <v>2</v>
      </c>
      <c r="M530" s="19" t="str">
        <f t="shared" ca="1" si="59"/>
        <v>INDADEFFMT-88</v>
      </c>
      <c r="N530" s="23" t="str">
        <f t="shared" ca="1" si="60"/>
        <v>Agriculture Saving Tech-Heat Medium Temp. up to 150C 8.8y</v>
      </c>
      <c r="O530" s="23" t="s">
        <v>32</v>
      </c>
      <c r="P530" s="23" t="s">
        <v>33</v>
      </c>
      <c r="Q530" s="23"/>
      <c r="R530" s="23"/>
      <c r="S530" s="19" t="s">
        <v>34</v>
      </c>
      <c r="V530" s="16" t="str">
        <f t="shared" ca="1" si="62"/>
        <v>AD</v>
      </c>
      <c r="W530" s="14" t="str">
        <f t="shared" ca="1" si="63"/>
        <v>Agriculture</v>
      </c>
      <c r="X530" s="3" t="str">
        <f>'EE investment costs'!D579</f>
        <v>MT-88</v>
      </c>
      <c r="Y530" s="3" t="str">
        <f>'EE investment costs'!E579</f>
        <v>Heat Medium Temp. up to 150C</v>
      </c>
      <c r="AC530" s="123">
        <f>'EE investment costs'!C579</f>
        <v>8.8000000000000007</v>
      </c>
      <c r="AD530" s="22"/>
    </row>
    <row r="531" spans="2:30">
      <c r="B531" s="14" t="str">
        <f t="shared" ca="1" si="58"/>
        <v>INDADEFFHT-88</v>
      </c>
      <c r="C531" s="15" t="str">
        <f t="shared" ca="1" si="57"/>
        <v>IADHT</v>
      </c>
      <c r="D531" s="16">
        <f>'EE investment costs'!$F$15</f>
        <v>2016</v>
      </c>
      <c r="E531" s="14">
        <f>VLOOKUP(X531,'EE investment costs'!$D$56:$R$656,15,0)</f>
        <v>5.1840000000000002</v>
      </c>
      <c r="F531" s="17">
        <f ca="1">INDEX('EE investment costs'!$D$56:$R$656,MATCH(X531,'EE investment costs'!$D$56:$D$656,0),MATCH($V$8,'EE investment costs'!$D$56:$R$56,0))</f>
        <v>772.7338864645734</v>
      </c>
      <c r="I531" s="18">
        <v>1</v>
      </c>
      <c r="J531" s="18">
        <v>1</v>
      </c>
      <c r="K531" s="14">
        <f t="shared" ca="1" si="61"/>
        <v>5</v>
      </c>
      <c r="M531" s="19" t="str">
        <f t="shared" ca="1" si="59"/>
        <v>INDADEFFHT-88</v>
      </c>
      <c r="N531" s="23" t="str">
        <f t="shared" ca="1" si="60"/>
        <v>Agriculture Saving Tech-Heat High Temp. over 150C 8.8y</v>
      </c>
      <c r="O531" s="23" t="s">
        <v>32</v>
      </c>
      <c r="P531" s="23" t="s">
        <v>33</v>
      </c>
      <c r="Q531" s="23"/>
      <c r="R531" s="23"/>
      <c r="S531" s="19" t="s">
        <v>34</v>
      </c>
      <c r="V531" s="16" t="str">
        <f t="shared" ca="1" si="62"/>
        <v>AD</v>
      </c>
      <c r="W531" s="14" t="str">
        <f t="shared" ca="1" si="63"/>
        <v>Agriculture</v>
      </c>
      <c r="X531" s="3" t="str">
        <f>'EE investment costs'!D580</f>
        <v>HT-88</v>
      </c>
      <c r="Y531" s="3" t="str">
        <f>'EE investment costs'!E580</f>
        <v>Heat High Temp. over 150C</v>
      </c>
      <c r="AC531" s="123">
        <f>'EE investment costs'!C580</f>
        <v>8.8000000000000007</v>
      </c>
      <c r="AD531" s="22"/>
    </row>
    <row r="532" spans="2:30">
      <c r="B532" s="14" t="str">
        <f t="shared" ca="1" si="58"/>
        <v>INDADEFFRH-88</v>
      </c>
      <c r="C532" s="15" t="str">
        <f t="shared" ca="1" si="57"/>
        <v>IADRH</v>
      </c>
      <c r="D532" s="16">
        <f>'EE investment costs'!$F$15</f>
        <v>2016</v>
      </c>
      <c r="E532" s="14">
        <f>VLOOKUP(X532,'EE investment costs'!$D$56:$R$656,15,0)</f>
        <v>16.896000000000001</v>
      </c>
      <c r="F532" s="17">
        <f ca="1">INDEX('EE investment costs'!$D$56:$R$656,MATCH(X532,'EE investment costs'!$D$56:$D$656,0),MATCH($V$8,'EE investment costs'!$D$56:$R$56,0))</f>
        <v>3269.5575733008641</v>
      </c>
      <c r="I532" s="18">
        <v>1</v>
      </c>
      <c r="J532" s="18">
        <v>1</v>
      </c>
      <c r="K532" s="14">
        <f t="shared" ca="1" si="61"/>
        <v>0</v>
      </c>
      <c r="M532" s="19" t="str">
        <f t="shared" ca="1" si="59"/>
        <v>INDADEFFRH-88</v>
      </c>
      <c r="N532" s="23" t="str">
        <f t="shared" ca="1" si="60"/>
        <v>Agriculture Saving Tech-Heat Room Heat 8.8y</v>
      </c>
      <c r="O532" s="23" t="s">
        <v>32</v>
      </c>
      <c r="P532" s="23" t="s">
        <v>33</v>
      </c>
      <c r="Q532" s="23"/>
      <c r="R532" s="23"/>
      <c r="S532" s="19" t="s">
        <v>34</v>
      </c>
      <c r="V532" s="16" t="str">
        <f t="shared" ca="1" si="62"/>
        <v>AD</v>
      </c>
      <c r="W532" s="14" t="str">
        <f t="shared" ca="1" si="63"/>
        <v>Agriculture</v>
      </c>
      <c r="X532" s="3" t="str">
        <f>'EE investment costs'!D581</f>
        <v>RH-88</v>
      </c>
      <c r="Y532" s="3" t="str">
        <f>'EE investment costs'!E581</f>
        <v>Heat Room Heat</v>
      </c>
      <c r="AC532" s="123">
        <f>'EE investment costs'!C581</f>
        <v>8.8000000000000007</v>
      </c>
      <c r="AD532" s="22"/>
    </row>
    <row r="533" spans="2:30">
      <c r="B533" s="14" t="str">
        <f t="shared" ca="1" si="58"/>
        <v>INDADEFFLA-88</v>
      </c>
      <c r="C533" s="15" t="str">
        <f t="shared" ca="1" si="57"/>
        <v>IADLA</v>
      </c>
      <c r="D533" s="16">
        <f>'EE investment costs'!$F$15</f>
        <v>2016</v>
      </c>
      <c r="E533" s="14">
        <f>VLOOKUP(X533,'EE investment costs'!$D$56:$R$656,15,0)</f>
        <v>4.5356000000000005</v>
      </c>
      <c r="F533" s="17">
        <f ca="1">INDEX('EE investment costs'!$D$56:$R$656,MATCH(X533,'EE investment costs'!$D$56:$D$656,0),MATCH($V$8,'EE investment costs'!$D$56:$R$56,0))</f>
        <v>2308.4975857548675</v>
      </c>
      <c r="I533" s="18">
        <v>1</v>
      </c>
      <c r="J533" s="18">
        <v>1</v>
      </c>
      <c r="K533" s="14">
        <f t="shared" ca="1" si="61"/>
        <v>0</v>
      </c>
      <c r="M533" s="19" t="str">
        <f t="shared" ca="1" si="59"/>
        <v>INDADEFFLA-88</v>
      </c>
      <c r="N533" s="23" t="str">
        <f t="shared" ca="1" si="60"/>
        <v>Agriculture Saving Tech-Light 8.8y</v>
      </c>
      <c r="O533" s="23" t="s">
        <v>32</v>
      </c>
      <c r="P533" s="23" t="s">
        <v>33</v>
      </c>
      <c r="Q533" s="23"/>
      <c r="R533" s="23"/>
      <c r="S533" s="19" t="s">
        <v>34</v>
      </c>
      <c r="V533" s="16" t="str">
        <f t="shared" ca="1" si="62"/>
        <v>AD</v>
      </c>
      <c r="W533" s="14" t="str">
        <f t="shared" ca="1" si="63"/>
        <v>Agriculture</v>
      </c>
      <c r="X533" s="3" t="str">
        <f>'EE investment costs'!D582</f>
        <v>LA-88</v>
      </c>
      <c r="Y533" s="3" t="str">
        <f>'EE investment costs'!E582</f>
        <v>Light</v>
      </c>
      <c r="AC533" s="123">
        <f>'EE investment costs'!C582</f>
        <v>8.8000000000000007</v>
      </c>
      <c r="AD533" s="22"/>
    </row>
    <row r="534" spans="2:30">
      <c r="B534" s="14" t="str">
        <f t="shared" ca="1" si="58"/>
        <v>INDADEFFEM-88</v>
      </c>
      <c r="C534" s="15" t="str">
        <f t="shared" ca="1" si="57"/>
        <v>IADEM</v>
      </c>
      <c r="D534" s="16">
        <f>'EE investment costs'!$F$15</f>
        <v>2016</v>
      </c>
      <c r="E534" s="14">
        <f>VLOOKUP(X534,'EE investment costs'!$D$56:$R$656,15,0)</f>
        <v>4.7623800000000003</v>
      </c>
      <c r="F534" s="17">
        <f ca="1">INDEX('EE investment costs'!$D$56:$R$656,MATCH(X534,'EE investment costs'!$D$56:$D$656,0),MATCH($V$8,'EE investment costs'!$D$56:$R$56,0))</f>
        <v>2482.6009666960263</v>
      </c>
      <c r="I534" s="18">
        <v>1</v>
      </c>
      <c r="J534" s="18">
        <v>1</v>
      </c>
      <c r="K534" s="14">
        <f t="shared" ca="1" si="61"/>
        <v>0</v>
      </c>
      <c r="M534" s="19" t="str">
        <f t="shared" ca="1" si="59"/>
        <v>INDADEFFEM-88</v>
      </c>
      <c r="N534" s="23" t="str">
        <f t="shared" ca="1" si="60"/>
        <v>Agriculture Saving Tech-Electric Motors 8.8y</v>
      </c>
      <c r="O534" s="23" t="s">
        <v>32</v>
      </c>
      <c r="P534" s="23" t="s">
        <v>33</v>
      </c>
      <c r="Q534" s="23"/>
      <c r="R534" s="23"/>
      <c r="S534" s="19" t="s">
        <v>34</v>
      </c>
      <c r="V534" s="16" t="str">
        <f t="shared" ca="1" si="62"/>
        <v>AD</v>
      </c>
      <c r="W534" s="14" t="str">
        <f t="shared" ca="1" si="63"/>
        <v>Agriculture</v>
      </c>
      <c r="X534" s="3" t="str">
        <f>'EE investment costs'!D583</f>
        <v>EM-88</v>
      </c>
      <c r="Y534" s="3" t="str">
        <f>'EE investment costs'!E583</f>
        <v>Electric Motors</v>
      </c>
      <c r="AC534" s="123">
        <f>'EE investment costs'!C583</f>
        <v>8.8000000000000007</v>
      </c>
      <c r="AD534" s="22"/>
    </row>
    <row r="535" spans="2:30">
      <c r="B535" s="14" t="str">
        <f t="shared" ca="1" si="58"/>
        <v>INDADEFFTF-88</v>
      </c>
      <c r="C535" s="15" t="str">
        <f t="shared" ca="1" si="57"/>
        <v>IADTF</v>
      </c>
      <c r="D535" s="16">
        <f>'EE investment costs'!$F$15</f>
        <v>2016</v>
      </c>
      <c r="E535" s="14">
        <f>VLOOKUP(X535,'EE investment costs'!$D$56:$R$656,15,0)</f>
        <v>19</v>
      </c>
      <c r="F535" s="17">
        <f ca="1">INDEX('EE investment costs'!$D$56:$R$656,MATCH(X535,'EE investment costs'!$D$56:$D$656,0),MATCH($V$8,'EE investment costs'!$D$56:$R$56,0))</f>
        <v>1293.0464861466946</v>
      </c>
      <c r="I535" s="18">
        <v>1</v>
      </c>
      <c r="J535" s="18">
        <v>1</v>
      </c>
      <c r="K535" s="14">
        <f t="shared" ca="1" si="61"/>
        <v>0</v>
      </c>
      <c r="M535" s="19" t="str">
        <f t="shared" ca="1" si="59"/>
        <v>INDADEFFTF-88</v>
      </c>
      <c r="N535" s="23" t="str">
        <f t="shared" ca="1" si="60"/>
        <v>Agriculture Saving Tech-Haulage Tractors, Trucks, Fishing boats 8.8y</v>
      </c>
      <c r="O535" s="23" t="s">
        <v>32</v>
      </c>
      <c r="P535" s="23" t="s">
        <v>33</v>
      </c>
      <c r="Q535" s="23"/>
      <c r="R535" s="23"/>
      <c r="S535" s="19" t="s">
        <v>34</v>
      </c>
      <c r="V535" s="16" t="str">
        <f t="shared" ca="1" si="62"/>
        <v>AD</v>
      </c>
      <c r="W535" s="14" t="str">
        <f t="shared" ca="1" si="63"/>
        <v>Agriculture</v>
      </c>
      <c r="X535" s="3" t="str">
        <f>'EE investment costs'!D584</f>
        <v>TF-88</v>
      </c>
      <c r="Y535" s="3" t="str">
        <f>'EE investment costs'!E584</f>
        <v>Haulage Tractors, Trucks, Fishing boats</v>
      </c>
      <c r="AC535" s="123">
        <f>'EE investment costs'!C584</f>
        <v>8.8000000000000007</v>
      </c>
      <c r="AD535" s="22"/>
    </row>
    <row r="536" spans="2:30">
      <c r="B536" s="14" t="str">
        <f t="shared" ca="1" si="58"/>
        <v>INDADEFFMT-89</v>
      </c>
      <c r="C536" s="15" t="str">
        <f t="shared" ca="1" si="57"/>
        <v>IADMT</v>
      </c>
      <c r="D536" s="16">
        <f>'EE investment costs'!$F$15</f>
        <v>2016</v>
      </c>
      <c r="E536" s="14">
        <f>VLOOKUP(X536,'EE investment costs'!$D$56:$R$656,15,0)</f>
        <v>6.49</v>
      </c>
      <c r="F536" s="17">
        <f ca="1">INDEX('EE investment costs'!$D$56:$R$656,MATCH(X536,'EE investment costs'!$D$56:$D$656,0),MATCH($V$8,'EE investment costs'!$D$56:$R$56,0))</f>
        <v>1043.5147652333014</v>
      </c>
      <c r="I536" s="18">
        <v>1</v>
      </c>
      <c r="J536" s="18">
        <v>1</v>
      </c>
      <c r="K536" s="14">
        <f t="shared" ca="1" si="61"/>
        <v>2</v>
      </c>
      <c r="M536" s="19" t="str">
        <f t="shared" ca="1" si="59"/>
        <v>INDADEFFMT-89</v>
      </c>
      <c r="N536" s="23" t="str">
        <f t="shared" ca="1" si="60"/>
        <v>Agriculture Saving Tech-Heat Medium Temp. up to 150C 8.9y</v>
      </c>
      <c r="O536" s="23" t="s">
        <v>32</v>
      </c>
      <c r="P536" s="23" t="s">
        <v>33</v>
      </c>
      <c r="Q536" s="23"/>
      <c r="R536" s="23"/>
      <c r="S536" s="19" t="s">
        <v>34</v>
      </c>
      <c r="V536" s="16" t="str">
        <f t="shared" ca="1" si="62"/>
        <v>AD</v>
      </c>
      <c r="W536" s="14" t="str">
        <f t="shared" ca="1" si="63"/>
        <v>Agriculture</v>
      </c>
      <c r="X536" s="3" t="str">
        <f>'EE investment costs'!D585</f>
        <v>MT-89</v>
      </c>
      <c r="Y536" s="3" t="str">
        <f>'EE investment costs'!E585</f>
        <v>Heat Medium Temp. up to 150C</v>
      </c>
      <c r="AC536" s="123">
        <f>'EE investment costs'!C585</f>
        <v>8.9</v>
      </c>
      <c r="AD536" s="22"/>
    </row>
    <row r="537" spans="2:30">
      <c r="B537" s="14" t="str">
        <f t="shared" ca="1" si="58"/>
        <v>INDADEFFHT-89</v>
      </c>
      <c r="C537" s="15" t="str">
        <f t="shared" ca="1" si="57"/>
        <v>IADHT</v>
      </c>
      <c r="D537" s="16">
        <f>'EE investment costs'!$F$15</f>
        <v>2016</v>
      </c>
      <c r="E537" s="14">
        <f>VLOOKUP(X537,'EE investment costs'!$D$56:$R$656,15,0)</f>
        <v>5.1920000000000002</v>
      </c>
      <c r="F537" s="17">
        <f ca="1">INDEX('EE investment costs'!$D$56:$R$656,MATCH(X537,'EE investment costs'!$D$56:$D$656,0),MATCH($V$8,'EE investment costs'!$D$56:$R$56,0))</f>
        <v>778.93839583171984</v>
      </c>
      <c r="I537" s="18">
        <v>1</v>
      </c>
      <c r="J537" s="18">
        <v>1</v>
      </c>
      <c r="K537" s="14">
        <f t="shared" ca="1" si="61"/>
        <v>5</v>
      </c>
      <c r="M537" s="19" t="str">
        <f t="shared" ca="1" si="59"/>
        <v>INDADEFFHT-89</v>
      </c>
      <c r="N537" s="23" t="str">
        <f t="shared" ca="1" si="60"/>
        <v>Agriculture Saving Tech-Heat High Temp. over 150C 8.9y</v>
      </c>
      <c r="O537" s="23" t="s">
        <v>32</v>
      </c>
      <c r="P537" s="23" t="s">
        <v>33</v>
      </c>
      <c r="Q537" s="23"/>
      <c r="R537" s="23"/>
      <c r="S537" s="19" t="s">
        <v>34</v>
      </c>
      <c r="V537" s="16" t="str">
        <f t="shared" ca="1" si="62"/>
        <v>AD</v>
      </c>
      <c r="W537" s="14" t="str">
        <f t="shared" ca="1" si="63"/>
        <v>Agriculture</v>
      </c>
      <c r="X537" s="3" t="str">
        <f>'EE investment costs'!D586</f>
        <v>HT-89</v>
      </c>
      <c r="Y537" s="3" t="str">
        <f>'EE investment costs'!E586</f>
        <v>Heat High Temp. over 150C</v>
      </c>
      <c r="AC537" s="123">
        <f>'EE investment costs'!C586</f>
        <v>8.9</v>
      </c>
      <c r="AD537" s="22"/>
    </row>
    <row r="538" spans="2:30">
      <c r="B538" s="14" t="str">
        <f t="shared" ca="1" si="58"/>
        <v>INDADEFFRH-89</v>
      </c>
      <c r="C538" s="15" t="str">
        <f t="shared" ca="1" si="57"/>
        <v>IADRH</v>
      </c>
      <c r="D538" s="16">
        <f>'EE investment costs'!$F$15</f>
        <v>2016</v>
      </c>
      <c r="E538" s="14">
        <f>VLOOKUP(X538,'EE investment costs'!$D$56:$R$656,15,0)</f>
        <v>16.914666666666669</v>
      </c>
      <c r="F538" s="17">
        <f ca="1">INDEX('EE investment costs'!$D$56:$R$656,MATCH(X538,'EE investment costs'!$D$56:$D$656,0),MATCH($V$8,'EE investment costs'!$D$56:$R$56,0))</f>
        <v>3331.2473388348421</v>
      </c>
      <c r="I538" s="18">
        <v>1</v>
      </c>
      <c r="J538" s="18">
        <v>1</v>
      </c>
      <c r="K538" s="14">
        <f t="shared" ca="1" si="61"/>
        <v>0</v>
      </c>
      <c r="M538" s="19" t="str">
        <f t="shared" ca="1" si="59"/>
        <v>INDADEFFRH-89</v>
      </c>
      <c r="N538" s="23" t="str">
        <f t="shared" ca="1" si="60"/>
        <v>Agriculture Saving Tech-Heat Room Heat 8.9y</v>
      </c>
      <c r="O538" s="23" t="s">
        <v>32</v>
      </c>
      <c r="P538" s="23" t="s">
        <v>33</v>
      </c>
      <c r="Q538" s="23"/>
      <c r="R538" s="23"/>
      <c r="S538" s="19" t="s">
        <v>34</v>
      </c>
      <c r="V538" s="16" t="str">
        <f t="shared" ca="1" si="62"/>
        <v>AD</v>
      </c>
      <c r="W538" s="14" t="str">
        <f t="shared" ca="1" si="63"/>
        <v>Agriculture</v>
      </c>
      <c r="X538" s="3" t="str">
        <f>'EE investment costs'!D587</f>
        <v>RH-89</v>
      </c>
      <c r="Y538" s="3" t="str">
        <f>'EE investment costs'!E587</f>
        <v>Heat Room Heat</v>
      </c>
      <c r="AC538" s="123">
        <f>'EE investment costs'!C587</f>
        <v>8.9</v>
      </c>
      <c r="AD538" s="22"/>
    </row>
    <row r="539" spans="2:30">
      <c r="B539" s="14" t="str">
        <f t="shared" ca="1" si="58"/>
        <v>INDADEFFLA-89</v>
      </c>
      <c r="C539" s="15" t="str">
        <f t="shared" ca="1" si="57"/>
        <v>IADLA</v>
      </c>
      <c r="D539" s="16">
        <f>'EE investment costs'!$F$15</f>
        <v>2016</v>
      </c>
      <c r="E539" s="14">
        <f>VLOOKUP(X539,'EE investment costs'!$D$56:$R$656,15,0)</f>
        <v>4.5486333333333331</v>
      </c>
      <c r="F539" s="17">
        <f ca="1">INDEX('EE investment costs'!$D$56:$R$656,MATCH(X539,'EE investment costs'!$D$56:$D$656,0),MATCH($V$8,'EE investment costs'!$D$56:$R$56,0))</f>
        <v>2323.8747789059939</v>
      </c>
      <c r="I539" s="18">
        <v>1</v>
      </c>
      <c r="J539" s="18">
        <v>1</v>
      </c>
      <c r="K539" s="14">
        <f t="shared" ca="1" si="61"/>
        <v>0</v>
      </c>
      <c r="M539" s="19" t="str">
        <f t="shared" ca="1" si="59"/>
        <v>INDADEFFLA-89</v>
      </c>
      <c r="N539" s="23" t="str">
        <f t="shared" ca="1" si="60"/>
        <v>Agriculture Saving Tech-Light 8.9y</v>
      </c>
      <c r="O539" s="23" t="s">
        <v>32</v>
      </c>
      <c r="P539" s="23" t="s">
        <v>33</v>
      </c>
      <c r="Q539" s="23"/>
      <c r="R539" s="23"/>
      <c r="S539" s="19" t="s">
        <v>34</v>
      </c>
      <c r="V539" s="16" t="str">
        <f t="shared" ca="1" si="62"/>
        <v>AD</v>
      </c>
      <c r="W539" s="14" t="str">
        <f t="shared" ca="1" si="63"/>
        <v>Agriculture</v>
      </c>
      <c r="X539" s="3" t="str">
        <f>'EE investment costs'!D588</f>
        <v>LA-89</v>
      </c>
      <c r="Y539" s="3" t="str">
        <f>'EE investment costs'!E588</f>
        <v>Light</v>
      </c>
      <c r="AC539" s="123">
        <f>'EE investment costs'!C588</f>
        <v>8.9</v>
      </c>
      <c r="AD539" s="22"/>
    </row>
    <row r="540" spans="2:30">
      <c r="B540" s="14" t="str">
        <f t="shared" ca="1" si="58"/>
        <v>INDADEFFEM-89</v>
      </c>
      <c r="C540" s="15" t="str">
        <f t="shared" ca="1" si="57"/>
        <v>IADEM</v>
      </c>
      <c r="D540" s="16">
        <f>'EE investment costs'!$F$15</f>
        <v>2016</v>
      </c>
      <c r="E540" s="14">
        <f>VLOOKUP(X540,'EE investment costs'!$D$56:$R$656,15,0)</f>
        <v>4.776065</v>
      </c>
      <c r="F540" s="17">
        <f ca="1">INDEX('EE investment costs'!$D$56:$R$656,MATCH(X540,'EE investment costs'!$D$56:$D$656,0),MATCH($V$8,'EE investment costs'!$D$56:$R$56,0))</f>
        <v>2501.5391287620423</v>
      </c>
      <c r="I540" s="18">
        <v>1</v>
      </c>
      <c r="J540" s="18">
        <v>1</v>
      </c>
      <c r="K540" s="14">
        <f t="shared" ca="1" si="61"/>
        <v>0</v>
      </c>
      <c r="M540" s="19" t="str">
        <f t="shared" ca="1" si="59"/>
        <v>INDADEFFEM-89</v>
      </c>
      <c r="N540" s="23" t="str">
        <f t="shared" ca="1" si="60"/>
        <v>Agriculture Saving Tech-Electric Motors 8.9y</v>
      </c>
      <c r="O540" s="23" t="s">
        <v>32</v>
      </c>
      <c r="P540" s="23" t="s">
        <v>33</v>
      </c>
      <c r="Q540" s="23"/>
      <c r="R540" s="23"/>
      <c r="S540" s="19" t="s">
        <v>34</v>
      </c>
      <c r="V540" s="16" t="str">
        <f t="shared" ca="1" si="62"/>
        <v>AD</v>
      </c>
      <c r="W540" s="14" t="str">
        <f t="shared" ca="1" si="63"/>
        <v>Agriculture</v>
      </c>
      <c r="X540" s="3" t="str">
        <f>'EE investment costs'!D589</f>
        <v>EM-89</v>
      </c>
      <c r="Y540" s="3" t="str">
        <f>'EE investment costs'!E589</f>
        <v>Electric Motors</v>
      </c>
      <c r="AC540" s="123">
        <f>'EE investment costs'!C589</f>
        <v>8.9</v>
      </c>
      <c r="AD540" s="22"/>
    </row>
    <row r="541" spans="2:30">
      <c r="B541" s="14" t="str">
        <f t="shared" ca="1" si="58"/>
        <v>INDADEFFTF-89</v>
      </c>
      <c r="C541" s="15" t="str">
        <f t="shared" ca="1" si="57"/>
        <v>IADTF</v>
      </c>
      <c r="D541" s="16">
        <f>'EE investment costs'!$F$15</f>
        <v>2016</v>
      </c>
      <c r="E541" s="14">
        <f>VLOOKUP(X541,'EE investment costs'!$D$56:$R$656,15,0)</f>
        <v>19.083333333333336</v>
      </c>
      <c r="F541" s="17">
        <f ca="1">INDEX('EE investment costs'!$D$56:$R$656,MATCH(X541,'EE investment costs'!$D$56:$D$656,0),MATCH($V$8,'EE investment costs'!$D$56:$R$56,0))</f>
        <v>1307.7401962165434</v>
      </c>
      <c r="I541" s="18">
        <v>1</v>
      </c>
      <c r="J541" s="18">
        <v>1</v>
      </c>
      <c r="K541" s="14">
        <f t="shared" ca="1" si="61"/>
        <v>0</v>
      </c>
      <c r="M541" s="19" t="str">
        <f t="shared" ca="1" si="59"/>
        <v>INDADEFFTF-89</v>
      </c>
      <c r="N541" s="23" t="str">
        <f t="shared" ca="1" si="60"/>
        <v>Agriculture Saving Tech-Haulage Tractors, Trucks, Fishing boats 8.9y</v>
      </c>
      <c r="O541" s="23" t="s">
        <v>32</v>
      </c>
      <c r="P541" s="23" t="s">
        <v>33</v>
      </c>
      <c r="Q541" s="23"/>
      <c r="R541" s="23"/>
      <c r="S541" s="19" t="s">
        <v>34</v>
      </c>
      <c r="V541" s="16" t="str">
        <f t="shared" ca="1" si="62"/>
        <v>AD</v>
      </c>
      <c r="W541" s="14" t="str">
        <f t="shared" ca="1" si="63"/>
        <v>Agriculture</v>
      </c>
      <c r="X541" s="3" t="str">
        <f>'EE investment costs'!D590</f>
        <v>TF-89</v>
      </c>
      <c r="Y541" s="3" t="str">
        <f>'EE investment costs'!E590</f>
        <v>Haulage Tractors, Trucks, Fishing boats</v>
      </c>
      <c r="AC541" s="123">
        <f>'EE investment costs'!C590</f>
        <v>8.9</v>
      </c>
      <c r="AD541" s="22"/>
    </row>
    <row r="542" spans="2:30">
      <c r="B542" s="14" t="str">
        <f t="shared" ca="1" si="58"/>
        <v>INDADEFFMT-90</v>
      </c>
      <c r="C542" s="15" t="str">
        <f t="shared" ca="1" si="57"/>
        <v>IADMT</v>
      </c>
      <c r="D542" s="16">
        <f>'EE investment costs'!$F$15</f>
        <v>2016</v>
      </c>
      <c r="E542" s="14">
        <f>VLOOKUP(X542,'EE investment costs'!$D$56:$R$656,15,0)</f>
        <v>6.5</v>
      </c>
      <c r="F542" s="17">
        <f ca="1">INDEX('EE investment costs'!$D$56:$R$656,MATCH(X542,'EE investment costs'!$D$56:$D$656,0),MATCH($V$8,'EE investment costs'!$D$56:$R$56,0))</f>
        <v>1052.8418428376642</v>
      </c>
      <c r="I542" s="18">
        <v>1</v>
      </c>
      <c r="J542" s="18">
        <v>1</v>
      </c>
      <c r="K542" s="14">
        <f t="shared" ca="1" si="61"/>
        <v>2</v>
      </c>
      <c r="M542" s="19" t="str">
        <f t="shared" ca="1" si="59"/>
        <v>INDADEFFMT-90</v>
      </c>
      <c r="N542" s="23" t="str">
        <f t="shared" ca="1" si="60"/>
        <v>Agriculture Saving Tech-Heat Medium Temp. up to 150C 9y</v>
      </c>
      <c r="O542" s="23" t="s">
        <v>32</v>
      </c>
      <c r="P542" s="23" t="s">
        <v>33</v>
      </c>
      <c r="Q542" s="23"/>
      <c r="R542" s="23"/>
      <c r="S542" s="19" t="s">
        <v>34</v>
      </c>
      <c r="V542" s="16" t="str">
        <f t="shared" ca="1" si="62"/>
        <v>AD</v>
      </c>
      <c r="W542" s="14" t="str">
        <f t="shared" ca="1" si="63"/>
        <v>Agriculture</v>
      </c>
      <c r="X542" s="3" t="str">
        <f>'EE investment costs'!D591</f>
        <v>MT-90</v>
      </c>
      <c r="Y542" s="3" t="str">
        <f>'EE investment costs'!E591</f>
        <v>Heat Medium Temp. up to 150C</v>
      </c>
      <c r="AC542" s="123">
        <f>'EE investment costs'!C591</f>
        <v>9</v>
      </c>
      <c r="AD542" s="22"/>
    </row>
    <row r="543" spans="2:30">
      <c r="B543" s="14" t="str">
        <f t="shared" ca="1" si="58"/>
        <v>INDADEFFHT-90</v>
      </c>
      <c r="C543" s="15" t="str">
        <f t="shared" ca="1" si="57"/>
        <v>IADHT</v>
      </c>
      <c r="D543" s="16">
        <f>'EE investment costs'!$F$15</f>
        <v>2016</v>
      </c>
      <c r="E543" s="14">
        <f>VLOOKUP(X543,'EE investment costs'!$D$56:$R$656,15,0)</f>
        <v>5.2</v>
      </c>
      <c r="F543" s="17">
        <f ca="1">INDEX('EE investment costs'!$D$56:$R$656,MATCH(X543,'EE investment costs'!$D$56:$D$656,0),MATCH($V$8,'EE investment costs'!$D$56:$R$56,0))</f>
        <v>785.14290519886629</v>
      </c>
      <c r="I543" s="18">
        <v>1</v>
      </c>
      <c r="J543" s="18">
        <v>1</v>
      </c>
      <c r="K543" s="14">
        <f t="shared" ca="1" si="61"/>
        <v>5</v>
      </c>
      <c r="M543" s="19" t="str">
        <f t="shared" ca="1" si="59"/>
        <v>INDADEFFHT-90</v>
      </c>
      <c r="N543" s="23" t="str">
        <f t="shared" ca="1" si="60"/>
        <v>Agriculture Saving Tech-Heat High Temp. over 150C 9y</v>
      </c>
      <c r="O543" s="23" t="s">
        <v>32</v>
      </c>
      <c r="P543" s="23" t="s">
        <v>33</v>
      </c>
      <c r="Q543" s="23"/>
      <c r="R543" s="23"/>
      <c r="S543" s="19" t="s">
        <v>34</v>
      </c>
      <c r="V543" s="16" t="str">
        <f t="shared" ca="1" si="62"/>
        <v>AD</v>
      </c>
      <c r="W543" s="14" t="str">
        <f t="shared" ca="1" si="63"/>
        <v>Agriculture</v>
      </c>
      <c r="X543" s="3" t="str">
        <f>'EE investment costs'!D592</f>
        <v>HT-90</v>
      </c>
      <c r="Y543" s="3" t="str">
        <f>'EE investment costs'!E592</f>
        <v>Heat High Temp. over 150C</v>
      </c>
      <c r="AC543" s="123">
        <f>'EE investment costs'!C592</f>
        <v>9</v>
      </c>
      <c r="AD543" s="22"/>
    </row>
    <row r="544" spans="2:30">
      <c r="B544" s="14" t="str">
        <f t="shared" ca="1" si="58"/>
        <v>INDADEFFRH-90</v>
      </c>
      <c r="C544" s="15" t="str">
        <f t="shared" ca="1" si="57"/>
        <v>IADRH</v>
      </c>
      <c r="D544" s="16">
        <f>'EE investment costs'!$F$15</f>
        <v>2016</v>
      </c>
      <c r="E544" s="14">
        <f>VLOOKUP(X544,'EE investment costs'!$D$56:$R$656,15,0)</f>
        <v>16.933333333333337</v>
      </c>
      <c r="F544" s="17">
        <f ca="1">INDEX('EE investment costs'!$D$56:$R$656,MATCH(X544,'EE investment costs'!$D$56:$D$656,0),MATCH($V$8,'EE investment costs'!$D$56:$R$56,0))</f>
        <v>3392.9371043688211</v>
      </c>
      <c r="I544" s="18">
        <v>1</v>
      </c>
      <c r="J544" s="18">
        <v>1</v>
      </c>
      <c r="K544" s="14">
        <f t="shared" ca="1" si="61"/>
        <v>0</v>
      </c>
      <c r="M544" s="19" t="str">
        <f t="shared" ca="1" si="59"/>
        <v>INDADEFFRH-90</v>
      </c>
      <c r="N544" s="23" t="str">
        <f t="shared" ca="1" si="60"/>
        <v>Agriculture Saving Tech-Heat Room Heat 9y</v>
      </c>
      <c r="O544" s="23" t="s">
        <v>32</v>
      </c>
      <c r="P544" s="23" t="s">
        <v>33</v>
      </c>
      <c r="Q544" s="23"/>
      <c r="R544" s="23"/>
      <c r="S544" s="19" t="s">
        <v>34</v>
      </c>
      <c r="V544" s="16" t="str">
        <f t="shared" ca="1" si="62"/>
        <v>AD</v>
      </c>
      <c r="W544" s="14" t="str">
        <f t="shared" ca="1" si="63"/>
        <v>Agriculture</v>
      </c>
      <c r="X544" s="3" t="str">
        <f>'EE investment costs'!D593</f>
        <v>RH-90</v>
      </c>
      <c r="Y544" s="3" t="str">
        <f>'EE investment costs'!E593</f>
        <v>Heat Room Heat</v>
      </c>
      <c r="AC544" s="123">
        <f>'EE investment costs'!C593</f>
        <v>9</v>
      </c>
      <c r="AD544" s="22"/>
    </row>
    <row r="545" spans="2:30">
      <c r="B545" s="14" t="str">
        <f t="shared" ca="1" si="58"/>
        <v>INDADEFFLA-90</v>
      </c>
      <c r="C545" s="15" t="str">
        <f t="shared" ca="1" si="57"/>
        <v>IADLA</v>
      </c>
      <c r="D545" s="16">
        <f>'EE investment costs'!$F$15</f>
        <v>2016</v>
      </c>
      <c r="E545" s="14">
        <f>VLOOKUP(X545,'EE investment costs'!$D$56:$R$656,15,0)</f>
        <v>4.5616666666666674</v>
      </c>
      <c r="F545" s="17">
        <f ca="1">INDEX('EE investment costs'!$D$56:$R$656,MATCH(X545,'EE investment costs'!$D$56:$D$656,0),MATCH($V$8,'EE investment costs'!$D$56:$R$56,0))</f>
        <v>2339.2519720571208</v>
      </c>
      <c r="I545" s="18">
        <v>1</v>
      </c>
      <c r="J545" s="18">
        <v>1</v>
      </c>
      <c r="K545" s="14">
        <f t="shared" ca="1" si="61"/>
        <v>0</v>
      </c>
      <c r="M545" s="19" t="str">
        <f t="shared" ca="1" si="59"/>
        <v>INDADEFFLA-90</v>
      </c>
      <c r="N545" s="23" t="str">
        <f t="shared" ca="1" si="60"/>
        <v>Agriculture Saving Tech-Light 9y</v>
      </c>
      <c r="O545" s="23" t="s">
        <v>32</v>
      </c>
      <c r="P545" s="23" t="s">
        <v>33</v>
      </c>
      <c r="Q545" s="23"/>
      <c r="R545" s="23"/>
      <c r="S545" s="19" t="s">
        <v>34</v>
      </c>
      <c r="V545" s="16" t="str">
        <f t="shared" ca="1" si="62"/>
        <v>AD</v>
      </c>
      <c r="W545" s="14" t="str">
        <f t="shared" ca="1" si="63"/>
        <v>Agriculture</v>
      </c>
      <c r="X545" s="3" t="str">
        <f>'EE investment costs'!D594</f>
        <v>LA-90</v>
      </c>
      <c r="Y545" s="3" t="str">
        <f>'EE investment costs'!E594</f>
        <v>Light</v>
      </c>
      <c r="AC545" s="123">
        <f>'EE investment costs'!C594</f>
        <v>9</v>
      </c>
      <c r="AD545" s="22"/>
    </row>
    <row r="546" spans="2:30">
      <c r="B546" s="14" t="str">
        <f t="shared" ca="1" si="58"/>
        <v>INDADEFFEM-90</v>
      </c>
      <c r="C546" s="15" t="str">
        <f t="shared" ca="1" si="57"/>
        <v>IADEM</v>
      </c>
      <c r="D546" s="16">
        <f>'EE investment costs'!$F$15</f>
        <v>2016</v>
      </c>
      <c r="E546" s="14">
        <f>VLOOKUP(X546,'EE investment costs'!$D$56:$R$656,15,0)</f>
        <v>4.7897499999999997</v>
      </c>
      <c r="F546" s="17">
        <f ca="1">INDEX('EE investment costs'!$D$56:$R$656,MATCH(X546,'EE investment costs'!$D$56:$D$656,0),MATCH($V$8,'EE investment costs'!$D$56:$R$56,0))</f>
        <v>2520.4772908280584</v>
      </c>
      <c r="I546" s="18">
        <v>1</v>
      </c>
      <c r="J546" s="18">
        <v>1</v>
      </c>
      <c r="K546" s="14">
        <f t="shared" ca="1" si="61"/>
        <v>0</v>
      </c>
      <c r="M546" s="19" t="str">
        <f t="shared" ca="1" si="59"/>
        <v>INDADEFFEM-90</v>
      </c>
      <c r="N546" s="23" t="str">
        <f t="shared" ca="1" si="60"/>
        <v>Agriculture Saving Tech-Electric Motors 9y</v>
      </c>
      <c r="O546" s="23" t="s">
        <v>32</v>
      </c>
      <c r="P546" s="23" t="s">
        <v>33</v>
      </c>
      <c r="Q546" s="23"/>
      <c r="R546" s="23"/>
      <c r="S546" s="19" t="s">
        <v>34</v>
      </c>
      <c r="V546" s="16" t="str">
        <f t="shared" ca="1" si="62"/>
        <v>AD</v>
      </c>
      <c r="W546" s="14" t="str">
        <f t="shared" ca="1" si="63"/>
        <v>Agriculture</v>
      </c>
      <c r="X546" s="3" t="str">
        <f>'EE investment costs'!D595</f>
        <v>EM-90</v>
      </c>
      <c r="Y546" s="3" t="str">
        <f>'EE investment costs'!E595</f>
        <v>Electric Motors</v>
      </c>
      <c r="AC546" s="123">
        <f>'EE investment costs'!C595</f>
        <v>9</v>
      </c>
      <c r="AD546" s="22"/>
    </row>
    <row r="547" spans="2:30" ht="13.5" thickBot="1">
      <c r="B547" s="14" t="str">
        <f t="shared" ca="1" si="58"/>
        <v>INDADEFFTF-90</v>
      </c>
      <c r="C547" s="15" t="str">
        <f t="shared" ca="1" si="57"/>
        <v>IADTF</v>
      </c>
      <c r="D547" s="16">
        <f>'EE investment costs'!$F$15</f>
        <v>2016</v>
      </c>
      <c r="E547" s="14">
        <f>VLOOKUP(X547,'EE investment costs'!$D$56:$R$656,15,0)</f>
        <v>19.166666666666668</v>
      </c>
      <c r="F547" s="17">
        <f ca="1">INDEX('EE investment costs'!$D$56:$R$656,MATCH(X547,'EE investment costs'!$D$56:$D$656,0),MATCH($V$8,'EE investment costs'!$D$56:$R$56,0))</f>
        <v>1322.4339062863921</v>
      </c>
      <c r="I547" s="18">
        <v>1</v>
      </c>
      <c r="J547" s="18">
        <v>1</v>
      </c>
      <c r="K547" s="14">
        <f t="shared" ca="1" si="61"/>
        <v>0</v>
      </c>
      <c r="M547" s="24" t="str">
        <f t="shared" ca="1" si="59"/>
        <v>INDADEFFTF-90</v>
      </c>
      <c r="N547" s="25" t="str">
        <f t="shared" ca="1" si="60"/>
        <v>Agriculture Saving Tech-Haulage Tractors, Trucks, Fishing boats 9y</v>
      </c>
      <c r="O547" s="25" t="s">
        <v>32</v>
      </c>
      <c r="P547" s="25" t="s">
        <v>33</v>
      </c>
      <c r="Q547" s="25"/>
      <c r="R547" s="25"/>
      <c r="S547" s="24" t="s">
        <v>34</v>
      </c>
      <c r="V547" s="16" t="str">
        <f t="shared" ca="1" si="62"/>
        <v>AD</v>
      </c>
      <c r="W547" s="14" t="str">
        <f t="shared" ca="1" si="63"/>
        <v>Agriculture</v>
      </c>
      <c r="X547" s="3" t="str">
        <f>'EE investment costs'!D596</f>
        <v>TF-90</v>
      </c>
      <c r="Y547" s="3" t="str">
        <f>'EE investment costs'!E596</f>
        <v>Haulage Tractors, Trucks, Fishing boats</v>
      </c>
      <c r="AC547" s="123">
        <f>'EE investment costs'!C596</f>
        <v>9</v>
      </c>
      <c r="AD547" s="22"/>
    </row>
    <row r="548" spans="2:30">
      <c r="B548" s="14" t="str">
        <f t="shared" ca="1" si="58"/>
        <v>INDADEFFMT-91</v>
      </c>
      <c r="C548" s="15" t="str">
        <f ca="1">"I"&amp;MID(B548,4,1)&amp;"D"&amp;MID(B548,9,2)</f>
        <v>IADMT</v>
      </c>
      <c r="D548" s="16">
        <f>'EE investment costs'!$F$15</f>
        <v>2016</v>
      </c>
      <c r="E548" s="14">
        <f>VLOOKUP(X548,'EE investment costs'!$D$56:$R$656,15,0)</f>
        <v>6.51</v>
      </c>
      <c r="F548" s="17">
        <f ca="1">INDEX('EE investment costs'!$D$56:$R$656,MATCH(X548,'EE investment costs'!$D$56:$D$656,0),MATCH($V$8,'EE investment costs'!$D$56:$R$56,0))</f>
        <v>1062.1689204420272</v>
      </c>
      <c r="I548" s="18">
        <v>1</v>
      </c>
      <c r="J548" s="18">
        <v>1</v>
      </c>
      <c r="K548" s="14">
        <f t="shared" ca="1" si="61"/>
        <v>2</v>
      </c>
      <c r="M548" s="20" t="str">
        <f t="shared" ca="1" si="59"/>
        <v>INDADEFFMT-91</v>
      </c>
      <c r="N548" s="21" t="str">
        <f t="shared" ca="1" si="60"/>
        <v>Agriculture Saving Tech-Heat Medium Temp. up to 150C 9.1y</v>
      </c>
      <c r="O548" s="21" t="s">
        <v>32</v>
      </c>
      <c r="P548" s="21" t="s">
        <v>33</v>
      </c>
      <c r="Q548" s="21"/>
      <c r="R548" s="21"/>
      <c r="S548" s="20" t="s">
        <v>34</v>
      </c>
      <c r="V548" s="16" t="str">
        <f t="shared" ca="1" si="62"/>
        <v>AD</v>
      </c>
      <c r="W548" s="14" t="str">
        <f t="shared" ca="1" si="63"/>
        <v>Agriculture</v>
      </c>
      <c r="X548" s="3" t="str">
        <f>'EE investment costs'!D597</f>
        <v>MT-91</v>
      </c>
      <c r="Y548" s="3" t="str">
        <f>'EE investment costs'!E597</f>
        <v>Heat Medium Temp. up to 150C</v>
      </c>
      <c r="AC548" s="123">
        <f>'EE investment costs'!C597</f>
        <v>9.1</v>
      </c>
      <c r="AD548" s="22"/>
    </row>
    <row r="549" spans="2:30">
      <c r="B549" s="14" t="str">
        <f t="shared" ca="1" si="58"/>
        <v>INDADEFFHT-91</v>
      </c>
      <c r="C549" s="15" t="str">
        <f t="shared" ref="C549:C607" ca="1" si="64">"I"&amp;MID(B549,4,1)&amp;"D"&amp;MID(B549,9,2)</f>
        <v>IADHT</v>
      </c>
      <c r="D549" s="16">
        <f>'EE investment costs'!$F$15</f>
        <v>2016</v>
      </c>
      <c r="E549" s="14">
        <f>VLOOKUP(X549,'EE investment costs'!$D$56:$R$656,15,0)</f>
        <v>5.2080000000000002</v>
      </c>
      <c r="F549" s="17">
        <f ca="1">INDEX('EE investment costs'!$D$56:$R$656,MATCH(X549,'EE investment costs'!$D$56:$D$656,0),MATCH($V$8,'EE investment costs'!$D$56:$R$56,0))</f>
        <v>791.34741456601273</v>
      </c>
      <c r="I549" s="18">
        <v>1</v>
      </c>
      <c r="J549" s="18">
        <v>1</v>
      </c>
      <c r="K549" s="14">
        <f t="shared" ca="1" si="61"/>
        <v>5</v>
      </c>
      <c r="M549" s="19" t="str">
        <f t="shared" ca="1" si="59"/>
        <v>INDADEFFHT-91</v>
      </c>
      <c r="N549" s="23" t="str">
        <f t="shared" ca="1" si="60"/>
        <v>Agriculture Saving Tech-Heat High Temp. over 150C 9.1y</v>
      </c>
      <c r="O549" s="23" t="s">
        <v>32</v>
      </c>
      <c r="P549" s="23" t="s">
        <v>33</v>
      </c>
      <c r="Q549" s="23"/>
      <c r="R549" s="23"/>
      <c r="S549" s="19" t="s">
        <v>34</v>
      </c>
      <c r="V549" s="16" t="str">
        <f t="shared" ca="1" si="62"/>
        <v>AD</v>
      </c>
      <c r="W549" s="14" t="str">
        <f t="shared" ca="1" si="63"/>
        <v>Agriculture</v>
      </c>
      <c r="X549" s="3" t="str">
        <f>'EE investment costs'!D598</f>
        <v>HT-91</v>
      </c>
      <c r="Y549" s="3" t="str">
        <f>'EE investment costs'!E598</f>
        <v>Heat High Temp. over 150C</v>
      </c>
      <c r="AC549" s="123">
        <f>'EE investment costs'!C598</f>
        <v>9.1</v>
      </c>
      <c r="AD549" s="22"/>
    </row>
    <row r="550" spans="2:30">
      <c r="B550" s="14" t="str">
        <f t="shared" ca="1" si="58"/>
        <v>INDADEFFRH-91</v>
      </c>
      <c r="C550" s="15" t="str">
        <f t="shared" ca="1" si="64"/>
        <v>IADRH</v>
      </c>
      <c r="D550" s="16">
        <f>'EE investment costs'!$F$15</f>
        <v>2016</v>
      </c>
      <c r="E550" s="14">
        <f>VLOOKUP(X550,'EE investment costs'!$D$56:$R$656,15,0)</f>
        <v>16.952000000000002</v>
      </c>
      <c r="F550" s="17">
        <f ca="1">INDEX('EE investment costs'!$D$56:$R$656,MATCH(X550,'EE investment costs'!$D$56:$D$656,0),MATCH($V$8,'EE investment costs'!$D$56:$R$56,0))</f>
        <v>3454.6268699027992</v>
      </c>
      <c r="I550" s="18">
        <v>1</v>
      </c>
      <c r="J550" s="18">
        <v>1</v>
      </c>
      <c r="K550" s="14">
        <f t="shared" ca="1" si="61"/>
        <v>0</v>
      </c>
      <c r="M550" s="19" t="str">
        <f t="shared" ca="1" si="59"/>
        <v>INDADEFFRH-91</v>
      </c>
      <c r="N550" s="23" t="str">
        <f t="shared" ca="1" si="60"/>
        <v>Agriculture Saving Tech-Heat Room Heat 9.1y</v>
      </c>
      <c r="O550" s="23" t="s">
        <v>32</v>
      </c>
      <c r="P550" s="23" t="s">
        <v>33</v>
      </c>
      <c r="Q550" s="23"/>
      <c r="R550" s="23"/>
      <c r="S550" s="19" t="s">
        <v>34</v>
      </c>
      <c r="V550" s="16" t="str">
        <f t="shared" ca="1" si="62"/>
        <v>AD</v>
      </c>
      <c r="W550" s="14" t="str">
        <f t="shared" ca="1" si="63"/>
        <v>Agriculture</v>
      </c>
      <c r="X550" s="3" t="str">
        <f>'EE investment costs'!D599</f>
        <v>RH-91</v>
      </c>
      <c r="Y550" s="3" t="str">
        <f>'EE investment costs'!E599</f>
        <v>Heat Room Heat</v>
      </c>
      <c r="AC550" s="123">
        <f>'EE investment costs'!C599</f>
        <v>9.1</v>
      </c>
      <c r="AD550" s="22"/>
    </row>
    <row r="551" spans="2:30">
      <c r="B551" s="14" t="str">
        <f t="shared" ca="1" si="58"/>
        <v>INDADEFFLA-91</v>
      </c>
      <c r="C551" s="15" t="str">
        <f t="shared" ca="1" si="64"/>
        <v>IADLA</v>
      </c>
      <c r="D551" s="16">
        <f>'EE investment costs'!$F$15</f>
        <v>2016</v>
      </c>
      <c r="E551" s="14">
        <f>VLOOKUP(X551,'EE investment costs'!$D$56:$R$656,15,0)</f>
        <v>4.5747</v>
      </c>
      <c r="F551" s="17">
        <f ca="1">INDEX('EE investment costs'!$D$56:$R$656,MATCH(X551,'EE investment costs'!$D$56:$D$656,0),MATCH($V$8,'EE investment costs'!$D$56:$R$56,0))</f>
        <v>2354.6291652082473</v>
      </c>
      <c r="I551" s="18">
        <v>1</v>
      </c>
      <c r="J551" s="18">
        <v>1</v>
      </c>
      <c r="K551" s="14">
        <f t="shared" ca="1" si="61"/>
        <v>0</v>
      </c>
      <c r="M551" s="19" t="str">
        <f t="shared" ca="1" si="59"/>
        <v>INDADEFFLA-91</v>
      </c>
      <c r="N551" s="23" t="str">
        <f t="shared" ca="1" si="60"/>
        <v>Agriculture Saving Tech-Light 9.1y</v>
      </c>
      <c r="O551" s="23" t="s">
        <v>32</v>
      </c>
      <c r="P551" s="23" t="s">
        <v>33</v>
      </c>
      <c r="Q551" s="23"/>
      <c r="R551" s="23"/>
      <c r="S551" s="19" t="s">
        <v>34</v>
      </c>
      <c r="V551" s="16" t="str">
        <f t="shared" ca="1" si="62"/>
        <v>AD</v>
      </c>
      <c r="W551" s="14" t="str">
        <f t="shared" ca="1" si="63"/>
        <v>Agriculture</v>
      </c>
      <c r="X551" s="3" t="str">
        <f>'EE investment costs'!D600</f>
        <v>LA-91</v>
      </c>
      <c r="Y551" s="3" t="str">
        <f>'EE investment costs'!E600</f>
        <v>Light</v>
      </c>
      <c r="AC551" s="123">
        <f>'EE investment costs'!C600</f>
        <v>9.1</v>
      </c>
      <c r="AD551" s="22"/>
    </row>
    <row r="552" spans="2:30">
      <c r="B552" s="14" t="str">
        <f t="shared" ca="1" si="58"/>
        <v>INDADEFFEM-91</v>
      </c>
      <c r="C552" s="15" t="str">
        <f t="shared" ca="1" si="64"/>
        <v>IADEM</v>
      </c>
      <c r="D552" s="16">
        <f>'EE investment costs'!$F$15</f>
        <v>2016</v>
      </c>
      <c r="E552" s="14">
        <f>VLOOKUP(X552,'EE investment costs'!$D$56:$R$656,15,0)</f>
        <v>4.8034349999999995</v>
      </c>
      <c r="F552" s="17">
        <f ca="1">INDEX('EE investment costs'!$D$56:$R$656,MATCH(X552,'EE investment costs'!$D$56:$D$656,0),MATCH($V$8,'EE investment costs'!$D$56:$R$56,0))</f>
        <v>2539.4154528940744</v>
      </c>
      <c r="I552" s="18">
        <v>1</v>
      </c>
      <c r="J552" s="18">
        <v>1</v>
      </c>
      <c r="K552" s="14">
        <f t="shared" ca="1" si="61"/>
        <v>0</v>
      </c>
      <c r="M552" s="19" t="str">
        <f t="shared" ca="1" si="59"/>
        <v>INDADEFFEM-91</v>
      </c>
      <c r="N552" s="23" t="str">
        <f t="shared" ca="1" si="60"/>
        <v>Agriculture Saving Tech-Electric Motors 9.1y</v>
      </c>
      <c r="O552" s="23" t="s">
        <v>32</v>
      </c>
      <c r="P552" s="23" t="s">
        <v>33</v>
      </c>
      <c r="Q552" s="23"/>
      <c r="R552" s="23"/>
      <c r="S552" s="19" t="s">
        <v>34</v>
      </c>
      <c r="V552" s="16" t="str">
        <f t="shared" ca="1" si="62"/>
        <v>AD</v>
      </c>
      <c r="W552" s="14" t="str">
        <f t="shared" ca="1" si="63"/>
        <v>Agriculture</v>
      </c>
      <c r="X552" s="3" t="str">
        <f>'EE investment costs'!D601</f>
        <v>EM-91</v>
      </c>
      <c r="Y552" s="3" t="str">
        <f>'EE investment costs'!E601</f>
        <v>Electric Motors</v>
      </c>
      <c r="AC552" s="123">
        <f>'EE investment costs'!C601</f>
        <v>9.1</v>
      </c>
      <c r="AD552" s="22"/>
    </row>
    <row r="553" spans="2:30">
      <c r="B553" s="14" t="str">
        <f t="shared" ca="1" si="58"/>
        <v>INDADEFFTF-91</v>
      </c>
      <c r="C553" s="15" t="str">
        <f t="shared" ca="1" si="64"/>
        <v>IADTF</v>
      </c>
      <c r="D553" s="16">
        <f>'EE investment costs'!$F$15</f>
        <v>2016</v>
      </c>
      <c r="E553" s="14">
        <f>VLOOKUP(X553,'EE investment costs'!$D$56:$R$656,15,0)</f>
        <v>19.25</v>
      </c>
      <c r="F553" s="17">
        <f ca="1">INDEX('EE investment costs'!$D$56:$R$656,MATCH(X553,'EE investment costs'!$D$56:$D$656,0),MATCH($V$8,'EE investment costs'!$D$56:$R$56,0))</f>
        <v>1337.1276163562409</v>
      </c>
      <c r="I553" s="18">
        <v>1</v>
      </c>
      <c r="J553" s="18">
        <v>1</v>
      </c>
      <c r="K553" s="14">
        <f t="shared" ca="1" si="61"/>
        <v>0</v>
      </c>
      <c r="M553" s="19" t="str">
        <f t="shared" ca="1" si="59"/>
        <v>INDADEFFTF-91</v>
      </c>
      <c r="N553" s="23" t="str">
        <f t="shared" ca="1" si="60"/>
        <v>Agriculture Saving Tech-Haulage Tractors, Trucks, Fishing boats 9.1y</v>
      </c>
      <c r="O553" s="23" t="s">
        <v>32</v>
      </c>
      <c r="P553" s="23" t="s">
        <v>33</v>
      </c>
      <c r="Q553" s="23"/>
      <c r="R553" s="23"/>
      <c r="S553" s="19" t="s">
        <v>34</v>
      </c>
      <c r="V553" s="16" t="str">
        <f t="shared" ca="1" si="62"/>
        <v>AD</v>
      </c>
      <c r="W553" s="14" t="str">
        <f t="shared" ca="1" si="63"/>
        <v>Agriculture</v>
      </c>
      <c r="X553" s="3" t="str">
        <f>'EE investment costs'!D602</f>
        <v>TF-91</v>
      </c>
      <c r="Y553" s="3" t="str">
        <f>'EE investment costs'!E602</f>
        <v>Haulage Tractors, Trucks, Fishing boats</v>
      </c>
      <c r="AC553" s="123">
        <f>'EE investment costs'!C602</f>
        <v>9.1</v>
      </c>
      <c r="AD553" s="22"/>
    </row>
    <row r="554" spans="2:30">
      <c r="B554" s="14" t="str">
        <f t="shared" ca="1" si="58"/>
        <v>INDADEFFMT-92</v>
      </c>
      <c r="C554" s="15" t="str">
        <f t="shared" ca="1" si="64"/>
        <v>IADMT</v>
      </c>
      <c r="D554" s="16">
        <f>'EE investment costs'!$F$15</f>
        <v>2016</v>
      </c>
      <c r="E554" s="14">
        <f>VLOOKUP(X554,'EE investment costs'!$D$56:$R$656,15,0)</f>
        <v>6.5200000000000005</v>
      </c>
      <c r="F554" s="17">
        <f ca="1">INDEX('EE investment costs'!$D$56:$R$656,MATCH(X554,'EE investment costs'!$D$56:$D$656,0),MATCH($V$8,'EE investment costs'!$D$56:$R$56,0))</f>
        <v>1071.4959980463898</v>
      </c>
      <c r="I554" s="18">
        <v>1</v>
      </c>
      <c r="J554" s="18">
        <v>1</v>
      </c>
      <c r="K554" s="14">
        <f t="shared" ca="1" si="61"/>
        <v>2</v>
      </c>
      <c r="M554" s="19" t="str">
        <f t="shared" ca="1" si="59"/>
        <v>INDADEFFMT-92</v>
      </c>
      <c r="N554" s="23" t="str">
        <f t="shared" ca="1" si="60"/>
        <v>Agriculture Saving Tech-Heat Medium Temp. up to 150C 9.2y</v>
      </c>
      <c r="O554" s="23" t="s">
        <v>32</v>
      </c>
      <c r="P554" s="23" t="s">
        <v>33</v>
      </c>
      <c r="Q554" s="23"/>
      <c r="R554" s="23"/>
      <c r="S554" s="19" t="s">
        <v>34</v>
      </c>
      <c r="V554" s="16" t="str">
        <f t="shared" ca="1" si="62"/>
        <v>AD</v>
      </c>
      <c r="W554" s="14" t="str">
        <f t="shared" ca="1" si="63"/>
        <v>Agriculture</v>
      </c>
      <c r="X554" s="3" t="str">
        <f>'EE investment costs'!D603</f>
        <v>MT-92</v>
      </c>
      <c r="Y554" s="3" t="str">
        <f>'EE investment costs'!E603</f>
        <v>Heat Medium Temp. up to 150C</v>
      </c>
      <c r="AC554" s="123">
        <f>'EE investment costs'!C603</f>
        <v>9.1999999999999993</v>
      </c>
      <c r="AD554" s="22"/>
    </row>
    <row r="555" spans="2:30">
      <c r="B555" s="14" t="str">
        <f t="shared" ca="1" si="58"/>
        <v>INDADEFFHT-92</v>
      </c>
      <c r="C555" s="15" t="str">
        <f t="shared" ca="1" si="64"/>
        <v>IADHT</v>
      </c>
      <c r="D555" s="16">
        <f>'EE investment costs'!$F$15</f>
        <v>2016</v>
      </c>
      <c r="E555" s="14">
        <f>VLOOKUP(X555,'EE investment costs'!$D$56:$R$656,15,0)</f>
        <v>5.2160000000000002</v>
      </c>
      <c r="F555" s="17">
        <f ca="1">INDEX('EE investment costs'!$D$56:$R$656,MATCH(X555,'EE investment costs'!$D$56:$D$656,0),MATCH($V$8,'EE investment costs'!$D$56:$R$56,0))</f>
        <v>797.55192393315929</v>
      </c>
      <c r="I555" s="18">
        <v>1</v>
      </c>
      <c r="J555" s="18">
        <v>1</v>
      </c>
      <c r="K555" s="14">
        <f t="shared" ca="1" si="61"/>
        <v>5</v>
      </c>
      <c r="M555" s="19" t="str">
        <f t="shared" ca="1" si="59"/>
        <v>INDADEFFHT-92</v>
      </c>
      <c r="N555" s="23" t="str">
        <f t="shared" ca="1" si="60"/>
        <v>Agriculture Saving Tech-Heat High Temp. over 150C 9.2y</v>
      </c>
      <c r="O555" s="23" t="s">
        <v>32</v>
      </c>
      <c r="P555" s="23" t="s">
        <v>33</v>
      </c>
      <c r="Q555" s="23"/>
      <c r="R555" s="23"/>
      <c r="S555" s="19" t="s">
        <v>34</v>
      </c>
      <c r="V555" s="16" t="str">
        <f t="shared" ca="1" si="62"/>
        <v>AD</v>
      </c>
      <c r="W555" s="14" t="str">
        <f t="shared" ca="1" si="63"/>
        <v>Agriculture</v>
      </c>
      <c r="X555" s="3" t="str">
        <f>'EE investment costs'!D604</f>
        <v>HT-92</v>
      </c>
      <c r="Y555" s="3" t="str">
        <f>'EE investment costs'!E604</f>
        <v>Heat High Temp. over 150C</v>
      </c>
      <c r="AC555" s="123">
        <f>'EE investment costs'!C604</f>
        <v>9.1999999999999993</v>
      </c>
      <c r="AD555" s="22"/>
    </row>
    <row r="556" spans="2:30">
      <c r="B556" s="14" t="str">
        <f t="shared" ca="1" si="58"/>
        <v>INDADEFFRH-92</v>
      </c>
      <c r="C556" s="15" t="str">
        <f t="shared" ca="1" si="64"/>
        <v>IADRH</v>
      </c>
      <c r="D556" s="16">
        <f>'EE investment costs'!$F$15</f>
        <v>2016</v>
      </c>
      <c r="E556" s="14">
        <f>VLOOKUP(X556,'EE investment costs'!$D$56:$R$656,15,0)</f>
        <v>16.97066666666667</v>
      </c>
      <c r="F556" s="17">
        <f ca="1">INDEX('EE investment costs'!$D$56:$R$656,MATCH(X556,'EE investment costs'!$D$56:$D$656,0),MATCH($V$8,'EE investment costs'!$D$56:$R$56,0))</f>
        <v>3516.3166354367772</v>
      </c>
      <c r="I556" s="18">
        <v>1</v>
      </c>
      <c r="J556" s="18">
        <v>1</v>
      </c>
      <c r="K556" s="14">
        <f t="shared" ca="1" si="61"/>
        <v>0</v>
      </c>
      <c r="M556" s="19" t="str">
        <f t="shared" ca="1" si="59"/>
        <v>INDADEFFRH-92</v>
      </c>
      <c r="N556" s="23" t="str">
        <f t="shared" ca="1" si="60"/>
        <v>Agriculture Saving Tech-Heat Room Heat 9.2y</v>
      </c>
      <c r="O556" s="23" t="s">
        <v>32</v>
      </c>
      <c r="P556" s="23" t="s">
        <v>33</v>
      </c>
      <c r="Q556" s="23"/>
      <c r="R556" s="23"/>
      <c r="S556" s="19" t="s">
        <v>34</v>
      </c>
      <c r="V556" s="16" t="str">
        <f t="shared" ca="1" si="62"/>
        <v>AD</v>
      </c>
      <c r="W556" s="14" t="str">
        <f t="shared" ca="1" si="63"/>
        <v>Agriculture</v>
      </c>
      <c r="X556" s="3" t="str">
        <f>'EE investment costs'!D605</f>
        <v>RH-92</v>
      </c>
      <c r="Y556" s="3" t="str">
        <f>'EE investment costs'!E605</f>
        <v>Heat Room Heat</v>
      </c>
      <c r="AC556" s="123">
        <f>'EE investment costs'!C605</f>
        <v>9.1999999999999993</v>
      </c>
      <c r="AD556" s="22"/>
    </row>
    <row r="557" spans="2:30">
      <c r="B557" s="14" t="str">
        <f t="shared" ca="1" si="58"/>
        <v>INDADEFFLA-92</v>
      </c>
      <c r="C557" s="15" t="str">
        <f t="shared" ca="1" si="64"/>
        <v>IADLA</v>
      </c>
      <c r="D557" s="16">
        <f>'EE investment costs'!$F$15</f>
        <v>2016</v>
      </c>
      <c r="E557" s="14">
        <f>VLOOKUP(X557,'EE investment costs'!$D$56:$R$656,15,0)</f>
        <v>4.5877333333333334</v>
      </c>
      <c r="F557" s="17">
        <f ca="1">INDEX('EE investment costs'!$D$56:$R$656,MATCH(X557,'EE investment costs'!$D$56:$D$656,0),MATCH($V$8,'EE investment costs'!$D$56:$R$56,0))</f>
        <v>2370.0063583593737</v>
      </c>
      <c r="I557" s="18">
        <v>1</v>
      </c>
      <c r="J557" s="18">
        <v>1</v>
      </c>
      <c r="K557" s="14">
        <f t="shared" ca="1" si="61"/>
        <v>0</v>
      </c>
      <c r="M557" s="19" t="str">
        <f t="shared" ca="1" si="59"/>
        <v>INDADEFFLA-92</v>
      </c>
      <c r="N557" s="23" t="str">
        <f t="shared" ca="1" si="60"/>
        <v>Agriculture Saving Tech-Light 9.2y</v>
      </c>
      <c r="O557" s="23" t="s">
        <v>32</v>
      </c>
      <c r="P557" s="23" t="s">
        <v>33</v>
      </c>
      <c r="Q557" s="23"/>
      <c r="R557" s="23"/>
      <c r="S557" s="19" t="s">
        <v>34</v>
      </c>
      <c r="V557" s="16" t="str">
        <f t="shared" ca="1" si="62"/>
        <v>AD</v>
      </c>
      <c r="W557" s="14" t="str">
        <f t="shared" ca="1" si="63"/>
        <v>Agriculture</v>
      </c>
      <c r="X557" s="3" t="str">
        <f>'EE investment costs'!D606</f>
        <v>LA-92</v>
      </c>
      <c r="Y557" s="3" t="str">
        <f>'EE investment costs'!E606</f>
        <v>Light</v>
      </c>
      <c r="AC557" s="123">
        <f>'EE investment costs'!C606</f>
        <v>9.1999999999999993</v>
      </c>
      <c r="AD557" s="22"/>
    </row>
    <row r="558" spans="2:30">
      <c r="B558" s="14" t="str">
        <f t="shared" ca="1" si="58"/>
        <v>INDADEFFEM-92</v>
      </c>
      <c r="C558" s="15" t="str">
        <f t="shared" ca="1" si="64"/>
        <v>IADEM</v>
      </c>
      <c r="D558" s="16">
        <f>'EE investment costs'!$F$15</f>
        <v>2016</v>
      </c>
      <c r="E558" s="14">
        <f>VLOOKUP(X558,'EE investment costs'!$D$56:$R$656,15,0)</f>
        <v>4.8171199999999992</v>
      </c>
      <c r="F558" s="17">
        <f ca="1">INDEX('EE investment costs'!$D$56:$R$656,MATCH(X558,'EE investment costs'!$D$56:$D$656,0),MATCH($V$8,'EE investment costs'!$D$56:$R$56,0))</f>
        <v>2558.3536149600905</v>
      </c>
      <c r="I558" s="18">
        <v>1</v>
      </c>
      <c r="J558" s="18">
        <v>1</v>
      </c>
      <c r="K558" s="14">
        <f t="shared" ca="1" si="61"/>
        <v>0</v>
      </c>
      <c r="M558" s="19" t="str">
        <f t="shared" ca="1" si="59"/>
        <v>INDADEFFEM-92</v>
      </c>
      <c r="N558" s="23" t="str">
        <f t="shared" ca="1" si="60"/>
        <v>Agriculture Saving Tech-Electric Motors 9.2y</v>
      </c>
      <c r="O558" s="23" t="s">
        <v>32</v>
      </c>
      <c r="P558" s="23" t="s">
        <v>33</v>
      </c>
      <c r="Q558" s="23"/>
      <c r="R558" s="23"/>
      <c r="S558" s="19" t="s">
        <v>34</v>
      </c>
      <c r="V558" s="16" t="str">
        <f t="shared" ca="1" si="62"/>
        <v>AD</v>
      </c>
      <c r="W558" s="14" t="str">
        <f t="shared" ca="1" si="63"/>
        <v>Agriculture</v>
      </c>
      <c r="X558" s="3" t="str">
        <f>'EE investment costs'!D607</f>
        <v>EM-92</v>
      </c>
      <c r="Y558" s="3" t="str">
        <f>'EE investment costs'!E607</f>
        <v>Electric Motors</v>
      </c>
      <c r="AC558" s="123">
        <f>'EE investment costs'!C607</f>
        <v>9.1999999999999993</v>
      </c>
      <c r="AD558" s="22"/>
    </row>
    <row r="559" spans="2:30">
      <c r="B559" s="14" t="str">
        <f t="shared" ca="1" si="58"/>
        <v>INDADEFFTF-92</v>
      </c>
      <c r="C559" s="15" t="str">
        <f t="shared" ca="1" si="64"/>
        <v>IADTF</v>
      </c>
      <c r="D559" s="16">
        <f>'EE investment costs'!$F$15</f>
        <v>2016</v>
      </c>
      <c r="E559" s="14">
        <f>VLOOKUP(X559,'EE investment costs'!$D$56:$R$656,15,0)</f>
        <v>19.333333333333332</v>
      </c>
      <c r="F559" s="17">
        <f ca="1">INDEX('EE investment costs'!$D$56:$R$656,MATCH(X559,'EE investment costs'!$D$56:$D$656,0),MATCH($V$8,'EE investment costs'!$D$56:$R$56,0))</f>
        <v>1351.8213264260896</v>
      </c>
      <c r="I559" s="18">
        <v>1</v>
      </c>
      <c r="J559" s="18">
        <v>1</v>
      </c>
      <c r="K559" s="14">
        <f t="shared" ca="1" si="61"/>
        <v>0</v>
      </c>
      <c r="M559" s="19" t="str">
        <f t="shared" ca="1" si="59"/>
        <v>INDADEFFTF-92</v>
      </c>
      <c r="N559" s="23" t="str">
        <f t="shared" ca="1" si="60"/>
        <v>Agriculture Saving Tech-Haulage Tractors, Trucks, Fishing boats 9.2y</v>
      </c>
      <c r="O559" s="23" t="s">
        <v>32</v>
      </c>
      <c r="P559" s="23" t="s">
        <v>33</v>
      </c>
      <c r="Q559" s="23"/>
      <c r="R559" s="23"/>
      <c r="S559" s="19" t="s">
        <v>34</v>
      </c>
      <c r="V559" s="16" t="str">
        <f t="shared" ca="1" si="62"/>
        <v>AD</v>
      </c>
      <c r="W559" s="14" t="str">
        <f t="shared" ca="1" si="63"/>
        <v>Agriculture</v>
      </c>
      <c r="X559" s="3" t="str">
        <f>'EE investment costs'!D608</f>
        <v>TF-92</v>
      </c>
      <c r="Y559" s="3" t="str">
        <f>'EE investment costs'!E608</f>
        <v>Haulage Tractors, Trucks, Fishing boats</v>
      </c>
      <c r="AC559" s="123">
        <f>'EE investment costs'!C608</f>
        <v>9.1999999999999993</v>
      </c>
      <c r="AD559" s="22"/>
    </row>
    <row r="560" spans="2:30">
      <c r="B560" s="14" t="str">
        <f t="shared" ca="1" si="58"/>
        <v>INDADEFFMT-93</v>
      </c>
      <c r="C560" s="15" t="str">
        <f t="shared" ca="1" si="64"/>
        <v>IADMT</v>
      </c>
      <c r="D560" s="16">
        <f>'EE investment costs'!$F$15</f>
        <v>2016</v>
      </c>
      <c r="E560" s="14">
        <f>VLOOKUP(X560,'EE investment costs'!$D$56:$R$656,15,0)</f>
        <v>6.53</v>
      </c>
      <c r="F560" s="17">
        <f ca="1">INDEX('EE investment costs'!$D$56:$R$656,MATCH(X560,'EE investment costs'!$D$56:$D$656,0),MATCH($V$8,'EE investment costs'!$D$56:$R$56,0))</f>
        <v>1080.8230756507528</v>
      </c>
      <c r="I560" s="18">
        <v>1</v>
      </c>
      <c r="J560" s="18">
        <v>1</v>
      </c>
      <c r="K560" s="14">
        <f t="shared" ca="1" si="61"/>
        <v>2</v>
      </c>
      <c r="M560" s="19" t="str">
        <f t="shared" ca="1" si="59"/>
        <v>INDADEFFMT-93</v>
      </c>
      <c r="N560" s="23" t="str">
        <f t="shared" ca="1" si="60"/>
        <v>Agriculture Saving Tech-Heat Medium Temp. up to 150C 9.3y</v>
      </c>
      <c r="O560" s="23" t="s">
        <v>32</v>
      </c>
      <c r="P560" s="23" t="s">
        <v>33</v>
      </c>
      <c r="Q560" s="23"/>
      <c r="R560" s="23"/>
      <c r="S560" s="19" t="s">
        <v>34</v>
      </c>
      <c r="V560" s="16" t="str">
        <f t="shared" ca="1" si="62"/>
        <v>AD</v>
      </c>
      <c r="W560" s="14" t="str">
        <f t="shared" ca="1" si="63"/>
        <v>Agriculture</v>
      </c>
      <c r="X560" s="3" t="str">
        <f>'EE investment costs'!D609</f>
        <v>MT-93</v>
      </c>
      <c r="Y560" s="3" t="str">
        <f>'EE investment costs'!E609</f>
        <v>Heat Medium Temp. up to 150C</v>
      </c>
      <c r="AC560" s="123">
        <f>'EE investment costs'!C609</f>
        <v>9.3000000000000007</v>
      </c>
      <c r="AD560" s="22"/>
    </row>
    <row r="561" spans="2:30">
      <c r="B561" s="14" t="str">
        <f t="shared" ca="1" si="58"/>
        <v>INDADEFFHT-93</v>
      </c>
      <c r="C561" s="15" t="str">
        <f t="shared" ca="1" si="64"/>
        <v>IADHT</v>
      </c>
      <c r="D561" s="16">
        <f>'EE investment costs'!$F$15</f>
        <v>2016</v>
      </c>
      <c r="E561" s="14">
        <f>VLOOKUP(X561,'EE investment costs'!$D$56:$R$656,15,0)</f>
        <v>5.2240000000000002</v>
      </c>
      <c r="F561" s="17">
        <f ca="1">INDEX('EE investment costs'!$D$56:$R$656,MATCH(X561,'EE investment costs'!$D$56:$D$656,0),MATCH($V$8,'EE investment costs'!$D$56:$R$56,0))</f>
        <v>803.75643330030573</v>
      </c>
      <c r="I561" s="18">
        <v>1</v>
      </c>
      <c r="J561" s="18">
        <v>1</v>
      </c>
      <c r="K561" s="14">
        <f t="shared" ca="1" si="61"/>
        <v>4</v>
      </c>
      <c r="M561" s="19" t="str">
        <f t="shared" ca="1" si="59"/>
        <v>INDADEFFHT-93</v>
      </c>
      <c r="N561" s="23" t="str">
        <f t="shared" ca="1" si="60"/>
        <v>Agriculture Saving Tech-Heat High Temp. over 150C 9.3y</v>
      </c>
      <c r="O561" s="23" t="s">
        <v>32</v>
      </c>
      <c r="P561" s="23" t="s">
        <v>33</v>
      </c>
      <c r="Q561" s="23"/>
      <c r="R561" s="23"/>
      <c r="S561" s="19" t="s">
        <v>34</v>
      </c>
      <c r="V561" s="16" t="str">
        <f t="shared" ca="1" si="62"/>
        <v>AD</v>
      </c>
      <c r="W561" s="14" t="str">
        <f t="shared" ca="1" si="63"/>
        <v>Agriculture</v>
      </c>
      <c r="X561" s="3" t="str">
        <f>'EE investment costs'!D610</f>
        <v>HT-93</v>
      </c>
      <c r="Y561" s="3" t="str">
        <f>'EE investment costs'!E610</f>
        <v>Heat High Temp. over 150C</v>
      </c>
      <c r="AC561" s="123">
        <f>'EE investment costs'!C610</f>
        <v>9.3000000000000007</v>
      </c>
      <c r="AD561" s="22"/>
    </row>
    <row r="562" spans="2:30">
      <c r="B562" s="14" t="str">
        <f t="shared" ca="1" si="58"/>
        <v>INDADEFFRH-93</v>
      </c>
      <c r="C562" s="15" t="str">
        <f t="shared" ca="1" si="64"/>
        <v>IADRH</v>
      </c>
      <c r="D562" s="16">
        <f>'EE investment costs'!$F$15</f>
        <v>2016</v>
      </c>
      <c r="E562" s="14">
        <f>VLOOKUP(X562,'EE investment costs'!$D$56:$R$656,15,0)</f>
        <v>16.989333333333335</v>
      </c>
      <c r="F562" s="17">
        <f ca="1">INDEX('EE investment costs'!$D$56:$R$656,MATCH(X562,'EE investment costs'!$D$56:$D$656,0),MATCH($V$8,'EE investment costs'!$D$56:$R$56,0))</f>
        <v>3578.0064009707562</v>
      </c>
      <c r="I562" s="18">
        <v>1</v>
      </c>
      <c r="J562" s="18">
        <v>1</v>
      </c>
      <c r="K562" s="14">
        <f t="shared" ca="1" si="61"/>
        <v>0</v>
      </c>
      <c r="M562" s="19" t="str">
        <f t="shared" ca="1" si="59"/>
        <v>INDADEFFRH-93</v>
      </c>
      <c r="N562" s="23" t="str">
        <f t="shared" ca="1" si="60"/>
        <v>Agriculture Saving Tech-Heat Room Heat 9.3y</v>
      </c>
      <c r="O562" s="23" t="s">
        <v>32</v>
      </c>
      <c r="P562" s="23" t="s">
        <v>33</v>
      </c>
      <c r="Q562" s="23"/>
      <c r="R562" s="23"/>
      <c r="S562" s="19" t="s">
        <v>34</v>
      </c>
      <c r="V562" s="16" t="str">
        <f t="shared" ca="1" si="62"/>
        <v>AD</v>
      </c>
      <c r="W562" s="14" t="str">
        <f t="shared" ca="1" si="63"/>
        <v>Agriculture</v>
      </c>
      <c r="X562" s="3" t="str">
        <f>'EE investment costs'!D611</f>
        <v>RH-93</v>
      </c>
      <c r="Y562" s="3" t="str">
        <f>'EE investment costs'!E611</f>
        <v>Heat Room Heat</v>
      </c>
      <c r="AC562" s="123">
        <f>'EE investment costs'!C611</f>
        <v>9.3000000000000007</v>
      </c>
      <c r="AD562" s="22"/>
    </row>
    <row r="563" spans="2:30">
      <c r="B563" s="14" t="str">
        <f t="shared" ca="1" si="58"/>
        <v>INDADEFFLA-93</v>
      </c>
      <c r="C563" s="15" t="str">
        <f t="shared" ca="1" si="64"/>
        <v>IADLA</v>
      </c>
      <c r="D563" s="16">
        <f>'EE investment costs'!$F$15</f>
        <v>2016</v>
      </c>
      <c r="E563" s="14">
        <f>VLOOKUP(X563,'EE investment costs'!$D$56:$R$656,15,0)</f>
        <v>4.6007666666666669</v>
      </c>
      <c r="F563" s="17">
        <f ca="1">INDEX('EE investment costs'!$D$56:$R$656,MATCH(X563,'EE investment costs'!$D$56:$D$656,0),MATCH($V$8,'EE investment costs'!$D$56:$R$56,0))</f>
        <v>2385.3835515105006</v>
      </c>
      <c r="I563" s="18">
        <v>1</v>
      </c>
      <c r="J563" s="18">
        <v>1</v>
      </c>
      <c r="K563" s="14">
        <f t="shared" ca="1" si="61"/>
        <v>0</v>
      </c>
      <c r="M563" s="19" t="str">
        <f t="shared" ca="1" si="59"/>
        <v>INDADEFFLA-93</v>
      </c>
      <c r="N563" s="23" t="str">
        <f t="shared" ca="1" si="60"/>
        <v>Agriculture Saving Tech-Light 9.3y</v>
      </c>
      <c r="O563" s="23" t="s">
        <v>32</v>
      </c>
      <c r="P563" s="23" t="s">
        <v>33</v>
      </c>
      <c r="Q563" s="23"/>
      <c r="R563" s="23"/>
      <c r="S563" s="19" t="s">
        <v>34</v>
      </c>
      <c r="V563" s="16" t="str">
        <f t="shared" ca="1" si="62"/>
        <v>AD</v>
      </c>
      <c r="W563" s="14" t="str">
        <f t="shared" ca="1" si="63"/>
        <v>Agriculture</v>
      </c>
      <c r="X563" s="3" t="str">
        <f>'EE investment costs'!D612</f>
        <v>LA-93</v>
      </c>
      <c r="Y563" s="3" t="str">
        <f>'EE investment costs'!E612</f>
        <v>Light</v>
      </c>
      <c r="AC563" s="123">
        <f>'EE investment costs'!C612</f>
        <v>9.3000000000000007</v>
      </c>
      <c r="AD563" s="22"/>
    </row>
    <row r="564" spans="2:30">
      <c r="B564" s="14" t="str">
        <f t="shared" ca="1" si="58"/>
        <v>INDADEFFEM-93</v>
      </c>
      <c r="C564" s="15" t="str">
        <f t="shared" ca="1" si="64"/>
        <v>IADEM</v>
      </c>
      <c r="D564" s="16">
        <f>'EE investment costs'!$F$15</f>
        <v>2016</v>
      </c>
      <c r="E564" s="14">
        <f>VLOOKUP(X564,'EE investment costs'!$D$56:$R$656,15,0)</f>
        <v>4.8308049999999998</v>
      </c>
      <c r="F564" s="17">
        <f ca="1">INDEX('EE investment costs'!$D$56:$R$656,MATCH(X564,'EE investment costs'!$D$56:$D$656,0),MATCH($V$8,'EE investment costs'!$D$56:$R$56,0))</f>
        <v>2577.291777026107</v>
      </c>
      <c r="I564" s="18">
        <v>1</v>
      </c>
      <c r="J564" s="18">
        <v>1</v>
      </c>
      <c r="K564" s="14">
        <f t="shared" ca="1" si="61"/>
        <v>0</v>
      </c>
      <c r="M564" s="19" t="str">
        <f t="shared" ca="1" si="59"/>
        <v>INDADEFFEM-93</v>
      </c>
      <c r="N564" s="23" t="str">
        <f t="shared" ca="1" si="60"/>
        <v>Agriculture Saving Tech-Electric Motors 9.3y</v>
      </c>
      <c r="O564" s="23" t="s">
        <v>32</v>
      </c>
      <c r="P564" s="23" t="s">
        <v>33</v>
      </c>
      <c r="Q564" s="23"/>
      <c r="R564" s="23"/>
      <c r="S564" s="19" t="s">
        <v>34</v>
      </c>
      <c r="V564" s="16" t="str">
        <f t="shared" ca="1" si="62"/>
        <v>AD</v>
      </c>
      <c r="W564" s="14" t="str">
        <f t="shared" ca="1" si="63"/>
        <v>Agriculture</v>
      </c>
      <c r="X564" s="3" t="str">
        <f>'EE investment costs'!D613</f>
        <v>EM-93</v>
      </c>
      <c r="Y564" s="3" t="str">
        <f>'EE investment costs'!E613</f>
        <v>Electric Motors</v>
      </c>
      <c r="AC564" s="123">
        <f>'EE investment costs'!C613</f>
        <v>9.3000000000000007</v>
      </c>
      <c r="AD564" s="22"/>
    </row>
    <row r="565" spans="2:30">
      <c r="B565" s="14" t="str">
        <f t="shared" ca="1" si="58"/>
        <v>INDADEFFTF-93</v>
      </c>
      <c r="C565" s="15" t="str">
        <f t="shared" ca="1" si="64"/>
        <v>IADTF</v>
      </c>
      <c r="D565" s="16">
        <f>'EE investment costs'!$F$15</f>
        <v>2016</v>
      </c>
      <c r="E565" s="14">
        <f>VLOOKUP(X565,'EE investment costs'!$D$56:$R$656,15,0)</f>
        <v>19.416666666666668</v>
      </c>
      <c r="F565" s="17">
        <f ca="1">INDEX('EE investment costs'!$D$56:$R$656,MATCH(X565,'EE investment costs'!$D$56:$D$656,0),MATCH($V$8,'EE investment costs'!$D$56:$R$56,0))</f>
        <v>1366.5150364959388</v>
      </c>
      <c r="I565" s="18">
        <v>1</v>
      </c>
      <c r="J565" s="18">
        <v>1</v>
      </c>
      <c r="K565" s="14">
        <f t="shared" ca="1" si="61"/>
        <v>0</v>
      </c>
      <c r="M565" s="19" t="str">
        <f t="shared" ca="1" si="59"/>
        <v>INDADEFFTF-93</v>
      </c>
      <c r="N565" s="23" t="str">
        <f t="shared" ca="1" si="60"/>
        <v>Agriculture Saving Tech-Haulage Tractors, Trucks, Fishing boats 9.3y</v>
      </c>
      <c r="O565" s="23" t="s">
        <v>32</v>
      </c>
      <c r="P565" s="23" t="s">
        <v>33</v>
      </c>
      <c r="Q565" s="23"/>
      <c r="R565" s="23"/>
      <c r="S565" s="19" t="s">
        <v>34</v>
      </c>
      <c r="V565" s="16" t="str">
        <f t="shared" ca="1" si="62"/>
        <v>AD</v>
      </c>
      <c r="W565" s="14" t="str">
        <f t="shared" ca="1" si="63"/>
        <v>Agriculture</v>
      </c>
      <c r="X565" s="3" t="str">
        <f>'EE investment costs'!D614</f>
        <v>TF-93</v>
      </c>
      <c r="Y565" s="3" t="str">
        <f>'EE investment costs'!E614</f>
        <v>Haulage Tractors, Trucks, Fishing boats</v>
      </c>
      <c r="AC565" s="123">
        <f>'EE investment costs'!C614</f>
        <v>9.3000000000000007</v>
      </c>
      <c r="AD565" s="22"/>
    </row>
    <row r="566" spans="2:30">
      <c r="B566" s="14" t="str">
        <f t="shared" ca="1" si="58"/>
        <v>INDADEFFMT-94</v>
      </c>
      <c r="C566" s="15" t="str">
        <f t="shared" ca="1" si="64"/>
        <v>IADMT</v>
      </c>
      <c r="D566" s="16">
        <f>'EE investment costs'!$F$15</f>
        <v>2016</v>
      </c>
      <c r="E566" s="14">
        <f>VLOOKUP(X566,'EE investment costs'!$D$56:$R$656,15,0)</f>
        <v>6.54</v>
      </c>
      <c r="F566" s="17">
        <f ca="1">INDEX('EE investment costs'!$D$56:$R$656,MATCH(X566,'EE investment costs'!$D$56:$D$656,0),MATCH($V$8,'EE investment costs'!$D$56:$R$56,0))</f>
        <v>1090.1501532551158</v>
      </c>
      <c r="I566" s="18">
        <v>1</v>
      </c>
      <c r="J566" s="18">
        <v>1</v>
      </c>
      <c r="K566" s="14">
        <f t="shared" ca="1" si="61"/>
        <v>2</v>
      </c>
      <c r="M566" s="19" t="str">
        <f t="shared" ca="1" si="59"/>
        <v>INDADEFFMT-94</v>
      </c>
      <c r="N566" s="23" t="str">
        <f t="shared" ca="1" si="60"/>
        <v>Agriculture Saving Tech-Heat Medium Temp. up to 150C 9.4y</v>
      </c>
      <c r="O566" s="23" t="s">
        <v>32</v>
      </c>
      <c r="P566" s="23" t="s">
        <v>33</v>
      </c>
      <c r="Q566" s="23"/>
      <c r="R566" s="23"/>
      <c r="S566" s="19" t="s">
        <v>34</v>
      </c>
      <c r="V566" s="16" t="str">
        <f t="shared" ca="1" si="62"/>
        <v>AD</v>
      </c>
      <c r="W566" s="14" t="str">
        <f t="shared" ca="1" si="63"/>
        <v>Agriculture</v>
      </c>
      <c r="X566" s="3" t="str">
        <f>'EE investment costs'!D615</f>
        <v>MT-94</v>
      </c>
      <c r="Y566" s="3" t="str">
        <f>'EE investment costs'!E615</f>
        <v>Heat Medium Temp. up to 150C</v>
      </c>
      <c r="AC566" s="123">
        <f>'EE investment costs'!C615</f>
        <v>9.4</v>
      </c>
      <c r="AD566" s="22"/>
    </row>
    <row r="567" spans="2:30">
      <c r="B567" s="14" t="str">
        <f t="shared" ca="1" si="58"/>
        <v>INDADEFFHT-94</v>
      </c>
      <c r="C567" s="15" t="str">
        <f t="shared" ca="1" si="64"/>
        <v>IADHT</v>
      </c>
      <c r="D567" s="16">
        <f>'EE investment costs'!$F$15</f>
        <v>2016</v>
      </c>
      <c r="E567" s="14">
        <f>VLOOKUP(X567,'EE investment costs'!$D$56:$R$656,15,0)</f>
        <v>5.2320000000000002</v>
      </c>
      <c r="F567" s="17">
        <f ca="1">INDEX('EE investment costs'!$D$56:$R$656,MATCH(X567,'EE investment costs'!$D$56:$D$656,0),MATCH($V$8,'EE investment costs'!$D$56:$R$56,0))</f>
        <v>809.96094266745206</v>
      </c>
      <c r="I567" s="18">
        <v>1</v>
      </c>
      <c r="J567" s="18">
        <v>1</v>
      </c>
      <c r="K567" s="14">
        <f t="shared" ca="1" si="61"/>
        <v>4</v>
      </c>
      <c r="M567" s="19" t="str">
        <f t="shared" ca="1" si="59"/>
        <v>INDADEFFHT-94</v>
      </c>
      <c r="N567" s="23" t="str">
        <f t="shared" ca="1" si="60"/>
        <v>Agriculture Saving Tech-Heat High Temp. over 150C 9.4y</v>
      </c>
      <c r="O567" s="23" t="s">
        <v>32</v>
      </c>
      <c r="P567" s="23" t="s">
        <v>33</v>
      </c>
      <c r="Q567" s="23"/>
      <c r="R567" s="23"/>
      <c r="S567" s="19" t="s">
        <v>34</v>
      </c>
      <c r="V567" s="16" t="str">
        <f t="shared" ca="1" si="62"/>
        <v>AD</v>
      </c>
      <c r="W567" s="14" t="str">
        <f t="shared" ca="1" si="63"/>
        <v>Agriculture</v>
      </c>
      <c r="X567" s="3" t="str">
        <f>'EE investment costs'!D616</f>
        <v>HT-94</v>
      </c>
      <c r="Y567" s="3" t="str">
        <f>'EE investment costs'!E616</f>
        <v>Heat High Temp. over 150C</v>
      </c>
      <c r="AC567" s="123">
        <f>'EE investment costs'!C616</f>
        <v>9.4</v>
      </c>
      <c r="AD567" s="22"/>
    </row>
    <row r="568" spans="2:30">
      <c r="B568" s="14" t="str">
        <f t="shared" ca="1" si="58"/>
        <v>INDADEFFRH-94</v>
      </c>
      <c r="C568" s="15" t="str">
        <f t="shared" ca="1" si="64"/>
        <v>IADRH</v>
      </c>
      <c r="D568" s="16">
        <f>'EE investment costs'!$F$15</f>
        <v>2016</v>
      </c>
      <c r="E568" s="14">
        <f>VLOOKUP(X568,'EE investment costs'!$D$56:$R$656,15,0)</f>
        <v>17.008000000000003</v>
      </c>
      <c r="F568" s="17">
        <f ca="1">INDEX('EE investment costs'!$D$56:$R$656,MATCH(X568,'EE investment costs'!$D$56:$D$656,0),MATCH($V$8,'EE investment costs'!$D$56:$R$56,0))</f>
        <v>3639.6961665047356</v>
      </c>
      <c r="I568" s="18">
        <v>1</v>
      </c>
      <c r="J568" s="18">
        <v>1</v>
      </c>
      <c r="K568" s="14">
        <f t="shared" ca="1" si="61"/>
        <v>0</v>
      </c>
      <c r="M568" s="19" t="str">
        <f t="shared" ca="1" si="59"/>
        <v>INDADEFFRH-94</v>
      </c>
      <c r="N568" s="23" t="str">
        <f t="shared" ca="1" si="60"/>
        <v>Agriculture Saving Tech-Heat Room Heat 9.4y</v>
      </c>
      <c r="O568" s="23" t="s">
        <v>32</v>
      </c>
      <c r="P568" s="23" t="s">
        <v>33</v>
      </c>
      <c r="Q568" s="23"/>
      <c r="R568" s="23"/>
      <c r="S568" s="19" t="s">
        <v>34</v>
      </c>
      <c r="V568" s="16" t="str">
        <f t="shared" ca="1" si="62"/>
        <v>AD</v>
      </c>
      <c r="W568" s="14" t="str">
        <f t="shared" ca="1" si="63"/>
        <v>Agriculture</v>
      </c>
      <c r="X568" s="3" t="str">
        <f>'EE investment costs'!D617</f>
        <v>RH-94</v>
      </c>
      <c r="Y568" s="3" t="str">
        <f>'EE investment costs'!E617</f>
        <v>Heat Room Heat</v>
      </c>
      <c r="AC568" s="123">
        <f>'EE investment costs'!C617</f>
        <v>9.4</v>
      </c>
      <c r="AD568" s="22"/>
    </row>
    <row r="569" spans="2:30">
      <c r="B569" s="14" t="str">
        <f t="shared" ca="1" si="58"/>
        <v>INDADEFFLA-94</v>
      </c>
      <c r="C569" s="15" t="str">
        <f t="shared" ca="1" si="64"/>
        <v>IADLA</v>
      </c>
      <c r="D569" s="16">
        <f>'EE investment costs'!$F$15</f>
        <v>2016</v>
      </c>
      <c r="E569" s="14">
        <f>VLOOKUP(X569,'EE investment costs'!$D$56:$R$656,15,0)</f>
        <v>4.6138000000000003</v>
      </c>
      <c r="F569" s="17">
        <f ca="1">INDEX('EE investment costs'!$D$56:$R$656,MATCH(X569,'EE investment costs'!$D$56:$D$656,0),MATCH($V$8,'EE investment costs'!$D$56:$R$56,0))</f>
        <v>2400.7607446616271</v>
      </c>
      <c r="I569" s="18">
        <v>1</v>
      </c>
      <c r="J569" s="18">
        <v>1</v>
      </c>
      <c r="K569" s="14">
        <f t="shared" ca="1" si="61"/>
        <v>0</v>
      </c>
      <c r="M569" s="19" t="str">
        <f t="shared" ca="1" si="59"/>
        <v>INDADEFFLA-94</v>
      </c>
      <c r="N569" s="23" t="str">
        <f t="shared" ca="1" si="60"/>
        <v>Agriculture Saving Tech-Light 9.4y</v>
      </c>
      <c r="O569" s="23" t="s">
        <v>32</v>
      </c>
      <c r="P569" s="23" t="s">
        <v>33</v>
      </c>
      <c r="Q569" s="23"/>
      <c r="R569" s="23"/>
      <c r="S569" s="19" t="s">
        <v>34</v>
      </c>
      <c r="V569" s="16" t="str">
        <f t="shared" ca="1" si="62"/>
        <v>AD</v>
      </c>
      <c r="W569" s="14" t="str">
        <f t="shared" ca="1" si="63"/>
        <v>Agriculture</v>
      </c>
      <c r="X569" s="3" t="str">
        <f>'EE investment costs'!D618</f>
        <v>LA-94</v>
      </c>
      <c r="Y569" s="3" t="str">
        <f>'EE investment costs'!E618</f>
        <v>Light</v>
      </c>
      <c r="AC569" s="123">
        <f>'EE investment costs'!C618</f>
        <v>9.4</v>
      </c>
      <c r="AD569" s="22"/>
    </row>
    <row r="570" spans="2:30">
      <c r="B570" s="14" t="str">
        <f t="shared" ca="1" si="58"/>
        <v>INDADEFFEM-94</v>
      </c>
      <c r="C570" s="15" t="str">
        <f t="shared" ca="1" si="64"/>
        <v>IADEM</v>
      </c>
      <c r="D570" s="16">
        <f>'EE investment costs'!$F$15</f>
        <v>2016</v>
      </c>
      <c r="E570" s="14">
        <f>VLOOKUP(X570,'EE investment costs'!$D$56:$R$656,15,0)</f>
        <v>4.8444899999999995</v>
      </c>
      <c r="F570" s="17">
        <f ca="1">INDEX('EE investment costs'!$D$56:$R$656,MATCH(X570,'EE investment costs'!$D$56:$D$656,0),MATCH($V$8,'EE investment costs'!$D$56:$R$56,0))</f>
        <v>2596.229939092123</v>
      </c>
      <c r="I570" s="18">
        <v>1</v>
      </c>
      <c r="J570" s="18">
        <v>1</v>
      </c>
      <c r="K570" s="14">
        <f t="shared" ca="1" si="61"/>
        <v>0</v>
      </c>
      <c r="M570" s="19" t="str">
        <f t="shared" ca="1" si="59"/>
        <v>INDADEFFEM-94</v>
      </c>
      <c r="N570" s="23" t="str">
        <f t="shared" ca="1" si="60"/>
        <v>Agriculture Saving Tech-Electric Motors 9.4y</v>
      </c>
      <c r="O570" s="23" t="s">
        <v>32</v>
      </c>
      <c r="P570" s="23" t="s">
        <v>33</v>
      </c>
      <c r="Q570" s="23"/>
      <c r="R570" s="23"/>
      <c r="S570" s="19" t="s">
        <v>34</v>
      </c>
      <c r="V570" s="16" t="str">
        <f t="shared" ca="1" si="62"/>
        <v>AD</v>
      </c>
      <c r="W570" s="14" t="str">
        <f t="shared" ca="1" si="63"/>
        <v>Agriculture</v>
      </c>
      <c r="X570" s="3" t="str">
        <f>'EE investment costs'!D619</f>
        <v>EM-94</v>
      </c>
      <c r="Y570" s="3" t="str">
        <f>'EE investment costs'!E619</f>
        <v>Electric Motors</v>
      </c>
      <c r="AC570" s="123">
        <f>'EE investment costs'!C619</f>
        <v>9.4</v>
      </c>
      <c r="AD570" s="22"/>
    </row>
    <row r="571" spans="2:30">
      <c r="B571" s="14" t="str">
        <f t="shared" ca="1" si="58"/>
        <v>INDADEFFTF-94</v>
      </c>
      <c r="C571" s="15" t="str">
        <f t="shared" ca="1" si="64"/>
        <v>IADTF</v>
      </c>
      <c r="D571" s="16">
        <f>'EE investment costs'!$F$15</f>
        <v>2016</v>
      </c>
      <c r="E571" s="14">
        <f>VLOOKUP(X571,'EE investment costs'!$D$56:$R$656,15,0)</f>
        <v>19.5</v>
      </c>
      <c r="F571" s="17">
        <f ca="1">INDEX('EE investment costs'!$D$56:$R$656,MATCH(X571,'EE investment costs'!$D$56:$D$656,0),MATCH($V$8,'EE investment costs'!$D$56:$R$56,0))</f>
        <v>1381.2087465657874</v>
      </c>
      <c r="I571" s="18">
        <v>1</v>
      </c>
      <c r="J571" s="18">
        <v>1</v>
      </c>
      <c r="K571" s="14">
        <f t="shared" ca="1" si="61"/>
        <v>0</v>
      </c>
      <c r="M571" s="19" t="str">
        <f t="shared" ca="1" si="59"/>
        <v>INDADEFFTF-94</v>
      </c>
      <c r="N571" s="23" t="str">
        <f t="shared" ca="1" si="60"/>
        <v>Agriculture Saving Tech-Haulage Tractors, Trucks, Fishing boats 9.4y</v>
      </c>
      <c r="O571" s="23" t="s">
        <v>32</v>
      </c>
      <c r="P571" s="23" t="s">
        <v>33</v>
      </c>
      <c r="Q571" s="23"/>
      <c r="R571" s="23"/>
      <c r="S571" s="19" t="s">
        <v>34</v>
      </c>
      <c r="V571" s="16" t="str">
        <f t="shared" ca="1" si="62"/>
        <v>AD</v>
      </c>
      <c r="W571" s="14" t="str">
        <f t="shared" ca="1" si="63"/>
        <v>Agriculture</v>
      </c>
      <c r="X571" s="3" t="str">
        <f>'EE investment costs'!D620</f>
        <v>TF-94</v>
      </c>
      <c r="Y571" s="3" t="str">
        <f>'EE investment costs'!E620</f>
        <v>Haulage Tractors, Trucks, Fishing boats</v>
      </c>
      <c r="AC571" s="123">
        <f>'EE investment costs'!C620</f>
        <v>9.4</v>
      </c>
      <c r="AD571" s="22"/>
    </row>
    <row r="572" spans="2:30">
      <c r="B572" s="14" t="str">
        <f t="shared" ca="1" si="58"/>
        <v>INDADEFFMT-95</v>
      </c>
      <c r="C572" s="15" t="str">
        <f t="shared" ca="1" si="64"/>
        <v>IADMT</v>
      </c>
      <c r="D572" s="16">
        <f>'EE investment costs'!$F$15</f>
        <v>2016</v>
      </c>
      <c r="E572" s="14">
        <f>VLOOKUP(X572,'EE investment costs'!$D$56:$R$656,15,0)</f>
        <v>6.5500000000000007</v>
      </c>
      <c r="F572" s="17">
        <f ca="1">INDEX('EE investment costs'!$D$56:$R$656,MATCH(X572,'EE investment costs'!$D$56:$D$656,0),MATCH($V$8,'EE investment costs'!$D$56:$R$56,0))</f>
        <v>1099.4772308594786</v>
      </c>
      <c r="I572" s="18">
        <v>1</v>
      </c>
      <c r="J572" s="18">
        <v>1</v>
      </c>
      <c r="K572" s="14">
        <f t="shared" ca="1" si="61"/>
        <v>2</v>
      </c>
      <c r="M572" s="19" t="str">
        <f t="shared" ca="1" si="59"/>
        <v>INDADEFFMT-95</v>
      </c>
      <c r="N572" s="23" t="str">
        <f t="shared" ca="1" si="60"/>
        <v>Agriculture Saving Tech-Heat Medium Temp. up to 150C 9.5y</v>
      </c>
      <c r="O572" s="23" t="s">
        <v>32</v>
      </c>
      <c r="P572" s="23" t="s">
        <v>33</v>
      </c>
      <c r="Q572" s="23"/>
      <c r="R572" s="23"/>
      <c r="S572" s="19" t="s">
        <v>34</v>
      </c>
      <c r="V572" s="16" t="str">
        <f t="shared" ca="1" si="62"/>
        <v>AD</v>
      </c>
      <c r="W572" s="14" t="str">
        <f t="shared" ca="1" si="63"/>
        <v>Agriculture</v>
      </c>
      <c r="X572" s="3" t="str">
        <f>'EE investment costs'!D621</f>
        <v>MT-95</v>
      </c>
      <c r="Y572" s="3" t="str">
        <f>'EE investment costs'!E621</f>
        <v>Heat Medium Temp. up to 150C</v>
      </c>
      <c r="AC572" s="123">
        <f>'EE investment costs'!C621</f>
        <v>9.5</v>
      </c>
      <c r="AD572" s="22"/>
    </row>
    <row r="573" spans="2:30">
      <c r="B573" s="14" t="str">
        <f t="shared" ca="1" si="58"/>
        <v>INDADEFFHT-95</v>
      </c>
      <c r="C573" s="15" t="str">
        <f t="shared" ca="1" si="64"/>
        <v>IADHT</v>
      </c>
      <c r="D573" s="16">
        <f>'EE investment costs'!$F$15</f>
        <v>2016</v>
      </c>
      <c r="E573" s="14">
        <f>VLOOKUP(X573,'EE investment costs'!$D$56:$R$656,15,0)</f>
        <v>5.24</v>
      </c>
      <c r="F573" s="17">
        <f ca="1">INDEX('EE investment costs'!$D$56:$R$656,MATCH(X573,'EE investment costs'!$D$56:$D$656,0),MATCH($V$8,'EE investment costs'!$D$56:$R$56,0))</f>
        <v>816.1654520345985</v>
      </c>
      <c r="I573" s="18">
        <v>1</v>
      </c>
      <c r="J573" s="18">
        <v>1</v>
      </c>
      <c r="K573" s="14">
        <f t="shared" ca="1" si="61"/>
        <v>4</v>
      </c>
      <c r="M573" s="19" t="str">
        <f t="shared" ca="1" si="59"/>
        <v>INDADEFFHT-95</v>
      </c>
      <c r="N573" s="23" t="str">
        <f t="shared" ca="1" si="60"/>
        <v>Agriculture Saving Tech-Heat High Temp. over 150C 9.5y</v>
      </c>
      <c r="O573" s="23" t="s">
        <v>32</v>
      </c>
      <c r="P573" s="23" t="s">
        <v>33</v>
      </c>
      <c r="Q573" s="23"/>
      <c r="R573" s="23"/>
      <c r="S573" s="19" t="s">
        <v>34</v>
      </c>
      <c r="V573" s="16" t="str">
        <f t="shared" ca="1" si="62"/>
        <v>AD</v>
      </c>
      <c r="W573" s="14" t="str">
        <f t="shared" ca="1" si="63"/>
        <v>Agriculture</v>
      </c>
      <c r="X573" s="3" t="str">
        <f>'EE investment costs'!D622</f>
        <v>HT-95</v>
      </c>
      <c r="Y573" s="3" t="str">
        <f>'EE investment costs'!E622</f>
        <v>Heat High Temp. over 150C</v>
      </c>
      <c r="AC573" s="123">
        <f>'EE investment costs'!C622</f>
        <v>9.5</v>
      </c>
      <c r="AD573" s="22"/>
    </row>
    <row r="574" spans="2:30">
      <c r="B574" s="14" t="str">
        <f t="shared" ca="1" si="58"/>
        <v>INDADEFFRH-95</v>
      </c>
      <c r="C574" s="15" t="str">
        <f t="shared" ca="1" si="64"/>
        <v>IADRH</v>
      </c>
      <c r="D574" s="16">
        <f>'EE investment costs'!$F$15</f>
        <v>2016</v>
      </c>
      <c r="E574" s="14">
        <f>VLOOKUP(X574,'EE investment costs'!$D$56:$R$656,15,0)</f>
        <v>17.026666666666671</v>
      </c>
      <c r="F574" s="17">
        <f ca="1">INDEX('EE investment costs'!$D$56:$R$656,MATCH(X574,'EE investment costs'!$D$56:$D$656,0),MATCH($V$8,'EE investment costs'!$D$56:$R$56,0))</f>
        <v>3701.3859320387137</v>
      </c>
      <c r="I574" s="18">
        <v>1</v>
      </c>
      <c r="J574" s="18">
        <v>1</v>
      </c>
      <c r="K574" s="14">
        <f t="shared" ca="1" si="61"/>
        <v>0</v>
      </c>
      <c r="M574" s="19" t="str">
        <f t="shared" ca="1" si="59"/>
        <v>INDADEFFRH-95</v>
      </c>
      <c r="N574" s="23" t="str">
        <f t="shared" ca="1" si="60"/>
        <v>Agriculture Saving Tech-Heat Room Heat 9.5y</v>
      </c>
      <c r="O574" s="23" t="s">
        <v>32</v>
      </c>
      <c r="P574" s="23" t="s">
        <v>33</v>
      </c>
      <c r="Q574" s="23"/>
      <c r="R574" s="23"/>
      <c r="S574" s="19" t="s">
        <v>34</v>
      </c>
      <c r="V574" s="16" t="str">
        <f t="shared" ca="1" si="62"/>
        <v>AD</v>
      </c>
      <c r="W574" s="14" t="str">
        <f t="shared" ca="1" si="63"/>
        <v>Agriculture</v>
      </c>
      <c r="X574" s="3" t="str">
        <f>'EE investment costs'!D623</f>
        <v>RH-95</v>
      </c>
      <c r="Y574" s="3" t="str">
        <f>'EE investment costs'!E623</f>
        <v>Heat Room Heat</v>
      </c>
      <c r="AC574" s="123">
        <f>'EE investment costs'!C623</f>
        <v>9.5</v>
      </c>
      <c r="AD574" s="22"/>
    </row>
    <row r="575" spans="2:30">
      <c r="B575" s="14" t="str">
        <f t="shared" ca="1" si="58"/>
        <v>INDADEFFLA-95</v>
      </c>
      <c r="C575" s="15" t="str">
        <f t="shared" ca="1" si="64"/>
        <v>IADLA</v>
      </c>
      <c r="D575" s="16">
        <f>'EE investment costs'!$F$15</f>
        <v>2016</v>
      </c>
      <c r="E575" s="14">
        <f>VLOOKUP(X575,'EE investment costs'!$D$56:$R$656,15,0)</f>
        <v>4.6268333333333338</v>
      </c>
      <c r="F575" s="17">
        <f ca="1">INDEX('EE investment costs'!$D$56:$R$656,MATCH(X575,'EE investment costs'!$D$56:$D$656,0),MATCH($V$8,'EE investment costs'!$D$56:$R$56,0))</f>
        <v>2416.137937812754</v>
      </c>
      <c r="I575" s="18">
        <v>1</v>
      </c>
      <c r="J575" s="18">
        <v>1</v>
      </c>
      <c r="K575" s="14">
        <f t="shared" ca="1" si="61"/>
        <v>0</v>
      </c>
      <c r="M575" s="19" t="str">
        <f t="shared" ca="1" si="59"/>
        <v>INDADEFFLA-95</v>
      </c>
      <c r="N575" s="23" t="str">
        <f t="shared" ca="1" si="60"/>
        <v>Agriculture Saving Tech-Light 9.5y</v>
      </c>
      <c r="O575" s="23" t="s">
        <v>32</v>
      </c>
      <c r="P575" s="23" t="s">
        <v>33</v>
      </c>
      <c r="Q575" s="23"/>
      <c r="R575" s="23"/>
      <c r="S575" s="19" t="s">
        <v>34</v>
      </c>
      <c r="V575" s="16" t="str">
        <f t="shared" ca="1" si="62"/>
        <v>AD</v>
      </c>
      <c r="W575" s="14" t="str">
        <f t="shared" ca="1" si="63"/>
        <v>Agriculture</v>
      </c>
      <c r="X575" s="3" t="str">
        <f>'EE investment costs'!D624</f>
        <v>LA-95</v>
      </c>
      <c r="Y575" s="3" t="str">
        <f>'EE investment costs'!E624</f>
        <v>Light</v>
      </c>
      <c r="AC575" s="123">
        <f>'EE investment costs'!C624</f>
        <v>9.5</v>
      </c>
      <c r="AD575" s="22"/>
    </row>
    <row r="576" spans="2:30">
      <c r="B576" s="14" t="str">
        <f t="shared" ca="1" si="58"/>
        <v>INDADEFFEM-95</v>
      </c>
      <c r="C576" s="15" t="str">
        <f t="shared" ca="1" si="64"/>
        <v>IADEM</v>
      </c>
      <c r="D576" s="16">
        <f>'EE investment costs'!$F$15</f>
        <v>2016</v>
      </c>
      <c r="E576" s="14">
        <f>VLOOKUP(X576,'EE investment costs'!$D$56:$R$656,15,0)</f>
        <v>4.8581749999999992</v>
      </c>
      <c r="F576" s="17">
        <f ca="1">INDEX('EE investment costs'!$D$56:$R$656,MATCH(X576,'EE investment costs'!$D$56:$D$656,0),MATCH($V$8,'EE investment costs'!$D$56:$R$56,0))</f>
        <v>2615.1681011581391</v>
      </c>
      <c r="I576" s="18">
        <v>1</v>
      </c>
      <c r="J576" s="18">
        <v>1</v>
      </c>
      <c r="K576" s="14">
        <f t="shared" ca="1" si="61"/>
        <v>0</v>
      </c>
      <c r="M576" s="19" t="str">
        <f t="shared" ca="1" si="59"/>
        <v>INDADEFFEM-95</v>
      </c>
      <c r="N576" s="23" t="str">
        <f t="shared" ca="1" si="60"/>
        <v>Agriculture Saving Tech-Electric Motors 9.5y</v>
      </c>
      <c r="O576" s="23" t="s">
        <v>32</v>
      </c>
      <c r="P576" s="23" t="s">
        <v>33</v>
      </c>
      <c r="Q576" s="23"/>
      <c r="R576" s="23"/>
      <c r="S576" s="19" t="s">
        <v>34</v>
      </c>
      <c r="V576" s="16" t="str">
        <f t="shared" ca="1" si="62"/>
        <v>AD</v>
      </c>
      <c r="W576" s="14" t="str">
        <f t="shared" ca="1" si="63"/>
        <v>Agriculture</v>
      </c>
      <c r="X576" s="3" t="str">
        <f>'EE investment costs'!D625</f>
        <v>EM-95</v>
      </c>
      <c r="Y576" s="3" t="str">
        <f>'EE investment costs'!E625</f>
        <v>Electric Motors</v>
      </c>
      <c r="AC576" s="123">
        <f>'EE investment costs'!C625</f>
        <v>9.5</v>
      </c>
      <c r="AD576" s="22"/>
    </row>
    <row r="577" spans="2:30">
      <c r="B577" s="14" t="str">
        <f t="shared" ca="1" si="58"/>
        <v>INDADEFFTF-95</v>
      </c>
      <c r="C577" s="15" t="str">
        <f t="shared" ca="1" si="64"/>
        <v>IADTF</v>
      </c>
      <c r="D577" s="16">
        <f>'EE investment costs'!$F$15</f>
        <v>2016</v>
      </c>
      <c r="E577" s="14">
        <f>VLOOKUP(X577,'EE investment costs'!$D$56:$R$656,15,0)</f>
        <v>19.583333333333332</v>
      </c>
      <c r="F577" s="17">
        <f ca="1">INDEX('EE investment costs'!$D$56:$R$656,MATCH(X577,'EE investment costs'!$D$56:$D$656,0),MATCH($V$8,'EE investment costs'!$D$56:$R$56,0))</f>
        <v>1395.9024566356361</v>
      </c>
      <c r="I577" s="18">
        <v>1</v>
      </c>
      <c r="J577" s="18">
        <v>1</v>
      </c>
      <c r="K577" s="14">
        <f t="shared" ca="1" si="61"/>
        <v>0</v>
      </c>
      <c r="M577" s="19" t="str">
        <f t="shared" ca="1" si="59"/>
        <v>INDADEFFTF-95</v>
      </c>
      <c r="N577" s="23" t="str">
        <f t="shared" ca="1" si="60"/>
        <v>Agriculture Saving Tech-Haulage Tractors, Trucks, Fishing boats 9.5y</v>
      </c>
      <c r="O577" s="23" t="s">
        <v>32</v>
      </c>
      <c r="P577" s="23" t="s">
        <v>33</v>
      </c>
      <c r="Q577" s="23"/>
      <c r="R577" s="23"/>
      <c r="S577" s="19" t="s">
        <v>34</v>
      </c>
      <c r="V577" s="16" t="str">
        <f t="shared" ca="1" si="62"/>
        <v>AD</v>
      </c>
      <c r="W577" s="14" t="str">
        <f t="shared" ca="1" si="63"/>
        <v>Agriculture</v>
      </c>
      <c r="X577" s="3" t="str">
        <f>'EE investment costs'!D626</f>
        <v>TF-95</v>
      </c>
      <c r="Y577" s="3" t="str">
        <f>'EE investment costs'!E626</f>
        <v>Haulage Tractors, Trucks, Fishing boats</v>
      </c>
      <c r="AC577" s="123">
        <f>'EE investment costs'!C626</f>
        <v>9.5</v>
      </c>
      <c r="AD577" s="22"/>
    </row>
    <row r="578" spans="2:30">
      <c r="B578" s="14" t="str">
        <f t="shared" ca="1" si="58"/>
        <v>INDADEFFMT-96</v>
      </c>
      <c r="C578" s="15" t="str">
        <f t="shared" ca="1" si="64"/>
        <v>IADMT</v>
      </c>
      <c r="D578" s="16">
        <f>'EE investment costs'!$F$15</f>
        <v>2016</v>
      </c>
      <c r="E578" s="14">
        <f>VLOOKUP(X578,'EE investment costs'!$D$56:$R$656,15,0)</f>
        <v>6.5600000000000005</v>
      </c>
      <c r="F578" s="17">
        <f ca="1">INDEX('EE investment costs'!$D$56:$R$656,MATCH(X578,'EE investment costs'!$D$56:$D$656,0),MATCH($V$8,'EE investment costs'!$D$56:$R$56,0))</f>
        <v>1108.8043084638414</v>
      </c>
      <c r="I578" s="18">
        <v>1</v>
      </c>
      <c r="J578" s="18">
        <v>1</v>
      </c>
      <c r="K578" s="14">
        <f t="shared" ca="1" si="61"/>
        <v>1</v>
      </c>
      <c r="M578" s="19" t="str">
        <f t="shared" ca="1" si="59"/>
        <v>INDADEFFMT-96</v>
      </c>
      <c r="N578" s="23" t="str">
        <f t="shared" ca="1" si="60"/>
        <v>Agriculture Saving Tech-Heat Medium Temp. up to 150C 9.6y</v>
      </c>
      <c r="O578" s="23" t="s">
        <v>32</v>
      </c>
      <c r="P578" s="23" t="s">
        <v>33</v>
      </c>
      <c r="Q578" s="23"/>
      <c r="R578" s="23"/>
      <c r="S578" s="19" t="s">
        <v>34</v>
      </c>
      <c r="V578" s="16" t="str">
        <f t="shared" ca="1" si="62"/>
        <v>AD</v>
      </c>
      <c r="W578" s="14" t="str">
        <f t="shared" ca="1" si="63"/>
        <v>Agriculture</v>
      </c>
      <c r="X578" s="3" t="str">
        <f>'EE investment costs'!D627</f>
        <v>MT-96</v>
      </c>
      <c r="Y578" s="3" t="str">
        <f>'EE investment costs'!E627</f>
        <v>Heat Medium Temp. up to 150C</v>
      </c>
      <c r="AC578" s="123">
        <f>'EE investment costs'!C627</f>
        <v>9.6</v>
      </c>
      <c r="AD578" s="22"/>
    </row>
    <row r="579" spans="2:30">
      <c r="B579" s="14" t="str">
        <f t="shared" ca="1" si="58"/>
        <v>INDADEFFHT-96</v>
      </c>
      <c r="C579" s="15" t="str">
        <f t="shared" ca="1" si="64"/>
        <v>IADHT</v>
      </c>
      <c r="D579" s="16">
        <f>'EE investment costs'!$F$15</f>
        <v>2016</v>
      </c>
      <c r="E579" s="14">
        <f>VLOOKUP(X579,'EE investment costs'!$D$56:$R$656,15,0)</f>
        <v>5.2480000000000002</v>
      </c>
      <c r="F579" s="17">
        <f ca="1">INDEX('EE investment costs'!$D$56:$R$656,MATCH(X579,'EE investment costs'!$D$56:$D$656,0),MATCH($V$8,'EE investment costs'!$D$56:$R$56,0))</f>
        <v>822.36996140174494</v>
      </c>
      <c r="I579" s="18">
        <v>1</v>
      </c>
      <c r="J579" s="18">
        <v>1</v>
      </c>
      <c r="K579" s="14">
        <f t="shared" ca="1" si="61"/>
        <v>4</v>
      </c>
      <c r="M579" s="19" t="str">
        <f t="shared" ca="1" si="59"/>
        <v>INDADEFFHT-96</v>
      </c>
      <c r="N579" s="23" t="str">
        <f t="shared" ca="1" si="60"/>
        <v>Agriculture Saving Tech-Heat High Temp. over 150C 9.6y</v>
      </c>
      <c r="O579" s="23" t="s">
        <v>32</v>
      </c>
      <c r="P579" s="23" t="s">
        <v>33</v>
      </c>
      <c r="Q579" s="23"/>
      <c r="R579" s="23"/>
      <c r="S579" s="19" t="s">
        <v>34</v>
      </c>
      <c r="V579" s="16" t="str">
        <f t="shared" ca="1" si="62"/>
        <v>AD</v>
      </c>
      <c r="W579" s="14" t="str">
        <f t="shared" ca="1" si="63"/>
        <v>Agriculture</v>
      </c>
      <c r="X579" s="3" t="str">
        <f>'EE investment costs'!D628</f>
        <v>HT-96</v>
      </c>
      <c r="Y579" s="3" t="str">
        <f>'EE investment costs'!E628</f>
        <v>Heat High Temp. over 150C</v>
      </c>
      <c r="AC579" s="123">
        <f>'EE investment costs'!C628</f>
        <v>9.6</v>
      </c>
      <c r="AD579" s="22"/>
    </row>
    <row r="580" spans="2:30">
      <c r="B580" s="14" t="str">
        <f t="shared" ca="1" si="58"/>
        <v>INDADEFFRH-96</v>
      </c>
      <c r="C580" s="15" t="str">
        <f t="shared" ca="1" si="64"/>
        <v>IADRH</v>
      </c>
      <c r="D580" s="16">
        <f>'EE investment costs'!$F$15</f>
        <v>2016</v>
      </c>
      <c r="E580" s="14">
        <f>VLOOKUP(X580,'EE investment costs'!$D$56:$R$656,15,0)</f>
        <v>17.045333333333335</v>
      </c>
      <c r="F580" s="17">
        <f ca="1">INDEX('EE investment costs'!$D$56:$R$656,MATCH(X580,'EE investment costs'!$D$56:$D$656,0),MATCH($V$8,'EE investment costs'!$D$56:$R$56,0))</f>
        <v>3763.0756975726918</v>
      </c>
      <c r="I580" s="18">
        <v>1</v>
      </c>
      <c r="J580" s="18">
        <v>1</v>
      </c>
      <c r="K580" s="14">
        <f t="shared" ca="1" si="61"/>
        <v>0</v>
      </c>
      <c r="M580" s="19" t="str">
        <f t="shared" ca="1" si="59"/>
        <v>INDADEFFRH-96</v>
      </c>
      <c r="N580" s="23" t="str">
        <f t="shared" ca="1" si="60"/>
        <v>Agriculture Saving Tech-Heat Room Heat 9.6y</v>
      </c>
      <c r="O580" s="23" t="s">
        <v>32</v>
      </c>
      <c r="P580" s="23" t="s">
        <v>33</v>
      </c>
      <c r="Q580" s="23"/>
      <c r="R580" s="23"/>
      <c r="S580" s="19" t="s">
        <v>34</v>
      </c>
      <c r="V580" s="16" t="str">
        <f t="shared" ca="1" si="62"/>
        <v>AD</v>
      </c>
      <c r="W580" s="14" t="str">
        <f t="shared" ca="1" si="63"/>
        <v>Agriculture</v>
      </c>
      <c r="X580" s="3" t="str">
        <f>'EE investment costs'!D629</f>
        <v>RH-96</v>
      </c>
      <c r="Y580" s="3" t="str">
        <f>'EE investment costs'!E629</f>
        <v>Heat Room Heat</v>
      </c>
      <c r="AC580" s="123">
        <f>'EE investment costs'!C629</f>
        <v>9.6</v>
      </c>
      <c r="AD580" s="22"/>
    </row>
    <row r="581" spans="2:30">
      <c r="B581" s="14" t="str">
        <f t="shared" ca="1" si="58"/>
        <v>INDADEFFLA-96</v>
      </c>
      <c r="C581" s="15" t="str">
        <f t="shared" ca="1" si="64"/>
        <v>IADLA</v>
      </c>
      <c r="D581" s="16">
        <f>'EE investment costs'!$F$15</f>
        <v>2016</v>
      </c>
      <c r="E581" s="14">
        <f>VLOOKUP(X581,'EE investment costs'!$D$56:$R$656,15,0)</f>
        <v>4.6398666666666664</v>
      </c>
      <c r="F581" s="17">
        <f ca="1">INDEX('EE investment costs'!$D$56:$R$656,MATCH(X581,'EE investment costs'!$D$56:$D$656,0),MATCH($V$8,'EE investment costs'!$D$56:$R$56,0))</f>
        <v>2431.5151309638804</v>
      </c>
      <c r="I581" s="18">
        <v>1</v>
      </c>
      <c r="J581" s="18">
        <v>1</v>
      </c>
      <c r="K581" s="14">
        <f t="shared" ca="1" si="61"/>
        <v>0</v>
      </c>
      <c r="M581" s="19" t="str">
        <f t="shared" ca="1" si="59"/>
        <v>INDADEFFLA-96</v>
      </c>
      <c r="N581" s="23" t="str">
        <f t="shared" ca="1" si="60"/>
        <v>Agriculture Saving Tech-Light 9.6y</v>
      </c>
      <c r="O581" s="23" t="s">
        <v>32</v>
      </c>
      <c r="P581" s="23" t="s">
        <v>33</v>
      </c>
      <c r="Q581" s="23"/>
      <c r="R581" s="23"/>
      <c r="S581" s="19" t="s">
        <v>34</v>
      </c>
      <c r="V581" s="16" t="str">
        <f t="shared" ca="1" si="62"/>
        <v>AD</v>
      </c>
      <c r="W581" s="14" t="str">
        <f t="shared" ca="1" si="63"/>
        <v>Agriculture</v>
      </c>
      <c r="X581" s="3" t="str">
        <f>'EE investment costs'!D630</f>
        <v>LA-96</v>
      </c>
      <c r="Y581" s="3" t="str">
        <f>'EE investment costs'!E630</f>
        <v>Light</v>
      </c>
      <c r="AC581" s="123">
        <f>'EE investment costs'!C630</f>
        <v>9.6</v>
      </c>
      <c r="AD581" s="22"/>
    </row>
    <row r="582" spans="2:30">
      <c r="B582" s="14" t="str">
        <f t="shared" ca="1" si="58"/>
        <v>INDADEFFEM-96</v>
      </c>
      <c r="C582" s="15" t="str">
        <f t="shared" ca="1" si="64"/>
        <v>IADEM</v>
      </c>
      <c r="D582" s="16">
        <f>'EE investment costs'!$F$15</f>
        <v>2016</v>
      </c>
      <c r="E582" s="14">
        <f>VLOOKUP(X582,'EE investment costs'!$D$56:$R$656,15,0)</f>
        <v>4.8718599999999999</v>
      </c>
      <c r="F582" s="17">
        <f ca="1">INDEX('EE investment costs'!$D$56:$R$656,MATCH(X582,'EE investment costs'!$D$56:$D$656,0),MATCH($V$8,'EE investment costs'!$D$56:$R$56,0))</f>
        <v>2634.1062632241551</v>
      </c>
      <c r="I582" s="18">
        <v>1</v>
      </c>
      <c r="J582" s="18">
        <v>1</v>
      </c>
      <c r="K582" s="14">
        <f t="shared" ca="1" si="61"/>
        <v>0</v>
      </c>
      <c r="M582" s="19" t="str">
        <f t="shared" ca="1" si="59"/>
        <v>INDADEFFEM-96</v>
      </c>
      <c r="N582" s="23" t="str">
        <f t="shared" ca="1" si="60"/>
        <v>Agriculture Saving Tech-Electric Motors 9.6y</v>
      </c>
      <c r="O582" s="23" t="s">
        <v>32</v>
      </c>
      <c r="P582" s="23" t="s">
        <v>33</v>
      </c>
      <c r="Q582" s="23"/>
      <c r="R582" s="23"/>
      <c r="S582" s="19" t="s">
        <v>34</v>
      </c>
      <c r="V582" s="16" t="str">
        <f t="shared" ca="1" si="62"/>
        <v>AD</v>
      </c>
      <c r="W582" s="14" t="str">
        <f t="shared" ca="1" si="63"/>
        <v>Agriculture</v>
      </c>
      <c r="X582" s="3" t="str">
        <f>'EE investment costs'!D631</f>
        <v>EM-96</v>
      </c>
      <c r="Y582" s="3" t="str">
        <f>'EE investment costs'!E631</f>
        <v>Electric Motors</v>
      </c>
      <c r="AC582" s="123">
        <f>'EE investment costs'!C631</f>
        <v>9.6</v>
      </c>
      <c r="AD582" s="22"/>
    </row>
    <row r="583" spans="2:30">
      <c r="B583" s="14" t="str">
        <f t="shared" ca="1" si="58"/>
        <v>INDADEFFTF-96</v>
      </c>
      <c r="C583" s="15" t="str">
        <f t="shared" ca="1" si="64"/>
        <v>IADTF</v>
      </c>
      <c r="D583" s="16">
        <f>'EE investment costs'!$F$15</f>
        <v>2016</v>
      </c>
      <c r="E583" s="14">
        <f>VLOOKUP(X583,'EE investment costs'!$D$56:$R$656,15,0)</f>
        <v>19.666666666666664</v>
      </c>
      <c r="F583" s="17">
        <f ca="1">INDEX('EE investment costs'!$D$56:$R$656,MATCH(X583,'EE investment costs'!$D$56:$D$656,0),MATCH($V$8,'EE investment costs'!$D$56:$R$56,0))</f>
        <v>1410.5961667054851</v>
      </c>
      <c r="I583" s="18">
        <v>1</v>
      </c>
      <c r="J583" s="18">
        <v>1</v>
      </c>
      <c r="K583" s="14">
        <f t="shared" ca="1" si="61"/>
        <v>0</v>
      </c>
      <c r="M583" s="19" t="str">
        <f t="shared" ca="1" si="59"/>
        <v>INDADEFFTF-96</v>
      </c>
      <c r="N583" s="23" t="str">
        <f t="shared" ca="1" si="60"/>
        <v>Agriculture Saving Tech-Haulage Tractors, Trucks, Fishing boats 9.6y</v>
      </c>
      <c r="O583" s="23" t="s">
        <v>32</v>
      </c>
      <c r="P583" s="23" t="s">
        <v>33</v>
      </c>
      <c r="Q583" s="23"/>
      <c r="R583" s="23"/>
      <c r="S583" s="19" t="s">
        <v>34</v>
      </c>
      <c r="V583" s="16" t="str">
        <f t="shared" ca="1" si="62"/>
        <v>AD</v>
      </c>
      <c r="W583" s="14" t="str">
        <f t="shared" ca="1" si="63"/>
        <v>Agriculture</v>
      </c>
      <c r="X583" s="3" t="str">
        <f>'EE investment costs'!D632</f>
        <v>TF-96</v>
      </c>
      <c r="Y583" s="3" t="str">
        <f>'EE investment costs'!E632</f>
        <v>Haulage Tractors, Trucks, Fishing boats</v>
      </c>
      <c r="AC583" s="123">
        <f>'EE investment costs'!C632</f>
        <v>9.6</v>
      </c>
      <c r="AD583" s="22"/>
    </row>
    <row r="584" spans="2:30">
      <c r="B584" s="14" t="str">
        <f t="shared" ref="B584:B607" ca="1" si="65">M584</f>
        <v>INDADEFFMT-97</v>
      </c>
      <c r="C584" s="15" t="str">
        <f t="shared" ca="1" si="64"/>
        <v>IADMT</v>
      </c>
      <c r="D584" s="16">
        <f>'EE investment costs'!$F$15</f>
        <v>2016</v>
      </c>
      <c r="E584" s="14">
        <f>VLOOKUP(X584,'EE investment costs'!$D$56:$R$656,15,0)</f>
        <v>6.57</v>
      </c>
      <c r="F584" s="17">
        <f ca="1">INDEX('EE investment costs'!$D$56:$R$656,MATCH(X584,'EE investment costs'!$D$56:$D$656,0),MATCH($V$8,'EE investment costs'!$D$56:$R$56,0))</f>
        <v>1118.1313860682042</v>
      </c>
      <c r="I584" s="18">
        <v>1</v>
      </c>
      <c r="J584" s="18">
        <v>1</v>
      </c>
      <c r="K584" s="14">
        <f t="shared" ca="1" si="61"/>
        <v>1</v>
      </c>
      <c r="M584" s="19" t="str">
        <f t="shared" ref="M584:M607" ca="1" si="66">CONCATENATE("IND",$V$8,"EFF",$X584)</f>
        <v>INDADEFFMT-97</v>
      </c>
      <c r="N584" s="23" t="str">
        <f t="shared" ca="1" si="60"/>
        <v>Agriculture Saving Tech-Heat Medium Temp. up to 150C 9.7y</v>
      </c>
      <c r="O584" s="23" t="s">
        <v>32</v>
      </c>
      <c r="P584" s="23" t="s">
        <v>33</v>
      </c>
      <c r="Q584" s="23"/>
      <c r="R584" s="23"/>
      <c r="S584" s="19" t="s">
        <v>34</v>
      </c>
      <c r="V584" s="16" t="str">
        <f t="shared" ca="1" si="62"/>
        <v>AD</v>
      </c>
      <c r="W584" s="14" t="str">
        <f t="shared" ca="1" si="63"/>
        <v>Agriculture</v>
      </c>
      <c r="X584" s="3" t="str">
        <f>'EE investment costs'!D633</f>
        <v>MT-97</v>
      </c>
      <c r="Y584" s="3" t="str">
        <f>'EE investment costs'!E633</f>
        <v>Heat Medium Temp. up to 150C</v>
      </c>
      <c r="AC584" s="123">
        <f>'EE investment costs'!C633</f>
        <v>9.6999999999999993</v>
      </c>
      <c r="AD584" s="22"/>
    </row>
    <row r="585" spans="2:30">
      <c r="B585" s="14" t="str">
        <f t="shared" ca="1" si="65"/>
        <v>INDADEFFHT-97</v>
      </c>
      <c r="C585" s="15" t="str">
        <f t="shared" ca="1" si="64"/>
        <v>IADHT</v>
      </c>
      <c r="D585" s="16">
        <f>'EE investment costs'!$F$15</f>
        <v>2016</v>
      </c>
      <c r="E585" s="14">
        <f>VLOOKUP(X585,'EE investment costs'!$D$56:$R$656,15,0)</f>
        <v>5.2560000000000002</v>
      </c>
      <c r="F585" s="17">
        <f ca="1">INDEX('EE investment costs'!$D$56:$R$656,MATCH(X585,'EE investment costs'!$D$56:$D$656,0),MATCH($V$8,'EE investment costs'!$D$56:$R$56,0))</f>
        <v>828.5744707688915</v>
      </c>
      <c r="I585" s="18">
        <v>1</v>
      </c>
      <c r="J585" s="18">
        <v>1</v>
      </c>
      <c r="K585" s="14">
        <f t="shared" ca="1" si="61"/>
        <v>4</v>
      </c>
      <c r="M585" s="19" t="str">
        <f t="shared" ca="1" si="66"/>
        <v>INDADEFFHT-97</v>
      </c>
      <c r="N585" s="23" t="str">
        <f t="shared" ref="N585:N607" ca="1" si="67">$W$8&amp;" Saving Tech"&amp;"-"&amp;$Y585&amp;" "&amp;AC585&amp;"y"</f>
        <v>Agriculture Saving Tech-Heat High Temp. over 150C 9.7y</v>
      </c>
      <c r="O585" s="23" t="s">
        <v>32</v>
      </c>
      <c r="P585" s="23" t="s">
        <v>33</v>
      </c>
      <c r="Q585" s="23"/>
      <c r="R585" s="23"/>
      <c r="S585" s="19" t="s">
        <v>34</v>
      </c>
      <c r="V585" s="16" t="str">
        <f t="shared" ca="1" si="62"/>
        <v>AD</v>
      </c>
      <c r="W585" s="14" t="str">
        <f t="shared" ca="1" si="63"/>
        <v>Agriculture</v>
      </c>
      <c r="X585" s="3" t="str">
        <f>'EE investment costs'!D634</f>
        <v>HT-97</v>
      </c>
      <c r="Y585" s="3" t="str">
        <f>'EE investment costs'!E634</f>
        <v>Heat High Temp. over 150C</v>
      </c>
      <c r="AC585" s="123">
        <f>'EE investment costs'!C634</f>
        <v>9.6999999999999993</v>
      </c>
      <c r="AD585" s="22"/>
    </row>
    <row r="586" spans="2:30">
      <c r="B586" s="14" t="str">
        <f t="shared" ca="1" si="65"/>
        <v>INDADEFFRH-97</v>
      </c>
      <c r="C586" s="15" t="str">
        <f t="shared" ca="1" si="64"/>
        <v>IADRH</v>
      </c>
      <c r="D586" s="16">
        <f>'EE investment costs'!$F$15</f>
        <v>2016</v>
      </c>
      <c r="E586" s="14">
        <f>VLOOKUP(X586,'EE investment costs'!$D$56:$R$656,15,0)</f>
        <v>17.064000000000004</v>
      </c>
      <c r="F586" s="17">
        <f ca="1">INDEX('EE investment costs'!$D$56:$R$656,MATCH(X586,'EE investment costs'!$D$56:$D$656,0),MATCH($V$8,'EE investment costs'!$D$56:$R$56,0))</f>
        <v>3824.7654631066698</v>
      </c>
      <c r="I586" s="18">
        <v>1</v>
      </c>
      <c r="J586" s="18">
        <v>1</v>
      </c>
      <c r="K586" s="14">
        <f t="shared" ref="K586:K607" ca="1" si="68">IF(F586&lt;500,1,0)+IF(F586&lt;600,1,0)+IF(F586&lt;700,1,0)+IF(F586&lt;800,1,0)+IF(F586&lt;900,1,0)+IF(F586&lt;1000,1,0)+IF(F586&lt;1100,1,0)+IF(F586&lt;1200,1,0)</f>
        <v>0</v>
      </c>
      <c r="M586" s="19" t="str">
        <f t="shared" ca="1" si="66"/>
        <v>INDADEFFRH-97</v>
      </c>
      <c r="N586" s="23" t="str">
        <f t="shared" ca="1" si="67"/>
        <v>Agriculture Saving Tech-Heat Room Heat 9.7y</v>
      </c>
      <c r="O586" s="23" t="s">
        <v>32</v>
      </c>
      <c r="P586" s="23" t="s">
        <v>33</v>
      </c>
      <c r="Q586" s="23"/>
      <c r="R586" s="23"/>
      <c r="S586" s="19" t="s">
        <v>34</v>
      </c>
      <c r="V586" s="16" t="str">
        <f t="shared" ref="V586:V607" ca="1" si="69">V585</f>
        <v>AD</v>
      </c>
      <c r="W586" s="14" t="str">
        <f t="shared" ref="W586:W607" ca="1" si="70">W585</f>
        <v>Agriculture</v>
      </c>
      <c r="X586" s="3" t="str">
        <f>'EE investment costs'!D635</f>
        <v>RH-97</v>
      </c>
      <c r="Y586" s="3" t="str">
        <f>'EE investment costs'!E635</f>
        <v>Heat Room Heat</v>
      </c>
      <c r="AC586" s="123">
        <f>'EE investment costs'!C635</f>
        <v>9.6999999999999993</v>
      </c>
      <c r="AD586" s="22"/>
    </row>
    <row r="587" spans="2:30">
      <c r="B587" s="14" t="str">
        <f t="shared" ca="1" si="65"/>
        <v>INDADEFFLA-97</v>
      </c>
      <c r="C587" s="15" t="str">
        <f t="shared" ca="1" si="64"/>
        <v>IADLA</v>
      </c>
      <c r="D587" s="16">
        <f>'EE investment costs'!$F$15</f>
        <v>2016</v>
      </c>
      <c r="E587" s="14">
        <f>VLOOKUP(X587,'EE investment costs'!$D$56:$R$656,15,0)</f>
        <v>4.6528999999999998</v>
      </c>
      <c r="F587" s="17">
        <f ca="1">INDEX('EE investment costs'!$D$56:$R$656,MATCH(X587,'EE investment costs'!$D$56:$D$656,0),MATCH($V$8,'EE investment costs'!$D$56:$R$56,0))</f>
        <v>2446.8923241150069</v>
      </c>
      <c r="I587" s="18">
        <v>1</v>
      </c>
      <c r="J587" s="18">
        <v>1</v>
      </c>
      <c r="K587" s="14">
        <f t="shared" ca="1" si="68"/>
        <v>0</v>
      </c>
      <c r="M587" s="19" t="str">
        <f t="shared" ca="1" si="66"/>
        <v>INDADEFFLA-97</v>
      </c>
      <c r="N587" s="23" t="str">
        <f t="shared" ca="1" si="67"/>
        <v>Agriculture Saving Tech-Light 9.7y</v>
      </c>
      <c r="O587" s="23" t="s">
        <v>32</v>
      </c>
      <c r="P587" s="23" t="s">
        <v>33</v>
      </c>
      <c r="Q587" s="23"/>
      <c r="R587" s="23"/>
      <c r="S587" s="19" t="s">
        <v>34</v>
      </c>
      <c r="V587" s="16" t="str">
        <f t="shared" ca="1" si="69"/>
        <v>AD</v>
      </c>
      <c r="W587" s="14" t="str">
        <f t="shared" ca="1" si="70"/>
        <v>Agriculture</v>
      </c>
      <c r="X587" s="3" t="str">
        <f>'EE investment costs'!D636</f>
        <v>LA-97</v>
      </c>
      <c r="Y587" s="3" t="str">
        <f>'EE investment costs'!E636</f>
        <v>Light</v>
      </c>
      <c r="AC587" s="123">
        <f>'EE investment costs'!C636</f>
        <v>9.6999999999999993</v>
      </c>
      <c r="AD587" s="22"/>
    </row>
    <row r="588" spans="2:30">
      <c r="B588" s="14" t="str">
        <f t="shared" ca="1" si="65"/>
        <v>INDADEFFEM-97</v>
      </c>
      <c r="C588" s="15" t="str">
        <f t="shared" ca="1" si="64"/>
        <v>IADEM</v>
      </c>
      <c r="D588" s="16">
        <f>'EE investment costs'!$F$15</f>
        <v>2016</v>
      </c>
      <c r="E588" s="14">
        <f>VLOOKUP(X588,'EE investment costs'!$D$56:$R$656,15,0)</f>
        <v>4.8855449999999996</v>
      </c>
      <c r="F588" s="17">
        <f ca="1">INDEX('EE investment costs'!$D$56:$R$656,MATCH(X588,'EE investment costs'!$D$56:$D$656,0),MATCH($V$8,'EE investment costs'!$D$56:$R$56,0))</f>
        <v>2653.0444252901711</v>
      </c>
      <c r="I588" s="18">
        <v>1</v>
      </c>
      <c r="J588" s="18">
        <v>1</v>
      </c>
      <c r="K588" s="14">
        <f t="shared" ca="1" si="68"/>
        <v>0</v>
      </c>
      <c r="M588" s="19" t="str">
        <f t="shared" ca="1" si="66"/>
        <v>INDADEFFEM-97</v>
      </c>
      <c r="N588" s="23" t="str">
        <f t="shared" ca="1" si="67"/>
        <v>Agriculture Saving Tech-Electric Motors 9.7y</v>
      </c>
      <c r="O588" s="23" t="s">
        <v>32</v>
      </c>
      <c r="P588" s="23" t="s">
        <v>33</v>
      </c>
      <c r="Q588" s="23"/>
      <c r="R588" s="23"/>
      <c r="S588" s="19" t="s">
        <v>34</v>
      </c>
      <c r="V588" s="16" t="str">
        <f t="shared" ca="1" si="69"/>
        <v>AD</v>
      </c>
      <c r="W588" s="14" t="str">
        <f t="shared" ca="1" si="70"/>
        <v>Agriculture</v>
      </c>
      <c r="X588" s="3" t="str">
        <f>'EE investment costs'!D637</f>
        <v>EM-97</v>
      </c>
      <c r="Y588" s="3" t="str">
        <f>'EE investment costs'!E637</f>
        <v>Electric Motors</v>
      </c>
      <c r="AC588" s="123">
        <f>'EE investment costs'!C637</f>
        <v>9.6999999999999993</v>
      </c>
      <c r="AD588" s="22"/>
    </row>
    <row r="589" spans="2:30">
      <c r="B589" s="14" t="str">
        <f t="shared" ca="1" si="65"/>
        <v>INDADEFFTF-97</v>
      </c>
      <c r="C589" s="15" t="str">
        <f t="shared" ca="1" si="64"/>
        <v>IADTF</v>
      </c>
      <c r="D589" s="16">
        <f>'EE investment costs'!$F$15</f>
        <v>2016</v>
      </c>
      <c r="E589" s="14">
        <f>VLOOKUP(X589,'EE investment costs'!$D$56:$R$656,15,0)</f>
        <v>19.75</v>
      </c>
      <c r="F589" s="17">
        <f ca="1">INDEX('EE investment costs'!$D$56:$R$656,MATCH(X589,'EE investment costs'!$D$56:$D$656,0),MATCH($V$8,'EE investment costs'!$D$56:$R$56,0))</f>
        <v>1425.2898767753336</v>
      </c>
      <c r="I589" s="18">
        <v>1</v>
      </c>
      <c r="J589" s="18">
        <v>1</v>
      </c>
      <c r="K589" s="14">
        <f t="shared" ca="1" si="68"/>
        <v>0</v>
      </c>
      <c r="M589" s="19" t="str">
        <f t="shared" ca="1" si="66"/>
        <v>INDADEFFTF-97</v>
      </c>
      <c r="N589" s="23" t="str">
        <f t="shared" ca="1" si="67"/>
        <v>Agriculture Saving Tech-Haulage Tractors, Trucks, Fishing boats 9.7y</v>
      </c>
      <c r="O589" s="23" t="s">
        <v>32</v>
      </c>
      <c r="P589" s="23" t="s">
        <v>33</v>
      </c>
      <c r="Q589" s="23"/>
      <c r="R589" s="23"/>
      <c r="S589" s="19" t="s">
        <v>34</v>
      </c>
      <c r="V589" s="16" t="str">
        <f t="shared" ca="1" si="69"/>
        <v>AD</v>
      </c>
      <c r="W589" s="14" t="str">
        <f t="shared" ca="1" si="70"/>
        <v>Agriculture</v>
      </c>
      <c r="X589" s="3" t="str">
        <f>'EE investment costs'!D638</f>
        <v>TF-97</v>
      </c>
      <c r="Y589" s="3" t="str">
        <f>'EE investment costs'!E638</f>
        <v>Haulage Tractors, Trucks, Fishing boats</v>
      </c>
      <c r="AC589" s="123">
        <f>'EE investment costs'!C638</f>
        <v>9.6999999999999993</v>
      </c>
      <c r="AD589" s="22"/>
    </row>
    <row r="590" spans="2:30">
      <c r="B590" s="14" t="str">
        <f t="shared" ca="1" si="65"/>
        <v>INDADEFFMT-98</v>
      </c>
      <c r="C590" s="15" t="str">
        <f t="shared" ca="1" si="64"/>
        <v>IADMT</v>
      </c>
      <c r="D590" s="16">
        <f>'EE investment costs'!$F$15</f>
        <v>2016</v>
      </c>
      <c r="E590" s="14">
        <f>VLOOKUP(X590,'EE investment costs'!$D$56:$R$656,15,0)</f>
        <v>6.58</v>
      </c>
      <c r="F590" s="17">
        <f ca="1">INDEX('EE investment costs'!$D$56:$R$656,MATCH(X590,'EE investment costs'!$D$56:$D$656,0),MATCH($V$8,'EE investment costs'!$D$56:$R$56,0))</f>
        <v>1127.4584636725672</v>
      </c>
      <c r="I590" s="18">
        <v>1</v>
      </c>
      <c r="J590" s="18">
        <v>1</v>
      </c>
      <c r="K590" s="14">
        <f t="shared" ca="1" si="68"/>
        <v>1</v>
      </c>
      <c r="M590" s="19" t="str">
        <f t="shared" ca="1" si="66"/>
        <v>INDADEFFMT-98</v>
      </c>
      <c r="N590" s="23" t="str">
        <f t="shared" ca="1" si="67"/>
        <v>Agriculture Saving Tech-Heat Medium Temp. up to 150C 9.8y</v>
      </c>
      <c r="O590" s="23" t="s">
        <v>32</v>
      </c>
      <c r="P590" s="23" t="s">
        <v>33</v>
      </c>
      <c r="Q590" s="23"/>
      <c r="R590" s="23"/>
      <c r="S590" s="19" t="s">
        <v>34</v>
      </c>
      <c r="V590" s="16" t="str">
        <f t="shared" ca="1" si="69"/>
        <v>AD</v>
      </c>
      <c r="W590" s="14" t="str">
        <f t="shared" ca="1" si="70"/>
        <v>Agriculture</v>
      </c>
      <c r="X590" s="3" t="str">
        <f>'EE investment costs'!D639</f>
        <v>MT-98</v>
      </c>
      <c r="Y590" s="3" t="str">
        <f>'EE investment costs'!E639</f>
        <v>Heat Medium Temp. up to 150C</v>
      </c>
      <c r="AC590" s="123">
        <f>'EE investment costs'!C639</f>
        <v>9.8000000000000007</v>
      </c>
      <c r="AD590" s="22"/>
    </row>
    <row r="591" spans="2:30">
      <c r="B591" s="14" t="str">
        <f t="shared" ca="1" si="65"/>
        <v>INDADEFFHT-98</v>
      </c>
      <c r="C591" s="15" t="str">
        <f t="shared" ca="1" si="64"/>
        <v>IADHT</v>
      </c>
      <c r="D591" s="16">
        <f>'EE investment costs'!$F$15</f>
        <v>2016</v>
      </c>
      <c r="E591" s="14">
        <f>VLOOKUP(X591,'EE investment costs'!$D$56:$R$656,15,0)</f>
        <v>5.2640000000000002</v>
      </c>
      <c r="F591" s="17">
        <f ca="1">INDEX('EE investment costs'!$D$56:$R$656,MATCH(X591,'EE investment costs'!$D$56:$D$656,0),MATCH($V$8,'EE investment costs'!$D$56:$R$56,0))</f>
        <v>834.77898013603806</v>
      </c>
      <c r="I591" s="18">
        <v>1</v>
      </c>
      <c r="J591" s="18">
        <v>1</v>
      </c>
      <c r="K591" s="14">
        <f t="shared" ca="1" si="68"/>
        <v>4</v>
      </c>
      <c r="M591" s="19" t="str">
        <f t="shared" ca="1" si="66"/>
        <v>INDADEFFHT-98</v>
      </c>
      <c r="N591" s="23" t="str">
        <f t="shared" ca="1" si="67"/>
        <v>Agriculture Saving Tech-Heat High Temp. over 150C 9.8y</v>
      </c>
      <c r="O591" s="23" t="s">
        <v>32</v>
      </c>
      <c r="P591" s="23" t="s">
        <v>33</v>
      </c>
      <c r="Q591" s="23"/>
      <c r="R591" s="23"/>
      <c r="S591" s="19" t="s">
        <v>34</v>
      </c>
      <c r="V591" s="16" t="str">
        <f t="shared" ca="1" si="69"/>
        <v>AD</v>
      </c>
      <c r="W591" s="14" t="str">
        <f t="shared" ca="1" si="70"/>
        <v>Agriculture</v>
      </c>
      <c r="X591" s="3" t="str">
        <f>'EE investment costs'!D640</f>
        <v>HT-98</v>
      </c>
      <c r="Y591" s="3" t="str">
        <f>'EE investment costs'!E640</f>
        <v>Heat High Temp. over 150C</v>
      </c>
      <c r="AC591" s="123">
        <f>'EE investment costs'!C640</f>
        <v>9.8000000000000007</v>
      </c>
      <c r="AD591" s="22"/>
    </row>
    <row r="592" spans="2:30">
      <c r="B592" s="14" t="str">
        <f t="shared" ca="1" si="65"/>
        <v>INDADEFFRH-98</v>
      </c>
      <c r="C592" s="15" t="str">
        <f t="shared" ca="1" si="64"/>
        <v>IADRH</v>
      </c>
      <c r="D592" s="16">
        <f>'EE investment costs'!$F$15</f>
        <v>2016</v>
      </c>
      <c r="E592" s="14">
        <f>VLOOKUP(X592,'EE investment costs'!$D$56:$R$656,15,0)</f>
        <v>17.082666666666668</v>
      </c>
      <c r="F592" s="17">
        <f ca="1">INDEX('EE investment costs'!$D$56:$R$656,MATCH(X592,'EE investment costs'!$D$56:$D$656,0),MATCH($V$8,'EE investment costs'!$D$56:$R$56,0))</f>
        <v>3886.4552286406497</v>
      </c>
      <c r="I592" s="18">
        <v>1</v>
      </c>
      <c r="J592" s="18">
        <v>1</v>
      </c>
      <c r="K592" s="14">
        <f t="shared" ca="1" si="68"/>
        <v>0</v>
      </c>
      <c r="M592" s="19" t="str">
        <f t="shared" ca="1" si="66"/>
        <v>INDADEFFRH-98</v>
      </c>
      <c r="N592" s="23" t="str">
        <f t="shared" ca="1" si="67"/>
        <v>Agriculture Saving Tech-Heat Room Heat 9.8y</v>
      </c>
      <c r="O592" s="23" t="s">
        <v>32</v>
      </c>
      <c r="P592" s="23" t="s">
        <v>33</v>
      </c>
      <c r="Q592" s="23"/>
      <c r="R592" s="23"/>
      <c r="S592" s="19" t="s">
        <v>34</v>
      </c>
      <c r="V592" s="16" t="str">
        <f t="shared" ca="1" si="69"/>
        <v>AD</v>
      </c>
      <c r="W592" s="14" t="str">
        <f t="shared" ca="1" si="70"/>
        <v>Agriculture</v>
      </c>
      <c r="X592" s="3" t="str">
        <f>'EE investment costs'!D641</f>
        <v>RH-98</v>
      </c>
      <c r="Y592" s="3" t="str">
        <f>'EE investment costs'!E641</f>
        <v>Heat Room Heat</v>
      </c>
      <c r="AC592" s="123">
        <f>'EE investment costs'!C641</f>
        <v>9.8000000000000007</v>
      </c>
      <c r="AD592" s="22"/>
    </row>
    <row r="593" spans="2:30">
      <c r="B593" s="14" t="str">
        <f t="shared" ca="1" si="65"/>
        <v>INDADEFFLA-98</v>
      </c>
      <c r="C593" s="15" t="str">
        <f t="shared" ca="1" si="64"/>
        <v>IADLA</v>
      </c>
      <c r="D593" s="16">
        <f>'EE investment costs'!$F$15</f>
        <v>2016</v>
      </c>
      <c r="E593" s="14">
        <f>VLOOKUP(X593,'EE investment costs'!$D$56:$R$656,15,0)</f>
        <v>4.6659333333333333</v>
      </c>
      <c r="F593" s="17">
        <f ca="1">INDEX('EE investment costs'!$D$56:$R$656,MATCH(X593,'EE investment costs'!$D$56:$D$656,0),MATCH($V$8,'EE investment costs'!$D$56:$R$56,0))</f>
        <v>2462.2695172661338</v>
      </c>
      <c r="I593" s="18">
        <v>1</v>
      </c>
      <c r="J593" s="18">
        <v>1</v>
      </c>
      <c r="K593" s="14">
        <f t="shared" ca="1" si="68"/>
        <v>0</v>
      </c>
      <c r="M593" s="19" t="str">
        <f t="shared" ca="1" si="66"/>
        <v>INDADEFFLA-98</v>
      </c>
      <c r="N593" s="23" t="str">
        <f t="shared" ca="1" si="67"/>
        <v>Agriculture Saving Tech-Light 9.8y</v>
      </c>
      <c r="O593" s="23" t="s">
        <v>32</v>
      </c>
      <c r="P593" s="23" t="s">
        <v>33</v>
      </c>
      <c r="Q593" s="23"/>
      <c r="R593" s="23"/>
      <c r="S593" s="19" t="s">
        <v>34</v>
      </c>
      <c r="V593" s="16" t="str">
        <f t="shared" ca="1" si="69"/>
        <v>AD</v>
      </c>
      <c r="W593" s="14" t="str">
        <f t="shared" ca="1" si="70"/>
        <v>Agriculture</v>
      </c>
      <c r="X593" s="3" t="str">
        <f>'EE investment costs'!D642</f>
        <v>LA-98</v>
      </c>
      <c r="Y593" s="3" t="str">
        <f>'EE investment costs'!E642</f>
        <v>Light</v>
      </c>
      <c r="AC593" s="123">
        <f>'EE investment costs'!C642</f>
        <v>9.8000000000000007</v>
      </c>
      <c r="AD593" s="22"/>
    </row>
    <row r="594" spans="2:30">
      <c r="B594" s="14" t="str">
        <f t="shared" ca="1" si="65"/>
        <v>INDADEFFEM-98</v>
      </c>
      <c r="C594" s="15" t="str">
        <f t="shared" ca="1" si="64"/>
        <v>IADEM</v>
      </c>
      <c r="D594" s="16">
        <f>'EE investment costs'!$F$15</f>
        <v>2016</v>
      </c>
      <c r="E594" s="14">
        <f>VLOOKUP(X594,'EE investment costs'!$D$56:$R$656,15,0)</f>
        <v>4.8992299999999993</v>
      </c>
      <c r="F594" s="17">
        <f ca="1">INDEX('EE investment costs'!$D$56:$R$656,MATCH(X594,'EE investment costs'!$D$56:$D$656,0),MATCH($V$8,'EE investment costs'!$D$56:$R$56,0))</f>
        <v>2671.9825873561877</v>
      </c>
      <c r="I594" s="18">
        <v>1</v>
      </c>
      <c r="J594" s="18">
        <v>1</v>
      </c>
      <c r="K594" s="14">
        <f t="shared" ca="1" si="68"/>
        <v>0</v>
      </c>
      <c r="M594" s="19" t="str">
        <f t="shared" ca="1" si="66"/>
        <v>INDADEFFEM-98</v>
      </c>
      <c r="N594" s="23" t="str">
        <f t="shared" ca="1" si="67"/>
        <v>Agriculture Saving Tech-Electric Motors 9.8y</v>
      </c>
      <c r="O594" s="23" t="s">
        <v>32</v>
      </c>
      <c r="P594" s="23" t="s">
        <v>33</v>
      </c>
      <c r="Q594" s="23"/>
      <c r="R594" s="23"/>
      <c r="S594" s="19" t="s">
        <v>34</v>
      </c>
      <c r="V594" s="16" t="str">
        <f t="shared" ca="1" si="69"/>
        <v>AD</v>
      </c>
      <c r="W594" s="14" t="str">
        <f t="shared" ca="1" si="70"/>
        <v>Agriculture</v>
      </c>
      <c r="X594" s="3" t="str">
        <f>'EE investment costs'!D643</f>
        <v>EM-98</v>
      </c>
      <c r="Y594" s="3" t="str">
        <f>'EE investment costs'!E643</f>
        <v>Electric Motors</v>
      </c>
      <c r="AC594" s="123">
        <f>'EE investment costs'!C643</f>
        <v>9.8000000000000007</v>
      </c>
      <c r="AD594" s="22"/>
    </row>
    <row r="595" spans="2:30">
      <c r="B595" s="14" t="str">
        <f t="shared" ca="1" si="65"/>
        <v>INDADEFFTF-98</v>
      </c>
      <c r="C595" s="15" t="str">
        <f t="shared" ca="1" si="64"/>
        <v>IADTF</v>
      </c>
      <c r="D595" s="16">
        <f>'EE investment costs'!$F$15</f>
        <v>2016</v>
      </c>
      <c r="E595" s="14">
        <f>VLOOKUP(X595,'EE investment costs'!$D$56:$R$656,15,0)</f>
        <v>19.833333333333336</v>
      </c>
      <c r="F595" s="17">
        <f ca="1">INDEX('EE investment costs'!$D$56:$R$656,MATCH(X595,'EE investment costs'!$D$56:$D$656,0),MATCH($V$8,'EE investment costs'!$D$56:$R$56,0))</f>
        <v>1439.9835868451826</v>
      </c>
      <c r="I595" s="18">
        <v>1</v>
      </c>
      <c r="J595" s="18">
        <v>1</v>
      </c>
      <c r="K595" s="14">
        <f t="shared" ca="1" si="68"/>
        <v>0</v>
      </c>
      <c r="M595" s="19" t="str">
        <f t="shared" ca="1" si="66"/>
        <v>INDADEFFTF-98</v>
      </c>
      <c r="N595" s="23" t="str">
        <f t="shared" ca="1" si="67"/>
        <v>Agriculture Saving Tech-Haulage Tractors, Trucks, Fishing boats 9.8y</v>
      </c>
      <c r="O595" s="23" t="s">
        <v>32</v>
      </c>
      <c r="P595" s="23" t="s">
        <v>33</v>
      </c>
      <c r="Q595" s="23"/>
      <c r="R595" s="23"/>
      <c r="S595" s="19" t="s">
        <v>34</v>
      </c>
      <c r="V595" s="16" t="str">
        <f t="shared" ca="1" si="69"/>
        <v>AD</v>
      </c>
      <c r="W595" s="14" t="str">
        <f t="shared" ca="1" si="70"/>
        <v>Agriculture</v>
      </c>
      <c r="X595" s="3" t="str">
        <f>'EE investment costs'!D644</f>
        <v>TF-98</v>
      </c>
      <c r="Y595" s="3" t="str">
        <f>'EE investment costs'!E644</f>
        <v>Haulage Tractors, Trucks, Fishing boats</v>
      </c>
      <c r="AC595" s="123">
        <f>'EE investment costs'!C644</f>
        <v>9.8000000000000007</v>
      </c>
      <c r="AD595" s="22"/>
    </row>
    <row r="596" spans="2:30">
      <c r="B596" s="14" t="str">
        <f t="shared" ca="1" si="65"/>
        <v>INDADEFFMT-99</v>
      </c>
      <c r="C596" s="15" t="str">
        <f t="shared" ca="1" si="64"/>
        <v>IADMT</v>
      </c>
      <c r="D596" s="16">
        <f>'EE investment costs'!$F$15</f>
        <v>2016</v>
      </c>
      <c r="E596" s="14">
        <f>VLOOKUP(X596,'EE investment costs'!$D$56:$R$656,15,0)</f>
        <v>6.5900000000000007</v>
      </c>
      <c r="F596" s="17">
        <f ca="1">INDEX('EE investment costs'!$D$56:$R$656,MATCH(X596,'EE investment costs'!$D$56:$D$656,0),MATCH($V$8,'EE investment costs'!$D$56:$R$56,0))</f>
        <v>1136.7855412769302</v>
      </c>
      <c r="I596" s="18">
        <v>1</v>
      </c>
      <c r="J596" s="18">
        <v>1</v>
      </c>
      <c r="K596" s="14">
        <f t="shared" ca="1" si="68"/>
        <v>1</v>
      </c>
      <c r="M596" s="19" t="str">
        <f t="shared" ca="1" si="66"/>
        <v>INDADEFFMT-99</v>
      </c>
      <c r="N596" s="23" t="str">
        <f t="shared" ca="1" si="67"/>
        <v>Agriculture Saving Tech-Heat Medium Temp. up to 150C 9.9y</v>
      </c>
      <c r="O596" s="23" t="s">
        <v>32</v>
      </c>
      <c r="P596" s="23" t="s">
        <v>33</v>
      </c>
      <c r="Q596" s="23"/>
      <c r="R596" s="23"/>
      <c r="S596" s="19" t="s">
        <v>34</v>
      </c>
      <c r="V596" s="16" t="str">
        <f t="shared" ca="1" si="69"/>
        <v>AD</v>
      </c>
      <c r="W596" s="14" t="str">
        <f t="shared" ca="1" si="70"/>
        <v>Agriculture</v>
      </c>
      <c r="X596" s="3" t="str">
        <f>'EE investment costs'!D645</f>
        <v>MT-99</v>
      </c>
      <c r="Y596" s="3" t="str">
        <f>'EE investment costs'!E645</f>
        <v>Heat Medium Temp. up to 150C</v>
      </c>
      <c r="AC596" s="123">
        <f>'EE investment costs'!C645</f>
        <v>9.9</v>
      </c>
      <c r="AD596" s="22"/>
    </row>
    <row r="597" spans="2:30">
      <c r="B597" s="14" t="str">
        <f t="shared" ca="1" si="65"/>
        <v>INDADEFFHT-99</v>
      </c>
      <c r="C597" s="15" t="str">
        <f t="shared" ca="1" si="64"/>
        <v>IADHT</v>
      </c>
      <c r="D597" s="16">
        <f>'EE investment costs'!$F$15</f>
        <v>2016</v>
      </c>
      <c r="E597" s="14">
        <f>VLOOKUP(X597,'EE investment costs'!$D$56:$R$656,15,0)</f>
        <v>5.2720000000000002</v>
      </c>
      <c r="F597" s="17">
        <f ca="1">INDEX('EE investment costs'!$D$56:$R$656,MATCH(X597,'EE investment costs'!$D$56:$D$656,0),MATCH($V$8,'EE investment costs'!$D$56:$R$56,0))</f>
        <v>840.9834895031845</v>
      </c>
      <c r="I597" s="18">
        <v>1</v>
      </c>
      <c r="J597" s="18">
        <v>1</v>
      </c>
      <c r="K597" s="14">
        <f t="shared" ca="1" si="68"/>
        <v>4</v>
      </c>
      <c r="M597" s="19" t="str">
        <f t="shared" ca="1" si="66"/>
        <v>INDADEFFHT-99</v>
      </c>
      <c r="N597" s="23" t="str">
        <f t="shared" ca="1" si="67"/>
        <v>Agriculture Saving Tech-Heat High Temp. over 150C 9.9y</v>
      </c>
      <c r="O597" s="23" t="s">
        <v>32</v>
      </c>
      <c r="P597" s="23" t="s">
        <v>33</v>
      </c>
      <c r="Q597" s="23"/>
      <c r="R597" s="23"/>
      <c r="S597" s="19" t="s">
        <v>34</v>
      </c>
      <c r="V597" s="16" t="str">
        <f t="shared" ca="1" si="69"/>
        <v>AD</v>
      </c>
      <c r="W597" s="14" t="str">
        <f t="shared" ca="1" si="70"/>
        <v>Agriculture</v>
      </c>
      <c r="X597" s="3" t="str">
        <f>'EE investment costs'!D646</f>
        <v>HT-99</v>
      </c>
      <c r="Y597" s="3" t="str">
        <f>'EE investment costs'!E646</f>
        <v>Heat High Temp. over 150C</v>
      </c>
      <c r="AC597" s="123">
        <f>'EE investment costs'!C646</f>
        <v>9.9</v>
      </c>
      <c r="AD597" s="22"/>
    </row>
    <row r="598" spans="2:30">
      <c r="B598" s="14" t="str">
        <f t="shared" ca="1" si="65"/>
        <v>INDADEFFRH-99</v>
      </c>
      <c r="C598" s="15" t="str">
        <f t="shared" ca="1" si="64"/>
        <v>IADRH</v>
      </c>
      <c r="D598" s="16">
        <f>'EE investment costs'!$F$15</f>
        <v>2016</v>
      </c>
      <c r="E598" s="14">
        <f>VLOOKUP(X598,'EE investment costs'!$D$56:$R$656,15,0)</f>
        <v>17.101333333333336</v>
      </c>
      <c r="F598" s="17">
        <f ca="1">INDEX('EE investment costs'!$D$56:$R$656,MATCH(X598,'EE investment costs'!$D$56:$D$656,0),MATCH($V$8,'EE investment costs'!$D$56:$R$56,0))</f>
        <v>3948.1449941746278</v>
      </c>
      <c r="I598" s="18">
        <v>1</v>
      </c>
      <c r="J598" s="18">
        <v>1</v>
      </c>
      <c r="K598" s="14">
        <f t="shared" ca="1" si="68"/>
        <v>0</v>
      </c>
      <c r="M598" s="19" t="str">
        <f t="shared" ca="1" si="66"/>
        <v>INDADEFFRH-99</v>
      </c>
      <c r="N598" s="23" t="str">
        <f t="shared" ca="1" si="67"/>
        <v>Agriculture Saving Tech-Heat Room Heat 9.9y</v>
      </c>
      <c r="O598" s="23" t="s">
        <v>32</v>
      </c>
      <c r="P598" s="23" t="s">
        <v>33</v>
      </c>
      <c r="Q598" s="23"/>
      <c r="R598" s="23"/>
      <c r="S598" s="19" t="s">
        <v>34</v>
      </c>
      <c r="V598" s="16" t="str">
        <f t="shared" ca="1" si="69"/>
        <v>AD</v>
      </c>
      <c r="W598" s="14" t="str">
        <f t="shared" ca="1" si="70"/>
        <v>Agriculture</v>
      </c>
      <c r="X598" s="3" t="str">
        <f>'EE investment costs'!D647</f>
        <v>RH-99</v>
      </c>
      <c r="Y598" s="3" t="str">
        <f>'EE investment costs'!E647</f>
        <v>Heat Room Heat</v>
      </c>
      <c r="AC598" s="123">
        <f>'EE investment costs'!C647</f>
        <v>9.9</v>
      </c>
      <c r="AD598" s="22"/>
    </row>
    <row r="599" spans="2:30">
      <c r="B599" s="14" t="str">
        <f t="shared" ca="1" si="65"/>
        <v>INDADEFFLA-99</v>
      </c>
      <c r="C599" s="15" t="str">
        <f t="shared" ca="1" si="64"/>
        <v>IADLA</v>
      </c>
      <c r="D599" s="16">
        <f>'EE investment costs'!$F$15</f>
        <v>2016</v>
      </c>
      <c r="E599" s="14">
        <f>VLOOKUP(X599,'EE investment costs'!$D$56:$R$656,15,0)</f>
        <v>4.6789666666666667</v>
      </c>
      <c r="F599" s="17">
        <f ca="1">INDEX('EE investment costs'!$D$56:$R$656,MATCH(X599,'EE investment costs'!$D$56:$D$656,0),MATCH($V$8,'EE investment costs'!$D$56:$R$56,0))</f>
        <v>2477.6467104172607</v>
      </c>
      <c r="I599" s="18">
        <v>1</v>
      </c>
      <c r="J599" s="18">
        <v>1</v>
      </c>
      <c r="K599" s="14">
        <f t="shared" ca="1" si="68"/>
        <v>0</v>
      </c>
      <c r="M599" s="19" t="str">
        <f t="shared" ca="1" si="66"/>
        <v>INDADEFFLA-99</v>
      </c>
      <c r="N599" s="23" t="str">
        <f t="shared" ca="1" si="67"/>
        <v>Agriculture Saving Tech-Light 9.9y</v>
      </c>
      <c r="O599" s="23" t="s">
        <v>32</v>
      </c>
      <c r="P599" s="23" t="s">
        <v>33</v>
      </c>
      <c r="Q599" s="23"/>
      <c r="R599" s="23"/>
      <c r="S599" s="19" t="s">
        <v>34</v>
      </c>
      <c r="V599" s="16" t="str">
        <f t="shared" ca="1" si="69"/>
        <v>AD</v>
      </c>
      <c r="W599" s="14" t="str">
        <f t="shared" ca="1" si="70"/>
        <v>Agriculture</v>
      </c>
      <c r="X599" s="3" t="str">
        <f>'EE investment costs'!D648</f>
        <v>LA-99</v>
      </c>
      <c r="Y599" s="3" t="str">
        <f>'EE investment costs'!E648</f>
        <v>Light</v>
      </c>
      <c r="AC599" s="123">
        <f>'EE investment costs'!C648</f>
        <v>9.9</v>
      </c>
      <c r="AD599" s="22"/>
    </row>
    <row r="600" spans="2:30">
      <c r="B600" s="14" t="str">
        <f t="shared" ca="1" si="65"/>
        <v>INDADEFFEM-99</v>
      </c>
      <c r="C600" s="15" t="str">
        <f t="shared" ca="1" si="64"/>
        <v>IADEM</v>
      </c>
      <c r="D600" s="16">
        <f>'EE investment costs'!$F$15</f>
        <v>2016</v>
      </c>
      <c r="E600" s="14">
        <f>VLOOKUP(X600,'EE investment costs'!$D$56:$R$656,15,0)</f>
        <v>4.9129149999999999</v>
      </c>
      <c r="F600" s="17">
        <f ca="1">INDEX('EE investment costs'!$D$56:$R$656,MATCH(X600,'EE investment costs'!$D$56:$D$656,0),MATCH($V$8,'EE investment costs'!$D$56:$R$56,0))</f>
        <v>2690.9207494222037</v>
      </c>
      <c r="I600" s="18">
        <v>1</v>
      </c>
      <c r="J600" s="18">
        <v>1</v>
      </c>
      <c r="K600" s="14">
        <f t="shared" ca="1" si="68"/>
        <v>0</v>
      </c>
      <c r="M600" s="19" t="str">
        <f t="shared" ca="1" si="66"/>
        <v>INDADEFFEM-99</v>
      </c>
      <c r="N600" s="23" t="str">
        <f t="shared" ca="1" si="67"/>
        <v>Agriculture Saving Tech-Electric Motors 9.9y</v>
      </c>
      <c r="O600" s="23" t="s">
        <v>32</v>
      </c>
      <c r="P600" s="23" t="s">
        <v>33</v>
      </c>
      <c r="Q600" s="23"/>
      <c r="R600" s="23"/>
      <c r="S600" s="19" t="s">
        <v>34</v>
      </c>
      <c r="V600" s="16" t="str">
        <f t="shared" ca="1" si="69"/>
        <v>AD</v>
      </c>
      <c r="W600" s="14" t="str">
        <f t="shared" ca="1" si="70"/>
        <v>Agriculture</v>
      </c>
      <c r="X600" s="3" t="str">
        <f>'EE investment costs'!D649</f>
        <v>EM-99</v>
      </c>
      <c r="Y600" s="3" t="str">
        <f>'EE investment costs'!E649</f>
        <v>Electric Motors</v>
      </c>
      <c r="AC600" s="123">
        <f>'EE investment costs'!C649</f>
        <v>9.9</v>
      </c>
      <c r="AD600" s="22"/>
    </row>
    <row r="601" spans="2:30">
      <c r="B601" s="14" t="str">
        <f t="shared" ca="1" si="65"/>
        <v>INDADEFFTF-99</v>
      </c>
      <c r="C601" s="15" t="str">
        <f t="shared" ca="1" si="64"/>
        <v>IADTF</v>
      </c>
      <c r="D601" s="16">
        <f>'EE investment costs'!$F$15</f>
        <v>2016</v>
      </c>
      <c r="E601" s="14">
        <f>VLOOKUP(X601,'EE investment costs'!$D$56:$R$656,15,0)</f>
        <v>19.916666666666668</v>
      </c>
      <c r="F601" s="17">
        <f ca="1">INDEX('EE investment costs'!$D$56:$R$656,MATCH(X601,'EE investment costs'!$D$56:$D$656,0),MATCH($V$8,'EE investment costs'!$D$56:$R$56,0))</f>
        <v>1454.6772969150315</v>
      </c>
      <c r="I601" s="18">
        <v>1</v>
      </c>
      <c r="J601" s="18">
        <v>1</v>
      </c>
      <c r="K601" s="14">
        <f t="shared" ca="1" si="68"/>
        <v>0</v>
      </c>
      <c r="M601" s="19" t="str">
        <f t="shared" ca="1" si="66"/>
        <v>INDADEFFTF-99</v>
      </c>
      <c r="N601" s="23" t="str">
        <f t="shared" ca="1" si="67"/>
        <v>Agriculture Saving Tech-Haulage Tractors, Trucks, Fishing boats 9.9y</v>
      </c>
      <c r="O601" s="23" t="s">
        <v>32</v>
      </c>
      <c r="P601" s="23" t="s">
        <v>33</v>
      </c>
      <c r="Q601" s="23"/>
      <c r="R601" s="23"/>
      <c r="S601" s="19" t="s">
        <v>34</v>
      </c>
      <c r="V601" s="16" t="str">
        <f t="shared" ca="1" si="69"/>
        <v>AD</v>
      </c>
      <c r="W601" s="14" t="str">
        <f t="shared" ca="1" si="70"/>
        <v>Agriculture</v>
      </c>
      <c r="X601" s="3" t="str">
        <f>'EE investment costs'!D650</f>
        <v>TF-99</v>
      </c>
      <c r="Y601" s="3" t="str">
        <f>'EE investment costs'!E650</f>
        <v>Haulage Tractors, Trucks, Fishing boats</v>
      </c>
      <c r="AC601" s="123">
        <f>'EE investment costs'!C650</f>
        <v>9.9</v>
      </c>
      <c r="AD601" s="22"/>
    </row>
    <row r="602" spans="2:30">
      <c r="B602" s="14" t="str">
        <f t="shared" ca="1" si="65"/>
        <v>INDADEFFMT-100</v>
      </c>
      <c r="C602" s="15" t="str">
        <f t="shared" ca="1" si="64"/>
        <v>IADMT</v>
      </c>
      <c r="D602" s="16">
        <f>'EE investment costs'!$F$15</f>
        <v>2016</v>
      </c>
      <c r="E602" s="14">
        <f>VLOOKUP(X602,'EE investment costs'!$D$56:$R$656,15,0)</f>
        <v>6.6000000000000005</v>
      </c>
      <c r="F602" s="17">
        <f ca="1">INDEX('EE investment costs'!$D$56:$R$656,MATCH(X602,'EE investment costs'!$D$56:$D$656,0),MATCH($V$8,'EE investment costs'!$D$56:$R$56,0))</f>
        <v>1146.1126188812927</v>
      </c>
      <c r="I602" s="18">
        <v>1</v>
      </c>
      <c r="J602" s="18">
        <v>1</v>
      </c>
      <c r="K602" s="14">
        <f t="shared" ca="1" si="68"/>
        <v>1</v>
      </c>
      <c r="M602" s="19" t="str">
        <f t="shared" ca="1" si="66"/>
        <v>INDADEFFMT-100</v>
      </c>
      <c r="N602" s="23" t="str">
        <f t="shared" ca="1" si="67"/>
        <v>Agriculture Saving Tech-Heat Medium Temp. up to 150C 10y</v>
      </c>
      <c r="O602" s="23" t="s">
        <v>32</v>
      </c>
      <c r="P602" s="23" t="s">
        <v>33</v>
      </c>
      <c r="Q602" s="23"/>
      <c r="R602" s="23"/>
      <c r="S602" s="19" t="s">
        <v>34</v>
      </c>
      <c r="V602" s="16" t="str">
        <f t="shared" ca="1" si="69"/>
        <v>AD</v>
      </c>
      <c r="W602" s="14" t="str">
        <f t="shared" ca="1" si="70"/>
        <v>Agriculture</v>
      </c>
      <c r="X602" s="3" t="str">
        <f>'EE investment costs'!D651</f>
        <v>MT-100</v>
      </c>
      <c r="Y602" s="3" t="str">
        <f>'EE investment costs'!E651</f>
        <v>Heat Medium Temp. up to 150C</v>
      </c>
      <c r="AC602" s="123">
        <f>'EE investment costs'!C651</f>
        <v>10</v>
      </c>
      <c r="AD602" s="22"/>
    </row>
    <row r="603" spans="2:30">
      <c r="B603" s="14" t="str">
        <f t="shared" ca="1" si="65"/>
        <v>INDADEFFHT-100</v>
      </c>
      <c r="C603" s="15" t="str">
        <f t="shared" ca="1" si="64"/>
        <v>IADHT</v>
      </c>
      <c r="D603" s="16">
        <f>'EE investment costs'!$F$15</f>
        <v>2016</v>
      </c>
      <c r="E603" s="14">
        <f>VLOOKUP(X603,'EE investment costs'!$D$56:$R$656,15,0)</f>
        <v>5.28</v>
      </c>
      <c r="F603" s="17">
        <f ca="1">INDEX('EE investment costs'!$D$56:$R$656,MATCH(X603,'EE investment costs'!$D$56:$D$656,0),MATCH($V$8,'EE investment costs'!$D$56:$R$56,0))</f>
        <v>847.18799887033094</v>
      </c>
      <c r="I603" s="18">
        <v>1</v>
      </c>
      <c r="J603" s="18">
        <v>1</v>
      </c>
      <c r="K603" s="14">
        <f t="shared" ca="1" si="68"/>
        <v>4</v>
      </c>
      <c r="M603" s="19" t="str">
        <f t="shared" ca="1" si="66"/>
        <v>INDADEFFHT-100</v>
      </c>
      <c r="N603" s="23" t="str">
        <f t="shared" ca="1" si="67"/>
        <v>Agriculture Saving Tech-Heat High Temp. over 150C 10y</v>
      </c>
      <c r="O603" s="23" t="s">
        <v>32</v>
      </c>
      <c r="P603" s="23" t="s">
        <v>33</v>
      </c>
      <c r="Q603" s="23"/>
      <c r="R603" s="23"/>
      <c r="S603" s="19" t="s">
        <v>34</v>
      </c>
      <c r="V603" s="16" t="str">
        <f t="shared" ca="1" si="69"/>
        <v>AD</v>
      </c>
      <c r="W603" s="14" t="str">
        <f t="shared" ca="1" si="70"/>
        <v>Agriculture</v>
      </c>
      <c r="X603" s="3" t="str">
        <f>'EE investment costs'!D652</f>
        <v>HT-100</v>
      </c>
      <c r="Y603" s="3" t="str">
        <f>'EE investment costs'!E652</f>
        <v>Heat High Temp. over 150C</v>
      </c>
      <c r="AC603" s="123">
        <f>'EE investment costs'!C652</f>
        <v>10</v>
      </c>
      <c r="AD603" s="22"/>
    </row>
    <row r="604" spans="2:30">
      <c r="B604" s="14" t="str">
        <f t="shared" ca="1" si="65"/>
        <v>INDADEFFRH-100</v>
      </c>
      <c r="C604" s="15" t="str">
        <f t="shared" ca="1" si="64"/>
        <v>IADRH</v>
      </c>
      <c r="D604" s="16">
        <f>'EE investment costs'!$F$15</f>
        <v>2016</v>
      </c>
      <c r="E604" s="14">
        <f>VLOOKUP(X604,'EE investment costs'!$D$56:$R$656,15,0)</f>
        <v>17.12</v>
      </c>
      <c r="F604" s="17">
        <f ca="1">INDEX('EE investment costs'!$D$56:$R$656,MATCH(X604,'EE investment costs'!$D$56:$D$656,0),MATCH($V$8,'EE investment costs'!$D$56:$R$56,0))</f>
        <v>4009.8347597086058</v>
      </c>
      <c r="I604" s="18">
        <v>1</v>
      </c>
      <c r="J604" s="18">
        <v>1</v>
      </c>
      <c r="K604" s="14">
        <f t="shared" ca="1" si="68"/>
        <v>0</v>
      </c>
      <c r="M604" s="19" t="str">
        <f t="shared" ca="1" si="66"/>
        <v>INDADEFFRH-100</v>
      </c>
      <c r="N604" s="23" t="str">
        <f t="shared" ca="1" si="67"/>
        <v>Agriculture Saving Tech-Heat Room Heat 10y</v>
      </c>
      <c r="O604" s="23" t="s">
        <v>32</v>
      </c>
      <c r="P604" s="23" t="s">
        <v>33</v>
      </c>
      <c r="Q604" s="23"/>
      <c r="R604" s="23"/>
      <c r="S604" s="19" t="s">
        <v>34</v>
      </c>
      <c r="V604" s="16" t="str">
        <f t="shared" ca="1" si="69"/>
        <v>AD</v>
      </c>
      <c r="W604" s="14" t="str">
        <f t="shared" ca="1" si="70"/>
        <v>Agriculture</v>
      </c>
      <c r="X604" s="3" t="str">
        <f>'EE investment costs'!D653</f>
        <v>RH-100</v>
      </c>
      <c r="Y604" s="3" t="str">
        <f>'EE investment costs'!E653</f>
        <v>Heat Room Heat</v>
      </c>
      <c r="AC604" s="123">
        <f>'EE investment costs'!C653</f>
        <v>10</v>
      </c>
      <c r="AD604" s="22"/>
    </row>
    <row r="605" spans="2:30">
      <c r="B605" s="14" t="str">
        <f t="shared" ca="1" si="65"/>
        <v>INDADEFFLA-100</v>
      </c>
      <c r="C605" s="15" t="str">
        <f t="shared" ca="1" si="64"/>
        <v>IADLA</v>
      </c>
      <c r="D605" s="16">
        <f>'EE investment costs'!$F$15</f>
        <v>2016</v>
      </c>
      <c r="E605" s="14">
        <f>VLOOKUP(X605,'EE investment costs'!$D$56:$R$656,15,0)</f>
        <v>4.6920000000000002</v>
      </c>
      <c r="F605" s="17">
        <f ca="1">INDEX('EE investment costs'!$D$56:$R$656,MATCH(X605,'EE investment costs'!$D$56:$D$656,0),MATCH($V$8,'EE investment costs'!$D$56:$R$56,0))</f>
        <v>2493.0239035683871</v>
      </c>
      <c r="I605" s="18">
        <v>1</v>
      </c>
      <c r="J605" s="18">
        <v>1</v>
      </c>
      <c r="K605" s="14">
        <f t="shared" ca="1" si="68"/>
        <v>0</v>
      </c>
      <c r="M605" s="19" t="str">
        <f t="shared" ca="1" si="66"/>
        <v>INDADEFFLA-100</v>
      </c>
      <c r="N605" s="23" t="str">
        <f t="shared" ca="1" si="67"/>
        <v>Agriculture Saving Tech-Light 10y</v>
      </c>
      <c r="O605" s="23" t="s">
        <v>32</v>
      </c>
      <c r="P605" s="23" t="s">
        <v>33</v>
      </c>
      <c r="Q605" s="23"/>
      <c r="R605" s="23"/>
      <c r="S605" s="19" t="s">
        <v>34</v>
      </c>
      <c r="V605" s="16" t="str">
        <f t="shared" ca="1" si="69"/>
        <v>AD</v>
      </c>
      <c r="W605" s="14" t="str">
        <f t="shared" ca="1" si="70"/>
        <v>Agriculture</v>
      </c>
      <c r="X605" s="3" t="str">
        <f>'EE investment costs'!D654</f>
        <v>LA-100</v>
      </c>
      <c r="Y605" s="3" t="str">
        <f>'EE investment costs'!E654</f>
        <v>Light</v>
      </c>
      <c r="AC605" s="123">
        <f>'EE investment costs'!C654</f>
        <v>10</v>
      </c>
      <c r="AD605" s="22"/>
    </row>
    <row r="606" spans="2:30">
      <c r="B606" s="14" t="str">
        <f t="shared" ca="1" si="65"/>
        <v>INDADEFFEM-100</v>
      </c>
      <c r="C606" s="15" t="str">
        <f t="shared" ca="1" si="64"/>
        <v>IADEM</v>
      </c>
      <c r="D606" s="16">
        <f>'EE investment costs'!$F$15</f>
        <v>2016</v>
      </c>
      <c r="E606" s="14">
        <f>VLOOKUP(X606,'EE investment costs'!$D$56:$R$656,15,0)</f>
        <v>4.9265999999999996</v>
      </c>
      <c r="F606" s="17">
        <f ca="1">INDEX('EE investment costs'!$D$56:$R$656,MATCH(X606,'EE investment costs'!$D$56:$D$656,0),MATCH($V$8,'EE investment costs'!$D$56:$R$56,0))</f>
        <v>2709.8589114882197</v>
      </c>
      <c r="I606" s="18">
        <v>1</v>
      </c>
      <c r="J606" s="18">
        <v>1</v>
      </c>
      <c r="K606" s="14">
        <f t="shared" ca="1" si="68"/>
        <v>0</v>
      </c>
      <c r="M606" s="19" t="str">
        <f t="shared" ca="1" si="66"/>
        <v>INDADEFFEM-100</v>
      </c>
      <c r="N606" s="23" t="str">
        <f t="shared" ca="1" si="67"/>
        <v>Agriculture Saving Tech-Electric Motors 10y</v>
      </c>
      <c r="O606" s="23" t="s">
        <v>32</v>
      </c>
      <c r="P606" s="23" t="s">
        <v>33</v>
      </c>
      <c r="Q606" s="23"/>
      <c r="R606" s="23"/>
      <c r="S606" s="19" t="s">
        <v>34</v>
      </c>
      <c r="V606" s="16" t="str">
        <f t="shared" ca="1" si="69"/>
        <v>AD</v>
      </c>
      <c r="W606" s="14" t="str">
        <f t="shared" ca="1" si="70"/>
        <v>Agriculture</v>
      </c>
      <c r="X606" s="3" t="str">
        <f>'EE investment costs'!D655</f>
        <v>EM-100</v>
      </c>
      <c r="Y606" s="3" t="str">
        <f>'EE investment costs'!E655</f>
        <v>Electric Motors</v>
      </c>
      <c r="AC606" s="123">
        <f>'EE investment costs'!C655</f>
        <v>10</v>
      </c>
      <c r="AD606" s="22"/>
    </row>
    <row r="607" spans="2:30" ht="13.5" thickBot="1">
      <c r="B607" s="14" t="str">
        <f t="shared" ca="1" si="65"/>
        <v>INDADEFFTF-100</v>
      </c>
      <c r="C607" s="15" t="str">
        <f t="shared" ca="1" si="64"/>
        <v>IADTF</v>
      </c>
      <c r="D607" s="16">
        <f>'EE investment costs'!$F$15</f>
        <v>2016</v>
      </c>
      <c r="E607" s="14">
        <f>VLOOKUP(X607,'EE investment costs'!$D$56:$R$656,15,0)</f>
        <v>20</v>
      </c>
      <c r="F607" s="17">
        <f ca="1">INDEX('EE investment costs'!$D$56:$R$656,MATCH(X607,'EE investment costs'!$D$56:$D$656,0),MATCH($V$8,'EE investment costs'!$D$56:$R$56,0))</f>
        <v>1469.3710069848801</v>
      </c>
      <c r="I607" s="18">
        <v>1</v>
      </c>
      <c r="J607" s="18">
        <v>1</v>
      </c>
      <c r="K607" s="14">
        <f t="shared" ca="1" si="68"/>
        <v>0</v>
      </c>
      <c r="M607" s="24" t="str">
        <f t="shared" ca="1" si="66"/>
        <v>INDADEFFTF-100</v>
      </c>
      <c r="N607" s="25" t="str">
        <f t="shared" ca="1" si="67"/>
        <v>Agriculture Saving Tech-Haulage Tractors, Trucks, Fishing boats 10y</v>
      </c>
      <c r="O607" s="25" t="s">
        <v>32</v>
      </c>
      <c r="P607" s="25" t="s">
        <v>33</v>
      </c>
      <c r="Q607" s="25"/>
      <c r="R607" s="25"/>
      <c r="S607" s="24" t="s">
        <v>34</v>
      </c>
      <c r="V607" s="16" t="str">
        <f t="shared" ca="1" si="69"/>
        <v>AD</v>
      </c>
      <c r="W607" s="14" t="str">
        <f t="shared" ca="1" si="70"/>
        <v>Agriculture</v>
      </c>
      <c r="X607" s="3" t="str">
        <f>'EE investment costs'!D656</f>
        <v>TF-100</v>
      </c>
      <c r="Y607" s="3" t="str">
        <f>'EE investment costs'!E656</f>
        <v>Haulage Tractors, Trucks, Fishing boats</v>
      </c>
      <c r="AC607" s="123">
        <f>'EE investment costs'!C656</f>
        <v>10</v>
      </c>
      <c r="AD607" s="22"/>
    </row>
    <row r="608" spans="2:30">
      <c r="C608" s="15"/>
      <c r="D608" s="16"/>
      <c r="F608" s="17"/>
      <c r="I608" s="18"/>
      <c r="J608" s="18"/>
      <c r="M608" s="20"/>
      <c r="N608" s="21"/>
      <c r="O608" s="21"/>
      <c r="P608" s="21"/>
      <c r="Q608" s="21"/>
      <c r="R608" s="21"/>
      <c r="S608" s="20"/>
      <c r="V608" s="16"/>
      <c r="W608" s="14"/>
      <c r="X608" s="3"/>
      <c r="Y608" s="3"/>
      <c r="AC608" s="123"/>
      <c r="AD608" s="22"/>
    </row>
    <row r="609" spans="3:30">
      <c r="C609" s="15"/>
      <c r="D609" s="16"/>
      <c r="F609" s="17"/>
      <c r="I609" s="18"/>
      <c r="J609" s="18"/>
      <c r="M609" s="19"/>
      <c r="N609" s="23"/>
      <c r="O609" s="23"/>
      <c r="P609" s="23"/>
      <c r="Q609" s="23"/>
      <c r="R609" s="23"/>
      <c r="S609" s="19"/>
      <c r="V609" s="16"/>
      <c r="W609" s="14"/>
      <c r="X609" s="3"/>
      <c r="Y609" s="3"/>
      <c r="AC609" s="123"/>
      <c r="AD609" s="22"/>
    </row>
    <row r="610" spans="3:30">
      <c r="C610" s="15"/>
      <c r="D610" s="16"/>
      <c r="F610" s="17"/>
      <c r="I610" s="18"/>
      <c r="J610" s="18"/>
      <c r="M610" s="19"/>
      <c r="N610" s="23"/>
      <c r="O610" s="23"/>
      <c r="P610" s="23"/>
      <c r="Q610" s="23"/>
      <c r="R610" s="23"/>
      <c r="S610" s="19"/>
      <c r="V610" s="16"/>
      <c r="W610" s="14"/>
      <c r="X610" s="3"/>
      <c r="Y610" s="3"/>
      <c r="AC610" s="123"/>
      <c r="AD610" s="22"/>
    </row>
    <row r="611" spans="3:30">
      <c r="C611" s="15"/>
      <c r="D611" s="16"/>
      <c r="F611" s="17"/>
      <c r="I611" s="18"/>
      <c r="J611" s="18"/>
      <c r="M611" s="19"/>
      <c r="N611" s="23"/>
      <c r="O611" s="23"/>
      <c r="P611" s="23"/>
      <c r="Q611" s="23"/>
      <c r="R611" s="23"/>
      <c r="S611" s="19"/>
      <c r="V611" s="16"/>
      <c r="W611" s="14"/>
      <c r="X611" s="3"/>
      <c r="Y611" s="3"/>
      <c r="AC611" s="123"/>
      <c r="AD611" s="22"/>
    </row>
    <row r="612" spans="3:30">
      <c r="C612" s="15"/>
      <c r="D612" s="16"/>
      <c r="F612" s="17"/>
      <c r="I612" s="18"/>
      <c r="J612" s="18"/>
      <c r="M612" s="19"/>
      <c r="N612" s="23"/>
      <c r="O612" s="23"/>
      <c r="P612" s="23"/>
      <c r="Q612" s="23"/>
      <c r="R612" s="23"/>
      <c r="S612" s="19"/>
      <c r="V612" s="16"/>
      <c r="W612" s="14"/>
      <c r="X612" s="3"/>
      <c r="Y612" s="3"/>
      <c r="AC612" s="123"/>
      <c r="AD612" s="22"/>
    </row>
    <row r="613" spans="3:30">
      <c r="C613" s="15"/>
      <c r="D613" s="16"/>
      <c r="F613" s="17"/>
      <c r="I613" s="18"/>
      <c r="J613" s="18"/>
      <c r="M613" s="19"/>
      <c r="N613" s="23"/>
      <c r="O613" s="23"/>
      <c r="P613" s="23"/>
      <c r="Q613" s="23"/>
      <c r="R613" s="23"/>
      <c r="S613" s="19"/>
      <c r="V613" s="16"/>
      <c r="W613" s="14"/>
      <c r="X613" s="3"/>
      <c r="Y613" s="3"/>
      <c r="AC613" s="123"/>
      <c r="AD613" s="22"/>
    </row>
    <row r="614" spans="3:30">
      <c r="C614" s="15"/>
      <c r="D614" s="16"/>
      <c r="F614" s="17"/>
      <c r="I614" s="18"/>
      <c r="J614" s="18"/>
      <c r="M614" s="19"/>
      <c r="N614" s="23"/>
      <c r="O614" s="23"/>
      <c r="P614" s="23"/>
      <c r="Q614" s="23"/>
      <c r="R614" s="23"/>
      <c r="S614" s="19"/>
      <c r="V614" s="16"/>
      <c r="W614" s="14"/>
      <c r="X614" s="3"/>
      <c r="Y614" s="3"/>
      <c r="AC614" s="123"/>
      <c r="AD614" s="22"/>
    </row>
    <row r="615" spans="3:30">
      <c r="C615" s="15"/>
      <c r="D615" s="16"/>
      <c r="F615" s="17"/>
      <c r="I615" s="18"/>
      <c r="J615" s="18"/>
      <c r="M615" s="19"/>
      <c r="N615" s="23"/>
      <c r="O615" s="23"/>
      <c r="P615" s="23"/>
      <c r="Q615" s="23"/>
      <c r="R615" s="23"/>
      <c r="S615" s="19"/>
      <c r="V615" s="16"/>
      <c r="W615" s="14"/>
      <c r="X615" s="3"/>
      <c r="Y615" s="3"/>
      <c r="AC615" s="123"/>
      <c r="AD615" s="22"/>
    </row>
    <row r="616" spans="3:30">
      <c r="C616" s="15"/>
      <c r="D616" s="16"/>
      <c r="F616" s="17"/>
      <c r="I616" s="18"/>
      <c r="J616" s="18"/>
      <c r="M616" s="19"/>
      <c r="N616" s="23"/>
      <c r="O616" s="23"/>
      <c r="P616" s="23"/>
      <c r="Q616" s="23"/>
      <c r="R616" s="23"/>
      <c r="S616" s="19"/>
      <c r="V616" s="16"/>
      <c r="W616" s="14"/>
      <c r="X616" s="3"/>
      <c r="Y616" s="3"/>
      <c r="AC616" s="123"/>
      <c r="AD616" s="22"/>
    </row>
    <row r="617" spans="3:30">
      <c r="C617" s="15"/>
      <c r="D617" s="16"/>
      <c r="F617" s="17"/>
      <c r="I617" s="18"/>
      <c r="J617" s="18"/>
      <c r="M617" s="19"/>
      <c r="N617" s="23"/>
      <c r="O617" s="23"/>
      <c r="P617" s="23"/>
      <c r="Q617" s="23"/>
      <c r="R617" s="23"/>
      <c r="S617" s="19"/>
      <c r="V617" s="16"/>
      <c r="W617" s="14"/>
      <c r="X617" s="3"/>
      <c r="Y617" s="3"/>
      <c r="AC617" s="123"/>
      <c r="AD617" s="22"/>
    </row>
    <row r="618" spans="3:30">
      <c r="C618" s="15"/>
      <c r="D618" s="16"/>
      <c r="F618" s="17"/>
      <c r="I618" s="18"/>
      <c r="J618" s="18"/>
      <c r="M618" s="19"/>
      <c r="N618" s="23"/>
      <c r="O618" s="23"/>
      <c r="P618" s="23"/>
      <c r="Q618" s="23"/>
      <c r="R618" s="23"/>
      <c r="S618" s="19"/>
      <c r="V618" s="16"/>
      <c r="W618" s="14"/>
      <c r="X618" s="3"/>
      <c r="Y618" s="3"/>
      <c r="AC618" s="123"/>
      <c r="AD618" s="22"/>
    </row>
    <row r="619" spans="3:30">
      <c r="C619" s="15"/>
      <c r="D619" s="16"/>
      <c r="F619" s="17"/>
      <c r="I619" s="18"/>
      <c r="J619" s="18"/>
      <c r="M619" s="19"/>
      <c r="N619" s="23"/>
      <c r="O619" s="23"/>
      <c r="P619" s="23"/>
      <c r="Q619" s="23"/>
      <c r="R619" s="23"/>
      <c r="S619" s="19"/>
      <c r="V619" s="16"/>
      <c r="W619" s="14"/>
      <c r="X619" s="3"/>
      <c r="Y619" s="3"/>
      <c r="AC619" s="123"/>
      <c r="AD619" s="22"/>
    </row>
    <row r="620" spans="3:30">
      <c r="C620" s="15"/>
      <c r="D620" s="16"/>
      <c r="F620" s="17"/>
      <c r="I620" s="18"/>
      <c r="J620" s="18"/>
      <c r="M620" s="19"/>
      <c r="N620" s="23"/>
      <c r="O620" s="23"/>
      <c r="P620" s="23"/>
      <c r="Q620" s="23"/>
      <c r="R620" s="23"/>
      <c r="S620" s="19"/>
      <c r="V620" s="16"/>
      <c r="W620" s="14"/>
      <c r="X620" s="3"/>
      <c r="Y620" s="3"/>
      <c r="AC620" s="123"/>
      <c r="AD620" s="22"/>
    </row>
    <row r="621" spans="3:30">
      <c r="C621" s="15"/>
      <c r="D621" s="16"/>
      <c r="F621" s="17"/>
      <c r="I621" s="18"/>
      <c r="J621" s="18"/>
      <c r="M621" s="19"/>
      <c r="N621" s="23"/>
      <c r="O621" s="23"/>
      <c r="P621" s="23"/>
      <c r="Q621" s="23"/>
      <c r="R621" s="23"/>
      <c r="S621" s="19"/>
      <c r="V621" s="16"/>
      <c r="W621" s="14"/>
      <c r="X621" s="3"/>
      <c r="Y621" s="3"/>
      <c r="AC621" s="123"/>
      <c r="AD621" s="22"/>
    </row>
    <row r="622" spans="3:30">
      <c r="C622" s="15"/>
      <c r="D622" s="16"/>
      <c r="F622" s="17"/>
      <c r="I622" s="18"/>
      <c r="J622" s="18"/>
      <c r="M622" s="19"/>
      <c r="N622" s="23"/>
      <c r="O622" s="23"/>
      <c r="P622" s="23"/>
      <c r="Q622" s="23"/>
      <c r="R622" s="23"/>
      <c r="S622" s="19"/>
      <c r="V622" s="16"/>
      <c r="W622" s="14"/>
      <c r="X622" s="3"/>
      <c r="Y622" s="3"/>
      <c r="AC622" s="123"/>
      <c r="AD622" s="22"/>
    </row>
    <row r="623" spans="3:30">
      <c r="C623" s="15"/>
      <c r="D623" s="16"/>
      <c r="F623" s="17"/>
      <c r="I623" s="18"/>
      <c r="J623" s="18"/>
      <c r="M623" s="19"/>
      <c r="N623" s="23"/>
      <c r="O623" s="23"/>
      <c r="P623" s="23"/>
      <c r="Q623" s="23"/>
      <c r="R623" s="23"/>
      <c r="S623" s="19"/>
      <c r="V623" s="16"/>
      <c r="W623" s="14"/>
      <c r="X623" s="3"/>
      <c r="Y623" s="3"/>
      <c r="AC623" s="123"/>
      <c r="AD623" s="22"/>
    </row>
    <row r="624" spans="3:30">
      <c r="C624" s="15"/>
      <c r="D624" s="16"/>
      <c r="F624" s="17"/>
      <c r="I624" s="18"/>
      <c r="J624" s="18"/>
      <c r="M624" s="19"/>
      <c r="N624" s="23"/>
      <c r="O624" s="23"/>
      <c r="P624" s="23"/>
      <c r="Q624" s="23"/>
      <c r="R624" s="23"/>
      <c r="S624" s="19"/>
      <c r="V624" s="16"/>
      <c r="W624" s="14"/>
      <c r="X624" s="3"/>
      <c r="Y624" s="3"/>
      <c r="AC624" s="123"/>
      <c r="AD624" s="22"/>
    </row>
    <row r="625" spans="3:30">
      <c r="C625" s="15"/>
      <c r="D625" s="16"/>
      <c r="F625" s="17"/>
      <c r="I625" s="18"/>
      <c r="J625" s="18"/>
      <c r="M625" s="19"/>
      <c r="N625" s="23"/>
      <c r="O625" s="23"/>
      <c r="P625" s="23"/>
      <c r="Q625" s="23"/>
      <c r="R625" s="23"/>
      <c r="S625" s="19"/>
      <c r="V625" s="16"/>
      <c r="W625" s="14"/>
      <c r="X625" s="3"/>
      <c r="Y625" s="3"/>
      <c r="AC625" s="123"/>
      <c r="AD625" s="22"/>
    </row>
    <row r="626" spans="3:30">
      <c r="C626" s="15"/>
      <c r="D626" s="16"/>
      <c r="F626" s="17"/>
      <c r="I626" s="18"/>
      <c r="J626" s="18"/>
      <c r="M626" s="19"/>
      <c r="N626" s="23"/>
      <c r="O626" s="23"/>
      <c r="P626" s="23"/>
      <c r="Q626" s="23"/>
      <c r="R626" s="23"/>
      <c r="S626" s="19"/>
      <c r="V626" s="16"/>
      <c r="W626" s="14"/>
      <c r="X626" s="3"/>
      <c r="Y626" s="3"/>
      <c r="AC626" s="123"/>
      <c r="AD626" s="22"/>
    </row>
    <row r="627" spans="3:30">
      <c r="C627" s="15"/>
      <c r="D627" s="16"/>
      <c r="F627" s="17"/>
      <c r="I627" s="18"/>
      <c r="J627" s="18"/>
      <c r="M627" s="19"/>
      <c r="N627" s="23"/>
      <c r="O627" s="23"/>
      <c r="P627" s="23"/>
      <c r="Q627" s="23"/>
      <c r="R627" s="23"/>
      <c r="S627" s="19"/>
      <c r="V627" s="16"/>
      <c r="W627" s="14"/>
      <c r="X627" s="3"/>
      <c r="Y627" s="3"/>
      <c r="AC627" s="123"/>
      <c r="AD627" s="22"/>
    </row>
    <row r="628" spans="3:30">
      <c r="C628" s="15"/>
      <c r="D628" s="16"/>
      <c r="F628" s="17"/>
      <c r="I628" s="18"/>
      <c r="J628" s="18"/>
      <c r="M628" s="19"/>
      <c r="N628" s="23"/>
      <c r="O628" s="23"/>
      <c r="P628" s="23"/>
      <c r="Q628" s="23"/>
      <c r="R628" s="23"/>
      <c r="S628" s="19"/>
      <c r="V628" s="16"/>
      <c r="W628" s="14"/>
      <c r="X628" s="3"/>
      <c r="Y628" s="3"/>
      <c r="AC628" s="123"/>
      <c r="AD628" s="22"/>
    </row>
    <row r="629" spans="3:30">
      <c r="C629" s="15"/>
      <c r="D629" s="16"/>
      <c r="F629" s="17"/>
      <c r="I629" s="18"/>
      <c r="J629" s="18"/>
      <c r="M629" s="19"/>
      <c r="N629" s="23"/>
      <c r="O629" s="23"/>
      <c r="P629" s="23"/>
      <c r="Q629" s="23"/>
      <c r="R629" s="23"/>
      <c r="S629" s="19"/>
      <c r="V629" s="16"/>
      <c r="W629" s="14"/>
      <c r="X629" s="3"/>
      <c r="Y629" s="3"/>
      <c r="AC629" s="123"/>
      <c r="AD629" s="22"/>
    </row>
    <row r="630" spans="3:30">
      <c r="C630" s="15"/>
      <c r="D630" s="16"/>
      <c r="F630" s="17"/>
      <c r="I630" s="18"/>
      <c r="J630" s="18"/>
      <c r="M630" s="19"/>
      <c r="N630" s="23"/>
      <c r="O630" s="23"/>
      <c r="P630" s="23"/>
      <c r="Q630" s="23"/>
      <c r="R630" s="23"/>
      <c r="S630" s="19"/>
      <c r="V630" s="16"/>
      <c r="W630" s="14"/>
      <c r="X630" s="3"/>
      <c r="Y630" s="3"/>
      <c r="AC630" s="123"/>
      <c r="AD630" s="22"/>
    </row>
    <row r="631" spans="3:30">
      <c r="C631" s="15"/>
      <c r="D631" s="16"/>
      <c r="F631" s="17"/>
      <c r="I631" s="18"/>
      <c r="J631" s="18"/>
      <c r="M631" s="19"/>
      <c r="N631" s="23"/>
      <c r="O631" s="23"/>
      <c r="P631" s="23"/>
      <c r="Q631" s="23"/>
      <c r="R631" s="23"/>
      <c r="S631" s="19"/>
      <c r="V631" s="16"/>
      <c r="W631" s="14"/>
      <c r="X631" s="3"/>
      <c r="Y631" s="3"/>
      <c r="AC631" s="123"/>
      <c r="AD631" s="22"/>
    </row>
    <row r="632" spans="3:30">
      <c r="C632" s="15"/>
      <c r="D632" s="16"/>
      <c r="F632" s="17"/>
      <c r="I632" s="18"/>
      <c r="J632" s="18"/>
      <c r="M632" s="19"/>
      <c r="N632" s="23"/>
      <c r="O632" s="23"/>
      <c r="P632" s="23"/>
      <c r="Q632" s="23"/>
      <c r="R632" s="23"/>
      <c r="S632" s="19"/>
      <c r="V632" s="16"/>
      <c r="W632" s="14"/>
      <c r="X632" s="3"/>
      <c r="Y632" s="3"/>
      <c r="AC632" s="123"/>
      <c r="AD632" s="22"/>
    </row>
    <row r="633" spans="3:30">
      <c r="C633" s="15"/>
      <c r="D633" s="16"/>
      <c r="F633" s="17"/>
      <c r="I633" s="18"/>
      <c r="J633" s="18"/>
      <c r="M633" s="19"/>
      <c r="N633" s="23"/>
      <c r="O633" s="23"/>
      <c r="P633" s="23"/>
      <c r="Q633" s="23"/>
      <c r="R633" s="23"/>
      <c r="S633" s="19"/>
      <c r="V633" s="16"/>
      <c r="W633" s="14"/>
      <c r="X633" s="3"/>
      <c r="Y633" s="3"/>
      <c r="AC633" s="123"/>
      <c r="AD633" s="22"/>
    </row>
    <row r="634" spans="3:30">
      <c r="C634" s="15"/>
      <c r="D634" s="16"/>
      <c r="F634" s="17"/>
      <c r="I634" s="18"/>
      <c r="J634" s="18"/>
      <c r="M634" s="19"/>
      <c r="N634" s="23"/>
      <c r="O634" s="23"/>
      <c r="P634" s="23"/>
      <c r="Q634" s="23"/>
      <c r="R634" s="23"/>
      <c r="S634" s="19"/>
      <c r="V634" s="16"/>
      <c r="W634" s="14"/>
      <c r="X634" s="3"/>
      <c r="Y634" s="3"/>
      <c r="AC634" s="123"/>
      <c r="AD634" s="22"/>
    </row>
    <row r="635" spans="3:30">
      <c r="C635" s="15"/>
      <c r="D635" s="16"/>
      <c r="F635" s="17"/>
      <c r="I635" s="18"/>
      <c r="J635" s="18"/>
      <c r="M635" s="19"/>
      <c r="N635" s="23"/>
      <c r="O635" s="23"/>
      <c r="P635" s="23"/>
      <c r="Q635" s="23"/>
      <c r="R635" s="23"/>
      <c r="S635" s="19"/>
      <c r="V635" s="16"/>
      <c r="W635" s="14"/>
      <c r="X635" s="3"/>
      <c r="Y635" s="3"/>
      <c r="AC635" s="123"/>
      <c r="AD635" s="22"/>
    </row>
    <row r="636" spans="3:30">
      <c r="C636" s="15"/>
      <c r="D636" s="16"/>
      <c r="F636" s="17"/>
      <c r="I636" s="18"/>
      <c r="J636" s="18"/>
      <c r="M636" s="19"/>
      <c r="N636" s="23"/>
      <c r="O636" s="23"/>
      <c r="P636" s="23"/>
      <c r="Q636" s="23"/>
      <c r="R636" s="23"/>
      <c r="S636" s="19"/>
      <c r="V636" s="16"/>
      <c r="W636" s="14"/>
      <c r="X636" s="3"/>
      <c r="Y636" s="3"/>
      <c r="AC636" s="123"/>
      <c r="AD636" s="22"/>
    </row>
    <row r="637" spans="3:30">
      <c r="C637" s="15"/>
      <c r="D637" s="16"/>
      <c r="F637" s="17"/>
      <c r="I637" s="18"/>
      <c r="J637" s="18"/>
      <c r="M637" s="19"/>
      <c r="N637" s="23"/>
      <c r="O637" s="23"/>
      <c r="P637" s="23"/>
      <c r="Q637" s="23"/>
      <c r="R637" s="23"/>
      <c r="S637" s="19"/>
      <c r="V637" s="16"/>
      <c r="W637" s="14"/>
      <c r="X637" s="3"/>
      <c r="Y637" s="3"/>
      <c r="AC637" s="123"/>
      <c r="AD637" s="22"/>
    </row>
    <row r="638" spans="3:30">
      <c r="C638" s="15"/>
      <c r="D638" s="16"/>
      <c r="F638" s="17"/>
      <c r="I638" s="18"/>
      <c r="J638" s="18"/>
      <c r="M638" s="19"/>
      <c r="N638" s="23"/>
      <c r="O638" s="23"/>
      <c r="P638" s="23"/>
      <c r="Q638" s="23"/>
      <c r="R638" s="23"/>
      <c r="S638" s="19"/>
      <c r="V638" s="16"/>
      <c r="W638" s="14"/>
      <c r="X638" s="3"/>
      <c r="Y638" s="3"/>
      <c r="AC638" s="123"/>
      <c r="AD638" s="22"/>
    </row>
    <row r="639" spans="3:30">
      <c r="C639" s="15"/>
      <c r="D639" s="16"/>
      <c r="F639" s="17"/>
      <c r="I639" s="18"/>
      <c r="J639" s="18"/>
      <c r="M639" s="19"/>
      <c r="N639" s="23"/>
      <c r="O639" s="23"/>
      <c r="P639" s="23"/>
      <c r="Q639" s="23"/>
      <c r="R639" s="23"/>
      <c r="S639" s="19"/>
      <c r="V639" s="16"/>
      <c r="W639" s="14"/>
      <c r="X639" s="3"/>
      <c r="Y639" s="3"/>
      <c r="AC639" s="123"/>
      <c r="AD639" s="22"/>
    </row>
    <row r="640" spans="3:30">
      <c r="C640" s="15"/>
      <c r="D640" s="16"/>
      <c r="F640" s="17"/>
      <c r="I640" s="18"/>
      <c r="J640" s="18"/>
      <c r="M640" s="19"/>
      <c r="N640" s="23"/>
      <c r="O640" s="23"/>
      <c r="P640" s="23"/>
      <c r="Q640" s="23"/>
      <c r="R640" s="23"/>
      <c r="S640" s="19"/>
      <c r="V640" s="16"/>
      <c r="W640" s="14"/>
      <c r="X640" s="3"/>
      <c r="Y640" s="3"/>
      <c r="AC640" s="123"/>
      <c r="AD640" s="22"/>
    </row>
    <row r="641" spans="3:30">
      <c r="C641" s="15"/>
      <c r="D641" s="16"/>
      <c r="F641" s="17"/>
      <c r="I641" s="18"/>
      <c r="J641" s="18"/>
      <c r="M641" s="19"/>
      <c r="N641" s="23"/>
      <c r="O641" s="23"/>
      <c r="P641" s="23"/>
      <c r="Q641" s="23"/>
      <c r="R641" s="23"/>
      <c r="S641" s="19"/>
      <c r="V641" s="16"/>
      <c r="W641" s="14"/>
      <c r="X641" s="3"/>
      <c r="Y641" s="3"/>
      <c r="AC641" s="123"/>
      <c r="AD641" s="22"/>
    </row>
    <row r="642" spans="3:30">
      <c r="C642" s="15"/>
      <c r="D642" s="16"/>
      <c r="F642" s="17"/>
      <c r="I642" s="18"/>
      <c r="J642" s="18"/>
      <c r="M642" s="19"/>
      <c r="N642" s="23"/>
      <c r="O642" s="23"/>
      <c r="P642" s="23"/>
      <c r="Q642" s="23"/>
      <c r="R642" s="23"/>
      <c r="S642" s="19"/>
      <c r="V642" s="16"/>
      <c r="W642" s="14"/>
      <c r="X642" s="3"/>
      <c r="Y642" s="3"/>
      <c r="AC642" s="123"/>
      <c r="AD642" s="22"/>
    </row>
    <row r="643" spans="3:30">
      <c r="C643" s="15"/>
      <c r="D643" s="16"/>
      <c r="F643" s="17"/>
      <c r="I643" s="18"/>
      <c r="J643" s="18"/>
      <c r="M643" s="19"/>
      <c r="N643" s="23"/>
      <c r="O643" s="23"/>
      <c r="P643" s="23"/>
      <c r="Q643" s="23"/>
      <c r="R643" s="23"/>
      <c r="S643" s="19"/>
      <c r="V643" s="16"/>
      <c r="W643" s="14"/>
      <c r="X643" s="3"/>
      <c r="Y643" s="3"/>
      <c r="AC643" s="123"/>
      <c r="AD643" s="22"/>
    </row>
    <row r="644" spans="3:30">
      <c r="C644" s="15"/>
      <c r="D644" s="16"/>
      <c r="F644" s="17"/>
      <c r="I644" s="18"/>
      <c r="J644" s="18"/>
      <c r="M644" s="19"/>
      <c r="N644" s="23"/>
      <c r="O644" s="23"/>
      <c r="P644" s="23"/>
      <c r="Q644" s="23"/>
      <c r="R644" s="23"/>
      <c r="S644" s="19"/>
      <c r="V644" s="16"/>
      <c r="W644" s="14"/>
      <c r="X644" s="3"/>
      <c r="Y644" s="3"/>
      <c r="AC644" s="123"/>
      <c r="AD644" s="22"/>
    </row>
    <row r="645" spans="3:30">
      <c r="C645" s="15"/>
      <c r="D645" s="16"/>
      <c r="F645" s="17"/>
      <c r="I645" s="18"/>
      <c r="J645" s="18"/>
      <c r="M645" s="19"/>
      <c r="N645" s="23"/>
      <c r="O645" s="23"/>
      <c r="P645" s="23"/>
      <c r="Q645" s="23"/>
      <c r="R645" s="23"/>
      <c r="S645" s="19"/>
      <c r="V645" s="16"/>
      <c r="W645" s="14"/>
      <c r="X645" s="3"/>
      <c r="Y645" s="3"/>
      <c r="AC645" s="123"/>
      <c r="AD645" s="22"/>
    </row>
    <row r="646" spans="3:30">
      <c r="C646" s="15"/>
      <c r="D646" s="16"/>
      <c r="F646" s="17"/>
      <c r="I646" s="18"/>
      <c r="J646" s="18"/>
      <c r="M646" s="19"/>
      <c r="N646" s="23"/>
      <c r="O646" s="23"/>
      <c r="P646" s="23"/>
      <c r="Q646" s="23"/>
      <c r="R646" s="23"/>
      <c r="S646" s="19"/>
      <c r="V646" s="16"/>
      <c r="W646" s="14"/>
      <c r="X646" s="3"/>
      <c r="Y646" s="3"/>
      <c r="AC646" s="123"/>
      <c r="AD646" s="22"/>
    </row>
    <row r="647" spans="3:30">
      <c r="C647" s="15"/>
      <c r="D647" s="16"/>
      <c r="F647" s="17"/>
      <c r="I647" s="18"/>
      <c r="J647" s="18"/>
      <c r="M647" s="19"/>
      <c r="N647" s="23"/>
      <c r="O647" s="23"/>
      <c r="P647" s="23"/>
      <c r="Q647" s="23"/>
      <c r="R647" s="23"/>
      <c r="S647" s="19"/>
      <c r="V647" s="16"/>
      <c r="W647" s="14"/>
      <c r="X647" s="3"/>
      <c r="Y647" s="3"/>
      <c r="AC647" s="123"/>
      <c r="AD647" s="22"/>
    </row>
    <row r="648" spans="3:30">
      <c r="C648" s="15"/>
      <c r="D648" s="16"/>
      <c r="F648" s="17"/>
      <c r="I648" s="18"/>
      <c r="J648" s="18"/>
      <c r="M648" s="19"/>
      <c r="N648" s="23"/>
      <c r="O648" s="23"/>
      <c r="P648" s="23"/>
      <c r="Q648" s="23"/>
      <c r="R648" s="23"/>
      <c r="S648" s="19"/>
      <c r="V648" s="16"/>
      <c r="W648" s="14"/>
      <c r="X648" s="3"/>
      <c r="Y648" s="3"/>
      <c r="AC648" s="123"/>
      <c r="AD648" s="22"/>
    </row>
    <row r="649" spans="3:30">
      <c r="C649" s="15"/>
      <c r="D649" s="16"/>
      <c r="F649" s="17"/>
      <c r="I649" s="18"/>
      <c r="J649" s="18"/>
      <c r="M649" s="19"/>
      <c r="N649" s="23"/>
      <c r="O649" s="23"/>
      <c r="P649" s="23"/>
      <c r="Q649" s="23"/>
      <c r="R649" s="23"/>
      <c r="S649" s="19"/>
      <c r="V649" s="16"/>
      <c r="W649" s="14"/>
      <c r="X649" s="3"/>
      <c r="Y649" s="3"/>
      <c r="AC649" s="123"/>
      <c r="AD649" s="22"/>
    </row>
    <row r="650" spans="3:30">
      <c r="C650" s="15"/>
      <c r="D650" s="16"/>
      <c r="F650" s="17"/>
      <c r="I650" s="18"/>
      <c r="J650" s="18"/>
      <c r="M650" s="19"/>
      <c r="N650" s="23"/>
      <c r="O650" s="23"/>
      <c r="P650" s="23"/>
      <c r="Q650" s="23"/>
      <c r="R650" s="23"/>
      <c r="S650" s="19"/>
      <c r="V650" s="16"/>
      <c r="W650" s="14"/>
      <c r="X650" s="3"/>
      <c r="Y650" s="3"/>
      <c r="AC650" s="123"/>
      <c r="AD650" s="22"/>
    </row>
    <row r="651" spans="3:30">
      <c r="C651" s="15"/>
      <c r="D651" s="16"/>
      <c r="F651" s="17"/>
      <c r="I651" s="18"/>
      <c r="J651" s="18"/>
      <c r="M651" s="19"/>
      <c r="N651" s="23"/>
      <c r="O651" s="23"/>
      <c r="P651" s="23"/>
      <c r="Q651" s="23"/>
      <c r="R651" s="23"/>
      <c r="S651" s="19"/>
      <c r="V651" s="16"/>
      <c r="W651" s="14"/>
      <c r="X651" s="3"/>
      <c r="Y651" s="3"/>
      <c r="AC651" s="123"/>
      <c r="AD651" s="22"/>
    </row>
    <row r="652" spans="3:30">
      <c r="C652" s="15"/>
      <c r="D652" s="16"/>
      <c r="F652" s="17"/>
      <c r="I652" s="18"/>
      <c r="J652" s="18"/>
      <c r="M652" s="19"/>
      <c r="N652" s="23"/>
      <c r="O652" s="23"/>
      <c r="P652" s="23"/>
      <c r="Q652" s="23"/>
      <c r="R652" s="23"/>
      <c r="S652" s="19"/>
      <c r="V652" s="16"/>
      <c r="W652" s="14"/>
      <c r="X652" s="3"/>
      <c r="Y652" s="3"/>
      <c r="AC652" s="123"/>
      <c r="AD652" s="22"/>
    </row>
    <row r="653" spans="3:30">
      <c r="C653" s="15"/>
      <c r="D653" s="16"/>
      <c r="F653" s="17"/>
      <c r="I653" s="18"/>
      <c r="J653" s="18"/>
      <c r="M653" s="19"/>
      <c r="N653" s="23"/>
      <c r="O653" s="23"/>
      <c r="P653" s="23"/>
      <c r="Q653" s="23"/>
      <c r="R653" s="23"/>
      <c r="S653" s="19"/>
      <c r="V653" s="16"/>
      <c r="W653" s="14"/>
      <c r="X653" s="3"/>
      <c r="Y653" s="3"/>
      <c r="AC653" s="123"/>
      <c r="AD653" s="22"/>
    </row>
    <row r="654" spans="3:30">
      <c r="C654" s="15"/>
      <c r="D654" s="16"/>
      <c r="F654" s="17"/>
      <c r="I654" s="18"/>
      <c r="J654" s="18"/>
      <c r="M654" s="19"/>
      <c r="N654" s="23"/>
      <c r="O654" s="23"/>
      <c r="P654" s="23"/>
      <c r="Q654" s="23"/>
      <c r="R654" s="23"/>
      <c r="S654" s="19"/>
      <c r="V654" s="16"/>
      <c r="W654" s="14"/>
      <c r="X654" s="3"/>
      <c r="Y654" s="3"/>
      <c r="AC654" s="123"/>
      <c r="AD654" s="22"/>
    </row>
    <row r="655" spans="3:30">
      <c r="C655" s="15"/>
      <c r="D655" s="16"/>
      <c r="F655" s="17"/>
      <c r="I655" s="18"/>
      <c r="J655" s="18"/>
      <c r="M655" s="19"/>
      <c r="N655" s="23"/>
      <c r="O655" s="23"/>
      <c r="P655" s="23"/>
      <c r="Q655" s="23"/>
      <c r="R655" s="23"/>
      <c r="S655" s="19"/>
      <c r="V655" s="16"/>
      <c r="W655" s="14"/>
      <c r="X655" s="3"/>
      <c r="Y655" s="3"/>
      <c r="AC655" s="123"/>
      <c r="AD655" s="22"/>
    </row>
    <row r="656" spans="3:30">
      <c r="C656" s="15"/>
      <c r="D656" s="16"/>
      <c r="F656" s="17"/>
      <c r="I656" s="18"/>
      <c r="J656" s="18"/>
      <c r="M656" s="19"/>
      <c r="N656" s="23"/>
      <c r="O656" s="23"/>
      <c r="P656" s="23"/>
      <c r="Q656" s="23"/>
      <c r="R656" s="23"/>
      <c r="S656" s="19"/>
      <c r="V656" s="16"/>
      <c r="W656" s="14"/>
      <c r="X656" s="3"/>
      <c r="Y656" s="3"/>
      <c r="AC656" s="123"/>
    </row>
    <row r="657" spans="3:29">
      <c r="C657" s="15"/>
      <c r="D657" s="16"/>
      <c r="F657" s="17"/>
      <c r="I657" s="18"/>
      <c r="J657" s="18"/>
      <c r="M657" s="19"/>
      <c r="N657" s="23"/>
      <c r="O657" s="23"/>
      <c r="P657" s="23"/>
      <c r="Q657" s="23"/>
      <c r="R657" s="23"/>
      <c r="S657" s="19"/>
      <c r="T657" s="14"/>
      <c r="U657" s="14"/>
      <c r="V657" s="16"/>
      <c r="W657" s="14"/>
      <c r="X657" s="3"/>
      <c r="Y657" s="3"/>
      <c r="AC657" s="123"/>
    </row>
    <row r="658" spans="3:29">
      <c r="C658" s="15"/>
      <c r="D658" s="16"/>
      <c r="F658" s="17"/>
      <c r="I658" s="18"/>
      <c r="J658" s="18"/>
      <c r="M658" s="19"/>
      <c r="N658" s="23"/>
      <c r="O658" s="23"/>
      <c r="P658" s="23"/>
      <c r="Q658" s="23"/>
      <c r="R658" s="23"/>
      <c r="S658" s="19"/>
      <c r="T658" s="14"/>
      <c r="U658" s="14"/>
      <c r="V658" s="16"/>
      <c r="W658" s="14"/>
      <c r="X658" s="3"/>
      <c r="Y658" s="3"/>
      <c r="AC658" s="123"/>
    </row>
    <row r="659" spans="3:29">
      <c r="C659" s="15"/>
      <c r="D659" s="16"/>
      <c r="F659" s="17"/>
      <c r="I659" s="18"/>
      <c r="J659" s="18"/>
      <c r="M659" s="19"/>
      <c r="N659" s="23"/>
      <c r="O659" s="23"/>
      <c r="P659" s="23"/>
      <c r="Q659" s="23"/>
      <c r="R659" s="23"/>
      <c r="S659" s="19"/>
      <c r="T659" s="14"/>
      <c r="U659" s="14"/>
      <c r="V659" s="16"/>
      <c r="W659" s="14"/>
      <c r="X659" s="3"/>
      <c r="Y659" s="3"/>
      <c r="AC659" s="123"/>
    </row>
    <row r="660" spans="3:29">
      <c r="C660" s="15"/>
      <c r="D660" s="16"/>
      <c r="F660" s="17"/>
      <c r="I660" s="18"/>
      <c r="J660" s="18"/>
      <c r="M660" s="19"/>
      <c r="N660" s="23"/>
      <c r="O660" s="23"/>
      <c r="P660" s="23"/>
      <c r="Q660" s="23"/>
      <c r="R660" s="23"/>
      <c r="S660" s="19"/>
      <c r="T660" s="14"/>
      <c r="U660" s="14"/>
      <c r="V660" s="16"/>
      <c r="W660" s="14"/>
      <c r="X660" s="3"/>
      <c r="Y660" s="3"/>
      <c r="AC660" s="123"/>
    </row>
    <row r="661" spans="3:29">
      <c r="C661" s="15"/>
      <c r="D661" s="16"/>
      <c r="F661" s="17"/>
      <c r="I661" s="18"/>
      <c r="J661" s="18"/>
      <c r="M661" s="19"/>
      <c r="N661" s="23"/>
      <c r="O661" s="23"/>
      <c r="P661" s="23"/>
      <c r="Q661" s="23"/>
      <c r="R661" s="23"/>
      <c r="S661" s="19"/>
      <c r="T661" s="14"/>
      <c r="U661" s="14"/>
      <c r="V661" s="16"/>
      <c r="W661" s="14"/>
      <c r="X661" s="3"/>
      <c r="Y661" s="3"/>
      <c r="AC661" s="123"/>
    </row>
    <row r="662" spans="3:29">
      <c r="C662" s="15"/>
      <c r="D662" s="16"/>
      <c r="F662" s="17"/>
      <c r="I662" s="18"/>
      <c r="J662" s="18"/>
      <c r="M662" s="19"/>
      <c r="N662" s="23"/>
      <c r="O662" s="23"/>
      <c r="P662" s="23"/>
      <c r="Q662" s="23"/>
      <c r="R662" s="23"/>
      <c r="S662" s="19"/>
      <c r="T662" s="14"/>
      <c r="U662" s="14"/>
      <c r="V662" s="16"/>
      <c r="W662" s="14"/>
      <c r="X662" s="3"/>
      <c r="Y662" s="3"/>
      <c r="AC662" s="123"/>
    </row>
    <row r="663" spans="3:29">
      <c r="C663" s="15"/>
      <c r="D663" s="16"/>
      <c r="F663" s="17"/>
      <c r="I663" s="18"/>
      <c r="J663" s="18"/>
      <c r="M663" s="19"/>
      <c r="N663" s="23"/>
      <c r="O663" s="23"/>
      <c r="P663" s="23"/>
      <c r="Q663" s="23"/>
      <c r="R663" s="23"/>
      <c r="S663" s="19"/>
      <c r="T663" s="14"/>
      <c r="U663" s="14"/>
      <c r="V663" s="16"/>
      <c r="W663" s="14"/>
      <c r="X663" s="3"/>
      <c r="Y663" s="3"/>
      <c r="Z663" s="14"/>
      <c r="AC663" s="123"/>
    </row>
    <row r="664" spans="3:29">
      <c r="C664" s="15"/>
      <c r="D664" s="16"/>
      <c r="F664" s="17"/>
      <c r="I664" s="18"/>
      <c r="J664" s="18"/>
      <c r="M664" s="19"/>
      <c r="N664" s="23"/>
      <c r="O664" s="23"/>
      <c r="P664" s="23"/>
      <c r="Q664" s="23"/>
      <c r="R664" s="23"/>
      <c r="S664" s="19"/>
      <c r="T664" s="14"/>
      <c r="U664" s="14"/>
      <c r="V664" s="16"/>
      <c r="W664" s="14"/>
      <c r="X664" s="3"/>
      <c r="Y664" s="3"/>
      <c r="Z664" s="14"/>
      <c r="AC664" s="123"/>
    </row>
    <row r="665" spans="3:29">
      <c r="C665" s="15"/>
      <c r="D665" s="16"/>
      <c r="F665" s="17"/>
      <c r="I665" s="18"/>
      <c r="J665" s="18"/>
      <c r="M665" s="19"/>
      <c r="N665" s="23"/>
      <c r="O665" s="23"/>
      <c r="P665" s="23"/>
      <c r="Q665" s="23"/>
      <c r="R665" s="23"/>
      <c r="S665" s="19"/>
      <c r="T665" s="14"/>
      <c r="U665" s="14"/>
      <c r="V665" s="16"/>
      <c r="W665" s="14"/>
      <c r="X665" s="3"/>
      <c r="Y665" s="3"/>
      <c r="Z665" s="14"/>
      <c r="AC665" s="123"/>
    </row>
    <row r="666" spans="3:29">
      <c r="C666" s="15"/>
      <c r="D666" s="16"/>
      <c r="F666" s="17"/>
      <c r="I666" s="18"/>
      <c r="J666" s="18"/>
      <c r="M666" s="19"/>
      <c r="N666" s="23"/>
      <c r="O666" s="23"/>
      <c r="P666" s="23"/>
      <c r="Q666" s="23"/>
      <c r="R666" s="23"/>
      <c r="S666" s="19"/>
      <c r="T666" s="14"/>
      <c r="U666" s="14"/>
      <c r="V666" s="16"/>
      <c r="W666" s="14"/>
      <c r="X666" s="3"/>
      <c r="Y666" s="3"/>
      <c r="Z666" s="14"/>
      <c r="AC666" s="123"/>
    </row>
    <row r="667" spans="3:29" ht="13.5" thickBot="1">
      <c r="C667" s="15"/>
      <c r="D667" s="16"/>
      <c r="F667" s="17"/>
      <c r="I667" s="18"/>
      <c r="J667" s="18"/>
      <c r="M667" s="24"/>
      <c r="N667" s="25"/>
      <c r="O667" s="25"/>
      <c r="P667" s="25"/>
      <c r="Q667" s="25"/>
      <c r="R667" s="25"/>
      <c r="S667" s="24"/>
      <c r="T667" s="14"/>
      <c r="U667" s="14"/>
      <c r="V667" s="16"/>
      <c r="W667" s="14"/>
      <c r="X667" s="3"/>
      <c r="Y667" s="3"/>
      <c r="Z667" s="14"/>
      <c r="AC667" s="123"/>
    </row>
    <row r="668" spans="3:29">
      <c r="C668" s="15"/>
      <c r="D668" s="16"/>
      <c r="F668" s="17"/>
      <c r="I668" s="18"/>
      <c r="J668" s="18"/>
      <c r="M668" s="20"/>
      <c r="N668" s="21"/>
      <c r="O668" s="21"/>
      <c r="P668" s="21"/>
      <c r="Q668" s="21"/>
      <c r="R668" s="21"/>
      <c r="S668" s="20"/>
      <c r="T668" s="14"/>
      <c r="U668" s="14"/>
      <c r="V668" s="16"/>
      <c r="W668" s="14"/>
      <c r="X668" s="3"/>
      <c r="Y668" s="3"/>
      <c r="Z668" s="14"/>
      <c r="AC668" s="123"/>
    </row>
    <row r="669" spans="3:29">
      <c r="C669" s="15"/>
      <c r="D669" s="16"/>
      <c r="F669" s="17"/>
      <c r="I669" s="18"/>
      <c r="J669" s="18"/>
      <c r="M669" s="19"/>
      <c r="N669" s="23"/>
      <c r="O669" s="23"/>
      <c r="P669" s="23"/>
      <c r="Q669" s="23"/>
      <c r="R669" s="23"/>
      <c r="S669" s="19"/>
      <c r="T669" s="14"/>
      <c r="U669" s="14"/>
      <c r="V669" s="16"/>
      <c r="W669" s="14"/>
      <c r="X669" s="3"/>
      <c r="Y669" s="3"/>
      <c r="Z669" s="14"/>
      <c r="AC669" s="123"/>
    </row>
    <row r="670" spans="3:29">
      <c r="C670" s="15"/>
      <c r="D670" s="16"/>
      <c r="F670" s="17"/>
      <c r="I670" s="18"/>
      <c r="J670" s="18"/>
      <c r="M670" s="19"/>
      <c r="N670" s="23"/>
      <c r="O670" s="23"/>
      <c r="P670" s="23"/>
      <c r="Q670" s="23"/>
      <c r="R670" s="23"/>
      <c r="S670" s="19"/>
      <c r="T670" s="14"/>
      <c r="U670" s="14"/>
      <c r="V670" s="16"/>
      <c r="W670" s="14"/>
      <c r="X670" s="3"/>
      <c r="Y670" s="3"/>
      <c r="Z670" s="14"/>
      <c r="AC670" s="123"/>
    </row>
    <row r="671" spans="3:29">
      <c r="C671" s="15"/>
      <c r="D671" s="16"/>
      <c r="F671" s="17"/>
      <c r="I671" s="18"/>
      <c r="J671" s="18"/>
      <c r="M671" s="19"/>
      <c r="N671" s="23"/>
      <c r="O671" s="23"/>
      <c r="P671" s="23"/>
      <c r="Q671" s="23"/>
      <c r="R671" s="23"/>
      <c r="S671" s="19"/>
      <c r="T671" s="14"/>
      <c r="U671" s="14"/>
      <c r="V671" s="16"/>
      <c r="W671" s="14"/>
      <c r="X671" s="3"/>
      <c r="Y671" s="3"/>
      <c r="Z671" s="14"/>
      <c r="AC671" s="123"/>
    </row>
    <row r="672" spans="3:29">
      <c r="C672" s="15"/>
      <c r="D672" s="16"/>
      <c r="F672" s="17"/>
      <c r="I672" s="18"/>
      <c r="J672" s="18"/>
      <c r="M672" s="19"/>
      <c r="N672" s="23"/>
      <c r="O672" s="23"/>
      <c r="P672" s="23"/>
      <c r="Q672" s="23"/>
      <c r="R672" s="23"/>
      <c r="S672" s="19"/>
      <c r="T672" s="14"/>
      <c r="U672" s="14"/>
      <c r="V672" s="16"/>
      <c r="W672" s="14"/>
      <c r="X672" s="3"/>
      <c r="Y672" s="3"/>
      <c r="Z672" s="14"/>
      <c r="AC672" s="123"/>
    </row>
    <row r="673" spans="3:29">
      <c r="C673" s="15"/>
      <c r="D673" s="16"/>
      <c r="F673" s="17"/>
      <c r="I673" s="18"/>
      <c r="J673" s="18"/>
      <c r="M673" s="19"/>
      <c r="N673" s="23"/>
      <c r="O673" s="23"/>
      <c r="P673" s="23"/>
      <c r="Q673" s="23"/>
      <c r="R673" s="23"/>
      <c r="S673" s="19"/>
      <c r="T673" s="14"/>
      <c r="U673" s="14"/>
      <c r="V673" s="16"/>
      <c r="W673" s="14"/>
      <c r="X673" s="3"/>
      <c r="Y673" s="3"/>
      <c r="Z673" s="14"/>
      <c r="AC673" s="123"/>
    </row>
    <row r="674" spans="3:29">
      <c r="C674" s="15"/>
      <c r="D674" s="16"/>
      <c r="F674" s="17"/>
      <c r="I674" s="18"/>
      <c r="J674" s="18"/>
      <c r="M674" s="19"/>
      <c r="N674" s="23"/>
      <c r="O674" s="23"/>
      <c r="P674" s="23"/>
      <c r="Q674" s="23"/>
      <c r="R674" s="23"/>
      <c r="S674" s="19"/>
      <c r="T674" s="14"/>
      <c r="U674" s="14"/>
      <c r="V674" s="16"/>
      <c r="W674" s="14"/>
      <c r="X674" s="3"/>
      <c r="Y674" s="3"/>
      <c r="Z674" s="14"/>
      <c r="AC674" s="123"/>
    </row>
    <row r="675" spans="3:29">
      <c r="C675" s="15"/>
      <c r="D675" s="16"/>
      <c r="F675" s="17"/>
      <c r="I675" s="18"/>
      <c r="J675" s="18"/>
      <c r="M675" s="19"/>
      <c r="N675" s="23"/>
      <c r="O675" s="23"/>
      <c r="P675" s="23"/>
      <c r="Q675" s="23"/>
      <c r="R675" s="23"/>
      <c r="S675" s="19"/>
      <c r="T675" s="14"/>
      <c r="U675" s="14"/>
      <c r="V675" s="16"/>
      <c r="W675" s="14"/>
      <c r="X675" s="3"/>
      <c r="Y675" s="3"/>
      <c r="Z675" s="14"/>
      <c r="AC675" s="123"/>
    </row>
    <row r="676" spans="3:29">
      <c r="C676" s="15"/>
      <c r="D676" s="16"/>
      <c r="F676" s="17"/>
      <c r="I676" s="18"/>
      <c r="J676" s="18"/>
      <c r="M676" s="19"/>
      <c r="N676" s="23"/>
      <c r="O676" s="23"/>
      <c r="P676" s="23"/>
      <c r="Q676" s="23"/>
      <c r="R676" s="23"/>
      <c r="S676" s="19"/>
      <c r="T676" s="14"/>
      <c r="U676" s="14"/>
      <c r="V676" s="16"/>
      <c r="W676" s="14"/>
      <c r="X676" s="3"/>
      <c r="Y676" s="3"/>
      <c r="Z676" s="14"/>
      <c r="AC676" s="123"/>
    </row>
    <row r="677" spans="3:29">
      <c r="C677" s="15"/>
      <c r="D677" s="16"/>
      <c r="F677" s="17"/>
      <c r="I677" s="18"/>
      <c r="J677" s="18"/>
      <c r="M677" s="19"/>
      <c r="N677" s="23"/>
      <c r="O677" s="23"/>
      <c r="P677" s="23"/>
      <c r="Q677" s="23"/>
      <c r="R677" s="23"/>
      <c r="S677" s="19"/>
      <c r="T677" s="14"/>
      <c r="U677" s="14"/>
      <c r="V677" s="16"/>
      <c r="W677" s="14"/>
      <c r="X677" s="3"/>
      <c r="Y677" s="3"/>
      <c r="Z677" s="14"/>
      <c r="AC677" s="123"/>
    </row>
    <row r="678" spans="3:29">
      <c r="C678" s="15"/>
      <c r="D678" s="16"/>
      <c r="F678" s="17"/>
      <c r="I678" s="18"/>
      <c r="J678" s="18"/>
      <c r="M678" s="19"/>
      <c r="N678" s="23"/>
      <c r="O678" s="23"/>
      <c r="P678" s="23"/>
      <c r="Q678" s="23"/>
      <c r="R678" s="23"/>
      <c r="S678" s="19"/>
      <c r="T678" s="14"/>
      <c r="U678" s="14"/>
      <c r="V678" s="16"/>
      <c r="W678" s="14"/>
      <c r="X678" s="3"/>
      <c r="Y678" s="3"/>
      <c r="Z678" s="14"/>
      <c r="AC678" s="123"/>
    </row>
    <row r="679" spans="3:29">
      <c r="C679" s="15"/>
      <c r="D679" s="16"/>
      <c r="F679" s="17"/>
      <c r="I679" s="18"/>
      <c r="J679" s="18"/>
      <c r="M679" s="19"/>
      <c r="N679" s="23"/>
      <c r="O679" s="23"/>
      <c r="P679" s="23"/>
      <c r="Q679" s="23"/>
      <c r="R679" s="23"/>
      <c r="S679" s="19"/>
      <c r="T679" s="14"/>
      <c r="U679" s="14"/>
      <c r="V679" s="16"/>
      <c r="W679" s="14"/>
      <c r="X679" s="3"/>
      <c r="Y679" s="3"/>
      <c r="Z679" s="14"/>
      <c r="AC679" s="123"/>
    </row>
    <row r="680" spans="3:29">
      <c r="C680" s="15"/>
      <c r="D680" s="16"/>
      <c r="F680" s="17"/>
      <c r="I680" s="18"/>
      <c r="J680" s="18"/>
      <c r="M680" s="19"/>
      <c r="N680" s="23"/>
      <c r="O680" s="23"/>
      <c r="P680" s="23"/>
      <c r="Q680" s="23"/>
      <c r="R680" s="23"/>
      <c r="S680" s="19"/>
      <c r="T680" s="14"/>
      <c r="U680" s="14"/>
      <c r="V680" s="16"/>
      <c r="W680" s="14"/>
      <c r="X680" s="3"/>
      <c r="Y680" s="3"/>
      <c r="Z680" s="14"/>
      <c r="AC680" s="123"/>
    </row>
    <row r="681" spans="3:29">
      <c r="C681" s="15"/>
      <c r="D681" s="16"/>
      <c r="F681" s="17"/>
      <c r="I681" s="18"/>
      <c r="J681" s="18"/>
      <c r="M681" s="19"/>
      <c r="N681" s="23"/>
      <c r="O681" s="23"/>
      <c r="P681" s="23"/>
      <c r="Q681" s="23"/>
      <c r="R681" s="23"/>
      <c r="S681" s="19"/>
      <c r="T681" s="14"/>
      <c r="U681" s="14"/>
      <c r="V681" s="16"/>
      <c r="W681" s="14"/>
      <c r="X681" s="3"/>
      <c r="Y681" s="3"/>
      <c r="Z681" s="14"/>
      <c r="AC681" s="123"/>
    </row>
    <row r="682" spans="3:29">
      <c r="C682" s="15"/>
      <c r="D682" s="16"/>
      <c r="F682" s="17"/>
      <c r="I682" s="18"/>
      <c r="J682" s="18"/>
      <c r="M682" s="19"/>
      <c r="N682" s="23"/>
      <c r="O682" s="23"/>
      <c r="P682" s="23"/>
      <c r="Q682" s="23"/>
      <c r="R682" s="23"/>
      <c r="S682" s="19"/>
      <c r="T682" s="14"/>
      <c r="U682" s="14"/>
      <c r="V682" s="16"/>
      <c r="W682" s="14"/>
      <c r="X682" s="3"/>
      <c r="Y682" s="3"/>
      <c r="Z682" s="14"/>
      <c r="AC682" s="123"/>
    </row>
    <row r="683" spans="3:29">
      <c r="C683" s="15"/>
      <c r="D683" s="16"/>
      <c r="F683" s="17"/>
      <c r="I683" s="18"/>
      <c r="J683" s="18"/>
      <c r="M683" s="19"/>
      <c r="N683" s="23"/>
      <c r="O683" s="23"/>
      <c r="P683" s="23"/>
      <c r="Q683" s="23"/>
      <c r="R683" s="23"/>
      <c r="S683" s="19"/>
      <c r="T683" s="14"/>
      <c r="U683" s="14"/>
      <c r="V683" s="16"/>
      <c r="W683" s="14"/>
      <c r="X683" s="3"/>
      <c r="Y683" s="3"/>
      <c r="Z683" s="14"/>
      <c r="AC683" s="123"/>
    </row>
    <row r="684" spans="3:29">
      <c r="C684" s="15"/>
      <c r="D684" s="16"/>
      <c r="F684" s="17"/>
      <c r="I684" s="18"/>
      <c r="J684" s="18"/>
      <c r="M684" s="19"/>
      <c r="N684" s="23"/>
      <c r="O684" s="23"/>
      <c r="P684" s="23"/>
      <c r="Q684" s="23"/>
      <c r="R684" s="23"/>
      <c r="S684" s="19"/>
      <c r="T684" s="14"/>
      <c r="U684" s="14"/>
      <c r="V684" s="16"/>
      <c r="W684" s="14"/>
      <c r="X684" s="3"/>
      <c r="Y684" s="3"/>
      <c r="Z684" s="14"/>
      <c r="AC684" s="123"/>
    </row>
    <row r="685" spans="3:29">
      <c r="C685" s="15"/>
      <c r="D685" s="16"/>
      <c r="F685" s="17"/>
      <c r="I685" s="18"/>
      <c r="J685" s="18"/>
      <c r="M685" s="19"/>
      <c r="N685" s="23"/>
      <c r="O685" s="23"/>
      <c r="P685" s="23"/>
      <c r="Q685" s="23"/>
      <c r="R685" s="23"/>
      <c r="S685" s="19"/>
      <c r="T685" s="14"/>
      <c r="U685" s="14"/>
      <c r="V685" s="16"/>
      <c r="W685" s="14"/>
      <c r="X685" s="3"/>
      <c r="Y685" s="3"/>
      <c r="Z685" s="14"/>
      <c r="AC685" s="123"/>
    </row>
    <row r="686" spans="3:29">
      <c r="C686" s="15"/>
      <c r="D686" s="16"/>
      <c r="F686" s="17"/>
      <c r="I686" s="18"/>
      <c r="J686" s="18"/>
      <c r="M686" s="19"/>
      <c r="N686" s="23"/>
      <c r="O686" s="23"/>
      <c r="P686" s="23"/>
      <c r="Q686" s="23"/>
      <c r="R686" s="23"/>
      <c r="S686" s="19"/>
      <c r="T686" s="14"/>
      <c r="U686" s="14"/>
      <c r="V686" s="16"/>
      <c r="W686" s="14"/>
      <c r="X686" s="3"/>
      <c r="Y686" s="3"/>
      <c r="Z686" s="14"/>
      <c r="AC686" s="123"/>
    </row>
    <row r="687" spans="3:29">
      <c r="C687" s="15"/>
      <c r="D687" s="16"/>
      <c r="F687" s="17"/>
      <c r="I687" s="18"/>
      <c r="J687" s="18"/>
      <c r="M687" s="19"/>
      <c r="N687" s="23"/>
      <c r="O687" s="23"/>
      <c r="P687" s="23"/>
      <c r="Q687" s="23"/>
      <c r="R687" s="23"/>
      <c r="S687" s="19"/>
      <c r="T687" s="14"/>
      <c r="U687" s="14"/>
      <c r="V687" s="16"/>
      <c r="W687" s="14"/>
      <c r="X687" s="3"/>
      <c r="Y687" s="3"/>
      <c r="Z687" s="14"/>
      <c r="AC687" s="123"/>
    </row>
    <row r="688" spans="3:29">
      <c r="C688" s="15"/>
      <c r="D688" s="16"/>
      <c r="F688" s="17"/>
      <c r="I688" s="18"/>
      <c r="J688" s="18"/>
      <c r="M688" s="19"/>
      <c r="N688" s="23"/>
      <c r="O688" s="23"/>
      <c r="P688" s="23"/>
      <c r="Q688" s="23"/>
      <c r="R688" s="23"/>
      <c r="S688" s="19"/>
      <c r="T688" s="14"/>
      <c r="U688" s="14"/>
      <c r="V688" s="16"/>
      <c r="W688" s="14"/>
      <c r="X688" s="3"/>
      <c r="Y688" s="3"/>
      <c r="Z688" s="14"/>
      <c r="AC688" s="123"/>
    </row>
    <row r="689" spans="3:29">
      <c r="C689" s="15"/>
      <c r="D689" s="16"/>
      <c r="F689" s="17"/>
      <c r="I689" s="18"/>
      <c r="J689" s="18"/>
      <c r="M689" s="19"/>
      <c r="N689" s="23"/>
      <c r="O689" s="23"/>
      <c r="P689" s="23"/>
      <c r="Q689" s="23"/>
      <c r="R689" s="23"/>
      <c r="S689" s="19"/>
      <c r="T689" s="14"/>
      <c r="U689" s="14"/>
      <c r="V689" s="16"/>
      <c r="W689" s="14"/>
      <c r="X689" s="3"/>
      <c r="Y689" s="3"/>
      <c r="Z689" s="14"/>
      <c r="AC689" s="123"/>
    </row>
    <row r="690" spans="3:29">
      <c r="C690" s="15"/>
      <c r="D690" s="16"/>
      <c r="F690" s="17"/>
      <c r="I690" s="18"/>
      <c r="J690" s="18"/>
      <c r="M690" s="19"/>
      <c r="N690" s="23"/>
      <c r="O690" s="23"/>
      <c r="P690" s="23"/>
      <c r="Q690" s="23"/>
      <c r="R690" s="23"/>
      <c r="S690" s="19"/>
      <c r="T690" s="14"/>
      <c r="U690" s="14"/>
      <c r="V690" s="16"/>
      <c r="W690" s="14"/>
      <c r="X690" s="3"/>
      <c r="Y690" s="3"/>
      <c r="Z690" s="14"/>
      <c r="AC690" s="123"/>
    </row>
    <row r="691" spans="3:29">
      <c r="C691" s="15"/>
      <c r="D691" s="16"/>
      <c r="F691" s="17"/>
      <c r="I691" s="18"/>
      <c r="J691" s="18"/>
      <c r="M691" s="19"/>
      <c r="N691" s="23"/>
      <c r="O691" s="23"/>
      <c r="P691" s="23"/>
      <c r="Q691" s="23"/>
      <c r="R691" s="23"/>
      <c r="S691" s="19"/>
      <c r="T691" s="14"/>
      <c r="U691" s="14"/>
      <c r="V691" s="16"/>
      <c r="W691" s="14"/>
      <c r="X691" s="3"/>
      <c r="Y691" s="3"/>
      <c r="Z691" s="14"/>
      <c r="AC691" s="123"/>
    </row>
    <row r="692" spans="3:29">
      <c r="C692" s="15"/>
      <c r="D692" s="16"/>
      <c r="F692" s="17"/>
      <c r="I692" s="18"/>
      <c r="J692" s="18"/>
      <c r="M692" s="19"/>
      <c r="N692" s="23"/>
      <c r="O692" s="23"/>
      <c r="P692" s="23"/>
      <c r="Q692" s="23"/>
      <c r="R692" s="23"/>
      <c r="S692" s="19"/>
      <c r="T692" s="14"/>
      <c r="U692" s="14"/>
      <c r="V692" s="16"/>
      <c r="W692" s="14"/>
      <c r="X692" s="3"/>
      <c r="Y692" s="3"/>
      <c r="Z692" s="14"/>
      <c r="AC692" s="123"/>
    </row>
    <row r="693" spans="3:29">
      <c r="C693" s="15"/>
      <c r="D693" s="16"/>
      <c r="F693" s="17"/>
      <c r="I693" s="18"/>
      <c r="J693" s="18"/>
      <c r="M693" s="19"/>
      <c r="N693" s="23"/>
      <c r="O693" s="23"/>
      <c r="P693" s="23"/>
      <c r="Q693" s="23"/>
      <c r="R693" s="23"/>
      <c r="S693" s="19"/>
      <c r="T693" s="14"/>
      <c r="U693" s="14"/>
      <c r="V693" s="16"/>
      <c r="W693" s="14"/>
      <c r="X693" s="3"/>
      <c r="Y693" s="3"/>
      <c r="Z693" s="14"/>
      <c r="AC693" s="123"/>
    </row>
    <row r="694" spans="3:29">
      <c r="C694" s="15"/>
      <c r="D694" s="16"/>
      <c r="F694" s="17"/>
      <c r="I694" s="18"/>
      <c r="J694" s="18"/>
      <c r="M694" s="19"/>
      <c r="N694" s="23"/>
      <c r="O694" s="23"/>
      <c r="P694" s="23"/>
      <c r="Q694" s="23"/>
      <c r="R694" s="23"/>
      <c r="S694" s="19"/>
      <c r="T694" s="14"/>
      <c r="U694" s="14"/>
      <c r="V694" s="16"/>
      <c r="W694" s="14"/>
      <c r="X694" s="3"/>
      <c r="Y694" s="3"/>
      <c r="Z694" s="14"/>
      <c r="AC694" s="123"/>
    </row>
    <row r="695" spans="3:29">
      <c r="C695" s="15"/>
      <c r="D695" s="16"/>
      <c r="F695" s="17"/>
      <c r="I695" s="18"/>
      <c r="J695" s="18"/>
      <c r="M695" s="19"/>
      <c r="N695" s="23"/>
      <c r="O695" s="23"/>
      <c r="P695" s="23"/>
      <c r="Q695" s="23"/>
      <c r="R695" s="23"/>
      <c r="S695" s="19"/>
      <c r="T695" s="14"/>
      <c r="U695" s="14"/>
      <c r="V695" s="16"/>
      <c r="W695" s="14"/>
      <c r="X695" s="3"/>
      <c r="Y695" s="3"/>
      <c r="Z695" s="14"/>
      <c r="AC695" s="123"/>
    </row>
    <row r="696" spans="3:29">
      <c r="C696" s="15"/>
      <c r="D696" s="16"/>
      <c r="F696" s="17"/>
      <c r="I696" s="18"/>
      <c r="J696" s="18"/>
      <c r="M696" s="19"/>
      <c r="N696" s="23"/>
      <c r="O696" s="23"/>
      <c r="P696" s="23"/>
      <c r="Q696" s="23"/>
      <c r="R696" s="23"/>
      <c r="S696" s="19"/>
      <c r="T696" s="14"/>
      <c r="U696" s="14"/>
      <c r="V696" s="16"/>
      <c r="W696" s="14"/>
      <c r="X696" s="3"/>
      <c r="Y696" s="3"/>
      <c r="Z696" s="14"/>
      <c r="AC696" s="123"/>
    </row>
    <row r="697" spans="3:29">
      <c r="C697" s="15"/>
      <c r="D697" s="16"/>
      <c r="F697" s="17"/>
      <c r="I697" s="18"/>
      <c r="J697" s="18"/>
      <c r="M697" s="19"/>
      <c r="N697" s="23"/>
      <c r="O697" s="23"/>
      <c r="P697" s="23"/>
      <c r="Q697" s="23"/>
      <c r="R697" s="23"/>
      <c r="S697" s="19"/>
      <c r="T697" s="14"/>
      <c r="U697" s="14"/>
      <c r="V697" s="16"/>
      <c r="W697" s="14"/>
      <c r="X697" s="3"/>
      <c r="Y697" s="3"/>
      <c r="Z697" s="14"/>
      <c r="AC697" s="123"/>
    </row>
    <row r="698" spans="3:29">
      <c r="C698" s="15"/>
      <c r="D698" s="16"/>
      <c r="F698" s="17"/>
      <c r="I698" s="18"/>
      <c r="J698" s="18"/>
      <c r="M698" s="19"/>
      <c r="N698" s="23"/>
      <c r="O698" s="23"/>
      <c r="P698" s="23"/>
      <c r="Q698" s="23"/>
      <c r="R698" s="23"/>
      <c r="S698" s="19"/>
      <c r="T698" s="14"/>
      <c r="U698" s="14"/>
      <c r="V698" s="16"/>
      <c r="W698" s="14"/>
      <c r="X698" s="3"/>
      <c r="Y698" s="3"/>
      <c r="Z698" s="14"/>
      <c r="AC698" s="123"/>
    </row>
    <row r="699" spans="3:29">
      <c r="C699" s="15"/>
      <c r="D699" s="16"/>
      <c r="F699" s="17"/>
      <c r="I699" s="18"/>
      <c r="J699" s="18"/>
      <c r="M699" s="19"/>
      <c r="N699" s="23"/>
      <c r="O699" s="23"/>
      <c r="P699" s="23"/>
      <c r="Q699" s="23"/>
      <c r="R699" s="23"/>
      <c r="S699" s="19"/>
      <c r="T699" s="14"/>
      <c r="U699" s="14"/>
      <c r="V699" s="16"/>
      <c r="W699" s="14"/>
      <c r="X699" s="3"/>
      <c r="Y699" s="3"/>
      <c r="Z699" s="14"/>
      <c r="AC699" s="123"/>
    </row>
    <row r="700" spans="3:29">
      <c r="C700" s="15"/>
      <c r="D700" s="16"/>
      <c r="F700" s="17"/>
      <c r="I700" s="18"/>
      <c r="J700" s="18"/>
      <c r="M700" s="19"/>
      <c r="N700" s="23"/>
      <c r="O700" s="23"/>
      <c r="P700" s="23"/>
      <c r="Q700" s="23"/>
      <c r="R700" s="23"/>
      <c r="S700" s="19"/>
      <c r="T700" s="14"/>
      <c r="U700" s="14"/>
      <c r="V700" s="16"/>
      <c r="W700" s="14"/>
      <c r="X700" s="3"/>
      <c r="Y700" s="3"/>
      <c r="Z700" s="14"/>
      <c r="AC700" s="123"/>
    </row>
    <row r="701" spans="3:29">
      <c r="C701" s="15"/>
      <c r="D701" s="16"/>
      <c r="F701" s="17"/>
      <c r="I701" s="18"/>
      <c r="J701" s="18"/>
      <c r="M701" s="19"/>
      <c r="N701" s="23"/>
      <c r="O701" s="23"/>
      <c r="P701" s="23"/>
      <c r="Q701" s="23"/>
      <c r="R701" s="23"/>
      <c r="S701" s="19"/>
      <c r="T701" s="14"/>
      <c r="U701" s="14"/>
      <c r="V701" s="16"/>
      <c r="W701" s="14"/>
      <c r="X701" s="3"/>
      <c r="Y701" s="3"/>
      <c r="Z701" s="14"/>
      <c r="AC701" s="123"/>
    </row>
    <row r="702" spans="3:29">
      <c r="C702" s="15"/>
      <c r="D702" s="16"/>
      <c r="F702" s="17"/>
      <c r="I702" s="18"/>
      <c r="J702" s="18"/>
      <c r="M702" s="19"/>
      <c r="N702" s="23"/>
      <c r="O702" s="23"/>
      <c r="P702" s="23"/>
      <c r="Q702" s="23"/>
      <c r="R702" s="23"/>
      <c r="S702" s="19"/>
      <c r="T702" s="14"/>
      <c r="U702" s="14"/>
      <c r="V702" s="16"/>
      <c r="W702" s="14"/>
      <c r="X702" s="3"/>
      <c r="Y702" s="3"/>
      <c r="Z702" s="14"/>
      <c r="AC702" s="123"/>
    </row>
    <row r="703" spans="3:29">
      <c r="C703" s="15"/>
      <c r="D703" s="16"/>
      <c r="F703" s="17"/>
      <c r="I703" s="18"/>
      <c r="J703" s="18"/>
      <c r="M703" s="19"/>
      <c r="N703" s="23"/>
      <c r="O703" s="23"/>
      <c r="P703" s="23"/>
      <c r="Q703" s="23"/>
      <c r="R703" s="23"/>
      <c r="S703" s="19"/>
      <c r="T703" s="14"/>
      <c r="U703" s="14"/>
      <c r="V703" s="16"/>
      <c r="W703" s="14"/>
      <c r="X703" s="3"/>
      <c r="Y703" s="3"/>
      <c r="Z703" s="14"/>
      <c r="AC703" s="123"/>
    </row>
    <row r="704" spans="3:29">
      <c r="C704" s="15"/>
      <c r="D704" s="16"/>
      <c r="F704" s="17"/>
      <c r="I704" s="18"/>
      <c r="J704" s="18"/>
      <c r="M704" s="19"/>
      <c r="N704" s="23"/>
      <c r="O704" s="23"/>
      <c r="P704" s="23"/>
      <c r="Q704" s="23"/>
      <c r="R704" s="23"/>
      <c r="S704" s="19"/>
      <c r="T704" s="14"/>
      <c r="U704" s="14"/>
      <c r="V704" s="16"/>
      <c r="W704" s="14"/>
      <c r="X704" s="3"/>
      <c r="Y704" s="3"/>
      <c r="Z704" s="14"/>
      <c r="AC704" s="123"/>
    </row>
    <row r="705" spans="3:29">
      <c r="C705" s="15"/>
      <c r="D705" s="16"/>
      <c r="F705" s="17"/>
      <c r="I705" s="18"/>
      <c r="J705" s="18"/>
      <c r="M705" s="19"/>
      <c r="N705" s="23"/>
      <c r="O705" s="23"/>
      <c r="P705" s="23"/>
      <c r="Q705" s="23"/>
      <c r="R705" s="23"/>
      <c r="S705" s="19"/>
      <c r="T705" s="14"/>
      <c r="U705" s="14"/>
      <c r="V705" s="16"/>
      <c r="W705" s="14"/>
      <c r="X705" s="3"/>
      <c r="Y705" s="3"/>
      <c r="Z705" s="14"/>
      <c r="AC705" s="123"/>
    </row>
    <row r="706" spans="3:29">
      <c r="C706" s="15"/>
      <c r="D706" s="16"/>
      <c r="F706" s="17"/>
      <c r="I706" s="18"/>
      <c r="J706" s="18"/>
      <c r="M706" s="19"/>
      <c r="N706" s="23"/>
      <c r="O706" s="23"/>
      <c r="P706" s="23"/>
      <c r="Q706" s="23"/>
      <c r="R706" s="23"/>
      <c r="S706" s="19"/>
      <c r="T706" s="14"/>
      <c r="U706" s="14"/>
      <c r="V706" s="16"/>
      <c r="W706" s="14"/>
      <c r="X706" s="3"/>
      <c r="Y706" s="3"/>
      <c r="Z706" s="14"/>
      <c r="AC706" s="123"/>
    </row>
    <row r="707" spans="3:29">
      <c r="C707" s="15"/>
      <c r="D707" s="16"/>
      <c r="F707" s="17"/>
      <c r="I707" s="18"/>
      <c r="J707" s="18"/>
      <c r="M707" s="19"/>
      <c r="N707" s="23"/>
      <c r="O707" s="23"/>
      <c r="P707" s="23"/>
      <c r="Q707" s="23"/>
      <c r="R707" s="23"/>
      <c r="S707" s="19"/>
      <c r="T707" s="14"/>
      <c r="U707" s="14"/>
      <c r="V707" s="16"/>
      <c r="W707" s="14"/>
      <c r="X707" s="3"/>
      <c r="Y707" s="3"/>
      <c r="Z707" s="14"/>
      <c r="AC707" s="123"/>
    </row>
    <row r="708" spans="3:29">
      <c r="C708" s="15"/>
      <c r="D708" s="16"/>
      <c r="F708" s="17"/>
      <c r="I708" s="18"/>
      <c r="J708" s="18"/>
      <c r="M708" s="19"/>
      <c r="N708" s="23"/>
      <c r="O708" s="23"/>
      <c r="P708" s="23"/>
      <c r="Q708" s="23"/>
      <c r="R708" s="23"/>
      <c r="S708" s="19"/>
      <c r="T708" s="14"/>
      <c r="U708" s="14"/>
      <c r="V708" s="16"/>
      <c r="W708" s="14"/>
      <c r="X708" s="3"/>
      <c r="Y708" s="3"/>
      <c r="Z708" s="14"/>
      <c r="AC708" s="123"/>
    </row>
    <row r="709" spans="3:29">
      <c r="C709" s="15"/>
      <c r="D709" s="16"/>
      <c r="F709" s="17"/>
      <c r="I709" s="18"/>
      <c r="J709" s="18"/>
      <c r="M709" s="19"/>
      <c r="N709" s="23"/>
      <c r="O709" s="23"/>
      <c r="P709" s="23"/>
      <c r="Q709" s="23"/>
      <c r="R709" s="23"/>
      <c r="S709" s="19"/>
      <c r="T709" s="14"/>
      <c r="U709" s="14"/>
      <c r="V709" s="16"/>
      <c r="W709" s="14"/>
      <c r="X709" s="3"/>
      <c r="Y709" s="3"/>
      <c r="Z709" s="14"/>
      <c r="AC709" s="123"/>
    </row>
    <row r="710" spans="3:29">
      <c r="C710" s="15"/>
      <c r="D710" s="16"/>
      <c r="F710" s="17"/>
      <c r="I710" s="18"/>
      <c r="J710" s="18"/>
      <c r="M710" s="19"/>
      <c r="N710" s="23"/>
      <c r="O710" s="23"/>
      <c r="P710" s="23"/>
      <c r="Q710" s="23"/>
      <c r="R710" s="23"/>
      <c r="S710" s="19"/>
      <c r="T710" s="14"/>
      <c r="U710" s="14"/>
      <c r="V710" s="16"/>
      <c r="W710" s="14"/>
      <c r="X710" s="3"/>
      <c r="Y710" s="3"/>
      <c r="Z710" s="14"/>
      <c r="AC710" s="123"/>
    </row>
    <row r="711" spans="3:29">
      <c r="C711" s="15"/>
      <c r="D711" s="16"/>
      <c r="F711" s="17"/>
      <c r="I711" s="18"/>
      <c r="J711" s="18"/>
      <c r="M711" s="19"/>
      <c r="N711" s="23"/>
      <c r="O711" s="23"/>
      <c r="P711" s="23"/>
      <c r="Q711" s="23"/>
      <c r="R711" s="23"/>
      <c r="S711" s="19"/>
      <c r="T711" s="14"/>
      <c r="U711" s="14"/>
      <c r="V711" s="16"/>
      <c r="W711" s="14"/>
      <c r="X711" s="3"/>
      <c r="Y711" s="3"/>
      <c r="Z711" s="14"/>
      <c r="AC711" s="123"/>
    </row>
    <row r="712" spans="3:29">
      <c r="C712" s="15"/>
      <c r="D712" s="16"/>
      <c r="F712" s="17"/>
      <c r="I712" s="18"/>
      <c r="J712" s="18"/>
      <c r="M712" s="19"/>
      <c r="N712" s="23"/>
      <c r="O712" s="23"/>
      <c r="P712" s="23"/>
      <c r="Q712" s="23"/>
      <c r="R712" s="23"/>
      <c r="S712" s="19"/>
      <c r="T712" s="14"/>
      <c r="U712" s="14"/>
      <c r="V712" s="16"/>
      <c r="W712" s="14"/>
      <c r="X712" s="3"/>
      <c r="Y712" s="3"/>
      <c r="Z712" s="14"/>
      <c r="AC712" s="123"/>
    </row>
    <row r="713" spans="3:29">
      <c r="C713" s="15"/>
      <c r="D713" s="16"/>
      <c r="F713" s="17"/>
      <c r="I713" s="18"/>
      <c r="J713" s="18"/>
      <c r="M713" s="19"/>
      <c r="N713" s="23"/>
      <c r="O713" s="23"/>
      <c r="P713" s="23"/>
      <c r="Q713" s="23"/>
      <c r="R713" s="23"/>
      <c r="S713" s="19"/>
      <c r="T713" s="14"/>
      <c r="U713" s="14"/>
      <c r="V713" s="16"/>
      <c r="W713" s="14"/>
      <c r="X713" s="3"/>
      <c r="Y713" s="3"/>
      <c r="Z713" s="14"/>
      <c r="AC713" s="123"/>
    </row>
    <row r="714" spans="3:29">
      <c r="C714" s="15"/>
      <c r="D714" s="16"/>
      <c r="F714" s="17"/>
      <c r="I714" s="18"/>
      <c r="J714" s="18"/>
      <c r="M714" s="19"/>
      <c r="N714" s="23"/>
      <c r="O714" s="23"/>
      <c r="P714" s="23"/>
      <c r="Q714" s="23"/>
      <c r="R714" s="23"/>
      <c r="S714" s="19"/>
      <c r="T714" s="14"/>
      <c r="U714" s="14"/>
      <c r="V714" s="16"/>
      <c r="W714" s="14"/>
      <c r="X714" s="3"/>
      <c r="Y714" s="3"/>
      <c r="Z714" s="14"/>
      <c r="AC714" s="123"/>
    </row>
    <row r="715" spans="3:29">
      <c r="C715" s="15"/>
      <c r="D715" s="16"/>
      <c r="F715" s="17"/>
      <c r="I715" s="18"/>
      <c r="J715" s="18"/>
      <c r="M715" s="19"/>
      <c r="N715" s="23"/>
      <c r="O715" s="23"/>
      <c r="P715" s="23"/>
      <c r="Q715" s="23"/>
      <c r="R715" s="23"/>
      <c r="S715" s="19"/>
      <c r="T715" s="14"/>
      <c r="U715" s="14"/>
      <c r="V715" s="16"/>
      <c r="W715" s="14"/>
      <c r="X715" s="3"/>
      <c r="Y715" s="3"/>
      <c r="Z715" s="14"/>
      <c r="AC715" s="123"/>
    </row>
    <row r="716" spans="3:29">
      <c r="C716" s="15"/>
      <c r="D716" s="16"/>
      <c r="F716" s="17"/>
      <c r="I716" s="18"/>
      <c r="J716" s="18"/>
      <c r="M716" s="19"/>
      <c r="N716" s="23"/>
      <c r="O716" s="23"/>
      <c r="P716" s="23"/>
      <c r="Q716" s="23"/>
      <c r="R716" s="23"/>
      <c r="S716" s="19"/>
      <c r="T716" s="14"/>
      <c r="U716" s="14"/>
      <c r="V716" s="16"/>
      <c r="W716" s="14"/>
      <c r="X716" s="3"/>
      <c r="Y716" s="3"/>
      <c r="Z716" s="14"/>
      <c r="AC716" s="123"/>
    </row>
    <row r="717" spans="3:29">
      <c r="C717" s="15"/>
      <c r="D717" s="16"/>
      <c r="F717" s="17"/>
      <c r="I717" s="18"/>
      <c r="J717" s="18"/>
      <c r="M717" s="19"/>
      <c r="N717" s="23"/>
      <c r="O717" s="23"/>
      <c r="P717" s="23"/>
      <c r="Q717" s="23"/>
      <c r="R717" s="23"/>
      <c r="S717" s="19"/>
      <c r="T717" s="14"/>
      <c r="U717" s="14"/>
      <c r="V717" s="16"/>
      <c r="W717" s="14"/>
      <c r="X717" s="3"/>
      <c r="Y717" s="3"/>
      <c r="Z717" s="14"/>
      <c r="AC717" s="123"/>
    </row>
    <row r="718" spans="3:29">
      <c r="C718" s="15"/>
      <c r="D718" s="16"/>
      <c r="F718" s="17"/>
      <c r="I718" s="18"/>
      <c r="J718" s="18"/>
      <c r="M718" s="19"/>
      <c r="N718" s="23"/>
      <c r="O718" s="23"/>
      <c r="P718" s="23"/>
      <c r="Q718" s="23"/>
      <c r="R718" s="23"/>
      <c r="S718" s="19"/>
      <c r="T718" s="14"/>
      <c r="U718" s="14"/>
      <c r="V718" s="16"/>
      <c r="W718" s="14"/>
      <c r="X718" s="3"/>
      <c r="Y718" s="3"/>
      <c r="Z718" s="14"/>
      <c r="AC718" s="123"/>
    </row>
    <row r="719" spans="3:29">
      <c r="C719" s="15"/>
      <c r="D719" s="16"/>
      <c r="F719" s="17"/>
      <c r="I719" s="18"/>
      <c r="J719" s="18"/>
      <c r="M719" s="19"/>
      <c r="N719" s="23"/>
      <c r="O719" s="23"/>
      <c r="P719" s="23"/>
      <c r="Q719" s="23"/>
      <c r="R719" s="23"/>
      <c r="S719" s="19"/>
      <c r="T719" s="14"/>
      <c r="U719" s="14"/>
      <c r="V719" s="16"/>
      <c r="W719" s="14"/>
      <c r="X719" s="3"/>
      <c r="Y719" s="3"/>
      <c r="Z719" s="14"/>
      <c r="AC719" s="123"/>
    </row>
    <row r="720" spans="3:29">
      <c r="C720" s="15"/>
      <c r="D720" s="16"/>
      <c r="F720" s="17"/>
      <c r="I720" s="18"/>
      <c r="J720" s="18"/>
      <c r="M720" s="19"/>
      <c r="N720" s="23"/>
      <c r="O720" s="23"/>
      <c r="P720" s="23"/>
      <c r="Q720" s="23"/>
      <c r="R720" s="23"/>
      <c r="S720" s="19"/>
      <c r="T720" s="14"/>
      <c r="U720" s="14"/>
      <c r="V720" s="16"/>
      <c r="W720" s="14"/>
      <c r="X720" s="3"/>
      <c r="Y720" s="3"/>
      <c r="Z720" s="14"/>
      <c r="AC720" s="123"/>
    </row>
    <row r="721" spans="3:29">
      <c r="C721" s="15"/>
      <c r="D721" s="16"/>
      <c r="F721" s="17"/>
      <c r="I721" s="18"/>
      <c r="J721" s="18"/>
      <c r="M721" s="19"/>
      <c r="N721" s="23"/>
      <c r="O721" s="23"/>
      <c r="P721" s="23"/>
      <c r="Q721" s="23"/>
      <c r="R721" s="23"/>
      <c r="S721" s="19"/>
      <c r="T721" s="14"/>
      <c r="U721" s="14"/>
      <c r="V721" s="16"/>
      <c r="W721" s="14"/>
      <c r="X721" s="3"/>
      <c r="Y721" s="3"/>
      <c r="Z721" s="14"/>
      <c r="AC721" s="123"/>
    </row>
    <row r="722" spans="3:29">
      <c r="C722" s="15"/>
      <c r="D722" s="16"/>
      <c r="F722" s="17"/>
      <c r="I722" s="18"/>
      <c r="J722" s="18"/>
      <c r="M722" s="19"/>
      <c r="N722" s="23"/>
      <c r="O722" s="23"/>
      <c r="P722" s="23"/>
      <c r="Q722" s="23"/>
      <c r="R722" s="23"/>
      <c r="S722" s="19"/>
      <c r="T722" s="14"/>
      <c r="U722" s="14"/>
      <c r="V722" s="16"/>
      <c r="W722" s="14"/>
      <c r="X722" s="3"/>
      <c r="Y722" s="3"/>
      <c r="Z722" s="14"/>
      <c r="AC722" s="123"/>
    </row>
    <row r="723" spans="3:29">
      <c r="C723" s="15"/>
      <c r="D723" s="16"/>
      <c r="F723" s="17"/>
      <c r="I723" s="18"/>
      <c r="J723" s="18"/>
      <c r="M723" s="19"/>
      <c r="N723" s="23"/>
      <c r="O723" s="23"/>
      <c r="P723" s="23"/>
      <c r="Q723" s="23"/>
      <c r="R723" s="23"/>
      <c r="S723" s="19"/>
      <c r="T723" s="14"/>
      <c r="U723" s="14"/>
      <c r="V723" s="16"/>
      <c r="W723" s="14"/>
      <c r="X723" s="3"/>
      <c r="Y723" s="3"/>
      <c r="Z723" s="14"/>
      <c r="AC723" s="123"/>
    </row>
    <row r="724" spans="3:29">
      <c r="C724" s="15"/>
      <c r="D724" s="16"/>
      <c r="F724" s="17"/>
      <c r="I724" s="18"/>
      <c r="J724" s="18"/>
      <c r="M724" s="19"/>
      <c r="N724" s="23"/>
      <c r="O724" s="23"/>
      <c r="P724" s="23"/>
      <c r="Q724" s="23"/>
      <c r="R724" s="23"/>
      <c r="S724" s="19"/>
      <c r="T724" s="14"/>
      <c r="U724" s="14"/>
      <c r="V724" s="16"/>
      <c r="W724" s="14"/>
      <c r="X724" s="3"/>
      <c r="Y724" s="3"/>
      <c r="Z724" s="14"/>
      <c r="AC724" s="123"/>
    </row>
    <row r="725" spans="3:29">
      <c r="C725" s="15"/>
      <c r="D725" s="16"/>
      <c r="F725" s="17"/>
      <c r="I725" s="18"/>
      <c r="J725" s="18"/>
      <c r="M725" s="19"/>
      <c r="N725" s="23"/>
      <c r="O725" s="23"/>
      <c r="P725" s="23"/>
      <c r="Q725" s="23"/>
      <c r="R725" s="23"/>
      <c r="S725" s="19"/>
      <c r="T725" s="14"/>
      <c r="U725" s="14"/>
      <c r="V725" s="16"/>
      <c r="W725" s="14"/>
      <c r="X725" s="3"/>
      <c r="Y725" s="3"/>
      <c r="Z725" s="14"/>
      <c r="AC725" s="123"/>
    </row>
    <row r="726" spans="3:29">
      <c r="C726" s="15"/>
      <c r="D726" s="16"/>
      <c r="F726" s="17"/>
      <c r="I726" s="18"/>
      <c r="J726" s="18"/>
      <c r="M726" s="19"/>
      <c r="N726" s="23"/>
      <c r="O726" s="23"/>
      <c r="P726" s="23"/>
      <c r="Q726" s="23"/>
      <c r="R726" s="23"/>
      <c r="S726" s="19"/>
      <c r="T726" s="14"/>
      <c r="U726" s="14"/>
      <c r="V726" s="16"/>
      <c r="W726" s="14"/>
      <c r="X726" s="3"/>
      <c r="Y726" s="3"/>
      <c r="Z726" s="14"/>
      <c r="AC726" s="123"/>
    </row>
    <row r="727" spans="3:29" ht="13.5" thickBot="1">
      <c r="C727" s="15"/>
      <c r="D727" s="16"/>
      <c r="F727" s="17"/>
      <c r="I727" s="18"/>
      <c r="J727" s="18"/>
      <c r="M727" s="24"/>
      <c r="N727" s="25"/>
      <c r="O727" s="25"/>
      <c r="P727" s="25"/>
      <c r="Q727" s="25"/>
      <c r="R727" s="25"/>
      <c r="S727" s="24"/>
      <c r="T727" s="14"/>
      <c r="U727" s="14"/>
      <c r="V727" s="16"/>
      <c r="W727" s="14"/>
      <c r="X727" s="3"/>
      <c r="Y727" s="3"/>
      <c r="Z727" s="14"/>
      <c r="AC727" s="123"/>
    </row>
    <row r="728" spans="3:29">
      <c r="M728" s="19"/>
      <c r="N728" s="23"/>
      <c r="O728" s="23"/>
      <c r="P728" s="23"/>
      <c r="Q728" s="23"/>
      <c r="R728" s="23"/>
      <c r="S728" s="19"/>
      <c r="T728" s="14"/>
      <c r="U728" s="14"/>
      <c r="V728" s="16"/>
      <c r="W728" s="14"/>
      <c r="X728" s="14"/>
      <c r="Y728" s="14"/>
      <c r="Z728" s="14"/>
    </row>
    <row r="729" spans="3:29">
      <c r="M729" s="19"/>
      <c r="N729" s="23"/>
      <c r="O729" s="23"/>
      <c r="P729" s="23"/>
      <c r="Q729" s="23"/>
      <c r="R729" s="23"/>
      <c r="S729" s="19"/>
      <c r="T729" s="14"/>
      <c r="U729" s="14"/>
      <c r="V729" s="16"/>
      <c r="W729" s="14"/>
      <c r="X729" s="14"/>
      <c r="Y729" s="14"/>
      <c r="Z729" s="14"/>
    </row>
    <row r="730" spans="3:29">
      <c r="M730" s="19"/>
      <c r="N730" s="23"/>
      <c r="O730" s="23"/>
      <c r="P730" s="23"/>
      <c r="Q730" s="23"/>
      <c r="R730" s="23"/>
      <c r="S730" s="19"/>
      <c r="T730" s="14"/>
      <c r="U730" s="14"/>
      <c r="V730" s="16"/>
      <c r="W730" s="14"/>
      <c r="X730" s="14"/>
      <c r="Y730" s="14"/>
      <c r="Z730" s="14"/>
    </row>
    <row r="731" spans="3:29">
      <c r="M731" s="19"/>
      <c r="N731" s="23"/>
      <c r="O731" s="23"/>
      <c r="P731" s="23"/>
      <c r="Q731" s="23"/>
      <c r="R731" s="23"/>
      <c r="S731" s="19"/>
      <c r="T731" s="14"/>
      <c r="U731" s="14"/>
      <c r="V731" s="16"/>
      <c r="W731" s="14"/>
      <c r="X731" s="14"/>
      <c r="Y731" s="14"/>
      <c r="Z731" s="14"/>
    </row>
    <row r="732" spans="3:29">
      <c r="M732" s="19"/>
      <c r="N732" s="23"/>
      <c r="O732" s="23"/>
      <c r="P732" s="23"/>
      <c r="Q732" s="23"/>
      <c r="R732" s="23"/>
      <c r="S732" s="19"/>
      <c r="T732" s="14"/>
      <c r="U732" s="14"/>
      <c r="V732" s="16"/>
      <c r="W732" s="14"/>
      <c r="X732" s="14"/>
      <c r="Y732" s="14"/>
      <c r="Z732" s="14"/>
    </row>
    <row r="733" spans="3:29">
      <c r="M733" s="19"/>
      <c r="N733" s="23"/>
      <c r="O733" s="23"/>
      <c r="P733" s="23"/>
      <c r="Q733" s="23"/>
      <c r="R733" s="23"/>
      <c r="S733" s="19"/>
      <c r="T733" s="14"/>
      <c r="U733" s="14"/>
      <c r="V733" s="16"/>
      <c r="W733" s="14"/>
      <c r="X733" s="14"/>
      <c r="Y733" s="14"/>
      <c r="Z733" s="14"/>
    </row>
    <row r="734" spans="3:29">
      <c r="M734" s="19"/>
      <c r="N734" s="23"/>
      <c r="O734" s="23"/>
      <c r="P734" s="23"/>
      <c r="Q734" s="23"/>
      <c r="R734" s="23"/>
      <c r="S734" s="19"/>
      <c r="T734" s="14"/>
      <c r="U734" s="14"/>
      <c r="V734" s="16"/>
      <c r="W734" s="14"/>
      <c r="X734" s="14"/>
      <c r="Y734" s="14"/>
      <c r="Z734" s="14"/>
    </row>
    <row r="735" spans="3:29">
      <c r="M735" s="19"/>
      <c r="N735" s="23"/>
      <c r="O735" s="23"/>
      <c r="P735" s="23"/>
      <c r="Q735" s="23"/>
      <c r="R735" s="23"/>
      <c r="S735" s="19"/>
      <c r="T735" s="14"/>
      <c r="U735" s="14"/>
      <c r="V735" s="16"/>
      <c r="W735" s="14"/>
      <c r="X735" s="14"/>
      <c r="Y735" s="14"/>
      <c r="Z735" s="14"/>
    </row>
    <row r="736" spans="3:29">
      <c r="M736" s="19"/>
      <c r="N736" s="23"/>
      <c r="O736" s="23"/>
      <c r="P736" s="23"/>
      <c r="Q736" s="23"/>
      <c r="R736" s="23"/>
      <c r="S736" s="19"/>
      <c r="T736" s="14"/>
      <c r="U736" s="14"/>
      <c r="V736" s="16"/>
      <c r="W736" s="14"/>
      <c r="X736" s="14"/>
      <c r="Y736" s="14"/>
      <c r="Z736" s="14"/>
    </row>
    <row r="737" spans="13:26">
      <c r="M737" s="19"/>
      <c r="N737" s="23"/>
      <c r="O737" s="23"/>
      <c r="P737" s="23"/>
      <c r="Q737" s="23"/>
      <c r="R737" s="23"/>
      <c r="S737" s="19"/>
      <c r="T737" s="14"/>
      <c r="U737" s="14"/>
      <c r="V737" s="16"/>
      <c r="W737" s="14"/>
      <c r="X737" s="14"/>
      <c r="Y737" s="14"/>
      <c r="Z737" s="14"/>
    </row>
    <row r="738" spans="13:26">
      <c r="M738" s="19"/>
      <c r="N738" s="23"/>
      <c r="O738" s="23"/>
      <c r="P738" s="23"/>
      <c r="Q738" s="23"/>
      <c r="R738" s="23"/>
      <c r="S738" s="19"/>
      <c r="T738" s="14"/>
      <c r="U738" s="14"/>
      <c r="V738" s="16"/>
      <c r="W738" s="14"/>
      <c r="X738" s="14"/>
      <c r="Y738" s="14"/>
      <c r="Z738" s="14"/>
    </row>
    <row r="739" spans="13:26">
      <c r="M739" s="19"/>
      <c r="N739" s="23"/>
      <c r="O739" s="23"/>
      <c r="P739" s="23"/>
      <c r="Q739" s="23"/>
      <c r="R739" s="23"/>
      <c r="S739" s="19"/>
      <c r="T739" s="14"/>
      <c r="U739" s="14"/>
      <c r="V739" s="16"/>
      <c r="W739" s="14"/>
      <c r="X739" s="14"/>
      <c r="Y739" s="14"/>
      <c r="Z739" s="14"/>
    </row>
    <row r="740" spans="13:26">
      <c r="M740" s="19"/>
      <c r="N740" s="23"/>
      <c r="O740" s="23"/>
      <c r="P740" s="23"/>
      <c r="Q740" s="23"/>
      <c r="R740" s="23"/>
      <c r="S740" s="19"/>
      <c r="T740" s="14"/>
      <c r="U740" s="14"/>
      <c r="V740" s="16"/>
      <c r="W740" s="14"/>
      <c r="X740" s="14"/>
      <c r="Y740" s="14"/>
      <c r="Z740" s="14"/>
    </row>
    <row r="741" spans="13:26">
      <c r="M741" s="19"/>
      <c r="N741" s="23"/>
      <c r="O741" s="23"/>
      <c r="P741" s="23"/>
      <c r="Q741" s="23"/>
      <c r="R741" s="23"/>
      <c r="S741" s="19"/>
      <c r="T741" s="14"/>
      <c r="U741" s="14"/>
      <c r="V741" s="16"/>
      <c r="W741" s="14"/>
      <c r="X741" s="14"/>
      <c r="Y741" s="14"/>
      <c r="Z741" s="14"/>
    </row>
    <row r="742" spans="13:26">
      <c r="M742" s="19"/>
      <c r="N742" s="23"/>
      <c r="O742" s="23"/>
      <c r="P742" s="23"/>
      <c r="Q742" s="23"/>
      <c r="R742" s="23"/>
      <c r="S742" s="19"/>
      <c r="T742" s="14"/>
      <c r="U742" s="14"/>
      <c r="V742" s="16"/>
      <c r="W742" s="14"/>
      <c r="X742" s="14"/>
      <c r="Y742" s="14"/>
      <c r="Z742" s="14"/>
    </row>
    <row r="743" spans="13:26">
      <c r="M743" s="19"/>
      <c r="N743" s="23"/>
      <c r="O743" s="23"/>
      <c r="P743" s="23"/>
      <c r="Q743" s="23"/>
      <c r="R743" s="23"/>
      <c r="S743" s="19"/>
      <c r="T743" s="14"/>
      <c r="U743" s="14"/>
      <c r="V743" s="16"/>
      <c r="W743" s="14"/>
      <c r="X743" s="14"/>
      <c r="Y743" s="14"/>
      <c r="Z743" s="14"/>
    </row>
    <row r="744" spans="13:26">
      <c r="M744" s="19"/>
      <c r="N744" s="23"/>
      <c r="O744" s="23"/>
      <c r="P744" s="23"/>
      <c r="Q744" s="23"/>
      <c r="R744" s="23"/>
      <c r="S744" s="19"/>
      <c r="T744" s="14"/>
      <c r="U744" s="14"/>
      <c r="V744" s="16"/>
      <c r="W744" s="14"/>
      <c r="X744" s="14"/>
      <c r="Y744" s="14"/>
      <c r="Z744" s="14"/>
    </row>
    <row r="745" spans="13:26">
      <c r="M745" s="19"/>
      <c r="N745" s="23"/>
      <c r="O745" s="23"/>
      <c r="P745" s="23"/>
      <c r="Q745" s="23"/>
      <c r="R745" s="23"/>
      <c r="S745" s="19"/>
      <c r="T745" s="14"/>
      <c r="U745" s="14"/>
      <c r="V745" s="16"/>
      <c r="W745" s="14"/>
      <c r="X745" s="14"/>
      <c r="Y745" s="14"/>
      <c r="Z745" s="14"/>
    </row>
    <row r="746" spans="13:26">
      <c r="M746" s="19"/>
      <c r="N746" s="23"/>
      <c r="O746" s="23"/>
      <c r="P746" s="23"/>
      <c r="Q746" s="23"/>
      <c r="R746" s="23"/>
      <c r="S746" s="19"/>
      <c r="T746" s="14"/>
      <c r="U746" s="14"/>
      <c r="V746" s="16"/>
      <c r="W746" s="14"/>
      <c r="X746" s="14"/>
      <c r="Y746" s="14"/>
      <c r="Z746" s="14"/>
    </row>
    <row r="747" spans="13:26">
      <c r="M747" s="19"/>
      <c r="N747" s="23"/>
      <c r="O747" s="23"/>
      <c r="P747" s="23"/>
      <c r="Q747" s="23"/>
      <c r="R747" s="23"/>
      <c r="S747" s="19"/>
      <c r="T747" s="14"/>
      <c r="U747" s="14"/>
      <c r="V747" s="16"/>
      <c r="W747" s="14"/>
      <c r="X747" s="14"/>
      <c r="Y747" s="14"/>
      <c r="Z747" s="14"/>
    </row>
    <row r="748" spans="13:26">
      <c r="M748" s="19"/>
      <c r="N748" s="23"/>
      <c r="O748" s="23"/>
      <c r="P748" s="23"/>
      <c r="Q748" s="23"/>
      <c r="R748" s="23"/>
      <c r="S748" s="19"/>
      <c r="T748" s="14"/>
      <c r="U748" s="14"/>
      <c r="V748" s="16"/>
      <c r="W748" s="14"/>
      <c r="X748" s="14"/>
      <c r="Y748" s="14"/>
      <c r="Z748" s="14"/>
    </row>
    <row r="749" spans="13:26">
      <c r="M749" s="19"/>
      <c r="N749" s="23"/>
      <c r="O749" s="23"/>
      <c r="P749" s="23"/>
      <c r="Q749" s="23"/>
      <c r="R749" s="23"/>
      <c r="S749" s="19"/>
      <c r="T749" s="14"/>
      <c r="U749" s="14"/>
      <c r="V749" s="16"/>
      <c r="W749" s="14"/>
      <c r="X749" s="14"/>
      <c r="Y749" s="14"/>
      <c r="Z749" s="14"/>
    </row>
    <row r="750" spans="13:26">
      <c r="M750" s="19"/>
      <c r="N750" s="23"/>
      <c r="O750" s="23"/>
      <c r="P750" s="23"/>
      <c r="Q750" s="23"/>
      <c r="R750" s="23"/>
      <c r="S750" s="19"/>
      <c r="T750" s="14"/>
      <c r="U750" s="14"/>
      <c r="V750" s="16"/>
      <c r="W750" s="14"/>
      <c r="X750" s="14"/>
      <c r="Y750" s="14"/>
      <c r="Z750" s="14"/>
    </row>
    <row r="751" spans="13:26">
      <c r="M751" s="19"/>
      <c r="N751" s="23"/>
      <c r="O751" s="23"/>
      <c r="P751" s="23"/>
      <c r="Q751" s="23"/>
      <c r="R751" s="23"/>
      <c r="S751" s="19"/>
      <c r="T751" s="14"/>
      <c r="U751" s="14"/>
      <c r="V751" s="16"/>
      <c r="W751" s="14"/>
      <c r="X751" s="14"/>
      <c r="Y751" s="14"/>
      <c r="Z751" s="14"/>
    </row>
    <row r="752" spans="13:26">
      <c r="M752" s="19"/>
      <c r="N752" s="23"/>
      <c r="O752" s="23"/>
      <c r="P752" s="23"/>
      <c r="Q752" s="23"/>
      <c r="R752" s="23"/>
      <c r="S752" s="19"/>
      <c r="T752" s="14"/>
      <c r="U752" s="14"/>
      <c r="V752" s="16"/>
      <c r="W752" s="14"/>
      <c r="X752" s="14"/>
      <c r="Y752" s="14"/>
      <c r="Z752" s="14"/>
    </row>
    <row r="753" spans="13:26">
      <c r="M753" s="19"/>
      <c r="N753" s="23"/>
      <c r="O753" s="23"/>
      <c r="P753" s="23"/>
      <c r="Q753" s="23"/>
      <c r="R753" s="23"/>
      <c r="S753" s="19"/>
      <c r="T753" s="14"/>
      <c r="U753" s="14"/>
      <c r="V753" s="16"/>
      <c r="W753" s="14"/>
      <c r="X753" s="14"/>
      <c r="Y753" s="14"/>
      <c r="Z753" s="14"/>
    </row>
    <row r="754" spans="13:26">
      <c r="M754" s="19"/>
      <c r="N754" s="23"/>
      <c r="O754" s="23"/>
      <c r="P754" s="23"/>
      <c r="Q754" s="23"/>
      <c r="R754" s="23"/>
      <c r="S754" s="19"/>
      <c r="T754" s="14"/>
      <c r="U754" s="14"/>
      <c r="V754" s="16"/>
      <c r="W754" s="14"/>
      <c r="X754" s="14"/>
      <c r="Y754" s="14"/>
      <c r="Z754" s="14"/>
    </row>
    <row r="755" spans="13:26">
      <c r="M755" s="19"/>
      <c r="N755" s="23"/>
      <c r="O755" s="23"/>
      <c r="P755" s="23"/>
      <c r="Q755" s="23"/>
      <c r="R755" s="23"/>
      <c r="S755" s="19"/>
      <c r="T755" s="14"/>
      <c r="U755" s="14"/>
      <c r="V755" s="16"/>
      <c r="W755" s="14"/>
      <c r="X755" s="14"/>
      <c r="Y755" s="14"/>
      <c r="Z755" s="14"/>
    </row>
    <row r="756" spans="13:26">
      <c r="M756" s="19"/>
      <c r="N756" s="23"/>
      <c r="O756" s="23"/>
      <c r="P756" s="23"/>
      <c r="Q756" s="23"/>
      <c r="R756" s="23"/>
      <c r="S756" s="19"/>
      <c r="T756" s="14"/>
      <c r="U756" s="14"/>
      <c r="V756" s="16"/>
      <c r="W756" s="14"/>
      <c r="X756" s="14"/>
      <c r="Y756" s="14"/>
      <c r="Z756" s="14"/>
    </row>
    <row r="757" spans="13:26">
      <c r="M757" s="19"/>
      <c r="N757" s="23"/>
      <c r="O757" s="23"/>
      <c r="P757" s="23"/>
      <c r="Q757" s="23"/>
      <c r="R757" s="23"/>
      <c r="S757" s="19"/>
      <c r="T757" s="14"/>
      <c r="U757" s="14"/>
      <c r="V757" s="16"/>
      <c r="W757" s="14"/>
      <c r="X757" s="14"/>
      <c r="Y757" s="14"/>
      <c r="Z757" s="14"/>
    </row>
    <row r="758" spans="13:26">
      <c r="M758" s="19"/>
      <c r="N758" s="23"/>
      <c r="O758" s="23"/>
      <c r="P758" s="23"/>
      <c r="Q758" s="23"/>
      <c r="R758" s="23"/>
      <c r="S758" s="19"/>
      <c r="T758" s="14"/>
      <c r="U758" s="14"/>
      <c r="V758" s="16"/>
      <c r="W758" s="14"/>
      <c r="X758" s="14"/>
      <c r="Y758" s="14"/>
      <c r="Z758" s="14"/>
    </row>
    <row r="759" spans="13:26">
      <c r="M759" s="19"/>
      <c r="N759" s="23"/>
      <c r="O759" s="23"/>
      <c r="P759" s="23"/>
      <c r="Q759" s="23"/>
      <c r="R759" s="23"/>
      <c r="S759" s="19"/>
      <c r="T759" s="14"/>
      <c r="U759" s="14"/>
      <c r="V759" s="16"/>
      <c r="W759" s="14"/>
      <c r="X759" s="14"/>
      <c r="Y759" s="14"/>
      <c r="Z759" s="14"/>
    </row>
    <row r="760" spans="13:26">
      <c r="M760" s="19"/>
      <c r="N760" s="23"/>
      <c r="O760" s="23"/>
      <c r="P760" s="23"/>
      <c r="Q760" s="23"/>
      <c r="R760" s="23"/>
      <c r="S760" s="19"/>
      <c r="T760" s="14"/>
      <c r="U760" s="14"/>
      <c r="V760" s="16"/>
      <c r="W760" s="14"/>
      <c r="X760" s="14"/>
      <c r="Y760" s="14"/>
      <c r="Z760" s="14"/>
    </row>
    <row r="761" spans="13:26">
      <c r="M761" s="19"/>
      <c r="N761" s="23"/>
      <c r="O761" s="23"/>
      <c r="P761" s="23"/>
      <c r="Q761" s="23"/>
      <c r="R761" s="23"/>
      <c r="S761" s="19"/>
      <c r="T761" s="14"/>
      <c r="U761" s="14"/>
      <c r="V761" s="16"/>
      <c r="W761" s="14"/>
      <c r="X761" s="14"/>
      <c r="Y761" s="14"/>
      <c r="Z761" s="14"/>
    </row>
    <row r="762" spans="13:26">
      <c r="M762" s="19"/>
      <c r="N762" s="23"/>
      <c r="O762" s="23"/>
      <c r="P762" s="23"/>
      <c r="Q762" s="23"/>
      <c r="R762" s="23"/>
      <c r="S762" s="19"/>
      <c r="T762" s="14"/>
      <c r="U762" s="14"/>
      <c r="V762" s="16"/>
      <c r="W762" s="14"/>
      <c r="X762" s="14"/>
      <c r="Y762" s="14"/>
      <c r="Z762" s="14"/>
    </row>
    <row r="763" spans="13:26">
      <c r="M763" s="19"/>
      <c r="N763" s="23"/>
      <c r="O763" s="23"/>
      <c r="P763" s="23"/>
      <c r="Q763" s="23"/>
      <c r="R763" s="23"/>
      <c r="S763" s="19"/>
      <c r="T763" s="14"/>
      <c r="U763" s="14"/>
      <c r="V763" s="16"/>
      <c r="W763" s="14"/>
      <c r="X763" s="14"/>
      <c r="Y763" s="14"/>
      <c r="Z763" s="14"/>
    </row>
    <row r="764" spans="13:26">
      <c r="M764" s="19"/>
      <c r="N764" s="23"/>
      <c r="O764" s="23"/>
      <c r="P764" s="23"/>
      <c r="Q764" s="23"/>
      <c r="R764" s="23"/>
      <c r="S764" s="19"/>
      <c r="T764" s="14"/>
      <c r="U764" s="14"/>
      <c r="V764" s="16"/>
      <c r="W764" s="14"/>
      <c r="X764" s="14"/>
      <c r="Y764" s="14"/>
      <c r="Z764" s="14"/>
    </row>
    <row r="765" spans="13:26">
      <c r="M765" s="19"/>
      <c r="N765" s="23"/>
      <c r="O765" s="23"/>
      <c r="P765" s="23"/>
      <c r="Q765" s="23"/>
      <c r="R765" s="23"/>
      <c r="S765" s="19"/>
      <c r="T765" s="14"/>
      <c r="U765" s="14"/>
      <c r="V765" s="16"/>
      <c r="W765" s="14"/>
      <c r="X765" s="14"/>
      <c r="Y765" s="14"/>
      <c r="Z765" s="14"/>
    </row>
    <row r="766" spans="13:26">
      <c r="M766" s="19"/>
      <c r="N766" s="23"/>
      <c r="O766" s="23"/>
      <c r="P766" s="23"/>
      <c r="Q766" s="23"/>
      <c r="R766" s="23"/>
      <c r="S766" s="19"/>
      <c r="T766" s="14"/>
      <c r="U766" s="14"/>
      <c r="V766" s="16"/>
      <c r="W766" s="14"/>
      <c r="X766" s="14"/>
      <c r="Y766" s="14"/>
      <c r="Z766" s="14"/>
    </row>
    <row r="767" spans="13:26">
      <c r="M767" s="14"/>
      <c r="N767" s="14"/>
      <c r="O767" s="14"/>
      <c r="P767" s="14"/>
      <c r="Q767" s="14"/>
      <c r="R767" s="14"/>
      <c r="S767" s="14"/>
      <c r="T767" s="14"/>
      <c r="U767" s="14"/>
      <c r="V767" s="16"/>
      <c r="W767" s="14"/>
      <c r="X767" s="14"/>
      <c r="Y767" s="14"/>
      <c r="Z767" s="14"/>
    </row>
    <row r="768" spans="13:26">
      <c r="M768" s="14"/>
      <c r="N768" s="14"/>
      <c r="O768" s="14"/>
      <c r="P768" s="14"/>
      <c r="Q768" s="14"/>
      <c r="R768" s="14"/>
      <c r="S768" s="14"/>
      <c r="T768" s="14"/>
      <c r="U768" s="14"/>
      <c r="V768" s="16"/>
      <c r="W768" s="14"/>
      <c r="X768" s="14"/>
      <c r="Y768" s="14"/>
      <c r="Z768" s="14"/>
    </row>
    <row r="769" spans="13:26">
      <c r="M769" s="14"/>
      <c r="N769" s="14"/>
      <c r="O769" s="14"/>
      <c r="P769" s="14"/>
      <c r="Q769" s="14"/>
      <c r="R769" s="14"/>
      <c r="S769" s="14"/>
      <c r="T769" s="14"/>
      <c r="U769" s="14"/>
      <c r="V769" s="16"/>
      <c r="W769" s="14"/>
      <c r="X769" s="14"/>
      <c r="Y769" s="14"/>
      <c r="Z769" s="14"/>
    </row>
    <row r="770" spans="13:26">
      <c r="M770" s="14"/>
      <c r="N770" s="14"/>
      <c r="O770" s="14"/>
      <c r="P770" s="14"/>
      <c r="Q770" s="14"/>
      <c r="R770" s="14"/>
      <c r="S770" s="14"/>
      <c r="T770" s="14"/>
      <c r="U770" s="14"/>
      <c r="V770" s="16"/>
      <c r="W770" s="14"/>
      <c r="X770" s="14"/>
      <c r="Y770" s="14"/>
      <c r="Z770" s="14"/>
    </row>
    <row r="771" spans="13:26">
      <c r="M771" s="14"/>
      <c r="N771" s="14"/>
      <c r="O771" s="14"/>
      <c r="P771" s="14"/>
      <c r="Q771" s="14"/>
      <c r="R771" s="14"/>
      <c r="S771" s="14"/>
      <c r="T771" s="14"/>
      <c r="U771" s="14"/>
      <c r="V771" s="16"/>
      <c r="W771" s="14"/>
      <c r="X771" s="14"/>
      <c r="Y771" s="14"/>
      <c r="Z771" s="14"/>
    </row>
    <row r="772" spans="13:26">
      <c r="M772" s="14"/>
      <c r="N772" s="14"/>
      <c r="O772" s="14"/>
      <c r="P772" s="14"/>
      <c r="Q772" s="14"/>
      <c r="R772" s="14"/>
      <c r="S772" s="14"/>
      <c r="T772" s="14"/>
      <c r="U772" s="14"/>
      <c r="V772" s="16"/>
      <c r="W772" s="14"/>
      <c r="X772" s="14"/>
      <c r="Y772" s="14"/>
      <c r="Z772" s="14"/>
    </row>
    <row r="773" spans="13:26">
      <c r="M773" s="14"/>
      <c r="N773" s="14"/>
      <c r="O773" s="14"/>
      <c r="P773" s="14"/>
      <c r="Q773" s="14"/>
      <c r="R773" s="14"/>
      <c r="S773" s="14"/>
      <c r="T773" s="14"/>
      <c r="U773" s="14"/>
      <c r="V773" s="16"/>
      <c r="W773" s="14"/>
      <c r="X773" s="14"/>
      <c r="Y773" s="14"/>
      <c r="Z773" s="14"/>
    </row>
    <row r="774" spans="13:26">
      <c r="M774" s="14"/>
      <c r="N774" s="14"/>
      <c r="O774" s="14"/>
      <c r="P774" s="14"/>
      <c r="Q774" s="14"/>
      <c r="R774" s="14"/>
      <c r="S774" s="14"/>
      <c r="T774" s="14"/>
      <c r="U774" s="14"/>
      <c r="V774" s="16"/>
      <c r="W774" s="14"/>
      <c r="X774" s="14"/>
      <c r="Y774" s="14"/>
      <c r="Z774" s="14"/>
    </row>
    <row r="775" spans="13:26">
      <c r="M775" s="14"/>
      <c r="N775" s="14"/>
      <c r="O775" s="14"/>
      <c r="P775" s="14"/>
      <c r="Q775" s="14"/>
      <c r="R775" s="14"/>
      <c r="S775" s="14"/>
      <c r="T775" s="14"/>
      <c r="U775" s="14"/>
      <c r="V775" s="16"/>
      <c r="W775" s="14"/>
      <c r="X775" s="14"/>
      <c r="Y775" s="14"/>
      <c r="Z775" s="14"/>
    </row>
    <row r="776" spans="13:26">
      <c r="M776" s="14"/>
      <c r="N776" s="14"/>
      <c r="O776" s="14"/>
      <c r="P776" s="14"/>
      <c r="Q776" s="14"/>
      <c r="R776" s="14"/>
      <c r="S776" s="14"/>
      <c r="T776" s="14"/>
      <c r="U776" s="14"/>
      <c r="V776" s="16"/>
      <c r="W776" s="14"/>
      <c r="X776" s="14"/>
      <c r="Y776" s="14"/>
      <c r="Z776" s="14"/>
    </row>
    <row r="777" spans="13:26">
      <c r="M777" s="14"/>
      <c r="N777" s="14"/>
      <c r="O777" s="14"/>
      <c r="P777" s="14"/>
      <c r="Q777" s="14"/>
      <c r="R777" s="14"/>
      <c r="S777" s="14"/>
      <c r="T777" s="14"/>
      <c r="U777" s="14"/>
      <c r="V777" s="14"/>
      <c r="W777" s="14"/>
      <c r="X777" s="14"/>
      <c r="Y777" s="14"/>
      <c r="Z777" s="14"/>
    </row>
    <row r="778" spans="13:26">
      <c r="M778" s="14"/>
      <c r="N778" s="14"/>
      <c r="O778" s="14"/>
      <c r="P778" s="14"/>
      <c r="Q778" s="14"/>
      <c r="R778" s="14"/>
      <c r="S778" s="14"/>
      <c r="T778" s="14"/>
      <c r="U778" s="14"/>
      <c r="V778" s="14"/>
      <c r="W778" s="14"/>
      <c r="X778" s="14"/>
      <c r="Y778" s="14"/>
      <c r="Z778" s="14"/>
    </row>
    <row r="779" spans="13:26">
      <c r="M779" s="14"/>
      <c r="N779" s="14"/>
      <c r="O779" s="14"/>
      <c r="P779" s="14"/>
      <c r="Q779" s="14"/>
      <c r="R779" s="14"/>
      <c r="S779" s="14"/>
      <c r="T779" s="14"/>
      <c r="U779" s="14"/>
      <c r="V779" s="14"/>
      <c r="W779" s="14"/>
      <c r="X779" s="14"/>
      <c r="Y779" s="14"/>
      <c r="Z779" s="14"/>
    </row>
    <row r="780" spans="13:26">
      <c r="M780" s="14"/>
      <c r="N780" s="14"/>
      <c r="O780" s="14"/>
      <c r="P780" s="14"/>
      <c r="Q780" s="14"/>
      <c r="R780" s="14"/>
      <c r="S780" s="14"/>
      <c r="T780" s="14"/>
      <c r="U780" s="14"/>
      <c r="V780" s="14"/>
      <c r="W780" s="14"/>
      <c r="X780" s="14"/>
      <c r="Y780" s="14"/>
      <c r="Z780" s="14"/>
    </row>
    <row r="781" spans="13:26">
      <c r="M781" s="14"/>
      <c r="N781" s="14"/>
      <c r="O781" s="14"/>
      <c r="P781" s="14"/>
      <c r="Q781" s="14"/>
      <c r="R781" s="14"/>
      <c r="S781" s="14"/>
      <c r="T781" s="14"/>
      <c r="U781" s="14"/>
      <c r="V781" s="14"/>
      <c r="W781" s="14"/>
      <c r="X781" s="14"/>
      <c r="Y781" s="14"/>
      <c r="Z781" s="14"/>
    </row>
    <row r="782" spans="13:26">
      <c r="M782" s="14"/>
      <c r="N782" s="14"/>
      <c r="O782" s="14"/>
      <c r="P782" s="14"/>
      <c r="Q782" s="14"/>
      <c r="R782" s="14"/>
      <c r="S782" s="14"/>
      <c r="T782" s="14"/>
      <c r="U782" s="14"/>
      <c r="V782" s="14"/>
      <c r="W782" s="14"/>
      <c r="X782" s="14"/>
      <c r="Y782" s="14"/>
      <c r="Z782" s="14"/>
    </row>
    <row r="783" spans="13:26">
      <c r="M783" s="14"/>
      <c r="N783" s="14"/>
      <c r="O783" s="14"/>
      <c r="P783" s="14"/>
      <c r="Q783" s="14"/>
      <c r="R783" s="14"/>
      <c r="S783" s="14"/>
      <c r="T783" s="14"/>
      <c r="U783" s="14"/>
      <c r="V783" s="14"/>
      <c r="W783" s="14"/>
      <c r="X783" s="14"/>
      <c r="Y783" s="14"/>
      <c r="Z783" s="14"/>
    </row>
    <row r="784" spans="13:26">
      <c r="M784" s="14"/>
      <c r="N784" s="14"/>
      <c r="O784" s="14"/>
      <c r="P784" s="14"/>
      <c r="Q784" s="14"/>
      <c r="R784" s="14"/>
      <c r="S784" s="14"/>
      <c r="T784" s="14"/>
      <c r="U784" s="14"/>
      <c r="V784" s="14"/>
      <c r="W784" s="14"/>
      <c r="X784" s="14"/>
      <c r="Y784" s="14"/>
      <c r="Z784" s="14"/>
    </row>
    <row r="785" spans="13:26">
      <c r="M785" s="14"/>
      <c r="N785" s="14"/>
      <c r="O785" s="14"/>
      <c r="P785" s="14"/>
      <c r="Q785" s="14"/>
      <c r="R785" s="14"/>
      <c r="S785" s="14"/>
      <c r="T785" s="14"/>
      <c r="U785" s="14"/>
      <c r="V785" s="14"/>
      <c r="W785" s="14"/>
      <c r="X785" s="14"/>
      <c r="Y785" s="14"/>
      <c r="Z785" s="14"/>
    </row>
    <row r="786" spans="13:26">
      <c r="M786" s="14"/>
      <c r="N786" s="14"/>
      <c r="O786" s="14"/>
      <c r="P786" s="14"/>
      <c r="Q786" s="14"/>
      <c r="R786" s="14"/>
      <c r="S786" s="14"/>
      <c r="T786" s="14"/>
      <c r="U786" s="14"/>
      <c r="V786" s="14"/>
      <c r="W786" s="14"/>
      <c r="X786" s="14"/>
      <c r="Y786" s="14"/>
      <c r="Z786" s="14"/>
    </row>
    <row r="787" spans="13:26">
      <c r="M787" s="14"/>
      <c r="N787" s="14"/>
      <c r="O787" s="14"/>
      <c r="P787" s="14"/>
      <c r="Q787" s="14"/>
      <c r="R787" s="14"/>
      <c r="S787" s="14"/>
      <c r="T787" s="14"/>
      <c r="U787" s="14"/>
      <c r="V787" s="14"/>
      <c r="W787" s="14"/>
      <c r="X787" s="14"/>
      <c r="Y787" s="14"/>
      <c r="Z787" s="14"/>
    </row>
    <row r="788" spans="13:26">
      <c r="M788" s="14"/>
      <c r="N788" s="14"/>
      <c r="O788" s="14"/>
      <c r="P788" s="14"/>
      <c r="Q788" s="14"/>
      <c r="R788" s="14"/>
      <c r="S788" s="14"/>
      <c r="T788" s="14"/>
      <c r="U788" s="14"/>
      <c r="V788" s="14"/>
      <c r="W788" s="14"/>
      <c r="X788" s="14"/>
      <c r="Y788" s="14"/>
      <c r="Z788" s="14"/>
    </row>
    <row r="789" spans="13:26">
      <c r="M789" s="14"/>
      <c r="N789" s="14"/>
      <c r="O789" s="14"/>
      <c r="P789" s="14"/>
      <c r="Q789" s="14"/>
      <c r="R789" s="14"/>
      <c r="S789" s="14"/>
      <c r="T789" s="14"/>
      <c r="U789" s="14"/>
      <c r="V789" s="14"/>
      <c r="W789" s="14"/>
      <c r="X789" s="14"/>
      <c r="Y789" s="14"/>
      <c r="Z789" s="14"/>
    </row>
    <row r="790" spans="13:26">
      <c r="M790" s="14"/>
      <c r="N790" s="14"/>
      <c r="O790" s="14"/>
      <c r="P790" s="14"/>
      <c r="Q790" s="14"/>
      <c r="R790" s="14"/>
      <c r="S790" s="14"/>
      <c r="T790" s="14"/>
      <c r="U790" s="14"/>
      <c r="V790" s="14"/>
      <c r="W790" s="14"/>
      <c r="X790" s="14"/>
      <c r="Y790" s="14"/>
      <c r="Z790" s="14"/>
    </row>
    <row r="791" spans="13:26">
      <c r="M791" s="14"/>
      <c r="N791" s="14"/>
      <c r="O791" s="14"/>
      <c r="P791" s="14"/>
      <c r="Q791" s="14"/>
      <c r="R791" s="14"/>
      <c r="S791" s="14"/>
      <c r="T791" s="14"/>
      <c r="U791" s="14"/>
      <c r="V791" s="14"/>
      <c r="W791" s="14"/>
      <c r="X791" s="14"/>
      <c r="Y791" s="14"/>
      <c r="Z791" s="14"/>
    </row>
    <row r="792" spans="13:26">
      <c r="M792" s="14"/>
      <c r="N792" s="14"/>
      <c r="O792" s="14"/>
      <c r="P792" s="14"/>
      <c r="Q792" s="14"/>
      <c r="R792" s="14"/>
      <c r="S792" s="14"/>
      <c r="T792" s="14"/>
      <c r="U792" s="14"/>
      <c r="V792" s="14"/>
      <c r="W792" s="14"/>
      <c r="X792" s="14"/>
      <c r="Y792" s="14"/>
      <c r="Z792" s="14"/>
    </row>
    <row r="793" spans="13:26">
      <c r="M793" s="14"/>
      <c r="N793" s="14"/>
      <c r="O793" s="14"/>
      <c r="P793" s="14"/>
      <c r="Q793" s="14"/>
      <c r="R793" s="14"/>
      <c r="S793" s="14"/>
      <c r="T793" s="14"/>
      <c r="U793" s="14"/>
      <c r="V793" s="14"/>
      <c r="W793" s="14"/>
      <c r="X793" s="14"/>
      <c r="Y793" s="14"/>
      <c r="Z793" s="14"/>
    </row>
    <row r="794" spans="13:26">
      <c r="M794" s="14"/>
      <c r="N794" s="14"/>
      <c r="O794" s="14"/>
      <c r="P794" s="14"/>
      <c r="Q794" s="14"/>
      <c r="R794" s="14"/>
      <c r="S794" s="14"/>
      <c r="T794" s="14"/>
      <c r="U794" s="14"/>
      <c r="V794" s="14"/>
      <c r="W794" s="14"/>
      <c r="X794" s="14"/>
      <c r="Y794" s="14"/>
      <c r="Z794" s="14"/>
    </row>
    <row r="795" spans="13:26">
      <c r="M795" s="14"/>
      <c r="N795" s="14"/>
      <c r="O795" s="14"/>
      <c r="P795" s="14"/>
      <c r="Q795" s="14"/>
      <c r="R795" s="14"/>
      <c r="S795" s="14"/>
      <c r="T795" s="14"/>
      <c r="U795" s="14"/>
      <c r="V795" s="14"/>
      <c r="W795" s="14"/>
      <c r="X795" s="14"/>
      <c r="Y795" s="14"/>
      <c r="Z795" s="14"/>
    </row>
    <row r="796" spans="13:26">
      <c r="M796" s="14"/>
      <c r="N796" s="14"/>
      <c r="O796" s="14"/>
      <c r="P796" s="14"/>
      <c r="Q796" s="14"/>
      <c r="R796" s="14"/>
      <c r="S796" s="14"/>
      <c r="T796" s="14"/>
      <c r="U796" s="14"/>
      <c r="V796" s="14"/>
      <c r="W796" s="14"/>
      <c r="X796" s="14"/>
      <c r="Y796" s="14"/>
      <c r="Z796" s="14"/>
    </row>
    <row r="797" spans="13:26">
      <c r="M797" s="14"/>
      <c r="N797" s="14"/>
      <c r="O797" s="14"/>
      <c r="P797" s="14"/>
      <c r="Q797" s="14"/>
      <c r="R797" s="14"/>
      <c r="S797" s="14"/>
      <c r="T797" s="14"/>
      <c r="U797" s="14"/>
      <c r="V797" s="14"/>
      <c r="W797" s="14"/>
      <c r="X797" s="14"/>
      <c r="Y797" s="14"/>
      <c r="Z797" s="14"/>
    </row>
    <row r="798" spans="13:26">
      <c r="M798" s="14"/>
      <c r="N798" s="14"/>
      <c r="O798" s="14"/>
      <c r="P798" s="14"/>
      <c r="Q798" s="14"/>
      <c r="R798" s="14"/>
      <c r="S798" s="14"/>
      <c r="T798" s="14"/>
      <c r="U798" s="14"/>
      <c r="V798" s="14"/>
      <c r="W798" s="14"/>
      <c r="X798" s="14"/>
      <c r="Y798" s="14"/>
      <c r="Z798" s="14"/>
    </row>
    <row r="799" spans="13:26">
      <c r="M799" s="14"/>
      <c r="N799" s="14"/>
      <c r="O799" s="14"/>
      <c r="P799" s="14"/>
      <c r="Q799" s="14"/>
      <c r="R799" s="14"/>
      <c r="S799" s="14"/>
      <c r="T799" s="14"/>
      <c r="U799" s="14"/>
      <c r="V799" s="14"/>
      <c r="W799" s="14"/>
      <c r="X799" s="14"/>
      <c r="Y799" s="14"/>
      <c r="Z799" s="14"/>
    </row>
    <row r="800" spans="13:26">
      <c r="M800" s="14"/>
      <c r="N800" s="14"/>
      <c r="O800" s="14"/>
      <c r="P800" s="14"/>
      <c r="Q800" s="14"/>
      <c r="R800" s="14"/>
      <c r="S800" s="14"/>
      <c r="T800" s="14"/>
      <c r="U800" s="14"/>
      <c r="V800" s="14"/>
      <c r="W800" s="14"/>
      <c r="X800" s="14"/>
      <c r="Y800" s="14"/>
      <c r="Z800" s="14"/>
    </row>
    <row r="801" spans="13:26">
      <c r="M801" s="14"/>
      <c r="N801" s="14"/>
      <c r="O801" s="14"/>
      <c r="P801" s="14"/>
      <c r="Q801" s="14"/>
      <c r="R801" s="14"/>
      <c r="S801" s="14"/>
      <c r="T801" s="14"/>
      <c r="U801" s="14"/>
      <c r="V801" s="14"/>
      <c r="W801" s="14"/>
      <c r="X801" s="14"/>
      <c r="Y801" s="14"/>
      <c r="Z801" s="14"/>
    </row>
    <row r="802" spans="13:26">
      <c r="M802" s="14"/>
      <c r="N802" s="14"/>
      <c r="O802" s="14"/>
      <c r="P802" s="14"/>
      <c r="Q802" s="14"/>
      <c r="R802" s="14"/>
      <c r="S802" s="14"/>
      <c r="T802" s="14"/>
      <c r="U802" s="14"/>
      <c r="V802" s="14"/>
      <c r="W802" s="14"/>
      <c r="X802" s="14"/>
      <c r="Y802" s="14"/>
      <c r="Z802" s="14"/>
    </row>
    <row r="803" spans="13:26">
      <c r="M803" s="14"/>
      <c r="N803" s="14"/>
      <c r="O803" s="14"/>
      <c r="P803" s="14"/>
      <c r="Q803" s="14"/>
      <c r="R803" s="14"/>
      <c r="S803" s="14"/>
      <c r="T803" s="14"/>
      <c r="U803" s="14"/>
      <c r="V803" s="14"/>
      <c r="W803" s="14"/>
      <c r="X803" s="14"/>
      <c r="Y803" s="14"/>
      <c r="Z803" s="14"/>
    </row>
    <row r="804" spans="13:26">
      <c r="M804" s="14"/>
      <c r="N804" s="14"/>
      <c r="O804" s="14"/>
      <c r="P804" s="14"/>
      <c r="Q804" s="14"/>
      <c r="R804" s="14"/>
      <c r="S804" s="14"/>
      <c r="T804" s="14"/>
      <c r="U804" s="14"/>
      <c r="V804" s="14"/>
      <c r="W804" s="14"/>
      <c r="X804" s="14"/>
      <c r="Y804" s="14"/>
      <c r="Z804" s="14"/>
    </row>
    <row r="805" spans="13:26">
      <c r="M805" s="14"/>
      <c r="N805" s="14"/>
      <c r="O805" s="14"/>
      <c r="P805" s="14"/>
      <c r="Q805" s="14"/>
      <c r="R805" s="14"/>
      <c r="S805" s="14"/>
      <c r="T805" s="14"/>
      <c r="U805" s="14"/>
      <c r="V805" s="14"/>
      <c r="W805" s="14"/>
      <c r="X805" s="14"/>
      <c r="Y805" s="14"/>
      <c r="Z805" s="14"/>
    </row>
    <row r="806" spans="13:26">
      <c r="M806" s="14"/>
      <c r="N806" s="14"/>
      <c r="O806" s="14"/>
      <c r="P806" s="14"/>
      <c r="Q806" s="14"/>
      <c r="R806" s="14"/>
      <c r="S806" s="14"/>
      <c r="T806" s="14"/>
      <c r="U806" s="14"/>
      <c r="V806" s="14"/>
      <c r="W806" s="14"/>
      <c r="X806" s="14"/>
      <c r="Y806" s="14"/>
      <c r="Z806" s="14"/>
    </row>
    <row r="807" spans="13:26">
      <c r="M807" s="14"/>
      <c r="N807" s="14"/>
      <c r="O807" s="14"/>
      <c r="P807" s="14"/>
      <c r="Q807" s="14"/>
      <c r="R807" s="14"/>
      <c r="S807" s="14"/>
      <c r="T807" s="14"/>
      <c r="U807" s="14"/>
      <c r="V807" s="14"/>
      <c r="W807" s="14"/>
      <c r="X807" s="14"/>
      <c r="Y807" s="14"/>
      <c r="Z807" s="14"/>
    </row>
    <row r="808" spans="13:26">
      <c r="M808" s="14"/>
      <c r="N808" s="14"/>
      <c r="O808" s="14"/>
      <c r="P808" s="14"/>
      <c r="Q808" s="14"/>
      <c r="R808" s="14"/>
      <c r="S808" s="14"/>
      <c r="T808" s="14"/>
      <c r="U808" s="14"/>
      <c r="V808" s="14"/>
      <c r="W808" s="14"/>
      <c r="X808" s="14"/>
      <c r="Y808" s="14"/>
      <c r="Z808" s="14"/>
    </row>
    <row r="809" spans="13:26">
      <c r="M809" s="14"/>
      <c r="N809" s="14"/>
      <c r="O809" s="14"/>
      <c r="P809" s="14"/>
      <c r="Q809" s="14"/>
      <c r="R809" s="14"/>
      <c r="S809" s="14"/>
      <c r="T809" s="14"/>
      <c r="U809" s="14"/>
      <c r="V809" s="14"/>
      <c r="W809" s="14"/>
      <c r="X809" s="14"/>
      <c r="Y809" s="14"/>
      <c r="Z809" s="14"/>
    </row>
    <row r="810" spans="13:26">
      <c r="M810" s="14"/>
      <c r="N810" s="14"/>
      <c r="O810" s="14"/>
      <c r="P810" s="14"/>
      <c r="Q810" s="14"/>
      <c r="R810" s="14"/>
      <c r="S810" s="14"/>
      <c r="T810" s="14"/>
      <c r="U810" s="14"/>
      <c r="V810" s="14"/>
      <c r="W810" s="14"/>
      <c r="X810" s="14"/>
      <c r="Y810" s="14"/>
      <c r="Z810" s="14"/>
    </row>
    <row r="811" spans="13:26">
      <c r="M811" s="14"/>
      <c r="N811" s="14"/>
      <c r="O811" s="14"/>
      <c r="P811" s="14"/>
      <c r="Q811" s="14"/>
      <c r="R811" s="14"/>
      <c r="S811" s="14"/>
      <c r="T811" s="14"/>
      <c r="U811" s="14"/>
      <c r="V811" s="14"/>
      <c r="W811" s="14"/>
      <c r="X811" s="14"/>
      <c r="Y811" s="14"/>
      <c r="Z811" s="14"/>
    </row>
    <row r="812" spans="13:26">
      <c r="M812" s="14"/>
      <c r="N812" s="14"/>
      <c r="O812" s="14"/>
      <c r="P812" s="14"/>
      <c r="Q812" s="14"/>
      <c r="R812" s="14"/>
      <c r="S812" s="14"/>
      <c r="T812" s="14"/>
      <c r="U812" s="14"/>
      <c r="V812" s="14"/>
      <c r="W812" s="14"/>
      <c r="X812" s="14"/>
      <c r="Y812" s="14"/>
      <c r="Z812" s="14"/>
    </row>
    <row r="813" spans="13:26">
      <c r="M813" s="14"/>
      <c r="N813" s="14"/>
      <c r="O813" s="14"/>
      <c r="P813" s="14"/>
      <c r="Q813" s="14"/>
      <c r="R813" s="14"/>
      <c r="S813" s="14"/>
      <c r="T813" s="14"/>
      <c r="U813" s="14"/>
      <c r="V813" s="14"/>
      <c r="W813" s="14"/>
      <c r="X813" s="14"/>
      <c r="Y813" s="14"/>
      <c r="Z813" s="14"/>
    </row>
    <row r="814" spans="13:26">
      <c r="M814" s="14"/>
      <c r="N814" s="14"/>
      <c r="O814" s="14"/>
      <c r="P814" s="14"/>
      <c r="Q814" s="14"/>
      <c r="R814" s="14"/>
      <c r="S814" s="14"/>
      <c r="T814" s="14"/>
      <c r="U814" s="14"/>
      <c r="V814" s="14"/>
      <c r="W814" s="14"/>
      <c r="X814" s="14"/>
      <c r="Y814" s="14"/>
      <c r="Z814" s="14"/>
    </row>
    <row r="815" spans="13:26">
      <c r="M815" s="14"/>
      <c r="N815" s="14"/>
      <c r="O815" s="14"/>
      <c r="P815" s="14"/>
      <c r="Q815" s="14"/>
      <c r="R815" s="14"/>
      <c r="S815" s="14"/>
      <c r="T815" s="14"/>
      <c r="U815" s="14"/>
      <c r="V815" s="14"/>
      <c r="W815" s="14"/>
      <c r="X815" s="14"/>
      <c r="Y815" s="14"/>
      <c r="Z815" s="14"/>
    </row>
    <row r="816" spans="13:26">
      <c r="M816" s="14"/>
      <c r="N816" s="14"/>
      <c r="O816" s="14"/>
      <c r="P816" s="14"/>
      <c r="Q816" s="14"/>
      <c r="R816" s="14"/>
      <c r="S816" s="14"/>
      <c r="T816" s="14"/>
      <c r="U816" s="14"/>
      <c r="V816" s="14"/>
      <c r="W816" s="14"/>
      <c r="X816" s="14"/>
      <c r="Y816" s="14"/>
      <c r="Z816" s="14"/>
    </row>
    <row r="817" spans="13:26">
      <c r="M817" s="14"/>
      <c r="N817" s="14"/>
      <c r="O817" s="14"/>
      <c r="P817" s="14"/>
      <c r="Q817" s="14"/>
      <c r="R817" s="14"/>
      <c r="S817" s="14"/>
      <c r="T817" s="14"/>
      <c r="U817" s="14"/>
      <c r="V817" s="14"/>
      <c r="W817" s="14"/>
      <c r="X817" s="14"/>
      <c r="Y817" s="14"/>
      <c r="Z817" s="14"/>
    </row>
    <row r="818" spans="13:26">
      <c r="M818" s="14"/>
      <c r="N818" s="14"/>
      <c r="O818" s="14"/>
      <c r="P818" s="14"/>
      <c r="Q818" s="14"/>
      <c r="R818" s="14"/>
      <c r="S818" s="14"/>
      <c r="T818" s="14"/>
      <c r="U818" s="14"/>
      <c r="V818" s="14"/>
      <c r="W818" s="14"/>
      <c r="X818" s="14"/>
      <c r="Y818" s="14"/>
      <c r="Z818" s="14"/>
    </row>
    <row r="819" spans="13:26">
      <c r="M819" s="14"/>
      <c r="N819" s="14"/>
      <c r="O819" s="14"/>
      <c r="P819" s="14"/>
      <c r="Q819" s="14"/>
      <c r="R819" s="14"/>
      <c r="S819" s="14"/>
      <c r="T819" s="14"/>
      <c r="U819" s="14"/>
      <c r="V819" s="14"/>
      <c r="W819" s="14"/>
      <c r="X819" s="14"/>
      <c r="Y819" s="14"/>
      <c r="Z819" s="14"/>
    </row>
    <row r="820" spans="13:26">
      <c r="M820" s="14"/>
      <c r="N820" s="14"/>
      <c r="O820" s="14"/>
      <c r="P820" s="14"/>
      <c r="Q820" s="14"/>
      <c r="R820" s="14"/>
      <c r="S820" s="14"/>
      <c r="T820" s="14"/>
      <c r="U820" s="14"/>
      <c r="V820" s="14"/>
      <c r="W820" s="14"/>
      <c r="X820" s="14"/>
      <c r="Y820" s="14"/>
      <c r="Z820" s="14"/>
    </row>
    <row r="821" spans="13:26">
      <c r="M821" s="14"/>
      <c r="N821" s="14"/>
      <c r="O821" s="14"/>
      <c r="P821" s="14"/>
      <c r="Q821" s="14"/>
      <c r="R821" s="14"/>
      <c r="S821" s="14"/>
      <c r="T821" s="14"/>
      <c r="U821" s="14"/>
      <c r="V821" s="14"/>
      <c r="W821" s="14"/>
      <c r="X821" s="14"/>
      <c r="Y821" s="14"/>
      <c r="Z821" s="14"/>
    </row>
    <row r="822" spans="13:26">
      <c r="M822" s="14"/>
      <c r="N822" s="14"/>
      <c r="O822" s="14"/>
      <c r="P822" s="14"/>
      <c r="Q822" s="14"/>
      <c r="R822" s="14"/>
      <c r="S822" s="14"/>
      <c r="T822" s="14"/>
      <c r="U822" s="14"/>
      <c r="V822" s="14"/>
      <c r="W822" s="14"/>
      <c r="X822" s="14"/>
      <c r="Y822" s="14"/>
      <c r="Z822" s="14"/>
    </row>
    <row r="823" spans="13:26">
      <c r="M823" s="14"/>
      <c r="N823" s="14"/>
      <c r="O823" s="14"/>
      <c r="P823" s="14"/>
      <c r="Q823" s="14"/>
      <c r="R823" s="14"/>
      <c r="S823" s="14"/>
      <c r="T823" s="14"/>
      <c r="U823" s="14"/>
      <c r="V823" s="14"/>
      <c r="W823" s="14"/>
      <c r="X823" s="14"/>
      <c r="Y823" s="14"/>
      <c r="Z823" s="14"/>
    </row>
    <row r="824" spans="13:26">
      <c r="M824" s="14"/>
      <c r="N824" s="14"/>
      <c r="O824" s="14"/>
      <c r="P824" s="14"/>
      <c r="Q824" s="14"/>
      <c r="R824" s="14"/>
      <c r="S824" s="14"/>
      <c r="T824" s="14"/>
      <c r="U824" s="14"/>
      <c r="V824" s="14"/>
      <c r="W824" s="14"/>
      <c r="X824" s="14"/>
      <c r="Y824" s="14"/>
      <c r="Z824" s="14"/>
    </row>
    <row r="825" spans="13:26">
      <c r="M825" s="14"/>
      <c r="N825" s="14"/>
      <c r="O825" s="14"/>
      <c r="P825" s="14"/>
      <c r="Q825" s="14"/>
      <c r="R825" s="14"/>
      <c r="S825" s="14"/>
      <c r="T825" s="14"/>
      <c r="U825" s="14"/>
      <c r="V825" s="14"/>
      <c r="W825" s="14"/>
      <c r="X825" s="14"/>
      <c r="Y825" s="14"/>
      <c r="Z825" s="14"/>
    </row>
    <row r="826" spans="13:26">
      <c r="M826" s="14"/>
      <c r="N826" s="14"/>
      <c r="O826" s="14"/>
      <c r="P826" s="14"/>
      <c r="Q826" s="14"/>
      <c r="R826" s="14"/>
      <c r="S826" s="14"/>
      <c r="T826" s="14"/>
      <c r="U826" s="14"/>
      <c r="V826" s="14"/>
      <c r="W826" s="14"/>
      <c r="X826" s="14"/>
      <c r="Y826" s="14"/>
      <c r="Z826" s="14"/>
    </row>
    <row r="827" spans="13:26">
      <c r="M827" s="14"/>
      <c r="N827" s="14"/>
      <c r="O827" s="14"/>
      <c r="P827" s="14"/>
      <c r="Q827" s="14"/>
      <c r="R827" s="14"/>
      <c r="S827" s="14"/>
      <c r="T827" s="14"/>
      <c r="U827" s="14"/>
      <c r="V827" s="14"/>
      <c r="W827" s="14"/>
      <c r="X827" s="14"/>
      <c r="Y827" s="14"/>
      <c r="Z827" s="14"/>
    </row>
    <row r="828" spans="13:26">
      <c r="M828" s="14"/>
      <c r="N828" s="14"/>
      <c r="O828" s="14"/>
      <c r="P828" s="14"/>
      <c r="Q828" s="14"/>
      <c r="R828" s="14"/>
      <c r="S828" s="14"/>
      <c r="T828" s="14"/>
      <c r="U828" s="14"/>
      <c r="V828" s="14"/>
      <c r="W828" s="14"/>
      <c r="X828" s="14"/>
      <c r="Y828" s="14"/>
      <c r="Z828" s="14"/>
    </row>
    <row r="829" spans="13:26">
      <c r="M829" s="14"/>
      <c r="N829" s="14"/>
      <c r="O829" s="14"/>
      <c r="P829" s="14"/>
      <c r="Q829" s="14"/>
      <c r="R829" s="14"/>
      <c r="S829" s="14"/>
      <c r="T829" s="14"/>
      <c r="U829" s="14"/>
      <c r="V829" s="14"/>
      <c r="W829" s="14"/>
      <c r="X829" s="14"/>
      <c r="Y829" s="14"/>
      <c r="Z829" s="14"/>
    </row>
    <row r="830" spans="13:26">
      <c r="M830" s="14"/>
      <c r="N830" s="14"/>
      <c r="O830" s="14"/>
      <c r="P830" s="14"/>
      <c r="Q830" s="14"/>
      <c r="R830" s="14"/>
      <c r="S830" s="14"/>
      <c r="T830" s="14"/>
      <c r="U830" s="14"/>
      <c r="V830" s="14"/>
      <c r="W830" s="14"/>
      <c r="X830" s="14"/>
      <c r="Y830" s="14"/>
      <c r="Z830" s="14"/>
    </row>
    <row r="831" spans="13:26">
      <c r="M831" s="14"/>
      <c r="N831" s="14"/>
      <c r="O831" s="14"/>
      <c r="P831" s="14"/>
      <c r="Q831" s="14"/>
      <c r="R831" s="14"/>
      <c r="S831" s="14"/>
      <c r="T831" s="14"/>
      <c r="U831" s="14"/>
      <c r="V831" s="14"/>
      <c r="W831" s="14"/>
      <c r="X831" s="14"/>
      <c r="Y831" s="14"/>
      <c r="Z831" s="14"/>
    </row>
    <row r="832" spans="13:26">
      <c r="M832" s="14"/>
      <c r="N832" s="14"/>
      <c r="O832" s="14"/>
      <c r="P832" s="14"/>
      <c r="Q832" s="14"/>
      <c r="R832" s="14"/>
      <c r="S832" s="14"/>
      <c r="T832" s="14"/>
      <c r="U832" s="14"/>
      <c r="V832" s="14"/>
      <c r="W832" s="14"/>
      <c r="X832" s="14"/>
      <c r="Y832" s="14"/>
      <c r="Z832" s="14"/>
    </row>
    <row r="833" spans="13:26">
      <c r="M833" s="14"/>
      <c r="N833" s="14"/>
      <c r="O833" s="14"/>
      <c r="P833" s="14"/>
      <c r="Q833" s="14"/>
      <c r="R833" s="14"/>
      <c r="S833" s="14"/>
      <c r="T833" s="14"/>
      <c r="U833" s="14"/>
      <c r="V833" s="14"/>
      <c r="W833" s="14"/>
      <c r="X833" s="14"/>
      <c r="Y833" s="14"/>
      <c r="Z833" s="14"/>
    </row>
    <row r="834" spans="13:26">
      <c r="M834" s="14"/>
      <c r="N834" s="14"/>
      <c r="O834" s="14"/>
      <c r="P834" s="14"/>
      <c r="Q834" s="14"/>
      <c r="R834" s="14"/>
      <c r="S834" s="14"/>
      <c r="T834" s="14"/>
      <c r="U834" s="14"/>
      <c r="V834" s="14"/>
      <c r="W834" s="14"/>
      <c r="X834" s="14"/>
      <c r="Y834" s="14"/>
      <c r="Z834" s="14"/>
    </row>
    <row r="835" spans="13:26">
      <c r="M835" s="14"/>
      <c r="N835" s="14"/>
      <c r="O835" s="14"/>
      <c r="P835" s="14"/>
      <c r="Q835" s="14"/>
      <c r="R835" s="14"/>
      <c r="S835" s="14"/>
      <c r="T835" s="14"/>
      <c r="U835" s="14"/>
      <c r="V835" s="14"/>
      <c r="W835" s="14"/>
      <c r="X835" s="14"/>
      <c r="Y835" s="14"/>
      <c r="Z835" s="14"/>
    </row>
    <row r="836" spans="13:26">
      <c r="M836" s="14"/>
      <c r="N836" s="14"/>
      <c r="O836" s="14"/>
      <c r="P836" s="14"/>
      <c r="Q836" s="14"/>
      <c r="R836" s="14"/>
      <c r="S836" s="14"/>
      <c r="T836" s="14"/>
      <c r="U836" s="14"/>
      <c r="V836" s="14"/>
      <c r="W836" s="14"/>
      <c r="X836" s="14"/>
      <c r="Y836" s="14"/>
      <c r="Z836" s="14"/>
    </row>
    <row r="837" spans="13:26">
      <c r="M837" s="14"/>
      <c r="N837" s="14"/>
      <c r="O837" s="14"/>
      <c r="P837" s="14"/>
      <c r="Q837" s="14"/>
      <c r="R837" s="14"/>
      <c r="S837" s="14"/>
      <c r="T837" s="14"/>
      <c r="U837" s="14"/>
      <c r="V837" s="14"/>
      <c r="W837" s="14"/>
      <c r="X837" s="14"/>
      <c r="Y837" s="14"/>
      <c r="Z837" s="14"/>
    </row>
    <row r="838" spans="13:26">
      <c r="M838" s="14"/>
      <c r="N838" s="14"/>
      <c r="O838" s="14"/>
      <c r="P838" s="14"/>
      <c r="Q838" s="14"/>
      <c r="R838" s="14"/>
      <c r="S838" s="14"/>
      <c r="T838" s="14"/>
      <c r="U838" s="14"/>
      <c r="V838" s="14"/>
      <c r="W838" s="14"/>
      <c r="X838" s="14"/>
      <c r="Y838" s="14"/>
      <c r="Z838" s="14"/>
    </row>
    <row r="839" spans="13:26">
      <c r="M839" s="14"/>
      <c r="N839" s="14"/>
      <c r="O839" s="14"/>
      <c r="P839" s="14"/>
      <c r="Q839" s="14"/>
      <c r="R839" s="14"/>
      <c r="S839" s="14"/>
      <c r="T839" s="14"/>
      <c r="U839" s="14"/>
      <c r="V839" s="14"/>
      <c r="W839" s="14"/>
      <c r="X839" s="14"/>
      <c r="Y839" s="14"/>
      <c r="Z839" s="14"/>
    </row>
    <row r="840" spans="13:26">
      <c r="M840" s="14"/>
      <c r="N840" s="14"/>
      <c r="O840" s="14"/>
      <c r="P840" s="14"/>
      <c r="Q840" s="14"/>
      <c r="R840" s="14"/>
      <c r="S840" s="14"/>
      <c r="T840" s="14"/>
      <c r="U840" s="14"/>
      <c r="V840" s="14"/>
      <c r="W840" s="14"/>
      <c r="X840" s="14"/>
      <c r="Y840" s="14"/>
      <c r="Z840" s="14"/>
    </row>
    <row r="841" spans="13:26">
      <c r="M841" s="14"/>
      <c r="N841" s="14"/>
      <c r="O841" s="14"/>
      <c r="P841" s="14"/>
      <c r="Q841" s="14"/>
      <c r="R841" s="14"/>
      <c r="S841" s="14"/>
      <c r="T841" s="14"/>
      <c r="U841" s="14"/>
      <c r="V841" s="14"/>
      <c r="W841" s="14"/>
      <c r="X841" s="14"/>
      <c r="Y841" s="14"/>
      <c r="Z841" s="14"/>
    </row>
    <row r="842" spans="13:26">
      <c r="M842" s="14"/>
      <c r="N842" s="14"/>
      <c r="O842" s="14"/>
      <c r="P842" s="14"/>
      <c r="Q842" s="14"/>
      <c r="R842" s="14"/>
      <c r="S842" s="14"/>
      <c r="T842" s="14"/>
      <c r="U842" s="14"/>
      <c r="V842" s="14"/>
      <c r="W842" s="14"/>
      <c r="X842" s="14"/>
      <c r="Y842" s="14"/>
      <c r="Z842" s="14"/>
    </row>
    <row r="843" spans="13:26">
      <c r="M843" s="14"/>
      <c r="N843" s="14"/>
      <c r="O843" s="14"/>
      <c r="P843" s="14"/>
      <c r="Q843" s="14"/>
      <c r="R843" s="14"/>
      <c r="S843" s="14"/>
      <c r="T843" s="14"/>
      <c r="U843" s="14"/>
      <c r="V843" s="14"/>
      <c r="W843" s="14"/>
      <c r="X843" s="14"/>
      <c r="Y843" s="14"/>
      <c r="Z843" s="14"/>
    </row>
    <row r="844" spans="13:26">
      <c r="M844" s="14"/>
      <c r="N844" s="14"/>
      <c r="O844" s="14"/>
      <c r="P844" s="14"/>
      <c r="Q844" s="14"/>
      <c r="R844" s="14"/>
      <c r="S844" s="14"/>
      <c r="T844" s="14"/>
      <c r="U844" s="14"/>
      <c r="V844" s="14"/>
      <c r="W844" s="14"/>
      <c r="X844" s="14"/>
      <c r="Y844" s="14"/>
      <c r="Z844" s="14"/>
    </row>
    <row r="845" spans="13:26">
      <c r="M845" s="14"/>
      <c r="N845" s="14"/>
      <c r="O845" s="14"/>
      <c r="P845" s="14"/>
      <c r="Q845" s="14"/>
      <c r="R845" s="14"/>
      <c r="S845" s="14"/>
      <c r="T845" s="14"/>
      <c r="U845" s="14"/>
      <c r="V845" s="14"/>
      <c r="W845" s="14"/>
      <c r="X845" s="14"/>
      <c r="Y845" s="14"/>
      <c r="Z845" s="14"/>
    </row>
    <row r="846" spans="13:26">
      <c r="M846" s="14"/>
      <c r="N846" s="14"/>
      <c r="O846" s="14"/>
      <c r="P846" s="14"/>
      <c r="Q846" s="14"/>
      <c r="R846" s="14"/>
      <c r="S846" s="14"/>
      <c r="T846" s="14"/>
      <c r="U846" s="14"/>
      <c r="V846" s="14"/>
      <c r="W846" s="14"/>
      <c r="X846" s="14"/>
      <c r="Y846" s="14"/>
      <c r="Z846" s="14"/>
    </row>
    <row r="847" spans="13:26">
      <c r="M847" s="14"/>
      <c r="N847" s="14"/>
      <c r="O847" s="14"/>
      <c r="P847" s="14"/>
      <c r="Q847" s="14"/>
      <c r="R847" s="14"/>
      <c r="S847" s="14"/>
      <c r="T847" s="14"/>
      <c r="U847" s="14"/>
      <c r="V847" s="14"/>
      <c r="W847" s="14"/>
      <c r="X847" s="14"/>
      <c r="Y847" s="14"/>
      <c r="Z847" s="14"/>
    </row>
    <row r="848" spans="13:26">
      <c r="M848" s="14"/>
      <c r="N848" s="14"/>
      <c r="O848" s="14"/>
      <c r="P848" s="14"/>
      <c r="Q848" s="14"/>
      <c r="R848" s="14"/>
      <c r="S848" s="14"/>
      <c r="T848" s="14"/>
      <c r="U848" s="14"/>
      <c r="V848" s="14"/>
      <c r="W848" s="14"/>
      <c r="X848" s="14"/>
      <c r="Y848" s="14"/>
      <c r="Z848" s="14"/>
    </row>
    <row r="849" spans="13:26">
      <c r="M849" s="14"/>
      <c r="N849" s="14"/>
      <c r="O849" s="14"/>
      <c r="P849" s="14"/>
      <c r="Q849" s="14"/>
      <c r="R849" s="14"/>
      <c r="S849" s="14"/>
      <c r="T849" s="14"/>
      <c r="U849" s="14"/>
      <c r="V849" s="14"/>
      <c r="W849" s="14"/>
      <c r="X849" s="14"/>
      <c r="Y849" s="14"/>
      <c r="Z849" s="14"/>
    </row>
    <row r="850" spans="13:26">
      <c r="M850" s="14"/>
      <c r="N850" s="14"/>
      <c r="O850" s="14"/>
      <c r="P850" s="14"/>
      <c r="Q850" s="14"/>
      <c r="R850" s="14"/>
      <c r="S850" s="14"/>
      <c r="T850" s="14"/>
      <c r="U850" s="14"/>
      <c r="V850" s="14"/>
      <c r="W850" s="14"/>
      <c r="X850" s="14"/>
      <c r="Y850" s="14"/>
      <c r="Z850" s="14"/>
    </row>
    <row r="851" spans="13:26">
      <c r="M851" s="14"/>
      <c r="N851" s="14"/>
      <c r="O851" s="14"/>
      <c r="P851" s="14"/>
      <c r="Q851" s="14"/>
      <c r="R851" s="14"/>
      <c r="S851" s="14"/>
      <c r="T851" s="14"/>
      <c r="U851" s="14"/>
      <c r="V851" s="14"/>
      <c r="W851" s="14"/>
      <c r="X851" s="14"/>
      <c r="Y851" s="14"/>
      <c r="Z851" s="14"/>
    </row>
    <row r="852" spans="13:26">
      <c r="M852" s="14"/>
      <c r="N852" s="14"/>
      <c r="O852" s="14"/>
      <c r="P852" s="14"/>
      <c r="Q852" s="14"/>
      <c r="R852" s="14"/>
      <c r="S852" s="14"/>
      <c r="T852" s="14"/>
      <c r="U852" s="14"/>
      <c r="V852" s="14"/>
      <c r="W852" s="14"/>
      <c r="X852" s="14"/>
      <c r="Y852" s="14"/>
      <c r="Z852" s="14"/>
    </row>
    <row r="853" spans="13:26">
      <c r="M853" s="14"/>
      <c r="N853" s="14"/>
      <c r="O853" s="14"/>
      <c r="P853" s="14"/>
      <c r="Q853" s="14"/>
      <c r="R853" s="14"/>
      <c r="S853" s="14"/>
      <c r="T853" s="14"/>
      <c r="U853" s="14"/>
      <c r="V853" s="14"/>
      <c r="W853" s="14"/>
      <c r="X853" s="14"/>
      <c r="Y853" s="14"/>
      <c r="Z853" s="14"/>
    </row>
    <row r="854" spans="13:26">
      <c r="M854" s="14"/>
      <c r="N854" s="14"/>
      <c r="O854" s="14"/>
      <c r="P854" s="14"/>
      <c r="Q854" s="14"/>
      <c r="R854" s="14"/>
      <c r="S854" s="14"/>
      <c r="T854" s="14"/>
      <c r="U854" s="14"/>
      <c r="V854" s="14"/>
      <c r="W854" s="14"/>
      <c r="X854" s="14"/>
      <c r="Y854" s="14"/>
      <c r="Z854" s="14"/>
    </row>
    <row r="855" spans="13:26">
      <c r="M855" s="14"/>
      <c r="N855" s="14"/>
      <c r="O855" s="14"/>
      <c r="P855" s="14"/>
      <c r="Q855" s="14"/>
      <c r="R855" s="14"/>
      <c r="S855" s="14"/>
      <c r="T855" s="14"/>
      <c r="U855" s="14"/>
      <c r="V855" s="14"/>
      <c r="W855" s="14"/>
      <c r="X855" s="14"/>
      <c r="Y855" s="14"/>
      <c r="Z855" s="14"/>
    </row>
    <row r="856" spans="13:26">
      <c r="M856" s="14"/>
      <c r="N856" s="14"/>
      <c r="O856" s="14"/>
      <c r="P856" s="14"/>
      <c r="Q856" s="14"/>
      <c r="R856" s="14"/>
      <c r="S856" s="14"/>
      <c r="T856" s="14"/>
      <c r="U856" s="14"/>
      <c r="V856" s="14"/>
      <c r="W856" s="14"/>
      <c r="X856" s="14"/>
      <c r="Y856" s="14"/>
      <c r="Z856" s="14"/>
    </row>
    <row r="857" spans="13:26">
      <c r="M857" s="14"/>
      <c r="N857" s="14"/>
      <c r="O857" s="14"/>
      <c r="P857" s="14"/>
      <c r="Q857" s="14"/>
      <c r="R857" s="14"/>
      <c r="S857" s="14"/>
      <c r="T857" s="14"/>
      <c r="U857" s="14"/>
      <c r="V857" s="14"/>
      <c r="W857" s="14"/>
      <c r="X857" s="14"/>
      <c r="Y857" s="14"/>
      <c r="Z857" s="14"/>
    </row>
    <row r="858" spans="13:26">
      <c r="M858" s="14"/>
      <c r="N858" s="14"/>
      <c r="O858" s="14"/>
      <c r="P858" s="14"/>
      <c r="Q858" s="14"/>
      <c r="R858" s="14"/>
      <c r="S858" s="14"/>
      <c r="T858" s="14"/>
      <c r="U858" s="14"/>
      <c r="V858" s="14"/>
      <c r="W858" s="14"/>
      <c r="X858" s="14"/>
      <c r="Y858" s="14"/>
      <c r="Z858" s="14"/>
    </row>
    <row r="859" spans="13:26">
      <c r="M859" s="14"/>
      <c r="N859" s="14"/>
      <c r="O859" s="14"/>
      <c r="P859" s="14"/>
      <c r="Q859" s="14"/>
      <c r="R859" s="14"/>
      <c r="S859" s="14"/>
      <c r="T859" s="14"/>
      <c r="U859" s="14"/>
      <c r="V859" s="14"/>
      <c r="W859" s="14"/>
      <c r="X859" s="14"/>
      <c r="Y859" s="14"/>
      <c r="Z859" s="14"/>
    </row>
    <row r="860" spans="13:26">
      <c r="M860" s="14"/>
      <c r="N860" s="14"/>
      <c r="O860" s="14"/>
      <c r="P860" s="14"/>
      <c r="Q860" s="14"/>
      <c r="R860" s="14"/>
      <c r="S860" s="14"/>
      <c r="T860" s="14"/>
      <c r="U860" s="14"/>
      <c r="V860" s="14"/>
      <c r="W860" s="14"/>
      <c r="X860" s="14"/>
      <c r="Y860" s="14"/>
      <c r="Z860" s="14"/>
    </row>
    <row r="861" spans="13:26">
      <c r="M861" s="14"/>
      <c r="N861" s="14"/>
      <c r="O861" s="14"/>
      <c r="P861" s="14"/>
      <c r="Q861" s="14"/>
      <c r="R861" s="14"/>
      <c r="S861" s="14"/>
      <c r="T861" s="14"/>
      <c r="U861" s="14"/>
      <c r="V861" s="14"/>
      <c r="W861" s="14"/>
      <c r="X861" s="14"/>
      <c r="Y861" s="14"/>
      <c r="Z861" s="14"/>
    </row>
    <row r="862" spans="13:26">
      <c r="M862" s="14"/>
      <c r="N862" s="14"/>
      <c r="O862" s="14"/>
      <c r="P862" s="14"/>
      <c r="Q862" s="14"/>
      <c r="R862" s="14"/>
      <c r="S862" s="14"/>
      <c r="T862" s="14"/>
      <c r="U862" s="14"/>
      <c r="V862" s="14"/>
      <c r="W862" s="14"/>
      <c r="X862" s="14"/>
      <c r="Y862" s="14"/>
      <c r="Z862" s="14"/>
    </row>
    <row r="863" spans="13:26">
      <c r="M863" s="14"/>
      <c r="N863" s="14"/>
      <c r="O863" s="14"/>
      <c r="P863" s="14"/>
      <c r="Q863" s="14"/>
      <c r="R863" s="14"/>
      <c r="S863" s="14"/>
      <c r="T863" s="14"/>
      <c r="U863" s="14"/>
      <c r="V863" s="14"/>
      <c r="W863" s="14"/>
      <c r="X863" s="14"/>
      <c r="Y863" s="14"/>
      <c r="Z863" s="14"/>
    </row>
    <row r="864" spans="13:26">
      <c r="M864" s="14"/>
      <c r="N864" s="14"/>
      <c r="O864" s="14"/>
      <c r="P864" s="14"/>
      <c r="Q864" s="14"/>
      <c r="R864" s="14"/>
      <c r="S864" s="14"/>
      <c r="T864" s="14"/>
      <c r="U864" s="14"/>
      <c r="V864" s="14"/>
      <c r="W864" s="14"/>
      <c r="X864" s="14"/>
      <c r="Y864" s="14"/>
      <c r="Z864" s="14"/>
    </row>
    <row r="865" spans="13:26">
      <c r="M865" s="14"/>
      <c r="N865" s="14"/>
      <c r="O865" s="14"/>
      <c r="P865" s="14"/>
      <c r="Q865" s="14"/>
      <c r="R865" s="14"/>
      <c r="S865" s="14"/>
      <c r="T865" s="14"/>
      <c r="U865" s="14"/>
      <c r="V865" s="14"/>
      <c r="W865" s="14"/>
      <c r="X865" s="14"/>
      <c r="Y865" s="14"/>
      <c r="Z865" s="14"/>
    </row>
    <row r="866" spans="13:26">
      <c r="M866" s="14"/>
      <c r="N866" s="14"/>
      <c r="O866" s="14"/>
      <c r="P866" s="14"/>
      <c r="Q866" s="14"/>
      <c r="R866" s="14"/>
      <c r="S866" s="14"/>
      <c r="T866" s="14"/>
      <c r="U866" s="14"/>
      <c r="V866" s="14"/>
      <c r="W866" s="14"/>
      <c r="X866" s="14"/>
      <c r="Y866" s="14"/>
      <c r="Z866" s="14"/>
    </row>
    <row r="867" spans="13:26">
      <c r="M867" s="14"/>
      <c r="N867" s="14"/>
      <c r="O867" s="14"/>
      <c r="P867" s="14"/>
      <c r="Q867" s="14"/>
      <c r="R867" s="14"/>
      <c r="S867" s="14"/>
      <c r="T867" s="14"/>
      <c r="U867" s="14"/>
      <c r="V867" s="14"/>
      <c r="W867" s="14"/>
      <c r="X867" s="14"/>
      <c r="Y867" s="14"/>
      <c r="Z867" s="14"/>
    </row>
    <row r="868" spans="13:26">
      <c r="M868" s="14"/>
      <c r="N868" s="14"/>
      <c r="O868" s="14"/>
      <c r="P868" s="14"/>
      <c r="Q868" s="14"/>
      <c r="R868" s="14"/>
      <c r="S868" s="14"/>
      <c r="T868" s="14"/>
      <c r="U868" s="14"/>
      <c r="V868" s="14"/>
      <c r="W868" s="14"/>
      <c r="X868" s="14"/>
      <c r="Y868" s="14"/>
      <c r="Z868" s="14"/>
    </row>
    <row r="869" spans="13:26">
      <c r="M869" s="14"/>
      <c r="N869" s="14"/>
      <c r="O869" s="14"/>
      <c r="P869" s="14"/>
      <c r="Q869" s="14"/>
      <c r="R869" s="14"/>
      <c r="S869" s="14"/>
      <c r="T869" s="14"/>
      <c r="U869" s="14"/>
      <c r="V869" s="14"/>
      <c r="W869" s="14"/>
      <c r="X869" s="14"/>
      <c r="Y869" s="14"/>
      <c r="Z869" s="14"/>
    </row>
    <row r="870" spans="13:26">
      <c r="M870" s="14"/>
      <c r="N870" s="14"/>
      <c r="O870" s="14"/>
      <c r="P870" s="14"/>
      <c r="Q870" s="14"/>
      <c r="R870" s="14"/>
      <c r="S870" s="14"/>
      <c r="T870" s="14"/>
      <c r="U870" s="14"/>
      <c r="V870" s="14"/>
      <c r="W870" s="14"/>
      <c r="X870" s="14"/>
      <c r="Y870" s="14"/>
      <c r="Z870" s="14"/>
    </row>
    <row r="871" spans="13:26">
      <c r="M871" s="14"/>
      <c r="N871" s="14"/>
      <c r="O871" s="14"/>
      <c r="P871" s="14"/>
      <c r="Q871" s="14"/>
      <c r="R871" s="14"/>
      <c r="S871" s="14"/>
      <c r="T871" s="14"/>
      <c r="U871" s="14"/>
      <c r="V871" s="14"/>
      <c r="W871" s="14"/>
      <c r="X871" s="14"/>
      <c r="Y871" s="14"/>
      <c r="Z871" s="14"/>
    </row>
    <row r="872" spans="13:26">
      <c r="M872" s="14"/>
      <c r="N872" s="14"/>
      <c r="O872" s="14"/>
      <c r="P872" s="14"/>
      <c r="Q872" s="14"/>
      <c r="R872" s="14"/>
      <c r="S872" s="14"/>
      <c r="T872" s="14"/>
      <c r="U872" s="14"/>
      <c r="V872" s="14"/>
      <c r="W872" s="14"/>
      <c r="X872" s="14"/>
      <c r="Y872" s="14"/>
      <c r="Z872" s="14"/>
    </row>
    <row r="873" spans="13:26">
      <c r="M873" s="14"/>
      <c r="N873" s="14"/>
      <c r="O873" s="14"/>
      <c r="P873" s="14"/>
      <c r="Q873" s="14"/>
      <c r="R873" s="14"/>
      <c r="S873" s="14"/>
      <c r="T873" s="14"/>
      <c r="U873" s="14"/>
      <c r="V873" s="14"/>
      <c r="W873" s="14"/>
      <c r="X873" s="14"/>
      <c r="Y873" s="14"/>
      <c r="Z873" s="14"/>
    </row>
    <row r="874" spans="13:26">
      <c r="M874" s="14"/>
      <c r="N874" s="14"/>
      <c r="O874" s="14"/>
      <c r="P874" s="14"/>
      <c r="Q874" s="14"/>
      <c r="R874" s="14"/>
      <c r="S874" s="14"/>
      <c r="T874" s="14"/>
      <c r="U874" s="14"/>
      <c r="V874" s="14"/>
      <c r="W874" s="14"/>
      <c r="X874" s="14"/>
      <c r="Y874" s="14"/>
      <c r="Z874" s="14"/>
    </row>
    <row r="875" spans="13:26">
      <c r="M875" s="14"/>
      <c r="N875" s="14"/>
      <c r="O875" s="14"/>
      <c r="P875" s="14"/>
      <c r="Q875" s="14"/>
      <c r="R875" s="14"/>
      <c r="S875" s="14"/>
      <c r="T875" s="14"/>
      <c r="U875" s="14"/>
      <c r="V875" s="14"/>
      <c r="W875" s="14"/>
      <c r="X875" s="14"/>
      <c r="Y875" s="14"/>
      <c r="Z875" s="14"/>
    </row>
    <row r="876" spans="13:26">
      <c r="M876" s="14"/>
      <c r="N876" s="14"/>
      <c r="O876" s="14"/>
      <c r="P876" s="14"/>
      <c r="Q876" s="14"/>
      <c r="R876" s="14"/>
      <c r="S876" s="14"/>
      <c r="T876" s="14"/>
      <c r="U876" s="14"/>
      <c r="V876" s="14"/>
      <c r="W876" s="14"/>
      <c r="X876" s="14"/>
      <c r="Y876" s="14"/>
      <c r="Z876" s="14"/>
    </row>
    <row r="877" spans="13:26">
      <c r="M877" s="14"/>
      <c r="N877" s="14"/>
      <c r="O877" s="14"/>
      <c r="P877" s="14"/>
      <c r="Q877" s="14"/>
      <c r="R877" s="14"/>
      <c r="S877" s="14"/>
      <c r="T877" s="14"/>
      <c r="U877" s="14"/>
      <c r="V877" s="14"/>
      <c r="W877" s="14"/>
      <c r="X877" s="14"/>
      <c r="Y877" s="14"/>
      <c r="Z877" s="14"/>
    </row>
    <row r="878" spans="13:26">
      <c r="M878" s="14"/>
      <c r="N878" s="14"/>
      <c r="O878" s="14"/>
      <c r="P878" s="14"/>
      <c r="Q878" s="14"/>
      <c r="R878" s="14"/>
      <c r="S878" s="14"/>
      <c r="T878" s="14"/>
      <c r="U878" s="14"/>
      <c r="V878" s="14"/>
      <c r="W878" s="14"/>
      <c r="X878" s="14"/>
      <c r="Y878" s="14"/>
      <c r="Z878" s="14"/>
    </row>
    <row r="879" spans="13:26">
      <c r="M879" s="14"/>
      <c r="N879" s="14"/>
      <c r="O879" s="14"/>
      <c r="P879" s="14"/>
      <c r="Q879" s="14"/>
      <c r="R879" s="14"/>
      <c r="S879" s="14"/>
      <c r="T879" s="14"/>
      <c r="U879" s="14"/>
      <c r="V879" s="14"/>
      <c r="W879" s="14"/>
      <c r="X879" s="14"/>
      <c r="Y879" s="14"/>
      <c r="Z879" s="14"/>
    </row>
    <row r="880" spans="13:26">
      <c r="M880" s="14"/>
      <c r="N880" s="14"/>
      <c r="O880" s="14"/>
      <c r="P880" s="14"/>
      <c r="Q880" s="14"/>
      <c r="R880" s="14"/>
      <c r="S880" s="14"/>
      <c r="T880" s="14"/>
      <c r="U880" s="14"/>
      <c r="V880" s="14"/>
      <c r="W880" s="14"/>
      <c r="X880" s="14"/>
      <c r="Y880" s="14"/>
      <c r="Z880" s="14"/>
    </row>
    <row r="881" spans="13:26">
      <c r="M881" s="14"/>
      <c r="N881" s="14"/>
      <c r="O881" s="14"/>
      <c r="P881" s="14"/>
      <c r="Q881" s="14"/>
      <c r="R881" s="14"/>
      <c r="S881" s="14"/>
      <c r="T881" s="14"/>
      <c r="U881" s="14"/>
      <c r="V881" s="14"/>
      <c r="W881" s="14"/>
      <c r="X881" s="14"/>
      <c r="Y881" s="14"/>
      <c r="Z881" s="14"/>
    </row>
    <row r="882" spans="13:26">
      <c r="M882" s="14"/>
      <c r="N882" s="14"/>
      <c r="O882" s="14"/>
      <c r="P882" s="14"/>
      <c r="Q882" s="14"/>
      <c r="R882" s="14"/>
      <c r="S882" s="14"/>
      <c r="T882" s="14"/>
      <c r="U882" s="14"/>
      <c r="V882" s="14"/>
      <c r="W882" s="14"/>
      <c r="X882" s="14"/>
      <c r="Y882" s="14"/>
      <c r="Z882" s="14"/>
    </row>
    <row r="883" spans="13:26">
      <c r="M883" s="14"/>
      <c r="N883" s="14"/>
      <c r="O883" s="14"/>
      <c r="P883" s="14"/>
      <c r="Q883" s="14"/>
      <c r="R883" s="14"/>
      <c r="S883" s="14"/>
      <c r="T883" s="14"/>
      <c r="U883" s="14"/>
      <c r="V883" s="14"/>
      <c r="W883" s="14"/>
      <c r="X883" s="14"/>
      <c r="Y883" s="14"/>
      <c r="Z883" s="14"/>
    </row>
    <row r="884" spans="13:26">
      <c r="M884" s="14"/>
      <c r="N884" s="14"/>
      <c r="O884" s="14"/>
      <c r="P884" s="14"/>
      <c r="Q884" s="14"/>
      <c r="R884" s="14"/>
      <c r="S884" s="14"/>
      <c r="T884" s="14"/>
      <c r="U884" s="14"/>
      <c r="V884" s="14"/>
      <c r="W884" s="14"/>
      <c r="X884" s="14"/>
      <c r="Y884" s="14"/>
      <c r="Z884" s="14"/>
    </row>
    <row r="885" spans="13:26">
      <c r="M885" s="14"/>
      <c r="N885" s="14"/>
      <c r="O885" s="14"/>
      <c r="P885" s="14"/>
      <c r="Q885" s="14"/>
      <c r="R885" s="14"/>
      <c r="S885" s="14"/>
      <c r="T885" s="14"/>
      <c r="U885" s="14"/>
      <c r="V885" s="14"/>
      <c r="W885" s="14"/>
      <c r="X885" s="14"/>
      <c r="Y885" s="14"/>
      <c r="Z885" s="14"/>
    </row>
    <row r="886" spans="13:26">
      <c r="M886" s="14"/>
      <c r="N886" s="14"/>
      <c r="O886" s="14"/>
      <c r="P886" s="14"/>
      <c r="Q886" s="14"/>
      <c r="R886" s="14"/>
      <c r="S886" s="14"/>
      <c r="T886" s="14"/>
      <c r="U886" s="14"/>
      <c r="V886" s="14"/>
      <c r="W886" s="14"/>
      <c r="X886" s="14"/>
      <c r="Y886" s="14"/>
      <c r="Z886" s="14"/>
    </row>
    <row r="887" spans="13:26">
      <c r="M887" s="14"/>
      <c r="N887" s="14"/>
      <c r="O887" s="14"/>
      <c r="P887" s="14"/>
      <c r="Q887" s="14"/>
      <c r="R887" s="14"/>
      <c r="S887" s="14"/>
      <c r="T887" s="14"/>
      <c r="U887" s="14"/>
      <c r="V887" s="14"/>
      <c r="W887" s="14"/>
      <c r="X887" s="14"/>
      <c r="Y887" s="14"/>
      <c r="Z887" s="14"/>
    </row>
    <row r="888" spans="13:26">
      <c r="M888" s="14"/>
      <c r="N888" s="14"/>
      <c r="O888" s="14"/>
      <c r="P888" s="14"/>
      <c r="Q888" s="14"/>
      <c r="R888" s="14"/>
      <c r="S888" s="14"/>
      <c r="T888" s="14"/>
      <c r="U888" s="14"/>
      <c r="V888" s="14"/>
      <c r="W888" s="14"/>
      <c r="X888" s="14"/>
      <c r="Y888" s="14"/>
      <c r="Z888" s="14"/>
    </row>
    <row r="889" spans="13:26">
      <c r="M889" s="14"/>
      <c r="N889" s="14"/>
      <c r="O889" s="14"/>
      <c r="P889" s="14"/>
      <c r="Q889" s="14"/>
      <c r="R889" s="14"/>
      <c r="S889" s="14"/>
      <c r="T889" s="14"/>
      <c r="U889" s="14"/>
      <c r="V889" s="14"/>
      <c r="W889" s="14"/>
      <c r="X889" s="14"/>
      <c r="Y889" s="14"/>
      <c r="Z889" s="14"/>
    </row>
    <row r="890" spans="13:26">
      <c r="M890" s="14"/>
      <c r="N890" s="14"/>
      <c r="O890" s="14"/>
      <c r="P890" s="14"/>
      <c r="Q890" s="14"/>
      <c r="R890" s="14"/>
      <c r="S890" s="14"/>
      <c r="T890" s="14"/>
      <c r="U890" s="14"/>
      <c r="V890" s="14"/>
      <c r="W890" s="14"/>
      <c r="X890" s="14"/>
      <c r="Y890" s="14"/>
      <c r="Z890" s="14"/>
    </row>
    <row r="891" spans="13:26">
      <c r="M891" s="14"/>
      <c r="N891" s="14"/>
      <c r="O891" s="14"/>
      <c r="P891" s="14"/>
      <c r="Q891" s="14"/>
      <c r="R891" s="14"/>
      <c r="S891" s="14"/>
      <c r="T891" s="14"/>
      <c r="U891" s="14"/>
      <c r="V891" s="14"/>
      <c r="W891" s="14"/>
      <c r="X891" s="14"/>
      <c r="Y891" s="14"/>
      <c r="Z891" s="14"/>
    </row>
    <row r="892" spans="13:26">
      <c r="M892" s="14"/>
      <c r="N892" s="14"/>
      <c r="O892" s="14"/>
      <c r="P892" s="14"/>
      <c r="Q892" s="14"/>
      <c r="R892" s="14"/>
      <c r="S892" s="14"/>
      <c r="T892" s="14"/>
      <c r="U892" s="14"/>
      <c r="V892" s="14"/>
      <c r="W892" s="14"/>
      <c r="X892" s="14"/>
      <c r="Y892" s="14"/>
      <c r="Z892" s="14"/>
    </row>
    <row r="893" spans="13:26">
      <c r="M893" s="14"/>
      <c r="N893" s="14"/>
      <c r="O893" s="14"/>
      <c r="P893" s="14"/>
      <c r="Q893" s="14"/>
      <c r="R893" s="14"/>
      <c r="S893" s="14"/>
      <c r="T893" s="14"/>
      <c r="U893" s="14"/>
      <c r="V893" s="14"/>
      <c r="W893" s="14"/>
      <c r="X893" s="14"/>
      <c r="Y893" s="14"/>
      <c r="Z893" s="14"/>
    </row>
    <row r="894" spans="13:26">
      <c r="M894" s="14"/>
      <c r="N894" s="14"/>
      <c r="O894" s="14"/>
      <c r="P894" s="14"/>
      <c r="Q894" s="14"/>
      <c r="R894" s="14"/>
      <c r="S894" s="14"/>
      <c r="T894" s="14"/>
      <c r="U894" s="14"/>
      <c r="V894" s="14"/>
      <c r="W894" s="14"/>
      <c r="X894" s="14"/>
      <c r="Y894" s="14"/>
      <c r="Z894" s="14"/>
    </row>
    <row r="895" spans="13:26">
      <c r="M895" s="14"/>
      <c r="N895" s="14"/>
      <c r="O895" s="14"/>
      <c r="P895" s="14"/>
      <c r="Q895" s="14"/>
      <c r="R895" s="14"/>
      <c r="S895" s="14"/>
      <c r="T895" s="14"/>
      <c r="U895" s="14"/>
      <c r="V895" s="14"/>
      <c r="W895" s="14"/>
      <c r="X895" s="14"/>
      <c r="Y895" s="14"/>
      <c r="Z895" s="14"/>
    </row>
    <row r="896" spans="13:26">
      <c r="M896" s="14"/>
      <c r="N896" s="14"/>
      <c r="O896" s="14"/>
      <c r="P896" s="14"/>
      <c r="Q896" s="14"/>
      <c r="R896" s="14"/>
      <c r="S896" s="14"/>
      <c r="T896" s="14"/>
      <c r="U896" s="14"/>
      <c r="V896" s="14"/>
      <c r="W896" s="14"/>
      <c r="X896" s="14"/>
      <c r="Y896" s="14"/>
      <c r="Z896" s="14"/>
    </row>
    <row r="897" spans="13:26">
      <c r="M897" s="14"/>
      <c r="N897" s="14"/>
      <c r="O897" s="14"/>
      <c r="P897" s="14"/>
      <c r="Q897" s="14"/>
      <c r="R897" s="14"/>
      <c r="S897" s="14"/>
      <c r="T897" s="14"/>
      <c r="U897" s="14"/>
      <c r="V897" s="14"/>
      <c r="W897" s="14"/>
      <c r="X897" s="14"/>
      <c r="Y897" s="14"/>
      <c r="Z897" s="14"/>
    </row>
    <row r="898" spans="13:26">
      <c r="M898" s="14"/>
      <c r="N898" s="14"/>
      <c r="O898" s="14"/>
      <c r="P898" s="14"/>
      <c r="Q898" s="14"/>
      <c r="R898" s="14"/>
      <c r="S898" s="14"/>
      <c r="T898" s="14"/>
      <c r="U898" s="14"/>
      <c r="V898" s="14"/>
      <c r="W898" s="14"/>
      <c r="X898" s="14"/>
      <c r="Y898" s="14"/>
      <c r="Z898" s="14"/>
    </row>
    <row r="899" spans="13:26">
      <c r="M899" s="14"/>
      <c r="N899" s="14"/>
      <c r="O899" s="14"/>
      <c r="P899" s="14"/>
      <c r="Q899" s="14"/>
      <c r="R899" s="14"/>
      <c r="S899" s="14"/>
      <c r="T899" s="14"/>
      <c r="U899" s="14"/>
      <c r="V899" s="14"/>
      <c r="W899" s="14"/>
      <c r="X899" s="14"/>
      <c r="Y899" s="14"/>
      <c r="Z899" s="14"/>
    </row>
    <row r="900" spans="13:26">
      <c r="M900" s="14"/>
      <c r="N900" s="14"/>
      <c r="O900" s="14"/>
      <c r="P900" s="14"/>
      <c r="Q900" s="14"/>
      <c r="R900" s="14"/>
      <c r="S900" s="14"/>
      <c r="T900" s="14"/>
      <c r="U900" s="14"/>
      <c r="V900" s="14"/>
      <c r="W900" s="14"/>
      <c r="X900" s="14"/>
      <c r="Y900" s="14"/>
      <c r="Z900" s="14"/>
    </row>
    <row r="901" spans="13:26">
      <c r="M901" s="14"/>
      <c r="N901" s="14"/>
      <c r="O901" s="14"/>
      <c r="P901" s="14"/>
      <c r="Q901" s="14"/>
      <c r="R901" s="14"/>
      <c r="S901" s="14"/>
      <c r="T901" s="14"/>
      <c r="U901" s="14"/>
      <c r="V901" s="14"/>
      <c r="W901" s="14"/>
      <c r="X901" s="14"/>
      <c r="Y901" s="14"/>
      <c r="Z901" s="14"/>
    </row>
    <row r="902" spans="13:26">
      <c r="M902" s="14"/>
      <c r="N902" s="14"/>
      <c r="O902" s="14"/>
      <c r="P902" s="14"/>
      <c r="Q902" s="14"/>
      <c r="R902" s="14"/>
      <c r="S902" s="14"/>
      <c r="T902" s="14"/>
      <c r="U902" s="14"/>
      <c r="V902" s="14"/>
      <c r="W902" s="14"/>
      <c r="X902" s="14"/>
      <c r="Y902" s="14"/>
      <c r="Z902" s="14"/>
    </row>
    <row r="903" spans="13:26">
      <c r="M903" s="14"/>
      <c r="N903" s="14"/>
      <c r="O903" s="14"/>
      <c r="P903" s="14"/>
      <c r="Q903" s="14"/>
      <c r="R903" s="14"/>
      <c r="S903" s="14"/>
      <c r="T903" s="14"/>
      <c r="U903" s="14"/>
      <c r="V903" s="14"/>
      <c r="W903" s="14"/>
      <c r="X903" s="14"/>
      <c r="Y903" s="14"/>
      <c r="Z903" s="14"/>
    </row>
    <row r="904" spans="13:26">
      <c r="V904" s="14"/>
      <c r="W904" s="14"/>
      <c r="X904" s="14"/>
      <c r="Y904" s="14"/>
      <c r="Z904" s="14"/>
    </row>
    <row r="905" spans="13:26">
      <c r="V905" s="14"/>
      <c r="W905" s="14"/>
      <c r="X905" s="14"/>
      <c r="Y905" s="14"/>
      <c r="Z905" s="14"/>
    </row>
    <row r="906" spans="13:26">
      <c r="V906" s="14"/>
      <c r="W906" s="14"/>
      <c r="X906" s="14"/>
      <c r="Y906" s="14"/>
      <c r="Z906" s="14"/>
    </row>
    <row r="907" spans="13:26">
      <c r="V907" s="14"/>
      <c r="W907" s="14"/>
      <c r="X907" s="14"/>
      <c r="Y907" s="14"/>
      <c r="Z907" s="14"/>
    </row>
    <row r="908" spans="13:26">
      <c r="V908" s="14"/>
      <c r="W908" s="14"/>
      <c r="X908" s="14"/>
      <c r="Y908" s="14"/>
      <c r="Z908" s="14"/>
    </row>
    <row r="909" spans="13:26">
      <c r="V909" s="14"/>
      <c r="W909" s="14"/>
      <c r="X909" s="14"/>
      <c r="Y909" s="14"/>
      <c r="Z909" s="14"/>
    </row>
  </sheetData>
  <autoFilter ref="B7:J607"/>
  <pageMargins left="0.75" right="0.75" top="1" bottom="1" header="0.5" footer="0.5"/>
  <pageSetup orientation="portrait"/>
  <headerFooter alignWithMargins="0"/>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
  <dimension ref="B2:W69"/>
  <sheetViews>
    <sheetView workbookViewId="0">
      <selection activeCell="B7" sqref="B7:C60"/>
    </sheetView>
  </sheetViews>
  <sheetFormatPr defaultRowHeight="15"/>
  <cols>
    <col min="2" max="2" width="15.7109375" customWidth="1"/>
    <col min="16" max="16" width="14.140625" bestFit="1" customWidth="1"/>
    <col min="17" max="17" width="14.42578125" bestFit="1" customWidth="1"/>
    <col min="18" max="18" width="28.42578125" bestFit="1" customWidth="1"/>
  </cols>
  <sheetData>
    <row r="2" spans="2:23" ht="23.25">
      <c r="B2" s="2" t="str">
        <f ca="1">IND_SavTechs_FD!B2</f>
        <v>Food industry Industry Saving Potential Technologies from COWI Study</v>
      </c>
    </row>
    <row r="4" spans="2:23">
      <c r="B4" s="1"/>
      <c r="C4" s="4" t="s">
        <v>0</v>
      </c>
      <c r="D4" s="1"/>
      <c r="E4" s="1"/>
      <c r="F4" s="1"/>
      <c r="G4" s="1"/>
      <c r="H4" s="1"/>
      <c r="I4" s="1"/>
      <c r="J4" s="1"/>
      <c r="P4" s="5" t="s">
        <v>1</v>
      </c>
      <c r="Q4" s="5"/>
      <c r="R4" s="6"/>
      <c r="S4" s="6"/>
      <c r="T4" s="6"/>
      <c r="U4" s="6"/>
      <c r="V4" s="6"/>
      <c r="W4" s="6"/>
    </row>
    <row r="5" spans="2:23">
      <c r="B5" s="8" t="s">
        <v>3</v>
      </c>
      <c r="C5" s="8" t="s">
        <v>4</v>
      </c>
      <c r="D5" s="9" t="s">
        <v>5</v>
      </c>
      <c r="E5" s="9" t="s">
        <v>6</v>
      </c>
      <c r="F5" s="9" t="s">
        <v>7</v>
      </c>
      <c r="G5" s="9" t="s">
        <v>8</v>
      </c>
      <c r="H5" s="9" t="s">
        <v>9</v>
      </c>
      <c r="I5" s="9" t="s">
        <v>10</v>
      </c>
      <c r="J5" s="9" t="s">
        <v>11</v>
      </c>
      <c r="P5" s="10" t="s">
        <v>12</v>
      </c>
      <c r="Q5" s="10" t="s">
        <v>3</v>
      </c>
      <c r="R5" s="10" t="s">
        <v>13</v>
      </c>
      <c r="S5" s="10" t="s">
        <v>14</v>
      </c>
      <c r="T5" s="10" t="s">
        <v>15</v>
      </c>
      <c r="U5" s="10" t="s">
        <v>16</v>
      </c>
      <c r="V5" s="10" t="s">
        <v>17</v>
      </c>
      <c r="W5" s="10" t="s">
        <v>18</v>
      </c>
    </row>
    <row r="6" spans="2:23" ht="52.5" thickBot="1">
      <c r="B6" s="11" t="s">
        <v>20</v>
      </c>
      <c r="C6" s="11"/>
      <c r="D6" s="11"/>
      <c r="E6" s="11"/>
      <c r="F6" s="11" t="s">
        <v>21</v>
      </c>
      <c r="G6" s="11" t="s">
        <v>22</v>
      </c>
      <c r="H6" s="11" t="s">
        <v>21</v>
      </c>
      <c r="I6" s="11"/>
      <c r="J6" s="11"/>
      <c r="L6" t="s">
        <v>165</v>
      </c>
      <c r="P6" s="12" t="s">
        <v>23</v>
      </c>
      <c r="Q6" s="13" t="s">
        <v>24</v>
      </c>
      <c r="R6" s="13" t="s">
        <v>25</v>
      </c>
      <c r="S6" s="13" t="s">
        <v>26</v>
      </c>
      <c r="T6" s="13" t="s">
        <v>27</v>
      </c>
      <c r="U6" s="13" t="s">
        <v>28</v>
      </c>
      <c r="V6" s="13" t="s">
        <v>29</v>
      </c>
      <c r="W6" s="13" t="s">
        <v>30</v>
      </c>
    </row>
    <row r="7" spans="2:23">
      <c r="B7" t="str">
        <f ca="1">"IND"&amp;MID(C7,2,2)&amp;"EFF"&amp;RIGHT(C7,2)&amp;"-"&amp;8-L7</f>
        <v>INDFDEFFMT-0</v>
      </c>
      <c r="C7" t="str">
        <f ca="1">IND_SavTechs_FD!$C$8</f>
        <v>IFDMT</v>
      </c>
      <c r="D7">
        <f>IND_SavTechs_FD!D8</f>
        <v>2016</v>
      </c>
      <c r="E7">
        <f ca="1">AVERAGEIFS(IND_SavTechs_FD!$E$8:$E$607,IND_SavTechs_FD!$C$8:$C$607,IND_FD!C7, IND_SavTechs_FD!$K$8:$K$607,IND_FD!L7)</f>
        <v>4.3796875000000002</v>
      </c>
      <c r="F7" s="79">
        <f ca="1">AVERAGEIFS(IND_SavTechs_FD!$F$8:$F$607,IND_SavTechs_FD!$C$8:$C$607,IND_FD!C7, IND_SavTechs_FD!$K$8:$K$607,IND_FD!L7)</f>
        <v>198.89561109511948</v>
      </c>
      <c r="I7" s="63">
        <f>IND_SavTechs_FD!I8</f>
        <v>1</v>
      </c>
      <c r="J7" s="63">
        <f>IND_SavTechs_FD!J8</f>
        <v>1</v>
      </c>
      <c r="L7">
        <v>8</v>
      </c>
      <c r="M7" t="s">
        <v>166</v>
      </c>
      <c r="P7" s="19" t="s">
        <v>31</v>
      </c>
      <c r="Q7" t="str">
        <f ca="1">B7</f>
        <v>INDFDEFFMT-0</v>
      </c>
      <c r="R7" t="str">
        <f ca="1">LEFT($B$2,28)&amp;RIGHT(C7,2)</f>
        <v>Food industry Industry SavinMT</v>
      </c>
      <c r="S7" s="21" t="s">
        <v>32</v>
      </c>
      <c r="T7" s="21" t="s">
        <v>33</v>
      </c>
      <c r="U7" s="21"/>
      <c r="V7" s="21"/>
      <c r="W7" s="20" t="s">
        <v>34</v>
      </c>
    </row>
    <row r="8" spans="2:23">
      <c r="B8" t="str">
        <f t="shared" ref="B8:B15" ca="1" si="0">"IND"&amp;MID(C8,2,2)&amp;"EFF"&amp;RIGHT(C8,2)&amp;"-"&amp;8-L8</f>
        <v>INDFDEFFMT-1</v>
      </c>
      <c r="C8" t="str">
        <f ca="1">IND_SavTechs_FD!$C$8</f>
        <v>IFDMT</v>
      </c>
      <c r="D8">
        <f>IND_SavTechs_FD!D9</f>
        <v>2016</v>
      </c>
      <c r="E8">
        <f ca="1">AVERAGEIFS(IND_SavTechs_FD!$E$8:$E$607,IND_SavTechs_FD!$C$8:$C$607,IND_FD!C8, IND_SavTechs_FD!$K$8:$K$607,IND_FD!L8)</f>
        <v>5.8250000000000002</v>
      </c>
      <c r="F8" s="79">
        <f ca="1">AVERAGEIFS(IND_SavTechs_FD!$F$8:$F$607,IND_SavTechs_FD!$C$8:$C$607,IND_FD!C8, IND_SavTechs_FD!$K$8:$K$607,IND_FD!L8)</f>
        <v>550.70289266633961</v>
      </c>
      <c r="I8" s="63">
        <f>IND_SavTechs_FD!I9</f>
        <v>1</v>
      </c>
      <c r="J8" s="63">
        <f>IND_SavTechs_FD!J9</f>
        <v>1</v>
      </c>
      <c r="L8">
        <v>7</v>
      </c>
      <c r="M8" t="s">
        <v>167</v>
      </c>
      <c r="Q8" t="str">
        <f t="shared" ref="Q8:Q60" ca="1" si="1">B8</f>
        <v>INDFDEFFMT-1</v>
      </c>
      <c r="R8" t="str">
        <f t="shared" ref="R8:R60" ca="1" si="2">LEFT($B$2,28)&amp;RIGHT(C8,2)</f>
        <v>Food industry Industry SavinMT</v>
      </c>
      <c r="S8" t="s">
        <v>32</v>
      </c>
      <c r="T8" t="s">
        <v>33</v>
      </c>
      <c r="W8" t="s">
        <v>34</v>
      </c>
    </row>
    <row r="9" spans="2:23">
      <c r="B9" t="str">
        <f t="shared" ca="1" si="0"/>
        <v>INDFDEFFMT-2</v>
      </c>
      <c r="C9" t="str">
        <f ca="1">IND_SavTechs_FD!$C$8</f>
        <v>IFDMT</v>
      </c>
      <c r="D9">
        <f>IND_SavTechs_FD!D10</f>
        <v>2016</v>
      </c>
      <c r="E9">
        <f ca="1">AVERAGEIFS(IND_SavTechs_FD!$E$8:$E$607,IND_SavTechs_FD!$C$8:$C$607,IND_FD!C9, IND_SavTechs_FD!$K$8:$K$607,IND_FD!L9)</f>
        <v>6.0550000000000006</v>
      </c>
      <c r="F9" s="79">
        <f ca="1">AVERAGEIFS(IND_SavTechs_FD!$F$8:$F$607,IND_SavTechs_FD!$C$8:$C$607,IND_FD!C9, IND_SavTechs_FD!$K$8:$K$607,IND_FD!L9)</f>
        <v>649.00204922380931</v>
      </c>
      <c r="I9" s="63">
        <f>IND_SavTechs_FD!I10</f>
        <v>1</v>
      </c>
      <c r="J9" s="63">
        <f>IND_SavTechs_FD!J10</f>
        <v>1</v>
      </c>
      <c r="L9">
        <v>6</v>
      </c>
      <c r="M9" t="s">
        <v>168</v>
      </c>
      <c r="Q9" t="str">
        <f t="shared" ca="1" si="1"/>
        <v>INDFDEFFMT-2</v>
      </c>
      <c r="R9" t="str">
        <f t="shared" ca="1" si="2"/>
        <v>Food industry Industry SavinMT</v>
      </c>
      <c r="S9" t="s">
        <v>32</v>
      </c>
      <c r="T9" t="s">
        <v>33</v>
      </c>
      <c r="W9" t="s">
        <v>34</v>
      </c>
    </row>
    <row r="10" spans="2:23">
      <c r="B10" t="str">
        <f t="shared" ca="1" si="0"/>
        <v>INDFDEFFMT-3</v>
      </c>
      <c r="C10" t="str">
        <f ca="1">IND_SavTechs_FD!$C$8</f>
        <v>IFDMT</v>
      </c>
      <c r="D10">
        <f>IND_SavTechs_FD!D11</f>
        <v>2016</v>
      </c>
      <c r="E10">
        <f ca="1">AVERAGEIFS(IND_SavTechs_FD!$E$8:$E$607,IND_SavTechs_FD!$C$8:$C$607,IND_FD!C10, IND_SavTechs_FD!$K$8:$K$607,IND_FD!L10)</f>
        <v>6.1499999999999995</v>
      </c>
      <c r="F10" s="79">
        <f ca="1">AVERAGEIFS(IND_SavTechs_FD!$F$8:$F$607,IND_SavTechs_FD!$C$8:$C$607,IND_FD!C10, IND_SavTechs_FD!$K$8:$K$607,IND_FD!L10)</f>
        <v>749.46109939003463</v>
      </c>
      <c r="I10" s="63">
        <f>IND_SavTechs_FD!I11</f>
        <v>1</v>
      </c>
      <c r="J10" s="63">
        <f>IND_SavTechs_FD!J11</f>
        <v>1</v>
      </c>
      <c r="L10">
        <v>5</v>
      </c>
      <c r="M10" t="s">
        <v>169</v>
      </c>
      <c r="Q10" t="str">
        <f t="shared" ca="1" si="1"/>
        <v>INDFDEFFMT-3</v>
      </c>
      <c r="R10" t="str">
        <f t="shared" ca="1" si="2"/>
        <v>Food industry Industry SavinMT</v>
      </c>
      <c r="S10" t="s">
        <v>32</v>
      </c>
      <c r="T10" t="s">
        <v>33</v>
      </c>
      <c r="W10" t="s">
        <v>34</v>
      </c>
    </row>
    <row r="11" spans="2:23">
      <c r="B11" t="str">
        <f t="shared" ca="1" si="0"/>
        <v>INDFDEFFMT-4</v>
      </c>
      <c r="C11" t="str">
        <f ca="1">IND_SavTechs_FD!$C$8</f>
        <v>IFDMT</v>
      </c>
      <c r="D11">
        <f>IND_SavTechs_FD!D12</f>
        <v>2016</v>
      </c>
      <c r="E11">
        <f ca="1">AVERAGEIFS(IND_SavTechs_FD!$E$8:$E$607,IND_SavTechs_FD!$C$8:$C$607,IND_FD!C11, IND_SavTechs_FD!$K$8:$K$607,IND_FD!L11)</f>
        <v>6.2449999999999992</v>
      </c>
      <c r="F11" s="79">
        <f ca="1">AVERAGEIFS(IND_SavTechs_FD!$F$8:$F$607,IND_SavTechs_FD!$C$8:$C$607,IND_FD!C11, IND_SavTechs_FD!$K$8:$K$607,IND_FD!L11)</f>
        <v>849.92014955625996</v>
      </c>
      <c r="I11" s="63">
        <f>IND_SavTechs_FD!I12</f>
        <v>1</v>
      </c>
      <c r="J11" s="63">
        <f>IND_SavTechs_FD!J12</f>
        <v>1</v>
      </c>
      <c r="L11">
        <v>4</v>
      </c>
      <c r="M11" t="s">
        <v>170</v>
      </c>
      <c r="Q11" t="str">
        <f t="shared" ca="1" si="1"/>
        <v>INDFDEFFMT-4</v>
      </c>
      <c r="R11" t="str">
        <f t="shared" ca="1" si="2"/>
        <v>Food industry Industry SavinMT</v>
      </c>
      <c r="S11" t="s">
        <v>32</v>
      </c>
      <c r="T11" t="s">
        <v>33</v>
      </c>
      <c r="W11" t="s">
        <v>34</v>
      </c>
    </row>
    <row r="12" spans="2:23">
      <c r="B12" t="str">
        <f t="shared" ca="1" si="0"/>
        <v>INDFDEFFMT-5</v>
      </c>
      <c r="C12" t="str">
        <f ca="1">IND_SavTechs_FD!$C$8</f>
        <v>IFDMT</v>
      </c>
      <c r="D12">
        <f>IND_SavTechs_FD!D13</f>
        <v>2016</v>
      </c>
      <c r="E12">
        <f ca="1">AVERAGEIFS(IND_SavTechs_FD!$E$8:$E$607,IND_SavTechs_FD!$C$8:$C$607,IND_FD!C12, IND_SavTechs_FD!$K$8:$K$607,IND_FD!L12)</f>
        <v>6.34</v>
      </c>
      <c r="F12" s="79">
        <f ca="1">AVERAGEIFS(IND_SavTechs_FD!$F$8:$F$607,IND_SavTechs_FD!$C$8:$C$607,IND_FD!C12, IND_SavTechs_FD!$K$8:$K$607,IND_FD!L12)</f>
        <v>950.37919972248551</v>
      </c>
      <c r="I12" s="63">
        <f>IND_SavTechs_FD!I13</f>
        <v>1</v>
      </c>
      <c r="J12" s="63">
        <f>IND_SavTechs_FD!J13</f>
        <v>1</v>
      </c>
      <c r="L12">
        <v>3</v>
      </c>
      <c r="M12" t="s">
        <v>171</v>
      </c>
      <c r="Q12" t="str">
        <f t="shared" ca="1" si="1"/>
        <v>INDFDEFFMT-5</v>
      </c>
      <c r="R12" t="str">
        <f t="shared" ca="1" si="2"/>
        <v>Food industry Industry SavinMT</v>
      </c>
      <c r="S12" t="s">
        <v>32</v>
      </c>
      <c r="T12" t="s">
        <v>33</v>
      </c>
      <c r="W12" t="s">
        <v>34</v>
      </c>
    </row>
    <row r="13" spans="2:23">
      <c r="B13" t="str">
        <f t="shared" ca="1" si="0"/>
        <v>INDFDEFFMT-6</v>
      </c>
      <c r="C13" t="str">
        <f ca="1">IND_SavTechs_FD!$C$8</f>
        <v>IFDMT</v>
      </c>
      <c r="D13">
        <f>IND_SavTechs_FD!D14</f>
        <v>2016</v>
      </c>
      <c r="E13">
        <f ca="1">AVERAGEIFS(IND_SavTechs_FD!$E$8:$E$607,IND_SavTechs_FD!$C$8:$C$607,IND_FD!C13, IND_SavTechs_FD!$K$8:$K$607,IND_FD!L13)</f>
        <v>6.4349999999999996</v>
      </c>
      <c r="F13" s="79">
        <f ca="1">AVERAGEIFS(IND_SavTechs_FD!$F$8:$F$607,IND_SavTechs_FD!$C$8:$C$607,IND_FD!C13, IND_SavTechs_FD!$K$8:$K$607,IND_FD!L13)</f>
        <v>1050.8382498887106</v>
      </c>
      <c r="I13" s="63">
        <f>IND_SavTechs_FD!I14</f>
        <v>1</v>
      </c>
      <c r="J13" s="63">
        <f>IND_SavTechs_FD!J14</f>
        <v>1</v>
      </c>
      <c r="L13">
        <v>2</v>
      </c>
      <c r="M13" t="s">
        <v>172</v>
      </c>
      <c r="Q13" t="str">
        <f t="shared" ca="1" si="1"/>
        <v>INDFDEFFMT-6</v>
      </c>
      <c r="R13" t="str">
        <f t="shared" ca="1" si="2"/>
        <v>Food industry Industry SavinMT</v>
      </c>
      <c r="S13" t="s">
        <v>32</v>
      </c>
      <c r="T13" t="s">
        <v>33</v>
      </c>
      <c r="W13" t="s">
        <v>34</v>
      </c>
    </row>
    <row r="14" spans="2:23">
      <c r="B14" t="str">
        <f t="shared" ca="1" si="0"/>
        <v>INDFDEFFMT-7</v>
      </c>
      <c r="C14" t="str">
        <f ca="1">IND_SavTechs_FD!$C$8</f>
        <v>IFDMT</v>
      </c>
      <c r="D14">
        <f>IND_SavTechs_FD!D15</f>
        <v>2016</v>
      </c>
      <c r="E14">
        <f ca="1">AVERAGEIFS(IND_SavTechs_FD!$E$8:$E$607,IND_SavTechs_FD!$C$8:$C$607,IND_FD!C14, IND_SavTechs_FD!$K$8:$K$607,IND_FD!L14)</f>
        <v>6.53</v>
      </c>
      <c r="F14" s="79">
        <f ca="1">AVERAGEIFS(IND_SavTechs_FD!$F$8:$F$607,IND_SavTechs_FD!$C$8:$C$607,IND_FD!C14, IND_SavTechs_FD!$K$8:$K$607,IND_FD!L14)</f>
        <v>1151.2973000549359</v>
      </c>
      <c r="I14" s="63">
        <f>IND_SavTechs_FD!I15</f>
        <v>1</v>
      </c>
      <c r="J14" s="63">
        <f>IND_SavTechs_FD!J15</f>
        <v>1</v>
      </c>
      <c r="L14">
        <v>1</v>
      </c>
      <c r="M14" t="s">
        <v>173</v>
      </c>
      <c r="Q14" t="str">
        <f t="shared" ca="1" si="1"/>
        <v>INDFDEFFMT-7</v>
      </c>
      <c r="R14" t="str">
        <f t="shared" ca="1" si="2"/>
        <v>Food industry Industry SavinMT</v>
      </c>
      <c r="S14" t="s">
        <v>32</v>
      </c>
      <c r="T14" t="s">
        <v>33</v>
      </c>
      <c r="W14" t="s">
        <v>34</v>
      </c>
    </row>
    <row r="15" spans="2:23">
      <c r="B15" t="str">
        <f t="shared" ca="1" si="0"/>
        <v>INDFDEFFMT-8</v>
      </c>
      <c r="C15" t="str">
        <f ca="1">IND_SavTechs_FD!$C$8</f>
        <v>IFDMT</v>
      </c>
      <c r="D15">
        <f>IND_SavTechs_FD!D16</f>
        <v>2016</v>
      </c>
      <c r="E15">
        <f ca="1">AVERAGEIFS(IND_SavTechs_FD!$E$8:$E$607,IND_SavTechs_FD!$C$8:$C$607,IND_FD!C15, IND_SavTechs_FD!$K$8:$K$607,IND_FD!L15)</f>
        <v>6.5900000000000007</v>
      </c>
      <c r="F15" s="79">
        <f ca="1">AVERAGEIFS(IND_SavTechs_FD!$F$8:$F$607,IND_SavTechs_FD!$C$8:$C$607,IND_FD!C15, IND_SavTechs_FD!$K$8:$K$607,IND_FD!L15)</f>
        <v>1214.7451212125518</v>
      </c>
      <c r="I15" s="63">
        <f>IND_SavTechs_FD!I16</f>
        <v>1</v>
      </c>
      <c r="J15" s="63">
        <f>IND_SavTechs_FD!J16</f>
        <v>1</v>
      </c>
      <c r="L15">
        <v>0</v>
      </c>
      <c r="M15" t="s">
        <v>174</v>
      </c>
      <c r="Q15" t="str">
        <f t="shared" ca="1" si="1"/>
        <v>INDFDEFFMT-8</v>
      </c>
      <c r="R15" t="str">
        <f t="shared" ca="1" si="2"/>
        <v>Food industry Industry SavinMT</v>
      </c>
      <c r="S15" t="s">
        <v>32</v>
      </c>
      <c r="T15" t="s">
        <v>33</v>
      </c>
      <c r="W15" t="s">
        <v>34</v>
      </c>
    </row>
    <row r="16" spans="2:23">
      <c r="B16" t="str">
        <f ca="1">"IND"&amp;MID(C16,2,2)&amp;"EFF"&amp;RIGHT(C16,2)&amp;"-"&amp;8-L16</f>
        <v>INDFDEFFHT-0</v>
      </c>
      <c r="C16" t="str">
        <f ca="1">IND_SavTechs_FD!$C$9</f>
        <v>IFDHT</v>
      </c>
      <c r="D16">
        <f>IND_SavTechs_FD!D17</f>
        <v>2016</v>
      </c>
      <c r="E16">
        <f ca="1">AVERAGEIFS(IND_SavTechs_FD!$E$8:$E$607,IND_SavTechs_FD!$C$8:$C$607,IND_FD!C16, IND_SavTechs_FD!$K$8:$K$607,IND_FD!L16)</f>
        <v>3.8104186046511623</v>
      </c>
      <c r="F16" s="79">
        <f ca="1">AVERAGEIFS(IND_SavTechs_FD!$F$8:$F$607,IND_SavTechs_FD!$C$8:$C$607,IND_FD!C16, IND_SavTechs_FD!$K$8:$K$607,IND_FD!L16)</f>
        <v>251.79710991402462</v>
      </c>
      <c r="I16" s="63">
        <f>IND_SavTechs_FD!I17</f>
        <v>1</v>
      </c>
      <c r="J16" s="63">
        <f>IND_SavTechs_FD!J17</f>
        <v>1</v>
      </c>
      <c r="L16">
        <v>8</v>
      </c>
      <c r="M16" t="s">
        <v>166</v>
      </c>
      <c r="Q16" t="str">
        <f t="shared" ca="1" si="1"/>
        <v>INDFDEFFHT-0</v>
      </c>
      <c r="R16" t="str">
        <f t="shared" ca="1" si="2"/>
        <v>Food industry Industry SavinHT</v>
      </c>
      <c r="S16" t="s">
        <v>32</v>
      </c>
      <c r="T16" t="s">
        <v>33</v>
      </c>
      <c r="W16" t="s">
        <v>34</v>
      </c>
    </row>
    <row r="17" spans="2:23">
      <c r="B17" t="str">
        <f t="shared" ref="B17:B24" ca="1" si="3">"IND"&amp;MID(C17,2,2)&amp;"EFF"&amp;RIGHT(C17,2)&amp;"-"&amp;8-L17</f>
        <v>INDFDEFFHT-1</v>
      </c>
      <c r="C17" t="str">
        <f ca="1">IND_SavTechs_FD!$C$9</f>
        <v>IFDHT</v>
      </c>
      <c r="D17">
        <f>IND_SavTechs_FD!D18</f>
        <v>2016</v>
      </c>
      <c r="E17">
        <f ca="1">AVERAGEIFS(IND_SavTechs_FD!$E$8:$E$607,IND_SavTechs_FD!$C$8:$C$607,IND_FD!C17, IND_SavTechs_FD!$K$8:$K$607,IND_FD!L17)</f>
        <v>4.8919999999999995</v>
      </c>
      <c r="F17" s="79">
        <f ca="1">AVERAGEIFS(IND_SavTechs_FD!$F$8:$F$607,IND_SavTechs_FD!$C$8:$C$607,IND_FD!C17, IND_SavTechs_FD!$K$8:$K$607,IND_FD!L17)</f>
        <v>548.36367261770431</v>
      </c>
      <c r="I17" s="63">
        <f>IND_SavTechs_FD!I18</f>
        <v>1</v>
      </c>
      <c r="J17" s="63">
        <f>IND_SavTechs_FD!J18</f>
        <v>1</v>
      </c>
      <c r="L17">
        <v>7</v>
      </c>
      <c r="M17" t="s">
        <v>167</v>
      </c>
      <c r="Q17" t="str">
        <f t="shared" ca="1" si="1"/>
        <v>INDFDEFFHT-1</v>
      </c>
      <c r="R17" t="str">
        <f t="shared" ca="1" si="2"/>
        <v>Food industry Industry SavinHT</v>
      </c>
      <c r="S17" t="s">
        <v>32</v>
      </c>
      <c r="T17" t="s">
        <v>33</v>
      </c>
      <c r="W17" t="s">
        <v>34</v>
      </c>
    </row>
    <row r="18" spans="2:23">
      <c r="B18" t="str">
        <f t="shared" ca="1" si="3"/>
        <v>INDFDEFFHT-2</v>
      </c>
      <c r="C18" t="str">
        <f ca="1">IND_SavTechs_FD!$C$9</f>
        <v>IFDHT</v>
      </c>
      <c r="D18">
        <f>IND_SavTechs_FD!D19</f>
        <v>2016</v>
      </c>
      <c r="E18">
        <f ca="1">AVERAGEIFS(IND_SavTechs_FD!$E$8:$E$607,IND_SavTechs_FD!$C$8:$C$607,IND_FD!C18, IND_SavTechs_FD!$K$8:$K$607,IND_FD!L18)</f>
        <v>5.0200000000000005</v>
      </c>
      <c r="F18" s="79">
        <f ca="1">AVERAGEIFS(IND_SavTechs_FD!$F$8:$F$607,IND_SavTechs_FD!$C$8:$C$607,IND_FD!C18, IND_SavTechs_FD!$K$8:$K$607,IND_FD!L18)</f>
        <v>649.66673454438887</v>
      </c>
      <c r="I18" s="63">
        <f>IND_SavTechs_FD!I19</f>
        <v>1</v>
      </c>
      <c r="J18" s="63">
        <f>IND_SavTechs_FD!J19</f>
        <v>1</v>
      </c>
      <c r="L18">
        <v>6</v>
      </c>
      <c r="M18" t="s">
        <v>168</v>
      </c>
      <c r="Q18" t="str">
        <f t="shared" ca="1" si="1"/>
        <v>INDFDEFFHT-2</v>
      </c>
      <c r="R18" t="str">
        <f t="shared" ca="1" si="2"/>
        <v>Food industry Industry SavinHT</v>
      </c>
      <c r="S18" t="s">
        <v>32</v>
      </c>
      <c r="T18" t="s">
        <v>33</v>
      </c>
      <c r="W18" t="s">
        <v>34</v>
      </c>
    </row>
    <row r="19" spans="2:23">
      <c r="B19" t="str">
        <f t="shared" ca="1" si="3"/>
        <v>INDFDEFFHT-3</v>
      </c>
      <c r="C19" t="str">
        <f ca="1">IND_SavTechs_FD!$C$9</f>
        <v>IFDHT</v>
      </c>
      <c r="D19">
        <f>IND_SavTechs_FD!D20</f>
        <v>2016</v>
      </c>
      <c r="E19">
        <f ca="1">AVERAGEIFS(IND_SavTechs_FD!$E$8:$E$607,IND_SavTechs_FD!$C$8:$C$607,IND_FD!C19, IND_SavTechs_FD!$K$8:$K$607,IND_FD!L19)</f>
        <v>5.1480000000000006</v>
      </c>
      <c r="F19" s="79">
        <f ca="1">AVERAGEIFS(IND_SavTechs_FD!$F$8:$F$607,IND_SavTechs_FD!$C$8:$C$607,IND_FD!C19, IND_SavTechs_FD!$K$8:$K$607,IND_FD!L19)</f>
        <v>750.96979647107355</v>
      </c>
      <c r="I19" s="63">
        <f>IND_SavTechs_FD!I20</f>
        <v>1</v>
      </c>
      <c r="J19" s="63">
        <f>IND_SavTechs_FD!J20</f>
        <v>1</v>
      </c>
      <c r="L19">
        <v>5</v>
      </c>
      <c r="M19" t="s">
        <v>169</v>
      </c>
      <c r="Q19" t="str">
        <f t="shared" ca="1" si="1"/>
        <v>INDFDEFFHT-3</v>
      </c>
      <c r="R19" t="str">
        <f t="shared" ca="1" si="2"/>
        <v>Food industry Industry SavinHT</v>
      </c>
      <c r="S19" t="s">
        <v>32</v>
      </c>
      <c r="T19" t="s">
        <v>33</v>
      </c>
      <c r="W19" t="s">
        <v>34</v>
      </c>
    </row>
    <row r="20" spans="2:23">
      <c r="B20" t="str">
        <f t="shared" ca="1" si="3"/>
        <v>INDFDEFFHT-4</v>
      </c>
      <c r="C20" t="str">
        <f ca="1">IND_SavTechs_FD!$C$9</f>
        <v>IFDHT</v>
      </c>
      <c r="D20">
        <f>IND_SavTechs_FD!D21</f>
        <v>2016</v>
      </c>
      <c r="E20">
        <f ca="1">AVERAGEIFS(IND_SavTechs_FD!$E$8:$E$607,IND_SavTechs_FD!$C$8:$C$607,IND_FD!C20, IND_SavTechs_FD!$K$8:$K$607,IND_FD!L20)</f>
        <v>5.2480000000000002</v>
      </c>
      <c r="F20" s="79">
        <f ca="1">AVERAGEIFS(IND_SavTechs_FD!$F$8:$F$607,IND_SavTechs_FD!$C$8:$C$607,IND_FD!C20, IND_SavTechs_FD!$K$8:$K$607,IND_FD!L20)</f>
        <v>830.11281360129601</v>
      </c>
      <c r="I20" s="63">
        <f>IND_SavTechs_FD!I21</f>
        <v>1</v>
      </c>
      <c r="J20" s="63">
        <f>IND_SavTechs_FD!J21</f>
        <v>1</v>
      </c>
      <c r="L20">
        <v>4</v>
      </c>
      <c r="M20" t="s">
        <v>170</v>
      </c>
      <c r="Q20" t="str">
        <f t="shared" ca="1" si="1"/>
        <v>INDFDEFFHT-4</v>
      </c>
      <c r="R20" t="str">
        <f t="shared" ca="1" si="2"/>
        <v>Food industry Industry SavinHT</v>
      </c>
      <c r="S20" t="s">
        <v>32</v>
      </c>
      <c r="T20" t="s">
        <v>33</v>
      </c>
      <c r="W20" t="s">
        <v>34</v>
      </c>
    </row>
    <row r="21" spans="2:23">
      <c r="B21" t="str">
        <f t="shared" ca="1" si="3"/>
        <v>INDFDEFFHT-5</v>
      </c>
      <c r="C21" t="str">
        <f ca="1">IND_SavTechs_FD!$C$9</f>
        <v>IFDHT</v>
      </c>
      <c r="D21">
        <f>IND_SavTechs_FD!D22</f>
        <v>2016</v>
      </c>
      <c r="E21" s="141">
        <v>1</v>
      </c>
      <c r="F21" s="142">
        <v>5000</v>
      </c>
      <c r="I21" s="63">
        <f>IND_SavTechs_FD!I22</f>
        <v>1</v>
      </c>
      <c r="J21" s="63">
        <f>IND_SavTechs_FD!J22</f>
        <v>1</v>
      </c>
      <c r="L21">
        <v>3</v>
      </c>
      <c r="M21" t="s">
        <v>171</v>
      </c>
      <c r="Q21" t="str">
        <f t="shared" ca="1" si="1"/>
        <v>INDFDEFFHT-5</v>
      </c>
      <c r="R21" t="str">
        <f t="shared" ca="1" si="2"/>
        <v>Food industry Industry SavinHT</v>
      </c>
      <c r="S21" t="s">
        <v>32</v>
      </c>
      <c r="T21" t="s">
        <v>33</v>
      </c>
      <c r="W21" t="s">
        <v>34</v>
      </c>
    </row>
    <row r="22" spans="2:23">
      <c r="B22" t="str">
        <f t="shared" ca="1" si="3"/>
        <v>INDFDEFFHT-6</v>
      </c>
      <c r="C22" t="str">
        <f ca="1">IND_SavTechs_FD!$C$9</f>
        <v>IFDHT</v>
      </c>
      <c r="D22">
        <f>IND_SavTechs_FD!D23</f>
        <v>2016</v>
      </c>
      <c r="E22" s="141">
        <v>1</v>
      </c>
      <c r="F22" s="142">
        <v>5000</v>
      </c>
      <c r="I22" s="63">
        <f>IND_SavTechs_FD!I23</f>
        <v>1</v>
      </c>
      <c r="J22" s="63">
        <f>IND_SavTechs_FD!J23</f>
        <v>1</v>
      </c>
      <c r="L22">
        <v>2</v>
      </c>
      <c r="M22" t="s">
        <v>172</v>
      </c>
      <c r="Q22" t="str">
        <f t="shared" ca="1" si="1"/>
        <v>INDFDEFFHT-6</v>
      </c>
      <c r="R22" t="str">
        <f t="shared" ca="1" si="2"/>
        <v>Food industry Industry SavinHT</v>
      </c>
      <c r="S22" t="s">
        <v>32</v>
      </c>
      <c r="T22" t="s">
        <v>33</v>
      </c>
      <c r="W22" t="s">
        <v>34</v>
      </c>
    </row>
    <row r="23" spans="2:23">
      <c r="B23" t="str">
        <f t="shared" ca="1" si="3"/>
        <v>INDFDEFFHT-7</v>
      </c>
      <c r="C23" t="str">
        <f ca="1">IND_SavTechs_FD!$C$9</f>
        <v>IFDHT</v>
      </c>
      <c r="D23">
        <f>IND_SavTechs_FD!D24</f>
        <v>2016</v>
      </c>
      <c r="E23" s="141">
        <v>1</v>
      </c>
      <c r="F23" s="142">
        <v>5000</v>
      </c>
      <c r="I23" s="63">
        <f>IND_SavTechs_FD!I24</f>
        <v>1</v>
      </c>
      <c r="J23" s="63">
        <f>IND_SavTechs_FD!J24</f>
        <v>1</v>
      </c>
      <c r="L23">
        <v>1</v>
      </c>
      <c r="M23" t="s">
        <v>173</v>
      </c>
      <c r="Q23" t="str">
        <f t="shared" ca="1" si="1"/>
        <v>INDFDEFFHT-7</v>
      </c>
      <c r="R23" t="str">
        <f t="shared" ca="1" si="2"/>
        <v>Food industry Industry SavinHT</v>
      </c>
      <c r="S23" t="s">
        <v>32</v>
      </c>
      <c r="T23" t="s">
        <v>33</v>
      </c>
      <c r="W23" t="s">
        <v>34</v>
      </c>
    </row>
    <row r="24" spans="2:23">
      <c r="B24" t="str">
        <f t="shared" ca="1" si="3"/>
        <v>INDFDEFFHT-8</v>
      </c>
      <c r="C24" t="str">
        <f ca="1">IND_SavTechs_FD!$C$9</f>
        <v>IFDHT</v>
      </c>
      <c r="D24">
        <f>IND_SavTechs_FD!D25</f>
        <v>2016</v>
      </c>
      <c r="E24" s="141">
        <v>1</v>
      </c>
      <c r="F24" s="142">
        <v>5000</v>
      </c>
      <c r="I24" s="63">
        <f>IND_SavTechs_FD!I25</f>
        <v>1</v>
      </c>
      <c r="J24" s="63">
        <f>IND_SavTechs_FD!J25</f>
        <v>1</v>
      </c>
      <c r="L24">
        <v>0</v>
      </c>
      <c r="M24" t="s">
        <v>174</v>
      </c>
      <c r="Q24" t="str">
        <f t="shared" ca="1" si="1"/>
        <v>INDFDEFFHT-8</v>
      </c>
      <c r="R24" t="str">
        <f t="shared" ca="1" si="2"/>
        <v>Food industry Industry SavinHT</v>
      </c>
      <c r="S24" t="s">
        <v>32</v>
      </c>
      <c r="T24" t="s">
        <v>33</v>
      </c>
      <c r="W24" t="s">
        <v>34</v>
      </c>
    </row>
    <row r="25" spans="2:23">
      <c r="B25" t="str">
        <f ca="1">"IND"&amp;MID(C25,2,2)&amp;"EFF"&amp;RIGHT(C25,2)&amp;"-"&amp;8-L25</f>
        <v>INDFDEFFRH-0</v>
      </c>
      <c r="C25" t="str">
        <f ca="1">IND_SavTechs_FD!$C$10</f>
        <v>IFDRH</v>
      </c>
      <c r="D25">
        <f>IND_SavTechs_FD!D26</f>
        <v>2016</v>
      </c>
      <c r="E25">
        <f ca="1">AVERAGEIFS(IND_SavTechs_FD!$E$8:$E$607,IND_SavTechs_FD!$C$8:$C$607,IND_FD!C25, IND_SavTechs_FD!$K$8:$K$607,IND_FD!L25)</f>
        <v>14.394099290780144</v>
      </c>
      <c r="F25" s="79">
        <f ca="1">AVERAGEIFS(IND_SavTechs_FD!$F$8:$F$607,IND_SavTechs_FD!$C$8:$C$607,IND_FD!C25, IND_SavTechs_FD!$K$8:$K$607,IND_FD!L25)</f>
        <v>64.390480858148294</v>
      </c>
      <c r="I25" s="63">
        <f>IND_SavTechs_FD!I26</f>
        <v>1</v>
      </c>
      <c r="J25" s="63">
        <f>IND_SavTechs_FD!J26</f>
        <v>1</v>
      </c>
      <c r="L25">
        <v>8</v>
      </c>
      <c r="M25" t="s">
        <v>166</v>
      </c>
      <c r="Q25" t="str">
        <f t="shared" ca="1" si="1"/>
        <v>INDFDEFFRH-0</v>
      </c>
      <c r="R25" t="str">
        <f t="shared" ca="1" si="2"/>
        <v>Food industry Industry SavinRH</v>
      </c>
      <c r="S25" t="s">
        <v>32</v>
      </c>
      <c r="T25" t="s">
        <v>33</v>
      </c>
      <c r="W25" t="s">
        <v>34</v>
      </c>
    </row>
    <row r="26" spans="2:23">
      <c r="B26" t="str">
        <f t="shared" ref="B26:B33" ca="1" si="4">"IND"&amp;MID(C26,2,2)&amp;"EFF"&amp;RIGHT(C26,2)&amp;"-"&amp;8-L26</f>
        <v>INDFDEFFRH-1</v>
      </c>
      <c r="C26" t="str">
        <f ca="1">IND_SavTechs_FD!$C$10</f>
        <v>IFDRH</v>
      </c>
      <c r="D26">
        <f>IND_SavTechs_FD!D27</f>
        <v>2016</v>
      </c>
      <c r="E26">
        <f ca="1">AVERAGEIFS(IND_SavTechs_FD!$E$8:$E$607,IND_SavTechs_FD!$C$8:$C$607,IND_FD!C26, IND_SavTechs_FD!$K$8:$K$607,IND_FD!L26)</f>
        <v>16.168000000000003</v>
      </c>
      <c r="F26" s="79">
        <f ca="1">AVERAGEIFS(IND_SavTechs_FD!$F$8:$F$607,IND_SavTechs_FD!$C$8:$C$607,IND_FD!C26, IND_SavTechs_FD!$K$8:$K$607,IND_FD!L26)</f>
        <v>543.19149236745659</v>
      </c>
      <c r="I26" s="63">
        <f>IND_SavTechs_FD!I27</f>
        <v>1</v>
      </c>
      <c r="J26" s="63">
        <f>IND_SavTechs_FD!J27</f>
        <v>1</v>
      </c>
      <c r="L26">
        <v>7</v>
      </c>
      <c r="M26" t="s">
        <v>167</v>
      </c>
      <c r="Q26" t="str">
        <f t="shared" ca="1" si="1"/>
        <v>INDFDEFFRH-1</v>
      </c>
      <c r="R26" t="str">
        <f t="shared" ca="1" si="2"/>
        <v>Food industry Industry SavinRH</v>
      </c>
      <c r="S26" t="s">
        <v>32</v>
      </c>
      <c r="T26" t="s">
        <v>33</v>
      </c>
      <c r="W26" t="s">
        <v>34</v>
      </c>
    </row>
    <row r="27" spans="2:23">
      <c r="B27" t="str">
        <f t="shared" ca="1" si="4"/>
        <v>INDFDEFFRH-2</v>
      </c>
      <c r="C27" t="str">
        <f ca="1">IND_SavTechs_FD!$C$10</f>
        <v>IFDRH</v>
      </c>
      <c r="D27">
        <f>IND_SavTechs_FD!D28</f>
        <v>2016</v>
      </c>
      <c r="E27">
        <f ca="1">AVERAGEIFS(IND_SavTechs_FD!$E$8:$E$607,IND_SavTechs_FD!$C$8:$C$607,IND_FD!C27, IND_SavTechs_FD!$K$8:$K$607,IND_FD!L27)</f>
        <v>16.224000000000004</v>
      </c>
      <c r="F27" s="79">
        <f ca="1">AVERAGEIFS(IND_SavTechs_FD!$F$8:$F$607,IND_SavTechs_FD!$C$8:$C$607,IND_FD!C27, IND_SavTechs_FD!$K$8:$K$607,IND_FD!L27)</f>
        <v>659.58966930333997</v>
      </c>
      <c r="I27" s="63">
        <f>IND_SavTechs_FD!I28</f>
        <v>1</v>
      </c>
      <c r="J27" s="63">
        <f>IND_SavTechs_FD!J28</f>
        <v>1</v>
      </c>
      <c r="L27">
        <v>6</v>
      </c>
      <c r="M27" t="s">
        <v>168</v>
      </c>
      <c r="Q27" t="str">
        <f t="shared" ca="1" si="1"/>
        <v>INDFDEFFRH-2</v>
      </c>
      <c r="R27" t="str">
        <f t="shared" ca="1" si="2"/>
        <v>Food industry Industry SavinRH</v>
      </c>
      <c r="S27" t="s">
        <v>32</v>
      </c>
      <c r="T27" t="s">
        <v>33</v>
      </c>
      <c r="W27" t="s">
        <v>34</v>
      </c>
    </row>
    <row r="28" spans="2:23">
      <c r="B28" t="str">
        <f t="shared" ca="1" si="4"/>
        <v>INDFDEFFRH-3</v>
      </c>
      <c r="C28" t="str">
        <f ca="1">IND_SavTechs_FD!$C$10</f>
        <v>IFDRH</v>
      </c>
      <c r="D28">
        <f>IND_SavTechs_FD!D29</f>
        <v>2016</v>
      </c>
      <c r="E28">
        <f ca="1">AVERAGEIFS(IND_SavTechs_FD!$E$8:$E$607,IND_SavTechs_FD!$C$8:$C$607,IND_FD!C28, IND_SavTechs_FD!$K$8:$K$607,IND_FD!L28)</f>
        <v>16.270666666666671</v>
      </c>
      <c r="F28" s="79">
        <f ca="1">AVERAGEIFS(IND_SavTechs_FD!$F$8:$F$607,IND_SavTechs_FD!$C$8:$C$607,IND_FD!C28, IND_SavTechs_FD!$K$8:$K$607,IND_FD!L28)</f>
        <v>756.58815008324314</v>
      </c>
      <c r="I28" s="63">
        <f>IND_SavTechs_FD!I29</f>
        <v>1</v>
      </c>
      <c r="J28" s="63">
        <f>IND_SavTechs_FD!J29</f>
        <v>1</v>
      </c>
      <c r="L28">
        <v>5</v>
      </c>
      <c r="M28" t="s">
        <v>169</v>
      </c>
      <c r="Q28" t="str">
        <f t="shared" ca="1" si="1"/>
        <v>INDFDEFFRH-3</v>
      </c>
      <c r="R28" t="str">
        <f t="shared" ca="1" si="2"/>
        <v>Food industry Industry SavinRH</v>
      </c>
      <c r="S28" t="s">
        <v>32</v>
      </c>
      <c r="T28" t="s">
        <v>33</v>
      </c>
      <c r="W28" t="s">
        <v>34</v>
      </c>
    </row>
    <row r="29" spans="2:23">
      <c r="B29" t="str">
        <f t="shared" ca="1" si="4"/>
        <v>INDFDEFFRH-4</v>
      </c>
      <c r="C29" t="str">
        <f ca="1">IND_SavTechs_FD!$C$10</f>
        <v>IFDRH</v>
      </c>
      <c r="D29">
        <f>IND_SavTechs_FD!D30</f>
        <v>2016</v>
      </c>
      <c r="E29">
        <f ca="1">AVERAGEIFS(IND_SavTechs_FD!$E$8:$E$607,IND_SavTechs_FD!$C$8:$C$607,IND_FD!C29, IND_SavTechs_FD!$K$8:$K$607,IND_FD!L29)</f>
        <v>16.317333333333337</v>
      </c>
      <c r="F29" s="79">
        <f ca="1">AVERAGEIFS(IND_SavTechs_FD!$F$8:$F$607,IND_SavTechs_FD!$C$8:$C$607,IND_FD!C29, IND_SavTechs_FD!$K$8:$K$607,IND_FD!L29)</f>
        <v>853.58663086314607</v>
      </c>
      <c r="I29" s="63">
        <f>IND_SavTechs_FD!I30</f>
        <v>1</v>
      </c>
      <c r="J29" s="63">
        <f>IND_SavTechs_FD!J30</f>
        <v>1</v>
      </c>
      <c r="L29">
        <v>4</v>
      </c>
      <c r="M29" t="s">
        <v>170</v>
      </c>
      <c r="Q29" t="str">
        <f t="shared" ca="1" si="1"/>
        <v>INDFDEFFRH-4</v>
      </c>
      <c r="R29" t="str">
        <f t="shared" ca="1" si="2"/>
        <v>Food industry Industry SavinRH</v>
      </c>
      <c r="S29" t="s">
        <v>32</v>
      </c>
      <c r="T29" t="s">
        <v>33</v>
      </c>
      <c r="W29" t="s">
        <v>34</v>
      </c>
    </row>
    <row r="30" spans="2:23">
      <c r="B30" t="str">
        <f t="shared" ca="1" si="4"/>
        <v>INDFDEFFRH-5</v>
      </c>
      <c r="C30" t="str">
        <f ca="1">IND_SavTechs_FD!$C$10</f>
        <v>IFDRH</v>
      </c>
      <c r="D30">
        <f>IND_SavTechs_FD!D31</f>
        <v>2016</v>
      </c>
      <c r="E30">
        <f ca="1">AVERAGEIFS(IND_SavTechs_FD!$E$8:$E$607,IND_SavTechs_FD!$C$8:$C$607,IND_FD!C30, IND_SavTechs_FD!$K$8:$K$607,IND_FD!L30)</f>
        <v>16.364000000000004</v>
      </c>
      <c r="F30" s="79">
        <f ca="1">AVERAGEIFS(IND_SavTechs_FD!$F$8:$F$607,IND_SavTechs_FD!$C$8:$C$607,IND_FD!C30, IND_SavTechs_FD!$K$8:$K$607,IND_FD!L30)</f>
        <v>950.585111643049</v>
      </c>
      <c r="I30" s="63">
        <f>IND_SavTechs_FD!I31</f>
        <v>1</v>
      </c>
      <c r="J30" s="63">
        <f>IND_SavTechs_FD!J31</f>
        <v>1</v>
      </c>
      <c r="L30">
        <v>3</v>
      </c>
      <c r="M30" t="s">
        <v>171</v>
      </c>
      <c r="Q30" t="str">
        <f t="shared" ca="1" si="1"/>
        <v>INDFDEFFRH-5</v>
      </c>
      <c r="R30" t="str">
        <f t="shared" ca="1" si="2"/>
        <v>Food industry Industry SavinRH</v>
      </c>
      <c r="S30" t="s">
        <v>32</v>
      </c>
      <c r="T30" t="s">
        <v>33</v>
      </c>
      <c r="W30" t="s">
        <v>34</v>
      </c>
    </row>
    <row r="31" spans="2:23">
      <c r="B31" t="str">
        <f t="shared" ca="1" si="4"/>
        <v>INDFDEFFRH-6</v>
      </c>
      <c r="C31" t="str">
        <f ca="1">IND_SavTechs_FD!$C$10</f>
        <v>IFDRH</v>
      </c>
      <c r="D31">
        <f>IND_SavTechs_FD!D32</f>
        <v>2016</v>
      </c>
      <c r="E31">
        <f ca="1">AVERAGEIFS(IND_SavTechs_FD!$E$8:$E$607,IND_SavTechs_FD!$C$8:$C$607,IND_FD!C31, IND_SavTechs_FD!$K$8:$K$607,IND_FD!L31)</f>
        <v>16.410666666666668</v>
      </c>
      <c r="F31" s="79">
        <f ca="1">AVERAGEIFS(IND_SavTechs_FD!$F$8:$F$607,IND_SavTechs_FD!$C$8:$C$607,IND_FD!C31, IND_SavTechs_FD!$K$8:$K$607,IND_FD!L31)</f>
        <v>1047.5835924229521</v>
      </c>
      <c r="I31" s="63">
        <f>IND_SavTechs_FD!I32</f>
        <v>1</v>
      </c>
      <c r="J31" s="63">
        <f>IND_SavTechs_FD!J32</f>
        <v>1</v>
      </c>
      <c r="L31">
        <v>2</v>
      </c>
      <c r="M31" t="s">
        <v>172</v>
      </c>
      <c r="Q31" t="str">
        <f t="shared" ca="1" si="1"/>
        <v>INDFDEFFRH-6</v>
      </c>
      <c r="R31" t="str">
        <f t="shared" ca="1" si="2"/>
        <v>Food industry Industry SavinRH</v>
      </c>
      <c r="S31" t="s">
        <v>32</v>
      </c>
      <c r="T31" t="s">
        <v>33</v>
      </c>
      <c r="W31" t="s">
        <v>34</v>
      </c>
    </row>
    <row r="32" spans="2:23">
      <c r="B32" t="str">
        <f t="shared" ca="1" si="4"/>
        <v>INDFDEFFRH-7</v>
      </c>
      <c r="C32" t="str">
        <f ca="1">IND_SavTechs_FD!$C$10</f>
        <v>IFDRH</v>
      </c>
      <c r="D32">
        <f>IND_SavTechs_FD!D33</f>
        <v>2016</v>
      </c>
      <c r="E32">
        <f ca="1">AVERAGEIFS(IND_SavTechs_FD!$E$8:$E$607,IND_SavTechs_FD!$C$8:$C$607,IND_FD!C32, IND_SavTechs_FD!$K$8:$K$607,IND_FD!L32)</f>
        <v>16.457333333333338</v>
      </c>
      <c r="F32" s="79">
        <f ca="1">AVERAGEIFS(IND_SavTechs_FD!$F$8:$F$607,IND_SavTechs_FD!$C$8:$C$607,IND_FD!C32, IND_SavTechs_FD!$K$8:$K$607,IND_FD!L32)</f>
        <v>1144.5820732028551</v>
      </c>
      <c r="I32" s="63">
        <f>IND_SavTechs_FD!I33</f>
        <v>1</v>
      </c>
      <c r="J32" s="63">
        <f>IND_SavTechs_FD!J33</f>
        <v>1</v>
      </c>
      <c r="L32">
        <v>1</v>
      </c>
      <c r="M32" t="s">
        <v>173</v>
      </c>
      <c r="Q32" t="str">
        <f t="shared" ca="1" si="1"/>
        <v>INDFDEFFRH-7</v>
      </c>
      <c r="R32" t="str">
        <f t="shared" ca="1" si="2"/>
        <v>Food industry Industry SavinRH</v>
      </c>
      <c r="S32" t="s">
        <v>32</v>
      </c>
      <c r="T32" t="s">
        <v>33</v>
      </c>
      <c r="W32" t="s">
        <v>34</v>
      </c>
    </row>
    <row r="33" spans="2:23">
      <c r="B33" t="str">
        <f t="shared" ca="1" si="4"/>
        <v>INDFDEFFRH-8</v>
      </c>
      <c r="C33" t="str">
        <f ca="1">IND_SavTechs_FD!$C$10</f>
        <v>IFDRH</v>
      </c>
      <c r="D33">
        <f>IND_SavTechs_FD!D34</f>
        <v>2016</v>
      </c>
      <c r="E33">
        <f ca="1">AVERAGEIFS(IND_SavTechs_FD!$E$8:$E$607,IND_SavTechs_FD!$C$8:$C$607,IND_FD!C33, IND_SavTechs_FD!$K$8:$K$607,IND_FD!L33)</f>
        <v>16.802666666666667</v>
      </c>
      <c r="F33" s="79">
        <f ca="1">AVERAGEIFS(IND_SavTechs_FD!$F$8:$F$607,IND_SavTechs_FD!$C$8:$C$607,IND_FD!C33, IND_SavTechs_FD!$K$8:$K$607,IND_FD!L33)</f>
        <v>1862.3708309741371</v>
      </c>
      <c r="I33" s="63">
        <f>IND_SavTechs_FD!I34</f>
        <v>1</v>
      </c>
      <c r="J33" s="63">
        <f>IND_SavTechs_FD!J34</f>
        <v>1</v>
      </c>
      <c r="L33">
        <v>0</v>
      </c>
      <c r="M33" t="s">
        <v>174</v>
      </c>
      <c r="Q33" t="str">
        <f t="shared" ca="1" si="1"/>
        <v>INDFDEFFRH-8</v>
      </c>
      <c r="R33" t="str">
        <f t="shared" ca="1" si="2"/>
        <v>Food industry Industry SavinRH</v>
      </c>
      <c r="S33" t="s">
        <v>32</v>
      </c>
      <c r="T33" t="s">
        <v>33</v>
      </c>
      <c r="W33" t="s">
        <v>34</v>
      </c>
    </row>
    <row r="34" spans="2:23">
      <c r="B34" t="str">
        <f ca="1">"IND"&amp;MID(C34,2,2)&amp;"EFF"&amp;RIGHT(C34,2)&amp;"-"&amp;8-L34</f>
        <v>INDFDEFFLA-0</v>
      </c>
      <c r="C34" t="str">
        <f ca="1">IND_SavTechs_FD!$C$11</f>
        <v>IFDLA</v>
      </c>
      <c r="D34">
        <f>IND_SavTechs_FD!D35</f>
        <v>2016</v>
      </c>
      <c r="E34">
        <f ca="1">AVERAGEIFS(IND_SavTechs_FD!$E$8:$E$607,IND_SavTechs_FD!$C$8:$C$607,IND_FD!C34, IND_SavTechs_FD!$K$8:$K$607,IND_FD!L34)</f>
        <v>3.0259999999999998</v>
      </c>
      <c r="F34" s="79">
        <f ca="1">AVERAGEIFS(IND_SavTechs_FD!$F$8:$F$607,IND_SavTechs_FD!$C$8:$C$607,IND_FD!C34, IND_SavTechs_FD!$K$8:$K$607,IND_FD!L34)</f>
        <v>143.23420413780821</v>
      </c>
      <c r="I34" s="63">
        <f>IND_SavTechs_FD!I35</f>
        <v>1</v>
      </c>
      <c r="J34" s="63">
        <f>IND_SavTechs_FD!J35</f>
        <v>1</v>
      </c>
      <c r="L34">
        <v>8</v>
      </c>
      <c r="M34" t="s">
        <v>166</v>
      </c>
      <c r="Q34" t="str">
        <f t="shared" ca="1" si="1"/>
        <v>INDFDEFFLA-0</v>
      </c>
      <c r="R34" t="str">
        <f t="shared" ca="1" si="2"/>
        <v>Food industry Industry SavinLA</v>
      </c>
      <c r="S34" t="s">
        <v>32</v>
      </c>
      <c r="T34" t="s">
        <v>33</v>
      </c>
      <c r="W34" t="s">
        <v>34</v>
      </c>
    </row>
    <row r="35" spans="2:23">
      <c r="B35" t="str">
        <f t="shared" ref="B35:B42" ca="1" si="5">"IND"&amp;MID(C35,2,2)&amp;"EFF"&amp;RIGHT(C35,2)&amp;"-"&amp;8-L35</f>
        <v>INDFDEFFLA-1</v>
      </c>
      <c r="C35" t="str">
        <f ca="1">IND_SavTechs_FD!$C$11</f>
        <v>IFDLA</v>
      </c>
      <c r="D35">
        <f>IND_SavTechs_FD!D36</f>
        <v>2016</v>
      </c>
      <c r="E35">
        <f ca="1">AVERAGEIFS(IND_SavTechs_FD!$E$8:$E$607,IND_SavTechs_FD!$C$8:$C$607,IND_FD!C35, IND_SavTechs_FD!$K$8:$K$607,IND_FD!L35)</f>
        <v>3.3319999999999999</v>
      </c>
      <c r="F35" s="79">
        <f ca="1">AVERAGEIFS(IND_SavTechs_FD!$F$8:$F$607,IND_SavTechs_FD!$C$8:$C$607,IND_FD!C35, IND_SavTechs_FD!$K$8:$K$607,IND_FD!L35)</f>
        <v>550.26851733115006</v>
      </c>
      <c r="I35" s="63">
        <f>IND_SavTechs_FD!I36</f>
        <v>1</v>
      </c>
      <c r="J35" s="63">
        <f>IND_SavTechs_FD!J36</f>
        <v>1</v>
      </c>
      <c r="L35">
        <v>7</v>
      </c>
      <c r="M35" t="s">
        <v>167</v>
      </c>
      <c r="Q35" t="str">
        <f t="shared" ca="1" si="1"/>
        <v>INDFDEFFLA-1</v>
      </c>
      <c r="R35" t="str">
        <f t="shared" ca="1" si="2"/>
        <v>Food industry Industry SavinLA</v>
      </c>
      <c r="S35" t="s">
        <v>32</v>
      </c>
      <c r="T35" t="s">
        <v>33</v>
      </c>
      <c r="W35" t="s">
        <v>34</v>
      </c>
    </row>
    <row r="36" spans="2:23">
      <c r="B36" t="str">
        <f t="shared" ca="1" si="5"/>
        <v>INDFDEFFLA-2</v>
      </c>
      <c r="C36" t="str">
        <f ca="1">IND_SavTechs_FD!$C$11</f>
        <v>IFDLA</v>
      </c>
      <c r="D36">
        <f>IND_SavTechs_FD!D37</f>
        <v>2016</v>
      </c>
      <c r="E36">
        <f ca="1">AVERAGEIFS(IND_SavTechs_FD!$E$8:$E$607,IND_SavTechs_FD!$C$8:$C$607,IND_FD!C36, IND_SavTechs_FD!$K$8:$K$607,IND_FD!L36)</f>
        <v>3.383</v>
      </c>
      <c r="F36" s="79">
        <f ca="1">AVERAGEIFS(IND_SavTechs_FD!$F$8:$F$607,IND_SavTechs_FD!$C$8:$C$607,IND_FD!C36, IND_SavTechs_FD!$K$8:$K$607,IND_FD!L36)</f>
        <v>634.18302351907028</v>
      </c>
      <c r="I36" s="63">
        <f>IND_SavTechs_FD!I37</f>
        <v>1</v>
      </c>
      <c r="J36" s="63">
        <f>IND_SavTechs_FD!J37</f>
        <v>1</v>
      </c>
      <c r="L36">
        <v>6</v>
      </c>
      <c r="M36" t="s">
        <v>168</v>
      </c>
      <c r="Q36" t="str">
        <f t="shared" ca="1" si="1"/>
        <v>INDFDEFFLA-2</v>
      </c>
      <c r="R36" t="str">
        <f t="shared" ca="1" si="2"/>
        <v>Food industry Industry SavinLA</v>
      </c>
      <c r="S36" t="s">
        <v>32</v>
      </c>
      <c r="T36" t="s">
        <v>33</v>
      </c>
      <c r="W36" t="s">
        <v>34</v>
      </c>
    </row>
    <row r="37" spans="2:23">
      <c r="B37" t="str">
        <f t="shared" ca="1" si="5"/>
        <v>INDFDEFFLA-3</v>
      </c>
      <c r="C37" t="str">
        <f ca="1">IND_SavTechs_FD!$C$11</f>
        <v>IFDLA</v>
      </c>
      <c r="D37">
        <f>IND_SavTechs_FD!D38</f>
        <v>2016</v>
      </c>
      <c r="E37">
        <f ca="1">AVERAGEIFS(IND_SavTechs_FD!$E$8:$E$607,IND_SavTechs_FD!$C$8:$C$607,IND_FD!C37, IND_SavTechs_FD!$K$8:$K$607,IND_FD!L37)</f>
        <v>3.43825</v>
      </c>
      <c r="F37" s="79">
        <f ca="1">AVERAGEIFS(IND_SavTechs_FD!$F$8:$F$607,IND_SavTechs_FD!$C$8:$C$607,IND_FD!C37, IND_SavTechs_FD!$K$8:$K$607,IND_FD!L37)</f>
        <v>746.06903176963078</v>
      </c>
      <c r="I37" s="63">
        <f>IND_SavTechs_FD!I38</f>
        <v>1</v>
      </c>
      <c r="J37" s="63">
        <f>IND_SavTechs_FD!J38</f>
        <v>1</v>
      </c>
      <c r="L37">
        <v>5</v>
      </c>
      <c r="M37" t="s">
        <v>169</v>
      </c>
      <c r="Q37" t="str">
        <f t="shared" ca="1" si="1"/>
        <v>INDFDEFFLA-3</v>
      </c>
      <c r="R37" t="str">
        <f t="shared" ca="1" si="2"/>
        <v>Food industry Industry SavinLA</v>
      </c>
      <c r="S37" t="s">
        <v>32</v>
      </c>
      <c r="T37" t="s">
        <v>33</v>
      </c>
      <c r="W37" t="s">
        <v>34</v>
      </c>
    </row>
    <row r="38" spans="2:23">
      <c r="B38" t="str">
        <f t="shared" ca="1" si="5"/>
        <v>INDFDEFFLA-4</v>
      </c>
      <c r="C38" t="str">
        <f ca="1">IND_SavTechs_FD!$C$11</f>
        <v>IFDLA</v>
      </c>
      <c r="D38">
        <f>IND_SavTechs_FD!D39</f>
        <v>2016</v>
      </c>
      <c r="E38">
        <f ca="1">AVERAGEIFS(IND_SavTechs_FD!$E$8:$E$607,IND_SavTechs_FD!$C$8:$C$607,IND_FD!C38, IND_SavTechs_FD!$K$8:$K$607,IND_FD!L38)</f>
        <v>3.4892499999999997</v>
      </c>
      <c r="F38" s="79">
        <f ca="1">AVERAGEIFS(IND_SavTechs_FD!$F$8:$F$607,IND_SavTechs_FD!$C$8:$C$607,IND_FD!C38, IND_SavTechs_FD!$K$8:$K$607,IND_FD!L38)</f>
        <v>857.95504002019118</v>
      </c>
      <c r="I38" s="63">
        <f>IND_SavTechs_FD!I39</f>
        <v>1</v>
      </c>
      <c r="J38" s="63">
        <f>IND_SavTechs_FD!J39</f>
        <v>1</v>
      </c>
      <c r="L38">
        <v>4</v>
      </c>
      <c r="M38" t="s">
        <v>170</v>
      </c>
      <c r="Q38" t="str">
        <f t="shared" ca="1" si="1"/>
        <v>INDFDEFFLA-4</v>
      </c>
      <c r="R38" t="str">
        <f t="shared" ca="1" si="2"/>
        <v>Food industry Industry SavinLA</v>
      </c>
      <c r="S38" t="s">
        <v>32</v>
      </c>
      <c r="T38" t="s">
        <v>33</v>
      </c>
      <c r="W38" t="s">
        <v>34</v>
      </c>
    </row>
    <row r="39" spans="2:23">
      <c r="B39" t="str">
        <f t="shared" ca="1" si="5"/>
        <v>INDFDEFFLA-5</v>
      </c>
      <c r="C39" t="str">
        <f ca="1">IND_SavTechs_FD!$C$11</f>
        <v>IFDLA</v>
      </c>
      <c r="D39">
        <f>IND_SavTechs_FD!D40</f>
        <v>2016</v>
      </c>
      <c r="E39">
        <f ca="1">AVERAGEIFS(IND_SavTechs_FD!$E$8:$E$607,IND_SavTechs_FD!$C$8:$C$607,IND_FD!C39, IND_SavTechs_FD!$K$8:$K$607,IND_FD!L39)</f>
        <v>3.5402499999999999</v>
      </c>
      <c r="F39" s="79">
        <f ca="1">AVERAGEIFS(IND_SavTechs_FD!$F$8:$F$607,IND_SavTechs_FD!$C$8:$C$607,IND_FD!C39, IND_SavTechs_FD!$K$8:$K$607,IND_FD!L39)</f>
        <v>969.84104827075157</v>
      </c>
      <c r="I39" s="63">
        <f>IND_SavTechs_FD!I40</f>
        <v>1</v>
      </c>
      <c r="J39" s="63">
        <f>IND_SavTechs_FD!J40</f>
        <v>1</v>
      </c>
      <c r="L39">
        <v>3</v>
      </c>
      <c r="M39" t="s">
        <v>171</v>
      </c>
      <c r="Q39" t="str">
        <f t="shared" ca="1" si="1"/>
        <v>INDFDEFFLA-5</v>
      </c>
      <c r="R39" t="str">
        <f t="shared" ca="1" si="2"/>
        <v>Food industry Industry SavinLA</v>
      </c>
      <c r="S39" t="s">
        <v>32</v>
      </c>
      <c r="T39" t="s">
        <v>33</v>
      </c>
      <c r="W39" t="s">
        <v>34</v>
      </c>
    </row>
    <row r="40" spans="2:23">
      <c r="B40" t="str">
        <f t="shared" ca="1" si="5"/>
        <v>INDFDEFFLA-6</v>
      </c>
      <c r="C40" t="str">
        <f ca="1">IND_SavTechs_FD!$C$11</f>
        <v>IFDLA</v>
      </c>
      <c r="D40">
        <f>IND_SavTechs_FD!D41</f>
        <v>2016</v>
      </c>
      <c r="E40">
        <f ca="1">AVERAGEIFS(IND_SavTechs_FD!$E$8:$E$607,IND_SavTechs_FD!$C$8:$C$607,IND_FD!C40, IND_SavTechs_FD!$K$8:$K$607,IND_FD!L40)</f>
        <v>3.5785</v>
      </c>
      <c r="F40" s="79">
        <f ca="1">AVERAGEIFS(IND_SavTechs_FD!$F$8:$F$607,IND_SavTechs_FD!$C$8:$C$607,IND_FD!C40, IND_SavTechs_FD!$K$8:$K$607,IND_FD!L40)</f>
        <v>1053.7555544586721</v>
      </c>
      <c r="I40" s="63">
        <f>IND_SavTechs_FD!I41</f>
        <v>1</v>
      </c>
      <c r="J40" s="63">
        <f>IND_SavTechs_FD!J41</f>
        <v>1</v>
      </c>
      <c r="L40">
        <v>2</v>
      </c>
      <c r="M40" t="s">
        <v>172</v>
      </c>
      <c r="Q40" t="str">
        <f t="shared" ca="1" si="1"/>
        <v>INDFDEFFLA-6</v>
      </c>
      <c r="R40" t="str">
        <f t="shared" ca="1" si="2"/>
        <v>Food industry Industry SavinLA</v>
      </c>
      <c r="S40" t="s">
        <v>32</v>
      </c>
      <c r="T40" t="s">
        <v>33</v>
      </c>
      <c r="W40" t="s">
        <v>34</v>
      </c>
    </row>
    <row r="41" spans="2:23">
      <c r="B41" t="str">
        <f t="shared" ca="1" si="5"/>
        <v>INDFDEFFLA-7</v>
      </c>
      <c r="C41" t="str">
        <f ca="1">IND_SavTechs_FD!$C$11</f>
        <v>IFDLA</v>
      </c>
      <c r="D41">
        <f>IND_SavTechs_FD!D42</f>
        <v>2016</v>
      </c>
      <c r="E41">
        <f ca="1">AVERAGEIFS(IND_SavTechs_FD!$E$8:$E$607,IND_SavTechs_FD!$C$8:$C$607,IND_FD!C41, IND_SavTechs_FD!$K$8:$K$607,IND_FD!L41)</f>
        <v>3.6167499999999997</v>
      </c>
      <c r="F41" s="79">
        <f ca="1">AVERAGEIFS(IND_SavTechs_FD!$F$8:$F$607,IND_SavTechs_FD!$C$8:$C$607,IND_FD!C41, IND_SavTechs_FD!$K$8:$K$607,IND_FD!L41)</f>
        <v>1137.670060646592</v>
      </c>
      <c r="I41" s="63">
        <f>IND_SavTechs_FD!I42</f>
        <v>1</v>
      </c>
      <c r="J41" s="63">
        <f>IND_SavTechs_FD!J42</f>
        <v>1</v>
      </c>
      <c r="L41">
        <v>1</v>
      </c>
      <c r="M41" t="s">
        <v>173</v>
      </c>
      <c r="Q41" t="str">
        <f t="shared" ca="1" si="1"/>
        <v>INDFDEFFLA-7</v>
      </c>
      <c r="R41" t="str">
        <f t="shared" ca="1" si="2"/>
        <v>Food industry Industry SavinLA</v>
      </c>
      <c r="S41" t="s">
        <v>32</v>
      </c>
      <c r="T41" t="s">
        <v>33</v>
      </c>
      <c r="W41" t="s">
        <v>34</v>
      </c>
    </row>
    <row r="42" spans="2:23">
      <c r="B42" t="str">
        <f t="shared" ca="1" si="5"/>
        <v>INDFDEFFLA-8</v>
      </c>
      <c r="C42" t="str">
        <f ca="1">IND_SavTechs_FD!$C$11</f>
        <v>IFDLA</v>
      </c>
      <c r="D42">
        <f>IND_SavTechs_FD!D43</f>
        <v>2016</v>
      </c>
      <c r="E42">
        <f ca="1">AVERAGEIFS(IND_SavTechs_FD!$E$8:$E$607,IND_SavTechs_FD!$C$8:$C$607,IND_FD!C42, IND_SavTechs_FD!$K$8:$K$607,IND_FD!L42)</f>
        <v>4.2261760563380291</v>
      </c>
      <c r="F42" s="79">
        <f ca="1">AVERAGEIFS(IND_SavTechs_FD!$F$8:$F$607,IND_SavTechs_FD!$C$8:$C$607,IND_FD!C42, IND_SavTechs_FD!$K$8:$K$607,IND_FD!L42)</f>
        <v>1954.8138818661789</v>
      </c>
      <c r="I42" s="63">
        <f>IND_SavTechs_FD!I43</f>
        <v>1</v>
      </c>
      <c r="J42" s="63">
        <f>IND_SavTechs_FD!J43</f>
        <v>1</v>
      </c>
      <c r="L42">
        <v>0</v>
      </c>
      <c r="M42" t="s">
        <v>174</v>
      </c>
      <c r="Q42" t="str">
        <f t="shared" ca="1" si="1"/>
        <v>INDFDEFFLA-8</v>
      </c>
      <c r="R42" t="str">
        <f t="shared" ca="1" si="2"/>
        <v>Food industry Industry SavinLA</v>
      </c>
      <c r="S42" t="s">
        <v>32</v>
      </c>
      <c r="T42" t="s">
        <v>33</v>
      </c>
      <c r="W42" t="s">
        <v>34</v>
      </c>
    </row>
    <row r="43" spans="2:23">
      <c r="B43" t="str">
        <f ca="1">"IND"&amp;MID(C43,2,2)&amp;"EFF"&amp;RIGHT(C43,2)&amp;"-"&amp;8-L43</f>
        <v>INDFDEFFEM-0</v>
      </c>
      <c r="C43" t="str">
        <f ca="1">IND_SavTechs_FD!$C$12</f>
        <v>IFDEM</v>
      </c>
      <c r="D43">
        <f>IND_SavTechs_FD!D44</f>
        <v>2016</v>
      </c>
      <c r="E43">
        <f ca="1">AVERAGEIFS(IND_SavTechs_FD!$E$8:$E$607,IND_SavTechs_FD!$C$8:$C$607,IND_FD!C43, IND_SavTechs_FD!$K$8:$K$607,IND_FD!L43)</f>
        <v>3.1772999999999993</v>
      </c>
      <c r="F43" s="79">
        <f ca="1">AVERAGEIFS(IND_SavTechs_FD!$F$8:$F$607,IND_SavTechs_FD!$C$8:$C$607,IND_FD!C43, IND_SavTechs_FD!$K$8:$K$607,IND_FD!L43)</f>
        <v>132.0820967290999</v>
      </c>
      <c r="I43" s="63">
        <f>IND_SavTechs_FD!I44</f>
        <v>1</v>
      </c>
      <c r="J43" s="63">
        <f>IND_SavTechs_FD!J44</f>
        <v>1</v>
      </c>
      <c r="L43">
        <v>8</v>
      </c>
      <c r="M43" t="s">
        <v>166</v>
      </c>
      <c r="Q43" t="str">
        <f t="shared" ca="1" si="1"/>
        <v>INDFDEFFEM-0</v>
      </c>
      <c r="R43" t="str">
        <f t="shared" ca="1" si="2"/>
        <v>Food industry Industry SavinEM</v>
      </c>
      <c r="S43" t="s">
        <v>32</v>
      </c>
      <c r="T43" t="s">
        <v>33</v>
      </c>
      <c r="W43" t="s">
        <v>34</v>
      </c>
    </row>
    <row r="44" spans="2:23">
      <c r="B44" t="str">
        <f t="shared" ref="B44:B51" ca="1" si="6">"IND"&amp;MID(C44,2,2)&amp;"EFF"&amp;RIGHT(C44,2)&amp;"-"&amp;8-L44</f>
        <v>INDFDEFFEM-1</v>
      </c>
      <c r="C44" t="str">
        <f ca="1">IND_SavTechs_FD!$C$12</f>
        <v>IFDEM</v>
      </c>
      <c r="D44">
        <f>IND_SavTechs_FD!D45</f>
        <v>2016</v>
      </c>
      <c r="E44">
        <f ca="1">AVERAGEIFS(IND_SavTechs_FD!$E$8:$E$607,IND_SavTechs_FD!$C$8:$C$607,IND_FD!C44, IND_SavTechs_FD!$K$8:$K$607,IND_FD!L44)</f>
        <v>3.5164499999999999</v>
      </c>
      <c r="F44" s="79">
        <f ca="1">AVERAGEIFS(IND_SavTechs_FD!$F$8:$F$607,IND_SavTechs_FD!$C$8:$C$607,IND_FD!C44, IND_SavTechs_FD!$K$8:$K$607,IND_FD!L44)</f>
        <v>547.13750243982065</v>
      </c>
      <c r="I44" s="63">
        <f>IND_SavTechs_FD!I45</f>
        <v>1</v>
      </c>
      <c r="J44" s="63">
        <f>IND_SavTechs_FD!J45</f>
        <v>1</v>
      </c>
      <c r="L44">
        <v>7</v>
      </c>
      <c r="M44" t="s">
        <v>167</v>
      </c>
      <c r="Q44" t="str">
        <f t="shared" ca="1" si="1"/>
        <v>INDFDEFFEM-1</v>
      </c>
      <c r="R44" t="str">
        <f t="shared" ca="1" si="2"/>
        <v>Food industry Industry SavinEM</v>
      </c>
      <c r="S44" t="s">
        <v>32</v>
      </c>
      <c r="T44" t="s">
        <v>33</v>
      </c>
      <c r="W44" t="s">
        <v>34</v>
      </c>
    </row>
    <row r="45" spans="2:23">
      <c r="B45" t="str">
        <f t="shared" ca="1" si="6"/>
        <v>INDFDEFFEM-2</v>
      </c>
      <c r="C45" t="str">
        <f ca="1">IND_SavTechs_FD!$C$12</f>
        <v>IFDEM</v>
      </c>
      <c r="D45">
        <f>IND_SavTechs_FD!D46</f>
        <v>2016</v>
      </c>
      <c r="E45">
        <f ca="1">AVERAGEIFS(IND_SavTechs_FD!$E$8:$E$607,IND_SavTechs_FD!$C$8:$C$607,IND_FD!C45, IND_SavTechs_FD!$K$8:$K$607,IND_FD!L45)</f>
        <v>3.5833874999999997</v>
      </c>
      <c r="F45" s="79">
        <f ca="1">AVERAGEIFS(IND_SavTechs_FD!$F$8:$F$607,IND_SavTechs_FD!$C$8:$C$607,IND_FD!C45, IND_SavTechs_FD!$K$8:$K$607,IND_FD!L45)</f>
        <v>655.3735378969393</v>
      </c>
      <c r="I45" s="63">
        <f>IND_SavTechs_FD!I46</f>
        <v>1</v>
      </c>
      <c r="J45" s="63">
        <f>IND_SavTechs_FD!J46</f>
        <v>1</v>
      </c>
      <c r="L45">
        <v>6</v>
      </c>
      <c r="M45" t="s">
        <v>168</v>
      </c>
      <c r="Q45" t="str">
        <f t="shared" ca="1" si="1"/>
        <v>INDFDEFFEM-2</v>
      </c>
      <c r="R45" t="str">
        <f t="shared" ca="1" si="2"/>
        <v>Food industry Industry SavinEM</v>
      </c>
      <c r="S45" t="s">
        <v>32</v>
      </c>
      <c r="T45" t="s">
        <v>33</v>
      </c>
      <c r="W45" t="s">
        <v>34</v>
      </c>
    </row>
    <row r="46" spans="2:23">
      <c r="B46" t="str">
        <f t="shared" ca="1" si="6"/>
        <v>INDFDEFFEM-3</v>
      </c>
      <c r="C46" t="str">
        <f ca="1">IND_SavTechs_FD!$C$12</f>
        <v>IFDEM</v>
      </c>
      <c r="D46">
        <f>IND_SavTechs_FD!D47</f>
        <v>2016</v>
      </c>
      <c r="E46">
        <f ca="1">AVERAGEIFS(IND_SavTechs_FD!$E$8:$E$607,IND_SavTechs_FD!$C$8:$C$607,IND_FD!C46, IND_SavTechs_FD!$K$8:$K$607,IND_FD!L46)</f>
        <v>3.6369374999999997</v>
      </c>
      <c r="F46" s="79">
        <f ca="1">AVERAGEIFS(IND_SavTechs_FD!$F$8:$F$607,IND_SavTechs_FD!$C$8:$C$607,IND_FD!C46, IND_SavTechs_FD!$K$8:$K$607,IND_FD!L46)</f>
        <v>763.60957335405806</v>
      </c>
      <c r="I46" s="63">
        <f>IND_SavTechs_FD!I47</f>
        <v>1</v>
      </c>
      <c r="J46" s="63">
        <f>IND_SavTechs_FD!J47</f>
        <v>1</v>
      </c>
      <c r="L46">
        <v>5</v>
      </c>
      <c r="M46" t="s">
        <v>169</v>
      </c>
      <c r="Q46" t="str">
        <f t="shared" ca="1" si="1"/>
        <v>INDFDEFFEM-3</v>
      </c>
      <c r="R46" t="str">
        <f t="shared" ca="1" si="2"/>
        <v>Food industry Industry SavinEM</v>
      </c>
      <c r="S46" t="s">
        <v>32</v>
      </c>
      <c r="T46" t="s">
        <v>33</v>
      </c>
      <c r="W46" t="s">
        <v>34</v>
      </c>
    </row>
    <row r="47" spans="2:23">
      <c r="B47" t="str">
        <f t="shared" ca="1" si="6"/>
        <v>INDFDEFFEM-4</v>
      </c>
      <c r="C47" t="str">
        <f ca="1">IND_SavTechs_FD!$C$12</f>
        <v>IFDEM</v>
      </c>
      <c r="D47">
        <f>IND_SavTechs_FD!D48</f>
        <v>2016</v>
      </c>
      <c r="E47">
        <f ca="1">AVERAGEIFS(IND_SavTechs_FD!$E$8:$E$607,IND_SavTechs_FD!$C$8:$C$607,IND_FD!C47, IND_SavTechs_FD!$K$8:$K$607,IND_FD!L47)</f>
        <v>3.6904874999999997</v>
      </c>
      <c r="F47" s="79">
        <f ca="1">AVERAGEIFS(IND_SavTechs_FD!$F$8:$F$607,IND_SavTechs_FD!$C$8:$C$607,IND_FD!C47, IND_SavTechs_FD!$K$8:$K$607,IND_FD!L47)</f>
        <v>871.84560881117659</v>
      </c>
      <c r="I47" s="63">
        <f>IND_SavTechs_FD!I48</f>
        <v>1</v>
      </c>
      <c r="J47" s="63">
        <f>IND_SavTechs_FD!J48</f>
        <v>1</v>
      </c>
      <c r="L47">
        <v>4</v>
      </c>
      <c r="M47" t="s">
        <v>170</v>
      </c>
      <c r="Q47" t="str">
        <f t="shared" ca="1" si="1"/>
        <v>INDFDEFFEM-4</v>
      </c>
      <c r="R47" t="str">
        <f t="shared" ca="1" si="2"/>
        <v>Food industry Industry SavinEM</v>
      </c>
      <c r="S47" t="s">
        <v>32</v>
      </c>
      <c r="T47" t="s">
        <v>33</v>
      </c>
      <c r="W47" t="s">
        <v>34</v>
      </c>
    </row>
    <row r="48" spans="2:23">
      <c r="B48" t="str">
        <f t="shared" ca="1" si="6"/>
        <v>INDFDEFFEM-5</v>
      </c>
      <c r="C48" t="str">
        <f ca="1">IND_SavTechs_FD!$C$12</f>
        <v>IFDEM</v>
      </c>
      <c r="D48">
        <f>IND_SavTechs_FD!D49</f>
        <v>2016</v>
      </c>
      <c r="E48">
        <f ca="1">AVERAGEIFS(IND_SavTechs_FD!$E$8:$E$607,IND_SavTechs_FD!$C$8:$C$607,IND_FD!C48, IND_SavTechs_FD!$K$8:$K$607,IND_FD!L48)</f>
        <v>3.7306499999999998</v>
      </c>
      <c r="F48" s="79">
        <f ca="1">AVERAGEIFS(IND_SavTechs_FD!$F$8:$F$607,IND_SavTechs_FD!$C$8:$C$607,IND_FD!C48, IND_SavTechs_FD!$K$8:$K$607,IND_FD!L48)</f>
        <v>953.02263540401566</v>
      </c>
      <c r="I48" s="63">
        <f>IND_SavTechs_FD!I49</f>
        <v>1</v>
      </c>
      <c r="J48" s="63">
        <f>IND_SavTechs_FD!J49</f>
        <v>1</v>
      </c>
      <c r="L48">
        <v>3</v>
      </c>
      <c r="M48" t="s">
        <v>171</v>
      </c>
      <c r="Q48" t="str">
        <f t="shared" ca="1" si="1"/>
        <v>INDFDEFFEM-5</v>
      </c>
      <c r="R48" t="str">
        <f t="shared" ca="1" si="2"/>
        <v>Food industry Industry SavinEM</v>
      </c>
      <c r="S48" t="s">
        <v>32</v>
      </c>
      <c r="T48" t="s">
        <v>33</v>
      </c>
      <c r="W48" t="s">
        <v>34</v>
      </c>
    </row>
    <row r="49" spans="2:23">
      <c r="B49" t="str">
        <f t="shared" ca="1" si="6"/>
        <v>INDFDEFFEM-6</v>
      </c>
      <c r="C49" t="str">
        <f ca="1">IND_SavTechs_FD!$C$12</f>
        <v>IFDEM</v>
      </c>
      <c r="D49">
        <f>IND_SavTechs_FD!D50</f>
        <v>2016</v>
      </c>
      <c r="E49">
        <f ca="1">AVERAGEIFS(IND_SavTechs_FD!$E$8:$E$607,IND_SavTechs_FD!$C$8:$C$607,IND_FD!C49, IND_SavTechs_FD!$K$8:$K$607,IND_FD!L49)</f>
        <v>3.7708124999999999</v>
      </c>
      <c r="F49" s="79">
        <f ca="1">AVERAGEIFS(IND_SavTechs_FD!$F$8:$F$607,IND_SavTechs_FD!$C$8:$C$607,IND_FD!C49, IND_SavTechs_FD!$K$8:$K$607,IND_FD!L49)</f>
        <v>1034.1996619968547</v>
      </c>
      <c r="I49" s="63">
        <f>IND_SavTechs_FD!I50</f>
        <v>1</v>
      </c>
      <c r="J49" s="63">
        <f>IND_SavTechs_FD!J50</f>
        <v>1</v>
      </c>
      <c r="L49">
        <v>2</v>
      </c>
      <c r="M49" t="s">
        <v>172</v>
      </c>
      <c r="Q49" t="str">
        <f t="shared" ca="1" si="1"/>
        <v>INDFDEFFEM-6</v>
      </c>
      <c r="R49" t="str">
        <f t="shared" ca="1" si="2"/>
        <v>Food industry Industry SavinEM</v>
      </c>
      <c r="S49" t="s">
        <v>32</v>
      </c>
      <c r="T49" t="s">
        <v>33</v>
      </c>
      <c r="W49" t="s">
        <v>34</v>
      </c>
    </row>
    <row r="50" spans="2:23">
      <c r="B50" t="str">
        <f t="shared" ca="1" si="6"/>
        <v>INDFDEFFEM-7</v>
      </c>
      <c r="C50" t="str">
        <f ca="1">IND_SavTechs_FD!$C$12</f>
        <v>IFDEM</v>
      </c>
      <c r="D50">
        <f>IND_SavTechs_FD!D51</f>
        <v>2016</v>
      </c>
      <c r="E50">
        <f ca="1">AVERAGEIFS(IND_SavTechs_FD!$E$8:$E$607,IND_SavTechs_FD!$C$8:$C$607,IND_FD!C50, IND_SavTechs_FD!$K$8:$K$607,IND_FD!L50)</f>
        <v>3.8243624999999999</v>
      </c>
      <c r="F50" s="79">
        <f ca="1">AVERAGEIFS(IND_SavTechs_FD!$F$8:$F$607,IND_SavTechs_FD!$C$8:$C$607,IND_FD!C50, IND_SavTechs_FD!$K$8:$K$607,IND_FD!L50)</f>
        <v>1142.4356974539735</v>
      </c>
      <c r="I50" s="63">
        <f>IND_SavTechs_FD!I51</f>
        <v>1</v>
      </c>
      <c r="J50" s="63">
        <f>IND_SavTechs_FD!J51</f>
        <v>1</v>
      </c>
      <c r="L50">
        <v>1</v>
      </c>
      <c r="M50" t="s">
        <v>173</v>
      </c>
      <c r="Q50" t="str">
        <f t="shared" ca="1" si="1"/>
        <v>INDFDEFFEM-7</v>
      </c>
      <c r="R50" t="str">
        <f t="shared" ca="1" si="2"/>
        <v>Food industry Industry SavinEM</v>
      </c>
      <c r="S50" t="s">
        <v>32</v>
      </c>
      <c r="T50" t="s">
        <v>33</v>
      </c>
      <c r="W50" t="s">
        <v>34</v>
      </c>
    </row>
    <row r="51" spans="2:23">
      <c r="B51" t="str">
        <f t="shared" ca="1" si="6"/>
        <v>INDFDEFFEM-8</v>
      </c>
      <c r="C51" t="str">
        <f ca="1">IND_SavTechs_FD!$C$12</f>
        <v>IFDEM</v>
      </c>
      <c r="D51">
        <f>IND_SavTechs_FD!D52</f>
        <v>2016</v>
      </c>
      <c r="E51">
        <f ca="1">AVERAGEIFS(IND_SavTechs_FD!$E$8:$E$607,IND_SavTechs_FD!$C$8:$C$607,IND_FD!C51, IND_SavTechs_FD!$K$8:$K$607,IND_FD!L51)</f>
        <v>4.4460524999999995</v>
      </c>
      <c r="F51" s="79">
        <f ca="1">AVERAGEIFS(IND_SavTechs_FD!$F$8:$F$607,IND_SavTechs_FD!$C$8:$C$607,IND_FD!C51, IND_SavTechs_FD!$K$8:$K$607,IND_FD!L51)</f>
        <v>2137.4158105145543</v>
      </c>
      <c r="I51" s="63">
        <f>IND_SavTechs_FD!I52</f>
        <v>1</v>
      </c>
      <c r="J51" s="63">
        <f>IND_SavTechs_FD!J52</f>
        <v>1</v>
      </c>
      <c r="L51">
        <v>0</v>
      </c>
      <c r="M51" t="s">
        <v>174</v>
      </c>
      <c r="Q51" t="str">
        <f t="shared" ca="1" si="1"/>
        <v>INDFDEFFEM-8</v>
      </c>
      <c r="R51" t="str">
        <f t="shared" ca="1" si="2"/>
        <v>Food industry Industry SavinEM</v>
      </c>
      <c r="S51" t="s">
        <v>32</v>
      </c>
      <c r="T51" t="s">
        <v>33</v>
      </c>
      <c r="W51" t="s">
        <v>34</v>
      </c>
    </row>
    <row r="52" spans="2:23">
      <c r="B52" t="str">
        <f ca="1">"IND"&amp;MID(C52,2,2)&amp;"EFF"&amp;RIGHT(C52,2)&amp;"-"&amp;8-L52</f>
        <v>INDFDEFFTF-0</v>
      </c>
      <c r="C52" t="str">
        <f ca="1">IND_SavTechs_FD!$C$13</f>
        <v>IFDTF</v>
      </c>
      <c r="D52">
        <f>IND_SavTechs_FD!D53</f>
        <v>2016</v>
      </c>
      <c r="E52">
        <f ca="1">AVERAGEIFS(IND_SavTechs_FD!$E$8:$E$607,IND_SavTechs_FD!$C$8:$C$607,IND_FD!C52, IND_SavTechs_FD!$K$8:$K$607,IND_FD!L52)</f>
        <v>7.0617647058823527</v>
      </c>
      <c r="F52" s="79">
        <f ca="1">AVERAGEIFS(IND_SavTechs_FD!$F$8:$F$607,IND_SavTechs_FD!$C$8:$C$607,IND_FD!C52, IND_SavTechs_FD!$K$8:$K$607,IND_FD!L52)</f>
        <v>256.7077582791232</v>
      </c>
      <c r="I52" s="63">
        <f>IND_SavTechs_FD!I53</f>
        <v>1</v>
      </c>
      <c r="J52" s="63">
        <f>IND_SavTechs_FD!J53</f>
        <v>1</v>
      </c>
      <c r="L52">
        <v>8</v>
      </c>
      <c r="M52" t="s">
        <v>166</v>
      </c>
      <c r="Q52" t="str">
        <f t="shared" ca="1" si="1"/>
        <v>INDFDEFFTF-0</v>
      </c>
      <c r="R52" t="str">
        <f t="shared" ca="1" si="2"/>
        <v>Food industry Industry SavinTF</v>
      </c>
      <c r="S52" t="s">
        <v>32</v>
      </c>
      <c r="T52" t="s">
        <v>33</v>
      </c>
      <c r="W52" t="s">
        <v>34</v>
      </c>
    </row>
    <row r="53" spans="2:23">
      <c r="B53" t="str">
        <f t="shared" ref="B53:B60" ca="1" si="7">"IND"&amp;MID(C53,2,2)&amp;"EFF"&amp;RIGHT(C53,2)&amp;"-"&amp;8-L53</f>
        <v>INDFDEFFTF-1</v>
      </c>
      <c r="C53" t="str">
        <f ca="1">IND_SavTechs_FD!$C$13</f>
        <v>IFDTF</v>
      </c>
      <c r="D53">
        <f>IND_SavTechs_FD!D54</f>
        <v>2016</v>
      </c>
      <c r="E53">
        <f ca="1">AVERAGEIFS(IND_SavTechs_FD!$E$8:$E$607,IND_SavTechs_FD!$C$8:$C$607,IND_FD!C53, IND_SavTechs_FD!$K$8:$K$607,IND_FD!L53)</f>
        <v>14</v>
      </c>
      <c r="F53" s="79">
        <f ca="1">AVERAGEIFS(IND_SavTechs_FD!$F$8:$F$607,IND_SavTechs_FD!$C$8:$C$607,IND_FD!C53, IND_SavTechs_FD!$K$8:$K$607,IND_FD!L53)</f>
        <v>551.01412761933</v>
      </c>
      <c r="I53" s="63">
        <f>IND_SavTechs_FD!I54</f>
        <v>1</v>
      </c>
      <c r="J53" s="63">
        <f>IND_SavTechs_FD!J54</f>
        <v>1</v>
      </c>
      <c r="L53">
        <v>7</v>
      </c>
      <c r="M53" t="s">
        <v>167</v>
      </c>
      <c r="Q53" t="str">
        <f t="shared" ca="1" si="1"/>
        <v>INDFDEFFTF-1</v>
      </c>
      <c r="R53" t="str">
        <f t="shared" ca="1" si="2"/>
        <v>Food industry Industry SavinTF</v>
      </c>
      <c r="S53" t="s">
        <v>32</v>
      </c>
      <c r="T53" t="s">
        <v>33</v>
      </c>
      <c r="W53" t="s">
        <v>34</v>
      </c>
    </row>
    <row r="54" spans="2:23">
      <c r="B54" t="str">
        <f t="shared" ca="1" si="7"/>
        <v>INDFDEFFTF-2</v>
      </c>
      <c r="C54" t="str">
        <f ca="1">IND_SavTechs_FD!$C$13</f>
        <v>IFDTF</v>
      </c>
      <c r="D54">
        <f>IND_SavTechs_FD!D55</f>
        <v>2016</v>
      </c>
      <c r="E54">
        <f ca="1">AVERAGEIFS(IND_SavTechs_FD!$E$8:$E$607,IND_SavTechs_FD!$C$8:$C$607,IND_FD!C54, IND_SavTechs_FD!$K$8:$K$607,IND_FD!L54)</f>
        <v>15.333333333333332</v>
      </c>
      <c r="F54" s="79">
        <f ca="1">AVERAGEIFS(IND_SavTechs_FD!$F$8:$F$607,IND_SavTechs_FD!$C$8:$C$607,IND_FD!C54, IND_SavTechs_FD!$K$8:$K$607,IND_FD!L54)</f>
        <v>646.52324307334732</v>
      </c>
      <c r="I54" s="63">
        <f>IND_SavTechs_FD!I55</f>
        <v>1</v>
      </c>
      <c r="J54" s="63">
        <f>IND_SavTechs_FD!J55</f>
        <v>1</v>
      </c>
      <c r="L54">
        <v>6</v>
      </c>
      <c r="M54" t="s">
        <v>168</v>
      </c>
      <c r="Q54" t="str">
        <f t="shared" ca="1" si="1"/>
        <v>INDFDEFFTF-2</v>
      </c>
      <c r="R54" t="str">
        <f t="shared" ca="1" si="2"/>
        <v>Food industry Industry SavinTF</v>
      </c>
      <c r="S54" t="s">
        <v>32</v>
      </c>
      <c r="T54" t="s">
        <v>33</v>
      </c>
      <c r="W54" t="s">
        <v>34</v>
      </c>
    </row>
    <row r="55" spans="2:23">
      <c r="B55" t="str">
        <f t="shared" ca="1" si="7"/>
        <v>INDFDEFFTF-3</v>
      </c>
      <c r="C55" t="str">
        <f ca="1">IND_SavTechs_FD!$C$13</f>
        <v>IFDTF</v>
      </c>
      <c r="D55">
        <f>IND_SavTechs_FD!D56</f>
        <v>2016</v>
      </c>
      <c r="E55">
        <f ca="1">AVERAGEIFS(IND_SavTechs_FD!$E$8:$E$607,IND_SavTechs_FD!$C$8:$C$607,IND_FD!C55, IND_SavTechs_FD!$K$8:$K$607,IND_FD!L55)</f>
        <v>15.916666666666666</v>
      </c>
      <c r="F55" s="79">
        <f ca="1">AVERAGEIFS(IND_SavTechs_FD!$F$8:$F$607,IND_SavTechs_FD!$C$8:$C$607,IND_FD!C55, IND_SavTechs_FD!$K$8:$K$607,IND_FD!L55)</f>
        <v>749.3792135622889</v>
      </c>
      <c r="I55" s="63">
        <f>IND_SavTechs_FD!I56</f>
        <v>1</v>
      </c>
      <c r="J55" s="63">
        <f>IND_SavTechs_FD!J56</f>
        <v>1</v>
      </c>
      <c r="L55">
        <v>5</v>
      </c>
      <c r="M55" t="s">
        <v>169</v>
      </c>
      <c r="Q55" t="str">
        <f t="shared" ca="1" si="1"/>
        <v>INDFDEFFTF-3</v>
      </c>
      <c r="R55" t="str">
        <f t="shared" ca="1" si="2"/>
        <v>Food industry Industry SavinTF</v>
      </c>
      <c r="S55" t="s">
        <v>32</v>
      </c>
      <c r="T55" t="s">
        <v>33</v>
      </c>
      <c r="W55" t="s">
        <v>34</v>
      </c>
    </row>
    <row r="56" spans="2:23">
      <c r="B56" t="str">
        <f t="shared" ca="1" si="7"/>
        <v>INDFDEFFTF-4</v>
      </c>
      <c r="C56" t="str">
        <f ca="1">IND_SavTechs_FD!$C$13</f>
        <v>IFDTF</v>
      </c>
      <c r="D56">
        <f>IND_SavTechs_FD!D57</f>
        <v>2016</v>
      </c>
      <c r="E56">
        <f ca="1">AVERAGEIFS(IND_SavTechs_FD!$E$8:$E$607,IND_SavTechs_FD!$C$8:$C$607,IND_FD!C56, IND_SavTechs_FD!$K$8:$K$607,IND_FD!L56)</f>
        <v>16.5</v>
      </c>
      <c r="F56" s="79">
        <f ca="1">AVERAGEIFS(IND_SavTechs_FD!$F$8:$F$607,IND_SavTechs_FD!$C$8:$C$607,IND_FD!C56, IND_SavTechs_FD!$K$8:$K$607,IND_FD!L56)</f>
        <v>852.23518405123048</v>
      </c>
      <c r="I56" s="63">
        <f>IND_SavTechs_FD!I57</f>
        <v>1</v>
      </c>
      <c r="J56" s="63">
        <f>IND_SavTechs_FD!J57</f>
        <v>1</v>
      </c>
      <c r="L56">
        <v>4</v>
      </c>
      <c r="M56" t="s">
        <v>170</v>
      </c>
      <c r="Q56" t="str">
        <f t="shared" ca="1" si="1"/>
        <v>INDFDEFFTF-4</v>
      </c>
      <c r="R56" t="str">
        <f t="shared" ca="1" si="2"/>
        <v>Food industry Industry SavinTF</v>
      </c>
      <c r="S56" t="s">
        <v>32</v>
      </c>
      <c r="T56" t="s">
        <v>33</v>
      </c>
      <c r="W56" t="s">
        <v>34</v>
      </c>
    </row>
    <row r="57" spans="2:23">
      <c r="B57" t="str">
        <f t="shared" ca="1" si="7"/>
        <v>INDFDEFFTF-5</v>
      </c>
      <c r="C57" t="str">
        <f ca="1">IND_SavTechs_FD!$C$13</f>
        <v>IFDTF</v>
      </c>
      <c r="D57">
        <f>IND_SavTechs_FD!D58</f>
        <v>2016</v>
      </c>
      <c r="E57">
        <f ca="1">AVERAGEIFS(IND_SavTechs_FD!$E$8:$E$607,IND_SavTechs_FD!$C$8:$C$607,IND_FD!C57, IND_SavTechs_FD!$K$8:$K$607,IND_FD!L57)</f>
        <v>17.083333333333332</v>
      </c>
      <c r="F57" s="79">
        <f ca="1">AVERAGEIFS(IND_SavTechs_FD!$F$8:$F$607,IND_SavTechs_FD!$C$8:$C$607,IND_FD!C57, IND_SavTechs_FD!$K$8:$K$607,IND_FD!L57)</f>
        <v>955.09115454017217</v>
      </c>
      <c r="I57" s="63">
        <f>IND_SavTechs_FD!I58</f>
        <v>1</v>
      </c>
      <c r="J57" s="63">
        <f>IND_SavTechs_FD!J58</f>
        <v>1</v>
      </c>
      <c r="L57">
        <v>3</v>
      </c>
      <c r="M57" t="s">
        <v>171</v>
      </c>
      <c r="Q57" t="str">
        <f t="shared" ca="1" si="1"/>
        <v>INDFDEFFTF-5</v>
      </c>
      <c r="R57" t="str">
        <f t="shared" ca="1" si="2"/>
        <v>Food industry Industry SavinTF</v>
      </c>
      <c r="S57" t="s">
        <v>32</v>
      </c>
      <c r="T57" t="s">
        <v>33</v>
      </c>
      <c r="W57" t="s">
        <v>34</v>
      </c>
    </row>
    <row r="58" spans="2:23">
      <c r="B58" t="str">
        <f t="shared" ca="1" si="7"/>
        <v>INDFDEFFTF-6</v>
      </c>
      <c r="C58" t="str">
        <f ca="1">IND_SavTechs_FD!$C$13</f>
        <v>IFDTF</v>
      </c>
      <c r="D58">
        <f>IND_SavTechs_FD!D59</f>
        <v>2016</v>
      </c>
      <c r="E58">
        <f ca="1">AVERAGEIFS(IND_SavTechs_FD!$E$8:$E$607,IND_SavTechs_FD!$C$8:$C$607,IND_FD!C58, IND_SavTechs_FD!$K$8:$K$607,IND_FD!L58)</f>
        <v>17.624999999999996</v>
      </c>
      <c r="F58" s="79">
        <f ca="1">AVERAGEIFS(IND_SavTechs_FD!$F$8:$F$607,IND_SavTechs_FD!$C$8:$C$607,IND_FD!C58, IND_SavTechs_FD!$K$8:$K$607,IND_FD!L58)</f>
        <v>1050.6002699941891</v>
      </c>
      <c r="I58" s="63">
        <f>IND_SavTechs_FD!I59</f>
        <v>1</v>
      </c>
      <c r="J58" s="63">
        <f>IND_SavTechs_FD!J59</f>
        <v>1</v>
      </c>
      <c r="L58">
        <v>2</v>
      </c>
      <c r="M58" t="s">
        <v>172</v>
      </c>
      <c r="Q58" t="str">
        <f t="shared" ca="1" si="1"/>
        <v>INDFDEFFTF-6</v>
      </c>
      <c r="R58" t="str">
        <f t="shared" ca="1" si="2"/>
        <v>Food industry Industry SavinTF</v>
      </c>
      <c r="S58" t="s">
        <v>32</v>
      </c>
      <c r="T58" t="s">
        <v>33</v>
      </c>
      <c r="W58" t="s">
        <v>34</v>
      </c>
    </row>
    <row r="59" spans="2:23">
      <c r="B59" t="str">
        <f t="shared" ca="1" si="7"/>
        <v>INDFDEFFTF-7</v>
      </c>
      <c r="C59" t="str">
        <f ca="1">IND_SavTechs_FD!$C$13</f>
        <v>IFDTF</v>
      </c>
      <c r="D59">
        <f>IND_SavTechs_FD!D60</f>
        <v>2016</v>
      </c>
      <c r="E59">
        <f ca="1">AVERAGEIFS(IND_SavTechs_FD!$E$8:$E$607,IND_SavTechs_FD!$C$8:$C$607,IND_FD!C59, IND_SavTechs_FD!$K$8:$K$607,IND_FD!L59)</f>
        <v>18.166666666666664</v>
      </c>
      <c r="F59" s="79">
        <f ca="1">AVERAGEIFS(IND_SavTechs_FD!$F$8:$F$607,IND_SavTechs_FD!$C$8:$C$607,IND_FD!C59, IND_SavTechs_FD!$K$8:$K$607,IND_FD!L59)</f>
        <v>1146.1093854482065</v>
      </c>
      <c r="I59" s="63">
        <f>IND_SavTechs_FD!I60</f>
        <v>1</v>
      </c>
      <c r="J59" s="63">
        <f>IND_SavTechs_FD!J60</f>
        <v>1</v>
      </c>
      <c r="L59">
        <v>1</v>
      </c>
      <c r="M59" t="s">
        <v>173</v>
      </c>
      <c r="Q59" t="str">
        <f t="shared" ca="1" si="1"/>
        <v>INDFDEFFTF-7</v>
      </c>
      <c r="R59" t="str">
        <f t="shared" ca="1" si="2"/>
        <v>Food industry Industry SavinTF</v>
      </c>
      <c r="S59" t="s">
        <v>32</v>
      </c>
      <c r="T59" t="s">
        <v>33</v>
      </c>
      <c r="W59" t="s">
        <v>34</v>
      </c>
    </row>
    <row r="60" spans="2:23">
      <c r="B60" t="str">
        <f t="shared" ca="1" si="7"/>
        <v>INDFDEFFTF-8</v>
      </c>
      <c r="C60" t="str">
        <f ca="1">IND_SavTechs_FD!$C$13</f>
        <v>IFDTF</v>
      </c>
      <c r="D60">
        <f>IND_SavTechs_FD!D61</f>
        <v>2016</v>
      </c>
      <c r="E60">
        <f ca="1">AVERAGEIFS(IND_SavTechs_FD!$E$8:$E$607,IND_SavTechs_FD!$C$8:$C$607,IND_FD!C60, IND_SavTechs_FD!$K$8:$K$607,IND_FD!L60)</f>
        <v>19.25</v>
      </c>
      <c r="F60" s="79">
        <f ca="1">AVERAGEIFS(IND_SavTechs_FD!$F$8:$F$607,IND_SavTechs_FD!$C$8:$C$607,IND_FD!C60, IND_SavTechs_FD!$K$8:$K$607,IND_FD!L60)</f>
        <v>1337.1276163562409</v>
      </c>
      <c r="I60" s="63">
        <f>IND_SavTechs_FD!I61</f>
        <v>1</v>
      </c>
      <c r="J60" s="63">
        <f>IND_SavTechs_FD!J61</f>
        <v>1</v>
      </c>
      <c r="L60">
        <v>0</v>
      </c>
      <c r="M60" t="s">
        <v>174</v>
      </c>
      <c r="Q60" t="str">
        <f t="shared" ca="1" si="1"/>
        <v>INDFDEFFTF-8</v>
      </c>
      <c r="R60" t="str">
        <f t="shared" ca="1" si="2"/>
        <v>Food industry Industry SavinTF</v>
      </c>
      <c r="S60" t="s">
        <v>32</v>
      </c>
      <c r="T60" t="s">
        <v>33</v>
      </c>
      <c r="W60" t="s">
        <v>34</v>
      </c>
    </row>
    <row r="61" spans="2:23">
      <c r="F61" s="79"/>
    </row>
    <row r="62" spans="2:23">
      <c r="F62" s="79"/>
    </row>
    <row r="63" spans="2:23">
      <c r="F63" s="79"/>
    </row>
    <row r="64" spans="2:23">
      <c r="F64" s="79"/>
    </row>
    <row r="65" spans="6:6">
      <c r="F65" s="79"/>
    </row>
    <row r="66" spans="6:6">
      <c r="F66" s="79"/>
    </row>
    <row r="67" spans="6:6">
      <c r="F67" s="79"/>
    </row>
    <row r="68" spans="6:6">
      <c r="F68" s="79"/>
    </row>
    <row r="69" spans="6:6">
      <c r="F69" s="79"/>
    </row>
  </sheetData>
  <pageMargins left="0.7" right="0.7" top="0.75" bottom="0.75" header="0.3" footer="0.3"/>
  <pageSetup orientation="portrait" horizontalDpi="1200" verticalDpi="1200"/>
  <legacy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5">
    <tabColor rgb="FF92D050"/>
  </sheetPr>
  <dimension ref="A1:AM909"/>
  <sheetViews>
    <sheetView zoomScale="80" zoomScaleNormal="80" workbookViewId="0">
      <selection activeCell="L5" sqref="L5"/>
    </sheetView>
  </sheetViews>
  <sheetFormatPr defaultRowHeight="12.75"/>
  <cols>
    <col min="1" max="1" width="2.85546875" style="14" customWidth="1"/>
    <col min="2" max="2" width="18.7109375" style="14" customWidth="1"/>
    <col min="3" max="3" width="11.42578125" style="14" bestFit="1" customWidth="1"/>
    <col min="4" max="4" width="7.140625" style="14" bestFit="1" customWidth="1"/>
    <col min="5" max="5" width="5" style="14" bestFit="1" customWidth="1"/>
    <col min="6" max="6" width="9.28515625" style="14" bestFit="1" customWidth="1"/>
    <col min="7" max="7" width="7" style="14" bestFit="1" customWidth="1"/>
    <col min="8" max="8" width="7.85546875" style="14" bestFit="1" customWidth="1"/>
    <col min="9" max="9" width="9.7109375" style="14" bestFit="1" customWidth="1"/>
    <col min="10" max="10" width="8.28515625" style="14" bestFit="1" customWidth="1"/>
    <col min="11" max="11" width="12" style="14" customWidth="1"/>
    <col min="12" max="12" width="16.28515625" style="14" customWidth="1"/>
    <col min="13" max="13" width="15.7109375" style="1" bestFit="1" customWidth="1"/>
    <col min="14" max="14" width="72.42578125" style="1" bestFit="1" customWidth="1"/>
    <col min="15" max="15" width="13.140625" style="1" customWidth="1"/>
    <col min="16" max="16" width="11.28515625" style="1" customWidth="1"/>
    <col min="17" max="17" width="16.28515625" style="1" customWidth="1"/>
    <col min="18" max="18" width="17.42578125" style="1" customWidth="1"/>
    <col min="19" max="19" width="13.140625" style="1" customWidth="1"/>
    <col min="20" max="21" width="13.85546875" style="1" customWidth="1"/>
    <col min="22" max="22" width="11.42578125" style="1" customWidth="1"/>
    <col min="23" max="23" width="24.28515625" style="1" bestFit="1" customWidth="1"/>
    <col min="24" max="16384" width="9.140625" style="1"/>
  </cols>
  <sheetData>
    <row r="1" spans="1:39">
      <c r="A1" s="1"/>
      <c r="B1" s="1"/>
      <c r="C1" s="1"/>
      <c r="D1" s="1"/>
      <c r="E1" s="1"/>
      <c r="F1" s="1"/>
      <c r="G1" s="1"/>
      <c r="H1" s="1"/>
      <c r="I1" s="1"/>
      <c r="J1" s="1"/>
      <c r="K1" s="1"/>
      <c r="L1" s="1"/>
    </row>
    <row r="2" spans="1:39" ht="23.25">
      <c r="A2" s="1"/>
      <c r="B2" s="2" t="str">
        <f ca="1">W8&amp;" Industry Saving Potential Technologies from COWI Study"</f>
        <v>Food industry Industry Saving Potential Technologies from COWI Study</v>
      </c>
      <c r="C2" s="1"/>
      <c r="D2" s="1"/>
      <c r="E2" s="1"/>
      <c r="F2" s="1"/>
      <c r="G2" s="1"/>
      <c r="H2" s="1"/>
      <c r="I2" s="1"/>
      <c r="J2" s="1"/>
      <c r="K2" s="1"/>
      <c r="L2" s="1"/>
      <c r="M2" s="3"/>
    </row>
    <row r="3" spans="1:39">
      <c r="A3" s="1"/>
      <c r="B3" s="1"/>
      <c r="C3" s="1"/>
      <c r="D3" s="1"/>
      <c r="E3" s="1"/>
      <c r="F3" s="1"/>
      <c r="G3" s="1"/>
      <c r="H3" s="1"/>
      <c r="I3" s="1"/>
      <c r="J3" s="1"/>
      <c r="K3" s="1"/>
      <c r="L3" s="1"/>
    </row>
    <row r="4" spans="1:39">
      <c r="A4" s="1"/>
      <c r="B4" s="1"/>
      <c r="C4" s="1"/>
      <c r="D4" s="1"/>
      <c r="E4" s="1"/>
      <c r="F4" s="1"/>
      <c r="G4" s="1"/>
      <c r="H4" s="1"/>
      <c r="I4" s="1"/>
      <c r="J4" s="1"/>
      <c r="K4" s="1"/>
      <c r="L4" s="1"/>
    </row>
    <row r="5" spans="1:39">
      <c r="A5" s="1"/>
      <c r="B5" s="1"/>
      <c r="C5" s="4"/>
      <c r="D5" s="1"/>
      <c r="E5" s="1"/>
      <c r="F5" s="1"/>
      <c r="G5" s="1"/>
      <c r="H5" s="1"/>
      <c r="I5" s="1"/>
      <c r="J5" s="1"/>
      <c r="K5" s="1"/>
      <c r="L5" s="5"/>
      <c r="M5" s="5"/>
      <c r="N5" s="6"/>
      <c r="O5" s="6"/>
      <c r="P5" s="6"/>
      <c r="Q5" s="6"/>
      <c r="R5" s="6"/>
      <c r="S5" s="6"/>
      <c r="X5" s="7" t="s">
        <v>2</v>
      </c>
      <c r="Y5" s="7"/>
      <c r="Z5" s="7"/>
      <c r="AA5" s="7"/>
      <c r="AB5" s="7"/>
      <c r="AC5" s="7"/>
      <c r="AD5" s="7"/>
      <c r="AE5" s="7"/>
      <c r="AF5" s="7"/>
      <c r="AG5" s="7"/>
    </row>
    <row r="6" spans="1:39">
      <c r="A6" s="1"/>
      <c r="B6" s="8" t="s">
        <v>3</v>
      </c>
      <c r="C6" s="8" t="s">
        <v>4</v>
      </c>
      <c r="D6" s="9" t="s">
        <v>5</v>
      </c>
      <c r="E6" s="9" t="s">
        <v>6</v>
      </c>
      <c r="F6" s="9" t="s">
        <v>7</v>
      </c>
      <c r="G6" s="9" t="s">
        <v>8</v>
      </c>
      <c r="H6" s="9" t="s">
        <v>9</v>
      </c>
      <c r="I6" s="9" t="s">
        <v>10</v>
      </c>
      <c r="J6" s="9" t="s">
        <v>11</v>
      </c>
      <c r="K6" s="1"/>
      <c r="L6" s="10" t="s">
        <v>12</v>
      </c>
      <c r="M6" s="10" t="s">
        <v>3</v>
      </c>
      <c r="N6" s="10" t="s">
        <v>13</v>
      </c>
      <c r="O6" s="10" t="s">
        <v>14</v>
      </c>
      <c r="P6" s="10" t="s">
        <v>15</v>
      </c>
      <c r="Q6" s="10" t="s">
        <v>16</v>
      </c>
      <c r="R6" s="10" t="s">
        <v>17</v>
      </c>
      <c r="S6" s="10" t="s">
        <v>18</v>
      </c>
      <c r="V6" s="125"/>
      <c r="X6" s="7" t="s">
        <v>19</v>
      </c>
      <c r="Y6" s="7"/>
      <c r="Z6" s="7"/>
      <c r="AA6" s="7"/>
      <c r="AB6" s="7"/>
      <c r="AC6" s="7"/>
      <c r="AD6" s="7"/>
      <c r="AE6" s="7"/>
      <c r="AF6" s="7"/>
      <c r="AG6" s="7"/>
    </row>
    <row r="7" spans="1:39" ht="26.25" thickBot="1">
      <c r="A7" s="1"/>
      <c r="B7" s="11" t="s">
        <v>20</v>
      </c>
      <c r="C7" s="11"/>
      <c r="D7" s="11"/>
      <c r="E7" s="11"/>
      <c r="F7" s="11" t="s">
        <v>21</v>
      </c>
      <c r="G7" s="11" t="s">
        <v>22</v>
      </c>
      <c r="H7" s="11" t="s">
        <v>21</v>
      </c>
      <c r="I7" s="11"/>
      <c r="J7" s="11"/>
      <c r="K7" s="1"/>
      <c r="L7" s="12" t="s">
        <v>23</v>
      </c>
      <c r="M7" s="13" t="s">
        <v>24</v>
      </c>
      <c r="N7" s="13" t="s">
        <v>25</v>
      </c>
      <c r="O7" s="13" t="s">
        <v>26</v>
      </c>
      <c r="P7" s="13" t="s">
        <v>27</v>
      </c>
      <c r="Q7" s="13" t="s">
        <v>28</v>
      </c>
      <c r="R7" s="13" t="s">
        <v>29</v>
      </c>
      <c r="S7" s="13" t="s">
        <v>30</v>
      </c>
    </row>
    <row r="8" spans="1:39">
      <c r="A8" s="1"/>
      <c r="B8" s="14" t="str">
        <f t="shared" ref="B8:B71" ca="1" si="0">M8</f>
        <v>INDFDEFFMT-01</v>
      </c>
      <c r="C8" s="15" t="str">
        <f ca="1">"I"&amp;MID(B8,4,1)&amp;"D"&amp;MID(B8,9,2)</f>
        <v>IFDMT</v>
      </c>
      <c r="D8" s="16">
        <f>'EE investment costs'!$F$15</f>
        <v>2016</v>
      </c>
      <c r="E8" s="14">
        <f>VLOOKUP(X8,'EE investment costs'!$D$56:$R$656,15,0)</f>
        <v>2.625</v>
      </c>
      <c r="F8" s="17">
        <f ca="1">INDEX('EE investment costs'!$D$56:$R$656,MATCH(X8,'EE investment costs'!$D$56:$D$656,0),MATCH($V$8,'EE investment costs'!$D$56:$R$56,0))</f>
        <v>0</v>
      </c>
      <c r="I8" s="18">
        <v>1</v>
      </c>
      <c r="J8" s="18">
        <v>1</v>
      </c>
      <c r="K8" s="14">
        <f ca="1">IF(F8&lt;500,1,0)+IF(F8&lt;600,1,0)+IF(F8&lt;700,1,0)+IF(F8&lt;800,1,0)+IF(F8&lt;900,1,0)+IF(F8&lt;1000,1,0)+IF(F8&lt;1100,1,0)+IF(F8&lt;1200,1,0)</f>
        <v>8</v>
      </c>
      <c r="L8" s="19" t="s">
        <v>31</v>
      </c>
      <c r="M8" s="20" t="str">
        <f t="shared" ref="M8:M71" ca="1" si="1">CONCATENATE("IND",$V$8,"EFF",$X8)</f>
        <v>INDFDEFFMT-01</v>
      </c>
      <c r="N8" s="21" t="str">
        <f ca="1">$W$8&amp;" Saving Tech"&amp;"-"&amp;$Y8&amp;" "&amp;AC8&amp;"y"</f>
        <v>Food industry Saving Tech-Heat Medium Temp. up to 150C 0.1y</v>
      </c>
      <c r="O8" s="21" t="s">
        <v>32</v>
      </c>
      <c r="P8" s="21" t="s">
        <v>33</v>
      </c>
      <c r="Q8" s="21"/>
      <c r="R8" s="21"/>
      <c r="S8" s="20" t="s">
        <v>34</v>
      </c>
      <c r="V8" s="124" t="str">
        <f ca="1">RIGHT(REPLACE(CELL("filename",A1),1,FIND("]",CELL("filename",A1)),""),2)</f>
        <v>FD</v>
      </c>
      <c r="W8" s="26" t="str">
        <f ca="1">VLOOKUP(V8,Sectors!$B$2:$C$13,2,0)</f>
        <v>Food industry</v>
      </c>
      <c r="X8" s="3" t="str">
        <f>'EE investment costs'!D57</f>
        <v>MT-01</v>
      </c>
      <c r="Y8" s="3" t="str">
        <f>'EE investment costs'!E57</f>
        <v>Heat Medium Temp. up to 150C</v>
      </c>
      <c r="AC8" s="123">
        <f>'EE investment costs'!C57</f>
        <v>0.1</v>
      </c>
      <c r="AD8" s="22" t="str">
        <f t="shared" ref="AD8" ca="1" si="2">RIGHT(B8,1)</f>
        <v>1</v>
      </c>
      <c r="AE8" s="22" t="str">
        <f ca="1">RIGHT(B14,1)</f>
        <v>2</v>
      </c>
      <c r="AF8" s="22" t="str">
        <f ca="1">RIGHT(B20,1)</f>
        <v>3</v>
      </c>
      <c r="AG8" s="22" t="str">
        <f ca="1">RIGHT(B26,1)</f>
        <v>4</v>
      </c>
      <c r="AH8" s="22" t="str">
        <f ca="1">RIGHT(B32,1)</f>
        <v>5</v>
      </c>
      <c r="AI8" s="22" t="str">
        <f ca="1">RIGHT(B38,1)</f>
        <v>6</v>
      </c>
      <c r="AJ8" s="22" t="str">
        <f ca="1">RIGHT(B44,1)</f>
        <v>7</v>
      </c>
      <c r="AK8" s="22" t="str">
        <f ca="1">RIGHT(B50,1)</f>
        <v>8</v>
      </c>
      <c r="AL8" s="22" t="str">
        <f ca="1">RIGHT(B56,1)</f>
        <v>9</v>
      </c>
      <c r="AM8" s="22" t="str">
        <f ca="1">RIGHT(B62,2)</f>
        <v>10</v>
      </c>
    </row>
    <row r="9" spans="1:39">
      <c r="B9" s="14" t="str">
        <f t="shared" ca="1" si="0"/>
        <v>INDFDEFFHT-01</v>
      </c>
      <c r="C9" s="15" t="str">
        <f t="shared" ref="C9:C72" ca="1" si="3">"I"&amp;MID(B9,4,1)&amp;"D"&amp;MID(B9,9,2)</f>
        <v>IFDHT</v>
      </c>
      <c r="D9" s="16">
        <f>'EE investment costs'!$F$15</f>
        <v>2016</v>
      </c>
      <c r="E9" s="14">
        <f>VLOOKUP(X9,'EE investment costs'!$D$56:$R$656,15,0)</f>
        <v>2.1</v>
      </c>
      <c r="F9" s="17">
        <f ca="1">INDEX('EE investment costs'!$D$56:$R$656,MATCH(X9,'EE investment costs'!$D$56:$D$656,0),MATCH($V$8,'EE investment costs'!$D$56:$R$56,0))</f>
        <v>0</v>
      </c>
      <c r="I9" s="18">
        <v>1</v>
      </c>
      <c r="J9" s="18">
        <v>1</v>
      </c>
      <c r="K9" s="14">
        <f ca="1">IF(F9&lt;500,1,0)+IF(F9&lt;600,1,0)+IF(F9&lt;700,1,0)+IF(F9&lt;800,1,0)+IF(F9&lt;900,1,0)+IF(F9&lt;1000,1,0)+IF(F9&lt;1100,1,0)+IF(F9&lt;1200,1,0)</f>
        <v>8</v>
      </c>
      <c r="L9" s="23"/>
      <c r="M9" s="19" t="str">
        <f t="shared" ca="1" si="1"/>
        <v>INDFDEFFHT-01</v>
      </c>
      <c r="N9" s="23" t="str">
        <f t="shared" ref="N9:N72" ca="1" si="4">$W$8&amp;" Saving Tech"&amp;"-"&amp;$Y9&amp;" "&amp;AC9&amp;"y"</f>
        <v>Food industry Saving Tech-Heat High Temp. over 150C 0.1y</v>
      </c>
      <c r="O9" s="23" t="s">
        <v>32</v>
      </c>
      <c r="P9" s="23" t="s">
        <v>33</v>
      </c>
      <c r="Q9" s="23"/>
      <c r="R9" s="23"/>
      <c r="S9" s="19" t="s">
        <v>34</v>
      </c>
      <c r="V9" s="16" t="str">
        <f ca="1">V8</f>
        <v>FD</v>
      </c>
      <c r="W9" s="14" t="str">
        <f ca="1">W8</f>
        <v>Food industry</v>
      </c>
      <c r="X9" s="3" t="str">
        <f>'EE investment costs'!D58</f>
        <v>HT-01</v>
      </c>
      <c r="Y9" s="3" t="str">
        <f>'EE investment costs'!E58</f>
        <v>Heat High Temp. over 150C</v>
      </c>
      <c r="AC9" s="123">
        <f>'EE investment costs'!C58</f>
        <v>0.1</v>
      </c>
      <c r="AD9" s="22"/>
    </row>
    <row r="10" spans="1:39">
      <c r="B10" s="14" t="str">
        <f t="shared" ca="1" si="0"/>
        <v>INDFDEFFRH-01</v>
      </c>
      <c r="C10" s="15" t="str">
        <f t="shared" ca="1" si="3"/>
        <v>IFDRH</v>
      </c>
      <c r="D10" s="16">
        <f>'EE investment costs'!$F$15</f>
        <v>2016</v>
      </c>
      <c r="E10" s="14">
        <f>VLOOKUP(X10,'EE investment costs'!$D$56:$R$656,15,0)</f>
        <v>8.4</v>
      </c>
      <c r="F10" s="17">
        <f ca="1">INDEX('EE investment costs'!$D$56:$R$656,MATCH(X10,'EE investment costs'!$D$56:$D$656,0),MATCH($V$8,'EE investment costs'!$D$56:$R$56,0))</f>
        <v>0</v>
      </c>
      <c r="I10" s="18">
        <v>1</v>
      </c>
      <c r="J10" s="18">
        <v>1</v>
      </c>
      <c r="K10" s="14">
        <f t="shared" ref="K10:K73" ca="1" si="5">IF(F10&lt;500,1,0)+IF(F10&lt;600,1,0)+IF(F10&lt;700,1,0)+IF(F10&lt;800,1,0)+IF(F10&lt;900,1,0)+IF(F10&lt;1000,1,0)+IF(F10&lt;1100,1,0)+IF(F10&lt;1200,1,0)</f>
        <v>8</v>
      </c>
      <c r="L10" s="23"/>
      <c r="M10" s="19" t="str">
        <f t="shared" ca="1" si="1"/>
        <v>INDFDEFFRH-01</v>
      </c>
      <c r="N10" s="23" t="str">
        <f t="shared" ca="1" si="4"/>
        <v>Food industry Saving Tech-Heat Room Heat 0.1y</v>
      </c>
      <c r="O10" s="23" t="s">
        <v>32</v>
      </c>
      <c r="P10" s="23" t="s">
        <v>33</v>
      </c>
      <c r="Q10" s="23"/>
      <c r="R10" s="23"/>
      <c r="S10" s="19" t="s">
        <v>34</v>
      </c>
      <c r="V10" s="16" t="str">
        <f t="shared" ref="V10:W73" ca="1" si="6">V9</f>
        <v>FD</v>
      </c>
      <c r="W10" s="14" t="str">
        <f t="shared" ca="1" si="6"/>
        <v>Food industry</v>
      </c>
      <c r="X10" s="3" t="str">
        <f>'EE investment costs'!D59</f>
        <v>RH-01</v>
      </c>
      <c r="Y10" s="3" t="str">
        <f>'EE investment costs'!E59</f>
        <v>Heat Room Heat</v>
      </c>
      <c r="AC10" s="123">
        <f>'EE investment costs'!C59</f>
        <v>0.1</v>
      </c>
      <c r="AD10" s="22"/>
    </row>
    <row r="11" spans="1:39">
      <c r="B11" s="14" t="str">
        <f t="shared" ca="1" si="0"/>
        <v>INDFDEFFLA-01</v>
      </c>
      <c r="C11" s="15" t="str">
        <f t="shared" ca="1" si="3"/>
        <v>IFDLA</v>
      </c>
      <c r="D11" s="16">
        <f>'EE investment costs'!$F$15</f>
        <v>2016</v>
      </c>
      <c r="E11" s="14">
        <f>VLOOKUP(X11,'EE investment costs'!$D$56:$R$656,15,0)</f>
        <v>2.754</v>
      </c>
      <c r="F11" s="17">
        <f ca="1">INDEX('EE investment costs'!$D$56:$R$656,MATCH(X11,'EE investment costs'!$D$56:$D$656,0),MATCH($V$8,'EE investment costs'!$D$56:$R$56,0))</f>
        <v>0</v>
      </c>
      <c r="I11" s="18">
        <v>1</v>
      </c>
      <c r="J11" s="18">
        <v>1</v>
      </c>
      <c r="K11" s="14">
        <f t="shared" ca="1" si="5"/>
        <v>8</v>
      </c>
      <c r="L11" s="23"/>
      <c r="M11" s="19" t="str">
        <f t="shared" ca="1" si="1"/>
        <v>INDFDEFFLA-01</v>
      </c>
      <c r="N11" s="23" t="str">
        <f t="shared" ca="1" si="4"/>
        <v>Food industry Saving Tech-Light 0.1y</v>
      </c>
      <c r="O11" s="23" t="s">
        <v>32</v>
      </c>
      <c r="P11" s="23" t="s">
        <v>33</v>
      </c>
      <c r="Q11" s="23"/>
      <c r="R11" s="23"/>
      <c r="S11" s="19" t="s">
        <v>34</v>
      </c>
      <c r="V11" s="16" t="str">
        <f t="shared" ca="1" si="6"/>
        <v>FD</v>
      </c>
      <c r="W11" s="14" t="str">
        <f t="shared" ca="1" si="6"/>
        <v>Food industry</v>
      </c>
      <c r="X11" s="3" t="str">
        <f>'EE investment costs'!D60</f>
        <v>LA-01</v>
      </c>
      <c r="Y11" s="3" t="str">
        <f>'EE investment costs'!E60</f>
        <v>Light</v>
      </c>
      <c r="AC11" s="123">
        <f>'EE investment costs'!C60</f>
        <v>0.1</v>
      </c>
      <c r="AD11" s="22"/>
    </row>
    <row r="12" spans="1:39">
      <c r="B12" s="14" t="str">
        <f t="shared" ca="1" si="0"/>
        <v>INDFDEFFEM-01</v>
      </c>
      <c r="C12" s="15" t="str">
        <f t="shared" ca="1" si="3"/>
        <v>IFDEM</v>
      </c>
      <c r="D12" s="16">
        <f>'EE investment costs'!$F$15</f>
        <v>2016</v>
      </c>
      <c r="E12" s="14">
        <f>VLOOKUP(X12,'EE investment costs'!$D$56:$R$656,15,0)</f>
        <v>2.8916999999999997</v>
      </c>
      <c r="F12" s="17">
        <f ca="1">INDEX('EE investment costs'!$D$56:$R$656,MATCH(X12,'EE investment costs'!$D$56:$D$656,0),MATCH($V$8,'EE investment costs'!$D$56:$R$56,0))</f>
        <v>0</v>
      </c>
      <c r="I12" s="18">
        <v>1</v>
      </c>
      <c r="J12" s="18">
        <v>1</v>
      </c>
      <c r="K12" s="14">
        <f t="shared" ca="1" si="5"/>
        <v>8</v>
      </c>
      <c r="L12" s="23"/>
      <c r="M12" s="19" t="str">
        <f t="shared" ca="1" si="1"/>
        <v>INDFDEFFEM-01</v>
      </c>
      <c r="N12" s="23" t="str">
        <f t="shared" ca="1" si="4"/>
        <v>Food industry Saving Tech-Electric Motors 0.1y</v>
      </c>
      <c r="O12" s="23" t="s">
        <v>32</v>
      </c>
      <c r="P12" s="23" t="s">
        <v>33</v>
      </c>
      <c r="Q12" s="23"/>
      <c r="R12" s="23"/>
      <c r="S12" s="19" t="s">
        <v>34</v>
      </c>
      <c r="V12" s="16" t="str">
        <f t="shared" ca="1" si="6"/>
        <v>FD</v>
      </c>
      <c r="W12" s="14" t="str">
        <f t="shared" ca="1" si="6"/>
        <v>Food industry</v>
      </c>
      <c r="X12" s="3" t="str">
        <f>'EE investment costs'!D61</f>
        <v>EM-01</v>
      </c>
      <c r="Y12" s="3" t="str">
        <f>'EE investment costs'!E61</f>
        <v>Electric Motors</v>
      </c>
      <c r="AC12" s="123">
        <f>'EE investment costs'!C61</f>
        <v>0.1</v>
      </c>
      <c r="AD12" s="22"/>
    </row>
    <row r="13" spans="1:39">
      <c r="B13" s="14" t="str">
        <f t="shared" ca="1" si="0"/>
        <v>INDFDEFFTF-01</v>
      </c>
      <c r="C13" s="15" t="str">
        <f t="shared" ca="1" si="3"/>
        <v>IFDTF</v>
      </c>
      <c r="D13" s="16">
        <f>'EE investment costs'!$F$15</f>
        <v>2016</v>
      </c>
      <c r="E13" s="14">
        <f>VLOOKUP(X13,'EE investment costs'!$D$56:$R$656,15,0)</f>
        <v>3.0099999999999985</v>
      </c>
      <c r="F13" s="17">
        <f ca="1">INDEX('EE investment costs'!$D$56:$R$656,MATCH(X13,'EE investment costs'!$D$56:$D$656,0),MATCH($V$8,'EE investment costs'!$D$56:$R$56,0))</f>
        <v>0</v>
      </c>
      <c r="I13" s="18">
        <v>1</v>
      </c>
      <c r="J13" s="18">
        <v>1</v>
      </c>
      <c r="K13" s="14">
        <f t="shared" ca="1" si="5"/>
        <v>8</v>
      </c>
      <c r="L13" s="23"/>
      <c r="M13" s="19" t="str">
        <f t="shared" ca="1" si="1"/>
        <v>INDFDEFFTF-01</v>
      </c>
      <c r="N13" s="23" t="str">
        <f t="shared" ca="1" si="4"/>
        <v>Food industry Saving Tech-Haulage Tractors, Trucks, Fishing boats 0.1y</v>
      </c>
      <c r="O13" s="23" t="s">
        <v>32</v>
      </c>
      <c r="P13" s="23" t="s">
        <v>33</v>
      </c>
      <c r="Q13" s="23"/>
      <c r="R13" s="23"/>
      <c r="S13" s="19" t="s">
        <v>34</v>
      </c>
      <c r="V13" s="16" t="str">
        <f t="shared" ca="1" si="6"/>
        <v>FD</v>
      </c>
      <c r="W13" s="14" t="str">
        <f t="shared" ca="1" si="6"/>
        <v>Food industry</v>
      </c>
      <c r="X13" s="3" t="str">
        <f>'EE investment costs'!D62</f>
        <v>TF-01</v>
      </c>
      <c r="Y13" s="3" t="str">
        <f>'EE investment costs'!E62</f>
        <v>Haulage Tractors, Trucks, Fishing boats</v>
      </c>
      <c r="AC13" s="123">
        <f>'EE investment costs'!C62</f>
        <v>0.1</v>
      </c>
      <c r="AD13" s="22"/>
    </row>
    <row r="14" spans="1:39">
      <c r="B14" s="14" t="str">
        <f t="shared" ca="1" si="0"/>
        <v>INDFDEFFMT-02</v>
      </c>
      <c r="C14" s="15" t="str">
        <f t="shared" ca="1" si="3"/>
        <v>IFDMT</v>
      </c>
      <c r="D14" s="16">
        <f>'EE investment costs'!$F$15</f>
        <v>2016</v>
      </c>
      <c r="E14" s="14">
        <f>VLOOKUP(X14,'EE investment costs'!$D$56:$R$656,15,0)</f>
        <v>2.75</v>
      </c>
      <c r="F14" s="17">
        <f ca="1">INDEX('EE investment costs'!$D$56:$R$656,MATCH(X14,'EE investment costs'!$D$56:$D$656,0),MATCH($V$8,'EE investment costs'!$D$56:$R$56,0))</f>
        <v>0</v>
      </c>
      <c r="I14" s="18">
        <v>1</v>
      </c>
      <c r="J14" s="18">
        <v>1</v>
      </c>
      <c r="K14" s="14">
        <f t="shared" ca="1" si="5"/>
        <v>8</v>
      </c>
      <c r="L14" s="23"/>
      <c r="M14" s="19" t="str">
        <f t="shared" ca="1" si="1"/>
        <v>INDFDEFFMT-02</v>
      </c>
      <c r="N14" s="23" t="str">
        <f t="shared" ca="1" si="4"/>
        <v>Food industry Saving Tech-Heat Medium Temp. up to 150C 0.2y</v>
      </c>
      <c r="O14" s="23" t="s">
        <v>32</v>
      </c>
      <c r="P14" s="23" t="s">
        <v>33</v>
      </c>
      <c r="Q14" s="23"/>
      <c r="R14" s="23"/>
      <c r="S14" s="19" t="s">
        <v>34</v>
      </c>
      <c r="V14" s="16" t="str">
        <f t="shared" ca="1" si="6"/>
        <v>FD</v>
      </c>
      <c r="W14" s="14" t="str">
        <f t="shared" ca="1" si="6"/>
        <v>Food industry</v>
      </c>
      <c r="X14" s="3" t="str">
        <f>'EE investment costs'!D63</f>
        <v>MT-02</v>
      </c>
      <c r="Y14" s="3" t="str">
        <f>'EE investment costs'!E63</f>
        <v>Heat Medium Temp. up to 150C</v>
      </c>
      <c r="AC14" s="123">
        <f>'EE investment costs'!C63</f>
        <v>0.2</v>
      </c>
    </row>
    <row r="15" spans="1:39">
      <c r="B15" s="14" t="str">
        <f t="shared" ca="1" si="0"/>
        <v>INDFDEFFHT-02</v>
      </c>
      <c r="C15" s="15" t="str">
        <f t="shared" ca="1" si="3"/>
        <v>IFDHT</v>
      </c>
      <c r="D15" s="16">
        <f>'EE investment costs'!$F$15</f>
        <v>2016</v>
      </c>
      <c r="E15" s="14">
        <f>VLOOKUP(X15,'EE investment costs'!$D$56:$R$656,15,0)</f>
        <v>2.2000000000000002</v>
      </c>
      <c r="F15" s="17">
        <f ca="1">INDEX('EE investment costs'!$D$56:$R$656,MATCH(X15,'EE investment costs'!$D$56:$D$656,0),MATCH($V$8,'EE investment costs'!$D$56:$R$56,0))</f>
        <v>0</v>
      </c>
      <c r="I15" s="18">
        <v>1</v>
      </c>
      <c r="J15" s="18">
        <v>1</v>
      </c>
      <c r="K15" s="14">
        <f t="shared" ca="1" si="5"/>
        <v>8</v>
      </c>
      <c r="L15" s="23"/>
      <c r="M15" s="19" t="str">
        <f t="shared" ca="1" si="1"/>
        <v>INDFDEFFHT-02</v>
      </c>
      <c r="N15" s="23" t="str">
        <f t="shared" ca="1" si="4"/>
        <v>Food industry Saving Tech-Heat High Temp. over 150C 0.2y</v>
      </c>
      <c r="O15" s="23" t="s">
        <v>32</v>
      </c>
      <c r="P15" s="23" t="s">
        <v>33</v>
      </c>
      <c r="Q15" s="23"/>
      <c r="R15" s="23"/>
      <c r="S15" s="19" t="s">
        <v>34</v>
      </c>
      <c r="V15" s="16" t="str">
        <f t="shared" ca="1" si="6"/>
        <v>FD</v>
      </c>
      <c r="W15" s="14" t="str">
        <f t="shared" ca="1" si="6"/>
        <v>Food industry</v>
      </c>
      <c r="X15" s="3" t="str">
        <f>'EE investment costs'!D64</f>
        <v>HT-02</v>
      </c>
      <c r="Y15" s="3" t="str">
        <f>'EE investment costs'!E64</f>
        <v>Heat High Temp. over 150C</v>
      </c>
      <c r="AC15" s="123">
        <f>'EE investment costs'!C64</f>
        <v>0.2</v>
      </c>
      <c r="AD15" s="22"/>
    </row>
    <row r="16" spans="1:39">
      <c r="B16" s="14" t="str">
        <f t="shared" ca="1" si="0"/>
        <v>INDFDEFFRH-02</v>
      </c>
      <c r="C16" s="15" t="str">
        <f t="shared" ca="1" si="3"/>
        <v>IFDRH</v>
      </c>
      <c r="D16" s="16">
        <f>'EE investment costs'!$F$15</f>
        <v>2016</v>
      </c>
      <c r="E16" s="14">
        <f>VLOOKUP(X16,'EE investment costs'!$D$56:$R$656,15,0)</f>
        <v>8.8000000000000007</v>
      </c>
      <c r="F16" s="17">
        <f ca="1">INDEX('EE investment costs'!$D$56:$R$656,MATCH(X16,'EE investment costs'!$D$56:$D$656,0),MATCH($V$8,'EE investment costs'!$D$56:$R$56,0))</f>
        <v>0</v>
      </c>
      <c r="I16" s="18">
        <v>1</v>
      </c>
      <c r="J16" s="18">
        <v>1</v>
      </c>
      <c r="K16" s="14">
        <f t="shared" ca="1" si="5"/>
        <v>8</v>
      </c>
      <c r="L16" s="23"/>
      <c r="M16" s="19" t="str">
        <f t="shared" ca="1" si="1"/>
        <v>INDFDEFFRH-02</v>
      </c>
      <c r="N16" s="23" t="str">
        <f t="shared" ca="1" si="4"/>
        <v>Food industry Saving Tech-Heat Room Heat 0.2y</v>
      </c>
      <c r="O16" s="23" t="s">
        <v>32</v>
      </c>
      <c r="P16" s="23" t="s">
        <v>33</v>
      </c>
      <c r="Q16" s="23"/>
      <c r="R16" s="23"/>
      <c r="S16" s="19" t="s">
        <v>34</v>
      </c>
      <c r="V16" s="16" t="str">
        <f t="shared" ca="1" si="6"/>
        <v>FD</v>
      </c>
      <c r="W16" s="14" t="str">
        <f t="shared" ca="1" si="6"/>
        <v>Food industry</v>
      </c>
      <c r="X16" s="3" t="str">
        <f>'EE investment costs'!D65</f>
        <v>RH-02</v>
      </c>
      <c r="Y16" s="3" t="str">
        <f>'EE investment costs'!E65</f>
        <v>Heat Room Heat</v>
      </c>
      <c r="AC16" s="123">
        <f>'EE investment costs'!C65</f>
        <v>0.2</v>
      </c>
      <c r="AD16" s="22"/>
    </row>
    <row r="17" spans="2:30">
      <c r="B17" s="14" t="str">
        <f t="shared" ca="1" si="0"/>
        <v>INDFDEFFLA-02</v>
      </c>
      <c r="C17" s="15" t="str">
        <f t="shared" ca="1" si="3"/>
        <v>IFDLA</v>
      </c>
      <c r="D17" s="16">
        <f>'EE investment costs'!$F$15</f>
        <v>2016</v>
      </c>
      <c r="E17" s="14">
        <f>VLOOKUP(X17,'EE investment costs'!$D$56:$R$656,15,0)</f>
        <v>2.7880000000000003</v>
      </c>
      <c r="F17" s="17">
        <f ca="1">INDEX('EE investment costs'!$D$56:$R$656,MATCH(X17,'EE investment costs'!$D$56:$D$656,0),MATCH($V$8,'EE investment costs'!$D$56:$R$56,0))</f>
        <v>0</v>
      </c>
      <c r="I17" s="18">
        <v>1</v>
      </c>
      <c r="J17" s="18">
        <v>1</v>
      </c>
      <c r="K17" s="14">
        <f t="shared" ca="1" si="5"/>
        <v>8</v>
      </c>
      <c r="L17" s="23"/>
      <c r="M17" s="19" t="str">
        <f t="shared" ca="1" si="1"/>
        <v>INDFDEFFLA-02</v>
      </c>
      <c r="N17" s="23" t="str">
        <f t="shared" ca="1" si="4"/>
        <v>Food industry Saving Tech-Light 0.2y</v>
      </c>
      <c r="O17" s="23" t="s">
        <v>32</v>
      </c>
      <c r="P17" s="23" t="s">
        <v>33</v>
      </c>
      <c r="Q17" s="23"/>
      <c r="R17" s="23"/>
      <c r="S17" s="19" t="s">
        <v>34</v>
      </c>
      <c r="V17" s="16" t="str">
        <f t="shared" ca="1" si="6"/>
        <v>FD</v>
      </c>
      <c r="W17" s="14" t="str">
        <f t="shared" ca="1" si="6"/>
        <v>Food industry</v>
      </c>
      <c r="X17" s="3" t="str">
        <f>'EE investment costs'!D66</f>
        <v>LA-02</v>
      </c>
      <c r="Y17" s="3" t="str">
        <f>'EE investment costs'!E66</f>
        <v>Light</v>
      </c>
      <c r="AC17" s="123">
        <f>'EE investment costs'!C66</f>
        <v>0.2</v>
      </c>
      <c r="AD17" s="22"/>
    </row>
    <row r="18" spans="2:30">
      <c r="B18" s="14" t="str">
        <f t="shared" ca="1" si="0"/>
        <v>INDFDEFFEM-02</v>
      </c>
      <c r="C18" s="15" t="str">
        <f t="shared" ca="1" si="3"/>
        <v>IFDEM</v>
      </c>
      <c r="D18" s="16">
        <f>'EE investment costs'!$F$15</f>
        <v>2016</v>
      </c>
      <c r="E18" s="14">
        <f>VLOOKUP(X18,'EE investment costs'!$D$56:$R$656,15,0)</f>
        <v>2.9274</v>
      </c>
      <c r="F18" s="17">
        <f ca="1">INDEX('EE investment costs'!$D$56:$R$656,MATCH(X18,'EE investment costs'!$D$56:$D$656,0),MATCH($V$8,'EE investment costs'!$D$56:$R$56,0))</f>
        <v>0</v>
      </c>
      <c r="I18" s="18">
        <v>1</v>
      </c>
      <c r="J18" s="18">
        <v>1</v>
      </c>
      <c r="K18" s="14">
        <f t="shared" ca="1" si="5"/>
        <v>8</v>
      </c>
      <c r="L18" s="23"/>
      <c r="M18" s="19" t="str">
        <f t="shared" ca="1" si="1"/>
        <v>INDFDEFFEM-02</v>
      </c>
      <c r="N18" s="23" t="str">
        <f t="shared" ca="1" si="4"/>
        <v>Food industry Saving Tech-Electric Motors 0.2y</v>
      </c>
      <c r="O18" s="23" t="s">
        <v>32</v>
      </c>
      <c r="P18" s="23" t="s">
        <v>33</v>
      </c>
      <c r="Q18" s="23"/>
      <c r="R18" s="23"/>
      <c r="S18" s="19" t="s">
        <v>34</v>
      </c>
      <c r="V18" s="16" t="str">
        <f t="shared" ca="1" si="6"/>
        <v>FD</v>
      </c>
      <c r="W18" s="14" t="str">
        <f t="shared" ca="1" si="6"/>
        <v>Food industry</v>
      </c>
      <c r="X18" s="3" t="str">
        <f>'EE investment costs'!D67</f>
        <v>EM-02</v>
      </c>
      <c r="Y18" s="3" t="str">
        <f>'EE investment costs'!E67</f>
        <v>Electric Motors</v>
      </c>
      <c r="AC18" s="123">
        <f>'EE investment costs'!C67</f>
        <v>0.2</v>
      </c>
      <c r="AD18" s="22"/>
    </row>
    <row r="19" spans="2:30">
      <c r="B19" s="14" t="str">
        <f t="shared" ca="1" si="0"/>
        <v>INDFDEFFTF-02</v>
      </c>
      <c r="C19" s="15" t="str">
        <f t="shared" ca="1" si="3"/>
        <v>IFDTF</v>
      </c>
      <c r="D19" s="16">
        <f>'EE investment costs'!$F$15</f>
        <v>2016</v>
      </c>
      <c r="E19" s="14">
        <f>VLOOKUP(X19,'EE investment costs'!$D$56:$R$656,15,0)</f>
        <v>3.2199999999999989</v>
      </c>
      <c r="F19" s="17">
        <f ca="1">INDEX('EE investment costs'!$D$56:$R$656,MATCH(X19,'EE investment costs'!$D$56:$D$656,0),MATCH($V$8,'EE investment costs'!$D$56:$R$56,0))</f>
        <v>29.387420139697603</v>
      </c>
      <c r="I19" s="18">
        <v>1</v>
      </c>
      <c r="J19" s="18">
        <v>1</v>
      </c>
      <c r="K19" s="14">
        <f t="shared" ca="1" si="5"/>
        <v>8</v>
      </c>
      <c r="L19" s="23"/>
      <c r="M19" s="19" t="str">
        <f t="shared" ca="1" si="1"/>
        <v>INDFDEFFTF-02</v>
      </c>
      <c r="N19" s="23" t="str">
        <f t="shared" ca="1" si="4"/>
        <v>Food industry Saving Tech-Haulage Tractors, Trucks, Fishing boats 0.2y</v>
      </c>
      <c r="O19" s="23" t="s">
        <v>32</v>
      </c>
      <c r="P19" s="23" t="s">
        <v>33</v>
      </c>
      <c r="Q19" s="23"/>
      <c r="R19" s="23"/>
      <c r="S19" s="19" t="s">
        <v>34</v>
      </c>
      <c r="V19" s="16" t="str">
        <f t="shared" ca="1" si="6"/>
        <v>FD</v>
      </c>
      <c r="W19" s="14" t="str">
        <f t="shared" ca="1" si="6"/>
        <v>Food industry</v>
      </c>
      <c r="X19" s="3" t="str">
        <f>'EE investment costs'!D68</f>
        <v>TF-02</v>
      </c>
      <c r="Y19" s="3" t="str">
        <f>'EE investment costs'!E68</f>
        <v>Haulage Tractors, Trucks, Fishing boats</v>
      </c>
      <c r="AC19" s="123">
        <f>'EE investment costs'!C68</f>
        <v>0.2</v>
      </c>
      <c r="AD19" s="22"/>
    </row>
    <row r="20" spans="2:30">
      <c r="B20" s="14" t="str">
        <f t="shared" ca="1" si="0"/>
        <v>INDFDEFFMT-03</v>
      </c>
      <c r="C20" s="15" t="str">
        <f t="shared" ca="1" si="3"/>
        <v>IFDMT</v>
      </c>
      <c r="D20" s="16">
        <f>'EE investment costs'!$F$15</f>
        <v>2016</v>
      </c>
      <c r="E20" s="14">
        <f>VLOOKUP(X20,'EE investment costs'!$D$56:$R$656,15,0)</f>
        <v>2.875</v>
      </c>
      <c r="F20" s="17">
        <f ca="1">INDEX('EE investment costs'!$D$56:$R$656,MATCH(X20,'EE investment costs'!$D$56:$D$656,0),MATCH($V$8,'EE investment costs'!$D$56:$R$56,0))</f>
        <v>0</v>
      </c>
      <c r="I20" s="18">
        <v>1</v>
      </c>
      <c r="J20" s="18">
        <v>1</v>
      </c>
      <c r="K20" s="14">
        <f t="shared" ca="1" si="5"/>
        <v>8</v>
      </c>
      <c r="L20" s="23"/>
      <c r="M20" s="19" t="str">
        <f t="shared" ca="1" si="1"/>
        <v>INDFDEFFMT-03</v>
      </c>
      <c r="N20" s="23" t="str">
        <f t="shared" ca="1" si="4"/>
        <v>Food industry Saving Tech-Heat Medium Temp. up to 150C 0.3y</v>
      </c>
      <c r="O20" s="23" t="s">
        <v>32</v>
      </c>
      <c r="P20" s="23" t="s">
        <v>33</v>
      </c>
      <c r="Q20" s="23"/>
      <c r="R20" s="23"/>
      <c r="S20" s="19" t="s">
        <v>34</v>
      </c>
      <c r="V20" s="16" t="str">
        <f t="shared" ca="1" si="6"/>
        <v>FD</v>
      </c>
      <c r="W20" s="14" t="str">
        <f t="shared" ca="1" si="6"/>
        <v>Food industry</v>
      </c>
      <c r="X20" s="3" t="str">
        <f>'EE investment costs'!D69</f>
        <v>MT-03</v>
      </c>
      <c r="Y20" s="3" t="str">
        <f>'EE investment costs'!E69</f>
        <v>Heat Medium Temp. up to 150C</v>
      </c>
      <c r="AC20" s="123">
        <f>'EE investment costs'!C69</f>
        <v>0.3</v>
      </c>
    </row>
    <row r="21" spans="2:30">
      <c r="B21" s="14" t="str">
        <f t="shared" ca="1" si="0"/>
        <v>INDFDEFFHT-03</v>
      </c>
      <c r="C21" s="15" t="str">
        <f t="shared" ca="1" si="3"/>
        <v>IFDHT</v>
      </c>
      <c r="D21" s="16">
        <f>'EE investment costs'!$F$15</f>
        <v>2016</v>
      </c>
      <c r="E21" s="14">
        <f>VLOOKUP(X21,'EE investment costs'!$D$56:$R$656,15,0)</f>
        <v>2.2999999999999998</v>
      </c>
      <c r="F21" s="17">
        <f ca="1">INDEX('EE investment costs'!$D$56:$R$656,MATCH(X21,'EE investment costs'!$D$56:$D$656,0),MATCH($V$8,'EE investment costs'!$D$56:$R$56,0))</f>
        <v>0</v>
      </c>
      <c r="I21" s="18">
        <v>1</v>
      </c>
      <c r="J21" s="18">
        <v>1</v>
      </c>
      <c r="K21" s="14">
        <f t="shared" ca="1" si="5"/>
        <v>8</v>
      </c>
      <c r="L21" s="23"/>
      <c r="M21" s="19" t="str">
        <f t="shared" ca="1" si="1"/>
        <v>INDFDEFFHT-03</v>
      </c>
      <c r="N21" s="23" t="str">
        <f t="shared" ca="1" si="4"/>
        <v>Food industry Saving Tech-Heat High Temp. over 150C 0.3y</v>
      </c>
      <c r="O21" s="23" t="s">
        <v>32</v>
      </c>
      <c r="P21" s="23" t="s">
        <v>33</v>
      </c>
      <c r="Q21" s="23"/>
      <c r="R21" s="23"/>
      <c r="S21" s="19" t="s">
        <v>34</v>
      </c>
      <c r="V21" s="16" t="str">
        <f t="shared" ca="1" si="6"/>
        <v>FD</v>
      </c>
      <c r="W21" s="14" t="str">
        <f t="shared" ca="1" si="6"/>
        <v>Food industry</v>
      </c>
      <c r="X21" s="3" t="str">
        <f>'EE investment costs'!D70</f>
        <v>HT-03</v>
      </c>
      <c r="Y21" s="3" t="str">
        <f>'EE investment costs'!E70</f>
        <v>Heat High Temp. over 150C</v>
      </c>
      <c r="AC21" s="123">
        <f>'EE investment costs'!C70</f>
        <v>0.3</v>
      </c>
      <c r="AD21" s="22"/>
    </row>
    <row r="22" spans="2:30">
      <c r="B22" s="14" t="str">
        <f t="shared" ca="1" si="0"/>
        <v>INDFDEFFRH-03</v>
      </c>
      <c r="C22" s="15" t="str">
        <f t="shared" ca="1" si="3"/>
        <v>IFDRH</v>
      </c>
      <c r="D22" s="16">
        <f>'EE investment costs'!$F$15</f>
        <v>2016</v>
      </c>
      <c r="E22" s="14">
        <f>VLOOKUP(X22,'EE investment costs'!$D$56:$R$656,15,0)</f>
        <v>9.1999999999999993</v>
      </c>
      <c r="F22" s="17">
        <f ca="1">INDEX('EE investment costs'!$D$56:$R$656,MATCH(X22,'EE investment costs'!$D$56:$D$656,0),MATCH($V$8,'EE investment costs'!$D$56:$R$56,0))</f>
        <v>0</v>
      </c>
      <c r="I22" s="18">
        <v>1</v>
      </c>
      <c r="J22" s="18">
        <v>1</v>
      </c>
      <c r="K22" s="14">
        <f t="shared" ca="1" si="5"/>
        <v>8</v>
      </c>
      <c r="L22" s="23"/>
      <c r="M22" s="19" t="str">
        <f t="shared" ca="1" si="1"/>
        <v>INDFDEFFRH-03</v>
      </c>
      <c r="N22" s="23" t="str">
        <f t="shared" ca="1" si="4"/>
        <v>Food industry Saving Tech-Heat Room Heat 0.3y</v>
      </c>
      <c r="O22" s="23" t="s">
        <v>32</v>
      </c>
      <c r="P22" s="23" t="s">
        <v>33</v>
      </c>
      <c r="Q22" s="23"/>
      <c r="R22" s="23"/>
      <c r="S22" s="19" t="s">
        <v>34</v>
      </c>
      <c r="V22" s="16" t="str">
        <f t="shared" ca="1" si="6"/>
        <v>FD</v>
      </c>
      <c r="W22" s="14" t="str">
        <f t="shared" ca="1" si="6"/>
        <v>Food industry</v>
      </c>
      <c r="X22" s="3" t="str">
        <f>'EE investment costs'!D71</f>
        <v>RH-03</v>
      </c>
      <c r="Y22" s="3" t="str">
        <f>'EE investment costs'!E71</f>
        <v>Heat Room Heat</v>
      </c>
      <c r="AC22" s="123">
        <f>'EE investment costs'!C71</f>
        <v>0.3</v>
      </c>
      <c r="AD22" s="22"/>
    </row>
    <row r="23" spans="2:30">
      <c r="B23" s="14" t="str">
        <f t="shared" ca="1" si="0"/>
        <v>INDFDEFFLA-03</v>
      </c>
      <c r="C23" s="15" t="str">
        <f t="shared" ca="1" si="3"/>
        <v>IFDLA</v>
      </c>
      <c r="D23" s="16">
        <f>'EE investment costs'!$F$15</f>
        <v>2016</v>
      </c>
      <c r="E23" s="14">
        <f>VLOOKUP(X23,'EE investment costs'!$D$56:$R$656,15,0)</f>
        <v>2.8220000000000001</v>
      </c>
      <c r="F23" s="17">
        <f ca="1">INDEX('EE investment costs'!$D$56:$R$656,MATCH(X23,'EE investment costs'!$D$56:$D$656,0),MATCH($V$8,'EE investment costs'!$D$56:$R$56,0))</f>
        <v>0</v>
      </c>
      <c r="I23" s="18">
        <v>1</v>
      </c>
      <c r="J23" s="18">
        <v>1</v>
      </c>
      <c r="K23" s="14">
        <f t="shared" ca="1" si="5"/>
        <v>8</v>
      </c>
      <c r="L23" s="23"/>
      <c r="M23" s="19" t="str">
        <f t="shared" ca="1" si="1"/>
        <v>INDFDEFFLA-03</v>
      </c>
      <c r="N23" s="23" t="str">
        <f t="shared" ca="1" si="4"/>
        <v>Food industry Saving Tech-Light 0.3y</v>
      </c>
      <c r="O23" s="23" t="s">
        <v>32</v>
      </c>
      <c r="P23" s="23" t="s">
        <v>33</v>
      </c>
      <c r="Q23" s="23"/>
      <c r="R23" s="23"/>
      <c r="S23" s="19" t="s">
        <v>34</v>
      </c>
      <c r="V23" s="16" t="str">
        <f t="shared" ca="1" si="6"/>
        <v>FD</v>
      </c>
      <c r="W23" s="14" t="str">
        <f t="shared" ca="1" si="6"/>
        <v>Food industry</v>
      </c>
      <c r="X23" s="3" t="str">
        <f>'EE investment costs'!D72</f>
        <v>LA-03</v>
      </c>
      <c r="Y23" s="3" t="str">
        <f>'EE investment costs'!E72</f>
        <v>Light</v>
      </c>
      <c r="AC23" s="123">
        <f>'EE investment costs'!C72</f>
        <v>0.3</v>
      </c>
      <c r="AD23" s="22"/>
    </row>
    <row r="24" spans="2:30">
      <c r="B24" s="14" t="str">
        <f t="shared" ca="1" si="0"/>
        <v>INDFDEFFEM-03</v>
      </c>
      <c r="C24" s="15" t="str">
        <f t="shared" ca="1" si="3"/>
        <v>IFDEM</v>
      </c>
      <c r="D24" s="16">
        <f>'EE investment costs'!$F$15</f>
        <v>2016</v>
      </c>
      <c r="E24" s="14">
        <f>VLOOKUP(X24,'EE investment costs'!$D$56:$R$656,15,0)</f>
        <v>2.9630999999999998</v>
      </c>
      <c r="F24" s="17">
        <f ca="1">INDEX('EE investment costs'!$D$56:$R$656,MATCH(X24,'EE investment costs'!$D$56:$D$656,0),MATCH($V$8,'EE investment costs'!$D$56:$R$56,0))</f>
        <v>0</v>
      </c>
      <c r="I24" s="18">
        <v>1</v>
      </c>
      <c r="J24" s="18">
        <v>1</v>
      </c>
      <c r="K24" s="14">
        <f t="shared" ca="1" si="5"/>
        <v>8</v>
      </c>
      <c r="L24" s="23"/>
      <c r="M24" s="19" t="str">
        <f t="shared" ca="1" si="1"/>
        <v>INDFDEFFEM-03</v>
      </c>
      <c r="N24" s="23" t="str">
        <f t="shared" ca="1" si="4"/>
        <v>Food industry Saving Tech-Electric Motors 0.3y</v>
      </c>
      <c r="O24" s="23" t="s">
        <v>32</v>
      </c>
      <c r="P24" s="23" t="s">
        <v>33</v>
      </c>
      <c r="Q24" s="23"/>
      <c r="R24" s="23"/>
      <c r="S24" s="19" t="s">
        <v>34</v>
      </c>
      <c r="V24" s="16" t="str">
        <f t="shared" ca="1" si="6"/>
        <v>FD</v>
      </c>
      <c r="W24" s="14" t="str">
        <f t="shared" ca="1" si="6"/>
        <v>Food industry</v>
      </c>
      <c r="X24" s="3" t="str">
        <f>'EE investment costs'!D73</f>
        <v>EM-03</v>
      </c>
      <c r="Y24" s="3" t="str">
        <f>'EE investment costs'!E73</f>
        <v>Electric Motors</v>
      </c>
      <c r="AC24" s="123">
        <f>'EE investment costs'!C73</f>
        <v>0.3</v>
      </c>
      <c r="AD24" s="22"/>
    </row>
    <row r="25" spans="2:30">
      <c r="B25" s="14" t="str">
        <f t="shared" ca="1" si="0"/>
        <v>INDFDEFFTF-03</v>
      </c>
      <c r="C25" s="15" t="str">
        <f t="shared" ca="1" si="3"/>
        <v>IFDTF</v>
      </c>
      <c r="D25" s="16">
        <f>'EE investment costs'!$F$15</f>
        <v>2016</v>
      </c>
      <c r="E25" s="14">
        <f>VLOOKUP(X25,'EE investment costs'!$D$56:$R$656,15,0)</f>
        <v>3.4299999999999988</v>
      </c>
      <c r="F25" s="17">
        <f ca="1">INDEX('EE investment costs'!$D$56:$R$656,MATCH(X25,'EE investment costs'!$D$56:$D$656,0),MATCH($V$8,'EE investment costs'!$D$56:$R$56,0))</f>
        <v>44.081130209546409</v>
      </c>
      <c r="I25" s="18">
        <v>1</v>
      </c>
      <c r="J25" s="18">
        <v>1</v>
      </c>
      <c r="K25" s="14">
        <f t="shared" ca="1" si="5"/>
        <v>8</v>
      </c>
      <c r="L25" s="23"/>
      <c r="M25" s="19" t="str">
        <f t="shared" ca="1" si="1"/>
        <v>INDFDEFFTF-03</v>
      </c>
      <c r="N25" s="23" t="str">
        <f t="shared" ca="1" si="4"/>
        <v>Food industry Saving Tech-Haulage Tractors, Trucks, Fishing boats 0.3y</v>
      </c>
      <c r="O25" s="23" t="s">
        <v>32</v>
      </c>
      <c r="P25" s="23" t="s">
        <v>33</v>
      </c>
      <c r="Q25" s="23"/>
      <c r="R25" s="23"/>
      <c r="S25" s="19" t="s">
        <v>34</v>
      </c>
      <c r="V25" s="16" t="str">
        <f t="shared" ca="1" si="6"/>
        <v>FD</v>
      </c>
      <c r="W25" s="14" t="str">
        <f t="shared" ca="1" si="6"/>
        <v>Food industry</v>
      </c>
      <c r="X25" s="3" t="str">
        <f>'EE investment costs'!D74</f>
        <v>TF-03</v>
      </c>
      <c r="Y25" s="3" t="str">
        <f>'EE investment costs'!E74</f>
        <v>Haulage Tractors, Trucks, Fishing boats</v>
      </c>
      <c r="AC25" s="123">
        <f>'EE investment costs'!C74</f>
        <v>0.3</v>
      </c>
      <c r="AD25" s="22"/>
    </row>
    <row r="26" spans="2:30">
      <c r="B26" s="14" t="str">
        <f t="shared" ca="1" si="0"/>
        <v>INDFDEFFMT-04</v>
      </c>
      <c r="C26" s="15" t="str">
        <f t="shared" ca="1" si="3"/>
        <v>IFDMT</v>
      </c>
      <c r="D26" s="16">
        <f>'EE investment costs'!$F$15</f>
        <v>2016</v>
      </c>
      <c r="E26" s="14">
        <f>VLOOKUP(X26,'EE investment costs'!$D$56:$R$656,15,0)</f>
        <v>3</v>
      </c>
      <c r="F26" s="17">
        <f ca="1">INDEX('EE investment costs'!$D$56:$R$656,MATCH(X26,'EE investment costs'!$D$56:$D$656,0),MATCH($V$8,'EE investment costs'!$D$56:$R$56,0))</f>
        <v>0</v>
      </c>
      <c r="I26" s="18">
        <v>1</v>
      </c>
      <c r="J26" s="18">
        <v>1</v>
      </c>
      <c r="K26" s="14">
        <f t="shared" ca="1" si="5"/>
        <v>8</v>
      </c>
      <c r="L26" s="23"/>
      <c r="M26" s="19" t="str">
        <f t="shared" ca="1" si="1"/>
        <v>INDFDEFFMT-04</v>
      </c>
      <c r="N26" s="23" t="str">
        <f t="shared" ca="1" si="4"/>
        <v>Food industry Saving Tech-Heat Medium Temp. up to 150C 0.4y</v>
      </c>
      <c r="O26" s="23" t="s">
        <v>32</v>
      </c>
      <c r="P26" s="23" t="s">
        <v>33</v>
      </c>
      <c r="Q26" s="23"/>
      <c r="R26" s="23"/>
      <c r="S26" s="19" t="s">
        <v>34</v>
      </c>
      <c r="V26" s="16" t="str">
        <f t="shared" ca="1" si="6"/>
        <v>FD</v>
      </c>
      <c r="W26" s="14" t="str">
        <f t="shared" ca="1" si="6"/>
        <v>Food industry</v>
      </c>
      <c r="X26" s="3" t="str">
        <f>'EE investment costs'!D75</f>
        <v>MT-04</v>
      </c>
      <c r="Y26" s="3" t="str">
        <f>'EE investment costs'!E75</f>
        <v>Heat Medium Temp. up to 150C</v>
      </c>
      <c r="AC26" s="123">
        <f>'EE investment costs'!C75</f>
        <v>0.4</v>
      </c>
    </row>
    <row r="27" spans="2:30">
      <c r="B27" s="14" t="str">
        <f t="shared" ca="1" si="0"/>
        <v>INDFDEFFHT-04</v>
      </c>
      <c r="C27" s="15" t="str">
        <f t="shared" ca="1" si="3"/>
        <v>IFDHT</v>
      </c>
      <c r="D27" s="16">
        <f>'EE investment costs'!$F$15</f>
        <v>2016</v>
      </c>
      <c r="E27" s="14">
        <f>VLOOKUP(X27,'EE investment costs'!$D$56:$R$656,15,0)</f>
        <v>2.4</v>
      </c>
      <c r="F27" s="17">
        <f ca="1">INDEX('EE investment costs'!$D$56:$R$656,MATCH(X27,'EE investment costs'!$D$56:$D$656,0),MATCH($V$8,'EE investment costs'!$D$56:$R$56,0))</f>
        <v>0</v>
      </c>
      <c r="I27" s="18">
        <v>1</v>
      </c>
      <c r="J27" s="18">
        <v>1</v>
      </c>
      <c r="K27" s="14">
        <f t="shared" ca="1" si="5"/>
        <v>8</v>
      </c>
      <c r="L27" s="23"/>
      <c r="M27" s="19" t="str">
        <f t="shared" ca="1" si="1"/>
        <v>INDFDEFFHT-04</v>
      </c>
      <c r="N27" s="23" t="str">
        <f t="shared" ca="1" si="4"/>
        <v>Food industry Saving Tech-Heat High Temp. over 150C 0.4y</v>
      </c>
      <c r="O27" s="23" t="s">
        <v>32</v>
      </c>
      <c r="P27" s="23" t="s">
        <v>33</v>
      </c>
      <c r="Q27" s="23"/>
      <c r="R27" s="23"/>
      <c r="S27" s="19" t="s">
        <v>34</v>
      </c>
      <c r="V27" s="16" t="str">
        <f t="shared" ca="1" si="6"/>
        <v>FD</v>
      </c>
      <c r="W27" s="14" t="str">
        <f t="shared" ca="1" si="6"/>
        <v>Food industry</v>
      </c>
      <c r="X27" s="3" t="str">
        <f>'EE investment costs'!D76</f>
        <v>HT-04</v>
      </c>
      <c r="Y27" s="3" t="str">
        <f>'EE investment costs'!E76</f>
        <v>Heat High Temp. over 150C</v>
      </c>
      <c r="AC27" s="123">
        <f>'EE investment costs'!C76</f>
        <v>0.4</v>
      </c>
      <c r="AD27" s="22"/>
    </row>
    <row r="28" spans="2:30">
      <c r="B28" s="14" t="str">
        <f t="shared" ca="1" si="0"/>
        <v>INDFDEFFRH-04</v>
      </c>
      <c r="C28" s="15" t="str">
        <f t="shared" ca="1" si="3"/>
        <v>IFDRH</v>
      </c>
      <c r="D28" s="16">
        <f>'EE investment costs'!$F$15</f>
        <v>2016</v>
      </c>
      <c r="E28" s="14">
        <f>VLOOKUP(X28,'EE investment costs'!$D$56:$R$656,15,0)</f>
        <v>9.6</v>
      </c>
      <c r="F28" s="17">
        <f ca="1">INDEX('EE investment costs'!$D$56:$R$656,MATCH(X28,'EE investment costs'!$D$56:$D$656,0),MATCH($V$8,'EE investment costs'!$D$56:$R$56,0))</f>
        <v>0</v>
      </c>
      <c r="I28" s="18">
        <v>1</v>
      </c>
      <c r="J28" s="18">
        <v>1</v>
      </c>
      <c r="K28" s="14">
        <f t="shared" ca="1" si="5"/>
        <v>8</v>
      </c>
      <c r="L28" s="23"/>
      <c r="M28" s="19" t="str">
        <f t="shared" ca="1" si="1"/>
        <v>INDFDEFFRH-04</v>
      </c>
      <c r="N28" s="23" t="str">
        <f t="shared" ca="1" si="4"/>
        <v>Food industry Saving Tech-Heat Room Heat 0.4y</v>
      </c>
      <c r="O28" s="23" t="s">
        <v>32</v>
      </c>
      <c r="P28" s="23" t="s">
        <v>33</v>
      </c>
      <c r="Q28" s="23"/>
      <c r="R28" s="23"/>
      <c r="S28" s="19" t="s">
        <v>34</v>
      </c>
      <c r="V28" s="16" t="str">
        <f t="shared" ca="1" si="6"/>
        <v>FD</v>
      </c>
      <c r="W28" s="14" t="str">
        <f t="shared" ca="1" si="6"/>
        <v>Food industry</v>
      </c>
      <c r="X28" s="3" t="str">
        <f>'EE investment costs'!D77</f>
        <v>RH-04</v>
      </c>
      <c r="Y28" s="3" t="str">
        <f>'EE investment costs'!E77</f>
        <v>Heat Room Heat</v>
      </c>
      <c r="AC28" s="123">
        <f>'EE investment costs'!C77</f>
        <v>0.4</v>
      </c>
      <c r="AD28" s="22"/>
    </row>
    <row r="29" spans="2:30">
      <c r="B29" s="14" t="str">
        <f t="shared" ca="1" si="0"/>
        <v>INDFDEFFLA-04</v>
      </c>
      <c r="C29" s="15" t="str">
        <f t="shared" ca="1" si="3"/>
        <v>IFDLA</v>
      </c>
      <c r="D29" s="16">
        <f>'EE investment costs'!$F$15</f>
        <v>2016</v>
      </c>
      <c r="E29" s="14">
        <f>VLOOKUP(X29,'EE investment costs'!$D$56:$R$656,15,0)</f>
        <v>2.8560000000000003</v>
      </c>
      <c r="F29" s="17">
        <f ca="1">INDEX('EE investment costs'!$D$56:$R$656,MATCH(X29,'EE investment costs'!$D$56:$D$656,0),MATCH($V$8,'EE investment costs'!$D$56:$R$56,0))</f>
        <v>0</v>
      </c>
      <c r="I29" s="18">
        <v>1</v>
      </c>
      <c r="J29" s="18">
        <v>1</v>
      </c>
      <c r="K29" s="14">
        <f t="shared" ca="1" si="5"/>
        <v>8</v>
      </c>
      <c r="L29" s="23"/>
      <c r="M29" s="19" t="str">
        <f t="shared" ca="1" si="1"/>
        <v>INDFDEFFLA-04</v>
      </c>
      <c r="N29" s="23" t="str">
        <f t="shared" ca="1" si="4"/>
        <v>Food industry Saving Tech-Light 0.4y</v>
      </c>
      <c r="O29" s="23" t="s">
        <v>32</v>
      </c>
      <c r="P29" s="23" t="s">
        <v>33</v>
      </c>
      <c r="Q29" s="23"/>
      <c r="R29" s="23"/>
      <c r="S29" s="19" t="s">
        <v>34</v>
      </c>
      <c r="V29" s="16" t="str">
        <f t="shared" ca="1" si="6"/>
        <v>FD</v>
      </c>
      <c r="W29" s="14" t="str">
        <f t="shared" ca="1" si="6"/>
        <v>Food industry</v>
      </c>
      <c r="X29" s="3" t="str">
        <f>'EE investment costs'!D78</f>
        <v>LA-04</v>
      </c>
      <c r="Y29" s="3" t="str">
        <f>'EE investment costs'!E78</f>
        <v>Light</v>
      </c>
      <c r="AC29" s="123">
        <f>'EE investment costs'!C78</f>
        <v>0.4</v>
      </c>
      <c r="AD29" s="22"/>
    </row>
    <row r="30" spans="2:30">
      <c r="B30" s="14" t="str">
        <f t="shared" ca="1" si="0"/>
        <v>INDFDEFFEM-04</v>
      </c>
      <c r="C30" s="15" t="str">
        <f t="shared" ca="1" si="3"/>
        <v>IFDEM</v>
      </c>
      <c r="D30" s="16">
        <f>'EE investment costs'!$F$15</f>
        <v>2016</v>
      </c>
      <c r="E30" s="14">
        <f>VLOOKUP(X30,'EE investment costs'!$D$56:$R$656,15,0)</f>
        <v>2.9987999999999997</v>
      </c>
      <c r="F30" s="17">
        <f ca="1">INDEX('EE investment costs'!$D$56:$R$656,MATCH(X30,'EE investment costs'!$D$56:$D$656,0),MATCH($V$8,'EE investment costs'!$D$56:$R$56,0))</f>
        <v>0</v>
      </c>
      <c r="I30" s="18">
        <v>1</v>
      </c>
      <c r="J30" s="18">
        <v>1</v>
      </c>
      <c r="K30" s="14">
        <f t="shared" ca="1" si="5"/>
        <v>8</v>
      </c>
      <c r="L30" s="23"/>
      <c r="M30" s="19" t="str">
        <f t="shared" ca="1" si="1"/>
        <v>INDFDEFFEM-04</v>
      </c>
      <c r="N30" s="23" t="str">
        <f t="shared" ca="1" si="4"/>
        <v>Food industry Saving Tech-Electric Motors 0.4y</v>
      </c>
      <c r="O30" s="23" t="s">
        <v>32</v>
      </c>
      <c r="P30" s="23" t="s">
        <v>33</v>
      </c>
      <c r="Q30" s="23"/>
      <c r="R30" s="23"/>
      <c r="S30" s="19" t="s">
        <v>34</v>
      </c>
      <c r="V30" s="16" t="str">
        <f t="shared" ca="1" si="6"/>
        <v>FD</v>
      </c>
      <c r="W30" s="14" t="str">
        <f t="shared" ca="1" si="6"/>
        <v>Food industry</v>
      </c>
      <c r="X30" s="3" t="str">
        <f>'EE investment costs'!D79</f>
        <v>EM-04</v>
      </c>
      <c r="Y30" s="3" t="str">
        <f>'EE investment costs'!E79</f>
        <v>Electric Motors</v>
      </c>
      <c r="AC30" s="123">
        <f>'EE investment costs'!C79</f>
        <v>0.4</v>
      </c>
      <c r="AD30" s="22"/>
    </row>
    <row r="31" spans="2:30">
      <c r="B31" s="14" t="str">
        <f t="shared" ca="1" si="0"/>
        <v>INDFDEFFTF-04</v>
      </c>
      <c r="C31" s="15" t="str">
        <f t="shared" ca="1" si="3"/>
        <v>IFDTF</v>
      </c>
      <c r="D31" s="16">
        <f>'EE investment costs'!$F$15</f>
        <v>2016</v>
      </c>
      <c r="E31" s="14">
        <f>VLOOKUP(X31,'EE investment costs'!$D$56:$R$656,15,0)</f>
        <v>3.6399999999999988</v>
      </c>
      <c r="F31" s="17">
        <f ca="1">INDEX('EE investment costs'!$D$56:$R$656,MATCH(X31,'EE investment costs'!$D$56:$D$656,0),MATCH($V$8,'EE investment costs'!$D$56:$R$56,0))</f>
        <v>58.774840279395207</v>
      </c>
      <c r="I31" s="18">
        <v>1</v>
      </c>
      <c r="J31" s="18">
        <v>1</v>
      </c>
      <c r="K31" s="14">
        <f t="shared" ca="1" si="5"/>
        <v>8</v>
      </c>
      <c r="L31" s="23"/>
      <c r="M31" s="19" t="str">
        <f t="shared" ca="1" si="1"/>
        <v>INDFDEFFTF-04</v>
      </c>
      <c r="N31" s="23" t="str">
        <f t="shared" ca="1" si="4"/>
        <v>Food industry Saving Tech-Haulage Tractors, Trucks, Fishing boats 0.4y</v>
      </c>
      <c r="O31" s="23" t="s">
        <v>32</v>
      </c>
      <c r="P31" s="23" t="s">
        <v>33</v>
      </c>
      <c r="Q31" s="23"/>
      <c r="R31" s="23"/>
      <c r="S31" s="19" t="s">
        <v>34</v>
      </c>
      <c r="V31" s="16" t="str">
        <f t="shared" ca="1" si="6"/>
        <v>FD</v>
      </c>
      <c r="W31" s="14" t="str">
        <f t="shared" ca="1" si="6"/>
        <v>Food industry</v>
      </c>
      <c r="X31" s="3" t="str">
        <f>'EE investment costs'!D80</f>
        <v>TF-04</v>
      </c>
      <c r="Y31" s="3" t="str">
        <f>'EE investment costs'!E80</f>
        <v>Haulage Tractors, Trucks, Fishing boats</v>
      </c>
      <c r="AC31" s="123">
        <f>'EE investment costs'!C80</f>
        <v>0.4</v>
      </c>
      <c r="AD31" s="22"/>
    </row>
    <row r="32" spans="2:30">
      <c r="B32" s="14" t="str">
        <f t="shared" ca="1" si="0"/>
        <v>INDFDEFFMT-05</v>
      </c>
      <c r="C32" s="15" t="str">
        <f t="shared" ca="1" si="3"/>
        <v>IFDMT</v>
      </c>
      <c r="D32" s="16">
        <f>'EE investment costs'!$F$15</f>
        <v>2016</v>
      </c>
      <c r="E32" s="14">
        <f>VLOOKUP(X32,'EE investment costs'!$D$56:$R$656,15,0)</f>
        <v>3.125</v>
      </c>
      <c r="F32" s="17">
        <f ca="1">INDEX('EE investment costs'!$D$56:$R$656,MATCH(X32,'EE investment costs'!$D$56:$D$656,0),MATCH($V$8,'EE investment costs'!$D$56:$R$56,0))</f>
        <v>0</v>
      </c>
      <c r="I32" s="18">
        <v>1</v>
      </c>
      <c r="J32" s="18">
        <v>1</v>
      </c>
      <c r="K32" s="14">
        <f t="shared" ca="1" si="5"/>
        <v>8</v>
      </c>
      <c r="L32" s="23"/>
      <c r="M32" s="19" t="str">
        <f t="shared" ca="1" si="1"/>
        <v>INDFDEFFMT-05</v>
      </c>
      <c r="N32" s="23" t="str">
        <f t="shared" ca="1" si="4"/>
        <v>Food industry Saving Tech-Heat Medium Temp. up to 150C 0.5y</v>
      </c>
      <c r="O32" s="23" t="s">
        <v>32</v>
      </c>
      <c r="P32" s="23" t="s">
        <v>33</v>
      </c>
      <c r="Q32" s="23"/>
      <c r="R32" s="23"/>
      <c r="S32" s="19" t="s">
        <v>34</v>
      </c>
      <c r="V32" s="16" t="str">
        <f t="shared" ca="1" si="6"/>
        <v>FD</v>
      </c>
      <c r="W32" s="14" t="str">
        <f t="shared" ca="1" si="6"/>
        <v>Food industry</v>
      </c>
      <c r="X32" s="3" t="str">
        <f>'EE investment costs'!D81</f>
        <v>MT-05</v>
      </c>
      <c r="Y32" s="3" t="str">
        <f>'EE investment costs'!E81</f>
        <v>Heat Medium Temp. up to 150C</v>
      </c>
      <c r="AC32" s="123">
        <f>'EE investment costs'!C81</f>
        <v>0.5</v>
      </c>
    </row>
    <row r="33" spans="2:30">
      <c r="B33" s="14" t="str">
        <f t="shared" ca="1" si="0"/>
        <v>INDFDEFFHT-05</v>
      </c>
      <c r="C33" s="15" t="str">
        <f t="shared" ca="1" si="3"/>
        <v>IFDHT</v>
      </c>
      <c r="D33" s="16">
        <f>'EE investment costs'!$F$15</f>
        <v>2016</v>
      </c>
      <c r="E33" s="14">
        <f>VLOOKUP(X33,'EE investment costs'!$D$56:$R$656,15,0)</f>
        <v>2.5</v>
      </c>
      <c r="F33" s="17">
        <f ca="1">INDEX('EE investment costs'!$D$56:$R$656,MATCH(X33,'EE investment costs'!$D$56:$D$656,0),MATCH($V$8,'EE investment costs'!$D$56:$R$56,0))</f>
        <v>10.826704634288063</v>
      </c>
      <c r="I33" s="18">
        <v>1</v>
      </c>
      <c r="J33" s="18">
        <v>1</v>
      </c>
      <c r="K33" s="14">
        <f t="shared" ca="1" si="5"/>
        <v>8</v>
      </c>
      <c r="L33" s="23"/>
      <c r="M33" s="19" t="str">
        <f t="shared" ca="1" si="1"/>
        <v>INDFDEFFHT-05</v>
      </c>
      <c r="N33" s="23" t="str">
        <f t="shared" ca="1" si="4"/>
        <v>Food industry Saving Tech-Heat High Temp. over 150C 0.5y</v>
      </c>
      <c r="O33" s="23" t="s">
        <v>32</v>
      </c>
      <c r="P33" s="23" t="s">
        <v>33</v>
      </c>
      <c r="Q33" s="23"/>
      <c r="R33" s="23"/>
      <c r="S33" s="19" t="s">
        <v>34</v>
      </c>
      <c r="V33" s="16" t="str">
        <f t="shared" ca="1" si="6"/>
        <v>FD</v>
      </c>
      <c r="W33" s="14" t="str">
        <f t="shared" ca="1" si="6"/>
        <v>Food industry</v>
      </c>
      <c r="X33" s="3" t="str">
        <f>'EE investment costs'!D82</f>
        <v>HT-05</v>
      </c>
      <c r="Y33" s="3" t="str">
        <f>'EE investment costs'!E82</f>
        <v>Heat High Temp. over 150C</v>
      </c>
      <c r="AC33" s="123">
        <f>'EE investment costs'!C82</f>
        <v>0.5</v>
      </c>
      <c r="AD33" s="22"/>
    </row>
    <row r="34" spans="2:30">
      <c r="B34" s="14" t="str">
        <f t="shared" ca="1" si="0"/>
        <v>INDFDEFFRH-05</v>
      </c>
      <c r="C34" s="15" t="str">
        <f t="shared" ca="1" si="3"/>
        <v>IFDRH</v>
      </c>
      <c r="D34" s="16">
        <f>'EE investment costs'!$F$15</f>
        <v>2016</v>
      </c>
      <c r="E34" s="14">
        <f>VLOOKUP(X34,'EE investment costs'!$D$56:$R$656,15,0)</f>
        <v>10</v>
      </c>
      <c r="F34" s="17">
        <f ca="1">INDEX('EE investment costs'!$D$56:$R$656,MATCH(X34,'EE investment costs'!$D$56:$D$656,0),MATCH($V$8,'EE investment costs'!$D$56:$R$56,0))</f>
        <v>0</v>
      </c>
      <c r="I34" s="18">
        <v>1</v>
      </c>
      <c r="J34" s="18">
        <v>1</v>
      </c>
      <c r="K34" s="14">
        <f t="shared" ca="1" si="5"/>
        <v>8</v>
      </c>
      <c r="L34" s="23"/>
      <c r="M34" s="19" t="str">
        <f t="shared" ca="1" si="1"/>
        <v>INDFDEFFRH-05</v>
      </c>
      <c r="N34" s="23" t="str">
        <f t="shared" ca="1" si="4"/>
        <v>Food industry Saving Tech-Heat Room Heat 0.5y</v>
      </c>
      <c r="O34" s="23" t="s">
        <v>32</v>
      </c>
      <c r="P34" s="23" t="s">
        <v>33</v>
      </c>
      <c r="Q34" s="23"/>
      <c r="R34" s="23"/>
      <c r="S34" s="19" t="s">
        <v>34</v>
      </c>
      <c r="V34" s="16" t="str">
        <f t="shared" ca="1" si="6"/>
        <v>FD</v>
      </c>
      <c r="W34" s="14" t="str">
        <f t="shared" ca="1" si="6"/>
        <v>Food industry</v>
      </c>
      <c r="X34" s="3" t="str">
        <f>'EE investment costs'!D83</f>
        <v>RH-05</v>
      </c>
      <c r="Y34" s="3" t="str">
        <f>'EE investment costs'!E83</f>
        <v>Heat Room Heat</v>
      </c>
      <c r="AC34" s="123">
        <f>'EE investment costs'!C83</f>
        <v>0.5</v>
      </c>
      <c r="AD34" s="22"/>
    </row>
    <row r="35" spans="2:30">
      <c r="B35" s="14" t="str">
        <f t="shared" ca="1" si="0"/>
        <v>INDFDEFFLA-05</v>
      </c>
      <c r="C35" s="15" t="str">
        <f t="shared" ca="1" si="3"/>
        <v>IFDLA</v>
      </c>
      <c r="D35" s="16">
        <f>'EE investment costs'!$F$15</f>
        <v>2016</v>
      </c>
      <c r="E35" s="14">
        <f>VLOOKUP(X35,'EE investment costs'!$D$56:$R$656,15,0)</f>
        <v>2.89</v>
      </c>
      <c r="F35" s="17">
        <f ca="1">INDEX('EE investment costs'!$D$56:$R$656,MATCH(X35,'EE investment costs'!$D$56:$D$656,0),MATCH($V$8,'EE investment costs'!$D$56:$R$56,0))</f>
        <v>0</v>
      </c>
      <c r="I35" s="18">
        <v>1</v>
      </c>
      <c r="J35" s="18">
        <v>1</v>
      </c>
      <c r="K35" s="14">
        <f t="shared" ca="1" si="5"/>
        <v>8</v>
      </c>
      <c r="L35" s="23"/>
      <c r="M35" s="19" t="str">
        <f t="shared" ca="1" si="1"/>
        <v>INDFDEFFLA-05</v>
      </c>
      <c r="N35" s="23" t="str">
        <f t="shared" ca="1" si="4"/>
        <v>Food industry Saving Tech-Light 0.5y</v>
      </c>
      <c r="O35" s="23" t="s">
        <v>32</v>
      </c>
      <c r="P35" s="23" t="s">
        <v>33</v>
      </c>
      <c r="Q35" s="23"/>
      <c r="R35" s="23"/>
      <c r="S35" s="19" t="s">
        <v>34</v>
      </c>
      <c r="V35" s="16" t="str">
        <f t="shared" ca="1" si="6"/>
        <v>FD</v>
      </c>
      <c r="W35" s="14" t="str">
        <f t="shared" ca="1" si="6"/>
        <v>Food industry</v>
      </c>
      <c r="X35" s="3" t="str">
        <f>'EE investment costs'!D84</f>
        <v>LA-05</v>
      </c>
      <c r="Y35" s="3" t="str">
        <f>'EE investment costs'!E84</f>
        <v>Light</v>
      </c>
      <c r="AC35" s="123">
        <f>'EE investment costs'!C84</f>
        <v>0.5</v>
      </c>
      <c r="AD35" s="22"/>
    </row>
    <row r="36" spans="2:30">
      <c r="B36" s="14" t="str">
        <f t="shared" ca="1" si="0"/>
        <v>INDFDEFFEM-05</v>
      </c>
      <c r="C36" s="15" t="str">
        <f t="shared" ca="1" si="3"/>
        <v>IFDEM</v>
      </c>
      <c r="D36" s="16">
        <f>'EE investment costs'!$F$15</f>
        <v>2016</v>
      </c>
      <c r="E36" s="14">
        <f>VLOOKUP(X36,'EE investment costs'!$D$56:$R$656,15,0)</f>
        <v>3.0344999999999995</v>
      </c>
      <c r="F36" s="17">
        <f ca="1">INDEX('EE investment costs'!$D$56:$R$656,MATCH(X36,'EE investment costs'!$D$56:$D$656,0),MATCH($V$8,'EE investment costs'!$D$56:$R$56,0))</f>
        <v>0</v>
      </c>
      <c r="I36" s="18">
        <v>1</v>
      </c>
      <c r="J36" s="18">
        <v>1</v>
      </c>
      <c r="K36" s="14">
        <f t="shared" ca="1" si="5"/>
        <v>8</v>
      </c>
      <c r="L36" s="23"/>
      <c r="M36" s="19" t="str">
        <f t="shared" ca="1" si="1"/>
        <v>INDFDEFFEM-05</v>
      </c>
      <c r="N36" s="23" t="str">
        <f t="shared" ca="1" si="4"/>
        <v>Food industry Saving Tech-Electric Motors 0.5y</v>
      </c>
      <c r="O36" s="23" t="s">
        <v>32</v>
      </c>
      <c r="P36" s="23" t="s">
        <v>33</v>
      </c>
      <c r="Q36" s="23"/>
      <c r="R36" s="23"/>
      <c r="S36" s="19" t="s">
        <v>34</v>
      </c>
      <c r="V36" s="16" t="str">
        <f t="shared" ca="1" si="6"/>
        <v>FD</v>
      </c>
      <c r="W36" s="14" t="str">
        <f t="shared" ca="1" si="6"/>
        <v>Food industry</v>
      </c>
      <c r="X36" s="3" t="str">
        <f>'EE investment costs'!D85</f>
        <v>EM-05</v>
      </c>
      <c r="Y36" s="3" t="str">
        <f>'EE investment costs'!E85</f>
        <v>Electric Motors</v>
      </c>
      <c r="AC36" s="123">
        <f>'EE investment costs'!C85</f>
        <v>0.5</v>
      </c>
      <c r="AD36" s="22"/>
    </row>
    <row r="37" spans="2:30">
      <c r="B37" s="14" t="str">
        <f t="shared" ca="1" si="0"/>
        <v>INDFDEFFTF-05</v>
      </c>
      <c r="C37" s="15" t="str">
        <f t="shared" ca="1" si="3"/>
        <v>IFDTF</v>
      </c>
      <c r="D37" s="16">
        <f>'EE investment costs'!$F$15</f>
        <v>2016</v>
      </c>
      <c r="E37" s="14">
        <f>VLOOKUP(X37,'EE investment costs'!$D$56:$R$656,15,0)</f>
        <v>3.8499999999999988</v>
      </c>
      <c r="F37" s="17">
        <f ca="1">INDEX('EE investment costs'!$D$56:$R$656,MATCH(X37,'EE investment costs'!$D$56:$D$656,0),MATCH($V$8,'EE investment costs'!$D$56:$R$56,0))</f>
        <v>73.468550349244012</v>
      </c>
      <c r="I37" s="18">
        <v>1</v>
      </c>
      <c r="J37" s="18">
        <v>1</v>
      </c>
      <c r="K37" s="14">
        <f t="shared" ca="1" si="5"/>
        <v>8</v>
      </c>
      <c r="L37" s="23"/>
      <c r="M37" s="19" t="str">
        <f t="shared" ca="1" si="1"/>
        <v>INDFDEFFTF-05</v>
      </c>
      <c r="N37" s="23" t="str">
        <f t="shared" ca="1" si="4"/>
        <v>Food industry Saving Tech-Haulage Tractors, Trucks, Fishing boats 0.5y</v>
      </c>
      <c r="O37" s="23" t="s">
        <v>32</v>
      </c>
      <c r="P37" s="23" t="s">
        <v>33</v>
      </c>
      <c r="Q37" s="23"/>
      <c r="R37" s="23"/>
      <c r="S37" s="19" t="s">
        <v>34</v>
      </c>
      <c r="V37" s="16" t="str">
        <f t="shared" ca="1" si="6"/>
        <v>FD</v>
      </c>
      <c r="W37" s="14" t="str">
        <f t="shared" ca="1" si="6"/>
        <v>Food industry</v>
      </c>
      <c r="X37" s="3" t="str">
        <f>'EE investment costs'!D86</f>
        <v>TF-05</v>
      </c>
      <c r="Y37" s="3" t="str">
        <f>'EE investment costs'!E86</f>
        <v>Haulage Tractors, Trucks, Fishing boats</v>
      </c>
      <c r="AB37" s="3"/>
      <c r="AC37" s="123">
        <f>'EE investment costs'!C86</f>
        <v>0.5</v>
      </c>
      <c r="AD37" s="22"/>
    </row>
    <row r="38" spans="2:30">
      <c r="B38" s="14" t="str">
        <f t="shared" ca="1" si="0"/>
        <v>INDFDEFFMT-06</v>
      </c>
      <c r="C38" s="15" t="str">
        <f t="shared" ca="1" si="3"/>
        <v>IFDMT</v>
      </c>
      <c r="D38" s="16">
        <f>'EE investment costs'!$F$15</f>
        <v>2016</v>
      </c>
      <c r="E38" s="14">
        <f>VLOOKUP(X38,'EE investment costs'!$D$56:$R$656,15,0)</f>
        <v>3.25</v>
      </c>
      <c r="F38" s="17">
        <f ca="1">INDEX('EE investment costs'!$D$56:$R$656,MATCH(X38,'EE investment costs'!$D$56:$D$656,0),MATCH($V$8,'EE investment costs'!$D$56:$R$56,0))</f>
        <v>0</v>
      </c>
      <c r="I38" s="18">
        <v>1</v>
      </c>
      <c r="J38" s="18">
        <v>1</v>
      </c>
      <c r="K38" s="14">
        <f t="shared" ca="1" si="5"/>
        <v>8</v>
      </c>
      <c r="L38" s="23"/>
      <c r="M38" s="19" t="str">
        <f t="shared" ca="1" si="1"/>
        <v>INDFDEFFMT-06</v>
      </c>
      <c r="N38" s="23" t="str">
        <f t="shared" ca="1" si="4"/>
        <v>Food industry Saving Tech-Heat Medium Temp. up to 150C 0.6y</v>
      </c>
      <c r="O38" s="23" t="s">
        <v>32</v>
      </c>
      <c r="P38" s="23" t="s">
        <v>33</v>
      </c>
      <c r="Q38" s="23"/>
      <c r="R38" s="23"/>
      <c r="S38" s="19" t="s">
        <v>34</v>
      </c>
      <c r="V38" s="16" t="str">
        <f t="shared" ca="1" si="6"/>
        <v>FD</v>
      </c>
      <c r="W38" s="14" t="str">
        <f t="shared" ca="1" si="6"/>
        <v>Food industry</v>
      </c>
      <c r="X38" s="3" t="str">
        <f>'EE investment costs'!D87</f>
        <v>MT-06</v>
      </c>
      <c r="Y38" s="3" t="str">
        <f>'EE investment costs'!E87</f>
        <v>Heat Medium Temp. up to 150C</v>
      </c>
      <c r="AC38" s="123">
        <f>'EE investment costs'!C87</f>
        <v>0.6</v>
      </c>
    </row>
    <row r="39" spans="2:30">
      <c r="B39" s="14" t="str">
        <f t="shared" ca="1" si="0"/>
        <v>INDFDEFFHT-06</v>
      </c>
      <c r="C39" s="15" t="str">
        <f t="shared" ca="1" si="3"/>
        <v>IFDHT</v>
      </c>
      <c r="D39" s="16">
        <f>'EE investment costs'!$F$15</f>
        <v>2016</v>
      </c>
      <c r="E39" s="14">
        <f>VLOOKUP(X39,'EE investment costs'!$D$56:$R$656,15,0)</f>
        <v>2.6</v>
      </c>
      <c r="F39" s="17">
        <f ca="1">INDEX('EE investment costs'!$D$56:$R$656,MATCH(X39,'EE investment costs'!$D$56:$D$656,0),MATCH($V$8,'EE investment costs'!$D$56:$R$56,0))</f>
        <v>25.262310813338818</v>
      </c>
      <c r="I39" s="18">
        <v>1</v>
      </c>
      <c r="J39" s="18">
        <v>1</v>
      </c>
      <c r="K39" s="14">
        <f t="shared" ca="1" si="5"/>
        <v>8</v>
      </c>
      <c r="L39" s="23"/>
      <c r="M39" s="19" t="str">
        <f t="shared" ca="1" si="1"/>
        <v>INDFDEFFHT-06</v>
      </c>
      <c r="N39" s="23" t="str">
        <f t="shared" ca="1" si="4"/>
        <v>Food industry Saving Tech-Heat High Temp. over 150C 0.6y</v>
      </c>
      <c r="O39" s="23" t="s">
        <v>32</v>
      </c>
      <c r="P39" s="23" t="s">
        <v>33</v>
      </c>
      <c r="Q39" s="23"/>
      <c r="R39" s="23"/>
      <c r="S39" s="19" t="s">
        <v>34</v>
      </c>
      <c r="V39" s="16" t="str">
        <f t="shared" ca="1" si="6"/>
        <v>FD</v>
      </c>
      <c r="W39" s="14" t="str">
        <f t="shared" ca="1" si="6"/>
        <v>Food industry</v>
      </c>
      <c r="X39" s="3" t="str">
        <f>'EE investment costs'!D88</f>
        <v>HT-06</v>
      </c>
      <c r="Y39" s="3" t="str">
        <f>'EE investment costs'!E88</f>
        <v>Heat High Temp. over 150C</v>
      </c>
      <c r="AC39" s="123">
        <f>'EE investment costs'!C88</f>
        <v>0.6</v>
      </c>
      <c r="AD39" s="22"/>
    </row>
    <row r="40" spans="2:30">
      <c r="B40" s="14" t="str">
        <f t="shared" ca="1" si="0"/>
        <v>INDFDEFFRH-06</v>
      </c>
      <c r="C40" s="15" t="str">
        <f t="shared" ca="1" si="3"/>
        <v>IFDRH</v>
      </c>
      <c r="D40" s="16">
        <f>'EE investment costs'!$F$15</f>
        <v>2016</v>
      </c>
      <c r="E40" s="14">
        <f>VLOOKUP(X40,'EE investment costs'!$D$56:$R$656,15,0)</f>
        <v>10.4</v>
      </c>
      <c r="F40" s="17">
        <f ca="1">INDEX('EE investment costs'!$D$56:$R$656,MATCH(X40,'EE investment costs'!$D$56:$D$656,0),MATCH($V$8,'EE investment costs'!$D$56:$R$56,0))</f>
        <v>0</v>
      </c>
      <c r="I40" s="18">
        <v>1</v>
      </c>
      <c r="J40" s="18">
        <v>1</v>
      </c>
      <c r="K40" s="14">
        <f t="shared" ca="1" si="5"/>
        <v>8</v>
      </c>
      <c r="L40" s="23"/>
      <c r="M40" s="19" t="str">
        <f t="shared" ca="1" si="1"/>
        <v>INDFDEFFRH-06</v>
      </c>
      <c r="N40" s="23" t="str">
        <f t="shared" ca="1" si="4"/>
        <v>Food industry Saving Tech-Heat Room Heat 0.6y</v>
      </c>
      <c r="O40" s="23" t="s">
        <v>32</v>
      </c>
      <c r="P40" s="23" t="s">
        <v>33</v>
      </c>
      <c r="Q40" s="23"/>
      <c r="R40" s="23"/>
      <c r="S40" s="19" t="s">
        <v>34</v>
      </c>
      <c r="V40" s="16" t="str">
        <f t="shared" ca="1" si="6"/>
        <v>FD</v>
      </c>
      <c r="W40" s="14" t="str">
        <f t="shared" ca="1" si="6"/>
        <v>Food industry</v>
      </c>
      <c r="X40" s="3" t="str">
        <f>'EE investment costs'!D89</f>
        <v>RH-06</v>
      </c>
      <c r="Y40" s="3" t="str">
        <f>'EE investment costs'!E89</f>
        <v>Heat Room Heat</v>
      </c>
      <c r="AC40" s="123">
        <f>'EE investment costs'!C89</f>
        <v>0.6</v>
      </c>
      <c r="AD40" s="22"/>
    </row>
    <row r="41" spans="2:30">
      <c r="B41" s="14" t="str">
        <f t="shared" ca="1" si="0"/>
        <v>INDFDEFFLA-06</v>
      </c>
      <c r="C41" s="15" t="str">
        <f t="shared" ca="1" si="3"/>
        <v>IFDLA</v>
      </c>
      <c r="D41" s="16">
        <f>'EE investment costs'!$F$15</f>
        <v>2016</v>
      </c>
      <c r="E41" s="14">
        <f>VLOOKUP(X41,'EE investment costs'!$D$56:$R$656,15,0)</f>
        <v>2.9239999999999999</v>
      </c>
      <c r="F41" s="17">
        <f ca="1">INDEX('EE investment costs'!$D$56:$R$656,MATCH(X41,'EE investment costs'!$D$56:$D$656,0),MATCH($V$8,'EE investment costs'!$D$56:$R$56,0))</f>
        <v>0</v>
      </c>
      <c r="I41" s="18">
        <v>1</v>
      </c>
      <c r="J41" s="18">
        <v>1</v>
      </c>
      <c r="K41" s="14">
        <f t="shared" ca="1" si="5"/>
        <v>8</v>
      </c>
      <c r="L41" s="23"/>
      <c r="M41" s="19" t="str">
        <f t="shared" ca="1" si="1"/>
        <v>INDFDEFFLA-06</v>
      </c>
      <c r="N41" s="23" t="str">
        <f t="shared" ca="1" si="4"/>
        <v>Food industry Saving Tech-Light 0.6y</v>
      </c>
      <c r="O41" s="23" t="s">
        <v>32</v>
      </c>
      <c r="P41" s="23" t="s">
        <v>33</v>
      </c>
      <c r="Q41" s="23"/>
      <c r="R41" s="23"/>
      <c r="S41" s="19" t="s">
        <v>34</v>
      </c>
      <c r="V41" s="16" t="str">
        <f t="shared" ca="1" si="6"/>
        <v>FD</v>
      </c>
      <c r="W41" s="14" t="str">
        <f t="shared" ca="1" si="6"/>
        <v>Food industry</v>
      </c>
      <c r="X41" s="3" t="str">
        <f>'EE investment costs'!D90</f>
        <v>LA-06</v>
      </c>
      <c r="Y41" s="3" t="str">
        <f>'EE investment costs'!E90</f>
        <v>Light</v>
      </c>
      <c r="AC41" s="123">
        <f>'EE investment costs'!C90</f>
        <v>0.6</v>
      </c>
      <c r="AD41" s="22"/>
    </row>
    <row r="42" spans="2:30">
      <c r="B42" s="14" t="str">
        <f t="shared" ca="1" si="0"/>
        <v>INDFDEFFEM-06</v>
      </c>
      <c r="C42" s="15" t="str">
        <f t="shared" ca="1" si="3"/>
        <v>IFDEM</v>
      </c>
      <c r="D42" s="16">
        <f>'EE investment costs'!$F$15</f>
        <v>2016</v>
      </c>
      <c r="E42" s="14">
        <f>VLOOKUP(X42,'EE investment costs'!$D$56:$R$656,15,0)</f>
        <v>3.0701999999999998</v>
      </c>
      <c r="F42" s="17">
        <f ca="1">INDEX('EE investment costs'!$D$56:$R$656,MATCH(X42,'EE investment costs'!$D$56:$D$656,0),MATCH($V$8,'EE investment costs'!$D$56:$R$56,0))</f>
        <v>0</v>
      </c>
      <c r="I42" s="18">
        <v>1</v>
      </c>
      <c r="J42" s="18">
        <v>1</v>
      </c>
      <c r="K42" s="14">
        <f t="shared" ca="1" si="5"/>
        <v>8</v>
      </c>
      <c r="L42" s="23"/>
      <c r="M42" s="19" t="str">
        <f t="shared" ca="1" si="1"/>
        <v>INDFDEFFEM-06</v>
      </c>
      <c r="N42" s="23" t="str">
        <f t="shared" ca="1" si="4"/>
        <v>Food industry Saving Tech-Electric Motors 0.6y</v>
      </c>
      <c r="O42" s="23" t="s">
        <v>32</v>
      </c>
      <c r="P42" s="23" t="s">
        <v>33</v>
      </c>
      <c r="Q42" s="23"/>
      <c r="R42" s="23"/>
      <c r="S42" s="19" t="s">
        <v>34</v>
      </c>
      <c r="V42" s="16" t="str">
        <f t="shared" ca="1" si="6"/>
        <v>FD</v>
      </c>
      <c r="W42" s="14" t="str">
        <f t="shared" ca="1" si="6"/>
        <v>Food industry</v>
      </c>
      <c r="X42" s="3" t="str">
        <f>'EE investment costs'!D91</f>
        <v>EM-06</v>
      </c>
      <c r="Y42" s="3" t="str">
        <f>'EE investment costs'!E91</f>
        <v>Electric Motors</v>
      </c>
      <c r="AC42" s="123">
        <f>'EE investment costs'!C91</f>
        <v>0.6</v>
      </c>
      <c r="AD42" s="22"/>
    </row>
    <row r="43" spans="2:30">
      <c r="B43" s="14" t="str">
        <f t="shared" ca="1" si="0"/>
        <v>INDFDEFFTF-06</v>
      </c>
      <c r="C43" s="15" t="str">
        <f t="shared" ca="1" si="3"/>
        <v>IFDTF</v>
      </c>
      <c r="D43" s="16">
        <f>'EE investment costs'!$F$15</f>
        <v>2016</v>
      </c>
      <c r="E43" s="14">
        <f>VLOOKUP(X43,'EE investment costs'!$D$56:$R$656,15,0)</f>
        <v>4.0599999999999987</v>
      </c>
      <c r="F43" s="17">
        <f ca="1">INDEX('EE investment costs'!$D$56:$R$656,MATCH(X43,'EE investment costs'!$D$56:$D$656,0),MATCH($V$8,'EE investment costs'!$D$56:$R$56,0))</f>
        <v>88.162260419092817</v>
      </c>
      <c r="I43" s="18">
        <v>1</v>
      </c>
      <c r="J43" s="18">
        <v>1</v>
      </c>
      <c r="K43" s="14">
        <f t="shared" ca="1" si="5"/>
        <v>8</v>
      </c>
      <c r="L43" s="23"/>
      <c r="M43" s="19" t="str">
        <f t="shared" ca="1" si="1"/>
        <v>INDFDEFFTF-06</v>
      </c>
      <c r="N43" s="23" t="str">
        <f t="shared" ca="1" si="4"/>
        <v>Food industry Saving Tech-Haulage Tractors, Trucks, Fishing boats 0.6y</v>
      </c>
      <c r="O43" s="23" t="s">
        <v>32</v>
      </c>
      <c r="P43" s="23" t="s">
        <v>33</v>
      </c>
      <c r="Q43" s="23"/>
      <c r="R43" s="23"/>
      <c r="S43" s="19" t="s">
        <v>34</v>
      </c>
      <c r="V43" s="16" t="str">
        <f t="shared" ca="1" si="6"/>
        <v>FD</v>
      </c>
      <c r="W43" s="14" t="str">
        <f t="shared" ca="1" si="6"/>
        <v>Food industry</v>
      </c>
      <c r="X43" s="3" t="str">
        <f>'EE investment costs'!D92</f>
        <v>TF-06</v>
      </c>
      <c r="Y43" s="3" t="str">
        <f>'EE investment costs'!E92</f>
        <v>Haulage Tractors, Trucks, Fishing boats</v>
      </c>
      <c r="AC43" s="123">
        <f>'EE investment costs'!C92</f>
        <v>0.6</v>
      </c>
      <c r="AD43" s="22"/>
    </row>
    <row r="44" spans="2:30">
      <c r="B44" s="14" t="str">
        <f t="shared" ca="1" si="0"/>
        <v>INDFDEFFMT-07</v>
      </c>
      <c r="C44" s="15" t="str">
        <f t="shared" ca="1" si="3"/>
        <v>IFDMT</v>
      </c>
      <c r="D44" s="16">
        <f>'EE investment costs'!$F$15</f>
        <v>2016</v>
      </c>
      <c r="E44" s="14">
        <f>VLOOKUP(X44,'EE investment costs'!$D$56:$R$656,15,0)</f>
        <v>3.375</v>
      </c>
      <c r="F44" s="17">
        <f ca="1">INDEX('EE investment costs'!$D$56:$R$656,MATCH(X44,'EE investment costs'!$D$56:$D$656,0),MATCH($V$8,'EE investment costs'!$D$56:$R$56,0))</f>
        <v>8.3641434910249863</v>
      </c>
      <c r="I44" s="18">
        <v>1</v>
      </c>
      <c r="J44" s="18">
        <v>1</v>
      </c>
      <c r="K44" s="14">
        <f t="shared" ca="1" si="5"/>
        <v>8</v>
      </c>
      <c r="L44" s="23"/>
      <c r="M44" s="19" t="str">
        <f t="shared" ca="1" si="1"/>
        <v>INDFDEFFMT-07</v>
      </c>
      <c r="N44" s="23" t="str">
        <f t="shared" ca="1" si="4"/>
        <v>Food industry Saving Tech-Heat Medium Temp. up to 150C 0.7y</v>
      </c>
      <c r="O44" s="23" t="s">
        <v>32</v>
      </c>
      <c r="P44" s="23" t="s">
        <v>33</v>
      </c>
      <c r="Q44" s="23"/>
      <c r="R44" s="23"/>
      <c r="S44" s="19" t="s">
        <v>34</v>
      </c>
      <c r="V44" s="16" t="str">
        <f t="shared" ca="1" si="6"/>
        <v>FD</v>
      </c>
      <c r="W44" s="14" t="str">
        <f t="shared" ca="1" si="6"/>
        <v>Food industry</v>
      </c>
      <c r="X44" s="3" t="str">
        <f>'EE investment costs'!D93</f>
        <v>MT-07</v>
      </c>
      <c r="Y44" s="3" t="str">
        <f>'EE investment costs'!E93</f>
        <v>Heat Medium Temp. up to 150C</v>
      </c>
      <c r="AC44" s="123">
        <f>'EE investment costs'!C93</f>
        <v>0.7</v>
      </c>
    </row>
    <row r="45" spans="2:30">
      <c r="B45" s="14" t="str">
        <f t="shared" ca="1" si="0"/>
        <v>INDFDEFFHT-07</v>
      </c>
      <c r="C45" s="15" t="str">
        <f t="shared" ca="1" si="3"/>
        <v>IFDHT</v>
      </c>
      <c r="D45" s="16">
        <f>'EE investment costs'!$F$15</f>
        <v>2016</v>
      </c>
      <c r="E45" s="14">
        <f>VLOOKUP(X45,'EE investment costs'!$D$56:$R$656,15,0)</f>
        <v>2.7</v>
      </c>
      <c r="F45" s="17">
        <f ca="1">INDEX('EE investment costs'!$D$56:$R$656,MATCH(X45,'EE investment costs'!$D$56:$D$656,0),MATCH($V$8,'EE investment costs'!$D$56:$R$56,0))</f>
        <v>39.697916992389572</v>
      </c>
      <c r="I45" s="18">
        <v>1</v>
      </c>
      <c r="J45" s="18">
        <v>1</v>
      </c>
      <c r="K45" s="14">
        <f t="shared" ca="1" si="5"/>
        <v>8</v>
      </c>
      <c r="L45" s="23"/>
      <c r="M45" s="19" t="str">
        <f t="shared" ca="1" si="1"/>
        <v>INDFDEFFHT-07</v>
      </c>
      <c r="N45" s="23" t="str">
        <f t="shared" ca="1" si="4"/>
        <v>Food industry Saving Tech-Heat High Temp. over 150C 0.7y</v>
      </c>
      <c r="O45" s="23" t="s">
        <v>32</v>
      </c>
      <c r="P45" s="23" t="s">
        <v>33</v>
      </c>
      <c r="Q45" s="23"/>
      <c r="R45" s="23"/>
      <c r="S45" s="19" t="s">
        <v>34</v>
      </c>
      <c r="V45" s="16" t="str">
        <f t="shared" ca="1" si="6"/>
        <v>FD</v>
      </c>
      <c r="W45" s="14" t="str">
        <f t="shared" ca="1" si="6"/>
        <v>Food industry</v>
      </c>
      <c r="X45" s="3" t="str">
        <f>'EE investment costs'!D94</f>
        <v>HT-07</v>
      </c>
      <c r="Y45" s="3" t="str">
        <f>'EE investment costs'!E94</f>
        <v>Heat High Temp. over 150C</v>
      </c>
      <c r="AC45" s="123">
        <f>'EE investment costs'!C94</f>
        <v>0.7</v>
      </c>
      <c r="AD45" s="22"/>
    </row>
    <row r="46" spans="2:30">
      <c r="B46" s="14" t="str">
        <f t="shared" ca="1" si="0"/>
        <v>INDFDEFFRH-07</v>
      </c>
      <c r="C46" s="15" t="str">
        <f t="shared" ca="1" si="3"/>
        <v>IFDRH</v>
      </c>
      <c r="D46" s="16">
        <f>'EE investment costs'!$F$15</f>
        <v>2016</v>
      </c>
      <c r="E46" s="14">
        <f>VLOOKUP(X46,'EE investment costs'!$D$56:$R$656,15,0)</f>
        <v>10.8</v>
      </c>
      <c r="F46" s="17">
        <f ca="1">INDEX('EE investment costs'!$D$56:$R$656,MATCH(X46,'EE investment costs'!$D$56:$D$656,0),MATCH($V$8,'EE investment costs'!$D$56:$R$56,0))</f>
        <v>0</v>
      </c>
      <c r="I46" s="18">
        <v>1</v>
      </c>
      <c r="J46" s="18">
        <v>1</v>
      </c>
      <c r="K46" s="14">
        <f t="shared" ca="1" si="5"/>
        <v>8</v>
      </c>
      <c r="L46" s="23"/>
      <c r="M46" s="19" t="str">
        <f t="shared" ca="1" si="1"/>
        <v>INDFDEFFRH-07</v>
      </c>
      <c r="N46" s="23" t="str">
        <f t="shared" ca="1" si="4"/>
        <v>Food industry Saving Tech-Heat Room Heat 0.7y</v>
      </c>
      <c r="O46" s="23" t="s">
        <v>32</v>
      </c>
      <c r="P46" s="23" t="s">
        <v>33</v>
      </c>
      <c r="Q46" s="23"/>
      <c r="R46" s="23"/>
      <c r="S46" s="19" t="s">
        <v>34</v>
      </c>
      <c r="V46" s="16" t="str">
        <f t="shared" ca="1" si="6"/>
        <v>FD</v>
      </c>
      <c r="W46" s="14" t="str">
        <f t="shared" ca="1" si="6"/>
        <v>Food industry</v>
      </c>
      <c r="X46" s="3" t="str">
        <f>'EE investment costs'!D95</f>
        <v>RH-07</v>
      </c>
      <c r="Y46" s="3" t="str">
        <f>'EE investment costs'!E95</f>
        <v>Heat Room Heat</v>
      </c>
      <c r="AC46" s="123">
        <f>'EE investment costs'!C95</f>
        <v>0.7</v>
      </c>
      <c r="AD46" s="22"/>
    </row>
    <row r="47" spans="2:30">
      <c r="B47" s="14" t="str">
        <f t="shared" ca="1" si="0"/>
        <v>INDFDEFFLA-07</v>
      </c>
      <c r="C47" s="15" t="str">
        <f t="shared" ca="1" si="3"/>
        <v>IFDLA</v>
      </c>
      <c r="D47" s="16">
        <f>'EE investment costs'!$F$15</f>
        <v>2016</v>
      </c>
      <c r="E47" s="14">
        <f>VLOOKUP(X47,'EE investment costs'!$D$56:$R$656,15,0)</f>
        <v>2.9580000000000002</v>
      </c>
      <c r="F47" s="17">
        <f ca="1">INDEX('EE investment costs'!$D$56:$R$656,MATCH(X47,'EE investment costs'!$D$56:$D$656,0),MATCH($V$8,'EE investment costs'!$D$56:$R$56,0))</f>
        <v>0</v>
      </c>
      <c r="I47" s="18">
        <v>1</v>
      </c>
      <c r="J47" s="18">
        <v>1</v>
      </c>
      <c r="K47" s="14">
        <f t="shared" ca="1" si="5"/>
        <v>8</v>
      </c>
      <c r="L47" s="23"/>
      <c r="M47" s="19" t="str">
        <f t="shared" ca="1" si="1"/>
        <v>INDFDEFFLA-07</v>
      </c>
      <c r="N47" s="23" t="str">
        <f t="shared" ca="1" si="4"/>
        <v>Food industry Saving Tech-Light 0.7y</v>
      </c>
      <c r="O47" s="23" t="s">
        <v>32</v>
      </c>
      <c r="P47" s="23" t="s">
        <v>33</v>
      </c>
      <c r="Q47" s="23"/>
      <c r="R47" s="23"/>
      <c r="S47" s="19" t="s">
        <v>34</v>
      </c>
      <c r="V47" s="16" t="str">
        <f t="shared" ca="1" si="6"/>
        <v>FD</v>
      </c>
      <c r="W47" s="14" t="str">
        <f t="shared" ca="1" si="6"/>
        <v>Food industry</v>
      </c>
      <c r="X47" s="3" t="str">
        <f>'EE investment costs'!D96</f>
        <v>LA-07</v>
      </c>
      <c r="Y47" s="3" t="str">
        <f>'EE investment costs'!E96</f>
        <v>Light</v>
      </c>
      <c r="AC47" s="123">
        <f>'EE investment costs'!C96</f>
        <v>0.7</v>
      </c>
      <c r="AD47" s="22"/>
    </row>
    <row r="48" spans="2:30">
      <c r="B48" s="14" t="str">
        <f t="shared" ca="1" si="0"/>
        <v>INDFDEFFEM-07</v>
      </c>
      <c r="C48" s="15" t="str">
        <f t="shared" ca="1" si="3"/>
        <v>IFDEM</v>
      </c>
      <c r="D48" s="16">
        <f>'EE investment costs'!$F$15</f>
        <v>2016</v>
      </c>
      <c r="E48" s="14">
        <f>VLOOKUP(X48,'EE investment costs'!$D$56:$R$656,15,0)</f>
        <v>3.1058999999999997</v>
      </c>
      <c r="F48" s="17">
        <f ca="1">INDEX('EE investment costs'!$D$56:$R$656,MATCH(X48,'EE investment costs'!$D$56:$D$656,0),MATCH($V$8,'EE investment costs'!$D$56:$R$56,0))</f>
        <v>0</v>
      </c>
      <c r="I48" s="18">
        <v>1</v>
      </c>
      <c r="J48" s="18">
        <v>1</v>
      </c>
      <c r="K48" s="14">
        <f t="shared" ca="1" si="5"/>
        <v>8</v>
      </c>
      <c r="L48" s="23"/>
      <c r="M48" s="19" t="str">
        <f t="shared" ca="1" si="1"/>
        <v>INDFDEFFEM-07</v>
      </c>
      <c r="N48" s="23" t="str">
        <f t="shared" ca="1" si="4"/>
        <v>Food industry Saving Tech-Electric Motors 0.7y</v>
      </c>
      <c r="O48" s="23" t="s">
        <v>32</v>
      </c>
      <c r="P48" s="23" t="s">
        <v>33</v>
      </c>
      <c r="Q48" s="23"/>
      <c r="R48" s="23"/>
      <c r="S48" s="19" t="s">
        <v>34</v>
      </c>
      <c r="V48" s="16" t="str">
        <f t="shared" ca="1" si="6"/>
        <v>FD</v>
      </c>
      <c r="W48" s="14" t="str">
        <f t="shared" ca="1" si="6"/>
        <v>Food industry</v>
      </c>
      <c r="X48" s="3" t="str">
        <f>'EE investment costs'!D97</f>
        <v>EM-07</v>
      </c>
      <c r="Y48" s="3" t="str">
        <f>'EE investment costs'!E97</f>
        <v>Electric Motors</v>
      </c>
      <c r="AC48" s="123">
        <f>'EE investment costs'!C97</f>
        <v>0.7</v>
      </c>
      <c r="AD48" s="22"/>
    </row>
    <row r="49" spans="2:30">
      <c r="B49" s="14" t="str">
        <f t="shared" ca="1" si="0"/>
        <v>INDFDEFFTF-07</v>
      </c>
      <c r="C49" s="15" t="str">
        <f t="shared" ca="1" si="3"/>
        <v>IFDTF</v>
      </c>
      <c r="D49" s="16">
        <f>'EE investment costs'!$F$15</f>
        <v>2016</v>
      </c>
      <c r="E49" s="14">
        <f>VLOOKUP(X49,'EE investment costs'!$D$56:$R$656,15,0)</f>
        <v>4.2699999999999987</v>
      </c>
      <c r="F49" s="17">
        <f ca="1">INDEX('EE investment costs'!$D$56:$R$656,MATCH(X49,'EE investment costs'!$D$56:$D$656,0),MATCH($V$8,'EE investment costs'!$D$56:$R$56,0))</f>
        <v>102.85597048894159</v>
      </c>
      <c r="I49" s="18">
        <v>1</v>
      </c>
      <c r="J49" s="18">
        <v>1</v>
      </c>
      <c r="K49" s="14">
        <f t="shared" ca="1" si="5"/>
        <v>8</v>
      </c>
      <c r="L49" s="23"/>
      <c r="M49" s="19" t="str">
        <f t="shared" ca="1" si="1"/>
        <v>INDFDEFFTF-07</v>
      </c>
      <c r="N49" s="23" t="str">
        <f t="shared" ca="1" si="4"/>
        <v>Food industry Saving Tech-Haulage Tractors, Trucks, Fishing boats 0.7y</v>
      </c>
      <c r="O49" s="23" t="s">
        <v>32</v>
      </c>
      <c r="P49" s="23" t="s">
        <v>33</v>
      </c>
      <c r="Q49" s="23"/>
      <c r="R49" s="23"/>
      <c r="S49" s="19" t="s">
        <v>34</v>
      </c>
      <c r="V49" s="16" t="str">
        <f t="shared" ca="1" si="6"/>
        <v>FD</v>
      </c>
      <c r="W49" s="14" t="str">
        <f t="shared" ca="1" si="6"/>
        <v>Food industry</v>
      </c>
      <c r="X49" s="3" t="str">
        <f>'EE investment costs'!D98</f>
        <v>TF-07</v>
      </c>
      <c r="Y49" s="3" t="str">
        <f>'EE investment costs'!E98</f>
        <v>Haulage Tractors, Trucks, Fishing boats</v>
      </c>
      <c r="AC49" s="123">
        <f>'EE investment costs'!C98</f>
        <v>0.7</v>
      </c>
      <c r="AD49" s="22"/>
    </row>
    <row r="50" spans="2:30">
      <c r="B50" s="14" t="str">
        <f t="shared" ca="1" si="0"/>
        <v>INDFDEFFMT-08</v>
      </c>
      <c r="C50" s="15" t="str">
        <f t="shared" ca="1" si="3"/>
        <v>IFDMT</v>
      </c>
      <c r="D50" s="16">
        <f>'EE investment costs'!$F$15</f>
        <v>2016</v>
      </c>
      <c r="E50" s="14">
        <f>VLOOKUP(X50,'EE investment costs'!$D$56:$R$656,15,0)</f>
        <v>3.5</v>
      </c>
      <c r="F50" s="17">
        <f ca="1">INDEX('EE investment costs'!$D$56:$R$656,MATCH(X50,'EE investment costs'!$D$56:$D$656,0),MATCH($V$8,'EE investment costs'!$D$56:$R$56,0))</f>
        <v>27.278579873416298</v>
      </c>
      <c r="I50" s="18">
        <v>1</v>
      </c>
      <c r="J50" s="18">
        <v>1</v>
      </c>
      <c r="K50" s="14">
        <f t="shared" ca="1" si="5"/>
        <v>8</v>
      </c>
      <c r="L50" s="23"/>
      <c r="M50" s="19" t="str">
        <f t="shared" ca="1" si="1"/>
        <v>INDFDEFFMT-08</v>
      </c>
      <c r="N50" s="23" t="str">
        <f t="shared" ca="1" si="4"/>
        <v>Food industry Saving Tech-Heat Medium Temp. up to 150C 0.8y</v>
      </c>
      <c r="O50" s="23" t="s">
        <v>32</v>
      </c>
      <c r="P50" s="23" t="s">
        <v>33</v>
      </c>
      <c r="Q50" s="23"/>
      <c r="R50" s="23"/>
      <c r="S50" s="19" t="s">
        <v>34</v>
      </c>
      <c r="V50" s="16" t="str">
        <f t="shared" ca="1" si="6"/>
        <v>FD</v>
      </c>
      <c r="W50" s="14" t="str">
        <f t="shared" ca="1" si="6"/>
        <v>Food industry</v>
      </c>
      <c r="X50" s="3" t="str">
        <f>'EE investment costs'!D99</f>
        <v>MT-08</v>
      </c>
      <c r="Y50" s="3" t="str">
        <f>'EE investment costs'!E99</f>
        <v>Heat Medium Temp. up to 150C</v>
      </c>
      <c r="AC50" s="123">
        <f>'EE investment costs'!C99</f>
        <v>0.8</v>
      </c>
    </row>
    <row r="51" spans="2:30">
      <c r="B51" s="14" t="str">
        <f t="shared" ca="1" si="0"/>
        <v>INDFDEFFHT-08</v>
      </c>
      <c r="C51" s="15" t="str">
        <f t="shared" ca="1" si="3"/>
        <v>IFDHT</v>
      </c>
      <c r="D51" s="16">
        <f>'EE investment costs'!$F$15</f>
        <v>2016</v>
      </c>
      <c r="E51" s="14">
        <f>VLOOKUP(X51,'EE investment costs'!$D$56:$R$656,15,0)</f>
        <v>2.8</v>
      </c>
      <c r="F51" s="17">
        <f ca="1">INDEX('EE investment costs'!$D$56:$R$656,MATCH(X51,'EE investment costs'!$D$56:$D$656,0),MATCH($V$8,'EE investment costs'!$D$56:$R$56,0))</f>
        <v>54.133523171440331</v>
      </c>
      <c r="I51" s="18">
        <v>1</v>
      </c>
      <c r="J51" s="18">
        <v>1</v>
      </c>
      <c r="K51" s="14">
        <f t="shared" ca="1" si="5"/>
        <v>8</v>
      </c>
      <c r="L51" s="23"/>
      <c r="M51" s="19" t="str">
        <f t="shared" ca="1" si="1"/>
        <v>INDFDEFFHT-08</v>
      </c>
      <c r="N51" s="23" t="str">
        <f t="shared" ca="1" si="4"/>
        <v>Food industry Saving Tech-Heat High Temp. over 150C 0.8y</v>
      </c>
      <c r="O51" s="23" t="s">
        <v>32</v>
      </c>
      <c r="P51" s="23" t="s">
        <v>33</v>
      </c>
      <c r="Q51" s="23"/>
      <c r="R51" s="23"/>
      <c r="S51" s="19" t="s">
        <v>34</v>
      </c>
      <c r="V51" s="16" t="str">
        <f t="shared" ca="1" si="6"/>
        <v>FD</v>
      </c>
      <c r="W51" s="14" t="str">
        <f t="shared" ca="1" si="6"/>
        <v>Food industry</v>
      </c>
      <c r="X51" s="3" t="str">
        <f>'EE investment costs'!D100</f>
        <v>HT-08</v>
      </c>
      <c r="Y51" s="3" t="str">
        <f>'EE investment costs'!E100</f>
        <v>Heat High Temp. over 150C</v>
      </c>
      <c r="AC51" s="123">
        <f>'EE investment costs'!C100</f>
        <v>0.8</v>
      </c>
      <c r="AD51" s="22"/>
    </row>
    <row r="52" spans="2:30">
      <c r="B52" s="14" t="str">
        <f t="shared" ca="1" si="0"/>
        <v>INDFDEFFRH-08</v>
      </c>
      <c r="C52" s="15" t="str">
        <f t="shared" ca="1" si="3"/>
        <v>IFDRH</v>
      </c>
      <c r="D52" s="16">
        <f>'EE investment costs'!$F$15</f>
        <v>2016</v>
      </c>
      <c r="E52" s="14">
        <f>VLOOKUP(X52,'EE investment costs'!$D$56:$R$656,15,0)</f>
        <v>11.2</v>
      </c>
      <c r="F52" s="17">
        <f ca="1">INDEX('EE investment costs'!$D$56:$R$656,MATCH(X52,'EE investment costs'!$D$56:$D$656,0),MATCH($V$8,'EE investment costs'!$D$56:$R$56,0))</f>
        <v>0</v>
      </c>
      <c r="I52" s="18">
        <v>1</v>
      </c>
      <c r="J52" s="18">
        <v>1</v>
      </c>
      <c r="K52" s="14">
        <f t="shared" ca="1" si="5"/>
        <v>8</v>
      </c>
      <c r="L52" s="23"/>
      <c r="M52" s="19" t="str">
        <f t="shared" ca="1" si="1"/>
        <v>INDFDEFFRH-08</v>
      </c>
      <c r="N52" s="23" t="str">
        <f t="shared" ca="1" si="4"/>
        <v>Food industry Saving Tech-Heat Room Heat 0.8y</v>
      </c>
      <c r="O52" s="23" t="s">
        <v>32</v>
      </c>
      <c r="P52" s="23" t="s">
        <v>33</v>
      </c>
      <c r="Q52" s="23"/>
      <c r="R52" s="23"/>
      <c r="S52" s="19" t="s">
        <v>34</v>
      </c>
      <c r="V52" s="16" t="str">
        <f t="shared" ca="1" si="6"/>
        <v>FD</v>
      </c>
      <c r="W52" s="14" t="str">
        <f t="shared" ca="1" si="6"/>
        <v>Food industry</v>
      </c>
      <c r="X52" s="3" t="str">
        <f>'EE investment costs'!D101</f>
        <v>RH-08</v>
      </c>
      <c r="Y52" s="3" t="str">
        <f>'EE investment costs'!E101</f>
        <v>Heat Room Heat</v>
      </c>
      <c r="AC52" s="123">
        <f>'EE investment costs'!C101</f>
        <v>0.8</v>
      </c>
      <c r="AD52" s="22"/>
    </row>
    <row r="53" spans="2:30">
      <c r="B53" s="14" t="str">
        <f t="shared" ca="1" si="0"/>
        <v>INDFDEFFLA-08</v>
      </c>
      <c r="C53" s="15" t="str">
        <f t="shared" ca="1" si="3"/>
        <v>IFDLA</v>
      </c>
      <c r="D53" s="16">
        <f>'EE investment costs'!$F$15</f>
        <v>2016</v>
      </c>
      <c r="E53" s="14">
        <f>VLOOKUP(X53,'EE investment costs'!$D$56:$R$656,15,0)</f>
        <v>2.992</v>
      </c>
      <c r="F53" s="17">
        <f ca="1">INDEX('EE investment costs'!$D$56:$R$656,MATCH(X53,'EE investment costs'!$D$56:$D$656,0),MATCH($V$8,'EE investment costs'!$D$56:$R$56,0))</f>
        <v>0</v>
      </c>
      <c r="I53" s="18">
        <v>1</v>
      </c>
      <c r="J53" s="18">
        <v>1</v>
      </c>
      <c r="K53" s="14">
        <f t="shared" ca="1" si="5"/>
        <v>8</v>
      </c>
      <c r="L53" s="23"/>
      <c r="M53" s="19" t="str">
        <f t="shared" ca="1" si="1"/>
        <v>INDFDEFFLA-08</v>
      </c>
      <c r="N53" s="23" t="str">
        <f t="shared" ca="1" si="4"/>
        <v>Food industry Saving Tech-Light 0.8y</v>
      </c>
      <c r="O53" s="23" t="s">
        <v>32</v>
      </c>
      <c r="P53" s="23" t="s">
        <v>33</v>
      </c>
      <c r="Q53" s="23"/>
      <c r="R53" s="23"/>
      <c r="S53" s="19" t="s">
        <v>34</v>
      </c>
      <c r="V53" s="16" t="str">
        <f t="shared" ca="1" si="6"/>
        <v>FD</v>
      </c>
      <c r="W53" s="14" t="str">
        <f t="shared" ca="1" si="6"/>
        <v>Food industry</v>
      </c>
      <c r="X53" s="3" t="str">
        <f>'EE investment costs'!D102</f>
        <v>LA-08</v>
      </c>
      <c r="Y53" s="3" t="str">
        <f>'EE investment costs'!E102</f>
        <v>Light</v>
      </c>
      <c r="AC53" s="123">
        <f>'EE investment costs'!C102</f>
        <v>0.8</v>
      </c>
      <c r="AD53" s="22"/>
    </row>
    <row r="54" spans="2:30">
      <c r="B54" s="14" t="str">
        <f t="shared" ca="1" si="0"/>
        <v>INDFDEFFEM-08</v>
      </c>
      <c r="C54" s="15" t="str">
        <f t="shared" ca="1" si="3"/>
        <v>IFDEM</v>
      </c>
      <c r="D54" s="16">
        <f>'EE investment costs'!$F$15</f>
        <v>2016</v>
      </c>
      <c r="E54" s="14">
        <f>VLOOKUP(X54,'EE investment costs'!$D$56:$R$656,15,0)</f>
        <v>3.1415999999999995</v>
      </c>
      <c r="F54" s="17">
        <f ca="1">INDEX('EE investment costs'!$D$56:$R$656,MATCH(X54,'EE investment costs'!$D$56:$D$656,0),MATCH($V$8,'EE investment costs'!$D$56:$R$56,0))</f>
        <v>0</v>
      </c>
      <c r="I54" s="18">
        <v>1</v>
      </c>
      <c r="J54" s="18">
        <v>1</v>
      </c>
      <c r="K54" s="14">
        <f t="shared" ca="1" si="5"/>
        <v>8</v>
      </c>
      <c r="L54" s="23"/>
      <c r="M54" s="19" t="str">
        <f t="shared" ca="1" si="1"/>
        <v>INDFDEFFEM-08</v>
      </c>
      <c r="N54" s="23" t="str">
        <f t="shared" ca="1" si="4"/>
        <v>Food industry Saving Tech-Electric Motors 0.8y</v>
      </c>
      <c r="O54" s="23" t="s">
        <v>32</v>
      </c>
      <c r="P54" s="23" t="s">
        <v>33</v>
      </c>
      <c r="Q54" s="23"/>
      <c r="R54" s="23"/>
      <c r="S54" s="19" t="s">
        <v>34</v>
      </c>
      <c r="V54" s="16" t="str">
        <f t="shared" ca="1" si="6"/>
        <v>FD</v>
      </c>
      <c r="W54" s="14" t="str">
        <f t="shared" ca="1" si="6"/>
        <v>Food industry</v>
      </c>
      <c r="X54" s="3" t="str">
        <f>'EE investment costs'!D103</f>
        <v>EM-08</v>
      </c>
      <c r="Y54" s="3" t="str">
        <f>'EE investment costs'!E103</f>
        <v>Electric Motors</v>
      </c>
      <c r="AC54" s="123">
        <f>'EE investment costs'!C103</f>
        <v>0.8</v>
      </c>
      <c r="AD54" s="22"/>
    </row>
    <row r="55" spans="2:30">
      <c r="B55" s="14" t="str">
        <f t="shared" ca="1" si="0"/>
        <v>INDFDEFFTF-08</v>
      </c>
      <c r="C55" s="15" t="str">
        <f t="shared" ca="1" si="3"/>
        <v>IFDTF</v>
      </c>
      <c r="D55" s="16">
        <f>'EE investment costs'!$F$15</f>
        <v>2016</v>
      </c>
      <c r="E55" s="14">
        <f>VLOOKUP(X55,'EE investment costs'!$D$56:$R$656,15,0)</f>
        <v>4.4799999999999986</v>
      </c>
      <c r="F55" s="17">
        <f ca="1">INDEX('EE investment costs'!$D$56:$R$656,MATCH(X55,'EE investment costs'!$D$56:$D$656,0),MATCH($V$8,'EE investment costs'!$D$56:$R$56,0))</f>
        <v>117.54968055879041</v>
      </c>
      <c r="I55" s="18">
        <v>1</v>
      </c>
      <c r="J55" s="18">
        <v>1</v>
      </c>
      <c r="K55" s="14">
        <f t="shared" ca="1" si="5"/>
        <v>8</v>
      </c>
      <c r="L55" s="23"/>
      <c r="M55" s="19" t="str">
        <f t="shared" ca="1" si="1"/>
        <v>INDFDEFFTF-08</v>
      </c>
      <c r="N55" s="23" t="str">
        <f t="shared" ca="1" si="4"/>
        <v>Food industry Saving Tech-Haulage Tractors, Trucks, Fishing boats 0.8y</v>
      </c>
      <c r="O55" s="23" t="s">
        <v>32</v>
      </c>
      <c r="P55" s="23" t="s">
        <v>33</v>
      </c>
      <c r="Q55" s="23"/>
      <c r="R55" s="23"/>
      <c r="S55" s="19" t="s">
        <v>34</v>
      </c>
      <c r="V55" s="16" t="str">
        <f t="shared" ca="1" si="6"/>
        <v>FD</v>
      </c>
      <c r="W55" s="14" t="str">
        <f t="shared" ca="1" si="6"/>
        <v>Food industry</v>
      </c>
      <c r="X55" s="3" t="str">
        <f>'EE investment costs'!D104</f>
        <v>TF-08</v>
      </c>
      <c r="Y55" s="3" t="str">
        <f>'EE investment costs'!E104</f>
        <v>Haulage Tractors, Trucks, Fishing boats</v>
      </c>
      <c r="AC55" s="123">
        <f>'EE investment costs'!C104</f>
        <v>0.8</v>
      </c>
      <c r="AD55" s="22"/>
    </row>
    <row r="56" spans="2:30">
      <c r="B56" s="14" t="str">
        <f t="shared" ca="1" si="0"/>
        <v>INDFDEFFMT-09</v>
      </c>
      <c r="C56" s="15" t="str">
        <f t="shared" ca="1" si="3"/>
        <v>IFDMT</v>
      </c>
      <c r="D56" s="16">
        <f>'EE investment costs'!$F$15</f>
        <v>2016</v>
      </c>
      <c r="E56" s="14">
        <f>VLOOKUP(X56,'EE investment costs'!$D$56:$R$656,15,0)</f>
        <v>3.625</v>
      </c>
      <c r="F56" s="17">
        <f ca="1">INDEX('EE investment costs'!$D$56:$R$656,MATCH(X56,'EE investment costs'!$D$56:$D$656,0),MATCH($V$8,'EE investment costs'!$D$56:$R$56,0))</f>
        <v>46.193016255807592</v>
      </c>
      <c r="I56" s="18">
        <v>1</v>
      </c>
      <c r="J56" s="18">
        <v>1</v>
      </c>
      <c r="K56" s="14">
        <f t="shared" ca="1" si="5"/>
        <v>8</v>
      </c>
      <c r="L56" s="23"/>
      <c r="M56" s="19" t="str">
        <f t="shared" ca="1" si="1"/>
        <v>INDFDEFFMT-09</v>
      </c>
      <c r="N56" s="23" t="str">
        <f t="shared" ca="1" si="4"/>
        <v>Food industry Saving Tech-Heat Medium Temp. up to 150C 0.9y</v>
      </c>
      <c r="O56" s="23" t="s">
        <v>32</v>
      </c>
      <c r="P56" s="23" t="s">
        <v>33</v>
      </c>
      <c r="Q56" s="23"/>
      <c r="R56" s="23"/>
      <c r="S56" s="19" t="s">
        <v>34</v>
      </c>
      <c r="V56" s="16" t="str">
        <f t="shared" ca="1" si="6"/>
        <v>FD</v>
      </c>
      <c r="W56" s="14" t="str">
        <f t="shared" ca="1" si="6"/>
        <v>Food industry</v>
      </c>
      <c r="X56" s="3" t="str">
        <f>'EE investment costs'!D105</f>
        <v>MT-09</v>
      </c>
      <c r="Y56" s="3" t="str">
        <f>'EE investment costs'!E105</f>
        <v>Heat Medium Temp. up to 150C</v>
      </c>
      <c r="AC56" s="123">
        <f>'EE investment costs'!C105</f>
        <v>0.9</v>
      </c>
    </row>
    <row r="57" spans="2:30">
      <c r="B57" s="14" t="str">
        <f t="shared" ca="1" si="0"/>
        <v>INDFDEFFHT-09</v>
      </c>
      <c r="C57" s="15" t="str">
        <f t="shared" ca="1" si="3"/>
        <v>IFDHT</v>
      </c>
      <c r="D57" s="16">
        <f>'EE investment costs'!$F$15</f>
        <v>2016</v>
      </c>
      <c r="E57" s="14">
        <f>VLOOKUP(X57,'EE investment costs'!$D$56:$R$656,15,0)</f>
        <v>2.9</v>
      </c>
      <c r="F57" s="17">
        <f ca="1">INDEX('EE investment costs'!$D$56:$R$656,MATCH(X57,'EE investment costs'!$D$56:$D$656,0),MATCH($V$8,'EE investment costs'!$D$56:$R$56,0))</f>
        <v>68.569129350491082</v>
      </c>
      <c r="I57" s="18">
        <v>1</v>
      </c>
      <c r="J57" s="18">
        <v>1</v>
      </c>
      <c r="K57" s="14">
        <f t="shared" ca="1" si="5"/>
        <v>8</v>
      </c>
      <c r="L57" s="23"/>
      <c r="M57" s="19" t="str">
        <f t="shared" ca="1" si="1"/>
        <v>INDFDEFFHT-09</v>
      </c>
      <c r="N57" s="23" t="str">
        <f t="shared" ca="1" si="4"/>
        <v>Food industry Saving Tech-Heat High Temp. over 150C 0.9y</v>
      </c>
      <c r="O57" s="23" t="s">
        <v>32</v>
      </c>
      <c r="P57" s="23" t="s">
        <v>33</v>
      </c>
      <c r="Q57" s="23"/>
      <c r="R57" s="23"/>
      <c r="S57" s="19" t="s">
        <v>34</v>
      </c>
      <c r="V57" s="16" t="str">
        <f t="shared" ca="1" si="6"/>
        <v>FD</v>
      </c>
      <c r="W57" s="14" t="str">
        <f t="shared" ca="1" si="6"/>
        <v>Food industry</v>
      </c>
      <c r="X57" s="3" t="str">
        <f>'EE investment costs'!D106</f>
        <v>HT-09</v>
      </c>
      <c r="Y57" s="3" t="str">
        <f>'EE investment costs'!E106</f>
        <v>Heat High Temp. over 150C</v>
      </c>
      <c r="AC57" s="123">
        <f>'EE investment costs'!C106</f>
        <v>0.9</v>
      </c>
      <c r="AD57" s="22"/>
    </row>
    <row r="58" spans="2:30">
      <c r="B58" s="14" t="str">
        <f t="shared" ca="1" si="0"/>
        <v>INDFDEFFRH-09</v>
      </c>
      <c r="C58" s="15" t="str">
        <f t="shared" ca="1" si="3"/>
        <v>IFDRH</v>
      </c>
      <c r="D58" s="16">
        <f>'EE investment costs'!$F$15</f>
        <v>2016</v>
      </c>
      <c r="E58" s="14">
        <f>VLOOKUP(X58,'EE investment costs'!$D$56:$R$656,15,0)</f>
        <v>11.6</v>
      </c>
      <c r="F58" s="17">
        <f ca="1">INDEX('EE investment costs'!$D$56:$R$656,MATCH(X58,'EE investment costs'!$D$56:$D$656,0),MATCH($V$8,'EE investment costs'!$D$56:$R$56,0))</f>
        <v>0</v>
      </c>
      <c r="I58" s="18">
        <v>1</v>
      </c>
      <c r="J58" s="18">
        <v>1</v>
      </c>
      <c r="K58" s="14">
        <f t="shared" ca="1" si="5"/>
        <v>8</v>
      </c>
      <c r="L58" s="23"/>
      <c r="M58" s="19" t="str">
        <f t="shared" ca="1" si="1"/>
        <v>INDFDEFFRH-09</v>
      </c>
      <c r="N58" s="23" t="str">
        <f t="shared" ca="1" si="4"/>
        <v>Food industry Saving Tech-Heat Room Heat 0.9y</v>
      </c>
      <c r="O58" s="23" t="s">
        <v>32</v>
      </c>
      <c r="P58" s="23" t="s">
        <v>33</v>
      </c>
      <c r="Q58" s="23"/>
      <c r="R58" s="23"/>
      <c r="S58" s="19" t="s">
        <v>34</v>
      </c>
      <c r="V58" s="16" t="str">
        <f t="shared" ca="1" si="6"/>
        <v>FD</v>
      </c>
      <c r="W58" s="14" t="str">
        <f t="shared" ca="1" si="6"/>
        <v>Food industry</v>
      </c>
      <c r="X58" s="3" t="str">
        <f>'EE investment costs'!D107</f>
        <v>RH-09</v>
      </c>
      <c r="Y58" s="3" t="str">
        <f>'EE investment costs'!E107</f>
        <v>Heat Room Heat</v>
      </c>
      <c r="AC58" s="123">
        <f>'EE investment costs'!C107</f>
        <v>0.9</v>
      </c>
      <c r="AD58" s="22"/>
    </row>
    <row r="59" spans="2:30">
      <c r="B59" s="14" t="str">
        <f t="shared" ca="1" si="0"/>
        <v>INDFDEFFLA-09</v>
      </c>
      <c r="C59" s="15" t="str">
        <f t="shared" ca="1" si="3"/>
        <v>IFDLA</v>
      </c>
      <c r="D59" s="16">
        <f>'EE investment costs'!$F$15</f>
        <v>2016</v>
      </c>
      <c r="E59" s="14">
        <f>VLOOKUP(X59,'EE investment costs'!$D$56:$R$656,15,0)</f>
        <v>3.0260000000000002</v>
      </c>
      <c r="F59" s="17">
        <f ca="1">INDEX('EE investment costs'!$D$56:$R$656,MATCH(X59,'EE investment costs'!$D$56:$D$656,0),MATCH($V$8,'EE investment costs'!$D$56:$R$56,0))</f>
        <v>46.781480203628028</v>
      </c>
      <c r="I59" s="18">
        <v>1</v>
      </c>
      <c r="J59" s="18">
        <v>1</v>
      </c>
      <c r="K59" s="14">
        <f t="shared" ca="1" si="5"/>
        <v>8</v>
      </c>
      <c r="L59" s="23"/>
      <c r="M59" s="19" t="str">
        <f t="shared" ca="1" si="1"/>
        <v>INDFDEFFLA-09</v>
      </c>
      <c r="N59" s="23" t="str">
        <f t="shared" ca="1" si="4"/>
        <v>Food industry Saving Tech-Light 0.9y</v>
      </c>
      <c r="O59" s="23" t="s">
        <v>32</v>
      </c>
      <c r="P59" s="23" t="s">
        <v>33</v>
      </c>
      <c r="Q59" s="23"/>
      <c r="R59" s="23"/>
      <c r="S59" s="19" t="s">
        <v>34</v>
      </c>
      <c r="V59" s="16" t="str">
        <f t="shared" ca="1" si="6"/>
        <v>FD</v>
      </c>
      <c r="W59" s="14" t="str">
        <f t="shared" ca="1" si="6"/>
        <v>Food industry</v>
      </c>
      <c r="X59" s="3" t="str">
        <f>'EE investment costs'!D108</f>
        <v>LA-09</v>
      </c>
      <c r="Y59" s="3" t="str">
        <f>'EE investment costs'!E108</f>
        <v>Light</v>
      </c>
      <c r="AC59" s="123">
        <f>'EE investment costs'!C108</f>
        <v>0.9</v>
      </c>
      <c r="AD59" s="22"/>
    </row>
    <row r="60" spans="2:30">
      <c r="B60" s="14" t="str">
        <f t="shared" ca="1" si="0"/>
        <v>INDFDEFFEM-09</v>
      </c>
      <c r="C60" s="15" t="str">
        <f t="shared" ca="1" si="3"/>
        <v>IFDEM</v>
      </c>
      <c r="D60" s="16">
        <f>'EE investment costs'!$F$15</f>
        <v>2016</v>
      </c>
      <c r="E60" s="14">
        <f>VLOOKUP(X60,'EE investment costs'!$D$56:$R$656,15,0)</f>
        <v>3.1772999999999998</v>
      </c>
      <c r="F60" s="17">
        <f ca="1">INDEX('EE investment costs'!$D$56:$R$656,MATCH(X60,'EE investment costs'!$D$56:$D$656,0),MATCH($V$8,'EE investment costs'!$D$56:$R$56,0))</f>
        <v>33.016334018506861</v>
      </c>
      <c r="I60" s="18">
        <v>1</v>
      </c>
      <c r="J60" s="18">
        <v>1</v>
      </c>
      <c r="K60" s="14">
        <f t="shared" ca="1" si="5"/>
        <v>8</v>
      </c>
      <c r="L60" s="23"/>
      <c r="M60" s="19" t="str">
        <f t="shared" ca="1" si="1"/>
        <v>INDFDEFFEM-09</v>
      </c>
      <c r="N60" s="23" t="str">
        <f t="shared" ca="1" si="4"/>
        <v>Food industry Saving Tech-Electric Motors 0.9y</v>
      </c>
      <c r="O60" s="23" t="s">
        <v>32</v>
      </c>
      <c r="P60" s="23" t="s">
        <v>33</v>
      </c>
      <c r="Q60" s="23"/>
      <c r="R60" s="23"/>
      <c r="S60" s="19" t="s">
        <v>34</v>
      </c>
      <c r="V60" s="16" t="str">
        <f t="shared" ca="1" si="6"/>
        <v>FD</v>
      </c>
      <c r="W60" s="14" t="str">
        <f t="shared" ca="1" si="6"/>
        <v>Food industry</v>
      </c>
      <c r="X60" s="3" t="str">
        <f>'EE investment costs'!D109</f>
        <v>EM-09</v>
      </c>
      <c r="Y60" s="3" t="str">
        <f>'EE investment costs'!E109</f>
        <v>Electric Motors</v>
      </c>
      <c r="AC60" s="123">
        <f>'EE investment costs'!C109</f>
        <v>0.9</v>
      </c>
      <c r="AD60" s="22"/>
    </row>
    <row r="61" spans="2:30">
      <c r="B61" s="14" t="str">
        <f t="shared" ca="1" si="0"/>
        <v>INDFDEFFTF-09</v>
      </c>
      <c r="C61" s="15" t="str">
        <f t="shared" ca="1" si="3"/>
        <v>IFDTF</v>
      </c>
      <c r="D61" s="16">
        <f>'EE investment costs'!$F$15</f>
        <v>2016</v>
      </c>
      <c r="E61" s="14">
        <f>VLOOKUP(X61,'EE investment costs'!$D$56:$R$656,15,0)</f>
        <v>4.6899999999999995</v>
      </c>
      <c r="F61" s="17">
        <f ca="1">INDEX('EE investment costs'!$D$56:$R$656,MATCH(X61,'EE investment costs'!$D$56:$D$656,0),MATCH($V$8,'EE investment costs'!$D$56:$R$56,0))</f>
        <v>132.24339062863922</v>
      </c>
      <c r="I61" s="18">
        <v>1</v>
      </c>
      <c r="J61" s="18">
        <v>1</v>
      </c>
      <c r="K61" s="14">
        <f t="shared" ca="1" si="5"/>
        <v>8</v>
      </c>
      <c r="L61" s="23"/>
      <c r="M61" s="19" t="str">
        <f t="shared" ca="1" si="1"/>
        <v>INDFDEFFTF-09</v>
      </c>
      <c r="N61" s="23" t="str">
        <f t="shared" ca="1" si="4"/>
        <v>Food industry Saving Tech-Haulage Tractors, Trucks, Fishing boats 0.9y</v>
      </c>
      <c r="O61" s="23" t="s">
        <v>32</v>
      </c>
      <c r="P61" s="23" t="s">
        <v>33</v>
      </c>
      <c r="Q61" s="23"/>
      <c r="R61" s="23"/>
      <c r="S61" s="19" t="s">
        <v>34</v>
      </c>
      <c r="V61" s="16" t="str">
        <f t="shared" ca="1" si="6"/>
        <v>FD</v>
      </c>
      <c r="W61" s="14" t="str">
        <f t="shared" ca="1" si="6"/>
        <v>Food industry</v>
      </c>
      <c r="X61" s="3" t="str">
        <f>'EE investment costs'!D110</f>
        <v>TF-09</v>
      </c>
      <c r="Y61" s="3" t="str">
        <f>'EE investment costs'!E110</f>
        <v>Haulage Tractors, Trucks, Fishing boats</v>
      </c>
      <c r="AC61" s="123">
        <f>'EE investment costs'!C110</f>
        <v>0.9</v>
      </c>
      <c r="AD61" s="22"/>
    </row>
    <row r="62" spans="2:30">
      <c r="B62" s="14" t="str">
        <f t="shared" ca="1" si="0"/>
        <v>INDFDEFFMT-10</v>
      </c>
      <c r="C62" s="15" t="str">
        <f t="shared" ca="1" si="3"/>
        <v>IFDMT</v>
      </c>
      <c r="D62" s="16">
        <f>'EE investment costs'!$F$15</f>
        <v>2016</v>
      </c>
      <c r="E62" s="14">
        <f>VLOOKUP(X62,'EE investment costs'!$D$56:$R$656,15,0)</f>
        <v>3.75</v>
      </c>
      <c r="F62" s="17">
        <f ca="1">INDEX('EE investment costs'!$D$56:$R$656,MATCH(X62,'EE investment costs'!$D$56:$D$656,0),MATCH($V$8,'EE investment costs'!$D$56:$R$56,0))</f>
        <v>65.107452638198893</v>
      </c>
      <c r="I62" s="18">
        <v>1</v>
      </c>
      <c r="J62" s="18">
        <v>1</v>
      </c>
      <c r="K62" s="14">
        <f t="shared" ca="1" si="5"/>
        <v>8</v>
      </c>
      <c r="L62" s="23"/>
      <c r="M62" s="19" t="str">
        <f t="shared" ca="1" si="1"/>
        <v>INDFDEFFMT-10</v>
      </c>
      <c r="N62" s="23" t="str">
        <f t="shared" ca="1" si="4"/>
        <v>Food industry Saving Tech-Heat Medium Temp. up to 150C 1y</v>
      </c>
      <c r="O62" s="23" t="s">
        <v>32</v>
      </c>
      <c r="P62" s="23" t="s">
        <v>33</v>
      </c>
      <c r="Q62" s="23"/>
      <c r="R62" s="23"/>
      <c r="S62" s="19" t="s">
        <v>34</v>
      </c>
      <c r="V62" s="16" t="str">
        <f t="shared" ca="1" si="6"/>
        <v>FD</v>
      </c>
      <c r="W62" s="14" t="str">
        <f t="shared" ca="1" si="6"/>
        <v>Food industry</v>
      </c>
      <c r="X62" s="3" t="str">
        <f>'EE investment costs'!D111</f>
        <v>MT-10</v>
      </c>
      <c r="Y62" s="3" t="str">
        <f>'EE investment costs'!E111</f>
        <v>Heat Medium Temp. up to 150C</v>
      </c>
      <c r="AC62" s="123">
        <f>'EE investment costs'!C111</f>
        <v>1</v>
      </c>
      <c r="AD62" s="22"/>
    </row>
    <row r="63" spans="2:30">
      <c r="B63" s="14" t="str">
        <f t="shared" ca="1" si="0"/>
        <v>INDFDEFFHT-10</v>
      </c>
      <c r="C63" s="15" t="str">
        <f t="shared" ca="1" si="3"/>
        <v>IFDHT</v>
      </c>
      <c r="D63" s="16">
        <f>'EE investment costs'!$F$15</f>
        <v>2016</v>
      </c>
      <c r="E63" s="14">
        <f>VLOOKUP(X63,'EE investment costs'!$D$56:$R$656,15,0)</f>
        <v>3</v>
      </c>
      <c r="F63" s="17">
        <f ca="1">INDEX('EE investment costs'!$D$56:$R$656,MATCH(X63,'EE investment costs'!$D$56:$D$656,0),MATCH($V$8,'EE investment costs'!$D$56:$R$56,0))</f>
        <v>83.004735529541847</v>
      </c>
      <c r="I63" s="18">
        <v>1</v>
      </c>
      <c r="J63" s="18">
        <v>1</v>
      </c>
      <c r="K63" s="14">
        <f t="shared" ca="1" si="5"/>
        <v>8</v>
      </c>
      <c r="L63" s="23"/>
      <c r="M63" s="19" t="str">
        <f t="shared" ca="1" si="1"/>
        <v>INDFDEFFHT-10</v>
      </c>
      <c r="N63" s="23" t="str">
        <f t="shared" ca="1" si="4"/>
        <v>Food industry Saving Tech-Heat High Temp. over 150C 1y</v>
      </c>
      <c r="O63" s="23" t="s">
        <v>32</v>
      </c>
      <c r="P63" s="23" t="s">
        <v>33</v>
      </c>
      <c r="Q63" s="23"/>
      <c r="R63" s="23"/>
      <c r="S63" s="19" t="s">
        <v>34</v>
      </c>
      <c r="V63" s="16" t="str">
        <f t="shared" ca="1" si="6"/>
        <v>FD</v>
      </c>
      <c r="W63" s="14" t="str">
        <f t="shared" ca="1" si="6"/>
        <v>Food industry</v>
      </c>
      <c r="X63" s="3" t="str">
        <f>'EE investment costs'!D112</f>
        <v>HT-10</v>
      </c>
      <c r="Y63" s="3" t="str">
        <f>'EE investment costs'!E112</f>
        <v>Heat High Temp. over 150C</v>
      </c>
      <c r="AC63" s="123">
        <f>'EE investment costs'!C112</f>
        <v>1</v>
      </c>
      <c r="AD63" s="22"/>
    </row>
    <row r="64" spans="2:30">
      <c r="B64" s="14" t="str">
        <f t="shared" ca="1" si="0"/>
        <v>INDFDEFFRH-10</v>
      </c>
      <c r="C64" s="15" t="str">
        <f t="shared" ca="1" si="3"/>
        <v>IFDRH</v>
      </c>
      <c r="D64" s="16">
        <f>'EE investment costs'!$F$15</f>
        <v>2016</v>
      </c>
      <c r="E64" s="14">
        <f>VLOOKUP(X64,'EE investment costs'!$D$56:$R$656,15,0)</f>
        <v>12</v>
      </c>
      <c r="F64" s="17">
        <f ca="1">INDEX('EE investment costs'!$D$56:$R$656,MATCH(X64,'EE investment costs'!$D$56:$D$656,0),MATCH($V$8,'EE investment costs'!$D$56:$R$56,0))</f>
        <v>0</v>
      </c>
      <c r="I64" s="18">
        <v>1</v>
      </c>
      <c r="J64" s="18">
        <v>1</v>
      </c>
      <c r="K64" s="14">
        <f t="shared" ca="1" si="5"/>
        <v>8</v>
      </c>
      <c r="L64" s="23"/>
      <c r="M64" s="19" t="str">
        <f t="shared" ca="1" si="1"/>
        <v>INDFDEFFRH-10</v>
      </c>
      <c r="N64" s="23" t="str">
        <f t="shared" ca="1" si="4"/>
        <v>Food industry Saving Tech-Heat Room Heat 1y</v>
      </c>
      <c r="O64" s="23" t="s">
        <v>32</v>
      </c>
      <c r="P64" s="23" t="s">
        <v>33</v>
      </c>
      <c r="Q64" s="23"/>
      <c r="R64" s="23"/>
      <c r="S64" s="19" t="s">
        <v>34</v>
      </c>
      <c r="V64" s="16" t="str">
        <f t="shared" ca="1" si="6"/>
        <v>FD</v>
      </c>
      <c r="W64" s="14" t="str">
        <f t="shared" ca="1" si="6"/>
        <v>Food industry</v>
      </c>
      <c r="X64" s="3" t="str">
        <f>'EE investment costs'!D113</f>
        <v>RH-10</v>
      </c>
      <c r="Y64" s="3" t="str">
        <f>'EE investment costs'!E113</f>
        <v>Heat Room Heat</v>
      </c>
      <c r="AC64" s="123">
        <f>'EE investment costs'!C113</f>
        <v>1</v>
      </c>
      <c r="AD64" s="22"/>
    </row>
    <row r="65" spans="2:30">
      <c r="B65" s="14" t="str">
        <f t="shared" ca="1" si="0"/>
        <v>INDFDEFFLA-10</v>
      </c>
      <c r="C65" s="15" t="str">
        <f t="shared" ca="1" si="3"/>
        <v>IFDLA</v>
      </c>
      <c r="D65" s="16">
        <f>'EE investment costs'!$F$15</f>
        <v>2016</v>
      </c>
      <c r="E65" s="14">
        <f>VLOOKUP(X65,'EE investment costs'!$D$56:$R$656,15,0)</f>
        <v>3.06</v>
      </c>
      <c r="F65" s="17">
        <f ca="1">INDEX('EE investment costs'!$D$56:$R$656,MATCH(X65,'EE investment costs'!$D$56:$D$656,0),MATCH($V$8,'EE investment costs'!$D$56:$R$56,0))</f>
        <v>102.72448432890822</v>
      </c>
      <c r="I65" s="18">
        <v>1</v>
      </c>
      <c r="J65" s="18">
        <v>1</v>
      </c>
      <c r="K65" s="14">
        <f t="shared" ca="1" si="5"/>
        <v>8</v>
      </c>
      <c r="L65" s="23"/>
      <c r="M65" s="19" t="str">
        <f t="shared" ca="1" si="1"/>
        <v>INDFDEFFLA-10</v>
      </c>
      <c r="N65" s="23" t="str">
        <f t="shared" ca="1" si="4"/>
        <v>Food industry Saving Tech-Light 1y</v>
      </c>
      <c r="O65" s="23" t="s">
        <v>32</v>
      </c>
      <c r="P65" s="23" t="s">
        <v>33</v>
      </c>
      <c r="Q65" s="23"/>
      <c r="R65" s="23"/>
      <c r="S65" s="19" t="s">
        <v>34</v>
      </c>
      <c r="V65" s="16" t="str">
        <f t="shared" ca="1" si="6"/>
        <v>FD</v>
      </c>
      <c r="W65" s="14" t="str">
        <f t="shared" ca="1" si="6"/>
        <v>Food industry</v>
      </c>
      <c r="X65" s="3" t="str">
        <f>'EE investment costs'!D114</f>
        <v>LA-10</v>
      </c>
      <c r="Y65" s="3" t="str">
        <f>'EE investment costs'!E114</f>
        <v>Light</v>
      </c>
      <c r="AC65" s="123">
        <f>'EE investment costs'!C114</f>
        <v>1</v>
      </c>
      <c r="AD65" s="22"/>
    </row>
    <row r="66" spans="2:30">
      <c r="B66" s="14" t="str">
        <f t="shared" ca="1" si="0"/>
        <v>INDFDEFFEM-10</v>
      </c>
      <c r="C66" s="15" t="str">
        <f t="shared" ca="1" si="3"/>
        <v>IFDEM</v>
      </c>
      <c r="D66" s="16">
        <f>'EE investment costs'!$F$15</f>
        <v>2016</v>
      </c>
      <c r="E66" s="14">
        <f>VLOOKUP(X66,'EE investment costs'!$D$56:$R$656,15,0)</f>
        <v>3.2129999999999996</v>
      </c>
      <c r="F66" s="17">
        <f ca="1">INDEX('EE investment costs'!$D$56:$R$656,MATCH(X66,'EE investment costs'!$D$56:$D$656,0),MATCH($V$8,'EE investment costs'!$D$56:$R$56,0))</f>
        <v>87.134351747066191</v>
      </c>
      <c r="I66" s="18">
        <v>1</v>
      </c>
      <c r="J66" s="18">
        <v>1</v>
      </c>
      <c r="K66" s="14">
        <f t="shared" ca="1" si="5"/>
        <v>8</v>
      </c>
      <c r="L66" s="23"/>
      <c r="M66" s="19" t="str">
        <f t="shared" ca="1" si="1"/>
        <v>INDFDEFFEM-10</v>
      </c>
      <c r="N66" s="23" t="str">
        <f t="shared" ca="1" si="4"/>
        <v>Food industry Saving Tech-Electric Motors 1y</v>
      </c>
      <c r="O66" s="23" t="s">
        <v>32</v>
      </c>
      <c r="P66" s="23" t="s">
        <v>33</v>
      </c>
      <c r="Q66" s="23"/>
      <c r="R66" s="23"/>
      <c r="S66" s="19" t="s">
        <v>34</v>
      </c>
      <c r="V66" s="16" t="str">
        <f t="shared" ca="1" si="6"/>
        <v>FD</v>
      </c>
      <c r="W66" s="14" t="str">
        <f t="shared" ca="1" si="6"/>
        <v>Food industry</v>
      </c>
      <c r="X66" s="3" t="str">
        <f>'EE investment costs'!D115</f>
        <v>EM-10</v>
      </c>
      <c r="Y66" s="3" t="str">
        <f>'EE investment costs'!E115</f>
        <v>Electric Motors</v>
      </c>
      <c r="AC66" s="123">
        <f>'EE investment costs'!C115</f>
        <v>1</v>
      </c>
      <c r="AD66" s="22"/>
    </row>
    <row r="67" spans="2:30" ht="13.5" thickBot="1">
      <c r="B67" s="14" t="str">
        <f t="shared" ca="1" si="0"/>
        <v>INDFDEFFTF-10</v>
      </c>
      <c r="C67" s="15" t="str">
        <f t="shared" ca="1" si="3"/>
        <v>IFDTF</v>
      </c>
      <c r="D67" s="16">
        <f>'EE investment costs'!$F$15</f>
        <v>2016</v>
      </c>
      <c r="E67" s="14">
        <f>VLOOKUP(X67,'EE investment costs'!$D$56:$R$656,15,0)</f>
        <v>4.8999999999999986</v>
      </c>
      <c r="F67" s="17">
        <f ca="1">INDEX('EE investment costs'!$D$56:$R$656,MATCH(X67,'EE investment costs'!$D$56:$D$656,0),MATCH($V$8,'EE investment costs'!$D$56:$R$56,0))</f>
        <v>146.93710069848802</v>
      </c>
      <c r="I67" s="18">
        <v>1</v>
      </c>
      <c r="J67" s="18">
        <v>1</v>
      </c>
      <c r="K67" s="14">
        <f t="shared" ca="1" si="5"/>
        <v>8</v>
      </c>
      <c r="L67" s="23"/>
      <c r="M67" s="24" t="str">
        <f t="shared" ca="1" si="1"/>
        <v>INDFDEFFTF-10</v>
      </c>
      <c r="N67" s="25" t="str">
        <f t="shared" ca="1" si="4"/>
        <v>Food industry Saving Tech-Haulage Tractors, Trucks, Fishing boats 1y</v>
      </c>
      <c r="O67" s="25" t="s">
        <v>32</v>
      </c>
      <c r="P67" s="25" t="s">
        <v>33</v>
      </c>
      <c r="Q67" s="25"/>
      <c r="R67" s="25"/>
      <c r="S67" s="24" t="s">
        <v>34</v>
      </c>
      <c r="V67" s="16" t="str">
        <f t="shared" ca="1" si="6"/>
        <v>FD</v>
      </c>
      <c r="W67" s="14" t="str">
        <f t="shared" ca="1" si="6"/>
        <v>Food industry</v>
      </c>
      <c r="X67" s="3" t="str">
        <f>'EE investment costs'!D116</f>
        <v>TF-10</v>
      </c>
      <c r="Y67" s="3" t="str">
        <f>'EE investment costs'!E116</f>
        <v>Haulage Tractors, Trucks, Fishing boats</v>
      </c>
      <c r="AC67" s="123">
        <f>'EE investment costs'!C116</f>
        <v>1</v>
      </c>
      <c r="AD67" s="22"/>
    </row>
    <row r="68" spans="2:30">
      <c r="B68" s="14" t="str">
        <f t="shared" ca="1" si="0"/>
        <v>INDFDEFFMT-11</v>
      </c>
      <c r="C68" s="15" t="str">
        <f ca="1">"I"&amp;MID(B68,4,1)&amp;"D"&amp;MID(B68,9,2)</f>
        <v>IFDMT</v>
      </c>
      <c r="D68" s="16">
        <f>'EE investment costs'!$F$15</f>
        <v>2016</v>
      </c>
      <c r="E68" s="14">
        <f>VLOOKUP(X68,'EE investment costs'!$D$56:$R$656,15,0)</f>
        <v>3.875</v>
      </c>
      <c r="F68" s="17">
        <f ca="1">INDEX('EE investment costs'!$D$56:$R$656,MATCH(X68,'EE investment costs'!$D$56:$D$656,0),MATCH($V$8,'EE investment costs'!$D$56:$R$56,0))</f>
        <v>84.021889020590223</v>
      </c>
      <c r="I68" s="18">
        <v>1</v>
      </c>
      <c r="J68" s="18">
        <v>1</v>
      </c>
      <c r="K68" s="14">
        <f t="shared" ca="1" si="5"/>
        <v>8</v>
      </c>
      <c r="L68" s="23"/>
      <c r="M68" s="20" t="str">
        <f t="shared" ca="1" si="1"/>
        <v>INDFDEFFMT-11</v>
      </c>
      <c r="N68" s="21" t="str">
        <f t="shared" ca="1" si="4"/>
        <v>Food industry Saving Tech-Heat Medium Temp. up to 150C 1.1y</v>
      </c>
      <c r="O68" s="21" t="s">
        <v>32</v>
      </c>
      <c r="P68" s="21" t="s">
        <v>33</v>
      </c>
      <c r="Q68" s="21"/>
      <c r="R68" s="21"/>
      <c r="S68" s="20" t="s">
        <v>34</v>
      </c>
      <c r="V68" s="16" t="str">
        <f t="shared" ca="1" si="6"/>
        <v>FD</v>
      </c>
      <c r="W68" s="14" t="str">
        <f t="shared" ca="1" si="6"/>
        <v>Food industry</v>
      </c>
      <c r="X68" s="3" t="str">
        <f>'EE investment costs'!D117</f>
        <v>MT-11</v>
      </c>
      <c r="Y68" s="3" t="str">
        <f>'EE investment costs'!E117</f>
        <v>Heat Medium Temp. up to 150C</v>
      </c>
      <c r="AC68" s="123">
        <f>'EE investment costs'!C117</f>
        <v>1.1000000000000001</v>
      </c>
      <c r="AD68" s="22"/>
    </row>
    <row r="69" spans="2:30">
      <c r="B69" s="14" t="str">
        <f t="shared" ca="1" si="0"/>
        <v>INDFDEFFHT-11</v>
      </c>
      <c r="C69" s="15" t="str">
        <f t="shared" ca="1" si="3"/>
        <v>IFDHT</v>
      </c>
      <c r="D69" s="16">
        <f>'EE investment costs'!$F$15</f>
        <v>2016</v>
      </c>
      <c r="E69" s="14">
        <f>VLOOKUP(X69,'EE investment costs'!$D$56:$R$656,15,0)</f>
        <v>3.1</v>
      </c>
      <c r="F69" s="17">
        <f ca="1">INDEX('EE investment costs'!$D$56:$R$656,MATCH(X69,'EE investment costs'!$D$56:$D$656,0),MATCH($V$8,'EE investment costs'!$D$56:$R$56,0))</f>
        <v>97.440341708592612</v>
      </c>
      <c r="I69" s="18">
        <v>1</v>
      </c>
      <c r="J69" s="18">
        <v>1</v>
      </c>
      <c r="K69" s="14">
        <f t="shared" ca="1" si="5"/>
        <v>8</v>
      </c>
      <c r="L69" s="23"/>
      <c r="M69" s="19" t="str">
        <f t="shared" ca="1" si="1"/>
        <v>INDFDEFFHT-11</v>
      </c>
      <c r="N69" s="23" t="str">
        <f t="shared" ca="1" si="4"/>
        <v>Food industry Saving Tech-Heat High Temp. over 150C 1.1y</v>
      </c>
      <c r="O69" s="23" t="s">
        <v>32</v>
      </c>
      <c r="P69" s="23" t="s">
        <v>33</v>
      </c>
      <c r="Q69" s="23"/>
      <c r="R69" s="23"/>
      <c r="S69" s="19" t="s">
        <v>34</v>
      </c>
      <c r="V69" s="16" t="str">
        <f t="shared" ca="1" si="6"/>
        <v>FD</v>
      </c>
      <c r="W69" s="14" t="str">
        <f t="shared" ca="1" si="6"/>
        <v>Food industry</v>
      </c>
      <c r="X69" s="3" t="str">
        <f>'EE investment costs'!D118</f>
        <v>HT-11</v>
      </c>
      <c r="Y69" s="3" t="str">
        <f>'EE investment costs'!E118</f>
        <v>Heat High Temp. over 150C</v>
      </c>
      <c r="AC69" s="123">
        <f>'EE investment costs'!C118</f>
        <v>1.1000000000000001</v>
      </c>
      <c r="AD69" s="22"/>
    </row>
    <row r="70" spans="2:30">
      <c r="B70" s="14" t="str">
        <f t="shared" ca="1" si="0"/>
        <v>INDFDEFFRH-11</v>
      </c>
      <c r="C70" s="15" t="str">
        <f t="shared" ca="1" si="3"/>
        <v>IFDRH</v>
      </c>
      <c r="D70" s="16">
        <f>'EE investment costs'!$F$15</f>
        <v>2016</v>
      </c>
      <c r="E70" s="14">
        <f>VLOOKUP(X70,'EE investment costs'!$D$56:$R$656,15,0)</f>
        <v>12.4</v>
      </c>
      <c r="F70" s="17">
        <f ca="1">INDEX('EE investment costs'!$D$56:$R$656,MATCH(X70,'EE investment costs'!$D$56:$D$656,0),MATCH($V$8,'EE investment costs'!$D$56:$R$56,0))</f>
        <v>0</v>
      </c>
      <c r="I70" s="18">
        <v>1</v>
      </c>
      <c r="J70" s="18">
        <v>1</v>
      </c>
      <c r="K70" s="14">
        <f t="shared" ca="1" si="5"/>
        <v>8</v>
      </c>
      <c r="L70" s="23"/>
      <c r="M70" s="19" t="str">
        <f t="shared" ca="1" si="1"/>
        <v>INDFDEFFRH-11</v>
      </c>
      <c r="N70" s="23" t="str">
        <f t="shared" ca="1" si="4"/>
        <v>Food industry Saving Tech-Heat Room Heat 1.1y</v>
      </c>
      <c r="O70" s="23" t="s">
        <v>32</v>
      </c>
      <c r="P70" s="23" t="s">
        <v>33</v>
      </c>
      <c r="Q70" s="23"/>
      <c r="R70" s="23"/>
      <c r="S70" s="19" t="s">
        <v>34</v>
      </c>
      <c r="V70" s="16" t="str">
        <f t="shared" ca="1" si="6"/>
        <v>FD</v>
      </c>
      <c r="W70" s="14" t="str">
        <f t="shared" ca="1" si="6"/>
        <v>Food industry</v>
      </c>
      <c r="X70" s="3" t="str">
        <f>'EE investment costs'!D119</f>
        <v>RH-11</v>
      </c>
      <c r="Y70" s="3" t="str">
        <f>'EE investment costs'!E119</f>
        <v>Heat Room Heat</v>
      </c>
      <c r="AC70" s="123">
        <f>'EE investment costs'!C119</f>
        <v>1.1000000000000001</v>
      </c>
      <c r="AD70" s="22"/>
    </row>
    <row r="71" spans="2:30">
      <c r="B71" s="14" t="str">
        <f t="shared" ca="1" si="0"/>
        <v>INDFDEFFLA-11</v>
      </c>
      <c r="C71" s="15" t="str">
        <f t="shared" ca="1" si="3"/>
        <v>IFDLA</v>
      </c>
      <c r="D71" s="16">
        <f>'EE investment costs'!$F$15</f>
        <v>2016</v>
      </c>
      <c r="E71" s="14">
        <f>VLOOKUP(X71,'EE investment costs'!$D$56:$R$656,15,0)</f>
        <v>3.0940000000000003</v>
      </c>
      <c r="F71" s="17">
        <f ca="1">INDEX('EE investment costs'!$D$56:$R$656,MATCH(X71,'EE investment costs'!$D$56:$D$656,0),MATCH($V$8,'EE investment costs'!$D$56:$R$56,0))</f>
        <v>158.66748845418846</v>
      </c>
      <c r="I71" s="18">
        <v>1</v>
      </c>
      <c r="J71" s="18">
        <v>1</v>
      </c>
      <c r="K71" s="14">
        <f t="shared" ca="1" si="5"/>
        <v>8</v>
      </c>
      <c r="L71" s="23"/>
      <c r="M71" s="19" t="str">
        <f t="shared" ca="1" si="1"/>
        <v>INDFDEFFLA-11</v>
      </c>
      <c r="N71" s="23" t="str">
        <f t="shared" ca="1" si="4"/>
        <v>Food industry Saving Tech-Light 1.1y</v>
      </c>
      <c r="O71" s="23" t="s">
        <v>32</v>
      </c>
      <c r="P71" s="23" t="s">
        <v>33</v>
      </c>
      <c r="Q71" s="23"/>
      <c r="R71" s="23"/>
      <c r="S71" s="19" t="s">
        <v>34</v>
      </c>
      <c r="V71" s="16" t="str">
        <f t="shared" ca="1" si="6"/>
        <v>FD</v>
      </c>
      <c r="W71" s="14" t="str">
        <f t="shared" ca="1" si="6"/>
        <v>Food industry</v>
      </c>
      <c r="X71" s="3" t="str">
        <f>'EE investment costs'!D120</f>
        <v>LA-11</v>
      </c>
      <c r="Y71" s="3" t="str">
        <f>'EE investment costs'!E120</f>
        <v>Light</v>
      </c>
      <c r="AC71" s="123">
        <f>'EE investment costs'!C120</f>
        <v>1.1000000000000001</v>
      </c>
      <c r="AD71" s="22"/>
    </row>
    <row r="72" spans="2:30">
      <c r="B72" s="14" t="str">
        <f t="shared" ref="B72:B135" ca="1" si="7">M72</f>
        <v>INDFDEFFEM-11</v>
      </c>
      <c r="C72" s="15" t="str">
        <f t="shared" ca="1" si="3"/>
        <v>IFDEM</v>
      </c>
      <c r="D72" s="16">
        <f>'EE investment costs'!$F$15</f>
        <v>2016</v>
      </c>
      <c r="E72" s="14">
        <f>VLOOKUP(X72,'EE investment costs'!$D$56:$R$656,15,0)</f>
        <v>3.2486999999999995</v>
      </c>
      <c r="F72" s="17">
        <f ca="1">INDEX('EE investment costs'!$D$56:$R$656,MATCH(X72,'EE investment costs'!$D$56:$D$656,0),MATCH($V$8,'EE investment costs'!$D$56:$R$56,0))</f>
        <v>141.25236947562558</v>
      </c>
      <c r="I72" s="18">
        <v>1</v>
      </c>
      <c r="J72" s="18">
        <v>1</v>
      </c>
      <c r="K72" s="14">
        <f t="shared" ca="1" si="5"/>
        <v>8</v>
      </c>
      <c r="L72" s="23"/>
      <c r="M72" s="19" t="str">
        <f t="shared" ref="M72:M135" ca="1" si="8">CONCATENATE("IND",$V$8,"EFF",$X72)</f>
        <v>INDFDEFFEM-11</v>
      </c>
      <c r="N72" s="23" t="str">
        <f t="shared" ca="1" si="4"/>
        <v>Food industry Saving Tech-Electric Motors 1.1y</v>
      </c>
      <c r="O72" s="23" t="s">
        <v>32</v>
      </c>
      <c r="P72" s="23" t="s">
        <v>33</v>
      </c>
      <c r="Q72" s="23"/>
      <c r="R72" s="23"/>
      <c r="S72" s="19" t="s">
        <v>34</v>
      </c>
      <c r="V72" s="16" t="str">
        <f t="shared" ca="1" si="6"/>
        <v>FD</v>
      </c>
      <c r="W72" s="14" t="str">
        <f t="shared" ca="1" si="6"/>
        <v>Food industry</v>
      </c>
      <c r="X72" s="3" t="str">
        <f>'EE investment costs'!D121</f>
        <v>EM-11</v>
      </c>
      <c r="Y72" s="3" t="str">
        <f>'EE investment costs'!E121</f>
        <v>Electric Motors</v>
      </c>
      <c r="AC72" s="123">
        <f>'EE investment costs'!C121</f>
        <v>1.1000000000000001</v>
      </c>
      <c r="AD72" s="22"/>
    </row>
    <row r="73" spans="2:30">
      <c r="B73" s="14" t="str">
        <f t="shared" ca="1" si="7"/>
        <v>INDFDEFFTF-11</v>
      </c>
      <c r="C73" s="15" t="str">
        <f t="shared" ref="C73:C127" ca="1" si="9">"I"&amp;MID(B73,4,1)&amp;"D"&amp;MID(B73,9,2)</f>
        <v>IFDTF</v>
      </c>
      <c r="D73" s="16">
        <f>'EE investment costs'!$F$15</f>
        <v>2016</v>
      </c>
      <c r="E73" s="14">
        <f>VLOOKUP(X73,'EE investment costs'!$D$56:$R$656,15,0)</f>
        <v>5.1099999999999994</v>
      </c>
      <c r="F73" s="17">
        <f ca="1">INDEX('EE investment costs'!$D$56:$R$656,MATCH(X73,'EE investment costs'!$D$56:$D$656,0),MATCH($V$8,'EE investment costs'!$D$56:$R$56,0))</f>
        <v>161.63081076833683</v>
      </c>
      <c r="I73" s="18">
        <v>1</v>
      </c>
      <c r="J73" s="18">
        <v>1</v>
      </c>
      <c r="K73" s="14">
        <f t="shared" ca="1" si="5"/>
        <v>8</v>
      </c>
      <c r="L73" s="23"/>
      <c r="M73" s="19" t="str">
        <f t="shared" ca="1" si="8"/>
        <v>INDFDEFFTF-11</v>
      </c>
      <c r="N73" s="23" t="str">
        <f t="shared" ref="N73:N136" ca="1" si="10">$W$8&amp;" Saving Tech"&amp;"-"&amp;$Y73&amp;" "&amp;AC73&amp;"y"</f>
        <v>Food industry Saving Tech-Haulage Tractors, Trucks, Fishing boats 1.1y</v>
      </c>
      <c r="O73" s="23" t="s">
        <v>32</v>
      </c>
      <c r="P73" s="23" t="s">
        <v>33</v>
      </c>
      <c r="Q73" s="23"/>
      <c r="R73" s="23"/>
      <c r="S73" s="19" t="s">
        <v>34</v>
      </c>
      <c r="V73" s="16" t="str">
        <f t="shared" ca="1" si="6"/>
        <v>FD</v>
      </c>
      <c r="W73" s="14" t="str">
        <f t="shared" ca="1" si="6"/>
        <v>Food industry</v>
      </c>
      <c r="X73" s="3" t="str">
        <f>'EE investment costs'!D122</f>
        <v>TF-11</v>
      </c>
      <c r="Y73" s="3" t="str">
        <f>'EE investment costs'!E122</f>
        <v>Haulage Tractors, Trucks, Fishing boats</v>
      </c>
      <c r="AC73" s="123">
        <f>'EE investment costs'!C122</f>
        <v>1.1000000000000001</v>
      </c>
      <c r="AD73" s="22"/>
    </row>
    <row r="74" spans="2:30">
      <c r="B74" s="14" t="str">
        <f t="shared" ca="1" si="7"/>
        <v>INDFDEFFMT-12</v>
      </c>
      <c r="C74" s="15" t="str">
        <f t="shared" ca="1" si="9"/>
        <v>IFDMT</v>
      </c>
      <c r="D74" s="16">
        <f>'EE investment costs'!$F$15</f>
        <v>2016</v>
      </c>
      <c r="E74" s="14">
        <f>VLOOKUP(X74,'EE investment costs'!$D$56:$R$656,15,0)</f>
        <v>4</v>
      </c>
      <c r="F74" s="17">
        <f ca="1">INDEX('EE investment costs'!$D$56:$R$656,MATCH(X74,'EE investment costs'!$D$56:$D$656,0),MATCH($V$8,'EE investment costs'!$D$56:$R$56,0))</f>
        <v>102.93632540298148</v>
      </c>
      <c r="I74" s="18">
        <v>1</v>
      </c>
      <c r="J74" s="18">
        <v>1</v>
      </c>
      <c r="K74" s="14">
        <f t="shared" ref="K74:K137" ca="1" si="11">IF(F74&lt;500,1,0)+IF(F74&lt;600,1,0)+IF(F74&lt;700,1,0)+IF(F74&lt;800,1,0)+IF(F74&lt;900,1,0)+IF(F74&lt;1000,1,0)+IF(F74&lt;1100,1,0)+IF(F74&lt;1200,1,0)</f>
        <v>8</v>
      </c>
      <c r="L74" s="23"/>
      <c r="M74" s="19" t="str">
        <f t="shared" ca="1" si="8"/>
        <v>INDFDEFFMT-12</v>
      </c>
      <c r="N74" s="23" t="str">
        <f t="shared" ca="1" si="10"/>
        <v>Food industry Saving Tech-Heat Medium Temp. up to 150C 1.2y</v>
      </c>
      <c r="O74" s="23" t="s">
        <v>32</v>
      </c>
      <c r="P74" s="23" t="s">
        <v>33</v>
      </c>
      <c r="Q74" s="23"/>
      <c r="R74" s="23"/>
      <c r="S74" s="19" t="s">
        <v>34</v>
      </c>
      <c r="V74" s="16" t="str">
        <f t="shared" ref="V74:W137" ca="1" si="12">V73</f>
        <v>FD</v>
      </c>
      <c r="W74" s="14" t="str">
        <f t="shared" ca="1" si="12"/>
        <v>Food industry</v>
      </c>
      <c r="X74" s="3" t="str">
        <f>'EE investment costs'!D123</f>
        <v>MT-12</v>
      </c>
      <c r="Y74" s="3" t="str">
        <f>'EE investment costs'!E123</f>
        <v>Heat Medium Temp. up to 150C</v>
      </c>
      <c r="AC74" s="123">
        <f>'EE investment costs'!C123</f>
        <v>1.2</v>
      </c>
      <c r="AD74" s="22"/>
    </row>
    <row r="75" spans="2:30">
      <c r="B75" s="14" t="str">
        <f t="shared" ca="1" si="7"/>
        <v>INDFDEFFHT-12</v>
      </c>
      <c r="C75" s="15" t="str">
        <f t="shared" ca="1" si="9"/>
        <v>IFDHT</v>
      </c>
      <c r="D75" s="16">
        <f>'EE investment costs'!$F$15</f>
        <v>2016</v>
      </c>
      <c r="E75" s="14">
        <f>VLOOKUP(X75,'EE investment costs'!$D$56:$R$656,15,0)</f>
        <v>3.2</v>
      </c>
      <c r="F75" s="17">
        <f ca="1">INDEX('EE investment costs'!$D$56:$R$656,MATCH(X75,'EE investment costs'!$D$56:$D$656,0),MATCH($V$8,'EE investment costs'!$D$56:$R$56,0))</f>
        <v>111.87594788764336</v>
      </c>
      <c r="I75" s="18">
        <v>1</v>
      </c>
      <c r="J75" s="18">
        <v>1</v>
      </c>
      <c r="K75" s="14">
        <f t="shared" ca="1" si="11"/>
        <v>8</v>
      </c>
      <c r="L75" s="23"/>
      <c r="M75" s="19" t="str">
        <f t="shared" ca="1" si="8"/>
        <v>INDFDEFFHT-12</v>
      </c>
      <c r="N75" s="23" t="str">
        <f t="shared" ca="1" si="10"/>
        <v>Food industry Saving Tech-Heat High Temp. over 150C 1.2y</v>
      </c>
      <c r="O75" s="23" t="s">
        <v>32</v>
      </c>
      <c r="P75" s="23" t="s">
        <v>33</v>
      </c>
      <c r="Q75" s="23"/>
      <c r="R75" s="23"/>
      <c r="S75" s="19" t="s">
        <v>34</v>
      </c>
      <c r="V75" s="16" t="str">
        <f t="shared" ca="1" si="12"/>
        <v>FD</v>
      </c>
      <c r="W75" s="14" t="str">
        <f t="shared" ca="1" si="12"/>
        <v>Food industry</v>
      </c>
      <c r="X75" s="3" t="str">
        <f>'EE investment costs'!D124</f>
        <v>HT-12</v>
      </c>
      <c r="Y75" s="3" t="str">
        <f>'EE investment costs'!E124</f>
        <v>Heat High Temp. over 150C</v>
      </c>
      <c r="AC75" s="123">
        <f>'EE investment costs'!C124</f>
        <v>1.2</v>
      </c>
      <c r="AD75" s="22"/>
    </row>
    <row r="76" spans="2:30">
      <c r="B76" s="14" t="str">
        <f t="shared" ca="1" si="7"/>
        <v>INDFDEFFRH-12</v>
      </c>
      <c r="C76" s="15" t="str">
        <f t="shared" ca="1" si="9"/>
        <v>IFDRH</v>
      </c>
      <c r="D76" s="16">
        <f>'EE investment costs'!$F$15</f>
        <v>2016</v>
      </c>
      <c r="E76" s="14">
        <f>VLOOKUP(X76,'EE investment costs'!$D$56:$R$656,15,0)</f>
        <v>12.8</v>
      </c>
      <c r="F76" s="17">
        <f ca="1">INDEX('EE investment costs'!$D$56:$R$656,MATCH(X76,'EE investment costs'!$D$56:$D$656,0),MATCH($V$8,'EE investment costs'!$D$56:$R$56,0))</f>
        <v>0</v>
      </c>
      <c r="I76" s="18">
        <v>1</v>
      </c>
      <c r="J76" s="18">
        <v>1</v>
      </c>
      <c r="K76" s="14">
        <f t="shared" ca="1" si="11"/>
        <v>8</v>
      </c>
      <c r="L76" s="23"/>
      <c r="M76" s="19" t="str">
        <f t="shared" ca="1" si="8"/>
        <v>INDFDEFFRH-12</v>
      </c>
      <c r="N76" s="23" t="str">
        <f t="shared" ca="1" si="10"/>
        <v>Food industry Saving Tech-Heat Room Heat 1.2y</v>
      </c>
      <c r="O76" s="23" t="s">
        <v>32</v>
      </c>
      <c r="P76" s="23" t="s">
        <v>33</v>
      </c>
      <c r="Q76" s="23"/>
      <c r="R76" s="23"/>
      <c r="S76" s="19" t="s">
        <v>34</v>
      </c>
      <c r="V76" s="16" t="str">
        <f t="shared" ca="1" si="12"/>
        <v>FD</v>
      </c>
      <c r="W76" s="14" t="str">
        <f t="shared" ca="1" si="12"/>
        <v>Food industry</v>
      </c>
      <c r="X76" s="3" t="str">
        <f>'EE investment costs'!D125</f>
        <v>RH-12</v>
      </c>
      <c r="Y76" s="3" t="str">
        <f>'EE investment costs'!E125</f>
        <v>Heat Room Heat</v>
      </c>
      <c r="AC76" s="123">
        <f>'EE investment costs'!C125</f>
        <v>1.2</v>
      </c>
      <c r="AD76" s="22"/>
    </row>
    <row r="77" spans="2:30">
      <c r="B77" s="14" t="str">
        <f t="shared" ca="1" si="7"/>
        <v>INDFDEFFLA-12</v>
      </c>
      <c r="C77" s="15" t="str">
        <f t="shared" ca="1" si="9"/>
        <v>IFDLA</v>
      </c>
      <c r="D77" s="16">
        <f>'EE investment costs'!$F$15</f>
        <v>2016</v>
      </c>
      <c r="E77" s="14">
        <f>VLOOKUP(X77,'EE investment costs'!$D$56:$R$656,15,0)</f>
        <v>3.1280000000000001</v>
      </c>
      <c r="F77" s="17">
        <f ca="1">INDEX('EE investment costs'!$D$56:$R$656,MATCH(X77,'EE investment costs'!$D$56:$D$656,0),MATCH($V$8,'EE investment costs'!$D$56:$R$56,0))</f>
        <v>214.61049257946866</v>
      </c>
      <c r="I77" s="18">
        <v>1</v>
      </c>
      <c r="J77" s="18">
        <v>1</v>
      </c>
      <c r="K77" s="14">
        <f t="shared" ca="1" si="11"/>
        <v>8</v>
      </c>
      <c r="L77" s="23"/>
      <c r="M77" s="19" t="str">
        <f t="shared" ca="1" si="8"/>
        <v>INDFDEFFLA-12</v>
      </c>
      <c r="N77" s="23" t="str">
        <f t="shared" ca="1" si="10"/>
        <v>Food industry Saving Tech-Light 1.2y</v>
      </c>
      <c r="O77" s="23" t="s">
        <v>32</v>
      </c>
      <c r="P77" s="23" t="s">
        <v>33</v>
      </c>
      <c r="Q77" s="23"/>
      <c r="R77" s="23"/>
      <c r="S77" s="19" t="s">
        <v>34</v>
      </c>
      <c r="V77" s="16" t="str">
        <f t="shared" ca="1" si="12"/>
        <v>FD</v>
      </c>
      <c r="W77" s="14" t="str">
        <f t="shared" ca="1" si="12"/>
        <v>Food industry</v>
      </c>
      <c r="X77" s="3" t="str">
        <f>'EE investment costs'!D126</f>
        <v>LA-12</v>
      </c>
      <c r="Y77" s="3" t="str">
        <f>'EE investment costs'!E126</f>
        <v>Light</v>
      </c>
      <c r="AC77" s="123">
        <f>'EE investment costs'!C126</f>
        <v>1.2</v>
      </c>
      <c r="AD77" s="22"/>
    </row>
    <row r="78" spans="2:30">
      <c r="B78" s="14" t="str">
        <f t="shared" ca="1" si="7"/>
        <v>INDFDEFFEM-12</v>
      </c>
      <c r="C78" s="15" t="str">
        <f t="shared" ca="1" si="9"/>
        <v>IFDEM</v>
      </c>
      <c r="D78" s="16">
        <f>'EE investment costs'!$F$15</f>
        <v>2016</v>
      </c>
      <c r="E78" s="14">
        <f>VLOOKUP(X78,'EE investment costs'!$D$56:$R$656,15,0)</f>
        <v>3.2843999999999998</v>
      </c>
      <c r="F78" s="17">
        <f ca="1">INDEX('EE investment costs'!$D$56:$R$656,MATCH(X78,'EE investment costs'!$D$56:$D$656,0),MATCH($V$8,'EE investment costs'!$D$56:$R$56,0))</f>
        <v>195.37038720418485</v>
      </c>
      <c r="I78" s="18">
        <v>1</v>
      </c>
      <c r="J78" s="18">
        <v>1</v>
      </c>
      <c r="K78" s="14">
        <f t="shared" ca="1" si="11"/>
        <v>8</v>
      </c>
      <c r="L78" s="23"/>
      <c r="M78" s="19" t="str">
        <f t="shared" ca="1" si="8"/>
        <v>INDFDEFFEM-12</v>
      </c>
      <c r="N78" s="23" t="str">
        <f t="shared" ca="1" si="10"/>
        <v>Food industry Saving Tech-Electric Motors 1.2y</v>
      </c>
      <c r="O78" s="23" t="s">
        <v>32</v>
      </c>
      <c r="P78" s="23" t="s">
        <v>33</v>
      </c>
      <c r="Q78" s="23"/>
      <c r="R78" s="23"/>
      <c r="S78" s="19" t="s">
        <v>34</v>
      </c>
      <c r="V78" s="16" t="str">
        <f t="shared" ca="1" si="12"/>
        <v>FD</v>
      </c>
      <c r="W78" s="14" t="str">
        <f t="shared" ca="1" si="12"/>
        <v>Food industry</v>
      </c>
      <c r="X78" s="3" t="str">
        <f>'EE investment costs'!D127</f>
        <v>EM-12</v>
      </c>
      <c r="Y78" s="3" t="str">
        <f>'EE investment costs'!E127</f>
        <v>Electric Motors</v>
      </c>
      <c r="AC78" s="123">
        <f>'EE investment costs'!C127</f>
        <v>1.2</v>
      </c>
      <c r="AD78" s="22"/>
    </row>
    <row r="79" spans="2:30">
      <c r="B79" s="14" t="str">
        <f t="shared" ca="1" si="7"/>
        <v>INDFDEFFTF-12</v>
      </c>
      <c r="C79" s="15" t="str">
        <f t="shared" ca="1" si="9"/>
        <v>IFDTF</v>
      </c>
      <c r="D79" s="16">
        <f>'EE investment costs'!$F$15</f>
        <v>2016</v>
      </c>
      <c r="E79" s="14">
        <f>VLOOKUP(X79,'EE investment costs'!$D$56:$R$656,15,0)</f>
        <v>5.3199999999999985</v>
      </c>
      <c r="F79" s="17">
        <f ca="1">INDEX('EE investment costs'!$D$56:$R$656,MATCH(X79,'EE investment costs'!$D$56:$D$656,0),MATCH($V$8,'EE investment costs'!$D$56:$R$56,0))</f>
        <v>176.32452083818563</v>
      </c>
      <c r="I79" s="18">
        <v>1</v>
      </c>
      <c r="J79" s="18">
        <v>1</v>
      </c>
      <c r="K79" s="14">
        <f t="shared" ca="1" si="11"/>
        <v>8</v>
      </c>
      <c r="L79" s="23"/>
      <c r="M79" s="19" t="str">
        <f t="shared" ca="1" si="8"/>
        <v>INDFDEFFTF-12</v>
      </c>
      <c r="N79" s="23" t="str">
        <f t="shared" ca="1" si="10"/>
        <v>Food industry Saving Tech-Haulage Tractors, Trucks, Fishing boats 1.2y</v>
      </c>
      <c r="O79" s="23" t="s">
        <v>32</v>
      </c>
      <c r="P79" s="23" t="s">
        <v>33</v>
      </c>
      <c r="Q79" s="23"/>
      <c r="R79" s="23"/>
      <c r="S79" s="19" t="s">
        <v>34</v>
      </c>
      <c r="V79" s="16" t="str">
        <f t="shared" ca="1" si="12"/>
        <v>FD</v>
      </c>
      <c r="W79" s="14" t="str">
        <f t="shared" ca="1" si="12"/>
        <v>Food industry</v>
      </c>
      <c r="X79" s="3" t="str">
        <f>'EE investment costs'!D128</f>
        <v>TF-12</v>
      </c>
      <c r="Y79" s="3" t="str">
        <f>'EE investment costs'!E128</f>
        <v>Haulage Tractors, Trucks, Fishing boats</v>
      </c>
      <c r="AC79" s="123">
        <f>'EE investment costs'!C128</f>
        <v>1.2</v>
      </c>
      <c r="AD79" s="22"/>
    </row>
    <row r="80" spans="2:30">
      <c r="B80" s="14" t="str">
        <f t="shared" ca="1" si="7"/>
        <v>INDFDEFFMT-13</v>
      </c>
      <c r="C80" s="15" t="str">
        <f t="shared" ca="1" si="9"/>
        <v>IFDMT</v>
      </c>
      <c r="D80" s="16">
        <f>'EE investment costs'!$F$15</f>
        <v>2016</v>
      </c>
      <c r="E80" s="14">
        <f>VLOOKUP(X80,'EE investment costs'!$D$56:$R$656,15,0)</f>
        <v>4.125</v>
      </c>
      <c r="F80" s="17">
        <f ca="1">INDEX('EE investment costs'!$D$56:$R$656,MATCH(X80,'EE investment costs'!$D$56:$D$656,0),MATCH($V$8,'EE investment costs'!$D$56:$R$56,0))</f>
        <v>121.85076178537281</v>
      </c>
      <c r="I80" s="18">
        <v>1</v>
      </c>
      <c r="J80" s="18">
        <v>1</v>
      </c>
      <c r="K80" s="14">
        <f t="shared" ca="1" si="11"/>
        <v>8</v>
      </c>
      <c r="M80" s="19" t="str">
        <f t="shared" ca="1" si="8"/>
        <v>INDFDEFFMT-13</v>
      </c>
      <c r="N80" s="23" t="str">
        <f t="shared" ca="1" si="10"/>
        <v>Food industry Saving Tech-Heat Medium Temp. up to 150C 1.3y</v>
      </c>
      <c r="O80" s="23" t="s">
        <v>32</v>
      </c>
      <c r="P80" s="23" t="s">
        <v>33</v>
      </c>
      <c r="Q80" s="23"/>
      <c r="R80" s="23"/>
      <c r="S80" s="19" t="s">
        <v>34</v>
      </c>
      <c r="V80" s="16" t="str">
        <f t="shared" ca="1" si="12"/>
        <v>FD</v>
      </c>
      <c r="W80" s="14" t="str">
        <f t="shared" ca="1" si="12"/>
        <v>Food industry</v>
      </c>
      <c r="X80" s="3" t="str">
        <f>'EE investment costs'!D129</f>
        <v>MT-13</v>
      </c>
      <c r="Y80" s="3" t="str">
        <f>'EE investment costs'!E129</f>
        <v>Heat Medium Temp. up to 150C</v>
      </c>
      <c r="AC80" s="123">
        <f>'EE investment costs'!C129</f>
        <v>1.3</v>
      </c>
      <c r="AD80" s="22"/>
    </row>
    <row r="81" spans="2:30">
      <c r="B81" s="14" t="str">
        <f t="shared" ca="1" si="7"/>
        <v>INDFDEFFHT-13</v>
      </c>
      <c r="C81" s="15" t="str">
        <f t="shared" ca="1" si="9"/>
        <v>IFDHT</v>
      </c>
      <c r="D81" s="16">
        <f>'EE investment costs'!$F$15</f>
        <v>2016</v>
      </c>
      <c r="E81" s="14">
        <f>VLOOKUP(X81,'EE investment costs'!$D$56:$R$656,15,0)</f>
        <v>3.3</v>
      </c>
      <c r="F81" s="17">
        <f ca="1">INDEX('EE investment costs'!$D$56:$R$656,MATCH(X81,'EE investment costs'!$D$56:$D$656,0),MATCH($V$8,'EE investment costs'!$D$56:$R$56,0))</f>
        <v>126.31155406669413</v>
      </c>
      <c r="I81" s="18">
        <v>1</v>
      </c>
      <c r="J81" s="18">
        <v>1</v>
      </c>
      <c r="K81" s="14">
        <f t="shared" ca="1" si="11"/>
        <v>8</v>
      </c>
      <c r="M81" s="19" t="str">
        <f t="shared" ca="1" si="8"/>
        <v>INDFDEFFHT-13</v>
      </c>
      <c r="N81" s="23" t="str">
        <f t="shared" ca="1" si="10"/>
        <v>Food industry Saving Tech-Heat High Temp. over 150C 1.3y</v>
      </c>
      <c r="O81" s="23" t="s">
        <v>32</v>
      </c>
      <c r="P81" s="23" t="s">
        <v>33</v>
      </c>
      <c r="Q81" s="23"/>
      <c r="R81" s="23"/>
      <c r="S81" s="19" t="s">
        <v>34</v>
      </c>
      <c r="V81" s="16" t="str">
        <f t="shared" ca="1" si="12"/>
        <v>FD</v>
      </c>
      <c r="W81" s="14" t="str">
        <f t="shared" ca="1" si="12"/>
        <v>Food industry</v>
      </c>
      <c r="X81" s="3" t="str">
        <f>'EE investment costs'!D130</f>
        <v>HT-13</v>
      </c>
      <c r="Y81" s="3" t="str">
        <f>'EE investment costs'!E130</f>
        <v>Heat High Temp. over 150C</v>
      </c>
      <c r="AC81" s="123">
        <f>'EE investment costs'!C130</f>
        <v>1.3</v>
      </c>
      <c r="AD81" s="22"/>
    </row>
    <row r="82" spans="2:30">
      <c r="B82" s="14" t="str">
        <f t="shared" ca="1" si="7"/>
        <v>INDFDEFFRH-13</v>
      </c>
      <c r="C82" s="15" t="str">
        <f t="shared" ca="1" si="9"/>
        <v>IFDRH</v>
      </c>
      <c r="D82" s="16">
        <f>'EE investment costs'!$F$15</f>
        <v>2016</v>
      </c>
      <c r="E82" s="14">
        <f>VLOOKUP(X82,'EE investment costs'!$D$56:$R$656,15,0)</f>
        <v>13.2</v>
      </c>
      <c r="F82" s="17">
        <f ca="1">INDEX('EE investment costs'!$D$56:$R$656,MATCH(X82,'EE investment costs'!$D$56:$D$656,0),MATCH($V$8,'EE investment costs'!$D$56:$R$56,0))</f>
        <v>0</v>
      </c>
      <c r="I82" s="18">
        <v>1</v>
      </c>
      <c r="J82" s="18">
        <v>1</v>
      </c>
      <c r="K82" s="14">
        <f t="shared" ca="1" si="11"/>
        <v>8</v>
      </c>
      <c r="M82" s="19" t="str">
        <f t="shared" ca="1" si="8"/>
        <v>INDFDEFFRH-13</v>
      </c>
      <c r="N82" s="23" t="str">
        <f t="shared" ca="1" si="10"/>
        <v>Food industry Saving Tech-Heat Room Heat 1.3y</v>
      </c>
      <c r="O82" s="23" t="s">
        <v>32</v>
      </c>
      <c r="P82" s="23" t="s">
        <v>33</v>
      </c>
      <c r="Q82" s="23"/>
      <c r="R82" s="23"/>
      <c r="S82" s="19" t="s">
        <v>34</v>
      </c>
      <c r="V82" s="16" t="str">
        <f t="shared" ca="1" si="12"/>
        <v>FD</v>
      </c>
      <c r="W82" s="14" t="str">
        <f t="shared" ca="1" si="12"/>
        <v>Food industry</v>
      </c>
      <c r="X82" s="3" t="str">
        <f>'EE investment costs'!D131</f>
        <v>RH-13</v>
      </c>
      <c r="Y82" s="3" t="str">
        <f>'EE investment costs'!E131</f>
        <v>Heat Room Heat</v>
      </c>
      <c r="AC82" s="123">
        <f>'EE investment costs'!C131</f>
        <v>1.3</v>
      </c>
      <c r="AD82" s="22"/>
    </row>
    <row r="83" spans="2:30">
      <c r="B83" s="14" t="str">
        <f t="shared" ca="1" si="7"/>
        <v>INDFDEFFLA-13</v>
      </c>
      <c r="C83" s="15" t="str">
        <f t="shared" ca="1" si="9"/>
        <v>IFDLA</v>
      </c>
      <c r="D83" s="16">
        <f>'EE investment costs'!$F$15</f>
        <v>2016</v>
      </c>
      <c r="E83" s="14">
        <f>VLOOKUP(X83,'EE investment costs'!$D$56:$R$656,15,0)</f>
        <v>3.1619999999999999</v>
      </c>
      <c r="F83" s="17">
        <f ca="1">INDEX('EE investment costs'!$D$56:$R$656,MATCH(X83,'EE investment costs'!$D$56:$D$656,0),MATCH($V$8,'EE investment costs'!$D$56:$R$56,0))</f>
        <v>270.55349670474885</v>
      </c>
      <c r="I83" s="18">
        <v>1</v>
      </c>
      <c r="J83" s="18">
        <v>1</v>
      </c>
      <c r="K83" s="14">
        <f t="shared" ca="1" si="11"/>
        <v>8</v>
      </c>
      <c r="M83" s="19" t="str">
        <f t="shared" ca="1" si="8"/>
        <v>INDFDEFFLA-13</v>
      </c>
      <c r="N83" s="23" t="str">
        <f t="shared" ca="1" si="10"/>
        <v>Food industry Saving Tech-Light 1.3y</v>
      </c>
      <c r="O83" s="23" t="s">
        <v>32</v>
      </c>
      <c r="P83" s="23" t="s">
        <v>33</v>
      </c>
      <c r="Q83" s="23"/>
      <c r="R83" s="23"/>
      <c r="S83" s="19" t="s">
        <v>34</v>
      </c>
      <c r="V83" s="16" t="str">
        <f t="shared" ca="1" si="12"/>
        <v>FD</v>
      </c>
      <c r="W83" s="14" t="str">
        <f t="shared" ca="1" si="12"/>
        <v>Food industry</v>
      </c>
      <c r="X83" s="3" t="str">
        <f>'EE investment costs'!D132</f>
        <v>LA-13</v>
      </c>
      <c r="Y83" s="3" t="str">
        <f>'EE investment costs'!E132</f>
        <v>Light</v>
      </c>
      <c r="AC83" s="123">
        <f>'EE investment costs'!C132</f>
        <v>1.3</v>
      </c>
      <c r="AD83" s="22"/>
    </row>
    <row r="84" spans="2:30">
      <c r="B84" s="14" t="str">
        <f t="shared" ca="1" si="7"/>
        <v>INDFDEFFEM-13</v>
      </c>
      <c r="C84" s="15" t="str">
        <f t="shared" ca="1" si="9"/>
        <v>IFDEM</v>
      </c>
      <c r="D84" s="16">
        <f>'EE investment costs'!$F$15</f>
        <v>2016</v>
      </c>
      <c r="E84" s="14">
        <f>VLOOKUP(X84,'EE investment costs'!$D$56:$R$656,15,0)</f>
        <v>3.3200999999999996</v>
      </c>
      <c r="F84" s="17">
        <f ca="1">INDEX('EE investment costs'!$D$56:$R$656,MATCH(X84,'EE investment costs'!$D$56:$D$656,0),MATCH($V$8,'EE investment costs'!$D$56:$R$56,0))</f>
        <v>249.48840493274417</v>
      </c>
      <c r="I84" s="18">
        <v>1</v>
      </c>
      <c r="J84" s="18">
        <v>1</v>
      </c>
      <c r="K84" s="14">
        <f t="shared" ca="1" si="11"/>
        <v>8</v>
      </c>
      <c r="M84" s="19" t="str">
        <f t="shared" ca="1" si="8"/>
        <v>INDFDEFFEM-13</v>
      </c>
      <c r="N84" s="23" t="str">
        <f t="shared" ca="1" si="10"/>
        <v>Food industry Saving Tech-Electric Motors 1.3y</v>
      </c>
      <c r="O84" s="23" t="s">
        <v>32</v>
      </c>
      <c r="P84" s="23" t="s">
        <v>33</v>
      </c>
      <c r="Q84" s="23"/>
      <c r="R84" s="23"/>
      <c r="S84" s="19" t="s">
        <v>34</v>
      </c>
      <c r="V84" s="16" t="str">
        <f t="shared" ca="1" si="12"/>
        <v>FD</v>
      </c>
      <c r="W84" s="14" t="str">
        <f t="shared" ca="1" si="12"/>
        <v>Food industry</v>
      </c>
      <c r="X84" s="3" t="str">
        <f>'EE investment costs'!D133</f>
        <v>EM-13</v>
      </c>
      <c r="Y84" s="3" t="str">
        <f>'EE investment costs'!E133</f>
        <v>Electric Motors</v>
      </c>
      <c r="AC84" s="123">
        <f>'EE investment costs'!C133</f>
        <v>1.3</v>
      </c>
      <c r="AD84" s="22"/>
    </row>
    <row r="85" spans="2:30">
      <c r="B85" s="14" t="str">
        <f t="shared" ca="1" si="7"/>
        <v>INDFDEFFTF-13</v>
      </c>
      <c r="C85" s="15" t="str">
        <f t="shared" ca="1" si="9"/>
        <v>IFDTF</v>
      </c>
      <c r="D85" s="16">
        <f>'EE investment costs'!$F$15</f>
        <v>2016</v>
      </c>
      <c r="E85" s="14">
        <f>VLOOKUP(X85,'EE investment costs'!$D$56:$R$656,15,0)</f>
        <v>5.5299999999999994</v>
      </c>
      <c r="F85" s="17">
        <f ca="1">INDEX('EE investment costs'!$D$56:$R$656,MATCH(X85,'EE investment costs'!$D$56:$D$656,0),MATCH($V$8,'EE investment costs'!$D$56:$R$56,0))</f>
        <v>191.01823090803444</v>
      </c>
      <c r="I85" s="18">
        <v>1</v>
      </c>
      <c r="J85" s="18">
        <v>1</v>
      </c>
      <c r="K85" s="14">
        <f t="shared" ca="1" si="11"/>
        <v>8</v>
      </c>
      <c r="M85" s="19" t="str">
        <f t="shared" ca="1" si="8"/>
        <v>INDFDEFFTF-13</v>
      </c>
      <c r="N85" s="23" t="str">
        <f t="shared" ca="1" si="10"/>
        <v>Food industry Saving Tech-Haulage Tractors, Trucks, Fishing boats 1.3y</v>
      </c>
      <c r="O85" s="23" t="s">
        <v>32</v>
      </c>
      <c r="P85" s="23" t="s">
        <v>33</v>
      </c>
      <c r="Q85" s="23"/>
      <c r="R85" s="23"/>
      <c r="S85" s="19" t="s">
        <v>34</v>
      </c>
      <c r="V85" s="16" t="str">
        <f t="shared" ca="1" si="12"/>
        <v>FD</v>
      </c>
      <c r="W85" s="14" t="str">
        <f t="shared" ca="1" si="12"/>
        <v>Food industry</v>
      </c>
      <c r="X85" s="3" t="str">
        <f>'EE investment costs'!D134</f>
        <v>TF-13</v>
      </c>
      <c r="Y85" s="3" t="str">
        <f>'EE investment costs'!E134</f>
        <v>Haulage Tractors, Trucks, Fishing boats</v>
      </c>
      <c r="AC85" s="123">
        <f>'EE investment costs'!C134</f>
        <v>1.3</v>
      </c>
      <c r="AD85" s="22"/>
    </row>
    <row r="86" spans="2:30">
      <c r="B86" s="14" t="str">
        <f t="shared" ca="1" si="7"/>
        <v>INDFDEFFMT-14</v>
      </c>
      <c r="C86" s="15" t="str">
        <f t="shared" ca="1" si="9"/>
        <v>IFDMT</v>
      </c>
      <c r="D86" s="16">
        <f>'EE investment costs'!$F$15</f>
        <v>2016</v>
      </c>
      <c r="E86" s="14">
        <f>VLOOKUP(X86,'EE investment costs'!$D$56:$R$656,15,0)</f>
        <v>4.25</v>
      </c>
      <c r="F86" s="17">
        <f ca="1">INDEX('EE investment costs'!$D$56:$R$656,MATCH(X86,'EE investment costs'!$D$56:$D$656,0),MATCH($V$8,'EE investment costs'!$D$56:$R$56,0))</f>
        <v>140.76519816776405</v>
      </c>
      <c r="I86" s="18">
        <v>1</v>
      </c>
      <c r="J86" s="18">
        <v>1</v>
      </c>
      <c r="K86" s="14">
        <f t="shared" ca="1" si="11"/>
        <v>8</v>
      </c>
      <c r="L86" s="23"/>
      <c r="M86" s="19" t="str">
        <f t="shared" ca="1" si="8"/>
        <v>INDFDEFFMT-14</v>
      </c>
      <c r="N86" s="23" t="str">
        <f t="shared" ca="1" si="10"/>
        <v>Food industry Saving Tech-Heat Medium Temp. up to 150C 1.4y</v>
      </c>
      <c r="O86" s="23" t="s">
        <v>32</v>
      </c>
      <c r="P86" s="23" t="s">
        <v>33</v>
      </c>
      <c r="Q86" s="23"/>
      <c r="R86" s="23"/>
      <c r="S86" s="19" t="s">
        <v>34</v>
      </c>
      <c r="V86" s="16" t="str">
        <f t="shared" ca="1" si="12"/>
        <v>FD</v>
      </c>
      <c r="W86" s="14" t="str">
        <f t="shared" ca="1" si="12"/>
        <v>Food industry</v>
      </c>
      <c r="X86" s="3" t="str">
        <f>'EE investment costs'!D135</f>
        <v>MT-14</v>
      </c>
      <c r="Y86" s="3" t="str">
        <f>'EE investment costs'!E135</f>
        <v>Heat Medium Temp. up to 150C</v>
      </c>
      <c r="AC86" s="123">
        <f>'EE investment costs'!C135</f>
        <v>1.4</v>
      </c>
      <c r="AD86" s="22"/>
    </row>
    <row r="87" spans="2:30">
      <c r="B87" s="14" t="str">
        <f t="shared" ca="1" si="7"/>
        <v>INDFDEFFHT-14</v>
      </c>
      <c r="C87" s="15" t="str">
        <f t="shared" ca="1" si="9"/>
        <v>IFDHT</v>
      </c>
      <c r="D87" s="16">
        <f>'EE investment costs'!$F$15</f>
        <v>2016</v>
      </c>
      <c r="E87" s="14">
        <f>VLOOKUP(X87,'EE investment costs'!$D$56:$R$656,15,0)</f>
        <v>3.4</v>
      </c>
      <c r="F87" s="17">
        <f ca="1">INDEX('EE investment costs'!$D$56:$R$656,MATCH(X87,'EE investment costs'!$D$56:$D$656,0),MATCH($V$8,'EE investment costs'!$D$56:$R$56,0))</f>
        <v>140.74716024574488</v>
      </c>
      <c r="I87" s="18">
        <v>1</v>
      </c>
      <c r="J87" s="18">
        <v>1</v>
      </c>
      <c r="K87" s="14">
        <f t="shared" ca="1" si="11"/>
        <v>8</v>
      </c>
      <c r="L87" s="23"/>
      <c r="M87" s="19" t="str">
        <f t="shared" ca="1" si="8"/>
        <v>INDFDEFFHT-14</v>
      </c>
      <c r="N87" s="23" t="str">
        <f t="shared" ca="1" si="10"/>
        <v>Food industry Saving Tech-Heat High Temp. over 150C 1.4y</v>
      </c>
      <c r="O87" s="23" t="s">
        <v>32</v>
      </c>
      <c r="P87" s="23" t="s">
        <v>33</v>
      </c>
      <c r="Q87" s="23"/>
      <c r="R87" s="23"/>
      <c r="S87" s="19" t="s">
        <v>34</v>
      </c>
      <c r="V87" s="16" t="str">
        <f t="shared" ca="1" si="12"/>
        <v>FD</v>
      </c>
      <c r="W87" s="14" t="str">
        <f t="shared" ca="1" si="12"/>
        <v>Food industry</v>
      </c>
      <c r="X87" s="3" t="str">
        <f>'EE investment costs'!D136</f>
        <v>HT-14</v>
      </c>
      <c r="Y87" s="3" t="str">
        <f>'EE investment costs'!E136</f>
        <v>Heat High Temp. over 150C</v>
      </c>
      <c r="AC87" s="123">
        <f>'EE investment costs'!C136</f>
        <v>1.4</v>
      </c>
      <c r="AD87" s="22"/>
    </row>
    <row r="88" spans="2:30">
      <c r="B88" s="14" t="str">
        <f t="shared" ca="1" si="7"/>
        <v>INDFDEFFRH-14</v>
      </c>
      <c r="C88" s="15" t="str">
        <f t="shared" ca="1" si="9"/>
        <v>IFDRH</v>
      </c>
      <c r="D88" s="16">
        <f>'EE investment costs'!$F$15</f>
        <v>2016</v>
      </c>
      <c r="E88" s="14">
        <f>VLOOKUP(X88,'EE investment costs'!$D$56:$R$656,15,0)</f>
        <v>13.6</v>
      </c>
      <c r="F88" s="17">
        <f ca="1">INDEX('EE investment costs'!$D$56:$R$656,MATCH(X88,'EE investment costs'!$D$56:$D$656,0),MATCH($V$8,'EE investment costs'!$D$56:$R$56,0))</f>
        <v>0</v>
      </c>
      <c r="I88" s="18">
        <v>1</v>
      </c>
      <c r="J88" s="18">
        <v>1</v>
      </c>
      <c r="K88" s="14">
        <f t="shared" ca="1" si="11"/>
        <v>8</v>
      </c>
      <c r="L88" s="23"/>
      <c r="M88" s="19" t="str">
        <f t="shared" ca="1" si="8"/>
        <v>INDFDEFFRH-14</v>
      </c>
      <c r="N88" s="23" t="str">
        <f t="shared" ca="1" si="10"/>
        <v>Food industry Saving Tech-Heat Room Heat 1.4y</v>
      </c>
      <c r="O88" s="23" t="s">
        <v>32</v>
      </c>
      <c r="P88" s="23" t="s">
        <v>33</v>
      </c>
      <c r="Q88" s="23"/>
      <c r="R88" s="23"/>
      <c r="S88" s="19" t="s">
        <v>34</v>
      </c>
      <c r="V88" s="16" t="str">
        <f t="shared" ca="1" si="12"/>
        <v>FD</v>
      </c>
      <c r="W88" s="14" t="str">
        <f t="shared" ca="1" si="12"/>
        <v>Food industry</v>
      </c>
      <c r="X88" s="3" t="str">
        <f>'EE investment costs'!D137</f>
        <v>RH-14</v>
      </c>
      <c r="Y88" s="3" t="str">
        <f>'EE investment costs'!E137</f>
        <v>Heat Room Heat</v>
      </c>
      <c r="AC88" s="123">
        <f>'EE investment costs'!C137</f>
        <v>1.4</v>
      </c>
      <c r="AD88" s="22"/>
    </row>
    <row r="89" spans="2:30">
      <c r="B89" s="14" t="str">
        <f t="shared" ca="1" si="7"/>
        <v>INDFDEFFLA-14</v>
      </c>
      <c r="C89" s="15" t="str">
        <f t="shared" ca="1" si="9"/>
        <v>IFDLA</v>
      </c>
      <c r="D89" s="16">
        <f>'EE investment costs'!$F$15</f>
        <v>2016</v>
      </c>
      <c r="E89" s="14">
        <f>VLOOKUP(X89,'EE investment costs'!$D$56:$R$656,15,0)</f>
        <v>3.1959999999999997</v>
      </c>
      <c r="F89" s="17">
        <f ca="1">INDEX('EE investment costs'!$D$56:$R$656,MATCH(X89,'EE investment costs'!$D$56:$D$656,0),MATCH($V$8,'EE investment costs'!$D$56:$R$56,0))</f>
        <v>326.49650083002899</v>
      </c>
      <c r="I89" s="18">
        <v>1</v>
      </c>
      <c r="J89" s="18">
        <v>1</v>
      </c>
      <c r="K89" s="14">
        <f t="shared" ca="1" si="11"/>
        <v>8</v>
      </c>
      <c r="L89" s="23"/>
      <c r="M89" s="19" t="str">
        <f t="shared" ca="1" si="8"/>
        <v>INDFDEFFLA-14</v>
      </c>
      <c r="N89" s="23" t="str">
        <f t="shared" ca="1" si="10"/>
        <v>Food industry Saving Tech-Light 1.4y</v>
      </c>
      <c r="O89" s="23" t="s">
        <v>32</v>
      </c>
      <c r="P89" s="23" t="s">
        <v>33</v>
      </c>
      <c r="Q89" s="23"/>
      <c r="R89" s="23"/>
      <c r="S89" s="19" t="s">
        <v>34</v>
      </c>
      <c r="V89" s="16" t="str">
        <f t="shared" ca="1" si="12"/>
        <v>FD</v>
      </c>
      <c r="W89" s="14" t="str">
        <f t="shared" ca="1" si="12"/>
        <v>Food industry</v>
      </c>
      <c r="X89" s="3" t="str">
        <f>'EE investment costs'!D138</f>
        <v>LA-14</v>
      </c>
      <c r="Y89" s="3" t="str">
        <f>'EE investment costs'!E138</f>
        <v>Light</v>
      </c>
      <c r="AC89" s="123">
        <f>'EE investment costs'!C138</f>
        <v>1.4</v>
      </c>
      <c r="AD89" s="22"/>
    </row>
    <row r="90" spans="2:30">
      <c r="B90" s="14" t="str">
        <f t="shared" ca="1" si="7"/>
        <v>INDFDEFFEM-14</v>
      </c>
      <c r="C90" s="15" t="str">
        <f t="shared" ca="1" si="9"/>
        <v>IFDEM</v>
      </c>
      <c r="D90" s="16">
        <f>'EE investment costs'!$F$15</f>
        <v>2016</v>
      </c>
      <c r="E90" s="14">
        <f>VLOOKUP(X90,'EE investment costs'!$D$56:$R$656,15,0)</f>
        <v>3.3557999999999995</v>
      </c>
      <c r="F90" s="17">
        <f ca="1">INDEX('EE investment costs'!$D$56:$R$656,MATCH(X90,'EE investment costs'!$D$56:$D$656,0),MATCH($V$8,'EE investment costs'!$D$56:$R$56,0))</f>
        <v>303.6064226613035</v>
      </c>
      <c r="I90" s="18">
        <v>1</v>
      </c>
      <c r="J90" s="18">
        <v>1</v>
      </c>
      <c r="K90" s="14">
        <f t="shared" ca="1" si="11"/>
        <v>8</v>
      </c>
      <c r="L90" s="23"/>
      <c r="M90" s="19" t="str">
        <f t="shared" ca="1" si="8"/>
        <v>INDFDEFFEM-14</v>
      </c>
      <c r="N90" s="23" t="str">
        <f t="shared" ca="1" si="10"/>
        <v>Food industry Saving Tech-Electric Motors 1.4y</v>
      </c>
      <c r="O90" s="23" t="s">
        <v>32</v>
      </c>
      <c r="P90" s="23" t="s">
        <v>33</v>
      </c>
      <c r="Q90" s="23"/>
      <c r="R90" s="23"/>
      <c r="S90" s="19" t="s">
        <v>34</v>
      </c>
      <c r="V90" s="16" t="str">
        <f t="shared" ca="1" si="12"/>
        <v>FD</v>
      </c>
      <c r="W90" s="14" t="str">
        <f t="shared" ca="1" si="12"/>
        <v>Food industry</v>
      </c>
      <c r="X90" s="3" t="str">
        <f>'EE investment costs'!D139</f>
        <v>EM-14</v>
      </c>
      <c r="Y90" s="3" t="str">
        <f>'EE investment costs'!E139</f>
        <v>Electric Motors</v>
      </c>
      <c r="AC90" s="123">
        <f>'EE investment costs'!C139</f>
        <v>1.4</v>
      </c>
      <c r="AD90" s="22"/>
    </row>
    <row r="91" spans="2:30">
      <c r="B91" s="14" t="str">
        <f t="shared" ca="1" si="7"/>
        <v>INDFDEFFTF-14</v>
      </c>
      <c r="C91" s="15" t="str">
        <f t="shared" ca="1" si="9"/>
        <v>IFDTF</v>
      </c>
      <c r="D91" s="16">
        <f>'EE investment costs'!$F$15</f>
        <v>2016</v>
      </c>
      <c r="E91" s="14">
        <f>VLOOKUP(X91,'EE investment costs'!$D$56:$R$656,15,0)</f>
        <v>5.7399999999999984</v>
      </c>
      <c r="F91" s="17">
        <f ca="1">INDEX('EE investment costs'!$D$56:$R$656,MATCH(X91,'EE investment costs'!$D$56:$D$656,0),MATCH($V$8,'EE investment costs'!$D$56:$R$56,0))</f>
        <v>205.71194097788319</v>
      </c>
      <c r="I91" s="18">
        <v>1</v>
      </c>
      <c r="J91" s="18">
        <v>1</v>
      </c>
      <c r="K91" s="14">
        <f t="shared" ca="1" si="11"/>
        <v>8</v>
      </c>
      <c r="L91" s="23"/>
      <c r="M91" s="19" t="str">
        <f t="shared" ca="1" si="8"/>
        <v>INDFDEFFTF-14</v>
      </c>
      <c r="N91" s="23" t="str">
        <f t="shared" ca="1" si="10"/>
        <v>Food industry Saving Tech-Haulage Tractors, Trucks, Fishing boats 1.4y</v>
      </c>
      <c r="O91" s="23" t="s">
        <v>32</v>
      </c>
      <c r="P91" s="23" t="s">
        <v>33</v>
      </c>
      <c r="Q91" s="23"/>
      <c r="R91" s="23"/>
      <c r="S91" s="19" t="s">
        <v>34</v>
      </c>
      <c r="V91" s="16" t="str">
        <f t="shared" ca="1" si="12"/>
        <v>FD</v>
      </c>
      <c r="W91" s="14" t="str">
        <f t="shared" ca="1" si="12"/>
        <v>Food industry</v>
      </c>
      <c r="X91" s="3" t="str">
        <f>'EE investment costs'!D140</f>
        <v>TF-14</v>
      </c>
      <c r="Y91" s="3" t="str">
        <f>'EE investment costs'!E140</f>
        <v>Haulage Tractors, Trucks, Fishing boats</v>
      </c>
      <c r="AC91" s="123">
        <f>'EE investment costs'!C140</f>
        <v>1.4</v>
      </c>
      <c r="AD91" s="22"/>
    </row>
    <row r="92" spans="2:30">
      <c r="B92" s="14" t="str">
        <f t="shared" ca="1" si="7"/>
        <v>INDFDEFFMT-15</v>
      </c>
      <c r="C92" s="15" t="str">
        <f t="shared" ca="1" si="9"/>
        <v>IFDMT</v>
      </c>
      <c r="D92" s="16">
        <f>'EE investment costs'!$F$15</f>
        <v>2016</v>
      </c>
      <c r="E92" s="14">
        <f>VLOOKUP(X92,'EE investment costs'!$D$56:$R$656,15,0)</f>
        <v>4.375</v>
      </c>
      <c r="F92" s="17">
        <f ca="1">INDEX('EE investment costs'!$D$56:$R$656,MATCH(X92,'EE investment costs'!$D$56:$D$656,0),MATCH($V$8,'EE investment costs'!$D$56:$R$56,0))</f>
        <v>159.67963455015538</v>
      </c>
      <c r="I92" s="18">
        <v>1</v>
      </c>
      <c r="J92" s="18">
        <v>1</v>
      </c>
      <c r="K92" s="14">
        <f t="shared" ca="1" si="11"/>
        <v>8</v>
      </c>
      <c r="L92" s="23"/>
      <c r="M92" s="19" t="str">
        <f t="shared" ca="1" si="8"/>
        <v>INDFDEFFMT-15</v>
      </c>
      <c r="N92" s="23" t="str">
        <f t="shared" ca="1" si="10"/>
        <v>Food industry Saving Tech-Heat Medium Temp. up to 150C 1.5y</v>
      </c>
      <c r="O92" s="23" t="s">
        <v>32</v>
      </c>
      <c r="P92" s="23" t="s">
        <v>33</v>
      </c>
      <c r="Q92" s="23"/>
      <c r="R92" s="23"/>
      <c r="S92" s="19" t="s">
        <v>34</v>
      </c>
      <c r="V92" s="16" t="str">
        <f t="shared" ca="1" si="12"/>
        <v>FD</v>
      </c>
      <c r="W92" s="14" t="str">
        <f t="shared" ca="1" si="12"/>
        <v>Food industry</v>
      </c>
      <c r="X92" s="3" t="str">
        <f>'EE investment costs'!D141</f>
        <v>MT-15</v>
      </c>
      <c r="Y92" s="3" t="str">
        <f>'EE investment costs'!E141</f>
        <v>Heat Medium Temp. up to 150C</v>
      </c>
      <c r="AC92" s="123">
        <f>'EE investment costs'!C141</f>
        <v>1.5</v>
      </c>
      <c r="AD92" s="22"/>
    </row>
    <row r="93" spans="2:30">
      <c r="B93" s="14" t="str">
        <f t="shared" ca="1" si="7"/>
        <v>INDFDEFFHT-15</v>
      </c>
      <c r="C93" s="15" t="str">
        <f t="shared" ca="1" si="9"/>
        <v>IFDHT</v>
      </c>
      <c r="D93" s="16">
        <f>'EE investment costs'!$F$15</f>
        <v>2016</v>
      </c>
      <c r="E93" s="14">
        <f>VLOOKUP(X93,'EE investment costs'!$D$56:$R$656,15,0)</f>
        <v>3.5</v>
      </c>
      <c r="F93" s="17">
        <f ca="1">INDEX('EE investment costs'!$D$56:$R$656,MATCH(X93,'EE investment costs'!$D$56:$D$656,0),MATCH($V$8,'EE investment costs'!$D$56:$R$56,0))</f>
        <v>155.1827664247956</v>
      </c>
      <c r="I93" s="18">
        <v>1</v>
      </c>
      <c r="J93" s="18">
        <v>1</v>
      </c>
      <c r="K93" s="14">
        <f t="shared" ca="1" si="11"/>
        <v>8</v>
      </c>
      <c r="L93" s="23"/>
      <c r="M93" s="19" t="str">
        <f t="shared" ca="1" si="8"/>
        <v>INDFDEFFHT-15</v>
      </c>
      <c r="N93" s="23" t="str">
        <f t="shared" ca="1" si="10"/>
        <v>Food industry Saving Tech-Heat High Temp. over 150C 1.5y</v>
      </c>
      <c r="O93" s="23" t="s">
        <v>32</v>
      </c>
      <c r="P93" s="23" t="s">
        <v>33</v>
      </c>
      <c r="Q93" s="23"/>
      <c r="R93" s="23"/>
      <c r="S93" s="19" t="s">
        <v>34</v>
      </c>
      <c r="V93" s="16" t="str">
        <f t="shared" ca="1" si="12"/>
        <v>FD</v>
      </c>
      <c r="W93" s="14" t="str">
        <f t="shared" ca="1" si="12"/>
        <v>Food industry</v>
      </c>
      <c r="X93" s="3" t="str">
        <f>'EE investment costs'!D142</f>
        <v>HT-15</v>
      </c>
      <c r="Y93" s="3" t="str">
        <f>'EE investment costs'!E142</f>
        <v>Heat High Temp. over 150C</v>
      </c>
      <c r="AC93" s="123">
        <f>'EE investment costs'!C142</f>
        <v>1.5</v>
      </c>
      <c r="AD93" s="22"/>
    </row>
    <row r="94" spans="2:30">
      <c r="B94" s="14" t="str">
        <f t="shared" ca="1" si="7"/>
        <v>INDFDEFFRH-15</v>
      </c>
      <c r="C94" s="15" t="str">
        <f t="shared" ca="1" si="9"/>
        <v>IFDRH</v>
      </c>
      <c r="D94" s="16">
        <f>'EE investment costs'!$F$15</f>
        <v>2016</v>
      </c>
      <c r="E94" s="14">
        <f>VLOOKUP(X94,'EE investment costs'!$D$56:$R$656,15,0)</f>
        <v>14</v>
      </c>
      <c r="F94" s="17">
        <f ca="1">INDEX('EE investment costs'!$D$56:$R$656,MATCH(X94,'EE investment costs'!$D$56:$D$656,0),MATCH($V$8,'EE investment costs'!$D$56:$R$56,0))</f>
        <v>0</v>
      </c>
      <c r="I94" s="18">
        <v>1</v>
      </c>
      <c r="J94" s="18">
        <v>1</v>
      </c>
      <c r="K94" s="14">
        <f t="shared" ca="1" si="11"/>
        <v>8</v>
      </c>
      <c r="L94" s="23"/>
      <c r="M94" s="19" t="str">
        <f t="shared" ca="1" si="8"/>
        <v>INDFDEFFRH-15</v>
      </c>
      <c r="N94" s="23" t="str">
        <f t="shared" ca="1" si="10"/>
        <v>Food industry Saving Tech-Heat Room Heat 1.5y</v>
      </c>
      <c r="O94" s="23" t="s">
        <v>32</v>
      </c>
      <c r="P94" s="23" t="s">
        <v>33</v>
      </c>
      <c r="Q94" s="23"/>
      <c r="R94" s="23"/>
      <c r="S94" s="19" t="s">
        <v>34</v>
      </c>
      <c r="V94" s="16" t="str">
        <f t="shared" ca="1" si="12"/>
        <v>FD</v>
      </c>
      <c r="W94" s="14" t="str">
        <f t="shared" ca="1" si="12"/>
        <v>Food industry</v>
      </c>
      <c r="X94" s="3" t="str">
        <f>'EE investment costs'!D143</f>
        <v>RH-15</v>
      </c>
      <c r="Y94" s="3" t="str">
        <f>'EE investment costs'!E143</f>
        <v>Heat Room Heat</v>
      </c>
      <c r="AC94" s="123">
        <f>'EE investment costs'!C143</f>
        <v>1.5</v>
      </c>
      <c r="AD94" s="22"/>
    </row>
    <row r="95" spans="2:30">
      <c r="B95" s="14" t="str">
        <f t="shared" ca="1" si="7"/>
        <v>INDFDEFFLA-15</v>
      </c>
      <c r="C95" s="15" t="str">
        <f t="shared" ca="1" si="9"/>
        <v>IFDLA</v>
      </c>
      <c r="D95" s="16">
        <f>'EE investment costs'!$F$15</f>
        <v>2016</v>
      </c>
      <c r="E95" s="14">
        <f>VLOOKUP(X95,'EE investment costs'!$D$56:$R$656,15,0)</f>
        <v>3.23</v>
      </c>
      <c r="F95" s="17">
        <f ca="1">INDEX('EE investment costs'!$D$56:$R$656,MATCH(X95,'EE investment costs'!$D$56:$D$656,0),MATCH($V$8,'EE investment costs'!$D$56:$R$56,0))</f>
        <v>382.43950495530936</v>
      </c>
      <c r="I95" s="18">
        <v>1</v>
      </c>
      <c r="J95" s="18">
        <v>1</v>
      </c>
      <c r="K95" s="14">
        <f t="shared" ca="1" si="11"/>
        <v>8</v>
      </c>
      <c r="L95" s="23"/>
      <c r="M95" s="19" t="str">
        <f t="shared" ca="1" si="8"/>
        <v>INDFDEFFLA-15</v>
      </c>
      <c r="N95" s="23" t="str">
        <f t="shared" ca="1" si="10"/>
        <v>Food industry Saving Tech-Light 1.5y</v>
      </c>
      <c r="O95" s="23" t="s">
        <v>32</v>
      </c>
      <c r="P95" s="23" t="s">
        <v>33</v>
      </c>
      <c r="Q95" s="23"/>
      <c r="R95" s="23"/>
      <c r="S95" s="19" t="s">
        <v>34</v>
      </c>
      <c r="V95" s="16" t="str">
        <f t="shared" ca="1" si="12"/>
        <v>FD</v>
      </c>
      <c r="W95" s="14" t="str">
        <f t="shared" ca="1" si="12"/>
        <v>Food industry</v>
      </c>
      <c r="X95" s="3" t="str">
        <f>'EE investment costs'!D144</f>
        <v>LA-15</v>
      </c>
      <c r="Y95" s="3" t="str">
        <f>'EE investment costs'!E144</f>
        <v>Light</v>
      </c>
      <c r="AC95" s="123">
        <f>'EE investment costs'!C144</f>
        <v>1.5</v>
      </c>
      <c r="AD95" s="22"/>
    </row>
    <row r="96" spans="2:30">
      <c r="B96" s="14" t="str">
        <f t="shared" ca="1" si="7"/>
        <v>INDFDEFFEM-15</v>
      </c>
      <c r="C96" s="15" t="str">
        <f t="shared" ca="1" si="9"/>
        <v>IFDEM</v>
      </c>
      <c r="D96" s="16">
        <f>'EE investment costs'!$F$15</f>
        <v>2016</v>
      </c>
      <c r="E96" s="14">
        <f>VLOOKUP(X96,'EE investment costs'!$D$56:$R$656,15,0)</f>
        <v>3.3914999999999997</v>
      </c>
      <c r="F96" s="17">
        <f ca="1">INDEX('EE investment costs'!$D$56:$R$656,MATCH(X96,'EE investment costs'!$D$56:$D$656,0),MATCH($V$8,'EE investment costs'!$D$56:$R$56,0))</f>
        <v>357.72444038986299</v>
      </c>
      <c r="I96" s="18">
        <v>1</v>
      </c>
      <c r="J96" s="18">
        <v>1</v>
      </c>
      <c r="K96" s="14">
        <f t="shared" ca="1" si="11"/>
        <v>8</v>
      </c>
      <c r="M96" s="19" t="str">
        <f t="shared" ca="1" si="8"/>
        <v>INDFDEFFEM-15</v>
      </c>
      <c r="N96" s="23" t="str">
        <f t="shared" ca="1" si="10"/>
        <v>Food industry Saving Tech-Electric Motors 1.5y</v>
      </c>
      <c r="O96" s="23" t="s">
        <v>32</v>
      </c>
      <c r="P96" s="23" t="s">
        <v>33</v>
      </c>
      <c r="Q96" s="23"/>
      <c r="R96" s="23"/>
      <c r="S96" s="19" t="s">
        <v>34</v>
      </c>
      <c r="V96" s="16" t="str">
        <f t="shared" ca="1" si="12"/>
        <v>FD</v>
      </c>
      <c r="W96" s="14" t="str">
        <f t="shared" ca="1" si="12"/>
        <v>Food industry</v>
      </c>
      <c r="X96" s="3" t="str">
        <f>'EE investment costs'!D145</f>
        <v>EM-15</v>
      </c>
      <c r="Y96" s="3" t="str">
        <f>'EE investment costs'!E145</f>
        <v>Electric Motors</v>
      </c>
      <c r="AC96" s="123">
        <f>'EE investment costs'!C145</f>
        <v>1.5</v>
      </c>
      <c r="AD96" s="22"/>
    </row>
    <row r="97" spans="2:30">
      <c r="B97" s="14" t="str">
        <f t="shared" ca="1" si="7"/>
        <v>INDFDEFFTF-15</v>
      </c>
      <c r="C97" s="15" t="str">
        <f t="shared" ca="1" si="9"/>
        <v>IFDTF</v>
      </c>
      <c r="D97" s="16">
        <f>'EE investment costs'!$F$15</f>
        <v>2016</v>
      </c>
      <c r="E97" s="14">
        <f>VLOOKUP(X97,'EE investment costs'!$D$56:$R$656,15,0)</f>
        <v>5.9499999999999993</v>
      </c>
      <c r="F97" s="17">
        <f ca="1">INDEX('EE investment costs'!$D$56:$R$656,MATCH(X97,'EE investment costs'!$D$56:$D$656,0),MATCH($V$8,'EE investment costs'!$D$56:$R$56,0))</f>
        <v>220.40565104773205</v>
      </c>
      <c r="I97" s="18">
        <v>1</v>
      </c>
      <c r="J97" s="18">
        <v>1</v>
      </c>
      <c r="K97" s="14">
        <f t="shared" ca="1" si="11"/>
        <v>8</v>
      </c>
      <c r="M97" s="19" t="str">
        <f t="shared" ca="1" si="8"/>
        <v>INDFDEFFTF-15</v>
      </c>
      <c r="N97" s="23" t="str">
        <f t="shared" ca="1" si="10"/>
        <v>Food industry Saving Tech-Haulage Tractors, Trucks, Fishing boats 1.5y</v>
      </c>
      <c r="O97" s="23" t="s">
        <v>32</v>
      </c>
      <c r="P97" s="23" t="s">
        <v>33</v>
      </c>
      <c r="Q97" s="23"/>
      <c r="R97" s="23"/>
      <c r="S97" s="19" t="s">
        <v>34</v>
      </c>
      <c r="V97" s="16" t="str">
        <f t="shared" ca="1" si="12"/>
        <v>FD</v>
      </c>
      <c r="W97" s="14" t="str">
        <f t="shared" ca="1" si="12"/>
        <v>Food industry</v>
      </c>
      <c r="X97" s="3" t="str">
        <f>'EE investment costs'!D146</f>
        <v>TF-15</v>
      </c>
      <c r="Y97" s="3" t="str">
        <f>'EE investment costs'!E146</f>
        <v>Haulage Tractors, Trucks, Fishing boats</v>
      </c>
      <c r="AC97" s="123">
        <f>'EE investment costs'!C146</f>
        <v>1.5</v>
      </c>
      <c r="AD97" s="22"/>
    </row>
    <row r="98" spans="2:30">
      <c r="B98" s="14" t="str">
        <f t="shared" ca="1" si="7"/>
        <v>INDFDEFFMT-16</v>
      </c>
      <c r="C98" s="15" t="str">
        <f t="shared" ca="1" si="9"/>
        <v>IFDMT</v>
      </c>
      <c r="D98" s="16">
        <f>'EE investment costs'!$F$15</f>
        <v>2016</v>
      </c>
      <c r="E98" s="14">
        <f>VLOOKUP(X98,'EE investment costs'!$D$56:$R$656,15,0)</f>
        <v>4.5</v>
      </c>
      <c r="F98" s="17">
        <f ca="1">INDEX('EE investment costs'!$D$56:$R$656,MATCH(X98,'EE investment costs'!$D$56:$D$656,0),MATCH($V$8,'EE investment costs'!$D$56:$R$56,0))</f>
        <v>178.59407093254669</v>
      </c>
      <c r="I98" s="18">
        <v>1</v>
      </c>
      <c r="J98" s="18">
        <v>1</v>
      </c>
      <c r="K98" s="14">
        <f t="shared" ca="1" si="11"/>
        <v>8</v>
      </c>
      <c r="M98" s="19" t="str">
        <f t="shared" ca="1" si="8"/>
        <v>INDFDEFFMT-16</v>
      </c>
      <c r="N98" s="23" t="str">
        <f t="shared" ca="1" si="10"/>
        <v>Food industry Saving Tech-Heat Medium Temp. up to 150C 1.6y</v>
      </c>
      <c r="O98" s="23" t="s">
        <v>32</v>
      </c>
      <c r="P98" s="23" t="s">
        <v>33</v>
      </c>
      <c r="Q98" s="23"/>
      <c r="R98" s="23"/>
      <c r="S98" s="19" t="s">
        <v>34</v>
      </c>
      <c r="V98" s="16" t="str">
        <f t="shared" ca="1" si="12"/>
        <v>FD</v>
      </c>
      <c r="W98" s="14" t="str">
        <f t="shared" ca="1" si="12"/>
        <v>Food industry</v>
      </c>
      <c r="X98" s="3" t="str">
        <f>'EE investment costs'!D147</f>
        <v>MT-16</v>
      </c>
      <c r="Y98" s="3" t="str">
        <f>'EE investment costs'!E147</f>
        <v>Heat Medium Temp. up to 150C</v>
      </c>
      <c r="AC98" s="123">
        <f>'EE investment costs'!C147</f>
        <v>1.6</v>
      </c>
      <c r="AD98" s="22"/>
    </row>
    <row r="99" spans="2:30">
      <c r="B99" s="14" t="str">
        <f t="shared" ca="1" si="7"/>
        <v>INDFDEFFHT-16</v>
      </c>
      <c r="C99" s="15" t="str">
        <f t="shared" ca="1" si="9"/>
        <v>IFDHT</v>
      </c>
      <c r="D99" s="16">
        <f>'EE investment costs'!$F$15</f>
        <v>2016</v>
      </c>
      <c r="E99" s="14">
        <f>VLOOKUP(X99,'EE investment costs'!$D$56:$R$656,15,0)</f>
        <v>3.6</v>
      </c>
      <c r="F99" s="17">
        <f ca="1">INDEX('EE investment costs'!$D$56:$R$656,MATCH(X99,'EE investment costs'!$D$56:$D$656,0),MATCH($V$8,'EE investment costs'!$D$56:$R$56,0))</f>
        <v>169.61837260384638</v>
      </c>
      <c r="I99" s="18">
        <v>1</v>
      </c>
      <c r="J99" s="18">
        <v>1</v>
      </c>
      <c r="K99" s="14">
        <f t="shared" ca="1" si="11"/>
        <v>8</v>
      </c>
      <c r="M99" s="19" t="str">
        <f t="shared" ca="1" si="8"/>
        <v>INDFDEFFHT-16</v>
      </c>
      <c r="N99" s="23" t="str">
        <f t="shared" ca="1" si="10"/>
        <v>Food industry Saving Tech-Heat High Temp. over 150C 1.6y</v>
      </c>
      <c r="O99" s="23" t="s">
        <v>32</v>
      </c>
      <c r="P99" s="23" t="s">
        <v>33</v>
      </c>
      <c r="Q99" s="23"/>
      <c r="R99" s="23"/>
      <c r="S99" s="19" t="s">
        <v>34</v>
      </c>
      <c r="V99" s="16" t="str">
        <f t="shared" ca="1" si="12"/>
        <v>FD</v>
      </c>
      <c r="W99" s="14" t="str">
        <f t="shared" ca="1" si="12"/>
        <v>Food industry</v>
      </c>
      <c r="X99" s="3" t="str">
        <f>'EE investment costs'!D148</f>
        <v>HT-16</v>
      </c>
      <c r="Y99" s="3" t="str">
        <f>'EE investment costs'!E148</f>
        <v>Heat High Temp. over 150C</v>
      </c>
      <c r="AC99" s="123">
        <f>'EE investment costs'!C148</f>
        <v>1.6</v>
      </c>
      <c r="AD99" s="22"/>
    </row>
    <row r="100" spans="2:30">
      <c r="B100" s="14" t="str">
        <f t="shared" ca="1" si="7"/>
        <v>INDFDEFFRH-16</v>
      </c>
      <c r="C100" s="15" t="str">
        <f t="shared" ca="1" si="9"/>
        <v>IFDRH</v>
      </c>
      <c r="D100" s="16">
        <f>'EE investment costs'!$F$15</f>
        <v>2016</v>
      </c>
      <c r="E100" s="14">
        <f>VLOOKUP(X100,'EE investment costs'!$D$56:$R$656,15,0)</f>
        <v>14.4</v>
      </c>
      <c r="F100" s="17">
        <f ca="1">INDEX('EE investment costs'!$D$56:$R$656,MATCH(X100,'EE investment costs'!$D$56:$D$656,0),MATCH($V$8,'EE investment costs'!$D$56:$R$56,0))</f>
        <v>0</v>
      </c>
      <c r="I100" s="18">
        <v>1</v>
      </c>
      <c r="J100" s="18">
        <v>1</v>
      </c>
      <c r="K100" s="14">
        <f t="shared" ca="1" si="11"/>
        <v>8</v>
      </c>
      <c r="M100" s="19" t="str">
        <f t="shared" ca="1" si="8"/>
        <v>INDFDEFFRH-16</v>
      </c>
      <c r="N100" s="23" t="str">
        <f t="shared" ca="1" si="10"/>
        <v>Food industry Saving Tech-Heat Room Heat 1.6y</v>
      </c>
      <c r="O100" s="23" t="s">
        <v>32</v>
      </c>
      <c r="P100" s="23" t="s">
        <v>33</v>
      </c>
      <c r="Q100" s="23"/>
      <c r="R100" s="23"/>
      <c r="S100" s="19" t="s">
        <v>34</v>
      </c>
      <c r="V100" s="16" t="str">
        <f t="shared" ca="1" si="12"/>
        <v>FD</v>
      </c>
      <c r="W100" s="14" t="str">
        <f t="shared" ca="1" si="12"/>
        <v>Food industry</v>
      </c>
      <c r="X100" s="3" t="str">
        <f>'EE investment costs'!D149</f>
        <v>RH-16</v>
      </c>
      <c r="Y100" s="3" t="str">
        <f>'EE investment costs'!E149</f>
        <v>Heat Room Heat</v>
      </c>
      <c r="AC100" s="123">
        <f>'EE investment costs'!C149</f>
        <v>1.6</v>
      </c>
      <c r="AD100" s="22"/>
    </row>
    <row r="101" spans="2:30">
      <c r="B101" s="14" t="str">
        <f t="shared" ca="1" si="7"/>
        <v>INDFDEFFLA-16</v>
      </c>
      <c r="C101" s="15" t="str">
        <f t="shared" ca="1" si="9"/>
        <v>IFDLA</v>
      </c>
      <c r="D101" s="16">
        <f>'EE investment costs'!$F$15</f>
        <v>2016</v>
      </c>
      <c r="E101" s="14">
        <f>VLOOKUP(X101,'EE investment costs'!$D$56:$R$656,15,0)</f>
        <v>3.2640000000000002</v>
      </c>
      <c r="F101" s="17">
        <f ca="1">INDEX('EE investment costs'!$D$56:$R$656,MATCH(X101,'EE investment costs'!$D$56:$D$656,0),MATCH($V$8,'EE investment costs'!$D$56:$R$56,0))</f>
        <v>438.3825090805895</v>
      </c>
      <c r="I101" s="18">
        <v>1</v>
      </c>
      <c r="J101" s="18">
        <v>1</v>
      </c>
      <c r="K101" s="14">
        <f t="shared" ca="1" si="11"/>
        <v>8</v>
      </c>
      <c r="M101" s="19" t="str">
        <f t="shared" ca="1" si="8"/>
        <v>INDFDEFFLA-16</v>
      </c>
      <c r="N101" s="23" t="str">
        <f t="shared" ca="1" si="10"/>
        <v>Food industry Saving Tech-Light 1.6y</v>
      </c>
      <c r="O101" s="23" t="s">
        <v>32</v>
      </c>
      <c r="P101" s="23" t="s">
        <v>33</v>
      </c>
      <c r="Q101" s="23"/>
      <c r="R101" s="23"/>
      <c r="S101" s="19" t="s">
        <v>34</v>
      </c>
      <c r="V101" s="16" t="str">
        <f t="shared" ca="1" si="12"/>
        <v>FD</v>
      </c>
      <c r="W101" s="14" t="str">
        <f t="shared" ca="1" si="12"/>
        <v>Food industry</v>
      </c>
      <c r="X101" s="3" t="str">
        <f>'EE investment costs'!D150</f>
        <v>LA-16</v>
      </c>
      <c r="Y101" s="3" t="str">
        <f>'EE investment costs'!E150</f>
        <v>Light</v>
      </c>
      <c r="AC101" s="123">
        <f>'EE investment costs'!C150</f>
        <v>1.6</v>
      </c>
      <c r="AD101" s="22"/>
    </row>
    <row r="102" spans="2:30">
      <c r="B102" s="14" t="str">
        <f t="shared" ca="1" si="7"/>
        <v>INDFDEFFEM-16</v>
      </c>
      <c r="C102" s="15" t="str">
        <f t="shared" ca="1" si="9"/>
        <v>IFDEM</v>
      </c>
      <c r="D102" s="16">
        <f>'EE investment costs'!$F$15</f>
        <v>2016</v>
      </c>
      <c r="E102" s="14">
        <f>VLOOKUP(X102,'EE investment costs'!$D$56:$R$656,15,0)</f>
        <v>3.4271999999999996</v>
      </c>
      <c r="F102" s="17">
        <f ca="1">INDEX('EE investment costs'!$D$56:$R$656,MATCH(X102,'EE investment costs'!$D$56:$D$656,0),MATCH($V$8,'EE investment costs'!$D$56:$R$56,0))</f>
        <v>411.84245811842231</v>
      </c>
      <c r="I102" s="18">
        <v>1</v>
      </c>
      <c r="J102" s="18">
        <v>1</v>
      </c>
      <c r="K102" s="14">
        <f t="shared" ca="1" si="11"/>
        <v>8</v>
      </c>
      <c r="M102" s="19" t="str">
        <f t="shared" ca="1" si="8"/>
        <v>INDFDEFFEM-16</v>
      </c>
      <c r="N102" s="23" t="str">
        <f t="shared" ca="1" si="10"/>
        <v>Food industry Saving Tech-Electric Motors 1.6y</v>
      </c>
      <c r="O102" s="23" t="s">
        <v>32</v>
      </c>
      <c r="P102" s="23" t="s">
        <v>33</v>
      </c>
      <c r="Q102" s="23"/>
      <c r="R102" s="23"/>
      <c r="S102" s="19" t="s">
        <v>34</v>
      </c>
      <c r="V102" s="16" t="str">
        <f t="shared" ca="1" si="12"/>
        <v>FD</v>
      </c>
      <c r="W102" s="14" t="str">
        <f t="shared" ca="1" si="12"/>
        <v>Food industry</v>
      </c>
      <c r="X102" s="3" t="str">
        <f>'EE investment costs'!D151</f>
        <v>EM-16</v>
      </c>
      <c r="Y102" s="3" t="str">
        <f>'EE investment costs'!E151</f>
        <v>Electric Motors</v>
      </c>
      <c r="AC102" s="123">
        <f>'EE investment costs'!C151</f>
        <v>1.6</v>
      </c>
      <c r="AD102" s="22"/>
    </row>
    <row r="103" spans="2:30">
      <c r="B103" s="14" t="str">
        <f t="shared" ca="1" si="7"/>
        <v>INDFDEFFTF-16</v>
      </c>
      <c r="C103" s="15" t="str">
        <f t="shared" ca="1" si="9"/>
        <v>IFDTF</v>
      </c>
      <c r="D103" s="16">
        <f>'EE investment costs'!$F$15</f>
        <v>2016</v>
      </c>
      <c r="E103" s="14">
        <f>VLOOKUP(X103,'EE investment costs'!$D$56:$R$656,15,0)</f>
        <v>6.16</v>
      </c>
      <c r="F103" s="17">
        <f ca="1">INDEX('EE investment costs'!$D$56:$R$656,MATCH(X103,'EE investment costs'!$D$56:$D$656,0),MATCH($V$8,'EE investment costs'!$D$56:$R$56,0))</f>
        <v>235.09936111758083</v>
      </c>
      <c r="I103" s="18">
        <v>1</v>
      </c>
      <c r="J103" s="18">
        <v>1</v>
      </c>
      <c r="K103" s="14">
        <f t="shared" ca="1" si="11"/>
        <v>8</v>
      </c>
      <c r="M103" s="19" t="str">
        <f t="shared" ca="1" si="8"/>
        <v>INDFDEFFTF-16</v>
      </c>
      <c r="N103" s="23" t="str">
        <f t="shared" ca="1" si="10"/>
        <v>Food industry Saving Tech-Haulage Tractors, Trucks, Fishing boats 1.6y</v>
      </c>
      <c r="O103" s="23" t="s">
        <v>32</v>
      </c>
      <c r="P103" s="23" t="s">
        <v>33</v>
      </c>
      <c r="Q103" s="23"/>
      <c r="R103" s="23"/>
      <c r="S103" s="19" t="s">
        <v>34</v>
      </c>
      <c r="V103" s="16" t="str">
        <f t="shared" ca="1" si="12"/>
        <v>FD</v>
      </c>
      <c r="W103" s="14" t="str">
        <f t="shared" ca="1" si="12"/>
        <v>Food industry</v>
      </c>
      <c r="X103" s="3" t="str">
        <f>'EE investment costs'!D152</f>
        <v>TF-16</v>
      </c>
      <c r="Y103" s="3" t="str">
        <f>'EE investment costs'!E152</f>
        <v>Haulage Tractors, Trucks, Fishing boats</v>
      </c>
      <c r="AC103" s="123">
        <f>'EE investment costs'!C152</f>
        <v>1.6</v>
      </c>
      <c r="AD103" s="22"/>
    </row>
    <row r="104" spans="2:30">
      <c r="B104" s="14" t="str">
        <f t="shared" ca="1" si="7"/>
        <v>INDFDEFFMT-17</v>
      </c>
      <c r="C104" s="15" t="str">
        <f t="shared" ca="1" si="9"/>
        <v>IFDMT</v>
      </c>
      <c r="D104" s="16">
        <f>'EE investment costs'!$F$15</f>
        <v>2016</v>
      </c>
      <c r="E104" s="14">
        <f>VLOOKUP(X104,'EE investment costs'!$D$56:$R$656,15,0)</f>
        <v>4.625</v>
      </c>
      <c r="F104" s="17">
        <f ca="1">INDEX('EE investment costs'!$D$56:$R$656,MATCH(X104,'EE investment costs'!$D$56:$D$656,0),MATCH($V$8,'EE investment costs'!$D$56:$R$56,0))</f>
        <v>197.50850731493799</v>
      </c>
      <c r="I104" s="18">
        <v>1</v>
      </c>
      <c r="J104" s="18">
        <v>1</v>
      </c>
      <c r="K104" s="14">
        <f t="shared" ca="1" si="11"/>
        <v>8</v>
      </c>
      <c r="M104" s="19" t="str">
        <f t="shared" ca="1" si="8"/>
        <v>INDFDEFFMT-17</v>
      </c>
      <c r="N104" s="23" t="str">
        <f t="shared" ca="1" si="10"/>
        <v>Food industry Saving Tech-Heat Medium Temp. up to 150C 1.7y</v>
      </c>
      <c r="O104" s="23" t="s">
        <v>32</v>
      </c>
      <c r="P104" s="23" t="s">
        <v>33</v>
      </c>
      <c r="Q104" s="23"/>
      <c r="R104" s="23"/>
      <c r="S104" s="19" t="s">
        <v>34</v>
      </c>
      <c r="V104" s="16" t="str">
        <f t="shared" ca="1" si="12"/>
        <v>FD</v>
      </c>
      <c r="W104" s="14" t="str">
        <f t="shared" ca="1" si="12"/>
        <v>Food industry</v>
      </c>
      <c r="X104" s="3" t="str">
        <f>'EE investment costs'!D153</f>
        <v>MT-17</v>
      </c>
      <c r="Y104" s="3" t="str">
        <f>'EE investment costs'!E153</f>
        <v>Heat Medium Temp. up to 150C</v>
      </c>
      <c r="AC104" s="123">
        <f>'EE investment costs'!C153</f>
        <v>1.7</v>
      </c>
      <c r="AD104" s="22"/>
    </row>
    <row r="105" spans="2:30">
      <c r="B105" s="14" t="str">
        <f t="shared" ca="1" si="7"/>
        <v>INDFDEFFHT-17</v>
      </c>
      <c r="C105" s="15" t="str">
        <f t="shared" ca="1" si="9"/>
        <v>IFDHT</v>
      </c>
      <c r="D105" s="16">
        <f>'EE investment costs'!$F$15</f>
        <v>2016</v>
      </c>
      <c r="E105" s="14">
        <f>VLOOKUP(X105,'EE investment costs'!$D$56:$R$656,15,0)</f>
        <v>3.7</v>
      </c>
      <c r="F105" s="17">
        <f ca="1">INDEX('EE investment costs'!$D$56:$R$656,MATCH(X105,'EE investment costs'!$D$56:$D$656,0),MATCH($V$8,'EE investment costs'!$D$56:$R$56,0))</f>
        <v>184.05397878289713</v>
      </c>
      <c r="I105" s="18">
        <v>1</v>
      </c>
      <c r="J105" s="18">
        <v>1</v>
      </c>
      <c r="K105" s="14">
        <f t="shared" ca="1" si="11"/>
        <v>8</v>
      </c>
      <c r="M105" s="19" t="str">
        <f t="shared" ca="1" si="8"/>
        <v>INDFDEFFHT-17</v>
      </c>
      <c r="N105" s="23" t="str">
        <f t="shared" ca="1" si="10"/>
        <v>Food industry Saving Tech-Heat High Temp. over 150C 1.7y</v>
      </c>
      <c r="O105" s="23" t="s">
        <v>32</v>
      </c>
      <c r="P105" s="23" t="s">
        <v>33</v>
      </c>
      <c r="Q105" s="23"/>
      <c r="R105" s="23"/>
      <c r="S105" s="19" t="s">
        <v>34</v>
      </c>
      <c r="V105" s="16" t="str">
        <f t="shared" ca="1" si="12"/>
        <v>FD</v>
      </c>
      <c r="W105" s="14" t="str">
        <f t="shared" ca="1" si="12"/>
        <v>Food industry</v>
      </c>
      <c r="X105" s="3" t="str">
        <f>'EE investment costs'!D154</f>
        <v>HT-17</v>
      </c>
      <c r="Y105" s="3" t="str">
        <f>'EE investment costs'!E154</f>
        <v>Heat High Temp. over 150C</v>
      </c>
      <c r="AC105" s="123">
        <f>'EE investment costs'!C154</f>
        <v>1.7</v>
      </c>
      <c r="AD105" s="22"/>
    </row>
    <row r="106" spans="2:30">
      <c r="B106" s="14" t="str">
        <f t="shared" ca="1" si="7"/>
        <v>INDFDEFFRH-17</v>
      </c>
      <c r="C106" s="15" t="str">
        <f t="shared" ca="1" si="9"/>
        <v>IFDRH</v>
      </c>
      <c r="D106" s="16">
        <f>'EE investment costs'!$F$15</f>
        <v>2016</v>
      </c>
      <c r="E106" s="14">
        <f>VLOOKUP(X106,'EE investment costs'!$D$56:$R$656,15,0)</f>
        <v>14.8</v>
      </c>
      <c r="F106" s="17">
        <f ca="1">INDEX('EE investment costs'!$D$56:$R$656,MATCH(X106,'EE investment costs'!$D$56:$D$656,0),MATCH($V$8,'EE investment costs'!$D$56:$R$56,0))</f>
        <v>0</v>
      </c>
      <c r="I106" s="18">
        <v>1</v>
      </c>
      <c r="J106" s="18">
        <v>1</v>
      </c>
      <c r="K106" s="14">
        <f t="shared" ca="1" si="11"/>
        <v>8</v>
      </c>
      <c r="M106" s="19" t="str">
        <f t="shared" ca="1" si="8"/>
        <v>INDFDEFFRH-17</v>
      </c>
      <c r="N106" s="23" t="str">
        <f t="shared" ca="1" si="10"/>
        <v>Food industry Saving Tech-Heat Room Heat 1.7y</v>
      </c>
      <c r="O106" s="23" t="s">
        <v>32</v>
      </c>
      <c r="P106" s="23" t="s">
        <v>33</v>
      </c>
      <c r="Q106" s="23"/>
      <c r="R106" s="23"/>
      <c r="S106" s="19" t="s">
        <v>34</v>
      </c>
      <c r="V106" s="16" t="str">
        <f t="shared" ca="1" si="12"/>
        <v>FD</v>
      </c>
      <c r="W106" s="14" t="str">
        <f t="shared" ca="1" si="12"/>
        <v>Food industry</v>
      </c>
      <c r="X106" s="3" t="str">
        <f>'EE investment costs'!D155</f>
        <v>RH-17</v>
      </c>
      <c r="Y106" s="3" t="str">
        <f>'EE investment costs'!E155</f>
        <v>Heat Room Heat</v>
      </c>
      <c r="AC106" s="123">
        <f>'EE investment costs'!C155</f>
        <v>1.7</v>
      </c>
      <c r="AD106" s="22"/>
    </row>
    <row r="107" spans="2:30">
      <c r="B107" s="14" t="str">
        <f t="shared" ca="1" si="7"/>
        <v>INDFDEFFLA-17</v>
      </c>
      <c r="C107" s="15" t="str">
        <f t="shared" ca="1" si="9"/>
        <v>IFDLA</v>
      </c>
      <c r="D107" s="16">
        <f>'EE investment costs'!$F$15</f>
        <v>2016</v>
      </c>
      <c r="E107" s="14">
        <f>VLOOKUP(X107,'EE investment costs'!$D$56:$R$656,15,0)</f>
        <v>3.298</v>
      </c>
      <c r="F107" s="17">
        <f ca="1">INDEX('EE investment costs'!$D$56:$R$656,MATCH(X107,'EE investment costs'!$D$56:$D$656,0),MATCH($V$8,'EE investment costs'!$D$56:$R$56,0))</f>
        <v>494.3255132058697</v>
      </c>
      <c r="I107" s="18">
        <v>1</v>
      </c>
      <c r="J107" s="18">
        <v>1</v>
      </c>
      <c r="K107" s="14">
        <f t="shared" ca="1" si="11"/>
        <v>8</v>
      </c>
      <c r="M107" s="19" t="str">
        <f t="shared" ca="1" si="8"/>
        <v>INDFDEFFLA-17</v>
      </c>
      <c r="N107" s="23" t="str">
        <f t="shared" ca="1" si="10"/>
        <v>Food industry Saving Tech-Light 1.7y</v>
      </c>
      <c r="O107" s="23" t="s">
        <v>32</v>
      </c>
      <c r="P107" s="23" t="s">
        <v>33</v>
      </c>
      <c r="Q107" s="23"/>
      <c r="R107" s="23"/>
      <c r="S107" s="19" t="s">
        <v>34</v>
      </c>
      <c r="V107" s="16" t="str">
        <f t="shared" ca="1" si="12"/>
        <v>FD</v>
      </c>
      <c r="W107" s="14" t="str">
        <f t="shared" ca="1" si="12"/>
        <v>Food industry</v>
      </c>
      <c r="X107" s="3" t="str">
        <f>'EE investment costs'!D156</f>
        <v>LA-17</v>
      </c>
      <c r="Y107" s="3" t="str">
        <f>'EE investment costs'!E156</f>
        <v>Light</v>
      </c>
      <c r="AC107" s="123">
        <f>'EE investment costs'!C156</f>
        <v>1.7</v>
      </c>
      <c r="AD107" s="22"/>
    </row>
    <row r="108" spans="2:30">
      <c r="B108" s="14" t="str">
        <f t="shared" ca="1" si="7"/>
        <v>INDFDEFFEM-17</v>
      </c>
      <c r="C108" s="15" t="str">
        <f t="shared" ca="1" si="9"/>
        <v>IFDEM</v>
      </c>
      <c r="D108" s="16">
        <f>'EE investment costs'!$F$15</f>
        <v>2016</v>
      </c>
      <c r="E108" s="14">
        <f>VLOOKUP(X108,'EE investment costs'!$D$56:$R$656,15,0)</f>
        <v>3.4628999999999994</v>
      </c>
      <c r="F108" s="17">
        <f ca="1">INDEX('EE investment costs'!$D$56:$R$656,MATCH(X108,'EE investment costs'!$D$56:$D$656,0),MATCH($V$8,'EE investment costs'!$D$56:$R$56,0))</f>
        <v>465.96047584698164</v>
      </c>
      <c r="I108" s="18">
        <v>1</v>
      </c>
      <c r="J108" s="18">
        <v>1</v>
      </c>
      <c r="K108" s="14">
        <f t="shared" ca="1" si="11"/>
        <v>8</v>
      </c>
      <c r="M108" s="19" t="str">
        <f t="shared" ca="1" si="8"/>
        <v>INDFDEFFEM-17</v>
      </c>
      <c r="N108" s="23" t="str">
        <f t="shared" ca="1" si="10"/>
        <v>Food industry Saving Tech-Electric Motors 1.7y</v>
      </c>
      <c r="O108" s="23" t="s">
        <v>32</v>
      </c>
      <c r="P108" s="23" t="s">
        <v>33</v>
      </c>
      <c r="Q108" s="23"/>
      <c r="R108" s="23"/>
      <c r="S108" s="19" t="s">
        <v>34</v>
      </c>
      <c r="V108" s="16" t="str">
        <f t="shared" ca="1" si="12"/>
        <v>FD</v>
      </c>
      <c r="W108" s="14" t="str">
        <f t="shared" ca="1" si="12"/>
        <v>Food industry</v>
      </c>
      <c r="X108" s="3" t="str">
        <f>'EE investment costs'!D157</f>
        <v>EM-17</v>
      </c>
      <c r="Y108" s="3" t="str">
        <f>'EE investment costs'!E157</f>
        <v>Electric Motors</v>
      </c>
      <c r="AC108" s="123">
        <f>'EE investment costs'!C157</f>
        <v>1.7</v>
      </c>
      <c r="AD108" s="22"/>
    </row>
    <row r="109" spans="2:30">
      <c r="B109" s="14" t="str">
        <f t="shared" ca="1" si="7"/>
        <v>INDFDEFFTF-17</v>
      </c>
      <c r="C109" s="15" t="str">
        <f t="shared" ca="1" si="9"/>
        <v>IFDTF</v>
      </c>
      <c r="D109" s="16">
        <f>'EE investment costs'!$F$15</f>
        <v>2016</v>
      </c>
      <c r="E109" s="14">
        <f>VLOOKUP(X109,'EE investment costs'!$D$56:$R$656,15,0)</f>
        <v>6.3699999999999992</v>
      </c>
      <c r="F109" s="17">
        <f ca="1">INDEX('EE investment costs'!$D$56:$R$656,MATCH(X109,'EE investment costs'!$D$56:$D$656,0),MATCH($V$8,'EE investment costs'!$D$56:$R$56,0))</f>
        <v>249.7930711874296</v>
      </c>
      <c r="I109" s="18">
        <v>1</v>
      </c>
      <c r="J109" s="18">
        <v>1</v>
      </c>
      <c r="K109" s="14">
        <f t="shared" ca="1" si="11"/>
        <v>8</v>
      </c>
      <c r="M109" s="19" t="str">
        <f t="shared" ca="1" si="8"/>
        <v>INDFDEFFTF-17</v>
      </c>
      <c r="N109" s="23" t="str">
        <f t="shared" ca="1" si="10"/>
        <v>Food industry Saving Tech-Haulage Tractors, Trucks, Fishing boats 1.7y</v>
      </c>
      <c r="O109" s="23" t="s">
        <v>32</v>
      </c>
      <c r="P109" s="23" t="s">
        <v>33</v>
      </c>
      <c r="Q109" s="23"/>
      <c r="R109" s="23"/>
      <c r="S109" s="19" t="s">
        <v>34</v>
      </c>
      <c r="V109" s="16" t="str">
        <f t="shared" ca="1" si="12"/>
        <v>FD</v>
      </c>
      <c r="W109" s="14" t="str">
        <f t="shared" ca="1" si="12"/>
        <v>Food industry</v>
      </c>
      <c r="X109" s="3" t="str">
        <f>'EE investment costs'!D158</f>
        <v>TF-17</v>
      </c>
      <c r="Y109" s="3" t="str">
        <f>'EE investment costs'!E158</f>
        <v>Haulage Tractors, Trucks, Fishing boats</v>
      </c>
      <c r="AC109" s="123">
        <f>'EE investment costs'!C158</f>
        <v>1.7</v>
      </c>
      <c r="AD109" s="22"/>
    </row>
    <row r="110" spans="2:30">
      <c r="B110" s="14" t="str">
        <f t="shared" ca="1" si="7"/>
        <v>INDFDEFFMT-18</v>
      </c>
      <c r="C110" s="15" t="str">
        <f t="shared" ca="1" si="9"/>
        <v>IFDMT</v>
      </c>
      <c r="D110" s="16">
        <f>'EE investment costs'!$F$15</f>
        <v>2016</v>
      </c>
      <c r="E110" s="14">
        <f>VLOOKUP(X110,'EE investment costs'!$D$56:$R$656,15,0)</f>
        <v>4.75</v>
      </c>
      <c r="F110" s="17">
        <f ca="1">INDEX('EE investment costs'!$D$56:$R$656,MATCH(X110,'EE investment costs'!$D$56:$D$656,0),MATCH($V$8,'EE investment costs'!$D$56:$R$56,0))</f>
        <v>216.42294369732929</v>
      </c>
      <c r="I110" s="18">
        <v>1</v>
      </c>
      <c r="J110" s="18">
        <v>1</v>
      </c>
      <c r="K110" s="14">
        <f t="shared" ca="1" si="11"/>
        <v>8</v>
      </c>
      <c r="M110" s="19" t="str">
        <f t="shared" ca="1" si="8"/>
        <v>INDFDEFFMT-18</v>
      </c>
      <c r="N110" s="23" t="str">
        <f t="shared" ca="1" si="10"/>
        <v>Food industry Saving Tech-Heat Medium Temp. up to 150C 1.8y</v>
      </c>
      <c r="O110" s="23" t="s">
        <v>32</v>
      </c>
      <c r="P110" s="23" t="s">
        <v>33</v>
      </c>
      <c r="Q110" s="23"/>
      <c r="R110" s="23"/>
      <c r="S110" s="19" t="s">
        <v>34</v>
      </c>
      <c r="V110" s="16" t="str">
        <f t="shared" ca="1" si="12"/>
        <v>FD</v>
      </c>
      <c r="W110" s="14" t="str">
        <f t="shared" ca="1" si="12"/>
        <v>Food industry</v>
      </c>
      <c r="X110" s="3" t="str">
        <f>'EE investment costs'!D159</f>
        <v>MT-18</v>
      </c>
      <c r="Y110" s="3" t="str">
        <f>'EE investment costs'!E159</f>
        <v>Heat Medium Temp. up to 150C</v>
      </c>
      <c r="AC110" s="123">
        <f>'EE investment costs'!C159</f>
        <v>1.8</v>
      </c>
      <c r="AD110" s="22"/>
    </row>
    <row r="111" spans="2:30">
      <c r="B111" s="14" t="str">
        <f t="shared" ca="1" si="7"/>
        <v>INDFDEFFHT-18</v>
      </c>
      <c r="C111" s="15" t="str">
        <f t="shared" ca="1" si="9"/>
        <v>IFDHT</v>
      </c>
      <c r="D111" s="16">
        <f>'EE investment costs'!$F$15</f>
        <v>2016</v>
      </c>
      <c r="E111" s="14">
        <f>VLOOKUP(X111,'EE investment costs'!$D$56:$R$656,15,0)</f>
        <v>3.8</v>
      </c>
      <c r="F111" s="17">
        <f ca="1">INDEX('EE investment costs'!$D$56:$R$656,MATCH(X111,'EE investment costs'!$D$56:$D$656,0),MATCH($V$8,'EE investment costs'!$D$56:$R$56,0))</f>
        <v>198.48958496194788</v>
      </c>
      <c r="I111" s="18">
        <v>1</v>
      </c>
      <c r="J111" s="18">
        <v>1</v>
      </c>
      <c r="K111" s="14">
        <f t="shared" ca="1" si="11"/>
        <v>8</v>
      </c>
      <c r="M111" s="19" t="str">
        <f t="shared" ca="1" si="8"/>
        <v>INDFDEFFHT-18</v>
      </c>
      <c r="N111" s="23" t="str">
        <f t="shared" ca="1" si="10"/>
        <v>Food industry Saving Tech-Heat High Temp. over 150C 1.8y</v>
      </c>
      <c r="O111" s="23" t="s">
        <v>32</v>
      </c>
      <c r="P111" s="23" t="s">
        <v>33</v>
      </c>
      <c r="Q111" s="23"/>
      <c r="R111" s="23"/>
      <c r="S111" s="19" t="s">
        <v>34</v>
      </c>
      <c r="V111" s="16" t="str">
        <f t="shared" ca="1" si="12"/>
        <v>FD</v>
      </c>
      <c r="W111" s="14" t="str">
        <f t="shared" ca="1" si="12"/>
        <v>Food industry</v>
      </c>
      <c r="X111" s="3" t="str">
        <f>'EE investment costs'!D160</f>
        <v>HT-18</v>
      </c>
      <c r="Y111" s="3" t="str">
        <f>'EE investment costs'!E160</f>
        <v>Heat High Temp. over 150C</v>
      </c>
      <c r="AC111" s="123">
        <f>'EE investment costs'!C160</f>
        <v>1.8</v>
      </c>
      <c r="AD111" s="22"/>
    </row>
    <row r="112" spans="2:30">
      <c r="B112" s="14" t="str">
        <f t="shared" ca="1" si="7"/>
        <v>INDFDEFFRH-18</v>
      </c>
      <c r="C112" s="15" t="str">
        <f t="shared" ca="1" si="9"/>
        <v>IFDRH</v>
      </c>
      <c r="D112" s="16">
        <f>'EE investment costs'!$F$15</f>
        <v>2016</v>
      </c>
      <c r="E112" s="14">
        <f>VLOOKUP(X112,'EE investment costs'!$D$56:$R$656,15,0)</f>
        <v>15.2</v>
      </c>
      <c r="F112" s="17">
        <f ca="1">INDEX('EE investment costs'!$D$56:$R$656,MATCH(X112,'EE investment costs'!$D$56:$D$656,0),MATCH($V$8,'EE investment costs'!$D$56:$R$56,0))</f>
        <v>0</v>
      </c>
      <c r="I112" s="18">
        <v>1</v>
      </c>
      <c r="J112" s="18">
        <v>1</v>
      </c>
      <c r="K112" s="14">
        <f t="shared" ca="1" si="11"/>
        <v>8</v>
      </c>
      <c r="M112" s="19" t="str">
        <f t="shared" ca="1" si="8"/>
        <v>INDFDEFFRH-18</v>
      </c>
      <c r="N112" s="23" t="str">
        <f t="shared" ca="1" si="10"/>
        <v>Food industry Saving Tech-Heat Room Heat 1.8y</v>
      </c>
      <c r="O112" s="23" t="s">
        <v>32</v>
      </c>
      <c r="P112" s="23" t="s">
        <v>33</v>
      </c>
      <c r="Q112" s="23"/>
      <c r="R112" s="23"/>
      <c r="S112" s="19" t="s">
        <v>34</v>
      </c>
      <c r="V112" s="16" t="str">
        <f t="shared" ca="1" si="12"/>
        <v>FD</v>
      </c>
      <c r="W112" s="14" t="str">
        <f t="shared" ca="1" si="12"/>
        <v>Food industry</v>
      </c>
      <c r="X112" s="3" t="str">
        <f>'EE investment costs'!D161</f>
        <v>RH-18</v>
      </c>
      <c r="Y112" s="3" t="str">
        <f>'EE investment costs'!E161</f>
        <v>Heat Room Heat</v>
      </c>
      <c r="AC112" s="123">
        <f>'EE investment costs'!C161</f>
        <v>1.8</v>
      </c>
      <c r="AD112" s="22"/>
    </row>
    <row r="113" spans="2:30">
      <c r="B113" s="14" t="str">
        <f t="shared" ca="1" si="7"/>
        <v>INDFDEFFLA-18</v>
      </c>
      <c r="C113" s="15" t="str">
        <f t="shared" ca="1" si="9"/>
        <v>IFDLA</v>
      </c>
      <c r="D113" s="16">
        <f>'EE investment costs'!$F$15</f>
        <v>2016</v>
      </c>
      <c r="E113" s="14">
        <f>VLOOKUP(X113,'EE investment costs'!$D$56:$R$656,15,0)</f>
        <v>3.3319999999999999</v>
      </c>
      <c r="F113" s="17">
        <f ca="1">INDEX('EE investment costs'!$D$56:$R$656,MATCH(X113,'EE investment costs'!$D$56:$D$656,0),MATCH($V$8,'EE investment costs'!$D$56:$R$56,0))</f>
        <v>550.26851733115006</v>
      </c>
      <c r="I113" s="18">
        <v>1</v>
      </c>
      <c r="J113" s="18">
        <v>1</v>
      </c>
      <c r="K113" s="14">
        <f t="shared" ca="1" si="11"/>
        <v>7</v>
      </c>
      <c r="M113" s="19" t="str">
        <f t="shared" ca="1" si="8"/>
        <v>INDFDEFFLA-18</v>
      </c>
      <c r="N113" s="23" t="str">
        <f t="shared" ca="1" si="10"/>
        <v>Food industry Saving Tech-Light 1.8y</v>
      </c>
      <c r="O113" s="23" t="s">
        <v>32</v>
      </c>
      <c r="P113" s="23" t="s">
        <v>33</v>
      </c>
      <c r="Q113" s="23"/>
      <c r="R113" s="23"/>
      <c r="S113" s="19" t="s">
        <v>34</v>
      </c>
      <c r="V113" s="16" t="str">
        <f t="shared" ca="1" si="12"/>
        <v>FD</v>
      </c>
      <c r="W113" s="14" t="str">
        <f t="shared" ca="1" si="12"/>
        <v>Food industry</v>
      </c>
      <c r="X113" s="3" t="str">
        <f>'EE investment costs'!D162</f>
        <v>LA-18</v>
      </c>
      <c r="Y113" s="3" t="str">
        <f>'EE investment costs'!E162</f>
        <v>Light</v>
      </c>
      <c r="AC113" s="123">
        <f>'EE investment costs'!C162</f>
        <v>1.8</v>
      </c>
      <c r="AD113" s="22"/>
    </row>
    <row r="114" spans="2:30">
      <c r="B114" s="14" t="str">
        <f t="shared" ca="1" si="7"/>
        <v>INDFDEFFEM-18</v>
      </c>
      <c r="C114" s="15" t="str">
        <f t="shared" ca="1" si="9"/>
        <v>IFDEM</v>
      </c>
      <c r="D114" s="16">
        <f>'EE investment costs'!$F$15</f>
        <v>2016</v>
      </c>
      <c r="E114" s="14">
        <f>VLOOKUP(X114,'EE investment costs'!$D$56:$R$656,15,0)</f>
        <v>3.4985999999999997</v>
      </c>
      <c r="F114" s="17">
        <f ca="1">INDEX('EE investment costs'!$D$56:$R$656,MATCH(X114,'EE investment costs'!$D$56:$D$656,0),MATCH($V$8,'EE investment costs'!$D$56:$R$56,0))</f>
        <v>520.07849357554096</v>
      </c>
      <c r="I114" s="18">
        <v>1</v>
      </c>
      <c r="J114" s="18">
        <v>1</v>
      </c>
      <c r="K114" s="14">
        <f t="shared" ca="1" si="11"/>
        <v>7</v>
      </c>
      <c r="M114" s="19" t="str">
        <f t="shared" ca="1" si="8"/>
        <v>INDFDEFFEM-18</v>
      </c>
      <c r="N114" s="23" t="str">
        <f t="shared" ca="1" si="10"/>
        <v>Food industry Saving Tech-Electric Motors 1.8y</v>
      </c>
      <c r="O114" s="23" t="s">
        <v>32</v>
      </c>
      <c r="P114" s="23" t="s">
        <v>33</v>
      </c>
      <c r="Q114" s="23"/>
      <c r="R114" s="23"/>
      <c r="S114" s="19" t="s">
        <v>34</v>
      </c>
      <c r="V114" s="16" t="str">
        <f t="shared" ca="1" si="12"/>
        <v>FD</v>
      </c>
      <c r="W114" s="14" t="str">
        <f t="shared" ca="1" si="12"/>
        <v>Food industry</v>
      </c>
      <c r="X114" s="3" t="str">
        <f>'EE investment costs'!D163</f>
        <v>EM-18</v>
      </c>
      <c r="Y114" s="3" t="str">
        <f>'EE investment costs'!E163</f>
        <v>Electric Motors</v>
      </c>
      <c r="AC114" s="123">
        <f>'EE investment costs'!C163</f>
        <v>1.8</v>
      </c>
      <c r="AD114" s="22"/>
    </row>
    <row r="115" spans="2:30">
      <c r="B115" s="14" t="str">
        <f t="shared" ca="1" si="7"/>
        <v>INDFDEFFTF-18</v>
      </c>
      <c r="C115" s="15" t="str">
        <f t="shared" ca="1" si="9"/>
        <v>IFDTF</v>
      </c>
      <c r="D115" s="16">
        <f>'EE investment costs'!$F$15</f>
        <v>2016</v>
      </c>
      <c r="E115" s="14">
        <f>VLOOKUP(X115,'EE investment costs'!$D$56:$R$656,15,0)</f>
        <v>6.58</v>
      </c>
      <c r="F115" s="17">
        <f ca="1">INDEX('EE investment costs'!$D$56:$R$656,MATCH(X115,'EE investment costs'!$D$56:$D$656,0),MATCH($V$8,'EE investment costs'!$D$56:$R$56,0))</f>
        <v>264.48678125727844</v>
      </c>
      <c r="I115" s="18">
        <v>1</v>
      </c>
      <c r="J115" s="18">
        <v>1</v>
      </c>
      <c r="K115" s="14">
        <f t="shared" ca="1" si="11"/>
        <v>8</v>
      </c>
      <c r="M115" s="19" t="str">
        <f t="shared" ca="1" si="8"/>
        <v>INDFDEFFTF-18</v>
      </c>
      <c r="N115" s="23" t="str">
        <f t="shared" ca="1" si="10"/>
        <v>Food industry Saving Tech-Haulage Tractors, Trucks, Fishing boats 1.8y</v>
      </c>
      <c r="O115" s="23" t="s">
        <v>32</v>
      </c>
      <c r="P115" s="23" t="s">
        <v>33</v>
      </c>
      <c r="Q115" s="23"/>
      <c r="R115" s="23"/>
      <c r="S115" s="19" t="s">
        <v>34</v>
      </c>
      <c r="V115" s="16" t="str">
        <f t="shared" ca="1" si="12"/>
        <v>FD</v>
      </c>
      <c r="W115" s="14" t="str">
        <f t="shared" ca="1" si="12"/>
        <v>Food industry</v>
      </c>
      <c r="X115" s="3" t="str">
        <f>'EE investment costs'!D164</f>
        <v>TF-18</v>
      </c>
      <c r="Y115" s="3" t="str">
        <f>'EE investment costs'!E164</f>
        <v>Haulage Tractors, Trucks, Fishing boats</v>
      </c>
      <c r="AC115" s="123">
        <f>'EE investment costs'!C164</f>
        <v>1.8</v>
      </c>
      <c r="AD115" s="22"/>
    </row>
    <row r="116" spans="2:30">
      <c r="B116" s="14" t="str">
        <f t="shared" ca="1" si="7"/>
        <v>INDFDEFFMT-19</v>
      </c>
      <c r="C116" s="15" t="str">
        <f t="shared" ca="1" si="9"/>
        <v>IFDMT</v>
      </c>
      <c r="D116" s="16">
        <f>'EE investment costs'!$F$15</f>
        <v>2016</v>
      </c>
      <c r="E116" s="14">
        <f>VLOOKUP(X116,'EE investment costs'!$D$56:$R$656,15,0)</f>
        <v>4.875</v>
      </c>
      <c r="F116" s="17">
        <f ca="1">INDEX('EE investment costs'!$D$56:$R$656,MATCH(X116,'EE investment costs'!$D$56:$D$656,0),MATCH($V$8,'EE investment costs'!$D$56:$R$56,0))</f>
        <v>235.33738007972056</v>
      </c>
      <c r="I116" s="18">
        <v>1</v>
      </c>
      <c r="J116" s="18">
        <v>1</v>
      </c>
      <c r="K116" s="14">
        <f t="shared" ca="1" si="11"/>
        <v>8</v>
      </c>
      <c r="M116" s="19" t="str">
        <f t="shared" ca="1" si="8"/>
        <v>INDFDEFFMT-19</v>
      </c>
      <c r="N116" s="23" t="str">
        <f t="shared" ca="1" si="10"/>
        <v>Food industry Saving Tech-Heat Medium Temp. up to 150C 1.9y</v>
      </c>
      <c r="O116" s="23" t="s">
        <v>32</v>
      </c>
      <c r="P116" s="23" t="s">
        <v>33</v>
      </c>
      <c r="Q116" s="23"/>
      <c r="R116" s="23"/>
      <c r="S116" s="19" t="s">
        <v>34</v>
      </c>
      <c r="V116" s="16" t="str">
        <f t="shared" ca="1" si="12"/>
        <v>FD</v>
      </c>
      <c r="W116" s="14" t="str">
        <f t="shared" ca="1" si="12"/>
        <v>Food industry</v>
      </c>
      <c r="X116" s="3" t="str">
        <f>'EE investment costs'!D165</f>
        <v>MT-19</v>
      </c>
      <c r="Y116" s="3" t="str">
        <f>'EE investment costs'!E165</f>
        <v>Heat Medium Temp. up to 150C</v>
      </c>
      <c r="AC116" s="123">
        <f>'EE investment costs'!C165</f>
        <v>1.9</v>
      </c>
      <c r="AD116" s="22"/>
    </row>
    <row r="117" spans="2:30">
      <c r="B117" s="14" t="str">
        <f t="shared" ca="1" si="7"/>
        <v>INDFDEFFHT-19</v>
      </c>
      <c r="C117" s="15" t="str">
        <f t="shared" ca="1" si="9"/>
        <v>IFDHT</v>
      </c>
      <c r="D117" s="16">
        <f>'EE investment costs'!$F$15</f>
        <v>2016</v>
      </c>
      <c r="E117" s="14">
        <f>VLOOKUP(X117,'EE investment costs'!$D$56:$R$656,15,0)</f>
        <v>3.9</v>
      </c>
      <c r="F117" s="17">
        <f ca="1">INDEX('EE investment costs'!$D$56:$R$656,MATCH(X117,'EE investment costs'!$D$56:$D$656,0),MATCH($V$8,'EE investment costs'!$D$56:$R$56,0))</f>
        <v>212.92519114099863</v>
      </c>
      <c r="I117" s="18">
        <v>1</v>
      </c>
      <c r="J117" s="18">
        <v>1</v>
      </c>
      <c r="K117" s="14">
        <f t="shared" ca="1" si="11"/>
        <v>8</v>
      </c>
      <c r="M117" s="19" t="str">
        <f t="shared" ca="1" si="8"/>
        <v>INDFDEFFHT-19</v>
      </c>
      <c r="N117" s="23" t="str">
        <f t="shared" ca="1" si="10"/>
        <v>Food industry Saving Tech-Heat High Temp. over 150C 1.9y</v>
      </c>
      <c r="O117" s="23" t="s">
        <v>32</v>
      </c>
      <c r="P117" s="23" t="s">
        <v>33</v>
      </c>
      <c r="Q117" s="23"/>
      <c r="R117" s="23"/>
      <c r="S117" s="19" t="s">
        <v>34</v>
      </c>
      <c r="V117" s="16" t="str">
        <f t="shared" ca="1" si="12"/>
        <v>FD</v>
      </c>
      <c r="W117" s="14" t="str">
        <f t="shared" ca="1" si="12"/>
        <v>Food industry</v>
      </c>
      <c r="X117" s="3" t="str">
        <f>'EE investment costs'!D166</f>
        <v>HT-19</v>
      </c>
      <c r="Y117" s="3" t="str">
        <f>'EE investment costs'!E166</f>
        <v>Heat High Temp. over 150C</v>
      </c>
      <c r="AC117" s="123">
        <f>'EE investment costs'!C166</f>
        <v>1.9</v>
      </c>
      <c r="AD117" s="22"/>
    </row>
    <row r="118" spans="2:30">
      <c r="B118" s="14" t="str">
        <f t="shared" ca="1" si="7"/>
        <v>INDFDEFFRH-19</v>
      </c>
      <c r="C118" s="15" t="str">
        <f t="shared" ca="1" si="9"/>
        <v>IFDRH</v>
      </c>
      <c r="D118" s="16">
        <f>'EE investment costs'!$F$15</f>
        <v>2016</v>
      </c>
      <c r="E118" s="14">
        <f>VLOOKUP(X118,'EE investment costs'!$D$56:$R$656,15,0)</f>
        <v>15.6</v>
      </c>
      <c r="F118" s="17">
        <f ca="1">INDEX('EE investment costs'!$D$56:$R$656,MATCH(X118,'EE investment costs'!$D$56:$D$656,0),MATCH($V$8,'EE investment costs'!$D$56:$R$56,0))</f>
        <v>0</v>
      </c>
      <c r="I118" s="18">
        <v>1</v>
      </c>
      <c r="J118" s="18">
        <v>1</v>
      </c>
      <c r="K118" s="14">
        <f t="shared" ca="1" si="11"/>
        <v>8</v>
      </c>
      <c r="M118" s="19" t="str">
        <f t="shared" ca="1" si="8"/>
        <v>INDFDEFFRH-19</v>
      </c>
      <c r="N118" s="23" t="str">
        <f t="shared" ca="1" si="10"/>
        <v>Food industry Saving Tech-Heat Room Heat 1.9y</v>
      </c>
      <c r="O118" s="23" t="s">
        <v>32</v>
      </c>
      <c r="P118" s="23" t="s">
        <v>33</v>
      </c>
      <c r="Q118" s="23"/>
      <c r="R118" s="23"/>
      <c r="S118" s="19" t="s">
        <v>34</v>
      </c>
      <c r="V118" s="16" t="str">
        <f t="shared" ca="1" si="12"/>
        <v>FD</v>
      </c>
      <c r="W118" s="14" t="str">
        <f t="shared" ca="1" si="12"/>
        <v>Food industry</v>
      </c>
      <c r="X118" s="3" t="str">
        <f>'EE investment costs'!D167</f>
        <v>RH-19</v>
      </c>
      <c r="Y118" s="3" t="str">
        <f>'EE investment costs'!E167</f>
        <v>Heat Room Heat</v>
      </c>
      <c r="AC118" s="123">
        <f>'EE investment costs'!C167</f>
        <v>1.9</v>
      </c>
      <c r="AD118" s="22"/>
    </row>
    <row r="119" spans="2:30">
      <c r="B119" s="14" t="str">
        <f t="shared" ca="1" si="7"/>
        <v>INDFDEFFLA-19</v>
      </c>
      <c r="C119" s="15" t="str">
        <f t="shared" ca="1" si="9"/>
        <v>IFDLA</v>
      </c>
      <c r="D119" s="16">
        <f>'EE investment costs'!$F$15</f>
        <v>2016</v>
      </c>
      <c r="E119" s="14">
        <f>VLOOKUP(X119,'EE investment costs'!$D$56:$R$656,15,0)</f>
        <v>3.3659999999999997</v>
      </c>
      <c r="F119" s="17">
        <f ca="1">INDEX('EE investment costs'!$D$56:$R$656,MATCH(X119,'EE investment costs'!$D$56:$D$656,0),MATCH($V$8,'EE investment costs'!$D$56:$R$56,0))</f>
        <v>606.21152145643009</v>
      </c>
      <c r="I119" s="18">
        <v>1</v>
      </c>
      <c r="J119" s="18">
        <v>1</v>
      </c>
      <c r="K119" s="14">
        <f t="shared" ca="1" si="11"/>
        <v>6</v>
      </c>
      <c r="M119" s="19" t="str">
        <f t="shared" ca="1" si="8"/>
        <v>INDFDEFFLA-19</v>
      </c>
      <c r="N119" s="23" t="str">
        <f t="shared" ca="1" si="10"/>
        <v>Food industry Saving Tech-Light 1.9y</v>
      </c>
      <c r="O119" s="23" t="s">
        <v>32</v>
      </c>
      <c r="P119" s="23" t="s">
        <v>33</v>
      </c>
      <c r="Q119" s="23"/>
      <c r="R119" s="23"/>
      <c r="S119" s="19" t="s">
        <v>34</v>
      </c>
      <c r="V119" s="16" t="str">
        <f t="shared" ca="1" si="12"/>
        <v>FD</v>
      </c>
      <c r="W119" s="14" t="str">
        <f t="shared" ca="1" si="12"/>
        <v>Food industry</v>
      </c>
      <c r="X119" s="3" t="str">
        <f>'EE investment costs'!D168</f>
        <v>LA-19</v>
      </c>
      <c r="Y119" s="3" t="str">
        <f>'EE investment costs'!E168</f>
        <v>Light</v>
      </c>
      <c r="AC119" s="123">
        <f>'EE investment costs'!C168</f>
        <v>1.9</v>
      </c>
      <c r="AD119" s="22"/>
    </row>
    <row r="120" spans="2:30">
      <c r="B120" s="14" t="str">
        <f t="shared" ca="1" si="7"/>
        <v>INDFDEFFEM-19</v>
      </c>
      <c r="C120" s="15" t="str">
        <f t="shared" ca="1" si="9"/>
        <v>IFDEM</v>
      </c>
      <c r="D120" s="16">
        <f>'EE investment costs'!$F$15</f>
        <v>2016</v>
      </c>
      <c r="E120" s="14">
        <f>VLOOKUP(X120,'EE investment costs'!$D$56:$R$656,15,0)</f>
        <v>3.5342999999999996</v>
      </c>
      <c r="F120" s="17">
        <f ca="1">INDEX('EE investment costs'!$D$56:$R$656,MATCH(X120,'EE investment costs'!$D$56:$D$656,0),MATCH($V$8,'EE investment costs'!$D$56:$R$56,0))</f>
        <v>574.19651130410034</v>
      </c>
      <c r="I120" s="18">
        <v>1</v>
      </c>
      <c r="J120" s="18">
        <v>1</v>
      </c>
      <c r="K120" s="14">
        <f t="shared" ca="1" si="11"/>
        <v>7</v>
      </c>
      <c r="M120" s="19" t="str">
        <f t="shared" ca="1" si="8"/>
        <v>INDFDEFFEM-19</v>
      </c>
      <c r="N120" s="23" t="str">
        <f t="shared" ca="1" si="10"/>
        <v>Food industry Saving Tech-Electric Motors 1.9y</v>
      </c>
      <c r="O120" s="23" t="s">
        <v>32</v>
      </c>
      <c r="P120" s="23" t="s">
        <v>33</v>
      </c>
      <c r="Q120" s="23"/>
      <c r="R120" s="23"/>
      <c r="S120" s="19" t="s">
        <v>34</v>
      </c>
      <c r="V120" s="16" t="str">
        <f t="shared" ca="1" si="12"/>
        <v>FD</v>
      </c>
      <c r="W120" s="14" t="str">
        <f t="shared" ca="1" si="12"/>
        <v>Food industry</v>
      </c>
      <c r="X120" s="3" t="str">
        <f>'EE investment costs'!D169</f>
        <v>EM-19</v>
      </c>
      <c r="Y120" s="3" t="str">
        <f>'EE investment costs'!E169</f>
        <v>Electric Motors</v>
      </c>
      <c r="AC120" s="123">
        <f>'EE investment costs'!C169</f>
        <v>1.9</v>
      </c>
      <c r="AD120" s="22"/>
    </row>
    <row r="121" spans="2:30">
      <c r="B121" s="14" t="str">
        <f t="shared" ca="1" si="7"/>
        <v>INDFDEFFTF-19</v>
      </c>
      <c r="C121" s="15" t="str">
        <f t="shared" ca="1" si="9"/>
        <v>IFDTF</v>
      </c>
      <c r="D121" s="16">
        <f>'EE investment costs'!$F$15</f>
        <v>2016</v>
      </c>
      <c r="E121" s="14">
        <f>VLOOKUP(X121,'EE investment costs'!$D$56:$R$656,15,0)</f>
        <v>6.7899999999999991</v>
      </c>
      <c r="F121" s="17">
        <f ca="1">INDEX('EE investment costs'!$D$56:$R$656,MATCH(X121,'EE investment costs'!$D$56:$D$656,0),MATCH($V$8,'EE investment costs'!$D$56:$R$56,0))</f>
        <v>279.18049132712724</v>
      </c>
      <c r="I121" s="18">
        <v>1</v>
      </c>
      <c r="J121" s="18">
        <v>1</v>
      </c>
      <c r="K121" s="14">
        <f t="shared" ca="1" si="11"/>
        <v>8</v>
      </c>
      <c r="M121" s="19" t="str">
        <f t="shared" ca="1" si="8"/>
        <v>INDFDEFFTF-19</v>
      </c>
      <c r="N121" s="23" t="str">
        <f t="shared" ca="1" si="10"/>
        <v>Food industry Saving Tech-Haulage Tractors, Trucks, Fishing boats 1.9y</v>
      </c>
      <c r="O121" s="23" t="s">
        <v>32</v>
      </c>
      <c r="P121" s="23" t="s">
        <v>33</v>
      </c>
      <c r="Q121" s="23"/>
      <c r="R121" s="23"/>
      <c r="S121" s="19" t="s">
        <v>34</v>
      </c>
      <c r="V121" s="16" t="str">
        <f t="shared" ca="1" si="12"/>
        <v>FD</v>
      </c>
      <c r="W121" s="14" t="str">
        <f t="shared" ca="1" si="12"/>
        <v>Food industry</v>
      </c>
      <c r="X121" s="3" t="str">
        <f>'EE investment costs'!D170</f>
        <v>TF-19</v>
      </c>
      <c r="Y121" s="3" t="str">
        <f>'EE investment costs'!E170</f>
        <v>Haulage Tractors, Trucks, Fishing boats</v>
      </c>
      <c r="AC121" s="123">
        <f>'EE investment costs'!C170</f>
        <v>1.9</v>
      </c>
      <c r="AD121" s="22"/>
    </row>
    <row r="122" spans="2:30">
      <c r="B122" s="14" t="str">
        <f t="shared" ca="1" si="7"/>
        <v>INDFDEFFMT-20</v>
      </c>
      <c r="C122" s="15" t="str">
        <f t="shared" ca="1" si="9"/>
        <v>IFDMT</v>
      </c>
      <c r="D122" s="16">
        <f>'EE investment costs'!$F$15</f>
        <v>2016</v>
      </c>
      <c r="E122" s="14">
        <f>VLOOKUP(X122,'EE investment costs'!$D$56:$R$656,15,0)</f>
        <v>5</v>
      </c>
      <c r="F122" s="17">
        <f ca="1">INDEX('EE investment costs'!$D$56:$R$656,MATCH(X122,'EE investment costs'!$D$56:$D$656,0),MATCH($V$8,'EE investment costs'!$D$56:$R$56,0))</f>
        <v>254.25181646211186</v>
      </c>
      <c r="I122" s="18">
        <v>1</v>
      </c>
      <c r="J122" s="18">
        <v>1</v>
      </c>
      <c r="K122" s="14">
        <f t="shared" ca="1" si="11"/>
        <v>8</v>
      </c>
      <c r="M122" s="19" t="str">
        <f t="shared" ca="1" si="8"/>
        <v>INDFDEFFMT-20</v>
      </c>
      <c r="N122" s="23" t="str">
        <f t="shared" ca="1" si="10"/>
        <v>Food industry Saving Tech-Heat Medium Temp. up to 150C 2y</v>
      </c>
      <c r="O122" s="23" t="s">
        <v>32</v>
      </c>
      <c r="P122" s="23" t="s">
        <v>33</v>
      </c>
      <c r="Q122" s="23"/>
      <c r="R122" s="23"/>
      <c r="S122" s="19" t="s">
        <v>34</v>
      </c>
      <c r="V122" s="16" t="str">
        <f t="shared" ca="1" si="12"/>
        <v>FD</v>
      </c>
      <c r="W122" s="14" t="str">
        <f t="shared" ca="1" si="12"/>
        <v>Food industry</v>
      </c>
      <c r="X122" s="3" t="str">
        <f>'EE investment costs'!D171</f>
        <v>MT-20</v>
      </c>
      <c r="Y122" s="3" t="str">
        <f>'EE investment costs'!E171</f>
        <v>Heat Medium Temp. up to 150C</v>
      </c>
      <c r="AC122" s="123">
        <f>'EE investment costs'!C171</f>
        <v>2</v>
      </c>
      <c r="AD122" s="22"/>
    </row>
    <row r="123" spans="2:30">
      <c r="B123" s="14" t="str">
        <f t="shared" ca="1" si="7"/>
        <v>INDFDEFFHT-20</v>
      </c>
      <c r="C123" s="15" t="str">
        <f t="shared" ca="1" si="9"/>
        <v>IFDHT</v>
      </c>
      <c r="D123" s="16">
        <f>'EE investment costs'!$F$15</f>
        <v>2016</v>
      </c>
      <c r="E123" s="14">
        <f>VLOOKUP(X123,'EE investment costs'!$D$56:$R$656,15,0)</f>
        <v>4</v>
      </c>
      <c r="F123" s="17">
        <f ca="1">INDEX('EE investment costs'!$D$56:$R$656,MATCH(X123,'EE investment costs'!$D$56:$D$656,0),MATCH($V$8,'EE investment costs'!$D$56:$R$56,0))</f>
        <v>227.36079732004941</v>
      </c>
      <c r="I123" s="18">
        <v>1</v>
      </c>
      <c r="J123" s="18">
        <v>1</v>
      </c>
      <c r="K123" s="14">
        <f t="shared" ca="1" si="11"/>
        <v>8</v>
      </c>
      <c r="M123" s="19" t="str">
        <f t="shared" ca="1" si="8"/>
        <v>INDFDEFFHT-20</v>
      </c>
      <c r="N123" s="23" t="str">
        <f t="shared" ca="1" si="10"/>
        <v>Food industry Saving Tech-Heat High Temp. over 150C 2y</v>
      </c>
      <c r="O123" s="23" t="s">
        <v>32</v>
      </c>
      <c r="P123" s="23" t="s">
        <v>33</v>
      </c>
      <c r="Q123" s="23"/>
      <c r="R123" s="23"/>
      <c r="S123" s="19" t="s">
        <v>34</v>
      </c>
      <c r="V123" s="16" t="str">
        <f t="shared" ca="1" si="12"/>
        <v>FD</v>
      </c>
      <c r="W123" s="14" t="str">
        <f t="shared" ca="1" si="12"/>
        <v>Food industry</v>
      </c>
      <c r="X123" s="3" t="str">
        <f>'EE investment costs'!D172</f>
        <v>HT-20</v>
      </c>
      <c r="Y123" s="3" t="str">
        <f>'EE investment costs'!E172</f>
        <v>Heat High Temp. over 150C</v>
      </c>
      <c r="AC123" s="123">
        <f>'EE investment costs'!C172</f>
        <v>2</v>
      </c>
      <c r="AD123" s="22"/>
    </row>
    <row r="124" spans="2:30">
      <c r="B124" s="14" t="str">
        <f t="shared" ca="1" si="7"/>
        <v>INDFDEFFRH-20</v>
      </c>
      <c r="C124" s="15" t="str">
        <f t="shared" ca="1" si="9"/>
        <v>IFDRH</v>
      </c>
      <c r="D124" s="16">
        <f>'EE investment costs'!$F$15</f>
        <v>2016</v>
      </c>
      <c r="E124" s="14">
        <f>VLOOKUP(X124,'EE investment costs'!$D$56:$R$656,15,0)</f>
        <v>16</v>
      </c>
      <c r="F124" s="17">
        <f ca="1">INDEX('EE investment costs'!$D$56:$R$656,MATCH(X124,'EE investment costs'!$D$56:$D$656,0),MATCH($V$8,'EE investment costs'!$D$56:$R$56,0))</f>
        <v>0</v>
      </c>
      <c r="I124" s="18">
        <v>1</v>
      </c>
      <c r="J124" s="18">
        <v>1</v>
      </c>
      <c r="K124" s="14">
        <f t="shared" ca="1" si="11"/>
        <v>8</v>
      </c>
      <c r="M124" s="19" t="str">
        <f t="shared" ca="1" si="8"/>
        <v>INDFDEFFRH-20</v>
      </c>
      <c r="N124" s="23" t="str">
        <f t="shared" ca="1" si="10"/>
        <v>Food industry Saving Tech-Heat Room Heat 2y</v>
      </c>
      <c r="O124" s="23" t="s">
        <v>32</v>
      </c>
      <c r="P124" s="23" t="s">
        <v>33</v>
      </c>
      <c r="Q124" s="23"/>
      <c r="R124" s="23"/>
      <c r="S124" s="19" t="s">
        <v>34</v>
      </c>
      <c r="V124" s="16" t="str">
        <f t="shared" ca="1" si="12"/>
        <v>FD</v>
      </c>
      <c r="W124" s="14" t="str">
        <f t="shared" ca="1" si="12"/>
        <v>Food industry</v>
      </c>
      <c r="X124" s="3" t="str">
        <f>'EE investment costs'!D173</f>
        <v>RH-20</v>
      </c>
      <c r="Y124" s="3" t="str">
        <f>'EE investment costs'!E173</f>
        <v>Heat Room Heat</v>
      </c>
      <c r="AC124" s="123">
        <f>'EE investment costs'!C173</f>
        <v>2</v>
      </c>
      <c r="AD124" s="22"/>
    </row>
    <row r="125" spans="2:30">
      <c r="B125" s="14" t="str">
        <f t="shared" ca="1" si="7"/>
        <v>INDFDEFFLA-20</v>
      </c>
      <c r="C125" s="15" t="str">
        <f t="shared" ca="1" si="9"/>
        <v>IFDLA</v>
      </c>
      <c r="D125" s="16">
        <f>'EE investment costs'!$F$15</f>
        <v>2016</v>
      </c>
      <c r="E125" s="14">
        <f>VLOOKUP(X125,'EE investment costs'!$D$56:$R$656,15,0)</f>
        <v>3.4</v>
      </c>
      <c r="F125" s="17">
        <f ca="1">INDEX('EE investment costs'!$D$56:$R$656,MATCH(X125,'EE investment costs'!$D$56:$D$656,0),MATCH($V$8,'EE investment costs'!$D$56:$R$56,0))</f>
        <v>662.15452558171035</v>
      </c>
      <c r="I125" s="18">
        <v>1</v>
      </c>
      <c r="J125" s="18">
        <v>1</v>
      </c>
      <c r="K125" s="14">
        <f t="shared" ca="1" si="11"/>
        <v>6</v>
      </c>
      <c r="M125" s="19" t="str">
        <f t="shared" ca="1" si="8"/>
        <v>INDFDEFFLA-20</v>
      </c>
      <c r="N125" s="23" t="str">
        <f t="shared" ca="1" si="10"/>
        <v>Food industry Saving Tech-Light 2y</v>
      </c>
      <c r="O125" s="23" t="s">
        <v>32</v>
      </c>
      <c r="P125" s="23" t="s">
        <v>33</v>
      </c>
      <c r="Q125" s="23"/>
      <c r="R125" s="23"/>
      <c r="S125" s="19" t="s">
        <v>34</v>
      </c>
      <c r="V125" s="16" t="str">
        <f t="shared" ca="1" si="12"/>
        <v>FD</v>
      </c>
      <c r="W125" s="14" t="str">
        <f t="shared" ca="1" si="12"/>
        <v>Food industry</v>
      </c>
      <c r="X125" s="3" t="str">
        <f>'EE investment costs'!D174</f>
        <v>LA-20</v>
      </c>
      <c r="Y125" s="3" t="str">
        <f>'EE investment costs'!E174</f>
        <v>Light</v>
      </c>
      <c r="AC125" s="123">
        <f>'EE investment costs'!C174</f>
        <v>2</v>
      </c>
      <c r="AD125" s="22"/>
    </row>
    <row r="126" spans="2:30">
      <c r="B126" s="14" t="str">
        <f t="shared" ca="1" si="7"/>
        <v>INDFDEFFEM-20</v>
      </c>
      <c r="C126" s="15" t="str">
        <f t="shared" ca="1" si="9"/>
        <v>IFDEM</v>
      </c>
      <c r="D126" s="16">
        <f>'EE investment costs'!$F$15</f>
        <v>2016</v>
      </c>
      <c r="E126" s="14">
        <f>VLOOKUP(X126,'EE investment costs'!$D$56:$R$656,15,0)</f>
        <v>3.5699999999999994</v>
      </c>
      <c r="F126" s="17">
        <f ca="1">INDEX('EE investment costs'!$D$56:$R$656,MATCH(X126,'EE investment costs'!$D$56:$D$656,0),MATCH($V$8,'EE investment costs'!$D$56:$R$56,0))</f>
        <v>628.31452903265961</v>
      </c>
      <c r="I126" s="18">
        <v>1</v>
      </c>
      <c r="J126" s="18">
        <v>1</v>
      </c>
      <c r="K126" s="14">
        <f t="shared" ca="1" si="11"/>
        <v>6</v>
      </c>
      <c r="M126" s="19" t="str">
        <f t="shared" ca="1" si="8"/>
        <v>INDFDEFFEM-20</v>
      </c>
      <c r="N126" s="23" t="str">
        <f t="shared" ca="1" si="10"/>
        <v>Food industry Saving Tech-Electric Motors 2y</v>
      </c>
      <c r="O126" s="23" t="s">
        <v>32</v>
      </c>
      <c r="P126" s="23" t="s">
        <v>33</v>
      </c>
      <c r="Q126" s="23"/>
      <c r="R126" s="23"/>
      <c r="S126" s="19" t="s">
        <v>34</v>
      </c>
      <c r="V126" s="16" t="str">
        <f t="shared" ca="1" si="12"/>
        <v>FD</v>
      </c>
      <c r="W126" s="14" t="str">
        <f t="shared" ca="1" si="12"/>
        <v>Food industry</v>
      </c>
      <c r="X126" s="3" t="str">
        <f>'EE investment costs'!D175</f>
        <v>EM-20</v>
      </c>
      <c r="Y126" s="3" t="str">
        <f>'EE investment costs'!E175</f>
        <v>Electric Motors</v>
      </c>
      <c r="AC126" s="123">
        <f>'EE investment costs'!C175</f>
        <v>2</v>
      </c>
      <c r="AD126" s="22"/>
    </row>
    <row r="127" spans="2:30" ht="13.5" thickBot="1">
      <c r="B127" s="14" t="str">
        <f t="shared" ca="1" si="7"/>
        <v>INDFDEFFTF-20</v>
      </c>
      <c r="C127" s="15" t="str">
        <f t="shared" ca="1" si="9"/>
        <v>IFDTF</v>
      </c>
      <c r="D127" s="16">
        <f>'EE investment costs'!$F$15</f>
        <v>2016</v>
      </c>
      <c r="E127" s="14">
        <f>VLOOKUP(X127,'EE investment costs'!$D$56:$R$656,15,0)</f>
        <v>7</v>
      </c>
      <c r="F127" s="17">
        <f ca="1">INDEX('EE investment costs'!$D$56:$R$656,MATCH(X127,'EE investment costs'!$D$56:$D$656,0),MATCH($V$8,'EE investment costs'!$D$56:$R$56,0))</f>
        <v>293.87420139697605</v>
      </c>
      <c r="I127" s="18">
        <v>1</v>
      </c>
      <c r="J127" s="18">
        <v>1</v>
      </c>
      <c r="K127" s="14">
        <f t="shared" ca="1" si="11"/>
        <v>8</v>
      </c>
      <c r="M127" s="24" t="str">
        <f t="shared" ca="1" si="8"/>
        <v>INDFDEFFTF-20</v>
      </c>
      <c r="N127" s="25" t="str">
        <f t="shared" ca="1" si="10"/>
        <v>Food industry Saving Tech-Haulage Tractors, Trucks, Fishing boats 2y</v>
      </c>
      <c r="O127" s="25" t="s">
        <v>32</v>
      </c>
      <c r="P127" s="25" t="s">
        <v>33</v>
      </c>
      <c r="Q127" s="25"/>
      <c r="R127" s="25"/>
      <c r="S127" s="24" t="s">
        <v>34</v>
      </c>
      <c r="V127" s="16" t="str">
        <f t="shared" ca="1" si="12"/>
        <v>FD</v>
      </c>
      <c r="W127" s="14" t="str">
        <f t="shared" ca="1" si="12"/>
        <v>Food industry</v>
      </c>
      <c r="X127" s="3" t="str">
        <f>'EE investment costs'!D176</f>
        <v>TF-20</v>
      </c>
      <c r="Y127" s="3" t="str">
        <f>'EE investment costs'!E176</f>
        <v>Haulage Tractors, Trucks, Fishing boats</v>
      </c>
      <c r="AC127" s="123">
        <f>'EE investment costs'!C176</f>
        <v>2</v>
      </c>
      <c r="AD127" s="22"/>
    </row>
    <row r="128" spans="2:30">
      <c r="B128" s="14" t="str">
        <f t="shared" ca="1" si="7"/>
        <v>INDFDEFFMT-21</v>
      </c>
      <c r="C128" s="15" t="str">
        <f ca="1">"I"&amp;MID(B128,4,1)&amp;"D"&amp;MID(B128,9,2)</f>
        <v>IFDMT</v>
      </c>
      <c r="D128" s="16">
        <f>'EE investment costs'!$F$15</f>
        <v>2016</v>
      </c>
      <c r="E128" s="14">
        <f>VLOOKUP(X128,'EE investment costs'!$D$56:$R$656,15,0)</f>
        <v>5.05</v>
      </c>
      <c r="F128" s="17">
        <f ca="1">INDEX('EE investment costs'!$D$56:$R$656,MATCH(X128,'EE investment costs'!$D$56:$D$656,0),MATCH($V$8,'EE investment costs'!$D$56:$R$56,0))</f>
        <v>273.16625284450316</v>
      </c>
      <c r="I128" s="18">
        <v>1</v>
      </c>
      <c r="J128" s="18">
        <v>1</v>
      </c>
      <c r="K128" s="14">
        <f t="shared" ca="1" si="11"/>
        <v>8</v>
      </c>
      <c r="M128" s="20" t="str">
        <f t="shared" ca="1" si="8"/>
        <v>INDFDEFFMT-21</v>
      </c>
      <c r="N128" s="21" t="str">
        <f t="shared" ca="1" si="10"/>
        <v>Food industry Saving Tech-Heat Medium Temp. up to 150C 2.1y</v>
      </c>
      <c r="O128" s="21" t="s">
        <v>32</v>
      </c>
      <c r="P128" s="21" t="s">
        <v>33</v>
      </c>
      <c r="Q128" s="21"/>
      <c r="R128" s="21"/>
      <c r="S128" s="20" t="s">
        <v>34</v>
      </c>
      <c r="V128" s="16" t="str">
        <f t="shared" ca="1" si="12"/>
        <v>FD</v>
      </c>
      <c r="W128" s="14" t="str">
        <f t="shared" ca="1" si="12"/>
        <v>Food industry</v>
      </c>
      <c r="X128" s="3" t="str">
        <f>'EE investment costs'!D177</f>
        <v>MT-21</v>
      </c>
      <c r="Y128" s="3" t="str">
        <f>'EE investment costs'!E177</f>
        <v>Heat Medium Temp. up to 150C</v>
      </c>
      <c r="AC128" s="123">
        <f>'EE investment costs'!C177</f>
        <v>2.1</v>
      </c>
      <c r="AD128" s="22"/>
    </row>
    <row r="129" spans="2:30">
      <c r="B129" s="14" t="str">
        <f t="shared" ca="1" si="7"/>
        <v>INDFDEFFHT-21</v>
      </c>
      <c r="C129" s="15" t="str">
        <f t="shared" ref="C129:C187" ca="1" si="13">"I"&amp;MID(B129,4,1)&amp;"D"&amp;MID(B129,9,2)</f>
        <v>IFDHT</v>
      </c>
      <c r="D129" s="16">
        <f>'EE investment costs'!$F$15</f>
        <v>2016</v>
      </c>
      <c r="E129" s="14">
        <f>VLOOKUP(X129,'EE investment costs'!$D$56:$R$656,15,0)</f>
        <v>4.0399999999999991</v>
      </c>
      <c r="F129" s="17">
        <f ca="1">INDEX('EE investment costs'!$D$56:$R$656,MATCH(X129,'EE investment costs'!$D$56:$D$656,0),MATCH($V$8,'EE investment costs'!$D$56:$R$56,0))</f>
        <v>241.79640349910017</v>
      </c>
      <c r="I129" s="18">
        <v>1</v>
      </c>
      <c r="J129" s="18">
        <v>1</v>
      </c>
      <c r="K129" s="14">
        <f t="shared" ca="1" si="11"/>
        <v>8</v>
      </c>
      <c r="M129" s="19" t="str">
        <f t="shared" ca="1" si="8"/>
        <v>INDFDEFFHT-21</v>
      </c>
      <c r="N129" s="23" t="str">
        <f t="shared" ca="1" si="10"/>
        <v>Food industry Saving Tech-Heat High Temp. over 150C 2.1y</v>
      </c>
      <c r="O129" s="23" t="s">
        <v>32</v>
      </c>
      <c r="P129" s="23" t="s">
        <v>33</v>
      </c>
      <c r="Q129" s="23"/>
      <c r="R129" s="23"/>
      <c r="S129" s="19" t="s">
        <v>34</v>
      </c>
      <c r="V129" s="16" t="str">
        <f t="shared" ca="1" si="12"/>
        <v>FD</v>
      </c>
      <c r="W129" s="14" t="str">
        <f t="shared" ca="1" si="12"/>
        <v>Food industry</v>
      </c>
      <c r="X129" s="3" t="str">
        <f>'EE investment costs'!D178</f>
        <v>HT-21</v>
      </c>
      <c r="Y129" s="3" t="str">
        <f>'EE investment costs'!E178</f>
        <v>Heat High Temp. over 150C</v>
      </c>
      <c r="AC129" s="123">
        <f>'EE investment costs'!C178</f>
        <v>2.1</v>
      </c>
      <c r="AD129" s="22"/>
    </row>
    <row r="130" spans="2:30">
      <c r="B130" s="14" t="str">
        <f t="shared" ca="1" si="7"/>
        <v>INDFDEFFRH-21</v>
      </c>
      <c r="C130" s="15" t="str">
        <f t="shared" ca="1" si="13"/>
        <v>IFDRH</v>
      </c>
      <c r="D130" s="16">
        <f>'EE investment costs'!$F$15</f>
        <v>2016</v>
      </c>
      <c r="E130" s="14">
        <f>VLOOKUP(X130,'EE investment costs'!$D$56:$R$656,15,0)</f>
        <v>16</v>
      </c>
      <c r="F130" s="17">
        <f ca="1">INDEX('EE investment costs'!$D$56:$R$656,MATCH(X130,'EE investment costs'!$D$56:$D$656,0),MATCH($V$8,'EE investment costs'!$D$56:$R$56,0))</f>
        <v>0</v>
      </c>
      <c r="I130" s="18">
        <v>1</v>
      </c>
      <c r="J130" s="18">
        <v>1</v>
      </c>
      <c r="K130" s="14">
        <f t="shared" ca="1" si="11"/>
        <v>8</v>
      </c>
      <c r="M130" s="19" t="str">
        <f t="shared" ca="1" si="8"/>
        <v>INDFDEFFRH-21</v>
      </c>
      <c r="N130" s="23" t="str">
        <f t="shared" ca="1" si="10"/>
        <v>Food industry Saving Tech-Heat Room Heat 2.1y</v>
      </c>
      <c r="O130" s="23" t="s">
        <v>32</v>
      </c>
      <c r="P130" s="23" t="s">
        <v>33</v>
      </c>
      <c r="Q130" s="23"/>
      <c r="R130" s="23"/>
      <c r="S130" s="19" t="s">
        <v>34</v>
      </c>
      <c r="V130" s="16" t="str">
        <f t="shared" ca="1" si="12"/>
        <v>FD</v>
      </c>
      <c r="W130" s="14" t="str">
        <f t="shared" ca="1" si="12"/>
        <v>Food industry</v>
      </c>
      <c r="X130" s="3" t="str">
        <f>'EE investment costs'!D179</f>
        <v>RH-21</v>
      </c>
      <c r="Y130" s="3" t="str">
        <f>'EE investment costs'!E179</f>
        <v>Heat Room Heat</v>
      </c>
      <c r="AC130" s="123">
        <f>'EE investment costs'!C179</f>
        <v>2.1</v>
      </c>
      <c r="AD130" s="22"/>
    </row>
    <row r="131" spans="2:30">
      <c r="B131" s="14" t="str">
        <f t="shared" ca="1" si="7"/>
        <v>INDFDEFFLA-21</v>
      </c>
      <c r="C131" s="15" t="str">
        <f t="shared" ca="1" si="13"/>
        <v>IFDLA</v>
      </c>
      <c r="D131" s="16">
        <f>'EE investment costs'!$F$15</f>
        <v>2016</v>
      </c>
      <c r="E131" s="14">
        <f>VLOOKUP(X131,'EE investment costs'!$D$56:$R$656,15,0)</f>
        <v>3.4255</v>
      </c>
      <c r="F131" s="17">
        <f ca="1">INDEX('EE investment costs'!$D$56:$R$656,MATCH(X131,'EE investment costs'!$D$56:$D$656,0),MATCH($V$8,'EE investment costs'!$D$56:$R$56,0))</f>
        <v>718.09752970699071</v>
      </c>
      <c r="I131" s="18">
        <v>1</v>
      </c>
      <c r="J131" s="18">
        <v>1</v>
      </c>
      <c r="K131" s="14">
        <f t="shared" ca="1" si="11"/>
        <v>5</v>
      </c>
      <c r="M131" s="19" t="str">
        <f t="shared" ca="1" si="8"/>
        <v>INDFDEFFLA-21</v>
      </c>
      <c r="N131" s="23" t="str">
        <f t="shared" ca="1" si="10"/>
        <v>Food industry Saving Tech-Light 2.1y</v>
      </c>
      <c r="O131" s="23" t="s">
        <v>32</v>
      </c>
      <c r="P131" s="23" t="s">
        <v>33</v>
      </c>
      <c r="Q131" s="23"/>
      <c r="R131" s="23"/>
      <c r="S131" s="19" t="s">
        <v>34</v>
      </c>
      <c r="V131" s="16" t="str">
        <f t="shared" ca="1" si="12"/>
        <v>FD</v>
      </c>
      <c r="W131" s="14" t="str">
        <f t="shared" ca="1" si="12"/>
        <v>Food industry</v>
      </c>
      <c r="X131" s="3" t="str">
        <f>'EE investment costs'!D180</f>
        <v>LA-21</v>
      </c>
      <c r="Y131" s="3" t="str">
        <f>'EE investment costs'!E180</f>
        <v>Light</v>
      </c>
      <c r="AC131" s="123">
        <f>'EE investment costs'!C180</f>
        <v>2.1</v>
      </c>
      <c r="AD131" s="22"/>
    </row>
    <row r="132" spans="2:30">
      <c r="B132" s="14" t="str">
        <f t="shared" ca="1" si="7"/>
        <v>INDFDEFFEM-21</v>
      </c>
      <c r="C132" s="15" t="str">
        <f t="shared" ca="1" si="13"/>
        <v>IFDEM</v>
      </c>
      <c r="D132" s="16">
        <f>'EE investment costs'!$F$15</f>
        <v>2016</v>
      </c>
      <c r="E132" s="14">
        <f>VLOOKUP(X132,'EE investment costs'!$D$56:$R$656,15,0)</f>
        <v>3.5967750000000001</v>
      </c>
      <c r="F132" s="17">
        <f ca="1">INDEX('EE investment costs'!$D$56:$R$656,MATCH(X132,'EE investment costs'!$D$56:$D$656,0),MATCH($V$8,'EE investment costs'!$D$56:$R$56,0))</f>
        <v>682.43254676121899</v>
      </c>
      <c r="I132" s="18">
        <v>1</v>
      </c>
      <c r="J132" s="18">
        <v>1</v>
      </c>
      <c r="K132" s="14">
        <f t="shared" ca="1" si="11"/>
        <v>6</v>
      </c>
      <c r="M132" s="19" t="str">
        <f t="shared" ca="1" si="8"/>
        <v>INDFDEFFEM-21</v>
      </c>
      <c r="N132" s="23" t="str">
        <f t="shared" ca="1" si="10"/>
        <v>Food industry Saving Tech-Electric Motors 2.1y</v>
      </c>
      <c r="O132" s="23" t="s">
        <v>32</v>
      </c>
      <c r="P132" s="23" t="s">
        <v>33</v>
      </c>
      <c r="Q132" s="23"/>
      <c r="R132" s="23"/>
      <c r="S132" s="19" t="s">
        <v>34</v>
      </c>
      <c r="V132" s="16" t="str">
        <f t="shared" ca="1" si="12"/>
        <v>FD</v>
      </c>
      <c r="W132" s="14" t="str">
        <f t="shared" ca="1" si="12"/>
        <v>Food industry</v>
      </c>
      <c r="X132" s="3" t="str">
        <f>'EE investment costs'!D181</f>
        <v>EM-21</v>
      </c>
      <c r="Y132" s="3" t="str">
        <f>'EE investment costs'!E181</f>
        <v>Electric Motors</v>
      </c>
      <c r="AC132" s="123">
        <f>'EE investment costs'!C181</f>
        <v>2.1</v>
      </c>
      <c r="AD132" s="22"/>
    </row>
    <row r="133" spans="2:30">
      <c r="B133" s="14" t="str">
        <f t="shared" ca="1" si="7"/>
        <v>INDFDEFFTF-21</v>
      </c>
      <c r="C133" s="15" t="str">
        <f t="shared" ca="1" si="13"/>
        <v>IFDTF</v>
      </c>
      <c r="D133" s="16">
        <f>'EE investment costs'!$F$15</f>
        <v>2016</v>
      </c>
      <c r="E133" s="14">
        <f>VLOOKUP(X133,'EE investment costs'!$D$56:$R$656,15,0)</f>
        <v>7.4</v>
      </c>
      <c r="F133" s="17">
        <f ca="1">INDEX('EE investment costs'!$D$56:$R$656,MATCH(X133,'EE investment costs'!$D$56:$D$656,0),MATCH($V$8,'EE investment costs'!$D$56:$R$56,0))</f>
        <v>308.56791146682485</v>
      </c>
      <c r="I133" s="18">
        <v>1</v>
      </c>
      <c r="J133" s="18">
        <v>1</v>
      </c>
      <c r="K133" s="14">
        <f t="shared" ca="1" si="11"/>
        <v>8</v>
      </c>
      <c r="M133" s="19" t="str">
        <f t="shared" ca="1" si="8"/>
        <v>INDFDEFFTF-21</v>
      </c>
      <c r="N133" s="23" t="str">
        <f t="shared" ca="1" si="10"/>
        <v>Food industry Saving Tech-Haulage Tractors, Trucks, Fishing boats 2.1y</v>
      </c>
      <c r="O133" s="23" t="s">
        <v>32</v>
      </c>
      <c r="P133" s="23" t="s">
        <v>33</v>
      </c>
      <c r="Q133" s="23"/>
      <c r="R133" s="23"/>
      <c r="S133" s="19" t="s">
        <v>34</v>
      </c>
      <c r="V133" s="16" t="str">
        <f t="shared" ca="1" si="12"/>
        <v>FD</v>
      </c>
      <c r="W133" s="14" t="str">
        <f t="shared" ca="1" si="12"/>
        <v>Food industry</v>
      </c>
      <c r="X133" s="3" t="str">
        <f>'EE investment costs'!D182</f>
        <v>TF-21</v>
      </c>
      <c r="Y133" s="3" t="str">
        <f>'EE investment costs'!E182</f>
        <v>Haulage Tractors, Trucks, Fishing boats</v>
      </c>
      <c r="AC133" s="123">
        <f>'EE investment costs'!C182</f>
        <v>2.1</v>
      </c>
      <c r="AD133" s="22"/>
    </row>
    <row r="134" spans="2:30">
      <c r="B134" s="14" t="str">
        <f t="shared" ca="1" si="7"/>
        <v>INDFDEFFMT-22</v>
      </c>
      <c r="C134" s="15" t="str">
        <f t="shared" ca="1" si="13"/>
        <v>IFDMT</v>
      </c>
      <c r="D134" s="16">
        <f>'EE investment costs'!$F$15</f>
        <v>2016</v>
      </c>
      <c r="E134" s="14">
        <f>VLOOKUP(X134,'EE investment costs'!$D$56:$R$656,15,0)</f>
        <v>5.0999999999999996</v>
      </c>
      <c r="F134" s="17">
        <f ca="1">INDEX('EE investment costs'!$D$56:$R$656,MATCH(X134,'EE investment costs'!$D$56:$D$656,0),MATCH($V$8,'EE investment costs'!$D$56:$R$56,0))</f>
        <v>292.08068922689455</v>
      </c>
      <c r="I134" s="18">
        <v>1</v>
      </c>
      <c r="J134" s="18">
        <v>1</v>
      </c>
      <c r="K134" s="14">
        <f t="shared" ca="1" si="11"/>
        <v>8</v>
      </c>
      <c r="M134" s="19" t="str">
        <f t="shared" ca="1" si="8"/>
        <v>INDFDEFFMT-22</v>
      </c>
      <c r="N134" s="23" t="str">
        <f t="shared" ca="1" si="10"/>
        <v>Food industry Saving Tech-Heat Medium Temp. up to 150C 2.2y</v>
      </c>
      <c r="O134" s="23" t="s">
        <v>32</v>
      </c>
      <c r="P134" s="23" t="s">
        <v>33</v>
      </c>
      <c r="Q134" s="23"/>
      <c r="R134" s="23"/>
      <c r="S134" s="19" t="s">
        <v>34</v>
      </c>
      <c r="V134" s="16" t="str">
        <f t="shared" ca="1" si="12"/>
        <v>FD</v>
      </c>
      <c r="W134" s="14" t="str">
        <f t="shared" ca="1" si="12"/>
        <v>Food industry</v>
      </c>
      <c r="X134" s="3" t="str">
        <f>'EE investment costs'!D183</f>
        <v>MT-22</v>
      </c>
      <c r="Y134" s="3" t="str">
        <f>'EE investment costs'!E183</f>
        <v>Heat Medium Temp. up to 150C</v>
      </c>
      <c r="AC134" s="123">
        <f>'EE investment costs'!C183</f>
        <v>2.2000000000000002</v>
      </c>
      <c r="AD134" s="22"/>
    </row>
    <row r="135" spans="2:30">
      <c r="B135" s="14" t="str">
        <f t="shared" ca="1" si="7"/>
        <v>INDFDEFFHT-22</v>
      </c>
      <c r="C135" s="15" t="str">
        <f t="shared" ca="1" si="13"/>
        <v>IFDHT</v>
      </c>
      <c r="D135" s="16">
        <f>'EE investment costs'!$F$15</f>
        <v>2016</v>
      </c>
      <c r="E135" s="14">
        <f>VLOOKUP(X135,'EE investment costs'!$D$56:$R$656,15,0)</f>
        <v>4.08</v>
      </c>
      <c r="F135" s="17">
        <f ca="1">INDEX('EE investment costs'!$D$56:$R$656,MATCH(X135,'EE investment costs'!$D$56:$D$656,0),MATCH($V$8,'EE investment costs'!$D$56:$R$56,0))</f>
        <v>256.23200967815097</v>
      </c>
      <c r="I135" s="18">
        <v>1</v>
      </c>
      <c r="J135" s="18">
        <v>1</v>
      </c>
      <c r="K135" s="14">
        <f t="shared" ca="1" si="11"/>
        <v>8</v>
      </c>
      <c r="M135" s="19" t="str">
        <f t="shared" ca="1" si="8"/>
        <v>INDFDEFFHT-22</v>
      </c>
      <c r="N135" s="23" t="str">
        <f t="shared" ca="1" si="10"/>
        <v>Food industry Saving Tech-Heat High Temp. over 150C 2.2y</v>
      </c>
      <c r="O135" s="23" t="s">
        <v>32</v>
      </c>
      <c r="P135" s="23" t="s">
        <v>33</v>
      </c>
      <c r="Q135" s="23"/>
      <c r="R135" s="23"/>
      <c r="S135" s="19" t="s">
        <v>34</v>
      </c>
      <c r="V135" s="16" t="str">
        <f t="shared" ca="1" si="12"/>
        <v>FD</v>
      </c>
      <c r="W135" s="14" t="str">
        <f t="shared" ca="1" si="12"/>
        <v>Food industry</v>
      </c>
      <c r="X135" s="3" t="str">
        <f>'EE investment costs'!D184</f>
        <v>HT-22</v>
      </c>
      <c r="Y135" s="3" t="str">
        <f>'EE investment costs'!E184</f>
        <v>Heat High Temp. over 150C</v>
      </c>
      <c r="AC135" s="123">
        <f>'EE investment costs'!C184</f>
        <v>2.2000000000000002</v>
      </c>
      <c r="AD135" s="22"/>
    </row>
    <row r="136" spans="2:30">
      <c r="B136" s="14" t="str">
        <f t="shared" ref="B136:B199" ca="1" si="14">M136</f>
        <v>INDFDEFFRH-22</v>
      </c>
      <c r="C136" s="15" t="str">
        <f t="shared" ca="1" si="13"/>
        <v>IFDRH</v>
      </c>
      <c r="D136" s="16">
        <f>'EE investment costs'!$F$15</f>
        <v>2016</v>
      </c>
      <c r="E136" s="14">
        <f>VLOOKUP(X136,'EE investment costs'!$D$56:$R$656,15,0)</f>
        <v>16</v>
      </c>
      <c r="F136" s="17">
        <f ca="1">INDEX('EE investment costs'!$D$56:$R$656,MATCH(X136,'EE investment costs'!$D$56:$D$656,0),MATCH($V$8,'EE investment costs'!$D$56:$R$56,0))</f>
        <v>0</v>
      </c>
      <c r="I136" s="18">
        <v>1</v>
      </c>
      <c r="J136" s="18">
        <v>1</v>
      </c>
      <c r="K136" s="14">
        <f t="shared" ca="1" si="11"/>
        <v>8</v>
      </c>
      <c r="M136" s="19" t="str">
        <f t="shared" ref="M136:M199" ca="1" si="15">CONCATENATE("IND",$V$8,"EFF",$X136)</f>
        <v>INDFDEFFRH-22</v>
      </c>
      <c r="N136" s="23" t="str">
        <f t="shared" ca="1" si="10"/>
        <v>Food industry Saving Tech-Heat Room Heat 2.2y</v>
      </c>
      <c r="O136" s="23" t="s">
        <v>32</v>
      </c>
      <c r="P136" s="23" t="s">
        <v>33</v>
      </c>
      <c r="Q136" s="23"/>
      <c r="R136" s="23"/>
      <c r="S136" s="19" t="s">
        <v>34</v>
      </c>
      <c r="V136" s="16" t="str">
        <f t="shared" ca="1" si="12"/>
        <v>FD</v>
      </c>
      <c r="W136" s="14" t="str">
        <f t="shared" ca="1" si="12"/>
        <v>Food industry</v>
      </c>
      <c r="X136" s="3" t="str">
        <f>'EE investment costs'!D185</f>
        <v>RH-22</v>
      </c>
      <c r="Y136" s="3" t="str">
        <f>'EE investment costs'!E185</f>
        <v>Heat Room Heat</v>
      </c>
      <c r="AC136" s="123">
        <f>'EE investment costs'!C185</f>
        <v>2.2000000000000002</v>
      </c>
      <c r="AD136" s="22"/>
    </row>
    <row r="137" spans="2:30">
      <c r="B137" s="14" t="str">
        <f t="shared" ca="1" si="14"/>
        <v>INDFDEFFLA-22</v>
      </c>
      <c r="C137" s="15" t="str">
        <f t="shared" ca="1" si="13"/>
        <v>IFDLA</v>
      </c>
      <c r="D137" s="16">
        <f>'EE investment costs'!$F$15</f>
        <v>2016</v>
      </c>
      <c r="E137" s="14">
        <f>VLOOKUP(X137,'EE investment costs'!$D$56:$R$656,15,0)</f>
        <v>3.4510000000000001</v>
      </c>
      <c r="F137" s="17">
        <f ca="1">INDEX('EE investment costs'!$D$56:$R$656,MATCH(X137,'EE investment costs'!$D$56:$D$656,0),MATCH($V$8,'EE investment costs'!$D$56:$R$56,0))</f>
        <v>774.04053383227085</v>
      </c>
      <c r="I137" s="18">
        <v>1</v>
      </c>
      <c r="J137" s="18">
        <v>1</v>
      </c>
      <c r="K137" s="14">
        <f t="shared" ca="1" si="11"/>
        <v>5</v>
      </c>
      <c r="M137" s="19" t="str">
        <f t="shared" ca="1" si="15"/>
        <v>INDFDEFFLA-22</v>
      </c>
      <c r="N137" s="23" t="str">
        <f t="shared" ref="N137:N200" ca="1" si="16">$W$8&amp;" Saving Tech"&amp;"-"&amp;$Y137&amp;" "&amp;AC137&amp;"y"</f>
        <v>Food industry Saving Tech-Light 2.2y</v>
      </c>
      <c r="O137" s="23" t="s">
        <v>32</v>
      </c>
      <c r="P137" s="23" t="s">
        <v>33</v>
      </c>
      <c r="Q137" s="23"/>
      <c r="R137" s="23"/>
      <c r="S137" s="19" t="s">
        <v>34</v>
      </c>
      <c r="V137" s="16" t="str">
        <f t="shared" ca="1" si="12"/>
        <v>FD</v>
      </c>
      <c r="W137" s="14" t="str">
        <f t="shared" ca="1" si="12"/>
        <v>Food industry</v>
      </c>
      <c r="X137" s="3" t="str">
        <f>'EE investment costs'!D186</f>
        <v>LA-22</v>
      </c>
      <c r="Y137" s="3" t="str">
        <f>'EE investment costs'!E186</f>
        <v>Light</v>
      </c>
      <c r="AC137" s="123">
        <f>'EE investment costs'!C186</f>
        <v>2.2000000000000002</v>
      </c>
      <c r="AD137" s="22"/>
    </row>
    <row r="138" spans="2:30">
      <c r="B138" s="14" t="str">
        <f t="shared" ca="1" si="14"/>
        <v>INDFDEFFEM-22</v>
      </c>
      <c r="C138" s="15" t="str">
        <f t="shared" ca="1" si="13"/>
        <v>IFDEM</v>
      </c>
      <c r="D138" s="16">
        <f>'EE investment costs'!$F$15</f>
        <v>2016</v>
      </c>
      <c r="E138" s="14">
        <f>VLOOKUP(X138,'EE investment costs'!$D$56:$R$656,15,0)</f>
        <v>3.6235499999999998</v>
      </c>
      <c r="F138" s="17">
        <f ca="1">INDEX('EE investment costs'!$D$56:$R$656,MATCH(X138,'EE investment costs'!$D$56:$D$656,0),MATCH($V$8,'EE investment costs'!$D$56:$R$56,0))</f>
        <v>736.55056448977848</v>
      </c>
      <c r="I138" s="18">
        <v>1</v>
      </c>
      <c r="J138" s="18">
        <v>1</v>
      </c>
      <c r="K138" s="14">
        <f t="shared" ref="K138:K201" ca="1" si="17">IF(F138&lt;500,1,0)+IF(F138&lt;600,1,0)+IF(F138&lt;700,1,0)+IF(F138&lt;800,1,0)+IF(F138&lt;900,1,0)+IF(F138&lt;1000,1,0)+IF(F138&lt;1100,1,0)+IF(F138&lt;1200,1,0)</f>
        <v>5</v>
      </c>
      <c r="M138" s="19" t="str">
        <f t="shared" ca="1" si="15"/>
        <v>INDFDEFFEM-22</v>
      </c>
      <c r="N138" s="23" t="str">
        <f t="shared" ca="1" si="16"/>
        <v>Food industry Saving Tech-Electric Motors 2.2y</v>
      </c>
      <c r="O138" s="23" t="s">
        <v>32</v>
      </c>
      <c r="P138" s="23" t="s">
        <v>33</v>
      </c>
      <c r="Q138" s="23"/>
      <c r="R138" s="23"/>
      <c r="S138" s="19" t="s">
        <v>34</v>
      </c>
      <c r="V138" s="16" t="str">
        <f t="shared" ref="V138:W201" ca="1" si="18">V137</f>
        <v>FD</v>
      </c>
      <c r="W138" s="14" t="str">
        <f t="shared" ca="1" si="18"/>
        <v>Food industry</v>
      </c>
      <c r="X138" s="3" t="str">
        <f>'EE investment costs'!D187</f>
        <v>EM-22</v>
      </c>
      <c r="Y138" s="3" t="str">
        <f>'EE investment costs'!E187</f>
        <v>Electric Motors</v>
      </c>
      <c r="AC138" s="123">
        <f>'EE investment costs'!C187</f>
        <v>2.2000000000000002</v>
      </c>
      <c r="AD138" s="22"/>
    </row>
    <row r="139" spans="2:30">
      <c r="B139" s="14" t="str">
        <f t="shared" ca="1" si="14"/>
        <v>INDFDEFFTF-22</v>
      </c>
      <c r="C139" s="15" t="str">
        <f t="shared" ca="1" si="13"/>
        <v>IFDTF</v>
      </c>
      <c r="D139" s="16">
        <f>'EE investment costs'!$F$15</f>
        <v>2016</v>
      </c>
      <c r="E139" s="14">
        <f>VLOOKUP(X139,'EE investment costs'!$D$56:$R$656,15,0)</f>
        <v>7.8000000000000007</v>
      </c>
      <c r="F139" s="17">
        <f ca="1">INDEX('EE investment costs'!$D$56:$R$656,MATCH(X139,'EE investment costs'!$D$56:$D$656,0),MATCH($V$8,'EE investment costs'!$D$56:$R$56,0))</f>
        <v>323.26162153667366</v>
      </c>
      <c r="I139" s="18">
        <v>1</v>
      </c>
      <c r="J139" s="18">
        <v>1</v>
      </c>
      <c r="K139" s="14">
        <f t="shared" ca="1" si="17"/>
        <v>8</v>
      </c>
      <c r="M139" s="19" t="str">
        <f t="shared" ca="1" si="15"/>
        <v>INDFDEFFTF-22</v>
      </c>
      <c r="N139" s="23" t="str">
        <f t="shared" ca="1" si="16"/>
        <v>Food industry Saving Tech-Haulage Tractors, Trucks, Fishing boats 2.2y</v>
      </c>
      <c r="O139" s="23" t="s">
        <v>32</v>
      </c>
      <c r="P139" s="23" t="s">
        <v>33</v>
      </c>
      <c r="Q139" s="23"/>
      <c r="R139" s="23"/>
      <c r="S139" s="19" t="s">
        <v>34</v>
      </c>
      <c r="V139" s="16" t="str">
        <f t="shared" ca="1" si="18"/>
        <v>FD</v>
      </c>
      <c r="W139" s="14" t="str">
        <f t="shared" ca="1" si="18"/>
        <v>Food industry</v>
      </c>
      <c r="X139" s="3" t="str">
        <f>'EE investment costs'!D188</f>
        <v>TF-22</v>
      </c>
      <c r="Y139" s="3" t="str">
        <f>'EE investment costs'!E188</f>
        <v>Haulage Tractors, Trucks, Fishing boats</v>
      </c>
      <c r="AC139" s="123">
        <f>'EE investment costs'!C188</f>
        <v>2.2000000000000002</v>
      </c>
      <c r="AD139" s="22"/>
    </row>
    <row r="140" spans="2:30">
      <c r="B140" s="14" t="str">
        <f t="shared" ca="1" si="14"/>
        <v>INDFDEFFMT-23</v>
      </c>
      <c r="C140" s="15" t="str">
        <f t="shared" ca="1" si="13"/>
        <v>IFDMT</v>
      </c>
      <c r="D140" s="16">
        <f>'EE investment costs'!$F$15</f>
        <v>2016</v>
      </c>
      <c r="E140" s="14">
        <f>VLOOKUP(X140,'EE investment costs'!$D$56:$R$656,15,0)</f>
        <v>5.15</v>
      </c>
      <c r="F140" s="17">
        <f ca="1">INDEX('EE investment costs'!$D$56:$R$656,MATCH(X140,'EE investment costs'!$D$56:$D$656,0),MATCH($V$8,'EE investment costs'!$D$56:$R$56,0))</f>
        <v>310.99512560928576</v>
      </c>
      <c r="I140" s="18">
        <v>1</v>
      </c>
      <c r="J140" s="18">
        <v>1</v>
      </c>
      <c r="K140" s="14">
        <f t="shared" ca="1" si="17"/>
        <v>8</v>
      </c>
      <c r="M140" s="19" t="str">
        <f t="shared" ca="1" si="15"/>
        <v>INDFDEFFMT-23</v>
      </c>
      <c r="N140" s="23" t="str">
        <f t="shared" ca="1" si="16"/>
        <v>Food industry Saving Tech-Heat Medium Temp. up to 150C 2.3y</v>
      </c>
      <c r="O140" s="23" t="s">
        <v>32</v>
      </c>
      <c r="P140" s="23" t="s">
        <v>33</v>
      </c>
      <c r="Q140" s="23"/>
      <c r="R140" s="23"/>
      <c r="S140" s="19" t="s">
        <v>34</v>
      </c>
      <c r="V140" s="16" t="str">
        <f t="shared" ca="1" si="18"/>
        <v>FD</v>
      </c>
      <c r="W140" s="14" t="str">
        <f t="shared" ca="1" si="18"/>
        <v>Food industry</v>
      </c>
      <c r="X140" s="3" t="str">
        <f>'EE investment costs'!D189</f>
        <v>MT-23</v>
      </c>
      <c r="Y140" s="3" t="str">
        <f>'EE investment costs'!E189</f>
        <v>Heat Medium Temp. up to 150C</v>
      </c>
      <c r="AC140" s="123">
        <f>'EE investment costs'!C189</f>
        <v>2.2999999999999998</v>
      </c>
      <c r="AD140" s="22"/>
    </row>
    <row r="141" spans="2:30">
      <c r="B141" s="14" t="str">
        <f t="shared" ca="1" si="14"/>
        <v>INDFDEFFHT-23</v>
      </c>
      <c r="C141" s="15" t="str">
        <f t="shared" ca="1" si="13"/>
        <v>IFDHT</v>
      </c>
      <c r="D141" s="16">
        <f>'EE investment costs'!$F$15</f>
        <v>2016</v>
      </c>
      <c r="E141" s="14">
        <f>VLOOKUP(X141,'EE investment costs'!$D$56:$R$656,15,0)</f>
        <v>4.1199999999999992</v>
      </c>
      <c r="F141" s="17">
        <f ca="1">INDEX('EE investment costs'!$D$56:$R$656,MATCH(X141,'EE investment costs'!$D$56:$D$656,0),MATCH($V$8,'EE investment costs'!$D$56:$R$56,0))</f>
        <v>270.66761585720167</v>
      </c>
      <c r="I141" s="18">
        <v>1</v>
      </c>
      <c r="J141" s="18">
        <v>1</v>
      </c>
      <c r="K141" s="14">
        <f t="shared" ca="1" si="17"/>
        <v>8</v>
      </c>
      <c r="M141" s="19" t="str">
        <f t="shared" ca="1" si="15"/>
        <v>INDFDEFFHT-23</v>
      </c>
      <c r="N141" s="23" t="str">
        <f t="shared" ca="1" si="16"/>
        <v>Food industry Saving Tech-Heat High Temp. over 150C 2.3y</v>
      </c>
      <c r="O141" s="23" t="s">
        <v>32</v>
      </c>
      <c r="P141" s="23" t="s">
        <v>33</v>
      </c>
      <c r="Q141" s="23"/>
      <c r="R141" s="23"/>
      <c r="S141" s="19" t="s">
        <v>34</v>
      </c>
      <c r="V141" s="16" t="str">
        <f t="shared" ca="1" si="18"/>
        <v>FD</v>
      </c>
      <c r="W141" s="14" t="str">
        <f t="shared" ca="1" si="18"/>
        <v>Food industry</v>
      </c>
      <c r="X141" s="3" t="str">
        <f>'EE investment costs'!D190</f>
        <v>HT-23</v>
      </c>
      <c r="Y141" s="3" t="str">
        <f>'EE investment costs'!E190</f>
        <v>Heat High Temp. over 150C</v>
      </c>
      <c r="AC141" s="123">
        <f>'EE investment costs'!C190</f>
        <v>2.2999999999999998</v>
      </c>
      <c r="AD141" s="22"/>
    </row>
    <row r="142" spans="2:30">
      <c r="B142" s="14" t="str">
        <f t="shared" ca="1" si="14"/>
        <v>INDFDEFFRH-23</v>
      </c>
      <c r="C142" s="15" t="str">
        <f t="shared" ca="1" si="13"/>
        <v>IFDRH</v>
      </c>
      <c r="D142" s="16">
        <f>'EE investment costs'!$F$15</f>
        <v>2016</v>
      </c>
      <c r="E142" s="14">
        <f>VLOOKUP(X142,'EE investment costs'!$D$56:$R$656,15,0)</f>
        <v>16</v>
      </c>
      <c r="F142" s="17">
        <f ca="1">INDEX('EE investment costs'!$D$56:$R$656,MATCH(X142,'EE investment costs'!$D$56:$D$656,0),MATCH($V$8,'EE investment costs'!$D$56:$R$56,0))</f>
        <v>0</v>
      </c>
      <c r="I142" s="18">
        <v>1</v>
      </c>
      <c r="J142" s="18">
        <v>1</v>
      </c>
      <c r="K142" s="14">
        <f t="shared" ca="1" si="17"/>
        <v>8</v>
      </c>
      <c r="M142" s="19" t="str">
        <f t="shared" ca="1" si="15"/>
        <v>INDFDEFFRH-23</v>
      </c>
      <c r="N142" s="23" t="str">
        <f t="shared" ca="1" si="16"/>
        <v>Food industry Saving Tech-Heat Room Heat 2.3y</v>
      </c>
      <c r="O142" s="23" t="s">
        <v>32</v>
      </c>
      <c r="P142" s="23" t="s">
        <v>33</v>
      </c>
      <c r="Q142" s="23"/>
      <c r="R142" s="23"/>
      <c r="S142" s="19" t="s">
        <v>34</v>
      </c>
      <c r="V142" s="16" t="str">
        <f t="shared" ca="1" si="18"/>
        <v>FD</v>
      </c>
      <c r="W142" s="14" t="str">
        <f t="shared" ca="1" si="18"/>
        <v>Food industry</v>
      </c>
      <c r="X142" s="3" t="str">
        <f>'EE investment costs'!D191</f>
        <v>RH-23</v>
      </c>
      <c r="Y142" s="3" t="str">
        <f>'EE investment costs'!E191</f>
        <v>Heat Room Heat</v>
      </c>
      <c r="AC142" s="123">
        <f>'EE investment costs'!C191</f>
        <v>2.2999999999999998</v>
      </c>
      <c r="AD142" s="22"/>
    </row>
    <row r="143" spans="2:30">
      <c r="B143" s="14" t="str">
        <f t="shared" ca="1" si="14"/>
        <v>INDFDEFFLA-23</v>
      </c>
      <c r="C143" s="15" t="str">
        <f t="shared" ca="1" si="13"/>
        <v>IFDLA</v>
      </c>
      <c r="D143" s="16">
        <f>'EE investment costs'!$F$15</f>
        <v>2016</v>
      </c>
      <c r="E143" s="14">
        <f>VLOOKUP(X143,'EE investment costs'!$D$56:$R$656,15,0)</f>
        <v>3.4764999999999997</v>
      </c>
      <c r="F143" s="17">
        <f ca="1">INDEX('EE investment costs'!$D$56:$R$656,MATCH(X143,'EE investment costs'!$D$56:$D$656,0),MATCH($V$8,'EE investment costs'!$D$56:$R$56,0))</f>
        <v>829.98353795755111</v>
      </c>
      <c r="I143" s="18">
        <v>1</v>
      </c>
      <c r="J143" s="18">
        <v>1</v>
      </c>
      <c r="K143" s="14">
        <f t="shared" ca="1" si="17"/>
        <v>4</v>
      </c>
      <c r="M143" s="19" t="str">
        <f t="shared" ca="1" si="15"/>
        <v>INDFDEFFLA-23</v>
      </c>
      <c r="N143" s="23" t="str">
        <f t="shared" ca="1" si="16"/>
        <v>Food industry Saving Tech-Light 2.3y</v>
      </c>
      <c r="O143" s="23" t="s">
        <v>32</v>
      </c>
      <c r="P143" s="23" t="s">
        <v>33</v>
      </c>
      <c r="Q143" s="23"/>
      <c r="R143" s="23"/>
      <c r="S143" s="19" t="s">
        <v>34</v>
      </c>
      <c r="V143" s="16" t="str">
        <f t="shared" ca="1" si="18"/>
        <v>FD</v>
      </c>
      <c r="W143" s="14" t="str">
        <f t="shared" ca="1" si="18"/>
        <v>Food industry</v>
      </c>
      <c r="X143" s="3" t="str">
        <f>'EE investment costs'!D192</f>
        <v>LA-23</v>
      </c>
      <c r="Y143" s="3" t="str">
        <f>'EE investment costs'!E192</f>
        <v>Light</v>
      </c>
      <c r="AC143" s="123">
        <f>'EE investment costs'!C192</f>
        <v>2.2999999999999998</v>
      </c>
      <c r="AD143" s="22"/>
    </row>
    <row r="144" spans="2:30">
      <c r="B144" s="14" t="str">
        <f t="shared" ca="1" si="14"/>
        <v>INDFDEFFEM-23</v>
      </c>
      <c r="C144" s="15" t="str">
        <f t="shared" ca="1" si="13"/>
        <v>IFDEM</v>
      </c>
      <c r="D144" s="16">
        <f>'EE investment costs'!$F$15</f>
        <v>2016</v>
      </c>
      <c r="E144" s="14">
        <f>VLOOKUP(X144,'EE investment costs'!$D$56:$R$656,15,0)</f>
        <v>3.6503249999999996</v>
      </c>
      <c r="F144" s="17">
        <f ca="1">INDEX('EE investment costs'!$D$56:$R$656,MATCH(X144,'EE investment costs'!$D$56:$D$656,0),MATCH($V$8,'EE investment costs'!$D$56:$R$56,0))</f>
        <v>790.66858221833763</v>
      </c>
      <c r="I144" s="18">
        <v>1</v>
      </c>
      <c r="J144" s="18">
        <v>1</v>
      </c>
      <c r="K144" s="14">
        <f t="shared" ca="1" si="17"/>
        <v>5</v>
      </c>
      <c r="M144" s="19" t="str">
        <f t="shared" ca="1" si="15"/>
        <v>INDFDEFFEM-23</v>
      </c>
      <c r="N144" s="23" t="str">
        <f t="shared" ca="1" si="16"/>
        <v>Food industry Saving Tech-Electric Motors 2.3y</v>
      </c>
      <c r="O144" s="23" t="s">
        <v>32</v>
      </c>
      <c r="P144" s="23" t="s">
        <v>33</v>
      </c>
      <c r="Q144" s="23"/>
      <c r="R144" s="23"/>
      <c r="S144" s="19" t="s">
        <v>34</v>
      </c>
      <c r="V144" s="16" t="str">
        <f t="shared" ca="1" si="18"/>
        <v>FD</v>
      </c>
      <c r="W144" s="14" t="str">
        <f t="shared" ca="1" si="18"/>
        <v>Food industry</v>
      </c>
      <c r="X144" s="3" t="str">
        <f>'EE investment costs'!D193</f>
        <v>EM-23</v>
      </c>
      <c r="Y144" s="3" t="str">
        <f>'EE investment costs'!E193</f>
        <v>Electric Motors</v>
      </c>
      <c r="AC144" s="123">
        <f>'EE investment costs'!C193</f>
        <v>2.2999999999999998</v>
      </c>
      <c r="AD144" s="22"/>
    </row>
    <row r="145" spans="2:30">
      <c r="B145" s="14" t="str">
        <f t="shared" ca="1" si="14"/>
        <v>INDFDEFFTF-23</v>
      </c>
      <c r="C145" s="15" t="str">
        <f t="shared" ca="1" si="13"/>
        <v>IFDTF</v>
      </c>
      <c r="D145" s="16">
        <f>'EE investment costs'!$F$15</f>
        <v>2016</v>
      </c>
      <c r="E145" s="14">
        <f>VLOOKUP(X145,'EE investment costs'!$D$56:$R$656,15,0)</f>
        <v>8.1999999999999993</v>
      </c>
      <c r="F145" s="17">
        <f ca="1">INDEX('EE investment costs'!$D$56:$R$656,MATCH(X145,'EE investment costs'!$D$56:$D$656,0),MATCH($V$8,'EE investment costs'!$D$56:$R$56,0))</f>
        <v>337.95533160652241</v>
      </c>
      <c r="I145" s="18">
        <v>1</v>
      </c>
      <c r="J145" s="18">
        <v>1</v>
      </c>
      <c r="K145" s="14">
        <f t="shared" ca="1" si="17"/>
        <v>8</v>
      </c>
      <c r="M145" s="19" t="str">
        <f t="shared" ca="1" si="15"/>
        <v>INDFDEFFTF-23</v>
      </c>
      <c r="N145" s="23" t="str">
        <f t="shared" ca="1" si="16"/>
        <v>Food industry Saving Tech-Haulage Tractors, Trucks, Fishing boats 2.3y</v>
      </c>
      <c r="O145" s="23" t="s">
        <v>32</v>
      </c>
      <c r="P145" s="23" t="s">
        <v>33</v>
      </c>
      <c r="Q145" s="23"/>
      <c r="R145" s="23"/>
      <c r="S145" s="19" t="s">
        <v>34</v>
      </c>
      <c r="V145" s="16" t="str">
        <f t="shared" ca="1" si="18"/>
        <v>FD</v>
      </c>
      <c r="W145" s="14" t="str">
        <f t="shared" ca="1" si="18"/>
        <v>Food industry</v>
      </c>
      <c r="X145" s="3" t="str">
        <f>'EE investment costs'!D194</f>
        <v>TF-23</v>
      </c>
      <c r="Y145" s="3" t="str">
        <f>'EE investment costs'!E194</f>
        <v>Haulage Tractors, Trucks, Fishing boats</v>
      </c>
      <c r="AC145" s="123">
        <f>'EE investment costs'!C194</f>
        <v>2.2999999999999998</v>
      </c>
      <c r="AD145" s="22"/>
    </row>
    <row r="146" spans="2:30">
      <c r="B146" s="14" t="str">
        <f t="shared" ca="1" si="14"/>
        <v>INDFDEFFMT-24</v>
      </c>
      <c r="C146" s="15" t="str">
        <f t="shared" ca="1" si="13"/>
        <v>IFDMT</v>
      </c>
      <c r="D146" s="16">
        <f>'EE investment costs'!$F$15</f>
        <v>2016</v>
      </c>
      <c r="E146" s="14">
        <f>VLOOKUP(X146,'EE investment costs'!$D$56:$R$656,15,0)</f>
        <v>5.2</v>
      </c>
      <c r="F146" s="17">
        <f ca="1">INDEX('EE investment costs'!$D$56:$R$656,MATCH(X146,'EE investment costs'!$D$56:$D$656,0),MATCH($V$8,'EE investment costs'!$D$56:$R$56,0))</f>
        <v>329.90956199167704</v>
      </c>
      <c r="I146" s="18">
        <v>1</v>
      </c>
      <c r="J146" s="18">
        <v>1</v>
      </c>
      <c r="K146" s="14">
        <f t="shared" ca="1" si="17"/>
        <v>8</v>
      </c>
      <c r="M146" s="19" t="str">
        <f t="shared" ca="1" si="15"/>
        <v>INDFDEFFMT-24</v>
      </c>
      <c r="N146" s="23" t="str">
        <f t="shared" ca="1" si="16"/>
        <v>Food industry Saving Tech-Heat Medium Temp. up to 150C 2.4y</v>
      </c>
      <c r="O146" s="23" t="s">
        <v>32</v>
      </c>
      <c r="P146" s="23" t="s">
        <v>33</v>
      </c>
      <c r="Q146" s="23"/>
      <c r="R146" s="23"/>
      <c r="S146" s="19" t="s">
        <v>34</v>
      </c>
      <c r="V146" s="16" t="str">
        <f t="shared" ca="1" si="18"/>
        <v>FD</v>
      </c>
      <c r="W146" s="14" t="str">
        <f t="shared" ca="1" si="18"/>
        <v>Food industry</v>
      </c>
      <c r="X146" s="3" t="str">
        <f>'EE investment costs'!D195</f>
        <v>MT-24</v>
      </c>
      <c r="Y146" s="3" t="str">
        <f>'EE investment costs'!E195</f>
        <v>Heat Medium Temp. up to 150C</v>
      </c>
      <c r="AC146" s="123">
        <f>'EE investment costs'!C195</f>
        <v>2.4</v>
      </c>
      <c r="AD146" s="22"/>
    </row>
    <row r="147" spans="2:30">
      <c r="B147" s="14" t="str">
        <f t="shared" ca="1" si="14"/>
        <v>INDFDEFFHT-24</v>
      </c>
      <c r="C147" s="15" t="str">
        <f t="shared" ca="1" si="13"/>
        <v>IFDHT</v>
      </c>
      <c r="D147" s="16">
        <f>'EE investment costs'!$F$15</f>
        <v>2016</v>
      </c>
      <c r="E147" s="14">
        <f>VLOOKUP(X147,'EE investment costs'!$D$56:$R$656,15,0)</f>
        <v>4.1599999999999993</v>
      </c>
      <c r="F147" s="17">
        <f ca="1">INDEX('EE investment costs'!$D$56:$R$656,MATCH(X147,'EE investment costs'!$D$56:$D$656,0),MATCH($V$8,'EE investment costs'!$D$56:$R$56,0))</f>
        <v>285.10322203625242</v>
      </c>
      <c r="I147" s="18">
        <v>1</v>
      </c>
      <c r="J147" s="18">
        <v>1</v>
      </c>
      <c r="K147" s="14">
        <f t="shared" ca="1" si="17"/>
        <v>8</v>
      </c>
      <c r="M147" s="19" t="str">
        <f t="shared" ca="1" si="15"/>
        <v>INDFDEFFHT-24</v>
      </c>
      <c r="N147" s="23" t="str">
        <f t="shared" ca="1" si="16"/>
        <v>Food industry Saving Tech-Heat High Temp. over 150C 2.4y</v>
      </c>
      <c r="O147" s="23" t="s">
        <v>32</v>
      </c>
      <c r="P147" s="23" t="s">
        <v>33</v>
      </c>
      <c r="Q147" s="23"/>
      <c r="R147" s="23"/>
      <c r="S147" s="19" t="s">
        <v>34</v>
      </c>
      <c r="V147" s="16" t="str">
        <f t="shared" ca="1" si="18"/>
        <v>FD</v>
      </c>
      <c r="W147" s="14" t="str">
        <f t="shared" ca="1" si="18"/>
        <v>Food industry</v>
      </c>
      <c r="X147" s="3" t="str">
        <f>'EE investment costs'!D196</f>
        <v>HT-24</v>
      </c>
      <c r="Y147" s="3" t="str">
        <f>'EE investment costs'!E196</f>
        <v>Heat High Temp. over 150C</v>
      </c>
      <c r="AC147" s="123">
        <f>'EE investment costs'!C196</f>
        <v>2.4</v>
      </c>
      <c r="AD147" s="22"/>
    </row>
    <row r="148" spans="2:30">
      <c r="B148" s="14" t="str">
        <f t="shared" ca="1" si="14"/>
        <v>INDFDEFFRH-24</v>
      </c>
      <c r="C148" s="15" t="str">
        <f t="shared" ca="1" si="13"/>
        <v>IFDRH</v>
      </c>
      <c r="D148" s="16">
        <f>'EE investment costs'!$F$15</f>
        <v>2016</v>
      </c>
      <c r="E148" s="14">
        <f>VLOOKUP(X148,'EE investment costs'!$D$56:$R$656,15,0)</f>
        <v>16</v>
      </c>
      <c r="F148" s="17">
        <f ca="1">INDEX('EE investment costs'!$D$56:$R$656,MATCH(X148,'EE investment costs'!$D$56:$D$656,0),MATCH($V$8,'EE investment costs'!$D$56:$R$56,0))</f>
        <v>0</v>
      </c>
      <c r="I148" s="18">
        <v>1</v>
      </c>
      <c r="J148" s="18">
        <v>1</v>
      </c>
      <c r="K148" s="14">
        <f t="shared" ca="1" si="17"/>
        <v>8</v>
      </c>
      <c r="M148" s="19" t="str">
        <f t="shared" ca="1" si="15"/>
        <v>INDFDEFFRH-24</v>
      </c>
      <c r="N148" s="23" t="str">
        <f t="shared" ca="1" si="16"/>
        <v>Food industry Saving Tech-Heat Room Heat 2.4y</v>
      </c>
      <c r="O148" s="23" t="s">
        <v>32</v>
      </c>
      <c r="P148" s="23" t="s">
        <v>33</v>
      </c>
      <c r="Q148" s="23"/>
      <c r="R148" s="23"/>
      <c r="S148" s="19" t="s">
        <v>34</v>
      </c>
      <c r="V148" s="16" t="str">
        <f t="shared" ca="1" si="18"/>
        <v>FD</v>
      </c>
      <c r="W148" s="14" t="str">
        <f t="shared" ca="1" si="18"/>
        <v>Food industry</v>
      </c>
      <c r="X148" s="3" t="str">
        <f>'EE investment costs'!D197</f>
        <v>RH-24</v>
      </c>
      <c r="Y148" s="3" t="str">
        <f>'EE investment costs'!E197</f>
        <v>Heat Room Heat</v>
      </c>
      <c r="AC148" s="123">
        <f>'EE investment costs'!C197</f>
        <v>2.4</v>
      </c>
      <c r="AD148" s="22"/>
    </row>
    <row r="149" spans="2:30">
      <c r="B149" s="14" t="str">
        <f t="shared" ca="1" si="14"/>
        <v>INDFDEFFLA-24</v>
      </c>
      <c r="C149" s="15" t="str">
        <f t="shared" ca="1" si="13"/>
        <v>IFDLA</v>
      </c>
      <c r="D149" s="16">
        <f>'EE investment costs'!$F$15</f>
        <v>2016</v>
      </c>
      <c r="E149" s="14">
        <f>VLOOKUP(X149,'EE investment costs'!$D$56:$R$656,15,0)</f>
        <v>3.5019999999999998</v>
      </c>
      <c r="F149" s="17">
        <f ca="1">INDEX('EE investment costs'!$D$56:$R$656,MATCH(X149,'EE investment costs'!$D$56:$D$656,0),MATCH($V$8,'EE investment costs'!$D$56:$R$56,0))</f>
        <v>885.92654208283125</v>
      </c>
      <c r="I149" s="18">
        <v>1</v>
      </c>
      <c r="J149" s="18">
        <v>1</v>
      </c>
      <c r="K149" s="14">
        <f t="shared" ca="1" si="17"/>
        <v>4</v>
      </c>
      <c r="M149" s="19" t="str">
        <f t="shared" ca="1" si="15"/>
        <v>INDFDEFFLA-24</v>
      </c>
      <c r="N149" s="23" t="str">
        <f t="shared" ca="1" si="16"/>
        <v>Food industry Saving Tech-Light 2.4y</v>
      </c>
      <c r="O149" s="23" t="s">
        <v>32</v>
      </c>
      <c r="P149" s="23" t="s">
        <v>33</v>
      </c>
      <c r="Q149" s="23"/>
      <c r="R149" s="23"/>
      <c r="S149" s="19" t="s">
        <v>34</v>
      </c>
      <c r="V149" s="16" t="str">
        <f t="shared" ca="1" si="18"/>
        <v>FD</v>
      </c>
      <c r="W149" s="14" t="str">
        <f t="shared" ca="1" si="18"/>
        <v>Food industry</v>
      </c>
      <c r="X149" s="3" t="str">
        <f>'EE investment costs'!D198</f>
        <v>LA-24</v>
      </c>
      <c r="Y149" s="3" t="str">
        <f>'EE investment costs'!E198</f>
        <v>Light</v>
      </c>
      <c r="AC149" s="123">
        <f>'EE investment costs'!C198</f>
        <v>2.4</v>
      </c>
      <c r="AD149" s="22"/>
    </row>
    <row r="150" spans="2:30">
      <c r="B150" s="14" t="str">
        <f t="shared" ca="1" si="14"/>
        <v>INDFDEFFEM-24</v>
      </c>
      <c r="C150" s="15" t="str">
        <f t="shared" ca="1" si="13"/>
        <v>IFDEM</v>
      </c>
      <c r="D150" s="16">
        <f>'EE investment costs'!$F$15</f>
        <v>2016</v>
      </c>
      <c r="E150" s="14">
        <f>VLOOKUP(X150,'EE investment costs'!$D$56:$R$656,15,0)</f>
        <v>3.6770999999999998</v>
      </c>
      <c r="F150" s="17">
        <f ca="1">INDEX('EE investment costs'!$D$56:$R$656,MATCH(X150,'EE investment costs'!$D$56:$D$656,0),MATCH($V$8,'EE investment costs'!$D$56:$R$56,0))</f>
        <v>844.78659994689701</v>
      </c>
      <c r="I150" s="18">
        <v>1</v>
      </c>
      <c r="J150" s="18">
        <v>1</v>
      </c>
      <c r="K150" s="14">
        <f t="shared" ca="1" si="17"/>
        <v>4</v>
      </c>
      <c r="M150" s="19" t="str">
        <f t="shared" ca="1" si="15"/>
        <v>INDFDEFFEM-24</v>
      </c>
      <c r="N150" s="23" t="str">
        <f t="shared" ca="1" si="16"/>
        <v>Food industry Saving Tech-Electric Motors 2.4y</v>
      </c>
      <c r="O150" s="23" t="s">
        <v>32</v>
      </c>
      <c r="P150" s="23" t="s">
        <v>33</v>
      </c>
      <c r="Q150" s="23"/>
      <c r="R150" s="23"/>
      <c r="S150" s="19" t="s">
        <v>34</v>
      </c>
      <c r="V150" s="16" t="str">
        <f t="shared" ca="1" si="18"/>
        <v>FD</v>
      </c>
      <c r="W150" s="14" t="str">
        <f t="shared" ca="1" si="18"/>
        <v>Food industry</v>
      </c>
      <c r="X150" s="3" t="str">
        <f>'EE investment costs'!D199</f>
        <v>EM-24</v>
      </c>
      <c r="Y150" s="3" t="str">
        <f>'EE investment costs'!E199</f>
        <v>Electric Motors</v>
      </c>
      <c r="AC150" s="123">
        <f>'EE investment costs'!C199</f>
        <v>2.4</v>
      </c>
      <c r="AD150" s="22"/>
    </row>
    <row r="151" spans="2:30">
      <c r="B151" s="14" t="str">
        <f t="shared" ca="1" si="14"/>
        <v>INDFDEFFTF-24</v>
      </c>
      <c r="C151" s="15" t="str">
        <f t="shared" ca="1" si="13"/>
        <v>IFDTF</v>
      </c>
      <c r="D151" s="16">
        <f>'EE investment costs'!$F$15</f>
        <v>2016</v>
      </c>
      <c r="E151" s="14">
        <f>VLOOKUP(X151,'EE investment costs'!$D$56:$R$656,15,0)</f>
        <v>8.6</v>
      </c>
      <c r="F151" s="17">
        <f ca="1">INDEX('EE investment costs'!$D$56:$R$656,MATCH(X151,'EE investment costs'!$D$56:$D$656,0),MATCH($V$8,'EE investment costs'!$D$56:$R$56,0))</f>
        <v>352.64904167637127</v>
      </c>
      <c r="I151" s="18">
        <v>1</v>
      </c>
      <c r="J151" s="18">
        <v>1</v>
      </c>
      <c r="K151" s="14">
        <f t="shared" ca="1" si="17"/>
        <v>8</v>
      </c>
      <c r="M151" s="19" t="str">
        <f t="shared" ca="1" si="15"/>
        <v>INDFDEFFTF-24</v>
      </c>
      <c r="N151" s="23" t="str">
        <f t="shared" ca="1" si="16"/>
        <v>Food industry Saving Tech-Haulage Tractors, Trucks, Fishing boats 2.4y</v>
      </c>
      <c r="O151" s="23" t="s">
        <v>32</v>
      </c>
      <c r="P151" s="23" t="s">
        <v>33</v>
      </c>
      <c r="Q151" s="23"/>
      <c r="R151" s="23"/>
      <c r="S151" s="19" t="s">
        <v>34</v>
      </c>
      <c r="V151" s="16" t="str">
        <f t="shared" ca="1" si="18"/>
        <v>FD</v>
      </c>
      <c r="W151" s="14" t="str">
        <f t="shared" ca="1" si="18"/>
        <v>Food industry</v>
      </c>
      <c r="X151" s="3" t="str">
        <f>'EE investment costs'!D200</f>
        <v>TF-24</v>
      </c>
      <c r="Y151" s="3" t="str">
        <f>'EE investment costs'!E200</f>
        <v>Haulage Tractors, Trucks, Fishing boats</v>
      </c>
      <c r="AC151" s="123">
        <f>'EE investment costs'!C200</f>
        <v>2.4</v>
      </c>
      <c r="AD151" s="22"/>
    </row>
    <row r="152" spans="2:30">
      <c r="B152" s="14" t="str">
        <f t="shared" ca="1" si="14"/>
        <v>INDFDEFFMT-25</v>
      </c>
      <c r="C152" s="15" t="str">
        <f t="shared" ca="1" si="13"/>
        <v>IFDMT</v>
      </c>
      <c r="D152" s="16">
        <f>'EE investment costs'!$F$15</f>
        <v>2016</v>
      </c>
      <c r="E152" s="14">
        <f>VLOOKUP(X152,'EE investment costs'!$D$56:$R$656,15,0)</f>
        <v>5.25</v>
      </c>
      <c r="F152" s="17">
        <f ca="1">INDEX('EE investment costs'!$D$56:$R$656,MATCH(X152,'EE investment costs'!$D$56:$D$656,0),MATCH($V$8,'EE investment costs'!$D$56:$R$56,0))</f>
        <v>348.82399837406837</v>
      </c>
      <c r="I152" s="18">
        <v>1</v>
      </c>
      <c r="J152" s="18">
        <v>1</v>
      </c>
      <c r="K152" s="14">
        <f t="shared" ca="1" si="17"/>
        <v>8</v>
      </c>
      <c r="M152" s="19" t="str">
        <f t="shared" ca="1" si="15"/>
        <v>INDFDEFFMT-25</v>
      </c>
      <c r="N152" s="23" t="str">
        <f t="shared" ca="1" si="16"/>
        <v>Food industry Saving Tech-Heat Medium Temp. up to 150C 2.5y</v>
      </c>
      <c r="O152" s="23" t="s">
        <v>32</v>
      </c>
      <c r="P152" s="23" t="s">
        <v>33</v>
      </c>
      <c r="Q152" s="23"/>
      <c r="R152" s="23"/>
      <c r="S152" s="19" t="s">
        <v>34</v>
      </c>
      <c r="V152" s="16" t="str">
        <f t="shared" ca="1" si="18"/>
        <v>FD</v>
      </c>
      <c r="W152" s="14" t="str">
        <f t="shared" ca="1" si="18"/>
        <v>Food industry</v>
      </c>
      <c r="X152" s="3" t="str">
        <f>'EE investment costs'!D201</f>
        <v>MT-25</v>
      </c>
      <c r="Y152" s="3" t="str">
        <f>'EE investment costs'!E201</f>
        <v>Heat Medium Temp. up to 150C</v>
      </c>
      <c r="AC152" s="123">
        <f>'EE investment costs'!C201</f>
        <v>2.5</v>
      </c>
      <c r="AD152" s="22"/>
    </row>
    <row r="153" spans="2:30">
      <c r="B153" s="14" t="str">
        <f t="shared" ca="1" si="14"/>
        <v>INDFDEFFHT-25</v>
      </c>
      <c r="C153" s="15" t="str">
        <f t="shared" ca="1" si="13"/>
        <v>IFDHT</v>
      </c>
      <c r="D153" s="16">
        <f>'EE investment costs'!$F$15</f>
        <v>2016</v>
      </c>
      <c r="E153" s="14">
        <f>VLOOKUP(X153,'EE investment costs'!$D$56:$R$656,15,0)</f>
        <v>4.1999999999999993</v>
      </c>
      <c r="F153" s="17">
        <f ca="1">INDEX('EE investment costs'!$D$56:$R$656,MATCH(X153,'EE investment costs'!$D$56:$D$656,0),MATCH($V$8,'EE investment costs'!$D$56:$R$56,0))</f>
        <v>299.53882821530323</v>
      </c>
      <c r="I153" s="18">
        <v>1</v>
      </c>
      <c r="J153" s="18">
        <v>1</v>
      </c>
      <c r="K153" s="14">
        <f t="shared" ca="1" si="17"/>
        <v>8</v>
      </c>
      <c r="M153" s="19" t="str">
        <f t="shared" ca="1" si="15"/>
        <v>INDFDEFFHT-25</v>
      </c>
      <c r="N153" s="23" t="str">
        <f t="shared" ca="1" si="16"/>
        <v>Food industry Saving Tech-Heat High Temp. over 150C 2.5y</v>
      </c>
      <c r="O153" s="23" t="s">
        <v>32</v>
      </c>
      <c r="P153" s="23" t="s">
        <v>33</v>
      </c>
      <c r="Q153" s="23"/>
      <c r="R153" s="23"/>
      <c r="S153" s="19" t="s">
        <v>34</v>
      </c>
      <c r="V153" s="16" t="str">
        <f t="shared" ca="1" si="18"/>
        <v>FD</v>
      </c>
      <c r="W153" s="14" t="str">
        <f t="shared" ca="1" si="18"/>
        <v>Food industry</v>
      </c>
      <c r="X153" s="3" t="str">
        <f>'EE investment costs'!D202</f>
        <v>HT-25</v>
      </c>
      <c r="Y153" s="3" t="str">
        <f>'EE investment costs'!E202</f>
        <v>Heat High Temp. over 150C</v>
      </c>
      <c r="AC153" s="123">
        <f>'EE investment costs'!C202</f>
        <v>2.5</v>
      </c>
      <c r="AD153" s="22"/>
    </row>
    <row r="154" spans="2:30">
      <c r="B154" s="14" t="str">
        <f t="shared" ca="1" si="14"/>
        <v>INDFDEFFRH-25</v>
      </c>
      <c r="C154" s="15" t="str">
        <f t="shared" ca="1" si="13"/>
        <v>IFDRH</v>
      </c>
      <c r="D154" s="16">
        <f>'EE investment costs'!$F$15</f>
        <v>2016</v>
      </c>
      <c r="E154" s="14">
        <f>VLOOKUP(X154,'EE investment costs'!$D$56:$R$656,15,0)</f>
        <v>16</v>
      </c>
      <c r="F154" s="17">
        <f ca="1">INDEX('EE investment costs'!$D$56:$R$656,MATCH(X154,'EE investment costs'!$D$56:$D$656,0),MATCH($V$8,'EE investment costs'!$D$56:$R$56,0))</f>
        <v>0</v>
      </c>
      <c r="I154" s="18">
        <v>1</v>
      </c>
      <c r="J154" s="18">
        <v>1</v>
      </c>
      <c r="K154" s="14">
        <f t="shared" ca="1" si="17"/>
        <v>8</v>
      </c>
      <c r="M154" s="19" t="str">
        <f t="shared" ca="1" si="15"/>
        <v>INDFDEFFRH-25</v>
      </c>
      <c r="N154" s="23" t="str">
        <f t="shared" ca="1" si="16"/>
        <v>Food industry Saving Tech-Heat Room Heat 2.5y</v>
      </c>
      <c r="O154" s="23" t="s">
        <v>32</v>
      </c>
      <c r="P154" s="23" t="s">
        <v>33</v>
      </c>
      <c r="Q154" s="23"/>
      <c r="R154" s="23"/>
      <c r="S154" s="19" t="s">
        <v>34</v>
      </c>
      <c r="V154" s="16" t="str">
        <f t="shared" ca="1" si="18"/>
        <v>FD</v>
      </c>
      <c r="W154" s="14" t="str">
        <f t="shared" ca="1" si="18"/>
        <v>Food industry</v>
      </c>
      <c r="X154" s="3" t="str">
        <f>'EE investment costs'!D203</f>
        <v>RH-25</v>
      </c>
      <c r="Y154" s="3" t="str">
        <f>'EE investment costs'!E203</f>
        <v>Heat Room Heat</v>
      </c>
      <c r="AC154" s="123">
        <f>'EE investment costs'!C203</f>
        <v>2.5</v>
      </c>
      <c r="AD154" s="22"/>
    </row>
    <row r="155" spans="2:30">
      <c r="B155" s="14" t="str">
        <f t="shared" ca="1" si="14"/>
        <v>INDFDEFFLA-25</v>
      </c>
      <c r="C155" s="15" t="str">
        <f t="shared" ca="1" si="13"/>
        <v>IFDLA</v>
      </c>
      <c r="D155" s="16">
        <f>'EE investment costs'!$F$15</f>
        <v>2016</v>
      </c>
      <c r="E155" s="14">
        <f>VLOOKUP(X155,'EE investment costs'!$D$56:$R$656,15,0)</f>
        <v>3.5274999999999999</v>
      </c>
      <c r="F155" s="17">
        <f ca="1">INDEX('EE investment costs'!$D$56:$R$656,MATCH(X155,'EE investment costs'!$D$56:$D$656,0),MATCH($V$8,'EE investment costs'!$D$56:$R$56,0))</f>
        <v>941.86954620811139</v>
      </c>
      <c r="I155" s="18">
        <v>1</v>
      </c>
      <c r="J155" s="18">
        <v>1</v>
      </c>
      <c r="K155" s="14">
        <f t="shared" ca="1" si="17"/>
        <v>3</v>
      </c>
      <c r="M155" s="19" t="str">
        <f t="shared" ca="1" si="15"/>
        <v>INDFDEFFLA-25</v>
      </c>
      <c r="N155" s="23" t="str">
        <f t="shared" ca="1" si="16"/>
        <v>Food industry Saving Tech-Light 2.5y</v>
      </c>
      <c r="O155" s="23" t="s">
        <v>32</v>
      </c>
      <c r="P155" s="23" t="s">
        <v>33</v>
      </c>
      <c r="Q155" s="23"/>
      <c r="R155" s="23"/>
      <c r="S155" s="19" t="s">
        <v>34</v>
      </c>
      <c r="V155" s="16" t="str">
        <f t="shared" ca="1" si="18"/>
        <v>FD</v>
      </c>
      <c r="W155" s="14" t="str">
        <f t="shared" ca="1" si="18"/>
        <v>Food industry</v>
      </c>
      <c r="X155" s="3" t="str">
        <f>'EE investment costs'!D204</f>
        <v>LA-25</v>
      </c>
      <c r="Y155" s="3" t="str">
        <f>'EE investment costs'!E204</f>
        <v>Light</v>
      </c>
      <c r="AC155" s="123">
        <f>'EE investment costs'!C204</f>
        <v>2.5</v>
      </c>
      <c r="AD155" s="22"/>
    </row>
    <row r="156" spans="2:30">
      <c r="B156" s="14" t="str">
        <f t="shared" ca="1" si="14"/>
        <v>INDFDEFFEM-25</v>
      </c>
      <c r="C156" s="15" t="str">
        <f t="shared" ca="1" si="13"/>
        <v>IFDEM</v>
      </c>
      <c r="D156" s="16">
        <f>'EE investment costs'!$F$15</f>
        <v>2016</v>
      </c>
      <c r="E156" s="14">
        <f>VLOOKUP(X156,'EE investment costs'!$D$56:$R$656,15,0)</f>
        <v>3.703875</v>
      </c>
      <c r="F156" s="17">
        <f ca="1">INDEX('EE investment costs'!$D$56:$R$656,MATCH(X156,'EE investment costs'!$D$56:$D$656,0),MATCH($V$8,'EE investment costs'!$D$56:$R$56,0))</f>
        <v>898.90461767545628</v>
      </c>
      <c r="I156" s="18">
        <v>1</v>
      </c>
      <c r="J156" s="18">
        <v>1</v>
      </c>
      <c r="K156" s="14">
        <f t="shared" ca="1" si="17"/>
        <v>4</v>
      </c>
      <c r="M156" s="19" t="str">
        <f t="shared" ca="1" si="15"/>
        <v>INDFDEFFEM-25</v>
      </c>
      <c r="N156" s="23" t="str">
        <f t="shared" ca="1" si="16"/>
        <v>Food industry Saving Tech-Electric Motors 2.5y</v>
      </c>
      <c r="O156" s="23" t="s">
        <v>32</v>
      </c>
      <c r="P156" s="23" t="s">
        <v>33</v>
      </c>
      <c r="Q156" s="23"/>
      <c r="R156" s="23"/>
      <c r="S156" s="19" t="s">
        <v>34</v>
      </c>
      <c r="V156" s="16" t="str">
        <f t="shared" ca="1" si="18"/>
        <v>FD</v>
      </c>
      <c r="W156" s="14" t="str">
        <f t="shared" ca="1" si="18"/>
        <v>Food industry</v>
      </c>
      <c r="X156" s="3" t="str">
        <f>'EE investment costs'!D205</f>
        <v>EM-25</v>
      </c>
      <c r="Y156" s="3" t="str">
        <f>'EE investment costs'!E205</f>
        <v>Electric Motors</v>
      </c>
      <c r="AC156" s="123">
        <f>'EE investment costs'!C205</f>
        <v>2.5</v>
      </c>
      <c r="AD156" s="22"/>
    </row>
    <row r="157" spans="2:30">
      <c r="B157" s="14" t="str">
        <f t="shared" ca="1" si="14"/>
        <v>INDFDEFFTF-25</v>
      </c>
      <c r="C157" s="15" t="str">
        <f t="shared" ca="1" si="13"/>
        <v>IFDTF</v>
      </c>
      <c r="D157" s="16">
        <f>'EE investment costs'!$F$15</f>
        <v>2016</v>
      </c>
      <c r="E157" s="14">
        <f>VLOOKUP(X157,'EE investment costs'!$D$56:$R$656,15,0)</f>
        <v>9</v>
      </c>
      <c r="F157" s="17">
        <f ca="1">INDEX('EE investment costs'!$D$56:$R$656,MATCH(X157,'EE investment costs'!$D$56:$D$656,0),MATCH($V$8,'EE investment costs'!$D$56:$R$56,0))</f>
        <v>367.34275174622002</v>
      </c>
      <c r="I157" s="18">
        <v>1</v>
      </c>
      <c r="J157" s="18">
        <v>1</v>
      </c>
      <c r="K157" s="14">
        <f t="shared" ca="1" si="17"/>
        <v>8</v>
      </c>
      <c r="M157" s="19" t="str">
        <f t="shared" ca="1" si="15"/>
        <v>INDFDEFFTF-25</v>
      </c>
      <c r="N157" s="23" t="str">
        <f t="shared" ca="1" si="16"/>
        <v>Food industry Saving Tech-Haulage Tractors, Trucks, Fishing boats 2.5y</v>
      </c>
      <c r="O157" s="23" t="s">
        <v>32</v>
      </c>
      <c r="P157" s="23" t="s">
        <v>33</v>
      </c>
      <c r="Q157" s="23"/>
      <c r="R157" s="23"/>
      <c r="S157" s="19" t="s">
        <v>34</v>
      </c>
      <c r="V157" s="16" t="str">
        <f t="shared" ca="1" si="18"/>
        <v>FD</v>
      </c>
      <c r="W157" s="14" t="str">
        <f t="shared" ca="1" si="18"/>
        <v>Food industry</v>
      </c>
      <c r="X157" s="3" t="str">
        <f>'EE investment costs'!D206</f>
        <v>TF-25</v>
      </c>
      <c r="Y157" s="3" t="str">
        <f>'EE investment costs'!E206</f>
        <v>Haulage Tractors, Trucks, Fishing boats</v>
      </c>
      <c r="AC157" s="123">
        <f>'EE investment costs'!C206</f>
        <v>2.5</v>
      </c>
      <c r="AD157" s="22"/>
    </row>
    <row r="158" spans="2:30">
      <c r="B158" s="14" t="str">
        <f t="shared" ca="1" si="14"/>
        <v>INDFDEFFMT-26</v>
      </c>
      <c r="C158" s="15" t="str">
        <f t="shared" ca="1" si="13"/>
        <v>IFDMT</v>
      </c>
      <c r="D158" s="16">
        <f>'EE investment costs'!$F$15</f>
        <v>2016</v>
      </c>
      <c r="E158" s="14">
        <f>VLOOKUP(X158,'EE investment costs'!$D$56:$R$656,15,0)</f>
        <v>5.3</v>
      </c>
      <c r="F158" s="17">
        <f ca="1">INDEX('EE investment costs'!$D$56:$R$656,MATCH(X158,'EE investment costs'!$D$56:$D$656,0),MATCH($V$8,'EE investment costs'!$D$56:$R$56,0))</f>
        <v>367.7384347564597</v>
      </c>
      <c r="I158" s="18">
        <v>1</v>
      </c>
      <c r="J158" s="18">
        <v>1</v>
      </c>
      <c r="K158" s="14">
        <f t="shared" ca="1" si="17"/>
        <v>8</v>
      </c>
      <c r="M158" s="19" t="str">
        <f t="shared" ca="1" si="15"/>
        <v>INDFDEFFMT-26</v>
      </c>
      <c r="N158" s="23" t="str">
        <f t="shared" ca="1" si="16"/>
        <v>Food industry Saving Tech-Heat Medium Temp. up to 150C 2.6y</v>
      </c>
      <c r="O158" s="23" t="s">
        <v>32</v>
      </c>
      <c r="P158" s="23" t="s">
        <v>33</v>
      </c>
      <c r="Q158" s="23"/>
      <c r="R158" s="23"/>
      <c r="S158" s="19" t="s">
        <v>34</v>
      </c>
      <c r="V158" s="16" t="str">
        <f t="shared" ca="1" si="18"/>
        <v>FD</v>
      </c>
      <c r="W158" s="14" t="str">
        <f t="shared" ca="1" si="18"/>
        <v>Food industry</v>
      </c>
      <c r="X158" s="3" t="str">
        <f>'EE investment costs'!D207</f>
        <v>MT-26</v>
      </c>
      <c r="Y158" s="3" t="str">
        <f>'EE investment costs'!E207</f>
        <v>Heat Medium Temp. up to 150C</v>
      </c>
      <c r="AC158" s="123">
        <f>'EE investment costs'!C207</f>
        <v>2.6</v>
      </c>
      <c r="AD158" s="22"/>
    </row>
    <row r="159" spans="2:30">
      <c r="B159" s="14" t="str">
        <f t="shared" ca="1" si="14"/>
        <v>INDFDEFFHT-26</v>
      </c>
      <c r="C159" s="15" t="str">
        <f t="shared" ca="1" si="13"/>
        <v>IFDHT</v>
      </c>
      <c r="D159" s="16">
        <f>'EE investment costs'!$F$15</f>
        <v>2016</v>
      </c>
      <c r="E159" s="14">
        <f>VLOOKUP(X159,'EE investment costs'!$D$56:$R$656,15,0)</f>
        <v>4.2399999999999993</v>
      </c>
      <c r="F159" s="17">
        <f ca="1">INDEX('EE investment costs'!$D$56:$R$656,MATCH(X159,'EE investment costs'!$D$56:$D$656,0),MATCH($V$8,'EE investment costs'!$D$56:$R$56,0))</f>
        <v>313.97443439435398</v>
      </c>
      <c r="I159" s="18">
        <v>1</v>
      </c>
      <c r="J159" s="18">
        <v>1</v>
      </c>
      <c r="K159" s="14">
        <f t="shared" ca="1" si="17"/>
        <v>8</v>
      </c>
      <c r="M159" s="19" t="str">
        <f t="shared" ca="1" si="15"/>
        <v>INDFDEFFHT-26</v>
      </c>
      <c r="N159" s="23" t="str">
        <f t="shared" ca="1" si="16"/>
        <v>Food industry Saving Tech-Heat High Temp. over 150C 2.6y</v>
      </c>
      <c r="O159" s="23" t="s">
        <v>32</v>
      </c>
      <c r="P159" s="23" t="s">
        <v>33</v>
      </c>
      <c r="Q159" s="23"/>
      <c r="R159" s="23"/>
      <c r="S159" s="19" t="s">
        <v>34</v>
      </c>
      <c r="V159" s="16" t="str">
        <f t="shared" ca="1" si="18"/>
        <v>FD</v>
      </c>
      <c r="W159" s="14" t="str">
        <f t="shared" ca="1" si="18"/>
        <v>Food industry</v>
      </c>
      <c r="X159" s="3" t="str">
        <f>'EE investment costs'!D208</f>
        <v>HT-26</v>
      </c>
      <c r="Y159" s="3" t="str">
        <f>'EE investment costs'!E208</f>
        <v>Heat High Temp. over 150C</v>
      </c>
      <c r="AC159" s="123">
        <f>'EE investment costs'!C208</f>
        <v>2.6</v>
      </c>
      <c r="AD159" s="22"/>
    </row>
    <row r="160" spans="2:30">
      <c r="B160" s="14" t="str">
        <f t="shared" ca="1" si="14"/>
        <v>INDFDEFFRH-26</v>
      </c>
      <c r="C160" s="15" t="str">
        <f t="shared" ca="1" si="13"/>
        <v>IFDRH</v>
      </c>
      <c r="D160" s="16">
        <f>'EE investment costs'!$F$15</f>
        <v>2016</v>
      </c>
      <c r="E160" s="14">
        <f>VLOOKUP(X160,'EE investment costs'!$D$56:$R$656,15,0)</f>
        <v>16</v>
      </c>
      <c r="F160" s="17">
        <f ca="1">INDEX('EE investment costs'!$D$56:$R$656,MATCH(X160,'EE investment costs'!$D$56:$D$656,0),MATCH($V$8,'EE investment costs'!$D$56:$R$56,0))</f>
        <v>0</v>
      </c>
      <c r="I160" s="18">
        <v>1</v>
      </c>
      <c r="J160" s="18">
        <v>1</v>
      </c>
      <c r="K160" s="14">
        <f t="shared" ca="1" si="17"/>
        <v>8</v>
      </c>
      <c r="M160" s="19" t="str">
        <f t="shared" ca="1" si="15"/>
        <v>INDFDEFFRH-26</v>
      </c>
      <c r="N160" s="23" t="str">
        <f t="shared" ca="1" si="16"/>
        <v>Food industry Saving Tech-Heat Room Heat 2.6y</v>
      </c>
      <c r="O160" s="23" t="s">
        <v>32</v>
      </c>
      <c r="P160" s="23" t="s">
        <v>33</v>
      </c>
      <c r="Q160" s="23"/>
      <c r="R160" s="23"/>
      <c r="S160" s="19" t="s">
        <v>34</v>
      </c>
      <c r="V160" s="16" t="str">
        <f t="shared" ca="1" si="18"/>
        <v>FD</v>
      </c>
      <c r="W160" s="14" t="str">
        <f t="shared" ca="1" si="18"/>
        <v>Food industry</v>
      </c>
      <c r="X160" s="3" t="str">
        <f>'EE investment costs'!D209</f>
        <v>RH-26</v>
      </c>
      <c r="Y160" s="3" t="str">
        <f>'EE investment costs'!E209</f>
        <v>Heat Room Heat</v>
      </c>
      <c r="AC160" s="123">
        <f>'EE investment costs'!C209</f>
        <v>2.6</v>
      </c>
      <c r="AD160" s="22"/>
    </row>
    <row r="161" spans="2:30">
      <c r="B161" s="14" t="str">
        <f t="shared" ca="1" si="14"/>
        <v>INDFDEFFLA-26</v>
      </c>
      <c r="C161" s="15" t="str">
        <f t="shared" ca="1" si="13"/>
        <v>IFDLA</v>
      </c>
      <c r="D161" s="16">
        <f>'EE investment costs'!$F$15</f>
        <v>2016</v>
      </c>
      <c r="E161" s="14">
        <f>VLOOKUP(X161,'EE investment costs'!$D$56:$R$656,15,0)</f>
        <v>3.5529999999999999</v>
      </c>
      <c r="F161" s="17">
        <f ca="1">INDEX('EE investment costs'!$D$56:$R$656,MATCH(X161,'EE investment costs'!$D$56:$D$656,0),MATCH($V$8,'EE investment costs'!$D$56:$R$56,0))</f>
        <v>997.81255033339164</v>
      </c>
      <c r="I161" s="18">
        <v>1</v>
      </c>
      <c r="J161" s="18">
        <v>1</v>
      </c>
      <c r="K161" s="14">
        <f t="shared" ca="1" si="17"/>
        <v>3</v>
      </c>
      <c r="M161" s="19" t="str">
        <f t="shared" ca="1" si="15"/>
        <v>INDFDEFFLA-26</v>
      </c>
      <c r="N161" s="23" t="str">
        <f t="shared" ca="1" si="16"/>
        <v>Food industry Saving Tech-Light 2.6y</v>
      </c>
      <c r="O161" s="23" t="s">
        <v>32</v>
      </c>
      <c r="P161" s="23" t="s">
        <v>33</v>
      </c>
      <c r="Q161" s="23"/>
      <c r="R161" s="23"/>
      <c r="S161" s="19" t="s">
        <v>34</v>
      </c>
      <c r="V161" s="16" t="str">
        <f t="shared" ca="1" si="18"/>
        <v>FD</v>
      </c>
      <c r="W161" s="14" t="str">
        <f t="shared" ca="1" si="18"/>
        <v>Food industry</v>
      </c>
      <c r="X161" s="3" t="str">
        <f>'EE investment costs'!D210</f>
        <v>LA-26</v>
      </c>
      <c r="Y161" s="3" t="str">
        <f>'EE investment costs'!E210</f>
        <v>Light</v>
      </c>
      <c r="AC161" s="123">
        <f>'EE investment costs'!C210</f>
        <v>2.6</v>
      </c>
      <c r="AD161" s="22"/>
    </row>
    <row r="162" spans="2:30">
      <c r="B162" s="14" t="str">
        <f t="shared" ca="1" si="14"/>
        <v>INDFDEFFEM-26</v>
      </c>
      <c r="C162" s="15" t="str">
        <f t="shared" ca="1" si="13"/>
        <v>IFDEM</v>
      </c>
      <c r="D162" s="16">
        <f>'EE investment costs'!$F$15</f>
        <v>2016</v>
      </c>
      <c r="E162" s="14">
        <f>VLOOKUP(X162,'EE investment costs'!$D$56:$R$656,15,0)</f>
        <v>3.7306499999999998</v>
      </c>
      <c r="F162" s="17">
        <f ca="1">INDEX('EE investment costs'!$D$56:$R$656,MATCH(X162,'EE investment costs'!$D$56:$D$656,0),MATCH($V$8,'EE investment costs'!$D$56:$R$56,0))</f>
        <v>953.02263540401566</v>
      </c>
      <c r="I162" s="18">
        <v>1</v>
      </c>
      <c r="J162" s="18">
        <v>1</v>
      </c>
      <c r="K162" s="14">
        <f t="shared" ca="1" si="17"/>
        <v>3</v>
      </c>
      <c r="M162" s="19" t="str">
        <f t="shared" ca="1" si="15"/>
        <v>INDFDEFFEM-26</v>
      </c>
      <c r="N162" s="23" t="str">
        <f t="shared" ca="1" si="16"/>
        <v>Food industry Saving Tech-Electric Motors 2.6y</v>
      </c>
      <c r="O162" s="23" t="s">
        <v>32</v>
      </c>
      <c r="P162" s="23" t="s">
        <v>33</v>
      </c>
      <c r="Q162" s="23"/>
      <c r="R162" s="23"/>
      <c r="S162" s="19" t="s">
        <v>34</v>
      </c>
      <c r="V162" s="16" t="str">
        <f t="shared" ca="1" si="18"/>
        <v>FD</v>
      </c>
      <c r="W162" s="14" t="str">
        <f t="shared" ca="1" si="18"/>
        <v>Food industry</v>
      </c>
      <c r="X162" s="3" t="str">
        <f>'EE investment costs'!D211</f>
        <v>EM-26</v>
      </c>
      <c r="Y162" s="3" t="str">
        <f>'EE investment costs'!E211</f>
        <v>Electric Motors</v>
      </c>
      <c r="AC162" s="123">
        <f>'EE investment costs'!C211</f>
        <v>2.6</v>
      </c>
      <c r="AD162" s="22"/>
    </row>
    <row r="163" spans="2:30">
      <c r="B163" s="14" t="str">
        <f t="shared" ca="1" si="14"/>
        <v>INDFDEFFTF-26</v>
      </c>
      <c r="C163" s="15" t="str">
        <f t="shared" ca="1" si="13"/>
        <v>IFDTF</v>
      </c>
      <c r="D163" s="16">
        <f>'EE investment costs'!$F$15</f>
        <v>2016</v>
      </c>
      <c r="E163" s="14">
        <f>VLOOKUP(X163,'EE investment costs'!$D$56:$R$656,15,0)</f>
        <v>9.4</v>
      </c>
      <c r="F163" s="17">
        <f ca="1">INDEX('EE investment costs'!$D$56:$R$656,MATCH(X163,'EE investment costs'!$D$56:$D$656,0),MATCH($V$8,'EE investment costs'!$D$56:$R$56,0))</f>
        <v>382.03646181606888</v>
      </c>
      <c r="I163" s="18">
        <v>1</v>
      </c>
      <c r="J163" s="18">
        <v>1</v>
      </c>
      <c r="K163" s="14">
        <f t="shared" ca="1" si="17"/>
        <v>8</v>
      </c>
      <c r="M163" s="19" t="str">
        <f t="shared" ca="1" si="15"/>
        <v>INDFDEFFTF-26</v>
      </c>
      <c r="N163" s="23" t="str">
        <f t="shared" ca="1" si="16"/>
        <v>Food industry Saving Tech-Haulage Tractors, Trucks, Fishing boats 2.6y</v>
      </c>
      <c r="O163" s="23" t="s">
        <v>32</v>
      </c>
      <c r="P163" s="23" t="s">
        <v>33</v>
      </c>
      <c r="Q163" s="23"/>
      <c r="R163" s="23"/>
      <c r="S163" s="19" t="s">
        <v>34</v>
      </c>
      <c r="V163" s="16" t="str">
        <f t="shared" ca="1" si="18"/>
        <v>FD</v>
      </c>
      <c r="W163" s="14" t="str">
        <f t="shared" ca="1" si="18"/>
        <v>Food industry</v>
      </c>
      <c r="X163" s="3" t="str">
        <f>'EE investment costs'!D212</f>
        <v>TF-26</v>
      </c>
      <c r="Y163" s="3" t="str">
        <f>'EE investment costs'!E212</f>
        <v>Haulage Tractors, Trucks, Fishing boats</v>
      </c>
      <c r="AC163" s="123">
        <f>'EE investment costs'!C212</f>
        <v>2.6</v>
      </c>
      <c r="AD163" s="22"/>
    </row>
    <row r="164" spans="2:30">
      <c r="B164" s="14" t="str">
        <f t="shared" ca="1" si="14"/>
        <v>INDFDEFFMT-27</v>
      </c>
      <c r="C164" s="15" t="str">
        <f t="shared" ca="1" si="13"/>
        <v>IFDMT</v>
      </c>
      <c r="D164" s="16">
        <f>'EE investment costs'!$F$15</f>
        <v>2016</v>
      </c>
      <c r="E164" s="14">
        <f>VLOOKUP(X164,'EE investment costs'!$D$56:$R$656,15,0)</f>
        <v>5.35</v>
      </c>
      <c r="F164" s="17">
        <f ca="1">INDEX('EE investment costs'!$D$56:$R$656,MATCH(X164,'EE investment costs'!$D$56:$D$656,0),MATCH($V$8,'EE investment costs'!$D$56:$R$56,0))</f>
        <v>386.65287113885103</v>
      </c>
      <c r="I164" s="18">
        <v>1</v>
      </c>
      <c r="J164" s="18">
        <v>1</v>
      </c>
      <c r="K164" s="14">
        <f t="shared" ca="1" si="17"/>
        <v>8</v>
      </c>
      <c r="M164" s="19" t="str">
        <f t="shared" ca="1" si="15"/>
        <v>INDFDEFFMT-27</v>
      </c>
      <c r="N164" s="23" t="str">
        <f t="shared" ca="1" si="16"/>
        <v>Food industry Saving Tech-Heat Medium Temp. up to 150C 2.7y</v>
      </c>
      <c r="O164" s="23" t="s">
        <v>32</v>
      </c>
      <c r="P164" s="23" t="s">
        <v>33</v>
      </c>
      <c r="Q164" s="23"/>
      <c r="R164" s="23"/>
      <c r="S164" s="19" t="s">
        <v>34</v>
      </c>
      <c r="V164" s="16" t="str">
        <f t="shared" ca="1" si="18"/>
        <v>FD</v>
      </c>
      <c r="W164" s="14" t="str">
        <f t="shared" ca="1" si="18"/>
        <v>Food industry</v>
      </c>
      <c r="X164" s="3" t="str">
        <f>'EE investment costs'!D213</f>
        <v>MT-27</v>
      </c>
      <c r="Y164" s="3" t="str">
        <f>'EE investment costs'!E213</f>
        <v>Heat Medium Temp. up to 150C</v>
      </c>
      <c r="AC164" s="123">
        <f>'EE investment costs'!C213</f>
        <v>2.7</v>
      </c>
      <c r="AD164" s="22"/>
    </row>
    <row r="165" spans="2:30">
      <c r="B165" s="14" t="str">
        <f t="shared" ca="1" si="14"/>
        <v>INDFDEFFHT-27</v>
      </c>
      <c r="C165" s="15" t="str">
        <f t="shared" ca="1" si="13"/>
        <v>IFDHT</v>
      </c>
      <c r="D165" s="16">
        <f>'EE investment costs'!$F$15</f>
        <v>2016</v>
      </c>
      <c r="E165" s="14">
        <f>VLOOKUP(X165,'EE investment costs'!$D$56:$R$656,15,0)</f>
        <v>4.2799999999999994</v>
      </c>
      <c r="F165" s="17">
        <f ca="1">INDEX('EE investment costs'!$D$56:$R$656,MATCH(X165,'EE investment costs'!$D$56:$D$656,0),MATCH($V$8,'EE investment costs'!$D$56:$R$56,0))</f>
        <v>328.41004057340473</v>
      </c>
      <c r="I165" s="18">
        <v>1</v>
      </c>
      <c r="J165" s="18">
        <v>1</v>
      </c>
      <c r="K165" s="14">
        <f t="shared" ca="1" si="17"/>
        <v>8</v>
      </c>
      <c r="M165" s="19" t="str">
        <f t="shared" ca="1" si="15"/>
        <v>INDFDEFFHT-27</v>
      </c>
      <c r="N165" s="23" t="str">
        <f t="shared" ca="1" si="16"/>
        <v>Food industry Saving Tech-Heat High Temp. over 150C 2.7y</v>
      </c>
      <c r="O165" s="23" t="s">
        <v>32</v>
      </c>
      <c r="P165" s="23" t="s">
        <v>33</v>
      </c>
      <c r="Q165" s="23"/>
      <c r="R165" s="23"/>
      <c r="S165" s="19" t="s">
        <v>34</v>
      </c>
      <c r="V165" s="16" t="str">
        <f t="shared" ca="1" si="18"/>
        <v>FD</v>
      </c>
      <c r="W165" s="14" t="str">
        <f t="shared" ca="1" si="18"/>
        <v>Food industry</v>
      </c>
      <c r="X165" s="3" t="str">
        <f>'EE investment costs'!D214</f>
        <v>HT-27</v>
      </c>
      <c r="Y165" s="3" t="str">
        <f>'EE investment costs'!E214</f>
        <v>Heat High Temp. over 150C</v>
      </c>
      <c r="AC165" s="123">
        <f>'EE investment costs'!C214</f>
        <v>2.7</v>
      </c>
      <c r="AD165" s="22"/>
    </row>
    <row r="166" spans="2:30">
      <c r="B166" s="14" t="str">
        <f t="shared" ca="1" si="14"/>
        <v>INDFDEFFRH-27</v>
      </c>
      <c r="C166" s="15" t="str">
        <f t="shared" ca="1" si="13"/>
        <v>IFDRH</v>
      </c>
      <c r="D166" s="16">
        <f>'EE investment costs'!$F$15</f>
        <v>2016</v>
      </c>
      <c r="E166" s="14">
        <f>VLOOKUP(X166,'EE investment costs'!$D$56:$R$656,15,0)</f>
        <v>16</v>
      </c>
      <c r="F166" s="17">
        <f ca="1">INDEX('EE investment costs'!$D$56:$R$656,MATCH(X166,'EE investment costs'!$D$56:$D$656,0),MATCH($V$8,'EE investment costs'!$D$56:$R$56,0))</f>
        <v>0</v>
      </c>
      <c r="I166" s="18">
        <v>1</v>
      </c>
      <c r="J166" s="18">
        <v>1</v>
      </c>
      <c r="K166" s="14">
        <f t="shared" ca="1" si="17"/>
        <v>8</v>
      </c>
      <c r="M166" s="19" t="str">
        <f t="shared" ca="1" si="15"/>
        <v>INDFDEFFRH-27</v>
      </c>
      <c r="N166" s="23" t="str">
        <f t="shared" ca="1" si="16"/>
        <v>Food industry Saving Tech-Heat Room Heat 2.7y</v>
      </c>
      <c r="O166" s="23" t="s">
        <v>32</v>
      </c>
      <c r="P166" s="23" t="s">
        <v>33</v>
      </c>
      <c r="Q166" s="23"/>
      <c r="R166" s="23"/>
      <c r="S166" s="19" t="s">
        <v>34</v>
      </c>
      <c r="V166" s="16" t="str">
        <f t="shared" ca="1" si="18"/>
        <v>FD</v>
      </c>
      <c r="W166" s="14" t="str">
        <f t="shared" ca="1" si="18"/>
        <v>Food industry</v>
      </c>
      <c r="X166" s="3" t="str">
        <f>'EE investment costs'!D215</f>
        <v>RH-27</v>
      </c>
      <c r="Y166" s="3" t="str">
        <f>'EE investment costs'!E215</f>
        <v>Heat Room Heat</v>
      </c>
      <c r="AC166" s="123">
        <f>'EE investment costs'!C215</f>
        <v>2.7</v>
      </c>
      <c r="AD166" s="22"/>
    </row>
    <row r="167" spans="2:30">
      <c r="B167" s="14" t="str">
        <f t="shared" ca="1" si="14"/>
        <v>INDFDEFFLA-27</v>
      </c>
      <c r="C167" s="15" t="str">
        <f t="shared" ca="1" si="13"/>
        <v>IFDLA</v>
      </c>
      <c r="D167" s="16">
        <f>'EE investment costs'!$F$15</f>
        <v>2016</v>
      </c>
      <c r="E167" s="14">
        <f>VLOOKUP(X167,'EE investment costs'!$D$56:$R$656,15,0)</f>
        <v>3.5785</v>
      </c>
      <c r="F167" s="17">
        <f ca="1">INDEX('EE investment costs'!$D$56:$R$656,MATCH(X167,'EE investment costs'!$D$56:$D$656,0),MATCH($V$8,'EE investment costs'!$D$56:$R$56,0))</f>
        <v>1053.7555544586721</v>
      </c>
      <c r="I167" s="18">
        <v>1</v>
      </c>
      <c r="J167" s="18">
        <v>1</v>
      </c>
      <c r="K167" s="14">
        <f t="shared" ca="1" si="17"/>
        <v>2</v>
      </c>
      <c r="M167" s="19" t="str">
        <f t="shared" ca="1" si="15"/>
        <v>INDFDEFFLA-27</v>
      </c>
      <c r="N167" s="23" t="str">
        <f t="shared" ca="1" si="16"/>
        <v>Food industry Saving Tech-Light 2.7y</v>
      </c>
      <c r="O167" s="23" t="s">
        <v>32</v>
      </c>
      <c r="P167" s="23" t="s">
        <v>33</v>
      </c>
      <c r="Q167" s="23"/>
      <c r="R167" s="23"/>
      <c r="S167" s="19" t="s">
        <v>34</v>
      </c>
      <c r="V167" s="16" t="str">
        <f t="shared" ca="1" si="18"/>
        <v>FD</v>
      </c>
      <c r="W167" s="14" t="str">
        <f t="shared" ca="1" si="18"/>
        <v>Food industry</v>
      </c>
      <c r="X167" s="3" t="str">
        <f>'EE investment costs'!D216</f>
        <v>LA-27</v>
      </c>
      <c r="Y167" s="3" t="str">
        <f>'EE investment costs'!E216</f>
        <v>Light</v>
      </c>
      <c r="AC167" s="123">
        <f>'EE investment costs'!C216</f>
        <v>2.7</v>
      </c>
      <c r="AD167" s="22"/>
    </row>
    <row r="168" spans="2:30">
      <c r="B168" s="14" t="str">
        <f t="shared" ca="1" si="14"/>
        <v>INDFDEFFEM-27</v>
      </c>
      <c r="C168" s="15" t="str">
        <f t="shared" ca="1" si="13"/>
        <v>IFDEM</v>
      </c>
      <c r="D168" s="16">
        <f>'EE investment costs'!$F$15</f>
        <v>2016</v>
      </c>
      <c r="E168" s="14">
        <f>VLOOKUP(X168,'EE investment costs'!$D$56:$R$656,15,0)</f>
        <v>3.757425</v>
      </c>
      <c r="F168" s="17">
        <f ca="1">INDEX('EE investment costs'!$D$56:$R$656,MATCH(X168,'EE investment costs'!$D$56:$D$656,0),MATCH($V$8,'EE investment costs'!$D$56:$R$56,0))</f>
        <v>1007.1406531325753</v>
      </c>
      <c r="I168" s="18">
        <v>1</v>
      </c>
      <c r="J168" s="18">
        <v>1</v>
      </c>
      <c r="K168" s="14">
        <f t="shared" ca="1" si="17"/>
        <v>2</v>
      </c>
      <c r="M168" s="19" t="str">
        <f t="shared" ca="1" si="15"/>
        <v>INDFDEFFEM-27</v>
      </c>
      <c r="N168" s="23" t="str">
        <f t="shared" ca="1" si="16"/>
        <v>Food industry Saving Tech-Electric Motors 2.7y</v>
      </c>
      <c r="O168" s="23" t="s">
        <v>32</v>
      </c>
      <c r="P168" s="23" t="s">
        <v>33</v>
      </c>
      <c r="Q168" s="23"/>
      <c r="R168" s="23"/>
      <c r="S168" s="19" t="s">
        <v>34</v>
      </c>
      <c r="V168" s="16" t="str">
        <f t="shared" ca="1" si="18"/>
        <v>FD</v>
      </c>
      <c r="W168" s="14" t="str">
        <f t="shared" ca="1" si="18"/>
        <v>Food industry</v>
      </c>
      <c r="X168" s="3" t="str">
        <f>'EE investment costs'!D217</f>
        <v>EM-27</v>
      </c>
      <c r="Y168" s="3" t="str">
        <f>'EE investment costs'!E217</f>
        <v>Electric Motors</v>
      </c>
      <c r="AC168" s="123">
        <f>'EE investment costs'!C217</f>
        <v>2.7</v>
      </c>
      <c r="AD168" s="22"/>
    </row>
    <row r="169" spans="2:30">
      <c r="B169" s="14" t="str">
        <f t="shared" ca="1" si="14"/>
        <v>INDFDEFFTF-27</v>
      </c>
      <c r="C169" s="15" t="str">
        <f t="shared" ca="1" si="13"/>
        <v>IFDTF</v>
      </c>
      <c r="D169" s="16">
        <f>'EE investment costs'!$F$15</f>
        <v>2016</v>
      </c>
      <c r="E169" s="14">
        <f>VLOOKUP(X169,'EE investment costs'!$D$56:$R$656,15,0)</f>
        <v>9.8000000000000007</v>
      </c>
      <c r="F169" s="17">
        <f ca="1">INDEX('EE investment costs'!$D$56:$R$656,MATCH(X169,'EE investment costs'!$D$56:$D$656,0),MATCH($V$8,'EE investment costs'!$D$56:$R$56,0))</f>
        <v>396.73017188591768</v>
      </c>
      <c r="I169" s="18">
        <v>1</v>
      </c>
      <c r="J169" s="18">
        <v>1</v>
      </c>
      <c r="K169" s="14">
        <f t="shared" ca="1" si="17"/>
        <v>8</v>
      </c>
      <c r="M169" s="19" t="str">
        <f t="shared" ca="1" si="15"/>
        <v>INDFDEFFTF-27</v>
      </c>
      <c r="N169" s="23" t="str">
        <f t="shared" ca="1" si="16"/>
        <v>Food industry Saving Tech-Haulage Tractors, Trucks, Fishing boats 2.7y</v>
      </c>
      <c r="O169" s="23" t="s">
        <v>32</v>
      </c>
      <c r="P169" s="23" t="s">
        <v>33</v>
      </c>
      <c r="Q169" s="23"/>
      <c r="R169" s="23"/>
      <c r="S169" s="19" t="s">
        <v>34</v>
      </c>
      <c r="V169" s="16" t="str">
        <f t="shared" ca="1" si="18"/>
        <v>FD</v>
      </c>
      <c r="W169" s="14" t="str">
        <f t="shared" ca="1" si="18"/>
        <v>Food industry</v>
      </c>
      <c r="X169" s="3" t="str">
        <f>'EE investment costs'!D218</f>
        <v>TF-27</v>
      </c>
      <c r="Y169" s="3" t="str">
        <f>'EE investment costs'!E218</f>
        <v>Haulage Tractors, Trucks, Fishing boats</v>
      </c>
      <c r="AC169" s="123">
        <f>'EE investment costs'!C218</f>
        <v>2.7</v>
      </c>
      <c r="AD169" s="22"/>
    </row>
    <row r="170" spans="2:30">
      <c r="B170" s="14" t="str">
        <f t="shared" ca="1" si="14"/>
        <v>INDFDEFFMT-28</v>
      </c>
      <c r="C170" s="15" t="str">
        <f t="shared" ca="1" si="13"/>
        <v>IFDMT</v>
      </c>
      <c r="D170" s="16">
        <f>'EE investment costs'!$F$15</f>
        <v>2016</v>
      </c>
      <c r="E170" s="14">
        <f>VLOOKUP(X170,'EE investment costs'!$D$56:$R$656,15,0)</f>
        <v>5.4</v>
      </c>
      <c r="F170" s="17">
        <f ca="1">INDEX('EE investment costs'!$D$56:$R$656,MATCH(X170,'EE investment costs'!$D$56:$D$656,0),MATCH($V$8,'EE investment costs'!$D$56:$R$56,0))</f>
        <v>405.56730752124224</v>
      </c>
      <c r="I170" s="18">
        <v>1</v>
      </c>
      <c r="J170" s="18">
        <v>1</v>
      </c>
      <c r="K170" s="14">
        <f t="shared" ca="1" si="17"/>
        <v>8</v>
      </c>
      <c r="M170" s="19" t="str">
        <f t="shared" ca="1" si="15"/>
        <v>INDFDEFFMT-28</v>
      </c>
      <c r="N170" s="23" t="str">
        <f t="shared" ca="1" si="16"/>
        <v>Food industry Saving Tech-Heat Medium Temp. up to 150C 2.8y</v>
      </c>
      <c r="O170" s="23" t="s">
        <v>32</v>
      </c>
      <c r="P170" s="23" t="s">
        <v>33</v>
      </c>
      <c r="Q170" s="23"/>
      <c r="R170" s="23"/>
      <c r="S170" s="19" t="s">
        <v>34</v>
      </c>
      <c r="V170" s="16" t="str">
        <f t="shared" ca="1" si="18"/>
        <v>FD</v>
      </c>
      <c r="W170" s="14" t="str">
        <f t="shared" ca="1" si="18"/>
        <v>Food industry</v>
      </c>
      <c r="X170" s="3" t="str">
        <f>'EE investment costs'!D219</f>
        <v>MT-28</v>
      </c>
      <c r="Y170" s="3" t="str">
        <f>'EE investment costs'!E219</f>
        <v>Heat Medium Temp. up to 150C</v>
      </c>
      <c r="AC170" s="123">
        <f>'EE investment costs'!C219</f>
        <v>2.8</v>
      </c>
      <c r="AD170" s="22"/>
    </row>
    <row r="171" spans="2:30">
      <c r="B171" s="14" t="str">
        <f t="shared" ca="1" si="14"/>
        <v>INDFDEFFHT-28</v>
      </c>
      <c r="C171" s="15" t="str">
        <f t="shared" ca="1" si="13"/>
        <v>IFDHT</v>
      </c>
      <c r="D171" s="16">
        <f>'EE investment costs'!$F$15</f>
        <v>2016</v>
      </c>
      <c r="E171" s="14">
        <f>VLOOKUP(X171,'EE investment costs'!$D$56:$R$656,15,0)</f>
        <v>4.3199999999999994</v>
      </c>
      <c r="F171" s="17">
        <f ca="1">INDEX('EE investment costs'!$D$56:$R$656,MATCH(X171,'EE investment costs'!$D$56:$D$656,0),MATCH($V$8,'EE investment costs'!$D$56:$R$56,0))</f>
        <v>342.84564675245548</v>
      </c>
      <c r="I171" s="18">
        <v>1</v>
      </c>
      <c r="J171" s="18">
        <v>1</v>
      </c>
      <c r="K171" s="14">
        <f t="shared" ca="1" si="17"/>
        <v>8</v>
      </c>
      <c r="M171" s="19" t="str">
        <f t="shared" ca="1" si="15"/>
        <v>INDFDEFFHT-28</v>
      </c>
      <c r="N171" s="23" t="str">
        <f t="shared" ca="1" si="16"/>
        <v>Food industry Saving Tech-Heat High Temp. over 150C 2.8y</v>
      </c>
      <c r="O171" s="23" t="s">
        <v>32</v>
      </c>
      <c r="P171" s="23" t="s">
        <v>33</v>
      </c>
      <c r="Q171" s="23"/>
      <c r="R171" s="23"/>
      <c r="S171" s="19" t="s">
        <v>34</v>
      </c>
      <c r="V171" s="16" t="str">
        <f t="shared" ca="1" si="18"/>
        <v>FD</v>
      </c>
      <c r="W171" s="14" t="str">
        <f t="shared" ca="1" si="18"/>
        <v>Food industry</v>
      </c>
      <c r="X171" s="3" t="str">
        <f>'EE investment costs'!D220</f>
        <v>HT-28</v>
      </c>
      <c r="Y171" s="3" t="str">
        <f>'EE investment costs'!E220</f>
        <v>Heat High Temp. over 150C</v>
      </c>
      <c r="AC171" s="123">
        <f>'EE investment costs'!C220</f>
        <v>2.8</v>
      </c>
      <c r="AD171" s="22"/>
    </row>
    <row r="172" spans="2:30">
      <c r="B172" s="14" t="str">
        <f t="shared" ca="1" si="14"/>
        <v>INDFDEFFRH-28</v>
      </c>
      <c r="C172" s="15" t="str">
        <f t="shared" ca="1" si="13"/>
        <v>IFDRH</v>
      </c>
      <c r="D172" s="16">
        <f>'EE investment costs'!$F$15</f>
        <v>2016</v>
      </c>
      <c r="E172" s="14">
        <f>VLOOKUP(X172,'EE investment costs'!$D$56:$R$656,15,0)</f>
        <v>16</v>
      </c>
      <c r="F172" s="17">
        <f ca="1">INDEX('EE investment costs'!$D$56:$R$656,MATCH(X172,'EE investment costs'!$D$56:$D$656,0),MATCH($V$8,'EE investment costs'!$D$56:$R$56,0))</f>
        <v>0</v>
      </c>
      <c r="I172" s="18">
        <v>1</v>
      </c>
      <c r="J172" s="18">
        <v>1</v>
      </c>
      <c r="K172" s="14">
        <f t="shared" ca="1" si="17"/>
        <v>8</v>
      </c>
      <c r="M172" s="19" t="str">
        <f t="shared" ca="1" si="15"/>
        <v>INDFDEFFRH-28</v>
      </c>
      <c r="N172" s="23" t="str">
        <f t="shared" ca="1" si="16"/>
        <v>Food industry Saving Tech-Heat Room Heat 2.8y</v>
      </c>
      <c r="O172" s="23" t="s">
        <v>32</v>
      </c>
      <c r="P172" s="23" t="s">
        <v>33</v>
      </c>
      <c r="Q172" s="23"/>
      <c r="R172" s="23"/>
      <c r="S172" s="19" t="s">
        <v>34</v>
      </c>
      <c r="V172" s="16" t="str">
        <f t="shared" ca="1" si="18"/>
        <v>FD</v>
      </c>
      <c r="W172" s="14" t="str">
        <f t="shared" ca="1" si="18"/>
        <v>Food industry</v>
      </c>
      <c r="X172" s="3" t="str">
        <f>'EE investment costs'!D221</f>
        <v>RH-28</v>
      </c>
      <c r="Y172" s="3" t="str">
        <f>'EE investment costs'!E221</f>
        <v>Heat Room Heat</v>
      </c>
      <c r="AC172" s="123">
        <f>'EE investment costs'!C221</f>
        <v>2.8</v>
      </c>
      <c r="AD172" s="22"/>
    </row>
    <row r="173" spans="2:30">
      <c r="B173" s="14" t="str">
        <f t="shared" ca="1" si="14"/>
        <v>INDFDEFFLA-28</v>
      </c>
      <c r="C173" s="15" t="str">
        <f t="shared" ca="1" si="13"/>
        <v>IFDLA</v>
      </c>
      <c r="D173" s="16">
        <f>'EE investment costs'!$F$15</f>
        <v>2016</v>
      </c>
      <c r="E173" s="14">
        <f>VLOOKUP(X173,'EE investment costs'!$D$56:$R$656,15,0)</f>
        <v>3.6039999999999996</v>
      </c>
      <c r="F173" s="17">
        <f ca="1">INDEX('EE investment costs'!$D$56:$R$656,MATCH(X173,'EE investment costs'!$D$56:$D$656,0),MATCH($V$8,'EE investment costs'!$D$56:$R$56,0))</f>
        <v>1109.698558583952</v>
      </c>
      <c r="I173" s="18">
        <v>1</v>
      </c>
      <c r="J173" s="18">
        <v>1</v>
      </c>
      <c r="K173" s="14">
        <f t="shared" ca="1" si="17"/>
        <v>1</v>
      </c>
      <c r="M173" s="19" t="str">
        <f t="shared" ca="1" si="15"/>
        <v>INDFDEFFLA-28</v>
      </c>
      <c r="N173" s="23" t="str">
        <f t="shared" ca="1" si="16"/>
        <v>Food industry Saving Tech-Light 2.8y</v>
      </c>
      <c r="O173" s="23" t="s">
        <v>32</v>
      </c>
      <c r="P173" s="23" t="s">
        <v>33</v>
      </c>
      <c r="Q173" s="23"/>
      <c r="R173" s="23"/>
      <c r="S173" s="19" t="s">
        <v>34</v>
      </c>
      <c r="V173" s="16" t="str">
        <f t="shared" ca="1" si="18"/>
        <v>FD</v>
      </c>
      <c r="W173" s="14" t="str">
        <f t="shared" ca="1" si="18"/>
        <v>Food industry</v>
      </c>
      <c r="X173" s="3" t="str">
        <f>'EE investment costs'!D222</f>
        <v>LA-28</v>
      </c>
      <c r="Y173" s="3" t="str">
        <f>'EE investment costs'!E222</f>
        <v>Light</v>
      </c>
      <c r="AC173" s="123">
        <f>'EE investment costs'!C222</f>
        <v>2.8</v>
      </c>
      <c r="AD173" s="22"/>
    </row>
    <row r="174" spans="2:30">
      <c r="B174" s="14" t="str">
        <f t="shared" ca="1" si="14"/>
        <v>INDFDEFFEM-28</v>
      </c>
      <c r="C174" s="15" t="str">
        <f t="shared" ca="1" si="13"/>
        <v>IFDEM</v>
      </c>
      <c r="D174" s="16">
        <f>'EE investment costs'!$F$15</f>
        <v>2016</v>
      </c>
      <c r="E174" s="14">
        <f>VLOOKUP(X174,'EE investment costs'!$D$56:$R$656,15,0)</f>
        <v>3.7841999999999998</v>
      </c>
      <c r="F174" s="17">
        <f ca="1">INDEX('EE investment costs'!$D$56:$R$656,MATCH(X174,'EE investment costs'!$D$56:$D$656,0),MATCH($V$8,'EE investment costs'!$D$56:$R$56,0))</f>
        <v>1061.2586708611343</v>
      </c>
      <c r="I174" s="18">
        <v>1</v>
      </c>
      <c r="J174" s="18">
        <v>1</v>
      </c>
      <c r="K174" s="14">
        <f t="shared" ca="1" si="17"/>
        <v>2</v>
      </c>
      <c r="M174" s="19" t="str">
        <f t="shared" ca="1" si="15"/>
        <v>INDFDEFFEM-28</v>
      </c>
      <c r="N174" s="23" t="str">
        <f t="shared" ca="1" si="16"/>
        <v>Food industry Saving Tech-Electric Motors 2.8y</v>
      </c>
      <c r="O174" s="23" t="s">
        <v>32</v>
      </c>
      <c r="P174" s="23" t="s">
        <v>33</v>
      </c>
      <c r="Q174" s="23"/>
      <c r="R174" s="23"/>
      <c r="S174" s="19" t="s">
        <v>34</v>
      </c>
      <c r="V174" s="16" t="str">
        <f t="shared" ca="1" si="18"/>
        <v>FD</v>
      </c>
      <c r="W174" s="14" t="str">
        <f t="shared" ca="1" si="18"/>
        <v>Food industry</v>
      </c>
      <c r="X174" s="3" t="str">
        <f>'EE investment costs'!D223</f>
        <v>EM-28</v>
      </c>
      <c r="Y174" s="3" t="str">
        <f>'EE investment costs'!E223</f>
        <v>Electric Motors</v>
      </c>
      <c r="AC174" s="123">
        <f>'EE investment costs'!C223</f>
        <v>2.8</v>
      </c>
      <c r="AD174" s="22"/>
    </row>
    <row r="175" spans="2:30">
      <c r="B175" s="14" t="str">
        <f t="shared" ca="1" si="14"/>
        <v>INDFDEFFTF-28</v>
      </c>
      <c r="C175" s="15" t="str">
        <f t="shared" ca="1" si="13"/>
        <v>IFDTF</v>
      </c>
      <c r="D175" s="16">
        <f>'EE investment costs'!$F$15</f>
        <v>2016</v>
      </c>
      <c r="E175" s="14">
        <f>VLOOKUP(X175,'EE investment costs'!$D$56:$R$656,15,0)</f>
        <v>10.199999999999999</v>
      </c>
      <c r="F175" s="17">
        <f ca="1">INDEX('EE investment costs'!$D$56:$R$656,MATCH(X175,'EE investment costs'!$D$56:$D$656,0),MATCH($V$8,'EE investment costs'!$D$56:$R$56,0))</f>
        <v>411.42388195576638</v>
      </c>
      <c r="I175" s="18">
        <v>1</v>
      </c>
      <c r="J175" s="18">
        <v>1</v>
      </c>
      <c r="K175" s="14">
        <f t="shared" ca="1" si="17"/>
        <v>8</v>
      </c>
      <c r="M175" s="19" t="str">
        <f t="shared" ca="1" si="15"/>
        <v>INDFDEFFTF-28</v>
      </c>
      <c r="N175" s="23" t="str">
        <f t="shared" ca="1" si="16"/>
        <v>Food industry Saving Tech-Haulage Tractors, Trucks, Fishing boats 2.8y</v>
      </c>
      <c r="O175" s="23" t="s">
        <v>32</v>
      </c>
      <c r="P175" s="23" t="s">
        <v>33</v>
      </c>
      <c r="Q175" s="23"/>
      <c r="R175" s="23"/>
      <c r="S175" s="19" t="s">
        <v>34</v>
      </c>
      <c r="V175" s="16" t="str">
        <f t="shared" ca="1" si="18"/>
        <v>FD</v>
      </c>
      <c r="W175" s="14" t="str">
        <f t="shared" ca="1" si="18"/>
        <v>Food industry</v>
      </c>
      <c r="X175" s="3" t="str">
        <f>'EE investment costs'!D224</f>
        <v>TF-28</v>
      </c>
      <c r="Y175" s="3" t="str">
        <f>'EE investment costs'!E224</f>
        <v>Haulage Tractors, Trucks, Fishing boats</v>
      </c>
      <c r="AC175" s="123">
        <f>'EE investment costs'!C224</f>
        <v>2.8</v>
      </c>
      <c r="AD175" s="22"/>
    </row>
    <row r="176" spans="2:30">
      <c r="B176" s="14" t="str">
        <f t="shared" ca="1" si="14"/>
        <v>INDFDEFFMT-29</v>
      </c>
      <c r="C176" s="15" t="str">
        <f t="shared" ca="1" si="13"/>
        <v>IFDMT</v>
      </c>
      <c r="D176" s="16">
        <f>'EE investment costs'!$F$15</f>
        <v>2016</v>
      </c>
      <c r="E176" s="14">
        <f>VLOOKUP(X176,'EE investment costs'!$D$56:$R$656,15,0)</f>
        <v>5.45</v>
      </c>
      <c r="F176" s="17">
        <f ca="1">INDEX('EE investment costs'!$D$56:$R$656,MATCH(X176,'EE investment costs'!$D$56:$D$656,0),MATCH($V$8,'EE investment costs'!$D$56:$R$56,0))</f>
        <v>424.48174390363351</v>
      </c>
      <c r="I176" s="18">
        <v>1</v>
      </c>
      <c r="J176" s="18">
        <v>1</v>
      </c>
      <c r="K176" s="14">
        <f t="shared" ca="1" si="17"/>
        <v>8</v>
      </c>
      <c r="M176" s="19" t="str">
        <f t="shared" ca="1" si="15"/>
        <v>INDFDEFFMT-29</v>
      </c>
      <c r="N176" s="23" t="str">
        <f t="shared" ca="1" si="16"/>
        <v>Food industry Saving Tech-Heat Medium Temp. up to 150C 2.9y</v>
      </c>
      <c r="O176" s="23" t="s">
        <v>32</v>
      </c>
      <c r="P176" s="23" t="s">
        <v>33</v>
      </c>
      <c r="Q176" s="23"/>
      <c r="R176" s="23"/>
      <c r="S176" s="19" t="s">
        <v>34</v>
      </c>
      <c r="V176" s="16" t="str">
        <f t="shared" ca="1" si="18"/>
        <v>FD</v>
      </c>
      <c r="W176" s="14" t="str">
        <f t="shared" ca="1" si="18"/>
        <v>Food industry</v>
      </c>
      <c r="X176" s="3" t="str">
        <f>'EE investment costs'!D225</f>
        <v>MT-29</v>
      </c>
      <c r="Y176" s="3" t="str">
        <f>'EE investment costs'!E225</f>
        <v>Heat Medium Temp. up to 150C</v>
      </c>
      <c r="AC176" s="123">
        <f>'EE investment costs'!C225</f>
        <v>2.9</v>
      </c>
      <c r="AD176" s="22"/>
    </row>
    <row r="177" spans="2:30">
      <c r="B177" s="14" t="str">
        <f t="shared" ca="1" si="14"/>
        <v>INDFDEFFHT-29</v>
      </c>
      <c r="C177" s="15" t="str">
        <f t="shared" ca="1" si="13"/>
        <v>IFDHT</v>
      </c>
      <c r="D177" s="16">
        <f>'EE investment costs'!$F$15</f>
        <v>2016</v>
      </c>
      <c r="E177" s="14">
        <f>VLOOKUP(X177,'EE investment costs'!$D$56:$R$656,15,0)</f>
        <v>4.3599999999999994</v>
      </c>
      <c r="F177" s="17">
        <f ca="1">INDEX('EE investment costs'!$D$56:$R$656,MATCH(X177,'EE investment costs'!$D$56:$D$656,0),MATCH($V$8,'EE investment costs'!$D$56:$R$56,0))</f>
        <v>357.28125293150623</v>
      </c>
      <c r="I177" s="18">
        <v>1</v>
      </c>
      <c r="J177" s="18">
        <v>1</v>
      </c>
      <c r="K177" s="14">
        <f t="shared" ca="1" si="17"/>
        <v>8</v>
      </c>
      <c r="M177" s="19" t="str">
        <f t="shared" ca="1" si="15"/>
        <v>INDFDEFFHT-29</v>
      </c>
      <c r="N177" s="23" t="str">
        <f t="shared" ca="1" si="16"/>
        <v>Food industry Saving Tech-Heat High Temp. over 150C 2.9y</v>
      </c>
      <c r="O177" s="23" t="s">
        <v>32</v>
      </c>
      <c r="P177" s="23" t="s">
        <v>33</v>
      </c>
      <c r="Q177" s="23"/>
      <c r="R177" s="23"/>
      <c r="S177" s="19" t="s">
        <v>34</v>
      </c>
      <c r="V177" s="16" t="str">
        <f t="shared" ca="1" si="18"/>
        <v>FD</v>
      </c>
      <c r="W177" s="14" t="str">
        <f t="shared" ca="1" si="18"/>
        <v>Food industry</v>
      </c>
      <c r="X177" s="3" t="str">
        <f>'EE investment costs'!D226</f>
        <v>HT-29</v>
      </c>
      <c r="Y177" s="3" t="str">
        <f>'EE investment costs'!E226</f>
        <v>Heat High Temp. over 150C</v>
      </c>
      <c r="AC177" s="123">
        <f>'EE investment costs'!C226</f>
        <v>2.9</v>
      </c>
      <c r="AD177" s="22"/>
    </row>
    <row r="178" spans="2:30">
      <c r="B178" s="14" t="str">
        <f t="shared" ca="1" si="14"/>
        <v>INDFDEFFRH-29</v>
      </c>
      <c r="C178" s="15" t="str">
        <f t="shared" ca="1" si="13"/>
        <v>IFDRH</v>
      </c>
      <c r="D178" s="16">
        <f>'EE investment costs'!$F$15</f>
        <v>2016</v>
      </c>
      <c r="E178" s="14">
        <f>VLOOKUP(X178,'EE investment costs'!$D$56:$R$656,15,0)</f>
        <v>16</v>
      </c>
      <c r="F178" s="17">
        <f ca="1">INDEX('EE investment costs'!$D$56:$R$656,MATCH(X178,'EE investment costs'!$D$56:$D$656,0),MATCH($V$8,'EE investment costs'!$D$56:$R$56,0))</f>
        <v>0</v>
      </c>
      <c r="I178" s="18">
        <v>1</v>
      </c>
      <c r="J178" s="18">
        <v>1</v>
      </c>
      <c r="K178" s="14">
        <f t="shared" ca="1" si="17"/>
        <v>8</v>
      </c>
      <c r="M178" s="19" t="str">
        <f t="shared" ca="1" si="15"/>
        <v>INDFDEFFRH-29</v>
      </c>
      <c r="N178" s="23" t="str">
        <f t="shared" ca="1" si="16"/>
        <v>Food industry Saving Tech-Heat Room Heat 2.9y</v>
      </c>
      <c r="O178" s="23" t="s">
        <v>32</v>
      </c>
      <c r="P178" s="23" t="s">
        <v>33</v>
      </c>
      <c r="Q178" s="23"/>
      <c r="R178" s="23"/>
      <c r="S178" s="19" t="s">
        <v>34</v>
      </c>
      <c r="V178" s="16" t="str">
        <f t="shared" ca="1" si="18"/>
        <v>FD</v>
      </c>
      <c r="W178" s="14" t="str">
        <f t="shared" ca="1" si="18"/>
        <v>Food industry</v>
      </c>
      <c r="X178" s="3" t="str">
        <f>'EE investment costs'!D227</f>
        <v>RH-29</v>
      </c>
      <c r="Y178" s="3" t="str">
        <f>'EE investment costs'!E227</f>
        <v>Heat Room Heat</v>
      </c>
      <c r="AC178" s="123">
        <f>'EE investment costs'!C227</f>
        <v>2.9</v>
      </c>
      <c r="AD178" s="22"/>
    </row>
    <row r="179" spans="2:30">
      <c r="B179" s="14" t="str">
        <f t="shared" ca="1" si="14"/>
        <v>INDFDEFFLA-29</v>
      </c>
      <c r="C179" s="15" t="str">
        <f t="shared" ca="1" si="13"/>
        <v>IFDLA</v>
      </c>
      <c r="D179" s="16">
        <f>'EE investment costs'!$F$15</f>
        <v>2016</v>
      </c>
      <c r="E179" s="14">
        <f>VLOOKUP(X179,'EE investment costs'!$D$56:$R$656,15,0)</f>
        <v>3.6294999999999997</v>
      </c>
      <c r="F179" s="17">
        <f ca="1">INDEX('EE investment costs'!$D$56:$R$656,MATCH(X179,'EE investment costs'!$D$56:$D$656,0),MATCH($V$8,'EE investment costs'!$D$56:$R$56,0))</f>
        <v>1165.6415627092322</v>
      </c>
      <c r="I179" s="18">
        <v>1</v>
      </c>
      <c r="J179" s="18">
        <v>1</v>
      </c>
      <c r="K179" s="14">
        <f t="shared" ca="1" si="17"/>
        <v>1</v>
      </c>
      <c r="M179" s="19" t="str">
        <f t="shared" ca="1" si="15"/>
        <v>INDFDEFFLA-29</v>
      </c>
      <c r="N179" s="23" t="str">
        <f t="shared" ca="1" si="16"/>
        <v>Food industry Saving Tech-Light 2.9y</v>
      </c>
      <c r="O179" s="23" t="s">
        <v>32</v>
      </c>
      <c r="P179" s="23" t="s">
        <v>33</v>
      </c>
      <c r="Q179" s="23"/>
      <c r="R179" s="23"/>
      <c r="S179" s="19" t="s">
        <v>34</v>
      </c>
      <c r="V179" s="16" t="str">
        <f t="shared" ca="1" si="18"/>
        <v>FD</v>
      </c>
      <c r="W179" s="14" t="str">
        <f t="shared" ca="1" si="18"/>
        <v>Food industry</v>
      </c>
      <c r="X179" s="3" t="str">
        <f>'EE investment costs'!D228</f>
        <v>LA-29</v>
      </c>
      <c r="Y179" s="3" t="str">
        <f>'EE investment costs'!E228</f>
        <v>Light</v>
      </c>
      <c r="AC179" s="123">
        <f>'EE investment costs'!C228</f>
        <v>2.9</v>
      </c>
      <c r="AD179" s="22"/>
    </row>
    <row r="180" spans="2:30">
      <c r="B180" s="14" t="str">
        <f t="shared" ca="1" si="14"/>
        <v>INDFDEFFEM-29</v>
      </c>
      <c r="C180" s="15" t="str">
        <f t="shared" ca="1" si="13"/>
        <v>IFDEM</v>
      </c>
      <c r="D180" s="16">
        <f>'EE investment costs'!$F$15</f>
        <v>2016</v>
      </c>
      <c r="E180" s="14">
        <f>VLOOKUP(X180,'EE investment costs'!$D$56:$R$656,15,0)</f>
        <v>3.810975</v>
      </c>
      <c r="F180" s="17">
        <f ca="1">INDEX('EE investment costs'!$D$56:$R$656,MATCH(X180,'EE investment costs'!$D$56:$D$656,0),MATCH($V$8,'EE investment costs'!$D$56:$R$56,0))</f>
        <v>1115.3766885896937</v>
      </c>
      <c r="I180" s="18">
        <v>1</v>
      </c>
      <c r="J180" s="18">
        <v>1</v>
      </c>
      <c r="K180" s="14">
        <f t="shared" ca="1" si="17"/>
        <v>1</v>
      </c>
      <c r="M180" s="19" t="str">
        <f t="shared" ca="1" si="15"/>
        <v>INDFDEFFEM-29</v>
      </c>
      <c r="N180" s="23" t="str">
        <f t="shared" ca="1" si="16"/>
        <v>Food industry Saving Tech-Electric Motors 2.9y</v>
      </c>
      <c r="O180" s="23" t="s">
        <v>32</v>
      </c>
      <c r="P180" s="23" t="s">
        <v>33</v>
      </c>
      <c r="Q180" s="23"/>
      <c r="R180" s="23"/>
      <c r="S180" s="19" t="s">
        <v>34</v>
      </c>
      <c r="V180" s="16" t="str">
        <f t="shared" ca="1" si="18"/>
        <v>FD</v>
      </c>
      <c r="W180" s="14" t="str">
        <f t="shared" ca="1" si="18"/>
        <v>Food industry</v>
      </c>
      <c r="X180" s="3" t="str">
        <f>'EE investment costs'!D229</f>
        <v>EM-29</v>
      </c>
      <c r="Y180" s="3" t="str">
        <f>'EE investment costs'!E229</f>
        <v>Electric Motors</v>
      </c>
      <c r="AC180" s="123">
        <f>'EE investment costs'!C229</f>
        <v>2.9</v>
      </c>
      <c r="AD180" s="22"/>
    </row>
    <row r="181" spans="2:30">
      <c r="B181" s="14" t="str">
        <f t="shared" ca="1" si="14"/>
        <v>INDFDEFFTF-29</v>
      </c>
      <c r="C181" s="15" t="str">
        <f t="shared" ca="1" si="13"/>
        <v>IFDTF</v>
      </c>
      <c r="D181" s="16">
        <f>'EE investment costs'!$F$15</f>
        <v>2016</v>
      </c>
      <c r="E181" s="14">
        <f>VLOOKUP(X181,'EE investment costs'!$D$56:$R$656,15,0)</f>
        <v>10.6</v>
      </c>
      <c r="F181" s="17">
        <f ca="1">INDEX('EE investment costs'!$D$56:$R$656,MATCH(X181,'EE investment costs'!$D$56:$D$656,0),MATCH($V$8,'EE investment costs'!$D$56:$R$56,0))</f>
        <v>426.11759202561524</v>
      </c>
      <c r="I181" s="18">
        <v>1</v>
      </c>
      <c r="J181" s="18">
        <v>1</v>
      </c>
      <c r="K181" s="14">
        <f t="shared" ca="1" si="17"/>
        <v>8</v>
      </c>
      <c r="M181" s="19" t="str">
        <f t="shared" ca="1" si="15"/>
        <v>INDFDEFFTF-29</v>
      </c>
      <c r="N181" s="23" t="str">
        <f t="shared" ca="1" si="16"/>
        <v>Food industry Saving Tech-Haulage Tractors, Trucks, Fishing boats 2.9y</v>
      </c>
      <c r="O181" s="23" t="s">
        <v>32</v>
      </c>
      <c r="P181" s="23" t="s">
        <v>33</v>
      </c>
      <c r="Q181" s="23"/>
      <c r="R181" s="23"/>
      <c r="S181" s="19" t="s">
        <v>34</v>
      </c>
      <c r="V181" s="16" t="str">
        <f t="shared" ca="1" si="18"/>
        <v>FD</v>
      </c>
      <c r="W181" s="14" t="str">
        <f t="shared" ca="1" si="18"/>
        <v>Food industry</v>
      </c>
      <c r="X181" s="3" t="str">
        <f>'EE investment costs'!D230</f>
        <v>TF-29</v>
      </c>
      <c r="Y181" s="3" t="str">
        <f>'EE investment costs'!E230</f>
        <v>Haulage Tractors, Trucks, Fishing boats</v>
      </c>
      <c r="AC181" s="123">
        <f>'EE investment costs'!C230</f>
        <v>2.9</v>
      </c>
      <c r="AD181" s="22"/>
    </row>
    <row r="182" spans="2:30">
      <c r="B182" s="14" t="str">
        <f t="shared" ca="1" si="14"/>
        <v>INDFDEFFMT-30</v>
      </c>
      <c r="C182" s="15" t="str">
        <f t="shared" ca="1" si="13"/>
        <v>IFDMT</v>
      </c>
      <c r="D182" s="16">
        <f>'EE investment costs'!$F$15</f>
        <v>2016</v>
      </c>
      <c r="E182" s="14">
        <f>VLOOKUP(X182,'EE investment costs'!$D$56:$R$656,15,0)</f>
        <v>5.5</v>
      </c>
      <c r="F182" s="17">
        <f ca="1">INDEX('EE investment costs'!$D$56:$R$656,MATCH(X182,'EE investment costs'!$D$56:$D$656,0),MATCH($V$8,'EE investment costs'!$D$56:$R$56,0))</f>
        <v>443.3961802860249</v>
      </c>
      <c r="I182" s="18">
        <v>1</v>
      </c>
      <c r="J182" s="18">
        <v>1</v>
      </c>
      <c r="K182" s="14">
        <f t="shared" ca="1" si="17"/>
        <v>8</v>
      </c>
      <c r="M182" s="19" t="str">
        <f t="shared" ca="1" si="15"/>
        <v>INDFDEFFMT-30</v>
      </c>
      <c r="N182" s="23" t="str">
        <f t="shared" ca="1" si="16"/>
        <v>Food industry Saving Tech-Heat Medium Temp. up to 150C 3y</v>
      </c>
      <c r="O182" s="23" t="s">
        <v>32</v>
      </c>
      <c r="P182" s="23" t="s">
        <v>33</v>
      </c>
      <c r="Q182" s="23"/>
      <c r="R182" s="23"/>
      <c r="S182" s="19" t="s">
        <v>34</v>
      </c>
      <c r="V182" s="16" t="str">
        <f t="shared" ca="1" si="18"/>
        <v>FD</v>
      </c>
      <c r="W182" s="14" t="str">
        <f t="shared" ca="1" si="18"/>
        <v>Food industry</v>
      </c>
      <c r="X182" s="3" t="str">
        <f>'EE investment costs'!D231</f>
        <v>MT-30</v>
      </c>
      <c r="Y182" s="3" t="str">
        <f>'EE investment costs'!E231</f>
        <v>Heat Medium Temp. up to 150C</v>
      </c>
      <c r="AC182" s="123">
        <f>'EE investment costs'!C231</f>
        <v>3</v>
      </c>
      <c r="AD182" s="22"/>
    </row>
    <row r="183" spans="2:30">
      <c r="B183" s="14" t="str">
        <f t="shared" ca="1" si="14"/>
        <v>INDFDEFFHT-30</v>
      </c>
      <c r="C183" s="15" t="str">
        <f t="shared" ca="1" si="13"/>
        <v>IFDHT</v>
      </c>
      <c r="D183" s="16">
        <f>'EE investment costs'!$F$15</f>
        <v>2016</v>
      </c>
      <c r="E183" s="14">
        <f>VLOOKUP(X183,'EE investment costs'!$D$56:$R$656,15,0)</f>
        <v>4.3999999999999995</v>
      </c>
      <c r="F183" s="17">
        <f ca="1">INDEX('EE investment costs'!$D$56:$R$656,MATCH(X183,'EE investment costs'!$D$56:$D$656,0),MATCH($V$8,'EE investment costs'!$D$56:$R$56,0))</f>
        <v>371.71685911055692</v>
      </c>
      <c r="I183" s="18">
        <v>1</v>
      </c>
      <c r="J183" s="18">
        <v>1</v>
      </c>
      <c r="K183" s="14">
        <f t="shared" ca="1" si="17"/>
        <v>8</v>
      </c>
      <c r="M183" s="19" t="str">
        <f t="shared" ca="1" si="15"/>
        <v>INDFDEFFHT-30</v>
      </c>
      <c r="N183" s="23" t="str">
        <f t="shared" ca="1" si="16"/>
        <v>Food industry Saving Tech-Heat High Temp. over 150C 3y</v>
      </c>
      <c r="O183" s="23" t="s">
        <v>32</v>
      </c>
      <c r="P183" s="23" t="s">
        <v>33</v>
      </c>
      <c r="Q183" s="23"/>
      <c r="R183" s="23"/>
      <c r="S183" s="19" t="s">
        <v>34</v>
      </c>
      <c r="V183" s="16" t="str">
        <f t="shared" ca="1" si="18"/>
        <v>FD</v>
      </c>
      <c r="W183" s="14" t="str">
        <f t="shared" ca="1" si="18"/>
        <v>Food industry</v>
      </c>
      <c r="X183" s="3" t="str">
        <f>'EE investment costs'!D232</f>
        <v>HT-30</v>
      </c>
      <c r="Y183" s="3" t="str">
        <f>'EE investment costs'!E232</f>
        <v>Heat High Temp. over 150C</v>
      </c>
      <c r="AC183" s="123">
        <f>'EE investment costs'!C232</f>
        <v>3</v>
      </c>
      <c r="AD183" s="22"/>
    </row>
    <row r="184" spans="2:30">
      <c r="B184" s="14" t="str">
        <f t="shared" ca="1" si="14"/>
        <v>INDFDEFFRH-30</v>
      </c>
      <c r="C184" s="15" t="str">
        <f t="shared" ca="1" si="13"/>
        <v>IFDRH</v>
      </c>
      <c r="D184" s="16">
        <f>'EE investment costs'!$F$15</f>
        <v>2016</v>
      </c>
      <c r="E184" s="14">
        <f>VLOOKUP(X184,'EE investment costs'!$D$56:$R$656,15,0)</f>
        <v>16</v>
      </c>
      <c r="F184" s="17">
        <f ca="1">INDEX('EE investment costs'!$D$56:$R$656,MATCH(X184,'EE investment costs'!$D$56:$D$656,0),MATCH($V$8,'EE investment costs'!$D$56:$R$56,0))</f>
        <v>0</v>
      </c>
      <c r="I184" s="18">
        <v>1</v>
      </c>
      <c r="J184" s="18">
        <v>1</v>
      </c>
      <c r="K184" s="14">
        <f t="shared" ca="1" si="17"/>
        <v>8</v>
      </c>
      <c r="M184" s="19" t="str">
        <f t="shared" ca="1" si="15"/>
        <v>INDFDEFFRH-30</v>
      </c>
      <c r="N184" s="23" t="str">
        <f t="shared" ca="1" si="16"/>
        <v>Food industry Saving Tech-Heat Room Heat 3y</v>
      </c>
      <c r="O184" s="23" t="s">
        <v>32</v>
      </c>
      <c r="P184" s="23" t="s">
        <v>33</v>
      </c>
      <c r="Q184" s="23"/>
      <c r="R184" s="23"/>
      <c r="S184" s="19" t="s">
        <v>34</v>
      </c>
      <c r="U184" s="14"/>
      <c r="V184" s="16" t="str">
        <f t="shared" ca="1" si="18"/>
        <v>FD</v>
      </c>
      <c r="W184" s="14" t="str">
        <f t="shared" ca="1" si="18"/>
        <v>Food industry</v>
      </c>
      <c r="X184" s="3" t="str">
        <f>'EE investment costs'!D233</f>
        <v>RH-30</v>
      </c>
      <c r="Y184" s="3" t="str">
        <f>'EE investment costs'!E233</f>
        <v>Heat Room Heat</v>
      </c>
      <c r="AC184" s="123">
        <f>'EE investment costs'!C233</f>
        <v>3</v>
      </c>
      <c r="AD184" s="22"/>
    </row>
    <row r="185" spans="2:30">
      <c r="B185" s="14" t="str">
        <f t="shared" ca="1" si="14"/>
        <v>INDFDEFFLA-30</v>
      </c>
      <c r="C185" s="15" t="str">
        <f t="shared" ca="1" si="13"/>
        <v>IFDLA</v>
      </c>
      <c r="D185" s="16">
        <f>'EE investment costs'!$F$15</f>
        <v>2016</v>
      </c>
      <c r="E185" s="14">
        <f>VLOOKUP(X185,'EE investment costs'!$D$56:$R$656,15,0)</f>
        <v>3.6549999999999998</v>
      </c>
      <c r="F185" s="17">
        <f ca="1">INDEX('EE investment costs'!$D$56:$R$656,MATCH(X185,'EE investment costs'!$D$56:$D$656,0),MATCH($V$8,'EE investment costs'!$D$56:$R$56,0))</f>
        <v>1221.5845668345125</v>
      </c>
      <c r="I185" s="18">
        <v>1</v>
      </c>
      <c r="J185" s="18">
        <v>1</v>
      </c>
      <c r="K185" s="14">
        <f t="shared" ca="1" si="17"/>
        <v>0</v>
      </c>
      <c r="M185" s="19" t="str">
        <f t="shared" ca="1" si="15"/>
        <v>INDFDEFFLA-30</v>
      </c>
      <c r="N185" s="23" t="str">
        <f t="shared" ca="1" si="16"/>
        <v>Food industry Saving Tech-Light 3y</v>
      </c>
      <c r="O185" s="23" t="s">
        <v>32</v>
      </c>
      <c r="P185" s="23" t="s">
        <v>33</v>
      </c>
      <c r="Q185" s="23"/>
      <c r="R185" s="23"/>
      <c r="S185" s="19" t="s">
        <v>34</v>
      </c>
      <c r="T185" s="14"/>
      <c r="U185" s="14"/>
      <c r="V185" s="16" t="str">
        <f t="shared" ca="1" si="18"/>
        <v>FD</v>
      </c>
      <c r="W185" s="14" t="str">
        <f t="shared" ca="1" si="18"/>
        <v>Food industry</v>
      </c>
      <c r="X185" s="3" t="str">
        <f>'EE investment costs'!D234</f>
        <v>LA-30</v>
      </c>
      <c r="Y185" s="3" t="str">
        <f>'EE investment costs'!E234</f>
        <v>Light</v>
      </c>
      <c r="AC185" s="123">
        <f>'EE investment costs'!C234</f>
        <v>3</v>
      </c>
      <c r="AD185" s="22"/>
    </row>
    <row r="186" spans="2:30">
      <c r="B186" s="14" t="str">
        <f t="shared" ca="1" si="14"/>
        <v>INDFDEFFEM-30</v>
      </c>
      <c r="C186" s="15" t="str">
        <f t="shared" ca="1" si="13"/>
        <v>IFDEM</v>
      </c>
      <c r="D186" s="16">
        <f>'EE investment costs'!$F$15</f>
        <v>2016</v>
      </c>
      <c r="E186" s="14">
        <f>VLOOKUP(X186,'EE investment costs'!$D$56:$R$656,15,0)</f>
        <v>3.8377499999999998</v>
      </c>
      <c r="F186" s="17">
        <f ca="1">INDEX('EE investment costs'!$D$56:$R$656,MATCH(X186,'EE investment costs'!$D$56:$D$656,0),MATCH($V$8,'EE investment costs'!$D$56:$R$56,0))</f>
        <v>1169.4947063182533</v>
      </c>
      <c r="I186" s="18">
        <v>1</v>
      </c>
      <c r="J186" s="18">
        <v>1</v>
      </c>
      <c r="K186" s="14">
        <f t="shared" ca="1" si="17"/>
        <v>1</v>
      </c>
      <c r="M186" s="19" t="str">
        <f t="shared" ca="1" si="15"/>
        <v>INDFDEFFEM-30</v>
      </c>
      <c r="N186" s="23" t="str">
        <f t="shared" ca="1" si="16"/>
        <v>Food industry Saving Tech-Electric Motors 3y</v>
      </c>
      <c r="O186" s="23" t="s">
        <v>32</v>
      </c>
      <c r="P186" s="23" t="s">
        <v>33</v>
      </c>
      <c r="Q186" s="23"/>
      <c r="R186" s="23"/>
      <c r="S186" s="19" t="s">
        <v>34</v>
      </c>
      <c r="T186" s="14"/>
      <c r="U186" s="14"/>
      <c r="V186" s="16" t="str">
        <f t="shared" ca="1" si="18"/>
        <v>FD</v>
      </c>
      <c r="W186" s="14" t="str">
        <f t="shared" ca="1" si="18"/>
        <v>Food industry</v>
      </c>
      <c r="X186" s="3" t="str">
        <f>'EE investment costs'!D235</f>
        <v>EM-30</v>
      </c>
      <c r="Y186" s="3" t="str">
        <f>'EE investment costs'!E235</f>
        <v>Electric Motors</v>
      </c>
      <c r="AC186" s="123">
        <f>'EE investment costs'!C235</f>
        <v>3</v>
      </c>
      <c r="AD186" s="22"/>
    </row>
    <row r="187" spans="2:30" ht="13.5" thickBot="1">
      <c r="B187" s="14" t="str">
        <f t="shared" ca="1" si="14"/>
        <v>INDFDEFFTF-30</v>
      </c>
      <c r="C187" s="15" t="str">
        <f t="shared" ca="1" si="13"/>
        <v>IFDTF</v>
      </c>
      <c r="D187" s="16">
        <f>'EE investment costs'!$F$15</f>
        <v>2016</v>
      </c>
      <c r="E187" s="14">
        <f>VLOOKUP(X187,'EE investment costs'!$D$56:$R$656,15,0)</f>
        <v>11</v>
      </c>
      <c r="F187" s="17">
        <f ca="1">INDEX('EE investment costs'!$D$56:$R$656,MATCH(X187,'EE investment costs'!$D$56:$D$656,0),MATCH($V$8,'EE investment costs'!$D$56:$R$56,0))</f>
        <v>440.8113020954641</v>
      </c>
      <c r="I187" s="18">
        <v>1</v>
      </c>
      <c r="J187" s="18">
        <v>1</v>
      </c>
      <c r="K187" s="14">
        <f t="shared" ca="1" si="17"/>
        <v>8</v>
      </c>
      <c r="M187" s="24" t="str">
        <f t="shared" ca="1" si="15"/>
        <v>INDFDEFFTF-30</v>
      </c>
      <c r="N187" s="25" t="str">
        <f t="shared" ca="1" si="16"/>
        <v>Food industry Saving Tech-Haulage Tractors, Trucks, Fishing boats 3y</v>
      </c>
      <c r="O187" s="25" t="s">
        <v>32</v>
      </c>
      <c r="P187" s="25" t="s">
        <v>33</v>
      </c>
      <c r="Q187" s="25"/>
      <c r="R187" s="25"/>
      <c r="S187" s="24" t="s">
        <v>34</v>
      </c>
      <c r="T187" s="14"/>
      <c r="U187" s="14"/>
      <c r="V187" s="16" t="str">
        <f t="shared" ca="1" si="18"/>
        <v>FD</v>
      </c>
      <c r="W187" s="14" t="str">
        <f t="shared" ca="1" si="18"/>
        <v>Food industry</v>
      </c>
      <c r="X187" s="3" t="str">
        <f>'EE investment costs'!D236</f>
        <v>TF-30</v>
      </c>
      <c r="Y187" s="3" t="str">
        <f>'EE investment costs'!E236</f>
        <v>Haulage Tractors, Trucks, Fishing boats</v>
      </c>
      <c r="AC187" s="123">
        <f>'EE investment costs'!C236</f>
        <v>3</v>
      </c>
      <c r="AD187" s="22"/>
    </row>
    <row r="188" spans="2:30">
      <c r="B188" s="14" t="str">
        <f t="shared" ca="1" si="14"/>
        <v>INDFDEFFMT-31</v>
      </c>
      <c r="C188" s="15" t="str">
        <f ca="1">"I"&amp;MID(B188,4,1)&amp;"D"&amp;MID(B188,9,2)</f>
        <v>IFDMT</v>
      </c>
      <c r="D188" s="16">
        <f>'EE investment costs'!$F$15</f>
        <v>2016</v>
      </c>
      <c r="E188" s="14">
        <f>VLOOKUP(X188,'EE investment costs'!$D$56:$R$656,15,0)</f>
        <v>5.55</v>
      </c>
      <c r="F188" s="17">
        <f ca="1">INDEX('EE investment costs'!$D$56:$R$656,MATCH(X188,'EE investment costs'!$D$56:$D$656,0),MATCH($V$8,'EE investment costs'!$D$56:$R$56,0))</f>
        <v>462.31061666841617</v>
      </c>
      <c r="I188" s="18">
        <v>1</v>
      </c>
      <c r="J188" s="18">
        <v>1</v>
      </c>
      <c r="K188" s="14">
        <f t="shared" ca="1" si="17"/>
        <v>8</v>
      </c>
      <c r="M188" s="20" t="str">
        <f t="shared" ca="1" si="15"/>
        <v>INDFDEFFMT-31</v>
      </c>
      <c r="N188" s="21" t="str">
        <f t="shared" ca="1" si="16"/>
        <v>Food industry Saving Tech-Heat Medium Temp. up to 150C 3.1y</v>
      </c>
      <c r="O188" s="21" t="s">
        <v>32</v>
      </c>
      <c r="P188" s="21" t="s">
        <v>33</v>
      </c>
      <c r="Q188" s="21"/>
      <c r="R188" s="21"/>
      <c r="S188" s="20" t="s">
        <v>34</v>
      </c>
      <c r="T188" s="14"/>
      <c r="U188" s="14"/>
      <c r="V188" s="16" t="str">
        <f t="shared" ca="1" si="18"/>
        <v>FD</v>
      </c>
      <c r="W188" s="14" t="str">
        <f t="shared" ca="1" si="18"/>
        <v>Food industry</v>
      </c>
      <c r="X188" s="3" t="str">
        <f>'EE investment costs'!D237</f>
        <v>MT-31</v>
      </c>
      <c r="Y188" s="3" t="str">
        <f>'EE investment costs'!E237</f>
        <v>Heat Medium Temp. up to 150C</v>
      </c>
      <c r="AC188" s="123">
        <f>'EE investment costs'!C237</f>
        <v>3.1</v>
      </c>
      <c r="AD188" s="22"/>
    </row>
    <row r="189" spans="2:30">
      <c r="B189" s="14" t="str">
        <f t="shared" ca="1" si="14"/>
        <v>INDFDEFFHT-31</v>
      </c>
      <c r="C189" s="15" t="str">
        <f t="shared" ref="C189:C247" ca="1" si="19">"I"&amp;MID(B189,4,1)&amp;"D"&amp;MID(B189,9,2)</f>
        <v>IFDHT</v>
      </c>
      <c r="D189" s="16">
        <f>'EE investment costs'!$F$15</f>
        <v>2016</v>
      </c>
      <c r="E189" s="14">
        <f>VLOOKUP(X189,'EE investment costs'!$D$56:$R$656,15,0)</f>
        <v>4.4399999999999995</v>
      </c>
      <c r="F189" s="17">
        <f ca="1">INDEX('EE investment costs'!$D$56:$R$656,MATCH(X189,'EE investment costs'!$D$56:$D$656,0),MATCH($V$8,'EE investment costs'!$D$56:$R$56,0))</f>
        <v>386.15246528960773</v>
      </c>
      <c r="I189" s="18">
        <v>1</v>
      </c>
      <c r="J189" s="18">
        <v>1</v>
      </c>
      <c r="K189" s="14">
        <f t="shared" ca="1" si="17"/>
        <v>8</v>
      </c>
      <c r="M189" s="19" t="str">
        <f t="shared" ca="1" si="15"/>
        <v>INDFDEFFHT-31</v>
      </c>
      <c r="N189" s="23" t="str">
        <f t="shared" ca="1" si="16"/>
        <v>Food industry Saving Tech-Heat High Temp. over 150C 3.1y</v>
      </c>
      <c r="O189" s="23" t="s">
        <v>32</v>
      </c>
      <c r="P189" s="23" t="s">
        <v>33</v>
      </c>
      <c r="Q189" s="23"/>
      <c r="R189" s="23"/>
      <c r="S189" s="19" t="s">
        <v>34</v>
      </c>
      <c r="T189" s="14"/>
      <c r="U189" s="14"/>
      <c r="V189" s="16" t="str">
        <f t="shared" ca="1" si="18"/>
        <v>FD</v>
      </c>
      <c r="W189" s="14" t="str">
        <f t="shared" ca="1" si="18"/>
        <v>Food industry</v>
      </c>
      <c r="X189" s="3" t="str">
        <f>'EE investment costs'!D238</f>
        <v>HT-31</v>
      </c>
      <c r="Y189" s="3" t="str">
        <f>'EE investment costs'!E238</f>
        <v>Heat High Temp. over 150C</v>
      </c>
      <c r="AC189" s="123">
        <f>'EE investment costs'!C238</f>
        <v>3.1</v>
      </c>
      <c r="AD189" s="22"/>
    </row>
    <row r="190" spans="2:30">
      <c r="B190" s="14" t="str">
        <f t="shared" ca="1" si="14"/>
        <v>INDFDEFFRH-31</v>
      </c>
      <c r="C190" s="15" t="str">
        <f t="shared" ca="1" si="19"/>
        <v>IFDRH</v>
      </c>
      <c r="D190" s="16">
        <f>'EE investment costs'!$F$15</f>
        <v>2016</v>
      </c>
      <c r="E190" s="14">
        <f>VLOOKUP(X190,'EE investment costs'!$D$56:$R$656,15,0)</f>
        <v>16</v>
      </c>
      <c r="F190" s="17">
        <f ca="1">INDEX('EE investment costs'!$D$56:$R$656,MATCH(X190,'EE investment costs'!$D$56:$D$656,0),MATCH($V$8,'EE investment costs'!$D$56:$R$56,0))</f>
        <v>0</v>
      </c>
      <c r="I190" s="18">
        <v>1</v>
      </c>
      <c r="J190" s="18">
        <v>1</v>
      </c>
      <c r="K190" s="14">
        <f t="shared" ca="1" si="17"/>
        <v>8</v>
      </c>
      <c r="M190" s="19" t="str">
        <f t="shared" ca="1" si="15"/>
        <v>INDFDEFFRH-31</v>
      </c>
      <c r="N190" s="23" t="str">
        <f t="shared" ca="1" si="16"/>
        <v>Food industry Saving Tech-Heat Room Heat 3.1y</v>
      </c>
      <c r="O190" s="23" t="s">
        <v>32</v>
      </c>
      <c r="P190" s="23" t="s">
        <v>33</v>
      </c>
      <c r="Q190" s="23"/>
      <c r="R190" s="23"/>
      <c r="S190" s="19" t="s">
        <v>34</v>
      </c>
      <c r="U190" s="14"/>
      <c r="V190" s="16" t="str">
        <f t="shared" ca="1" si="18"/>
        <v>FD</v>
      </c>
      <c r="W190" s="14" t="str">
        <f t="shared" ca="1" si="18"/>
        <v>Food industry</v>
      </c>
      <c r="X190" s="3" t="str">
        <f>'EE investment costs'!D239</f>
        <v>RH-31</v>
      </c>
      <c r="Y190" s="3" t="str">
        <f>'EE investment costs'!E239</f>
        <v>Heat Room Heat</v>
      </c>
      <c r="Z190" s="14"/>
      <c r="AC190" s="123">
        <f>'EE investment costs'!C239</f>
        <v>3.1</v>
      </c>
      <c r="AD190" s="22"/>
    </row>
    <row r="191" spans="2:30">
      <c r="B191" s="14" t="str">
        <f t="shared" ca="1" si="14"/>
        <v>INDFDEFFLA-31</v>
      </c>
      <c r="C191" s="15" t="str">
        <f t="shared" ca="1" si="19"/>
        <v>IFDLA</v>
      </c>
      <c r="D191" s="16">
        <f>'EE investment costs'!$F$15</f>
        <v>2016</v>
      </c>
      <c r="E191" s="14">
        <f>VLOOKUP(X191,'EE investment costs'!$D$56:$R$656,15,0)</f>
        <v>3.6804999999999999</v>
      </c>
      <c r="F191" s="17">
        <f ca="1">INDEX('EE investment costs'!$D$56:$R$656,MATCH(X191,'EE investment costs'!$D$56:$D$656,0),MATCH($V$8,'EE investment costs'!$D$56:$R$56,0))</f>
        <v>1277.5275709597929</v>
      </c>
      <c r="I191" s="18">
        <v>1</v>
      </c>
      <c r="J191" s="18">
        <v>1</v>
      </c>
      <c r="K191" s="14">
        <f t="shared" ca="1" si="17"/>
        <v>0</v>
      </c>
      <c r="M191" s="19" t="str">
        <f t="shared" ca="1" si="15"/>
        <v>INDFDEFFLA-31</v>
      </c>
      <c r="N191" s="23" t="str">
        <f t="shared" ca="1" si="16"/>
        <v>Food industry Saving Tech-Light 3.1y</v>
      </c>
      <c r="O191" s="23" t="s">
        <v>32</v>
      </c>
      <c r="P191" s="23" t="s">
        <v>33</v>
      </c>
      <c r="Q191" s="23"/>
      <c r="R191" s="23"/>
      <c r="S191" s="19" t="s">
        <v>34</v>
      </c>
      <c r="U191" s="14"/>
      <c r="V191" s="16" t="str">
        <f t="shared" ca="1" si="18"/>
        <v>FD</v>
      </c>
      <c r="W191" s="14" t="str">
        <f t="shared" ca="1" si="18"/>
        <v>Food industry</v>
      </c>
      <c r="X191" s="3" t="str">
        <f>'EE investment costs'!D240</f>
        <v>LA-31</v>
      </c>
      <c r="Y191" s="3" t="str">
        <f>'EE investment costs'!E240</f>
        <v>Light</v>
      </c>
      <c r="Z191" s="14"/>
      <c r="AC191" s="123">
        <f>'EE investment costs'!C240</f>
        <v>3.1</v>
      </c>
      <c r="AD191" s="22"/>
    </row>
    <row r="192" spans="2:30">
      <c r="B192" s="14" t="str">
        <f t="shared" ca="1" si="14"/>
        <v>INDFDEFFEM-31</v>
      </c>
      <c r="C192" s="15" t="str">
        <f t="shared" ca="1" si="19"/>
        <v>IFDEM</v>
      </c>
      <c r="D192" s="16">
        <f>'EE investment costs'!$F$15</f>
        <v>2016</v>
      </c>
      <c r="E192" s="14">
        <f>VLOOKUP(X192,'EE investment costs'!$D$56:$R$656,15,0)</f>
        <v>3.864525</v>
      </c>
      <c r="F192" s="17">
        <f ca="1">INDEX('EE investment costs'!$D$56:$R$656,MATCH(X192,'EE investment costs'!$D$56:$D$656,0),MATCH($V$8,'EE investment costs'!$D$56:$R$56,0))</f>
        <v>1223.6127240468127</v>
      </c>
      <c r="I192" s="18">
        <v>1</v>
      </c>
      <c r="J192" s="18">
        <v>1</v>
      </c>
      <c r="K192" s="14">
        <f t="shared" ca="1" si="17"/>
        <v>0</v>
      </c>
      <c r="M192" s="19" t="str">
        <f t="shared" ca="1" si="15"/>
        <v>INDFDEFFEM-31</v>
      </c>
      <c r="N192" s="23" t="str">
        <f t="shared" ca="1" si="16"/>
        <v>Food industry Saving Tech-Electric Motors 3.1y</v>
      </c>
      <c r="O192" s="23" t="s">
        <v>32</v>
      </c>
      <c r="P192" s="23" t="s">
        <v>33</v>
      </c>
      <c r="Q192" s="23"/>
      <c r="R192" s="23"/>
      <c r="S192" s="19" t="s">
        <v>34</v>
      </c>
      <c r="U192" s="14"/>
      <c r="V192" s="16" t="str">
        <f t="shared" ca="1" si="18"/>
        <v>FD</v>
      </c>
      <c r="W192" s="14" t="str">
        <f t="shared" ca="1" si="18"/>
        <v>Food industry</v>
      </c>
      <c r="X192" s="3" t="str">
        <f>'EE investment costs'!D241</f>
        <v>EM-31</v>
      </c>
      <c r="Y192" s="3" t="str">
        <f>'EE investment costs'!E241</f>
        <v>Electric Motors</v>
      </c>
      <c r="Z192" s="14"/>
      <c r="AC192" s="123">
        <f>'EE investment costs'!C241</f>
        <v>3.1</v>
      </c>
      <c r="AD192" s="22"/>
    </row>
    <row r="193" spans="2:30">
      <c r="B193" s="14" t="str">
        <f t="shared" ca="1" si="14"/>
        <v>INDFDEFFTF-31</v>
      </c>
      <c r="C193" s="15" t="str">
        <f t="shared" ca="1" si="19"/>
        <v>IFDTF</v>
      </c>
      <c r="D193" s="16">
        <f>'EE investment costs'!$F$15</f>
        <v>2016</v>
      </c>
      <c r="E193" s="14">
        <f>VLOOKUP(X193,'EE investment costs'!$D$56:$R$656,15,0)</f>
        <v>11.4</v>
      </c>
      <c r="F193" s="17">
        <f ca="1">INDEX('EE investment costs'!$D$56:$R$656,MATCH(X193,'EE investment costs'!$D$56:$D$656,0),MATCH($V$8,'EE investment costs'!$D$56:$R$56,0))</f>
        <v>455.50501216531285</v>
      </c>
      <c r="I193" s="18">
        <v>1</v>
      </c>
      <c r="J193" s="18">
        <v>1</v>
      </c>
      <c r="K193" s="14">
        <f t="shared" ca="1" si="17"/>
        <v>8</v>
      </c>
      <c r="M193" s="19" t="str">
        <f t="shared" ca="1" si="15"/>
        <v>INDFDEFFTF-31</v>
      </c>
      <c r="N193" s="23" t="str">
        <f t="shared" ca="1" si="16"/>
        <v>Food industry Saving Tech-Haulage Tractors, Trucks, Fishing boats 3.1y</v>
      </c>
      <c r="O193" s="23" t="s">
        <v>32</v>
      </c>
      <c r="P193" s="23" t="s">
        <v>33</v>
      </c>
      <c r="Q193" s="23"/>
      <c r="R193" s="23"/>
      <c r="S193" s="19" t="s">
        <v>34</v>
      </c>
      <c r="U193" s="14"/>
      <c r="V193" s="16" t="str">
        <f t="shared" ca="1" si="18"/>
        <v>FD</v>
      </c>
      <c r="W193" s="14" t="str">
        <f t="shared" ca="1" si="18"/>
        <v>Food industry</v>
      </c>
      <c r="X193" s="3" t="str">
        <f>'EE investment costs'!D242</f>
        <v>TF-31</v>
      </c>
      <c r="Y193" s="3" t="str">
        <f>'EE investment costs'!E242</f>
        <v>Haulage Tractors, Trucks, Fishing boats</v>
      </c>
      <c r="Z193" s="14"/>
      <c r="AC193" s="123">
        <f>'EE investment costs'!C242</f>
        <v>3.1</v>
      </c>
      <c r="AD193" s="22"/>
    </row>
    <row r="194" spans="2:30">
      <c r="B194" s="14" t="str">
        <f t="shared" ca="1" si="14"/>
        <v>INDFDEFFMT-32</v>
      </c>
      <c r="C194" s="15" t="str">
        <f t="shared" ca="1" si="19"/>
        <v>IFDMT</v>
      </c>
      <c r="D194" s="16">
        <f>'EE investment costs'!$F$15</f>
        <v>2016</v>
      </c>
      <c r="E194" s="14">
        <f>VLOOKUP(X194,'EE investment costs'!$D$56:$R$656,15,0)</f>
        <v>5.6</v>
      </c>
      <c r="F194" s="17">
        <f ca="1">INDEX('EE investment costs'!$D$56:$R$656,MATCH(X194,'EE investment costs'!$D$56:$D$656,0),MATCH($V$8,'EE investment costs'!$D$56:$R$56,0))</f>
        <v>481.22505305080745</v>
      </c>
      <c r="I194" s="18">
        <v>1</v>
      </c>
      <c r="J194" s="18">
        <v>1</v>
      </c>
      <c r="K194" s="14">
        <f t="shared" ca="1" si="17"/>
        <v>8</v>
      </c>
      <c r="M194" s="19" t="str">
        <f t="shared" ca="1" si="15"/>
        <v>INDFDEFFMT-32</v>
      </c>
      <c r="N194" s="23" t="str">
        <f t="shared" ca="1" si="16"/>
        <v>Food industry Saving Tech-Heat Medium Temp. up to 150C 3.2y</v>
      </c>
      <c r="O194" s="23" t="s">
        <v>32</v>
      </c>
      <c r="P194" s="23" t="s">
        <v>33</v>
      </c>
      <c r="Q194" s="23"/>
      <c r="R194" s="23"/>
      <c r="S194" s="19" t="s">
        <v>34</v>
      </c>
      <c r="U194" s="14"/>
      <c r="V194" s="16" t="str">
        <f t="shared" ca="1" si="18"/>
        <v>FD</v>
      </c>
      <c r="W194" s="14" t="str">
        <f t="shared" ca="1" si="18"/>
        <v>Food industry</v>
      </c>
      <c r="X194" s="3" t="str">
        <f>'EE investment costs'!D243</f>
        <v>MT-32</v>
      </c>
      <c r="Y194" s="3" t="str">
        <f>'EE investment costs'!E243</f>
        <v>Heat Medium Temp. up to 150C</v>
      </c>
      <c r="Z194" s="14"/>
      <c r="AC194" s="123">
        <f>'EE investment costs'!C243</f>
        <v>3.2</v>
      </c>
      <c r="AD194" s="22"/>
    </row>
    <row r="195" spans="2:30">
      <c r="B195" s="14" t="str">
        <f t="shared" ca="1" si="14"/>
        <v>INDFDEFFHT-32</v>
      </c>
      <c r="C195" s="15" t="str">
        <f t="shared" ca="1" si="19"/>
        <v>IFDHT</v>
      </c>
      <c r="D195" s="16">
        <f>'EE investment costs'!$F$15</f>
        <v>2016</v>
      </c>
      <c r="E195" s="14">
        <f>VLOOKUP(X195,'EE investment costs'!$D$56:$R$656,15,0)</f>
        <v>4.4799999999999995</v>
      </c>
      <c r="F195" s="17">
        <f ca="1">INDEX('EE investment costs'!$D$56:$R$656,MATCH(X195,'EE investment costs'!$D$56:$D$656,0),MATCH($V$8,'EE investment costs'!$D$56:$R$56,0))</f>
        <v>400.58807146865848</v>
      </c>
      <c r="I195" s="18">
        <v>1</v>
      </c>
      <c r="J195" s="18">
        <v>1</v>
      </c>
      <c r="K195" s="14">
        <f t="shared" ca="1" si="17"/>
        <v>8</v>
      </c>
      <c r="M195" s="19" t="str">
        <f t="shared" ca="1" si="15"/>
        <v>INDFDEFFHT-32</v>
      </c>
      <c r="N195" s="23" t="str">
        <f t="shared" ca="1" si="16"/>
        <v>Food industry Saving Tech-Heat High Temp. over 150C 3.2y</v>
      </c>
      <c r="O195" s="23" t="s">
        <v>32</v>
      </c>
      <c r="P195" s="23" t="s">
        <v>33</v>
      </c>
      <c r="Q195" s="23"/>
      <c r="R195" s="23"/>
      <c r="S195" s="19" t="s">
        <v>34</v>
      </c>
      <c r="V195" s="16" t="str">
        <f t="shared" ca="1" si="18"/>
        <v>FD</v>
      </c>
      <c r="W195" s="14" t="str">
        <f t="shared" ca="1" si="18"/>
        <v>Food industry</v>
      </c>
      <c r="X195" s="3" t="str">
        <f>'EE investment costs'!D244</f>
        <v>HT-32</v>
      </c>
      <c r="Y195" s="3" t="str">
        <f>'EE investment costs'!E244</f>
        <v>Heat High Temp. over 150C</v>
      </c>
      <c r="Z195" s="14"/>
      <c r="AC195" s="123">
        <f>'EE investment costs'!C244</f>
        <v>3.2</v>
      </c>
      <c r="AD195" s="22"/>
    </row>
    <row r="196" spans="2:30">
      <c r="B196" s="14" t="str">
        <f t="shared" ca="1" si="14"/>
        <v>INDFDEFFRH-32</v>
      </c>
      <c r="C196" s="15" t="str">
        <f t="shared" ca="1" si="19"/>
        <v>IFDRH</v>
      </c>
      <c r="D196" s="16">
        <f>'EE investment costs'!$F$15</f>
        <v>2016</v>
      </c>
      <c r="E196" s="14">
        <f>VLOOKUP(X196,'EE investment costs'!$D$56:$R$656,15,0)</f>
        <v>16</v>
      </c>
      <c r="F196" s="17">
        <f ca="1">INDEX('EE investment costs'!$D$56:$R$656,MATCH(X196,'EE investment costs'!$D$56:$D$656,0),MATCH($V$8,'EE investment costs'!$D$56:$R$56,0))</f>
        <v>0</v>
      </c>
      <c r="I196" s="18">
        <v>1</v>
      </c>
      <c r="J196" s="18">
        <v>1</v>
      </c>
      <c r="K196" s="14">
        <f t="shared" ca="1" si="17"/>
        <v>8</v>
      </c>
      <c r="M196" s="19" t="str">
        <f t="shared" ca="1" si="15"/>
        <v>INDFDEFFRH-32</v>
      </c>
      <c r="N196" s="23" t="str">
        <f t="shared" ca="1" si="16"/>
        <v>Food industry Saving Tech-Heat Room Heat 3.2y</v>
      </c>
      <c r="O196" s="23" t="s">
        <v>32</v>
      </c>
      <c r="P196" s="23" t="s">
        <v>33</v>
      </c>
      <c r="Q196" s="23"/>
      <c r="R196" s="23"/>
      <c r="S196" s="19" t="s">
        <v>34</v>
      </c>
      <c r="V196" s="16" t="str">
        <f t="shared" ca="1" si="18"/>
        <v>FD</v>
      </c>
      <c r="W196" s="14" t="str">
        <f t="shared" ca="1" si="18"/>
        <v>Food industry</v>
      </c>
      <c r="X196" s="3" t="str">
        <f>'EE investment costs'!D245</f>
        <v>RH-32</v>
      </c>
      <c r="Y196" s="3" t="str">
        <f>'EE investment costs'!E245</f>
        <v>Heat Room Heat</v>
      </c>
      <c r="Z196" s="14"/>
      <c r="AC196" s="123">
        <f>'EE investment costs'!C245</f>
        <v>3.2</v>
      </c>
      <c r="AD196" s="22"/>
    </row>
    <row r="197" spans="2:30">
      <c r="B197" s="14" t="str">
        <f t="shared" ca="1" si="14"/>
        <v>INDFDEFFLA-32</v>
      </c>
      <c r="C197" s="15" t="str">
        <f t="shared" ca="1" si="19"/>
        <v>IFDLA</v>
      </c>
      <c r="D197" s="16">
        <f>'EE investment costs'!$F$15</f>
        <v>2016</v>
      </c>
      <c r="E197" s="14">
        <f>VLOOKUP(X197,'EE investment costs'!$D$56:$R$656,15,0)</f>
        <v>3.706</v>
      </c>
      <c r="F197" s="17">
        <f ca="1">INDEX('EE investment costs'!$D$56:$R$656,MATCH(X197,'EE investment costs'!$D$56:$D$656,0),MATCH($V$8,'EE investment costs'!$D$56:$R$56,0))</f>
        <v>1333.4705750850731</v>
      </c>
      <c r="I197" s="18">
        <v>1</v>
      </c>
      <c r="J197" s="18">
        <v>1</v>
      </c>
      <c r="K197" s="14">
        <f t="shared" ca="1" si="17"/>
        <v>0</v>
      </c>
      <c r="M197" s="19" t="str">
        <f t="shared" ca="1" si="15"/>
        <v>INDFDEFFLA-32</v>
      </c>
      <c r="N197" s="23" t="str">
        <f t="shared" ca="1" si="16"/>
        <v>Food industry Saving Tech-Light 3.2y</v>
      </c>
      <c r="O197" s="23" t="s">
        <v>32</v>
      </c>
      <c r="P197" s="23" t="s">
        <v>33</v>
      </c>
      <c r="Q197" s="23"/>
      <c r="R197" s="23"/>
      <c r="S197" s="19" t="s">
        <v>34</v>
      </c>
      <c r="V197" s="16" t="str">
        <f t="shared" ca="1" si="18"/>
        <v>FD</v>
      </c>
      <c r="W197" s="14" t="str">
        <f t="shared" ca="1" si="18"/>
        <v>Food industry</v>
      </c>
      <c r="X197" s="3" t="str">
        <f>'EE investment costs'!D246</f>
        <v>LA-32</v>
      </c>
      <c r="Y197" s="3" t="str">
        <f>'EE investment costs'!E246</f>
        <v>Light</v>
      </c>
      <c r="Z197" s="14"/>
      <c r="AC197" s="123">
        <f>'EE investment costs'!C246</f>
        <v>3.2</v>
      </c>
      <c r="AD197" s="22"/>
    </row>
    <row r="198" spans="2:30">
      <c r="B198" s="14" t="str">
        <f t="shared" ca="1" si="14"/>
        <v>INDFDEFFEM-32</v>
      </c>
      <c r="C198" s="15" t="str">
        <f t="shared" ca="1" si="19"/>
        <v>IFDEM</v>
      </c>
      <c r="D198" s="16">
        <f>'EE investment costs'!$F$15</f>
        <v>2016</v>
      </c>
      <c r="E198" s="14">
        <f>VLOOKUP(X198,'EE investment costs'!$D$56:$R$656,15,0)</f>
        <v>3.8913000000000002</v>
      </c>
      <c r="F198" s="17">
        <f ca="1">INDEX('EE investment costs'!$D$56:$R$656,MATCH(X198,'EE investment costs'!$D$56:$D$656,0),MATCH($V$8,'EE investment costs'!$D$56:$R$56,0))</f>
        <v>1277.7307417753718</v>
      </c>
      <c r="I198" s="18">
        <v>1</v>
      </c>
      <c r="J198" s="18">
        <v>1</v>
      </c>
      <c r="K198" s="14">
        <f t="shared" ca="1" si="17"/>
        <v>0</v>
      </c>
      <c r="M198" s="19" t="str">
        <f t="shared" ca="1" si="15"/>
        <v>INDFDEFFEM-32</v>
      </c>
      <c r="N198" s="23" t="str">
        <f t="shared" ca="1" si="16"/>
        <v>Food industry Saving Tech-Electric Motors 3.2y</v>
      </c>
      <c r="O198" s="23" t="s">
        <v>32</v>
      </c>
      <c r="P198" s="23" t="s">
        <v>33</v>
      </c>
      <c r="Q198" s="23"/>
      <c r="R198" s="23"/>
      <c r="S198" s="19" t="s">
        <v>34</v>
      </c>
      <c r="V198" s="16" t="str">
        <f t="shared" ca="1" si="18"/>
        <v>FD</v>
      </c>
      <c r="W198" s="14" t="str">
        <f t="shared" ca="1" si="18"/>
        <v>Food industry</v>
      </c>
      <c r="X198" s="3" t="str">
        <f>'EE investment costs'!D247</f>
        <v>EM-32</v>
      </c>
      <c r="Y198" s="3" t="str">
        <f>'EE investment costs'!E247</f>
        <v>Electric Motors</v>
      </c>
      <c r="Z198" s="14"/>
      <c r="AC198" s="123">
        <f>'EE investment costs'!C247</f>
        <v>3.2</v>
      </c>
      <c r="AD198" s="22"/>
    </row>
    <row r="199" spans="2:30">
      <c r="B199" s="14" t="str">
        <f t="shared" ca="1" si="14"/>
        <v>INDFDEFFTF-32</v>
      </c>
      <c r="C199" s="15" t="str">
        <f t="shared" ca="1" si="19"/>
        <v>IFDTF</v>
      </c>
      <c r="D199" s="16">
        <f>'EE investment costs'!$F$15</f>
        <v>2016</v>
      </c>
      <c r="E199" s="14">
        <f>VLOOKUP(X199,'EE investment costs'!$D$56:$R$656,15,0)</f>
        <v>11.8</v>
      </c>
      <c r="F199" s="17">
        <f ca="1">INDEX('EE investment costs'!$D$56:$R$656,MATCH(X199,'EE investment costs'!$D$56:$D$656,0),MATCH($V$8,'EE investment costs'!$D$56:$R$56,0))</f>
        <v>470.19872223516165</v>
      </c>
      <c r="I199" s="18">
        <v>1</v>
      </c>
      <c r="J199" s="18">
        <v>1</v>
      </c>
      <c r="K199" s="14">
        <f t="shared" ca="1" si="17"/>
        <v>8</v>
      </c>
      <c r="M199" s="19" t="str">
        <f t="shared" ca="1" si="15"/>
        <v>INDFDEFFTF-32</v>
      </c>
      <c r="N199" s="23" t="str">
        <f t="shared" ca="1" si="16"/>
        <v>Food industry Saving Tech-Haulage Tractors, Trucks, Fishing boats 3.2y</v>
      </c>
      <c r="O199" s="23" t="s">
        <v>32</v>
      </c>
      <c r="P199" s="23" t="s">
        <v>33</v>
      </c>
      <c r="Q199" s="23"/>
      <c r="R199" s="23"/>
      <c r="S199" s="19" t="s">
        <v>34</v>
      </c>
      <c r="V199" s="16" t="str">
        <f t="shared" ca="1" si="18"/>
        <v>FD</v>
      </c>
      <c r="W199" s="14" t="str">
        <f t="shared" ca="1" si="18"/>
        <v>Food industry</v>
      </c>
      <c r="X199" s="3" t="str">
        <f>'EE investment costs'!D248</f>
        <v>TF-32</v>
      </c>
      <c r="Y199" s="3" t="str">
        <f>'EE investment costs'!E248</f>
        <v>Haulage Tractors, Trucks, Fishing boats</v>
      </c>
      <c r="Z199" s="14"/>
      <c r="AC199" s="123">
        <f>'EE investment costs'!C248</f>
        <v>3.2</v>
      </c>
      <c r="AD199" s="22"/>
    </row>
    <row r="200" spans="2:30">
      <c r="B200" s="14" t="str">
        <f t="shared" ref="B200:B263" ca="1" si="20">M200</f>
        <v>INDFDEFFMT-33</v>
      </c>
      <c r="C200" s="15" t="str">
        <f t="shared" ca="1" si="19"/>
        <v>IFDMT</v>
      </c>
      <c r="D200" s="16">
        <f>'EE investment costs'!$F$15</f>
        <v>2016</v>
      </c>
      <c r="E200" s="14">
        <f>VLOOKUP(X200,'EE investment costs'!$D$56:$R$656,15,0)</f>
        <v>5.65</v>
      </c>
      <c r="F200" s="17">
        <f ca="1">INDEX('EE investment costs'!$D$56:$R$656,MATCH(X200,'EE investment costs'!$D$56:$D$656,0),MATCH($V$8,'EE investment costs'!$D$56:$R$56,0))</f>
        <v>500.13948943319878</v>
      </c>
      <c r="I200" s="18">
        <v>1</v>
      </c>
      <c r="J200" s="18">
        <v>1</v>
      </c>
      <c r="K200" s="14">
        <f t="shared" ca="1" si="17"/>
        <v>7</v>
      </c>
      <c r="M200" s="19" t="str">
        <f t="shared" ref="M200:M263" ca="1" si="21">CONCATENATE("IND",$V$8,"EFF",$X200)</f>
        <v>INDFDEFFMT-33</v>
      </c>
      <c r="N200" s="23" t="str">
        <f t="shared" ca="1" si="16"/>
        <v>Food industry Saving Tech-Heat Medium Temp. up to 150C 3.3y</v>
      </c>
      <c r="O200" s="23" t="s">
        <v>32</v>
      </c>
      <c r="P200" s="23" t="s">
        <v>33</v>
      </c>
      <c r="Q200" s="23"/>
      <c r="R200" s="23"/>
      <c r="S200" s="19" t="s">
        <v>34</v>
      </c>
      <c r="V200" s="16" t="str">
        <f t="shared" ca="1" si="18"/>
        <v>FD</v>
      </c>
      <c r="W200" s="14" t="str">
        <f t="shared" ca="1" si="18"/>
        <v>Food industry</v>
      </c>
      <c r="X200" s="3" t="str">
        <f>'EE investment costs'!D249</f>
        <v>MT-33</v>
      </c>
      <c r="Y200" s="3" t="str">
        <f>'EE investment costs'!E249</f>
        <v>Heat Medium Temp. up to 150C</v>
      </c>
      <c r="Z200" s="14"/>
      <c r="AC200" s="123">
        <f>'EE investment costs'!C249</f>
        <v>3.3</v>
      </c>
      <c r="AD200" s="22"/>
    </row>
    <row r="201" spans="2:30">
      <c r="B201" s="14" t="str">
        <f t="shared" ca="1" si="20"/>
        <v>INDFDEFFHT-33</v>
      </c>
      <c r="C201" s="15" t="str">
        <f t="shared" ca="1" si="19"/>
        <v>IFDHT</v>
      </c>
      <c r="D201" s="16">
        <f>'EE investment costs'!$F$15</f>
        <v>2016</v>
      </c>
      <c r="E201" s="14">
        <f>VLOOKUP(X201,'EE investment costs'!$D$56:$R$656,15,0)</f>
        <v>4.5199999999999996</v>
      </c>
      <c r="F201" s="17">
        <f ca="1">INDEX('EE investment costs'!$D$56:$R$656,MATCH(X201,'EE investment costs'!$D$56:$D$656,0),MATCH($V$8,'EE investment costs'!$D$56:$R$56,0))</f>
        <v>415.02367764770918</v>
      </c>
      <c r="I201" s="18">
        <v>1</v>
      </c>
      <c r="J201" s="18">
        <v>1</v>
      </c>
      <c r="K201" s="14">
        <f t="shared" ca="1" si="17"/>
        <v>8</v>
      </c>
      <c r="M201" s="19" t="str">
        <f t="shared" ca="1" si="21"/>
        <v>INDFDEFFHT-33</v>
      </c>
      <c r="N201" s="23" t="str">
        <f t="shared" ref="N201:N264" ca="1" si="22">$W$8&amp;" Saving Tech"&amp;"-"&amp;$Y201&amp;" "&amp;AC201&amp;"y"</f>
        <v>Food industry Saving Tech-Heat High Temp. over 150C 3.3y</v>
      </c>
      <c r="O201" s="23" t="s">
        <v>32</v>
      </c>
      <c r="P201" s="23" t="s">
        <v>33</v>
      </c>
      <c r="Q201" s="23"/>
      <c r="R201" s="23"/>
      <c r="S201" s="19" t="s">
        <v>34</v>
      </c>
      <c r="V201" s="16" t="str">
        <f t="shared" ca="1" si="18"/>
        <v>FD</v>
      </c>
      <c r="W201" s="14" t="str">
        <f t="shared" ca="1" si="18"/>
        <v>Food industry</v>
      </c>
      <c r="X201" s="3" t="str">
        <f>'EE investment costs'!D250</f>
        <v>HT-33</v>
      </c>
      <c r="Y201" s="3" t="str">
        <f>'EE investment costs'!E250</f>
        <v>Heat High Temp. over 150C</v>
      </c>
      <c r="AC201" s="123">
        <f>'EE investment costs'!C250</f>
        <v>3.3</v>
      </c>
      <c r="AD201" s="22"/>
    </row>
    <row r="202" spans="2:30">
      <c r="B202" s="14" t="str">
        <f t="shared" ca="1" si="20"/>
        <v>INDFDEFFRH-33</v>
      </c>
      <c r="C202" s="15" t="str">
        <f t="shared" ca="1" si="19"/>
        <v>IFDRH</v>
      </c>
      <c r="D202" s="16">
        <f>'EE investment costs'!$F$15</f>
        <v>2016</v>
      </c>
      <c r="E202" s="14">
        <f>VLOOKUP(X202,'EE investment costs'!$D$56:$R$656,15,0)</f>
        <v>16</v>
      </c>
      <c r="F202" s="17">
        <f ca="1">INDEX('EE investment costs'!$D$56:$R$656,MATCH(X202,'EE investment costs'!$D$56:$D$656,0),MATCH($V$8,'EE investment costs'!$D$56:$R$56,0))</f>
        <v>0</v>
      </c>
      <c r="I202" s="18">
        <v>1</v>
      </c>
      <c r="J202" s="18">
        <v>1</v>
      </c>
      <c r="K202" s="14">
        <f t="shared" ref="K202:K265" ca="1" si="23">IF(F202&lt;500,1,0)+IF(F202&lt;600,1,0)+IF(F202&lt;700,1,0)+IF(F202&lt;800,1,0)+IF(F202&lt;900,1,0)+IF(F202&lt;1000,1,0)+IF(F202&lt;1100,1,0)+IF(F202&lt;1200,1,0)</f>
        <v>8</v>
      </c>
      <c r="M202" s="19" t="str">
        <f t="shared" ca="1" si="21"/>
        <v>INDFDEFFRH-33</v>
      </c>
      <c r="N202" s="23" t="str">
        <f t="shared" ca="1" si="22"/>
        <v>Food industry Saving Tech-Heat Room Heat 3.3y</v>
      </c>
      <c r="O202" s="23" t="s">
        <v>32</v>
      </c>
      <c r="P202" s="23" t="s">
        <v>33</v>
      </c>
      <c r="Q202" s="23"/>
      <c r="R202" s="23"/>
      <c r="S202" s="19" t="s">
        <v>34</v>
      </c>
      <c r="V202" s="16" t="str">
        <f t="shared" ref="V202:W265" ca="1" si="24">V201</f>
        <v>FD</v>
      </c>
      <c r="W202" s="14" t="str">
        <f t="shared" ca="1" si="24"/>
        <v>Food industry</v>
      </c>
      <c r="X202" s="3" t="str">
        <f>'EE investment costs'!D251</f>
        <v>RH-33</v>
      </c>
      <c r="Y202" s="3" t="str">
        <f>'EE investment costs'!E251</f>
        <v>Heat Room Heat</v>
      </c>
      <c r="AC202" s="123">
        <f>'EE investment costs'!C251</f>
        <v>3.3</v>
      </c>
      <c r="AD202" s="22"/>
    </row>
    <row r="203" spans="2:30">
      <c r="B203" s="14" t="str">
        <f t="shared" ca="1" si="20"/>
        <v>INDFDEFFLA-33</v>
      </c>
      <c r="C203" s="15" t="str">
        <f t="shared" ca="1" si="19"/>
        <v>IFDLA</v>
      </c>
      <c r="D203" s="16">
        <f>'EE investment costs'!$F$15</f>
        <v>2016</v>
      </c>
      <c r="E203" s="14">
        <f>VLOOKUP(X203,'EE investment costs'!$D$56:$R$656,15,0)</f>
        <v>3.7314999999999996</v>
      </c>
      <c r="F203" s="17">
        <f ca="1">INDEX('EE investment costs'!$D$56:$R$656,MATCH(X203,'EE investment costs'!$D$56:$D$656,0),MATCH($V$8,'EE investment costs'!$D$56:$R$56,0))</f>
        <v>1389.4135792103532</v>
      </c>
      <c r="I203" s="18">
        <v>1</v>
      </c>
      <c r="J203" s="18">
        <v>1</v>
      </c>
      <c r="K203" s="14">
        <f t="shared" ca="1" si="23"/>
        <v>0</v>
      </c>
      <c r="M203" s="19" t="str">
        <f t="shared" ca="1" si="21"/>
        <v>INDFDEFFLA-33</v>
      </c>
      <c r="N203" s="23" t="str">
        <f t="shared" ca="1" si="22"/>
        <v>Food industry Saving Tech-Light 3.3y</v>
      </c>
      <c r="O203" s="23" t="s">
        <v>32</v>
      </c>
      <c r="P203" s="23" t="s">
        <v>33</v>
      </c>
      <c r="Q203" s="23"/>
      <c r="R203" s="23"/>
      <c r="S203" s="19" t="s">
        <v>34</v>
      </c>
      <c r="V203" s="16" t="str">
        <f t="shared" ca="1" si="24"/>
        <v>FD</v>
      </c>
      <c r="W203" s="14" t="str">
        <f t="shared" ca="1" si="24"/>
        <v>Food industry</v>
      </c>
      <c r="X203" s="3" t="str">
        <f>'EE investment costs'!D252</f>
        <v>LA-33</v>
      </c>
      <c r="Y203" s="3" t="str">
        <f>'EE investment costs'!E252</f>
        <v>Light</v>
      </c>
      <c r="AC203" s="123">
        <f>'EE investment costs'!C252</f>
        <v>3.3</v>
      </c>
      <c r="AD203" s="22"/>
    </row>
    <row r="204" spans="2:30">
      <c r="B204" s="14" t="str">
        <f t="shared" ca="1" si="20"/>
        <v>INDFDEFFEM-33</v>
      </c>
      <c r="C204" s="15" t="str">
        <f t="shared" ca="1" si="19"/>
        <v>IFDEM</v>
      </c>
      <c r="D204" s="16">
        <f>'EE investment costs'!$F$15</f>
        <v>2016</v>
      </c>
      <c r="E204" s="14">
        <f>VLOOKUP(X204,'EE investment costs'!$D$56:$R$656,15,0)</f>
        <v>3.918075</v>
      </c>
      <c r="F204" s="17">
        <f ca="1">INDEX('EE investment costs'!$D$56:$R$656,MATCH(X204,'EE investment costs'!$D$56:$D$656,0),MATCH($V$8,'EE investment costs'!$D$56:$R$56,0))</f>
        <v>1331.8487595039308</v>
      </c>
      <c r="I204" s="18">
        <v>1</v>
      </c>
      <c r="J204" s="18">
        <v>1</v>
      </c>
      <c r="K204" s="14">
        <f t="shared" ca="1" si="23"/>
        <v>0</v>
      </c>
      <c r="M204" s="19" t="str">
        <f t="shared" ca="1" si="21"/>
        <v>INDFDEFFEM-33</v>
      </c>
      <c r="N204" s="23" t="str">
        <f t="shared" ca="1" si="22"/>
        <v>Food industry Saving Tech-Electric Motors 3.3y</v>
      </c>
      <c r="O204" s="23" t="s">
        <v>32</v>
      </c>
      <c r="P204" s="23" t="s">
        <v>33</v>
      </c>
      <c r="Q204" s="23"/>
      <c r="R204" s="23"/>
      <c r="S204" s="19" t="s">
        <v>34</v>
      </c>
      <c r="V204" s="16" t="str">
        <f t="shared" ca="1" si="24"/>
        <v>FD</v>
      </c>
      <c r="W204" s="14" t="str">
        <f t="shared" ca="1" si="24"/>
        <v>Food industry</v>
      </c>
      <c r="X204" s="3" t="str">
        <f>'EE investment costs'!D253</f>
        <v>EM-33</v>
      </c>
      <c r="Y204" s="3" t="str">
        <f>'EE investment costs'!E253</f>
        <v>Electric Motors</v>
      </c>
      <c r="AC204" s="123">
        <f>'EE investment costs'!C253</f>
        <v>3.3</v>
      </c>
      <c r="AD204" s="22"/>
    </row>
    <row r="205" spans="2:30">
      <c r="B205" s="14" t="str">
        <f t="shared" ca="1" si="20"/>
        <v>INDFDEFFTF-33</v>
      </c>
      <c r="C205" s="15" t="str">
        <f t="shared" ca="1" si="19"/>
        <v>IFDTF</v>
      </c>
      <c r="D205" s="16">
        <f>'EE investment costs'!$F$15</f>
        <v>2016</v>
      </c>
      <c r="E205" s="14">
        <f>VLOOKUP(X205,'EE investment costs'!$D$56:$R$656,15,0)</f>
        <v>12.2</v>
      </c>
      <c r="F205" s="17">
        <f ca="1">INDEX('EE investment costs'!$D$56:$R$656,MATCH(X205,'EE investment costs'!$D$56:$D$656,0),MATCH($V$8,'EE investment costs'!$D$56:$R$56,0))</f>
        <v>484.8924323050104</v>
      </c>
      <c r="I205" s="18">
        <v>1</v>
      </c>
      <c r="J205" s="18">
        <v>1</v>
      </c>
      <c r="K205" s="14">
        <f t="shared" ca="1" si="23"/>
        <v>8</v>
      </c>
      <c r="M205" s="19" t="str">
        <f t="shared" ca="1" si="21"/>
        <v>INDFDEFFTF-33</v>
      </c>
      <c r="N205" s="23" t="str">
        <f t="shared" ca="1" si="22"/>
        <v>Food industry Saving Tech-Haulage Tractors, Trucks, Fishing boats 3.3y</v>
      </c>
      <c r="O205" s="23" t="s">
        <v>32</v>
      </c>
      <c r="P205" s="23" t="s">
        <v>33</v>
      </c>
      <c r="Q205" s="23"/>
      <c r="R205" s="23"/>
      <c r="S205" s="19" t="s">
        <v>34</v>
      </c>
      <c r="V205" s="16" t="str">
        <f t="shared" ca="1" si="24"/>
        <v>FD</v>
      </c>
      <c r="W205" s="14" t="str">
        <f t="shared" ca="1" si="24"/>
        <v>Food industry</v>
      </c>
      <c r="X205" s="3" t="str">
        <f>'EE investment costs'!D254</f>
        <v>TF-33</v>
      </c>
      <c r="Y205" s="3" t="str">
        <f>'EE investment costs'!E254</f>
        <v>Haulage Tractors, Trucks, Fishing boats</v>
      </c>
      <c r="AC205" s="123">
        <f>'EE investment costs'!C254</f>
        <v>3.3</v>
      </c>
      <c r="AD205" s="22"/>
    </row>
    <row r="206" spans="2:30">
      <c r="B206" s="14" t="str">
        <f t="shared" ca="1" si="20"/>
        <v>INDFDEFFMT-34</v>
      </c>
      <c r="C206" s="15" t="str">
        <f t="shared" ca="1" si="19"/>
        <v>IFDMT</v>
      </c>
      <c r="D206" s="16">
        <f>'EE investment costs'!$F$15</f>
        <v>2016</v>
      </c>
      <c r="E206" s="14">
        <f>VLOOKUP(X206,'EE investment costs'!$D$56:$R$656,15,0)</f>
        <v>5.7</v>
      </c>
      <c r="F206" s="17">
        <f ca="1">INDEX('EE investment costs'!$D$56:$R$656,MATCH(X206,'EE investment costs'!$D$56:$D$656,0),MATCH($V$8,'EE investment costs'!$D$56:$R$56,0))</f>
        <v>519.05392581559011</v>
      </c>
      <c r="I206" s="18">
        <v>1</v>
      </c>
      <c r="J206" s="18">
        <v>1</v>
      </c>
      <c r="K206" s="14">
        <f t="shared" ca="1" si="23"/>
        <v>7</v>
      </c>
      <c r="M206" s="19" t="str">
        <f t="shared" ca="1" si="21"/>
        <v>INDFDEFFMT-34</v>
      </c>
      <c r="N206" s="23" t="str">
        <f t="shared" ca="1" si="22"/>
        <v>Food industry Saving Tech-Heat Medium Temp. up to 150C 3.4y</v>
      </c>
      <c r="O206" s="23" t="s">
        <v>32</v>
      </c>
      <c r="P206" s="23" t="s">
        <v>33</v>
      </c>
      <c r="Q206" s="23"/>
      <c r="R206" s="23"/>
      <c r="S206" s="19" t="s">
        <v>34</v>
      </c>
      <c r="V206" s="16" t="str">
        <f t="shared" ca="1" si="24"/>
        <v>FD</v>
      </c>
      <c r="W206" s="14" t="str">
        <f t="shared" ca="1" si="24"/>
        <v>Food industry</v>
      </c>
      <c r="X206" s="3" t="str">
        <f>'EE investment costs'!D255</f>
        <v>MT-34</v>
      </c>
      <c r="Y206" s="3" t="str">
        <f>'EE investment costs'!E255</f>
        <v>Heat Medium Temp. up to 150C</v>
      </c>
      <c r="AC206" s="123">
        <f>'EE investment costs'!C255</f>
        <v>3.4</v>
      </c>
      <c r="AD206" s="22"/>
    </row>
    <row r="207" spans="2:30">
      <c r="B207" s="14" t="str">
        <f t="shared" ca="1" si="20"/>
        <v>INDFDEFFHT-34</v>
      </c>
      <c r="C207" s="15" t="str">
        <f t="shared" ca="1" si="19"/>
        <v>IFDHT</v>
      </c>
      <c r="D207" s="16">
        <f>'EE investment costs'!$F$15</f>
        <v>2016</v>
      </c>
      <c r="E207" s="14">
        <f>VLOOKUP(X207,'EE investment costs'!$D$56:$R$656,15,0)</f>
        <v>4.5599999999999996</v>
      </c>
      <c r="F207" s="17">
        <f ca="1">INDEX('EE investment costs'!$D$56:$R$656,MATCH(X207,'EE investment costs'!$D$56:$D$656,0),MATCH($V$8,'EE investment costs'!$D$56:$R$56,0))</f>
        <v>429.45928382675999</v>
      </c>
      <c r="I207" s="18">
        <v>1</v>
      </c>
      <c r="J207" s="18">
        <v>1</v>
      </c>
      <c r="K207" s="14">
        <f t="shared" ca="1" si="23"/>
        <v>8</v>
      </c>
      <c r="M207" s="19" t="str">
        <f t="shared" ca="1" si="21"/>
        <v>INDFDEFFHT-34</v>
      </c>
      <c r="N207" s="23" t="str">
        <f t="shared" ca="1" si="22"/>
        <v>Food industry Saving Tech-Heat High Temp. over 150C 3.4y</v>
      </c>
      <c r="O207" s="23" t="s">
        <v>32</v>
      </c>
      <c r="P207" s="23" t="s">
        <v>33</v>
      </c>
      <c r="Q207" s="23"/>
      <c r="R207" s="23"/>
      <c r="S207" s="19" t="s">
        <v>34</v>
      </c>
      <c r="V207" s="16" t="str">
        <f t="shared" ca="1" si="24"/>
        <v>FD</v>
      </c>
      <c r="W207" s="14" t="str">
        <f t="shared" ca="1" si="24"/>
        <v>Food industry</v>
      </c>
      <c r="X207" s="3" t="str">
        <f>'EE investment costs'!D256</f>
        <v>HT-34</v>
      </c>
      <c r="Y207" s="3" t="str">
        <f>'EE investment costs'!E256</f>
        <v>Heat High Temp. over 150C</v>
      </c>
      <c r="AC207" s="123">
        <f>'EE investment costs'!C256</f>
        <v>3.4</v>
      </c>
      <c r="AD207" s="22"/>
    </row>
    <row r="208" spans="2:30">
      <c r="B208" s="14" t="str">
        <f t="shared" ca="1" si="20"/>
        <v>INDFDEFFRH-34</v>
      </c>
      <c r="C208" s="15" t="str">
        <f t="shared" ca="1" si="19"/>
        <v>IFDRH</v>
      </c>
      <c r="D208" s="16">
        <f>'EE investment costs'!$F$15</f>
        <v>2016</v>
      </c>
      <c r="E208" s="14">
        <f>VLOOKUP(X208,'EE investment costs'!$D$56:$R$656,15,0)</f>
        <v>16</v>
      </c>
      <c r="F208" s="17">
        <f ca="1">INDEX('EE investment costs'!$D$56:$R$656,MATCH(X208,'EE investment costs'!$D$56:$D$656,0),MATCH($V$8,'EE investment costs'!$D$56:$R$56,0))</f>
        <v>0</v>
      </c>
      <c r="I208" s="18">
        <v>1</v>
      </c>
      <c r="J208" s="18">
        <v>1</v>
      </c>
      <c r="K208" s="14">
        <f t="shared" ca="1" si="23"/>
        <v>8</v>
      </c>
      <c r="M208" s="19" t="str">
        <f t="shared" ca="1" si="21"/>
        <v>INDFDEFFRH-34</v>
      </c>
      <c r="N208" s="23" t="str">
        <f t="shared" ca="1" si="22"/>
        <v>Food industry Saving Tech-Heat Room Heat 3.4y</v>
      </c>
      <c r="O208" s="23" t="s">
        <v>32</v>
      </c>
      <c r="P208" s="23" t="s">
        <v>33</v>
      </c>
      <c r="Q208" s="23"/>
      <c r="R208" s="23"/>
      <c r="S208" s="19" t="s">
        <v>34</v>
      </c>
      <c r="V208" s="16" t="str">
        <f t="shared" ca="1" si="24"/>
        <v>FD</v>
      </c>
      <c r="W208" s="14" t="str">
        <f t="shared" ca="1" si="24"/>
        <v>Food industry</v>
      </c>
      <c r="X208" s="3" t="str">
        <f>'EE investment costs'!D257</f>
        <v>RH-34</v>
      </c>
      <c r="Y208" s="3" t="str">
        <f>'EE investment costs'!E257</f>
        <v>Heat Room Heat</v>
      </c>
      <c r="AC208" s="123">
        <f>'EE investment costs'!C257</f>
        <v>3.4</v>
      </c>
      <c r="AD208" s="22"/>
    </row>
    <row r="209" spans="2:30">
      <c r="B209" s="14" t="str">
        <f t="shared" ca="1" si="20"/>
        <v>INDFDEFFLA-34</v>
      </c>
      <c r="C209" s="15" t="str">
        <f t="shared" ca="1" si="19"/>
        <v>IFDLA</v>
      </c>
      <c r="D209" s="16">
        <f>'EE investment costs'!$F$15</f>
        <v>2016</v>
      </c>
      <c r="E209" s="14">
        <f>VLOOKUP(X209,'EE investment costs'!$D$56:$R$656,15,0)</f>
        <v>3.7569999999999997</v>
      </c>
      <c r="F209" s="17">
        <f ca="1">INDEX('EE investment costs'!$D$56:$R$656,MATCH(X209,'EE investment costs'!$D$56:$D$656,0),MATCH($V$8,'EE investment costs'!$D$56:$R$56,0))</f>
        <v>1445.3565833356333</v>
      </c>
      <c r="I209" s="18">
        <v>1</v>
      </c>
      <c r="J209" s="18">
        <v>1</v>
      </c>
      <c r="K209" s="14">
        <f t="shared" ca="1" si="23"/>
        <v>0</v>
      </c>
      <c r="M209" s="19" t="str">
        <f t="shared" ca="1" si="21"/>
        <v>INDFDEFFLA-34</v>
      </c>
      <c r="N209" s="23" t="str">
        <f t="shared" ca="1" si="22"/>
        <v>Food industry Saving Tech-Light 3.4y</v>
      </c>
      <c r="O209" s="23" t="s">
        <v>32</v>
      </c>
      <c r="P209" s="23" t="s">
        <v>33</v>
      </c>
      <c r="Q209" s="23"/>
      <c r="R209" s="23"/>
      <c r="S209" s="19" t="s">
        <v>34</v>
      </c>
      <c r="V209" s="16" t="str">
        <f t="shared" ca="1" si="24"/>
        <v>FD</v>
      </c>
      <c r="W209" s="14" t="str">
        <f t="shared" ca="1" si="24"/>
        <v>Food industry</v>
      </c>
      <c r="X209" s="3" t="str">
        <f>'EE investment costs'!D258</f>
        <v>LA-34</v>
      </c>
      <c r="Y209" s="3" t="str">
        <f>'EE investment costs'!E258</f>
        <v>Light</v>
      </c>
      <c r="AC209" s="123">
        <f>'EE investment costs'!C258</f>
        <v>3.4</v>
      </c>
      <c r="AD209" s="22"/>
    </row>
    <row r="210" spans="2:30">
      <c r="B210" s="14" t="str">
        <f t="shared" ca="1" si="20"/>
        <v>INDFDEFFEM-34</v>
      </c>
      <c r="C210" s="15" t="str">
        <f t="shared" ca="1" si="19"/>
        <v>IFDEM</v>
      </c>
      <c r="D210" s="16">
        <f>'EE investment costs'!$F$15</f>
        <v>2016</v>
      </c>
      <c r="E210" s="14">
        <f>VLOOKUP(X210,'EE investment costs'!$D$56:$R$656,15,0)</f>
        <v>3.9448500000000002</v>
      </c>
      <c r="F210" s="17">
        <f ca="1">INDEX('EE investment costs'!$D$56:$R$656,MATCH(X210,'EE investment costs'!$D$56:$D$656,0),MATCH($V$8,'EE investment costs'!$D$56:$R$56,0))</f>
        <v>1385.9667772324904</v>
      </c>
      <c r="I210" s="18">
        <v>1</v>
      </c>
      <c r="J210" s="18">
        <v>1</v>
      </c>
      <c r="K210" s="14">
        <f t="shared" ca="1" si="23"/>
        <v>0</v>
      </c>
      <c r="M210" s="19" t="str">
        <f t="shared" ca="1" si="21"/>
        <v>INDFDEFFEM-34</v>
      </c>
      <c r="N210" s="23" t="str">
        <f t="shared" ca="1" si="22"/>
        <v>Food industry Saving Tech-Electric Motors 3.4y</v>
      </c>
      <c r="O210" s="23" t="s">
        <v>32</v>
      </c>
      <c r="P210" s="23" t="s">
        <v>33</v>
      </c>
      <c r="Q210" s="23"/>
      <c r="R210" s="23"/>
      <c r="S210" s="19" t="s">
        <v>34</v>
      </c>
      <c r="V210" s="16" t="str">
        <f t="shared" ca="1" si="24"/>
        <v>FD</v>
      </c>
      <c r="W210" s="14" t="str">
        <f t="shared" ca="1" si="24"/>
        <v>Food industry</v>
      </c>
      <c r="X210" s="3" t="str">
        <f>'EE investment costs'!D259</f>
        <v>EM-34</v>
      </c>
      <c r="Y210" s="3" t="str">
        <f>'EE investment costs'!E259</f>
        <v>Electric Motors</v>
      </c>
      <c r="AC210" s="123">
        <f>'EE investment costs'!C259</f>
        <v>3.4</v>
      </c>
      <c r="AD210" s="22"/>
    </row>
    <row r="211" spans="2:30">
      <c r="B211" s="14" t="str">
        <f t="shared" ca="1" si="20"/>
        <v>INDFDEFFTF-34</v>
      </c>
      <c r="C211" s="15" t="str">
        <f t="shared" ca="1" si="19"/>
        <v>IFDTF</v>
      </c>
      <c r="D211" s="16">
        <f>'EE investment costs'!$F$15</f>
        <v>2016</v>
      </c>
      <c r="E211" s="14">
        <f>VLOOKUP(X211,'EE investment costs'!$D$56:$R$656,15,0)</f>
        <v>12.6</v>
      </c>
      <c r="F211" s="17">
        <f ca="1">INDEX('EE investment costs'!$D$56:$R$656,MATCH(X211,'EE investment costs'!$D$56:$D$656,0),MATCH($V$8,'EE investment costs'!$D$56:$R$56,0))</f>
        <v>499.58614237485921</v>
      </c>
      <c r="I211" s="18">
        <v>1</v>
      </c>
      <c r="J211" s="18">
        <v>1</v>
      </c>
      <c r="K211" s="14">
        <f t="shared" ca="1" si="23"/>
        <v>8</v>
      </c>
      <c r="M211" s="19" t="str">
        <f t="shared" ca="1" si="21"/>
        <v>INDFDEFFTF-34</v>
      </c>
      <c r="N211" s="23" t="str">
        <f t="shared" ca="1" si="22"/>
        <v>Food industry Saving Tech-Haulage Tractors, Trucks, Fishing boats 3.4y</v>
      </c>
      <c r="O211" s="23" t="s">
        <v>32</v>
      </c>
      <c r="P211" s="23" t="s">
        <v>33</v>
      </c>
      <c r="Q211" s="23"/>
      <c r="R211" s="23"/>
      <c r="S211" s="19" t="s">
        <v>34</v>
      </c>
      <c r="V211" s="16" t="str">
        <f t="shared" ca="1" si="24"/>
        <v>FD</v>
      </c>
      <c r="W211" s="14" t="str">
        <f t="shared" ca="1" si="24"/>
        <v>Food industry</v>
      </c>
      <c r="X211" s="3" t="str">
        <f>'EE investment costs'!D260</f>
        <v>TF-34</v>
      </c>
      <c r="Y211" s="3" t="str">
        <f>'EE investment costs'!E260</f>
        <v>Haulage Tractors, Trucks, Fishing boats</v>
      </c>
      <c r="AC211" s="123">
        <f>'EE investment costs'!C260</f>
        <v>3.4</v>
      </c>
      <c r="AD211" s="22"/>
    </row>
    <row r="212" spans="2:30">
      <c r="B212" s="14" t="str">
        <f t="shared" ca="1" si="20"/>
        <v>INDFDEFFMT-35</v>
      </c>
      <c r="C212" s="15" t="str">
        <f t="shared" ca="1" si="19"/>
        <v>IFDMT</v>
      </c>
      <c r="D212" s="16">
        <f>'EE investment costs'!$F$15</f>
        <v>2016</v>
      </c>
      <c r="E212" s="14">
        <f>VLOOKUP(X212,'EE investment costs'!$D$56:$R$656,15,0)</f>
        <v>5.75</v>
      </c>
      <c r="F212" s="17">
        <f ca="1">INDEX('EE investment costs'!$D$56:$R$656,MATCH(X212,'EE investment costs'!$D$56:$D$656,0),MATCH($V$8,'EE investment costs'!$D$56:$R$56,0))</f>
        <v>537.96836219798138</v>
      </c>
      <c r="I212" s="18">
        <v>1</v>
      </c>
      <c r="J212" s="18">
        <v>1</v>
      </c>
      <c r="K212" s="14">
        <f t="shared" ca="1" si="23"/>
        <v>7</v>
      </c>
      <c r="M212" s="19" t="str">
        <f t="shared" ca="1" si="21"/>
        <v>INDFDEFFMT-35</v>
      </c>
      <c r="N212" s="23" t="str">
        <f t="shared" ca="1" si="22"/>
        <v>Food industry Saving Tech-Heat Medium Temp. up to 150C 3.5y</v>
      </c>
      <c r="O212" s="23" t="s">
        <v>32</v>
      </c>
      <c r="P212" s="23" t="s">
        <v>33</v>
      </c>
      <c r="Q212" s="23"/>
      <c r="R212" s="23"/>
      <c r="S212" s="19" t="s">
        <v>34</v>
      </c>
      <c r="V212" s="16" t="str">
        <f t="shared" ca="1" si="24"/>
        <v>FD</v>
      </c>
      <c r="W212" s="14" t="str">
        <f t="shared" ca="1" si="24"/>
        <v>Food industry</v>
      </c>
      <c r="X212" s="3" t="str">
        <f>'EE investment costs'!D261</f>
        <v>MT-35</v>
      </c>
      <c r="Y212" s="3" t="str">
        <f>'EE investment costs'!E261</f>
        <v>Heat Medium Temp. up to 150C</v>
      </c>
      <c r="AC212" s="123">
        <f>'EE investment costs'!C261</f>
        <v>3.5</v>
      </c>
      <c r="AD212" s="22"/>
    </row>
    <row r="213" spans="2:30">
      <c r="B213" s="14" t="str">
        <f t="shared" ca="1" si="20"/>
        <v>INDFDEFFHT-35</v>
      </c>
      <c r="C213" s="15" t="str">
        <f t="shared" ca="1" si="19"/>
        <v>IFDHT</v>
      </c>
      <c r="D213" s="16">
        <f>'EE investment costs'!$F$15</f>
        <v>2016</v>
      </c>
      <c r="E213" s="14">
        <f>VLOOKUP(X213,'EE investment costs'!$D$56:$R$656,15,0)</f>
        <v>4.5999999999999996</v>
      </c>
      <c r="F213" s="17">
        <f ca="1">INDEX('EE investment costs'!$D$56:$R$656,MATCH(X213,'EE investment costs'!$D$56:$D$656,0),MATCH($V$8,'EE investment costs'!$D$56:$R$56,0))</f>
        <v>443.89489000581074</v>
      </c>
      <c r="I213" s="18">
        <v>1</v>
      </c>
      <c r="J213" s="18">
        <v>1</v>
      </c>
      <c r="K213" s="14">
        <f t="shared" ca="1" si="23"/>
        <v>8</v>
      </c>
      <c r="M213" s="19" t="str">
        <f t="shared" ca="1" si="21"/>
        <v>INDFDEFFHT-35</v>
      </c>
      <c r="N213" s="23" t="str">
        <f t="shared" ca="1" si="22"/>
        <v>Food industry Saving Tech-Heat High Temp. over 150C 3.5y</v>
      </c>
      <c r="O213" s="23" t="s">
        <v>32</v>
      </c>
      <c r="P213" s="23" t="s">
        <v>33</v>
      </c>
      <c r="Q213" s="23"/>
      <c r="R213" s="23"/>
      <c r="S213" s="19" t="s">
        <v>34</v>
      </c>
      <c r="V213" s="16" t="str">
        <f t="shared" ca="1" si="24"/>
        <v>FD</v>
      </c>
      <c r="W213" s="14" t="str">
        <f t="shared" ca="1" si="24"/>
        <v>Food industry</v>
      </c>
      <c r="X213" s="3" t="str">
        <f>'EE investment costs'!D262</f>
        <v>HT-35</v>
      </c>
      <c r="Y213" s="3" t="str">
        <f>'EE investment costs'!E262</f>
        <v>Heat High Temp. over 150C</v>
      </c>
      <c r="AC213" s="123">
        <f>'EE investment costs'!C262</f>
        <v>3.5</v>
      </c>
      <c r="AD213" s="22"/>
    </row>
    <row r="214" spans="2:30">
      <c r="B214" s="14" t="str">
        <f t="shared" ca="1" si="20"/>
        <v>INDFDEFFRH-35</v>
      </c>
      <c r="C214" s="15" t="str">
        <f t="shared" ca="1" si="19"/>
        <v>IFDRH</v>
      </c>
      <c r="D214" s="16">
        <f>'EE investment costs'!$F$15</f>
        <v>2016</v>
      </c>
      <c r="E214" s="14">
        <f>VLOOKUP(X214,'EE investment costs'!$D$56:$R$656,15,0)</f>
        <v>16</v>
      </c>
      <c r="F214" s="17">
        <f ca="1">INDEX('EE investment costs'!$D$56:$R$656,MATCH(X214,'EE investment costs'!$D$56:$D$656,0),MATCH($V$8,'EE investment costs'!$D$56:$R$56,0))</f>
        <v>0</v>
      </c>
      <c r="I214" s="18">
        <v>1</v>
      </c>
      <c r="J214" s="18">
        <v>1</v>
      </c>
      <c r="K214" s="14">
        <f t="shared" ca="1" si="23"/>
        <v>8</v>
      </c>
      <c r="M214" s="19" t="str">
        <f t="shared" ca="1" si="21"/>
        <v>INDFDEFFRH-35</v>
      </c>
      <c r="N214" s="23" t="str">
        <f t="shared" ca="1" si="22"/>
        <v>Food industry Saving Tech-Heat Room Heat 3.5y</v>
      </c>
      <c r="O214" s="23" t="s">
        <v>32</v>
      </c>
      <c r="P214" s="23" t="s">
        <v>33</v>
      </c>
      <c r="Q214" s="23"/>
      <c r="R214" s="23"/>
      <c r="S214" s="19" t="s">
        <v>34</v>
      </c>
      <c r="V214" s="16" t="str">
        <f t="shared" ca="1" si="24"/>
        <v>FD</v>
      </c>
      <c r="W214" s="14" t="str">
        <f t="shared" ca="1" si="24"/>
        <v>Food industry</v>
      </c>
      <c r="X214" s="3" t="str">
        <f>'EE investment costs'!D263</f>
        <v>RH-35</v>
      </c>
      <c r="Y214" s="3" t="str">
        <f>'EE investment costs'!E263</f>
        <v>Heat Room Heat</v>
      </c>
      <c r="AC214" s="123">
        <f>'EE investment costs'!C263</f>
        <v>3.5</v>
      </c>
      <c r="AD214" s="22"/>
    </row>
    <row r="215" spans="2:30">
      <c r="B215" s="14" t="str">
        <f t="shared" ca="1" si="20"/>
        <v>INDFDEFFLA-35</v>
      </c>
      <c r="C215" s="15" t="str">
        <f t="shared" ca="1" si="19"/>
        <v>IFDLA</v>
      </c>
      <c r="D215" s="16">
        <f>'EE investment costs'!$F$15</f>
        <v>2016</v>
      </c>
      <c r="E215" s="14">
        <f>VLOOKUP(X215,'EE investment costs'!$D$56:$R$656,15,0)</f>
        <v>3.7824999999999998</v>
      </c>
      <c r="F215" s="17">
        <f ca="1">INDEX('EE investment costs'!$D$56:$R$656,MATCH(X215,'EE investment costs'!$D$56:$D$656,0),MATCH($V$8,'EE investment costs'!$D$56:$R$56,0))</f>
        <v>1501.2995874609135</v>
      </c>
      <c r="I215" s="18">
        <v>1</v>
      </c>
      <c r="J215" s="18">
        <v>1</v>
      </c>
      <c r="K215" s="14">
        <f t="shared" ca="1" si="23"/>
        <v>0</v>
      </c>
      <c r="M215" s="19" t="str">
        <f t="shared" ca="1" si="21"/>
        <v>INDFDEFFLA-35</v>
      </c>
      <c r="N215" s="23" t="str">
        <f t="shared" ca="1" si="22"/>
        <v>Food industry Saving Tech-Light 3.5y</v>
      </c>
      <c r="O215" s="23" t="s">
        <v>32</v>
      </c>
      <c r="P215" s="23" t="s">
        <v>33</v>
      </c>
      <c r="Q215" s="23"/>
      <c r="R215" s="23"/>
      <c r="S215" s="19" t="s">
        <v>34</v>
      </c>
      <c r="V215" s="16" t="str">
        <f t="shared" ca="1" si="24"/>
        <v>FD</v>
      </c>
      <c r="W215" s="14" t="str">
        <f t="shared" ca="1" si="24"/>
        <v>Food industry</v>
      </c>
      <c r="X215" s="3" t="str">
        <f>'EE investment costs'!D264</f>
        <v>LA-35</v>
      </c>
      <c r="Y215" s="3" t="str">
        <f>'EE investment costs'!E264</f>
        <v>Light</v>
      </c>
      <c r="AC215" s="123">
        <f>'EE investment costs'!C264</f>
        <v>3.5</v>
      </c>
      <c r="AD215" s="22"/>
    </row>
    <row r="216" spans="2:30">
      <c r="B216" s="14" t="str">
        <f t="shared" ca="1" si="20"/>
        <v>INDFDEFFEM-35</v>
      </c>
      <c r="C216" s="15" t="str">
        <f t="shared" ca="1" si="19"/>
        <v>IFDEM</v>
      </c>
      <c r="D216" s="16">
        <f>'EE investment costs'!$F$15</f>
        <v>2016</v>
      </c>
      <c r="E216" s="14">
        <f>VLOOKUP(X216,'EE investment costs'!$D$56:$R$656,15,0)</f>
        <v>3.971625</v>
      </c>
      <c r="F216" s="17">
        <f ca="1">INDEX('EE investment costs'!$D$56:$R$656,MATCH(X216,'EE investment costs'!$D$56:$D$656,0),MATCH($V$8,'EE investment costs'!$D$56:$R$56,0))</f>
        <v>1440.08479496105</v>
      </c>
      <c r="I216" s="18">
        <v>1</v>
      </c>
      <c r="J216" s="18">
        <v>1</v>
      </c>
      <c r="K216" s="14">
        <f t="shared" ca="1" si="23"/>
        <v>0</v>
      </c>
      <c r="M216" s="19" t="str">
        <f t="shared" ca="1" si="21"/>
        <v>INDFDEFFEM-35</v>
      </c>
      <c r="N216" s="23" t="str">
        <f t="shared" ca="1" si="22"/>
        <v>Food industry Saving Tech-Electric Motors 3.5y</v>
      </c>
      <c r="O216" s="23" t="s">
        <v>32</v>
      </c>
      <c r="P216" s="23" t="s">
        <v>33</v>
      </c>
      <c r="Q216" s="23"/>
      <c r="R216" s="23"/>
      <c r="S216" s="19" t="s">
        <v>34</v>
      </c>
      <c r="V216" s="16" t="str">
        <f t="shared" ca="1" si="24"/>
        <v>FD</v>
      </c>
      <c r="W216" s="14" t="str">
        <f t="shared" ca="1" si="24"/>
        <v>Food industry</v>
      </c>
      <c r="X216" s="3" t="str">
        <f>'EE investment costs'!D265</f>
        <v>EM-35</v>
      </c>
      <c r="Y216" s="3" t="str">
        <f>'EE investment costs'!E265</f>
        <v>Electric Motors</v>
      </c>
      <c r="AC216" s="123">
        <f>'EE investment costs'!C265</f>
        <v>3.5</v>
      </c>
      <c r="AD216" s="22"/>
    </row>
    <row r="217" spans="2:30">
      <c r="B217" s="14" t="str">
        <f t="shared" ca="1" si="20"/>
        <v>INDFDEFFTF-35</v>
      </c>
      <c r="C217" s="15" t="str">
        <f t="shared" ca="1" si="19"/>
        <v>IFDTF</v>
      </c>
      <c r="D217" s="16">
        <f>'EE investment costs'!$F$15</f>
        <v>2016</v>
      </c>
      <c r="E217" s="14">
        <f>VLOOKUP(X217,'EE investment costs'!$D$56:$R$656,15,0)</f>
        <v>13</v>
      </c>
      <c r="F217" s="17">
        <f ca="1">INDEX('EE investment costs'!$D$56:$R$656,MATCH(X217,'EE investment costs'!$D$56:$D$656,0),MATCH($V$8,'EE investment costs'!$D$56:$R$56,0))</f>
        <v>514.27985244470801</v>
      </c>
      <c r="I217" s="18">
        <v>1</v>
      </c>
      <c r="J217" s="18">
        <v>1</v>
      </c>
      <c r="K217" s="14">
        <f t="shared" ca="1" si="23"/>
        <v>7</v>
      </c>
      <c r="M217" s="19" t="str">
        <f t="shared" ca="1" si="21"/>
        <v>INDFDEFFTF-35</v>
      </c>
      <c r="N217" s="23" t="str">
        <f t="shared" ca="1" si="22"/>
        <v>Food industry Saving Tech-Haulage Tractors, Trucks, Fishing boats 3.5y</v>
      </c>
      <c r="O217" s="23" t="s">
        <v>32</v>
      </c>
      <c r="P217" s="23" t="s">
        <v>33</v>
      </c>
      <c r="Q217" s="23"/>
      <c r="R217" s="23"/>
      <c r="S217" s="19" t="s">
        <v>34</v>
      </c>
      <c r="V217" s="16" t="str">
        <f t="shared" ca="1" si="24"/>
        <v>FD</v>
      </c>
      <c r="W217" s="14" t="str">
        <f t="shared" ca="1" si="24"/>
        <v>Food industry</v>
      </c>
      <c r="X217" s="3" t="str">
        <f>'EE investment costs'!D266</f>
        <v>TF-35</v>
      </c>
      <c r="Y217" s="3" t="str">
        <f>'EE investment costs'!E266</f>
        <v>Haulage Tractors, Trucks, Fishing boats</v>
      </c>
      <c r="AC217" s="123">
        <f>'EE investment costs'!C266</f>
        <v>3.5</v>
      </c>
      <c r="AD217" s="22"/>
    </row>
    <row r="218" spans="2:30">
      <c r="B218" s="14" t="str">
        <f t="shared" ca="1" si="20"/>
        <v>INDFDEFFMT-36</v>
      </c>
      <c r="C218" s="15" t="str">
        <f t="shared" ca="1" si="19"/>
        <v>IFDMT</v>
      </c>
      <c r="D218" s="16">
        <f>'EE investment costs'!$F$15</f>
        <v>2016</v>
      </c>
      <c r="E218" s="14">
        <f>VLOOKUP(X218,'EE investment costs'!$D$56:$R$656,15,0)</f>
        <v>5.8</v>
      </c>
      <c r="F218" s="17">
        <f ca="1">INDEX('EE investment costs'!$D$56:$R$656,MATCH(X218,'EE investment costs'!$D$56:$D$656,0),MATCH($V$8,'EE investment costs'!$D$56:$R$56,0))</f>
        <v>548.54299905758398</v>
      </c>
      <c r="I218" s="18">
        <v>1</v>
      </c>
      <c r="J218" s="18">
        <v>1</v>
      </c>
      <c r="K218" s="14">
        <f t="shared" ca="1" si="23"/>
        <v>7</v>
      </c>
      <c r="M218" s="19" t="str">
        <f t="shared" ca="1" si="21"/>
        <v>INDFDEFFMT-36</v>
      </c>
      <c r="N218" s="23" t="str">
        <f t="shared" ca="1" si="22"/>
        <v>Food industry Saving Tech-Heat Medium Temp. up to 150C 3.6y</v>
      </c>
      <c r="O218" s="23" t="s">
        <v>32</v>
      </c>
      <c r="P218" s="23" t="s">
        <v>33</v>
      </c>
      <c r="Q218" s="23"/>
      <c r="R218" s="23"/>
      <c r="S218" s="19" t="s">
        <v>34</v>
      </c>
      <c r="V218" s="16" t="str">
        <f t="shared" ca="1" si="24"/>
        <v>FD</v>
      </c>
      <c r="W218" s="14" t="str">
        <f t="shared" ca="1" si="24"/>
        <v>Food industry</v>
      </c>
      <c r="X218" s="3" t="str">
        <f>'EE investment costs'!D267</f>
        <v>MT-36</v>
      </c>
      <c r="Y218" s="3" t="str">
        <f>'EE investment costs'!E267</f>
        <v>Heat Medium Temp. up to 150C</v>
      </c>
      <c r="AC218" s="123">
        <f>'EE investment costs'!C267</f>
        <v>3.6</v>
      </c>
      <c r="AD218" s="22"/>
    </row>
    <row r="219" spans="2:30">
      <c r="B219" s="14" t="str">
        <f t="shared" ca="1" si="20"/>
        <v>INDFDEFFHT-36</v>
      </c>
      <c r="C219" s="15" t="str">
        <f t="shared" ca="1" si="19"/>
        <v>IFDHT</v>
      </c>
      <c r="D219" s="16">
        <f>'EE investment costs'!$F$15</f>
        <v>2016</v>
      </c>
      <c r="E219" s="14">
        <f>VLOOKUP(X219,'EE investment costs'!$D$56:$R$656,15,0)</f>
        <v>4.6399999999999997</v>
      </c>
      <c r="F219" s="17">
        <f ca="1">INDEX('EE investment costs'!$D$56:$R$656,MATCH(X219,'EE investment costs'!$D$56:$D$656,0),MATCH($V$8,'EE investment costs'!$D$56:$R$56,0))</f>
        <v>450.22633137622853</v>
      </c>
      <c r="I219" s="18">
        <v>1</v>
      </c>
      <c r="J219" s="18">
        <v>1</v>
      </c>
      <c r="K219" s="14">
        <f t="shared" ca="1" si="23"/>
        <v>8</v>
      </c>
      <c r="M219" s="19" t="str">
        <f t="shared" ca="1" si="21"/>
        <v>INDFDEFFHT-36</v>
      </c>
      <c r="N219" s="23" t="str">
        <f t="shared" ca="1" si="22"/>
        <v>Food industry Saving Tech-Heat High Temp. over 150C 3.6y</v>
      </c>
      <c r="O219" s="23" t="s">
        <v>32</v>
      </c>
      <c r="P219" s="23" t="s">
        <v>33</v>
      </c>
      <c r="Q219" s="23"/>
      <c r="R219" s="23"/>
      <c r="S219" s="19" t="s">
        <v>34</v>
      </c>
      <c r="V219" s="16" t="str">
        <f t="shared" ca="1" si="24"/>
        <v>FD</v>
      </c>
      <c r="W219" s="14" t="str">
        <f t="shared" ca="1" si="24"/>
        <v>Food industry</v>
      </c>
      <c r="X219" s="3" t="str">
        <f>'EE investment costs'!D268</f>
        <v>HT-36</v>
      </c>
      <c r="Y219" s="3" t="str">
        <f>'EE investment costs'!E268</f>
        <v>Heat High Temp. over 150C</v>
      </c>
      <c r="AC219" s="123">
        <f>'EE investment costs'!C268</f>
        <v>3.6</v>
      </c>
      <c r="AD219" s="22"/>
    </row>
    <row r="220" spans="2:30">
      <c r="B220" s="14" t="str">
        <f t="shared" ca="1" si="20"/>
        <v>INDFDEFFRH-36</v>
      </c>
      <c r="C220" s="15" t="str">
        <f t="shared" ca="1" si="19"/>
        <v>IFDRH</v>
      </c>
      <c r="D220" s="16">
        <f>'EE investment costs'!$F$15</f>
        <v>2016</v>
      </c>
      <c r="E220" s="14">
        <f>VLOOKUP(X220,'EE investment costs'!$D$56:$R$656,15,0)</f>
        <v>16</v>
      </c>
      <c r="F220" s="17">
        <f ca="1">INDEX('EE investment costs'!$D$56:$R$656,MATCH(X220,'EE investment costs'!$D$56:$D$656,0),MATCH($V$8,'EE investment costs'!$D$56:$R$56,0))</f>
        <v>38.799392311961036</v>
      </c>
      <c r="I220" s="18">
        <v>1</v>
      </c>
      <c r="J220" s="18">
        <v>1</v>
      </c>
      <c r="K220" s="14">
        <f t="shared" ca="1" si="23"/>
        <v>8</v>
      </c>
      <c r="M220" s="19" t="str">
        <f t="shared" ca="1" si="21"/>
        <v>INDFDEFFRH-36</v>
      </c>
      <c r="N220" s="23" t="str">
        <f t="shared" ca="1" si="22"/>
        <v>Food industry Saving Tech-Heat Room Heat 3.6y</v>
      </c>
      <c r="O220" s="23" t="s">
        <v>32</v>
      </c>
      <c r="P220" s="23" t="s">
        <v>33</v>
      </c>
      <c r="Q220" s="23"/>
      <c r="R220" s="23"/>
      <c r="S220" s="19" t="s">
        <v>34</v>
      </c>
      <c r="V220" s="16" t="str">
        <f t="shared" ca="1" si="24"/>
        <v>FD</v>
      </c>
      <c r="W220" s="14" t="str">
        <f t="shared" ca="1" si="24"/>
        <v>Food industry</v>
      </c>
      <c r="X220" s="3" t="str">
        <f>'EE investment costs'!D269</f>
        <v>RH-36</v>
      </c>
      <c r="Y220" s="3" t="str">
        <f>'EE investment costs'!E269</f>
        <v>Heat Room Heat</v>
      </c>
      <c r="AC220" s="123">
        <f>'EE investment costs'!C269</f>
        <v>3.6</v>
      </c>
      <c r="AD220" s="22"/>
    </row>
    <row r="221" spans="2:30">
      <c r="B221" s="14" t="str">
        <f t="shared" ca="1" si="20"/>
        <v>INDFDEFFLA-36</v>
      </c>
      <c r="C221" s="15" t="str">
        <f t="shared" ca="1" si="19"/>
        <v>IFDLA</v>
      </c>
      <c r="D221" s="16">
        <f>'EE investment costs'!$F$15</f>
        <v>2016</v>
      </c>
      <c r="E221" s="14">
        <f>VLOOKUP(X221,'EE investment costs'!$D$56:$R$656,15,0)</f>
        <v>3.8079999999999998</v>
      </c>
      <c r="F221" s="17">
        <f ca="1">INDEX('EE investment costs'!$D$56:$R$656,MATCH(X221,'EE investment costs'!$D$56:$D$656,0),MATCH($V$8,'EE investment costs'!$D$56:$R$56,0))</f>
        <v>1516.7022261390732</v>
      </c>
      <c r="I221" s="18">
        <v>1</v>
      </c>
      <c r="J221" s="18">
        <v>1</v>
      </c>
      <c r="K221" s="14">
        <f t="shared" ca="1" si="23"/>
        <v>0</v>
      </c>
      <c r="M221" s="19" t="str">
        <f t="shared" ca="1" si="21"/>
        <v>INDFDEFFLA-36</v>
      </c>
      <c r="N221" s="23" t="str">
        <f t="shared" ca="1" si="22"/>
        <v>Food industry Saving Tech-Light 3.6y</v>
      </c>
      <c r="O221" s="23" t="s">
        <v>32</v>
      </c>
      <c r="P221" s="23" t="s">
        <v>33</v>
      </c>
      <c r="Q221" s="23"/>
      <c r="R221" s="23"/>
      <c r="S221" s="19" t="s">
        <v>34</v>
      </c>
      <c r="V221" s="16" t="str">
        <f t="shared" ca="1" si="24"/>
        <v>FD</v>
      </c>
      <c r="W221" s="14" t="str">
        <f t="shared" ca="1" si="24"/>
        <v>Food industry</v>
      </c>
      <c r="X221" s="3" t="str">
        <f>'EE investment costs'!D270</f>
        <v>LA-36</v>
      </c>
      <c r="Y221" s="3" t="str">
        <f>'EE investment costs'!E270</f>
        <v>Light</v>
      </c>
      <c r="AC221" s="123">
        <f>'EE investment costs'!C270</f>
        <v>3.6</v>
      </c>
      <c r="AD221" s="22"/>
    </row>
    <row r="222" spans="2:30">
      <c r="B222" s="14" t="str">
        <f t="shared" ca="1" si="20"/>
        <v>INDFDEFFEM-36</v>
      </c>
      <c r="C222" s="15" t="str">
        <f t="shared" ca="1" si="19"/>
        <v>IFDEM</v>
      </c>
      <c r="D222" s="16">
        <f>'EE investment costs'!$F$15</f>
        <v>2016</v>
      </c>
      <c r="E222" s="14">
        <f>VLOOKUP(X222,'EE investment costs'!$D$56:$R$656,15,0)</f>
        <v>3.9984000000000002</v>
      </c>
      <c r="F222" s="17">
        <f ca="1">INDEX('EE investment costs'!$D$56:$R$656,MATCH(X222,'EE investment costs'!$D$56:$D$656,0),MATCH($V$8,'EE investment costs'!$D$56:$R$56,0))</f>
        <v>1463.0938165302948</v>
      </c>
      <c r="I222" s="18">
        <v>1</v>
      </c>
      <c r="J222" s="18">
        <v>1</v>
      </c>
      <c r="K222" s="14">
        <f t="shared" ca="1" si="23"/>
        <v>0</v>
      </c>
      <c r="M222" s="19" t="str">
        <f t="shared" ca="1" si="21"/>
        <v>INDFDEFFEM-36</v>
      </c>
      <c r="N222" s="23" t="str">
        <f t="shared" ca="1" si="22"/>
        <v>Food industry Saving Tech-Electric Motors 3.6y</v>
      </c>
      <c r="O222" s="23" t="s">
        <v>32</v>
      </c>
      <c r="P222" s="23" t="s">
        <v>33</v>
      </c>
      <c r="Q222" s="23"/>
      <c r="R222" s="23"/>
      <c r="S222" s="19" t="s">
        <v>34</v>
      </c>
      <c r="V222" s="16" t="str">
        <f t="shared" ca="1" si="24"/>
        <v>FD</v>
      </c>
      <c r="W222" s="14" t="str">
        <f t="shared" ca="1" si="24"/>
        <v>Food industry</v>
      </c>
      <c r="X222" s="3" t="str">
        <f>'EE investment costs'!D271</f>
        <v>EM-36</v>
      </c>
      <c r="Y222" s="3" t="str">
        <f>'EE investment costs'!E271</f>
        <v>Electric Motors</v>
      </c>
      <c r="AC222" s="123">
        <f>'EE investment costs'!C271</f>
        <v>3.6</v>
      </c>
      <c r="AD222" s="22"/>
    </row>
    <row r="223" spans="2:30">
      <c r="B223" s="14" t="str">
        <f t="shared" ca="1" si="20"/>
        <v>INDFDEFFTF-36</v>
      </c>
      <c r="C223" s="15" t="str">
        <f t="shared" ca="1" si="19"/>
        <v>IFDTF</v>
      </c>
      <c r="D223" s="16">
        <f>'EE investment costs'!$F$15</f>
        <v>2016</v>
      </c>
      <c r="E223" s="14">
        <f>VLOOKUP(X223,'EE investment costs'!$D$56:$R$656,15,0)</f>
        <v>13.4</v>
      </c>
      <c r="F223" s="17">
        <f ca="1">INDEX('EE investment costs'!$D$56:$R$656,MATCH(X223,'EE investment costs'!$D$56:$D$656,0),MATCH($V$8,'EE investment costs'!$D$56:$R$56,0))</f>
        <v>528.97356251455687</v>
      </c>
      <c r="I223" s="18">
        <v>1</v>
      </c>
      <c r="J223" s="18">
        <v>1</v>
      </c>
      <c r="K223" s="14">
        <f t="shared" ca="1" si="23"/>
        <v>7</v>
      </c>
      <c r="M223" s="19" t="str">
        <f t="shared" ca="1" si="21"/>
        <v>INDFDEFFTF-36</v>
      </c>
      <c r="N223" s="23" t="str">
        <f t="shared" ca="1" si="22"/>
        <v>Food industry Saving Tech-Haulage Tractors, Trucks, Fishing boats 3.6y</v>
      </c>
      <c r="O223" s="23" t="s">
        <v>32</v>
      </c>
      <c r="P223" s="23" t="s">
        <v>33</v>
      </c>
      <c r="Q223" s="23"/>
      <c r="R223" s="23"/>
      <c r="S223" s="19" t="s">
        <v>34</v>
      </c>
      <c r="V223" s="16" t="str">
        <f t="shared" ca="1" si="24"/>
        <v>FD</v>
      </c>
      <c r="W223" s="14" t="str">
        <f t="shared" ca="1" si="24"/>
        <v>Food industry</v>
      </c>
      <c r="X223" s="3" t="str">
        <f>'EE investment costs'!D272</f>
        <v>TF-36</v>
      </c>
      <c r="Y223" s="3" t="str">
        <f>'EE investment costs'!E272</f>
        <v>Haulage Tractors, Trucks, Fishing boats</v>
      </c>
      <c r="AC223" s="123">
        <f>'EE investment costs'!C272</f>
        <v>3.6</v>
      </c>
      <c r="AD223" s="22"/>
    </row>
    <row r="224" spans="2:30">
      <c r="B224" s="14" t="str">
        <f t="shared" ca="1" si="20"/>
        <v>INDFDEFFMT-37</v>
      </c>
      <c r="C224" s="15" t="str">
        <f t="shared" ca="1" si="19"/>
        <v>IFDMT</v>
      </c>
      <c r="D224" s="16">
        <f>'EE investment costs'!$F$15</f>
        <v>2016</v>
      </c>
      <c r="E224" s="14">
        <f>VLOOKUP(X224,'EE investment costs'!$D$56:$R$656,15,0)</f>
        <v>5.85</v>
      </c>
      <c r="F224" s="17">
        <f ca="1">INDEX('EE investment costs'!$D$56:$R$656,MATCH(X224,'EE investment costs'!$D$56:$D$656,0),MATCH($V$8,'EE investment costs'!$D$56:$R$56,0))</f>
        <v>559.1176359171867</v>
      </c>
      <c r="I224" s="18">
        <v>1</v>
      </c>
      <c r="J224" s="18">
        <v>1</v>
      </c>
      <c r="K224" s="14">
        <f t="shared" ca="1" si="23"/>
        <v>7</v>
      </c>
      <c r="L224" s="26"/>
      <c r="M224" s="19" t="str">
        <f t="shared" ca="1" si="21"/>
        <v>INDFDEFFMT-37</v>
      </c>
      <c r="N224" s="23" t="str">
        <f t="shared" ca="1" si="22"/>
        <v>Food industry Saving Tech-Heat Medium Temp. up to 150C 3.7y</v>
      </c>
      <c r="O224" s="23" t="s">
        <v>32</v>
      </c>
      <c r="P224" s="23" t="s">
        <v>33</v>
      </c>
      <c r="Q224" s="23"/>
      <c r="R224" s="23"/>
      <c r="S224" s="19" t="s">
        <v>34</v>
      </c>
      <c r="V224" s="16" t="str">
        <f t="shared" ca="1" si="24"/>
        <v>FD</v>
      </c>
      <c r="W224" s="14" t="str">
        <f t="shared" ca="1" si="24"/>
        <v>Food industry</v>
      </c>
      <c r="X224" s="3" t="str">
        <f>'EE investment costs'!D273</f>
        <v>MT-37</v>
      </c>
      <c r="Y224" s="3" t="str">
        <f>'EE investment costs'!E273</f>
        <v>Heat Medium Temp. up to 150C</v>
      </c>
      <c r="AC224" s="123">
        <f>'EE investment costs'!C273</f>
        <v>3.7</v>
      </c>
      <c r="AD224" s="22"/>
    </row>
    <row r="225" spans="2:30">
      <c r="B225" s="14" t="str">
        <f t="shared" ca="1" si="20"/>
        <v>INDFDEFFHT-37</v>
      </c>
      <c r="C225" s="15" t="str">
        <f t="shared" ca="1" si="19"/>
        <v>IFDHT</v>
      </c>
      <c r="D225" s="16">
        <f>'EE investment costs'!$F$15</f>
        <v>2016</v>
      </c>
      <c r="E225" s="14">
        <f>VLOOKUP(X225,'EE investment costs'!$D$56:$R$656,15,0)</f>
        <v>4.68</v>
      </c>
      <c r="F225" s="17">
        <f ca="1">INDEX('EE investment costs'!$D$56:$R$656,MATCH(X225,'EE investment costs'!$D$56:$D$656,0),MATCH($V$8,'EE investment costs'!$D$56:$R$56,0))</f>
        <v>456.55777274664632</v>
      </c>
      <c r="I225" s="18">
        <v>1</v>
      </c>
      <c r="J225" s="18">
        <v>1</v>
      </c>
      <c r="K225" s="14">
        <f t="shared" ca="1" si="23"/>
        <v>8</v>
      </c>
      <c r="L225" s="26"/>
      <c r="M225" s="19" t="str">
        <f t="shared" ca="1" si="21"/>
        <v>INDFDEFFHT-37</v>
      </c>
      <c r="N225" s="23" t="str">
        <f t="shared" ca="1" si="22"/>
        <v>Food industry Saving Tech-Heat High Temp. over 150C 3.7y</v>
      </c>
      <c r="O225" s="23" t="s">
        <v>32</v>
      </c>
      <c r="P225" s="23" t="s">
        <v>33</v>
      </c>
      <c r="Q225" s="23"/>
      <c r="R225" s="23"/>
      <c r="S225" s="19" t="s">
        <v>34</v>
      </c>
      <c r="V225" s="16" t="str">
        <f t="shared" ca="1" si="24"/>
        <v>FD</v>
      </c>
      <c r="W225" s="14" t="str">
        <f t="shared" ca="1" si="24"/>
        <v>Food industry</v>
      </c>
      <c r="X225" s="3" t="str">
        <f>'EE investment costs'!D274</f>
        <v>HT-37</v>
      </c>
      <c r="Y225" s="3" t="str">
        <f>'EE investment costs'!E274</f>
        <v>Heat High Temp. over 150C</v>
      </c>
      <c r="AC225" s="123">
        <f>'EE investment costs'!C274</f>
        <v>3.7</v>
      </c>
      <c r="AD225" s="22"/>
    </row>
    <row r="226" spans="2:30">
      <c r="B226" s="14" t="str">
        <f t="shared" ca="1" si="20"/>
        <v>INDFDEFFRH-37</v>
      </c>
      <c r="C226" s="15" t="str">
        <f t="shared" ca="1" si="19"/>
        <v>IFDRH</v>
      </c>
      <c r="D226" s="16">
        <f>'EE investment costs'!$F$15</f>
        <v>2016</v>
      </c>
      <c r="E226" s="14">
        <f>VLOOKUP(X226,'EE investment costs'!$D$56:$R$656,15,0)</f>
        <v>16</v>
      </c>
      <c r="F226" s="17">
        <f ca="1">INDEX('EE investment costs'!$D$56:$R$656,MATCH(X226,'EE investment costs'!$D$56:$D$656,0),MATCH($V$8,'EE investment costs'!$D$56:$R$56,0))</f>
        <v>77.598784623922342</v>
      </c>
      <c r="I226" s="18">
        <v>1</v>
      </c>
      <c r="J226" s="18">
        <v>1</v>
      </c>
      <c r="K226" s="14">
        <f t="shared" ca="1" si="23"/>
        <v>8</v>
      </c>
      <c r="L226" s="26"/>
      <c r="M226" s="19" t="str">
        <f t="shared" ca="1" si="21"/>
        <v>INDFDEFFRH-37</v>
      </c>
      <c r="N226" s="23" t="str">
        <f t="shared" ca="1" si="22"/>
        <v>Food industry Saving Tech-Heat Room Heat 3.7y</v>
      </c>
      <c r="O226" s="23" t="s">
        <v>32</v>
      </c>
      <c r="P226" s="23" t="s">
        <v>33</v>
      </c>
      <c r="Q226" s="23"/>
      <c r="R226" s="23"/>
      <c r="S226" s="19" t="s">
        <v>34</v>
      </c>
      <c r="V226" s="16" t="str">
        <f t="shared" ca="1" si="24"/>
        <v>FD</v>
      </c>
      <c r="W226" s="14" t="str">
        <f t="shared" ca="1" si="24"/>
        <v>Food industry</v>
      </c>
      <c r="X226" s="3" t="str">
        <f>'EE investment costs'!D275</f>
        <v>RH-37</v>
      </c>
      <c r="Y226" s="3" t="str">
        <f>'EE investment costs'!E275</f>
        <v>Heat Room Heat</v>
      </c>
      <c r="AC226" s="123">
        <f>'EE investment costs'!C275</f>
        <v>3.7</v>
      </c>
      <c r="AD226" s="22"/>
    </row>
    <row r="227" spans="2:30">
      <c r="B227" s="14" t="str">
        <f t="shared" ca="1" si="20"/>
        <v>INDFDEFFLA-37</v>
      </c>
      <c r="C227" s="15" t="str">
        <f t="shared" ca="1" si="19"/>
        <v>IFDLA</v>
      </c>
      <c r="D227" s="16">
        <f>'EE investment costs'!$F$15</f>
        <v>2016</v>
      </c>
      <c r="E227" s="14">
        <f>VLOOKUP(X227,'EE investment costs'!$D$56:$R$656,15,0)</f>
        <v>3.8334999999999999</v>
      </c>
      <c r="F227" s="17">
        <f ca="1">INDEX('EE investment costs'!$D$56:$R$656,MATCH(X227,'EE investment costs'!$D$56:$D$656,0),MATCH($V$8,'EE investment costs'!$D$56:$R$56,0))</f>
        <v>1532.1048648172334</v>
      </c>
      <c r="I227" s="18">
        <v>1</v>
      </c>
      <c r="J227" s="18">
        <v>1</v>
      </c>
      <c r="K227" s="14">
        <f t="shared" ca="1" si="23"/>
        <v>0</v>
      </c>
      <c r="L227" s="26"/>
      <c r="M227" s="19" t="str">
        <f t="shared" ca="1" si="21"/>
        <v>INDFDEFFLA-37</v>
      </c>
      <c r="N227" s="23" t="str">
        <f t="shared" ca="1" si="22"/>
        <v>Food industry Saving Tech-Light 3.7y</v>
      </c>
      <c r="O227" s="23" t="s">
        <v>32</v>
      </c>
      <c r="P227" s="23" t="s">
        <v>33</v>
      </c>
      <c r="Q227" s="23"/>
      <c r="R227" s="23"/>
      <c r="S227" s="19" t="s">
        <v>34</v>
      </c>
      <c r="V227" s="16" t="str">
        <f t="shared" ca="1" si="24"/>
        <v>FD</v>
      </c>
      <c r="W227" s="14" t="str">
        <f t="shared" ca="1" si="24"/>
        <v>Food industry</v>
      </c>
      <c r="X227" s="3" t="str">
        <f>'EE investment costs'!D276</f>
        <v>LA-37</v>
      </c>
      <c r="Y227" s="3" t="str">
        <f>'EE investment costs'!E276</f>
        <v>Light</v>
      </c>
      <c r="AC227" s="123">
        <f>'EE investment costs'!C276</f>
        <v>3.7</v>
      </c>
      <c r="AD227" s="22"/>
    </row>
    <row r="228" spans="2:30">
      <c r="B228" s="14" t="str">
        <f t="shared" ca="1" si="20"/>
        <v>INDFDEFFEM-37</v>
      </c>
      <c r="C228" s="15" t="str">
        <f t="shared" ca="1" si="19"/>
        <v>IFDEM</v>
      </c>
      <c r="D228" s="16">
        <f>'EE investment costs'!$F$15</f>
        <v>2016</v>
      </c>
      <c r="E228" s="14">
        <f>VLOOKUP(X228,'EE investment costs'!$D$56:$R$656,15,0)</f>
        <v>4.0251749999999999</v>
      </c>
      <c r="F228" s="17">
        <f ca="1">INDEX('EE investment costs'!$D$56:$R$656,MATCH(X228,'EE investment costs'!$D$56:$D$656,0),MATCH($V$8,'EE investment costs'!$D$56:$R$56,0))</f>
        <v>1486.1028380995401</v>
      </c>
      <c r="I228" s="18">
        <v>1</v>
      </c>
      <c r="J228" s="18">
        <v>1</v>
      </c>
      <c r="K228" s="14">
        <f t="shared" ca="1" si="23"/>
        <v>0</v>
      </c>
      <c r="L228" s="26"/>
      <c r="M228" s="19" t="str">
        <f t="shared" ca="1" si="21"/>
        <v>INDFDEFFEM-37</v>
      </c>
      <c r="N228" s="23" t="str">
        <f t="shared" ca="1" si="22"/>
        <v>Food industry Saving Tech-Electric Motors 3.7y</v>
      </c>
      <c r="O228" s="23" t="s">
        <v>32</v>
      </c>
      <c r="P228" s="23" t="s">
        <v>33</v>
      </c>
      <c r="Q228" s="23"/>
      <c r="R228" s="23"/>
      <c r="S228" s="19" t="s">
        <v>34</v>
      </c>
      <c r="V228" s="16" t="str">
        <f t="shared" ca="1" si="24"/>
        <v>FD</v>
      </c>
      <c r="W228" s="14" t="str">
        <f t="shared" ca="1" si="24"/>
        <v>Food industry</v>
      </c>
      <c r="X228" s="3" t="str">
        <f>'EE investment costs'!D277</f>
        <v>EM-37</v>
      </c>
      <c r="Y228" s="3" t="str">
        <f>'EE investment costs'!E277</f>
        <v>Electric Motors</v>
      </c>
      <c r="AC228" s="123">
        <f>'EE investment costs'!C277</f>
        <v>3.7</v>
      </c>
      <c r="AD228" s="22"/>
    </row>
    <row r="229" spans="2:30">
      <c r="B229" s="14" t="str">
        <f t="shared" ca="1" si="20"/>
        <v>INDFDEFFTF-37</v>
      </c>
      <c r="C229" s="15" t="str">
        <f t="shared" ca="1" si="19"/>
        <v>IFDTF</v>
      </c>
      <c r="D229" s="16">
        <f>'EE investment costs'!$F$15</f>
        <v>2016</v>
      </c>
      <c r="E229" s="14">
        <f>VLOOKUP(X229,'EE investment costs'!$D$56:$R$656,15,0)</f>
        <v>13.8</v>
      </c>
      <c r="F229" s="17">
        <f ca="1">INDEX('EE investment costs'!$D$56:$R$656,MATCH(X229,'EE investment costs'!$D$56:$D$656,0),MATCH($V$8,'EE investment costs'!$D$56:$R$56,0))</f>
        <v>543.66727258440562</v>
      </c>
      <c r="I229" s="18">
        <v>1</v>
      </c>
      <c r="J229" s="18">
        <v>1</v>
      </c>
      <c r="K229" s="14">
        <f t="shared" ca="1" si="23"/>
        <v>7</v>
      </c>
      <c r="L229" s="26"/>
      <c r="M229" s="19" t="str">
        <f t="shared" ca="1" si="21"/>
        <v>INDFDEFFTF-37</v>
      </c>
      <c r="N229" s="23" t="str">
        <f t="shared" ca="1" si="22"/>
        <v>Food industry Saving Tech-Haulage Tractors, Trucks, Fishing boats 3.7y</v>
      </c>
      <c r="O229" s="23" t="s">
        <v>32</v>
      </c>
      <c r="P229" s="23" t="s">
        <v>33</v>
      </c>
      <c r="Q229" s="23"/>
      <c r="R229" s="23"/>
      <c r="S229" s="19" t="s">
        <v>34</v>
      </c>
      <c r="V229" s="16" t="str">
        <f t="shared" ca="1" si="24"/>
        <v>FD</v>
      </c>
      <c r="W229" s="14" t="str">
        <f t="shared" ca="1" si="24"/>
        <v>Food industry</v>
      </c>
      <c r="X229" s="3" t="str">
        <f>'EE investment costs'!D278</f>
        <v>TF-37</v>
      </c>
      <c r="Y229" s="3" t="str">
        <f>'EE investment costs'!E278</f>
        <v>Haulage Tractors, Trucks, Fishing boats</v>
      </c>
      <c r="AC229" s="123">
        <f>'EE investment costs'!C278</f>
        <v>3.7</v>
      </c>
      <c r="AD229" s="22"/>
    </row>
    <row r="230" spans="2:30">
      <c r="B230" s="14" t="str">
        <f t="shared" ca="1" si="20"/>
        <v>INDFDEFFMT-38</v>
      </c>
      <c r="C230" s="15" t="str">
        <f t="shared" ca="1" si="19"/>
        <v>IFDMT</v>
      </c>
      <c r="D230" s="16">
        <f>'EE investment costs'!$F$15</f>
        <v>2016</v>
      </c>
      <c r="E230" s="14">
        <f>VLOOKUP(X230,'EE investment costs'!$D$56:$R$656,15,0)</f>
        <v>5.9</v>
      </c>
      <c r="F230" s="17">
        <f ca="1">INDEX('EE investment costs'!$D$56:$R$656,MATCH(X230,'EE investment costs'!$D$56:$D$656,0),MATCH($V$8,'EE investment costs'!$D$56:$R$56,0))</f>
        <v>569.69227277678931</v>
      </c>
      <c r="I230" s="18">
        <v>1</v>
      </c>
      <c r="J230" s="18">
        <v>1</v>
      </c>
      <c r="K230" s="14">
        <f t="shared" ca="1" si="23"/>
        <v>7</v>
      </c>
      <c r="L230" s="26"/>
      <c r="M230" s="19" t="str">
        <f t="shared" ca="1" si="21"/>
        <v>INDFDEFFMT-38</v>
      </c>
      <c r="N230" s="23" t="str">
        <f t="shared" ca="1" si="22"/>
        <v>Food industry Saving Tech-Heat Medium Temp. up to 150C 3.8y</v>
      </c>
      <c r="O230" s="23" t="s">
        <v>32</v>
      </c>
      <c r="P230" s="23" t="s">
        <v>33</v>
      </c>
      <c r="Q230" s="23"/>
      <c r="R230" s="23"/>
      <c r="S230" s="19" t="s">
        <v>34</v>
      </c>
      <c r="V230" s="16" t="str">
        <f t="shared" ca="1" si="24"/>
        <v>FD</v>
      </c>
      <c r="W230" s="14" t="str">
        <f t="shared" ca="1" si="24"/>
        <v>Food industry</v>
      </c>
      <c r="X230" s="3" t="str">
        <f>'EE investment costs'!D279</f>
        <v>MT-38</v>
      </c>
      <c r="Y230" s="3" t="str">
        <f>'EE investment costs'!E279</f>
        <v>Heat Medium Temp. up to 150C</v>
      </c>
      <c r="AC230" s="123">
        <f>'EE investment costs'!C279</f>
        <v>3.8</v>
      </c>
      <c r="AD230" s="22"/>
    </row>
    <row r="231" spans="2:30">
      <c r="B231" s="14" t="str">
        <f t="shared" ca="1" si="20"/>
        <v>INDFDEFFHT-38</v>
      </c>
      <c r="C231" s="15" t="str">
        <f t="shared" ca="1" si="19"/>
        <v>IFDHT</v>
      </c>
      <c r="D231" s="16">
        <f>'EE investment costs'!$F$15</f>
        <v>2016</v>
      </c>
      <c r="E231" s="14">
        <f>VLOOKUP(X231,'EE investment costs'!$D$56:$R$656,15,0)</f>
        <v>4.7199999999999989</v>
      </c>
      <c r="F231" s="17">
        <f ca="1">INDEX('EE investment costs'!$D$56:$R$656,MATCH(X231,'EE investment costs'!$D$56:$D$656,0),MATCH($V$8,'EE investment costs'!$D$56:$R$56,0))</f>
        <v>462.88921411706411</v>
      </c>
      <c r="I231" s="18">
        <v>1</v>
      </c>
      <c r="J231" s="18">
        <v>1</v>
      </c>
      <c r="K231" s="14">
        <f t="shared" ca="1" si="23"/>
        <v>8</v>
      </c>
      <c r="L231" s="26"/>
      <c r="M231" s="19" t="str">
        <f t="shared" ca="1" si="21"/>
        <v>INDFDEFFHT-38</v>
      </c>
      <c r="N231" s="23" t="str">
        <f t="shared" ca="1" si="22"/>
        <v>Food industry Saving Tech-Heat High Temp. over 150C 3.8y</v>
      </c>
      <c r="O231" s="23" t="s">
        <v>32</v>
      </c>
      <c r="P231" s="23" t="s">
        <v>33</v>
      </c>
      <c r="Q231" s="23"/>
      <c r="R231" s="23"/>
      <c r="S231" s="19" t="s">
        <v>34</v>
      </c>
      <c r="V231" s="16" t="str">
        <f t="shared" ca="1" si="24"/>
        <v>FD</v>
      </c>
      <c r="W231" s="14" t="str">
        <f t="shared" ca="1" si="24"/>
        <v>Food industry</v>
      </c>
      <c r="X231" s="3" t="str">
        <f>'EE investment costs'!D280</f>
        <v>HT-38</v>
      </c>
      <c r="Y231" s="3" t="str">
        <f>'EE investment costs'!E280</f>
        <v>Heat High Temp. over 150C</v>
      </c>
      <c r="AC231" s="123">
        <f>'EE investment costs'!C280</f>
        <v>3.8</v>
      </c>
      <c r="AD231" s="22"/>
    </row>
    <row r="232" spans="2:30">
      <c r="B232" s="14" t="str">
        <f t="shared" ca="1" si="20"/>
        <v>INDFDEFFRH-38</v>
      </c>
      <c r="C232" s="15" t="str">
        <f t="shared" ca="1" si="19"/>
        <v>IFDRH</v>
      </c>
      <c r="D232" s="16">
        <f>'EE investment costs'!$F$15</f>
        <v>2016</v>
      </c>
      <c r="E232" s="14">
        <f>VLOOKUP(X232,'EE investment costs'!$D$56:$R$656,15,0)</f>
        <v>16</v>
      </c>
      <c r="F232" s="17">
        <f ca="1">INDEX('EE investment costs'!$D$56:$R$656,MATCH(X232,'EE investment costs'!$D$56:$D$656,0),MATCH($V$8,'EE investment costs'!$D$56:$R$56,0))</f>
        <v>116.39817693588338</v>
      </c>
      <c r="I232" s="18">
        <v>1</v>
      </c>
      <c r="J232" s="18">
        <v>1</v>
      </c>
      <c r="K232" s="14">
        <f t="shared" ca="1" si="23"/>
        <v>8</v>
      </c>
      <c r="L232" s="26"/>
      <c r="M232" s="19" t="str">
        <f t="shared" ca="1" si="21"/>
        <v>INDFDEFFRH-38</v>
      </c>
      <c r="N232" s="23" t="str">
        <f t="shared" ca="1" si="22"/>
        <v>Food industry Saving Tech-Heat Room Heat 3.8y</v>
      </c>
      <c r="O232" s="23" t="s">
        <v>32</v>
      </c>
      <c r="P232" s="23" t="s">
        <v>33</v>
      </c>
      <c r="Q232" s="23"/>
      <c r="R232" s="23"/>
      <c r="S232" s="19" t="s">
        <v>34</v>
      </c>
      <c r="V232" s="16" t="str">
        <f t="shared" ca="1" si="24"/>
        <v>FD</v>
      </c>
      <c r="W232" s="14" t="str">
        <f t="shared" ca="1" si="24"/>
        <v>Food industry</v>
      </c>
      <c r="X232" s="3" t="str">
        <f>'EE investment costs'!D281</f>
        <v>RH-38</v>
      </c>
      <c r="Y232" s="3" t="str">
        <f>'EE investment costs'!E281</f>
        <v>Heat Room Heat</v>
      </c>
      <c r="AC232" s="123">
        <f>'EE investment costs'!C281</f>
        <v>3.8</v>
      </c>
      <c r="AD232" s="22"/>
    </row>
    <row r="233" spans="2:30">
      <c r="B233" s="14" t="str">
        <f t="shared" ca="1" si="20"/>
        <v>INDFDEFFLA-38</v>
      </c>
      <c r="C233" s="15" t="str">
        <f t="shared" ca="1" si="19"/>
        <v>IFDLA</v>
      </c>
      <c r="D233" s="16">
        <f>'EE investment costs'!$F$15</f>
        <v>2016</v>
      </c>
      <c r="E233" s="14">
        <f>VLOOKUP(X233,'EE investment costs'!$D$56:$R$656,15,0)</f>
        <v>3.8589999999999995</v>
      </c>
      <c r="F233" s="17">
        <f ca="1">INDEX('EE investment costs'!$D$56:$R$656,MATCH(X233,'EE investment costs'!$D$56:$D$656,0),MATCH($V$8,'EE investment costs'!$D$56:$R$56,0))</f>
        <v>1547.5075034953934</v>
      </c>
      <c r="I233" s="18">
        <v>1</v>
      </c>
      <c r="J233" s="18">
        <v>1</v>
      </c>
      <c r="K233" s="14">
        <f t="shared" ca="1" si="23"/>
        <v>0</v>
      </c>
      <c r="L233" s="26"/>
      <c r="M233" s="19" t="str">
        <f t="shared" ca="1" si="21"/>
        <v>INDFDEFFLA-38</v>
      </c>
      <c r="N233" s="23" t="str">
        <f t="shared" ca="1" si="22"/>
        <v>Food industry Saving Tech-Light 3.8y</v>
      </c>
      <c r="O233" s="23" t="s">
        <v>32</v>
      </c>
      <c r="P233" s="23" t="s">
        <v>33</v>
      </c>
      <c r="Q233" s="23"/>
      <c r="R233" s="23"/>
      <c r="S233" s="19" t="s">
        <v>34</v>
      </c>
      <c r="V233" s="16" t="str">
        <f t="shared" ca="1" si="24"/>
        <v>FD</v>
      </c>
      <c r="W233" s="14" t="str">
        <f t="shared" ca="1" si="24"/>
        <v>Food industry</v>
      </c>
      <c r="X233" s="3" t="str">
        <f>'EE investment costs'!D282</f>
        <v>LA-38</v>
      </c>
      <c r="Y233" s="3" t="str">
        <f>'EE investment costs'!E282</f>
        <v>Light</v>
      </c>
      <c r="AC233" s="123">
        <f>'EE investment costs'!C282</f>
        <v>3.8</v>
      </c>
      <c r="AD233" s="22"/>
    </row>
    <row r="234" spans="2:30">
      <c r="B234" s="14" t="str">
        <f t="shared" ca="1" si="20"/>
        <v>INDFDEFFEM-38</v>
      </c>
      <c r="C234" s="15" t="str">
        <f t="shared" ca="1" si="19"/>
        <v>IFDEM</v>
      </c>
      <c r="D234" s="16">
        <f>'EE investment costs'!$F$15</f>
        <v>2016</v>
      </c>
      <c r="E234" s="14">
        <f>VLOOKUP(X234,'EE investment costs'!$D$56:$R$656,15,0)</f>
        <v>4.0519499999999997</v>
      </c>
      <c r="F234" s="17">
        <f ca="1">INDEX('EE investment costs'!$D$56:$R$656,MATCH(X234,'EE investment costs'!$D$56:$D$656,0),MATCH($V$8,'EE investment costs'!$D$56:$R$56,0))</f>
        <v>1509.1118596687852</v>
      </c>
      <c r="I234" s="18">
        <v>1</v>
      </c>
      <c r="J234" s="18">
        <v>1</v>
      </c>
      <c r="K234" s="14">
        <f t="shared" ca="1" si="23"/>
        <v>0</v>
      </c>
      <c r="L234" s="26"/>
      <c r="M234" s="19" t="str">
        <f t="shared" ca="1" si="21"/>
        <v>INDFDEFFEM-38</v>
      </c>
      <c r="N234" s="23" t="str">
        <f t="shared" ca="1" si="22"/>
        <v>Food industry Saving Tech-Electric Motors 3.8y</v>
      </c>
      <c r="O234" s="23" t="s">
        <v>32</v>
      </c>
      <c r="P234" s="23" t="s">
        <v>33</v>
      </c>
      <c r="Q234" s="23"/>
      <c r="R234" s="23"/>
      <c r="S234" s="19" t="s">
        <v>34</v>
      </c>
      <c r="V234" s="16" t="str">
        <f t="shared" ca="1" si="24"/>
        <v>FD</v>
      </c>
      <c r="W234" s="14" t="str">
        <f t="shared" ca="1" si="24"/>
        <v>Food industry</v>
      </c>
      <c r="X234" s="3" t="str">
        <f>'EE investment costs'!D283</f>
        <v>EM-38</v>
      </c>
      <c r="Y234" s="3" t="str">
        <f>'EE investment costs'!E283</f>
        <v>Electric Motors</v>
      </c>
      <c r="AC234" s="123">
        <f>'EE investment costs'!C283</f>
        <v>3.8</v>
      </c>
      <c r="AD234" s="22"/>
    </row>
    <row r="235" spans="2:30">
      <c r="B235" s="14" t="str">
        <f t="shared" ca="1" si="20"/>
        <v>INDFDEFFTF-38</v>
      </c>
      <c r="C235" s="15" t="str">
        <f t="shared" ca="1" si="19"/>
        <v>IFDTF</v>
      </c>
      <c r="D235" s="16">
        <f>'EE investment costs'!$F$15</f>
        <v>2016</v>
      </c>
      <c r="E235" s="14">
        <f>VLOOKUP(X235,'EE investment costs'!$D$56:$R$656,15,0)</f>
        <v>14.2</v>
      </c>
      <c r="F235" s="17">
        <f ca="1">INDEX('EE investment costs'!$D$56:$R$656,MATCH(X235,'EE investment costs'!$D$56:$D$656,0),MATCH($V$8,'EE investment costs'!$D$56:$R$56,0))</f>
        <v>558.36098265425449</v>
      </c>
      <c r="I235" s="18">
        <v>1</v>
      </c>
      <c r="J235" s="18">
        <v>1</v>
      </c>
      <c r="K235" s="14">
        <f t="shared" ca="1" si="23"/>
        <v>7</v>
      </c>
      <c r="L235" s="26"/>
      <c r="M235" s="19" t="str">
        <f t="shared" ca="1" si="21"/>
        <v>INDFDEFFTF-38</v>
      </c>
      <c r="N235" s="23" t="str">
        <f t="shared" ca="1" si="22"/>
        <v>Food industry Saving Tech-Haulage Tractors, Trucks, Fishing boats 3.8y</v>
      </c>
      <c r="O235" s="23" t="s">
        <v>32</v>
      </c>
      <c r="P235" s="23" t="s">
        <v>33</v>
      </c>
      <c r="Q235" s="23"/>
      <c r="R235" s="23"/>
      <c r="S235" s="19" t="s">
        <v>34</v>
      </c>
      <c r="V235" s="16" t="str">
        <f t="shared" ca="1" si="24"/>
        <v>FD</v>
      </c>
      <c r="W235" s="14" t="str">
        <f t="shared" ca="1" si="24"/>
        <v>Food industry</v>
      </c>
      <c r="X235" s="3" t="str">
        <f>'EE investment costs'!D284</f>
        <v>TF-38</v>
      </c>
      <c r="Y235" s="3" t="str">
        <f>'EE investment costs'!E284</f>
        <v>Haulage Tractors, Trucks, Fishing boats</v>
      </c>
      <c r="AC235" s="123">
        <f>'EE investment costs'!C284</f>
        <v>3.8</v>
      </c>
      <c r="AD235" s="22"/>
    </row>
    <row r="236" spans="2:30">
      <c r="B236" s="14" t="str">
        <f t="shared" ca="1" si="20"/>
        <v>INDFDEFFMT-39</v>
      </c>
      <c r="C236" s="15" t="str">
        <f t="shared" ca="1" si="19"/>
        <v>IFDMT</v>
      </c>
      <c r="D236" s="16">
        <f>'EE investment costs'!$F$15</f>
        <v>2016</v>
      </c>
      <c r="E236" s="14">
        <f>VLOOKUP(X236,'EE investment costs'!$D$56:$R$656,15,0)</f>
        <v>5.95</v>
      </c>
      <c r="F236" s="17">
        <f ca="1">INDEX('EE investment costs'!$D$56:$R$656,MATCH(X236,'EE investment costs'!$D$56:$D$656,0),MATCH($V$8,'EE investment costs'!$D$56:$R$56,0))</f>
        <v>580.26690963639203</v>
      </c>
      <c r="I236" s="18">
        <v>1</v>
      </c>
      <c r="J236" s="18">
        <v>1</v>
      </c>
      <c r="K236" s="14">
        <f t="shared" ca="1" si="23"/>
        <v>7</v>
      </c>
      <c r="L236" s="26"/>
      <c r="M236" s="19" t="str">
        <f t="shared" ca="1" si="21"/>
        <v>INDFDEFFMT-39</v>
      </c>
      <c r="N236" s="23" t="str">
        <f t="shared" ca="1" si="22"/>
        <v>Food industry Saving Tech-Heat Medium Temp. up to 150C 3.9y</v>
      </c>
      <c r="O236" s="23" t="s">
        <v>32</v>
      </c>
      <c r="P236" s="23" t="s">
        <v>33</v>
      </c>
      <c r="Q236" s="23"/>
      <c r="R236" s="23"/>
      <c r="S236" s="19" t="s">
        <v>34</v>
      </c>
      <c r="V236" s="16" t="str">
        <f t="shared" ca="1" si="24"/>
        <v>FD</v>
      </c>
      <c r="W236" s="14" t="str">
        <f t="shared" ca="1" si="24"/>
        <v>Food industry</v>
      </c>
      <c r="X236" s="3" t="str">
        <f>'EE investment costs'!D285</f>
        <v>MT-39</v>
      </c>
      <c r="Y236" s="3" t="str">
        <f>'EE investment costs'!E285</f>
        <v>Heat Medium Temp. up to 150C</v>
      </c>
      <c r="AC236" s="123">
        <f>'EE investment costs'!C285</f>
        <v>3.9</v>
      </c>
      <c r="AD236" s="22"/>
    </row>
    <row r="237" spans="2:30">
      <c r="B237" s="14" t="str">
        <f t="shared" ca="1" si="20"/>
        <v>INDFDEFFHT-39</v>
      </c>
      <c r="C237" s="15" t="str">
        <f t="shared" ca="1" si="19"/>
        <v>IFDHT</v>
      </c>
      <c r="D237" s="16">
        <f>'EE investment costs'!$F$15</f>
        <v>2016</v>
      </c>
      <c r="E237" s="14">
        <f>VLOOKUP(X237,'EE investment costs'!$D$56:$R$656,15,0)</f>
        <v>4.76</v>
      </c>
      <c r="F237" s="17">
        <f ca="1">INDEX('EE investment costs'!$D$56:$R$656,MATCH(X237,'EE investment costs'!$D$56:$D$656,0),MATCH($V$8,'EE investment costs'!$D$56:$R$56,0))</f>
        <v>469.22065548748191</v>
      </c>
      <c r="I237" s="18">
        <v>1</v>
      </c>
      <c r="J237" s="18">
        <v>1</v>
      </c>
      <c r="K237" s="14">
        <f t="shared" ca="1" si="23"/>
        <v>8</v>
      </c>
      <c r="L237" s="26"/>
      <c r="M237" s="19" t="str">
        <f t="shared" ca="1" si="21"/>
        <v>INDFDEFFHT-39</v>
      </c>
      <c r="N237" s="23" t="str">
        <f t="shared" ca="1" si="22"/>
        <v>Food industry Saving Tech-Heat High Temp. over 150C 3.9y</v>
      </c>
      <c r="O237" s="23" t="s">
        <v>32</v>
      </c>
      <c r="P237" s="23" t="s">
        <v>33</v>
      </c>
      <c r="Q237" s="23"/>
      <c r="R237" s="23"/>
      <c r="S237" s="19" t="s">
        <v>34</v>
      </c>
      <c r="V237" s="16" t="str">
        <f t="shared" ca="1" si="24"/>
        <v>FD</v>
      </c>
      <c r="W237" s="14" t="str">
        <f t="shared" ca="1" si="24"/>
        <v>Food industry</v>
      </c>
      <c r="X237" s="3" t="str">
        <f>'EE investment costs'!D286</f>
        <v>HT-39</v>
      </c>
      <c r="Y237" s="3" t="str">
        <f>'EE investment costs'!E286</f>
        <v>Heat High Temp. over 150C</v>
      </c>
      <c r="AC237" s="123">
        <f>'EE investment costs'!C286</f>
        <v>3.9</v>
      </c>
      <c r="AD237" s="22"/>
    </row>
    <row r="238" spans="2:30">
      <c r="B238" s="14" t="str">
        <f t="shared" ca="1" si="20"/>
        <v>INDFDEFFRH-39</v>
      </c>
      <c r="C238" s="15" t="str">
        <f t="shared" ca="1" si="19"/>
        <v>IFDRH</v>
      </c>
      <c r="D238" s="16">
        <f>'EE investment costs'!$F$15</f>
        <v>2016</v>
      </c>
      <c r="E238" s="14">
        <f>VLOOKUP(X238,'EE investment costs'!$D$56:$R$656,15,0)</f>
        <v>16</v>
      </c>
      <c r="F238" s="17">
        <f ca="1">INDEX('EE investment costs'!$D$56:$R$656,MATCH(X238,'EE investment costs'!$D$56:$D$656,0),MATCH($V$8,'EE investment costs'!$D$56:$R$56,0))</f>
        <v>155.19756924784443</v>
      </c>
      <c r="I238" s="18">
        <v>1</v>
      </c>
      <c r="J238" s="18">
        <v>1</v>
      </c>
      <c r="K238" s="14">
        <f t="shared" ca="1" si="23"/>
        <v>8</v>
      </c>
      <c r="L238" s="26"/>
      <c r="M238" s="19" t="str">
        <f t="shared" ca="1" si="21"/>
        <v>INDFDEFFRH-39</v>
      </c>
      <c r="N238" s="23" t="str">
        <f t="shared" ca="1" si="22"/>
        <v>Food industry Saving Tech-Heat Room Heat 3.9y</v>
      </c>
      <c r="O238" s="23" t="s">
        <v>32</v>
      </c>
      <c r="P238" s="23" t="s">
        <v>33</v>
      </c>
      <c r="Q238" s="23"/>
      <c r="R238" s="23"/>
      <c r="S238" s="19" t="s">
        <v>34</v>
      </c>
      <c r="V238" s="16" t="str">
        <f t="shared" ca="1" si="24"/>
        <v>FD</v>
      </c>
      <c r="W238" s="14" t="str">
        <f t="shared" ca="1" si="24"/>
        <v>Food industry</v>
      </c>
      <c r="X238" s="3" t="str">
        <f>'EE investment costs'!D287</f>
        <v>RH-39</v>
      </c>
      <c r="Y238" s="3" t="str">
        <f>'EE investment costs'!E287</f>
        <v>Heat Room Heat</v>
      </c>
      <c r="AC238" s="123">
        <f>'EE investment costs'!C287</f>
        <v>3.9</v>
      </c>
      <c r="AD238" s="22"/>
    </row>
    <row r="239" spans="2:30">
      <c r="B239" s="14" t="str">
        <f t="shared" ca="1" si="20"/>
        <v>INDFDEFFLA-39</v>
      </c>
      <c r="C239" s="15" t="str">
        <f t="shared" ca="1" si="19"/>
        <v>IFDLA</v>
      </c>
      <c r="D239" s="16">
        <f>'EE investment costs'!$F$15</f>
        <v>2016</v>
      </c>
      <c r="E239" s="14">
        <f>VLOOKUP(X239,'EE investment costs'!$D$56:$R$656,15,0)</f>
        <v>3.8844999999999996</v>
      </c>
      <c r="F239" s="17">
        <f ca="1">INDEX('EE investment costs'!$D$56:$R$656,MATCH(X239,'EE investment costs'!$D$56:$D$656,0),MATCH($V$8,'EE investment costs'!$D$56:$R$56,0))</f>
        <v>1562.9101421735531</v>
      </c>
      <c r="I239" s="18">
        <v>1</v>
      </c>
      <c r="J239" s="18">
        <v>1</v>
      </c>
      <c r="K239" s="14">
        <f t="shared" ca="1" si="23"/>
        <v>0</v>
      </c>
      <c r="L239" s="26"/>
      <c r="M239" s="19" t="str">
        <f t="shared" ca="1" si="21"/>
        <v>INDFDEFFLA-39</v>
      </c>
      <c r="N239" s="23" t="str">
        <f t="shared" ca="1" si="22"/>
        <v>Food industry Saving Tech-Light 3.9y</v>
      </c>
      <c r="O239" s="23" t="s">
        <v>32</v>
      </c>
      <c r="P239" s="23" t="s">
        <v>33</v>
      </c>
      <c r="Q239" s="23"/>
      <c r="R239" s="23"/>
      <c r="S239" s="19" t="s">
        <v>34</v>
      </c>
      <c r="V239" s="16" t="str">
        <f t="shared" ca="1" si="24"/>
        <v>FD</v>
      </c>
      <c r="W239" s="14" t="str">
        <f t="shared" ca="1" si="24"/>
        <v>Food industry</v>
      </c>
      <c r="X239" s="3" t="str">
        <f>'EE investment costs'!D288</f>
        <v>LA-39</v>
      </c>
      <c r="Y239" s="3" t="str">
        <f>'EE investment costs'!E288</f>
        <v>Light</v>
      </c>
      <c r="AC239" s="123">
        <f>'EE investment costs'!C288</f>
        <v>3.9</v>
      </c>
      <c r="AD239" s="22"/>
    </row>
    <row r="240" spans="2:30">
      <c r="B240" s="14" t="str">
        <f t="shared" ca="1" si="20"/>
        <v>INDFDEFFEM-39</v>
      </c>
      <c r="C240" s="15" t="str">
        <f t="shared" ca="1" si="19"/>
        <v>IFDEM</v>
      </c>
      <c r="D240" s="16">
        <f>'EE investment costs'!$F$15</f>
        <v>2016</v>
      </c>
      <c r="E240" s="14">
        <f>VLOOKUP(X240,'EE investment costs'!$D$56:$R$656,15,0)</f>
        <v>4.0787250000000004</v>
      </c>
      <c r="F240" s="17">
        <f ca="1">INDEX('EE investment costs'!$D$56:$R$656,MATCH(X240,'EE investment costs'!$D$56:$D$656,0),MATCH($V$8,'EE investment costs'!$D$56:$R$56,0))</f>
        <v>1532.1208812380303</v>
      </c>
      <c r="I240" s="18">
        <v>1</v>
      </c>
      <c r="J240" s="18">
        <v>1</v>
      </c>
      <c r="K240" s="14">
        <f t="shared" ca="1" si="23"/>
        <v>0</v>
      </c>
      <c r="L240" s="26"/>
      <c r="M240" s="19" t="str">
        <f t="shared" ca="1" si="21"/>
        <v>INDFDEFFEM-39</v>
      </c>
      <c r="N240" s="23" t="str">
        <f t="shared" ca="1" si="22"/>
        <v>Food industry Saving Tech-Electric Motors 3.9y</v>
      </c>
      <c r="O240" s="23" t="s">
        <v>32</v>
      </c>
      <c r="P240" s="23" t="s">
        <v>33</v>
      </c>
      <c r="Q240" s="23"/>
      <c r="R240" s="23"/>
      <c r="S240" s="19" t="s">
        <v>34</v>
      </c>
      <c r="V240" s="16" t="str">
        <f t="shared" ca="1" si="24"/>
        <v>FD</v>
      </c>
      <c r="W240" s="14" t="str">
        <f t="shared" ca="1" si="24"/>
        <v>Food industry</v>
      </c>
      <c r="X240" s="3" t="str">
        <f>'EE investment costs'!D289</f>
        <v>EM-39</v>
      </c>
      <c r="Y240" s="3" t="str">
        <f>'EE investment costs'!E289</f>
        <v>Electric Motors</v>
      </c>
      <c r="AC240" s="123">
        <f>'EE investment costs'!C289</f>
        <v>3.9</v>
      </c>
      <c r="AD240" s="22"/>
    </row>
    <row r="241" spans="2:30">
      <c r="B241" s="14" t="str">
        <f t="shared" ca="1" si="20"/>
        <v>INDFDEFFTF-39</v>
      </c>
      <c r="C241" s="15" t="str">
        <f t="shared" ca="1" si="19"/>
        <v>IFDTF</v>
      </c>
      <c r="D241" s="16">
        <f>'EE investment costs'!$F$15</f>
        <v>2016</v>
      </c>
      <c r="E241" s="14">
        <f>VLOOKUP(X241,'EE investment costs'!$D$56:$R$656,15,0)</f>
        <v>14.6</v>
      </c>
      <c r="F241" s="17">
        <f ca="1">INDEX('EE investment costs'!$D$56:$R$656,MATCH(X241,'EE investment costs'!$D$56:$D$656,0),MATCH($V$8,'EE investment costs'!$D$56:$R$56,0))</f>
        <v>573.05469272410323</v>
      </c>
      <c r="I241" s="18">
        <v>1</v>
      </c>
      <c r="J241" s="18">
        <v>1</v>
      </c>
      <c r="K241" s="14">
        <f t="shared" ca="1" si="23"/>
        <v>7</v>
      </c>
      <c r="L241" s="26"/>
      <c r="M241" s="19" t="str">
        <f t="shared" ca="1" si="21"/>
        <v>INDFDEFFTF-39</v>
      </c>
      <c r="N241" s="23" t="str">
        <f t="shared" ca="1" si="22"/>
        <v>Food industry Saving Tech-Haulage Tractors, Trucks, Fishing boats 3.9y</v>
      </c>
      <c r="O241" s="23" t="s">
        <v>32</v>
      </c>
      <c r="P241" s="23" t="s">
        <v>33</v>
      </c>
      <c r="Q241" s="23"/>
      <c r="R241" s="23"/>
      <c r="S241" s="19" t="s">
        <v>34</v>
      </c>
      <c r="V241" s="16" t="str">
        <f t="shared" ca="1" si="24"/>
        <v>FD</v>
      </c>
      <c r="W241" s="14" t="str">
        <f t="shared" ca="1" si="24"/>
        <v>Food industry</v>
      </c>
      <c r="X241" s="3" t="str">
        <f>'EE investment costs'!D290</f>
        <v>TF-39</v>
      </c>
      <c r="Y241" s="3" t="str">
        <f>'EE investment costs'!E290</f>
        <v>Haulage Tractors, Trucks, Fishing boats</v>
      </c>
      <c r="AC241" s="123">
        <f>'EE investment costs'!C290</f>
        <v>3.9</v>
      </c>
      <c r="AD241" s="22"/>
    </row>
    <row r="242" spans="2:30">
      <c r="B242" s="14" t="str">
        <f t="shared" ca="1" si="20"/>
        <v>INDFDEFFMT-40</v>
      </c>
      <c r="C242" s="15" t="str">
        <f t="shared" ca="1" si="19"/>
        <v>IFDMT</v>
      </c>
      <c r="D242" s="16">
        <f>'EE investment costs'!$F$15</f>
        <v>2016</v>
      </c>
      <c r="E242" s="14">
        <f>VLOOKUP(X242,'EE investment costs'!$D$56:$R$656,15,0)</f>
        <v>6</v>
      </c>
      <c r="F242" s="17">
        <f ca="1">INDEX('EE investment costs'!$D$56:$R$656,MATCH(X242,'EE investment costs'!$D$56:$D$656,0),MATCH($V$8,'EE investment costs'!$D$56:$R$56,0))</f>
        <v>590.84154649599463</v>
      </c>
      <c r="I242" s="18">
        <v>1</v>
      </c>
      <c r="J242" s="18">
        <v>1</v>
      </c>
      <c r="K242" s="14">
        <f t="shared" ca="1" si="23"/>
        <v>7</v>
      </c>
      <c r="L242" s="26"/>
      <c r="M242" s="19" t="str">
        <f t="shared" ca="1" si="21"/>
        <v>INDFDEFFMT-40</v>
      </c>
      <c r="N242" s="23" t="str">
        <f t="shared" ca="1" si="22"/>
        <v>Food industry Saving Tech-Heat Medium Temp. up to 150C 4y</v>
      </c>
      <c r="O242" s="23" t="s">
        <v>32</v>
      </c>
      <c r="P242" s="23" t="s">
        <v>33</v>
      </c>
      <c r="Q242" s="23"/>
      <c r="R242" s="23"/>
      <c r="S242" s="19" t="s">
        <v>34</v>
      </c>
      <c r="V242" s="16" t="str">
        <f t="shared" ca="1" si="24"/>
        <v>FD</v>
      </c>
      <c r="W242" s="14" t="str">
        <f t="shared" ca="1" si="24"/>
        <v>Food industry</v>
      </c>
      <c r="X242" s="3" t="str">
        <f>'EE investment costs'!D291</f>
        <v>MT-40</v>
      </c>
      <c r="Y242" s="3" t="str">
        <f>'EE investment costs'!E291</f>
        <v>Heat Medium Temp. up to 150C</v>
      </c>
      <c r="AC242" s="123">
        <f>'EE investment costs'!C291</f>
        <v>4</v>
      </c>
      <c r="AD242" s="22"/>
    </row>
    <row r="243" spans="2:30">
      <c r="B243" s="14" t="str">
        <f t="shared" ca="1" si="20"/>
        <v>INDFDEFFHT-40</v>
      </c>
      <c r="C243" s="15" t="str">
        <f t="shared" ca="1" si="19"/>
        <v>IFDHT</v>
      </c>
      <c r="D243" s="16">
        <f>'EE investment costs'!$F$15</f>
        <v>2016</v>
      </c>
      <c r="E243" s="14">
        <f>VLOOKUP(X243,'EE investment costs'!$D$56:$R$656,15,0)</f>
        <v>4.7999999999999989</v>
      </c>
      <c r="F243" s="17">
        <f ca="1">INDEX('EE investment costs'!$D$56:$R$656,MATCH(X243,'EE investment costs'!$D$56:$D$656,0),MATCH($V$8,'EE investment costs'!$D$56:$R$56,0))</f>
        <v>475.5520968578997</v>
      </c>
      <c r="I243" s="18">
        <v>1</v>
      </c>
      <c r="J243" s="18">
        <v>1</v>
      </c>
      <c r="K243" s="14">
        <f t="shared" ca="1" si="23"/>
        <v>8</v>
      </c>
      <c r="L243" s="26"/>
      <c r="M243" s="19" t="str">
        <f t="shared" ca="1" si="21"/>
        <v>INDFDEFFHT-40</v>
      </c>
      <c r="N243" s="23" t="str">
        <f t="shared" ca="1" si="22"/>
        <v>Food industry Saving Tech-Heat High Temp. over 150C 4y</v>
      </c>
      <c r="O243" s="23" t="s">
        <v>32</v>
      </c>
      <c r="P243" s="23" t="s">
        <v>33</v>
      </c>
      <c r="Q243" s="23"/>
      <c r="R243" s="23"/>
      <c r="S243" s="19" t="s">
        <v>34</v>
      </c>
      <c r="V243" s="16" t="str">
        <f t="shared" ca="1" si="24"/>
        <v>FD</v>
      </c>
      <c r="W243" s="14" t="str">
        <f t="shared" ca="1" si="24"/>
        <v>Food industry</v>
      </c>
      <c r="X243" s="3" t="str">
        <f>'EE investment costs'!D292</f>
        <v>HT-40</v>
      </c>
      <c r="Y243" s="3" t="str">
        <f>'EE investment costs'!E292</f>
        <v>Heat High Temp. over 150C</v>
      </c>
      <c r="AC243" s="123">
        <f>'EE investment costs'!C292</f>
        <v>4</v>
      </c>
      <c r="AD243" s="22"/>
    </row>
    <row r="244" spans="2:30">
      <c r="B244" s="14" t="str">
        <f t="shared" ca="1" si="20"/>
        <v>INDFDEFFRH-40</v>
      </c>
      <c r="C244" s="15" t="str">
        <f t="shared" ca="1" si="19"/>
        <v>IFDRH</v>
      </c>
      <c r="D244" s="16">
        <f>'EE investment costs'!$F$15</f>
        <v>2016</v>
      </c>
      <c r="E244" s="14">
        <f>VLOOKUP(X244,'EE investment costs'!$D$56:$R$656,15,0)</f>
        <v>16</v>
      </c>
      <c r="F244" s="17">
        <f ca="1">INDEX('EE investment costs'!$D$56:$R$656,MATCH(X244,'EE investment costs'!$D$56:$D$656,0),MATCH($V$8,'EE investment costs'!$D$56:$R$56,0))</f>
        <v>193.99696155980573</v>
      </c>
      <c r="I244" s="18">
        <v>1</v>
      </c>
      <c r="J244" s="18">
        <v>1</v>
      </c>
      <c r="K244" s="14">
        <f t="shared" ca="1" si="23"/>
        <v>8</v>
      </c>
      <c r="L244" s="26"/>
      <c r="M244" s="19" t="str">
        <f t="shared" ca="1" si="21"/>
        <v>INDFDEFFRH-40</v>
      </c>
      <c r="N244" s="23" t="str">
        <f t="shared" ca="1" si="22"/>
        <v>Food industry Saving Tech-Heat Room Heat 4y</v>
      </c>
      <c r="O244" s="23" t="s">
        <v>32</v>
      </c>
      <c r="P244" s="23" t="s">
        <v>33</v>
      </c>
      <c r="Q244" s="23"/>
      <c r="R244" s="23"/>
      <c r="S244" s="19" t="s">
        <v>34</v>
      </c>
      <c r="V244" s="16" t="str">
        <f t="shared" ca="1" si="24"/>
        <v>FD</v>
      </c>
      <c r="W244" s="14" t="str">
        <f t="shared" ca="1" si="24"/>
        <v>Food industry</v>
      </c>
      <c r="X244" s="3" t="str">
        <f>'EE investment costs'!D293</f>
        <v>RH-40</v>
      </c>
      <c r="Y244" s="3" t="str">
        <f>'EE investment costs'!E293</f>
        <v>Heat Room Heat</v>
      </c>
      <c r="AC244" s="123">
        <f>'EE investment costs'!C293</f>
        <v>4</v>
      </c>
      <c r="AD244" s="22"/>
    </row>
    <row r="245" spans="2:30">
      <c r="B245" s="14" t="str">
        <f t="shared" ca="1" si="20"/>
        <v>INDFDEFFLA-40</v>
      </c>
      <c r="C245" s="15" t="str">
        <f t="shared" ca="1" si="19"/>
        <v>IFDLA</v>
      </c>
      <c r="D245" s="16">
        <f>'EE investment costs'!$F$15</f>
        <v>2016</v>
      </c>
      <c r="E245" s="14">
        <f>VLOOKUP(X245,'EE investment costs'!$D$56:$R$656,15,0)</f>
        <v>3.9099999999999997</v>
      </c>
      <c r="F245" s="17">
        <f ca="1">INDEX('EE investment costs'!$D$56:$R$656,MATCH(X245,'EE investment costs'!$D$56:$D$656,0),MATCH($V$8,'EE investment costs'!$D$56:$R$56,0))</f>
        <v>1578.3127808517131</v>
      </c>
      <c r="I245" s="18">
        <v>1</v>
      </c>
      <c r="J245" s="18">
        <v>1</v>
      </c>
      <c r="K245" s="14">
        <f t="shared" ca="1" si="23"/>
        <v>0</v>
      </c>
      <c r="L245" s="26"/>
      <c r="M245" s="19" t="str">
        <f t="shared" ca="1" si="21"/>
        <v>INDFDEFFLA-40</v>
      </c>
      <c r="N245" s="23" t="str">
        <f t="shared" ca="1" si="22"/>
        <v>Food industry Saving Tech-Light 4y</v>
      </c>
      <c r="O245" s="23" t="s">
        <v>32</v>
      </c>
      <c r="P245" s="23" t="s">
        <v>33</v>
      </c>
      <c r="Q245" s="23"/>
      <c r="R245" s="23"/>
      <c r="S245" s="19" t="s">
        <v>34</v>
      </c>
      <c r="V245" s="16" t="str">
        <f t="shared" ca="1" si="24"/>
        <v>FD</v>
      </c>
      <c r="W245" s="14" t="str">
        <f t="shared" ca="1" si="24"/>
        <v>Food industry</v>
      </c>
      <c r="X245" s="3" t="str">
        <f>'EE investment costs'!D294</f>
        <v>LA-40</v>
      </c>
      <c r="Y245" s="3" t="str">
        <f>'EE investment costs'!E294</f>
        <v>Light</v>
      </c>
      <c r="AC245" s="123">
        <f>'EE investment costs'!C294</f>
        <v>4</v>
      </c>
      <c r="AD245" s="22"/>
    </row>
    <row r="246" spans="2:30">
      <c r="B246" s="14" t="str">
        <f t="shared" ca="1" si="20"/>
        <v>INDFDEFFEM-40</v>
      </c>
      <c r="C246" s="15" t="str">
        <f t="shared" ca="1" si="19"/>
        <v>IFDEM</v>
      </c>
      <c r="D246" s="16">
        <f>'EE investment costs'!$F$15</f>
        <v>2016</v>
      </c>
      <c r="E246" s="14">
        <f>VLOOKUP(X246,'EE investment costs'!$D$56:$R$656,15,0)</f>
        <v>4.1055000000000001</v>
      </c>
      <c r="F246" s="17">
        <f ca="1">INDEX('EE investment costs'!$D$56:$R$656,MATCH(X246,'EE investment costs'!$D$56:$D$656,0),MATCH($V$8,'EE investment costs'!$D$56:$R$56,0))</f>
        <v>1555.1299028072756</v>
      </c>
      <c r="I246" s="18">
        <v>1</v>
      </c>
      <c r="J246" s="18">
        <v>1</v>
      </c>
      <c r="K246" s="14">
        <f t="shared" ca="1" si="23"/>
        <v>0</v>
      </c>
      <c r="L246" s="26"/>
      <c r="M246" s="19" t="str">
        <f t="shared" ca="1" si="21"/>
        <v>INDFDEFFEM-40</v>
      </c>
      <c r="N246" s="23" t="str">
        <f t="shared" ca="1" si="22"/>
        <v>Food industry Saving Tech-Electric Motors 4y</v>
      </c>
      <c r="O246" s="23" t="s">
        <v>32</v>
      </c>
      <c r="P246" s="23" t="s">
        <v>33</v>
      </c>
      <c r="Q246" s="23"/>
      <c r="R246" s="23"/>
      <c r="S246" s="19" t="s">
        <v>34</v>
      </c>
      <c r="V246" s="16" t="str">
        <f t="shared" ca="1" si="24"/>
        <v>FD</v>
      </c>
      <c r="W246" s="14" t="str">
        <f t="shared" ca="1" si="24"/>
        <v>Food industry</v>
      </c>
      <c r="X246" s="3" t="str">
        <f>'EE investment costs'!D295</f>
        <v>EM-40</v>
      </c>
      <c r="Y246" s="3" t="str">
        <f>'EE investment costs'!E295</f>
        <v>Electric Motors</v>
      </c>
      <c r="AC246" s="123">
        <f>'EE investment costs'!C295</f>
        <v>4</v>
      </c>
      <c r="AD246" s="22"/>
    </row>
    <row r="247" spans="2:30" ht="13.5" thickBot="1">
      <c r="B247" s="14" t="str">
        <f t="shared" ca="1" si="20"/>
        <v>INDFDEFFTF-40</v>
      </c>
      <c r="C247" s="15" t="str">
        <f t="shared" ca="1" si="19"/>
        <v>IFDTF</v>
      </c>
      <c r="D247" s="16">
        <f>'EE investment costs'!$F$15</f>
        <v>2016</v>
      </c>
      <c r="E247" s="14">
        <f>VLOOKUP(X247,'EE investment costs'!$D$56:$R$656,15,0)</f>
        <v>15</v>
      </c>
      <c r="F247" s="17">
        <f ca="1">INDEX('EE investment costs'!$D$56:$R$656,MATCH(X247,'EE investment costs'!$D$56:$D$656,0),MATCH($V$8,'EE investment costs'!$D$56:$R$56,0))</f>
        <v>587.7484027939521</v>
      </c>
      <c r="I247" s="18">
        <v>1</v>
      </c>
      <c r="J247" s="18">
        <v>1</v>
      </c>
      <c r="K247" s="14">
        <f t="shared" ca="1" si="23"/>
        <v>7</v>
      </c>
      <c r="L247" s="26"/>
      <c r="M247" s="24" t="str">
        <f t="shared" ca="1" si="21"/>
        <v>INDFDEFFTF-40</v>
      </c>
      <c r="N247" s="25" t="str">
        <f t="shared" ca="1" si="22"/>
        <v>Food industry Saving Tech-Haulage Tractors, Trucks, Fishing boats 4y</v>
      </c>
      <c r="O247" s="25" t="s">
        <v>32</v>
      </c>
      <c r="P247" s="25" t="s">
        <v>33</v>
      </c>
      <c r="Q247" s="25"/>
      <c r="R247" s="25"/>
      <c r="S247" s="24" t="s">
        <v>34</v>
      </c>
      <c r="V247" s="16" t="str">
        <f t="shared" ca="1" si="24"/>
        <v>FD</v>
      </c>
      <c r="W247" s="14" t="str">
        <f t="shared" ca="1" si="24"/>
        <v>Food industry</v>
      </c>
      <c r="X247" s="3" t="str">
        <f>'EE investment costs'!D296</f>
        <v>TF-40</v>
      </c>
      <c r="Y247" s="3" t="str">
        <f>'EE investment costs'!E296</f>
        <v>Haulage Tractors, Trucks, Fishing boats</v>
      </c>
      <c r="AC247" s="123">
        <f>'EE investment costs'!C296</f>
        <v>4</v>
      </c>
      <c r="AD247" s="22"/>
    </row>
    <row r="248" spans="2:30">
      <c r="B248" s="14" t="str">
        <f t="shared" ca="1" si="20"/>
        <v>INDFDEFFMT-41</v>
      </c>
      <c r="C248" s="15" t="str">
        <f ca="1">"I"&amp;MID(B248,4,1)&amp;"D"&amp;MID(B248,9,2)</f>
        <v>IFDMT</v>
      </c>
      <c r="D248" s="16">
        <f>'EE investment costs'!$F$15</f>
        <v>2016</v>
      </c>
      <c r="E248" s="14">
        <f>VLOOKUP(X248,'EE investment costs'!$D$56:$R$656,15,0)</f>
        <v>6.01</v>
      </c>
      <c r="F248" s="17">
        <f ca="1">INDEX('EE investment costs'!$D$56:$R$656,MATCH(X248,'EE investment costs'!$D$56:$D$656,0),MATCH($V$8,'EE investment costs'!$D$56:$R$56,0))</f>
        <v>601.41618335559724</v>
      </c>
      <c r="I248" s="18">
        <v>1</v>
      </c>
      <c r="J248" s="18">
        <v>1</v>
      </c>
      <c r="K248" s="14">
        <f t="shared" ca="1" si="23"/>
        <v>6</v>
      </c>
      <c r="L248" s="26"/>
      <c r="M248" s="20" t="str">
        <f t="shared" ca="1" si="21"/>
        <v>INDFDEFFMT-41</v>
      </c>
      <c r="N248" s="21" t="str">
        <f t="shared" ca="1" si="22"/>
        <v>Food industry Saving Tech-Heat Medium Temp. up to 150C 4.1y</v>
      </c>
      <c r="O248" s="21" t="s">
        <v>32</v>
      </c>
      <c r="P248" s="21" t="s">
        <v>33</v>
      </c>
      <c r="Q248" s="21"/>
      <c r="R248" s="21"/>
      <c r="S248" s="20" t="s">
        <v>34</v>
      </c>
      <c r="V248" s="16" t="str">
        <f t="shared" ca="1" si="24"/>
        <v>FD</v>
      </c>
      <c r="W248" s="14" t="str">
        <f t="shared" ca="1" si="24"/>
        <v>Food industry</v>
      </c>
      <c r="X248" s="3" t="str">
        <f>'EE investment costs'!D297</f>
        <v>MT-41</v>
      </c>
      <c r="Y248" s="3" t="str">
        <f>'EE investment costs'!E297</f>
        <v>Heat Medium Temp. up to 150C</v>
      </c>
      <c r="AC248" s="123">
        <f>'EE investment costs'!C297</f>
        <v>4.0999999999999996</v>
      </c>
      <c r="AD248" s="22"/>
    </row>
    <row r="249" spans="2:30">
      <c r="B249" s="14" t="str">
        <f t="shared" ca="1" si="20"/>
        <v>INDFDEFFHT-41</v>
      </c>
      <c r="C249" s="15" t="str">
        <f t="shared" ref="C249:C312" ca="1" si="25">"I"&amp;MID(B249,4,1)&amp;"D"&amp;MID(B249,9,2)</f>
        <v>IFDHT</v>
      </c>
      <c r="D249" s="16">
        <f>'EE investment costs'!$F$15</f>
        <v>2016</v>
      </c>
      <c r="E249" s="14">
        <f>VLOOKUP(X249,'EE investment costs'!$D$56:$R$656,15,0)</f>
        <v>4.8079999999999998</v>
      </c>
      <c r="F249" s="17">
        <f ca="1">INDEX('EE investment costs'!$D$56:$R$656,MATCH(X249,'EE investment costs'!$D$56:$D$656,0),MATCH($V$8,'EE investment costs'!$D$56:$R$56,0))</f>
        <v>481.88353822831749</v>
      </c>
      <c r="I249" s="18">
        <v>1</v>
      </c>
      <c r="J249" s="18">
        <v>1</v>
      </c>
      <c r="K249" s="14">
        <f t="shared" ca="1" si="23"/>
        <v>8</v>
      </c>
      <c r="L249" s="26"/>
      <c r="M249" s="19" t="str">
        <f t="shared" ca="1" si="21"/>
        <v>INDFDEFFHT-41</v>
      </c>
      <c r="N249" s="23" t="str">
        <f t="shared" ca="1" si="22"/>
        <v>Food industry Saving Tech-Heat High Temp. over 150C 4.1y</v>
      </c>
      <c r="O249" s="23" t="s">
        <v>32</v>
      </c>
      <c r="P249" s="23" t="s">
        <v>33</v>
      </c>
      <c r="Q249" s="23"/>
      <c r="R249" s="23"/>
      <c r="S249" s="19" t="s">
        <v>34</v>
      </c>
      <c r="V249" s="16" t="str">
        <f t="shared" ca="1" si="24"/>
        <v>FD</v>
      </c>
      <c r="W249" s="14" t="str">
        <f t="shared" ca="1" si="24"/>
        <v>Food industry</v>
      </c>
      <c r="X249" s="3" t="str">
        <f>'EE investment costs'!D298</f>
        <v>HT-41</v>
      </c>
      <c r="Y249" s="3" t="str">
        <f>'EE investment costs'!E298</f>
        <v>Heat High Temp. over 150C</v>
      </c>
      <c r="AC249" s="123">
        <f>'EE investment costs'!C298</f>
        <v>4.0999999999999996</v>
      </c>
      <c r="AD249" s="22"/>
    </row>
    <row r="250" spans="2:30">
      <c r="B250" s="14" t="str">
        <f t="shared" ca="1" si="20"/>
        <v>INDFDEFFRH-41</v>
      </c>
      <c r="C250" s="15" t="str">
        <f t="shared" ca="1" si="25"/>
        <v>IFDRH</v>
      </c>
      <c r="D250" s="16">
        <f>'EE investment costs'!$F$15</f>
        <v>2016</v>
      </c>
      <c r="E250" s="14">
        <f>VLOOKUP(X250,'EE investment costs'!$D$56:$R$656,15,0)</f>
        <v>16.018666666666668</v>
      </c>
      <c r="F250" s="17">
        <f ca="1">INDEX('EE investment costs'!$D$56:$R$656,MATCH(X250,'EE investment costs'!$D$56:$D$656,0),MATCH($V$8,'EE investment costs'!$D$56:$R$56,0))</f>
        <v>232.79635387176677</v>
      </c>
      <c r="I250" s="18">
        <v>1</v>
      </c>
      <c r="J250" s="18">
        <v>1</v>
      </c>
      <c r="K250" s="14">
        <f t="shared" ca="1" si="23"/>
        <v>8</v>
      </c>
      <c r="L250" s="26"/>
      <c r="M250" s="19" t="str">
        <f t="shared" ca="1" si="21"/>
        <v>INDFDEFFRH-41</v>
      </c>
      <c r="N250" s="23" t="str">
        <f t="shared" ca="1" si="22"/>
        <v>Food industry Saving Tech-Heat Room Heat 4.1y</v>
      </c>
      <c r="O250" s="23" t="s">
        <v>32</v>
      </c>
      <c r="P250" s="23" t="s">
        <v>33</v>
      </c>
      <c r="Q250" s="23"/>
      <c r="R250" s="23"/>
      <c r="S250" s="19" t="s">
        <v>34</v>
      </c>
      <c r="V250" s="16" t="str">
        <f t="shared" ca="1" si="24"/>
        <v>FD</v>
      </c>
      <c r="W250" s="14" t="str">
        <f t="shared" ca="1" si="24"/>
        <v>Food industry</v>
      </c>
      <c r="X250" s="3" t="str">
        <f>'EE investment costs'!D299</f>
        <v>RH-41</v>
      </c>
      <c r="Y250" s="3" t="str">
        <f>'EE investment costs'!E299</f>
        <v>Heat Room Heat</v>
      </c>
      <c r="AC250" s="123">
        <f>'EE investment costs'!C299</f>
        <v>4.0999999999999996</v>
      </c>
      <c r="AD250" s="22"/>
    </row>
    <row r="251" spans="2:30">
      <c r="B251" s="14" t="str">
        <f t="shared" ca="1" si="20"/>
        <v>INDFDEFFLA-41</v>
      </c>
      <c r="C251" s="15" t="str">
        <f t="shared" ca="1" si="25"/>
        <v>IFDLA</v>
      </c>
      <c r="D251" s="16">
        <f>'EE investment costs'!$F$15</f>
        <v>2016</v>
      </c>
      <c r="E251" s="14">
        <f>VLOOKUP(X251,'EE investment costs'!$D$56:$R$656,15,0)</f>
        <v>3.9230333333333336</v>
      </c>
      <c r="F251" s="17">
        <f ca="1">INDEX('EE investment costs'!$D$56:$R$656,MATCH(X251,'EE investment costs'!$D$56:$D$656,0),MATCH($V$8,'EE investment costs'!$D$56:$R$56,0))</f>
        <v>1593.7154195298731</v>
      </c>
      <c r="I251" s="18">
        <v>1</v>
      </c>
      <c r="J251" s="18">
        <v>1</v>
      </c>
      <c r="K251" s="14">
        <f t="shared" ca="1" si="23"/>
        <v>0</v>
      </c>
      <c r="L251" s="26"/>
      <c r="M251" s="19" t="str">
        <f t="shared" ca="1" si="21"/>
        <v>INDFDEFFLA-41</v>
      </c>
      <c r="N251" s="23" t="str">
        <f t="shared" ca="1" si="22"/>
        <v>Food industry Saving Tech-Light 4.1y</v>
      </c>
      <c r="O251" s="23" t="s">
        <v>32</v>
      </c>
      <c r="P251" s="23" t="s">
        <v>33</v>
      </c>
      <c r="Q251" s="23"/>
      <c r="R251" s="23"/>
      <c r="S251" s="19" t="s">
        <v>34</v>
      </c>
      <c r="V251" s="16" t="str">
        <f t="shared" ca="1" si="24"/>
        <v>FD</v>
      </c>
      <c r="W251" s="14" t="str">
        <f t="shared" ca="1" si="24"/>
        <v>Food industry</v>
      </c>
      <c r="X251" s="3" t="str">
        <f>'EE investment costs'!D300</f>
        <v>LA-41</v>
      </c>
      <c r="Y251" s="3" t="str">
        <f>'EE investment costs'!E300</f>
        <v>Light</v>
      </c>
      <c r="AC251" s="123">
        <f>'EE investment costs'!C300</f>
        <v>4.0999999999999996</v>
      </c>
      <c r="AD251" s="22"/>
    </row>
    <row r="252" spans="2:30">
      <c r="B252" s="14" t="str">
        <f t="shared" ca="1" si="20"/>
        <v>INDFDEFFEM-41</v>
      </c>
      <c r="C252" s="15" t="str">
        <f t="shared" ca="1" si="25"/>
        <v>IFDEM</v>
      </c>
      <c r="D252" s="16">
        <f>'EE investment costs'!$F$15</f>
        <v>2016</v>
      </c>
      <c r="E252" s="14">
        <f>VLOOKUP(X252,'EE investment costs'!$D$56:$R$656,15,0)</f>
        <v>4.1191849999999999</v>
      </c>
      <c r="F252" s="17">
        <f ca="1">INDEX('EE investment costs'!$D$56:$R$656,MATCH(X252,'EE investment costs'!$D$56:$D$656,0),MATCH($V$8,'EE investment costs'!$D$56:$R$56,0))</f>
        <v>1578.1389243765209</v>
      </c>
      <c r="I252" s="18">
        <v>1</v>
      </c>
      <c r="J252" s="18">
        <v>1</v>
      </c>
      <c r="K252" s="14">
        <f t="shared" ca="1" si="23"/>
        <v>0</v>
      </c>
      <c r="L252" s="26"/>
      <c r="M252" s="19" t="str">
        <f t="shared" ca="1" si="21"/>
        <v>INDFDEFFEM-41</v>
      </c>
      <c r="N252" s="23" t="str">
        <f t="shared" ca="1" si="22"/>
        <v>Food industry Saving Tech-Electric Motors 4.1y</v>
      </c>
      <c r="O252" s="23" t="s">
        <v>32</v>
      </c>
      <c r="P252" s="23" t="s">
        <v>33</v>
      </c>
      <c r="Q252" s="23"/>
      <c r="R252" s="23"/>
      <c r="S252" s="19" t="s">
        <v>34</v>
      </c>
      <c r="V252" s="16" t="str">
        <f t="shared" ca="1" si="24"/>
        <v>FD</v>
      </c>
      <c r="W252" s="14" t="str">
        <f t="shared" ca="1" si="24"/>
        <v>Food industry</v>
      </c>
      <c r="X252" s="3" t="str">
        <f>'EE investment costs'!D301</f>
        <v>EM-41</v>
      </c>
      <c r="Y252" s="3" t="str">
        <f>'EE investment costs'!E301</f>
        <v>Electric Motors</v>
      </c>
      <c r="AC252" s="123">
        <f>'EE investment costs'!C301</f>
        <v>4.0999999999999996</v>
      </c>
      <c r="AD252" s="22"/>
    </row>
    <row r="253" spans="2:30">
      <c r="B253" s="14" t="str">
        <f t="shared" ca="1" si="20"/>
        <v>INDFDEFFTF-41</v>
      </c>
      <c r="C253" s="15" t="str">
        <f t="shared" ca="1" si="25"/>
        <v>IFDTF</v>
      </c>
      <c r="D253" s="16">
        <f>'EE investment costs'!$F$15</f>
        <v>2016</v>
      </c>
      <c r="E253" s="14">
        <f>VLOOKUP(X253,'EE investment costs'!$D$56:$R$656,15,0)</f>
        <v>15.083333333333332</v>
      </c>
      <c r="F253" s="17">
        <f ca="1">INDEX('EE investment costs'!$D$56:$R$656,MATCH(X253,'EE investment costs'!$D$56:$D$656,0),MATCH($V$8,'EE investment costs'!$D$56:$R$56,0))</f>
        <v>602.44211286380084</v>
      </c>
      <c r="I253" s="18">
        <v>1</v>
      </c>
      <c r="J253" s="18">
        <v>1</v>
      </c>
      <c r="K253" s="14">
        <f t="shared" ca="1" si="23"/>
        <v>6</v>
      </c>
      <c r="L253" s="26"/>
      <c r="M253" s="19" t="str">
        <f t="shared" ca="1" si="21"/>
        <v>INDFDEFFTF-41</v>
      </c>
      <c r="N253" s="23" t="str">
        <f t="shared" ca="1" si="22"/>
        <v>Food industry Saving Tech-Haulage Tractors, Trucks, Fishing boats 4.1y</v>
      </c>
      <c r="O253" s="23" t="s">
        <v>32</v>
      </c>
      <c r="P253" s="23" t="s">
        <v>33</v>
      </c>
      <c r="Q253" s="23"/>
      <c r="R253" s="23"/>
      <c r="S253" s="19" t="s">
        <v>34</v>
      </c>
      <c r="V253" s="16" t="str">
        <f t="shared" ca="1" si="24"/>
        <v>FD</v>
      </c>
      <c r="W253" s="14" t="str">
        <f t="shared" ca="1" si="24"/>
        <v>Food industry</v>
      </c>
      <c r="X253" s="3" t="str">
        <f>'EE investment costs'!D302</f>
        <v>TF-41</v>
      </c>
      <c r="Y253" s="3" t="str">
        <f>'EE investment costs'!E302</f>
        <v>Haulage Tractors, Trucks, Fishing boats</v>
      </c>
      <c r="AC253" s="123">
        <f>'EE investment costs'!C302</f>
        <v>4.0999999999999996</v>
      </c>
      <c r="AD253" s="22"/>
    </row>
    <row r="254" spans="2:30">
      <c r="B254" s="14" t="str">
        <f t="shared" ca="1" si="20"/>
        <v>INDFDEFFMT-42</v>
      </c>
      <c r="C254" s="15" t="str">
        <f t="shared" ca="1" si="25"/>
        <v>IFDMT</v>
      </c>
      <c r="D254" s="16">
        <f>'EE investment costs'!$F$15</f>
        <v>2016</v>
      </c>
      <c r="E254" s="14">
        <f>VLOOKUP(X254,'EE investment costs'!$D$56:$R$656,15,0)</f>
        <v>6.02</v>
      </c>
      <c r="F254" s="17">
        <f ca="1">INDEX('EE investment costs'!$D$56:$R$656,MATCH(X254,'EE investment costs'!$D$56:$D$656,0),MATCH($V$8,'EE investment costs'!$D$56:$R$56,0))</f>
        <v>611.99082021519996</v>
      </c>
      <c r="I254" s="18">
        <v>1</v>
      </c>
      <c r="J254" s="18">
        <v>1</v>
      </c>
      <c r="K254" s="14">
        <f t="shared" ca="1" si="23"/>
        <v>6</v>
      </c>
      <c r="L254" s="26"/>
      <c r="M254" s="19" t="str">
        <f t="shared" ca="1" si="21"/>
        <v>INDFDEFFMT-42</v>
      </c>
      <c r="N254" s="23" t="str">
        <f t="shared" ca="1" si="22"/>
        <v>Food industry Saving Tech-Heat Medium Temp. up to 150C 4.2y</v>
      </c>
      <c r="O254" s="23" t="s">
        <v>32</v>
      </c>
      <c r="P254" s="23" t="s">
        <v>33</v>
      </c>
      <c r="Q254" s="23"/>
      <c r="R254" s="23"/>
      <c r="S254" s="19" t="s">
        <v>34</v>
      </c>
      <c r="V254" s="16" t="str">
        <f t="shared" ca="1" si="24"/>
        <v>FD</v>
      </c>
      <c r="W254" s="14" t="str">
        <f t="shared" ca="1" si="24"/>
        <v>Food industry</v>
      </c>
      <c r="X254" s="3" t="str">
        <f>'EE investment costs'!D303</f>
        <v>MT-42</v>
      </c>
      <c r="Y254" s="3" t="str">
        <f>'EE investment costs'!E303</f>
        <v>Heat Medium Temp. up to 150C</v>
      </c>
      <c r="AC254" s="123">
        <f>'EE investment costs'!C303</f>
        <v>4.2</v>
      </c>
      <c r="AD254" s="22"/>
    </row>
    <row r="255" spans="2:30">
      <c r="B255" s="14" t="str">
        <f t="shared" ca="1" si="20"/>
        <v>INDFDEFFHT-42</v>
      </c>
      <c r="C255" s="15" t="str">
        <f t="shared" ca="1" si="25"/>
        <v>IFDHT</v>
      </c>
      <c r="D255" s="16">
        <f>'EE investment costs'!$F$15</f>
        <v>2016</v>
      </c>
      <c r="E255" s="14">
        <f>VLOOKUP(X255,'EE investment costs'!$D$56:$R$656,15,0)</f>
        <v>4.8159999999999998</v>
      </c>
      <c r="F255" s="17">
        <f ca="1">INDEX('EE investment costs'!$D$56:$R$656,MATCH(X255,'EE investment costs'!$D$56:$D$656,0),MATCH($V$8,'EE investment costs'!$D$56:$R$56,0))</f>
        <v>488.21497959873528</v>
      </c>
      <c r="I255" s="18">
        <v>1</v>
      </c>
      <c r="J255" s="18">
        <v>1</v>
      </c>
      <c r="K255" s="14">
        <f t="shared" ca="1" si="23"/>
        <v>8</v>
      </c>
      <c r="L255" s="26"/>
      <c r="M255" s="19" t="str">
        <f t="shared" ca="1" si="21"/>
        <v>INDFDEFFHT-42</v>
      </c>
      <c r="N255" s="23" t="str">
        <f t="shared" ca="1" si="22"/>
        <v>Food industry Saving Tech-Heat High Temp. over 150C 4.2y</v>
      </c>
      <c r="O255" s="23" t="s">
        <v>32</v>
      </c>
      <c r="P255" s="23" t="s">
        <v>33</v>
      </c>
      <c r="Q255" s="23"/>
      <c r="R255" s="23"/>
      <c r="S255" s="19" t="s">
        <v>34</v>
      </c>
      <c r="V255" s="16" t="str">
        <f t="shared" ca="1" si="24"/>
        <v>FD</v>
      </c>
      <c r="W255" s="14" t="str">
        <f t="shared" ca="1" si="24"/>
        <v>Food industry</v>
      </c>
      <c r="X255" s="3" t="str">
        <f>'EE investment costs'!D304</f>
        <v>HT-42</v>
      </c>
      <c r="Y255" s="3" t="str">
        <f>'EE investment costs'!E304</f>
        <v>Heat High Temp. over 150C</v>
      </c>
      <c r="AC255" s="123">
        <f>'EE investment costs'!C304</f>
        <v>4.2</v>
      </c>
      <c r="AD255" s="22"/>
    </row>
    <row r="256" spans="2:30">
      <c r="B256" s="14" t="str">
        <f t="shared" ca="1" si="20"/>
        <v>INDFDEFFRH-42</v>
      </c>
      <c r="C256" s="15" t="str">
        <f t="shared" ca="1" si="25"/>
        <v>IFDRH</v>
      </c>
      <c r="D256" s="16">
        <f>'EE investment costs'!$F$15</f>
        <v>2016</v>
      </c>
      <c r="E256" s="14">
        <f>VLOOKUP(X256,'EE investment costs'!$D$56:$R$656,15,0)</f>
        <v>16.037333333333336</v>
      </c>
      <c r="F256" s="17">
        <f ca="1">INDEX('EE investment costs'!$D$56:$R$656,MATCH(X256,'EE investment costs'!$D$56:$D$656,0),MATCH($V$8,'EE investment costs'!$D$56:$R$56,0))</f>
        <v>271.59574618372807</v>
      </c>
      <c r="I256" s="18">
        <v>1</v>
      </c>
      <c r="J256" s="18">
        <v>1</v>
      </c>
      <c r="K256" s="14">
        <f t="shared" ca="1" si="23"/>
        <v>8</v>
      </c>
      <c r="L256" s="26"/>
      <c r="M256" s="19" t="str">
        <f t="shared" ca="1" si="21"/>
        <v>INDFDEFFRH-42</v>
      </c>
      <c r="N256" s="23" t="str">
        <f t="shared" ca="1" si="22"/>
        <v>Food industry Saving Tech-Heat Room Heat 4.2y</v>
      </c>
      <c r="O256" s="23" t="s">
        <v>32</v>
      </c>
      <c r="P256" s="23" t="s">
        <v>33</v>
      </c>
      <c r="Q256" s="23"/>
      <c r="R256" s="23"/>
      <c r="S256" s="19" t="s">
        <v>34</v>
      </c>
      <c r="V256" s="16" t="str">
        <f t="shared" ca="1" si="24"/>
        <v>FD</v>
      </c>
      <c r="W256" s="14" t="str">
        <f t="shared" ca="1" si="24"/>
        <v>Food industry</v>
      </c>
      <c r="X256" s="3" t="str">
        <f>'EE investment costs'!D305</f>
        <v>RH-42</v>
      </c>
      <c r="Y256" s="3" t="str">
        <f>'EE investment costs'!E305</f>
        <v>Heat Room Heat</v>
      </c>
      <c r="AC256" s="123">
        <f>'EE investment costs'!C305</f>
        <v>4.2</v>
      </c>
      <c r="AD256" s="22"/>
    </row>
    <row r="257" spans="2:30">
      <c r="B257" s="14" t="str">
        <f t="shared" ca="1" si="20"/>
        <v>INDFDEFFLA-42</v>
      </c>
      <c r="C257" s="15" t="str">
        <f t="shared" ca="1" si="25"/>
        <v>IFDLA</v>
      </c>
      <c r="D257" s="16">
        <f>'EE investment costs'!$F$15</f>
        <v>2016</v>
      </c>
      <c r="E257" s="14">
        <f>VLOOKUP(X257,'EE investment costs'!$D$56:$R$656,15,0)</f>
        <v>3.936066666666667</v>
      </c>
      <c r="F257" s="17">
        <f ca="1">INDEX('EE investment costs'!$D$56:$R$656,MATCH(X257,'EE investment costs'!$D$56:$D$656,0),MATCH($V$8,'EE investment costs'!$D$56:$R$56,0))</f>
        <v>1609.1180582080328</v>
      </c>
      <c r="I257" s="18">
        <v>1</v>
      </c>
      <c r="J257" s="18">
        <v>1</v>
      </c>
      <c r="K257" s="14">
        <f t="shared" ca="1" si="23"/>
        <v>0</v>
      </c>
      <c r="L257" s="26"/>
      <c r="M257" s="19" t="str">
        <f t="shared" ca="1" si="21"/>
        <v>INDFDEFFLA-42</v>
      </c>
      <c r="N257" s="23" t="str">
        <f t="shared" ca="1" si="22"/>
        <v>Food industry Saving Tech-Light 4.2y</v>
      </c>
      <c r="O257" s="23" t="s">
        <v>32</v>
      </c>
      <c r="P257" s="23" t="s">
        <v>33</v>
      </c>
      <c r="Q257" s="23"/>
      <c r="R257" s="23"/>
      <c r="S257" s="19" t="s">
        <v>34</v>
      </c>
      <c r="V257" s="16" t="str">
        <f t="shared" ca="1" si="24"/>
        <v>FD</v>
      </c>
      <c r="W257" s="14" t="str">
        <f t="shared" ca="1" si="24"/>
        <v>Food industry</v>
      </c>
      <c r="X257" s="3" t="str">
        <f>'EE investment costs'!D306</f>
        <v>LA-42</v>
      </c>
      <c r="Y257" s="3" t="str">
        <f>'EE investment costs'!E306</f>
        <v>Light</v>
      </c>
      <c r="AC257" s="123">
        <f>'EE investment costs'!C306</f>
        <v>4.2</v>
      </c>
      <c r="AD257" s="22"/>
    </row>
    <row r="258" spans="2:30">
      <c r="B258" s="14" t="str">
        <f t="shared" ca="1" si="20"/>
        <v>INDFDEFFEM-42</v>
      </c>
      <c r="C258" s="15" t="str">
        <f t="shared" ca="1" si="25"/>
        <v>IFDEM</v>
      </c>
      <c r="D258" s="16">
        <f>'EE investment costs'!$F$15</f>
        <v>2016</v>
      </c>
      <c r="E258" s="14">
        <f>VLOOKUP(X258,'EE investment costs'!$D$56:$R$656,15,0)</f>
        <v>4.1328700000000005</v>
      </c>
      <c r="F258" s="17">
        <f ca="1">INDEX('EE investment costs'!$D$56:$R$656,MATCH(X258,'EE investment costs'!$D$56:$D$656,0),MATCH($V$8,'EE investment costs'!$D$56:$R$56,0))</f>
        <v>1601.1479459457657</v>
      </c>
      <c r="I258" s="18">
        <v>1</v>
      </c>
      <c r="J258" s="18">
        <v>1</v>
      </c>
      <c r="K258" s="14">
        <f t="shared" ca="1" si="23"/>
        <v>0</v>
      </c>
      <c r="L258" s="26"/>
      <c r="M258" s="19" t="str">
        <f t="shared" ca="1" si="21"/>
        <v>INDFDEFFEM-42</v>
      </c>
      <c r="N258" s="23" t="str">
        <f t="shared" ca="1" si="22"/>
        <v>Food industry Saving Tech-Electric Motors 4.2y</v>
      </c>
      <c r="O258" s="23" t="s">
        <v>32</v>
      </c>
      <c r="P258" s="23" t="s">
        <v>33</v>
      </c>
      <c r="Q258" s="23"/>
      <c r="R258" s="23"/>
      <c r="S258" s="19" t="s">
        <v>34</v>
      </c>
      <c r="V258" s="16" t="str">
        <f t="shared" ca="1" si="24"/>
        <v>FD</v>
      </c>
      <c r="W258" s="14" t="str">
        <f t="shared" ca="1" si="24"/>
        <v>Food industry</v>
      </c>
      <c r="X258" s="3" t="str">
        <f>'EE investment costs'!D307</f>
        <v>EM-42</v>
      </c>
      <c r="Y258" s="3" t="str">
        <f>'EE investment costs'!E307</f>
        <v>Electric Motors</v>
      </c>
      <c r="AC258" s="123">
        <f>'EE investment costs'!C307</f>
        <v>4.2</v>
      </c>
      <c r="AD258" s="22"/>
    </row>
    <row r="259" spans="2:30">
      <c r="B259" s="14" t="str">
        <f t="shared" ca="1" si="20"/>
        <v>INDFDEFFTF-42</v>
      </c>
      <c r="C259" s="15" t="str">
        <f t="shared" ca="1" si="25"/>
        <v>IFDTF</v>
      </c>
      <c r="D259" s="16">
        <f>'EE investment costs'!$F$15</f>
        <v>2016</v>
      </c>
      <c r="E259" s="14">
        <f>VLOOKUP(X259,'EE investment costs'!$D$56:$R$656,15,0)</f>
        <v>15.166666666666666</v>
      </c>
      <c r="F259" s="17">
        <f ca="1">INDEX('EE investment costs'!$D$56:$R$656,MATCH(X259,'EE investment costs'!$D$56:$D$656,0),MATCH($V$8,'EE investment costs'!$D$56:$R$56,0))</f>
        <v>617.13582293364971</v>
      </c>
      <c r="I259" s="18">
        <v>1</v>
      </c>
      <c r="J259" s="18">
        <v>1</v>
      </c>
      <c r="K259" s="14">
        <f t="shared" ca="1" si="23"/>
        <v>6</v>
      </c>
      <c r="L259" s="26"/>
      <c r="M259" s="19" t="str">
        <f t="shared" ca="1" si="21"/>
        <v>INDFDEFFTF-42</v>
      </c>
      <c r="N259" s="23" t="str">
        <f t="shared" ca="1" si="22"/>
        <v>Food industry Saving Tech-Haulage Tractors, Trucks, Fishing boats 4.2y</v>
      </c>
      <c r="O259" s="23" t="s">
        <v>32</v>
      </c>
      <c r="P259" s="23" t="s">
        <v>33</v>
      </c>
      <c r="Q259" s="23"/>
      <c r="R259" s="23"/>
      <c r="S259" s="19" t="s">
        <v>34</v>
      </c>
      <c r="V259" s="16" t="str">
        <f t="shared" ca="1" si="24"/>
        <v>FD</v>
      </c>
      <c r="W259" s="14" t="str">
        <f t="shared" ca="1" si="24"/>
        <v>Food industry</v>
      </c>
      <c r="X259" s="3" t="str">
        <f>'EE investment costs'!D308</f>
        <v>TF-42</v>
      </c>
      <c r="Y259" s="3" t="str">
        <f>'EE investment costs'!E308</f>
        <v>Haulage Tractors, Trucks, Fishing boats</v>
      </c>
      <c r="AC259" s="123">
        <f>'EE investment costs'!C308</f>
        <v>4.2</v>
      </c>
      <c r="AD259" s="22"/>
    </row>
    <row r="260" spans="2:30">
      <c r="B260" s="14" t="str">
        <f t="shared" ca="1" si="20"/>
        <v>INDFDEFFMT-43</v>
      </c>
      <c r="C260" s="15" t="str">
        <f t="shared" ca="1" si="25"/>
        <v>IFDMT</v>
      </c>
      <c r="D260" s="16">
        <f>'EE investment costs'!$F$15</f>
        <v>2016</v>
      </c>
      <c r="E260" s="14">
        <f>VLOOKUP(X260,'EE investment costs'!$D$56:$R$656,15,0)</f>
        <v>6.0299999999999994</v>
      </c>
      <c r="F260" s="17">
        <f ca="1">INDEX('EE investment costs'!$D$56:$R$656,MATCH(X260,'EE investment costs'!$D$56:$D$656,0),MATCH($V$8,'EE investment costs'!$D$56:$R$56,0))</f>
        <v>622.56545707480257</v>
      </c>
      <c r="I260" s="18">
        <v>1</v>
      </c>
      <c r="J260" s="18">
        <v>1</v>
      </c>
      <c r="K260" s="14">
        <f t="shared" ca="1" si="23"/>
        <v>6</v>
      </c>
      <c r="L260" s="26"/>
      <c r="M260" s="19" t="str">
        <f t="shared" ca="1" si="21"/>
        <v>INDFDEFFMT-43</v>
      </c>
      <c r="N260" s="23" t="str">
        <f t="shared" ca="1" si="22"/>
        <v>Food industry Saving Tech-Heat Medium Temp. up to 150C 4.3y</v>
      </c>
      <c r="O260" s="23" t="s">
        <v>32</v>
      </c>
      <c r="P260" s="23" t="s">
        <v>33</v>
      </c>
      <c r="Q260" s="23"/>
      <c r="R260" s="23"/>
      <c r="S260" s="19" t="s">
        <v>34</v>
      </c>
      <c r="V260" s="16" t="str">
        <f t="shared" ca="1" si="24"/>
        <v>FD</v>
      </c>
      <c r="W260" s="14" t="str">
        <f t="shared" ca="1" si="24"/>
        <v>Food industry</v>
      </c>
      <c r="X260" s="3" t="str">
        <f>'EE investment costs'!D309</f>
        <v>MT-43</v>
      </c>
      <c r="Y260" s="3" t="str">
        <f>'EE investment costs'!E309</f>
        <v>Heat Medium Temp. up to 150C</v>
      </c>
      <c r="AC260" s="123">
        <f>'EE investment costs'!C309</f>
        <v>4.3</v>
      </c>
      <c r="AD260" s="22"/>
    </row>
    <row r="261" spans="2:30">
      <c r="B261" s="14" t="str">
        <f t="shared" ca="1" si="20"/>
        <v>INDFDEFFHT-43</v>
      </c>
      <c r="C261" s="15" t="str">
        <f t="shared" ca="1" si="25"/>
        <v>IFDHT</v>
      </c>
      <c r="D261" s="16">
        <f>'EE investment costs'!$F$15</f>
        <v>2016</v>
      </c>
      <c r="E261" s="14">
        <f>VLOOKUP(X261,'EE investment costs'!$D$56:$R$656,15,0)</f>
        <v>4.8239999999999998</v>
      </c>
      <c r="F261" s="17">
        <f ca="1">INDEX('EE investment costs'!$D$56:$R$656,MATCH(X261,'EE investment costs'!$D$56:$D$656,0),MATCH($V$8,'EE investment costs'!$D$56:$R$56,0))</f>
        <v>494.54642096915308</v>
      </c>
      <c r="I261" s="18">
        <v>1</v>
      </c>
      <c r="J261" s="18">
        <v>1</v>
      </c>
      <c r="K261" s="14">
        <f t="shared" ca="1" si="23"/>
        <v>8</v>
      </c>
      <c r="L261" s="26"/>
      <c r="M261" s="19" t="str">
        <f t="shared" ca="1" si="21"/>
        <v>INDFDEFFHT-43</v>
      </c>
      <c r="N261" s="23" t="str">
        <f t="shared" ca="1" si="22"/>
        <v>Food industry Saving Tech-Heat High Temp. over 150C 4.3y</v>
      </c>
      <c r="O261" s="23" t="s">
        <v>32</v>
      </c>
      <c r="P261" s="23" t="s">
        <v>33</v>
      </c>
      <c r="Q261" s="23"/>
      <c r="R261" s="23"/>
      <c r="S261" s="19" t="s">
        <v>34</v>
      </c>
      <c r="V261" s="16" t="str">
        <f t="shared" ca="1" si="24"/>
        <v>FD</v>
      </c>
      <c r="W261" s="14" t="str">
        <f t="shared" ca="1" si="24"/>
        <v>Food industry</v>
      </c>
      <c r="X261" s="3" t="str">
        <f>'EE investment costs'!D310</f>
        <v>HT-43</v>
      </c>
      <c r="Y261" s="3" t="str">
        <f>'EE investment costs'!E310</f>
        <v>Heat High Temp. over 150C</v>
      </c>
      <c r="AC261" s="123">
        <f>'EE investment costs'!C310</f>
        <v>4.3</v>
      </c>
      <c r="AD261" s="22"/>
    </row>
    <row r="262" spans="2:30">
      <c r="B262" s="14" t="str">
        <f t="shared" ca="1" si="20"/>
        <v>INDFDEFFRH-43</v>
      </c>
      <c r="C262" s="15" t="str">
        <f t="shared" ca="1" si="25"/>
        <v>IFDRH</v>
      </c>
      <c r="D262" s="16">
        <f>'EE investment costs'!$F$15</f>
        <v>2016</v>
      </c>
      <c r="E262" s="14">
        <f>VLOOKUP(X262,'EE investment costs'!$D$56:$R$656,15,0)</f>
        <v>16.056000000000001</v>
      </c>
      <c r="F262" s="17">
        <f ca="1">INDEX('EE investment costs'!$D$56:$R$656,MATCH(X262,'EE investment costs'!$D$56:$D$656,0),MATCH($V$8,'EE investment costs'!$D$56:$R$56,0))</f>
        <v>310.39513849568908</v>
      </c>
      <c r="I262" s="18">
        <v>1</v>
      </c>
      <c r="J262" s="18">
        <v>1</v>
      </c>
      <c r="K262" s="14">
        <f t="shared" ca="1" si="23"/>
        <v>8</v>
      </c>
      <c r="L262" s="26"/>
      <c r="M262" s="19" t="str">
        <f t="shared" ca="1" si="21"/>
        <v>INDFDEFFRH-43</v>
      </c>
      <c r="N262" s="23" t="str">
        <f t="shared" ca="1" si="22"/>
        <v>Food industry Saving Tech-Heat Room Heat 4.3y</v>
      </c>
      <c r="O262" s="23" t="s">
        <v>32</v>
      </c>
      <c r="P262" s="23" t="s">
        <v>33</v>
      </c>
      <c r="Q262" s="23"/>
      <c r="R262" s="23"/>
      <c r="S262" s="19" t="s">
        <v>34</v>
      </c>
      <c r="V262" s="16" t="str">
        <f t="shared" ca="1" si="24"/>
        <v>FD</v>
      </c>
      <c r="W262" s="14" t="str">
        <f t="shared" ca="1" si="24"/>
        <v>Food industry</v>
      </c>
      <c r="X262" s="3" t="str">
        <f>'EE investment costs'!D311</f>
        <v>RH-43</v>
      </c>
      <c r="Y262" s="3" t="str">
        <f>'EE investment costs'!E311</f>
        <v>Heat Room Heat</v>
      </c>
      <c r="AC262" s="123">
        <f>'EE investment costs'!C311</f>
        <v>4.3</v>
      </c>
      <c r="AD262" s="22"/>
    </row>
    <row r="263" spans="2:30">
      <c r="B263" s="14" t="str">
        <f t="shared" ca="1" si="20"/>
        <v>INDFDEFFLA-43</v>
      </c>
      <c r="C263" s="15" t="str">
        <f t="shared" ca="1" si="25"/>
        <v>IFDLA</v>
      </c>
      <c r="D263" s="16">
        <f>'EE investment costs'!$F$15</f>
        <v>2016</v>
      </c>
      <c r="E263" s="14">
        <f>VLOOKUP(X263,'EE investment costs'!$D$56:$R$656,15,0)</f>
        <v>3.9491000000000005</v>
      </c>
      <c r="F263" s="17">
        <f ca="1">INDEX('EE investment costs'!$D$56:$R$656,MATCH(X263,'EE investment costs'!$D$56:$D$656,0),MATCH($V$8,'EE investment costs'!$D$56:$R$56,0))</f>
        <v>1624.5206968861928</v>
      </c>
      <c r="I263" s="18">
        <v>1</v>
      </c>
      <c r="J263" s="18">
        <v>1</v>
      </c>
      <c r="K263" s="14">
        <f t="shared" ca="1" si="23"/>
        <v>0</v>
      </c>
      <c r="L263" s="26"/>
      <c r="M263" s="19" t="str">
        <f t="shared" ca="1" si="21"/>
        <v>INDFDEFFLA-43</v>
      </c>
      <c r="N263" s="23" t="str">
        <f t="shared" ca="1" si="22"/>
        <v>Food industry Saving Tech-Light 4.3y</v>
      </c>
      <c r="O263" s="23" t="s">
        <v>32</v>
      </c>
      <c r="P263" s="23" t="s">
        <v>33</v>
      </c>
      <c r="Q263" s="23"/>
      <c r="R263" s="23"/>
      <c r="S263" s="19" t="s">
        <v>34</v>
      </c>
      <c r="V263" s="16" t="str">
        <f t="shared" ca="1" si="24"/>
        <v>FD</v>
      </c>
      <c r="W263" s="14" t="str">
        <f t="shared" ca="1" si="24"/>
        <v>Food industry</v>
      </c>
      <c r="X263" s="3" t="str">
        <f>'EE investment costs'!D312</f>
        <v>LA-43</v>
      </c>
      <c r="Y263" s="3" t="str">
        <f>'EE investment costs'!E312</f>
        <v>Light</v>
      </c>
      <c r="AC263" s="123">
        <f>'EE investment costs'!C312</f>
        <v>4.3</v>
      </c>
      <c r="AD263" s="22"/>
    </row>
    <row r="264" spans="2:30">
      <c r="B264" s="14" t="str">
        <f t="shared" ref="B264:B327" ca="1" si="26">M264</f>
        <v>INDFDEFFEM-43</v>
      </c>
      <c r="C264" s="15" t="str">
        <f t="shared" ca="1" si="25"/>
        <v>IFDEM</v>
      </c>
      <c r="D264" s="16">
        <f>'EE investment costs'!$F$15</f>
        <v>2016</v>
      </c>
      <c r="E264" s="14">
        <f>VLOOKUP(X264,'EE investment costs'!$D$56:$R$656,15,0)</f>
        <v>4.1465550000000002</v>
      </c>
      <c r="F264" s="17">
        <f ca="1">INDEX('EE investment costs'!$D$56:$R$656,MATCH(X264,'EE investment costs'!$D$56:$D$656,0),MATCH($V$8,'EE investment costs'!$D$56:$R$56,0))</f>
        <v>1624.1569675150108</v>
      </c>
      <c r="I264" s="18">
        <v>1</v>
      </c>
      <c r="J264" s="18">
        <v>1</v>
      </c>
      <c r="K264" s="14">
        <f t="shared" ca="1" si="23"/>
        <v>0</v>
      </c>
      <c r="L264" s="26"/>
      <c r="M264" s="19" t="str">
        <f t="shared" ref="M264:M327" ca="1" si="27">CONCATENATE("IND",$V$8,"EFF",$X264)</f>
        <v>INDFDEFFEM-43</v>
      </c>
      <c r="N264" s="23" t="str">
        <f t="shared" ca="1" si="22"/>
        <v>Food industry Saving Tech-Electric Motors 4.3y</v>
      </c>
      <c r="O264" s="23" t="s">
        <v>32</v>
      </c>
      <c r="P264" s="23" t="s">
        <v>33</v>
      </c>
      <c r="Q264" s="23"/>
      <c r="R264" s="23"/>
      <c r="S264" s="19" t="s">
        <v>34</v>
      </c>
      <c r="V264" s="16" t="str">
        <f t="shared" ca="1" si="24"/>
        <v>FD</v>
      </c>
      <c r="W264" s="14" t="str">
        <f t="shared" ca="1" si="24"/>
        <v>Food industry</v>
      </c>
      <c r="X264" s="3" t="str">
        <f>'EE investment costs'!D313</f>
        <v>EM-43</v>
      </c>
      <c r="Y264" s="3" t="str">
        <f>'EE investment costs'!E313</f>
        <v>Electric Motors</v>
      </c>
      <c r="AC264" s="123">
        <f>'EE investment costs'!C313</f>
        <v>4.3</v>
      </c>
      <c r="AD264" s="22"/>
    </row>
    <row r="265" spans="2:30">
      <c r="B265" s="14" t="str">
        <f t="shared" ca="1" si="26"/>
        <v>INDFDEFFTF-43</v>
      </c>
      <c r="C265" s="15" t="str">
        <f t="shared" ca="1" si="25"/>
        <v>IFDTF</v>
      </c>
      <c r="D265" s="16">
        <f>'EE investment costs'!$F$15</f>
        <v>2016</v>
      </c>
      <c r="E265" s="14">
        <f>VLOOKUP(X265,'EE investment costs'!$D$56:$R$656,15,0)</f>
        <v>15.249999999999998</v>
      </c>
      <c r="F265" s="17">
        <f ca="1">INDEX('EE investment costs'!$D$56:$R$656,MATCH(X265,'EE investment costs'!$D$56:$D$656,0),MATCH($V$8,'EE investment costs'!$D$56:$R$56,0))</f>
        <v>631.82953300349845</v>
      </c>
      <c r="I265" s="18">
        <v>1</v>
      </c>
      <c r="J265" s="18">
        <v>1</v>
      </c>
      <c r="K265" s="14">
        <f t="shared" ca="1" si="23"/>
        <v>6</v>
      </c>
      <c r="L265" s="26"/>
      <c r="M265" s="19" t="str">
        <f t="shared" ca="1" si="27"/>
        <v>INDFDEFFTF-43</v>
      </c>
      <c r="N265" s="23" t="str">
        <f t="shared" ref="N265:N328" ca="1" si="28">$W$8&amp;" Saving Tech"&amp;"-"&amp;$Y265&amp;" "&amp;AC265&amp;"y"</f>
        <v>Food industry Saving Tech-Haulage Tractors, Trucks, Fishing boats 4.3y</v>
      </c>
      <c r="O265" s="23" t="s">
        <v>32</v>
      </c>
      <c r="P265" s="23" t="s">
        <v>33</v>
      </c>
      <c r="Q265" s="23"/>
      <c r="R265" s="23"/>
      <c r="S265" s="19" t="s">
        <v>34</v>
      </c>
      <c r="V265" s="16" t="str">
        <f t="shared" ca="1" si="24"/>
        <v>FD</v>
      </c>
      <c r="W265" s="14" t="str">
        <f t="shared" ca="1" si="24"/>
        <v>Food industry</v>
      </c>
      <c r="X265" s="3" t="str">
        <f>'EE investment costs'!D314</f>
        <v>TF-43</v>
      </c>
      <c r="Y265" s="3" t="str">
        <f>'EE investment costs'!E314</f>
        <v>Haulage Tractors, Trucks, Fishing boats</v>
      </c>
      <c r="AC265" s="123">
        <f>'EE investment costs'!C314</f>
        <v>4.3</v>
      </c>
      <c r="AD265" s="22"/>
    </row>
    <row r="266" spans="2:30">
      <c r="B266" s="14" t="str">
        <f t="shared" ca="1" si="26"/>
        <v>INDFDEFFMT-44</v>
      </c>
      <c r="C266" s="15" t="str">
        <f t="shared" ca="1" si="25"/>
        <v>IFDMT</v>
      </c>
      <c r="D266" s="16">
        <f>'EE investment costs'!$F$15</f>
        <v>2016</v>
      </c>
      <c r="E266" s="14">
        <f>VLOOKUP(X266,'EE investment costs'!$D$56:$R$656,15,0)</f>
        <v>6.0399999999999991</v>
      </c>
      <c r="F266" s="17">
        <f ca="1">INDEX('EE investment costs'!$D$56:$R$656,MATCH(X266,'EE investment costs'!$D$56:$D$656,0),MATCH($V$8,'EE investment costs'!$D$56:$R$56,0))</f>
        <v>633.1400939344054</v>
      </c>
      <c r="I266" s="18">
        <v>1</v>
      </c>
      <c r="J266" s="18">
        <v>1</v>
      </c>
      <c r="K266" s="14">
        <f t="shared" ref="K266:K329" ca="1" si="29">IF(F266&lt;500,1,0)+IF(F266&lt;600,1,0)+IF(F266&lt;700,1,0)+IF(F266&lt;800,1,0)+IF(F266&lt;900,1,0)+IF(F266&lt;1000,1,0)+IF(F266&lt;1100,1,0)+IF(F266&lt;1200,1,0)</f>
        <v>6</v>
      </c>
      <c r="L266" s="26"/>
      <c r="M266" s="19" t="str">
        <f t="shared" ca="1" si="27"/>
        <v>INDFDEFFMT-44</v>
      </c>
      <c r="N266" s="23" t="str">
        <f t="shared" ca="1" si="28"/>
        <v>Food industry Saving Tech-Heat Medium Temp. up to 150C 4.4y</v>
      </c>
      <c r="O266" s="23" t="s">
        <v>32</v>
      </c>
      <c r="P266" s="23" t="s">
        <v>33</v>
      </c>
      <c r="Q266" s="23"/>
      <c r="R266" s="23"/>
      <c r="S266" s="19" t="s">
        <v>34</v>
      </c>
      <c r="V266" s="16" t="str">
        <f t="shared" ref="V266:W329" ca="1" si="30">V265</f>
        <v>FD</v>
      </c>
      <c r="W266" s="14" t="str">
        <f t="shared" ca="1" si="30"/>
        <v>Food industry</v>
      </c>
      <c r="X266" s="3" t="str">
        <f>'EE investment costs'!D315</f>
        <v>MT-44</v>
      </c>
      <c r="Y266" s="3" t="str">
        <f>'EE investment costs'!E315</f>
        <v>Heat Medium Temp. up to 150C</v>
      </c>
      <c r="AC266" s="123">
        <f>'EE investment costs'!C315</f>
        <v>4.4000000000000004</v>
      </c>
      <c r="AD266" s="22"/>
    </row>
    <row r="267" spans="2:30">
      <c r="B267" s="14" t="str">
        <f t="shared" ca="1" si="26"/>
        <v>INDFDEFFHT-44</v>
      </c>
      <c r="C267" s="15" t="str">
        <f t="shared" ca="1" si="25"/>
        <v>IFDHT</v>
      </c>
      <c r="D267" s="16">
        <f>'EE investment costs'!$F$15</f>
        <v>2016</v>
      </c>
      <c r="E267" s="14">
        <f>VLOOKUP(X267,'EE investment costs'!$D$56:$R$656,15,0)</f>
        <v>4.8319999999999999</v>
      </c>
      <c r="F267" s="17">
        <f ca="1">INDEX('EE investment costs'!$D$56:$R$656,MATCH(X267,'EE investment costs'!$D$56:$D$656,0),MATCH($V$8,'EE investment costs'!$D$56:$R$56,0))</f>
        <v>500.87786233957087</v>
      </c>
      <c r="I267" s="18">
        <v>1</v>
      </c>
      <c r="J267" s="18">
        <v>1</v>
      </c>
      <c r="K267" s="14">
        <f t="shared" ca="1" si="29"/>
        <v>7</v>
      </c>
      <c r="L267" s="26"/>
      <c r="M267" s="19" t="str">
        <f t="shared" ca="1" si="27"/>
        <v>INDFDEFFHT-44</v>
      </c>
      <c r="N267" s="23" t="str">
        <f t="shared" ca="1" si="28"/>
        <v>Food industry Saving Tech-Heat High Temp. over 150C 4.4y</v>
      </c>
      <c r="O267" s="23" t="s">
        <v>32</v>
      </c>
      <c r="P267" s="23" t="s">
        <v>33</v>
      </c>
      <c r="Q267" s="23"/>
      <c r="R267" s="23"/>
      <c r="S267" s="19" t="s">
        <v>34</v>
      </c>
      <c r="V267" s="16" t="str">
        <f t="shared" ca="1" si="30"/>
        <v>FD</v>
      </c>
      <c r="W267" s="14" t="str">
        <f t="shared" ca="1" si="30"/>
        <v>Food industry</v>
      </c>
      <c r="X267" s="3" t="str">
        <f>'EE investment costs'!D316</f>
        <v>HT-44</v>
      </c>
      <c r="Y267" s="3" t="str">
        <f>'EE investment costs'!E316</f>
        <v>Heat High Temp. over 150C</v>
      </c>
      <c r="AC267" s="123">
        <f>'EE investment costs'!C316</f>
        <v>4.4000000000000004</v>
      </c>
      <c r="AD267" s="22"/>
    </row>
    <row r="268" spans="2:30">
      <c r="B268" s="14" t="str">
        <f t="shared" ca="1" si="26"/>
        <v>INDFDEFFRH-44</v>
      </c>
      <c r="C268" s="15" t="str">
        <f t="shared" ca="1" si="25"/>
        <v>IFDRH</v>
      </c>
      <c r="D268" s="16">
        <f>'EE investment costs'!$F$15</f>
        <v>2016</v>
      </c>
      <c r="E268" s="14">
        <f>VLOOKUP(X268,'EE investment costs'!$D$56:$R$656,15,0)</f>
        <v>16.074666666666669</v>
      </c>
      <c r="F268" s="17">
        <f ca="1">INDEX('EE investment costs'!$D$56:$R$656,MATCH(X268,'EE investment costs'!$D$56:$D$656,0),MATCH($V$8,'EE investment costs'!$D$56:$R$56,0))</f>
        <v>349.19453080765066</v>
      </c>
      <c r="I268" s="18">
        <v>1</v>
      </c>
      <c r="J268" s="18">
        <v>1</v>
      </c>
      <c r="K268" s="14">
        <f t="shared" ca="1" si="29"/>
        <v>8</v>
      </c>
      <c r="L268" s="26"/>
      <c r="M268" s="19" t="str">
        <f t="shared" ca="1" si="27"/>
        <v>INDFDEFFRH-44</v>
      </c>
      <c r="N268" s="23" t="str">
        <f t="shared" ca="1" si="28"/>
        <v>Food industry Saving Tech-Heat Room Heat 4.4y</v>
      </c>
      <c r="O268" s="23" t="s">
        <v>32</v>
      </c>
      <c r="P268" s="23" t="s">
        <v>33</v>
      </c>
      <c r="Q268" s="23"/>
      <c r="R268" s="23"/>
      <c r="S268" s="19" t="s">
        <v>34</v>
      </c>
      <c r="V268" s="16" t="str">
        <f t="shared" ca="1" si="30"/>
        <v>FD</v>
      </c>
      <c r="W268" s="14" t="str">
        <f t="shared" ca="1" si="30"/>
        <v>Food industry</v>
      </c>
      <c r="X268" s="3" t="str">
        <f>'EE investment costs'!D317</f>
        <v>RH-44</v>
      </c>
      <c r="Y268" s="3" t="str">
        <f>'EE investment costs'!E317</f>
        <v>Heat Room Heat</v>
      </c>
      <c r="AC268" s="123">
        <f>'EE investment costs'!C317</f>
        <v>4.4000000000000004</v>
      </c>
      <c r="AD268" s="22"/>
    </row>
    <row r="269" spans="2:30">
      <c r="B269" s="14" t="str">
        <f t="shared" ca="1" si="26"/>
        <v>INDFDEFFLA-44</v>
      </c>
      <c r="C269" s="15" t="str">
        <f t="shared" ca="1" si="25"/>
        <v>IFDLA</v>
      </c>
      <c r="D269" s="16">
        <f>'EE investment costs'!$F$15</f>
        <v>2016</v>
      </c>
      <c r="E269" s="14">
        <f>VLOOKUP(X269,'EE investment costs'!$D$56:$R$656,15,0)</f>
        <v>3.9621333333333335</v>
      </c>
      <c r="F269" s="17">
        <f ca="1">INDEX('EE investment costs'!$D$56:$R$656,MATCH(X269,'EE investment costs'!$D$56:$D$656,0),MATCH($V$8,'EE investment costs'!$D$56:$R$56,0))</f>
        <v>1639.923335564353</v>
      </c>
      <c r="I269" s="18">
        <v>1</v>
      </c>
      <c r="J269" s="18">
        <v>1</v>
      </c>
      <c r="K269" s="14">
        <f t="shared" ca="1" si="29"/>
        <v>0</v>
      </c>
      <c r="L269" s="26"/>
      <c r="M269" s="19" t="str">
        <f t="shared" ca="1" si="27"/>
        <v>INDFDEFFLA-44</v>
      </c>
      <c r="N269" s="23" t="str">
        <f t="shared" ca="1" si="28"/>
        <v>Food industry Saving Tech-Light 4.4y</v>
      </c>
      <c r="O269" s="23" t="s">
        <v>32</v>
      </c>
      <c r="P269" s="23" t="s">
        <v>33</v>
      </c>
      <c r="Q269" s="23"/>
      <c r="R269" s="23"/>
      <c r="S269" s="19" t="s">
        <v>34</v>
      </c>
      <c r="V269" s="16" t="str">
        <f t="shared" ca="1" si="30"/>
        <v>FD</v>
      </c>
      <c r="W269" s="14" t="str">
        <f t="shared" ca="1" si="30"/>
        <v>Food industry</v>
      </c>
      <c r="X269" s="3" t="str">
        <f>'EE investment costs'!D318</f>
        <v>LA-44</v>
      </c>
      <c r="Y269" s="3" t="str">
        <f>'EE investment costs'!E318</f>
        <v>Light</v>
      </c>
      <c r="AC269" s="123">
        <f>'EE investment costs'!C318</f>
        <v>4.4000000000000004</v>
      </c>
      <c r="AD269" s="22"/>
    </row>
    <row r="270" spans="2:30">
      <c r="B270" s="14" t="str">
        <f t="shared" ca="1" si="26"/>
        <v>INDFDEFFEM-44</v>
      </c>
      <c r="C270" s="15" t="str">
        <f t="shared" ca="1" si="25"/>
        <v>IFDEM</v>
      </c>
      <c r="D270" s="16">
        <f>'EE investment costs'!$F$15</f>
        <v>2016</v>
      </c>
      <c r="E270" s="14">
        <f>VLOOKUP(X270,'EE investment costs'!$D$56:$R$656,15,0)</f>
        <v>4.1602399999999999</v>
      </c>
      <c r="F270" s="17">
        <f ca="1">INDEX('EE investment costs'!$D$56:$R$656,MATCH(X270,'EE investment costs'!$D$56:$D$656,0),MATCH($V$8,'EE investment costs'!$D$56:$R$56,0))</f>
        <v>1647.1659890842561</v>
      </c>
      <c r="I270" s="18">
        <v>1</v>
      </c>
      <c r="J270" s="18">
        <v>1</v>
      </c>
      <c r="K270" s="14">
        <f t="shared" ca="1" si="29"/>
        <v>0</v>
      </c>
      <c r="L270" s="26"/>
      <c r="M270" s="19" t="str">
        <f t="shared" ca="1" si="27"/>
        <v>INDFDEFFEM-44</v>
      </c>
      <c r="N270" s="23" t="str">
        <f t="shared" ca="1" si="28"/>
        <v>Food industry Saving Tech-Electric Motors 4.4y</v>
      </c>
      <c r="O270" s="23" t="s">
        <v>32</v>
      </c>
      <c r="P270" s="23" t="s">
        <v>33</v>
      </c>
      <c r="Q270" s="23"/>
      <c r="R270" s="23"/>
      <c r="S270" s="19" t="s">
        <v>34</v>
      </c>
      <c r="V270" s="16" t="str">
        <f t="shared" ca="1" si="30"/>
        <v>FD</v>
      </c>
      <c r="W270" s="14" t="str">
        <f t="shared" ca="1" si="30"/>
        <v>Food industry</v>
      </c>
      <c r="X270" s="3" t="str">
        <f>'EE investment costs'!D319</f>
        <v>EM-44</v>
      </c>
      <c r="Y270" s="3" t="str">
        <f>'EE investment costs'!E319</f>
        <v>Electric Motors</v>
      </c>
      <c r="AC270" s="123">
        <f>'EE investment costs'!C319</f>
        <v>4.4000000000000004</v>
      </c>
      <c r="AD270" s="22"/>
    </row>
    <row r="271" spans="2:30">
      <c r="B271" s="14" t="str">
        <f t="shared" ca="1" si="26"/>
        <v>INDFDEFFTF-44</v>
      </c>
      <c r="C271" s="15" t="str">
        <f t="shared" ca="1" si="25"/>
        <v>IFDTF</v>
      </c>
      <c r="D271" s="16">
        <f>'EE investment costs'!$F$15</f>
        <v>2016</v>
      </c>
      <c r="E271" s="14">
        <f>VLOOKUP(X271,'EE investment costs'!$D$56:$R$656,15,0)</f>
        <v>15.333333333333332</v>
      </c>
      <c r="F271" s="17">
        <f ca="1">INDEX('EE investment costs'!$D$56:$R$656,MATCH(X271,'EE investment costs'!$D$56:$D$656,0),MATCH($V$8,'EE investment costs'!$D$56:$R$56,0))</f>
        <v>646.52324307334732</v>
      </c>
      <c r="I271" s="18">
        <v>1</v>
      </c>
      <c r="J271" s="18">
        <v>1</v>
      </c>
      <c r="K271" s="14">
        <f t="shared" ca="1" si="29"/>
        <v>6</v>
      </c>
      <c r="L271" s="26"/>
      <c r="M271" s="19" t="str">
        <f t="shared" ca="1" si="27"/>
        <v>INDFDEFFTF-44</v>
      </c>
      <c r="N271" s="23" t="str">
        <f t="shared" ca="1" si="28"/>
        <v>Food industry Saving Tech-Haulage Tractors, Trucks, Fishing boats 4.4y</v>
      </c>
      <c r="O271" s="23" t="s">
        <v>32</v>
      </c>
      <c r="P271" s="23" t="s">
        <v>33</v>
      </c>
      <c r="Q271" s="23"/>
      <c r="R271" s="23"/>
      <c r="S271" s="19" t="s">
        <v>34</v>
      </c>
      <c r="V271" s="16" t="str">
        <f t="shared" ca="1" si="30"/>
        <v>FD</v>
      </c>
      <c r="W271" s="14" t="str">
        <f t="shared" ca="1" si="30"/>
        <v>Food industry</v>
      </c>
      <c r="X271" s="3" t="str">
        <f>'EE investment costs'!D320</f>
        <v>TF-44</v>
      </c>
      <c r="Y271" s="3" t="str">
        <f>'EE investment costs'!E320</f>
        <v>Haulage Tractors, Trucks, Fishing boats</v>
      </c>
      <c r="AC271" s="123">
        <f>'EE investment costs'!C320</f>
        <v>4.4000000000000004</v>
      </c>
      <c r="AD271" s="22"/>
    </row>
    <row r="272" spans="2:30">
      <c r="B272" s="14" t="str">
        <f t="shared" ca="1" si="26"/>
        <v>INDFDEFFMT-45</v>
      </c>
      <c r="C272" s="15" t="str">
        <f t="shared" ca="1" si="25"/>
        <v>IFDMT</v>
      </c>
      <c r="D272" s="16">
        <f>'EE investment costs'!$F$15</f>
        <v>2016</v>
      </c>
      <c r="E272" s="14">
        <f>VLOOKUP(X272,'EE investment costs'!$D$56:$R$656,15,0)</f>
        <v>6.05</v>
      </c>
      <c r="F272" s="17">
        <f ca="1">INDEX('EE investment costs'!$D$56:$R$656,MATCH(X272,'EE investment costs'!$D$56:$D$656,0),MATCH($V$8,'EE investment costs'!$D$56:$R$56,0))</f>
        <v>643.71473079400801</v>
      </c>
      <c r="I272" s="18">
        <v>1</v>
      </c>
      <c r="J272" s="18">
        <v>1</v>
      </c>
      <c r="K272" s="14">
        <f t="shared" ca="1" si="29"/>
        <v>6</v>
      </c>
      <c r="L272" s="26"/>
      <c r="M272" s="19" t="str">
        <f t="shared" ca="1" si="27"/>
        <v>INDFDEFFMT-45</v>
      </c>
      <c r="N272" s="23" t="str">
        <f t="shared" ca="1" si="28"/>
        <v>Food industry Saving Tech-Heat Medium Temp. up to 150C 4.5y</v>
      </c>
      <c r="O272" s="23" t="s">
        <v>32</v>
      </c>
      <c r="P272" s="23" t="s">
        <v>33</v>
      </c>
      <c r="Q272" s="23"/>
      <c r="R272" s="23"/>
      <c r="S272" s="19" t="s">
        <v>34</v>
      </c>
      <c r="V272" s="16" t="str">
        <f t="shared" ca="1" si="30"/>
        <v>FD</v>
      </c>
      <c r="W272" s="14" t="str">
        <f t="shared" ca="1" si="30"/>
        <v>Food industry</v>
      </c>
      <c r="X272" s="3" t="str">
        <f>'EE investment costs'!D321</f>
        <v>MT-45</v>
      </c>
      <c r="Y272" s="3" t="str">
        <f>'EE investment costs'!E321</f>
        <v>Heat Medium Temp. up to 150C</v>
      </c>
      <c r="AC272" s="123">
        <f>'EE investment costs'!C321</f>
        <v>4.5</v>
      </c>
      <c r="AD272" s="22"/>
    </row>
    <row r="273" spans="2:30">
      <c r="B273" s="14" t="str">
        <f t="shared" ca="1" si="26"/>
        <v>INDFDEFFHT-45</v>
      </c>
      <c r="C273" s="15" t="str">
        <f t="shared" ca="1" si="25"/>
        <v>IFDHT</v>
      </c>
      <c r="D273" s="16">
        <f>'EE investment costs'!$F$15</f>
        <v>2016</v>
      </c>
      <c r="E273" s="14">
        <f>VLOOKUP(X273,'EE investment costs'!$D$56:$R$656,15,0)</f>
        <v>4.84</v>
      </c>
      <c r="F273" s="17">
        <f ca="1">INDEX('EE investment costs'!$D$56:$R$656,MATCH(X273,'EE investment costs'!$D$56:$D$656,0),MATCH($V$8,'EE investment costs'!$D$56:$R$56,0))</f>
        <v>507.20930370998866</v>
      </c>
      <c r="I273" s="18">
        <v>1</v>
      </c>
      <c r="J273" s="18">
        <v>1</v>
      </c>
      <c r="K273" s="14">
        <f t="shared" ca="1" si="29"/>
        <v>7</v>
      </c>
      <c r="L273" s="26"/>
      <c r="M273" s="19" t="str">
        <f t="shared" ca="1" si="27"/>
        <v>INDFDEFFHT-45</v>
      </c>
      <c r="N273" s="23" t="str">
        <f t="shared" ca="1" si="28"/>
        <v>Food industry Saving Tech-Heat High Temp. over 150C 4.5y</v>
      </c>
      <c r="O273" s="23" t="s">
        <v>32</v>
      </c>
      <c r="P273" s="23" t="s">
        <v>33</v>
      </c>
      <c r="Q273" s="23"/>
      <c r="R273" s="23"/>
      <c r="S273" s="19" t="s">
        <v>34</v>
      </c>
      <c r="V273" s="16" t="str">
        <f t="shared" ca="1" si="30"/>
        <v>FD</v>
      </c>
      <c r="W273" s="14" t="str">
        <f t="shared" ca="1" si="30"/>
        <v>Food industry</v>
      </c>
      <c r="X273" s="3" t="str">
        <f>'EE investment costs'!D322</f>
        <v>HT-45</v>
      </c>
      <c r="Y273" s="3" t="str">
        <f>'EE investment costs'!E322</f>
        <v>Heat High Temp. over 150C</v>
      </c>
      <c r="AC273" s="123">
        <f>'EE investment costs'!C322</f>
        <v>4.5</v>
      </c>
      <c r="AD273" s="22"/>
    </row>
    <row r="274" spans="2:30">
      <c r="B274" s="14" t="str">
        <f t="shared" ca="1" si="26"/>
        <v>INDFDEFFRH-45</v>
      </c>
      <c r="C274" s="15" t="str">
        <f t="shared" ca="1" si="25"/>
        <v>IFDRH</v>
      </c>
      <c r="D274" s="16">
        <f>'EE investment costs'!$F$15</f>
        <v>2016</v>
      </c>
      <c r="E274" s="14">
        <f>VLOOKUP(X274,'EE investment costs'!$D$56:$R$656,15,0)</f>
        <v>16.093333333333337</v>
      </c>
      <c r="F274" s="17">
        <f ca="1">INDEX('EE investment costs'!$D$56:$R$656,MATCH(X274,'EE investment costs'!$D$56:$D$656,0),MATCH($V$8,'EE investment costs'!$D$56:$R$56,0))</f>
        <v>387.99392311961174</v>
      </c>
      <c r="I274" s="18">
        <v>1</v>
      </c>
      <c r="J274" s="18">
        <v>1</v>
      </c>
      <c r="K274" s="14">
        <f t="shared" ca="1" si="29"/>
        <v>8</v>
      </c>
      <c r="L274" s="26"/>
      <c r="M274" s="19" t="str">
        <f t="shared" ca="1" si="27"/>
        <v>INDFDEFFRH-45</v>
      </c>
      <c r="N274" s="23" t="str">
        <f t="shared" ca="1" si="28"/>
        <v>Food industry Saving Tech-Heat Room Heat 4.5y</v>
      </c>
      <c r="O274" s="23" t="s">
        <v>32</v>
      </c>
      <c r="P274" s="23" t="s">
        <v>33</v>
      </c>
      <c r="Q274" s="23"/>
      <c r="R274" s="23"/>
      <c r="S274" s="19" t="s">
        <v>34</v>
      </c>
      <c r="V274" s="16" t="str">
        <f t="shared" ca="1" si="30"/>
        <v>FD</v>
      </c>
      <c r="W274" s="14" t="str">
        <f t="shared" ca="1" si="30"/>
        <v>Food industry</v>
      </c>
      <c r="X274" s="3" t="str">
        <f>'EE investment costs'!D323</f>
        <v>RH-45</v>
      </c>
      <c r="Y274" s="3" t="str">
        <f>'EE investment costs'!E323</f>
        <v>Heat Room Heat</v>
      </c>
      <c r="AC274" s="123">
        <f>'EE investment costs'!C323</f>
        <v>4.5</v>
      </c>
      <c r="AD274" s="22"/>
    </row>
    <row r="275" spans="2:30">
      <c r="B275" s="14" t="str">
        <f t="shared" ca="1" si="26"/>
        <v>INDFDEFFLA-45</v>
      </c>
      <c r="C275" s="15" t="str">
        <f t="shared" ca="1" si="25"/>
        <v>IFDLA</v>
      </c>
      <c r="D275" s="16">
        <f>'EE investment costs'!$F$15</f>
        <v>2016</v>
      </c>
      <c r="E275" s="14">
        <f>VLOOKUP(X275,'EE investment costs'!$D$56:$R$656,15,0)</f>
        <v>3.975166666666667</v>
      </c>
      <c r="F275" s="17">
        <f ca="1">INDEX('EE investment costs'!$D$56:$R$656,MATCH(X275,'EE investment costs'!$D$56:$D$656,0),MATCH($V$8,'EE investment costs'!$D$56:$R$56,0))</f>
        <v>1655.3259742425128</v>
      </c>
      <c r="I275" s="18">
        <v>1</v>
      </c>
      <c r="J275" s="18">
        <v>1</v>
      </c>
      <c r="K275" s="14">
        <f t="shared" ca="1" si="29"/>
        <v>0</v>
      </c>
      <c r="L275" s="26"/>
      <c r="M275" s="19" t="str">
        <f t="shared" ca="1" si="27"/>
        <v>INDFDEFFLA-45</v>
      </c>
      <c r="N275" s="23" t="str">
        <f t="shared" ca="1" si="28"/>
        <v>Food industry Saving Tech-Light 4.5y</v>
      </c>
      <c r="O275" s="23" t="s">
        <v>32</v>
      </c>
      <c r="P275" s="23" t="s">
        <v>33</v>
      </c>
      <c r="Q275" s="23"/>
      <c r="R275" s="23"/>
      <c r="S275" s="19" t="s">
        <v>34</v>
      </c>
      <c r="V275" s="16" t="str">
        <f t="shared" ca="1" si="30"/>
        <v>FD</v>
      </c>
      <c r="W275" s="14" t="str">
        <f t="shared" ca="1" si="30"/>
        <v>Food industry</v>
      </c>
      <c r="X275" s="3" t="str">
        <f>'EE investment costs'!D324</f>
        <v>LA-45</v>
      </c>
      <c r="Y275" s="3" t="str">
        <f>'EE investment costs'!E324</f>
        <v>Light</v>
      </c>
      <c r="AC275" s="123">
        <f>'EE investment costs'!C324</f>
        <v>4.5</v>
      </c>
      <c r="AD275" s="22"/>
    </row>
    <row r="276" spans="2:30">
      <c r="B276" s="14" t="str">
        <f t="shared" ca="1" si="26"/>
        <v>INDFDEFFEM-45</v>
      </c>
      <c r="C276" s="15" t="str">
        <f t="shared" ca="1" si="25"/>
        <v>IFDEM</v>
      </c>
      <c r="D276" s="16">
        <f>'EE investment costs'!$F$15</f>
        <v>2016</v>
      </c>
      <c r="E276" s="14">
        <f>VLOOKUP(X276,'EE investment costs'!$D$56:$R$656,15,0)</f>
        <v>4.1739250000000006</v>
      </c>
      <c r="F276" s="17">
        <f ca="1">INDEX('EE investment costs'!$D$56:$R$656,MATCH(X276,'EE investment costs'!$D$56:$D$656,0),MATCH($V$8,'EE investment costs'!$D$56:$R$56,0))</f>
        <v>1670.1750106535014</v>
      </c>
      <c r="I276" s="18">
        <v>1</v>
      </c>
      <c r="J276" s="18">
        <v>1</v>
      </c>
      <c r="K276" s="14">
        <f t="shared" ca="1" si="29"/>
        <v>0</v>
      </c>
      <c r="L276" s="26"/>
      <c r="M276" s="19" t="str">
        <f t="shared" ca="1" si="27"/>
        <v>INDFDEFFEM-45</v>
      </c>
      <c r="N276" s="23" t="str">
        <f t="shared" ca="1" si="28"/>
        <v>Food industry Saving Tech-Electric Motors 4.5y</v>
      </c>
      <c r="O276" s="23" t="s">
        <v>32</v>
      </c>
      <c r="P276" s="23" t="s">
        <v>33</v>
      </c>
      <c r="Q276" s="23"/>
      <c r="R276" s="23"/>
      <c r="S276" s="19" t="s">
        <v>34</v>
      </c>
      <c r="V276" s="16" t="str">
        <f t="shared" ca="1" si="30"/>
        <v>FD</v>
      </c>
      <c r="W276" s="14" t="str">
        <f t="shared" ca="1" si="30"/>
        <v>Food industry</v>
      </c>
      <c r="X276" s="3" t="str">
        <f>'EE investment costs'!D325</f>
        <v>EM-45</v>
      </c>
      <c r="Y276" s="3" t="str">
        <f>'EE investment costs'!E325</f>
        <v>Electric Motors</v>
      </c>
      <c r="AC276" s="123">
        <f>'EE investment costs'!C325</f>
        <v>4.5</v>
      </c>
      <c r="AD276" s="22"/>
    </row>
    <row r="277" spans="2:30">
      <c r="B277" s="14" t="str">
        <f t="shared" ca="1" si="26"/>
        <v>INDFDEFFTF-45</v>
      </c>
      <c r="C277" s="15" t="str">
        <f t="shared" ca="1" si="25"/>
        <v>IFDTF</v>
      </c>
      <c r="D277" s="16">
        <f>'EE investment costs'!$F$15</f>
        <v>2016</v>
      </c>
      <c r="E277" s="14">
        <f>VLOOKUP(X277,'EE investment costs'!$D$56:$R$656,15,0)</f>
        <v>15.416666666666666</v>
      </c>
      <c r="F277" s="17">
        <f ca="1">INDEX('EE investment costs'!$D$56:$R$656,MATCH(X277,'EE investment costs'!$D$56:$D$656,0),MATCH($V$8,'EE investment costs'!$D$56:$R$56,0))</f>
        <v>661.21695314319606</v>
      </c>
      <c r="I277" s="18">
        <v>1</v>
      </c>
      <c r="J277" s="18">
        <v>1</v>
      </c>
      <c r="K277" s="14">
        <f t="shared" ca="1" si="29"/>
        <v>6</v>
      </c>
      <c r="L277" s="26"/>
      <c r="M277" s="19" t="str">
        <f t="shared" ca="1" si="27"/>
        <v>INDFDEFFTF-45</v>
      </c>
      <c r="N277" s="23" t="str">
        <f t="shared" ca="1" si="28"/>
        <v>Food industry Saving Tech-Haulage Tractors, Trucks, Fishing boats 4.5y</v>
      </c>
      <c r="O277" s="23" t="s">
        <v>32</v>
      </c>
      <c r="P277" s="23" t="s">
        <v>33</v>
      </c>
      <c r="Q277" s="23"/>
      <c r="R277" s="23"/>
      <c r="S277" s="19" t="s">
        <v>34</v>
      </c>
      <c r="V277" s="16" t="str">
        <f t="shared" ca="1" si="30"/>
        <v>FD</v>
      </c>
      <c r="W277" s="14" t="str">
        <f t="shared" ca="1" si="30"/>
        <v>Food industry</v>
      </c>
      <c r="X277" s="3" t="str">
        <f>'EE investment costs'!D326</f>
        <v>TF-45</v>
      </c>
      <c r="Y277" s="3" t="str">
        <f>'EE investment costs'!E326</f>
        <v>Haulage Tractors, Trucks, Fishing boats</v>
      </c>
      <c r="AC277" s="123">
        <f>'EE investment costs'!C326</f>
        <v>4.5</v>
      </c>
      <c r="AD277" s="22"/>
    </row>
    <row r="278" spans="2:30">
      <c r="B278" s="14" t="str">
        <f t="shared" ca="1" si="26"/>
        <v>INDFDEFFMT-46</v>
      </c>
      <c r="C278" s="15" t="str">
        <f t="shared" ca="1" si="25"/>
        <v>IFDMT</v>
      </c>
      <c r="D278" s="16">
        <f>'EE investment costs'!$F$15</f>
        <v>2016</v>
      </c>
      <c r="E278" s="14">
        <f>VLOOKUP(X278,'EE investment costs'!$D$56:$R$656,15,0)</f>
        <v>6.06</v>
      </c>
      <c r="F278" s="17">
        <f ca="1">INDEX('EE investment costs'!$D$56:$R$656,MATCH(X278,'EE investment costs'!$D$56:$D$656,0),MATCH($V$8,'EE investment costs'!$D$56:$R$56,0))</f>
        <v>654.28936765361061</v>
      </c>
      <c r="I278" s="18">
        <v>1</v>
      </c>
      <c r="J278" s="18">
        <v>1</v>
      </c>
      <c r="K278" s="14">
        <f t="shared" ca="1" si="29"/>
        <v>6</v>
      </c>
      <c r="L278" s="26"/>
      <c r="M278" s="19" t="str">
        <f t="shared" ca="1" si="27"/>
        <v>INDFDEFFMT-46</v>
      </c>
      <c r="N278" s="23" t="str">
        <f t="shared" ca="1" si="28"/>
        <v>Food industry Saving Tech-Heat Medium Temp. up to 150C 4.6y</v>
      </c>
      <c r="O278" s="23" t="s">
        <v>32</v>
      </c>
      <c r="P278" s="23" t="s">
        <v>33</v>
      </c>
      <c r="Q278" s="23"/>
      <c r="R278" s="23"/>
      <c r="S278" s="19" t="s">
        <v>34</v>
      </c>
      <c r="V278" s="16" t="str">
        <f t="shared" ca="1" si="30"/>
        <v>FD</v>
      </c>
      <c r="W278" s="14" t="str">
        <f t="shared" ca="1" si="30"/>
        <v>Food industry</v>
      </c>
      <c r="X278" s="3" t="str">
        <f>'EE investment costs'!D327</f>
        <v>MT-46</v>
      </c>
      <c r="Y278" s="3" t="str">
        <f>'EE investment costs'!E327</f>
        <v>Heat Medium Temp. up to 150C</v>
      </c>
      <c r="AC278" s="123">
        <f>'EE investment costs'!C327</f>
        <v>4.5999999999999996</v>
      </c>
      <c r="AD278" s="22"/>
    </row>
    <row r="279" spans="2:30">
      <c r="B279" s="14" t="str">
        <f t="shared" ca="1" si="26"/>
        <v>INDFDEFFHT-46</v>
      </c>
      <c r="C279" s="15" t="str">
        <f t="shared" ca="1" si="25"/>
        <v>IFDHT</v>
      </c>
      <c r="D279" s="16">
        <f>'EE investment costs'!$F$15</f>
        <v>2016</v>
      </c>
      <c r="E279" s="14">
        <f>VLOOKUP(X279,'EE investment costs'!$D$56:$R$656,15,0)</f>
        <v>4.8479999999999999</v>
      </c>
      <c r="F279" s="17">
        <f ca="1">INDEX('EE investment costs'!$D$56:$R$656,MATCH(X279,'EE investment costs'!$D$56:$D$656,0),MATCH($V$8,'EE investment costs'!$D$56:$R$56,0))</f>
        <v>513.5407450804064</v>
      </c>
      <c r="I279" s="18">
        <v>1</v>
      </c>
      <c r="J279" s="18">
        <v>1</v>
      </c>
      <c r="K279" s="14">
        <f t="shared" ca="1" si="29"/>
        <v>7</v>
      </c>
      <c r="L279" s="26"/>
      <c r="M279" s="19" t="str">
        <f t="shared" ca="1" si="27"/>
        <v>INDFDEFFHT-46</v>
      </c>
      <c r="N279" s="23" t="str">
        <f t="shared" ca="1" si="28"/>
        <v>Food industry Saving Tech-Heat High Temp. over 150C 4.6y</v>
      </c>
      <c r="O279" s="23" t="s">
        <v>32</v>
      </c>
      <c r="P279" s="23" t="s">
        <v>33</v>
      </c>
      <c r="Q279" s="23"/>
      <c r="R279" s="23"/>
      <c r="S279" s="19" t="s">
        <v>34</v>
      </c>
      <c r="V279" s="16" t="str">
        <f t="shared" ca="1" si="30"/>
        <v>FD</v>
      </c>
      <c r="W279" s="14" t="str">
        <f t="shared" ca="1" si="30"/>
        <v>Food industry</v>
      </c>
      <c r="X279" s="3" t="str">
        <f>'EE investment costs'!D328</f>
        <v>HT-46</v>
      </c>
      <c r="Y279" s="3" t="str">
        <f>'EE investment costs'!E328</f>
        <v>Heat High Temp. over 150C</v>
      </c>
      <c r="AC279" s="123">
        <f>'EE investment costs'!C328</f>
        <v>4.5999999999999996</v>
      </c>
      <c r="AD279" s="22"/>
    </row>
    <row r="280" spans="2:30">
      <c r="B280" s="14" t="str">
        <f t="shared" ca="1" si="26"/>
        <v>INDFDEFFRH-46</v>
      </c>
      <c r="C280" s="15" t="str">
        <f t="shared" ca="1" si="25"/>
        <v>IFDRH</v>
      </c>
      <c r="D280" s="16">
        <f>'EE investment costs'!$F$15</f>
        <v>2016</v>
      </c>
      <c r="E280" s="14">
        <f>VLOOKUP(X280,'EE investment costs'!$D$56:$R$656,15,0)</f>
        <v>16.112000000000002</v>
      </c>
      <c r="F280" s="17">
        <f ca="1">INDEX('EE investment costs'!$D$56:$R$656,MATCH(X280,'EE investment costs'!$D$56:$D$656,0),MATCH($V$8,'EE investment costs'!$D$56:$R$56,0))</f>
        <v>426.79331543157275</v>
      </c>
      <c r="I280" s="18">
        <v>1</v>
      </c>
      <c r="J280" s="18">
        <v>1</v>
      </c>
      <c r="K280" s="14">
        <f t="shared" ca="1" si="29"/>
        <v>8</v>
      </c>
      <c r="L280" s="26"/>
      <c r="M280" s="19" t="str">
        <f t="shared" ca="1" si="27"/>
        <v>INDFDEFFRH-46</v>
      </c>
      <c r="N280" s="23" t="str">
        <f t="shared" ca="1" si="28"/>
        <v>Food industry Saving Tech-Heat Room Heat 4.6y</v>
      </c>
      <c r="O280" s="23" t="s">
        <v>32</v>
      </c>
      <c r="P280" s="23" t="s">
        <v>33</v>
      </c>
      <c r="Q280" s="23"/>
      <c r="R280" s="23"/>
      <c r="S280" s="19" t="s">
        <v>34</v>
      </c>
      <c r="V280" s="16" t="str">
        <f t="shared" ca="1" si="30"/>
        <v>FD</v>
      </c>
      <c r="W280" s="14" t="str">
        <f t="shared" ca="1" si="30"/>
        <v>Food industry</v>
      </c>
      <c r="X280" s="3" t="str">
        <f>'EE investment costs'!D329</f>
        <v>RH-46</v>
      </c>
      <c r="Y280" s="3" t="str">
        <f>'EE investment costs'!E329</f>
        <v>Heat Room Heat</v>
      </c>
      <c r="AC280" s="123">
        <f>'EE investment costs'!C329</f>
        <v>4.5999999999999996</v>
      </c>
      <c r="AD280" s="22"/>
    </row>
    <row r="281" spans="2:30">
      <c r="B281" s="14" t="str">
        <f t="shared" ca="1" si="26"/>
        <v>INDFDEFFLA-46</v>
      </c>
      <c r="C281" s="15" t="str">
        <f t="shared" ca="1" si="25"/>
        <v>IFDLA</v>
      </c>
      <c r="D281" s="16">
        <f>'EE investment costs'!$F$15</f>
        <v>2016</v>
      </c>
      <c r="E281" s="14">
        <f>VLOOKUP(X281,'EE investment costs'!$D$56:$R$656,15,0)</f>
        <v>3.9882</v>
      </c>
      <c r="F281" s="17">
        <f ca="1">INDEX('EE investment costs'!$D$56:$R$656,MATCH(X281,'EE investment costs'!$D$56:$D$656,0),MATCH($V$8,'EE investment costs'!$D$56:$R$56,0))</f>
        <v>1670.7286129206727</v>
      </c>
      <c r="I281" s="18">
        <v>1</v>
      </c>
      <c r="J281" s="18">
        <v>1</v>
      </c>
      <c r="K281" s="14">
        <f t="shared" ca="1" si="29"/>
        <v>0</v>
      </c>
      <c r="L281" s="26"/>
      <c r="M281" s="19" t="str">
        <f t="shared" ca="1" si="27"/>
        <v>INDFDEFFLA-46</v>
      </c>
      <c r="N281" s="23" t="str">
        <f t="shared" ca="1" si="28"/>
        <v>Food industry Saving Tech-Light 4.6y</v>
      </c>
      <c r="O281" s="23" t="s">
        <v>32</v>
      </c>
      <c r="P281" s="23" t="s">
        <v>33</v>
      </c>
      <c r="Q281" s="23"/>
      <c r="R281" s="23"/>
      <c r="S281" s="19" t="s">
        <v>34</v>
      </c>
      <c r="V281" s="16" t="str">
        <f t="shared" ca="1" si="30"/>
        <v>FD</v>
      </c>
      <c r="W281" s="14" t="str">
        <f t="shared" ca="1" si="30"/>
        <v>Food industry</v>
      </c>
      <c r="X281" s="3" t="str">
        <f>'EE investment costs'!D330</f>
        <v>LA-46</v>
      </c>
      <c r="Y281" s="3" t="str">
        <f>'EE investment costs'!E330</f>
        <v>Light</v>
      </c>
      <c r="AC281" s="123">
        <f>'EE investment costs'!C330</f>
        <v>4.5999999999999996</v>
      </c>
      <c r="AD281" s="22"/>
    </row>
    <row r="282" spans="2:30">
      <c r="B282" s="14" t="str">
        <f t="shared" ca="1" si="26"/>
        <v>INDFDEFFEM-46</v>
      </c>
      <c r="C282" s="15" t="str">
        <f t="shared" ca="1" si="25"/>
        <v>IFDEM</v>
      </c>
      <c r="D282" s="16">
        <f>'EE investment costs'!$F$15</f>
        <v>2016</v>
      </c>
      <c r="E282" s="14">
        <f>VLOOKUP(X282,'EE investment costs'!$D$56:$R$656,15,0)</f>
        <v>4.1876100000000003</v>
      </c>
      <c r="F282" s="17">
        <f ca="1">INDEX('EE investment costs'!$D$56:$R$656,MATCH(X282,'EE investment costs'!$D$56:$D$656,0),MATCH($V$8,'EE investment costs'!$D$56:$R$56,0))</f>
        <v>1693.1840322227465</v>
      </c>
      <c r="I282" s="18">
        <v>1</v>
      </c>
      <c r="J282" s="18">
        <v>1</v>
      </c>
      <c r="K282" s="14">
        <f t="shared" ca="1" si="29"/>
        <v>0</v>
      </c>
      <c r="L282" s="26"/>
      <c r="M282" s="19" t="str">
        <f t="shared" ca="1" si="27"/>
        <v>INDFDEFFEM-46</v>
      </c>
      <c r="N282" s="23" t="str">
        <f t="shared" ca="1" si="28"/>
        <v>Food industry Saving Tech-Electric Motors 4.6y</v>
      </c>
      <c r="O282" s="23" t="s">
        <v>32</v>
      </c>
      <c r="P282" s="23" t="s">
        <v>33</v>
      </c>
      <c r="Q282" s="23"/>
      <c r="R282" s="23"/>
      <c r="S282" s="19" t="s">
        <v>34</v>
      </c>
      <c r="V282" s="16" t="str">
        <f t="shared" ca="1" si="30"/>
        <v>FD</v>
      </c>
      <c r="W282" s="14" t="str">
        <f t="shared" ca="1" si="30"/>
        <v>Food industry</v>
      </c>
      <c r="X282" s="3" t="str">
        <f>'EE investment costs'!D331</f>
        <v>EM-46</v>
      </c>
      <c r="Y282" s="3" t="str">
        <f>'EE investment costs'!E331</f>
        <v>Electric Motors</v>
      </c>
      <c r="AC282" s="123">
        <f>'EE investment costs'!C331</f>
        <v>4.5999999999999996</v>
      </c>
      <c r="AD282" s="22"/>
    </row>
    <row r="283" spans="2:30">
      <c r="B283" s="14" t="str">
        <f t="shared" ca="1" si="26"/>
        <v>INDFDEFFTF-46</v>
      </c>
      <c r="C283" s="15" t="str">
        <f t="shared" ca="1" si="25"/>
        <v>IFDTF</v>
      </c>
      <c r="D283" s="16">
        <f>'EE investment costs'!$F$15</f>
        <v>2016</v>
      </c>
      <c r="E283" s="14">
        <f>VLOOKUP(X283,'EE investment costs'!$D$56:$R$656,15,0)</f>
        <v>15.499999999999998</v>
      </c>
      <c r="F283" s="17">
        <f ca="1">INDEX('EE investment costs'!$D$56:$R$656,MATCH(X283,'EE investment costs'!$D$56:$D$656,0),MATCH($V$8,'EE investment costs'!$D$56:$R$56,0))</f>
        <v>675.91066321304481</v>
      </c>
      <c r="I283" s="18">
        <v>1</v>
      </c>
      <c r="J283" s="18">
        <v>1</v>
      </c>
      <c r="K283" s="14">
        <f t="shared" ca="1" si="29"/>
        <v>6</v>
      </c>
      <c r="L283" s="26"/>
      <c r="M283" s="19" t="str">
        <f t="shared" ca="1" si="27"/>
        <v>INDFDEFFTF-46</v>
      </c>
      <c r="N283" s="23" t="str">
        <f t="shared" ca="1" si="28"/>
        <v>Food industry Saving Tech-Haulage Tractors, Trucks, Fishing boats 4.6y</v>
      </c>
      <c r="O283" s="23" t="s">
        <v>32</v>
      </c>
      <c r="P283" s="23" t="s">
        <v>33</v>
      </c>
      <c r="Q283" s="23"/>
      <c r="R283" s="23"/>
      <c r="S283" s="19" t="s">
        <v>34</v>
      </c>
      <c r="V283" s="16" t="str">
        <f t="shared" ca="1" si="30"/>
        <v>FD</v>
      </c>
      <c r="W283" s="14" t="str">
        <f t="shared" ca="1" si="30"/>
        <v>Food industry</v>
      </c>
      <c r="X283" s="3" t="str">
        <f>'EE investment costs'!D332</f>
        <v>TF-46</v>
      </c>
      <c r="Y283" s="3" t="str">
        <f>'EE investment costs'!E332</f>
        <v>Haulage Tractors, Trucks, Fishing boats</v>
      </c>
      <c r="AC283" s="123">
        <f>'EE investment costs'!C332</f>
        <v>4.5999999999999996</v>
      </c>
      <c r="AD283" s="22"/>
    </row>
    <row r="284" spans="2:30">
      <c r="B284" s="14" t="str">
        <f t="shared" ca="1" si="26"/>
        <v>INDFDEFFMT-47</v>
      </c>
      <c r="C284" s="15" t="str">
        <f t="shared" ca="1" si="25"/>
        <v>IFDMT</v>
      </c>
      <c r="D284" s="16">
        <f>'EE investment costs'!$F$15</f>
        <v>2016</v>
      </c>
      <c r="E284" s="14">
        <f>VLOOKUP(X284,'EE investment costs'!$D$56:$R$656,15,0)</f>
        <v>6.0699999999999994</v>
      </c>
      <c r="F284" s="17">
        <f ca="1">INDEX('EE investment costs'!$D$56:$R$656,MATCH(X284,'EE investment costs'!$D$56:$D$656,0),MATCH($V$8,'EE investment costs'!$D$56:$R$56,0))</f>
        <v>664.86400451321333</v>
      </c>
      <c r="I284" s="18">
        <v>1</v>
      </c>
      <c r="J284" s="18">
        <v>1</v>
      </c>
      <c r="K284" s="14">
        <f t="shared" ca="1" si="29"/>
        <v>6</v>
      </c>
      <c r="M284" s="19" t="str">
        <f t="shared" ca="1" si="27"/>
        <v>INDFDEFFMT-47</v>
      </c>
      <c r="N284" s="23" t="str">
        <f t="shared" ca="1" si="28"/>
        <v>Food industry Saving Tech-Heat Medium Temp. up to 150C 4.7y</v>
      </c>
      <c r="O284" s="23" t="s">
        <v>32</v>
      </c>
      <c r="P284" s="23" t="s">
        <v>33</v>
      </c>
      <c r="Q284" s="23"/>
      <c r="R284" s="23"/>
      <c r="S284" s="19" t="s">
        <v>34</v>
      </c>
      <c r="V284" s="16" t="str">
        <f t="shared" ca="1" si="30"/>
        <v>FD</v>
      </c>
      <c r="W284" s="14" t="str">
        <f t="shared" ca="1" si="30"/>
        <v>Food industry</v>
      </c>
      <c r="X284" s="3" t="str">
        <f>'EE investment costs'!D333</f>
        <v>MT-47</v>
      </c>
      <c r="Y284" s="3" t="str">
        <f>'EE investment costs'!E333</f>
        <v>Heat Medium Temp. up to 150C</v>
      </c>
      <c r="AC284" s="123">
        <f>'EE investment costs'!C333</f>
        <v>4.7</v>
      </c>
      <c r="AD284" s="22"/>
    </row>
    <row r="285" spans="2:30">
      <c r="B285" s="14" t="str">
        <f t="shared" ca="1" si="26"/>
        <v>INDFDEFFHT-47</v>
      </c>
      <c r="C285" s="15" t="str">
        <f t="shared" ca="1" si="25"/>
        <v>IFDHT</v>
      </c>
      <c r="D285" s="16">
        <f>'EE investment costs'!$F$15</f>
        <v>2016</v>
      </c>
      <c r="E285" s="14">
        <f>VLOOKUP(X285,'EE investment costs'!$D$56:$R$656,15,0)</f>
        <v>4.8559999999999999</v>
      </c>
      <c r="F285" s="17">
        <f ca="1">INDEX('EE investment costs'!$D$56:$R$656,MATCH(X285,'EE investment costs'!$D$56:$D$656,0),MATCH($V$8,'EE investment costs'!$D$56:$R$56,0))</f>
        <v>519.87218645082419</v>
      </c>
      <c r="I285" s="18">
        <v>1</v>
      </c>
      <c r="J285" s="18">
        <v>1</v>
      </c>
      <c r="K285" s="14">
        <f t="shared" ca="1" si="29"/>
        <v>7</v>
      </c>
      <c r="M285" s="19" t="str">
        <f t="shared" ca="1" si="27"/>
        <v>INDFDEFFHT-47</v>
      </c>
      <c r="N285" s="23" t="str">
        <f t="shared" ca="1" si="28"/>
        <v>Food industry Saving Tech-Heat High Temp. over 150C 4.7y</v>
      </c>
      <c r="O285" s="23" t="s">
        <v>32</v>
      </c>
      <c r="P285" s="23" t="s">
        <v>33</v>
      </c>
      <c r="Q285" s="23"/>
      <c r="R285" s="23"/>
      <c r="S285" s="19" t="s">
        <v>34</v>
      </c>
      <c r="V285" s="16" t="str">
        <f t="shared" ca="1" si="30"/>
        <v>FD</v>
      </c>
      <c r="W285" s="14" t="str">
        <f t="shared" ca="1" si="30"/>
        <v>Food industry</v>
      </c>
      <c r="X285" s="3" t="str">
        <f>'EE investment costs'!D334</f>
        <v>HT-47</v>
      </c>
      <c r="Y285" s="3" t="str">
        <f>'EE investment costs'!E334</f>
        <v>Heat High Temp. over 150C</v>
      </c>
      <c r="AC285" s="123">
        <f>'EE investment costs'!C334</f>
        <v>4.7</v>
      </c>
      <c r="AD285" s="22"/>
    </row>
    <row r="286" spans="2:30">
      <c r="B286" s="14" t="str">
        <f t="shared" ca="1" si="26"/>
        <v>INDFDEFFRH-47</v>
      </c>
      <c r="C286" s="15" t="str">
        <f t="shared" ca="1" si="25"/>
        <v>IFDRH</v>
      </c>
      <c r="D286" s="16">
        <f>'EE investment costs'!$F$15</f>
        <v>2016</v>
      </c>
      <c r="E286" s="14">
        <f>VLOOKUP(X286,'EE investment costs'!$D$56:$R$656,15,0)</f>
        <v>16.13066666666667</v>
      </c>
      <c r="F286" s="17">
        <f ca="1">INDEX('EE investment costs'!$D$56:$R$656,MATCH(X286,'EE investment costs'!$D$56:$D$656,0),MATCH($V$8,'EE investment costs'!$D$56:$R$56,0))</f>
        <v>465.59270774353405</v>
      </c>
      <c r="I286" s="18">
        <v>1</v>
      </c>
      <c r="J286" s="18">
        <v>1</v>
      </c>
      <c r="K286" s="14">
        <f t="shared" ca="1" si="29"/>
        <v>8</v>
      </c>
      <c r="M286" s="19" t="str">
        <f t="shared" ca="1" si="27"/>
        <v>INDFDEFFRH-47</v>
      </c>
      <c r="N286" s="23" t="str">
        <f t="shared" ca="1" si="28"/>
        <v>Food industry Saving Tech-Heat Room Heat 4.7y</v>
      </c>
      <c r="O286" s="23" t="s">
        <v>32</v>
      </c>
      <c r="P286" s="23" t="s">
        <v>33</v>
      </c>
      <c r="Q286" s="23"/>
      <c r="R286" s="23"/>
      <c r="S286" s="19" t="s">
        <v>34</v>
      </c>
      <c r="V286" s="16" t="str">
        <f t="shared" ca="1" si="30"/>
        <v>FD</v>
      </c>
      <c r="W286" s="14" t="str">
        <f t="shared" ca="1" si="30"/>
        <v>Food industry</v>
      </c>
      <c r="X286" s="3" t="str">
        <f>'EE investment costs'!D335</f>
        <v>RH-47</v>
      </c>
      <c r="Y286" s="3" t="str">
        <f>'EE investment costs'!E335</f>
        <v>Heat Room Heat</v>
      </c>
      <c r="AC286" s="123">
        <f>'EE investment costs'!C335</f>
        <v>4.7</v>
      </c>
      <c r="AD286" s="22"/>
    </row>
    <row r="287" spans="2:30">
      <c r="B287" s="14" t="str">
        <f t="shared" ca="1" si="26"/>
        <v>INDFDEFFLA-47</v>
      </c>
      <c r="C287" s="15" t="str">
        <f t="shared" ca="1" si="25"/>
        <v>IFDLA</v>
      </c>
      <c r="D287" s="16">
        <f>'EE investment costs'!$F$15</f>
        <v>2016</v>
      </c>
      <c r="E287" s="14">
        <f>VLOOKUP(X287,'EE investment costs'!$D$56:$R$656,15,0)</f>
        <v>4.0012333333333334</v>
      </c>
      <c r="F287" s="17">
        <f ca="1">INDEX('EE investment costs'!$D$56:$R$656,MATCH(X287,'EE investment costs'!$D$56:$D$656,0),MATCH($V$8,'EE investment costs'!$D$56:$R$56,0))</f>
        <v>1686.1312515988327</v>
      </c>
      <c r="I287" s="18">
        <v>1</v>
      </c>
      <c r="J287" s="18">
        <v>1</v>
      </c>
      <c r="K287" s="14">
        <f t="shared" ca="1" si="29"/>
        <v>0</v>
      </c>
      <c r="M287" s="19" t="str">
        <f t="shared" ca="1" si="27"/>
        <v>INDFDEFFLA-47</v>
      </c>
      <c r="N287" s="23" t="str">
        <f t="shared" ca="1" si="28"/>
        <v>Food industry Saving Tech-Light 4.7y</v>
      </c>
      <c r="O287" s="23" t="s">
        <v>32</v>
      </c>
      <c r="P287" s="23" t="s">
        <v>33</v>
      </c>
      <c r="Q287" s="23"/>
      <c r="R287" s="23"/>
      <c r="S287" s="19" t="s">
        <v>34</v>
      </c>
      <c r="V287" s="16" t="str">
        <f t="shared" ca="1" si="30"/>
        <v>FD</v>
      </c>
      <c r="W287" s="14" t="str">
        <f t="shared" ca="1" si="30"/>
        <v>Food industry</v>
      </c>
      <c r="X287" s="3" t="str">
        <f>'EE investment costs'!D336</f>
        <v>LA-47</v>
      </c>
      <c r="Y287" s="3" t="str">
        <f>'EE investment costs'!E336</f>
        <v>Light</v>
      </c>
      <c r="AC287" s="123">
        <f>'EE investment costs'!C336</f>
        <v>4.7</v>
      </c>
      <c r="AD287" s="22"/>
    </row>
    <row r="288" spans="2:30">
      <c r="B288" s="14" t="str">
        <f t="shared" ca="1" si="26"/>
        <v>INDFDEFFEM-47</v>
      </c>
      <c r="C288" s="15" t="str">
        <f t="shared" ca="1" si="25"/>
        <v>IFDEM</v>
      </c>
      <c r="D288" s="16">
        <f>'EE investment costs'!$F$15</f>
        <v>2016</v>
      </c>
      <c r="E288" s="14">
        <f>VLOOKUP(X288,'EE investment costs'!$D$56:$R$656,15,0)</f>
        <v>4.201295</v>
      </c>
      <c r="F288" s="17">
        <f ca="1">INDEX('EE investment costs'!$D$56:$R$656,MATCH(X288,'EE investment costs'!$D$56:$D$656,0),MATCH($V$8,'EE investment costs'!$D$56:$R$56,0))</f>
        <v>1716.1930537919918</v>
      </c>
      <c r="I288" s="18">
        <v>1</v>
      </c>
      <c r="J288" s="18">
        <v>1</v>
      </c>
      <c r="K288" s="14">
        <f t="shared" ca="1" si="29"/>
        <v>0</v>
      </c>
      <c r="M288" s="19" t="str">
        <f t="shared" ca="1" si="27"/>
        <v>INDFDEFFEM-47</v>
      </c>
      <c r="N288" s="23" t="str">
        <f t="shared" ca="1" si="28"/>
        <v>Food industry Saving Tech-Electric Motors 4.7y</v>
      </c>
      <c r="O288" s="23" t="s">
        <v>32</v>
      </c>
      <c r="P288" s="23" t="s">
        <v>33</v>
      </c>
      <c r="Q288" s="23"/>
      <c r="R288" s="23"/>
      <c r="S288" s="19" t="s">
        <v>34</v>
      </c>
      <c r="V288" s="16" t="str">
        <f t="shared" ca="1" si="30"/>
        <v>FD</v>
      </c>
      <c r="W288" s="14" t="str">
        <f t="shared" ca="1" si="30"/>
        <v>Food industry</v>
      </c>
      <c r="X288" s="3" t="str">
        <f>'EE investment costs'!D337</f>
        <v>EM-47</v>
      </c>
      <c r="Y288" s="3" t="str">
        <f>'EE investment costs'!E337</f>
        <v>Electric Motors</v>
      </c>
      <c r="AC288" s="123">
        <f>'EE investment costs'!C337</f>
        <v>4.7</v>
      </c>
      <c r="AD288" s="22"/>
    </row>
    <row r="289" spans="2:30">
      <c r="B289" s="14" t="str">
        <f t="shared" ca="1" si="26"/>
        <v>INDFDEFFTF-47</v>
      </c>
      <c r="C289" s="15" t="str">
        <f t="shared" ca="1" si="25"/>
        <v>IFDTF</v>
      </c>
      <c r="D289" s="16">
        <f>'EE investment costs'!$F$15</f>
        <v>2016</v>
      </c>
      <c r="E289" s="14">
        <f>VLOOKUP(X289,'EE investment costs'!$D$56:$R$656,15,0)</f>
        <v>15.583333333333332</v>
      </c>
      <c r="F289" s="17">
        <f ca="1">INDEX('EE investment costs'!$D$56:$R$656,MATCH(X289,'EE investment costs'!$D$56:$D$656,0),MATCH($V$8,'EE investment costs'!$D$56:$R$56,0))</f>
        <v>690.60437328289368</v>
      </c>
      <c r="I289" s="18">
        <v>1</v>
      </c>
      <c r="J289" s="18">
        <v>1</v>
      </c>
      <c r="K289" s="14">
        <f t="shared" ca="1" si="29"/>
        <v>6</v>
      </c>
      <c r="M289" s="19" t="str">
        <f t="shared" ca="1" si="27"/>
        <v>INDFDEFFTF-47</v>
      </c>
      <c r="N289" s="23" t="str">
        <f t="shared" ca="1" si="28"/>
        <v>Food industry Saving Tech-Haulage Tractors, Trucks, Fishing boats 4.7y</v>
      </c>
      <c r="O289" s="23" t="s">
        <v>32</v>
      </c>
      <c r="P289" s="23" t="s">
        <v>33</v>
      </c>
      <c r="Q289" s="23"/>
      <c r="R289" s="23"/>
      <c r="S289" s="19" t="s">
        <v>34</v>
      </c>
      <c r="V289" s="16" t="str">
        <f t="shared" ca="1" si="30"/>
        <v>FD</v>
      </c>
      <c r="W289" s="14" t="str">
        <f t="shared" ca="1" si="30"/>
        <v>Food industry</v>
      </c>
      <c r="X289" s="3" t="str">
        <f>'EE investment costs'!D338</f>
        <v>TF-47</v>
      </c>
      <c r="Y289" s="3" t="str">
        <f>'EE investment costs'!E338</f>
        <v>Haulage Tractors, Trucks, Fishing boats</v>
      </c>
      <c r="AC289" s="123">
        <f>'EE investment costs'!C338</f>
        <v>4.7</v>
      </c>
      <c r="AD289" s="22"/>
    </row>
    <row r="290" spans="2:30">
      <c r="B290" s="14" t="str">
        <f t="shared" ca="1" si="26"/>
        <v>INDFDEFFMT-48</v>
      </c>
      <c r="C290" s="15" t="str">
        <f t="shared" ca="1" si="25"/>
        <v>IFDMT</v>
      </c>
      <c r="D290" s="16">
        <f>'EE investment costs'!$F$15</f>
        <v>2016</v>
      </c>
      <c r="E290" s="14">
        <f>VLOOKUP(X290,'EE investment costs'!$D$56:$R$656,15,0)</f>
        <v>6.0799999999999992</v>
      </c>
      <c r="F290" s="17">
        <f ca="1">INDEX('EE investment costs'!$D$56:$R$656,MATCH(X290,'EE investment costs'!$D$56:$D$656,0),MATCH($V$8,'EE investment costs'!$D$56:$R$56,0))</f>
        <v>675.43864137281605</v>
      </c>
      <c r="I290" s="18">
        <v>1</v>
      </c>
      <c r="J290" s="18">
        <v>1</v>
      </c>
      <c r="K290" s="14">
        <f t="shared" ca="1" si="29"/>
        <v>6</v>
      </c>
      <c r="M290" s="19" t="str">
        <f t="shared" ca="1" si="27"/>
        <v>INDFDEFFMT-48</v>
      </c>
      <c r="N290" s="23" t="str">
        <f t="shared" ca="1" si="28"/>
        <v>Food industry Saving Tech-Heat Medium Temp. up to 150C 4.8y</v>
      </c>
      <c r="O290" s="23" t="s">
        <v>32</v>
      </c>
      <c r="P290" s="23" t="s">
        <v>33</v>
      </c>
      <c r="Q290" s="23"/>
      <c r="R290" s="23"/>
      <c r="S290" s="19" t="s">
        <v>34</v>
      </c>
      <c r="V290" s="16" t="str">
        <f t="shared" ca="1" si="30"/>
        <v>FD</v>
      </c>
      <c r="W290" s="14" t="str">
        <f t="shared" ca="1" si="30"/>
        <v>Food industry</v>
      </c>
      <c r="X290" s="3" t="str">
        <f>'EE investment costs'!D339</f>
        <v>MT-48</v>
      </c>
      <c r="Y290" s="3" t="str">
        <f>'EE investment costs'!E339</f>
        <v>Heat Medium Temp. up to 150C</v>
      </c>
      <c r="AC290" s="123">
        <f>'EE investment costs'!C339</f>
        <v>4.8</v>
      </c>
      <c r="AD290" s="22"/>
    </row>
    <row r="291" spans="2:30">
      <c r="B291" s="14" t="str">
        <f t="shared" ca="1" si="26"/>
        <v>INDFDEFFHT-48</v>
      </c>
      <c r="C291" s="15" t="str">
        <f t="shared" ca="1" si="25"/>
        <v>IFDHT</v>
      </c>
      <c r="D291" s="16">
        <f>'EE investment costs'!$F$15</f>
        <v>2016</v>
      </c>
      <c r="E291" s="14">
        <f>VLOOKUP(X291,'EE investment costs'!$D$56:$R$656,15,0)</f>
        <v>4.8639999999999999</v>
      </c>
      <c r="F291" s="17">
        <f ca="1">INDEX('EE investment costs'!$D$56:$R$656,MATCH(X291,'EE investment costs'!$D$56:$D$656,0),MATCH($V$8,'EE investment costs'!$D$56:$R$56,0))</f>
        <v>526.20362782124198</v>
      </c>
      <c r="I291" s="18">
        <v>1</v>
      </c>
      <c r="J291" s="18">
        <v>1</v>
      </c>
      <c r="K291" s="14">
        <f t="shared" ca="1" si="29"/>
        <v>7</v>
      </c>
      <c r="M291" s="19" t="str">
        <f t="shared" ca="1" si="27"/>
        <v>INDFDEFFHT-48</v>
      </c>
      <c r="N291" s="23" t="str">
        <f t="shared" ca="1" si="28"/>
        <v>Food industry Saving Tech-Heat High Temp. over 150C 4.8y</v>
      </c>
      <c r="O291" s="23" t="s">
        <v>32</v>
      </c>
      <c r="P291" s="23" t="s">
        <v>33</v>
      </c>
      <c r="Q291" s="23"/>
      <c r="R291" s="23"/>
      <c r="S291" s="19" t="s">
        <v>34</v>
      </c>
      <c r="V291" s="16" t="str">
        <f t="shared" ca="1" si="30"/>
        <v>FD</v>
      </c>
      <c r="W291" s="14" t="str">
        <f t="shared" ca="1" si="30"/>
        <v>Food industry</v>
      </c>
      <c r="X291" s="3" t="str">
        <f>'EE investment costs'!D340</f>
        <v>HT-48</v>
      </c>
      <c r="Y291" s="3" t="str">
        <f>'EE investment costs'!E340</f>
        <v>Heat High Temp. over 150C</v>
      </c>
      <c r="AC291" s="123">
        <f>'EE investment costs'!C340</f>
        <v>4.8</v>
      </c>
      <c r="AD291" s="22"/>
    </row>
    <row r="292" spans="2:30">
      <c r="B292" s="14" t="str">
        <f t="shared" ca="1" si="26"/>
        <v>INDFDEFFRH-48</v>
      </c>
      <c r="C292" s="15" t="str">
        <f t="shared" ca="1" si="25"/>
        <v>IFDRH</v>
      </c>
      <c r="D292" s="16">
        <f>'EE investment costs'!$F$15</f>
        <v>2016</v>
      </c>
      <c r="E292" s="14">
        <f>VLOOKUP(X292,'EE investment costs'!$D$56:$R$656,15,0)</f>
        <v>16.149333333333335</v>
      </c>
      <c r="F292" s="17">
        <f ca="1">INDEX('EE investment costs'!$D$56:$R$656,MATCH(X292,'EE investment costs'!$D$56:$D$656,0),MATCH($V$8,'EE investment costs'!$D$56:$R$56,0))</f>
        <v>504.39210005549512</v>
      </c>
      <c r="I292" s="18">
        <v>1</v>
      </c>
      <c r="J292" s="18">
        <v>1</v>
      </c>
      <c r="K292" s="14">
        <f t="shared" ca="1" si="29"/>
        <v>7</v>
      </c>
      <c r="M292" s="19" t="str">
        <f t="shared" ca="1" si="27"/>
        <v>INDFDEFFRH-48</v>
      </c>
      <c r="N292" s="23" t="str">
        <f t="shared" ca="1" si="28"/>
        <v>Food industry Saving Tech-Heat Room Heat 4.8y</v>
      </c>
      <c r="O292" s="23" t="s">
        <v>32</v>
      </c>
      <c r="P292" s="23" t="s">
        <v>33</v>
      </c>
      <c r="Q292" s="23"/>
      <c r="R292" s="23"/>
      <c r="S292" s="19" t="s">
        <v>34</v>
      </c>
      <c r="V292" s="16" t="str">
        <f t="shared" ca="1" si="30"/>
        <v>FD</v>
      </c>
      <c r="W292" s="14" t="str">
        <f t="shared" ca="1" si="30"/>
        <v>Food industry</v>
      </c>
      <c r="X292" s="3" t="str">
        <f>'EE investment costs'!D341</f>
        <v>RH-48</v>
      </c>
      <c r="Y292" s="3" t="str">
        <f>'EE investment costs'!E341</f>
        <v>Heat Room Heat</v>
      </c>
      <c r="AC292" s="123">
        <f>'EE investment costs'!C341</f>
        <v>4.8</v>
      </c>
      <c r="AD292" s="22"/>
    </row>
    <row r="293" spans="2:30">
      <c r="B293" s="14" t="str">
        <f t="shared" ca="1" si="26"/>
        <v>INDFDEFFLA-48</v>
      </c>
      <c r="C293" s="15" t="str">
        <f t="shared" ca="1" si="25"/>
        <v>IFDLA</v>
      </c>
      <c r="D293" s="16">
        <f>'EE investment costs'!$F$15</f>
        <v>2016</v>
      </c>
      <c r="E293" s="14">
        <f>VLOOKUP(X293,'EE investment costs'!$D$56:$R$656,15,0)</f>
        <v>4.0142666666666669</v>
      </c>
      <c r="F293" s="17">
        <f ca="1">INDEX('EE investment costs'!$D$56:$R$656,MATCH(X293,'EE investment costs'!$D$56:$D$656,0),MATCH($V$8,'EE investment costs'!$D$56:$R$56,0))</f>
        <v>1701.5338902769925</v>
      </c>
      <c r="I293" s="18">
        <v>1</v>
      </c>
      <c r="J293" s="18">
        <v>1</v>
      </c>
      <c r="K293" s="14">
        <f t="shared" ca="1" si="29"/>
        <v>0</v>
      </c>
      <c r="M293" s="19" t="str">
        <f t="shared" ca="1" si="27"/>
        <v>INDFDEFFLA-48</v>
      </c>
      <c r="N293" s="23" t="str">
        <f t="shared" ca="1" si="28"/>
        <v>Food industry Saving Tech-Light 4.8y</v>
      </c>
      <c r="O293" s="23" t="s">
        <v>32</v>
      </c>
      <c r="P293" s="23" t="s">
        <v>33</v>
      </c>
      <c r="Q293" s="23"/>
      <c r="R293" s="23"/>
      <c r="S293" s="19" t="s">
        <v>34</v>
      </c>
      <c r="V293" s="16" t="str">
        <f t="shared" ca="1" si="30"/>
        <v>FD</v>
      </c>
      <c r="W293" s="14" t="str">
        <f t="shared" ca="1" si="30"/>
        <v>Food industry</v>
      </c>
      <c r="X293" s="3" t="str">
        <f>'EE investment costs'!D342</f>
        <v>LA-48</v>
      </c>
      <c r="Y293" s="3" t="str">
        <f>'EE investment costs'!E342</f>
        <v>Light</v>
      </c>
      <c r="AC293" s="123">
        <f>'EE investment costs'!C342</f>
        <v>4.8</v>
      </c>
      <c r="AD293" s="22"/>
    </row>
    <row r="294" spans="2:30">
      <c r="B294" s="14" t="str">
        <f t="shared" ca="1" si="26"/>
        <v>INDFDEFFEM-48</v>
      </c>
      <c r="C294" s="15" t="str">
        <f t="shared" ca="1" si="25"/>
        <v>IFDEM</v>
      </c>
      <c r="D294" s="16">
        <f>'EE investment costs'!$F$15</f>
        <v>2016</v>
      </c>
      <c r="E294" s="14">
        <f>VLOOKUP(X294,'EE investment costs'!$D$56:$R$656,15,0)</f>
        <v>4.2149799999999997</v>
      </c>
      <c r="F294" s="17">
        <f ca="1">INDEX('EE investment costs'!$D$56:$R$656,MATCH(X294,'EE investment costs'!$D$56:$D$656,0),MATCH($V$8,'EE investment costs'!$D$56:$R$56,0))</f>
        <v>1739.2020753612369</v>
      </c>
      <c r="I294" s="18">
        <v>1</v>
      </c>
      <c r="J294" s="18">
        <v>1</v>
      </c>
      <c r="K294" s="14">
        <f t="shared" ca="1" si="29"/>
        <v>0</v>
      </c>
      <c r="M294" s="19" t="str">
        <f t="shared" ca="1" si="27"/>
        <v>INDFDEFFEM-48</v>
      </c>
      <c r="N294" s="23" t="str">
        <f t="shared" ca="1" si="28"/>
        <v>Food industry Saving Tech-Electric Motors 4.8y</v>
      </c>
      <c r="O294" s="23" t="s">
        <v>32</v>
      </c>
      <c r="P294" s="23" t="s">
        <v>33</v>
      </c>
      <c r="Q294" s="23"/>
      <c r="R294" s="23"/>
      <c r="S294" s="19" t="s">
        <v>34</v>
      </c>
      <c r="V294" s="16" t="str">
        <f t="shared" ca="1" si="30"/>
        <v>FD</v>
      </c>
      <c r="W294" s="14" t="str">
        <f t="shared" ca="1" si="30"/>
        <v>Food industry</v>
      </c>
      <c r="X294" s="3" t="str">
        <f>'EE investment costs'!D343</f>
        <v>EM-48</v>
      </c>
      <c r="Y294" s="3" t="str">
        <f>'EE investment costs'!E343</f>
        <v>Electric Motors</v>
      </c>
      <c r="AC294" s="123">
        <f>'EE investment costs'!C343</f>
        <v>4.8</v>
      </c>
      <c r="AD294" s="22"/>
    </row>
    <row r="295" spans="2:30">
      <c r="B295" s="14" t="str">
        <f t="shared" ca="1" si="26"/>
        <v>INDFDEFFTF-48</v>
      </c>
      <c r="C295" s="15" t="str">
        <f t="shared" ca="1" si="25"/>
        <v>IFDTF</v>
      </c>
      <c r="D295" s="16">
        <f>'EE investment costs'!$F$15</f>
        <v>2016</v>
      </c>
      <c r="E295" s="14">
        <f>VLOOKUP(X295,'EE investment costs'!$D$56:$R$656,15,0)</f>
        <v>15.666666666666664</v>
      </c>
      <c r="F295" s="17">
        <f ca="1">INDEX('EE investment costs'!$D$56:$R$656,MATCH(X295,'EE investment costs'!$D$56:$D$656,0),MATCH($V$8,'EE investment costs'!$D$56:$R$56,0))</f>
        <v>705.29808335274254</v>
      </c>
      <c r="I295" s="18">
        <v>1</v>
      </c>
      <c r="J295" s="18">
        <v>1</v>
      </c>
      <c r="K295" s="14">
        <f t="shared" ca="1" si="29"/>
        <v>5</v>
      </c>
      <c r="M295" s="19" t="str">
        <f t="shared" ca="1" si="27"/>
        <v>INDFDEFFTF-48</v>
      </c>
      <c r="N295" s="23" t="str">
        <f t="shared" ca="1" si="28"/>
        <v>Food industry Saving Tech-Haulage Tractors, Trucks, Fishing boats 4.8y</v>
      </c>
      <c r="O295" s="23" t="s">
        <v>32</v>
      </c>
      <c r="P295" s="23" t="s">
        <v>33</v>
      </c>
      <c r="Q295" s="23"/>
      <c r="R295" s="23"/>
      <c r="S295" s="19" t="s">
        <v>34</v>
      </c>
      <c r="V295" s="16" t="str">
        <f t="shared" ca="1" si="30"/>
        <v>FD</v>
      </c>
      <c r="W295" s="14" t="str">
        <f t="shared" ca="1" si="30"/>
        <v>Food industry</v>
      </c>
      <c r="X295" s="3" t="str">
        <f>'EE investment costs'!D344</f>
        <v>TF-48</v>
      </c>
      <c r="Y295" s="3" t="str">
        <f>'EE investment costs'!E344</f>
        <v>Haulage Tractors, Trucks, Fishing boats</v>
      </c>
      <c r="AC295" s="123">
        <f>'EE investment costs'!C344</f>
        <v>4.8</v>
      </c>
      <c r="AD295" s="22"/>
    </row>
    <row r="296" spans="2:30">
      <c r="B296" s="14" t="str">
        <f t="shared" ca="1" si="26"/>
        <v>INDFDEFFMT-49</v>
      </c>
      <c r="C296" s="15" t="str">
        <f t="shared" ca="1" si="25"/>
        <v>IFDMT</v>
      </c>
      <c r="D296" s="16">
        <f>'EE investment costs'!$F$15</f>
        <v>2016</v>
      </c>
      <c r="E296" s="14">
        <f>VLOOKUP(X296,'EE investment costs'!$D$56:$R$656,15,0)</f>
        <v>6.09</v>
      </c>
      <c r="F296" s="17">
        <f ca="1">INDEX('EE investment costs'!$D$56:$R$656,MATCH(X296,'EE investment costs'!$D$56:$D$656,0),MATCH($V$8,'EE investment costs'!$D$56:$R$56,0))</f>
        <v>686.01327823241866</v>
      </c>
      <c r="I296" s="18">
        <v>1</v>
      </c>
      <c r="J296" s="18">
        <v>1</v>
      </c>
      <c r="K296" s="14">
        <f t="shared" ca="1" si="29"/>
        <v>6</v>
      </c>
      <c r="M296" s="19" t="str">
        <f t="shared" ca="1" si="27"/>
        <v>INDFDEFFMT-49</v>
      </c>
      <c r="N296" s="23" t="str">
        <f t="shared" ca="1" si="28"/>
        <v>Food industry Saving Tech-Heat Medium Temp. up to 150C 4.9y</v>
      </c>
      <c r="O296" s="23" t="s">
        <v>32</v>
      </c>
      <c r="P296" s="23" t="s">
        <v>33</v>
      </c>
      <c r="Q296" s="23"/>
      <c r="R296" s="23"/>
      <c r="S296" s="19" t="s">
        <v>34</v>
      </c>
      <c r="V296" s="16" t="str">
        <f t="shared" ca="1" si="30"/>
        <v>FD</v>
      </c>
      <c r="W296" s="14" t="str">
        <f t="shared" ca="1" si="30"/>
        <v>Food industry</v>
      </c>
      <c r="X296" s="3" t="str">
        <f>'EE investment costs'!D345</f>
        <v>MT-49</v>
      </c>
      <c r="Y296" s="3" t="str">
        <f>'EE investment costs'!E345</f>
        <v>Heat Medium Temp. up to 150C</v>
      </c>
      <c r="AC296" s="123">
        <f>'EE investment costs'!C345</f>
        <v>4.9000000000000004</v>
      </c>
      <c r="AD296" s="22"/>
    </row>
    <row r="297" spans="2:30">
      <c r="B297" s="14" t="str">
        <f t="shared" ca="1" si="26"/>
        <v>INDFDEFFHT-49</v>
      </c>
      <c r="C297" s="15" t="str">
        <f t="shared" ca="1" si="25"/>
        <v>IFDHT</v>
      </c>
      <c r="D297" s="16">
        <f>'EE investment costs'!$F$15</f>
        <v>2016</v>
      </c>
      <c r="E297" s="14">
        <f>VLOOKUP(X297,'EE investment costs'!$D$56:$R$656,15,0)</f>
        <v>4.8719999999999999</v>
      </c>
      <c r="F297" s="17">
        <f ca="1">INDEX('EE investment costs'!$D$56:$R$656,MATCH(X297,'EE investment costs'!$D$56:$D$656,0),MATCH($V$8,'EE investment costs'!$D$56:$R$56,0))</f>
        <v>532.53506919165977</v>
      </c>
      <c r="I297" s="18">
        <v>1</v>
      </c>
      <c r="J297" s="18">
        <v>1</v>
      </c>
      <c r="K297" s="14">
        <f t="shared" ca="1" si="29"/>
        <v>7</v>
      </c>
      <c r="M297" s="19" t="str">
        <f t="shared" ca="1" si="27"/>
        <v>INDFDEFFHT-49</v>
      </c>
      <c r="N297" s="23" t="str">
        <f t="shared" ca="1" si="28"/>
        <v>Food industry Saving Tech-Heat High Temp. over 150C 4.9y</v>
      </c>
      <c r="O297" s="23" t="s">
        <v>32</v>
      </c>
      <c r="P297" s="23" t="s">
        <v>33</v>
      </c>
      <c r="Q297" s="23"/>
      <c r="R297" s="23"/>
      <c r="S297" s="19" t="s">
        <v>34</v>
      </c>
      <c r="V297" s="16" t="str">
        <f t="shared" ca="1" si="30"/>
        <v>FD</v>
      </c>
      <c r="W297" s="14" t="str">
        <f t="shared" ca="1" si="30"/>
        <v>Food industry</v>
      </c>
      <c r="X297" s="3" t="str">
        <f>'EE investment costs'!D346</f>
        <v>HT-49</v>
      </c>
      <c r="Y297" s="3" t="str">
        <f>'EE investment costs'!E346</f>
        <v>Heat High Temp. over 150C</v>
      </c>
      <c r="AC297" s="123">
        <f>'EE investment costs'!C346</f>
        <v>4.9000000000000004</v>
      </c>
      <c r="AD297" s="22"/>
    </row>
    <row r="298" spans="2:30">
      <c r="B298" s="14" t="str">
        <f t="shared" ca="1" si="26"/>
        <v>INDFDEFFRH-49</v>
      </c>
      <c r="C298" s="15" t="str">
        <f t="shared" ca="1" si="25"/>
        <v>IFDRH</v>
      </c>
      <c r="D298" s="16">
        <f>'EE investment costs'!$F$15</f>
        <v>2016</v>
      </c>
      <c r="E298" s="14">
        <f>VLOOKUP(X298,'EE investment costs'!$D$56:$R$656,15,0)</f>
        <v>16.168000000000003</v>
      </c>
      <c r="F298" s="17">
        <f ca="1">INDEX('EE investment costs'!$D$56:$R$656,MATCH(X298,'EE investment costs'!$D$56:$D$656,0),MATCH($V$8,'EE investment costs'!$D$56:$R$56,0))</f>
        <v>543.1914923674567</v>
      </c>
      <c r="I298" s="18">
        <v>1</v>
      </c>
      <c r="J298" s="18">
        <v>1</v>
      </c>
      <c r="K298" s="14">
        <f t="shared" ca="1" si="29"/>
        <v>7</v>
      </c>
      <c r="M298" s="19" t="str">
        <f t="shared" ca="1" si="27"/>
        <v>INDFDEFFRH-49</v>
      </c>
      <c r="N298" s="23" t="str">
        <f t="shared" ca="1" si="28"/>
        <v>Food industry Saving Tech-Heat Room Heat 4.9y</v>
      </c>
      <c r="O298" s="23" t="s">
        <v>32</v>
      </c>
      <c r="P298" s="23" t="s">
        <v>33</v>
      </c>
      <c r="Q298" s="23"/>
      <c r="R298" s="23"/>
      <c r="S298" s="19" t="s">
        <v>34</v>
      </c>
      <c r="V298" s="16" t="str">
        <f t="shared" ca="1" si="30"/>
        <v>FD</v>
      </c>
      <c r="W298" s="14" t="str">
        <f t="shared" ca="1" si="30"/>
        <v>Food industry</v>
      </c>
      <c r="X298" s="3" t="str">
        <f>'EE investment costs'!D347</f>
        <v>RH-49</v>
      </c>
      <c r="Y298" s="3" t="str">
        <f>'EE investment costs'!E347</f>
        <v>Heat Room Heat</v>
      </c>
      <c r="AC298" s="123">
        <f>'EE investment costs'!C347</f>
        <v>4.9000000000000004</v>
      </c>
      <c r="AD298" s="22"/>
    </row>
    <row r="299" spans="2:30">
      <c r="B299" s="14" t="str">
        <f t="shared" ca="1" si="26"/>
        <v>INDFDEFFLA-49</v>
      </c>
      <c r="C299" s="15" t="str">
        <f t="shared" ca="1" si="25"/>
        <v>IFDLA</v>
      </c>
      <c r="D299" s="16">
        <f>'EE investment costs'!$F$15</f>
        <v>2016</v>
      </c>
      <c r="E299" s="14">
        <f>VLOOKUP(X299,'EE investment costs'!$D$56:$R$656,15,0)</f>
        <v>4.0273000000000003</v>
      </c>
      <c r="F299" s="17">
        <f ca="1">INDEX('EE investment costs'!$D$56:$R$656,MATCH(X299,'EE investment costs'!$D$56:$D$656,0),MATCH($V$8,'EE investment costs'!$D$56:$R$56,0))</f>
        <v>1716.9365289551527</v>
      </c>
      <c r="I299" s="18">
        <v>1</v>
      </c>
      <c r="J299" s="18">
        <v>1</v>
      </c>
      <c r="K299" s="14">
        <f t="shared" ca="1" si="29"/>
        <v>0</v>
      </c>
      <c r="M299" s="19" t="str">
        <f t="shared" ca="1" si="27"/>
        <v>INDFDEFFLA-49</v>
      </c>
      <c r="N299" s="23" t="str">
        <f t="shared" ca="1" si="28"/>
        <v>Food industry Saving Tech-Light 4.9y</v>
      </c>
      <c r="O299" s="23" t="s">
        <v>32</v>
      </c>
      <c r="P299" s="23" t="s">
        <v>33</v>
      </c>
      <c r="Q299" s="23"/>
      <c r="R299" s="23"/>
      <c r="S299" s="19" t="s">
        <v>34</v>
      </c>
      <c r="V299" s="16" t="str">
        <f t="shared" ca="1" si="30"/>
        <v>FD</v>
      </c>
      <c r="W299" s="14" t="str">
        <f t="shared" ca="1" si="30"/>
        <v>Food industry</v>
      </c>
      <c r="X299" s="3" t="str">
        <f>'EE investment costs'!D348</f>
        <v>LA-49</v>
      </c>
      <c r="Y299" s="3" t="str">
        <f>'EE investment costs'!E348</f>
        <v>Light</v>
      </c>
      <c r="AC299" s="123">
        <f>'EE investment costs'!C348</f>
        <v>4.9000000000000004</v>
      </c>
      <c r="AD299" s="22"/>
    </row>
    <row r="300" spans="2:30">
      <c r="B300" s="14" t="str">
        <f t="shared" ca="1" si="26"/>
        <v>INDFDEFFEM-49</v>
      </c>
      <c r="C300" s="15" t="str">
        <f t="shared" ca="1" si="25"/>
        <v>IFDEM</v>
      </c>
      <c r="D300" s="16">
        <f>'EE investment costs'!$F$15</f>
        <v>2016</v>
      </c>
      <c r="E300" s="14">
        <f>VLOOKUP(X300,'EE investment costs'!$D$56:$R$656,15,0)</f>
        <v>4.2286650000000003</v>
      </c>
      <c r="F300" s="17">
        <f ca="1">INDEX('EE investment costs'!$D$56:$R$656,MATCH(X300,'EE investment costs'!$D$56:$D$656,0),MATCH($V$8,'EE investment costs'!$D$56:$R$56,0))</f>
        <v>1762.2110969304822</v>
      </c>
      <c r="I300" s="18">
        <v>1</v>
      </c>
      <c r="J300" s="18">
        <v>1</v>
      </c>
      <c r="K300" s="14">
        <f t="shared" ca="1" si="29"/>
        <v>0</v>
      </c>
      <c r="M300" s="19" t="str">
        <f t="shared" ca="1" si="27"/>
        <v>INDFDEFFEM-49</v>
      </c>
      <c r="N300" s="23" t="str">
        <f t="shared" ca="1" si="28"/>
        <v>Food industry Saving Tech-Electric Motors 4.9y</v>
      </c>
      <c r="O300" s="23" t="s">
        <v>32</v>
      </c>
      <c r="P300" s="23" t="s">
        <v>33</v>
      </c>
      <c r="Q300" s="23"/>
      <c r="R300" s="23"/>
      <c r="S300" s="19" t="s">
        <v>34</v>
      </c>
      <c r="V300" s="16" t="str">
        <f t="shared" ca="1" si="30"/>
        <v>FD</v>
      </c>
      <c r="W300" s="14" t="str">
        <f t="shared" ca="1" si="30"/>
        <v>Food industry</v>
      </c>
      <c r="X300" s="3" t="str">
        <f>'EE investment costs'!D349</f>
        <v>EM-49</v>
      </c>
      <c r="Y300" s="3" t="str">
        <f>'EE investment costs'!E349</f>
        <v>Electric Motors</v>
      </c>
      <c r="AC300" s="123">
        <f>'EE investment costs'!C349</f>
        <v>4.9000000000000004</v>
      </c>
      <c r="AD300" s="22"/>
    </row>
    <row r="301" spans="2:30">
      <c r="B301" s="14" t="str">
        <f t="shared" ca="1" si="26"/>
        <v>INDFDEFFTF-49</v>
      </c>
      <c r="C301" s="15" t="str">
        <f t="shared" ca="1" si="25"/>
        <v>IFDTF</v>
      </c>
      <c r="D301" s="16">
        <f>'EE investment costs'!$F$15</f>
        <v>2016</v>
      </c>
      <c r="E301" s="14">
        <f>VLOOKUP(X301,'EE investment costs'!$D$56:$R$656,15,0)</f>
        <v>15.75</v>
      </c>
      <c r="F301" s="17">
        <f ca="1">INDEX('EE investment costs'!$D$56:$R$656,MATCH(X301,'EE investment costs'!$D$56:$D$656,0),MATCH($V$8,'EE investment costs'!$D$56:$R$56,0))</f>
        <v>719.99179342259129</v>
      </c>
      <c r="I301" s="18">
        <v>1</v>
      </c>
      <c r="J301" s="18">
        <v>1</v>
      </c>
      <c r="K301" s="14">
        <f t="shared" ca="1" si="29"/>
        <v>5</v>
      </c>
      <c r="M301" s="19" t="str">
        <f t="shared" ca="1" si="27"/>
        <v>INDFDEFFTF-49</v>
      </c>
      <c r="N301" s="23" t="str">
        <f t="shared" ca="1" si="28"/>
        <v>Food industry Saving Tech-Haulage Tractors, Trucks, Fishing boats 4.9y</v>
      </c>
      <c r="O301" s="23" t="s">
        <v>32</v>
      </c>
      <c r="P301" s="23" t="s">
        <v>33</v>
      </c>
      <c r="Q301" s="23"/>
      <c r="R301" s="23"/>
      <c r="S301" s="19" t="s">
        <v>34</v>
      </c>
      <c r="V301" s="16" t="str">
        <f t="shared" ca="1" si="30"/>
        <v>FD</v>
      </c>
      <c r="W301" s="14" t="str">
        <f t="shared" ca="1" si="30"/>
        <v>Food industry</v>
      </c>
      <c r="X301" s="3" t="str">
        <f>'EE investment costs'!D350</f>
        <v>TF-49</v>
      </c>
      <c r="Y301" s="3" t="str">
        <f>'EE investment costs'!E350</f>
        <v>Haulage Tractors, Trucks, Fishing boats</v>
      </c>
      <c r="AC301" s="123">
        <f>'EE investment costs'!C350</f>
        <v>4.9000000000000004</v>
      </c>
      <c r="AD301" s="22"/>
    </row>
    <row r="302" spans="2:30">
      <c r="B302" s="14" t="str">
        <f t="shared" ca="1" si="26"/>
        <v>INDFDEFFMT-50</v>
      </c>
      <c r="C302" s="15" t="str">
        <f t="shared" ca="1" si="25"/>
        <v>IFDMT</v>
      </c>
      <c r="D302" s="16">
        <f>'EE investment costs'!$F$15</f>
        <v>2016</v>
      </c>
      <c r="E302" s="14">
        <f>VLOOKUP(X302,'EE investment costs'!$D$56:$R$656,15,0)</f>
        <v>6.1</v>
      </c>
      <c r="F302" s="17">
        <f ca="1">INDEX('EE investment costs'!$D$56:$R$656,MATCH(X302,'EE investment costs'!$D$56:$D$656,0),MATCH($V$8,'EE investment costs'!$D$56:$R$56,0))</f>
        <v>696.58791509202126</v>
      </c>
      <c r="I302" s="18">
        <v>1</v>
      </c>
      <c r="J302" s="18">
        <v>1</v>
      </c>
      <c r="K302" s="14">
        <f t="shared" ca="1" si="29"/>
        <v>6</v>
      </c>
      <c r="M302" s="19" t="str">
        <f t="shared" ca="1" si="27"/>
        <v>INDFDEFFMT-50</v>
      </c>
      <c r="N302" s="23" t="str">
        <f t="shared" ca="1" si="28"/>
        <v>Food industry Saving Tech-Heat Medium Temp. up to 150C 5y</v>
      </c>
      <c r="O302" s="23" t="s">
        <v>32</v>
      </c>
      <c r="P302" s="23" t="s">
        <v>33</v>
      </c>
      <c r="Q302" s="23"/>
      <c r="R302" s="23"/>
      <c r="S302" s="19" t="s">
        <v>34</v>
      </c>
      <c r="V302" s="16" t="str">
        <f t="shared" ca="1" si="30"/>
        <v>FD</v>
      </c>
      <c r="W302" s="14" t="str">
        <f t="shared" ca="1" si="30"/>
        <v>Food industry</v>
      </c>
      <c r="X302" s="3" t="str">
        <f>'EE investment costs'!D351</f>
        <v>MT-50</v>
      </c>
      <c r="Y302" s="3" t="str">
        <f>'EE investment costs'!E351</f>
        <v>Heat Medium Temp. up to 150C</v>
      </c>
      <c r="AC302" s="123">
        <f>'EE investment costs'!C351</f>
        <v>5</v>
      </c>
      <c r="AD302" s="22"/>
    </row>
    <row r="303" spans="2:30">
      <c r="B303" s="14" t="str">
        <f t="shared" ca="1" si="26"/>
        <v>INDFDEFFHT-50</v>
      </c>
      <c r="C303" s="15" t="str">
        <f t="shared" ca="1" si="25"/>
        <v>IFDHT</v>
      </c>
      <c r="D303" s="16">
        <f>'EE investment costs'!$F$15</f>
        <v>2016</v>
      </c>
      <c r="E303" s="14">
        <f>VLOOKUP(X303,'EE investment costs'!$D$56:$R$656,15,0)</f>
        <v>4.88</v>
      </c>
      <c r="F303" s="17">
        <f ca="1">INDEX('EE investment costs'!$D$56:$R$656,MATCH(X303,'EE investment costs'!$D$56:$D$656,0),MATCH($V$8,'EE investment costs'!$D$56:$R$56,0))</f>
        <v>538.86651056207756</v>
      </c>
      <c r="I303" s="18">
        <v>1</v>
      </c>
      <c r="J303" s="18">
        <v>1</v>
      </c>
      <c r="K303" s="14">
        <f t="shared" ca="1" si="29"/>
        <v>7</v>
      </c>
      <c r="M303" s="19" t="str">
        <f t="shared" ca="1" si="27"/>
        <v>INDFDEFFHT-50</v>
      </c>
      <c r="N303" s="23" t="str">
        <f t="shared" ca="1" si="28"/>
        <v>Food industry Saving Tech-Heat High Temp. over 150C 5y</v>
      </c>
      <c r="O303" s="23" t="s">
        <v>32</v>
      </c>
      <c r="P303" s="23" t="s">
        <v>33</v>
      </c>
      <c r="Q303" s="23"/>
      <c r="R303" s="23"/>
      <c r="S303" s="19" t="s">
        <v>34</v>
      </c>
      <c r="V303" s="16" t="str">
        <f t="shared" ca="1" si="30"/>
        <v>FD</v>
      </c>
      <c r="W303" s="14" t="str">
        <f t="shared" ca="1" si="30"/>
        <v>Food industry</v>
      </c>
      <c r="X303" s="3" t="str">
        <f>'EE investment costs'!D352</f>
        <v>HT-50</v>
      </c>
      <c r="Y303" s="3" t="str">
        <f>'EE investment costs'!E352</f>
        <v>Heat High Temp. over 150C</v>
      </c>
      <c r="AC303" s="123">
        <f>'EE investment costs'!C352</f>
        <v>5</v>
      </c>
      <c r="AD303" s="22"/>
    </row>
    <row r="304" spans="2:30">
      <c r="B304" s="14" t="str">
        <f t="shared" ca="1" si="26"/>
        <v>INDFDEFFRH-50</v>
      </c>
      <c r="C304" s="15" t="str">
        <f t="shared" ca="1" si="25"/>
        <v>IFDRH</v>
      </c>
      <c r="D304" s="16">
        <f>'EE investment costs'!$F$15</f>
        <v>2016</v>
      </c>
      <c r="E304" s="14">
        <f>VLOOKUP(X304,'EE investment costs'!$D$56:$R$656,15,0)</f>
        <v>16.186666666666667</v>
      </c>
      <c r="F304" s="17">
        <f ca="1">INDEX('EE investment costs'!$D$56:$R$656,MATCH(X304,'EE investment costs'!$D$56:$D$656,0),MATCH($V$8,'EE investment costs'!$D$56:$R$56,0))</f>
        <v>581.99088467941772</v>
      </c>
      <c r="I304" s="18">
        <v>1</v>
      </c>
      <c r="J304" s="18">
        <v>1</v>
      </c>
      <c r="K304" s="14">
        <f t="shared" ca="1" si="29"/>
        <v>7</v>
      </c>
      <c r="M304" s="19" t="str">
        <f t="shared" ca="1" si="27"/>
        <v>INDFDEFFRH-50</v>
      </c>
      <c r="N304" s="23" t="str">
        <f t="shared" ca="1" si="28"/>
        <v>Food industry Saving Tech-Heat Room Heat 5y</v>
      </c>
      <c r="O304" s="23" t="s">
        <v>32</v>
      </c>
      <c r="P304" s="23" t="s">
        <v>33</v>
      </c>
      <c r="Q304" s="23"/>
      <c r="R304" s="23"/>
      <c r="S304" s="19" t="s">
        <v>34</v>
      </c>
      <c r="V304" s="16" t="str">
        <f t="shared" ca="1" si="30"/>
        <v>FD</v>
      </c>
      <c r="W304" s="14" t="str">
        <f t="shared" ca="1" si="30"/>
        <v>Food industry</v>
      </c>
      <c r="X304" s="3" t="str">
        <f>'EE investment costs'!D353</f>
        <v>RH-50</v>
      </c>
      <c r="Y304" s="3" t="str">
        <f>'EE investment costs'!E353</f>
        <v>Heat Room Heat</v>
      </c>
      <c r="AC304" s="123">
        <f>'EE investment costs'!C353</f>
        <v>5</v>
      </c>
      <c r="AD304" s="22"/>
    </row>
    <row r="305" spans="2:30">
      <c r="B305" s="14" t="str">
        <f t="shared" ca="1" si="26"/>
        <v>INDFDEFFLA-50</v>
      </c>
      <c r="C305" s="15" t="str">
        <f t="shared" ca="1" si="25"/>
        <v>IFDLA</v>
      </c>
      <c r="D305" s="16">
        <f>'EE investment costs'!$F$15</f>
        <v>2016</v>
      </c>
      <c r="E305" s="14">
        <f>VLOOKUP(X305,'EE investment costs'!$D$56:$R$656,15,0)</f>
        <v>4.0403333333333338</v>
      </c>
      <c r="F305" s="17">
        <f ca="1">INDEX('EE investment costs'!$D$56:$R$656,MATCH(X305,'EE investment costs'!$D$56:$D$656,0),MATCH($V$8,'EE investment costs'!$D$56:$R$56,0))</f>
        <v>1732.3391676333124</v>
      </c>
      <c r="I305" s="18">
        <v>1</v>
      </c>
      <c r="J305" s="18">
        <v>1</v>
      </c>
      <c r="K305" s="14">
        <f t="shared" ca="1" si="29"/>
        <v>0</v>
      </c>
      <c r="M305" s="19" t="str">
        <f t="shared" ca="1" si="27"/>
        <v>INDFDEFFLA-50</v>
      </c>
      <c r="N305" s="23" t="str">
        <f t="shared" ca="1" si="28"/>
        <v>Food industry Saving Tech-Light 5y</v>
      </c>
      <c r="O305" s="23" t="s">
        <v>32</v>
      </c>
      <c r="P305" s="23" t="s">
        <v>33</v>
      </c>
      <c r="Q305" s="23"/>
      <c r="R305" s="23"/>
      <c r="S305" s="19" t="s">
        <v>34</v>
      </c>
      <c r="V305" s="16" t="str">
        <f t="shared" ca="1" si="30"/>
        <v>FD</v>
      </c>
      <c r="W305" s="14" t="str">
        <f t="shared" ca="1" si="30"/>
        <v>Food industry</v>
      </c>
      <c r="X305" s="3" t="str">
        <f>'EE investment costs'!D354</f>
        <v>LA-50</v>
      </c>
      <c r="Y305" s="3" t="str">
        <f>'EE investment costs'!E354</f>
        <v>Light</v>
      </c>
      <c r="AC305" s="123">
        <f>'EE investment costs'!C354</f>
        <v>5</v>
      </c>
      <c r="AD305" s="22"/>
    </row>
    <row r="306" spans="2:30">
      <c r="B306" s="14" t="str">
        <f t="shared" ca="1" si="26"/>
        <v>INDFDEFFEM-50</v>
      </c>
      <c r="C306" s="15" t="str">
        <f t="shared" ca="1" si="25"/>
        <v>IFDEM</v>
      </c>
      <c r="D306" s="16">
        <f>'EE investment costs'!$F$15</f>
        <v>2016</v>
      </c>
      <c r="E306" s="14">
        <f>VLOOKUP(X306,'EE investment costs'!$D$56:$R$656,15,0)</f>
        <v>4.2423500000000001</v>
      </c>
      <c r="F306" s="17">
        <f ca="1">INDEX('EE investment costs'!$D$56:$R$656,MATCH(X306,'EE investment costs'!$D$56:$D$656,0),MATCH($V$8,'EE investment costs'!$D$56:$R$56,0))</f>
        <v>1785.2201184997275</v>
      </c>
      <c r="I306" s="18">
        <v>1</v>
      </c>
      <c r="J306" s="18">
        <v>1</v>
      </c>
      <c r="K306" s="14">
        <f t="shared" ca="1" si="29"/>
        <v>0</v>
      </c>
      <c r="M306" s="19" t="str">
        <f t="shared" ca="1" si="27"/>
        <v>INDFDEFFEM-50</v>
      </c>
      <c r="N306" s="23" t="str">
        <f t="shared" ca="1" si="28"/>
        <v>Food industry Saving Tech-Electric Motors 5y</v>
      </c>
      <c r="O306" s="23" t="s">
        <v>32</v>
      </c>
      <c r="P306" s="23" t="s">
        <v>33</v>
      </c>
      <c r="Q306" s="23"/>
      <c r="R306" s="23"/>
      <c r="S306" s="19" t="s">
        <v>34</v>
      </c>
      <c r="V306" s="16" t="str">
        <f t="shared" ca="1" si="30"/>
        <v>FD</v>
      </c>
      <c r="W306" s="14" t="str">
        <f t="shared" ca="1" si="30"/>
        <v>Food industry</v>
      </c>
      <c r="X306" s="3" t="str">
        <f>'EE investment costs'!D355</f>
        <v>EM-50</v>
      </c>
      <c r="Y306" s="3" t="str">
        <f>'EE investment costs'!E355</f>
        <v>Electric Motors</v>
      </c>
      <c r="AC306" s="123">
        <f>'EE investment costs'!C355</f>
        <v>5</v>
      </c>
      <c r="AD306" s="22"/>
    </row>
    <row r="307" spans="2:30" ht="13.5" thickBot="1">
      <c r="B307" s="14" t="str">
        <f t="shared" ca="1" si="26"/>
        <v>INDFDEFFTF-50</v>
      </c>
      <c r="C307" s="15" t="str">
        <f t="shared" ca="1" si="25"/>
        <v>IFDTF</v>
      </c>
      <c r="D307" s="16">
        <f>'EE investment costs'!$F$15</f>
        <v>2016</v>
      </c>
      <c r="E307" s="14">
        <f>VLOOKUP(X307,'EE investment costs'!$D$56:$R$656,15,0)</f>
        <v>15.833333333333332</v>
      </c>
      <c r="F307" s="17">
        <f ca="1">INDEX('EE investment costs'!$D$56:$R$656,MATCH(X307,'EE investment costs'!$D$56:$D$656,0),MATCH($V$8,'EE investment costs'!$D$56:$R$56,0))</f>
        <v>734.68550349244003</v>
      </c>
      <c r="I307" s="18">
        <v>1</v>
      </c>
      <c r="J307" s="18">
        <v>1</v>
      </c>
      <c r="K307" s="14">
        <f t="shared" ca="1" si="29"/>
        <v>5</v>
      </c>
      <c r="M307" s="24" t="str">
        <f t="shared" ca="1" si="27"/>
        <v>INDFDEFFTF-50</v>
      </c>
      <c r="N307" s="25" t="str">
        <f t="shared" ca="1" si="28"/>
        <v>Food industry Saving Tech-Haulage Tractors, Trucks, Fishing boats 5y</v>
      </c>
      <c r="O307" s="25" t="s">
        <v>32</v>
      </c>
      <c r="P307" s="25" t="s">
        <v>33</v>
      </c>
      <c r="Q307" s="25"/>
      <c r="R307" s="25"/>
      <c r="S307" s="24" t="s">
        <v>34</v>
      </c>
      <c r="V307" s="16" t="str">
        <f t="shared" ca="1" si="30"/>
        <v>FD</v>
      </c>
      <c r="W307" s="14" t="str">
        <f t="shared" ca="1" si="30"/>
        <v>Food industry</v>
      </c>
      <c r="X307" s="3" t="str">
        <f>'EE investment costs'!D356</f>
        <v>TF-50</v>
      </c>
      <c r="Y307" s="3" t="str">
        <f>'EE investment costs'!E356</f>
        <v>Haulage Tractors, Trucks, Fishing boats</v>
      </c>
      <c r="AC307" s="123">
        <f>'EE investment costs'!C356</f>
        <v>5</v>
      </c>
      <c r="AD307" s="22"/>
    </row>
    <row r="308" spans="2:30">
      <c r="B308" s="14" t="str">
        <f t="shared" ca="1" si="26"/>
        <v>INDFDEFFMT-51</v>
      </c>
      <c r="C308" s="15" t="str">
        <f ca="1">"I"&amp;MID(B308,4,1)&amp;"D"&amp;MID(B308,9,2)</f>
        <v>IFDMT</v>
      </c>
      <c r="D308" s="16">
        <f>'EE investment costs'!$F$15</f>
        <v>2016</v>
      </c>
      <c r="E308" s="14">
        <f>VLOOKUP(X308,'EE investment costs'!$D$56:$R$656,15,0)</f>
        <v>6.1099999999999994</v>
      </c>
      <c r="F308" s="17">
        <f ca="1">INDEX('EE investment costs'!$D$56:$R$656,MATCH(X308,'EE investment costs'!$D$56:$D$656,0),MATCH($V$8,'EE investment costs'!$D$56:$R$56,0))</f>
        <v>707.16255195162398</v>
      </c>
      <c r="I308" s="18">
        <v>1</v>
      </c>
      <c r="J308" s="18">
        <v>1</v>
      </c>
      <c r="K308" s="14">
        <f t="shared" ca="1" si="29"/>
        <v>5</v>
      </c>
      <c r="M308" s="20" t="str">
        <f t="shared" ca="1" si="27"/>
        <v>INDFDEFFMT-51</v>
      </c>
      <c r="N308" s="21" t="str">
        <f t="shared" ca="1" si="28"/>
        <v>Food industry Saving Tech-Heat Medium Temp. up to 150C 5.1y</v>
      </c>
      <c r="O308" s="21" t="s">
        <v>32</v>
      </c>
      <c r="P308" s="21" t="s">
        <v>33</v>
      </c>
      <c r="Q308" s="21"/>
      <c r="R308" s="21"/>
      <c r="S308" s="20" t="s">
        <v>34</v>
      </c>
      <c r="V308" s="16" t="str">
        <f t="shared" ca="1" si="30"/>
        <v>FD</v>
      </c>
      <c r="W308" s="14" t="str">
        <f t="shared" ca="1" si="30"/>
        <v>Food industry</v>
      </c>
      <c r="X308" s="3" t="str">
        <f>'EE investment costs'!D357</f>
        <v>MT-51</v>
      </c>
      <c r="Y308" s="3" t="str">
        <f>'EE investment costs'!E357</f>
        <v>Heat Medium Temp. up to 150C</v>
      </c>
      <c r="AC308" s="123">
        <f>'EE investment costs'!C357</f>
        <v>5.0999999999999996</v>
      </c>
      <c r="AD308" s="22"/>
    </row>
    <row r="309" spans="2:30">
      <c r="B309" s="14" t="str">
        <f t="shared" ca="1" si="26"/>
        <v>INDFDEFFHT-51</v>
      </c>
      <c r="C309" s="15" t="str">
        <f t="shared" ca="1" si="25"/>
        <v>IFDHT</v>
      </c>
      <c r="D309" s="16">
        <f>'EE investment costs'!$F$15</f>
        <v>2016</v>
      </c>
      <c r="E309" s="14">
        <f>VLOOKUP(X309,'EE investment costs'!$D$56:$R$656,15,0)</f>
        <v>4.8879999999999999</v>
      </c>
      <c r="F309" s="17">
        <f ca="1">INDEX('EE investment costs'!$D$56:$R$656,MATCH(X309,'EE investment costs'!$D$56:$D$656,0),MATCH($V$8,'EE investment costs'!$D$56:$R$56,0))</f>
        <v>545.19795193249536</v>
      </c>
      <c r="I309" s="18">
        <v>1</v>
      </c>
      <c r="J309" s="18">
        <v>1</v>
      </c>
      <c r="K309" s="14">
        <f t="shared" ca="1" si="29"/>
        <v>7</v>
      </c>
      <c r="M309" s="19" t="str">
        <f t="shared" ca="1" si="27"/>
        <v>INDFDEFFHT-51</v>
      </c>
      <c r="N309" s="23" t="str">
        <f t="shared" ca="1" si="28"/>
        <v>Food industry Saving Tech-Heat High Temp. over 150C 5.1y</v>
      </c>
      <c r="O309" s="23" t="s">
        <v>32</v>
      </c>
      <c r="P309" s="23" t="s">
        <v>33</v>
      </c>
      <c r="Q309" s="23"/>
      <c r="R309" s="23"/>
      <c r="S309" s="19" t="s">
        <v>34</v>
      </c>
      <c r="V309" s="16" t="str">
        <f t="shared" ca="1" si="30"/>
        <v>FD</v>
      </c>
      <c r="W309" s="14" t="str">
        <f t="shared" ca="1" si="30"/>
        <v>Food industry</v>
      </c>
      <c r="X309" s="3" t="str">
        <f>'EE investment costs'!D358</f>
        <v>HT-51</v>
      </c>
      <c r="Y309" s="3" t="str">
        <f>'EE investment costs'!E358</f>
        <v>Heat High Temp. over 150C</v>
      </c>
      <c r="AC309" s="123">
        <f>'EE investment costs'!C358</f>
        <v>5.0999999999999996</v>
      </c>
      <c r="AD309" s="22"/>
    </row>
    <row r="310" spans="2:30">
      <c r="B310" s="14" t="str">
        <f t="shared" ca="1" si="26"/>
        <v>INDFDEFFRH-51</v>
      </c>
      <c r="C310" s="15" t="str">
        <f t="shared" ca="1" si="25"/>
        <v>IFDRH</v>
      </c>
      <c r="D310" s="16">
        <f>'EE investment costs'!$F$15</f>
        <v>2016</v>
      </c>
      <c r="E310" s="14">
        <f>VLOOKUP(X310,'EE investment costs'!$D$56:$R$656,15,0)</f>
        <v>16.205333333333336</v>
      </c>
      <c r="F310" s="17">
        <f ca="1">INDEX('EE investment costs'!$D$56:$R$656,MATCH(X310,'EE investment costs'!$D$56:$D$656,0),MATCH($V$8,'EE investment costs'!$D$56:$R$56,0))</f>
        <v>620.79027699137873</v>
      </c>
      <c r="I310" s="18">
        <v>1</v>
      </c>
      <c r="J310" s="18">
        <v>1</v>
      </c>
      <c r="K310" s="14">
        <f t="shared" ca="1" si="29"/>
        <v>6</v>
      </c>
      <c r="M310" s="19" t="str">
        <f t="shared" ca="1" si="27"/>
        <v>INDFDEFFRH-51</v>
      </c>
      <c r="N310" s="23" t="str">
        <f t="shared" ca="1" si="28"/>
        <v>Food industry Saving Tech-Heat Room Heat 5.1y</v>
      </c>
      <c r="O310" s="23" t="s">
        <v>32</v>
      </c>
      <c r="P310" s="23" t="s">
        <v>33</v>
      </c>
      <c r="Q310" s="23"/>
      <c r="R310" s="23"/>
      <c r="S310" s="19" t="s">
        <v>34</v>
      </c>
      <c r="V310" s="16" t="str">
        <f t="shared" ca="1" si="30"/>
        <v>FD</v>
      </c>
      <c r="W310" s="14" t="str">
        <f t="shared" ca="1" si="30"/>
        <v>Food industry</v>
      </c>
      <c r="X310" s="3" t="str">
        <f>'EE investment costs'!D359</f>
        <v>RH-51</v>
      </c>
      <c r="Y310" s="3" t="str">
        <f>'EE investment costs'!E359</f>
        <v>Heat Room Heat</v>
      </c>
      <c r="AC310" s="123">
        <f>'EE investment costs'!C359</f>
        <v>5.0999999999999996</v>
      </c>
      <c r="AD310" s="22"/>
    </row>
    <row r="311" spans="2:30">
      <c r="B311" s="14" t="str">
        <f t="shared" ca="1" si="26"/>
        <v>INDFDEFFLA-51</v>
      </c>
      <c r="C311" s="15" t="str">
        <f t="shared" ca="1" si="25"/>
        <v>IFDLA</v>
      </c>
      <c r="D311" s="16">
        <f>'EE investment costs'!$F$15</f>
        <v>2016</v>
      </c>
      <c r="E311" s="14">
        <f>VLOOKUP(X311,'EE investment costs'!$D$56:$R$656,15,0)</f>
        <v>4.0533666666666672</v>
      </c>
      <c r="F311" s="17">
        <f ca="1">INDEX('EE investment costs'!$D$56:$R$656,MATCH(X311,'EE investment costs'!$D$56:$D$656,0),MATCH($V$8,'EE investment costs'!$D$56:$R$56,0))</f>
        <v>1747.7418063114721</v>
      </c>
      <c r="I311" s="18">
        <v>1</v>
      </c>
      <c r="J311" s="18">
        <v>1</v>
      </c>
      <c r="K311" s="14">
        <f t="shared" ca="1" si="29"/>
        <v>0</v>
      </c>
      <c r="M311" s="19" t="str">
        <f t="shared" ca="1" si="27"/>
        <v>INDFDEFFLA-51</v>
      </c>
      <c r="N311" s="23" t="str">
        <f t="shared" ca="1" si="28"/>
        <v>Food industry Saving Tech-Light 5.1y</v>
      </c>
      <c r="O311" s="23" t="s">
        <v>32</v>
      </c>
      <c r="P311" s="23" t="s">
        <v>33</v>
      </c>
      <c r="Q311" s="23"/>
      <c r="R311" s="23"/>
      <c r="S311" s="19" t="s">
        <v>34</v>
      </c>
      <c r="V311" s="16" t="str">
        <f t="shared" ca="1" si="30"/>
        <v>FD</v>
      </c>
      <c r="W311" s="14" t="str">
        <f t="shared" ca="1" si="30"/>
        <v>Food industry</v>
      </c>
      <c r="X311" s="3" t="str">
        <f>'EE investment costs'!D360</f>
        <v>LA-51</v>
      </c>
      <c r="Y311" s="3" t="str">
        <f>'EE investment costs'!E360</f>
        <v>Light</v>
      </c>
      <c r="AC311" s="123">
        <f>'EE investment costs'!C360</f>
        <v>5.0999999999999996</v>
      </c>
      <c r="AD311" s="22"/>
    </row>
    <row r="312" spans="2:30">
      <c r="B312" s="14" t="str">
        <f t="shared" ca="1" si="26"/>
        <v>INDFDEFFEM-51</v>
      </c>
      <c r="C312" s="15" t="str">
        <f t="shared" ca="1" si="25"/>
        <v>IFDEM</v>
      </c>
      <c r="D312" s="16">
        <f>'EE investment costs'!$F$15</f>
        <v>2016</v>
      </c>
      <c r="E312" s="14">
        <f>VLOOKUP(X312,'EE investment costs'!$D$56:$R$656,15,0)</f>
        <v>4.2560349999999998</v>
      </c>
      <c r="F312" s="17">
        <f ca="1">INDEX('EE investment costs'!$D$56:$R$656,MATCH(X312,'EE investment costs'!$D$56:$D$656,0),MATCH($V$8,'EE investment costs'!$D$56:$R$56,0))</f>
        <v>1808.2291400689726</v>
      </c>
      <c r="I312" s="18">
        <v>1</v>
      </c>
      <c r="J312" s="18">
        <v>1</v>
      </c>
      <c r="K312" s="14">
        <f t="shared" ca="1" si="29"/>
        <v>0</v>
      </c>
      <c r="M312" s="19" t="str">
        <f t="shared" ca="1" si="27"/>
        <v>INDFDEFFEM-51</v>
      </c>
      <c r="N312" s="23" t="str">
        <f t="shared" ca="1" si="28"/>
        <v>Food industry Saving Tech-Electric Motors 5.1y</v>
      </c>
      <c r="O312" s="23" t="s">
        <v>32</v>
      </c>
      <c r="P312" s="23" t="s">
        <v>33</v>
      </c>
      <c r="Q312" s="23"/>
      <c r="R312" s="23"/>
      <c r="S312" s="19" t="s">
        <v>34</v>
      </c>
      <c r="V312" s="16" t="str">
        <f t="shared" ca="1" si="30"/>
        <v>FD</v>
      </c>
      <c r="W312" s="14" t="str">
        <f t="shared" ca="1" si="30"/>
        <v>Food industry</v>
      </c>
      <c r="X312" s="3" t="str">
        <f>'EE investment costs'!D361</f>
        <v>EM-51</v>
      </c>
      <c r="Y312" s="3" t="str">
        <f>'EE investment costs'!E361</f>
        <v>Electric Motors</v>
      </c>
      <c r="AC312" s="123">
        <f>'EE investment costs'!C361</f>
        <v>5.0999999999999996</v>
      </c>
      <c r="AD312" s="22"/>
    </row>
    <row r="313" spans="2:30">
      <c r="B313" s="14" t="str">
        <f t="shared" ca="1" si="26"/>
        <v>INDFDEFFTF-51</v>
      </c>
      <c r="C313" s="15" t="str">
        <f t="shared" ref="C313:C367" ca="1" si="31">"I"&amp;MID(B313,4,1)&amp;"D"&amp;MID(B313,9,2)</f>
        <v>IFDTF</v>
      </c>
      <c r="D313" s="16">
        <f>'EE investment costs'!$F$15</f>
        <v>2016</v>
      </c>
      <c r="E313" s="14">
        <f>VLOOKUP(X313,'EE investment costs'!$D$56:$R$656,15,0)</f>
        <v>15.916666666666664</v>
      </c>
      <c r="F313" s="17">
        <f ca="1">INDEX('EE investment costs'!$D$56:$R$656,MATCH(X313,'EE investment costs'!$D$56:$D$656,0),MATCH($V$8,'EE investment costs'!$D$56:$R$56,0))</f>
        <v>749.3792135622889</v>
      </c>
      <c r="I313" s="18">
        <v>1</v>
      </c>
      <c r="J313" s="18">
        <v>1</v>
      </c>
      <c r="K313" s="14">
        <f t="shared" ca="1" si="29"/>
        <v>5</v>
      </c>
      <c r="M313" s="19" t="str">
        <f t="shared" ca="1" si="27"/>
        <v>INDFDEFFTF-51</v>
      </c>
      <c r="N313" s="23" t="str">
        <f t="shared" ca="1" si="28"/>
        <v>Food industry Saving Tech-Haulage Tractors, Trucks, Fishing boats 5.1y</v>
      </c>
      <c r="O313" s="23" t="s">
        <v>32</v>
      </c>
      <c r="P313" s="23" t="s">
        <v>33</v>
      </c>
      <c r="Q313" s="23"/>
      <c r="R313" s="23"/>
      <c r="S313" s="19" t="s">
        <v>34</v>
      </c>
      <c r="V313" s="16" t="str">
        <f t="shared" ca="1" si="30"/>
        <v>FD</v>
      </c>
      <c r="W313" s="14" t="str">
        <f t="shared" ca="1" si="30"/>
        <v>Food industry</v>
      </c>
      <c r="X313" s="3" t="str">
        <f>'EE investment costs'!D362</f>
        <v>TF-51</v>
      </c>
      <c r="Y313" s="3" t="str">
        <f>'EE investment costs'!E362</f>
        <v>Haulage Tractors, Trucks, Fishing boats</v>
      </c>
      <c r="AC313" s="123">
        <f>'EE investment costs'!C362</f>
        <v>5.0999999999999996</v>
      </c>
      <c r="AD313" s="22"/>
    </row>
    <row r="314" spans="2:30">
      <c r="B314" s="14" t="str">
        <f t="shared" ca="1" si="26"/>
        <v>INDFDEFFMT-52</v>
      </c>
      <c r="C314" s="15" t="str">
        <f t="shared" ca="1" si="31"/>
        <v>IFDMT</v>
      </c>
      <c r="D314" s="16">
        <f>'EE investment costs'!$F$15</f>
        <v>2016</v>
      </c>
      <c r="E314" s="14">
        <f>VLOOKUP(X314,'EE investment costs'!$D$56:$R$656,15,0)</f>
        <v>6.1199999999999992</v>
      </c>
      <c r="F314" s="17">
        <f ca="1">INDEX('EE investment costs'!$D$56:$R$656,MATCH(X314,'EE investment costs'!$D$56:$D$656,0),MATCH($V$8,'EE investment costs'!$D$56:$R$56,0))</f>
        <v>717.7371888112267</v>
      </c>
      <c r="I314" s="18">
        <v>1</v>
      </c>
      <c r="J314" s="18">
        <v>1</v>
      </c>
      <c r="K314" s="14">
        <f t="shared" ca="1" si="29"/>
        <v>5</v>
      </c>
      <c r="M314" s="19" t="str">
        <f t="shared" ca="1" si="27"/>
        <v>INDFDEFFMT-52</v>
      </c>
      <c r="N314" s="23" t="str">
        <f t="shared" ca="1" si="28"/>
        <v>Food industry Saving Tech-Heat Medium Temp. up to 150C 5.2y</v>
      </c>
      <c r="O314" s="23" t="s">
        <v>32</v>
      </c>
      <c r="P314" s="23" t="s">
        <v>33</v>
      </c>
      <c r="Q314" s="23"/>
      <c r="R314" s="23"/>
      <c r="S314" s="19" t="s">
        <v>34</v>
      </c>
      <c r="V314" s="16" t="str">
        <f t="shared" ca="1" si="30"/>
        <v>FD</v>
      </c>
      <c r="W314" s="14" t="str">
        <f t="shared" ca="1" si="30"/>
        <v>Food industry</v>
      </c>
      <c r="X314" s="3" t="str">
        <f>'EE investment costs'!D363</f>
        <v>MT-52</v>
      </c>
      <c r="Y314" s="3" t="str">
        <f>'EE investment costs'!E363</f>
        <v>Heat Medium Temp. up to 150C</v>
      </c>
      <c r="AC314" s="123">
        <f>'EE investment costs'!C363</f>
        <v>5.2</v>
      </c>
      <c r="AD314" s="22"/>
    </row>
    <row r="315" spans="2:30">
      <c r="B315" s="14" t="str">
        <f t="shared" ca="1" si="26"/>
        <v>INDFDEFFHT-52</v>
      </c>
      <c r="C315" s="15" t="str">
        <f t="shared" ca="1" si="31"/>
        <v>IFDHT</v>
      </c>
      <c r="D315" s="16">
        <f>'EE investment costs'!$F$15</f>
        <v>2016</v>
      </c>
      <c r="E315" s="14">
        <f>VLOOKUP(X315,'EE investment costs'!$D$56:$R$656,15,0)</f>
        <v>4.8959999999999999</v>
      </c>
      <c r="F315" s="17">
        <f ca="1">INDEX('EE investment costs'!$D$56:$R$656,MATCH(X315,'EE investment costs'!$D$56:$D$656,0),MATCH($V$8,'EE investment costs'!$D$56:$R$56,0))</f>
        <v>551.52939330291315</v>
      </c>
      <c r="I315" s="18">
        <v>1</v>
      </c>
      <c r="J315" s="18">
        <v>1</v>
      </c>
      <c r="K315" s="14">
        <f t="shared" ca="1" si="29"/>
        <v>7</v>
      </c>
      <c r="M315" s="19" t="str">
        <f t="shared" ca="1" si="27"/>
        <v>INDFDEFFHT-52</v>
      </c>
      <c r="N315" s="23" t="str">
        <f t="shared" ca="1" si="28"/>
        <v>Food industry Saving Tech-Heat High Temp. over 150C 5.2y</v>
      </c>
      <c r="O315" s="23" t="s">
        <v>32</v>
      </c>
      <c r="P315" s="23" t="s">
        <v>33</v>
      </c>
      <c r="Q315" s="23"/>
      <c r="R315" s="23"/>
      <c r="S315" s="19" t="s">
        <v>34</v>
      </c>
      <c r="V315" s="16" t="str">
        <f t="shared" ca="1" si="30"/>
        <v>FD</v>
      </c>
      <c r="W315" s="14" t="str">
        <f t="shared" ca="1" si="30"/>
        <v>Food industry</v>
      </c>
      <c r="X315" s="3" t="str">
        <f>'EE investment costs'!D364</f>
        <v>HT-52</v>
      </c>
      <c r="Y315" s="3" t="str">
        <f>'EE investment costs'!E364</f>
        <v>Heat High Temp. over 150C</v>
      </c>
      <c r="AC315" s="123">
        <f>'EE investment costs'!C364</f>
        <v>5.2</v>
      </c>
      <c r="AD315" s="22"/>
    </row>
    <row r="316" spans="2:30">
      <c r="B316" s="14" t="str">
        <f t="shared" ca="1" si="26"/>
        <v>INDFDEFFRH-52</v>
      </c>
      <c r="C316" s="15" t="str">
        <f t="shared" ca="1" si="31"/>
        <v>IFDRH</v>
      </c>
      <c r="D316" s="16">
        <f>'EE investment costs'!$F$15</f>
        <v>2016</v>
      </c>
      <c r="E316" s="14">
        <f>VLOOKUP(X316,'EE investment costs'!$D$56:$R$656,15,0)</f>
        <v>16.224000000000004</v>
      </c>
      <c r="F316" s="17">
        <f ca="1">INDEX('EE investment costs'!$D$56:$R$656,MATCH(X316,'EE investment costs'!$D$56:$D$656,0),MATCH($V$8,'EE investment costs'!$D$56:$R$56,0))</f>
        <v>659.58966930334009</v>
      </c>
      <c r="I316" s="18">
        <v>1</v>
      </c>
      <c r="J316" s="18">
        <v>1</v>
      </c>
      <c r="K316" s="14">
        <f t="shared" ca="1" si="29"/>
        <v>6</v>
      </c>
      <c r="M316" s="19" t="str">
        <f t="shared" ca="1" si="27"/>
        <v>INDFDEFFRH-52</v>
      </c>
      <c r="N316" s="23" t="str">
        <f t="shared" ca="1" si="28"/>
        <v>Food industry Saving Tech-Heat Room Heat 5.2y</v>
      </c>
      <c r="O316" s="23" t="s">
        <v>32</v>
      </c>
      <c r="P316" s="23" t="s">
        <v>33</v>
      </c>
      <c r="Q316" s="23"/>
      <c r="R316" s="23"/>
      <c r="S316" s="19" t="s">
        <v>34</v>
      </c>
      <c r="V316" s="16" t="str">
        <f t="shared" ca="1" si="30"/>
        <v>FD</v>
      </c>
      <c r="W316" s="14" t="str">
        <f t="shared" ca="1" si="30"/>
        <v>Food industry</v>
      </c>
      <c r="X316" s="3" t="str">
        <f>'EE investment costs'!D365</f>
        <v>RH-52</v>
      </c>
      <c r="Y316" s="3" t="str">
        <f>'EE investment costs'!E365</f>
        <v>Heat Room Heat</v>
      </c>
      <c r="AC316" s="123">
        <f>'EE investment costs'!C365</f>
        <v>5.2</v>
      </c>
      <c r="AD316" s="22"/>
    </row>
    <row r="317" spans="2:30">
      <c r="B317" s="14" t="str">
        <f t="shared" ca="1" si="26"/>
        <v>INDFDEFFLA-52</v>
      </c>
      <c r="C317" s="15" t="str">
        <f t="shared" ca="1" si="31"/>
        <v>IFDLA</v>
      </c>
      <c r="D317" s="16">
        <f>'EE investment costs'!$F$15</f>
        <v>2016</v>
      </c>
      <c r="E317" s="14">
        <f>VLOOKUP(X317,'EE investment costs'!$D$56:$R$656,15,0)</f>
        <v>4.0663999999999998</v>
      </c>
      <c r="F317" s="17">
        <f ca="1">INDEX('EE investment costs'!$D$56:$R$656,MATCH(X317,'EE investment costs'!$D$56:$D$656,0),MATCH($V$8,'EE investment costs'!$D$56:$R$56,0))</f>
        <v>1763.1444449896326</v>
      </c>
      <c r="I317" s="18">
        <v>1</v>
      </c>
      <c r="J317" s="18">
        <v>1</v>
      </c>
      <c r="K317" s="14">
        <f t="shared" ca="1" si="29"/>
        <v>0</v>
      </c>
      <c r="M317" s="19" t="str">
        <f t="shared" ca="1" si="27"/>
        <v>INDFDEFFLA-52</v>
      </c>
      <c r="N317" s="23" t="str">
        <f t="shared" ca="1" si="28"/>
        <v>Food industry Saving Tech-Light 5.2y</v>
      </c>
      <c r="O317" s="23" t="s">
        <v>32</v>
      </c>
      <c r="P317" s="23" t="s">
        <v>33</v>
      </c>
      <c r="Q317" s="23"/>
      <c r="R317" s="23"/>
      <c r="S317" s="19" t="s">
        <v>34</v>
      </c>
      <c r="V317" s="16" t="str">
        <f t="shared" ca="1" si="30"/>
        <v>FD</v>
      </c>
      <c r="W317" s="14" t="str">
        <f t="shared" ca="1" si="30"/>
        <v>Food industry</v>
      </c>
      <c r="X317" s="3" t="str">
        <f>'EE investment costs'!D366</f>
        <v>LA-52</v>
      </c>
      <c r="Y317" s="3" t="str">
        <f>'EE investment costs'!E366</f>
        <v>Light</v>
      </c>
      <c r="AC317" s="123">
        <f>'EE investment costs'!C366</f>
        <v>5.2</v>
      </c>
      <c r="AD317" s="22"/>
    </row>
    <row r="318" spans="2:30">
      <c r="B318" s="14" t="str">
        <f t="shared" ca="1" si="26"/>
        <v>INDFDEFFEM-52</v>
      </c>
      <c r="C318" s="15" t="str">
        <f t="shared" ca="1" si="31"/>
        <v>IFDEM</v>
      </c>
      <c r="D318" s="16">
        <f>'EE investment costs'!$F$15</f>
        <v>2016</v>
      </c>
      <c r="E318" s="14">
        <f>VLOOKUP(X318,'EE investment costs'!$D$56:$R$656,15,0)</f>
        <v>4.2697200000000004</v>
      </c>
      <c r="F318" s="17">
        <f ca="1">INDEX('EE investment costs'!$D$56:$R$656,MATCH(X318,'EE investment costs'!$D$56:$D$656,0),MATCH($V$8,'EE investment costs'!$D$56:$R$56,0))</f>
        <v>1831.2381616382174</v>
      </c>
      <c r="I318" s="18">
        <v>1</v>
      </c>
      <c r="J318" s="18">
        <v>1</v>
      </c>
      <c r="K318" s="14">
        <f t="shared" ca="1" si="29"/>
        <v>0</v>
      </c>
      <c r="M318" s="19" t="str">
        <f t="shared" ca="1" si="27"/>
        <v>INDFDEFFEM-52</v>
      </c>
      <c r="N318" s="23" t="str">
        <f t="shared" ca="1" si="28"/>
        <v>Food industry Saving Tech-Electric Motors 5.2y</v>
      </c>
      <c r="O318" s="23" t="s">
        <v>32</v>
      </c>
      <c r="P318" s="23" t="s">
        <v>33</v>
      </c>
      <c r="Q318" s="23"/>
      <c r="R318" s="23"/>
      <c r="S318" s="19" t="s">
        <v>34</v>
      </c>
      <c r="V318" s="16" t="str">
        <f t="shared" ca="1" si="30"/>
        <v>FD</v>
      </c>
      <c r="W318" s="14" t="str">
        <f t="shared" ca="1" si="30"/>
        <v>Food industry</v>
      </c>
      <c r="X318" s="3" t="str">
        <f>'EE investment costs'!D367</f>
        <v>EM-52</v>
      </c>
      <c r="Y318" s="3" t="str">
        <f>'EE investment costs'!E367</f>
        <v>Electric Motors</v>
      </c>
      <c r="AC318" s="123">
        <f>'EE investment costs'!C367</f>
        <v>5.2</v>
      </c>
      <c r="AD318" s="22"/>
    </row>
    <row r="319" spans="2:30">
      <c r="B319" s="14" t="str">
        <f t="shared" ca="1" si="26"/>
        <v>INDFDEFFTF-52</v>
      </c>
      <c r="C319" s="15" t="str">
        <f t="shared" ca="1" si="31"/>
        <v>IFDTF</v>
      </c>
      <c r="D319" s="16">
        <f>'EE investment costs'!$F$15</f>
        <v>2016</v>
      </c>
      <c r="E319" s="14">
        <f>VLOOKUP(X319,'EE investment costs'!$D$56:$R$656,15,0)</f>
        <v>16</v>
      </c>
      <c r="F319" s="17">
        <f ca="1">INDEX('EE investment costs'!$D$56:$R$656,MATCH(X319,'EE investment costs'!$D$56:$D$656,0),MATCH($V$8,'EE investment costs'!$D$56:$R$56,0))</f>
        <v>764.07292363213776</v>
      </c>
      <c r="I319" s="18">
        <v>1</v>
      </c>
      <c r="J319" s="18">
        <v>1</v>
      </c>
      <c r="K319" s="14">
        <f t="shared" ca="1" si="29"/>
        <v>5</v>
      </c>
      <c r="M319" s="19" t="str">
        <f t="shared" ca="1" si="27"/>
        <v>INDFDEFFTF-52</v>
      </c>
      <c r="N319" s="23" t="str">
        <f t="shared" ca="1" si="28"/>
        <v>Food industry Saving Tech-Haulage Tractors, Trucks, Fishing boats 5.2y</v>
      </c>
      <c r="O319" s="23" t="s">
        <v>32</v>
      </c>
      <c r="P319" s="23" t="s">
        <v>33</v>
      </c>
      <c r="Q319" s="23"/>
      <c r="R319" s="23"/>
      <c r="S319" s="19" t="s">
        <v>34</v>
      </c>
      <c r="V319" s="16" t="str">
        <f t="shared" ca="1" si="30"/>
        <v>FD</v>
      </c>
      <c r="W319" s="14" t="str">
        <f t="shared" ca="1" si="30"/>
        <v>Food industry</v>
      </c>
      <c r="X319" s="3" t="str">
        <f>'EE investment costs'!D368</f>
        <v>TF-52</v>
      </c>
      <c r="Y319" s="3" t="str">
        <f>'EE investment costs'!E368</f>
        <v>Haulage Tractors, Trucks, Fishing boats</v>
      </c>
      <c r="AC319" s="123">
        <f>'EE investment costs'!C368</f>
        <v>5.2</v>
      </c>
      <c r="AD319" s="22"/>
    </row>
    <row r="320" spans="2:30">
      <c r="B320" s="14" t="str">
        <f t="shared" ca="1" si="26"/>
        <v>INDFDEFFMT-53</v>
      </c>
      <c r="C320" s="15" t="str">
        <f t="shared" ca="1" si="31"/>
        <v>IFDMT</v>
      </c>
      <c r="D320" s="16">
        <f>'EE investment costs'!$F$15</f>
        <v>2016</v>
      </c>
      <c r="E320" s="14">
        <f>VLOOKUP(X320,'EE investment costs'!$D$56:$R$656,15,0)</f>
        <v>6.13</v>
      </c>
      <c r="F320" s="17">
        <f ca="1">INDEX('EE investment costs'!$D$56:$R$656,MATCH(X320,'EE investment costs'!$D$56:$D$656,0),MATCH($V$8,'EE investment costs'!$D$56:$R$56,0))</f>
        <v>728.31182567082919</v>
      </c>
      <c r="I320" s="18">
        <v>1</v>
      </c>
      <c r="J320" s="18">
        <v>1</v>
      </c>
      <c r="K320" s="14">
        <f t="shared" ca="1" si="29"/>
        <v>5</v>
      </c>
      <c r="M320" s="19" t="str">
        <f t="shared" ca="1" si="27"/>
        <v>INDFDEFFMT-53</v>
      </c>
      <c r="N320" s="23" t="str">
        <f t="shared" ca="1" si="28"/>
        <v>Food industry Saving Tech-Heat Medium Temp. up to 150C 5.3y</v>
      </c>
      <c r="O320" s="23" t="s">
        <v>32</v>
      </c>
      <c r="P320" s="23" t="s">
        <v>33</v>
      </c>
      <c r="Q320" s="23"/>
      <c r="R320" s="23"/>
      <c r="S320" s="19" t="s">
        <v>34</v>
      </c>
      <c r="V320" s="16" t="str">
        <f t="shared" ca="1" si="30"/>
        <v>FD</v>
      </c>
      <c r="W320" s="14" t="str">
        <f t="shared" ca="1" si="30"/>
        <v>Food industry</v>
      </c>
      <c r="X320" s="3" t="str">
        <f>'EE investment costs'!D369</f>
        <v>MT-53</v>
      </c>
      <c r="Y320" s="3" t="str">
        <f>'EE investment costs'!E369</f>
        <v>Heat Medium Temp. up to 150C</v>
      </c>
      <c r="AC320" s="123">
        <f>'EE investment costs'!C369</f>
        <v>5.3</v>
      </c>
      <c r="AD320" s="22"/>
    </row>
    <row r="321" spans="2:30">
      <c r="B321" s="14" t="str">
        <f t="shared" ca="1" si="26"/>
        <v>INDFDEFFHT-53</v>
      </c>
      <c r="C321" s="15" t="str">
        <f t="shared" ca="1" si="31"/>
        <v>IFDHT</v>
      </c>
      <c r="D321" s="16">
        <f>'EE investment costs'!$F$15</f>
        <v>2016</v>
      </c>
      <c r="E321" s="14">
        <f>VLOOKUP(X321,'EE investment costs'!$D$56:$R$656,15,0)</f>
        <v>4.9039999999999999</v>
      </c>
      <c r="F321" s="17">
        <f ca="1">INDEX('EE investment costs'!$D$56:$R$656,MATCH(X321,'EE investment costs'!$D$56:$D$656,0),MATCH($V$8,'EE investment costs'!$D$56:$R$56,0))</f>
        <v>557.86083467333094</v>
      </c>
      <c r="I321" s="18">
        <v>1</v>
      </c>
      <c r="J321" s="18">
        <v>1</v>
      </c>
      <c r="K321" s="14">
        <f t="shared" ca="1" si="29"/>
        <v>7</v>
      </c>
      <c r="M321" s="19" t="str">
        <f t="shared" ca="1" si="27"/>
        <v>INDFDEFFHT-53</v>
      </c>
      <c r="N321" s="23" t="str">
        <f t="shared" ca="1" si="28"/>
        <v>Food industry Saving Tech-Heat High Temp. over 150C 5.3y</v>
      </c>
      <c r="O321" s="23" t="s">
        <v>32</v>
      </c>
      <c r="P321" s="23" t="s">
        <v>33</v>
      </c>
      <c r="Q321" s="23"/>
      <c r="R321" s="23"/>
      <c r="S321" s="19" t="s">
        <v>34</v>
      </c>
      <c r="V321" s="16" t="str">
        <f t="shared" ca="1" si="30"/>
        <v>FD</v>
      </c>
      <c r="W321" s="14" t="str">
        <f t="shared" ca="1" si="30"/>
        <v>Food industry</v>
      </c>
      <c r="X321" s="3" t="str">
        <f>'EE investment costs'!D370</f>
        <v>HT-53</v>
      </c>
      <c r="Y321" s="3" t="str">
        <f>'EE investment costs'!E370</f>
        <v>Heat High Temp. over 150C</v>
      </c>
      <c r="AC321" s="123">
        <f>'EE investment costs'!C370</f>
        <v>5.3</v>
      </c>
      <c r="AD321" s="22"/>
    </row>
    <row r="322" spans="2:30">
      <c r="B322" s="14" t="str">
        <f t="shared" ca="1" si="26"/>
        <v>INDFDEFFRH-53</v>
      </c>
      <c r="C322" s="15" t="str">
        <f t="shared" ca="1" si="31"/>
        <v>IFDRH</v>
      </c>
      <c r="D322" s="16">
        <f>'EE investment costs'!$F$15</f>
        <v>2016</v>
      </c>
      <c r="E322" s="14">
        <f>VLOOKUP(X322,'EE investment costs'!$D$56:$R$656,15,0)</f>
        <v>16.242666666666668</v>
      </c>
      <c r="F322" s="17">
        <f ca="1">INDEX('EE investment costs'!$D$56:$R$656,MATCH(X322,'EE investment costs'!$D$56:$D$656,0),MATCH($V$8,'EE investment costs'!$D$56:$R$56,0))</f>
        <v>698.3890616153011</v>
      </c>
      <c r="I322" s="18">
        <v>1</v>
      </c>
      <c r="J322" s="18">
        <v>1</v>
      </c>
      <c r="K322" s="14">
        <f t="shared" ca="1" si="29"/>
        <v>6</v>
      </c>
      <c r="M322" s="19" t="str">
        <f t="shared" ca="1" si="27"/>
        <v>INDFDEFFRH-53</v>
      </c>
      <c r="N322" s="23" t="str">
        <f t="shared" ca="1" si="28"/>
        <v>Food industry Saving Tech-Heat Room Heat 5.3y</v>
      </c>
      <c r="O322" s="23" t="s">
        <v>32</v>
      </c>
      <c r="P322" s="23" t="s">
        <v>33</v>
      </c>
      <c r="Q322" s="23"/>
      <c r="R322" s="23"/>
      <c r="S322" s="19" t="s">
        <v>34</v>
      </c>
      <c r="V322" s="16" t="str">
        <f t="shared" ca="1" si="30"/>
        <v>FD</v>
      </c>
      <c r="W322" s="14" t="str">
        <f t="shared" ca="1" si="30"/>
        <v>Food industry</v>
      </c>
      <c r="X322" s="3" t="str">
        <f>'EE investment costs'!D371</f>
        <v>RH-53</v>
      </c>
      <c r="Y322" s="3" t="str">
        <f>'EE investment costs'!E371</f>
        <v>Heat Room Heat</v>
      </c>
      <c r="AC322" s="123">
        <f>'EE investment costs'!C371</f>
        <v>5.3</v>
      </c>
      <c r="AD322" s="22"/>
    </row>
    <row r="323" spans="2:30">
      <c r="B323" s="14" t="str">
        <f t="shared" ca="1" si="26"/>
        <v>INDFDEFFLA-53</v>
      </c>
      <c r="C323" s="15" t="str">
        <f t="shared" ca="1" si="31"/>
        <v>IFDLA</v>
      </c>
      <c r="D323" s="16">
        <f>'EE investment costs'!$F$15</f>
        <v>2016</v>
      </c>
      <c r="E323" s="14">
        <f>VLOOKUP(X323,'EE investment costs'!$D$56:$R$656,15,0)</f>
        <v>4.0794333333333332</v>
      </c>
      <c r="F323" s="17">
        <f ca="1">INDEX('EE investment costs'!$D$56:$R$656,MATCH(X323,'EE investment costs'!$D$56:$D$656,0),MATCH($V$8,'EE investment costs'!$D$56:$R$56,0))</f>
        <v>1778.5470836677923</v>
      </c>
      <c r="I323" s="18">
        <v>1</v>
      </c>
      <c r="J323" s="18">
        <v>1</v>
      </c>
      <c r="K323" s="14">
        <f t="shared" ca="1" si="29"/>
        <v>0</v>
      </c>
      <c r="M323" s="19" t="str">
        <f t="shared" ca="1" si="27"/>
        <v>INDFDEFFLA-53</v>
      </c>
      <c r="N323" s="23" t="str">
        <f t="shared" ca="1" si="28"/>
        <v>Food industry Saving Tech-Light 5.3y</v>
      </c>
      <c r="O323" s="23" t="s">
        <v>32</v>
      </c>
      <c r="P323" s="23" t="s">
        <v>33</v>
      </c>
      <c r="Q323" s="23"/>
      <c r="R323" s="23"/>
      <c r="S323" s="19" t="s">
        <v>34</v>
      </c>
      <c r="V323" s="16" t="str">
        <f t="shared" ca="1" si="30"/>
        <v>FD</v>
      </c>
      <c r="W323" s="14" t="str">
        <f t="shared" ca="1" si="30"/>
        <v>Food industry</v>
      </c>
      <c r="X323" s="3" t="str">
        <f>'EE investment costs'!D372</f>
        <v>LA-53</v>
      </c>
      <c r="Y323" s="3" t="str">
        <f>'EE investment costs'!E372</f>
        <v>Light</v>
      </c>
      <c r="AC323" s="123">
        <f>'EE investment costs'!C372</f>
        <v>5.3</v>
      </c>
      <c r="AD323" s="22"/>
    </row>
    <row r="324" spans="2:30">
      <c r="B324" s="14" t="str">
        <f t="shared" ca="1" si="26"/>
        <v>INDFDEFFEM-53</v>
      </c>
      <c r="C324" s="15" t="str">
        <f t="shared" ca="1" si="31"/>
        <v>IFDEM</v>
      </c>
      <c r="D324" s="16">
        <f>'EE investment costs'!$F$15</f>
        <v>2016</v>
      </c>
      <c r="E324" s="14">
        <f>VLOOKUP(X324,'EE investment costs'!$D$56:$R$656,15,0)</f>
        <v>4.2834050000000001</v>
      </c>
      <c r="F324" s="17">
        <f ca="1">INDEX('EE investment costs'!$D$56:$R$656,MATCH(X324,'EE investment costs'!$D$56:$D$656,0),MATCH($V$8,'EE investment costs'!$D$56:$R$56,0))</f>
        <v>1854.2471832074627</v>
      </c>
      <c r="I324" s="18">
        <v>1</v>
      </c>
      <c r="J324" s="18">
        <v>1</v>
      </c>
      <c r="K324" s="14">
        <f t="shared" ca="1" si="29"/>
        <v>0</v>
      </c>
      <c r="M324" s="19" t="str">
        <f t="shared" ca="1" si="27"/>
        <v>INDFDEFFEM-53</v>
      </c>
      <c r="N324" s="23" t="str">
        <f t="shared" ca="1" si="28"/>
        <v>Food industry Saving Tech-Electric Motors 5.3y</v>
      </c>
      <c r="O324" s="23" t="s">
        <v>32</v>
      </c>
      <c r="P324" s="23" t="s">
        <v>33</v>
      </c>
      <c r="Q324" s="23"/>
      <c r="R324" s="23"/>
      <c r="S324" s="19" t="s">
        <v>34</v>
      </c>
      <c r="V324" s="16" t="str">
        <f t="shared" ca="1" si="30"/>
        <v>FD</v>
      </c>
      <c r="W324" s="14" t="str">
        <f t="shared" ca="1" si="30"/>
        <v>Food industry</v>
      </c>
      <c r="X324" s="3" t="str">
        <f>'EE investment costs'!D373</f>
        <v>EM-53</v>
      </c>
      <c r="Y324" s="3" t="str">
        <f>'EE investment costs'!E373</f>
        <v>Electric Motors</v>
      </c>
      <c r="AC324" s="123">
        <f>'EE investment costs'!C373</f>
        <v>5.3</v>
      </c>
      <c r="AD324" s="22"/>
    </row>
    <row r="325" spans="2:30">
      <c r="B325" s="14" t="str">
        <f t="shared" ca="1" si="26"/>
        <v>INDFDEFFTF-53</v>
      </c>
      <c r="C325" s="15" t="str">
        <f t="shared" ca="1" si="31"/>
        <v>IFDTF</v>
      </c>
      <c r="D325" s="16">
        <f>'EE investment costs'!$F$15</f>
        <v>2016</v>
      </c>
      <c r="E325" s="14">
        <f>VLOOKUP(X325,'EE investment costs'!$D$56:$R$656,15,0)</f>
        <v>16.083333333333332</v>
      </c>
      <c r="F325" s="17">
        <f ca="1">INDEX('EE investment costs'!$D$56:$R$656,MATCH(X325,'EE investment costs'!$D$56:$D$656,0),MATCH($V$8,'EE investment costs'!$D$56:$R$56,0))</f>
        <v>778.76663370198639</v>
      </c>
      <c r="I325" s="18">
        <v>1</v>
      </c>
      <c r="J325" s="18">
        <v>1</v>
      </c>
      <c r="K325" s="14">
        <f t="shared" ca="1" si="29"/>
        <v>5</v>
      </c>
      <c r="M325" s="19" t="str">
        <f t="shared" ca="1" si="27"/>
        <v>INDFDEFFTF-53</v>
      </c>
      <c r="N325" s="23" t="str">
        <f t="shared" ca="1" si="28"/>
        <v>Food industry Saving Tech-Haulage Tractors, Trucks, Fishing boats 5.3y</v>
      </c>
      <c r="O325" s="23" t="s">
        <v>32</v>
      </c>
      <c r="P325" s="23" t="s">
        <v>33</v>
      </c>
      <c r="Q325" s="23"/>
      <c r="R325" s="23"/>
      <c r="S325" s="19" t="s">
        <v>34</v>
      </c>
      <c r="V325" s="16" t="str">
        <f t="shared" ca="1" si="30"/>
        <v>FD</v>
      </c>
      <c r="W325" s="14" t="str">
        <f t="shared" ca="1" si="30"/>
        <v>Food industry</v>
      </c>
      <c r="X325" s="3" t="str">
        <f>'EE investment costs'!D374</f>
        <v>TF-53</v>
      </c>
      <c r="Y325" s="3" t="str">
        <f>'EE investment costs'!E374</f>
        <v>Haulage Tractors, Trucks, Fishing boats</v>
      </c>
      <c r="AC325" s="123">
        <f>'EE investment costs'!C374</f>
        <v>5.3</v>
      </c>
      <c r="AD325" s="22"/>
    </row>
    <row r="326" spans="2:30">
      <c r="B326" s="14" t="str">
        <f t="shared" ca="1" si="26"/>
        <v>INDFDEFFMT-54</v>
      </c>
      <c r="C326" s="15" t="str">
        <f t="shared" ca="1" si="31"/>
        <v>IFDMT</v>
      </c>
      <c r="D326" s="16">
        <f>'EE investment costs'!$F$15</f>
        <v>2016</v>
      </c>
      <c r="E326" s="14">
        <f>VLOOKUP(X326,'EE investment costs'!$D$56:$R$656,15,0)</f>
        <v>6.14</v>
      </c>
      <c r="F326" s="17">
        <f ca="1">INDEX('EE investment costs'!$D$56:$R$656,MATCH(X326,'EE investment costs'!$D$56:$D$656,0),MATCH($V$8,'EE investment costs'!$D$56:$R$56,0))</f>
        <v>738.88646253043191</v>
      </c>
      <c r="I326" s="18">
        <v>1</v>
      </c>
      <c r="J326" s="18">
        <v>1</v>
      </c>
      <c r="K326" s="14">
        <f t="shared" ca="1" si="29"/>
        <v>5</v>
      </c>
      <c r="M326" s="19" t="str">
        <f t="shared" ca="1" si="27"/>
        <v>INDFDEFFMT-54</v>
      </c>
      <c r="N326" s="23" t="str">
        <f t="shared" ca="1" si="28"/>
        <v>Food industry Saving Tech-Heat Medium Temp. up to 150C 5.4y</v>
      </c>
      <c r="O326" s="23" t="s">
        <v>32</v>
      </c>
      <c r="P326" s="23" t="s">
        <v>33</v>
      </c>
      <c r="Q326" s="23"/>
      <c r="R326" s="23"/>
      <c r="S326" s="19" t="s">
        <v>34</v>
      </c>
      <c r="V326" s="16" t="str">
        <f t="shared" ca="1" si="30"/>
        <v>FD</v>
      </c>
      <c r="W326" s="14" t="str">
        <f t="shared" ca="1" si="30"/>
        <v>Food industry</v>
      </c>
      <c r="X326" s="3" t="str">
        <f>'EE investment costs'!D375</f>
        <v>MT-54</v>
      </c>
      <c r="Y326" s="3" t="str">
        <f>'EE investment costs'!E375</f>
        <v>Heat Medium Temp. up to 150C</v>
      </c>
      <c r="AC326" s="123">
        <f>'EE investment costs'!C375</f>
        <v>5.4</v>
      </c>
      <c r="AD326" s="22"/>
    </row>
    <row r="327" spans="2:30">
      <c r="B327" s="14" t="str">
        <f t="shared" ca="1" si="26"/>
        <v>INDFDEFFHT-54</v>
      </c>
      <c r="C327" s="15" t="str">
        <f t="shared" ca="1" si="31"/>
        <v>IFDHT</v>
      </c>
      <c r="D327" s="16">
        <f>'EE investment costs'!$F$15</f>
        <v>2016</v>
      </c>
      <c r="E327" s="14">
        <f>VLOOKUP(X327,'EE investment costs'!$D$56:$R$656,15,0)</f>
        <v>4.9119999999999999</v>
      </c>
      <c r="F327" s="17">
        <f ca="1">INDEX('EE investment costs'!$D$56:$R$656,MATCH(X327,'EE investment costs'!$D$56:$D$656,0),MATCH($V$8,'EE investment costs'!$D$56:$R$56,0))</f>
        <v>564.19227604374873</v>
      </c>
      <c r="I327" s="18">
        <v>1</v>
      </c>
      <c r="J327" s="18">
        <v>1</v>
      </c>
      <c r="K327" s="14">
        <f t="shared" ca="1" si="29"/>
        <v>7</v>
      </c>
      <c r="M327" s="19" t="str">
        <f t="shared" ca="1" si="27"/>
        <v>INDFDEFFHT-54</v>
      </c>
      <c r="N327" s="23" t="str">
        <f t="shared" ca="1" si="28"/>
        <v>Food industry Saving Tech-Heat High Temp. over 150C 5.4y</v>
      </c>
      <c r="O327" s="23" t="s">
        <v>32</v>
      </c>
      <c r="P327" s="23" t="s">
        <v>33</v>
      </c>
      <c r="Q327" s="23"/>
      <c r="R327" s="23"/>
      <c r="S327" s="19" t="s">
        <v>34</v>
      </c>
      <c r="V327" s="16" t="str">
        <f t="shared" ca="1" si="30"/>
        <v>FD</v>
      </c>
      <c r="W327" s="14" t="str">
        <f t="shared" ca="1" si="30"/>
        <v>Food industry</v>
      </c>
      <c r="X327" s="3" t="str">
        <f>'EE investment costs'!D376</f>
        <v>HT-54</v>
      </c>
      <c r="Y327" s="3" t="str">
        <f>'EE investment costs'!E376</f>
        <v>Heat High Temp. over 150C</v>
      </c>
      <c r="AC327" s="123">
        <f>'EE investment costs'!C376</f>
        <v>5.4</v>
      </c>
      <c r="AD327" s="22"/>
    </row>
    <row r="328" spans="2:30">
      <c r="B328" s="14" t="str">
        <f t="shared" ref="B328:B391" ca="1" si="32">M328</f>
        <v>INDFDEFFRH-54</v>
      </c>
      <c r="C328" s="15" t="str">
        <f t="shared" ca="1" si="31"/>
        <v>IFDRH</v>
      </c>
      <c r="D328" s="16">
        <f>'EE investment costs'!$F$15</f>
        <v>2016</v>
      </c>
      <c r="E328" s="14">
        <f>VLOOKUP(X328,'EE investment costs'!$D$56:$R$656,15,0)</f>
        <v>16.261333333333337</v>
      </c>
      <c r="F328" s="17">
        <f ca="1">INDEX('EE investment costs'!$D$56:$R$656,MATCH(X328,'EE investment costs'!$D$56:$D$656,0),MATCH($V$8,'EE investment costs'!$D$56:$R$56,0))</f>
        <v>737.18845392726269</v>
      </c>
      <c r="I328" s="18">
        <v>1</v>
      </c>
      <c r="J328" s="18">
        <v>1</v>
      </c>
      <c r="K328" s="14">
        <f t="shared" ca="1" si="29"/>
        <v>5</v>
      </c>
      <c r="M328" s="19" t="str">
        <f t="shared" ref="M328:M391" ca="1" si="33">CONCATENATE("IND",$V$8,"EFF",$X328)</f>
        <v>INDFDEFFRH-54</v>
      </c>
      <c r="N328" s="23" t="str">
        <f t="shared" ca="1" si="28"/>
        <v>Food industry Saving Tech-Heat Room Heat 5.4y</v>
      </c>
      <c r="O328" s="23" t="s">
        <v>32</v>
      </c>
      <c r="P328" s="23" t="s">
        <v>33</v>
      </c>
      <c r="Q328" s="23"/>
      <c r="R328" s="23"/>
      <c r="S328" s="19" t="s">
        <v>34</v>
      </c>
      <c r="V328" s="16" t="str">
        <f t="shared" ca="1" si="30"/>
        <v>FD</v>
      </c>
      <c r="W328" s="14" t="str">
        <f t="shared" ca="1" si="30"/>
        <v>Food industry</v>
      </c>
      <c r="X328" s="3" t="str">
        <f>'EE investment costs'!D377</f>
        <v>RH-54</v>
      </c>
      <c r="Y328" s="3" t="str">
        <f>'EE investment costs'!E377</f>
        <v>Heat Room Heat</v>
      </c>
      <c r="AC328" s="123">
        <f>'EE investment costs'!C377</f>
        <v>5.4</v>
      </c>
      <c r="AD328" s="22"/>
    </row>
    <row r="329" spans="2:30">
      <c r="B329" s="14" t="str">
        <f t="shared" ca="1" si="32"/>
        <v>INDFDEFFLA-54</v>
      </c>
      <c r="C329" s="15" t="str">
        <f t="shared" ca="1" si="31"/>
        <v>IFDLA</v>
      </c>
      <c r="D329" s="16">
        <f>'EE investment costs'!$F$15</f>
        <v>2016</v>
      </c>
      <c r="E329" s="14">
        <f>VLOOKUP(X329,'EE investment costs'!$D$56:$R$656,15,0)</f>
        <v>4.0924666666666667</v>
      </c>
      <c r="F329" s="17">
        <f ca="1">INDEX('EE investment costs'!$D$56:$R$656,MATCH(X329,'EE investment costs'!$D$56:$D$656,0),MATCH($V$8,'EE investment costs'!$D$56:$R$56,0))</f>
        <v>1793.9497223459523</v>
      </c>
      <c r="I329" s="18">
        <v>1</v>
      </c>
      <c r="J329" s="18">
        <v>1</v>
      </c>
      <c r="K329" s="14">
        <f t="shared" ca="1" si="29"/>
        <v>0</v>
      </c>
      <c r="M329" s="19" t="str">
        <f t="shared" ca="1" si="33"/>
        <v>INDFDEFFLA-54</v>
      </c>
      <c r="N329" s="23" t="str">
        <f t="shared" ref="N329:N392" ca="1" si="34">$W$8&amp;" Saving Tech"&amp;"-"&amp;$Y329&amp;" "&amp;AC329&amp;"y"</f>
        <v>Food industry Saving Tech-Light 5.4y</v>
      </c>
      <c r="O329" s="23" t="s">
        <v>32</v>
      </c>
      <c r="P329" s="23" t="s">
        <v>33</v>
      </c>
      <c r="Q329" s="23"/>
      <c r="R329" s="23"/>
      <c r="S329" s="19" t="s">
        <v>34</v>
      </c>
      <c r="V329" s="16" t="str">
        <f t="shared" ca="1" si="30"/>
        <v>FD</v>
      </c>
      <c r="W329" s="14" t="str">
        <f t="shared" ca="1" si="30"/>
        <v>Food industry</v>
      </c>
      <c r="X329" s="3" t="str">
        <f>'EE investment costs'!D378</f>
        <v>LA-54</v>
      </c>
      <c r="Y329" s="3" t="str">
        <f>'EE investment costs'!E378</f>
        <v>Light</v>
      </c>
      <c r="AC329" s="123">
        <f>'EE investment costs'!C378</f>
        <v>5.4</v>
      </c>
      <c r="AD329" s="22"/>
    </row>
    <row r="330" spans="2:30">
      <c r="B330" s="14" t="str">
        <f t="shared" ca="1" si="32"/>
        <v>INDFDEFFEM-54</v>
      </c>
      <c r="C330" s="15" t="str">
        <f t="shared" ca="1" si="31"/>
        <v>IFDEM</v>
      </c>
      <c r="D330" s="16">
        <f>'EE investment costs'!$F$15</f>
        <v>2016</v>
      </c>
      <c r="E330" s="14">
        <f>VLOOKUP(X330,'EE investment costs'!$D$56:$R$656,15,0)</f>
        <v>4.2970899999999999</v>
      </c>
      <c r="F330" s="17">
        <f ca="1">INDEX('EE investment costs'!$D$56:$R$656,MATCH(X330,'EE investment costs'!$D$56:$D$656,0),MATCH($V$8,'EE investment costs'!$D$56:$R$56,0))</f>
        <v>1877.256204776708</v>
      </c>
      <c r="I330" s="18">
        <v>1</v>
      </c>
      <c r="J330" s="18">
        <v>1</v>
      </c>
      <c r="K330" s="14">
        <f t="shared" ref="K330:K393" ca="1" si="35">IF(F330&lt;500,1,0)+IF(F330&lt;600,1,0)+IF(F330&lt;700,1,0)+IF(F330&lt;800,1,0)+IF(F330&lt;900,1,0)+IF(F330&lt;1000,1,0)+IF(F330&lt;1100,1,0)+IF(F330&lt;1200,1,0)</f>
        <v>0</v>
      </c>
      <c r="M330" s="19" t="str">
        <f t="shared" ca="1" si="33"/>
        <v>INDFDEFFEM-54</v>
      </c>
      <c r="N330" s="23" t="str">
        <f t="shared" ca="1" si="34"/>
        <v>Food industry Saving Tech-Electric Motors 5.4y</v>
      </c>
      <c r="O330" s="23" t="s">
        <v>32</v>
      </c>
      <c r="P330" s="23" t="s">
        <v>33</v>
      </c>
      <c r="Q330" s="23"/>
      <c r="R330" s="23"/>
      <c r="S330" s="19" t="s">
        <v>34</v>
      </c>
      <c r="V330" s="16" t="str">
        <f t="shared" ref="V330:W393" ca="1" si="36">V329</f>
        <v>FD</v>
      </c>
      <c r="W330" s="14" t="str">
        <f t="shared" ca="1" si="36"/>
        <v>Food industry</v>
      </c>
      <c r="X330" s="3" t="str">
        <f>'EE investment costs'!D379</f>
        <v>EM-54</v>
      </c>
      <c r="Y330" s="3" t="str">
        <f>'EE investment costs'!E379</f>
        <v>Electric Motors</v>
      </c>
      <c r="AC330" s="123">
        <f>'EE investment costs'!C379</f>
        <v>5.4</v>
      </c>
      <c r="AD330" s="22"/>
    </row>
    <row r="331" spans="2:30">
      <c r="B331" s="14" t="str">
        <f t="shared" ca="1" si="32"/>
        <v>INDFDEFFTF-54</v>
      </c>
      <c r="C331" s="15" t="str">
        <f t="shared" ca="1" si="31"/>
        <v>IFDTF</v>
      </c>
      <c r="D331" s="16">
        <f>'EE investment costs'!$F$15</f>
        <v>2016</v>
      </c>
      <c r="E331" s="14">
        <f>VLOOKUP(X331,'EE investment costs'!$D$56:$R$656,15,0)</f>
        <v>16.166666666666664</v>
      </c>
      <c r="F331" s="17">
        <f ca="1">INDEX('EE investment costs'!$D$56:$R$656,MATCH(X331,'EE investment costs'!$D$56:$D$656,0),MATCH($V$8,'EE investment costs'!$D$56:$R$56,0))</f>
        <v>793.46034377183537</v>
      </c>
      <c r="I331" s="18">
        <v>1</v>
      </c>
      <c r="J331" s="18">
        <v>1</v>
      </c>
      <c r="K331" s="14">
        <f t="shared" ca="1" si="35"/>
        <v>5</v>
      </c>
      <c r="M331" s="19" t="str">
        <f t="shared" ca="1" si="33"/>
        <v>INDFDEFFTF-54</v>
      </c>
      <c r="N331" s="23" t="str">
        <f t="shared" ca="1" si="34"/>
        <v>Food industry Saving Tech-Haulage Tractors, Trucks, Fishing boats 5.4y</v>
      </c>
      <c r="O331" s="23" t="s">
        <v>32</v>
      </c>
      <c r="P331" s="23" t="s">
        <v>33</v>
      </c>
      <c r="Q331" s="23"/>
      <c r="R331" s="23"/>
      <c r="S331" s="19" t="s">
        <v>34</v>
      </c>
      <c r="V331" s="16" t="str">
        <f t="shared" ca="1" si="36"/>
        <v>FD</v>
      </c>
      <c r="W331" s="14" t="str">
        <f t="shared" ca="1" si="36"/>
        <v>Food industry</v>
      </c>
      <c r="X331" s="3" t="str">
        <f>'EE investment costs'!D380</f>
        <v>TF-54</v>
      </c>
      <c r="Y331" s="3" t="str">
        <f>'EE investment costs'!E380</f>
        <v>Haulage Tractors, Trucks, Fishing boats</v>
      </c>
      <c r="AC331" s="123">
        <f>'EE investment costs'!C380</f>
        <v>5.4</v>
      </c>
      <c r="AD331" s="22"/>
    </row>
    <row r="332" spans="2:30">
      <c r="B332" s="14" t="str">
        <f t="shared" ca="1" si="32"/>
        <v>INDFDEFFMT-55</v>
      </c>
      <c r="C332" s="15" t="str">
        <f t="shared" ca="1" si="31"/>
        <v>IFDMT</v>
      </c>
      <c r="D332" s="16">
        <f>'EE investment costs'!$F$15</f>
        <v>2016</v>
      </c>
      <c r="E332" s="14">
        <f>VLOOKUP(X332,'EE investment costs'!$D$56:$R$656,15,0)</f>
        <v>6.1499999999999995</v>
      </c>
      <c r="F332" s="17">
        <f ca="1">INDEX('EE investment costs'!$D$56:$R$656,MATCH(X332,'EE investment costs'!$D$56:$D$656,0),MATCH($V$8,'EE investment costs'!$D$56:$R$56,0))</f>
        <v>749.46109939003475</v>
      </c>
      <c r="I332" s="18">
        <v>1</v>
      </c>
      <c r="J332" s="18">
        <v>1</v>
      </c>
      <c r="K332" s="14">
        <f t="shared" ca="1" si="35"/>
        <v>5</v>
      </c>
      <c r="M332" s="19" t="str">
        <f t="shared" ca="1" si="33"/>
        <v>INDFDEFFMT-55</v>
      </c>
      <c r="N332" s="23" t="str">
        <f t="shared" ca="1" si="34"/>
        <v>Food industry Saving Tech-Heat Medium Temp. up to 150C 5.5y</v>
      </c>
      <c r="O332" s="23" t="s">
        <v>32</v>
      </c>
      <c r="P332" s="23" t="s">
        <v>33</v>
      </c>
      <c r="Q332" s="23"/>
      <c r="R332" s="23"/>
      <c r="S332" s="19" t="s">
        <v>34</v>
      </c>
      <c r="V332" s="16" t="str">
        <f t="shared" ca="1" si="36"/>
        <v>FD</v>
      </c>
      <c r="W332" s="14" t="str">
        <f t="shared" ca="1" si="36"/>
        <v>Food industry</v>
      </c>
      <c r="X332" s="3" t="str">
        <f>'EE investment costs'!D381</f>
        <v>MT-55</v>
      </c>
      <c r="Y332" s="3" t="str">
        <f>'EE investment costs'!E381</f>
        <v>Heat Medium Temp. up to 150C</v>
      </c>
      <c r="AC332" s="123">
        <f>'EE investment costs'!C381</f>
        <v>5.5</v>
      </c>
      <c r="AD332" s="22"/>
    </row>
    <row r="333" spans="2:30">
      <c r="B333" s="14" t="str">
        <f t="shared" ca="1" si="32"/>
        <v>INDFDEFFHT-55</v>
      </c>
      <c r="C333" s="15" t="str">
        <f t="shared" ca="1" si="31"/>
        <v>IFDHT</v>
      </c>
      <c r="D333" s="16">
        <f>'EE investment costs'!$F$15</f>
        <v>2016</v>
      </c>
      <c r="E333" s="14">
        <f>VLOOKUP(X333,'EE investment costs'!$D$56:$R$656,15,0)</f>
        <v>4.92</v>
      </c>
      <c r="F333" s="17">
        <f ca="1">INDEX('EE investment costs'!$D$56:$R$656,MATCH(X333,'EE investment costs'!$D$56:$D$656,0),MATCH($V$8,'EE investment costs'!$D$56:$R$56,0))</f>
        <v>570.52371741416653</v>
      </c>
      <c r="I333" s="18">
        <v>1</v>
      </c>
      <c r="J333" s="18">
        <v>1</v>
      </c>
      <c r="K333" s="14">
        <f t="shared" ca="1" si="35"/>
        <v>7</v>
      </c>
      <c r="M333" s="19" t="str">
        <f t="shared" ca="1" si="33"/>
        <v>INDFDEFFHT-55</v>
      </c>
      <c r="N333" s="23" t="str">
        <f t="shared" ca="1" si="34"/>
        <v>Food industry Saving Tech-Heat High Temp. over 150C 5.5y</v>
      </c>
      <c r="O333" s="23" t="s">
        <v>32</v>
      </c>
      <c r="P333" s="23" t="s">
        <v>33</v>
      </c>
      <c r="Q333" s="23"/>
      <c r="R333" s="23"/>
      <c r="S333" s="19" t="s">
        <v>34</v>
      </c>
      <c r="V333" s="16" t="str">
        <f t="shared" ca="1" si="36"/>
        <v>FD</v>
      </c>
      <c r="W333" s="14" t="str">
        <f t="shared" ca="1" si="36"/>
        <v>Food industry</v>
      </c>
      <c r="X333" s="3" t="str">
        <f>'EE investment costs'!D382</f>
        <v>HT-55</v>
      </c>
      <c r="Y333" s="3" t="str">
        <f>'EE investment costs'!E382</f>
        <v>Heat High Temp. over 150C</v>
      </c>
      <c r="AC333" s="123">
        <f>'EE investment costs'!C382</f>
        <v>5.5</v>
      </c>
      <c r="AD333" s="22"/>
    </row>
    <row r="334" spans="2:30">
      <c r="B334" s="14" t="str">
        <f t="shared" ca="1" si="32"/>
        <v>INDFDEFFRH-55</v>
      </c>
      <c r="C334" s="15" t="str">
        <f t="shared" ca="1" si="31"/>
        <v>IFDRH</v>
      </c>
      <c r="D334" s="16">
        <f>'EE investment costs'!$F$15</f>
        <v>2016</v>
      </c>
      <c r="E334" s="14">
        <f>VLOOKUP(X334,'EE investment costs'!$D$56:$R$656,15,0)</f>
        <v>16.28</v>
      </c>
      <c r="F334" s="17">
        <f ca="1">INDEX('EE investment costs'!$D$56:$R$656,MATCH(X334,'EE investment costs'!$D$56:$D$656,0),MATCH($V$8,'EE investment costs'!$D$56:$R$56,0))</f>
        <v>775.9878462392237</v>
      </c>
      <c r="I334" s="18">
        <v>1</v>
      </c>
      <c r="J334" s="18">
        <v>1</v>
      </c>
      <c r="K334" s="14">
        <f t="shared" ca="1" si="35"/>
        <v>5</v>
      </c>
      <c r="M334" s="19" t="str">
        <f t="shared" ca="1" si="33"/>
        <v>INDFDEFFRH-55</v>
      </c>
      <c r="N334" s="23" t="str">
        <f t="shared" ca="1" si="34"/>
        <v>Food industry Saving Tech-Heat Room Heat 5.5y</v>
      </c>
      <c r="O334" s="23" t="s">
        <v>32</v>
      </c>
      <c r="P334" s="23" t="s">
        <v>33</v>
      </c>
      <c r="Q334" s="23"/>
      <c r="R334" s="23"/>
      <c r="S334" s="19" t="s">
        <v>34</v>
      </c>
      <c r="V334" s="16" t="str">
        <f t="shared" ca="1" si="36"/>
        <v>FD</v>
      </c>
      <c r="W334" s="14" t="str">
        <f t="shared" ca="1" si="36"/>
        <v>Food industry</v>
      </c>
      <c r="X334" s="3" t="str">
        <f>'EE investment costs'!D383</f>
        <v>RH-55</v>
      </c>
      <c r="Y334" s="3" t="str">
        <f>'EE investment costs'!E383</f>
        <v>Heat Room Heat</v>
      </c>
      <c r="AC334" s="123">
        <f>'EE investment costs'!C383</f>
        <v>5.5</v>
      </c>
      <c r="AD334" s="22"/>
    </row>
    <row r="335" spans="2:30">
      <c r="B335" s="14" t="str">
        <f t="shared" ca="1" si="32"/>
        <v>INDFDEFFLA-55</v>
      </c>
      <c r="C335" s="15" t="str">
        <f t="shared" ca="1" si="31"/>
        <v>IFDLA</v>
      </c>
      <c r="D335" s="16">
        <f>'EE investment costs'!$F$15</f>
        <v>2016</v>
      </c>
      <c r="E335" s="14">
        <f>VLOOKUP(X335,'EE investment costs'!$D$56:$R$656,15,0)</f>
        <v>4.1055000000000001</v>
      </c>
      <c r="F335" s="17">
        <f ca="1">INDEX('EE investment costs'!$D$56:$R$656,MATCH(X335,'EE investment costs'!$D$56:$D$656,0),MATCH($V$8,'EE investment costs'!$D$56:$R$56,0))</f>
        <v>1809.3523610241123</v>
      </c>
      <c r="I335" s="18">
        <v>1</v>
      </c>
      <c r="J335" s="18">
        <v>1</v>
      </c>
      <c r="K335" s="14">
        <f t="shared" ca="1" si="35"/>
        <v>0</v>
      </c>
      <c r="M335" s="19" t="str">
        <f t="shared" ca="1" si="33"/>
        <v>INDFDEFFLA-55</v>
      </c>
      <c r="N335" s="23" t="str">
        <f t="shared" ca="1" si="34"/>
        <v>Food industry Saving Tech-Light 5.5y</v>
      </c>
      <c r="O335" s="23" t="s">
        <v>32</v>
      </c>
      <c r="P335" s="23" t="s">
        <v>33</v>
      </c>
      <c r="Q335" s="23"/>
      <c r="R335" s="23"/>
      <c r="S335" s="19" t="s">
        <v>34</v>
      </c>
      <c r="V335" s="16" t="str">
        <f t="shared" ca="1" si="36"/>
        <v>FD</v>
      </c>
      <c r="W335" s="14" t="str">
        <f t="shared" ca="1" si="36"/>
        <v>Food industry</v>
      </c>
      <c r="X335" s="3" t="str">
        <f>'EE investment costs'!D384</f>
        <v>LA-55</v>
      </c>
      <c r="Y335" s="3" t="str">
        <f>'EE investment costs'!E384</f>
        <v>Light</v>
      </c>
      <c r="AC335" s="123">
        <f>'EE investment costs'!C384</f>
        <v>5.5</v>
      </c>
      <c r="AD335" s="22"/>
    </row>
    <row r="336" spans="2:30">
      <c r="B336" s="14" t="str">
        <f t="shared" ca="1" si="32"/>
        <v>INDFDEFFEM-55</v>
      </c>
      <c r="C336" s="15" t="str">
        <f t="shared" ca="1" si="31"/>
        <v>IFDEM</v>
      </c>
      <c r="D336" s="16">
        <f>'EE investment costs'!$F$15</f>
        <v>2016</v>
      </c>
      <c r="E336" s="14">
        <f>VLOOKUP(X336,'EE investment costs'!$D$56:$R$656,15,0)</f>
        <v>4.3107749999999996</v>
      </c>
      <c r="F336" s="17">
        <f ca="1">INDEX('EE investment costs'!$D$56:$R$656,MATCH(X336,'EE investment costs'!$D$56:$D$656,0),MATCH($V$8,'EE investment costs'!$D$56:$R$56,0))</f>
        <v>1900.2652263459531</v>
      </c>
      <c r="I336" s="18">
        <v>1</v>
      </c>
      <c r="J336" s="18">
        <v>1</v>
      </c>
      <c r="K336" s="14">
        <f t="shared" ca="1" si="35"/>
        <v>0</v>
      </c>
      <c r="M336" s="19" t="str">
        <f t="shared" ca="1" si="33"/>
        <v>INDFDEFFEM-55</v>
      </c>
      <c r="N336" s="23" t="str">
        <f t="shared" ca="1" si="34"/>
        <v>Food industry Saving Tech-Electric Motors 5.5y</v>
      </c>
      <c r="O336" s="23" t="s">
        <v>32</v>
      </c>
      <c r="P336" s="23" t="s">
        <v>33</v>
      </c>
      <c r="Q336" s="23"/>
      <c r="R336" s="23"/>
      <c r="S336" s="19" t="s">
        <v>34</v>
      </c>
      <c r="V336" s="16" t="str">
        <f t="shared" ca="1" si="36"/>
        <v>FD</v>
      </c>
      <c r="W336" s="14" t="str">
        <f t="shared" ca="1" si="36"/>
        <v>Food industry</v>
      </c>
      <c r="X336" s="3" t="str">
        <f>'EE investment costs'!D385</f>
        <v>EM-55</v>
      </c>
      <c r="Y336" s="3" t="str">
        <f>'EE investment costs'!E385</f>
        <v>Electric Motors</v>
      </c>
      <c r="AC336" s="123">
        <f>'EE investment costs'!C385</f>
        <v>5.5</v>
      </c>
      <c r="AD336" s="22"/>
    </row>
    <row r="337" spans="2:30">
      <c r="B337" s="14" t="str">
        <f t="shared" ca="1" si="32"/>
        <v>INDFDEFFTF-55</v>
      </c>
      <c r="C337" s="15" t="str">
        <f t="shared" ca="1" si="31"/>
        <v>IFDTF</v>
      </c>
      <c r="D337" s="16">
        <f>'EE investment costs'!$F$15</f>
        <v>2016</v>
      </c>
      <c r="E337" s="14">
        <f>VLOOKUP(X337,'EE investment costs'!$D$56:$R$656,15,0)</f>
        <v>16.25</v>
      </c>
      <c r="F337" s="17">
        <f ca="1">INDEX('EE investment costs'!$D$56:$R$656,MATCH(X337,'EE investment costs'!$D$56:$D$656,0),MATCH($V$8,'EE investment costs'!$D$56:$R$56,0))</f>
        <v>808.15405384168412</v>
      </c>
      <c r="I337" s="18">
        <v>1</v>
      </c>
      <c r="J337" s="18">
        <v>1</v>
      </c>
      <c r="K337" s="14">
        <f t="shared" ca="1" si="35"/>
        <v>4</v>
      </c>
      <c r="M337" s="19" t="str">
        <f t="shared" ca="1" si="33"/>
        <v>INDFDEFFTF-55</v>
      </c>
      <c r="N337" s="23" t="str">
        <f t="shared" ca="1" si="34"/>
        <v>Food industry Saving Tech-Haulage Tractors, Trucks, Fishing boats 5.5y</v>
      </c>
      <c r="O337" s="23" t="s">
        <v>32</v>
      </c>
      <c r="P337" s="23" t="s">
        <v>33</v>
      </c>
      <c r="Q337" s="23"/>
      <c r="R337" s="23"/>
      <c r="S337" s="19" t="s">
        <v>34</v>
      </c>
      <c r="V337" s="16" t="str">
        <f t="shared" ca="1" si="36"/>
        <v>FD</v>
      </c>
      <c r="W337" s="14" t="str">
        <f t="shared" ca="1" si="36"/>
        <v>Food industry</v>
      </c>
      <c r="X337" s="3" t="str">
        <f>'EE investment costs'!D386</f>
        <v>TF-55</v>
      </c>
      <c r="Y337" s="3" t="str">
        <f>'EE investment costs'!E386</f>
        <v>Haulage Tractors, Trucks, Fishing boats</v>
      </c>
      <c r="AC337" s="123">
        <f>'EE investment costs'!C386</f>
        <v>5.5</v>
      </c>
      <c r="AD337" s="22"/>
    </row>
    <row r="338" spans="2:30">
      <c r="B338" s="14" t="str">
        <f t="shared" ca="1" si="32"/>
        <v>INDFDEFFMT-56</v>
      </c>
      <c r="C338" s="15" t="str">
        <f t="shared" ca="1" si="31"/>
        <v>IFDMT</v>
      </c>
      <c r="D338" s="16">
        <f>'EE investment costs'!$F$15</f>
        <v>2016</v>
      </c>
      <c r="E338" s="14">
        <f>VLOOKUP(X338,'EE investment costs'!$D$56:$R$656,15,0)</f>
        <v>6.1599999999999993</v>
      </c>
      <c r="F338" s="17">
        <f ca="1">INDEX('EE investment costs'!$D$56:$R$656,MATCH(X338,'EE investment costs'!$D$56:$D$656,0),MATCH($V$8,'EE investment costs'!$D$56:$R$56,0))</f>
        <v>760.03573624963713</v>
      </c>
      <c r="I338" s="18">
        <v>1</v>
      </c>
      <c r="J338" s="18">
        <v>1</v>
      </c>
      <c r="K338" s="14">
        <f t="shared" ca="1" si="35"/>
        <v>5</v>
      </c>
      <c r="M338" s="19" t="str">
        <f t="shared" ca="1" si="33"/>
        <v>INDFDEFFMT-56</v>
      </c>
      <c r="N338" s="23" t="str">
        <f t="shared" ca="1" si="34"/>
        <v>Food industry Saving Tech-Heat Medium Temp. up to 150C 5.6y</v>
      </c>
      <c r="O338" s="23" t="s">
        <v>32</v>
      </c>
      <c r="P338" s="23" t="s">
        <v>33</v>
      </c>
      <c r="Q338" s="23"/>
      <c r="R338" s="23"/>
      <c r="S338" s="19" t="s">
        <v>34</v>
      </c>
      <c r="V338" s="16" t="str">
        <f t="shared" ca="1" si="36"/>
        <v>FD</v>
      </c>
      <c r="W338" s="14" t="str">
        <f t="shared" ca="1" si="36"/>
        <v>Food industry</v>
      </c>
      <c r="X338" s="3" t="str">
        <f>'EE investment costs'!D387</f>
        <v>MT-56</v>
      </c>
      <c r="Y338" s="3" t="str">
        <f>'EE investment costs'!E387</f>
        <v>Heat Medium Temp. up to 150C</v>
      </c>
      <c r="AC338" s="123">
        <f>'EE investment costs'!C387</f>
        <v>5.6</v>
      </c>
      <c r="AD338" s="22"/>
    </row>
    <row r="339" spans="2:30">
      <c r="B339" s="14" t="str">
        <f t="shared" ca="1" si="32"/>
        <v>INDFDEFFHT-56</v>
      </c>
      <c r="C339" s="15" t="str">
        <f t="shared" ca="1" si="31"/>
        <v>IFDHT</v>
      </c>
      <c r="D339" s="16">
        <f>'EE investment costs'!$F$15</f>
        <v>2016</v>
      </c>
      <c r="E339" s="14">
        <f>VLOOKUP(X339,'EE investment costs'!$D$56:$R$656,15,0)</f>
        <v>4.9279999999999999</v>
      </c>
      <c r="F339" s="17">
        <f ca="1">INDEX('EE investment costs'!$D$56:$R$656,MATCH(X339,'EE investment costs'!$D$56:$D$656,0),MATCH($V$8,'EE investment costs'!$D$56:$R$56,0))</f>
        <v>576.85515878458432</v>
      </c>
      <c r="I339" s="18">
        <v>1</v>
      </c>
      <c r="J339" s="18">
        <v>1</v>
      </c>
      <c r="K339" s="14">
        <f t="shared" ca="1" si="35"/>
        <v>7</v>
      </c>
      <c r="M339" s="19" t="str">
        <f t="shared" ca="1" si="33"/>
        <v>INDFDEFFHT-56</v>
      </c>
      <c r="N339" s="23" t="str">
        <f t="shared" ca="1" si="34"/>
        <v>Food industry Saving Tech-Heat High Temp. over 150C 5.6y</v>
      </c>
      <c r="O339" s="23" t="s">
        <v>32</v>
      </c>
      <c r="P339" s="23" t="s">
        <v>33</v>
      </c>
      <c r="Q339" s="23"/>
      <c r="R339" s="23"/>
      <c r="S339" s="19" t="s">
        <v>34</v>
      </c>
      <c r="V339" s="16" t="str">
        <f t="shared" ca="1" si="36"/>
        <v>FD</v>
      </c>
      <c r="W339" s="14" t="str">
        <f t="shared" ca="1" si="36"/>
        <v>Food industry</v>
      </c>
      <c r="X339" s="3" t="str">
        <f>'EE investment costs'!D388</f>
        <v>HT-56</v>
      </c>
      <c r="Y339" s="3" t="str">
        <f>'EE investment costs'!E388</f>
        <v>Heat High Temp. over 150C</v>
      </c>
      <c r="AC339" s="123">
        <f>'EE investment costs'!C388</f>
        <v>5.6</v>
      </c>
      <c r="AD339" s="22"/>
    </row>
    <row r="340" spans="2:30">
      <c r="B340" s="14" t="str">
        <f t="shared" ca="1" si="32"/>
        <v>INDFDEFFRH-56</v>
      </c>
      <c r="C340" s="15" t="str">
        <f t="shared" ca="1" si="31"/>
        <v>IFDRH</v>
      </c>
      <c r="D340" s="16">
        <f>'EE investment costs'!$F$15</f>
        <v>2016</v>
      </c>
      <c r="E340" s="14">
        <f>VLOOKUP(X340,'EE investment costs'!$D$56:$R$656,15,0)</f>
        <v>16.298666666666669</v>
      </c>
      <c r="F340" s="17">
        <f ca="1">INDEX('EE investment costs'!$D$56:$R$656,MATCH(X340,'EE investment costs'!$D$56:$D$656,0),MATCH($V$8,'EE investment costs'!$D$56:$R$56,0))</f>
        <v>814.78723855118471</v>
      </c>
      <c r="I340" s="18">
        <v>1</v>
      </c>
      <c r="J340" s="18">
        <v>1</v>
      </c>
      <c r="K340" s="14">
        <f t="shared" ca="1" si="35"/>
        <v>4</v>
      </c>
      <c r="M340" s="19" t="str">
        <f t="shared" ca="1" si="33"/>
        <v>INDFDEFFRH-56</v>
      </c>
      <c r="N340" s="23" t="str">
        <f t="shared" ca="1" si="34"/>
        <v>Food industry Saving Tech-Heat Room Heat 5.6y</v>
      </c>
      <c r="O340" s="23" t="s">
        <v>32</v>
      </c>
      <c r="P340" s="23" t="s">
        <v>33</v>
      </c>
      <c r="Q340" s="23"/>
      <c r="R340" s="23"/>
      <c r="S340" s="19" t="s">
        <v>34</v>
      </c>
      <c r="V340" s="16" t="str">
        <f t="shared" ca="1" si="36"/>
        <v>FD</v>
      </c>
      <c r="W340" s="14" t="str">
        <f t="shared" ca="1" si="36"/>
        <v>Food industry</v>
      </c>
      <c r="X340" s="3" t="str">
        <f>'EE investment costs'!D389</f>
        <v>RH-56</v>
      </c>
      <c r="Y340" s="3" t="str">
        <f>'EE investment costs'!E389</f>
        <v>Heat Room Heat</v>
      </c>
      <c r="AC340" s="123">
        <f>'EE investment costs'!C389</f>
        <v>5.6</v>
      </c>
      <c r="AD340" s="22"/>
    </row>
    <row r="341" spans="2:30">
      <c r="B341" s="14" t="str">
        <f t="shared" ca="1" si="32"/>
        <v>INDFDEFFLA-56</v>
      </c>
      <c r="C341" s="15" t="str">
        <f t="shared" ca="1" si="31"/>
        <v>IFDLA</v>
      </c>
      <c r="D341" s="16">
        <f>'EE investment costs'!$F$15</f>
        <v>2016</v>
      </c>
      <c r="E341" s="14">
        <f>VLOOKUP(X341,'EE investment costs'!$D$56:$R$656,15,0)</f>
        <v>4.1185333333333336</v>
      </c>
      <c r="F341" s="17">
        <f ca="1">INDEX('EE investment costs'!$D$56:$R$656,MATCH(X341,'EE investment costs'!$D$56:$D$656,0),MATCH($V$8,'EE investment costs'!$D$56:$R$56,0))</f>
        <v>1824.754999702272</v>
      </c>
      <c r="I341" s="18">
        <v>1</v>
      </c>
      <c r="J341" s="18">
        <v>1</v>
      </c>
      <c r="K341" s="14">
        <f t="shared" ca="1" si="35"/>
        <v>0</v>
      </c>
      <c r="M341" s="19" t="str">
        <f t="shared" ca="1" si="33"/>
        <v>INDFDEFFLA-56</v>
      </c>
      <c r="N341" s="23" t="str">
        <f t="shared" ca="1" si="34"/>
        <v>Food industry Saving Tech-Light 5.6y</v>
      </c>
      <c r="O341" s="23" t="s">
        <v>32</v>
      </c>
      <c r="P341" s="23" t="s">
        <v>33</v>
      </c>
      <c r="Q341" s="23"/>
      <c r="R341" s="23"/>
      <c r="S341" s="19" t="s">
        <v>34</v>
      </c>
      <c r="V341" s="16" t="str">
        <f t="shared" ca="1" si="36"/>
        <v>FD</v>
      </c>
      <c r="W341" s="14" t="str">
        <f t="shared" ca="1" si="36"/>
        <v>Food industry</v>
      </c>
      <c r="X341" s="3" t="str">
        <f>'EE investment costs'!D390</f>
        <v>LA-56</v>
      </c>
      <c r="Y341" s="3" t="str">
        <f>'EE investment costs'!E390</f>
        <v>Light</v>
      </c>
      <c r="AC341" s="123">
        <f>'EE investment costs'!C390</f>
        <v>5.6</v>
      </c>
      <c r="AD341" s="22"/>
    </row>
    <row r="342" spans="2:30">
      <c r="B342" s="14" t="str">
        <f t="shared" ca="1" si="32"/>
        <v>INDFDEFFEM-56</v>
      </c>
      <c r="C342" s="15" t="str">
        <f t="shared" ca="1" si="31"/>
        <v>IFDEM</v>
      </c>
      <c r="D342" s="16">
        <f>'EE investment costs'!$F$15</f>
        <v>2016</v>
      </c>
      <c r="E342" s="14">
        <f>VLOOKUP(X342,'EE investment costs'!$D$56:$R$656,15,0)</f>
        <v>4.3244600000000002</v>
      </c>
      <c r="F342" s="17">
        <f ca="1">INDEX('EE investment costs'!$D$56:$R$656,MATCH(X342,'EE investment costs'!$D$56:$D$656,0),MATCH($V$8,'EE investment costs'!$D$56:$R$56,0))</f>
        <v>1923.2742479151984</v>
      </c>
      <c r="I342" s="18">
        <v>1</v>
      </c>
      <c r="J342" s="18">
        <v>1</v>
      </c>
      <c r="K342" s="14">
        <f t="shared" ca="1" si="35"/>
        <v>0</v>
      </c>
      <c r="M342" s="19" t="str">
        <f t="shared" ca="1" si="33"/>
        <v>INDFDEFFEM-56</v>
      </c>
      <c r="N342" s="23" t="str">
        <f t="shared" ca="1" si="34"/>
        <v>Food industry Saving Tech-Electric Motors 5.6y</v>
      </c>
      <c r="O342" s="23" t="s">
        <v>32</v>
      </c>
      <c r="P342" s="23" t="s">
        <v>33</v>
      </c>
      <c r="Q342" s="23"/>
      <c r="R342" s="23"/>
      <c r="S342" s="19" t="s">
        <v>34</v>
      </c>
      <c r="V342" s="16" t="str">
        <f t="shared" ca="1" si="36"/>
        <v>FD</v>
      </c>
      <c r="W342" s="14" t="str">
        <f t="shared" ca="1" si="36"/>
        <v>Food industry</v>
      </c>
      <c r="X342" s="3" t="str">
        <f>'EE investment costs'!D391</f>
        <v>EM-56</v>
      </c>
      <c r="Y342" s="3" t="str">
        <f>'EE investment costs'!E391</f>
        <v>Electric Motors</v>
      </c>
      <c r="AC342" s="123">
        <f>'EE investment costs'!C391</f>
        <v>5.6</v>
      </c>
      <c r="AD342" s="22"/>
    </row>
    <row r="343" spans="2:30">
      <c r="B343" s="14" t="str">
        <f t="shared" ca="1" si="32"/>
        <v>INDFDEFFTF-56</v>
      </c>
      <c r="C343" s="15" t="str">
        <f t="shared" ca="1" si="31"/>
        <v>IFDTF</v>
      </c>
      <c r="D343" s="16">
        <f>'EE investment costs'!$F$15</f>
        <v>2016</v>
      </c>
      <c r="E343" s="14">
        <f>VLOOKUP(X343,'EE investment costs'!$D$56:$R$656,15,0)</f>
        <v>16.333333333333332</v>
      </c>
      <c r="F343" s="17">
        <f ca="1">INDEX('EE investment costs'!$D$56:$R$656,MATCH(X343,'EE investment costs'!$D$56:$D$656,0),MATCH($V$8,'EE investment costs'!$D$56:$R$56,0))</f>
        <v>822.84776391153275</v>
      </c>
      <c r="I343" s="18">
        <v>1</v>
      </c>
      <c r="J343" s="18">
        <v>1</v>
      </c>
      <c r="K343" s="14">
        <f t="shared" ca="1" si="35"/>
        <v>4</v>
      </c>
      <c r="M343" s="19" t="str">
        <f t="shared" ca="1" si="33"/>
        <v>INDFDEFFTF-56</v>
      </c>
      <c r="N343" s="23" t="str">
        <f t="shared" ca="1" si="34"/>
        <v>Food industry Saving Tech-Haulage Tractors, Trucks, Fishing boats 5.6y</v>
      </c>
      <c r="O343" s="23" t="s">
        <v>32</v>
      </c>
      <c r="P343" s="23" t="s">
        <v>33</v>
      </c>
      <c r="Q343" s="23"/>
      <c r="R343" s="23"/>
      <c r="S343" s="19" t="s">
        <v>34</v>
      </c>
      <c r="V343" s="16" t="str">
        <f t="shared" ca="1" si="36"/>
        <v>FD</v>
      </c>
      <c r="W343" s="14" t="str">
        <f t="shared" ca="1" si="36"/>
        <v>Food industry</v>
      </c>
      <c r="X343" s="3" t="str">
        <f>'EE investment costs'!D392</f>
        <v>TF-56</v>
      </c>
      <c r="Y343" s="3" t="str">
        <f>'EE investment costs'!E392</f>
        <v>Haulage Tractors, Trucks, Fishing boats</v>
      </c>
      <c r="AC343" s="123">
        <f>'EE investment costs'!C392</f>
        <v>5.6</v>
      </c>
      <c r="AD343" s="22"/>
    </row>
    <row r="344" spans="2:30">
      <c r="B344" s="14" t="str">
        <f t="shared" ca="1" si="32"/>
        <v>INDFDEFFMT-57</v>
      </c>
      <c r="C344" s="15" t="str">
        <f t="shared" ca="1" si="31"/>
        <v>IFDMT</v>
      </c>
      <c r="D344" s="16">
        <f>'EE investment costs'!$F$15</f>
        <v>2016</v>
      </c>
      <c r="E344" s="14">
        <f>VLOOKUP(X344,'EE investment costs'!$D$56:$R$656,15,0)</f>
        <v>6.17</v>
      </c>
      <c r="F344" s="17">
        <f ca="1">INDEX('EE investment costs'!$D$56:$R$656,MATCH(X344,'EE investment costs'!$D$56:$D$656,0),MATCH($V$8,'EE investment costs'!$D$56:$R$56,0))</f>
        <v>770.61037310923996</v>
      </c>
      <c r="I344" s="18">
        <v>1</v>
      </c>
      <c r="J344" s="18">
        <v>1</v>
      </c>
      <c r="K344" s="14">
        <f t="shared" ca="1" si="35"/>
        <v>5</v>
      </c>
      <c r="M344" s="19" t="str">
        <f t="shared" ca="1" si="33"/>
        <v>INDFDEFFMT-57</v>
      </c>
      <c r="N344" s="23" t="str">
        <f t="shared" ca="1" si="34"/>
        <v>Food industry Saving Tech-Heat Medium Temp. up to 150C 5.7y</v>
      </c>
      <c r="O344" s="23" t="s">
        <v>32</v>
      </c>
      <c r="P344" s="23" t="s">
        <v>33</v>
      </c>
      <c r="Q344" s="23"/>
      <c r="R344" s="23"/>
      <c r="S344" s="19" t="s">
        <v>34</v>
      </c>
      <c r="V344" s="16" t="str">
        <f t="shared" ca="1" si="36"/>
        <v>FD</v>
      </c>
      <c r="W344" s="14" t="str">
        <f t="shared" ca="1" si="36"/>
        <v>Food industry</v>
      </c>
      <c r="X344" s="3" t="str">
        <f>'EE investment costs'!D393</f>
        <v>MT-57</v>
      </c>
      <c r="Y344" s="3" t="str">
        <f>'EE investment costs'!E393</f>
        <v>Heat Medium Temp. up to 150C</v>
      </c>
      <c r="AC344" s="123">
        <f>'EE investment costs'!C393</f>
        <v>5.7</v>
      </c>
      <c r="AD344" s="22"/>
    </row>
    <row r="345" spans="2:30">
      <c r="B345" s="14" t="str">
        <f t="shared" ca="1" si="32"/>
        <v>INDFDEFFHT-57</v>
      </c>
      <c r="C345" s="15" t="str">
        <f t="shared" ca="1" si="31"/>
        <v>IFDHT</v>
      </c>
      <c r="D345" s="16">
        <f>'EE investment costs'!$F$15</f>
        <v>2016</v>
      </c>
      <c r="E345" s="14">
        <f>VLOOKUP(X345,'EE investment costs'!$D$56:$R$656,15,0)</f>
        <v>4.9359999999999999</v>
      </c>
      <c r="F345" s="17">
        <f ca="1">INDEX('EE investment costs'!$D$56:$R$656,MATCH(X345,'EE investment costs'!$D$56:$D$656,0),MATCH($V$8,'EE investment costs'!$D$56:$R$56,0))</f>
        <v>583.18660015500211</v>
      </c>
      <c r="I345" s="18">
        <v>1</v>
      </c>
      <c r="J345" s="18">
        <v>1</v>
      </c>
      <c r="K345" s="14">
        <f t="shared" ca="1" si="35"/>
        <v>7</v>
      </c>
      <c r="M345" s="19" t="str">
        <f t="shared" ca="1" si="33"/>
        <v>INDFDEFFHT-57</v>
      </c>
      <c r="N345" s="23" t="str">
        <f t="shared" ca="1" si="34"/>
        <v>Food industry Saving Tech-Heat High Temp. over 150C 5.7y</v>
      </c>
      <c r="O345" s="23" t="s">
        <v>32</v>
      </c>
      <c r="P345" s="23" t="s">
        <v>33</v>
      </c>
      <c r="Q345" s="23"/>
      <c r="R345" s="23"/>
      <c r="S345" s="19" t="s">
        <v>34</v>
      </c>
      <c r="V345" s="16" t="str">
        <f t="shared" ca="1" si="36"/>
        <v>FD</v>
      </c>
      <c r="W345" s="14" t="str">
        <f t="shared" ca="1" si="36"/>
        <v>Food industry</v>
      </c>
      <c r="X345" s="3" t="str">
        <f>'EE investment costs'!D394</f>
        <v>HT-57</v>
      </c>
      <c r="Y345" s="3" t="str">
        <f>'EE investment costs'!E394</f>
        <v>Heat High Temp. over 150C</v>
      </c>
      <c r="AC345" s="123">
        <f>'EE investment costs'!C394</f>
        <v>5.7</v>
      </c>
      <c r="AD345" s="22"/>
    </row>
    <row r="346" spans="2:30">
      <c r="B346" s="14" t="str">
        <f t="shared" ca="1" si="32"/>
        <v>INDFDEFFRH-57</v>
      </c>
      <c r="C346" s="15" t="str">
        <f t="shared" ca="1" si="31"/>
        <v>IFDRH</v>
      </c>
      <c r="D346" s="16">
        <f>'EE investment costs'!$F$15</f>
        <v>2016</v>
      </c>
      <c r="E346" s="14">
        <f>VLOOKUP(X346,'EE investment costs'!$D$56:$R$656,15,0)</f>
        <v>16.317333333333337</v>
      </c>
      <c r="F346" s="17">
        <f ca="1">INDEX('EE investment costs'!$D$56:$R$656,MATCH(X346,'EE investment costs'!$D$56:$D$656,0),MATCH($V$8,'EE investment costs'!$D$56:$R$56,0))</f>
        <v>853.58663086314607</v>
      </c>
      <c r="I346" s="18">
        <v>1</v>
      </c>
      <c r="J346" s="18">
        <v>1</v>
      </c>
      <c r="K346" s="14">
        <f t="shared" ca="1" si="35"/>
        <v>4</v>
      </c>
      <c r="M346" s="19" t="str">
        <f t="shared" ca="1" si="33"/>
        <v>INDFDEFFRH-57</v>
      </c>
      <c r="N346" s="23" t="str">
        <f t="shared" ca="1" si="34"/>
        <v>Food industry Saving Tech-Heat Room Heat 5.7y</v>
      </c>
      <c r="O346" s="23" t="s">
        <v>32</v>
      </c>
      <c r="P346" s="23" t="s">
        <v>33</v>
      </c>
      <c r="Q346" s="23"/>
      <c r="R346" s="23"/>
      <c r="S346" s="19" t="s">
        <v>34</v>
      </c>
      <c r="V346" s="16" t="str">
        <f t="shared" ca="1" si="36"/>
        <v>FD</v>
      </c>
      <c r="W346" s="14" t="str">
        <f t="shared" ca="1" si="36"/>
        <v>Food industry</v>
      </c>
      <c r="X346" s="3" t="str">
        <f>'EE investment costs'!D395</f>
        <v>RH-57</v>
      </c>
      <c r="Y346" s="3" t="str">
        <f>'EE investment costs'!E395</f>
        <v>Heat Room Heat</v>
      </c>
      <c r="AC346" s="123">
        <f>'EE investment costs'!C395</f>
        <v>5.7</v>
      </c>
      <c r="AD346" s="22"/>
    </row>
    <row r="347" spans="2:30">
      <c r="B347" s="14" t="str">
        <f t="shared" ca="1" si="32"/>
        <v>INDFDEFFLA-57</v>
      </c>
      <c r="C347" s="15" t="str">
        <f t="shared" ca="1" si="31"/>
        <v>IFDLA</v>
      </c>
      <c r="D347" s="16">
        <f>'EE investment costs'!$F$15</f>
        <v>2016</v>
      </c>
      <c r="E347" s="14">
        <f>VLOOKUP(X347,'EE investment costs'!$D$56:$R$656,15,0)</f>
        <v>4.1315666666666671</v>
      </c>
      <c r="F347" s="17">
        <f ca="1">INDEX('EE investment costs'!$D$56:$R$656,MATCH(X347,'EE investment costs'!$D$56:$D$656,0),MATCH($V$8,'EE investment costs'!$D$56:$R$56,0))</f>
        <v>1840.157638380432</v>
      </c>
      <c r="I347" s="18">
        <v>1</v>
      </c>
      <c r="J347" s="18">
        <v>1</v>
      </c>
      <c r="K347" s="14">
        <f t="shared" ca="1" si="35"/>
        <v>0</v>
      </c>
      <c r="M347" s="19" t="str">
        <f t="shared" ca="1" si="33"/>
        <v>INDFDEFFLA-57</v>
      </c>
      <c r="N347" s="23" t="str">
        <f t="shared" ca="1" si="34"/>
        <v>Food industry Saving Tech-Light 5.7y</v>
      </c>
      <c r="O347" s="23" t="s">
        <v>32</v>
      </c>
      <c r="P347" s="23" t="s">
        <v>33</v>
      </c>
      <c r="Q347" s="23"/>
      <c r="R347" s="23"/>
      <c r="S347" s="19" t="s">
        <v>34</v>
      </c>
      <c r="V347" s="16" t="str">
        <f t="shared" ca="1" si="36"/>
        <v>FD</v>
      </c>
      <c r="W347" s="14" t="str">
        <f t="shared" ca="1" si="36"/>
        <v>Food industry</v>
      </c>
      <c r="X347" s="3" t="str">
        <f>'EE investment costs'!D396</f>
        <v>LA-57</v>
      </c>
      <c r="Y347" s="3" t="str">
        <f>'EE investment costs'!E396</f>
        <v>Light</v>
      </c>
      <c r="AC347" s="123">
        <f>'EE investment costs'!C396</f>
        <v>5.7</v>
      </c>
      <c r="AD347" s="22"/>
    </row>
    <row r="348" spans="2:30">
      <c r="B348" s="14" t="str">
        <f t="shared" ca="1" si="32"/>
        <v>INDFDEFFEM-57</v>
      </c>
      <c r="C348" s="15" t="str">
        <f t="shared" ca="1" si="31"/>
        <v>IFDEM</v>
      </c>
      <c r="D348" s="16">
        <f>'EE investment costs'!$F$15</f>
        <v>2016</v>
      </c>
      <c r="E348" s="14">
        <f>VLOOKUP(X348,'EE investment costs'!$D$56:$R$656,15,0)</f>
        <v>4.3381449999999999</v>
      </c>
      <c r="F348" s="17">
        <f ca="1">INDEX('EE investment costs'!$D$56:$R$656,MATCH(X348,'EE investment costs'!$D$56:$D$656,0),MATCH($V$8,'EE investment costs'!$D$56:$R$56,0))</f>
        <v>1946.2832694844435</v>
      </c>
      <c r="I348" s="18">
        <v>1</v>
      </c>
      <c r="J348" s="18">
        <v>1</v>
      </c>
      <c r="K348" s="14">
        <f t="shared" ca="1" si="35"/>
        <v>0</v>
      </c>
      <c r="M348" s="19" t="str">
        <f t="shared" ca="1" si="33"/>
        <v>INDFDEFFEM-57</v>
      </c>
      <c r="N348" s="23" t="str">
        <f t="shared" ca="1" si="34"/>
        <v>Food industry Saving Tech-Electric Motors 5.7y</v>
      </c>
      <c r="O348" s="23" t="s">
        <v>32</v>
      </c>
      <c r="P348" s="23" t="s">
        <v>33</v>
      </c>
      <c r="Q348" s="23"/>
      <c r="R348" s="23"/>
      <c r="S348" s="19" t="s">
        <v>34</v>
      </c>
      <c r="V348" s="16" t="str">
        <f t="shared" ca="1" si="36"/>
        <v>FD</v>
      </c>
      <c r="W348" s="14" t="str">
        <f t="shared" ca="1" si="36"/>
        <v>Food industry</v>
      </c>
      <c r="X348" s="3" t="str">
        <f>'EE investment costs'!D397</f>
        <v>EM-57</v>
      </c>
      <c r="Y348" s="3" t="str">
        <f>'EE investment costs'!E397</f>
        <v>Electric Motors</v>
      </c>
      <c r="AC348" s="123">
        <f>'EE investment costs'!C397</f>
        <v>5.7</v>
      </c>
      <c r="AD348" s="22"/>
    </row>
    <row r="349" spans="2:30">
      <c r="B349" s="14" t="str">
        <f t="shared" ca="1" si="32"/>
        <v>INDFDEFFTF-57</v>
      </c>
      <c r="C349" s="15" t="str">
        <f t="shared" ca="1" si="31"/>
        <v>IFDTF</v>
      </c>
      <c r="D349" s="16">
        <f>'EE investment costs'!$F$15</f>
        <v>2016</v>
      </c>
      <c r="E349" s="14">
        <f>VLOOKUP(X349,'EE investment costs'!$D$56:$R$656,15,0)</f>
        <v>16.416666666666664</v>
      </c>
      <c r="F349" s="17">
        <f ca="1">INDEX('EE investment costs'!$D$56:$R$656,MATCH(X349,'EE investment costs'!$D$56:$D$656,0),MATCH($V$8,'EE investment costs'!$D$56:$R$56,0))</f>
        <v>837.54147398138173</v>
      </c>
      <c r="I349" s="18">
        <v>1</v>
      </c>
      <c r="J349" s="18">
        <v>1</v>
      </c>
      <c r="K349" s="14">
        <f t="shared" ca="1" si="35"/>
        <v>4</v>
      </c>
      <c r="M349" s="19" t="str">
        <f t="shared" ca="1" si="33"/>
        <v>INDFDEFFTF-57</v>
      </c>
      <c r="N349" s="23" t="str">
        <f t="shared" ca="1" si="34"/>
        <v>Food industry Saving Tech-Haulage Tractors, Trucks, Fishing boats 5.7y</v>
      </c>
      <c r="O349" s="23" t="s">
        <v>32</v>
      </c>
      <c r="P349" s="23" t="s">
        <v>33</v>
      </c>
      <c r="Q349" s="23"/>
      <c r="R349" s="23"/>
      <c r="S349" s="19" t="s">
        <v>34</v>
      </c>
      <c r="V349" s="16" t="str">
        <f t="shared" ca="1" si="36"/>
        <v>FD</v>
      </c>
      <c r="W349" s="14" t="str">
        <f t="shared" ca="1" si="36"/>
        <v>Food industry</v>
      </c>
      <c r="X349" s="3" t="str">
        <f>'EE investment costs'!D398</f>
        <v>TF-57</v>
      </c>
      <c r="Y349" s="3" t="str">
        <f>'EE investment costs'!E398</f>
        <v>Haulage Tractors, Trucks, Fishing boats</v>
      </c>
      <c r="AC349" s="123">
        <f>'EE investment costs'!C398</f>
        <v>5.7</v>
      </c>
      <c r="AD349" s="22"/>
    </row>
    <row r="350" spans="2:30">
      <c r="B350" s="14" t="str">
        <f t="shared" ca="1" si="32"/>
        <v>INDFDEFFMT-58</v>
      </c>
      <c r="C350" s="15" t="str">
        <f t="shared" ca="1" si="31"/>
        <v>IFDMT</v>
      </c>
      <c r="D350" s="16">
        <f>'EE investment costs'!$F$15</f>
        <v>2016</v>
      </c>
      <c r="E350" s="14">
        <f>VLOOKUP(X350,'EE investment costs'!$D$56:$R$656,15,0)</f>
        <v>6.18</v>
      </c>
      <c r="F350" s="17">
        <f ca="1">INDEX('EE investment costs'!$D$56:$R$656,MATCH(X350,'EE investment costs'!$D$56:$D$656,0),MATCH($V$8,'EE investment costs'!$D$56:$R$56,0))</f>
        <v>781.18500996884268</v>
      </c>
      <c r="I350" s="18">
        <v>1</v>
      </c>
      <c r="J350" s="18">
        <v>1</v>
      </c>
      <c r="K350" s="14">
        <f t="shared" ca="1" si="35"/>
        <v>5</v>
      </c>
      <c r="M350" s="19" t="str">
        <f t="shared" ca="1" si="33"/>
        <v>INDFDEFFMT-58</v>
      </c>
      <c r="N350" s="23" t="str">
        <f t="shared" ca="1" si="34"/>
        <v>Food industry Saving Tech-Heat Medium Temp. up to 150C 5.8y</v>
      </c>
      <c r="O350" s="23" t="s">
        <v>32</v>
      </c>
      <c r="P350" s="23" t="s">
        <v>33</v>
      </c>
      <c r="Q350" s="23"/>
      <c r="R350" s="23"/>
      <c r="S350" s="19" t="s">
        <v>34</v>
      </c>
      <c r="V350" s="16" t="str">
        <f t="shared" ca="1" si="36"/>
        <v>FD</v>
      </c>
      <c r="W350" s="14" t="str">
        <f t="shared" ca="1" si="36"/>
        <v>Food industry</v>
      </c>
      <c r="X350" s="3" t="str">
        <f>'EE investment costs'!D399</f>
        <v>MT-58</v>
      </c>
      <c r="Y350" s="3" t="str">
        <f>'EE investment costs'!E399</f>
        <v>Heat Medium Temp. up to 150C</v>
      </c>
      <c r="AC350" s="123">
        <f>'EE investment costs'!C399</f>
        <v>5.8</v>
      </c>
      <c r="AD350" s="22"/>
    </row>
    <row r="351" spans="2:30">
      <c r="B351" s="14" t="str">
        <f t="shared" ca="1" si="32"/>
        <v>INDFDEFFHT-58</v>
      </c>
      <c r="C351" s="15" t="str">
        <f t="shared" ca="1" si="31"/>
        <v>IFDHT</v>
      </c>
      <c r="D351" s="16">
        <f>'EE investment costs'!$F$15</f>
        <v>2016</v>
      </c>
      <c r="E351" s="14">
        <f>VLOOKUP(X351,'EE investment costs'!$D$56:$R$656,15,0)</f>
        <v>4.944</v>
      </c>
      <c r="F351" s="17">
        <f ca="1">INDEX('EE investment costs'!$D$56:$R$656,MATCH(X351,'EE investment costs'!$D$56:$D$656,0),MATCH($V$8,'EE investment costs'!$D$56:$R$56,0))</f>
        <v>589.5180415254199</v>
      </c>
      <c r="I351" s="18">
        <v>1</v>
      </c>
      <c r="J351" s="18">
        <v>1</v>
      </c>
      <c r="K351" s="14">
        <f t="shared" ca="1" si="35"/>
        <v>7</v>
      </c>
      <c r="M351" s="19" t="str">
        <f t="shared" ca="1" si="33"/>
        <v>INDFDEFFHT-58</v>
      </c>
      <c r="N351" s="23" t="str">
        <f t="shared" ca="1" si="34"/>
        <v>Food industry Saving Tech-Heat High Temp. over 150C 5.8y</v>
      </c>
      <c r="O351" s="23" t="s">
        <v>32</v>
      </c>
      <c r="P351" s="23" t="s">
        <v>33</v>
      </c>
      <c r="Q351" s="23"/>
      <c r="R351" s="23"/>
      <c r="S351" s="19" t="s">
        <v>34</v>
      </c>
      <c r="V351" s="16" t="str">
        <f t="shared" ca="1" si="36"/>
        <v>FD</v>
      </c>
      <c r="W351" s="14" t="str">
        <f t="shared" ca="1" si="36"/>
        <v>Food industry</v>
      </c>
      <c r="X351" s="3" t="str">
        <f>'EE investment costs'!D400</f>
        <v>HT-58</v>
      </c>
      <c r="Y351" s="3" t="str">
        <f>'EE investment costs'!E400</f>
        <v>Heat High Temp. over 150C</v>
      </c>
      <c r="AC351" s="123">
        <f>'EE investment costs'!C400</f>
        <v>5.8</v>
      </c>
      <c r="AD351" s="22"/>
    </row>
    <row r="352" spans="2:30">
      <c r="B352" s="14" t="str">
        <f t="shared" ca="1" si="32"/>
        <v>INDFDEFFRH-58</v>
      </c>
      <c r="C352" s="15" t="str">
        <f t="shared" ca="1" si="31"/>
        <v>IFDRH</v>
      </c>
      <c r="D352" s="16">
        <f>'EE investment costs'!$F$15</f>
        <v>2016</v>
      </c>
      <c r="E352" s="14">
        <f>VLOOKUP(X352,'EE investment costs'!$D$56:$R$656,15,0)</f>
        <v>16.336000000000002</v>
      </c>
      <c r="F352" s="17">
        <f ca="1">INDEX('EE investment costs'!$D$56:$R$656,MATCH(X352,'EE investment costs'!$D$56:$D$656,0),MATCH($V$8,'EE investment costs'!$D$56:$R$56,0))</f>
        <v>892.38602317510708</v>
      </c>
      <c r="I352" s="18">
        <v>1</v>
      </c>
      <c r="J352" s="18">
        <v>1</v>
      </c>
      <c r="K352" s="14">
        <f t="shared" ca="1" si="35"/>
        <v>4</v>
      </c>
      <c r="M352" s="19" t="str">
        <f t="shared" ca="1" si="33"/>
        <v>INDFDEFFRH-58</v>
      </c>
      <c r="N352" s="23" t="str">
        <f t="shared" ca="1" si="34"/>
        <v>Food industry Saving Tech-Heat Room Heat 5.8y</v>
      </c>
      <c r="O352" s="23" t="s">
        <v>32</v>
      </c>
      <c r="P352" s="23" t="s">
        <v>33</v>
      </c>
      <c r="Q352" s="23"/>
      <c r="R352" s="23"/>
      <c r="S352" s="19" t="s">
        <v>34</v>
      </c>
      <c r="V352" s="16" t="str">
        <f t="shared" ca="1" si="36"/>
        <v>FD</v>
      </c>
      <c r="W352" s="14" t="str">
        <f t="shared" ca="1" si="36"/>
        <v>Food industry</v>
      </c>
      <c r="X352" s="3" t="str">
        <f>'EE investment costs'!D401</f>
        <v>RH-58</v>
      </c>
      <c r="Y352" s="3" t="str">
        <f>'EE investment costs'!E401</f>
        <v>Heat Room Heat</v>
      </c>
      <c r="AC352" s="123">
        <f>'EE investment costs'!C401</f>
        <v>5.8</v>
      </c>
      <c r="AD352" s="22"/>
    </row>
    <row r="353" spans="2:30">
      <c r="B353" s="14" t="str">
        <f t="shared" ca="1" si="32"/>
        <v>INDFDEFFLA-58</v>
      </c>
      <c r="C353" s="15" t="str">
        <f t="shared" ca="1" si="31"/>
        <v>IFDLA</v>
      </c>
      <c r="D353" s="16">
        <f>'EE investment costs'!$F$15</f>
        <v>2016</v>
      </c>
      <c r="E353" s="14">
        <f>VLOOKUP(X353,'EE investment costs'!$D$56:$R$656,15,0)</f>
        <v>4.1446000000000005</v>
      </c>
      <c r="F353" s="17">
        <f ca="1">INDEX('EE investment costs'!$D$56:$R$656,MATCH(X353,'EE investment costs'!$D$56:$D$656,0),MATCH($V$8,'EE investment costs'!$D$56:$R$56,0))</f>
        <v>1855.560277058592</v>
      </c>
      <c r="I353" s="18">
        <v>1</v>
      </c>
      <c r="J353" s="18">
        <v>1</v>
      </c>
      <c r="K353" s="14">
        <f t="shared" ca="1" si="35"/>
        <v>0</v>
      </c>
      <c r="M353" s="19" t="str">
        <f t="shared" ca="1" si="33"/>
        <v>INDFDEFFLA-58</v>
      </c>
      <c r="N353" s="23" t="str">
        <f t="shared" ca="1" si="34"/>
        <v>Food industry Saving Tech-Light 5.8y</v>
      </c>
      <c r="O353" s="23" t="s">
        <v>32</v>
      </c>
      <c r="P353" s="23" t="s">
        <v>33</v>
      </c>
      <c r="Q353" s="23"/>
      <c r="R353" s="23"/>
      <c r="S353" s="19" t="s">
        <v>34</v>
      </c>
      <c r="V353" s="16" t="str">
        <f t="shared" ca="1" si="36"/>
        <v>FD</v>
      </c>
      <c r="W353" s="14" t="str">
        <f t="shared" ca="1" si="36"/>
        <v>Food industry</v>
      </c>
      <c r="X353" s="3" t="str">
        <f>'EE investment costs'!D402</f>
        <v>LA-58</v>
      </c>
      <c r="Y353" s="3" t="str">
        <f>'EE investment costs'!E402</f>
        <v>Light</v>
      </c>
      <c r="AC353" s="123">
        <f>'EE investment costs'!C402</f>
        <v>5.8</v>
      </c>
      <c r="AD353" s="22"/>
    </row>
    <row r="354" spans="2:30">
      <c r="B354" s="14" t="str">
        <f t="shared" ca="1" si="32"/>
        <v>INDFDEFFEM-58</v>
      </c>
      <c r="C354" s="15" t="str">
        <f t="shared" ca="1" si="31"/>
        <v>IFDEM</v>
      </c>
      <c r="D354" s="16">
        <f>'EE investment costs'!$F$15</f>
        <v>2016</v>
      </c>
      <c r="E354" s="14">
        <f>VLOOKUP(X354,'EE investment costs'!$D$56:$R$656,15,0)</f>
        <v>4.3518299999999996</v>
      </c>
      <c r="F354" s="17">
        <f ca="1">INDEX('EE investment costs'!$D$56:$R$656,MATCH(X354,'EE investment costs'!$D$56:$D$656,0),MATCH($V$8,'EE investment costs'!$D$56:$R$56,0))</f>
        <v>1969.2922910536888</v>
      </c>
      <c r="I354" s="18">
        <v>1</v>
      </c>
      <c r="J354" s="18">
        <v>1</v>
      </c>
      <c r="K354" s="14">
        <f t="shared" ca="1" si="35"/>
        <v>0</v>
      </c>
      <c r="M354" s="19" t="str">
        <f t="shared" ca="1" si="33"/>
        <v>INDFDEFFEM-58</v>
      </c>
      <c r="N354" s="23" t="str">
        <f t="shared" ca="1" si="34"/>
        <v>Food industry Saving Tech-Electric Motors 5.8y</v>
      </c>
      <c r="O354" s="23" t="s">
        <v>32</v>
      </c>
      <c r="P354" s="23" t="s">
        <v>33</v>
      </c>
      <c r="Q354" s="23"/>
      <c r="R354" s="23"/>
      <c r="S354" s="19" t="s">
        <v>34</v>
      </c>
      <c r="V354" s="16" t="str">
        <f t="shared" ca="1" si="36"/>
        <v>FD</v>
      </c>
      <c r="W354" s="14" t="str">
        <f t="shared" ca="1" si="36"/>
        <v>Food industry</v>
      </c>
      <c r="X354" s="3" t="str">
        <f>'EE investment costs'!D403</f>
        <v>EM-58</v>
      </c>
      <c r="Y354" s="3" t="str">
        <f>'EE investment costs'!E403</f>
        <v>Electric Motors</v>
      </c>
      <c r="AC354" s="123">
        <f>'EE investment costs'!C403</f>
        <v>5.8</v>
      </c>
      <c r="AD354" s="22"/>
    </row>
    <row r="355" spans="2:30">
      <c r="B355" s="14" t="str">
        <f t="shared" ca="1" si="32"/>
        <v>INDFDEFFTF-58</v>
      </c>
      <c r="C355" s="15" t="str">
        <f t="shared" ca="1" si="31"/>
        <v>IFDTF</v>
      </c>
      <c r="D355" s="16">
        <f>'EE investment costs'!$F$15</f>
        <v>2016</v>
      </c>
      <c r="E355" s="14">
        <f>VLOOKUP(X355,'EE investment costs'!$D$56:$R$656,15,0)</f>
        <v>16.5</v>
      </c>
      <c r="F355" s="17">
        <f ca="1">INDEX('EE investment costs'!$D$56:$R$656,MATCH(X355,'EE investment costs'!$D$56:$D$656,0),MATCH($V$8,'EE investment costs'!$D$56:$R$56,0))</f>
        <v>852.23518405123048</v>
      </c>
      <c r="I355" s="18">
        <v>1</v>
      </c>
      <c r="J355" s="18">
        <v>1</v>
      </c>
      <c r="K355" s="14">
        <f t="shared" ca="1" si="35"/>
        <v>4</v>
      </c>
      <c r="M355" s="19" t="str">
        <f t="shared" ca="1" si="33"/>
        <v>INDFDEFFTF-58</v>
      </c>
      <c r="N355" s="23" t="str">
        <f t="shared" ca="1" si="34"/>
        <v>Food industry Saving Tech-Haulage Tractors, Trucks, Fishing boats 5.8y</v>
      </c>
      <c r="O355" s="23" t="s">
        <v>32</v>
      </c>
      <c r="P355" s="23" t="s">
        <v>33</v>
      </c>
      <c r="Q355" s="23"/>
      <c r="R355" s="23"/>
      <c r="S355" s="19" t="s">
        <v>34</v>
      </c>
      <c r="V355" s="16" t="str">
        <f t="shared" ca="1" si="36"/>
        <v>FD</v>
      </c>
      <c r="W355" s="14" t="str">
        <f t="shared" ca="1" si="36"/>
        <v>Food industry</v>
      </c>
      <c r="X355" s="3" t="str">
        <f>'EE investment costs'!D404</f>
        <v>TF-58</v>
      </c>
      <c r="Y355" s="3" t="str">
        <f>'EE investment costs'!E404</f>
        <v>Haulage Tractors, Trucks, Fishing boats</v>
      </c>
      <c r="AC355" s="123">
        <f>'EE investment costs'!C404</f>
        <v>5.8</v>
      </c>
      <c r="AD355" s="22"/>
    </row>
    <row r="356" spans="2:30">
      <c r="B356" s="14" t="str">
        <f t="shared" ca="1" si="32"/>
        <v>INDFDEFFMT-59</v>
      </c>
      <c r="C356" s="15" t="str">
        <f t="shared" ca="1" si="31"/>
        <v>IFDMT</v>
      </c>
      <c r="D356" s="16">
        <f>'EE investment costs'!$F$15</f>
        <v>2016</v>
      </c>
      <c r="E356" s="14">
        <f>VLOOKUP(X356,'EE investment costs'!$D$56:$R$656,15,0)</f>
        <v>6.1899999999999995</v>
      </c>
      <c r="F356" s="17">
        <f ca="1">INDEX('EE investment costs'!$D$56:$R$656,MATCH(X356,'EE investment costs'!$D$56:$D$656,0),MATCH($V$8,'EE investment costs'!$D$56:$R$56,0))</f>
        <v>791.7596468284454</v>
      </c>
      <c r="I356" s="18">
        <v>1</v>
      </c>
      <c r="J356" s="18">
        <v>1</v>
      </c>
      <c r="K356" s="14">
        <f t="shared" ca="1" si="35"/>
        <v>5</v>
      </c>
      <c r="M356" s="19" t="str">
        <f t="shared" ca="1" si="33"/>
        <v>INDFDEFFMT-59</v>
      </c>
      <c r="N356" s="23" t="str">
        <f t="shared" ca="1" si="34"/>
        <v>Food industry Saving Tech-Heat Medium Temp. up to 150C 5.9y</v>
      </c>
      <c r="O356" s="23" t="s">
        <v>32</v>
      </c>
      <c r="P356" s="23" t="s">
        <v>33</v>
      </c>
      <c r="Q356" s="23"/>
      <c r="R356" s="23"/>
      <c r="S356" s="19" t="s">
        <v>34</v>
      </c>
      <c r="V356" s="16" t="str">
        <f t="shared" ca="1" si="36"/>
        <v>FD</v>
      </c>
      <c r="W356" s="14" t="str">
        <f t="shared" ca="1" si="36"/>
        <v>Food industry</v>
      </c>
      <c r="X356" s="3" t="str">
        <f>'EE investment costs'!D405</f>
        <v>MT-59</v>
      </c>
      <c r="Y356" s="3" t="str">
        <f>'EE investment costs'!E405</f>
        <v>Heat Medium Temp. up to 150C</v>
      </c>
      <c r="AC356" s="123">
        <f>'EE investment costs'!C405</f>
        <v>5.9</v>
      </c>
      <c r="AD356" s="22"/>
    </row>
    <row r="357" spans="2:30">
      <c r="B357" s="14" t="str">
        <f t="shared" ca="1" si="32"/>
        <v>INDFDEFFHT-59</v>
      </c>
      <c r="C357" s="15" t="str">
        <f t="shared" ca="1" si="31"/>
        <v>IFDHT</v>
      </c>
      <c r="D357" s="16">
        <f>'EE investment costs'!$F$15</f>
        <v>2016</v>
      </c>
      <c r="E357" s="14">
        <f>VLOOKUP(X357,'EE investment costs'!$D$56:$R$656,15,0)</f>
        <v>4.952</v>
      </c>
      <c r="F357" s="17">
        <f ca="1">INDEX('EE investment costs'!$D$56:$R$656,MATCH(X357,'EE investment costs'!$D$56:$D$656,0),MATCH($V$8,'EE investment costs'!$D$56:$R$56,0))</f>
        <v>595.8494828958377</v>
      </c>
      <c r="I357" s="18">
        <v>1</v>
      </c>
      <c r="J357" s="18">
        <v>1</v>
      </c>
      <c r="K357" s="14">
        <f t="shared" ca="1" si="35"/>
        <v>7</v>
      </c>
      <c r="M357" s="19" t="str">
        <f t="shared" ca="1" si="33"/>
        <v>INDFDEFFHT-59</v>
      </c>
      <c r="N357" s="23" t="str">
        <f t="shared" ca="1" si="34"/>
        <v>Food industry Saving Tech-Heat High Temp. over 150C 5.9y</v>
      </c>
      <c r="O357" s="23" t="s">
        <v>32</v>
      </c>
      <c r="P357" s="23" t="s">
        <v>33</v>
      </c>
      <c r="Q357" s="23"/>
      <c r="R357" s="23"/>
      <c r="S357" s="19" t="s">
        <v>34</v>
      </c>
      <c r="V357" s="16" t="str">
        <f t="shared" ca="1" si="36"/>
        <v>FD</v>
      </c>
      <c r="W357" s="14" t="str">
        <f t="shared" ca="1" si="36"/>
        <v>Food industry</v>
      </c>
      <c r="X357" s="3" t="str">
        <f>'EE investment costs'!D406</f>
        <v>HT-59</v>
      </c>
      <c r="Y357" s="3" t="str">
        <f>'EE investment costs'!E406</f>
        <v>Heat High Temp. over 150C</v>
      </c>
      <c r="AC357" s="123">
        <f>'EE investment costs'!C406</f>
        <v>5.9</v>
      </c>
      <c r="AD357" s="22"/>
    </row>
    <row r="358" spans="2:30">
      <c r="B358" s="14" t="str">
        <f t="shared" ca="1" si="32"/>
        <v>INDFDEFFRH-59</v>
      </c>
      <c r="C358" s="15" t="str">
        <f t="shared" ca="1" si="31"/>
        <v>IFDRH</v>
      </c>
      <c r="D358" s="16">
        <f>'EE investment costs'!$F$15</f>
        <v>2016</v>
      </c>
      <c r="E358" s="14">
        <f>VLOOKUP(X358,'EE investment costs'!$D$56:$R$656,15,0)</f>
        <v>16.35466666666667</v>
      </c>
      <c r="F358" s="17">
        <f ca="1">INDEX('EE investment costs'!$D$56:$R$656,MATCH(X358,'EE investment costs'!$D$56:$D$656,0),MATCH($V$8,'EE investment costs'!$D$56:$R$56,0))</f>
        <v>931.18541548706844</v>
      </c>
      <c r="I358" s="18">
        <v>1</v>
      </c>
      <c r="J358" s="18">
        <v>1</v>
      </c>
      <c r="K358" s="14">
        <f t="shared" ca="1" si="35"/>
        <v>3</v>
      </c>
      <c r="M358" s="19" t="str">
        <f t="shared" ca="1" si="33"/>
        <v>INDFDEFFRH-59</v>
      </c>
      <c r="N358" s="23" t="str">
        <f t="shared" ca="1" si="34"/>
        <v>Food industry Saving Tech-Heat Room Heat 5.9y</v>
      </c>
      <c r="O358" s="23" t="s">
        <v>32</v>
      </c>
      <c r="P358" s="23" t="s">
        <v>33</v>
      </c>
      <c r="Q358" s="23"/>
      <c r="R358" s="23"/>
      <c r="S358" s="19" t="s">
        <v>34</v>
      </c>
      <c r="V358" s="16" t="str">
        <f t="shared" ca="1" si="36"/>
        <v>FD</v>
      </c>
      <c r="W358" s="14" t="str">
        <f t="shared" ca="1" si="36"/>
        <v>Food industry</v>
      </c>
      <c r="X358" s="3" t="str">
        <f>'EE investment costs'!D407</f>
        <v>RH-59</v>
      </c>
      <c r="Y358" s="3" t="str">
        <f>'EE investment costs'!E407</f>
        <v>Heat Room Heat</v>
      </c>
      <c r="AC358" s="123">
        <f>'EE investment costs'!C407</f>
        <v>5.9</v>
      </c>
      <c r="AD358" s="22"/>
    </row>
    <row r="359" spans="2:30">
      <c r="B359" s="14" t="str">
        <f t="shared" ca="1" si="32"/>
        <v>INDFDEFFLA-59</v>
      </c>
      <c r="C359" s="15" t="str">
        <f t="shared" ca="1" si="31"/>
        <v>IFDLA</v>
      </c>
      <c r="D359" s="16">
        <f>'EE investment costs'!$F$15</f>
        <v>2016</v>
      </c>
      <c r="E359" s="14">
        <f>VLOOKUP(X359,'EE investment costs'!$D$56:$R$656,15,0)</f>
        <v>4.157633333333334</v>
      </c>
      <c r="F359" s="17">
        <f ca="1">INDEX('EE investment costs'!$D$56:$R$656,MATCH(X359,'EE investment costs'!$D$56:$D$656,0),MATCH($V$8,'EE investment costs'!$D$56:$R$56,0))</f>
        <v>1870.9629157367517</v>
      </c>
      <c r="I359" s="18">
        <v>1</v>
      </c>
      <c r="J359" s="18">
        <v>1</v>
      </c>
      <c r="K359" s="14">
        <f t="shared" ca="1" si="35"/>
        <v>0</v>
      </c>
      <c r="M359" s="19" t="str">
        <f t="shared" ca="1" si="33"/>
        <v>INDFDEFFLA-59</v>
      </c>
      <c r="N359" s="23" t="str">
        <f t="shared" ca="1" si="34"/>
        <v>Food industry Saving Tech-Light 5.9y</v>
      </c>
      <c r="O359" s="23" t="s">
        <v>32</v>
      </c>
      <c r="P359" s="23" t="s">
        <v>33</v>
      </c>
      <c r="Q359" s="23"/>
      <c r="R359" s="23"/>
      <c r="S359" s="19" t="s">
        <v>34</v>
      </c>
      <c r="V359" s="16" t="str">
        <f t="shared" ca="1" si="36"/>
        <v>FD</v>
      </c>
      <c r="W359" s="14" t="str">
        <f t="shared" ca="1" si="36"/>
        <v>Food industry</v>
      </c>
      <c r="X359" s="3" t="str">
        <f>'EE investment costs'!D408</f>
        <v>LA-59</v>
      </c>
      <c r="Y359" s="3" t="str">
        <f>'EE investment costs'!E408</f>
        <v>Light</v>
      </c>
      <c r="AC359" s="123">
        <f>'EE investment costs'!C408</f>
        <v>5.9</v>
      </c>
      <c r="AD359" s="22"/>
    </row>
    <row r="360" spans="2:30">
      <c r="B360" s="14" t="str">
        <f t="shared" ca="1" si="32"/>
        <v>INDFDEFFEM-59</v>
      </c>
      <c r="C360" s="15" t="str">
        <f t="shared" ca="1" si="31"/>
        <v>IFDEM</v>
      </c>
      <c r="D360" s="16">
        <f>'EE investment costs'!$F$15</f>
        <v>2016</v>
      </c>
      <c r="E360" s="14">
        <f>VLOOKUP(X360,'EE investment costs'!$D$56:$R$656,15,0)</f>
        <v>4.3655150000000003</v>
      </c>
      <c r="F360" s="17">
        <f ca="1">INDEX('EE investment costs'!$D$56:$R$656,MATCH(X360,'EE investment costs'!$D$56:$D$656,0),MATCH($V$8,'EE investment costs'!$D$56:$R$56,0))</f>
        <v>1992.3013126229341</v>
      </c>
      <c r="I360" s="18">
        <v>1</v>
      </c>
      <c r="J360" s="18">
        <v>1</v>
      </c>
      <c r="K360" s="14">
        <f t="shared" ca="1" si="35"/>
        <v>0</v>
      </c>
      <c r="M360" s="19" t="str">
        <f t="shared" ca="1" si="33"/>
        <v>INDFDEFFEM-59</v>
      </c>
      <c r="N360" s="23" t="str">
        <f t="shared" ca="1" si="34"/>
        <v>Food industry Saving Tech-Electric Motors 5.9y</v>
      </c>
      <c r="O360" s="23" t="s">
        <v>32</v>
      </c>
      <c r="P360" s="23" t="s">
        <v>33</v>
      </c>
      <c r="Q360" s="23"/>
      <c r="R360" s="23"/>
      <c r="S360" s="19" t="s">
        <v>34</v>
      </c>
      <c r="V360" s="16" t="str">
        <f t="shared" ca="1" si="36"/>
        <v>FD</v>
      </c>
      <c r="W360" s="14" t="str">
        <f t="shared" ca="1" si="36"/>
        <v>Food industry</v>
      </c>
      <c r="X360" s="3" t="str">
        <f>'EE investment costs'!D409</f>
        <v>EM-59</v>
      </c>
      <c r="Y360" s="3" t="str">
        <f>'EE investment costs'!E409</f>
        <v>Electric Motors</v>
      </c>
      <c r="AC360" s="123">
        <f>'EE investment costs'!C409</f>
        <v>5.9</v>
      </c>
      <c r="AD360" s="22"/>
    </row>
    <row r="361" spans="2:30">
      <c r="B361" s="14" t="str">
        <f t="shared" ca="1" si="32"/>
        <v>INDFDEFFTF-59</v>
      </c>
      <c r="C361" s="15" t="str">
        <f t="shared" ca="1" si="31"/>
        <v>IFDTF</v>
      </c>
      <c r="D361" s="16">
        <f>'EE investment costs'!$F$15</f>
        <v>2016</v>
      </c>
      <c r="E361" s="14">
        <f>VLOOKUP(X361,'EE investment costs'!$D$56:$R$656,15,0)</f>
        <v>16.583333333333332</v>
      </c>
      <c r="F361" s="17">
        <f ca="1">INDEX('EE investment costs'!$D$56:$R$656,MATCH(X361,'EE investment costs'!$D$56:$D$656,0),MATCH($V$8,'EE investment costs'!$D$56:$R$56,0))</f>
        <v>866.92889412107934</v>
      </c>
      <c r="I361" s="18">
        <v>1</v>
      </c>
      <c r="J361" s="18">
        <v>1</v>
      </c>
      <c r="K361" s="14">
        <f t="shared" ca="1" si="35"/>
        <v>4</v>
      </c>
      <c r="M361" s="19" t="str">
        <f t="shared" ca="1" si="33"/>
        <v>INDFDEFFTF-59</v>
      </c>
      <c r="N361" s="23" t="str">
        <f t="shared" ca="1" si="34"/>
        <v>Food industry Saving Tech-Haulage Tractors, Trucks, Fishing boats 5.9y</v>
      </c>
      <c r="O361" s="23" t="s">
        <v>32</v>
      </c>
      <c r="P361" s="23" t="s">
        <v>33</v>
      </c>
      <c r="Q361" s="23"/>
      <c r="R361" s="23"/>
      <c r="S361" s="19" t="s">
        <v>34</v>
      </c>
      <c r="V361" s="16" t="str">
        <f t="shared" ca="1" si="36"/>
        <v>FD</v>
      </c>
      <c r="W361" s="14" t="str">
        <f t="shared" ca="1" si="36"/>
        <v>Food industry</v>
      </c>
      <c r="X361" s="3" t="str">
        <f>'EE investment costs'!D410</f>
        <v>TF-59</v>
      </c>
      <c r="Y361" s="3" t="str">
        <f>'EE investment costs'!E410</f>
        <v>Haulage Tractors, Trucks, Fishing boats</v>
      </c>
      <c r="AC361" s="123">
        <f>'EE investment costs'!C410</f>
        <v>5.9</v>
      </c>
      <c r="AD361" s="22"/>
    </row>
    <row r="362" spans="2:30">
      <c r="B362" s="14" t="str">
        <f t="shared" ca="1" si="32"/>
        <v>INDFDEFFMT-60</v>
      </c>
      <c r="C362" s="15" t="str">
        <f t="shared" ca="1" si="31"/>
        <v>IFDMT</v>
      </c>
      <c r="D362" s="16">
        <f>'EE investment costs'!$F$15</f>
        <v>2016</v>
      </c>
      <c r="E362" s="14">
        <f>VLOOKUP(X362,'EE investment costs'!$D$56:$R$656,15,0)</f>
        <v>6.1999999999999993</v>
      </c>
      <c r="F362" s="17">
        <f ca="1">INDEX('EE investment costs'!$D$56:$R$656,MATCH(X362,'EE investment costs'!$D$56:$D$656,0),MATCH($V$8,'EE investment costs'!$D$56:$R$56,0))</f>
        <v>802.33428368804789</v>
      </c>
      <c r="I362" s="18">
        <v>1</v>
      </c>
      <c r="J362" s="18">
        <v>1</v>
      </c>
      <c r="K362" s="14">
        <f t="shared" ca="1" si="35"/>
        <v>4</v>
      </c>
      <c r="M362" s="19" t="str">
        <f t="shared" ca="1" si="33"/>
        <v>INDFDEFFMT-60</v>
      </c>
      <c r="N362" s="23" t="str">
        <f t="shared" ca="1" si="34"/>
        <v>Food industry Saving Tech-Heat Medium Temp. up to 150C 6y</v>
      </c>
      <c r="O362" s="23" t="s">
        <v>32</v>
      </c>
      <c r="P362" s="23" t="s">
        <v>33</v>
      </c>
      <c r="Q362" s="23"/>
      <c r="R362" s="23"/>
      <c r="S362" s="19" t="s">
        <v>34</v>
      </c>
      <c r="V362" s="16" t="str">
        <f t="shared" ca="1" si="36"/>
        <v>FD</v>
      </c>
      <c r="W362" s="14" t="str">
        <f t="shared" ca="1" si="36"/>
        <v>Food industry</v>
      </c>
      <c r="X362" s="3" t="str">
        <f>'EE investment costs'!D411</f>
        <v>MT-60</v>
      </c>
      <c r="Y362" s="3" t="str">
        <f>'EE investment costs'!E411</f>
        <v>Heat Medium Temp. up to 150C</v>
      </c>
      <c r="AC362" s="123">
        <f>'EE investment costs'!C411</f>
        <v>6</v>
      </c>
      <c r="AD362" s="22"/>
    </row>
    <row r="363" spans="2:30">
      <c r="B363" s="14" t="str">
        <f t="shared" ca="1" si="32"/>
        <v>INDFDEFFHT-60</v>
      </c>
      <c r="C363" s="15" t="str">
        <f t="shared" ca="1" si="31"/>
        <v>IFDHT</v>
      </c>
      <c r="D363" s="16">
        <f>'EE investment costs'!$F$15</f>
        <v>2016</v>
      </c>
      <c r="E363" s="14">
        <f>VLOOKUP(X363,'EE investment costs'!$D$56:$R$656,15,0)</f>
        <v>4.96</v>
      </c>
      <c r="F363" s="17">
        <f ca="1">INDEX('EE investment costs'!$D$56:$R$656,MATCH(X363,'EE investment costs'!$D$56:$D$656,0),MATCH($V$8,'EE investment costs'!$D$56:$R$56,0))</f>
        <v>602.18092426625549</v>
      </c>
      <c r="I363" s="18">
        <v>1</v>
      </c>
      <c r="J363" s="18">
        <v>1</v>
      </c>
      <c r="K363" s="14">
        <f t="shared" ca="1" si="35"/>
        <v>6</v>
      </c>
      <c r="M363" s="19" t="str">
        <f t="shared" ca="1" si="33"/>
        <v>INDFDEFFHT-60</v>
      </c>
      <c r="N363" s="23" t="str">
        <f t="shared" ca="1" si="34"/>
        <v>Food industry Saving Tech-Heat High Temp. over 150C 6y</v>
      </c>
      <c r="O363" s="23" t="s">
        <v>32</v>
      </c>
      <c r="P363" s="23" t="s">
        <v>33</v>
      </c>
      <c r="Q363" s="23"/>
      <c r="R363" s="23"/>
      <c r="S363" s="19" t="s">
        <v>34</v>
      </c>
      <c r="V363" s="16" t="str">
        <f t="shared" ca="1" si="36"/>
        <v>FD</v>
      </c>
      <c r="W363" s="14" t="str">
        <f t="shared" ca="1" si="36"/>
        <v>Food industry</v>
      </c>
      <c r="X363" s="3" t="str">
        <f>'EE investment costs'!D412</f>
        <v>HT-60</v>
      </c>
      <c r="Y363" s="3" t="str">
        <f>'EE investment costs'!E412</f>
        <v>Heat High Temp. over 150C</v>
      </c>
      <c r="AC363" s="123">
        <f>'EE investment costs'!C412</f>
        <v>6</v>
      </c>
      <c r="AD363" s="22"/>
    </row>
    <row r="364" spans="2:30">
      <c r="B364" s="14" t="str">
        <f t="shared" ca="1" si="32"/>
        <v>INDFDEFFRH-60</v>
      </c>
      <c r="C364" s="15" t="str">
        <f t="shared" ca="1" si="31"/>
        <v>IFDRH</v>
      </c>
      <c r="D364" s="16">
        <f>'EE investment costs'!$F$15</f>
        <v>2016</v>
      </c>
      <c r="E364" s="14">
        <f>VLOOKUP(X364,'EE investment costs'!$D$56:$R$656,15,0)</f>
        <v>16.373333333333335</v>
      </c>
      <c r="F364" s="17">
        <f ca="1">INDEX('EE investment costs'!$D$56:$R$656,MATCH(X364,'EE investment costs'!$D$56:$D$656,0),MATCH($V$8,'EE investment costs'!$D$56:$R$56,0))</f>
        <v>969.98480779902945</v>
      </c>
      <c r="I364" s="18">
        <v>1</v>
      </c>
      <c r="J364" s="18">
        <v>1</v>
      </c>
      <c r="K364" s="14">
        <f t="shared" ca="1" si="35"/>
        <v>3</v>
      </c>
      <c r="M364" s="19" t="str">
        <f t="shared" ca="1" si="33"/>
        <v>INDFDEFFRH-60</v>
      </c>
      <c r="N364" s="23" t="str">
        <f t="shared" ca="1" si="34"/>
        <v>Food industry Saving Tech-Heat Room Heat 6y</v>
      </c>
      <c r="O364" s="23" t="s">
        <v>32</v>
      </c>
      <c r="P364" s="23" t="s">
        <v>33</v>
      </c>
      <c r="Q364" s="23"/>
      <c r="R364" s="23"/>
      <c r="S364" s="19" t="s">
        <v>34</v>
      </c>
      <c r="V364" s="16" t="str">
        <f t="shared" ca="1" si="36"/>
        <v>FD</v>
      </c>
      <c r="W364" s="14" t="str">
        <f t="shared" ca="1" si="36"/>
        <v>Food industry</v>
      </c>
      <c r="X364" s="3" t="str">
        <f>'EE investment costs'!D413</f>
        <v>RH-60</v>
      </c>
      <c r="Y364" s="3" t="str">
        <f>'EE investment costs'!E413</f>
        <v>Heat Room Heat</v>
      </c>
      <c r="AC364" s="123">
        <f>'EE investment costs'!C413</f>
        <v>6</v>
      </c>
      <c r="AD364" s="22"/>
    </row>
    <row r="365" spans="2:30">
      <c r="B365" s="14" t="str">
        <f t="shared" ca="1" si="32"/>
        <v>INDFDEFFLA-60</v>
      </c>
      <c r="C365" s="15" t="str">
        <f t="shared" ca="1" si="31"/>
        <v>IFDLA</v>
      </c>
      <c r="D365" s="16">
        <f>'EE investment costs'!$F$15</f>
        <v>2016</v>
      </c>
      <c r="E365" s="14">
        <f>VLOOKUP(X365,'EE investment costs'!$D$56:$R$656,15,0)</f>
        <v>4.1706666666666674</v>
      </c>
      <c r="F365" s="17">
        <f ca="1">INDEX('EE investment costs'!$D$56:$R$656,MATCH(X365,'EE investment costs'!$D$56:$D$656,0),MATCH($V$8,'EE investment costs'!$D$56:$R$56,0))</f>
        <v>1886.3655544149115</v>
      </c>
      <c r="I365" s="18">
        <v>1</v>
      </c>
      <c r="J365" s="18">
        <v>1</v>
      </c>
      <c r="K365" s="14">
        <f t="shared" ca="1" si="35"/>
        <v>0</v>
      </c>
      <c r="M365" s="19" t="str">
        <f t="shared" ca="1" si="33"/>
        <v>INDFDEFFLA-60</v>
      </c>
      <c r="N365" s="23" t="str">
        <f t="shared" ca="1" si="34"/>
        <v>Food industry Saving Tech-Light 6y</v>
      </c>
      <c r="O365" s="23" t="s">
        <v>32</v>
      </c>
      <c r="P365" s="23" t="s">
        <v>33</v>
      </c>
      <c r="Q365" s="23"/>
      <c r="R365" s="23"/>
      <c r="S365" s="19" t="s">
        <v>34</v>
      </c>
      <c r="V365" s="16" t="str">
        <f t="shared" ca="1" si="36"/>
        <v>FD</v>
      </c>
      <c r="W365" s="14" t="str">
        <f t="shared" ca="1" si="36"/>
        <v>Food industry</v>
      </c>
      <c r="X365" s="3" t="str">
        <f>'EE investment costs'!D414</f>
        <v>LA-60</v>
      </c>
      <c r="Y365" s="3" t="str">
        <f>'EE investment costs'!E414</f>
        <v>Light</v>
      </c>
      <c r="AC365" s="123">
        <f>'EE investment costs'!C414</f>
        <v>6</v>
      </c>
      <c r="AD365" s="22"/>
    </row>
    <row r="366" spans="2:30">
      <c r="B366" s="14" t="str">
        <f t="shared" ca="1" si="32"/>
        <v>INDFDEFFEM-60</v>
      </c>
      <c r="C366" s="15" t="str">
        <f t="shared" ca="1" si="31"/>
        <v>IFDEM</v>
      </c>
      <c r="D366" s="16">
        <f>'EE investment costs'!$F$15</f>
        <v>2016</v>
      </c>
      <c r="E366" s="14">
        <f>VLOOKUP(X366,'EE investment costs'!$D$56:$R$656,15,0)</f>
        <v>4.3792</v>
      </c>
      <c r="F366" s="17">
        <f ca="1">INDEX('EE investment costs'!$D$56:$R$656,MATCH(X366,'EE investment costs'!$D$56:$D$656,0),MATCH($V$8,'EE investment costs'!$D$56:$R$56,0))</f>
        <v>2015.3103341921792</v>
      </c>
      <c r="I366" s="18">
        <v>1</v>
      </c>
      <c r="J366" s="18">
        <v>1</v>
      </c>
      <c r="K366" s="14">
        <f t="shared" ca="1" si="35"/>
        <v>0</v>
      </c>
      <c r="M366" s="19" t="str">
        <f t="shared" ca="1" si="33"/>
        <v>INDFDEFFEM-60</v>
      </c>
      <c r="N366" s="23" t="str">
        <f t="shared" ca="1" si="34"/>
        <v>Food industry Saving Tech-Electric Motors 6y</v>
      </c>
      <c r="O366" s="23" t="s">
        <v>32</v>
      </c>
      <c r="P366" s="23" t="s">
        <v>33</v>
      </c>
      <c r="Q366" s="23"/>
      <c r="R366" s="23"/>
      <c r="S366" s="19" t="s">
        <v>34</v>
      </c>
      <c r="V366" s="16" t="str">
        <f t="shared" ca="1" si="36"/>
        <v>FD</v>
      </c>
      <c r="W366" s="14" t="str">
        <f t="shared" ca="1" si="36"/>
        <v>Food industry</v>
      </c>
      <c r="X366" s="3" t="str">
        <f>'EE investment costs'!D415</f>
        <v>EM-60</v>
      </c>
      <c r="Y366" s="3" t="str">
        <f>'EE investment costs'!E415</f>
        <v>Electric Motors</v>
      </c>
      <c r="AC366" s="123">
        <f>'EE investment costs'!C415</f>
        <v>6</v>
      </c>
      <c r="AD366" s="22"/>
    </row>
    <row r="367" spans="2:30" ht="13.5" thickBot="1">
      <c r="B367" s="14" t="str">
        <f t="shared" ca="1" si="32"/>
        <v>INDFDEFFTF-60</v>
      </c>
      <c r="C367" s="15" t="str">
        <f t="shared" ca="1" si="31"/>
        <v>IFDTF</v>
      </c>
      <c r="D367" s="16">
        <f>'EE investment costs'!$F$15</f>
        <v>2016</v>
      </c>
      <c r="E367" s="14">
        <f>VLOOKUP(X367,'EE investment costs'!$D$56:$R$656,15,0)</f>
        <v>16.666666666666664</v>
      </c>
      <c r="F367" s="17">
        <f ca="1">INDEX('EE investment costs'!$D$56:$R$656,MATCH(X367,'EE investment costs'!$D$56:$D$656,0),MATCH($V$8,'EE investment costs'!$D$56:$R$56,0))</f>
        <v>881.6226041909282</v>
      </c>
      <c r="I367" s="18">
        <v>1</v>
      </c>
      <c r="J367" s="18">
        <v>1</v>
      </c>
      <c r="K367" s="14">
        <f t="shared" ca="1" si="35"/>
        <v>4</v>
      </c>
      <c r="M367" s="24" t="str">
        <f t="shared" ca="1" si="33"/>
        <v>INDFDEFFTF-60</v>
      </c>
      <c r="N367" s="25" t="str">
        <f t="shared" ca="1" si="34"/>
        <v>Food industry Saving Tech-Haulage Tractors, Trucks, Fishing boats 6y</v>
      </c>
      <c r="O367" s="25" t="s">
        <v>32</v>
      </c>
      <c r="P367" s="25" t="s">
        <v>33</v>
      </c>
      <c r="Q367" s="25"/>
      <c r="R367" s="25"/>
      <c r="S367" s="24" t="s">
        <v>34</v>
      </c>
      <c r="V367" s="16" t="str">
        <f t="shared" ca="1" si="36"/>
        <v>FD</v>
      </c>
      <c r="W367" s="14" t="str">
        <f t="shared" ca="1" si="36"/>
        <v>Food industry</v>
      </c>
      <c r="X367" s="3" t="str">
        <f>'EE investment costs'!D416</f>
        <v>TF-60</v>
      </c>
      <c r="Y367" s="3" t="str">
        <f>'EE investment costs'!E416</f>
        <v>Haulage Tractors, Trucks, Fishing boats</v>
      </c>
      <c r="AC367" s="123">
        <f>'EE investment costs'!C416</f>
        <v>6</v>
      </c>
      <c r="AD367" s="22"/>
    </row>
    <row r="368" spans="2:30">
      <c r="B368" s="14" t="str">
        <f t="shared" ca="1" si="32"/>
        <v>INDFDEFFMT-61</v>
      </c>
      <c r="C368" s="15" t="str">
        <f ca="1">"I"&amp;MID(B368,4,1)&amp;"D"&amp;MID(B368,9,2)</f>
        <v>IFDMT</v>
      </c>
      <c r="D368" s="16">
        <f>'EE investment costs'!$F$15</f>
        <v>2016</v>
      </c>
      <c r="E368" s="14">
        <f>VLOOKUP(X368,'EE investment costs'!$D$56:$R$656,15,0)</f>
        <v>6.21</v>
      </c>
      <c r="F368" s="17">
        <f ca="1">INDEX('EE investment costs'!$D$56:$R$656,MATCH(X368,'EE investment costs'!$D$56:$D$656,0),MATCH($V$8,'EE investment costs'!$D$56:$R$56,0))</f>
        <v>812.90892054765061</v>
      </c>
      <c r="I368" s="18">
        <v>1</v>
      </c>
      <c r="J368" s="18">
        <v>1</v>
      </c>
      <c r="K368" s="14">
        <f t="shared" ca="1" si="35"/>
        <v>4</v>
      </c>
      <c r="M368" s="20" t="str">
        <f t="shared" ca="1" si="33"/>
        <v>INDFDEFFMT-61</v>
      </c>
      <c r="N368" s="21" t="str">
        <f t="shared" ca="1" si="34"/>
        <v>Food industry Saving Tech-Heat Medium Temp. up to 150C 6.1y</v>
      </c>
      <c r="O368" s="21" t="s">
        <v>32</v>
      </c>
      <c r="P368" s="21" t="s">
        <v>33</v>
      </c>
      <c r="Q368" s="21"/>
      <c r="R368" s="21"/>
      <c r="S368" s="20" t="s">
        <v>34</v>
      </c>
      <c r="V368" s="16" t="str">
        <f t="shared" ca="1" si="36"/>
        <v>FD</v>
      </c>
      <c r="W368" s="14" t="str">
        <f t="shared" ca="1" si="36"/>
        <v>Food industry</v>
      </c>
      <c r="X368" s="3" t="str">
        <f>'EE investment costs'!D417</f>
        <v>MT-61</v>
      </c>
      <c r="Y368" s="3" t="str">
        <f>'EE investment costs'!E417</f>
        <v>Heat Medium Temp. up to 150C</v>
      </c>
      <c r="AC368" s="123">
        <f>'EE investment costs'!C417</f>
        <v>6.1</v>
      </c>
      <c r="AD368" s="22"/>
    </row>
    <row r="369" spans="2:30">
      <c r="B369" s="14" t="str">
        <f t="shared" ca="1" si="32"/>
        <v>INDFDEFFHT-61</v>
      </c>
      <c r="C369" s="15" t="str">
        <f t="shared" ref="C369:C427" ca="1" si="37">"I"&amp;MID(B369,4,1)&amp;"D"&amp;MID(B369,9,2)</f>
        <v>IFDHT</v>
      </c>
      <c r="D369" s="16">
        <f>'EE investment costs'!$F$15</f>
        <v>2016</v>
      </c>
      <c r="E369" s="14">
        <f>VLOOKUP(X369,'EE investment costs'!$D$56:$R$656,15,0)</f>
        <v>4.968</v>
      </c>
      <c r="F369" s="17">
        <f ca="1">INDEX('EE investment costs'!$D$56:$R$656,MATCH(X369,'EE investment costs'!$D$56:$D$656,0),MATCH($V$8,'EE investment costs'!$D$56:$R$56,0))</f>
        <v>608.51236563667328</v>
      </c>
      <c r="I369" s="18">
        <v>1</v>
      </c>
      <c r="J369" s="18">
        <v>1</v>
      </c>
      <c r="K369" s="14">
        <f t="shared" ca="1" si="35"/>
        <v>6</v>
      </c>
      <c r="M369" s="19" t="str">
        <f t="shared" ca="1" si="33"/>
        <v>INDFDEFFHT-61</v>
      </c>
      <c r="N369" s="23" t="str">
        <f t="shared" ca="1" si="34"/>
        <v>Food industry Saving Tech-Heat High Temp. over 150C 6.1y</v>
      </c>
      <c r="O369" s="23" t="s">
        <v>32</v>
      </c>
      <c r="P369" s="23" t="s">
        <v>33</v>
      </c>
      <c r="Q369" s="23"/>
      <c r="R369" s="23"/>
      <c r="S369" s="19" t="s">
        <v>34</v>
      </c>
      <c r="V369" s="16" t="str">
        <f t="shared" ca="1" si="36"/>
        <v>FD</v>
      </c>
      <c r="W369" s="14" t="str">
        <f t="shared" ca="1" si="36"/>
        <v>Food industry</v>
      </c>
      <c r="X369" s="3" t="str">
        <f>'EE investment costs'!D418</f>
        <v>HT-61</v>
      </c>
      <c r="Y369" s="3" t="str">
        <f>'EE investment costs'!E418</f>
        <v>Heat High Temp. over 150C</v>
      </c>
      <c r="AC369" s="123">
        <f>'EE investment costs'!C418</f>
        <v>6.1</v>
      </c>
      <c r="AD369" s="22"/>
    </row>
    <row r="370" spans="2:30">
      <c r="B370" s="14" t="str">
        <f t="shared" ca="1" si="32"/>
        <v>INDFDEFFRH-61</v>
      </c>
      <c r="C370" s="15" t="str">
        <f t="shared" ca="1" si="37"/>
        <v>IFDRH</v>
      </c>
      <c r="D370" s="16">
        <f>'EE investment costs'!$F$15</f>
        <v>2016</v>
      </c>
      <c r="E370" s="14">
        <f>VLOOKUP(X370,'EE investment costs'!$D$56:$R$656,15,0)</f>
        <v>16.392000000000003</v>
      </c>
      <c r="F370" s="17">
        <f ca="1">INDEX('EE investment costs'!$D$56:$R$656,MATCH(X370,'EE investment costs'!$D$56:$D$656,0),MATCH($V$8,'EE investment costs'!$D$56:$R$56,0))</f>
        <v>1008.7842001109907</v>
      </c>
      <c r="I370" s="18">
        <v>1</v>
      </c>
      <c r="J370" s="18">
        <v>1</v>
      </c>
      <c r="K370" s="14">
        <f t="shared" ca="1" si="35"/>
        <v>2</v>
      </c>
      <c r="M370" s="19" t="str">
        <f t="shared" ca="1" si="33"/>
        <v>INDFDEFFRH-61</v>
      </c>
      <c r="N370" s="23" t="str">
        <f t="shared" ca="1" si="34"/>
        <v>Food industry Saving Tech-Heat Room Heat 6.1y</v>
      </c>
      <c r="O370" s="23" t="s">
        <v>32</v>
      </c>
      <c r="P370" s="23" t="s">
        <v>33</v>
      </c>
      <c r="Q370" s="23"/>
      <c r="R370" s="23"/>
      <c r="S370" s="19" t="s">
        <v>34</v>
      </c>
      <c r="V370" s="16" t="str">
        <f t="shared" ca="1" si="36"/>
        <v>FD</v>
      </c>
      <c r="W370" s="14" t="str">
        <f t="shared" ca="1" si="36"/>
        <v>Food industry</v>
      </c>
      <c r="X370" s="3" t="str">
        <f>'EE investment costs'!D419</f>
        <v>RH-61</v>
      </c>
      <c r="Y370" s="3" t="str">
        <f>'EE investment costs'!E419</f>
        <v>Heat Room Heat</v>
      </c>
      <c r="AC370" s="123">
        <f>'EE investment costs'!C419</f>
        <v>6.1</v>
      </c>
      <c r="AD370" s="22"/>
    </row>
    <row r="371" spans="2:30">
      <c r="B371" s="14" t="str">
        <f t="shared" ca="1" si="32"/>
        <v>INDFDEFFLA-61</v>
      </c>
      <c r="C371" s="15" t="str">
        <f t="shared" ca="1" si="37"/>
        <v>IFDLA</v>
      </c>
      <c r="D371" s="16">
        <f>'EE investment costs'!$F$15</f>
        <v>2016</v>
      </c>
      <c r="E371" s="14">
        <f>VLOOKUP(X371,'EE investment costs'!$D$56:$R$656,15,0)</f>
        <v>4.1837</v>
      </c>
      <c r="F371" s="17">
        <f ca="1">INDEX('EE investment costs'!$D$56:$R$656,MATCH(X371,'EE investment costs'!$D$56:$D$656,0),MATCH($V$8,'EE investment costs'!$D$56:$R$56,0))</f>
        <v>1901.7681930930717</v>
      </c>
      <c r="I371" s="18">
        <v>1</v>
      </c>
      <c r="J371" s="18">
        <v>1</v>
      </c>
      <c r="K371" s="14">
        <f t="shared" ca="1" si="35"/>
        <v>0</v>
      </c>
      <c r="M371" s="19" t="str">
        <f t="shared" ca="1" si="33"/>
        <v>INDFDEFFLA-61</v>
      </c>
      <c r="N371" s="23" t="str">
        <f t="shared" ca="1" si="34"/>
        <v>Food industry Saving Tech-Light 6.1y</v>
      </c>
      <c r="O371" s="23" t="s">
        <v>32</v>
      </c>
      <c r="P371" s="23" t="s">
        <v>33</v>
      </c>
      <c r="Q371" s="23"/>
      <c r="R371" s="23"/>
      <c r="S371" s="19" t="s">
        <v>34</v>
      </c>
      <c r="V371" s="16" t="str">
        <f t="shared" ca="1" si="36"/>
        <v>FD</v>
      </c>
      <c r="W371" s="14" t="str">
        <f t="shared" ca="1" si="36"/>
        <v>Food industry</v>
      </c>
      <c r="X371" s="3" t="str">
        <f>'EE investment costs'!D420</f>
        <v>LA-61</v>
      </c>
      <c r="Y371" s="3" t="str">
        <f>'EE investment costs'!E420</f>
        <v>Light</v>
      </c>
      <c r="AC371" s="123">
        <f>'EE investment costs'!C420</f>
        <v>6.1</v>
      </c>
      <c r="AD371" s="22"/>
    </row>
    <row r="372" spans="2:30">
      <c r="B372" s="14" t="str">
        <f t="shared" ca="1" si="32"/>
        <v>INDFDEFFEM-61</v>
      </c>
      <c r="C372" s="15" t="str">
        <f t="shared" ca="1" si="37"/>
        <v>IFDEM</v>
      </c>
      <c r="D372" s="16">
        <f>'EE investment costs'!$F$15</f>
        <v>2016</v>
      </c>
      <c r="E372" s="14">
        <f>VLOOKUP(X372,'EE investment costs'!$D$56:$R$656,15,0)</f>
        <v>4.3928849999999997</v>
      </c>
      <c r="F372" s="17">
        <f ca="1">INDEX('EE investment costs'!$D$56:$R$656,MATCH(X372,'EE investment costs'!$D$56:$D$656,0),MATCH($V$8,'EE investment costs'!$D$56:$R$56,0))</f>
        <v>2038.319355761424</v>
      </c>
      <c r="I372" s="18">
        <v>1</v>
      </c>
      <c r="J372" s="18">
        <v>1</v>
      </c>
      <c r="K372" s="14">
        <f t="shared" ca="1" si="35"/>
        <v>0</v>
      </c>
      <c r="M372" s="19" t="str">
        <f t="shared" ca="1" si="33"/>
        <v>INDFDEFFEM-61</v>
      </c>
      <c r="N372" s="23" t="str">
        <f t="shared" ca="1" si="34"/>
        <v>Food industry Saving Tech-Electric Motors 6.1y</v>
      </c>
      <c r="O372" s="23" t="s">
        <v>32</v>
      </c>
      <c r="P372" s="23" t="s">
        <v>33</v>
      </c>
      <c r="Q372" s="23"/>
      <c r="R372" s="23"/>
      <c r="S372" s="19" t="s">
        <v>34</v>
      </c>
      <c r="V372" s="16" t="str">
        <f t="shared" ca="1" si="36"/>
        <v>FD</v>
      </c>
      <c r="W372" s="14" t="str">
        <f t="shared" ca="1" si="36"/>
        <v>Food industry</v>
      </c>
      <c r="X372" s="3" t="str">
        <f>'EE investment costs'!D421</f>
        <v>EM-61</v>
      </c>
      <c r="Y372" s="3" t="str">
        <f>'EE investment costs'!E421</f>
        <v>Electric Motors</v>
      </c>
      <c r="AC372" s="123">
        <f>'EE investment costs'!C421</f>
        <v>6.1</v>
      </c>
      <c r="AD372" s="22"/>
    </row>
    <row r="373" spans="2:30">
      <c r="B373" s="14" t="str">
        <f t="shared" ca="1" si="32"/>
        <v>INDFDEFFTF-61</v>
      </c>
      <c r="C373" s="15" t="str">
        <f t="shared" ca="1" si="37"/>
        <v>IFDTF</v>
      </c>
      <c r="D373" s="16">
        <f>'EE investment costs'!$F$15</f>
        <v>2016</v>
      </c>
      <c r="E373" s="14">
        <f>VLOOKUP(X373,'EE investment costs'!$D$56:$R$656,15,0)</f>
        <v>16.75</v>
      </c>
      <c r="F373" s="17">
        <f ca="1">INDEX('EE investment costs'!$D$56:$R$656,MATCH(X373,'EE investment costs'!$D$56:$D$656,0),MATCH($V$8,'EE investment costs'!$D$56:$R$56,0))</f>
        <v>896.31631426077683</v>
      </c>
      <c r="I373" s="18">
        <v>1</v>
      </c>
      <c r="J373" s="18">
        <v>1</v>
      </c>
      <c r="K373" s="14">
        <f t="shared" ca="1" si="35"/>
        <v>4</v>
      </c>
      <c r="M373" s="19" t="str">
        <f t="shared" ca="1" si="33"/>
        <v>INDFDEFFTF-61</v>
      </c>
      <c r="N373" s="23" t="str">
        <f t="shared" ca="1" si="34"/>
        <v>Food industry Saving Tech-Haulage Tractors, Trucks, Fishing boats 6.1y</v>
      </c>
      <c r="O373" s="23" t="s">
        <v>32</v>
      </c>
      <c r="P373" s="23" t="s">
        <v>33</v>
      </c>
      <c r="Q373" s="23"/>
      <c r="R373" s="23"/>
      <c r="S373" s="19" t="s">
        <v>34</v>
      </c>
      <c r="V373" s="16" t="str">
        <f t="shared" ca="1" si="36"/>
        <v>FD</v>
      </c>
      <c r="W373" s="14" t="str">
        <f t="shared" ca="1" si="36"/>
        <v>Food industry</v>
      </c>
      <c r="X373" s="3" t="str">
        <f>'EE investment costs'!D422</f>
        <v>TF-61</v>
      </c>
      <c r="Y373" s="3" t="str">
        <f>'EE investment costs'!E422</f>
        <v>Haulage Tractors, Trucks, Fishing boats</v>
      </c>
      <c r="AC373" s="123">
        <f>'EE investment costs'!C422</f>
        <v>6.1</v>
      </c>
      <c r="AD373" s="22"/>
    </row>
    <row r="374" spans="2:30">
      <c r="B374" s="14" t="str">
        <f t="shared" ca="1" si="32"/>
        <v>INDFDEFFMT-62</v>
      </c>
      <c r="C374" s="15" t="str">
        <f t="shared" ca="1" si="37"/>
        <v>IFDMT</v>
      </c>
      <c r="D374" s="16">
        <f>'EE investment costs'!$F$15</f>
        <v>2016</v>
      </c>
      <c r="E374" s="14">
        <f>VLOOKUP(X374,'EE investment costs'!$D$56:$R$656,15,0)</f>
        <v>6.22</v>
      </c>
      <c r="F374" s="17">
        <f ca="1">INDEX('EE investment costs'!$D$56:$R$656,MATCH(X374,'EE investment costs'!$D$56:$D$656,0),MATCH($V$8,'EE investment costs'!$D$56:$R$56,0))</f>
        <v>823.48355740725333</v>
      </c>
      <c r="I374" s="18">
        <v>1</v>
      </c>
      <c r="J374" s="18">
        <v>1</v>
      </c>
      <c r="K374" s="14">
        <f t="shared" ca="1" si="35"/>
        <v>4</v>
      </c>
      <c r="M374" s="19" t="str">
        <f t="shared" ca="1" si="33"/>
        <v>INDFDEFFMT-62</v>
      </c>
      <c r="N374" s="23" t="str">
        <f t="shared" ca="1" si="34"/>
        <v>Food industry Saving Tech-Heat Medium Temp. up to 150C 6.2y</v>
      </c>
      <c r="O374" s="23" t="s">
        <v>32</v>
      </c>
      <c r="P374" s="23" t="s">
        <v>33</v>
      </c>
      <c r="Q374" s="23"/>
      <c r="R374" s="23"/>
      <c r="S374" s="19" t="s">
        <v>34</v>
      </c>
      <c r="V374" s="16" t="str">
        <f t="shared" ca="1" si="36"/>
        <v>FD</v>
      </c>
      <c r="W374" s="14" t="str">
        <f t="shared" ca="1" si="36"/>
        <v>Food industry</v>
      </c>
      <c r="X374" s="3" t="str">
        <f>'EE investment costs'!D423</f>
        <v>MT-62</v>
      </c>
      <c r="Y374" s="3" t="str">
        <f>'EE investment costs'!E423</f>
        <v>Heat Medium Temp. up to 150C</v>
      </c>
      <c r="AC374" s="123">
        <f>'EE investment costs'!C423</f>
        <v>6.2</v>
      </c>
      <c r="AD374" s="22"/>
    </row>
    <row r="375" spans="2:30">
      <c r="B375" s="14" t="str">
        <f t="shared" ca="1" si="32"/>
        <v>INDFDEFFHT-62</v>
      </c>
      <c r="C375" s="15" t="str">
        <f t="shared" ca="1" si="37"/>
        <v>IFDHT</v>
      </c>
      <c r="D375" s="16">
        <f>'EE investment costs'!$F$15</f>
        <v>2016</v>
      </c>
      <c r="E375" s="14">
        <f>VLOOKUP(X375,'EE investment costs'!$D$56:$R$656,15,0)</f>
        <v>4.976</v>
      </c>
      <c r="F375" s="17">
        <f ca="1">INDEX('EE investment costs'!$D$56:$R$656,MATCH(X375,'EE investment costs'!$D$56:$D$656,0),MATCH($V$8,'EE investment costs'!$D$56:$R$56,0))</f>
        <v>614.84380700709107</v>
      </c>
      <c r="I375" s="18">
        <v>1</v>
      </c>
      <c r="J375" s="18">
        <v>1</v>
      </c>
      <c r="K375" s="14">
        <f t="shared" ca="1" si="35"/>
        <v>6</v>
      </c>
      <c r="M375" s="19" t="str">
        <f t="shared" ca="1" si="33"/>
        <v>INDFDEFFHT-62</v>
      </c>
      <c r="N375" s="23" t="str">
        <f t="shared" ca="1" si="34"/>
        <v>Food industry Saving Tech-Heat High Temp. over 150C 6.2y</v>
      </c>
      <c r="O375" s="23" t="s">
        <v>32</v>
      </c>
      <c r="P375" s="23" t="s">
        <v>33</v>
      </c>
      <c r="Q375" s="23"/>
      <c r="R375" s="23"/>
      <c r="S375" s="19" t="s">
        <v>34</v>
      </c>
      <c r="V375" s="16" t="str">
        <f t="shared" ca="1" si="36"/>
        <v>FD</v>
      </c>
      <c r="W375" s="14" t="str">
        <f t="shared" ca="1" si="36"/>
        <v>Food industry</v>
      </c>
      <c r="X375" s="3" t="str">
        <f>'EE investment costs'!D424</f>
        <v>HT-62</v>
      </c>
      <c r="Y375" s="3" t="str">
        <f>'EE investment costs'!E424</f>
        <v>Heat High Temp. over 150C</v>
      </c>
      <c r="AC375" s="123">
        <f>'EE investment costs'!C424</f>
        <v>6.2</v>
      </c>
      <c r="AD375" s="22"/>
    </row>
    <row r="376" spans="2:30">
      <c r="B376" s="14" t="str">
        <f t="shared" ca="1" si="32"/>
        <v>INDFDEFFRH-62</v>
      </c>
      <c r="C376" s="15" t="str">
        <f t="shared" ca="1" si="37"/>
        <v>IFDRH</v>
      </c>
      <c r="D376" s="16">
        <f>'EE investment costs'!$F$15</f>
        <v>2016</v>
      </c>
      <c r="E376" s="14">
        <f>VLOOKUP(X376,'EE investment costs'!$D$56:$R$656,15,0)</f>
        <v>16.410666666666668</v>
      </c>
      <c r="F376" s="17">
        <f ca="1">INDEX('EE investment costs'!$D$56:$R$656,MATCH(X376,'EE investment costs'!$D$56:$D$656,0),MATCH($V$8,'EE investment costs'!$D$56:$R$56,0))</f>
        <v>1047.5835924229521</v>
      </c>
      <c r="I376" s="18">
        <v>1</v>
      </c>
      <c r="J376" s="18">
        <v>1</v>
      </c>
      <c r="K376" s="14">
        <f t="shared" ca="1" si="35"/>
        <v>2</v>
      </c>
      <c r="M376" s="19" t="str">
        <f t="shared" ca="1" si="33"/>
        <v>INDFDEFFRH-62</v>
      </c>
      <c r="N376" s="23" t="str">
        <f t="shared" ca="1" si="34"/>
        <v>Food industry Saving Tech-Heat Room Heat 6.2y</v>
      </c>
      <c r="O376" s="23" t="s">
        <v>32</v>
      </c>
      <c r="P376" s="23" t="s">
        <v>33</v>
      </c>
      <c r="Q376" s="23"/>
      <c r="R376" s="23"/>
      <c r="S376" s="19" t="s">
        <v>34</v>
      </c>
      <c r="V376" s="16" t="str">
        <f t="shared" ca="1" si="36"/>
        <v>FD</v>
      </c>
      <c r="W376" s="14" t="str">
        <f t="shared" ca="1" si="36"/>
        <v>Food industry</v>
      </c>
      <c r="X376" s="3" t="str">
        <f>'EE investment costs'!D425</f>
        <v>RH-62</v>
      </c>
      <c r="Y376" s="3" t="str">
        <f>'EE investment costs'!E425</f>
        <v>Heat Room Heat</v>
      </c>
      <c r="AC376" s="123">
        <f>'EE investment costs'!C425</f>
        <v>6.2</v>
      </c>
      <c r="AD376" s="22"/>
    </row>
    <row r="377" spans="2:30">
      <c r="B377" s="14" t="str">
        <f t="shared" ca="1" si="32"/>
        <v>INDFDEFFLA-62</v>
      </c>
      <c r="C377" s="15" t="str">
        <f t="shared" ca="1" si="37"/>
        <v>IFDLA</v>
      </c>
      <c r="D377" s="16">
        <f>'EE investment costs'!$F$15</f>
        <v>2016</v>
      </c>
      <c r="E377" s="14">
        <f>VLOOKUP(X377,'EE investment costs'!$D$56:$R$656,15,0)</f>
        <v>4.1967333333333334</v>
      </c>
      <c r="F377" s="17">
        <f ca="1">INDEX('EE investment costs'!$D$56:$R$656,MATCH(X377,'EE investment costs'!$D$56:$D$656,0),MATCH($V$8,'EE investment costs'!$D$56:$R$56,0))</f>
        <v>1917.1708317712316</v>
      </c>
      <c r="I377" s="18">
        <v>1</v>
      </c>
      <c r="J377" s="18">
        <v>1</v>
      </c>
      <c r="K377" s="14">
        <f t="shared" ca="1" si="35"/>
        <v>0</v>
      </c>
      <c r="M377" s="19" t="str">
        <f t="shared" ca="1" si="33"/>
        <v>INDFDEFFLA-62</v>
      </c>
      <c r="N377" s="23" t="str">
        <f t="shared" ca="1" si="34"/>
        <v>Food industry Saving Tech-Light 6.2y</v>
      </c>
      <c r="O377" s="23" t="s">
        <v>32</v>
      </c>
      <c r="P377" s="23" t="s">
        <v>33</v>
      </c>
      <c r="Q377" s="23"/>
      <c r="R377" s="23"/>
      <c r="S377" s="19" t="s">
        <v>34</v>
      </c>
      <c r="V377" s="16" t="str">
        <f t="shared" ca="1" si="36"/>
        <v>FD</v>
      </c>
      <c r="W377" s="14" t="str">
        <f t="shared" ca="1" si="36"/>
        <v>Food industry</v>
      </c>
      <c r="X377" s="3" t="str">
        <f>'EE investment costs'!D426</f>
        <v>LA-62</v>
      </c>
      <c r="Y377" s="3" t="str">
        <f>'EE investment costs'!E426</f>
        <v>Light</v>
      </c>
      <c r="AC377" s="123">
        <f>'EE investment costs'!C426</f>
        <v>6.2</v>
      </c>
      <c r="AD377" s="22"/>
    </row>
    <row r="378" spans="2:30">
      <c r="B378" s="14" t="str">
        <f t="shared" ca="1" si="32"/>
        <v>INDFDEFFEM-62</v>
      </c>
      <c r="C378" s="15" t="str">
        <f t="shared" ca="1" si="37"/>
        <v>IFDEM</v>
      </c>
      <c r="D378" s="16">
        <f>'EE investment costs'!$F$15</f>
        <v>2016</v>
      </c>
      <c r="E378" s="14">
        <f>VLOOKUP(X378,'EE investment costs'!$D$56:$R$656,15,0)</f>
        <v>4.4065700000000003</v>
      </c>
      <c r="F378" s="17">
        <f ca="1">INDEX('EE investment costs'!$D$56:$R$656,MATCH(X378,'EE investment costs'!$D$56:$D$656,0),MATCH($V$8,'EE investment costs'!$D$56:$R$56,0))</f>
        <v>2061.3283773306694</v>
      </c>
      <c r="I378" s="18">
        <v>1</v>
      </c>
      <c r="J378" s="18">
        <v>1</v>
      </c>
      <c r="K378" s="14">
        <f t="shared" ca="1" si="35"/>
        <v>0</v>
      </c>
      <c r="M378" s="19" t="str">
        <f t="shared" ca="1" si="33"/>
        <v>INDFDEFFEM-62</v>
      </c>
      <c r="N378" s="23" t="str">
        <f t="shared" ca="1" si="34"/>
        <v>Food industry Saving Tech-Electric Motors 6.2y</v>
      </c>
      <c r="O378" s="23" t="s">
        <v>32</v>
      </c>
      <c r="P378" s="23" t="s">
        <v>33</v>
      </c>
      <c r="Q378" s="23"/>
      <c r="R378" s="23"/>
      <c r="S378" s="19" t="s">
        <v>34</v>
      </c>
      <c r="V378" s="16" t="str">
        <f t="shared" ca="1" si="36"/>
        <v>FD</v>
      </c>
      <c r="W378" s="14" t="str">
        <f t="shared" ca="1" si="36"/>
        <v>Food industry</v>
      </c>
      <c r="X378" s="3" t="str">
        <f>'EE investment costs'!D427</f>
        <v>EM-62</v>
      </c>
      <c r="Y378" s="3" t="str">
        <f>'EE investment costs'!E427</f>
        <v>Electric Motors</v>
      </c>
      <c r="AC378" s="123">
        <f>'EE investment costs'!C427</f>
        <v>6.2</v>
      </c>
      <c r="AD378" s="22"/>
    </row>
    <row r="379" spans="2:30">
      <c r="B379" s="14" t="str">
        <f t="shared" ca="1" si="32"/>
        <v>INDFDEFFTF-62</v>
      </c>
      <c r="C379" s="15" t="str">
        <f t="shared" ca="1" si="37"/>
        <v>IFDTF</v>
      </c>
      <c r="D379" s="16">
        <f>'EE investment costs'!$F$15</f>
        <v>2016</v>
      </c>
      <c r="E379" s="14">
        <f>VLOOKUP(X379,'EE investment costs'!$D$56:$R$656,15,0)</f>
        <v>16.833333333333332</v>
      </c>
      <c r="F379" s="17">
        <f ca="1">INDEX('EE investment costs'!$D$56:$R$656,MATCH(X379,'EE investment costs'!$D$56:$D$656,0),MATCH($V$8,'EE investment costs'!$D$56:$R$56,0))</f>
        <v>911.0100243306257</v>
      </c>
      <c r="I379" s="18">
        <v>1</v>
      </c>
      <c r="J379" s="18">
        <v>1</v>
      </c>
      <c r="K379" s="14">
        <f t="shared" ca="1" si="35"/>
        <v>3</v>
      </c>
      <c r="M379" s="19" t="str">
        <f t="shared" ca="1" si="33"/>
        <v>INDFDEFFTF-62</v>
      </c>
      <c r="N379" s="23" t="str">
        <f t="shared" ca="1" si="34"/>
        <v>Food industry Saving Tech-Haulage Tractors, Trucks, Fishing boats 6.2y</v>
      </c>
      <c r="O379" s="23" t="s">
        <v>32</v>
      </c>
      <c r="P379" s="23" t="s">
        <v>33</v>
      </c>
      <c r="Q379" s="23"/>
      <c r="R379" s="23"/>
      <c r="S379" s="19" t="s">
        <v>34</v>
      </c>
      <c r="V379" s="16" t="str">
        <f t="shared" ca="1" si="36"/>
        <v>FD</v>
      </c>
      <c r="W379" s="14" t="str">
        <f t="shared" ca="1" si="36"/>
        <v>Food industry</v>
      </c>
      <c r="X379" s="3" t="str">
        <f>'EE investment costs'!D428</f>
        <v>TF-62</v>
      </c>
      <c r="Y379" s="3" t="str">
        <f>'EE investment costs'!E428</f>
        <v>Haulage Tractors, Trucks, Fishing boats</v>
      </c>
      <c r="AC379" s="123">
        <f>'EE investment costs'!C428</f>
        <v>6.2</v>
      </c>
      <c r="AD379" s="22"/>
    </row>
    <row r="380" spans="2:30">
      <c r="B380" s="14" t="str">
        <f t="shared" ca="1" si="32"/>
        <v>INDFDEFFMT-63</v>
      </c>
      <c r="C380" s="15" t="str">
        <f t="shared" ca="1" si="37"/>
        <v>IFDMT</v>
      </c>
      <c r="D380" s="16">
        <f>'EE investment costs'!$F$15</f>
        <v>2016</v>
      </c>
      <c r="E380" s="14">
        <f>VLOOKUP(X380,'EE investment costs'!$D$56:$R$656,15,0)</f>
        <v>6.2299999999999995</v>
      </c>
      <c r="F380" s="17">
        <f ca="1">INDEX('EE investment costs'!$D$56:$R$656,MATCH(X380,'EE investment costs'!$D$56:$D$656,0),MATCH($V$8,'EE investment costs'!$D$56:$R$56,0))</f>
        <v>834.05819426685582</v>
      </c>
      <c r="I380" s="18">
        <v>1</v>
      </c>
      <c r="J380" s="18">
        <v>1</v>
      </c>
      <c r="K380" s="14">
        <f t="shared" ca="1" si="35"/>
        <v>4</v>
      </c>
      <c r="M380" s="19" t="str">
        <f t="shared" ca="1" si="33"/>
        <v>INDFDEFFMT-63</v>
      </c>
      <c r="N380" s="23" t="str">
        <f t="shared" ca="1" si="34"/>
        <v>Food industry Saving Tech-Heat Medium Temp. up to 150C 6.3y</v>
      </c>
      <c r="O380" s="23" t="s">
        <v>32</v>
      </c>
      <c r="P380" s="23" t="s">
        <v>33</v>
      </c>
      <c r="Q380" s="23"/>
      <c r="R380" s="23"/>
      <c r="S380" s="19" t="s">
        <v>34</v>
      </c>
      <c r="V380" s="16" t="str">
        <f t="shared" ca="1" si="36"/>
        <v>FD</v>
      </c>
      <c r="W380" s="14" t="str">
        <f t="shared" ca="1" si="36"/>
        <v>Food industry</v>
      </c>
      <c r="X380" s="3" t="str">
        <f>'EE investment costs'!D429</f>
        <v>MT-63</v>
      </c>
      <c r="Y380" s="3" t="str">
        <f>'EE investment costs'!E429</f>
        <v>Heat Medium Temp. up to 150C</v>
      </c>
      <c r="AC380" s="123">
        <f>'EE investment costs'!C429</f>
        <v>6.3</v>
      </c>
      <c r="AD380" s="22"/>
    </row>
    <row r="381" spans="2:30">
      <c r="B381" s="14" t="str">
        <f t="shared" ca="1" si="32"/>
        <v>INDFDEFFHT-63</v>
      </c>
      <c r="C381" s="15" t="str">
        <f t="shared" ca="1" si="37"/>
        <v>IFDHT</v>
      </c>
      <c r="D381" s="16">
        <f>'EE investment costs'!$F$15</f>
        <v>2016</v>
      </c>
      <c r="E381" s="14">
        <f>VLOOKUP(X381,'EE investment costs'!$D$56:$R$656,15,0)</f>
        <v>4.984</v>
      </c>
      <c r="F381" s="17">
        <f ca="1">INDEX('EE investment costs'!$D$56:$R$656,MATCH(X381,'EE investment costs'!$D$56:$D$656,0),MATCH($V$8,'EE investment costs'!$D$56:$R$56,0))</f>
        <v>621.17524837750875</v>
      </c>
      <c r="I381" s="18">
        <v>1</v>
      </c>
      <c r="J381" s="18">
        <v>1</v>
      </c>
      <c r="K381" s="14">
        <f t="shared" ca="1" si="35"/>
        <v>6</v>
      </c>
      <c r="M381" s="19" t="str">
        <f t="shared" ca="1" si="33"/>
        <v>INDFDEFFHT-63</v>
      </c>
      <c r="N381" s="23" t="str">
        <f t="shared" ca="1" si="34"/>
        <v>Food industry Saving Tech-Heat High Temp. over 150C 6.3y</v>
      </c>
      <c r="O381" s="23" t="s">
        <v>32</v>
      </c>
      <c r="P381" s="23" t="s">
        <v>33</v>
      </c>
      <c r="Q381" s="23"/>
      <c r="R381" s="23"/>
      <c r="S381" s="19" t="s">
        <v>34</v>
      </c>
      <c r="V381" s="16" t="str">
        <f t="shared" ca="1" si="36"/>
        <v>FD</v>
      </c>
      <c r="W381" s="14" t="str">
        <f t="shared" ca="1" si="36"/>
        <v>Food industry</v>
      </c>
      <c r="X381" s="3" t="str">
        <f>'EE investment costs'!D430</f>
        <v>HT-63</v>
      </c>
      <c r="Y381" s="3" t="str">
        <f>'EE investment costs'!E430</f>
        <v>Heat High Temp. over 150C</v>
      </c>
      <c r="AC381" s="123">
        <f>'EE investment costs'!C430</f>
        <v>6.3</v>
      </c>
      <c r="AD381" s="22"/>
    </row>
    <row r="382" spans="2:30">
      <c r="B382" s="14" t="str">
        <f t="shared" ca="1" si="32"/>
        <v>INDFDEFFRH-63</v>
      </c>
      <c r="C382" s="15" t="str">
        <f t="shared" ca="1" si="37"/>
        <v>IFDRH</v>
      </c>
      <c r="D382" s="16">
        <f>'EE investment costs'!$F$15</f>
        <v>2016</v>
      </c>
      <c r="E382" s="14">
        <f>VLOOKUP(X382,'EE investment costs'!$D$56:$R$656,15,0)</f>
        <v>16.429333333333336</v>
      </c>
      <c r="F382" s="17">
        <f ca="1">INDEX('EE investment costs'!$D$56:$R$656,MATCH(X382,'EE investment costs'!$D$56:$D$656,0),MATCH($V$8,'EE investment costs'!$D$56:$R$56,0))</f>
        <v>1086.3829847349132</v>
      </c>
      <c r="I382" s="18">
        <v>1</v>
      </c>
      <c r="J382" s="18">
        <v>1</v>
      </c>
      <c r="K382" s="14">
        <f t="shared" ca="1" si="35"/>
        <v>2</v>
      </c>
      <c r="M382" s="19" t="str">
        <f t="shared" ca="1" si="33"/>
        <v>INDFDEFFRH-63</v>
      </c>
      <c r="N382" s="23" t="str">
        <f t="shared" ca="1" si="34"/>
        <v>Food industry Saving Tech-Heat Room Heat 6.3y</v>
      </c>
      <c r="O382" s="23" t="s">
        <v>32</v>
      </c>
      <c r="P382" s="23" t="s">
        <v>33</v>
      </c>
      <c r="Q382" s="23"/>
      <c r="R382" s="23"/>
      <c r="S382" s="19" t="s">
        <v>34</v>
      </c>
      <c r="V382" s="16" t="str">
        <f t="shared" ca="1" si="36"/>
        <v>FD</v>
      </c>
      <c r="W382" s="14" t="str">
        <f t="shared" ca="1" si="36"/>
        <v>Food industry</v>
      </c>
      <c r="X382" s="3" t="str">
        <f>'EE investment costs'!D431</f>
        <v>RH-63</v>
      </c>
      <c r="Y382" s="3" t="str">
        <f>'EE investment costs'!E431</f>
        <v>Heat Room Heat</v>
      </c>
      <c r="AC382" s="123">
        <f>'EE investment costs'!C431</f>
        <v>6.3</v>
      </c>
      <c r="AD382" s="22"/>
    </row>
    <row r="383" spans="2:30">
      <c r="B383" s="14" t="str">
        <f t="shared" ca="1" si="32"/>
        <v>INDFDEFFLA-63</v>
      </c>
      <c r="C383" s="15" t="str">
        <f t="shared" ca="1" si="37"/>
        <v>IFDLA</v>
      </c>
      <c r="D383" s="16">
        <f>'EE investment costs'!$F$15</f>
        <v>2016</v>
      </c>
      <c r="E383" s="14">
        <f>VLOOKUP(X383,'EE investment costs'!$D$56:$R$656,15,0)</f>
        <v>4.2097666666666669</v>
      </c>
      <c r="F383" s="17">
        <f ca="1">INDEX('EE investment costs'!$D$56:$R$656,MATCH(X383,'EE investment costs'!$D$56:$D$656,0),MATCH($V$8,'EE investment costs'!$D$56:$R$56,0))</f>
        <v>1932.5734704493914</v>
      </c>
      <c r="I383" s="18">
        <v>1</v>
      </c>
      <c r="J383" s="18">
        <v>1</v>
      </c>
      <c r="K383" s="14">
        <f t="shared" ca="1" si="35"/>
        <v>0</v>
      </c>
      <c r="M383" s="19" t="str">
        <f t="shared" ca="1" si="33"/>
        <v>INDFDEFFLA-63</v>
      </c>
      <c r="N383" s="23" t="str">
        <f t="shared" ca="1" si="34"/>
        <v>Food industry Saving Tech-Light 6.3y</v>
      </c>
      <c r="O383" s="23" t="s">
        <v>32</v>
      </c>
      <c r="P383" s="23" t="s">
        <v>33</v>
      </c>
      <c r="Q383" s="23"/>
      <c r="R383" s="23"/>
      <c r="S383" s="19" t="s">
        <v>34</v>
      </c>
      <c r="V383" s="16" t="str">
        <f t="shared" ca="1" si="36"/>
        <v>FD</v>
      </c>
      <c r="W383" s="14" t="str">
        <f t="shared" ca="1" si="36"/>
        <v>Food industry</v>
      </c>
      <c r="X383" s="3" t="str">
        <f>'EE investment costs'!D432</f>
        <v>LA-63</v>
      </c>
      <c r="Y383" s="3" t="str">
        <f>'EE investment costs'!E432</f>
        <v>Light</v>
      </c>
      <c r="AC383" s="123">
        <f>'EE investment costs'!C432</f>
        <v>6.3</v>
      </c>
      <c r="AD383" s="22"/>
    </row>
    <row r="384" spans="2:30">
      <c r="B384" s="14" t="str">
        <f t="shared" ca="1" si="32"/>
        <v>INDFDEFFEM-63</v>
      </c>
      <c r="C384" s="15" t="str">
        <f t="shared" ca="1" si="37"/>
        <v>IFDEM</v>
      </c>
      <c r="D384" s="16">
        <f>'EE investment costs'!$F$15</f>
        <v>2016</v>
      </c>
      <c r="E384" s="14">
        <f>VLOOKUP(X384,'EE investment costs'!$D$56:$R$656,15,0)</f>
        <v>4.420255</v>
      </c>
      <c r="F384" s="17">
        <f ca="1">INDEX('EE investment costs'!$D$56:$R$656,MATCH(X384,'EE investment costs'!$D$56:$D$656,0),MATCH($V$8,'EE investment costs'!$D$56:$R$56,0))</f>
        <v>2084.3373988999147</v>
      </c>
      <c r="I384" s="18">
        <v>1</v>
      </c>
      <c r="J384" s="18">
        <v>1</v>
      </c>
      <c r="K384" s="14">
        <f t="shared" ca="1" si="35"/>
        <v>0</v>
      </c>
      <c r="M384" s="19" t="str">
        <f t="shared" ca="1" si="33"/>
        <v>INDFDEFFEM-63</v>
      </c>
      <c r="N384" s="23" t="str">
        <f t="shared" ca="1" si="34"/>
        <v>Food industry Saving Tech-Electric Motors 6.3y</v>
      </c>
      <c r="O384" s="23" t="s">
        <v>32</v>
      </c>
      <c r="P384" s="23" t="s">
        <v>33</v>
      </c>
      <c r="Q384" s="23"/>
      <c r="R384" s="23"/>
      <c r="S384" s="19" t="s">
        <v>34</v>
      </c>
      <c r="V384" s="16" t="str">
        <f t="shared" ca="1" si="36"/>
        <v>FD</v>
      </c>
      <c r="W384" s="14" t="str">
        <f t="shared" ca="1" si="36"/>
        <v>Food industry</v>
      </c>
      <c r="X384" s="3" t="str">
        <f>'EE investment costs'!D433</f>
        <v>EM-63</v>
      </c>
      <c r="Y384" s="3" t="str">
        <f>'EE investment costs'!E433</f>
        <v>Electric Motors</v>
      </c>
      <c r="AC384" s="123">
        <f>'EE investment costs'!C433</f>
        <v>6.3</v>
      </c>
      <c r="AD384" s="22"/>
    </row>
    <row r="385" spans="2:30">
      <c r="B385" s="14" t="str">
        <f t="shared" ca="1" si="32"/>
        <v>INDFDEFFTF-63</v>
      </c>
      <c r="C385" s="15" t="str">
        <f t="shared" ca="1" si="37"/>
        <v>IFDTF</v>
      </c>
      <c r="D385" s="16">
        <f>'EE investment costs'!$F$15</f>
        <v>2016</v>
      </c>
      <c r="E385" s="14">
        <f>VLOOKUP(X385,'EE investment costs'!$D$56:$R$656,15,0)</f>
        <v>16.916666666666664</v>
      </c>
      <c r="F385" s="17">
        <f ca="1">INDEX('EE investment costs'!$D$56:$R$656,MATCH(X385,'EE investment costs'!$D$56:$D$656,0),MATCH($V$8,'EE investment costs'!$D$56:$R$56,0))</f>
        <v>925.70373440047433</v>
      </c>
      <c r="I385" s="18">
        <v>1</v>
      </c>
      <c r="J385" s="18">
        <v>1</v>
      </c>
      <c r="K385" s="14">
        <f t="shared" ca="1" si="35"/>
        <v>3</v>
      </c>
      <c r="M385" s="19" t="str">
        <f t="shared" ca="1" si="33"/>
        <v>INDFDEFFTF-63</v>
      </c>
      <c r="N385" s="23" t="str">
        <f t="shared" ca="1" si="34"/>
        <v>Food industry Saving Tech-Haulage Tractors, Trucks, Fishing boats 6.3y</v>
      </c>
      <c r="O385" s="23" t="s">
        <v>32</v>
      </c>
      <c r="P385" s="23" t="s">
        <v>33</v>
      </c>
      <c r="Q385" s="23"/>
      <c r="R385" s="23"/>
      <c r="S385" s="19" t="s">
        <v>34</v>
      </c>
      <c r="V385" s="16" t="str">
        <f t="shared" ca="1" si="36"/>
        <v>FD</v>
      </c>
      <c r="W385" s="14" t="str">
        <f t="shared" ca="1" si="36"/>
        <v>Food industry</v>
      </c>
      <c r="X385" s="3" t="str">
        <f>'EE investment costs'!D434</f>
        <v>TF-63</v>
      </c>
      <c r="Y385" s="3" t="str">
        <f>'EE investment costs'!E434</f>
        <v>Haulage Tractors, Trucks, Fishing boats</v>
      </c>
      <c r="AC385" s="123">
        <f>'EE investment costs'!C434</f>
        <v>6.3</v>
      </c>
      <c r="AD385" s="22"/>
    </row>
    <row r="386" spans="2:30">
      <c r="B386" s="14" t="str">
        <f t="shared" ca="1" si="32"/>
        <v>INDFDEFFMT-64</v>
      </c>
      <c r="C386" s="15" t="str">
        <f t="shared" ca="1" si="37"/>
        <v>IFDMT</v>
      </c>
      <c r="D386" s="16">
        <f>'EE investment costs'!$F$15</f>
        <v>2016</v>
      </c>
      <c r="E386" s="14">
        <f>VLOOKUP(X386,'EE investment costs'!$D$56:$R$656,15,0)</f>
        <v>6.24</v>
      </c>
      <c r="F386" s="17">
        <f ca="1">INDEX('EE investment costs'!$D$56:$R$656,MATCH(X386,'EE investment costs'!$D$56:$D$656,0),MATCH($V$8,'EE investment costs'!$D$56:$R$56,0))</f>
        <v>844.63283112645854</v>
      </c>
      <c r="I386" s="18">
        <v>1</v>
      </c>
      <c r="J386" s="18">
        <v>1</v>
      </c>
      <c r="K386" s="14">
        <f t="shared" ca="1" si="35"/>
        <v>4</v>
      </c>
      <c r="M386" s="19" t="str">
        <f t="shared" ca="1" si="33"/>
        <v>INDFDEFFMT-64</v>
      </c>
      <c r="N386" s="23" t="str">
        <f t="shared" ca="1" si="34"/>
        <v>Food industry Saving Tech-Heat Medium Temp. up to 150C 6.4y</v>
      </c>
      <c r="O386" s="23" t="s">
        <v>32</v>
      </c>
      <c r="P386" s="23" t="s">
        <v>33</v>
      </c>
      <c r="Q386" s="23"/>
      <c r="R386" s="23"/>
      <c r="S386" s="19" t="s">
        <v>34</v>
      </c>
      <c r="V386" s="16" t="str">
        <f t="shared" ca="1" si="36"/>
        <v>FD</v>
      </c>
      <c r="W386" s="14" t="str">
        <f t="shared" ca="1" si="36"/>
        <v>Food industry</v>
      </c>
      <c r="X386" s="3" t="str">
        <f>'EE investment costs'!D435</f>
        <v>MT-64</v>
      </c>
      <c r="Y386" s="3" t="str">
        <f>'EE investment costs'!E435</f>
        <v>Heat Medium Temp. up to 150C</v>
      </c>
      <c r="AC386" s="123">
        <f>'EE investment costs'!C435</f>
        <v>6.4</v>
      </c>
      <c r="AD386" s="22"/>
    </row>
    <row r="387" spans="2:30">
      <c r="B387" s="14" t="str">
        <f t="shared" ca="1" si="32"/>
        <v>INDFDEFFHT-64</v>
      </c>
      <c r="C387" s="15" t="str">
        <f t="shared" ca="1" si="37"/>
        <v>IFDHT</v>
      </c>
      <c r="D387" s="16">
        <f>'EE investment costs'!$F$15</f>
        <v>2016</v>
      </c>
      <c r="E387" s="14">
        <f>VLOOKUP(X387,'EE investment costs'!$D$56:$R$656,15,0)</f>
        <v>4.992</v>
      </c>
      <c r="F387" s="17">
        <f ca="1">INDEX('EE investment costs'!$D$56:$R$656,MATCH(X387,'EE investment costs'!$D$56:$D$656,0),MATCH($V$8,'EE investment costs'!$D$56:$R$56,0))</f>
        <v>627.50668974792677</v>
      </c>
      <c r="I387" s="18">
        <v>1</v>
      </c>
      <c r="J387" s="18">
        <v>1</v>
      </c>
      <c r="K387" s="14">
        <f t="shared" ca="1" si="35"/>
        <v>6</v>
      </c>
      <c r="M387" s="19" t="str">
        <f t="shared" ca="1" si="33"/>
        <v>INDFDEFFHT-64</v>
      </c>
      <c r="N387" s="23" t="str">
        <f t="shared" ca="1" si="34"/>
        <v>Food industry Saving Tech-Heat High Temp. over 150C 6.4y</v>
      </c>
      <c r="O387" s="23" t="s">
        <v>32</v>
      </c>
      <c r="P387" s="23" t="s">
        <v>33</v>
      </c>
      <c r="Q387" s="23"/>
      <c r="R387" s="23"/>
      <c r="S387" s="19" t="s">
        <v>34</v>
      </c>
      <c r="V387" s="16" t="str">
        <f t="shared" ca="1" si="36"/>
        <v>FD</v>
      </c>
      <c r="W387" s="14" t="str">
        <f t="shared" ca="1" si="36"/>
        <v>Food industry</v>
      </c>
      <c r="X387" s="3" t="str">
        <f>'EE investment costs'!D436</f>
        <v>HT-64</v>
      </c>
      <c r="Y387" s="3" t="str">
        <f>'EE investment costs'!E436</f>
        <v>Heat High Temp. over 150C</v>
      </c>
      <c r="AC387" s="123">
        <f>'EE investment costs'!C436</f>
        <v>6.4</v>
      </c>
      <c r="AD387" s="22"/>
    </row>
    <row r="388" spans="2:30">
      <c r="B388" s="14" t="str">
        <f t="shared" ca="1" si="32"/>
        <v>INDFDEFFRH-64</v>
      </c>
      <c r="C388" s="15" t="str">
        <f t="shared" ca="1" si="37"/>
        <v>IFDRH</v>
      </c>
      <c r="D388" s="16">
        <f>'EE investment costs'!$F$15</f>
        <v>2016</v>
      </c>
      <c r="E388" s="14">
        <f>VLOOKUP(X388,'EE investment costs'!$D$56:$R$656,15,0)</f>
        <v>16.448000000000004</v>
      </c>
      <c r="F388" s="17">
        <f ca="1">INDEX('EE investment costs'!$D$56:$R$656,MATCH(X388,'EE investment costs'!$D$56:$D$656,0),MATCH($V$8,'EE investment costs'!$D$56:$R$56,0))</f>
        <v>1125.1823770468748</v>
      </c>
      <c r="I388" s="18">
        <v>1</v>
      </c>
      <c r="J388" s="18">
        <v>1</v>
      </c>
      <c r="K388" s="14">
        <f t="shared" ca="1" si="35"/>
        <v>1</v>
      </c>
      <c r="M388" s="19" t="str">
        <f t="shared" ca="1" si="33"/>
        <v>INDFDEFFRH-64</v>
      </c>
      <c r="N388" s="23" t="str">
        <f t="shared" ca="1" si="34"/>
        <v>Food industry Saving Tech-Heat Room Heat 6.4y</v>
      </c>
      <c r="O388" s="23" t="s">
        <v>32</v>
      </c>
      <c r="P388" s="23" t="s">
        <v>33</v>
      </c>
      <c r="Q388" s="23"/>
      <c r="R388" s="23"/>
      <c r="S388" s="19" t="s">
        <v>34</v>
      </c>
      <c r="V388" s="16" t="str">
        <f t="shared" ca="1" si="36"/>
        <v>FD</v>
      </c>
      <c r="W388" s="14" t="str">
        <f t="shared" ca="1" si="36"/>
        <v>Food industry</v>
      </c>
      <c r="X388" s="3" t="str">
        <f>'EE investment costs'!D437</f>
        <v>RH-64</v>
      </c>
      <c r="Y388" s="3" t="str">
        <f>'EE investment costs'!E437</f>
        <v>Heat Room Heat</v>
      </c>
      <c r="AC388" s="123">
        <f>'EE investment costs'!C437</f>
        <v>6.4</v>
      </c>
      <c r="AD388" s="22"/>
    </row>
    <row r="389" spans="2:30">
      <c r="B389" s="14" t="str">
        <f t="shared" ca="1" si="32"/>
        <v>INDFDEFFLA-64</v>
      </c>
      <c r="C389" s="15" t="str">
        <f t="shared" ca="1" si="37"/>
        <v>IFDLA</v>
      </c>
      <c r="D389" s="16">
        <f>'EE investment costs'!$F$15</f>
        <v>2016</v>
      </c>
      <c r="E389" s="14">
        <f>VLOOKUP(X389,'EE investment costs'!$D$56:$R$656,15,0)</f>
        <v>4.2228000000000003</v>
      </c>
      <c r="F389" s="17">
        <f ca="1">INDEX('EE investment costs'!$D$56:$R$656,MATCH(X389,'EE investment costs'!$D$56:$D$656,0),MATCH($V$8,'EE investment costs'!$D$56:$R$56,0))</f>
        <v>1947.9761091275516</v>
      </c>
      <c r="I389" s="18">
        <v>1</v>
      </c>
      <c r="J389" s="18">
        <v>1</v>
      </c>
      <c r="K389" s="14">
        <f t="shared" ca="1" si="35"/>
        <v>0</v>
      </c>
      <c r="M389" s="19" t="str">
        <f t="shared" ca="1" si="33"/>
        <v>INDFDEFFLA-64</v>
      </c>
      <c r="N389" s="23" t="str">
        <f t="shared" ca="1" si="34"/>
        <v>Food industry Saving Tech-Light 6.4y</v>
      </c>
      <c r="O389" s="23" t="s">
        <v>32</v>
      </c>
      <c r="P389" s="23" t="s">
        <v>33</v>
      </c>
      <c r="Q389" s="23"/>
      <c r="R389" s="23"/>
      <c r="S389" s="19" t="s">
        <v>34</v>
      </c>
      <c r="V389" s="16" t="str">
        <f t="shared" ca="1" si="36"/>
        <v>FD</v>
      </c>
      <c r="W389" s="14" t="str">
        <f t="shared" ca="1" si="36"/>
        <v>Food industry</v>
      </c>
      <c r="X389" s="3" t="str">
        <f>'EE investment costs'!D438</f>
        <v>LA-64</v>
      </c>
      <c r="Y389" s="3" t="str">
        <f>'EE investment costs'!E438</f>
        <v>Light</v>
      </c>
      <c r="AC389" s="123">
        <f>'EE investment costs'!C438</f>
        <v>6.4</v>
      </c>
      <c r="AD389" s="22"/>
    </row>
    <row r="390" spans="2:30">
      <c r="B390" s="14" t="str">
        <f t="shared" ca="1" si="32"/>
        <v>INDFDEFFEM-64</v>
      </c>
      <c r="C390" s="15" t="str">
        <f t="shared" ca="1" si="37"/>
        <v>IFDEM</v>
      </c>
      <c r="D390" s="16">
        <f>'EE investment costs'!$F$15</f>
        <v>2016</v>
      </c>
      <c r="E390" s="14">
        <f>VLOOKUP(X390,'EE investment costs'!$D$56:$R$656,15,0)</f>
        <v>4.4339399999999998</v>
      </c>
      <c r="F390" s="17">
        <f ca="1">INDEX('EE investment costs'!$D$56:$R$656,MATCH(X390,'EE investment costs'!$D$56:$D$656,0),MATCH($V$8,'EE investment costs'!$D$56:$R$56,0))</f>
        <v>2107.34642046916</v>
      </c>
      <c r="I390" s="18">
        <v>1</v>
      </c>
      <c r="J390" s="18">
        <v>1</v>
      </c>
      <c r="K390" s="14">
        <f t="shared" ca="1" si="35"/>
        <v>0</v>
      </c>
      <c r="M390" s="19" t="str">
        <f t="shared" ca="1" si="33"/>
        <v>INDFDEFFEM-64</v>
      </c>
      <c r="N390" s="23" t="str">
        <f t="shared" ca="1" si="34"/>
        <v>Food industry Saving Tech-Electric Motors 6.4y</v>
      </c>
      <c r="O390" s="23" t="s">
        <v>32</v>
      </c>
      <c r="P390" s="23" t="s">
        <v>33</v>
      </c>
      <c r="Q390" s="23"/>
      <c r="R390" s="23"/>
      <c r="S390" s="19" t="s">
        <v>34</v>
      </c>
      <c r="V390" s="16" t="str">
        <f t="shared" ca="1" si="36"/>
        <v>FD</v>
      </c>
      <c r="W390" s="14" t="str">
        <f t="shared" ca="1" si="36"/>
        <v>Food industry</v>
      </c>
      <c r="X390" s="3" t="str">
        <f>'EE investment costs'!D439</f>
        <v>EM-64</v>
      </c>
      <c r="Y390" s="3" t="str">
        <f>'EE investment costs'!E439</f>
        <v>Electric Motors</v>
      </c>
      <c r="AC390" s="123">
        <f>'EE investment costs'!C439</f>
        <v>6.4</v>
      </c>
      <c r="AD390" s="22"/>
    </row>
    <row r="391" spans="2:30">
      <c r="B391" s="14" t="str">
        <f t="shared" ca="1" si="32"/>
        <v>INDFDEFFTF-64</v>
      </c>
      <c r="C391" s="15" t="str">
        <f t="shared" ca="1" si="37"/>
        <v>IFDTF</v>
      </c>
      <c r="D391" s="16">
        <f>'EE investment costs'!$F$15</f>
        <v>2016</v>
      </c>
      <c r="E391" s="14">
        <f>VLOOKUP(X391,'EE investment costs'!$D$56:$R$656,15,0)</f>
        <v>17</v>
      </c>
      <c r="F391" s="17">
        <f ca="1">INDEX('EE investment costs'!$D$56:$R$656,MATCH(X391,'EE investment costs'!$D$56:$D$656,0),MATCH($V$8,'EE investment costs'!$D$56:$R$56,0))</f>
        <v>940.39744447032331</v>
      </c>
      <c r="I391" s="18">
        <v>1</v>
      </c>
      <c r="J391" s="18">
        <v>1</v>
      </c>
      <c r="K391" s="14">
        <f t="shared" ca="1" si="35"/>
        <v>3</v>
      </c>
      <c r="M391" s="19" t="str">
        <f t="shared" ca="1" si="33"/>
        <v>INDFDEFFTF-64</v>
      </c>
      <c r="N391" s="23" t="str">
        <f t="shared" ca="1" si="34"/>
        <v>Food industry Saving Tech-Haulage Tractors, Trucks, Fishing boats 6.4y</v>
      </c>
      <c r="O391" s="23" t="s">
        <v>32</v>
      </c>
      <c r="P391" s="23" t="s">
        <v>33</v>
      </c>
      <c r="Q391" s="23"/>
      <c r="R391" s="23"/>
      <c r="S391" s="19" t="s">
        <v>34</v>
      </c>
      <c r="V391" s="16" t="str">
        <f t="shared" ca="1" si="36"/>
        <v>FD</v>
      </c>
      <c r="W391" s="14" t="str">
        <f t="shared" ca="1" si="36"/>
        <v>Food industry</v>
      </c>
      <c r="X391" s="3" t="str">
        <f>'EE investment costs'!D440</f>
        <v>TF-64</v>
      </c>
      <c r="Y391" s="3" t="str">
        <f>'EE investment costs'!E440</f>
        <v>Haulage Tractors, Trucks, Fishing boats</v>
      </c>
      <c r="AC391" s="123">
        <f>'EE investment costs'!C440</f>
        <v>6.4</v>
      </c>
      <c r="AD391" s="22"/>
    </row>
    <row r="392" spans="2:30">
      <c r="B392" s="14" t="str">
        <f t="shared" ref="B392:B455" ca="1" si="38">M392</f>
        <v>INDFDEFFMT-65</v>
      </c>
      <c r="C392" s="15" t="str">
        <f t="shared" ca="1" si="37"/>
        <v>IFDMT</v>
      </c>
      <c r="D392" s="16">
        <f>'EE investment costs'!$F$15</f>
        <v>2016</v>
      </c>
      <c r="E392" s="14">
        <f>VLOOKUP(X392,'EE investment costs'!$D$56:$R$656,15,0)</f>
        <v>6.25</v>
      </c>
      <c r="F392" s="17">
        <f ca="1">INDEX('EE investment costs'!$D$56:$R$656,MATCH(X392,'EE investment costs'!$D$56:$D$656,0),MATCH($V$8,'EE investment costs'!$D$56:$R$56,0))</f>
        <v>855.20746798606126</v>
      </c>
      <c r="I392" s="18">
        <v>1</v>
      </c>
      <c r="J392" s="18">
        <v>1</v>
      </c>
      <c r="K392" s="14">
        <f t="shared" ca="1" si="35"/>
        <v>4</v>
      </c>
      <c r="M392" s="19" t="str">
        <f t="shared" ref="M392:M455" ca="1" si="39">CONCATENATE("IND",$V$8,"EFF",$X392)</f>
        <v>INDFDEFFMT-65</v>
      </c>
      <c r="N392" s="23" t="str">
        <f t="shared" ca="1" si="34"/>
        <v>Food industry Saving Tech-Heat Medium Temp. up to 150C 6.5y</v>
      </c>
      <c r="O392" s="23" t="s">
        <v>32</v>
      </c>
      <c r="P392" s="23" t="s">
        <v>33</v>
      </c>
      <c r="Q392" s="23"/>
      <c r="R392" s="23"/>
      <c r="S392" s="19" t="s">
        <v>34</v>
      </c>
      <c r="V392" s="16" t="str">
        <f t="shared" ca="1" si="36"/>
        <v>FD</v>
      </c>
      <c r="W392" s="14" t="str">
        <f t="shared" ca="1" si="36"/>
        <v>Food industry</v>
      </c>
      <c r="X392" s="3" t="str">
        <f>'EE investment costs'!D441</f>
        <v>MT-65</v>
      </c>
      <c r="Y392" s="3" t="str">
        <f>'EE investment costs'!E441</f>
        <v>Heat Medium Temp. up to 150C</v>
      </c>
      <c r="AC392" s="123">
        <f>'EE investment costs'!C441</f>
        <v>6.5</v>
      </c>
      <c r="AD392" s="22"/>
    </row>
    <row r="393" spans="2:30">
      <c r="B393" s="14" t="str">
        <f t="shared" ca="1" si="38"/>
        <v>INDFDEFFHT-65</v>
      </c>
      <c r="C393" s="15" t="str">
        <f t="shared" ca="1" si="37"/>
        <v>IFDHT</v>
      </c>
      <c r="D393" s="16">
        <f>'EE investment costs'!$F$15</f>
        <v>2016</v>
      </c>
      <c r="E393" s="14">
        <f>VLOOKUP(X393,'EE investment costs'!$D$56:$R$656,15,0)</f>
        <v>5</v>
      </c>
      <c r="F393" s="17">
        <f ca="1">INDEX('EE investment costs'!$D$56:$R$656,MATCH(X393,'EE investment costs'!$D$56:$D$656,0),MATCH($V$8,'EE investment costs'!$D$56:$R$56,0))</f>
        <v>633.83813111834445</v>
      </c>
      <c r="I393" s="18">
        <v>1</v>
      </c>
      <c r="J393" s="18">
        <v>1</v>
      </c>
      <c r="K393" s="14">
        <f t="shared" ca="1" si="35"/>
        <v>6</v>
      </c>
      <c r="M393" s="19" t="str">
        <f t="shared" ca="1" si="39"/>
        <v>INDFDEFFHT-65</v>
      </c>
      <c r="N393" s="23" t="str">
        <f t="shared" ref="N393:N456" ca="1" si="40">$W$8&amp;" Saving Tech"&amp;"-"&amp;$Y393&amp;" "&amp;AC393&amp;"y"</f>
        <v>Food industry Saving Tech-Heat High Temp. over 150C 6.5y</v>
      </c>
      <c r="O393" s="23" t="s">
        <v>32</v>
      </c>
      <c r="P393" s="23" t="s">
        <v>33</v>
      </c>
      <c r="Q393" s="23"/>
      <c r="R393" s="23"/>
      <c r="S393" s="19" t="s">
        <v>34</v>
      </c>
      <c r="V393" s="16" t="str">
        <f t="shared" ca="1" si="36"/>
        <v>FD</v>
      </c>
      <c r="W393" s="14" t="str">
        <f t="shared" ca="1" si="36"/>
        <v>Food industry</v>
      </c>
      <c r="X393" s="3" t="str">
        <f>'EE investment costs'!D442</f>
        <v>HT-65</v>
      </c>
      <c r="Y393" s="3" t="str">
        <f>'EE investment costs'!E442</f>
        <v>Heat High Temp. over 150C</v>
      </c>
      <c r="AC393" s="123">
        <f>'EE investment costs'!C442</f>
        <v>6.5</v>
      </c>
      <c r="AD393" s="22"/>
    </row>
    <row r="394" spans="2:30">
      <c r="B394" s="14" t="str">
        <f t="shared" ca="1" si="38"/>
        <v>INDFDEFFRH-65</v>
      </c>
      <c r="C394" s="15" t="str">
        <f t="shared" ca="1" si="37"/>
        <v>IFDRH</v>
      </c>
      <c r="D394" s="16">
        <f>'EE investment costs'!$F$15</f>
        <v>2016</v>
      </c>
      <c r="E394" s="14">
        <f>VLOOKUP(X394,'EE investment costs'!$D$56:$R$656,15,0)</f>
        <v>16.466666666666669</v>
      </c>
      <c r="F394" s="17">
        <f ca="1">INDEX('EE investment costs'!$D$56:$R$656,MATCH(X394,'EE investment costs'!$D$56:$D$656,0),MATCH($V$8,'EE investment costs'!$D$56:$R$56,0))</f>
        <v>1163.9817693588354</v>
      </c>
      <c r="I394" s="18">
        <v>1</v>
      </c>
      <c r="J394" s="18">
        <v>1</v>
      </c>
      <c r="K394" s="14">
        <f t="shared" ref="K394:K457" ca="1" si="41">IF(F394&lt;500,1,0)+IF(F394&lt;600,1,0)+IF(F394&lt;700,1,0)+IF(F394&lt;800,1,0)+IF(F394&lt;900,1,0)+IF(F394&lt;1000,1,0)+IF(F394&lt;1100,1,0)+IF(F394&lt;1200,1,0)</f>
        <v>1</v>
      </c>
      <c r="M394" s="19" t="str">
        <f t="shared" ca="1" si="39"/>
        <v>INDFDEFFRH-65</v>
      </c>
      <c r="N394" s="23" t="str">
        <f t="shared" ca="1" si="40"/>
        <v>Food industry Saving Tech-Heat Room Heat 6.5y</v>
      </c>
      <c r="O394" s="23" t="s">
        <v>32</v>
      </c>
      <c r="P394" s="23" t="s">
        <v>33</v>
      </c>
      <c r="Q394" s="23"/>
      <c r="R394" s="23"/>
      <c r="S394" s="19" t="s">
        <v>34</v>
      </c>
      <c r="V394" s="16" t="str">
        <f t="shared" ref="V394:W457" ca="1" si="42">V393</f>
        <v>FD</v>
      </c>
      <c r="W394" s="14" t="str">
        <f t="shared" ca="1" si="42"/>
        <v>Food industry</v>
      </c>
      <c r="X394" s="3" t="str">
        <f>'EE investment costs'!D443</f>
        <v>RH-65</v>
      </c>
      <c r="Y394" s="3" t="str">
        <f>'EE investment costs'!E443</f>
        <v>Heat Room Heat</v>
      </c>
      <c r="AC394" s="123">
        <f>'EE investment costs'!C443</f>
        <v>6.5</v>
      </c>
      <c r="AD394" s="22"/>
    </row>
    <row r="395" spans="2:30">
      <c r="B395" s="14" t="str">
        <f t="shared" ca="1" si="38"/>
        <v>INDFDEFFLA-65</v>
      </c>
      <c r="C395" s="15" t="str">
        <f t="shared" ca="1" si="37"/>
        <v>IFDLA</v>
      </c>
      <c r="D395" s="16">
        <f>'EE investment costs'!$F$15</f>
        <v>2016</v>
      </c>
      <c r="E395" s="14">
        <f>VLOOKUP(X395,'EE investment costs'!$D$56:$R$656,15,0)</f>
        <v>4.2358333333333338</v>
      </c>
      <c r="F395" s="17">
        <f ca="1">INDEX('EE investment costs'!$D$56:$R$656,MATCH(X395,'EE investment costs'!$D$56:$D$656,0),MATCH($V$8,'EE investment costs'!$D$56:$R$56,0))</f>
        <v>1963.3787478057113</v>
      </c>
      <c r="I395" s="18">
        <v>1</v>
      </c>
      <c r="J395" s="18">
        <v>1</v>
      </c>
      <c r="K395" s="14">
        <f t="shared" ca="1" si="41"/>
        <v>0</v>
      </c>
      <c r="M395" s="19" t="str">
        <f t="shared" ca="1" si="39"/>
        <v>INDFDEFFLA-65</v>
      </c>
      <c r="N395" s="23" t="str">
        <f t="shared" ca="1" si="40"/>
        <v>Food industry Saving Tech-Light 6.5y</v>
      </c>
      <c r="O395" s="23" t="s">
        <v>32</v>
      </c>
      <c r="P395" s="23" t="s">
        <v>33</v>
      </c>
      <c r="Q395" s="23"/>
      <c r="R395" s="23"/>
      <c r="S395" s="19" t="s">
        <v>34</v>
      </c>
      <c r="V395" s="16" t="str">
        <f t="shared" ca="1" si="42"/>
        <v>FD</v>
      </c>
      <c r="W395" s="14" t="str">
        <f t="shared" ca="1" si="42"/>
        <v>Food industry</v>
      </c>
      <c r="X395" s="3" t="str">
        <f>'EE investment costs'!D444</f>
        <v>LA-65</v>
      </c>
      <c r="Y395" s="3" t="str">
        <f>'EE investment costs'!E444</f>
        <v>Light</v>
      </c>
      <c r="AC395" s="123">
        <f>'EE investment costs'!C444</f>
        <v>6.5</v>
      </c>
      <c r="AD395" s="22"/>
    </row>
    <row r="396" spans="2:30">
      <c r="B396" s="14" t="str">
        <f t="shared" ca="1" si="38"/>
        <v>INDFDEFFEM-65</v>
      </c>
      <c r="C396" s="15" t="str">
        <f t="shared" ca="1" si="37"/>
        <v>IFDEM</v>
      </c>
      <c r="D396" s="16">
        <f>'EE investment costs'!$F$15</f>
        <v>2016</v>
      </c>
      <c r="E396" s="14">
        <f>VLOOKUP(X396,'EE investment costs'!$D$56:$R$656,15,0)</f>
        <v>4.4476250000000004</v>
      </c>
      <c r="F396" s="17">
        <f ca="1">INDEX('EE investment costs'!$D$56:$R$656,MATCH(X396,'EE investment costs'!$D$56:$D$656,0),MATCH($V$8,'EE investment costs'!$D$56:$R$56,0))</f>
        <v>2130.3554420384053</v>
      </c>
      <c r="I396" s="18">
        <v>1</v>
      </c>
      <c r="J396" s="18">
        <v>1</v>
      </c>
      <c r="K396" s="14">
        <f t="shared" ca="1" si="41"/>
        <v>0</v>
      </c>
      <c r="M396" s="19" t="str">
        <f t="shared" ca="1" si="39"/>
        <v>INDFDEFFEM-65</v>
      </c>
      <c r="N396" s="23" t="str">
        <f t="shared" ca="1" si="40"/>
        <v>Food industry Saving Tech-Electric Motors 6.5y</v>
      </c>
      <c r="O396" s="23" t="s">
        <v>32</v>
      </c>
      <c r="P396" s="23" t="s">
        <v>33</v>
      </c>
      <c r="Q396" s="23"/>
      <c r="R396" s="23"/>
      <c r="S396" s="19" t="s">
        <v>34</v>
      </c>
      <c r="V396" s="16" t="str">
        <f t="shared" ca="1" si="42"/>
        <v>FD</v>
      </c>
      <c r="W396" s="14" t="str">
        <f t="shared" ca="1" si="42"/>
        <v>Food industry</v>
      </c>
      <c r="X396" s="3" t="str">
        <f>'EE investment costs'!D445</f>
        <v>EM-65</v>
      </c>
      <c r="Y396" s="3" t="str">
        <f>'EE investment costs'!E445</f>
        <v>Electric Motors</v>
      </c>
      <c r="AC396" s="123">
        <f>'EE investment costs'!C445</f>
        <v>6.5</v>
      </c>
      <c r="AD396" s="22"/>
    </row>
    <row r="397" spans="2:30">
      <c r="B397" s="14" t="str">
        <f t="shared" ca="1" si="38"/>
        <v>INDFDEFFTF-65</v>
      </c>
      <c r="C397" s="15" t="str">
        <f t="shared" ca="1" si="37"/>
        <v>IFDTF</v>
      </c>
      <c r="D397" s="16">
        <f>'EE investment costs'!$F$15</f>
        <v>2016</v>
      </c>
      <c r="E397" s="14">
        <f>VLOOKUP(X397,'EE investment costs'!$D$56:$R$656,15,0)</f>
        <v>17.083333333333332</v>
      </c>
      <c r="F397" s="17">
        <f ca="1">INDEX('EE investment costs'!$D$56:$R$656,MATCH(X397,'EE investment costs'!$D$56:$D$656,0),MATCH($V$8,'EE investment costs'!$D$56:$R$56,0))</f>
        <v>955.09115454017206</v>
      </c>
      <c r="I397" s="18">
        <v>1</v>
      </c>
      <c r="J397" s="18">
        <v>1</v>
      </c>
      <c r="K397" s="14">
        <f t="shared" ca="1" si="41"/>
        <v>3</v>
      </c>
      <c r="M397" s="19" t="str">
        <f t="shared" ca="1" si="39"/>
        <v>INDFDEFFTF-65</v>
      </c>
      <c r="N397" s="23" t="str">
        <f t="shared" ca="1" si="40"/>
        <v>Food industry Saving Tech-Haulage Tractors, Trucks, Fishing boats 6.5y</v>
      </c>
      <c r="O397" s="23" t="s">
        <v>32</v>
      </c>
      <c r="P397" s="23" t="s">
        <v>33</v>
      </c>
      <c r="Q397" s="23"/>
      <c r="R397" s="23"/>
      <c r="S397" s="19" t="s">
        <v>34</v>
      </c>
      <c r="V397" s="16" t="str">
        <f t="shared" ca="1" si="42"/>
        <v>FD</v>
      </c>
      <c r="W397" s="14" t="str">
        <f t="shared" ca="1" si="42"/>
        <v>Food industry</v>
      </c>
      <c r="X397" s="3" t="str">
        <f>'EE investment costs'!D446</f>
        <v>TF-65</v>
      </c>
      <c r="Y397" s="3" t="str">
        <f>'EE investment costs'!E446</f>
        <v>Haulage Tractors, Trucks, Fishing boats</v>
      </c>
      <c r="AC397" s="123">
        <f>'EE investment costs'!C446</f>
        <v>6.5</v>
      </c>
      <c r="AD397" s="22"/>
    </row>
    <row r="398" spans="2:30">
      <c r="B398" s="14" t="str">
        <f t="shared" ca="1" si="38"/>
        <v>INDFDEFFMT-66</v>
      </c>
      <c r="C398" s="15" t="str">
        <f t="shared" ca="1" si="37"/>
        <v>IFDMT</v>
      </c>
      <c r="D398" s="16">
        <f>'EE investment costs'!$F$15</f>
        <v>2016</v>
      </c>
      <c r="E398" s="14">
        <f>VLOOKUP(X398,'EE investment costs'!$D$56:$R$656,15,0)</f>
        <v>6.26</v>
      </c>
      <c r="F398" s="17">
        <f ca="1">INDEX('EE investment costs'!$D$56:$R$656,MATCH(X398,'EE investment costs'!$D$56:$D$656,0),MATCH($V$8,'EE investment costs'!$D$56:$R$56,0))</f>
        <v>865.78210484566409</v>
      </c>
      <c r="I398" s="18">
        <v>1</v>
      </c>
      <c r="J398" s="18">
        <v>1</v>
      </c>
      <c r="K398" s="14">
        <f t="shared" ca="1" si="41"/>
        <v>4</v>
      </c>
      <c r="M398" s="19" t="str">
        <f t="shared" ca="1" si="39"/>
        <v>INDFDEFFMT-66</v>
      </c>
      <c r="N398" s="23" t="str">
        <f t="shared" ca="1" si="40"/>
        <v>Food industry Saving Tech-Heat Medium Temp. up to 150C 6.6y</v>
      </c>
      <c r="O398" s="23" t="s">
        <v>32</v>
      </c>
      <c r="P398" s="23" t="s">
        <v>33</v>
      </c>
      <c r="Q398" s="23"/>
      <c r="R398" s="23"/>
      <c r="S398" s="19" t="s">
        <v>34</v>
      </c>
      <c r="V398" s="16" t="str">
        <f t="shared" ca="1" si="42"/>
        <v>FD</v>
      </c>
      <c r="W398" s="14" t="str">
        <f t="shared" ca="1" si="42"/>
        <v>Food industry</v>
      </c>
      <c r="X398" s="3" t="str">
        <f>'EE investment costs'!D447</f>
        <v>MT-66</v>
      </c>
      <c r="Y398" s="3" t="str">
        <f>'EE investment costs'!E447</f>
        <v>Heat Medium Temp. up to 150C</v>
      </c>
      <c r="AC398" s="123">
        <f>'EE investment costs'!C447</f>
        <v>6.6</v>
      </c>
      <c r="AD398" s="22"/>
    </row>
    <row r="399" spans="2:30">
      <c r="B399" s="14" t="str">
        <f t="shared" ca="1" si="38"/>
        <v>INDFDEFFHT-66</v>
      </c>
      <c r="C399" s="15" t="str">
        <f t="shared" ca="1" si="37"/>
        <v>IFDHT</v>
      </c>
      <c r="D399" s="16">
        <f>'EE investment costs'!$F$15</f>
        <v>2016</v>
      </c>
      <c r="E399" s="14">
        <f>VLOOKUP(X399,'EE investment costs'!$D$56:$R$656,15,0)</f>
        <v>5.008</v>
      </c>
      <c r="F399" s="17">
        <f ca="1">INDEX('EE investment costs'!$D$56:$R$656,MATCH(X399,'EE investment costs'!$D$56:$D$656,0),MATCH($V$8,'EE investment costs'!$D$56:$R$56,0))</f>
        <v>640.16957248876224</v>
      </c>
      <c r="I399" s="18">
        <v>1</v>
      </c>
      <c r="J399" s="18">
        <v>1</v>
      </c>
      <c r="K399" s="14">
        <f t="shared" ca="1" si="41"/>
        <v>6</v>
      </c>
      <c r="M399" s="19" t="str">
        <f t="shared" ca="1" si="39"/>
        <v>INDFDEFFHT-66</v>
      </c>
      <c r="N399" s="23" t="str">
        <f t="shared" ca="1" si="40"/>
        <v>Food industry Saving Tech-Heat High Temp. over 150C 6.6y</v>
      </c>
      <c r="O399" s="23" t="s">
        <v>32</v>
      </c>
      <c r="P399" s="23" t="s">
        <v>33</v>
      </c>
      <c r="Q399" s="23"/>
      <c r="R399" s="23"/>
      <c r="S399" s="19" t="s">
        <v>34</v>
      </c>
      <c r="V399" s="16" t="str">
        <f t="shared" ca="1" si="42"/>
        <v>FD</v>
      </c>
      <c r="W399" s="14" t="str">
        <f t="shared" ca="1" si="42"/>
        <v>Food industry</v>
      </c>
      <c r="X399" s="3" t="str">
        <f>'EE investment costs'!D448</f>
        <v>HT-66</v>
      </c>
      <c r="Y399" s="3" t="str">
        <f>'EE investment costs'!E448</f>
        <v>Heat High Temp. over 150C</v>
      </c>
      <c r="AC399" s="123">
        <f>'EE investment costs'!C448</f>
        <v>6.6</v>
      </c>
      <c r="AD399" s="22"/>
    </row>
    <row r="400" spans="2:30">
      <c r="B400" s="14" t="str">
        <f t="shared" ca="1" si="38"/>
        <v>INDFDEFFRH-66</v>
      </c>
      <c r="C400" s="15" t="str">
        <f t="shared" ca="1" si="37"/>
        <v>IFDRH</v>
      </c>
      <c r="D400" s="16">
        <f>'EE investment costs'!$F$15</f>
        <v>2016</v>
      </c>
      <c r="E400" s="14">
        <f>VLOOKUP(X400,'EE investment costs'!$D$56:$R$656,15,0)</f>
        <v>16.485333333333337</v>
      </c>
      <c r="F400" s="17">
        <f ca="1">INDEX('EE investment costs'!$D$56:$R$656,MATCH(X400,'EE investment costs'!$D$56:$D$656,0),MATCH($V$8,'EE investment costs'!$D$56:$R$56,0))</f>
        <v>1202.7811616707968</v>
      </c>
      <c r="I400" s="18">
        <v>1</v>
      </c>
      <c r="J400" s="18">
        <v>1</v>
      </c>
      <c r="K400" s="14">
        <f t="shared" ca="1" si="41"/>
        <v>0</v>
      </c>
      <c r="M400" s="19" t="str">
        <f t="shared" ca="1" si="39"/>
        <v>INDFDEFFRH-66</v>
      </c>
      <c r="N400" s="23" t="str">
        <f t="shared" ca="1" si="40"/>
        <v>Food industry Saving Tech-Heat Room Heat 6.6y</v>
      </c>
      <c r="O400" s="23" t="s">
        <v>32</v>
      </c>
      <c r="P400" s="23" t="s">
        <v>33</v>
      </c>
      <c r="Q400" s="23"/>
      <c r="R400" s="23"/>
      <c r="S400" s="19" t="s">
        <v>34</v>
      </c>
      <c r="V400" s="16" t="str">
        <f t="shared" ca="1" si="42"/>
        <v>FD</v>
      </c>
      <c r="W400" s="14" t="str">
        <f t="shared" ca="1" si="42"/>
        <v>Food industry</v>
      </c>
      <c r="X400" s="3" t="str">
        <f>'EE investment costs'!D449</f>
        <v>RH-66</v>
      </c>
      <c r="Y400" s="3" t="str">
        <f>'EE investment costs'!E449</f>
        <v>Heat Room Heat</v>
      </c>
      <c r="AC400" s="123">
        <f>'EE investment costs'!C449</f>
        <v>6.6</v>
      </c>
      <c r="AD400" s="22"/>
    </row>
    <row r="401" spans="2:30">
      <c r="B401" s="14" t="str">
        <f t="shared" ca="1" si="38"/>
        <v>INDFDEFFLA-66</v>
      </c>
      <c r="C401" s="15" t="str">
        <f t="shared" ca="1" si="37"/>
        <v>IFDLA</v>
      </c>
      <c r="D401" s="16">
        <f>'EE investment costs'!$F$15</f>
        <v>2016</v>
      </c>
      <c r="E401" s="14">
        <f>VLOOKUP(X401,'EE investment costs'!$D$56:$R$656,15,0)</f>
        <v>4.2488666666666672</v>
      </c>
      <c r="F401" s="17">
        <f ca="1">INDEX('EE investment costs'!$D$56:$R$656,MATCH(X401,'EE investment costs'!$D$56:$D$656,0),MATCH($V$8,'EE investment costs'!$D$56:$R$56,0))</f>
        <v>1978.7813864838711</v>
      </c>
      <c r="I401" s="18">
        <v>1</v>
      </c>
      <c r="J401" s="18">
        <v>1</v>
      </c>
      <c r="K401" s="14">
        <f t="shared" ca="1" si="41"/>
        <v>0</v>
      </c>
      <c r="M401" s="19" t="str">
        <f t="shared" ca="1" si="39"/>
        <v>INDFDEFFLA-66</v>
      </c>
      <c r="N401" s="23" t="str">
        <f t="shared" ca="1" si="40"/>
        <v>Food industry Saving Tech-Light 6.6y</v>
      </c>
      <c r="O401" s="23" t="s">
        <v>32</v>
      </c>
      <c r="P401" s="23" t="s">
        <v>33</v>
      </c>
      <c r="Q401" s="23"/>
      <c r="R401" s="23"/>
      <c r="S401" s="19" t="s">
        <v>34</v>
      </c>
      <c r="V401" s="16" t="str">
        <f t="shared" ca="1" si="42"/>
        <v>FD</v>
      </c>
      <c r="W401" s="14" t="str">
        <f t="shared" ca="1" si="42"/>
        <v>Food industry</v>
      </c>
      <c r="X401" s="3" t="str">
        <f>'EE investment costs'!D450</f>
        <v>LA-66</v>
      </c>
      <c r="Y401" s="3" t="str">
        <f>'EE investment costs'!E450</f>
        <v>Light</v>
      </c>
      <c r="AC401" s="123">
        <f>'EE investment costs'!C450</f>
        <v>6.6</v>
      </c>
      <c r="AD401" s="22"/>
    </row>
    <row r="402" spans="2:30">
      <c r="B402" s="14" t="str">
        <f t="shared" ca="1" si="38"/>
        <v>INDFDEFFEM-66</v>
      </c>
      <c r="C402" s="15" t="str">
        <f t="shared" ca="1" si="37"/>
        <v>IFDEM</v>
      </c>
      <c r="D402" s="16">
        <f>'EE investment costs'!$F$15</f>
        <v>2016</v>
      </c>
      <c r="E402" s="14">
        <f>VLOOKUP(X402,'EE investment costs'!$D$56:$R$656,15,0)</f>
        <v>4.4613100000000001</v>
      </c>
      <c r="F402" s="17">
        <f ca="1">INDEX('EE investment costs'!$D$56:$R$656,MATCH(X402,'EE investment costs'!$D$56:$D$656,0),MATCH($V$8,'EE investment costs'!$D$56:$R$56,0))</f>
        <v>2153.3644636076501</v>
      </c>
      <c r="I402" s="18">
        <v>1</v>
      </c>
      <c r="J402" s="18">
        <v>1</v>
      </c>
      <c r="K402" s="14">
        <f t="shared" ca="1" si="41"/>
        <v>0</v>
      </c>
      <c r="M402" s="19" t="str">
        <f t="shared" ca="1" si="39"/>
        <v>INDFDEFFEM-66</v>
      </c>
      <c r="N402" s="23" t="str">
        <f t="shared" ca="1" si="40"/>
        <v>Food industry Saving Tech-Electric Motors 6.6y</v>
      </c>
      <c r="O402" s="23" t="s">
        <v>32</v>
      </c>
      <c r="P402" s="23" t="s">
        <v>33</v>
      </c>
      <c r="Q402" s="23"/>
      <c r="R402" s="23"/>
      <c r="S402" s="19" t="s">
        <v>34</v>
      </c>
      <c r="V402" s="16" t="str">
        <f t="shared" ca="1" si="42"/>
        <v>FD</v>
      </c>
      <c r="W402" s="14" t="str">
        <f t="shared" ca="1" si="42"/>
        <v>Food industry</v>
      </c>
      <c r="X402" s="3" t="str">
        <f>'EE investment costs'!D451</f>
        <v>EM-66</v>
      </c>
      <c r="Y402" s="3" t="str">
        <f>'EE investment costs'!E451</f>
        <v>Electric Motors</v>
      </c>
      <c r="AC402" s="123">
        <f>'EE investment costs'!C451</f>
        <v>6.6</v>
      </c>
      <c r="AD402" s="22"/>
    </row>
    <row r="403" spans="2:30">
      <c r="B403" s="14" t="str">
        <f t="shared" ca="1" si="38"/>
        <v>INDFDEFFTF-66</v>
      </c>
      <c r="C403" s="15" t="str">
        <f t="shared" ca="1" si="37"/>
        <v>IFDTF</v>
      </c>
      <c r="D403" s="16">
        <f>'EE investment costs'!$F$15</f>
        <v>2016</v>
      </c>
      <c r="E403" s="14">
        <f>VLOOKUP(X403,'EE investment costs'!$D$56:$R$656,15,0)</f>
        <v>17.166666666666664</v>
      </c>
      <c r="F403" s="17">
        <f ca="1">INDEX('EE investment costs'!$D$56:$R$656,MATCH(X403,'EE investment costs'!$D$56:$D$656,0),MATCH($V$8,'EE investment costs'!$D$56:$R$56,0))</f>
        <v>969.7848646100208</v>
      </c>
      <c r="I403" s="18">
        <v>1</v>
      </c>
      <c r="J403" s="18">
        <v>1</v>
      </c>
      <c r="K403" s="14">
        <f t="shared" ca="1" si="41"/>
        <v>3</v>
      </c>
      <c r="M403" s="19" t="str">
        <f t="shared" ca="1" si="39"/>
        <v>INDFDEFFTF-66</v>
      </c>
      <c r="N403" s="23" t="str">
        <f t="shared" ca="1" si="40"/>
        <v>Food industry Saving Tech-Haulage Tractors, Trucks, Fishing boats 6.6y</v>
      </c>
      <c r="O403" s="23" t="s">
        <v>32</v>
      </c>
      <c r="P403" s="23" t="s">
        <v>33</v>
      </c>
      <c r="Q403" s="23"/>
      <c r="R403" s="23"/>
      <c r="S403" s="19" t="s">
        <v>34</v>
      </c>
      <c r="V403" s="16" t="str">
        <f t="shared" ca="1" si="42"/>
        <v>FD</v>
      </c>
      <c r="W403" s="14" t="str">
        <f t="shared" ca="1" si="42"/>
        <v>Food industry</v>
      </c>
      <c r="X403" s="3" t="str">
        <f>'EE investment costs'!D452</f>
        <v>TF-66</v>
      </c>
      <c r="Y403" s="3" t="str">
        <f>'EE investment costs'!E452</f>
        <v>Haulage Tractors, Trucks, Fishing boats</v>
      </c>
      <c r="AC403" s="123">
        <f>'EE investment costs'!C452</f>
        <v>6.6</v>
      </c>
      <c r="AD403" s="22"/>
    </row>
    <row r="404" spans="2:30">
      <c r="B404" s="14" t="str">
        <f t="shared" ca="1" si="38"/>
        <v>INDFDEFFMT-67</v>
      </c>
      <c r="C404" s="15" t="str">
        <f t="shared" ca="1" si="37"/>
        <v>IFDMT</v>
      </c>
      <c r="D404" s="16">
        <f>'EE investment costs'!$F$15</f>
        <v>2016</v>
      </c>
      <c r="E404" s="14">
        <f>VLOOKUP(X404,'EE investment costs'!$D$56:$R$656,15,0)</f>
        <v>6.27</v>
      </c>
      <c r="F404" s="17">
        <f ca="1">INDEX('EE investment costs'!$D$56:$R$656,MATCH(X404,'EE investment costs'!$D$56:$D$656,0),MATCH($V$8,'EE investment costs'!$D$56:$R$56,0))</f>
        <v>876.35674170526647</v>
      </c>
      <c r="I404" s="18">
        <v>1</v>
      </c>
      <c r="J404" s="18">
        <v>1</v>
      </c>
      <c r="K404" s="14">
        <f t="shared" ca="1" si="41"/>
        <v>4</v>
      </c>
      <c r="M404" s="19" t="str">
        <f t="shared" ca="1" si="39"/>
        <v>INDFDEFFMT-67</v>
      </c>
      <c r="N404" s="23" t="str">
        <f t="shared" ca="1" si="40"/>
        <v>Food industry Saving Tech-Heat Medium Temp. up to 150C 6.7y</v>
      </c>
      <c r="O404" s="23" t="s">
        <v>32</v>
      </c>
      <c r="P404" s="23" t="s">
        <v>33</v>
      </c>
      <c r="Q404" s="23"/>
      <c r="R404" s="23"/>
      <c r="S404" s="19" t="s">
        <v>34</v>
      </c>
      <c r="V404" s="16" t="str">
        <f t="shared" ca="1" si="42"/>
        <v>FD</v>
      </c>
      <c r="W404" s="14" t="str">
        <f t="shared" ca="1" si="42"/>
        <v>Food industry</v>
      </c>
      <c r="X404" s="3" t="str">
        <f>'EE investment costs'!D453</f>
        <v>MT-67</v>
      </c>
      <c r="Y404" s="3" t="str">
        <f>'EE investment costs'!E453</f>
        <v>Heat Medium Temp. up to 150C</v>
      </c>
      <c r="AC404" s="123">
        <f>'EE investment costs'!C453</f>
        <v>6.7</v>
      </c>
      <c r="AD404" s="22"/>
    </row>
    <row r="405" spans="2:30">
      <c r="B405" s="14" t="str">
        <f t="shared" ca="1" si="38"/>
        <v>INDFDEFFHT-67</v>
      </c>
      <c r="C405" s="15" t="str">
        <f t="shared" ca="1" si="37"/>
        <v>IFDHT</v>
      </c>
      <c r="D405" s="16">
        <f>'EE investment costs'!$F$15</f>
        <v>2016</v>
      </c>
      <c r="E405" s="14">
        <f>VLOOKUP(X405,'EE investment costs'!$D$56:$R$656,15,0)</f>
        <v>5.016</v>
      </c>
      <c r="F405" s="17">
        <f ca="1">INDEX('EE investment costs'!$D$56:$R$656,MATCH(X405,'EE investment costs'!$D$56:$D$656,0),MATCH($V$8,'EE investment costs'!$D$56:$R$56,0))</f>
        <v>646.50101385917992</v>
      </c>
      <c r="I405" s="18">
        <v>1</v>
      </c>
      <c r="J405" s="18">
        <v>1</v>
      </c>
      <c r="K405" s="14">
        <f t="shared" ca="1" si="41"/>
        <v>6</v>
      </c>
      <c r="M405" s="19" t="str">
        <f t="shared" ca="1" si="39"/>
        <v>INDFDEFFHT-67</v>
      </c>
      <c r="N405" s="23" t="str">
        <f t="shared" ca="1" si="40"/>
        <v>Food industry Saving Tech-Heat High Temp. over 150C 6.7y</v>
      </c>
      <c r="O405" s="23" t="s">
        <v>32</v>
      </c>
      <c r="P405" s="23" t="s">
        <v>33</v>
      </c>
      <c r="Q405" s="23"/>
      <c r="R405" s="23"/>
      <c r="S405" s="19" t="s">
        <v>34</v>
      </c>
      <c r="V405" s="16" t="str">
        <f t="shared" ca="1" si="42"/>
        <v>FD</v>
      </c>
      <c r="W405" s="14" t="str">
        <f t="shared" ca="1" si="42"/>
        <v>Food industry</v>
      </c>
      <c r="X405" s="3" t="str">
        <f>'EE investment costs'!D454</f>
        <v>HT-67</v>
      </c>
      <c r="Y405" s="3" t="str">
        <f>'EE investment costs'!E454</f>
        <v>Heat High Temp. over 150C</v>
      </c>
      <c r="AC405" s="123">
        <f>'EE investment costs'!C454</f>
        <v>6.7</v>
      </c>
      <c r="AD405" s="22"/>
    </row>
    <row r="406" spans="2:30">
      <c r="B406" s="14" t="str">
        <f t="shared" ca="1" si="38"/>
        <v>INDFDEFFRH-67</v>
      </c>
      <c r="C406" s="15" t="str">
        <f t="shared" ca="1" si="37"/>
        <v>IFDRH</v>
      </c>
      <c r="D406" s="16">
        <f>'EE investment costs'!$F$15</f>
        <v>2016</v>
      </c>
      <c r="E406" s="14">
        <f>VLOOKUP(X406,'EE investment costs'!$D$56:$R$656,15,0)</f>
        <v>16.504000000000001</v>
      </c>
      <c r="F406" s="17">
        <f ca="1">INDEX('EE investment costs'!$D$56:$R$656,MATCH(X406,'EE investment costs'!$D$56:$D$656,0),MATCH($V$8,'EE investment costs'!$D$56:$R$56,0))</f>
        <v>1241.5805539827581</v>
      </c>
      <c r="I406" s="18">
        <v>1</v>
      </c>
      <c r="J406" s="18">
        <v>1</v>
      </c>
      <c r="K406" s="14">
        <f t="shared" ca="1" si="41"/>
        <v>0</v>
      </c>
      <c r="M406" s="19" t="str">
        <f t="shared" ca="1" si="39"/>
        <v>INDFDEFFRH-67</v>
      </c>
      <c r="N406" s="23" t="str">
        <f t="shared" ca="1" si="40"/>
        <v>Food industry Saving Tech-Heat Room Heat 6.7y</v>
      </c>
      <c r="O406" s="23" t="s">
        <v>32</v>
      </c>
      <c r="P406" s="23" t="s">
        <v>33</v>
      </c>
      <c r="Q406" s="23"/>
      <c r="R406" s="23"/>
      <c r="S406" s="19" t="s">
        <v>34</v>
      </c>
      <c r="V406" s="16" t="str">
        <f t="shared" ca="1" si="42"/>
        <v>FD</v>
      </c>
      <c r="W406" s="14" t="str">
        <f t="shared" ca="1" si="42"/>
        <v>Food industry</v>
      </c>
      <c r="X406" s="3" t="str">
        <f>'EE investment costs'!D455</f>
        <v>RH-67</v>
      </c>
      <c r="Y406" s="3" t="str">
        <f>'EE investment costs'!E455</f>
        <v>Heat Room Heat</v>
      </c>
      <c r="AC406" s="123">
        <f>'EE investment costs'!C455</f>
        <v>6.7</v>
      </c>
      <c r="AD406" s="22"/>
    </row>
    <row r="407" spans="2:30">
      <c r="B407" s="14" t="str">
        <f t="shared" ca="1" si="38"/>
        <v>INDFDEFFLA-67</v>
      </c>
      <c r="C407" s="15" t="str">
        <f t="shared" ca="1" si="37"/>
        <v>IFDLA</v>
      </c>
      <c r="D407" s="16">
        <f>'EE investment costs'!$F$15</f>
        <v>2016</v>
      </c>
      <c r="E407" s="14">
        <f>VLOOKUP(X407,'EE investment costs'!$D$56:$R$656,15,0)</f>
        <v>4.2619000000000007</v>
      </c>
      <c r="F407" s="17">
        <f ca="1">INDEX('EE investment costs'!$D$56:$R$656,MATCH(X407,'EE investment costs'!$D$56:$D$656,0),MATCH($V$8,'EE investment costs'!$D$56:$R$56,0))</f>
        <v>1994.1840251620315</v>
      </c>
      <c r="I407" s="18">
        <v>1</v>
      </c>
      <c r="J407" s="18">
        <v>1</v>
      </c>
      <c r="K407" s="14">
        <f t="shared" ca="1" si="41"/>
        <v>0</v>
      </c>
      <c r="M407" s="19" t="str">
        <f t="shared" ca="1" si="39"/>
        <v>INDFDEFFLA-67</v>
      </c>
      <c r="N407" s="23" t="str">
        <f t="shared" ca="1" si="40"/>
        <v>Food industry Saving Tech-Light 6.7y</v>
      </c>
      <c r="O407" s="23" t="s">
        <v>32</v>
      </c>
      <c r="P407" s="23" t="s">
        <v>33</v>
      </c>
      <c r="Q407" s="23"/>
      <c r="R407" s="23"/>
      <c r="S407" s="19" t="s">
        <v>34</v>
      </c>
      <c r="V407" s="16" t="str">
        <f t="shared" ca="1" si="42"/>
        <v>FD</v>
      </c>
      <c r="W407" s="14" t="str">
        <f t="shared" ca="1" si="42"/>
        <v>Food industry</v>
      </c>
      <c r="X407" s="3" t="str">
        <f>'EE investment costs'!D456</f>
        <v>LA-67</v>
      </c>
      <c r="Y407" s="3" t="str">
        <f>'EE investment costs'!E456</f>
        <v>Light</v>
      </c>
      <c r="AC407" s="123">
        <f>'EE investment costs'!C456</f>
        <v>6.7</v>
      </c>
      <c r="AD407" s="22"/>
    </row>
    <row r="408" spans="2:30">
      <c r="B408" s="14" t="str">
        <f t="shared" ca="1" si="38"/>
        <v>INDFDEFFEM-67</v>
      </c>
      <c r="C408" s="15" t="str">
        <f t="shared" ca="1" si="37"/>
        <v>IFDEM</v>
      </c>
      <c r="D408" s="16">
        <f>'EE investment costs'!$F$15</f>
        <v>2016</v>
      </c>
      <c r="E408" s="14">
        <f>VLOOKUP(X408,'EE investment costs'!$D$56:$R$656,15,0)</f>
        <v>4.4749949999999998</v>
      </c>
      <c r="F408" s="17">
        <f ca="1">INDEX('EE investment costs'!$D$56:$R$656,MATCH(X408,'EE investment costs'!$D$56:$D$656,0),MATCH($V$8,'EE investment costs'!$D$56:$R$56,0))</f>
        <v>2176.3734851768954</v>
      </c>
      <c r="I408" s="18">
        <v>1</v>
      </c>
      <c r="J408" s="18">
        <v>1</v>
      </c>
      <c r="K408" s="14">
        <f t="shared" ca="1" si="41"/>
        <v>0</v>
      </c>
      <c r="M408" s="19" t="str">
        <f t="shared" ca="1" si="39"/>
        <v>INDFDEFFEM-67</v>
      </c>
      <c r="N408" s="23" t="str">
        <f t="shared" ca="1" si="40"/>
        <v>Food industry Saving Tech-Electric Motors 6.7y</v>
      </c>
      <c r="O408" s="23" t="s">
        <v>32</v>
      </c>
      <c r="P408" s="23" t="s">
        <v>33</v>
      </c>
      <c r="Q408" s="23"/>
      <c r="R408" s="23"/>
      <c r="S408" s="19" t="s">
        <v>34</v>
      </c>
      <c r="V408" s="16" t="str">
        <f t="shared" ca="1" si="42"/>
        <v>FD</v>
      </c>
      <c r="W408" s="14" t="str">
        <f t="shared" ca="1" si="42"/>
        <v>Food industry</v>
      </c>
      <c r="X408" s="3" t="str">
        <f>'EE investment costs'!D457</f>
        <v>EM-67</v>
      </c>
      <c r="Y408" s="3" t="str">
        <f>'EE investment costs'!E457</f>
        <v>Electric Motors</v>
      </c>
      <c r="AC408" s="123">
        <f>'EE investment costs'!C457</f>
        <v>6.7</v>
      </c>
      <c r="AD408" s="22"/>
    </row>
    <row r="409" spans="2:30">
      <c r="B409" s="14" t="str">
        <f t="shared" ca="1" si="38"/>
        <v>INDFDEFFTF-67</v>
      </c>
      <c r="C409" s="15" t="str">
        <f t="shared" ca="1" si="37"/>
        <v>IFDTF</v>
      </c>
      <c r="D409" s="16">
        <f>'EE investment costs'!$F$15</f>
        <v>2016</v>
      </c>
      <c r="E409" s="14">
        <f>VLOOKUP(X409,'EE investment costs'!$D$56:$R$656,15,0)</f>
        <v>17.25</v>
      </c>
      <c r="F409" s="17">
        <f ca="1">INDEX('EE investment costs'!$D$56:$R$656,MATCH(X409,'EE investment costs'!$D$56:$D$656,0),MATCH($V$8,'EE investment costs'!$D$56:$R$56,0))</f>
        <v>984.47857467986978</v>
      </c>
      <c r="I409" s="18">
        <v>1</v>
      </c>
      <c r="J409" s="18">
        <v>1</v>
      </c>
      <c r="K409" s="14">
        <f t="shared" ca="1" si="41"/>
        <v>3</v>
      </c>
      <c r="M409" s="19" t="str">
        <f t="shared" ca="1" si="39"/>
        <v>INDFDEFFTF-67</v>
      </c>
      <c r="N409" s="23" t="str">
        <f t="shared" ca="1" si="40"/>
        <v>Food industry Saving Tech-Haulage Tractors, Trucks, Fishing boats 6.7y</v>
      </c>
      <c r="O409" s="23" t="s">
        <v>32</v>
      </c>
      <c r="P409" s="23" t="s">
        <v>33</v>
      </c>
      <c r="Q409" s="23"/>
      <c r="R409" s="23"/>
      <c r="S409" s="19" t="s">
        <v>34</v>
      </c>
      <c r="V409" s="16" t="str">
        <f t="shared" ca="1" si="42"/>
        <v>FD</v>
      </c>
      <c r="W409" s="14" t="str">
        <f t="shared" ca="1" si="42"/>
        <v>Food industry</v>
      </c>
      <c r="X409" s="3" t="str">
        <f>'EE investment costs'!D458</f>
        <v>TF-67</v>
      </c>
      <c r="Y409" s="3" t="str">
        <f>'EE investment costs'!E458</f>
        <v>Haulage Tractors, Trucks, Fishing boats</v>
      </c>
      <c r="AC409" s="123">
        <f>'EE investment costs'!C458</f>
        <v>6.7</v>
      </c>
      <c r="AD409" s="22"/>
    </row>
    <row r="410" spans="2:30">
      <c r="B410" s="14" t="str">
        <f t="shared" ca="1" si="38"/>
        <v>INDFDEFFMT-68</v>
      </c>
      <c r="C410" s="15" t="str">
        <f t="shared" ca="1" si="37"/>
        <v>IFDMT</v>
      </c>
      <c r="D410" s="16">
        <f>'EE investment costs'!$F$15</f>
        <v>2016</v>
      </c>
      <c r="E410" s="14">
        <f>VLOOKUP(X410,'EE investment costs'!$D$56:$R$656,15,0)</f>
        <v>6.2799999999999994</v>
      </c>
      <c r="F410" s="17">
        <f ca="1">INDEX('EE investment costs'!$D$56:$R$656,MATCH(X410,'EE investment costs'!$D$56:$D$656,0),MATCH($V$8,'EE investment costs'!$D$56:$R$56,0))</f>
        <v>886.93137856486931</v>
      </c>
      <c r="I410" s="18">
        <v>1</v>
      </c>
      <c r="J410" s="18">
        <v>1</v>
      </c>
      <c r="K410" s="14">
        <f t="shared" ca="1" si="41"/>
        <v>4</v>
      </c>
      <c r="M410" s="19" t="str">
        <f t="shared" ca="1" si="39"/>
        <v>INDFDEFFMT-68</v>
      </c>
      <c r="N410" s="23" t="str">
        <f t="shared" ca="1" si="40"/>
        <v>Food industry Saving Tech-Heat Medium Temp. up to 150C 6.8y</v>
      </c>
      <c r="O410" s="23" t="s">
        <v>32</v>
      </c>
      <c r="P410" s="23" t="s">
        <v>33</v>
      </c>
      <c r="Q410" s="23"/>
      <c r="R410" s="23"/>
      <c r="S410" s="19" t="s">
        <v>34</v>
      </c>
      <c r="V410" s="16" t="str">
        <f t="shared" ca="1" si="42"/>
        <v>FD</v>
      </c>
      <c r="W410" s="14" t="str">
        <f t="shared" ca="1" si="42"/>
        <v>Food industry</v>
      </c>
      <c r="X410" s="3" t="str">
        <f>'EE investment costs'!D459</f>
        <v>MT-68</v>
      </c>
      <c r="Y410" s="3" t="str">
        <f>'EE investment costs'!E459</f>
        <v>Heat Medium Temp. up to 150C</v>
      </c>
      <c r="AC410" s="123">
        <f>'EE investment costs'!C459</f>
        <v>6.8</v>
      </c>
      <c r="AD410" s="22"/>
    </row>
    <row r="411" spans="2:30">
      <c r="B411" s="14" t="str">
        <f t="shared" ca="1" si="38"/>
        <v>INDFDEFFHT-68</v>
      </c>
      <c r="C411" s="15" t="str">
        <f t="shared" ca="1" si="37"/>
        <v>IFDHT</v>
      </c>
      <c r="D411" s="16">
        <f>'EE investment costs'!$F$15</f>
        <v>2016</v>
      </c>
      <c r="E411" s="14">
        <f>VLOOKUP(X411,'EE investment costs'!$D$56:$R$656,15,0)</f>
        <v>5.024</v>
      </c>
      <c r="F411" s="17">
        <f ca="1">INDEX('EE investment costs'!$D$56:$R$656,MATCH(X411,'EE investment costs'!$D$56:$D$656,0),MATCH($V$8,'EE investment costs'!$D$56:$R$56,0))</f>
        <v>652.83245522959783</v>
      </c>
      <c r="I411" s="18">
        <v>1</v>
      </c>
      <c r="J411" s="18">
        <v>1</v>
      </c>
      <c r="K411" s="14">
        <f t="shared" ca="1" si="41"/>
        <v>6</v>
      </c>
      <c r="M411" s="19" t="str">
        <f t="shared" ca="1" si="39"/>
        <v>INDFDEFFHT-68</v>
      </c>
      <c r="N411" s="23" t="str">
        <f t="shared" ca="1" si="40"/>
        <v>Food industry Saving Tech-Heat High Temp. over 150C 6.8y</v>
      </c>
      <c r="O411" s="23" t="s">
        <v>32</v>
      </c>
      <c r="P411" s="23" t="s">
        <v>33</v>
      </c>
      <c r="Q411" s="23"/>
      <c r="R411" s="23"/>
      <c r="S411" s="19" t="s">
        <v>34</v>
      </c>
      <c r="V411" s="16" t="str">
        <f t="shared" ca="1" si="42"/>
        <v>FD</v>
      </c>
      <c r="W411" s="14" t="str">
        <f t="shared" ca="1" si="42"/>
        <v>Food industry</v>
      </c>
      <c r="X411" s="3" t="str">
        <f>'EE investment costs'!D460</f>
        <v>HT-68</v>
      </c>
      <c r="Y411" s="3" t="str">
        <f>'EE investment costs'!E460</f>
        <v>Heat High Temp. over 150C</v>
      </c>
      <c r="AC411" s="123">
        <f>'EE investment costs'!C460</f>
        <v>6.8</v>
      </c>
      <c r="AD411" s="22"/>
    </row>
    <row r="412" spans="2:30">
      <c r="B412" s="14" t="str">
        <f t="shared" ca="1" si="38"/>
        <v>INDFDEFFRH-68</v>
      </c>
      <c r="C412" s="15" t="str">
        <f t="shared" ca="1" si="37"/>
        <v>IFDRH</v>
      </c>
      <c r="D412" s="16">
        <f>'EE investment costs'!$F$15</f>
        <v>2016</v>
      </c>
      <c r="E412" s="14">
        <f>VLOOKUP(X412,'EE investment costs'!$D$56:$R$656,15,0)</f>
        <v>16.522666666666669</v>
      </c>
      <c r="F412" s="17">
        <f ca="1">INDEX('EE investment costs'!$D$56:$R$656,MATCH(X412,'EE investment costs'!$D$56:$D$656,0),MATCH($V$8,'EE investment costs'!$D$56:$R$56,0))</f>
        <v>1280.3799462947188</v>
      </c>
      <c r="I412" s="18">
        <v>1</v>
      </c>
      <c r="J412" s="18">
        <v>1</v>
      </c>
      <c r="K412" s="14">
        <f t="shared" ca="1" si="41"/>
        <v>0</v>
      </c>
      <c r="M412" s="19" t="str">
        <f t="shared" ca="1" si="39"/>
        <v>INDFDEFFRH-68</v>
      </c>
      <c r="N412" s="23" t="str">
        <f t="shared" ca="1" si="40"/>
        <v>Food industry Saving Tech-Heat Room Heat 6.8y</v>
      </c>
      <c r="O412" s="23" t="s">
        <v>32</v>
      </c>
      <c r="P412" s="23" t="s">
        <v>33</v>
      </c>
      <c r="Q412" s="23"/>
      <c r="R412" s="23"/>
      <c r="S412" s="19" t="s">
        <v>34</v>
      </c>
      <c r="V412" s="16" t="str">
        <f t="shared" ca="1" si="42"/>
        <v>FD</v>
      </c>
      <c r="W412" s="14" t="str">
        <f t="shared" ca="1" si="42"/>
        <v>Food industry</v>
      </c>
      <c r="X412" s="3" t="str">
        <f>'EE investment costs'!D461</f>
        <v>RH-68</v>
      </c>
      <c r="Y412" s="3" t="str">
        <f>'EE investment costs'!E461</f>
        <v>Heat Room Heat</v>
      </c>
      <c r="AC412" s="123">
        <f>'EE investment costs'!C461</f>
        <v>6.8</v>
      </c>
      <c r="AD412" s="22"/>
    </row>
    <row r="413" spans="2:30">
      <c r="B413" s="14" t="str">
        <f t="shared" ca="1" si="38"/>
        <v>INDFDEFFLA-68</v>
      </c>
      <c r="C413" s="15" t="str">
        <f t="shared" ca="1" si="37"/>
        <v>IFDLA</v>
      </c>
      <c r="D413" s="16">
        <f>'EE investment costs'!$F$15</f>
        <v>2016</v>
      </c>
      <c r="E413" s="14">
        <f>VLOOKUP(X413,'EE investment costs'!$D$56:$R$656,15,0)</f>
        <v>4.2749333333333333</v>
      </c>
      <c r="F413" s="17">
        <f ca="1">INDEX('EE investment costs'!$D$56:$R$656,MATCH(X413,'EE investment costs'!$D$56:$D$656,0),MATCH($V$8,'EE investment costs'!$D$56:$R$56,0))</f>
        <v>2009.5866638401912</v>
      </c>
      <c r="I413" s="18">
        <v>1</v>
      </c>
      <c r="J413" s="18">
        <v>1</v>
      </c>
      <c r="K413" s="14">
        <f t="shared" ca="1" si="41"/>
        <v>0</v>
      </c>
      <c r="M413" s="19" t="str">
        <f t="shared" ca="1" si="39"/>
        <v>INDFDEFFLA-68</v>
      </c>
      <c r="N413" s="23" t="str">
        <f t="shared" ca="1" si="40"/>
        <v>Food industry Saving Tech-Light 6.8y</v>
      </c>
      <c r="O413" s="23" t="s">
        <v>32</v>
      </c>
      <c r="P413" s="23" t="s">
        <v>33</v>
      </c>
      <c r="Q413" s="23"/>
      <c r="R413" s="23"/>
      <c r="S413" s="19" t="s">
        <v>34</v>
      </c>
      <c r="V413" s="16" t="str">
        <f t="shared" ca="1" si="42"/>
        <v>FD</v>
      </c>
      <c r="W413" s="14" t="str">
        <f t="shared" ca="1" si="42"/>
        <v>Food industry</v>
      </c>
      <c r="X413" s="3" t="str">
        <f>'EE investment costs'!D462</f>
        <v>LA-68</v>
      </c>
      <c r="Y413" s="3" t="str">
        <f>'EE investment costs'!E462</f>
        <v>Light</v>
      </c>
      <c r="AC413" s="123">
        <f>'EE investment costs'!C462</f>
        <v>6.8</v>
      </c>
      <c r="AD413" s="22"/>
    </row>
    <row r="414" spans="2:30">
      <c r="B414" s="14" t="str">
        <f t="shared" ca="1" si="38"/>
        <v>INDFDEFFEM-68</v>
      </c>
      <c r="C414" s="15" t="str">
        <f t="shared" ca="1" si="37"/>
        <v>IFDEM</v>
      </c>
      <c r="D414" s="16">
        <f>'EE investment costs'!$F$15</f>
        <v>2016</v>
      </c>
      <c r="E414" s="14">
        <f>VLOOKUP(X414,'EE investment costs'!$D$56:$R$656,15,0)</f>
        <v>4.4886799999999996</v>
      </c>
      <c r="F414" s="17">
        <f ca="1">INDEX('EE investment costs'!$D$56:$R$656,MATCH(X414,'EE investment costs'!$D$56:$D$656,0),MATCH($V$8,'EE investment costs'!$D$56:$R$56,0))</f>
        <v>2199.3825067461403</v>
      </c>
      <c r="I414" s="18">
        <v>1</v>
      </c>
      <c r="J414" s="18">
        <v>1</v>
      </c>
      <c r="K414" s="14">
        <f t="shared" ca="1" si="41"/>
        <v>0</v>
      </c>
      <c r="M414" s="19" t="str">
        <f t="shared" ca="1" si="39"/>
        <v>INDFDEFFEM-68</v>
      </c>
      <c r="N414" s="23" t="str">
        <f t="shared" ca="1" si="40"/>
        <v>Food industry Saving Tech-Electric Motors 6.8y</v>
      </c>
      <c r="O414" s="23" t="s">
        <v>32</v>
      </c>
      <c r="P414" s="23" t="s">
        <v>33</v>
      </c>
      <c r="Q414" s="23"/>
      <c r="R414" s="23"/>
      <c r="S414" s="19" t="s">
        <v>34</v>
      </c>
      <c r="V414" s="16" t="str">
        <f t="shared" ca="1" si="42"/>
        <v>FD</v>
      </c>
      <c r="W414" s="14" t="str">
        <f t="shared" ca="1" si="42"/>
        <v>Food industry</v>
      </c>
      <c r="X414" s="3" t="str">
        <f>'EE investment costs'!D463</f>
        <v>EM-68</v>
      </c>
      <c r="Y414" s="3" t="str">
        <f>'EE investment costs'!E463</f>
        <v>Electric Motors</v>
      </c>
      <c r="AC414" s="123">
        <f>'EE investment costs'!C463</f>
        <v>6.8</v>
      </c>
      <c r="AD414" s="22"/>
    </row>
    <row r="415" spans="2:30">
      <c r="B415" s="14" t="str">
        <f t="shared" ca="1" si="38"/>
        <v>INDFDEFFTF-68</v>
      </c>
      <c r="C415" s="15" t="str">
        <f t="shared" ca="1" si="37"/>
        <v>IFDTF</v>
      </c>
      <c r="D415" s="16">
        <f>'EE investment costs'!$F$15</f>
        <v>2016</v>
      </c>
      <c r="E415" s="14">
        <f>VLOOKUP(X415,'EE investment costs'!$D$56:$R$656,15,0)</f>
        <v>17.333333333333332</v>
      </c>
      <c r="F415" s="17">
        <f ca="1">INDEX('EE investment costs'!$D$56:$R$656,MATCH(X415,'EE investment costs'!$D$56:$D$656,0),MATCH($V$8,'EE investment costs'!$D$56:$R$56,0))</f>
        <v>999.17228474971841</v>
      </c>
      <c r="I415" s="18">
        <v>1</v>
      </c>
      <c r="J415" s="18">
        <v>1</v>
      </c>
      <c r="K415" s="14">
        <f t="shared" ca="1" si="41"/>
        <v>3</v>
      </c>
      <c r="M415" s="19" t="str">
        <f t="shared" ca="1" si="39"/>
        <v>INDFDEFFTF-68</v>
      </c>
      <c r="N415" s="23" t="str">
        <f t="shared" ca="1" si="40"/>
        <v>Food industry Saving Tech-Haulage Tractors, Trucks, Fishing boats 6.8y</v>
      </c>
      <c r="O415" s="23" t="s">
        <v>32</v>
      </c>
      <c r="P415" s="23" t="s">
        <v>33</v>
      </c>
      <c r="Q415" s="23"/>
      <c r="R415" s="23"/>
      <c r="S415" s="19" t="s">
        <v>34</v>
      </c>
      <c r="V415" s="16" t="str">
        <f t="shared" ca="1" si="42"/>
        <v>FD</v>
      </c>
      <c r="W415" s="14" t="str">
        <f t="shared" ca="1" si="42"/>
        <v>Food industry</v>
      </c>
      <c r="X415" s="3" t="str">
        <f>'EE investment costs'!D464</f>
        <v>TF-68</v>
      </c>
      <c r="Y415" s="3" t="str">
        <f>'EE investment costs'!E464</f>
        <v>Haulage Tractors, Trucks, Fishing boats</v>
      </c>
      <c r="AC415" s="123">
        <f>'EE investment costs'!C464</f>
        <v>6.8</v>
      </c>
      <c r="AD415" s="22"/>
    </row>
    <row r="416" spans="2:30">
      <c r="B416" s="14" t="str">
        <f t="shared" ca="1" si="38"/>
        <v>INDFDEFFMT-69</v>
      </c>
      <c r="C416" s="15" t="str">
        <f t="shared" ca="1" si="37"/>
        <v>IFDMT</v>
      </c>
      <c r="D416" s="16">
        <f>'EE investment costs'!$F$15</f>
        <v>2016</v>
      </c>
      <c r="E416" s="14">
        <f>VLOOKUP(X416,'EE investment costs'!$D$56:$R$656,15,0)</f>
        <v>6.29</v>
      </c>
      <c r="F416" s="17">
        <f ca="1">INDEX('EE investment costs'!$D$56:$R$656,MATCH(X416,'EE investment costs'!$D$56:$D$656,0),MATCH($V$8,'EE investment costs'!$D$56:$R$56,0))</f>
        <v>897.50601542447203</v>
      </c>
      <c r="I416" s="18">
        <v>1</v>
      </c>
      <c r="J416" s="18">
        <v>1</v>
      </c>
      <c r="K416" s="14">
        <f t="shared" ca="1" si="41"/>
        <v>4</v>
      </c>
      <c r="M416" s="19" t="str">
        <f t="shared" ca="1" si="39"/>
        <v>INDFDEFFMT-69</v>
      </c>
      <c r="N416" s="23" t="str">
        <f t="shared" ca="1" si="40"/>
        <v>Food industry Saving Tech-Heat Medium Temp. up to 150C 6.9y</v>
      </c>
      <c r="O416" s="23" t="s">
        <v>32</v>
      </c>
      <c r="P416" s="23" t="s">
        <v>33</v>
      </c>
      <c r="Q416" s="23"/>
      <c r="R416" s="23"/>
      <c r="S416" s="19" t="s">
        <v>34</v>
      </c>
      <c r="V416" s="16" t="str">
        <f t="shared" ca="1" si="42"/>
        <v>FD</v>
      </c>
      <c r="W416" s="14" t="str">
        <f t="shared" ca="1" si="42"/>
        <v>Food industry</v>
      </c>
      <c r="X416" s="3" t="str">
        <f>'EE investment costs'!D465</f>
        <v>MT-69</v>
      </c>
      <c r="Y416" s="3" t="str">
        <f>'EE investment costs'!E465</f>
        <v>Heat Medium Temp. up to 150C</v>
      </c>
      <c r="AC416" s="123">
        <f>'EE investment costs'!C465</f>
        <v>6.9</v>
      </c>
      <c r="AD416" s="22"/>
    </row>
    <row r="417" spans="2:30">
      <c r="B417" s="14" t="str">
        <f t="shared" ca="1" si="38"/>
        <v>INDFDEFFHT-69</v>
      </c>
      <c r="C417" s="15" t="str">
        <f t="shared" ca="1" si="37"/>
        <v>IFDHT</v>
      </c>
      <c r="D417" s="16">
        <f>'EE investment costs'!$F$15</f>
        <v>2016</v>
      </c>
      <c r="E417" s="14">
        <f>VLOOKUP(X417,'EE investment costs'!$D$56:$R$656,15,0)</f>
        <v>5.032</v>
      </c>
      <c r="F417" s="17">
        <f ca="1">INDEX('EE investment costs'!$D$56:$R$656,MATCH(X417,'EE investment costs'!$D$56:$D$656,0),MATCH($V$8,'EE investment costs'!$D$56:$R$56,0))</f>
        <v>659.16389660001562</v>
      </c>
      <c r="I417" s="18">
        <v>1</v>
      </c>
      <c r="J417" s="18">
        <v>1</v>
      </c>
      <c r="K417" s="14">
        <f t="shared" ca="1" si="41"/>
        <v>6</v>
      </c>
      <c r="M417" s="19" t="str">
        <f t="shared" ca="1" si="39"/>
        <v>INDFDEFFHT-69</v>
      </c>
      <c r="N417" s="23" t="str">
        <f t="shared" ca="1" si="40"/>
        <v>Food industry Saving Tech-Heat High Temp. over 150C 6.9y</v>
      </c>
      <c r="O417" s="23" t="s">
        <v>32</v>
      </c>
      <c r="P417" s="23" t="s">
        <v>33</v>
      </c>
      <c r="Q417" s="23"/>
      <c r="R417" s="23"/>
      <c r="S417" s="19" t="s">
        <v>34</v>
      </c>
      <c r="V417" s="16" t="str">
        <f t="shared" ca="1" si="42"/>
        <v>FD</v>
      </c>
      <c r="W417" s="14" t="str">
        <f t="shared" ca="1" si="42"/>
        <v>Food industry</v>
      </c>
      <c r="X417" s="3" t="str">
        <f>'EE investment costs'!D466</f>
        <v>HT-69</v>
      </c>
      <c r="Y417" s="3" t="str">
        <f>'EE investment costs'!E466</f>
        <v>Heat High Temp. over 150C</v>
      </c>
      <c r="AC417" s="123">
        <f>'EE investment costs'!C466</f>
        <v>6.9</v>
      </c>
      <c r="AD417" s="22"/>
    </row>
    <row r="418" spans="2:30">
      <c r="B418" s="14" t="str">
        <f t="shared" ca="1" si="38"/>
        <v>INDFDEFFRH-69</v>
      </c>
      <c r="C418" s="15" t="str">
        <f t="shared" ca="1" si="37"/>
        <v>IFDRH</v>
      </c>
      <c r="D418" s="16">
        <f>'EE investment costs'!$F$15</f>
        <v>2016</v>
      </c>
      <c r="E418" s="14">
        <f>VLOOKUP(X418,'EE investment costs'!$D$56:$R$656,15,0)</f>
        <v>16.541333333333334</v>
      </c>
      <c r="F418" s="17">
        <f ca="1">INDEX('EE investment costs'!$D$56:$R$656,MATCH(X418,'EE investment costs'!$D$56:$D$656,0),MATCH($V$8,'EE investment costs'!$D$56:$R$56,0))</f>
        <v>1319.1793386066806</v>
      </c>
      <c r="I418" s="18">
        <v>1</v>
      </c>
      <c r="J418" s="18">
        <v>1</v>
      </c>
      <c r="K418" s="14">
        <f t="shared" ca="1" si="41"/>
        <v>0</v>
      </c>
      <c r="M418" s="19" t="str">
        <f t="shared" ca="1" si="39"/>
        <v>INDFDEFFRH-69</v>
      </c>
      <c r="N418" s="23" t="str">
        <f t="shared" ca="1" si="40"/>
        <v>Food industry Saving Tech-Heat Room Heat 6.9y</v>
      </c>
      <c r="O418" s="23" t="s">
        <v>32</v>
      </c>
      <c r="P418" s="23" t="s">
        <v>33</v>
      </c>
      <c r="Q418" s="23"/>
      <c r="R418" s="23"/>
      <c r="S418" s="19" t="s">
        <v>34</v>
      </c>
      <c r="V418" s="16" t="str">
        <f t="shared" ca="1" si="42"/>
        <v>FD</v>
      </c>
      <c r="W418" s="14" t="str">
        <f t="shared" ca="1" si="42"/>
        <v>Food industry</v>
      </c>
      <c r="X418" s="3" t="str">
        <f>'EE investment costs'!D467</f>
        <v>RH-69</v>
      </c>
      <c r="Y418" s="3" t="str">
        <f>'EE investment costs'!E467</f>
        <v>Heat Room Heat</v>
      </c>
      <c r="AC418" s="123">
        <f>'EE investment costs'!C467</f>
        <v>6.9</v>
      </c>
      <c r="AD418" s="22"/>
    </row>
    <row r="419" spans="2:30">
      <c r="B419" s="14" t="str">
        <f t="shared" ca="1" si="38"/>
        <v>INDFDEFFLA-69</v>
      </c>
      <c r="C419" s="15" t="str">
        <f t="shared" ca="1" si="37"/>
        <v>IFDLA</v>
      </c>
      <c r="D419" s="16">
        <f>'EE investment costs'!$F$15</f>
        <v>2016</v>
      </c>
      <c r="E419" s="14">
        <f>VLOOKUP(X419,'EE investment costs'!$D$56:$R$656,15,0)</f>
        <v>4.2879666666666667</v>
      </c>
      <c r="F419" s="17">
        <f ca="1">INDEX('EE investment costs'!$D$56:$R$656,MATCH(X419,'EE investment costs'!$D$56:$D$656,0),MATCH($V$8,'EE investment costs'!$D$56:$R$56,0))</f>
        <v>2024.9893025183512</v>
      </c>
      <c r="I419" s="18">
        <v>1</v>
      </c>
      <c r="J419" s="18">
        <v>1</v>
      </c>
      <c r="K419" s="14">
        <f t="shared" ca="1" si="41"/>
        <v>0</v>
      </c>
      <c r="M419" s="19" t="str">
        <f t="shared" ca="1" si="39"/>
        <v>INDFDEFFLA-69</v>
      </c>
      <c r="N419" s="23" t="str">
        <f t="shared" ca="1" si="40"/>
        <v>Food industry Saving Tech-Light 6.9y</v>
      </c>
      <c r="O419" s="23" t="s">
        <v>32</v>
      </c>
      <c r="P419" s="23" t="s">
        <v>33</v>
      </c>
      <c r="Q419" s="23"/>
      <c r="R419" s="23"/>
      <c r="S419" s="19" t="s">
        <v>34</v>
      </c>
      <c r="V419" s="16" t="str">
        <f t="shared" ca="1" si="42"/>
        <v>FD</v>
      </c>
      <c r="W419" s="14" t="str">
        <f t="shared" ca="1" si="42"/>
        <v>Food industry</v>
      </c>
      <c r="X419" s="3" t="str">
        <f>'EE investment costs'!D468</f>
        <v>LA-69</v>
      </c>
      <c r="Y419" s="3" t="str">
        <f>'EE investment costs'!E468</f>
        <v>Light</v>
      </c>
      <c r="AC419" s="123">
        <f>'EE investment costs'!C468</f>
        <v>6.9</v>
      </c>
      <c r="AD419" s="22"/>
    </row>
    <row r="420" spans="2:30">
      <c r="B420" s="14" t="str">
        <f t="shared" ca="1" si="38"/>
        <v>INDFDEFFEM-69</v>
      </c>
      <c r="C420" s="15" t="str">
        <f t="shared" ca="1" si="37"/>
        <v>IFDEM</v>
      </c>
      <c r="D420" s="16">
        <f>'EE investment costs'!$F$15</f>
        <v>2016</v>
      </c>
      <c r="E420" s="14">
        <f>VLOOKUP(X420,'EE investment costs'!$D$56:$R$656,15,0)</f>
        <v>4.5023650000000002</v>
      </c>
      <c r="F420" s="17">
        <f ca="1">INDEX('EE investment costs'!$D$56:$R$656,MATCH(X420,'EE investment costs'!$D$56:$D$656,0),MATCH($V$8,'EE investment costs'!$D$56:$R$56,0))</f>
        <v>2222.3915283153856</v>
      </c>
      <c r="I420" s="18">
        <v>1</v>
      </c>
      <c r="J420" s="18">
        <v>1</v>
      </c>
      <c r="K420" s="14">
        <f t="shared" ca="1" si="41"/>
        <v>0</v>
      </c>
      <c r="M420" s="19" t="str">
        <f t="shared" ca="1" si="39"/>
        <v>INDFDEFFEM-69</v>
      </c>
      <c r="N420" s="23" t="str">
        <f t="shared" ca="1" si="40"/>
        <v>Food industry Saving Tech-Electric Motors 6.9y</v>
      </c>
      <c r="O420" s="23" t="s">
        <v>32</v>
      </c>
      <c r="P420" s="23" t="s">
        <v>33</v>
      </c>
      <c r="Q420" s="23"/>
      <c r="R420" s="23"/>
      <c r="S420" s="19" t="s">
        <v>34</v>
      </c>
      <c r="V420" s="16" t="str">
        <f t="shared" ca="1" si="42"/>
        <v>FD</v>
      </c>
      <c r="W420" s="14" t="str">
        <f t="shared" ca="1" si="42"/>
        <v>Food industry</v>
      </c>
      <c r="X420" s="3" t="str">
        <f>'EE investment costs'!D469</f>
        <v>EM-69</v>
      </c>
      <c r="Y420" s="3" t="str">
        <f>'EE investment costs'!E469</f>
        <v>Electric Motors</v>
      </c>
      <c r="AC420" s="123">
        <f>'EE investment costs'!C469</f>
        <v>6.9</v>
      </c>
      <c r="AD420" s="22"/>
    </row>
    <row r="421" spans="2:30">
      <c r="B421" s="14" t="str">
        <f t="shared" ca="1" si="38"/>
        <v>INDFDEFFTF-69</v>
      </c>
      <c r="C421" s="15" t="str">
        <f t="shared" ca="1" si="37"/>
        <v>IFDTF</v>
      </c>
      <c r="D421" s="16">
        <f>'EE investment costs'!$F$15</f>
        <v>2016</v>
      </c>
      <c r="E421" s="14">
        <f>VLOOKUP(X421,'EE investment costs'!$D$56:$R$656,15,0)</f>
        <v>17.416666666666664</v>
      </c>
      <c r="F421" s="17">
        <f ca="1">INDEX('EE investment costs'!$D$56:$R$656,MATCH(X421,'EE investment costs'!$D$56:$D$656,0),MATCH($V$8,'EE investment costs'!$D$56:$R$56,0))</f>
        <v>1013.8659948195673</v>
      </c>
      <c r="I421" s="18">
        <v>1</v>
      </c>
      <c r="J421" s="18">
        <v>1</v>
      </c>
      <c r="K421" s="14">
        <f t="shared" ca="1" si="41"/>
        <v>2</v>
      </c>
      <c r="M421" s="19" t="str">
        <f t="shared" ca="1" si="39"/>
        <v>INDFDEFFTF-69</v>
      </c>
      <c r="N421" s="23" t="str">
        <f t="shared" ca="1" si="40"/>
        <v>Food industry Saving Tech-Haulage Tractors, Trucks, Fishing boats 6.9y</v>
      </c>
      <c r="O421" s="23" t="s">
        <v>32</v>
      </c>
      <c r="P421" s="23" t="s">
        <v>33</v>
      </c>
      <c r="Q421" s="23"/>
      <c r="R421" s="23"/>
      <c r="S421" s="19" t="s">
        <v>34</v>
      </c>
      <c r="V421" s="16" t="str">
        <f t="shared" ca="1" si="42"/>
        <v>FD</v>
      </c>
      <c r="W421" s="14" t="str">
        <f t="shared" ca="1" si="42"/>
        <v>Food industry</v>
      </c>
      <c r="X421" s="3" t="str">
        <f>'EE investment costs'!D470</f>
        <v>TF-69</v>
      </c>
      <c r="Y421" s="3" t="str">
        <f>'EE investment costs'!E470</f>
        <v>Haulage Tractors, Trucks, Fishing boats</v>
      </c>
      <c r="AC421" s="123">
        <f>'EE investment costs'!C470</f>
        <v>6.9</v>
      </c>
      <c r="AD421" s="22"/>
    </row>
    <row r="422" spans="2:30">
      <c r="B422" s="14" t="str">
        <f t="shared" ca="1" si="38"/>
        <v>INDFDEFFMT-70</v>
      </c>
      <c r="C422" s="15" t="str">
        <f t="shared" ca="1" si="37"/>
        <v>IFDMT</v>
      </c>
      <c r="D422" s="16">
        <f>'EE investment costs'!$F$15</f>
        <v>2016</v>
      </c>
      <c r="E422" s="14">
        <f>VLOOKUP(X422,'EE investment costs'!$D$56:$R$656,15,0)</f>
        <v>6.3</v>
      </c>
      <c r="F422" s="17">
        <f ca="1">INDEX('EE investment costs'!$D$56:$R$656,MATCH(X422,'EE investment costs'!$D$56:$D$656,0),MATCH($V$8,'EE investment costs'!$D$56:$R$56,0))</f>
        <v>908.08065228407474</v>
      </c>
      <c r="I422" s="18">
        <v>1</v>
      </c>
      <c r="J422" s="18">
        <v>1</v>
      </c>
      <c r="K422" s="14">
        <f t="shared" ca="1" si="41"/>
        <v>3</v>
      </c>
      <c r="M422" s="19" t="str">
        <f t="shared" ca="1" si="39"/>
        <v>INDFDEFFMT-70</v>
      </c>
      <c r="N422" s="23" t="str">
        <f t="shared" ca="1" si="40"/>
        <v>Food industry Saving Tech-Heat Medium Temp. up to 150C 7y</v>
      </c>
      <c r="O422" s="23" t="s">
        <v>32</v>
      </c>
      <c r="P422" s="23" t="s">
        <v>33</v>
      </c>
      <c r="Q422" s="23"/>
      <c r="R422" s="23"/>
      <c r="S422" s="19" t="s">
        <v>34</v>
      </c>
      <c r="V422" s="16" t="str">
        <f t="shared" ca="1" si="42"/>
        <v>FD</v>
      </c>
      <c r="W422" s="14" t="str">
        <f t="shared" ca="1" si="42"/>
        <v>Food industry</v>
      </c>
      <c r="X422" s="3" t="str">
        <f>'EE investment costs'!D471</f>
        <v>MT-70</v>
      </c>
      <c r="Y422" s="3" t="str">
        <f>'EE investment costs'!E471</f>
        <v>Heat Medium Temp. up to 150C</v>
      </c>
      <c r="AC422" s="123">
        <f>'EE investment costs'!C471</f>
        <v>7</v>
      </c>
      <c r="AD422" s="22"/>
    </row>
    <row r="423" spans="2:30">
      <c r="B423" s="14" t="str">
        <f t="shared" ca="1" si="38"/>
        <v>INDFDEFFHT-70</v>
      </c>
      <c r="C423" s="15" t="str">
        <f t="shared" ca="1" si="37"/>
        <v>IFDHT</v>
      </c>
      <c r="D423" s="16">
        <f>'EE investment costs'!$F$15</f>
        <v>2016</v>
      </c>
      <c r="E423" s="14">
        <f>VLOOKUP(X423,'EE investment costs'!$D$56:$R$656,15,0)</f>
        <v>5.04</v>
      </c>
      <c r="F423" s="17">
        <f ca="1">INDEX('EE investment costs'!$D$56:$R$656,MATCH(X423,'EE investment costs'!$D$56:$D$656,0),MATCH($V$8,'EE investment costs'!$D$56:$R$56,0))</f>
        <v>665.49533797043341</v>
      </c>
      <c r="I423" s="18">
        <v>1</v>
      </c>
      <c r="J423" s="18">
        <v>1</v>
      </c>
      <c r="K423" s="14">
        <f t="shared" ca="1" si="41"/>
        <v>6</v>
      </c>
      <c r="M423" s="19" t="str">
        <f t="shared" ca="1" si="39"/>
        <v>INDFDEFFHT-70</v>
      </c>
      <c r="N423" s="23" t="str">
        <f t="shared" ca="1" si="40"/>
        <v>Food industry Saving Tech-Heat High Temp. over 150C 7y</v>
      </c>
      <c r="O423" s="23" t="s">
        <v>32</v>
      </c>
      <c r="P423" s="23" t="s">
        <v>33</v>
      </c>
      <c r="Q423" s="23"/>
      <c r="R423" s="23"/>
      <c r="S423" s="19" t="s">
        <v>34</v>
      </c>
      <c r="V423" s="16" t="str">
        <f t="shared" ca="1" si="42"/>
        <v>FD</v>
      </c>
      <c r="W423" s="14" t="str">
        <f t="shared" ca="1" si="42"/>
        <v>Food industry</v>
      </c>
      <c r="X423" s="3" t="str">
        <f>'EE investment costs'!D472</f>
        <v>HT-70</v>
      </c>
      <c r="Y423" s="3" t="str">
        <f>'EE investment costs'!E472</f>
        <v>Heat High Temp. over 150C</v>
      </c>
      <c r="AC423" s="123">
        <f>'EE investment costs'!C472</f>
        <v>7</v>
      </c>
      <c r="AD423" s="22"/>
    </row>
    <row r="424" spans="2:30">
      <c r="B424" s="14" t="str">
        <f t="shared" ca="1" si="38"/>
        <v>INDFDEFFRH-70</v>
      </c>
      <c r="C424" s="15" t="str">
        <f t="shared" ca="1" si="37"/>
        <v>IFDRH</v>
      </c>
      <c r="D424" s="16">
        <f>'EE investment costs'!$F$15</f>
        <v>2016</v>
      </c>
      <c r="E424" s="14">
        <f>VLOOKUP(X424,'EE investment costs'!$D$56:$R$656,15,0)</f>
        <v>16.560000000000002</v>
      </c>
      <c r="F424" s="17">
        <f ca="1">INDEX('EE investment costs'!$D$56:$R$656,MATCH(X424,'EE investment costs'!$D$56:$D$656,0),MATCH($V$8,'EE investment costs'!$D$56:$R$56,0))</f>
        <v>1357.9787309186415</v>
      </c>
      <c r="I424" s="18">
        <v>1</v>
      </c>
      <c r="J424" s="18">
        <v>1</v>
      </c>
      <c r="K424" s="14">
        <f t="shared" ca="1" si="41"/>
        <v>0</v>
      </c>
      <c r="M424" s="19" t="str">
        <f t="shared" ca="1" si="39"/>
        <v>INDFDEFFRH-70</v>
      </c>
      <c r="N424" s="23" t="str">
        <f t="shared" ca="1" si="40"/>
        <v>Food industry Saving Tech-Heat Room Heat 7y</v>
      </c>
      <c r="O424" s="23" t="s">
        <v>32</v>
      </c>
      <c r="P424" s="23" t="s">
        <v>33</v>
      </c>
      <c r="Q424" s="23"/>
      <c r="R424" s="23"/>
      <c r="S424" s="19" t="s">
        <v>34</v>
      </c>
      <c r="V424" s="16" t="str">
        <f t="shared" ca="1" si="42"/>
        <v>FD</v>
      </c>
      <c r="W424" s="14" t="str">
        <f t="shared" ca="1" si="42"/>
        <v>Food industry</v>
      </c>
      <c r="X424" s="3" t="str">
        <f>'EE investment costs'!D473</f>
        <v>RH-70</v>
      </c>
      <c r="Y424" s="3" t="str">
        <f>'EE investment costs'!E473</f>
        <v>Heat Room Heat</v>
      </c>
      <c r="AC424" s="123">
        <f>'EE investment costs'!C473</f>
        <v>7</v>
      </c>
      <c r="AD424" s="22"/>
    </row>
    <row r="425" spans="2:30">
      <c r="B425" s="14" t="str">
        <f t="shared" ca="1" si="38"/>
        <v>INDFDEFFLA-70</v>
      </c>
      <c r="C425" s="15" t="str">
        <f t="shared" ca="1" si="37"/>
        <v>IFDLA</v>
      </c>
      <c r="D425" s="16">
        <f>'EE investment costs'!$F$15</f>
        <v>2016</v>
      </c>
      <c r="E425" s="14">
        <f>VLOOKUP(X425,'EE investment costs'!$D$56:$R$656,15,0)</f>
        <v>4.3010000000000002</v>
      </c>
      <c r="F425" s="17">
        <f ca="1">INDEX('EE investment costs'!$D$56:$R$656,MATCH(X425,'EE investment costs'!$D$56:$D$656,0),MATCH($V$8,'EE investment costs'!$D$56:$R$56,0))</f>
        <v>2040.3919411965112</v>
      </c>
      <c r="I425" s="18">
        <v>1</v>
      </c>
      <c r="J425" s="18">
        <v>1</v>
      </c>
      <c r="K425" s="14">
        <f t="shared" ca="1" si="41"/>
        <v>0</v>
      </c>
      <c r="M425" s="19" t="str">
        <f t="shared" ca="1" si="39"/>
        <v>INDFDEFFLA-70</v>
      </c>
      <c r="N425" s="23" t="str">
        <f t="shared" ca="1" si="40"/>
        <v>Food industry Saving Tech-Light 7y</v>
      </c>
      <c r="O425" s="23" t="s">
        <v>32</v>
      </c>
      <c r="P425" s="23" t="s">
        <v>33</v>
      </c>
      <c r="Q425" s="23"/>
      <c r="R425" s="23"/>
      <c r="S425" s="19" t="s">
        <v>34</v>
      </c>
      <c r="V425" s="16" t="str">
        <f t="shared" ca="1" si="42"/>
        <v>FD</v>
      </c>
      <c r="W425" s="14" t="str">
        <f t="shared" ca="1" si="42"/>
        <v>Food industry</v>
      </c>
      <c r="X425" s="3" t="str">
        <f>'EE investment costs'!D474</f>
        <v>LA-70</v>
      </c>
      <c r="Y425" s="3" t="str">
        <f>'EE investment costs'!E474</f>
        <v>Light</v>
      </c>
      <c r="AC425" s="123">
        <f>'EE investment costs'!C474</f>
        <v>7</v>
      </c>
      <c r="AD425" s="22"/>
    </row>
    <row r="426" spans="2:30">
      <c r="B426" s="14" t="str">
        <f t="shared" ca="1" si="38"/>
        <v>INDFDEFFEM-70</v>
      </c>
      <c r="C426" s="15" t="str">
        <f t="shared" ca="1" si="37"/>
        <v>IFDEM</v>
      </c>
      <c r="D426" s="16">
        <f>'EE investment costs'!$F$15</f>
        <v>2016</v>
      </c>
      <c r="E426" s="14">
        <f>VLOOKUP(X426,'EE investment costs'!$D$56:$R$656,15,0)</f>
        <v>4.5160499999999999</v>
      </c>
      <c r="F426" s="17">
        <f ca="1">INDEX('EE investment costs'!$D$56:$R$656,MATCH(X426,'EE investment costs'!$D$56:$D$656,0),MATCH($V$8,'EE investment costs'!$D$56:$R$56,0))</f>
        <v>2245.4005498846309</v>
      </c>
      <c r="I426" s="18">
        <v>1</v>
      </c>
      <c r="J426" s="18">
        <v>1</v>
      </c>
      <c r="K426" s="14">
        <f t="shared" ca="1" si="41"/>
        <v>0</v>
      </c>
      <c r="M426" s="19" t="str">
        <f t="shared" ca="1" si="39"/>
        <v>INDFDEFFEM-70</v>
      </c>
      <c r="N426" s="23" t="str">
        <f t="shared" ca="1" si="40"/>
        <v>Food industry Saving Tech-Electric Motors 7y</v>
      </c>
      <c r="O426" s="23" t="s">
        <v>32</v>
      </c>
      <c r="P426" s="23" t="s">
        <v>33</v>
      </c>
      <c r="Q426" s="23"/>
      <c r="R426" s="23"/>
      <c r="S426" s="19" t="s">
        <v>34</v>
      </c>
      <c r="V426" s="16" t="str">
        <f t="shared" ca="1" si="42"/>
        <v>FD</v>
      </c>
      <c r="W426" s="14" t="str">
        <f t="shared" ca="1" si="42"/>
        <v>Food industry</v>
      </c>
      <c r="X426" s="3" t="str">
        <f>'EE investment costs'!D475</f>
        <v>EM-70</v>
      </c>
      <c r="Y426" s="3" t="str">
        <f>'EE investment costs'!E475</f>
        <v>Electric Motors</v>
      </c>
      <c r="AC426" s="123">
        <f>'EE investment costs'!C475</f>
        <v>7</v>
      </c>
      <c r="AD426" s="22"/>
    </row>
    <row r="427" spans="2:30" ht="13.5" thickBot="1">
      <c r="B427" s="14" t="str">
        <f t="shared" ca="1" si="38"/>
        <v>INDFDEFFTF-70</v>
      </c>
      <c r="C427" s="15" t="str">
        <f t="shared" ca="1" si="37"/>
        <v>IFDTF</v>
      </c>
      <c r="D427" s="16">
        <f>'EE investment costs'!$F$15</f>
        <v>2016</v>
      </c>
      <c r="E427" s="14">
        <f>VLOOKUP(X427,'EE investment costs'!$D$56:$R$656,15,0)</f>
        <v>17.5</v>
      </c>
      <c r="F427" s="17">
        <f ca="1">INDEX('EE investment costs'!$D$56:$R$656,MATCH(X427,'EE investment costs'!$D$56:$D$656,0),MATCH($V$8,'EE investment costs'!$D$56:$R$56,0))</f>
        <v>1028.559704889416</v>
      </c>
      <c r="I427" s="18">
        <v>1</v>
      </c>
      <c r="J427" s="18">
        <v>1</v>
      </c>
      <c r="K427" s="14">
        <f t="shared" ca="1" si="41"/>
        <v>2</v>
      </c>
      <c r="M427" s="24" t="str">
        <f t="shared" ca="1" si="39"/>
        <v>INDFDEFFTF-70</v>
      </c>
      <c r="N427" s="25" t="str">
        <f t="shared" ca="1" si="40"/>
        <v>Food industry Saving Tech-Haulage Tractors, Trucks, Fishing boats 7y</v>
      </c>
      <c r="O427" s="25" t="s">
        <v>32</v>
      </c>
      <c r="P427" s="25" t="s">
        <v>33</v>
      </c>
      <c r="Q427" s="25"/>
      <c r="R427" s="25"/>
      <c r="S427" s="24" t="s">
        <v>34</v>
      </c>
      <c r="V427" s="16" t="str">
        <f t="shared" ca="1" si="42"/>
        <v>FD</v>
      </c>
      <c r="W427" s="14" t="str">
        <f t="shared" ca="1" si="42"/>
        <v>Food industry</v>
      </c>
      <c r="X427" s="3" t="str">
        <f>'EE investment costs'!D476</f>
        <v>TF-70</v>
      </c>
      <c r="Y427" s="3" t="str">
        <f>'EE investment costs'!E476</f>
        <v>Haulage Tractors, Trucks, Fishing boats</v>
      </c>
      <c r="AC427" s="123">
        <f>'EE investment costs'!C476</f>
        <v>7</v>
      </c>
      <c r="AD427" s="22"/>
    </row>
    <row r="428" spans="2:30">
      <c r="B428" s="14" t="str">
        <f t="shared" ca="1" si="38"/>
        <v>INDFDEFFMT-71</v>
      </c>
      <c r="C428" s="15" t="str">
        <f ca="1">"I"&amp;MID(B428,4,1)&amp;"D"&amp;MID(B428,9,2)</f>
        <v>IFDMT</v>
      </c>
      <c r="D428" s="16">
        <f>'EE investment costs'!$F$15</f>
        <v>2016</v>
      </c>
      <c r="E428" s="14">
        <f>VLOOKUP(X428,'EE investment costs'!$D$56:$R$656,15,0)</f>
        <v>6.31</v>
      </c>
      <c r="F428" s="17">
        <f ca="1">INDEX('EE investment costs'!$D$56:$R$656,MATCH(X428,'EE investment costs'!$D$56:$D$656,0),MATCH($V$8,'EE investment costs'!$D$56:$R$56,0))</f>
        <v>918.65528914367724</v>
      </c>
      <c r="I428" s="18">
        <v>1</v>
      </c>
      <c r="J428" s="18">
        <v>1</v>
      </c>
      <c r="K428" s="14">
        <f t="shared" ca="1" si="41"/>
        <v>3</v>
      </c>
      <c r="M428" s="20" t="str">
        <f t="shared" ca="1" si="39"/>
        <v>INDFDEFFMT-71</v>
      </c>
      <c r="N428" s="21" t="str">
        <f t="shared" ca="1" si="40"/>
        <v>Food industry Saving Tech-Heat Medium Temp. up to 150C 7.1y</v>
      </c>
      <c r="O428" s="21" t="s">
        <v>32</v>
      </c>
      <c r="P428" s="21" t="s">
        <v>33</v>
      </c>
      <c r="Q428" s="21"/>
      <c r="R428" s="21"/>
      <c r="S428" s="20" t="s">
        <v>34</v>
      </c>
      <c r="V428" s="16" t="str">
        <f t="shared" ca="1" si="42"/>
        <v>FD</v>
      </c>
      <c r="W428" s="14" t="str">
        <f t="shared" ca="1" si="42"/>
        <v>Food industry</v>
      </c>
      <c r="X428" s="3" t="str">
        <f>'EE investment costs'!D477</f>
        <v>MT-71</v>
      </c>
      <c r="Y428" s="3" t="str">
        <f>'EE investment costs'!E477</f>
        <v>Heat Medium Temp. up to 150C</v>
      </c>
      <c r="AC428" s="123">
        <f>'EE investment costs'!C477</f>
        <v>7.1</v>
      </c>
      <c r="AD428" s="22"/>
    </row>
    <row r="429" spans="2:30">
      <c r="B429" s="14" t="str">
        <f t="shared" ca="1" si="38"/>
        <v>INDFDEFFHT-71</v>
      </c>
      <c r="C429" s="15" t="str">
        <f t="shared" ref="C429:C487" ca="1" si="43">"I"&amp;MID(B429,4,1)&amp;"D"&amp;MID(B429,9,2)</f>
        <v>IFDHT</v>
      </c>
      <c r="D429" s="16">
        <f>'EE investment costs'!$F$15</f>
        <v>2016</v>
      </c>
      <c r="E429" s="14">
        <f>VLOOKUP(X429,'EE investment costs'!$D$56:$R$656,15,0)</f>
        <v>5.048</v>
      </c>
      <c r="F429" s="17">
        <f ca="1">INDEX('EE investment costs'!$D$56:$R$656,MATCH(X429,'EE investment costs'!$D$56:$D$656,0),MATCH($V$8,'EE investment costs'!$D$56:$R$56,0))</f>
        <v>671.82677934085109</v>
      </c>
      <c r="I429" s="18">
        <v>1</v>
      </c>
      <c r="J429" s="18">
        <v>1</v>
      </c>
      <c r="K429" s="14">
        <f t="shared" ca="1" si="41"/>
        <v>6</v>
      </c>
      <c r="M429" s="19" t="str">
        <f t="shared" ca="1" si="39"/>
        <v>INDFDEFFHT-71</v>
      </c>
      <c r="N429" s="23" t="str">
        <f t="shared" ca="1" si="40"/>
        <v>Food industry Saving Tech-Heat High Temp. over 150C 7.1y</v>
      </c>
      <c r="O429" s="23" t="s">
        <v>32</v>
      </c>
      <c r="P429" s="23" t="s">
        <v>33</v>
      </c>
      <c r="Q429" s="23"/>
      <c r="R429" s="23"/>
      <c r="S429" s="19" t="s">
        <v>34</v>
      </c>
      <c r="V429" s="16" t="str">
        <f t="shared" ca="1" si="42"/>
        <v>FD</v>
      </c>
      <c r="W429" s="14" t="str">
        <f t="shared" ca="1" si="42"/>
        <v>Food industry</v>
      </c>
      <c r="X429" s="3" t="str">
        <f>'EE investment costs'!D478</f>
        <v>HT-71</v>
      </c>
      <c r="Y429" s="3" t="str">
        <f>'EE investment costs'!E478</f>
        <v>Heat High Temp. over 150C</v>
      </c>
      <c r="AC429" s="123">
        <f>'EE investment costs'!C478</f>
        <v>7.1</v>
      </c>
      <c r="AD429" s="22"/>
    </row>
    <row r="430" spans="2:30">
      <c r="B430" s="14" t="str">
        <f t="shared" ca="1" si="38"/>
        <v>INDFDEFFRH-71</v>
      </c>
      <c r="C430" s="15" t="str">
        <f t="shared" ca="1" si="43"/>
        <v>IFDRH</v>
      </c>
      <c r="D430" s="16">
        <f>'EE investment costs'!$F$15</f>
        <v>2016</v>
      </c>
      <c r="E430" s="14">
        <f>VLOOKUP(X430,'EE investment costs'!$D$56:$R$656,15,0)</f>
        <v>16.57866666666667</v>
      </c>
      <c r="F430" s="17">
        <f ca="1">INDEX('EE investment costs'!$D$56:$R$656,MATCH(X430,'EE investment costs'!$D$56:$D$656,0),MATCH($V$8,'EE investment costs'!$D$56:$R$56,0))</f>
        <v>1396.7781232306027</v>
      </c>
      <c r="I430" s="18">
        <v>1</v>
      </c>
      <c r="J430" s="18">
        <v>1</v>
      </c>
      <c r="K430" s="14">
        <f t="shared" ca="1" si="41"/>
        <v>0</v>
      </c>
      <c r="M430" s="19" t="str">
        <f t="shared" ca="1" si="39"/>
        <v>INDFDEFFRH-71</v>
      </c>
      <c r="N430" s="23" t="str">
        <f t="shared" ca="1" si="40"/>
        <v>Food industry Saving Tech-Heat Room Heat 7.1y</v>
      </c>
      <c r="O430" s="23" t="s">
        <v>32</v>
      </c>
      <c r="P430" s="23" t="s">
        <v>33</v>
      </c>
      <c r="Q430" s="23"/>
      <c r="R430" s="23"/>
      <c r="S430" s="19" t="s">
        <v>34</v>
      </c>
      <c r="V430" s="16" t="str">
        <f t="shared" ca="1" si="42"/>
        <v>FD</v>
      </c>
      <c r="W430" s="14" t="str">
        <f t="shared" ca="1" si="42"/>
        <v>Food industry</v>
      </c>
      <c r="X430" s="3" t="str">
        <f>'EE investment costs'!D479</f>
        <v>RH-71</v>
      </c>
      <c r="Y430" s="3" t="str">
        <f>'EE investment costs'!E479</f>
        <v>Heat Room Heat</v>
      </c>
      <c r="AC430" s="123">
        <f>'EE investment costs'!C479</f>
        <v>7.1</v>
      </c>
      <c r="AD430" s="22"/>
    </row>
    <row r="431" spans="2:30">
      <c r="B431" s="14" t="str">
        <f t="shared" ca="1" si="38"/>
        <v>INDFDEFFLA-71</v>
      </c>
      <c r="C431" s="15" t="str">
        <f t="shared" ca="1" si="43"/>
        <v>IFDLA</v>
      </c>
      <c r="D431" s="16">
        <f>'EE investment costs'!$F$15</f>
        <v>2016</v>
      </c>
      <c r="E431" s="14">
        <f>VLOOKUP(X431,'EE investment costs'!$D$56:$R$656,15,0)</f>
        <v>4.3140333333333336</v>
      </c>
      <c r="F431" s="17">
        <f ca="1">INDEX('EE investment costs'!$D$56:$R$656,MATCH(X431,'EE investment costs'!$D$56:$D$656,0),MATCH($V$8,'EE investment costs'!$D$56:$R$56,0))</f>
        <v>2055.7945798746709</v>
      </c>
      <c r="I431" s="18">
        <v>1</v>
      </c>
      <c r="J431" s="18">
        <v>1</v>
      </c>
      <c r="K431" s="14">
        <f t="shared" ca="1" si="41"/>
        <v>0</v>
      </c>
      <c r="M431" s="19" t="str">
        <f t="shared" ca="1" si="39"/>
        <v>INDFDEFFLA-71</v>
      </c>
      <c r="N431" s="23" t="str">
        <f t="shared" ca="1" si="40"/>
        <v>Food industry Saving Tech-Light 7.1y</v>
      </c>
      <c r="O431" s="23" t="s">
        <v>32</v>
      </c>
      <c r="P431" s="23" t="s">
        <v>33</v>
      </c>
      <c r="Q431" s="23"/>
      <c r="R431" s="23"/>
      <c r="S431" s="19" t="s">
        <v>34</v>
      </c>
      <c r="V431" s="16" t="str">
        <f t="shared" ca="1" si="42"/>
        <v>FD</v>
      </c>
      <c r="W431" s="14" t="str">
        <f t="shared" ca="1" si="42"/>
        <v>Food industry</v>
      </c>
      <c r="X431" s="3" t="str">
        <f>'EE investment costs'!D480</f>
        <v>LA-71</v>
      </c>
      <c r="Y431" s="3" t="str">
        <f>'EE investment costs'!E480</f>
        <v>Light</v>
      </c>
      <c r="AC431" s="123">
        <f>'EE investment costs'!C480</f>
        <v>7.1</v>
      </c>
      <c r="AD431" s="22"/>
    </row>
    <row r="432" spans="2:30">
      <c r="B432" s="14" t="str">
        <f t="shared" ca="1" si="38"/>
        <v>INDFDEFFEM-71</v>
      </c>
      <c r="C432" s="15" t="str">
        <f t="shared" ca="1" si="43"/>
        <v>IFDEM</v>
      </c>
      <c r="D432" s="16">
        <f>'EE investment costs'!$F$15</f>
        <v>2016</v>
      </c>
      <c r="E432" s="14">
        <f>VLOOKUP(X432,'EE investment costs'!$D$56:$R$656,15,0)</f>
        <v>4.5297349999999996</v>
      </c>
      <c r="F432" s="17">
        <f ca="1">INDEX('EE investment costs'!$D$56:$R$656,MATCH(X432,'EE investment costs'!$D$56:$D$656,0),MATCH($V$8,'EE investment costs'!$D$56:$R$56,0))</f>
        <v>2268.4095714538762</v>
      </c>
      <c r="I432" s="18">
        <v>1</v>
      </c>
      <c r="J432" s="18">
        <v>1</v>
      </c>
      <c r="K432" s="14">
        <f t="shared" ca="1" si="41"/>
        <v>0</v>
      </c>
      <c r="M432" s="19" t="str">
        <f t="shared" ca="1" si="39"/>
        <v>INDFDEFFEM-71</v>
      </c>
      <c r="N432" s="23" t="str">
        <f t="shared" ca="1" si="40"/>
        <v>Food industry Saving Tech-Electric Motors 7.1y</v>
      </c>
      <c r="O432" s="23" t="s">
        <v>32</v>
      </c>
      <c r="P432" s="23" t="s">
        <v>33</v>
      </c>
      <c r="Q432" s="23"/>
      <c r="R432" s="23"/>
      <c r="S432" s="19" t="s">
        <v>34</v>
      </c>
      <c r="V432" s="16" t="str">
        <f t="shared" ca="1" si="42"/>
        <v>FD</v>
      </c>
      <c r="W432" s="14" t="str">
        <f t="shared" ca="1" si="42"/>
        <v>Food industry</v>
      </c>
      <c r="X432" s="3" t="str">
        <f>'EE investment costs'!D481</f>
        <v>EM-71</v>
      </c>
      <c r="Y432" s="3" t="str">
        <f>'EE investment costs'!E481</f>
        <v>Electric Motors</v>
      </c>
      <c r="AC432" s="123">
        <f>'EE investment costs'!C481</f>
        <v>7.1</v>
      </c>
      <c r="AD432" s="22"/>
    </row>
    <row r="433" spans="2:30">
      <c r="B433" s="14" t="str">
        <f t="shared" ca="1" si="38"/>
        <v>INDFDEFFTF-71</v>
      </c>
      <c r="C433" s="15" t="str">
        <f t="shared" ca="1" si="43"/>
        <v>IFDTF</v>
      </c>
      <c r="D433" s="16">
        <f>'EE investment costs'!$F$15</f>
        <v>2016</v>
      </c>
      <c r="E433" s="14">
        <f>VLOOKUP(X433,'EE investment costs'!$D$56:$R$656,15,0)</f>
        <v>17.583333333333332</v>
      </c>
      <c r="F433" s="17">
        <f ca="1">INDEX('EE investment costs'!$D$56:$R$656,MATCH(X433,'EE investment costs'!$D$56:$D$656,0),MATCH($V$8,'EE investment costs'!$D$56:$R$56,0))</f>
        <v>1043.2534149592648</v>
      </c>
      <c r="I433" s="18">
        <v>1</v>
      </c>
      <c r="J433" s="18">
        <v>1</v>
      </c>
      <c r="K433" s="14">
        <f t="shared" ca="1" si="41"/>
        <v>2</v>
      </c>
      <c r="M433" s="19" t="str">
        <f t="shared" ca="1" si="39"/>
        <v>INDFDEFFTF-71</v>
      </c>
      <c r="N433" s="23" t="str">
        <f t="shared" ca="1" si="40"/>
        <v>Food industry Saving Tech-Haulage Tractors, Trucks, Fishing boats 7.1y</v>
      </c>
      <c r="O433" s="23" t="s">
        <v>32</v>
      </c>
      <c r="P433" s="23" t="s">
        <v>33</v>
      </c>
      <c r="Q433" s="23"/>
      <c r="R433" s="23"/>
      <c r="S433" s="19" t="s">
        <v>34</v>
      </c>
      <c r="V433" s="16" t="str">
        <f t="shared" ca="1" si="42"/>
        <v>FD</v>
      </c>
      <c r="W433" s="14" t="str">
        <f t="shared" ca="1" si="42"/>
        <v>Food industry</v>
      </c>
      <c r="X433" s="3" t="str">
        <f>'EE investment costs'!D482</f>
        <v>TF-71</v>
      </c>
      <c r="Y433" s="3" t="str">
        <f>'EE investment costs'!E482</f>
        <v>Haulage Tractors, Trucks, Fishing boats</v>
      </c>
      <c r="AC433" s="123">
        <f>'EE investment costs'!C482</f>
        <v>7.1</v>
      </c>
      <c r="AD433" s="22"/>
    </row>
    <row r="434" spans="2:30">
      <c r="B434" s="14" t="str">
        <f t="shared" ca="1" si="38"/>
        <v>INDFDEFFMT-72</v>
      </c>
      <c r="C434" s="15" t="str">
        <f t="shared" ca="1" si="43"/>
        <v>IFDMT</v>
      </c>
      <c r="D434" s="16">
        <f>'EE investment costs'!$F$15</f>
        <v>2016</v>
      </c>
      <c r="E434" s="14">
        <f>VLOOKUP(X434,'EE investment costs'!$D$56:$R$656,15,0)</f>
        <v>6.32</v>
      </c>
      <c r="F434" s="17">
        <f ca="1">INDEX('EE investment costs'!$D$56:$R$656,MATCH(X434,'EE investment costs'!$D$56:$D$656,0),MATCH($V$8,'EE investment costs'!$D$56:$R$56,0))</f>
        <v>929.22992600327996</v>
      </c>
      <c r="I434" s="18">
        <v>1</v>
      </c>
      <c r="J434" s="18">
        <v>1</v>
      </c>
      <c r="K434" s="14">
        <f t="shared" ca="1" si="41"/>
        <v>3</v>
      </c>
      <c r="M434" s="19" t="str">
        <f t="shared" ca="1" si="39"/>
        <v>INDFDEFFMT-72</v>
      </c>
      <c r="N434" s="23" t="str">
        <f t="shared" ca="1" si="40"/>
        <v>Food industry Saving Tech-Heat Medium Temp. up to 150C 7.2y</v>
      </c>
      <c r="O434" s="23" t="s">
        <v>32</v>
      </c>
      <c r="P434" s="23" t="s">
        <v>33</v>
      </c>
      <c r="Q434" s="23"/>
      <c r="R434" s="23"/>
      <c r="S434" s="19" t="s">
        <v>34</v>
      </c>
      <c r="V434" s="16" t="str">
        <f t="shared" ca="1" si="42"/>
        <v>FD</v>
      </c>
      <c r="W434" s="14" t="str">
        <f t="shared" ca="1" si="42"/>
        <v>Food industry</v>
      </c>
      <c r="X434" s="3" t="str">
        <f>'EE investment costs'!D483</f>
        <v>MT-72</v>
      </c>
      <c r="Y434" s="3" t="str">
        <f>'EE investment costs'!E483</f>
        <v>Heat Medium Temp. up to 150C</v>
      </c>
      <c r="AC434" s="123">
        <f>'EE investment costs'!C483</f>
        <v>7.2</v>
      </c>
      <c r="AD434" s="22"/>
    </row>
    <row r="435" spans="2:30">
      <c r="B435" s="14" t="str">
        <f t="shared" ca="1" si="38"/>
        <v>INDFDEFFHT-72</v>
      </c>
      <c r="C435" s="15" t="str">
        <f t="shared" ca="1" si="43"/>
        <v>IFDHT</v>
      </c>
      <c r="D435" s="16">
        <f>'EE investment costs'!$F$15</f>
        <v>2016</v>
      </c>
      <c r="E435" s="14">
        <f>VLOOKUP(X435,'EE investment costs'!$D$56:$R$656,15,0)</f>
        <v>5.056</v>
      </c>
      <c r="F435" s="17">
        <f ca="1">INDEX('EE investment costs'!$D$56:$R$656,MATCH(X435,'EE investment costs'!$D$56:$D$656,0),MATCH($V$8,'EE investment costs'!$D$56:$R$56,0))</f>
        <v>678.158220711269</v>
      </c>
      <c r="I435" s="18">
        <v>1</v>
      </c>
      <c r="J435" s="18">
        <v>1</v>
      </c>
      <c r="K435" s="14">
        <f t="shared" ca="1" si="41"/>
        <v>6</v>
      </c>
      <c r="M435" s="19" t="str">
        <f t="shared" ca="1" si="39"/>
        <v>INDFDEFFHT-72</v>
      </c>
      <c r="N435" s="23" t="str">
        <f t="shared" ca="1" si="40"/>
        <v>Food industry Saving Tech-Heat High Temp. over 150C 7.2y</v>
      </c>
      <c r="O435" s="23" t="s">
        <v>32</v>
      </c>
      <c r="P435" s="23" t="s">
        <v>33</v>
      </c>
      <c r="Q435" s="23"/>
      <c r="R435" s="23"/>
      <c r="S435" s="19" t="s">
        <v>34</v>
      </c>
      <c r="V435" s="16" t="str">
        <f t="shared" ca="1" si="42"/>
        <v>FD</v>
      </c>
      <c r="W435" s="14" t="str">
        <f t="shared" ca="1" si="42"/>
        <v>Food industry</v>
      </c>
      <c r="X435" s="3" t="str">
        <f>'EE investment costs'!D484</f>
        <v>HT-72</v>
      </c>
      <c r="Y435" s="3" t="str">
        <f>'EE investment costs'!E484</f>
        <v>Heat High Temp. over 150C</v>
      </c>
      <c r="AC435" s="123">
        <f>'EE investment costs'!C484</f>
        <v>7.2</v>
      </c>
      <c r="AD435" s="22"/>
    </row>
    <row r="436" spans="2:30">
      <c r="B436" s="14" t="str">
        <f t="shared" ca="1" si="38"/>
        <v>INDFDEFFRH-72</v>
      </c>
      <c r="C436" s="15" t="str">
        <f t="shared" ca="1" si="43"/>
        <v>IFDRH</v>
      </c>
      <c r="D436" s="16">
        <f>'EE investment costs'!$F$15</f>
        <v>2016</v>
      </c>
      <c r="E436" s="14">
        <f>VLOOKUP(X436,'EE investment costs'!$D$56:$R$656,15,0)</f>
        <v>16.597333333333335</v>
      </c>
      <c r="F436" s="17">
        <f ca="1">INDEX('EE investment costs'!$D$56:$R$656,MATCH(X436,'EE investment costs'!$D$56:$D$656,0),MATCH($V$8,'EE investment costs'!$D$56:$R$56,0))</f>
        <v>1435.577515542564</v>
      </c>
      <c r="I436" s="18">
        <v>1</v>
      </c>
      <c r="J436" s="18">
        <v>1</v>
      </c>
      <c r="K436" s="14">
        <f t="shared" ca="1" si="41"/>
        <v>0</v>
      </c>
      <c r="M436" s="19" t="str">
        <f t="shared" ca="1" si="39"/>
        <v>INDFDEFFRH-72</v>
      </c>
      <c r="N436" s="23" t="str">
        <f t="shared" ca="1" si="40"/>
        <v>Food industry Saving Tech-Heat Room Heat 7.2y</v>
      </c>
      <c r="O436" s="23" t="s">
        <v>32</v>
      </c>
      <c r="P436" s="23" t="s">
        <v>33</v>
      </c>
      <c r="Q436" s="23"/>
      <c r="R436" s="23"/>
      <c r="S436" s="19" t="s">
        <v>34</v>
      </c>
      <c r="V436" s="16" t="str">
        <f t="shared" ca="1" si="42"/>
        <v>FD</v>
      </c>
      <c r="W436" s="14" t="str">
        <f t="shared" ca="1" si="42"/>
        <v>Food industry</v>
      </c>
      <c r="X436" s="3" t="str">
        <f>'EE investment costs'!D485</f>
        <v>RH-72</v>
      </c>
      <c r="Y436" s="3" t="str">
        <f>'EE investment costs'!E485</f>
        <v>Heat Room Heat</v>
      </c>
      <c r="AC436" s="123">
        <f>'EE investment costs'!C485</f>
        <v>7.2</v>
      </c>
      <c r="AD436" s="22"/>
    </row>
    <row r="437" spans="2:30">
      <c r="B437" s="14" t="str">
        <f t="shared" ca="1" si="38"/>
        <v>INDFDEFFLA-72</v>
      </c>
      <c r="C437" s="15" t="str">
        <f t="shared" ca="1" si="43"/>
        <v>IFDLA</v>
      </c>
      <c r="D437" s="16">
        <f>'EE investment costs'!$F$15</f>
        <v>2016</v>
      </c>
      <c r="E437" s="14">
        <f>VLOOKUP(X437,'EE investment costs'!$D$56:$R$656,15,0)</f>
        <v>4.3270666666666671</v>
      </c>
      <c r="F437" s="17">
        <f ca="1">INDEX('EE investment costs'!$D$56:$R$656,MATCH(X437,'EE investment costs'!$D$56:$D$656,0),MATCH($V$8,'EE investment costs'!$D$56:$R$56,0))</f>
        <v>2071.1972185528311</v>
      </c>
      <c r="I437" s="18">
        <v>1</v>
      </c>
      <c r="J437" s="18">
        <v>1</v>
      </c>
      <c r="K437" s="14">
        <f t="shared" ca="1" si="41"/>
        <v>0</v>
      </c>
      <c r="M437" s="19" t="str">
        <f t="shared" ca="1" si="39"/>
        <v>INDFDEFFLA-72</v>
      </c>
      <c r="N437" s="23" t="str">
        <f t="shared" ca="1" si="40"/>
        <v>Food industry Saving Tech-Light 7.2y</v>
      </c>
      <c r="O437" s="23" t="s">
        <v>32</v>
      </c>
      <c r="P437" s="23" t="s">
        <v>33</v>
      </c>
      <c r="Q437" s="23"/>
      <c r="R437" s="23"/>
      <c r="S437" s="19" t="s">
        <v>34</v>
      </c>
      <c r="V437" s="16" t="str">
        <f t="shared" ca="1" si="42"/>
        <v>FD</v>
      </c>
      <c r="W437" s="14" t="str">
        <f t="shared" ca="1" si="42"/>
        <v>Food industry</v>
      </c>
      <c r="X437" s="3" t="str">
        <f>'EE investment costs'!D486</f>
        <v>LA-72</v>
      </c>
      <c r="Y437" s="3" t="str">
        <f>'EE investment costs'!E486</f>
        <v>Light</v>
      </c>
      <c r="AC437" s="123">
        <f>'EE investment costs'!C486</f>
        <v>7.2</v>
      </c>
      <c r="AD437" s="22"/>
    </row>
    <row r="438" spans="2:30">
      <c r="B438" s="14" t="str">
        <f t="shared" ca="1" si="38"/>
        <v>INDFDEFFEM-72</v>
      </c>
      <c r="C438" s="15" t="str">
        <f t="shared" ca="1" si="43"/>
        <v>IFDEM</v>
      </c>
      <c r="D438" s="16">
        <f>'EE investment costs'!$F$15</f>
        <v>2016</v>
      </c>
      <c r="E438" s="14">
        <f>VLOOKUP(X438,'EE investment costs'!$D$56:$R$656,15,0)</f>
        <v>4.5434200000000002</v>
      </c>
      <c r="F438" s="17">
        <f ca="1">INDEX('EE investment costs'!$D$56:$R$656,MATCH(X438,'EE investment costs'!$D$56:$D$656,0),MATCH($V$8,'EE investment costs'!$D$56:$R$56,0))</f>
        <v>2291.4185930231215</v>
      </c>
      <c r="I438" s="18">
        <v>1</v>
      </c>
      <c r="J438" s="18">
        <v>1</v>
      </c>
      <c r="K438" s="14">
        <f t="shared" ca="1" si="41"/>
        <v>0</v>
      </c>
      <c r="M438" s="19" t="str">
        <f t="shared" ca="1" si="39"/>
        <v>INDFDEFFEM-72</v>
      </c>
      <c r="N438" s="23" t="str">
        <f t="shared" ca="1" si="40"/>
        <v>Food industry Saving Tech-Electric Motors 7.2y</v>
      </c>
      <c r="O438" s="23" t="s">
        <v>32</v>
      </c>
      <c r="P438" s="23" t="s">
        <v>33</v>
      </c>
      <c r="Q438" s="23"/>
      <c r="R438" s="23"/>
      <c r="S438" s="19" t="s">
        <v>34</v>
      </c>
      <c r="V438" s="16" t="str">
        <f t="shared" ca="1" si="42"/>
        <v>FD</v>
      </c>
      <c r="W438" s="14" t="str">
        <f t="shared" ca="1" si="42"/>
        <v>Food industry</v>
      </c>
      <c r="X438" s="3" t="str">
        <f>'EE investment costs'!D487</f>
        <v>EM-72</v>
      </c>
      <c r="Y438" s="3" t="str">
        <f>'EE investment costs'!E487</f>
        <v>Electric Motors</v>
      </c>
      <c r="AC438" s="123">
        <f>'EE investment costs'!C487</f>
        <v>7.2</v>
      </c>
      <c r="AD438" s="22"/>
    </row>
    <row r="439" spans="2:30">
      <c r="B439" s="14" t="str">
        <f t="shared" ca="1" si="38"/>
        <v>INDFDEFFTF-72</v>
      </c>
      <c r="C439" s="15" t="str">
        <f t="shared" ca="1" si="43"/>
        <v>IFDTF</v>
      </c>
      <c r="D439" s="16">
        <f>'EE investment costs'!$F$15</f>
        <v>2016</v>
      </c>
      <c r="E439" s="14">
        <f>VLOOKUP(X439,'EE investment costs'!$D$56:$R$656,15,0)</f>
        <v>17.666666666666664</v>
      </c>
      <c r="F439" s="17">
        <f ca="1">INDEX('EE investment costs'!$D$56:$R$656,MATCH(X439,'EE investment costs'!$D$56:$D$656,0),MATCH($V$8,'EE investment costs'!$D$56:$R$56,0))</f>
        <v>1057.9471250291137</v>
      </c>
      <c r="I439" s="18">
        <v>1</v>
      </c>
      <c r="J439" s="18">
        <v>1</v>
      </c>
      <c r="K439" s="14">
        <f t="shared" ca="1" si="41"/>
        <v>2</v>
      </c>
      <c r="M439" s="19" t="str">
        <f t="shared" ca="1" si="39"/>
        <v>INDFDEFFTF-72</v>
      </c>
      <c r="N439" s="23" t="str">
        <f t="shared" ca="1" si="40"/>
        <v>Food industry Saving Tech-Haulage Tractors, Trucks, Fishing boats 7.2y</v>
      </c>
      <c r="O439" s="23" t="s">
        <v>32</v>
      </c>
      <c r="P439" s="23" t="s">
        <v>33</v>
      </c>
      <c r="Q439" s="23"/>
      <c r="R439" s="23"/>
      <c r="S439" s="19" t="s">
        <v>34</v>
      </c>
      <c r="V439" s="16" t="str">
        <f t="shared" ca="1" si="42"/>
        <v>FD</v>
      </c>
      <c r="W439" s="14" t="str">
        <f t="shared" ca="1" si="42"/>
        <v>Food industry</v>
      </c>
      <c r="X439" s="3" t="str">
        <f>'EE investment costs'!D488</f>
        <v>TF-72</v>
      </c>
      <c r="Y439" s="3" t="str">
        <f>'EE investment costs'!E488</f>
        <v>Haulage Tractors, Trucks, Fishing boats</v>
      </c>
      <c r="AC439" s="123">
        <f>'EE investment costs'!C488</f>
        <v>7.2</v>
      </c>
      <c r="AD439" s="22"/>
    </row>
    <row r="440" spans="2:30">
      <c r="B440" s="14" t="str">
        <f t="shared" ca="1" si="38"/>
        <v>INDFDEFFMT-73</v>
      </c>
      <c r="C440" s="15" t="str">
        <f t="shared" ca="1" si="43"/>
        <v>IFDMT</v>
      </c>
      <c r="D440" s="16">
        <f>'EE investment costs'!$F$15</f>
        <v>2016</v>
      </c>
      <c r="E440" s="14">
        <f>VLOOKUP(X440,'EE investment costs'!$D$56:$R$656,15,0)</f>
        <v>6.33</v>
      </c>
      <c r="F440" s="17">
        <f ca="1">INDEX('EE investment costs'!$D$56:$R$656,MATCH(X440,'EE investment costs'!$D$56:$D$656,0),MATCH($V$8,'EE investment costs'!$D$56:$R$56,0))</f>
        <v>939.80456286288268</v>
      </c>
      <c r="I440" s="18">
        <v>1</v>
      </c>
      <c r="J440" s="18">
        <v>1</v>
      </c>
      <c r="K440" s="14">
        <f t="shared" ca="1" si="41"/>
        <v>3</v>
      </c>
      <c r="M440" s="19" t="str">
        <f t="shared" ca="1" si="39"/>
        <v>INDFDEFFMT-73</v>
      </c>
      <c r="N440" s="23" t="str">
        <f t="shared" ca="1" si="40"/>
        <v>Food industry Saving Tech-Heat Medium Temp. up to 150C 7.3y</v>
      </c>
      <c r="O440" s="23" t="s">
        <v>32</v>
      </c>
      <c r="P440" s="23" t="s">
        <v>33</v>
      </c>
      <c r="Q440" s="23"/>
      <c r="R440" s="23"/>
      <c r="S440" s="19" t="s">
        <v>34</v>
      </c>
      <c r="V440" s="16" t="str">
        <f t="shared" ca="1" si="42"/>
        <v>FD</v>
      </c>
      <c r="W440" s="14" t="str">
        <f t="shared" ca="1" si="42"/>
        <v>Food industry</v>
      </c>
      <c r="X440" s="3" t="str">
        <f>'EE investment costs'!D489</f>
        <v>MT-73</v>
      </c>
      <c r="Y440" s="3" t="str">
        <f>'EE investment costs'!E489</f>
        <v>Heat Medium Temp. up to 150C</v>
      </c>
      <c r="AC440" s="123">
        <f>'EE investment costs'!C489</f>
        <v>7.3</v>
      </c>
      <c r="AD440" s="22"/>
    </row>
    <row r="441" spans="2:30">
      <c r="B441" s="14" t="str">
        <f t="shared" ca="1" si="38"/>
        <v>INDFDEFFHT-73</v>
      </c>
      <c r="C441" s="15" t="str">
        <f t="shared" ca="1" si="43"/>
        <v>IFDHT</v>
      </c>
      <c r="D441" s="16">
        <f>'EE investment costs'!$F$15</f>
        <v>2016</v>
      </c>
      <c r="E441" s="14">
        <f>VLOOKUP(X441,'EE investment costs'!$D$56:$R$656,15,0)</f>
        <v>5.0640000000000001</v>
      </c>
      <c r="F441" s="17">
        <f ca="1">INDEX('EE investment costs'!$D$56:$R$656,MATCH(X441,'EE investment costs'!$D$56:$D$656,0),MATCH($V$8,'EE investment costs'!$D$56:$R$56,0))</f>
        <v>684.48966208168679</v>
      </c>
      <c r="I441" s="18">
        <v>1</v>
      </c>
      <c r="J441" s="18">
        <v>1</v>
      </c>
      <c r="K441" s="14">
        <f t="shared" ca="1" si="41"/>
        <v>6</v>
      </c>
      <c r="M441" s="19" t="str">
        <f t="shared" ca="1" si="39"/>
        <v>INDFDEFFHT-73</v>
      </c>
      <c r="N441" s="23" t="str">
        <f t="shared" ca="1" si="40"/>
        <v>Food industry Saving Tech-Heat High Temp. over 150C 7.3y</v>
      </c>
      <c r="O441" s="23" t="s">
        <v>32</v>
      </c>
      <c r="P441" s="23" t="s">
        <v>33</v>
      </c>
      <c r="Q441" s="23"/>
      <c r="R441" s="23"/>
      <c r="S441" s="19" t="s">
        <v>34</v>
      </c>
      <c r="V441" s="16" t="str">
        <f t="shared" ca="1" si="42"/>
        <v>FD</v>
      </c>
      <c r="W441" s="14" t="str">
        <f t="shared" ca="1" si="42"/>
        <v>Food industry</v>
      </c>
      <c r="X441" s="3" t="str">
        <f>'EE investment costs'!D490</f>
        <v>HT-73</v>
      </c>
      <c r="Y441" s="3" t="str">
        <f>'EE investment costs'!E490</f>
        <v>Heat High Temp. over 150C</v>
      </c>
      <c r="AC441" s="123">
        <f>'EE investment costs'!C490</f>
        <v>7.3</v>
      </c>
      <c r="AD441" s="22"/>
    </row>
    <row r="442" spans="2:30">
      <c r="B442" s="14" t="str">
        <f t="shared" ca="1" si="38"/>
        <v>INDFDEFFRH-73</v>
      </c>
      <c r="C442" s="15" t="str">
        <f t="shared" ca="1" si="43"/>
        <v>IFDRH</v>
      </c>
      <c r="D442" s="16">
        <f>'EE investment costs'!$F$15</f>
        <v>2016</v>
      </c>
      <c r="E442" s="14">
        <f>VLOOKUP(X442,'EE investment costs'!$D$56:$R$656,15,0)</f>
        <v>16.616000000000003</v>
      </c>
      <c r="F442" s="17">
        <f ca="1">INDEX('EE investment costs'!$D$56:$R$656,MATCH(X442,'EE investment costs'!$D$56:$D$656,0),MATCH($V$8,'EE investment costs'!$D$56:$R$56,0))</f>
        <v>1474.3769078545249</v>
      </c>
      <c r="I442" s="18">
        <v>1</v>
      </c>
      <c r="J442" s="18">
        <v>1</v>
      </c>
      <c r="K442" s="14">
        <f t="shared" ca="1" si="41"/>
        <v>0</v>
      </c>
      <c r="M442" s="19" t="str">
        <f t="shared" ca="1" si="39"/>
        <v>INDFDEFFRH-73</v>
      </c>
      <c r="N442" s="23" t="str">
        <f t="shared" ca="1" si="40"/>
        <v>Food industry Saving Tech-Heat Room Heat 7.3y</v>
      </c>
      <c r="O442" s="23" t="s">
        <v>32</v>
      </c>
      <c r="P442" s="23" t="s">
        <v>33</v>
      </c>
      <c r="Q442" s="23"/>
      <c r="R442" s="23"/>
      <c r="S442" s="19" t="s">
        <v>34</v>
      </c>
      <c r="V442" s="16" t="str">
        <f t="shared" ca="1" si="42"/>
        <v>FD</v>
      </c>
      <c r="W442" s="14" t="str">
        <f t="shared" ca="1" si="42"/>
        <v>Food industry</v>
      </c>
      <c r="X442" s="3" t="str">
        <f>'EE investment costs'!D491</f>
        <v>RH-73</v>
      </c>
      <c r="Y442" s="3" t="str">
        <f>'EE investment costs'!E491</f>
        <v>Heat Room Heat</v>
      </c>
      <c r="AC442" s="123">
        <f>'EE investment costs'!C491</f>
        <v>7.3</v>
      </c>
      <c r="AD442" s="22"/>
    </row>
    <row r="443" spans="2:30">
      <c r="B443" s="14" t="str">
        <f t="shared" ca="1" si="38"/>
        <v>INDFDEFFLA-73</v>
      </c>
      <c r="C443" s="15" t="str">
        <f t="shared" ca="1" si="43"/>
        <v>IFDLA</v>
      </c>
      <c r="D443" s="16">
        <f>'EE investment costs'!$F$15</f>
        <v>2016</v>
      </c>
      <c r="E443" s="14">
        <f>VLOOKUP(X443,'EE investment costs'!$D$56:$R$656,15,0)</f>
        <v>4.3401000000000005</v>
      </c>
      <c r="F443" s="17">
        <f ca="1">INDEX('EE investment costs'!$D$56:$R$656,MATCH(X443,'EE investment costs'!$D$56:$D$656,0),MATCH($V$8,'EE investment costs'!$D$56:$R$56,0))</f>
        <v>2086.5998572309909</v>
      </c>
      <c r="I443" s="18">
        <v>1</v>
      </c>
      <c r="J443" s="18">
        <v>1</v>
      </c>
      <c r="K443" s="14">
        <f t="shared" ca="1" si="41"/>
        <v>0</v>
      </c>
      <c r="M443" s="19" t="str">
        <f t="shared" ca="1" si="39"/>
        <v>INDFDEFFLA-73</v>
      </c>
      <c r="N443" s="23" t="str">
        <f t="shared" ca="1" si="40"/>
        <v>Food industry Saving Tech-Light 7.3y</v>
      </c>
      <c r="O443" s="23" t="s">
        <v>32</v>
      </c>
      <c r="P443" s="23" t="s">
        <v>33</v>
      </c>
      <c r="Q443" s="23"/>
      <c r="R443" s="23"/>
      <c r="S443" s="19" t="s">
        <v>34</v>
      </c>
      <c r="V443" s="16" t="str">
        <f t="shared" ca="1" si="42"/>
        <v>FD</v>
      </c>
      <c r="W443" s="14" t="str">
        <f t="shared" ca="1" si="42"/>
        <v>Food industry</v>
      </c>
      <c r="X443" s="3" t="str">
        <f>'EE investment costs'!D492</f>
        <v>LA-73</v>
      </c>
      <c r="Y443" s="3" t="str">
        <f>'EE investment costs'!E492</f>
        <v>Light</v>
      </c>
      <c r="AC443" s="123">
        <f>'EE investment costs'!C492</f>
        <v>7.3</v>
      </c>
      <c r="AD443" s="22"/>
    </row>
    <row r="444" spans="2:30">
      <c r="B444" s="14" t="str">
        <f t="shared" ca="1" si="38"/>
        <v>INDFDEFFEM-73</v>
      </c>
      <c r="C444" s="15" t="str">
        <f t="shared" ca="1" si="43"/>
        <v>IFDEM</v>
      </c>
      <c r="D444" s="16">
        <f>'EE investment costs'!$F$15</f>
        <v>2016</v>
      </c>
      <c r="E444" s="14">
        <f>VLOOKUP(X444,'EE investment costs'!$D$56:$R$656,15,0)</f>
        <v>4.557105</v>
      </c>
      <c r="F444" s="17">
        <f ca="1">INDEX('EE investment costs'!$D$56:$R$656,MATCH(X444,'EE investment costs'!$D$56:$D$656,0),MATCH($V$8,'EE investment costs'!$D$56:$R$56,0))</f>
        <v>2314.4276145923664</v>
      </c>
      <c r="I444" s="18">
        <v>1</v>
      </c>
      <c r="J444" s="18">
        <v>1</v>
      </c>
      <c r="K444" s="14">
        <f t="shared" ca="1" si="41"/>
        <v>0</v>
      </c>
      <c r="M444" s="19" t="str">
        <f t="shared" ca="1" si="39"/>
        <v>INDFDEFFEM-73</v>
      </c>
      <c r="N444" s="23" t="str">
        <f t="shared" ca="1" si="40"/>
        <v>Food industry Saving Tech-Electric Motors 7.3y</v>
      </c>
      <c r="O444" s="23" t="s">
        <v>32</v>
      </c>
      <c r="P444" s="23" t="s">
        <v>33</v>
      </c>
      <c r="Q444" s="23"/>
      <c r="R444" s="23"/>
      <c r="S444" s="19" t="s">
        <v>34</v>
      </c>
      <c r="V444" s="16" t="str">
        <f t="shared" ca="1" si="42"/>
        <v>FD</v>
      </c>
      <c r="W444" s="14" t="str">
        <f t="shared" ca="1" si="42"/>
        <v>Food industry</v>
      </c>
      <c r="X444" s="3" t="str">
        <f>'EE investment costs'!D493</f>
        <v>EM-73</v>
      </c>
      <c r="Y444" s="3" t="str">
        <f>'EE investment costs'!E493</f>
        <v>Electric Motors</v>
      </c>
      <c r="AC444" s="123">
        <f>'EE investment costs'!C493</f>
        <v>7.3</v>
      </c>
      <c r="AD444" s="22"/>
    </row>
    <row r="445" spans="2:30">
      <c r="B445" s="14" t="str">
        <f t="shared" ca="1" si="38"/>
        <v>INDFDEFFTF-73</v>
      </c>
      <c r="C445" s="15" t="str">
        <f t="shared" ca="1" si="43"/>
        <v>IFDTF</v>
      </c>
      <c r="D445" s="16">
        <f>'EE investment costs'!$F$15</f>
        <v>2016</v>
      </c>
      <c r="E445" s="14">
        <f>VLOOKUP(X445,'EE investment costs'!$D$56:$R$656,15,0)</f>
        <v>17.75</v>
      </c>
      <c r="F445" s="17">
        <f ca="1">INDEX('EE investment costs'!$D$56:$R$656,MATCH(X445,'EE investment costs'!$D$56:$D$656,0),MATCH($V$8,'EE investment costs'!$D$56:$R$56,0))</f>
        <v>1072.6408350989625</v>
      </c>
      <c r="I445" s="18">
        <v>1</v>
      </c>
      <c r="J445" s="18">
        <v>1</v>
      </c>
      <c r="K445" s="14">
        <f t="shared" ca="1" si="41"/>
        <v>2</v>
      </c>
      <c r="M445" s="19" t="str">
        <f t="shared" ca="1" si="39"/>
        <v>INDFDEFFTF-73</v>
      </c>
      <c r="N445" s="23" t="str">
        <f t="shared" ca="1" si="40"/>
        <v>Food industry Saving Tech-Haulage Tractors, Trucks, Fishing boats 7.3y</v>
      </c>
      <c r="O445" s="23" t="s">
        <v>32</v>
      </c>
      <c r="P445" s="23" t="s">
        <v>33</v>
      </c>
      <c r="Q445" s="23"/>
      <c r="R445" s="23"/>
      <c r="S445" s="19" t="s">
        <v>34</v>
      </c>
      <c r="V445" s="16" t="str">
        <f t="shared" ca="1" si="42"/>
        <v>FD</v>
      </c>
      <c r="W445" s="14" t="str">
        <f t="shared" ca="1" si="42"/>
        <v>Food industry</v>
      </c>
      <c r="X445" s="3" t="str">
        <f>'EE investment costs'!D494</f>
        <v>TF-73</v>
      </c>
      <c r="Y445" s="3" t="str">
        <f>'EE investment costs'!E494</f>
        <v>Haulage Tractors, Trucks, Fishing boats</v>
      </c>
      <c r="AC445" s="123">
        <f>'EE investment costs'!C494</f>
        <v>7.3</v>
      </c>
      <c r="AD445" s="22"/>
    </row>
    <row r="446" spans="2:30">
      <c r="B446" s="14" t="str">
        <f t="shared" ca="1" si="38"/>
        <v>INDFDEFFMT-74</v>
      </c>
      <c r="C446" s="15" t="str">
        <f t="shared" ca="1" si="43"/>
        <v>IFDMT</v>
      </c>
      <c r="D446" s="16">
        <f>'EE investment costs'!$F$15</f>
        <v>2016</v>
      </c>
      <c r="E446" s="14">
        <f>VLOOKUP(X446,'EE investment costs'!$D$56:$R$656,15,0)</f>
        <v>6.34</v>
      </c>
      <c r="F446" s="17">
        <f ca="1">INDEX('EE investment costs'!$D$56:$R$656,MATCH(X446,'EE investment costs'!$D$56:$D$656,0),MATCH($V$8,'EE investment costs'!$D$56:$R$56,0))</f>
        <v>950.3791997224854</v>
      </c>
      <c r="I446" s="18">
        <v>1</v>
      </c>
      <c r="J446" s="18">
        <v>1</v>
      </c>
      <c r="K446" s="14">
        <f t="shared" ca="1" si="41"/>
        <v>3</v>
      </c>
      <c r="M446" s="19" t="str">
        <f t="shared" ca="1" si="39"/>
        <v>INDFDEFFMT-74</v>
      </c>
      <c r="N446" s="23" t="str">
        <f t="shared" ca="1" si="40"/>
        <v>Food industry Saving Tech-Heat Medium Temp. up to 150C 7.4y</v>
      </c>
      <c r="O446" s="23" t="s">
        <v>32</v>
      </c>
      <c r="P446" s="23" t="s">
        <v>33</v>
      </c>
      <c r="Q446" s="23"/>
      <c r="R446" s="23"/>
      <c r="S446" s="19" t="s">
        <v>34</v>
      </c>
      <c r="V446" s="16" t="str">
        <f t="shared" ca="1" si="42"/>
        <v>FD</v>
      </c>
      <c r="W446" s="14" t="str">
        <f t="shared" ca="1" si="42"/>
        <v>Food industry</v>
      </c>
      <c r="X446" s="3" t="str">
        <f>'EE investment costs'!D495</f>
        <v>MT-74</v>
      </c>
      <c r="Y446" s="3" t="str">
        <f>'EE investment costs'!E495</f>
        <v>Heat Medium Temp. up to 150C</v>
      </c>
      <c r="AC446" s="123">
        <f>'EE investment costs'!C495</f>
        <v>7.4</v>
      </c>
      <c r="AD446" s="22"/>
    </row>
    <row r="447" spans="2:30">
      <c r="B447" s="14" t="str">
        <f t="shared" ca="1" si="38"/>
        <v>INDFDEFFHT-74</v>
      </c>
      <c r="C447" s="15" t="str">
        <f t="shared" ca="1" si="43"/>
        <v>IFDHT</v>
      </c>
      <c r="D447" s="16">
        <f>'EE investment costs'!$F$15</f>
        <v>2016</v>
      </c>
      <c r="E447" s="14">
        <f>VLOOKUP(X447,'EE investment costs'!$D$56:$R$656,15,0)</f>
        <v>5.0720000000000001</v>
      </c>
      <c r="F447" s="17">
        <f ca="1">INDEX('EE investment costs'!$D$56:$R$656,MATCH(X447,'EE investment costs'!$D$56:$D$656,0),MATCH($V$8,'EE investment costs'!$D$56:$R$56,0))</f>
        <v>690.82110345210458</v>
      </c>
      <c r="I447" s="18">
        <v>1</v>
      </c>
      <c r="J447" s="18">
        <v>1</v>
      </c>
      <c r="K447" s="14">
        <f t="shared" ca="1" si="41"/>
        <v>6</v>
      </c>
      <c r="M447" s="19" t="str">
        <f t="shared" ca="1" si="39"/>
        <v>INDFDEFFHT-74</v>
      </c>
      <c r="N447" s="23" t="str">
        <f t="shared" ca="1" si="40"/>
        <v>Food industry Saving Tech-Heat High Temp. over 150C 7.4y</v>
      </c>
      <c r="O447" s="23" t="s">
        <v>32</v>
      </c>
      <c r="P447" s="23" t="s">
        <v>33</v>
      </c>
      <c r="Q447" s="23"/>
      <c r="R447" s="23"/>
      <c r="S447" s="19" t="s">
        <v>34</v>
      </c>
      <c r="V447" s="16" t="str">
        <f t="shared" ca="1" si="42"/>
        <v>FD</v>
      </c>
      <c r="W447" s="14" t="str">
        <f t="shared" ca="1" si="42"/>
        <v>Food industry</v>
      </c>
      <c r="X447" s="3" t="str">
        <f>'EE investment costs'!D496</f>
        <v>HT-74</v>
      </c>
      <c r="Y447" s="3" t="str">
        <f>'EE investment costs'!E496</f>
        <v>Heat High Temp. over 150C</v>
      </c>
      <c r="AC447" s="123">
        <f>'EE investment costs'!C496</f>
        <v>7.4</v>
      </c>
      <c r="AD447" s="22"/>
    </row>
    <row r="448" spans="2:30">
      <c r="B448" s="14" t="str">
        <f t="shared" ca="1" si="38"/>
        <v>INDFDEFFRH-74</v>
      </c>
      <c r="C448" s="15" t="str">
        <f t="shared" ca="1" si="43"/>
        <v>IFDRH</v>
      </c>
      <c r="D448" s="16">
        <f>'EE investment costs'!$F$15</f>
        <v>2016</v>
      </c>
      <c r="E448" s="14">
        <f>VLOOKUP(X448,'EE investment costs'!$D$56:$R$656,15,0)</f>
        <v>16.634666666666668</v>
      </c>
      <c r="F448" s="17">
        <f ca="1">INDEX('EE investment costs'!$D$56:$R$656,MATCH(X448,'EE investment costs'!$D$56:$D$656,0),MATCH($V$8,'EE investment costs'!$D$56:$R$56,0))</f>
        <v>1513.1763001664867</v>
      </c>
      <c r="I448" s="18">
        <v>1</v>
      </c>
      <c r="J448" s="18">
        <v>1</v>
      </c>
      <c r="K448" s="14">
        <f t="shared" ca="1" si="41"/>
        <v>0</v>
      </c>
      <c r="M448" s="19" t="str">
        <f t="shared" ca="1" si="39"/>
        <v>INDFDEFFRH-74</v>
      </c>
      <c r="N448" s="23" t="str">
        <f t="shared" ca="1" si="40"/>
        <v>Food industry Saving Tech-Heat Room Heat 7.4y</v>
      </c>
      <c r="O448" s="23" t="s">
        <v>32</v>
      </c>
      <c r="P448" s="23" t="s">
        <v>33</v>
      </c>
      <c r="Q448" s="23"/>
      <c r="R448" s="23"/>
      <c r="S448" s="19" t="s">
        <v>34</v>
      </c>
      <c r="V448" s="16" t="str">
        <f t="shared" ca="1" si="42"/>
        <v>FD</v>
      </c>
      <c r="W448" s="14" t="str">
        <f t="shared" ca="1" si="42"/>
        <v>Food industry</v>
      </c>
      <c r="X448" s="3" t="str">
        <f>'EE investment costs'!D497</f>
        <v>RH-74</v>
      </c>
      <c r="Y448" s="3" t="str">
        <f>'EE investment costs'!E497</f>
        <v>Heat Room Heat</v>
      </c>
      <c r="AC448" s="123">
        <f>'EE investment costs'!C497</f>
        <v>7.4</v>
      </c>
      <c r="AD448" s="22"/>
    </row>
    <row r="449" spans="2:30">
      <c r="B449" s="14" t="str">
        <f t="shared" ca="1" si="38"/>
        <v>INDFDEFFLA-74</v>
      </c>
      <c r="C449" s="15" t="str">
        <f t="shared" ca="1" si="43"/>
        <v>IFDLA</v>
      </c>
      <c r="D449" s="16">
        <f>'EE investment costs'!$F$15</f>
        <v>2016</v>
      </c>
      <c r="E449" s="14">
        <f>VLOOKUP(X449,'EE investment costs'!$D$56:$R$656,15,0)</f>
        <v>4.353133333333334</v>
      </c>
      <c r="F449" s="17">
        <f ca="1">INDEX('EE investment costs'!$D$56:$R$656,MATCH(X449,'EE investment costs'!$D$56:$D$656,0),MATCH($V$8,'EE investment costs'!$D$56:$R$56,0))</f>
        <v>2102.0024959091506</v>
      </c>
      <c r="I449" s="18">
        <v>1</v>
      </c>
      <c r="J449" s="18">
        <v>1</v>
      </c>
      <c r="K449" s="14">
        <f t="shared" ca="1" si="41"/>
        <v>0</v>
      </c>
      <c r="M449" s="19" t="str">
        <f t="shared" ca="1" si="39"/>
        <v>INDFDEFFLA-74</v>
      </c>
      <c r="N449" s="23" t="str">
        <f t="shared" ca="1" si="40"/>
        <v>Food industry Saving Tech-Light 7.4y</v>
      </c>
      <c r="O449" s="23" t="s">
        <v>32</v>
      </c>
      <c r="P449" s="23" t="s">
        <v>33</v>
      </c>
      <c r="Q449" s="23"/>
      <c r="R449" s="23"/>
      <c r="S449" s="19" t="s">
        <v>34</v>
      </c>
      <c r="V449" s="16" t="str">
        <f t="shared" ca="1" si="42"/>
        <v>FD</v>
      </c>
      <c r="W449" s="14" t="str">
        <f t="shared" ca="1" si="42"/>
        <v>Food industry</v>
      </c>
      <c r="X449" s="3" t="str">
        <f>'EE investment costs'!D498</f>
        <v>LA-74</v>
      </c>
      <c r="Y449" s="3" t="str">
        <f>'EE investment costs'!E498</f>
        <v>Light</v>
      </c>
      <c r="AC449" s="123">
        <f>'EE investment costs'!C498</f>
        <v>7.4</v>
      </c>
      <c r="AD449" s="22"/>
    </row>
    <row r="450" spans="2:30">
      <c r="B450" s="14" t="str">
        <f t="shared" ca="1" si="38"/>
        <v>INDFDEFFEM-74</v>
      </c>
      <c r="C450" s="15" t="str">
        <f t="shared" ca="1" si="43"/>
        <v>IFDEM</v>
      </c>
      <c r="D450" s="16">
        <f>'EE investment costs'!$F$15</f>
        <v>2016</v>
      </c>
      <c r="E450" s="14">
        <f>VLOOKUP(X450,'EE investment costs'!$D$56:$R$656,15,0)</f>
        <v>4.5707899999999997</v>
      </c>
      <c r="F450" s="17">
        <f ca="1">INDEX('EE investment costs'!$D$56:$R$656,MATCH(X450,'EE investment costs'!$D$56:$D$656,0),MATCH($V$8,'EE investment costs'!$D$56:$R$56,0))</f>
        <v>2337.4366361616117</v>
      </c>
      <c r="I450" s="18">
        <v>1</v>
      </c>
      <c r="J450" s="18">
        <v>1</v>
      </c>
      <c r="K450" s="14">
        <f t="shared" ca="1" si="41"/>
        <v>0</v>
      </c>
      <c r="M450" s="19" t="str">
        <f t="shared" ca="1" si="39"/>
        <v>INDFDEFFEM-74</v>
      </c>
      <c r="N450" s="23" t="str">
        <f t="shared" ca="1" si="40"/>
        <v>Food industry Saving Tech-Electric Motors 7.4y</v>
      </c>
      <c r="O450" s="23" t="s">
        <v>32</v>
      </c>
      <c r="P450" s="23" t="s">
        <v>33</v>
      </c>
      <c r="Q450" s="23"/>
      <c r="R450" s="23"/>
      <c r="S450" s="19" t="s">
        <v>34</v>
      </c>
      <c r="V450" s="16" t="str">
        <f t="shared" ca="1" si="42"/>
        <v>FD</v>
      </c>
      <c r="W450" s="14" t="str">
        <f t="shared" ca="1" si="42"/>
        <v>Food industry</v>
      </c>
      <c r="X450" s="3" t="str">
        <f>'EE investment costs'!D499</f>
        <v>EM-74</v>
      </c>
      <c r="Y450" s="3" t="str">
        <f>'EE investment costs'!E499</f>
        <v>Electric Motors</v>
      </c>
      <c r="AC450" s="123">
        <f>'EE investment costs'!C499</f>
        <v>7.4</v>
      </c>
      <c r="AD450" s="22"/>
    </row>
    <row r="451" spans="2:30">
      <c r="B451" s="14" t="str">
        <f t="shared" ca="1" si="38"/>
        <v>INDFDEFFTF-74</v>
      </c>
      <c r="C451" s="15" t="str">
        <f t="shared" ca="1" si="43"/>
        <v>IFDTF</v>
      </c>
      <c r="D451" s="16">
        <f>'EE investment costs'!$F$15</f>
        <v>2016</v>
      </c>
      <c r="E451" s="14">
        <f>VLOOKUP(X451,'EE investment costs'!$D$56:$R$656,15,0)</f>
        <v>17.833333333333332</v>
      </c>
      <c r="F451" s="17">
        <f ca="1">INDEX('EE investment costs'!$D$56:$R$656,MATCH(X451,'EE investment costs'!$D$56:$D$656,0),MATCH($V$8,'EE investment costs'!$D$56:$R$56,0))</f>
        <v>1087.3345451688112</v>
      </c>
      <c r="I451" s="18">
        <v>1</v>
      </c>
      <c r="J451" s="18">
        <v>1</v>
      </c>
      <c r="K451" s="14">
        <f t="shared" ca="1" si="41"/>
        <v>2</v>
      </c>
      <c r="M451" s="19" t="str">
        <f t="shared" ca="1" si="39"/>
        <v>INDFDEFFTF-74</v>
      </c>
      <c r="N451" s="23" t="str">
        <f t="shared" ca="1" si="40"/>
        <v>Food industry Saving Tech-Haulage Tractors, Trucks, Fishing boats 7.4y</v>
      </c>
      <c r="O451" s="23" t="s">
        <v>32</v>
      </c>
      <c r="P451" s="23" t="s">
        <v>33</v>
      </c>
      <c r="Q451" s="23"/>
      <c r="R451" s="23"/>
      <c r="S451" s="19" t="s">
        <v>34</v>
      </c>
      <c r="V451" s="16" t="str">
        <f t="shared" ca="1" si="42"/>
        <v>FD</v>
      </c>
      <c r="W451" s="14" t="str">
        <f t="shared" ca="1" si="42"/>
        <v>Food industry</v>
      </c>
      <c r="X451" s="3" t="str">
        <f>'EE investment costs'!D500</f>
        <v>TF-74</v>
      </c>
      <c r="Y451" s="3" t="str">
        <f>'EE investment costs'!E500</f>
        <v>Haulage Tractors, Trucks, Fishing boats</v>
      </c>
      <c r="AC451" s="123">
        <f>'EE investment costs'!C500</f>
        <v>7.4</v>
      </c>
      <c r="AD451" s="22"/>
    </row>
    <row r="452" spans="2:30">
      <c r="B452" s="14" t="str">
        <f t="shared" ca="1" si="38"/>
        <v>INDFDEFFMT-75</v>
      </c>
      <c r="C452" s="15" t="str">
        <f t="shared" ca="1" si="43"/>
        <v>IFDMT</v>
      </c>
      <c r="D452" s="16">
        <f>'EE investment costs'!$F$15</f>
        <v>2016</v>
      </c>
      <c r="E452" s="14">
        <f>VLOOKUP(X452,'EE investment costs'!$D$56:$R$656,15,0)</f>
        <v>6.35</v>
      </c>
      <c r="F452" s="17">
        <f ca="1">INDEX('EE investment costs'!$D$56:$R$656,MATCH(X452,'EE investment costs'!$D$56:$D$656,0),MATCH($V$8,'EE investment costs'!$D$56:$R$56,0))</f>
        <v>960.95383658208789</v>
      </c>
      <c r="I452" s="18">
        <v>1</v>
      </c>
      <c r="J452" s="18">
        <v>1</v>
      </c>
      <c r="K452" s="14">
        <f t="shared" ca="1" si="41"/>
        <v>3</v>
      </c>
      <c r="M452" s="19" t="str">
        <f t="shared" ca="1" si="39"/>
        <v>INDFDEFFMT-75</v>
      </c>
      <c r="N452" s="23" t="str">
        <f t="shared" ca="1" si="40"/>
        <v>Food industry Saving Tech-Heat Medium Temp. up to 150C 7.5y</v>
      </c>
      <c r="O452" s="23" t="s">
        <v>32</v>
      </c>
      <c r="P452" s="23" t="s">
        <v>33</v>
      </c>
      <c r="Q452" s="23"/>
      <c r="R452" s="23"/>
      <c r="S452" s="19" t="s">
        <v>34</v>
      </c>
      <c r="V452" s="16" t="str">
        <f t="shared" ca="1" si="42"/>
        <v>FD</v>
      </c>
      <c r="W452" s="14" t="str">
        <f t="shared" ca="1" si="42"/>
        <v>Food industry</v>
      </c>
      <c r="X452" s="3" t="str">
        <f>'EE investment costs'!D501</f>
        <v>MT-75</v>
      </c>
      <c r="Y452" s="3" t="str">
        <f>'EE investment costs'!E501</f>
        <v>Heat Medium Temp. up to 150C</v>
      </c>
      <c r="AC452" s="123">
        <f>'EE investment costs'!C501</f>
        <v>7.5</v>
      </c>
      <c r="AD452" s="22"/>
    </row>
    <row r="453" spans="2:30">
      <c r="B453" s="14" t="str">
        <f t="shared" ca="1" si="38"/>
        <v>INDFDEFFHT-75</v>
      </c>
      <c r="C453" s="15" t="str">
        <f t="shared" ca="1" si="43"/>
        <v>IFDHT</v>
      </c>
      <c r="D453" s="16">
        <f>'EE investment costs'!$F$15</f>
        <v>2016</v>
      </c>
      <c r="E453" s="14">
        <f>VLOOKUP(X453,'EE investment costs'!$D$56:$R$656,15,0)</f>
        <v>5.08</v>
      </c>
      <c r="F453" s="17">
        <f ca="1">INDEX('EE investment costs'!$D$56:$R$656,MATCH(X453,'EE investment costs'!$D$56:$D$656,0),MATCH($V$8,'EE investment costs'!$D$56:$R$56,0))</f>
        <v>697.15254482252226</v>
      </c>
      <c r="I453" s="18">
        <v>1</v>
      </c>
      <c r="J453" s="18">
        <v>1</v>
      </c>
      <c r="K453" s="14">
        <f t="shared" ca="1" si="41"/>
        <v>6</v>
      </c>
      <c r="M453" s="19" t="str">
        <f t="shared" ca="1" si="39"/>
        <v>INDFDEFFHT-75</v>
      </c>
      <c r="N453" s="23" t="str">
        <f t="shared" ca="1" si="40"/>
        <v>Food industry Saving Tech-Heat High Temp. over 150C 7.5y</v>
      </c>
      <c r="O453" s="23" t="s">
        <v>32</v>
      </c>
      <c r="P453" s="23" t="s">
        <v>33</v>
      </c>
      <c r="Q453" s="23"/>
      <c r="R453" s="23"/>
      <c r="S453" s="19" t="s">
        <v>34</v>
      </c>
      <c r="V453" s="16" t="str">
        <f t="shared" ca="1" si="42"/>
        <v>FD</v>
      </c>
      <c r="W453" s="14" t="str">
        <f t="shared" ca="1" si="42"/>
        <v>Food industry</v>
      </c>
      <c r="X453" s="3" t="str">
        <f>'EE investment costs'!D502</f>
        <v>HT-75</v>
      </c>
      <c r="Y453" s="3" t="str">
        <f>'EE investment costs'!E502</f>
        <v>Heat High Temp. over 150C</v>
      </c>
      <c r="AC453" s="123">
        <f>'EE investment costs'!C502</f>
        <v>7.5</v>
      </c>
      <c r="AD453" s="22"/>
    </row>
    <row r="454" spans="2:30">
      <c r="B454" s="14" t="str">
        <f t="shared" ca="1" si="38"/>
        <v>INDFDEFFRH-75</v>
      </c>
      <c r="C454" s="15" t="str">
        <f t="shared" ca="1" si="43"/>
        <v>IFDRH</v>
      </c>
      <c r="D454" s="16">
        <f>'EE investment costs'!$F$15</f>
        <v>2016</v>
      </c>
      <c r="E454" s="14">
        <f>VLOOKUP(X454,'EE investment costs'!$D$56:$R$656,15,0)</f>
        <v>16.653333333333336</v>
      </c>
      <c r="F454" s="17">
        <f ca="1">INDEX('EE investment costs'!$D$56:$R$656,MATCH(X454,'EE investment costs'!$D$56:$D$656,0),MATCH($V$8,'EE investment costs'!$D$56:$R$56,0))</f>
        <v>1551.9756924784474</v>
      </c>
      <c r="I454" s="18">
        <v>1</v>
      </c>
      <c r="J454" s="18">
        <v>1</v>
      </c>
      <c r="K454" s="14">
        <f t="shared" ca="1" si="41"/>
        <v>0</v>
      </c>
      <c r="M454" s="19" t="str">
        <f t="shared" ca="1" si="39"/>
        <v>INDFDEFFRH-75</v>
      </c>
      <c r="N454" s="23" t="str">
        <f t="shared" ca="1" si="40"/>
        <v>Food industry Saving Tech-Heat Room Heat 7.5y</v>
      </c>
      <c r="O454" s="23" t="s">
        <v>32</v>
      </c>
      <c r="P454" s="23" t="s">
        <v>33</v>
      </c>
      <c r="Q454" s="23"/>
      <c r="R454" s="23"/>
      <c r="S454" s="19" t="s">
        <v>34</v>
      </c>
      <c r="V454" s="16" t="str">
        <f t="shared" ca="1" si="42"/>
        <v>FD</v>
      </c>
      <c r="W454" s="14" t="str">
        <f t="shared" ca="1" si="42"/>
        <v>Food industry</v>
      </c>
      <c r="X454" s="3" t="str">
        <f>'EE investment costs'!D503</f>
        <v>RH-75</v>
      </c>
      <c r="Y454" s="3" t="str">
        <f>'EE investment costs'!E503</f>
        <v>Heat Room Heat</v>
      </c>
      <c r="AC454" s="123">
        <f>'EE investment costs'!C503</f>
        <v>7.5</v>
      </c>
      <c r="AD454" s="22"/>
    </row>
    <row r="455" spans="2:30">
      <c r="B455" s="14" t="str">
        <f t="shared" ca="1" si="38"/>
        <v>INDFDEFFLA-75</v>
      </c>
      <c r="C455" s="15" t="str">
        <f t="shared" ca="1" si="43"/>
        <v>IFDLA</v>
      </c>
      <c r="D455" s="16">
        <f>'EE investment costs'!$F$15</f>
        <v>2016</v>
      </c>
      <c r="E455" s="14">
        <f>VLOOKUP(X455,'EE investment costs'!$D$56:$R$656,15,0)</f>
        <v>4.3661666666666665</v>
      </c>
      <c r="F455" s="17">
        <f ca="1">INDEX('EE investment costs'!$D$56:$R$656,MATCH(X455,'EE investment costs'!$D$56:$D$656,0),MATCH($V$8,'EE investment costs'!$D$56:$R$56,0))</f>
        <v>2117.4051345873108</v>
      </c>
      <c r="I455" s="18">
        <v>1</v>
      </c>
      <c r="J455" s="18">
        <v>1</v>
      </c>
      <c r="K455" s="14">
        <f t="shared" ca="1" si="41"/>
        <v>0</v>
      </c>
      <c r="M455" s="19" t="str">
        <f t="shared" ca="1" si="39"/>
        <v>INDFDEFFLA-75</v>
      </c>
      <c r="N455" s="23" t="str">
        <f t="shared" ca="1" si="40"/>
        <v>Food industry Saving Tech-Light 7.5y</v>
      </c>
      <c r="O455" s="23" t="s">
        <v>32</v>
      </c>
      <c r="P455" s="23" t="s">
        <v>33</v>
      </c>
      <c r="Q455" s="23"/>
      <c r="R455" s="23"/>
      <c r="S455" s="19" t="s">
        <v>34</v>
      </c>
      <c r="V455" s="16" t="str">
        <f t="shared" ca="1" si="42"/>
        <v>FD</v>
      </c>
      <c r="W455" s="14" t="str">
        <f t="shared" ca="1" si="42"/>
        <v>Food industry</v>
      </c>
      <c r="X455" s="3" t="str">
        <f>'EE investment costs'!D504</f>
        <v>LA-75</v>
      </c>
      <c r="Y455" s="3" t="str">
        <f>'EE investment costs'!E504</f>
        <v>Light</v>
      </c>
      <c r="AC455" s="123">
        <f>'EE investment costs'!C504</f>
        <v>7.5</v>
      </c>
      <c r="AD455" s="22"/>
    </row>
    <row r="456" spans="2:30">
      <c r="B456" s="14" t="str">
        <f t="shared" ref="B456:B519" ca="1" si="44">M456</f>
        <v>INDFDEFFEM-75</v>
      </c>
      <c r="C456" s="15" t="str">
        <f t="shared" ca="1" si="43"/>
        <v>IFDEM</v>
      </c>
      <c r="D456" s="16">
        <f>'EE investment costs'!$F$15</f>
        <v>2016</v>
      </c>
      <c r="E456" s="14">
        <f>VLOOKUP(X456,'EE investment costs'!$D$56:$R$656,15,0)</f>
        <v>4.5844749999999994</v>
      </c>
      <c r="F456" s="17">
        <f ca="1">INDEX('EE investment costs'!$D$56:$R$656,MATCH(X456,'EE investment costs'!$D$56:$D$656,0),MATCH($V$8,'EE investment costs'!$D$56:$R$56,0))</f>
        <v>2360.445657730857</v>
      </c>
      <c r="I456" s="18">
        <v>1</v>
      </c>
      <c r="J456" s="18">
        <v>1</v>
      </c>
      <c r="K456" s="14">
        <f t="shared" ca="1" si="41"/>
        <v>0</v>
      </c>
      <c r="M456" s="19" t="str">
        <f t="shared" ref="M456:M519" ca="1" si="45">CONCATENATE("IND",$V$8,"EFF",$X456)</f>
        <v>INDFDEFFEM-75</v>
      </c>
      <c r="N456" s="23" t="str">
        <f t="shared" ca="1" si="40"/>
        <v>Food industry Saving Tech-Electric Motors 7.5y</v>
      </c>
      <c r="O456" s="23" t="s">
        <v>32</v>
      </c>
      <c r="P456" s="23" t="s">
        <v>33</v>
      </c>
      <c r="Q456" s="23"/>
      <c r="R456" s="23"/>
      <c r="S456" s="19" t="s">
        <v>34</v>
      </c>
      <c r="V456" s="16" t="str">
        <f t="shared" ca="1" si="42"/>
        <v>FD</v>
      </c>
      <c r="W456" s="14" t="str">
        <f t="shared" ca="1" si="42"/>
        <v>Food industry</v>
      </c>
      <c r="X456" s="3" t="str">
        <f>'EE investment costs'!D505</f>
        <v>EM-75</v>
      </c>
      <c r="Y456" s="3" t="str">
        <f>'EE investment costs'!E505</f>
        <v>Electric Motors</v>
      </c>
      <c r="AC456" s="123">
        <f>'EE investment costs'!C505</f>
        <v>7.5</v>
      </c>
      <c r="AD456" s="22"/>
    </row>
    <row r="457" spans="2:30">
      <c r="B457" s="14" t="str">
        <f t="shared" ca="1" si="44"/>
        <v>INDFDEFFTF-75</v>
      </c>
      <c r="C457" s="15" t="str">
        <f t="shared" ca="1" si="43"/>
        <v>IFDTF</v>
      </c>
      <c r="D457" s="16">
        <f>'EE investment costs'!$F$15</f>
        <v>2016</v>
      </c>
      <c r="E457" s="14">
        <f>VLOOKUP(X457,'EE investment costs'!$D$56:$R$656,15,0)</f>
        <v>17.916666666666664</v>
      </c>
      <c r="F457" s="17">
        <f ca="1">INDEX('EE investment costs'!$D$56:$R$656,MATCH(X457,'EE investment costs'!$D$56:$D$656,0),MATCH($V$8,'EE investment costs'!$D$56:$R$56,0))</f>
        <v>1102.02825523866</v>
      </c>
      <c r="I457" s="18">
        <v>1</v>
      </c>
      <c r="J457" s="18">
        <v>1</v>
      </c>
      <c r="K457" s="14">
        <f t="shared" ca="1" si="41"/>
        <v>1</v>
      </c>
      <c r="M457" s="19" t="str">
        <f t="shared" ca="1" si="45"/>
        <v>INDFDEFFTF-75</v>
      </c>
      <c r="N457" s="23" t="str">
        <f t="shared" ref="N457:N520" ca="1" si="46">$W$8&amp;" Saving Tech"&amp;"-"&amp;$Y457&amp;" "&amp;AC457&amp;"y"</f>
        <v>Food industry Saving Tech-Haulage Tractors, Trucks, Fishing boats 7.5y</v>
      </c>
      <c r="O457" s="23" t="s">
        <v>32</v>
      </c>
      <c r="P457" s="23" t="s">
        <v>33</v>
      </c>
      <c r="Q457" s="23"/>
      <c r="R457" s="23"/>
      <c r="S457" s="19" t="s">
        <v>34</v>
      </c>
      <c r="V457" s="16" t="str">
        <f t="shared" ca="1" si="42"/>
        <v>FD</v>
      </c>
      <c r="W457" s="14" t="str">
        <f t="shared" ca="1" si="42"/>
        <v>Food industry</v>
      </c>
      <c r="X457" s="3" t="str">
        <f>'EE investment costs'!D506</f>
        <v>TF-75</v>
      </c>
      <c r="Y457" s="3" t="str">
        <f>'EE investment costs'!E506</f>
        <v>Haulage Tractors, Trucks, Fishing boats</v>
      </c>
      <c r="AC457" s="123">
        <f>'EE investment costs'!C506</f>
        <v>7.5</v>
      </c>
      <c r="AD457" s="22"/>
    </row>
    <row r="458" spans="2:30">
      <c r="B458" s="14" t="str">
        <f t="shared" ca="1" si="44"/>
        <v>INDFDEFFMT-76</v>
      </c>
      <c r="C458" s="15" t="str">
        <f t="shared" ca="1" si="43"/>
        <v>IFDMT</v>
      </c>
      <c r="D458" s="16">
        <f>'EE investment costs'!$F$15</f>
        <v>2016</v>
      </c>
      <c r="E458" s="14">
        <f>VLOOKUP(X458,'EE investment costs'!$D$56:$R$656,15,0)</f>
        <v>6.3599999999999994</v>
      </c>
      <c r="F458" s="17">
        <f ca="1">INDEX('EE investment costs'!$D$56:$R$656,MATCH(X458,'EE investment costs'!$D$56:$D$656,0),MATCH($V$8,'EE investment costs'!$D$56:$R$56,0))</f>
        <v>971.52847344169061</v>
      </c>
      <c r="I458" s="18">
        <v>1</v>
      </c>
      <c r="J458" s="18">
        <v>1</v>
      </c>
      <c r="K458" s="14">
        <f t="shared" ref="K458:K521" ca="1" si="47">IF(F458&lt;500,1,0)+IF(F458&lt;600,1,0)+IF(F458&lt;700,1,0)+IF(F458&lt;800,1,0)+IF(F458&lt;900,1,0)+IF(F458&lt;1000,1,0)+IF(F458&lt;1100,1,0)+IF(F458&lt;1200,1,0)</f>
        <v>3</v>
      </c>
      <c r="M458" s="19" t="str">
        <f t="shared" ca="1" si="45"/>
        <v>INDFDEFFMT-76</v>
      </c>
      <c r="N458" s="23" t="str">
        <f t="shared" ca="1" si="46"/>
        <v>Food industry Saving Tech-Heat Medium Temp. up to 150C 7.6y</v>
      </c>
      <c r="O458" s="23" t="s">
        <v>32</v>
      </c>
      <c r="P458" s="23" t="s">
        <v>33</v>
      </c>
      <c r="Q458" s="23"/>
      <c r="R458" s="23"/>
      <c r="S458" s="19" t="s">
        <v>34</v>
      </c>
      <c r="V458" s="16" t="str">
        <f t="shared" ref="V458:W521" ca="1" si="48">V457</f>
        <v>FD</v>
      </c>
      <c r="W458" s="14" t="str">
        <f t="shared" ca="1" si="48"/>
        <v>Food industry</v>
      </c>
      <c r="X458" s="3" t="str">
        <f>'EE investment costs'!D507</f>
        <v>MT-76</v>
      </c>
      <c r="Y458" s="3" t="str">
        <f>'EE investment costs'!E507</f>
        <v>Heat Medium Temp. up to 150C</v>
      </c>
      <c r="AC458" s="123">
        <f>'EE investment costs'!C507</f>
        <v>7.6</v>
      </c>
      <c r="AD458" s="22"/>
    </row>
    <row r="459" spans="2:30">
      <c r="B459" s="14" t="str">
        <f t="shared" ca="1" si="44"/>
        <v>INDFDEFFHT-76</v>
      </c>
      <c r="C459" s="15" t="str">
        <f t="shared" ca="1" si="43"/>
        <v>IFDHT</v>
      </c>
      <c r="D459" s="16">
        <f>'EE investment costs'!$F$15</f>
        <v>2016</v>
      </c>
      <c r="E459" s="14">
        <f>VLOOKUP(X459,'EE investment costs'!$D$56:$R$656,15,0)</f>
        <v>5.0880000000000001</v>
      </c>
      <c r="F459" s="17">
        <f ca="1">INDEX('EE investment costs'!$D$56:$R$656,MATCH(X459,'EE investment costs'!$D$56:$D$656,0),MATCH($V$8,'EE investment costs'!$D$56:$R$56,0))</f>
        <v>703.48398619294016</v>
      </c>
      <c r="I459" s="18">
        <v>1</v>
      </c>
      <c r="J459" s="18">
        <v>1</v>
      </c>
      <c r="K459" s="14">
        <f t="shared" ca="1" si="47"/>
        <v>5</v>
      </c>
      <c r="M459" s="19" t="str">
        <f t="shared" ca="1" si="45"/>
        <v>INDFDEFFHT-76</v>
      </c>
      <c r="N459" s="23" t="str">
        <f t="shared" ca="1" si="46"/>
        <v>Food industry Saving Tech-Heat High Temp. over 150C 7.6y</v>
      </c>
      <c r="O459" s="23" t="s">
        <v>32</v>
      </c>
      <c r="P459" s="23" t="s">
        <v>33</v>
      </c>
      <c r="Q459" s="23"/>
      <c r="R459" s="23"/>
      <c r="S459" s="19" t="s">
        <v>34</v>
      </c>
      <c r="V459" s="16" t="str">
        <f t="shared" ca="1" si="48"/>
        <v>FD</v>
      </c>
      <c r="W459" s="14" t="str">
        <f t="shared" ca="1" si="48"/>
        <v>Food industry</v>
      </c>
      <c r="X459" s="3" t="str">
        <f>'EE investment costs'!D508</f>
        <v>HT-76</v>
      </c>
      <c r="Y459" s="3" t="str">
        <f>'EE investment costs'!E508</f>
        <v>Heat High Temp. over 150C</v>
      </c>
      <c r="AC459" s="123">
        <f>'EE investment costs'!C508</f>
        <v>7.6</v>
      </c>
      <c r="AD459" s="22"/>
    </row>
    <row r="460" spans="2:30">
      <c r="B460" s="14" t="str">
        <f t="shared" ca="1" si="44"/>
        <v>INDFDEFFRH-76</v>
      </c>
      <c r="C460" s="15" t="str">
        <f t="shared" ca="1" si="43"/>
        <v>IFDRH</v>
      </c>
      <c r="D460" s="16">
        <f>'EE investment costs'!$F$15</f>
        <v>2016</v>
      </c>
      <c r="E460" s="14">
        <f>VLOOKUP(X460,'EE investment costs'!$D$56:$R$656,15,0)</f>
        <v>16.672000000000004</v>
      </c>
      <c r="F460" s="17">
        <f ca="1">INDEX('EE investment costs'!$D$56:$R$656,MATCH(X460,'EE investment costs'!$D$56:$D$656,0),MATCH($V$8,'EE investment costs'!$D$56:$R$56,0))</f>
        <v>1590.7750847904088</v>
      </c>
      <c r="I460" s="18">
        <v>1</v>
      </c>
      <c r="J460" s="18">
        <v>1</v>
      </c>
      <c r="K460" s="14">
        <f t="shared" ca="1" si="47"/>
        <v>0</v>
      </c>
      <c r="M460" s="19" t="str">
        <f t="shared" ca="1" si="45"/>
        <v>INDFDEFFRH-76</v>
      </c>
      <c r="N460" s="23" t="str">
        <f t="shared" ca="1" si="46"/>
        <v>Food industry Saving Tech-Heat Room Heat 7.6y</v>
      </c>
      <c r="O460" s="23" t="s">
        <v>32</v>
      </c>
      <c r="P460" s="23" t="s">
        <v>33</v>
      </c>
      <c r="Q460" s="23"/>
      <c r="R460" s="23"/>
      <c r="S460" s="19" t="s">
        <v>34</v>
      </c>
      <c r="V460" s="16" t="str">
        <f t="shared" ca="1" si="48"/>
        <v>FD</v>
      </c>
      <c r="W460" s="14" t="str">
        <f t="shared" ca="1" si="48"/>
        <v>Food industry</v>
      </c>
      <c r="X460" s="3" t="str">
        <f>'EE investment costs'!D509</f>
        <v>RH-76</v>
      </c>
      <c r="Y460" s="3" t="str">
        <f>'EE investment costs'!E509</f>
        <v>Heat Room Heat</v>
      </c>
      <c r="AC460" s="123">
        <f>'EE investment costs'!C509</f>
        <v>7.6</v>
      </c>
      <c r="AD460" s="22"/>
    </row>
    <row r="461" spans="2:30">
      <c r="B461" s="14" t="str">
        <f t="shared" ca="1" si="44"/>
        <v>INDFDEFFLA-76</v>
      </c>
      <c r="C461" s="15" t="str">
        <f t="shared" ca="1" si="43"/>
        <v>IFDLA</v>
      </c>
      <c r="D461" s="16">
        <f>'EE investment costs'!$F$15</f>
        <v>2016</v>
      </c>
      <c r="E461" s="14">
        <f>VLOOKUP(X461,'EE investment costs'!$D$56:$R$656,15,0)</f>
        <v>4.3792</v>
      </c>
      <c r="F461" s="17">
        <f ca="1">INDEX('EE investment costs'!$D$56:$R$656,MATCH(X461,'EE investment costs'!$D$56:$D$656,0),MATCH($V$8,'EE investment costs'!$D$56:$R$56,0))</f>
        <v>2132.8077732654706</v>
      </c>
      <c r="I461" s="18">
        <v>1</v>
      </c>
      <c r="J461" s="18">
        <v>1</v>
      </c>
      <c r="K461" s="14">
        <f t="shared" ca="1" si="47"/>
        <v>0</v>
      </c>
      <c r="M461" s="19" t="str">
        <f t="shared" ca="1" si="45"/>
        <v>INDFDEFFLA-76</v>
      </c>
      <c r="N461" s="23" t="str">
        <f t="shared" ca="1" si="46"/>
        <v>Food industry Saving Tech-Light 7.6y</v>
      </c>
      <c r="O461" s="23" t="s">
        <v>32</v>
      </c>
      <c r="P461" s="23" t="s">
        <v>33</v>
      </c>
      <c r="Q461" s="23"/>
      <c r="R461" s="23"/>
      <c r="S461" s="19" t="s">
        <v>34</v>
      </c>
      <c r="V461" s="16" t="str">
        <f t="shared" ca="1" si="48"/>
        <v>FD</v>
      </c>
      <c r="W461" s="14" t="str">
        <f t="shared" ca="1" si="48"/>
        <v>Food industry</v>
      </c>
      <c r="X461" s="3" t="str">
        <f>'EE investment costs'!D510</f>
        <v>LA-76</v>
      </c>
      <c r="Y461" s="3" t="str">
        <f>'EE investment costs'!E510</f>
        <v>Light</v>
      </c>
      <c r="AC461" s="123">
        <f>'EE investment costs'!C510</f>
        <v>7.6</v>
      </c>
      <c r="AD461" s="22"/>
    </row>
    <row r="462" spans="2:30">
      <c r="B462" s="14" t="str">
        <f t="shared" ca="1" si="44"/>
        <v>INDFDEFFEM-76</v>
      </c>
      <c r="C462" s="15" t="str">
        <f t="shared" ca="1" si="43"/>
        <v>IFDEM</v>
      </c>
      <c r="D462" s="16">
        <f>'EE investment costs'!$F$15</f>
        <v>2016</v>
      </c>
      <c r="E462" s="14">
        <f>VLOOKUP(X462,'EE investment costs'!$D$56:$R$656,15,0)</f>
        <v>4.59816</v>
      </c>
      <c r="F462" s="17">
        <f ca="1">INDEX('EE investment costs'!$D$56:$R$656,MATCH(X462,'EE investment costs'!$D$56:$D$656,0),MATCH($V$8,'EE investment costs'!$D$56:$R$56,0))</f>
        <v>2383.4546793001023</v>
      </c>
      <c r="I462" s="18">
        <v>1</v>
      </c>
      <c r="J462" s="18">
        <v>1</v>
      </c>
      <c r="K462" s="14">
        <f t="shared" ca="1" si="47"/>
        <v>0</v>
      </c>
      <c r="M462" s="19" t="str">
        <f t="shared" ca="1" si="45"/>
        <v>INDFDEFFEM-76</v>
      </c>
      <c r="N462" s="23" t="str">
        <f t="shared" ca="1" si="46"/>
        <v>Food industry Saving Tech-Electric Motors 7.6y</v>
      </c>
      <c r="O462" s="23" t="s">
        <v>32</v>
      </c>
      <c r="P462" s="23" t="s">
        <v>33</v>
      </c>
      <c r="Q462" s="23"/>
      <c r="R462" s="23"/>
      <c r="S462" s="19" t="s">
        <v>34</v>
      </c>
      <c r="V462" s="16" t="str">
        <f t="shared" ca="1" si="48"/>
        <v>FD</v>
      </c>
      <c r="W462" s="14" t="str">
        <f t="shared" ca="1" si="48"/>
        <v>Food industry</v>
      </c>
      <c r="X462" s="3" t="str">
        <f>'EE investment costs'!D511</f>
        <v>EM-76</v>
      </c>
      <c r="Y462" s="3" t="str">
        <f>'EE investment costs'!E511</f>
        <v>Electric Motors</v>
      </c>
      <c r="AC462" s="123">
        <f>'EE investment costs'!C511</f>
        <v>7.6</v>
      </c>
      <c r="AD462" s="22"/>
    </row>
    <row r="463" spans="2:30">
      <c r="B463" s="14" t="str">
        <f t="shared" ca="1" si="44"/>
        <v>INDFDEFFTF-76</v>
      </c>
      <c r="C463" s="15" t="str">
        <f t="shared" ca="1" si="43"/>
        <v>IFDTF</v>
      </c>
      <c r="D463" s="16">
        <f>'EE investment costs'!$F$15</f>
        <v>2016</v>
      </c>
      <c r="E463" s="14">
        <f>VLOOKUP(X463,'EE investment costs'!$D$56:$R$656,15,0)</f>
        <v>18</v>
      </c>
      <c r="F463" s="17">
        <f ca="1">INDEX('EE investment costs'!$D$56:$R$656,MATCH(X463,'EE investment costs'!$D$56:$D$656,0),MATCH($V$8,'EE investment costs'!$D$56:$R$56,0))</f>
        <v>1116.721965308509</v>
      </c>
      <c r="I463" s="18">
        <v>1</v>
      </c>
      <c r="J463" s="18">
        <v>1</v>
      </c>
      <c r="K463" s="14">
        <f t="shared" ca="1" si="47"/>
        <v>1</v>
      </c>
      <c r="M463" s="19" t="str">
        <f t="shared" ca="1" si="45"/>
        <v>INDFDEFFTF-76</v>
      </c>
      <c r="N463" s="23" t="str">
        <f t="shared" ca="1" si="46"/>
        <v>Food industry Saving Tech-Haulage Tractors, Trucks, Fishing boats 7.6y</v>
      </c>
      <c r="O463" s="23" t="s">
        <v>32</v>
      </c>
      <c r="P463" s="23" t="s">
        <v>33</v>
      </c>
      <c r="Q463" s="23"/>
      <c r="R463" s="23"/>
      <c r="S463" s="19" t="s">
        <v>34</v>
      </c>
      <c r="V463" s="16" t="str">
        <f t="shared" ca="1" si="48"/>
        <v>FD</v>
      </c>
      <c r="W463" s="14" t="str">
        <f t="shared" ca="1" si="48"/>
        <v>Food industry</v>
      </c>
      <c r="X463" s="3" t="str">
        <f>'EE investment costs'!D512</f>
        <v>TF-76</v>
      </c>
      <c r="Y463" s="3" t="str">
        <f>'EE investment costs'!E512</f>
        <v>Haulage Tractors, Trucks, Fishing boats</v>
      </c>
      <c r="AC463" s="123">
        <f>'EE investment costs'!C512</f>
        <v>7.6</v>
      </c>
      <c r="AD463" s="22"/>
    </row>
    <row r="464" spans="2:30">
      <c r="B464" s="14" t="str">
        <f t="shared" ca="1" si="44"/>
        <v>INDFDEFFMT-77</v>
      </c>
      <c r="C464" s="15" t="str">
        <f t="shared" ca="1" si="43"/>
        <v>IFDMT</v>
      </c>
      <c r="D464" s="16">
        <f>'EE investment costs'!$F$15</f>
        <v>2016</v>
      </c>
      <c r="E464" s="14">
        <f>VLOOKUP(X464,'EE investment costs'!$D$56:$R$656,15,0)</f>
        <v>6.37</v>
      </c>
      <c r="F464" s="17">
        <f ca="1">INDEX('EE investment costs'!$D$56:$R$656,MATCH(X464,'EE investment costs'!$D$56:$D$656,0),MATCH($V$8,'EE investment costs'!$D$56:$R$56,0))</f>
        <v>982.10311030129333</v>
      </c>
      <c r="I464" s="18">
        <v>1</v>
      </c>
      <c r="J464" s="18">
        <v>1</v>
      </c>
      <c r="K464" s="14">
        <f t="shared" ca="1" si="47"/>
        <v>3</v>
      </c>
      <c r="M464" s="19" t="str">
        <f t="shared" ca="1" si="45"/>
        <v>INDFDEFFMT-77</v>
      </c>
      <c r="N464" s="23" t="str">
        <f t="shared" ca="1" si="46"/>
        <v>Food industry Saving Tech-Heat Medium Temp. up to 150C 7.7y</v>
      </c>
      <c r="O464" s="23" t="s">
        <v>32</v>
      </c>
      <c r="P464" s="23" t="s">
        <v>33</v>
      </c>
      <c r="Q464" s="23"/>
      <c r="R464" s="23"/>
      <c r="S464" s="19" t="s">
        <v>34</v>
      </c>
      <c r="V464" s="16" t="str">
        <f t="shared" ca="1" si="48"/>
        <v>FD</v>
      </c>
      <c r="W464" s="14" t="str">
        <f t="shared" ca="1" si="48"/>
        <v>Food industry</v>
      </c>
      <c r="X464" s="3" t="str">
        <f>'EE investment costs'!D513</f>
        <v>MT-77</v>
      </c>
      <c r="Y464" s="3" t="str">
        <f>'EE investment costs'!E513</f>
        <v>Heat Medium Temp. up to 150C</v>
      </c>
      <c r="AC464" s="123">
        <f>'EE investment costs'!C513</f>
        <v>7.7</v>
      </c>
      <c r="AD464" s="22"/>
    </row>
    <row r="465" spans="2:30">
      <c r="B465" s="14" t="str">
        <f t="shared" ca="1" si="44"/>
        <v>INDFDEFFHT-77</v>
      </c>
      <c r="C465" s="15" t="str">
        <f t="shared" ca="1" si="43"/>
        <v>IFDHT</v>
      </c>
      <c r="D465" s="16">
        <f>'EE investment costs'!$F$15</f>
        <v>2016</v>
      </c>
      <c r="E465" s="14">
        <f>VLOOKUP(X465,'EE investment costs'!$D$56:$R$656,15,0)</f>
        <v>5.0960000000000001</v>
      </c>
      <c r="F465" s="17">
        <f ca="1">INDEX('EE investment costs'!$D$56:$R$656,MATCH(X465,'EE investment costs'!$D$56:$D$656,0),MATCH($V$8,'EE investment costs'!$D$56:$R$56,0))</f>
        <v>709.81542756335796</v>
      </c>
      <c r="I465" s="18">
        <v>1</v>
      </c>
      <c r="J465" s="18">
        <v>1</v>
      </c>
      <c r="K465" s="14">
        <f t="shared" ca="1" si="47"/>
        <v>5</v>
      </c>
      <c r="M465" s="19" t="str">
        <f t="shared" ca="1" si="45"/>
        <v>INDFDEFFHT-77</v>
      </c>
      <c r="N465" s="23" t="str">
        <f t="shared" ca="1" si="46"/>
        <v>Food industry Saving Tech-Heat High Temp. over 150C 7.7y</v>
      </c>
      <c r="O465" s="23" t="s">
        <v>32</v>
      </c>
      <c r="P465" s="23" t="s">
        <v>33</v>
      </c>
      <c r="Q465" s="23"/>
      <c r="R465" s="23"/>
      <c r="S465" s="19" t="s">
        <v>34</v>
      </c>
      <c r="V465" s="16" t="str">
        <f t="shared" ca="1" si="48"/>
        <v>FD</v>
      </c>
      <c r="W465" s="14" t="str">
        <f t="shared" ca="1" si="48"/>
        <v>Food industry</v>
      </c>
      <c r="X465" s="3" t="str">
        <f>'EE investment costs'!D514</f>
        <v>HT-77</v>
      </c>
      <c r="Y465" s="3" t="str">
        <f>'EE investment costs'!E514</f>
        <v>Heat High Temp. over 150C</v>
      </c>
      <c r="AC465" s="123">
        <f>'EE investment costs'!C514</f>
        <v>7.7</v>
      </c>
      <c r="AD465" s="22"/>
    </row>
    <row r="466" spans="2:30">
      <c r="B466" s="14" t="str">
        <f t="shared" ca="1" si="44"/>
        <v>INDFDEFFRH-77</v>
      </c>
      <c r="C466" s="15" t="str">
        <f t="shared" ca="1" si="43"/>
        <v>IFDRH</v>
      </c>
      <c r="D466" s="16">
        <f>'EE investment costs'!$F$15</f>
        <v>2016</v>
      </c>
      <c r="E466" s="14">
        <f>VLOOKUP(X466,'EE investment costs'!$D$56:$R$656,15,0)</f>
        <v>16.690666666666669</v>
      </c>
      <c r="F466" s="17">
        <f ca="1">INDEX('EE investment costs'!$D$56:$R$656,MATCH(X466,'EE investment costs'!$D$56:$D$656,0),MATCH($V$8,'EE investment costs'!$D$56:$R$56,0))</f>
        <v>1629.5744771023701</v>
      </c>
      <c r="I466" s="18">
        <v>1</v>
      </c>
      <c r="J466" s="18">
        <v>1</v>
      </c>
      <c r="K466" s="14">
        <f t="shared" ca="1" si="47"/>
        <v>0</v>
      </c>
      <c r="M466" s="19" t="str">
        <f t="shared" ca="1" si="45"/>
        <v>INDFDEFFRH-77</v>
      </c>
      <c r="N466" s="23" t="str">
        <f t="shared" ca="1" si="46"/>
        <v>Food industry Saving Tech-Heat Room Heat 7.7y</v>
      </c>
      <c r="O466" s="23" t="s">
        <v>32</v>
      </c>
      <c r="P466" s="23" t="s">
        <v>33</v>
      </c>
      <c r="Q466" s="23"/>
      <c r="R466" s="23"/>
      <c r="S466" s="19" t="s">
        <v>34</v>
      </c>
      <c r="V466" s="16" t="str">
        <f t="shared" ca="1" si="48"/>
        <v>FD</v>
      </c>
      <c r="W466" s="14" t="str">
        <f t="shared" ca="1" si="48"/>
        <v>Food industry</v>
      </c>
      <c r="X466" s="3" t="str">
        <f>'EE investment costs'!D515</f>
        <v>RH-77</v>
      </c>
      <c r="Y466" s="3" t="str">
        <f>'EE investment costs'!E515</f>
        <v>Heat Room Heat</v>
      </c>
      <c r="AC466" s="123">
        <f>'EE investment costs'!C515</f>
        <v>7.7</v>
      </c>
      <c r="AD466" s="22"/>
    </row>
    <row r="467" spans="2:30">
      <c r="B467" s="14" t="str">
        <f t="shared" ca="1" si="44"/>
        <v>INDFDEFFLA-77</v>
      </c>
      <c r="C467" s="15" t="str">
        <f t="shared" ca="1" si="43"/>
        <v>IFDLA</v>
      </c>
      <c r="D467" s="16">
        <f>'EE investment costs'!$F$15</f>
        <v>2016</v>
      </c>
      <c r="E467" s="14">
        <f>VLOOKUP(X467,'EE investment costs'!$D$56:$R$656,15,0)</f>
        <v>4.3922333333333334</v>
      </c>
      <c r="F467" s="17">
        <f ca="1">INDEX('EE investment costs'!$D$56:$R$656,MATCH(X467,'EE investment costs'!$D$56:$D$656,0),MATCH($V$8,'EE investment costs'!$D$56:$R$56,0))</f>
        <v>2148.2104119436303</v>
      </c>
      <c r="I467" s="18">
        <v>1</v>
      </c>
      <c r="J467" s="18">
        <v>1</v>
      </c>
      <c r="K467" s="14">
        <f t="shared" ca="1" si="47"/>
        <v>0</v>
      </c>
      <c r="M467" s="19" t="str">
        <f t="shared" ca="1" si="45"/>
        <v>INDFDEFFLA-77</v>
      </c>
      <c r="N467" s="23" t="str">
        <f t="shared" ca="1" si="46"/>
        <v>Food industry Saving Tech-Light 7.7y</v>
      </c>
      <c r="O467" s="23" t="s">
        <v>32</v>
      </c>
      <c r="P467" s="23" t="s">
        <v>33</v>
      </c>
      <c r="Q467" s="23"/>
      <c r="R467" s="23"/>
      <c r="S467" s="19" t="s">
        <v>34</v>
      </c>
      <c r="V467" s="16" t="str">
        <f t="shared" ca="1" si="48"/>
        <v>FD</v>
      </c>
      <c r="W467" s="14" t="str">
        <f t="shared" ca="1" si="48"/>
        <v>Food industry</v>
      </c>
      <c r="X467" s="3" t="str">
        <f>'EE investment costs'!D516</f>
        <v>LA-77</v>
      </c>
      <c r="Y467" s="3" t="str">
        <f>'EE investment costs'!E516</f>
        <v>Light</v>
      </c>
      <c r="AC467" s="123">
        <f>'EE investment costs'!C516</f>
        <v>7.7</v>
      </c>
      <c r="AD467" s="22"/>
    </row>
    <row r="468" spans="2:30">
      <c r="B468" s="14" t="str">
        <f t="shared" ca="1" si="44"/>
        <v>INDFDEFFEM-77</v>
      </c>
      <c r="C468" s="15" t="str">
        <f t="shared" ca="1" si="43"/>
        <v>IFDEM</v>
      </c>
      <c r="D468" s="16">
        <f>'EE investment costs'!$F$15</f>
        <v>2016</v>
      </c>
      <c r="E468" s="14">
        <f>VLOOKUP(X468,'EE investment costs'!$D$56:$R$656,15,0)</f>
        <v>4.6118449999999998</v>
      </c>
      <c r="F468" s="17">
        <f ca="1">INDEX('EE investment costs'!$D$56:$R$656,MATCH(X468,'EE investment costs'!$D$56:$D$656,0),MATCH($V$8,'EE investment costs'!$D$56:$R$56,0))</f>
        <v>2406.4637008693476</v>
      </c>
      <c r="I468" s="18">
        <v>1</v>
      </c>
      <c r="J468" s="18">
        <v>1</v>
      </c>
      <c r="K468" s="14">
        <f t="shared" ca="1" si="47"/>
        <v>0</v>
      </c>
      <c r="M468" s="19" t="str">
        <f t="shared" ca="1" si="45"/>
        <v>INDFDEFFEM-77</v>
      </c>
      <c r="N468" s="23" t="str">
        <f t="shared" ca="1" si="46"/>
        <v>Food industry Saving Tech-Electric Motors 7.7y</v>
      </c>
      <c r="O468" s="23" t="s">
        <v>32</v>
      </c>
      <c r="P468" s="23" t="s">
        <v>33</v>
      </c>
      <c r="Q468" s="23"/>
      <c r="R468" s="23"/>
      <c r="S468" s="19" t="s">
        <v>34</v>
      </c>
      <c r="V468" s="16" t="str">
        <f t="shared" ca="1" si="48"/>
        <v>FD</v>
      </c>
      <c r="W468" s="14" t="str">
        <f t="shared" ca="1" si="48"/>
        <v>Food industry</v>
      </c>
      <c r="X468" s="3" t="str">
        <f>'EE investment costs'!D517</f>
        <v>EM-77</v>
      </c>
      <c r="Y468" s="3" t="str">
        <f>'EE investment costs'!E517</f>
        <v>Electric Motors</v>
      </c>
      <c r="AC468" s="123">
        <f>'EE investment costs'!C517</f>
        <v>7.7</v>
      </c>
      <c r="AD468" s="22"/>
    </row>
    <row r="469" spans="2:30">
      <c r="B469" s="14" t="str">
        <f t="shared" ca="1" si="44"/>
        <v>INDFDEFFTF-77</v>
      </c>
      <c r="C469" s="15" t="str">
        <f t="shared" ca="1" si="43"/>
        <v>IFDTF</v>
      </c>
      <c r="D469" s="16">
        <f>'EE investment costs'!$F$15</f>
        <v>2016</v>
      </c>
      <c r="E469" s="14">
        <f>VLOOKUP(X469,'EE investment costs'!$D$56:$R$656,15,0)</f>
        <v>18.083333333333332</v>
      </c>
      <c r="F469" s="17">
        <f ca="1">INDEX('EE investment costs'!$D$56:$R$656,MATCH(X469,'EE investment costs'!$D$56:$D$656,0),MATCH($V$8,'EE investment costs'!$D$56:$R$56,0))</f>
        <v>1131.4156753783577</v>
      </c>
      <c r="I469" s="18">
        <v>1</v>
      </c>
      <c r="J469" s="18">
        <v>1</v>
      </c>
      <c r="K469" s="14">
        <f t="shared" ca="1" si="47"/>
        <v>1</v>
      </c>
      <c r="M469" s="19" t="str">
        <f t="shared" ca="1" si="45"/>
        <v>INDFDEFFTF-77</v>
      </c>
      <c r="N469" s="23" t="str">
        <f t="shared" ca="1" si="46"/>
        <v>Food industry Saving Tech-Haulage Tractors, Trucks, Fishing boats 7.7y</v>
      </c>
      <c r="O469" s="23" t="s">
        <v>32</v>
      </c>
      <c r="P469" s="23" t="s">
        <v>33</v>
      </c>
      <c r="Q469" s="23"/>
      <c r="R469" s="23"/>
      <c r="S469" s="19" t="s">
        <v>34</v>
      </c>
      <c r="V469" s="16" t="str">
        <f t="shared" ca="1" si="48"/>
        <v>FD</v>
      </c>
      <c r="W469" s="14" t="str">
        <f t="shared" ca="1" si="48"/>
        <v>Food industry</v>
      </c>
      <c r="X469" s="3" t="str">
        <f>'EE investment costs'!D518</f>
        <v>TF-77</v>
      </c>
      <c r="Y469" s="3" t="str">
        <f>'EE investment costs'!E518</f>
        <v>Haulage Tractors, Trucks, Fishing boats</v>
      </c>
      <c r="AC469" s="123">
        <f>'EE investment costs'!C518</f>
        <v>7.7</v>
      </c>
      <c r="AD469" s="22"/>
    </row>
    <row r="470" spans="2:30">
      <c r="B470" s="14" t="str">
        <f t="shared" ca="1" si="44"/>
        <v>INDFDEFFMT-78</v>
      </c>
      <c r="C470" s="15" t="str">
        <f t="shared" ca="1" si="43"/>
        <v>IFDMT</v>
      </c>
      <c r="D470" s="16">
        <f>'EE investment costs'!$F$15</f>
        <v>2016</v>
      </c>
      <c r="E470" s="14">
        <f>VLOOKUP(X470,'EE investment costs'!$D$56:$R$656,15,0)</f>
        <v>6.38</v>
      </c>
      <c r="F470" s="17">
        <f ca="1">INDEX('EE investment costs'!$D$56:$R$656,MATCH(X470,'EE investment costs'!$D$56:$D$656,0),MATCH($V$8,'EE investment costs'!$D$56:$R$56,0))</f>
        <v>992.67774716089582</v>
      </c>
      <c r="I470" s="18">
        <v>1</v>
      </c>
      <c r="J470" s="18">
        <v>1</v>
      </c>
      <c r="K470" s="14">
        <f t="shared" ca="1" si="47"/>
        <v>3</v>
      </c>
      <c r="M470" s="19" t="str">
        <f t="shared" ca="1" si="45"/>
        <v>INDFDEFFMT-78</v>
      </c>
      <c r="N470" s="23" t="str">
        <f t="shared" ca="1" si="46"/>
        <v>Food industry Saving Tech-Heat Medium Temp. up to 150C 7.8y</v>
      </c>
      <c r="O470" s="23" t="s">
        <v>32</v>
      </c>
      <c r="P470" s="23" t="s">
        <v>33</v>
      </c>
      <c r="Q470" s="23"/>
      <c r="R470" s="23"/>
      <c r="S470" s="19" t="s">
        <v>34</v>
      </c>
      <c r="V470" s="16" t="str">
        <f t="shared" ca="1" si="48"/>
        <v>FD</v>
      </c>
      <c r="W470" s="14" t="str">
        <f t="shared" ca="1" si="48"/>
        <v>Food industry</v>
      </c>
      <c r="X470" s="3" t="str">
        <f>'EE investment costs'!D519</f>
        <v>MT-78</v>
      </c>
      <c r="Y470" s="3" t="str">
        <f>'EE investment costs'!E519</f>
        <v>Heat Medium Temp. up to 150C</v>
      </c>
      <c r="AC470" s="123">
        <f>'EE investment costs'!C519</f>
        <v>7.8</v>
      </c>
      <c r="AD470" s="22"/>
    </row>
    <row r="471" spans="2:30">
      <c r="B471" s="14" t="str">
        <f t="shared" ca="1" si="44"/>
        <v>INDFDEFFHT-78</v>
      </c>
      <c r="C471" s="15" t="str">
        <f t="shared" ca="1" si="43"/>
        <v>IFDHT</v>
      </c>
      <c r="D471" s="16">
        <f>'EE investment costs'!$F$15</f>
        <v>2016</v>
      </c>
      <c r="E471" s="14">
        <f>VLOOKUP(X471,'EE investment costs'!$D$56:$R$656,15,0)</f>
        <v>5.1040000000000001</v>
      </c>
      <c r="F471" s="17">
        <f ca="1">INDEX('EE investment costs'!$D$56:$R$656,MATCH(X471,'EE investment costs'!$D$56:$D$656,0),MATCH($V$8,'EE investment costs'!$D$56:$R$56,0))</f>
        <v>716.14686893377575</v>
      </c>
      <c r="I471" s="18">
        <v>1</v>
      </c>
      <c r="J471" s="18">
        <v>1</v>
      </c>
      <c r="K471" s="14">
        <f t="shared" ca="1" si="47"/>
        <v>5</v>
      </c>
      <c r="M471" s="19" t="str">
        <f t="shared" ca="1" si="45"/>
        <v>INDFDEFFHT-78</v>
      </c>
      <c r="N471" s="23" t="str">
        <f t="shared" ca="1" si="46"/>
        <v>Food industry Saving Tech-Heat High Temp. over 150C 7.8y</v>
      </c>
      <c r="O471" s="23" t="s">
        <v>32</v>
      </c>
      <c r="P471" s="23" t="s">
        <v>33</v>
      </c>
      <c r="Q471" s="23"/>
      <c r="R471" s="23"/>
      <c r="S471" s="19" t="s">
        <v>34</v>
      </c>
      <c r="V471" s="16" t="str">
        <f t="shared" ca="1" si="48"/>
        <v>FD</v>
      </c>
      <c r="W471" s="14" t="str">
        <f t="shared" ca="1" si="48"/>
        <v>Food industry</v>
      </c>
      <c r="X471" s="3" t="str">
        <f>'EE investment costs'!D520</f>
        <v>HT-78</v>
      </c>
      <c r="Y471" s="3" t="str">
        <f>'EE investment costs'!E520</f>
        <v>Heat High Temp. over 150C</v>
      </c>
      <c r="AC471" s="123">
        <f>'EE investment costs'!C520</f>
        <v>7.8</v>
      </c>
      <c r="AD471" s="22"/>
    </row>
    <row r="472" spans="2:30">
      <c r="B472" s="14" t="str">
        <f t="shared" ca="1" si="44"/>
        <v>INDFDEFFRH-78</v>
      </c>
      <c r="C472" s="15" t="str">
        <f t="shared" ca="1" si="43"/>
        <v>IFDRH</v>
      </c>
      <c r="D472" s="16">
        <f>'EE investment costs'!$F$15</f>
        <v>2016</v>
      </c>
      <c r="E472" s="14">
        <f>VLOOKUP(X472,'EE investment costs'!$D$56:$R$656,15,0)</f>
        <v>16.709333333333337</v>
      </c>
      <c r="F472" s="17">
        <f ca="1">INDEX('EE investment costs'!$D$56:$R$656,MATCH(X472,'EE investment costs'!$D$56:$D$656,0),MATCH($V$8,'EE investment costs'!$D$56:$R$56,0))</f>
        <v>1668.3738694143308</v>
      </c>
      <c r="I472" s="18">
        <v>1</v>
      </c>
      <c r="J472" s="18">
        <v>1</v>
      </c>
      <c r="K472" s="14">
        <f t="shared" ca="1" si="47"/>
        <v>0</v>
      </c>
      <c r="M472" s="19" t="str">
        <f t="shared" ca="1" si="45"/>
        <v>INDFDEFFRH-78</v>
      </c>
      <c r="N472" s="23" t="str">
        <f t="shared" ca="1" si="46"/>
        <v>Food industry Saving Tech-Heat Room Heat 7.8y</v>
      </c>
      <c r="O472" s="23" t="s">
        <v>32</v>
      </c>
      <c r="P472" s="23" t="s">
        <v>33</v>
      </c>
      <c r="Q472" s="23"/>
      <c r="R472" s="23"/>
      <c r="S472" s="19" t="s">
        <v>34</v>
      </c>
      <c r="V472" s="16" t="str">
        <f t="shared" ca="1" si="48"/>
        <v>FD</v>
      </c>
      <c r="W472" s="14" t="str">
        <f t="shared" ca="1" si="48"/>
        <v>Food industry</v>
      </c>
      <c r="X472" s="3" t="str">
        <f>'EE investment costs'!D521</f>
        <v>RH-78</v>
      </c>
      <c r="Y472" s="3" t="str">
        <f>'EE investment costs'!E521</f>
        <v>Heat Room Heat</v>
      </c>
      <c r="AC472" s="123">
        <f>'EE investment costs'!C521</f>
        <v>7.8</v>
      </c>
      <c r="AD472" s="22"/>
    </row>
    <row r="473" spans="2:30">
      <c r="B473" s="14" t="str">
        <f t="shared" ca="1" si="44"/>
        <v>INDFDEFFLA-78</v>
      </c>
      <c r="C473" s="15" t="str">
        <f t="shared" ca="1" si="43"/>
        <v>IFDLA</v>
      </c>
      <c r="D473" s="16">
        <f>'EE investment costs'!$F$15</f>
        <v>2016</v>
      </c>
      <c r="E473" s="14">
        <f>VLOOKUP(X473,'EE investment costs'!$D$56:$R$656,15,0)</f>
        <v>4.4052666666666669</v>
      </c>
      <c r="F473" s="17">
        <f ca="1">INDEX('EE investment costs'!$D$56:$R$656,MATCH(X473,'EE investment costs'!$D$56:$D$656,0),MATCH($V$8,'EE investment costs'!$D$56:$R$56,0))</f>
        <v>2163.6130506217905</v>
      </c>
      <c r="I473" s="18">
        <v>1</v>
      </c>
      <c r="J473" s="18">
        <v>1</v>
      </c>
      <c r="K473" s="14">
        <f t="shared" ca="1" si="47"/>
        <v>0</v>
      </c>
      <c r="M473" s="19" t="str">
        <f t="shared" ca="1" si="45"/>
        <v>INDFDEFFLA-78</v>
      </c>
      <c r="N473" s="23" t="str">
        <f t="shared" ca="1" si="46"/>
        <v>Food industry Saving Tech-Light 7.8y</v>
      </c>
      <c r="O473" s="23" t="s">
        <v>32</v>
      </c>
      <c r="P473" s="23" t="s">
        <v>33</v>
      </c>
      <c r="Q473" s="23"/>
      <c r="R473" s="23"/>
      <c r="S473" s="19" t="s">
        <v>34</v>
      </c>
      <c r="V473" s="16" t="str">
        <f t="shared" ca="1" si="48"/>
        <v>FD</v>
      </c>
      <c r="W473" s="14" t="str">
        <f t="shared" ca="1" si="48"/>
        <v>Food industry</v>
      </c>
      <c r="X473" s="3" t="str">
        <f>'EE investment costs'!D522</f>
        <v>LA-78</v>
      </c>
      <c r="Y473" s="3" t="str">
        <f>'EE investment costs'!E522</f>
        <v>Light</v>
      </c>
      <c r="AC473" s="123">
        <f>'EE investment costs'!C522</f>
        <v>7.8</v>
      </c>
      <c r="AD473" s="22"/>
    </row>
    <row r="474" spans="2:30">
      <c r="B474" s="14" t="str">
        <f t="shared" ca="1" si="44"/>
        <v>INDFDEFFEM-78</v>
      </c>
      <c r="C474" s="15" t="str">
        <f t="shared" ca="1" si="43"/>
        <v>IFDEM</v>
      </c>
      <c r="D474" s="16">
        <f>'EE investment costs'!$F$15</f>
        <v>2016</v>
      </c>
      <c r="E474" s="14">
        <f>VLOOKUP(X474,'EE investment costs'!$D$56:$R$656,15,0)</f>
        <v>4.6255299999999995</v>
      </c>
      <c r="F474" s="17">
        <f ca="1">INDEX('EE investment costs'!$D$56:$R$656,MATCH(X474,'EE investment costs'!$D$56:$D$656,0),MATCH($V$8,'EE investment costs'!$D$56:$R$56,0))</f>
        <v>2429.4727224385924</v>
      </c>
      <c r="I474" s="18">
        <v>1</v>
      </c>
      <c r="J474" s="18">
        <v>1</v>
      </c>
      <c r="K474" s="14">
        <f t="shared" ca="1" si="47"/>
        <v>0</v>
      </c>
      <c r="M474" s="19" t="str">
        <f t="shared" ca="1" si="45"/>
        <v>INDFDEFFEM-78</v>
      </c>
      <c r="N474" s="23" t="str">
        <f t="shared" ca="1" si="46"/>
        <v>Food industry Saving Tech-Electric Motors 7.8y</v>
      </c>
      <c r="O474" s="23" t="s">
        <v>32</v>
      </c>
      <c r="P474" s="23" t="s">
        <v>33</v>
      </c>
      <c r="Q474" s="23"/>
      <c r="R474" s="23"/>
      <c r="S474" s="19" t="s">
        <v>34</v>
      </c>
      <c r="V474" s="16" t="str">
        <f t="shared" ca="1" si="48"/>
        <v>FD</v>
      </c>
      <c r="W474" s="14" t="str">
        <f t="shared" ca="1" si="48"/>
        <v>Food industry</v>
      </c>
      <c r="X474" s="3" t="str">
        <f>'EE investment costs'!D523</f>
        <v>EM-78</v>
      </c>
      <c r="Y474" s="3" t="str">
        <f>'EE investment costs'!E523</f>
        <v>Electric Motors</v>
      </c>
      <c r="AC474" s="123">
        <f>'EE investment costs'!C523</f>
        <v>7.8</v>
      </c>
      <c r="AD474" s="22"/>
    </row>
    <row r="475" spans="2:30">
      <c r="B475" s="14" t="str">
        <f t="shared" ca="1" si="44"/>
        <v>INDFDEFFTF-78</v>
      </c>
      <c r="C475" s="15" t="str">
        <f t="shared" ca="1" si="43"/>
        <v>IFDTF</v>
      </c>
      <c r="D475" s="16">
        <f>'EE investment costs'!$F$15</f>
        <v>2016</v>
      </c>
      <c r="E475" s="14">
        <f>VLOOKUP(X475,'EE investment costs'!$D$56:$R$656,15,0)</f>
        <v>18.166666666666664</v>
      </c>
      <c r="F475" s="17">
        <f ca="1">INDEX('EE investment costs'!$D$56:$R$656,MATCH(X475,'EE investment costs'!$D$56:$D$656,0),MATCH($V$8,'EE investment costs'!$D$56:$R$56,0))</f>
        <v>1146.1093854482065</v>
      </c>
      <c r="I475" s="18">
        <v>1</v>
      </c>
      <c r="J475" s="18">
        <v>1</v>
      </c>
      <c r="K475" s="14">
        <f t="shared" ca="1" si="47"/>
        <v>1</v>
      </c>
      <c r="M475" s="19" t="str">
        <f t="shared" ca="1" si="45"/>
        <v>INDFDEFFTF-78</v>
      </c>
      <c r="N475" s="23" t="str">
        <f t="shared" ca="1" si="46"/>
        <v>Food industry Saving Tech-Haulage Tractors, Trucks, Fishing boats 7.8y</v>
      </c>
      <c r="O475" s="23" t="s">
        <v>32</v>
      </c>
      <c r="P475" s="23" t="s">
        <v>33</v>
      </c>
      <c r="Q475" s="23"/>
      <c r="R475" s="23"/>
      <c r="S475" s="19" t="s">
        <v>34</v>
      </c>
      <c r="V475" s="16" t="str">
        <f t="shared" ca="1" si="48"/>
        <v>FD</v>
      </c>
      <c r="W475" s="14" t="str">
        <f t="shared" ca="1" si="48"/>
        <v>Food industry</v>
      </c>
      <c r="X475" s="3" t="str">
        <f>'EE investment costs'!D524</f>
        <v>TF-78</v>
      </c>
      <c r="Y475" s="3" t="str">
        <f>'EE investment costs'!E524</f>
        <v>Haulage Tractors, Trucks, Fishing boats</v>
      </c>
      <c r="AC475" s="123">
        <f>'EE investment costs'!C524</f>
        <v>7.8</v>
      </c>
      <c r="AD475" s="22"/>
    </row>
    <row r="476" spans="2:30">
      <c r="B476" s="14" t="str">
        <f t="shared" ca="1" si="44"/>
        <v>INDFDEFFMT-79</v>
      </c>
      <c r="C476" s="15" t="str">
        <f t="shared" ca="1" si="43"/>
        <v>IFDMT</v>
      </c>
      <c r="D476" s="16">
        <f>'EE investment costs'!$F$15</f>
        <v>2016</v>
      </c>
      <c r="E476" s="14">
        <f>VLOOKUP(X476,'EE investment costs'!$D$56:$R$656,15,0)</f>
        <v>6.39</v>
      </c>
      <c r="F476" s="17">
        <f ca="1">INDEX('EE investment costs'!$D$56:$R$656,MATCH(X476,'EE investment costs'!$D$56:$D$656,0),MATCH($V$8,'EE investment costs'!$D$56:$R$56,0))</f>
        <v>1003.2523840204985</v>
      </c>
      <c r="I476" s="18">
        <v>1</v>
      </c>
      <c r="J476" s="18">
        <v>1</v>
      </c>
      <c r="K476" s="14">
        <f t="shared" ca="1" si="47"/>
        <v>2</v>
      </c>
      <c r="M476" s="19" t="str">
        <f t="shared" ca="1" si="45"/>
        <v>INDFDEFFMT-79</v>
      </c>
      <c r="N476" s="23" t="str">
        <f t="shared" ca="1" si="46"/>
        <v>Food industry Saving Tech-Heat Medium Temp. up to 150C 7.9y</v>
      </c>
      <c r="O476" s="23" t="s">
        <v>32</v>
      </c>
      <c r="P476" s="23" t="s">
        <v>33</v>
      </c>
      <c r="Q476" s="23"/>
      <c r="R476" s="23"/>
      <c r="S476" s="19" t="s">
        <v>34</v>
      </c>
      <c r="V476" s="16" t="str">
        <f t="shared" ca="1" si="48"/>
        <v>FD</v>
      </c>
      <c r="W476" s="14" t="str">
        <f t="shared" ca="1" si="48"/>
        <v>Food industry</v>
      </c>
      <c r="X476" s="3" t="str">
        <f>'EE investment costs'!D525</f>
        <v>MT-79</v>
      </c>
      <c r="Y476" s="3" t="str">
        <f>'EE investment costs'!E525</f>
        <v>Heat Medium Temp. up to 150C</v>
      </c>
      <c r="AC476" s="123">
        <f>'EE investment costs'!C525</f>
        <v>7.9</v>
      </c>
      <c r="AD476" s="22"/>
    </row>
    <row r="477" spans="2:30">
      <c r="B477" s="14" t="str">
        <f t="shared" ca="1" si="44"/>
        <v>INDFDEFFHT-79</v>
      </c>
      <c r="C477" s="15" t="str">
        <f t="shared" ca="1" si="43"/>
        <v>IFDHT</v>
      </c>
      <c r="D477" s="16">
        <f>'EE investment costs'!$F$15</f>
        <v>2016</v>
      </c>
      <c r="E477" s="14">
        <f>VLOOKUP(X477,'EE investment costs'!$D$56:$R$656,15,0)</f>
        <v>5.1120000000000001</v>
      </c>
      <c r="F477" s="17">
        <f ca="1">INDEX('EE investment costs'!$D$56:$R$656,MATCH(X477,'EE investment costs'!$D$56:$D$656,0),MATCH($V$8,'EE investment costs'!$D$56:$R$56,0))</f>
        <v>722.47831030419343</v>
      </c>
      <c r="I477" s="18">
        <v>1</v>
      </c>
      <c r="J477" s="18">
        <v>1</v>
      </c>
      <c r="K477" s="14">
        <f t="shared" ca="1" si="47"/>
        <v>5</v>
      </c>
      <c r="M477" s="19" t="str">
        <f t="shared" ca="1" si="45"/>
        <v>INDFDEFFHT-79</v>
      </c>
      <c r="N477" s="23" t="str">
        <f t="shared" ca="1" si="46"/>
        <v>Food industry Saving Tech-Heat High Temp. over 150C 7.9y</v>
      </c>
      <c r="O477" s="23" t="s">
        <v>32</v>
      </c>
      <c r="P477" s="23" t="s">
        <v>33</v>
      </c>
      <c r="Q477" s="23"/>
      <c r="R477" s="23"/>
      <c r="S477" s="19" t="s">
        <v>34</v>
      </c>
      <c r="V477" s="16" t="str">
        <f t="shared" ca="1" si="48"/>
        <v>FD</v>
      </c>
      <c r="W477" s="14" t="str">
        <f t="shared" ca="1" si="48"/>
        <v>Food industry</v>
      </c>
      <c r="X477" s="3" t="str">
        <f>'EE investment costs'!D526</f>
        <v>HT-79</v>
      </c>
      <c r="Y477" s="3" t="str">
        <f>'EE investment costs'!E526</f>
        <v>Heat High Temp. over 150C</v>
      </c>
      <c r="AC477" s="123">
        <f>'EE investment costs'!C526</f>
        <v>7.9</v>
      </c>
      <c r="AD477" s="22"/>
    </row>
    <row r="478" spans="2:30">
      <c r="B478" s="14" t="str">
        <f t="shared" ca="1" si="44"/>
        <v>INDFDEFFRH-79</v>
      </c>
      <c r="C478" s="15" t="str">
        <f t="shared" ca="1" si="43"/>
        <v>IFDRH</v>
      </c>
      <c r="D478" s="16">
        <f>'EE investment costs'!$F$15</f>
        <v>2016</v>
      </c>
      <c r="E478" s="14">
        <f>VLOOKUP(X478,'EE investment costs'!$D$56:$R$656,15,0)</f>
        <v>16.728000000000002</v>
      </c>
      <c r="F478" s="17">
        <f ca="1">INDEX('EE investment costs'!$D$56:$R$656,MATCH(X478,'EE investment costs'!$D$56:$D$656,0),MATCH($V$8,'EE investment costs'!$D$56:$R$56,0))</f>
        <v>1707.1732617262921</v>
      </c>
      <c r="I478" s="18">
        <v>1</v>
      </c>
      <c r="J478" s="18">
        <v>1</v>
      </c>
      <c r="K478" s="14">
        <f t="shared" ca="1" si="47"/>
        <v>0</v>
      </c>
      <c r="M478" s="19" t="str">
        <f t="shared" ca="1" si="45"/>
        <v>INDFDEFFRH-79</v>
      </c>
      <c r="N478" s="23" t="str">
        <f t="shared" ca="1" si="46"/>
        <v>Food industry Saving Tech-Heat Room Heat 7.9y</v>
      </c>
      <c r="O478" s="23" t="s">
        <v>32</v>
      </c>
      <c r="P478" s="23" t="s">
        <v>33</v>
      </c>
      <c r="Q478" s="23"/>
      <c r="R478" s="23"/>
      <c r="S478" s="19" t="s">
        <v>34</v>
      </c>
      <c r="V478" s="16" t="str">
        <f t="shared" ca="1" si="48"/>
        <v>FD</v>
      </c>
      <c r="W478" s="14" t="str">
        <f t="shared" ca="1" si="48"/>
        <v>Food industry</v>
      </c>
      <c r="X478" s="3" t="str">
        <f>'EE investment costs'!D527</f>
        <v>RH-79</v>
      </c>
      <c r="Y478" s="3" t="str">
        <f>'EE investment costs'!E527</f>
        <v>Heat Room Heat</v>
      </c>
      <c r="AC478" s="123">
        <f>'EE investment costs'!C527</f>
        <v>7.9</v>
      </c>
      <c r="AD478" s="22"/>
    </row>
    <row r="479" spans="2:30">
      <c r="B479" s="14" t="str">
        <f t="shared" ca="1" si="44"/>
        <v>INDFDEFFLA-79</v>
      </c>
      <c r="C479" s="15" t="str">
        <f t="shared" ca="1" si="43"/>
        <v>IFDLA</v>
      </c>
      <c r="D479" s="16">
        <f>'EE investment costs'!$F$15</f>
        <v>2016</v>
      </c>
      <c r="E479" s="14">
        <f>VLOOKUP(X479,'EE investment costs'!$D$56:$R$656,15,0)</f>
        <v>4.4183000000000003</v>
      </c>
      <c r="F479" s="17">
        <f ca="1">INDEX('EE investment costs'!$D$56:$R$656,MATCH(X479,'EE investment costs'!$D$56:$D$656,0),MATCH($V$8,'EE investment costs'!$D$56:$R$56,0))</f>
        <v>2179.0156892999507</v>
      </c>
      <c r="I479" s="18">
        <v>1</v>
      </c>
      <c r="J479" s="18">
        <v>1</v>
      </c>
      <c r="K479" s="14">
        <f t="shared" ca="1" si="47"/>
        <v>0</v>
      </c>
      <c r="M479" s="19" t="str">
        <f t="shared" ca="1" si="45"/>
        <v>INDFDEFFLA-79</v>
      </c>
      <c r="N479" s="23" t="str">
        <f t="shared" ca="1" si="46"/>
        <v>Food industry Saving Tech-Light 7.9y</v>
      </c>
      <c r="O479" s="23" t="s">
        <v>32</v>
      </c>
      <c r="P479" s="23" t="s">
        <v>33</v>
      </c>
      <c r="Q479" s="23"/>
      <c r="R479" s="23"/>
      <c r="S479" s="19" t="s">
        <v>34</v>
      </c>
      <c r="V479" s="16" t="str">
        <f t="shared" ca="1" si="48"/>
        <v>FD</v>
      </c>
      <c r="W479" s="14" t="str">
        <f t="shared" ca="1" si="48"/>
        <v>Food industry</v>
      </c>
      <c r="X479" s="3" t="str">
        <f>'EE investment costs'!D528</f>
        <v>LA-79</v>
      </c>
      <c r="Y479" s="3" t="str">
        <f>'EE investment costs'!E528</f>
        <v>Light</v>
      </c>
      <c r="AC479" s="123">
        <f>'EE investment costs'!C528</f>
        <v>7.9</v>
      </c>
      <c r="AD479" s="22"/>
    </row>
    <row r="480" spans="2:30">
      <c r="B480" s="14" t="str">
        <f t="shared" ca="1" si="44"/>
        <v>INDFDEFFEM-79</v>
      </c>
      <c r="C480" s="15" t="str">
        <f t="shared" ca="1" si="43"/>
        <v>IFDEM</v>
      </c>
      <c r="D480" s="16">
        <f>'EE investment costs'!$F$15</f>
        <v>2016</v>
      </c>
      <c r="E480" s="14">
        <f>VLOOKUP(X480,'EE investment costs'!$D$56:$R$656,15,0)</f>
        <v>4.6392150000000001</v>
      </c>
      <c r="F480" s="17">
        <f ca="1">INDEX('EE investment costs'!$D$56:$R$656,MATCH(X480,'EE investment costs'!$D$56:$D$656,0),MATCH($V$8,'EE investment costs'!$D$56:$R$56,0))</f>
        <v>2452.4817440078377</v>
      </c>
      <c r="I480" s="18">
        <v>1</v>
      </c>
      <c r="J480" s="18">
        <v>1</v>
      </c>
      <c r="K480" s="14">
        <f t="shared" ca="1" si="47"/>
        <v>0</v>
      </c>
      <c r="M480" s="19" t="str">
        <f t="shared" ca="1" si="45"/>
        <v>INDFDEFFEM-79</v>
      </c>
      <c r="N480" s="23" t="str">
        <f t="shared" ca="1" si="46"/>
        <v>Food industry Saving Tech-Electric Motors 7.9y</v>
      </c>
      <c r="O480" s="23" t="s">
        <v>32</v>
      </c>
      <c r="P480" s="23" t="s">
        <v>33</v>
      </c>
      <c r="Q480" s="23"/>
      <c r="R480" s="23"/>
      <c r="S480" s="19" t="s">
        <v>34</v>
      </c>
      <c r="V480" s="16" t="str">
        <f t="shared" ca="1" si="48"/>
        <v>FD</v>
      </c>
      <c r="W480" s="14" t="str">
        <f t="shared" ca="1" si="48"/>
        <v>Food industry</v>
      </c>
      <c r="X480" s="3" t="str">
        <f>'EE investment costs'!D529</f>
        <v>EM-79</v>
      </c>
      <c r="Y480" s="3" t="str">
        <f>'EE investment costs'!E529</f>
        <v>Electric Motors</v>
      </c>
      <c r="AC480" s="123">
        <f>'EE investment costs'!C529</f>
        <v>7.9</v>
      </c>
      <c r="AD480" s="22"/>
    </row>
    <row r="481" spans="2:30">
      <c r="B481" s="14" t="str">
        <f t="shared" ca="1" si="44"/>
        <v>INDFDEFFTF-79</v>
      </c>
      <c r="C481" s="15" t="str">
        <f t="shared" ca="1" si="43"/>
        <v>IFDTF</v>
      </c>
      <c r="D481" s="16">
        <f>'EE investment costs'!$F$15</f>
        <v>2016</v>
      </c>
      <c r="E481" s="14">
        <f>VLOOKUP(X481,'EE investment costs'!$D$56:$R$656,15,0)</f>
        <v>18.25</v>
      </c>
      <c r="F481" s="17">
        <f ca="1">INDEX('EE investment costs'!$D$56:$R$656,MATCH(X481,'EE investment costs'!$D$56:$D$656,0),MATCH($V$8,'EE investment costs'!$D$56:$R$56,0))</f>
        <v>1160.8030955180554</v>
      </c>
      <c r="I481" s="18">
        <v>1</v>
      </c>
      <c r="J481" s="18">
        <v>1</v>
      </c>
      <c r="K481" s="14">
        <f t="shared" ca="1" si="47"/>
        <v>1</v>
      </c>
      <c r="M481" s="19" t="str">
        <f t="shared" ca="1" si="45"/>
        <v>INDFDEFFTF-79</v>
      </c>
      <c r="N481" s="23" t="str">
        <f t="shared" ca="1" si="46"/>
        <v>Food industry Saving Tech-Haulage Tractors, Trucks, Fishing boats 7.9y</v>
      </c>
      <c r="O481" s="23" t="s">
        <v>32</v>
      </c>
      <c r="P481" s="23" t="s">
        <v>33</v>
      </c>
      <c r="Q481" s="23"/>
      <c r="R481" s="23"/>
      <c r="S481" s="19" t="s">
        <v>34</v>
      </c>
      <c r="V481" s="16" t="str">
        <f t="shared" ca="1" si="48"/>
        <v>FD</v>
      </c>
      <c r="W481" s="14" t="str">
        <f t="shared" ca="1" si="48"/>
        <v>Food industry</v>
      </c>
      <c r="X481" s="3" t="str">
        <f>'EE investment costs'!D530</f>
        <v>TF-79</v>
      </c>
      <c r="Y481" s="3" t="str">
        <f>'EE investment costs'!E530</f>
        <v>Haulage Tractors, Trucks, Fishing boats</v>
      </c>
      <c r="AC481" s="123">
        <f>'EE investment costs'!C530</f>
        <v>7.9</v>
      </c>
      <c r="AD481" s="22"/>
    </row>
    <row r="482" spans="2:30">
      <c r="B482" s="14" t="str">
        <f t="shared" ca="1" si="44"/>
        <v>INDFDEFFMT-80</v>
      </c>
      <c r="C482" s="15" t="str">
        <f t="shared" ca="1" si="43"/>
        <v>IFDMT</v>
      </c>
      <c r="D482" s="16">
        <f>'EE investment costs'!$F$15</f>
        <v>2016</v>
      </c>
      <c r="E482" s="14">
        <f>VLOOKUP(X482,'EE investment costs'!$D$56:$R$656,15,0)</f>
        <v>6.4</v>
      </c>
      <c r="F482" s="17">
        <f ca="1">INDEX('EE investment costs'!$D$56:$R$656,MATCH(X482,'EE investment costs'!$D$56:$D$656,0),MATCH($V$8,'EE investment costs'!$D$56:$R$56,0))</f>
        <v>1013.8270208801014</v>
      </c>
      <c r="I482" s="18">
        <v>1</v>
      </c>
      <c r="J482" s="18">
        <v>1</v>
      </c>
      <c r="K482" s="14">
        <f t="shared" ca="1" si="47"/>
        <v>2</v>
      </c>
      <c r="M482" s="19" t="str">
        <f t="shared" ca="1" si="45"/>
        <v>INDFDEFFMT-80</v>
      </c>
      <c r="N482" s="23" t="str">
        <f t="shared" ca="1" si="46"/>
        <v>Food industry Saving Tech-Heat Medium Temp. up to 150C 8y</v>
      </c>
      <c r="O482" s="23" t="s">
        <v>32</v>
      </c>
      <c r="P482" s="23" t="s">
        <v>33</v>
      </c>
      <c r="Q482" s="23"/>
      <c r="R482" s="23"/>
      <c r="S482" s="19" t="s">
        <v>34</v>
      </c>
      <c r="V482" s="16" t="str">
        <f t="shared" ca="1" si="48"/>
        <v>FD</v>
      </c>
      <c r="W482" s="14" t="str">
        <f t="shared" ca="1" si="48"/>
        <v>Food industry</v>
      </c>
      <c r="X482" s="3" t="str">
        <f>'EE investment costs'!D531</f>
        <v>MT-80</v>
      </c>
      <c r="Y482" s="3" t="str">
        <f>'EE investment costs'!E531</f>
        <v>Heat Medium Temp. up to 150C</v>
      </c>
      <c r="AC482" s="123">
        <f>'EE investment costs'!C531</f>
        <v>8</v>
      </c>
      <c r="AD482" s="22"/>
    </row>
    <row r="483" spans="2:30">
      <c r="B483" s="14" t="str">
        <f t="shared" ca="1" si="44"/>
        <v>INDFDEFFHT-80</v>
      </c>
      <c r="C483" s="15" t="str">
        <f t="shared" ca="1" si="43"/>
        <v>IFDHT</v>
      </c>
      <c r="D483" s="16">
        <f>'EE investment costs'!$F$15</f>
        <v>2016</v>
      </c>
      <c r="E483" s="14">
        <f>VLOOKUP(X483,'EE investment costs'!$D$56:$R$656,15,0)</f>
        <v>5.12</v>
      </c>
      <c r="F483" s="17">
        <f ca="1">INDEX('EE investment costs'!$D$56:$R$656,MATCH(X483,'EE investment costs'!$D$56:$D$656,0),MATCH($V$8,'EE investment costs'!$D$56:$R$56,0))</f>
        <v>728.80975167461133</v>
      </c>
      <c r="I483" s="18">
        <v>1</v>
      </c>
      <c r="J483" s="18">
        <v>1</v>
      </c>
      <c r="K483" s="14">
        <f t="shared" ca="1" si="47"/>
        <v>5</v>
      </c>
      <c r="M483" s="19" t="str">
        <f t="shared" ca="1" si="45"/>
        <v>INDFDEFFHT-80</v>
      </c>
      <c r="N483" s="23" t="str">
        <f t="shared" ca="1" si="46"/>
        <v>Food industry Saving Tech-Heat High Temp. over 150C 8y</v>
      </c>
      <c r="O483" s="23" t="s">
        <v>32</v>
      </c>
      <c r="P483" s="23" t="s">
        <v>33</v>
      </c>
      <c r="Q483" s="23"/>
      <c r="R483" s="23"/>
      <c r="S483" s="19" t="s">
        <v>34</v>
      </c>
      <c r="V483" s="16" t="str">
        <f t="shared" ca="1" si="48"/>
        <v>FD</v>
      </c>
      <c r="W483" s="14" t="str">
        <f t="shared" ca="1" si="48"/>
        <v>Food industry</v>
      </c>
      <c r="X483" s="3" t="str">
        <f>'EE investment costs'!D532</f>
        <v>HT-80</v>
      </c>
      <c r="Y483" s="3" t="str">
        <f>'EE investment costs'!E532</f>
        <v>Heat High Temp. over 150C</v>
      </c>
      <c r="AC483" s="123">
        <f>'EE investment costs'!C532</f>
        <v>8</v>
      </c>
      <c r="AD483" s="22"/>
    </row>
    <row r="484" spans="2:30">
      <c r="B484" s="14" t="str">
        <f t="shared" ca="1" si="44"/>
        <v>INDFDEFFRH-80</v>
      </c>
      <c r="C484" s="15" t="str">
        <f t="shared" ca="1" si="43"/>
        <v>IFDRH</v>
      </c>
      <c r="D484" s="16">
        <f>'EE investment costs'!$F$15</f>
        <v>2016</v>
      </c>
      <c r="E484" s="14">
        <f>VLOOKUP(X484,'EE investment costs'!$D$56:$R$656,15,0)</f>
        <v>16.74666666666667</v>
      </c>
      <c r="F484" s="17">
        <f ca="1">INDEX('EE investment costs'!$D$56:$R$656,MATCH(X484,'EE investment costs'!$D$56:$D$656,0),MATCH($V$8,'EE investment costs'!$D$56:$R$56,0))</f>
        <v>1745.9726540382535</v>
      </c>
      <c r="I484" s="18">
        <v>1</v>
      </c>
      <c r="J484" s="18">
        <v>1</v>
      </c>
      <c r="K484" s="14">
        <f t="shared" ca="1" si="47"/>
        <v>0</v>
      </c>
      <c r="M484" s="19" t="str">
        <f t="shared" ca="1" si="45"/>
        <v>INDFDEFFRH-80</v>
      </c>
      <c r="N484" s="23" t="str">
        <f t="shared" ca="1" si="46"/>
        <v>Food industry Saving Tech-Heat Room Heat 8y</v>
      </c>
      <c r="O484" s="23" t="s">
        <v>32</v>
      </c>
      <c r="P484" s="23" t="s">
        <v>33</v>
      </c>
      <c r="Q484" s="23"/>
      <c r="R484" s="23"/>
      <c r="S484" s="19" t="s">
        <v>34</v>
      </c>
      <c r="V484" s="16" t="str">
        <f t="shared" ca="1" si="48"/>
        <v>FD</v>
      </c>
      <c r="W484" s="14" t="str">
        <f t="shared" ca="1" si="48"/>
        <v>Food industry</v>
      </c>
      <c r="X484" s="3" t="str">
        <f>'EE investment costs'!D533</f>
        <v>RH-80</v>
      </c>
      <c r="Y484" s="3" t="str">
        <f>'EE investment costs'!E533</f>
        <v>Heat Room Heat</v>
      </c>
      <c r="AC484" s="123">
        <f>'EE investment costs'!C533</f>
        <v>8</v>
      </c>
      <c r="AD484" s="22"/>
    </row>
    <row r="485" spans="2:30">
      <c r="B485" s="14" t="str">
        <f t="shared" ca="1" si="44"/>
        <v>INDFDEFFLA-80</v>
      </c>
      <c r="C485" s="15" t="str">
        <f t="shared" ca="1" si="43"/>
        <v>IFDLA</v>
      </c>
      <c r="D485" s="16">
        <f>'EE investment costs'!$F$15</f>
        <v>2016</v>
      </c>
      <c r="E485" s="14">
        <f>VLOOKUP(X485,'EE investment costs'!$D$56:$R$656,15,0)</f>
        <v>4.4313333333333338</v>
      </c>
      <c r="F485" s="17">
        <f ca="1">INDEX('EE investment costs'!$D$56:$R$656,MATCH(X485,'EE investment costs'!$D$56:$D$656,0),MATCH($V$8,'EE investment costs'!$D$56:$R$56,0))</f>
        <v>2194.4183279781105</v>
      </c>
      <c r="I485" s="18">
        <v>1</v>
      </c>
      <c r="J485" s="18">
        <v>1</v>
      </c>
      <c r="K485" s="14">
        <f t="shared" ca="1" si="47"/>
        <v>0</v>
      </c>
      <c r="M485" s="19" t="str">
        <f t="shared" ca="1" si="45"/>
        <v>INDFDEFFLA-80</v>
      </c>
      <c r="N485" s="23" t="str">
        <f t="shared" ca="1" si="46"/>
        <v>Food industry Saving Tech-Light 8y</v>
      </c>
      <c r="O485" s="23" t="s">
        <v>32</v>
      </c>
      <c r="P485" s="23" t="s">
        <v>33</v>
      </c>
      <c r="Q485" s="23"/>
      <c r="R485" s="23"/>
      <c r="S485" s="19" t="s">
        <v>34</v>
      </c>
      <c r="V485" s="16" t="str">
        <f t="shared" ca="1" si="48"/>
        <v>FD</v>
      </c>
      <c r="W485" s="14" t="str">
        <f t="shared" ca="1" si="48"/>
        <v>Food industry</v>
      </c>
      <c r="X485" s="3" t="str">
        <f>'EE investment costs'!D534</f>
        <v>LA-80</v>
      </c>
      <c r="Y485" s="3" t="str">
        <f>'EE investment costs'!E534</f>
        <v>Light</v>
      </c>
      <c r="AC485" s="123">
        <f>'EE investment costs'!C534</f>
        <v>8</v>
      </c>
      <c r="AD485" s="22"/>
    </row>
    <row r="486" spans="2:30">
      <c r="B486" s="14" t="str">
        <f t="shared" ca="1" si="44"/>
        <v>INDFDEFFEM-80</v>
      </c>
      <c r="C486" s="15" t="str">
        <f t="shared" ca="1" si="43"/>
        <v>IFDEM</v>
      </c>
      <c r="D486" s="16">
        <f>'EE investment costs'!$F$15</f>
        <v>2016</v>
      </c>
      <c r="E486" s="14">
        <f>VLOOKUP(X486,'EE investment costs'!$D$56:$R$656,15,0)</f>
        <v>4.6528999999999998</v>
      </c>
      <c r="F486" s="17">
        <f ca="1">INDEX('EE investment costs'!$D$56:$R$656,MATCH(X486,'EE investment costs'!$D$56:$D$656,0),MATCH($V$8,'EE investment costs'!$D$56:$R$56,0))</f>
        <v>2475.4907655770826</v>
      </c>
      <c r="I486" s="18">
        <v>1</v>
      </c>
      <c r="J486" s="18">
        <v>1</v>
      </c>
      <c r="K486" s="14">
        <f t="shared" ca="1" si="47"/>
        <v>0</v>
      </c>
      <c r="M486" s="19" t="str">
        <f t="shared" ca="1" si="45"/>
        <v>INDFDEFFEM-80</v>
      </c>
      <c r="N486" s="23" t="str">
        <f t="shared" ca="1" si="46"/>
        <v>Food industry Saving Tech-Electric Motors 8y</v>
      </c>
      <c r="O486" s="23" t="s">
        <v>32</v>
      </c>
      <c r="P486" s="23" t="s">
        <v>33</v>
      </c>
      <c r="Q486" s="23"/>
      <c r="R486" s="23"/>
      <c r="S486" s="19" t="s">
        <v>34</v>
      </c>
      <c r="V486" s="16" t="str">
        <f t="shared" ca="1" si="48"/>
        <v>FD</v>
      </c>
      <c r="W486" s="14" t="str">
        <f t="shared" ca="1" si="48"/>
        <v>Food industry</v>
      </c>
      <c r="X486" s="3" t="str">
        <f>'EE investment costs'!D535</f>
        <v>EM-80</v>
      </c>
      <c r="Y486" s="3" t="str">
        <f>'EE investment costs'!E535</f>
        <v>Electric Motors</v>
      </c>
      <c r="AC486" s="123">
        <f>'EE investment costs'!C535</f>
        <v>8</v>
      </c>
      <c r="AD486" s="22"/>
    </row>
    <row r="487" spans="2:30" ht="13.5" thickBot="1">
      <c r="B487" s="14" t="str">
        <f t="shared" ca="1" si="44"/>
        <v>INDFDEFFTF-80</v>
      </c>
      <c r="C487" s="15" t="str">
        <f t="shared" ca="1" si="43"/>
        <v>IFDTF</v>
      </c>
      <c r="D487" s="16">
        <f>'EE investment costs'!$F$15</f>
        <v>2016</v>
      </c>
      <c r="E487" s="14">
        <f>VLOOKUP(X487,'EE investment costs'!$D$56:$R$656,15,0)</f>
        <v>18.333333333333332</v>
      </c>
      <c r="F487" s="17">
        <f ca="1">INDEX('EE investment costs'!$D$56:$R$656,MATCH(X487,'EE investment costs'!$D$56:$D$656,0),MATCH($V$8,'EE investment costs'!$D$56:$R$56,0))</f>
        <v>1175.4968055879042</v>
      </c>
      <c r="I487" s="18">
        <v>1</v>
      </c>
      <c r="J487" s="18">
        <v>1</v>
      </c>
      <c r="K487" s="14">
        <f t="shared" ca="1" si="47"/>
        <v>1</v>
      </c>
      <c r="M487" s="24" t="str">
        <f t="shared" ca="1" si="45"/>
        <v>INDFDEFFTF-80</v>
      </c>
      <c r="N487" s="25" t="str">
        <f t="shared" ca="1" si="46"/>
        <v>Food industry Saving Tech-Haulage Tractors, Trucks, Fishing boats 8y</v>
      </c>
      <c r="O487" s="25" t="s">
        <v>32</v>
      </c>
      <c r="P487" s="25" t="s">
        <v>33</v>
      </c>
      <c r="Q487" s="25"/>
      <c r="R487" s="25"/>
      <c r="S487" s="24" t="s">
        <v>34</v>
      </c>
      <c r="V487" s="16" t="str">
        <f t="shared" ca="1" si="48"/>
        <v>FD</v>
      </c>
      <c r="W487" s="14" t="str">
        <f t="shared" ca="1" si="48"/>
        <v>Food industry</v>
      </c>
      <c r="X487" s="3" t="str">
        <f>'EE investment costs'!D536</f>
        <v>TF-80</v>
      </c>
      <c r="Y487" s="3" t="str">
        <f>'EE investment costs'!E536</f>
        <v>Haulage Tractors, Trucks, Fishing boats</v>
      </c>
      <c r="AC487" s="123">
        <f>'EE investment costs'!C536</f>
        <v>8</v>
      </c>
      <c r="AD487" s="22"/>
    </row>
    <row r="488" spans="2:30">
      <c r="B488" s="14" t="str">
        <f t="shared" ca="1" si="44"/>
        <v>INDFDEFFMT-81</v>
      </c>
      <c r="C488" s="15" t="str">
        <f ca="1">"I"&amp;MID(B488,4,1)&amp;"D"&amp;MID(B488,9,2)</f>
        <v>IFDMT</v>
      </c>
      <c r="D488" s="16">
        <f>'EE investment costs'!$F$15</f>
        <v>2016</v>
      </c>
      <c r="E488" s="14">
        <f>VLOOKUP(X488,'EE investment costs'!$D$56:$R$656,15,0)</f>
        <v>6.41</v>
      </c>
      <c r="F488" s="17">
        <f ca="1">INDEX('EE investment costs'!$D$56:$R$656,MATCH(X488,'EE investment costs'!$D$56:$D$656,0),MATCH($V$8,'EE investment costs'!$D$56:$R$56,0))</f>
        <v>1024.4016577397038</v>
      </c>
      <c r="I488" s="18">
        <v>1</v>
      </c>
      <c r="J488" s="18">
        <v>1</v>
      </c>
      <c r="K488" s="14">
        <f t="shared" ca="1" si="47"/>
        <v>2</v>
      </c>
      <c r="M488" s="20" t="str">
        <f t="shared" ca="1" si="45"/>
        <v>INDFDEFFMT-81</v>
      </c>
      <c r="N488" s="21" t="str">
        <f t="shared" ca="1" si="46"/>
        <v>Food industry Saving Tech-Heat Medium Temp. up to 150C 8.1y</v>
      </c>
      <c r="O488" s="21" t="s">
        <v>32</v>
      </c>
      <c r="P488" s="21" t="s">
        <v>33</v>
      </c>
      <c r="Q488" s="21"/>
      <c r="R488" s="21"/>
      <c r="S488" s="20" t="s">
        <v>34</v>
      </c>
      <c r="V488" s="16" t="str">
        <f t="shared" ca="1" si="48"/>
        <v>FD</v>
      </c>
      <c r="W488" s="14" t="str">
        <f t="shared" ca="1" si="48"/>
        <v>Food industry</v>
      </c>
      <c r="X488" s="3" t="str">
        <f>'EE investment costs'!D537</f>
        <v>MT-81</v>
      </c>
      <c r="Y488" s="3" t="str">
        <f>'EE investment costs'!E537</f>
        <v>Heat Medium Temp. up to 150C</v>
      </c>
      <c r="AC488" s="123">
        <f>'EE investment costs'!C537</f>
        <v>8.1</v>
      </c>
      <c r="AD488" s="22"/>
    </row>
    <row r="489" spans="2:30">
      <c r="B489" s="14" t="str">
        <f t="shared" ca="1" si="44"/>
        <v>INDFDEFFHT-81</v>
      </c>
      <c r="C489" s="15" t="str">
        <f t="shared" ref="C489:C547" ca="1" si="49">"I"&amp;MID(B489,4,1)&amp;"D"&amp;MID(B489,9,2)</f>
        <v>IFDHT</v>
      </c>
      <c r="D489" s="16">
        <f>'EE investment costs'!$F$15</f>
        <v>2016</v>
      </c>
      <c r="E489" s="14">
        <f>VLOOKUP(X489,'EE investment costs'!$D$56:$R$656,15,0)</f>
        <v>5.1280000000000001</v>
      </c>
      <c r="F489" s="17">
        <f ca="1">INDEX('EE investment costs'!$D$56:$R$656,MATCH(X489,'EE investment costs'!$D$56:$D$656,0),MATCH($V$8,'EE investment costs'!$D$56:$R$56,0))</f>
        <v>735.14119304502913</v>
      </c>
      <c r="I489" s="18">
        <v>1</v>
      </c>
      <c r="J489" s="18">
        <v>1</v>
      </c>
      <c r="K489" s="14">
        <f t="shared" ca="1" si="47"/>
        <v>5</v>
      </c>
      <c r="M489" s="19" t="str">
        <f t="shared" ca="1" si="45"/>
        <v>INDFDEFFHT-81</v>
      </c>
      <c r="N489" s="23" t="str">
        <f t="shared" ca="1" si="46"/>
        <v>Food industry Saving Tech-Heat High Temp. over 150C 8.1y</v>
      </c>
      <c r="O489" s="23" t="s">
        <v>32</v>
      </c>
      <c r="P489" s="23" t="s">
        <v>33</v>
      </c>
      <c r="Q489" s="23"/>
      <c r="R489" s="23"/>
      <c r="S489" s="19" t="s">
        <v>34</v>
      </c>
      <c r="V489" s="16" t="str">
        <f t="shared" ca="1" si="48"/>
        <v>FD</v>
      </c>
      <c r="W489" s="14" t="str">
        <f t="shared" ca="1" si="48"/>
        <v>Food industry</v>
      </c>
      <c r="X489" s="3" t="str">
        <f>'EE investment costs'!D538</f>
        <v>HT-81</v>
      </c>
      <c r="Y489" s="3" t="str">
        <f>'EE investment costs'!E538</f>
        <v>Heat High Temp. over 150C</v>
      </c>
      <c r="AC489" s="123">
        <f>'EE investment costs'!C538</f>
        <v>8.1</v>
      </c>
      <c r="AD489" s="22"/>
    </row>
    <row r="490" spans="2:30">
      <c r="B490" s="14" t="str">
        <f t="shared" ca="1" si="44"/>
        <v>INDFDEFFRH-81</v>
      </c>
      <c r="C490" s="15" t="str">
        <f t="shared" ca="1" si="49"/>
        <v>IFDRH</v>
      </c>
      <c r="D490" s="16">
        <f>'EE investment costs'!$F$15</f>
        <v>2016</v>
      </c>
      <c r="E490" s="14">
        <f>VLOOKUP(X490,'EE investment costs'!$D$56:$R$656,15,0)</f>
        <v>16.765333333333334</v>
      </c>
      <c r="F490" s="17">
        <f ca="1">INDEX('EE investment costs'!$D$56:$R$656,MATCH(X490,'EE investment costs'!$D$56:$D$656,0),MATCH($V$8,'EE investment costs'!$D$56:$R$56,0))</f>
        <v>1784.7720463502149</v>
      </c>
      <c r="I490" s="18">
        <v>1</v>
      </c>
      <c r="J490" s="18">
        <v>1</v>
      </c>
      <c r="K490" s="14">
        <f t="shared" ca="1" si="47"/>
        <v>0</v>
      </c>
      <c r="M490" s="19" t="str">
        <f t="shared" ca="1" si="45"/>
        <v>INDFDEFFRH-81</v>
      </c>
      <c r="N490" s="23" t="str">
        <f t="shared" ca="1" si="46"/>
        <v>Food industry Saving Tech-Heat Room Heat 8.1y</v>
      </c>
      <c r="O490" s="23" t="s">
        <v>32</v>
      </c>
      <c r="P490" s="23" t="s">
        <v>33</v>
      </c>
      <c r="Q490" s="23"/>
      <c r="R490" s="23"/>
      <c r="S490" s="19" t="s">
        <v>34</v>
      </c>
      <c r="V490" s="16" t="str">
        <f t="shared" ca="1" si="48"/>
        <v>FD</v>
      </c>
      <c r="W490" s="14" t="str">
        <f t="shared" ca="1" si="48"/>
        <v>Food industry</v>
      </c>
      <c r="X490" s="3" t="str">
        <f>'EE investment costs'!D539</f>
        <v>RH-81</v>
      </c>
      <c r="Y490" s="3" t="str">
        <f>'EE investment costs'!E539</f>
        <v>Heat Room Heat</v>
      </c>
      <c r="AC490" s="123">
        <f>'EE investment costs'!C539</f>
        <v>8.1</v>
      </c>
      <c r="AD490" s="22"/>
    </row>
    <row r="491" spans="2:30">
      <c r="B491" s="14" t="str">
        <f t="shared" ca="1" si="44"/>
        <v>INDFDEFFLA-81</v>
      </c>
      <c r="C491" s="15" t="str">
        <f t="shared" ca="1" si="49"/>
        <v>IFDLA</v>
      </c>
      <c r="D491" s="16">
        <f>'EE investment costs'!$F$15</f>
        <v>2016</v>
      </c>
      <c r="E491" s="14">
        <f>VLOOKUP(X491,'EE investment costs'!$D$56:$R$656,15,0)</f>
        <v>4.4443666666666672</v>
      </c>
      <c r="F491" s="17">
        <f ca="1">INDEX('EE investment costs'!$D$56:$R$656,MATCH(X491,'EE investment costs'!$D$56:$D$656,0),MATCH($V$8,'EE investment costs'!$D$56:$R$56,0))</f>
        <v>2209.8209666562702</v>
      </c>
      <c r="I491" s="18">
        <v>1</v>
      </c>
      <c r="J491" s="18">
        <v>1</v>
      </c>
      <c r="K491" s="14">
        <f t="shared" ca="1" si="47"/>
        <v>0</v>
      </c>
      <c r="M491" s="19" t="str">
        <f t="shared" ca="1" si="45"/>
        <v>INDFDEFFLA-81</v>
      </c>
      <c r="N491" s="23" t="str">
        <f t="shared" ca="1" si="46"/>
        <v>Food industry Saving Tech-Light 8.1y</v>
      </c>
      <c r="O491" s="23" t="s">
        <v>32</v>
      </c>
      <c r="P491" s="23" t="s">
        <v>33</v>
      </c>
      <c r="Q491" s="23"/>
      <c r="R491" s="23"/>
      <c r="S491" s="19" t="s">
        <v>34</v>
      </c>
      <c r="V491" s="16" t="str">
        <f t="shared" ca="1" si="48"/>
        <v>FD</v>
      </c>
      <c r="W491" s="14" t="str">
        <f t="shared" ca="1" si="48"/>
        <v>Food industry</v>
      </c>
      <c r="X491" s="3" t="str">
        <f>'EE investment costs'!D540</f>
        <v>LA-81</v>
      </c>
      <c r="Y491" s="3" t="str">
        <f>'EE investment costs'!E540</f>
        <v>Light</v>
      </c>
      <c r="AC491" s="123">
        <f>'EE investment costs'!C540</f>
        <v>8.1</v>
      </c>
      <c r="AD491" s="22"/>
    </row>
    <row r="492" spans="2:30">
      <c r="B492" s="14" t="str">
        <f t="shared" ca="1" si="44"/>
        <v>INDFDEFFEM-81</v>
      </c>
      <c r="C492" s="15" t="str">
        <f t="shared" ca="1" si="49"/>
        <v>IFDEM</v>
      </c>
      <c r="D492" s="16">
        <f>'EE investment costs'!$F$15</f>
        <v>2016</v>
      </c>
      <c r="E492" s="14">
        <f>VLOOKUP(X492,'EE investment costs'!$D$56:$R$656,15,0)</f>
        <v>4.6665849999999995</v>
      </c>
      <c r="F492" s="17">
        <f ca="1">INDEX('EE investment costs'!$D$56:$R$656,MATCH(X492,'EE investment costs'!$D$56:$D$656,0),MATCH($V$8,'EE investment costs'!$D$56:$R$56,0))</f>
        <v>2498.4997871463279</v>
      </c>
      <c r="I492" s="18">
        <v>1</v>
      </c>
      <c r="J492" s="18">
        <v>1</v>
      </c>
      <c r="K492" s="14">
        <f t="shared" ca="1" si="47"/>
        <v>0</v>
      </c>
      <c r="M492" s="19" t="str">
        <f t="shared" ca="1" si="45"/>
        <v>INDFDEFFEM-81</v>
      </c>
      <c r="N492" s="23" t="str">
        <f t="shared" ca="1" si="46"/>
        <v>Food industry Saving Tech-Electric Motors 8.1y</v>
      </c>
      <c r="O492" s="23" t="s">
        <v>32</v>
      </c>
      <c r="P492" s="23" t="s">
        <v>33</v>
      </c>
      <c r="Q492" s="23"/>
      <c r="R492" s="23"/>
      <c r="S492" s="19" t="s">
        <v>34</v>
      </c>
      <c r="V492" s="16" t="str">
        <f t="shared" ca="1" si="48"/>
        <v>FD</v>
      </c>
      <c r="W492" s="14" t="str">
        <f t="shared" ca="1" si="48"/>
        <v>Food industry</v>
      </c>
      <c r="X492" s="3" t="str">
        <f>'EE investment costs'!D541</f>
        <v>EM-81</v>
      </c>
      <c r="Y492" s="3" t="str">
        <f>'EE investment costs'!E541</f>
        <v>Electric Motors</v>
      </c>
      <c r="AC492" s="123">
        <f>'EE investment costs'!C541</f>
        <v>8.1</v>
      </c>
      <c r="AD492" s="22"/>
    </row>
    <row r="493" spans="2:30">
      <c r="B493" s="14" t="str">
        <f t="shared" ca="1" si="44"/>
        <v>INDFDEFFTF-81</v>
      </c>
      <c r="C493" s="15" t="str">
        <f t="shared" ca="1" si="49"/>
        <v>IFDTF</v>
      </c>
      <c r="D493" s="16">
        <f>'EE investment costs'!$F$15</f>
        <v>2016</v>
      </c>
      <c r="E493" s="14">
        <f>VLOOKUP(X493,'EE investment costs'!$D$56:$R$656,15,0)</f>
        <v>18.416666666666664</v>
      </c>
      <c r="F493" s="17">
        <f ca="1">INDEX('EE investment costs'!$D$56:$R$656,MATCH(X493,'EE investment costs'!$D$56:$D$656,0),MATCH($V$8,'EE investment costs'!$D$56:$R$56,0))</f>
        <v>1190.1905156577527</v>
      </c>
      <c r="I493" s="18">
        <v>1</v>
      </c>
      <c r="J493" s="18">
        <v>1</v>
      </c>
      <c r="K493" s="14">
        <f t="shared" ca="1" si="47"/>
        <v>1</v>
      </c>
      <c r="M493" s="19" t="str">
        <f t="shared" ca="1" si="45"/>
        <v>INDFDEFFTF-81</v>
      </c>
      <c r="N493" s="23" t="str">
        <f t="shared" ca="1" si="46"/>
        <v>Food industry Saving Tech-Haulage Tractors, Trucks, Fishing boats 8.1y</v>
      </c>
      <c r="O493" s="23" t="s">
        <v>32</v>
      </c>
      <c r="P493" s="23" t="s">
        <v>33</v>
      </c>
      <c r="Q493" s="23"/>
      <c r="R493" s="23"/>
      <c r="S493" s="19" t="s">
        <v>34</v>
      </c>
      <c r="V493" s="16" t="str">
        <f t="shared" ca="1" si="48"/>
        <v>FD</v>
      </c>
      <c r="W493" s="14" t="str">
        <f t="shared" ca="1" si="48"/>
        <v>Food industry</v>
      </c>
      <c r="X493" s="3" t="str">
        <f>'EE investment costs'!D542</f>
        <v>TF-81</v>
      </c>
      <c r="Y493" s="3" t="str">
        <f>'EE investment costs'!E542</f>
        <v>Haulage Tractors, Trucks, Fishing boats</v>
      </c>
      <c r="AC493" s="123">
        <f>'EE investment costs'!C542</f>
        <v>8.1</v>
      </c>
      <c r="AD493" s="22"/>
    </row>
    <row r="494" spans="2:30">
      <c r="B494" s="14" t="str">
        <f t="shared" ca="1" si="44"/>
        <v>INDFDEFFMT-82</v>
      </c>
      <c r="C494" s="15" t="str">
        <f t="shared" ca="1" si="49"/>
        <v>IFDMT</v>
      </c>
      <c r="D494" s="16">
        <f>'EE investment costs'!$F$15</f>
        <v>2016</v>
      </c>
      <c r="E494" s="14">
        <f>VLOOKUP(X494,'EE investment costs'!$D$56:$R$656,15,0)</f>
        <v>6.42</v>
      </c>
      <c r="F494" s="17">
        <f ca="1">INDEX('EE investment costs'!$D$56:$R$656,MATCH(X494,'EE investment costs'!$D$56:$D$656,0),MATCH($V$8,'EE investment costs'!$D$56:$R$56,0))</f>
        <v>1034.9762945993066</v>
      </c>
      <c r="I494" s="18">
        <v>1</v>
      </c>
      <c r="J494" s="18">
        <v>1</v>
      </c>
      <c r="K494" s="14">
        <f t="shared" ca="1" si="47"/>
        <v>2</v>
      </c>
      <c r="M494" s="19" t="str">
        <f t="shared" ca="1" si="45"/>
        <v>INDFDEFFMT-82</v>
      </c>
      <c r="N494" s="23" t="str">
        <f t="shared" ca="1" si="46"/>
        <v>Food industry Saving Tech-Heat Medium Temp. up to 150C 8.2y</v>
      </c>
      <c r="O494" s="23" t="s">
        <v>32</v>
      </c>
      <c r="P494" s="23" t="s">
        <v>33</v>
      </c>
      <c r="Q494" s="23"/>
      <c r="R494" s="23"/>
      <c r="S494" s="19" t="s">
        <v>34</v>
      </c>
      <c r="V494" s="16" t="str">
        <f t="shared" ca="1" si="48"/>
        <v>FD</v>
      </c>
      <c r="W494" s="14" t="str">
        <f t="shared" ca="1" si="48"/>
        <v>Food industry</v>
      </c>
      <c r="X494" s="3" t="str">
        <f>'EE investment costs'!D543</f>
        <v>MT-82</v>
      </c>
      <c r="Y494" s="3" t="str">
        <f>'EE investment costs'!E543</f>
        <v>Heat Medium Temp. up to 150C</v>
      </c>
      <c r="AC494" s="123">
        <f>'EE investment costs'!C543</f>
        <v>8.1999999999999993</v>
      </c>
      <c r="AD494" s="22"/>
    </row>
    <row r="495" spans="2:30">
      <c r="B495" s="14" t="str">
        <f t="shared" ca="1" si="44"/>
        <v>INDFDEFFHT-82</v>
      </c>
      <c r="C495" s="15" t="str">
        <f t="shared" ca="1" si="49"/>
        <v>IFDHT</v>
      </c>
      <c r="D495" s="16">
        <f>'EE investment costs'!$F$15</f>
        <v>2016</v>
      </c>
      <c r="E495" s="14">
        <f>VLOOKUP(X495,'EE investment costs'!$D$56:$R$656,15,0)</f>
        <v>5.1360000000000001</v>
      </c>
      <c r="F495" s="17">
        <f ca="1">INDEX('EE investment costs'!$D$56:$R$656,MATCH(X495,'EE investment costs'!$D$56:$D$656,0),MATCH($V$8,'EE investment costs'!$D$56:$R$56,0))</f>
        <v>741.47263441544692</v>
      </c>
      <c r="I495" s="18">
        <v>1</v>
      </c>
      <c r="J495" s="18">
        <v>1</v>
      </c>
      <c r="K495" s="14">
        <f t="shared" ca="1" si="47"/>
        <v>5</v>
      </c>
      <c r="M495" s="19" t="str">
        <f t="shared" ca="1" si="45"/>
        <v>INDFDEFFHT-82</v>
      </c>
      <c r="N495" s="23" t="str">
        <f t="shared" ca="1" si="46"/>
        <v>Food industry Saving Tech-Heat High Temp. over 150C 8.2y</v>
      </c>
      <c r="O495" s="23" t="s">
        <v>32</v>
      </c>
      <c r="P495" s="23" t="s">
        <v>33</v>
      </c>
      <c r="Q495" s="23"/>
      <c r="R495" s="23"/>
      <c r="S495" s="19" t="s">
        <v>34</v>
      </c>
      <c r="V495" s="16" t="str">
        <f t="shared" ca="1" si="48"/>
        <v>FD</v>
      </c>
      <c r="W495" s="14" t="str">
        <f t="shared" ca="1" si="48"/>
        <v>Food industry</v>
      </c>
      <c r="X495" s="3" t="str">
        <f>'EE investment costs'!D544</f>
        <v>HT-82</v>
      </c>
      <c r="Y495" s="3" t="str">
        <f>'EE investment costs'!E544</f>
        <v>Heat High Temp. over 150C</v>
      </c>
      <c r="AC495" s="123">
        <f>'EE investment costs'!C544</f>
        <v>8.1999999999999993</v>
      </c>
      <c r="AD495" s="22"/>
    </row>
    <row r="496" spans="2:30">
      <c r="B496" s="14" t="str">
        <f t="shared" ca="1" si="44"/>
        <v>INDFDEFFRH-82</v>
      </c>
      <c r="C496" s="15" t="str">
        <f t="shared" ca="1" si="49"/>
        <v>IFDRH</v>
      </c>
      <c r="D496" s="16">
        <f>'EE investment costs'!$F$15</f>
        <v>2016</v>
      </c>
      <c r="E496" s="14">
        <f>VLOOKUP(X496,'EE investment costs'!$D$56:$R$656,15,0)</f>
        <v>16.784000000000002</v>
      </c>
      <c r="F496" s="17">
        <f ca="1">INDEX('EE investment costs'!$D$56:$R$656,MATCH(X496,'EE investment costs'!$D$56:$D$656,0),MATCH($V$8,'EE investment costs'!$D$56:$R$56,0))</f>
        <v>1823.5714386621755</v>
      </c>
      <c r="I496" s="18">
        <v>1</v>
      </c>
      <c r="J496" s="18">
        <v>1</v>
      </c>
      <c r="K496" s="14">
        <f t="shared" ca="1" si="47"/>
        <v>0</v>
      </c>
      <c r="M496" s="19" t="str">
        <f t="shared" ca="1" si="45"/>
        <v>INDFDEFFRH-82</v>
      </c>
      <c r="N496" s="23" t="str">
        <f t="shared" ca="1" si="46"/>
        <v>Food industry Saving Tech-Heat Room Heat 8.2y</v>
      </c>
      <c r="O496" s="23" t="s">
        <v>32</v>
      </c>
      <c r="P496" s="23" t="s">
        <v>33</v>
      </c>
      <c r="Q496" s="23"/>
      <c r="R496" s="23"/>
      <c r="S496" s="19" t="s">
        <v>34</v>
      </c>
      <c r="V496" s="16" t="str">
        <f t="shared" ca="1" si="48"/>
        <v>FD</v>
      </c>
      <c r="W496" s="14" t="str">
        <f t="shared" ca="1" si="48"/>
        <v>Food industry</v>
      </c>
      <c r="X496" s="3" t="str">
        <f>'EE investment costs'!D545</f>
        <v>RH-82</v>
      </c>
      <c r="Y496" s="3" t="str">
        <f>'EE investment costs'!E545</f>
        <v>Heat Room Heat</v>
      </c>
      <c r="AC496" s="123">
        <f>'EE investment costs'!C545</f>
        <v>8.1999999999999993</v>
      </c>
      <c r="AD496" s="22"/>
    </row>
    <row r="497" spans="2:30">
      <c r="B497" s="14" t="str">
        <f t="shared" ca="1" si="44"/>
        <v>INDFDEFFLA-82</v>
      </c>
      <c r="C497" s="15" t="str">
        <f t="shared" ca="1" si="49"/>
        <v>IFDLA</v>
      </c>
      <c r="D497" s="16">
        <f>'EE investment costs'!$F$15</f>
        <v>2016</v>
      </c>
      <c r="E497" s="14">
        <f>VLOOKUP(X497,'EE investment costs'!$D$56:$R$656,15,0)</f>
        <v>4.4573999999999998</v>
      </c>
      <c r="F497" s="17">
        <f ca="1">INDEX('EE investment costs'!$D$56:$R$656,MATCH(X497,'EE investment costs'!$D$56:$D$656,0),MATCH($V$8,'EE investment costs'!$D$56:$R$56,0))</f>
        <v>2225.2236053344304</v>
      </c>
      <c r="I497" s="18">
        <v>1</v>
      </c>
      <c r="J497" s="18">
        <v>1</v>
      </c>
      <c r="K497" s="14">
        <f t="shared" ca="1" si="47"/>
        <v>0</v>
      </c>
      <c r="M497" s="19" t="str">
        <f t="shared" ca="1" si="45"/>
        <v>INDFDEFFLA-82</v>
      </c>
      <c r="N497" s="23" t="str">
        <f t="shared" ca="1" si="46"/>
        <v>Food industry Saving Tech-Light 8.2y</v>
      </c>
      <c r="O497" s="23" t="s">
        <v>32</v>
      </c>
      <c r="P497" s="23" t="s">
        <v>33</v>
      </c>
      <c r="Q497" s="23"/>
      <c r="R497" s="23"/>
      <c r="S497" s="19" t="s">
        <v>34</v>
      </c>
      <c r="V497" s="16" t="str">
        <f t="shared" ca="1" si="48"/>
        <v>FD</v>
      </c>
      <c r="W497" s="14" t="str">
        <f t="shared" ca="1" si="48"/>
        <v>Food industry</v>
      </c>
      <c r="X497" s="3" t="str">
        <f>'EE investment costs'!D546</f>
        <v>LA-82</v>
      </c>
      <c r="Y497" s="3" t="str">
        <f>'EE investment costs'!E546</f>
        <v>Light</v>
      </c>
      <c r="AC497" s="123">
        <f>'EE investment costs'!C546</f>
        <v>8.1999999999999993</v>
      </c>
      <c r="AD497" s="22"/>
    </row>
    <row r="498" spans="2:30">
      <c r="B498" s="14" t="str">
        <f t="shared" ca="1" si="44"/>
        <v>INDFDEFFEM-82</v>
      </c>
      <c r="C498" s="15" t="str">
        <f t="shared" ca="1" si="49"/>
        <v>IFDEM</v>
      </c>
      <c r="D498" s="16">
        <f>'EE investment costs'!$F$15</f>
        <v>2016</v>
      </c>
      <c r="E498" s="14">
        <f>VLOOKUP(X498,'EE investment costs'!$D$56:$R$656,15,0)</f>
        <v>4.6802700000000002</v>
      </c>
      <c r="F498" s="17">
        <f ca="1">INDEX('EE investment costs'!$D$56:$R$656,MATCH(X498,'EE investment costs'!$D$56:$D$656,0),MATCH($V$8,'EE investment costs'!$D$56:$R$56,0))</f>
        <v>2521.5088087155732</v>
      </c>
      <c r="I498" s="18">
        <v>1</v>
      </c>
      <c r="J498" s="18">
        <v>1</v>
      </c>
      <c r="K498" s="14">
        <f t="shared" ca="1" si="47"/>
        <v>0</v>
      </c>
      <c r="M498" s="19" t="str">
        <f t="shared" ca="1" si="45"/>
        <v>INDFDEFFEM-82</v>
      </c>
      <c r="N498" s="23" t="str">
        <f t="shared" ca="1" si="46"/>
        <v>Food industry Saving Tech-Electric Motors 8.2y</v>
      </c>
      <c r="O498" s="23" t="s">
        <v>32</v>
      </c>
      <c r="P498" s="23" t="s">
        <v>33</v>
      </c>
      <c r="Q498" s="23"/>
      <c r="R498" s="23"/>
      <c r="S498" s="19" t="s">
        <v>34</v>
      </c>
      <c r="V498" s="16" t="str">
        <f t="shared" ca="1" si="48"/>
        <v>FD</v>
      </c>
      <c r="W498" s="14" t="str">
        <f t="shared" ca="1" si="48"/>
        <v>Food industry</v>
      </c>
      <c r="X498" s="3" t="str">
        <f>'EE investment costs'!D547</f>
        <v>EM-82</v>
      </c>
      <c r="Y498" s="3" t="str">
        <f>'EE investment costs'!E547</f>
        <v>Electric Motors</v>
      </c>
      <c r="AC498" s="123">
        <f>'EE investment costs'!C547</f>
        <v>8.1999999999999993</v>
      </c>
      <c r="AD498" s="22"/>
    </row>
    <row r="499" spans="2:30">
      <c r="B499" s="14" t="str">
        <f t="shared" ca="1" si="44"/>
        <v>INDFDEFFTF-82</v>
      </c>
      <c r="C499" s="15" t="str">
        <f t="shared" ca="1" si="49"/>
        <v>IFDTF</v>
      </c>
      <c r="D499" s="16">
        <f>'EE investment costs'!$F$15</f>
        <v>2016</v>
      </c>
      <c r="E499" s="14">
        <f>VLOOKUP(X499,'EE investment costs'!$D$56:$R$656,15,0)</f>
        <v>18.5</v>
      </c>
      <c r="F499" s="17">
        <f ca="1">INDEX('EE investment costs'!$D$56:$R$656,MATCH(X499,'EE investment costs'!$D$56:$D$656,0),MATCH($V$8,'EE investment costs'!$D$56:$R$56,0))</f>
        <v>1204.8842257276017</v>
      </c>
      <c r="I499" s="18">
        <v>1</v>
      </c>
      <c r="J499" s="18">
        <v>1</v>
      </c>
      <c r="K499" s="14">
        <f t="shared" ca="1" si="47"/>
        <v>0</v>
      </c>
      <c r="M499" s="19" t="str">
        <f t="shared" ca="1" si="45"/>
        <v>INDFDEFFTF-82</v>
      </c>
      <c r="N499" s="23" t="str">
        <f t="shared" ca="1" si="46"/>
        <v>Food industry Saving Tech-Haulage Tractors, Trucks, Fishing boats 8.2y</v>
      </c>
      <c r="O499" s="23" t="s">
        <v>32</v>
      </c>
      <c r="P499" s="23" t="s">
        <v>33</v>
      </c>
      <c r="Q499" s="23"/>
      <c r="R499" s="23"/>
      <c r="S499" s="19" t="s">
        <v>34</v>
      </c>
      <c r="V499" s="16" t="str">
        <f t="shared" ca="1" si="48"/>
        <v>FD</v>
      </c>
      <c r="W499" s="14" t="str">
        <f t="shared" ca="1" si="48"/>
        <v>Food industry</v>
      </c>
      <c r="X499" s="3" t="str">
        <f>'EE investment costs'!D548</f>
        <v>TF-82</v>
      </c>
      <c r="Y499" s="3" t="str">
        <f>'EE investment costs'!E548</f>
        <v>Haulage Tractors, Trucks, Fishing boats</v>
      </c>
      <c r="AC499" s="123">
        <f>'EE investment costs'!C548</f>
        <v>8.1999999999999993</v>
      </c>
      <c r="AD499" s="22"/>
    </row>
    <row r="500" spans="2:30">
      <c r="B500" s="14" t="str">
        <f t="shared" ca="1" si="44"/>
        <v>INDFDEFFMT-83</v>
      </c>
      <c r="C500" s="15" t="str">
        <f t="shared" ca="1" si="49"/>
        <v>IFDMT</v>
      </c>
      <c r="D500" s="16">
        <f>'EE investment costs'!$F$15</f>
        <v>2016</v>
      </c>
      <c r="E500" s="14">
        <f>VLOOKUP(X500,'EE investment costs'!$D$56:$R$656,15,0)</f>
        <v>6.43</v>
      </c>
      <c r="F500" s="17">
        <f ca="1">INDEX('EE investment costs'!$D$56:$R$656,MATCH(X500,'EE investment costs'!$D$56:$D$656,0),MATCH($V$8,'EE investment costs'!$D$56:$R$56,0))</f>
        <v>1045.5509314589092</v>
      </c>
      <c r="I500" s="18">
        <v>1</v>
      </c>
      <c r="J500" s="18">
        <v>1</v>
      </c>
      <c r="K500" s="14">
        <f t="shared" ca="1" si="47"/>
        <v>2</v>
      </c>
      <c r="M500" s="19" t="str">
        <f t="shared" ca="1" si="45"/>
        <v>INDFDEFFMT-83</v>
      </c>
      <c r="N500" s="23" t="str">
        <f t="shared" ca="1" si="46"/>
        <v>Food industry Saving Tech-Heat Medium Temp. up to 150C 8.3y</v>
      </c>
      <c r="O500" s="23" t="s">
        <v>32</v>
      </c>
      <c r="P500" s="23" t="s">
        <v>33</v>
      </c>
      <c r="Q500" s="23"/>
      <c r="R500" s="23"/>
      <c r="S500" s="19" t="s">
        <v>34</v>
      </c>
      <c r="V500" s="16" t="str">
        <f t="shared" ca="1" si="48"/>
        <v>FD</v>
      </c>
      <c r="W500" s="14" t="str">
        <f t="shared" ca="1" si="48"/>
        <v>Food industry</v>
      </c>
      <c r="X500" s="3" t="str">
        <f>'EE investment costs'!D549</f>
        <v>MT-83</v>
      </c>
      <c r="Y500" s="3" t="str">
        <f>'EE investment costs'!E549</f>
        <v>Heat Medium Temp. up to 150C</v>
      </c>
      <c r="AC500" s="123">
        <f>'EE investment costs'!C549</f>
        <v>8.3000000000000007</v>
      </c>
      <c r="AD500" s="22"/>
    </row>
    <row r="501" spans="2:30">
      <c r="B501" s="14" t="str">
        <f t="shared" ca="1" si="44"/>
        <v>INDFDEFFHT-83</v>
      </c>
      <c r="C501" s="15" t="str">
        <f t="shared" ca="1" si="49"/>
        <v>IFDHT</v>
      </c>
      <c r="D501" s="16">
        <f>'EE investment costs'!$F$15</f>
        <v>2016</v>
      </c>
      <c r="E501" s="14">
        <f>VLOOKUP(X501,'EE investment costs'!$D$56:$R$656,15,0)</f>
        <v>5.1440000000000001</v>
      </c>
      <c r="F501" s="17">
        <f ca="1">INDEX('EE investment costs'!$D$56:$R$656,MATCH(X501,'EE investment costs'!$D$56:$D$656,0),MATCH($V$8,'EE investment costs'!$D$56:$R$56,0))</f>
        <v>747.80407578586471</v>
      </c>
      <c r="I501" s="18">
        <v>1</v>
      </c>
      <c r="J501" s="18">
        <v>1</v>
      </c>
      <c r="K501" s="14">
        <f t="shared" ca="1" si="47"/>
        <v>5</v>
      </c>
      <c r="M501" s="19" t="str">
        <f t="shared" ca="1" si="45"/>
        <v>INDFDEFFHT-83</v>
      </c>
      <c r="N501" s="23" t="str">
        <f t="shared" ca="1" si="46"/>
        <v>Food industry Saving Tech-Heat High Temp. over 150C 8.3y</v>
      </c>
      <c r="O501" s="23" t="s">
        <v>32</v>
      </c>
      <c r="P501" s="23" t="s">
        <v>33</v>
      </c>
      <c r="Q501" s="23"/>
      <c r="R501" s="23"/>
      <c r="S501" s="19" t="s">
        <v>34</v>
      </c>
      <c r="V501" s="16" t="str">
        <f t="shared" ca="1" si="48"/>
        <v>FD</v>
      </c>
      <c r="W501" s="14" t="str">
        <f t="shared" ca="1" si="48"/>
        <v>Food industry</v>
      </c>
      <c r="X501" s="3" t="str">
        <f>'EE investment costs'!D550</f>
        <v>HT-83</v>
      </c>
      <c r="Y501" s="3" t="str">
        <f>'EE investment costs'!E550</f>
        <v>Heat High Temp. over 150C</v>
      </c>
      <c r="AC501" s="123">
        <f>'EE investment costs'!C550</f>
        <v>8.3000000000000007</v>
      </c>
      <c r="AD501" s="22"/>
    </row>
    <row r="502" spans="2:30">
      <c r="B502" s="14" t="str">
        <f t="shared" ca="1" si="44"/>
        <v>INDFDEFFRH-83</v>
      </c>
      <c r="C502" s="15" t="str">
        <f t="shared" ca="1" si="49"/>
        <v>IFDRH</v>
      </c>
      <c r="D502" s="16">
        <f>'EE investment costs'!$F$15</f>
        <v>2016</v>
      </c>
      <c r="E502" s="14">
        <f>VLOOKUP(X502,'EE investment costs'!$D$56:$R$656,15,0)</f>
        <v>16.802666666666671</v>
      </c>
      <c r="F502" s="17">
        <f ca="1">INDEX('EE investment costs'!$D$56:$R$656,MATCH(X502,'EE investment costs'!$D$56:$D$656,0),MATCH($V$8,'EE investment costs'!$D$56:$R$56,0))</f>
        <v>1862.3708309741373</v>
      </c>
      <c r="I502" s="18">
        <v>1</v>
      </c>
      <c r="J502" s="18">
        <v>1</v>
      </c>
      <c r="K502" s="14">
        <f t="shared" ca="1" si="47"/>
        <v>0</v>
      </c>
      <c r="M502" s="19" t="str">
        <f t="shared" ca="1" si="45"/>
        <v>INDFDEFFRH-83</v>
      </c>
      <c r="N502" s="23" t="str">
        <f t="shared" ca="1" si="46"/>
        <v>Food industry Saving Tech-Heat Room Heat 8.3y</v>
      </c>
      <c r="O502" s="23" t="s">
        <v>32</v>
      </c>
      <c r="P502" s="23" t="s">
        <v>33</v>
      </c>
      <c r="Q502" s="23"/>
      <c r="R502" s="23"/>
      <c r="S502" s="19" t="s">
        <v>34</v>
      </c>
      <c r="V502" s="16" t="str">
        <f t="shared" ca="1" si="48"/>
        <v>FD</v>
      </c>
      <c r="W502" s="14" t="str">
        <f t="shared" ca="1" si="48"/>
        <v>Food industry</v>
      </c>
      <c r="X502" s="3" t="str">
        <f>'EE investment costs'!D551</f>
        <v>RH-83</v>
      </c>
      <c r="Y502" s="3" t="str">
        <f>'EE investment costs'!E551</f>
        <v>Heat Room Heat</v>
      </c>
      <c r="AC502" s="123">
        <f>'EE investment costs'!C551</f>
        <v>8.3000000000000007</v>
      </c>
      <c r="AD502" s="22"/>
    </row>
    <row r="503" spans="2:30">
      <c r="B503" s="14" t="str">
        <f t="shared" ca="1" si="44"/>
        <v>INDFDEFFLA-83</v>
      </c>
      <c r="C503" s="15" t="str">
        <f t="shared" ca="1" si="49"/>
        <v>IFDLA</v>
      </c>
      <c r="D503" s="16">
        <f>'EE investment costs'!$F$15</f>
        <v>2016</v>
      </c>
      <c r="E503" s="14">
        <f>VLOOKUP(X503,'EE investment costs'!$D$56:$R$656,15,0)</f>
        <v>4.4704333333333341</v>
      </c>
      <c r="F503" s="17">
        <f ca="1">INDEX('EE investment costs'!$D$56:$R$656,MATCH(X503,'EE investment costs'!$D$56:$D$656,0),MATCH($V$8,'EE investment costs'!$D$56:$R$56,0))</f>
        <v>2240.6262440125902</v>
      </c>
      <c r="I503" s="18">
        <v>1</v>
      </c>
      <c r="J503" s="18">
        <v>1</v>
      </c>
      <c r="K503" s="14">
        <f t="shared" ca="1" si="47"/>
        <v>0</v>
      </c>
      <c r="M503" s="19" t="str">
        <f t="shared" ca="1" si="45"/>
        <v>INDFDEFFLA-83</v>
      </c>
      <c r="N503" s="23" t="str">
        <f t="shared" ca="1" si="46"/>
        <v>Food industry Saving Tech-Light 8.3y</v>
      </c>
      <c r="O503" s="23" t="s">
        <v>32</v>
      </c>
      <c r="P503" s="23" t="s">
        <v>33</v>
      </c>
      <c r="Q503" s="23"/>
      <c r="R503" s="23"/>
      <c r="S503" s="19" t="s">
        <v>34</v>
      </c>
      <c r="V503" s="16" t="str">
        <f t="shared" ca="1" si="48"/>
        <v>FD</v>
      </c>
      <c r="W503" s="14" t="str">
        <f t="shared" ca="1" si="48"/>
        <v>Food industry</v>
      </c>
      <c r="X503" s="3" t="str">
        <f>'EE investment costs'!D552</f>
        <v>LA-83</v>
      </c>
      <c r="Y503" s="3" t="str">
        <f>'EE investment costs'!E552</f>
        <v>Light</v>
      </c>
      <c r="AC503" s="123">
        <f>'EE investment costs'!C552</f>
        <v>8.3000000000000007</v>
      </c>
      <c r="AD503" s="22"/>
    </row>
    <row r="504" spans="2:30">
      <c r="B504" s="14" t="str">
        <f t="shared" ca="1" si="44"/>
        <v>INDFDEFFEM-83</v>
      </c>
      <c r="C504" s="15" t="str">
        <f t="shared" ca="1" si="49"/>
        <v>IFDEM</v>
      </c>
      <c r="D504" s="16">
        <f>'EE investment costs'!$F$15</f>
        <v>2016</v>
      </c>
      <c r="E504" s="14">
        <f>VLOOKUP(X504,'EE investment costs'!$D$56:$R$656,15,0)</f>
        <v>4.6939549999999999</v>
      </c>
      <c r="F504" s="17">
        <f ca="1">INDEX('EE investment costs'!$D$56:$R$656,MATCH(X504,'EE investment costs'!$D$56:$D$656,0),MATCH($V$8,'EE investment costs'!$D$56:$R$56,0))</f>
        <v>2544.5178302848185</v>
      </c>
      <c r="I504" s="18">
        <v>1</v>
      </c>
      <c r="J504" s="18">
        <v>1</v>
      </c>
      <c r="K504" s="14">
        <f t="shared" ca="1" si="47"/>
        <v>0</v>
      </c>
      <c r="M504" s="19" t="str">
        <f t="shared" ca="1" si="45"/>
        <v>INDFDEFFEM-83</v>
      </c>
      <c r="N504" s="23" t="str">
        <f t="shared" ca="1" si="46"/>
        <v>Food industry Saving Tech-Electric Motors 8.3y</v>
      </c>
      <c r="O504" s="23" t="s">
        <v>32</v>
      </c>
      <c r="P504" s="23" t="s">
        <v>33</v>
      </c>
      <c r="Q504" s="23"/>
      <c r="R504" s="23"/>
      <c r="S504" s="19" t="s">
        <v>34</v>
      </c>
      <c r="V504" s="16" t="str">
        <f t="shared" ca="1" si="48"/>
        <v>FD</v>
      </c>
      <c r="W504" s="14" t="str">
        <f t="shared" ca="1" si="48"/>
        <v>Food industry</v>
      </c>
      <c r="X504" s="3" t="str">
        <f>'EE investment costs'!D553</f>
        <v>EM-83</v>
      </c>
      <c r="Y504" s="3" t="str">
        <f>'EE investment costs'!E553</f>
        <v>Electric Motors</v>
      </c>
      <c r="AC504" s="123">
        <f>'EE investment costs'!C553</f>
        <v>8.3000000000000007</v>
      </c>
      <c r="AD504" s="22"/>
    </row>
    <row r="505" spans="2:30">
      <c r="B505" s="14" t="str">
        <f t="shared" ca="1" si="44"/>
        <v>INDFDEFFTF-83</v>
      </c>
      <c r="C505" s="15" t="str">
        <f t="shared" ca="1" si="49"/>
        <v>IFDTF</v>
      </c>
      <c r="D505" s="16">
        <f>'EE investment costs'!$F$15</f>
        <v>2016</v>
      </c>
      <c r="E505" s="14">
        <f>VLOOKUP(X505,'EE investment costs'!$D$56:$R$656,15,0)</f>
        <v>18.583333333333336</v>
      </c>
      <c r="F505" s="17">
        <f ca="1">INDEX('EE investment costs'!$D$56:$R$656,MATCH(X505,'EE investment costs'!$D$56:$D$656,0),MATCH($V$8,'EE investment costs'!$D$56:$R$56,0))</f>
        <v>1219.5779357974507</v>
      </c>
      <c r="I505" s="18">
        <v>1</v>
      </c>
      <c r="J505" s="18">
        <v>1</v>
      </c>
      <c r="K505" s="14">
        <f t="shared" ca="1" si="47"/>
        <v>0</v>
      </c>
      <c r="M505" s="19" t="str">
        <f t="shared" ca="1" si="45"/>
        <v>INDFDEFFTF-83</v>
      </c>
      <c r="N505" s="23" t="str">
        <f t="shared" ca="1" si="46"/>
        <v>Food industry Saving Tech-Haulage Tractors, Trucks, Fishing boats 8.3y</v>
      </c>
      <c r="O505" s="23" t="s">
        <v>32</v>
      </c>
      <c r="P505" s="23" t="s">
        <v>33</v>
      </c>
      <c r="Q505" s="23"/>
      <c r="R505" s="23"/>
      <c r="S505" s="19" t="s">
        <v>34</v>
      </c>
      <c r="V505" s="16" t="str">
        <f t="shared" ca="1" si="48"/>
        <v>FD</v>
      </c>
      <c r="W505" s="14" t="str">
        <f t="shared" ca="1" si="48"/>
        <v>Food industry</v>
      </c>
      <c r="X505" s="3" t="str">
        <f>'EE investment costs'!D554</f>
        <v>TF-83</v>
      </c>
      <c r="Y505" s="3" t="str">
        <f>'EE investment costs'!E554</f>
        <v>Haulage Tractors, Trucks, Fishing boats</v>
      </c>
      <c r="AC505" s="123">
        <f>'EE investment costs'!C554</f>
        <v>8.3000000000000007</v>
      </c>
      <c r="AD505" s="22"/>
    </row>
    <row r="506" spans="2:30">
      <c r="B506" s="14" t="str">
        <f t="shared" ca="1" si="44"/>
        <v>INDFDEFFMT-84</v>
      </c>
      <c r="C506" s="15" t="str">
        <f t="shared" ca="1" si="49"/>
        <v>IFDMT</v>
      </c>
      <c r="D506" s="16">
        <f>'EE investment costs'!$F$15</f>
        <v>2016</v>
      </c>
      <c r="E506" s="14">
        <f>VLOOKUP(X506,'EE investment costs'!$D$56:$R$656,15,0)</f>
        <v>6.44</v>
      </c>
      <c r="F506" s="17">
        <f ca="1">INDEX('EE investment costs'!$D$56:$R$656,MATCH(X506,'EE investment costs'!$D$56:$D$656,0),MATCH($V$8,'EE investment costs'!$D$56:$R$56,0))</f>
        <v>1056.125568318512</v>
      </c>
      <c r="I506" s="18">
        <v>1</v>
      </c>
      <c r="J506" s="18">
        <v>1</v>
      </c>
      <c r="K506" s="14">
        <f t="shared" ca="1" si="47"/>
        <v>2</v>
      </c>
      <c r="M506" s="19" t="str">
        <f t="shared" ca="1" si="45"/>
        <v>INDFDEFFMT-84</v>
      </c>
      <c r="N506" s="23" t="str">
        <f t="shared" ca="1" si="46"/>
        <v>Food industry Saving Tech-Heat Medium Temp. up to 150C 8.4y</v>
      </c>
      <c r="O506" s="23" t="s">
        <v>32</v>
      </c>
      <c r="P506" s="23" t="s">
        <v>33</v>
      </c>
      <c r="Q506" s="23"/>
      <c r="R506" s="23"/>
      <c r="S506" s="19" t="s">
        <v>34</v>
      </c>
      <c r="V506" s="16" t="str">
        <f t="shared" ca="1" si="48"/>
        <v>FD</v>
      </c>
      <c r="W506" s="14" t="str">
        <f t="shared" ca="1" si="48"/>
        <v>Food industry</v>
      </c>
      <c r="X506" s="3" t="str">
        <f>'EE investment costs'!D555</f>
        <v>MT-84</v>
      </c>
      <c r="Y506" s="3" t="str">
        <f>'EE investment costs'!E555</f>
        <v>Heat Medium Temp. up to 150C</v>
      </c>
      <c r="AC506" s="123">
        <f>'EE investment costs'!C555</f>
        <v>8.4</v>
      </c>
      <c r="AD506" s="22"/>
    </row>
    <row r="507" spans="2:30">
      <c r="B507" s="14" t="str">
        <f t="shared" ca="1" si="44"/>
        <v>INDFDEFFHT-84</v>
      </c>
      <c r="C507" s="15" t="str">
        <f t="shared" ca="1" si="49"/>
        <v>IFDHT</v>
      </c>
      <c r="D507" s="16">
        <f>'EE investment costs'!$F$15</f>
        <v>2016</v>
      </c>
      <c r="E507" s="14">
        <f>VLOOKUP(X507,'EE investment costs'!$D$56:$R$656,15,0)</f>
        <v>5.1520000000000001</v>
      </c>
      <c r="F507" s="17">
        <f ca="1">INDEX('EE investment costs'!$D$56:$R$656,MATCH(X507,'EE investment costs'!$D$56:$D$656,0),MATCH($V$8,'EE investment costs'!$D$56:$R$56,0))</f>
        <v>754.1355171562825</v>
      </c>
      <c r="I507" s="18">
        <v>1</v>
      </c>
      <c r="J507" s="18">
        <v>1</v>
      </c>
      <c r="K507" s="14">
        <f t="shared" ca="1" si="47"/>
        <v>5</v>
      </c>
      <c r="M507" s="19" t="str">
        <f t="shared" ca="1" si="45"/>
        <v>INDFDEFFHT-84</v>
      </c>
      <c r="N507" s="23" t="str">
        <f t="shared" ca="1" si="46"/>
        <v>Food industry Saving Tech-Heat High Temp. over 150C 8.4y</v>
      </c>
      <c r="O507" s="23" t="s">
        <v>32</v>
      </c>
      <c r="P507" s="23" t="s">
        <v>33</v>
      </c>
      <c r="Q507" s="23"/>
      <c r="R507" s="23"/>
      <c r="S507" s="19" t="s">
        <v>34</v>
      </c>
      <c r="V507" s="16" t="str">
        <f t="shared" ca="1" si="48"/>
        <v>FD</v>
      </c>
      <c r="W507" s="14" t="str">
        <f t="shared" ca="1" si="48"/>
        <v>Food industry</v>
      </c>
      <c r="X507" s="3" t="str">
        <f>'EE investment costs'!D556</f>
        <v>HT-84</v>
      </c>
      <c r="Y507" s="3" t="str">
        <f>'EE investment costs'!E556</f>
        <v>Heat High Temp. over 150C</v>
      </c>
      <c r="AC507" s="123">
        <f>'EE investment costs'!C556</f>
        <v>8.4</v>
      </c>
      <c r="AD507" s="22"/>
    </row>
    <row r="508" spans="2:30">
      <c r="B508" s="14" t="str">
        <f t="shared" ca="1" si="44"/>
        <v>INDFDEFFRH-84</v>
      </c>
      <c r="C508" s="15" t="str">
        <f t="shared" ca="1" si="49"/>
        <v>IFDRH</v>
      </c>
      <c r="D508" s="16">
        <f>'EE investment costs'!$F$15</f>
        <v>2016</v>
      </c>
      <c r="E508" s="14">
        <f>VLOOKUP(X508,'EE investment costs'!$D$56:$R$656,15,0)</f>
        <v>16.821333333333335</v>
      </c>
      <c r="F508" s="17">
        <f ca="1">INDEX('EE investment costs'!$D$56:$R$656,MATCH(X508,'EE investment costs'!$D$56:$D$656,0),MATCH($V$8,'EE investment costs'!$D$56:$R$56,0))</f>
        <v>1901.170223286098</v>
      </c>
      <c r="I508" s="18">
        <v>1</v>
      </c>
      <c r="J508" s="18">
        <v>1</v>
      </c>
      <c r="K508" s="14">
        <f t="shared" ca="1" si="47"/>
        <v>0</v>
      </c>
      <c r="M508" s="19" t="str">
        <f t="shared" ca="1" si="45"/>
        <v>INDFDEFFRH-84</v>
      </c>
      <c r="N508" s="23" t="str">
        <f t="shared" ca="1" si="46"/>
        <v>Food industry Saving Tech-Heat Room Heat 8.4y</v>
      </c>
      <c r="O508" s="23" t="s">
        <v>32</v>
      </c>
      <c r="P508" s="23" t="s">
        <v>33</v>
      </c>
      <c r="Q508" s="23"/>
      <c r="R508" s="23"/>
      <c r="S508" s="19" t="s">
        <v>34</v>
      </c>
      <c r="V508" s="16" t="str">
        <f t="shared" ca="1" si="48"/>
        <v>FD</v>
      </c>
      <c r="W508" s="14" t="str">
        <f t="shared" ca="1" si="48"/>
        <v>Food industry</v>
      </c>
      <c r="X508" s="3" t="str">
        <f>'EE investment costs'!D557</f>
        <v>RH-84</v>
      </c>
      <c r="Y508" s="3" t="str">
        <f>'EE investment costs'!E557</f>
        <v>Heat Room Heat</v>
      </c>
      <c r="AC508" s="123">
        <f>'EE investment costs'!C557</f>
        <v>8.4</v>
      </c>
      <c r="AD508" s="22"/>
    </row>
    <row r="509" spans="2:30">
      <c r="B509" s="14" t="str">
        <f t="shared" ca="1" si="44"/>
        <v>INDFDEFFLA-84</v>
      </c>
      <c r="C509" s="15" t="str">
        <f t="shared" ca="1" si="49"/>
        <v>IFDLA</v>
      </c>
      <c r="D509" s="16">
        <f>'EE investment costs'!$F$15</f>
        <v>2016</v>
      </c>
      <c r="E509" s="14">
        <f>VLOOKUP(X509,'EE investment costs'!$D$56:$R$656,15,0)</f>
        <v>4.4834666666666667</v>
      </c>
      <c r="F509" s="17">
        <f ca="1">INDEX('EE investment costs'!$D$56:$R$656,MATCH(X509,'EE investment costs'!$D$56:$D$656,0),MATCH($V$8,'EE investment costs'!$D$56:$R$56,0))</f>
        <v>2256.0288826907504</v>
      </c>
      <c r="I509" s="18">
        <v>1</v>
      </c>
      <c r="J509" s="18">
        <v>1</v>
      </c>
      <c r="K509" s="14">
        <f t="shared" ca="1" si="47"/>
        <v>0</v>
      </c>
      <c r="M509" s="19" t="str">
        <f t="shared" ca="1" si="45"/>
        <v>INDFDEFFLA-84</v>
      </c>
      <c r="N509" s="23" t="str">
        <f t="shared" ca="1" si="46"/>
        <v>Food industry Saving Tech-Light 8.4y</v>
      </c>
      <c r="O509" s="23" t="s">
        <v>32</v>
      </c>
      <c r="P509" s="23" t="s">
        <v>33</v>
      </c>
      <c r="Q509" s="23"/>
      <c r="R509" s="23"/>
      <c r="S509" s="19" t="s">
        <v>34</v>
      </c>
      <c r="V509" s="16" t="str">
        <f t="shared" ca="1" si="48"/>
        <v>FD</v>
      </c>
      <c r="W509" s="14" t="str">
        <f t="shared" ca="1" si="48"/>
        <v>Food industry</v>
      </c>
      <c r="X509" s="3" t="str">
        <f>'EE investment costs'!D558</f>
        <v>LA-84</v>
      </c>
      <c r="Y509" s="3" t="str">
        <f>'EE investment costs'!E558</f>
        <v>Light</v>
      </c>
      <c r="AC509" s="123">
        <f>'EE investment costs'!C558</f>
        <v>8.4</v>
      </c>
      <c r="AD509" s="22"/>
    </row>
    <row r="510" spans="2:30">
      <c r="B510" s="14" t="str">
        <f t="shared" ca="1" si="44"/>
        <v>INDFDEFFEM-84</v>
      </c>
      <c r="C510" s="15" t="str">
        <f t="shared" ca="1" si="49"/>
        <v>IFDEM</v>
      </c>
      <c r="D510" s="16">
        <f>'EE investment costs'!$F$15</f>
        <v>2016</v>
      </c>
      <c r="E510" s="14">
        <f>VLOOKUP(X510,'EE investment costs'!$D$56:$R$656,15,0)</f>
        <v>4.7076399999999996</v>
      </c>
      <c r="F510" s="17">
        <f ca="1">INDEX('EE investment costs'!$D$56:$R$656,MATCH(X510,'EE investment costs'!$D$56:$D$656,0),MATCH($V$8,'EE investment costs'!$D$56:$R$56,0))</f>
        <v>2567.5268518540634</v>
      </c>
      <c r="I510" s="18">
        <v>1</v>
      </c>
      <c r="J510" s="18">
        <v>1</v>
      </c>
      <c r="K510" s="14">
        <f t="shared" ca="1" si="47"/>
        <v>0</v>
      </c>
      <c r="M510" s="19" t="str">
        <f t="shared" ca="1" si="45"/>
        <v>INDFDEFFEM-84</v>
      </c>
      <c r="N510" s="23" t="str">
        <f t="shared" ca="1" si="46"/>
        <v>Food industry Saving Tech-Electric Motors 8.4y</v>
      </c>
      <c r="O510" s="23" t="s">
        <v>32</v>
      </c>
      <c r="P510" s="23" t="s">
        <v>33</v>
      </c>
      <c r="Q510" s="23"/>
      <c r="R510" s="23"/>
      <c r="S510" s="19" t="s">
        <v>34</v>
      </c>
      <c r="V510" s="16" t="str">
        <f t="shared" ca="1" si="48"/>
        <v>FD</v>
      </c>
      <c r="W510" s="14" t="str">
        <f t="shared" ca="1" si="48"/>
        <v>Food industry</v>
      </c>
      <c r="X510" s="3" t="str">
        <f>'EE investment costs'!D559</f>
        <v>EM-84</v>
      </c>
      <c r="Y510" s="3" t="str">
        <f>'EE investment costs'!E559</f>
        <v>Electric Motors</v>
      </c>
      <c r="AC510" s="123">
        <f>'EE investment costs'!C559</f>
        <v>8.4</v>
      </c>
      <c r="AD510" s="22"/>
    </row>
    <row r="511" spans="2:30">
      <c r="B511" s="14" t="str">
        <f t="shared" ca="1" si="44"/>
        <v>INDFDEFFTF-84</v>
      </c>
      <c r="C511" s="15" t="str">
        <f t="shared" ca="1" si="49"/>
        <v>IFDTF</v>
      </c>
      <c r="D511" s="16">
        <f>'EE investment costs'!$F$15</f>
        <v>2016</v>
      </c>
      <c r="E511" s="14">
        <f>VLOOKUP(X511,'EE investment costs'!$D$56:$R$656,15,0)</f>
        <v>18.666666666666668</v>
      </c>
      <c r="F511" s="17">
        <f ca="1">INDEX('EE investment costs'!$D$56:$R$656,MATCH(X511,'EE investment costs'!$D$56:$D$656,0),MATCH($V$8,'EE investment costs'!$D$56:$R$56,0))</f>
        <v>1234.2716458672994</v>
      </c>
      <c r="I511" s="18">
        <v>1</v>
      </c>
      <c r="J511" s="18">
        <v>1</v>
      </c>
      <c r="K511" s="14">
        <f t="shared" ca="1" si="47"/>
        <v>0</v>
      </c>
      <c r="M511" s="19" t="str">
        <f t="shared" ca="1" si="45"/>
        <v>INDFDEFFTF-84</v>
      </c>
      <c r="N511" s="23" t="str">
        <f t="shared" ca="1" si="46"/>
        <v>Food industry Saving Tech-Haulage Tractors, Trucks, Fishing boats 8.4y</v>
      </c>
      <c r="O511" s="23" t="s">
        <v>32</v>
      </c>
      <c r="P511" s="23" t="s">
        <v>33</v>
      </c>
      <c r="Q511" s="23"/>
      <c r="R511" s="23"/>
      <c r="S511" s="19" t="s">
        <v>34</v>
      </c>
      <c r="V511" s="16" t="str">
        <f t="shared" ca="1" si="48"/>
        <v>FD</v>
      </c>
      <c r="W511" s="14" t="str">
        <f t="shared" ca="1" si="48"/>
        <v>Food industry</v>
      </c>
      <c r="X511" s="3" t="str">
        <f>'EE investment costs'!D560</f>
        <v>TF-84</v>
      </c>
      <c r="Y511" s="3" t="str">
        <f>'EE investment costs'!E560</f>
        <v>Haulage Tractors, Trucks, Fishing boats</v>
      </c>
      <c r="AC511" s="123">
        <f>'EE investment costs'!C560</f>
        <v>8.4</v>
      </c>
      <c r="AD511" s="22"/>
    </row>
    <row r="512" spans="2:30">
      <c r="B512" s="14" t="str">
        <f t="shared" ca="1" si="44"/>
        <v>INDFDEFFMT-85</v>
      </c>
      <c r="C512" s="15" t="str">
        <f t="shared" ca="1" si="49"/>
        <v>IFDMT</v>
      </c>
      <c r="D512" s="16">
        <f>'EE investment costs'!$F$15</f>
        <v>2016</v>
      </c>
      <c r="E512" s="14">
        <f>VLOOKUP(X512,'EE investment costs'!$D$56:$R$656,15,0)</f>
        <v>6.45</v>
      </c>
      <c r="F512" s="17">
        <f ca="1">INDEX('EE investment costs'!$D$56:$R$656,MATCH(X512,'EE investment costs'!$D$56:$D$656,0),MATCH($V$8,'EE investment costs'!$D$56:$R$56,0))</f>
        <v>1066.7002051781144</v>
      </c>
      <c r="I512" s="18">
        <v>1</v>
      </c>
      <c r="J512" s="18">
        <v>1</v>
      </c>
      <c r="K512" s="14">
        <f t="shared" ca="1" si="47"/>
        <v>2</v>
      </c>
      <c r="M512" s="19" t="str">
        <f t="shared" ca="1" si="45"/>
        <v>INDFDEFFMT-85</v>
      </c>
      <c r="N512" s="23" t="str">
        <f t="shared" ca="1" si="46"/>
        <v>Food industry Saving Tech-Heat Medium Temp. up to 150C 8.5y</v>
      </c>
      <c r="O512" s="23" t="s">
        <v>32</v>
      </c>
      <c r="P512" s="23" t="s">
        <v>33</v>
      </c>
      <c r="Q512" s="23"/>
      <c r="R512" s="23"/>
      <c r="S512" s="19" t="s">
        <v>34</v>
      </c>
      <c r="V512" s="16" t="str">
        <f t="shared" ca="1" si="48"/>
        <v>FD</v>
      </c>
      <c r="W512" s="14" t="str">
        <f t="shared" ca="1" si="48"/>
        <v>Food industry</v>
      </c>
      <c r="X512" s="3" t="str">
        <f>'EE investment costs'!D561</f>
        <v>MT-85</v>
      </c>
      <c r="Y512" s="3" t="str">
        <f>'EE investment costs'!E561</f>
        <v>Heat Medium Temp. up to 150C</v>
      </c>
      <c r="AC512" s="123">
        <f>'EE investment costs'!C561</f>
        <v>8.5</v>
      </c>
      <c r="AD512" s="22"/>
    </row>
    <row r="513" spans="2:30">
      <c r="B513" s="14" t="str">
        <f t="shared" ca="1" si="44"/>
        <v>INDFDEFFHT-85</v>
      </c>
      <c r="C513" s="15" t="str">
        <f t="shared" ca="1" si="49"/>
        <v>IFDHT</v>
      </c>
      <c r="D513" s="16">
        <f>'EE investment costs'!$F$15</f>
        <v>2016</v>
      </c>
      <c r="E513" s="14">
        <f>VLOOKUP(X513,'EE investment costs'!$D$56:$R$656,15,0)</f>
        <v>5.16</v>
      </c>
      <c r="F513" s="17">
        <f ca="1">INDEX('EE investment costs'!$D$56:$R$656,MATCH(X513,'EE investment costs'!$D$56:$D$656,0),MATCH($V$8,'EE investment costs'!$D$56:$R$56,0))</f>
        <v>760.4669585267003</v>
      </c>
      <c r="I513" s="18">
        <v>1</v>
      </c>
      <c r="J513" s="18">
        <v>1</v>
      </c>
      <c r="K513" s="14">
        <f t="shared" ca="1" si="47"/>
        <v>5</v>
      </c>
      <c r="M513" s="19" t="str">
        <f t="shared" ca="1" si="45"/>
        <v>INDFDEFFHT-85</v>
      </c>
      <c r="N513" s="23" t="str">
        <f t="shared" ca="1" si="46"/>
        <v>Food industry Saving Tech-Heat High Temp. over 150C 8.5y</v>
      </c>
      <c r="O513" s="23" t="s">
        <v>32</v>
      </c>
      <c r="P513" s="23" t="s">
        <v>33</v>
      </c>
      <c r="Q513" s="23"/>
      <c r="R513" s="23"/>
      <c r="S513" s="19" t="s">
        <v>34</v>
      </c>
      <c r="V513" s="16" t="str">
        <f t="shared" ca="1" si="48"/>
        <v>FD</v>
      </c>
      <c r="W513" s="14" t="str">
        <f t="shared" ca="1" si="48"/>
        <v>Food industry</v>
      </c>
      <c r="X513" s="3" t="str">
        <f>'EE investment costs'!D562</f>
        <v>HT-85</v>
      </c>
      <c r="Y513" s="3" t="str">
        <f>'EE investment costs'!E562</f>
        <v>Heat High Temp. over 150C</v>
      </c>
      <c r="AC513" s="123">
        <f>'EE investment costs'!C562</f>
        <v>8.5</v>
      </c>
      <c r="AD513" s="22"/>
    </row>
    <row r="514" spans="2:30">
      <c r="B514" s="14" t="str">
        <f t="shared" ca="1" si="44"/>
        <v>INDFDEFFRH-85</v>
      </c>
      <c r="C514" s="15" t="str">
        <f t="shared" ca="1" si="49"/>
        <v>IFDRH</v>
      </c>
      <c r="D514" s="16">
        <f>'EE investment costs'!$F$15</f>
        <v>2016</v>
      </c>
      <c r="E514" s="14">
        <f>VLOOKUP(X514,'EE investment costs'!$D$56:$R$656,15,0)</f>
        <v>16.840000000000003</v>
      </c>
      <c r="F514" s="17">
        <f ca="1">INDEX('EE investment costs'!$D$56:$R$656,MATCH(X514,'EE investment costs'!$D$56:$D$656,0),MATCH($V$8,'EE investment costs'!$D$56:$R$56,0))</f>
        <v>1939.9696155980594</v>
      </c>
      <c r="I514" s="18">
        <v>1</v>
      </c>
      <c r="J514" s="18">
        <v>1</v>
      </c>
      <c r="K514" s="14">
        <f t="shared" ca="1" si="47"/>
        <v>0</v>
      </c>
      <c r="M514" s="19" t="str">
        <f t="shared" ca="1" si="45"/>
        <v>INDFDEFFRH-85</v>
      </c>
      <c r="N514" s="23" t="str">
        <f t="shared" ca="1" si="46"/>
        <v>Food industry Saving Tech-Heat Room Heat 8.5y</v>
      </c>
      <c r="O514" s="23" t="s">
        <v>32</v>
      </c>
      <c r="P514" s="23" t="s">
        <v>33</v>
      </c>
      <c r="Q514" s="23"/>
      <c r="R514" s="23"/>
      <c r="S514" s="19" t="s">
        <v>34</v>
      </c>
      <c r="V514" s="16" t="str">
        <f t="shared" ca="1" si="48"/>
        <v>FD</v>
      </c>
      <c r="W514" s="14" t="str">
        <f t="shared" ca="1" si="48"/>
        <v>Food industry</v>
      </c>
      <c r="X514" s="3" t="str">
        <f>'EE investment costs'!D563</f>
        <v>RH-85</v>
      </c>
      <c r="Y514" s="3" t="str">
        <f>'EE investment costs'!E563</f>
        <v>Heat Room Heat</v>
      </c>
      <c r="AC514" s="123">
        <f>'EE investment costs'!C563</f>
        <v>8.5</v>
      </c>
      <c r="AD514" s="22"/>
    </row>
    <row r="515" spans="2:30">
      <c r="B515" s="14" t="str">
        <f t="shared" ca="1" si="44"/>
        <v>INDFDEFFLA-85</v>
      </c>
      <c r="C515" s="15" t="str">
        <f t="shared" ca="1" si="49"/>
        <v>IFDLA</v>
      </c>
      <c r="D515" s="16">
        <f>'EE investment costs'!$F$15</f>
        <v>2016</v>
      </c>
      <c r="E515" s="14">
        <f>VLOOKUP(X515,'EE investment costs'!$D$56:$R$656,15,0)</f>
        <v>4.4965000000000002</v>
      </c>
      <c r="F515" s="17">
        <f ca="1">INDEX('EE investment costs'!$D$56:$R$656,MATCH(X515,'EE investment costs'!$D$56:$D$656,0),MATCH($V$8,'EE investment costs'!$D$56:$R$56,0))</f>
        <v>2271.4315213689101</v>
      </c>
      <c r="I515" s="18">
        <v>1</v>
      </c>
      <c r="J515" s="18">
        <v>1</v>
      </c>
      <c r="K515" s="14">
        <f t="shared" ca="1" si="47"/>
        <v>0</v>
      </c>
      <c r="M515" s="19" t="str">
        <f t="shared" ca="1" si="45"/>
        <v>INDFDEFFLA-85</v>
      </c>
      <c r="N515" s="23" t="str">
        <f t="shared" ca="1" si="46"/>
        <v>Food industry Saving Tech-Light 8.5y</v>
      </c>
      <c r="O515" s="23" t="s">
        <v>32</v>
      </c>
      <c r="P515" s="23" t="s">
        <v>33</v>
      </c>
      <c r="Q515" s="23"/>
      <c r="R515" s="23"/>
      <c r="S515" s="19" t="s">
        <v>34</v>
      </c>
      <c r="V515" s="16" t="str">
        <f t="shared" ca="1" si="48"/>
        <v>FD</v>
      </c>
      <c r="W515" s="14" t="str">
        <f t="shared" ca="1" si="48"/>
        <v>Food industry</v>
      </c>
      <c r="X515" s="3" t="str">
        <f>'EE investment costs'!D564</f>
        <v>LA-85</v>
      </c>
      <c r="Y515" s="3" t="str">
        <f>'EE investment costs'!E564</f>
        <v>Light</v>
      </c>
      <c r="AC515" s="123">
        <f>'EE investment costs'!C564</f>
        <v>8.5</v>
      </c>
      <c r="AD515" s="22"/>
    </row>
    <row r="516" spans="2:30">
      <c r="B516" s="14" t="str">
        <f t="shared" ca="1" si="44"/>
        <v>INDFDEFFEM-85</v>
      </c>
      <c r="C516" s="15" t="str">
        <f t="shared" ca="1" si="49"/>
        <v>IFDEM</v>
      </c>
      <c r="D516" s="16">
        <f>'EE investment costs'!$F$15</f>
        <v>2016</v>
      </c>
      <c r="E516" s="14">
        <f>VLOOKUP(X516,'EE investment costs'!$D$56:$R$656,15,0)</f>
        <v>4.7213250000000002</v>
      </c>
      <c r="F516" s="17">
        <f ca="1">INDEX('EE investment costs'!$D$56:$R$656,MATCH(X516,'EE investment costs'!$D$56:$D$656,0),MATCH($V$8,'EE investment costs'!$D$56:$R$56,0))</f>
        <v>2590.5358734233087</v>
      </c>
      <c r="I516" s="18">
        <v>1</v>
      </c>
      <c r="J516" s="18">
        <v>1</v>
      </c>
      <c r="K516" s="14">
        <f t="shared" ca="1" si="47"/>
        <v>0</v>
      </c>
      <c r="M516" s="19" t="str">
        <f t="shared" ca="1" si="45"/>
        <v>INDFDEFFEM-85</v>
      </c>
      <c r="N516" s="23" t="str">
        <f t="shared" ca="1" si="46"/>
        <v>Food industry Saving Tech-Electric Motors 8.5y</v>
      </c>
      <c r="O516" s="23" t="s">
        <v>32</v>
      </c>
      <c r="P516" s="23" t="s">
        <v>33</v>
      </c>
      <c r="Q516" s="23"/>
      <c r="R516" s="23"/>
      <c r="S516" s="19" t="s">
        <v>34</v>
      </c>
      <c r="V516" s="16" t="str">
        <f t="shared" ca="1" si="48"/>
        <v>FD</v>
      </c>
      <c r="W516" s="14" t="str">
        <f t="shared" ca="1" si="48"/>
        <v>Food industry</v>
      </c>
      <c r="X516" s="3" t="str">
        <f>'EE investment costs'!D565</f>
        <v>EM-85</v>
      </c>
      <c r="Y516" s="3" t="str">
        <f>'EE investment costs'!E565</f>
        <v>Electric Motors</v>
      </c>
      <c r="AC516" s="123">
        <f>'EE investment costs'!C565</f>
        <v>8.5</v>
      </c>
      <c r="AD516" s="22"/>
    </row>
    <row r="517" spans="2:30">
      <c r="B517" s="14" t="str">
        <f t="shared" ca="1" si="44"/>
        <v>INDFDEFFTF-85</v>
      </c>
      <c r="C517" s="15" t="str">
        <f t="shared" ca="1" si="49"/>
        <v>IFDTF</v>
      </c>
      <c r="D517" s="16">
        <f>'EE investment costs'!$F$15</f>
        <v>2016</v>
      </c>
      <c r="E517" s="14">
        <f>VLOOKUP(X517,'EE investment costs'!$D$56:$R$656,15,0)</f>
        <v>18.75</v>
      </c>
      <c r="F517" s="17">
        <f ca="1">INDEX('EE investment costs'!$D$56:$R$656,MATCH(X517,'EE investment costs'!$D$56:$D$656,0),MATCH($V$8,'EE investment costs'!$D$56:$R$56,0))</f>
        <v>1248.9653559371479</v>
      </c>
      <c r="I517" s="18">
        <v>1</v>
      </c>
      <c r="J517" s="18">
        <v>1</v>
      </c>
      <c r="K517" s="14">
        <f t="shared" ca="1" si="47"/>
        <v>0</v>
      </c>
      <c r="M517" s="19" t="str">
        <f t="shared" ca="1" si="45"/>
        <v>INDFDEFFTF-85</v>
      </c>
      <c r="N517" s="23" t="str">
        <f t="shared" ca="1" si="46"/>
        <v>Food industry Saving Tech-Haulage Tractors, Trucks, Fishing boats 8.5y</v>
      </c>
      <c r="O517" s="23" t="s">
        <v>32</v>
      </c>
      <c r="P517" s="23" t="s">
        <v>33</v>
      </c>
      <c r="Q517" s="23"/>
      <c r="R517" s="23"/>
      <c r="S517" s="19" t="s">
        <v>34</v>
      </c>
      <c r="V517" s="16" t="str">
        <f t="shared" ca="1" si="48"/>
        <v>FD</v>
      </c>
      <c r="W517" s="14" t="str">
        <f t="shared" ca="1" si="48"/>
        <v>Food industry</v>
      </c>
      <c r="X517" s="3" t="str">
        <f>'EE investment costs'!D566</f>
        <v>TF-85</v>
      </c>
      <c r="Y517" s="3" t="str">
        <f>'EE investment costs'!E566</f>
        <v>Haulage Tractors, Trucks, Fishing boats</v>
      </c>
      <c r="AC517" s="123">
        <f>'EE investment costs'!C566</f>
        <v>8.5</v>
      </c>
      <c r="AD517" s="22"/>
    </row>
    <row r="518" spans="2:30">
      <c r="B518" s="14" t="str">
        <f t="shared" ca="1" si="44"/>
        <v>INDFDEFFMT-86</v>
      </c>
      <c r="C518" s="15" t="str">
        <f t="shared" ca="1" si="49"/>
        <v>IFDMT</v>
      </c>
      <c r="D518" s="16">
        <f>'EE investment costs'!$F$15</f>
        <v>2016</v>
      </c>
      <c r="E518" s="14">
        <f>VLOOKUP(X518,'EE investment costs'!$D$56:$R$656,15,0)</f>
        <v>6.46</v>
      </c>
      <c r="F518" s="17">
        <f ca="1">INDEX('EE investment costs'!$D$56:$R$656,MATCH(X518,'EE investment costs'!$D$56:$D$656,0),MATCH($V$8,'EE investment costs'!$D$56:$R$56,0))</f>
        <v>1077.2748420377172</v>
      </c>
      <c r="I518" s="18">
        <v>1</v>
      </c>
      <c r="J518" s="18">
        <v>1</v>
      </c>
      <c r="K518" s="14">
        <f t="shared" ca="1" si="47"/>
        <v>2</v>
      </c>
      <c r="M518" s="19" t="str">
        <f t="shared" ca="1" si="45"/>
        <v>INDFDEFFMT-86</v>
      </c>
      <c r="N518" s="23" t="str">
        <f t="shared" ca="1" si="46"/>
        <v>Food industry Saving Tech-Heat Medium Temp. up to 150C 8.6y</v>
      </c>
      <c r="O518" s="23" t="s">
        <v>32</v>
      </c>
      <c r="P518" s="23" t="s">
        <v>33</v>
      </c>
      <c r="Q518" s="23"/>
      <c r="R518" s="23"/>
      <c r="S518" s="19" t="s">
        <v>34</v>
      </c>
      <c r="V518" s="16" t="str">
        <f t="shared" ca="1" si="48"/>
        <v>FD</v>
      </c>
      <c r="W518" s="14" t="str">
        <f t="shared" ca="1" si="48"/>
        <v>Food industry</v>
      </c>
      <c r="X518" s="3" t="str">
        <f>'EE investment costs'!D567</f>
        <v>MT-86</v>
      </c>
      <c r="Y518" s="3" t="str">
        <f>'EE investment costs'!E567</f>
        <v>Heat Medium Temp. up to 150C</v>
      </c>
      <c r="AC518" s="123">
        <f>'EE investment costs'!C567</f>
        <v>8.6</v>
      </c>
      <c r="AD518" s="22"/>
    </row>
    <row r="519" spans="2:30">
      <c r="B519" s="14" t="str">
        <f t="shared" ca="1" si="44"/>
        <v>INDFDEFFHT-86</v>
      </c>
      <c r="C519" s="15" t="str">
        <f t="shared" ca="1" si="49"/>
        <v>IFDHT</v>
      </c>
      <c r="D519" s="16">
        <f>'EE investment costs'!$F$15</f>
        <v>2016</v>
      </c>
      <c r="E519" s="14">
        <f>VLOOKUP(X519,'EE investment costs'!$D$56:$R$656,15,0)</f>
        <v>5.1680000000000001</v>
      </c>
      <c r="F519" s="17">
        <f ca="1">INDEX('EE investment costs'!$D$56:$R$656,MATCH(X519,'EE investment costs'!$D$56:$D$656,0),MATCH($V$8,'EE investment costs'!$D$56:$R$56,0))</f>
        <v>766.79839989711809</v>
      </c>
      <c r="I519" s="18">
        <v>1</v>
      </c>
      <c r="J519" s="18">
        <v>1</v>
      </c>
      <c r="K519" s="14">
        <f t="shared" ca="1" si="47"/>
        <v>5</v>
      </c>
      <c r="M519" s="19" t="str">
        <f t="shared" ca="1" si="45"/>
        <v>INDFDEFFHT-86</v>
      </c>
      <c r="N519" s="23" t="str">
        <f t="shared" ca="1" si="46"/>
        <v>Food industry Saving Tech-Heat High Temp. over 150C 8.6y</v>
      </c>
      <c r="O519" s="23" t="s">
        <v>32</v>
      </c>
      <c r="P519" s="23" t="s">
        <v>33</v>
      </c>
      <c r="Q519" s="23"/>
      <c r="R519" s="23"/>
      <c r="S519" s="19" t="s">
        <v>34</v>
      </c>
      <c r="V519" s="16" t="str">
        <f t="shared" ca="1" si="48"/>
        <v>FD</v>
      </c>
      <c r="W519" s="14" t="str">
        <f t="shared" ca="1" si="48"/>
        <v>Food industry</v>
      </c>
      <c r="X519" s="3" t="str">
        <f>'EE investment costs'!D568</f>
        <v>HT-86</v>
      </c>
      <c r="Y519" s="3" t="str">
        <f>'EE investment costs'!E568</f>
        <v>Heat High Temp. over 150C</v>
      </c>
      <c r="AC519" s="123">
        <f>'EE investment costs'!C568</f>
        <v>8.6</v>
      </c>
      <c r="AD519" s="22"/>
    </row>
    <row r="520" spans="2:30">
      <c r="B520" s="14" t="str">
        <f t="shared" ref="B520:B583" ca="1" si="50">M520</f>
        <v>INDFDEFFRH-86</v>
      </c>
      <c r="C520" s="15" t="str">
        <f t="shared" ca="1" si="49"/>
        <v>IFDRH</v>
      </c>
      <c r="D520" s="16">
        <f>'EE investment costs'!$F$15</f>
        <v>2016</v>
      </c>
      <c r="E520" s="14">
        <f>VLOOKUP(X520,'EE investment costs'!$D$56:$R$656,15,0)</f>
        <v>16.858666666666668</v>
      </c>
      <c r="F520" s="17">
        <f ca="1">INDEX('EE investment costs'!$D$56:$R$656,MATCH(X520,'EE investment costs'!$D$56:$D$656,0),MATCH($V$8,'EE investment costs'!$D$56:$R$56,0))</f>
        <v>1978.7690079100203</v>
      </c>
      <c r="I520" s="18">
        <v>1</v>
      </c>
      <c r="J520" s="18">
        <v>1</v>
      </c>
      <c r="K520" s="14">
        <f t="shared" ca="1" si="47"/>
        <v>0</v>
      </c>
      <c r="M520" s="19" t="str">
        <f t="shared" ref="M520:M583" ca="1" si="51">CONCATENATE("IND",$V$8,"EFF",$X520)</f>
        <v>INDFDEFFRH-86</v>
      </c>
      <c r="N520" s="23" t="str">
        <f t="shared" ca="1" si="46"/>
        <v>Food industry Saving Tech-Heat Room Heat 8.6y</v>
      </c>
      <c r="O520" s="23" t="s">
        <v>32</v>
      </c>
      <c r="P520" s="23" t="s">
        <v>33</v>
      </c>
      <c r="Q520" s="23"/>
      <c r="R520" s="23"/>
      <c r="S520" s="19" t="s">
        <v>34</v>
      </c>
      <c r="V520" s="16" t="str">
        <f t="shared" ca="1" si="48"/>
        <v>FD</v>
      </c>
      <c r="W520" s="14" t="str">
        <f t="shared" ca="1" si="48"/>
        <v>Food industry</v>
      </c>
      <c r="X520" s="3" t="str">
        <f>'EE investment costs'!D569</f>
        <v>RH-86</v>
      </c>
      <c r="Y520" s="3" t="str">
        <f>'EE investment costs'!E569</f>
        <v>Heat Room Heat</v>
      </c>
      <c r="AC520" s="123">
        <f>'EE investment costs'!C569</f>
        <v>8.6</v>
      </c>
      <c r="AD520" s="22"/>
    </row>
    <row r="521" spans="2:30">
      <c r="B521" s="14" t="str">
        <f t="shared" ca="1" si="50"/>
        <v>INDFDEFFLA-86</v>
      </c>
      <c r="C521" s="15" t="str">
        <f t="shared" ca="1" si="49"/>
        <v>IFDLA</v>
      </c>
      <c r="D521" s="16">
        <f>'EE investment costs'!$F$15</f>
        <v>2016</v>
      </c>
      <c r="E521" s="14">
        <f>VLOOKUP(X521,'EE investment costs'!$D$56:$R$656,15,0)</f>
        <v>4.5095333333333336</v>
      </c>
      <c r="F521" s="17">
        <f ca="1">INDEX('EE investment costs'!$D$56:$R$656,MATCH(X521,'EE investment costs'!$D$56:$D$656,0),MATCH($V$8,'EE investment costs'!$D$56:$R$56,0))</f>
        <v>2286.8341600470699</v>
      </c>
      <c r="I521" s="18">
        <v>1</v>
      </c>
      <c r="J521" s="18">
        <v>1</v>
      </c>
      <c r="K521" s="14">
        <f t="shared" ca="1" si="47"/>
        <v>0</v>
      </c>
      <c r="M521" s="19" t="str">
        <f t="shared" ca="1" si="51"/>
        <v>INDFDEFFLA-86</v>
      </c>
      <c r="N521" s="23" t="str">
        <f t="shared" ref="N521:N584" ca="1" si="52">$W$8&amp;" Saving Tech"&amp;"-"&amp;$Y521&amp;" "&amp;AC521&amp;"y"</f>
        <v>Food industry Saving Tech-Light 8.6y</v>
      </c>
      <c r="O521" s="23" t="s">
        <v>32</v>
      </c>
      <c r="P521" s="23" t="s">
        <v>33</v>
      </c>
      <c r="Q521" s="23"/>
      <c r="R521" s="23"/>
      <c r="S521" s="19" t="s">
        <v>34</v>
      </c>
      <c r="V521" s="16" t="str">
        <f t="shared" ca="1" si="48"/>
        <v>FD</v>
      </c>
      <c r="W521" s="14" t="str">
        <f t="shared" ca="1" si="48"/>
        <v>Food industry</v>
      </c>
      <c r="X521" s="3" t="str">
        <f>'EE investment costs'!D570</f>
        <v>LA-86</v>
      </c>
      <c r="Y521" s="3" t="str">
        <f>'EE investment costs'!E570</f>
        <v>Light</v>
      </c>
      <c r="AC521" s="123">
        <f>'EE investment costs'!C570</f>
        <v>8.6</v>
      </c>
      <c r="AD521" s="22"/>
    </row>
    <row r="522" spans="2:30">
      <c r="B522" s="14" t="str">
        <f t="shared" ca="1" si="50"/>
        <v>INDFDEFFEM-86</v>
      </c>
      <c r="C522" s="15" t="str">
        <f t="shared" ca="1" si="49"/>
        <v>IFDEM</v>
      </c>
      <c r="D522" s="16">
        <f>'EE investment costs'!$F$15</f>
        <v>2016</v>
      </c>
      <c r="E522" s="14">
        <f>VLOOKUP(X522,'EE investment costs'!$D$56:$R$656,15,0)</f>
        <v>4.7350099999999999</v>
      </c>
      <c r="F522" s="17">
        <f ca="1">INDEX('EE investment costs'!$D$56:$R$656,MATCH(X522,'EE investment costs'!$D$56:$D$656,0),MATCH($V$8,'EE investment costs'!$D$56:$R$56,0))</f>
        <v>2613.5448949925535</v>
      </c>
      <c r="I522" s="18">
        <v>1</v>
      </c>
      <c r="J522" s="18">
        <v>1</v>
      </c>
      <c r="K522" s="14">
        <f t="shared" ref="K522:K585" ca="1" si="53">IF(F522&lt;500,1,0)+IF(F522&lt;600,1,0)+IF(F522&lt;700,1,0)+IF(F522&lt;800,1,0)+IF(F522&lt;900,1,0)+IF(F522&lt;1000,1,0)+IF(F522&lt;1100,1,0)+IF(F522&lt;1200,1,0)</f>
        <v>0</v>
      </c>
      <c r="M522" s="19" t="str">
        <f t="shared" ca="1" si="51"/>
        <v>INDFDEFFEM-86</v>
      </c>
      <c r="N522" s="23" t="str">
        <f t="shared" ca="1" si="52"/>
        <v>Food industry Saving Tech-Electric Motors 8.6y</v>
      </c>
      <c r="O522" s="23" t="s">
        <v>32</v>
      </c>
      <c r="P522" s="23" t="s">
        <v>33</v>
      </c>
      <c r="Q522" s="23"/>
      <c r="R522" s="23"/>
      <c r="S522" s="19" t="s">
        <v>34</v>
      </c>
      <c r="V522" s="16" t="str">
        <f t="shared" ref="V522:W585" ca="1" si="54">V521</f>
        <v>FD</v>
      </c>
      <c r="W522" s="14" t="str">
        <f t="shared" ca="1" si="54"/>
        <v>Food industry</v>
      </c>
      <c r="X522" s="3" t="str">
        <f>'EE investment costs'!D571</f>
        <v>EM-86</v>
      </c>
      <c r="Y522" s="3" t="str">
        <f>'EE investment costs'!E571</f>
        <v>Electric Motors</v>
      </c>
      <c r="AC522" s="123">
        <f>'EE investment costs'!C571</f>
        <v>8.6</v>
      </c>
      <c r="AD522" s="22"/>
    </row>
    <row r="523" spans="2:30">
      <c r="B523" s="14" t="str">
        <f t="shared" ca="1" si="50"/>
        <v>INDFDEFFTF-86</v>
      </c>
      <c r="C523" s="15" t="str">
        <f t="shared" ca="1" si="49"/>
        <v>IFDTF</v>
      </c>
      <c r="D523" s="16">
        <f>'EE investment costs'!$F$15</f>
        <v>2016</v>
      </c>
      <c r="E523" s="14">
        <f>VLOOKUP(X523,'EE investment costs'!$D$56:$R$656,15,0)</f>
        <v>18.833333333333332</v>
      </c>
      <c r="F523" s="17">
        <f ca="1">INDEX('EE investment costs'!$D$56:$R$656,MATCH(X523,'EE investment costs'!$D$56:$D$656,0),MATCH($V$8,'EE investment costs'!$D$56:$R$56,0))</f>
        <v>1263.6590660069969</v>
      </c>
      <c r="I523" s="18">
        <v>1</v>
      </c>
      <c r="J523" s="18">
        <v>1</v>
      </c>
      <c r="K523" s="14">
        <f t="shared" ca="1" si="53"/>
        <v>0</v>
      </c>
      <c r="M523" s="19" t="str">
        <f t="shared" ca="1" si="51"/>
        <v>INDFDEFFTF-86</v>
      </c>
      <c r="N523" s="23" t="str">
        <f t="shared" ca="1" si="52"/>
        <v>Food industry Saving Tech-Haulage Tractors, Trucks, Fishing boats 8.6y</v>
      </c>
      <c r="O523" s="23" t="s">
        <v>32</v>
      </c>
      <c r="P523" s="23" t="s">
        <v>33</v>
      </c>
      <c r="Q523" s="23"/>
      <c r="R523" s="23"/>
      <c r="S523" s="19" t="s">
        <v>34</v>
      </c>
      <c r="V523" s="16" t="str">
        <f t="shared" ca="1" si="54"/>
        <v>FD</v>
      </c>
      <c r="W523" s="14" t="str">
        <f t="shared" ca="1" si="54"/>
        <v>Food industry</v>
      </c>
      <c r="X523" s="3" t="str">
        <f>'EE investment costs'!D572</f>
        <v>TF-86</v>
      </c>
      <c r="Y523" s="3" t="str">
        <f>'EE investment costs'!E572</f>
        <v>Haulage Tractors, Trucks, Fishing boats</v>
      </c>
      <c r="AC523" s="123">
        <f>'EE investment costs'!C572</f>
        <v>8.6</v>
      </c>
      <c r="AD523" s="22"/>
    </row>
    <row r="524" spans="2:30">
      <c r="B524" s="14" t="str">
        <f t="shared" ca="1" si="50"/>
        <v>INDFDEFFMT-87</v>
      </c>
      <c r="C524" s="15" t="str">
        <f t="shared" ca="1" si="49"/>
        <v>IFDMT</v>
      </c>
      <c r="D524" s="16">
        <f>'EE investment costs'!$F$15</f>
        <v>2016</v>
      </c>
      <c r="E524" s="14">
        <f>VLOOKUP(X524,'EE investment costs'!$D$56:$R$656,15,0)</f>
        <v>6.47</v>
      </c>
      <c r="F524" s="17">
        <f ca="1">INDEX('EE investment costs'!$D$56:$R$656,MATCH(X524,'EE investment costs'!$D$56:$D$656,0),MATCH($V$8,'EE investment costs'!$D$56:$R$56,0))</f>
        <v>1087.8494788973201</v>
      </c>
      <c r="I524" s="18">
        <v>1</v>
      </c>
      <c r="J524" s="18">
        <v>1</v>
      </c>
      <c r="K524" s="14">
        <f t="shared" ca="1" si="53"/>
        <v>2</v>
      </c>
      <c r="M524" s="19" t="str">
        <f t="shared" ca="1" si="51"/>
        <v>INDFDEFFMT-87</v>
      </c>
      <c r="N524" s="23" t="str">
        <f t="shared" ca="1" si="52"/>
        <v>Food industry Saving Tech-Heat Medium Temp. up to 150C 8.7y</v>
      </c>
      <c r="O524" s="23" t="s">
        <v>32</v>
      </c>
      <c r="P524" s="23" t="s">
        <v>33</v>
      </c>
      <c r="Q524" s="23"/>
      <c r="R524" s="23"/>
      <c r="S524" s="19" t="s">
        <v>34</v>
      </c>
      <c r="V524" s="16" t="str">
        <f t="shared" ca="1" si="54"/>
        <v>FD</v>
      </c>
      <c r="W524" s="14" t="str">
        <f t="shared" ca="1" si="54"/>
        <v>Food industry</v>
      </c>
      <c r="X524" s="3" t="str">
        <f>'EE investment costs'!D573</f>
        <v>MT-87</v>
      </c>
      <c r="Y524" s="3" t="str">
        <f>'EE investment costs'!E573</f>
        <v>Heat Medium Temp. up to 150C</v>
      </c>
      <c r="AC524" s="123">
        <f>'EE investment costs'!C573</f>
        <v>8.6999999999999993</v>
      </c>
      <c r="AD524" s="22"/>
    </row>
    <row r="525" spans="2:30">
      <c r="B525" s="14" t="str">
        <f t="shared" ca="1" si="50"/>
        <v>INDFDEFFHT-87</v>
      </c>
      <c r="C525" s="15" t="str">
        <f t="shared" ca="1" si="49"/>
        <v>IFDHT</v>
      </c>
      <c r="D525" s="16">
        <f>'EE investment costs'!$F$15</f>
        <v>2016</v>
      </c>
      <c r="E525" s="14">
        <f>VLOOKUP(X525,'EE investment costs'!$D$56:$R$656,15,0)</f>
        <v>5.1760000000000002</v>
      </c>
      <c r="F525" s="17">
        <f ca="1">INDEX('EE investment costs'!$D$56:$R$656,MATCH(X525,'EE investment costs'!$D$56:$D$656,0),MATCH($V$8,'EE investment costs'!$D$56:$R$56,0))</f>
        <v>773.12984126753577</v>
      </c>
      <c r="I525" s="18">
        <v>1</v>
      </c>
      <c r="J525" s="18">
        <v>1</v>
      </c>
      <c r="K525" s="14">
        <f t="shared" ca="1" si="53"/>
        <v>5</v>
      </c>
      <c r="M525" s="19" t="str">
        <f t="shared" ca="1" si="51"/>
        <v>INDFDEFFHT-87</v>
      </c>
      <c r="N525" s="23" t="str">
        <f t="shared" ca="1" si="52"/>
        <v>Food industry Saving Tech-Heat High Temp. over 150C 8.7y</v>
      </c>
      <c r="O525" s="23" t="s">
        <v>32</v>
      </c>
      <c r="P525" s="23" t="s">
        <v>33</v>
      </c>
      <c r="Q525" s="23"/>
      <c r="R525" s="23"/>
      <c r="S525" s="19" t="s">
        <v>34</v>
      </c>
      <c r="V525" s="16" t="str">
        <f t="shared" ca="1" si="54"/>
        <v>FD</v>
      </c>
      <c r="W525" s="14" t="str">
        <f t="shared" ca="1" si="54"/>
        <v>Food industry</v>
      </c>
      <c r="X525" s="3" t="str">
        <f>'EE investment costs'!D574</f>
        <v>HT-87</v>
      </c>
      <c r="Y525" s="3" t="str">
        <f>'EE investment costs'!E574</f>
        <v>Heat High Temp. over 150C</v>
      </c>
      <c r="AC525" s="123">
        <f>'EE investment costs'!C574</f>
        <v>8.6999999999999993</v>
      </c>
      <c r="AD525" s="22"/>
    </row>
    <row r="526" spans="2:30">
      <c r="B526" s="14" t="str">
        <f t="shared" ca="1" si="50"/>
        <v>INDFDEFFRH-87</v>
      </c>
      <c r="C526" s="15" t="str">
        <f t="shared" ca="1" si="49"/>
        <v>IFDRH</v>
      </c>
      <c r="D526" s="16">
        <f>'EE investment costs'!$F$15</f>
        <v>2016</v>
      </c>
      <c r="E526" s="14">
        <f>VLOOKUP(X526,'EE investment costs'!$D$56:$R$656,15,0)</f>
        <v>16.877333333333336</v>
      </c>
      <c r="F526" s="17">
        <f ca="1">INDEX('EE investment costs'!$D$56:$R$656,MATCH(X526,'EE investment costs'!$D$56:$D$656,0),MATCH($V$8,'EE investment costs'!$D$56:$R$56,0))</f>
        <v>2017.5684002219814</v>
      </c>
      <c r="I526" s="18">
        <v>1</v>
      </c>
      <c r="J526" s="18">
        <v>1</v>
      </c>
      <c r="K526" s="14">
        <f t="shared" ca="1" si="53"/>
        <v>0</v>
      </c>
      <c r="M526" s="19" t="str">
        <f t="shared" ca="1" si="51"/>
        <v>INDFDEFFRH-87</v>
      </c>
      <c r="N526" s="23" t="str">
        <f t="shared" ca="1" si="52"/>
        <v>Food industry Saving Tech-Heat Room Heat 8.7y</v>
      </c>
      <c r="O526" s="23" t="s">
        <v>32</v>
      </c>
      <c r="P526" s="23" t="s">
        <v>33</v>
      </c>
      <c r="Q526" s="23"/>
      <c r="R526" s="23"/>
      <c r="S526" s="19" t="s">
        <v>34</v>
      </c>
      <c r="V526" s="16" t="str">
        <f t="shared" ca="1" si="54"/>
        <v>FD</v>
      </c>
      <c r="W526" s="14" t="str">
        <f t="shared" ca="1" si="54"/>
        <v>Food industry</v>
      </c>
      <c r="X526" s="3" t="str">
        <f>'EE investment costs'!D575</f>
        <v>RH-87</v>
      </c>
      <c r="Y526" s="3" t="str">
        <f>'EE investment costs'!E575</f>
        <v>Heat Room Heat</v>
      </c>
      <c r="AC526" s="123">
        <f>'EE investment costs'!C575</f>
        <v>8.6999999999999993</v>
      </c>
      <c r="AD526" s="22"/>
    </row>
    <row r="527" spans="2:30">
      <c r="B527" s="14" t="str">
        <f t="shared" ca="1" si="50"/>
        <v>INDFDEFFLA-87</v>
      </c>
      <c r="C527" s="15" t="str">
        <f t="shared" ca="1" si="49"/>
        <v>IFDLA</v>
      </c>
      <c r="D527" s="16">
        <f>'EE investment costs'!$F$15</f>
        <v>2016</v>
      </c>
      <c r="E527" s="14">
        <f>VLOOKUP(X527,'EE investment costs'!$D$56:$R$656,15,0)</f>
        <v>4.5225666666666671</v>
      </c>
      <c r="F527" s="17">
        <f ca="1">INDEX('EE investment costs'!$D$56:$R$656,MATCH(X527,'EE investment costs'!$D$56:$D$656,0),MATCH($V$8,'EE investment costs'!$D$56:$R$56,0))</f>
        <v>2302.2367987252296</v>
      </c>
      <c r="I527" s="18">
        <v>1</v>
      </c>
      <c r="J527" s="18">
        <v>1</v>
      </c>
      <c r="K527" s="14">
        <f t="shared" ca="1" si="53"/>
        <v>0</v>
      </c>
      <c r="M527" s="19" t="str">
        <f t="shared" ca="1" si="51"/>
        <v>INDFDEFFLA-87</v>
      </c>
      <c r="N527" s="23" t="str">
        <f t="shared" ca="1" si="52"/>
        <v>Food industry Saving Tech-Light 8.7y</v>
      </c>
      <c r="O527" s="23" t="s">
        <v>32</v>
      </c>
      <c r="P527" s="23" t="s">
        <v>33</v>
      </c>
      <c r="Q527" s="23"/>
      <c r="R527" s="23"/>
      <c r="S527" s="19" t="s">
        <v>34</v>
      </c>
      <c r="V527" s="16" t="str">
        <f t="shared" ca="1" si="54"/>
        <v>FD</v>
      </c>
      <c r="W527" s="14" t="str">
        <f t="shared" ca="1" si="54"/>
        <v>Food industry</v>
      </c>
      <c r="X527" s="3" t="str">
        <f>'EE investment costs'!D576</f>
        <v>LA-87</v>
      </c>
      <c r="Y527" s="3" t="str">
        <f>'EE investment costs'!E576</f>
        <v>Light</v>
      </c>
      <c r="AC527" s="123">
        <f>'EE investment costs'!C576</f>
        <v>8.6999999999999993</v>
      </c>
      <c r="AD527" s="22"/>
    </row>
    <row r="528" spans="2:30">
      <c r="B528" s="14" t="str">
        <f t="shared" ca="1" si="50"/>
        <v>INDFDEFFEM-87</v>
      </c>
      <c r="C528" s="15" t="str">
        <f t="shared" ca="1" si="49"/>
        <v>IFDEM</v>
      </c>
      <c r="D528" s="16">
        <f>'EE investment costs'!$F$15</f>
        <v>2016</v>
      </c>
      <c r="E528" s="14">
        <f>VLOOKUP(X528,'EE investment costs'!$D$56:$R$656,15,0)</f>
        <v>4.7486949999999997</v>
      </c>
      <c r="F528" s="17">
        <f ca="1">INDEX('EE investment costs'!$D$56:$R$656,MATCH(X528,'EE investment costs'!$D$56:$D$656,0),MATCH($V$8,'EE investment costs'!$D$56:$R$56,0))</f>
        <v>2636.5539165617988</v>
      </c>
      <c r="I528" s="18">
        <v>1</v>
      </c>
      <c r="J528" s="18">
        <v>1</v>
      </c>
      <c r="K528" s="14">
        <f t="shared" ca="1" si="53"/>
        <v>0</v>
      </c>
      <c r="M528" s="19" t="str">
        <f t="shared" ca="1" si="51"/>
        <v>INDFDEFFEM-87</v>
      </c>
      <c r="N528" s="23" t="str">
        <f t="shared" ca="1" si="52"/>
        <v>Food industry Saving Tech-Electric Motors 8.7y</v>
      </c>
      <c r="O528" s="23" t="s">
        <v>32</v>
      </c>
      <c r="P528" s="23" t="s">
        <v>33</v>
      </c>
      <c r="Q528" s="23"/>
      <c r="R528" s="23"/>
      <c r="S528" s="19" t="s">
        <v>34</v>
      </c>
      <c r="V528" s="16" t="str">
        <f t="shared" ca="1" si="54"/>
        <v>FD</v>
      </c>
      <c r="W528" s="14" t="str">
        <f t="shared" ca="1" si="54"/>
        <v>Food industry</v>
      </c>
      <c r="X528" s="3" t="str">
        <f>'EE investment costs'!D577</f>
        <v>EM-87</v>
      </c>
      <c r="Y528" s="3" t="str">
        <f>'EE investment costs'!E577</f>
        <v>Electric Motors</v>
      </c>
      <c r="AC528" s="123">
        <f>'EE investment costs'!C577</f>
        <v>8.6999999999999993</v>
      </c>
      <c r="AD528" s="22"/>
    </row>
    <row r="529" spans="2:30">
      <c r="B529" s="14" t="str">
        <f t="shared" ca="1" si="50"/>
        <v>INDFDEFFTF-87</v>
      </c>
      <c r="C529" s="15" t="str">
        <f t="shared" ca="1" si="49"/>
        <v>IFDTF</v>
      </c>
      <c r="D529" s="16">
        <f>'EE investment costs'!$F$15</f>
        <v>2016</v>
      </c>
      <c r="E529" s="14">
        <f>VLOOKUP(X529,'EE investment costs'!$D$56:$R$656,15,0)</f>
        <v>18.916666666666664</v>
      </c>
      <c r="F529" s="17">
        <f ca="1">INDEX('EE investment costs'!$D$56:$R$656,MATCH(X529,'EE investment costs'!$D$56:$D$656,0),MATCH($V$8,'EE investment costs'!$D$56:$R$56,0))</f>
        <v>1278.3527760768457</v>
      </c>
      <c r="I529" s="18">
        <v>1</v>
      </c>
      <c r="J529" s="18">
        <v>1</v>
      </c>
      <c r="K529" s="14">
        <f t="shared" ca="1" si="53"/>
        <v>0</v>
      </c>
      <c r="M529" s="19" t="str">
        <f t="shared" ca="1" si="51"/>
        <v>INDFDEFFTF-87</v>
      </c>
      <c r="N529" s="23" t="str">
        <f t="shared" ca="1" si="52"/>
        <v>Food industry Saving Tech-Haulage Tractors, Trucks, Fishing boats 8.7y</v>
      </c>
      <c r="O529" s="23" t="s">
        <v>32</v>
      </c>
      <c r="P529" s="23" t="s">
        <v>33</v>
      </c>
      <c r="Q529" s="23"/>
      <c r="R529" s="23"/>
      <c r="S529" s="19" t="s">
        <v>34</v>
      </c>
      <c r="V529" s="16" t="str">
        <f t="shared" ca="1" si="54"/>
        <v>FD</v>
      </c>
      <c r="W529" s="14" t="str">
        <f t="shared" ca="1" si="54"/>
        <v>Food industry</v>
      </c>
      <c r="X529" s="3" t="str">
        <f>'EE investment costs'!D578</f>
        <v>TF-87</v>
      </c>
      <c r="Y529" s="3" t="str">
        <f>'EE investment costs'!E578</f>
        <v>Haulage Tractors, Trucks, Fishing boats</v>
      </c>
      <c r="AC529" s="123">
        <f>'EE investment costs'!C578</f>
        <v>8.6999999999999993</v>
      </c>
      <c r="AD529" s="22"/>
    </row>
    <row r="530" spans="2:30">
      <c r="B530" s="14" t="str">
        <f t="shared" ca="1" si="50"/>
        <v>INDFDEFFMT-88</v>
      </c>
      <c r="C530" s="15" t="str">
        <f t="shared" ca="1" si="49"/>
        <v>IFDMT</v>
      </c>
      <c r="D530" s="16">
        <f>'EE investment costs'!$F$15</f>
        <v>2016</v>
      </c>
      <c r="E530" s="14">
        <f>VLOOKUP(X530,'EE investment costs'!$D$56:$R$656,15,0)</f>
        <v>6.48</v>
      </c>
      <c r="F530" s="17">
        <f ca="1">INDEX('EE investment costs'!$D$56:$R$656,MATCH(X530,'EE investment costs'!$D$56:$D$656,0),MATCH($V$8,'EE investment costs'!$D$56:$R$56,0))</f>
        <v>1098.4241157569227</v>
      </c>
      <c r="I530" s="18">
        <v>1</v>
      </c>
      <c r="J530" s="18">
        <v>1</v>
      </c>
      <c r="K530" s="14">
        <f t="shared" ca="1" si="53"/>
        <v>2</v>
      </c>
      <c r="M530" s="19" t="str">
        <f t="shared" ca="1" si="51"/>
        <v>INDFDEFFMT-88</v>
      </c>
      <c r="N530" s="23" t="str">
        <f t="shared" ca="1" si="52"/>
        <v>Food industry Saving Tech-Heat Medium Temp. up to 150C 8.8y</v>
      </c>
      <c r="O530" s="23" t="s">
        <v>32</v>
      </c>
      <c r="P530" s="23" t="s">
        <v>33</v>
      </c>
      <c r="Q530" s="23"/>
      <c r="R530" s="23"/>
      <c r="S530" s="19" t="s">
        <v>34</v>
      </c>
      <c r="V530" s="16" t="str">
        <f t="shared" ca="1" si="54"/>
        <v>FD</v>
      </c>
      <c r="W530" s="14" t="str">
        <f t="shared" ca="1" si="54"/>
        <v>Food industry</v>
      </c>
      <c r="X530" s="3" t="str">
        <f>'EE investment costs'!D579</f>
        <v>MT-88</v>
      </c>
      <c r="Y530" s="3" t="str">
        <f>'EE investment costs'!E579</f>
        <v>Heat Medium Temp. up to 150C</v>
      </c>
      <c r="AC530" s="123">
        <f>'EE investment costs'!C579</f>
        <v>8.8000000000000007</v>
      </c>
      <c r="AD530" s="22"/>
    </row>
    <row r="531" spans="2:30">
      <c r="B531" s="14" t="str">
        <f t="shared" ca="1" si="50"/>
        <v>INDFDEFFHT-88</v>
      </c>
      <c r="C531" s="15" t="str">
        <f t="shared" ca="1" si="49"/>
        <v>IFDHT</v>
      </c>
      <c r="D531" s="16">
        <f>'EE investment costs'!$F$15</f>
        <v>2016</v>
      </c>
      <c r="E531" s="14">
        <f>VLOOKUP(X531,'EE investment costs'!$D$56:$R$656,15,0)</f>
        <v>5.1840000000000002</v>
      </c>
      <c r="F531" s="17">
        <f ca="1">INDEX('EE investment costs'!$D$56:$R$656,MATCH(X531,'EE investment costs'!$D$56:$D$656,0),MATCH($V$8,'EE investment costs'!$D$56:$R$56,0))</f>
        <v>779.46128263795367</v>
      </c>
      <c r="I531" s="18">
        <v>1</v>
      </c>
      <c r="J531" s="18">
        <v>1</v>
      </c>
      <c r="K531" s="14">
        <f t="shared" ca="1" si="53"/>
        <v>5</v>
      </c>
      <c r="M531" s="19" t="str">
        <f t="shared" ca="1" si="51"/>
        <v>INDFDEFFHT-88</v>
      </c>
      <c r="N531" s="23" t="str">
        <f t="shared" ca="1" si="52"/>
        <v>Food industry Saving Tech-Heat High Temp. over 150C 8.8y</v>
      </c>
      <c r="O531" s="23" t="s">
        <v>32</v>
      </c>
      <c r="P531" s="23" t="s">
        <v>33</v>
      </c>
      <c r="Q531" s="23"/>
      <c r="R531" s="23"/>
      <c r="S531" s="19" t="s">
        <v>34</v>
      </c>
      <c r="V531" s="16" t="str">
        <f t="shared" ca="1" si="54"/>
        <v>FD</v>
      </c>
      <c r="W531" s="14" t="str">
        <f t="shared" ca="1" si="54"/>
        <v>Food industry</v>
      </c>
      <c r="X531" s="3" t="str">
        <f>'EE investment costs'!D580</f>
        <v>HT-88</v>
      </c>
      <c r="Y531" s="3" t="str">
        <f>'EE investment costs'!E580</f>
        <v>Heat High Temp. over 150C</v>
      </c>
      <c r="AC531" s="123">
        <f>'EE investment costs'!C580</f>
        <v>8.8000000000000007</v>
      </c>
      <c r="AD531" s="22"/>
    </row>
    <row r="532" spans="2:30">
      <c r="B532" s="14" t="str">
        <f t="shared" ca="1" si="50"/>
        <v>INDFDEFFRH-88</v>
      </c>
      <c r="C532" s="15" t="str">
        <f t="shared" ca="1" si="49"/>
        <v>IFDRH</v>
      </c>
      <c r="D532" s="16">
        <f>'EE investment costs'!$F$15</f>
        <v>2016</v>
      </c>
      <c r="E532" s="14">
        <f>VLOOKUP(X532,'EE investment costs'!$D$56:$R$656,15,0)</f>
        <v>16.896000000000001</v>
      </c>
      <c r="F532" s="17">
        <f ca="1">INDEX('EE investment costs'!$D$56:$R$656,MATCH(X532,'EE investment costs'!$D$56:$D$656,0),MATCH($V$8,'EE investment costs'!$D$56:$R$56,0))</f>
        <v>2056.3677925339434</v>
      </c>
      <c r="I532" s="18">
        <v>1</v>
      </c>
      <c r="J532" s="18">
        <v>1</v>
      </c>
      <c r="K532" s="14">
        <f t="shared" ca="1" si="53"/>
        <v>0</v>
      </c>
      <c r="M532" s="19" t="str">
        <f t="shared" ca="1" si="51"/>
        <v>INDFDEFFRH-88</v>
      </c>
      <c r="N532" s="23" t="str">
        <f t="shared" ca="1" si="52"/>
        <v>Food industry Saving Tech-Heat Room Heat 8.8y</v>
      </c>
      <c r="O532" s="23" t="s">
        <v>32</v>
      </c>
      <c r="P532" s="23" t="s">
        <v>33</v>
      </c>
      <c r="Q532" s="23"/>
      <c r="R532" s="23"/>
      <c r="S532" s="19" t="s">
        <v>34</v>
      </c>
      <c r="V532" s="16" t="str">
        <f t="shared" ca="1" si="54"/>
        <v>FD</v>
      </c>
      <c r="W532" s="14" t="str">
        <f t="shared" ca="1" si="54"/>
        <v>Food industry</v>
      </c>
      <c r="X532" s="3" t="str">
        <f>'EE investment costs'!D581</f>
        <v>RH-88</v>
      </c>
      <c r="Y532" s="3" t="str">
        <f>'EE investment costs'!E581</f>
        <v>Heat Room Heat</v>
      </c>
      <c r="AC532" s="123">
        <f>'EE investment costs'!C581</f>
        <v>8.8000000000000007</v>
      </c>
      <c r="AD532" s="22"/>
    </row>
    <row r="533" spans="2:30">
      <c r="B533" s="14" t="str">
        <f t="shared" ca="1" si="50"/>
        <v>INDFDEFFLA-88</v>
      </c>
      <c r="C533" s="15" t="str">
        <f t="shared" ca="1" si="49"/>
        <v>IFDLA</v>
      </c>
      <c r="D533" s="16">
        <f>'EE investment costs'!$F$15</f>
        <v>2016</v>
      </c>
      <c r="E533" s="14">
        <f>VLOOKUP(X533,'EE investment costs'!$D$56:$R$656,15,0)</f>
        <v>4.5356000000000005</v>
      </c>
      <c r="F533" s="17">
        <f ca="1">INDEX('EE investment costs'!$D$56:$R$656,MATCH(X533,'EE investment costs'!$D$56:$D$656,0),MATCH($V$8,'EE investment costs'!$D$56:$R$56,0))</f>
        <v>2317.6394374033898</v>
      </c>
      <c r="I533" s="18">
        <v>1</v>
      </c>
      <c r="J533" s="18">
        <v>1</v>
      </c>
      <c r="K533" s="14">
        <f t="shared" ca="1" si="53"/>
        <v>0</v>
      </c>
      <c r="M533" s="19" t="str">
        <f t="shared" ca="1" si="51"/>
        <v>INDFDEFFLA-88</v>
      </c>
      <c r="N533" s="23" t="str">
        <f t="shared" ca="1" si="52"/>
        <v>Food industry Saving Tech-Light 8.8y</v>
      </c>
      <c r="O533" s="23" t="s">
        <v>32</v>
      </c>
      <c r="P533" s="23" t="s">
        <v>33</v>
      </c>
      <c r="Q533" s="23"/>
      <c r="R533" s="23"/>
      <c r="S533" s="19" t="s">
        <v>34</v>
      </c>
      <c r="V533" s="16" t="str">
        <f t="shared" ca="1" si="54"/>
        <v>FD</v>
      </c>
      <c r="W533" s="14" t="str">
        <f t="shared" ca="1" si="54"/>
        <v>Food industry</v>
      </c>
      <c r="X533" s="3" t="str">
        <f>'EE investment costs'!D582</f>
        <v>LA-88</v>
      </c>
      <c r="Y533" s="3" t="str">
        <f>'EE investment costs'!E582</f>
        <v>Light</v>
      </c>
      <c r="AC533" s="123">
        <f>'EE investment costs'!C582</f>
        <v>8.8000000000000007</v>
      </c>
      <c r="AD533" s="22"/>
    </row>
    <row r="534" spans="2:30">
      <c r="B534" s="14" t="str">
        <f t="shared" ca="1" si="50"/>
        <v>INDFDEFFEM-88</v>
      </c>
      <c r="C534" s="15" t="str">
        <f t="shared" ca="1" si="49"/>
        <v>IFDEM</v>
      </c>
      <c r="D534" s="16">
        <f>'EE investment costs'!$F$15</f>
        <v>2016</v>
      </c>
      <c r="E534" s="14">
        <f>VLOOKUP(X534,'EE investment costs'!$D$56:$R$656,15,0)</f>
        <v>4.7623800000000003</v>
      </c>
      <c r="F534" s="17">
        <f ca="1">INDEX('EE investment costs'!$D$56:$R$656,MATCH(X534,'EE investment costs'!$D$56:$D$656,0),MATCH($V$8,'EE investment costs'!$D$56:$R$56,0))</f>
        <v>2659.5629381310441</v>
      </c>
      <c r="I534" s="18">
        <v>1</v>
      </c>
      <c r="J534" s="18">
        <v>1</v>
      </c>
      <c r="K534" s="14">
        <f t="shared" ca="1" si="53"/>
        <v>0</v>
      </c>
      <c r="M534" s="19" t="str">
        <f t="shared" ca="1" si="51"/>
        <v>INDFDEFFEM-88</v>
      </c>
      <c r="N534" s="23" t="str">
        <f t="shared" ca="1" si="52"/>
        <v>Food industry Saving Tech-Electric Motors 8.8y</v>
      </c>
      <c r="O534" s="23" t="s">
        <v>32</v>
      </c>
      <c r="P534" s="23" t="s">
        <v>33</v>
      </c>
      <c r="Q534" s="23"/>
      <c r="R534" s="23"/>
      <c r="S534" s="19" t="s">
        <v>34</v>
      </c>
      <c r="V534" s="16" t="str">
        <f t="shared" ca="1" si="54"/>
        <v>FD</v>
      </c>
      <c r="W534" s="14" t="str">
        <f t="shared" ca="1" si="54"/>
        <v>Food industry</v>
      </c>
      <c r="X534" s="3" t="str">
        <f>'EE investment costs'!D583</f>
        <v>EM-88</v>
      </c>
      <c r="Y534" s="3" t="str">
        <f>'EE investment costs'!E583</f>
        <v>Electric Motors</v>
      </c>
      <c r="AC534" s="123">
        <f>'EE investment costs'!C583</f>
        <v>8.8000000000000007</v>
      </c>
      <c r="AD534" s="22"/>
    </row>
    <row r="535" spans="2:30">
      <c r="B535" s="14" t="str">
        <f t="shared" ca="1" si="50"/>
        <v>INDFDEFFTF-88</v>
      </c>
      <c r="C535" s="15" t="str">
        <f t="shared" ca="1" si="49"/>
        <v>IFDTF</v>
      </c>
      <c r="D535" s="16">
        <f>'EE investment costs'!$F$15</f>
        <v>2016</v>
      </c>
      <c r="E535" s="14">
        <f>VLOOKUP(X535,'EE investment costs'!$D$56:$R$656,15,0)</f>
        <v>19</v>
      </c>
      <c r="F535" s="17">
        <f ca="1">INDEX('EE investment costs'!$D$56:$R$656,MATCH(X535,'EE investment costs'!$D$56:$D$656,0),MATCH($V$8,'EE investment costs'!$D$56:$R$56,0))</f>
        <v>1293.0464861466946</v>
      </c>
      <c r="I535" s="18">
        <v>1</v>
      </c>
      <c r="J535" s="18">
        <v>1</v>
      </c>
      <c r="K535" s="14">
        <f t="shared" ca="1" si="53"/>
        <v>0</v>
      </c>
      <c r="M535" s="19" t="str">
        <f t="shared" ca="1" si="51"/>
        <v>INDFDEFFTF-88</v>
      </c>
      <c r="N535" s="23" t="str">
        <f t="shared" ca="1" si="52"/>
        <v>Food industry Saving Tech-Haulage Tractors, Trucks, Fishing boats 8.8y</v>
      </c>
      <c r="O535" s="23" t="s">
        <v>32</v>
      </c>
      <c r="P535" s="23" t="s">
        <v>33</v>
      </c>
      <c r="Q535" s="23"/>
      <c r="R535" s="23"/>
      <c r="S535" s="19" t="s">
        <v>34</v>
      </c>
      <c r="V535" s="16" t="str">
        <f t="shared" ca="1" si="54"/>
        <v>FD</v>
      </c>
      <c r="W535" s="14" t="str">
        <f t="shared" ca="1" si="54"/>
        <v>Food industry</v>
      </c>
      <c r="X535" s="3" t="str">
        <f>'EE investment costs'!D584</f>
        <v>TF-88</v>
      </c>
      <c r="Y535" s="3" t="str">
        <f>'EE investment costs'!E584</f>
        <v>Haulage Tractors, Trucks, Fishing boats</v>
      </c>
      <c r="AC535" s="123">
        <f>'EE investment costs'!C584</f>
        <v>8.8000000000000007</v>
      </c>
      <c r="AD535" s="22"/>
    </row>
    <row r="536" spans="2:30">
      <c r="B536" s="14" t="str">
        <f t="shared" ca="1" si="50"/>
        <v>INDFDEFFMT-89</v>
      </c>
      <c r="C536" s="15" t="str">
        <f t="shared" ca="1" si="49"/>
        <v>IFDMT</v>
      </c>
      <c r="D536" s="16">
        <f>'EE investment costs'!$F$15</f>
        <v>2016</v>
      </c>
      <c r="E536" s="14">
        <f>VLOOKUP(X536,'EE investment costs'!$D$56:$R$656,15,0)</f>
        <v>6.49</v>
      </c>
      <c r="F536" s="17">
        <f ca="1">INDEX('EE investment costs'!$D$56:$R$656,MATCH(X536,'EE investment costs'!$D$56:$D$656,0),MATCH($V$8,'EE investment costs'!$D$56:$R$56,0))</f>
        <v>1108.9987526165253</v>
      </c>
      <c r="I536" s="18">
        <v>1</v>
      </c>
      <c r="J536" s="18">
        <v>1</v>
      </c>
      <c r="K536" s="14">
        <f t="shared" ca="1" si="53"/>
        <v>1</v>
      </c>
      <c r="M536" s="19" t="str">
        <f t="shared" ca="1" si="51"/>
        <v>INDFDEFFMT-89</v>
      </c>
      <c r="N536" s="23" t="str">
        <f t="shared" ca="1" si="52"/>
        <v>Food industry Saving Tech-Heat Medium Temp. up to 150C 8.9y</v>
      </c>
      <c r="O536" s="23" t="s">
        <v>32</v>
      </c>
      <c r="P536" s="23" t="s">
        <v>33</v>
      </c>
      <c r="Q536" s="23"/>
      <c r="R536" s="23"/>
      <c r="S536" s="19" t="s">
        <v>34</v>
      </c>
      <c r="V536" s="16" t="str">
        <f t="shared" ca="1" si="54"/>
        <v>FD</v>
      </c>
      <c r="W536" s="14" t="str">
        <f t="shared" ca="1" si="54"/>
        <v>Food industry</v>
      </c>
      <c r="X536" s="3" t="str">
        <f>'EE investment costs'!D585</f>
        <v>MT-89</v>
      </c>
      <c r="Y536" s="3" t="str">
        <f>'EE investment costs'!E585</f>
        <v>Heat Medium Temp. up to 150C</v>
      </c>
      <c r="AC536" s="123">
        <f>'EE investment costs'!C585</f>
        <v>8.9</v>
      </c>
      <c r="AD536" s="22"/>
    </row>
    <row r="537" spans="2:30">
      <c r="B537" s="14" t="str">
        <f t="shared" ca="1" si="50"/>
        <v>INDFDEFFHT-89</v>
      </c>
      <c r="C537" s="15" t="str">
        <f t="shared" ca="1" si="49"/>
        <v>IFDHT</v>
      </c>
      <c r="D537" s="16">
        <f>'EE investment costs'!$F$15</f>
        <v>2016</v>
      </c>
      <c r="E537" s="14">
        <f>VLOOKUP(X537,'EE investment costs'!$D$56:$R$656,15,0)</f>
        <v>5.1920000000000002</v>
      </c>
      <c r="F537" s="17">
        <f ca="1">INDEX('EE investment costs'!$D$56:$R$656,MATCH(X537,'EE investment costs'!$D$56:$D$656,0),MATCH($V$8,'EE investment costs'!$D$56:$R$56,0))</f>
        <v>785.79272400837147</v>
      </c>
      <c r="I537" s="18">
        <v>1</v>
      </c>
      <c r="J537" s="18">
        <v>1</v>
      </c>
      <c r="K537" s="14">
        <f t="shared" ca="1" si="53"/>
        <v>5</v>
      </c>
      <c r="M537" s="19" t="str">
        <f t="shared" ca="1" si="51"/>
        <v>INDFDEFFHT-89</v>
      </c>
      <c r="N537" s="23" t="str">
        <f t="shared" ca="1" si="52"/>
        <v>Food industry Saving Tech-Heat High Temp. over 150C 8.9y</v>
      </c>
      <c r="O537" s="23" t="s">
        <v>32</v>
      </c>
      <c r="P537" s="23" t="s">
        <v>33</v>
      </c>
      <c r="Q537" s="23"/>
      <c r="R537" s="23"/>
      <c r="S537" s="19" t="s">
        <v>34</v>
      </c>
      <c r="V537" s="16" t="str">
        <f t="shared" ca="1" si="54"/>
        <v>FD</v>
      </c>
      <c r="W537" s="14" t="str">
        <f t="shared" ca="1" si="54"/>
        <v>Food industry</v>
      </c>
      <c r="X537" s="3" t="str">
        <f>'EE investment costs'!D586</f>
        <v>HT-89</v>
      </c>
      <c r="Y537" s="3" t="str">
        <f>'EE investment costs'!E586</f>
        <v>Heat High Temp. over 150C</v>
      </c>
      <c r="AC537" s="123">
        <f>'EE investment costs'!C586</f>
        <v>8.9</v>
      </c>
      <c r="AD537" s="22"/>
    </row>
    <row r="538" spans="2:30">
      <c r="B538" s="14" t="str">
        <f t="shared" ca="1" si="50"/>
        <v>INDFDEFFRH-89</v>
      </c>
      <c r="C538" s="15" t="str">
        <f t="shared" ca="1" si="49"/>
        <v>IFDRH</v>
      </c>
      <c r="D538" s="16">
        <f>'EE investment costs'!$F$15</f>
        <v>2016</v>
      </c>
      <c r="E538" s="14">
        <f>VLOOKUP(X538,'EE investment costs'!$D$56:$R$656,15,0)</f>
        <v>16.914666666666669</v>
      </c>
      <c r="F538" s="17">
        <f ca="1">INDEX('EE investment costs'!$D$56:$R$656,MATCH(X538,'EE investment costs'!$D$56:$D$656,0),MATCH($V$8,'EE investment costs'!$D$56:$R$56,0))</f>
        <v>2095.1671848459041</v>
      </c>
      <c r="I538" s="18">
        <v>1</v>
      </c>
      <c r="J538" s="18">
        <v>1</v>
      </c>
      <c r="K538" s="14">
        <f t="shared" ca="1" si="53"/>
        <v>0</v>
      </c>
      <c r="M538" s="19" t="str">
        <f t="shared" ca="1" si="51"/>
        <v>INDFDEFFRH-89</v>
      </c>
      <c r="N538" s="23" t="str">
        <f t="shared" ca="1" si="52"/>
        <v>Food industry Saving Tech-Heat Room Heat 8.9y</v>
      </c>
      <c r="O538" s="23" t="s">
        <v>32</v>
      </c>
      <c r="P538" s="23" t="s">
        <v>33</v>
      </c>
      <c r="Q538" s="23"/>
      <c r="R538" s="23"/>
      <c r="S538" s="19" t="s">
        <v>34</v>
      </c>
      <c r="V538" s="16" t="str">
        <f t="shared" ca="1" si="54"/>
        <v>FD</v>
      </c>
      <c r="W538" s="14" t="str">
        <f t="shared" ca="1" si="54"/>
        <v>Food industry</v>
      </c>
      <c r="X538" s="3" t="str">
        <f>'EE investment costs'!D587</f>
        <v>RH-89</v>
      </c>
      <c r="Y538" s="3" t="str">
        <f>'EE investment costs'!E587</f>
        <v>Heat Room Heat</v>
      </c>
      <c r="AC538" s="123">
        <f>'EE investment costs'!C587</f>
        <v>8.9</v>
      </c>
      <c r="AD538" s="22"/>
    </row>
    <row r="539" spans="2:30">
      <c r="B539" s="14" t="str">
        <f t="shared" ca="1" si="50"/>
        <v>INDFDEFFLA-89</v>
      </c>
      <c r="C539" s="15" t="str">
        <f t="shared" ca="1" si="49"/>
        <v>IFDLA</v>
      </c>
      <c r="D539" s="16">
        <f>'EE investment costs'!$F$15</f>
        <v>2016</v>
      </c>
      <c r="E539" s="14">
        <f>VLOOKUP(X539,'EE investment costs'!$D$56:$R$656,15,0)</f>
        <v>4.5486333333333331</v>
      </c>
      <c r="F539" s="17">
        <f ca="1">INDEX('EE investment costs'!$D$56:$R$656,MATCH(X539,'EE investment costs'!$D$56:$D$656,0),MATCH($V$8,'EE investment costs'!$D$56:$R$56,0))</f>
        <v>2333.0420760815496</v>
      </c>
      <c r="I539" s="18">
        <v>1</v>
      </c>
      <c r="J539" s="18">
        <v>1</v>
      </c>
      <c r="K539" s="14">
        <f t="shared" ca="1" si="53"/>
        <v>0</v>
      </c>
      <c r="M539" s="19" t="str">
        <f t="shared" ca="1" si="51"/>
        <v>INDFDEFFLA-89</v>
      </c>
      <c r="N539" s="23" t="str">
        <f t="shared" ca="1" si="52"/>
        <v>Food industry Saving Tech-Light 8.9y</v>
      </c>
      <c r="O539" s="23" t="s">
        <v>32</v>
      </c>
      <c r="P539" s="23" t="s">
        <v>33</v>
      </c>
      <c r="Q539" s="23"/>
      <c r="R539" s="23"/>
      <c r="S539" s="19" t="s">
        <v>34</v>
      </c>
      <c r="V539" s="16" t="str">
        <f t="shared" ca="1" si="54"/>
        <v>FD</v>
      </c>
      <c r="W539" s="14" t="str">
        <f t="shared" ca="1" si="54"/>
        <v>Food industry</v>
      </c>
      <c r="X539" s="3" t="str">
        <f>'EE investment costs'!D588</f>
        <v>LA-89</v>
      </c>
      <c r="Y539" s="3" t="str">
        <f>'EE investment costs'!E588</f>
        <v>Light</v>
      </c>
      <c r="AC539" s="123">
        <f>'EE investment costs'!C588</f>
        <v>8.9</v>
      </c>
      <c r="AD539" s="22"/>
    </row>
    <row r="540" spans="2:30">
      <c r="B540" s="14" t="str">
        <f t="shared" ca="1" si="50"/>
        <v>INDFDEFFEM-89</v>
      </c>
      <c r="C540" s="15" t="str">
        <f t="shared" ca="1" si="49"/>
        <v>IFDEM</v>
      </c>
      <c r="D540" s="16">
        <f>'EE investment costs'!$F$15</f>
        <v>2016</v>
      </c>
      <c r="E540" s="14">
        <f>VLOOKUP(X540,'EE investment costs'!$D$56:$R$656,15,0)</f>
        <v>4.776065</v>
      </c>
      <c r="F540" s="17">
        <f ca="1">INDEX('EE investment costs'!$D$56:$R$656,MATCH(X540,'EE investment costs'!$D$56:$D$656,0),MATCH($V$8,'EE investment costs'!$D$56:$R$56,0))</f>
        <v>2682.5719597002894</v>
      </c>
      <c r="I540" s="18">
        <v>1</v>
      </c>
      <c r="J540" s="18">
        <v>1</v>
      </c>
      <c r="K540" s="14">
        <f t="shared" ca="1" si="53"/>
        <v>0</v>
      </c>
      <c r="M540" s="19" t="str">
        <f t="shared" ca="1" si="51"/>
        <v>INDFDEFFEM-89</v>
      </c>
      <c r="N540" s="23" t="str">
        <f t="shared" ca="1" si="52"/>
        <v>Food industry Saving Tech-Electric Motors 8.9y</v>
      </c>
      <c r="O540" s="23" t="s">
        <v>32</v>
      </c>
      <c r="P540" s="23" t="s">
        <v>33</v>
      </c>
      <c r="Q540" s="23"/>
      <c r="R540" s="23"/>
      <c r="S540" s="19" t="s">
        <v>34</v>
      </c>
      <c r="V540" s="16" t="str">
        <f t="shared" ca="1" si="54"/>
        <v>FD</v>
      </c>
      <c r="W540" s="14" t="str">
        <f t="shared" ca="1" si="54"/>
        <v>Food industry</v>
      </c>
      <c r="X540" s="3" t="str">
        <f>'EE investment costs'!D589</f>
        <v>EM-89</v>
      </c>
      <c r="Y540" s="3" t="str">
        <f>'EE investment costs'!E589</f>
        <v>Electric Motors</v>
      </c>
      <c r="AC540" s="123">
        <f>'EE investment costs'!C589</f>
        <v>8.9</v>
      </c>
      <c r="AD540" s="22"/>
    </row>
    <row r="541" spans="2:30">
      <c r="B541" s="14" t="str">
        <f t="shared" ca="1" si="50"/>
        <v>INDFDEFFTF-89</v>
      </c>
      <c r="C541" s="15" t="str">
        <f t="shared" ca="1" si="49"/>
        <v>IFDTF</v>
      </c>
      <c r="D541" s="16">
        <f>'EE investment costs'!$F$15</f>
        <v>2016</v>
      </c>
      <c r="E541" s="14">
        <f>VLOOKUP(X541,'EE investment costs'!$D$56:$R$656,15,0)</f>
        <v>19.083333333333336</v>
      </c>
      <c r="F541" s="17">
        <f ca="1">INDEX('EE investment costs'!$D$56:$R$656,MATCH(X541,'EE investment costs'!$D$56:$D$656,0),MATCH($V$8,'EE investment costs'!$D$56:$R$56,0))</f>
        <v>1307.7401962165434</v>
      </c>
      <c r="I541" s="18">
        <v>1</v>
      </c>
      <c r="J541" s="18">
        <v>1</v>
      </c>
      <c r="K541" s="14">
        <f t="shared" ca="1" si="53"/>
        <v>0</v>
      </c>
      <c r="M541" s="19" t="str">
        <f t="shared" ca="1" si="51"/>
        <v>INDFDEFFTF-89</v>
      </c>
      <c r="N541" s="23" t="str">
        <f t="shared" ca="1" si="52"/>
        <v>Food industry Saving Tech-Haulage Tractors, Trucks, Fishing boats 8.9y</v>
      </c>
      <c r="O541" s="23" t="s">
        <v>32</v>
      </c>
      <c r="P541" s="23" t="s">
        <v>33</v>
      </c>
      <c r="Q541" s="23"/>
      <c r="R541" s="23"/>
      <c r="S541" s="19" t="s">
        <v>34</v>
      </c>
      <c r="V541" s="16" t="str">
        <f t="shared" ca="1" si="54"/>
        <v>FD</v>
      </c>
      <c r="W541" s="14" t="str">
        <f t="shared" ca="1" si="54"/>
        <v>Food industry</v>
      </c>
      <c r="X541" s="3" t="str">
        <f>'EE investment costs'!D590</f>
        <v>TF-89</v>
      </c>
      <c r="Y541" s="3" t="str">
        <f>'EE investment costs'!E590</f>
        <v>Haulage Tractors, Trucks, Fishing boats</v>
      </c>
      <c r="AC541" s="123">
        <f>'EE investment costs'!C590</f>
        <v>8.9</v>
      </c>
      <c r="AD541" s="22"/>
    </row>
    <row r="542" spans="2:30">
      <c r="B542" s="14" t="str">
        <f t="shared" ca="1" si="50"/>
        <v>INDFDEFFMT-90</v>
      </c>
      <c r="C542" s="15" t="str">
        <f t="shared" ca="1" si="49"/>
        <v>IFDMT</v>
      </c>
      <c r="D542" s="16">
        <f>'EE investment costs'!$F$15</f>
        <v>2016</v>
      </c>
      <c r="E542" s="14">
        <f>VLOOKUP(X542,'EE investment costs'!$D$56:$R$656,15,0)</f>
        <v>6.5</v>
      </c>
      <c r="F542" s="17">
        <f ca="1">INDEX('EE investment costs'!$D$56:$R$656,MATCH(X542,'EE investment costs'!$D$56:$D$656,0),MATCH($V$8,'EE investment costs'!$D$56:$R$56,0))</f>
        <v>1119.5733894761279</v>
      </c>
      <c r="I542" s="18">
        <v>1</v>
      </c>
      <c r="J542" s="18">
        <v>1</v>
      </c>
      <c r="K542" s="14">
        <f t="shared" ca="1" si="53"/>
        <v>1</v>
      </c>
      <c r="M542" s="19" t="str">
        <f t="shared" ca="1" si="51"/>
        <v>INDFDEFFMT-90</v>
      </c>
      <c r="N542" s="23" t="str">
        <f t="shared" ca="1" si="52"/>
        <v>Food industry Saving Tech-Heat Medium Temp. up to 150C 9y</v>
      </c>
      <c r="O542" s="23" t="s">
        <v>32</v>
      </c>
      <c r="P542" s="23" t="s">
        <v>33</v>
      </c>
      <c r="Q542" s="23"/>
      <c r="R542" s="23"/>
      <c r="S542" s="19" t="s">
        <v>34</v>
      </c>
      <c r="V542" s="16" t="str">
        <f t="shared" ca="1" si="54"/>
        <v>FD</v>
      </c>
      <c r="W542" s="14" t="str">
        <f t="shared" ca="1" si="54"/>
        <v>Food industry</v>
      </c>
      <c r="X542" s="3" t="str">
        <f>'EE investment costs'!D591</f>
        <v>MT-90</v>
      </c>
      <c r="Y542" s="3" t="str">
        <f>'EE investment costs'!E591</f>
        <v>Heat Medium Temp. up to 150C</v>
      </c>
      <c r="AC542" s="123">
        <f>'EE investment costs'!C591</f>
        <v>9</v>
      </c>
      <c r="AD542" s="22"/>
    </row>
    <row r="543" spans="2:30">
      <c r="B543" s="14" t="str">
        <f t="shared" ca="1" si="50"/>
        <v>INDFDEFFHT-90</v>
      </c>
      <c r="C543" s="15" t="str">
        <f t="shared" ca="1" si="49"/>
        <v>IFDHT</v>
      </c>
      <c r="D543" s="16">
        <f>'EE investment costs'!$F$15</f>
        <v>2016</v>
      </c>
      <c r="E543" s="14">
        <f>VLOOKUP(X543,'EE investment costs'!$D$56:$R$656,15,0)</f>
        <v>5.2</v>
      </c>
      <c r="F543" s="17">
        <f ca="1">INDEX('EE investment costs'!$D$56:$R$656,MATCH(X543,'EE investment costs'!$D$56:$D$656,0),MATCH($V$8,'EE investment costs'!$D$56:$R$56,0))</f>
        <v>792.12416537878926</v>
      </c>
      <c r="I543" s="18">
        <v>1</v>
      </c>
      <c r="J543" s="18">
        <v>1</v>
      </c>
      <c r="K543" s="14">
        <f t="shared" ca="1" si="53"/>
        <v>5</v>
      </c>
      <c r="M543" s="19" t="str">
        <f t="shared" ca="1" si="51"/>
        <v>INDFDEFFHT-90</v>
      </c>
      <c r="N543" s="23" t="str">
        <f t="shared" ca="1" si="52"/>
        <v>Food industry Saving Tech-Heat High Temp. over 150C 9y</v>
      </c>
      <c r="O543" s="23" t="s">
        <v>32</v>
      </c>
      <c r="P543" s="23" t="s">
        <v>33</v>
      </c>
      <c r="Q543" s="23"/>
      <c r="R543" s="23"/>
      <c r="S543" s="19" t="s">
        <v>34</v>
      </c>
      <c r="V543" s="16" t="str">
        <f t="shared" ca="1" si="54"/>
        <v>FD</v>
      </c>
      <c r="W543" s="14" t="str">
        <f t="shared" ca="1" si="54"/>
        <v>Food industry</v>
      </c>
      <c r="X543" s="3" t="str">
        <f>'EE investment costs'!D592</f>
        <v>HT-90</v>
      </c>
      <c r="Y543" s="3" t="str">
        <f>'EE investment costs'!E592</f>
        <v>Heat High Temp. over 150C</v>
      </c>
      <c r="AC543" s="123">
        <f>'EE investment costs'!C592</f>
        <v>9</v>
      </c>
      <c r="AD543" s="22"/>
    </row>
    <row r="544" spans="2:30">
      <c r="B544" s="14" t="str">
        <f t="shared" ca="1" si="50"/>
        <v>INDFDEFFRH-90</v>
      </c>
      <c r="C544" s="15" t="str">
        <f t="shared" ca="1" si="49"/>
        <v>IFDRH</v>
      </c>
      <c r="D544" s="16">
        <f>'EE investment costs'!$F$15</f>
        <v>2016</v>
      </c>
      <c r="E544" s="14">
        <f>VLOOKUP(X544,'EE investment costs'!$D$56:$R$656,15,0)</f>
        <v>16.933333333333337</v>
      </c>
      <c r="F544" s="17">
        <f ca="1">INDEX('EE investment costs'!$D$56:$R$656,MATCH(X544,'EE investment costs'!$D$56:$D$656,0),MATCH($V$8,'EE investment costs'!$D$56:$R$56,0))</f>
        <v>2133.9665771578652</v>
      </c>
      <c r="I544" s="18">
        <v>1</v>
      </c>
      <c r="J544" s="18">
        <v>1</v>
      </c>
      <c r="K544" s="14">
        <f t="shared" ca="1" si="53"/>
        <v>0</v>
      </c>
      <c r="M544" s="19" t="str">
        <f t="shared" ca="1" si="51"/>
        <v>INDFDEFFRH-90</v>
      </c>
      <c r="N544" s="23" t="str">
        <f t="shared" ca="1" si="52"/>
        <v>Food industry Saving Tech-Heat Room Heat 9y</v>
      </c>
      <c r="O544" s="23" t="s">
        <v>32</v>
      </c>
      <c r="P544" s="23" t="s">
        <v>33</v>
      </c>
      <c r="Q544" s="23"/>
      <c r="R544" s="23"/>
      <c r="S544" s="19" t="s">
        <v>34</v>
      </c>
      <c r="V544" s="16" t="str">
        <f t="shared" ca="1" si="54"/>
        <v>FD</v>
      </c>
      <c r="W544" s="14" t="str">
        <f t="shared" ca="1" si="54"/>
        <v>Food industry</v>
      </c>
      <c r="X544" s="3" t="str">
        <f>'EE investment costs'!D593</f>
        <v>RH-90</v>
      </c>
      <c r="Y544" s="3" t="str">
        <f>'EE investment costs'!E593</f>
        <v>Heat Room Heat</v>
      </c>
      <c r="AC544" s="123">
        <f>'EE investment costs'!C593</f>
        <v>9</v>
      </c>
      <c r="AD544" s="22"/>
    </row>
    <row r="545" spans="2:30">
      <c r="B545" s="14" t="str">
        <f t="shared" ca="1" si="50"/>
        <v>INDFDEFFLA-90</v>
      </c>
      <c r="C545" s="15" t="str">
        <f t="shared" ca="1" si="49"/>
        <v>IFDLA</v>
      </c>
      <c r="D545" s="16">
        <f>'EE investment costs'!$F$15</f>
        <v>2016</v>
      </c>
      <c r="E545" s="14">
        <f>VLOOKUP(X545,'EE investment costs'!$D$56:$R$656,15,0)</f>
        <v>4.5616666666666674</v>
      </c>
      <c r="F545" s="17">
        <f ca="1">INDEX('EE investment costs'!$D$56:$R$656,MATCH(X545,'EE investment costs'!$D$56:$D$656,0),MATCH($V$8,'EE investment costs'!$D$56:$R$56,0))</f>
        <v>2348.4447147597098</v>
      </c>
      <c r="I545" s="18">
        <v>1</v>
      </c>
      <c r="J545" s="18">
        <v>1</v>
      </c>
      <c r="K545" s="14">
        <f t="shared" ca="1" si="53"/>
        <v>0</v>
      </c>
      <c r="M545" s="19" t="str">
        <f t="shared" ca="1" si="51"/>
        <v>INDFDEFFLA-90</v>
      </c>
      <c r="N545" s="23" t="str">
        <f t="shared" ca="1" si="52"/>
        <v>Food industry Saving Tech-Light 9y</v>
      </c>
      <c r="O545" s="23" t="s">
        <v>32</v>
      </c>
      <c r="P545" s="23" t="s">
        <v>33</v>
      </c>
      <c r="Q545" s="23"/>
      <c r="R545" s="23"/>
      <c r="S545" s="19" t="s">
        <v>34</v>
      </c>
      <c r="V545" s="16" t="str">
        <f t="shared" ca="1" si="54"/>
        <v>FD</v>
      </c>
      <c r="W545" s="14" t="str">
        <f t="shared" ca="1" si="54"/>
        <v>Food industry</v>
      </c>
      <c r="X545" s="3" t="str">
        <f>'EE investment costs'!D594</f>
        <v>LA-90</v>
      </c>
      <c r="Y545" s="3" t="str">
        <f>'EE investment costs'!E594</f>
        <v>Light</v>
      </c>
      <c r="AC545" s="123">
        <f>'EE investment costs'!C594</f>
        <v>9</v>
      </c>
      <c r="AD545" s="22"/>
    </row>
    <row r="546" spans="2:30">
      <c r="B546" s="14" t="str">
        <f t="shared" ca="1" si="50"/>
        <v>INDFDEFFEM-90</v>
      </c>
      <c r="C546" s="15" t="str">
        <f t="shared" ca="1" si="49"/>
        <v>IFDEM</v>
      </c>
      <c r="D546" s="16">
        <f>'EE investment costs'!$F$15</f>
        <v>2016</v>
      </c>
      <c r="E546" s="14">
        <f>VLOOKUP(X546,'EE investment costs'!$D$56:$R$656,15,0)</f>
        <v>4.7897499999999997</v>
      </c>
      <c r="F546" s="17">
        <f ca="1">INDEX('EE investment costs'!$D$56:$R$656,MATCH(X546,'EE investment costs'!$D$56:$D$656,0),MATCH($V$8,'EE investment costs'!$D$56:$R$56,0))</f>
        <v>2705.5809812695347</v>
      </c>
      <c r="I546" s="18">
        <v>1</v>
      </c>
      <c r="J546" s="18">
        <v>1</v>
      </c>
      <c r="K546" s="14">
        <f t="shared" ca="1" si="53"/>
        <v>0</v>
      </c>
      <c r="M546" s="19" t="str">
        <f t="shared" ca="1" si="51"/>
        <v>INDFDEFFEM-90</v>
      </c>
      <c r="N546" s="23" t="str">
        <f t="shared" ca="1" si="52"/>
        <v>Food industry Saving Tech-Electric Motors 9y</v>
      </c>
      <c r="O546" s="23" t="s">
        <v>32</v>
      </c>
      <c r="P546" s="23" t="s">
        <v>33</v>
      </c>
      <c r="Q546" s="23"/>
      <c r="R546" s="23"/>
      <c r="S546" s="19" t="s">
        <v>34</v>
      </c>
      <c r="V546" s="16" t="str">
        <f t="shared" ca="1" si="54"/>
        <v>FD</v>
      </c>
      <c r="W546" s="14" t="str">
        <f t="shared" ca="1" si="54"/>
        <v>Food industry</v>
      </c>
      <c r="X546" s="3" t="str">
        <f>'EE investment costs'!D595</f>
        <v>EM-90</v>
      </c>
      <c r="Y546" s="3" t="str">
        <f>'EE investment costs'!E595</f>
        <v>Electric Motors</v>
      </c>
      <c r="AC546" s="123">
        <f>'EE investment costs'!C595</f>
        <v>9</v>
      </c>
      <c r="AD546" s="22"/>
    </row>
    <row r="547" spans="2:30" ht="13.5" thickBot="1">
      <c r="B547" s="14" t="str">
        <f t="shared" ca="1" si="50"/>
        <v>INDFDEFFTF-90</v>
      </c>
      <c r="C547" s="15" t="str">
        <f t="shared" ca="1" si="49"/>
        <v>IFDTF</v>
      </c>
      <c r="D547" s="16">
        <f>'EE investment costs'!$F$15</f>
        <v>2016</v>
      </c>
      <c r="E547" s="14">
        <f>VLOOKUP(X547,'EE investment costs'!$D$56:$R$656,15,0)</f>
        <v>19.166666666666668</v>
      </c>
      <c r="F547" s="17">
        <f ca="1">INDEX('EE investment costs'!$D$56:$R$656,MATCH(X547,'EE investment costs'!$D$56:$D$656,0),MATCH($V$8,'EE investment costs'!$D$56:$R$56,0))</f>
        <v>1322.4339062863921</v>
      </c>
      <c r="I547" s="18">
        <v>1</v>
      </c>
      <c r="J547" s="18">
        <v>1</v>
      </c>
      <c r="K547" s="14">
        <f t="shared" ca="1" si="53"/>
        <v>0</v>
      </c>
      <c r="M547" s="24" t="str">
        <f t="shared" ca="1" si="51"/>
        <v>INDFDEFFTF-90</v>
      </c>
      <c r="N547" s="25" t="str">
        <f t="shared" ca="1" si="52"/>
        <v>Food industry Saving Tech-Haulage Tractors, Trucks, Fishing boats 9y</v>
      </c>
      <c r="O547" s="25" t="s">
        <v>32</v>
      </c>
      <c r="P547" s="25" t="s">
        <v>33</v>
      </c>
      <c r="Q547" s="25"/>
      <c r="R547" s="25"/>
      <c r="S547" s="24" t="s">
        <v>34</v>
      </c>
      <c r="V547" s="16" t="str">
        <f t="shared" ca="1" si="54"/>
        <v>FD</v>
      </c>
      <c r="W547" s="14" t="str">
        <f t="shared" ca="1" si="54"/>
        <v>Food industry</v>
      </c>
      <c r="X547" s="3" t="str">
        <f>'EE investment costs'!D596</f>
        <v>TF-90</v>
      </c>
      <c r="Y547" s="3" t="str">
        <f>'EE investment costs'!E596</f>
        <v>Haulage Tractors, Trucks, Fishing boats</v>
      </c>
      <c r="AC547" s="123">
        <f>'EE investment costs'!C596</f>
        <v>9</v>
      </c>
      <c r="AD547" s="22"/>
    </row>
    <row r="548" spans="2:30">
      <c r="B548" s="14" t="str">
        <f t="shared" ca="1" si="50"/>
        <v>INDFDEFFMT-91</v>
      </c>
      <c r="C548" s="15" t="str">
        <f ca="1">"I"&amp;MID(B548,4,1)&amp;"D"&amp;MID(B548,9,2)</f>
        <v>IFDMT</v>
      </c>
      <c r="D548" s="16">
        <f>'EE investment costs'!$F$15</f>
        <v>2016</v>
      </c>
      <c r="E548" s="14">
        <f>VLOOKUP(X548,'EE investment costs'!$D$56:$R$656,15,0)</f>
        <v>6.51</v>
      </c>
      <c r="F548" s="17">
        <f ca="1">INDEX('EE investment costs'!$D$56:$R$656,MATCH(X548,'EE investment costs'!$D$56:$D$656,0),MATCH($V$8,'EE investment costs'!$D$56:$R$56,0))</f>
        <v>1130.1480263357307</v>
      </c>
      <c r="I548" s="18">
        <v>1</v>
      </c>
      <c r="J548" s="18">
        <v>1</v>
      </c>
      <c r="K548" s="14">
        <f t="shared" ca="1" si="53"/>
        <v>1</v>
      </c>
      <c r="M548" s="20" t="str">
        <f t="shared" ca="1" si="51"/>
        <v>INDFDEFFMT-91</v>
      </c>
      <c r="N548" s="21" t="str">
        <f t="shared" ca="1" si="52"/>
        <v>Food industry Saving Tech-Heat Medium Temp. up to 150C 9.1y</v>
      </c>
      <c r="O548" s="21" t="s">
        <v>32</v>
      </c>
      <c r="P548" s="21" t="s">
        <v>33</v>
      </c>
      <c r="Q548" s="21"/>
      <c r="R548" s="21"/>
      <c r="S548" s="20" t="s">
        <v>34</v>
      </c>
      <c r="V548" s="16" t="str">
        <f t="shared" ca="1" si="54"/>
        <v>FD</v>
      </c>
      <c r="W548" s="14" t="str">
        <f t="shared" ca="1" si="54"/>
        <v>Food industry</v>
      </c>
      <c r="X548" s="3" t="str">
        <f>'EE investment costs'!D597</f>
        <v>MT-91</v>
      </c>
      <c r="Y548" s="3" t="str">
        <f>'EE investment costs'!E597</f>
        <v>Heat Medium Temp. up to 150C</v>
      </c>
      <c r="AC548" s="123">
        <f>'EE investment costs'!C597</f>
        <v>9.1</v>
      </c>
      <c r="AD548" s="22"/>
    </row>
    <row r="549" spans="2:30">
      <c r="B549" s="14" t="str">
        <f t="shared" ca="1" si="50"/>
        <v>INDFDEFFHT-91</v>
      </c>
      <c r="C549" s="15" t="str">
        <f t="shared" ref="C549:C607" ca="1" si="55">"I"&amp;MID(B549,4,1)&amp;"D"&amp;MID(B549,9,2)</f>
        <v>IFDHT</v>
      </c>
      <c r="D549" s="16">
        <f>'EE investment costs'!$F$15</f>
        <v>2016</v>
      </c>
      <c r="E549" s="14">
        <f>VLOOKUP(X549,'EE investment costs'!$D$56:$R$656,15,0)</f>
        <v>5.2080000000000002</v>
      </c>
      <c r="F549" s="17">
        <f ca="1">INDEX('EE investment costs'!$D$56:$R$656,MATCH(X549,'EE investment costs'!$D$56:$D$656,0),MATCH($V$8,'EE investment costs'!$D$56:$R$56,0))</f>
        <v>798.45560674920694</v>
      </c>
      <c r="I549" s="18">
        <v>1</v>
      </c>
      <c r="J549" s="18">
        <v>1</v>
      </c>
      <c r="K549" s="14">
        <f t="shared" ca="1" si="53"/>
        <v>5</v>
      </c>
      <c r="M549" s="19" t="str">
        <f t="shared" ca="1" si="51"/>
        <v>INDFDEFFHT-91</v>
      </c>
      <c r="N549" s="23" t="str">
        <f t="shared" ca="1" si="52"/>
        <v>Food industry Saving Tech-Heat High Temp. over 150C 9.1y</v>
      </c>
      <c r="O549" s="23" t="s">
        <v>32</v>
      </c>
      <c r="P549" s="23" t="s">
        <v>33</v>
      </c>
      <c r="Q549" s="23"/>
      <c r="R549" s="23"/>
      <c r="S549" s="19" t="s">
        <v>34</v>
      </c>
      <c r="V549" s="16" t="str">
        <f t="shared" ca="1" si="54"/>
        <v>FD</v>
      </c>
      <c r="W549" s="14" t="str">
        <f t="shared" ca="1" si="54"/>
        <v>Food industry</v>
      </c>
      <c r="X549" s="3" t="str">
        <f>'EE investment costs'!D598</f>
        <v>HT-91</v>
      </c>
      <c r="Y549" s="3" t="str">
        <f>'EE investment costs'!E598</f>
        <v>Heat High Temp. over 150C</v>
      </c>
      <c r="AC549" s="123">
        <f>'EE investment costs'!C598</f>
        <v>9.1</v>
      </c>
      <c r="AD549" s="22"/>
    </row>
    <row r="550" spans="2:30">
      <c r="B550" s="14" t="str">
        <f t="shared" ca="1" si="50"/>
        <v>INDFDEFFRH-91</v>
      </c>
      <c r="C550" s="15" t="str">
        <f t="shared" ca="1" si="55"/>
        <v>IFDRH</v>
      </c>
      <c r="D550" s="16">
        <f>'EE investment costs'!$F$15</f>
        <v>2016</v>
      </c>
      <c r="E550" s="14">
        <f>VLOOKUP(X550,'EE investment costs'!$D$56:$R$656,15,0)</f>
        <v>16.952000000000002</v>
      </c>
      <c r="F550" s="17">
        <f ca="1">INDEX('EE investment costs'!$D$56:$R$656,MATCH(X550,'EE investment costs'!$D$56:$D$656,0),MATCH($V$8,'EE investment costs'!$D$56:$R$56,0))</f>
        <v>2172.7659694698264</v>
      </c>
      <c r="I550" s="18">
        <v>1</v>
      </c>
      <c r="J550" s="18">
        <v>1</v>
      </c>
      <c r="K550" s="14">
        <f t="shared" ca="1" si="53"/>
        <v>0</v>
      </c>
      <c r="M550" s="19" t="str">
        <f t="shared" ca="1" si="51"/>
        <v>INDFDEFFRH-91</v>
      </c>
      <c r="N550" s="23" t="str">
        <f t="shared" ca="1" si="52"/>
        <v>Food industry Saving Tech-Heat Room Heat 9.1y</v>
      </c>
      <c r="O550" s="23" t="s">
        <v>32</v>
      </c>
      <c r="P550" s="23" t="s">
        <v>33</v>
      </c>
      <c r="Q550" s="23"/>
      <c r="R550" s="23"/>
      <c r="S550" s="19" t="s">
        <v>34</v>
      </c>
      <c r="V550" s="16" t="str">
        <f t="shared" ca="1" si="54"/>
        <v>FD</v>
      </c>
      <c r="W550" s="14" t="str">
        <f t="shared" ca="1" si="54"/>
        <v>Food industry</v>
      </c>
      <c r="X550" s="3" t="str">
        <f>'EE investment costs'!D599</f>
        <v>RH-91</v>
      </c>
      <c r="Y550" s="3" t="str">
        <f>'EE investment costs'!E599</f>
        <v>Heat Room Heat</v>
      </c>
      <c r="AC550" s="123">
        <f>'EE investment costs'!C599</f>
        <v>9.1</v>
      </c>
      <c r="AD550" s="22"/>
    </row>
    <row r="551" spans="2:30">
      <c r="B551" s="14" t="str">
        <f t="shared" ca="1" si="50"/>
        <v>INDFDEFFLA-91</v>
      </c>
      <c r="C551" s="15" t="str">
        <f t="shared" ca="1" si="55"/>
        <v>IFDLA</v>
      </c>
      <c r="D551" s="16">
        <f>'EE investment costs'!$F$15</f>
        <v>2016</v>
      </c>
      <c r="E551" s="14">
        <f>VLOOKUP(X551,'EE investment costs'!$D$56:$R$656,15,0)</f>
        <v>4.5747</v>
      </c>
      <c r="F551" s="17">
        <f ca="1">INDEX('EE investment costs'!$D$56:$R$656,MATCH(X551,'EE investment costs'!$D$56:$D$656,0),MATCH($V$8,'EE investment costs'!$D$56:$R$56,0))</f>
        <v>2363.8473534378695</v>
      </c>
      <c r="I551" s="18">
        <v>1</v>
      </c>
      <c r="J551" s="18">
        <v>1</v>
      </c>
      <c r="K551" s="14">
        <f t="shared" ca="1" si="53"/>
        <v>0</v>
      </c>
      <c r="M551" s="19" t="str">
        <f t="shared" ca="1" si="51"/>
        <v>INDFDEFFLA-91</v>
      </c>
      <c r="N551" s="23" t="str">
        <f t="shared" ca="1" si="52"/>
        <v>Food industry Saving Tech-Light 9.1y</v>
      </c>
      <c r="O551" s="23" t="s">
        <v>32</v>
      </c>
      <c r="P551" s="23" t="s">
        <v>33</v>
      </c>
      <c r="Q551" s="23"/>
      <c r="R551" s="23"/>
      <c r="S551" s="19" t="s">
        <v>34</v>
      </c>
      <c r="V551" s="16" t="str">
        <f t="shared" ca="1" si="54"/>
        <v>FD</v>
      </c>
      <c r="W551" s="14" t="str">
        <f t="shared" ca="1" si="54"/>
        <v>Food industry</v>
      </c>
      <c r="X551" s="3" t="str">
        <f>'EE investment costs'!D600</f>
        <v>LA-91</v>
      </c>
      <c r="Y551" s="3" t="str">
        <f>'EE investment costs'!E600</f>
        <v>Light</v>
      </c>
      <c r="AC551" s="123">
        <f>'EE investment costs'!C600</f>
        <v>9.1</v>
      </c>
      <c r="AD551" s="22"/>
    </row>
    <row r="552" spans="2:30">
      <c r="B552" s="14" t="str">
        <f t="shared" ca="1" si="50"/>
        <v>INDFDEFFEM-91</v>
      </c>
      <c r="C552" s="15" t="str">
        <f t="shared" ca="1" si="55"/>
        <v>IFDEM</v>
      </c>
      <c r="D552" s="16">
        <f>'EE investment costs'!$F$15</f>
        <v>2016</v>
      </c>
      <c r="E552" s="14">
        <f>VLOOKUP(X552,'EE investment costs'!$D$56:$R$656,15,0)</f>
        <v>4.8034349999999995</v>
      </c>
      <c r="F552" s="17">
        <f ca="1">INDEX('EE investment costs'!$D$56:$R$656,MATCH(X552,'EE investment costs'!$D$56:$D$656,0),MATCH($V$8,'EE investment costs'!$D$56:$R$56,0))</f>
        <v>2728.59000283878</v>
      </c>
      <c r="I552" s="18">
        <v>1</v>
      </c>
      <c r="J552" s="18">
        <v>1</v>
      </c>
      <c r="K552" s="14">
        <f t="shared" ca="1" si="53"/>
        <v>0</v>
      </c>
      <c r="M552" s="19" t="str">
        <f t="shared" ca="1" si="51"/>
        <v>INDFDEFFEM-91</v>
      </c>
      <c r="N552" s="23" t="str">
        <f t="shared" ca="1" si="52"/>
        <v>Food industry Saving Tech-Electric Motors 9.1y</v>
      </c>
      <c r="O552" s="23" t="s">
        <v>32</v>
      </c>
      <c r="P552" s="23" t="s">
        <v>33</v>
      </c>
      <c r="Q552" s="23"/>
      <c r="R552" s="23"/>
      <c r="S552" s="19" t="s">
        <v>34</v>
      </c>
      <c r="V552" s="16" t="str">
        <f t="shared" ca="1" si="54"/>
        <v>FD</v>
      </c>
      <c r="W552" s="14" t="str">
        <f t="shared" ca="1" si="54"/>
        <v>Food industry</v>
      </c>
      <c r="X552" s="3" t="str">
        <f>'EE investment costs'!D601</f>
        <v>EM-91</v>
      </c>
      <c r="Y552" s="3" t="str">
        <f>'EE investment costs'!E601</f>
        <v>Electric Motors</v>
      </c>
      <c r="AC552" s="123">
        <f>'EE investment costs'!C601</f>
        <v>9.1</v>
      </c>
      <c r="AD552" s="22"/>
    </row>
    <row r="553" spans="2:30">
      <c r="B553" s="14" t="str">
        <f t="shared" ca="1" si="50"/>
        <v>INDFDEFFTF-91</v>
      </c>
      <c r="C553" s="15" t="str">
        <f t="shared" ca="1" si="55"/>
        <v>IFDTF</v>
      </c>
      <c r="D553" s="16">
        <f>'EE investment costs'!$F$15</f>
        <v>2016</v>
      </c>
      <c r="E553" s="14">
        <f>VLOOKUP(X553,'EE investment costs'!$D$56:$R$656,15,0)</f>
        <v>19.25</v>
      </c>
      <c r="F553" s="17">
        <f ca="1">INDEX('EE investment costs'!$D$56:$R$656,MATCH(X553,'EE investment costs'!$D$56:$D$656,0),MATCH($V$8,'EE investment costs'!$D$56:$R$56,0))</f>
        <v>1337.1276163562409</v>
      </c>
      <c r="I553" s="18">
        <v>1</v>
      </c>
      <c r="J553" s="18">
        <v>1</v>
      </c>
      <c r="K553" s="14">
        <f t="shared" ca="1" si="53"/>
        <v>0</v>
      </c>
      <c r="M553" s="19" t="str">
        <f t="shared" ca="1" si="51"/>
        <v>INDFDEFFTF-91</v>
      </c>
      <c r="N553" s="23" t="str">
        <f t="shared" ca="1" si="52"/>
        <v>Food industry Saving Tech-Haulage Tractors, Trucks, Fishing boats 9.1y</v>
      </c>
      <c r="O553" s="23" t="s">
        <v>32</v>
      </c>
      <c r="P553" s="23" t="s">
        <v>33</v>
      </c>
      <c r="Q553" s="23"/>
      <c r="R553" s="23"/>
      <c r="S553" s="19" t="s">
        <v>34</v>
      </c>
      <c r="V553" s="16" t="str">
        <f t="shared" ca="1" si="54"/>
        <v>FD</v>
      </c>
      <c r="W553" s="14" t="str">
        <f t="shared" ca="1" si="54"/>
        <v>Food industry</v>
      </c>
      <c r="X553" s="3" t="str">
        <f>'EE investment costs'!D602</f>
        <v>TF-91</v>
      </c>
      <c r="Y553" s="3" t="str">
        <f>'EE investment costs'!E602</f>
        <v>Haulage Tractors, Trucks, Fishing boats</v>
      </c>
      <c r="AC553" s="123">
        <f>'EE investment costs'!C602</f>
        <v>9.1</v>
      </c>
      <c r="AD553" s="22"/>
    </row>
    <row r="554" spans="2:30">
      <c r="B554" s="14" t="str">
        <f t="shared" ca="1" si="50"/>
        <v>INDFDEFFMT-92</v>
      </c>
      <c r="C554" s="15" t="str">
        <f t="shared" ca="1" si="55"/>
        <v>IFDMT</v>
      </c>
      <c r="D554" s="16">
        <f>'EE investment costs'!$F$15</f>
        <v>2016</v>
      </c>
      <c r="E554" s="14">
        <f>VLOOKUP(X554,'EE investment costs'!$D$56:$R$656,15,0)</f>
        <v>6.5200000000000005</v>
      </c>
      <c r="F554" s="17">
        <f ca="1">INDEX('EE investment costs'!$D$56:$R$656,MATCH(X554,'EE investment costs'!$D$56:$D$656,0),MATCH($V$8,'EE investment costs'!$D$56:$R$56,0))</f>
        <v>1140.7226631953331</v>
      </c>
      <c r="I554" s="18">
        <v>1</v>
      </c>
      <c r="J554" s="18">
        <v>1</v>
      </c>
      <c r="K554" s="14">
        <f t="shared" ca="1" si="53"/>
        <v>1</v>
      </c>
      <c r="M554" s="19" t="str">
        <f t="shared" ca="1" si="51"/>
        <v>INDFDEFFMT-92</v>
      </c>
      <c r="N554" s="23" t="str">
        <f t="shared" ca="1" si="52"/>
        <v>Food industry Saving Tech-Heat Medium Temp. up to 150C 9.2y</v>
      </c>
      <c r="O554" s="23" t="s">
        <v>32</v>
      </c>
      <c r="P554" s="23" t="s">
        <v>33</v>
      </c>
      <c r="Q554" s="23"/>
      <c r="R554" s="23"/>
      <c r="S554" s="19" t="s">
        <v>34</v>
      </c>
      <c r="V554" s="16" t="str">
        <f t="shared" ca="1" si="54"/>
        <v>FD</v>
      </c>
      <c r="W554" s="14" t="str">
        <f t="shared" ca="1" si="54"/>
        <v>Food industry</v>
      </c>
      <c r="X554" s="3" t="str">
        <f>'EE investment costs'!D603</f>
        <v>MT-92</v>
      </c>
      <c r="Y554" s="3" t="str">
        <f>'EE investment costs'!E603</f>
        <v>Heat Medium Temp. up to 150C</v>
      </c>
      <c r="AC554" s="123">
        <f>'EE investment costs'!C603</f>
        <v>9.1999999999999993</v>
      </c>
      <c r="AD554" s="22"/>
    </row>
    <row r="555" spans="2:30">
      <c r="B555" s="14" t="str">
        <f t="shared" ca="1" si="50"/>
        <v>INDFDEFFHT-92</v>
      </c>
      <c r="C555" s="15" t="str">
        <f t="shared" ca="1" si="55"/>
        <v>IFDHT</v>
      </c>
      <c r="D555" s="16">
        <f>'EE investment costs'!$F$15</f>
        <v>2016</v>
      </c>
      <c r="E555" s="14">
        <f>VLOOKUP(X555,'EE investment costs'!$D$56:$R$656,15,0)</f>
        <v>5.2160000000000002</v>
      </c>
      <c r="F555" s="17">
        <f ca="1">INDEX('EE investment costs'!$D$56:$R$656,MATCH(X555,'EE investment costs'!$D$56:$D$656,0),MATCH($V$8,'EE investment costs'!$D$56:$R$56,0))</f>
        <v>804.78704811962473</v>
      </c>
      <c r="I555" s="18">
        <v>1</v>
      </c>
      <c r="J555" s="18">
        <v>1</v>
      </c>
      <c r="K555" s="14">
        <f t="shared" ca="1" si="53"/>
        <v>4</v>
      </c>
      <c r="M555" s="19" t="str">
        <f t="shared" ca="1" si="51"/>
        <v>INDFDEFFHT-92</v>
      </c>
      <c r="N555" s="23" t="str">
        <f t="shared" ca="1" si="52"/>
        <v>Food industry Saving Tech-Heat High Temp. over 150C 9.2y</v>
      </c>
      <c r="O555" s="23" t="s">
        <v>32</v>
      </c>
      <c r="P555" s="23" t="s">
        <v>33</v>
      </c>
      <c r="Q555" s="23"/>
      <c r="R555" s="23"/>
      <c r="S555" s="19" t="s">
        <v>34</v>
      </c>
      <c r="V555" s="16" t="str">
        <f t="shared" ca="1" si="54"/>
        <v>FD</v>
      </c>
      <c r="W555" s="14" t="str">
        <f t="shared" ca="1" si="54"/>
        <v>Food industry</v>
      </c>
      <c r="X555" s="3" t="str">
        <f>'EE investment costs'!D604</f>
        <v>HT-92</v>
      </c>
      <c r="Y555" s="3" t="str">
        <f>'EE investment costs'!E604</f>
        <v>Heat High Temp. over 150C</v>
      </c>
      <c r="AC555" s="123">
        <f>'EE investment costs'!C604</f>
        <v>9.1999999999999993</v>
      </c>
      <c r="AD555" s="22"/>
    </row>
    <row r="556" spans="2:30">
      <c r="B556" s="14" t="str">
        <f t="shared" ca="1" si="50"/>
        <v>INDFDEFFRH-92</v>
      </c>
      <c r="C556" s="15" t="str">
        <f t="shared" ca="1" si="55"/>
        <v>IFDRH</v>
      </c>
      <c r="D556" s="16">
        <f>'EE investment costs'!$F$15</f>
        <v>2016</v>
      </c>
      <c r="E556" s="14">
        <f>VLOOKUP(X556,'EE investment costs'!$D$56:$R$656,15,0)</f>
        <v>16.97066666666667</v>
      </c>
      <c r="F556" s="17">
        <f ca="1">INDEX('EE investment costs'!$D$56:$R$656,MATCH(X556,'EE investment costs'!$D$56:$D$656,0),MATCH($V$8,'EE investment costs'!$D$56:$R$56,0))</f>
        <v>2211.5653617817875</v>
      </c>
      <c r="I556" s="18">
        <v>1</v>
      </c>
      <c r="J556" s="18">
        <v>1</v>
      </c>
      <c r="K556" s="14">
        <f t="shared" ca="1" si="53"/>
        <v>0</v>
      </c>
      <c r="M556" s="19" t="str">
        <f t="shared" ca="1" si="51"/>
        <v>INDFDEFFRH-92</v>
      </c>
      <c r="N556" s="23" t="str">
        <f t="shared" ca="1" si="52"/>
        <v>Food industry Saving Tech-Heat Room Heat 9.2y</v>
      </c>
      <c r="O556" s="23" t="s">
        <v>32</v>
      </c>
      <c r="P556" s="23" t="s">
        <v>33</v>
      </c>
      <c r="Q556" s="23"/>
      <c r="R556" s="23"/>
      <c r="S556" s="19" t="s">
        <v>34</v>
      </c>
      <c r="V556" s="16" t="str">
        <f t="shared" ca="1" si="54"/>
        <v>FD</v>
      </c>
      <c r="W556" s="14" t="str">
        <f t="shared" ca="1" si="54"/>
        <v>Food industry</v>
      </c>
      <c r="X556" s="3" t="str">
        <f>'EE investment costs'!D605</f>
        <v>RH-92</v>
      </c>
      <c r="Y556" s="3" t="str">
        <f>'EE investment costs'!E605</f>
        <v>Heat Room Heat</v>
      </c>
      <c r="AC556" s="123">
        <f>'EE investment costs'!C605</f>
        <v>9.1999999999999993</v>
      </c>
      <c r="AD556" s="22"/>
    </row>
    <row r="557" spans="2:30">
      <c r="B557" s="14" t="str">
        <f t="shared" ca="1" si="50"/>
        <v>INDFDEFFLA-92</v>
      </c>
      <c r="C557" s="15" t="str">
        <f t="shared" ca="1" si="55"/>
        <v>IFDLA</v>
      </c>
      <c r="D557" s="16">
        <f>'EE investment costs'!$F$15</f>
        <v>2016</v>
      </c>
      <c r="E557" s="14">
        <f>VLOOKUP(X557,'EE investment costs'!$D$56:$R$656,15,0)</f>
        <v>4.5877333333333334</v>
      </c>
      <c r="F557" s="17">
        <f ca="1">INDEX('EE investment costs'!$D$56:$R$656,MATCH(X557,'EE investment costs'!$D$56:$D$656,0),MATCH($V$8,'EE investment costs'!$D$56:$R$56,0))</f>
        <v>2379.2499921160293</v>
      </c>
      <c r="I557" s="18">
        <v>1</v>
      </c>
      <c r="J557" s="18">
        <v>1</v>
      </c>
      <c r="K557" s="14">
        <f t="shared" ca="1" si="53"/>
        <v>0</v>
      </c>
      <c r="M557" s="19" t="str">
        <f t="shared" ca="1" si="51"/>
        <v>INDFDEFFLA-92</v>
      </c>
      <c r="N557" s="23" t="str">
        <f t="shared" ca="1" si="52"/>
        <v>Food industry Saving Tech-Light 9.2y</v>
      </c>
      <c r="O557" s="23" t="s">
        <v>32</v>
      </c>
      <c r="P557" s="23" t="s">
        <v>33</v>
      </c>
      <c r="Q557" s="23"/>
      <c r="R557" s="23"/>
      <c r="S557" s="19" t="s">
        <v>34</v>
      </c>
      <c r="V557" s="16" t="str">
        <f t="shared" ca="1" si="54"/>
        <v>FD</v>
      </c>
      <c r="W557" s="14" t="str">
        <f t="shared" ca="1" si="54"/>
        <v>Food industry</v>
      </c>
      <c r="X557" s="3" t="str">
        <f>'EE investment costs'!D606</f>
        <v>LA-92</v>
      </c>
      <c r="Y557" s="3" t="str">
        <f>'EE investment costs'!E606</f>
        <v>Light</v>
      </c>
      <c r="AC557" s="123">
        <f>'EE investment costs'!C606</f>
        <v>9.1999999999999993</v>
      </c>
      <c r="AD557" s="22"/>
    </row>
    <row r="558" spans="2:30">
      <c r="B558" s="14" t="str">
        <f t="shared" ca="1" si="50"/>
        <v>INDFDEFFEM-92</v>
      </c>
      <c r="C558" s="15" t="str">
        <f t="shared" ca="1" si="55"/>
        <v>IFDEM</v>
      </c>
      <c r="D558" s="16">
        <f>'EE investment costs'!$F$15</f>
        <v>2016</v>
      </c>
      <c r="E558" s="14">
        <f>VLOOKUP(X558,'EE investment costs'!$D$56:$R$656,15,0)</f>
        <v>4.8171199999999992</v>
      </c>
      <c r="F558" s="17">
        <f ca="1">INDEX('EE investment costs'!$D$56:$R$656,MATCH(X558,'EE investment costs'!$D$56:$D$656,0),MATCH($V$8,'EE investment costs'!$D$56:$R$56,0))</f>
        <v>2751.5990244080249</v>
      </c>
      <c r="I558" s="18">
        <v>1</v>
      </c>
      <c r="J558" s="18">
        <v>1</v>
      </c>
      <c r="K558" s="14">
        <f t="shared" ca="1" si="53"/>
        <v>0</v>
      </c>
      <c r="M558" s="19" t="str">
        <f t="shared" ca="1" si="51"/>
        <v>INDFDEFFEM-92</v>
      </c>
      <c r="N558" s="23" t="str">
        <f t="shared" ca="1" si="52"/>
        <v>Food industry Saving Tech-Electric Motors 9.2y</v>
      </c>
      <c r="O558" s="23" t="s">
        <v>32</v>
      </c>
      <c r="P558" s="23" t="s">
        <v>33</v>
      </c>
      <c r="Q558" s="23"/>
      <c r="R558" s="23"/>
      <c r="S558" s="19" t="s">
        <v>34</v>
      </c>
      <c r="V558" s="16" t="str">
        <f t="shared" ca="1" si="54"/>
        <v>FD</v>
      </c>
      <c r="W558" s="14" t="str">
        <f t="shared" ca="1" si="54"/>
        <v>Food industry</v>
      </c>
      <c r="X558" s="3" t="str">
        <f>'EE investment costs'!D607</f>
        <v>EM-92</v>
      </c>
      <c r="Y558" s="3" t="str">
        <f>'EE investment costs'!E607</f>
        <v>Electric Motors</v>
      </c>
      <c r="AC558" s="123">
        <f>'EE investment costs'!C607</f>
        <v>9.1999999999999993</v>
      </c>
      <c r="AD558" s="22"/>
    </row>
    <row r="559" spans="2:30">
      <c r="B559" s="14" t="str">
        <f t="shared" ca="1" si="50"/>
        <v>INDFDEFFTF-92</v>
      </c>
      <c r="C559" s="15" t="str">
        <f t="shared" ca="1" si="55"/>
        <v>IFDTF</v>
      </c>
      <c r="D559" s="16">
        <f>'EE investment costs'!$F$15</f>
        <v>2016</v>
      </c>
      <c r="E559" s="14">
        <f>VLOOKUP(X559,'EE investment costs'!$D$56:$R$656,15,0)</f>
        <v>19.333333333333332</v>
      </c>
      <c r="F559" s="17">
        <f ca="1">INDEX('EE investment costs'!$D$56:$R$656,MATCH(X559,'EE investment costs'!$D$56:$D$656,0),MATCH($V$8,'EE investment costs'!$D$56:$R$56,0))</f>
        <v>1351.8213264260896</v>
      </c>
      <c r="I559" s="18">
        <v>1</v>
      </c>
      <c r="J559" s="18">
        <v>1</v>
      </c>
      <c r="K559" s="14">
        <f t="shared" ca="1" si="53"/>
        <v>0</v>
      </c>
      <c r="M559" s="19" t="str">
        <f t="shared" ca="1" si="51"/>
        <v>INDFDEFFTF-92</v>
      </c>
      <c r="N559" s="23" t="str">
        <f t="shared" ca="1" si="52"/>
        <v>Food industry Saving Tech-Haulage Tractors, Trucks, Fishing boats 9.2y</v>
      </c>
      <c r="O559" s="23" t="s">
        <v>32</v>
      </c>
      <c r="P559" s="23" t="s">
        <v>33</v>
      </c>
      <c r="Q559" s="23"/>
      <c r="R559" s="23"/>
      <c r="S559" s="19" t="s">
        <v>34</v>
      </c>
      <c r="V559" s="16" t="str">
        <f t="shared" ca="1" si="54"/>
        <v>FD</v>
      </c>
      <c r="W559" s="14" t="str">
        <f t="shared" ca="1" si="54"/>
        <v>Food industry</v>
      </c>
      <c r="X559" s="3" t="str">
        <f>'EE investment costs'!D608</f>
        <v>TF-92</v>
      </c>
      <c r="Y559" s="3" t="str">
        <f>'EE investment costs'!E608</f>
        <v>Haulage Tractors, Trucks, Fishing boats</v>
      </c>
      <c r="AC559" s="123">
        <f>'EE investment costs'!C608</f>
        <v>9.1999999999999993</v>
      </c>
      <c r="AD559" s="22"/>
    </row>
    <row r="560" spans="2:30">
      <c r="B560" s="14" t="str">
        <f t="shared" ca="1" si="50"/>
        <v>INDFDEFFMT-93</v>
      </c>
      <c r="C560" s="15" t="str">
        <f t="shared" ca="1" si="55"/>
        <v>IFDMT</v>
      </c>
      <c r="D560" s="16">
        <f>'EE investment costs'!$F$15</f>
        <v>2016</v>
      </c>
      <c r="E560" s="14">
        <f>VLOOKUP(X560,'EE investment costs'!$D$56:$R$656,15,0)</f>
        <v>6.53</v>
      </c>
      <c r="F560" s="17">
        <f ca="1">INDEX('EE investment costs'!$D$56:$R$656,MATCH(X560,'EE investment costs'!$D$56:$D$656,0),MATCH($V$8,'EE investment costs'!$D$56:$R$56,0))</f>
        <v>1151.2973000549359</v>
      </c>
      <c r="I560" s="18">
        <v>1</v>
      </c>
      <c r="J560" s="18">
        <v>1</v>
      </c>
      <c r="K560" s="14">
        <f t="shared" ca="1" si="53"/>
        <v>1</v>
      </c>
      <c r="M560" s="19" t="str">
        <f t="shared" ca="1" si="51"/>
        <v>INDFDEFFMT-93</v>
      </c>
      <c r="N560" s="23" t="str">
        <f t="shared" ca="1" si="52"/>
        <v>Food industry Saving Tech-Heat Medium Temp. up to 150C 9.3y</v>
      </c>
      <c r="O560" s="23" t="s">
        <v>32</v>
      </c>
      <c r="P560" s="23" t="s">
        <v>33</v>
      </c>
      <c r="Q560" s="23"/>
      <c r="R560" s="23"/>
      <c r="S560" s="19" t="s">
        <v>34</v>
      </c>
      <c r="V560" s="16" t="str">
        <f t="shared" ca="1" si="54"/>
        <v>FD</v>
      </c>
      <c r="W560" s="14" t="str">
        <f t="shared" ca="1" si="54"/>
        <v>Food industry</v>
      </c>
      <c r="X560" s="3" t="str">
        <f>'EE investment costs'!D609</f>
        <v>MT-93</v>
      </c>
      <c r="Y560" s="3" t="str">
        <f>'EE investment costs'!E609</f>
        <v>Heat Medium Temp. up to 150C</v>
      </c>
      <c r="AC560" s="123">
        <f>'EE investment costs'!C609</f>
        <v>9.3000000000000007</v>
      </c>
      <c r="AD560" s="22"/>
    </row>
    <row r="561" spans="2:30">
      <c r="B561" s="14" t="str">
        <f t="shared" ca="1" si="50"/>
        <v>INDFDEFFHT-93</v>
      </c>
      <c r="C561" s="15" t="str">
        <f t="shared" ca="1" si="55"/>
        <v>IFDHT</v>
      </c>
      <c r="D561" s="16">
        <f>'EE investment costs'!$F$15</f>
        <v>2016</v>
      </c>
      <c r="E561" s="14">
        <f>VLOOKUP(X561,'EE investment costs'!$D$56:$R$656,15,0)</f>
        <v>5.2240000000000002</v>
      </c>
      <c r="F561" s="17">
        <f ca="1">INDEX('EE investment costs'!$D$56:$R$656,MATCH(X561,'EE investment costs'!$D$56:$D$656,0),MATCH($V$8,'EE investment costs'!$D$56:$R$56,0))</f>
        <v>811.11848949004263</v>
      </c>
      <c r="I561" s="18">
        <v>1</v>
      </c>
      <c r="J561" s="18">
        <v>1</v>
      </c>
      <c r="K561" s="14">
        <f t="shared" ca="1" si="53"/>
        <v>4</v>
      </c>
      <c r="M561" s="19" t="str">
        <f t="shared" ca="1" si="51"/>
        <v>INDFDEFFHT-93</v>
      </c>
      <c r="N561" s="23" t="str">
        <f t="shared" ca="1" si="52"/>
        <v>Food industry Saving Tech-Heat High Temp. over 150C 9.3y</v>
      </c>
      <c r="O561" s="23" t="s">
        <v>32</v>
      </c>
      <c r="P561" s="23" t="s">
        <v>33</v>
      </c>
      <c r="Q561" s="23"/>
      <c r="R561" s="23"/>
      <c r="S561" s="19" t="s">
        <v>34</v>
      </c>
      <c r="V561" s="16" t="str">
        <f t="shared" ca="1" si="54"/>
        <v>FD</v>
      </c>
      <c r="W561" s="14" t="str">
        <f t="shared" ca="1" si="54"/>
        <v>Food industry</v>
      </c>
      <c r="X561" s="3" t="str">
        <f>'EE investment costs'!D610</f>
        <v>HT-93</v>
      </c>
      <c r="Y561" s="3" t="str">
        <f>'EE investment costs'!E610</f>
        <v>Heat High Temp. over 150C</v>
      </c>
      <c r="AC561" s="123">
        <f>'EE investment costs'!C610</f>
        <v>9.3000000000000007</v>
      </c>
      <c r="AD561" s="22"/>
    </row>
    <row r="562" spans="2:30">
      <c r="B562" s="14" t="str">
        <f t="shared" ca="1" si="50"/>
        <v>INDFDEFFRH-93</v>
      </c>
      <c r="C562" s="15" t="str">
        <f t="shared" ca="1" si="55"/>
        <v>IFDRH</v>
      </c>
      <c r="D562" s="16">
        <f>'EE investment costs'!$F$15</f>
        <v>2016</v>
      </c>
      <c r="E562" s="14">
        <f>VLOOKUP(X562,'EE investment costs'!$D$56:$R$656,15,0)</f>
        <v>16.989333333333335</v>
      </c>
      <c r="F562" s="17">
        <f ca="1">INDEX('EE investment costs'!$D$56:$R$656,MATCH(X562,'EE investment costs'!$D$56:$D$656,0),MATCH($V$8,'EE investment costs'!$D$56:$R$56,0))</f>
        <v>2250.3647540937495</v>
      </c>
      <c r="I562" s="18">
        <v>1</v>
      </c>
      <c r="J562" s="18">
        <v>1</v>
      </c>
      <c r="K562" s="14">
        <f t="shared" ca="1" si="53"/>
        <v>0</v>
      </c>
      <c r="M562" s="19" t="str">
        <f t="shared" ca="1" si="51"/>
        <v>INDFDEFFRH-93</v>
      </c>
      <c r="N562" s="23" t="str">
        <f t="shared" ca="1" si="52"/>
        <v>Food industry Saving Tech-Heat Room Heat 9.3y</v>
      </c>
      <c r="O562" s="23" t="s">
        <v>32</v>
      </c>
      <c r="P562" s="23" t="s">
        <v>33</v>
      </c>
      <c r="Q562" s="23"/>
      <c r="R562" s="23"/>
      <c r="S562" s="19" t="s">
        <v>34</v>
      </c>
      <c r="V562" s="16" t="str">
        <f t="shared" ca="1" si="54"/>
        <v>FD</v>
      </c>
      <c r="W562" s="14" t="str">
        <f t="shared" ca="1" si="54"/>
        <v>Food industry</v>
      </c>
      <c r="X562" s="3" t="str">
        <f>'EE investment costs'!D611</f>
        <v>RH-93</v>
      </c>
      <c r="Y562" s="3" t="str">
        <f>'EE investment costs'!E611</f>
        <v>Heat Room Heat</v>
      </c>
      <c r="AC562" s="123">
        <f>'EE investment costs'!C611</f>
        <v>9.3000000000000007</v>
      </c>
      <c r="AD562" s="22"/>
    </row>
    <row r="563" spans="2:30">
      <c r="B563" s="14" t="str">
        <f t="shared" ca="1" si="50"/>
        <v>INDFDEFFLA-93</v>
      </c>
      <c r="C563" s="15" t="str">
        <f t="shared" ca="1" si="55"/>
        <v>IFDLA</v>
      </c>
      <c r="D563" s="16">
        <f>'EE investment costs'!$F$15</f>
        <v>2016</v>
      </c>
      <c r="E563" s="14">
        <f>VLOOKUP(X563,'EE investment costs'!$D$56:$R$656,15,0)</f>
        <v>4.6007666666666669</v>
      </c>
      <c r="F563" s="17">
        <f ca="1">INDEX('EE investment costs'!$D$56:$R$656,MATCH(X563,'EE investment costs'!$D$56:$D$656,0),MATCH($V$8,'EE investment costs'!$D$56:$R$56,0))</f>
        <v>2394.6526307941899</v>
      </c>
      <c r="I563" s="18">
        <v>1</v>
      </c>
      <c r="J563" s="18">
        <v>1</v>
      </c>
      <c r="K563" s="14">
        <f t="shared" ca="1" si="53"/>
        <v>0</v>
      </c>
      <c r="M563" s="19" t="str">
        <f t="shared" ca="1" si="51"/>
        <v>INDFDEFFLA-93</v>
      </c>
      <c r="N563" s="23" t="str">
        <f t="shared" ca="1" si="52"/>
        <v>Food industry Saving Tech-Light 9.3y</v>
      </c>
      <c r="O563" s="23" t="s">
        <v>32</v>
      </c>
      <c r="P563" s="23" t="s">
        <v>33</v>
      </c>
      <c r="Q563" s="23"/>
      <c r="R563" s="23"/>
      <c r="S563" s="19" t="s">
        <v>34</v>
      </c>
      <c r="V563" s="16" t="str">
        <f t="shared" ca="1" si="54"/>
        <v>FD</v>
      </c>
      <c r="W563" s="14" t="str">
        <f t="shared" ca="1" si="54"/>
        <v>Food industry</v>
      </c>
      <c r="X563" s="3" t="str">
        <f>'EE investment costs'!D612</f>
        <v>LA-93</v>
      </c>
      <c r="Y563" s="3" t="str">
        <f>'EE investment costs'!E612</f>
        <v>Light</v>
      </c>
      <c r="AC563" s="123">
        <f>'EE investment costs'!C612</f>
        <v>9.3000000000000007</v>
      </c>
      <c r="AD563" s="22"/>
    </row>
    <row r="564" spans="2:30">
      <c r="B564" s="14" t="str">
        <f t="shared" ca="1" si="50"/>
        <v>INDFDEFFEM-93</v>
      </c>
      <c r="C564" s="15" t="str">
        <f t="shared" ca="1" si="55"/>
        <v>IFDEM</v>
      </c>
      <c r="D564" s="16">
        <f>'EE investment costs'!$F$15</f>
        <v>2016</v>
      </c>
      <c r="E564" s="14">
        <f>VLOOKUP(X564,'EE investment costs'!$D$56:$R$656,15,0)</f>
        <v>4.8308049999999998</v>
      </c>
      <c r="F564" s="17">
        <f ca="1">INDEX('EE investment costs'!$D$56:$R$656,MATCH(X564,'EE investment costs'!$D$56:$D$656,0),MATCH($V$8,'EE investment costs'!$D$56:$R$56,0))</f>
        <v>2774.6080459772706</v>
      </c>
      <c r="I564" s="18">
        <v>1</v>
      </c>
      <c r="J564" s="18">
        <v>1</v>
      </c>
      <c r="K564" s="14">
        <f t="shared" ca="1" si="53"/>
        <v>0</v>
      </c>
      <c r="M564" s="19" t="str">
        <f t="shared" ca="1" si="51"/>
        <v>INDFDEFFEM-93</v>
      </c>
      <c r="N564" s="23" t="str">
        <f t="shared" ca="1" si="52"/>
        <v>Food industry Saving Tech-Electric Motors 9.3y</v>
      </c>
      <c r="O564" s="23" t="s">
        <v>32</v>
      </c>
      <c r="P564" s="23" t="s">
        <v>33</v>
      </c>
      <c r="Q564" s="23"/>
      <c r="R564" s="23"/>
      <c r="S564" s="19" t="s">
        <v>34</v>
      </c>
      <c r="V564" s="16" t="str">
        <f t="shared" ca="1" si="54"/>
        <v>FD</v>
      </c>
      <c r="W564" s="14" t="str">
        <f t="shared" ca="1" si="54"/>
        <v>Food industry</v>
      </c>
      <c r="X564" s="3" t="str">
        <f>'EE investment costs'!D613</f>
        <v>EM-93</v>
      </c>
      <c r="Y564" s="3" t="str">
        <f>'EE investment costs'!E613</f>
        <v>Electric Motors</v>
      </c>
      <c r="AC564" s="123">
        <f>'EE investment costs'!C613</f>
        <v>9.3000000000000007</v>
      </c>
      <c r="AD564" s="22"/>
    </row>
    <row r="565" spans="2:30">
      <c r="B565" s="14" t="str">
        <f t="shared" ca="1" si="50"/>
        <v>INDFDEFFTF-93</v>
      </c>
      <c r="C565" s="15" t="str">
        <f t="shared" ca="1" si="55"/>
        <v>IFDTF</v>
      </c>
      <c r="D565" s="16">
        <f>'EE investment costs'!$F$15</f>
        <v>2016</v>
      </c>
      <c r="E565" s="14">
        <f>VLOOKUP(X565,'EE investment costs'!$D$56:$R$656,15,0)</f>
        <v>19.416666666666668</v>
      </c>
      <c r="F565" s="17">
        <f ca="1">INDEX('EE investment costs'!$D$56:$R$656,MATCH(X565,'EE investment costs'!$D$56:$D$656,0),MATCH($V$8,'EE investment costs'!$D$56:$R$56,0))</f>
        <v>1366.5150364959388</v>
      </c>
      <c r="I565" s="18">
        <v>1</v>
      </c>
      <c r="J565" s="18">
        <v>1</v>
      </c>
      <c r="K565" s="14">
        <f t="shared" ca="1" si="53"/>
        <v>0</v>
      </c>
      <c r="M565" s="19" t="str">
        <f t="shared" ca="1" si="51"/>
        <v>INDFDEFFTF-93</v>
      </c>
      <c r="N565" s="23" t="str">
        <f t="shared" ca="1" si="52"/>
        <v>Food industry Saving Tech-Haulage Tractors, Trucks, Fishing boats 9.3y</v>
      </c>
      <c r="O565" s="23" t="s">
        <v>32</v>
      </c>
      <c r="P565" s="23" t="s">
        <v>33</v>
      </c>
      <c r="Q565" s="23"/>
      <c r="R565" s="23"/>
      <c r="S565" s="19" t="s">
        <v>34</v>
      </c>
      <c r="V565" s="16" t="str">
        <f t="shared" ca="1" si="54"/>
        <v>FD</v>
      </c>
      <c r="W565" s="14" t="str">
        <f t="shared" ca="1" si="54"/>
        <v>Food industry</v>
      </c>
      <c r="X565" s="3" t="str">
        <f>'EE investment costs'!D614</f>
        <v>TF-93</v>
      </c>
      <c r="Y565" s="3" t="str">
        <f>'EE investment costs'!E614</f>
        <v>Haulage Tractors, Trucks, Fishing boats</v>
      </c>
      <c r="AC565" s="123">
        <f>'EE investment costs'!C614</f>
        <v>9.3000000000000007</v>
      </c>
      <c r="AD565" s="22"/>
    </row>
    <row r="566" spans="2:30">
      <c r="B566" s="14" t="str">
        <f t="shared" ca="1" si="50"/>
        <v>INDFDEFFMT-94</v>
      </c>
      <c r="C566" s="15" t="str">
        <f t="shared" ca="1" si="55"/>
        <v>IFDMT</v>
      </c>
      <c r="D566" s="16">
        <f>'EE investment costs'!$F$15</f>
        <v>2016</v>
      </c>
      <c r="E566" s="14">
        <f>VLOOKUP(X566,'EE investment costs'!$D$56:$R$656,15,0)</f>
        <v>6.54</v>
      </c>
      <c r="F566" s="17">
        <f ca="1">INDEX('EE investment costs'!$D$56:$R$656,MATCH(X566,'EE investment costs'!$D$56:$D$656,0),MATCH($V$8,'EE investment costs'!$D$56:$R$56,0))</f>
        <v>1161.8719369145385</v>
      </c>
      <c r="I566" s="18">
        <v>1</v>
      </c>
      <c r="J566" s="18">
        <v>1</v>
      </c>
      <c r="K566" s="14">
        <f t="shared" ca="1" si="53"/>
        <v>1</v>
      </c>
      <c r="M566" s="19" t="str">
        <f t="shared" ca="1" si="51"/>
        <v>INDFDEFFMT-94</v>
      </c>
      <c r="N566" s="23" t="str">
        <f t="shared" ca="1" si="52"/>
        <v>Food industry Saving Tech-Heat Medium Temp. up to 150C 9.4y</v>
      </c>
      <c r="O566" s="23" t="s">
        <v>32</v>
      </c>
      <c r="P566" s="23" t="s">
        <v>33</v>
      </c>
      <c r="Q566" s="23"/>
      <c r="R566" s="23"/>
      <c r="S566" s="19" t="s">
        <v>34</v>
      </c>
      <c r="V566" s="16" t="str">
        <f t="shared" ca="1" si="54"/>
        <v>FD</v>
      </c>
      <c r="W566" s="14" t="str">
        <f t="shared" ca="1" si="54"/>
        <v>Food industry</v>
      </c>
      <c r="X566" s="3" t="str">
        <f>'EE investment costs'!D615</f>
        <v>MT-94</v>
      </c>
      <c r="Y566" s="3" t="str">
        <f>'EE investment costs'!E615</f>
        <v>Heat Medium Temp. up to 150C</v>
      </c>
      <c r="AC566" s="123">
        <f>'EE investment costs'!C615</f>
        <v>9.4</v>
      </c>
      <c r="AD566" s="22"/>
    </row>
    <row r="567" spans="2:30">
      <c r="B567" s="14" t="str">
        <f t="shared" ca="1" si="50"/>
        <v>INDFDEFFHT-94</v>
      </c>
      <c r="C567" s="15" t="str">
        <f t="shared" ca="1" si="55"/>
        <v>IFDHT</v>
      </c>
      <c r="D567" s="16">
        <f>'EE investment costs'!$F$15</f>
        <v>2016</v>
      </c>
      <c r="E567" s="14">
        <f>VLOOKUP(X567,'EE investment costs'!$D$56:$R$656,15,0)</f>
        <v>5.2320000000000002</v>
      </c>
      <c r="F567" s="17">
        <f ca="1">INDEX('EE investment costs'!$D$56:$R$656,MATCH(X567,'EE investment costs'!$D$56:$D$656,0),MATCH($V$8,'EE investment costs'!$D$56:$R$56,0))</f>
        <v>817.44993086046043</v>
      </c>
      <c r="I567" s="18">
        <v>1</v>
      </c>
      <c r="J567" s="18">
        <v>1</v>
      </c>
      <c r="K567" s="14">
        <f t="shared" ca="1" si="53"/>
        <v>4</v>
      </c>
      <c r="M567" s="19" t="str">
        <f t="shared" ca="1" si="51"/>
        <v>INDFDEFFHT-94</v>
      </c>
      <c r="N567" s="23" t="str">
        <f t="shared" ca="1" si="52"/>
        <v>Food industry Saving Tech-Heat High Temp. over 150C 9.4y</v>
      </c>
      <c r="O567" s="23" t="s">
        <v>32</v>
      </c>
      <c r="P567" s="23" t="s">
        <v>33</v>
      </c>
      <c r="Q567" s="23"/>
      <c r="R567" s="23"/>
      <c r="S567" s="19" t="s">
        <v>34</v>
      </c>
      <c r="V567" s="16" t="str">
        <f t="shared" ca="1" si="54"/>
        <v>FD</v>
      </c>
      <c r="W567" s="14" t="str">
        <f t="shared" ca="1" si="54"/>
        <v>Food industry</v>
      </c>
      <c r="X567" s="3" t="str">
        <f>'EE investment costs'!D616</f>
        <v>HT-94</v>
      </c>
      <c r="Y567" s="3" t="str">
        <f>'EE investment costs'!E616</f>
        <v>Heat High Temp. over 150C</v>
      </c>
      <c r="AC567" s="123">
        <f>'EE investment costs'!C616</f>
        <v>9.4</v>
      </c>
      <c r="AD567" s="22"/>
    </row>
    <row r="568" spans="2:30">
      <c r="B568" s="14" t="str">
        <f t="shared" ca="1" si="50"/>
        <v>INDFDEFFRH-94</v>
      </c>
      <c r="C568" s="15" t="str">
        <f t="shared" ca="1" si="55"/>
        <v>IFDRH</v>
      </c>
      <c r="D568" s="16">
        <f>'EE investment costs'!$F$15</f>
        <v>2016</v>
      </c>
      <c r="E568" s="14">
        <f>VLOOKUP(X568,'EE investment costs'!$D$56:$R$656,15,0)</f>
        <v>17.008000000000003</v>
      </c>
      <c r="F568" s="17">
        <f ca="1">INDEX('EE investment costs'!$D$56:$R$656,MATCH(X568,'EE investment costs'!$D$56:$D$656,0),MATCH($V$8,'EE investment costs'!$D$56:$R$56,0))</f>
        <v>2289.1641464057102</v>
      </c>
      <c r="I568" s="18">
        <v>1</v>
      </c>
      <c r="J568" s="18">
        <v>1</v>
      </c>
      <c r="K568" s="14">
        <f t="shared" ca="1" si="53"/>
        <v>0</v>
      </c>
      <c r="M568" s="19" t="str">
        <f t="shared" ca="1" si="51"/>
        <v>INDFDEFFRH-94</v>
      </c>
      <c r="N568" s="23" t="str">
        <f t="shared" ca="1" si="52"/>
        <v>Food industry Saving Tech-Heat Room Heat 9.4y</v>
      </c>
      <c r="O568" s="23" t="s">
        <v>32</v>
      </c>
      <c r="P568" s="23" t="s">
        <v>33</v>
      </c>
      <c r="Q568" s="23"/>
      <c r="R568" s="23"/>
      <c r="S568" s="19" t="s">
        <v>34</v>
      </c>
      <c r="V568" s="16" t="str">
        <f t="shared" ca="1" si="54"/>
        <v>FD</v>
      </c>
      <c r="W568" s="14" t="str">
        <f t="shared" ca="1" si="54"/>
        <v>Food industry</v>
      </c>
      <c r="X568" s="3" t="str">
        <f>'EE investment costs'!D617</f>
        <v>RH-94</v>
      </c>
      <c r="Y568" s="3" t="str">
        <f>'EE investment costs'!E617</f>
        <v>Heat Room Heat</v>
      </c>
      <c r="AC568" s="123">
        <f>'EE investment costs'!C617</f>
        <v>9.4</v>
      </c>
      <c r="AD568" s="22"/>
    </row>
    <row r="569" spans="2:30">
      <c r="B569" s="14" t="str">
        <f t="shared" ca="1" si="50"/>
        <v>INDFDEFFLA-94</v>
      </c>
      <c r="C569" s="15" t="str">
        <f t="shared" ca="1" si="55"/>
        <v>IFDLA</v>
      </c>
      <c r="D569" s="16">
        <f>'EE investment costs'!$F$15</f>
        <v>2016</v>
      </c>
      <c r="E569" s="14">
        <f>VLOOKUP(X569,'EE investment costs'!$D$56:$R$656,15,0)</f>
        <v>4.6138000000000003</v>
      </c>
      <c r="F569" s="17">
        <f ca="1">INDEX('EE investment costs'!$D$56:$R$656,MATCH(X569,'EE investment costs'!$D$56:$D$656,0),MATCH($V$8,'EE investment costs'!$D$56:$R$56,0))</f>
        <v>2410.0552694723497</v>
      </c>
      <c r="I569" s="18">
        <v>1</v>
      </c>
      <c r="J569" s="18">
        <v>1</v>
      </c>
      <c r="K569" s="14">
        <f t="shared" ca="1" si="53"/>
        <v>0</v>
      </c>
      <c r="M569" s="19" t="str">
        <f t="shared" ca="1" si="51"/>
        <v>INDFDEFFLA-94</v>
      </c>
      <c r="N569" s="23" t="str">
        <f t="shared" ca="1" si="52"/>
        <v>Food industry Saving Tech-Light 9.4y</v>
      </c>
      <c r="O569" s="23" t="s">
        <v>32</v>
      </c>
      <c r="P569" s="23" t="s">
        <v>33</v>
      </c>
      <c r="Q569" s="23"/>
      <c r="R569" s="23"/>
      <c r="S569" s="19" t="s">
        <v>34</v>
      </c>
      <c r="V569" s="16" t="str">
        <f t="shared" ca="1" si="54"/>
        <v>FD</v>
      </c>
      <c r="W569" s="14" t="str">
        <f t="shared" ca="1" si="54"/>
        <v>Food industry</v>
      </c>
      <c r="X569" s="3" t="str">
        <f>'EE investment costs'!D618</f>
        <v>LA-94</v>
      </c>
      <c r="Y569" s="3" t="str">
        <f>'EE investment costs'!E618</f>
        <v>Light</v>
      </c>
      <c r="AC569" s="123">
        <f>'EE investment costs'!C618</f>
        <v>9.4</v>
      </c>
      <c r="AD569" s="22"/>
    </row>
    <row r="570" spans="2:30">
      <c r="B570" s="14" t="str">
        <f t="shared" ca="1" si="50"/>
        <v>INDFDEFFEM-94</v>
      </c>
      <c r="C570" s="15" t="str">
        <f t="shared" ca="1" si="55"/>
        <v>IFDEM</v>
      </c>
      <c r="D570" s="16">
        <f>'EE investment costs'!$F$15</f>
        <v>2016</v>
      </c>
      <c r="E570" s="14">
        <f>VLOOKUP(X570,'EE investment costs'!$D$56:$R$656,15,0)</f>
        <v>4.8444899999999995</v>
      </c>
      <c r="F570" s="17">
        <f ca="1">INDEX('EE investment costs'!$D$56:$R$656,MATCH(X570,'EE investment costs'!$D$56:$D$656,0),MATCH($V$8,'EE investment costs'!$D$56:$R$56,0))</f>
        <v>2797.6170675465155</v>
      </c>
      <c r="I570" s="18">
        <v>1</v>
      </c>
      <c r="J570" s="18">
        <v>1</v>
      </c>
      <c r="K570" s="14">
        <f t="shared" ca="1" si="53"/>
        <v>0</v>
      </c>
      <c r="M570" s="19" t="str">
        <f t="shared" ca="1" si="51"/>
        <v>INDFDEFFEM-94</v>
      </c>
      <c r="N570" s="23" t="str">
        <f t="shared" ca="1" si="52"/>
        <v>Food industry Saving Tech-Electric Motors 9.4y</v>
      </c>
      <c r="O570" s="23" t="s">
        <v>32</v>
      </c>
      <c r="P570" s="23" t="s">
        <v>33</v>
      </c>
      <c r="Q570" s="23"/>
      <c r="R570" s="23"/>
      <c r="S570" s="19" t="s">
        <v>34</v>
      </c>
      <c r="V570" s="16" t="str">
        <f t="shared" ca="1" si="54"/>
        <v>FD</v>
      </c>
      <c r="W570" s="14" t="str">
        <f t="shared" ca="1" si="54"/>
        <v>Food industry</v>
      </c>
      <c r="X570" s="3" t="str">
        <f>'EE investment costs'!D619</f>
        <v>EM-94</v>
      </c>
      <c r="Y570" s="3" t="str">
        <f>'EE investment costs'!E619</f>
        <v>Electric Motors</v>
      </c>
      <c r="AC570" s="123">
        <f>'EE investment costs'!C619</f>
        <v>9.4</v>
      </c>
      <c r="AD570" s="22"/>
    </row>
    <row r="571" spans="2:30">
      <c r="B571" s="14" t="str">
        <f t="shared" ca="1" si="50"/>
        <v>INDFDEFFTF-94</v>
      </c>
      <c r="C571" s="15" t="str">
        <f t="shared" ca="1" si="55"/>
        <v>IFDTF</v>
      </c>
      <c r="D571" s="16">
        <f>'EE investment costs'!$F$15</f>
        <v>2016</v>
      </c>
      <c r="E571" s="14">
        <f>VLOOKUP(X571,'EE investment costs'!$D$56:$R$656,15,0)</f>
        <v>19.5</v>
      </c>
      <c r="F571" s="17">
        <f ca="1">INDEX('EE investment costs'!$D$56:$R$656,MATCH(X571,'EE investment costs'!$D$56:$D$656,0),MATCH($V$8,'EE investment costs'!$D$56:$R$56,0))</f>
        <v>1381.2087465657874</v>
      </c>
      <c r="I571" s="18">
        <v>1</v>
      </c>
      <c r="J571" s="18">
        <v>1</v>
      </c>
      <c r="K571" s="14">
        <f t="shared" ca="1" si="53"/>
        <v>0</v>
      </c>
      <c r="M571" s="19" t="str">
        <f t="shared" ca="1" si="51"/>
        <v>INDFDEFFTF-94</v>
      </c>
      <c r="N571" s="23" t="str">
        <f t="shared" ca="1" si="52"/>
        <v>Food industry Saving Tech-Haulage Tractors, Trucks, Fishing boats 9.4y</v>
      </c>
      <c r="O571" s="23" t="s">
        <v>32</v>
      </c>
      <c r="P571" s="23" t="s">
        <v>33</v>
      </c>
      <c r="Q571" s="23"/>
      <c r="R571" s="23"/>
      <c r="S571" s="19" t="s">
        <v>34</v>
      </c>
      <c r="V571" s="16" t="str">
        <f t="shared" ca="1" si="54"/>
        <v>FD</v>
      </c>
      <c r="W571" s="14" t="str">
        <f t="shared" ca="1" si="54"/>
        <v>Food industry</v>
      </c>
      <c r="X571" s="3" t="str">
        <f>'EE investment costs'!D620</f>
        <v>TF-94</v>
      </c>
      <c r="Y571" s="3" t="str">
        <f>'EE investment costs'!E620</f>
        <v>Haulage Tractors, Trucks, Fishing boats</v>
      </c>
      <c r="AC571" s="123">
        <f>'EE investment costs'!C620</f>
        <v>9.4</v>
      </c>
      <c r="AD571" s="22"/>
    </row>
    <row r="572" spans="2:30">
      <c r="B572" s="14" t="str">
        <f t="shared" ca="1" si="50"/>
        <v>INDFDEFFMT-95</v>
      </c>
      <c r="C572" s="15" t="str">
        <f t="shared" ca="1" si="55"/>
        <v>IFDMT</v>
      </c>
      <c r="D572" s="16">
        <f>'EE investment costs'!$F$15</f>
        <v>2016</v>
      </c>
      <c r="E572" s="14">
        <f>VLOOKUP(X572,'EE investment costs'!$D$56:$R$656,15,0)</f>
        <v>6.5500000000000007</v>
      </c>
      <c r="F572" s="17">
        <f ca="1">INDEX('EE investment costs'!$D$56:$R$656,MATCH(X572,'EE investment costs'!$D$56:$D$656,0),MATCH($V$8,'EE investment costs'!$D$56:$R$56,0))</f>
        <v>1172.4465737741414</v>
      </c>
      <c r="I572" s="18">
        <v>1</v>
      </c>
      <c r="J572" s="18">
        <v>1</v>
      </c>
      <c r="K572" s="14">
        <f t="shared" ca="1" si="53"/>
        <v>1</v>
      </c>
      <c r="M572" s="19" t="str">
        <f t="shared" ca="1" si="51"/>
        <v>INDFDEFFMT-95</v>
      </c>
      <c r="N572" s="23" t="str">
        <f t="shared" ca="1" si="52"/>
        <v>Food industry Saving Tech-Heat Medium Temp. up to 150C 9.5y</v>
      </c>
      <c r="O572" s="23" t="s">
        <v>32</v>
      </c>
      <c r="P572" s="23" t="s">
        <v>33</v>
      </c>
      <c r="Q572" s="23"/>
      <c r="R572" s="23"/>
      <c r="S572" s="19" t="s">
        <v>34</v>
      </c>
      <c r="V572" s="16" t="str">
        <f t="shared" ca="1" si="54"/>
        <v>FD</v>
      </c>
      <c r="W572" s="14" t="str">
        <f t="shared" ca="1" si="54"/>
        <v>Food industry</v>
      </c>
      <c r="X572" s="3" t="str">
        <f>'EE investment costs'!D621</f>
        <v>MT-95</v>
      </c>
      <c r="Y572" s="3" t="str">
        <f>'EE investment costs'!E621</f>
        <v>Heat Medium Temp. up to 150C</v>
      </c>
      <c r="AC572" s="123">
        <f>'EE investment costs'!C621</f>
        <v>9.5</v>
      </c>
      <c r="AD572" s="22"/>
    </row>
    <row r="573" spans="2:30">
      <c r="B573" s="14" t="str">
        <f t="shared" ca="1" si="50"/>
        <v>INDFDEFFHT-95</v>
      </c>
      <c r="C573" s="15" t="str">
        <f t="shared" ca="1" si="55"/>
        <v>IFDHT</v>
      </c>
      <c r="D573" s="16">
        <f>'EE investment costs'!$F$15</f>
        <v>2016</v>
      </c>
      <c r="E573" s="14">
        <f>VLOOKUP(X573,'EE investment costs'!$D$56:$R$656,15,0)</f>
        <v>5.24</v>
      </c>
      <c r="F573" s="17">
        <f ca="1">INDEX('EE investment costs'!$D$56:$R$656,MATCH(X573,'EE investment costs'!$D$56:$D$656,0),MATCH($V$8,'EE investment costs'!$D$56:$R$56,0))</f>
        <v>823.78137223087811</v>
      </c>
      <c r="I573" s="18">
        <v>1</v>
      </c>
      <c r="J573" s="18">
        <v>1</v>
      </c>
      <c r="K573" s="14">
        <f t="shared" ca="1" si="53"/>
        <v>4</v>
      </c>
      <c r="M573" s="19" t="str">
        <f t="shared" ca="1" si="51"/>
        <v>INDFDEFFHT-95</v>
      </c>
      <c r="N573" s="23" t="str">
        <f t="shared" ca="1" si="52"/>
        <v>Food industry Saving Tech-Heat High Temp. over 150C 9.5y</v>
      </c>
      <c r="O573" s="23" t="s">
        <v>32</v>
      </c>
      <c r="P573" s="23" t="s">
        <v>33</v>
      </c>
      <c r="Q573" s="23"/>
      <c r="R573" s="23"/>
      <c r="S573" s="19" t="s">
        <v>34</v>
      </c>
      <c r="V573" s="16" t="str">
        <f t="shared" ca="1" si="54"/>
        <v>FD</v>
      </c>
      <c r="W573" s="14" t="str">
        <f t="shared" ca="1" si="54"/>
        <v>Food industry</v>
      </c>
      <c r="X573" s="3" t="str">
        <f>'EE investment costs'!D622</f>
        <v>HT-95</v>
      </c>
      <c r="Y573" s="3" t="str">
        <f>'EE investment costs'!E622</f>
        <v>Heat High Temp. over 150C</v>
      </c>
      <c r="AC573" s="123">
        <f>'EE investment costs'!C622</f>
        <v>9.5</v>
      </c>
      <c r="AD573" s="22"/>
    </row>
    <row r="574" spans="2:30">
      <c r="B574" s="14" t="str">
        <f t="shared" ca="1" si="50"/>
        <v>INDFDEFFRH-95</v>
      </c>
      <c r="C574" s="15" t="str">
        <f t="shared" ca="1" si="55"/>
        <v>IFDRH</v>
      </c>
      <c r="D574" s="16">
        <f>'EE investment costs'!$F$15</f>
        <v>2016</v>
      </c>
      <c r="E574" s="14">
        <f>VLOOKUP(X574,'EE investment costs'!$D$56:$R$656,15,0)</f>
        <v>17.026666666666671</v>
      </c>
      <c r="F574" s="17">
        <f ca="1">INDEX('EE investment costs'!$D$56:$R$656,MATCH(X574,'EE investment costs'!$D$56:$D$656,0),MATCH($V$8,'EE investment costs'!$D$56:$R$56,0))</f>
        <v>2327.9635387176713</v>
      </c>
      <c r="I574" s="18">
        <v>1</v>
      </c>
      <c r="J574" s="18">
        <v>1</v>
      </c>
      <c r="K574" s="14">
        <f t="shared" ca="1" si="53"/>
        <v>0</v>
      </c>
      <c r="M574" s="19" t="str">
        <f t="shared" ca="1" si="51"/>
        <v>INDFDEFFRH-95</v>
      </c>
      <c r="N574" s="23" t="str">
        <f t="shared" ca="1" si="52"/>
        <v>Food industry Saving Tech-Heat Room Heat 9.5y</v>
      </c>
      <c r="O574" s="23" t="s">
        <v>32</v>
      </c>
      <c r="P574" s="23" t="s">
        <v>33</v>
      </c>
      <c r="Q574" s="23"/>
      <c r="R574" s="23"/>
      <c r="S574" s="19" t="s">
        <v>34</v>
      </c>
      <c r="V574" s="16" t="str">
        <f t="shared" ca="1" si="54"/>
        <v>FD</v>
      </c>
      <c r="W574" s="14" t="str">
        <f t="shared" ca="1" si="54"/>
        <v>Food industry</v>
      </c>
      <c r="X574" s="3" t="str">
        <f>'EE investment costs'!D623</f>
        <v>RH-95</v>
      </c>
      <c r="Y574" s="3" t="str">
        <f>'EE investment costs'!E623</f>
        <v>Heat Room Heat</v>
      </c>
      <c r="AC574" s="123">
        <f>'EE investment costs'!C623</f>
        <v>9.5</v>
      </c>
      <c r="AD574" s="22"/>
    </row>
    <row r="575" spans="2:30">
      <c r="B575" s="14" t="str">
        <f t="shared" ca="1" si="50"/>
        <v>INDFDEFFLA-95</v>
      </c>
      <c r="C575" s="15" t="str">
        <f t="shared" ca="1" si="55"/>
        <v>IFDLA</v>
      </c>
      <c r="D575" s="16">
        <f>'EE investment costs'!$F$15</f>
        <v>2016</v>
      </c>
      <c r="E575" s="14">
        <f>VLOOKUP(X575,'EE investment costs'!$D$56:$R$656,15,0)</f>
        <v>4.6268333333333338</v>
      </c>
      <c r="F575" s="17">
        <f ca="1">INDEX('EE investment costs'!$D$56:$R$656,MATCH(X575,'EE investment costs'!$D$56:$D$656,0),MATCH($V$8,'EE investment costs'!$D$56:$R$56,0))</f>
        <v>2425.4579081505094</v>
      </c>
      <c r="I575" s="18">
        <v>1</v>
      </c>
      <c r="J575" s="18">
        <v>1</v>
      </c>
      <c r="K575" s="14">
        <f t="shared" ca="1" si="53"/>
        <v>0</v>
      </c>
      <c r="M575" s="19" t="str">
        <f t="shared" ca="1" si="51"/>
        <v>INDFDEFFLA-95</v>
      </c>
      <c r="N575" s="23" t="str">
        <f t="shared" ca="1" si="52"/>
        <v>Food industry Saving Tech-Light 9.5y</v>
      </c>
      <c r="O575" s="23" t="s">
        <v>32</v>
      </c>
      <c r="P575" s="23" t="s">
        <v>33</v>
      </c>
      <c r="Q575" s="23"/>
      <c r="R575" s="23"/>
      <c r="S575" s="19" t="s">
        <v>34</v>
      </c>
      <c r="V575" s="16" t="str">
        <f t="shared" ca="1" si="54"/>
        <v>FD</v>
      </c>
      <c r="W575" s="14" t="str">
        <f t="shared" ca="1" si="54"/>
        <v>Food industry</v>
      </c>
      <c r="X575" s="3" t="str">
        <f>'EE investment costs'!D624</f>
        <v>LA-95</v>
      </c>
      <c r="Y575" s="3" t="str">
        <f>'EE investment costs'!E624</f>
        <v>Light</v>
      </c>
      <c r="AC575" s="123">
        <f>'EE investment costs'!C624</f>
        <v>9.5</v>
      </c>
      <c r="AD575" s="22"/>
    </row>
    <row r="576" spans="2:30">
      <c r="B576" s="14" t="str">
        <f t="shared" ca="1" si="50"/>
        <v>INDFDEFFEM-95</v>
      </c>
      <c r="C576" s="15" t="str">
        <f t="shared" ca="1" si="55"/>
        <v>IFDEM</v>
      </c>
      <c r="D576" s="16">
        <f>'EE investment costs'!$F$15</f>
        <v>2016</v>
      </c>
      <c r="E576" s="14">
        <f>VLOOKUP(X576,'EE investment costs'!$D$56:$R$656,15,0)</f>
        <v>4.8581749999999992</v>
      </c>
      <c r="F576" s="17">
        <f ca="1">INDEX('EE investment costs'!$D$56:$R$656,MATCH(X576,'EE investment costs'!$D$56:$D$656,0),MATCH($V$8,'EE investment costs'!$D$56:$R$56,0))</f>
        <v>2820.6260891157604</v>
      </c>
      <c r="I576" s="18">
        <v>1</v>
      </c>
      <c r="J576" s="18">
        <v>1</v>
      </c>
      <c r="K576" s="14">
        <f t="shared" ca="1" si="53"/>
        <v>0</v>
      </c>
      <c r="M576" s="19" t="str">
        <f t="shared" ca="1" si="51"/>
        <v>INDFDEFFEM-95</v>
      </c>
      <c r="N576" s="23" t="str">
        <f t="shared" ca="1" si="52"/>
        <v>Food industry Saving Tech-Electric Motors 9.5y</v>
      </c>
      <c r="O576" s="23" t="s">
        <v>32</v>
      </c>
      <c r="P576" s="23" t="s">
        <v>33</v>
      </c>
      <c r="Q576" s="23"/>
      <c r="R576" s="23"/>
      <c r="S576" s="19" t="s">
        <v>34</v>
      </c>
      <c r="V576" s="16" t="str">
        <f t="shared" ca="1" si="54"/>
        <v>FD</v>
      </c>
      <c r="W576" s="14" t="str">
        <f t="shared" ca="1" si="54"/>
        <v>Food industry</v>
      </c>
      <c r="X576" s="3" t="str">
        <f>'EE investment costs'!D625</f>
        <v>EM-95</v>
      </c>
      <c r="Y576" s="3" t="str">
        <f>'EE investment costs'!E625</f>
        <v>Electric Motors</v>
      </c>
      <c r="AC576" s="123">
        <f>'EE investment costs'!C625</f>
        <v>9.5</v>
      </c>
      <c r="AD576" s="22"/>
    </row>
    <row r="577" spans="2:30">
      <c r="B577" s="14" t="str">
        <f t="shared" ca="1" si="50"/>
        <v>INDFDEFFTF-95</v>
      </c>
      <c r="C577" s="15" t="str">
        <f t="shared" ca="1" si="55"/>
        <v>IFDTF</v>
      </c>
      <c r="D577" s="16">
        <f>'EE investment costs'!$F$15</f>
        <v>2016</v>
      </c>
      <c r="E577" s="14">
        <f>VLOOKUP(X577,'EE investment costs'!$D$56:$R$656,15,0)</f>
        <v>19.583333333333332</v>
      </c>
      <c r="F577" s="17">
        <f ca="1">INDEX('EE investment costs'!$D$56:$R$656,MATCH(X577,'EE investment costs'!$D$56:$D$656,0),MATCH($V$8,'EE investment costs'!$D$56:$R$56,0))</f>
        <v>1395.9024566356361</v>
      </c>
      <c r="I577" s="18">
        <v>1</v>
      </c>
      <c r="J577" s="18">
        <v>1</v>
      </c>
      <c r="K577" s="14">
        <f t="shared" ca="1" si="53"/>
        <v>0</v>
      </c>
      <c r="M577" s="19" t="str">
        <f t="shared" ca="1" si="51"/>
        <v>INDFDEFFTF-95</v>
      </c>
      <c r="N577" s="23" t="str">
        <f t="shared" ca="1" si="52"/>
        <v>Food industry Saving Tech-Haulage Tractors, Trucks, Fishing boats 9.5y</v>
      </c>
      <c r="O577" s="23" t="s">
        <v>32</v>
      </c>
      <c r="P577" s="23" t="s">
        <v>33</v>
      </c>
      <c r="Q577" s="23"/>
      <c r="R577" s="23"/>
      <c r="S577" s="19" t="s">
        <v>34</v>
      </c>
      <c r="V577" s="16" t="str">
        <f t="shared" ca="1" si="54"/>
        <v>FD</v>
      </c>
      <c r="W577" s="14" t="str">
        <f t="shared" ca="1" si="54"/>
        <v>Food industry</v>
      </c>
      <c r="X577" s="3" t="str">
        <f>'EE investment costs'!D626</f>
        <v>TF-95</v>
      </c>
      <c r="Y577" s="3" t="str">
        <f>'EE investment costs'!E626</f>
        <v>Haulage Tractors, Trucks, Fishing boats</v>
      </c>
      <c r="AC577" s="123">
        <f>'EE investment costs'!C626</f>
        <v>9.5</v>
      </c>
      <c r="AD577" s="22"/>
    </row>
    <row r="578" spans="2:30">
      <c r="B578" s="14" t="str">
        <f t="shared" ca="1" si="50"/>
        <v>INDFDEFFMT-96</v>
      </c>
      <c r="C578" s="15" t="str">
        <f t="shared" ca="1" si="55"/>
        <v>IFDMT</v>
      </c>
      <c r="D578" s="16">
        <f>'EE investment costs'!$F$15</f>
        <v>2016</v>
      </c>
      <c r="E578" s="14">
        <f>VLOOKUP(X578,'EE investment costs'!$D$56:$R$656,15,0)</f>
        <v>6.5600000000000005</v>
      </c>
      <c r="F578" s="17">
        <f ca="1">INDEX('EE investment costs'!$D$56:$R$656,MATCH(X578,'EE investment costs'!$D$56:$D$656,0),MATCH($V$8,'EE investment costs'!$D$56:$R$56,0))</f>
        <v>1183.0212106337437</v>
      </c>
      <c r="I578" s="18">
        <v>1</v>
      </c>
      <c r="J578" s="18">
        <v>1</v>
      </c>
      <c r="K578" s="14">
        <f t="shared" ca="1" si="53"/>
        <v>1</v>
      </c>
      <c r="M578" s="19" t="str">
        <f t="shared" ca="1" si="51"/>
        <v>INDFDEFFMT-96</v>
      </c>
      <c r="N578" s="23" t="str">
        <f t="shared" ca="1" si="52"/>
        <v>Food industry Saving Tech-Heat Medium Temp. up to 150C 9.6y</v>
      </c>
      <c r="O578" s="23" t="s">
        <v>32</v>
      </c>
      <c r="P578" s="23" t="s">
        <v>33</v>
      </c>
      <c r="Q578" s="23"/>
      <c r="R578" s="23"/>
      <c r="S578" s="19" t="s">
        <v>34</v>
      </c>
      <c r="V578" s="16" t="str">
        <f t="shared" ca="1" si="54"/>
        <v>FD</v>
      </c>
      <c r="W578" s="14" t="str">
        <f t="shared" ca="1" si="54"/>
        <v>Food industry</v>
      </c>
      <c r="X578" s="3" t="str">
        <f>'EE investment costs'!D627</f>
        <v>MT-96</v>
      </c>
      <c r="Y578" s="3" t="str">
        <f>'EE investment costs'!E627</f>
        <v>Heat Medium Temp. up to 150C</v>
      </c>
      <c r="AC578" s="123">
        <f>'EE investment costs'!C627</f>
        <v>9.6</v>
      </c>
      <c r="AD578" s="22"/>
    </row>
    <row r="579" spans="2:30">
      <c r="B579" s="14" t="str">
        <f t="shared" ca="1" si="50"/>
        <v>INDFDEFFHT-96</v>
      </c>
      <c r="C579" s="15" t="str">
        <f t="shared" ca="1" si="55"/>
        <v>IFDHT</v>
      </c>
      <c r="D579" s="16">
        <f>'EE investment costs'!$F$15</f>
        <v>2016</v>
      </c>
      <c r="E579" s="14">
        <f>VLOOKUP(X579,'EE investment costs'!$D$56:$R$656,15,0)</f>
        <v>5.2480000000000002</v>
      </c>
      <c r="F579" s="17">
        <f ca="1">INDEX('EE investment costs'!$D$56:$R$656,MATCH(X579,'EE investment costs'!$D$56:$D$656,0),MATCH($V$8,'EE investment costs'!$D$56:$R$56,0))</f>
        <v>830.1128136012959</v>
      </c>
      <c r="I579" s="18">
        <v>1</v>
      </c>
      <c r="J579" s="18">
        <v>1</v>
      </c>
      <c r="K579" s="14">
        <f t="shared" ca="1" si="53"/>
        <v>4</v>
      </c>
      <c r="M579" s="19" t="str">
        <f t="shared" ca="1" si="51"/>
        <v>INDFDEFFHT-96</v>
      </c>
      <c r="N579" s="23" t="str">
        <f t="shared" ca="1" si="52"/>
        <v>Food industry Saving Tech-Heat High Temp. over 150C 9.6y</v>
      </c>
      <c r="O579" s="23" t="s">
        <v>32</v>
      </c>
      <c r="P579" s="23" t="s">
        <v>33</v>
      </c>
      <c r="Q579" s="23"/>
      <c r="R579" s="23"/>
      <c r="S579" s="19" t="s">
        <v>34</v>
      </c>
      <c r="V579" s="16" t="str">
        <f t="shared" ca="1" si="54"/>
        <v>FD</v>
      </c>
      <c r="W579" s="14" t="str">
        <f t="shared" ca="1" si="54"/>
        <v>Food industry</v>
      </c>
      <c r="X579" s="3" t="str">
        <f>'EE investment costs'!D628</f>
        <v>HT-96</v>
      </c>
      <c r="Y579" s="3" t="str">
        <f>'EE investment costs'!E628</f>
        <v>Heat High Temp. over 150C</v>
      </c>
      <c r="AC579" s="123">
        <f>'EE investment costs'!C628</f>
        <v>9.6</v>
      </c>
      <c r="AD579" s="22"/>
    </row>
    <row r="580" spans="2:30">
      <c r="B580" s="14" t="str">
        <f t="shared" ca="1" si="50"/>
        <v>INDFDEFFRH-96</v>
      </c>
      <c r="C580" s="15" t="str">
        <f t="shared" ca="1" si="55"/>
        <v>IFDRH</v>
      </c>
      <c r="D580" s="16">
        <f>'EE investment costs'!$F$15</f>
        <v>2016</v>
      </c>
      <c r="E580" s="14">
        <f>VLOOKUP(X580,'EE investment costs'!$D$56:$R$656,15,0)</f>
        <v>17.045333333333335</v>
      </c>
      <c r="F580" s="17">
        <f ca="1">INDEX('EE investment costs'!$D$56:$R$656,MATCH(X580,'EE investment costs'!$D$56:$D$656,0),MATCH($V$8,'EE investment costs'!$D$56:$R$56,0))</f>
        <v>2366.762931029632</v>
      </c>
      <c r="I580" s="18">
        <v>1</v>
      </c>
      <c r="J580" s="18">
        <v>1</v>
      </c>
      <c r="K580" s="14">
        <f t="shared" ca="1" si="53"/>
        <v>0</v>
      </c>
      <c r="M580" s="19" t="str">
        <f t="shared" ca="1" si="51"/>
        <v>INDFDEFFRH-96</v>
      </c>
      <c r="N580" s="23" t="str">
        <f t="shared" ca="1" si="52"/>
        <v>Food industry Saving Tech-Heat Room Heat 9.6y</v>
      </c>
      <c r="O580" s="23" t="s">
        <v>32</v>
      </c>
      <c r="P580" s="23" t="s">
        <v>33</v>
      </c>
      <c r="Q580" s="23"/>
      <c r="R580" s="23"/>
      <c r="S580" s="19" t="s">
        <v>34</v>
      </c>
      <c r="V580" s="16" t="str">
        <f t="shared" ca="1" si="54"/>
        <v>FD</v>
      </c>
      <c r="W580" s="14" t="str">
        <f t="shared" ca="1" si="54"/>
        <v>Food industry</v>
      </c>
      <c r="X580" s="3" t="str">
        <f>'EE investment costs'!D629</f>
        <v>RH-96</v>
      </c>
      <c r="Y580" s="3" t="str">
        <f>'EE investment costs'!E629</f>
        <v>Heat Room Heat</v>
      </c>
      <c r="AC580" s="123">
        <f>'EE investment costs'!C629</f>
        <v>9.6</v>
      </c>
      <c r="AD580" s="22"/>
    </row>
    <row r="581" spans="2:30">
      <c r="B581" s="14" t="str">
        <f t="shared" ca="1" si="50"/>
        <v>INDFDEFFLA-96</v>
      </c>
      <c r="C581" s="15" t="str">
        <f t="shared" ca="1" si="55"/>
        <v>IFDLA</v>
      </c>
      <c r="D581" s="16">
        <f>'EE investment costs'!$F$15</f>
        <v>2016</v>
      </c>
      <c r="E581" s="14">
        <f>VLOOKUP(X581,'EE investment costs'!$D$56:$R$656,15,0)</f>
        <v>4.6398666666666664</v>
      </c>
      <c r="F581" s="17">
        <f ca="1">INDEX('EE investment costs'!$D$56:$R$656,MATCH(X581,'EE investment costs'!$D$56:$D$656,0),MATCH($V$8,'EE investment costs'!$D$56:$R$56,0))</f>
        <v>2440.8605468286696</v>
      </c>
      <c r="I581" s="18">
        <v>1</v>
      </c>
      <c r="J581" s="18">
        <v>1</v>
      </c>
      <c r="K581" s="14">
        <f t="shared" ca="1" si="53"/>
        <v>0</v>
      </c>
      <c r="M581" s="19" t="str">
        <f t="shared" ca="1" si="51"/>
        <v>INDFDEFFLA-96</v>
      </c>
      <c r="N581" s="23" t="str">
        <f t="shared" ca="1" si="52"/>
        <v>Food industry Saving Tech-Light 9.6y</v>
      </c>
      <c r="O581" s="23" t="s">
        <v>32</v>
      </c>
      <c r="P581" s="23" t="s">
        <v>33</v>
      </c>
      <c r="Q581" s="23"/>
      <c r="R581" s="23"/>
      <c r="S581" s="19" t="s">
        <v>34</v>
      </c>
      <c r="V581" s="16" t="str">
        <f t="shared" ca="1" si="54"/>
        <v>FD</v>
      </c>
      <c r="W581" s="14" t="str">
        <f t="shared" ca="1" si="54"/>
        <v>Food industry</v>
      </c>
      <c r="X581" s="3" t="str">
        <f>'EE investment costs'!D630</f>
        <v>LA-96</v>
      </c>
      <c r="Y581" s="3" t="str">
        <f>'EE investment costs'!E630</f>
        <v>Light</v>
      </c>
      <c r="AC581" s="123">
        <f>'EE investment costs'!C630</f>
        <v>9.6</v>
      </c>
      <c r="AD581" s="22"/>
    </row>
    <row r="582" spans="2:30">
      <c r="B582" s="14" t="str">
        <f t="shared" ca="1" si="50"/>
        <v>INDFDEFFEM-96</v>
      </c>
      <c r="C582" s="15" t="str">
        <f t="shared" ca="1" si="55"/>
        <v>IFDEM</v>
      </c>
      <c r="D582" s="16">
        <f>'EE investment costs'!$F$15</f>
        <v>2016</v>
      </c>
      <c r="E582" s="14">
        <f>VLOOKUP(X582,'EE investment costs'!$D$56:$R$656,15,0)</f>
        <v>4.8718599999999999</v>
      </c>
      <c r="F582" s="17">
        <f ca="1">INDEX('EE investment costs'!$D$56:$R$656,MATCH(X582,'EE investment costs'!$D$56:$D$656,0),MATCH($V$8,'EE investment costs'!$D$56:$R$56,0))</f>
        <v>2843.6351106850057</v>
      </c>
      <c r="I582" s="18">
        <v>1</v>
      </c>
      <c r="J582" s="18">
        <v>1</v>
      </c>
      <c r="K582" s="14">
        <f t="shared" ca="1" si="53"/>
        <v>0</v>
      </c>
      <c r="M582" s="19" t="str">
        <f t="shared" ca="1" si="51"/>
        <v>INDFDEFFEM-96</v>
      </c>
      <c r="N582" s="23" t="str">
        <f t="shared" ca="1" si="52"/>
        <v>Food industry Saving Tech-Electric Motors 9.6y</v>
      </c>
      <c r="O582" s="23" t="s">
        <v>32</v>
      </c>
      <c r="P582" s="23" t="s">
        <v>33</v>
      </c>
      <c r="Q582" s="23"/>
      <c r="R582" s="23"/>
      <c r="S582" s="19" t="s">
        <v>34</v>
      </c>
      <c r="V582" s="16" t="str">
        <f t="shared" ca="1" si="54"/>
        <v>FD</v>
      </c>
      <c r="W582" s="14" t="str">
        <f t="shared" ca="1" si="54"/>
        <v>Food industry</v>
      </c>
      <c r="X582" s="3" t="str">
        <f>'EE investment costs'!D631</f>
        <v>EM-96</v>
      </c>
      <c r="Y582" s="3" t="str">
        <f>'EE investment costs'!E631</f>
        <v>Electric Motors</v>
      </c>
      <c r="AC582" s="123">
        <f>'EE investment costs'!C631</f>
        <v>9.6</v>
      </c>
      <c r="AD582" s="22"/>
    </row>
    <row r="583" spans="2:30">
      <c r="B583" s="14" t="str">
        <f t="shared" ca="1" si="50"/>
        <v>INDFDEFFTF-96</v>
      </c>
      <c r="C583" s="15" t="str">
        <f t="shared" ca="1" si="55"/>
        <v>IFDTF</v>
      </c>
      <c r="D583" s="16">
        <f>'EE investment costs'!$F$15</f>
        <v>2016</v>
      </c>
      <c r="E583" s="14">
        <f>VLOOKUP(X583,'EE investment costs'!$D$56:$R$656,15,0)</f>
        <v>19.666666666666664</v>
      </c>
      <c r="F583" s="17">
        <f ca="1">INDEX('EE investment costs'!$D$56:$R$656,MATCH(X583,'EE investment costs'!$D$56:$D$656,0),MATCH($V$8,'EE investment costs'!$D$56:$R$56,0))</f>
        <v>1410.5961667054851</v>
      </c>
      <c r="I583" s="18">
        <v>1</v>
      </c>
      <c r="J583" s="18">
        <v>1</v>
      </c>
      <c r="K583" s="14">
        <f t="shared" ca="1" si="53"/>
        <v>0</v>
      </c>
      <c r="M583" s="19" t="str">
        <f t="shared" ca="1" si="51"/>
        <v>INDFDEFFTF-96</v>
      </c>
      <c r="N583" s="23" t="str">
        <f t="shared" ca="1" si="52"/>
        <v>Food industry Saving Tech-Haulage Tractors, Trucks, Fishing boats 9.6y</v>
      </c>
      <c r="O583" s="23" t="s">
        <v>32</v>
      </c>
      <c r="P583" s="23" t="s">
        <v>33</v>
      </c>
      <c r="Q583" s="23"/>
      <c r="R583" s="23"/>
      <c r="S583" s="19" t="s">
        <v>34</v>
      </c>
      <c r="V583" s="16" t="str">
        <f t="shared" ca="1" si="54"/>
        <v>FD</v>
      </c>
      <c r="W583" s="14" t="str">
        <f t="shared" ca="1" si="54"/>
        <v>Food industry</v>
      </c>
      <c r="X583" s="3" t="str">
        <f>'EE investment costs'!D632</f>
        <v>TF-96</v>
      </c>
      <c r="Y583" s="3" t="str">
        <f>'EE investment costs'!E632</f>
        <v>Haulage Tractors, Trucks, Fishing boats</v>
      </c>
      <c r="AC583" s="123">
        <f>'EE investment costs'!C632</f>
        <v>9.6</v>
      </c>
      <c r="AD583" s="22"/>
    </row>
    <row r="584" spans="2:30">
      <c r="B584" s="14" t="str">
        <f t="shared" ref="B584:B607" ca="1" si="56">M584</f>
        <v>INDFDEFFMT-97</v>
      </c>
      <c r="C584" s="15" t="str">
        <f t="shared" ca="1" si="55"/>
        <v>IFDMT</v>
      </c>
      <c r="D584" s="16">
        <f>'EE investment costs'!$F$15</f>
        <v>2016</v>
      </c>
      <c r="E584" s="14">
        <f>VLOOKUP(X584,'EE investment costs'!$D$56:$R$656,15,0)</f>
        <v>6.57</v>
      </c>
      <c r="F584" s="17">
        <f ca="1">INDEX('EE investment costs'!$D$56:$R$656,MATCH(X584,'EE investment costs'!$D$56:$D$656,0),MATCH($V$8,'EE investment costs'!$D$56:$R$56,0))</f>
        <v>1193.5958474933466</v>
      </c>
      <c r="I584" s="18">
        <v>1</v>
      </c>
      <c r="J584" s="18">
        <v>1</v>
      </c>
      <c r="K584" s="14">
        <f t="shared" ca="1" si="53"/>
        <v>1</v>
      </c>
      <c r="M584" s="19" t="str">
        <f t="shared" ref="M584:M607" ca="1" si="57">CONCATENATE("IND",$V$8,"EFF",$X584)</f>
        <v>INDFDEFFMT-97</v>
      </c>
      <c r="N584" s="23" t="str">
        <f t="shared" ca="1" si="52"/>
        <v>Food industry Saving Tech-Heat Medium Temp. up to 150C 9.7y</v>
      </c>
      <c r="O584" s="23" t="s">
        <v>32</v>
      </c>
      <c r="P584" s="23" t="s">
        <v>33</v>
      </c>
      <c r="Q584" s="23"/>
      <c r="R584" s="23"/>
      <c r="S584" s="19" t="s">
        <v>34</v>
      </c>
      <c r="V584" s="16" t="str">
        <f t="shared" ca="1" si="54"/>
        <v>FD</v>
      </c>
      <c r="W584" s="14" t="str">
        <f t="shared" ca="1" si="54"/>
        <v>Food industry</v>
      </c>
      <c r="X584" s="3" t="str">
        <f>'EE investment costs'!D633</f>
        <v>MT-97</v>
      </c>
      <c r="Y584" s="3" t="str">
        <f>'EE investment costs'!E633</f>
        <v>Heat Medium Temp. up to 150C</v>
      </c>
      <c r="AC584" s="123">
        <f>'EE investment costs'!C633</f>
        <v>9.6999999999999993</v>
      </c>
      <c r="AD584" s="22"/>
    </row>
    <row r="585" spans="2:30">
      <c r="B585" s="14" t="str">
        <f t="shared" ca="1" si="56"/>
        <v>INDFDEFFHT-97</v>
      </c>
      <c r="C585" s="15" t="str">
        <f t="shared" ca="1" si="55"/>
        <v>IFDHT</v>
      </c>
      <c r="D585" s="16">
        <f>'EE investment costs'!$F$15</f>
        <v>2016</v>
      </c>
      <c r="E585" s="14">
        <f>VLOOKUP(X585,'EE investment costs'!$D$56:$R$656,15,0)</f>
        <v>5.2560000000000002</v>
      </c>
      <c r="F585" s="17">
        <f ca="1">INDEX('EE investment costs'!$D$56:$R$656,MATCH(X585,'EE investment costs'!$D$56:$D$656,0),MATCH($V$8,'EE investment costs'!$D$56:$R$56,0))</f>
        <v>836.44425497171369</v>
      </c>
      <c r="I585" s="18">
        <v>1</v>
      </c>
      <c r="J585" s="18">
        <v>1</v>
      </c>
      <c r="K585" s="14">
        <f t="shared" ca="1" si="53"/>
        <v>4</v>
      </c>
      <c r="M585" s="19" t="str">
        <f t="shared" ca="1" si="57"/>
        <v>INDFDEFFHT-97</v>
      </c>
      <c r="N585" s="23" t="str">
        <f t="shared" ref="N585:N607" ca="1" si="58">$W$8&amp;" Saving Tech"&amp;"-"&amp;$Y585&amp;" "&amp;AC585&amp;"y"</f>
        <v>Food industry Saving Tech-Heat High Temp. over 150C 9.7y</v>
      </c>
      <c r="O585" s="23" t="s">
        <v>32</v>
      </c>
      <c r="P585" s="23" t="s">
        <v>33</v>
      </c>
      <c r="Q585" s="23"/>
      <c r="R585" s="23"/>
      <c r="S585" s="19" t="s">
        <v>34</v>
      </c>
      <c r="V585" s="16" t="str">
        <f t="shared" ca="1" si="54"/>
        <v>FD</v>
      </c>
      <c r="W585" s="14" t="str">
        <f t="shared" ca="1" si="54"/>
        <v>Food industry</v>
      </c>
      <c r="X585" s="3" t="str">
        <f>'EE investment costs'!D634</f>
        <v>HT-97</v>
      </c>
      <c r="Y585" s="3" t="str">
        <f>'EE investment costs'!E634</f>
        <v>Heat High Temp. over 150C</v>
      </c>
      <c r="AC585" s="123">
        <f>'EE investment costs'!C634</f>
        <v>9.6999999999999993</v>
      </c>
      <c r="AD585" s="22"/>
    </row>
    <row r="586" spans="2:30">
      <c r="B586" s="14" t="str">
        <f t="shared" ca="1" si="56"/>
        <v>INDFDEFFRH-97</v>
      </c>
      <c r="C586" s="15" t="str">
        <f t="shared" ca="1" si="55"/>
        <v>IFDRH</v>
      </c>
      <c r="D586" s="16">
        <f>'EE investment costs'!$F$15</f>
        <v>2016</v>
      </c>
      <c r="E586" s="14">
        <f>VLOOKUP(X586,'EE investment costs'!$D$56:$R$656,15,0)</f>
        <v>17.064000000000004</v>
      </c>
      <c r="F586" s="17">
        <f ca="1">INDEX('EE investment costs'!$D$56:$R$656,MATCH(X586,'EE investment costs'!$D$56:$D$656,0),MATCH($V$8,'EE investment costs'!$D$56:$R$56,0))</f>
        <v>2405.5623233415936</v>
      </c>
      <c r="I586" s="18">
        <v>1</v>
      </c>
      <c r="J586" s="18">
        <v>1</v>
      </c>
      <c r="K586" s="14">
        <f t="shared" ref="K586:K607" ca="1" si="59">IF(F586&lt;500,1,0)+IF(F586&lt;600,1,0)+IF(F586&lt;700,1,0)+IF(F586&lt;800,1,0)+IF(F586&lt;900,1,0)+IF(F586&lt;1000,1,0)+IF(F586&lt;1100,1,0)+IF(F586&lt;1200,1,0)</f>
        <v>0</v>
      </c>
      <c r="M586" s="19" t="str">
        <f t="shared" ca="1" si="57"/>
        <v>INDFDEFFRH-97</v>
      </c>
      <c r="N586" s="23" t="str">
        <f t="shared" ca="1" si="58"/>
        <v>Food industry Saving Tech-Heat Room Heat 9.7y</v>
      </c>
      <c r="O586" s="23" t="s">
        <v>32</v>
      </c>
      <c r="P586" s="23" t="s">
        <v>33</v>
      </c>
      <c r="Q586" s="23"/>
      <c r="R586" s="23"/>
      <c r="S586" s="19" t="s">
        <v>34</v>
      </c>
      <c r="V586" s="16" t="str">
        <f t="shared" ref="V586:W607" ca="1" si="60">V585</f>
        <v>FD</v>
      </c>
      <c r="W586" s="14" t="str">
        <f t="shared" ca="1" si="60"/>
        <v>Food industry</v>
      </c>
      <c r="X586" s="3" t="str">
        <f>'EE investment costs'!D635</f>
        <v>RH-97</v>
      </c>
      <c r="Y586" s="3" t="str">
        <f>'EE investment costs'!E635</f>
        <v>Heat Room Heat</v>
      </c>
      <c r="AC586" s="123">
        <f>'EE investment costs'!C635</f>
        <v>9.6999999999999993</v>
      </c>
      <c r="AD586" s="22"/>
    </row>
    <row r="587" spans="2:30">
      <c r="B587" s="14" t="str">
        <f t="shared" ca="1" si="56"/>
        <v>INDFDEFFLA-97</v>
      </c>
      <c r="C587" s="15" t="str">
        <f t="shared" ca="1" si="55"/>
        <v>IFDLA</v>
      </c>
      <c r="D587" s="16">
        <f>'EE investment costs'!$F$15</f>
        <v>2016</v>
      </c>
      <c r="E587" s="14">
        <f>VLOOKUP(X587,'EE investment costs'!$D$56:$R$656,15,0)</f>
        <v>4.6528999999999998</v>
      </c>
      <c r="F587" s="17">
        <f ca="1">INDEX('EE investment costs'!$D$56:$R$656,MATCH(X587,'EE investment costs'!$D$56:$D$656,0),MATCH($V$8,'EE investment costs'!$D$56:$R$56,0))</f>
        <v>2456.2631855068294</v>
      </c>
      <c r="I587" s="18">
        <v>1</v>
      </c>
      <c r="J587" s="18">
        <v>1</v>
      </c>
      <c r="K587" s="14">
        <f t="shared" ca="1" si="59"/>
        <v>0</v>
      </c>
      <c r="M587" s="19" t="str">
        <f t="shared" ca="1" si="57"/>
        <v>INDFDEFFLA-97</v>
      </c>
      <c r="N587" s="23" t="str">
        <f t="shared" ca="1" si="58"/>
        <v>Food industry Saving Tech-Light 9.7y</v>
      </c>
      <c r="O587" s="23" t="s">
        <v>32</v>
      </c>
      <c r="P587" s="23" t="s">
        <v>33</v>
      </c>
      <c r="Q587" s="23"/>
      <c r="R587" s="23"/>
      <c r="S587" s="19" t="s">
        <v>34</v>
      </c>
      <c r="V587" s="16" t="str">
        <f t="shared" ca="1" si="60"/>
        <v>FD</v>
      </c>
      <c r="W587" s="14" t="str">
        <f t="shared" ca="1" si="60"/>
        <v>Food industry</v>
      </c>
      <c r="X587" s="3" t="str">
        <f>'EE investment costs'!D636</f>
        <v>LA-97</v>
      </c>
      <c r="Y587" s="3" t="str">
        <f>'EE investment costs'!E636</f>
        <v>Light</v>
      </c>
      <c r="AC587" s="123">
        <f>'EE investment costs'!C636</f>
        <v>9.6999999999999993</v>
      </c>
      <c r="AD587" s="22"/>
    </row>
    <row r="588" spans="2:30">
      <c r="B588" s="14" t="str">
        <f t="shared" ca="1" si="56"/>
        <v>INDFDEFFEM-97</v>
      </c>
      <c r="C588" s="15" t="str">
        <f t="shared" ca="1" si="55"/>
        <v>IFDEM</v>
      </c>
      <c r="D588" s="16">
        <f>'EE investment costs'!$F$15</f>
        <v>2016</v>
      </c>
      <c r="E588" s="14">
        <f>VLOOKUP(X588,'EE investment costs'!$D$56:$R$656,15,0)</f>
        <v>4.8855449999999996</v>
      </c>
      <c r="F588" s="17">
        <f ca="1">INDEX('EE investment costs'!$D$56:$R$656,MATCH(X588,'EE investment costs'!$D$56:$D$656,0),MATCH($V$8,'EE investment costs'!$D$56:$R$56,0))</f>
        <v>2866.644132254251</v>
      </c>
      <c r="I588" s="18">
        <v>1</v>
      </c>
      <c r="J588" s="18">
        <v>1</v>
      </c>
      <c r="K588" s="14">
        <f t="shared" ca="1" si="59"/>
        <v>0</v>
      </c>
      <c r="M588" s="19" t="str">
        <f t="shared" ca="1" si="57"/>
        <v>INDFDEFFEM-97</v>
      </c>
      <c r="N588" s="23" t="str">
        <f t="shared" ca="1" si="58"/>
        <v>Food industry Saving Tech-Electric Motors 9.7y</v>
      </c>
      <c r="O588" s="23" t="s">
        <v>32</v>
      </c>
      <c r="P588" s="23" t="s">
        <v>33</v>
      </c>
      <c r="Q588" s="23"/>
      <c r="R588" s="23"/>
      <c r="S588" s="19" t="s">
        <v>34</v>
      </c>
      <c r="V588" s="16" t="str">
        <f t="shared" ca="1" si="60"/>
        <v>FD</v>
      </c>
      <c r="W588" s="14" t="str">
        <f t="shared" ca="1" si="60"/>
        <v>Food industry</v>
      </c>
      <c r="X588" s="3" t="str">
        <f>'EE investment costs'!D637</f>
        <v>EM-97</v>
      </c>
      <c r="Y588" s="3" t="str">
        <f>'EE investment costs'!E637</f>
        <v>Electric Motors</v>
      </c>
      <c r="AC588" s="123">
        <f>'EE investment costs'!C637</f>
        <v>9.6999999999999993</v>
      </c>
      <c r="AD588" s="22"/>
    </row>
    <row r="589" spans="2:30">
      <c r="B589" s="14" t="str">
        <f t="shared" ca="1" si="56"/>
        <v>INDFDEFFTF-97</v>
      </c>
      <c r="C589" s="15" t="str">
        <f t="shared" ca="1" si="55"/>
        <v>IFDTF</v>
      </c>
      <c r="D589" s="16">
        <f>'EE investment costs'!$F$15</f>
        <v>2016</v>
      </c>
      <c r="E589" s="14">
        <f>VLOOKUP(X589,'EE investment costs'!$D$56:$R$656,15,0)</f>
        <v>19.75</v>
      </c>
      <c r="F589" s="17">
        <f ca="1">INDEX('EE investment costs'!$D$56:$R$656,MATCH(X589,'EE investment costs'!$D$56:$D$656,0),MATCH($V$8,'EE investment costs'!$D$56:$R$56,0))</f>
        <v>1425.2898767753336</v>
      </c>
      <c r="I589" s="18">
        <v>1</v>
      </c>
      <c r="J589" s="18">
        <v>1</v>
      </c>
      <c r="K589" s="14">
        <f t="shared" ca="1" si="59"/>
        <v>0</v>
      </c>
      <c r="M589" s="19" t="str">
        <f t="shared" ca="1" si="57"/>
        <v>INDFDEFFTF-97</v>
      </c>
      <c r="N589" s="23" t="str">
        <f t="shared" ca="1" si="58"/>
        <v>Food industry Saving Tech-Haulage Tractors, Trucks, Fishing boats 9.7y</v>
      </c>
      <c r="O589" s="23" t="s">
        <v>32</v>
      </c>
      <c r="P589" s="23" t="s">
        <v>33</v>
      </c>
      <c r="Q589" s="23"/>
      <c r="R589" s="23"/>
      <c r="S589" s="19" t="s">
        <v>34</v>
      </c>
      <c r="V589" s="16" t="str">
        <f t="shared" ca="1" si="60"/>
        <v>FD</v>
      </c>
      <c r="W589" s="14" t="str">
        <f t="shared" ca="1" si="60"/>
        <v>Food industry</v>
      </c>
      <c r="X589" s="3" t="str">
        <f>'EE investment costs'!D638</f>
        <v>TF-97</v>
      </c>
      <c r="Y589" s="3" t="str">
        <f>'EE investment costs'!E638</f>
        <v>Haulage Tractors, Trucks, Fishing boats</v>
      </c>
      <c r="AC589" s="123">
        <f>'EE investment costs'!C638</f>
        <v>9.6999999999999993</v>
      </c>
      <c r="AD589" s="22"/>
    </row>
    <row r="590" spans="2:30">
      <c r="B590" s="14" t="str">
        <f t="shared" ca="1" si="56"/>
        <v>INDFDEFFMT-98</v>
      </c>
      <c r="C590" s="15" t="str">
        <f t="shared" ca="1" si="55"/>
        <v>IFDMT</v>
      </c>
      <c r="D590" s="16">
        <f>'EE investment costs'!$F$15</f>
        <v>2016</v>
      </c>
      <c r="E590" s="14">
        <f>VLOOKUP(X590,'EE investment costs'!$D$56:$R$656,15,0)</f>
        <v>6.58</v>
      </c>
      <c r="F590" s="17">
        <f ca="1">INDEX('EE investment costs'!$D$56:$R$656,MATCH(X590,'EE investment costs'!$D$56:$D$656,0),MATCH($V$8,'EE investment costs'!$D$56:$R$56,0))</f>
        <v>1204.1704843529494</v>
      </c>
      <c r="I590" s="18">
        <v>1</v>
      </c>
      <c r="J590" s="18">
        <v>1</v>
      </c>
      <c r="K590" s="14">
        <f t="shared" ca="1" si="59"/>
        <v>0</v>
      </c>
      <c r="M590" s="19" t="str">
        <f t="shared" ca="1" si="57"/>
        <v>INDFDEFFMT-98</v>
      </c>
      <c r="N590" s="23" t="str">
        <f t="shared" ca="1" si="58"/>
        <v>Food industry Saving Tech-Heat Medium Temp. up to 150C 9.8y</v>
      </c>
      <c r="O590" s="23" t="s">
        <v>32</v>
      </c>
      <c r="P590" s="23" t="s">
        <v>33</v>
      </c>
      <c r="Q590" s="23"/>
      <c r="R590" s="23"/>
      <c r="S590" s="19" t="s">
        <v>34</v>
      </c>
      <c r="V590" s="16" t="str">
        <f t="shared" ca="1" si="60"/>
        <v>FD</v>
      </c>
      <c r="W590" s="14" t="str">
        <f t="shared" ca="1" si="60"/>
        <v>Food industry</v>
      </c>
      <c r="X590" s="3" t="str">
        <f>'EE investment costs'!D639</f>
        <v>MT-98</v>
      </c>
      <c r="Y590" s="3" t="str">
        <f>'EE investment costs'!E639</f>
        <v>Heat Medium Temp. up to 150C</v>
      </c>
      <c r="AC590" s="123">
        <f>'EE investment costs'!C639</f>
        <v>9.8000000000000007</v>
      </c>
      <c r="AD590" s="22"/>
    </row>
    <row r="591" spans="2:30">
      <c r="B591" s="14" t="str">
        <f t="shared" ca="1" si="56"/>
        <v>INDFDEFFHT-98</v>
      </c>
      <c r="C591" s="15" t="str">
        <f t="shared" ca="1" si="55"/>
        <v>IFDHT</v>
      </c>
      <c r="D591" s="16">
        <f>'EE investment costs'!$F$15</f>
        <v>2016</v>
      </c>
      <c r="E591" s="14">
        <f>VLOOKUP(X591,'EE investment costs'!$D$56:$R$656,15,0)</f>
        <v>5.2640000000000002</v>
      </c>
      <c r="F591" s="17">
        <f ca="1">INDEX('EE investment costs'!$D$56:$R$656,MATCH(X591,'EE investment costs'!$D$56:$D$656,0),MATCH($V$8,'EE investment costs'!$D$56:$R$56,0))</f>
        <v>842.7756963421316</v>
      </c>
      <c r="I591" s="18">
        <v>1</v>
      </c>
      <c r="J591" s="18">
        <v>1</v>
      </c>
      <c r="K591" s="14">
        <f t="shared" ca="1" si="59"/>
        <v>4</v>
      </c>
      <c r="M591" s="19" t="str">
        <f t="shared" ca="1" si="57"/>
        <v>INDFDEFFHT-98</v>
      </c>
      <c r="N591" s="23" t="str">
        <f t="shared" ca="1" si="58"/>
        <v>Food industry Saving Tech-Heat High Temp. over 150C 9.8y</v>
      </c>
      <c r="O591" s="23" t="s">
        <v>32</v>
      </c>
      <c r="P591" s="23" t="s">
        <v>33</v>
      </c>
      <c r="Q591" s="23"/>
      <c r="R591" s="23"/>
      <c r="S591" s="19" t="s">
        <v>34</v>
      </c>
      <c r="V591" s="16" t="str">
        <f t="shared" ca="1" si="60"/>
        <v>FD</v>
      </c>
      <c r="W591" s="14" t="str">
        <f t="shared" ca="1" si="60"/>
        <v>Food industry</v>
      </c>
      <c r="X591" s="3" t="str">
        <f>'EE investment costs'!D640</f>
        <v>HT-98</v>
      </c>
      <c r="Y591" s="3" t="str">
        <f>'EE investment costs'!E640</f>
        <v>Heat High Temp. over 150C</v>
      </c>
      <c r="AC591" s="123">
        <f>'EE investment costs'!C640</f>
        <v>9.8000000000000007</v>
      </c>
      <c r="AD591" s="22"/>
    </row>
    <row r="592" spans="2:30">
      <c r="B592" s="14" t="str">
        <f t="shared" ca="1" si="56"/>
        <v>INDFDEFFRH-98</v>
      </c>
      <c r="C592" s="15" t="str">
        <f t="shared" ca="1" si="55"/>
        <v>IFDRH</v>
      </c>
      <c r="D592" s="16">
        <f>'EE investment costs'!$F$15</f>
        <v>2016</v>
      </c>
      <c r="E592" s="14">
        <f>VLOOKUP(X592,'EE investment costs'!$D$56:$R$656,15,0)</f>
        <v>17.082666666666668</v>
      </c>
      <c r="F592" s="17">
        <f ca="1">INDEX('EE investment costs'!$D$56:$R$656,MATCH(X592,'EE investment costs'!$D$56:$D$656,0),MATCH($V$8,'EE investment costs'!$D$56:$R$56,0))</f>
        <v>2444.3617156535552</v>
      </c>
      <c r="I592" s="18">
        <v>1</v>
      </c>
      <c r="J592" s="18">
        <v>1</v>
      </c>
      <c r="K592" s="14">
        <f t="shared" ca="1" si="59"/>
        <v>0</v>
      </c>
      <c r="M592" s="19" t="str">
        <f t="shared" ca="1" si="57"/>
        <v>INDFDEFFRH-98</v>
      </c>
      <c r="N592" s="23" t="str">
        <f t="shared" ca="1" si="58"/>
        <v>Food industry Saving Tech-Heat Room Heat 9.8y</v>
      </c>
      <c r="O592" s="23" t="s">
        <v>32</v>
      </c>
      <c r="P592" s="23" t="s">
        <v>33</v>
      </c>
      <c r="Q592" s="23"/>
      <c r="R592" s="23"/>
      <c r="S592" s="19" t="s">
        <v>34</v>
      </c>
      <c r="V592" s="16" t="str">
        <f t="shared" ca="1" si="60"/>
        <v>FD</v>
      </c>
      <c r="W592" s="14" t="str">
        <f t="shared" ca="1" si="60"/>
        <v>Food industry</v>
      </c>
      <c r="X592" s="3" t="str">
        <f>'EE investment costs'!D641</f>
        <v>RH-98</v>
      </c>
      <c r="Y592" s="3" t="str">
        <f>'EE investment costs'!E641</f>
        <v>Heat Room Heat</v>
      </c>
      <c r="AC592" s="123">
        <f>'EE investment costs'!C641</f>
        <v>9.8000000000000007</v>
      </c>
      <c r="AD592" s="22"/>
    </row>
    <row r="593" spans="2:30">
      <c r="B593" s="14" t="str">
        <f t="shared" ca="1" si="56"/>
        <v>INDFDEFFLA-98</v>
      </c>
      <c r="C593" s="15" t="str">
        <f t="shared" ca="1" si="55"/>
        <v>IFDLA</v>
      </c>
      <c r="D593" s="16">
        <f>'EE investment costs'!$F$15</f>
        <v>2016</v>
      </c>
      <c r="E593" s="14">
        <f>VLOOKUP(X593,'EE investment costs'!$D$56:$R$656,15,0)</f>
        <v>4.6659333333333333</v>
      </c>
      <c r="F593" s="17">
        <f ca="1">INDEX('EE investment costs'!$D$56:$R$656,MATCH(X593,'EE investment costs'!$D$56:$D$656,0),MATCH($V$8,'EE investment costs'!$D$56:$R$56,0))</f>
        <v>2471.6658241849896</v>
      </c>
      <c r="I593" s="18">
        <v>1</v>
      </c>
      <c r="J593" s="18">
        <v>1</v>
      </c>
      <c r="K593" s="14">
        <f t="shared" ca="1" si="59"/>
        <v>0</v>
      </c>
      <c r="M593" s="19" t="str">
        <f t="shared" ca="1" si="57"/>
        <v>INDFDEFFLA-98</v>
      </c>
      <c r="N593" s="23" t="str">
        <f t="shared" ca="1" si="58"/>
        <v>Food industry Saving Tech-Light 9.8y</v>
      </c>
      <c r="O593" s="23" t="s">
        <v>32</v>
      </c>
      <c r="P593" s="23" t="s">
        <v>33</v>
      </c>
      <c r="Q593" s="23"/>
      <c r="R593" s="23"/>
      <c r="S593" s="19" t="s">
        <v>34</v>
      </c>
      <c r="V593" s="16" t="str">
        <f t="shared" ca="1" si="60"/>
        <v>FD</v>
      </c>
      <c r="W593" s="14" t="str">
        <f t="shared" ca="1" si="60"/>
        <v>Food industry</v>
      </c>
      <c r="X593" s="3" t="str">
        <f>'EE investment costs'!D642</f>
        <v>LA-98</v>
      </c>
      <c r="Y593" s="3" t="str">
        <f>'EE investment costs'!E642</f>
        <v>Light</v>
      </c>
      <c r="AC593" s="123">
        <f>'EE investment costs'!C642</f>
        <v>9.8000000000000007</v>
      </c>
      <c r="AD593" s="22"/>
    </row>
    <row r="594" spans="2:30">
      <c r="B594" s="14" t="str">
        <f t="shared" ca="1" si="56"/>
        <v>INDFDEFFEM-98</v>
      </c>
      <c r="C594" s="15" t="str">
        <f t="shared" ca="1" si="55"/>
        <v>IFDEM</v>
      </c>
      <c r="D594" s="16">
        <f>'EE investment costs'!$F$15</f>
        <v>2016</v>
      </c>
      <c r="E594" s="14">
        <f>VLOOKUP(X594,'EE investment costs'!$D$56:$R$656,15,0)</f>
        <v>4.8992299999999993</v>
      </c>
      <c r="F594" s="17">
        <f ca="1">INDEX('EE investment costs'!$D$56:$R$656,MATCH(X594,'EE investment costs'!$D$56:$D$656,0),MATCH($V$8,'EE investment costs'!$D$56:$R$56,0))</f>
        <v>2889.6531538234963</v>
      </c>
      <c r="I594" s="18">
        <v>1</v>
      </c>
      <c r="J594" s="18">
        <v>1</v>
      </c>
      <c r="K594" s="14">
        <f t="shared" ca="1" si="59"/>
        <v>0</v>
      </c>
      <c r="M594" s="19" t="str">
        <f t="shared" ca="1" si="57"/>
        <v>INDFDEFFEM-98</v>
      </c>
      <c r="N594" s="23" t="str">
        <f t="shared" ca="1" si="58"/>
        <v>Food industry Saving Tech-Electric Motors 9.8y</v>
      </c>
      <c r="O594" s="23" t="s">
        <v>32</v>
      </c>
      <c r="P594" s="23" t="s">
        <v>33</v>
      </c>
      <c r="Q594" s="23"/>
      <c r="R594" s="23"/>
      <c r="S594" s="19" t="s">
        <v>34</v>
      </c>
      <c r="V594" s="16" t="str">
        <f t="shared" ca="1" si="60"/>
        <v>FD</v>
      </c>
      <c r="W594" s="14" t="str">
        <f t="shared" ca="1" si="60"/>
        <v>Food industry</v>
      </c>
      <c r="X594" s="3" t="str">
        <f>'EE investment costs'!D643</f>
        <v>EM-98</v>
      </c>
      <c r="Y594" s="3" t="str">
        <f>'EE investment costs'!E643</f>
        <v>Electric Motors</v>
      </c>
      <c r="AC594" s="123">
        <f>'EE investment costs'!C643</f>
        <v>9.8000000000000007</v>
      </c>
      <c r="AD594" s="22"/>
    </row>
    <row r="595" spans="2:30">
      <c r="B595" s="14" t="str">
        <f t="shared" ca="1" si="56"/>
        <v>INDFDEFFTF-98</v>
      </c>
      <c r="C595" s="15" t="str">
        <f t="shared" ca="1" si="55"/>
        <v>IFDTF</v>
      </c>
      <c r="D595" s="16">
        <f>'EE investment costs'!$F$15</f>
        <v>2016</v>
      </c>
      <c r="E595" s="14">
        <f>VLOOKUP(X595,'EE investment costs'!$D$56:$R$656,15,0)</f>
        <v>19.833333333333336</v>
      </c>
      <c r="F595" s="17">
        <f ca="1">INDEX('EE investment costs'!$D$56:$R$656,MATCH(X595,'EE investment costs'!$D$56:$D$656,0),MATCH($V$8,'EE investment costs'!$D$56:$R$56,0))</f>
        <v>1439.9835868451826</v>
      </c>
      <c r="I595" s="18">
        <v>1</v>
      </c>
      <c r="J595" s="18">
        <v>1</v>
      </c>
      <c r="K595" s="14">
        <f t="shared" ca="1" si="59"/>
        <v>0</v>
      </c>
      <c r="M595" s="19" t="str">
        <f t="shared" ca="1" si="57"/>
        <v>INDFDEFFTF-98</v>
      </c>
      <c r="N595" s="23" t="str">
        <f t="shared" ca="1" si="58"/>
        <v>Food industry Saving Tech-Haulage Tractors, Trucks, Fishing boats 9.8y</v>
      </c>
      <c r="O595" s="23" t="s">
        <v>32</v>
      </c>
      <c r="P595" s="23" t="s">
        <v>33</v>
      </c>
      <c r="Q595" s="23"/>
      <c r="R595" s="23"/>
      <c r="S595" s="19" t="s">
        <v>34</v>
      </c>
      <c r="V595" s="16" t="str">
        <f t="shared" ca="1" si="60"/>
        <v>FD</v>
      </c>
      <c r="W595" s="14" t="str">
        <f t="shared" ca="1" si="60"/>
        <v>Food industry</v>
      </c>
      <c r="X595" s="3" t="str">
        <f>'EE investment costs'!D644</f>
        <v>TF-98</v>
      </c>
      <c r="Y595" s="3" t="str">
        <f>'EE investment costs'!E644</f>
        <v>Haulage Tractors, Trucks, Fishing boats</v>
      </c>
      <c r="AC595" s="123">
        <f>'EE investment costs'!C644</f>
        <v>9.8000000000000007</v>
      </c>
      <c r="AD595" s="22"/>
    </row>
    <row r="596" spans="2:30">
      <c r="B596" s="14" t="str">
        <f t="shared" ca="1" si="56"/>
        <v>INDFDEFFMT-99</v>
      </c>
      <c r="C596" s="15" t="str">
        <f t="shared" ca="1" si="55"/>
        <v>IFDMT</v>
      </c>
      <c r="D596" s="16">
        <f>'EE investment costs'!$F$15</f>
        <v>2016</v>
      </c>
      <c r="E596" s="14">
        <f>VLOOKUP(X596,'EE investment costs'!$D$56:$R$656,15,0)</f>
        <v>6.5900000000000007</v>
      </c>
      <c r="F596" s="17">
        <f ca="1">INDEX('EE investment costs'!$D$56:$R$656,MATCH(X596,'EE investment costs'!$D$56:$D$656,0),MATCH($V$8,'EE investment costs'!$D$56:$R$56,0))</f>
        <v>1214.745121212552</v>
      </c>
      <c r="I596" s="18">
        <v>1</v>
      </c>
      <c r="J596" s="18">
        <v>1</v>
      </c>
      <c r="K596" s="14">
        <f t="shared" ca="1" si="59"/>
        <v>0</v>
      </c>
      <c r="M596" s="19" t="str">
        <f t="shared" ca="1" si="57"/>
        <v>INDFDEFFMT-99</v>
      </c>
      <c r="N596" s="23" t="str">
        <f t="shared" ca="1" si="58"/>
        <v>Food industry Saving Tech-Heat Medium Temp. up to 150C 9.9y</v>
      </c>
      <c r="O596" s="23" t="s">
        <v>32</v>
      </c>
      <c r="P596" s="23" t="s">
        <v>33</v>
      </c>
      <c r="Q596" s="23"/>
      <c r="R596" s="23"/>
      <c r="S596" s="19" t="s">
        <v>34</v>
      </c>
      <c r="V596" s="16" t="str">
        <f t="shared" ca="1" si="60"/>
        <v>FD</v>
      </c>
      <c r="W596" s="14" t="str">
        <f t="shared" ca="1" si="60"/>
        <v>Food industry</v>
      </c>
      <c r="X596" s="3" t="str">
        <f>'EE investment costs'!D645</f>
        <v>MT-99</v>
      </c>
      <c r="Y596" s="3" t="str">
        <f>'EE investment costs'!E645</f>
        <v>Heat Medium Temp. up to 150C</v>
      </c>
      <c r="AC596" s="123">
        <f>'EE investment costs'!C645</f>
        <v>9.9</v>
      </c>
      <c r="AD596" s="22"/>
    </row>
    <row r="597" spans="2:30">
      <c r="B597" s="14" t="str">
        <f t="shared" ca="1" si="56"/>
        <v>INDFDEFFHT-99</v>
      </c>
      <c r="C597" s="15" t="str">
        <f t="shared" ca="1" si="55"/>
        <v>IFDHT</v>
      </c>
      <c r="D597" s="16">
        <f>'EE investment costs'!$F$15</f>
        <v>2016</v>
      </c>
      <c r="E597" s="14">
        <f>VLOOKUP(X597,'EE investment costs'!$D$56:$R$656,15,0)</f>
        <v>5.2720000000000002</v>
      </c>
      <c r="F597" s="17">
        <f ca="1">INDEX('EE investment costs'!$D$56:$R$656,MATCH(X597,'EE investment costs'!$D$56:$D$656,0),MATCH($V$8,'EE investment costs'!$D$56:$R$56,0))</f>
        <v>849.10713771254927</v>
      </c>
      <c r="I597" s="18">
        <v>1</v>
      </c>
      <c r="J597" s="18">
        <v>1</v>
      </c>
      <c r="K597" s="14">
        <f t="shared" ca="1" si="59"/>
        <v>4</v>
      </c>
      <c r="M597" s="19" t="str">
        <f t="shared" ca="1" si="57"/>
        <v>INDFDEFFHT-99</v>
      </c>
      <c r="N597" s="23" t="str">
        <f t="shared" ca="1" si="58"/>
        <v>Food industry Saving Tech-Heat High Temp. over 150C 9.9y</v>
      </c>
      <c r="O597" s="23" t="s">
        <v>32</v>
      </c>
      <c r="P597" s="23" t="s">
        <v>33</v>
      </c>
      <c r="Q597" s="23"/>
      <c r="R597" s="23"/>
      <c r="S597" s="19" t="s">
        <v>34</v>
      </c>
      <c r="V597" s="16" t="str">
        <f t="shared" ca="1" si="60"/>
        <v>FD</v>
      </c>
      <c r="W597" s="14" t="str">
        <f t="shared" ca="1" si="60"/>
        <v>Food industry</v>
      </c>
      <c r="X597" s="3" t="str">
        <f>'EE investment costs'!D646</f>
        <v>HT-99</v>
      </c>
      <c r="Y597" s="3" t="str">
        <f>'EE investment costs'!E646</f>
        <v>Heat High Temp. over 150C</v>
      </c>
      <c r="AC597" s="123">
        <f>'EE investment costs'!C646</f>
        <v>9.9</v>
      </c>
      <c r="AD597" s="22"/>
    </row>
    <row r="598" spans="2:30">
      <c r="B598" s="14" t="str">
        <f t="shared" ca="1" si="56"/>
        <v>INDFDEFFRH-99</v>
      </c>
      <c r="C598" s="15" t="str">
        <f t="shared" ca="1" si="55"/>
        <v>IFDRH</v>
      </c>
      <c r="D598" s="16">
        <f>'EE investment costs'!$F$15</f>
        <v>2016</v>
      </c>
      <c r="E598" s="14">
        <f>VLOOKUP(X598,'EE investment costs'!$D$56:$R$656,15,0)</f>
        <v>17.101333333333336</v>
      </c>
      <c r="F598" s="17">
        <f ca="1">INDEX('EE investment costs'!$D$56:$R$656,MATCH(X598,'EE investment costs'!$D$56:$D$656,0),MATCH($V$8,'EE investment costs'!$D$56:$R$56,0))</f>
        <v>2483.1611079655163</v>
      </c>
      <c r="I598" s="18">
        <v>1</v>
      </c>
      <c r="J598" s="18">
        <v>1</v>
      </c>
      <c r="K598" s="14">
        <f t="shared" ca="1" si="59"/>
        <v>0</v>
      </c>
      <c r="M598" s="19" t="str">
        <f t="shared" ca="1" si="57"/>
        <v>INDFDEFFRH-99</v>
      </c>
      <c r="N598" s="23" t="str">
        <f t="shared" ca="1" si="58"/>
        <v>Food industry Saving Tech-Heat Room Heat 9.9y</v>
      </c>
      <c r="O598" s="23" t="s">
        <v>32</v>
      </c>
      <c r="P598" s="23" t="s">
        <v>33</v>
      </c>
      <c r="Q598" s="23"/>
      <c r="R598" s="23"/>
      <c r="S598" s="19" t="s">
        <v>34</v>
      </c>
      <c r="V598" s="16" t="str">
        <f t="shared" ca="1" si="60"/>
        <v>FD</v>
      </c>
      <c r="W598" s="14" t="str">
        <f t="shared" ca="1" si="60"/>
        <v>Food industry</v>
      </c>
      <c r="X598" s="3" t="str">
        <f>'EE investment costs'!D647</f>
        <v>RH-99</v>
      </c>
      <c r="Y598" s="3" t="str">
        <f>'EE investment costs'!E647</f>
        <v>Heat Room Heat</v>
      </c>
      <c r="AC598" s="123">
        <f>'EE investment costs'!C647</f>
        <v>9.9</v>
      </c>
      <c r="AD598" s="22"/>
    </row>
    <row r="599" spans="2:30">
      <c r="B599" s="14" t="str">
        <f t="shared" ca="1" si="56"/>
        <v>INDFDEFFLA-99</v>
      </c>
      <c r="C599" s="15" t="str">
        <f t="shared" ca="1" si="55"/>
        <v>IFDLA</v>
      </c>
      <c r="D599" s="16">
        <f>'EE investment costs'!$F$15</f>
        <v>2016</v>
      </c>
      <c r="E599" s="14">
        <f>VLOOKUP(X599,'EE investment costs'!$D$56:$R$656,15,0)</f>
        <v>4.6789666666666667</v>
      </c>
      <c r="F599" s="17">
        <f ca="1">INDEX('EE investment costs'!$D$56:$R$656,MATCH(X599,'EE investment costs'!$D$56:$D$656,0),MATCH($V$8,'EE investment costs'!$D$56:$R$56,0))</f>
        <v>2487.0684628631493</v>
      </c>
      <c r="I599" s="18">
        <v>1</v>
      </c>
      <c r="J599" s="18">
        <v>1</v>
      </c>
      <c r="K599" s="14">
        <f t="shared" ca="1" si="59"/>
        <v>0</v>
      </c>
      <c r="M599" s="19" t="str">
        <f t="shared" ca="1" si="57"/>
        <v>INDFDEFFLA-99</v>
      </c>
      <c r="N599" s="23" t="str">
        <f t="shared" ca="1" si="58"/>
        <v>Food industry Saving Tech-Light 9.9y</v>
      </c>
      <c r="O599" s="23" t="s">
        <v>32</v>
      </c>
      <c r="P599" s="23" t="s">
        <v>33</v>
      </c>
      <c r="Q599" s="23"/>
      <c r="R599" s="23"/>
      <c r="S599" s="19" t="s">
        <v>34</v>
      </c>
      <c r="V599" s="16" t="str">
        <f t="shared" ca="1" si="60"/>
        <v>FD</v>
      </c>
      <c r="W599" s="14" t="str">
        <f t="shared" ca="1" si="60"/>
        <v>Food industry</v>
      </c>
      <c r="X599" s="3" t="str">
        <f>'EE investment costs'!D648</f>
        <v>LA-99</v>
      </c>
      <c r="Y599" s="3" t="str">
        <f>'EE investment costs'!E648</f>
        <v>Light</v>
      </c>
      <c r="AC599" s="123">
        <f>'EE investment costs'!C648</f>
        <v>9.9</v>
      </c>
      <c r="AD599" s="22"/>
    </row>
    <row r="600" spans="2:30">
      <c r="B600" s="14" t="str">
        <f t="shared" ca="1" si="56"/>
        <v>INDFDEFFEM-99</v>
      </c>
      <c r="C600" s="15" t="str">
        <f t="shared" ca="1" si="55"/>
        <v>IFDEM</v>
      </c>
      <c r="D600" s="16">
        <f>'EE investment costs'!$F$15</f>
        <v>2016</v>
      </c>
      <c r="E600" s="14">
        <f>VLOOKUP(X600,'EE investment costs'!$D$56:$R$656,15,0)</f>
        <v>4.9129149999999999</v>
      </c>
      <c r="F600" s="17">
        <f ca="1">INDEX('EE investment costs'!$D$56:$R$656,MATCH(X600,'EE investment costs'!$D$56:$D$656,0),MATCH($V$8,'EE investment costs'!$D$56:$R$56,0))</f>
        <v>2912.6621753927416</v>
      </c>
      <c r="I600" s="18">
        <v>1</v>
      </c>
      <c r="J600" s="18">
        <v>1</v>
      </c>
      <c r="K600" s="14">
        <f t="shared" ca="1" si="59"/>
        <v>0</v>
      </c>
      <c r="M600" s="19" t="str">
        <f t="shared" ca="1" si="57"/>
        <v>INDFDEFFEM-99</v>
      </c>
      <c r="N600" s="23" t="str">
        <f t="shared" ca="1" si="58"/>
        <v>Food industry Saving Tech-Electric Motors 9.9y</v>
      </c>
      <c r="O600" s="23" t="s">
        <v>32</v>
      </c>
      <c r="P600" s="23" t="s">
        <v>33</v>
      </c>
      <c r="Q600" s="23"/>
      <c r="R600" s="23"/>
      <c r="S600" s="19" t="s">
        <v>34</v>
      </c>
      <c r="V600" s="16" t="str">
        <f t="shared" ca="1" si="60"/>
        <v>FD</v>
      </c>
      <c r="W600" s="14" t="str">
        <f t="shared" ca="1" si="60"/>
        <v>Food industry</v>
      </c>
      <c r="X600" s="3" t="str">
        <f>'EE investment costs'!D649</f>
        <v>EM-99</v>
      </c>
      <c r="Y600" s="3" t="str">
        <f>'EE investment costs'!E649</f>
        <v>Electric Motors</v>
      </c>
      <c r="AC600" s="123">
        <f>'EE investment costs'!C649</f>
        <v>9.9</v>
      </c>
      <c r="AD600" s="22"/>
    </row>
    <row r="601" spans="2:30">
      <c r="B601" s="14" t="str">
        <f t="shared" ca="1" si="56"/>
        <v>INDFDEFFTF-99</v>
      </c>
      <c r="C601" s="15" t="str">
        <f t="shared" ca="1" si="55"/>
        <v>IFDTF</v>
      </c>
      <c r="D601" s="16">
        <f>'EE investment costs'!$F$15</f>
        <v>2016</v>
      </c>
      <c r="E601" s="14">
        <f>VLOOKUP(X601,'EE investment costs'!$D$56:$R$656,15,0)</f>
        <v>19.916666666666668</v>
      </c>
      <c r="F601" s="17">
        <f ca="1">INDEX('EE investment costs'!$D$56:$R$656,MATCH(X601,'EE investment costs'!$D$56:$D$656,0),MATCH($V$8,'EE investment costs'!$D$56:$R$56,0))</f>
        <v>1454.6772969150315</v>
      </c>
      <c r="I601" s="18">
        <v>1</v>
      </c>
      <c r="J601" s="18">
        <v>1</v>
      </c>
      <c r="K601" s="14">
        <f t="shared" ca="1" si="59"/>
        <v>0</v>
      </c>
      <c r="M601" s="19" t="str">
        <f t="shared" ca="1" si="57"/>
        <v>INDFDEFFTF-99</v>
      </c>
      <c r="N601" s="23" t="str">
        <f t="shared" ca="1" si="58"/>
        <v>Food industry Saving Tech-Haulage Tractors, Trucks, Fishing boats 9.9y</v>
      </c>
      <c r="O601" s="23" t="s">
        <v>32</v>
      </c>
      <c r="P601" s="23" t="s">
        <v>33</v>
      </c>
      <c r="Q601" s="23"/>
      <c r="R601" s="23"/>
      <c r="S601" s="19" t="s">
        <v>34</v>
      </c>
      <c r="V601" s="16" t="str">
        <f t="shared" ca="1" si="60"/>
        <v>FD</v>
      </c>
      <c r="W601" s="14" t="str">
        <f t="shared" ca="1" si="60"/>
        <v>Food industry</v>
      </c>
      <c r="X601" s="3" t="str">
        <f>'EE investment costs'!D650</f>
        <v>TF-99</v>
      </c>
      <c r="Y601" s="3" t="str">
        <f>'EE investment costs'!E650</f>
        <v>Haulage Tractors, Trucks, Fishing boats</v>
      </c>
      <c r="AC601" s="123">
        <f>'EE investment costs'!C650</f>
        <v>9.9</v>
      </c>
      <c r="AD601" s="22"/>
    </row>
    <row r="602" spans="2:30">
      <c r="B602" s="14" t="str">
        <f t="shared" ca="1" si="56"/>
        <v>INDFDEFFMT-100</v>
      </c>
      <c r="C602" s="15" t="str">
        <f t="shared" ca="1" si="55"/>
        <v>IFDMT</v>
      </c>
      <c r="D602" s="16">
        <f>'EE investment costs'!$F$15</f>
        <v>2016</v>
      </c>
      <c r="E602" s="14">
        <f>VLOOKUP(X602,'EE investment costs'!$D$56:$R$656,15,0)</f>
        <v>6.6000000000000005</v>
      </c>
      <c r="F602" s="17">
        <f ca="1">INDEX('EE investment costs'!$D$56:$R$656,MATCH(X602,'EE investment costs'!$D$56:$D$656,0),MATCH($V$8,'EE investment costs'!$D$56:$R$56,0))</f>
        <v>1225.3197580721546</v>
      </c>
      <c r="I602" s="18">
        <v>1</v>
      </c>
      <c r="J602" s="18">
        <v>1</v>
      </c>
      <c r="K602" s="14">
        <f t="shared" ca="1" si="59"/>
        <v>0</v>
      </c>
      <c r="M602" s="19" t="str">
        <f t="shared" ca="1" si="57"/>
        <v>INDFDEFFMT-100</v>
      </c>
      <c r="N602" s="23" t="str">
        <f t="shared" ca="1" si="58"/>
        <v>Food industry Saving Tech-Heat Medium Temp. up to 150C 10y</v>
      </c>
      <c r="O602" s="23" t="s">
        <v>32</v>
      </c>
      <c r="P602" s="23" t="s">
        <v>33</v>
      </c>
      <c r="Q602" s="23"/>
      <c r="R602" s="23"/>
      <c r="S602" s="19" t="s">
        <v>34</v>
      </c>
      <c r="V602" s="16" t="str">
        <f t="shared" ca="1" si="60"/>
        <v>FD</v>
      </c>
      <c r="W602" s="14" t="str">
        <f t="shared" ca="1" si="60"/>
        <v>Food industry</v>
      </c>
      <c r="X602" s="3" t="str">
        <f>'EE investment costs'!D651</f>
        <v>MT-100</v>
      </c>
      <c r="Y602" s="3" t="str">
        <f>'EE investment costs'!E651</f>
        <v>Heat Medium Temp. up to 150C</v>
      </c>
      <c r="AC602" s="123">
        <f>'EE investment costs'!C651</f>
        <v>10</v>
      </c>
      <c r="AD602" s="22"/>
    </row>
    <row r="603" spans="2:30">
      <c r="B603" s="14" t="str">
        <f t="shared" ca="1" si="56"/>
        <v>INDFDEFFHT-100</v>
      </c>
      <c r="C603" s="15" t="str">
        <f t="shared" ca="1" si="55"/>
        <v>IFDHT</v>
      </c>
      <c r="D603" s="16">
        <f>'EE investment costs'!$F$15</f>
        <v>2016</v>
      </c>
      <c r="E603" s="14">
        <f>VLOOKUP(X603,'EE investment costs'!$D$56:$R$656,15,0)</f>
        <v>5.28</v>
      </c>
      <c r="F603" s="17">
        <f ca="1">INDEX('EE investment costs'!$D$56:$R$656,MATCH(X603,'EE investment costs'!$D$56:$D$656,0),MATCH($V$8,'EE investment costs'!$D$56:$R$56,0))</f>
        <v>855.43857908296718</v>
      </c>
      <c r="I603" s="18">
        <v>1</v>
      </c>
      <c r="J603" s="18">
        <v>1</v>
      </c>
      <c r="K603" s="14">
        <f t="shared" ca="1" si="59"/>
        <v>4</v>
      </c>
      <c r="M603" s="19" t="str">
        <f t="shared" ca="1" si="57"/>
        <v>INDFDEFFHT-100</v>
      </c>
      <c r="N603" s="23" t="str">
        <f t="shared" ca="1" si="58"/>
        <v>Food industry Saving Tech-Heat High Temp. over 150C 10y</v>
      </c>
      <c r="O603" s="23" t="s">
        <v>32</v>
      </c>
      <c r="P603" s="23" t="s">
        <v>33</v>
      </c>
      <c r="Q603" s="23"/>
      <c r="R603" s="23"/>
      <c r="S603" s="19" t="s">
        <v>34</v>
      </c>
      <c r="V603" s="16" t="str">
        <f t="shared" ca="1" si="60"/>
        <v>FD</v>
      </c>
      <c r="W603" s="14" t="str">
        <f t="shared" ca="1" si="60"/>
        <v>Food industry</v>
      </c>
      <c r="X603" s="3" t="str">
        <f>'EE investment costs'!D652</f>
        <v>HT-100</v>
      </c>
      <c r="Y603" s="3" t="str">
        <f>'EE investment costs'!E652</f>
        <v>Heat High Temp. over 150C</v>
      </c>
      <c r="AC603" s="123">
        <f>'EE investment costs'!C652</f>
        <v>10</v>
      </c>
      <c r="AD603" s="22"/>
    </row>
    <row r="604" spans="2:30">
      <c r="B604" s="14" t="str">
        <f t="shared" ca="1" si="56"/>
        <v>INDFDEFFRH-100</v>
      </c>
      <c r="C604" s="15" t="str">
        <f t="shared" ca="1" si="55"/>
        <v>IFDRH</v>
      </c>
      <c r="D604" s="16">
        <f>'EE investment costs'!$F$15</f>
        <v>2016</v>
      </c>
      <c r="E604" s="14">
        <f>VLOOKUP(X604,'EE investment costs'!$D$56:$R$656,15,0)</f>
        <v>17.12</v>
      </c>
      <c r="F604" s="17">
        <f ca="1">INDEX('EE investment costs'!$D$56:$R$656,MATCH(X604,'EE investment costs'!$D$56:$D$656,0),MATCH($V$8,'EE investment costs'!$D$56:$R$56,0))</f>
        <v>2521.9605002774774</v>
      </c>
      <c r="I604" s="18">
        <v>1</v>
      </c>
      <c r="J604" s="18">
        <v>1</v>
      </c>
      <c r="K604" s="14">
        <f t="shared" ca="1" si="59"/>
        <v>0</v>
      </c>
      <c r="M604" s="19" t="str">
        <f t="shared" ca="1" si="57"/>
        <v>INDFDEFFRH-100</v>
      </c>
      <c r="N604" s="23" t="str">
        <f t="shared" ca="1" si="58"/>
        <v>Food industry Saving Tech-Heat Room Heat 10y</v>
      </c>
      <c r="O604" s="23" t="s">
        <v>32</v>
      </c>
      <c r="P604" s="23" t="s">
        <v>33</v>
      </c>
      <c r="Q604" s="23"/>
      <c r="R604" s="23"/>
      <c r="S604" s="19" t="s">
        <v>34</v>
      </c>
      <c r="V604" s="16" t="str">
        <f t="shared" ca="1" si="60"/>
        <v>FD</v>
      </c>
      <c r="W604" s="14" t="str">
        <f t="shared" ca="1" si="60"/>
        <v>Food industry</v>
      </c>
      <c r="X604" s="3" t="str">
        <f>'EE investment costs'!D653</f>
        <v>RH-100</v>
      </c>
      <c r="Y604" s="3" t="str">
        <f>'EE investment costs'!E653</f>
        <v>Heat Room Heat</v>
      </c>
      <c r="AC604" s="123">
        <f>'EE investment costs'!C653</f>
        <v>10</v>
      </c>
      <c r="AD604" s="22"/>
    </row>
    <row r="605" spans="2:30">
      <c r="B605" s="14" t="str">
        <f t="shared" ca="1" si="56"/>
        <v>INDFDEFFLA-100</v>
      </c>
      <c r="C605" s="15" t="str">
        <f t="shared" ca="1" si="55"/>
        <v>IFDLA</v>
      </c>
      <c r="D605" s="16">
        <f>'EE investment costs'!$F$15</f>
        <v>2016</v>
      </c>
      <c r="E605" s="14">
        <f>VLOOKUP(X605,'EE investment costs'!$D$56:$R$656,15,0)</f>
        <v>4.6920000000000002</v>
      </c>
      <c r="F605" s="17">
        <f ca="1">INDEX('EE investment costs'!$D$56:$R$656,MATCH(X605,'EE investment costs'!$D$56:$D$656,0),MATCH($V$8,'EE investment costs'!$D$56:$R$56,0))</f>
        <v>2502.4711015413091</v>
      </c>
      <c r="I605" s="18">
        <v>1</v>
      </c>
      <c r="J605" s="18">
        <v>1</v>
      </c>
      <c r="K605" s="14">
        <f t="shared" ca="1" si="59"/>
        <v>0</v>
      </c>
      <c r="M605" s="19" t="str">
        <f t="shared" ca="1" si="57"/>
        <v>INDFDEFFLA-100</v>
      </c>
      <c r="N605" s="23" t="str">
        <f t="shared" ca="1" si="58"/>
        <v>Food industry Saving Tech-Light 10y</v>
      </c>
      <c r="O605" s="23" t="s">
        <v>32</v>
      </c>
      <c r="P605" s="23" t="s">
        <v>33</v>
      </c>
      <c r="Q605" s="23"/>
      <c r="R605" s="23"/>
      <c r="S605" s="19" t="s">
        <v>34</v>
      </c>
      <c r="V605" s="16" t="str">
        <f t="shared" ca="1" si="60"/>
        <v>FD</v>
      </c>
      <c r="W605" s="14" t="str">
        <f t="shared" ca="1" si="60"/>
        <v>Food industry</v>
      </c>
      <c r="X605" s="3" t="str">
        <f>'EE investment costs'!D654</f>
        <v>LA-100</v>
      </c>
      <c r="Y605" s="3" t="str">
        <f>'EE investment costs'!E654</f>
        <v>Light</v>
      </c>
      <c r="AC605" s="123">
        <f>'EE investment costs'!C654</f>
        <v>10</v>
      </c>
      <c r="AD605" s="22"/>
    </row>
    <row r="606" spans="2:30">
      <c r="B606" s="14" t="str">
        <f t="shared" ca="1" si="56"/>
        <v>INDFDEFFEM-100</v>
      </c>
      <c r="C606" s="15" t="str">
        <f t="shared" ca="1" si="55"/>
        <v>IFDEM</v>
      </c>
      <c r="D606" s="16">
        <f>'EE investment costs'!$F$15</f>
        <v>2016</v>
      </c>
      <c r="E606" s="14">
        <f>VLOOKUP(X606,'EE investment costs'!$D$56:$R$656,15,0)</f>
        <v>4.9265999999999996</v>
      </c>
      <c r="F606" s="17">
        <f ca="1">INDEX('EE investment costs'!$D$56:$R$656,MATCH(X606,'EE investment costs'!$D$56:$D$656,0),MATCH($V$8,'EE investment costs'!$D$56:$R$56,0))</f>
        <v>2935.6711969619869</v>
      </c>
      <c r="I606" s="18">
        <v>1</v>
      </c>
      <c r="J606" s="18">
        <v>1</v>
      </c>
      <c r="K606" s="14">
        <f t="shared" ca="1" si="59"/>
        <v>0</v>
      </c>
      <c r="M606" s="19" t="str">
        <f t="shared" ca="1" si="57"/>
        <v>INDFDEFFEM-100</v>
      </c>
      <c r="N606" s="23" t="str">
        <f t="shared" ca="1" si="58"/>
        <v>Food industry Saving Tech-Electric Motors 10y</v>
      </c>
      <c r="O606" s="23" t="s">
        <v>32</v>
      </c>
      <c r="P606" s="23" t="s">
        <v>33</v>
      </c>
      <c r="Q606" s="23"/>
      <c r="R606" s="23"/>
      <c r="S606" s="19" t="s">
        <v>34</v>
      </c>
      <c r="V606" s="16" t="str">
        <f t="shared" ca="1" si="60"/>
        <v>FD</v>
      </c>
      <c r="W606" s="14" t="str">
        <f t="shared" ca="1" si="60"/>
        <v>Food industry</v>
      </c>
      <c r="X606" s="3" t="str">
        <f>'EE investment costs'!D655</f>
        <v>EM-100</v>
      </c>
      <c r="Y606" s="3" t="str">
        <f>'EE investment costs'!E655</f>
        <v>Electric Motors</v>
      </c>
      <c r="AC606" s="123">
        <f>'EE investment costs'!C655</f>
        <v>10</v>
      </c>
      <c r="AD606" s="22"/>
    </row>
    <row r="607" spans="2:30" ht="13.5" thickBot="1">
      <c r="B607" s="14" t="str">
        <f t="shared" ca="1" si="56"/>
        <v>INDFDEFFTF-100</v>
      </c>
      <c r="C607" s="15" t="str">
        <f t="shared" ca="1" si="55"/>
        <v>IFDTF</v>
      </c>
      <c r="D607" s="16">
        <f>'EE investment costs'!$F$15</f>
        <v>2016</v>
      </c>
      <c r="E607" s="14">
        <f>VLOOKUP(X607,'EE investment costs'!$D$56:$R$656,15,0)</f>
        <v>20</v>
      </c>
      <c r="F607" s="17">
        <f ca="1">INDEX('EE investment costs'!$D$56:$R$656,MATCH(X607,'EE investment costs'!$D$56:$D$656,0),MATCH($V$8,'EE investment costs'!$D$56:$R$56,0))</f>
        <v>1469.3710069848801</v>
      </c>
      <c r="I607" s="18">
        <v>1</v>
      </c>
      <c r="J607" s="18">
        <v>1</v>
      </c>
      <c r="K607" s="14">
        <f t="shared" ca="1" si="59"/>
        <v>0</v>
      </c>
      <c r="M607" s="24" t="str">
        <f t="shared" ca="1" si="57"/>
        <v>INDFDEFFTF-100</v>
      </c>
      <c r="N607" s="25" t="str">
        <f t="shared" ca="1" si="58"/>
        <v>Food industry Saving Tech-Haulage Tractors, Trucks, Fishing boats 10y</v>
      </c>
      <c r="O607" s="25" t="s">
        <v>32</v>
      </c>
      <c r="P607" s="25" t="s">
        <v>33</v>
      </c>
      <c r="Q607" s="25"/>
      <c r="R607" s="25"/>
      <c r="S607" s="24" t="s">
        <v>34</v>
      </c>
      <c r="V607" s="16" t="str">
        <f t="shared" ca="1" si="60"/>
        <v>FD</v>
      </c>
      <c r="W607" s="14" t="str">
        <f t="shared" ca="1" si="60"/>
        <v>Food industry</v>
      </c>
      <c r="X607" s="3" t="str">
        <f>'EE investment costs'!D656</f>
        <v>TF-100</v>
      </c>
      <c r="Y607" s="3" t="str">
        <f>'EE investment costs'!E656</f>
        <v>Haulage Tractors, Trucks, Fishing boats</v>
      </c>
      <c r="AC607" s="123">
        <f>'EE investment costs'!C656</f>
        <v>10</v>
      </c>
      <c r="AD607" s="22"/>
    </row>
    <row r="608" spans="2:30">
      <c r="C608" s="15"/>
      <c r="D608" s="16"/>
      <c r="F608" s="17"/>
      <c r="I608" s="18"/>
      <c r="J608" s="18"/>
      <c r="M608" s="20"/>
      <c r="N608" s="21"/>
      <c r="O608" s="21"/>
      <c r="P608" s="21"/>
      <c r="Q608" s="21"/>
      <c r="R608" s="21"/>
      <c r="S608" s="20"/>
      <c r="V608" s="16"/>
      <c r="W608" s="14"/>
      <c r="X608" s="3"/>
      <c r="Y608" s="3"/>
      <c r="AC608" s="123"/>
      <c r="AD608" s="22"/>
    </row>
    <row r="609" spans="3:30">
      <c r="C609" s="15"/>
      <c r="D609" s="16"/>
      <c r="F609" s="17"/>
      <c r="I609" s="18"/>
      <c r="J609" s="18"/>
      <c r="M609" s="19"/>
      <c r="N609" s="23"/>
      <c r="O609" s="23"/>
      <c r="P609" s="23"/>
      <c r="Q609" s="23"/>
      <c r="R609" s="23"/>
      <c r="S609" s="19"/>
      <c r="V609" s="16"/>
      <c r="W609" s="14"/>
      <c r="X609" s="3"/>
      <c r="Y609" s="3"/>
      <c r="AC609" s="123"/>
      <c r="AD609" s="22"/>
    </row>
    <row r="610" spans="3:30">
      <c r="C610" s="15"/>
      <c r="D610" s="16"/>
      <c r="F610" s="17"/>
      <c r="I610" s="18"/>
      <c r="J610" s="18"/>
      <c r="M610" s="19"/>
      <c r="N610" s="23"/>
      <c r="O610" s="23"/>
      <c r="P610" s="23"/>
      <c r="Q610" s="23"/>
      <c r="R610" s="23"/>
      <c r="S610" s="19"/>
      <c r="V610" s="16"/>
      <c r="W610" s="14"/>
      <c r="X610" s="3"/>
      <c r="Y610" s="3"/>
      <c r="AC610" s="123"/>
      <c r="AD610" s="22"/>
    </row>
    <row r="611" spans="3:30">
      <c r="C611" s="15"/>
      <c r="D611" s="16"/>
      <c r="F611" s="17"/>
      <c r="I611" s="18"/>
      <c r="J611" s="18"/>
      <c r="M611" s="19"/>
      <c r="N611" s="23"/>
      <c r="O611" s="23"/>
      <c r="P611" s="23"/>
      <c r="Q611" s="23"/>
      <c r="R611" s="23"/>
      <c r="S611" s="19"/>
      <c r="V611" s="16"/>
      <c r="W611" s="14"/>
      <c r="X611" s="3"/>
      <c r="Y611" s="3"/>
      <c r="AC611" s="123"/>
      <c r="AD611" s="22"/>
    </row>
    <row r="612" spans="3:30">
      <c r="C612" s="15"/>
      <c r="D612" s="16"/>
      <c r="F612" s="17"/>
      <c r="I612" s="18"/>
      <c r="J612" s="18"/>
      <c r="M612" s="19"/>
      <c r="N612" s="23"/>
      <c r="O612" s="23"/>
      <c r="P612" s="23"/>
      <c r="Q612" s="23"/>
      <c r="R612" s="23"/>
      <c r="S612" s="19"/>
      <c r="V612" s="16"/>
      <c r="W612" s="14"/>
      <c r="X612" s="3"/>
      <c r="Y612" s="3"/>
      <c r="AC612" s="123"/>
      <c r="AD612" s="22"/>
    </row>
    <row r="613" spans="3:30">
      <c r="C613" s="15"/>
      <c r="D613" s="16"/>
      <c r="F613" s="17"/>
      <c r="I613" s="18"/>
      <c r="J613" s="18"/>
      <c r="M613" s="19"/>
      <c r="N613" s="23"/>
      <c r="O613" s="23"/>
      <c r="P613" s="23"/>
      <c r="Q613" s="23"/>
      <c r="R613" s="23"/>
      <c r="S613" s="19"/>
      <c r="V613" s="16"/>
      <c r="W613" s="14"/>
      <c r="X613" s="3"/>
      <c r="Y613" s="3"/>
      <c r="AC613" s="123"/>
      <c r="AD613" s="22"/>
    </row>
    <row r="614" spans="3:30">
      <c r="C614" s="15"/>
      <c r="D614" s="16"/>
      <c r="F614" s="17"/>
      <c r="I614" s="18"/>
      <c r="J614" s="18"/>
      <c r="M614" s="19"/>
      <c r="N614" s="23"/>
      <c r="O614" s="23"/>
      <c r="P614" s="23"/>
      <c r="Q614" s="23"/>
      <c r="R614" s="23"/>
      <c r="S614" s="19"/>
      <c r="V614" s="16"/>
      <c r="W614" s="14"/>
      <c r="X614" s="3"/>
      <c r="Y614" s="3"/>
      <c r="AC614" s="123"/>
      <c r="AD614" s="22"/>
    </row>
    <row r="615" spans="3:30">
      <c r="C615" s="15"/>
      <c r="D615" s="16"/>
      <c r="F615" s="17"/>
      <c r="I615" s="18"/>
      <c r="J615" s="18"/>
      <c r="M615" s="19"/>
      <c r="N615" s="23"/>
      <c r="O615" s="23"/>
      <c r="P615" s="23"/>
      <c r="Q615" s="23"/>
      <c r="R615" s="23"/>
      <c r="S615" s="19"/>
      <c r="V615" s="16"/>
      <c r="W615" s="14"/>
      <c r="X615" s="3"/>
      <c r="Y615" s="3"/>
      <c r="AC615" s="123"/>
      <c r="AD615" s="22"/>
    </row>
    <row r="616" spans="3:30">
      <c r="C616" s="15"/>
      <c r="D616" s="16"/>
      <c r="F616" s="17"/>
      <c r="I616" s="18"/>
      <c r="J616" s="18"/>
      <c r="M616" s="19"/>
      <c r="N616" s="23"/>
      <c r="O616" s="23"/>
      <c r="P616" s="23"/>
      <c r="Q616" s="23"/>
      <c r="R616" s="23"/>
      <c r="S616" s="19"/>
      <c r="V616" s="16"/>
      <c r="W616" s="14"/>
      <c r="X616" s="3"/>
      <c r="Y616" s="3"/>
      <c r="AC616" s="123"/>
      <c r="AD616" s="22"/>
    </row>
    <row r="617" spans="3:30">
      <c r="C617" s="15"/>
      <c r="D617" s="16"/>
      <c r="F617" s="17"/>
      <c r="I617" s="18"/>
      <c r="J617" s="18"/>
      <c r="M617" s="19"/>
      <c r="N617" s="23"/>
      <c r="O617" s="23"/>
      <c r="P617" s="23"/>
      <c r="Q617" s="23"/>
      <c r="R617" s="23"/>
      <c r="S617" s="19"/>
      <c r="V617" s="16"/>
      <c r="W617" s="14"/>
      <c r="X617" s="3"/>
      <c r="Y617" s="3"/>
      <c r="AC617" s="123"/>
      <c r="AD617" s="22"/>
    </row>
    <row r="618" spans="3:30">
      <c r="C618" s="15"/>
      <c r="D618" s="16"/>
      <c r="F618" s="17"/>
      <c r="I618" s="18"/>
      <c r="J618" s="18"/>
      <c r="M618" s="19"/>
      <c r="N618" s="23"/>
      <c r="O618" s="23"/>
      <c r="P618" s="23"/>
      <c r="Q618" s="23"/>
      <c r="R618" s="23"/>
      <c r="S618" s="19"/>
      <c r="V618" s="16"/>
      <c r="W618" s="14"/>
      <c r="X618" s="3"/>
      <c r="Y618" s="3"/>
      <c r="AC618" s="123"/>
      <c r="AD618" s="22"/>
    </row>
    <row r="619" spans="3:30">
      <c r="C619" s="15"/>
      <c r="D619" s="16"/>
      <c r="F619" s="17"/>
      <c r="I619" s="18"/>
      <c r="J619" s="18"/>
      <c r="M619" s="19"/>
      <c r="N619" s="23"/>
      <c r="O619" s="23"/>
      <c r="P619" s="23"/>
      <c r="Q619" s="23"/>
      <c r="R619" s="23"/>
      <c r="S619" s="19"/>
      <c r="V619" s="16"/>
      <c r="W619" s="14"/>
      <c r="X619" s="3"/>
      <c r="Y619" s="3"/>
      <c r="AC619" s="123"/>
      <c r="AD619" s="22"/>
    </row>
    <row r="620" spans="3:30">
      <c r="C620" s="15"/>
      <c r="D620" s="16"/>
      <c r="F620" s="17"/>
      <c r="I620" s="18"/>
      <c r="J620" s="18"/>
      <c r="M620" s="19"/>
      <c r="N620" s="23"/>
      <c r="O620" s="23"/>
      <c r="P620" s="23"/>
      <c r="Q620" s="23"/>
      <c r="R620" s="23"/>
      <c r="S620" s="19"/>
      <c r="V620" s="16"/>
      <c r="W620" s="14"/>
      <c r="X620" s="3"/>
      <c r="Y620" s="3"/>
      <c r="AC620" s="123"/>
      <c r="AD620" s="22"/>
    </row>
    <row r="621" spans="3:30">
      <c r="C621" s="15"/>
      <c r="D621" s="16"/>
      <c r="F621" s="17"/>
      <c r="I621" s="18"/>
      <c r="J621" s="18"/>
      <c r="M621" s="19"/>
      <c r="N621" s="23"/>
      <c r="O621" s="23"/>
      <c r="P621" s="23"/>
      <c r="Q621" s="23"/>
      <c r="R621" s="23"/>
      <c r="S621" s="19"/>
      <c r="V621" s="16"/>
      <c r="W621" s="14"/>
      <c r="X621" s="3"/>
      <c r="Y621" s="3"/>
      <c r="AC621" s="123"/>
      <c r="AD621" s="22"/>
    </row>
    <row r="622" spans="3:30">
      <c r="C622" s="15"/>
      <c r="D622" s="16"/>
      <c r="F622" s="17"/>
      <c r="I622" s="18"/>
      <c r="J622" s="18"/>
      <c r="M622" s="19"/>
      <c r="N622" s="23"/>
      <c r="O622" s="23"/>
      <c r="P622" s="23"/>
      <c r="Q622" s="23"/>
      <c r="R622" s="23"/>
      <c r="S622" s="19"/>
      <c r="V622" s="16"/>
      <c r="W622" s="14"/>
      <c r="X622" s="3"/>
      <c r="Y622" s="3"/>
      <c r="AC622" s="123"/>
      <c r="AD622" s="22"/>
    </row>
    <row r="623" spans="3:30">
      <c r="C623" s="15"/>
      <c r="D623" s="16"/>
      <c r="F623" s="17"/>
      <c r="I623" s="18"/>
      <c r="J623" s="18"/>
      <c r="M623" s="19"/>
      <c r="N623" s="23"/>
      <c r="O623" s="23"/>
      <c r="P623" s="23"/>
      <c r="Q623" s="23"/>
      <c r="R623" s="23"/>
      <c r="S623" s="19"/>
      <c r="V623" s="16"/>
      <c r="W623" s="14"/>
      <c r="X623" s="3"/>
      <c r="Y623" s="3"/>
      <c r="AC623" s="123"/>
      <c r="AD623" s="22"/>
    </row>
    <row r="624" spans="3:30">
      <c r="C624" s="15"/>
      <c r="D624" s="16"/>
      <c r="F624" s="17"/>
      <c r="I624" s="18"/>
      <c r="J624" s="18"/>
      <c r="M624" s="19"/>
      <c r="N624" s="23"/>
      <c r="O624" s="23"/>
      <c r="P624" s="23"/>
      <c r="Q624" s="23"/>
      <c r="R624" s="23"/>
      <c r="S624" s="19"/>
      <c r="V624" s="16"/>
      <c r="W624" s="14"/>
      <c r="X624" s="3"/>
      <c r="Y624" s="3"/>
      <c r="AC624" s="123"/>
      <c r="AD624" s="22"/>
    </row>
    <row r="625" spans="3:30">
      <c r="C625" s="15"/>
      <c r="D625" s="16"/>
      <c r="F625" s="17"/>
      <c r="I625" s="18"/>
      <c r="J625" s="18"/>
      <c r="M625" s="19"/>
      <c r="N625" s="23"/>
      <c r="O625" s="23"/>
      <c r="P625" s="23"/>
      <c r="Q625" s="23"/>
      <c r="R625" s="23"/>
      <c r="S625" s="19"/>
      <c r="V625" s="16"/>
      <c r="W625" s="14"/>
      <c r="X625" s="3"/>
      <c r="Y625" s="3"/>
      <c r="AC625" s="123"/>
      <c r="AD625" s="22"/>
    </row>
    <row r="626" spans="3:30">
      <c r="C626" s="15"/>
      <c r="D626" s="16"/>
      <c r="F626" s="17"/>
      <c r="I626" s="18"/>
      <c r="J626" s="18"/>
      <c r="M626" s="19"/>
      <c r="N626" s="23"/>
      <c r="O626" s="23"/>
      <c r="P626" s="23"/>
      <c r="Q626" s="23"/>
      <c r="R626" s="23"/>
      <c r="S626" s="19"/>
      <c r="V626" s="16"/>
      <c r="W626" s="14"/>
      <c r="X626" s="3"/>
      <c r="Y626" s="3"/>
      <c r="AC626" s="123"/>
      <c r="AD626" s="22"/>
    </row>
    <row r="627" spans="3:30">
      <c r="C627" s="15"/>
      <c r="D627" s="16"/>
      <c r="F627" s="17"/>
      <c r="I627" s="18"/>
      <c r="J627" s="18"/>
      <c r="M627" s="19"/>
      <c r="N627" s="23"/>
      <c r="O627" s="23"/>
      <c r="P627" s="23"/>
      <c r="Q627" s="23"/>
      <c r="R627" s="23"/>
      <c r="S627" s="19"/>
      <c r="V627" s="16"/>
      <c r="W627" s="14"/>
      <c r="X627" s="3"/>
      <c r="Y627" s="3"/>
      <c r="AC627" s="123"/>
      <c r="AD627" s="22"/>
    </row>
    <row r="628" spans="3:30">
      <c r="C628" s="15"/>
      <c r="D628" s="16"/>
      <c r="F628" s="17"/>
      <c r="I628" s="18"/>
      <c r="J628" s="18"/>
      <c r="M628" s="19"/>
      <c r="N628" s="23"/>
      <c r="O628" s="23"/>
      <c r="P628" s="23"/>
      <c r="Q628" s="23"/>
      <c r="R628" s="23"/>
      <c r="S628" s="19"/>
      <c r="V628" s="16"/>
      <c r="W628" s="14"/>
      <c r="X628" s="3"/>
      <c r="Y628" s="3"/>
      <c r="AC628" s="123"/>
      <c r="AD628" s="22"/>
    </row>
    <row r="629" spans="3:30">
      <c r="C629" s="15"/>
      <c r="D629" s="16"/>
      <c r="F629" s="17"/>
      <c r="I629" s="18"/>
      <c r="J629" s="18"/>
      <c r="M629" s="19"/>
      <c r="N629" s="23"/>
      <c r="O629" s="23"/>
      <c r="P629" s="23"/>
      <c r="Q629" s="23"/>
      <c r="R629" s="23"/>
      <c r="S629" s="19"/>
      <c r="V629" s="16"/>
      <c r="W629" s="14"/>
      <c r="X629" s="3"/>
      <c r="Y629" s="3"/>
      <c r="AC629" s="123"/>
      <c r="AD629" s="22"/>
    </row>
    <row r="630" spans="3:30">
      <c r="C630" s="15"/>
      <c r="D630" s="16"/>
      <c r="F630" s="17"/>
      <c r="I630" s="18"/>
      <c r="J630" s="18"/>
      <c r="M630" s="19"/>
      <c r="N630" s="23"/>
      <c r="O630" s="23"/>
      <c r="P630" s="23"/>
      <c r="Q630" s="23"/>
      <c r="R630" s="23"/>
      <c r="S630" s="19"/>
      <c r="V630" s="16"/>
      <c r="W630" s="14"/>
      <c r="X630" s="3"/>
      <c r="Y630" s="3"/>
      <c r="AC630" s="123"/>
      <c r="AD630" s="22"/>
    </row>
    <row r="631" spans="3:30">
      <c r="C631" s="15"/>
      <c r="D631" s="16"/>
      <c r="F631" s="17"/>
      <c r="I631" s="18"/>
      <c r="J631" s="18"/>
      <c r="M631" s="19"/>
      <c r="N631" s="23"/>
      <c r="O631" s="23"/>
      <c r="P631" s="23"/>
      <c r="Q631" s="23"/>
      <c r="R631" s="23"/>
      <c r="S631" s="19"/>
      <c r="V631" s="16"/>
      <c r="W631" s="14"/>
      <c r="X631" s="3"/>
      <c r="Y631" s="3"/>
      <c r="AC631" s="123"/>
      <c r="AD631" s="22"/>
    </row>
    <row r="632" spans="3:30">
      <c r="C632" s="15"/>
      <c r="D632" s="16"/>
      <c r="F632" s="17"/>
      <c r="I632" s="18"/>
      <c r="J632" s="18"/>
      <c r="M632" s="19"/>
      <c r="N632" s="23"/>
      <c r="O632" s="23"/>
      <c r="P632" s="23"/>
      <c r="Q632" s="23"/>
      <c r="R632" s="23"/>
      <c r="S632" s="19"/>
      <c r="V632" s="16"/>
      <c r="W632" s="14"/>
      <c r="X632" s="3"/>
      <c r="Y632" s="3"/>
      <c r="AC632" s="123"/>
      <c r="AD632" s="22"/>
    </row>
    <row r="633" spans="3:30">
      <c r="C633" s="15"/>
      <c r="D633" s="16"/>
      <c r="F633" s="17"/>
      <c r="I633" s="18"/>
      <c r="J633" s="18"/>
      <c r="M633" s="19"/>
      <c r="N633" s="23"/>
      <c r="O633" s="23"/>
      <c r="P633" s="23"/>
      <c r="Q633" s="23"/>
      <c r="R633" s="23"/>
      <c r="S633" s="19"/>
      <c r="V633" s="16"/>
      <c r="W633" s="14"/>
      <c r="X633" s="3"/>
      <c r="Y633" s="3"/>
      <c r="AC633" s="123"/>
      <c r="AD633" s="22"/>
    </row>
    <row r="634" spans="3:30">
      <c r="C634" s="15"/>
      <c r="D634" s="16"/>
      <c r="F634" s="17"/>
      <c r="I634" s="18"/>
      <c r="J634" s="18"/>
      <c r="M634" s="19"/>
      <c r="N634" s="23"/>
      <c r="O634" s="23"/>
      <c r="P634" s="23"/>
      <c r="Q634" s="23"/>
      <c r="R634" s="23"/>
      <c r="S634" s="19"/>
      <c r="V634" s="16"/>
      <c r="W634" s="14"/>
      <c r="X634" s="3"/>
      <c r="Y634" s="3"/>
      <c r="AC634" s="123"/>
      <c r="AD634" s="22"/>
    </row>
    <row r="635" spans="3:30">
      <c r="C635" s="15"/>
      <c r="D635" s="16"/>
      <c r="F635" s="17"/>
      <c r="I635" s="18"/>
      <c r="J635" s="18"/>
      <c r="M635" s="19"/>
      <c r="N635" s="23"/>
      <c r="O635" s="23"/>
      <c r="P635" s="23"/>
      <c r="Q635" s="23"/>
      <c r="R635" s="23"/>
      <c r="S635" s="19"/>
      <c r="V635" s="16"/>
      <c r="W635" s="14"/>
      <c r="X635" s="3"/>
      <c r="Y635" s="3"/>
      <c r="AC635" s="123"/>
      <c r="AD635" s="22"/>
    </row>
    <row r="636" spans="3:30">
      <c r="C636" s="15"/>
      <c r="D636" s="16"/>
      <c r="F636" s="17"/>
      <c r="I636" s="18"/>
      <c r="J636" s="18"/>
      <c r="M636" s="19"/>
      <c r="N636" s="23"/>
      <c r="O636" s="23"/>
      <c r="P636" s="23"/>
      <c r="Q636" s="23"/>
      <c r="R636" s="23"/>
      <c r="S636" s="19"/>
      <c r="V636" s="16"/>
      <c r="W636" s="14"/>
      <c r="X636" s="3"/>
      <c r="Y636" s="3"/>
      <c r="AC636" s="123"/>
      <c r="AD636" s="22"/>
    </row>
    <row r="637" spans="3:30">
      <c r="C637" s="15"/>
      <c r="D637" s="16"/>
      <c r="F637" s="17"/>
      <c r="I637" s="18"/>
      <c r="J637" s="18"/>
      <c r="M637" s="19"/>
      <c r="N637" s="23"/>
      <c r="O637" s="23"/>
      <c r="P637" s="23"/>
      <c r="Q637" s="23"/>
      <c r="R637" s="23"/>
      <c r="S637" s="19"/>
      <c r="V637" s="16"/>
      <c r="W637" s="14"/>
      <c r="X637" s="3"/>
      <c r="Y637" s="3"/>
      <c r="AC637" s="123"/>
      <c r="AD637" s="22"/>
    </row>
    <row r="638" spans="3:30">
      <c r="C638" s="15"/>
      <c r="D638" s="16"/>
      <c r="F638" s="17"/>
      <c r="I638" s="18"/>
      <c r="J638" s="18"/>
      <c r="M638" s="19"/>
      <c r="N638" s="23"/>
      <c r="O638" s="23"/>
      <c r="P638" s="23"/>
      <c r="Q638" s="23"/>
      <c r="R638" s="23"/>
      <c r="S638" s="19"/>
      <c r="V638" s="16"/>
      <c r="W638" s="14"/>
      <c r="X638" s="3"/>
      <c r="Y638" s="3"/>
      <c r="AC638" s="123"/>
      <c r="AD638" s="22"/>
    </row>
    <row r="639" spans="3:30">
      <c r="C639" s="15"/>
      <c r="D639" s="16"/>
      <c r="F639" s="17"/>
      <c r="I639" s="18"/>
      <c r="J639" s="18"/>
      <c r="M639" s="19"/>
      <c r="N639" s="23"/>
      <c r="O639" s="23"/>
      <c r="P639" s="23"/>
      <c r="Q639" s="23"/>
      <c r="R639" s="23"/>
      <c r="S639" s="19"/>
      <c r="V639" s="16"/>
      <c r="W639" s="14"/>
      <c r="X639" s="3"/>
      <c r="Y639" s="3"/>
      <c r="AC639" s="123"/>
      <c r="AD639" s="22"/>
    </row>
    <row r="640" spans="3:30">
      <c r="C640" s="15"/>
      <c r="D640" s="16"/>
      <c r="F640" s="17"/>
      <c r="I640" s="18"/>
      <c r="J640" s="18"/>
      <c r="M640" s="19"/>
      <c r="N640" s="23"/>
      <c r="O640" s="23"/>
      <c r="P640" s="23"/>
      <c r="Q640" s="23"/>
      <c r="R640" s="23"/>
      <c r="S640" s="19"/>
      <c r="V640" s="16"/>
      <c r="W640" s="14"/>
      <c r="X640" s="3"/>
      <c r="Y640" s="3"/>
      <c r="AC640" s="123"/>
      <c r="AD640" s="22"/>
    </row>
    <row r="641" spans="3:30">
      <c r="C641" s="15"/>
      <c r="D641" s="16"/>
      <c r="F641" s="17"/>
      <c r="I641" s="18"/>
      <c r="J641" s="18"/>
      <c r="M641" s="19"/>
      <c r="N641" s="23"/>
      <c r="O641" s="23"/>
      <c r="P641" s="23"/>
      <c r="Q641" s="23"/>
      <c r="R641" s="23"/>
      <c r="S641" s="19"/>
      <c r="V641" s="16"/>
      <c r="W641" s="14"/>
      <c r="X641" s="3"/>
      <c r="Y641" s="3"/>
      <c r="AC641" s="123"/>
      <c r="AD641" s="22"/>
    </row>
    <row r="642" spans="3:30">
      <c r="C642" s="15"/>
      <c r="D642" s="16"/>
      <c r="F642" s="17"/>
      <c r="I642" s="18"/>
      <c r="J642" s="18"/>
      <c r="M642" s="19"/>
      <c r="N642" s="23"/>
      <c r="O642" s="23"/>
      <c r="P642" s="23"/>
      <c r="Q642" s="23"/>
      <c r="R642" s="23"/>
      <c r="S642" s="19"/>
      <c r="V642" s="16"/>
      <c r="W642" s="14"/>
      <c r="X642" s="3"/>
      <c r="Y642" s="3"/>
      <c r="AC642" s="123"/>
      <c r="AD642" s="22"/>
    </row>
    <row r="643" spans="3:30">
      <c r="C643" s="15"/>
      <c r="D643" s="16"/>
      <c r="F643" s="17"/>
      <c r="I643" s="18"/>
      <c r="J643" s="18"/>
      <c r="M643" s="19"/>
      <c r="N643" s="23"/>
      <c r="O643" s="23"/>
      <c r="P643" s="23"/>
      <c r="Q643" s="23"/>
      <c r="R643" s="23"/>
      <c r="S643" s="19"/>
      <c r="V643" s="16"/>
      <c r="W643" s="14"/>
      <c r="X643" s="3"/>
      <c r="Y643" s="3"/>
      <c r="AC643" s="123"/>
      <c r="AD643" s="22"/>
    </row>
    <row r="644" spans="3:30">
      <c r="C644" s="15"/>
      <c r="D644" s="16"/>
      <c r="F644" s="17"/>
      <c r="I644" s="18"/>
      <c r="J644" s="18"/>
      <c r="M644" s="19"/>
      <c r="N644" s="23"/>
      <c r="O644" s="23"/>
      <c r="P644" s="23"/>
      <c r="Q644" s="23"/>
      <c r="R644" s="23"/>
      <c r="S644" s="19"/>
      <c r="V644" s="16"/>
      <c r="W644" s="14"/>
      <c r="X644" s="3"/>
      <c r="Y644" s="3"/>
      <c r="AC644" s="123"/>
      <c r="AD644" s="22"/>
    </row>
    <row r="645" spans="3:30">
      <c r="C645" s="15"/>
      <c r="D645" s="16"/>
      <c r="F645" s="17"/>
      <c r="I645" s="18"/>
      <c r="J645" s="18"/>
      <c r="M645" s="19"/>
      <c r="N645" s="23"/>
      <c r="O645" s="23"/>
      <c r="P645" s="23"/>
      <c r="Q645" s="23"/>
      <c r="R645" s="23"/>
      <c r="S645" s="19"/>
      <c r="V645" s="16"/>
      <c r="W645" s="14"/>
      <c r="X645" s="3"/>
      <c r="Y645" s="3"/>
      <c r="AC645" s="123"/>
      <c r="AD645" s="22"/>
    </row>
    <row r="646" spans="3:30">
      <c r="C646" s="15"/>
      <c r="D646" s="16"/>
      <c r="F646" s="17"/>
      <c r="I646" s="18"/>
      <c r="J646" s="18"/>
      <c r="M646" s="19"/>
      <c r="N646" s="23"/>
      <c r="O646" s="23"/>
      <c r="P646" s="23"/>
      <c r="Q646" s="23"/>
      <c r="R646" s="23"/>
      <c r="S646" s="19"/>
      <c r="V646" s="16"/>
      <c r="W646" s="14"/>
      <c r="X646" s="3"/>
      <c r="Y646" s="3"/>
      <c r="AC646" s="123"/>
      <c r="AD646" s="22"/>
    </row>
    <row r="647" spans="3:30">
      <c r="C647" s="15"/>
      <c r="D647" s="16"/>
      <c r="F647" s="17"/>
      <c r="I647" s="18"/>
      <c r="J647" s="18"/>
      <c r="M647" s="19"/>
      <c r="N647" s="23"/>
      <c r="O647" s="23"/>
      <c r="P647" s="23"/>
      <c r="Q647" s="23"/>
      <c r="R647" s="23"/>
      <c r="S647" s="19"/>
      <c r="V647" s="16"/>
      <c r="W647" s="14"/>
      <c r="X647" s="3"/>
      <c r="Y647" s="3"/>
      <c r="AC647" s="123"/>
      <c r="AD647" s="22"/>
    </row>
    <row r="648" spans="3:30">
      <c r="C648" s="15"/>
      <c r="D648" s="16"/>
      <c r="F648" s="17"/>
      <c r="I648" s="18"/>
      <c r="J648" s="18"/>
      <c r="M648" s="19"/>
      <c r="N648" s="23"/>
      <c r="O648" s="23"/>
      <c r="P648" s="23"/>
      <c r="Q648" s="23"/>
      <c r="R648" s="23"/>
      <c r="S648" s="19"/>
      <c r="V648" s="16"/>
      <c r="W648" s="14"/>
      <c r="X648" s="3"/>
      <c r="Y648" s="3"/>
      <c r="AC648" s="123"/>
      <c r="AD648" s="22"/>
    </row>
    <row r="649" spans="3:30">
      <c r="C649" s="15"/>
      <c r="D649" s="16"/>
      <c r="F649" s="17"/>
      <c r="I649" s="18"/>
      <c r="J649" s="18"/>
      <c r="M649" s="19"/>
      <c r="N649" s="23"/>
      <c r="O649" s="23"/>
      <c r="P649" s="23"/>
      <c r="Q649" s="23"/>
      <c r="R649" s="23"/>
      <c r="S649" s="19"/>
      <c r="V649" s="16"/>
      <c r="W649" s="14"/>
      <c r="X649" s="3"/>
      <c r="Y649" s="3"/>
      <c r="AC649" s="123"/>
      <c r="AD649" s="22"/>
    </row>
    <row r="650" spans="3:30">
      <c r="C650" s="15"/>
      <c r="D650" s="16"/>
      <c r="F650" s="17"/>
      <c r="I650" s="18"/>
      <c r="J650" s="18"/>
      <c r="M650" s="19"/>
      <c r="N650" s="23"/>
      <c r="O650" s="23"/>
      <c r="P650" s="23"/>
      <c r="Q650" s="23"/>
      <c r="R650" s="23"/>
      <c r="S650" s="19"/>
      <c r="V650" s="16"/>
      <c r="W650" s="14"/>
      <c r="X650" s="3"/>
      <c r="Y650" s="3"/>
      <c r="AC650" s="123"/>
      <c r="AD650" s="22"/>
    </row>
    <row r="651" spans="3:30">
      <c r="C651" s="15"/>
      <c r="D651" s="16"/>
      <c r="F651" s="17"/>
      <c r="I651" s="18"/>
      <c r="J651" s="18"/>
      <c r="M651" s="19"/>
      <c r="N651" s="23"/>
      <c r="O651" s="23"/>
      <c r="P651" s="23"/>
      <c r="Q651" s="23"/>
      <c r="R651" s="23"/>
      <c r="S651" s="19"/>
      <c r="V651" s="16"/>
      <c r="W651" s="14"/>
      <c r="X651" s="3"/>
      <c r="Y651" s="3"/>
      <c r="AC651" s="123"/>
      <c r="AD651" s="22"/>
    </row>
    <row r="652" spans="3:30">
      <c r="C652" s="15"/>
      <c r="D652" s="16"/>
      <c r="F652" s="17"/>
      <c r="I652" s="18"/>
      <c r="J652" s="18"/>
      <c r="M652" s="19"/>
      <c r="N652" s="23"/>
      <c r="O652" s="23"/>
      <c r="P652" s="23"/>
      <c r="Q652" s="23"/>
      <c r="R652" s="23"/>
      <c r="S652" s="19"/>
      <c r="V652" s="16"/>
      <c r="W652" s="14"/>
      <c r="X652" s="3"/>
      <c r="Y652" s="3"/>
      <c r="AC652" s="123"/>
      <c r="AD652" s="22"/>
    </row>
    <row r="653" spans="3:30">
      <c r="C653" s="15"/>
      <c r="D653" s="16"/>
      <c r="F653" s="17"/>
      <c r="I653" s="18"/>
      <c r="J653" s="18"/>
      <c r="M653" s="19"/>
      <c r="N653" s="23"/>
      <c r="O653" s="23"/>
      <c r="P653" s="23"/>
      <c r="Q653" s="23"/>
      <c r="R653" s="23"/>
      <c r="S653" s="19"/>
      <c r="V653" s="16"/>
      <c r="W653" s="14"/>
      <c r="X653" s="3"/>
      <c r="Y653" s="3"/>
      <c r="AC653" s="123"/>
      <c r="AD653" s="22"/>
    </row>
    <row r="654" spans="3:30">
      <c r="C654" s="15"/>
      <c r="D654" s="16"/>
      <c r="F654" s="17"/>
      <c r="I654" s="18"/>
      <c r="J654" s="18"/>
      <c r="M654" s="19"/>
      <c r="N654" s="23"/>
      <c r="O654" s="23"/>
      <c r="P654" s="23"/>
      <c r="Q654" s="23"/>
      <c r="R654" s="23"/>
      <c r="S654" s="19"/>
      <c r="V654" s="16"/>
      <c r="W654" s="14"/>
      <c r="X654" s="3"/>
      <c r="Y654" s="3"/>
      <c r="AC654" s="123"/>
      <c r="AD654" s="22"/>
    </row>
    <row r="655" spans="3:30">
      <c r="C655" s="15"/>
      <c r="D655" s="16"/>
      <c r="F655" s="17"/>
      <c r="I655" s="18"/>
      <c r="J655" s="18"/>
      <c r="M655" s="19"/>
      <c r="N655" s="23"/>
      <c r="O655" s="23"/>
      <c r="P655" s="23"/>
      <c r="Q655" s="23"/>
      <c r="R655" s="23"/>
      <c r="S655" s="19"/>
      <c r="V655" s="16"/>
      <c r="W655" s="14"/>
      <c r="X655" s="3"/>
      <c r="Y655" s="3"/>
      <c r="AC655" s="123"/>
      <c r="AD655" s="22"/>
    </row>
    <row r="656" spans="3:30">
      <c r="C656" s="15"/>
      <c r="D656" s="16"/>
      <c r="F656" s="17"/>
      <c r="I656" s="18"/>
      <c r="J656" s="18"/>
      <c r="M656" s="19"/>
      <c r="N656" s="23"/>
      <c r="O656" s="23"/>
      <c r="P656" s="23"/>
      <c r="Q656" s="23"/>
      <c r="R656" s="23"/>
      <c r="S656" s="19"/>
      <c r="V656" s="16"/>
      <c r="W656" s="14"/>
      <c r="X656" s="3"/>
      <c r="Y656" s="3"/>
      <c r="AC656" s="123"/>
    </row>
    <row r="657" spans="3:29">
      <c r="C657" s="15"/>
      <c r="D657" s="16"/>
      <c r="F657" s="17"/>
      <c r="I657" s="18"/>
      <c r="J657" s="18"/>
      <c r="M657" s="19"/>
      <c r="N657" s="23"/>
      <c r="O657" s="23"/>
      <c r="P657" s="23"/>
      <c r="Q657" s="23"/>
      <c r="R657" s="23"/>
      <c r="S657" s="19"/>
      <c r="T657" s="14"/>
      <c r="U657" s="14"/>
      <c r="V657" s="16"/>
      <c r="W657" s="14"/>
      <c r="X657" s="3"/>
      <c r="Y657" s="3"/>
      <c r="AC657" s="123"/>
    </row>
    <row r="658" spans="3:29">
      <c r="C658" s="15"/>
      <c r="D658" s="16"/>
      <c r="F658" s="17"/>
      <c r="I658" s="18"/>
      <c r="J658" s="18"/>
      <c r="M658" s="19"/>
      <c r="N658" s="23"/>
      <c r="O658" s="23"/>
      <c r="P658" s="23"/>
      <c r="Q658" s="23"/>
      <c r="R658" s="23"/>
      <c r="S658" s="19"/>
      <c r="T658" s="14"/>
      <c r="U658" s="14"/>
      <c r="V658" s="16"/>
      <c r="W658" s="14"/>
      <c r="X658" s="3"/>
      <c r="Y658" s="3"/>
      <c r="AC658" s="123"/>
    </row>
    <row r="659" spans="3:29">
      <c r="C659" s="15"/>
      <c r="D659" s="16"/>
      <c r="F659" s="17"/>
      <c r="I659" s="18"/>
      <c r="J659" s="18"/>
      <c r="M659" s="19"/>
      <c r="N659" s="23"/>
      <c r="O659" s="23"/>
      <c r="P659" s="23"/>
      <c r="Q659" s="23"/>
      <c r="R659" s="23"/>
      <c r="S659" s="19"/>
      <c r="T659" s="14"/>
      <c r="U659" s="14"/>
      <c r="V659" s="16"/>
      <c r="W659" s="14"/>
      <c r="X659" s="3"/>
      <c r="Y659" s="3"/>
      <c r="AC659" s="123"/>
    </row>
    <row r="660" spans="3:29">
      <c r="C660" s="15"/>
      <c r="D660" s="16"/>
      <c r="F660" s="17"/>
      <c r="I660" s="18"/>
      <c r="J660" s="18"/>
      <c r="M660" s="19"/>
      <c r="N660" s="23"/>
      <c r="O660" s="23"/>
      <c r="P660" s="23"/>
      <c r="Q660" s="23"/>
      <c r="R660" s="23"/>
      <c r="S660" s="19"/>
      <c r="T660" s="14"/>
      <c r="U660" s="14"/>
      <c r="V660" s="16"/>
      <c r="W660" s="14"/>
      <c r="X660" s="3"/>
      <c r="Y660" s="3"/>
      <c r="AC660" s="123"/>
    </row>
    <row r="661" spans="3:29">
      <c r="C661" s="15"/>
      <c r="D661" s="16"/>
      <c r="F661" s="17"/>
      <c r="I661" s="18"/>
      <c r="J661" s="18"/>
      <c r="M661" s="19"/>
      <c r="N661" s="23"/>
      <c r="O661" s="23"/>
      <c r="P661" s="23"/>
      <c r="Q661" s="23"/>
      <c r="R661" s="23"/>
      <c r="S661" s="19"/>
      <c r="T661" s="14"/>
      <c r="U661" s="14"/>
      <c r="V661" s="16"/>
      <c r="W661" s="14"/>
      <c r="X661" s="3"/>
      <c r="Y661" s="3"/>
      <c r="AC661" s="123"/>
    </row>
    <row r="662" spans="3:29">
      <c r="C662" s="15"/>
      <c r="D662" s="16"/>
      <c r="F662" s="17"/>
      <c r="I662" s="18"/>
      <c r="J662" s="18"/>
      <c r="M662" s="19"/>
      <c r="N662" s="23"/>
      <c r="O662" s="23"/>
      <c r="P662" s="23"/>
      <c r="Q662" s="23"/>
      <c r="R662" s="23"/>
      <c r="S662" s="19"/>
      <c r="T662" s="14"/>
      <c r="U662" s="14"/>
      <c r="V662" s="16"/>
      <c r="W662" s="14"/>
      <c r="X662" s="3"/>
      <c r="Y662" s="3"/>
      <c r="AC662" s="123"/>
    </row>
    <row r="663" spans="3:29">
      <c r="C663" s="15"/>
      <c r="D663" s="16"/>
      <c r="F663" s="17"/>
      <c r="I663" s="18"/>
      <c r="J663" s="18"/>
      <c r="M663" s="19"/>
      <c r="N663" s="23"/>
      <c r="O663" s="23"/>
      <c r="P663" s="23"/>
      <c r="Q663" s="23"/>
      <c r="R663" s="23"/>
      <c r="S663" s="19"/>
      <c r="T663" s="14"/>
      <c r="U663" s="14"/>
      <c r="V663" s="16"/>
      <c r="W663" s="14"/>
      <c r="X663" s="3"/>
      <c r="Y663" s="3"/>
      <c r="Z663" s="14"/>
      <c r="AC663" s="123"/>
    </row>
    <row r="664" spans="3:29">
      <c r="C664" s="15"/>
      <c r="D664" s="16"/>
      <c r="F664" s="17"/>
      <c r="I664" s="18"/>
      <c r="J664" s="18"/>
      <c r="M664" s="19"/>
      <c r="N664" s="23"/>
      <c r="O664" s="23"/>
      <c r="P664" s="23"/>
      <c r="Q664" s="23"/>
      <c r="R664" s="23"/>
      <c r="S664" s="19"/>
      <c r="T664" s="14"/>
      <c r="U664" s="14"/>
      <c r="V664" s="16"/>
      <c r="W664" s="14"/>
      <c r="X664" s="3"/>
      <c r="Y664" s="3"/>
      <c r="Z664" s="14"/>
      <c r="AC664" s="123"/>
    </row>
    <row r="665" spans="3:29">
      <c r="C665" s="15"/>
      <c r="D665" s="16"/>
      <c r="F665" s="17"/>
      <c r="I665" s="18"/>
      <c r="J665" s="18"/>
      <c r="M665" s="19"/>
      <c r="N665" s="23"/>
      <c r="O665" s="23"/>
      <c r="P665" s="23"/>
      <c r="Q665" s="23"/>
      <c r="R665" s="23"/>
      <c r="S665" s="19"/>
      <c r="T665" s="14"/>
      <c r="U665" s="14"/>
      <c r="V665" s="16"/>
      <c r="W665" s="14"/>
      <c r="X665" s="3"/>
      <c r="Y665" s="3"/>
      <c r="Z665" s="14"/>
      <c r="AC665" s="123"/>
    </row>
    <row r="666" spans="3:29">
      <c r="C666" s="15"/>
      <c r="D666" s="16"/>
      <c r="F666" s="17"/>
      <c r="I666" s="18"/>
      <c r="J666" s="18"/>
      <c r="M666" s="19"/>
      <c r="N666" s="23"/>
      <c r="O666" s="23"/>
      <c r="P666" s="23"/>
      <c r="Q666" s="23"/>
      <c r="R666" s="23"/>
      <c r="S666" s="19"/>
      <c r="T666" s="14"/>
      <c r="U666" s="14"/>
      <c r="V666" s="16"/>
      <c r="W666" s="14"/>
      <c r="X666" s="3"/>
      <c r="Y666" s="3"/>
      <c r="Z666" s="14"/>
      <c r="AC666" s="123"/>
    </row>
    <row r="667" spans="3:29" ht="13.5" thickBot="1">
      <c r="C667" s="15"/>
      <c r="D667" s="16"/>
      <c r="F667" s="17"/>
      <c r="I667" s="18"/>
      <c r="J667" s="18"/>
      <c r="M667" s="24"/>
      <c r="N667" s="25"/>
      <c r="O667" s="25"/>
      <c r="P667" s="25"/>
      <c r="Q667" s="25"/>
      <c r="R667" s="25"/>
      <c r="S667" s="24"/>
      <c r="T667" s="14"/>
      <c r="U667" s="14"/>
      <c r="V667" s="16"/>
      <c r="W667" s="14"/>
      <c r="X667" s="3"/>
      <c r="Y667" s="3"/>
      <c r="Z667" s="14"/>
      <c r="AC667" s="123"/>
    </row>
    <row r="668" spans="3:29">
      <c r="C668" s="15"/>
      <c r="D668" s="16"/>
      <c r="F668" s="17"/>
      <c r="I668" s="18"/>
      <c r="J668" s="18"/>
      <c r="M668" s="20"/>
      <c r="N668" s="21"/>
      <c r="O668" s="21"/>
      <c r="P668" s="21"/>
      <c r="Q668" s="21"/>
      <c r="R668" s="21"/>
      <c r="S668" s="20"/>
      <c r="T668" s="14"/>
      <c r="U668" s="14"/>
      <c r="V668" s="16"/>
      <c r="W668" s="14"/>
      <c r="X668" s="3"/>
      <c r="Y668" s="3"/>
      <c r="Z668" s="14"/>
      <c r="AC668" s="123"/>
    </row>
    <row r="669" spans="3:29">
      <c r="C669" s="15"/>
      <c r="D669" s="16"/>
      <c r="F669" s="17"/>
      <c r="I669" s="18"/>
      <c r="J669" s="18"/>
      <c r="M669" s="19"/>
      <c r="N669" s="23"/>
      <c r="O669" s="23"/>
      <c r="P669" s="23"/>
      <c r="Q669" s="23"/>
      <c r="R669" s="23"/>
      <c r="S669" s="19"/>
      <c r="T669" s="14"/>
      <c r="U669" s="14"/>
      <c r="V669" s="16"/>
      <c r="W669" s="14"/>
      <c r="X669" s="3"/>
      <c r="Y669" s="3"/>
      <c r="Z669" s="14"/>
      <c r="AC669" s="123"/>
    </row>
    <row r="670" spans="3:29">
      <c r="C670" s="15"/>
      <c r="D670" s="16"/>
      <c r="F670" s="17"/>
      <c r="I670" s="18"/>
      <c r="J670" s="18"/>
      <c r="M670" s="19"/>
      <c r="N670" s="23"/>
      <c r="O670" s="23"/>
      <c r="P670" s="23"/>
      <c r="Q670" s="23"/>
      <c r="R670" s="23"/>
      <c r="S670" s="19"/>
      <c r="T670" s="14"/>
      <c r="U670" s="14"/>
      <c r="V670" s="16"/>
      <c r="W670" s="14"/>
      <c r="X670" s="3"/>
      <c r="Y670" s="3"/>
      <c r="Z670" s="14"/>
      <c r="AC670" s="123"/>
    </row>
    <row r="671" spans="3:29">
      <c r="C671" s="15"/>
      <c r="D671" s="16"/>
      <c r="F671" s="17"/>
      <c r="I671" s="18"/>
      <c r="J671" s="18"/>
      <c r="M671" s="19"/>
      <c r="N671" s="23"/>
      <c r="O671" s="23"/>
      <c r="P671" s="23"/>
      <c r="Q671" s="23"/>
      <c r="R671" s="23"/>
      <c r="S671" s="19"/>
      <c r="T671" s="14"/>
      <c r="U671" s="14"/>
      <c r="V671" s="16"/>
      <c r="W671" s="14"/>
      <c r="X671" s="3"/>
      <c r="Y671" s="3"/>
      <c r="Z671" s="14"/>
      <c r="AC671" s="123"/>
    </row>
    <row r="672" spans="3:29">
      <c r="C672" s="15"/>
      <c r="D672" s="16"/>
      <c r="F672" s="17"/>
      <c r="I672" s="18"/>
      <c r="J672" s="18"/>
      <c r="M672" s="19"/>
      <c r="N672" s="23"/>
      <c r="O672" s="23"/>
      <c r="P672" s="23"/>
      <c r="Q672" s="23"/>
      <c r="R672" s="23"/>
      <c r="S672" s="19"/>
      <c r="T672" s="14"/>
      <c r="U672" s="14"/>
      <c r="V672" s="16"/>
      <c r="W672" s="14"/>
      <c r="X672" s="3"/>
      <c r="Y672" s="3"/>
      <c r="Z672" s="14"/>
      <c r="AC672" s="123"/>
    </row>
    <row r="673" spans="3:29">
      <c r="C673" s="15"/>
      <c r="D673" s="16"/>
      <c r="F673" s="17"/>
      <c r="I673" s="18"/>
      <c r="J673" s="18"/>
      <c r="M673" s="19"/>
      <c r="N673" s="23"/>
      <c r="O673" s="23"/>
      <c r="P673" s="23"/>
      <c r="Q673" s="23"/>
      <c r="R673" s="23"/>
      <c r="S673" s="19"/>
      <c r="T673" s="14"/>
      <c r="U673" s="14"/>
      <c r="V673" s="16"/>
      <c r="W673" s="14"/>
      <c r="X673" s="3"/>
      <c r="Y673" s="3"/>
      <c r="Z673" s="14"/>
      <c r="AC673" s="123"/>
    </row>
    <row r="674" spans="3:29">
      <c r="C674" s="15"/>
      <c r="D674" s="16"/>
      <c r="F674" s="17"/>
      <c r="I674" s="18"/>
      <c r="J674" s="18"/>
      <c r="M674" s="19"/>
      <c r="N674" s="23"/>
      <c r="O674" s="23"/>
      <c r="P674" s="23"/>
      <c r="Q674" s="23"/>
      <c r="R674" s="23"/>
      <c r="S674" s="19"/>
      <c r="T674" s="14"/>
      <c r="U674" s="14"/>
      <c r="V674" s="16"/>
      <c r="W674" s="14"/>
      <c r="X674" s="3"/>
      <c r="Y674" s="3"/>
      <c r="Z674" s="14"/>
      <c r="AC674" s="123"/>
    </row>
    <row r="675" spans="3:29">
      <c r="C675" s="15"/>
      <c r="D675" s="16"/>
      <c r="F675" s="17"/>
      <c r="I675" s="18"/>
      <c r="J675" s="18"/>
      <c r="M675" s="19"/>
      <c r="N675" s="23"/>
      <c r="O675" s="23"/>
      <c r="P675" s="23"/>
      <c r="Q675" s="23"/>
      <c r="R675" s="23"/>
      <c r="S675" s="19"/>
      <c r="T675" s="14"/>
      <c r="U675" s="14"/>
      <c r="V675" s="16"/>
      <c r="W675" s="14"/>
      <c r="X675" s="3"/>
      <c r="Y675" s="3"/>
      <c r="Z675" s="14"/>
      <c r="AC675" s="123"/>
    </row>
    <row r="676" spans="3:29">
      <c r="C676" s="15"/>
      <c r="D676" s="16"/>
      <c r="F676" s="17"/>
      <c r="I676" s="18"/>
      <c r="J676" s="18"/>
      <c r="M676" s="19"/>
      <c r="N676" s="23"/>
      <c r="O676" s="23"/>
      <c r="P676" s="23"/>
      <c r="Q676" s="23"/>
      <c r="R676" s="23"/>
      <c r="S676" s="19"/>
      <c r="T676" s="14"/>
      <c r="U676" s="14"/>
      <c r="V676" s="16"/>
      <c r="W676" s="14"/>
      <c r="X676" s="3"/>
      <c r="Y676" s="3"/>
      <c r="Z676" s="14"/>
      <c r="AC676" s="123"/>
    </row>
    <row r="677" spans="3:29">
      <c r="C677" s="15"/>
      <c r="D677" s="16"/>
      <c r="F677" s="17"/>
      <c r="I677" s="18"/>
      <c r="J677" s="18"/>
      <c r="M677" s="19"/>
      <c r="N677" s="23"/>
      <c r="O677" s="23"/>
      <c r="P677" s="23"/>
      <c r="Q677" s="23"/>
      <c r="R677" s="23"/>
      <c r="S677" s="19"/>
      <c r="T677" s="14"/>
      <c r="U677" s="14"/>
      <c r="V677" s="16"/>
      <c r="W677" s="14"/>
      <c r="X677" s="3"/>
      <c r="Y677" s="3"/>
      <c r="Z677" s="14"/>
      <c r="AC677" s="123"/>
    </row>
    <row r="678" spans="3:29">
      <c r="C678" s="15"/>
      <c r="D678" s="16"/>
      <c r="F678" s="17"/>
      <c r="I678" s="18"/>
      <c r="J678" s="18"/>
      <c r="M678" s="19"/>
      <c r="N678" s="23"/>
      <c r="O678" s="23"/>
      <c r="P678" s="23"/>
      <c r="Q678" s="23"/>
      <c r="R678" s="23"/>
      <c r="S678" s="19"/>
      <c r="T678" s="14"/>
      <c r="U678" s="14"/>
      <c r="V678" s="16"/>
      <c r="W678" s="14"/>
      <c r="X678" s="3"/>
      <c r="Y678" s="3"/>
      <c r="Z678" s="14"/>
      <c r="AC678" s="123"/>
    </row>
    <row r="679" spans="3:29">
      <c r="C679" s="15"/>
      <c r="D679" s="16"/>
      <c r="F679" s="17"/>
      <c r="I679" s="18"/>
      <c r="J679" s="18"/>
      <c r="M679" s="19"/>
      <c r="N679" s="23"/>
      <c r="O679" s="23"/>
      <c r="P679" s="23"/>
      <c r="Q679" s="23"/>
      <c r="R679" s="23"/>
      <c r="S679" s="19"/>
      <c r="T679" s="14"/>
      <c r="U679" s="14"/>
      <c r="V679" s="16"/>
      <c r="W679" s="14"/>
      <c r="X679" s="3"/>
      <c r="Y679" s="3"/>
      <c r="Z679" s="14"/>
      <c r="AC679" s="123"/>
    </row>
    <row r="680" spans="3:29">
      <c r="C680" s="15"/>
      <c r="D680" s="16"/>
      <c r="F680" s="17"/>
      <c r="I680" s="18"/>
      <c r="J680" s="18"/>
      <c r="M680" s="19"/>
      <c r="N680" s="23"/>
      <c r="O680" s="23"/>
      <c r="P680" s="23"/>
      <c r="Q680" s="23"/>
      <c r="R680" s="23"/>
      <c r="S680" s="19"/>
      <c r="T680" s="14"/>
      <c r="U680" s="14"/>
      <c r="V680" s="16"/>
      <c r="W680" s="14"/>
      <c r="X680" s="3"/>
      <c r="Y680" s="3"/>
      <c r="Z680" s="14"/>
      <c r="AC680" s="123"/>
    </row>
    <row r="681" spans="3:29">
      <c r="C681" s="15"/>
      <c r="D681" s="16"/>
      <c r="F681" s="17"/>
      <c r="I681" s="18"/>
      <c r="J681" s="18"/>
      <c r="M681" s="19"/>
      <c r="N681" s="23"/>
      <c r="O681" s="23"/>
      <c r="P681" s="23"/>
      <c r="Q681" s="23"/>
      <c r="R681" s="23"/>
      <c r="S681" s="19"/>
      <c r="T681" s="14"/>
      <c r="U681" s="14"/>
      <c r="V681" s="16"/>
      <c r="W681" s="14"/>
      <c r="X681" s="3"/>
      <c r="Y681" s="3"/>
      <c r="Z681" s="14"/>
      <c r="AC681" s="123"/>
    </row>
    <row r="682" spans="3:29">
      <c r="C682" s="15"/>
      <c r="D682" s="16"/>
      <c r="F682" s="17"/>
      <c r="I682" s="18"/>
      <c r="J682" s="18"/>
      <c r="M682" s="19"/>
      <c r="N682" s="23"/>
      <c r="O682" s="23"/>
      <c r="P682" s="23"/>
      <c r="Q682" s="23"/>
      <c r="R682" s="23"/>
      <c r="S682" s="19"/>
      <c r="T682" s="14"/>
      <c r="U682" s="14"/>
      <c r="V682" s="16"/>
      <c r="W682" s="14"/>
      <c r="X682" s="3"/>
      <c r="Y682" s="3"/>
      <c r="Z682" s="14"/>
      <c r="AC682" s="123"/>
    </row>
    <row r="683" spans="3:29">
      <c r="C683" s="15"/>
      <c r="D683" s="16"/>
      <c r="F683" s="17"/>
      <c r="I683" s="18"/>
      <c r="J683" s="18"/>
      <c r="M683" s="19"/>
      <c r="N683" s="23"/>
      <c r="O683" s="23"/>
      <c r="P683" s="23"/>
      <c r="Q683" s="23"/>
      <c r="R683" s="23"/>
      <c r="S683" s="19"/>
      <c r="T683" s="14"/>
      <c r="U683" s="14"/>
      <c r="V683" s="16"/>
      <c r="W683" s="14"/>
      <c r="X683" s="3"/>
      <c r="Y683" s="3"/>
      <c r="Z683" s="14"/>
      <c r="AC683" s="123"/>
    </row>
    <row r="684" spans="3:29">
      <c r="C684" s="15"/>
      <c r="D684" s="16"/>
      <c r="F684" s="17"/>
      <c r="I684" s="18"/>
      <c r="J684" s="18"/>
      <c r="M684" s="19"/>
      <c r="N684" s="23"/>
      <c r="O684" s="23"/>
      <c r="P684" s="23"/>
      <c r="Q684" s="23"/>
      <c r="R684" s="23"/>
      <c r="S684" s="19"/>
      <c r="T684" s="14"/>
      <c r="U684" s="14"/>
      <c r="V684" s="16"/>
      <c r="W684" s="14"/>
      <c r="X684" s="3"/>
      <c r="Y684" s="3"/>
      <c r="Z684" s="14"/>
      <c r="AC684" s="123"/>
    </row>
    <row r="685" spans="3:29">
      <c r="C685" s="15"/>
      <c r="D685" s="16"/>
      <c r="F685" s="17"/>
      <c r="I685" s="18"/>
      <c r="J685" s="18"/>
      <c r="M685" s="19"/>
      <c r="N685" s="23"/>
      <c r="O685" s="23"/>
      <c r="P685" s="23"/>
      <c r="Q685" s="23"/>
      <c r="R685" s="23"/>
      <c r="S685" s="19"/>
      <c r="T685" s="14"/>
      <c r="U685" s="14"/>
      <c r="V685" s="16"/>
      <c r="W685" s="14"/>
      <c r="X685" s="3"/>
      <c r="Y685" s="3"/>
      <c r="Z685" s="14"/>
      <c r="AC685" s="123"/>
    </row>
    <row r="686" spans="3:29">
      <c r="C686" s="15"/>
      <c r="D686" s="16"/>
      <c r="F686" s="17"/>
      <c r="I686" s="18"/>
      <c r="J686" s="18"/>
      <c r="M686" s="19"/>
      <c r="N686" s="23"/>
      <c r="O686" s="23"/>
      <c r="P686" s="23"/>
      <c r="Q686" s="23"/>
      <c r="R686" s="23"/>
      <c r="S686" s="19"/>
      <c r="T686" s="14"/>
      <c r="U686" s="14"/>
      <c r="V686" s="16"/>
      <c r="W686" s="14"/>
      <c r="X686" s="3"/>
      <c r="Y686" s="3"/>
      <c r="Z686" s="14"/>
      <c r="AC686" s="123"/>
    </row>
    <row r="687" spans="3:29">
      <c r="C687" s="15"/>
      <c r="D687" s="16"/>
      <c r="F687" s="17"/>
      <c r="I687" s="18"/>
      <c r="J687" s="18"/>
      <c r="M687" s="19"/>
      <c r="N687" s="23"/>
      <c r="O687" s="23"/>
      <c r="P687" s="23"/>
      <c r="Q687" s="23"/>
      <c r="R687" s="23"/>
      <c r="S687" s="19"/>
      <c r="T687" s="14"/>
      <c r="U687" s="14"/>
      <c r="V687" s="16"/>
      <c r="W687" s="14"/>
      <c r="X687" s="3"/>
      <c r="Y687" s="3"/>
      <c r="Z687" s="14"/>
      <c r="AC687" s="123"/>
    </row>
    <row r="688" spans="3:29">
      <c r="C688" s="15"/>
      <c r="D688" s="16"/>
      <c r="F688" s="17"/>
      <c r="I688" s="18"/>
      <c r="J688" s="18"/>
      <c r="M688" s="19"/>
      <c r="N688" s="23"/>
      <c r="O688" s="23"/>
      <c r="P688" s="23"/>
      <c r="Q688" s="23"/>
      <c r="R688" s="23"/>
      <c r="S688" s="19"/>
      <c r="T688" s="14"/>
      <c r="U688" s="14"/>
      <c r="V688" s="16"/>
      <c r="W688" s="14"/>
      <c r="X688" s="3"/>
      <c r="Y688" s="3"/>
      <c r="Z688" s="14"/>
      <c r="AC688" s="123"/>
    </row>
    <row r="689" spans="3:29">
      <c r="C689" s="15"/>
      <c r="D689" s="16"/>
      <c r="F689" s="17"/>
      <c r="I689" s="18"/>
      <c r="J689" s="18"/>
      <c r="M689" s="19"/>
      <c r="N689" s="23"/>
      <c r="O689" s="23"/>
      <c r="P689" s="23"/>
      <c r="Q689" s="23"/>
      <c r="R689" s="23"/>
      <c r="S689" s="19"/>
      <c r="T689" s="14"/>
      <c r="U689" s="14"/>
      <c r="V689" s="16"/>
      <c r="W689" s="14"/>
      <c r="X689" s="3"/>
      <c r="Y689" s="3"/>
      <c r="Z689" s="14"/>
      <c r="AC689" s="123"/>
    </row>
    <row r="690" spans="3:29">
      <c r="C690" s="15"/>
      <c r="D690" s="16"/>
      <c r="F690" s="17"/>
      <c r="I690" s="18"/>
      <c r="J690" s="18"/>
      <c r="M690" s="19"/>
      <c r="N690" s="23"/>
      <c r="O690" s="23"/>
      <c r="P690" s="23"/>
      <c r="Q690" s="23"/>
      <c r="R690" s="23"/>
      <c r="S690" s="19"/>
      <c r="T690" s="14"/>
      <c r="U690" s="14"/>
      <c r="V690" s="16"/>
      <c r="W690" s="14"/>
      <c r="X690" s="3"/>
      <c r="Y690" s="3"/>
      <c r="Z690" s="14"/>
      <c r="AC690" s="123"/>
    </row>
    <row r="691" spans="3:29">
      <c r="C691" s="15"/>
      <c r="D691" s="16"/>
      <c r="F691" s="17"/>
      <c r="I691" s="18"/>
      <c r="J691" s="18"/>
      <c r="M691" s="19"/>
      <c r="N691" s="23"/>
      <c r="O691" s="23"/>
      <c r="P691" s="23"/>
      <c r="Q691" s="23"/>
      <c r="R691" s="23"/>
      <c r="S691" s="19"/>
      <c r="T691" s="14"/>
      <c r="U691" s="14"/>
      <c r="V691" s="16"/>
      <c r="W691" s="14"/>
      <c r="X691" s="3"/>
      <c r="Y691" s="3"/>
      <c r="Z691" s="14"/>
      <c r="AC691" s="123"/>
    </row>
    <row r="692" spans="3:29">
      <c r="C692" s="15"/>
      <c r="D692" s="16"/>
      <c r="F692" s="17"/>
      <c r="I692" s="18"/>
      <c r="J692" s="18"/>
      <c r="M692" s="19"/>
      <c r="N692" s="23"/>
      <c r="O692" s="23"/>
      <c r="P692" s="23"/>
      <c r="Q692" s="23"/>
      <c r="R692" s="23"/>
      <c r="S692" s="19"/>
      <c r="T692" s="14"/>
      <c r="U692" s="14"/>
      <c r="V692" s="16"/>
      <c r="W692" s="14"/>
      <c r="X692" s="3"/>
      <c r="Y692" s="3"/>
      <c r="Z692" s="14"/>
      <c r="AC692" s="123"/>
    </row>
    <row r="693" spans="3:29">
      <c r="C693" s="15"/>
      <c r="D693" s="16"/>
      <c r="F693" s="17"/>
      <c r="I693" s="18"/>
      <c r="J693" s="18"/>
      <c r="M693" s="19"/>
      <c r="N693" s="23"/>
      <c r="O693" s="23"/>
      <c r="P693" s="23"/>
      <c r="Q693" s="23"/>
      <c r="R693" s="23"/>
      <c r="S693" s="19"/>
      <c r="T693" s="14"/>
      <c r="U693" s="14"/>
      <c r="V693" s="16"/>
      <c r="W693" s="14"/>
      <c r="X693" s="3"/>
      <c r="Y693" s="3"/>
      <c r="Z693" s="14"/>
      <c r="AC693" s="123"/>
    </row>
    <row r="694" spans="3:29">
      <c r="C694" s="15"/>
      <c r="D694" s="16"/>
      <c r="F694" s="17"/>
      <c r="I694" s="18"/>
      <c r="J694" s="18"/>
      <c r="M694" s="19"/>
      <c r="N694" s="23"/>
      <c r="O694" s="23"/>
      <c r="P694" s="23"/>
      <c r="Q694" s="23"/>
      <c r="R694" s="23"/>
      <c r="S694" s="19"/>
      <c r="T694" s="14"/>
      <c r="U694" s="14"/>
      <c r="V694" s="16"/>
      <c r="W694" s="14"/>
      <c r="X694" s="3"/>
      <c r="Y694" s="3"/>
      <c r="Z694" s="14"/>
      <c r="AC694" s="123"/>
    </row>
    <row r="695" spans="3:29">
      <c r="C695" s="15"/>
      <c r="D695" s="16"/>
      <c r="F695" s="17"/>
      <c r="I695" s="18"/>
      <c r="J695" s="18"/>
      <c r="M695" s="19"/>
      <c r="N695" s="23"/>
      <c r="O695" s="23"/>
      <c r="P695" s="23"/>
      <c r="Q695" s="23"/>
      <c r="R695" s="23"/>
      <c r="S695" s="19"/>
      <c r="T695" s="14"/>
      <c r="U695" s="14"/>
      <c r="V695" s="16"/>
      <c r="W695" s="14"/>
      <c r="X695" s="3"/>
      <c r="Y695" s="3"/>
      <c r="Z695" s="14"/>
      <c r="AC695" s="123"/>
    </row>
    <row r="696" spans="3:29">
      <c r="C696" s="15"/>
      <c r="D696" s="16"/>
      <c r="F696" s="17"/>
      <c r="I696" s="18"/>
      <c r="J696" s="18"/>
      <c r="M696" s="19"/>
      <c r="N696" s="23"/>
      <c r="O696" s="23"/>
      <c r="P696" s="23"/>
      <c r="Q696" s="23"/>
      <c r="R696" s="23"/>
      <c r="S696" s="19"/>
      <c r="T696" s="14"/>
      <c r="U696" s="14"/>
      <c r="V696" s="16"/>
      <c r="W696" s="14"/>
      <c r="X696" s="3"/>
      <c r="Y696" s="3"/>
      <c r="Z696" s="14"/>
      <c r="AC696" s="123"/>
    </row>
    <row r="697" spans="3:29">
      <c r="C697" s="15"/>
      <c r="D697" s="16"/>
      <c r="F697" s="17"/>
      <c r="I697" s="18"/>
      <c r="J697" s="18"/>
      <c r="M697" s="19"/>
      <c r="N697" s="23"/>
      <c r="O697" s="23"/>
      <c r="P697" s="23"/>
      <c r="Q697" s="23"/>
      <c r="R697" s="23"/>
      <c r="S697" s="19"/>
      <c r="T697" s="14"/>
      <c r="U697" s="14"/>
      <c r="V697" s="16"/>
      <c r="W697" s="14"/>
      <c r="X697" s="3"/>
      <c r="Y697" s="3"/>
      <c r="Z697" s="14"/>
      <c r="AC697" s="123"/>
    </row>
    <row r="698" spans="3:29">
      <c r="C698" s="15"/>
      <c r="D698" s="16"/>
      <c r="F698" s="17"/>
      <c r="I698" s="18"/>
      <c r="J698" s="18"/>
      <c r="M698" s="19"/>
      <c r="N698" s="23"/>
      <c r="O698" s="23"/>
      <c r="P698" s="23"/>
      <c r="Q698" s="23"/>
      <c r="R698" s="23"/>
      <c r="S698" s="19"/>
      <c r="T698" s="14"/>
      <c r="U698" s="14"/>
      <c r="V698" s="16"/>
      <c r="W698" s="14"/>
      <c r="X698" s="3"/>
      <c r="Y698" s="3"/>
      <c r="Z698" s="14"/>
      <c r="AC698" s="123"/>
    </row>
    <row r="699" spans="3:29">
      <c r="C699" s="15"/>
      <c r="D699" s="16"/>
      <c r="F699" s="17"/>
      <c r="I699" s="18"/>
      <c r="J699" s="18"/>
      <c r="M699" s="19"/>
      <c r="N699" s="23"/>
      <c r="O699" s="23"/>
      <c r="P699" s="23"/>
      <c r="Q699" s="23"/>
      <c r="R699" s="23"/>
      <c r="S699" s="19"/>
      <c r="T699" s="14"/>
      <c r="U699" s="14"/>
      <c r="V699" s="16"/>
      <c r="W699" s="14"/>
      <c r="X699" s="3"/>
      <c r="Y699" s="3"/>
      <c r="Z699" s="14"/>
      <c r="AC699" s="123"/>
    </row>
    <row r="700" spans="3:29">
      <c r="C700" s="15"/>
      <c r="D700" s="16"/>
      <c r="F700" s="17"/>
      <c r="I700" s="18"/>
      <c r="J700" s="18"/>
      <c r="M700" s="19"/>
      <c r="N700" s="23"/>
      <c r="O700" s="23"/>
      <c r="P700" s="23"/>
      <c r="Q700" s="23"/>
      <c r="R700" s="23"/>
      <c r="S700" s="19"/>
      <c r="T700" s="14"/>
      <c r="U700" s="14"/>
      <c r="V700" s="16"/>
      <c r="W700" s="14"/>
      <c r="X700" s="3"/>
      <c r="Y700" s="3"/>
      <c r="Z700" s="14"/>
      <c r="AC700" s="123"/>
    </row>
    <row r="701" spans="3:29">
      <c r="C701" s="15"/>
      <c r="D701" s="16"/>
      <c r="F701" s="17"/>
      <c r="I701" s="18"/>
      <c r="J701" s="18"/>
      <c r="M701" s="19"/>
      <c r="N701" s="23"/>
      <c r="O701" s="23"/>
      <c r="P701" s="23"/>
      <c r="Q701" s="23"/>
      <c r="R701" s="23"/>
      <c r="S701" s="19"/>
      <c r="T701" s="14"/>
      <c r="U701" s="14"/>
      <c r="V701" s="16"/>
      <c r="W701" s="14"/>
      <c r="X701" s="3"/>
      <c r="Y701" s="3"/>
      <c r="Z701" s="14"/>
      <c r="AC701" s="123"/>
    </row>
    <row r="702" spans="3:29">
      <c r="C702" s="15"/>
      <c r="D702" s="16"/>
      <c r="F702" s="17"/>
      <c r="I702" s="18"/>
      <c r="J702" s="18"/>
      <c r="M702" s="19"/>
      <c r="N702" s="23"/>
      <c r="O702" s="23"/>
      <c r="P702" s="23"/>
      <c r="Q702" s="23"/>
      <c r="R702" s="23"/>
      <c r="S702" s="19"/>
      <c r="T702" s="14"/>
      <c r="U702" s="14"/>
      <c r="V702" s="16"/>
      <c r="W702" s="14"/>
      <c r="X702" s="3"/>
      <c r="Y702" s="3"/>
      <c r="Z702" s="14"/>
      <c r="AC702" s="123"/>
    </row>
    <row r="703" spans="3:29">
      <c r="C703" s="15"/>
      <c r="D703" s="16"/>
      <c r="F703" s="17"/>
      <c r="I703" s="18"/>
      <c r="J703" s="18"/>
      <c r="M703" s="19"/>
      <c r="N703" s="23"/>
      <c r="O703" s="23"/>
      <c r="P703" s="23"/>
      <c r="Q703" s="23"/>
      <c r="R703" s="23"/>
      <c r="S703" s="19"/>
      <c r="T703" s="14"/>
      <c r="U703" s="14"/>
      <c r="V703" s="16"/>
      <c r="W703" s="14"/>
      <c r="X703" s="3"/>
      <c r="Y703" s="3"/>
      <c r="Z703" s="14"/>
      <c r="AC703" s="123"/>
    </row>
    <row r="704" spans="3:29">
      <c r="C704" s="15"/>
      <c r="D704" s="16"/>
      <c r="F704" s="17"/>
      <c r="I704" s="18"/>
      <c r="J704" s="18"/>
      <c r="M704" s="19"/>
      <c r="N704" s="23"/>
      <c r="O704" s="23"/>
      <c r="P704" s="23"/>
      <c r="Q704" s="23"/>
      <c r="R704" s="23"/>
      <c r="S704" s="19"/>
      <c r="T704" s="14"/>
      <c r="U704" s="14"/>
      <c r="V704" s="16"/>
      <c r="W704" s="14"/>
      <c r="X704" s="3"/>
      <c r="Y704" s="3"/>
      <c r="Z704" s="14"/>
      <c r="AC704" s="123"/>
    </row>
    <row r="705" spans="3:29">
      <c r="C705" s="15"/>
      <c r="D705" s="16"/>
      <c r="F705" s="17"/>
      <c r="I705" s="18"/>
      <c r="J705" s="18"/>
      <c r="M705" s="19"/>
      <c r="N705" s="23"/>
      <c r="O705" s="23"/>
      <c r="P705" s="23"/>
      <c r="Q705" s="23"/>
      <c r="R705" s="23"/>
      <c r="S705" s="19"/>
      <c r="T705" s="14"/>
      <c r="U705" s="14"/>
      <c r="V705" s="16"/>
      <c r="W705" s="14"/>
      <c r="X705" s="3"/>
      <c r="Y705" s="3"/>
      <c r="Z705" s="14"/>
      <c r="AC705" s="123"/>
    </row>
    <row r="706" spans="3:29">
      <c r="C706" s="15"/>
      <c r="D706" s="16"/>
      <c r="F706" s="17"/>
      <c r="I706" s="18"/>
      <c r="J706" s="18"/>
      <c r="M706" s="19"/>
      <c r="N706" s="23"/>
      <c r="O706" s="23"/>
      <c r="P706" s="23"/>
      <c r="Q706" s="23"/>
      <c r="R706" s="23"/>
      <c r="S706" s="19"/>
      <c r="T706" s="14"/>
      <c r="U706" s="14"/>
      <c r="V706" s="16"/>
      <c r="W706" s="14"/>
      <c r="X706" s="3"/>
      <c r="Y706" s="3"/>
      <c r="Z706" s="14"/>
      <c r="AC706" s="123"/>
    </row>
    <row r="707" spans="3:29">
      <c r="C707" s="15"/>
      <c r="D707" s="16"/>
      <c r="F707" s="17"/>
      <c r="I707" s="18"/>
      <c r="J707" s="18"/>
      <c r="M707" s="19"/>
      <c r="N707" s="23"/>
      <c r="O707" s="23"/>
      <c r="P707" s="23"/>
      <c r="Q707" s="23"/>
      <c r="R707" s="23"/>
      <c r="S707" s="19"/>
      <c r="T707" s="14"/>
      <c r="U707" s="14"/>
      <c r="V707" s="16"/>
      <c r="W707" s="14"/>
      <c r="X707" s="3"/>
      <c r="Y707" s="3"/>
      <c r="Z707" s="14"/>
      <c r="AC707" s="123"/>
    </row>
    <row r="708" spans="3:29">
      <c r="C708" s="15"/>
      <c r="D708" s="16"/>
      <c r="F708" s="17"/>
      <c r="I708" s="18"/>
      <c r="J708" s="18"/>
      <c r="M708" s="19"/>
      <c r="N708" s="23"/>
      <c r="O708" s="23"/>
      <c r="P708" s="23"/>
      <c r="Q708" s="23"/>
      <c r="R708" s="23"/>
      <c r="S708" s="19"/>
      <c r="T708" s="14"/>
      <c r="U708" s="14"/>
      <c r="V708" s="16"/>
      <c r="W708" s="14"/>
      <c r="X708" s="3"/>
      <c r="Y708" s="3"/>
      <c r="Z708" s="14"/>
      <c r="AC708" s="123"/>
    </row>
    <row r="709" spans="3:29">
      <c r="C709" s="15"/>
      <c r="D709" s="16"/>
      <c r="F709" s="17"/>
      <c r="I709" s="18"/>
      <c r="J709" s="18"/>
      <c r="M709" s="19"/>
      <c r="N709" s="23"/>
      <c r="O709" s="23"/>
      <c r="P709" s="23"/>
      <c r="Q709" s="23"/>
      <c r="R709" s="23"/>
      <c r="S709" s="19"/>
      <c r="T709" s="14"/>
      <c r="U709" s="14"/>
      <c r="V709" s="16"/>
      <c r="W709" s="14"/>
      <c r="X709" s="3"/>
      <c r="Y709" s="3"/>
      <c r="Z709" s="14"/>
      <c r="AC709" s="123"/>
    </row>
    <row r="710" spans="3:29">
      <c r="C710" s="15"/>
      <c r="D710" s="16"/>
      <c r="F710" s="17"/>
      <c r="I710" s="18"/>
      <c r="J710" s="18"/>
      <c r="M710" s="19"/>
      <c r="N710" s="23"/>
      <c r="O710" s="23"/>
      <c r="P710" s="23"/>
      <c r="Q710" s="23"/>
      <c r="R710" s="23"/>
      <c r="S710" s="19"/>
      <c r="T710" s="14"/>
      <c r="U710" s="14"/>
      <c r="V710" s="16"/>
      <c r="W710" s="14"/>
      <c r="X710" s="3"/>
      <c r="Y710" s="3"/>
      <c r="Z710" s="14"/>
      <c r="AC710" s="123"/>
    </row>
    <row r="711" spans="3:29">
      <c r="C711" s="15"/>
      <c r="D711" s="16"/>
      <c r="F711" s="17"/>
      <c r="I711" s="18"/>
      <c r="J711" s="18"/>
      <c r="M711" s="19"/>
      <c r="N711" s="23"/>
      <c r="O711" s="23"/>
      <c r="P711" s="23"/>
      <c r="Q711" s="23"/>
      <c r="R711" s="23"/>
      <c r="S711" s="19"/>
      <c r="T711" s="14"/>
      <c r="U711" s="14"/>
      <c r="V711" s="16"/>
      <c r="W711" s="14"/>
      <c r="X711" s="3"/>
      <c r="Y711" s="3"/>
      <c r="Z711" s="14"/>
      <c r="AC711" s="123"/>
    </row>
    <row r="712" spans="3:29">
      <c r="C712" s="15"/>
      <c r="D712" s="16"/>
      <c r="F712" s="17"/>
      <c r="I712" s="18"/>
      <c r="J712" s="18"/>
      <c r="M712" s="19"/>
      <c r="N712" s="23"/>
      <c r="O712" s="23"/>
      <c r="P712" s="23"/>
      <c r="Q712" s="23"/>
      <c r="R712" s="23"/>
      <c r="S712" s="19"/>
      <c r="T712" s="14"/>
      <c r="U712" s="14"/>
      <c r="V712" s="16"/>
      <c r="W712" s="14"/>
      <c r="X712" s="3"/>
      <c r="Y712" s="3"/>
      <c r="Z712" s="14"/>
      <c r="AC712" s="123"/>
    </row>
    <row r="713" spans="3:29">
      <c r="C713" s="15"/>
      <c r="D713" s="16"/>
      <c r="F713" s="17"/>
      <c r="I713" s="18"/>
      <c r="J713" s="18"/>
      <c r="M713" s="19"/>
      <c r="N713" s="23"/>
      <c r="O713" s="23"/>
      <c r="P713" s="23"/>
      <c r="Q713" s="23"/>
      <c r="R713" s="23"/>
      <c r="S713" s="19"/>
      <c r="T713" s="14"/>
      <c r="U713" s="14"/>
      <c r="V713" s="16"/>
      <c r="W713" s="14"/>
      <c r="X713" s="3"/>
      <c r="Y713" s="3"/>
      <c r="Z713" s="14"/>
      <c r="AC713" s="123"/>
    </row>
    <row r="714" spans="3:29">
      <c r="C714" s="15"/>
      <c r="D714" s="16"/>
      <c r="F714" s="17"/>
      <c r="I714" s="18"/>
      <c r="J714" s="18"/>
      <c r="M714" s="19"/>
      <c r="N714" s="23"/>
      <c r="O714" s="23"/>
      <c r="P714" s="23"/>
      <c r="Q714" s="23"/>
      <c r="R714" s="23"/>
      <c r="S714" s="19"/>
      <c r="T714" s="14"/>
      <c r="U714" s="14"/>
      <c r="V714" s="16"/>
      <c r="W714" s="14"/>
      <c r="X714" s="3"/>
      <c r="Y714" s="3"/>
      <c r="Z714" s="14"/>
      <c r="AC714" s="123"/>
    </row>
    <row r="715" spans="3:29">
      <c r="C715" s="15"/>
      <c r="D715" s="16"/>
      <c r="F715" s="17"/>
      <c r="I715" s="18"/>
      <c r="J715" s="18"/>
      <c r="M715" s="19"/>
      <c r="N715" s="23"/>
      <c r="O715" s="23"/>
      <c r="P715" s="23"/>
      <c r="Q715" s="23"/>
      <c r="R715" s="23"/>
      <c r="S715" s="19"/>
      <c r="T715" s="14"/>
      <c r="U715" s="14"/>
      <c r="V715" s="16"/>
      <c r="W715" s="14"/>
      <c r="X715" s="3"/>
      <c r="Y715" s="3"/>
      <c r="Z715" s="14"/>
      <c r="AC715" s="123"/>
    </row>
    <row r="716" spans="3:29">
      <c r="C716" s="15"/>
      <c r="D716" s="16"/>
      <c r="F716" s="17"/>
      <c r="I716" s="18"/>
      <c r="J716" s="18"/>
      <c r="M716" s="19"/>
      <c r="N716" s="23"/>
      <c r="O716" s="23"/>
      <c r="P716" s="23"/>
      <c r="Q716" s="23"/>
      <c r="R716" s="23"/>
      <c r="S716" s="19"/>
      <c r="T716" s="14"/>
      <c r="U716" s="14"/>
      <c r="V716" s="16"/>
      <c r="W716" s="14"/>
      <c r="X716" s="3"/>
      <c r="Y716" s="3"/>
      <c r="Z716" s="14"/>
      <c r="AC716" s="123"/>
    </row>
    <row r="717" spans="3:29">
      <c r="C717" s="15"/>
      <c r="D717" s="16"/>
      <c r="F717" s="17"/>
      <c r="I717" s="18"/>
      <c r="J717" s="18"/>
      <c r="M717" s="19"/>
      <c r="N717" s="23"/>
      <c r="O717" s="23"/>
      <c r="P717" s="23"/>
      <c r="Q717" s="23"/>
      <c r="R717" s="23"/>
      <c r="S717" s="19"/>
      <c r="T717" s="14"/>
      <c r="U717" s="14"/>
      <c r="V717" s="16"/>
      <c r="W717" s="14"/>
      <c r="X717" s="3"/>
      <c r="Y717" s="3"/>
      <c r="Z717" s="14"/>
      <c r="AC717" s="123"/>
    </row>
    <row r="718" spans="3:29">
      <c r="C718" s="15"/>
      <c r="D718" s="16"/>
      <c r="F718" s="17"/>
      <c r="I718" s="18"/>
      <c r="J718" s="18"/>
      <c r="M718" s="19"/>
      <c r="N718" s="23"/>
      <c r="O718" s="23"/>
      <c r="P718" s="23"/>
      <c r="Q718" s="23"/>
      <c r="R718" s="23"/>
      <c r="S718" s="19"/>
      <c r="T718" s="14"/>
      <c r="U718" s="14"/>
      <c r="V718" s="16"/>
      <c r="W718" s="14"/>
      <c r="X718" s="3"/>
      <c r="Y718" s="3"/>
      <c r="Z718" s="14"/>
      <c r="AC718" s="123"/>
    </row>
    <row r="719" spans="3:29">
      <c r="C719" s="15"/>
      <c r="D719" s="16"/>
      <c r="F719" s="17"/>
      <c r="I719" s="18"/>
      <c r="J719" s="18"/>
      <c r="M719" s="19"/>
      <c r="N719" s="23"/>
      <c r="O719" s="23"/>
      <c r="P719" s="23"/>
      <c r="Q719" s="23"/>
      <c r="R719" s="23"/>
      <c r="S719" s="19"/>
      <c r="T719" s="14"/>
      <c r="U719" s="14"/>
      <c r="V719" s="16"/>
      <c r="W719" s="14"/>
      <c r="X719" s="3"/>
      <c r="Y719" s="3"/>
      <c r="Z719" s="14"/>
      <c r="AC719" s="123"/>
    </row>
    <row r="720" spans="3:29">
      <c r="C720" s="15"/>
      <c r="D720" s="16"/>
      <c r="F720" s="17"/>
      <c r="I720" s="18"/>
      <c r="J720" s="18"/>
      <c r="M720" s="19"/>
      <c r="N720" s="23"/>
      <c r="O720" s="23"/>
      <c r="P720" s="23"/>
      <c r="Q720" s="23"/>
      <c r="R720" s="23"/>
      <c r="S720" s="19"/>
      <c r="T720" s="14"/>
      <c r="U720" s="14"/>
      <c r="V720" s="16"/>
      <c r="W720" s="14"/>
      <c r="X720" s="3"/>
      <c r="Y720" s="3"/>
      <c r="Z720" s="14"/>
      <c r="AC720" s="123"/>
    </row>
    <row r="721" spans="3:29">
      <c r="C721" s="15"/>
      <c r="D721" s="16"/>
      <c r="F721" s="17"/>
      <c r="I721" s="18"/>
      <c r="J721" s="18"/>
      <c r="M721" s="19"/>
      <c r="N721" s="23"/>
      <c r="O721" s="23"/>
      <c r="P721" s="23"/>
      <c r="Q721" s="23"/>
      <c r="R721" s="23"/>
      <c r="S721" s="19"/>
      <c r="T721" s="14"/>
      <c r="U721" s="14"/>
      <c r="V721" s="16"/>
      <c r="W721" s="14"/>
      <c r="X721" s="3"/>
      <c r="Y721" s="3"/>
      <c r="Z721" s="14"/>
      <c r="AC721" s="123"/>
    </row>
    <row r="722" spans="3:29">
      <c r="C722" s="15"/>
      <c r="D722" s="16"/>
      <c r="F722" s="17"/>
      <c r="I722" s="18"/>
      <c r="J722" s="18"/>
      <c r="M722" s="19"/>
      <c r="N722" s="23"/>
      <c r="O722" s="23"/>
      <c r="P722" s="23"/>
      <c r="Q722" s="23"/>
      <c r="R722" s="23"/>
      <c r="S722" s="19"/>
      <c r="T722" s="14"/>
      <c r="U722" s="14"/>
      <c r="V722" s="16"/>
      <c r="W722" s="14"/>
      <c r="X722" s="3"/>
      <c r="Y722" s="3"/>
      <c r="Z722" s="14"/>
      <c r="AC722" s="123"/>
    </row>
    <row r="723" spans="3:29">
      <c r="C723" s="15"/>
      <c r="D723" s="16"/>
      <c r="F723" s="17"/>
      <c r="I723" s="18"/>
      <c r="J723" s="18"/>
      <c r="M723" s="19"/>
      <c r="N723" s="23"/>
      <c r="O723" s="23"/>
      <c r="P723" s="23"/>
      <c r="Q723" s="23"/>
      <c r="R723" s="23"/>
      <c r="S723" s="19"/>
      <c r="T723" s="14"/>
      <c r="U723" s="14"/>
      <c r="V723" s="16"/>
      <c r="W723" s="14"/>
      <c r="X723" s="3"/>
      <c r="Y723" s="3"/>
      <c r="Z723" s="14"/>
      <c r="AC723" s="123"/>
    </row>
    <row r="724" spans="3:29">
      <c r="C724" s="15"/>
      <c r="D724" s="16"/>
      <c r="F724" s="17"/>
      <c r="I724" s="18"/>
      <c r="J724" s="18"/>
      <c r="M724" s="19"/>
      <c r="N724" s="23"/>
      <c r="O724" s="23"/>
      <c r="P724" s="23"/>
      <c r="Q724" s="23"/>
      <c r="R724" s="23"/>
      <c r="S724" s="19"/>
      <c r="T724" s="14"/>
      <c r="U724" s="14"/>
      <c r="V724" s="16"/>
      <c r="W724" s="14"/>
      <c r="X724" s="3"/>
      <c r="Y724" s="3"/>
      <c r="Z724" s="14"/>
      <c r="AC724" s="123"/>
    </row>
    <row r="725" spans="3:29">
      <c r="C725" s="15"/>
      <c r="D725" s="16"/>
      <c r="F725" s="17"/>
      <c r="I725" s="18"/>
      <c r="J725" s="18"/>
      <c r="M725" s="19"/>
      <c r="N725" s="23"/>
      <c r="O725" s="23"/>
      <c r="P725" s="23"/>
      <c r="Q725" s="23"/>
      <c r="R725" s="23"/>
      <c r="S725" s="19"/>
      <c r="T725" s="14"/>
      <c r="U725" s="14"/>
      <c r="V725" s="16"/>
      <c r="W725" s="14"/>
      <c r="X725" s="3"/>
      <c r="Y725" s="3"/>
      <c r="Z725" s="14"/>
      <c r="AC725" s="123"/>
    </row>
    <row r="726" spans="3:29">
      <c r="C726" s="15"/>
      <c r="D726" s="16"/>
      <c r="F726" s="17"/>
      <c r="I726" s="18"/>
      <c r="J726" s="18"/>
      <c r="M726" s="19"/>
      <c r="N726" s="23"/>
      <c r="O726" s="23"/>
      <c r="P726" s="23"/>
      <c r="Q726" s="23"/>
      <c r="R726" s="23"/>
      <c r="S726" s="19"/>
      <c r="T726" s="14"/>
      <c r="U726" s="14"/>
      <c r="V726" s="16"/>
      <c r="W726" s="14"/>
      <c r="X726" s="3"/>
      <c r="Y726" s="3"/>
      <c r="Z726" s="14"/>
      <c r="AC726" s="123"/>
    </row>
    <row r="727" spans="3:29" ht="13.5" thickBot="1">
      <c r="C727" s="15"/>
      <c r="D727" s="16"/>
      <c r="F727" s="17"/>
      <c r="I727" s="18"/>
      <c r="J727" s="18"/>
      <c r="M727" s="24"/>
      <c r="N727" s="25"/>
      <c r="O727" s="25"/>
      <c r="P727" s="25"/>
      <c r="Q727" s="25"/>
      <c r="R727" s="25"/>
      <c r="S727" s="24"/>
      <c r="T727" s="14"/>
      <c r="U727" s="14"/>
      <c r="V727" s="16"/>
      <c r="W727" s="14"/>
      <c r="X727" s="3"/>
      <c r="Y727" s="3"/>
      <c r="Z727" s="14"/>
      <c r="AC727" s="123"/>
    </row>
    <row r="728" spans="3:29">
      <c r="M728" s="19"/>
      <c r="N728" s="23"/>
      <c r="O728" s="23"/>
      <c r="P728" s="23"/>
      <c r="Q728" s="23"/>
      <c r="R728" s="23"/>
      <c r="S728" s="19"/>
      <c r="T728" s="14"/>
      <c r="U728" s="14"/>
      <c r="V728" s="16"/>
      <c r="W728" s="14"/>
      <c r="X728" s="14"/>
      <c r="Y728" s="14"/>
      <c r="Z728" s="14"/>
    </row>
    <row r="729" spans="3:29">
      <c r="M729" s="19"/>
      <c r="N729" s="23"/>
      <c r="O729" s="23"/>
      <c r="P729" s="23"/>
      <c r="Q729" s="23"/>
      <c r="R729" s="23"/>
      <c r="S729" s="19"/>
      <c r="T729" s="14"/>
      <c r="U729" s="14"/>
      <c r="V729" s="16"/>
      <c r="W729" s="14"/>
      <c r="X729" s="14"/>
      <c r="Y729" s="14"/>
      <c r="Z729" s="14"/>
    </row>
    <row r="730" spans="3:29">
      <c r="M730" s="19"/>
      <c r="N730" s="23"/>
      <c r="O730" s="23"/>
      <c r="P730" s="23"/>
      <c r="Q730" s="23"/>
      <c r="R730" s="23"/>
      <c r="S730" s="19"/>
      <c r="T730" s="14"/>
      <c r="U730" s="14"/>
      <c r="V730" s="16"/>
      <c r="W730" s="14"/>
      <c r="X730" s="14"/>
      <c r="Y730" s="14"/>
      <c r="Z730" s="14"/>
    </row>
    <row r="731" spans="3:29">
      <c r="M731" s="19"/>
      <c r="N731" s="23"/>
      <c r="O731" s="23"/>
      <c r="P731" s="23"/>
      <c r="Q731" s="23"/>
      <c r="R731" s="23"/>
      <c r="S731" s="19"/>
      <c r="T731" s="14"/>
      <c r="U731" s="14"/>
      <c r="V731" s="16"/>
      <c r="W731" s="14"/>
      <c r="X731" s="14"/>
      <c r="Y731" s="14"/>
      <c r="Z731" s="14"/>
    </row>
    <row r="732" spans="3:29">
      <c r="M732" s="19"/>
      <c r="N732" s="23"/>
      <c r="O732" s="23"/>
      <c r="P732" s="23"/>
      <c r="Q732" s="23"/>
      <c r="R732" s="23"/>
      <c r="S732" s="19"/>
      <c r="T732" s="14"/>
      <c r="U732" s="14"/>
      <c r="V732" s="16"/>
      <c r="W732" s="14"/>
      <c r="X732" s="14"/>
      <c r="Y732" s="14"/>
      <c r="Z732" s="14"/>
    </row>
    <row r="733" spans="3:29">
      <c r="M733" s="19"/>
      <c r="N733" s="23"/>
      <c r="O733" s="23"/>
      <c r="P733" s="23"/>
      <c r="Q733" s="23"/>
      <c r="R733" s="23"/>
      <c r="S733" s="19"/>
      <c r="T733" s="14"/>
      <c r="U733" s="14"/>
      <c r="V733" s="16"/>
      <c r="W733" s="14"/>
      <c r="X733" s="14"/>
      <c r="Y733" s="14"/>
      <c r="Z733" s="14"/>
    </row>
    <row r="734" spans="3:29">
      <c r="M734" s="19"/>
      <c r="N734" s="23"/>
      <c r="O734" s="23"/>
      <c r="P734" s="23"/>
      <c r="Q734" s="23"/>
      <c r="R734" s="23"/>
      <c r="S734" s="19"/>
      <c r="T734" s="14"/>
      <c r="U734" s="14"/>
      <c r="V734" s="16"/>
      <c r="W734" s="14"/>
      <c r="X734" s="14"/>
      <c r="Y734" s="14"/>
      <c r="Z734" s="14"/>
    </row>
    <row r="735" spans="3:29">
      <c r="M735" s="19"/>
      <c r="N735" s="23"/>
      <c r="O735" s="23"/>
      <c r="P735" s="23"/>
      <c r="Q735" s="23"/>
      <c r="R735" s="23"/>
      <c r="S735" s="19"/>
      <c r="T735" s="14"/>
      <c r="U735" s="14"/>
      <c r="V735" s="16"/>
      <c r="W735" s="14"/>
      <c r="X735" s="14"/>
      <c r="Y735" s="14"/>
      <c r="Z735" s="14"/>
    </row>
    <row r="736" spans="3:29">
      <c r="M736" s="19"/>
      <c r="N736" s="23"/>
      <c r="O736" s="23"/>
      <c r="P736" s="23"/>
      <c r="Q736" s="23"/>
      <c r="R736" s="23"/>
      <c r="S736" s="19"/>
      <c r="T736" s="14"/>
      <c r="U736" s="14"/>
      <c r="V736" s="16"/>
      <c r="W736" s="14"/>
      <c r="X736" s="14"/>
      <c r="Y736" s="14"/>
      <c r="Z736" s="14"/>
    </row>
    <row r="737" spans="13:26">
      <c r="M737" s="19"/>
      <c r="N737" s="23"/>
      <c r="O737" s="23"/>
      <c r="P737" s="23"/>
      <c r="Q737" s="23"/>
      <c r="R737" s="23"/>
      <c r="S737" s="19"/>
      <c r="T737" s="14"/>
      <c r="U737" s="14"/>
      <c r="V737" s="16"/>
      <c r="W737" s="14"/>
      <c r="X737" s="14"/>
      <c r="Y737" s="14"/>
      <c r="Z737" s="14"/>
    </row>
    <row r="738" spans="13:26">
      <c r="M738" s="19"/>
      <c r="N738" s="23"/>
      <c r="O738" s="23"/>
      <c r="P738" s="23"/>
      <c r="Q738" s="23"/>
      <c r="R738" s="23"/>
      <c r="S738" s="19"/>
      <c r="T738" s="14"/>
      <c r="U738" s="14"/>
      <c r="V738" s="16"/>
      <c r="W738" s="14"/>
      <c r="X738" s="14"/>
      <c r="Y738" s="14"/>
      <c r="Z738" s="14"/>
    </row>
    <row r="739" spans="13:26">
      <c r="M739" s="19"/>
      <c r="N739" s="23"/>
      <c r="O739" s="23"/>
      <c r="P739" s="23"/>
      <c r="Q739" s="23"/>
      <c r="R739" s="23"/>
      <c r="S739" s="19"/>
      <c r="T739" s="14"/>
      <c r="U739" s="14"/>
      <c r="V739" s="16"/>
      <c r="W739" s="14"/>
      <c r="X739" s="14"/>
      <c r="Y739" s="14"/>
      <c r="Z739" s="14"/>
    </row>
    <row r="740" spans="13:26">
      <c r="M740" s="19"/>
      <c r="N740" s="23"/>
      <c r="O740" s="23"/>
      <c r="P740" s="23"/>
      <c r="Q740" s="23"/>
      <c r="R740" s="23"/>
      <c r="S740" s="19"/>
      <c r="T740" s="14"/>
      <c r="U740" s="14"/>
      <c r="V740" s="16"/>
      <c r="W740" s="14"/>
      <c r="X740" s="14"/>
      <c r="Y740" s="14"/>
      <c r="Z740" s="14"/>
    </row>
    <row r="741" spans="13:26">
      <c r="M741" s="19"/>
      <c r="N741" s="23"/>
      <c r="O741" s="23"/>
      <c r="P741" s="23"/>
      <c r="Q741" s="23"/>
      <c r="R741" s="23"/>
      <c r="S741" s="19"/>
      <c r="T741" s="14"/>
      <c r="U741" s="14"/>
      <c r="V741" s="16"/>
      <c r="W741" s="14"/>
      <c r="X741" s="14"/>
      <c r="Y741" s="14"/>
      <c r="Z741" s="14"/>
    </row>
    <row r="742" spans="13:26">
      <c r="M742" s="19"/>
      <c r="N742" s="23"/>
      <c r="O742" s="23"/>
      <c r="P742" s="23"/>
      <c r="Q742" s="23"/>
      <c r="R742" s="23"/>
      <c r="S742" s="19"/>
      <c r="T742" s="14"/>
      <c r="U742" s="14"/>
      <c r="V742" s="16"/>
      <c r="W742" s="14"/>
      <c r="X742" s="14"/>
      <c r="Y742" s="14"/>
      <c r="Z742" s="14"/>
    </row>
    <row r="743" spans="13:26">
      <c r="M743" s="19"/>
      <c r="N743" s="23"/>
      <c r="O743" s="23"/>
      <c r="P743" s="23"/>
      <c r="Q743" s="23"/>
      <c r="R743" s="23"/>
      <c r="S743" s="19"/>
      <c r="T743" s="14"/>
      <c r="U743" s="14"/>
      <c r="V743" s="16"/>
      <c r="W743" s="14"/>
      <c r="X743" s="14"/>
      <c r="Y743" s="14"/>
      <c r="Z743" s="14"/>
    </row>
    <row r="744" spans="13:26">
      <c r="M744" s="19"/>
      <c r="N744" s="23"/>
      <c r="O744" s="23"/>
      <c r="P744" s="23"/>
      <c r="Q744" s="23"/>
      <c r="R744" s="23"/>
      <c r="S744" s="19"/>
      <c r="T744" s="14"/>
      <c r="U744" s="14"/>
      <c r="V744" s="16"/>
      <c r="W744" s="14"/>
      <c r="X744" s="14"/>
      <c r="Y744" s="14"/>
      <c r="Z744" s="14"/>
    </row>
    <row r="745" spans="13:26">
      <c r="M745" s="19"/>
      <c r="N745" s="23"/>
      <c r="O745" s="23"/>
      <c r="P745" s="23"/>
      <c r="Q745" s="23"/>
      <c r="R745" s="23"/>
      <c r="S745" s="19"/>
      <c r="T745" s="14"/>
      <c r="U745" s="14"/>
      <c r="V745" s="16"/>
      <c r="W745" s="14"/>
      <c r="X745" s="14"/>
      <c r="Y745" s="14"/>
      <c r="Z745" s="14"/>
    </row>
    <row r="746" spans="13:26">
      <c r="M746" s="19"/>
      <c r="N746" s="23"/>
      <c r="O746" s="23"/>
      <c r="P746" s="23"/>
      <c r="Q746" s="23"/>
      <c r="R746" s="23"/>
      <c r="S746" s="19"/>
      <c r="T746" s="14"/>
      <c r="U746" s="14"/>
      <c r="V746" s="16"/>
      <c r="W746" s="14"/>
      <c r="X746" s="14"/>
      <c r="Y746" s="14"/>
      <c r="Z746" s="14"/>
    </row>
    <row r="747" spans="13:26">
      <c r="M747" s="19"/>
      <c r="N747" s="23"/>
      <c r="O747" s="23"/>
      <c r="P747" s="23"/>
      <c r="Q747" s="23"/>
      <c r="R747" s="23"/>
      <c r="S747" s="19"/>
      <c r="T747" s="14"/>
      <c r="U747" s="14"/>
      <c r="V747" s="16"/>
      <c r="W747" s="14"/>
      <c r="X747" s="14"/>
      <c r="Y747" s="14"/>
      <c r="Z747" s="14"/>
    </row>
    <row r="748" spans="13:26">
      <c r="M748" s="19"/>
      <c r="N748" s="23"/>
      <c r="O748" s="23"/>
      <c r="P748" s="23"/>
      <c r="Q748" s="23"/>
      <c r="R748" s="23"/>
      <c r="S748" s="19"/>
      <c r="T748" s="14"/>
      <c r="U748" s="14"/>
      <c r="V748" s="16"/>
      <c r="W748" s="14"/>
      <c r="X748" s="14"/>
      <c r="Y748" s="14"/>
      <c r="Z748" s="14"/>
    </row>
    <row r="749" spans="13:26">
      <c r="M749" s="19"/>
      <c r="N749" s="23"/>
      <c r="O749" s="23"/>
      <c r="P749" s="23"/>
      <c r="Q749" s="23"/>
      <c r="R749" s="23"/>
      <c r="S749" s="19"/>
      <c r="T749" s="14"/>
      <c r="U749" s="14"/>
      <c r="V749" s="16"/>
      <c r="W749" s="14"/>
      <c r="X749" s="14"/>
      <c r="Y749" s="14"/>
      <c r="Z749" s="14"/>
    </row>
    <row r="750" spans="13:26">
      <c r="M750" s="19"/>
      <c r="N750" s="23"/>
      <c r="O750" s="23"/>
      <c r="P750" s="23"/>
      <c r="Q750" s="23"/>
      <c r="R750" s="23"/>
      <c r="S750" s="19"/>
      <c r="T750" s="14"/>
      <c r="U750" s="14"/>
      <c r="V750" s="16"/>
      <c r="W750" s="14"/>
      <c r="X750" s="14"/>
      <c r="Y750" s="14"/>
      <c r="Z750" s="14"/>
    </row>
    <row r="751" spans="13:26">
      <c r="M751" s="19"/>
      <c r="N751" s="23"/>
      <c r="O751" s="23"/>
      <c r="P751" s="23"/>
      <c r="Q751" s="23"/>
      <c r="R751" s="23"/>
      <c r="S751" s="19"/>
      <c r="T751" s="14"/>
      <c r="U751" s="14"/>
      <c r="V751" s="16"/>
      <c r="W751" s="14"/>
      <c r="X751" s="14"/>
      <c r="Y751" s="14"/>
      <c r="Z751" s="14"/>
    </row>
    <row r="752" spans="13:26">
      <c r="M752" s="19"/>
      <c r="N752" s="23"/>
      <c r="O752" s="23"/>
      <c r="P752" s="23"/>
      <c r="Q752" s="23"/>
      <c r="R752" s="23"/>
      <c r="S752" s="19"/>
      <c r="T752" s="14"/>
      <c r="U752" s="14"/>
      <c r="V752" s="16"/>
      <c r="W752" s="14"/>
      <c r="X752" s="14"/>
      <c r="Y752" s="14"/>
      <c r="Z752" s="14"/>
    </row>
    <row r="753" spans="13:26">
      <c r="M753" s="19"/>
      <c r="N753" s="23"/>
      <c r="O753" s="23"/>
      <c r="P753" s="23"/>
      <c r="Q753" s="23"/>
      <c r="R753" s="23"/>
      <c r="S753" s="19"/>
      <c r="T753" s="14"/>
      <c r="U753" s="14"/>
      <c r="V753" s="16"/>
      <c r="W753" s="14"/>
      <c r="X753" s="14"/>
      <c r="Y753" s="14"/>
      <c r="Z753" s="14"/>
    </row>
    <row r="754" spans="13:26">
      <c r="M754" s="19"/>
      <c r="N754" s="23"/>
      <c r="O754" s="23"/>
      <c r="P754" s="23"/>
      <c r="Q754" s="23"/>
      <c r="R754" s="23"/>
      <c r="S754" s="19"/>
      <c r="T754" s="14"/>
      <c r="U754" s="14"/>
      <c r="V754" s="16"/>
      <c r="W754" s="14"/>
      <c r="X754" s="14"/>
      <c r="Y754" s="14"/>
      <c r="Z754" s="14"/>
    </row>
    <row r="755" spans="13:26">
      <c r="M755" s="19"/>
      <c r="N755" s="23"/>
      <c r="O755" s="23"/>
      <c r="P755" s="23"/>
      <c r="Q755" s="23"/>
      <c r="R755" s="23"/>
      <c r="S755" s="19"/>
      <c r="T755" s="14"/>
      <c r="U755" s="14"/>
      <c r="V755" s="16"/>
      <c r="W755" s="14"/>
      <c r="X755" s="14"/>
      <c r="Y755" s="14"/>
      <c r="Z755" s="14"/>
    </row>
    <row r="756" spans="13:26">
      <c r="M756" s="19"/>
      <c r="N756" s="23"/>
      <c r="O756" s="23"/>
      <c r="P756" s="23"/>
      <c r="Q756" s="23"/>
      <c r="R756" s="23"/>
      <c r="S756" s="19"/>
      <c r="T756" s="14"/>
      <c r="U756" s="14"/>
      <c r="V756" s="16"/>
      <c r="W756" s="14"/>
      <c r="X756" s="14"/>
      <c r="Y756" s="14"/>
      <c r="Z756" s="14"/>
    </row>
    <row r="757" spans="13:26">
      <c r="M757" s="19"/>
      <c r="N757" s="23"/>
      <c r="O757" s="23"/>
      <c r="P757" s="23"/>
      <c r="Q757" s="23"/>
      <c r="R757" s="23"/>
      <c r="S757" s="19"/>
      <c r="T757" s="14"/>
      <c r="U757" s="14"/>
      <c r="V757" s="16"/>
      <c r="W757" s="14"/>
      <c r="X757" s="14"/>
      <c r="Y757" s="14"/>
      <c r="Z757" s="14"/>
    </row>
    <row r="758" spans="13:26">
      <c r="M758" s="19"/>
      <c r="N758" s="23"/>
      <c r="O758" s="23"/>
      <c r="P758" s="23"/>
      <c r="Q758" s="23"/>
      <c r="R758" s="23"/>
      <c r="S758" s="19"/>
      <c r="T758" s="14"/>
      <c r="U758" s="14"/>
      <c r="V758" s="16"/>
      <c r="W758" s="14"/>
      <c r="X758" s="14"/>
      <c r="Y758" s="14"/>
      <c r="Z758" s="14"/>
    </row>
    <row r="759" spans="13:26">
      <c r="M759" s="19"/>
      <c r="N759" s="23"/>
      <c r="O759" s="23"/>
      <c r="P759" s="23"/>
      <c r="Q759" s="23"/>
      <c r="R759" s="23"/>
      <c r="S759" s="19"/>
      <c r="T759" s="14"/>
      <c r="U759" s="14"/>
      <c r="V759" s="16"/>
      <c r="W759" s="14"/>
      <c r="X759" s="14"/>
      <c r="Y759" s="14"/>
      <c r="Z759" s="14"/>
    </row>
    <row r="760" spans="13:26">
      <c r="M760" s="19"/>
      <c r="N760" s="23"/>
      <c r="O760" s="23"/>
      <c r="P760" s="23"/>
      <c r="Q760" s="23"/>
      <c r="R760" s="23"/>
      <c r="S760" s="19"/>
      <c r="T760" s="14"/>
      <c r="U760" s="14"/>
      <c r="V760" s="16"/>
      <c r="W760" s="14"/>
      <c r="X760" s="14"/>
      <c r="Y760" s="14"/>
      <c r="Z760" s="14"/>
    </row>
    <row r="761" spans="13:26">
      <c r="M761" s="19"/>
      <c r="N761" s="23"/>
      <c r="O761" s="23"/>
      <c r="P761" s="23"/>
      <c r="Q761" s="23"/>
      <c r="R761" s="23"/>
      <c r="S761" s="19"/>
      <c r="T761" s="14"/>
      <c r="U761" s="14"/>
      <c r="V761" s="16"/>
      <c r="W761" s="14"/>
      <c r="X761" s="14"/>
      <c r="Y761" s="14"/>
      <c r="Z761" s="14"/>
    </row>
    <row r="762" spans="13:26">
      <c r="M762" s="19"/>
      <c r="N762" s="23"/>
      <c r="O762" s="23"/>
      <c r="P762" s="23"/>
      <c r="Q762" s="23"/>
      <c r="R762" s="23"/>
      <c r="S762" s="19"/>
      <c r="T762" s="14"/>
      <c r="U762" s="14"/>
      <c r="V762" s="16"/>
      <c r="W762" s="14"/>
      <c r="X762" s="14"/>
      <c r="Y762" s="14"/>
      <c r="Z762" s="14"/>
    </row>
    <row r="763" spans="13:26">
      <c r="M763" s="19"/>
      <c r="N763" s="23"/>
      <c r="O763" s="23"/>
      <c r="P763" s="23"/>
      <c r="Q763" s="23"/>
      <c r="R763" s="23"/>
      <c r="S763" s="19"/>
      <c r="T763" s="14"/>
      <c r="U763" s="14"/>
      <c r="V763" s="16"/>
      <c r="W763" s="14"/>
      <c r="X763" s="14"/>
      <c r="Y763" s="14"/>
      <c r="Z763" s="14"/>
    </row>
    <row r="764" spans="13:26">
      <c r="M764" s="19"/>
      <c r="N764" s="23"/>
      <c r="O764" s="23"/>
      <c r="P764" s="23"/>
      <c r="Q764" s="23"/>
      <c r="R764" s="23"/>
      <c r="S764" s="19"/>
      <c r="T764" s="14"/>
      <c r="U764" s="14"/>
      <c r="V764" s="16"/>
      <c r="W764" s="14"/>
      <c r="X764" s="14"/>
      <c r="Y764" s="14"/>
      <c r="Z764" s="14"/>
    </row>
    <row r="765" spans="13:26">
      <c r="M765" s="19"/>
      <c r="N765" s="23"/>
      <c r="O765" s="23"/>
      <c r="P765" s="23"/>
      <c r="Q765" s="23"/>
      <c r="R765" s="23"/>
      <c r="S765" s="19"/>
      <c r="T765" s="14"/>
      <c r="U765" s="14"/>
      <c r="V765" s="16"/>
      <c r="W765" s="14"/>
      <c r="X765" s="14"/>
      <c r="Y765" s="14"/>
      <c r="Z765" s="14"/>
    </row>
    <row r="766" spans="13:26">
      <c r="M766" s="19"/>
      <c r="N766" s="23"/>
      <c r="O766" s="23"/>
      <c r="P766" s="23"/>
      <c r="Q766" s="23"/>
      <c r="R766" s="23"/>
      <c r="S766" s="19"/>
      <c r="T766" s="14"/>
      <c r="U766" s="14"/>
      <c r="V766" s="16"/>
      <c r="W766" s="14"/>
      <c r="X766" s="14"/>
      <c r="Y766" s="14"/>
      <c r="Z766" s="14"/>
    </row>
    <row r="767" spans="13:26">
      <c r="M767" s="14"/>
      <c r="N767" s="14"/>
      <c r="O767" s="14"/>
      <c r="P767" s="14"/>
      <c r="Q767" s="14"/>
      <c r="R767" s="14"/>
      <c r="S767" s="14"/>
      <c r="T767" s="14"/>
      <c r="U767" s="14"/>
      <c r="V767" s="16"/>
      <c r="W767" s="14"/>
      <c r="X767" s="14"/>
      <c r="Y767" s="14"/>
      <c r="Z767" s="14"/>
    </row>
    <row r="768" spans="13:26">
      <c r="M768" s="14"/>
      <c r="N768" s="14"/>
      <c r="O768" s="14"/>
      <c r="P768" s="14"/>
      <c r="Q768" s="14"/>
      <c r="R768" s="14"/>
      <c r="S768" s="14"/>
      <c r="T768" s="14"/>
      <c r="U768" s="14"/>
      <c r="V768" s="16"/>
      <c r="W768" s="14"/>
      <c r="X768" s="14"/>
      <c r="Y768" s="14"/>
      <c r="Z768" s="14"/>
    </row>
    <row r="769" spans="13:26">
      <c r="M769" s="14"/>
      <c r="N769" s="14"/>
      <c r="O769" s="14"/>
      <c r="P769" s="14"/>
      <c r="Q769" s="14"/>
      <c r="R769" s="14"/>
      <c r="S769" s="14"/>
      <c r="T769" s="14"/>
      <c r="U769" s="14"/>
      <c r="V769" s="16"/>
      <c r="W769" s="14"/>
      <c r="X769" s="14"/>
      <c r="Y769" s="14"/>
      <c r="Z769" s="14"/>
    </row>
    <row r="770" spans="13:26">
      <c r="M770" s="14"/>
      <c r="N770" s="14"/>
      <c r="O770" s="14"/>
      <c r="P770" s="14"/>
      <c r="Q770" s="14"/>
      <c r="R770" s="14"/>
      <c r="S770" s="14"/>
      <c r="T770" s="14"/>
      <c r="U770" s="14"/>
      <c r="V770" s="16"/>
      <c r="W770" s="14"/>
      <c r="X770" s="14"/>
      <c r="Y770" s="14"/>
      <c r="Z770" s="14"/>
    </row>
    <row r="771" spans="13:26">
      <c r="M771" s="14"/>
      <c r="N771" s="14"/>
      <c r="O771" s="14"/>
      <c r="P771" s="14"/>
      <c r="Q771" s="14"/>
      <c r="R771" s="14"/>
      <c r="S771" s="14"/>
      <c r="T771" s="14"/>
      <c r="U771" s="14"/>
      <c r="V771" s="16"/>
      <c r="W771" s="14"/>
      <c r="X771" s="14"/>
      <c r="Y771" s="14"/>
      <c r="Z771" s="14"/>
    </row>
    <row r="772" spans="13:26">
      <c r="M772" s="14"/>
      <c r="N772" s="14"/>
      <c r="O772" s="14"/>
      <c r="P772" s="14"/>
      <c r="Q772" s="14"/>
      <c r="R772" s="14"/>
      <c r="S772" s="14"/>
      <c r="T772" s="14"/>
      <c r="U772" s="14"/>
      <c r="V772" s="16"/>
      <c r="W772" s="14"/>
      <c r="X772" s="14"/>
      <c r="Y772" s="14"/>
      <c r="Z772" s="14"/>
    </row>
    <row r="773" spans="13:26">
      <c r="M773" s="14"/>
      <c r="N773" s="14"/>
      <c r="O773" s="14"/>
      <c r="P773" s="14"/>
      <c r="Q773" s="14"/>
      <c r="R773" s="14"/>
      <c r="S773" s="14"/>
      <c r="T773" s="14"/>
      <c r="U773" s="14"/>
      <c r="V773" s="16"/>
      <c r="W773" s="14"/>
      <c r="X773" s="14"/>
      <c r="Y773" s="14"/>
      <c r="Z773" s="14"/>
    </row>
    <row r="774" spans="13:26">
      <c r="M774" s="14"/>
      <c r="N774" s="14"/>
      <c r="O774" s="14"/>
      <c r="P774" s="14"/>
      <c r="Q774" s="14"/>
      <c r="R774" s="14"/>
      <c r="S774" s="14"/>
      <c r="T774" s="14"/>
      <c r="U774" s="14"/>
      <c r="V774" s="16"/>
      <c r="W774" s="14"/>
      <c r="X774" s="14"/>
      <c r="Y774" s="14"/>
      <c r="Z774" s="14"/>
    </row>
    <row r="775" spans="13:26">
      <c r="M775" s="14"/>
      <c r="N775" s="14"/>
      <c r="O775" s="14"/>
      <c r="P775" s="14"/>
      <c r="Q775" s="14"/>
      <c r="R775" s="14"/>
      <c r="S775" s="14"/>
      <c r="T775" s="14"/>
      <c r="U775" s="14"/>
      <c r="V775" s="16"/>
      <c r="W775" s="14"/>
      <c r="X775" s="14"/>
      <c r="Y775" s="14"/>
      <c r="Z775" s="14"/>
    </row>
    <row r="776" spans="13:26">
      <c r="M776" s="14"/>
      <c r="N776" s="14"/>
      <c r="O776" s="14"/>
      <c r="P776" s="14"/>
      <c r="Q776" s="14"/>
      <c r="R776" s="14"/>
      <c r="S776" s="14"/>
      <c r="T776" s="14"/>
      <c r="U776" s="14"/>
      <c r="V776" s="16"/>
      <c r="W776" s="14"/>
      <c r="X776" s="14"/>
      <c r="Y776" s="14"/>
      <c r="Z776" s="14"/>
    </row>
    <row r="777" spans="13:26">
      <c r="M777" s="14"/>
      <c r="N777" s="14"/>
      <c r="O777" s="14"/>
      <c r="P777" s="14"/>
      <c r="Q777" s="14"/>
      <c r="R777" s="14"/>
      <c r="S777" s="14"/>
      <c r="T777" s="14"/>
      <c r="U777" s="14"/>
      <c r="V777" s="14"/>
      <c r="W777" s="14"/>
      <c r="X777" s="14"/>
      <c r="Y777" s="14"/>
      <c r="Z777" s="14"/>
    </row>
    <row r="778" spans="13:26">
      <c r="M778" s="14"/>
      <c r="N778" s="14"/>
      <c r="O778" s="14"/>
      <c r="P778" s="14"/>
      <c r="Q778" s="14"/>
      <c r="R778" s="14"/>
      <c r="S778" s="14"/>
      <c r="T778" s="14"/>
      <c r="U778" s="14"/>
      <c r="V778" s="14"/>
      <c r="W778" s="14"/>
      <c r="X778" s="14"/>
      <c r="Y778" s="14"/>
      <c r="Z778" s="14"/>
    </row>
    <row r="779" spans="13:26">
      <c r="M779" s="14"/>
      <c r="N779" s="14"/>
      <c r="O779" s="14"/>
      <c r="P779" s="14"/>
      <c r="Q779" s="14"/>
      <c r="R779" s="14"/>
      <c r="S779" s="14"/>
      <c r="T779" s="14"/>
      <c r="U779" s="14"/>
      <c r="V779" s="14"/>
      <c r="W779" s="14"/>
      <c r="X779" s="14"/>
      <c r="Y779" s="14"/>
      <c r="Z779" s="14"/>
    </row>
    <row r="780" spans="13:26">
      <c r="M780" s="14"/>
      <c r="N780" s="14"/>
      <c r="O780" s="14"/>
      <c r="P780" s="14"/>
      <c r="Q780" s="14"/>
      <c r="R780" s="14"/>
      <c r="S780" s="14"/>
      <c r="T780" s="14"/>
      <c r="U780" s="14"/>
      <c r="V780" s="14"/>
      <c r="W780" s="14"/>
      <c r="X780" s="14"/>
      <c r="Y780" s="14"/>
      <c r="Z780" s="14"/>
    </row>
    <row r="781" spans="13:26">
      <c r="M781" s="14"/>
      <c r="N781" s="14"/>
      <c r="O781" s="14"/>
      <c r="P781" s="14"/>
      <c r="Q781" s="14"/>
      <c r="R781" s="14"/>
      <c r="S781" s="14"/>
      <c r="T781" s="14"/>
      <c r="U781" s="14"/>
      <c r="V781" s="14"/>
      <c r="W781" s="14"/>
      <c r="X781" s="14"/>
      <c r="Y781" s="14"/>
      <c r="Z781" s="14"/>
    </row>
    <row r="782" spans="13:26">
      <c r="M782" s="14"/>
      <c r="N782" s="14"/>
      <c r="O782" s="14"/>
      <c r="P782" s="14"/>
      <c r="Q782" s="14"/>
      <c r="R782" s="14"/>
      <c r="S782" s="14"/>
      <c r="T782" s="14"/>
      <c r="U782" s="14"/>
      <c r="V782" s="14"/>
      <c r="W782" s="14"/>
      <c r="X782" s="14"/>
      <c r="Y782" s="14"/>
      <c r="Z782" s="14"/>
    </row>
    <row r="783" spans="13:26">
      <c r="M783" s="14"/>
      <c r="N783" s="14"/>
      <c r="O783" s="14"/>
      <c r="P783" s="14"/>
      <c r="Q783" s="14"/>
      <c r="R783" s="14"/>
      <c r="S783" s="14"/>
      <c r="T783" s="14"/>
      <c r="U783" s="14"/>
      <c r="V783" s="14"/>
      <c r="W783" s="14"/>
      <c r="X783" s="14"/>
      <c r="Y783" s="14"/>
      <c r="Z783" s="14"/>
    </row>
    <row r="784" spans="13:26">
      <c r="M784" s="14"/>
      <c r="N784" s="14"/>
      <c r="O784" s="14"/>
      <c r="P784" s="14"/>
      <c r="Q784" s="14"/>
      <c r="R784" s="14"/>
      <c r="S784" s="14"/>
      <c r="T784" s="14"/>
      <c r="U784" s="14"/>
      <c r="V784" s="14"/>
      <c r="W784" s="14"/>
      <c r="X784" s="14"/>
      <c r="Y784" s="14"/>
      <c r="Z784" s="14"/>
    </row>
    <row r="785" spans="13:26">
      <c r="M785" s="14"/>
      <c r="N785" s="14"/>
      <c r="O785" s="14"/>
      <c r="P785" s="14"/>
      <c r="Q785" s="14"/>
      <c r="R785" s="14"/>
      <c r="S785" s="14"/>
      <c r="T785" s="14"/>
      <c r="U785" s="14"/>
      <c r="V785" s="14"/>
      <c r="W785" s="14"/>
      <c r="X785" s="14"/>
      <c r="Y785" s="14"/>
      <c r="Z785" s="14"/>
    </row>
    <row r="786" spans="13:26">
      <c r="M786" s="14"/>
      <c r="N786" s="14"/>
      <c r="O786" s="14"/>
      <c r="P786" s="14"/>
      <c r="Q786" s="14"/>
      <c r="R786" s="14"/>
      <c r="S786" s="14"/>
      <c r="T786" s="14"/>
      <c r="U786" s="14"/>
      <c r="V786" s="14"/>
      <c r="W786" s="14"/>
      <c r="X786" s="14"/>
      <c r="Y786" s="14"/>
      <c r="Z786" s="14"/>
    </row>
    <row r="787" spans="13:26">
      <c r="M787" s="14"/>
      <c r="N787" s="14"/>
      <c r="O787" s="14"/>
      <c r="P787" s="14"/>
      <c r="Q787" s="14"/>
      <c r="R787" s="14"/>
      <c r="S787" s="14"/>
      <c r="T787" s="14"/>
      <c r="U787" s="14"/>
      <c r="V787" s="14"/>
      <c r="W787" s="14"/>
      <c r="X787" s="14"/>
      <c r="Y787" s="14"/>
      <c r="Z787" s="14"/>
    </row>
    <row r="788" spans="13:26">
      <c r="M788" s="14"/>
      <c r="N788" s="14"/>
      <c r="O788" s="14"/>
      <c r="P788" s="14"/>
      <c r="Q788" s="14"/>
      <c r="R788" s="14"/>
      <c r="S788" s="14"/>
      <c r="T788" s="14"/>
      <c r="U788" s="14"/>
      <c r="V788" s="14"/>
      <c r="W788" s="14"/>
      <c r="X788" s="14"/>
      <c r="Y788" s="14"/>
      <c r="Z788" s="14"/>
    </row>
    <row r="789" spans="13:26">
      <c r="M789" s="14"/>
      <c r="N789" s="14"/>
      <c r="O789" s="14"/>
      <c r="P789" s="14"/>
      <c r="Q789" s="14"/>
      <c r="R789" s="14"/>
      <c r="S789" s="14"/>
      <c r="T789" s="14"/>
      <c r="U789" s="14"/>
      <c r="V789" s="14"/>
      <c r="W789" s="14"/>
      <c r="X789" s="14"/>
      <c r="Y789" s="14"/>
      <c r="Z789" s="14"/>
    </row>
    <row r="790" spans="13:26">
      <c r="M790" s="14"/>
      <c r="N790" s="14"/>
      <c r="O790" s="14"/>
      <c r="P790" s="14"/>
      <c r="Q790" s="14"/>
      <c r="R790" s="14"/>
      <c r="S790" s="14"/>
      <c r="T790" s="14"/>
      <c r="U790" s="14"/>
      <c r="V790" s="14"/>
      <c r="W790" s="14"/>
      <c r="X790" s="14"/>
      <c r="Y790" s="14"/>
      <c r="Z790" s="14"/>
    </row>
    <row r="791" spans="13:26">
      <c r="M791" s="14"/>
      <c r="N791" s="14"/>
      <c r="O791" s="14"/>
      <c r="P791" s="14"/>
      <c r="Q791" s="14"/>
      <c r="R791" s="14"/>
      <c r="S791" s="14"/>
      <c r="T791" s="14"/>
      <c r="U791" s="14"/>
      <c r="V791" s="14"/>
      <c r="W791" s="14"/>
      <c r="X791" s="14"/>
      <c r="Y791" s="14"/>
      <c r="Z791" s="14"/>
    </row>
    <row r="792" spans="13:26">
      <c r="M792" s="14"/>
      <c r="N792" s="14"/>
      <c r="O792" s="14"/>
      <c r="P792" s="14"/>
      <c r="Q792" s="14"/>
      <c r="R792" s="14"/>
      <c r="S792" s="14"/>
      <c r="T792" s="14"/>
      <c r="U792" s="14"/>
      <c r="V792" s="14"/>
      <c r="W792" s="14"/>
      <c r="X792" s="14"/>
      <c r="Y792" s="14"/>
      <c r="Z792" s="14"/>
    </row>
    <row r="793" spans="13:26">
      <c r="M793" s="14"/>
      <c r="N793" s="14"/>
      <c r="O793" s="14"/>
      <c r="P793" s="14"/>
      <c r="Q793" s="14"/>
      <c r="R793" s="14"/>
      <c r="S793" s="14"/>
      <c r="T793" s="14"/>
      <c r="U793" s="14"/>
      <c r="V793" s="14"/>
      <c r="W793" s="14"/>
      <c r="X793" s="14"/>
      <c r="Y793" s="14"/>
      <c r="Z793" s="14"/>
    </row>
    <row r="794" spans="13:26">
      <c r="M794" s="14"/>
      <c r="N794" s="14"/>
      <c r="O794" s="14"/>
      <c r="P794" s="14"/>
      <c r="Q794" s="14"/>
      <c r="R794" s="14"/>
      <c r="S794" s="14"/>
      <c r="T794" s="14"/>
      <c r="U794" s="14"/>
      <c r="V794" s="14"/>
      <c r="W794" s="14"/>
      <c r="X794" s="14"/>
      <c r="Y794" s="14"/>
      <c r="Z794" s="14"/>
    </row>
    <row r="795" spans="13:26">
      <c r="M795" s="14"/>
      <c r="N795" s="14"/>
      <c r="O795" s="14"/>
      <c r="P795" s="14"/>
      <c r="Q795" s="14"/>
      <c r="R795" s="14"/>
      <c r="S795" s="14"/>
      <c r="T795" s="14"/>
      <c r="U795" s="14"/>
      <c r="V795" s="14"/>
      <c r="W795" s="14"/>
      <c r="X795" s="14"/>
      <c r="Y795" s="14"/>
      <c r="Z795" s="14"/>
    </row>
    <row r="796" spans="13:26">
      <c r="M796" s="14"/>
      <c r="N796" s="14"/>
      <c r="O796" s="14"/>
      <c r="P796" s="14"/>
      <c r="Q796" s="14"/>
      <c r="R796" s="14"/>
      <c r="S796" s="14"/>
      <c r="T796" s="14"/>
      <c r="U796" s="14"/>
      <c r="V796" s="14"/>
      <c r="W796" s="14"/>
      <c r="X796" s="14"/>
      <c r="Y796" s="14"/>
      <c r="Z796" s="14"/>
    </row>
    <row r="797" spans="13:26">
      <c r="M797" s="14"/>
      <c r="N797" s="14"/>
      <c r="O797" s="14"/>
      <c r="P797" s="14"/>
      <c r="Q797" s="14"/>
      <c r="R797" s="14"/>
      <c r="S797" s="14"/>
      <c r="T797" s="14"/>
      <c r="U797" s="14"/>
      <c r="V797" s="14"/>
      <c r="W797" s="14"/>
      <c r="X797" s="14"/>
      <c r="Y797" s="14"/>
      <c r="Z797" s="14"/>
    </row>
    <row r="798" spans="13:26">
      <c r="M798" s="14"/>
      <c r="N798" s="14"/>
      <c r="O798" s="14"/>
      <c r="P798" s="14"/>
      <c r="Q798" s="14"/>
      <c r="R798" s="14"/>
      <c r="S798" s="14"/>
      <c r="T798" s="14"/>
      <c r="U798" s="14"/>
      <c r="V798" s="14"/>
      <c r="W798" s="14"/>
      <c r="X798" s="14"/>
      <c r="Y798" s="14"/>
      <c r="Z798" s="14"/>
    </row>
    <row r="799" spans="13:26">
      <c r="M799" s="14"/>
      <c r="N799" s="14"/>
      <c r="O799" s="14"/>
      <c r="P799" s="14"/>
      <c r="Q799" s="14"/>
      <c r="R799" s="14"/>
      <c r="S799" s="14"/>
      <c r="T799" s="14"/>
      <c r="U799" s="14"/>
      <c r="V799" s="14"/>
      <c r="W799" s="14"/>
      <c r="X799" s="14"/>
      <c r="Y799" s="14"/>
      <c r="Z799" s="14"/>
    </row>
    <row r="800" spans="13:26">
      <c r="M800" s="14"/>
      <c r="N800" s="14"/>
      <c r="O800" s="14"/>
      <c r="P800" s="14"/>
      <c r="Q800" s="14"/>
      <c r="R800" s="14"/>
      <c r="S800" s="14"/>
      <c r="T800" s="14"/>
      <c r="U800" s="14"/>
      <c r="V800" s="14"/>
      <c r="W800" s="14"/>
      <c r="X800" s="14"/>
      <c r="Y800" s="14"/>
      <c r="Z800" s="14"/>
    </row>
    <row r="801" spans="13:26">
      <c r="M801" s="14"/>
      <c r="N801" s="14"/>
      <c r="O801" s="14"/>
      <c r="P801" s="14"/>
      <c r="Q801" s="14"/>
      <c r="R801" s="14"/>
      <c r="S801" s="14"/>
      <c r="T801" s="14"/>
      <c r="U801" s="14"/>
      <c r="V801" s="14"/>
      <c r="W801" s="14"/>
      <c r="X801" s="14"/>
      <c r="Y801" s="14"/>
      <c r="Z801" s="14"/>
    </row>
    <row r="802" spans="13:26">
      <c r="M802" s="14"/>
      <c r="N802" s="14"/>
      <c r="O802" s="14"/>
      <c r="P802" s="14"/>
      <c r="Q802" s="14"/>
      <c r="R802" s="14"/>
      <c r="S802" s="14"/>
      <c r="T802" s="14"/>
      <c r="U802" s="14"/>
      <c r="V802" s="14"/>
      <c r="W802" s="14"/>
      <c r="X802" s="14"/>
      <c r="Y802" s="14"/>
      <c r="Z802" s="14"/>
    </row>
    <row r="803" spans="13:26">
      <c r="M803" s="14"/>
      <c r="N803" s="14"/>
      <c r="O803" s="14"/>
      <c r="P803" s="14"/>
      <c r="Q803" s="14"/>
      <c r="R803" s="14"/>
      <c r="S803" s="14"/>
      <c r="T803" s="14"/>
      <c r="U803" s="14"/>
      <c r="V803" s="14"/>
      <c r="W803" s="14"/>
      <c r="X803" s="14"/>
      <c r="Y803" s="14"/>
      <c r="Z803" s="14"/>
    </row>
    <row r="804" spans="13:26">
      <c r="M804" s="14"/>
      <c r="N804" s="14"/>
      <c r="O804" s="14"/>
      <c r="P804" s="14"/>
      <c r="Q804" s="14"/>
      <c r="R804" s="14"/>
      <c r="S804" s="14"/>
      <c r="T804" s="14"/>
      <c r="U804" s="14"/>
      <c r="V804" s="14"/>
      <c r="W804" s="14"/>
      <c r="X804" s="14"/>
      <c r="Y804" s="14"/>
      <c r="Z804" s="14"/>
    </row>
    <row r="805" spans="13:26">
      <c r="M805" s="14"/>
      <c r="N805" s="14"/>
      <c r="O805" s="14"/>
      <c r="P805" s="14"/>
      <c r="Q805" s="14"/>
      <c r="R805" s="14"/>
      <c r="S805" s="14"/>
      <c r="T805" s="14"/>
      <c r="U805" s="14"/>
      <c r="V805" s="14"/>
      <c r="W805" s="14"/>
      <c r="X805" s="14"/>
      <c r="Y805" s="14"/>
      <c r="Z805" s="14"/>
    </row>
    <row r="806" spans="13:26">
      <c r="M806" s="14"/>
      <c r="N806" s="14"/>
      <c r="O806" s="14"/>
      <c r="P806" s="14"/>
      <c r="Q806" s="14"/>
      <c r="R806" s="14"/>
      <c r="S806" s="14"/>
      <c r="T806" s="14"/>
      <c r="U806" s="14"/>
      <c r="V806" s="14"/>
      <c r="W806" s="14"/>
      <c r="X806" s="14"/>
      <c r="Y806" s="14"/>
      <c r="Z806" s="14"/>
    </row>
    <row r="807" spans="13:26">
      <c r="M807" s="14"/>
      <c r="N807" s="14"/>
      <c r="O807" s="14"/>
      <c r="P807" s="14"/>
      <c r="Q807" s="14"/>
      <c r="R807" s="14"/>
      <c r="S807" s="14"/>
      <c r="T807" s="14"/>
      <c r="U807" s="14"/>
      <c r="V807" s="14"/>
      <c r="W807" s="14"/>
      <c r="X807" s="14"/>
      <c r="Y807" s="14"/>
      <c r="Z807" s="14"/>
    </row>
    <row r="808" spans="13:26">
      <c r="M808" s="14"/>
      <c r="N808" s="14"/>
      <c r="O808" s="14"/>
      <c r="P808" s="14"/>
      <c r="Q808" s="14"/>
      <c r="R808" s="14"/>
      <c r="S808" s="14"/>
      <c r="T808" s="14"/>
      <c r="U808" s="14"/>
      <c r="V808" s="14"/>
      <c r="W808" s="14"/>
      <c r="X808" s="14"/>
      <c r="Y808" s="14"/>
      <c r="Z808" s="14"/>
    </row>
    <row r="809" spans="13:26">
      <c r="M809" s="14"/>
      <c r="N809" s="14"/>
      <c r="O809" s="14"/>
      <c r="P809" s="14"/>
      <c r="Q809" s="14"/>
      <c r="R809" s="14"/>
      <c r="S809" s="14"/>
      <c r="T809" s="14"/>
      <c r="U809" s="14"/>
      <c r="V809" s="14"/>
      <c r="W809" s="14"/>
      <c r="X809" s="14"/>
      <c r="Y809" s="14"/>
      <c r="Z809" s="14"/>
    </row>
    <row r="810" spans="13:26">
      <c r="M810" s="14"/>
      <c r="N810" s="14"/>
      <c r="O810" s="14"/>
      <c r="P810" s="14"/>
      <c r="Q810" s="14"/>
      <c r="R810" s="14"/>
      <c r="S810" s="14"/>
      <c r="T810" s="14"/>
      <c r="U810" s="14"/>
      <c r="V810" s="14"/>
      <c r="W810" s="14"/>
      <c r="X810" s="14"/>
      <c r="Y810" s="14"/>
      <c r="Z810" s="14"/>
    </row>
    <row r="811" spans="13:26">
      <c r="M811" s="14"/>
      <c r="N811" s="14"/>
      <c r="O811" s="14"/>
      <c r="P811" s="14"/>
      <c r="Q811" s="14"/>
      <c r="R811" s="14"/>
      <c r="S811" s="14"/>
      <c r="T811" s="14"/>
      <c r="U811" s="14"/>
      <c r="V811" s="14"/>
      <c r="W811" s="14"/>
      <c r="X811" s="14"/>
      <c r="Y811" s="14"/>
      <c r="Z811" s="14"/>
    </row>
    <row r="812" spans="13:26">
      <c r="M812" s="14"/>
      <c r="N812" s="14"/>
      <c r="O812" s="14"/>
      <c r="P812" s="14"/>
      <c r="Q812" s="14"/>
      <c r="R812" s="14"/>
      <c r="S812" s="14"/>
      <c r="T812" s="14"/>
      <c r="U812" s="14"/>
      <c r="V812" s="14"/>
      <c r="W812" s="14"/>
      <c r="X812" s="14"/>
      <c r="Y812" s="14"/>
      <c r="Z812" s="14"/>
    </row>
    <row r="813" spans="13:26">
      <c r="M813" s="14"/>
      <c r="N813" s="14"/>
      <c r="O813" s="14"/>
      <c r="P813" s="14"/>
      <c r="Q813" s="14"/>
      <c r="R813" s="14"/>
      <c r="S813" s="14"/>
      <c r="T813" s="14"/>
      <c r="U813" s="14"/>
      <c r="V813" s="14"/>
      <c r="W813" s="14"/>
      <c r="X813" s="14"/>
      <c r="Y813" s="14"/>
      <c r="Z813" s="14"/>
    </row>
    <row r="814" spans="13:26">
      <c r="M814" s="14"/>
      <c r="N814" s="14"/>
      <c r="O814" s="14"/>
      <c r="P814" s="14"/>
      <c r="Q814" s="14"/>
      <c r="R814" s="14"/>
      <c r="S814" s="14"/>
      <c r="T814" s="14"/>
      <c r="U814" s="14"/>
      <c r="V814" s="14"/>
      <c r="W814" s="14"/>
      <c r="X814" s="14"/>
      <c r="Y814" s="14"/>
      <c r="Z814" s="14"/>
    </row>
    <row r="815" spans="13:26">
      <c r="M815" s="14"/>
      <c r="N815" s="14"/>
      <c r="O815" s="14"/>
      <c r="P815" s="14"/>
      <c r="Q815" s="14"/>
      <c r="R815" s="14"/>
      <c r="S815" s="14"/>
      <c r="T815" s="14"/>
      <c r="U815" s="14"/>
      <c r="V815" s="14"/>
      <c r="W815" s="14"/>
      <c r="X815" s="14"/>
      <c r="Y815" s="14"/>
      <c r="Z815" s="14"/>
    </row>
    <row r="816" spans="13:26">
      <c r="M816" s="14"/>
      <c r="N816" s="14"/>
      <c r="O816" s="14"/>
      <c r="P816" s="14"/>
      <c r="Q816" s="14"/>
      <c r="R816" s="14"/>
      <c r="S816" s="14"/>
      <c r="T816" s="14"/>
      <c r="U816" s="14"/>
      <c r="V816" s="14"/>
      <c r="W816" s="14"/>
      <c r="X816" s="14"/>
      <c r="Y816" s="14"/>
      <c r="Z816" s="14"/>
    </row>
    <row r="817" spans="13:26">
      <c r="M817" s="14"/>
      <c r="N817" s="14"/>
      <c r="O817" s="14"/>
      <c r="P817" s="14"/>
      <c r="Q817" s="14"/>
      <c r="R817" s="14"/>
      <c r="S817" s="14"/>
      <c r="T817" s="14"/>
      <c r="U817" s="14"/>
      <c r="V817" s="14"/>
      <c r="W817" s="14"/>
      <c r="X817" s="14"/>
      <c r="Y817" s="14"/>
      <c r="Z817" s="14"/>
    </row>
    <row r="818" spans="13:26">
      <c r="M818" s="14"/>
      <c r="N818" s="14"/>
      <c r="O818" s="14"/>
      <c r="P818" s="14"/>
      <c r="Q818" s="14"/>
      <c r="R818" s="14"/>
      <c r="S818" s="14"/>
      <c r="T818" s="14"/>
      <c r="U818" s="14"/>
      <c r="V818" s="14"/>
      <c r="W818" s="14"/>
      <c r="X818" s="14"/>
      <c r="Y818" s="14"/>
      <c r="Z818" s="14"/>
    </row>
    <row r="819" spans="13:26">
      <c r="M819" s="14"/>
      <c r="N819" s="14"/>
      <c r="O819" s="14"/>
      <c r="P819" s="14"/>
      <c r="Q819" s="14"/>
      <c r="R819" s="14"/>
      <c r="S819" s="14"/>
      <c r="T819" s="14"/>
      <c r="U819" s="14"/>
      <c r="V819" s="14"/>
      <c r="W819" s="14"/>
      <c r="X819" s="14"/>
      <c r="Y819" s="14"/>
      <c r="Z819" s="14"/>
    </row>
    <row r="820" spans="13:26">
      <c r="M820" s="14"/>
      <c r="N820" s="14"/>
      <c r="O820" s="14"/>
      <c r="P820" s="14"/>
      <c r="Q820" s="14"/>
      <c r="R820" s="14"/>
      <c r="S820" s="14"/>
      <c r="T820" s="14"/>
      <c r="U820" s="14"/>
      <c r="V820" s="14"/>
      <c r="W820" s="14"/>
      <c r="X820" s="14"/>
      <c r="Y820" s="14"/>
      <c r="Z820" s="14"/>
    </row>
    <row r="821" spans="13:26">
      <c r="M821" s="14"/>
      <c r="N821" s="14"/>
      <c r="O821" s="14"/>
      <c r="P821" s="14"/>
      <c r="Q821" s="14"/>
      <c r="R821" s="14"/>
      <c r="S821" s="14"/>
      <c r="T821" s="14"/>
      <c r="U821" s="14"/>
      <c r="V821" s="14"/>
      <c r="W821" s="14"/>
      <c r="X821" s="14"/>
      <c r="Y821" s="14"/>
      <c r="Z821" s="14"/>
    </row>
    <row r="822" spans="13:26">
      <c r="M822" s="14"/>
      <c r="N822" s="14"/>
      <c r="O822" s="14"/>
      <c r="P822" s="14"/>
      <c r="Q822" s="14"/>
      <c r="R822" s="14"/>
      <c r="S822" s="14"/>
      <c r="T822" s="14"/>
      <c r="U822" s="14"/>
      <c r="V822" s="14"/>
      <c r="W822" s="14"/>
      <c r="X822" s="14"/>
      <c r="Y822" s="14"/>
      <c r="Z822" s="14"/>
    </row>
    <row r="823" spans="13:26">
      <c r="M823" s="14"/>
      <c r="N823" s="14"/>
      <c r="O823" s="14"/>
      <c r="P823" s="14"/>
      <c r="Q823" s="14"/>
      <c r="R823" s="14"/>
      <c r="S823" s="14"/>
      <c r="T823" s="14"/>
      <c r="U823" s="14"/>
      <c r="V823" s="14"/>
      <c r="W823" s="14"/>
      <c r="X823" s="14"/>
      <c r="Y823" s="14"/>
      <c r="Z823" s="14"/>
    </row>
    <row r="824" spans="13:26">
      <c r="M824" s="14"/>
      <c r="N824" s="14"/>
      <c r="O824" s="14"/>
      <c r="P824" s="14"/>
      <c r="Q824" s="14"/>
      <c r="R824" s="14"/>
      <c r="S824" s="14"/>
      <c r="T824" s="14"/>
      <c r="U824" s="14"/>
      <c r="V824" s="14"/>
      <c r="W824" s="14"/>
      <c r="X824" s="14"/>
      <c r="Y824" s="14"/>
      <c r="Z824" s="14"/>
    </row>
    <row r="825" spans="13:26">
      <c r="M825" s="14"/>
      <c r="N825" s="14"/>
      <c r="O825" s="14"/>
      <c r="P825" s="14"/>
      <c r="Q825" s="14"/>
      <c r="R825" s="14"/>
      <c r="S825" s="14"/>
      <c r="T825" s="14"/>
      <c r="U825" s="14"/>
      <c r="V825" s="14"/>
      <c r="W825" s="14"/>
      <c r="X825" s="14"/>
      <c r="Y825" s="14"/>
      <c r="Z825" s="14"/>
    </row>
    <row r="826" spans="13:26">
      <c r="M826" s="14"/>
      <c r="N826" s="14"/>
      <c r="O826" s="14"/>
      <c r="P826" s="14"/>
      <c r="Q826" s="14"/>
      <c r="R826" s="14"/>
      <c r="S826" s="14"/>
      <c r="T826" s="14"/>
      <c r="U826" s="14"/>
      <c r="V826" s="14"/>
      <c r="W826" s="14"/>
      <c r="X826" s="14"/>
      <c r="Y826" s="14"/>
      <c r="Z826" s="14"/>
    </row>
    <row r="827" spans="13:26">
      <c r="M827" s="14"/>
      <c r="N827" s="14"/>
      <c r="O827" s="14"/>
      <c r="P827" s="14"/>
      <c r="Q827" s="14"/>
      <c r="R827" s="14"/>
      <c r="S827" s="14"/>
      <c r="T827" s="14"/>
      <c r="U827" s="14"/>
      <c r="V827" s="14"/>
      <c r="W827" s="14"/>
      <c r="X827" s="14"/>
      <c r="Y827" s="14"/>
      <c r="Z827" s="14"/>
    </row>
    <row r="828" spans="13:26">
      <c r="M828" s="14"/>
      <c r="N828" s="14"/>
      <c r="O828" s="14"/>
      <c r="P828" s="14"/>
      <c r="Q828" s="14"/>
      <c r="R828" s="14"/>
      <c r="S828" s="14"/>
      <c r="T828" s="14"/>
      <c r="U828" s="14"/>
      <c r="V828" s="14"/>
      <c r="W828" s="14"/>
      <c r="X828" s="14"/>
      <c r="Y828" s="14"/>
      <c r="Z828" s="14"/>
    </row>
    <row r="829" spans="13:26">
      <c r="M829" s="14"/>
      <c r="N829" s="14"/>
      <c r="O829" s="14"/>
      <c r="P829" s="14"/>
      <c r="Q829" s="14"/>
      <c r="R829" s="14"/>
      <c r="S829" s="14"/>
      <c r="T829" s="14"/>
      <c r="U829" s="14"/>
      <c r="V829" s="14"/>
      <c r="W829" s="14"/>
      <c r="X829" s="14"/>
      <c r="Y829" s="14"/>
      <c r="Z829" s="14"/>
    </row>
    <row r="830" spans="13:26">
      <c r="M830" s="14"/>
      <c r="N830" s="14"/>
      <c r="O830" s="14"/>
      <c r="P830" s="14"/>
      <c r="Q830" s="14"/>
      <c r="R830" s="14"/>
      <c r="S830" s="14"/>
      <c r="T830" s="14"/>
      <c r="U830" s="14"/>
      <c r="V830" s="14"/>
      <c r="W830" s="14"/>
      <c r="X830" s="14"/>
      <c r="Y830" s="14"/>
      <c r="Z830" s="14"/>
    </row>
    <row r="831" spans="13:26">
      <c r="M831" s="14"/>
      <c r="N831" s="14"/>
      <c r="O831" s="14"/>
      <c r="P831" s="14"/>
      <c r="Q831" s="14"/>
      <c r="R831" s="14"/>
      <c r="S831" s="14"/>
      <c r="T831" s="14"/>
      <c r="U831" s="14"/>
      <c r="V831" s="14"/>
      <c r="W831" s="14"/>
      <c r="X831" s="14"/>
      <c r="Y831" s="14"/>
      <c r="Z831" s="14"/>
    </row>
    <row r="832" spans="13:26">
      <c r="M832" s="14"/>
      <c r="N832" s="14"/>
      <c r="O832" s="14"/>
      <c r="P832" s="14"/>
      <c r="Q832" s="14"/>
      <c r="R832" s="14"/>
      <c r="S832" s="14"/>
      <c r="T832" s="14"/>
      <c r="U832" s="14"/>
      <c r="V832" s="14"/>
      <c r="W832" s="14"/>
      <c r="X832" s="14"/>
      <c r="Y832" s="14"/>
      <c r="Z832" s="14"/>
    </row>
    <row r="833" spans="13:26">
      <c r="M833" s="14"/>
      <c r="N833" s="14"/>
      <c r="O833" s="14"/>
      <c r="P833" s="14"/>
      <c r="Q833" s="14"/>
      <c r="R833" s="14"/>
      <c r="S833" s="14"/>
      <c r="T833" s="14"/>
      <c r="U833" s="14"/>
      <c r="V833" s="14"/>
      <c r="W833" s="14"/>
      <c r="X833" s="14"/>
      <c r="Y833" s="14"/>
      <c r="Z833" s="14"/>
    </row>
    <row r="834" spans="13:26">
      <c r="M834" s="14"/>
      <c r="N834" s="14"/>
      <c r="O834" s="14"/>
      <c r="P834" s="14"/>
      <c r="Q834" s="14"/>
      <c r="R834" s="14"/>
      <c r="S834" s="14"/>
      <c r="T834" s="14"/>
      <c r="U834" s="14"/>
      <c r="V834" s="14"/>
      <c r="W834" s="14"/>
      <c r="X834" s="14"/>
      <c r="Y834" s="14"/>
      <c r="Z834" s="14"/>
    </row>
    <row r="835" spans="13:26">
      <c r="M835" s="14"/>
      <c r="N835" s="14"/>
      <c r="O835" s="14"/>
      <c r="P835" s="14"/>
      <c r="Q835" s="14"/>
      <c r="R835" s="14"/>
      <c r="S835" s="14"/>
      <c r="T835" s="14"/>
      <c r="U835" s="14"/>
      <c r="V835" s="14"/>
      <c r="W835" s="14"/>
      <c r="X835" s="14"/>
      <c r="Y835" s="14"/>
      <c r="Z835" s="14"/>
    </row>
    <row r="836" spans="13:26">
      <c r="M836" s="14"/>
      <c r="N836" s="14"/>
      <c r="O836" s="14"/>
      <c r="P836" s="14"/>
      <c r="Q836" s="14"/>
      <c r="R836" s="14"/>
      <c r="S836" s="14"/>
      <c r="T836" s="14"/>
      <c r="U836" s="14"/>
      <c r="V836" s="14"/>
      <c r="W836" s="14"/>
      <c r="X836" s="14"/>
      <c r="Y836" s="14"/>
      <c r="Z836" s="14"/>
    </row>
    <row r="837" spans="13:26">
      <c r="M837" s="14"/>
      <c r="N837" s="14"/>
      <c r="O837" s="14"/>
      <c r="P837" s="14"/>
      <c r="Q837" s="14"/>
      <c r="R837" s="14"/>
      <c r="S837" s="14"/>
      <c r="T837" s="14"/>
      <c r="U837" s="14"/>
      <c r="V837" s="14"/>
      <c r="W837" s="14"/>
      <c r="X837" s="14"/>
      <c r="Y837" s="14"/>
      <c r="Z837" s="14"/>
    </row>
    <row r="838" spans="13:26">
      <c r="M838" s="14"/>
      <c r="N838" s="14"/>
      <c r="O838" s="14"/>
      <c r="P838" s="14"/>
      <c r="Q838" s="14"/>
      <c r="R838" s="14"/>
      <c r="S838" s="14"/>
      <c r="T838" s="14"/>
      <c r="U838" s="14"/>
      <c r="V838" s="14"/>
      <c r="W838" s="14"/>
      <c r="X838" s="14"/>
      <c r="Y838" s="14"/>
      <c r="Z838" s="14"/>
    </row>
    <row r="839" spans="13:26">
      <c r="M839" s="14"/>
      <c r="N839" s="14"/>
      <c r="O839" s="14"/>
      <c r="P839" s="14"/>
      <c r="Q839" s="14"/>
      <c r="R839" s="14"/>
      <c r="S839" s="14"/>
      <c r="T839" s="14"/>
      <c r="U839" s="14"/>
      <c r="V839" s="14"/>
      <c r="W839" s="14"/>
      <c r="X839" s="14"/>
      <c r="Y839" s="14"/>
      <c r="Z839" s="14"/>
    </row>
    <row r="840" spans="13:26">
      <c r="M840" s="14"/>
      <c r="N840" s="14"/>
      <c r="O840" s="14"/>
      <c r="P840" s="14"/>
      <c r="Q840" s="14"/>
      <c r="R840" s="14"/>
      <c r="S840" s="14"/>
      <c r="T840" s="14"/>
      <c r="U840" s="14"/>
      <c r="V840" s="14"/>
      <c r="W840" s="14"/>
      <c r="X840" s="14"/>
      <c r="Y840" s="14"/>
      <c r="Z840" s="14"/>
    </row>
    <row r="841" spans="13:26">
      <c r="M841" s="14"/>
      <c r="N841" s="14"/>
      <c r="O841" s="14"/>
      <c r="P841" s="14"/>
      <c r="Q841" s="14"/>
      <c r="R841" s="14"/>
      <c r="S841" s="14"/>
      <c r="T841" s="14"/>
      <c r="U841" s="14"/>
      <c r="V841" s="14"/>
      <c r="W841" s="14"/>
      <c r="X841" s="14"/>
      <c r="Y841" s="14"/>
      <c r="Z841" s="14"/>
    </row>
    <row r="842" spans="13:26">
      <c r="M842" s="14"/>
      <c r="N842" s="14"/>
      <c r="O842" s="14"/>
      <c r="P842" s="14"/>
      <c r="Q842" s="14"/>
      <c r="R842" s="14"/>
      <c r="S842" s="14"/>
      <c r="T842" s="14"/>
      <c r="U842" s="14"/>
      <c r="V842" s="14"/>
      <c r="W842" s="14"/>
      <c r="X842" s="14"/>
      <c r="Y842" s="14"/>
      <c r="Z842" s="14"/>
    </row>
    <row r="843" spans="13:26">
      <c r="M843" s="14"/>
      <c r="N843" s="14"/>
      <c r="O843" s="14"/>
      <c r="P843" s="14"/>
      <c r="Q843" s="14"/>
      <c r="R843" s="14"/>
      <c r="S843" s="14"/>
      <c r="T843" s="14"/>
      <c r="U843" s="14"/>
      <c r="V843" s="14"/>
      <c r="W843" s="14"/>
      <c r="X843" s="14"/>
      <c r="Y843" s="14"/>
      <c r="Z843" s="14"/>
    </row>
    <row r="844" spans="13:26">
      <c r="M844" s="14"/>
      <c r="N844" s="14"/>
      <c r="O844" s="14"/>
      <c r="P844" s="14"/>
      <c r="Q844" s="14"/>
      <c r="R844" s="14"/>
      <c r="S844" s="14"/>
      <c r="T844" s="14"/>
      <c r="U844" s="14"/>
      <c r="V844" s="14"/>
      <c r="W844" s="14"/>
      <c r="X844" s="14"/>
      <c r="Y844" s="14"/>
      <c r="Z844" s="14"/>
    </row>
    <row r="845" spans="13:26">
      <c r="M845" s="14"/>
      <c r="N845" s="14"/>
      <c r="O845" s="14"/>
      <c r="P845" s="14"/>
      <c r="Q845" s="14"/>
      <c r="R845" s="14"/>
      <c r="S845" s="14"/>
      <c r="T845" s="14"/>
      <c r="U845" s="14"/>
      <c r="V845" s="14"/>
      <c r="W845" s="14"/>
      <c r="X845" s="14"/>
      <c r="Y845" s="14"/>
      <c r="Z845" s="14"/>
    </row>
    <row r="846" spans="13:26">
      <c r="M846" s="14"/>
      <c r="N846" s="14"/>
      <c r="O846" s="14"/>
      <c r="P846" s="14"/>
      <c r="Q846" s="14"/>
      <c r="R846" s="14"/>
      <c r="S846" s="14"/>
      <c r="T846" s="14"/>
      <c r="U846" s="14"/>
      <c r="V846" s="14"/>
      <c r="W846" s="14"/>
      <c r="X846" s="14"/>
      <c r="Y846" s="14"/>
      <c r="Z846" s="14"/>
    </row>
    <row r="847" spans="13:26">
      <c r="M847" s="14"/>
      <c r="N847" s="14"/>
      <c r="O847" s="14"/>
      <c r="P847" s="14"/>
      <c r="Q847" s="14"/>
      <c r="R847" s="14"/>
      <c r="S847" s="14"/>
      <c r="T847" s="14"/>
      <c r="U847" s="14"/>
      <c r="V847" s="14"/>
      <c r="W847" s="14"/>
      <c r="X847" s="14"/>
      <c r="Y847" s="14"/>
      <c r="Z847" s="14"/>
    </row>
    <row r="848" spans="13:26">
      <c r="M848" s="14"/>
      <c r="N848" s="14"/>
      <c r="O848" s="14"/>
      <c r="P848" s="14"/>
      <c r="Q848" s="14"/>
      <c r="R848" s="14"/>
      <c r="S848" s="14"/>
      <c r="T848" s="14"/>
      <c r="U848" s="14"/>
      <c r="V848" s="14"/>
      <c r="W848" s="14"/>
      <c r="X848" s="14"/>
      <c r="Y848" s="14"/>
      <c r="Z848" s="14"/>
    </row>
    <row r="849" spans="13:26">
      <c r="M849" s="14"/>
      <c r="N849" s="14"/>
      <c r="O849" s="14"/>
      <c r="P849" s="14"/>
      <c r="Q849" s="14"/>
      <c r="R849" s="14"/>
      <c r="S849" s="14"/>
      <c r="T849" s="14"/>
      <c r="U849" s="14"/>
      <c r="V849" s="14"/>
      <c r="W849" s="14"/>
      <c r="X849" s="14"/>
      <c r="Y849" s="14"/>
      <c r="Z849" s="14"/>
    </row>
    <row r="850" spans="13:26">
      <c r="M850" s="14"/>
      <c r="N850" s="14"/>
      <c r="O850" s="14"/>
      <c r="P850" s="14"/>
      <c r="Q850" s="14"/>
      <c r="R850" s="14"/>
      <c r="S850" s="14"/>
      <c r="T850" s="14"/>
      <c r="U850" s="14"/>
      <c r="V850" s="14"/>
      <c r="W850" s="14"/>
      <c r="X850" s="14"/>
      <c r="Y850" s="14"/>
      <c r="Z850" s="14"/>
    </row>
    <row r="851" spans="13:26">
      <c r="M851" s="14"/>
      <c r="N851" s="14"/>
      <c r="O851" s="14"/>
      <c r="P851" s="14"/>
      <c r="Q851" s="14"/>
      <c r="R851" s="14"/>
      <c r="S851" s="14"/>
      <c r="T851" s="14"/>
      <c r="U851" s="14"/>
      <c r="V851" s="14"/>
      <c r="W851" s="14"/>
      <c r="X851" s="14"/>
      <c r="Y851" s="14"/>
      <c r="Z851" s="14"/>
    </row>
    <row r="852" spans="13:26">
      <c r="M852" s="14"/>
      <c r="N852" s="14"/>
      <c r="O852" s="14"/>
      <c r="P852" s="14"/>
      <c r="Q852" s="14"/>
      <c r="R852" s="14"/>
      <c r="S852" s="14"/>
      <c r="T852" s="14"/>
      <c r="U852" s="14"/>
      <c r="V852" s="14"/>
      <c r="W852" s="14"/>
      <c r="X852" s="14"/>
      <c r="Y852" s="14"/>
      <c r="Z852" s="14"/>
    </row>
    <row r="853" spans="13:26">
      <c r="M853" s="14"/>
      <c r="N853" s="14"/>
      <c r="O853" s="14"/>
      <c r="P853" s="14"/>
      <c r="Q853" s="14"/>
      <c r="R853" s="14"/>
      <c r="S853" s="14"/>
      <c r="T853" s="14"/>
      <c r="U853" s="14"/>
      <c r="V853" s="14"/>
      <c r="W853" s="14"/>
      <c r="X853" s="14"/>
      <c r="Y853" s="14"/>
      <c r="Z853" s="14"/>
    </row>
    <row r="854" spans="13:26">
      <c r="M854" s="14"/>
      <c r="N854" s="14"/>
      <c r="O854" s="14"/>
      <c r="P854" s="14"/>
      <c r="Q854" s="14"/>
      <c r="R854" s="14"/>
      <c r="S854" s="14"/>
      <c r="T854" s="14"/>
      <c r="U854" s="14"/>
      <c r="V854" s="14"/>
      <c r="W854" s="14"/>
      <c r="X854" s="14"/>
      <c r="Y854" s="14"/>
      <c r="Z854" s="14"/>
    </row>
    <row r="855" spans="13:26">
      <c r="M855" s="14"/>
      <c r="N855" s="14"/>
      <c r="O855" s="14"/>
      <c r="P855" s="14"/>
      <c r="Q855" s="14"/>
      <c r="R855" s="14"/>
      <c r="S855" s="14"/>
      <c r="T855" s="14"/>
      <c r="U855" s="14"/>
      <c r="V855" s="14"/>
      <c r="W855" s="14"/>
      <c r="X855" s="14"/>
      <c r="Y855" s="14"/>
      <c r="Z855" s="14"/>
    </row>
    <row r="856" spans="13:26">
      <c r="M856" s="14"/>
      <c r="N856" s="14"/>
      <c r="O856" s="14"/>
      <c r="P856" s="14"/>
      <c r="Q856" s="14"/>
      <c r="R856" s="14"/>
      <c r="S856" s="14"/>
      <c r="T856" s="14"/>
      <c r="U856" s="14"/>
      <c r="V856" s="14"/>
      <c r="W856" s="14"/>
      <c r="X856" s="14"/>
      <c r="Y856" s="14"/>
      <c r="Z856" s="14"/>
    </row>
    <row r="857" spans="13:26">
      <c r="M857" s="14"/>
      <c r="N857" s="14"/>
      <c r="O857" s="14"/>
      <c r="P857" s="14"/>
      <c r="Q857" s="14"/>
      <c r="R857" s="14"/>
      <c r="S857" s="14"/>
      <c r="T857" s="14"/>
      <c r="U857" s="14"/>
      <c r="V857" s="14"/>
      <c r="W857" s="14"/>
      <c r="X857" s="14"/>
      <c r="Y857" s="14"/>
      <c r="Z857" s="14"/>
    </row>
    <row r="858" spans="13:26">
      <c r="M858" s="14"/>
      <c r="N858" s="14"/>
      <c r="O858" s="14"/>
      <c r="P858" s="14"/>
      <c r="Q858" s="14"/>
      <c r="R858" s="14"/>
      <c r="S858" s="14"/>
      <c r="T858" s="14"/>
      <c r="U858" s="14"/>
      <c r="V858" s="14"/>
      <c r="W858" s="14"/>
      <c r="X858" s="14"/>
      <c r="Y858" s="14"/>
      <c r="Z858" s="14"/>
    </row>
    <row r="859" spans="13:26">
      <c r="M859" s="14"/>
      <c r="N859" s="14"/>
      <c r="O859" s="14"/>
      <c r="P859" s="14"/>
      <c r="Q859" s="14"/>
      <c r="R859" s="14"/>
      <c r="S859" s="14"/>
      <c r="T859" s="14"/>
      <c r="U859" s="14"/>
      <c r="V859" s="14"/>
      <c r="W859" s="14"/>
      <c r="X859" s="14"/>
      <c r="Y859" s="14"/>
      <c r="Z859" s="14"/>
    </row>
    <row r="860" spans="13:26">
      <c r="M860" s="14"/>
      <c r="N860" s="14"/>
      <c r="O860" s="14"/>
      <c r="P860" s="14"/>
      <c r="Q860" s="14"/>
      <c r="R860" s="14"/>
      <c r="S860" s="14"/>
      <c r="T860" s="14"/>
      <c r="U860" s="14"/>
      <c r="V860" s="14"/>
      <c r="W860" s="14"/>
      <c r="X860" s="14"/>
      <c r="Y860" s="14"/>
      <c r="Z860" s="14"/>
    </row>
    <row r="861" spans="13:26">
      <c r="M861" s="14"/>
      <c r="N861" s="14"/>
      <c r="O861" s="14"/>
      <c r="P861" s="14"/>
      <c r="Q861" s="14"/>
      <c r="R861" s="14"/>
      <c r="S861" s="14"/>
      <c r="T861" s="14"/>
      <c r="U861" s="14"/>
      <c r="V861" s="14"/>
      <c r="W861" s="14"/>
      <c r="X861" s="14"/>
      <c r="Y861" s="14"/>
      <c r="Z861" s="14"/>
    </row>
    <row r="862" spans="13:26">
      <c r="M862" s="14"/>
      <c r="N862" s="14"/>
      <c r="O862" s="14"/>
      <c r="P862" s="14"/>
      <c r="Q862" s="14"/>
      <c r="R862" s="14"/>
      <c r="S862" s="14"/>
      <c r="T862" s="14"/>
      <c r="U862" s="14"/>
      <c r="V862" s="14"/>
      <c r="W862" s="14"/>
      <c r="X862" s="14"/>
      <c r="Y862" s="14"/>
      <c r="Z862" s="14"/>
    </row>
    <row r="863" spans="13:26">
      <c r="M863" s="14"/>
      <c r="N863" s="14"/>
      <c r="O863" s="14"/>
      <c r="P863" s="14"/>
      <c r="Q863" s="14"/>
      <c r="R863" s="14"/>
      <c r="S863" s="14"/>
      <c r="T863" s="14"/>
      <c r="U863" s="14"/>
      <c r="V863" s="14"/>
      <c r="W863" s="14"/>
      <c r="X863" s="14"/>
      <c r="Y863" s="14"/>
      <c r="Z863" s="14"/>
    </row>
    <row r="864" spans="13:26">
      <c r="M864" s="14"/>
      <c r="N864" s="14"/>
      <c r="O864" s="14"/>
      <c r="P864" s="14"/>
      <c r="Q864" s="14"/>
      <c r="R864" s="14"/>
      <c r="S864" s="14"/>
      <c r="T864" s="14"/>
      <c r="U864" s="14"/>
      <c r="V864" s="14"/>
      <c r="W864" s="14"/>
      <c r="X864" s="14"/>
      <c r="Y864" s="14"/>
      <c r="Z864" s="14"/>
    </row>
    <row r="865" spans="13:26">
      <c r="M865" s="14"/>
      <c r="N865" s="14"/>
      <c r="O865" s="14"/>
      <c r="P865" s="14"/>
      <c r="Q865" s="14"/>
      <c r="R865" s="14"/>
      <c r="S865" s="14"/>
      <c r="T865" s="14"/>
      <c r="U865" s="14"/>
      <c r="V865" s="14"/>
      <c r="W865" s="14"/>
      <c r="X865" s="14"/>
      <c r="Y865" s="14"/>
      <c r="Z865" s="14"/>
    </row>
    <row r="866" spans="13:26">
      <c r="M866" s="14"/>
      <c r="N866" s="14"/>
      <c r="O866" s="14"/>
      <c r="P866" s="14"/>
      <c r="Q866" s="14"/>
      <c r="R866" s="14"/>
      <c r="S866" s="14"/>
      <c r="T866" s="14"/>
      <c r="U866" s="14"/>
      <c r="V866" s="14"/>
      <c r="W866" s="14"/>
      <c r="X866" s="14"/>
      <c r="Y866" s="14"/>
      <c r="Z866" s="14"/>
    </row>
    <row r="867" spans="13:26">
      <c r="M867" s="14"/>
      <c r="N867" s="14"/>
      <c r="O867" s="14"/>
      <c r="P867" s="14"/>
      <c r="Q867" s="14"/>
      <c r="R867" s="14"/>
      <c r="S867" s="14"/>
      <c r="T867" s="14"/>
      <c r="U867" s="14"/>
      <c r="V867" s="14"/>
      <c r="W867" s="14"/>
      <c r="X867" s="14"/>
      <c r="Y867" s="14"/>
      <c r="Z867" s="14"/>
    </row>
    <row r="868" spans="13:26">
      <c r="M868" s="14"/>
      <c r="N868" s="14"/>
      <c r="O868" s="14"/>
      <c r="P868" s="14"/>
      <c r="Q868" s="14"/>
      <c r="R868" s="14"/>
      <c r="S868" s="14"/>
      <c r="T868" s="14"/>
      <c r="U868" s="14"/>
      <c r="V868" s="14"/>
      <c r="W868" s="14"/>
      <c r="X868" s="14"/>
      <c r="Y868" s="14"/>
      <c r="Z868" s="14"/>
    </row>
    <row r="869" spans="13:26">
      <c r="M869" s="14"/>
      <c r="N869" s="14"/>
      <c r="O869" s="14"/>
      <c r="P869" s="14"/>
      <c r="Q869" s="14"/>
      <c r="R869" s="14"/>
      <c r="S869" s="14"/>
      <c r="T869" s="14"/>
      <c r="U869" s="14"/>
      <c r="V869" s="14"/>
      <c r="W869" s="14"/>
      <c r="X869" s="14"/>
      <c r="Y869" s="14"/>
      <c r="Z869" s="14"/>
    </row>
    <row r="870" spans="13:26">
      <c r="M870" s="14"/>
      <c r="N870" s="14"/>
      <c r="O870" s="14"/>
      <c r="P870" s="14"/>
      <c r="Q870" s="14"/>
      <c r="R870" s="14"/>
      <c r="S870" s="14"/>
      <c r="T870" s="14"/>
      <c r="U870" s="14"/>
      <c r="V870" s="14"/>
      <c r="W870" s="14"/>
      <c r="X870" s="14"/>
      <c r="Y870" s="14"/>
      <c r="Z870" s="14"/>
    </row>
    <row r="871" spans="13:26">
      <c r="M871" s="14"/>
      <c r="N871" s="14"/>
      <c r="O871" s="14"/>
      <c r="P871" s="14"/>
      <c r="Q871" s="14"/>
      <c r="R871" s="14"/>
      <c r="S871" s="14"/>
      <c r="T871" s="14"/>
      <c r="U871" s="14"/>
      <c r="V871" s="14"/>
      <c r="W871" s="14"/>
      <c r="X871" s="14"/>
      <c r="Y871" s="14"/>
      <c r="Z871" s="14"/>
    </row>
    <row r="872" spans="13:26">
      <c r="M872" s="14"/>
      <c r="N872" s="14"/>
      <c r="O872" s="14"/>
      <c r="P872" s="14"/>
      <c r="Q872" s="14"/>
      <c r="R872" s="14"/>
      <c r="S872" s="14"/>
      <c r="T872" s="14"/>
      <c r="U872" s="14"/>
      <c r="V872" s="14"/>
      <c r="W872" s="14"/>
      <c r="X872" s="14"/>
      <c r="Y872" s="14"/>
      <c r="Z872" s="14"/>
    </row>
    <row r="873" spans="13:26">
      <c r="M873" s="14"/>
      <c r="N873" s="14"/>
      <c r="O873" s="14"/>
      <c r="P873" s="14"/>
      <c r="Q873" s="14"/>
      <c r="R873" s="14"/>
      <c r="S873" s="14"/>
      <c r="T873" s="14"/>
      <c r="U873" s="14"/>
      <c r="V873" s="14"/>
      <c r="W873" s="14"/>
      <c r="X873" s="14"/>
      <c r="Y873" s="14"/>
      <c r="Z873" s="14"/>
    </row>
    <row r="874" spans="13:26">
      <c r="M874" s="14"/>
      <c r="N874" s="14"/>
      <c r="O874" s="14"/>
      <c r="P874" s="14"/>
      <c r="Q874" s="14"/>
      <c r="R874" s="14"/>
      <c r="S874" s="14"/>
      <c r="T874" s="14"/>
      <c r="U874" s="14"/>
      <c r="V874" s="14"/>
      <c r="W874" s="14"/>
      <c r="X874" s="14"/>
      <c r="Y874" s="14"/>
      <c r="Z874" s="14"/>
    </row>
    <row r="875" spans="13:26">
      <c r="M875" s="14"/>
      <c r="N875" s="14"/>
      <c r="O875" s="14"/>
      <c r="P875" s="14"/>
      <c r="Q875" s="14"/>
      <c r="R875" s="14"/>
      <c r="S875" s="14"/>
      <c r="T875" s="14"/>
      <c r="U875" s="14"/>
      <c r="V875" s="14"/>
      <c r="W875" s="14"/>
      <c r="X875" s="14"/>
      <c r="Y875" s="14"/>
      <c r="Z875" s="14"/>
    </row>
    <row r="876" spans="13:26">
      <c r="M876" s="14"/>
      <c r="N876" s="14"/>
      <c r="O876" s="14"/>
      <c r="P876" s="14"/>
      <c r="Q876" s="14"/>
      <c r="R876" s="14"/>
      <c r="S876" s="14"/>
      <c r="T876" s="14"/>
      <c r="U876" s="14"/>
      <c r="V876" s="14"/>
      <c r="W876" s="14"/>
      <c r="X876" s="14"/>
      <c r="Y876" s="14"/>
      <c r="Z876" s="14"/>
    </row>
    <row r="877" spans="13:26">
      <c r="M877" s="14"/>
      <c r="N877" s="14"/>
      <c r="O877" s="14"/>
      <c r="P877" s="14"/>
      <c r="Q877" s="14"/>
      <c r="R877" s="14"/>
      <c r="S877" s="14"/>
      <c r="T877" s="14"/>
      <c r="U877" s="14"/>
      <c r="V877" s="14"/>
      <c r="W877" s="14"/>
      <c r="X877" s="14"/>
      <c r="Y877" s="14"/>
      <c r="Z877" s="14"/>
    </row>
    <row r="878" spans="13:26">
      <c r="M878" s="14"/>
      <c r="N878" s="14"/>
      <c r="O878" s="14"/>
      <c r="P878" s="14"/>
      <c r="Q878" s="14"/>
      <c r="R878" s="14"/>
      <c r="S878" s="14"/>
      <c r="T878" s="14"/>
      <c r="U878" s="14"/>
      <c r="V878" s="14"/>
      <c r="W878" s="14"/>
      <c r="X878" s="14"/>
      <c r="Y878" s="14"/>
      <c r="Z878" s="14"/>
    </row>
    <row r="879" spans="13:26">
      <c r="M879" s="14"/>
      <c r="N879" s="14"/>
      <c r="O879" s="14"/>
      <c r="P879" s="14"/>
      <c r="Q879" s="14"/>
      <c r="R879" s="14"/>
      <c r="S879" s="14"/>
      <c r="T879" s="14"/>
      <c r="U879" s="14"/>
      <c r="V879" s="14"/>
      <c r="W879" s="14"/>
      <c r="X879" s="14"/>
      <c r="Y879" s="14"/>
      <c r="Z879" s="14"/>
    </row>
    <row r="880" spans="13:26">
      <c r="M880" s="14"/>
      <c r="N880" s="14"/>
      <c r="O880" s="14"/>
      <c r="P880" s="14"/>
      <c r="Q880" s="14"/>
      <c r="R880" s="14"/>
      <c r="S880" s="14"/>
      <c r="T880" s="14"/>
      <c r="U880" s="14"/>
      <c r="V880" s="14"/>
      <c r="W880" s="14"/>
      <c r="X880" s="14"/>
      <c r="Y880" s="14"/>
      <c r="Z880" s="14"/>
    </row>
    <row r="881" spans="13:26">
      <c r="M881" s="14"/>
      <c r="N881" s="14"/>
      <c r="O881" s="14"/>
      <c r="P881" s="14"/>
      <c r="Q881" s="14"/>
      <c r="R881" s="14"/>
      <c r="S881" s="14"/>
      <c r="T881" s="14"/>
      <c r="U881" s="14"/>
      <c r="V881" s="14"/>
      <c r="W881" s="14"/>
      <c r="X881" s="14"/>
      <c r="Y881" s="14"/>
      <c r="Z881" s="14"/>
    </row>
    <row r="882" spans="13:26">
      <c r="M882" s="14"/>
      <c r="N882" s="14"/>
      <c r="O882" s="14"/>
      <c r="P882" s="14"/>
      <c r="Q882" s="14"/>
      <c r="R882" s="14"/>
      <c r="S882" s="14"/>
      <c r="T882" s="14"/>
      <c r="U882" s="14"/>
      <c r="V882" s="14"/>
      <c r="W882" s="14"/>
      <c r="X882" s="14"/>
      <c r="Y882" s="14"/>
      <c r="Z882" s="14"/>
    </row>
    <row r="883" spans="13:26">
      <c r="M883" s="14"/>
      <c r="N883" s="14"/>
      <c r="O883" s="14"/>
      <c r="P883" s="14"/>
      <c r="Q883" s="14"/>
      <c r="R883" s="14"/>
      <c r="S883" s="14"/>
      <c r="T883" s="14"/>
      <c r="U883" s="14"/>
      <c r="V883" s="14"/>
      <c r="W883" s="14"/>
      <c r="X883" s="14"/>
      <c r="Y883" s="14"/>
      <c r="Z883" s="14"/>
    </row>
    <row r="884" spans="13:26">
      <c r="M884" s="14"/>
      <c r="N884" s="14"/>
      <c r="O884" s="14"/>
      <c r="P884" s="14"/>
      <c r="Q884" s="14"/>
      <c r="R884" s="14"/>
      <c r="S884" s="14"/>
      <c r="T884" s="14"/>
      <c r="U884" s="14"/>
      <c r="V884" s="14"/>
      <c r="W884" s="14"/>
      <c r="X884" s="14"/>
      <c r="Y884" s="14"/>
      <c r="Z884" s="14"/>
    </row>
    <row r="885" spans="13:26">
      <c r="M885" s="14"/>
      <c r="N885" s="14"/>
      <c r="O885" s="14"/>
      <c r="P885" s="14"/>
      <c r="Q885" s="14"/>
      <c r="R885" s="14"/>
      <c r="S885" s="14"/>
      <c r="T885" s="14"/>
      <c r="U885" s="14"/>
      <c r="V885" s="14"/>
      <c r="W885" s="14"/>
      <c r="X885" s="14"/>
      <c r="Y885" s="14"/>
      <c r="Z885" s="14"/>
    </row>
    <row r="886" spans="13:26">
      <c r="M886" s="14"/>
      <c r="N886" s="14"/>
      <c r="O886" s="14"/>
      <c r="P886" s="14"/>
      <c r="Q886" s="14"/>
      <c r="R886" s="14"/>
      <c r="S886" s="14"/>
      <c r="T886" s="14"/>
      <c r="U886" s="14"/>
      <c r="V886" s="14"/>
      <c r="W886" s="14"/>
      <c r="X886" s="14"/>
      <c r="Y886" s="14"/>
      <c r="Z886" s="14"/>
    </row>
    <row r="887" spans="13:26">
      <c r="M887" s="14"/>
      <c r="N887" s="14"/>
      <c r="O887" s="14"/>
      <c r="P887" s="14"/>
      <c r="Q887" s="14"/>
      <c r="R887" s="14"/>
      <c r="S887" s="14"/>
      <c r="T887" s="14"/>
      <c r="U887" s="14"/>
      <c r="V887" s="14"/>
      <c r="W887" s="14"/>
      <c r="X887" s="14"/>
      <c r="Y887" s="14"/>
      <c r="Z887" s="14"/>
    </row>
    <row r="888" spans="13:26">
      <c r="M888" s="14"/>
      <c r="N888" s="14"/>
      <c r="O888" s="14"/>
      <c r="P888" s="14"/>
      <c r="Q888" s="14"/>
      <c r="R888" s="14"/>
      <c r="S888" s="14"/>
      <c r="T888" s="14"/>
      <c r="U888" s="14"/>
      <c r="V888" s="14"/>
      <c r="W888" s="14"/>
      <c r="X888" s="14"/>
      <c r="Y888" s="14"/>
      <c r="Z888" s="14"/>
    </row>
    <row r="889" spans="13:26">
      <c r="M889" s="14"/>
      <c r="N889" s="14"/>
      <c r="O889" s="14"/>
      <c r="P889" s="14"/>
      <c r="Q889" s="14"/>
      <c r="R889" s="14"/>
      <c r="S889" s="14"/>
      <c r="T889" s="14"/>
      <c r="U889" s="14"/>
      <c r="V889" s="14"/>
      <c r="W889" s="14"/>
      <c r="X889" s="14"/>
      <c r="Y889" s="14"/>
      <c r="Z889" s="14"/>
    </row>
    <row r="890" spans="13:26">
      <c r="M890" s="14"/>
      <c r="N890" s="14"/>
      <c r="O890" s="14"/>
      <c r="P890" s="14"/>
      <c r="Q890" s="14"/>
      <c r="R890" s="14"/>
      <c r="S890" s="14"/>
      <c r="T890" s="14"/>
      <c r="U890" s="14"/>
      <c r="V890" s="14"/>
      <c r="W890" s="14"/>
      <c r="X890" s="14"/>
      <c r="Y890" s="14"/>
      <c r="Z890" s="14"/>
    </row>
    <row r="891" spans="13:26">
      <c r="M891" s="14"/>
      <c r="N891" s="14"/>
      <c r="O891" s="14"/>
      <c r="P891" s="14"/>
      <c r="Q891" s="14"/>
      <c r="R891" s="14"/>
      <c r="S891" s="14"/>
      <c r="T891" s="14"/>
      <c r="U891" s="14"/>
      <c r="V891" s="14"/>
      <c r="W891" s="14"/>
      <c r="X891" s="14"/>
      <c r="Y891" s="14"/>
      <c r="Z891" s="14"/>
    </row>
    <row r="892" spans="13:26">
      <c r="M892" s="14"/>
      <c r="N892" s="14"/>
      <c r="O892" s="14"/>
      <c r="P892" s="14"/>
      <c r="Q892" s="14"/>
      <c r="R892" s="14"/>
      <c r="S892" s="14"/>
      <c r="T892" s="14"/>
      <c r="U892" s="14"/>
      <c r="V892" s="14"/>
      <c r="W892" s="14"/>
      <c r="X892" s="14"/>
      <c r="Y892" s="14"/>
      <c r="Z892" s="14"/>
    </row>
    <row r="893" spans="13:26">
      <c r="M893" s="14"/>
      <c r="N893" s="14"/>
      <c r="O893" s="14"/>
      <c r="P893" s="14"/>
      <c r="Q893" s="14"/>
      <c r="R893" s="14"/>
      <c r="S893" s="14"/>
      <c r="T893" s="14"/>
      <c r="U893" s="14"/>
      <c r="V893" s="14"/>
      <c r="W893" s="14"/>
      <c r="X893" s="14"/>
      <c r="Y893" s="14"/>
      <c r="Z893" s="14"/>
    </row>
    <row r="894" spans="13:26">
      <c r="M894" s="14"/>
      <c r="N894" s="14"/>
      <c r="O894" s="14"/>
      <c r="P894" s="14"/>
      <c r="Q894" s="14"/>
      <c r="R894" s="14"/>
      <c r="S894" s="14"/>
      <c r="T894" s="14"/>
      <c r="U894" s="14"/>
      <c r="V894" s="14"/>
      <c r="W894" s="14"/>
      <c r="X894" s="14"/>
      <c r="Y894" s="14"/>
      <c r="Z894" s="14"/>
    </row>
    <row r="895" spans="13:26">
      <c r="M895" s="14"/>
      <c r="N895" s="14"/>
      <c r="O895" s="14"/>
      <c r="P895" s="14"/>
      <c r="Q895" s="14"/>
      <c r="R895" s="14"/>
      <c r="S895" s="14"/>
      <c r="T895" s="14"/>
      <c r="U895" s="14"/>
      <c r="V895" s="14"/>
      <c r="W895" s="14"/>
      <c r="X895" s="14"/>
      <c r="Y895" s="14"/>
      <c r="Z895" s="14"/>
    </row>
    <row r="896" spans="13:26">
      <c r="M896" s="14"/>
      <c r="N896" s="14"/>
      <c r="O896" s="14"/>
      <c r="P896" s="14"/>
      <c r="Q896" s="14"/>
      <c r="R896" s="14"/>
      <c r="S896" s="14"/>
      <c r="T896" s="14"/>
      <c r="U896" s="14"/>
      <c r="V896" s="14"/>
      <c r="W896" s="14"/>
      <c r="X896" s="14"/>
      <c r="Y896" s="14"/>
      <c r="Z896" s="14"/>
    </row>
    <row r="897" spans="13:26">
      <c r="M897" s="14"/>
      <c r="N897" s="14"/>
      <c r="O897" s="14"/>
      <c r="P897" s="14"/>
      <c r="Q897" s="14"/>
      <c r="R897" s="14"/>
      <c r="S897" s="14"/>
      <c r="T897" s="14"/>
      <c r="U897" s="14"/>
      <c r="V897" s="14"/>
      <c r="W897" s="14"/>
      <c r="X897" s="14"/>
      <c r="Y897" s="14"/>
      <c r="Z897" s="14"/>
    </row>
    <row r="898" spans="13:26">
      <c r="M898" s="14"/>
      <c r="N898" s="14"/>
      <c r="O898" s="14"/>
      <c r="P898" s="14"/>
      <c r="Q898" s="14"/>
      <c r="R898" s="14"/>
      <c r="S898" s="14"/>
      <c r="T898" s="14"/>
      <c r="U898" s="14"/>
      <c r="V898" s="14"/>
      <c r="W898" s="14"/>
      <c r="X898" s="14"/>
      <c r="Y898" s="14"/>
      <c r="Z898" s="14"/>
    </row>
    <row r="899" spans="13:26">
      <c r="M899" s="14"/>
      <c r="N899" s="14"/>
      <c r="O899" s="14"/>
      <c r="P899" s="14"/>
      <c r="Q899" s="14"/>
      <c r="R899" s="14"/>
      <c r="S899" s="14"/>
      <c r="T899" s="14"/>
      <c r="U899" s="14"/>
      <c r="V899" s="14"/>
      <c r="W899" s="14"/>
      <c r="X899" s="14"/>
      <c r="Y899" s="14"/>
      <c r="Z899" s="14"/>
    </row>
    <row r="900" spans="13:26">
      <c r="M900" s="14"/>
      <c r="N900" s="14"/>
      <c r="O900" s="14"/>
      <c r="P900" s="14"/>
      <c r="Q900" s="14"/>
      <c r="R900" s="14"/>
      <c r="S900" s="14"/>
      <c r="T900" s="14"/>
      <c r="U900" s="14"/>
      <c r="V900" s="14"/>
      <c r="W900" s="14"/>
      <c r="X900" s="14"/>
      <c r="Y900" s="14"/>
      <c r="Z900" s="14"/>
    </row>
    <row r="901" spans="13:26">
      <c r="M901" s="14"/>
      <c r="N901" s="14"/>
      <c r="O901" s="14"/>
      <c r="P901" s="14"/>
      <c r="Q901" s="14"/>
      <c r="R901" s="14"/>
      <c r="S901" s="14"/>
      <c r="T901" s="14"/>
      <c r="U901" s="14"/>
      <c r="V901" s="14"/>
      <c r="W901" s="14"/>
      <c r="X901" s="14"/>
      <c r="Y901" s="14"/>
      <c r="Z901" s="14"/>
    </row>
    <row r="902" spans="13:26">
      <c r="M902" s="14"/>
      <c r="N902" s="14"/>
      <c r="O902" s="14"/>
      <c r="P902" s="14"/>
      <c r="Q902" s="14"/>
      <c r="R902" s="14"/>
      <c r="S902" s="14"/>
      <c r="T902" s="14"/>
      <c r="U902" s="14"/>
      <c r="V902" s="14"/>
      <c r="W902" s="14"/>
      <c r="X902" s="14"/>
      <c r="Y902" s="14"/>
      <c r="Z902" s="14"/>
    </row>
    <row r="903" spans="13:26">
      <c r="M903" s="14"/>
      <c r="N903" s="14"/>
      <c r="O903" s="14"/>
      <c r="P903" s="14"/>
      <c r="Q903" s="14"/>
      <c r="R903" s="14"/>
      <c r="S903" s="14"/>
      <c r="T903" s="14"/>
      <c r="U903" s="14"/>
      <c r="V903" s="14"/>
      <c r="W903" s="14"/>
      <c r="X903" s="14"/>
      <c r="Y903" s="14"/>
      <c r="Z903" s="14"/>
    </row>
    <row r="904" spans="13:26">
      <c r="V904" s="14"/>
      <c r="W904" s="14"/>
      <c r="X904" s="14"/>
      <c r="Y904" s="14"/>
      <c r="Z904" s="14"/>
    </row>
    <row r="905" spans="13:26">
      <c r="V905" s="14"/>
      <c r="W905" s="14"/>
      <c r="X905" s="14"/>
      <c r="Y905" s="14"/>
      <c r="Z905" s="14"/>
    </row>
    <row r="906" spans="13:26">
      <c r="V906" s="14"/>
      <c r="W906" s="14"/>
      <c r="X906" s="14"/>
      <c r="Y906" s="14"/>
      <c r="Z906" s="14"/>
    </row>
    <row r="907" spans="13:26">
      <c r="V907" s="14"/>
      <c r="W907" s="14"/>
      <c r="X907" s="14"/>
      <c r="Y907" s="14"/>
      <c r="Z907" s="14"/>
    </row>
    <row r="908" spans="13:26">
      <c r="V908" s="14"/>
      <c r="W908" s="14"/>
      <c r="X908" s="14"/>
      <c r="Y908" s="14"/>
      <c r="Z908" s="14"/>
    </row>
    <row r="909" spans="13:26">
      <c r="V909" s="14"/>
      <c r="W909" s="14"/>
      <c r="X909" s="14"/>
      <c r="Y909" s="14"/>
      <c r="Z909" s="14"/>
    </row>
  </sheetData>
  <pageMargins left="0.75" right="0.75" top="1" bottom="1" header="0.5" footer="0.5"/>
  <pageSetup orientation="portrait"/>
  <headerFooter alignWithMargins="0"/>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6"/>
  <dimension ref="B2:W69"/>
  <sheetViews>
    <sheetView workbookViewId="0">
      <selection activeCell="B1" sqref="B1"/>
    </sheetView>
  </sheetViews>
  <sheetFormatPr defaultRowHeight="15"/>
  <cols>
    <col min="2" max="2" width="15.7109375" customWidth="1"/>
    <col min="16" max="16" width="14.140625" bestFit="1" customWidth="1"/>
    <col min="17" max="17" width="14.42578125" bestFit="1" customWidth="1"/>
    <col min="18" max="18" width="28.42578125" bestFit="1" customWidth="1"/>
  </cols>
  <sheetData>
    <row r="2" spans="2:23" ht="23.25">
      <c r="B2" s="2" t="str">
        <f ca="1">IND_SavTechs_CD!B2</f>
        <v>Chemical industry Industry Saving Potential Technologies from COWI Study</v>
      </c>
    </row>
    <row r="4" spans="2:23">
      <c r="B4" s="1"/>
      <c r="C4" s="4" t="s">
        <v>0</v>
      </c>
      <c r="D4" s="1"/>
      <c r="E4" s="1"/>
      <c r="F4" s="1"/>
      <c r="G4" s="1"/>
      <c r="H4" s="1"/>
      <c r="I4" s="1"/>
      <c r="J4" s="1"/>
      <c r="P4" s="5" t="s">
        <v>1</v>
      </c>
      <c r="Q4" s="5"/>
      <c r="R4" s="6"/>
      <c r="S4" s="6"/>
      <c r="T4" s="6"/>
      <c r="U4" s="6"/>
      <c r="V4" s="6"/>
      <c r="W4" s="6"/>
    </row>
    <row r="5" spans="2:23">
      <c r="B5" s="8" t="s">
        <v>3</v>
      </c>
      <c r="C5" s="8" t="s">
        <v>4</v>
      </c>
      <c r="D5" s="9" t="s">
        <v>5</v>
      </c>
      <c r="E5" s="9" t="s">
        <v>6</v>
      </c>
      <c r="F5" s="9" t="s">
        <v>7</v>
      </c>
      <c r="G5" s="9" t="s">
        <v>8</v>
      </c>
      <c r="H5" s="9" t="s">
        <v>9</v>
      </c>
      <c r="I5" s="9" t="s">
        <v>10</v>
      </c>
      <c r="J5" s="9" t="s">
        <v>11</v>
      </c>
      <c r="P5" s="10" t="s">
        <v>12</v>
      </c>
      <c r="Q5" s="10" t="s">
        <v>3</v>
      </c>
      <c r="R5" s="10" t="s">
        <v>13</v>
      </c>
      <c r="S5" s="10" t="s">
        <v>14</v>
      </c>
      <c r="T5" s="10" t="s">
        <v>15</v>
      </c>
      <c r="U5" s="10" t="s">
        <v>16</v>
      </c>
      <c r="V5" s="10" t="s">
        <v>17</v>
      </c>
      <c r="W5" s="10" t="s">
        <v>18</v>
      </c>
    </row>
    <row r="6" spans="2:23" ht="52.5" thickBot="1">
      <c r="B6" s="11" t="s">
        <v>20</v>
      </c>
      <c r="C6" s="11"/>
      <c r="D6" s="11"/>
      <c r="E6" s="11"/>
      <c r="F6" s="11" t="s">
        <v>21</v>
      </c>
      <c r="G6" s="11" t="s">
        <v>22</v>
      </c>
      <c r="H6" s="11" t="s">
        <v>21</v>
      </c>
      <c r="I6" s="11"/>
      <c r="J6" s="11"/>
      <c r="L6" t="s">
        <v>165</v>
      </c>
      <c r="P6" s="12" t="s">
        <v>23</v>
      </c>
      <c r="Q6" s="13" t="s">
        <v>24</v>
      </c>
      <c r="R6" s="13" t="s">
        <v>25</v>
      </c>
      <c r="S6" s="13" t="s">
        <v>26</v>
      </c>
      <c r="T6" s="13" t="s">
        <v>27</v>
      </c>
      <c r="U6" s="13" t="s">
        <v>28</v>
      </c>
      <c r="V6" s="13" t="s">
        <v>29</v>
      </c>
      <c r="W6" s="13" t="s">
        <v>30</v>
      </c>
    </row>
    <row r="7" spans="2:23">
      <c r="B7" t="str">
        <f ca="1">"IND"&amp;MID(C7,2,2)&amp;"EFF"&amp;RIGHT(C7,2)&amp;"-"&amp;8-L7</f>
        <v>INDCDEFFMT-0</v>
      </c>
      <c r="C7" t="str">
        <f ca="1">IND_SavTechs_CD!$C$8</f>
        <v>ICDMT</v>
      </c>
      <c r="D7">
        <f>IND_SavTechs_CD!D8</f>
        <v>2016</v>
      </c>
      <c r="E7">
        <f ca="1">AVERAGEIFS(IND_SavTechs_CD!$E$8:$E$607,IND_SavTechs_CD!$C$8:$C$607,IND_CD!C7, IND_SavTechs_CD!$K$8:$K$607,IND_CD!L7)</f>
        <v>4.3796875000000002</v>
      </c>
      <c r="F7" s="79">
        <f ca="1">AVERAGEIFS(IND_SavTechs_CD!$F$8:$F$607,IND_SavTechs_CD!$C$8:$C$607,IND_CD!C7, IND_SavTechs_CD!$K$8:$K$607,IND_CD!L7)</f>
        <v>199.56141907605948</v>
      </c>
      <c r="I7" s="63">
        <f>IND_SavTechs_CD!I8</f>
        <v>1</v>
      </c>
      <c r="J7" s="63">
        <f>IND_SavTechs_CD!J8</f>
        <v>1</v>
      </c>
      <c r="L7">
        <v>8</v>
      </c>
      <c r="M7" t="s">
        <v>166</v>
      </c>
      <c r="P7" s="19" t="s">
        <v>31</v>
      </c>
      <c r="Q7" t="str">
        <f ca="1">B7</f>
        <v>INDCDEFFMT-0</v>
      </c>
      <c r="R7" t="str">
        <f ca="1">LEFT($B$2,28)&amp;RIGHT(C7,2)</f>
        <v>Chemical industry Industry SMT</v>
      </c>
      <c r="S7" s="21" t="s">
        <v>32</v>
      </c>
      <c r="T7" s="21" t="s">
        <v>33</v>
      </c>
      <c r="U7" s="21"/>
      <c r="V7" s="21"/>
      <c r="W7" s="20" t="s">
        <v>34</v>
      </c>
    </row>
    <row r="8" spans="2:23">
      <c r="B8" t="str">
        <f t="shared" ref="B8:B15" ca="1" si="0">"IND"&amp;MID(C8,2,2)&amp;"EFF"&amp;RIGHT(C8,2)&amp;"-"&amp;8-L8</f>
        <v>INDCDEFFMT-1</v>
      </c>
      <c r="C8" t="str">
        <f ca="1">IND_SavTechs_CD!$C$8</f>
        <v>ICDMT</v>
      </c>
      <c r="D8">
        <f>IND_SavTechs_CD!D9</f>
        <v>2016</v>
      </c>
      <c r="E8">
        <f ca="1">AVERAGEIFS(IND_SavTechs_CD!$E$8:$E$607,IND_SavTechs_CD!$C$8:$C$607,IND_CD!C8, IND_SavTechs_CD!$K$8:$K$607,IND_CD!L8)</f>
        <v>5.8250000000000002</v>
      </c>
      <c r="F8" s="79">
        <f ca="1">AVERAGEIFS(IND_SavTechs_CD!$F$8:$F$607,IND_SavTechs_CD!$C$8:$C$607,IND_CD!C8, IND_SavTechs_CD!$K$8:$K$607,IND_CD!L8)</f>
        <v>553.44479866689755</v>
      </c>
      <c r="I8" s="63">
        <f>IND_SavTechs_CD!I9</f>
        <v>1</v>
      </c>
      <c r="J8" s="63">
        <f>IND_SavTechs_CD!J9</f>
        <v>1</v>
      </c>
      <c r="L8">
        <v>7</v>
      </c>
      <c r="M8" t="s">
        <v>167</v>
      </c>
      <c r="Q8" t="str">
        <f t="shared" ref="Q8:Q60" ca="1" si="1">B8</f>
        <v>INDCDEFFMT-1</v>
      </c>
      <c r="R8" t="str">
        <f t="shared" ref="R8:R60" ca="1" si="2">LEFT($B$2,28)&amp;RIGHT(C8,2)</f>
        <v>Chemical industry Industry SMT</v>
      </c>
      <c r="S8" t="s">
        <v>32</v>
      </c>
      <c r="T8" t="s">
        <v>33</v>
      </c>
      <c r="W8" t="s">
        <v>34</v>
      </c>
    </row>
    <row r="9" spans="2:23">
      <c r="B9" t="str">
        <f t="shared" ca="1" si="0"/>
        <v>INDCDEFFMT-2</v>
      </c>
      <c r="C9" t="str">
        <f ca="1">IND_SavTechs_CD!$C$8</f>
        <v>ICDMT</v>
      </c>
      <c r="D9">
        <f>IND_SavTechs_CD!D10</f>
        <v>2016</v>
      </c>
      <c r="E9">
        <f ca="1">AVERAGEIFS(IND_SavTechs_CD!$E$8:$E$607,IND_SavTechs_CD!$C$8:$C$607,IND_CD!C9, IND_SavTechs_CD!$K$8:$K$607,IND_CD!L9)</f>
        <v>6.0550000000000006</v>
      </c>
      <c r="F9" s="79">
        <f ca="1">AVERAGEIFS(IND_SavTechs_CD!$F$8:$F$607,IND_SavTechs_CD!$C$8:$C$607,IND_CD!C9, IND_SavTechs_CD!$K$8:$K$607,IND_CD!L9)</f>
        <v>649.74519485764381</v>
      </c>
      <c r="I9" s="63">
        <f>IND_SavTechs_CD!I10</f>
        <v>1</v>
      </c>
      <c r="J9" s="63">
        <f>IND_SavTechs_CD!J10</f>
        <v>1</v>
      </c>
      <c r="L9">
        <v>6</v>
      </c>
      <c r="M9" t="s">
        <v>168</v>
      </c>
      <c r="Q9" t="str">
        <f t="shared" ca="1" si="1"/>
        <v>INDCDEFFMT-2</v>
      </c>
      <c r="R9" t="str">
        <f t="shared" ca="1" si="2"/>
        <v>Chemical industry Industry SMT</v>
      </c>
      <c r="S9" t="s">
        <v>32</v>
      </c>
      <c r="T9" t="s">
        <v>33</v>
      </c>
      <c r="W9" t="s">
        <v>34</v>
      </c>
    </row>
    <row r="10" spans="2:23">
      <c r="B10" t="str">
        <f t="shared" ca="1" si="0"/>
        <v>INDCDEFFMT-3</v>
      </c>
      <c r="C10" t="str">
        <f ca="1">IND_SavTechs_CD!$C$8</f>
        <v>ICDMT</v>
      </c>
      <c r="D10">
        <f>IND_SavTechs_CD!D11</f>
        <v>2016</v>
      </c>
      <c r="E10">
        <f ca="1">AVERAGEIFS(IND_SavTechs_CD!$E$8:$E$607,IND_SavTechs_CD!$C$8:$C$607,IND_CD!C10, IND_SavTechs_CD!$K$8:$K$607,IND_CD!L10)</f>
        <v>6.1549999999999994</v>
      </c>
      <c r="F10" s="79">
        <f ca="1">AVERAGEIFS(IND_SavTechs_CD!$F$8:$F$607,IND_SavTechs_CD!$C$8:$C$607,IND_CD!C10, IND_SavTechs_CD!$K$8:$K$607,IND_CD!L10)</f>
        <v>753.1060398077592</v>
      </c>
      <c r="I10" s="63">
        <f>IND_SavTechs_CD!I11</f>
        <v>1</v>
      </c>
      <c r="J10" s="63">
        <f>IND_SavTechs_CD!J11</f>
        <v>1</v>
      </c>
      <c r="L10">
        <v>5</v>
      </c>
      <c r="M10" t="s">
        <v>169</v>
      </c>
      <c r="Q10" t="str">
        <f t="shared" ca="1" si="1"/>
        <v>INDCDEFFMT-3</v>
      </c>
      <c r="R10" t="str">
        <f t="shared" ca="1" si="2"/>
        <v>Chemical industry Industry SMT</v>
      </c>
      <c r="S10" t="s">
        <v>32</v>
      </c>
      <c r="T10" t="s">
        <v>33</v>
      </c>
      <c r="W10" t="s">
        <v>34</v>
      </c>
    </row>
    <row r="11" spans="2:23">
      <c r="B11" t="str">
        <f t="shared" ca="1" si="0"/>
        <v>INDCDEFFMT-4</v>
      </c>
      <c r="C11" t="str">
        <f ca="1">IND_SavTechs_CD!$C$8</f>
        <v>ICDMT</v>
      </c>
      <c r="D11">
        <f>IND_SavTechs_CD!D12</f>
        <v>2016</v>
      </c>
      <c r="E11">
        <f ca="1">AVERAGEIFS(IND_SavTechs_CD!$E$8:$E$607,IND_SavTechs_CD!$C$8:$C$607,IND_CD!C11, IND_SavTechs_CD!$K$8:$K$607,IND_CD!L11)</f>
        <v>6.2499999999999991</v>
      </c>
      <c r="F11" s="79">
        <f ca="1">AVERAGEIFS(IND_SavTechs_CD!$F$8:$F$607,IND_SavTechs_CD!$C$8:$C$607,IND_CD!C11, IND_SavTechs_CD!$K$8:$K$607,IND_CD!L11)</f>
        <v>851.29884251036901</v>
      </c>
      <c r="I11" s="63">
        <f>IND_SavTechs_CD!I12</f>
        <v>1</v>
      </c>
      <c r="J11" s="63">
        <f>IND_SavTechs_CD!J12</f>
        <v>1</v>
      </c>
      <c r="L11">
        <v>4</v>
      </c>
      <c r="M11" t="s">
        <v>170</v>
      </c>
      <c r="Q11" t="str">
        <f t="shared" ca="1" si="1"/>
        <v>INDCDEFFMT-4</v>
      </c>
      <c r="R11" t="str">
        <f t="shared" ca="1" si="2"/>
        <v>Chemical industry Industry SMT</v>
      </c>
      <c r="S11" t="s">
        <v>32</v>
      </c>
      <c r="T11" t="s">
        <v>33</v>
      </c>
      <c r="W11" t="s">
        <v>34</v>
      </c>
    </row>
    <row r="12" spans="2:23">
      <c r="B12" t="str">
        <f t="shared" ca="1" si="0"/>
        <v>INDCDEFFMT-5</v>
      </c>
      <c r="C12" t="str">
        <f ca="1">IND_SavTechs_CD!$C$8</f>
        <v>ICDMT</v>
      </c>
      <c r="D12">
        <f>IND_SavTechs_CD!D13</f>
        <v>2016</v>
      </c>
      <c r="E12">
        <f ca="1">AVERAGEIFS(IND_SavTechs_CD!$E$8:$E$607,IND_SavTechs_CD!$C$8:$C$607,IND_CD!C12, IND_SavTechs_CD!$K$8:$K$607,IND_CD!L12)</f>
        <v>6.3449999999999998</v>
      </c>
      <c r="F12" s="79">
        <f ca="1">AVERAGEIFS(IND_SavTechs_CD!$F$8:$F$607,IND_SavTechs_CD!$C$8:$C$607,IND_CD!C12, IND_SavTechs_CD!$K$8:$K$607,IND_CD!L12)</f>
        <v>949.4916452129786</v>
      </c>
      <c r="I12" s="63">
        <f>IND_SavTechs_CD!I13</f>
        <v>1</v>
      </c>
      <c r="J12" s="63">
        <f>IND_SavTechs_CD!J13</f>
        <v>1</v>
      </c>
      <c r="L12">
        <v>3</v>
      </c>
      <c r="M12" t="s">
        <v>171</v>
      </c>
      <c r="Q12" t="str">
        <f t="shared" ca="1" si="1"/>
        <v>INDCDEFFMT-5</v>
      </c>
      <c r="R12" t="str">
        <f t="shared" ca="1" si="2"/>
        <v>Chemical industry Industry SMT</v>
      </c>
      <c r="S12" t="s">
        <v>32</v>
      </c>
      <c r="T12" t="s">
        <v>33</v>
      </c>
      <c r="W12" t="s">
        <v>34</v>
      </c>
    </row>
    <row r="13" spans="2:23">
      <c r="B13" t="str">
        <f t="shared" ca="1" si="0"/>
        <v>INDCDEFFMT-6</v>
      </c>
      <c r="C13" t="str">
        <f ca="1">IND_SavTechs_CD!$C$8</f>
        <v>ICDMT</v>
      </c>
      <c r="D13">
        <f>IND_SavTechs_CD!D14</f>
        <v>2016</v>
      </c>
      <c r="E13">
        <f ca="1">AVERAGEIFS(IND_SavTechs_CD!$E$8:$E$607,IND_SavTechs_CD!$C$8:$C$607,IND_CD!C13, IND_SavTechs_CD!$K$8:$K$607,IND_CD!L13)</f>
        <v>6.4450000000000003</v>
      </c>
      <c r="F13" s="79">
        <f ca="1">AVERAGEIFS(IND_SavTechs_CD!$F$8:$F$607,IND_SavTechs_CD!$C$8:$C$607,IND_CD!C13, IND_SavTechs_CD!$K$8:$K$607,IND_CD!L13)</f>
        <v>1052.852490163094</v>
      </c>
      <c r="I13" s="63">
        <f>IND_SavTechs_CD!I14</f>
        <v>1</v>
      </c>
      <c r="J13" s="63">
        <f>IND_SavTechs_CD!J14</f>
        <v>1</v>
      </c>
      <c r="L13">
        <v>2</v>
      </c>
      <c r="M13" t="s">
        <v>172</v>
      </c>
      <c r="Q13" t="str">
        <f t="shared" ca="1" si="1"/>
        <v>INDCDEFFMT-6</v>
      </c>
      <c r="R13" t="str">
        <f t="shared" ca="1" si="2"/>
        <v>Chemical industry Industry SMT</v>
      </c>
      <c r="S13" t="s">
        <v>32</v>
      </c>
      <c r="T13" t="s">
        <v>33</v>
      </c>
      <c r="W13" t="s">
        <v>34</v>
      </c>
    </row>
    <row r="14" spans="2:23">
      <c r="B14" t="str">
        <f t="shared" ca="1" si="0"/>
        <v>INDCDEFFMT-7</v>
      </c>
      <c r="C14" t="str">
        <f ca="1">IND_SavTechs_CD!$C$8</f>
        <v>ICDMT</v>
      </c>
      <c r="D14">
        <f>IND_SavTechs_CD!D15</f>
        <v>2016</v>
      </c>
      <c r="E14">
        <f ca="1">AVERAGEIFS(IND_SavTechs_CD!$E$8:$E$607,IND_SavTechs_CD!$C$8:$C$607,IND_CD!C14, IND_SavTechs_CD!$K$8:$K$607,IND_CD!L14)</f>
        <v>6.5400000000000009</v>
      </c>
      <c r="F14" s="79">
        <f ca="1">AVERAGEIFS(IND_SavTechs_CD!$F$8:$F$607,IND_SavTechs_CD!$C$8:$C$607,IND_CD!C14, IND_SavTechs_CD!$K$8:$K$607,IND_CD!L14)</f>
        <v>1151.0452928657037</v>
      </c>
      <c r="I14" s="63">
        <f>IND_SavTechs_CD!I15</f>
        <v>1</v>
      </c>
      <c r="J14" s="63">
        <f>IND_SavTechs_CD!J15</f>
        <v>1</v>
      </c>
      <c r="L14">
        <v>1</v>
      </c>
      <c r="M14" t="s">
        <v>173</v>
      </c>
      <c r="Q14" t="str">
        <f t="shared" ca="1" si="1"/>
        <v>INDCDEFFMT-7</v>
      </c>
      <c r="R14" t="str">
        <f t="shared" ca="1" si="2"/>
        <v>Chemical industry Industry SMT</v>
      </c>
      <c r="S14" t="s">
        <v>32</v>
      </c>
      <c r="T14" t="s">
        <v>33</v>
      </c>
      <c r="W14" t="s">
        <v>34</v>
      </c>
    </row>
    <row r="15" spans="2:23">
      <c r="B15" t="str">
        <f t="shared" ca="1" si="0"/>
        <v>INDCDEFFMT-8</v>
      </c>
      <c r="C15" t="str">
        <f ca="1">IND_SavTechs_CD!$C$8</f>
        <v>ICDMT</v>
      </c>
      <c r="D15">
        <f>IND_SavTechs_CD!D16</f>
        <v>2016</v>
      </c>
      <c r="E15">
        <f ca="1">AVERAGEIFS(IND_SavTechs_CD!$E$8:$E$607,IND_SavTechs_CD!$C$8:$C$607,IND_CD!C15, IND_SavTechs_CD!$K$8:$K$607,IND_CD!L15)</f>
        <v>6.5950000000000006</v>
      </c>
      <c r="F15" s="79">
        <f ca="1">AVERAGEIFS(IND_SavTechs_CD!$F$8:$F$607,IND_SavTechs_CD!$C$8:$C$607,IND_CD!C15, IND_SavTechs_CD!$K$8:$K$607,IND_CD!L15)</f>
        <v>1207.8937575882671</v>
      </c>
      <c r="I15" s="63">
        <f>IND_SavTechs_CD!I16</f>
        <v>1</v>
      </c>
      <c r="J15" s="63">
        <f>IND_SavTechs_CD!J16</f>
        <v>1</v>
      </c>
      <c r="L15">
        <v>0</v>
      </c>
      <c r="M15" t="s">
        <v>174</v>
      </c>
      <c r="Q15" t="str">
        <f t="shared" ca="1" si="1"/>
        <v>INDCDEFFMT-8</v>
      </c>
      <c r="R15" t="str">
        <f t="shared" ca="1" si="2"/>
        <v>Chemical industry Industry SMT</v>
      </c>
      <c r="S15" t="s">
        <v>32</v>
      </c>
      <c r="T15" t="s">
        <v>33</v>
      </c>
      <c r="W15" t="s">
        <v>34</v>
      </c>
    </row>
    <row r="16" spans="2:23">
      <c r="B16" t="str">
        <f ca="1">"IND"&amp;MID(C16,2,2)&amp;"EFF"&amp;RIGHT(C16,2)&amp;"-"&amp;8-L16</f>
        <v>INDCDEFFHT-0</v>
      </c>
      <c r="C16" t="str">
        <f ca="1">IND_SavTechs_CD!$C$9</f>
        <v>ICDHT</v>
      </c>
      <c r="D16">
        <f>IND_SavTechs_CD!D17</f>
        <v>2016</v>
      </c>
      <c r="E16">
        <f ca="1">AVERAGEIFS(IND_SavTechs_CD!$E$8:$E$607,IND_SavTechs_CD!$C$8:$C$607,IND_CD!C16, IND_SavTechs_CD!$K$8:$K$607,IND_CD!L16)</f>
        <v>3.8104186046511623</v>
      </c>
      <c r="F16" s="79">
        <f ca="1">AVERAGEIFS(IND_SavTechs_CD!$F$8:$F$607,IND_SavTechs_CD!$C$8:$C$607,IND_CD!C16, IND_SavTechs_CD!$K$8:$K$607,IND_CD!L16)</f>
        <v>251.84141473746934</v>
      </c>
      <c r="I16" s="63">
        <f>IND_SavTechs_CD!I17</f>
        <v>1</v>
      </c>
      <c r="J16" s="63">
        <f>IND_SavTechs_CD!J17</f>
        <v>1</v>
      </c>
      <c r="L16">
        <v>8</v>
      </c>
      <c r="M16" t="s">
        <v>166</v>
      </c>
      <c r="Q16" t="str">
        <f t="shared" ca="1" si="1"/>
        <v>INDCDEFFHT-0</v>
      </c>
      <c r="R16" t="str">
        <f t="shared" ca="1" si="2"/>
        <v>Chemical industry Industry SHT</v>
      </c>
      <c r="S16" t="s">
        <v>32</v>
      </c>
      <c r="T16" t="s">
        <v>33</v>
      </c>
      <c r="W16" t="s">
        <v>34</v>
      </c>
    </row>
    <row r="17" spans="2:23">
      <c r="B17" t="str">
        <f t="shared" ref="B17:B24" ca="1" si="3">"IND"&amp;MID(C17,2,2)&amp;"EFF"&amp;RIGHT(C17,2)&amp;"-"&amp;8-L17</f>
        <v>INDCDEFFHT-1</v>
      </c>
      <c r="C17" t="str">
        <f ca="1">IND_SavTechs_CD!$C$9</f>
        <v>ICDHT</v>
      </c>
      <c r="D17">
        <f>IND_SavTechs_CD!D18</f>
        <v>2016</v>
      </c>
      <c r="E17">
        <f ca="1">AVERAGEIFS(IND_SavTechs_CD!$E$8:$E$607,IND_SavTechs_CD!$C$8:$C$607,IND_CD!C17, IND_SavTechs_CD!$K$8:$K$607,IND_CD!L17)</f>
        <v>4.8919999999999995</v>
      </c>
      <c r="F17" s="79">
        <f ca="1">AVERAGEIFS(IND_SavTechs_CD!$F$8:$F$607,IND_SavTechs_CD!$C$8:$C$607,IND_CD!C17, IND_SavTechs_CD!$K$8:$K$607,IND_CD!L17)</f>
        <v>549.23684684642774</v>
      </c>
      <c r="I17" s="63">
        <f>IND_SavTechs_CD!I18</f>
        <v>1</v>
      </c>
      <c r="J17" s="63">
        <f>IND_SavTechs_CD!J18</f>
        <v>1</v>
      </c>
      <c r="L17">
        <v>7</v>
      </c>
      <c r="M17" t="s">
        <v>167</v>
      </c>
      <c r="Q17" t="str">
        <f t="shared" ca="1" si="1"/>
        <v>INDCDEFFHT-1</v>
      </c>
      <c r="R17" t="str">
        <f t="shared" ca="1" si="2"/>
        <v>Chemical industry Industry SHT</v>
      </c>
      <c r="S17" t="s">
        <v>32</v>
      </c>
      <c r="T17" t="s">
        <v>33</v>
      </c>
      <c r="W17" t="s">
        <v>34</v>
      </c>
    </row>
    <row r="18" spans="2:23">
      <c r="B18" t="str">
        <f t="shared" ca="1" si="3"/>
        <v>INDCDEFFHT-2</v>
      </c>
      <c r="C18" t="str">
        <f ca="1">IND_SavTechs_CD!$C$9</f>
        <v>ICDHT</v>
      </c>
      <c r="D18">
        <f>IND_SavTechs_CD!D19</f>
        <v>2016</v>
      </c>
      <c r="E18">
        <f ca="1">AVERAGEIFS(IND_SavTechs_CD!$E$8:$E$607,IND_SavTechs_CD!$C$8:$C$607,IND_CD!C18, IND_SavTechs_CD!$K$8:$K$607,IND_CD!L18)</f>
        <v>5.0200000000000005</v>
      </c>
      <c r="F18" s="79">
        <f ca="1">AVERAGEIFS(IND_SavTechs_CD!$F$8:$F$607,IND_SavTechs_CD!$C$8:$C$607,IND_CD!C18, IND_SavTechs_CD!$K$8:$K$607,IND_CD!L18)</f>
        <v>651.38662317672299</v>
      </c>
      <c r="I18" s="63">
        <f>IND_SavTechs_CD!I19</f>
        <v>1</v>
      </c>
      <c r="J18" s="63">
        <f>IND_SavTechs_CD!J19</f>
        <v>1</v>
      </c>
      <c r="L18">
        <v>6</v>
      </c>
      <c r="M18" t="s">
        <v>168</v>
      </c>
      <c r="Q18" t="str">
        <f t="shared" ca="1" si="1"/>
        <v>INDCDEFFHT-2</v>
      </c>
      <c r="R18" t="str">
        <f t="shared" ca="1" si="2"/>
        <v>Chemical industry Industry SHT</v>
      </c>
      <c r="S18" t="s">
        <v>32</v>
      </c>
      <c r="T18" t="s">
        <v>33</v>
      </c>
      <c r="W18" t="s">
        <v>34</v>
      </c>
    </row>
    <row r="19" spans="2:23">
      <c r="B19" t="str">
        <f t="shared" ca="1" si="3"/>
        <v>INDCDEFFHT-3</v>
      </c>
      <c r="C19" t="str">
        <f ca="1">IND_SavTechs_CD!$C$9</f>
        <v>ICDHT</v>
      </c>
      <c r="D19">
        <f>IND_SavTechs_CD!D20</f>
        <v>2016</v>
      </c>
      <c r="E19">
        <f ca="1">AVERAGEIFS(IND_SavTechs_CD!$E$8:$E$607,IND_SavTechs_CD!$C$8:$C$607,IND_CD!C19, IND_SavTechs_CD!$K$8:$K$607,IND_CD!L19)</f>
        <v>5.144000000000001</v>
      </c>
      <c r="F19" s="79">
        <f ca="1">AVERAGEIFS(IND_SavTechs_CD!$F$8:$F$607,IND_SavTechs_CD!$C$8:$C$607,IND_CD!C19, IND_SavTechs_CD!$K$8:$K$607,IND_CD!L19)</f>
        <v>750.34421899669621</v>
      </c>
      <c r="I19" s="63">
        <f>IND_SavTechs_CD!I20</f>
        <v>1</v>
      </c>
      <c r="J19" s="63">
        <f>IND_SavTechs_CD!J20</f>
        <v>1</v>
      </c>
      <c r="L19">
        <v>5</v>
      </c>
      <c r="M19" t="s">
        <v>169</v>
      </c>
      <c r="Q19" t="str">
        <f t="shared" ca="1" si="1"/>
        <v>INDCDEFFHT-3</v>
      </c>
      <c r="R19" t="str">
        <f t="shared" ca="1" si="2"/>
        <v>Chemical industry Industry SHT</v>
      </c>
      <c r="S19" t="s">
        <v>32</v>
      </c>
      <c r="T19" t="s">
        <v>33</v>
      </c>
      <c r="W19" t="s">
        <v>34</v>
      </c>
    </row>
    <row r="20" spans="2:23">
      <c r="B20" t="str">
        <f t="shared" ca="1" si="3"/>
        <v>INDCDEFFHT-4</v>
      </c>
      <c r="C20" t="str">
        <f ca="1">IND_SavTechs_CD!$C$9</f>
        <v>ICDHT</v>
      </c>
      <c r="D20">
        <f>IND_SavTechs_CD!D21</f>
        <v>2016</v>
      </c>
      <c r="E20">
        <f ca="1">AVERAGEIFS(IND_SavTechs_CD!$E$8:$E$607,IND_SavTechs_CD!$C$8:$C$607,IND_CD!C20, IND_SavTechs_CD!$K$8:$K$607,IND_CD!L20)</f>
        <v>5.2439999999999998</v>
      </c>
      <c r="F20" s="79">
        <f ca="1">AVERAGEIFS(IND_SavTechs_CD!$F$8:$F$607,IND_SavTechs_CD!$C$8:$C$607,IND_CD!C20, IND_SavTechs_CD!$K$8:$K$607,IND_CD!L20)</f>
        <v>830.14873175473952</v>
      </c>
      <c r="I20" s="63">
        <f>IND_SavTechs_CD!I21</f>
        <v>1</v>
      </c>
      <c r="J20" s="63">
        <f>IND_SavTechs_CD!J21</f>
        <v>1</v>
      </c>
      <c r="L20">
        <v>4</v>
      </c>
      <c r="M20" t="s">
        <v>170</v>
      </c>
      <c r="Q20" t="str">
        <f t="shared" ca="1" si="1"/>
        <v>INDCDEFFHT-4</v>
      </c>
      <c r="R20" t="str">
        <f t="shared" ca="1" si="2"/>
        <v>Chemical industry Industry SHT</v>
      </c>
      <c r="S20" t="s">
        <v>32</v>
      </c>
      <c r="T20" t="s">
        <v>33</v>
      </c>
      <c r="W20" t="s">
        <v>34</v>
      </c>
    </row>
    <row r="21" spans="2:23">
      <c r="B21" t="str">
        <f t="shared" ca="1" si="3"/>
        <v>INDCDEFFHT-5</v>
      </c>
      <c r="C21" t="str">
        <f ca="1">IND_SavTechs_CD!$C$9</f>
        <v>ICDHT</v>
      </c>
      <c r="D21">
        <f>IND_SavTechs_CD!D22</f>
        <v>2016</v>
      </c>
      <c r="E21" s="141">
        <v>1</v>
      </c>
      <c r="F21" s="142">
        <v>5000</v>
      </c>
      <c r="I21" s="63">
        <f>IND_SavTechs_CD!I22</f>
        <v>1</v>
      </c>
      <c r="J21" s="63">
        <f>IND_SavTechs_CD!J22</f>
        <v>1</v>
      </c>
      <c r="L21">
        <v>3</v>
      </c>
      <c r="M21" t="s">
        <v>171</v>
      </c>
      <c r="Q21" t="str">
        <f t="shared" ca="1" si="1"/>
        <v>INDCDEFFHT-5</v>
      </c>
      <c r="R21" t="str">
        <f t="shared" ca="1" si="2"/>
        <v>Chemical industry Industry SHT</v>
      </c>
      <c r="S21" t="s">
        <v>32</v>
      </c>
      <c r="T21" t="s">
        <v>33</v>
      </c>
      <c r="W21" t="s">
        <v>34</v>
      </c>
    </row>
    <row r="22" spans="2:23">
      <c r="B22" t="str">
        <f t="shared" ca="1" si="3"/>
        <v>INDCDEFFHT-6</v>
      </c>
      <c r="C22" t="str">
        <f ca="1">IND_SavTechs_CD!$C$9</f>
        <v>ICDHT</v>
      </c>
      <c r="D22">
        <f>IND_SavTechs_CD!D23</f>
        <v>2016</v>
      </c>
      <c r="E22" s="141">
        <v>1</v>
      </c>
      <c r="F22" s="142">
        <v>5000</v>
      </c>
      <c r="I22" s="63">
        <f>IND_SavTechs_CD!I23</f>
        <v>1</v>
      </c>
      <c r="J22" s="63">
        <f>IND_SavTechs_CD!J23</f>
        <v>1</v>
      </c>
      <c r="L22">
        <v>2</v>
      </c>
      <c r="M22" t="s">
        <v>172</v>
      </c>
      <c r="Q22" t="str">
        <f t="shared" ca="1" si="1"/>
        <v>INDCDEFFHT-6</v>
      </c>
      <c r="R22" t="str">
        <f t="shared" ca="1" si="2"/>
        <v>Chemical industry Industry SHT</v>
      </c>
      <c r="S22" t="s">
        <v>32</v>
      </c>
      <c r="T22" t="s">
        <v>33</v>
      </c>
      <c r="W22" t="s">
        <v>34</v>
      </c>
    </row>
    <row r="23" spans="2:23">
      <c r="B23" t="str">
        <f t="shared" ca="1" si="3"/>
        <v>INDCDEFFHT-7</v>
      </c>
      <c r="C23" t="str">
        <f ca="1">IND_SavTechs_CD!$C$9</f>
        <v>ICDHT</v>
      </c>
      <c r="D23">
        <f>IND_SavTechs_CD!D24</f>
        <v>2016</v>
      </c>
      <c r="E23" s="141">
        <v>1</v>
      </c>
      <c r="F23" s="142">
        <v>5000</v>
      </c>
      <c r="I23" s="63">
        <f>IND_SavTechs_CD!I24</f>
        <v>1</v>
      </c>
      <c r="J23" s="63">
        <f>IND_SavTechs_CD!J24</f>
        <v>1</v>
      </c>
      <c r="L23">
        <v>1</v>
      </c>
      <c r="M23" t="s">
        <v>173</v>
      </c>
      <c r="Q23" t="str">
        <f t="shared" ca="1" si="1"/>
        <v>INDCDEFFHT-7</v>
      </c>
      <c r="R23" t="str">
        <f t="shared" ca="1" si="2"/>
        <v>Chemical industry Industry SHT</v>
      </c>
      <c r="S23" t="s">
        <v>32</v>
      </c>
      <c r="T23" t="s">
        <v>33</v>
      </c>
      <c r="W23" t="s">
        <v>34</v>
      </c>
    </row>
    <row r="24" spans="2:23">
      <c r="B24" t="str">
        <f t="shared" ca="1" si="3"/>
        <v>INDCDEFFHT-8</v>
      </c>
      <c r="C24" t="str">
        <f ca="1">IND_SavTechs_CD!$C$9</f>
        <v>ICDHT</v>
      </c>
      <c r="D24">
        <f>IND_SavTechs_CD!D25</f>
        <v>2016</v>
      </c>
      <c r="E24" s="141">
        <v>1</v>
      </c>
      <c r="F24" s="142">
        <v>5000</v>
      </c>
      <c r="I24" s="63">
        <f>IND_SavTechs_CD!I25</f>
        <v>1</v>
      </c>
      <c r="J24" s="63">
        <f>IND_SavTechs_CD!J25</f>
        <v>1</v>
      </c>
      <c r="L24">
        <v>0</v>
      </c>
      <c r="M24" t="s">
        <v>174</v>
      </c>
      <c r="Q24" t="str">
        <f t="shared" ca="1" si="1"/>
        <v>INDCDEFFHT-8</v>
      </c>
      <c r="R24" t="str">
        <f t="shared" ca="1" si="2"/>
        <v>Chemical industry Industry SHT</v>
      </c>
      <c r="S24" t="s">
        <v>32</v>
      </c>
      <c r="T24" t="s">
        <v>33</v>
      </c>
      <c r="W24" t="s">
        <v>34</v>
      </c>
    </row>
    <row r="25" spans="2:23">
      <c r="B25" t="str">
        <f ca="1">"IND"&amp;MID(C25,2,2)&amp;"EFF"&amp;RIGHT(C25,2)&amp;"-"&amp;8-L25</f>
        <v>INDCDEFFRH-0</v>
      </c>
      <c r="C25" t="str">
        <f ca="1">IND_SavTechs_CD!$C$10</f>
        <v>ICDRH</v>
      </c>
      <c r="D25">
        <f>IND_SavTechs_CD!D26</f>
        <v>2016</v>
      </c>
      <c r="E25">
        <f ca="1">AVERAGEIFS(IND_SavTechs_CD!$E$8:$E$607,IND_SavTechs_CD!$C$8:$C$607,IND_CD!C25, IND_SavTechs_CD!$K$8:$K$607,IND_CD!L25)</f>
        <v>14.430666666666667</v>
      </c>
      <c r="F25" s="79">
        <f ca="1">AVERAGEIFS(IND_SavTechs_CD!$F$8:$F$607,IND_SavTechs_CD!$C$8:$C$607,IND_CD!C25, IND_SavTechs_CD!$K$8:$K$607,IND_CD!L25)</f>
        <v>72.432350683950958</v>
      </c>
      <c r="I25" s="63">
        <f>IND_SavTechs_CD!I26</f>
        <v>1</v>
      </c>
      <c r="J25" s="63">
        <f>IND_SavTechs_CD!J26</f>
        <v>1</v>
      </c>
      <c r="L25">
        <v>8</v>
      </c>
      <c r="M25" t="s">
        <v>166</v>
      </c>
      <c r="Q25" t="str">
        <f t="shared" ca="1" si="1"/>
        <v>INDCDEFFRH-0</v>
      </c>
      <c r="R25" t="str">
        <f t="shared" ca="1" si="2"/>
        <v>Chemical industry Industry SRH</v>
      </c>
      <c r="S25" t="s">
        <v>32</v>
      </c>
      <c r="T25" t="s">
        <v>33</v>
      </c>
      <c r="W25" t="s">
        <v>34</v>
      </c>
    </row>
    <row r="26" spans="2:23">
      <c r="B26" t="str">
        <f t="shared" ref="B26:B33" ca="1" si="4">"IND"&amp;MID(C26,2,2)&amp;"EFF"&amp;RIGHT(C26,2)&amp;"-"&amp;8-L26</f>
        <v>INDCDEFFRH-1</v>
      </c>
      <c r="C26" t="str">
        <f ca="1">IND_SavTechs_CD!$C$10</f>
        <v>ICDRH</v>
      </c>
      <c r="D26">
        <f>IND_SavTechs_CD!D27</f>
        <v>2016</v>
      </c>
      <c r="E26">
        <f ca="1">AVERAGEIFS(IND_SavTechs_CD!$E$8:$E$607,IND_SavTechs_CD!$C$8:$C$607,IND_CD!C26, IND_SavTechs_CD!$K$8:$K$607,IND_CD!L26)</f>
        <v>16.177333333333337</v>
      </c>
      <c r="F26" s="79">
        <f ca="1">AVERAGEIFS(IND_SavTechs_CD!$F$8:$F$607,IND_SavTechs_CD!$C$8:$C$607,IND_CD!C26, IND_SavTechs_CD!$K$8:$K$607,IND_CD!L26)</f>
        <v>553.98808874758106</v>
      </c>
      <c r="I26" s="63">
        <f>IND_SavTechs_CD!I27</f>
        <v>1</v>
      </c>
      <c r="J26" s="63">
        <f>IND_SavTechs_CD!J27</f>
        <v>1</v>
      </c>
      <c r="L26">
        <v>7</v>
      </c>
      <c r="M26" t="s">
        <v>167</v>
      </c>
      <c r="Q26" t="str">
        <f t="shared" ca="1" si="1"/>
        <v>INDCDEFFRH-1</v>
      </c>
      <c r="R26" t="str">
        <f t="shared" ca="1" si="2"/>
        <v>Chemical industry Industry SRH</v>
      </c>
      <c r="S26" t="s">
        <v>32</v>
      </c>
      <c r="T26" t="s">
        <v>33</v>
      </c>
      <c r="W26" t="s">
        <v>34</v>
      </c>
    </row>
    <row r="27" spans="2:23">
      <c r="B27" t="str">
        <f t="shared" ca="1" si="4"/>
        <v>INDCDEFFRH-2</v>
      </c>
      <c r="C27" t="str">
        <f ca="1">IND_SavTechs_CD!$C$10</f>
        <v>ICDRH</v>
      </c>
      <c r="D27">
        <f>IND_SavTechs_CD!D28</f>
        <v>2016</v>
      </c>
      <c r="E27">
        <f ca="1">AVERAGEIFS(IND_SavTechs_CD!$E$8:$E$607,IND_SavTechs_CD!$C$8:$C$607,IND_CD!C27, IND_SavTechs_CD!$K$8:$K$607,IND_CD!L27)</f>
        <v>16.224000000000004</v>
      </c>
      <c r="F27" s="79">
        <f ca="1">AVERAGEIFS(IND_SavTechs_CD!$F$8:$F$607,IND_SavTechs_CD!$C$8:$C$607,IND_CD!C27, IND_SavTechs_CD!$K$8:$K$607,IND_CD!L27)</f>
        <v>649.5032764626809</v>
      </c>
      <c r="I27" s="63">
        <f>IND_SavTechs_CD!I28</f>
        <v>1</v>
      </c>
      <c r="J27" s="63">
        <f>IND_SavTechs_CD!J28</f>
        <v>1</v>
      </c>
      <c r="L27">
        <v>6</v>
      </c>
      <c r="M27" t="s">
        <v>168</v>
      </c>
      <c r="Q27" t="str">
        <f t="shared" ca="1" si="1"/>
        <v>INDCDEFFRH-2</v>
      </c>
      <c r="R27" t="str">
        <f t="shared" ca="1" si="2"/>
        <v>Chemical industry Industry SRH</v>
      </c>
      <c r="S27" t="s">
        <v>32</v>
      </c>
      <c r="T27" t="s">
        <v>33</v>
      </c>
      <c r="W27" t="s">
        <v>34</v>
      </c>
    </row>
    <row r="28" spans="2:23">
      <c r="B28" t="str">
        <f t="shared" ca="1" si="4"/>
        <v>INDCDEFFRH-3</v>
      </c>
      <c r="C28" t="str">
        <f ca="1">IND_SavTechs_CD!$C$10</f>
        <v>ICDRH</v>
      </c>
      <c r="D28">
        <f>IND_SavTechs_CD!D29</f>
        <v>2016</v>
      </c>
      <c r="E28">
        <f ca="1">AVERAGEIFS(IND_SavTechs_CD!$E$8:$E$607,IND_SavTechs_CD!$C$8:$C$607,IND_CD!C28, IND_SavTechs_CD!$K$8:$K$607,IND_CD!L28)</f>
        <v>16.270666666666671</v>
      </c>
      <c r="F28" s="79">
        <f ca="1">AVERAGEIFS(IND_SavTechs_CD!$F$8:$F$607,IND_SavTechs_CD!$C$8:$C$607,IND_CD!C28, IND_SavTechs_CD!$K$8:$K$607,IND_CD!L28)</f>
        <v>745.0184641777812</v>
      </c>
      <c r="I28" s="63">
        <f>IND_SavTechs_CD!I29</f>
        <v>1</v>
      </c>
      <c r="J28" s="63">
        <f>IND_SavTechs_CD!J29</f>
        <v>1</v>
      </c>
      <c r="L28">
        <v>5</v>
      </c>
      <c r="M28" t="s">
        <v>169</v>
      </c>
      <c r="Q28" t="str">
        <f t="shared" ca="1" si="1"/>
        <v>INDCDEFFRH-3</v>
      </c>
      <c r="R28" t="str">
        <f t="shared" ca="1" si="2"/>
        <v>Chemical industry Industry SRH</v>
      </c>
      <c r="S28" t="s">
        <v>32</v>
      </c>
      <c r="T28" t="s">
        <v>33</v>
      </c>
      <c r="W28" t="s">
        <v>34</v>
      </c>
    </row>
    <row r="29" spans="2:23">
      <c r="B29" t="str">
        <f t="shared" ca="1" si="4"/>
        <v>INDCDEFFRH-4</v>
      </c>
      <c r="C29" t="str">
        <f ca="1">IND_SavTechs_CD!$C$10</f>
        <v>ICDRH</v>
      </c>
      <c r="D29">
        <f>IND_SavTechs_CD!D30</f>
        <v>2016</v>
      </c>
      <c r="E29">
        <f ca="1">AVERAGEIFS(IND_SavTechs_CD!$E$8:$E$607,IND_SavTechs_CD!$C$8:$C$607,IND_CD!C29, IND_SavTechs_CD!$K$8:$K$607,IND_CD!L29)</f>
        <v>16.317333333333337</v>
      </c>
      <c r="F29" s="79">
        <f ca="1">AVERAGEIFS(IND_SavTechs_CD!$F$8:$F$607,IND_SavTechs_CD!$C$8:$C$607,IND_CD!C29, IND_SavTechs_CD!$K$8:$K$607,IND_CD!L29)</f>
        <v>840.53365189288127</v>
      </c>
      <c r="I29" s="63">
        <f>IND_SavTechs_CD!I30</f>
        <v>1</v>
      </c>
      <c r="J29" s="63">
        <f>IND_SavTechs_CD!J30</f>
        <v>1</v>
      </c>
      <c r="L29">
        <v>4</v>
      </c>
      <c r="M29" t="s">
        <v>170</v>
      </c>
      <c r="Q29" t="str">
        <f t="shared" ca="1" si="1"/>
        <v>INDCDEFFRH-4</v>
      </c>
      <c r="R29" t="str">
        <f t="shared" ca="1" si="2"/>
        <v>Chemical industry Industry SRH</v>
      </c>
      <c r="S29" t="s">
        <v>32</v>
      </c>
      <c r="T29" t="s">
        <v>33</v>
      </c>
      <c r="W29" t="s">
        <v>34</v>
      </c>
    </row>
    <row r="30" spans="2:23">
      <c r="B30" t="str">
        <f t="shared" ca="1" si="4"/>
        <v>INDCDEFFRH-5</v>
      </c>
      <c r="C30" t="str">
        <f ca="1">IND_SavTechs_CD!$C$10</f>
        <v>ICDRH</v>
      </c>
      <c r="D30">
        <f>IND_SavTechs_CD!D31</f>
        <v>2016</v>
      </c>
      <c r="E30">
        <f ca="1">AVERAGEIFS(IND_SavTechs_CD!$E$8:$E$607,IND_SavTechs_CD!$C$8:$C$607,IND_CD!C30, IND_SavTechs_CD!$K$8:$K$607,IND_CD!L30)</f>
        <v>16.373333333333338</v>
      </c>
      <c r="F30" s="79">
        <f ca="1">AVERAGEIFS(IND_SavTechs_CD!$F$8:$F$607,IND_SavTechs_CD!$C$8:$C$607,IND_CD!C30, IND_SavTechs_CD!$K$8:$K$607,IND_CD!L30)</f>
        <v>955.15187715100149</v>
      </c>
      <c r="I30" s="63">
        <f>IND_SavTechs_CD!I31</f>
        <v>1</v>
      </c>
      <c r="J30" s="63">
        <f>IND_SavTechs_CD!J31</f>
        <v>1</v>
      </c>
      <c r="L30">
        <v>3</v>
      </c>
      <c r="M30" t="s">
        <v>171</v>
      </c>
      <c r="Q30" t="str">
        <f t="shared" ca="1" si="1"/>
        <v>INDCDEFFRH-5</v>
      </c>
      <c r="R30" t="str">
        <f t="shared" ca="1" si="2"/>
        <v>Chemical industry Industry SRH</v>
      </c>
      <c r="S30" t="s">
        <v>32</v>
      </c>
      <c r="T30" t="s">
        <v>33</v>
      </c>
      <c r="W30" t="s">
        <v>34</v>
      </c>
    </row>
    <row r="31" spans="2:23">
      <c r="B31" t="str">
        <f t="shared" ca="1" si="4"/>
        <v>INDCDEFFRH-6</v>
      </c>
      <c r="C31" t="str">
        <f ca="1">IND_SavTechs_CD!$C$10</f>
        <v>ICDRH</v>
      </c>
      <c r="D31">
        <f>IND_SavTechs_CD!D32</f>
        <v>2016</v>
      </c>
      <c r="E31">
        <f ca="1">AVERAGEIFS(IND_SavTechs_CD!$E$8:$E$607,IND_SavTechs_CD!$C$8:$C$607,IND_CD!C31, IND_SavTechs_CD!$K$8:$K$607,IND_CD!L31)</f>
        <v>16.420000000000002</v>
      </c>
      <c r="F31" s="79">
        <f ca="1">AVERAGEIFS(IND_SavTechs_CD!$F$8:$F$607,IND_SavTechs_CD!$C$8:$C$607,IND_CD!C31, IND_SavTechs_CD!$K$8:$K$607,IND_CD!L31)</f>
        <v>1050.6670648661018</v>
      </c>
      <c r="I31" s="63">
        <f>IND_SavTechs_CD!I32</f>
        <v>1</v>
      </c>
      <c r="J31" s="63">
        <f>IND_SavTechs_CD!J32</f>
        <v>1</v>
      </c>
      <c r="L31">
        <v>2</v>
      </c>
      <c r="M31" t="s">
        <v>172</v>
      </c>
      <c r="Q31" t="str">
        <f t="shared" ca="1" si="1"/>
        <v>INDCDEFFRH-6</v>
      </c>
      <c r="R31" t="str">
        <f t="shared" ca="1" si="2"/>
        <v>Chemical industry Industry SRH</v>
      </c>
      <c r="S31" t="s">
        <v>32</v>
      </c>
      <c r="T31" t="s">
        <v>33</v>
      </c>
      <c r="W31" t="s">
        <v>34</v>
      </c>
    </row>
    <row r="32" spans="2:23">
      <c r="B32" t="str">
        <f t="shared" ca="1" si="4"/>
        <v>INDCDEFFRH-7</v>
      </c>
      <c r="C32" t="str">
        <f ca="1">IND_SavTechs_CD!$C$10</f>
        <v>ICDRH</v>
      </c>
      <c r="D32">
        <f>IND_SavTechs_CD!D33</f>
        <v>2016</v>
      </c>
      <c r="E32">
        <f ca="1">AVERAGEIFS(IND_SavTechs_CD!$E$8:$E$607,IND_SavTechs_CD!$C$8:$C$607,IND_CD!C32, IND_SavTechs_CD!$K$8:$K$607,IND_CD!L32)</f>
        <v>16.466666666666672</v>
      </c>
      <c r="F32" s="79">
        <f ca="1">AVERAGEIFS(IND_SavTechs_CD!$F$8:$F$607,IND_SavTechs_CD!$C$8:$C$607,IND_CD!C32, IND_SavTechs_CD!$K$8:$K$607,IND_CD!L32)</f>
        <v>1146.1822525812015</v>
      </c>
      <c r="I32" s="63">
        <f>IND_SavTechs_CD!I33</f>
        <v>1</v>
      </c>
      <c r="J32" s="63">
        <f>IND_SavTechs_CD!J33</f>
        <v>1</v>
      </c>
      <c r="L32">
        <v>1</v>
      </c>
      <c r="M32" t="s">
        <v>173</v>
      </c>
      <c r="Q32" t="str">
        <f t="shared" ca="1" si="1"/>
        <v>INDCDEFFRH-7</v>
      </c>
      <c r="R32" t="str">
        <f t="shared" ca="1" si="2"/>
        <v>Chemical industry Industry SRH</v>
      </c>
      <c r="S32" t="s">
        <v>32</v>
      </c>
      <c r="T32" t="s">
        <v>33</v>
      </c>
      <c r="W32" t="s">
        <v>34</v>
      </c>
    </row>
    <row r="33" spans="2:23">
      <c r="B33" t="str">
        <f t="shared" ca="1" si="4"/>
        <v>INDCDEFFRH-8</v>
      </c>
      <c r="C33" t="str">
        <f ca="1">IND_SavTechs_CD!$C$10</f>
        <v>ICDRH</v>
      </c>
      <c r="D33">
        <f>IND_SavTechs_CD!D34</f>
        <v>2016</v>
      </c>
      <c r="E33">
        <f ca="1">AVERAGEIFS(IND_SavTechs_CD!$E$8:$E$607,IND_SavTechs_CD!$C$8:$C$607,IND_CD!C33, IND_SavTechs_CD!$K$8:$K$607,IND_CD!L33)</f>
        <v>16.812000000000001</v>
      </c>
      <c r="F33" s="79">
        <f ca="1">AVERAGEIFS(IND_SavTechs_CD!$F$8:$F$607,IND_SavTechs_CD!$C$8:$C$607,IND_CD!C33, IND_SavTechs_CD!$K$8:$K$607,IND_CD!L33)</f>
        <v>1852.9946416729433</v>
      </c>
      <c r="I33" s="63">
        <f>IND_SavTechs_CD!I34</f>
        <v>1</v>
      </c>
      <c r="J33" s="63">
        <f>IND_SavTechs_CD!J34</f>
        <v>1</v>
      </c>
      <c r="L33">
        <v>0</v>
      </c>
      <c r="M33" t="s">
        <v>174</v>
      </c>
      <c r="Q33" t="str">
        <f t="shared" ca="1" si="1"/>
        <v>INDCDEFFRH-8</v>
      </c>
      <c r="R33" t="str">
        <f t="shared" ca="1" si="2"/>
        <v>Chemical industry Industry SRH</v>
      </c>
      <c r="S33" t="s">
        <v>32</v>
      </c>
      <c r="T33" t="s">
        <v>33</v>
      </c>
      <c r="W33" t="s">
        <v>34</v>
      </c>
    </row>
    <row r="34" spans="2:23">
      <c r="B34" t="str">
        <f ca="1">"IND"&amp;MID(C34,2,2)&amp;"EFF"&amp;RIGHT(C34,2)&amp;"-"&amp;8-L34</f>
        <v>INDCDEFFLA-0</v>
      </c>
      <c r="C34" t="str">
        <f ca="1">IND_SavTechs_CD!$C$11</f>
        <v>ICDLA</v>
      </c>
      <c r="D34">
        <f>IND_SavTechs_CD!D35</f>
        <v>2016</v>
      </c>
      <c r="E34">
        <f ca="1">AVERAGEIFS(IND_SavTechs_CD!$E$8:$E$607,IND_SavTechs_CD!$C$8:$C$607,IND_CD!C34, IND_SavTechs_CD!$K$8:$K$607,IND_CD!L34)</f>
        <v>3.0259999999999998</v>
      </c>
      <c r="F34" s="79">
        <f ca="1">AVERAGEIFS(IND_SavTechs_CD!$F$8:$F$607,IND_SavTechs_CD!$C$8:$C$607,IND_CD!C34, IND_SavTechs_CD!$K$8:$K$607,IND_CD!L34)</f>
        <v>143.48841679471457</v>
      </c>
      <c r="I34" s="63">
        <f>IND_SavTechs_CD!I35</f>
        <v>1</v>
      </c>
      <c r="J34" s="63">
        <f>IND_SavTechs_CD!J35</f>
        <v>1</v>
      </c>
      <c r="L34">
        <v>8</v>
      </c>
      <c r="M34" t="s">
        <v>166</v>
      </c>
      <c r="Q34" t="str">
        <f t="shared" ca="1" si="1"/>
        <v>INDCDEFFLA-0</v>
      </c>
      <c r="R34" t="str">
        <f t="shared" ca="1" si="2"/>
        <v>Chemical industry Industry SLA</v>
      </c>
      <c r="S34" t="s">
        <v>32</v>
      </c>
      <c r="T34" t="s">
        <v>33</v>
      </c>
      <c r="W34" t="s">
        <v>34</v>
      </c>
    </row>
    <row r="35" spans="2:23">
      <c r="B35" t="str">
        <f t="shared" ref="B35:B42" ca="1" si="5">"IND"&amp;MID(C35,2,2)&amp;"EFF"&amp;RIGHT(C35,2)&amp;"-"&amp;8-L35</f>
        <v>INDCDEFFLA-1</v>
      </c>
      <c r="C35" t="str">
        <f ca="1">IND_SavTechs_CD!$C$11</f>
        <v>ICDLA</v>
      </c>
      <c r="D35">
        <f>IND_SavTechs_CD!D36</f>
        <v>2016</v>
      </c>
      <c r="E35">
        <f ca="1">AVERAGEIFS(IND_SavTechs_CD!$E$8:$E$607,IND_SavTechs_CD!$C$8:$C$607,IND_CD!C35, IND_SavTechs_CD!$K$8:$K$607,IND_CD!L35)</f>
        <v>3.3319999999999999</v>
      </c>
      <c r="F35" s="79">
        <f ca="1">AVERAGEIFS(IND_SavTechs_CD!$F$8:$F$607,IND_SavTechs_CD!$C$8:$C$607,IND_CD!C35, IND_SavTechs_CD!$K$8:$K$607,IND_CD!L35)</f>
        <v>549.50612046382196</v>
      </c>
      <c r="I35" s="63">
        <f>IND_SavTechs_CD!I36</f>
        <v>1</v>
      </c>
      <c r="J35" s="63">
        <f>IND_SavTechs_CD!J36</f>
        <v>1</v>
      </c>
      <c r="L35">
        <v>7</v>
      </c>
      <c r="M35" t="s">
        <v>167</v>
      </c>
      <c r="Q35" t="str">
        <f t="shared" ca="1" si="1"/>
        <v>INDCDEFFLA-1</v>
      </c>
      <c r="R35" t="str">
        <f t="shared" ca="1" si="2"/>
        <v>Chemical industry Industry SLA</v>
      </c>
      <c r="S35" t="s">
        <v>32</v>
      </c>
      <c r="T35" t="s">
        <v>33</v>
      </c>
      <c r="W35" t="s">
        <v>34</v>
      </c>
    </row>
    <row r="36" spans="2:23">
      <c r="B36" t="str">
        <f t="shared" ca="1" si="5"/>
        <v>INDCDEFFLA-2</v>
      </c>
      <c r="C36" t="str">
        <f ca="1">IND_SavTechs_CD!$C$11</f>
        <v>ICDLA</v>
      </c>
      <c r="D36">
        <f>IND_SavTechs_CD!D37</f>
        <v>2016</v>
      </c>
      <c r="E36">
        <f ca="1">AVERAGEIFS(IND_SavTechs_CD!$E$8:$E$607,IND_SavTechs_CD!$C$8:$C$607,IND_CD!C36, IND_SavTechs_CD!$K$8:$K$607,IND_CD!L36)</f>
        <v>3.383</v>
      </c>
      <c r="F36" s="79">
        <f ca="1">AVERAGEIFS(IND_SavTechs_CD!$F$8:$F$607,IND_SavTechs_CD!$C$8:$C$607,IND_CD!C36, IND_SavTechs_CD!$K$8:$K$607,IND_CD!L36)</f>
        <v>633.04785375263032</v>
      </c>
      <c r="I36" s="63">
        <f>IND_SavTechs_CD!I37</f>
        <v>1</v>
      </c>
      <c r="J36" s="63">
        <f>IND_SavTechs_CD!J37</f>
        <v>1</v>
      </c>
      <c r="L36">
        <v>6</v>
      </c>
      <c r="M36" t="s">
        <v>168</v>
      </c>
      <c r="Q36" t="str">
        <f t="shared" ca="1" si="1"/>
        <v>INDCDEFFLA-2</v>
      </c>
      <c r="R36" t="str">
        <f t="shared" ca="1" si="2"/>
        <v>Chemical industry Industry SLA</v>
      </c>
      <c r="S36" t="s">
        <v>32</v>
      </c>
      <c r="T36" t="s">
        <v>33</v>
      </c>
      <c r="W36" t="s">
        <v>34</v>
      </c>
    </row>
    <row r="37" spans="2:23">
      <c r="B37" t="str">
        <f t="shared" ca="1" si="5"/>
        <v>INDCDEFFLA-3</v>
      </c>
      <c r="C37" t="str">
        <f ca="1">IND_SavTechs_CD!$C$11</f>
        <v>ICDLA</v>
      </c>
      <c r="D37">
        <f>IND_SavTechs_CD!D38</f>
        <v>2016</v>
      </c>
      <c r="E37">
        <f ca="1">AVERAGEIFS(IND_SavTechs_CD!$E$8:$E$607,IND_SavTechs_CD!$C$8:$C$607,IND_CD!C37, IND_SavTechs_CD!$K$8:$K$607,IND_CD!L37)</f>
        <v>3.43825</v>
      </c>
      <c r="F37" s="79">
        <f ca="1">AVERAGEIFS(IND_SavTechs_CD!$F$8:$F$607,IND_SavTechs_CD!$C$8:$C$607,IND_CD!C37, IND_SavTechs_CD!$K$8:$K$607,IND_CD!L37)</f>
        <v>744.4368314710415</v>
      </c>
      <c r="I37" s="63">
        <f>IND_SavTechs_CD!I38</f>
        <v>1</v>
      </c>
      <c r="J37" s="63">
        <f>IND_SavTechs_CD!J38</f>
        <v>1</v>
      </c>
      <c r="L37">
        <v>5</v>
      </c>
      <c r="M37" t="s">
        <v>169</v>
      </c>
      <c r="Q37" t="str">
        <f t="shared" ca="1" si="1"/>
        <v>INDCDEFFLA-3</v>
      </c>
      <c r="R37" t="str">
        <f t="shared" ca="1" si="2"/>
        <v>Chemical industry Industry SLA</v>
      </c>
      <c r="S37" t="s">
        <v>32</v>
      </c>
      <c r="T37" t="s">
        <v>33</v>
      </c>
      <c r="W37" t="s">
        <v>34</v>
      </c>
    </row>
    <row r="38" spans="2:23">
      <c r="B38" t="str">
        <f t="shared" ca="1" si="5"/>
        <v>INDCDEFFLA-4</v>
      </c>
      <c r="C38" t="str">
        <f ca="1">IND_SavTechs_CD!$C$11</f>
        <v>ICDLA</v>
      </c>
      <c r="D38">
        <f>IND_SavTechs_CD!D39</f>
        <v>2016</v>
      </c>
      <c r="E38">
        <f ca="1">AVERAGEIFS(IND_SavTechs_CD!$E$8:$E$607,IND_SavTechs_CD!$C$8:$C$607,IND_CD!C38, IND_SavTechs_CD!$K$8:$K$607,IND_CD!L38)</f>
        <v>3.4892499999999997</v>
      </c>
      <c r="F38" s="79">
        <f ca="1">AVERAGEIFS(IND_SavTechs_CD!$F$8:$F$607,IND_SavTechs_CD!$C$8:$C$607,IND_CD!C38, IND_SavTechs_CD!$K$8:$K$607,IND_CD!L38)</f>
        <v>855.82580918945246</v>
      </c>
      <c r="I38" s="63">
        <f>IND_SavTechs_CD!I39</f>
        <v>1</v>
      </c>
      <c r="J38" s="63">
        <f>IND_SavTechs_CD!J39</f>
        <v>1</v>
      </c>
      <c r="L38">
        <v>4</v>
      </c>
      <c r="M38" t="s">
        <v>170</v>
      </c>
      <c r="Q38" t="str">
        <f t="shared" ca="1" si="1"/>
        <v>INDCDEFFLA-4</v>
      </c>
      <c r="R38" t="str">
        <f t="shared" ca="1" si="2"/>
        <v>Chemical industry Industry SLA</v>
      </c>
      <c r="S38" t="s">
        <v>32</v>
      </c>
      <c r="T38" t="s">
        <v>33</v>
      </c>
      <c r="W38" t="s">
        <v>34</v>
      </c>
    </row>
    <row r="39" spans="2:23">
      <c r="B39" t="str">
        <f t="shared" ca="1" si="5"/>
        <v>INDCDEFFLA-5</v>
      </c>
      <c r="C39" t="str">
        <f ca="1">IND_SavTechs_CD!$C$11</f>
        <v>ICDLA</v>
      </c>
      <c r="D39">
        <f>IND_SavTechs_CD!D40</f>
        <v>2016</v>
      </c>
      <c r="E39">
        <f ca="1">AVERAGEIFS(IND_SavTechs_CD!$E$8:$E$607,IND_SavTechs_CD!$C$8:$C$607,IND_CD!C39, IND_SavTechs_CD!$K$8:$K$607,IND_CD!L39)</f>
        <v>3.5402499999999999</v>
      </c>
      <c r="F39" s="79">
        <f ca="1">AVERAGEIFS(IND_SavTechs_CD!$F$8:$F$607,IND_SavTechs_CD!$C$8:$C$607,IND_CD!C39, IND_SavTechs_CD!$K$8:$K$607,IND_CD!L39)</f>
        <v>967.21478690786375</v>
      </c>
      <c r="I39" s="63">
        <f>IND_SavTechs_CD!I40</f>
        <v>1</v>
      </c>
      <c r="J39" s="63">
        <f>IND_SavTechs_CD!J40</f>
        <v>1</v>
      </c>
      <c r="L39">
        <v>3</v>
      </c>
      <c r="M39" t="s">
        <v>171</v>
      </c>
      <c r="Q39" t="str">
        <f t="shared" ca="1" si="1"/>
        <v>INDCDEFFLA-5</v>
      </c>
      <c r="R39" t="str">
        <f t="shared" ca="1" si="2"/>
        <v>Chemical industry Industry SLA</v>
      </c>
      <c r="S39" t="s">
        <v>32</v>
      </c>
      <c r="T39" t="s">
        <v>33</v>
      </c>
      <c r="W39" t="s">
        <v>34</v>
      </c>
    </row>
    <row r="40" spans="2:23">
      <c r="B40" t="str">
        <f t="shared" ca="1" si="5"/>
        <v>INDCDEFFLA-6</v>
      </c>
      <c r="C40" t="str">
        <f ca="1">IND_SavTechs_CD!$C$11</f>
        <v>ICDLA</v>
      </c>
      <c r="D40">
        <f>IND_SavTechs_CD!D41</f>
        <v>2016</v>
      </c>
      <c r="E40">
        <f ca="1">AVERAGEIFS(IND_SavTechs_CD!$E$8:$E$607,IND_SavTechs_CD!$C$8:$C$607,IND_CD!C40, IND_SavTechs_CD!$K$8:$K$607,IND_CD!L40)</f>
        <v>3.5785</v>
      </c>
      <c r="F40" s="79">
        <f ca="1">AVERAGEIFS(IND_SavTechs_CD!$F$8:$F$607,IND_SavTechs_CD!$C$8:$C$607,IND_CD!C40, IND_SavTechs_CD!$K$8:$K$607,IND_CD!L40)</f>
        <v>1050.756520196672</v>
      </c>
      <c r="I40" s="63">
        <f>IND_SavTechs_CD!I41</f>
        <v>1</v>
      </c>
      <c r="J40" s="63">
        <f>IND_SavTechs_CD!J41</f>
        <v>1</v>
      </c>
      <c r="L40">
        <v>2</v>
      </c>
      <c r="M40" t="s">
        <v>172</v>
      </c>
      <c r="Q40" t="str">
        <f t="shared" ca="1" si="1"/>
        <v>INDCDEFFLA-6</v>
      </c>
      <c r="R40" t="str">
        <f t="shared" ca="1" si="2"/>
        <v>Chemical industry Industry SLA</v>
      </c>
      <c r="S40" t="s">
        <v>32</v>
      </c>
      <c r="T40" t="s">
        <v>33</v>
      </c>
      <c r="W40" t="s">
        <v>34</v>
      </c>
    </row>
    <row r="41" spans="2:23">
      <c r="B41" t="str">
        <f t="shared" ca="1" si="5"/>
        <v>INDCDEFFLA-7</v>
      </c>
      <c r="C41" t="str">
        <f ca="1">IND_SavTechs_CD!$C$11</f>
        <v>ICDLA</v>
      </c>
      <c r="D41">
        <f>IND_SavTechs_CD!D42</f>
        <v>2016</v>
      </c>
      <c r="E41">
        <f ca="1">AVERAGEIFS(IND_SavTechs_CD!$E$8:$E$607,IND_SavTechs_CD!$C$8:$C$607,IND_CD!C41, IND_SavTechs_CD!$K$8:$K$607,IND_CD!L41)</f>
        <v>3.6167499999999997</v>
      </c>
      <c r="F41" s="79">
        <f ca="1">AVERAGEIFS(IND_SavTechs_CD!$F$8:$F$607,IND_SavTechs_CD!$C$8:$C$607,IND_CD!C41, IND_SavTechs_CD!$K$8:$K$607,IND_CD!L41)</f>
        <v>1134.29825348548</v>
      </c>
      <c r="I41" s="63">
        <f>IND_SavTechs_CD!I42</f>
        <v>1</v>
      </c>
      <c r="J41" s="63">
        <f>IND_SavTechs_CD!J42</f>
        <v>1</v>
      </c>
      <c r="L41">
        <v>1</v>
      </c>
      <c r="M41" t="s">
        <v>173</v>
      </c>
      <c r="Q41" t="str">
        <f t="shared" ca="1" si="1"/>
        <v>INDCDEFFLA-7</v>
      </c>
      <c r="R41" t="str">
        <f t="shared" ca="1" si="2"/>
        <v>Chemical industry Industry SLA</v>
      </c>
      <c r="S41" t="s">
        <v>32</v>
      </c>
      <c r="T41" t="s">
        <v>33</v>
      </c>
      <c r="W41" t="s">
        <v>34</v>
      </c>
    </row>
    <row r="42" spans="2:23">
      <c r="B42" t="str">
        <f t="shared" ca="1" si="5"/>
        <v>INDCDEFFLA-8</v>
      </c>
      <c r="C42" t="str">
        <f ca="1">IND_SavTechs_CD!$C$11</f>
        <v>ICDLA</v>
      </c>
      <c r="D42">
        <f>IND_SavTechs_CD!D43</f>
        <v>2016</v>
      </c>
      <c r="E42">
        <f ca="1">AVERAGEIFS(IND_SavTechs_CD!$E$8:$E$607,IND_SavTechs_CD!$C$8:$C$607,IND_CD!C42, IND_SavTechs_CD!$K$8:$K$607,IND_CD!L42)</f>
        <v>4.2261760563380291</v>
      </c>
      <c r="F42" s="79">
        <f ca="1">AVERAGEIFS(IND_SavTechs_CD!$F$8:$F$607,IND_SavTechs_CD!$C$8:$C$607,IND_CD!C42, IND_SavTechs_CD!$K$8:$K$607,IND_CD!L42)</f>
        <v>1949.3953836398048</v>
      </c>
      <c r="I42" s="63">
        <f>IND_SavTechs_CD!I43</f>
        <v>1</v>
      </c>
      <c r="J42" s="63">
        <f>IND_SavTechs_CD!J43</f>
        <v>1</v>
      </c>
      <c r="L42">
        <v>0</v>
      </c>
      <c r="M42" t="s">
        <v>174</v>
      </c>
      <c r="Q42" t="str">
        <f t="shared" ca="1" si="1"/>
        <v>INDCDEFFLA-8</v>
      </c>
      <c r="R42" t="str">
        <f t="shared" ca="1" si="2"/>
        <v>Chemical industry Industry SLA</v>
      </c>
      <c r="S42" t="s">
        <v>32</v>
      </c>
      <c r="T42" t="s">
        <v>33</v>
      </c>
      <c r="W42" t="s">
        <v>34</v>
      </c>
    </row>
    <row r="43" spans="2:23">
      <c r="B43" t="str">
        <f ca="1">"IND"&amp;MID(C43,2,2)&amp;"EFF"&amp;RIGHT(C43,2)&amp;"-"&amp;8-L43</f>
        <v>INDCDEFFEM-0</v>
      </c>
      <c r="C43" t="str">
        <f ca="1">IND_SavTechs_CD!$C$12</f>
        <v>ICDEM</v>
      </c>
      <c r="D43">
        <f>IND_SavTechs_CD!D44</f>
        <v>2016</v>
      </c>
      <c r="E43">
        <f ca="1">AVERAGEIFS(IND_SavTechs_CD!$E$8:$E$607,IND_SavTechs_CD!$C$8:$C$607,IND_CD!C43, IND_SavTechs_CD!$K$8:$K$607,IND_CD!L43)</f>
        <v>3.1772999999999993</v>
      </c>
      <c r="F43" s="79">
        <f ca="1">AVERAGEIFS(IND_SavTechs_CD!$F$8:$F$607,IND_SavTechs_CD!$C$8:$C$607,IND_CD!C43, IND_SavTechs_CD!$K$8:$K$607,IND_CD!L43)</f>
        <v>126.69226603846373</v>
      </c>
      <c r="I43" s="63">
        <f>IND_SavTechs_CD!I44</f>
        <v>1</v>
      </c>
      <c r="J43" s="63">
        <f>IND_SavTechs_CD!J44</f>
        <v>1</v>
      </c>
      <c r="L43">
        <v>8</v>
      </c>
      <c r="M43" t="s">
        <v>166</v>
      </c>
      <c r="Q43" t="str">
        <f t="shared" ca="1" si="1"/>
        <v>INDCDEFFEM-0</v>
      </c>
      <c r="R43" t="str">
        <f t="shared" ca="1" si="2"/>
        <v>Chemical industry Industry SEM</v>
      </c>
      <c r="S43" t="s">
        <v>32</v>
      </c>
      <c r="T43" t="s">
        <v>33</v>
      </c>
      <c r="W43" t="s">
        <v>34</v>
      </c>
    </row>
    <row r="44" spans="2:23">
      <c r="B44" t="str">
        <f t="shared" ref="B44:B51" ca="1" si="6">"IND"&amp;MID(C44,2,2)&amp;"EFF"&amp;RIGHT(C44,2)&amp;"-"&amp;8-L44</f>
        <v>INDCDEFFEM-1</v>
      </c>
      <c r="C44" t="str">
        <f ca="1">IND_SavTechs_CD!$C$12</f>
        <v>ICDEM</v>
      </c>
      <c r="D44">
        <f>IND_SavTechs_CD!D45</f>
        <v>2016</v>
      </c>
      <c r="E44">
        <f ca="1">AVERAGEIFS(IND_SavTechs_CD!$E$8:$E$607,IND_SavTechs_CD!$C$8:$C$607,IND_CD!C44, IND_SavTechs_CD!$K$8:$K$607,IND_CD!L44)</f>
        <v>3.5164499999999999</v>
      </c>
      <c r="F44" s="79">
        <f ca="1">AVERAGEIFS(IND_SavTechs_CD!$F$8:$F$607,IND_SavTechs_CD!$C$8:$C$607,IND_CD!C44, IND_SavTechs_CD!$K$8:$K$607,IND_CD!L44)</f>
        <v>541.08141208732877</v>
      </c>
      <c r="I44" s="63">
        <f>IND_SavTechs_CD!I45</f>
        <v>1</v>
      </c>
      <c r="J44" s="63">
        <f>IND_SavTechs_CD!J45</f>
        <v>1</v>
      </c>
      <c r="L44">
        <v>7</v>
      </c>
      <c r="M44" t="s">
        <v>167</v>
      </c>
      <c r="Q44" t="str">
        <f t="shared" ca="1" si="1"/>
        <v>INDCDEFFEM-1</v>
      </c>
      <c r="R44" t="str">
        <f t="shared" ca="1" si="2"/>
        <v>Chemical industry Industry SEM</v>
      </c>
      <c r="S44" t="s">
        <v>32</v>
      </c>
      <c r="T44" t="s">
        <v>33</v>
      </c>
      <c r="W44" t="s">
        <v>34</v>
      </c>
    </row>
    <row r="45" spans="2:23">
      <c r="B45" t="str">
        <f t="shared" ca="1" si="6"/>
        <v>INDCDEFFEM-2</v>
      </c>
      <c r="C45" t="str">
        <f ca="1">IND_SavTechs_CD!$C$12</f>
        <v>ICDEM</v>
      </c>
      <c r="D45">
        <f>IND_SavTechs_CD!D46</f>
        <v>2016</v>
      </c>
      <c r="E45">
        <f ca="1">AVERAGEIFS(IND_SavTechs_CD!$E$8:$E$607,IND_SavTechs_CD!$C$8:$C$607,IND_CD!C45, IND_SavTechs_CD!$K$8:$K$607,IND_CD!L45)</f>
        <v>3.5833874999999997</v>
      </c>
      <c r="F45" s="79">
        <f ca="1">AVERAGEIFS(IND_SavTechs_CD!$F$8:$F$607,IND_SavTechs_CD!$C$8:$C$607,IND_CD!C45, IND_SavTechs_CD!$K$8:$K$607,IND_CD!L45)</f>
        <v>650.81733879973604</v>
      </c>
      <c r="I45" s="63">
        <f>IND_SavTechs_CD!I46</f>
        <v>1</v>
      </c>
      <c r="J45" s="63">
        <f>IND_SavTechs_CD!J46</f>
        <v>1</v>
      </c>
      <c r="L45">
        <v>6</v>
      </c>
      <c r="M45" t="s">
        <v>168</v>
      </c>
      <c r="Q45" t="str">
        <f t="shared" ca="1" si="1"/>
        <v>INDCDEFFEM-2</v>
      </c>
      <c r="R45" t="str">
        <f t="shared" ca="1" si="2"/>
        <v>Chemical industry Industry SEM</v>
      </c>
      <c r="S45" t="s">
        <v>32</v>
      </c>
      <c r="T45" t="s">
        <v>33</v>
      </c>
      <c r="W45" t="s">
        <v>34</v>
      </c>
    </row>
    <row r="46" spans="2:23">
      <c r="B46" t="str">
        <f t="shared" ca="1" si="6"/>
        <v>INDCDEFFEM-3</v>
      </c>
      <c r="C46" t="str">
        <f ca="1">IND_SavTechs_CD!$C$12</f>
        <v>ICDEM</v>
      </c>
      <c r="D46">
        <f>IND_SavTechs_CD!D47</f>
        <v>2016</v>
      </c>
      <c r="E46">
        <f ca="1">AVERAGEIFS(IND_SavTechs_CD!$E$8:$E$607,IND_SavTechs_CD!$C$8:$C$607,IND_CD!C46, IND_SavTechs_CD!$K$8:$K$607,IND_CD!L46)</f>
        <v>3.6369374999999997</v>
      </c>
      <c r="F46" s="79">
        <f ca="1">AVERAGEIFS(IND_SavTechs_CD!$F$8:$F$607,IND_SavTechs_CD!$C$8:$C$607,IND_CD!C46, IND_SavTechs_CD!$K$8:$K$607,IND_CD!L46)</f>
        <v>760.5532655121433</v>
      </c>
      <c r="I46" s="63">
        <f>IND_SavTechs_CD!I47</f>
        <v>1</v>
      </c>
      <c r="J46" s="63">
        <f>IND_SavTechs_CD!J47</f>
        <v>1</v>
      </c>
      <c r="L46">
        <v>5</v>
      </c>
      <c r="M46" t="s">
        <v>169</v>
      </c>
      <c r="Q46" t="str">
        <f t="shared" ca="1" si="1"/>
        <v>INDCDEFFEM-3</v>
      </c>
      <c r="R46" t="str">
        <f t="shared" ca="1" si="2"/>
        <v>Chemical industry Industry SEM</v>
      </c>
      <c r="S46" t="s">
        <v>32</v>
      </c>
      <c r="T46" t="s">
        <v>33</v>
      </c>
      <c r="W46" t="s">
        <v>34</v>
      </c>
    </row>
    <row r="47" spans="2:23">
      <c r="B47" t="str">
        <f t="shared" ca="1" si="6"/>
        <v>INDCDEFFEM-4</v>
      </c>
      <c r="C47" t="str">
        <f ca="1">IND_SavTechs_CD!$C$12</f>
        <v>ICDEM</v>
      </c>
      <c r="D47">
        <f>IND_SavTechs_CD!D48</f>
        <v>2016</v>
      </c>
      <c r="E47">
        <f ca="1">AVERAGEIFS(IND_SavTechs_CD!$E$8:$E$607,IND_SavTechs_CD!$C$8:$C$607,IND_CD!C47, IND_SavTechs_CD!$K$8:$K$607,IND_CD!L47)</f>
        <v>3.6904874999999997</v>
      </c>
      <c r="F47" s="79">
        <f ca="1">AVERAGEIFS(IND_SavTechs_CD!$F$8:$F$607,IND_SavTechs_CD!$C$8:$C$607,IND_CD!C47, IND_SavTechs_CD!$K$8:$K$607,IND_CD!L47)</f>
        <v>870.28919222455033</v>
      </c>
      <c r="I47" s="63">
        <f>IND_SavTechs_CD!I48</f>
        <v>1</v>
      </c>
      <c r="J47" s="63">
        <f>IND_SavTechs_CD!J48</f>
        <v>1</v>
      </c>
      <c r="L47">
        <v>4</v>
      </c>
      <c r="M47" t="s">
        <v>170</v>
      </c>
      <c r="Q47" t="str">
        <f t="shared" ca="1" si="1"/>
        <v>INDCDEFFEM-4</v>
      </c>
      <c r="R47" t="str">
        <f t="shared" ca="1" si="2"/>
        <v>Chemical industry Industry SEM</v>
      </c>
      <c r="S47" t="s">
        <v>32</v>
      </c>
      <c r="T47" t="s">
        <v>33</v>
      </c>
      <c r="W47" t="s">
        <v>34</v>
      </c>
    </row>
    <row r="48" spans="2:23">
      <c r="B48" t="str">
        <f t="shared" ca="1" si="6"/>
        <v>INDCDEFFEM-5</v>
      </c>
      <c r="C48" t="str">
        <f ca="1">IND_SavTechs_CD!$C$12</f>
        <v>ICDEM</v>
      </c>
      <c r="D48">
        <f>IND_SavTechs_CD!D49</f>
        <v>2016</v>
      </c>
      <c r="E48">
        <f ca="1">AVERAGEIFS(IND_SavTechs_CD!$E$8:$E$607,IND_SavTechs_CD!$C$8:$C$607,IND_CD!C48, IND_SavTechs_CD!$K$8:$K$607,IND_CD!L48)</f>
        <v>3.7306499999999998</v>
      </c>
      <c r="F48" s="79">
        <f ca="1">AVERAGEIFS(IND_SavTechs_CD!$F$8:$F$607,IND_SavTechs_CD!$C$8:$C$607,IND_CD!C48, IND_SavTechs_CD!$K$8:$K$607,IND_CD!L48)</f>
        <v>952.59113725885561</v>
      </c>
      <c r="I48" s="63">
        <f>IND_SavTechs_CD!I49</f>
        <v>1</v>
      </c>
      <c r="J48" s="63">
        <f>IND_SavTechs_CD!J49</f>
        <v>1</v>
      </c>
      <c r="L48">
        <v>3</v>
      </c>
      <c r="M48" t="s">
        <v>171</v>
      </c>
      <c r="Q48" t="str">
        <f t="shared" ca="1" si="1"/>
        <v>INDCDEFFEM-5</v>
      </c>
      <c r="R48" t="str">
        <f t="shared" ca="1" si="2"/>
        <v>Chemical industry Industry SEM</v>
      </c>
      <c r="S48" t="s">
        <v>32</v>
      </c>
      <c r="T48" t="s">
        <v>33</v>
      </c>
      <c r="W48" t="s">
        <v>34</v>
      </c>
    </row>
    <row r="49" spans="2:23">
      <c r="B49" t="str">
        <f t="shared" ca="1" si="6"/>
        <v>INDCDEFFEM-6</v>
      </c>
      <c r="C49" t="str">
        <f ca="1">IND_SavTechs_CD!$C$12</f>
        <v>ICDEM</v>
      </c>
      <c r="D49">
        <f>IND_SavTechs_CD!D50</f>
        <v>2016</v>
      </c>
      <c r="E49">
        <f ca="1">AVERAGEIFS(IND_SavTechs_CD!$E$8:$E$607,IND_SavTechs_CD!$C$8:$C$607,IND_CD!C49, IND_SavTechs_CD!$K$8:$K$607,IND_CD!L49)</f>
        <v>3.7708124999999999</v>
      </c>
      <c r="F49" s="79">
        <f ca="1">AVERAGEIFS(IND_SavTechs_CD!$F$8:$F$607,IND_SavTechs_CD!$C$8:$C$607,IND_CD!C49, IND_SavTechs_CD!$K$8:$K$607,IND_CD!L49)</f>
        <v>1034.8930822931609</v>
      </c>
      <c r="I49" s="63">
        <f>IND_SavTechs_CD!I50</f>
        <v>1</v>
      </c>
      <c r="J49" s="63">
        <f>IND_SavTechs_CD!J50</f>
        <v>1</v>
      </c>
      <c r="L49">
        <v>2</v>
      </c>
      <c r="M49" t="s">
        <v>172</v>
      </c>
      <c r="Q49" t="str">
        <f t="shared" ca="1" si="1"/>
        <v>INDCDEFFEM-6</v>
      </c>
      <c r="R49" t="str">
        <f t="shared" ca="1" si="2"/>
        <v>Chemical industry Industry SEM</v>
      </c>
      <c r="S49" t="s">
        <v>32</v>
      </c>
      <c r="T49" t="s">
        <v>33</v>
      </c>
      <c r="W49" t="s">
        <v>34</v>
      </c>
    </row>
    <row r="50" spans="2:23">
      <c r="B50" t="str">
        <f t="shared" ca="1" si="6"/>
        <v>INDCDEFFEM-7</v>
      </c>
      <c r="C50" t="str">
        <f ca="1">IND_SavTechs_CD!$C$12</f>
        <v>ICDEM</v>
      </c>
      <c r="D50">
        <f>IND_SavTechs_CD!D51</f>
        <v>2016</v>
      </c>
      <c r="E50">
        <f ca="1">AVERAGEIFS(IND_SavTechs_CD!$E$8:$E$607,IND_SavTechs_CD!$C$8:$C$607,IND_CD!C50, IND_SavTechs_CD!$K$8:$K$607,IND_CD!L50)</f>
        <v>3.8243624999999999</v>
      </c>
      <c r="F50" s="79">
        <f ca="1">AVERAGEIFS(IND_SavTechs_CD!$F$8:$F$607,IND_SavTechs_CD!$C$8:$C$607,IND_CD!C50, IND_SavTechs_CD!$K$8:$K$607,IND_CD!L50)</f>
        <v>1144.6290090055682</v>
      </c>
      <c r="I50" s="63">
        <f>IND_SavTechs_CD!I51</f>
        <v>1</v>
      </c>
      <c r="J50" s="63">
        <f>IND_SavTechs_CD!J51</f>
        <v>1</v>
      </c>
      <c r="L50">
        <v>1</v>
      </c>
      <c r="M50" t="s">
        <v>173</v>
      </c>
      <c r="Q50" t="str">
        <f t="shared" ca="1" si="1"/>
        <v>INDCDEFFEM-7</v>
      </c>
      <c r="R50" t="str">
        <f t="shared" ca="1" si="2"/>
        <v>Chemical industry Industry SEM</v>
      </c>
      <c r="S50" t="s">
        <v>32</v>
      </c>
      <c r="T50" t="s">
        <v>33</v>
      </c>
      <c r="W50" t="s">
        <v>34</v>
      </c>
    </row>
    <row r="51" spans="2:23">
      <c r="B51" t="str">
        <f t="shared" ca="1" si="6"/>
        <v>INDCDEFFEM-8</v>
      </c>
      <c r="C51" t="str">
        <f ca="1">IND_SavTechs_CD!$C$12</f>
        <v>ICDEM</v>
      </c>
      <c r="D51">
        <f>IND_SavTechs_CD!D52</f>
        <v>2016</v>
      </c>
      <c r="E51">
        <f ca="1">AVERAGEIFS(IND_SavTechs_CD!$E$8:$E$607,IND_SavTechs_CD!$C$8:$C$607,IND_CD!C51, IND_SavTechs_CD!$K$8:$K$607,IND_CD!L51)</f>
        <v>4.4460524999999995</v>
      </c>
      <c r="F51" s="79">
        <f ca="1">AVERAGEIFS(IND_SavTechs_CD!$F$8:$F$607,IND_SavTechs_CD!$C$8:$C$607,IND_CD!C51, IND_SavTechs_CD!$K$8:$K$607,IND_CD!L51)</f>
        <v>2140.2753633040297</v>
      </c>
      <c r="I51" s="63">
        <f>IND_SavTechs_CD!I52</f>
        <v>1</v>
      </c>
      <c r="J51" s="63">
        <f>IND_SavTechs_CD!J52</f>
        <v>1</v>
      </c>
      <c r="L51">
        <v>0</v>
      </c>
      <c r="M51" t="s">
        <v>174</v>
      </c>
      <c r="Q51" t="str">
        <f t="shared" ca="1" si="1"/>
        <v>INDCDEFFEM-8</v>
      </c>
      <c r="R51" t="str">
        <f t="shared" ca="1" si="2"/>
        <v>Chemical industry Industry SEM</v>
      </c>
      <c r="S51" t="s">
        <v>32</v>
      </c>
      <c r="T51" t="s">
        <v>33</v>
      </c>
      <c r="W51" t="s">
        <v>34</v>
      </c>
    </row>
    <row r="52" spans="2:23">
      <c r="B52" t="str">
        <f ca="1">"IND"&amp;MID(C52,2,2)&amp;"EFF"&amp;RIGHT(C52,2)&amp;"-"&amp;8-L52</f>
        <v>INDCDEFFTF-0</v>
      </c>
      <c r="C52" t="str">
        <f ca="1">IND_SavTechs_CD!$C$13</f>
        <v>ICDTF</v>
      </c>
      <c r="D52">
        <f>IND_SavTechs_CD!D53</f>
        <v>2016</v>
      </c>
      <c r="E52">
        <f ca="1">AVERAGEIFS(IND_SavTechs_CD!$E$8:$E$607,IND_SavTechs_CD!$C$8:$C$607,IND_CD!C52, IND_SavTechs_CD!$K$8:$K$607,IND_CD!L52)</f>
        <v>7.0617647058823527</v>
      </c>
      <c r="F52" s="79">
        <f ca="1">AVERAGEIFS(IND_SavTechs_CD!$F$8:$F$607,IND_SavTechs_CD!$C$8:$C$607,IND_CD!C52, IND_SavTechs_CD!$K$8:$K$607,IND_CD!L52)</f>
        <v>256.7077582791232</v>
      </c>
      <c r="I52" s="63">
        <f>IND_SavTechs_CD!I53</f>
        <v>1</v>
      </c>
      <c r="J52" s="63">
        <f>IND_SavTechs_CD!J53</f>
        <v>1</v>
      </c>
      <c r="L52">
        <v>8</v>
      </c>
      <c r="M52" t="s">
        <v>166</v>
      </c>
      <c r="Q52" t="str">
        <f t="shared" ca="1" si="1"/>
        <v>INDCDEFFTF-0</v>
      </c>
      <c r="R52" t="str">
        <f t="shared" ca="1" si="2"/>
        <v>Chemical industry Industry STF</v>
      </c>
      <c r="S52" t="s">
        <v>32</v>
      </c>
      <c r="T52" t="s">
        <v>33</v>
      </c>
      <c r="W52" t="s">
        <v>34</v>
      </c>
    </row>
    <row r="53" spans="2:23">
      <c r="B53" t="str">
        <f t="shared" ref="B53:B60" ca="1" si="7">"IND"&amp;MID(C53,2,2)&amp;"EFF"&amp;RIGHT(C53,2)&amp;"-"&amp;8-L53</f>
        <v>INDCDEFFTF-1</v>
      </c>
      <c r="C53" t="str">
        <f ca="1">IND_SavTechs_CD!$C$13</f>
        <v>ICDTF</v>
      </c>
      <c r="D53">
        <f>IND_SavTechs_CD!D54</f>
        <v>2016</v>
      </c>
      <c r="E53">
        <f ca="1">AVERAGEIFS(IND_SavTechs_CD!$E$8:$E$607,IND_SavTechs_CD!$C$8:$C$607,IND_CD!C53, IND_SavTechs_CD!$K$8:$K$607,IND_CD!L53)</f>
        <v>14</v>
      </c>
      <c r="F53" s="79">
        <f ca="1">AVERAGEIFS(IND_SavTechs_CD!$F$8:$F$607,IND_SavTechs_CD!$C$8:$C$607,IND_CD!C53, IND_SavTechs_CD!$K$8:$K$607,IND_CD!L53)</f>
        <v>551.01412761933</v>
      </c>
      <c r="I53" s="63">
        <f>IND_SavTechs_CD!I54</f>
        <v>1</v>
      </c>
      <c r="J53" s="63">
        <f>IND_SavTechs_CD!J54</f>
        <v>1</v>
      </c>
      <c r="L53">
        <v>7</v>
      </c>
      <c r="M53" t="s">
        <v>167</v>
      </c>
      <c r="Q53" t="str">
        <f t="shared" ca="1" si="1"/>
        <v>INDCDEFFTF-1</v>
      </c>
      <c r="R53" t="str">
        <f t="shared" ca="1" si="2"/>
        <v>Chemical industry Industry STF</v>
      </c>
      <c r="S53" t="s">
        <v>32</v>
      </c>
      <c r="T53" t="s">
        <v>33</v>
      </c>
      <c r="W53" t="s">
        <v>34</v>
      </c>
    </row>
    <row r="54" spans="2:23">
      <c r="B54" t="str">
        <f t="shared" ca="1" si="7"/>
        <v>INDCDEFFTF-2</v>
      </c>
      <c r="C54" t="str">
        <f ca="1">IND_SavTechs_CD!$C$13</f>
        <v>ICDTF</v>
      </c>
      <c r="D54">
        <f>IND_SavTechs_CD!D55</f>
        <v>2016</v>
      </c>
      <c r="E54">
        <f ca="1">AVERAGEIFS(IND_SavTechs_CD!$E$8:$E$607,IND_SavTechs_CD!$C$8:$C$607,IND_CD!C54, IND_SavTechs_CD!$K$8:$K$607,IND_CD!L54)</f>
        <v>15.333333333333332</v>
      </c>
      <c r="F54" s="79">
        <f ca="1">AVERAGEIFS(IND_SavTechs_CD!$F$8:$F$607,IND_SavTechs_CD!$C$8:$C$607,IND_CD!C54, IND_SavTechs_CD!$K$8:$K$607,IND_CD!L54)</f>
        <v>646.52324307334732</v>
      </c>
      <c r="I54" s="63">
        <f>IND_SavTechs_CD!I55</f>
        <v>1</v>
      </c>
      <c r="J54" s="63">
        <f>IND_SavTechs_CD!J55</f>
        <v>1</v>
      </c>
      <c r="L54">
        <v>6</v>
      </c>
      <c r="M54" t="s">
        <v>168</v>
      </c>
      <c r="Q54" t="str">
        <f t="shared" ca="1" si="1"/>
        <v>INDCDEFFTF-2</v>
      </c>
      <c r="R54" t="str">
        <f t="shared" ca="1" si="2"/>
        <v>Chemical industry Industry STF</v>
      </c>
      <c r="S54" t="s">
        <v>32</v>
      </c>
      <c r="T54" t="s">
        <v>33</v>
      </c>
      <c r="W54" t="s">
        <v>34</v>
      </c>
    </row>
    <row r="55" spans="2:23">
      <c r="B55" t="str">
        <f t="shared" ca="1" si="7"/>
        <v>INDCDEFFTF-3</v>
      </c>
      <c r="C55" t="str">
        <f ca="1">IND_SavTechs_CD!$C$13</f>
        <v>ICDTF</v>
      </c>
      <c r="D55">
        <f>IND_SavTechs_CD!D56</f>
        <v>2016</v>
      </c>
      <c r="E55">
        <f ca="1">AVERAGEIFS(IND_SavTechs_CD!$E$8:$E$607,IND_SavTechs_CD!$C$8:$C$607,IND_CD!C55, IND_SavTechs_CD!$K$8:$K$607,IND_CD!L55)</f>
        <v>15.916666666666666</v>
      </c>
      <c r="F55" s="79">
        <f ca="1">AVERAGEIFS(IND_SavTechs_CD!$F$8:$F$607,IND_SavTechs_CD!$C$8:$C$607,IND_CD!C55, IND_SavTechs_CD!$K$8:$K$607,IND_CD!L55)</f>
        <v>749.3792135622889</v>
      </c>
      <c r="I55" s="63">
        <f>IND_SavTechs_CD!I56</f>
        <v>1</v>
      </c>
      <c r="J55" s="63">
        <f>IND_SavTechs_CD!J56</f>
        <v>1</v>
      </c>
      <c r="L55">
        <v>5</v>
      </c>
      <c r="M55" t="s">
        <v>169</v>
      </c>
      <c r="Q55" t="str">
        <f t="shared" ca="1" si="1"/>
        <v>INDCDEFFTF-3</v>
      </c>
      <c r="R55" t="str">
        <f t="shared" ca="1" si="2"/>
        <v>Chemical industry Industry STF</v>
      </c>
      <c r="S55" t="s">
        <v>32</v>
      </c>
      <c r="T55" t="s">
        <v>33</v>
      </c>
      <c r="W55" t="s">
        <v>34</v>
      </c>
    </row>
    <row r="56" spans="2:23">
      <c r="B56" t="str">
        <f t="shared" ca="1" si="7"/>
        <v>INDCDEFFTF-4</v>
      </c>
      <c r="C56" t="str">
        <f ca="1">IND_SavTechs_CD!$C$13</f>
        <v>ICDTF</v>
      </c>
      <c r="D56">
        <f>IND_SavTechs_CD!D57</f>
        <v>2016</v>
      </c>
      <c r="E56">
        <f ca="1">AVERAGEIFS(IND_SavTechs_CD!$E$8:$E$607,IND_SavTechs_CD!$C$8:$C$607,IND_CD!C56, IND_SavTechs_CD!$K$8:$K$607,IND_CD!L56)</f>
        <v>16.5</v>
      </c>
      <c r="F56" s="79">
        <f ca="1">AVERAGEIFS(IND_SavTechs_CD!$F$8:$F$607,IND_SavTechs_CD!$C$8:$C$607,IND_CD!C56, IND_SavTechs_CD!$K$8:$K$607,IND_CD!L56)</f>
        <v>852.23518405123048</v>
      </c>
      <c r="I56" s="63">
        <f>IND_SavTechs_CD!I57</f>
        <v>1</v>
      </c>
      <c r="J56" s="63">
        <f>IND_SavTechs_CD!J57</f>
        <v>1</v>
      </c>
      <c r="L56">
        <v>4</v>
      </c>
      <c r="M56" t="s">
        <v>170</v>
      </c>
      <c r="Q56" t="str">
        <f t="shared" ca="1" si="1"/>
        <v>INDCDEFFTF-4</v>
      </c>
      <c r="R56" t="str">
        <f t="shared" ca="1" si="2"/>
        <v>Chemical industry Industry STF</v>
      </c>
      <c r="S56" t="s">
        <v>32</v>
      </c>
      <c r="T56" t="s">
        <v>33</v>
      </c>
      <c r="W56" t="s">
        <v>34</v>
      </c>
    </row>
    <row r="57" spans="2:23">
      <c r="B57" t="str">
        <f t="shared" ca="1" si="7"/>
        <v>INDCDEFFTF-5</v>
      </c>
      <c r="C57" t="str">
        <f ca="1">IND_SavTechs_CD!$C$13</f>
        <v>ICDTF</v>
      </c>
      <c r="D57">
        <f>IND_SavTechs_CD!D58</f>
        <v>2016</v>
      </c>
      <c r="E57">
        <f ca="1">AVERAGEIFS(IND_SavTechs_CD!$E$8:$E$607,IND_SavTechs_CD!$C$8:$C$607,IND_CD!C57, IND_SavTechs_CD!$K$8:$K$607,IND_CD!L57)</f>
        <v>17.083333333333332</v>
      </c>
      <c r="F57" s="79">
        <f ca="1">AVERAGEIFS(IND_SavTechs_CD!$F$8:$F$607,IND_SavTechs_CD!$C$8:$C$607,IND_CD!C57, IND_SavTechs_CD!$K$8:$K$607,IND_CD!L57)</f>
        <v>955.09115454017217</v>
      </c>
      <c r="I57" s="63">
        <f>IND_SavTechs_CD!I58</f>
        <v>1</v>
      </c>
      <c r="J57" s="63">
        <f>IND_SavTechs_CD!J58</f>
        <v>1</v>
      </c>
      <c r="L57">
        <v>3</v>
      </c>
      <c r="M57" t="s">
        <v>171</v>
      </c>
      <c r="Q57" t="str">
        <f t="shared" ca="1" si="1"/>
        <v>INDCDEFFTF-5</v>
      </c>
      <c r="R57" t="str">
        <f t="shared" ca="1" si="2"/>
        <v>Chemical industry Industry STF</v>
      </c>
      <c r="S57" t="s">
        <v>32</v>
      </c>
      <c r="T57" t="s">
        <v>33</v>
      </c>
      <c r="W57" t="s">
        <v>34</v>
      </c>
    </row>
    <row r="58" spans="2:23">
      <c r="B58" t="str">
        <f t="shared" ca="1" si="7"/>
        <v>INDCDEFFTF-6</v>
      </c>
      <c r="C58" t="str">
        <f ca="1">IND_SavTechs_CD!$C$13</f>
        <v>ICDTF</v>
      </c>
      <c r="D58">
        <f>IND_SavTechs_CD!D59</f>
        <v>2016</v>
      </c>
      <c r="E58">
        <f ca="1">AVERAGEIFS(IND_SavTechs_CD!$E$8:$E$607,IND_SavTechs_CD!$C$8:$C$607,IND_CD!C58, IND_SavTechs_CD!$K$8:$K$607,IND_CD!L58)</f>
        <v>17.624999999999996</v>
      </c>
      <c r="F58" s="79">
        <f ca="1">AVERAGEIFS(IND_SavTechs_CD!$F$8:$F$607,IND_SavTechs_CD!$C$8:$C$607,IND_CD!C58, IND_SavTechs_CD!$K$8:$K$607,IND_CD!L58)</f>
        <v>1050.6002699941891</v>
      </c>
      <c r="I58" s="63">
        <f>IND_SavTechs_CD!I59</f>
        <v>1</v>
      </c>
      <c r="J58" s="63">
        <f>IND_SavTechs_CD!J59</f>
        <v>1</v>
      </c>
      <c r="L58">
        <v>2</v>
      </c>
      <c r="M58" t="s">
        <v>172</v>
      </c>
      <c r="Q58" t="str">
        <f t="shared" ca="1" si="1"/>
        <v>INDCDEFFTF-6</v>
      </c>
      <c r="R58" t="str">
        <f t="shared" ca="1" si="2"/>
        <v>Chemical industry Industry STF</v>
      </c>
      <c r="S58" t="s">
        <v>32</v>
      </c>
      <c r="T58" t="s">
        <v>33</v>
      </c>
      <c r="W58" t="s">
        <v>34</v>
      </c>
    </row>
    <row r="59" spans="2:23">
      <c r="B59" t="str">
        <f t="shared" ca="1" si="7"/>
        <v>INDCDEFFTF-7</v>
      </c>
      <c r="C59" t="str">
        <f ca="1">IND_SavTechs_CD!$C$13</f>
        <v>ICDTF</v>
      </c>
      <c r="D59">
        <f>IND_SavTechs_CD!D60</f>
        <v>2016</v>
      </c>
      <c r="E59">
        <f ca="1">AVERAGEIFS(IND_SavTechs_CD!$E$8:$E$607,IND_SavTechs_CD!$C$8:$C$607,IND_CD!C59, IND_SavTechs_CD!$K$8:$K$607,IND_CD!L59)</f>
        <v>18.166666666666664</v>
      </c>
      <c r="F59" s="79">
        <f ca="1">AVERAGEIFS(IND_SavTechs_CD!$F$8:$F$607,IND_SavTechs_CD!$C$8:$C$607,IND_CD!C59, IND_SavTechs_CD!$K$8:$K$607,IND_CD!L59)</f>
        <v>1146.1093854482065</v>
      </c>
      <c r="I59" s="63">
        <f>IND_SavTechs_CD!I60</f>
        <v>1</v>
      </c>
      <c r="J59" s="63">
        <f>IND_SavTechs_CD!J60</f>
        <v>1</v>
      </c>
      <c r="L59">
        <v>1</v>
      </c>
      <c r="M59" t="s">
        <v>173</v>
      </c>
      <c r="Q59" t="str">
        <f t="shared" ca="1" si="1"/>
        <v>INDCDEFFTF-7</v>
      </c>
      <c r="R59" t="str">
        <f t="shared" ca="1" si="2"/>
        <v>Chemical industry Industry STF</v>
      </c>
      <c r="S59" t="s">
        <v>32</v>
      </c>
      <c r="T59" t="s">
        <v>33</v>
      </c>
      <c r="W59" t="s">
        <v>34</v>
      </c>
    </row>
    <row r="60" spans="2:23">
      <c r="B60" t="str">
        <f t="shared" ca="1" si="7"/>
        <v>INDCDEFFTF-8</v>
      </c>
      <c r="C60" t="str">
        <f ca="1">IND_SavTechs_CD!$C$13</f>
        <v>ICDTF</v>
      </c>
      <c r="D60">
        <f>IND_SavTechs_CD!D61</f>
        <v>2016</v>
      </c>
      <c r="E60">
        <f ca="1">AVERAGEIFS(IND_SavTechs_CD!$E$8:$E$607,IND_SavTechs_CD!$C$8:$C$607,IND_CD!C60, IND_SavTechs_CD!$K$8:$K$607,IND_CD!L60)</f>
        <v>19.25</v>
      </c>
      <c r="F60" s="79">
        <f ca="1">AVERAGEIFS(IND_SavTechs_CD!$F$8:$F$607,IND_SavTechs_CD!$C$8:$C$607,IND_CD!C60, IND_SavTechs_CD!$K$8:$K$607,IND_CD!L60)</f>
        <v>1337.1276163562409</v>
      </c>
      <c r="I60" s="63">
        <f>IND_SavTechs_CD!I61</f>
        <v>1</v>
      </c>
      <c r="J60" s="63">
        <f>IND_SavTechs_CD!J61</f>
        <v>1</v>
      </c>
      <c r="L60">
        <v>0</v>
      </c>
      <c r="M60" t="s">
        <v>174</v>
      </c>
      <c r="Q60" t="str">
        <f t="shared" ca="1" si="1"/>
        <v>INDCDEFFTF-8</v>
      </c>
      <c r="R60" t="str">
        <f t="shared" ca="1" si="2"/>
        <v>Chemical industry Industry STF</v>
      </c>
      <c r="S60" t="s">
        <v>32</v>
      </c>
      <c r="T60" t="s">
        <v>33</v>
      </c>
      <c r="W60" t="s">
        <v>34</v>
      </c>
    </row>
    <row r="61" spans="2:23">
      <c r="F61" s="79"/>
    </row>
    <row r="62" spans="2:23">
      <c r="F62" s="79"/>
    </row>
    <row r="63" spans="2:23">
      <c r="F63" s="79"/>
    </row>
    <row r="64" spans="2:23">
      <c r="F64" s="79"/>
    </row>
    <row r="65" spans="6:6">
      <c r="F65" s="79"/>
    </row>
    <row r="66" spans="6:6">
      <c r="F66" s="79"/>
    </row>
    <row r="67" spans="6:6">
      <c r="F67" s="79"/>
    </row>
    <row r="68" spans="6:6">
      <c r="F68" s="79"/>
    </row>
    <row r="69" spans="6:6">
      <c r="F69" s="79"/>
    </row>
  </sheetData>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7">
    <tabColor rgb="FF92D050"/>
  </sheetPr>
  <dimension ref="A1:AM909"/>
  <sheetViews>
    <sheetView zoomScale="80" zoomScaleNormal="80" workbookViewId="0">
      <selection activeCell="L5" sqref="L5"/>
    </sheetView>
  </sheetViews>
  <sheetFormatPr defaultRowHeight="12.75"/>
  <cols>
    <col min="1" max="1" width="2.85546875" style="14" customWidth="1"/>
    <col min="2" max="2" width="18.7109375" style="14" customWidth="1"/>
    <col min="3" max="3" width="11.42578125" style="14" bestFit="1" customWidth="1"/>
    <col min="4" max="4" width="7.140625" style="14" bestFit="1" customWidth="1"/>
    <col min="5" max="5" width="5" style="14" bestFit="1" customWidth="1"/>
    <col min="6" max="6" width="9.28515625" style="14" bestFit="1" customWidth="1"/>
    <col min="7" max="7" width="7" style="14" bestFit="1" customWidth="1"/>
    <col min="8" max="8" width="7.85546875" style="14" bestFit="1" customWidth="1"/>
    <col min="9" max="9" width="9.7109375" style="14" bestFit="1" customWidth="1"/>
    <col min="10" max="10" width="8.28515625" style="14" bestFit="1" customWidth="1"/>
    <col min="11" max="11" width="12" style="14" customWidth="1"/>
    <col min="12" max="12" width="16.28515625" style="14" customWidth="1"/>
    <col min="13" max="13" width="15.7109375" style="1" bestFit="1" customWidth="1"/>
    <col min="14" max="14" width="72.42578125" style="1" bestFit="1" customWidth="1"/>
    <col min="15" max="15" width="13.140625" style="1" customWidth="1"/>
    <col min="16" max="16" width="11.28515625" style="1" customWidth="1"/>
    <col min="17" max="17" width="16.28515625" style="1" customWidth="1"/>
    <col min="18" max="18" width="17.42578125" style="1" customWidth="1"/>
    <col min="19" max="19" width="13.140625" style="1" customWidth="1"/>
    <col min="20" max="21" width="13.85546875" style="1" customWidth="1"/>
    <col min="22" max="22" width="11.42578125" style="1" customWidth="1"/>
    <col min="23" max="23" width="24.28515625" style="1" bestFit="1" customWidth="1"/>
    <col min="24" max="16384" width="9.140625" style="1"/>
  </cols>
  <sheetData>
    <row r="1" spans="1:39">
      <c r="A1" s="1"/>
      <c r="B1" s="1"/>
      <c r="C1" s="1"/>
      <c r="D1" s="1"/>
      <c r="E1" s="1"/>
      <c r="F1" s="1"/>
      <c r="G1" s="1"/>
      <c r="H1" s="1"/>
      <c r="I1" s="1"/>
      <c r="J1" s="1"/>
      <c r="K1" s="1"/>
      <c r="L1" s="1"/>
    </row>
    <row r="2" spans="1:39" ht="23.25">
      <c r="A2" s="1"/>
      <c r="B2" s="2" t="str">
        <f ca="1">W8&amp;" Industry Saving Potential Technologies from COWI Study"</f>
        <v>Chemical industry Industry Saving Potential Technologies from COWI Study</v>
      </c>
      <c r="C2" s="1"/>
      <c r="D2" s="1"/>
      <c r="E2" s="1"/>
      <c r="F2" s="1"/>
      <c r="G2" s="1"/>
      <c r="H2" s="1"/>
      <c r="I2" s="1"/>
      <c r="J2" s="1"/>
      <c r="K2" s="1"/>
      <c r="L2" s="1"/>
      <c r="M2" s="3"/>
    </row>
    <row r="3" spans="1:39">
      <c r="A3" s="1"/>
      <c r="B3" s="1"/>
      <c r="C3" s="1"/>
      <c r="D3" s="1"/>
      <c r="E3" s="1"/>
      <c r="F3" s="1"/>
      <c r="G3" s="1"/>
      <c r="H3" s="1"/>
      <c r="I3" s="1"/>
      <c r="J3" s="1"/>
      <c r="K3" s="1"/>
      <c r="L3" s="1"/>
    </row>
    <row r="4" spans="1:39">
      <c r="A4" s="1"/>
      <c r="B4" s="1"/>
      <c r="C4" s="1"/>
      <c r="D4" s="1"/>
      <c r="E4" s="1"/>
      <c r="F4" s="1"/>
      <c r="G4" s="1"/>
      <c r="H4" s="1"/>
      <c r="I4" s="1"/>
      <c r="J4" s="1"/>
      <c r="K4" s="1"/>
      <c r="L4" s="1"/>
    </row>
    <row r="5" spans="1:39">
      <c r="A5" s="1"/>
      <c r="B5" s="1"/>
      <c r="C5" s="4"/>
      <c r="D5" s="1"/>
      <c r="E5" s="1"/>
      <c r="F5" s="1"/>
      <c r="G5" s="1"/>
      <c r="H5" s="1"/>
      <c r="I5" s="1"/>
      <c r="J5" s="1"/>
      <c r="K5" s="1"/>
      <c r="L5" s="5"/>
      <c r="M5" s="5"/>
      <c r="N5" s="6"/>
      <c r="O5" s="6"/>
      <c r="P5" s="6"/>
      <c r="Q5" s="6"/>
      <c r="R5" s="6"/>
      <c r="S5" s="6"/>
      <c r="X5" s="7" t="s">
        <v>2</v>
      </c>
      <c r="Y5" s="7"/>
      <c r="Z5" s="7"/>
      <c r="AA5" s="7"/>
      <c r="AB5" s="7"/>
      <c r="AC5" s="7"/>
      <c r="AD5" s="7"/>
      <c r="AE5" s="7"/>
      <c r="AF5" s="7"/>
      <c r="AG5" s="7"/>
    </row>
    <row r="6" spans="1:39">
      <c r="A6" s="1"/>
      <c r="B6" s="8" t="s">
        <v>3</v>
      </c>
      <c r="C6" s="8" t="s">
        <v>4</v>
      </c>
      <c r="D6" s="9" t="s">
        <v>5</v>
      </c>
      <c r="E6" s="9" t="s">
        <v>6</v>
      </c>
      <c r="F6" s="9" t="s">
        <v>7</v>
      </c>
      <c r="G6" s="9" t="s">
        <v>8</v>
      </c>
      <c r="H6" s="9" t="s">
        <v>9</v>
      </c>
      <c r="I6" s="9" t="s">
        <v>10</v>
      </c>
      <c r="J6" s="9" t="s">
        <v>11</v>
      </c>
      <c r="K6" s="1"/>
      <c r="L6" s="10" t="s">
        <v>12</v>
      </c>
      <c r="M6" s="10" t="s">
        <v>3</v>
      </c>
      <c r="N6" s="10" t="s">
        <v>13</v>
      </c>
      <c r="O6" s="10" t="s">
        <v>14</v>
      </c>
      <c r="P6" s="10" t="s">
        <v>15</v>
      </c>
      <c r="Q6" s="10" t="s">
        <v>16</v>
      </c>
      <c r="R6" s="10" t="s">
        <v>17</v>
      </c>
      <c r="S6" s="10" t="s">
        <v>18</v>
      </c>
      <c r="V6" s="125"/>
      <c r="X6" s="7" t="s">
        <v>19</v>
      </c>
      <c r="Y6" s="7"/>
      <c r="Z6" s="7"/>
      <c r="AA6" s="7"/>
      <c r="AB6" s="7"/>
      <c r="AC6" s="7"/>
      <c r="AD6" s="7"/>
      <c r="AE6" s="7"/>
      <c r="AF6" s="7"/>
      <c r="AG6" s="7"/>
    </row>
    <row r="7" spans="1:39" ht="26.25" thickBot="1">
      <c r="A7" s="1"/>
      <c r="B7" s="11" t="s">
        <v>20</v>
      </c>
      <c r="C7" s="11"/>
      <c r="D7" s="11"/>
      <c r="E7" s="11"/>
      <c r="F7" s="11" t="s">
        <v>21</v>
      </c>
      <c r="G7" s="11" t="s">
        <v>22</v>
      </c>
      <c r="H7" s="11" t="s">
        <v>21</v>
      </c>
      <c r="I7" s="11"/>
      <c r="J7" s="11"/>
      <c r="K7" s="1"/>
      <c r="L7" s="12" t="s">
        <v>23</v>
      </c>
      <c r="M7" s="13" t="s">
        <v>24</v>
      </c>
      <c r="N7" s="13" t="s">
        <v>25</v>
      </c>
      <c r="O7" s="13" t="s">
        <v>26</v>
      </c>
      <c r="P7" s="13" t="s">
        <v>27</v>
      </c>
      <c r="Q7" s="13" t="s">
        <v>28</v>
      </c>
      <c r="R7" s="13" t="s">
        <v>29</v>
      </c>
      <c r="S7" s="13" t="s">
        <v>30</v>
      </c>
    </row>
    <row r="8" spans="1:39">
      <c r="A8" s="1"/>
      <c r="B8" s="14" t="str">
        <f t="shared" ref="B8:B71" ca="1" si="0">M8</f>
        <v>INDCDEFFMT-01</v>
      </c>
      <c r="C8" s="15" t="str">
        <f ca="1">"I"&amp;MID(B8,4,1)&amp;"D"&amp;MID(B8,9,2)</f>
        <v>ICDMT</v>
      </c>
      <c r="D8" s="16">
        <f>'EE investment costs'!$F$15</f>
        <v>2016</v>
      </c>
      <c r="E8" s="14">
        <f>VLOOKUP(X8,'EE investment costs'!$D$56:$R$656,15,0)</f>
        <v>2.625</v>
      </c>
      <c r="F8" s="17">
        <f ca="1">INDEX('EE investment costs'!$D$56:$R$656,MATCH(X8,'EE investment costs'!$D$56:$D$656,0),MATCH($V$8,'EE investment costs'!$D$56:$R$56,0))</f>
        <v>0</v>
      </c>
      <c r="I8" s="18">
        <v>1</v>
      </c>
      <c r="J8" s="18">
        <v>1</v>
      </c>
      <c r="K8" s="14">
        <f ca="1">IF(F8&lt;500,1,0)+IF(F8&lt;600,1,0)+IF(F8&lt;700,1,0)+IF(F8&lt;800,1,0)+IF(F8&lt;900,1,0)+IF(F8&lt;1000,1,0)+IF(F8&lt;1100,1,0)+IF(F8&lt;1200,1,0)</f>
        <v>8</v>
      </c>
      <c r="L8" s="19" t="s">
        <v>31</v>
      </c>
      <c r="M8" s="20" t="str">
        <f t="shared" ref="M8:M71" ca="1" si="1">CONCATENATE("IND",$V$8,"EFF",$X8)</f>
        <v>INDCDEFFMT-01</v>
      </c>
      <c r="N8" s="21" t="str">
        <f ca="1">$W$8&amp;" Saving Tech"&amp;"-"&amp;$Y8&amp;" "&amp;AC8&amp;"y"</f>
        <v>Chemical industry Saving Tech-Heat Medium Temp. up to 150C 0.1y</v>
      </c>
      <c r="O8" s="21" t="s">
        <v>32</v>
      </c>
      <c r="P8" s="21" t="s">
        <v>33</v>
      </c>
      <c r="Q8" s="21"/>
      <c r="R8" s="21"/>
      <c r="S8" s="20" t="s">
        <v>34</v>
      </c>
      <c r="V8" s="124" t="str">
        <f ca="1">RIGHT(REPLACE(CELL("filename",A1),1,FIND("]",CELL("filename",A1)),""),2)</f>
        <v>CD</v>
      </c>
      <c r="W8" s="26" t="str">
        <f ca="1">VLOOKUP(V8,Sectors!$B$2:$C$13,2,0)</f>
        <v>Chemical industry</v>
      </c>
      <c r="X8" s="3" t="str">
        <f>'EE investment costs'!D57</f>
        <v>MT-01</v>
      </c>
      <c r="Y8" s="3" t="str">
        <f>'EE investment costs'!E57</f>
        <v>Heat Medium Temp. up to 150C</v>
      </c>
      <c r="AC8" s="123">
        <f>'EE investment costs'!C57</f>
        <v>0.1</v>
      </c>
      <c r="AD8" s="22" t="str">
        <f t="shared" ref="AD8" ca="1" si="2">RIGHT(B8,1)</f>
        <v>1</v>
      </c>
      <c r="AE8" s="22" t="str">
        <f ca="1">RIGHT(B14,1)</f>
        <v>2</v>
      </c>
      <c r="AF8" s="22" t="str">
        <f ca="1">RIGHT(B20,1)</f>
        <v>3</v>
      </c>
      <c r="AG8" s="22" t="str">
        <f ca="1">RIGHT(B26,1)</f>
        <v>4</v>
      </c>
      <c r="AH8" s="22" t="str">
        <f ca="1">RIGHT(B32,1)</f>
        <v>5</v>
      </c>
      <c r="AI8" s="22" t="str">
        <f ca="1">RIGHT(B38,1)</f>
        <v>6</v>
      </c>
      <c r="AJ8" s="22" t="str">
        <f ca="1">RIGHT(B44,1)</f>
        <v>7</v>
      </c>
      <c r="AK8" s="22" t="str">
        <f ca="1">RIGHT(B50,1)</f>
        <v>8</v>
      </c>
      <c r="AL8" s="22" t="str">
        <f ca="1">RIGHT(B56,1)</f>
        <v>9</v>
      </c>
      <c r="AM8" s="22" t="str">
        <f ca="1">RIGHT(B62,2)</f>
        <v>10</v>
      </c>
    </row>
    <row r="9" spans="1:39">
      <c r="B9" s="14" t="str">
        <f t="shared" ca="1" si="0"/>
        <v>INDCDEFFHT-01</v>
      </c>
      <c r="C9" s="15" t="str">
        <f t="shared" ref="C9:C72" ca="1" si="3">"I"&amp;MID(B9,4,1)&amp;"D"&amp;MID(B9,9,2)</f>
        <v>ICDHT</v>
      </c>
      <c r="D9" s="16">
        <f>'EE investment costs'!$F$15</f>
        <v>2016</v>
      </c>
      <c r="E9" s="14">
        <f>VLOOKUP(X9,'EE investment costs'!$D$56:$R$656,15,0)</f>
        <v>2.1</v>
      </c>
      <c r="F9" s="17">
        <f ca="1">INDEX('EE investment costs'!$D$56:$R$656,MATCH(X9,'EE investment costs'!$D$56:$D$656,0),MATCH($V$8,'EE investment costs'!$D$56:$R$56,0))</f>
        <v>0</v>
      </c>
      <c r="I9" s="18">
        <v>1</v>
      </c>
      <c r="J9" s="18">
        <v>1</v>
      </c>
      <c r="K9" s="14">
        <f ca="1">IF(F9&lt;500,1,0)+IF(F9&lt;600,1,0)+IF(F9&lt;700,1,0)+IF(F9&lt;800,1,0)+IF(F9&lt;900,1,0)+IF(F9&lt;1000,1,0)+IF(F9&lt;1100,1,0)+IF(F9&lt;1200,1,0)</f>
        <v>8</v>
      </c>
      <c r="L9" s="23"/>
      <c r="M9" s="19" t="str">
        <f t="shared" ca="1" si="1"/>
        <v>INDCDEFFHT-01</v>
      </c>
      <c r="N9" s="23" t="str">
        <f t="shared" ref="N9:N72" ca="1" si="4">$W$8&amp;" Saving Tech"&amp;"-"&amp;$Y9&amp;" "&amp;AC9&amp;"y"</f>
        <v>Chemical industry Saving Tech-Heat High Temp. over 150C 0.1y</v>
      </c>
      <c r="O9" s="23" t="s">
        <v>32</v>
      </c>
      <c r="P9" s="23" t="s">
        <v>33</v>
      </c>
      <c r="Q9" s="23"/>
      <c r="R9" s="23"/>
      <c r="S9" s="19" t="s">
        <v>34</v>
      </c>
      <c r="V9" s="16" t="str">
        <f ca="1">V8</f>
        <v>CD</v>
      </c>
      <c r="W9" s="14" t="str">
        <f ca="1">W8</f>
        <v>Chemical industry</v>
      </c>
      <c r="X9" s="3" t="str">
        <f>'EE investment costs'!D58</f>
        <v>HT-01</v>
      </c>
      <c r="Y9" s="3" t="str">
        <f>'EE investment costs'!E58</f>
        <v>Heat High Temp. over 150C</v>
      </c>
      <c r="AC9" s="123">
        <f>'EE investment costs'!C58</f>
        <v>0.1</v>
      </c>
      <c r="AD9" s="22"/>
    </row>
    <row r="10" spans="1:39">
      <c r="B10" s="14" t="str">
        <f t="shared" ca="1" si="0"/>
        <v>INDCDEFFRH-01</v>
      </c>
      <c r="C10" s="15" t="str">
        <f t="shared" ca="1" si="3"/>
        <v>ICDRH</v>
      </c>
      <c r="D10" s="16">
        <f>'EE investment costs'!$F$15</f>
        <v>2016</v>
      </c>
      <c r="E10" s="14">
        <f>VLOOKUP(X10,'EE investment costs'!$D$56:$R$656,15,0)</f>
        <v>8.4</v>
      </c>
      <c r="F10" s="17">
        <f ca="1">INDEX('EE investment costs'!$D$56:$R$656,MATCH(X10,'EE investment costs'!$D$56:$D$656,0),MATCH($V$8,'EE investment costs'!$D$56:$R$56,0))</f>
        <v>0</v>
      </c>
      <c r="I10" s="18">
        <v>1</v>
      </c>
      <c r="J10" s="18">
        <v>1</v>
      </c>
      <c r="K10" s="14">
        <f t="shared" ref="K10:K73" ca="1" si="5">IF(F10&lt;500,1,0)+IF(F10&lt;600,1,0)+IF(F10&lt;700,1,0)+IF(F10&lt;800,1,0)+IF(F10&lt;900,1,0)+IF(F10&lt;1000,1,0)+IF(F10&lt;1100,1,0)+IF(F10&lt;1200,1,0)</f>
        <v>8</v>
      </c>
      <c r="L10" s="23"/>
      <c r="M10" s="19" t="str">
        <f t="shared" ca="1" si="1"/>
        <v>INDCDEFFRH-01</v>
      </c>
      <c r="N10" s="23" t="str">
        <f t="shared" ca="1" si="4"/>
        <v>Chemical industry Saving Tech-Heat Room Heat 0.1y</v>
      </c>
      <c r="O10" s="23" t="s">
        <v>32</v>
      </c>
      <c r="P10" s="23" t="s">
        <v>33</v>
      </c>
      <c r="Q10" s="23"/>
      <c r="R10" s="23"/>
      <c r="S10" s="19" t="s">
        <v>34</v>
      </c>
      <c r="V10" s="16" t="str">
        <f t="shared" ref="V10:W73" ca="1" si="6">V9</f>
        <v>CD</v>
      </c>
      <c r="W10" s="14" t="str">
        <f t="shared" ca="1" si="6"/>
        <v>Chemical industry</v>
      </c>
      <c r="X10" s="3" t="str">
        <f>'EE investment costs'!D59</f>
        <v>RH-01</v>
      </c>
      <c r="Y10" s="3" t="str">
        <f>'EE investment costs'!E59</f>
        <v>Heat Room Heat</v>
      </c>
      <c r="AC10" s="123">
        <f>'EE investment costs'!C59</f>
        <v>0.1</v>
      </c>
      <c r="AD10" s="22"/>
    </row>
    <row r="11" spans="1:39">
      <c r="B11" s="14" t="str">
        <f t="shared" ca="1" si="0"/>
        <v>INDCDEFFLA-01</v>
      </c>
      <c r="C11" s="15" t="str">
        <f t="shared" ca="1" si="3"/>
        <v>ICDLA</v>
      </c>
      <c r="D11" s="16">
        <f>'EE investment costs'!$F$15</f>
        <v>2016</v>
      </c>
      <c r="E11" s="14">
        <f>VLOOKUP(X11,'EE investment costs'!$D$56:$R$656,15,0)</f>
        <v>2.754</v>
      </c>
      <c r="F11" s="17">
        <f ca="1">INDEX('EE investment costs'!$D$56:$R$656,MATCH(X11,'EE investment costs'!$D$56:$D$656,0),MATCH($V$8,'EE investment costs'!$D$56:$R$56,0))</f>
        <v>0</v>
      </c>
      <c r="I11" s="18">
        <v>1</v>
      </c>
      <c r="J11" s="18">
        <v>1</v>
      </c>
      <c r="K11" s="14">
        <f t="shared" ca="1" si="5"/>
        <v>8</v>
      </c>
      <c r="L11" s="23"/>
      <c r="M11" s="19" t="str">
        <f t="shared" ca="1" si="1"/>
        <v>INDCDEFFLA-01</v>
      </c>
      <c r="N11" s="23" t="str">
        <f t="shared" ca="1" si="4"/>
        <v>Chemical industry Saving Tech-Light 0.1y</v>
      </c>
      <c r="O11" s="23" t="s">
        <v>32</v>
      </c>
      <c r="P11" s="23" t="s">
        <v>33</v>
      </c>
      <c r="Q11" s="23"/>
      <c r="R11" s="23"/>
      <c r="S11" s="19" t="s">
        <v>34</v>
      </c>
      <c r="V11" s="16" t="str">
        <f t="shared" ca="1" si="6"/>
        <v>CD</v>
      </c>
      <c r="W11" s="14" t="str">
        <f t="shared" ca="1" si="6"/>
        <v>Chemical industry</v>
      </c>
      <c r="X11" s="3" t="str">
        <f>'EE investment costs'!D60</f>
        <v>LA-01</v>
      </c>
      <c r="Y11" s="3" t="str">
        <f>'EE investment costs'!E60</f>
        <v>Light</v>
      </c>
      <c r="AC11" s="123">
        <f>'EE investment costs'!C60</f>
        <v>0.1</v>
      </c>
      <c r="AD11" s="22"/>
    </row>
    <row r="12" spans="1:39">
      <c r="B12" s="14" t="str">
        <f t="shared" ca="1" si="0"/>
        <v>INDCDEFFEM-01</v>
      </c>
      <c r="C12" s="15" t="str">
        <f t="shared" ca="1" si="3"/>
        <v>ICDEM</v>
      </c>
      <c r="D12" s="16">
        <f>'EE investment costs'!$F$15</f>
        <v>2016</v>
      </c>
      <c r="E12" s="14">
        <f>VLOOKUP(X12,'EE investment costs'!$D$56:$R$656,15,0)</f>
        <v>2.8916999999999997</v>
      </c>
      <c r="F12" s="17">
        <f ca="1">INDEX('EE investment costs'!$D$56:$R$656,MATCH(X12,'EE investment costs'!$D$56:$D$656,0),MATCH($V$8,'EE investment costs'!$D$56:$R$56,0))</f>
        <v>0</v>
      </c>
      <c r="I12" s="18">
        <v>1</v>
      </c>
      <c r="J12" s="18">
        <v>1</v>
      </c>
      <c r="K12" s="14">
        <f t="shared" ca="1" si="5"/>
        <v>8</v>
      </c>
      <c r="L12" s="23"/>
      <c r="M12" s="19" t="str">
        <f t="shared" ca="1" si="1"/>
        <v>INDCDEFFEM-01</v>
      </c>
      <c r="N12" s="23" t="str">
        <f t="shared" ca="1" si="4"/>
        <v>Chemical industry Saving Tech-Electric Motors 0.1y</v>
      </c>
      <c r="O12" s="23" t="s">
        <v>32</v>
      </c>
      <c r="P12" s="23" t="s">
        <v>33</v>
      </c>
      <c r="Q12" s="23"/>
      <c r="R12" s="23"/>
      <c r="S12" s="19" t="s">
        <v>34</v>
      </c>
      <c r="V12" s="16" t="str">
        <f t="shared" ca="1" si="6"/>
        <v>CD</v>
      </c>
      <c r="W12" s="14" t="str">
        <f t="shared" ca="1" si="6"/>
        <v>Chemical industry</v>
      </c>
      <c r="X12" s="3" t="str">
        <f>'EE investment costs'!D61</f>
        <v>EM-01</v>
      </c>
      <c r="Y12" s="3" t="str">
        <f>'EE investment costs'!E61</f>
        <v>Electric Motors</v>
      </c>
      <c r="AC12" s="123">
        <f>'EE investment costs'!C61</f>
        <v>0.1</v>
      </c>
      <c r="AD12" s="22"/>
    </row>
    <row r="13" spans="1:39">
      <c r="B13" s="14" t="str">
        <f t="shared" ca="1" si="0"/>
        <v>INDCDEFFTF-01</v>
      </c>
      <c r="C13" s="15" t="str">
        <f t="shared" ca="1" si="3"/>
        <v>ICDTF</v>
      </c>
      <c r="D13" s="16">
        <f>'EE investment costs'!$F$15</f>
        <v>2016</v>
      </c>
      <c r="E13" s="14">
        <f>VLOOKUP(X13,'EE investment costs'!$D$56:$R$656,15,0)</f>
        <v>3.0099999999999985</v>
      </c>
      <c r="F13" s="17">
        <f ca="1">INDEX('EE investment costs'!$D$56:$R$656,MATCH(X13,'EE investment costs'!$D$56:$D$656,0),MATCH($V$8,'EE investment costs'!$D$56:$R$56,0))</f>
        <v>0</v>
      </c>
      <c r="I13" s="18">
        <v>1</v>
      </c>
      <c r="J13" s="18">
        <v>1</v>
      </c>
      <c r="K13" s="14">
        <f t="shared" ca="1" si="5"/>
        <v>8</v>
      </c>
      <c r="L13" s="23"/>
      <c r="M13" s="19" t="str">
        <f t="shared" ca="1" si="1"/>
        <v>INDCDEFFTF-01</v>
      </c>
      <c r="N13" s="23" t="str">
        <f t="shared" ca="1" si="4"/>
        <v>Chemical industry Saving Tech-Haulage Tractors, Trucks, Fishing boats 0.1y</v>
      </c>
      <c r="O13" s="23" t="s">
        <v>32</v>
      </c>
      <c r="P13" s="23" t="s">
        <v>33</v>
      </c>
      <c r="Q13" s="23"/>
      <c r="R13" s="23"/>
      <c r="S13" s="19" t="s">
        <v>34</v>
      </c>
      <c r="V13" s="16" t="str">
        <f t="shared" ca="1" si="6"/>
        <v>CD</v>
      </c>
      <c r="W13" s="14" t="str">
        <f t="shared" ca="1" si="6"/>
        <v>Chemical industry</v>
      </c>
      <c r="X13" s="3" t="str">
        <f>'EE investment costs'!D62</f>
        <v>TF-01</v>
      </c>
      <c r="Y13" s="3" t="str">
        <f>'EE investment costs'!E62</f>
        <v>Haulage Tractors, Trucks, Fishing boats</v>
      </c>
      <c r="AC13" s="123">
        <f>'EE investment costs'!C62</f>
        <v>0.1</v>
      </c>
      <c r="AD13" s="22"/>
    </row>
    <row r="14" spans="1:39">
      <c r="B14" s="14" t="str">
        <f t="shared" ca="1" si="0"/>
        <v>INDCDEFFMT-02</v>
      </c>
      <c r="C14" s="15" t="str">
        <f t="shared" ca="1" si="3"/>
        <v>ICDMT</v>
      </c>
      <c r="D14" s="16">
        <f>'EE investment costs'!$F$15</f>
        <v>2016</v>
      </c>
      <c r="E14" s="14">
        <f>VLOOKUP(X14,'EE investment costs'!$D$56:$R$656,15,0)</f>
        <v>2.75</v>
      </c>
      <c r="F14" s="17">
        <f ca="1">INDEX('EE investment costs'!$D$56:$R$656,MATCH(X14,'EE investment costs'!$D$56:$D$656,0),MATCH($V$8,'EE investment costs'!$D$56:$R$56,0))</f>
        <v>0</v>
      </c>
      <c r="I14" s="18">
        <v>1</v>
      </c>
      <c r="J14" s="18">
        <v>1</v>
      </c>
      <c r="K14" s="14">
        <f t="shared" ca="1" si="5"/>
        <v>8</v>
      </c>
      <c r="L14" s="23"/>
      <c r="M14" s="19" t="str">
        <f t="shared" ca="1" si="1"/>
        <v>INDCDEFFMT-02</v>
      </c>
      <c r="N14" s="23" t="str">
        <f t="shared" ca="1" si="4"/>
        <v>Chemical industry Saving Tech-Heat Medium Temp. up to 150C 0.2y</v>
      </c>
      <c r="O14" s="23" t="s">
        <v>32</v>
      </c>
      <c r="P14" s="23" t="s">
        <v>33</v>
      </c>
      <c r="Q14" s="23"/>
      <c r="R14" s="23"/>
      <c r="S14" s="19" t="s">
        <v>34</v>
      </c>
      <c r="V14" s="16" t="str">
        <f t="shared" ca="1" si="6"/>
        <v>CD</v>
      </c>
      <c r="W14" s="14" t="str">
        <f t="shared" ca="1" si="6"/>
        <v>Chemical industry</v>
      </c>
      <c r="X14" s="3" t="str">
        <f>'EE investment costs'!D63</f>
        <v>MT-02</v>
      </c>
      <c r="Y14" s="3" t="str">
        <f>'EE investment costs'!E63</f>
        <v>Heat Medium Temp. up to 150C</v>
      </c>
      <c r="AC14" s="123">
        <f>'EE investment costs'!C63</f>
        <v>0.2</v>
      </c>
    </row>
    <row r="15" spans="1:39">
      <c r="B15" s="14" t="str">
        <f t="shared" ca="1" si="0"/>
        <v>INDCDEFFHT-02</v>
      </c>
      <c r="C15" s="15" t="str">
        <f t="shared" ca="1" si="3"/>
        <v>ICDHT</v>
      </c>
      <c r="D15" s="16">
        <f>'EE investment costs'!$F$15</f>
        <v>2016</v>
      </c>
      <c r="E15" s="14">
        <f>VLOOKUP(X15,'EE investment costs'!$D$56:$R$656,15,0)</f>
        <v>2.2000000000000002</v>
      </c>
      <c r="F15" s="17">
        <f ca="1">INDEX('EE investment costs'!$D$56:$R$656,MATCH(X15,'EE investment costs'!$D$56:$D$656,0),MATCH($V$8,'EE investment costs'!$D$56:$R$56,0))</f>
        <v>0</v>
      </c>
      <c r="I15" s="18">
        <v>1</v>
      </c>
      <c r="J15" s="18">
        <v>1</v>
      </c>
      <c r="K15" s="14">
        <f t="shared" ca="1" si="5"/>
        <v>8</v>
      </c>
      <c r="L15" s="23"/>
      <c r="M15" s="19" t="str">
        <f t="shared" ca="1" si="1"/>
        <v>INDCDEFFHT-02</v>
      </c>
      <c r="N15" s="23" t="str">
        <f t="shared" ca="1" si="4"/>
        <v>Chemical industry Saving Tech-Heat High Temp. over 150C 0.2y</v>
      </c>
      <c r="O15" s="23" t="s">
        <v>32</v>
      </c>
      <c r="P15" s="23" t="s">
        <v>33</v>
      </c>
      <c r="Q15" s="23"/>
      <c r="R15" s="23"/>
      <c r="S15" s="19" t="s">
        <v>34</v>
      </c>
      <c r="V15" s="16" t="str">
        <f t="shared" ca="1" si="6"/>
        <v>CD</v>
      </c>
      <c r="W15" s="14" t="str">
        <f t="shared" ca="1" si="6"/>
        <v>Chemical industry</v>
      </c>
      <c r="X15" s="3" t="str">
        <f>'EE investment costs'!D64</f>
        <v>HT-02</v>
      </c>
      <c r="Y15" s="3" t="str">
        <f>'EE investment costs'!E64</f>
        <v>Heat High Temp. over 150C</v>
      </c>
      <c r="AC15" s="123">
        <f>'EE investment costs'!C64</f>
        <v>0.2</v>
      </c>
      <c r="AD15" s="22"/>
    </row>
    <row r="16" spans="1:39">
      <c r="B16" s="14" t="str">
        <f t="shared" ca="1" si="0"/>
        <v>INDCDEFFRH-02</v>
      </c>
      <c r="C16" s="15" t="str">
        <f t="shared" ca="1" si="3"/>
        <v>ICDRH</v>
      </c>
      <c r="D16" s="16">
        <f>'EE investment costs'!$F$15</f>
        <v>2016</v>
      </c>
      <c r="E16" s="14">
        <f>VLOOKUP(X16,'EE investment costs'!$D$56:$R$656,15,0)</f>
        <v>8.8000000000000007</v>
      </c>
      <c r="F16" s="17">
        <f ca="1">INDEX('EE investment costs'!$D$56:$R$656,MATCH(X16,'EE investment costs'!$D$56:$D$656,0),MATCH($V$8,'EE investment costs'!$D$56:$R$56,0))</f>
        <v>0</v>
      </c>
      <c r="I16" s="18">
        <v>1</v>
      </c>
      <c r="J16" s="18">
        <v>1</v>
      </c>
      <c r="K16" s="14">
        <f t="shared" ca="1" si="5"/>
        <v>8</v>
      </c>
      <c r="L16" s="23"/>
      <c r="M16" s="19" t="str">
        <f t="shared" ca="1" si="1"/>
        <v>INDCDEFFRH-02</v>
      </c>
      <c r="N16" s="23" t="str">
        <f t="shared" ca="1" si="4"/>
        <v>Chemical industry Saving Tech-Heat Room Heat 0.2y</v>
      </c>
      <c r="O16" s="23" t="s">
        <v>32</v>
      </c>
      <c r="P16" s="23" t="s">
        <v>33</v>
      </c>
      <c r="Q16" s="23"/>
      <c r="R16" s="23"/>
      <c r="S16" s="19" t="s">
        <v>34</v>
      </c>
      <c r="V16" s="16" t="str">
        <f t="shared" ca="1" si="6"/>
        <v>CD</v>
      </c>
      <c r="W16" s="14" t="str">
        <f t="shared" ca="1" si="6"/>
        <v>Chemical industry</v>
      </c>
      <c r="X16" s="3" t="str">
        <f>'EE investment costs'!D65</f>
        <v>RH-02</v>
      </c>
      <c r="Y16" s="3" t="str">
        <f>'EE investment costs'!E65</f>
        <v>Heat Room Heat</v>
      </c>
      <c r="AC16" s="123">
        <f>'EE investment costs'!C65</f>
        <v>0.2</v>
      </c>
      <c r="AD16" s="22"/>
    </row>
    <row r="17" spans="2:30">
      <c r="B17" s="14" t="str">
        <f t="shared" ca="1" si="0"/>
        <v>INDCDEFFLA-02</v>
      </c>
      <c r="C17" s="15" t="str">
        <f t="shared" ca="1" si="3"/>
        <v>ICDLA</v>
      </c>
      <c r="D17" s="16">
        <f>'EE investment costs'!$F$15</f>
        <v>2016</v>
      </c>
      <c r="E17" s="14">
        <f>VLOOKUP(X17,'EE investment costs'!$D$56:$R$656,15,0)</f>
        <v>2.7880000000000003</v>
      </c>
      <c r="F17" s="17">
        <f ca="1">INDEX('EE investment costs'!$D$56:$R$656,MATCH(X17,'EE investment costs'!$D$56:$D$656,0),MATCH($V$8,'EE investment costs'!$D$56:$R$56,0))</f>
        <v>0</v>
      </c>
      <c r="I17" s="18">
        <v>1</v>
      </c>
      <c r="J17" s="18">
        <v>1</v>
      </c>
      <c r="K17" s="14">
        <f t="shared" ca="1" si="5"/>
        <v>8</v>
      </c>
      <c r="L17" s="23"/>
      <c r="M17" s="19" t="str">
        <f t="shared" ca="1" si="1"/>
        <v>INDCDEFFLA-02</v>
      </c>
      <c r="N17" s="23" t="str">
        <f t="shared" ca="1" si="4"/>
        <v>Chemical industry Saving Tech-Light 0.2y</v>
      </c>
      <c r="O17" s="23" t="s">
        <v>32</v>
      </c>
      <c r="P17" s="23" t="s">
        <v>33</v>
      </c>
      <c r="Q17" s="23"/>
      <c r="R17" s="23"/>
      <c r="S17" s="19" t="s">
        <v>34</v>
      </c>
      <c r="V17" s="16" t="str">
        <f t="shared" ca="1" si="6"/>
        <v>CD</v>
      </c>
      <c r="W17" s="14" t="str">
        <f t="shared" ca="1" si="6"/>
        <v>Chemical industry</v>
      </c>
      <c r="X17" s="3" t="str">
        <f>'EE investment costs'!D66</f>
        <v>LA-02</v>
      </c>
      <c r="Y17" s="3" t="str">
        <f>'EE investment costs'!E66</f>
        <v>Light</v>
      </c>
      <c r="AC17" s="123">
        <f>'EE investment costs'!C66</f>
        <v>0.2</v>
      </c>
      <c r="AD17" s="22"/>
    </row>
    <row r="18" spans="2:30">
      <c r="B18" s="14" t="str">
        <f t="shared" ca="1" si="0"/>
        <v>INDCDEFFEM-02</v>
      </c>
      <c r="C18" s="15" t="str">
        <f t="shared" ca="1" si="3"/>
        <v>ICDEM</v>
      </c>
      <c r="D18" s="16">
        <f>'EE investment costs'!$F$15</f>
        <v>2016</v>
      </c>
      <c r="E18" s="14">
        <f>VLOOKUP(X18,'EE investment costs'!$D$56:$R$656,15,0)</f>
        <v>2.9274</v>
      </c>
      <c r="F18" s="17">
        <f ca="1">INDEX('EE investment costs'!$D$56:$R$656,MATCH(X18,'EE investment costs'!$D$56:$D$656,0),MATCH($V$8,'EE investment costs'!$D$56:$R$56,0))</f>
        <v>0</v>
      </c>
      <c r="I18" s="18">
        <v>1</v>
      </c>
      <c r="J18" s="18">
        <v>1</v>
      </c>
      <c r="K18" s="14">
        <f t="shared" ca="1" si="5"/>
        <v>8</v>
      </c>
      <c r="L18" s="23"/>
      <c r="M18" s="19" t="str">
        <f t="shared" ca="1" si="1"/>
        <v>INDCDEFFEM-02</v>
      </c>
      <c r="N18" s="23" t="str">
        <f t="shared" ca="1" si="4"/>
        <v>Chemical industry Saving Tech-Electric Motors 0.2y</v>
      </c>
      <c r="O18" s="23" t="s">
        <v>32</v>
      </c>
      <c r="P18" s="23" t="s">
        <v>33</v>
      </c>
      <c r="Q18" s="23"/>
      <c r="R18" s="23"/>
      <c r="S18" s="19" t="s">
        <v>34</v>
      </c>
      <c r="V18" s="16" t="str">
        <f t="shared" ca="1" si="6"/>
        <v>CD</v>
      </c>
      <c r="W18" s="14" t="str">
        <f t="shared" ca="1" si="6"/>
        <v>Chemical industry</v>
      </c>
      <c r="X18" s="3" t="str">
        <f>'EE investment costs'!D67</f>
        <v>EM-02</v>
      </c>
      <c r="Y18" s="3" t="str">
        <f>'EE investment costs'!E67</f>
        <v>Electric Motors</v>
      </c>
      <c r="AC18" s="123">
        <f>'EE investment costs'!C67</f>
        <v>0.2</v>
      </c>
      <c r="AD18" s="22"/>
    </row>
    <row r="19" spans="2:30">
      <c r="B19" s="14" t="str">
        <f t="shared" ca="1" si="0"/>
        <v>INDCDEFFTF-02</v>
      </c>
      <c r="C19" s="15" t="str">
        <f t="shared" ca="1" si="3"/>
        <v>ICDTF</v>
      </c>
      <c r="D19" s="16">
        <f>'EE investment costs'!$F$15</f>
        <v>2016</v>
      </c>
      <c r="E19" s="14">
        <f>VLOOKUP(X19,'EE investment costs'!$D$56:$R$656,15,0)</f>
        <v>3.2199999999999989</v>
      </c>
      <c r="F19" s="17">
        <f ca="1">INDEX('EE investment costs'!$D$56:$R$656,MATCH(X19,'EE investment costs'!$D$56:$D$656,0),MATCH($V$8,'EE investment costs'!$D$56:$R$56,0))</f>
        <v>29.387420139697603</v>
      </c>
      <c r="I19" s="18">
        <v>1</v>
      </c>
      <c r="J19" s="18">
        <v>1</v>
      </c>
      <c r="K19" s="14">
        <f t="shared" ca="1" si="5"/>
        <v>8</v>
      </c>
      <c r="L19" s="23"/>
      <c r="M19" s="19" t="str">
        <f t="shared" ca="1" si="1"/>
        <v>INDCDEFFTF-02</v>
      </c>
      <c r="N19" s="23" t="str">
        <f t="shared" ca="1" si="4"/>
        <v>Chemical industry Saving Tech-Haulage Tractors, Trucks, Fishing boats 0.2y</v>
      </c>
      <c r="O19" s="23" t="s">
        <v>32</v>
      </c>
      <c r="P19" s="23" t="s">
        <v>33</v>
      </c>
      <c r="Q19" s="23"/>
      <c r="R19" s="23"/>
      <c r="S19" s="19" t="s">
        <v>34</v>
      </c>
      <c r="V19" s="16" t="str">
        <f t="shared" ca="1" si="6"/>
        <v>CD</v>
      </c>
      <c r="W19" s="14" t="str">
        <f t="shared" ca="1" si="6"/>
        <v>Chemical industry</v>
      </c>
      <c r="X19" s="3" t="str">
        <f>'EE investment costs'!D68</f>
        <v>TF-02</v>
      </c>
      <c r="Y19" s="3" t="str">
        <f>'EE investment costs'!E68</f>
        <v>Haulage Tractors, Trucks, Fishing boats</v>
      </c>
      <c r="AC19" s="123">
        <f>'EE investment costs'!C68</f>
        <v>0.2</v>
      </c>
      <c r="AD19" s="22"/>
    </row>
    <row r="20" spans="2:30">
      <c r="B20" s="14" t="str">
        <f t="shared" ca="1" si="0"/>
        <v>INDCDEFFMT-03</v>
      </c>
      <c r="C20" s="15" t="str">
        <f t="shared" ca="1" si="3"/>
        <v>ICDMT</v>
      </c>
      <c r="D20" s="16">
        <f>'EE investment costs'!$F$15</f>
        <v>2016</v>
      </c>
      <c r="E20" s="14">
        <f>VLOOKUP(X20,'EE investment costs'!$D$56:$R$656,15,0)</f>
        <v>2.875</v>
      </c>
      <c r="F20" s="17">
        <f ca="1">INDEX('EE investment costs'!$D$56:$R$656,MATCH(X20,'EE investment costs'!$D$56:$D$656,0),MATCH($V$8,'EE investment costs'!$D$56:$R$56,0))</f>
        <v>0</v>
      </c>
      <c r="I20" s="18">
        <v>1</v>
      </c>
      <c r="J20" s="18">
        <v>1</v>
      </c>
      <c r="K20" s="14">
        <f t="shared" ca="1" si="5"/>
        <v>8</v>
      </c>
      <c r="L20" s="23"/>
      <c r="M20" s="19" t="str">
        <f t="shared" ca="1" si="1"/>
        <v>INDCDEFFMT-03</v>
      </c>
      <c r="N20" s="23" t="str">
        <f t="shared" ca="1" si="4"/>
        <v>Chemical industry Saving Tech-Heat Medium Temp. up to 150C 0.3y</v>
      </c>
      <c r="O20" s="23" t="s">
        <v>32</v>
      </c>
      <c r="P20" s="23" t="s">
        <v>33</v>
      </c>
      <c r="Q20" s="23"/>
      <c r="R20" s="23"/>
      <c r="S20" s="19" t="s">
        <v>34</v>
      </c>
      <c r="V20" s="16" t="str">
        <f t="shared" ca="1" si="6"/>
        <v>CD</v>
      </c>
      <c r="W20" s="14" t="str">
        <f t="shared" ca="1" si="6"/>
        <v>Chemical industry</v>
      </c>
      <c r="X20" s="3" t="str">
        <f>'EE investment costs'!D69</f>
        <v>MT-03</v>
      </c>
      <c r="Y20" s="3" t="str">
        <f>'EE investment costs'!E69</f>
        <v>Heat Medium Temp. up to 150C</v>
      </c>
      <c r="AC20" s="123">
        <f>'EE investment costs'!C69</f>
        <v>0.3</v>
      </c>
    </row>
    <row r="21" spans="2:30">
      <c r="B21" s="14" t="str">
        <f t="shared" ca="1" si="0"/>
        <v>INDCDEFFHT-03</v>
      </c>
      <c r="C21" s="15" t="str">
        <f t="shared" ca="1" si="3"/>
        <v>ICDHT</v>
      </c>
      <c r="D21" s="16">
        <f>'EE investment costs'!$F$15</f>
        <v>2016</v>
      </c>
      <c r="E21" s="14">
        <f>VLOOKUP(X21,'EE investment costs'!$D$56:$R$656,15,0)</f>
        <v>2.2999999999999998</v>
      </c>
      <c r="F21" s="17">
        <f ca="1">INDEX('EE investment costs'!$D$56:$R$656,MATCH(X21,'EE investment costs'!$D$56:$D$656,0),MATCH($V$8,'EE investment costs'!$D$56:$R$56,0))</f>
        <v>0</v>
      </c>
      <c r="I21" s="18">
        <v>1</v>
      </c>
      <c r="J21" s="18">
        <v>1</v>
      </c>
      <c r="K21" s="14">
        <f t="shared" ca="1" si="5"/>
        <v>8</v>
      </c>
      <c r="L21" s="23"/>
      <c r="M21" s="19" t="str">
        <f t="shared" ca="1" si="1"/>
        <v>INDCDEFFHT-03</v>
      </c>
      <c r="N21" s="23" t="str">
        <f t="shared" ca="1" si="4"/>
        <v>Chemical industry Saving Tech-Heat High Temp. over 150C 0.3y</v>
      </c>
      <c r="O21" s="23" t="s">
        <v>32</v>
      </c>
      <c r="P21" s="23" t="s">
        <v>33</v>
      </c>
      <c r="Q21" s="23"/>
      <c r="R21" s="23"/>
      <c r="S21" s="19" t="s">
        <v>34</v>
      </c>
      <c r="V21" s="16" t="str">
        <f t="shared" ca="1" si="6"/>
        <v>CD</v>
      </c>
      <c r="W21" s="14" t="str">
        <f t="shared" ca="1" si="6"/>
        <v>Chemical industry</v>
      </c>
      <c r="X21" s="3" t="str">
        <f>'EE investment costs'!D70</f>
        <v>HT-03</v>
      </c>
      <c r="Y21" s="3" t="str">
        <f>'EE investment costs'!E70</f>
        <v>Heat High Temp. over 150C</v>
      </c>
      <c r="AC21" s="123">
        <f>'EE investment costs'!C70</f>
        <v>0.3</v>
      </c>
      <c r="AD21" s="22"/>
    </row>
    <row r="22" spans="2:30">
      <c r="B22" s="14" t="str">
        <f t="shared" ca="1" si="0"/>
        <v>INDCDEFFRH-03</v>
      </c>
      <c r="C22" s="15" t="str">
        <f t="shared" ca="1" si="3"/>
        <v>ICDRH</v>
      </c>
      <c r="D22" s="16">
        <f>'EE investment costs'!$F$15</f>
        <v>2016</v>
      </c>
      <c r="E22" s="14">
        <f>VLOOKUP(X22,'EE investment costs'!$D$56:$R$656,15,0)</f>
        <v>9.1999999999999993</v>
      </c>
      <c r="F22" s="17">
        <f ca="1">INDEX('EE investment costs'!$D$56:$R$656,MATCH(X22,'EE investment costs'!$D$56:$D$656,0),MATCH($V$8,'EE investment costs'!$D$56:$R$56,0))</f>
        <v>0</v>
      </c>
      <c r="I22" s="18">
        <v>1</v>
      </c>
      <c r="J22" s="18">
        <v>1</v>
      </c>
      <c r="K22" s="14">
        <f t="shared" ca="1" si="5"/>
        <v>8</v>
      </c>
      <c r="L22" s="23"/>
      <c r="M22" s="19" t="str">
        <f t="shared" ca="1" si="1"/>
        <v>INDCDEFFRH-03</v>
      </c>
      <c r="N22" s="23" t="str">
        <f t="shared" ca="1" si="4"/>
        <v>Chemical industry Saving Tech-Heat Room Heat 0.3y</v>
      </c>
      <c r="O22" s="23" t="s">
        <v>32</v>
      </c>
      <c r="P22" s="23" t="s">
        <v>33</v>
      </c>
      <c r="Q22" s="23"/>
      <c r="R22" s="23"/>
      <c r="S22" s="19" t="s">
        <v>34</v>
      </c>
      <c r="V22" s="16" t="str">
        <f t="shared" ca="1" si="6"/>
        <v>CD</v>
      </c>
      <c r="W22" s="14" t="str">
        <f t="shared" ca="1" si="6"/>
        <v>Chemical industry</v>
      </c>
      <c r="X22" s="3" t="str">
        <f>'EE investment costs'!D71</f>
        <v>RH-03</v>
      </c>
      <c r="Y22" s="3" t="str">
        <f>'EE investment costs'!E71</f>
        <v>Heat Room Heat</v>
      </c>
      <c r="AC22" s="123">
        <f>'EE investment costs'!C71</f>
        <v>0.3</v>
      </c>
      <c r="AD22" s="22"/>
    </row>
    <row r="23" spans="2:30">
      <c r="B23" s="14" t="str">
        <f t="shared" ca="1" si="0"/>
        <v>INDCDEFFLA-03</v>
      </c>
      <c r="C23" s="15" t="str">
        <f t="shared" ca="1" si="3"/>
        <v>ICDLA</v>
      </c>
      <c r="D23" s="16">
        <f>'EE investment costs'!$F$15</f>
        <v>2016</v>
      </c>
      <c r="E23" s="14">
        <f>VLOOKUP(X23,'EE investment costs'!$D$56:$R$656,15,0)</f>
        <v>2.8220000000000001</v>
      </c>
      <c r="F23" s="17">
        <f ca="1">INDEX('EE investment costs'!$D$56:$R$656,MATCH(X23,'EE investment costs'!$D$56:$D$656,0),MATCH($V$8,'EE investment costs'!$D$56:$R$56,0))</f>
        <v>0</v>
      </c>
      <c r="I23" s="18">
        <v>1</v>
      </c>
      <c r="J23" s="18">
        <v>1</v>
      </c>
      <c r="K23" s="14">
        <f t="shared" ca="1" si="5"/>
        <v>8</v>
      </c>
      <c r="L23" s="23"/>
      <c r="M23" s="19" t="str">
        <f t="shared" ca="1" si="1"/>
        <v>INDCDEFFLA-03</v>
      </c>
      <c r="N23" s="23" t="str">
        <f t="shared" ca="1" si="4"/>
        <v>Chemical industry Saving Tech-Light 0.3y</v>
      </c>
      <c r="O23" s="23" t="s">
        <v>32</v>
      </c>
      <c r="P23" s="23" t="s">
        <v>33</v>
      </c>
      <c r="Q23" s="23"/>
      <c r="R23" s="23"/>
      <c r="S23" s="19" t="s">
        <v>34</v>
      </c>
      <c r="V23" s="16" t="str">
        <f t="shared" ca="1" si="6"/>
        <v>CD</v>
      </c>
      <c r="W23" s="14" t="str">
        <f t="shared" ca="1" si="6"/>
        <v>Chemical industry</v>
      </c>
      <c r="X23" s="3" t="str">
        <f>'EE investment costs'!D72</f>
        <v>LA-03</v>
      </c>
      <c r="Y23" s="3" t="str">
        <f>'EE investment costs'!E72</f>
        <v>Light</v>
      </c>
      <c r="AC23" s="123">
        <f>'EE investment costs'!C72</f>
        <v>0.3</v>
      </c>
      <c r="AD23" s="22"/>
    </row>
    <row r="24" spans="2:30">
      <c r="B24" s="14" t="str">
        <f t="shared" ca="1" si="0"/>
        <v>INDCDEFFEM-03</v>
      </c>
      <c r="C24" s="15" t="str">
        <f t="shared" ca="1" si="3"/>
        <v>ICDEM</v>
      </c>
      <c r="D24" s="16">
        <f>'EE investment costs'!$F$15</f>
        <v>2016</v>
      </c>
      <c r="E24" s="14">
        <f>VLOOKUP(X24,'EE investment costs'!$D$56:$R$656,15,0)</f>
        <v>2.9630999999999998</v>
      </c>
      <c r="F24" s="17">
        <f ca="1">INDEX('EE investment costs'!$D$56:$R$656,MATCH(X24,'EE investment costs'!$D$56:$D$656,0),MATCH($V$8,'EE investment costs'!$D$56:$R$56,0))</f>
        <v>0</v>
      </c>
      <c r="I24" s="18">
        <v>1</v>
      </c>
      <c r="J24" s="18">
        <v>1</v>
      </c>
      <c r="K24" s="14">
        <f t="shared" ca="1" si="5"/>
        <v>8</v>
      </c>
      <c r="L24" s="23"/>
      <c r="M24" s="19" t="str">
        <f t="shared" ca="1" si="1"/>
        <v>INDCDEFFEM-03</v>
      </c>
      <c r="N24" s="23" t="str">
        <f t="shared" ca="1" si="4"/>
        <v>Chemical industry Saving Tech-Electric Motors 0.3y</v>
      </c>
      <c r="O24" s="23" t="s">
        <v>32</v>
      </c>
      <c r="P24" s="23" t="s">
        <v>33</v>
      </c>
      <c r="Q24" s="23"/>
      <c r="R24" s="23"/>
      <c r="S24" s="19" t="s">
        <v>34</v>
      </c>
      <c r="V24" s="16" t="str">
        <f t="shared" ca="1" si="6"/>
        <v>CD</v>
      </c>
      <c r="W24" s="14" t="str">
        <f t="shared" ca="1" si="6"/>
        <v>Chemical industry</v>
      </c>
      <c r="X24" s="3" t="str">
        <f>'EE investment costs'!D73</f>
        <v>EM-03</v>
      </c>
      <c r="Y24" s="3" t="str">
        <f>'EE investment costs'!E73</f>
        <v>Electric Motors</v>
      </c>
      <c r="AC24" s="123">
        <f>'EE investment costs'!C73</f>
        <v>0.3</v>
      </c>
      <c r="AD24" s="22"/>
    </row>
    <row r="25" spans="2:30">
      <c r="B25" s="14" t="str">
        <f t="shared" ca="1" si="0"/>
        <v>INDCDEFFTF-03</v>
      </c>
      <c r="C25" s="15" t="str">
        <f t="shared" ca="1" si="3"/>
        <v>ICDTF</v>
      </c>
      <c r="D25" s="16">
        <f>'EE investment costs'!$F$15</f>
        <v>2016</v>
      </c>
      <c r="E25" s="14">
        <f>VLOOKUP(X25,'EE investment costs'!$D$56:$R$656,15,0)</f>
        <v>3.4299999999999988</v>
      </c>
      <c r="F25" s="17">
        <f ca="1">INDEX('EE investment costs'!$D$56:$R$656,MATCH(X25,'EE investment costs'!$D$56:$D$656,0),MATCH($V$8,'EE investment costs'!$D$56:$R$56,0))</f>
        <v>44.081130209546409</v>
      </c>
      <c r="I25" s="18">
        <v>1</v>
      </c>
      <c r="J25" s="18">
        <v>1</v>
      </c>
      <c r="K25" s="14">
        <f t="shared" ca="1" si="5"/>
        <v>8</v>
      </c>
      <c r="L25" s="23"/>
      <c r="M25" s="19" t="str">
        <f t="shared" ca="1" si="1"/>
        <v>INDCDEFFTF-03</v>
      </c>
      <c r="N25" s="23" t="str">
        <f t="shared" ca="1" si="4"/>
        <v>Chemical industry Saving Tech-Haulage Tractors, Trucks, Fishing boats 0.3y</v>
      </c>
      <c r="O25" s="23" t="s">
        <v>32</v>
      </c>
      <c r="P25" s="23" t="s">
        <v>33</v>
      </c>
      <c r="Q25" s="23"/>
      <c r="R25" s="23"/>
      <c r="S25" s="19" t="s">
        <v>34</v>
      </c>
      <c r="V25" s="16" t="str">
        <f t="shared" ca="1" si="6"/>
        <v>CD</v>
      </c>
      <c r="W25" s="14" t="str">
        <f t="shared" ca="1" si="6"/>
        <v>Chemical industry</v>
      </c>
      <c r="X25" s="3" t="str">
        <f>'EE investment costs'!D74</f>
        <v>TF-03</v>
      </c>
      <c r="Y25" s="3" t="str">
        <f>'EE investment costs'!E74</f>
        <v>Haulage Tractors, Trucks, Fishing boats</v>
      </c>
      <c r="AC25" s="123">
        <f>'EE investment costs'!C74</f>
        <v>0.3</v>
      </c>
      <c r="AD25" s="22"/>
    </row>
    <row r="26" spans="2:30">
      <c r="B26" s="14" t="str">
        <f t="shared" ca="1" si="0"/>
        <v>INDCDEFFMT-04</v>
      </c>
      <c r="C26" s="15" t="str">
        <f t="shared" ca="1" si="3"/>
        <v>ICDMT</v>
      </c>
      <c r="D26" s="16">
        <f>'EE investment costs'!$F$15</f>
        <v>2016</v>
      </c>
      <c r="E26" s="14">
        <f>VLOOKUP(X26,'EE investment costs'!$D$56:$R$656,15,0)</f>
        <v>3</v>
      </c>
      <c r="F26" s="17">
        <f ca="1">INDEX('EE investment costs'!$D$56:$R$656,MATCH(X26,'EE investment costs'!$D$56:$D$656,0),MATCH($V$8,'EE investment costs'!$D$56:$R$56,0))</f>
        <v>0</v>
      </c>
      <c r="I26" s="18">
        <v>1</v>
      </c>
      <c r="J26" s="18">
        <v>1</v>
      </c>
      <c r="K26" s="14">
        <f t="shared" ca="1" si="5"/>
        <v>8</v>
      </c>
      <c r="L26" s="23"/>
      <c r="M26" s="19" t="str">
        <f t="shared" ca="1" si="1"/>
        <v>INDCDEFFMT-04</v>
      </c>
      <c r="N26" s="23" t="str">
        <f t="shared" ca="1" si="4"/>
        <v>Chemical industry Saving Tech-Heat Medium Temp. up to 150C 0.4y</v>
      </c>
      <c r="O26" s="23" t="s">
        <v>32</v>
      </c>
      <c r="P26" s="23" t="s">
        <v>33</v>
      </c>
      <c r="Q26" s="23"/>
      <c r="R26" s="23"/>
      <c r="S26" s="19" t="s">
        <v>34</v>
      </c>
      <c r="V26" s="16" t="str">
        <f t="shared" ca="1" si="6"/>
        <v>CD</v>
      </c>
      <c r="W26" s="14" t="str">
        <f t="shared" ca="1" si="6"/>
        <v>Chemical industry</v>
      </c>
      <c r="X26" s="3" t="str">
        <f>'EE investment costs'!D75</f>
        <v>MT-04</v>
      </c>
      <c r="Y26" s="3" t="str">
        <f>'EE investment costs'!E75</f>
        <v>Heat Medium Temp. up to 150C</v>
      </c>
      <c r="AC26" s="123">
        <f>'EE investment costs'!C75</f>
        <v>0.4</v>
      </c>
    </row>
    <row r="27" spans="2:30">
      <c r="B27" s="14" t="str">
        <f t="shared" ca="1" si="0"/>
        <v>INDCDEFFHT-04</v>
      </c>
      <c r="C27" s="15" t="str">
        <f t="shared" ca="1" si="3"/>
        <v>ICDHT</v>
      </c>
      <c r="D27" s="16">
        <f>'EE investment costs'!$F$15</f>
        <v>2016</v>
      </c>
      <c r="E27" s="14">
        <f>VLOOKUP(X27,'EE investment costs'!$D$56:$R$656,15,0)</f>
        <v>2.4</v>
      </c>
      <c r="F27" s="17">
        <f ca="1">INDEX('EE investment costs'!$D$56:$R$656,MATCH(X27,'EE investment costs'!$D$56:$D$656,0),MATCH($V$8,'EE investment costs'!$D$56:$R$56,0))</f>
        <v>0</v>
      </c>
      <c r="I27" s="18">
        <v>1</v>
      </c>
      <c r="J27" s="18">
        <v>1</v>
      </c>
      <c r="K27" s="14">
        <f t="shared" ca="1" si="5"/>
        <v>8</v>
      </c>
      <c r="L27" s="23"/>
      <c r="M27" s="19" t="str">
        <f t="shared" ca="1" si="1"/>
        <v>INDCDEFFHT-04</v>
      </c>
      <c r="N27" s="23" t="str">
        <f t="shared" ca="1" si="4"/>
        <v>Chemical industry Saving Tech-Heat High Temp. over 150C 0.4y</v>
      </c>
      <c r="O27" s="23" t="s">
        <v>32</v>
      </c>
      <c r="P27" s="23" t="s">
        <v>33</v>
      </c>
      <c r="Q27" s="23"/>
      <c r="R27" s="23"/>
      <c r="S27" s="19" t="s">
        <v>34</v>
      </c>
      <c r="V27" s="16" t="str">
        <f t="shared" ca="1" si="6"/>
        <v>CD</v>
      </c>
      <c r="W27" s="14" t="str">
        <f t="shared" ca="1" si="6"/>
        <v>Chemical industry</v>
      </c>
      <c r="X27" s="3" t="str">
        <f>'EE investment costs'!D76</f>
        <v>HT-04</v>
      </c>
      <c r="Y27" s="3" t="str">
        <f>'EE investment costs'!E76</f>
        <v>Heat High Temp. over 150C</v>
      </c>
      <c r="AC27" s="123">
        <f>'EE investment costs'!C76</f>
        <v>0.4</v>
      </c>
      <c r="AD27" s="22"/>
    </row>
    <row r="28" spans="2:30">
      <c r="B28" s="14" t="str">
        <f t="shared" ca="1" si="0"/>
        <v>INDCDEFFRH-04</v>
      </c>
      <c r="C28" s="15" t="str">
        <f t="shared" ca="1" si="3"/>
        <v>ICDRH</v>
      </c>
      <c r="D28" s="16">
        <f>'EE investment costs'!$F$15</f>
        <v>2016</v>
      </c>
      <c r="E28" s="14">
        <f>VLOOKUP(X28,'EE investment costs'!$D$56:$R$656,15,0)</f>
        <v>9.6</v>
      </c>
      <c r="F28" s="17">
        <f ca="1">INDEX('EE investment costs'!$D$56:$R$656,MATCH(X28,'EE investment costs'!$D$56:$D$656,0),MATCH($V$8,'EE investment costs'!$D$56:$R$56,0))</f>
        <v>0</v>
      </c>
      <c r="I28" s="18">
        <v>1</v>
      </c>
      <c r="J28" s="18">
        <v>1</v>
      </c>
      <c r="K28" s="14">
        <f t="shared" ca="1" si="5"/>
        <v>8</v>
      </c>
      <c r="L28" s="23"/>
      <c r="M28" s="19" t="str">
        <f t="shared" ca="1" si="1"/>
        <v>INDCDEFFRH-04</v>
      </c>
      <c r="N28" s="23" t="str">
        <f t="shared" ca="1" si="4"/>
        <v>Chemical industry Saving Tech-Heat Room Heat 0.4y</v>
      </c>
      <c r="O28" s="23" t="s">
        <v>32</v>
      </c>
      <c r="P28" s="23" t="s">
        <v>33</v>
      </c>
      <c r="Q28" s="23"/>
      <c r="R28" s="23"/>
      <c r="S28" s="19" t="s">
        <v>34</v>
      </c>
      <c r="V28" s="16" t="str">
        <f t="shared" ca="1" si="6"/>
        <v>CD</v>
      </c>
      <c r="W28" s="14" t="str">
        <f t="shared" ca="1" si="6"/>
        <v>Chemical industry</v>
      </c>
      <c r="X28" s="3" t="str">
        <f>'EE investment costs'!D77</f>
        <v>RH-04</v>
      </c>
      <c r="Y28" s="3" t="str">
        <f>'EE investment costs'!E77</f>
        <v>Heat Room Heat</v>
      </c>
      <c r="AC28" s="123">
        <f>'EE investment costs'!C77</f>
        <v>0.4</v>
      </c>
      <c r="AD28" s="22"/>
    </row>
    <row r="29" spans="2:30">
      <c r="B29" s="14" t="str">
        <f t="shared" ca="1" si="0"/>
        <v>INDCDEFFLA-04</v>
      </c>
      <c r="C29" s="15" t="str">
        <f t="shared" ca="1" si="3"/>
        <v>ICDLA</v>
      </c>
      <c r="D29" s="16">
        <f>'EE investment costs'!$F$15</f>
        <v>2016</v>
      </c>
      <c r="E29" s="14">
        <f>VLOOKUP(X29,'EE investment costs'!$D$56:$R$656,15,0)</f>
        <v>2.8560000000000003</v>
      </c>
      <c r="F29" s="17">
        <f ca="1">INDEX('EE investment costs'!$D$56:$R$656,MATCH(X29,'EE investment costs'!$D$56:$D$656,0),MATCH($V$8,'EE investment costs'!$D$56:$R$56,0))</f>
        <v>0</v>
      </c>
      <c r="I29" s="18">
        <v>1</v>
      </c>
      <c r="J29" s="18">
        <v>1</v>
      </c>
      <c r="K29" s="14">
        <f t="shared" ca="1" si="5"/>
        <v>8</v>
      </c>
      <c r="L29" s="23"/>
      <c r="M29" s="19" t="str">
        <f t="shared" ca="1" si="1"/>
        <v>INDCDEFFLA-04</v>
      </c>
      <c r="N29" s="23" t="str">
        <f t="shared" ca="1" si="4"/>
        <v>Chemical industry Saving Tech-Light 0.4y</v>
      </c>
      <c r="O29" s="23" t="s">
        <v>32</v>
      </c>
      <c r="P29" s="23" t="s">
        <v>33</v>
      </c>
      <c r="Q29" s="23"/>
      <c r="R29" s="23"/>
      <c r="S29" s="19" t="s">
        <v>34</v>
      </c>
      <c r="V29" s="16" t="str">
        <f t="shared" ca="1" si="6"/>
        <v>CD</v>
      </c>
      <c r="W29" s="14" t="str">
        <f t="shared" ca="1" si="6"/>
        <v>Chemical industry</v>
      </c>
      <c r="X29" s="3" t="str">
        <f>'EE investment costs'!D78</f>
        <v>LA-04</v>
      </c>
      <c r="Y29" s="3" t="str">
        <f>'EE investment costs'!E78</f>
        <v>Light</v>
      </c>
      <c r="AC29" s="123">
        <f>'EE investment costs'!C78</f>
        <v>0.4</v>
      </c>
      <c r="AD29" s="22"/>
    </row>
    <row r="30" spans="2:30">
      <c r="B30" s="14" t="str">
        <f t="shared" ca="1" si="0"/>
        <v>INDCDEFFEM-04</v>
      </c>
      <c r="C30" s="15" t="str">
        <f t="shared" ca="1" si="3"/>
        <v>ICDEM</v>
      </c>
      <c r="D30" s="16">
        <f>'EE investment costs'!$F$15</f>
        <v>2016</v>
      </c>
      <c r="E30" s="14">
        <f>VLOOKUP(X30,'EE investment costs'!$D$56:$R$656,15,0)</f>
        <v>2.9987999999999997</v>
      </c>
      <c r="F30" s="17">
        <f ca="1">INDEX('EE investment costs'!$D$56:$R$656,MATCH(X30,'EE investment costs'!$D$56:$D$656,0),MATCH($V$8,'EE investment costs'!$D$56:$R$56,0))</f>
        <v>0</v>
      </c>
      <c r="I30" s="18">
        <v>1</v>
      </c>
      <c r="J30" s="18">
        <v>1</v>
      </c>
      <c r="K30" s="14">
        <f t="shared" ca="1" si="5"/>
        <v>8</v>
      </c>
      <c r="L30" s="23"/>
      <c r="M30" s="19" t="str">
        <f t="shared" ca="1" si="1"/>
        <v>INDCDEFFEM-04</v>
      </c>
      <c r="N30" s="23" t="str">
        <f t="shared" ca="1" si="4"/>
        <v>Chemical industry Saving Tech-Electric Motors 0.4y</v>
      </c>
      <c r="O30" s="23" t="s">
        <v>32</v>
      </c>
      <c r="P30" s="23" t="s">
        <v>33</v>
      </c>
      <c r="Q30" s="23"/>
      <c r="R30" s="23"/>
      <c r="S30" s="19" t="s">
        <v>34</v>
      </c>
      <c r="V30" s="16" t="str">
        <f t="shared" ca="1" si="6"/>
        <v>CD</v>
      </c>
      <c r="W30" s="14" t="str">
        <f t="shared" ca="1" si="6"/>
        <v>Chemical industry</v>
      </c>
      <c r="X30" s="3" t="str">
        <f>'EE investment costs'!D79</f>
        <v>EM-04</v>
      </c>
      <c r="Y30" s="3" t="str">
        <f>'EE investment costs'!E79</f>
        <v>Electric Motors</v>
      </c>
      <c r="AC30" s="123">
        <f>'EE investment costs'!C79</f>
        <v>0.4</v>
      </c>
      <c r="AD30" s="22"/>
    </row>
    <row r="31" spans="2:30">
      <c r="B31" s="14" t="str">
        <f t="shared" ca="1" si="0"/>
        <v>INDCDEFFTF-04</v>
      </c>
      <c r="C31" s="15" t="str">
        <f t="shared" ca="1" si="3"/>
        <v>ICDTF</v>
      </c>
      <c r="D31" s="16">
        <f>'EE investment costs'!$F$15</f>
        <v>2016</v>
      </c>
      <c r="E31" s="14">
        <f>VLOOKUP(X31,'EE investment costs'!$D$56:$R$656,15,0)</f>
        <v>3.6399999999999988</v>
      </c>
      <c r="F31" s="17">
        <f ca="1">INDEX('EE investment costs'!$D$56:$R$656,MATCH(X31,'EE investment costs'!$D$56:$D$656,0),MATCH($V$8,'EE investment costs'!$D$56:$R$56,0))</f>
        <v>58.774840279395207</v>
      </c>
      <c r="I31" s="18">
        <v>1</v>
      </c>
      <c r="J31" s="18">
        <v>1</v>
      </c>
      <c r="K31" s="14">
        <f t="shared" ca="1" si="5"/>
        <v>8</v>
      </c>
      <c r="L31" s="23"/>
      <c r="M31" s="19" t="str">
        <f t="shared" ca="1" si="1"/>
        <v>INDCDEFFTF-04</v>
      </c>
      <c r="N31" s="23" t="str">
        <f t="shared" ca="1" si="4"/>
        <v>Chemical industry Saving Tech-Haulage Tractors, Trucks, Fishing boats 0.4y</v>
      </c>
      <c r="O31" s="23" t="s">
        <v>32</v>
      </c>
      <c r="P31" s="23" t="s">
        <v>33</v>
      </c>
      <c r="Q31" s="23"/>
      <c r="R31" s="23"/>
      <c r="S31" s="19" t="s">
        <v>34</v>
      </c>
      <c r="V31" s="16" t="str">
        <f t="shared" ca="1" si="6"/>
        <v>CD</v>
      </c>
      <c r="W31" s="14" t="str">
        <f t="shared" ca="1" si="6"/>
        <v>Chemical industry</v>
      </c>
      <c r="X31" s="3" t="str">
        <f>'EE investment costs'!D80</f>
        <v>TF-04</v>
      </c>
      <c r="Y31" s="3" t="str">
        <f>'EE investment costs'!E80</f>
        <v>Haulage Tractors, Trucks, Fishing boats</v>
      </c>
      <c r="AC31" s="123">
        <f>'EE investment costs'!C80</f>
        <v>0.4</v>
      </c>
      <c r="AD31" s="22"/>
    </row>
    <row r="32" spans="2:30">
      <c r="B32" s="14" t="str">
        <f t="shared" ca="1" si="0"/>
        <v>INDCDEFFMT-05</v>
      </c>
      <c r="C32" s="15" t="str">
        <f t="shared" ca="1" si="3"/>
        <v>ICDMT</v>
      </c>
      <c r="D32" s="16">
        <f>'EE investment costs'!$F$15</f>
        <v>2016</v>
      </c>
      <c r="E32" s="14">
        <f>VLOOKUP(X32,'EE investment costs'!$D$56:$R$656,15,0)</f>
        <v>3.125</v>
      </c>
      <c r="F32" s="17">
        <f ca="1">INDEX('EE investment costs'!$D$56:$R$656,MATCH(X32,'EE investment costs'!$D$56:$D$656,0),MATCH($V$8,'EE investment costs'!$D$56:$R$56,0))</f>
        <v>0</v>
      </c>
      <c r="I32" s="18">
        <v>1</v>
      </c>
      <c r="J32" s="18">
        <v>1</v>
      </c>
      <c r="K32" s="14">
        <f t="shared" ca="1" si="5"/>
        <v>8</v>
      </c>
      <c r="L32" s="23"/>
      <c r="M32" s="19" t="str">
        <f t="shared" ca="1" si="1"/>
        <v>INDCDEFFMT-05</v>
      </c>
      <c r="N32" s="23" t="str">
        <f t="shared" ca="1" si="4"/>
        <v>Chemical industry Saving Tech-Heat Medium Temp. up to 150C 0.5y</v>
      </c>
      <c r="O32" s="23" t="s">
        <v>32</v>
      </c>
      <c r="P32" s="23" t="s">
        <v>33</v>
      </c>
      <c r="Q32" s="23"/>
      <c r="R32" s="23"/>
      <c r="S32" s="19" t="s">
        <v>34</v>
      </c>
      <c r="V32" s="16" t="str">
        <f t="shared" ca="1" si="6"/>
        <v>CD</v>
      </c>
      <c r="W32" s="14" t="str">
        <f t="shared" ca="1" si="6"/>
        <v>Chemical industry</v>
      </c>
      <c r="X32" s="3" t="str">
        <f>'EE investment costs'!D81</f>
        <v>MT-05</v>
      </c>
      <c r="Y32" s="3" t="str">
        <f>'EE investment costs'!E81</f>
        <v>Heat Medium Temp. up to 150C</v>
      </c>
      <c r="AC32" s="123">
        <f>'EE investment costs'!C81</f>
        <v>0.5</v>
      </c>
    </row>
    <row r="33" spans="2:30">
      <c r="B33" s="14" t="str">
        <f t="shared" ca="1" si="0"/>
        <v>INDCDEFFHT-05</v>
      </c>
      <c r="C33" s="15" t="str">
        <f t="shared" ca="1" si="3"/>
        <v>ICDHT</v>
      </c>
      <c r="D33" s="16">
        <f>'EE investment costs'!$F$15</f>
        <v>2016</v>
      </c>
      <c r="E33" s="14">
        <f>VLOOKUP(X33,'EE investment costs'!$D$56:$R$656,15,0)</f>
        <v>2.5</v>
      </c>
      <c r="F33" s="17">
        <f ca="1">INDEX('EE investment costs'!$D$56:$R$656,MATCH(X33,'EE investment costs'!$D$56:$D$656,0),MATCH($V$8,'EE investment costs'!$D$56:$R$56,0))</f>
        <v>10.82670463428796</v>
      </c>
      <c r="I33" s="18">
        <v>1</v>
      </c>
      <c r="J33" s="18">
        <v>1</v>
      </c>
      <c r="K33" s="14">
        <f t="shared" ca="1" si="5"/>
        <v>8</v>
      </c>
      <c r="L33" s="23"/>
      <c r="M33" s="19" t="str">
        <f t="shared" ca="1" si="1"/>
        <v>INDCDEFFHT-05</v>
      </c>
      <c r="N33" s="23" t="str">
        <f t="shared" ca="1" si="4"/>
        <v>Chemical industry Saving Tech-Heat High Temp. over 150C 0.5y</v>
      </c>
      <c r="O33" s="23" t="s">
        <v>32</v>
      </c>
      <c r="P33" s="23" t="s">
        <v>33</v>
      </c>
      <c r="Q33" s="23"/>
      <c r="R33" s="23"/>
      <c r="S33" s="19" t="s">
        <v>34</v>
      </c>
      <c r="V33" s="16" t="str">
        <f t="shared" ca="1" si="6"/>
        <v>CD</v>
      </c>
      <c r="W33" s="14" t="str">
        <f t="shared" ca="1" si="6"/>
        <v>Chemical industry</v>
      </c>
      <c r="X33" s="3" t="str">
        <f>'EE investment costs'!D82</f>
        <v>HT-05</v>
      </c>
      <c r="Y33" s="3" t="str">
        <f>'EE investment costs'!E82</f>
        <v>Heat High Temp. over 150C</v>
      </c>
      <c r="AC33" s="123">
        <f>'EE investment costs'!C82</f>
        <v>0.5</v>
      </c>
      <c r="AD33" s="22"/>
    </row>
    <row r="34" spans="2:30">
      <c r="B34" s="14" t="str">
        <f t="shared" ca="1" si="0"/>
        <v>INDCDEFFRH-05</v>
      </c>
      <c r="C34" s="15" t="str">
        <f t="shared" ca="1" si="3"/>
        <v>ICDRH</v>
      </c>
      <c r="D34" s="16">
        <f>'EE investment costs'!$F$15</f>
        <v>2016</v>
      </c>
      <c r="E34" s="14">
        <f>VLOOKUP(X34,'EE investment costs'!$D$56:$R$656,15,0)</f>
        <v>10</v>
      </c>
      <c r="F34" s="17">
        <f ca="1">INDEX('EE investment costs'!$D$56:$R$656,MATCH(X34,'EE investment costs'!$D$56:$D$656,0),MATCH($V$8,'EE investment costs'!$D$56:$R$56,0))</f>
        <v>0</v>
      </c>
      <c r="I34" s="18">
        <v>1</v>
      </c>
      <c r="J34" s="18">
        <v>1</v>
      </c>
      <c r="K34" s="14">
        <f t="shared" ca="1" si="5"/>
        <v>8</v>
      </c>
      <c r="L34" s="23"/>
      <c r="M34" s="19" t="str">
        <f t="shared" ca="1" si="1"/>
        <v>INDCDEFFRH-05</v>
      </c>
      <c r="N34" s="23" t="str">
        <f t="shared" ca="1" si="4"/>
        <v>Chemical industry Saving Tech-Heat Room Heat 0.5y</v>
      </c>
      <c r="O34" s="23" t="s">
        <v>32</v>
      </c>
      <c r="P34" s="23" t="s">
        <v>33</v>
      </c>
      <c r="Q34" s="23"/>
      <c r="R34" s="23"/>
      <c r="S34" s="19" t="s">
        <v>34</v>
      </c>
      <c r="V34" s="16" t="str">
        <f t="shared" ca="1" si="6"/>
        <v>CD</v>
      </c>
      <c r="W34" s="14" t="str">
        <f t="shared" ca="1" si="6"/>
        <v>Chemical industry</v>
      </c>
      <c r="X34" s="3" t="str">
        <f>'EE investment costs'!D83</f>
        <v>RH-05</v>
      </c>
      <c r="Y34" s="3" t="str">
        <f>'EE investment costs'!E83</f>
        <v>Heat Room Heat</v>
      </c>
      <c r="AC34" s="123">
        <f>'EE investment costs'!C83</f>
        <v>0.5</v>
      </c>
      <c r="AD34" s="22"/>
    </row>
    <row r="35" spans="2:30">
      <c r="B35" s="14" t="str">
        <f t="shared" ca="1" si="0"/>
        <v>INDCDEFFLA-05</v>
      </c>
      <c r="C35" s="15" t="str">
        <f t="shared" ca="1" si="3"/>
        <v>ICDLA</v>
      </c>
      <c r="D35" s="16">
        <f>'EE investment costs'!$F$15</f>
        <v>2016</v>
      </c>
      <c r="E35" s="14">
        <f>VLOOKUP(X35,'EE investment costs'!$D$56:$R$656,15,0)</f>
        <v>2.89</v>
      </c>
      <c r="F35" s="17">
        <f ca="1">INDEX('EE investment costs'!$D$56:$R$656,MATCH(X35,'EE investment costs'!$D$56:$D$656,0),MATCH($V$8,'EE investment costs'!$D$56:$R$56,0))</f>
        <v>0</v>
      </c>
      <c r="I35" s="18">
        <v>1</v>
      </c>
      <c r="J35" s="18">
        <v>1</v>
      </c>
      <c r="K35" s="14">
        <f t="shared" ca="1" si="5"/>
        <v>8</v>
      </c>
      <c r="L35" s="23"/>
      <c r="M35" s="19" t="str">
        <f t="shared" ca="1" si="1"/>
        <v>INDCDEFFLA-05</v>
      </c>
      <c r="N35" s="23" t="str">
        <f t="shared" ca="1" si="4"/>
        <v>Chemical industry Saving Tech-Light 0.5y</v>
      </c>
      <c r="O35" s="23" t="s">
        <v>32</v>
      </c>
      <c r="P35" s="23" t="s">
        <v>33</v>
      </c>
      <c r="Q35" s="23"/>
      <c r="R35" s="23"/>
      <c r="S35" s="19" t="s">
        <v>34</v>
      </c>
      <c r="V35" s="16" t="str">
        <f t="shared" ca="1" si="6"/>
        <v>CD</v>
      </c>
      <c r="W35" s="14" t="str">
        <f t="shared" ca="1" si="6"/>
        <v>Chemical industry</v>
      </c>
      <c r="X35" s="3" t="str">
        <f>'EE investment costs'!D84</f>
        <v>LA-05</v>
      </c>
      <c r="Y35" s="3" t="str">
        <f>'EE investment costs'!E84</f>
        <v>Light</v>
      </c>
      <c r="AC35" s="123">
        <f>'EE investment costs'!C84</f>
        <v>0.5</v>
      </c>
      <c r="AD35" s="22"/>
    </row>
    <row r="36" spans="2:30">
      <c r="B36" s="14" t="str">
        <f t="shared" ca="1" si="0"/>
        <v>INDCDEFFEM-05</v>
      </c>
      <c r="C36" s="15" t="str">
        <f t="shared" ca="1" si="3"/>
        <v>ICDEM</v>
      </c>
      <c r="D36" s="16">
        <f>'EE investment costs'!$F$15</f>
        <v>2016</v>
      </c>
      <c r="E36" s="14">
        <f>VLOOKUP(X36,'EE investment costs'!$D$56:$R$656,15,0)</f>
        <v>3.0344999999999995</v>
      </c>
      <c r="F36" s="17">
        <f ca="1">INDEX('EE investment costs'!$D$56:$R$656,MATCH(X36,'EE investment costs'!$D$56:$D$656,0),MATCH($V$8,'EE investment costs'!$D$56:$R$56,0))</f>
        <v>0</v>
      </c>
      <c r="I36" s="18">
        <v>1</v>
      </c>
      <c r="J36" s="18">
        <v>1</v>
      </c>
      <c r="K36" s="14">
        <f t="shared" ca="1" si="5"/>
        <v>8</v>
      </c>
      <c r="L36" s="23"/>
      <c r="M36" s="19" t="str">
        <f t="shared" ca="1" si="1"/>
        <v>INDCDEFFEM-05</v>
      </c>
      <c r="N36" s="23" t="str">
        <f t="shared" ca="1" si="4"/>
        <v>Chemical industry Saving Tech-Electric Motors 0.5y</v>
      </c>
      <c r="O36" s="23" t="s">
        <v>32</v>
      </c>
      <c r="P36" s="23" t="s">
        <v>33</v>
      </c>
      <c r="Q36" s="23"/>
      <c r="R36" s="23"/>
      <c r="S36" s="19" t="s">
        <v>34</v>
      </c>
      <c r="V36" s="16" t="str">
        <f t="shared" ca="1" si="6"/>
        <v>CD</v>
      </c>
      <c r="W36" s="14" t="str">
        <f t="shared" ca="1" si="6"/>
        <v>Chemical industry</v>
      </c>
      <c r="X36" s="3" t="str">
        <f>'EE investment costs'!D85</f>
        <v>EM-05</v>
      </c>
      <c r="Y36" s="3" t="str">
        <f>'EE investment costs'!E85</f>
        <v>Electric Motors</v>
      </c>
      <c r="AC36" s="123">
        <f>'EE investment costs'!C85</f>
        <v>0.5</v>
      </c>
      <c r="AD36" s="22"/>
    </row>
    <row r="37" spans="2:30">
      <c r="B37" s="14" t="str">
        <f t="shared" ca="1" si="0"/>
        <v>INDCDEFFTF-05</v>
      </c>
      <c r="C37" s="15" t="str">
        <f t="shared" ca="1" si="3"/>
        <v>ICDTF</v>
      </c>
      <c r="D37" s="16">
        <f>'EE investment costs'!$F$15</f>
        <v>2016</v>
      </c>
      <c r="E37" s="14">
        <f>VLOOKUP(X37,'EE investment costs'!$D$56:$R$656,15,0)</f>
        <v>3.8499999999999988</v>
      </c>
      <c r="F37" s="17">
        <f ca="1">INDEX('EE investment costs'!$D$56:$R$656,MATCH(X37,'EE investment costs'!$D$56:$D$656,0),MATCH($V$8,'EE investment costs'!$D$56:$R$56,0))</f>
        <v>73.468550349244012</v>
      </c>
      <c r="I37" s="18">
        <v>1</v>
      </c>
      <c r="J37" s="18">
        <v>1</v>
      </c>
      <c r="K37" s="14">
        <f t="shared" ca="1" si="5"/>
        <v>8</v>
      </c>
      <c r="L37" s="23"/>
      <c r="M37" s="19" t="str">
        <f t="shared" ca="1" si="1"/>
        <v>INDCDEFFTF-05</v>
      </c>
      <c r="N37" s="23" t="str">
        <f t="shared" ca="1" si="4"/>
        <v>Chemical industry Saving Tech-Haulage Tractors, Trucks, Fishing boats 0.5y</v>
      </c>
      <c r="O37" s="23" t="s">
        <v>32</v>
      </c>
      <c r="P37" s="23" t="s">
        <v>33</v>
      </c>
      <c r="Q37" s="23"/>
      <c r="R37" s="23"/>
      <c r="S37" s="19" t="s">
        <v>34</v>
      </c>
      <c r="V37" s="16" t="str">
        <f t="shared" ca="1" si="6"/>
        <v>CD</v>
      </c>
      <c r="W37" s="14" t="str">
        <f t="shared" ca="1" si="6"/>
        <v>Chemical industry</v>
      </c>
      <c r="X37" s="3" t="str">
        <f>'EE investment costs'!D86</f>
        <v>TF-05</v>
      </c>
      <c r="Y37" s="3" t="str">
        <f>'EE investment costs'!E86</f>
        <v>Haulage Tractors, Trucks, Fishing boats</v>
      </c>
      <c r="AB37" s="3"/>
      <c r="AC37" s="123">
        <f>'EE investment costs'!C86</f>
        <v>0.5</v>
      </c>
      <c r="AD37" s="22"/>
    </row>
    <row r="38" spans="2:30">
      <c r="B38" s="14" t="str">
        <f t="shared" ca="1" si="0"/>
        <v>INDCDEFFMT-06</v>
      </c>
      <c r="C38" s="15" t="str">
        <f t="shared" ca="1" si="3"/>
        <v>ICDMT</v>
      </c>
      <c r="D38" s="16">
        <f>'EE investment costs'!$F$15</f>
        <v>2016</v>
      </c>
      <c r="E38" s="14">
        <f>VLOOKUP(X38,'EE investment costs'!$D$56:$R$656,15,0)</f>
        <v>3.25</v>
      </c>
      <c r="F38" s="17">
        <f ca="1">INDEX('EE investment costs'!$D$56:$R$656,MATCH(X38,'EE investment costs'!$D$56:$D$656,0),MATCH($V$8,'EE investment costs'!$D$56:$R$56,0))</f>
        <v>0</v>
      </c>
      <c r="I38" s="18">
        <v>1</v>
      </c>
      <c r="J38" s="18">
        <v>1</v>
      </c>
      <c r="K38" s="14">
        <f t="shared" ca="1" si="5"/>
        <v>8</v>
      </c>
      <c r="L38" s="23"/>
      <c r="M38" s="19" t="str">
        <f t="shared" ca="1" si="1"/>
        <v>INDCDEFFMT-06</v>
      </c>
      <c r="N38" s="23" t="str">
        <f t="shared" ca="1" si="4"/>
        <v>Chemical industry Saving Tech-Heat Medium Temp. up to 150C 0.6y</v>
      </c>
      <c r="O38" s="23" t="s">
        <v>32</v>
      </c>
      <c r="P38" s="23" t="s">
        <v>33</v>
      </c>
      <c r="Q38" s="23"/>
      <c r="R38" s="23"/>
      <c r="S38" s="19" t="s">
        <v>34</v>
      </c>
      <c r="V38" s="16" t="str">
        <f t="shared" ca="1" si="6"/>
        <v>CD</v>
      </c>
      <c r="W38" s="14" t="str">
        <f t="shared" ca="1" si="6"/>
        <v>Chemical industry</v>
      </c>
      <c r="X38" s="3" t="str">
        <f>'EE investment costs'!D87</f>
        <v>MT-06</v>
      </c>
      <c r="Y38" s="3" t="str">
        <f>'EE investment costs'!E87</f>
        <v>Heat Medium Temp. up to 150C</v>
      </c>
      <c r="AC38" s="123">
        <f>'EE investment costs'!C87</f>
        <v>0.6</v>
      </c>
    </row>
    <row r="39" spans="2:30">
      <c r="B39" s="14" t="str">
        <f t="shared" ca="1" si="0"/>
        <v>INDCDEFFHT-06</v>
      </c>
      <c r="C39" s="15" t="str">
        <f t="shared" ca="1" si="3"/>
        <v>ICDHT</v>
      </c>
      <c r="D39" s="16">
        <f>'EE investment costs'!$F$15</f>
        <v>2016</v>
      </c>
      <c r="E39" s="14">
        <f>VLOOKUP(X39,'EE investment costs'!$D$56:$R$656,15,0)</f>
        <v>2.6</v>
      </c>
      <c r="F39" s="17">
        <f ca="1">INDEX('EE investment costs'!$D$56:$R$656,MATCH(X39,'EE investment costs'!$D$56:$D$656,0),MATCH($V$8,'EE investment costs'!$D$56:$R$56,0))</f>
        <v>25.262310813338718</v>
      </c>
      <c r="I39" s="18">
        <v>1</v>
      </c>
      <c r="J39" s="18">
        <v>1</v>
      </c>
      <c r="K39" s="14">
        <f t="shared" ca="1" si="5"/>
        <v>8</v>
      </c>
      <c r="L39" s="23"/>
      <c r="M39" s="19" t="str">
        <f t="shared" ca="1" si="1"/>
        <v>INDCDEFFHT-06</v>
      </c>
      <c r="N39" s="23" t="str">
        <f t="shared" ca="1" si="4"/>
        <v>Chemical industry Saving Tech-Heat High Temp. over 150C 0.6y</v>
      </c>
      <c r="O39" s="23" t="s">
        <v>32</v>
      </c>
      <c r="P39" s="23" t="s">
        <v>33</v>
      </c>
      <c r="Q39" s="23"/>
      <c r="R39" s="23"/>
      <c r="S39" s="19" t="s">
        <v>34</v>
      </c>
      <c r="V39" s="16" t="str">
        <f t="shared" ca="1" si="6"/>
        <v>CD</v>
      </c>
      <c r="W39" s="14" t="str">
        <f t="shared" ca="1" si="6"/>
        <v>Chemical industry</v>
      </c>
      <c r="X39" s="3" t="str">
        <f>'EE investment costs'!D88</f>
        <v>HT-06</v>
      </c>
      <c r="Y39" s="3" t="str">
        <f>'EE investment costs'!E88</f>
        <v>Heat High Temp. over 150C</v>
      </c>
      <c r="AC39" s="123">
        <f>'EE investment costs'!C88</f>
        <v>0.6</v>
      </c>
      <c r="AD39" s="22"/>
    </row>
    <row r="40" spans="2:30">
      <c r="B40" s="14" t="str">
        <f t="shared" ca="1" si="0"/>
        <v>INDCDEFFRH-06</v>
      </c>
      <c r="C40" s="15" t="str">
        <f t="shared" ca="1" si="3"/>
        <v>ICDRH</v>
      </c>
      <c r="D40" s="16">
        <f>'EE investment costs'!$F$15</f>
        <v>2016</v>
      </c>
      <c r="E40" s="14">
        <f>VLOOKUP(X40,'EE investment costs'!$D$56:$R$656,15,0)</f>
        <v>10.4</v>
      </c>
      <c r="F40" s="17">
        <f ca="1">INDEX('EE investment costs'!$D$56:$R$656,MATCH(X40,'EE investment costs'!$D$56:$D$656,0),MATCH($V$8,'EE investment costs'!$D$56:$R$56,0))</f>
        <v>0</v>
      </c>
      <c r="I40" s="18">
        <v>1</v>
      </c>
      <c r="J40" s="18">
        <v>1</v>
      </c>
      <c r="K40" s="14">
        <f t="shared" ca="1" si="5"/>
        <v>8</v>
      </c>
      <c r="L40" s="23"/>
      <c r="M40" s="19" t="str">
        <f t="shared" ca="1" si="1"/>
        <v>INDCDEFFRH-06</v>
      </c>
      <c r="N40" s="23" t="str">
        <f t="shared" ca="1" si="4"/>
        <v>Chemical industry Saving Tech-Heat Room Heat 0.6y</v>
      </c>
      <c r="O40" s="23" t="s">
        <v>32</v>
      </c>
      <c r="P40" s="23" t="s">
        <v>33</v>
      </c>
      <c r="Q40" s="23"/>
      <c r="R40" s="23"/>
      <c r="S40" s="19" t="s">
        <v>34</v>
      </c>
      <c r="V40" s="16" t="str">
        <f t="shared" ca="1" si="6"/>
        <v>CD</v>
      </c>
      <c r="W40" s="14" t="str">
        <f t="shared" ca="1" si="6"/>
        <v>Chemical industry</v>
      </c>
      <c r="X40" s="3" t="str">
        <f>'EE investment costs'!D89</f>
        <v>RH-06</v>
      </c>
      <c r="Y40" s="3" t="str">
        <f>'EE investment costs'!E89</f>
        <v>Heat Room Heat</v>
      </c>
      <c r="AC40" s="123">
        <f>'EE investment costs'!C89</f>
        <v>0.6</v>
      </c>
      <c r="AD40" s="22"/>
    </row>
    <row r="41" spans="2:30">
      <c r="B41" s="14" t="str">
        <f t="shared" ca="1" si="0"/>
        <v>INDCDEFFLA-06</v>
      </c>
      <c r="C41" s="15" t="str">
        <f t="shared" ca="1" si="3"/>
        <v>ICDLA</v>
      </c>
      <c r="D41" s="16">
        <f>'EE investment costs'!$F$15</f>
        <v>2016</v>
      </c>
      <c r="E41" s="14">
        <f>VLOOKUP(X41,'EE investment costs'!$D$56:$R$656,15,0)</f>
        <v>2.9239999999999999</v>
      </c>
      <c r="F41" s="17">
        <f ca="1">INDEX('EE investment costs'!$D$56:$R$656,MATCH(X41,'EE investment costs'!$D$56:$D$656,0),MATCH($V$8,'EE investment costs'!$D$56:$R$56,0))</f>
        <v>0</v>
      </c>
      <c r="I41" s="18">
        <v>1</v>
      </c>
      <c r="J41" s="18">
        <v>1</v>
      </c>
      <c r="K41" s="14">
        <f t="shared" ca="1" si="5"/>
        <v>8</v>
      </c>
      <c r="L41" s="23"/>
      <c r="M41" s="19" t="str">
        <f t="shared" ca="1" si="1"/>
        <v>INDCDEFFLA-06</v>
      </c>
      <c r="N41" s="23" t="str">
        <f t="shared" ca="1" si="4"/>
        <v>Chemical industry Saving Tech-Light 0.6y</v>
      </c>
      <c r="O41" s="23" t="s">
        <v>32</v>
      </c>
      <c r="P41" s="23" t="s">
        <v>33</v>
      </c>
      <c r="Q41" s="23"/>
      <c r="R41" s="23"/>
      <c r="S41" s="19" t="s">
        <v>34</v>
      </c>
      <c r="V41" s="16" t="str">
        <f t="shared" ca="1" si="6"/>
        <v>CD</v>
      </c>
      <c r="W41" s="14" t="str">
        <f t="shared" ca="1" si="6"/>
        <v>Chemical industry</v>
      </c>
      <c r="X41" s="3" t="str">
        <f>'EE investment costs'!D90</f>
        <v>LA-06</v>
      </c>
      <c r="Y41" s="3" t="str">
        <f>'EE investment costs'!E90</f>
        <v>Light</v>
      </c>
      <c r="AC41" s="123">
        <f>'EE investment costs'!C90</f>
        <v>0.6</v>
      </c>
      <c r="AD41" s="22"/>
    </row>
    <row r="42" spans="2:30">
      <c r="B42" s="14" t="str">
        <f t="shared" ca="1" si="0"/>
        <v>INDCDEFFEM-06</v>
      </c>
      <c r="C42" s="15" t="str">
        <f t="shared" ca="1" si="3"/>
        <v>ICDEM</v>
      </c>
      <c r="D42" s="16">
        <f>'EE investment costs'!$F$15</f>
        <v>2016</v>
      </c>
      <c r="E42" s="14">
        <f>VLOOKUP(X42,'EE investment costs'!$D$56:$R$656,15,0)</f>
        <v>3.0701999999999998</v>
      </c>
      <c r="F42" s="17">
        <f ca="1">INDEX('EE investment costs'!$D$56:$R$656,MATCH(X42,'EE investment costs'!$D$56:$D$656,0),MATCH($V$8,'EE investment costs'!$D$56:$R$56,0))</f>
        <v>0</v>
      </c>
      <c r="I42" s="18">
        <v>1</v>
      </c>
      <c r="J42" s="18">
        <v>1</v>
      </c>
      <c r="K42" s="14">
        <f t="shared" ca="1" si="5"/>
        <v>8</v>
      </c>
      <c r="L42" s="23"/>
      <c r="M42" s="19" t="str">
        <f t="shared" ca="1" si="1"/>
        <v>INDCDEFFEM-06</v>
      </c>
      <c r="N42" s="23" t="str">
        <f t="shared" ca="1" si="4"/>
        <v>Chemical industry Saving Tech-Electric Motors 0.6y</v>
      </c>
      <c r="O42" s="23" t="s">
        <v>32</v>
      </c>
      <c r="P42" s="23" t="s">
        <v>33</v>
      </c>
      <c r="Q42" s="23"/>
      <c r="R42" s="23"/>
      <c r="S42" s="19" t="s">
        <v>34</v>
      </c>
      <c r="V42" s="16" t="str">
        <f t="shared" ca="1" si="6"/>
        <v>CD</v>
      </c>
      <c r="W42" s="14" t="str">
        <f t="shared" ca="1" si="6"/>
        <v>Chemical industry</v>
      </c>
      <c r="X42" s="3" t="str">
        <f>'EE investment costs'!D91</f>
        <v>EM-06</v>
      </c>
      <c r="Y42" s="3" t="str">
        <f>'EE investment costs'!E91</f>
        <v>Electric Motors</v>
      </c>
      <c r="AC42" s="123">
        <f>'EE investment costs'!C91</f>
        <v>0.6</v>
      </c>
      <c r="AD42" s="22"/>
    </row>
    <row r="43" spans="2:30">
      <c r="B43" s="14" t="str">
        <f t="shared" ca="1" si="0"/>
        <v>INDCDEFFTF-06</v>
      </c>
      <c r="C43" s="15" t="str">
        <f t="shared" ca="1" si="3"/>
        <v>ICDTF</v>
      </c>
      <c r="D43" s="16">
        <f>'EE investment costs'!$F$15</f>
        <v>2016</v>
      </c>
      <c r="E43" s="14">
        <f>VLOOKUP(X43,'EE investment costs'!$D$56:$R$656,15,0)</f>
        <v>4.0599999999999987</v>
      </c>
      <c r="F43" s="17">
        <f ca="1">INDEX('EE investment costs'!$D$56:$R$656,MATCH(X43,'EE investment costs'!$D$56:$D$656,0),MATCH($V$8,'EE investment costs'!$D$56:$R$56,0))</f>
        <v>88.162260419092817</v>
      </c>
      <c r="I43" s="18">
        <v>1</v>
      </c>
      <c r="J43" s="18">
        <v>1</v>
      </c>
      <c r="K43" s="14">
        <f t="shared" ca="1" si="5"/>
        <v>8</v>
      </c>
      <c r="L43" s="23"/>
      <c r="M43" s="19" t="str">
        <f t="shared" ca="1" si="1"/>
        <v>INDCDEFFTF-06</v>
      </c>
      <c r="N43" s="23" t="str">
        <f t="shared" ca="1" si="4"/>
        <v>Chemical industry Saving Tech-Haulage Tractors, Trucks, Fishing boats 0.6y</v>
      </c>
      <c r="O43" s="23" t="s">
        <v>32</v>
      </c>
      <c r="P43" s="23" t="s">
        <v>33</v>
      </c>
      <c r="Q43" s="23"/>
      <c r="R43" s="23"/>
      <c r="S43" s="19" t="s">
        <v>34</v>
      </c>
      <c r="V43" s="16" t="str">
        <f t="shared" ca="1" si="6"/>
        <v>CD</v>
      </c>
      <c r="W43" s="14" t="str">
        <f t="shared" ca="1" si="6"/>
        <v>Chemical industry</v>
      </c>
      <c r="X43" s="3" t="str">
        <f>'EE investment costs'!D92</f>
        <v>TF-06</v>
      </c>
      <c r="Y43" s="3" t="str">
        <f>'EE investment costs'!E92</f>
        <v>Haulage Tractors, Trucks, Fishing boats</v>
      </c>
      <c r="AC43" s="123">
        <f>'EE investment costs'!C92</f>
        <v>0.6</v>
      </c>
      <c r="AD43" s="22"/>
    </row>
    <row r="44" spans="2:30">
      <c r="B44" s="14" t="str">
        <f t="shared" ca="1" si="0"/>
        <v>INDCDEFFMT-07</v>
      </c>
      <c r="C44" s="15" t="str">
        <f t="shared" ca="1" si="3"/>
        <v>ICDMT</v>
      </c>
      <c r="D44" s="16">
        <f>'EE investment costs'!$F$15</f>
        <v>2016</v>
      </c>
      <c r="E44" s="14">
        <f>VLOOKUP(X44,'EE investment costs'!$D$56:$R$656,15,0)</f>
        <v>3.375</v>
      </c>
      <c r="F44" s="17">
        <f ca="1">INDEX('EE investment costs'!$D$56:$R$656,MATCH(X44,'EE investment costs'!$D$56:$D$656,0),MATCH($V$8,'EE investment costs'!$D$56:$R$56,0))</f>
        <v>7.2251402050668441</v>
      </c>
      <c r="I44" s="18">
        <v>1</v>
      </c>
      <c r="J44" s="18">
        <v>1</v>
      </c>
      <c r="K44" s="14">
        <f t="shared" ca="1" si="5"/>
        <v>8</v>
      </c>
      <c r="L44" s="23"/>
      <c r="M44" s="19" t="str">
        <f t="shared" ca="1" si="1"/>
        <v>INDCDEFFMT-07</v>
      </c>
      <c r="N44" s="23" t="str">
        <f t="shared" ca="1" si="4"/>
        <v>Chemical industry Saving Tech-Heat Medium Temp. up to 150C 0.7y</v>
      </c>
      <c r="O44" s="23" t="s">
        <v>32</v>
      </c>
      <c r="P44" s="23" t="s">
        <v>33</v>
      </c>
      <c r="Q44" s="23"/>
      <c r="R44" s="23"/>
      <c r="S44" s="19" t="s">
        <v>34</v>
      </c>
      <c r="V44" s="16" t="str">
        <f t="shared" ca="1" si="6"/>
        <v>CD</v>
      </c>
      <c r="W44" s="14" t="str">
        <f t="shared" ca="1" si="6"/>
        <v>Chemical industry</v>
      </c>
      <c r="X44" s="3" t="str">
        <f>'EE investment costs'!D93</f>
        <v>MT-07</v>
      </c>
      <c r="Y44" s="3" t="str">
        <f>'EE investment costs'!E93</f>
        <v>Heat Medium Temp. up to 150C</v>
      </c>
      <c r="AC44" s="123">
        <f>'EE investment costs'!C93</f>
        <v>0.7</v>
      </c>
    </row>
    <row r="45" spans="2:30">
      <c r="B45" s="14" t="str">
        <f t="shared" ca="1" si="0"/>
        <v>INDCDEFFHT-07</v>
      </c>
      <c r="C45" s="15" t="str">
        <f t="shared" ca="1" si="3"/>
        <v>ICDHT</v>
      </c>
      <c r="D45" s="16">
        <f>'EE investment costs'!$F$15</f>
        <v>2016</v>
      </c>
      <c r="E45" s="14">
        <f>VLOOKUP(X45,'EE investment costs'!$D$56:$R$656,15,0)</f>
        <v>2.7</v>
      </c>
      <c r="F45" s="17">
        <f ca="1">INDEX('EE investment costs'!$D$56:$R$656,MATCH(X45,'EE investment costs'!$D$56:$D$656,0),MATCH($V$8,'EE investment costs'!$D$56:$R$56,0))</f>
        <v>39.697916992389473</v>
      </c>
      <c r="I45" s="18">
        <v>1</v>
      </c>
      <c r="J45" s="18">
        <v>1</v>
      </c>
      <c r="K45" s="14">
        <f t="shared" ca="1" si="5"/>
        <v>8</v>
      </c>
      <c r="L45" s="23"/>
      <c r="M45" s="19" t="str">
        <f t="shared" ca="1" si="1"/>
        <v>INDCDEFFHT-07</v>
      </c>
      <c r="N45" s="23" t="str">
        <f t="shared" ca="1" si="4"/>
        <v>Chemical industry Saving Tech-Heat High Temp. over 150C 0.7y</v>
      </c>
      <c r="O45" s="23" t="s">
        <v>32</v>
      </c>
      <c r="P45" s="23" t="s">
        <v>33</v>
      </c>
      <c r="Q45" s="23"/>
      <c r="R45" s="23"/>
      <c r="S45" s="19" t="s">
        <v>34</v>
      </c>
      <c r="V45" s="16" t="str">
        <f t="shared" ca="1" si="6"/>
        <v>CD</v>
      </c>
      <c r="W45" s="14" t="str">
        <f t="shared" ca="1" si="6"/>
        <v>Chemical industry</v>
      </c>
      <c r="X45" s="3" t="str">
        <f>'EE investment costs'!D94</f>
        <v>HT-07</v>
      </c>
      <c r="Y45" s="3" t="str">
        <f>'EE investment costs'!E94</f>
        <v>Heat High Temp. over 150C</v>
      </c>
      <c r="AC45" s="123">
        <f>'EE investment costs'!C94</f>
        <v>0.7</v>
      </c>
      <c r="AD45" s="22"/>
    </row>
    <row r="46" spans="2:30">
      <c r="B46" s="14" t="str">
        <f t="shared" ca="1" si="0"/>
        <v>INDCDEFFRH-07</v>
      </c>
      <c r="C46" s="15" t="str">
        <f t="shared" ca="1" si="3"/>
        <v>ICDRH</v>
      </c>
      <c r="D46" s="16">
        <f>'EE investment costs'!$F$15</f>
        <v>2016</v>
      </c>
      <c r="E46" s="14">
        <f>VLOOKUP(X46,'EE investment costs'!$D$56:$R$656,15,0)</f>
        <v>10.8</v>
      </c>
      <c r="F46" s="17">
        <f ca="1">INDEX('EE investment costs'!$D$56:$R$656,MATCH(X46,'EE investment costs'!$D$56:$D$656,0),MATCH($V$8,'EE investment costs'!$D$56:$R$56,0))</f>
        <v>0</v>
      </c>
      <c r="I46" s="18">
        <v>1</v>
      </c>
      <c r="J46" s="18">
        <v>1</v>
      </c>
      <c r="K46" s="14">
        <f t="shared" ca="1" si="5"/>
        <v>8</v>
      </c>
      <c r="L46" s="23"/>
      <c r="M46" s="19" t="str">
        <f t="shared" ca="1" si="1"/>
        <v>INDCDEFFRH-07</v>
      </c>
      <c r="N46" s="23" t="str">
        <f t="shared" ca="1" si="4"/>
        <v>Chemical industry Saving Tech-Heat Room Heat 0.7y</v>
      </c>
      <c r="O46" s="23" t="s">
        <v>32</v>
      </c>
      <c r="P46" s="23" t="s">
        <v>33</v>
      </c>
      <c r="Q46" s="23"/>
      <c r="R46" s="23"/>
      <c r="S46" s="19" t="s">
        <v>34</v>
      </c>
      <c r="V46" s="16" t="str">
        <f t="shared" ca="1" si="6"/>
        <v>CD</v>
      </c>
      <c r="W46" s="14" t="str">
        <f t="shared" ca="1" si="6"/>
        <v>Chemical industry</v>
      </c>
      <c r="X46" s="3" t="str">
        <f>'EE investment costs'!D95</f>
        <v>RH-07</v>
      </c>
      <c r="Y46" s="3" t="str">
        <f>'EE investment costs'!E95</f>
        <v>Heat Room Heat</v>
      </c>
      <c r="AC46" s="123">
        <f>'EE investment costs'!C95</f>
        <v>0.7</v>
      </c>
      <c r="AD46" s="22"/>
    </row>
    <row r="47" spans="2:30">
      <c r="B47" s="14" t="str">
        <f t="shared" ca="1" si="0"/>
        <v>INDCDEFFLA-07</v>
      </c>
      <c r="C47" s="15" t="str">
        <f t="shared" ca="1" si="3"/>
        <v>ICDLA</v>
      </c>
      <c r="D47" s="16">
        <f>'EE investment costs'!$F$15</f>
        <v>2016</v>
      </c>
      <c r="E47" s="14">
        <f>VLOOKUP(X47,'EE investment costs'!$D$56:$R$656,15,0)</f>
        <v>2.9580000000000002</v>
      </c>
      <c r="F47" s="17">
        <f ca="1">INDEX('EE investment costs'!$D$56:$R$656,MATCH(X47,'EE investment costs'!$D$56:$D$656,0),MATCH($V$8,'EE investment costs'!$D$56:$R$56,0))</f>
        <v>0</v>
      </c>
      <c r="I47" s="18">
        <v>1</v>
      </c>
      <c r="J47" s="18">
        <v>1</v>
      </c>
      <c r="K47" s="14">
        <f t="shared" ca="1" si="5"/>
        <v>8</v>
      </c>
      <c r="L47" s="23"/>
      <c r="M47" s="19" t="str">
        <f t="shared" ca="1" si="1"/>
        <v>INDCDEFFLA-07</v>
      </c>
      <c r="N47" s="23" t="str">
        <f t="shared" ca="1" si="4"/>
        <v>Chemical industry Saving Tech-Light 0.7y</v>
      </c>
      <c r="O47" s="23" t="s">
        <v>32</v>
      </c>
      <c r="P47" s="23" t="s">
        <v>33</v>
      </c>
      <c r="Q47" s="23"/>
      <c r="R47" s="23"/>
      <c r="S47" s="19" t="s">
        <v>34</v>
      </c>
      <c r="V47" s="16" t="str">
        <f t="shared" ca="1" si="6"/>
        <v>CD</v>
      </c>
      <c r="W47" s="14" t="str">
        <f t="shared" ca="1" si="6"/>
        <v>Chemical industry</v>
      </c>
      <c r="X47" s="3" t="str">
        <f>'EE investment costs'!D96</f>
        <v>LA-07</v>
      </c>
      <c r="Y47" s="3" t="str">
        <f>'EE investment costs'!E96</f>
        <v>Light</v>
      </c>
      <c r="AC47" s="123">
        <f>'EE investment costs'!C96</f>
        <v>0.7</v>
      </c>
      <c r="AD47" s="22"/>
    </row>
    <row r="48" spans="2:30">
      <c r="B48" s="14" t="str">
        <f t="shared" ca="1" si="0"/>
        <v>INDCDEFFEM-07</v>
      </c>
      <c r="C48" s="15" t="str">
        <f t="shared" ca="1" si="3"/>
        <v>ICDEM</v>
      </c>
      <c r="D48" s="16">
        <f>'EE investment costs'!$F$15</f>
        <v>2016</v>
      </c>
      <c r="E48" s="14">
        <f>VLOOKUP(X48,'EE investment costs'!$D$56:$R$656,15,0)</f>
        <v>3.1058999999999997</v>
      </c>
      <c r="F48" s="17">
        <f ca="1">INDEX('EE investment costs'!$D$56:$R$656,MATCH(X48,'EE investment costs'!$D$56:$D$656,0),MATCH($V$8,'EE investment costs'!$D$56:$R$56,0))</f>
        <v>0</v>
      </c>
      <c r="I48" s="18">
        <v>1</v>
      </c>
      <c r="J48" s="18">
        <v>1</v>
      </c>
      <c r="K48" s="14">
        <f t="shared" ca="1" si="5"/>
        <v>8</v>
      </c>
      <c r="L48" s="23"/>
      <c r="M48" s="19" t="str">
        <f t="shared" ca="1" si="1"/>
        <v>INDCDEFFEM-07</v>
      </c>
      <c r="N48" s="23" t="str">
        <f t="shared" ca="1" si="4"/>
        <v>Chemical industry Saving Tech-Electric Motors 0.7y</v>
      </c>
      <c r="O48" s="23" t="s">
        <v>32</v>
      </c>
      <c r="P48" s="23" t="s">
        <v>33</v>
      </c>
      <c r="Q48" s="23"/>
      <c r="R48" s="23"/>
      <c r="S48" s="19" t="s">
        <v>34</v>
      </c>
      <c r="V48" s="16" t="str">
        <f t="shared" ca="1" si="6"/>
        <v>CD</v>
      </c>
      <c r="W48" s="14" t="str">
        <f t="shared" ca="1" si="6"/>
        <v>Chemical industry</v>
      </c>
      <c r="X48" s="3" t="str">
        <f>'EE investment costs'!D97</f>
        <v>EM-07</v>
      </c>
      <c r="Y48" s="3" t="str">
        <f>'EE investment costs'!E97</f>
        <v>Electric Motors</v>
      </c>
      <c r="AC48" s="123">
        <f>'EE investment costs'!C97</f>
        <v>0.7</v>
      </c>
      <c r="AD48" s="22"/>
    </row>
    <row r="49" spans="2:30">
      <c r="B49" s="14" t="str">
        <f t="shared" ca="1" si="0"/>
        <v>INDCDEFFTF-07</v>
      </c>
      <c r="C49" s="15" t="str">
        <f t="shared" ca="1" si="3"/>
        <v>ICDTF</v>
      </c>
      <c r="D49" s="16">
        <f>'EE investment costs'!$F$15</f>
        <v>2016</v>
      </c>
      <c r="E49" s="14">
        <f>VLOOKUP(X49,'EE investment costs'!$D$56:$R$656,15,0)</f>
        <v>4.2699999999999987</v>
      </c>
      <c r="F49" s="17">
        <f ca="1">INDEX('EE investment costs'!$D$56:$R$656,MATCH(X49,'EE investment costs'!$D$56:$D$656,0),MATCH($V$8,'EE investment costs'!$D$56:$R$56,0))</f>
        <v>102.85597048894159</v>
      </c>
      <c r="I49" s="18">
        <v>1</v>
      </c>
      <c r="J49" s="18">
        <v>1</v>
      </c>
      <c r="K49" s="14">
        <f t="shared" ca="1" si="5"/>
        <v>8</v>
      </c>
      <c r="L49" s="23"/>
      <c r="M49" s="19" t="str">
        <f t="shared" ca="1" si="1"/>
        <v>INDCDEFFTF-07</v>
      </c>
      <c r="N49" s="23" t="str">
        <f t="shared" ca="1" si="4"/>
        <v>Chemical industry Saving Tech-Haulage Tractors, Trucks, Fishing boats 0.7y</v>
      </c>
      <c r="O49" s="23" t="s">
        <v>32</v>
      </c>
      <c r="P49" s="23" t="s">
        <v>33</v>
      </c>
      <c r="Q49" s="23"/>
      <c r="R49" s="23"/>
      <c r="S49" s="19" t="s">
        <v>34</v>
      </c>
      <c r="V49" s="16" t="str">
        <f t="shared" ca="1" si="6"/>
        <v>CD</v>
      </c>
      <c r="W49" s="14" t="str">
        <f t="shared" ca="1" si="6"/>
        <v>Chemical industry</v>
      </c>
      <c r="X49" s="3" t="str">
        <f>'EE investment costs'!D98</f>
        <v>TF-07</v>
      </c>
      <c r="Y49" s="3" t="str">
        <f>'EE investment costs'!E98</f>
        <v>Haulage Tractors, Trucks, Fishing boats</v>
      </c>
      <c r="AC49" s="123">
        <f>'EE investment costs'!C98</f>
        <v>0.7</v>
      </c>
      <c r="AD49" s="22"/>
    </row>
    <row r="50" spans="2:30">
      <c r="B50" s="14" t="str">
        <f t="shared" ca="1" si="0"/>
        <v>INDCDEFFMT-08</v>
      </c>
      <c r="C50" s="15" t="str">
        <f t="shared" ca="1" si="3"/>
        <v>ICDMT</v>
      </c>
      <c r="D50" s="16">
        <f>'EE investment costs'!$F$15</f>
        <v>2016</v>
      </c>
      <c r="E50" s="14">
        <f>VLOOKUP(X50,'EE investment costs'!$D$56:$R$656,15,0)</f>
        <v>3.5</v>
      </c>
      <c r="F50" s="17">
        <f ca="1">INDEX('EE investment costs'!$D$56:$R$656,MATCH(X50,'EE investment costs'!$D$56:$D$656,0),MATCH($V$8,'EE investment costs'!$D$56:$R$56,0))</f>
        <v>26.296253328458125</v>
      </c>
      <c r="I50" s="18">
        <v>1</v>
      </c>
      <c r="J50" s="18">
        <v>1</v>
      </c>
      <c r="K50" s="14">
        <f t="shared" ca="1" si="5"/>
        <v>8</v>
      </c>
      <c r="L50" s="23"/>
      <c r="M50" s="19" t="str">
        <f t="shared" ca="1" si="1"/>
        <v>INDCDEFFMT-08</v>
      </c>
      <c r="N50" s="23" t="str">
        <f t="shared" ca="1" si="4"/>
        <v>Chemical industry Saving Tech-Heat Medium Temp. up to 150C 0.8y</v>
      </c>
      <c r="O50" s="23" t="s">
        <v>32</v>
      </c>
      <c r="P50" s="23" t="s">
        <v>33</v>
      </c>
      <c r="Q50" s="23"/>
      <c r="R50" s="23"/>
      <c r="S50" s="19" t="s">
        <v>34</v>
      </c>
      <c r="V50" s="16" t="str">
        <f t="shared" ca="1" si="6"/>
        <v>CD</v>
      </c>
      <c r="W50" s="14" t="str">
        <f t="shared" ca="1" si="6"/>
        <v>Chemical industry</v>
      </c>
      <c r="X50" s="3" t="str">
        <f>'EE investment costs'!D99</f>
        <v>MT-08</v>
      </c>
      <c r="Y50" s="3" t="str">
        <f>'EE investment costs'!E99</f>
        <v>Heat Medium Temp. up to 150C</v>
      </c>
      <c r="AC50" s="123">
        <f>'EE investment costs'!C99</f>
        <v>0.8</v>
      </c>
    </row>
    <row r="51" spans="2:30">
      <c r="B51" s="14" t="str">
        <f t="shared" ca="1" si="0"/>
        <v>INDCDEFFHT-08</v>
      </c>
      <c r="C51" s="15" t="str">
        <f t="shared" ca="1" si="3"/>
        <v>ICDHT</v>
      </c>
      <c r="D51" s="16">
        <f>'EE investment costs'!$F$15</f>
        <v>2016</v>
      </c>
      <c r="E51" s="14">
        <f>VLOOKUP(X51,'EE investment costs'!$D$56:$R$656,15,0)</f>
        <v>2.8</v>
      </c>
      <c r="F51" s="17">
        <f ca="1">INDEX('EE investment costs'!$D$56:$R$656,MATCH(X51,'EE investment costs'!$D$56:$D$656,0),MATCH($V$8,'EE investment costs'!$D$56:$R$56,0))</f>
        <v>54.133523171440267</v>
      </c>
      <c r="I51" s="18">
        <v>1</v>
      </c>
      <c r="J51" s="18">
        <v>1</v>
      </c>
      <c r="K51" s="14">
        <f t="shared" ca="1" si="5"/>
        <v>8</v>
      </c>
      <c r="L51" s="23"/>
      <c r="M51" s="19" t="str">
        <f t="shared" ca="1" si="1"/>
        <v>INDCDEFFHT-08</v>
      </c>
      <c r="N51" s="23" t="str">
        <f t="shared" ca="1" si="4"/>
        <v>Chemical industry Saving Tech-Heat High Temp. over 150C 0.8y</v>
      </c>
      <c r="O51" s="23" t="s">
        <v>32</v>
      </c>
      <c r="P51" s="23" t="s">
        <v>33</v>
      </c>
      <c r="Q51" s="23"/>
      <c r="R51" s="23"/>
      <c r="S51" s="19" t="s">
        <v>34</v>
      </c>
      <c r="V51" s="16" t="str">
        <f t="shared" ca="1" si="6"/>
        <v>CD</v>
      </c>
      <c r="W51" s="14" t="str">
        <f t="shared" ca="1" si="6"/>
        <v>Chemical industry</v>
      </c>
      <c r="X51" s="3" t="str">
        <f>'EE investment costs'!D100</f>
        <v>HT-08</v>
      </c>
      <c r="Y51" s="3" t="str">
        <f>'EE investment costs'!E100</f>
        <v>Heat High Temp. over 150C</v>
      </c>
      <c r="AC51" s="123">
        <f>'EE investment costs'!C100</f>
        <v>0.8</v>
      </c>
      <c r="AD51" s="22"/>
    </row>
    <row r="52" spans="2:30">
      <c r="B52" s="14" t="str">
        <f t="shared" ca="1" si="0"/>
        <v>INDCDEFFRH-08</v>
      </c>
      <c r="C52" s="15" t="str">
        <f t="shared" ca="1" si="3"/>
        <v>ICDRH</v>
      </c>
      <c r="D52" s="16">
        <f>'EE investment costs'!$F$15</f>
        <v>2016</v>
      </c>
      <c r="E52" s="14">
        <f>VLOOKUP(X52,'EE investment costs'!$D$56:$R$656,15,0)</f>
        <v>11.2</v>
      </c>
      <c r="F52" s="17">
        <f ca="1">INDEX('EE investment costs'!$D$56:$R$656,MATCH(X52,'EE investment costs'!$D$56:$D$656,0),MATCH($V$8,'EE investment costs'!$D$56:$R$56,0))</f>
        <v>0</v>
      </c>
      <c r="I52" s="18">
        <v>1</v>
      </c>
      <c r="J52" s="18">
        <v>1</v>
      </c>
      <c r="K52" s="14">
        <f t="shared" ca="1" si="5"/>
        <v>8</v>
      </c>
      <c r="L52" s="23"/>
      <c r="M52" s="19" t="str">
        <f t="shared" ca="1" si="1"/>
        <v>INDCDEFFRH-08</v>
      </c>
      <c r="N52" s="23" t="str">
        <f t="shared" ca="1" si="4"/>
        <v>Chemical industry Saving Tech-Heat Room Heat 0.8y</v>
      </c>
      <c r="O52" s="23" t="s">
        <v>32</v>
      </c>
      <c r="P52" s="23" t="s">
        <v>33</v>
      </c>
      <c r="Q52" s="23"/>
      <c r="R52" s="23"/>
      <c r="S52" s="19" t="s">
        <v>34</v>
      </c>
      <c r="V52" s="16" t="str">
        <f t="shared" ca="1" si="6"/>
        <v>CD</v>
      </c>
      <c r="W52" s="14" t="str">
        <f t="shared" ca="1" si="6"/>
        <v>Chemical industry</v>
      </c>
      <c r="X52" s="3" t="str">
        <f>'EE investment costs'!D101</f>
        <v>RH-08</v>
      </c>
      <c r="Y52" s="3" t="str">
        <f>'EE investment costs'!E101</f>
        <v>Heat Room Heat</v>
      </c>
      <c r="AC52" s="123">
        <f>'EE investment costs'!C101</f>
        <v>0.8</v>
      </c>
      <c r="AD52" s="22"/>
    </row>
    <row r="53" spans="2:30">
      <c r="B53" s="14" t="str">
        <f t="shared" ca="1" si="0"/>
        <v>INDCDEFFLA-08</v>
      </c>
      <c r="C53" s="15" t="str">
        <f t="shared" ca="1" si="3"/>
        <v>ICDLA</v>
      </c>
      <c r="D53" s="16">
        <f>'EE investment costs'!$F$15</f>
        <v>2016</v>
      </c>
      <c r="E53" s="14">
        <f>VLOOKUP(X53,'EE investment costs'!$D$56:$R$656,15,0)</f>
        <v>2.992</v>
      </c>
      <c r="F53" s="17">
        <f ca="1">INDEX('EE investment costs'!$D$56:$R$656,MATCH(X53,'EE investment costs'!$D$56:$D$656,0),MATCH($V$8,'EE investment costs'!$D$56:$R$56,0))</f>
        <v>0</v>
      </c>
      <c r="I53" s="18">
        <v>1</v>
      </c>
      <c r="J53" s="18">
        <v>1</v>
      </c>
      <c r="K53" s="14">
        <f t="shared" ca="1" si="5"/>
        <v>8</v>
      </c>
      <c r="L53" s="23"/>
      <c r="M53" s="19" t="str">
        <f t="shared" ca="1" si="1"/>
        <v>INDCDEFFLA-08</v>
      </c>
      <c r="N53" s="23" t="str">
        <f t="shared" ca="1" si="4"/>
        <v>Chemical industry Saving Tech-Light 0.8y</v>
      </c>
      <c r="O53" s="23" t="s">
        <v>32</v>
      </c>
      <c r="P53" s="23" t="s">
        <v>33</v>
      </c>
      <c r="Q53" s="23"/>
      <c r="R53" s="23"/>
      <c r="S53" s="19" t="s">
        <v>34</v>
      </c>
      <c r="V53" s="16" t="str">
        <f t="shared" ca="1" si="6"/>
        <v>CD</v>
      </c>
      <c r="W53" s="14" t="str">
        <f t="shared" ca="1" si="6"/>
        <v>Chemical industry</v>
      </c>
      <c r="X53" s="3" t="str">
        <f>'EE investment costs'!D102</f>
        <v>LA-08</v>
      </c>
      <c r="Y53" s="3" t="str">
        <f>'EE investment costs'!E102</f>
        <v>Light</v>
      </c>
      <c r="AC53" s="123">
        <f>'EE investment costs'!C102</f>
        <v>0.8</v>
      </c>
      <c r="AD53" s="22"/>
    </row>
    <row r="54" spans="2:30">
      <c r="B54" s="14" t="str">
        <f t="shared" ca="1" si="0"/>
        <v>INDCDEFFEM-08</v>
      </c>
      <c r="C54" s="15" t="str">
        <f t="shared" ca="1" si="3"/>
        <v>ICDEM</v>
      </c>
      <c r="D54" s="16">
        <f>'EE investment costs'!$F$15</f>
        <v>2016</v>
      </c>
      <c r="E54" s="14">
        <f>VLOOKUP(X54,'EE investment costs'!$D$56:$R$656,15,0)</f>
        <v>3.1415999999999995</v>
      </c>
      <c r="F54" s="17">
        <f ca="1">INDEX('EE investment costs'!$D$56:$R$656,MATCH(X54,'EE investment costs'!$D$56:$D$656,0),MATCH($V$8,'EE investment costs'!$D$56:$R$56,0))</f>
        <v>0</v>
      </c>
      <c r="I54" s="18">
        <v>1</v>
      </c>
      <c r="J54" s="18">
        <v>1</v>
      </c>
      <c r="K54" s="14">
        <f t="shared" ca="1" si="5"/>
        <v>8</v>
      </c>
      <c r="L54" s="23"/>
      <c r="M54" s="19" t="str">
        <f t="shared" ca="1" si="1"/>
        <v>INDCDEFFEM-08</v>
      </c>
      <c r="N54" s="23" t="str">
        <f t="shared" ca="1" si="4"/>
        <v>Chemical industry Saving Tech-Electric Motors 0.8y</v>
      </c>
      <c r="O54" s="23" t="s">
        <v>32</v>
      </c>
      <c r="P54" s="23" t="s">
        <v>33</v>
      </c>
      <c r="Q54" s="23"/>
      <c r="R54" s="23"/>
      <c r="S54" s="19" t="s">
        <v>34</v>
      </c>
      <c r="V54" s="16" t="str">
        <f t="shared" ca="1" si="6"/>
        <v>CD</v>
      </c>
      <c r="W54" s="14" t="str">
        <f t="shared" ca="1" si="6"/>
        <v>Chemical industry</v>
      </c>
      <c r="X54" s="3" t="str">
        <f>'EE investment costs'!D103</f>
        <v>EM-08</v>
      </c>
      <c r="Y54" s="3" t="str">
        <f>'EE investment costs'!E103</f>
        <v>Electric Motors</v>
      </c>
      <c r="AC54" s="123">
        <f>'EE investment costs'!C103</f>
        <v>0.8</v>
      </c>
      <c r="AD54" s="22"/>
    </row>
    <row r="55" spans="2:30">
      <c r="B55" s="14" t="str">
        <f t="shared" ca="1" si="0"/>
        <v>INDCDEFFTF-08</v>
      </c>
      <c r="C55" s="15" t="str">
        <f t="shared" ca="1" si="3"/>
        <v>ICDTF</v>
      </c>
      <c r="D55" s="16">
        <f>'EE investment costs'!$F$15</f>
        <v>2016</v>
      </c>
      <c r="E55" s="14">
        <f>VLOOKUP(X55,'EE investment costs'!$D$56:$R$656,15,0)</f>
        <v>4.4799999999999986</v>
      </c>
      <c r="F55" s="17">
        <f ca="1">INDEX('EE investment costs'!$D$56:$R$656,MATCH(X55,'EE investment costs'!$D$56:$D$656,0),MATCH($V$8,'EE investment costs'!$D$56:$R$56,0))</f>
        <v>117.54968055879041</v>
      </c>
      <c r="I55" s="18">
        <v>1</v>
      </c>
      <c r="J55" s="18">
        <v>1</v>
      </c>
      <c r="K55" s="14">
        <f t="shared" ca="1" si="5"/>
        <v>8</v>
      </c>
      <c r="L55" s="23"/>
      <c r="M55" s="19" t="str">
        <f t="shared" ca="1" si="1"/>
        <v>INDCDEFFTF-08</v>
      </c>
      <c r="N55" s="23" t="str">
        <f t="shared" ca="1" si="4"/>
        <v>Chemical industry Saving Tech-Haulage Tractors, Trucks, Fishing boats 0.8y</v>
      </c>
      <c r="O55" s="23" t="s">
        <v>32</v>
      </c>
      <c r="P55" s="23" t="s">
        <v>33</v>
      </c>
      <c r="Q55" s="23"/>
      <c r="R55" s="23"/>
      <c r="S55" s="19" t="s">
        <v>34</v>
      </c>
      <c r="V55" s="16" t="str">
        <f t="shared" ca="1" si="6"/>
        <v>CD</v>
      </c>
      <c r="W55" s="14" t="str">
        <f t="shared" ca="1" si="6"/>
        <v>Chemical industry</v>
      </c>
      <c r="X55" s="3" t="str">
        <f>'EE investment costs'!D104</f>
        <v>TF-08</v>
      </c>
      <c r="Y55" s="3" t="str">
        <f>'EE investment costs'!E104</f>
        <v>Haulage Tractors, Trucks, Fishing boats</v>
      </c>
      <c r="AC55" s="123">
        <f>'EE investment costs'!C104</f>
        <v>0.8</v>
      </c>
      <c r="AD55" s="22"/>
    </row>
    <row r="56" spans="2:30">
      <c r="B56" s="14" t="str">
        <f t="shared" ca="1" si="0"/>
        <v>INDCDEFFMT-09</v>
      </c>
      <c r="C56" s="15" t="str">
        <f t="shared" ca="1" si="3"/>
        <v>ICDMT</v>
      </c>
      <c r="D56" s="16">
        <f>'EE investment costs'!$F$15</f>
        <v>2016</v>
      </c>
      <c r="E56" s="14">
        <f>VLOOKUP(X56,'EE investment costs'!$D$56:$R$656,15,0)</f>
        <v>3.625</v>
      </c>
      <c r="F56" s="17">
        <f ca="1">INDEX('EE investment costs'!$D$56:$R$656,MATCH(X56,'EE investment costs'!$D$56:$D$656,0),MATCH($V$8,'EE investment costs'!$D$56:$R$56,0))</f>
        <v>45.367366451849421</v>
      </c>
      <c r="I56" s="18">
        <v>1</v>
      </c>
      <c r="J56" s="18">
        <v>1</v>
      </c>
      <c r="K56" s="14">
        <f t="shared" ca="1" si="5"/>
        <v>8</v>
      </c>
      <c r="L56" s="23"/>
      <c r="M56" s="19" t="str">
        <f t="shared" ca="1" si="1"/>
        <v>INDCDEFFMT-09</v>
      </c>
      <c r="N56" s="23" t="str">
        <f t="shared" ca="1" si="4"/>
        <v>Chemical industry Saving Tech-Heat Medium Temp. up to 150C 0.9y</v>
      </c>
      <c r="O56" s="23" t="s">
        <v>32</v>
      </c>
      <c r="P56" s="23" t="s">
        <v>33</v>
      </c>
      <c r="Q56" s="23"/>
      <c r="R56" s="23"/>
      <c r="S56" s="19" t="s">
        <v>34</v>
      </c>
      <c r="V56" s="16" t="str">
        <f t="shared" ca="1" si="6"/>
        <v>CD</v>
      </c>
      <c r="W56" s="14" t="str">
        <f t="shared" ca="1" si="6"/>
        <v>Chemical industry</v>
      </c>
      <c r="X56" s="3" t="str">
        <f>'EE investment costs'!D105</f>
        <v>MT-09</v>
      </c>
      <c r="Y56" s="3" t="str">
        <f>'EE investment costs'!E105</f>
        <v>Heat Medium Temp. up to 150C</v>
      </c>
      <c r="AC56" s="123">
        <f>'EE investment costs'!C105</f>
        <v>0.9</v>
      </c>
    </row>
    <row r="57" spans="2:30">
      <c r="B57" s="14" t="str">
        <f t="shared" ca="1" si="0"/>
        <v>INDCDEFFHT-09</v>
      </c>
      <c r="C57" s="15" t="str">
        <f t="shared" ca="1" si="3"/>
        <v>ICDHT</v>
      </c>
      <c r="D57" s="16">
        <f>'EE investment costs'!$F$15</f>
        <v>2016</v>
      </c>
      <c r="E57" s="14">
        <f>VLOOKUP(X57,'EE investment costs'!$D$56:$R$656,15,0)</f>
        <v>2.9</v>
      </c>
      <c r="F57" s="17">
        <f ca="1">INDEX('EE investment costs'!$D$56:$R$656,MATCH(X57,'EE investment costs'!$D$56:$D$656,0),MATCH($V$8,'EE investment costs'!$D$56:$R$56,0))</f>
        <v>68.569129350491025</v>
      </c>
      <c r="I57" s="18">
        <v>1</v>
      </c>
      <c r="J57" s="18">
        <v>1</v>
      </c>
      <c r="K57" s="14">
        <f t="shared" ca="1" si="5"/>
        <v>8</v>
      </c>
      <c r="L57" s="23"/>
      <c r="M57" s="19" t="str">
        <f t="shared" ca="1" si="1"/>
        <v>INDCDEFFHT-09</v>
      </c>
      <c r="N57" s="23" t="str">
        <f t="shared" ca="1" si="4"/>
        <v>Chemical industry Saving Tech-Heat High Temp. over 150C 0.9y</v>
      </c>
      <c r="O57" s="23" t="s">
        <v>32</v>
      </c>
      <c r="P57" s="23" t="s">
        <v>33</v>
      </c>
      <c r="Q57" s="23"/>
      <c r="R57" s="23"/>
      <c r="S57" s="19" t="s">
        <v>34</v>
      </c>
      <c r="V57" s="16" t="str">
        <f t="shared" ca="1" si="6"/>
        <v>CD</v>
      </c>
      <c r="W57" s="14" t="str">
        <f t="shared" ca="1" si="6"/>
        <v>Chemical industry</v>
      </c>
      <c r="X57" s="3" t="str">
        <f>'EE investment costs'!D106</f>
        <v>HT-09</v>
      </c>
      <c r="Y57" s="3" t="str">
        <f>'EE investment costs'!E106</f>
        <v>Heat High Temp. over 150C</v>
      </c>
      <c r="AC57" s="123">
        <f>'EE investment costs'!C106</f>
        <v>0.9</v>
      </c>
      <c r="AD57" s="22"/>
    </row>
    <row r="58" spans="2:30">
      <c r="B58" s="14" t="str">
        <f t="shared" ca="1" si="0"/>
        <v>INDCDEFFRH-09</v>
      </c>
      <c r="C58" s="15" t="str">
        <f t="shared" ca="1" si="3"/>
        <v>ICDRH</v>
      </c>
      <c r="D58" s="16">
        <f>'EE investment costs'!$F$15</f>
        <v>2016</v>
      </c>
      <c r="E58" s="14">
        <f>VLOOKUP(X58,'EE investment costs'!$D$56:$R$656,15,0)</f>
        <v>11.6</v>
      </c>
      <c r="F58" s="17">
        <f ca="1">INDEX('EE investment costs'!$D$56:$R$656,MATCH(X58,'EE investment costs'!$D$56:$D$656,0),MATCH($V$8,'EE investment costs'!$D$56:$R$56,0))</f>
        <v>0</v>
      </c>
      <c r="I58" s="18">
        <v>1</v>
      </c>
      <c r="J58" s="18">
        <v>1</v>
      </c>
      <c r="K58" s="14">
        <f t="shared" ca="1" si="5"/>
        <v>8</v>
      </c>
      <c r="L58" s="23"/>
      <c r="M58" s="19" t="str">
        <f t="shared" ca="1" si="1"/>
        <v>INDCDEFFRH-09</v>
      </c>
      <c r="N58" s="23" t="str">
        <f t="shared" ca="1" si="4"/>
        <v>Chemical industry Saving Tech-Heat Room Heat 0.9y</v>
      </c>
      <c r="O58" s="23" t="s">
        <v>32</v>
      </c>
      <c r="P58" s="23" t="s">
        <v>33</v>
      </c>
      <c r="Q58" s="23"/>
      <c r="R58" s="23"/>
      <c r="S58" s="19" t="s">
        <v>34</v>
      </c>
      <c r="V58" s="16" t="str">
        <f t="shared" ca="1" si="6"/>
        <v>CD</v>
      </c>
      <c r="W58" s="14" t="str">
        <f t="shared" ca="1" si="6"/>
        <v>Chemical industry</v>
      </c>
      <c r="X58" s="3" t="str">
        <f>'EE investment costs'!D107</f>
        <v>RH-09</v>
      </c>
      <c r="Y58" s="3" t="str">
        <f>'EE investment costs'!E107</f>
        <v>Heat Room Heat</v>
      </c>
      <c r="AC58" s="123">
        <f>'EE investment costs'!C107</f>
        <v>0.9</v>
      </c>
      <c r="AD58" s="22"/>
    </row>
    <row r="59" spans="2:30">
      <c r="B59" s="14" t="str">
        <f t="shared" ca="1" si="0"/>
        <v>INDCDEFFLA-09</v>
      </c>
      <c r="C59" s="15" t="str">
        <f t="shared" ca="1" si="3"/>
        <v>ICDLA</v>
      </c>
      <c r="D59" s="16">
        <f>'EE investment costs'!$F$15</f>
        <v>2016</v>
      </c>
      <c r="E59" s="14">
        <f>VLOOKUP(X59,'EE investment costs'!$D$56:$R$656,15,0)</f>
        <v>3.0260000000000002</v>
      </c>
      <c r="F59" s="17">
        <f ca="1">INDEX('EE investment costs'!$D$56:$R$656,MATCH(X59,'EE investment costs'!$D$56:$D$656,0),MATCH($V$8,'EE investment costs'!$D$56:$R$56,0))</f>
        <v>48.255720730972008</v>
      </c>
      <c r="I59" s="18">
        <v>1</v>
      </c>
      <c r="J59" s="18">
        <v>1</v>
      </c>
      <c r="K59" s="14">
        <f t="shared" ca="1" si="5"/>
        <v>8</v>
      </c>
      <c r="L59" s="23"/>
      <c r="M59" s="19" t="str">
        <f t="shared" ca="1" si="1"/>
        <v>INDCDEFFLA-09</v>
      </c>
      <c r="N59" s="23" t="str">
        <f t="shared" ca="1" si="4"/>
        <v>Chemical industry Saving Tech-Light 0.9y</v>
      </c>
      <c r="O59" s="23" t="s">
        <v>32</v>
      </c>
      <c r="P59" s="23" t="s">
        <v>33</v>
      </c>
      <c r="Q59" s="23"/>
      <c r="R59" s="23"/>
      <c r="S59" s="19" t="s">
        <v>34</v>
      </c>
      <c r="V59" s="16" t="str">
        <f t="shared" ca="1" si="6"/>
        <v>CD</v>
      </c>
      <c r="W59" s="14" t="str">
        <f t="shared" ca="1" si="6"/>
        <v>Chemical industry</v>
      </c>
      <c r="X59" s="3" t="str">
        <f>'EE investment costs'!D108</f>
        <v>LA-09</v>
      </c>
      <c r="Y59" s="3" t="str">
        <f>'EE investment costs'!E108</f>
        <v>Light</v>
      </c>
      <c r="AC59" s="123">
        <f>'EE investment costs'!C108</f>
        <v>0.9</v>
      </c>
      <c r="AD59" s="22"/>
    </row>
    <row r="60" spans="2:30">
      <c r="B60" s="14" t="str">
        <f t="shared" ca="1" si="0"/>
        <v>INDCDEFFEM-09</v>
      </c>
      <c r="C60" s="15" t="str">
        <f t="shared" ca="1" si="3"/>
        <v>ICDEM</v>
      </c>
      <c r="D60" s="16">
        <f>'EE investment costs'!$F$15</f>
        <v>2016</v>
      </c>
      <c r="E60" s="14">
        <f>VLOOKUP(X60,'EE investment costs'!$D$56:$R$656,15,0)</f>
        <v>3.1772999999999998</v>
      </c>
      <c r="F60" s="17">
        <f ca="1">INDEX('EE investment costs'!$D$56:$R$656,MATCH(X60,'EE investment costs'!$D$56:$D$656,0),MATCH($V$8,'EE investment costs'!$D$56:$R$56,0))</f>
        <v>19.835760203394944</v>
      </c>
      <c r="I60" s="18">
        <v>1</v>
      </c>
      <c r="J60" s="18">
        <v>1</v>
      </c>
      <c r="K60" s="14">
        <f t="shared" ca="1" si="5"/>
        <v>8</v>
      </c>
      <c r="L60" s="23"/>
      <c r="M60" s="19" t="str">
        <f t="shared" ca="1" si="1"/>
        <v>INDCDEFFEM-09</v>
      </c>
      <c r="N60" s="23" t="str">
        <f t="shared" ca="1" si="4"/>
        <v>Chemical industry Saving Tech-Electric Motors 0.9y</v>
      </c>
      <c r="O60" s="23" t="s">
        <v>32</v>
      </c>
      <c r="P60" s="23" t="s">
        <v>33</v>
      </c>
      <c r="Q60" s="23"/>
      <c r="R60" s="23"/>
      <c r="S60" s="19" t="s">
        <v>34</v>
      </c>
      <c r="V60" s="16" t="str">
        <f t="shared" ca="1" si="6"/>
        <v>CD</v>
      </c>
      <c r="W60" s="14" t="str">
        <f t="shared" ca="1" si="6"/>
        <v>Chemical industry</v>
      </c>
      <c r="X60" s="3" t="str">
        <f>'EE investment costs'!D109</f>
        <v>EM-09</v>
      </c>
      <c r="Y60" s="3" t="str">
        <f>'EE investment costs'!E109</f>
        <v>Electric Motors</v>
      </c>
      <c r="AC60" s="123">
        <f>'EE investment costs'!C109</f>
        <v>0.9</v>
      </c>
      <c r="AD60" s="22"/>
    </row>
    <row r="61" spans="2:30">
      <c r="B61" s="14" t="str">
        <f t="shared" ca="1" si="0"/>
        <v>INDCDEFFTF-09</v>
      </c>
      <c r="C61" s="15" t="str">
        <f t="shared" ca="1" si="3"/>
        <v>ICDTF</v>
      </c>
      <c r="D61" s="16">
        <f>'EE investment costs'!$F$15</f>
        <v>2016</v>
      </c>
      <c r="E61" s="14">
        <f>VLOOKUP(X61,'EE investment costs'!$D$56:$R$656,15,0)</f>
        <v>4.6899999999999995</v>
      </c>
      <c r="F61" s="17">
        <f ca="1">INDEX('EE investment costs'!$D$56:$R$656,MATCH(X61,'EE investment costs'!$D$56:$D$656,0),MATCH($V$8,'EE investment costs'!$D$56:$R$56,0))</f>
        <v>132.24339062863922</v>
      </c>
      <c r="I61" s="18">
        <v>1</v>
      </c>
      <c r="J61" s="18">
        <v>1</v>
      </c>
      <c r="K61" s="14">
        <f t="shared" ca="1" si="5"/>
        <v>8</v>
      </c>
      <c r="L61" s="23"/>
      <c r="M61" s="19" t="str">
        <f t="shared" ca="1" si="1"/>
        <v>INDCDEFFTF-09</v>
      </c>
      <c r="N61" s="23" t="str">
        <f t="shared" ca="1" si="4"/>
        <v>Chemical industry Saving Tech-Haulage Tractors, Trucks, Fishing boats 0.9y</v>
      </c>
      <c r="O61" s="23" t="s">
        <v>32</v>
      </c>
      <c r="P61" s="23" t="s">
        <v>33</v>
      </c>
      <c r="Q61" s="23"/>
      <c r="R61" s="23"/>
      <c r="S61" s="19" t="s">
        <v>34</v>
      </c>
      <c r="V61" s="16" t="str">
        <f t="shared" ca="1" si="6"/>
        <v>CD</v>
      </c>
      <c r="W61" s="14" t="str">
        <f t="shared" ca="1" si="6"/>
        <v>Chemical industry</v>
      </c>
      <c r="X61" s="3" t="str">
        <f>'EE investment costs'!D110</f>
        <v>TF-09</v>
      </c>
      <c r="Y61" s="3" t="str">
        <f>'EE investment costs'!E110</f>
        <v>Haulage Tractors, Trucks, Fishing boats</v>
      </c>
      <c r="AC61" s="123">
        <f>'EE investment costs'!C110</f>
        <v>0.9</v>
      </c>
      <c r="AD61" s="22"/>
    </row>
    <row r="62" spans="2:30">
      <c r="B62" s="14" t="str">
        <f t="shared" ca="1" si="0"/>
        <v>INDCDEFFMT-10</v>
      </c>
      <c r="C62" s="15" t="str">
        <f t="shared" ca="1" si="3"/>
        <v>ICDMT</v>
      </c>
      <c r="D62" s="16">
        <f>'EE investment costs'!$F$15</f>
        <v>2016</v>
      </c>
      <c r="E62" s="14">
        <f>VLOOKUP(X62,'EE investment costs'!$D$56:$R$656,15,0)</f>
        <v>3.75</v>
      </c>
      <c r="F62" s="17">
        <f ca="1">INDEX('EE investment costs'!$D$56:$R$656,MATCH(X62,'EE investment costs'!$D$56:$D$656,0),MATCH($V$8,'EE investment costs'!$D$56:$R$56,0))</f>
        <v>64.438479575240677</v>
      </c>
      <c r="I62" s="18">
        <v>1</v>
      </c>
      <c r="J62" s="18">
        <v>1</v>
      </c>
      <c r="K62" s="14">
        <f t="shared" ca="1" si="5"/>
        <v>8</v>
      </c>
      <c r="L62" s="23"/>
      <c r="M62" s="19" t="str">
        <f t="shared" ca="1" si="1"/>
        <v>INDCDEFFMT-10</v>
      </c>
      <c r="N62" s="23" t="str">
        <f t="shared" ca="1" si="4"/>
        <v>Chemical industry Saving Tech-Heat Medium Temp. up to 150C 1y</v>
      </c>
      <c r="O62" s="23" t="s">
        <v>32</v>
      </c>
      <c r="P62" s="23" t="s">
        <v>33</v>
      </c>
      <c r="Q62" s="23"/>
      <c r="R62" s="23"/>
      <c r="S62" s="19" t="s">
        <v>34</v>
      </c>
      <c r="V62" s="16" t="str">
        <f t="shared" ca="1" si="6"/>
        <v>CD</v>
      </c>
      <c r="W62" s="14" t="str">
        <f t="shared" ca="1" si="6"/>
        <v>Chemical industry</v>
      </c>
      <c r="X62" s="3" t="str">
        <f>'EE investment costs'!D111</f>
        <v>MT-10</v>
      </c>
      <c r="Y62" s="3" t="str">
        <f>'EE investment costs'!E111</f>
        <v>Heat Medium Temp. up to 150C</v>
      </c>
      <c r="AC62" s="123">
        <f>'EE investment costs'!C111</f>
        <v>1</v>
      </c>
      <c r="AD62" s="22"/>
    </row>
    <row r="63" spans="2:30">
      <c r="B63" s="14" t="str">
        <f t="shared" ca="1" si="0"/>
        <v>INDCDEFFHT-10</v>
      </c>
      <c r="C63" s="15" t="str">
        <f t="shared" ca="1" si="3"/>
        <v>ICDHT</v>
      </c>
      <c r="D63" s="16">
        <f>'EE investment costs'!$F$15</f>
        <v>2016</v>
      </c>
      <c r="E63" s="14">
        <f>VLOOKUP(X63,'EE investment costs'!$D$56:$R$656,15,0)</f>
        <v>3</v>
      </c>
      <c r="F63" s="17">
        <f ca="1">INDEX('EE investment costs'!$D$56:$R$656,MATCH(X63,'EE investment costs'!$D$56:$D$656,0),MATCH($V$8,'EE investment costs'!$D$56:$R$56,0))</f>
        <v>83.004735529541776</v>
      </c>
      <c r="I63" s="18">
        <v>1</v>
      </c>
      <c r="J63" s="18">
        <v>1</v>
      </c>
      <c r="K63" s="14">
        <f t="shared" ca="1" si="5"/>
        <v>8</v>
      </c>
      <c r="L63" s="23"/>
      <c r="M63" s="19" t="str">
        <f t="shared" ca="1" si="1"/>
        <v>INDCDEFFHT-10</v>
      </c>
      <c r="N63" s="23" t="str">
        <f t="shared" ca="1" si="4"/>
        <v>Chemical industry Saving Tech-Heat High Temp. over 150C 1y</v>
      </c>
      <c r="O63" s="23" t="s">
        <v>32</v>
      </c>
      <c r="P63" s="23" t="s">
        <v>33</v>
      </c>
      <c r="Q63" s="23"/>
      <c r="R63" s="23"/>
      <c r="S63" s="19" t="s">
        <v>34</v>
      </c>
      <c r="V63" s="16" t="str">
        <f t="shared" ca="1" si="6"/>
        <v>CD</v>
      </c>
      <c r="W63" s="14" t="str">
        <f t="shared" ca="1" si="6"/>
        <v>Chemical industry</v>
      </c>
      <c r="X63" s="3" t="str">
        <f>'EE investment costs'!D112</f>
        <v>HT-10</v>
      </c>
      <c r="Y63" s="3" t="str">
        <f>'EE investment costs'!E112</f>
        <v>Heat High Temp. over 150C</v>
      </c>
      <c r="AC63" s="123">
        <f>'EE investment costs'!C112</f>
        <v>1</v>
      </c>
      <c r="AD63" s="22"/>
    </row>
    <row r="64" spans="2:30">
      <c r="B64" s="14" t="str">
        <f t="shared" ca="1" si="0"/>
        <v>INDCDEFFRH-10</v>
      </c>
      <c r="C64" s="15" t="str">
        <f t="shared" ca="1" si="3"/>
        <v>ICDRH</v>
      </c>
      <c r="D64" s="16">
        <f>'EE investment costs'!$F$15</f>
        <v>2016</v>
      </c>
      <c r="E64" s="14">
        <f>VLOOKUP(X64,'EE investment costs'!$D$56:$R$656,15,0)</f>
        <v>12</v>
      </c>
      <c r="F64" s="17">
        <f ca="1">INDEX('EE investment costs'!$D$56:$R$656,MATCH(X64,'EE investment costs'!$D$56:$D$656,0),MATCH($V$8,'EE investment costs'!$D$56:$R$56,0))</f>
        <v>0</v>
      </c>
      <c r="I64" s="18">
        <v>1</v>
      </c>
      <c r="J64" s="18">
        <v>1</v>
      </c>
      <c r="K64" s="14">
        <f t="shared" ca="1" si="5"/>
        <v>8</v>
      </c>
      <c r="L64" s="23"/>
      <c r="M64" s="19" t="str">
        <f t="shared" ca="1" si="1"/>
        <v>INDCDEFFRH-10</v>
      </c>
      <c r="N64" s="23" t="str">
        <f t="shared" ca="1" si="4"/>
        <v>Chemical industry Saving Tech-Heat Room Heat 1y</v>
      </c>
      <c r="O64" s="23" t="s">
        <v>32</v>
      </c>
      <c r="P64" s="23" t="s">
        <v>33</v>
      </c>
      <c r="Q64" s="23"/>
      <c r="R64" s="23"/>
      <c r="S64" s="19" t="s">
        <v>34</v>
      </c>
      <c r="V64" s="16" t="str">
        <f t="shared" ca="1" si="6"/>
        <v>CD</v>
      </c>
      <c r="W64" s="14" t="str">
        <f t="shared" ca="1" si="6"/>
        <v>Chemical industry</v>
      </c>
      <c r="X64" s="3" t="str">
        <f>'EE investment costs'!D113</f>
        <v>RH-10</v>
      </c>
      <c r="Y64" s="3" t="str">
        <f>'EE investment costs'!E113</f>
        <v>Heat Room Heat</v>
      </c>
      <c r="AC64" s="123">
        <f>'EE investment costs'!C113</f>
        <v>1</v>
      </c>
      <c r="AD64" s="22"/>
    </row>
    <row r="65" spans="2:30">
      <c r="B65" s="14" t="str">
        <f t="shared" ca="1" si="0"/>
        <v>INDCDEFFLA-10</v>
      </c>
      <c r="C65" s="15" t="str">
        <f t="shared" ca="1" si="3"/>
        <v>ICDLA</v>
      </c>
      <c r="D65" s="16">
        <f>'EE investment costs'!$F$15</f>
        <v>2016</v>
      </c>
      <c r="E65" s="14">
        <f>VLOOKUP(X65,'EE investment costs'!$D$56:$R$656,15,0)</f>
        <v>3.06</v>
      </c>
      <c r="F65" s="17">
        <f ca="1">INDEX('EE investment costs'!$D$56:$R$656,MATCH(X65,'EE investment costs'!$D$56:$D$656,0),MATCH($V$8,'EE investment costs'!$D$56:$R$56,0))</f>
        <v>103.95020959017754</v>
      </c>
      <c r="I65" s="18">
        <v>1</v>
      </c>
      <c r="J65" s="18">
        <v>1</v>
      </c>
      <c r="K65" s="14">
        <f t="shared" ca="1" si="5"/>
        <v>8</v>
      </c>
      <c r="L65" s="23"/>
      <c r="M65" s="19" t="str">
        <f t="shared" ca="1" si="1"/>
        <v>INDCDEFFLA-10</v>
      </c>
      <c r="N65" s="23" t="str">
        <f t="shared" ca="1" si="4"/>
        <v>Chemical industry Saving Tech-Light 1y</v>
      </c>
      <c r="O65" s="23" t="s">
        <v>32</v>
      </c>
      <c r="P65" s="23" t="s">
        <v>33</v>
      </c>
      <c r="Q65" s="23"/>
      <c r="R65" s="23"/>
      <c r="S65" s="19" t="s">
        <v>34</v>
      </c>
      <c r="V65" s="16" t="str">
        <f t="shared" ca="1" si="6"/>
        <v>CD</v>
      </c>
      <c r="W65" s="14" t="str">
        <f t="shared" ca="1" si="6"/>
        <v>Chemical industry</v>
      </c>
      <c r="X65" s="3" t="str">
        <f>'EE investment costs'!D114</f>
        <v>LA-10</v>
      </c>
      <c r="Y65" s="3" t="str">
        <f>'EE investment costs'!E114</f>
        <v>Light</v>
      </c>
      <c r="AC65" s="123">
        <f>'EE investment costs'!C114</f>
        <v>1</v>
      </c>
      <c r="AD65" s="22"/>
    </row>
    <row r="66" spans="2:30">
      <c r="B66" s="14" t="str">
        <f t="shared" ca="1" si="0"/>
        <v>INDCDEFFEM-10</v>
      </c>
      <c r="C66" s="15" t="str">
        <f t="shared" ca="1" si="3"/>
        <v>ICDEM</v>
      </c>
      <c r="D66" s="16">
        <f>'EE investment costs'!$F$15</f>
        <v>2016</v>
      </c>
      <c r="E66" s="14">
        <f>VLOOKUP(X66,'EE investment costs'!$D$56:$R$656,15,0)</f>
        <v>3.2129999999999996</v>
      </c>
      <c r="F66" s="17">
        <f ca="1">INDEX('EE investment costs'!$D$56:$R$656,MATCH(X66,'EE investment costs'!$D$56:$D$656,0),MATCH($V$8,'EE investment costs'!$D$56:$R$56,0))</f>
        <v>74.703723559598529</v>
      </c>
      <c r="I66" s="18">
        <v>1</v>
      </c>
      <c r="J66" s="18">
        <v>1</v>
      </c>
      <c r="K66" s="14">
        <f t="shared" ca="1" si="5"/>
        <v>8</v>
      </c>
      <c r="L66" s="23"/>
      <c r="M66" s="19" t="str">
        <f t="shared" ca="1" si="1"/>
        <v>INDCDEFFEM-10</v>
      </c>
      <c r="N66" s="23" t="str">
        <f t="shared" ca="1" si="4"/>
        <v>Chemical industry Saving Tech-Electric Motors 1y</v>
      </c>
      <c r="O66" s="23" t="s">
        <v>32</v>
      </c>
      <c r="P66" s="23" t="s">
        <v>33</v>
      </c>
      <c r="Q66" s="23"/>
      <c r="R66" s="23"/>
      <c r="S66" s="19" t="s">
        <v>34</v>
      </c>
      <c r="V66" s="16" t="str">
        <f t="shared" ca="1" si="6"/>
        <v>CD</v>
      </c>
      <c r="W66" s="14" t="str">
        <f t="shared" ca="1" si="6"/>
        <v>Chemical industry</v>
      </c>
      <c r="X66" s="3" t="str">
        <f>'EE investment costs'!D115</f>
        <v>EM-10</v>
      </c>
      <c r="Y66" s="3" t="str">
        <f>'EE investment costs'!E115</f>
        <v>Electric Motors</v>
      </c>
      <c r="AC66" s="123">
        <f>'EE investment costs'!C115</f>
        <v>1</v>
      </c>
      <c r="AD66" s="22"/>
    </row>
    <row r="67" spans="2:30" ht="13.5" thickBot="1">
      <c r="B67" s="14" t="str">
        <f t="shared" ca="1" si="0"/>
        <v>INDCDEFFTF-10</v>
      </c>
      <c r="C67" s="15" t="str">
        <f t="shared" ca="1" si="3"/>
        <v>ICDTF</v>
      </c>
      <c r="D67" s="16">
        <f>'EE investment costs'!$F$15</f>
        <v>2016</v>
      </c>
      <c r="E67" s="14">
        <f>VLOOKUP(X67,'EE investment costs'!$D$56:$R$656,15,0)</f>
        <v>4.8999999999999986</v>
      </c>
      <c r="F67" s="17">
        <f ca="1">INDEX('EE investment costs'!$D$56:$R$656,MATCH(X67,'EE investment costs'!$D$56:$D$656,0),MATCH($V$8,'EE investment costs'!$D$56:$R$56,0))</f>
        <v>146.93710069848802</v>
      </c>
      <c r="I67" s="18">
        <v>1</v>
      </c>
      <c r="J67" s="18">
        <v>1</v>
      </c>
      <c r="K67" s="14">
        <f t="shared" ca="1" si="5"/>
        <v>8</v>
      </c>
      <c r="L67" s="23"/>
      <c r="M67" s="24" t="str">
        <f t="shared" ca="1" si="1"/>
        <v>INDCDEFFTF-10</v>
      </c>
      <c r="N67" s="25" t="str">
        <f t="shared" ca="1" si="4"/>
        <v>Chemical industry Saving Tech-Haulage Tractors, Trucks, Fishing boats 1y</v>
      </c>
      <c r="O67" s="25" t="s">
        <v>32</v>
      </c>
      <c r="P67" s="25" t="s">
        <v>33</v>
      </c>
      <c r="Q67" s="25"/>
      <c r="R67" s="25"/>
      <c r="S67" s="24" t="s">
        <v>34</v>
      </c>
      <c r="V67" s="16" t="str">
        <f t="shared" ca="1" si="6"/>
        <v>CD</v>
      </c>
      <c r="W67" s="14" t="str">
        <f t="shared" ca="1" si="6"/>
        <v>Chemical industry</v>
      </c>
      <c r="X67" s="3" t="str">
        <f>'EE investment costs'!D116</f>
        <v>TF-10</v>
      </c>
      <c r="Y67" s="3" t="str">
        <f>'EE investment costs'!E116</f>
        <v>Haulage Tractors, Trucks, Fishing boats</v>
      </c>
      <c r="AC67" s="123">
        <f>'EE investment costs'!C116</f>
        <v>1</v>
      </c>
      <c r="AD67" s="22"/>
    </row>
    <row r="68" spans="2:30">
      <c r="B68" s="14" t="str">
        <f t="shared" ca="1" si="0"/>
        <v>INDCDEFFMT-11</v>
      </c>
      <c r="C68" s="15" t="str">
        <f ca="1">"I"&amp;MID(B68,4,1)&amp;"D"&amp;MID(B68,9,2)</f>
        <v>ICDMT</v>
      </c>
      <c r="D68" s="16">
        <f>'EE investment costs'!$F$15</f>
        <v>2016</v>
      </c>
      <c r="E68" s="14">
        <f>VLOOKUP(X68,'EE investment costs'!$D$56:$R$656,15,0)</f>
        <v>3.875</v>
      </c>
      <c r="F68" s="17">
        <f ca="1">INDEX('EE investment costs'!$D$56:$R$656,MATCH(X68,'EE investment costs'!$D$56:$D$656,0),MATCH($V$8,'EE investment costs'!$D$56:$R$56,0))</f>
        <v>83.509592698631977</v>
      </c>
      <c r="I68" s="18">
        <v>1</v>
      </c>
      <c r="J68" s="18">
        <v>1</v>
      </c>
      <c r="K68" s="14">
        <f t="shared" ca="1" si="5"/>
        <v>8</v>
      </c>
      <c r="L68" s="23"/>
      <c r="M68" s="20" t="str">
        <f t="shared" ca="1" si="1"/>
        <v>INDCDEFFMT-11</v>
      </c>
      <c r="N68" s="21" t="str">
        <f t="shared" ca="1" si="4"/>
        <v>Chemical industry Saving Tech-Heat Medium Temp. up to 150C 1.1y</v>
      </c>
      <c r="O68" s="21" t="s">
        <v>32</v>
      </c>
      <c r="P68" s="21" t="s">
        <v>33</v>
      </c>
      <c r="Q68" s="21"/>
      <c r="R68" s="21"/>
      <c r="S68" s="20" t="s">
        <v>34</v>
      </c>
      <c r="V68" s="16" t="str">
        <f t="shared" ca="1" si="6"/>
        <v>CD</v>
      </c>
      <c r="W68" s="14" t="str">
        <f t="shared" ca="1" si="6"/>
        <v>Chemical industry</v>
      </c>
      <c r="X68" s="3" t="str">
        <f>'EE investment costs'!D117</f>
        <v>MT-11</v>
      </c>
      <c r="Y68" s="3" t="str">
        <f>'EE investment costs'!E117</f>
        <v>Heat Medium Temp. up to 150C</v>
      </c>
      <c r="AC68" s="123">
        <f>'EE investment costs'!C117</f>
        <v>1.1000000000000001</v>
      </c>
      <c r="AD68" s="22"/>
    </row>
    <row r="69" spans="2:30">
      <c r="B69" s="14" t="str">
        <f t="shared" ca="1" si="0"/>
        <v>INDCDEFFHT-11</v>
      </c>
      <c r="C69" s="15" t="str">
        <f t="shared" ca="1" si="3"/>
        <v>ICDHT</v>
      </c>
      <c r="D69" s="16">
        <f>'EE investment costs'!$F$15</f>
        <v>2016</v>
      </c>
      <c r="E69" s="14">
        <f>VLOOKUP(X69,'EE investment costs'!$D$56:$R$656,15,0)</f>
        <v>3.1</v>
      </c>
      <c r="F69" s="17">
        <f ca="1">INDEX('EE investment costs'!$D$56:$R$656,MATCH(X69,'EE investment costs'!$D$56:$D$656,0),MATCH($V$8,'EE investment costs'!$D$56:$R$56,0))</f>
        <v>97.440341708592555</v>
      </c>
      <c r="I69" s="18">
        <v>1</v>
      </c>
      <c r="J69" s="18">
        <v>1</v>
      </c>
      <c r="K69" s="14">
        <f t="shared" ca="1" si="5"/>
        <v>8</v>
      </c>
      <c r="L69" s="23"/>
      <c r="M69" s="19" t="str">
        <f t="shared" ca="1" si="1"/>
        <v>INDCDEFFHT-11</v>
      </c>
      <c r="N69" s="23" t="str">
        <f t="shared" ca="1" si="4"/>
        <v>Chemical industry Saving Tech-Heat High Temp. over 150C 1.1y</v>
      </c>
      <c r="O69" s="23" t="s">
        <v>32</v>
      </c>
      <c r="P69" s="23" t="s">
        <v>33</v>
      </c>
      <c r="Q69" s="23"/>
      <c r="R69" s="23"/>
      <c r="S69" s="19" t="s">
        <v>34</v>
      </c>
      <c r="V69" s="16" t="str">
        <f t="shared" ca="1" si="6"/>
        <v>CD</v>
      </c>
      <c r="W69" s="14" t="str">
        <f t="shared" ca="1" si="6"/>
        <v>Chemical industry</v>
      </c>
      <c r="X69" s="3" t="str">
        <f>'EE investment costs'!D118</f>
        <v>HT-11</v>
      </c>
      <c r="Y69" s="3" t="str">
        <f>'EE investment costs'!E118</f>
        <v>Heat High Temp. over 150C</v>
      </c>
      <c r="AC69" s="123">
        <f>'EE investment costs'!C118</f>
        <v>1.1000000000000001</v>
      </c>
      <c r="AD69" s="22"/>
    </row>
    <row r="70" spans="2:30">
      <c r="B70" s="14" t="str">
        <f t="shared" ca="1" si="0"/>
        <v>INDCDEFFRH-11</v>
      </c>
      <c r="C70" s="15" t="str">
        <f t="shared" ca="1" si="3"/>
        <v>ICDRH</v>
      </c>
      <c r="D70" s="16">
        <f>'EE investment costs'!$F$15</f>
        <v>2016</v>
      </c>
      <c r="E70" s="14">
        <f>VLOOKUP(X70,'EE investment costs'!$D$56:$R$656,15,0)</f>
        <v>12.4</v>
      </c>
      <c r="F70" s="17">
        <f ca="1">INDEX('EE investment costs'!$D$56:$R$656,MATCH(X70,'EE investment costs'!$D$56:$D$656,0),MATCH($V$8,'EE investment costs'!$D$56:$R$56,0))</f>
        <v>0</v>
      </c>
      <c r="I70" s="18">
        <v>1</v>
      </c>
      <c r="J70" s="18">
        <v>1</v>
      </c>
      <c r="K70" s="14">
        <f t="shared" ca="1" si="5"/>
        <v>8</v>
      </c>
      <c r="L70" s="23"/>
      <c r="M70" s="19" t="str">
        <f t="shared" ca="1" si="1"/>
        <v>INDCDEFFRH-11</v>
      </c>
      <c r="N70" s="23" t="str">
        <f t="shared" ca="1" si="4"/>
        <v>Chemical industry Saving Tech-Heat Room Heat 1.1y</v>
      </c>
      <c r="O70" s="23" t="s">
        <v>32</v>
      </c>
      <c r="P70" s="23" t="s">
        <v>33</v>
      </c>
      <c r="Q70" s="23"/>
      <c r="R70" s="23"/>
      <c r="S70" s="19" t="s">
        <v>34</v>
      </c>
      <c r="V70" s="16" t="str">
        <f t="shared" ca="1" si="6"/>
        <v>CD</v>
      </c>
      <c r="W70" s="14" t="str">
        <f t="shared" ca="1" si="6"/>
        <v>Chemical industry</v>
      </c>
      <c r="X70" s="3" t="str">
        <f>'EE investment costs'!D119</f>
        <v>RH-11</v>
      </c>
      <c r="Y70" s="3" t="str">
        <f>'EE investment costs'!E119</f>
        <v>Heat Room Heat</v>
      </c>
      <c r="AC70" s="123">
        <f>'EE investment costs'!C119</f>
        <v>1.1000000000000001</v>
      </c>
      <c r="AD70" s="22"/>
    </row>
    <row r="71" spans="2:30">
      <c r="B71" s="14" t="str">
        <f t="shared" ca="1" si="0"/>
        <v>INDCDEFFLA-11</v>
      </c>
      <c r="C71" s="15" t="str">
        <f t="shared" ca="1" si="3"/>
        <v>ICDLA</v>
      </c>
      <c r="D71" s="16">
        <f>'EE investment costs'!$F$15</f>
        <v>2016</v>
      </c>
      <c r="E71" s="14">
        <f>VLOOKUP(X71,'EE investment costs'!$D$56:$R$656,15,0)</f>
        <v>3.0940000000000003</v>
      </c>
      <c r="F71" s="17">
        <f ca="1">INDEX('EE investment costs'!$D$56:$R$656,MATCH(X71,'EE investment costs'!$D$56:$D$656,0),MATCH($V$8,'EE investment costs'!$D$56:$R$56,0))</f>
        <v>159.64469844938313</v>
      </c>
      <c r="I71" s="18">
        <v>1</v>
      </c>
      <c r="J71" s="18">
        <v>1</v>
      </c>
      <c r="K71" s="14">
        <f t="shared" ca="1" si="5"/>
        <v>8</v>
      </c>
      <c r="L71" s="23"/>
      <c r="M71" s="19" t="str">
        <f t="shared" ca="1" si="1"/>
        <v>INDCDEFFLA-11</v>
      </c>
      <c r="N71" s="23" t="str">
        <f t="shared" ca="1" si="4"/>
        <v>Chemical industry Saving Tech-Light 1.1y</v>
      </c>
      <c r="O71" s="23" t="s">
        <v>32</v>
      </c>
      <c r="P71" s="23" t="s">
        <v>33</v>
      </c>
      <c r="Q71" s="23"/>
      <c r="R71" s="23"/>
      <c r="S71" s="19" t="s">
        <v>34</v>
      </c>
      <c r="V71" s="16" t="str">
        <f t="shared" ca="1" si="6"/>
        <v>CD</v>
      </c>
      <c r="W71" s="14" t="str">
        <f t="shared" ca="1" si="6"/>
        <v>Chemical industry</v>
      </c>
      <c r="X71" s="3" t="str">
        <f>'EE investment costs'!D120</f>
        <v>LA-11</v>
      </c>
      <c r="Y71" s="3" t="str">
        <f>'EE investment costs'!E120</f>
        <v>Light</v>
      </c>
      <c r="AC71" s="123">
        <f>'EE investment costs'!C120</f>
        <v>1.1000000000000001</v>
      </c>
      <c r="AD71" s="22"/>
    </row>
    <row r="72" spans="2:30">
      <c r="B72" s="14" t="str">
        <f t="shared" ref="B72:B135" ca="1" si="7">M72</f>
        <v>INDCDEFFEM-11</v>
      </c>
      <c r="C72" s="15" t="str">
        <f t="shared" ca="1" si="3"/>
        <v>ICDEM</v>
      </c>
      <c r="D72" s="16">
        <f>'EE investment costs'!$F$15</f>
        <v>2016</v>
      </c>
      <c r="E72" s="14">
        <f>VLOOKUP(X72,'EE investment costs'!$D$56:$R$656,15,0)</f>
        <v>3.2486999999999995</v>
      </c>
      <c r="F72" s="17">
        <f ca="1">INDEX('EE investment costs'!$D$56:$R$656,MATCH(X72,'EE investment costs'!$D$56:$D$656,0),MATCH($V$8,'EE investment costs'!$D$56:$R$56,0))</f>
        <v>129.57168691580219</v>
      </c>
      <c r="I72" s="18">
        <v>1</v>
      </c>
      <c r="J72" s="18">
        <v>1</v>
      </c>
      <c r="K72" s="14">
        <f t="shared" ca="1" si="5"/>
        <v>8</v>
      </c>
      <c r="L72" s="23"/>
      <c r="M72" s="19" t="str">
        <f t="shared" ref="M72:M135" ca="1" si="8">CONCATENATE("IND",$V$8,"EFF",$X72)</f>
        <v>INDCDEFFEM-11</v>
      </c>
      <c r="N72" s="23" t="str">
        <f t="shared" ca="1" si="4"/>
        <v>Chemical industry Saving Tech-Electric Motors 1.1y</v>
      </c>
      <c r="O72" s="23" t="s">
        <v>32</v>
      </c>
      <c r="P72" s="23" t="s">
        <v>33</v>
      </c>
      <c r="Q72" s="23"/>
      <c r="R72" s="23"/>
      <c r="S72" s="19" t="s">
        <v>34</v>
      </c>
      <c r="V72" s="16" t="str">
        <f t="shared" ca="1" si="6"/>
        <v>CD</v>
      </c>
      <c r="W72" s="14" t="str">
        <f t="shared" ca="1" si="6"/>
        <v>Chemical industry</v>
      </c>
      <c r="X72" s="3" t="str">
        <f>'EE investment costs'!D121</f>
        <v>EM-11</v>
      </c>
      <c r="Y72" s="3" t="str">
        <f>'EE investment costs'!E121</f>
        <v>Electric Motors</v>
      </c>
      <c r="AC72" s="123">
        <f>'EE investment costs'!C121</f>
        <v>1.1000000000000001</v>
      </c>
      <c r="AD72" s="22"/>
    </row>
    <row r="73" spans="2:30">
      <c r="B73" s="14" t="str">
        <f t="shared" ca="1" si="7"/>
        <v>INDCDEFFTF-11</v>
      </c>
      <c r="C73" s="15" t="str">
        <f t="shared" ref="C73:C127" ca="1" si="9">"I"&amp;MID(B73,4,1)&amp;"D"&amp;MID(B73,9,2)</f>
        <v>ICDTF</v>
      </c>
      <c r="D73" s="16">
        <f>'EE investment costs'!$F$15</f>
        <v>2016</v>
      </c>
      <c r="E73" s="14">
        <f>VLOOKUP(X73,'EE investment costs'!$D$56:$R$656,15,0)</f>
        <v>5.1099999999999994</v>
      </c>
      <c r="F73" s="17">
        <f ca="1">INDEX('EE investment costs'!$D$56:$R$656,MATCH(X73,'EE investment costs'!$D$56:$D$656,0),MATCH($V$8,'EE investment costs'!$D$56:$R$56,0))</f>
        <v>161.63081076833683</v>
      </c>
      <c r="I73" s="18">
        <v>1</v>
      </c>
      <c r="J73" s="18">
        <v>1</v>
      </c>
      <c r="K73" s="14">
        <f t="shared" ca="1" si="5"/>
        <v>8</v>
      </c>
      <c r="L73" s="23"/>
      <c r="M73" s="19" t="str">
        <f t="shared" ca="1" si="8"/>
        <v>INDCDEFFTF-11</v>
      </c>
      <c r="N73" s="23" t="str">
        <f t="shared" ref="N73:N136" ca="1" si="10">$W$8&amp;" Saving Tech"&amp;"-"&amp;$Y73&amp;" "&amp;AC73&amp;"y"</f>
        <v>Chemical industry Saving Tech-Haulage Tractors, Trucks, Fishing boats 1.1y</v>
      </c>
      <c r="O73" s="23" t="s">
        <v>32</v>
      </c>
      <c r="P73" s="23" t="s">
        <v>33</v>
      </c>
      <c r="Q73" s="23"/>
      <c r="R73" s="23"/>
      <c r="S73" s="19" t="s">
        <v>34</v>
      </c>
      <c r="V73" s="16" t="str">
        <f t="shared" ca="1" si="6"/>
        <v>CD</v>
      </c>
      <c r="W73" s="14" t="str">
        <f t="shared" ca="1" si="6"/>
        <v>Chemical industry</v>
      </c>
      <c r="X73" s="3" t="str">
        <f>'EE investment costs'!D122</f>
        <v>TF-11</v>
      </c>
      <c r="Y73" s="3" t="str">
        <f>'EE investment costs'!E122</f>
        <v>Haulage Tractors, Trucks, Fishing boats</v>
      </c>
      <c r="AC73" s="123">
        <f>'EE investment costs'!C122</f>
        <v>1.1000000000000001</v>
      </c>
      <c r="AD73" s="22"/>
    </row>
    <row r="74" spans="2:30">
      <c r="B74" s="14" t="str">
        <f t="shared" ca="1" si="7"/>
        <v>INDCDEFFMT-12</v>
      </c>
      <c r="C74" s="15" t="str">
        <f t="shared" ca="1" si="9"/>
        <v>ICDMT</v>
      </c>
      <c r="D74" s="16">
        <f>'EE investment costs'!$F$15</f>
        <v>2016</v>
      </c>
      <c r="E74" s="14">
        <f>VLOOKUP(X74,'EE investment costs'!$D$56:$R$656,15,0)</f>
        <v>4</v>
      </c>
      <c r="F74" s="17">
        <f ca="1">INDEX('EE investment costs'!$D$56:$R$656,MATCH(X74,'EE investment costs'!$D$56:$D$656,0),MATCH($V$8,'EE investment costs'!$D$56:$R$56,0))</f>
        <v>102.58070582202323</v>
      </c>
      <c r="I74" s="18">
        <v>1</v>
      </c>
      <c r="J74" s="18">
        <v>1</v>
      </c>
      <c r="K74" s="14">
        <f t="shared" ref="K74:K137" ca="1" si="11">IF(F74&lt;500,1,0)+IF(F74&lt;600,1,0)+IF(F74&lt;700,1,0)+IF(F74&lt;800,1,0)+IF(F74&lt;900,1,0)+IF(F74&lt;1000,1,0)+IF(F74&lt;1100,1,0)+IF(F74&lt;1200,1,0)</f>
        <v>8</v>
      </c>
      <c r="L74" s="23"/>
      <c r="M74" s="19" t="str">
        <f t="shared" ca="1" si="8"/>
        <v>INDCDEFFMT-12</v>
      </c>
      <c r="N74" s="23" t="str">
        <f t="shared" ca="1" si="10"/>
        <v>Chemical industry Saving Tech-Heat Medium Temp. up to 150C 1.2y</v>
      </c>
      <c r="O74" s="23" t="s">
        <v>32</v>
      </c>
      <c r="P74" s="23" t="s">
        <v>33</v>
      </c>
      <c r="Q74" s="23"/>
      <c r="R74" s="23"/>
      <c r="S74" s="19" t="s">
        <v>34</v>
      </c>
      <c r="V74" s="16" t="str">
        <f t="shared" ref="V74:W137" ca="1" si="12">V73</f>
        <v>CD</v>
      </c>
      <c r="W74" s="14" t="str">
        <f t="shared" ca="1" si="12"/>
        <v>Chemical industry</v>
      </c>
      <c r="X74" s="3" t="str">
        <f>'EE investment costs'!D123</f>
        <v>MT-12</v>
      </c>
      <c r="Y74" s="3" t="str">
        <f>'EE investment costs'!E123</f>
        <v>Heat Medium Temp. up to 150C</v>
      </c>
      <c r="AC74" s="123">
        <f>'EE investment costs'!C123</f>
        <v>1.2</v>
      </c>
      <c r="AD74" s="22"/>
    </row>
    <row r="75" spans="2:30">
      <c r="B75" s="14" t="str">
        <f t="shared" ca="1" si="7"/>
        <v>INDCDEFFHT-12</v>
      </c>
      <c r="C75" s="15" t="str">
        <f t="shared" ca="1" si="9"/>
        <v>ICDHT</v>
      </c>
      <c r="D75" s="16">
        <f>'EE investment costs'!$F$15</f>
        <v>2016</v>
      </c>
      <c r="E75" s="14">
        <f>VLOOKUP(X75,'EE investment costs'!$D$56:$R$656,15,0)</f>
        <v>3.2</v>
      </c>
      <c r="F75" s="17">
        <f ca="1">INDEX('EE investment costs'!$D$56:$R$656,MATCH(X75,'EE investment costs'!$D$56:$D$656,0),MATCH($V$8,'EE investment costs'!$D$56:$R$56,0))</f>
        <v>111.87594788764329</v>
      </c>
      <c r="I75" s="18">
        <v>1</v>
      </c>
      <c r="J75" s="18">
        <v>1</v>
      </c>
      <c r="K75" s="14">
        <f t="shared" ca="1" si="11"/>
        <v>8</v>
      </c>
      <c r="L75" s="23"/>
      <c r="M75" s="19" t="str">
        <f t="shared" ca="1" si="8"/>
        <v>INDCDEFFHT-12</v>
      </c>
      <c r="N75" s="23" t="str">
        <f t="shared" ca="1" si="10"/>
        <v>Chemical industry Saving Tech-Heat High Temp. over 150C 1.2y</v>
      </c>
      <c r="O75" s="23" t="s">
        <v>32</v>
      </c>
      <c r="P75" s="23" t="s">
        <v>33</v>
      </c>
      <c r="Q75" s="23"/>
      <c r="R75" s="23"/>
      <c r="S75" s="19" t="s">
        <v>34</v>
      </c>
      <c r="V75" s="16" t="str">
        <f t="shared" ca="1" si="12"/>
        <v>CD</v>
      </c>
      <c r="W75" s="14" t="str">
        <f t="shared" ca="1" si="12"/>
        <v>Chemical industry</v>
      </c>
      <c r="X75" s="3" t="str">
        <f>'EE investment costs'!D124</f>
        <v>HT-12</v>
      </c>
      <c r="Y75" s="3" t="str">
        <f>'EE investment costs'!E124</f>
        <v>Heat High Temp. over 150C</v>
      </c>
      <c r="AC75" s="123">
        <f>'EE investment costs'!C124</f>
        <v>1.2</v>
      </c>
      <c r="AD75" s="22"/>
    </row>
    <row r="76" spans="2:30">
      <c r="B76" s="14" t="str">
        <f t="shared" ca="1" si="7"/>
        <v>INDCDEFFRH-12</v>
      </c>
      <c r="C76" s="15" t="str">
        <f t="shared" ca="1" si="9"/>
        <v>ICDRH</v>
      </c>
      <c r="D76" s="16">
        <f>'EE investment costs'!$F$15</f>
        <v>2016</v>
      </c>
      <c r="E76" s="14">
        <f>VLOOKUP(X76,'EE investment costs'!$D$56:$R$656,15,0)</f>
        <v>12.8</v>
      </c>
      <c r="F76" s="17">
        <f ca="1">INDEX('EE investment costs'!$D$56:$R$656,MATCH(X76,'EE investment costs'!$D$56:$D$656,0),MATCH($V$8,'EE investment costs'!$D$56:$R$56,0))</f>
        <v>0</v>
      </c>
      <c r="I76" s="18">
        <v>1</v>
      </c>
      <c r="J76" s="18">
        <v>1</v>
      </c>
      <c r="K76" s="14">
        <f t="shared" ca="1" si="11"/>
        <v>8</v>
      </c>
      <c r="L76" s="23"/>
      <c r="M76" s="19" t="str">
        <f t="shared" ca="1" si="8"/>
        <v>INDCDEFFRH-12</v>
      </c>
      <c r="N76" s="23" t="str">
        <f t="shared" ca="1" si="10"/>
        <v>Chemical industry Saving Tech-Heat Room Heat 1.2y</v>
      </c>
      <c r="O76" s="23" t="s">
        <v>32</v>
      </c>
      <c r="P76" s="23" t="s">
        <v>33</v>
      </c>
      <c r="Q76" s="23"/>
      <c r="R76" s="23"/>
      <c r="S76" s="19" t="s">
        <v>34</v>
      </c>
      <c r="V76" s="16" t="str">
        <f t="shared" ca="1" si="12"/>
        <v>CD</v>
      </c>
      <c r="W76" s="14" t="str">
        <f t="shared" ca="1" si="12"/>
        <v>Chemical industry</v>
      </c>
      <c r="X76" s="3" t="str">
        <f>'EE investment costs'!D125</f>
        <v>RH-12</v>
      </c>
      <c r="Y76" s="3" t="str">
        <f>'EE investment costs'!E125</f>
        <v>Heat Room Heat</v>
      </c>
      <c r="AC76" s="123">
        <f>'EE investment costs'!C125</f>
        <v>1.2</v>
      </c>
      <c r="AD76" s="22"/>
    </row>
    <row r="77" spans="2:30">
      <c r="B77" s="14" t="str">
        <f t="shared" ca="1" si="7"/>
        <v>INDCDEFFLA-12</v>
      </c>
      <c r="C77" s="15" t="str">
        <f t="shared" ca="1" si="9"/>
        <v>ICDLA</v>
      </c>
      <c r="D77" s="16">
        <f>'EE investment costs'!$F$15</f>
        <v>2016</v>
      </c>
      <c r="E77" s="14">
        <f>VLOOKUP(X77,'EE investment costs'!$D$56:$R$656,15,0)</f>
        <v>3.1280000000000001</v>
      </c>
      <c r="F77" s="17">
        <f ca="1">INDEX('EE investment costs'!$D$56:$R$656,MATCH(X77,'EE investment costs'!$D$56:$D$656,0),MATCH($V$8,'EE investment costs'!$D$56:$R$56,0))</f>
        <v>215.33918730858866</v>
      </c>
      <c r="I77" s="18">
        <v>1</v>
      </c>
      <c r="J77" s="18">
        <v>1</v>
      </c>
      <c r="K77" s="14">
        <f t="shared" ca="1" si="11"/>
        <v>8</v>
      </c>
      <c r="L77" s="23"/>
      <c r="M77" s="19" t="str">
        <f t="shared" ca="1" si="8"/>
        <v>INDCDEFFLA-12</v>
      </c>
      <c r="N77" s="23" t="str">
        <f t="shared" ca="1" si="10"/>
        <v>Chemical industry Saving Tech-Light 1.2y</v>
      </c>
      <c r="O77" s="23" t="s">
        <v>32</v>
      </c>
      <c r="P77" s="23" t="s">
        <v>33</v>
      </c>
      <c r="Q77" s="23"/>
      <c r="R77" s="23"/>
      <c r="S77" s="19" t="s">
        <v>34</v>
      </c>
      <c r="V77" s="16" t="str">
        <f t="shared" ca="1" si="12"/>
        <v>CD</v>
      </c>
      <c r="W77" s="14" t="str">
        <f t="shared" ca="1" si="12"/>
        <v>Chemical industry</v>
      </c>
      <c r="X77" s="3" t="str">
        <f>'EE investment costs'!D126</f>
        <v>LA-12</v>
      </c>
      <c r="Y77" s="3" t="str">
        <f>'EE investment costs'!E126</f>
        <v>Light</v>
      </c>
      <c r="AC77" s="123">
        <f>'EE investment costs'!C126</f>
        <v>1.2</v>
      </c>
      <c r="AD77" s="22"/>
    </row>
    <row r="78" spans="2:30">
      <c r="B78" s="14" t="str">
        <f t="shared" ca="1" si="7"/>
        <v>INDCDEFFEM-12</v>
      </c>
      <c r="C78" s="15" t="str">
        <f t="shared" ca="1" si="9"/>
        <v>ICDEM</v>
      </c>
      <c r="D78" s="16">
        <f>'EE investment costs'!$F$15</f>
        <v>2016</v>
      </c>
      <c r="E78" s="14">
        <f>VLOOKUP(X78,'EE investment costs'!$D$56:$R$656,15,0)</f>
        <v>3.2843999999999998</v>
      </c>
      <c r="F78" s="17">
        <f ca="1">INDEX('EE investment costs'!$D$56:$R$656,MATCH(X78,'EE investment costs'!$D$56:$D$656,0),MATCH($V$8,'EE investment costs'!$D$56:$R$56,0))</f>
        <v>184.43965027200571</v>
      </c>
      <c r="I78" s="18">
        <v>1</v>
      </c>
      <c r="J78" s="18">
        <v>1</v>
      </c>
      <c r="K78" s="14">
        <f t="shared" ca="1" si="11"/>
        <v>8</v>
      </c>
      <c r="L78" s="23"/>
      <c r="M78" s="19" t="str">
        <f t="shared" ca="1" si="8"/>
        <v>INDCDEFFEM-12</v>
      </c>
      <c r="N78" s="23" t="str">
        <f t="shared" ca="1" si="10"/>
        <v>Chemical industry Saving Tech-Electric Motors 1.2y</v>
      </c>
      <c r="O78" s="23" t="s">
        <v>32</v>
      </c>
      <c r="P78" s="23" t="s">
        <v>33</v>
      </c>
      <c r="Q78" s="23"/>
      <c r="R78" s="23"/>
      <c r="S78" s="19" t="s">
        <v>34</v>
      </c>
      <c r="V78" s="16" t="str">
        <f t="shared" ca="1" si="12"/>
        <v>CD</v>
      </c>
      <c r="W78" s="14" t="str">
        <f t="shared" ca="1" si="12"/>
        <v>Chemical industry</v>
      </c>
      <c r="X78" s="3" t="str">
        <f>'EE investment costs'!D127</f>
        <v>EM-12</v>
      </c>
      <c r="Y78" s="3" t="str">
        <f>'EE investment costs'!E127</f>
        <v>Electric Motors</v>
      </c>
      <c r="AC78" s="123">
        <f>'EE investment costs'!C127</f>
        <v>1.2</v>
      </c>
      <c r="AD78" s="22"/>
    </row>
    <row r="79" spans="2:30">
      <c r="B79" s="14" t="str">
        <f t="shared" ca="1" si="7"/>
        <v>INDCDEFFTF-12</v>
      </c>
      <c r="C79" s="15" t="str">
        <f t="shared" ca="1" si="9"/>
        <v>ICDTF</v>
      </c>
      <c r="D79" s="16">
        <f>'EE investment costs'!$F$15</f>
        <v>2016</v>
      </c>
      <c r="E79" s="14">
        <f>VLOOKUP(X79,'EE investment costs'!$D$56:$R$656,15,0)</f>
        <v>5.3199999999999985</v>
      </c>
      <c r="F79" s="17">
        <f ca="1">INDEX('EE investment costs'!$D$56:$R$656,MATCH(X79,'EE investment costs'!$D$56:$D$656,0),MATCH($V$8,'EE investment costs'!$D$56:$R$56,0))</f>
        <v>176.32452083818563</v>
      </c>
      <c r="I79" s="18">
        <v>1</v>
      </c>
      <c r="J79" s="18">
        <v>1</v>
      </c>
      <c r="K79" s="14">
        <f t="shared" ca="1" si="11"/>
        <v>8</v>
      </c>
      <c r="L79" s="23"/>
      <c r="M79" s="19" t="str">
        <f t="shared" ca="1" si="8"/>
        <v>INDCDEFFTF-12</v>
      </c>
      <c r="N79" s="23" t="str">
        <f t="shared" ca="1" si="10"/>
        <v>Chemical industry Saving Tech-Haulage Tractors, Trucks, Fishing boats 1.2y</v>
      </c>
      <c r="O79" s="23" t="s">
        <v>32</v>
      </c>
      <c r="P79" s="23" t="s">
        <v>33</v>
      </c>
      <c r="Q79" s="23"/>
      <c r="R79" s="23"/>
      <c r="S79" s="19" t="s">
        <v>34</v>
      </c>
      <c r="V79" s="16" t="str">
        <f t="shared" ca="1" si="12"/>
        <v>CD</v>
      </c>
      <c r="W79" s="14" t="str">
        <f t="shared" ca="1" si="12"/>
        <v>Chemical industry</v>
      </c>
      <c r="X79" s="3" t="str">
        <f>'EE investment costs'!D128</f>
        <v>TF-12</v>
      </c>
      <c r="Y79" s="3" t="str">
        <f>'EE investment costs'!E128</f>
        <v>Haulage Tractors, Trucks, Fishing boats</v>
      </c>
      <c r="AC79" s="123">
        <f>'EE investment costs'!C128</f>
        <v>1.2</v>
      </c>
      <c r="AD79" s="22"/>
    </row>
    <row r="80" spans="2:30">
      <c r="B80" s="14" t="str">
        <f t="shared" ca="1" si="7"/>
        <v>INDCDEFFMT-13</v>
      </c>
      <c r="C80" s="15" t="str">
        <f t="shared" ca="1" si="9"/>
        <v>ICDMT</v>
      </c>
      <c r="D80" s="16">
        <f>'EE investment costs'!$F$15</f>
        <v>2016</v>
      </c>
      <c r="E80" s="14">
        <f>VLOOKUP(X80,'EE investment costs'!$D$56:$R$656,15,0)</f>
        <v>4.125</v>
      </c>
      <c r="F80" s="17">
        <f ca="1">INDEX('EE investment costs'!$D$56:$R$656,MATCH(X80,'EE investment costs'!$D$56:$D$656,0),MATCH($V$8,'EE investment costs'!$D$56:$R$56,0))</f>
        <v>121.65181894541453</v>
      </c>
      <c r="I80" s="18">
        <v>1</v>
      </c>
      <c r="J80" s="18">
        <v>1</v>
      </c>
      <c r="K80" s="14">
        <f t="shared" ca="1" si="11"/>
        <v>8</v>
      </c>
      <c r="M80" s="19" t="str">
        <f t="shared" ca="1" si="8"/>
        <v>INDCDEFFMT-13</v>
      </c>
      <c r="N80" s="23" t="str">
        <f t="shared" ca="1" si="10"/>
        <v>Chemical industry Saving Tech-Heat Medium Temp. up to 150C 1.3y</v>
      </c>
      <c r="O80" s="23" t="s">
        <v>32</v>
      </c>
      <c r="P80" s="23" t="s">
        <v>33</v>
      </c>
      <c r="Q80" s="23"/>
      <c r="R80" s="23"/>
      <c r="S80" s="19" t="s">
        <v>34</v>
      </c>
      <c r="V80" s="16" t="str">
        <f t="shared" ca="1" si="12"/>
        <v>CD</v>
      </c>
      <c r="W80" s="14" t="str">
        <f t="shared" ca="1" si="12"/>
        <v>Chemical industry</v>
      </c>
      <c r="X80" s="3" t="str">
        <f>'EE investment costs'!D129</f>
        <v>MT-13</v>
      </c>
      <c r="Y80" s="3" t="str">
        <f>'EE investment costs'!E129</f>
        <v>Heat Medium Temp. up to 150C</v>
      </c>
      <c r="AC80" s="123">
        <f>'EE investment costs'!C129</f>
        <v>1.3</v>
      </c>
      <c r="AD80" s="22"/>
    </row>
    <row r="81" spans="2:30">
      <c r="B81" s="14" t="str">
        <f t="shared" ca="1" si="7"/>
        <v>INDCDEFFHT-13</v>
      </c>
      <c r="C81" s="15" t="str">
        <f t="shared" ca="1" si="9"/>
        <v>ICDHT</v>
      </c>
      <c r="D81" s="16">
        <f>'EE investment costs'!$F$15</f>
        <v>2016</v>
      </c>
      <c r="E81" s="14">
        <f>VLOOKUP(X81,'EE investment costs'!$D$56:$R$656,15,0)</f>
        <v>3.3</v>
      </c>
      <c r="F81" s="17">
        <f ca="1">INDEX('EE investment costs'!$D$56:$R$656,MATCH(X81,'EE investment costs'!$D$56:$D$656,0),MATCH($V$8,'EE investment costs'!$D$56:$R$56,0))</f>
        <v>126.31155406669406</v>
      </c>
      <c r="I81" s="18">
        <v>1</v>
      </c>
      <c r="J81" s="18">
        <v>1</v>
      </c>
      <c r="K81" s="14">
        <f t="shared" ca="1" si="11"/>
        <v>8</v>
      </c>
      <c r="M81" s="19" t="str">
        <f t="shared" ca="1" si="8"/>
        <v>INDCDEFFHT-13</v>
      </c>
      <c r="N81" s="23" t="str">
        <f t="shared" ca="1" si="10"/>
        <v>Chemical industry Saving Tech-Heat High Temp. over 150C 1.3y</v>
      </c>
      <c r="O81" s="23" t="s">
        <v>32</v>
      </c>
      <c r="P81" s="23" t="s">
        <v>33</v>
      </c>
      <c r="Q81" s="23"/>
      <c r="R81" s="23"/>
      <c r="S81" s="19" t="s">
        <v>34</v>
      </c>
      <c r="V81" s="16" t="str">
        <f t="shared" ca="1" si="12"/>
        <v>CD</v>
      </c>
      <c r="W81" s="14" t="str">
        <f t="shared" ca="1" si="12"/>
        <v>Chemical industry</v>
      </c>
      <c r="X81" s="3" t="str">
        <f>'EE investment costs'!D130</f>
        <v>HT-13</v>
      </c>
      <c r="Y81" s="3" t="str">
        <f>'EE investment costs'!E130</f>
        <v>Heat High Temp. over 150C</v>
      </c>
      <c r="AC81" s="123">
        <f>'EE investment costs'!C130</f>
        <v>1.3</v>
      </c>
      <c r="AD81" s="22"/>
    </row>
    <row r="82" spans="2:30">
      <c r="B82" s="14" t="str">
        <f t="shared" ca="1" si="7"/>
        <v>INDCDEFFRH-13</v>
      </c>
      <c r="C82" s="15" t="str">
        <f t="shared" ca="1" si="9"/>
        <v>ICDRH</v>
      </c>
      <c r="D82" s="16">
        <f>'EE investment costs'!$F$15</f>
        <v>2016</v>
      </c>
      <c r="E82" s="14">
        <f>VLOOKUP(X82,'EE investment costs'!$D$56:$R$656,15,0)</f>
        <v>13.2</v>
      </c>
      <c r="F82" s="17">
        <f ca="1">INDEX('EE investment costs'!$D$56:$R$656,MATCH(X82,'EE investment costs'!$D$56:$D$656,0),MATCH($V$8,'EE investment costs'!$D$56:$R$56,0))</f>
        <v>0</v>
      </c>
      <c r="I82" s="18">
        <v>1</v>
      </c>
      <c r="J82" s="18">
        <v>1</v>
      </c>
      <c r="K82" s="14">
        <f t="shared" ca="1" si="11"/>
        <v>8</v>
      </c>
      <c r="M82" s="19" t="str">
        <f t="shared" ca="1" si="8"/>
        <v>INDCDEFFRH-13</v>
      </c>
      <c r="N82" s="23" t="str">
        <f t="shared" ca="1" si="10"/>
        <v>Chemical industry Saving Tech-Heat Room Heat 1.3y</v>
      </c>
      <c r="O82" s="23" t="s">
        <v>32</v>
      </c>
      <c r="P82" s="23" t="s">
        <v>33</v>
      </c>
      <c r="Q82" s="23"/>
      <c r="R82" s="23"/>
      <c r="S82" s="19" t="s">
        <v>34</v>
      </c>
      <c r="V82" s="16" t="str">
        <f t="shared" ca="1" si="12"/>
        <v>CD</v>
      </c>
      <c r="W82" s="14" t="str">
        <f t="shared" ca="1" si="12"/>
        <v>Chemical industry</v>
      </c>
      <c r="X82" s="3" t="str">
        <f>'EE investment costs'!D131</f>
        <v>RH-13</v>
      </c>
      <c r="Y82" s="3" t="str">
        <f>'EE investment costs'!E131</f>
        <v>Heat Room Heat</v>
      </c>
      <c r="AC82" s="123">
        <f>'EE investment costs'!C131</f>
        <v>1.3</v>
      </c>
      <c r="AD82" s="22"/>
    </row>
    <row r="83" spans="2:30">
      <c r="B83" s="14" t="str">
        <f t="shared" ca="1" si="7"/>
        <v>INDCDEFFLA-13</v>
      </c>
      <c r="C83" s="15" t="str">
        <f t="shared" ca="1" si="9"/>
        <v>ICDLA</v>
      </c>
      <c r="D83" s="16">
        <f>'EE investment costs'!$F$15</f>
        <v>2016</v>
      </c>
      <c r="E83" s="14">
        <f>VLOOKUP(X83,'EE investment costs'!$D$56:$R$656,15,0)</f>
        <v>3.1619999999999999</v>
      </c>
      <c r="F83" s="17">
        <f ca="1">INDEX('EE investment costs'!$D$56:$R$656,MATCH(X83,'EE investment costs'!$D$56:$D$656,0),MATCH($V$8,'EE investment costs'!$D$56:$R$56,0))</f>
        <v>271.03367616779428</v>
      </c>
      <c r="I83" s="18">
        <v>1</v>
      </c>
      <c r="J83" s="18">
        <v>1</v>
      </c>
      <c r="K83" s="14">
        <f t="shared" ca="1" si="11"/>
        <v>8</v>
      </c>
      <c r="M83" s="19" t="str">
        <f t="shared" ca="1" si="8"/>
        <v>INDCDEFFLA-13</v>
      </c>
      <c r="N83" s="23" t="str">
        <f t="shared" ca="1" si="10"/>
        <v>Chemical industry Saving Tech-Light 1.3y</v>
      </c>
      <c r="O83" s="23" t="s">
        <v>32</v>
      </c>
      <c r="P83" s="23" t="s">
        <v>33</v>
      </c>
      <c r="Q83" s="23"/>
      <c r="R83" s="23"/>
      <c r="S83" s="19" t="s">
        <v>34</v>
      </c>
      <c r="V83" s="16" t="str">
        <f t="shared" ca="1" si="12"/>
        <v>CD</v>
      </c>
      <c r="W83" s="14" t="str">
        <f t="shared" ca="1" si="12"/>
        <v>Chemical industry</v>
      </c>
      <c r="X83" s="3" t="str">
        <f>'EE investment costs'!D132</f>
        <v>LA-13</v>
      </c>
      <c r="Y83" s="3" t="str">
        <f>'EE investment costs'!E132</f>
        <v>Light</v>
      </c>
      <c r="AC83" s="123">
        <f>'EE investment costs'!C132</f>
        <v>1.3</v>
      </c>
      <c r="AD83" s="22"/>
    </row>
    <row r="84" spans="2:30">
      <c r="B84" s="14" t="str">
        <f t="shared" ca="1" si="7"/>
        <v>INDCDEFFEM-13</v>
      </c>
      <c r="C84" s="15" t="str">
        <f t="shared" ca="1" si="9"/>
        <v>ICDEM</v>
      </c>
      <c r="D84" s="16">
        <f>'EE investment costs'!$F$15</f>
        <v>2016</v>
      </c>
      <c r="E84" s="14">
        <f>VLOOKUP(X84,'EE investment costs'!$D$56:$R$656,15,0)</f>
        <v>3.3200999999999996</v>
      </c>
      <c r="F84" s="17">
        <f ca="1">INDEX('EE investment costs'!$D$56:$R$656,MATCH(X84,'EE investment costs'!$D$56:$D$656,0),MATCH($V$8,'EE investment costs'!$D$56:$R$56,0))</f>
        <v>239.3076136282092</v>
      </c>
      <c r="I84" s="18">
        <v>1</v>
      </c>
      <c r="J84" s="18">
        <v>1</v>
      </c>
      <c r="K84" s="14">
        <f t="shared" ca="1" si="11"/>
        <v>8</v>
      </c>
      <c r="M84" s="19" t="str">
        <f t="shared" ca="1" si="8"/>
        <v>INDCDEFFEM-13</v>
      </c>
      <c r="N84" s="23" t="str">
        <f t="shared" ca="1" si="10"/>
        <v>Chemical industry Saving Tech-Electric Motors 1.3y</v>
      </c>
      <c r="O84" s="23" t="s">
        <v>32</v>
      </c>
      <c r="P84" s="23" t="s">
        <v>33</v>
      </c>
      <c r="Q84" s="23"/>
      <c r="R84" s="23"/>
      <c r="S84" s="19" t="s">
        <v>34</v>
      </c>
      <c r="V84" s="16" t="str">
        <f t="shared" ca="1" si="12"/>
        <v>CD</v>
      </c>
      <c r="W84" s="14" t="str">
        <f t="shared" ca="1" si="12"/>
        <v>Chemical industry</v>
      </c>
      <c r="X84" s="3" t="str">
        <f>'EE investment costs'!D133</f>
        <v>EM-13</v>
      </c>
      <c r="Y84" s="3" t="str">
        <f>'EE investment costs'!E133</f>
        <v>Electric Motors</v>
      </c>
      <c r="AC84" s="123">
        <f>'EE investment costs'!C133</f>
        <v>1.3</v>
      </c>
      <c r="AD84" s="22"/>
    </row>
    <row r="85" spans="2:30">
      <c r="B85" s="14" t="str">
        <f t="shared" ca="1" si="7"/>
        <v>INDCDEFFTF-13</v>
      </c>
      <c r="C85" s="15" t="str">
        <f t="shared" ca="1" si="9"/>
        <v>ICDTF</v>
      </c>
      <c r="D85" s="16">
        <f>'EE investment costs'!$F$15</f>
        <v>2016</v>
      </c>
      <c r="E85" s="14">
        <f>VLOOKUP(X85,'EE investment costs'!$D$56:$R$656,15,0)</f>
        <v>5.5299999999999994</v>
      </c>
      <c r="F85" s="17">
        <f ca="1">INDEX('EE investment costs'!$D$56:$R$656,MATCH(X85,'EE investment costs'!$D$56:$D$656,0),MATCH($V$8,'EE investment costs'!$D$56:$R$56,0))</f>
        <v>191.01823090803444</v>
      </c>
      <c r="I85" s="18">
        <v>1</v>
      </c>
      <c r="J85" s="18">
        <v>1</v>
      </c>
      <c r="K85" s="14">
        <f t="shared" ca="1" si="11"/>
        <v>8</v>
      </c>
      <c r="M85" s="19" t="str">
        <f t="shared" ca="1" si="8"/>
        <v>INDCDEFFTF-13</v>
      </c>
      <c r="N85" s="23" t="str">
        <f t="shared" ca="1" si="10"/>
        <v>Chemical industry Saving Tech-Haulage Tractors, Trucks, Fishing boats 1.3y</v>
      </c>
      <c r="O85" s="23" t="s">
        <v>32</v>
      </c>
      <c r="P85" s="23" t="s">
        <v>33</v>
      </c>
      <c r="Q85" s="23"/>
      <c r="R85" s="23"/>
      <c r="S85" s="19" t="s">
        <v>34</v>
      </c>
      <c r="V85" s="16" t="str">
        <f t="shared" ca="1" si="12"/>
        <v>CD</v>
      </c>
      <c r="W85" s="14" t="str">
        <f t="shared" ca="1" si="12"/>
        <v>Chemical industry</v>
      </c>
      <c r="X85" s="3" t="str">
        <f>'EE investment costs'!D134</f>
        <v>TF-13</v>
      </c>
      <c r="Y85" s="3" t="str">
        <f>'EE investment costs'!E134</f>
        <v>Haulage Tractors, Trucks, Fishing boats</v>
      </c>
      <c r="AC85" s="123">
        <f>'EE investment costs'!C134</f>
        <v>1.3</v>
      </c>
      <c r="AD85" s="22"/>
    </row>
    <row r="86" spans="2:30">
      <c r="B86" s="14" t="str">
        <f t="shared" ca="1" si="7"/>
        <v>INDCDEFFMT-14</v>
      </c>
      <c r="C86" s="15" t="str">
        <f t="shared" ca="1" si="9"/>
        <v>ICDMT</v>
      </c>
      <c r="D86" s="16">
        <f>'EE investment costs'!$F$15</f>
        <v>2016</v>
      </c>
      <c r="E86" s="14">
        <f>VLOOKUP(X86,'EE investment costs'!$D$56:$R$656,15,0)</f>
        <v>4.25</v>
      </c>
      <c r="F86" s="17">
        <f ca="1">INDEX('EE investment costs'!$D$56:$R$656,MATCH(X86,'EE investment costs'!$D$56:$D$656,0),MATCH($V$8,'EE investment costs'!$D$56:$R$56,0))</f>
        <v>140.72293206880579</v>
      </c>
      <c r="I86" s="18">
        <v>1</v>
      </c>
      <c r="J86" s="18">
        <v>1</v>
      </c>
      <c r="K86" s="14">
        <f t="shared" ca="1" si="11"/>
        <v>8</v>
      </c>
      <c r="L86" s="23"/>
      <c r="M86" s="19" t="str">
        <f t="shared" ca="1" si="8"/>
        <v>INDCDEFFMT-14</v>
      </c>
      <c r="N86" s="23" t="str">
        <f t="shared" ca="1" si="10"/>
        <v>Chemical industry Saving Tech-Heat Medium Temp. up to 150C 1.4y</v>
      </c>
      <c r="O86" s="23" t="s">
        <v>32</v>
      </c>
      <c r="P86" s="23" t="s">
        <v>33</v>
      </c>
      <c r="Q86" s="23"/>
      <c r="R86" s="23"/>
      <c r="S86" s="19" t="s">
        <v>34</v>
      </c>
      <c r="V86" s="16" t="str">
        <f t="shared" ca="1" si="12"/>
        <v>CD</v>
      </c>
      <c r="W86" s="14" t="str">
        <f t="shared" ca="1" si="12"/>
        <v>Chemical industry</v>
      </c>
      <c r="X86" s="3" t="str">
        <f>'EE investment costs'!D135</f>
        <v>MT-14</v>
      </c>
      <c r="Y86" s="3" t="str">
        <f>'EE investment costs'!E135</f>
        <v>Heat Medium Temp. up to 150C</v>
      </c>
      <c r="AC86" s="123">
        <f>'EE investment costs'!C135</f>
        <v>1.4</v>
      </c>
      <c r="AD86" s="22"/>
    </row>
    <row r="87" spans="2:30">
      <c r="B87" s="14" t="str">
        <f t="shared" ca="1" si="7"/>
        <v>INDCDEFFHT-14</v>
      </c>
      <c r="C87" s="15" t="str">
        <f t="shared" ca="1" si="9"/>
        <v>ICDHT</v>
      </c>
      <c r="D87" s="16">
        <f>'EE investment costs'!$F$15</f>
        <v>2016</v>
      </c>
      <c r="E87" s="14">
        <f>VLOOKUP(X87,'EE investment costs'!$D$56:$R$656,15,0)</f>
        <v>3.4</v>
      </c>
      <c r="F87" s="17">
        <f ca="1">INDEX('EE investment costs'!$D$56:$R$656,MATCH(X87,'EE investment costs'!$D$56:$D$656,0),MATCH($V$8,'EE investment costs'!$D$56:$R$56,0))</f>
        <v>140.74716024574479</v>
      </c>
      <c r="I87" s="18">
        <v>1</v>
      </c>
      <c r="J87" s="18">
        <v>1</v>
      </c>
      <c r="K87" s="14">
        <f t="shared" ca="1" si="11"/>
        <v>8</v>
      </c>
      <c r="L87" s="23"/>
      <c r="M87" s="19" t="str">
        <f t="shared" ca="1" si="8"/>
        <v>INDCDEFFHT-14</v>
      </c>
      <c r="N87" s="23" t="str">
        <f t="shared" ca="1" si="10"/>
        <v>Chemical industry Saving Tech-Heat High Temp. over 150C 1.4y</v>
      </c>
      <c r="O87" s="23" t="s">
        <v>32</v>
      </c>
      <c r="P87" s="23" t="s">
        <v>33</v>
      </c>
      <c r="Q87" s="23"/>
      <c r="R87" s="23"/>
      <c r="S87" s="19" t="s">
        <v>34</v>
      </c>
      <c r="V87" s="16" t="str">
        <f t="shared" ca="1" si="12"/>
        <v>CD</v>
      </c>
      <c r="W87" s="14" t="str">
        <f t="shared" ca="1" si="12"/>
        <v>Chemical industry</v>
      </c>
      <c r="X87" s="3" t="str">
        <f>'EE investment costs'!D136</f>
        <v>HT-14</v>
      </c>
      <c r="Y87" s="3" t="str">
        <f>'EE investment costs'!E136</f>
        <v>Heat High Temp. over 150C</v>
      </c>
      <c r="AC87" s="123">
        <f>'EE investment costs'!C136</f>
        <v>1.4</v>
      </c>
      <c r="AD87" s="22"/>
    </row>
    <row r="88" spans="2:30">
      <c r="B88" s="14" t="str">
        <f t="shared" ca="1" si="7"/>
        <v>INDCDEFFRH-14</v>
      </c>
      <c r="C88" s="15" t="str">
        <f t="shared" ca="1" si="9"/>
        <v>ICDRH</v>
      </c>
      <c r="D88" s="16">
        <f>'EE investment costs'!$F$15</f>
        <v>2016</v>
      </c>
      <c r="E88" s="14">
        <f>VLOOKUP(X88,'EE investment costs'!$D$56:$R$656,15,0)</f>
        <v>13.6</v>
      </c>
      <c r="F88" s="17">
        <f ca="1">INDEX('EE investment costs'!$D$56:$R$656,MATCH(X88,'EE investment costs'!$D$56:$D$656,0),MATCH($V$8,'EE investment costs'!$D$56:$R$56,0))</f>
        <v>0</v>
      </c>
      <c r="I88" s="18">
        <v>1</v>
      </c>
      <c r="J88" s="18">
        <v>1</v>
      </c>
      <c r="K88" s="14">
        <f t="shared" ca="1" si="11"/>
        <v>8</v>
      </c>
      <c r="L88" s="23"/>
      <c r="M88" s="19" t="str">
        <f t="shared" ca="1" si="8"/>
        <v>INDCDEFFRH-14</v>
      </c>
      <c r="N88" s="23" t="str">
        <f t="shared" ca="1" si="10"/>
        <v>Chemical industry Saving Tech-Heat Room Heat 1.4y</v>
      </c>
      <c r="O88" s="23" t="s">
        <v>32</v>
      </c>
      <c r="P88" s="23" t="s">
        <v>33</v>
      </c>
      <c r="Q88" s="23"/>
      <c r="R88" s="23"/>
      <c r="S88" s="19" t="s">
        <v>34</v>
      </c>
      <c r="V88" s="16" t="str">
        <f t="shared" ca="1" si="12"/>
        <v>CD</v>
      </c>
      <c r="W88" s="14" t="str">
        <f t="shared" ca="1" si="12"/>
        <v>Chemical industry</v>
      </c>
      <c r="X88" s="3" t="str">
        <f>'EE investment costs'!D137</f>
        <v>RH-14</v>
      </c>
      <c r="Y88" s="3" t="str">
        <f>'EE investment costs'!E137</f>
        <v>Heat Room Heat</v>
      </c>
      <c r="AC88" s="123">
        <f>'EE investment costs'!C137</f>
        <v>1.4</v>
      </c>
      <c r="AD88" s="22"/>
    </row>
    <row r="89" spans="2:30">
      <c r="B89" s="14" t="str">
        <f t="shared" ca="1" si="7"/>
        <v>INDCDEFFLA-14</v>
      </c>
      <c r="C89" s="15" t="str">
        <f t="shared" ca="1" si="9"/>
        <v>ICDLA</v>
      </c>
      <c r="D89" s="16">
        <f>'EE investment costs'!$F$15</f>
        <v>2016</v>
      </c>
      <c r="E89" s="14">
        <f>VLOOKUP(X89,'EE investment costs'!$D$56:$R$656,15,0)</f>
        <v>3.1959999999999997</v>
      </c>
      <c r="F89" s="17">
        <f ca="1">INDEX('EE investment costs'!$D$56:$R$656,MATCH(X89,'EE investment costs'!$D$56:$D$656,0),MATCH($V$8,'EE investment costs'!$D$56:$R$56,0))</f>
        <v>326.72816502699976</v>
      </c>
      <c r="I89" s="18">
        <v>1</v>
      </c>
      <c r="J89" s="18">
        <v>1</v>
      </c>
      <c r="K89" s="14">
        <f t="shared" ca="1" si="11"/>
        <v>8</v>
      </c>
      <c r="L89" s="23"/>
      <c r="M89" s="19" t="str">
        <f t="shared" ca="1" si="8"/>
        <v>INDCDEFFLA-14</v>
      </c>
      <c r="N89" s="23" t="str">
        <f t="shared" ca="1" si="10"/>
        <v>Chemical industry Saving Tech-Light 1.4y</v>
      </c>
      <c r="O89" s="23" t="s">
        <v>32</v>
      </c>
      <c r="P89" s="23" t="s">
        <v>33</v>
      </c>
      <c r="Q89" s="23"/>
      <c r="R89" s="23"/>
      <c r="S89" s="19" t="s">
        <v>34</v>
      </c>
      <c r="V89" s="16" t="str">
        <f t="shared" ca="1" si="12"/>
        <v>CD</v>
      </c>
      <c r="W89" s="14" t="str">
        <f t="shared" ca="1" si="12"/>
        <v>Chemical industry</v>
      </c>
      <c r="X89" s="3" t="str">
        <f>'EE investment costs'!D138</f>
        <v>LA-14</v>
      </c>
      <c r="Y89" s="3" t="str">
        <f>'EE investment costs'!E138</f>
        <v>Light</v>
      </c>
      <c r="AC89" s="123">
        <f>'EE investment costs'!C138</f>
        <v>1.4</v>
      </c>
      <c r="AD89" s="22"/>
    </row>
    <row r="90" spans="2:30">
      <c r="B90" s="14" t="str">
        <f t="shared" ca="1" si="7"/>
        <v>INDCDEFFEM-14</v>
      </c>
      <c r="C90" s="15" t="str">
        <f t="shared" ca="1" si="9"/>
        <v>ICDEM</v>
      </c>
      <c r="D90" s="16">
        <f>'EE investment costs'!$F$15</f>
        <v>2016</v>
      </c>
      <c r="E90" s="14">
        <f>VLOOKUP(X90,'EE investment costs'!$D$56:$R$656,15,0)</f>
        <v>3.3557999999999995</v>
      </c>
      <c r="F90" s="17">
        <f ca="1">INDEX('EE investment costs'!$D$56:$R$656,MATCH(X90,'EE investment costs'!$D$56:$D$656,0),MATCH($V$8,'EE investment costs'!$D$56:$R$56,0))</f>
        <v>294.17557698441271</v>
      </c>
      <c r="I90" s="18">
        <v>1</v>
      </c>
      <c r="J90" s="18">
        <v>1</v>
      </c>
      <c r="K90" s="14">
        <f t="shared" ca="1" si="11"/>
        <v>8</v>
      </c>
      <c r="L90" s="23"/>
      <c r="M90" s="19" t="str">
        <f t="shared" ca="1" si="8"/>
        <v>INDCDEFFEM-14</v>
      </c>
      <c r="N90" s="23" t="str">
        <f t="shared" ca="1" si="10"/>
        <v>Chemical industry Saving Tech-Electric Motors 1.4y</v>
      </c>
      <c r="O90" s="23" t="s">
        <v>32</v>
      </c>
      <c r="P90" s="23" t="s">
        <v>33</v>
      </c>
      <c r="Q90" s="23"/>
      <c r="R90" s="23"/>
      <c r="S90" s="19" t="s">
        <v>34</v>
      </c>
      <c r="V90" s="16" t="str">
        <f t="shared" ca="1" si="12"/>
        <v>CD</v>
      </c>
      <c r="W90" s="14" t="str">
        <f t="shared" ca="1" si="12"/>
        <v>Chemical industry</v>
      </c>
      <c r="X90" s="3" t="str">
        <f>'EE investment costs'!D139</f>
        <v>EM-14</v>
      </c>
      <c r="Y90" s="3" t="str">
        <f>'EE investment costs'!E139</f>
        <v>Electric Motors</v>
      </c>
      <c r="AC90" s="123">
        <f>'EE investment costs'!C139</f>
        <v>1.4</v>
      </c>
      <c r="AD90" s="22"/>
    </row>
    <row r="91" spans="2:30">
      <c r="B91" s="14" t="str">
        <f t="shared" ca="1" si="7"/>
        <v>INDCDEFFTF-14</v>
      </c>
      <c r="C91" s="15" t="str">
        <f t="shared" ca="1" si="9"/>
        <v>ICDTF</v>
      </c>
      <c r="D91" s="16">
        <f>'EE investment costs'!$F$15</f>
        <v>2016</v>
      </c>
      <c r="E91" s="14">
        <f>VLOOKUP(X91,'EE investment costs'!$D$56:$R$656,15,0)</f>
        <v>5.7399999999999984</v>
      </c>
      <c r="F91" s="17">
        <f ca="1">INDEX('EE investment costs'!$D$56:$R$656,MATCH(X91,'EE investment costs'!$D$56:$D$656,0),MATCH($V$8,'EE investment costs'!$D$56:$R$56,0))</f>
        <v>205.71194097788319</v>
      </c>
      <c r="I91" s="18">
        <v>1</v>
      </c>
      <c r="J91" s="18">
        <v>1</v>
      </c>
      <c r="K91" s="14">
        <f t="shared" ca="1" si="11"/>
        <v>8</v>
      </c>
      <c r="L91" s="23"/>
      <c r="M91" s="19" t="str">
        <f t="shared" ca="1" si="8"/>
        <v>INDCDEFFTF-14</v>
      </c>
      <c r="N91" s="23" t="str">
        <f t="shared" ca="1" si="10"/>
        <v>Chemical industry Saving Tech-Haulage Tractors, Trucks, Fishing boats 1.4y</v>
      </c>
      <c r="O91" s="23" t="s">
        <v>32</v>
      </c>
      <c r="P91" s="23" t="s">
        <v>33</v>
      </c>
      <c r="Q91" s="23"/>
      <c r="R91" s="23"/>
      <c r="S91" s="19" t="s">
        <v>34</v>
      </c>
      <c r="V91" s="16" t="str">
        <f t="shared" ca="1" si="12"/>
        <v>CD</v>
      </c>
      <c r="W91" s="14" t="str">
        <f t="shared" ca="1" si="12"/>
        <v>Chemical industry</v>
      </c>
      <c r="X91" s="3" t="str">
        <f>'EE investment costs'!D140</f>
        <v>TF-14</v>
      </c>
      <c r="Y91" s="3" t="str">
        <f>'EE investment costs'!E140</f>
        <v>Haulage Tractors, Trucks, Fishing boats</v>
      </c>
      <c r="AC91" s="123">
        <f>'EE investment costs'!C140</f>
        <v>1.4</v>
      </c>
      <c r="AD91" s="22"/>
    </row>
    <row r="92" spans="2:30">
      <c r="B92" s="14" t="str">
        <f t="shared" ca="1" si="7"/>
        <v>INDCDEFFMT-15</v>
      </c>
      <c r="C92" s="15" t="str">
        <f t="shared" ca="1" si="9"/>
        <v>ICDMT</v>
      </c>
      <c r="D92" s="16">
        <f>'EE investment costs'!$F$15</f>
        <v>2016</v>
      </c>
      <c r="E92" s="14">
        <f>VLOOKUP(X92,'EE investment costs'!$D$56:$R$656,15,0)</f>
        <v>4.375</v>
      </c>
      <c r="F92" s="17">
        <f ca="1">INDEX('EE investment costs'!$D$56:$R$656,MATCH(X92,'EE investment costs'!$D$56:$D$656,0),MATCH($V$8,'EE investment costs'!$D$56:$R$56,0))</f>
        <v>159.79404519219705</v>
      </c>
      <c r="I92" s="18">
        <v>1</v>
      </c>
      <c r="J92" s="18">
        <v>1</v>
      </c>
      <c r="K92" s="14">
        <f t="shared" ca="1" si="11"/>
        <v>8</v>
      </c>
      <c r="L92" s="23"/>
      <c r="M92" s="19" t="str">
        <f t="shared" ca="1" si="8"/>
        <v>INDCDEFFMT-15</v>
      </c>
      <c r="N92" s="23" t="str">
        <f t="shared" ca="1" si="10"/>
        <v>Chemical industry Saving Tech-Heat Medium Temp. up to 150C 1.5y</v>
      </c>
      <c r="O92" s="23" t="s">
        <v>32</v>
      </c>
      <c r="P92" s="23" t="s">
        <v>33</v>
      </c>
      <c r="Q92" s="23"/>
      <c r="R92" s="23"/>
      <c r="S92" s="19" t="s">
        <v>34</v>
      </c>
      <c r="V92" s="16" t="str">
        <f t="shared" ca="1" si="12"/>
        <v>CD</v>
      </c>
      <c r="W92" s="14" t="str">
        <f t="shared" ca="1" si="12"/>
        <v>Chemical industry</v>
      </c>
      <c r="X92" s="3" t="str">
        <f>'EE investment costs'!D141</f>
        <v>MT-15</v>
      </c>
      <c r="Y92" s="3" t="str">
        <f>'EE investment costs'!E141</f>
        <v>Heat Medium Temp. up to 150C</v>
      </c>
      <c r="AC92" s="123">
        <f>'EE investment costs'!C141</f>
        <v>1.5</v>
      </c>
      <c r="AD92" s="22"/>
    </row>
    <row r="93" spans="2:30">
      <c r="B93" s="14" t="str">
        <f t="shared" ca="1" si="7"/>
        <v>INDCDEFFHT-15</v>
      </c>
      <c r="C93" s="15" t="str">
        <f t="shared" ca="1" si="9"/>
        <v>ICDHT</v>
      </c>
      <c r="D93" s="16">
        <f>'EE investment costs'!$F$15</f>
        <v>2016</v>
      </c>
      <c r="E93" s="14">
        <f>VLOOKUP(X93,'EE investment costs'!$D$56:$R$656,15,0)</f>
        <v>3.5</v>
      </c>
      <c r="F93" s="17">
        <f ca="1">INDEX('EE investment costs'!$D$56:$R$656,MATCH(X93,'EE investment costs'!$D$56:$D$656,0),MATCH($V$8,'EE investment costs'!$D$56:$R$56,0))</f>
        <v>155.1827664247956</v>
      </c>
      <c r="I93" s="18">
        <v>1</v>
      </c>
      <c r="J93" s="18">
        <v>1</v>
      </c>
      <c r="K93" s="14">
        <f t="shared" ca="1" si="11"/>
        <v>8</v>
      </c>
      <c r="L93" s="23"/>
      <c r="M93" s="19" t="str">
        <f t="shared" ca="1" si="8"/>
        <v>INDCDEFFHT-15</v>
      </c>
      <c r="N93" s="23" t="str">
        <f t="shared" ca="1" si="10"/>
        <v>Chemical industry Saving Tech-Heat High Temp. over 150C 1.5y</v>
      </c>
      <c r="O93" s="23" t="s">
        <v>32</v>
      </c>
      <c r="P93" s="23" t="s">
        <v>33</v>
      </c>
      <c r="Q93" s="23"/>
      <c r="R93" s="23"/>
      <c r="S93" s="19" t="s">
        <v>34</v>
      </c>
      <c r="V93" s="16" t="str">
        <f t="shared" ca="1" si="12"/>
        <v>CD</v>
      </c>
      <c r="W93" s="14" t="str">
        <f t="shared" ca="1" si="12"/>
        <v>Chemical industry</v>
      </c>
      <c r="X93" s="3" t="str">
        <f>'EE investment costs'!D142</f>
        <v>HT-15</v>
      </c>
      <c r="Y93" s="3" t="str">
        <f>'EE investment costs'!E142</f>
        <v>Heat High Temp. over 150C</v>
      </c>
      <c r="AC93" s="123">
        <f>'EE investment costs'!C142</f>
        <v>1.5</v>
      </c>
      <c r="AD93" s="22"/>
    </row>
    <row r="94" spans="2:30">
      <c r="B94" s="14" t="str">
        <f t="shared" ca="1" si="7"/>
        <v>INDCDEFFRH-15</v>
      </c>
      <c r="C94" s="15" t="str">
        <f t="shared" ca="1" si="9"/>
        <v>ICDRH</v>
      </c>
      <c r="D94" s="16">
        <f>'EE investment costs'!$F$15</f>
        <v>2016</v>
      </c>
      <c r="E94" s="14">
        <f>VLOOKUP(X94,'EE investment costs'!$D$56:$R$656,15,0)</f>
        <v>14</v>
      </c>
      <c r="F94" s="17">
        <f ca="1">INDEX('EE investment costs'!$D$56:$R$656,MATCH(X94,'EE investment costs'!$D$56:$D$656,0),MATCH($V$8,'EE investment costs'!$D$56:$R$56,0))</f>
        <v>0</v>
      </c>
      <c r="I94" s="18">
        <v>1</v>
      </c>
      <c r="J94" s="18">
        <v>1</v>
      </c>
      <c r="K94" s="14">
        <f t="shared" ca="1" si="11"/>
        <v>8</v>
      </c>
      <c r="L94" s="23"/>
      <c r="M94" s="19" t="str">
        <f t="shared" ca="1" si="8"/>
        <v>INDCDEFFRH-15</v>
      </c>
      <c r="N94" s="23" t="str">
        <f t="shared" ca="1" si="10"/>
        <v>Chemical industry Saving Tech-Heat Room Heat 1.5y</v>
      </c>
      <c r="O94" s="23" t="s">
        <v>32</v>
      </c>
      <c r="P94" s="23" t="s">
        <v>33</v>
      </c>
      <c r="Q94" s="23"/>
      <c r="R94" s="23"/>
      <c r="S94" s="19" t="s">
        <v>34</v>
      </c>
      <c r="V94" s="16" t="str">
        <f t="shared" ca="1" si="12"/>
        <v>CD</v>
      </c>
      <c r="W94" s="14" t="str">
        <f t="shared" ca="1" si="12"/>
        <v>Chemical industry</v>
      </c>
      <c r="X94" s="3" t="str">
        <f>'EE investment costs'!D143</f>
        <v>RH-15</v>
      </c>
      <c r="Y94" s="3" t="str">
        <f>'EE investment costs'!E143</f>
        <v>Heat Room Heat</v>
      </c>
      <c r="AC94" s="123">
        <f>'EE investment costs'!C143</f>
        <v>1.5</v>
      </c>
      <c r="AD94" s="22"/>
    </row>
    <row r="95" spans="2:30">
      <c r="B95" s="14" t="str">
        <f t="shared" ca="1" si="7"/>
        <v>INDCDEFFLA-15</v>
      </c>
      <c r="C95" s="15" t="str">
        <f t="shared" ca="1" si="9"/>
        <v>ICDLA</v>
      </c>
      <c r="D95" s="16">
        <f>'EE investment costs'!$F$15</f>
        <v>2016</v>
      </c>
      <c r="E95" s="14">
        <f>VLOOKUP(X95,'EE investment costs'!$D$56:$R$656,15,0)</f>
        <v>3.23</v>
      </c>
      <c r="F95" s="17">
        <f ca="1">INDEX('EE investment costs'!$D$56:$R$656,MATCH(X95,'EE investment costs'!$D$56:$D$656,0),MATCH($V$8,'EE investment costs'!$D$56:$R$56,0))</f>
        <v>382.42265388620535</v>
      </c>
      <c r="I95" s="18">
        <v>1</v>
      </c>
      <c r="J95" s="18">
        <v>1</v>
      </c>
      <c r="K95" s="14">
        <f t="shared" ca="1" si="11"/>
        <v>8</v>
      </c>
      <c r="L95" s="23"/>
      <c r="M95" s="19" t="str">
        <f t="shared" ca="1" si="8"/>
        <v>INDCDEFFLA-15</v>
      </c>
      <c r="N95" s="23" t="str">
        <f t="shared" ca="1" si="10"/>
        <v>Chemical industry Saving Tech-Light 1.5y</v>
      </c>
      <c r="O95" s="23" t="s">
        <v>32</v>
      </c>
      <c r="P95" s="23" t="s">
        <v>33</v>
      </c>
      <c r="Q95" s="23"/>
      <c r="R95" s="23"/>
      <c r="S95" s="19" t="s">
        <v>34</v>
      </c>
      <c r="V95" s="16" t="str">
        <f t="shared" ca="1" si="12"/>
        <v>CD</v>
      </c>
      <c r="W95" s="14" t="str">
        <f t="shared" ca="1" si="12"/>
        <v>Chemical industry</v>
      </c>
      <c r="X95" s="3" t="str">
        <f>'EE investment costs'!D144</f>
        <v>LA-15</v>
      </c>
      <c r="Y95" s="3" t="str">
        <f>'EE investment costs'!E144</f>
        <v>Light</v>
      </c>
      <c r="AC95" s="123">
        <f>'EE investment costs'!C144</f>
        <v>1.5</v>
      </c>
      <c r="AD95" s="22"/>
    </row>
    <row r="96" spans="2:30">
      <c r="B96" s="14" t="str">
        <f t="shared" ca="1" si="7"/>
        <v>INDCDEFFEM-15</v>
      </c>
      <c r="C96" s="15" t="str">
        <f t="shared" ca="1" si="9"/>
        <v>ICDEM</v>
      </c>
      <c r="D96" s="16">
        <f>'EE investment costs'!$F$15</f>
        <v>2016</v>
      </c>
      <c r="E96" s="14">
        <f>VLOOKUP(X96,'EE investment costs'!$D$56:$R$656,15,0)</f>
        <v>3.3914999999999997</v>
      </c>
      <c r="F96" s="17">
        <f ca="1">INDEX('EE investment costs'!$D$56:$R$656,MATCH(X96,'EE investment costs'!$D$56:$D$656,0),MATCH($V$8,'EE investment costs'!$D$56:$R$56,0))</f>
        <v>349.0435403406164</v>
      </c>
      <c r="I96" s="18">
        <v>1</v>
      </c>
      <c r="J96" s="18">
        <v>1</v>
      </c>
      <c r="K96" s="14">
        <f t="shared" ca="1" si="11"/>
        <v>8</v>
      </c>
      <c r="M96" s="19" t="str">
        <f t="shared" ca="1" si="8"/>
        <v>INDCDEFFEM-15</v>
      </c>
      <c r="N96" s="23" t="str">
        <f t="shared" ca="1" si="10"/>
        <v>Chemical industry Saving Tech-Electric Motors 1.5y</v>
      </c>
      <c r="O96" s="23" t="s">
        <v>32</v>
      </c>
      <c r="P96" s="23" t="s">
        <v>33</v>
      </c>
      <c r="Q96" s="23"/>
      <c r="R96" s="23"/>
      <c r="S96" s="19" t="s">
        <v>34</v>
      </c>
      <c r="V96" s="16" t="str">
        <f t="shared" ca="1" si="12"/>
        <v>CD</v>
      </c>
      <c r="W96" s="14" t="str">
        <f t="shared" ca="1" si="12"/>
        <v>Chemical industry</v>
      </c>
      <c r="X96" s="3" t="str">
        <f>'EE investment costs'!D145</f>
        <v>EM-15</v>
      </c>
      <c r="Y96" s="3" t="str">
        <f>'EE investment costs'!E145</f>
        <v>Electric Motors</v>
      </c>
      <c r="AC96" s="123">
        <f>'EE investment costs'!C145</f>
        <v>1.5</v>
      </c>
      <c r="AD96" s="22"/>
    </row>
    <row r="97" spans="2:30">
      <c r="B97" s="14" t="str">
        <f t="shared" ca="1" si="7"/>
        <v>INDCDEFFTF-15</v>
      </c>
      <c r="C97" s="15" t="str">
        <f t="shared" ca="1" si="9"/>
        <v>ICDTF</v>
      </c>
      <c r="D97" s="16">
        <f>'EE investment costs'!$F$15</f>
        <v>2016</v>
      </c>
      <c r="E97" s="14">
        <f>VLOOKUP(X97,'EE investment costs'!$D$56:$R$656,15,0)</f>
        <v>5.9499999999999993</v>
      </c>
      <c r="F97" s="17">
        <f ca="1">INDEX('EE investment costs'!$D$56:$R$656,MATCH(X97,'EE investment costs'!$D$56:$D$656,0),MATCH($V$8,'EE investment costs'!$D$56:$R$56,0))</f>
        <v>220.40565104773205</v>
      </c>
      <c r="I97" s="18">
        <v>1</v>
      </c>
      <c r="J97" s="18">
        <v>1</v>
      </c>
      <c r="K97" s="14">
        <f t="shared" ca="1" si="11"/>
        <v>8</v>
      </c>
      <c r="M97" s="19" t="str">
        <f t="shared" ca="1" si="8"/>
        <v>INDCDEFFTF-15</v>
      </c>
      <c r="N97" s="23" t="str">
        <f t="shared" ca="1" si="10"/>
        <v>Chemical industry Saving Tech-Haulage Tractors, Trucks, Fishing boats 1.5y</v>
      </c>
      <c r="O97" s="23" t="s">
        <v>32</v>
      </c>
      <c r="P97" s="23" t="s">
        <v>33</v>
      </c>
      <c r="Q97" s="23"/>
      <c r="R97" s="23"/>
      <c r="S97" s="19" t="s">
        <v>34</v>
      </c>
      <c r="V97" s="16" t="str">
        <f t="shared" ca="1" si="12"/>
        <v>CD</v>
      </c>
      <c r="W97" s="14" t="str">
        <f t="shared" ca="1" si="12"/>
        <v>Chemical industry</v>
      </c>
      <c r="X97" s="3" t="str">
        <f>'EE investment costs'!D146</f>
        <v>TF-15</v>
      </c>
      <c r="Y97" s="3" t="str">
        <f>'EE investment costs'!E146</f>
        <v>Haulage Tractors, Trucks, Fishing boats</v>
      </c>
      <c r="AC97" s="123">
        <f>'EE investment costs'!C146</f>
        <v>1.5</v>
      </c>
      <c r="AD97" s="22"/>
    </row>
    <row r="98" spans="2:30">
      <c r="B98" s="14" t="str">
        <f t="shared" ca="1" si="7"/>
        <v>INDCDEFFMT-16</v>
      </c>
      <c r="C98" s="15" t="str">
        <f t="shared" ca="1" si="9"/>
        <v>ICDMT</v>
      </c>
      <c r="D98" s="16">
        <f>'EE investment costs'!$F$15</f>
        <v>2016</v>
      </c>
      <c r="E98" s="14">
        <f>VLOOKUP(X98,'EE investment costs'!$D$56:$R$656,15,0)</f>
        <v>4.5</v>
      </c>
      <c r="F98" s="17">
        <f ca="1">INDEX('EE investment costs'!$D$56:$R$656,MATCH(X98,'EE investment costs'!$D$56:$D$656,0),MATCH($V$8,'EE investment costs'!$D$56:$R$56,0))</f>
        <v>178.86515831558836</v>
      </c>
      <c r="I98" s="18">
        <v>1</v>
      </c>
      <c r="J98" s="18">
        <v>1</v>
      </c>
      <c r="K98" s="14">
        <f t="shared" ca="1" si="11"/>
        <v>8</v>
      </c>
      <c r="M98" s="19" t="str">
        <f t="shared" ca="1" si="8"/>
        <v>INDCDEFFMT-16</v>
      </c>
      <c r="N98" s="23" t="str">
        <f t="shared" ca="1" si="10"/>
        <v>Chemical industry Saving Tech-Heat Medium Temp. up to 150C 1.6y</v>
      </c>
      <c r="O98" s="23" t="s">
        <v>32</v>
      </c>
      <c r="P98" s="23" t="s">
        <v>33</v>
      </c>
      <c r="Q98" s="23"/>
      <c r="R98" s="23"/>
      <c r="S98" s="19" t="s">
        <v>34</v>
      </c>
      <c r="V98" s="16" t="str">
        <f t="shared" ca="1" si="12"/>
        <v>CD</v>
      </c>
      <c r="W98" s="14" t="str">
        <f t="shared" ca="1" si="12"/>
        <v>Chemical industry</v>
      </c>
      <c r="X98" s="3" t="str">
        <f>'EE investment costs'!D147</f>
        <v>MT-16</v>
      </c>
      <c r="Y98" s="3" t="str">
        <f>'EE investment costs'!E147</f>
        <v>Heat Medium Temp. up to 150C</v>
      </c>
      <c r="AC98" s="123">
        <f>'EE investment costs'!C147</f>
        <v>1.6</v>
      </c>
      <c r="AD98" s="22"/>
    </row>
    <row r="99" spans="2:30">
      <c r="B99" s="14" t="str">
        <f t="shared" ca="1" si="7"/>
        <v>INDCDEFFHT-16</v>
      </c>
      <c r="C99" s="15" t="str">
        <f t="shared" ca="1" si="9"/>
        <v>ICDHT</v>
      </c>
      <c r="D99" s="16">
        <f>'EE investment costs'!$F$15</f>
        <v>2016</v>
      </c>
      <c r="E99" s="14">
        <f>VLOOKUP(X99,'EE investment costs'!$D$56:$R$656,15,0)</f>
        <v>3.6</v>
      </c>
      <c r="F99" s="17">
        <f ca="1">INDEX('EE investment costs'!$D$56:$R$656,MATCH(X99,'EE investment costs'!$D$56:$D$656,0),MATCH($V$8,'EE investment costs'!$D$56:$R$56,0))</f>
        <v>169.61837260384638</v>
      </c>
      <c r="I99" s="18">
        <v>1</v>
      </c>
      <c r="J99" s="18">
        <v>1</v>
      </c>
      <c r="K99" s="14">
        <f t="shared" ca="1" si="11"/>
        <v>8</v>
      </c>
      <c r="M99" s="19" t="str">
        <f t="shared" ca="1" si="8"/>
        <v>INDCDEFFHT-16</v>
      </c>
      <c r="N99" s="23" t="str">
        <f t="shared" ca="1" si="10"/>
        <v>Chemical industry Saving Tech-Heat High Temp. over 150C 1.6y</v>
      </c>
      <c r="O99" s="23" t="s">
        <v>32</v>
      </c>
      <c r="P99" s="23" t="s">
        <v>33</v>
      </c>
      <c r="Q99" s="23"/>
      <c r="R99" s="23"/>
      <c r="S99" s="19" t="s">
        <v>34</v>
      </c>
      <c r="V99" s="16" t="str">
        <f t="shared" ca="1" si="12"/>
        <v>CD</v>
      </c>
      <c r="W99" s="14" t="str">
        <f t="shared" ca="1" si="12"/>
        <v>Chemical industry</v>
      </c>
      <c r="X99" s="3" t="str">
        <f>'EE investment costs'!D148</f>
        <v>HT-16</v>
      </c>
      <c r="Y99" s="3" t="str">
        <f>'EE investment costs'!E148</f>
        <v>Heat High Temp. over 150C</v>
      </c>
      <c r="AC99" s="123">
        <f>'EE investment costs'!C148</f>
        <v>1.6</v>
      </c>
      <c r="AD99" s="22"/>
    </row>
    <row r="100" spans="2:30">
      <c r="B100" s="14" t="str">
        <f t="shared" ca="1" si="7"/>
        <v>INDCDEFFRH-16</v>
      </c>
      <c r="C100" s="15" t="str">
        <f t="shared" ca="1" si="9"/>
        <v>ICDRH</v>
      </c>
      <c r="D100" s="16">
        <f>'EE investment costs'!$F$15</f>
        <v>2016</v>
      </c>
      <c r="E100" s="14">
        <f>VLOOKUP(X100,'EE investment costs'!$D$56:$R$656,15,0)</f>
        <v>14.4</v>
      </c>
      <c r="F100" s="17">
        <f ca="1">INDEX('EE investment costs'!$D$56:$R$656,MATCH(X100,'EE investment costs'!$D$56:$D$656,0),MATCH($V$8,'EE investment costs'!$D$56:$R$56,0))</f>
        <v>0</v>
      </c>
      <c r="I100" s="18">
        <v>1</v>
      </c>
      <c r="J100" s="18">
        <v>1</v>
      </c>
      <c r="K100" s="14">
        <f t="shared" ca="1" si="11"/>
        <v>8</v>
      </c>
      <c r="M100" s="19" t="str">
        <f t="shared" ca="1" si="8"/>
        <v>INDCDEFFRH-16</v>
      </c>
      <c r="N100" s="23" t="str">
        <f t="shared" ca="1" si="10"/>
        <v>Chemical industry Saving Tech-Heat Room Heat 1.6y</v>
      </c>
      <c r="O100" s="23" t="s">
        <v>32</v>
      </c>
      <c r="P100" s="23" t="s">
        <v>33</v>
      </c>
      <c r="Q100" s="23"/>
      <c r="R100" s="23"/>
      <c r="S100" s="19" t="s">
        <v>34</v>
      </c>
      <c r="V100" s="16" t="str">
        <f t="shared" ca="1" si="12"/>
        <v>CD</v>
      </c>
      <c r="W100" s="14" t="str">
        <f t="shared" ca="1" si="12"/>
        <v>Chemical industry</v>
      </c>
      <c r="X100" s="3" t="str">
        <f>'EE investment costs'!D149</f>
        <v>RH-16</v>
      </c>
      <c r="Y100" s="3" t="str">
        <f>'EE investment costs'!E149</f>
        <v>Heat Room Heat</v>
      </c>
      <c r="AC100" s="123">
        <f>'EE investment costs'!C149</f>
        <v>1.6</v>
      </c>
      <c r="AD100" s="22"/>
    </row>
    <row r="101" spans="2:30">
      <c r="B101" s="14" t="str">
        <f t="shared" ca="1" si="7"/>
        <v>INDCDEFFLA-16</v>
      </c>
      <c r="C101" s="15" t="str">
        <f t="shared" ca="1" si="9"/>
        <v>ICDLA</v>
      </c>
      <c r="D101" s="16">
        <f>'EE investment costs'!$F$15</f>
        <v>2016</v>
      </c>
      <c r="E101" s="14">
        <f>VLOOKUP(X101,'EE investment costs'!$D$56:$R$656,15,0)</f>
        <v>3.2640000000000002</v>
      </c>
      <c r="F101" s="17">
        <f ca="1">INDEX('EE investment costs'!$D$56:$R$656,MATCH(X101,'EE investment costs'!$D$56:$D$656,0),MATCH($V$8,'EE investment costs'!$D$56:$R$56,0))</f>
        <v>438.11714274541094</v>
      </c>
      <c r="I101" s="18">
        <v>1</v>
      </c>
      <c r="J101" s="18">
        <v>1</v>
      </c>
      <c r="K101" s="14">
        <f t="shared" ca="1" si="11"/>
        <v>8</v>
      </c>
      <c r="M101" s="19" t="str">
        <f t="shared" ca="1" si="8"/>
        <v>INDCDEFFLA-16</v>
      </c>
      <c r="N101" s="23" t="str">
        <f t="shared" ca="1" si="10"/>
        <v>Chemical industry Saving Tech-Light 1.6y</v>
      </c>
      <c r="O101" s="23" t="s">
        <v>32</v>
      </c>
      <c r="P101" s="23" t="s">
        <v>33</v>
      </c>
      <c r="Q101" s="23"/>
      <c r="R101" s="23"/>
      <c r="S101" s="19" t="s">
        <v>34</v>
      </c>
      <c r="V101" s="16" t="str">
        <f t="shared" ca="1" si="12"/>
        <v>CD</v>
      </c>
      <c r="W101" s="14" t="str">
        <f t="shared" ca="1" si="12"/>
        <v>Chemical industry</v>
      </c>
      <c r="X101" s="3" t="str">
        <f>'EE investment costs'!D150</f>
        <v>LA-16</v>
      </c>
      <c r="Y101" s="3" t="str">
        <f>'EE investment costs'!E150</f>
        <v>Light</v>
      </c>
      <c r="AC101" s="123">
        <f>'EE investment costs'!C150</f>
        <v>1.6</v>
      </c>
      <c r="AD101" s="22"/>
    </row>
    <row r="102" spans="2:30">
      <c r="B102" s="14" t="str">
        <f t="shared" ca="1" si="7"/>
        <v>INDCDEFFEM-16</v>
      </c>
      <c r="C102" s="15" t="str">
        <f t="shared" ca="1" si="9"/>
        <v>ICDEM</v>
      </c>
      <c r="D102" s="16">
        <f>'EE investment costs'!$F$15</f>
        <v>2016</v>
      </c>
      <c r="E102" s="14">
        <f>VLOOKUP(X102,'EE investment costs'!$D$56:$R$656,15,0)</f>
        <v>3.4271999999999996</v>
      </c>
      <c r="F102" s="17">
        <f ca="1">INDEX('EE investment costs'!$D$56:$R$656,MATCH(X102,'EE investment costs'!$D$56:$D$656,0),MATCH($V$8,'EE investment costs'!$D$56:$R$56,0))</f>
        <v>403.91150369682003</v>
      </c>
      <c r="I102" s="18">
        <v>1</v>
      </c>
      <c r="J102" s="18">
        <v>1</v>
      </c>
      <c r="K102" s="14">
        <f t="shared" ca="1" si="11"/>
        <v>8</v>
      </c>
      <c r="M102" s="19" t="str">
        <f t="shared" ca="1" si="8"/>
        <v>INDCDEFFEM-16</v>
      </c>
      <c r="N102" s="23" t="str">
        <f t="shared" ca="1" si="10"/>
        <v>Chemical industry Saving Tech-Electric Motors 1.6y</v>
      </c>
      <c r="O102" s="23" t="s">
        <v>32</v>
      </c>
      <c r="P102" s="23" t="s">
        <v>33</v>
      </c>
      <c r="Q102" s="23"/>
      <c r="R102" s="23"/>
      <c r="S102" s="19" t="s">
        <v>34</v>
      </c>
      <c r="V102" s="16" t="str">
        <f t="shared" ca="1" si="12"/>
        <v>CD</v>
      </c>
      <c r="W102" s="14" t="str">
        <f t="shared" ca="1" si="12"/>
        <v>Chemical industry</v>
      </c>
      <c r="X102" s="3" t="str">
        <f>'EE investment costs'!D151</f>
        <v>EM-16</v>
      </c>
      <c r="Y102" s="3" t="str">
        <f>'EE investment costs'!E151</f>
        <v>Electric Motors</v>
      </c>
      <c r="AC102" s="123">
        <f>'EE investment costs'!C151</f>
        <v>1.6</v>
      </c>
      <c r="AD102" s="22"/>
    </row>
    <row r="103" spans="2:30">
      <c r="B103" s="14" t="str">
        <f t="shared" ca="1" si="7"/>
        <v>INDCDEFFTF-16</v>
      </c>
      <c r="C103" s="15" t="str">
        <f t="shared" ca="1" si="9"/>
        <v>ICDTF</v>
      </c>
      <c r="D103" s="16">
        <f>'EE investment costs'!$F$15</f>
        <v>2016</v>
      </c>
      <c r="E103" s="14">
        <f>VLOOKUP(X103,'EE investment costs'!$D$56:$R$656,15,0)</f>
        <v>6.16</v>
      </c>
      <c r="F103" s="17">
        <f ca="1">INDEX('EE investment costs'!$D$56:$R$656,MATCH(X103,'EE investment costs'!$D$56:$D$656,0),MATCH($V$8,'EE investment costs'!$D$56:$R$56,0))</f>
        <v>235.09936111758083</v>
      </c>
      <c r="I103" s="18">
        <v>1</v>
      </c>
      <c r="J103" s="18">
        <v>1</v>
      </c>
      <c r="K103" s="14">
        <f t="shared" ca="1" si="11"/>
        <v>8</v>
      </c>
      <c r="M103" s="19" t="str">
        <f t="shared" ca="1" si="8"/>
        <v>INDCDEFFTF-16</v>
      </c>
      <c r="N103" s="23" t="str">
        <f t="shared" ca="1" si="10"/>
        <v>Chemical industry Saving Tech-Haulage Tractors, Trucks, Fishing boats 1.6y</v>
      </c>
      <c r="O103" s="23" t="s">
        <v>32</v>
      </c>
      <c r="P103" s="23" t="s">
        <v>33</v>
      </c>
      <c r="Q103" s="23"/>
      <c r="R103" s="23"/>
      <c r="S103" s="19" t="s">
        <v>34</v>
      </c>
      <c r="V103" s="16" t="str">
        <f t="shared" ca="1" si="12"/>
        <v>CD</v>
      </c>
      <c r="W103" s="14" t="str">
        <f t="shared" ca="1" si="12"/>
        <v>Chemical industry</v>
      </c>
      <c r="X103" s="3" t="str">
        <f>'EE investment costs'!D152</f>
        <v>TF-16</v>
      </c>
      <c r="Y103" s="3" t="str">
        <f>'EE investment costs'!E152</f>
        <v>Haulage Tractors, Trucks, Fishing boats</v>
      </c>
      <c r="AC103" s="123">
        <f>'EE investment costs'!C152</f>
        <v>1.6</v>
      </c>
      <c r="AD103" s="22"/>
    </row>
    <row r="104" spans="2:30">
      <c r="B104" s="14" t="str">
        <f t="shared" ca="1" si="7"/>
        <v>INDCDEFFMT-17</v>
      </c>
      <c r="C104" s="15" t="str">
        <f t="shared" ca="1" si="9"/>
        <v>ICDMT</v>
      </c>
      <c r="D104" s="16">
        <f>'EE investment costs'!$F$15</f>
        <v>2016</v>
      </c>
      <c r="E104" s="14">
        <f>VLOOKUP(X104,'EE investment costs'!$D$56:$R$656,15,0)</f>
        <v>4.625</v>
      </c>
      <c r="F104" s="17">
        <f ca="1">INDEX('EE investment costs'!$D$56:$R$656,MATCH(X104,'EE investment costs'!$D$56:$D$656,0),MATCH($V$8,'EE investment costs'!$D$56:$R$56,0))</f>
        <v>197.93627143897965</v>
      </c>
      <c r="I104" s="18">
        <v>1</v>
      </c>
      <c r="J104" s="18">
        <v>1</v>
      </c>
      <c r="K104" s="14">
        <f t="shared" ca="1" si="11"/>
        <v>8</v>
      </c>
      <c r="M104" s="19" t="str">
        <f t="shared" ca="1" si="8"/>
        <v>INDCDEFFMT-17</v>
      </c>
      <c r="N104" s="23" t="str">
        <f t="shared" ca="1" si="10"/>
        <v>Chemical industry Saving Tech-Heat Medium Temp. up to 150C 1.7y</v>
      </c>
      <c r="O104" s="23" t="s">
        <v>32</v>
      </c>
      <c r="P104" s="23" t="s">
        <v>33</v>
      </c>
      <c r="Q104" s="23"/>
      <c r="R104" s="23"/>
      <c r="S104" s="19" t="s">
        <v>34</v>
      </c>
      <c r="V104" s="16" t="str">
        <f t="shared" ca="1" si="12"/>
        <v>CD</v>
      </c>
      <c r="W104" s="14" t="str">
        <f t="shared" ca="1" si="12"/>
        <v>Chemical industry</v>
      </c>
      <c r="X104" s="3" t="str">
        <f>'EE investment costs'!D153</f>
        <v>MT-17</v>
      </c>
      <c r="Y104" s="3" t="str">
        <f>'EE investment costs'!E153</f>
        <v>Heat Medium Temp. up to 150C</v>
      </c>
      <c r="AC104" s="123">
        <f>'EE investment costs'!C153</f>
        <v>1.7</v>
      </c>
      <c r="AD104" s="22"/>
    </row>
    <row r="105" spans="2:30">
      <c r="B105" s="14" t="str">
        <f t="shared" ca="1" si="7"/>
        <v>INDCDEFFHT-17</v>
      </c>
      <c r="C105" s="15" t="str">
        <f t="shared" ca="1" si="9"/>
        <v>ICDHT</v>
      </c>
      <c r="D105" s="16">
        <f>'EE investment costs'!$F$15</f>
        <v>2016</v>
      </c>
      <c r="E105" s="14">
        <f>VLOOKUP(X105,'EE investment costs'!$D$56:$R$656,15,0)</f>
        <v>3.7</v>
      </c>
      <c r="F105" s="17">
        <f ca="1">INDEX('EE investment costs'!$D$56:$R$656,MATCH(X105,'EE investment costs'!$D$56:$D$656,0),MATCH($V$8,'EE investment costs'!$D$56:$R$56,0))</f>
        <v>184.05397878289713</v>
      </c>
      <c r="I105" s="18">
        <v>1</v>
      </c>
      <c r="J105" s="18">
        <v>1</v>
      </c>
      <c r="K105" s="14">
        <f t="shared" ca="1" si="11"/>
        <v>8</v>
      </c>
      <c r="M105" s="19" t="str">
        <f t="shared" ca="1" si="8"/>
        <v>INDCDEFFHT-17</v>
      </c>
      <c r="N105" s="23" t="str">
        <f t="shared" ca="1" si="10"/>
        <v>Chemical industry Saving Tech-Heat High Temp. over 150C 1.7y</v>
      </c>
      <c r="O105" s="23" t="s">
        <v>32</v>
      </c>
      <c r="P105" s="23" t="s">
        <v>33</v>
      </c>
      <c r="Q105" s="23"/>
      <c r="R105" s="23"/>
      <c r="S105" s="19" t="s">
        <v>34</v>
      </c>
      <c r="V105" s="16" t="str">
        <f t="shared" ca="1" si="12"/>
        <v>CD</v>
      </c>
      <c r="W105" s="14" t="str">
        <f t="shared" ca="1" si="12"/>
        <v>Chemical industry</v>
      </c>
      <c r="X105" s="3" t="str">
        <f>'EE investment costs'!D154</f>
        <v>HT-17</v>
      </c>
      <c r="Y105" s="3" t="str">
        <f>'EE investment costs'!E154</f>
        <v>Heat High Temp. over 150C</v>
      </c>
      <c r="AC105" s="123">
        <f>'EE investment costs'!C154</f>
        <v>1.7</v>
      </c>
      <c r="AD105" s="22"/>
    </row>
    <row r="106" spans="2:30">
      <c r="B106" s="14" t="str">
        <f t="shared" ca="1" si="7"/>
        <v>INDCDEFFRH-17</v>
      </c>
      <c r="C106" s="15" t="str">
        <f t="shared" ca="1" si="9"/>
        <v>ICDRH</v>
      </c>
      <c r="D106" s="16">
        <f>'EE investment costs'!$F$15</f>
        <v>2016</v>
      </c>
      <c r="E106" s="14">
        <f>VLOOKUP(X106,'EE investment costs'!$D$56:$R$656,15,0)</f>
        <v>14.8</v>
      </c>
      <c r="F106" s="17">
        <f ca="1">INDEX('EE investment costs'!$D$56:$R$656,MATCH(X106,'EE investment costs'!$D$56:$D$656,0),MATCH($V$8,'EE investment costs'!$D$56:$R$56,0))</f>
        <v>0</v>
      </c>
      <c r="I106" s="18">
        <v>1</v>
      </c>
      <c r="J106" s="18">
        <v>1</v>
      </c>
      <c r="K106" s="14">
        <f t="shared" ca="1" si="11"/>
        <v>8</v>
      </c>
      <c r="M106" s="19" t="str">
        <f t="shared" ca="1" si="8"/>
        <v>INDCDEFFRH-17</v>
      </c>
      <c r="N106" s="23" t="str">
        <f t="shared" ca="1" si="10"/>
        <v>Chemical industry Saving Tech-Heat Room Heat 1.7y</v>
      </c>
      <c r="O106" s="23" t="s">
        <v>32</v>
      </c>
      <c r="P106" s="23" t="s">
        <v>33</v>
      </c>
      <c r="Q106" s="23"/>
      <c r="R106" s="23"/>
      <c r="S106" s="19" t="s">
        <v>34</v>
      </c>
      <c r="V106" s="16" t="str">
        <f t="shared" ca="1" si="12"/>
        <v>CD</v>
      </c>
      <c r="W106" s="14" t="str">
        <f t="shared" ca="1" si="12"/>
        <v>Chemical industry</v>
      </c>
      <c r="X106" s="3" t="str">
        <f>'EE investment costs'!D155</f>
        <v>RH-17</v>
      </c>
      <c r="Y106" s="3" t="str">
        <f>'EE investment costs'!E155</f>
        <v>Heat Room Heat</v>
      </c>
      <c r="AC106" s="123">
        <f>'EE investment costs'!C155</f>
        <v>1.7</v>
      </c>
      <c r="AD106" s="22"/>
    </row>
    <row r="107" spans="2:30">
      <c r="B107" s="14" t="str">
        <f t="shared" ca="1" si="7"/>
        <v>INDCDEFFLA-17</v>
      </c>
      <c r="C107" s="15" t="str">
        <f t="shared" ca="1" si="9"/>
        <v>ICDLA</v>
      </c>
      <c r="D107" s="16">
        <f>'EE investment costs'!$F$15</f>
        <v>2016</v>
      </c>
      <c r="E107" s="14">
        <f>VLOOKUP(X107,'EE investment costs'!$D$56:$R$656,15,0)</f>
        <v>3.298</v>
      </c>
      <c r="F107" s="17">
        <f ca="1">INDEX('EE investment costs'!$D$56:$R$656,MATCH(X107,'EE investment costs'!$D$56:$D$656,0),MATCH($V$8,'EE investment costs'!$D$56:$R$56,0))</f>
        <v>493.81163160461642</v>
      </c>
      <c r="I107" s="18">
        <v>1</v>
      </c>
      <c r="J107" s="18">
        <v>1</v>
      </c>
      <c r="K107" s="14">
        <f t="shared" ca="1" si="11"/>
        <v>8</v>
      </c>
      <c r="M107" s="19" t="str">
        <f t="shared" ca="1" si="8"/>
        <v>INDCDEFFLA-17</v>
      </c>
      <c r="N107" s="23" t="str">
        <f t="shared" ca="1" si="10"/>
        <v>Chemical industry Saving Tech-Light 1.7y</v>
      </c>
      <c r="O107" s="23" t="s">
        <v>32</v>
      </c>
      <c r="P107" s="23" t="s">
        <v>33</v>
      </c>
      <c r="Q107" s="23"/>
      <c r="R107" s="23"/>
      <c r="S107" s="19" t="s">
        <v>34</v>
      </c>
      <c r="V107" s="16" t="str">
        <f t="shared" ca="1" si="12"/>
        <v>CD</v>
      </c>
      <c r="W107" s="14" t="str">
        <f t="shared" ca="1" si="12"/>
        <v>Chemical industry</v>
      </c>
      <c r="X107" s="3" t="str">
        <f>'EE investment costs'!D156</f>
        <v>LA-17</v>
      </c>
      <c r="Y107" s="3" t="str">
        <f>'EE investment costs'!E156</f>
        <v>Light</v>
      </c>
      <c r="AC107" s="123">
        <f>'EE investment costs'!C156</f>
        <v>1.7</v>
      </c>
      <c r="AD107" s="22"/>
    </row>
    <row r="108" spans="2:30">
      <c r="B108" s="14" t="str">
        <f t="shared" ca="1" si="7"/>
        <v>INDCDEFFEM-17</v>
      </c>
      <c r="C108" s="15" t="str">
        <f t="shared" ca="1" si="9"/>
        <v>ICDEM</v>
      </c>
      <c r="D108" s="16">
        <f>'EE investment costs'!$F$15</f>
        <v>2016</v>
      </c>
      <c r="E108" s="14">
        <f>VLOOKUP(X108,'EE investment costs'!$D$56:$R$656,15,0)</f>
        <v>3.4628999999999994</v>
      </c>
      <c r="F108" s="17">
        <f ca="1">INDEX('EE investment costs'!$D$56:$R$656,MATCH(X108,'EE investment costs'!$D$56:$D$656,0),MATCH($V$8,'EE investment costs'!$D$56:$R$56,0))</f>
        <v>458.77946705302355</v>
      </c>
      <c r="I108" s="18">
        <v>1</v>
      </c>
      <c r="J108" s="18">
        <v>1</v>
      </c>
      <c r="K108" s="14">
        <f t="shared" ca="1" si="11"/>
        <v>8</v>
      </c>
      <c r="M108" s="19" t="str">
        <f t="shared" ca="1" si="8"/>
        <v>INDCDEFFEM-17</v>
      </c>
      <c r="N108" s="23" t="str">
        <f t="shared" ca="1" si="10"/>
        <v>Chemical industry Saving Tech-Electric Motors 1.7y</v>
      </c>
      <c r="O108" s="23" t="s">
        <v>32</v>
      </c>
      <c r="P108" s="23" t="s">
        <v>33</v>
      </c>
      <c r="Q108" s="23"/>
      <c r="R108" s="23"/>
      <c r="S108" s="19" t="s">
        <v>34</v>
      </c>
      <c r="V108" s="16" t="str">
        <f t="shared" ca="1" si="12"/>
        <v>CD</v>
      </c>
      <c r="W108" s="14" t="str">
        <f t="shared" ca="1" si="12"/>
        <v>Chemical industry</v>
      </c>
      <c r="X108" s="3" t="str">
        <f>'EE investment costs'!D157</f>
        <v>EM-17</v>
      </c>
      <c r="Y108" s="3" t="str">
        <f>'EE investment costs'!E157</f>
        <v>Electric Motors</v>
      </c>
      <c r="AC108" s="123">
        <f>'EE investment costs'!C157</f>
        <v>1.7</v>
      </c>
      <c r="AD108" s="22"/>
    </row>
    <row r="109" spans="2:30">
      <c r="B109" s="14" t="str">
        <f t="shared" ca="1" si="7"/>
        <v>INDCDEFFTF-17</v>
      </c>
      <c r="C109" s="15" t="str">
        <f t="shared" ca="1" si="9"/>
        <v>ICDTF</v>
      </c>
      <c r="D109" s="16">
        <f>'EE investment costs'!$F$15</f>
        <v>2016</v>
      </c>
      <c r="E109" s="14">
        <f>VLOOKUP(X109,'EE investment costs'!$D$56:$R$656,15,0)</f>
        <v>6.3699999999999992</v>
      </c>
      <c r="F109" s="17">
        <f ca="1">INDEX('EE investment costs'!$D$56:$R$656,MATCH(X109,'EE investment costs'!$D$56:$D$656,0),MATCH($V$8,'EE investment costs'!$D$56:$R$56,0))</f>
        <v>249.7930711874296</v>
      </c>
      <c r="I109" s="18">
        <v>1</v>
      </c>
      <c r="J109" s="18">
        <v>1</v>
      </c>
      <c r="K109" s="14">
        <f t="shared" ca="1" si="11"/>
        <v>8</v>
      </c>
      <c r="M109" s="19" t="str">
        <f t="shared" ca="1" si="8"/>
        <v>INDCDEFFTF-17</v>
      </c>
      <c r="N109" s="23" t="str">
        <f t="shared" ca="1" si="10"/>
        <v>Chemical industry Saving Tech-Haulage Tractors, Trucks, Fishing boats 1.7y</v>
      </c>
      <c r="O109" s="23" t="s">
        <v>32</v>
      </c>
      <c r="P109" s="23" t="s">
        <v>33</v>
      </c>
      <c r="Q109" s="23"/>
      <c r="R109" s="23"/>
      <c r="S109" s="19" t="s">
        <v>34</v>
      </c>
      <c r="V109" s="16" t="str">
        <f t="shared" ca="1" si="12"/>
        <v>CD</v>
      </c>
      <c r="W109" s="14" t="str">
        <f t="shared" ca="1" si="12"/>
        <v>Chemical industry</v>
      </c>
      <c r="X109" s="3" t="str">
        <f>'EE investment costs'!D158</f>
        <v>TF-17</v>
      </c>
      <c r="Y109" s="3" t="str">
        <f>'EE investment costs'!E158</f>
        <v>Haulage Tractors, Trucks, Fishing boats</v>
      </c>
      <c r="AC109" s="123">
        <f>'EE investment costs'!C158</f>
        <v>1.7</v>
      </c>
      <c r="AD109" s="22"/>
    </row>
    <row r="110" spans="2:30">
      <c r="B110" s="14" t="str">
        <f t="shared" ca="1" si="7"/>
        <v>INDCDEFFMT-18</v>
      </c>
      <c r="C110" s="15" t="str">
        <f t="shared" ca="1" si="9"/>
        <v>ICDMT</v>
      </c>
      <c r="D110" s="16">
        <f>'EE investment costs'!$F$15</f>
        <v>2016</v>
      </c>
      <c r="E110" s="14">
        <f>VLOOKUP(X110,'EE investment costs'!$D$56:$R$656,15,0)</f>
        <v>4.75</v>
      </c>
      <c r="F110" s="17">
        <f ca="1">INDEX('EE investment costs'!$D$56:$R$656,MATCH(X110,'EE investment costs'!$D$56:$D$656,0),MATCH($V$8,'EE investment costs'!$D$56:$R$56,0))</f>
        <v>217.00738456237096</v>
      </c>
      <c r="I110" s="18">
        <v>1</v>
      </c>
      <c r="J110" s="18">
        <v>1</v>
      </c>
      <c r="K110" s="14">
        <f t="shared" ca="1" si="11"/>
        <v>8</v>
      </c>
      <c r="M110" s="19" t="str">
        <f t="shared" ca="1" si="8"/>
        <v>INDCDEFFMT-18</v>
      </c>
      <c r="N110" s="23" t="str">
        <f t="shared" ca="1" si="10"/>
        <v>Chemical industry Saving Tech-Heat Medium Temp. up to 150C 1.8y</v>
      </c>
      <c r="O110" s="23" t="s">
        <v>32</v>
      </c>
      <c r="P110" s="23" t="s">
        <v>33</v>
      </c>
      <c r="Q110" s="23"/>
      <c r="R110" s="23"/>
      <c r="S110" s="19" t="s">
        <v>34</v>
      </c>
      <c r="V110" s="16" t="str">
        <f t="shared" ca="1" si="12"/>
        <v>CD</v>
      </c>
      <c r="W110" s="14" t="str">
        <f t="shared" ca="1" si="12"/>
        <v>Chemical industry</v>
      </c>
      <c r="X110" s="3" t="str">
        <f>'EE investment costs'!D159</f>
        <v>MT-18</v>
      </c>
      <c r="Y110" s="3" t="str">
        <f>'EE investment costs'!E159</f>
        <v>Heat Medium Temp. up to 150C</v>
      </c>
      <c r="AC110" s="123">
        <f>'EE investment costs'!C159</f>
        <v>1.8</v>
      </c>
      <c r="AD110" s="22"/>
    </row>
    <row r="111" spans="2:30">
      <c r="B111" s="14" t="str">
        <f t="shared" ca="1" si="7"/>
        <v>INDCDEFFHT-18</v>
      </c>
      <c r="C111" s="15" t="str">
        <f t="shared" ca="1" si="9"/>
        <v>ICDHT</v>
      </c>
      <c r="D111" s="16">
        <f>'EE investment costs'!$F$15</f>
        <v>2016</v>
      </c>
      <c r="E111" s="14">
        <f>VLOOKUP(X111,'EE investment costs'!$D$56:$R$656,15,0)</f>
        <v>3.8</v>
      </c>
      <c r="F111" s="17">
        <f ca="1">INDEX('EE investment costs'!$D$56:$R$656,MATCH(X111,'EE investment costs'!$D$56:$D$656,0),MATCH($V$8,'EE investment costs'!$D$56:$R$56,0))</f>
        <v>198.48958496194788</v>
      </c>
      <c r="I111" s="18">
        <v>1</v>
      </c>
      <c r="J111" s="18">
        <v>1</v>
      </c>
      <c r="K111" s="14">
        <f t="shared" ca="1" si="11"/>
        <v>8</v>
      </c>
      <c r="M111" s="19" t="str">
        <f t="shared" ca="1" si="8"/>
        <v>INDCDEFFHT-18</v>
      </c>
      <c r="N111" s="23" t="str">
        <f t="shared" ca="1" si="10"/>
        <v>Chemical industry Saving Tech-Heat High Temp. over 150C 1.8y</v>
      </c>
      <c r="O111" s="23" t="s">
        <v>32</v>
      </c>
      <c r="P111" s="23" t="s">
        <v>33</v>
      </c>
      <c r="Q111" s="23"/>
      <c r="R111" s="23"/>
      <c r="S111" s="19" t="s">
        <v>34</v>
      </c>
      <c r="V111" s="16" t="str">
        <f t="shared" ca="1" si="12"/>
        <v>CD</v>
      </c>
      <c r="W111" s="14" t="str">
        <f t="shared" ca="1" si="12"/>
        <v>Chemical industry</v>
      </c>
      <c r="X111" s="3" t="str">
        <f>'EE investment costs'!D160</f>
        <v>HT-18</v>
      </c>
      <c r="Y111" s="3" t="str">
        <f>'EE investment costs'!E160</f>
        <v>Heat High Temp. over 150C</v>
      </c>
      <c r="AC111" s="123">
        <f>'EE investment costs'!C160</f>
        <v>1.8</v>
      </c>
      <c r="AD111" s="22"/>
    </row>
    <row r="112" spans="2:30">
      <c r="B112" s="14" t="str">
        <f t="shared" ca="1" si="7"/>
        <v>INDCDEFFRH-18</v>
      </c>
      <c r="C112" s="15" t="str">
        <f t="shared" ca="1" si="9"/>
        <v>ICDRH</v>
      </c>
      <c r="D112" s="16">
        <f>'EE investment costs'!$F$15</f>
        <v>2016</v>
      </c>
      <c r="E112" s="14">
        <f>VLOOKUP(X112,'EE investment costs'!$D$56:$R$656,15,0)</f>
        <v>15.2</v>
      </c>
      <c r="F112" s="17">
        <f ca="1">INDEX('EE investment costs'!$D$56:$R$656,MATCH(X112,'EE investment costs'!$D$56:$D$656,0),MATCH($V$8,'EE investment costs'!$D$56:$R$56,0))</f>
        <v>0</v>
      </c>
      <c r="I112" s="18">
        <v>1</v>
      </c>
      <c r="J112" s="18">
        <v>1</v>
      </c>
      <c r="K112" s="14">
        <f t="shared" ca="1" si="11"/>
        <v>8</v>
      </c>
      <c r="M112" s="19" t="str">
        <f t="shared" ca="1" si="8"/>
        <v>INDCDEFFRH-18</v>
      </c>
      <c r="N112" s="23" t="str">
        <f t="shared" ca="1" si="10"/>
        <v>Chemical industry Saving Tech-Heat Room Heat 1.8y</v>
      </c>
      <c r="O112" s="23" t="s">
        <v>32</v>
      </c>
      <c r="P112" s="23" t="s">
        <v>33</v>
      </c>
      <c r="Q112" s="23"/>
      <c r="R112" s="23"/>
      <c r="S112" s="19" t="s">
        <v>34</v>
      </c>
      <c r="V112" s="16" t="str">
        <f t="shared" ca="1" si="12"/>
        <v>CD</v>
      </c>
      <c r="W112" s="14" t="str">
        <f t="shared" ca="1" si="12"/>
        <v>Chemical industry</v>
      </c>
      <c r="X112" s="3" t="str">
        <f>'EE investment costs'!D161</f>
        <v>RH-18</v>
      </c>
      <c r="Y112" s="3" t="str">
        <f>'EE investment costs'!E161</f>
        <v>Heat Room Heat</v>
      </c>
      <c r="AC112" s="123">
        <f>'EE investment costs'!C161</f>
        <v>1.8</v>
      </c>
      <c r="AD112" s="22"/>
    </row>
    <row r="113" spans="2:30">
      <c r="B113" s="14" t="str">
        <f t="shared" ca="1" si="7"/>
        <v>INDCDEFFLA-18</v>
      </c>
      <c r="C113" s="15" t="str">
        <f t="shared" ca="1" si="9"/>
        <v>ICDLA</v>
      </c>
      <c r="D113" s="16">
        <f>'EE investment costs'!$F$15</f>
        <v>2016</v>
      </c>
      <c r="E113" s="14">
        <f>VLOOKUP(X113,'EE investment costs'!$D$56:$R$656,15,0)</f>
        <v>3.3319999999999999</v>
      </c>
      <c r="F113" s="17">
        <f ca="1">INDEX('EE investment costs'!$D$56:$R$656,MATCH(X113,'EE investment costs'!$D$56:$D$656,0),MATCH($V$8,'EE investment costs'!$D$56:$R$56,0))</f>
        <v>549.50612046382196</v>
      </c>
      <c r="I113" s="18">
        <v>1</v>
      </c>
      <c r="J113" s="18">
        <v>1</v>
      </c>
      <c r="K113" s="14">
        <f t="shared" ca="1" si="11"/>
        <v>7</v>
      </c>
      <c r="M113" s="19" t="str">
        <f t="shared" ca="1" si="8"/>
        <v>INDCDEFFLA-18</v>
      </c>
      <c r="N113" s="23" t="str">
        <f t="shared" ca="1" si="10"/>
        <v>Chemical industry Saving Tech-Light 1.8y</v>
      </c>
      <c r="O113" s="23" t="s">
        <v>32</v>
      </c>
      <c r="P113" s="23" t="s">
        <v>33</v>
      </c>
      <c r="Q113" s="23"/>
      <c r="R113" s="23"/>
      <c r="S113" s="19" t="s">
        <v>34</v>
      </c>
      <c r="V113" s="16" t="str">
        <f t="shared" ca="1" si="12"/>
        <v>CD</v>
      </c>
      <c r="W113" s="14" t="str">
        <f t="shared" ca="1" si="12"/>
        <v>Chemical industry</v>
      </c>
      <c r="X113" s="3" t="str">
        <f>'EE investment costs'!D162</f>
        <v>LA-18</v>
      </c>
      <c r="Y113" s="3" t="str">
        <f>'EE investment costs'!E162</f>
        <v>Light</v>
      </c>
      <c r="AC113" s="123">
        <f>'EE investment costs'!C162</f>
        <v>1.8</v>
      </c>
      <c r="AD113" s="22"/>
    </row>
    <row r="114" spans="2:30">
      <c r="B114" s="14" t="str">
        <f t="shared" ca="1" si="7"/>
        <v>INDCDEFFEM-18</v>
      </c>
      <c r="C114" s="15" t="str">
        <f t="shared" ca="1" si="9"/>
        <v>ICDEM</v>
      </c>
      <c r="D114" s="16">
        <f>'EE investment costs'!$F$15</f>
        <v>2016</v>
      </c>
      <c r="E114" s="14">
        <f>VLOOKUP(X114,'EE investment costs'!$D$56:$R$656,15,0)</f>
        <v>3.4985999999999997</v>
      </c>
      <c r="F114" s="17">
        <f ca="1">INDEX('EE investment costs'!$D$56:$R$656,MATCH(X114,'EE investment costs'!$D$56:$D$656,0),MATCH($V$8,'EE investment costs'!$D$56:$R$56,0))</f>
        <v>513.64743040922701</v>
      </c>
      <c r="I114" s="18">
        <v>1</v>
      </c>
      <c r="J114" s="18">
        <v>1</v>
      </c>
      <c r="K114" s="14">
        <f t="shared" ca="1" si="11"/>
        <v>7</v>
      </c>
      <c r="M114" s="19" t="str">
        <f t="shared" ca="1" si="8"/>
        <v>INDCDEFFEM-18</v>
      </c>
      <c r="N114" s="23" t="str">
        <f t="shared" ca="1" si="10"/>
        <v>Chemical industry Saving Tech-Electric Motors 1.8y</v>
      </c>
      <c r="O114" s="23" t="s">
        <v>32</v>
      </c>
      <c r="P114" s="23" t="s">
        <v>33</v>
      </c>
      <c r="Q114" s="23"/>
      <c r="R114" s="23"/>
      <c r="S114" s="19" t="s">
        <v>34</v>
      </c>
      <c r="V114" s="16" t="str">
        <f t="shared" ca="1" si="12"/>
        <v>CD</v>
      </c>
      <c r="W114" s="14" t="str">
        <f t="shared" ca="1" si="12"/>
        <v>Chemical industry</v>
      </c>
      <c r="X114" s="3" t="str">
        <f>'EE investment costs'!D163</f>
        <v>EM-18</v>
      </c>
      <c r="Y114" s="3" t="str">
        <f>'EE investment costs'!E163</f>
        <v>Electric Motors</v>
      </c>
      <c r="AC114" s="123">
        <f>'EE investment costs'!C163</f>
        <v>1.8</v>
      </c>
      <c r="AD114" s="22"/>
    </row>
    <row r="115" spans="2:30">
      <c r="B115" s="14" t="str">
        <f t="shared" ca="1" si="7"/>
        <v>INDCDEFFTF-18</v>
      </c>
      <c r="C115" s="15" t="str">
        <f t="shared" ca="1" si="9"/>
        <v>ICDTF</v>
      </c>
      <c r="D115" s="16">
        <f>'EE investment costs'!$F$15</f>
        <v>2016</v>
      </c>
      <c r="E115" s="14">
        <f>VLOOKUP(X115,'EE investment costs'!$D$56:$R$656,15,0)</f>
        <v>6.58</v>
      </c>
      <c r="F115" s="17">
        <f ca="1">INDEX('EE investment costs'!$D$56:$R$656,MATCH(X115,'EE investment costs'!$D$56:$D$656,0),MATCH($V$8,'EE investment costs'!$D$56:$R$56,0))</f>
        <v>264.48678125727844</v>
      </c>
      <c r="I115" s="18">
        <v>1</v>
      </c>
      <c r="J115" s="18">
        <v>1</v>
      </c>
      <c r="K115" s="14">
        <f t="shared" ca="1" si="11"/>
        <v>8</v>
      </c>
      <c r="M115" s="19" t="str">
        <f t="shared" ca="1" si="8"/>
        <v>INDCDEFFTF-18</v>
      </c>
      <c r="N115" s="23" t="str">
        <f t="shared" ca="1" si="10"/>
        <v>Chemical industry Saving Tech-Haulage Tractors, Trucks, Fishing boats 1.8y</v>
      </c>
      <c r="O115" s="23" t="s">
        <v>32</v>
      </c>
      <c r="P115" s="23" t="s">
        <v>33</v>
      </c>
      <c r="Q115" s="23"/>
      <c r="R115" s="23"/>
      <c r="S115" s="19" t="s">
        <v>34</v>
      </c>
      <c r="V115" s="16" t="str">
        <f t="shared" ca="1" si="12"/>
        <v>CD</v>
      </c>
      <c r="W115" s="14" t="str">
        <f t="shared" ca="1" si="12"/>
        <v>Chemical industry</v>
      </c>
      <c r="X115" s="3" t="str">
        <f>'EE investment costs'!D164</f>
        <v>TF-18</v>
      </c>
      <c r="Y115" s="3" t="str">
        <f>'EE investment costs'!E164</f>
        <v>Haulage Tractors, Trucks, Fishing boats</v>
      </c>
      <c r="AC115" s="123">
        <f>'EE investment costs'!C164</f>
        <v>1.8</v>
      </c>
      <c r="AD115" s="22"/>
    </row>
    <row r="116" spans="2:30">
      <c r="B116" s="14" t="str">
        <f t="shared" ca="1" si="7"/>
        <v>INDCDEFFMT-19</v>
      </c>
      <c r="C116" s="15" t="str">
        <f t="shared" ca="1" si="9"/>
        <v>ICDMT</v>
      </c>
      <c r="D116" s="16">
        <f>'EE investment costs'!$F$15</f>
        <v>2016</v>
      </c>
      <c r="E116" s="14">
        <f>VLOOKUP(X116,'EE investment costs'!$D$56:$R$656,15,0)</f>
        <v>4.875</v>
      </c>
      <c r="F116" s="17">
        <f ca="1">INDEX('EE investment costs'!$D$56:$R$656,MATCH(X116,'EE investment costs'!$D$56:$D$656,0),MATCH($V$8,'EE investment costs'!$D$56:$R$56,0))</f>
        <v>236.07849768576216</v>
      </c>
      <c r="I116" s="18">
        <v>1</v>
      </c>
      <c r="J116" s="18">
        <v>1</v>
      </c>
      <c r="K116" s="14">
        <f t="shared" ca="1" si="11"/>
        <v>8</v>
      </c>
      <c r="M116" s="19" t="str">
        <f t="shared" ca="1" si="8"/>
        <v>INDCDEFFMT-19</v>
      </c>
      <c r="N116" s="23" t="str">
        <f t="shared" ca="1" si="10"/>
        <v>Chemical industry Saving Tech-Heat Medium Temp. up to 150C 1.9y</v>
      </c>
      <c r="O116" s="23" t="s">
        <v>32</v>
      </c>
      <c r="P116" s="23" t="s">
        <v>33</v>
      </c>
      <c r="Q116" s="23"/>
      <c r="R116" s="23"/>
      <c r="S116" s="19" t="s">
        <v>34</v>
      </c>
      <c r="V116" s="16" t="str">
        <f t="shared" ca="1" si="12"/>
        <v>CD</v>
      </c>
      <c r="W116" s="14" t="str">
        <f t="shared" ca="1" si="12"/>
        <v>Chemical industry</v>
      </c>
      <c r="X116" s="3" t="str">
        <f>'EE investment costs'!D165</f>
        <v>MT-19</v>
      </c>
      <c r="Y116" s="3" t="str">
        <f>'EE investment costs'!E165</f>
        <v>Heat Medium Temp. up to 150C</v>
      </c>
      <c r="AC116" s="123">
        <f>'EE investment costs'!C165</f>
        <v>1.9</v>
      </c>
      <c r="AD116" s="22"/>
    </row>
    <row r="117" spans="2:30">
      <c r="B117" s="14" t="str">
        <f t="shared" ca="1" si="7"/>
        <v>INDCDEFFHT-19</v>
      </c>
      <c r="C117" s="15" t="str">
        <f t="shared" ca="1" si="9"/>
        <v>ICDHT</v>
      </c>
      <c r="D117" s="16">
        <f>'EE investment costs'!$F$15</f>
        <v>2016</v>
      </c>
      <c r="E117" s="14">
        <f>VLOOKUP(X117,'EE investment costs'!$D$56:$R$656,15,0)</f>
        <v>3.9</v>
      </c>
      <c r="F117" s="17">
        <f ca="1">INDEX('EE investment costs'!$D$56:$R$656,MATCH(X117,'EE investment costs'!$D$56:$D$656,0),MATCH($V$8,'EE investment costs'!$D$56:$R$56,0))</f>
        <v>212.92519114099863</v>
      </c>
      <c r="I117" s="18">
        <v>1</v>
      </c>
      <c r="J117" s="18">
        <v>1</v>
      </c>
      <c r="K117" s="14">
        <f t="shared" ca="1" si="11"/>
        <v>8</v>
      </c>
      <c r="M117" s="19" t="str">
        <f t="shared" ca="1" si="8"/>
        <v>INDCDEFFHT-19</v>
      </c>
      <c r="N117" s="23" t="str">
        <f t="shared" ca="1" si="10"/>
        <v>Chemical industry Saving Tech-Heat High Temp. over 150C 1.9y</v>
      </c>
      <c r="O117" s="23" t="s">
        <v>32</v>
      </c>
      <c r="P117" s="23" t="s">
        <v>33</v>
      </c>
      <c r="Q117" s="23"/>
      <c r="R117" s="23"/>
      <c r="S117" s="19" t="s">
        <v>34</v>
      </c>
      <c r="V117" s="16" t="str">
        <f t="shared" ca="1" si="12"/>
        <v>CD</v>
      </c>
      <c r="W117" s="14" t="str">
        <f t="shared" ca="1" si="12"/>
        <v>Chemical industry</v>
      </c>
      <c r="X117" s="3" t="str">
        <f>'EE investment costs'!D166</f>
        <v>HT-19</v>
      </c>
      <c r="Y117" s="3" t="str">
        <f>'EE investment costs'!E166</f>
        <v>Heat High Temp. over 150C</v>
      </c>
      <c r="AC117" s="123">
        <f>'EE investment costs'!C166</f>
        <v>1.9</v>
      </c>
      <c r="AD117" s="22"/>
    </row>
    <row r="118" spans="2:30">
      <c r="B118" s="14" t="str">
        <f t="shared" ca="1" si="7"/>
        <v>INDCDEFFRH-19</v>
      </c>
      <c r="C118" s="15" t="str">
        <f t="shared" ca="1" si="9"/>
        <v>ICDRH</v>
      </c>
      <c r="D118" s="16">
        <f>'EE investment costs'!$F$15</f>
        <v>2016</v>
      </c>
      <c r="E118" s="14">
        <f>VLOOKUP(X118,'EE investment costs'!$D$56:$R$656,15,0)</f>
        <v>15.6</v>
      </c>
      <c r="F118" s="17">
        <f ca="1">INDEX('EE investment costs'!$D$56:$R$656,MATCH(X118,'EE investment costs'!$D$56:$D$656,0),MATCH($V$8,'EE investment costs'!$D$56:$R$56,0))</f>
        <v>0</v>
      </c>
      <c r="I118" s="18">
        <v>1</v>
      </c>
      <c r="J118" s="18">
        <v>1</v>
      </c>
      <c r="K118" s="14">
        <f t="shared" ca="1" si="11"/>
        <v>8</v>
      </c>
      <c r="M118" s="19" t="str">
        <f t="shared" ca="1" si="8"/>
        <v>INDCDEFFRH-19</v>
      </c>
      <c r="N118" s="23" t="str">
        <f t="shared" ca="1" si="10"/>
        <v>Chemical industry Saving Tech-Heat Room Heat 1.9y</v>
      </c>
      <c r="O118" s="23" t="s">
        <v>32</v>
      </c>
      <c r="P118" s="23" t="s">
        <v>33</v>
      </c>
      <c r="Q118" s="23"/>
      <c r="R118" s="23"/>
      <c r="S118" s="19" t="s">
        <v>34</v>
      </c>
      <c r="V118" s="16" t="str">
        <f t="shared" ca="1" si="12"/>
        <v>CD</v>
      </c>
      <c r="W118" s="14" t="str">
        <f t="shared" ca="1" si="12"/>
        <v>Chemical industry</v>
      </c>
      <c r="X118" s="3" t="str">
        <f>'EE investment costs'!D167</f>
        <v>RH-19</v>
      </c>
      <c r="Y118" s="3" t="str">
        <f>'EE investment costs'!E167</f>
        <v>Heat Room Heat</v>
      </c>
      <c r="AC118" s="123">
        <f>'EE investment costs'!C167</f>
        <v>1.9</v>
      </c>
      <c r="AD118" s="22"/>
    </row>
    <row r="119" spans="2:30">
      <c r="B119" s="14" t="str">
        <f t="shared" ca="1" si="7"/>
        <v>INDCDEFFLA-19</v>
      </c>
      <c r="C119" s="15" t="str">
        <f t="shared" ca="1" si="9"/>
        <v>ICDLA</v>
      </c>
      <c r="D119" s="16">
        <f>'EE investment costs'!$F$15</f>
        <v>2016</v>
      </c>
      <c r="E119" s="14">
        <f>VLOOKUP(X119,'EE investment costs'!$D$56:$R$656,15,0)</f>
        <v>3.3659999999999997</v>
      </c>
      <c r="F119" s="17">
        <f ca="1">INDEX('EE investment costs'!$D$56:$R$656,MATCH(X119,'EE investment costs'!$D$56:$D$656,0),MATCH($V$8,'EE investment costs'!$D$56:$R$56,0))</f>
        <v>605.20060932302749</v>
      </c>
      <c r="I119" s="18">
        <v>1</v>
      </c>
      <c r="J119" s="18">
        <v>1</v>
      </c>
      <c r="K119" s="14">
        <f t="shared" ca="1" si="11"/>
        <v>6</v>
      </c>
      <c r="M119" s="19" t="str">
        <f t="shared" ca="1" si="8"/>
        <v>INDCDEFFLA-19</v>
      </c>
      <c r="N119" s="23" t="str">
        <f t="shared" ca="1" si="10"/>
        <v>Chemical industry Saving Tech-Light 1.9y</v>
      </c>
      <c r="O119" s="23" t="s">
        <v>32</v>
      </c>
      <c r="P119" s="23" t="s">
        <v>33</v>
      </c>
      <c r="Q119" s="23"/>
      <c r="R119" s="23"/>
      <c r="S119" s="19" t="s">
        <v>34</v>
      </c>
      <c r="V119" s="16" t="str">
        <f t="shared" ca="1" si="12"/>
        <v>CD</v>
      </c>
      <c r="W119" s="14" t="str">
        <f t="shared" ca="1" si="12"/>
        <v>Chemical industry</v>
      </c>
      <c r="X119" s="3" t="str">
        <f>'EE investment costs'!D168</f>
        <v>LA-19</v>
      </c>
      <c r="Y119" s="3" t="str">
        <f>'EE investment costs'!E168</f>
        <v>Light</v>
      </c>
      <c r="AC119" s="123">
        <f>'EE investment costs'!C168</f>
        <v>1.9</v>
      </c>
      <c r="AD119" s="22"/>
    </row>
    <row r="120" spans="2:30">
      <c r="B120" s="14" t="str">
        <f t="shared" ca="1" si="7"/>
        <v>INDCDEFFEM-19</v>
      </c>
      <c r="C120" s="15" t="str">
        <f t="shared" ca="1" si="9"/>
        <v>ICDEM</v>
      </c>
      <c r="D120" s="16">
        <f>'EE investment costs'!$F$15</f>
        <v>2016</v>
      </c>
      <c r="E120" s="14">
        <f>VLOOKUP(X120,'EE investment costs'!$D$56:$R$656,15,0)</f>
        <v>3.5342999999999996</v>
      </c>
      <c r="F120" s="17">
        <f ca="1">INDEX('EE investment costs'!$D$56:$R$656,MATCH(X120,'EE investment costs'!$D$56:$D$656,0),MATCH($V$8,'EE investment costs'!$D$56:$R$56,0))</f>
        <v>568.51539376543053</v>
      </c>
      <c r="I120" s="18">
        <v>1</v>
      </c>
      <c r="J120" s="18">
        <v>1</v>
      </c>
      <c r="K120" s="14">
        <f t="shared" ca="1" si="11"/>
        <v>7</v>
      </c>
      <c r="M120" s="19" t="str">
        <f t="shared" ca="1" si="8"/>
        <v>INDCDEFFEM-19</v>
      </c>
      <c r="N120" s="23" t="str">
        <f t="shared" ca="1" si="10"/>
        <v>Chemical industry Saving Tech-Electric Motors 1.9y</v>
      </c>
      <c r="O120" s="23" t="s">
        <v>32</v>
      </c>
      <c r="P120" s="23" t="s">
        <v>33</v>
      </c>
      <c r="Q120" s="23"/>
      <c r="R120" s="23"/>
      <c r="S120" s="19" t="s">
        <v>34</v>
      </c>
      <c r="V120" s="16" t="str">
        <f t="shared" ca="1" si="12"/>
        <v>CD</v>
      </c>
      <c r="W120" s="14" t="str">
        <f t="shared" ca="1" si="12"/>
        <v>Chemical industry</v>
      </c>
      <c r="X120" s="3" t="str">
        <f>'EE investment costs'!D169</f>
        <v>EM-19</v>
      </c>
      <c r="Y120" s="3" t="str">
        <f>'EE investment costs'!E169</f>
        <v>Electric Motors</v>
      </c>
      <c r="AC120" s="123">
        <f>'EE investment costs'!C169</f>
        <v>1.9</v>
      </c>
      <c r="AD120" s="22"/>
    </row>
    <row r="121" spans="2:30">
      <c r="B121" s="14" t="str">
        <f t="shared" ca="1" si="7"/>
        <v>INDCDEFFTF-19</v>
      </c>
      <c r="C121" s="15" t="str">
        <f t="shared" ca="1" si="9"/>
        <v>ICDTF</v>
      </c>
      <c r="D121" s="16">
        <f>'EE investment costs'!$F$15</f>
        <v>2016</v>
      </c>
      <c r="E121" s="14">
        <f>VLOOKUP(X121,'EE investment costs'!$D$56:$R$656,15,0)</f>
        <v>6.7899999999999991</v>
      </c>
      <c r="F121" s="17">
        <f ca="1">INDEX('EE investment costs'!$D$56:$R$656,MATCH(X121,'EE investment costs'!$D$56:$D$656,0),MATCH($V$8,'EE investment costs'!$D$56:$R$56,0))</f>
        <v>279.18049132712724</v>
      </c>
      <c r="I121" s="18">
        <v>1</v>
      </c>
      <c r="J121" s="18">
        <v>1</v>
      </c>
      <c r="K121" s="14">
        <f t="shared" ca="1" si="11"/>
        <v>8</v>
      </c>
      <c r="M121" s="19" t="str">
        <f t="shared" ca="1" si="8"/>
        <v>INDCDEFFTF-19</v>
      </c>
      <c r="N121" s="23" t="str">
        <f t="shared" ca="1" si="10"/>
        <v>Chemical industry Saving Tech-Haulage Tractors, Trucks, Fishing boats 1.9y</v>
      </c>
      <c r="O121" s="23" t="s">
        <v>32</v>
      </c>
      <c r="P121" s="23" t="s">
        <v>33</v>
      </c>
      <c r="Q121" s="23"/>
      <c r="R121" s="23"/>
      <c r="S121" s="19" t="s">
        <v>34</v>
      </c>
      <c r="V121" s="16" t="str">
        <f t="shared" ca="1" si="12"/>
        <v>CD</v>
      </c>
      <c r="W121" s="14" t="str">
        <f t="shared" ca="1" si="12"/>
        <v>Chemical industry</v>
      </c>
      <c r="X121" s="3" t="str">
        <f>'EE investment costs'!D170</f>
        <v>TF-19</v>
      </c>
      <c r="Y121" s="3" t="str">
        <f>'EE investment costs'!E170</f>
        <v>Haulage Tractors, Trucks, Fishing boats</v>
      </c>
      <c r="AC121" s="123">
        <f>'EE investment costs'!C170</f>
        <v>1.9</v>
      </c>
      <c r="AD121" s="22"/>
    </row>
    <row r="122" spans="2:30">
      <c r="B122" s="14" t="str">
        <f t="shared" ca="1" si="7"/>
        <v>INDCDEFFMT-20</v>
      </c>
      <c r="C122" s="15" t="str">
        <f t="shared" ca="1" si="9"/>
        <v>ICDMT</v>
      </c>
      <c r="D122" s="16">
        <f>'EE investment costs'!$F$15</f>
        <v>2016</v>
      </c>
      <c r="E122" s="14">
        <f>VLOOKUP(X122,'EE investment costs'!$D$56:$R$656,15,0)</f>
        <v>5</v>
      </c>
      <c r="F122" s="17">
        <f ca="1">INDEX('EE investment costs'!$D$56:$R$656,MATCH(X122,'EE investment costs'!$D$56:$D$656,0),MATCH($V$8,'EE investment costs'!$D$56:$R$56,0))</f>
        <v>255.14961080915347</v>
      </c>
      <c r="I122" s="18">
        <v>1</v>
      </c>
      <c r="J122" s="18">
        <v>1</v>
      </c>
      <c r="K122" s="14">
        <f t="shared" ca="1" si="11"/>
        <v>8</v>
      </c>
      <c r="M122" s="19" t="str">
        <f t="shared" ca="1" si="8"/>
        <v>INDCDEFFMT-20</v>
      </c>
      <c r="N122" s="23" t="str">
        <f t="shared" ca="1" si="10"/>
        <v>Chemical industry Saving Tech-Heat Medium Temp. up to 150C 2y</v>
      </c>
      <c r="O122" s="23" t="s">
        <v>32</v>
      </c>
      <c r="P122" s="23" t="s">
        <v>33</v>
      </c>
      <c r="Q122" s="23"/>
      <c r="R122" s="23"/>
      <c r="S122" s="19" t="s">
        <v>34</v>
      </c>
      <c r="V122" s="16" t="str">
        <f t="shared" ca="1" si="12"/>
        <v>CD</v>
      </c>
      <c r="W122" s="14" t="str">
        <f t="shared" ca="1" si="12"/>
        <v>Chemical industry</v>
      </c>
      <c r="X122" s="3" t="str">
        <f>'EE investment costs'!D171</f>
        <v>MT-20</v>
      </c>
      <c r="Y122" s="3" t="str">
        <f>'EE investment costs'!E171</f>
        <v>Heat Medium Temp. up to 150C</v>
      </c>
      <c r="AC122" s="123">
        <f>'EE investment costs'!C171</f>
        <v>2</v>
      </c>
      <c r="AD122" s="22"/>
    </row>
    <row r="123" spans="2:30">
      <c r="B123" s="14" t="str">
        <f t="shared" ca="1" si="7"/>
        <v>INDCDEFFHT-20</v>
      </c>
      <c r="C123" s="15" t="str">
        <f t="shared" ca="1" si="9"/>
        <v>ICDHT</v>
      </c>
      <c r="D123" s="16">
        <f>'EE investment costs'!$F$15</f>
        <v>2016</v>
      </c>
      <c r="E123" s="14">
        <f>VLOOKUP(X123,'EE investment costs'!$D$56:$R$656,15,0)</f>
        <v>4</v>
      </c>
      <c r="F123" s="17">
        <f ca="1">INDEX('EE investment costs'!$D$56:$R$656,MATCH(X123,'EE investment costs'!$D$56:$D$656,0),MATCH($V$8,'EE investment costs'!$D$56:$R$56,0))</f>
        <v>227.36079732004941</v>
      </c>
      <c r="I123" s="18">
        <v>1</v>
      </c>
      <c r="J123" s="18">
        <v>1</v>
      </c>
      <c r="K123" s="14">
        <f t="shared" ca="1" si="11"/>
        <v>8</v>
      </c>
      <c r="M123" s="19" t="str">
        <f t="shared" ca="1" si="8"/>
        <v>INDCDEFFHT-20</v>
      </c>
      <c r="N123" s="23" t="str">
        <f t="shared" ca="1" si="10"/>
        <v>Chemical industry Saving Tech-Heat High Temp. over 150C 2y</v>
      </c>
      <c r="O123" s="23" t="s">
        <v>32</v>
      </c>
      <c r="P123" s="23" t="s">
        <v>33</v>
      </c>
      <c r="Q123" s="23"/>
      <c r="R123" s="23"/>
      <c r="S123" s="19" t="s">
        <v>34</v>
      </c>
      <c r="V123" s="16" t="str">
        <f t="shared" ca="1" si="12"/>
        <v>CD</v>
      </c>
      <c r="W123" s="14" t="str">
        <f t="shared" ca="1" si="12"/>
        <v>Chemical industry</v>
      </c>
      <c r="X123" s="3" t="str">
        <f>'EE investment costs'!D172</f>
        <v>HT-20</v>
      </c>
      <c r="Y123" s="3" t="str">
        <f>'EE investment costs'!E172</f>
        <v>Heat High Temp. over 150C</v>
      </c>
      <c r="AC123" s="123">
        <f>'EE investment costs'!C172</f>
        <v>2</v>
      </c>
      <c r="AD123" s="22"/>
    </row>
    <row r="124" spans="2:30">
      <c r="B124" s="14" t="str">
        <f t="shared" ca="1" si="7"/>
        <v>INDCDEFFRH-20</v>
      </c>
      <c r="C124" s="15" t="str">
        <f t="shared" ca="1" si="9"/>
        <v>ICDRH</v>
      </c>
      <c r="D124" s="16">
        <f>'EE investment costs'!$F$15</f>
        <v>2016</v>
      </c>
      <c r="E124" s="14">
        <f>VLOOKUP(X124,'EE investment costs'!$D$56:$R$656,15,0)</f>
        <v>16</v>
      </c>
      <c r="F124" s="17">
        <f ca="1">INDEX('EE investment costs'!$D$56:$R$656,MATCH(X124,'EE investment costs'!$D$56:$D$656,0),MATCH($V$8,'EE investment costs'!$D$56:$R$56,0))</f>
        <v>0</v>
      </c>
      <c r="I124" s="18">
        <v>1</v>
      </c>
      <c r="J124" s="18">
        <v>1</v>
      </c>
      <c r="K124" s="14">
        <f t="shared" ca="1" si="11"/>
        <v>8</v>
      </c>
      <c r="M124" s="19" t="str">
        <f t="shared" ca="1" si="8"/>
        <v>INDCDEFFRH-20</v>
      </c>
      <c r="N124" s="23" t="str">
        <f t="shared" ca="1" si="10"/>
        <v>Chemical industry Saving Tech-Heat Room Heat 2y</v>
      </c>
      <c r="O124" s="23" t="s">
        <v>32</v>
      </c>
      <c r="P124" s="23" t="s">
        <v>33</v>
      </c>
      <c r="Q124" s="23"/>
      <c r="R124" s="23"/>
      <c r="S124" s="19" t="s">
        <v>34</v>
      </c>
      <c r="V124" s="16" t="str">
        <f t="shared" ca="1" si="12"/>
        <v>CD</v>
      </c>
      <c r="W124" s="14" t="str">
        <f t="shared" ca="1" si="12"/>
        <v>Chemical industry</v>
      </c>
      <c r="X124" s="3" t="str">
        <f>'EE investment costs'!D173</f>
        <v>RH-20</v>
      </c>
      <c r="Y124" s="3" t="str">
        <f>'EE investment costs'!E173</f>
        <v>Heat Room Heat</v>
      </c>
      <c r="AC124" s="123">
        <f>'EE investment costs'!C173</f>
        <v>2</v>
      </c>
      <c r="AD124" s="22"/>
    </row>
    <row r="125" spans="2:30">
      <c r="B125" s="14" t="str">
        <f t="shared" ca="1" si="7"/>
        <v>INDCDEFFLA-20</v>
      </c>
      <c r="C125" s="15" t="str">
        <f t="shared" ca="1" si="9"/>
        <v>ICDLA</v>
      </c>
      <c r="D125" s="16">
        <f>'EE investment costs'!$F$15</f>
        <v>2016</v>
      </c>
      <c r="E125" s="14">
        <f>VLOOKUP(X125,'EE investment costs'!$D$56:$R$656,15,0)</f>
        <v>3.4</v>
      </c>
      <c r="F125" s="17">
        <f ca="1">INDEX('EE investment costs'!$D$56:$R$656,MATCH(X125,'EE investment costs'!$D$56:$D$656,0),MATCH($V$8,'EE investment costs'!$D$56:$R$56,0))</f>
        <v>660.89509818223303</v>
      </c>
      <c r="I125" s="18">
        <v>1</v>
      </c>
      <c r="J125" s="18">
        <v>1</v>
      </c>
      <c r="K125" s="14">
        <f t="shared" ca="1" si="11"/>
        <v>6</v>
      </c>
      <c r="M125" s="19" t="str">
        <f t="shared" ca="1" si="8"/>
        <v>INDCDEFFLA-20</v>
      </c>
      <c r="N125" s="23" t="str">
        <f t="shared" ca="1" si="10"/>
        <v>Chemical industry Saving Tech-Light 2y</v>
      </c>
      <c r="O125" s="23" t="s">
        <v>32</v>
      </c>
      <c r="P125" s="23" t="s">
        <v>33</v>
      </c>
      <c r="Q125" s="23"/>
      <c r="R125" s="23"/>
      <c r="S125" s="19" t="s">
        <v>34</v>
      </c>
      <c r="V125" s="16" t="str">
        <f t="shared" ca="1" si="12"/>
        <v>CD</v>
      </c>
      <c r="W125" s="14" t="str">
        <f t="shared" ca="1" si="12"/>
        <v>Chemical industry</v>
      </c>
      <c r="X125" s="3" t="str">
        <f>'EE investment costs'!D174</f>
        <v>LA-20</v>
      </c>
      <c r="Y125" s="3" t="str">
        <f>'EE investment costs'!E174</f>
        <v>Light</v>
      </c>
      <c r="AC125" s="123">
        <f>'EE investment costs'!C174</f>
        <v>2</v>
      </c>
      <c r="AD125" s="22"/>
    </row>
    <row r="126" spans="2:30">
      <c r="B126" s="14" t="str">
        <f t="shared" ca="1" si="7"/>
        <v>INDCDEFFEM-20</v>
      </c>
      <c r="C126" s="15" t="str">
        <f t="shared" ca="1" si="9"/>
        <v>ICDEM</v>
      </c>
      <c r="D126" s="16">
        <f>'EE investment costs'!$F$15</f>
        <v>2016</v>
      </c>
      <c r="E126" s="14">
        <f>VLOOKUP(X126,'EE investment costs'!$D$56:$R$656,15,0)</f>
        <v>3.5699999999999994</v>
      </c>
      <c r="F126" s="17">
        <f ca="1">INDEX('EE investment costs'!$D$56:$R$656,MATCH(X126,'EE investment costs'!$D$56:$D$656,0),MATCH($V$8,'EE investment costs'!$D$56:$R$56,0))</f>
        <v>623.38335712163428</v>
      </c>
      <c r="I126" s="18">
        <v>1</v>
      </c>
      <c r="J126" s="18">
        <v>1</v>
      </c>
      <c r="K126" s="14">
        <f t="shared" ca="1" si="11"/>
        <v>6</v>
      </c>
      <c r="M126" s="19" t="str">
        <f t="shared" ca="1" si="8"/>
        <v>INDCDEFFEM-20</v>
      </c>
      <c r="N126" s="23" t="str">
        <f t="shared" ca="1" si="10"/>
        <v>Chemical industry Saving Tech-Electric Motors 2y</v>
      </c>
      <c r="O126" s="23" t="s">
        <v>32</v>
      </c>
      <c r="P126" s="23" t="s">
        <v>33</v>
      </c>
      <c r="Q126" s="23"/>
      <c r="R126" s="23"/>
      <c r="S126" s="19" t="s">
        <v>34</v>
      </c>
      <c r="V126" s="16" t="str">
        <f t="shared" ca="1" si="12"/>
        <v>CD</v>
      </c>
      <c r="W126" s="14" t="str">
        <f t="shared" ca="1" si="12"/>
        <v>Chemical industry</v>
      </c>
      <c r="X126" s="3" t="str">
        <f>'EE investment costs'!D175</f>
        <v>EM-20</v>
      </c>
      <c r="Y126" s="3" t="str">
        <f>'EE investment costs'!E175</f>
        <v>Electric Motors</v>
      </c>
      <c r="AC126" s="123">
        <f>'EE investment costs'!C175</f>
        <v>2</v>
      </c>
      <c r="AD126" s="22"/>
    </row>
    <row r="127" spans="2:30" ht="13.5" thickBot="1">
      <c r="B127" s="14" t="str">
        <f t="shared" ca="1" si="7"/>
        <v>INDCDEFFTF-20</v>
      </c>
      <c r="C127" s="15" t="str">
        <f t="shared" ca="1" si="9"/>
        <v>ICDTF</v>
      </c>
      <c r="D127" s="16">
        <f>'EE investment costs'!$F$15</f>
        <v>2016</v>
      </c>
      <c r="E127" s="14">
        <f>VLOOKUP(X127,'EE investment costs'!$D$56:$R$656,15,0)</f>
        <v>7</v>
      </c>
      <c r="F127" s="17">
        <f ca="1">INDEX('EE investment costs'!$D$56:$R$656,MATCH(X127,'EE investment costs'!$D$56:$D$656,0),MATCH($V$8,'EE investment costs'!$D$56:$R$56,0))</f>
        <v>293.87420139697605</v>
      </c>
      <c r="I127" s="18">
        <v>1</v>
      </c>
      <c r="J127" s="18">
        <v>1</v>
      </c>
      <c r="K127" s="14">
        <f t="shared" ca="1" si="11"/>
        <v>8</v>
      </c>
      <c r="M127" s="24" t="str">
        <f t="shared" ca="1" si="8"/>
        <v>INDCDEFFTF-20</v>
      </c>
      <c r="N127" s="25" t="str">
        <f t="shared" ca="1" si="10"/>
        <v>Chemical industry Saving Tech-Haulage Tractors, Trucks, Fishing boats 2y</v>
      </c>
      <c r="O127" s="25" t="s">
        <v>32</v>
      </c>
      <c r="P127" s="25" t="s">
        <v>33</v>
      </c>
      <c r="Q127" s="25"/>
      <c r="R127" s="25"/>
      <c r="S127" s="24" t="s">
        <v>34</v>
      </c>
      <c r="V127" s="16" t="str">
        <f t="shared" ca="1" si="12"/>
        <v>CD</v>
      </c>
      <c r="W127" s="14" t="str">
        <f t="shared" ca="1" si="12"/>
        <v>Chemical industry</v>
      </c>
      <c r="X127" s="3" t="str">
        <f>'EE investment costs'!D176</f>
        <v>TF-20</v>
      </c>
      <c r="Y127" s="3" t="str">
        <f>'EE investment costs'!E176</f>
        <v>Haulage Tractors, Trucks, Fishing boats</v>
      </c>
      <c r="AC127" s="123">
        <f>'EE investment costs'!C176</f>
        <v>2</v>
      </c>
      <c r="AD127" s="22"/>
    </row>
    <row r="128" spans="2:30">
      <c r="B128" s="14" t="str">
        <f t="shared" ca="1" si="7"/>
        <v>INDCDEFFMT-21</v>
      </c>
      <c r="C128" s="15" t="str">
        <f ca="1">"I"&amp;MID(B128,4,1)&amp;"D"&amp;MID(B128,9,2)</f>
        <v>ICDMT</v>
      </c>
      <c r="D128" s="16">
        <f>'EE investment costs'!$F$15</f>
        <v>2016</v>
      </c>
      <c r="E128" s="14">
        <f>VLOOKUP(X128,'EE investment costs'!$D$56:$R$656,15,0)</f>
        <v>5.05</v>
      </c>
      <c r="F128" s="17">
        <f ca="1">INDEX('EE investment costs'!$D$56:$R$656,MATCH(X128,'EE investment costs'!$D$56:$D$656,0),MATCH($V$8,'EE investment costs'!$D$56:$R$56,0))</f>
        <v>274.22072393254479</v>
      </c>
      <c r="I128" s="18">
        <v>1</v>
      </c>
      <c r="J128" s="18">
        <v>1</v>
      </c>
      <c r="K128" s="14">
        <f t="shared" ca="1" si="11"/>
        <v>8</v>
      </c>
      <c r="M128" s="20" t="str">
        <f t="shared" ca="1" si="8"/>
        <v>INDCDEFFMT-21</v>
      </c>
      <c r="N128" s="21" t="str">
        <f t="shared" ca="1" si="10"/>
        <v>Chemical industry Saving Tech-Heat Medium Temp. up to 150C 2.1y</v>
      </c>
      <c r="O128" s="21" t="s">
        <v>32</v>
      </c>
      <c r="P128" s="21" t="s">
        <v>33</v>
      </c>
      <c r="Q128" s="21"/>
      <c r="R128" s="21"/>
      <c r="S128" s="20" t="s">
        <v>34</v>
      </c>
      <c r="V128" s="16" t="str">
        <f t="shared" ca="1" si="12"/>
        <v>CD</v>
      </c>
      <c r="W128" s="14" t="str">
        <f t="shared" ca="1" si="12"/>
        <v>Chemical industry</v>
      </c>
      <c r="X128" s="3" t="str">
        <f>'EE investment costs'!D177</f>
        <v>MT-21</v>
      </c>
      <c r="Y128" s="3" t="str">
        <f>'EE investment costs'!E177</f>
        <v>Heat Medium Temp. up to 150C</v>
      </c>
      <c r="AC128" s="123">
        <f>'EE investment costs'!C177</f>
        <v>2.1</v>
      </c>
      <c r="AD128" s="22"/>
    </row>
    <row r="129" spans="2:30">
      <c r="B129" s="14" t="str">
        <f t="shared" ca="1" si="7"/>
        <v>INDCDEFFHT-21</v>
      </c>
      <c r="C129" s="15" t="str">
        <f t="shared" ref="C129:C187" ca="1" si="13">"I"&amp;MID(B129,4,1)&amp;"D"&amp;MID(B129,9,2)</f>
        <v>ICDHT</v>
      </c>
      <c r="D129" s="16">
        <f>'EE investment costs'!$F$15</f>
        <v>2016</v>
      </c>
      <c r="E129" s="14">
        <f>VLOOKUP(X129,'EE investment costs'!$D$56:$R$656,15,0)</f>
        <v>4.0399999999999991</v>
      </c>
      <c r="F129" s="17">
        <f ca="1">INDEX('EE investment costs'!$D$56:$R$656,MATCH(X129,'EE investment costs'!$D$56:$D$656,0),MATCH($V$8,'EE investment costs'!$D$56:$R$56,0))</f>
        <v>241.79640349910017</v>
      </c>
      <c r="I129" s="18">
        <v>1</v>
      </c>
      <c r="J129" s="18">
        <v>1</v>
      </c>
      <c r="K129" s="14">
        <f t="shared" ca="1" si="11"/>
        <v>8</v>
      </c>
      <c r="M129" s="19" t="str">
        <f t="shared" ca="1" si="8"/>
        <v>INDCDEFFHT-21</v>
      </c>
      <c r="N129" s="23" t="str">
        <f t="shared" ca="1" si="10"/>
        <v>Chemical industry Saving Tech-Heat High Temp. over 150C 2.1y</v>
      </c>
      <c r="O129" s="23" t="s">
        <v>32</v>
      </c>
      <c r="P129" s="23" t="s">
        <v>33</v>
      </c>
      <c r="Q129" s="23"/>
      <c r="R129" s="23"/>
      <c r="S129" s="19" t="s">
        <v>34</v>
      </c>
      <c r="V129" s="16" t="str">
        <f t="shared" ca="1" si="12"/>
        <v>CD</v>
      </c>
      <c r="W129" s="14" t="str">
        <f t="shared" ca="1" si="12"/>
        <v>Chemical industry</v>
      </c>
      <c r="X129" s="3" t="str">
        <f>'EE investment costs'!D178</f>
        <v>HT-21</v>
      </c>
      <c r="Y129" s="3" t="str">
        <f>'EE investment costs'!E178</f>
        <v>Heat High Temp. over 150C</v>
      </c>
      <c r="AC129" s="123">
        <f>'EE investment costs'!C178</f>
        <v>2.1</v>
      </c>
      <c r="AD129" s="22"/>
    </row>
    <row r="130" spans="2:30">
      <c r="B130" s="14" t="str">
        <f t="shared" ca="1" si="7"/>
        <v>INDCDEFFRH-21</v>
      </c>
      <c r="C130" s="15" t="str">
        <f t="shared" ca="1" si="13"/>
        <v>ICDRH</v>
      </c>
      <c r="D130" s="16">
        <f>'EE investment costs'!$F$15</f>
        <v>2016</v>
      </c>
      <c r="E130" s="14">
        <f>VLOOKUP(X130,'EE investment costs'!$D$56:$R$656,15,0)</f>
        <v>16</v>
      </c>
      <c r="F130" s="17">
        <f ca="1">INDEX('EE investment costs'!$D$56:$R$656,MATCH(X130,'EE investment costs'!$D$56:$D$656,0),MATCH($V$8,'EE investment costs'!$D$56:$R$56,0))</f>
        <v>0</v>
      </c>
      <c r="I130" s="18">
        <v>1</v>
      </c>
      <c r="J130" s="18">
        <v>1</v>
      </c>
      <c r="K130" s="14">
        <f t="shared" ca="1" si="11"/>
        <v>8</v>
      </c>
      <c r="M130" s="19" t="str">
        <f t="shared" ca="1" si="8"/>
        <v>INDCDEFFRH-21</v>
      </c>
      <c r="N130" s="23" t="str">
        <f t="shared" ca="1" si="10"/>
        <v>Chemical industry Saving Tech-Heat Room Heat 2.1y</v>
      </c>
      <c r="O130" s="23" t="s">
        <v>32</v>
      </c>
      <c r="P130" s="23" t="s">
        <v>33</v>
      </c>
      <c r="Q130" s="23"/>
      <c r="R130" s="23"/>
      <c r="S130" s="19" t="s">
        <v>34</v>
      </c>
      <c r="V130" s="16" t="str">
        <f t="shared" ca="1" si="12"/>
        <v>CD</v>
      </c>
      <c r="W130" s="14" t="str">
        <f t="shared" ca="1" si="12"/>
        <v>Chemical industry</v>
      </c>
      <c r="X130" s="3" t="str">
        <f>'EE investment costs'!D179</f>
        <v>RH-21</v>
      </c>
      <c r="Y130" s="3" t="str">
        <f>'EE investment costs'!E179</f>
        <v>Heat Room Heat</v>
      </c>
      <c r="AC130" s="123">
        <f>'EE investment costs'!C179</f>
        <v>2.1</v>
      </c>
      <c r="AD130" s="22"/>
    </row>
    <row r="131" spans="2:30">
      <c r="B131" s="14" t="str">
        <f t="shared" ca="1" si="7"/>
        <v>INDCDEFFLA-21</v>
      </c>
      <c r="C131" s="15" t="str">
        <f t="shared" ca="1" si="13"/>
        <v>ICDLA</v>
      </c>
      <c r="D131" s="16">
        <f>'EE investment costs'!$F$15</f>
        <v>2016</v>
      </c>
      <c r="E131" s="14">
        <f>VLOOKUP(X131,'EE investment costs'!$D$56:$R$656,15,0)</f>
        <v>3.4255</v>
      </c>
      <c r="F131" s="17">
        <f ca="1">INDEX('EE investment costs'!$D$56:$R$656,MATCH(X131,'EE investment costs'!$D$56:$D$656,0),MATCH($V$8,'EE investment costs'!$D$56:$R$56,0))</f>
        <v>716.58958704143868</v>
      </c>
      <c r="I131" s="18">
        <v>1</v>
      </c>
      <c r="J131" s="18">
        <v>1</v>
      </c>
      <c r="K131" s="14">
        <f t="shared" ca="1" si="11"/>
        <v>5</v>
      </c>
      <c r="M131" s="19" t="str">
        <f t="shared" ca="1" si="8"/>
        <v>INDCDEFFLA-21</v>
      </c>
      <c r="N131" s="23" t="str">
        <f t="shared" ca="1" si="10"/>
        <v>Chemical industry Saving Tech-Light 2.1y</v>
      </c>
      <c r="O131" s="23" t="s">
        <v>32</v>
      </c>
      <c r="P131" s="23" t="s">
        <v>33</v>
      </c>
      <c r="Q131" s="23"/>
      <c r="R131" s="23"/>
      <c r="S131" s="19" t="s">
        <v>34</v>
      </c>
      <c r="V131" s="16" t="str">
        <f t="shared" ca="1" si="12"/>
        <v>CD</v>
      </c>
      <c r="W131" s="14" t="str">
        <f t="shared" ca="1" si="12"/>
        <v>Chemical industry</v>
      </c>
      <c r="X131" s="3" t="str">
        <f>'EE investment costs'!D180</f>
        <v>LA-21</v>
      </c>
      <c r="Y131" s="3" t="str">
        <f>'EE investment costs'!E180</f>
        <v>Light</v>
      </c>
      <c r="AC131" s="123">
        <f>'EE investment costs'!C180</f>
        <v>2.1</v>
      </c>
      <c r="AD131" s="22"/>
    </row>
    <row r="132" spans="2:30">
      <c r="B132" s="14" t="str">
        <f t="shared" ca="1" si="7"/>
        <v>INDCDEFFEM-21</v>
      </c>
      <c r="C132" s="15" t="str">
        <f t="shared" ca="1" si="13"/>
        <v>ICDEM</v>
      </c>
      <c r="D132" s="16">
        <f>'EE investment costs'!$F$15</f>
        <v>2016</v>
      </c>
      <c r="E132" s="14">
        <f>VLOOKUP(X132,'EE investment costs'!$D$56:$R$656,15,0)</f>
        <v>3.5967750000000001</v>
      </c>
      <c r="F132" s="17">
        <f ca="1">INDEX('EE investment costs'!$D$56:$R$656,MATCH(X132,'EE investment costs'!$D$56:$D$656,0),MATCH($V$8,'EE investment costs'!$D$56:$R$56,0))</f>
        <v>678.25132047783791</v>
      </c>
      <c r="I132" s="18">
        <v>1</v>
      </c>
      <c r="J132" s="18">
        <v>1</v>
      </c>
      <c r="K132" s="14">
        <f t="shared" ca="1" si="11"/>
        <v>6</v>
      </c>
      <c r="M132" s="19" t="str">
        <f t="shared" ca="1" si="8"/>
        <v>INDCDEFFEM-21</v>
      </c>
      <c r="N132" s="23" t="str">
        <f t="shared" ca="1" si="10"/>
        <v>Chemical industry Saving Tech-Electric Motors 2.1y</v>
      </c>
      <c r="O132" s="23" t="s">
        <v>32</v>
      </c>
      <c r="P132" s="23" t="s">
        <v>33</v>
      </c>
      <c r="Q132" s="23"/>
      <c r="R132" s="23"/>
      <c r="S132" s="19" t="s">
        <v>34</v>
      </c>
      <c r="V132" s="16" t="str">
        <f t="shared" ca="1" si="12"/>
        <v>CD</v>
      </c>
      <c r="W132" s="14" t="str">
        <f t="shared" ca="1" si="12"/>
        <v>Chemical industry</v>
      </c>
      <c r="X132" s="3" t="str">
        <f>'EE investment costs'!D181</f>
        <v>EM-21</v>
      </c>
      <c r="Y132" s="3" t="str">
        <f>'EE investment costs'!E181</f>
        <v>Electric Motors</v>
      </c>
      <c r="AC132" s="123">
        <f>'EE investment costs'!C181</f>
        <v>2.1</v>
      </c>
      <c r="AD132" s="22"/>
    </row>
    <row r="133" spans="2:30">
      <c r="B133" s="14" t="str">
        <f t="shared" ca="1" si="7"/>
        <v>INDCDEFFTF-21</v>
      </c>
      <c r="C133" s="15" t="str">
        <f t="shared" ca="1" si="13"/>
        <v>ICDTF</v>
      </c>
      <c r="D133" s="16">
        <f>'EE investment costs'!$F$15</f>
        <v>2016</v>
      </c>
      <c r="E133" s="14">
        <f>VLOOKUP(X133,'EE investment costs'!$D$56:$R$656,15,0)</f>
        <v>7.4</v>
      </c>
      <c r="F133" s="17">
        <f ca="1">INDEX('EE investment costs'!$D$56:$R$656,MATCH(X133,'EE investment costs'!$D$56:$D$656,0),MATCH($V$8,'EE investment costs'!$D$56:$R$56,0))</f>
        <v>308.56791146682485</v>
      </c>
      <c r="I133" s="18">
        <v>1</v>
      </c>
      <c r="J133" s="18">
        <v>1</v>
      </c>
      <c r="K133" s="14">
        <f t="shared" ca="1" si="11"/>
        <v>8</v>
      </c>
      <c r="M133" s="19" t="str">
        <f t="shared" ca="1" si="8"/>
        <v>INDCDEFFTF-21</v>
      </c>
      <c r="N133" s="23" t="str">
        <f t="shared" ca="1" si="10"/>
        <v>Chemical industry Saving Tech-Haulage Tractors, Trucks, Fishing boats 2.1y</v>
      </c>
      <c r="O133" s="23" t="s">
        <v>32</v>
      </c>
      <c r="P133" s="23" t="s">
        <v>33</v>
      </c>
      <c r="Q133" s="23"/>
      <c r="R133" s="23"/>
      <c r="S133" s="19" t="s">
        <v>34</v>
      </c>
      <c r="V133" s="16" t="str">
        <f t="shared" ca="1" si="12"/>
        <v>CD</v>
      </c>
      <c r="W133" s="14" t="str">
        <f t="shared" ca="1" si="12"/>
        <v>Chemical industry</v>
      </c>
      <c r="X133" s="3" t="str">
        <f>'EE investment costs'!D182</f>
        <v>TF-21</v>
      </c>
      <c r="Y133" s="3" t="str">
        <f>'EE investment costs'!E182</f>
        <v>Haulage Tractors, Trucks, Fishing boats</v>
      </c>
      <c r="AC133" s="123">
        <f>'EE investment costs'!C182</f>
        <v>2.1</v>
      </c>
      <c r="AD133" s="22"/>
    </row>
    <row r="134" spans="2:30">
      <c r="B134" s="14" t="str">
        <f t="shared" ca="1" si="7"/>
        <v>INDCDEFFMT-22</v>
      </c>
      <c r="C134" s="15" t="str">
        <f t="shared" ca="1" si="13"/>
        <v>ICDMT</v>
      </c>
      <c r="D134" s="16">
        <f>'EE investment costs'!$F$15</f>
        <v>2016</v>
      </c>
      <c r="E134" s="14">
        <f>VLOOKUP(X134,'EE investment costs'!$D$56:$R$656,15,0)</f>
        <v>5.0999999999999996</v>
      </c>
      <c r="F134" s="17">
        <f ca="1">INDEX('EE investment costs'!$D$56:$R$656,MATCH(X134,'EE investment costs'!$D$56:$D$656,0),MATCH($V$8,'EE investment costs'!$D$56:$R$56,0))</f>
        <v>293.29183705593607</v>
      </c>
      <c r="I134" s="18">
        <v>1</v>
      </c>
      <c r="J134" s="18">
        <v>1</v>
      </c>
      <c r="K134" s="14">
        <f t="shared" ca="1" si="11"/>
        <v>8</v>
      </c>
      <c r="M134" s="19" t="str">
        <f t="shared" ca="1" si="8"/>
        <v>INDCDEFFMT-22</v>
      </c>
      <c r="N134" s="23" t="str">
        <f t="shared" ca="1" si="10"/>
        <v>Chemical industry Saving Tech-Heat Medium Temp. up to 150C 2.2y</v>
      </c>
      <c r="O134" s="23" t="s">
        <v>32</v>
      </c>
      <c r="P134" s="23" t="s">
        <v>33</v>
      </c>
      <c r="Q134" s="23"/>
      <c r="R134" s="23"/>
      <c r="S134" s="19" t="s">
        <v>34</v>
      </c>
      <c r="V134" s="16" t="str">
        <f t="shared" ca="1" si="12"/>
        <v>CD</v>
      </c>
      <c r="W134" s="14" t="str">
        <f t="shared" ca="1" si="12"/>
        <v>Chemical industry</v>
      </c>
      <c r="X134" s="3" t="str">
        <f>'EE investment costs'!D183</f>
        <v>MT-22</v>
      </c>
      <c r="Y134" s="3" t="str">
        <f>'EE investment costs'!E183</f>
        <v>Heat Medium Temp. up to 150C</v>
      </c>
      <c r="AC134" s="123">
        <f>'EE investment costs'!C183</f>
        <v>2.2000000000000002</v>
      </c>
      <c r="AD134" s="22"/>
    </row>
    <row r="135" spans="2:30">
      <c r="B135" s="14" t="str">
        <f t="shared" ca="1" si="7"/>
        <v>INDCDEFFHT-22</v>
      </c>
      <c r="C135" s="15" t="str">
        <f t="shared" ca="1" si="13"/>
        <v>ICDHT</v>
      </c>
      <c r="D135" s="16">
        <f>'EE investment costs'!$F$15</f>
        <v>2016</v>
      </c>
      <c r="E135" s="14">
        <f>VLOOKUP(X135,'EE investment costs'!$D$56:$R$656,15,0)</f>
        <v>4.08</v>
      </c>
      <c r="F135" s="17">
        <f ca="1">INDEX('EE investment costs'!$D$56:$R$656,MATCH(X135,'EE investment costs'!$D$56:$D$656,0),MATCH($V$8,'EE investment costs'!$D$56:$R$56,0))</f>
        <v>256.23200967815097</v>
      </c>
      <c r="I135" s="18">
        <v>1</v>
      </c>
      <c r="J135" s="18">
        <v>1</v>
      </c>
      <c r="K135" s="14">
        <f t="shared" ca="1" si="11"/>
        <v>8</v>
      </c>
      <c r="M135" s="19" t="str">
        <f t="shared" ca="1" si="8"/>
        <v>INDCDEFFHT-22</v>
      </c>
      <c r="N135" s="23" t="str">
        <f t="shared" ca="1" si="10"/>
        <v>Chemical industry Saving Tech-Heat High Temp. over 150C 2.2y</v>
      </c>
      <c r="O135" s="23" t="s">
        <v>32</v>
      </c>
      <c r="P135" s="23" t="s">
        <v>33</v>
      </c>
      <c r="Q135" s="23"/>
      <c r="R135" s="23"/>
      <c r="S135" s="19" t="s">
        <v>34</v>
      </c>
      <c r="V135" s="16" t="str">
        <f t="shared" ca="1" si="12"/>
        <v>CD</v>
      </c>
      <c r="W135" s="14" t="str">
        <f t="shared" ca="1" si="12"/>
        <v>Chemical industry</v>
      </c>
      <c r="X135" s="3" t="str">
        <f>'EE investment costs'!D184</f>
        <v>HT-22</v>
      </c>
      <c r="Y135" s="3" t="str">
        <f>'EE investment costs'!E184</f>
        <v>Heat High Temp. over 150C</v>
      </c>
      <c r="AC135" s="123">
        <f>'EE investment costs'!C184</f>
        <v>2.2000000000000002</v>
      </c>
      <c r="AD135" s="22"/>
    </row>
    <row r="136" spans="2:30">
      <c r="B136" s="14" t="str">
        <f t="shared" ref="B136:B199" ca="1" si="14">M136</f>
        <v>INDCDEFFRH-22</v>
      </c>
      <c r="C136" s="15" t="str">
        <f t="shared" ca="1" si="13"/>
        <v>ICDRH</v>
      </c>
      <c r="D136" s="16">
        <f>'EE investment costs'!$F$15</f>
        <v>2016</v>
      </c>
      <c r="E136" s="14">
        <f>VLOOKUP(X136,'EE investment costs'!$D$56:$R$656,15,0)</f>
        <v>16</v>
      </c>
      <c r="F136" s="17">
        <f ca="1">INDEX('EE investment costs'!$D$56:$R$656,MATCH(X136,'EE investment costs'!$D$56:$D$656,0),MATCH($V$8,'EE investment costs'!$D$56:$R$56,0))</f>
        <v>0</v>
      </c>
      <c r="I136" s="18">
        <v>1</v>
      </c>
      <c r="J136" s="18">
        <v>1</v>
      </c>
      <c r="K136" s="14">
        <f t="shared" ca="1" si="11"/>
        <v>8</v>
      </c>
      <c r="M136" s="19" t="str">
        <f t="shared" ref="M136:M199" ca="1" si="15">CONCATENATE("IND",$V$8,"EFF",$X136)</f>
        <v>INDCDEFFRH-22</v>
      </c>
      <c r="N136" s="23" t="str">
        <f t="shared" ca="1" si="10"/>
        <v>Chemical industry Saving Tech-Heat Room Heat 2.2y</v>
      </c>
      <c r="O136" s="23" t="s">
        <v>32</v>
      </c>
      <c r="P136" s="23" t="s">
        <v>33</v>
      </c>
      <c r="Q136" s="23"/>
      <c r="R136" s="23"/>
      <c r="S136" s="19" t="s">
        <v>34</v>
      </c>
      <c r="V136" s="16" t="str">
        <f t="shared" ca="1" si="12"/>
        <v>CD</v>
      </c>
      <c r="W136" s="14" t="str">
        <f t="shared" ca="1" si="12"/>
        <v>Chemical industry</v>
      </c>
      <c r="X136" s="3" t="str">
        <f>'EE investment costs'!D185</f>
        <v>RH-22</v>
      </c>
      <c r="Y136" s="3" t="str">
        <f>'EE investment costs'!E185</f>
        <v>Heat Room Heat</v>
      </c>
      <c r="AC136" s="123">
        <f>'EE investment costs'!C185</f>
        <v>2.2000000000000002</v>
      </c>
      <c r="AD136" s="22"/>
    </row>
    <row r="137" spans="2:30">
      <c r="B137" s="14" t="str">
        <f t="shared" ca="1" si="14"/>
        <v>INDCDEFFLA-22</v>
      </c>
      <c r="C137" s="15" t="str">
        <f t="shared" ca="1" si="13"/>
        <v>ICDLA</v>
      </c>
      <c r="D137" s="16">
        <f>'EE investment costs'!$F$15</f>
        <v>2016</v>
      </c>
      <c r="E137" s="14">
        <f>VLOOKUP(X137,'EE investment costs'!$D$56:$R$656,15,0)</f>
        <v>3.4510000000000001</v>
      </c>
      <c r="F137" s="17">
        <f ca="1">INDEX('EE investment costs'!$D$56:$R$656,MATCH(X137,'EE investment costs'!$D$56:$D$656,0),MATCH($V$8,'EE investment costs'!$D$56:$R$56,0))</f>
        <v>772.28407590064432</v>
      </c>
      <c r="I137" s="18">
        <v>1</v>
      </c>
      <c r="J137" s="18">
        <v>1</v>
      </c>
      <c r="K137" s="14">
        <f t="shared" ca="1" si="11"/>
        <v>5</v>
      </c>
      <c r="M137" s="19" t="str">
        <f t="shared" ca="1" si="15"/>
        <v>INDCDEFFLA-22</v>
      </c>
      <c r="N137" s="23" t="str">
        <f t="shared" ref="N137:N200" ca="1" si="16">$W$8&amp;" Saving Tech"&amp;"-"&amp;$Y137&amp;" "&amp;AC137&amp;"y"</f>
        <v>Chemical industry Saving Tech-Light 2.2y</v>
      </c>
      <c r="O137" s="23" t="s">
        <v>32</v>
      </c>
      <c r="P137" s="23" t="s">
        <v>33</v>
      </c>
      <c r="Q137" s="23"/>
      <c r="R137" s="23"/>
      <c r="S137" s="19" t="s">
        <v>34</v>
      </c>
      <c r="V137" s="16" t="str">
        <f t="shared" ca="1" si="12"/>
        <v>CD</v>
      </c>
      <c r="W137" s="14" t="str">
        <f t="shared" ca="1" si="12"/>
        <v>Chemical industry</v>
      </c>
      <c r="X137" s="3" t="str">
        <f>'EE investment costs'!D186</f>
        <v>LA-22</v>
      </c>
      <c r="Y137" s="3" t="str">
        <f>'EE investment costs'!E186</f>
        <v>Light</v>
      </c>
      <c r="AC137" s="123">
        <f>'EE investment costs'!C186</f>
        <v>2.2000000000000002</v>
      </c>
      <c r="AD137" s="22"/>
    </row>
    <row r="138" spans="2:30">
      <c r="B138" s="14" t="str">
        <f t="shared" ca="1" si="14"/>
        <v>INDCDEFFEM-22</v>
      </c>
      <c r="C138" s="15" t="str">
        <f t="shared" ca="1" si="13"/>
        <v>ICDEM</v>
      </c>
      <c r="D138" s="16">
        <f>'EE investment costs'!$F$15</f>
        <v>2016</v>
      </c>
      <c r="E138" s="14">
        <f>VLOOKUP(X138,'EE investment costs'!$D$56:$R$656,15,0)</f>
        <v>3.6235499999999998</v>
      </c>
      <c r="F138" s="17">
        <f ca="1">INDEX('EE investment costs'!$D$56:$R$656,MATCH(X138,'EE investment costs'!$D$56:$D$656,0),MATCH($V$8,'EE investment costs'!$D$56:$R$56,0))</f>
        <v>733.11928383404154</v>
      </c>
      <c r="I138" s="18">
        <v>1</v>
      </c>
      <c r="J138" s="18">
        <v>1</v>
      </c>
      <c r="K138" s="14">
        <f t="shared" ref="K138:K201" ca="1" si="17">IF(F138&lt;500,1,0)+IF(F138&lt;600,1,0)+IF(F138&lt;700,1,0)+IF(F138&lt;800,1,0)+IF(F138&lt;900,1,0)+IF(F138&lt;1000,1,0)+IF(F138&lt;1100,1,0)+IF(F138&lt;1200,1,0)</f>
        <v>5</v>
      </c>
      <c r="M138" s="19" t="str">
        <f t="shared" ca="1" si="15"/>
        <v>INDCDEFFEM-22</v>
      </c>
      <c r="N138" s="23" t="str">
        <f t="shared" ca="1" si="16"/>
        <v>Chemical industry Saving Tech-Electric Motors 2.2y</v>
      </c>
      <c r="O138" s="23" t="s">
        <v>32</v>
      </c>
      <c r="P138" s="23" t="s">
        <v>33</v>
      </c>
      <c r="Q138" s="23"/>
      <c r="R138" s="23"/>
      <c r="S138" s="19" t="s">
        <v>34</v>
      </c>
      <c r="V138" s="16" t="str">
        <f t="shared" ref="V138:W201" ca="1" si="18">V137</f>
        <v>CD</v>
      </c>
      <c r="W138" s="14" t="str">
        <f t="shared" ca="1" si="18"/>
        <v>Chemical industry</v>
      </c>
      <c r="X138" s="3" t="str">
        <f>'EE investment costs'!D187</f>
        <v>EM-22</v>
      </c>
      <c r="Y138" s="3" t="str">
        <f>'EE investment costs'!E187</f>
        <v>Electric Motors</v>
      </c>
      <c r="AC138" s="123">
        <f>'EE investment costs'!C187</f>
        <v>2.2000000000000002</v>
      </c>
      <c r="AD138" s="22"/>
    </row>
    <row r="139" spans="2:30">
      <c r="B139" s="14" t="str">
        <f t="shared" ca="1" si="14"/>
        <v>INDCDEFFTF-22</v>
      </c>
      <c r="C139" s="15" t="str">
        <f t="shared" ca="1" si="13"/>
        <v>ICDTF</v>
      </c>
      <c r="D139" s="16">
        <f>'EE investment costs'!$F$15</f>
        <v>2016</v>
      </c>
      <c r="E139" s="14">
        <f>VLOOKUP(X139,'EE investment costs'!$D$56:$R$656,15,0)</f>
        <v>7.8000000000000007</v>
      </c>
      <c r="F139" s="17">
        <f ca="1">INDEX('EE investment costs'!$D$56:$R$656,MATCH(X139,'EE investment costs'!$D$56:$D$656,0),MATCH($V$8,'EE investment costs'!$D$56:$R$56,0))</f>
        <v>323.26162153667366</v>
      </c>
      <c r="I139" s="18">
        <v>1</v>
      </c>
      <c r="J139" s="18">
        <v>1</v>
      </c>
      <c r="K139" s="14">
        <f t="shared" ca="1" si="17"/>
        <v>8</v>
      </c>
      <c r="M139" s="19" t="str">
        <f t="shared" ca="1" si="15"/>
        <v>INDCDEFFTF-22</v>
      </c>
      <c r="N139" s="23" t="str">
        <f t="shared" ca="1" si="16"/>
        <v>Chemical industry Saving Tech-Haulage Tractors, Trucks, Fishing boats 2.2y</v>
      </c>
      <c r="O139" s="23" t="s">
        <v>32</v>
      </c>
      <c r="P139" s="23" t="s">
        <v>33</v>
      </c>
      <c r="Q139" s="23"/>
      <c r="R139" s="23"/>
      <c r="S139" s="19" t="s">
        <v>34</v>
      </c>
      <c r="V139" s="16" t="str">
        <f t="shared" ca="1" si="18"/>
        <v>CD</v>
      </c>
      <c r="W139" s="14" t="str">
        <f t="shared" ca="1" si="18"/>
        <v>Chemical industry</v>
      </c>
      <c r="X139" s="3" t="str">
        <f>'EE investment costs'!D188</f>
        <v>TF-22</v>
      </c>
      <c r="Y139" s="3" t="str">
        <f>'EE investment costs'!E188</f>
        <v>Haulage Tractors, Trucks, Fishing boats</v>
      </c>
      <c r="AC139" s="123">
        <f>'EE investment costs'!C188</f>
        <v>2.2000000000000002</v>
      </c>
      <c r="AD139" s="22"/>
    </row>
    <row r="140" spans="2:30">
      <c r="B140" s="14" t="str">
        <f t="shared" ca="1" si="14"/>
        <v>INDCDEFFMT-23</v>
      </c>
      <c r="C140" s="15" t="str">
        <f t="shared" ca="1" si="13"/>
        <v>ICDMT</v>
      </c>
      <c r="D140" s="16">
        <f>'EE investment costs'!$F$15</f>
        <v>2016</v>
      </c>
      <c r="E140" s="14">
        <f>VLOOKUP(X140,'EE investment costs'!$D$56:$R$656,15,0)</f>
        <v>5.15</v>
      </c>
      <c r="F140" s="17">
        <f ca="1">INDEX('EE investment costs'!$D$56:$R$656,MATCH(X140,'EE investment costs'!$D$56:$D$656,0),MATCH($V$8,'EE investment costs'!$D$56:$R$56,0))</f>
        <v>312.3629501793273</v>
      </c>
      <c r="I140" s="18">
        <v>1</v>
      </c>
      <c r="J140" s="18">
        <v>1</v>
      </c>
      <c r="K140" s="14">
        <f t="shared" ca="1" si="17"/>
        <v>8</v>
      </c>
      <c r="M140" s="19" t="str">
        <f t="shared" ca="1" si="15"/>
        <v>INDCDEFFMT-23</v>
      </c>
      <c r="N140" s="23" t="str">
        <f t="shared" ca="1" si="16"/>
        <v>Chemical industry Saving Tech-Heat Medium Temp. up to 150C 2.3y</v>
      </c>
      <c r="O140" s="23" t="s">
        <v>32</v>
      </c>
      <c r="P140" s="23" t="s">
        <v>33</v>
      </c>
      <c r="Q140" s="23"/>
      <c r="R140" s="23"/>
      <c r="S140" s="19" t="s">
        <v>34</v>
      </c>
      <c r="V140" s="16" t="str">
        <f t="shared" ca="1" si="18"/>
        <v>CD</v>
      </c>
      <c r="W140" s="14" t="str">
        <f t="shared" ca="1" si="18"/>
        <v>Chemical industry</v>
      </c>
      <c r="X140" s="3" t="str">
        <f>'EE investment costs'!D189</f>
        <v>MT-23</v>
      </c>
      <c r="Y140" s="3" t="str">
        <f>'EE investment costs'!E189</f>
        <v>Heat Medium Temp. up to 150C</v>
      </c>
      <c r="AC140" s="123">
        <f>'EE investment costs'!C189</f>
        <v>2.2999999999999998</v>
      </c>
      <c r="AD140" s="22"/>
    </row>
    <row r="141" spans="2:30">
      <c r="B141" s="14" t="str">
        <f t="shared" ca="1" si="14"/>
        <v>INDCDEFFHT-23</v>
      </c>
      <c r="C141" s="15" t="str">
        <f t="shared" ca="1" si="13"/>
        <v>ICDHT</v>
      </c>
      <c r="D141" s="16">
        <f>'EE investment costs'!$F$15</f>
        <v>2016</v>
      </c>
      <c r="E141" s="14">
        <f>VLOOKUP(X141,'EE investment costs'!$D$56:$R$656,15,0)</f>
        <v>4.1199999999999992</v>
      </c>
      <c r="F141" s="17">
        <f ca="1">INDEX('EE investment costs'!$D$56:$R$656,MATCH(X141,'EE investment costs'!$D$56:$D$656,0),MATCH($V$8,'EE investment costs'!$D$56:$R$56,0))</f>
        <v>270.66761585720167</v>
      </c>
      <c r="I141" s="18">
        <v>1</v>
      </c>
      <c r="J141" s="18">
        <v>1</v>
      </c>
      <c r="K141" s="14">
        <f t="shared" ca="1" si="17"/>
        <v>8</v>
      </c>
      <c r="M141" s="19" t="str">
        <f t="shared" ca="1" si="15"/>
        <v>INDCDEFFHT-23</v>
      </c>
      <c r="N141" s="23" t="str">
        <f t="shared" ca="1" si="16"/>
        <v>Chemical industry Saving Tech-Heat High Temp. over 150C 2.3y</v>
      </c>
      <c r="O141" s="23" t="s">
        <v>32</v>
      </c>
      <c r="P141" s="23" t="s">
        <v>33</v>
      </c>
      <c r="Q141" s="23"/>
      <c r="R141" s="23"/>
      <c r="S141" s="19" t="s">
        <v>34</v>
      </c>
      <c r="V141" s="16" t="str">
        <f t="shared" ca="1" si="18"/>
        <v>CD</v>
      </c>
      <c r="W141" s="14" t="str">
        <f t="shared" ca="1" si="18"/>
        <v>Chemical industry</v>
      </c>
      <c r="X141" s="3" t="str">
        <f>'EE investment costs'!D190</f>
        <v>HT-23</v>
      </c>
      <c r="Y141" s="3" t="str">
        <f>'EE investment costs'!E190</f>
        <v>Heat High Temp. over 150C</v>
      </c>
      <c r="AC141" s="123">
        <f>'EE investment costs'!C190</f>
        <v>2.2999999999999998</v>
      </c>
      <c r="AD141" s="22"/>
    </row>
    <row r="142" spans="2:30">
      <c r="B142" s="14" t="str">
        <f t="shared" ca="1" si="14"/>
        <v>INDCDEFFRH-23</v>
      </c>
      <c r="C142" s="15" t="str">
        <f t="shared" ca="1" si="13"/>
        <v>ICDRH</v>
      </c>
      <c r="D142" s="16">
        <f>'EE investment costs'!$F$15</f>
        <v>2016</v>
      </c>
      <c r="E142" s="14">
        <f>VLOOKUP(X142,'EE investment costs'!$D$56:$R$656,15,0)</f>
        <v>16</v>
      </c>
      <c r="F142" s="17">
        <f ca="1">INDEX('EE investment costs'!$D$56:$R$656,MATCH(X142,'EE investment costs'!$D$56:$D$656,0),MATCH($V$8,'EE investment costs'!$D$56:$R$56,0))</f>
        <v>0</v>
      </c>
      <c r="I142" s="18">
        <v>1</v>
      </c>
      <c r="J142" s="18">
        <v>1</v>
      </c>
      <c r="K142" s="14">
        <f t="shared" ca="1" si="17"/>
        <v>8</v>
      </c>
      <c r="M142" s="19" t="str">
        <f t="shared" ca="1" si="15"/>
        <v>INDCDEFFRH-23</v>
      </c>
      <c r="N142" s="23" t="str">
        <f t="shared" ca="1" si="16"/>
        <v>Chemical industry Saving Tech-Heat Room Heat 2.3y</v>
      </c>
      <c r="O142" s="23" t="s">
        <v>32</v>
      </c>
      <c r="P142" s="23" t="s">
        <v>33</v>
      </c>
      <c r="Q142" s="23"/>
      <c r="R142" s="23"/>
      <c r="S142" s="19" t="s">
        <v>34</v>
      </c>
      <c r="V142" s="16" t="str">
        <f t="shared" ca="1" si="18"/>
        <v>CD</v>
      </c>
      <c r="W142" s="14" t="str">
        <f t="shared" ca="1" si="18"/>
        <v>Chemical industry</v>
      </c>
      <c r="X142" s="3" t="str">
        <f>'EE investment costs'!D191</f>
        <v>RH-23</v>
      </c>
      <c r="Y142" s="3" t="str">
        <f>'EE investment costs'!E191</f>
        <v>Heat Room Heat</v>
      </c>
      <c r="AC142" s="123">
        <f>'EE investment costs'!C191</f>
        <v>2.2999999999999998</v>
      </c>
      <c r="AD142" s="22"/>
    </row>
    <row r="143" spans="2:30">
      <c r="B143" s="14" t="str">
        <f t="shared" ca="1" si="14"/>
        <v>INDCDEFFLA-23</v>
      </c>
      <c r="C143" s="15" t="str">
        <f t="shared" ca="1" si="13"/>
        <v>ICDLA</v>
      </c>
      <c r="D143" s="16">
        <f>'EE investment costs'!$F$15</f>
        <v>2016</v>
      </c>
      <c r="E143" s="14">
        <f>VLOOKUP(X143,'EE investment costs'!$D$56:$R$656,15,0)</f>
        <v>3.4764999999999997</v>
      </c>
      <c r="F143" s="17">
        <f ca="1">INDEX('EE investment costs'!$D$56:$R$656,MATCH(X143,'EE investment costs'!$D$56:$D$656,0),MATCH($V$8,'EE investment costs'!$D$56:$R$56,0))</f>
        <v>827.97856475984963</v>
      </c>
      <c r="I143" s="18">
        <v>1</v>
      </c>
      <c r="J143" s="18">
        <v>1</v>
      </c>
      <c r="K143" s="14">
        <f t="shared" ca="1" si="17"/>
        <v>4</v>
      </c>
      <c r="M143" s="19" t="str">
        <f t="shared" ca="1" si="15"/>
        <v>INDCDEFFLA-23</v>
      </c>
      <c r="N143" s="23" t="str">
        <f t="shared" ca="1" si="16"/>
        <v>Chemical industry Saving Tech-Light 2.3y</v>
      </c>
      <c r="O143" s="23" t="s">
        <v>32</v>
      </c>
      <c r="P143" s="23" t="s">
        <v>33</v>
      </c>
      <c r="Q143" s="23"/>
      <c r="R143" s="23"/>
      <c r="S143" s="19" t="s">
        <v>34</v>
      </c>
      <c r="V143" s="16" t="str">
        <f t="shared" ca="1" si="18"/>
        <v>CD</v>
      </c>
      <c r="W143" s="14" t="str">
        <f t="shared" ca="1" si="18"/>
        <v>Chemical industry</v>
      </c>
      <c r="X143" s="3" t="str">
        <f>'EE investment costs'!D192</f>
        <v>LA-23</v>
      </c>
      <c r="Y143" s="3" t="str">
        <f>'EE investment costs'!E192</f>
        <v>Light</v>
      </c>
      <c r="AC143" s="123">
        <f>'EE investment costs'!C192</f>
        <v>2.2999999999999998</v>
      </c>
      <c r="AD143" s="22"/>
    </row>
    <row r="144" spans="2:30">
      <c r="B144" s="14" t="str">
        <f t="shared" ca="1" si="14"/>
        <v>INDCDEFFEM-23</v>
      </c>
      <c r="C144" s="15" t="str">
        <f t="shared" ca="1" si="13"/>
        <v>ICDEM</v>
      </c>
      <c r="D144" s="16">
        <f>'EE investment costs'!$F$15</f>
        <v>2016</v>
      </c>
      <c r="E144" s="14">
        <f>VLOOKUP(X144,'EE investment costs'!$D$56:$R$656,15,0)</f>
        <v>3.6503249999999996</v>
      </c>
      <c r="F144" s="17">
        <f ca="1">INDEX('EE investment costs'!$D$56:$R$656,MATCH(X144,'EE investment costs'!$D$56:$D$656,0),MATCH($V$8,'EE investment costs'!$D$56:$R$56,0))</f>
        <v>787.98724719024494</v>
      </c>
      <c r="I144" s="18">
        <v>1</v>
      </c>
      <c r="J144" s="18">
        <v>1</v>
      </c>
      <c r="K144" s="14">
        <f t="shared" ca="1" si="17"/>
        <v>5</v>
      </c>
      <c r="M144" s="19" t="str">
        <f t="shared" ca="1" si="15"/>
        <v>INDCDEFFEM-23</v>
      </c>
      <c r="N144" s="23" t="str">
        <f t="shared" ca="1" si="16"/>
        <v>Chemical industry Saving Tech-Electric Motors 2.3y</v>
      </c>
      <c r="O144" s="23" t="s">
        <v>32</v>
      </c>
      <c r="P144" s="23" t="s">
        <v>33</v>
      </c>
      <c r="Q144" s="23"/>
      <c r="R144" s="23"/>
      <c r="S144" s="19" t="s">
        <v>34</v>
      </c>
      <c r="V144" s="16" t="str">
        <f t="shared" ca="1" si="18"/>
        <v>CD</v>
      </c>
      <c r="W144" s="14" t="str">
        <f t="shared" ca="1" si="18"/>
        <v>Chemical industry</v>
      </c>
      <c r="X144" s="3" t="str">
        <f>'EE investment costs'!D193</f>
        <v>EM-23</v>
      </c>
      <c r="Y144" s="3" t="str">
        <f>'EE investment costs'!E193</f>
        <v>Electric Motors</v>
      </c>
      <c r="AC144" s="123">
        <f>'EE investment costs'!C193</f>
        <v>2.2999999999999998</v>
      </c>
      <c r="AD144" s="22"/>
    </row>
    <row r="145" spans="2:30">
      <c r="B145" s="14" t="str">
        <f t="shared" ca="1" si="14"/>
        <v>INDCDEFFTF-23</v>
      </c>
      <c r="C145" s="15" t="str">
        <f t="shared" ca="1" si="13"/>
        <v>ICDTF</v>
      </c>
      <c r="D145" s="16">
        <f>'EE investment costs'!$F$15</f>
        <v>2016</v>
      </c>
      <c r="E145" s="14">
        <f>VLOOKUP(X145,'EE investment costs'!$D$56:$R$656,15,0)</f>
        <v>8.1999999999999993</v>
      </c>
      <c r="F145" s="17">
        <f ca="1">INDEX('EE investment costs'!$D$56:$R$656,MATCH(X145,'EE investment costs'!$D$56:$D$656,0),MATCH($V$8,'EE investment costs'!$D$56:$R$56,0))</f>
        <v>337.95533160652241</v>
      </c>
      <c r="I145" s="18">
        <v>1</v>
      </c>
      <c r="J145" s="18">
        <v>1</v>
      </c>
      <c r="K145" s="14">
        <f t="shared" ca="1" si="17"/>
        <v>8</v>
      </c>
      <c r="M145" s="19" t="str">
        <f t="shared" ca="1" si="15"/>
        <v>INDCDEFFTF-23</v>
      </c>
      <c r="N145" s="23" t="str">
        <f t="shared" ca="1" si="16"/>
        <v>Chemical industry Saving Tech-Haulage Tractors, Trucks, Fishing boats 2.3y</v>
      </c>
      <c r="O145" s="23" t="s">
        <v>32</v>
      </c>
      <c r="P145" s="23" t="s">
        <v>33</v>
      </c>
      <c r="Q145" s="23"/>
      <c r="R145" s="23"/>
      <c r="S145" s="19" t="s">
        <v>34</v>
      </c>
      <c r="V145" s="16" t="str">
        <f t="shared" ca="1" si="18"/>
        <v>CD</v>
      </c>
      <c r="W145" s="14" t="str">
        <f t="shared" ca="1" si="18"/>
        <v>Chemical industry</v>
      </c>
      <c r="X145" s="3" t="str">
        <f>'EE investment costs'!D194</f>
        <v>TF-23</v>
      </c>
      <c r="Y145" s="3" t="str">
        <f>'EE investment costs'!E194</f>
        <v>Haulage Tractors, Trucks, Fishing boats</v>
      </c>
      <c r="AC145" s="123">
        <f>'EE investment costs'!C194</f>
        <v>2.2999999999999998</v>
      </c>
      <c r="AD145" s="22"/>
    </row>
    <row r="146" spans="2:30">
      <c r="B146" s="14" t="str">
        <f t="shared" ca="1" si="14"/>
        <v>INDCDEFFMT-24</v>
      </c>
      <c r="C146" s="15" t="str">
        <f t="shared" ca="1" si="13"/>
        <v>ICDMT</v>
      </c>
      <c r="D146" s="16">
        <f>'EE investment costs'!$F$15</f>
        <v>2016</v>
      </c>
      <c r="E146" s="14">
        <f>VLOOKUP(X146,'EE investment costs'!$D$56:$R$656,15,0)</f>
        <v>5.2</v>
      </c>
      <c r="F146" s="17">
        <f ca="1">INDEX('EE investment costs'!$D$56:$R$656,MATCH(X146,'EE investment costs'!$D$56:$D$656,0),MATCH($V$8,'EE investment costs'!$D$56:$R$56,0))</f>
        <v>331.43406330271858</v>
      </c>
      <c r="I146" s="18">
        <v>1</v>
      </c>
      <c r="J146" s="18">
        <v>1</v>
      </c>
      <c r="K146" s="14">
        <f t="shared" ca="1" si="17"/>
        <v>8</v>
      </c>
      <c r="M146" s="19" t="str">
        <f t="shared" ca="1" si="15"/>
        <v>INDCDEFFMT-24</v>
      </c>
      <c r="N146" s="23" t="str">
        <f t="shared" ca="1" si="16"/>
        <v>Chemical industry Saving Tech-Heat Medium Temp. up to 150C 2.4y</v>
      </c>
      <c r="O146" s="23" t="s">
        <v>32</v>
      </c>
      <c r="P146" s="23" t="s">
        <v>33</v>
      </c>
      <c r="Q146" s="23"/>
      <c r="R146" s="23"/>
      <c r="S146" s="19" t="s">
        <v>34</v>
      </c>
      <c r="V146" s="16" t="str">
        <f t="shared" ca="1" si="18"/>
        <v>CD</v>
      </c>
      <c r="W146" s="14" t="str">
        <f t="shared" ca="1" si="18"/>
        <v>Chemical industry</v>
      </c>
      <c r="X146" s="3" t="str">
        <f>'EE investment costs'!D195</f>
        <v>MT-24</v>
      </c>
      <c r="Y146" s="3" t="str">
        <f>'EE investment costs'!E195</f>
        <v>Heat Medium Temp. up to 150C</v>
      </c>
      <c r="AC146" s="123">
        <f>'EE investment costs'!C195</f>
        <v>2.4</v>
      </c>
      <c r="AD146" s="22"/>
    </row>
    <row r="147" spans="2:30">
      <c r="B147" s="14" t="str">
        <f t="shared" ca="1" si="14"/>
        <v>INDCDEFFHT-24</v>
      </c>
      <c r="C147" s="15" t="str">
        <f t="shared" ca="1" si="13"/>
        <v>ICDHT</v>
      </c>
      <c r="D147" s="16">
        <f>'EE investment costs'!$F$15</f>
        <v>2016</v>
      </c>
      <c r="E147" s="14">
        <f>VLOOKUP(X147,'EE investment costs'!$D$56:$R$656,15,0)</f>
        <v>4.1599999999999993</v>
      </c>
      <c r="F147" s="17">
        <f ca="1">INDEX('EE investment costs'!$D$56:$R$656,MATCH(X147,'EE investment costs'!$D$56:$D$656,0),MATCH($V$8,'EE investment costs'!$D$56:$R$56,0))</f>
        <v>285.10322203625242</v>
      </c>
      <c r="I147" s="18">
        <v>1</v>
      </c>
      <c r="J147" s="18">
        <v>1</v>
      </c>
      <c r="K147" s="14">
        <f t="shared" ca="1" si="17"/>
        <v>8</v>
      </c>
      <c r="M147" s="19" t="str">
        <f t="shared" ca="1" si="15"/>
        <v>INDCDEFFHT-24</v>
      </c>
      <c r="N147" s="23" t="str">
        <f t="shared" ca="1" si="16"/>
        <v>Chemical industry Saving Tech-Heat High Temp. over 150C 2.4y</v>
      </c>
      <c r="O147" s="23" t="s">
        <v>32</v>
      </c>
      <c r="P147" s="23" t="s">
        <v>33</v>
      </c>
      <c r="Q147" s="23"/>
      <c r="R147" s="23"/>
      <c r="S147" s="19" t="s">
        <v>34</v>
      </c>
      <c r="V147" s="16" t="str">
        <f t="shared" ca="1" si="18"/>
        <v>CD</v>
      </c>
      <c r="W147" s="14" t="str">
        <f t="shared" ca="1" si="18"/>
        <v>Chemical industry</v>
      </c>
      <c r="X147" s="3" t="str">
        <f>'EE investment costs'!D196</f>
        <v>HT-24</v>
      </c>
      <c r="Y147" s="3" t="str">
        <f>'EE investment costs'!E196</f>
        <v>Heat High Temp. over 150C</v>
      </c>
      <c r="AC147" s="123">
        <f>'EE investment costs'!C196</f>
        <v>2.4</v>
      </c>
      <c r="AD147" s="22"/>
    </row>
    <row r="148" spans="2:30">
      <c r="B148" s="14" t="str">
        <f t="shared" ca="1" si="14"/>
        <v>INDCDEFFRH-24</v>
      </c>
      <c r="C148" s="15" t="str">
        <f t="shared" ca="1" si="13"/>
        <v>ICDRH</v>
      </c>
      <c r="D148" s="16">
        <f>'EE investment costs'!$F$15</f>
        <v>2016</v>
      </c>
      <c r="E148" s="14">
        <f>VLOOKUP(X148,'EE investment costs'!$D$56:$R$656,15,0)</f>
        <v>16</v>
      </c>
      <c r="F148" s="17">
        <f ca="1">INDEX('EE investment costs'!$D$56:$R$656,MATCH(X148,'EE investment costs'!$D$56:$D$656,0),MATCH($V$8,'EE investment costs'!$D$56:$R$56,0))</f>
        <v>0</v>
      </c>
      <c r="I148" s="18">
        <v>1</v>
      </c>
      <c r="J148" s="18">
        <v>1</v>
      </c>
      <c r="K148" s="14">
        <f t="shared" ca="1" si="17"/>
        <v>8</v>
      </c>
      <c r="M148" s="19" t="str">
        <f t="shared" ca="1" si="15"/>
        <v>INDCDEFFRH-24</v>
      </c>
      <c r="N148" s="23" t="str">
        <f t="shared" ca="1" si="16"/>
        <v>Chemical industry Saving Tech-Heat Room Heat 2.4y</v>
      </c>
      <c r="O148" s="23" t="s">
        <v>32</v>
      </c>
      <c r="P148" s="23" t="s">
        <v>33</v>
      </c>
      <c r="Q148" s="23"/>
      <c r="R148" s="23"/>
      <c r="S148" s="19" t="s">
        <v>34</v>
      </c>
      <c r="V148" s="16" t="str">
        <f t="shared" ca="1" si="18"/>
        <v>CD</v>
      </c>
      <c r="W148" s="14" t="str">
        <f t="shared" ca="1" si="18"/>
        <v>Chemical industry</v>
      </c>
      <c r="X148" s="3" t="str">
        <f>'EE investment costs'!D197</f>
        <v>RH-24</v>
      </c>
      <c r="Y148" s="3" t="str">
        <f>'EE investment costs'!E197</f>
        <v>Heat Room Heat</v>
      </c>
      <c r="AC148" s="123">
        <f>'EE investment costs'!C197</f>
        <v>2.4</v>
      </c>
      <c r="AD148" s="22"/>
    </row>
    <row r="149" spans="2:30">
      <c r="B149" s="14" t="str">
        <f t="shared" ca="1" si="14"/>
        <v>INDCDEFFLA-24</v>
      </c>
      <c r="C149" s="15" t="str">
        <f t="shared" ca="1" si="13"/>
        <v>ICDLA</v>
      </c>
      <c r="D149" s="16">
        <f>'EE investment costs'!$F$15</f>
        <v>2016</v>
      </c>
      <c r="E149" s="14">
        <f>VLOOKUP(X149,'EE investment costs'!$D$56:$R$656,15,0)</f>
        <v>3.5019999999999998</v>
      </c>
      <c r="F149" s="17">
        <f ca="1">INDEX('EE investment costs'!$D$56:$R$656,MATCH(X149,'EE investment costs'!$D$56:$D$656,0),MATCH($V$8,'EE investment costs'!$D$56:$R$56,0))</f>
        <v>883.67305361905539</v>
      </c>
      <c r="I149" s="18">
        <v>1</v>
      </c>
      <c r="J149" s="18">
        <v>1</v>
      </c>
      <c r="K149" s="14">
        <f t="shared" ca="1" si="17"/>
        <v>4</v>
      </c>
      <c r="M149" s="19" t="str">
        <f t="shared" ca="1" si="15"/>
        <v>INDCDEFFLA-24</v>
      </c>
      <c r="N149" s="23" t="str">
        <f t="shared" ca="1" si="16"/>
        <v>Chemical industry Saving Tech-Light 2.4y</v>
      </c>
      <c r="O149" s="23" t="s">
        <v>32</v>
      </c>
      <c r="P149" s="23" t="s">
        <v>33</v>
      </c>
      <c r="Q149" s="23"/>
      <c r="R149" s="23"/>
      <c r="S149" s="19" t="s">
        <v>34</v>
      </c>
      <c r="V149" s="16" t="str">
        <f t="shared" ca="1" si="18"/>
        <v>CD</v>
      </c>
      <c r="W149" s="14" t="str">
        <f t="shared" ca="1" si="18"/>
        <v>Chemical industry</v>
      </c>
      <c r="X149" s="3" t="str">
        <f>'EE investment costs'!D198</f>
        <v>LA-24</v>
      </c>
      <c r="Y149" s="3" t="str">
        <f>'EE investment costs'!E198</f>
        <v>Light</v>
      </c>
      <c r="AC149" s="123">
        <f>'EE investment costs'!C198</f>
        <v>2.4</v>
      </c>
      <c r="AD149" s="22"/>
    </row>
    <row r="150" spans="2:30">
      <c r="B150" s="14" t="str">
        <f t="shared" ca="1" si="14"/>
        <v>INDCDEFFEM-24</v>
      </c>
      <c r="C150" s="15" t="str">
        <f t="shared" ca="1" si="13"/>
        <v>ICDEM</v>
      </c>
      <c r="D150" s="16">
        <f>'EE investment costs'!$F$15</f>
        <v>2016</v>
      </c>
      <c r="E150" s="14">
        <f>VLOOKUP(X150,'EE investment costs'!$D$56:$R$656,15,0)</f>
        <v>3.6770999999999998</v>
      </c>
      <c r="F150" s="17">
        <f ca="1">INDEX('EE investment costs'!$D$56:$R$656,MATCH(X150,'EE investment costs'!$D$56:$D$656,0),MATCH($V$8,'EE investment costs'!$D$56:$R$56,0))</f>
        <v>842.85521054644857</v>
      </c>
      <c r="I150" s="18">
        <v>1</v>
      </c>
      <c r="J150" s="18">
        <v>1</v>
      </c>
      <c r="K150" s="14">
        <f t="shared" ca="1" si="17"/>
        <v>4</v>
      </c>
      <c r="M150" s="19" t="str">
        <f t="shared" ca="1" si="15"/>
        <v>INDCDEFFEM-24</v>
      </c>
      <c r="N150" s="23" t="str">
        <f t="shared" ca="1" si="16"/>
        <v>Chemical industry Saving Tech-Electric Motors 2.4y</v>
      </c>
      <c r="O150" s="23" t="s">
        <v>32</v>
      </c>
      <c r="P150" s="23" t="s">
        <v>33</v>
      </c>
      <c r="Q150" s="23"/>
      <c r="R150" s="23"/>
      <c r="S150" s="19" t="s">
        <v>34</v>
      </c>
      <c r="V150" s="16" t="str">
        <f t="shared" ca="1" si="18"/>
        <v>CD</v>
      </c>
      <c r="W150" s="14" t="str">
        <f t="shared" ca="1" si="18"/>
        <v>Chemical industry</v>
      </c>
      <c r="X150" s="3" t="str">
        <f>'EE investment costs'!D199</f>
        <v>EM-24</v>
      </c>
      <c r="Y150" s="3" t="str">
        <f>'EE investment costs'!E199</f>
        <v>Electric Motors</v>
      </c>
      <c r="AC150" s="123">
        <f>'EE investment costs'!C199</f>
        <v>2.4</v>
      </c>
      <c r="AD150" s="22"/>
    </row>
    <row r="151" spans="2:30">
      <c r="B151" s="14" t="str">
        <f t="shared" ca="1" si="14"/>
        <v>INDCDEFFTF-24</v>
      </c>
      <c r="C151" s="15" t="str">
        <f t="shared" ca="1" si="13"/>
        <v>ICDTF</v>
      </c>
      <c r="D151" s="16">
        <f>'EE investment costs'!$F$15</f>
        <v>2016</v>
      </c>
      <c r="E151" s="14">
        <f>VLOOKUP(X151,'EE investment costs'!$D$56:$R$656,15,0)</f>
        <v>8.6</v>
      </c>
      <c r="F151" s="17">
        <f ca="1">INDEX('EE investment costs'!$D$56:$R$656,MATCH(X151,'EE investment costs'!$D$56:$D$656,0),MATCH($V$8,'EE investment costs'!$D$56:$R$56,0))</f>
        <v>352.64904167637127</v>
      </c>
      <c r="I151" s="18">
        <v>1</v>
      </c>
      <c r="J151" s="18">
        <v>1</v>
      </c>
      <c r="K151" s="14">
        <f t="shared" ca="1" si="17"/>
        <v>8</v>
      </c>
      <c r="M151" s="19" t="str">
        <f t="shared" ca="1" si="15"/>
        <v>INDCDEFFTF-24</v>
      </c>
      <c r="N151" s="23" t="str">
        <f t="shared" ca="1" si="16"/>
        <v>Chemical industry Saving Tech-Haulage Tractors, Trucks, Fishing boats 2.4y</v>
      </c>
      <c r="O151" s="23" t="s">
        <v>32</v>
      </c>
      <c r="P151" s="23" t="s">
        <v>33</v>
      </c>
      <c r="Q151" s="23"/>
      <c r="R151" s="23"/>
      <c r="S151" s="19" t="s">
        <v>34</v>
      </c>
      <c r="V151" s="16" t="str">
        <f t="shared" ca="1" si="18"/>
        <v>CD</v>
      </c>
      <c r="W151" s="14" t="str">
        <f t="shared" ca="1" si="18"/>
        <v>Chemical industry</v>
      </c>
      <c r="X151" s="3" t="str">
        <f>'EE investment costs'!D200</f>
        <v>TF-24</v>
      </c>
      <c r="Y151" s="3" t="str">
        <f>'EE investment costs'!E200</f>
        <v>Haulage Tractors, Trucks, Fishing boats</v>
      </c>
      <c r="AC151" s="123">
        <f>'EE investment costs'!C200</f>
        <v>2.4</v>
      </c>
      <c r="AD151" s="22"/>
    </row>
    <row r="152" spans="2:30">
      <c r="B152" s="14" t="str">
        <f t="shared" ca="1" si="14"/>
        <v>INDCDEFFMT-25</v>
      </c>
      <c r="C152" s="15" t="str">
        <f t="shared" ca="1" si="13"/>
        <v>ICDMT</v>
      </c>
      <c r="D152" s="16">
        <f>'EE investment costs'!$F$15</f>
        <v>2016</v>
      </c>
      <c r="E152" s="14">
        <f>VLOOKUP(X152,'EE investment costs'!$D$56:$R$656,15,0)</f>
        <v>5.25</v>
      </c>
      <c r="F152" s="17">
        <f ca="1">INDEX('EE investment costs'!$D$56:$R$656,MATCH(X152,'EE investment costs'!$D$56:$D$656,0),MATCH($V$8,'EE investment costs'!$D$56:$R$56,0))</f>
        <v>350.50517642610987</v>
      </c>
      <c r="I152" s="18">
        <v>1</v>
      </c>
      <c r="J152" s="18">
        <v>1</v>
      </c>
      <c r="K152" s="14">
        <f t="shared" ca="1" si="17"/>
        <v>8</v>
      </c>
      <c r="M152" s="19" t="str">
        <f t="shared" ca="1" si="15"/>
        <v>INDCDEFFMT-25</v>
      </c>
      <c r="N152" s="23" t="str">
        <f t="shared" ca="1" si="16"/>
        <v>Chemical industry Saving Tech-Heat Medium Temp. up to 150C 2.5y</v>
      </c>
      <c r="O152" s="23" t="s">
        <v>32</v>
      </c>
      <c r="P152" s="23" t="s">
        <v>33</v>
      </c>
      <c r="Q152" s="23"/>
      <c r="R152" s="23"/>
      <c r="S152" s="19" t="s">
        <v>34</v>
      </c>
      <c r="V152" s="16" t="str">
        <f t="shared" ca="1" si="18"/>
        <v>CD</v>
      </c>
      <c r="W152" s="14" t="str">
        <f t="shared" ca="1" si="18"/>
        <v>Chemical industry</v>
      </c>
      <c r="X152" s="3" t="str">
        <f>'EE investment costs'!D201</f>
        <v>MT-25</v>
      </c>
      <c r="Y152" s="3" t="str">
        <f>'EE investment costs'!E201</f>
        <v>Heat Medium Temp. up to 150C</v>
      </c>
      <c r="AC152" s="123">
        <f>'EE investment costs'!C201</f>
        <v>2.5</v>
      </c>
      <c r="AD152" s="22"/>
    </row>
    <row r="153" spans="2:30">
      <c r="B153" s="14" t="str">
        <f t="shared" ca="1" si="14"/>
        <v>INDCDEFFHT-25</v>
      </c>
      <c r="C153" s="15" t="str">
        <f t="shared" ca="1" si="13"/>
        <v>ICDHT</v>
      </c>
      <c r="D153" s="16">
        <f>'EE investment costs'!$F$15</f>
        <v>2016</v>
      </c>
      <c r="E153" s="14">
        <f>VLOOKUP(X153,'EE investment costs'!$D$56:$R$656,15,0)</f>
        <v>4.1999999999999993</v>
      </c>
      <c r="F153" s="17">
        <f ca="1">INDEX('EE investment costs'!$D$56:$R$656,MATCH(X153,'EE investment costs'!$D$56:$D$656,0),MATCH($V$8,'EE investment costs'!$D$56:$R$56,0))</f>
        <v>299.53882821530323</v>
      </c>
      <c r="I153" s="18">
        <v>1</v>
      </c>
      <c r="J153" s="18">
        <v>1</v>
      </c>
      <c r="K153" s="14">
        <f t="shared" ca="1" si="17"/>
        <v>8</v>
      </c>
      <c r="M153" s="19" t="str">
        <f t="shared" ca="1" si="15"/>
        <v>INDCDEFFHT-25</v>
      </c>
      <c r="N153" s="23" t="str">
        <f t="shared" ca="1" si="16"/>
        <v>Chemical industry Saving Tech-Heat High Temp. over 150C 2.5y</v>
      </c>
      <c r="O153" s="23" t="s">
        <v>32</v>
      </c>
      <c r="P153" s="23" t="s">
        <v>33</v>
      </c>
      <c r="Q153" s="23"/>
      <c r="R153" s="23"/>
      <c r="S153" s="19" t="s">
        <v>34</v>
      </c>
      <c r="V153" s="16" t="str">
        <f t="shared" ca="1" si="18"/>
        <v>CD</v>
      </c>
      <c r="W153" s="14" t="str">
        <f t="shared" ca="1" si="18"/>
        <v>Chemical industry</v>
      </c>
      <c r="X153" s="3" t="str">
        <f>'EE investment costs'!D202</f>
        <v>HT-25</v>
      </c>
      <c r="Y153" s="3" t="str">
        <f>'EE investment costs'!E202</f>
        <v>Heat High Temp. over 150C</v>
      </c>
      <c r="AC153" s="123">
        <f>'EE investment costs'!C202</f>
        <v>2.5</v>
      </c>
      <c r="AD153" s="22"/>
    </row>
    <row r="154" spans="2:30">
      <c r="B154" s="14" t="str">
        <f t="shared" ca="1" si="14"/>
        <v>INDCDEFFRH-25</v>
      </c>
      <c r="C154" s="15" t="str">
        <f t="shared" ca="1" si="13"/>
        <v>ICDRH</v>
      </c>
      <c r="D154" s="16">
        <f>'EE investment costs'!$F$15</f>
        <v>2016</v>
      </c>
      <c r="E154" s="14">
        <f>VLOOKUP(X154,'EE investment costs'!$D$56:$R$656,15,0)</f>
        <v>16</v>
      </c>
      <c r="F154" s="17">
        <f ca="1">INDEX('EE investment costs'!$D$56:$R$656,MATCH(X154,'EE investment costs'!$D$56:$D$656,0),MATCH($V$8,'EE investment costs'!$D$56:$R$56,0))</f>
        <v>0</v>
      </c>
      <c r="I154" s="18">
        <v>1</v>
      </c>
      <c r="J154" s="18">
        <v>1</v>
      </c>
      <c r="K154" s="14">
        <f t="shared" ca="1" si="17"/>
        <v>8</v>
      </c>
      <c r="M154" s="19" t="str">
        <f t="shared" ca="1" si="15"/>
        <v>INDCDEFFRH-25</v>
      </c>
      <c r="N154" s="23" t="str">
        <f t="shared" ca="1" si="16"/>
        <v>Chemical industry Saving Tech-Heat Room Heat 2.5y</v>
      </c>
      <c r="O154" s="23" t="s">
        <v>32</v>
      </c>
      <c r="P154" s="23" t="s">
        <v>33</v>
      </c>
      <c r="Q154" s="23"/>
      <c r="R154" s="23"/>
      <c r="S154" s="19" t="s">
        <v>34</v>
      </c>
      <c r="V154" s="16" t="str">
        <f t="shared" ca="1" si="18"/>
        <v>CD</v>
      </c>
      <c r="W154" s="14" t="str">
        <f t="shared" ca="1" si="18"/>
        <v>Chemical industry</v>
      </c>
      <c r="X154" s="3" t="str">
        <f>'EE investment costs'!D203</f>
        <v>RH-25</v>
      </c>
      <c r="Y154" s="3" t="str">
        <f>'EE investment costs'!E203</f>
        <v>Heat Room Heat</v>
      </c>
      <c r="AC154" s="123">
        <f>'EE investment costs'!C203</f>
        <v>2.5</v>
      </c>
      <c r="AD154" s="22"/>
    </row>
    <row r="155" spans="2:30">
      <c r="B155" s="14" t="str">
        <f t="shared" ca="1" si="14"/>
        <v>INDCDEFFLA-25</v>
      </c>
      <c r="C155" s="15" t="str">
        <f t="shared" ca="1" si="13"/>
        <v>ICDLA</v>
      </c>
      <c r="D155" s="16">
        <f>'EE investment costs'!$F$15</f>
        <v>2016</v>
      </c>
      <c r="E155" s="14">
        <f>VLOOKUP(X155,'EE investment costs'!$D$56:$R$656,15,0)</f>
        <v>3.5274999999999999</v>
      </c>
      <c r="F155" s="17">
        <f ca="1">INDEX('EE investment costs'!$D$56:$R$656,MATCH(X155,'EE investment costs'!$D$56:$D$656,0),MATCH($V$8,'EE investment costs'!$D$56:$R$56,0))</f>
        <v>939.36754247826082</v>
      </c>
      <c r="I155" s="18">
        <v>1</v>
      </c>
      <c r="J155" s="18">
        <v>1</v>
      </c>
      <c r="K155" s="14">
        <f t="shared" ca="1" si="17"/>
        <v>3</v>
      </c>
      <c r="M155" s="19" t="str">
        <f t="shared" ca="1" si="15"/>
        <v>INDCDEFFLA-25</v>
      </c>
      <c r="N155" s="23" t="str">
        <f t="shared" ca="1" si="16"/>
        <v>Chemical industry Saving Tech-Light 2.5y</v>
      </c>
      <c r="O155" s="23" t="s">
        <v>32</v>
      </c>
      <c r="P155" s="23" t="s">
        <v>33</v>
      </c>
      <c r="Q155" s="23"/>
      <c r="R155" s="23"/>
      <c r="S155" s="19" t="s">
        <v>34</v>
      </c>
      <c r="V155" s="16" t="str">
        <f t="shared" ca="1" si="18"/>
        <v>CD</v>
      </c>
      <c r="W155" s="14" t="str">
        <f t="shared" ca="1" si="18"/>
        <v>Chemical industry</v>
      </c>
      <c r="X155" s="3" t="str">
        <f>'EE investment costs'!D204</f>
        <v>LA-25</v>
      </c>
      <c r="Y155" s="3" t="str">
        <f>'EE investment costs'!E204</f>
        <v>Light</v>
      </c>
      <c r="AC155" s="123">
        <f>'EE investment costs'!C204</f>
        <v>2.5</v>
      </c>
      <c r="AD155" s="22"/>
    </row>
    <row r="156" spans="2:30">
      <c r="B156" s="14" t="str">
        <f t="shared" ca="1" si="14"/>
        <v>INDCDEFFEM-25</v>
      </c>
      <c r="C156" s="15" t="str">
        <f t="shared" ca="1" si="13"/>
        <v>ICDEM</v>
      </c>
      <c r="D156" s="16">
        <f>'EE investment costs'!$F$15</f>
        <v>2016</v>
      </c>
      <c r="E156" s="14">
        <f>VLOOKUP(X156,'EE investment costs'!$D$56:$R$656,15,0)</f>
        <v>3.703875</v>
      </c>
      <c r="F156" s="17">
        <f ca="1">INDEX('EE investment costs'!$D$56:$R$656,MATCH(X156,'EE investment costs'!$D$56:$D$656,0),MATCH($V$8,'EE investment costs'!$D$56:$R$56,0))</f>
        <v>897.72317390265198</v>
      </c>
      <c r="I156" s="18">
        <v>1</v>
      </c>
      <c r="J156" s="18">
        <v>1</v>
      </c>
      <c r="K156" s="14">
        <f t="shared" ca="1" si="17"/>
        <v>4</v>
      </c>
      <c r="M156" s="19" t="str">
        <f t="shared" ca="1" si="15"/>
        <v>INDCDEFFEM-25</v>
      </c>
      <c r="N156" s="23" t="str">
        <f t="shared" ca="1" si="16"/>
        <v>Chemical industry Saving Tech-Electric Motors 2.5y</v>
      </c>
      <c r="O156" s="23" t="s">
        <v>32</v>
      </c>
      <c r="P156" s="23" t="s">
        <v>33</v>
      </c>
      <c r="Q156" s="23"/>
      <c r="R156" s="23"/>
      <c r="S156" s="19" t="s">
        <v>34</v>
      </c>
      <c r="V156" s="16" t="str">
        <f t="shared" ca="1" si="18"/>
        <v>CD</v>
      </c>
      <c r="W156" s="14" t="str">
        <f t="shared" ca="1" si="18"/>
        <v>Chemical industry</v>
      </c>
      <c r="X156" s="3" t="str">
        <f>'EE investment costs'!D205</f>
        <v>EM-25</v>
      </c>
      <c r="Y156" s="3" t="str">
        <f>'EE investment costs'!E205</f>
        <v>Electric Motors</v>
      </c>
      <c r="AC156" s="123">
        <f>'EE investment costs'!C205</f>
        <v>2.5</v>
      </c>
      <c r="AD156" s="22"/>
    </row>
    <row r="157" spans="2:30">
      <c r="B157" s="14" t="str">
        <f t="shared" ca="1" si="14"/>
        <v>INDCDEFFTF-25</v>
      </c>
      <c r="C157" s="15" t="str">
        <f t="shared" ca="1" si="13"/>
        <v>ICDTF</v>
      </c>
      <c r="D157" s="16">
        <f>'EE investment costs'!$F$15</f>
        <v>2016</v>
      </c>
      <c r="E157" s="14">
        <f>VLOOKUP(X157,'EE investment costs'!$D$56:$R$656,15,0)</f>
        <v>9</v>
      </c>
      <c r="F157" s="17">
        <f ca="1">INDEX('EE investment costs'!$D$56:$R$656,MATCH(X157,'EE investment costs'!$D$56:$D$656,0),MATCH($V$8,'EE investment costs'!$D$56:$R$56,0))</f>
        <v>367.34275174622002</v>
      </c>
      <c r="I157" s="18">
        <v>1</v>
      </c>
      <c r="J157" s="18">
        <v>1</v>
      </c>
      <c r="K157" s="14">
        <f t="shared" ca="1" si="17"/>
        <v>8</v>
      </c>
      <c r="M157" s="19" t="str">
        <f t="shared" ca="1" si="15"/>
        <v>INDCDEFFTF-25</v>
      </c>
      <c r="N157" s="23" t="str">
        <f t="shared" ca="1" si="16"/>
        <v>Chemical industry Saving Tech-Haulage Tractors, Trucks, Fishing boats 2.5y</v>
      </c>
      <c r="O157" s="23" t="s">
        <v>32</v>
      </c>
      <c r="P157" s="23" t="s">
        <v>33</v>
      </c>
      <c r="Q157" s="23"/>
      <c r="R157" s="23"/>
      <c r="S157" s="19" t="s">
        <v>34</v>
      </c>
      <c r="V157" s="16" t="str">
        <f t="shared" ca="1" si="18"/>
        <v>CD</v>
      </c>
      <c r="W157" s="14" t="str">
        <f t="shared" ca="1" si="18"/>
        <v>Chemical industry</v>
      </c>
      <c r="X157" s="3" t="str">
        <f>'EE investment costs'!D206</f>
        <v>TF-25</v>
      </c>
      <c r="Y157" s="3" t="str">
        <f>'EE investment costs'!E206</f>
        <v>Haulage Tractors, Trucks, Fishing boats</v>
      </c>
      <c r="AC157" s="123">
        <f>'EE investment costs'!C206</f>
        <v>2.5</v>
      </c>
      <c r="AD157" s="22"/>
    </row>
    <row r="158" spans="2:30">
      <c r="B158" s="14" t="str">
        <f t="shared" ca="1" si="14"/>
        <v>INDCDEFFMT-26</v>
      </c>
      <c r="C158" s="15" t="str">
        <f t="shared" ca="1" si="13"/>
        <v>ICDMT</v>
      </c>
      <c r="D158" s="16">
        <f>'EE investment costs'!$F$15</f>
        <v>2016</v>
      </c>
      <c r="E158" s="14">
        <f>VLOOKUP(X158,'EE investment costs'!$D$56:$R$656,15,0)</f>
        <v>5.3</v>
      </c>
      <c r="F158" s="17">
        <f ca="1">INDEX('EE investment costs'!$D$56:$R$656,MATCH(X158,'EE investment costs'!$D$56:$D$656,0),MATCH($V$8,'EE investment costs'!$D$56:$R$56,0))</f>
        <v>369.57628954950115</v>
      </c>
      <c r="I158" s="18">
        <v>1</v>
      </c>
      <c r="J158" s="18">
        <v>1</v>
      </c>
      <c r="K158" s="14">
        <f t="shared" ca="1" si="17"/>
        <v>8</v>
      </c>
      <c r="M158" s="19" t="str">
        <f t="shared" ca="1" si="15"/>
        <v>INDCDEFFMT-26</v>
      </c>
      <c r="N158" s="23" t="str">
        <f t="shared" ca="1" si="16"/>
        <v>Chemical industry Saving Tech-Heat Medium Temp. up to 150C 2.6y</v>
      </c>
      <c r="O158" s="23" t="s">
        <v>32</v>
      </c>
      <c r="P158" s="23" t="s">
        <v>33</v>
      </c>
      <c r="Q158" s="23"/>
      <c r="R158" s="23"/>
      <c r="S158" s="19" t="s">
        <v>34</v>
      </c>
      <c r="V158" s="16" t="str">
        <f t="shared" ca="1" si="18"/>
        <v>CD</v>
      </c>
      <c r="W158" s="14" t="str">
        <f t="shared" ca="1" si="18"/>
        <v>Chemical industry</v>
      </c>
      <c r="X158" s="3" t="str">
        <f>'EE investment costs'!D207</f>
        <v>MT-26</v>
      </c>
      <c r="Y158" s="3" t="str">
        <f>'EE investment costs'!E207</f>
        <v>Heat Medium Temp. up to 150C</v>
      </c>
      <c r="AC158" s="123">
        <f>'EE investment costs'!C207</f>
        <v>2.6</v>
      </c>
      <c r="AD158" s="22"/>
    </row>
    <row r="159" spans="2:30">
      <c r="B159" s="14" t="str">
        <f t="shared" ca="1" si="14"/>
        <v>INDCDEFFHT-26</v>
      </c>
      <c r="C159" s="15" t="str">
        <f t="shared" ca="1" si="13"/>
        <v>ICDHT</v>
      </c>
      <c r="D159" s="16">
        <f>'EE investment costs'!$F$15</f>
        <v>2016</v>
      </c>
      <c r="E159" s="14">
        <f>VLOOKUP(X159,'EE investment costs'!$D$56:$R$656,15,0)</f>
        <v>4.2399999999999993</v>
      </c>
      <c r="F159" s="17">
        <f ca="1">INDEX('EE investment costs'!$D$56:$R$656,MATCH(X159,'EE investment costs'!$D$56:$D$656,0),MATCH($V$8,'EE investment costs'!$D$56:$R$56,0))</f>
        <v>313.97443439435398</v>
      </c>
      <c r="I159" s="18">
        <v>1</v>
      </c>
      <c r="J159" s="18">
        <v>1</v>
      </c>
      <c r="K159" s="14">
        <f t="shared" ca="1" si="17"/>
        <v>8</v>
      </c>
      <c r="M159" s="19" t="str">
        <f t="shared" ca="1" si="15"/>
        <v>INDCDEFFHT-26</v>
      </c>
      <c r="N159" s="23" t="str">
        <f t="shared" ca="1" si="16"/>
        <v>Chemical industry Saving Tech-Heat High Temp. over 150C 2.6y</v>
      </c>
      <c r="O159" s="23" t="s">
        <v>32</v>
      </c>
      <c r="P159" s="23" t="s">
        <v>33</v>
      </c>
      <c r="Q159" s="23"/>
      <c r="R159" s="23"/>
      <c r="S159" s="19" t="s">
        <v>34</v>
      </c>
      <c r="V159" s="16" t="str">
        <f t="shared" ca="1" si="18"/>
        <v>CD</v>
      </c>
      <c r="W159" s="14" t="str">
        <f t="shared" ca="1" si="18"/>
        <v>Chemical industry</v>
      </c>
      <c r="X159" s="3" t="str">
        <f>'EE investment costs'!D208</f>
        <v>HT-26</v>
      </c>
      <c r="Y159" s="3" t="str">
        <f>'EE investment costs'!E208</f>
        <v>Heat High Temp. over 150C</v>
      </c>
      <c r="AC159" s="123">
        <f>'EE investment costs'!C208</f>
        <v>2.6</v>
      </c>
      <c r="AD159" s="22"/>
    </row>
    <row r="160" spans="2:30">
      <c r="B160" s="14" t="str">
        <f t="shared" ca="1" si="14"/>
        <v>INDCDEFFRH-26</v>
      </c>
      <c r="C160" s="15" t="str">
        <f t="shared" ca="1" si="13"/>
        <v>ICDRH</v>
      </c>
      <c r="D160" s="16">
        <f>'EE investment costs'!$F$15</f>
        <v>2016</v>
      </c>
      <c r="E160" s="14">
        <f>VLOOKUP(X160,'EE investment costs'!$D$56:$R$656,15,0)</f>
        <v>16</v>
      </c>
      <c r="F160" s="17">
        <f ca="1">INDEX('EE investment costs'!$D$56:$R$656,MATCH(X160,'EE investment costs'!$D$56:$D$656,0),MATCH($V$8,'EE investment costs'!$D$56:$R$56,0))</f>
        <v>0</v>
      </c>
      <c r="I160" s="18">
        <v>1</v>
      </c>
      <c r="J160" s="18">
        <v>1</v>
      </c>
      <c r="K160" s="14">
        <f t="shared" ca="1" si="17"/>
        <v>8</v>
      </c>
      <c r="M160" s="19" t="str">
        <f t="shared" ca="1" si="15"/>
        <v>INDCDEFFRH-26</v>
      </c>
      <c r="N160" s="23" t="str">
        <f t="shared" ca="1" si="16"/>
        <v>Chemical industry Saving Tech-Heat Room Heat 2.6y</v>
      </c>
      <c r="O160" s="23" t="s">
        <v>32</v>
      </c>
      <c r="P160" s="23" t="s">
        <v>33</v>
      </c>
      <c r="Q160" s="23"/>
      <c r="R160" s="23"/>
      <c r="S160" s="19" t="s">
        <v>34</v>
      </c>
      <c r="V160" s="16" t="str">
        <f t="shared" ca="1" si="18"/>
        <v>CD</v>
      </c>
      <c r="W160" s="14" t="str">
        <f t="shared" ca="1" si="18"/>
        <v>Chemical industry</v>
      </c>
      <c r="X160" s="3" t="str">
        <f>'EE investment costs'!D209</f>
        <v>RH-26</v>
      </c>
      <c r="Y160" s="3" t="str">
        <f>'EE investment costs'!E209</f>
        <v>Heat Room Heat</v>
      </c>
      <c r="AC160" s="123">
        <f>'EE investment costs'!C209</f>
        <v>2.6</v>
      </c>
      <c r="AD160" s="22"/>
    </row>
    <row r="161" spans="2:30">
      <c r="B161" s="14" t="str">
        <f t="shared" ca="1" si="14"/>
        <v>INDCDEFFLA-26</v>
      </c>
      <c r="C161" s="15" t="str">
        <f t="shared" ca="1" si="13"/>
        <v>ICDLA</v>
      </c>
      <c r="D161" s="16">
        <f>'EE investment costs'!$F$15</f>
        <v>2016</v>
      </c>
      <c r="E161" s="14">
        <f>VLOOKUP(X161,'EE investment costs'!$D$56:$R$656,15,0)</f>
        <v>3.5529999999999999</v>
      </c>
      <c r="F161" s="17">
        <f ca="1">INDEX('EE investment costs'!$D$56:$R$656,MATCH(X161,'EE investment costs'!$D$56:$D$656,0),MATCH($V$8,'EE investment costs'!$D$56:$R$56,0))</f>
        <v>995.06203133746658</v>
      </c>
      <c r="I161" s="18">
        <v>1</v>
      </c>
      <c r="J161" s="18">
        <v>1</v>
      </c>
      <c r="K161" s="14">
        <f t="shared" ca="1" si="17"/>
        <v>3</v>
      </c>
      <c r="M161" s="19" t="str">
        <f t="shared" ca="1" si="15"/>
        <v>INDCDEFFLA-26</v>
      </c>
      <c r="N161" s="23" t="str">
        <f t="shared" ca="1" si="16"/>
        <v>Chemical industry Saving Tech-Light 2.6y</v>
      </c>
      <c r="O161" s="23" t="s">
        <v>32</v>
      </c>
      <c r="P161" s="23" t="s">
        <v>33</v>
      </c>
      <c r="Q161" s="23"/>
      <c r="R161" s="23"/>
      <c r="S161" s="19" t="s">
        <v>34</v>
      </c>
      <c r="V161" s="16" t="str">
        <f t="shared" ca="1" si="18"/>
        <v>CD</v>
      </c>
      <c r="W161" s="14" t="str">
        <f t="shared" ca="1" si="18"/>
        <v>Chemical industry</v>
      </c>
      <c r="X161" s="3" t="str">
        <f>'EE investment costs'!D210</f>
        <v>LA-26</v>
      </c>
      <c r="Y161" s="3" t="str">
        <f>'EE investment costs'!E210</f>
        <v>Light</v>
      </c>
      <c r="AC161" s="123">
        <f>'EE investment costs'!C210</f>
        <v>2.6</v>
      </c>
      <c r="AD161" s="22"/>
    </row>
    <row r="162" spans="2:30">
      <c r="B162" s="14" t="str">
        <f t="shared" ca="1" si="14"/>
        <v>INDCDEFFEM-26</v>
      </c>
      <c r="C162" s="15" t="str">
        <f t="shared" ca="1" si="13"/>
        <v>ICDEM</v>
      </c>
      <c r="D162" s="16">
        <f>'EE investment costs'!$F$15</f>
        <v>2016</v>
      </c>
      <c r="E162" s="14">
        <f>VLOOKUP(X162,'EE investment costs'!$D$56:$R$656,15,0)</f>
        <v>3.7306499999999998</v>
      </c>
      <c r="F162" s="17">
        <f ca="1">INDEX('EE investment costs'!$D$56:$R$656,MATCH(X162,'EE investment costs'!$D$56:$D$656,0),MATCH($V$8,'EE investment costs'!$D$56:$R$56,0))</f>
        <v>952.59113725885561</v>
      </c>
      <c r="I162" s="18">
        <v>1</v>
      </c>
      <c r="J162" s="18">
        <v>1</v>
      </c>
      <c r="K162" s="14">
        <f t="shared" ca="1" si="17"/>
        <v>3</v>
      </c>
      <c r="M162" s="19" t="str">
        <f t="shared" ca="1" si="15"/>
        <v>INDCDEFFEM-26</v>
      </c>
      <c r="N162" s="23" t="str">
        <f t="shared" ca="1" si="16"/>
        <v>Chemical industry Saving Tech-Electric Motors 2.6y</v>
      </c>
      <c r="O162" s="23" t="s">
        <v>32</v>
      </c>
      <c r="P162" s="23" t="s">
        <v>33</v>
      </c>
      <c r="Q162" s="23"/>
      <c r="R162" s="23"/>
      <c r="S162" s="19" t="s">
        <v>34</v>
      </c>
      <c r="V162" s="16" t="str">
        <f t="shared" ca="1" si="18"/>
        <v>CD</v>
      </c>
      <c r="W162" s="14" t="str">
        <f t="shared" ca="1" si="18"/>
        <v>Chemical industry</v>
      </c>
      <c r="X162" s="3" t="str">
        <f>'EE investment costs'!D211</f>
        <v>EM-26</v>
      </c>
      <c r="Y162" s="3" t="str">
        <f>'EE investment costs'!E211</f>
        <v>Electric Motors</v>
      </c>
      <c r="AC162" s="123">
        <f>'EE investment costs'!C211</f>
        <v>2.6</v>
      </c>
      <c r="AD162" s="22"/>
    </row>
    <row r="163" spans="2:30">
      <c r="B163" s="14" t="str">
        <f t="shared" ca="1" si="14"/>
        <v>INDCDEFFTF-26</v>
      </c>
      <c r="C163" s="15" t="str">
        <f t="shared" ca="1" si="13"/>
        <v>ICDTF</v>
      </c>
      <c r="D163" s="16">
        <f>'EE investment costs'!$F$15</f>
        <v>2016</v>
      </c>
      <c r="E163" s="14">
        <f>VLOOKUP(X163,'EE investment costs'!$D$56:$R$656,15,0)</f>
        <v>9.4</v>
      </c>
      <c r="F163" s="17">
        <f ca="1">INDEX('EE investment costs'!$D$56:$R$656,MATCH(X163,'EE investment costs'!$D$56:$D$656,0),MATCH($V$8,'EE investment costs'!$D$56:$R$56,0))</f>
        <v>382.03646181606888</v>
      </c>
      <c r="I163" s="18">
        <v>1</v>
      </c>
      <c r="J163" s="18">
        <v>1</v>
      </c>
      <c r="K163" s="14">
        <f t="shared" ca="1" si="17"/>
        <v>8</v>
      </c>
      <c r="M163" s="19" t="str">
        <f t="shared" ca="1" si="15"/>
        <v>INDCDEFFTF-26</v>
      </c>
      <c r="N163" s="23" t="str">
        <f t="shared" ca="1" si="16"/>
        <v>Chemical industry Saving Tech-Haulage Tractors, Trucks, Fishing boats 2.6y</v>
      </c>
      <c r="O163" s="23" t="s">
        <v>32</v>
      </c>
      <c r="P163" s="23" t="s">
        <v>33</v>
      </c>
      <c r="Q163" s="23"/>
      <c r="R163" s="23"/>
      <c r="S163" s="19" t="s">
        <v>34</v>
      </c>
      <c r="V163" s="16" t="str">
        <f t="shared" ca="1" si="18"/>
        <v>CD</v>
      </c>
      <c r="W163" s="14" t="str">
        <f t="shared" ca="1" si="18"/>
        <v>Chemical industry</v>
      </c>
      <c r="X163" s="3" t="str">
        <f>'EE investment costs'!D212</f>
        <v>TF-26</v>
      </c>
      <c r="Y163" s="3" t="str">
        <f>'EE investment costs'!E212</f>
        <v>Haulage Tractors, Trucks, Fishing boats</v>
      </c>
      <c r="AC163" s="123">
        <f>'EE investment costs'!C212</f>
        <v>2.6</v>
      </c>
      <c r="AD163" s="22"/>
    </row>
    <row r="164" spans="2:30">
      <c r="B164" s="14" t="str">
        <f t="shared" ca="1" si="14"/>
        <v>INDCDEFFMT-27</v>
      </c>
      <c r="C164" s="15" t="str">
        <f t="shared" ca="1" si="13"/>
        <v>ICDMT</v>
      </c>
      <c r="D164" s="16">
        <f>'EE investment costs'!$F$15</f>
        <v>2016</v>
      </c>
      <c r="E164" s="14">
        <f>VLOOKUP(X164,'EE investment costs'!$D$56:$R$656,15,0)</f>
        <v>5.35</v>
      </c>
      <c r="F164" s="17">
        <f ca="1">INDEX('EE investment costs'!$D$56:$R$656,MATCH(X164,'EE investment costs'!$D$56:$D$656,0),MATCH($V$8,'EE investment costs'!$D$56:$R$56,0))</f>
        <v>388.6474026728925</v>
      </c>
      <c r="I164" s="18">
        <v>1</v>
      </c>
      <c r="J164" s="18">
        <v>1</v>
      </c>
      <c r="K164" s="14">
        <f t="shared" ca="1" si="17"/>
        <v>8</v>
      </c>
      <c r="M164" s="19" t="str">
        <f t="shared" ca="1" si="15"/>
        <v>INDCDEFFMT-27</v>
      </c>
      <c r="N164" s="23" t="str">
        <f t="shared" ca="1" si="16"/>
        <v>Chemical industry Saving Tech-Heat Medium Temp. up to 150C 2.7y</v>
      </c>
      <c r="O164" s="23" t="s">
        <v>32</v>
      </c>
      <c r="P164" s="23" t="s">
        <v>33</v>
      </c>
      <c r="Q164" s="23"/>
      <c r="R164" s="23"/>
      <c r="S164" s="19" t="s">
        <v>34</v>
      </c>
      <c r="V164" s="16" t="str">
        <f t="shared" ca="1" si="18"/>
        <v>CD</v>
      </c>
      <c r="W164" s="14" t="str">
        <f t="shared" ca="1" si="18"/>
        <v>Chemical industry</v>
      </c>
      <c r="X164" s="3" t="str">
        <f>'EE investment costs'!D213</f>
        <v>MT-27</v>
      </c>
      <c r="Y164" s="3" t="str">
        <f>'EE investment costs'!E213</f>
        <v>Heat Medium Temp. up to 150C</v>
      </c>
      <c r="AC164" s="123">
        <f>'EE investment costs'!C213</f>
        <v>2.7</v>
      </c>
      <c r="AD164" s="22"/>
    </row>
    <row r="165" spans="2:30">
      <c r="B165" s="14" t="str">
        <f t="shared" ca="1" si="14"/>
        <v>INDCDEFFHT-27</v>
      </c>
      <c r="C165" s="15" t="str">
        <f t="shared" ca="1" si="13"/>
        <v>ICDHT</v>
      </c>
      <c r="D165" s="16">
        <f>'EE investment costs'!$F$15</f>
        <v>2016</v>
      </c>
      <c r="E165" s="14">
        <f>VLOOKUP(X165,'EE investment costs'!$D$56:$R$656,15,0)</f>
        <v>4.2799999999999994</v>
      </c>
      <c r="F165" s="17">
        <f ca="1">INDEX('EE investment costs'!$D$56:$R$656,MATCH(X165,'EE investment costs'!$D$56:$D$656,0),MATCH($V$8,'EE investment costs'!$D$56:$R$56,0))</f>
        <v>328.41004057340473</v>
      </c>
      <c r="I165" s="18">
        <v>1</v>
      </c>
      <c r="J165" s="18">
        <v>1</v>
      </c>
      <c r="K165" s="14">
        <f t="shared" ca="1" si="17"/>
        <v>8</v>
      </c>
      <c r="M165" s="19" t="str">
        <f t="shared" ca="1" si="15"/>
        <v>INDCDEFFHT-27</v>
      </c>
      <c r="N165" s="23" t="str">
        <f t="shared" ca="1" si="16"/>
        <v>Chemical industry Saving Tech-Heat High Temp. over 150C 2.7y</v>
      </c>
      <c r="O165" s="23" t="s">
        <v>32</v>
      </c>
      <c r="P165" s="23" t="s">
        <v>33</v>
      </c>
      <c r="Q165" s="23"/>
      <c r="R165" s="23"/>
      <c r="S165" s="19" t="s">
        <v>34</v>
      </c>
      <c r="V165" s="16" t="str">
        <f t="shared" ca="1" si="18"/>
        <v>CD</v>
      </c>
      <c r="W165" s="14" t="str">
        <f t="shared" ca="1" si="18"/>
        <v>Chemical industry</v>
      </c>
      <c r="X165" s="3" t="str">
        <f>'EE investment costs'!D214</f>
        <v>HT-27</v>
      </c>
      <c r="Y165" s="3" t="str">
        <f>'EE investment costs'!E214</f>
        <v>Heat High Temp. over 150C</v>
      </c>
      <c r="AC165" s="123">
        <f>'EE investment costs'!C214</f>
        <v>2.7</v>
      </c>
      <c r="AD165" s="22"/>
    </row>
    <row r="166" spans="2:30">
      <c r="B166" s="14" t="str">
        <f t="shared" ca="1" si="14"/>
        <v>INDCDEFFRH-27</v>
      </c>
      <c r="C166" s="15" t="str">
        <f t="shared" ca="1" si="13"/>
        <v>ICDRH</v>
      </c>
      <c r="D166" s="16">
        <f>'EE investment costs'!$F$15</f>
        <v>2016</v>
      </c>
      <c r="E166" s="14">
        <f>VLOOKUP(X166,'EE investment costs'!$D$56:$R$656,15,0)</f>
        <v>16</v>
      </c>
      <c r="F166" s="17">
        <f ca="1">INDEX('EE investment costs'!$D$56:$R$656,MATCH(X166,'EE investment costs'!$D$56:$D$656,0),MATCH($V$8,'EE investment costs'!$D$56:$R$56,0))</f>
        <v>0</v>
      </c>
      <c r="I166" s="18">
        <v>1</v>
      </c>
      <c r="J166" s="18">
        <v>1</v>
      </c>
      <c r="K166" s="14">
        <f t="shared" ca="1" si="17"/>
        <v>8</v>
      </c>
      <c r="M166" s="19" t="str">
        <f t="shared" ca="1" si="15"/>
        <v>INDCDEFFRH-27</v>
      </c>
      <c r="N166" s="23" t="str">
        <f t="shared" ca="1" si="16"/>
        <v>Chemical industry Saving Tech-Heat Room Heat 2.7y</v>
      </c>
      <c r="O166" s="23" t="s">
        <v>32</v>
      </c>
      <c r="P166" s="23" t="s">
        <v>33</v>
      </c>
      <c r="Q166" s="23"/>
      <c r="R166" s="23"/>
      <c r="S166" s="19" t="s">
        <v>34</v>
      </c>
      <c r="V166" s="16" t="str">
        <f t="shared" ca="1" si="18"/>
        <v>CD</v>
      </c>
      <c r="W166" s="14" t="str">
        <f t="shared" ca="1" si="18"/>
        <v>Chemical industry</v>
      </c>
      <c r="X166" s="3" t="str">
        <f>'EE investment costs'!D215</f>
        <v>RH-27</v>
      </c>
      <c r="Y166" s="3" t="str">
        <f>'EE investment costs'!E215</f>
        <v>Heat Room Heat</v>
      </c>
      <c r="AC166" s="123">
        <f>'EE investment costs'!C215</f>
        <v>2.7</v>
      </c>
      <c r="AD166" s="22"/>
    </row>
    <row r="167" spans="2:30">
      <c r="B167" s="14" t="str">
        <f t="shared" ca="1" si="14"/>
        <v>INDCDEFFLA-27</v>
      </c>
      <c r="C167" s="15" t="str">
        <f t="shared" ca="1" si="13"/>
        <v>ICDLA</v>
      </c>
      <c r="D167" s="16">
        <f>'EE investment costs'!$F$15</f>
        <v>2016</v>
      </c>
      <c r="E167" s="14">
        <f>VLOOKUP(X167,'EE investment costs'!$D$56:$R$656,15,0)</f>
        <v>3.5785</v>
      </c>
      <c r="F167" s="17">
        <f ca="1">INDEX('EE investment costs'!$D$56:$R$656,MATCH(X167,'EE investment costs'!$D$56:$D$656,0),MATCH($V$8,'EE investment costs'!$D$56:$R$56,0))</f>
        <v>1050.756520196672</v>
      </c>
      <c r="I167" s="18">
        <v>1</v>
      </c>
      <c r="J167" s="18">
        <v>1</v>
      </c>
      <c r="K167" s="14">
        <f t="shared" ca="1" si="17"/>
        <v>2</v>
      </c>
      <c r="M167" s="19" t="str">
        <f t="shared" ca="1" si="15"/>
        <v>INDCDEFFLA-27</v>
      </c>
      <c r="N167" s="23" t="str">
        <f t="shared" ca="1" si="16"/>
        <v>Chemical industry Saving Tech-Light 2.7y</v>
      </c>
      <c r="O167" s="23" t="s">
        <v>32</v>
      </c>
      <c r="P167" s="23" t="s">
        <v>33</v>
      </c>
      <c r="Q167" s="23"/>
      <c r="R167" s="23"/>
      <c r="S167" s="19" t="s">
        <v>34</v>
      </c>
      <c r="V167" s="16" t="str">
        <f t="shared" ca="1" si="18"/>
        <v>CD</v>
      </c>
      <c r="W167" s="14" t="str">
        <f t="shared" ca="1" si="18"/>
        <v>Chemical industry</v>
      </c>
      <c r="X167" s="3" t="str">
        <f>'EE investment costs'!D216</f>
        <v>LA-27</v>
      </c>
      <c r="Y167" s="3" t="str">
        <f>'EE investment costs'!E216</f>
        <v>Light</v>
      </c>
      <c r="AC167" s="123">
        <f>'EE investment costs'!C216</f>
        <v>2.7</v>
      </c>
      <c r="AD167" s="22"/>
    </row>
    <row r="168" spans="2:30">
      <c r="B168" s="14" t="str">
        <f t="shared" ca="1" si="14"/>
        <v>INDCDEFFEM-27</v>
      </c>
      <c r="C168" s="15" t="str">
        <f t="shared" ca="1" si="13"/>
        <v>ICDEM</v>
      </c>
      <c r="D168" s="16">
        <f>'EE investment costs'!$F$15</f>
        <v>2016</v>
      </c>
      <c r="E168" s="14">
        <f>VLOOKUP(X168,'EE investment costs'!$D$56:$R$656,15,0)</f>
        <v>3.757425</v>
      </c>
      <c r="F168" s="17">
        <f ca="1">INDEX('EE investment costs'!$D$56:$R$656,MATCH(X168,'EE investment costs'!$D$56:$D$656,0),MATCH($V$8,'EE investment costs'!$D$56:$R$56,0))</f>
        <v>1007.4591006150592</v>
      </c>
      <c r="I168" s="18">
        <v>1</v>
      </c>
      <c r="J168" s="18">
        <v>1</v>
      </c>
      <c r="K168" s="14">
        <f t="shared" ca="1" si="17"/>
        <v>2</v>
      </c>
      <c r="M168" s="19" t="str">
        <f t="shared" ca="1" si="15"/>
        <v>INDCDEFFEM-27</v>
      </c>
      <c r="N168" s="23" t="str">
        <f t="shared" ca="1" si="16"/>
        <v>Chemical industry Saving Tech-Electric Motors 2.7y</v>
      </c>
      <c r="O168" s="23" t="s">
        <v>32</v>
      </c>
      <c r="P168" s="23" t="s">
        <v>33</v>
      </c>
      <c r="Q168" s="23"/>
      <c r="R168" s="23"/>
      <c r="S168" s="19" t="s">
        <v>34</v>
      </c>
      <c r="V168" s="16" t="str">
        <f t="shared" ca="1" si="18"/>
        <v>CD</v>
      </c>
      <c r="W168" s="14" t="str">
        <f t="shared" ca="1" si="18"/>
        <v>Chemical industry</v>
      </c>
      <c r="X168" s="3" t="str">
        <f>'EE investment costs'!D217</f>
        <v>EM-27</v>
      </c>
      <c r="Y168" s="3" t="str">
        <f>'EE investment costs'!E217</f>
        <v>Electric Motors</v>
      </c>
      <c r="AC168" s="123">
        <f>'EE investment costs'!C217</f>
        <v>2.7</v>
      </c>
      <c r="AD168" s="22"/>
    </row>
    <row r="169" spans="2:30">
      <c r="B169" s="14" t="str">
        <f t="shared" ca="1" si="14"/>
        <v>INDCDEFFTF-27</v>
      </c>
      <c r="C169" s="15" t="str">
        <f t="shared" ca="1" si="13"/>
        <v>ICDTF</v>
      </c>
      <c r="D169" s="16">
        <f>'EE investment costs'!$F$15</f>
        <v>2016</v>
      </c>
      <c r="E169" s="14">
        <f>VLOOKUP(X169,'EE investment costs'!$D$56:$R$656,15,0)</f>
        <v>9.8000000000000007</v>
      </c>
      <c r="F169" s="17">
        <f ca="1">INDEX('EE investment costs'!$D$56:$R$656,MATCH(X169,'EE investment costs'!$D$56:$D$656,0),MATCH($V$8,'EE investment costs'!$D$56:$R$56,0))</f>
        <v>396.73017188591768</v>
      </c>
      <c r="I169" s="18">
        <v>1</v>
      </c>
      <c r="J169" s="18">
        <v>1</v>
      </c>
      <c r="K169" s="14">
        <f t="shared" ca="1" si="17"/>
        <v>8</v>
      </c>
      <c r="M169" s="19" t="str">
        <f t="shared" ca="1" si="15"/>
        <v>INDCDEFFTF-27</v>
      </c>
      <c r="N169" s="23" t="str">
        <f t="shared" ca="1" si="16"/>
        <v>Chemical industry Saving Tech-Haulage Tractors, Trucks, Fishing boats 2.7y</v>
      </c>
      <c r="O169" s="23" t="s">
        <v>32</v>
      </c>
      <c r="P169" s="23" t="s">
        <v>33</v>
      </c>
      <c r="Q169" s="23"/>
      <c r="R169" s="23"/>
      <c r="S169" s="19" t="s">
        <v>34</v>
      </c>
      <c r="V169" s="16" t="str">
        <f t="shared" ca="1" si="18"/>
        <v>CD</v>
      </c>
      <c r="W169" s="14" t="str">
        <f t="shared" ca="1" si="18"/>
        <v>Chemical industry</v>
      </c>
      <c r="X169" s="3" t="str">
        <f>'EE investment costs'!D218</f>
        <v>TF-27</v>
      </c>
      <c r="Y169" s="3" t="str">
        <f>'EE investment costs'!E218</f>
        <v>Haulage Tractors, Trucks, Fishing boats</v>
      </c>
      <c r="AC169" s="123">
        <f>'EE investment costs'!C218</f>
        <v>2.7</v>
      </c>
      <c r="AD169" s="22"/>
    </row>
    <row r="170" spans="2:30">
      <c r="B170" s="14" t="str">
        <f t="shared" ca="1" si="14"/>
        <v>INDCDEFFMT-28</v>
      </c>
      <c r="C170" s="15" t="str">
        <f t="shared" ca="1" si="13"/>
        <v>ICDMT</v>
      </c>
      <c r="D170" s="16">
        <f>'EE investment costs'!$F$15</f>
        <v>2016</v>
      </c>
      <c r="E170" s="14">
        <f>VLOOKUP(X170,'EE investment costs'!$D$56:$R$656,15,0)</f>
        <v>5.4</v>
      </c>
      <c r="F170" s="17">
        <f ca="1">INDEX('EE investment costs'!$D$56:$R$656,MATCH(X170,'EE investment costs'!$D$56:$D$656,0),MATCH($V$8,'EE investment costs'!$D$56:$R$56,0))</f>
        <v>407.71851579628373</v>
      </c>
      <c r="I170" s="18">
        <v>1</v>
      </c>
      <c r="J170" s="18">
        <v>1</v>
      </c>
      <c r="K170" s="14">
        <f t="shared" ca="1" si="17"/>
        <v>8</v>
      </c>
      <c r="M170" s="19" t="str">
        <f t="shared" ca="1" si="15"/>
        <v>INDCDEFFMT-28</v>
      </c>
      <c r="N170" s="23" t="str">
        <f t="shared" ca="1" si="16"/>
        <v>Chemical industry Saving Tech-Heat Medium Temp. up to 150C 2.8y</v>
      </c>
      <c r="O170" s="23" t="s">
        <v>32</v>
      </c>
      <c r="P170" s="23" t="s">
        <v>33</v>
      </c>
      <c r="Q170" s="23"/>
      <c r="R170" s="23"/>
      <c r="S170" s="19" t="s">
        <v>34</v>
      </c>
      <c r="V170" s="16" t="str">
        <f t="shared" ca="1" si="18"/>
        <v>CD</v>
      </c>
      <c r="W170" s="14" t="str">
        <f t="shared" ca="1" si="18"/>
        <v>Chemical industry</v>
      </c>
      <c r="X170" s="3" t="str">
        <f>'EE investment costs'!D219</f>
        <v>MT-28</v>
      </c>
      <c r="Y170" s="3" t="str">
        <f>'EE investment costs'!E219</f>
        <v>Heat Medium Temp. up to 150C</v>
      </c>
      <c r="AC170" s="123">
        <f>'EE investment costs'!C219</f>
        <v>2.8</v>
      </c>
      <c r="AD170" s="22"/>
    </row>
    <row r="171" spans="2:30">
      <c r="B171" s="14" t="str">
        <f t="shared" ca="1" si="14"/>
        <v>INDCDEFFHT-28</v>
      </c>
      <c r="C171" s="15" t="str">
        <f t="shared" ca="1" si="13"/>
        <v>ICDHT</v>
      </c>
      <c r="D171" s="16">
        <f>'EE investment costs'!$F$15</f>
        <v>2016</v>
      </c>
      <c r="E171" s="14">
        <f>VLOOKUP(X171,'EE investment costs'!$D$56:$R$656,15,0)</f>
        <v>4.3199999999999994</v>
      </c>
      <c r="F171" s="17">
        <f ca="1">INDEX('EE investment costs'!$D$56:$R$656,MATCH(X171,'EE investment costs'!$D$56:$D$656,0),MATCH($V$8,'EE investment costs'!$D$56:$R$56,0))</f>
        <v>342.84564675245548</v>
      </c>
      <c r="I171" s="18">
        <v>1</v>
      </c>
      <c r="J171" s="18">
        <v>1</v>
      </c>
      <c r="K171" s="14">
        <f t="shared" ca="1" si="17"/>
        <v>8</v>
      </c>
      <c r="M171" s="19" t="str">
        <f t="shared" ca="1" si="15"/>
        <v>INDCDEFFHT-28</v>
      </c>
      <c r="N171" s="23" t="str">
        <f t="shared" ca="1" si="16"/>
        <v>Chemical industry Saving Tech-Heat High Temp. over 150C 2.8y</v>
      </c>
      <c r="O171" s="23" t="s">
        <v>32</v>
      </c>
      <c r="P171" s="23" t="s">
        <v>33</v>
      </c>
      <c r="Q171" s="23"/>
      <c r="R171" s="23"/>
      <c r="S171" s="19" t="s">
        <v>34</v>
      </c>
      <c r="V171" s="16" t="str">
        <f t="shared" ca="1" si="18"/>
        <v>CD</v>
      </c>
      <c r="W171" s="14" t="str">
        <f t="shared" ca="1" si="18"/>
        <v>Chemical industry</v>
      </c>
      <c r="X171" s="3" t="str">
        <f>'EE investment costs'!D220</f>
        <v>HT-28</v>
      </c>
      <c r="Y171" s="3" t="str">
        <f>'EE investment costs'!E220</f>
        <v>Heat High Temp. over 150C</v>
      </c>
      <c r="AC171" s="123">
        <f>'EE investment costs'!C220</f>
        <v>2.8</v>
      </c>
      <c r="AD171" s="22"/>
    </row>
    <row r="172" spans="2:30">
      <c r="B172" s="14" t="str">
        <f t="shared" ca="1" si="14"/>
        <v>INDCDEFFRH-28</v>
      </c>
      <c r="C172" s="15" t="str">
        <f t="shared" ca="1" si="13"/>
        <v>ICDRH</v>
      </c>
      <c r="D172" s="16">
        <f>'EE investment costs'!$F$15</f>
        <v>2016</v>
      </c>
      <c r="E172" s="14">
        <f>VLOOKUP(X172,'EE investment costs'!$D$56:$R$656,15,0)</f>
        <v>16</v>
      </c>
      <c r="F172" s="17">
        <f ca="1">INDEX('EE investment costs'!$D$56:$R$656,MATCH(X172,'EE investment costs'!$D$56:$D$656,0),MATCH($V$8,'EE investment costs'!$D$56:$R$56,0))</f>
        <v>0</v>
      </c>
      <c r="I172" s="18">
        <v>1</v>
      </c>
      <c r="J172" s="18">
        <v>1</v>
      </c>
      <c r="K172" s="14">
        <f t="shared" ca="1" si="17"/>
        <v>8</v>
      </c>
      <c r="M172" s="19" t="str">
        <f t="shared" ca="1" si="15"/>
        <v>INDCDEFFRH-28</v>
      </c>
      <c r="N172" s="23" t="str">
        <f t="shared" ca="1" si="16"/>
        <v>Chemical industry Saving Tech-Heat Room Heat 2.8y</v>
      </c>
      <c r="O172" s="23" t="s">
        <v>32</v>
      </c>
      <c r="P172" s="23" t="s">
        <v>33</v>
      </c>
      <c r="Q172" s="23"/>
      <c r="R172" s="23"/>
      <c r="S172" s="19" t="s">
        <v>34</v>
      </c>
      <c r="V172" s="16" t="str">
        <f t="shared" ca="1" si="18"/>
        <v>CD</v>
      </c>
      <c r="W172" s="14" t="str">
        <f t="shared" ca="1" si="18"/>
        <v>Chemical industry</v>
      </c>
      <c r="X172" s="3" t="str">
        <f>'EE investment costs'!D221</f>
        <v>RH-28</v>
      </c>
      <c r="Y172" s="3" t="str">
        <f>'EE investment costs'!E221</f>
        <v>Heat Room Heat</v>
      </c>
      <c r="AC172" s="123">
        <f>'EE investment costs'!C221</f>
        <v>2.8</v>
      </c>
      <c r="AD172" s="22"/>
    </row>
    <row r="173" spans="2:30">
      <c r="B173" s="14" t="str">
        <f t="shared" ca="1" si="14"/>
        <v>INDCDEFFLA-28</v>
      </c>
      <c r="C173" s="15" t="str">
        <f t="shared" ca="1" si="13"/>
        <v>ICDLA</v>
      </c>
      <c r="D173" s="16">
        <f>'EE investment costs'!$F$15</f>
        <v>2016</v>
      </c>
      <c r="E173" s="14">
        <f>VLOOKUP(X173,'EE investment costs'!$D$56:$R$656,15,0)</f>
        <v>3.6039999999999996</v>
      </c>
      <c r="F173" s="17">
        <f ca="1">INDEX('EE investment costs'!$D$56:$R$656,MATCH(X173,'EE investment costs'!$D$56:$D$656,0),MATCH($V$8,'EE investment costs'!$D$56:$R$56,0))</f>
        <v>1106.4510090558774</v>
      </c>
      <c r="I173" s="18">
        <v>1</v>
      </c>
      <c r="J173" s="18">
        <v>1</v>
      </c>
      <c r="K173" s="14">
        <f t="shared" ca="1" si="17"/>
        <v>1</v>
      </c>
      <c r="M173" s="19" t="str">
        <f t="shared" ca="1" si="15"/>
        <v>INDCDEFFLA-28</v>
      </c>
      <c r="N173" s="23" t="str">
        <f t="shared" ca="1" si="16"/>
        <v>Chemical industry Saving Tech-Light 2.8y</v>
      </c>
      <c r="O173" s="23" t="s">
        <v>32</v>
      </c>
      <c r="P173" s="23" t="s">
        <v>33</v>
      </c>
      <c r="Q173" s="23"/>
      <c r="R173" s="23"/>
      <c r="S173" s="19" t="s">
        <v>34</v>
      </c>
      <c r="V173" s="16" t="str">
        <f t="shared" ca="1" si="18"/>
        <v>CD</v>
      </c>
      <c r="W173" s="14" t="str">
        <f t="shared" ca="1" si="18"/>
        <v>Chemical industry</v>
      </c>
      <c r="X173" s="3" t="str">
        <f>'EE investment costs'!D222</f>
        <v>LA-28</v>
      </c>
      <c r="Y173" s="3" t="str">
        <f>'EE investment costs'!E222</f>
        <v>Light</v>
      </c>
      <c r="AC173" s="123">
        <f>'EE investment costs'!C222</f>
        <v>2.8</v>
      </c>
      <c r="AD173" s="22"/>
    </row>
    <row r="174" spans="2:30">
      <c r="B174" s="14" t="str">
        <f t="shared" ca="1" si="14"/>
        <v>INDCDEFFEM-28</v>
      </c>
      <c r="C174" s="15" t="str">
        <f t="shared" ca="1" si="13"/>
        <v>ICDEM</v>
      </c>
      <c r="D174" s="16">
        <f>'EE investment costs'!$F$15</f>
        <v>2016</v>
      </c>
      <c r="E174" s="14">
        <f>VLOOKUP(X174,'EE investment costs'!$D$56:$R$656,15,0)</f>
        <v>3.7841999999999998</v>
      </c>
      <c r="F174" s="17">
        <f ca="1">INDEX('EE investment costs'!$D$56:$R$656,MATCH(X174,'EE investment costs'!$D$56:$D$656,0),MATCH($V$8,'EE investment costs'!$D$56:$R$56,0))</f>
        <v>1062.3270639712625</v>
      </c>
      <c r="I174" s="18">
        <v>1</v>
      </c>
      <c r="J174" s="18">
        <v>1</v>
      </c>
      <c r="K174" s="14">
        <f t="shared" ca="1" si="17"/>
        <v>2</v>
      </c>
      <c r="M174" s="19" t="str">
        <f t="shared" ca="1" si="15"/>
        <v>INDCDEFFEM-28</v>
      </c>
      <c r="N174" s="23" t="str">
        <f t="shared" ca="1" si="16"/>
        <v>Chemical industry Saving Tech-Electric Motors 2.8y</v>
      </c>
      <c r="O174" s="23" t="s">
        <v>32</v>
      </c>
      <c r="P174" s="23" t="s">
        <v>33</v>
      </c>
      <c r="Q174" s="23"/>
      <c r="R174" s="23"/>
      <c r="S174" s="19" t="s">
        <v>34</v>
      </c>
      <c r="V174" s="16" t="str">
        <f t="shared" ca="1" si="18"/>
        <v>CD</v>
      </c>
      <c r="W174" s="14" t="str">
        <f t="shared" ca="1" si="18"/>
        <v>Chemical industry</v>
      </c>
      <c r="X174" s="3" t="str">
        <f>'EE investment costs'!D223</f>
        <v>EM-28</v>
      </c>
      <c r="Y174" s="3" t="str">
        <f>'EE investment costs'!E223</f>
        <v>Electric Motors</v>
      </c>
      <c r="AC174" s="123">
        <f>'EE investment costs'!C223</f>
        <v>2.8</v>
      </c>
      <c r="AD174" s="22"/>
    </row>
    <row r="175" spans="2:30">
      <c r="B175" s="14" t="str">
        <f t="shared" ca="1" si="14"/>
        <v>INDCDEFFTF-28</v>
      </c>
      <c r="C175" s="15" t="str">
        <f t="shared" ca="1" si="13"/>
        <v>ICDTF</v>
      </c>
      <c r="D175" s="16">
        <f>'EE investment costs'!$F$15</f>
        <v>2016</v>
      </c>
      <c r="E175" s="14">
        <f>VLOOKUP(X175,'EE investment costs'!$D$56:$R$656,15,0)</f>
        <v>10.199999999999999</v>
      </c>
      <c r="F175" s="17">
        <f ca="1">INDEX('EE investment costs'!$D$56:$R$656,MATCH(X175,'EE investment costs'!$D$56:$D$656,0),MATCH($V$8,'EE investment costs'!$D$56:$R$56,0))</f>
        <v>411.42388195576638</v>
      </c>
      <c r="I175" s="18">
        <v>1</v>
      </c>
      <c r="J175" s="18">
        <v>1</v>
      </c>
      <c r="K175" s="14">
        <f t="shared" ca="1" si="17"/>
        <v>8</v>
      </c>
      <c r="M175" s="19" t="str">
        <f t="shared" ca="1" si="15"/>
        <v>INDCDEFFTF-28</v>
      </c>
      <c r="N175" s="23" t="str">
        <f t="shared" ca="1" si="16"/>
        <v>Chemical industry Saving Tech-Haulage Tractors, Trucks, Fishing boats 2.8y</v>
      </c>
      <c r="O175" s="23" t="s">
        <v>32</v>
      </c>
      <c r="P175" s="23" t="s">
        <v>33</v>
      </c>
      <c r="Q175" s="23"/>
      <c r="R175" s="23"/>
      <c r="S175" s="19" t="s">
        <v>34</v>
      </c>
      <c r="V175" s="16" t="str">
        <f t="shared" ca="1" si="18"/>
        <v>CD</v>
      </c>
      <c r="W175" s="14" t="str">
        <f t="shared" ca="1" si="18"/>
        <v>Chemical industry</v>
      </c>
      <c r="X175" s="3" t="str">
        <f>'EE investment costs'!D224</f>
        <v>TF-28</v>
      </c>
      <c r="Y175" s="3" t="str">
        <f>'EE investment costs'!E224</f>
        <v>Haulage Tractors, Trucks, Fishing boats</v>
      </c>
      <c r="AC175" s="123">
        <f>'EE investment costs'!C224</f>
        <v>2.8</v>
      </c>
      <c r="AD175" s="22"/>
    </row>
    <row r="176" spans="2:30">
      <c r="B176" s="14" t="str">
        <f t="shared" ca="1" si="14"/>
        <v>INDCDEFFMT-29</v>
      </c>
      <c r="C176" s="15" t="str">
        <f t="shared" ca="1" si="13"/>
        <v>ICDMT</v>
      </c>
      <c r="D176" s="16">
        <f>'EE investment costs'!$F$15</f>
        <v>2016</v>
      </c>
      <c r="E176" s="14">
        <f>VLOOKUP(X176,'EE investment costs'!$D$56:$R$656,15,0)</f>
        <v>5.45</v>
      </c>
      <c r="F176" s="17">
        <f ca="1">INDEX('EE investment costs'!$D$56:$R$656,MATCH(X176,'EE investment costs'!$D$56:$D$656,0),MATCH($V$8,'EE investment costs'!$D$56:$R$56,0))</f>
        <v>426.78962891967501</v>
      </c>
      <c r="I176" s="18">
        <v>1</v>
      </c>
      <c r="J176" s="18">
        <v>1</v>
      </c>
      <c r="K176" s="14">
        <f t="shared" ca="1" si="17"/>
        <v>8</v>
      </c>
      <c r="M176" s="19" t="str">
        <f t="shared" ca="1" si="15"/>
        <v>INDCDEFFMT-29</v>
      </c>
      <c r="N176" s="23" t="str">
        <f t="shared" ca="1" si="16"/>
        <v>Chemical industry Saving Tech-Heat Medium Temp. up to 150C 2.9y</v>
      </c>
      <c r="O176" s="23" t="s">
        <v>32</v>
      </c>
      <c r="P176" s="23" t="s">
        <v>33</v>
      </c>
      <c r="Q176" s="23"/>
      <c r="R176" s="23"/>
      <c r="S176" s="19" t="s">
        <v>34</v>
      </c>
      <c r="V176" s="16" t="str">
        <f t="shared" ca="1" si="18"/>
        <v>CD</v>
      </c>
      <c r="W176" s="14" t="str">
        <f t="shared" ca="1" si="18"/>
        <v>Chemical industry</v>
      </c>
      <c r="X176" s="3" t="str">
        <f>'EE investment costs'!D225</f>
        <v>MT-29</v>
      </c>
      <c r="Y176" s="3" t="str">
        <f>'EE investment costs'!E225</f>
        <v>Heat Medium Temp. up to 150C</v>
      </c>
      <c r="AC176" s="123">
        <f>'EE investment costs'!C225</f>
        <v>2.9</v>
      </c>
      <c r="AD176" s="22"/>
    </row>
    <row r="177" spans="2:30">
      <c r="B177" s="14" t="str">
        <f t="shared" ca="1" si="14"/>
        <v>INDCDEFFHT-29</v>
      </c>
      <c r="C177" s="15" t="str">
        <f t="shared" ca="1" si="13"/>
        <v>ICDHT</v>
      </c>
      <c r="D177" s="16">
        <f>'EE investment costs'!$F$15</f>
        <v>2016</v>
      </c>
      <c r="E177" s="14">
        <f>VLOOKUP(X177,'EE investment costs'!$D$56:$R$656,15,0)</f>
        <v>4.3599999999999994</v>
      </c>
      <c r="F177" s="17">
        <f ca="1">INDEX('EE investment costs'!$D$56:$R$656,MATCH(X177,'EE investment costs'!$D$56:$D$656,0),MATCH($V$8,'EE investment costs'!$D$56:$R$56,0))</f>
        <v>357.28125293150623</v>
      </c>
      <c r="I177" s="18">
        <v>1</v>
      </c>
      <c r="J177" s="18">
        <v>1</v>
      </c>
      <c r="K177" s="14">
        <f t="shared" ca="1" si="17"/>
        <v>8</v>
      </c>
      <c r="M177" s="19" t="str">
        <f t="shared" ca="1" si="15"/>
        <v>INDCDEFFHT-29</v>
      </c>
      <c r="N177" s="23" t="str">
        <f t="shared" ca="1" si="16"/>
        <v>Chemical industry Saving Tech-Heat High Temp. over 150C 2.9y</v>
      </c>
      <c r="O177" s="23" t="s">
        <v>32</v>
      </c>
      <c r="P177" s="23" t="s">
        <v>33</v>
      </c>
      <c r="Q177" s="23"/>
      <c r="R177" s="23"/>
      <c r="S177" s="19" t="s">
        <v>34</v>
      </c>
      <c r="V177" s="16" t="str">
        <f t="shared" ca="1" si="18"/>
        <v>CD</v>
      </c>
      <c r="W177" s="14" t="str">
        <f t="shared" ca="1" si="18"/>
        <v>Chemical industry</v>
      </c>
      <c r="X177" s="3" t="str">
        <f>'EE investment costs'!D226</f>
        <v>HT-29</v>
      </c>
      <c r="Y177" s="3" t="str">
        <f>'EE investment costs'!E226</f>
        <v>Heat High Temp. over 150C</v>
      </c>
      <c r="AC177" s="123">
        <f>'EE investment costs'!C226</f>
        <v>2.9</v>
      </c>
      <c r="AD177" s="22"/>
    </row>
    <row r="178" spans="2:30">
      <c r="B178" s="14" t="str">
        <f t="shared" ca="1" si="14"/>
        <v>INDCDEFFRH-29</v>
      </c>
      <c r="C178" s="15" t="str">
        <f t="shared" ca="1" si="13"/>
        <v>ICDRH</v>
      </c>
      <c r="D178" s="16">
        <f>'EE investment costs'!$F$15</f>
        <v>2016</v>
      </c>
      <c r="E178" s="14">
        <f>VLOOKUP(X178,'EE investment costs'!$D$56:$R$656,15,0)</f>
        <v>16</v>
      </c>
      <c r="F178" s="17">
        <f ca="1">INDEX('EE investment costs'!$D$56:$R$656,MATCH(X178,'EE investment costs'!$D$56:$D$656,0),MATCH($V$8,'EE investment costs'!$D$56:$R$56,0))</f>
        <v>0</v>
      </c>
      <c r="I178" s="18">
        <v>1</v>
      </c>
      <c r="J178" s="18">
        <v>1</v>
      </c>
      <c r="K178" s="14">
        <f t="shared" ca="1" si="17"/>
        <v>8</v>
      </c>
      <c r="M178" s="19" t="str">
        <f t="shared" ca="1" si="15"/>
        <v>INDCDEFFRH-29</v>
      </c>
      <c r="N178" s="23" t="str">
        <f t="shared" ca="1" si="16"/>
        <v>Chemical industry Saving Tech-Heat Room Heat 2.9y</v>
      </c>
      <c r="O178" s="23" t="s">
        <v>32</v>
      </c>
      <c r="P178" s="23" t="s">
        <v>33</v>
      </c>
      <c r="Q178" s="23"/>
      <c r="R178" s="23"/>
      <c r="S178" s="19" t="s">
        <v>34</v>
      </c>
      <c r="V178" s="16" t="str">
        <f t="shared" ca="1" si="18"/>
        <v>CD</v>
      </c>
      <c r="W178" s="14" t="str">
        <f t="shared" ca="1" si="18"/>
        <v>Chemical industry</v>
      </c>
      <c r="X178" s="3" t="str">
        <f>'EE investment costs'!D227</f>
        <v>RH-29</v>
      </c>
      <c r="Y178" s="3" t="str">
        <f>'EE investment costs'!E227</f>
        <v>Heat Room Heat</v>
      </c>
      <c r="AC178" s="123">
        <f>'EE investment costs'!C227</f>
        <v>2.9</v>
      </c>
      <c r="AD178" s="22"/>
    </row>
    <row r="179" spans="2:30">
      <c r="B179" s="14" t="str">
        <f t="shared" ca="1" si="14"/>
        <v>INDCDEFFLA-29</v>
      </c>
      <c r="C179" s="15" t="str">
        <f t="shared" ca="1" si="13"/>
        <v>ICDLA</v>
      </c>
      <c r="D179" s="16">
        <f>'EE investment costs'!$F$15</f>
        <v>2016</v>
      </c>
      <c r="E179" s="14">
        <f>VLOOKUP(X179,'EE investment costs'!$D$56:$R$656,15,0)</f>
        <v>3.6294999999999997</v>
      </c>
      <c r="F179" s="17">
        <f ca="1">INDEX('EE investment costs'!$D$56:$R$656,MATCH(X179,'EE investment costs'!$D$56:$D$656,0),MATCH($V$8,'EE investment costs'!$D$56:$R$56,0))</f>
        <v>1162.1454979150828</v>
      </c>
      <c r="I179" s="18">
        <v>1</v>
      </c>
      <c r="J179" s="18">
        <v>1</v>
      </c>
      <c r="K179" s="14">
        <f t="shared" ca="1" si="17"/>
        <v>1</v>
      </c>
      <c r="M179" s="19" t="str">
        <f t="shared" ca="1" si="15"/>
        <v>INDCDEFFLA-29</v>
      </c>
      <c r="N179" s="23" t="str">
        <f t="shared" ca="1" si="16"/>
        <v>Chemical industry Saving Tech-Light 2.9y</v>
      </c>
      <c r="O179" s="23" t="s">
        <v>32</v>
      </c>
      <c r="P179" s="23" t="s">
        <v>33</v>
      </c>
      <c r="Q179" s="23"/>
      <c r="R179" s="23"/>
      <c r="S179" s="19" t="s">
        <v>34</v>
      </c>
      <c r="V179" s="16" t="str">
        <f t="shared" ca="1" si="18"/>
        <v>CD</v>
      </c>
      <c r="W179" s="14" t="str">
        <f t="shared" ca="1" si="18"/>
        <v>Chemical industry</v>
      </c>
      <c r="X179" s="3" t="str">
        <f>'EE investment costs'!D228</f>
        <v>LA-29</v>
      </c>
      <c r="Y179" s="3" t="str">
        <f>'EE investment costs'!E228</f>
        <v>Light</v>
      </c>
      <c r="AC179" s="123">
        <f>'EE investment costs'!C228</f>
        <v>2.9</v>
      </c>
      <c r="AD179" s="22"/>
    </row>
    <row r="180" spans="2:30">
      <c r="B180" s="14" t="str">
        <f t="shared" ca="1" si="14"/>
        <v>INDCDEFFEM-29</v>
      </c>
      <c r="C180" s="15" t="str">
        <f t="shared" ca="1" si="13"/>
        <v>ICDEM</v>
      </c>
      <c r="D180" s="16">
        <f>'EE investment costs'!$F$15</f>
        <v>2016</v>
      </c>
      <c r="E180" s="14">
        <f>VLOOKUP(X180,'EE investment costs'!$D$56:$R$656,15,0)</f>
        <v>3.810975</v>
      </c>
      <c r="F180" s="17">
        <f ca="1">INDEX('EE investment costs'!$D$56:$R$656,MATCH(X180,'EE investment costs'!$D$56:$D$656,0),MATCH($V$8,'EE investment costs'!$D$56:$R$56,0))</f>
        <v>1117.1950273274663</v>
      </c>
      <c r="I180" s="18">
        <v>1</v>
      </c>
      <c r="J180" s="18">
        <v>1</v>
      </c>
      <c r="K180" s="14">
        <f t="shared" ca="1" si="17"/>
        <v>1</v>
      </c>
      <c r="M180" s="19" t="str">
        <f t="shared" ca="1" si="15"/>
        <v>INDCDEFFEM-29</v>
      </c>
      <c r="N180" s="23" t="str">
        <f t="shared" ca="1" si="16"/>
        <v>Chemical industry Saving Tech-Electric Motors 2.9y</v>
      </c>
      <c r="O180" s="23" t="s">
        <v>32</v>
      </c>
      <c r="P180" s="23" t="s">
        <v>33</v>
      </c>
      <c r="Q180" s="23"/>
      <c r="R180" s="23"/>
      <c r="S180" s="19" t="s">
        <v>34</v>
      </c>
      <c r="V180" s="16" t="str">
        <f t="shared" ca="1" si="18"/>
        <v>CD</v>
      </c>
      <c r="W180" s="14" t="str">
        <f t="shared" ca="1" si="18"/>
        <v>Chemical industry</v>
      </c>
      <c r="X180" s="3" t="str">
        <f>'EE investment costs'!D229</f>
        <v>EM-29</v>
      </c>
      <c r="Y180" s="3" t="str">
        <f>'EE investment costs'!E229</f>
        <v>Electric Motors</v>
      </c>
      <c r="AC180" s="123">
        <f>'EE investment costs'!C229</f>
        <v>2.9</v>
      </c>
      <c r="AD180" s="22"/>
    </row>
    <row r="181" spans="2:30">
      <c r="B181" s="14" t="str">
        <f t="shared" ca="1" si="14"/>
        <v>INDCDEFFTF-29</v>
      </c>
      <c r="C181" s="15" t="str">
        <f t="shared" ca="1" si="13"/>
        <v>ICDTF</v>
      </c>
      <c r="D181" s="16">
        <f>'EE investment costs'!$F$15</f>
        <v>2016</v>
      </c>
      <c r="E181" s="14">
        <f>VLOOKUP(X181,'EE investment costs'!$D$56:$R$656,15,0)</f>
        <v>10.6</v>
      </c>
      <c r="F181" s="17">
        <f ca="1">INDEX('EE investment costs'!$D$56:$R$656,MATCH(X181,'EE investment costs'!$D$56:$D$656,0),MATCH($V$8,'EE investment costs'!$D$56:$R$56,0))</f>
        <v>426.11759202561524</v>
      </c>
      <c r="I181" s="18">
        <v>1</v>
      </c>
      <c r="J181" s="18">
        <v>1</v>
      </c>
      <c r="K181" s="14">
        <f t="shared" ca="1" si="17"/>
        <v>8</v>
      </c>
      <c r="M181" s="19" t="str">
        <f t="shared" ca="1" si="15"/>
        <v>INDCDEFFTF-29</v>
      </c>
      <c r="N181" s="23" t="str">
        <f t="shared" ca="1" si="16"/>
        <v>Chemical industry Saving Tech-Haulage Tractors, Trucks, Fishing boats 2.9y</v>
      </c>
      <c r="O181" s="23" t="s">
        <v>32</v>
      </c>
      <c r="P181" s="23" t="s">
        <v>33</v>
      </c>
      <c r="Q181" s="23"/>
      <c r="R181" s="23"/>
      <c r="S181" s="19" t="s">
        <v>34</v>
      </c>
      <c r="V181" s="16" t="str">
        <f t="shared" ca="1" si="18"/>
        <v>CD</v>
      </c>
      <c r="W181" s="14" t="str">
        <f t="shared" ca="1" si="18"/>
        <v>Chemical industry</v>
      </c>
      <c r="X181" s="3" t="str">
        <f>'EE investment costs'!D230</f>
        <v>TF-29</v>
      </c>
      <c r="Y181" s="3" t="str">
        <f>'EE investment costs'!E230</f>
        <v>Haulage Tractors, Trucks, Fishing boats</v>
      </c>
      <c r="AC181" s="123">
        <f>'EE investment costs'!C230</f>
        <v>2.9</v>
      </c>
      <c r="AD181" s="22"/>
    </row>
    <row r="182" spans="2:30">
      <c r="B182" s="14" t="str">
        <f t="shared" ca="1" si="14"/>
        <v>INDCDEFFMT-30</v>
      </c>
      <c r="C182" s="15" t="str">
        <f t="shared" ca="1" si="13"/>
        <v>ICDMT</v>
      </c>
      <c r="D182" s="16">
        <f>'EE investment costs'!$F$15</f>
        <v>2016</v>
      </c>
      <c r="E182" s="14">
        <f>VLOOKUP(X182,'EE investment costs'!$D$56:$R$656,15,0)</f>
        <v>5.5</v>
      </c>
      <c r="F182" s="17">
        <f ca="1">INDEX('EE investment costs'!$D$56:$R$656,MATCH(X182,'EE investment costs'!$D$56:$D$656,0),MATCH($V$8,'EE investment costs'!$D$56:$R$56,0))</f>
        <v>445.86074204306624</v>
      </c>
      <c r="I182" s="18">
        <v>1</v>
      </c>
      <c r="J182" s="18">
        <v>1</v>
      </c>
      <c r="K182" s="14">
        <f t="shared" ca="1" si="17"/>
        <v>8</v>
      </c>
      <c r="M182" s="19" t="str">
        <f t="shared" ca="1" si="15"/>
        <v>INDCDEFFMT-30</v>
      </c>
      <c r="N182" s="23" t="str">
        <f t="shared" ca="1" si="16"/>
        <v>Chemical industry Saving Tech-Heat Medium Temp. up to 150C 3y</v>
      </c>
      <c r="O182" s="23" t="s">
        <v>32</v>
      </c>
      <c r="P182" s="23" t="s">
        <v>33</v>
      </c>
      <c r="Q182" s="23"/>
      <c r="R182" s="23"/>
      <c r="S182" s="19" t="s">
        <v>34</v>
      </c>
      <c r="V182" s="16" t="str">
        <f t="shared" ca="1" si="18"/>
        <v>CD</v>
      </c>
      <c r="W182" s="14" t="str">
        <f t="shared" ca="1" si="18"/>
        <v>Chemical industry</v>
      </c>
      <c r="X182" s="3" t="str">
        <f>'EE investment costs'!D231</f>
        <v>MT-30</v>
      </c>
      <c r="Y182" s="3" t="str">
        <f>'EE investment costs'!E231</f>
        <v>Heat Medium Temp. up to 150C</v>
      </c>
      <c r="AC182" s="123">
        <f>'EE investment costs'!C231</f>
        <v>3</v>
      </c>
      <c r="AD182" s="22"/>
    </row>
    <row r="183" spans="2:30">
      <c r="B183" s="14" t="str">
        <f t="shared" ca="1" si="14"/>
        <v>INDCDEFFHT-30</v>
      </c>
      <c r="C183" s="15" t="str">
        <f t="shared" ca="1" si="13"/>
        <v>ICDHT</v>
      </c>
      <c r="D183" s="16">
        <f>'EE investment costs'!$F$15</f>
        <v>2016</v>
      </c>
      <c r="E183" s="14">
        <f>VLOOKUP(X183,'EE investment costs'!$D$56:$R$656,15,0)</f>
        <v>4.3999999999999995</v>
      </c>
      <c r="F183" s="17">
        <f ca="1">INDEX('EE investment costs'!$D$56:$R$656,MATCH(X183,'EE investment costs'!$D$56:$D$656,0),MATCH($V$8,'EE investment costs'!$D$56:$R$56,0))</f>
        <v>371.7168591105571</v>
      </c>
      <c r="I183" s="18">
        <v>1</v>
      </c>
      <c r="J183" s="18">
        <v>1</v>
      </c>
      <c r="K183" s="14">
        <f t="shared" ca="1" si="17"/>
        <v>8</v>
      </c>
      <c r="M183" s="19" t="str">
        <f t="shared" ca="1" si="15"/>
        <v>INDCDEFFHT-30</v>
      </c>
      <c r="N183" s="23" t="str">
        <f t="shared" ca="1" si="16"/>
        <v>Chemical industry Saving Tech-Heat High Temp. over 150C 3y</v>
      </c>
      <c r="O183" s="23" t="s">
        <v>32</v>
      </c>
      <c r="P183" s="23" t="s">
        <v>33</v>
      </c>
      <c r="Q183" s="23"/>
      <c r="R183" s="23"/>
      <c r="S183" s="19" t="s">
        <v>34</v>
      </c>
      <c r="V183" s="16" t="str">
        <f t="shared" ca="1" si="18"/>
        <v>CD</v>
      </c>
      <c r="W183" s="14" t="str">
        <f t="shared" ca="1" si="18"/>
        <v>Chemical industry</v>
      </c>
      <c r="X183" s="3" t="str">
        <f>'EE investment costs'!D232</f>
        <v>HT-30</v>
      </c>
      <c r="Y183" s="3" t="str">
        <f>'EE investment costs'!E232</f>
        <v>Heat High Temp. over 150C</v>
      </c>
      <c r="AC183" s="123">
        <f>'EE investment costs'!C232</f>
        <v>3</v>
      </c>
      <c r="AD183" s="22"/>
    </row>
    <row r="184" spans="2:30">
      <c r="B184" s="14" t="str">
        <f t="shared" ca="1" si="14"/>
        <v>INDCDEFFRH-30</v>
      </c>
      <c r="C184" s="15" t="str">
        <f t="shared" ca="1" si="13"/>
        <v>ICDRH</v>
      </c>
      <c r="D184" s="16">
        <f>'EE investment costs'!$F$15</f>
        <v>2016</v>
      </c>
      <c r="E184" s="14">
        <f>VLOOKUP(X184,'EE investment costs'!$D$56:$R$656,15,0)</f>
        <v>16</v>
      </c>
      <c r="F184" s="17">
        <f ca="1">INDEX('EE investment costs'!$D$56:$R$656,MATCH(X184,'EE investment costs'!$D$56:$D$656,0),MATCH($V$8,'EE investment costs'!$D$56:$R$56,0))</f>
        <v>0</v>
      </c>
      <c r="I184" s="18">
        <v>1</v>
      </c>
      <c r="J184" s="18">
        <v>1</v>
      </c>
      <c r="K184" s="14">
        <f t="shared" ca="1" si="17"/>
        <v>8</v>
      </c>
      <c r="M184" s="19" t="str">
        <f t="shared" ca="1" si="15"/>
        <v>INDCDEFFRH-30</v>
      </c>
      <c r="N184" s="23" t="str">
        <f t="shared" ca="1" si="16"/>
        <v>Chemical industry Saving Tech-Heat Room Heat 3y</v>
      </c>
      <c r="O184" s="23" t="s">
        <v>32</v>
      </c>
      <c r="P184" s="23" t="s">
        <v>33</v>
      </c>
      <c r="Q184" s="23"/>
      <c r="R184" s="23"/>
      <c r="S184" s="19" t="s">
        <v>34</v>
      </c>
      <c r="U184" s="14"/>
      <c r="V184" s="16" t="str">
        <f t="shared" ca="1" si="18"/>
        <v>CD</v>
      </c>
      <c r="W184" s="14" t="str">
        <f t="shared" ca="1" si="18"/>
        <v>Chemical industry</v>
      </c>
      <c r="X184" s="3" t="str">
        <f>'EE investment costs'!D233</f>
        <v>RH-30</v>
      </c>
      <c r="Y184" s="3" t="str">
        <f>'EE investment costs'!E233</f>
        <v>Heat Room Heat</v>
      </c>
      <c r="AC184" s="123">
        <f>'EE investment costs'!C233</f>
        <v>3</v>
      </c>
      <c r="AD184" s="22"/>
    </row>
    <row r="185" spans="2:30">
      <c r="B185" s="14" t="str">
        <f t="shared" ca="1" si="14"/>
        <v>INDCDEFFLA-30</v>
      </c>
      <c r="C185" s="15" t="str">
        <f t="shared" ca="1" si="13"/>
        <v>ICDLA</v>
      </c>
      <c r="D185" s="16">
        <f>'EE investment costs'!$F$15</f>
        <v>2016</v>
      </c>
      <c r="E185" s="14">
        <f>VLOOKUP(X185,'EE investment costs'!$D$56:$R$656,15,0)</f>
        <v>3.6549999999999998</v>
      </c>
      <c r="F185" s="17">
        <f ca="1">INDEX('EE investment costs'!$D$56:$R$656,MATCH(X185,'EE investment costs'!$D$56:$D$656,0),MATCH($V$8,'EE investment costs'!$D$56:$R$56,0))</f>
        <v>1217.8399867742887</v>
      </c>
      <c r="I185" s="18">
        <v>1</v>
      </c>
      <c r="J185" s="18">
        <v>1</v>
      </c>
      <c r="K185" s="14">
        <f t="shared" ca="1" si="17"/>
        <v>0</v>
      </c>
      <c r="M185" s="19" t="str">
        <f t="shared" ca="1" si="15"/>
        <v>INDCDEFFLA-30</v>
      </c>
      <c r="N185" s="23" t="str">
        <f t="shared" ca="1" si="16"/>
        <v>Chemical industry Saving Tech-Light 3y</v>
      </c>
      <c r="O185" s="23" t="s">
        <v>32</v>
      </c>
      <c r="P185" s="23" t="s">
        <v>33</v>
      </c>
      <c r="Q185" s="23"/>
      <c r="R185" s="23"/>
      <c r="S185" s="19" t="s">
        <v>34</v>
      </c>
      <c r="T185" s="14"/>
      <c r="U185" s="14"/>
      <c r="V185" s="16" t="str">
        <f t="shared" ca="1" si="18"/>
        <v>CD</v>
      </c>
      <c r="W185" s="14" t="str">
        <f t="shared" ca="1" si="18"/>
        <v>Chemical industry</v>
      </c>
      <c r="X185" s="3" t="str">
        <f>'EE investment costs'!D234</f>
        <v>LA-30</v>
      </c>
      <c r="Y185" s="3" t="str">
        <f>'EE investment costs'!E234</f>
        <v>Light</v>
      </c>
      <c r="AC185" s="123">
        <f>'EE investment costs'!C234</f>
        <v>3</v>
      </c>
      <c r="AD185" s="22"/>
    </row>
    <row r="186" spans="2:30">
      <c r="B186" s="14" t="str">
        <f t="shared" ca="1" si="14"/>
        <v>INDCDEFFEM-30</v>
      </c>
      <c r="C186" s="15" t="str">
        <f t="shared" ca="1" si="13"/>
        <v>ICDEM</v>
      </c>
      <c r="D186" s="16">
        <f>'EE investment costs'!$F$15</f>
        <v>2016</v>
      </c>
      <c r="E186" s="14">
        <f>VLOOKUP(X186,'EE investment costs'!$D$56:$R$656,15,0)</f>
        <v>3.8377499999999998</v>
      </c>
      <c r="F186" s="17">
        <f ca="1">INDEX('EE investment costs'!$D$56:$R$656,MATCH(X186,'EE investment costs'!$D$56:$D$656,0),MATCH($V$8,'EE investment costs'!$D$56:$R$56,0))</f>
        <v>1172.06299068367</v>
      </c>
      <c r="I186" s="18">
        <v>1</v>
      </c>
      <c r="J186" s="18">
        <v>1</v>
      </c>
      <c r="K186" s="14">
        <f t="shared" ca="1" si="17"/>
        <v>1</v>
      </c>
      <c r="M186" s="19" t="str">
        <f t="shared" ca="1" si="15"/>
        <v>INDCDEFFEM-30</v>
      </c>
      <c r="N186" s="23" t="str">
        <f t="shared" ca="1" si="16"/>
        <v>Chemical industry Saving Tech-Electric Motors 3y</v>
      </c>
      <c r="O186" s="23" t="s">
        <v>32</v>
      </c>
      <c r="P186" s="23" t="s">
        <v>33</v>
      </c>
      <c r="Q186" s="23"/>
      <c r="R186" s="23"/>
      <c r="S186" s="19" t="s">
        <v>34</v>
      </c>
      <c r="T186" s="14"/>
      <c r="U186" s="14"/>
      <c r="V186" s="16" t="str">
        <f t="shared" ca="1" si="18"/>
        <v>CD</v>
      </c>
      <c r="W186" s="14" t="str">
        <f t="shared" ca="1" si="18"/>
        <v>Chemical industry</v>
      </c>
      <c r="X186" s="3" t="str">
        <f>'EE investment costs'!D235</f>
        <v>EM-30</v>
      </c>
      <c r="Y186" s="3" t="str">
        <f>'EE investment costs'!E235</f>
        <v>Electric Motors</v>
      </c>
      <c r="AC186" s="123">
        <f>'EE investment costs'!C235</f>
        <v>3</v>
      </c>
      <c r="AD186" s="22"/>
    </row>
    <row r="187" spans="2:30" ht="13.5" thickBot="1">
      <c r="B187" s="14" t="str">
        <f t="shared" ca="1" si="14"/>
        <v>INDCDEFFTF-30</v>
      </c>
      <c r="C187" s="15" t="str">
        <f t="shared" ca="1" si="13"/>
        <v>ICDTF</v>
      </c>
      <c r="D187" s="16">
        <f>'EE investment costs'!$F$15</f>
        <v>2016</v>
      </c>
      <c r="E187" s="14">
        <f>VLOOKUP(X187,'EE investment costs'!$D$56:$R$656,15,0)</f>
        <v>11</v>
      </c>
      <c r="F187" s="17">
        <f ca="1">INDEX('EE investment costs'!$D$56:$R$656,MATCH(X187,'EE investment costs'!$D$56:$D$656,0),MATCH($V$8,'EE investment costs'!$D$56:$R$56,0))</f>
        <v>440.8113020954641</v>
      </c>
      <c r="I187" s="18">
        <v>1</v>
      </c>
      <c r="J187" s="18">
        <v>1</v>
      </c>
      <c r="K187" s="14">
        <f t="shared" ca="1" si="17"/>
        <v>8</v>
      </c>
      <c r="M187" s="24" t="str">
        <f t="shared" ca="1" si="15"/>
        <v>INDCDEFFTF-30</v>
      </c>
      <c r="N187" s="25" t="str">
        <f t="shared" ca="1" si="16"/>
        <v>Chemical industry Saving Tech-Haulage Tractors, Trucks, Fishing boats 3y</v>
      </c>
      <c r="O187" s="25" t="s">
        <v>32</v>
      </c>
      <c r="P187" s="25" t="s">
        <v>33</v>
      </c>
      <c r="Q187" s="25"/>
      <c r="R187" s="25"/>
      <c r="S187" s="24" t="s">
        <v>34</v>
      </c>
      <c r="T187" s="14"/>
      <c r="U187" s="14"/>
      <c r="V187" s="16" t="str">
        <f t="shared" ca="1" si="18"/>
        <v>CD</v>
      </c>
      <c r="W187" s="14" t="str">
        <f t="shared" ca="1" si="18"/>
        <v>Chemical industry</v>
      </c>
      <c r="X187" s="3" t="str">
        <f>'EE investment costs'!D236</f>
        <v>TF-30</v>
      </c>
      <c r="Y187" s="3" t="str">
        <f>'EE investment costs'!E236</f>
        <v>Haulage Tractors, Trucks, Fishing boats</v>
      </c>
      <c r="AC187" s="123">
        <f>'EE investment costs'!C236</f>
        <v>3</v>
      </c>
      <c r="AD187" s="22"/>
    </row>
    <row r="188" spans="2:30">
      <c r="B188" s="14" t="str">
        <f t="shared" ca="1" si="14"/>
        <v>INDCDEFFMT-31</v>
      </c>
      <c r="C188" s="15" t="str">
        <f ca="1">"I"&amp;MID(B188,4,1)&amp;"D"&amp;MID(B188,9,2)</f>
        <v>ICDMT</v>
      </c>
      <c r="D188" s="16">
        <f>'EE investment costs'!$F$15</f>
        <v>2016</v>
      </c>
      <c r="E188" s="14">
        <f>VLOOKUP(X188,'EE investment costs'!$D$56:$R$656,15,0)</f>
        <v>5.55</v>
      </c>
      <c r="F188" s="17">
        <f ca="1">INDEX('EE investment costs'!$D$56:$R$656,MATCH(X188,'EE investment costs'!$D$56:$D$656,0),MATCH($V$8,'EE investment costs'!$D$56:$R$56,0))</f>
        <v>464.93185516645752</v>
      </c>
      <c r="I188" s="18">
        <v>1</v>
      </c>
      <c r="J188" s="18">
        <v>1</v>
      </c>
      <c r="K188" s="14">
        <f t="shared" ca="1" si="17"/>
        <v>8</v>
      </c>
      <c r="M188" s="20" t="str">
        <f t="shared" ca="1" si="15"/>
        <v>INDCDEFFMT-31</v>
      </c>
      <c r="N188" s="21" t="str">
        <f t="shared" ca="1" si="16"/>
        <v>Chemical industry Saving Tech-Heat Medium Temp. up to 150C 3.1y</v>
      </c>
      <c r="O188" s="21" t="s">
        <v>32</v>
      </c>
      <c r="P188" s="21" t="s">
        <v>33</v>
      </c>
      <c r="Q188" s="21"/>
      <c r="R188" s="21"/>
      <c r="S188" s="20" t="s">
        <v>34</v>
      </c>
      <c r="T188" s="14"/>
      <c r="U188" s="14"/>
      <c r="V188" s="16" t="str">
        <f t="shared" ca="1" si="18"/>
        <v>CD</v>
      </c>
      <c r="W188" s="14" t="str">
        <f t="shared" ca="1" si="18"/>
        <v>Chemical industry</v>
      </c>
      <c r="X188" s="3" t="str">
        <f>'EE investment costs'!D237</f>
        <v>MT-31</v>
      </c>
      <c r="Y188" s="3" t="str">
        <f>'EE investment costs'!E237</f>
        <v>Heat Medium Temp. up to 150C</v>
      </c>
      <c r="AC188" s="123">
        <f>'EE investment costs'!C237</f>
        <v>3.1</v>
      </c>
      <c r="AD188" s="22"/>
    </row>
    <row r="189" spans="2:30">
      <c r="B189" s="14" t="str">
        <f t="shared" ca="1" si="14"/>
        <v>INDCDEFFHT-31</v>
      </c>
      <c r="C189" s="15" t="str">
        <f t="shared" ref="C189:C247" ca="1" si="19">"I"&amp;MID(B189,4,1)&amp;"D"&amp;MID(B189,9,2)</f>
        <v>ICDHT</v>
      </c>
      <c r="D189" s="16">
        <f>'EE investment costs'!$F$15</f>
        <v>2016</v>
      </c>
      <c r="E189" s="14">
        <f>VLOOKUP(X189,'EE investment costs'!$D$56:$R$656,15,0)</f>
        <v>4.4399999999999995</v>
      </c>
      <c r="F189" s="17">
        <f ca="1">INDEX('EE investment costs'!$D$56:$R$656,MATCH(X189,'EE investment costs'!$D$56:$D$656,0),MATCH($V$8,'EE investment costs'!$D$56:$R$56,0))</f>
        <v>386.15246528960785</v>
      </c>
      <c r="I189" s="18">
        <v>1</v>
      </c>
      <c r="J189" s="18">
        <v>1</v>
      </c>
      <c r="K189" s="14">
        <f t="shared" ca="1" si="17"/>
        <v>8</v>
      </c>
      <c r="M189" s="19" t="str">
        <f t="shared" ca="1" si="15"/>
        <v>INDCDEFFHT-31</v>
      </c>
      <c r="N189" s="23" t="str">
        <f t="shared" ca="1" si="16"/>
        <v>Chemical industry Saving Tech-Heat High Temp. over 150C 3.1y</v>
      </c>
      <c r="O189" s="23" t="s">
        <v>32</v>
      </c>
      <c r="P189" s="23" t="s">
        <v>33</v>
      </c>
      <c r="Q189" s="23"/>
      <c r="R189" s="23"/>
      <c r="S189" s="19" t="s">
        <v>34</v>
      </c>
      <c r="T189" s="14"/>
      <c r="U189" s="14"/>
      <c r="V189" s="16" t="str">
        <f t="shared" ca="1" si="18"/>
        <v>CD</v>
      </c>
      <c r="W189" s="14" t="str">
        <f t="shared" ca="1" si="18"/>
        <v>Chemical industry</v>
      </c>
      <c r="X189" s="3" t="str">
        <f>'EE investment costs'!D238</f>
        <v>HT-31</v>
      </c>
      <c r="Y189" s="3" t="str">
        <f>'EE investment costs'!E238</f>
        <v>Heat High Temp. over 150C</v>
      </c>
      <c r="AC189" s="123">
        <f>'EE investment costs'!C238</f>
        <v>3.1</v>
      </c>
      <c r="AD189" s="22"/>
    </row>
    <row r="190" spans="2:30">
      <c r="B190" s="14" t="str">
        <f t="shared" ca="1" si="14"/>
        <v>INDCDEFFRH-31</v>
      </c>
      <c r="C190" s="15" t="str">
        <f t="shared" ca="1" si="19"/>
        <v>ICDRH</v>
      </c>
      <c r="D190" s="16">
        <f>'EE investment costs'!$F$15</f>
        <v>2016</v>
      </c>
      <c r="E190" s="14">
        <f>VLOOKUP(X190,'EE investment costs'!$D$56:$R$656,15,0)</f>
        <v>16</v>
      </c>
      <c r="F190" s="17">
        <f ca="1">INDEX('EE investment costs'!$D$56:$R$656,MATCH(X190,'EE investment costs'!$D$56:$D$656,0),MATCH($V$8,'EE investment costs'!$D$56:$R$56,0))</f>
        <v>0</v>
      </c>
      <c r="I190" s="18">
        <v>1</v>
      </c>
      <c r="J190" s="18">
        <v>1</v>
      </c>
      <c r="K190" s="14">
        <f t="shared" ca="1" si="17"/>
        <v>8</v>
      </c>
      <c r="M190" s="19" t="str">
        <f t="shared" ca="1" si="15"/>
        <v>INDCDEFFRH-31</v>
      </c>
      <c r="N190" s="23" t="str">
        <f t="shared" ca="1" si="16"/>
        <v>Chemical industry Saving Tech-Heat Room Heat 3.1y</v>
      </c>
      <c r="O190" s="23" t="s">
        <v>32</v>
      </c>
      <c r="P190" s="23" t="s">
        <v>33</v>
      </c>
      <c r="Q190" s="23"/>
      <c r="R190" s="23"/>
      <c r="S190" s="19" t="s">
        <v>34</v>
      </c>
      <c r="U190" s="14"/>
      <c r="V190" s="16" t="str">
        <f t="shared" ca="1" si="18"/>
        <v>CD</v>
      </c>
      <c r="W190" s="14" t="str">
        <f t="shared" ca="1" si="18"/>
        <v>Chemical industry</v>
      </c>
      <c r="X190" s="3" t="str">
        <f>'EE investment costs'!D239</f>
        <v>RH-31</v>
      </c>
      <c r="Y190" s="3" t="str">
        <f>'EE investment costs'!E239</f>
        <v>Heat Room Heat</v>
      </c>
      <c r="Z190" s="14"/>
      <c r="AC190" s="123">
        <f>'EE investment costs'!C239</f>
        <v>3.1</v>
      </c>
      <c r="AD190" s="22"/>
    </row>
    <row r="191" spans="2:30">
      <c r="B191" s="14" t="str">
        <f t="shared" ca="1" si="14"/>
        <v>INDCDEFFLA-31</v>
      </c>
      <c r="C191" s="15" t="str">
        <f t="shared" ca="1" si="19"/>
        <v>ICDLA</v>
      </c>
      <c r="D191" s="16">
        <f>'EE investment costs'!$F$15</f>
        <v>2016</v>
      </c>
      <c r="E191" s="14">
        <f>VLOOKUP(X191,'EE investment costs'!$D$56:$R$656,15,0)</f>
        <v>3.6804999999999999</v>
      </c>
      <c r="F191" s="17">
        <f ca="1">INDEX('EE investment costs'!$D$56:$R$656,MATCH(X191,'EE investment costs'!$D$56:$D$656,0),MATCH($V$8,'EE investment costs'!$D$56:$R$56,0))</f>
        <v>1273.5344756334941</v>
      </c>
      <c r="I191" s="18">
        <v>1</v>
      </c>
      <c r="J191" s="18">
        <v>1</v>
      </c>
      <c r="K191" s="14">
        <f t="shared" ca="1" si="17"/>
        <v>0</v>
      </c>
      <c r="M191" s="19" t="str">
        <f t="shared" ca="1" si="15"/>
        <v>INDCDEFFLA-31</v>
      </c>
      <c r="N191" s="23" t="str">
        <f t="shared" ca="1" si="16"/>
        <v>Chemical industry Saving Tech-Light 3.1y</v>
      </c>
      <c r="O191" s="23" t="s">
        <v>32</v>
      </c>
      <c r="P191" s="23" t="s">
        <v>33</v>
      </c>
      <c r="Q191" s="23"/>
      <c r="R191" s="23"/>
      <c r="S191" s="19" t="s">
        <v>34</v>
      </c>
      <c r="U191" s="14"/>
      <c r="V191" s="16" t="str">
        <f t="shared" ca="1" si="18"/>
        <v>CD</v>
      </c>
      <c r="W191" s="14" t="str">
        <f t="shared" ca="1" si="18"/>
        <v>Chemical industry</v>
      </c>
      <c r="X191" s="3" t="str">
        <f>'EE investment costs'!D240</f>
        <v>LA-31</v>
      </c>
      <c r="Y191" s="3" t="str">
        <f>'EE investment costs'!E240</f>
        <v>Light</v>
      </c>
      <c r="Z191" s="14"/>
      <c r="AC191" s="123">
        <f>'EE investment costs'!C240</f>
        <v>3.1</v>
      </c>
      <c r="AD191" s="22"/>
    </row>
    <row r="192" spans="2:30">
      <c r="B192" s="14" t="str">
        <f t="shared" ca="1" si="14"/>
        <v>INDCDEFFEM-31</v>
      </c>
      <c r="C192" s="15" t="str">
        <f t="shared" ca="1" si="19"/>
        <v>ICDEM</v>
      </c>
      <c r="D192" s="16">
        <f>'EE investment costs'!$F$15</f>
        <v>2016</v>
      </c>
      <c r="E192" s="14">
        <f>VLOOKUP(X192,'EE investment costs'!$D$56:$R$656,15,0)</f>
        <v>3.864525</v>
      </c>
      <c r="F192" s="17">
        <f ca="1">INDEX('EE investment costs'!$D$56:$R$656,MATCH(X192,'EE investment costs'!$D$56:$D$656,0),MATCH($V$8,'EE investment costs'!$D$56:$R$56,0))</f>
        <v>1226.9309540398735</v>
      </c>
      <c r="I192" s="18">
        <v>1</v>
      </c>
      <c r="J192" s="18">
        <v>1</v>
      </c>
      <c r="K192" s="14">
        <f t="shared" ca="1" si="17"/>
        <v>0</v>
      </c>
      <c r="M192" s="19" t="str">
        <f t="shared" ca="1" si="15"/>
        <v>INDCDEFFEM-31</v>
      </c>
      <c r="N192" s="23" t="str">
        <f t="shared" ca="1" si="16"/>
        <v>Chemical industry Saving Tech-Electric Motors 3.1y</v>
      </c>
      <c r="O192" s="23" t="s">
        <v>32</v>
      </c>
      <c r="P192" s="23" t="s">
        <v>33</v>
      </c>
      <c r="Q192" s="23"/>
      <c r="R192" s="23"/>
      <c r="S192" s="19" t="s">
        <v>34</v>
      </c>
      <c r="U192" s="14"/>
      <c r="V192" s="16" t="str">
        <f t="shared" ca="1" si="18"/>
        <v>CD</v>
      </c>
      <c r="W192" s="14" t="str">
        <f t="shared" ca="1" si="18"/>
        <v>Chemical industry</v>
      </c>
      <c r="X192" s="3" t="str">
        <f>'EE investment costs'!D241</f>
        <v>EM-31</v>
      </c>
      <c r="Y192" s="3" t="str">
        <f>'EE investment costs'!E241</f>
        <v>Electric Motors</v>
      </c>
      <c r="Z192" s="14"/>
      <c r="AC192" s="123">
        <f>'EE investment costs'!C241</f>
        <v>3.1</v>
      </c>
      <c r="AD192" s="22"/>
    </row>
    <row r="193" spans="2:30">
      <c r="B193" s="14" t="str">
        <f t="shared" ca="1" si="14"/>
        <v>INDCDEFFTF-31</v>
      </c>
      <c r="C193" s="15" t="str">
        <f t="shared" ca="1" si="19"/>
        <v>ICDTF</v>
      </c>
      <c r="D193" s="16">
        <f>'EE investment costs'!$F$15</f>
        <v>2016</v>
      </c>
      <c r="E193" s="14">
        <f>VLOOKUP(X193,'EE investment costs'!$D$56:$R$656,15,0)</f>
        <v>11.4</v>
      </c>
      <c r="F193" s="17">
        <f ca="1">INDEX('EE investment costs'!$D$56:$R$656,MATCH(X193,'EE investment costs'!$D$56:$D$656,0),MATCH($V$8,'EE investment costs'!$D$56:$R$56,0))</f>
        <v>455.50501216531285</v>
      </c>
      <c r="I193" s="18">
        <v>1</v>
      </c>
      <c r="J193" s="18">
        <v>1</v>
      </c>
      <c r="K193" s="14">
        <f t="shared" ca="1" si="17"/>
        <v>8</v>
      </c>
      <c r="M193" s="19" t="str">
        <f t="shared" ca="1" si="15"/>
        <v>INDCDEFFTF-31</v>
      </c>
      <c r="N193" s="23" t="str">
        <f t="shared" ca="1" si="16"/>
        <v>Chemical industry Saving Tech-Haulage Tractors, Trucks, Fishing boats 3.1y</v>
      </c>
      <c r="O193" s="23" t="s">
        <v>32</v>
      </c>
      <c r="P193" s="23" t="s">
        <v>33</v>
      </c>
      <c r="Q193" s="23"/>
      <c r="R193" s="23"/>
      <c r="S193" s="19" t="s">
        <v>34</v>
      </c>
      <c r="U193" s="14"/>
      <c r="V193" s="16" t="str">
        <f t="shared" ca="1" si="18"/>
        <v>CD</v>
      </c>
      <c r="W193" s="14" t="str">
        <f t="shared" ca="1" si="18"/>
        <v>Chemical industry</v>
      </c>
      <c r="X193" s="3" t="str">
        <f>'EE investment costs'!D242</f>
        <v>TF-31</v>
      </c>
      <c r="Y193" s="3" t="str">
        <f>'EE investment costs'!E242</f>
        <v>Haulage Tractors, Trucks, Fishing boats</v>
      </c>
      <c r="Z193" s="14"/>
      <c r="AC193" s="123">
        <f>'EE investment costs'!C242</f>
        <v>3.1</v>
      </c>
      <c r="AD193" s="22"/>
    </row>
    <row r="194" spans="2:30">
      <c r="B194" s="14" t="str">
        <f t="shared" ca="1" si="14"/>
        <v>INDCDEFFMT-32</v>
      </c>
      <c r="C194" s="15" t="str">
        <f t="shared" ca="1" si="19"/>
        <v>ICDMT</v>
      </c>
      <c r="D194" s="16">
        <f>'EE investment costs'!$F$15</f>
        <v>2016</v>
      </c>
      <c r="E194" s="14">
        <f>VLOOKUP(X194,'EE investment costs'!$D$56:$R$656,15,0)</f>
        <v>5.6</v>
      </c>
      <c r="F194" s="17">
        <f ca="1">INDEX('EE investment costs'!$D$56:$R$656,MATCH(X194,'EE investment costs'!$D$56:$D$656,0),MATCH($V$8,'EE investment costs'!$D$56:$R$56,0))</f>
        <v>484.00296828984881</v>
      </c>
      <c r="I194" s="18">
        <v>1</v>
      </c>
      <c r="J194" s="18">
        <v>1</v>
      </c>
      <c r="K194" s="14">
        <f t="shared" ca="1" si="17"/>
        <v>8</v>
      </c>
      <c r="M194" s="19" t="str">
        <f t="shared" ca="1" si="15"/>
        <v>INDCDEFFMT-32</v>
      </c>
      <c r="N194" s="23" t="str">
        <f t="shared" ca="1" si="16"/>
        <v>Chemical industry Saving Tech-Heat Medium Temp. up to 150C 3.2y</v>
      </c>
      <c r="O194" s="23" t="s">
        <v>32</v>
      </c>
      <c r="P194" s="23" t="s">
        <v>33</v>
      </c>
      <c r="Q194" s="23"/>
      <c r="R194" s="23"/>
      <c r="S194" s="19" t="s">
        <v>34</v>
      </c>
      <c r="U194" s="14"/>
      <c r="V194" s="16" t="str">
        <f t="shared" ca="1" si="18"/>
        <v>CD</v>
      </c>
      <c r="W194" s="14" t="str">
        <f t="shared" ca="1" si="18"/>
        <v>Chemical industry</v>
      </c>
      <c r="X194" s="3" t="str">
        <f>'EE investment costs'!D243</f>
        <v>MT-32</v>
      </c>
      <c r="Y194" s="3" t="str">
        <f>'EE investment costs'!E243</f>
        <v>Heat Medium Temp. up to 150C</v>
      </c>
      <c r="Z194" s="14"/>
      <c r="AC194" s="123">
        <f>'EE investment costs'!C243</f>
        <v>3.2</v>
      </c>
      <c r="AD194" s="22"/>
    </row>
    <row r="195" spans="2:30">
      <c r="B195" s="14" t="str">
        <f t="shared" ca="1" si="14"/>
        <v>INDCDEFFHT-32</v>
      </c>
      <c r="C195" s="15" t="str">
        <f t="shared" ca="1" si="19"/>
        <v>ICDHT</v>
      </c>
      <c r="D195" s="16">
        <f>'EE investment costs'!$F$15</f>
        <v>2016</v>
      </c>
      <c r="E195" s="14">
        <f>VLOOKUP(X195,'EE investment costs'!$D$56:$R$656,15,0)</f>
        <v>4.4799999999999995</v>
      </c>
      <c r="F195" s="17">
        <f ca="1">INDEX('EE investment costs'!$D$56:$R$656,MATCH(X195,'EE investment costs'!$D$56:$D$656,0),MATCH($V$8,'EE investment costs'!$D$56:$R$56,0))</f>
        <v>400.5880714686586</v>
      </c>
      <c r="I195" s="18">
        <v>1</v>
      </c>
      <c r="J195" s="18">
        <v>1</v>
      </c>
      <c r="K195" s="14">
        <f t="shared" ca="1" si="17"/>
        <v>8</v>
      </c>
      <c r="M195" s="19" t="str">
        <f t="shared" ca="1" si="15"/>
        <v>INDCDEFFHT-32</v>
      </c>
      <c r="N195" s="23" t="str">
        <f t="shared" ca="1" si="16"/>
        <v>Chemical industry Saving Tech-Heat High Temp. over 150C 3.2y</v>
      </c>
      <c r="O195" s="23" t="s">
        <v>32</v>
      </c>
      <c r="P195" s="23" t="s">
        <v>33</v>
      </c>
      <c r="Q195" s="23"/>
      <c r="R195" s="23"/>
      <c r="S195" s="19" t="s">
        <v>34</v>
      </c>
      <c r="V195" s="16" t="str">
        <f t="shared" ca="1" si="18"/>
        <v>CD</v>
      </c>
      <c r="W195" s="14" t="str">
        <f t="shared" ca="1" si="18"/>
        <v>Chemical industry</v>
      </c>
      <c r="X195" s="3" t="str">
        <f>'EE investment costs'!D244</f>
        <v>HT-32</v>
      </c>
      <c r="Y195" s="3" t="str">
        <f>'EE investment costs'!E244</f>
        <v>Heat High Temp. over 150C</v>
      </c>
      <c r="Z195" s="14"/>
      <c r="AC195" s="123">
        <f>'EE investment costs'!C244</f>
        <v>3.2</v>
      </c>
      <c r="AD195" s="22"/>
    </row>
    <row r="196" spans="2:30">
      <c r="B196" s="14" t="str">
        <f t="shared" ca="1" si="14"/>
        <v>INDCDEFFRH-32</v>
      </c>
      <c r="C196" s="15" t="str">
        <f t="shared" ca="1" si="19"/>
        <v>ICDRH</v>
      </c>
      <c r="D196" s="16">
        <f>'EE investment costs'!$F$15</f>
        <v>2016</v>
      </c>
      <c r="E196" s="14">
        <f>VLOOKUP(X196,'EE investment costs'!$D$56:$R$656,15,0)</f>
        <v>16</v>
      </c>
      <c r="F196" s="17">
        <f ca="1">INDEX('EE investment costs'!$D$56:$R$656,MATCH(X196,'EE investment costs'!$D$56:$D$656,0),MATCH($V$8,'EE investment costs'!$D$56:$R$56,0))</f>
        <v>0</v>
      </c>
      <c r="I196" s="18">
        <v>1</v>
      </c>
      <c r="J196" s="18">
        <v>1</v>
      </c>
      <c r="K196" s="14">
        <f t="shared" ca="1" si="17"/>
        <v>8</v>
      </c>
      <c r="M196" s="19" t="str">
        <f t="shared" ca="1" si="15"/>
        <v>INDCDEFFRH-32</v>
      </c>
      <c r="N196" s="23" t="str">
        <f t="shared" ca="1" si="16"/>
        <v>Chemical industry Saving Tech-Heat Room Heat 3.2y</v>
      </c>
      <c r="O196" s="23" t="s">
        <v>32</v>
      </c>
      <c r="P196" s="23" t="s">
        <v>33</v>
      </c>
      <c r="Q196" s="23"/>
      <c r="R196" s="23"/>
      <c r="S196" s="19" t="s">
        <v>34</v>
      </c>
      <c r="V196" s="16" t="str">
        <f t="shared" ca="1" si="18"/>
        <v>CD</v>
      </c>
      <c r="W196" s="14" t="str">
        <f t="shared" ca="1" si="18"/>
        <v>Chemical industry</v>
      </c>
      <c r="X196" s="3" t="str">
        <f>'EE investment costs'!D245</f>
        <v>RH-32</v>
      </c>
      <c r="Y196" s="3" t="str">
        <f>'EE investment costs'!E245</f>
        <v>Heat Room Heat</v>
      </c>
      <c r="Z196" s="14"/>
      <c r="AC196" s="123">
        <f>'EE investment costs'!C245</f>
        <v>3.2</v>
      </c>
      <c r="AD196" s="22"/>
    </row>
    <row r="197" spans="2:30">
      <c r="B197" s="14" t="str">
        <f t="shared" ca="1" si="14"/>
        <v>INDCDEFFLA-32</v>
      </c>
      <c r="C197" s="15" t="str">
        <f t="shared" ca="1" si="19"/>
        <v>ICDLA</v>
      </c>
      <c r="D197" s="16">
        <f>'EE investment costs'!$F$15</f>
        <v>2016</v>
      </c>
      <c r="E197" s="14">
        <f>VLOOKUP(X197,'EE investment costs'!$D$56:$R$656,15,0)</f>
        <v>3.706</v>
      </c>
      <c r="F197" s="17">
        <f ca="1">INDEX('EE investment costs'!$D$56:$R$656,MATCH(X197,'EE investment costs'!$D$56:$D$656,0),MATCH($V$8,'EE investment costs'!$D$56:$R$56,0))</f>
        <v>1329.2289644926998</v>
      </c>
      <c r="I197" s="18">
        <v>1</v>
      </c>
      <c r="J197" s="18">
        <v>1</v>
      </c>
      <c r="K197" s="14">
        <f t="shared" ca="1" si="17"/>
        <v>0</v>
      </c>
      <c r="M197" s="19" t="str">
        <f t="shared" ca="1" si="15"/>
        <v>INDCDEFFLA-32</v>
      </c>
      <c r="N197" s="23" t="str">
        <f t="shared" ca="1" si="16"/>
        <v>Chemical industry Saving Tech-Light 3.2y</v>
      </c>
      <c r="O197" s="23" t="s">
        <v>32</v>
      </c>
      <c r="P197" s="23" t="s">
        <v>33</v>
      </c>
      <c r="Q197" s="23"/>
      <c r="R197" s="23"/>
      <c r="S197" s="19" t="s">
        <v>34</v>
      </c>
      <c r="V197" s="16" t="str">
        <f t="shared" ca="1" si="18"/>
        <v>CD</v>
      </c>
      <c r="W197" s="14" t="str">
        <f t="shared" ca="1" si="18"/>
        <v>Chemical industry</v>
      </c>
      <c r="X197" s="3" t="str">
        <f>'EE investment costs'!D246</f>
        <v>LA-32</v>
      </c>
      <c r="Y197" s="3" t="str">
        <f>'EE investment costs'!E246</f>
        <v>Light</v>
      </c>
      <c r="Z197" s="14"/>
      <c r="AC197" s="123">
        <f>'EE investment costs'!C246</f>
        <v>3.2</v>
      </c>
      <c r="AD197" s="22"/>
    </row>
    <row r="198" spans="2:30">
      <c r="B198" s="14" t="str">
        <f t="shared" ca="1" si="14"/>
        <v>INDCDEFFEM-32</v>
      </c>
      <c r="C198" s="15" t="str">
        <f t="shared" ca="1" si="19"/>
        <v>ICDEM</v>
      </c>
      <c r="D198" s="16">
        <f>'EE investment costs'!$F$15</f>
        <v>2016</v>
      </c>
      <c r="E198" s="14">
        <f>VLOOKUP(X198,'EE investment costs'!$D$56:$R$656,15,0)</f>
        <v>3.8913000000000002</v>
      </c>
      <c r="F198" s="17">
        <f ca="1">INDEX('EE investment costs'!$D$56:$R$656,MATCH(X198,'EE investment costs'!$D$56:$D$656,0),MATCH($V$8,'EE investment costs'!$D$56:$R$56,0))</f>
        <v>1281.7989173960773</v>
      </c>
      <c r="I198" s="18">
        <v>1</v>
      </c>
      <c r="J198" s="18">
        <v>1</v>
      </c>
      <c r="K198" s="14">
        <f t="shared" ca="1" si="17"/>
        <v>0</v>
      </c>
      <c r="M198" s="19" t="str">
        <f t="shared" ca="1" si="15"/>
        <v>INDCDEFFEM-32</v>
      </c>
      <c r="N198" s="23" t="str">
        <f t="shared" ca="1" si="16"/>
        <v>Chemical industry Saving Tech-Electric Motors 3.2y</v>
      </c>
      <c r="O198" s="23" t="s">
        <v>32</v>
      </c>
      <c r="P198" s="23" t="s">
        <v>33</v>
      </c>
      <c r="Q198" s="23"/>
      <c r="R198" s="23"/>
      <c r="S198" s="19" t="s">
        <v>34</v>
      </c>
      <c r="V198" s="16" t="str">
        <f t="shared" ca="1" si="18"/>
        <v>CD</v>
      </c>
      <c r="W198" s="14" t="str">
        <f t="shared" ca="1" si="18"/>
        <v>Chemical industry</v>
      </c>
      <c r="X198" s="3" t="str">
        <f>'EE investment costs'!D247</f>
        <v>EM-32</v>
      </c>
      <c r="Y198" s="3" t="str">
        <f>'EE investment costs'!E247</f>
        <v>Electric Motors</v>
      </c>
      <c r="Z198" s="14"/>
      <c r="AC198" s="123">
        <f>'EE investment costs'!C247</f>
        <v>3.2</v>
      </c>
      <c r="AD198" s="22"/>
    </row>
    <row r="199" spans="2:30">
      <c r="B199" s="14" t="str">
        <f t="shared" ca="1" si="14"/>
        <v>INDCDEFFTF-32</v>
      </c>
      <c r="C199" s="15" t="str">
        <f t="shared" ca="1" si="19"/>
        <v>ICDTF</v>
      </c>
      <c r="D199" s="16">
        <f>'EE investment costs'!$F$15</f>
        <v>2016</v>
      </c>
      <c r="E199" s="14">
        <f>VLOOKUP(X199,'EE investment costs'!$D$56:$R$656,15,0)</f>
        <v>11.8</v>
      </c>
      <c r="F199" s="17">
        <f ca="1">INDEX('EE investment costs'!$D$56:$R$656,MATCH(X199,'EE investment costs'!$D$56:$D$656,0),MATCH($V$8,'EE investment costs'!$D$56:$R$56,0))</f>
        <v>470.19872223516165</v>
      </c>
      <c r="I199" s="18">
        <v>1</v>
      </c>
      <c r="J199" s="18">
        <v>1</v>
      </c>
      <c r="K199" s="14">
        <f t="shared" ca="1" si="17"/>
        <v>8</v>
      </c>
      <c r="M199" s="19" t="str">
        <f t="shared" ca="1" si="15"/>
        <v>INDCDEFFTF-32</v>
      </c>
      <c r="N199" s="23" t="str">
        <f t="shared" ca="1" si="16"/>
        <v>Chemical industry Saving Tech-Haulage Tractors, Trucks, Fishing boats 3.2y</v>
      </c>
      <c r="O199" s="23" t="s">
        <v>32</v>
      </c>
      <c r="P199" s="23" t="s">
        <v>33</v>
      </c>
      <c r="Q199" s="23"/>
      <c r="R199" s="23"/>
      <c r="S199" s="19" t="s">
        <v>34</v>
      </c>
      <c r="V199" s="16" t="str">
        <f t="shared" ca="1" si="18"/>
        <v>CD</v>
      </c>
      <c r="W199" s="14" t="str">
        <f t="shared" ca="1" si="18"/>
        <v>Chemical industry</v>
      </c>
      <c r="X199" s="3" t="str">
        <f>'EE investment costs'!D248</f>
        <v>TF-32</v>
      </c>
      <c r="Y199" s="3" t="str">
        <f>'EE investment costs'!E248</f>
        <v>Haulage Tractors, Trucks, Fishing boats</v>
      </c>
      <c r="Z199" s="14"/>
      <c r="AC199" s="123">
        <f>'EE investment costs'!C248</f>
        <v>3.2</v>
      </c>
      <c r="AD199" s="22"/>
    </row>
    <row r="200" spans="2:30">
      <c r="B200" s="14" t="str">
        <f t="shared" ref="B200:B263" ca="1" si="20">M200</f>
        <v>INDCDEFFMT-33</v>
      </c>
      <c r="C200" s="15" t="str">
        <f t="shared" ca="1" si="19"/>
        <v>ICDMT</v>
      </c>
      <c r="D200" s="16">
        <f>'EE investment costs'!$F$15</f>
        <v>2016</v>
      </c>
      <c r="E200" s="14">
        <f>VLOOKUP(X200,'EE investment costs'!$D$56:$R$656,15,0)</f>
        <v>5.65</v>
      </c>
      <c r="F200" s="17">
        <f ca="1">INDEX('EE investment costs'!$D$56:$R$656,MATCH(X200,'EE investment costs'!$D$56:$D$656,0),MATCH($V$8,'EE investment costs'!$D$56:$R$56,0))</f>
        <v>503.07408141324009</v>
      </c>
      <c r="I200" s="18">
        <v>1</v>
      </c>
      <c r="J200" s="18">
        <v>1</v>
      </c>
      <c r="K200" s="14">
        <f t="shared" ca="1" si="17"/>
        <v>7</v>
      </c>
      <c r="M200" s="19" t="str">
        <f t="shared" ref="M200:M263" ca="1" si="21">CONCATENATE("IND",$V$8,"EFF",$X200)</f>
        <v>INDCDEFFMT-33</v>
      </c>
      <c r="N200" s="23" t="str">
        <f t="shared" ca="1" si="16"/>
        <v>Chemical industry Saving Tech-Heat Medium Temp. up to 150C 3.3y</v>
      </c>
      <c r="O200" s="23" t="s">
        <v>32</v>
      </c>
      <c r="P200" s="23" t="s">
        <v>33</v>
      </c>
      <c r="Q200" s="23"/>
      <c r="R200" s="23"/>
      <c r="S200" s="19" t="s">
        <v>34</v>
      </c>
      <c r="V200" s="16" t="str">
        <f t="shared" ca="1" si="18"/>
        <v>CD</v>
      </c>
      <c r="W200" s="14" t="str">
        <f t="shared" ca="1" si="18"/>
        <v>Chemical industry</v>
      </c>
      <c r="X200" s="3" t="str">
        <f>'EE investment costs'!D249</f>
        <v>MT-33</v>
      </c>
      <c r="Y200" s="3" t="str">
        <f>'EE investment costs'!E249</f>
        <v>Heat Medium Temp. up to 150C</v>
      </c>
      <c r="Z200" s="14"/>
      <c r="AC200" s="123">
        <f>'EE investment costs'!C249</f>
        <v>3.3</v>
      </c>
      <c r="AD200" s="22"/>
    </row>
    <row r="201" spans="2:30">
      <c r="B201" s="14" t="str">
        <f t="shared" ca="1" si="20"/>
        <v>INDCDEFFHT-33</v>
      </c>
      <c r="C201" s="15" t="str">
        <f t="shared" ca="1" si="19"/>
        <v>ICDHT</v>
      </c>
      <c r="D201" s="16">
        <f>'EE investment costs'!$F$15</f>
        <v>2016</v>
      </c>
      <c r="E201" s="14">
        <f>VLOOKUP(X201,'EE investment costs'!$D$56:$R$656,15,0)</f>
        <v>4.5199999999999996</v>
      </c>
      <c r="F201" s="17">
        <f ca="1">INDEX('EE investment costs'!$D$56:$R$656,MATCH(X201,'EE investment costs'!$D$56:$D$656,0),MATCH($V$8,'EE investment costs'!$D$56:$R$56,0))</f>
        <v>415.02367764770935</v>
      </c>
      <c r="I201" s="18">
        <v>1</v>
      </c>
      <c r="J201" s="18">
        <v>1</v>
      </c>
      <c r="K201" s="14">
        <f t="shared" ca="1" si="17"/>
        <v>8</v>
      </c>
      <c r="M201" s="19" t="str">
        <f t="shared" ca="1" si="21"/>
        <v>INDCDEFFHT-33</v>
      </c>
      <c r="N201" s="23" t="str">
        <f t="shared" ref="N201:N264" ca="1" si="22">$W$8&amp;" Saving Tech"&amp;"-"&amp;$Y201&amp;" "&amp;AC201&amp;"y"</f>
        <v>Chemical industry Saving Tech-Heat High Temp. over 150C 3.3y</v>
      </c>
      <c r="O201" s="23" t="s">
        <v>32</v>
      </c>
      <c r="P201" s="23" t="s">
        <v>33</v>
      </c>
      <c r="Q201" s="23"/>
      <c r="R201" s="23"/>
      <c r="S201" s="19" t="s">
        <v>34</v>
      </c>
      <c r="V201" s="16" t="str">
        <f t="shared" ca="1" si="18"/>
        <v>CD</v>
      </c>
      <c r="W201" s="14" t="str">
        <f t="shared" ca="1" si="18"/>
        <v>Chemical industry</v>
      </c>
      <c r="X201" s="3" t="str">
        <f>'EE investment costs'!D250</f>
        <v>HT-33</v>
      </c>
      <c r="Y201" s="3" t="str">
        <f>'EE investment costs'!E250</f>
        <v>Heat High Temp. over 150C</v>
      </c>
      <c r="AC201" s="123">
        <f>'EE investment costs'!C250</f>
        <v>3.3</v>
      </c>
      <c r="AD201" s="22"/>
    </row>
    <row r="202" spans="2:30">
      <c r="B202" s="14" t="str">
        <f t="shared" ca="1" si="20"/>
        <v>INDCDEFFRH-33</v>
      </c>
      <c r="C202" s="15" t="str">
        <f t="shared" ca="1" si="19"/>
        <v>ICDRH</v>
      </c>
      <c r="D202" s="16">
        <f>'EE investment costs'!$F$15</f>
        <v>2016</v>
      </c>
      <c r="E202" s="14">
        <f>VLOOKUP(X202,'EE investment costs'!$D$56:$R$656,15,0)</f>
        <v>16</v>
      </c>
      <c r="F202" s="17">
        <f ca="1">INDEX('EE investment costs'!$D$56:$R$656,MATCH(X202,'EE investment costs'!$D$56:$D$656,0),MATCH($V$8,'EE investment costs'!$D$56:$R$56,0))</f>
        <v>0</v>
      </c>
      <c r="I202" s="18">
        <v>1</v>
      </c>
      <c r="J202" s="18">
        <v>1</v>
      </c>
      <c r="K202" s="14">
        <f t="shared" ref="K202:K265" ca="1" si="23">IF(F202&lt;500,1,0)+IF(F202&lt;600,1,0)+IF(F202&lt;700,1,0)+IF(F202&lt;800,1,0)+IF(F202&lt;900,1,0)+IF(F202&lt;1000,1,0)+IF(F202&lt;1100,1,0)+IF(F202&lt;1200,1,0)</f>
        <v>8</v>
      </c>
      <c r="M202" s="19" t="str">
        <f t="shared" ca="1" si="21"/>
        <v>INDCDEFFRH-33</v>
      </c>
      <c r="N202" s="23" t="str">
        <f t="shared" ca="1" si="22"/>
        <v>Chemical industry Saving Tech-Heat Room Heat 3.3y</v>
      </c>
      <c r="O202" s="23" t="s">
        <v>32</v>
      </c>
      <c r="P202" s="23" t="s">
        <v>33</v>
      </c>
      <c r="Q202" s="23"/>
      <c r="R202" s="23"/>
      <c r="S202" s="19" t="s">
        <v>34</v>
      </c>
      <c r="V202" s="16" t="str">
        <f t="shared" ref="V202:W265" ca="1" si="24">V201</f>
        <v>CD</v>
      </c>
      <c r="W202" s="14" t="str">
        <f t="shared" ca="1" si="24"/>
        <v>Chemical industry</v>
      </c>
      <c r="X202" s="3" t="str">
        <f>'EE investment costs'!D251</f>
        <v>RH-33</v>
      </c>
      <c r="Y202" s="3" t="str">
        <f>'EE investment costs'!E251</f>
        <v>Heat Room Heat</v>
      </c>
      <c r="AC202" s="123">
        <f>'EE investment costs'!C251</f>
        <v>3.3</v>
      </c>
      <c r="AD202" s="22"/>
    </row>
    <row r="203" spans="2:30">
      <c r="B203" s="14" t="str">
        <f t="shared" ca="1" si="20"/>
        <v>INDCDEFFLA-33</v>
      </c>
      <c r="C203" s="15" t="str">
        <f t="shared" ca="1" si="19"/>
        <v>ICDLA</v>
      </c>
      <c r="D203" s="16">
        <f>'EE investment costs'!$F$15</f>
        <v>2016</v>
      </c>
      <c r="E203" s="14">
        <f>VLOOKUP(X203,'EE investment costs'!$D$56:$R$656,15,0)</f>
        <v>3.7314999999999996</v>
      </c>
      <c r="F203" s="17">
        <f ca="1">INDEX('EE investment costs'!$D$56:$R$656,MATCH(X203,'EE investment costs'!$D$56:$D$656,0),MATCH($V$8,'EE investment costs'!$D$56:$R$56,0))</f>
        <v>1384.923453351905</v>
      </c>
      <c r="I203" s="18">
        <v>1</v>
      </c>
      <c r="J203" s="18">
        <v>1</v>
      </c>
      <c r="K203" s="14">
        <f t="shared" ca="1" si="23"/>
        <v>0</v>
      </c>
      <c r="M203" s="19" t="str">
        <f t="shared" ca="1" si="21"/>
        <v>INDCDEFFLA-33</v>
      </c>
      <c r="N203" s="23" t="str">
        <f t="shared" ca="1" si="22"/>
        <v>Chemical industry Saving Tech-Light 3.3y</v>
      </c>
      <c r="O203" s="23" t="s">
        <v>32</v>
      </c>
      <c r="P203" s="23" t="s">
        <v>33</v>
      </c>
      <c r="Q203" s="23"/>
      <c r="R203" s="23"/>
      <c r="S203" s="19" t="s">
        <v>34</v>
      </c>
      <c r="V203" s="16" t="str">
        <f t="shared" ca="1" si="24"/>
        <v>CD</v>
      </c>
      <c r="W203" s="14" t="str">
        <f t="shared" ca="1" si="24"/>
        <v>Chemical industry</v>
      </c>
      <c r="X203" s="3" t="str">
        <f>'EE investment costs'!D252</f>
        <v>LA-33</v>
      </c>
      <c r="Y203" s="3" t="str">
        <f>'EE investment costs'!E252</f>
        <v>Light</v>
      </c>
      <c r="AC203" s="123">
        <f>'EE investment costs'!C252</f>
        <v>3.3</v>
      </c>
      <c r="AD203" s="22"/>
    </row>
    <row r="204" spans="2:30">
      <c r="B204" s="14" t="str">
        <f t="shared" ca="1" si="20"/>
        <v>INDCDEFFEM-33</v>
      </c>
      <c r="C204" s="15" t="str">
        <f t="shared" ca="1" si="19"/>
        <v>ICDEM</v>
      </c>
      <c r="D204" s="16">
        <f>'EE investment costs'!$F$15</f>
        <v>2016</v>
      </c>
      <c r="E204" s="14">
        <f>VLOOKUP(X204,'EE investment costs'!$D$56:$R$656,15,0)</f>
        <v>3.918075</v>
      </c>
      <c r="F204" s="17">
        <f ca="1">INDEX('EE investment costs'!$D$56:$R$656,MATCH(X204,'EE investment costs'!$D$56:$D$656,0),MATCH($V$8,'EE investment costs'!$D$56:$R$56,0))</f>
        <v>1336.6668807522806</v>
      </c>
      <c r="I204" s="18">
        <v>1</v>
      </c>
      <c r="J204" s="18">
        <v>1</v>
      </c>
      <c r="K204" s="14">
        <f t="shared" ca="1" si="23"/>
        <v>0</v>
      </c>
      <c r="M204" s="19" t="str">
        <f t="shared" ca="1" si="21"/>
        <v>INDCDEFFEM-33</v>
      </c>
      <c r="N204" s="23" t="str">
        <f t="shared" ca="1" si="22"/>
        <v>Chemical industry Saving Tech-Electric Motors 3.3y</v>
      </c>
      <c r="O204" s="23" t="s">
        <v>32</v>
      </c>
      <c r="P204" s="23" t="s">
        <v>33</v>
      </c>
      <c r="Q204" s="23"/>
      <c r="R204" s="23"/>
      <c r="S204" s="19" t="s">
        <v>34</v>
      </c>
      <c r="V204" s="16" t="str">
        <f t="shared" ca="1" si="24"/>
        <v>CD</v>
      </c>
      <c r="W204" s="14" t="str">
        <f t="shared" ca="1" si="24"/>
        <v>Chemical industry</v>
      </c>
      <c r="X204" s="3" t="str">
        <f>'EE investment costs'!D253</f>
        <v>EM-33</v>
      </c>
      <c r="Y204" s="3" t="str">
        <f>'EE investment costs'!E253</f>
        <v>Electric Motors</v>
      </c>
      <c r="AC204" s="123">
        <f>'EE investment costs'!C253</f>
        <v>3.3</v>
      </c>
      <c r="AD204" s="22"/>
    </row>
    <row r="205" spans="2:30">
      <c r="B205" s="14" t="str">
        <f t="shared" ca="1" si="20"/>
        <v>INDCDEFFTF-33</v>
      </c>
      <c r="C205" s="15" t="str">
        <f t="shared" ca="1" si="19"/>
        <v>ICDTF</v>
      </c>
      <c r="D205" s="16">
        <f>'EE investment costs'!$F$15</f>
        <v>2016</v>
      </c>
      <c r="E205" s="14">
        <f>VLOOKUP(X205,'EE investment costs'!$D$56:$R$656,15,0)</f>
        <v>12.2</v>
      </c>
      <c r="F205" s="17">
        <f ca="1">INDEX('EE investment costs'!$D$56:$R$656,MATCH(X205,'EE investment costs'!$D$56:$D$656,0),MATCH($V$8,'EE investment costs'!$D$56:$R$56,0))</f>
        <v>484.8924323050104</v>
      </c>
      <c r="I205" s="18">
        <v>1</v>
      </c>
      <c r="J205" s="18">
        <v>1</v>
      </c>
      <c r="K205" s="14">
        <f t="shared" ca="1" si="23"/>
        <v>8</v>
      </c>
      <c r="M205" s="19" t="str">
        <f t="shared" ca="1" si="21"/>
        <v>INDCDEFFTF-33</v>
      </c>
      <c r="N205" s="23" t="str">
        <f t="shared" ca="1" si="22"/>
        <v>Chemical industry Saving Tech-Haulage Tractors, Trucks, Fishing boats 3.3y</v>
      </c>
      <c r="O205" s="23" t="s">
        <v>32</v>
      </c>
      <c r="P205" s="23" t="s">
        <v>33</v>
      </c>
      <c r="Q205" s="23"/>
      <c r="R205" s="23"/>
      <c r="S205" s="19" t="s">
        <v>34</v>
      </c>
      <c r="V205" s="16" t="str">
        <f t="shared" ca="1" si="24"/>
        <v>CD</v>
      </c>
      <c r="W205" s="14" t="str">
        <f t="shared" ca="1" si="24"/>
        <v>Chemical industry</v>
      </c>
      <c r="X205" s="3" t="str">
        <f>'EE investment costs'!D254</f>
        <v>TF-33</v>
      </c>
      <c r="Y205" s="3" t="str">
        <f>'EE investment costs'!E254</f>
        <v>Haulage Tractors, Trucks, Fishing boats</v>
      </c>
      <c r="AC205" s="123">
        <f>'EE investment costs'!C254</f>
        <v>3.3</v>
      </c>
      <c r="AD205" s="22"/>
    </row>
    <row r="206" spans="2:30">
      <c r="B206" s="14" t="str">
        <f t="shared" ca="1" si="20"/>
        <v>INDCDEFFMT-34</v>
      </c>
      <c r="C206" s="15" t="str">
        <f t="shared" ca="1" si="19"/>
        <v>ICDMT</v>
      </c>
      <c r="D206" s="16">
        <f>'EE investment costs'!$F$15</f>
        <v>2016</v>
      </c>
      <c r="E206" s="14">
        <f>VLOOKUP(X206,'EE investment costs'!$D$56:$R$656,15,0)</f>
        <v>5.7</v>
      </c>
      <c r="F206" s="17">
        <f ca="1">INDEX('EE investment costs'!$D$56:$R$656,MATCH(X206,'EE investment costs'!$D$56:$D$656,0),MATCH($V$8,'EE investment costs'!$D$56:$R$56,0))</f>
        <v>522.14519453663138</v>
      </c>
      <c r="I206" s="18">
        <v>1</v>
      </c>
      <c r="J206" s="18">
        <v>1</v>
      </c>
      <c r="K206" s="14">
        <f t="shared" ca="1" si="23"/>
        <v>7</v>
      </c>
      <c r="M206" s="19" t="str">
        <f t="shared" ca="1" si="21"/>
        <v>INDCDEFFMT-34</v>
      </c>
      <c r="N206" s="23" t="str">
        <f t="shared" ca="1" si="22"/>
        <v>Chemical industry Saving Tech-Heat Medium Temp. up to 150C 3.4y</v>
      </c>
      <c r="O206" s="23" t="s">
        <v>32</v>
      </c>
      <c r="P206" s="23" t="s">
        <v>33</v>
      </c>
      <c r="Q206" s="23"/>
      <c r="R206" s="23"/>
      <c r="S206" s="19" t="s">
        <v>34</v>
      </c>
      <c r="V206" s="16" t="str">
        <f t="shared" ca="1" si="24"/>
        <v>CD</v>
      </c>
      <c r="W206" s="14" t="str">
        <f t="shared" ca="1" si="24"/>
        <v>Chemical industry</v>
      </c>
      <c r="X206" s="3" t="str">
        <f>'EE investment costs'!D255</f>
        <v>MT-34</v>
      </c>
      <c r="Y206" s="3" t="str">
        <f>'EE investment costs'!E255</f>
        <v>Heat Medium Temp. up to 150C</v>
      </c>
      <c r="AC206" s="123">
        <f>'EE investment costs'!C255</f>
        <v>3.4</v>
      </c>
      <c r="AD206" s="22"/>
    </row>
    <row r="207" spans="2:30">
      <c r="B207" s="14" t="str">
        <f t="shared" ca="1" si="20"/>
        <v>INDCDEFFHT-34</v>
      </c>
      <c r="C207" s="15" t="str">
        <f t="shared" ca="1" si="19"/>
        <v>ICDHT</v>
      </c>
      <c r="D207" s="16">
        <f>'EE investment costs'!$F$15</f>
        <v>2016</v>
      </c>
      <c r="E207" s="14">
        <f>VLOOKUP(X207,'EE investment costs'!$D$56:$R$656,15,0)</f>
        <v>4.5599999999999996</v>
      </c>
      <c r="F207" s="17">
        <f ca="1">INDEX('EE investment costs'!$D$56:$R$656,MATCH(X207,'EE investment costs'!$D$56:$D$656,0),MATCH($V$8,'EE investment costs'!$D$56:$R$56,0))</f>
        <v>429.4592838267601</v>
      </c>
      <c r="I207" s="18">
        <v>1</v>
      </c>
      <c r="J207" s="18">
        <v>1</v>
      </c>
      <c r="K207" s="14">
        <f t="shared" ca="1" si="23"/>
        <v>8</v>
      </c>
      <c r="M207" s="19" t="str">
        <f t="shared" ca="1" si="21"/>
        <v>INDCDEFFHT-34</v>
      </c>
      <c r="N207" s="23" t="str">
        <f t="shared" ca="1" si="22"/>
        <v>Chemical industry Saving Tech-Heat High Temp. over 150C 3.4y</v>
      </c>
      <c r="O207" s="23" t="s">
        <v>32</v>
      </c>
      <c r="P207" s="23" t="s">
        <v>33</v>
      </c>
      <c r="Q207" s="23"/>
      <c r="R207" s="23"/>
      <c r="S207" s="19" t="s">
        <v>34</v>
      </c>
      <c r="V207" s="16" t="str">
        <f t="shared" ca="1" si="24"/>
        <v>CD</v>
      </c>
      <c r="W207" s="14" t="str">
        <f t="shared" ca="1" si="24"/>
        <v>Chemical industry</v>
      </c>
      <c r="X207" s="3" t="str">
        <f>'EE investment costs'!D256</f>
        <v>HT-34</v>
      </c>
      <c r="Y207" s="3" t="str">
        <f>'EE investment costs'!E256</f>
        <v>Heat High Temp. over 150C</v>
      </c>
      <c r="AC207" s="123">
        <f>'EE investment costs'!C256</f>
        <v>3.4</v>
      </c>
      <c r="AD207" s="22"/>
    </row>
    <row r="208" spans="2:30">
      <c r="B208" s="14" t="str">
        <f t="shared" ca="1" si="20"/>
        <v>INDCDEFFRH-34</v>
      </c>
      <c r="C208" s="15" t="str">
        <f t="shared" ca="1" si="19"/>
        <v>ICDRH</v>
      </c>
      <c r="D208" s="16">
        <f>'EE investment costs'!$F$15</f>
        <v>2016</v>
      </c>
      <c r="E208" s="14">
        <f>VLOOKUP(X208,'EE investment costs'!$D$56:$R$656,15,0)</f>
        <v>16</v>
      </c>
      <c r="F208" s="17">
        <f ca="1">INDEX('EE investment costs'!$D$56:$R$656,MATCH(X208,'EE investment costs'!$D$56:$D$656,0),MATCH($V$8,'EE investment costs'!$D$56:$R$56,0))</f>
        <v>0</v>
      </c>
      <c r="I208" s="18">
        <v>1</v>
      </c>
      <c r="J208" s="18">
        <v>1</v>
      </c>
      <c r="K208" s="14">
        <f t="shared" ca="1" si="23"/>
        <v>8</v>
      </c>
      <c r="M208" s="19" t="str">
        <f t="shared" ca="1" si="21"/>
        <v>INDCDEFFRH-34</v>
      </c>
      <c r="N208" s="23" t="str">
        <f t="shared" ca="1" si="22"/>
        <v>Chemical industry Saving Tech-Heat Room Heat 3.4y</v>
      </c>
      <c r="O208" s="23" t="s">
        <v>32</v>
      </c>
      <c r="P208" s="23" t="s">
        <v>33</v>
      </c>
      <c r="Q208" s="23"/>
      <c r="R208" s="23"/>
      <c r="S208" s="19" t="s">
        <v>34</v>
      </c>
      <c r="V208" s="16" t="str">
        <f t="shared" ca="1" si="24"/>
        <v>CD</v>
      </c>
      <c r="W208" s="14" t="str">
        <f t="shared" ca="1" si="24"/>
        <v>Chemical industry</v>
      </c>
      <c r="X208" s="3" t="str">
        <f>'EE investment costs'!D257</f>
        <v>RH-34</v>
      </c>
      <c r="Y208" s="3" t="str">
        <f>'EE investment costs'!E257</f>
        <v>Heat Room Heat</v>
      </c>
      <c r="AC208" s="123">
        <f>'EE investment costs'!C257</f>
        <v>3.4</v>
      </c>
      <c r="AD208" s="22"/>
    </row>
    <row r="209" spans="2:30">
      <c r="B209" s="14" t="str">
        <f t="shared" ca="1" si="20"/>
        <v>INDCDEFFLA-34</v>
      </c>
      <c r="C209" s="15" t="str">
        <f t="shared" ca="1" si="19"/>
        <v>ICDLA</v>
      </c>
      <c r="D209" s="16">
        <f>'EE investment costs'!$F$15</f>
        <v>2016</v>
      </c>
      <c r="E209" s="14">
        <f>VLOOKUP(X209,'EE investment costs'!$D$56:$R$656,15,0)</f>
        <v>3.7569999999999997</v>
      </c>
      <c r="F209" s="17">
        <f ca="1">INDEX('EE investment costs'!$D$56:$R$656,MATCH(X209,'EE investment costs'!$D$56:$D$656,0),MATCH($V$8,'EE investment costs'!$D$56:$R$56,0))</f>
        <v>1440.6179422111109</v>
      </c>
      <c r="I209" s="18">
        <v>1</v>
      </c>
      <c r="J209" s="18">
        <v>1</v>
      </c>
      <c r="K209" s="14">
        <f t="shared" ca="1" si="23"/>
        <v>0</v>
      </c>
      <c r="M209" s="19" t="str">
        <f t="shared" ca="1" si="21"/>
        <v>INDCDEFFLA-34</v>
      </c>
      <c r="N209" s="23" t="str">
        <f t="shared" ca="1" si="22"/>
        <v>Chemical industry Saving Tech-Light 3.4y</v>
      </c>
      <c r="O209" s="23" t="s">
        <v>32</v>
      </c>
      <c r="P209" s="23" t="s">
        <v>33</v>
      </c>
      <c r="Q209" s="23"/>
      <c r="R209" s="23"/>
      <c r="S209" s="19" t="s">
        <v>34</v>
      </c>
      <c r="V209" s="16" t="str">
        <f t="shared" ca="1" si="24"/>
        <v>CD</v>
      </c>
      <c r="W209" s="14" t="str">
        <f t="shared" ca="1" si="24"/>
        <v>Chemical industry</v>
      </c>
      <c r="X209" s="3" t="str">
        <f>'EE investment costs'!D258</f>
        <v>LA-34</v>
      </c>
      <c r="Y209" s="3" t="str">
        <f>'EE investment costs'!E258</f>
        <v>Light</v>
      </c>
      <c r="AC209" s="123">
        <f>'EE investment costs'!C258</f>
        <v>3.4</v>
      </c>
      <c r="AD209" s="22"/>
    </row>
    <row r="210" spans="2:30">
      <c r="B210" s="14" t="str">
        <f t="shared" ca="1" si="20"/>
        <v>INDCDEFFEM-34</v>
      </c>
      <c r="C210" s="15" t="str">
        <f t="shared" ca="1" si="19"/>
        <v>ICDEM</v>
      </c>
      <c r="D210" s="16">
        <f>'EE investment costs'!$F$15</f>
        <v>2016</v>
      </c>
      <c r="E210" s="14">
        <f>VLOOKUP(X210,'EE investment costs'!$D$56:$R$656,15,0)</f>
        <v>3.9448500000000002</v>
      </c>
      <c r="F210" s="17">
        <f ca="1">INDEX('EE investment costs'!$D$56:$R$656,MATCH(X210,'EE investment costs'!$D$56:$D$656,0),MATCH($V$8,'EE investment costs'!$D$56:$R$56,0))</f>
        <v>1391.5348441084843</v>
      </c>
      <c r="I210" s="18">
        <v>1</v>
      </c>
      <c r="J210" s="18">
        <v>1</v>
      </c>
      <c r="K210" s="14">
        <f t="shared" ca="1" si="23"/>
        <v>0</v>
      </c>
      <c r="M210" s="19" t="str">
        <f t="shared" ca="1" si="21"/>
        <v>INDCDEFFEM-34</v>
      </c>
      <c r="N210" s="23" t="str">
        <f t="shared" ca="1" si="22"/>
        <v>Chemical industry Saving Tech-Electric Motors 3.4y</v>
      </c>
      <c r="O210" s="23" t="s">
        <v>32</v>
      </c>
      <c r="P210" s="23" t="s">
        <v>33</v>
      </c>
      <c r="Q210" s="23"/>
      <c r="R210" s="23"/>
      <c r="S210" s="19" t="s">
        <v>34</v>
      </c>
      <c r="V210" s="16" t="str">
        <f t="shared" ca="1" si="24"/>
        <v>CD</v>
      </c>
      <c r="W210" s="14" t="str">
        <f t="shared" ca="1" si="24"/>
        <v>Chemical industry</v>
      </c>
      <c r="X210" s="3" t="str">
        <f>'EE investment costs'!D259</f>
        <v>EM-34</v>
      </c>
      <c r="Y210" s="3" t="str">
        <f>'EE investment costs'!E259</f>
        <v>Electric Motors</v>
      </c>
      <c r="AC210" s="123">
        <f>'EE investment costs'!C259</f>
        <v>3.4</v>
      </c>
      <c r="AD210" s="22"/>
    </row>
    <row r="211" spans="2:30">
      <c r="B211" s="14" t="str">
        <f t="shared" ca="1" si="20"/>
        <v>INDCDEFFTF-34</v>
      </c>
      <c r="C211" s="15" t="str">
        <f t="shared" ca="1" si="19"/>
        <v>ICDTF</v>
      </c>
      <c r="D211" s="16">
        <f>'EE investment costs'!$F$15</f>
        <v>2016</v>
      </c>
      <c r="E211" s="14">
        <f>VLOOKUP(X211,'EE investment costs'!$D$56:$R$656,15,0)</f>
        <v>12.6</v>
      </c>
      <c r="F211" s="17">
        <f ca="1">INDEX('EE investment costs'!$D$56:$R$656,MATCH(X211,'EE investment costs'!$D$56:$D$656,0),MATCH($V$8,'EE investment costs'!$D$56:$R$56,0))</f>
        <v>499.58614237485921</v>
      </c>
      <c r="I211" s="18">
        <v>1</v>
      </c>
      <c r="J211" s="18">
        <v>1</v>
      </c>
      <c r="K211" s="14">
        <f t="shared" ca="1" si="23"/>
        <v>8</v>
      </c>
      <c r="M211" s="19" t="str">
        <f t="shared" ca="1" si="21"/>
        <v>INDCDEFFTF-34</v>
      </c>
      <c r="N211" s="23" t="str">
        <f t="shared" ca="1" si="22"/>
        <v>Chemical industry Saving Tech-Haulage Tractors, Trucks, Fishing boats 3.4y</v>
      </c>
      <c r="O211" s="23" t="s">
        <v>32</v>
      </c>
      <c r="P211" s="23" t="s">
        <v>33</v>
      </c>
      <c r="Q211" s="23"/>
      <c r="R211" s="23"/>
      <c r="S211" s="19" t="s">
        <v>34</v>
      </c>
      <c r="V211" s="16" t="str">
        <f t="shared" ca="1" si="24"/>
        <v>CD</v>
      </c>
      <c r="W211" s="14" t="str">
        <f t="shared" ca="1" si="24"/>
        <v>Chemical industry</v>
      </c>
      <c r="X211" s="3" t="str">
        <f>'EE investment costs'!D260</f>
        <v>TF-34</v>
      </c>
      <c r="Y211" s="3" t="str">
        <f>'EE investment costs'!E260</f>
        <v>Haulage Tractors, Trucks, Fishing boats</v>
      </c>
      <c r="AC211" s="123">
        <f>'EE investment costs'!C260</f>
        <v>3.4</v>
      </c>
      <c r="AD211" s="22"/>
    </row>
    <row r="212" spans="2:30">
      <c r="B212" s="14" t="str">
        <f t="shared" ca="1" si="20"/>
        <v>INDCDEFFMT-35</v>
      </c>
      <c r="C212" s="15" t="str">
        <f t="shared" ca="1" si="19"/>
        <v>ICDMT</v>
      </c>
      <c r="D212" s="16">
        <f>'EE investment costs'!$F$15</f>
        <v>2016</v>
      </c>
      <c r="E212" s="14">
        <f>VLOOKUP(X212,'EE investment costs'!$D$56:$R$656,15,0)</f>
        <v>5.75</v>
      </c>
      <c r="F212" s="17">
        <f ca="1">INDEX('EE investment costs'!$D$56:$R$656,MATCH(X212,'EE investment costs'!$D$56:$D$656,0),MATCH($V$8,'EE investment costs'!$D$56:$R$56,0))</f>
        <v>541.21630766002272</v>
      </c>
      <c r="I212" s="18">
        <v>1</v>
      </c>
      <c r="J212" s="18">
        <v>1</v>
      </c>
      <c r="K212" s="14">
        <f t="shared" ca="1" si="23"/>
        <v>7</v>
      </c>
      <c r="M212" s="19" t="str">
        <f t="shared" ca="1" si="21"/>
        <v>INDCDEFFMT-35</v>
      </c>
      <c r="N212" s="23" t="str">
        <f t="shared" ca="1" si="22"/>
        <v>Chemical industry Saving Tech-Heat Medium Temp. up to 150C 3.5y</v>
      </c>
      <c r="O212" s="23" t="s">
        <v>32</v>
      </c>
      <c r="P212" s="23" t="s">
        <v>33</v>
      </c>
      <c r="Q212" s="23"/>
      <c r="R212" s="23"/>
      <c r="S212" s="19" t="s">
        <v>34</v>
      </c>
      <c r="V212" s="16" t="str">
        <f t="shared" ca="1" si="24"/>
        <v>CD</v>
      </c>
      <c r="W212" s="14" t="str">
        <f t="shared" ca="1" si="24"/>
        <v>Chemical industry</v>
      </c>
      <c r="X212" s="3" t="str">
        <f>'EE investment costs'!D261</f>
        <v>MT-35</v>
      </c>
      <c r="Y212" s="3" t="str">
        <f>'EE investment costs'!E261</f>
        <v>Heat Medium Temp. up to 150C</v>
      </c>
      <c r="AC212" s="123">
        <f>'EE investment costs'!C261</f>
        <v>3.5</v>
      </c>
      <c r="AD212" s="22"/>
    </row>
    <row r="213" spans="2:30">
      <c r="B213" s="14" t="str">
        <f t="shared" ca="1" si="20"/>
        <v>INDCDEFFHT-35</v>
      </c>
      <c r="C213" s="15" t="str">
        <f t="shared" ca="1" si="19"/>
        <v>ICDHT</v>
      </c>
      <c r="D213" s="16">
        <f>'EE investment costs'!$F$15</f>
        <v>2016</v>
      </c>
      <c r="E213" s="14">
        <f>VLOOKUP(X213,'EE investment costs'!$D$56:$R$656,15,0)</f>
        <v>4.5999999999999996</v>
      </c>
      <c r="F213" s="17">
        <f ca="1">INDEX('EE investment costs'!$D$56:$R$656,MATCH(X213,'EE investment costs'!$D$56:$D$656,0),MATCH($V$8,'EE investment costs'!$D$56:$R$56,0))</f>
        <v>443.89489000581085</v>
      </c>
      <c r="I213" s="18">
        <v>1</v>
      </c>
      <c r="J213" s="18">
        <v>1</v>
      </c>
      <c r="K213" s="14">
        <f t="shared" ca="1" si="23"/>
        <v>8</v>
      </c>
      <c r="M213" s="19" t="str">
        <f t="shared" ca="1" si="21"/>
        <v>INDCDEFFHT-35</v>
      </c>
      <c r="N213" s="23" t="str">
        <f t="shared" ca="1" si="22"/>
        <v>Chemical industry Saving Tech-Heat High Temp. over 150C 3.5y</v>
      </c>
      <c r="O213" s="23" t="s">
        <v>32</v>
      </c>
      <c r="P213" s="23" t="s">
        <v>33</v>
      </c>
      <c r="Q213" s="23"/>
      <c r="R213" s="23"/>
      <c r="S213" s="19" t="s">
        <v>34</v>
      </c>
      <c r="V213" s="16" t="str">
        <f t="shared" ca="1" si="24"/>
        <v>CD</v>
      </c>
      <c r="W213" s="14" t="str">
        <f t="shared" ca="1" si="24"/>
        <v>Chemical industry</v>
      </c>
      <c r="X213" s="3" t="str">
        <f>'EE investment costs'!D262</f>
        <v>HT-35</v>
      </c>
      <c r="Y213" s="3" t="str">
        <f>'EE investment costs'!E262</f>
        <v>Heat High Temp. over 150C</v>
      </c>
      <c r="AC213" s="123">
        <f>'EE investment costs'!C262</f>
        <v>3.5</v>
      </c>
      <c r="AD213" s="22"/>
    </row>
    <row r="214" spans="2:30">
      <c r="B214" s="14" t="str">
        <f t="shared" ca="1" si="20"/>
        <v>INDCDEFFRH-35</v>
      </c>
      <c r="C214" s="15" t="str">
        <f t="shared" ca="1" si="19"/>
        <v>ICDRH</v>
      </c>
      <c r="D214" s="16">
        <f>'EE investment costs'!$F$15</f>
        <v>2016</v>
      </c>
      <c r="E214" s="14">
        <f>VLOOKUP(X214,'EE investment costs'!$D$56:$R$656,15,0)</f>
        <v>16</v>
      </c>
      <c r="F214" s="17">
        <f ca="1">INDEX('EE investment costs'!$D$56:$R$656,MATCH(X214,'EE investment costs'!$D$56:$D$656,0),MATCH($V$8,'EE investment costs'!$D$56:$R$56,0))</f>
        <v>0</v>
      </c>
      <c r="I214" s="18">
        <v>1</v>
      </c>
      <c r="J214" s="18">
        <v>1</v>
      </c>
      <c r="K214" s="14">
        <f t="shared" ca="1" si="23"/>
        <v>8</v>
      </c>
      <c r="M214" s="19" t="str">
        <f t="shared" ca="1" si="21"/>
        <v>INDCDEFFRH-35</v>
      </c>
      <c r="N214" s="23" t="str">
        <f t="shared" ca="1" si="22"/>
        <v>Chemical industry Saving Tech-Heat Room Heat 3.5y</v>
      </c>
      <c r="O214" s="23" t="s">
        <v>32</v>
      </c>
      <c r="P214" s="23" t="s">
        <v>33</v>
      </c>
      <c r="Q214" s="23"/>
      <c r="R214" s="23"/>
      <c r="S214" s="19" t="s">
        <v>34</v>
      </c>
      <c r="V214" s="16" t="str">
        <f t="shared" ca="1" si="24"/>
        <v>CD</v>
      </c>
      <c r="W214" s="14" t="str">
        <f t="shared" ca="1" si="24"/>
        <v>Chemical industry</v>
      </c>
      <c r="X214" s="3" t="str">
        <f>'EE investment costs'!D263</f>
        <v>RH-35</v>
      </c>
      <c r="Y214" s="3" t="str">
        <f>'EE investment costs'!E263</f>
        <v>Heat Room Heat</v>
      </c>
      <c r="AC214" s="123">
        <f>'EE investment costs'!C263</f>
        <v>3.5</v>
      </c>
      <c r="AD214" s="22"/>
    </row>
    <row r="215" spans="2:30">
      <c r="B215" s="14" t="str">
        <f t="shared" ca="1" si="20"/>
        <v>INDCDEFFLA-35</v>
      </c>
      <c r="C215" s="15" t="str">
        <f t="shared" ca="1" si="19"/>
        <v>ICDLA</v>
      </c>
      <c r="D215" s="16">
        <f>'EE investment costs'!$F$15</f>
        <v>2016</v>
      </c>
      <c r="E215" s="14">
        <f>VLOOKUP(X215,'EE investment costs'!$D$56:$R$656,15,0)</f>
        <v>3.7824999999999998</v>
      </c>
      <c r="F215" s="17">
        <f ca="1">INDEX('EE investment costs'!$D$56:$R$656,MATCH(X215,'EE investment costs'!$D$56:$D$656,0),MATCH($V$8,'EE investment costs'!$D$56:$R$56,0))</f>
        <v>1496.3124310703163</v>
      </c>
      <c r="I215" s="18">
        <v>1</v>
      </c>
      <c r="J215" s="18">
        <v>1</v>
      </c>
      <c r="K215" s="14">
        <f t="shared" ca="1" si="23"/>
        <v>0</v>
      </c>
      <c r="M215" s="19" t="str">
        <f t="shared" ca="1" si="21"/>
        <v>INDCDEFFLA-35</v>
      </c>
      <c r="N215" s="23" t="str">
        <f t="shared" ca="1" si="22"/>
        <v>Chemical industry Saving Tech-Light 3.5y</v>
      </c>
      <c r="O215" s="23" t="s">
        <v>32</v>
      </c>
      <c r="P215" s="23" t="s">
        <v>33</v>
      </c>
      <c r="Q215" s="23"/>
      <c r="R215" s="23"/>
      <c r="S215" s="19" t="s">
        <v>34</v>
      </c>
      <c r="V215" s="16" t="str">
        <f t="shared" ca="1" si="24"/>
        <v>CD</v>
      </c>
      <c r="W215" s="14" t="str">
        <f t="shared" ca="1" si="24"/>
        <v>Chemical industry</v>
      </c>
      <c r="X215" s="3" t="str">
        <f>'EE investment costs'!D264</f>
        <v>LA-35</v>
      </c>
      <c r="Y215" s="3" t="str">
        <f>'EE investment costs'!E264</f>
        <v>Light</v>
      </c>
      <c r="AC215" s="123">
        <f>'EE investment costs'!C264</f>
        <v>3.5</v>
      </c>
      <c r="AD215" s="22"/>
    </row>
    <row r="216" spans="2:30">
      <c r="B216" s="14" t="str">
        <f t="shared" ca="1" si="20"/>
        <v>INDCDEFFEM-35</v>
      </c>
      <c r="C216" s="15" t="str">
        <f t="shared" ca="1" si="19"/>
        <v>ICDEM</v>
      </c>
      <c r="D216" s="16">
        <f>'EE investment costs'!$F$15</f>
        <v>2016</v>
      </c>
      <c r="E216" s="14">
        <f>VLOOKUP(X216,'EE investment costs'!$D$56:$R$656,15,0)</f>
        <v>3.971625</v>
      </c>
      <c r="F216" s="17">
        <f ca="1">INDEX('EE investment costs'!$D$56:$R$656,MATCH(X216,'EE investment costs'!$D$56:$D$656,0),MATCH($V$8,'EE investment costs'!$D$56:$R$56,0))</f>
        <v>1446.4028074646878</v>
      </c>
      <c r="I216" s="18">
        <v>1</v>
      </c>
      <c r="J216" s="18">
        <v>1</v>
      </c>
      <c r="K216" s="14">
        <f t="shared" ca="1" si="23"/>
        <v>0</v>
      </c>
      <c r="M216" s="19" t="str">
        <f t="shared" ca="1" si="21"/>
        <v>INDCDEFFEM-35</v>
      </c>
      <c r="N216" s="23" t="str">
        <f t="shared" ca="1" si="22"/>
        <v>Chemical industry Saving Tech-Electric Motors 3.5y</v>
      </c>
      <c r="O216" s="23" t="s">
        <v>32</v>
      </c>
      <c r="P216" s="23" t="s">
        <v>33</v>
      </c>
      <c r="Q216" s="23"/>
      <c r="R216" s="23"/>
      <c r="S216" s="19" t="s">
        <v>34</v>
      </c>
      <c r="V216" s="16" t="str">
        <f t="shared" ca="1" si="24"/>
        <v>CD</v>
      </c>
      <c r="W216" s="14" t="str">
        <f t="shared" ca="1" si="24"/>
        <v>Chemical industry</v>
      </c>
      <c r="X216" s="3" t="str">
        <f>'EE investment costs'!D265</f>
        <v>EM-35</v>
      </c>
      <c r="Y216" s="3" t="str">
        <f>'EE investment costs'!E265</f>
        <v>Electric Motors</v>
      </c>
      <c r="AC216" s="123">
        <f>'EE investment costs'!C265</f>
        <v>3.5</v>
      </c>
      <c r="AD216" s="22"/>
    </row>
    <row r="217" spans="2:30">
      <c r="B217" s="14" t="str">
        <f t="shared" ca="1" si="20"/>
        <v>INDCDEFFTF-35</v>
      </c>
      <c r="C217" s="15" t="str">
        <f t="shared" ca="1" si="19"/>
        <v>ICDTF</v>
      </c>
      <c r="D217" s="16">
        <f>'EE investment costs'!$F$15</f>
        <v>2016</v>
      </c>
      <c r="E217" s="14">
        <f>VLOOKUP(X217,'EE investment costs'!$D$56:$R$656,15,0)</f>
        <v>13</v>
      </c>
      <c r="F217" s="17">
        <f ca="1">INDEX('EE investment costs'!$D$56:$R$656,MATCH(X217,'EE investment costs'!$D$56:$D$656,0),MATCH($V$8,'EE investment costs'!$D$56:$R$56,0))</f>
        <v>514.27985244470801</v>
      </c>
      <c r="I217" s="18">
        <v>1</v>
      </c>
      <c r="J217" s="18">
        <v>1</v>
      </c>
      <c r="K217" s="14">
        <f t="shared" ca="1" si="23"/>
        <v>7</v>
      </c>
      <c r="M217" s="19" t="str">
        <f t="shared" ca="1" si="21"/>
        <v>INDCDEFFTF-35</v>
      </c>
      <c r="N217" s="23" t="str">
        <f t="shared" ca="1" si="22"/>
        <v>Chemical industry Saving Tech-Haulage Tractors, Trucks, Fishing boats 3.5y</v>
      </c>
      <c r="O217" s="23" t="s">
        <v>32</v>
      </c>
      <c r="P217" s="23" t="s">
        <v>33</v>
      </c>
      <c r="Q217" s="23"/>
      <c r="R217" s="23"/>
      <c r="S217" s="19" t="s">
        <v>34</v>
      </c>
      <c r="V217" s="16" t="str">
        <f t="shared" ca="1" si="24"/>
        <v>CD</v>
      </c>
      <c r="W217" s="14" t="str">
        <f t="shared" ca="1" si="24"/>
        <v>Chemical industry</v>
      </c>
      <c r="X217" s="3" t="str">
        <f>'EE investment costs'!D266</f>
        <v>TF-35</v>
      </c>
      <c r="Y217" s="3" t="str">
        <f>'EE investment costs'!E266</f>
        <v>Haulage Tractors, Trucks, Fishing boats</v>
      </c>
      <c r="AC217" s="123">
        <f>'EE investment costs'!C266</f>
        <v>3.5</v>
      </c>
      <c r="AD217" s="22"/>
    </row>
    <row r="218" spans="2:30">
      <c r="B218" s="14" t="str">
        <f t="shared" ca="1" si="20"/>
        <v>INDCDEFFMT-36</v>
      </c>
      <c r="C218" s="15" t="str">
        <f t="shared" ca="1" si="19"/>
        <v>ICDMT</v>
      </c>
      <c r="D218" s="16">
        <f>'EE investment costs'!$F$15</f>
        <v>2016</v>
      </c>
      <c r="E218" s="14">
        <f>VLOOKUP(X218,'EE investment costs'!$D$56:$R$656,15,0)</f>
        <v>5.8</v>
      </c>
      <c r="F218" s="17">
        <f ca="1">INDEX('EE investment costs'!$D$56:$R$656,MATCH(X218,'EE investment costs'!$D$56:$D$656,0),MATCH($V$8,'EE investment costs'!$D$56:$R$56,0))</f>
        <v>551.55239215503423</v>
      </c>
      <c r="I218" s="18">
        <v>1</v>
      </c>
      <c r="J218" s="18">
        <v>1</v>
      </c>
      <c r="K218" s="14">
        <f t="shared" ca="1" si="23"/>
        <v>7</v>
      </c>
      <c r="M218" s="19" t="str">
        <f t="shared" ca="1" si="21"/>
        <v>INDCDEFFMT-36</v>
      </c>
      <c r="N218" s="23" t="str">
        <f t="shared" ca="1" si="22"/>
        <v>Chemical industry Saving Tech-Heat Medium Temp. up to 150C 3.6y</v>
      </c>
      <c r="O218" s="23" t="s">
        <v>32</v>
      </c>
      <c r="P218" s="23" t="s">
        <v>33</v>
      </c>
      <c r="Q218" s="23"/>
      <c r="R218" s="23"/>
      <c r="S218" s="19" t="s">
        <v>34</v>
      </c>
      <c r="V218" s="16" t="str">
        <f t="shared" ca="1" si="24"/>
        <v>CD</v>
      </c>
      <c r="W218" s="14" t="str">
        <f t="shared" ca="1" si="24"/>
        <v>Chemical industry</v>
      </c>
      <c r="X218" s="3" t="str">
        <f>'EE investment costs'!D267</f>
        <v>MT-36</v>
      </c>
      <c r="Y218" s="3" t="str">
        <f>'EE investment costs'!E267</f>
        <v>Heat Medium Temp. up to 150C</v>
      </c>
      <c r="AC218" s="123">
        <f>'EE investment costs'!C267</f>
        <v>3.6</v>
      </c>
      <c r="AD218" s="22"/>
    </row>
    <row r="219" spans="2:30">
      <c r="B219" s="14" t="str">
        <f t="shared" ca="1" si="20"/>
        <v>INDCDEFFHT-36</v>
      </c>
      <c r="C219" s="15" t="str">
        <f t="shared" ca="1" si="19"/>
        <v>ICDHT</v>
      </c>
      <c r="D219" s="16">
        <f>'EE investment costs'!$F$15</f>
        <v>2016</v>
      </c>
      <c r="E219" s="14">
        <f>VLOOKUP(X219,'EE investment costs'!$D$56:$R$656,15,0)</f>
        <v>4.6399999999999997</v>
      </c>
      <c r="F219" s="17">
        <f ca="1">INDEX('EE investment costs'!$D$56:$R$656,MATCH(X219,'EE investment costs'!$D$56:$D$656,0),MATCH($V$8,'EE investment costs'!$D$56:$R$56,0))</f>
        <v>450.27925102645423</v>
      </c>
      <c r="I219" s="18">
        <v>1</v>
      </c>
      <c r="J219" s="18">
        <v>1</v>
      </c>
      <c r="K219" s="14">
        <f t="shared" ca="1" si="23"/>
        <v>8</v>
      </c>
      <c r="M219" s="19" t="str">
        <f t="shared" ca="1" si="21"/>
        <v>INDCDEFFHT-36</v>
      </c>
      <c r="N219" s="23" t="str">
        <f t="shared" ca="1" si="22"/>
        <v>Chemical industry Saving Tech-Heat High Temp. over 150C 3.6y</v>
      </c>
      <c r="O219" s="23" t="s">
        <v>32</v>
      </c>
      <c r="P219" s="23" t="s">
        <v>33</v>
      </c>
      <c r="Q219" s="23"/>
      <c r="R219" s="23"/>
      <c r="S219" s="19" t="s">
        <v>34</v>
      </c>
      <c r="V219" s="16" t="str">
        <f t="shared" ca="1" si="24"/>
        <v>CD</v>
      </c>
      <c r="W219" s="14" t="str">
        <f t="shared" ca="1" si="24"/>
        <v>Chemical industry</v>
      </c>
      <c r="X219" s="3" t="str">
        <f>'EE investment costs'!D268</f>
        <v>HT-36</v>
      </c>
      <c r="Y219" s="3" t="str">
        <f>'EE investment costs'!E268</f>
        <v>Heat High Temp. over 150C</v>
      </c>
      <c r="AC219" s="123">
        <f>'EE investment costs'!C268</f>
        <v>3.6</v>
      </c>
      <c r="AD219" s="22"/>
    </row>
    <row r="220" spans="2:30">
      <c r="B220" s="14" t="str">
        <f t="shared" ca="1" si="20"/>
        <v>INDCDEFFRH-36</v>
      </c>
      <c r="C220" s="15" t="str">
        <f t="shared" ca="1" si="19"/>
        <v>ICDRH</v>
      </c>
      <c r="D220" s="16">
        <f>'EE investment costs'!$F$15</f>
        <v>2016</v>
      </c>
      <c r="E220" s="14">
        <f>VLOOKUP(X220,'EE investment costs'!$D$56:$R$656,15,0)</f>
        <v>16</v>
      </c>
      <c r="F220" s="17">
        <f ca="1">INDEX('EE investment costs'!$D$56:$R$656,MATCH(X220,'EE investment costs'!$D$56:$D$656,0),MATCH($V$8,'EE investment costs'!$D$56:$R$56,0))</f>
        <v>38.206075086040073</v>
      </c>
      <c r="I220" s="18">
        <v>1</v>
      </c>
      <c r="J220" s="18">
        <v>1</v>
      </c>
      <c r="K220" s="14">
        <f t="shared" ca="1" si="23"/>
        <v>8</v>
      </c>
      <c r="M220" s="19" t="str">
        <f t="shared" ca="1" si="21"/>
        <v>INDCDEFFRH-36</v>
      </c>
      <c r="N220" s="23" t="str">
        <f t="shared" ca="1" si="22"/>
        <v>Chemical industry Saving Tech-Heat Room Heat 3.6y</v>
      </c>
      <c r="O220" s="23" t="s">
        <v>32</v>
      </c>
      <c r="P220" s="23" t="s">
        <v>33</v>
      </c>
      <c r="Q220" s="23"/>
      <c r="R220" s="23"/>
      <c r="S220" s="19" t="s">
        <v>34</v>
      </c>
      <c r="V220" s="16" t="str">
        <f t="shared" ca="1" si="24"/>
        <v>CD</v>
      </c>
      <c r="W220" s="14" t="str">
        <f t="shared" ca="1" si="24"/>
        <v>Chemical industry</v>
      </c>
      <c r="X220" s="3" t="str">
        <f>'EE investment costs'!D269</f>
        <v>RH-36</v>
      </c>
      <c r="Y220" s="3" t="str">
        <f>'EE investment costs'!E269</f>
        <v>Heat Room Heat</v>
      </c>
      <c r="AC220" s="123">
        <f>'EE investment costs'!C269</f>
        <v>3.6</v>
      </c>
      <c r="AD220" s="22"/>
    </row>
    <row r="221" spans="2:30">
      <c r="B221" s="14" t="str">
        <f t="shared" ca="1" si="20"/>
        <v>INDCDEFFLA-36</v>
      </c>
      <c r="C221" s="15" t="str">
        <f t="shared" ca="1" si="19"/>
        <v>ICDLA</v>
      </c>
      <c r="D221" s="16">
        <f>'EE investment costs'!$F$15</f>
        <v>2016</v>
      </c>
      <c r="E221" s="14">
        <f>VLOOKUP(X221,'EE investment costs'!$D$56:$R$656,15,0)</f>
        <v>3.8079999999999998</v>
      </c>
      <c r="F221" s="17">
        <f ca="1">INDEX('EE investment costs'!$D$56:$R$656,MATCH(X221,'EE investment costs'!$D$56:$D$656,0),MATCH($V$8,'EE investment costs'!$D$56:$R$56,0))</f>
        <v>1511.6990543641725</v>
      </c>
      <c r="I221" s="18">
        <v>1</v>
      </c>
      <c r="J221" s="18">
        <v>1</v>
      </c>
      <c r="K221" s="14">
        <f t="shared" ca="1" si="23"/>
        <v>0</v>
      </c>
      <c r="M221" s="19" t="str">
        <f t="shared" ca="1" si="21"/>
        <v>INDCDEFFLA-36</v>
      </c>
      <c r="N221" s="23" t="str">
        <f t="shared" ca="1" si="22"/>
        <v>Chemical industry Saving Tech-Light 3.6y</v>
      </c>
      <c r="O221" s="23" t="s">
        <v>32</v>
      </c>
      <c r="P221" s="23" t="s">
        <v>33</v>
      </c>
      <c r="Q221" s="23"/>
      <c r="R221" s="23"/>
      <c r="S221" s="19" t="s">
        <v>34</v>
      </c>
      <c r="V221" s="16" t="str">
        <f t="shared" ca="1" si="24"/>
        <v>CD</v>
      </c>
      <c r="W221" s="14" t="str">
        <f t="shared" ca="1" si="24"/>
        <v>Chemical industry</v>
      </c>
      <c r="X221" s="3" t="str">
        <f>'EE investment costs'!D270</f>
        <v>LA-36</v>
      </c>
      <c r="Y221" s="3" t="str">
        <f>'EE investment costs'!E270</f>
        <v>Light</v>
      </c>
      <c r="AC221" s="123">
        <f>'EE investment costs'!C270</f>
        <v>3.6</v>
      </c>
      <c r="AD221" s="22"/>
    </row>
    <row r="222" spans="2:30">
      <c r="B222" s="14" t="str">
        <f t="shared" ca="1" si="20"/>
        <v>INDCDEFFEM-36</v>
      </c>
      <c r="C222" s="15" t="str">
        <f t="shared" ca="1" si="19"/>
        <v>ICDEM</v>
      </c>
      <c r="D222" s="16">
        <f>'EE investment costs'!$F$15</f>
        <v>2016</v>
      </c>
      <c r="E222" s="14">
        <f>VLOOKUP(X222,'EE investment costs'!$D$56:$R$656,15,0)</f>
        <v>3.9984000000000002</v>
      </c>
      <c r="F222" s="17">
        <f ca="1">INDEX('EE investment costs'!$D$56:$R$656,MATCH(X222,'EE investment costs'!$D$56:$D$656,0),MATCH($V$8,'EE investment costs'!$D$56:$R$56,0))</f>
        <v>1469.3024617967699</v>
      </c>
      <c r="I222" s="18">
        <v>1</v>
      </c>
      <c r="J222" s="18">
        <v>1</v>
      </c>
      <c r="K222" s="14">
        <f t="shared" ca="1" si="23"/>
        <v>0</v>
      </c>
      <c r="M222" s="19" t="str">
        <f t="shared" ca="1" si="21"/>
        <v>INDCDEFFEM-36</v>
      </c>
      <c r="N222" s="23" t="str">
        <f t="shared" ca="1" si="22"/>
        <v>Chemical industry Saving Tech-Electric Motors 3.6y</v>
      </c>
      <c r="O222" s="23" t="s">
        <v>32</v>
      </c>
      <c r="P222" s="23" t="s">
        <v>33</v>
      </c>
      <c r="Q222" s="23"/>
      <c r="R222" s="23"/>
      <c r="S222" s="19" t="s">
        <v>34</v>
      </c>
      <c r="V222" s="16" t="str">
        <f t="shared" ca="1" si="24"/>
        <v>CD</v>
      </c>
      <c r="W222" s="14" t="str">
        <f t="shared" ca="1" si="24"/>
        <v>Chemical industry</v>
      </c>
      <c r="X222" s="3" t="str">
        <f>'EE investment costs'!D271</f>
        <v>EM-36</v>
      </c>
      <c r="Y222" s="3" t="str">
        <f>'EE investment costs'!E271</f>
        <v>Electric Motors</v>
      </c>
      <c r="AC222" s="123">
        <f>'EE investment costs'!C271</f>
        <v>3.6</v>
      </c>
      <c r="AD222" s="22"/>
    </row>
    <row r="223" spans="2:30">
      <c r="B223" s="14" t="str">
        <f t="shared" ca="1" si="20"/>
        <v>INDCDEFFTF-36</v>
      </c>
      <c r="C223" s="15" t="str">
        <f t="shared" ca="1" si="19"/>
        <v>ICDTF</v>
      </c>
      <c r="D223" s="16">
        <f>'EE investment costs'!$F$15</f>
        <v>2016</v>
      </c>
      <c r="E223" s="14">
        <f>VLOOKUP(X223,'EE investment costs'!$D$56:$R$656,15,0)</f>
        <v>13.4</v>
      </c>
      <c r="F223" s="17">
        <f ca="1">INDEX('EE investment costs'!$D$56:$R$656,MATCH(X223,'EE investment costs'!$D$56:$D$656,0),MATCH($V$8,'EE investment costs'!$D$56:$R$56,0))</f>
        <v>528.97356251455687</v>
      </c>
      <c r="I223" s="18">
        <v>1</v>
      </c>
      <c r="J223" s="18">
        <v>1</v>
      </c>
      <c r="K223" s="14">
        <f t="shared" ca="1" si="23"/>
        <v>7</v>
      </c>
      <c r="M223" s="19" t="str">
        <f t="shared" ca="1" si="21"/>
        <v>INDCDEFFTF-36</v>
      </c>
      <c r="N223" s="23" t="str">
        <f t="shared" ca="1" si="22"/>
        <v>Chemical industry Saving Tech-Haulage Tractors, Trucks, Fishing boats 3.6y</v>
      </c>
      <c r="O223" s="23" t="s">
        <v>32</v>
      </c>
      <c r="P223" s="23" t="s">
        <v>33</v>
      </c>
      <c r="Q223" s="23"/>
      <c r="R223" s="23"/>
      <c r="S223" s="19" t="s">
        <v>34</v>
      </c>
      <c r="V223" s="16" t="str">
        <f t="shared" ca="1" si="24"/>
        <v>CD</v>
      </c>
      <c r="W223" s="14" t="str">
        <f t="shared" ca="1" si="24"/>
        <v>Chemical industry</v>
      </c>
      <c r="X223" s="3" t="str">
        <f>'EE investment costs'!D272</f>
        <v>TF-36</v>
      </c>
      <c r="Y223" s="3" t="str">
        <f>'EE investment costs'!E272</f>
        <v>Haulage Tractors, Trucks, Fishing boats</v>
      </c>
      <c r="AC223" s="123">
        <f>'EE investment costs'!C272</f>
        <v>3.6</v>
      </c>
      <c r="AD223" s="22"/>
    </row>
    <row r="224" spans="2:30">
      <c r="B224" s="14" t="str">
        <f t="shared" ca="1" si="20"/>
        <v>INDCDEFFMT-37</v>
      </c>
      <c r="C224" s="15" t="str">
        <f t="shared" ca="1" si="19"/>
        <v>ICDMT</v>
      </c>
      <c r="D224" s="16">
        <f>'EE investment costs'!$F$15</f>
        <v>2016</v>
      </c>
      <c r="E224" s="14">
        <f>VLOOKUP(X224,'EE investment costs'!$D$56:$R$656,15,0)</f>
        <v>5.85</v>
      </c>
      <c r="F224" s="17">
        <f ca="1">INDEX('EE investment costs'!$D$56:$R$656,MATCH(X224,'EE investment costs'!$D$56:$D$656,0),MATCH($V$8,'EE investment costs'!$D$56:$R$56,0))</f>
        <v>561.88847665004585</v>
      </c>
      <c r="I224" s="18">
        <v>1</v>
      </c>
      <c r="J224" s="18">
        <v>1</v>
      </c>
      <c r="K224" s="14">
        <f t="shared" ca="1" si="23"/>
        <v>7</v>
      </c>
      <c r="L224" s="26"/>
      <c r="M224" s="19" t="str">
        <f t="shared" ca="1" si="21"/>
        <v>INDCDEFFMT-37</v>
      </c>
      <c r="N224" s="23" t="str">
        <f t="shared" ca="1" si="22"/>
        <v>Chemical industry Saving Tech-Heat Medium Temp. up to 150C 3.7y</v>
      </c>
      <c r="O224" s="23" t="s">
        <v>32</v>
      </c>
      <c r="P224" s="23" t="s">
        <v>33</v>
      </c>
      <c r="Q224" s="23"/>
      <c r="R224" s="23"/>
      <c r="S224" s="19" t="s">
        <v>34</v>
      </c>
      <c r="V224" s="16" t="str">
        <f t="shared" ca="1" si="24"/>
        <v>CD</v>
      </c>
      <c r="W224" s="14" t="str">
        <f t="shared" ca="1" si="24"/>
        <v>Chemical industry</v>
      </c>
      <c r="X224" s="3" t="str">
        <f>'EE investment costs'!D273</f>
        <v>MT-37</v>
      </c>
      <c r="Y224" s="3" t="str">
        <f>'EE investment costs'!E273</f>
        <v>Heat Medium Temp. up to 150C</v>
      </c>
      <c r="AC224" s="123">
        <f>'EE investment costs'!C273</f>
        <v>3.7</v>
      </c>
      <c r="AD224" s="22"/>
    </row>
    <row r="225" spans="2:30">
      <c r="B225" s="14" t="str">
        <f t="shared" ca="1" si="20"/>
        <v>INDCDEFFHT-37</v>
      </c>
      <c r="C225" s="15" t="str">
        <f t="shared" ca="1" si="19"/>
        <v>ICDHT</v>
      </c>
      <c r="D225" s="16">
        <f>'EE investment costs'!$F$15</f>
        <v>2016</v>
      </c>
      <c r="E225" s="14">
        <f>VLOOKUP(X225,'EE investment costs'!$D$56:$R$656,15,0)</f>
        <v>4.68</v>
      </c>
      <c r="F225" s="17">
        <f ca="1">INDEX('EE investment costs'!$D$56:$R$656,MATCH(X225,'EE investment costs'!$D$56:$D$656,0),MATCH($V$8,'EE investment costs'!$D$56:$R$56,0))</f>
        <v>456.66361204709767</v>
      </c>
      <c r="I225" s="18">
        <v>1</v>
      </c>
      <c r="J225" s="18">
        <v>1</v>
      </c>
      <c r="K225" s="14">
        <f t="shared" ca="1" si="23"/>
        <v>8</v>
      </c>
      <c r="L225" s="26"/>
      <c r="M225" s="19" t="str">
        <f t="shared" ca="1" si="21"/>
        <v>INDCDEFFHT-37</v>
      </c>
      <c r="N225" s="23" t="str">
        <f t="shared" ca="1" si="22"/>
        <v>Chemical industry Saving Tech-Heat High Temp. over 150C 3.7y</v>
      </c>
      <c r="O225" s="23" t="s">
        <v>32</v>
      </c>
      <c r="P225" s="23" t="s">
        <v>33</v>
      </c>
      <c r="Q225" s="23"/>
      <c r="R225" s="23"/>
      <c r="S225" s="19" t="s">
        <v>34</v>
      </c>
      <c r="V225" s="16" t="str">
        <f t="shared" ca="1" si="24"/>
        <v>CD</v>
      </c>
      <c r="W225" s="14" t="str">
        <f t="shared" ca="1" si="24"/>
        <v>Chemical industry</v>
      </c>
      <c r="X225" s="3" t="str">
        <f>'EE investment costs'!D274</f>
        <v>HT-37</v>
      </c>
      <c r="Y225" s="3" t="str">
        <f>'EE investment costs'!E274</f>
        <v>Heat High Temp. over 150C</v>
      </c>
      <c r="AC225" s="123">
        <f>'EE investment costs'!C274</f>
        <v>3.7</v>
      </c>
      <c r="AD225" s="22"/>
    </row>
    <row r="226" spans="2:30">
      <c r="B226" s="14" t="str">
        <f t="shared" ca="1" si="20"/>
        <v>INDCDEFFRH-37</v>
      </c>
      <c r="C226" s="15" t="str">
        <f t="shared" ca="1" si="19"/>
        <v>ICDRH</v>
      </c>
      <c r="D226" s="16">
        <f>'EE investment costs'!$F$15</f>
        <v>2016</v>
      </c>
      <c r="E226" s="14">
        <f>VLOOKUP(X226,'EE investment costs'!$D$56:$R$656,15,0)</f>
        <v>16</v>
      </c>
      <c r="F226" s="17">
        <f ca="1">INDEX('EE investment costs'!$D$56:$R$656,MATCH(X226,'EE investment costs'!$D$56:$D$656,0),MATCH($V$8,'EE investment costs'!$D$56:$R$56,0))</f>
        <v>76.412150172080146</v>
      </c>
      <c r="I226" s="18">
        <v>1</v>
      </c>
      <c r="J226" s="18">
        <v>1</v>
      </c>
      <c r="K226" s="14">
        <f t="shared" ca="1" si="23"/>
        <v>8</v>
      </c>
      <c r="L226" s="26"/>
      <c r="M226" s="19" t="str">
        <f t="shared" ca="1" si="21"/>
        <v>INDCDEFFRH-37</v>
      </c>
      <c r="N226" s="23" t="str">
        <f t="shared" ca="1" si="22"/>
        <v>Chemical industry Saving Tech-Heat Room Heat 3.7y</v>
      </c>
      <c r="O226" s="23" t="s">
        <v>32</v>
      </c>
      <c r="P226" s="23" t="s">
        <v>33</v>
      </c>
      <c r="Q226" s="23"/>
      <c r="R226" s="23"/>
      <c r="S226" s="19" t="s">
        <v>34</v>
      </c>
      <c r="V226" s="16" t="str">
        <f t="shared" ca="1" si="24"/>
        <v>CD</v>
      </c>
      <c r="W226" s="14" t="str">
        <f t="shared" ca="1" si="24"/>
        <v>Chemical industry</v>
      </c>
      <c r="X226" s="3" t="str">
        <f>'EE investment costs'!D275</f>
        <v>RH-37</v>
      </c>
      <c r="Y226" s="3" t="str">
        <f>'EE investment costs'!E275</f>
        <v>Heat Room Heat</v>
      </c>
      <c r="AC226" s="123">
        <f>'EE investment costs'!C275</f>
        <v>3.7</v>
      </c>
      <c r="AD226" s="22"/>
    </row>
    <row r="227" spans="2:30">
      <c r="B227" s="14" t="str">
        <f t="shared" ca="1" si="20"/>
        <v>INDCDEFFLA-37</v>
      </c>
      <c r="C227" s="15" t="str">
        <f t="shared" ca="1" si="19"/>
        <v>ICDLA</v>
      </c>
      <c r="D227" s="16">
        <f>'EE investment costs'!$F$15</f>
        <v>2016</v>
      </c>
      <c r="E227" s="14">
        <f>VLOOKUP(X227,'EE investment costs'!$D$56:$R$656,15,0)</f>
        <v>3.8334999999999999</v>
      </c>
      <c r="F227" s="17">
        <f ca="1">INDEX('EE investment costs'!$D$56:$R$656,MATCH(X227,'EE investment costs'!$D$56:$D$656,0),MATCH($V$8,'EE investment costs'!$D$56:$R$56,0))</f>
        <v>1527.0856776580288</v>
      </c>
      <c r="I227" s="18">
        <v>1</v>
      </c>
      <c r="J227" s="18">
        <v>1</v>
      </c>
      <c r="K227" s="14">
        <f t="shared" ca="1" si="23"/>
        <v>0</v>
      </c>
      <c r="L227" s="26"/>
      <c r="M227" s="19" t="str">
        <f t="shared" ca="1" si="21"/>
        <v>INDCDEFFLA-37</v>
      </c>
      <c r="N227" s="23" t="str">
        <f t="shared" ca="1" si="22"/>
        <v>Chemical industry Saving Tech-Light 3.7y</v>
      </c>
      <c r="O227" s="23" t="s">
        <v>32</v>
      </c>
      <c r="P227" s="23" t="s">
        <v>33</v>
      </c>
      <c r="Q227" s="23"/>
      <c r="R227" s="23"/>
      <c r="S227" s="19" t="s">
        <v>34</v>
      </c>
      <c r="V227" s="16" t="str">
        <f t="shared" ca="1" si="24"/>
        <v>CD</v>
      </c>
      <c r="W227" s="14" t="str">
        <f t="shared" ca="1" si="24"/>
        <v>Chemical industry</v>
      </c>
      <c r="X227" s="3" t="str">
        <f>'EE investment costs'!D276</f>
        <v>LA-37</v>
      </c>
      <c r="Y227" s="3" t="str">
        <f>'EE investment costs'!E276</f>
        <v>Light</v>
      </c>
      <c r="AC227" s="123">
        <f>'EE investment costs'!C276</f>
        <v>3.7</v>
      </c>
      <c r="AD227" s="22"/>
    </row>
    <row r="228" spans="2:30">
      <c r="B228" s="14" t="str">
        <f t="shared" ca="1" si="20"/>
        <v>INDCDEFFEM-37</v>
      </c>
      <c r="C228" s="15" t="str">
        <f t="shared" ca="1" si="19"/>
        <v>ICDEM</v>
      </c>
      <c r="D228" s="16">
        <f>'EE investment costs'!$F$15</f>
        <v>2016</v>
      </c>
      <c r="E228" s="14">
        <f>VLOOKUP(X228,'EE investment costs'!$D$56:$R$656,15,0)</f>
        <v>4.0251749999999999</v>
      </c>
      <c r="F228" s="17">
        <f ca="1">INDEX('EE investment costs'!$D$56:$R$656,MATCH(X228,'EE investment costs'!$D$56:$D$656,0),MATCH($V$8,'EE investment costs'!$D$56:$R$56,0))</f>
        <v>1492.2021161288519</v>
      </c>
      <c r="I228" s="18">
        <v>1</v>
      </c>
      <c r="J228" s="18">
        <v>1</v>
      </c>
      <c r="K228" s="14">
        <f t="shared" ca="1" si="23"/>
        <v>0</v>
      </c>
      <c r="L228" s="26"/>
      <c r="M228" s="19" t="str">
        <f t="shared" ca="1" si="21"/>
        <v>INDCDEFFEM-37</v>
      </c>
      <c r="N228" s="23" t="str">
        <f t="shared" ca="1" si="22"/>
        <v>Chemical industry Saving Tech-Electric Motors 3.7y</v>
      </c>
      <c r="O228" s="23" t="s">
        <v>32</v>
      </c>
      <c r="P228" s="23" t="s">
        <v>33</v>
      </c>
      <c r="Q228" s="23"/>
      <c r="R228" s="23"/>
      <c r="S228" s="19" t="s">
        <v>34</v>
      </c>
      <c r="V228" s="16" t="str">
        <f t="shared" ca="1" si="24"/>
        <v>CD</v>
      </c>
      <c r="W228" s="14" t="str">
        <f t="shared" ca="1" si="24"/>
        <v>Chemical industry</v>
      </c>
      <c r="X228" s="3" t="str">
        <f>'EE investment costs'!D277</f>
        <v>EM-37</v>
      </c>
      <c r="Y228" s="3" t="str">
        <f>'EE investment costs'!E277</f>
        <v>Electric Motors</v>
      </c>
      <c r="AC228" s="123">
        <f>'EE investment costs'!C277</f>
        <v>3.7</v>
      </c>
      <c r="AD228" s="22"/>
    </row>
    <row r="229" spans="2:30">
      <c r="B229" s="14" t="str">
        <f t="shared" ca="1" si="20"/>
        <v>INDCDEFFTF-37</v>
      </c>
      <c r="C229" s="15" t="str">
        <f t="shared" ca="1" si="19"/>
        <v>ICDTF</v>
      </c>
      <c r="D229" s="16">
        <f>'EE investment costs'!$F$15</f>
        <v>2016</v>
      </c>
      <c r="E229" s="14">
        <f>VLOOKUP(X229,'EE investment costs'!$D$56:$R$656,15,0)</f>
        <v>13.8</v>
      </c>
      <c r="F229" s="17">
        <f ca="1">INDEX('EE investment costs'!$D$56:$R$656,MATCH(X229,'EE investment costs'!$D$56:$D$656,0),MATCH($V$8,'EE investment costs'!$D$56:$R$56,0))</f>
        <v>543.66727258440562</v>
      </c>
      <c r="I229" s="18">
        <v>1</v>
      </c>
      <c r="J229" s="18">
        <v>1</v>
      </c>
      <c r="K229" s="14">
        <f t="shared" ca="1" si="23"/>
        <v>7</v>
      </c>
      <c r="L229" s="26"/>
      <c r="M229" s="19" t="str">
        <f t="shared" ca="1" si="21"/>
        <v>INDCDEFFTF-37</v>
      </c>
      <c r="N229" s="23" t="str">
        <f t="shared" ca="1" si="22"/>
        <v>Chemical industry Saving Tech-Haulage Tractors, Trucks, Fishing boats 3.7y</v>
      </c>
      <c r="O229" s="23" t="s">
        <v>32</v>
      </c>
      <c r="P229" s="23" t="s">
        <v>33</v>
      </c>
      <c r="Q229" s="23"/>
      <c r="R229" s="23"/>
      <c r="S229" s="19" t="s">
        <v>34</v>
      </c>
      <c r="V229" s="16" t="str">
        <f t="shared" ca="1" si="24"/>
        <v>CD</v>
      </c>
      <c r="W229" s="14" t="str">
        <f t="shared" ca="1" si="24"/>
        <v>Chemical industry</v>
      </c>
      <c r="X229" s="3" t="str">
        <f>'EE investment costs'!D278</f>
        <v>TF-37</v>
      </c>
      <c r="Y229" s="3" t="str">
        <f>'EE investment costs'!E278</f>
        <v>Haulage Tractors, Trucks, Fishing boats</v>
      </c>
      <c r="AC229" s="123">
        <f>'EE investment costs'!C278</f>
        <v>3.7</v>
      </c>
      <c r="AD229" s="22"/>
    </row>
    <row r="230" spans="2:30">
      <c r="B230" s="14" t="str">
        <f t="shared" ca="1" si="20"/>
        <v>INDCDEFFMT-38</v>
      </c>
      <c r="C230" s="15" t="str">
        <f t="shared" ca="1" si="19"/>
        <v>ICDMT</v>
      </c>
      <c r="D230" s="16">
        <f>'EE investment costs'!$F$15</f>
        <v>2016</v>
      </c>
      <c r="E230" s="14">
        <f>VLOOKUP(X230,'EE investment costs'!$D$56:$R$656,15,0)</f>
        <v>5.9</v>
      </c>
      <c r="F230" s="17">
        <f ca="1">INDEX('EE investment costs'!$D$56:$R$656,MATCH(X230,'EE investment costs'!$D$56:$D$656,0),MATCH($V$8,'EE investment costs'!$D$56:$R$56,0))</f>
        <v>572.22456114505724</v>
      </c>
      <c r="I230" s="18">
        <v>1</v>
      </c>
      <c r="J230" s="18">
        <v>1</v>
      </c>
      <c r="K230" s="14">
        <f t="shared" ca="1" si="23"/>
        <v>7</v>
      </c>
      <c r="L230" s="26"/>
      <c r="M230" s="19" t="str">
        <f t="shared" ca="1" si="21"/>
        <v>INDCDEFFMT-38</v>
      </c>
      <c r="N230" s="23" t="str">
        <f t="shared" ca="1" si="22"/>
        <v>Chemical industry Saving Tech-Heat Medium Temp. up to 150C 3.8y</v>
      </c>
      <c r="O230" s="23" t="s">
        <v>32</v>
      </c>
      <c r="P230" s="23" t="s">
        <v>33</v>
      </c>
      <c r="Q230" s="23"/>
      <c r="R230" s="23"/>
      <c r="S230" s="19" t="s">
        <v>34</v>
      </c>
      <c r="V230" s="16" t="str">
        <f t="shared" ca="1" si="24"/>
        <v>CD</v>
      </c>
      <c r="W230" s="14" t="str">
        <f t="shared" ca="1" si="24"/>
        <v>Chemical industry</v>
      </c>
      <c r="X230" s="3" t="str">
        <f>'EE investment costs'!D279</f>
        <v>MT-38</v>
      </c>
      <c r="Y230" s="3" t="str">
        <f>'EE investment costs'!E279</f>
        <v>Heat Medium Temp. up to 150C</v>
      </c>
      <c r="AC230" s="123">
        <f>'EE investment costs'!C279</f>
        <v>3.8</v>
      </c>
      <c r="AD230" s="22"/>
    </row>
    <row r="231" spans="2:30">
      <c r="B231" s="14" t="str">
        <f t="shared" ca="1" si="20"/>
        <v>INDCDEFFHT-38</v>
      </c>
      <c r="C231" s="15" t="str">
        <f t="shared" ca="1" si="19"/>
        <v>ICDHT</v>
      </c>
      <c r="D231" s="16">
        <f>'EE investment costs'!$F$15</f>
        <v>2016</v>
      </c>
      <c r="E231" s="14">
        <f>VLOOKUP(X231,'EE investment costs'!$D$56:$R$656,15,0)</f>
        <v>4.7199999999999989</v>
      </c>
      <c r="F231" s="17">
        <f ca="1">INDEX('EE investment costs'!$D$56:$R$656,MATCH(X231,'EE investment costs'!$D$56:$D$656,0),MATCH($V$8,'EE investment costs'!$D$56:$R$56,0))</f>
        <v>463.04797306774117</v>
      </c>
      <c r="I231" s="18">
        <v>1</v>
      </c>
      <c r="J231" s="18">
        <v>1</v>
      </c>
      <c r="K231" s="14">
        <f t="shared" ca="1" si="23"/>
        <v>8</v>
      </c>
      <c r="L231" s="26"/>
      <c r="M231" s="19" t="str">
        <f t="shared" ca="1" si="21"/>
        <v>INDCDEFFHT-38</v>
      </c>
      <c r="N231" s="23" t="str">
        <f t="shared" ca="1" si="22"/>
        <v>Chemical industry Saving Tech-Heat High Temp. over 150C 3.8y</v>
      </c>
      <c r="O231" s="23" t="s">
        <v>32</v>
      </c>
      <c r="P231" s="23" t="s">
        <v>33</v>
      </c>
      <c r="Q231" s="23"/>
      <c r="R231" s="23"/>
      <c r="S231" s="19" t="s">
        <v>34</v>
      </c>
      <c r="V231" s="16" t="str">
        <f t="shared" ca="1" si="24"/>
        <v>CD</v>
      </c>
      <c r="W231" s="14" t="str">
        <f t="shared" ca="1" si="24"/>
        <v>Chemical industry</v>
      </c>
      <c r="X231" s="3" t="str">
        <f>'EE investment costs'!D280</f>
        <v>HT-38</v>
      </c>
      <c r="Y231" s="3" t="str">
        <f>'EE investment costs'!E280</f>
        <v>Heat High Temp. over 150C</v>
      </c>
      <c r="AC231" s="123">
        <f>'EE investment costs'!C280</f>
        <v>3.8</v>
      </c>
      <c r="AD231" s="22"/>
    </row>
    <row r="232" spans="2:30">
      <c r="B232" s="14" t="str">
        <f t="shared" ca="1" si="20"/>
        <v>INDCDEFFRH-38</v>
      </c>
      <c r="C232" s="15" t="str">
        <f t="shared" ca="1" si="19"/>
        <v>ICDRH</v>
      </c>
      <c r="D232" s="16">
        <f>'EE investment costs'!$F$15</f>
        <v>2016</v>
      </c>
      <c r="E232" s="14">
        <f>VLOOKUP(X232,'EE investment costs'!$D$56:$R$656,15,0)</f>
        <v>16</v>
      </c>
      <c r="F232" s="17">
        <f ca="1">INDEX('EE investment costs'!$D$56:$R$656,MATCH(X232,'EE investment costs'!$D$56:$D$656,0),MATCH($V$8,'EE investment costs'!$D$56:$R$56,0))</f>
        <v>114.61822525812022</v>
      </c>
      <c r="I232" s="18">
        <v>1</v>
      </c>
      <c r="J232" s="18">
        <v>1</v>
      </c>
      <c r="K232" s="14">
        <f t="shared" ca="1" si="23"/>
        <v>8</v>
      </c>
      <c r="L232" s="26"/>
      <c r="M232" s="19" t="str">
        <f t="shared" ca="1" si="21"/>
        <v>INDCDEFFRH-38</v>
      </c>
      <c r="N232" s="23" t="str">
        <f t="shared" ca="1" si="22"/>
        <v>Chemical industry Saving Tech-Heat Room Heat 3.8y</v>
      </c>
      <c r="O232" s="23" t="s">
        <v>32</v>
      </c>
      <c r="P232" s="23" t="s">
        <v>33</v>
      </c>
      <c r="Q232" s="23"/>
      <c r="R232" s="23"/>
      <c r="S232" s="19" t="s">
        <v>34</v>
      </c>
      <c r="V232" s="16" t="str">
        <f t="shared" ca="1" si="24"/>
        <v>CD</v>
      </c>
      <c r="W232" s="14" t="str">
        <f t="shared" ca="1" si="24"/>
        <v>Chemical industry</v>
      </c>
      <c r="X232" s="3" t="str">
        <f>'EE investment costs'!D281</f>
        <v>RH-38</v>
      </c>
      <c r="Y232" s="3" t="str">
        <f>'EE investment costs'!E281</f>
        <v>Heat Room Heat</v>
      </c>
      <c r="AC232" s="123">
        <f>'EE investment costs'!C281</f>
        <v>3.8</v>
      </c>
      <c r="AD232" s="22"/>
    </row>
    <row r="233" spans="2:30">
      <c r="B233" s="14" t="str">
        <f t="shared" ca="1" si="20"/>
        <v>INDCDEFFLA-38</v>
      </c>
      <c r="C233" s="15" t="str">
        <f t="shared" ca="1" si="19"/>
        <v>ICDLA</v>
      </c>
      <c r="D233" s="16">
        <f>'EE investment costs'!$F$15</f>
        <v>2016</v>
      </c>
      <c r="E233" s="14">
        <f>VLOOKUP(X233,'EE investment costs'!$D$56:$R$656,15,0)</f>
        <v>3.8589999999999995</v>
      </c>
      <c r="F233" s="17">
        <f ca="1">INDEX('EE investment costs'!$D$56:$R$656,MATCH(X233,'EE investment costs'!$D$56:$D$656,0),MATCH($V$8,'EE investment costs'!$D$56:$R$56,0))</f>
        <v>1542.472300951885</v>
      </c>
      <c r="I233" s="18">
        <v>1</v>
      </c>
      <c r="J233" s="18">
        <v>1</v>
      </c>
      <c r="K233" s="14">
        <f t="shared" ca="1" si="23"/>
        <v>0</v>
      </c>
      <c r="L233" s="26"/>
      <c r="M233" s="19" t="str">
        <f t="shared" ca="1" si="21"/>
        <v>INDCDEFFLA-38</v>
      </c>
      <c r="N233" s="23" t="str">
        <f t="shared" ca="1" si="22"/>
        <v>Chemical industry Saving Tech-Light 3.8y</v>
      </c>
      <c r="O233" s="23" t="s">
        <v>32</v>
      </c>
      <c r="P233" s="23" t="s">
        <v>33</v>
      </c>
      <c r="Q233" s="23"/>
      <c r="R233" s="23"/>
      <c r="S233" s="19" t="s">
        <v>34</v>
      </c>
      <c r="V233" s="16" t="str">
        <f t="shared" ca="1" si="24"/>
        <v>CD</v>
      </c>
      <c r="W233" s="14" t="str">
        <f t="shared" ca="1" si="24"/>
        <v>Chemical industry</v>
      </c>
      <c r="X233" s="3" t="str">
        <f>'EE investment costs'!D282</f>
        <v>LA-38</v>
      </c>
      <c r="Y233" s="3" t="str">
        <f>'EE investment costs'!E282</f>
        <v>Light</v>
      </c>
      <c r="AC233" s="123">
        <f>'EE investment costs'!C282</f>
        <v>3.8</v>
      </c>
      <c r="AD233" s="22"/>
    </row>
    <row r="234" spans="2:30">
      <c r="B234" s="14" t="str">
        <f t="shared" ca="1" si="20"/>
        <v>INDCDEFFEM-38</v>
      </c>
      <c r="C234" s="15" t="str">
        <f t="shared" ca="1" si="19"/>
        <v>ICDEM</v>
      </c>
      <c r="D234" s="16">
        <f>'EE investment costs'!$F$15</f>
        <v>2016</v>
      </c>
      <c r="E234" s="14">
        <f>VLOOKUP(X234,'EE investment costs'!$D$56:$R$656,15,0)</f>
        <v>4.0519499999999997</v>
      </c>
      <c r="F234" s="17">
        <f ca="1">INDEX('EE investment costs'!$D$56:$R$656,MATCH(X234,'EE investment costs'!$D$56:$D$656,0),MATCH($V$8,'EE investment costs'!$D$56:$R$56,0))</f>
        <v>1515.1017704609339</v>
      </c>
      <c r="I234" s="18">
        <v>1</v>
      </c>
      <c r="J234" s="18">
        <v>1</v>
      </c>
      <c r="K234" s="14">
        <f t="shared" ca="1" si="23"/>
        <v>0</v>
      </c>
      <c r="L234" s="26"/>
      <c r="M234" s="19" t="str">
        <f t="shared" ca="1" si="21"/>
        <v>INDCDEFFEM-38</v>
      </c>
      <c r="N234" s="23" t="str">
        <f t="shared" ca="1" si="22"/>
        <v>Chemical industry Saving Tech-Electric Motors 3.8y</v>
      </c>
      <c r="O234" s="23" t="s">
        <v>32</v>
      </c>
      <c r="P234" s="23" t="s">
        <v>33</v>
      </c>
      <c r="Q234" s="23"/>
      <c r="R234" s="23"/>
      <c r="S234" s="19" t="s">
        <v>34</v>
      </c>
      <c r="V234" s="16" t="str">
        <f t="shared" ca="1" si="24"/>
        <v>CD</v>
      </c>
      <c r="W234" s="14" t="str">
        <f t="shared" ca="1" si="24"/>
        <v>Chemical industry</v>
      </c>
      <c r="X234" s="3" t="str">
        <f>'EE investment costs'!D283</f>
        <v>EM-38</v>
      </c>
      <c r="Y234" s="3" t="str">
        <f>'EE investment costs'!E283</f>
        <v>Electric Motors</v>
      </c>
      <c r="AC234" s="123">
        <f>'EE investment costs'!C283</f>
        <v>3.8</v>
      </c>
      <c r="AD234" s="22"/>
    </row>
    <row r="235" spans="2:30">
      <c r="B235" s="14" t="str">
        <f t="shared" ca="1" si="20"/>
        <v>INDCDEFFTF-38</v>
      </c>
      <c r="C235" s="15" t="str">
        <f t="shared" ca="1" si="19"/>
        <v>ICDTF</v>
      </c>
      <c r="D235" s="16">
        <f>'EE investment costs'!$F$15</f>
        <v>2016</v>
      </c>
      <c r="E235" s="14">
        <f>VLOOKUP(X235,'EE investment costs'!$D$56:$R$656,15,0)</f>
        <v>14.2</v>
      </c>
      <c r="F235" s="17">
        <f ca="1">INDEX('EE investment costs'!$D$56:$R$656,MATCH(X235,'EE investment costs'!$D$56:$D$656,0),MATCH($V$8,'EE investment costs'!$D$56:$R$56,0))</f>
        <v>558.36098265425449</v>
      </c>
      <c r="I235" s="18">
        <v>1</v>
      </c>
      <c r="J235" s="18">
        <v>1</v>
      </c>
      <c r="K235" s="14">
        <f t="shared" ca="1" si="23"/>
        <v>7</v>
      </c>
      <c r="L235" s="26"/>
      <c r="M235" s="19" t="str">
        <f t="shared" ca="1" si="21"/>
        <v>INDCDEFFTF-38</v>
      </c>
      <c r="N235" s="23" t="str">
        <f t="shared" ca="1" si="22"/>
        <v>Chemical industry Saving Tech-Haulage Tractors, Trucks, Fishing boats 3.8y</v>
      </c>
      <c r="O235" s="23" t="s">
        <v>32</v>
      </c>
      <c r="P235" s="23" t="s">
        <v>33</v>
      </c>
      <c r="Q235" s="23"/>
      <c r="R235" s="23"/>
      <c r="S235" s="19" t="s">
        <v>34</v>
      </c>
      <c r="V235" s="16" t="str">
        <f t="shared" ca="1" si="24"/>
        <v>CD</v>
      </c>
      <c r="W235" s="14" t="str">
        <f t="shared" ca="1" si="24"/>
        <v>Chemical industry</v>
      </c>
      <c r="X235" s="3" t="str">
        <f>'EE investment costs'!D284</f>
        <v>TF-38</v>
      </c>
      <c r="Y235" s="3" t="str">
        <f>'EE investment costs'!E284</f>
        <v>Haulage Tractors, Trucks, Fishing boats</v>
      </c>
      <c r="AC235" s="123">
        <f>'EE investment costs'!C284</f>
        <v>3.8</v>
      </c>
      <c r="AD235" s="22"/>
    </row>
    <row r="236" spans="2:30">
      <c r="B236" s="14" t="str">
        <f t="shared" ca="1" si="20"/>
        <v>INDCDEFFMT-39</v>
      </c>
      <c r="C236" s="15" t="str">
        <f t="shared" ca="1" si="19"/>
        <v>ICDMT</v>
      </c>
      <c r="D236" s="16">
        <f>'EE investment costs'!$F$15</f>
        <v>2016</v>
      </c>
      <c r="E236" s="14">
        <f>VLOOKUP(X236,'EE investment costs'!$D$56:$R$656,15,0)</f>
        <v>5.95</v>
      </c>
      <c r="F236" s="17">
        <f ca="1">INDEX('EE investment costs'!$D$56:$R$656,MATCH(X236,'EE investment costs'!$D$56:$D$656,0),MATCH($V$8,'EE investment costs'!$D$56:$R$56,0))</f>
        <v>582.56064564006886</v>
      </c>
      <c r="I236" s="18">
        <v>1</v>
      </c>
      <c r="J236" s="18">
        <v>1</v>
      </c>
      <c r="K236" s="14">
        <f t="shared" ca="1" si="23"/>
        <v>7</v>
      </c>
      <c r="L236" s="26"/>
      <c r="M236" s="19" t="str">
        <f t="shared" ca="1" si="21"/>
        <v>INDCDEFFMT-39</v>
      </c>
      <c r="N236" s="23" t="str">
        <f t="shared" ca="1" si="22"/>
        <v>Chemical industry Saving Tech-Heat Medium Temp. up to 150C 3.9y</v>
      </c>
      <c r="O236" s="23" t="s">
        <v>32</v>
      </c>
      <c r="P236" s="23" t="s">
        <v>33</v>
      </c>
      <c r="Q236" s="23"/>
      <c r="R236" s="23"/>
      <c r="S236" s="19" t="s">
        <v>34</v>
      </c>
      <c r="V236" s="16" t="str">
        <f t="shared" ca="1" si="24"/>
        <v>CD</v>
      </c>
      <c r="W236" s="14" t="str">
        <f t="shared" ca="1" si="24"/>
        <v>Chemical industry</v>
      </c>
      <c r="X236" s="3" t="str">
        <f>'EE investment costs'!D285</f>
        <v>MT-39</v>
      </c>
      <c r="Y236" s="3" t="str">
        <f>'EE investment costs'!E285</f>
        <v>Heat Medium Temp. up to 150C</v>
      </c>
      <c r="AC236" s="123">
        <f>'EE investment costs'!C285</f>
        <v>3.9</v>
      </c>
      <c r="AD236" s="22"/>
    </row>
    <row r="237" spans="2:30">
      <c r="B237" s="14" t="str">
        <f t="shared" ca="1" si="20"/>
        <v>INDCDEFFHT-39</v>
      </c>
      <c r="C237" s="15" t="str">
        <f t="shared" ca="1" si="19"/>
        <v>ICDHT</v>
      </c>
      <c r="D237" s="16">
        <f>'EE investment costs'!$F$15</f>
        <v>2016</v>
      </c>
      <c r="E237" s="14">
        <f>VLOOKUP(X237,'EE investment costs'!$D$56:$R$656,15,0)</f>
        <v>4.76</v>
      </c>
      <c r="F237" s="17">
        <f ca="1">INDEX('EE investment costs'!$D$56:$R$656,MATCH(X237,'EE investment costs'!$D$56:$D$656,0),MATCH($V$8,'EE investment costs'!$D$56:$R$56,0))</f>
        <v>469.43233408838455</v>
      </c>
      <c r="I237" s="18">
        <v>1</v>
      </c>
      <c r="J237" s="18">
        <v>1</v>
      </c>
      <c r="K237" s="14">
        <f t="shared" ca="1" si="23"/>
        <v>8</v>
      </c>
      <c r="L237" s="26"/>
      <c r="M237" s="19" t="str">
        <f t="shared" ca="1" si="21"/>
        <v>INDCDEFFHT-39</v>
      </c>
      <c r="N237" s="23" t="str">
        <f t="shared" ca="1" si="22"/>
        <v>Chemical industry Saving Tech-Heat High Temp. over 150C 3.9y</v>
      </c>
      <c r="O237" s="23" t="s">
        <v>32</v>
      </c>
      <c r="P237" s="23" t="s">
        <v>33</v>
      </c>
      <c r="Q237" s="23"/>
      <c r="R237" s="23"/>
      <c r="S237" s="19" t="s">
        <v>34</v>
      </c>
      <c r="V237" s="16" t="str">
        <f t="shared" ca="1" si="24"/>
        <v>CD</v>
      </c>
      <c r="W237" s="14" t="str">
        <f t="shared" ca="1" si="24"/>
        <v>Chemical industry</v>
      </c>
      <c r="X237" s="3" t="str">
        <f>'EE investment costs'!D286</f>
        <v>HT-39</v>
      </c>
      <c r="Y237" s="3" t="str">
        <f>'EE investment costs'!E286</f>
        <v>Heat High Temp. over 150C</v>
      </c>
      <c r="AC237" s="123">
        <f>'EE investment costs'!C286</f>
        <v>3.9</v>
      </c>
      <c r="AD237" s="22"/>
    </row>
    <row r="238" spans="2:30">
      <c r="B238" s="14" t="str">
        <f t="shared" ca="1" si="20"/>
        <v>INDCDEFFRH-39</v>
      </c>
      <c r="C238" s="15" t="str">
        <f t="shared" ca="1" si="19"/>
        <v>ICDRH</v>
      </c>
      <c r="D238" s="16">
        <f>'EE investment costs'!$F$15</f>
        <v>2016</v>
      </c>
      <c r="E238" s="14">
        <f>VLOOKUP(X238,'EE investment costs'!$D$56:$R$656,15,0)</f>
        <v>16</v>
      </c>
      <c r="F238" s="17">
        <f ca="1">INDEX('EE investment costs'!$D$56:$R$656,MATCH(X238,'EE investment costs'!$D$56:$D$656,0),MATCH($V$8,'EE investment costs'!$D$56:$R$56,0))</f>
        <v>152.82430034416029</v>
      </c>
      <c r="I238" s="18">
        <v>1</v>
      </c>
      <c r="J238" s="18">
        <v>1</v>
      </c>
      <c r="K238" s="14">
        <f t="shared" ca="1" si="23"/>
        <v>8</v>
      </c>
      <c r="L238" s="26"/>
      <c r="M238" s="19" t="str">
        <f t="shared" ca="1" si="21"/>
        <v>INDCDEFFRH-39</v>
      </c>
      <c r="N238" s="23" t="str">
        <f t="shared" ca="1" si="22"/>
        <v>Chemical industry Saving Tech-Heat Room Heat 3.9y</v>
      </c>
      <c r="O238" s="23" t="s">
        <v>32</v>
      </c>
      <c r="P238" s="23" t="s">
        <v>33</v>
      </c>
      <c r="Q238" s="23"/>
      <c r="R238" s="23"/>
      <c r="S238" s="19" t="s">
        <v>34</v>
      </c>
      <c r="V238" s="16" t="str">
        <f t="shared" ca="1" si="24"/>
        <v>CD</v>
      </c>
      <c r="W238" s="14" t="str">
        <f t="shared" ca="1" si="24"/>
        <v>Chemical industry</v>
      </c>
      <c r="X238" s="3" t="str">
        <f>'EE investment costs'!D287</f>
        <v>RH-39</v>
      </c>
      <c r="Y238" s="3" t="str">
        <f>'EE investment costs'!E287</f>
        <v>Heat Room Heat</v>
      </c>
      <c r="AC238" s="123">
        <f>'EE investment costs'!C287</f>
        <v>3.9</v>
      </c>
      <c r="AD238" s="22"/>
    </row>
    <row r="239" spans="2:30">
      <c r="B239" s="14" t="str">
        <f t="shared" ca="1" si="20"/>
        <v>INDCDEFFLA-39</v>
      </c>
      <c r="C239" s="15" t="str">
        <f t="shared" ca="1" si="19"/>
        <v>ICDLA</v>
      </c>
      <c r="D239" s="16">
        <f>'EE investment costs'!$F$15</f>
        <v>2016</v>
      </c>
      <c r="E239" s="14">
        <f>VLOOKUP(X239,'EE investment costs'!$D$56:$R$656,15,0)</f>
        <v>3.8844999999999996</v>
      </c>
      <c r="F239" s="17">
        <f ca="1">INDEX('EE investment costs'!$D$56:$R$656,MATCH(X239,'EE investment costs'!$D$56:$D$656,0),MATCH($V$8,'EE investment costs'!$D$56:$R$56,0))</f>
        <v>1557.8589242457413</v>
      </c>
      <c r="I239" s="18">
        <v>1</v>
      </c>
      <c r="J239" s="18">
        <v>1</v>
      </c>
      <c r="K239" s="14">
        <f t="shared" ca="1" si="23"/>
        <v>0</v>
      </c>
      <c r="L239" s="26"/>
      <c r="M239" s="19" t="str">
        <f t="shared" ca="1" si="21"/>
        <v>INDCDEFFLA-39</v>
      </c>
      <c r="N239" s="23" t="str">
        <f t="shared" ca="1" si="22"/>
        <v>Chemical industry Saving Tech-Light 3.9y</v>
      </c>
      <c r="O239" s="23" t="s">
        <v>32</v>
      </c>
      <c r="P239" s="23" t="s">
        <v>33</v>
      </c>
      <c r="Q239" s="23"/>
      <c r="R239" s="23"/>
      <c r="S239" s="19" t="s">
        <v>34</v>
      </c>
      <c r="V239" s="16" t="str">
        <f t="shared" ca="1" si="24"/>
        <v>CD</v>
      </c>
      <c r="W239" s="14" t="str">
        <f t="shared" ca="1" si="24"/>
        <v>Chemical industry</v>
      </c>
      <c r="X239" s="3" t="str">
        <f>'EE investment costs'!D288</f>
        <v>LA-39</v>
      </c>
      <c r="Y239" s="3" t="str">
        <f>'EE investment costs'!E288</f>
        <v>Light</v>
      </c>
      <c r="AC239" s="123">
        <f>'EE investment costs'!C288</f>
        <v>3.9</v>
      </c>
      <c r="AD239" s="22"/>
    </row>
    <row r="240" spans="2:30">
      <c r="B240" s="14" t="str">
        <f t="shared" ca="1" si="20"/>
        <v>INDCDEFFEM-39</v>
      </c>
      <c r="C240" s="15" t="str">
        <f t="shared" ca="1" si="19"/>
        <v>ICDEM</v>
      </c>
      <c r="D240" s="16">
        <f>'EE investment costs'!$F$15</f>
        <v>2016</v>
      </c>
      <c r="E240" s="14">
        <f>VLOOKUP(X240,'EE investment costs'!$D$56:$R$656,15,0)</f>
        <v>4.0787250000000004</v>
      </c>
      <c r="F240" s="17">
        <f ca="1">INDEX('EE investment costs'!$D$56:$R$656,MATCH(X240,'EE investment costs'!$D$56:$D$656,0),MATCH($V$8,'EE investment costs'!$D$56:$R$56,0))</f>
        <v>1538.001424793016</v>
      </c>
      <c r="I240" s="18">
        <v>1</v>
      </c>
      <c r="J240" s="18">
        <v>1</v>
      </c>
      <c r="K240" s="14">
        <f t="shared" ca="1" si="23"/>
        <v>0</v>
      </c>
      <c r="L240" s="26"/>
      <c r="M240" s="19" t="str">
        <f t="shared" ca="1" si="21"/>
        <v>INDCDEFFEM-39</v>
      </c>
      <c r="N240" s="23" t="str">
        <f t="shared" ca="1" si="22"/>
        <v>Chemical industry Saving Tech-Electric Motors 3.9y</v>
      </c>
      <c r="O240" s="23" t="s">
        <v>32</v>
      </c>
      <c r="P240" s="23" t="s">
        <v>33</v>
      </c>
      <c r="Q240" s="23"/>
      <c r="R240" s="23"/>
      <c r="S240" s="19" t="s">
        <v>34</v>
      </c>
      <c r="V240" s="16" t="str">
        <f t="shared" ca="1" si="24"/>
        <v>CD</v>
      </c>
      <c r="W240" s="14" t="str">
        <f t="shared" ca="1" si="24"/>
        <v>Chemical industry</v>
      </c>
      <c r="X240" s="3" t="str">
        <f>'EE investment costs'!D289</f>
        <v>EM-39</v>
      </c>
      <c r="Y240" s="3" t="str">
        <f>'EE investment costs'!E289</f>
        <v>Electric Motors</v>
      </c>
      <c r="AC240" s="123">
        <f>'EE investment costs'!C289</f>
        <v>3.9</v>
      </c>
      <c r="AD240" s="22"/>
    </row>
    <row r="241" spans="2:30">
      <c r="B241" s="14" t="str">
        <f t="shared" ca="1" si="20"/>
        <v>INDCDEFFTF-39</v>
      </c>
      <c r="C241" s="15" t="str">
        <f t="shared" ca="1" si="19"/>
        <v>ICDTF</v>
      </c>
      <c r="D241" s="16">
        <f>'EE investment costs'!$F$15</f>
        <v>2016</v>
      </c>
      <c r="E241" s="14">
        <f>VLOOKUP(X241,'EE investment costs'!$D$56:$R$656,15,0)</f>
        <v>14.6</v>
      </c>
      <c r="F241" s="17">
        <f ca="1">INDEX('EE investment costs'!$D$56:$R$656,MATCH(X241,'EE investment costs'!$D$56:$D$656,0),MATCH($V$8,'EE investment costs'!$D$56:$R$56,0))</f>
        <v>573.05469272410323</v>
      </c>
      <c r="I241" s="18">
        <v>1</v>
      </c>
      <c r="J241" s="18">
        <v>1</v>
      </c>
      <c r="K241" s="14">
        <f t="shared" ca="1" si="23"/>
        <v>7</v>
      </c>
      <c r="L241" s="26"/>
      <c r="M241" s="19" t="str">
        <f t="shared" ca="1" si="21"/>
        <v>INDCDEFFTF-39</v>
      </c>
      <c r="N241" s="23" t="str">
        <f t="shared" ca="1" si="22"/>
        <v>Chemical industry Saving Tech-Haulage Tractors, Trucks, Fishing boats 3.9y</v>
      </c>
      <c r="O241" s="23" t="s">
        <v>32</v>
      </c>
      <c r="P241" s="23" t="s">
        <v>33</v>
      </c>
      <c r="Q241" s="23"/>
      <c r="R241" s="23"/>
      <c r="S241" s="19" t="s">
        <v>34</v>
      </c>
      <c r="V241" s="16" t="str">
        <f t="shared" ca="1" si="24"/>
        <v>CD</v>
      </c>
      <c r="W241" s="14" t="str">
        <f t="shared" ca="1" si="24"/>
        <v>Chemical industry</v>
      </c>
      <c r="X241" s="3" t="str">
        <f>'EE investment costs'!D290</f>
        <v>TF-39</v>
      </c>
      <c r="Y241" s="3" t="str">
        <f>'EE investment costs'!E290</f>
        <v>Haulage Tractors, Trucks, Fishing boats</v>
      </c>
      <c r="AC241" s="123">
        <f>'EE investment costs'!C290</f>
        <v>3.9</v>
      </c>
      <c r="AD241" s="22"/>
    </row>
    <row r="242" spans="2:30">
      <c r="B242" s="14" t="str">
        <f t="shared" ca="1" si="20"/>
        <v>INDCDEFFMT-40</v>
      </c>
      <c r="C242" s="15" t="str">
        <f t="shared" ca="1" si="19"/>
        <v>ICDMT</v>
      </c>
      <c r="D242" s="16">
        <f>'EE investment costs'!$F$15</f>
        <v>2016</v>
      </c>
      <c r="E242" s="14">
        <f>VLOOKUP(X242,'EE investment costs'!$D$56:$R$656,15,0)</f>
        <v>6</v>
      </c>
      <c r="F242" s="17">
        <f ca="1">INDEX('EE investment costs'!$D$56:$R$656,MATCH(X242,'EE investment costs'!$D$56:$D$656,0),MATCH($V$8,'EE investment costs'!$D$56:$R$56,0))</f>
        <v>592.89673013508036</v>
      </c>
      <c r="I242" s="18">
        <v>1</v>
      </c>
      <c r="J242" s="18">
        <v>1</v>
      </c>
      <c r="K242" s="14">
        <f t="shared" ca="1" si="23"/>
        <v>7</v>
      </c>
      <c r="L242" s="26"/>
      <c r="M242" s="19" t="str">
        <f t="shared" ca="1" si="21"/>
        <v>INDCDEFFMT-40</v>
      </c>
      <c r="N242" s="23" t="str">
        <f t="shared" ca="1" si="22"/>
        <v>Chemical industry Saving Tech-Heat Medium Temp. up to 150C 4y</v>
      </c>
      <c r="O242" s="23" t="s">
        <v>32</v>
      </c>
      <c r="P242" s="23" t="s">
        <v>33</v>
      </c>
      <c r="Q242" s="23"/>
      <c r="R242" s="23"/>
      <c r="S242" s="19" t="s">
        <v>34</v>
      </c>
      <c r="V242" s="16" t="str">
        <f t="shared" ca="1" si="24"/>
        <v>CD</v>
      </c>
      <c r="W242" s="14" t="str">
        <f t="shared" ca="1" si="24"/>
        <v>Chemical industry</v>
      </c>
      <c r="X242" s="3" t="str">
        <f>'EE investment costs'!D291</f>
        <v>MT-40</v>
      </c>
      <c r="Y242" s="3" t="str">
        <f>'EE investment costs'!E291</f>
        <v>Heat Medium Temp. up to 150C</v>
      </c>
      <c r="AC242" s="123">
        <f>'EE investment costs'!C291</f>
        <v>4</v>
      </c>
      <c r="AD242" s="22"/>
    </row>
    <row r="243" spans="2:30">
      <c r="B243" s="14" t="str">
        <f t="shared" ca="1" si="20"/>
        <v>INDCDEFFHT-40</v>
      </c>
      <c r="C243" s="15" t="str">
        <f t="shared" ca="1" si="19"/>
        <v>ICDHT</v>
      </c>
      <c r="D243" s="16">
        <f>'EE investment costs'!$F$15</f>
        <v>2016</v>
      </c>
      <c r="E243" s="14">
        <f>VLOOKUP(X243,'EE investment costs'!$D$56:$R$656,15,0)</f>
        <v>4.7999999999999989</v>
      </c>
      <c r="F243" s="17">
        <f ca="1">INDEX('EE investment costs'!$D$56:$R$656,MATCH(X243,'EE investment costs'!$D$56:$D$656,0),MATCH($V$8,'EE investment costs'!$D$56:$R$56,0))</f>
        <v>475.81669510902805</v>
      </c>
      <c r="I243" s="18">
        <v>1</v>
      </c>
      <c r="J243" s="18">
        <v>1</v>
      </c>
      <c r="K243" s="14">
        <f t="shared" ca="1" si="23"/>
        <v>8</v>
      </c>
      <c r="L243" s="26"/>
      <c r="M243" s="19" t="str">
        <f t="shared" ca="1" si="21"/>
        <v>INDCDEFFHT-40</v>
      </c>
      <c r="N243" s="23" t="str">
        <f t="shared" ca="1" si="22"/>
        <v>Chemical industry Saving Tech-Heat High Temp. over 150C 4y</v>
      </c>
      <c r="O243" s="23" t="s">
        <v>32</v>
      </c>
      <c r="P243" s="23" t="s">
        <v>33</v>
      </c>
      <c r="Q243" s="23"/>
      <c r="R243" s="23"/>
      <c r="S243" s="19" t="s">
        <v>34</v>
      </c>
      <c r="V243" s="16" t="str">
        <f t="shared" ca="1" si="24"/>
        <v>CD</v>
      </c>
      <c r="W243" s="14" t="str">
        <f t="shared" ca="1" si="24"/>
        <v>Chemical industry</v>
      </c>
      <c r="X243" s="3" t="str">
        <f>'EE investment costs'!D292</f>
        <v>HT-40</v>
      </c>
      <c r="Y243" s="3" t="str">
        <f>'EE investment costs'!E292</f>
        <v>Heat High Temp. over 150C</v>
      </c>
      <c r="AC243" s="123">
        <f>'EE investment costs'!C292</f>
        <v>4</v>
      </c>
      <c r="AD243" s="22"/>
    </row>
    <row r="244" spans="2:30">
      <c r="B244" s="14" t="str">
        <f t="shared" ca="1" si="20"/>
        <v>INDCDEFFRH-40</v>
      </c>
      <c r="C244" s="15" t="str">
        <f t="shared" ca="1" si="19"/>
        <v>ICDRH</v>
      </c>
      <c r="D244" s="16">
        <f>'EE investment costs'!$F$15</f>
        <v>2016</v>
      </c>
      <c r="E244" s="14">
        <f>VLOOKUP(X244,'EE investment costs'!$D$56:$R$656,15,0)</f>
        <v>16</v>
      </c>
      <c r="F244" s="17">
        <f ca="1">INDEX('EE investment costs'!$D$56:$R$656,MATCH(X244,'EE investment costs'!$D$56:$D$656,0),MATCH($V$8,'EE investment costs'!$D$56:$R$56,0))</f>
        <v>191.03037543020037</v>
      </c>
      <c r="I244" s="18">
        <v>1</v>
      </c>
      <c r="J244" s="18">
        <v>1</v>
      </c>
      <c r="K244" s="14">
        <f t="shared" ca="1" si="23"/>
        <v>8</v>
      </c>
      <c r="L244" s="26"/>
      <c r="M244" s="19" t="str">
        <f t="shared" ca="1" si="21"/>
        <v>INDCDEFFRH-40</v>
      </c>
      <c r="N244" s="23" t="str">
        <f t="shared" ca="1" si="22"/>
        <v>Chemical industry Saving Tech-Heat Room Heat 4y</v>
      </c>
      <c r="O244" s="23" t="s">
        <v>32</v>
      </c>
      <c r="P244" s="23" t="s">
        <v>33</v>
      </c>
      <c r="Q244" s="23"/>
      <c r="R244" s="23"/>
      <c r="S244" s="19" t="s">
        <v>34</v>
      </c>
      <c r="V244" s="16" t="str">
        <f t="shared" ca="1" si="24"/>
        <v>CD</v>
      </c>
      <c r="W244" s="14" t="str">
        <f t="shared" ca="1" si="24"/>
        <v>Chemical industry</v>
      </c>
      <c r="X244" s="3" t="str">
        <f>'EE investment costs'!D293</f>
        <v>RH-40</v>
      </c>
      <c r="Y244" s="3" t="str">
        <f>'EE investment costs'!E293</f>
        <v>Heat Room Heat</v>
      </c>
      <c r="AC244" s="123">
        <f>'EE investment costs'!C293</f>
        <v>4</v>
      </c>
      <c r="AD244" s="22"/>
    </row>
    <row r="245" spans="2:30">
      <c r="B245" s="14" t="str">
        <f t="shared" ca="1" si="20"/>
        <v>INDCDEFFLA-40</v>
      </c>
      <c r="C245" s="15" t="str">
        <f t="shared" ca="1" si="19"/>
        <v>ICDLA</v>
      </c>
      <c r="D245" s="16">
        <f>'EE investment costs'!$F$15</f>
        <v>2016</v>
      </c>
      <c r="E245" s="14">
        <f>VLOOKUP(X245,'EE investment costs'!$D$56:$R$656,15,0)</f>
        <v>3.9099999999999997</v>
      </c>
      <c r="F245" s="17">
        <f ca="1">INDEX('EE investment costs'!$D$56:$R$656,MATCH(X245,'EE investment costs'!$D$56:$D$656,0),MATCH($V$8,'EE investment costs'!$D$56:$R$56,0))</f>
        <v>1573.2455475395975</v>
      </c>
      <c r="I245" s="18">
        <v>1</v>
      </c>
      <c r="J245" s="18">
        <v>1</v>
      </c>
      <c r="K245" s="14">
        <f t="shared" ca="1" si="23"/>
        <v>0</v>
      </c>
      <c r="L245" s="26"/>
      <c r="M245" s="19" t="str">
        <f t="shared" ca="1" si="21"/>
        <v>INDCDEFFLA-40</v>
      </c>
      <c r="N245" s="23" t="str">
        <f t="shared" ca="1" si="22"/>
        <v>Chemical industry Saving Tech-Light 4y</v>
      </c>
      <c r="O245" s="23" t="s">
        <v>32</v>
      </c>
      <c r="P245" s="23" t="s">
        <v>33</v>
      </c>
      <c r="Q245" s="23"/>
      <c r="R245" s="23"/>
      <c r="S245" s="19" t="s">
        <v>34</v>
      </c>
      <c r="V245" s="16" t="str">
        <f t="shared" ca="1" si="24"/>
        <v>CD</v>
      </c>
      <c r="W245" s="14" t="str">
        <f t="shared" ca="1" si="24"/>
        <v>Chemical industry</v>
      </c>
      <c r="X245" s="3" t="str">
        <f>'EE investment costs'!D294</f>
        <v>LA-40</v>
      </c>
      <c r="Y245" s="3" t="str">
        <f>'EE investment costs'!E294</f>
        <v>Light</v>
      </c>
      <c r="AC245" s="123">
        <f>'EE investment costs'!C294</f>
        <v>4</v>
      </c>
      <c r="AD245" s="22"/>
    </row>
    <row r="246" spans="2:30">
      <c r="B246" s="14" t="str">
        <f t="shared" ca="1" si="20"/>
        <v>INDCDEFFEM-40</v>
      </c>
      <c r="C246" s="15" t="str">
        <f t="shared" ca="1" si="19"/>
        <v>ICDEM</v>
      </c>
      <c r="D246" s="16">
        <f>'EE investment costs'!$F$15</f>
        <v>2016</v>
      </c>
      <c r="E246" s="14">
        <f>VLOOKUP(X246,'EE investment costs'!$D$56:$R$656,15,0)</f>
        <v>4.1055000000000001</v>
      </c>
      <c r="F246" s="17">
        <f ca="1">INDEX('EE investment costs'!$D$56:$R$656,MATCH(X246,'EE investment costs'!$D$56:$D$656,0),MATCH($V$8,'EE investment costs'!$D$56:$R$56,0))</f>
        <v>1560.9010791250978</v>
      </c>
      <c r="I246" s="18">
        <v>1</v>
      </c>
      <c r="J246" s="18">
        <v>1</v>
      </c>
      <c r="K246" s="14">
        <f t="shared" ca="1" si="23"/>
        <v>0</v>
      </c>
      <c r="L246" s="26"/>
      <c r="M246" s="19" t="str">
        <f t="shared" ca="1" si="21"/>
        <v>INDCDEFFEM-40</v>
      </c>
      <c r="N246" s="23" t="str">
        <f t="shared" ca="1" si="22"/>
        <v>Chemical industry Saving Tech-Electric Motors 4y</v>
      </c>
      <c r="O246" s="23" t="s">
        <v>32</v>
      </c>
      <c r="P246" s="23" t="s">
        <v>33</v>
      </c>
      <c r="Q246" s="23"/>
      <c r="R246" s="23"/>
      <c r="S246" s="19" t="s">
        <v>34</v>
      </c>
      <c r="V246" s="16" t="str">
        <f t="shared" ca="1" si="24"/>
        <v>CD</v>
      </c>
      <c r="W246" s="14" t="str">
        <f t="shared" ca="1" si="24"/>
        <v>Chemical industry</v>
      </c>
      <c r="X246" s="3" t="str">
        <f>'EE investment costs'!D295</f>
        <v>EM-40</v>
      </c>
      <c r="Y246" s="3" t="str">
        <f>'EE investment costs'!E295</f>
        <v>Electric Motors</v>
      </c>
      <c r="AC246" s="123">
        <f>'EE investment costs'!C295</f>
        <v>4</v>
      </c>
      <c r="AD246" s="22"/>
    </row>
    <row r="247" spans="2:30" ht="13.5" thickBot="1">
      <c r="B247" s="14" t="str">
        <f t="shared" ca="1" si="20"/>
        <v>INDCDEFFTF-40</v>
      </c>
      <c r="C247" s="15" t="str">
        <f t="shared" ca="1" si="19"/>
        <v>ICDTF</v>
      </c>
      <c r="D247" s="16">
        <f>'EE investment costs'!$F$15</f>
        <v>2016</v>
      </c>
      <c r="E247" s="14">
        <f>VLOOKUP(X247,'EE investment costs'!$D$56:$R$656,15,0)</f>
        <v>15</v>
      </c>
      <c r="F247" s="17">
        <f ca="1">INDEX('EE investment costs'!$D$56:$R$656,MATCH(X247,'EE investment costs'!$D$56:$D$656,0),MATCH($V$8,'EE investment costs'!$D$56:$R$56,0))</f>
        <v>587.7484027939521</v>
      </c>
      <c r="I247" s="18">
        <v>1</v>
      </c>
      <c r="J247" s="18">
        <v>1</v>
      </c>
      <c r="K247" s="14">
        <f t="shared" ca="1" si="23"/>
        <v>7</v>
      </c>
      <c r="L247" s="26"/>
      <c r="M247" s="24" t="str">
        <f t="shared" ca="1" si="21"/>
        <v>INDCDEFFTF-40</v>
      </c>
      <c r="N247" s="25" t="str">
        <f t="shared" ca="1" si="22"/>
        <v>Chemical industry Saving Tech-Haulage Tractors, Trucks, Fishing boats 4y</v>
      </c>
      <c r="O247" s="25" t="s">
        <v>32</v>
      </c>
      <c r="P247" s="25" t="s">
        <v>33</v>
      </c>
      <c r="Q247" s="25"/>
      <c r="R247" s="25"/>
      <c r="S247" s="24" t="s">
        <v>34</v>
      </c>
      <c r="V247" s="16" t="str">
        <f t="shared" ca="1" si="24"/>
        <v>CD</v>
      </c>
      <c r="W247" s="14" t="str">
        <f t="shared" ca="1" si="24"/>
        <v>Chemical industry</v>
      </c>
      <c r="X247" s="3" t="str">
        <f>'EE investment costs'!D296</f>
        <v>TF-40</v>
      </c>
      <c r="Y247" s="3" t="str">
        <f>'EE investment costs'!E296</f>
        <v>Haulage Tractors, Trucks, Fishing boats</v>
      </c>
      <c r="AC247" s="123">
        <f>'EE investment costs'!C296</f>
        <v>4</v>
      </c>
      <c r="AD247" s="22"/>
    </row>
    <row r="248" spans="2:30">
      <c r="B248" s="14" t="str">
        <f t="shared" ca="1" si="20"/>
        <v>INDCDEFFMT-41</v>
      </c>
      <c r="C248" s="15" t="str">
        <f ca="1">"I"&amp;MID(B248,4,1)&amp;"D"&amp;MID(B248,9,2)</f>
        <v>ICDMT</v>
      </c>
      <c r="D248" s="16">
        <f>'EE investment costs'!$F$15</f>
        <v>2016</v>
      </c>
      <c r="E248" s="14">
        <f>VLOOKUP(X248,'EE investment costs'!$D$56:$R$656,15,0)</f>
        <v>6.01</v>
      </c>
      <c r="F248" s="17">
        <f ca="1">INDEX('EE investment costs'!$D$56:$R$656,MATCH(X248,'EE investment costs'!$D$56:$D$656,0),MATCH($V$8,'EE investment costs'!$D$56:$R$56,0))</f>
        <v>603.23281463009187</v>
      </c>
      <c r="I248" s="18">
        <v>1</v>
      </c>
      <c r="J248" s="18">
        <v>1</v>
      </c>
      <c r="K248" s="14">
        <f t="shared" ca="1" si="23"/>
        <v>6</v>
      </c>
      <c r="L248" s="26"/>
      <c r="M248" s="20" t="str">
        <f t="shared" ca="1" si="21"/>
        <v>INDCDEFFMT-41</v>
      </c>
      <c r="N248" s="21" t="str">
        <f t="shared" ca="1" si="22"/>
        <v>Chemical industry Saving Tech-Heat Medium Temp. up to 150C 4.1y</v>
      </c>
      <c r="O248" s="21" t="s">
        <v>32</v>
      </c>
      <c r="P248" s="21" t="s">
        <v>33</v>
      </c>
      <c r="Q248" s="21"/>
      <c r="R248" s="21"/>
      <c r="S248" s="20" t="s">
        <v>34</v>
      </c>
      <c r="V248" s="16" t="str">
        <f t="shared" ca="1" si="24"/>
        <v>CD</v>
      </c>
      <c r="W248" s="14" t="str">
        <f t="shared" ca="1" si="24"/>
        <v>Chemical industry</v>
      </c>
      <c r="X248" s="3" t="str">
        <f>'EE investment costs'!D297</f>
        <v>MT-41</v>
      </c>
      <c r="Y248" s="3" t="str">
        <f>'EE investment costs'!E297</f>
        <v>Heat Medium Temp. up to 150C</v>
      </c>
      <c r="AC248" s="123">
        <f>'EE investment costs'!C297</f>
        <v>4.0999999999999996</v>
      </c>
      <c r="AD248" s="22"/>
    </row>
    <row r="249" spans="2:30">
      <c r="B249" s="14" t="str">
        <f t="shared" ca="1" si="20"/>
        <v>INDCDEFFHT-41</v>
      </c>
      <c r="C249" s="15" t="str">
        <f t="shared" ref="C249:C312" ca="1" si="25">"I"&amp;MID(B249,4,1)&amp;"D"&amp;MID(B249,9,2)</f>
        <v>ICDHT</v>
      </c>
      <c r="D249" s="16">
        <f>'EE investment costs'!$F$15</f>
        <v>2016</v>
      </c>
      <c r="E249" s="14">
        <f>VLOOKUP(X249,'EE investment costs'!$D$56:$R$656,15,0)</f>
        <v>4.8079999999999998</v>
      </c>
      <c r="F249" s="17">
        <f ca="1">INDEX('EE investment costs'!$D$56:$R$656,MATCH(X249,'EE investment costs'!$D$56:$D$656,0),MATCH($V$8,'EE investment costs'!$D$56:$R$56,0))</f>
        <v>482.20105612967143</v>
      </c>
      <c r="I249" s="18">
        <v>1</v>
      </c>
      <c r="J249" s="18">
        <v>1</v>
      </c>
      <c r="K249" s="14">
        <f t="shared" ca="1" si="23"/>
        <v>8</v>
      </c>
      <c r="L249" s="26"/>
      <c r="M249" s="19" t="str">
        <f t="shared" ca="1" si="21"/>
        <v>INDCDEFFHT-41</v>
      </c>
      <c r="N249" s="23" t="str">
        <f t="shared" ca="1" si="22"/>
        <v>Chemical industry Saving Tech-Heat High Temp. over 150C 4.1y</v>
      </c>
      <c r="O249" s="23" t="s">
        <v>32</v>
      </c>
      <c r="P249" s="23" t="s">
        <v>33</v>
      </c>
      <c r="Q249" s="23"/>
      <c r="R249" s="23"/>
      <c r="S249" s="19" t="s">
        <v>34</v>
      </c>
      <c r="V249" s="16" t="str">
        <f t="shared" ca="1" si="24"/>
        <v>CD</v>
      </c>
      <c r="W249" s="14" t="str">
        <f t="shared" ca="1" si="24"/>
        <v>Chemical industry</v>
      </c>
      <c r="X249" s="3" t="str">
        <f>'EE investment costs'!D298</f>
        <v>HT-41</v>
      </c>
      <c r="Y249" s="3" t="str">
        <f>'EE investment costs'!E298</f>
        <v>Heat High Temp. over 150C</v>
      </c>
      <c r="AC249" s="123">
        <f>'EE investment costs'!C298</f>
        <v>4.0999999999999996</v>
      </c>
      <c r="AD249" s="22"/>
    </row>
    <row r="250" spans="2:30">
      <c r="B250" s="14" t="str">
        <f t="shared" ca="1" si="20"/>
        <v>INDCDEFFRH-41</v>
      </c>
      <c r="C250" s="15" t="str">
        <f t="shared" ca="1" si="25"/>
        <v>ICDRH</v>
      </c>
      <c r="D250" s="16">
        <f>'EE investment costs'!$F$15</f>
        <v>2016</v>
      </c>
      <c r="E250" s="14">
        <f>VLOOKUP(X250,'EE investment costs'!$D$56:$R$656,15,0)</f>
        <v>16.018666666666668</v>
      </c>
      <c r="F250" s="17">
        <f ca="1">INDEX('EE investment costs'!$D$56:$R$656,MATCH(X250,'EE investment costs'!$D$56:$D$656,0),MATCH($V$8,'EE investment costs'!$D$56:$R$56,0))</f>
        <v>229.23645051624015</v>
      </c>
      <c r="I250" s="18">
        <v>1</v>
      </c>
      <c r="J250" s="18">
        <v>1</v>
      </c>
      <c r="K250" s="14">
        <f t="shared" ca="1" si="23"/>
        <v>8</v>
      </c>
      <c r="L250" s="26"/>
      <c r="M250" s="19" t="str">
        <f t="shared" ca="1" si="21"/>
        <v>INDCDEFFRH-41</v>
      </c>
      <c r="N250" s="23" t="str">
        <f t="shared" ca="1" si="22"/>
        <v>Chemical industry Saving Tech-Heat Room Heat 4.1y</v>
      </c>
      <c r="O250" s="23" t="s">
        <v>32</v>
      </c>
      <c r="P250" s="23" t="s">
        <v>33</v>
      </c>
      <c r="Q250" s="23"/>
      <c r="R250" s="23"/>
      <c r="S250" s="19" t="s">
        <v>34</v>
      </c>
      <c r="V250" s="16" t="str">
        <f t="shared" ca="1" si="24"/>
        <v>CD</v>
      </c>
      <c r="W250" s="14" t="str">
        <f t="shared" ca="1" si="24"/>
        <v>Chemical industry</v>
      </c>
      <c r="X250" s="3" t="str">
        <f>'EE investment costs'!D299</f>
        <v>RH-41</v>
      </c>
      <c r="Y250" s="3" t="str">
        <f>'EE investment costs'!E299</f>
        <v>Heat Room Heat</v>
      </c>
      <c r="AC250" s="123">
        <f>'EE investment costs'!C299</f>
        <v>4.0999999999999996</v>
      </c>
      <c r="AD250" s="22"/>
    </row>
    <row r="251" spans="2:30">
      <c r="B251" s="14" t="str">
        <f t="shared" ca="1" si="20"/>
        <v>INDCDEFFLA-41</v>
      </c>
      <c r="C251" s="15" t="str">
        <f t="shared" ca="1" si="25"/>
        <v>ICDLA</v>
      </c>
      <c r="D251" s="16">
        <f>'EE investment costs'!$F$15</f>
        <v>2016</v>
      </c>
      <c r="E251" s="14">
        <f>VLOOKUP(X251,'EE investment costs'!$D$56:$R$656,15,0)</f>
        <v>3.9230333333333336</v>
      </c>
      <c r="F251" s="17">
        <f ca="1">INDEX('EE investment costs'!$D$56:$R$656,MATCH(X251,'EE investment costs'!$D$56:$D$656,0),MATCH($V$8,'EE investment costs'!$D$56:$R$56,0))</f>
        <v>1588.632170833454</v>
      </c>
      <c r="I251" s="18">
        <v>1</v>
      </c>
      <c r="J251" s="18">
        <v>1</v>
      </c>
      <c r="K251" s="14">
        <f t="shared" ca="1" si="23"/>
        <v>0</v>
      </c>
      <c r="L251" s="26"/>
      <c r="M251" s="19" t="str">
        <f t="shared" ca="1" si="21"/>
        <v>INDCDEFFLA-41</v>
      </c>
      <c r="N251" s="23" t="str">
        <f t="shared" ca="1" si="22"/>
        <v>Chemical industry Saving Tech-Light 4.1y</v>
      </c>
      <c r="O251" s="23" t="s">
        <v>32</v>
      </c>
      <c r="P251" s="23" t="s">
        <v>33</v>
      </c>
      <c r="Q251" s="23"/>
      <c r="R251" s="23"/>
      <c r="S251" s="19" t="s">
        <v>34</v>
      </c>
      <c r="V251" s="16" t="str">
        <f t="shared" ca="1" si="24"/>
        <v>CD</v>
      </c>
      <c r="W251" s="14" t="str">
        <f t="shared" ca="1" si="24"/>
        <v>Chemical industry</v>
      </c>
      <c r="X251" s="3" t="str">
        <f>'EE investment costs'!D300</f>
        <v>LA-41</v>
      </c>
      <c r="Y251" s="3" t="str">
        <f>'EE investment costs'!E300</f>
        <v>Light</v>
      </c>
      <c r="AC251" s="123">
        <f>'EE investment costs'!C300</f>
        <v>4.0999999999999996</v>
      </c>
      <c r="AD251" s="22"/>
    </row>
    <row r="252" spans="2:30">
      <c r="B252" s="14" t="str">
        <f t="shared" ca="1" si="20"/>
        <v>INDCDEFFEM-41</v>
      </c>
      <c r="C252" s="15" t="str">
        <f t="shared" ca="1" si="25"/>
        <v>ICDEM</v>
      </c>
      <c r="D252" s="16">
        <f>'EE investment costs'!$F$15</f>
        <v>2016</v>
      </c>
      <c r="E252" s="14">
        <f>VLOOKUP(X252,'EE investment costs'!$D$56:$R$656,15,0)</f>
        <v>4.1191849999999999</v>
      </c>
      <c r="F252" s="17">
        <f ca="1">INDEX('EE investment costs'!$D$56:$R$656,MATCH(X252,'EE investment costs'!$D$56:$D$656,0),MATCH($V$8,'EE investment costs'!$D$56:$R$56,0))</f>
        <v>1583.8007334571798</v>
      </c>
      <c r="I252" s="18">
        <v>1</v>
      </c>
      <c r="J252" s="18">
        <v>1</v>
      </c>
      <c r="K252" s="14">
        <f t="shared" ca="1" si="23"/>
        <v>0</v>
      </c>
      <c r="L252" s="26"/>
      <c r="M252" s="19" t="str">
        <f t="shared" ca="1" si="21"/>
        <v>INDCDEFFEM-41</v>
      </c>
      <c r="N252" s="23" t="str">
        <f t="shared" ca="1" si="22"/>
        <v>Chemical industry Saving Tech-Electric Motors 4.1y</v>
      </c>
      <c r="O252" s="23" t="s">
        <v>32</v>
      </c>
      <c r="P252" s="23" t="s">
        <v>33</v>
      </c>
      <c r="Q252" s="23"/>
      <c r="R252" s="23"/>
      <c r="S252" s="19" t="s">
        <v>34</v>
      </c>
      <c r="V252" s="16" t="str">
        <f t="shared" ca="1" si="24"/>
        <v>CD</v>
      </c>
      <c r="W252" s="14" t="str">
        <f t="shared" ca="1" si="24"/>
        <v>Chemical industry</v>
      </c>
      <c r="X252" s="3" t="str">
        <f>'EE investment costs'!D301</f>
        <v>EM-41</v>
      </c>
      <c r="Y252" s="3" t="str">
        <f>'EE investment costs'!E301</f>
        <v>Electric Motors</v>
      </c>
      <c r="AC252" s="123">
        <f>'EE investment costs'!C301</f>
        <v>4.0999999999999996</v>
      </c>
      <c r="AD252" s="22"/>
    </row>
    <row r="253" spans="2:30">
      <c r="B253" s="14" t="str">
        <f t="shared" ca="1" si="20"/>
        <v>INDCDEFFTF-41</v>
      </c>
      <c r="C253" s="15" t="str">
        <f t="shared" ca="1" si="25"/>
        <v>ICDTF</v>
      </c>
      <c r="D253" s="16">
        <f>'EE investment costs'!$F$15</f>
        <v>2016</v>
      </c>
      <c r="E253" s="14">
        <f>VLOOKUP(X253,'EE investment costs'!$D$56:$R$656,15,0)</f>
        <v>15.083333333333332</v>
      </c>
      <c r="F253" s="17">
        <f ca="1">INDEX('EE investment costs'!$D$56:$R$656,MATCH(X253,'EE investment costs'!$D$56:$D$656,0),MATCH($V$8,'EE investment costs'!$D$56:$R$56,0))</f>
        <v>602.44211286380084</v>
      </c>
      <c r="I253" s="18">
        <v>1</v>
      </c>
      <c r="J253" s="18">
        <v>1</v>
      </c>
      <c r="K253" s="14">
        <f t="shared" ca="1" si="23"/>
        <v>6</v>
      </c>
      <c r="L253" s="26"/>
      <c r="M253" s="19" t="str">
        <f t="shared" ca="1" si="21"/>
        <v>INDCDEFFTF-41</v>
      </c>
      <c r="N253" s="23" t="str">
        <f t="shared" ca="1" si="22"/>
        <v>Chemical industry Saving Tech-Haulage Tractors, Trucks, Fishing boats 4.1y</v>
      </c>
      <c r="O253" s="23" t="s">
        <v>32</v>
      </c>
      <c r="P253" s="23" t="s">
        <v>33</v>
      </c>
      <c r="Q253" s="23"/>
      <c r="R253" s="23"/>
      <c r="S253" s="19" t="s">
        <v>34</v>
      </c>
      <c r="V253" s="16" t="str">
        <f t="shared" ca="1" si="24"/>
        <v>CD</v>
      </c>
      <c r="W253" s="14" t="str">
        <f t="shared" ca="1" si="24"/>
        <v>Chemical industry</v>
      </c>
      <c r="X253" s="3" t="str">
        <f>'EE investment costs'!D302</f>
        <v>TF-41</v>
      </c>
      <c r="Y253" s="3" t="str">
        <f>'EE investment costs'!E302</f>
        <v>Haulage Tractors, Trucks, Fishing boats</v>
      </c>
      <c r="AC253" s="123">
        <f>'EE investment costs'!C302</f>
        <v>4.0999999999999996</v>
      </c>
      <c r="AD253" s="22"/>
    </row>
    <row r="254" spans="2:30">
      <c r="B254" s="14" t="str">
        <f t="shared" ca="1" si="20"/>
        <v>INDCDEFFMT-42</v>
      </c>
      <c r="C254" s="15" t="str">
        <f t="shared" ca="1" si="25"/>
        <v>ICDMT</v>
      </c>
      <c r="D254" s="16">
        <f>'EE investment costs'!$F$15</f>
        <v>2016</v>
      </c>
      <c r="E254" s="14">
        <f>VLOOKUP(X254,'EE investment costs'!$D$56:$R$656,15,0)</f>
        <v>6.02</v>
      </c>
      <c r="F254" s="17">
        <f ca="1">INDEX('EE investment costs'!$D$56:$R$656,MATCH(X254,'EE investment costs'!$D$56:$D$656,0),MATCH($V$8,'EE investment costs'!$D$56:$R$56,0))</f>
        <v>613.56889912510348</v>
      </c>
      <c r="I254" s="18">
        <v>1</v>
      </c>
      <c r="J254" s="18">
        <v>1</v>
      </c>
      <c r="K254" s="14">
        <f t="shared" ca="1" si="23"/>
        <v>6</v>
      </c>
      <c r="L254" s="26"/>
      <c r="M254" s="19" t="str">
        <f t="shared" ca="1" si="21"/>
        <v>INDCDEFFMT-42</v>
      </c>
      <c r="N254" s="23" t="str">
        <f t="shared" ca="1" si="22"/>
        <v>Chemical industry Saving Tech-Heat Medium Temp. up to 150C 4.2y</v>
      </c>
      <c r="O254" s="23" t="s">
        <v>32</v>
      </c>
      <c r="P254" s="23" t="s">
        <v>33</v>
      </c>
      <c r="Q254" s="23"/>
      <c r="R254" s="23"/>
      <c r="S254" s="19" t="s">
        <v>34</v>
      </c>
      <c r="V254" s="16" t="str">
        <f t="shared" ca="1" si="24"/>
        <v>CD</v>
      </c>
      <c r="W254" s="14" t="str">
        <f t="shared" ca="1" si="24"/>
        <v>Chemical industry</v>
      </c>
      <c r="X254" s="3" t="str">
        <f>'EE investment costs'!D303</f>
        <v>MT-42</v>
      </c>
      <c r="Y254" s="3" t="str">
        <f>'EE investment costs'!E303</f>
        <v>Heat Medium Temp. up to 150C</v>
      </c>
      <c r="AC254" s="123">
        <f>'EE investment costs'!C303</f>
        <v>4.2</v>
      </c>
      <c r="AD254" s="22"/>
    </row>
    <row r="255" spans="2:30">
      <c r="B255" s="14" t="str">
        <f t="shared" ca="1" si="20"/>
        <v>INDCDEFFHT-42</v>
      </c>
      <c r="C255" s="15" t="str">
        <f t="shared" ca="1" si="25"/>
        <v>ICDHT</v>
      </c>
      <c r="D255" s="16">
        <f>'EE investment costs'!$F$15</f>
        <v>2016</v>
      </c>
      <c r="E255" s="14">
        <f>VLOOKUP(X255,'EE investment costs'!$D$56:$R$656,15,0)</f>
        <v>4.8159999999999998</v>
      </c>
      <c r="F255" s="17">
        <f ca="1">INDEX('EE investment costs'!$D$56:$R$656,MATCH(X255,'EE investment costs'!$D$56:$D$656,0),MATCH($V$8,'EE investment costs'!$D$56:$R$56,0))</f>
        <v>488.58541715031492</v>
      </c>
      <c r="I255" s="18">
        <v>1</v>
      </c>
      <c r="J255" s="18">
        <v>1</v>
      </c>
      <c r="K255" s="14">
        <f t="shared" ca="1" si="23"/>
        <v>8</v>
      </c>
      <c r="L255" s="26"/>
      <c r="M255" s="19" t="str">
        <f t="shared" ca="1" si="21"/>
        <v>INDCDEFFHT-42</v>
      </c>
      <c r="N255" s="23" t="str">
        <f t="shared" ca="1" si="22"/>
        <v>Chemical industry Saving Tech-Heat High Temp. over 150C 4.2y</v>
      </c>
      <c r="O255" s="23" t="s">
        <v>32</v>
      </c>
      <c r="P255" s="23" t="s">
        <v>33</v>
      </c>
      <c r="Q255" s="23"/>
      <c r="R255" s="23"/>
      <c r="S255" s="19" t="s">
        <v>34</v>
      </c>
      <c r="V255" s="16" t="str">
        <f t="shared" ca="1" si="24"/>
        <v>CD</v>
      </c>
      <c r="W255" s="14" t="str">
        <f t="shared" ca="1" si="24"/>
        <v>Chemical industry</v>
      </c>
      <c r="X255" s="3" t="str">
        <f>'EE investment costs'!D304</f>
        <v>HT-42</v>
      </c>
      <c r="Y255" s="3" t="str">
        <f>'EE investment costs'!E304</f>
        <v>Heat High Temp. over 150C</v>
      </c>
      <c r="AC255" s="123">
        <f>'EE investment costs'!C304</f>
        <v>4.2</v>
      </c>
      <c r="AD255" s="22"/>
    </row>
    <row r="256" spans="2:30">
      <c r="B256" s="14" t="str">
        <f t="shared" ca="1" si="20"/>
        <v>INDCDEFFRH-42</v>
      </c>
      <c r="C256" s="15" t="str">
        <f t="shared" ca="1" si="25"/>
        <v>ICDRH</v>
      </c>
      <c r="D256" s="16">
        <f>'EE investment costs'!$F$15</f>
        <v>2016</v>
      </c>
      <c r="E256" s="14">
        <f>VLOOKUP(X256,'EE investment costs'!$D$56:$R$656,15,0)</f>
        <v>16.037333333333336</v>
      </c>
      <c r="F256" s="17">
        <f ca="1">INDEX('EE investment costs'!$D$56:$R$656,MATCH(X256,'EE investment costs'!$D$56:$D$656,0),MATCH($V$8,'EE investment costs'!$D$56:$R$56,0))</f>
        <v>267.44252560228051</v>
      </c>
      <c r="I256" s="18">
        <v>1</v>
      </c>
      <c r="J256" s="18">
        <v>1</v>
      </c>
      <c r="K256" s="14">
        <f t="shared" ca="1" si="23"/>
        <v>8</v>
      </c>
      <c r="L256" s="26"/>
      <c r="M256" s="19" t="str">
        <f t="shared" ca="1" si="21"/>
        <v>INDCDEFFRH-42</v>
      </c>
      <c r="N256" s="23" t="str">
        <f t="shared" ca="1" si="22"/>
        <v>Chemical industry Saving Tech-Heat Room Heat 4.2y</v>
      </c>
      <c r="O256" s="23" t="s">
        <v>32</v>
      </c>
      <c r="P256" s="23" t="s">
        <v>33</v>
      </c>
      <c r="Q256" s="23"/>
      <c r="R256" s="23"/>
      <c r="S256" s="19" t="s">
        <v>34</v>
      </c>
      <c r="V256" s="16" t="str">
        <f t="shared" ca="1" si="24"/>
        <v>CD</v>
      </c>
      <c r="W256" s="14" t="str">
        <f t="shared" ca="1" si="24"/>
        <v>Chemical industry</v>
      </c>
      <c r="X256" s="3" t="str">
        <f>'EE investment costs'!D305</f>
        <v>RH-42</v>
      </c>
      <c r="Y256" s="3" t="str">
        <f>'EE investment costs'!E305</f>
        <v>Heat Room Heat</v>
      </c>
      <c r="AC256" s="123">
        <f>'EE investment costs'!C305</f>
        <v>4.2</v>
      </c>
      <c r="AD256" s="22"/>
    </row>
    <row r="257" spans="2:30">
      <c r="B257" s="14" t="str">
        <f t="shared" ca="1" si="20"/>
        <v>INDCDEFFLA-42</v>
      </c>
      <c r="C257" s="15" t="str">
        <f t="shared" ca="1" si="25"/>
        <v>ICDLA</v>
      </c>
      <c r="D257" s="16">
        <f>'EE investment costs'!$F$15</f>
        <v>2016</v>
      </c>
      <c r="E257" s="14">
        <f>VLOOKUP(X257,'EE investment costs'!$D$56:$R$656,15,0)</f>
        <v>3.936066666666667</v>
      </c>
      <c r="F257" s="17">
        <f ca="1">INDEX('EE investment costs'!$D$56:$R$656,MATCH(X257,'EE investment costs'!$D$56:$D$656,0),MATCH($V$8,'EE investment costs'!$D$56:$R$56,0))</f>
        <v>1604.0187941273102</v>
      </c>
      <c r="I257" s="18">
        <v>1</v>
      </c>
      <c r="J257" s="18">
        <v>1</v>
      </c>
      <c r="K257" s="14">
        <f t="shared" ca="1" si="23"/>
        <v>0</v>
      </c>
      <c r="L257" s="26"/>
      <c r="M257" s="19" t="str">
        <f t="shared" ca="1" si="21"/>
        <v>INDCDEFFLA-42</v>
      </c>
      <c r="N257" s="23" t="str">
        <f t="shared" ca="1" si="22"/>
        <v>Chemical industry Saving Tech-Light 4.2y</v>
      </c>
      <c r="O257" s="23" t="s">
        <v>32</v>
      </c>
      <c r="P257" s="23" t="s">
        <v>33</v>
      </c>
      <c r="Q257" s="23"/>
      <c r="R257" s="23"/>
      <c r="S257" s="19" t="s">
        <v>34</v>
      </c>
      <c r="V257" s="16" t="str">
        <f t="shared" ca="1" si="24"/>
        <v>CD</v>
      </c>
      <c r="W257" s="14" t="str">
        <f t="shared" ca="1" si="24"/>
        <v>Chemical industry</v>
      </c>
      <c r="X257" s="3" t="str">
        <f>'EE investment costs'!D306</f>
        <v>LA-42</v>
      </c>
      <c r="Y257" s="3" t="str">
        <f>'EE investment costs'!E306</f>
        <v>Light</v>
      </c>
      <c r="AC257" s="123">
        <f>'EE investment costs'!C306</f>
        <v>4.2</v>
      </c>
      <c r="AD257" s="22"/>
    </row>
    <row r="258" spans="2:30">
      <c r="B258" s="14" t="str">
        <f t="shared" ca="1" si="20"/>
        <v>INDCDEFFEM-42</v>
      </c>
      <c r="C258" s="15" t="str">
        <f t="shared" ca="1" si="25"/>
        <v>ICDEM</v>
      </c>
      <c r="D258" s="16">
        <f>'EE investment costs'!$F$15</f>
        <v>2016</v>
      </c>
      <c r="E258" s="14">
        <f>VLOOKUP(X258,'EE investment costs'!$D$56:$R$656,15,0)</f>
        <v>4.1328700000000005</v>
      </c>
      <c r="F258" s="17">
        <f ca="1">INDEX('EE investment costs'!$D$56:$R$656,MATCH(X258,'EE investment costs'!$D$56:$D$656,0),MATCH($V$8,'EE investment costs'!$D$56:$R$56,0))</f>
        <v>1606.7003877892621</v>
      </c>
      <c r="I258" s="18">
        <v>1</v>
      </c>
      <c r="J258" s="18">
        <v>1</v>
      </c>
      <c r="K258" s="14">
        <f t="shared" ca="1" si="23"/>
        <v>0</v>
      </c>
      <c r="L258" s="26"/>
      <c r="M258" s="19" t="str">
        <f t="shared" ca="1" si="21"/>
        <v>INDCDEFFEM-42</v>
      </c>
      <c r="N258" s="23" t="str">
        <f t="shared" ca="1" si="22"/>
        <v>Chemical industry Saving Tech-Electric Motors 4.2y</v>
      </c>
      <c r="O258" s="23" t="s">
        <v>32</v>
      </c>
      <c r="P258" s="23" t="s">
        <v>33</v>
      </c>
      <c r="Q258" s="23"/>
      <c r="R258" s="23"/>
      <c r="S258" s="19" t="s">
        <v>34</v>
      </c>
      <c r="V258" s="16" t="str">
        <f t="shared" ca="1" si="24"/>
        <v>CD</v>
      </c>
      <c r="W258" s="14" t="str">
        <f t="shared" ca="1" si="24"/>
        <v>Chemical industry</v>
      </c>
      <c r="X258" s="3" t="str">
        <f>'EE investment costs'!D307</f>
        <v>EM-42</v>
      </c>
      <c r="Y258" s="3" t="str">
        <f>'EE investment costs'!E307</f>
        <v>Electric Motors</v>
      </c>
      <c r="AC258" s="123">
        <f>'EE investment costs'!C307</f>
        <v>4.2</v>
      </c>
      <c r="AD258" s="22"/>
    </row>
    <row r="259" spans="2:30">
      <c r="B259" s="14" t="str">
        <f t="shared" ca="1" si="20"/>
        <v>INDCDEFFTF-42</v>
      </c>
      <c r="C259" s="15" t="str">
        <f t="shared" ca="1" si="25"/>
        <v>ICDTF</v>
      </c>
      <c r="D259" s="16">
        <f>'EE investment costs'!$F$15</f>
        <v>2016</v>
      </c>
      <c r="E259" s="14">
        <f>VLOOKUP(X259,'EE investment costs'!$D$56:$R$656,15,0)</f>
        <v>15.166666666666666</v>
      </c>
      <c r="F259" s="17">
        <f ca="1">INDEX('EE investment costs'!$D$56:$R$656,MATCH(X259,'EE investment costs'!$D$56:$D$656,0),MATCH($V$8,'EE investment costs'!$D$56:$R$56,0))</f>
        <v>617.13582293364971</v>
      </c>
      <c r="I259" s="18">
        <v>1</v>
      </c>
      <c r="J259" s="18">
        <v>1</v>
      </c>
      <c r="K259" s="14">
        <f t="shared" ca="1" si="23"/>
        <v>6</v>
      </c>
      <c r="L259" s="26"/>
      <c r="M259" s="19" t="str">
        <f t="shared" ca="1" si="21"/>
        <v>INDCDEFFTF-42</v>
      </c>
      <c r="N259" s="23" t="str">
        <f t="shared" ca="1" si="22"/>
        <v>Chemical industry Saving Tech-Haulage Tractors, Trucks, Fishing boats 4.2y</v>
      </c>
      <c r="O259" s="23" t="s">
        <v>32</v>
      </c>
      <c r="P259" s="23" t="s">
        <v>33</v>
      </c>
      <c r="Q259" s="23"/>
      <c r="R259" s="23"/>
      <c r="S259" s="19" t="s">
        <v>34</v>
      </c>
      <c r="V259" s="16" t="str">
        <f t="shared" ca="1" si="24"/>
        <v>CD</v>
      </c>
      <c r="W259" s="14" t="str">
        <f t="shared" ca="1" si="24"/>
        <v>Chemical industry</v>
      </c>
      <c r="X259" s="3" t="str">
        <f>'EE investment costs'!D308</f>
        <v>TF-42</v>
      </c>
      <c r="Y259" s="3" t="str">
        <f>'EE investment costs'!E308</f>
        <v>Haulage Tractors, Trucks, Fishing boats</v>
      </c>
      <c r="AC259" s="123">
        <f>'EE investment costs'!C308</f>
        <v>4.2</v>
      </c>
      <c r="AD259" s="22"/>
    </row>
    <row r="260" spans="2:30">
      <c r="B260" s="14" t="str">
        <f t="shared" ca="1" si="20"/>
        <v>INDCDEFFMT-43</v>
      </c>
      <c r="C260" s="15" t="str">
        <f t="shared" ca="1" si="25"/>
        <v>ICDMT</v>
      </c>
      <c r="D260" s="16">
        <f>'EE investment costs'!$F$15</f>
        <v>2016</v>
      </c>
      <c r="E260" s="14">
        <f>VLOOKUP(X260,'EE investment costs'!$D$56:$R$656,15,0)</f>
        <v>6.0299999999999994</v>
      </c>
      <c r="F260" s="17">
        <f ca="1">INDEX('EE investment costs'!$D$56:$R$656,MATCH(X260,'EE investment costs'!$D$56:$D$656,0),MATCH($V$8,'EE investment costs'!$D$56:$R$56,0))</f>
        <v>623.90498362011499</v>
      </c>
      <c r="I260" s="18">
        <v>1</v>
      </c>
      <c r="J260" s="18">
        <v>1</v>
      </c>
      <c r="K260" s="14">
        <f t="shared" ca="1" si="23"/>
        <v>6</v>
      </c>
      <c r="L260" s="26"/>
      <c r="M260" s="19" t="str">
        <f t="shared" ca="1" si="21"/>
        <v>INDCDEFFMT-43</v>
      </c>
      <c r="N260" s="23" t="str">
        <f t="shared" ca="1" si="22"/>
        <v>Chemical industry Saving Tech-Heat Medium Temp. up to 150C 4.3y</v>
      </c>
      <c r="O260" s="23" t="s">
        <v>32</v>
      </c>
      <c r="P260" s="23" t="s">
        <v>33</v>
      </c>
      <c r="Q260" s="23"/>
      <c r="R260" s="23"/>
      <c r="S260" s="19" t="s">
        <v>34</v>
      </c>
      <c r="V260" s="16" t="str">
        <f t="shared" ca="1" si="24"/>
        <v>CD</v>
      </c>
      <c r="W260" s="14" t="str">
        <f t="shared" ca="1" si="24"/>
        <v>Chemical industry</v>
      </c>
      <c r="X260" s="3" t="str">
        <f>'EE investment costs'!D309</f>
        <v>MT-43</v>
      </c>
      <c r="Y260" s="3" t="str">
        <f>'EE investment costs'!E309</f>
        <v>Heat Medium Temp. up to 150C</v>
      </c>
      <c r="AC260" s="123">
        <f>'EE investment costs'!C309</f>
        <v>4.3</v>
      </c>
      <c r="AD260" s="22"/>
    </row>
    <row r="261" spans="2:30">
      <c r="B261" s="14" t="str">
        <f t="shared" ca="1" si="20"/>
        <v>INDCDEFFHT-43</v>
      </c>
      <c r="C261" s="15" t="str">
        <f t="shared" ca="1" si="25"/>
        <v>ICDHT</v>
      </c>
      <c r="D261" s="16">
        <f>'EE investment costs'!$F$15</f>
        <v>2016</v>
      </c>
      <c r="E261" s="14">
        <f>VLOOKUP(X261,'EE investment costs'!$D$56:$R$656,15,0)</f>
        <v>4.8239999999999998</v>
      </c>
      <c r="F261" s="17">
        <f ca="1">INDEX('EE investment costs'!$D$56:$R$656,MATCH(X261,'EE investment costs'!$D$56:$D$656,0),MATCH($V$8,'EE investment costs'!$D$56:$R$56,0))</f>
        <v>494.96977817095836</v>
      </c>
      <c r="I261" s="18">
        <v>1</v>
      </c>
      <c r="J261" s="18">
        <v>1</v>
      </c>
      <c r="K261" s="14">
        <f t="shared" ca="1" si="23"/>
        <v>8</v>
      </c>
      <c r="L261" s="26"/>
      <c r="M261" s="19" t="str">
        <f t="shared" ca="1" si="21"/>
        <v>INDCDEFFHT-43</v>
      </c>
      <c r="N261" s="23" t="str">
        <f t="shared" ca="1" si="22"/>
        <v>Chemical industry Saving Tech-Heat High Temp. over 150C 4.3y</v>
      </c>
      <c r="O261" s="23" t="s">
        <v>32</v>
      </c>
      <c r="P261" s="23" t="s">
        <v>33</v>
      </c>
      <c r="Q261" s="23"/>
      <c r="R261" s="23"/>
      <c r="S261" s="19" t="s">
        <v>34</v>
      </c>
      <c r="V261" s="16" t="str">
        <f t="shared" ca="1" si="24"/>
        <v>CD</v>
      </c>
      <c r="W261" s="14" t="str">
        <f t="shared" ca="1" si="24"/>
        <v>Chemical industry</v>
      </c>
      <c r="X261" s="3" t="str">
        <f>'EE investment costs'!D310</f>
        <v>HT-43</v>
      </c>
      <c r="Y261" s="3" t="str">
        <f>'EE investment costs'!E310</f>
        <v>Heat High Temp. over 150C</v>
      </c>
      <c r="AC261" s="123">
        <f>'EE investment costs'!C310</f>
        <v>4.3</v>
      </c>
      <c r="AD261" s="22"/>
    </row>
    <row r="262" spans="2:30">
      <c r="B262" s="14" t="str">
        <f t="shared" ca="1" si="20"/>
        <v>INDCDEFFRH-43</v>
      </c>
      <c r="C262" s="15" t="str">
        <f t="shared" ca="1" si="25"/>
        <v>ICDRH</v>
      </c>
      <c r="D262" s="16">
        <f>'EE investment costs'!$F$15</f>
        <v>2016</v>
      </c>
      <c r="E262" s="14">
        <f>VLOOKUP(X262,'EE investment costs'!$D$56:$R$656,15,0)</f>
        <v>16.056000000000001</v>
      </c>
      <c r="F262" s="17">
        <f ca="1">INDEX('EE investment costs'!$D$56:$R$656,MATCH(X262,'EE investment costs'!$D$56:$D$656,0),MATCH($V$8,'EE investment costs'!$D$56:$R$56,0))</f>
        <v>305.64860068832058</v>
      </c>
      <c r="I262" s="18">
        <v>1</v>
      </c>
      <c r="J262" s="18">
        <v>1</v>
      </c>
      <c r="K262" s="14">
        <f t="shared" ca="1" si="23"/>
        <v>8</v>
      </c>
      <c r="L262" s="26"/>
      <c r="M262" s="19" t="str">
        <f t="shared" ca="1" si="21"/>
        <v>INDCDEFFRH-43</v>
      </c>
      <c r="N262" s="23" t="str">
        <f t="shared" ca="1" si="22"/>
        <v>Chemical industry Saving Tech-Heat Room Heat 4.3y</v>
      </c>
      <c r="O262" s="23" t="s">
        <v>32</v>
      </c>
      <c r="P262" s="23" t="s">
        <v>33</v>
      </c>
      <c r="Q262" s="23"/>
      <c r="R262" s="23"/>
      <c r="S262" s="19" t="s">
        <v>34</v>
      </c>
      <c r="V262" s="16" t="str">
        <f t="shared" ca="1" si="24"/>
        <v>CD</v>
      </c>
      <c r="W262" s="14" t="str">
        <f t="shared" ca="1" si="24"/>
        <v>Chemical industry</v>
      </c>
      <c r="X262" s="3" t="str">
        <f>'EE investment costs'!D311</f>
        <v>RH-43</v>
      </c>
      <c r="Y262" s="3" t="str">
        <f>'EE investment costs'!E311</f>
        <v>Heat Room Heat</v>
      </c>
      <c r="AC262" s="123">
        <f>'EE investment costs'!C311</f>
        <v>4.3</v>
      </c>
      <c r="AD262" s="22"/>
    </row>
    <row r="263" spans="2:30">
      <c r="B263" s="14" t="str">
        <f t="shared" ca="1" si="20"/>
        <v>INDCDEFFLA-43</v>
      </c>
      <c r="C263" s="15" t="str">
        <f t="shared" ca="1" si="25"/>
        <v>ICDLA</v>
      </c>
      <c r="D263" s="16">
        <f>'EE investment costs'!$F$15</f>
        <v>2016</v>
      </c>
      <c r="E263" s="14">
        <f>VLOOKUP(X263,'EE investment costs'!$D$56:$R$656,15,0)</f>
        <v>3.9491000000000005</v>
      </c>
      <c r="F263" s="17">
        <f ca="1">INDEX('EE investment costs'!$D$56:$R$656,MATCH(X263,'EE investment costs'!$D$56:$D$656,0),MATCH($V$8,'EE investment costs'!$D$56:$R$56,0))</f>
        <v>1619.4054174211662</v>
      </c>
      <c r="I263" s="18">
        <v>1</v>
      </c>
      <c r="J263" s="18">
        <v>1</v>
      </c>
      <c r="K263" s="14">
        <f t="shared" ca="1" si="23"/>
        <v>0</v>
      </c>
      <c r="L263" s="26"/>
      <c r="M263" s="19" t="str">
        <f t="shared" ca="1" si="21"/>
        <v>INDCDEFFLA-43</v>
      </c>
      <c r="N263" s="23" t="str">
        <f t="shared" ca="1" si="22"/>
        <v>Chemical industry Saving Tech-Light 4.3y</v>
      </c>
      <c r="O263" s="23" t="s">
        <v>32</v>
      </c>
      <c r="P263" s="23" t="s">
        <v>33</v>
      </c>
      <c r="Q263" s="23"/>
      <c r="R263" s="23"/>
      <c r="S263" s="19" t="s">
        <v>34</v>
      </c>
      <c r="V263" s="16" t="str">
        <f t="shared" ca="1" si="24"/>
        <v>CD</v>
      </c>
      <c r="W263" s="14" t="str">
        <f t="shared" ca="1" si="24"/>
        <v>Chemical industry</v>
      </c>
      <c r="X263" s="3" t="str">
        <f>'EE investment costs'!D312</f>
        <v>LA-43</v>
      </c>
      <c r="Y263" s="3" t="str">
        <f>'EE investment costs'!E312</f>
        <v>Light</v>
      </c>
      <c r="AC263" s="123">
        <f>'EE investment costs'!C312</f>
        <v>4.3</v>
      </c>
      <c r="AD263" s="22"/>
    </row>
    <row r="264" spans="2:30">
      <c r="B264" s="14" t="str">
        <f t="shared" ref="B264:B327" ca="1" si="26">M264</f>
        <v>INDCDEFFEM-43</v>
      </c>
      <c r="C264" s="15" t="str">
        <f t="shared" ca="1" si="25"/>
        <v>ICDEM</v>
      </c>
      <c r="D264" s="16">
        <f>'EE investment costs'!$F$15</f>
        <v>2016</v>
      </c>
      <c r="E264" s="14">
        <f>VLOOKUP(X264,'EE investment costs'!$D$56:$R$656,15,0)</f>
        <v>4.1465550000000002</v>
      </c>
      <c r="F264" s="17">
        <f ca="1">INDEX('EE investment costs'!$D$56:$R$656,MATCH(X264,'EE investment costs'!$D$56:$D$656,0),MATCH($V$8,'EE investment costs'!$D$56:$R$56,0))</f>
        <v>1629.6000421213439</v>
      </c>
      <c r="I264" s="18">
        <v>1</v>
      </c>
      <c r="J264" s="18">
        <v>1</v>
      </c>
      <c r="K264" s="14">
        <f t="shared" ca="1" si="23"/>
        <v>0</v>
      </c>
      <c r="L264" s="26"/>
      <c r="M264" s="19" t="str">
        <f t="shared" ref="M264:M327" ca="1" si="27">CONCATENATE("IND",$V$8,"EFF",$X264)</f>
        <v>INDCDEFFEM-43</v>
      </c>
      <c r="N264" s="23" t="str">
        <f t="shared" ca="1" si="22"/>
        <v>Chemical industry Saving Tech-Electric Motors 4.3y</v>
      </c>
      <c r="O264" s="23" t="s">
        <v>32</v>
      </c>
      <c r="P264" s="23" t="s">
        <v>33</v>
      </c>
      <c r="Q264" s="23"/>
      <c r="R264" s="23"/>
      <c r="S264" s="19" t="s">
        <v>34</v>
      </c>
      <c r="V264" s="16" t="str">
        <f t="shared" ca="1" si="24"/>
        <v>CD</v>
      </c>
      <c r="W264" s="14" t="str">
        <f t="shared" ca="1" si="24"/>
        <v>Chemical industry</v>
      </c>
      <c r="X264" s="3" t="str">
        <f>'EE investment costs'!D313</f>
        <v>EM-43</v>
      </c>
      <c r="Y264" s="3" t="str">
        <f>'EE investment costs'!E313</f>
        <v>Electric Motors</v>
      </c>
      <c r="AC264" s="123">
        <f>'EE investment costs'!C313</f>
        <v>4.3</v>
      </c>
      <c r="AD264" s="22"/>
    </row>
    <row r="265" spans="2:30">
      <c r="B265" s="14" t="str">
        <f t="shared" ca="1" si="26"/>
        <v>INDCDEFFTF-43</v>
      </c>
      <c r="C265" s="15" t="str">
        <f t="shared" ca="1" si="25"/>
        <v>ICDTF</v>
      </c>
      <c r="D265" s="16">
        <f>'EE investment costs'!$F$15</f>
        <v>2016</v>
      </c>
      <c r="E265" s="14">
        <f>VLOOKUP(X265,'EE investment costs'!$D$56:$R$656,15,0)</f>
        <v>15.249999999999998</v>
      </c>
      <c r="F265" s="17">
        <f ca="1">INDEX('EE investment costs'!$D$56:$R$656,MATCH(X265,'EE investment costs'!$D$56:$D$656,0),MATCH($V$8,'EE investment costs'!$D$56:$R$56,0))</f>
        <v>631.82953300349845</v>
      </c>
      <c r="I265" s="18">
        <v>1</v>
      </c>
      <c r="J265" s="18">
        <v>1</v>
      </c>
      <c r="K265" s="14">
        <f t="shared" ca="1" si="23"/>
        <v>6</v>
      </c>
      <c r="L265" s="26"/>
      <c r="M265" s="19" t="str">
        <f t="shared" ca="1" si="27"/>
        <v>INDCDEFFTF-43</v>
      </c>
      <c r="N265" s="23" t="str">
        <f t="shared" ref="N265:N328" ca="1" si="28">$W$8&amp;" Saving Tech"&amp;"-"&amp;$Y265&amp;" "&amp;AC265&amp;"y"</f>
        <v>Chemical industry Saving Tech-Haulage Tractors, Trucks, Fishing boats 4.3y</v>
      </c>
      <c r="O265" s="23" t="s">
        <v>32</v>
      </c>
      <c r="P265" s="23" t="s">
        <v>33</v>
      </c>
      <c r="Q265" s="23"/>
      <c r="R265" s="23"/>
      <c r="S265" s="19" t="s">
        <v>34</v>
      </c>
      <c r="V265" s="16" t="str">
        <f t="shared" ca="1" si="24"/>
        <v>CD</v>
      </c>
      <c r="W265" s="14" t="str">
        <f t="shared" ca="1" si="24"/>
        <v>Chemical industry</v>
      </c>
      <c r="X265" s="3" t="str">
        <f>'EE investment costs'!D314</f>
        <v>TF-43</v>
      </c>
      <c r="Y265" s="3" t="str">
        <f>'EE investment costs'!E314</f>
        <v>Haulage Tractors, Trucks, Fishing boats</v>
      </c>
      <c r="AC265" s="123">
        <f>'EE investment costs'!C314</f>
        <v>4.3</v>
      </c>
      <c r="AD265" s="22"/>
    </row>
    <row r="266" spans="2:30">
      <c r="B266" s="14" t="str">
        <f t="shared" ca="1" si="26"/>
        <v>INDCDEFFMT-44</v>
      </c>
      <c r="C266" s="15" t="str">
        <f t="shared" ca="1" si="25"/>
        <v>ICDMT</v>
      </c>
      <c r="D266" s="16">
        <f>'EE investment costs'!$F$15</f>
        <v>2016</v>
      </c>
      <c r="E266" s="14">
        <f>VLOOKUP(X266,'EE investment costs'!$D$56:$R$656,15,0)</f>
        <v>6.0399999999999991</v>
      </c>
      <c r="F266" s="17">
        <f ca="1">INDEX('EE investment costs'!$D$56:$R$656,MATCH(X266,'EE investment costs'!$D$56:$D$656,0),MATCH($V$8,'EE investment costs'!$D$56:$R$56,0))</f>
        <v>634.24106811512661</v>
      </c>
      <c r="I266" s="18">
        <v>1</v>
      </c>
      <c r="J266" s="18">
        <v>1</v>
      </c>
      <c r="K266" s="14">
        <f t="shared" ref="K266:K329" ca="1" si="29">IF(F266&lt;500,1,0)+IF(F266&lt;600,1,0)+IF(F266&lt;700,1,0)+IF(F266&lt;800,1,0)+IF(F266&lt;900,1,0)+IF(F266&lt;1000,1,0)+IF(F266&lt;1100,1,0)+IF(F266&lt;1200,1,0)</f>
        <v>6</v>
      </c>
      <c r="L266" s="26"/>
      <c r="M266" s="19" t="str">
        <f t="shared" ca="1" si="27"/>
        <v>INDCDEFFMT-44</v>
      </c>
      <c r="N266" s="23" t="str">
        <f t="shared" ca="1" si="28"/>
        <v>Chemical industry Saving Tech-Heat Medium Temp. up to 150C 4.4y</v>
      </c>
      <c r="O266" s="23" t="s">
        <v>32</v>
      </c>
      <c r="P266" s="23" t="s">
        <v>33</v>
      </c>
      <c r="Q266" s="23"/>
      <c r="R266" s="23"/>
      <c r="S266" s="19" t="s">
        <v>34</v>
      </c>
      <c r="V266" s="16" t="str">
        <f t="shared" ref="V266:W329" ca="1" si="30">V265</f>
        <v>CD</v>
      </c>
      <c r="W266" s="14" t="str">
        <f t="shared" ca="1" si="30"/>
        <v>Chemical industry</v>
      </c>
      <c r="X266" s="3" t="str">
        <f>'EE investment costs'!D315</f>
        <v>MT-44</v>
      </c>
      <c r="Y266" s="3" t="str">
        <f>'EE investment costs'!E315</f>
        <v>Heat Medium Temp. up to 150C</v>
      </c>
      <c r="AC266" s="123">
        <f>'EE investment costs'!C315</f>
        <v>4.4000000000000004</v>
      </c>
      <c r="AD266" s="22"/>
    </row>
    <row r="267" spans="2:30">
      <c r="B267" s="14" t="str">
        <f t="shared" ca="1" si="26"/>
        <v>INDCDEFFHT-44</v>
      </c>
      <c r="C267" s="15" t="str">
        <f t="shared" ca="1" si="25"/>
        <v>ICDHT</v>
      </c>
      <c r="D267" s="16">
        <f>'EE investment costs'!$F$15</f>
        <v>2016</v>
      </c>
      <c r="E267" s="14">
        <f>VLOOKUP(X267,'EE investment costs'!$D$56:$R$656,15,0)</f>
        <v>4.8319999999999999</v>
      </c>
      <c r="F267" s="17">
        <f ca="1">INDEX('EE investment costs'!$D$56:$R$656,MATCH(X267,'EE investment costs'!$D$56:$D$656,0),MATCH($V$8,'EE investment costs'!$D$56:$R$56,0))</f>
        <v>501.35413919160186</v>
      </c>
      <c r="I267" s="18">
        <v>1</v>
      </c>
      <c r="J267" s="18">
        <v>1</v>
      </c>
      <c r="K267" s="14">
        <f t="shared" ca="1" si="29"/>
        <v>7</v>
      </c>
      <c r="L267" s="26"/>
      <c r="M267" s="19" t="str">
        <f t="shared" ca="1" si="27"/>
        <v>INDCDEFFHT-44</v>
      </c>
      <c r="N267" s="23" t="str">
        <f t="shared" ca="1" si="28"/>
        <v>Chemical industry Saving Tech-Heat High Temp. over 150C 4.4y</v>
      </c>
      <c r="O267" s="23" t="s">
        <v>32</v>
      </c>
      <c r="P267" s="23" t="s">
        <v>33</v>
      </c>
      <c r="Q267" s="23"/>
      <c r="R267" s="23"/>
      <c r="S267" s="19" t="s">
        <v>34</v>
      </c>
      <c r="V267" s="16" t="str">
        <f t="shared" ca="1" si="30"/>
        <v>CD</v>
      </c>
      <c r="W267" s="14" t="str">
        <f t="shared" ca="1" si="30"/>
        <v>Chemical industry</v>
      </c>
      <c r="X267" s="3" t="str">
        <f>'EE investment costs'!D316</f>
        <v>HT-44</v>
      </c>
      <c r="Y267" s="3" t="str">
        <f>'EE investment costs'!E316</f>
        <v>Heat High Temp. over 150C</v>
      </c>
      <c r="AC267" s="123">
        <f>'EE investment costs'!C316</f>
        <v>4.4000000000000004</v>
      </c>
      <c r="AD267" s="22"/>
    </row>
    <row r="268" spans="2:30">
      <c r="B268" s="14" t="str">
        <f t="shared" ca="1" si="26"/>
        <v>INDCDEFFRH-44</v>
      </c>
      <c r="C268" s="15" t="str">
        <f t="shared" ca="1" si="25"/>
        <v>ICDRH</v>
      </c>
      <c r="D268" s="16">
        <f>'EE investment costs'!$F$15</f>
        <v>2016</v>
      </c>
      <c r="E268" s="14">
        <f>VLOOKUP(X268,'EE investment costs'!$D$56:$R$656,15,0)</f>
        <v>16.074666666666669</v>
      </c>
      <c r="F268" s="17">
        <f ca="1">INDEX('EE investment costs'!$D$56:$R$656,MATCH(X268,'EE investment costs'!$D$56:$D$656,0),MATCH($V$8,'EE investment costs'!$D$56:$R$56,0))</f>
        <v>343.85467577436066</v>
      </c>
      <c r="I268" s="18">
        <v>1</v>
      </c>
      <c r="J268" s="18">
        <v>1</v>
      </c>
      <c r="K268" s="14">
        <f t="shared" ca="1" si="29"/>
        <v>8</v>
      </c>
      <c r="L268" s="26"/>
      <c r="M268" s="19" t="str">
        <f t="shared" ca="1" si="27"/>
        <v>INDCDEFFRH-44</v>
      </c>
      <c r="N268" s="23" t="str">
        <f t="shared" ca="1" si="28"/>
        <v>Chemical industry Saving Tech-Heat Room Heat 4.4y</v>
      </c>
      <c r="O268" s="23" t="s">
        <v>32</v>
      </c>
      <c r="P268" s="23" t="s">
        <v>33</v>
      </c>
      <c r="Q268" s="23"/>
      <c r="R268" s="23"/>
      <c r="S268" s="19" t="s">
        <v>34</v>
      </c>
      <c r="V268" s="16" t="str">
        <f t="shared" ca="1" si="30"/>
        <v>CD</v>
      </c>
      <c r="W268" s="14" t="str">
        <f t="shared" ca="1" si="30"/>
        <v>Chemical industry</v>
      </c>
      <c r="X268" s="3" t="str">
        <f>'EE investment costs'!D317</f>
        <v>RH-44</v>
      </c>
      <c r="Y268" s="3" t="str">
        <f>'EE investment costs'!E317</f>
        <v>Heat Room Heat</v>
      </c>
      <c r="AC268" s="123">
        <f>'EE investment costs'!C317</f>
        <v>4.4000000000000004</v>
      </c>
      <c r="AD268" s="22"/>
    </row>
    <row r="269" spans="2:30">
      <c r="B269" s="14" t="str">
        <f t="shared" ca="1" si="26"/>
        <v>INDCDEFFLA-44</v>
      </c>
      <c r="C269" s="15" t="str">
        <f t="shared" ca="1" si="25"/>
        <v>ICDLA</v>
      </c>
      <c r="D269" s="16">
        <f>'EE investment costs'!$F$15</f>
        <v>2016</v>
      </c>
      <c r="E269" s="14">
        <f>VLOOKUP(X269,'EE investment costs'!$D$56:$R$656,15,0)</f>
        <v>3.9621333333333335</v>
      </c>
      <c r="F269" s="17">
        <f ca="1">INDEX('EE investment costs'!$D$56:$R$656,MATCH(X269,'EE investment costs'!$D$56:$D$656,0),MATCH($V$8,'EE investment costs'!$D$56:$R$56,0))</f>
        <v>1634.7920407150227</v>
      </c>
      <c r="I269" s="18">
        <v>1</v>
      </c>
      <c r="J269" s="18">
        <v>1</v>
      </c>
      <c r="K269" s="14">
        <f t="shared" ca="1" si="29"/>
        <v>0</v>
      </c>
      <c r="L269" s="26"/>
      <c r="M269" s="19" t="str">
        <f t="shared" ca="1" si="27"/>
        <v>INDCDEFFLA-44</v>
      </c>
      <c r="N269" s="23" t="str">
        <f t="shared" ca="1" si="28"/>
        <v>Chemical industry Saving Tech-Light 4.4y</v>
      </c>
      <c r="O269" s="23" t="s">
        <v>32</v>
      </c>
      <c r="P269" s="23" t="s">
        <v>33</v>
      </c>
      <c r="Q269" s="23"/>
      <c r="R269" s="23"/>
      <c r="S269" s="19" t="s">
        <v>34</v>
      </c>
      <c r="V269" s="16" t="str">
        <f t="shared" ca="1" si="30"/>
        <v>CD</v>
      </c>
      <c r="W269" s="14" t="str">
        <f t="shared" ca="1" si="30"/>
        <v>Chemical industry</v>
      </c>
      <c r="X269" s="3" t="str">
        <f>'EE investment costs'!D318</f>
        <v>LA-44</v>
      </c>
      <c r="Y269" s="3" t="str">
        <f>'EE investment costs'!E318</f>
        <v>Light</v>
      </c>
      <c r="AC269" s="123">
        <f>'EE investment costs'!C318</f>
        <v>4.4000000000000004</v>
      </c>
      <c r="AD269" s="22"/>
    </row>
    <row r="270" spans="2:30">
      <c r="B270" s="14" t="str">
        <f t="shared" ca="1" si="26"/>
        <v>INDCDEFFEM-44</v>
      </c>
      <c r="C270" s="15" t="str">
        <f t="shared" ca="1" si="25"/>
        <v>ICDEM</v>
      </c>
      <c r="D270" s="16">
        <f>'EE investment costs'!$F$15</f>
        <v>2016</v>
      </c>
      <c r="E270" s="14">
        <f>VLOOKUP(X270,'EE investment costs'!$D$56:$R$656,15,0)</f>
        <v>4.1602399999999999</v>
      </c>
      <c r="F270" s="17">
        <f ca="1">INDEX('EE investment costs'!$D$56:$R$656,MATCH(X270,'EE investment costs'!$D$56:$D$656,0),MATCH($V$8,'EE investment costs'!$D$56:$R$56,0))</f>
        <v>1652.4996964534262</v>
      </c>
      <c r="I270" s="18">
        <v>1</v>
      </c>
      <c r="J270" s="18">
        <v>1</v>
      </c>
      <c r="K270" s="14">
        <f t="shared" ca="1" si="29"/>
        <v>0</v>
      </c>
      <c r="L270" s="26"/>
      <c r="M270" s="19" t="str">
        <f t="shared" ca="1" si="27"/>
        <v>INDCDEFFEM-44</v>
      </c>
      <c r="N270" s="23" t="str">
        <f t="shared" ca="1" si="28"/>
        <v>Chemical industry Saving Tech-Electric Motors 4.4y</v>
      </c>
      <c r="O270" s="23" t="s">
        <v>32</v>
      </c>
      <c r="P270" s="23" t="s">
        <v>33</v>
      </c>
      <c r="Q270" s="23"/>
      <c r="R270" s="23"/>
      <c r="S270" s="19" t="s">
        <v>34</v>
      </c>
      <c r="V270" s="16" t="str">
        <f t="shared" ca="1" si="30"/>
        <v>CD</v>
      </c>
      <c r="W270" s="14" t="str">
        <f t="shared" ca="1" si="30"/>
        <v>Chemical industry</v>
      </c>
      <c r="X270" s="3" t="str">
        <f>'EE investment costs'!D319</f>
        <v>EM-44</v>
      </c>
      <c r="Y270" s="3" t="str">
        <f>'EE investment costs'!E319</f>
        <v>Electric Motors</v>
      </c>
      <c r="AC270" s="123">
        <f>'EE investment costs'!C319</f>
        <v>4.4000000000000004</v>
      </c>
      <c r="AD270" s="22"/>
    </row>
    <row r="271" spans="2:30">
      <c r="B271" s="14" t="str">
        <f t="shared" ca="1" si="26"/>
        <v>INDCDEFFTF-44</v>
      </c>
      <c r="C271" s="15" t="str">
        <f t="shared" ca="1" si="25"/>
        <v>ICDTF</v>
      </c>
      <c r="D271" s="16">
        <f>'EE investment costs'!$F$15</f>
        <v>2016</v>
      </c>
      <c r="E271" s="14">
        <f>VLOOKUP(X271,'EE investment costs'!$D$56:$R$656,15,0)</f>
        <v>15.333333333333332</v>
      </c>
      <c r="F271" s="17">
        <f ca="1">INDEX('EE investment costs'!$D$56:$R$656,MATCH(X271,'EE investment costs'!$D$56:$D$656,0),MATCH($V$8,'EE investment costs'!$D$56:$R$56,0))</f>
        <v>646.52324307334732</v>
      </c>
      <c r="I271" s="18">
        <v>1</v>
      </c>
      <c r="J271" s="18">
        <v>1</v>
      </c>
      <c r="K271" s="14">
        <f t="shared" ca="1" si="29"/>
        <v>6</v>
      </c>
      <c r="L271" s="26"/>
      <c r="M271" s="19" t="str">
        <f t="shared" ca="1" si="27"/>
        <v>INDCDEFFTF-44</v>
      </c>
      <c r="N271" s="23" t="str">
        <f t="shared" ca="1" si="28"/>
        <v>Chemical industry Saving Tech-Haulage Tractors, Trucks, Fishing boats 4.4y</v>
      </c>
      <c r="O271" s="23" t="s">
        <v>32</v>
      </c>
      <c r="P271" s="23" t="s">
        <v>33</v>
      </c>
      <c r="Q271" s="23"/>
      <c r="R271" s="23"/>
      <c r="S271" s="19" t="s">
        <v>34</v>
      </c>
      <c r="V271" s="16" t="str">
        <f t="shared" ca="1" si="30"/>
        <v>CD</v>
      </c>
      <c r="W271" s="14" t="str">
        <f t="shared" ca="1" si="30"/>
        <v>Chemical industry</v>
      </c>
      <c r="X271" s="3" t="str">
        <f>'EE investment costs'!D320</f>
        <v>TF-44</v>
      </c>
      <c r="Y271" s="3" t="str">
        <f>'EE investment costs'!E320</f>
        <v>Haulage Tractors, Trucks, Fishing boats</v>
      </c>
      <c r="AC271" s="123">
        <f>'EE investment costs'!C320</f>
        <v>4.4000000000000004</v>
      </c>
      <c r="AD271" s="22"/>
    </row>
    <row r="272" spans="2:30">
      <c r="B272" s="14" t="str">
        <f t="shared" ca="1" si="26"/>
        <v>INDCDEFFMT-45</v>
      </c>
      <c r="C272" s="15" t="str">
        <f t="shared" ca="1" si="25"/>
        <v>ICDMT</v>
      </c>
      <c r="D272" s="16">
        <f>'EE investment costs'!$F$15</f>
        <v>2016</v>
      </c>
      <c r="E272" s="14">
        <f>VLOOKUP(X272,'EE investment costs'!$D$56:$R$656,15,0)</f>
        <v>6.05</v>
      </c>
      <c r="F272" s="17">
        <f ca="1">INDEX('EE investment costs'!$D$56:$R$656,MATCH(X272,'EE investment costs'!$D$56:$D$656,0),MATCH($V$8,'EE investment costs'!$D$56:$R$56,0))</f>
        <v>644.57715261013811</v>
      </c>
      <c r="I272" s="18">
        <v>1</v>
      </c>
      <c r="J272" s="18">
        <v>1</v>
      </c>
      <c r="K272" s="14">
        <f t="shared" ca="1" si="29"/>
        <v>6</v>
      </c>
      <c r="L272" s="26"/>
      <c r="M272" s="19" t="str">
        <f t="shared" ca="1" si="27"/>
        <v>INDCDEFFMT-45</v>
      </c>
      <c r="N272" s="23" t="str">
        <f t="shared" ca="1" si="28"/>
        <v>Chemical industry Saving Tech-Heat Medium Temp. up to 150C 4.5y</v>
      </c>
      <c r="O272" s="23" t="s">
        <v>32</v>
      </c>
      <c r="P272" s="23" t="s">
        <v>33</v>
      </c>
      <c r="Q272" s="23"/>
      <c r="R272" s="23"/>
      <c r="S272" s="19" t="s">
        <v>34</v>
      </c>
      <c r="V272" s="16" t="str">
        <f t="shared" ca="1" si="30"/>
        <v>CD</v>
      </c>
      <c r="W272" s="14" t="str">
        <f t="shared" ca="1" si="30"/>
        <v>Chemical industry</v>
      </c>
      <c r="X272" s="3" t="str">
        <f>'EE investment costs'!D321</f>
        <v>MT-45</v>
      </c>
      <c r="Y272" s="3" t="str">
        <f>'EE investment costs'!E321</f>
        <v>Heat Medium Temp. up to 150C</v>
      </c>
      <c r="AC272" s="123">
        <f>'EE investment costs'!C321</f>
        <v>4.5</v>
      </c>
      <c r="AD272" s="22"/>
    </row>
    <row r="273" spans="2:30">
      <c r="B273" s="14" t="str">
        <f t="shared" ca="1" si="26"/>
        <v>INDCDEFFHT-45</v>
      </c>
      <c r="C273" s="15" t="str">
        <f t="shared" ca="1" si="25"/>
        <v>ICDHT</v>
      </c>
      <c r="D273" s="16">
        <f>'EE investment costs'!$F$15</f>
        <v>2016</v>
      </c>
      <c r="E273" s="14">
        <f>VLOOKUP(X273,'EE investment costs'!$D$56:$R$656,15,0)</f>
        <v>4.84</v>
      </c>
      <c r="F273" s="17">
        <f ca="1">INDEX('EE investment costs'!$D$56:$R$656,MATCH(X273,'EE investment costs'!$D$56:$D$656,0),MATCH($V$8,'EE investment costs'!$D$56:$R$56,0))</f>
        <v>507.7385002122453</v>
      </c>
      <c r="I273" s="18">
        <v>1</v>
      </c>
      <c r="J273" s="18">
        <v>1</v>
      </c>
      <c r="K273" s="14">
        <f t="shared" ca="1" si="29"/>
        <v>7</v>
      </c>
      <c r="L273" s="26"/>
      <c r="M273" s="19" t="str">
        <f t="shared" ca="1" si="27"/>
        <v>INDCDEFFHT-45</v>
      </c>
      <c r="N273" s="23" t="str">
        <f t="shared" ca="1" si="28"/>
        <v>Chemical industry Saving Tech-Heat High Temp. over 150C 4.5y</v>
      </c>
      <c r="O273" s="23" t="s">
        <v>32</v>
      </c>
      <c r="P273" s="23" t="s">
        <v>33</v>
      </c>
      <c r="Q273" s="23"/>
      <c r="R273" s="23"/>
      <c r="S273" s="19" t="s">
        <v>34</v>
      </c>
      <c r="V273" s="16" t="str">
        <f t="shared" ca="1" si="30"/>
        <v>CD</v>
      </c>
      <c r="W273" s="14" t="str">
        <f t="shared" ca="1" si="30"/>
        <v>Chemical industry</v>
      </c>
      <c r="X273" s="3" t="str">
        <f>'EE investment costs'!D322</f>
        <v>HT-45</v>
      </c>
      <c r="Y273" s="3" t="str">
        <f>'EE investment costs'!E322</f>
        <v>Heat High Temp. over 150C</v>
      </c>
      <c r="AC273" s="123">
        <f>'EE investment costs'!C322</f>
        <v>4.5</v>
      </c>
      <c r="AD273" s="22"/>
    </row>
    <row r="274" spans="2:30">
      <c r="B274" s="14" t="str">
        <f t="shared" ca="1" si="26"/>
        <v>INDCDEFFRH-45</v>
      </c>
      <c r="C274" s="15" t="str">
        <f t="shared" ca="1" si="25"/>
        <v>ICDRH</v>
      </c>
      <c r="D274" s="16">
        <f>'EE investment costs'!$F$15</f>
        <v>2016</v>
      </c>
      <c r="E274" s="14">
        <f>VLOOKUP(X274,'EE investment costs'!$D$56:$R$656,15,0)</f>
        <v>16.093333333333337</v>
      </c>
      <c r="F274" s="17">
        <f ca="1">INDEX('EE investment costs'!$D$56:$R$656,MATCH(X274,'EE investment costs'!$D$56:$D$656,0),MATCH($V$8,'EE investment costs'!$D$56:$R$56,0))</f>
        <v>382.06075086040073</v>
      </c>
      <c r="I274" s="18">
        <v>1</v>
      </c>
      <c r="J274" s="18">
        <v>1</v>
      </c>
      <c r="K274" s="14">
        <f t="shared" ca="1" si="29"/>
        <v>8</v>
      </c>
      <c r="L274" s="26"/>
      <c r="M274" s="19" t="str">
        <f t="shared" ca="1" si="27"/>
        <v>INDCDEFFRH-45</v>
      </c>
      <c r="N274" s="23" t="str">
        <f t="shared" ca="1" si="28"/>
        <v>Chemical industry Saving Tech-Heat Room Heat 4.5y</v>
      </c>
      <c r="O274" s="23" t="s">
        <v>32</v>
      </c>
      <c r="P274" s="23" t="s">
        <v>33</v>
      </c>
      <c r="Q274" s="23"/>
      <c r="R274" s="23"/>
      <c r="S274" s="19" t="s">
        <v>34</v>
      </c>
      <c r="V274" s="16" t="str">
        <f t="shared" ca="1" si="30"/>
        <v>CD</v>
      </c>
      <c r="W274" s="14" t="str">
        <f t="shared" ca="1" si="30"/>
        <v>Chemical industry</v>
      </c>
      <c r="X274" s="3" t="str">
        <f>'EE investment costs'!D323</f>
        <v>RH-45</v>
      </c>
      <c r="Y274" s="3" t="str">
        <f>'EE investment costs'!E323</f>
        <v>Heat Room Heat</v>
      </c>
      <c r="AC274" s="123">
        <f>'EE investment costs'!C323</f>
        <v>4.5</v>
      </c>
      <c r="AD274" s="22"/>
    </row>
    <row r="275" spans="2:30">
      <c r="B275" s="14" t="str">
        <f t="shared" ca="1" si="26"/>
        <v>INDCDEFFLA-45</v>
      </c>
      <c r="C275" s="15" t="str">
        <f t="shared" ca="1" si="25"/>
        <v>ICDLA</v>
      </c>
      <c r="D275" s="16">
        <f>'EE investment costs'!$F$15</f>
        <v>2016</v>
      </c>
      <c r="E275" s="14">
        <f>VLOOKUP(X275,'EE investment costs'!$D$56:$R$656,15,0)</f>
        <v>3.975166666666667</v>
      </c>
      <c r="F275" s="17">
        <f ca="1">INDEX('EE investment costs'!$D$56:$R$656,MATCH(X275,'EE investment costs'!$D$56:$D$656,0),MATCH($V$8,'EE investment costs'!$D$56:$R$56,0))</f>
        <v>1650.1786640088792</v>
      </c>
      <c r="I275" s="18">
        <v>1</v>
      </c>
      <c r="J275" s="18">
        <v>1</v>
      </c>
      <c r="K275" s="14">
        <f t="shared" ca="1" si="29"/>
        <v>0</v>
      </c>
      <c r="L275" s="26"/>
      <c r="M275" s="19" t="str">
        <f t="shared" ca="1" si="27"/>
        <v>INDCDEFFLA-45</v>
      </c>
      <c r="N275" s="23" t="str">
        <f t="shared" ca="1" si="28"/>
        <v>Chemical industry Saving Tech-Light 4.5y</v>
      </c>
      <c r="O275" s="23" t="s">
        <v>32</v>
      </c>
      <c r="P275" s="23" t="s">
        <v>33</v>
      </c>
      <c r="Q275" s="23"/>
      <c r="R275" s="23"/>
      <c r="S275" s="19" t="s">
        <v>34</v>
      </c>
      <c r="V275" s="16" t="str">
        <f t="shared" ca="1" si="30"/>
        <v>CD</v>
      </c>
      <c r="W275" s="14" t="str">
        <f t="shared" ca="1" si="30"/>
        <v>Chemical industry</v>
      </c>
      <c r="X275" s="3" t="str">
        <f>'EE investment costs'!D324</f>
        <v>LA-45</v>
      </c>
      <c r="Y275" s="3" t="str">
        <f>'EE investment costs'!E324</f>
        <v>Light</v>
      </c>
      <c r="AC275" s="123">
        <f>'EE investment costs'!C324</f>
        <v>4.5</v>
      </c>
      <c r="AD275" s="22"/>
    </row>
    <row r="276" spans="2:30">
      <c r="B276" s="14" t="str">
        <f t="shared" ca="1" si="26"/>
        <v>INDCDEFFEM-45</v>
      </c>
      <c r="C276" s="15" t="str">
        <f t="shared" ca="1" si="25"/>
        <v>ICDEM</v>
      </c>
      <c r="D276" s="16">
        <f>'EE investment costs'!$F$15</f>
        <v>2016</v>
      </c>
      <c r="E276" s="14">
        <f>VLOOKUP(X276,'EE investment costs'!$D$56:$R$656,15,0)</f>
        <v>4.1739250000000006</v>
      </c>
      <c r="F276" s="17">
        <f ca="1">INDEX('EE investment costs'!$D$56:$R$656,MATCH(X276,'EE investment costs'!$D$56:$D$656,0),MATCH($V$8,'EE investment costs'!$D$56:$R$56,0))</f>
        <v>1675.3993507855082</v>
      </c>
      <c r="I276" s="18">
        <v>1</v>
      </c>
      <c r="J276" s="18">
        <v>1</v>
      </c>
      <c r="K276" s="14">
        <f t="shared" ca="1" si="29"/>
        <v>0</v>
      </c>
      <c r="L276" s="26"/>
      <c r="M276" s="19" t="str">
        <f t="shared" ca="1" si="27"/>
        <v>INDCDEFFEM-45</v>
      </c>
      <c r="N276" s="23" t="str">
        <f t="shared" ca="1" si="28"/>
        <v>Chemical industry Saving Tech-Electric Motors 4.5y</v>
      </c>
      <c r="O276" s="23" t="s">
        <v>32</v>
      </c>
      <c r="P276" s="23" t="s">
        <v>33</v>
      </c>
      <c r="Q276" s="23"/>
      <c r="R276" s="23"/>
      <c r="S276" s="19" t="s">
        <v>34</v>
      </c>
      <c r="V276" s="16" t="str">
        <f t="shared" ca="1" si="30"/>
        <v>CD</v>
      </c>
      <c r="W276" s="14" t="str">
        <f t="shared" ca="1" si="30"/>
        <v>Chemical industry</v>
      </c>
      <c r="X276" s="3" t="str">
        <f>'EE investment costs'!D325</f>
        <v>EM-45</v>
      </c>
      <c r="Y276" s="3" t="str">
        <f>'EE investment costs'!E325</f>
        <v>Electric Motors</v>
      </c>
      <c r="AC276" s="123">
        <f>'EE investment costs'!C325</f>
        <v>4.5</v>
      </c>
      <c r="AD276" s="22"/>
    </row>
    <row r="277" spans="2:30">
      <c r="B277" s="14" t="str">
        <f t="shared" ca="1" si="26"/>
        <v>INDCDEFFTF-45</v>
      </c>
      <c r="C277" s="15" t="str">
        <f t="shared" ca="1" si="25"/>
        <v>ICDTF</v>
      </c>
      <c r="D277" s="16">
        <f>'EE investment costs'!$F$15</f>
        <v>2016</v>
      </c>
      <c r="E277" s="14">
        <f>VLOOKUP(X277,'EE investment costs'!$D$56:$R$656,15,0)</f>
        <v>15.416666666666666</v>
      </c>
      <c r="F277" s="17">
        <f ca="1">INDEX('EE investment costs'!$D$56:$R$656,MATCH(X277,'EE investment costs'!$D$56:$D$656,0),MATCH($V$8,'EE investment costs'!$D$56:$R$56,0))</f>
        <v>661.21695314319606</v>
      </c>
      <c r="I277" s="18">
        <v>1</v>
      </c>
      <c r="J277" s="18">
        <v>1</v>
      </c>
      <c r="K277" s="14">
        <f t="shared" ca="1" si="29"/>
        <v>6</v>
      </c>
      <c r="L277" s="26"/>
      <c r="M277" s="19" t="str">
        <f t="shared" ca="1" si="27"/>
        <v>INDCDEFFTF-45</v>
      </c>
      <c r="N277" s="23" t="str">
        <f t="shared" ca="1" si="28"/>
        <v>Chemical industry Saving Tech-Haulage Tractors, Trucks, Fishing boats 4.5y</v>
      </c>
      <c r="O277" s="23" t="s">
        <v>32</v>
      </c>
      <c r="P277" s="23" t="s">
        <v>33</v>
      </c>
      <c r="Q277" s="23"/>
      <c r="R277" s="23"/>
      <c r="S277" s="19" t="s">
        <v>34</v>
      </c>
      <c r="V277" s="16" t="str">
        <f t="shared" ca="1" si="30"/>
        <v>CD</v>
      </c>
      <c r="W277" s="14" t="str">
        <f t="shared" ca="1" si="30"/>
        <v>Chemical industry</v>
      </c>
      <c r="X277" s="3" t="str">
        <f>'EE investment costs'!D326</f>
        <v>TF-45</v>
      </c>
      <c r="Y277" s="3" t="str">
        <f>'EE investment costs'!E326</f>
        <v>Haulage Tractors, Trucks, Fishing boats</v>
      </c>
      <c r="AC277" s="123">
        <f>'EE investment costs'!C326</f>
        <v>4.5</v>
      </c>
      <c r="AD277" s="22"/>
    </row>
    <row r="278" spans="2:30">
      <c r="B278" s="14" t="str">
        <f t="shared" ca="1" si="26"/>
        <v>INDCDEFFMT-46</v>
      </c>
      <c r="C278" s="15" t="str">
        <f t="shared" ca="1" si="25"/>
        <v>ICDMT</v>
      </c>
      <c r="D278" s="16">
        <f>'EE investment costs'!$F$15</f>
        <v>2016</v>
      </c>
      <c r="E278" s="14">
        <f>VLOOKUP(X278,'EE investment costs'!$D$56:$R$656,15,0)</f>
        <v>6.06</v>
      </c>
      <c r="F278" s="17">
        <f ca="1">INDEX('EE investment costs'!$D$56:$R$656,MATCH(X278,'EE investment costs'!$D$56:$D$656,0),MATCH($V$8,'EE investment costs'!$D$56:$R$56,0))</f>
        <v>654.91323710514973</v>
      </c>
      <c r="I278" s="18">
        <v>1</v>
      </c>
      <c r="J278" s="18">
        <v>1</v>
      </c>
      <c r="K278" s="14">
        <f t="shared" ca="1" si="29"/>
        <v>6</v>
      </c>
      <c r="L278" s="26"/>
      <c r="M278" s="19" t="str">
        <f t="shared" ca="1" si="27"/>
        <v>INDCDEFFMT-46</v>
      </c>
      <c r="N278" s="23" t="str">
        <f t="shared" ca="1" si="28"/>
        <v>Chemical industry Saving Tech-Heat Medium Temp. up to 150C 4.6y</v>
      </c>
      <c r="O278" s="23" t="s">
        <v>32</v>
      </c>
      <c r="P278" s="23" t="s">
        <v>33</v>
      </c>
      <c r="Q278" s="23"/>
      <c r="R278" s="23"/>
      <c r="S278" s="19" t="s">
        <v>34</v>
      </c>
      <c r="V278" s="16" t="str">
        <f t="shared" ca="1" si="30"/>
        <v>CD</v>
      </c>
      <c r="W278" s="14" t="str">
        <f t="shared" ca="1" si="30"/>
        <v>Chemical industry</v>
      </c>
      <c r="X278" s="3" t="str">
        <f>'EE investment costs'!D327</f>
        <v>MT-46</v>
      </c>
      <c r="Y278" s="3" t="str">
        <f>'EE investment costs'!E327</f>
        <v>Heat Medium Temp. up to 150C</v>
      </c>
      <c r="AC278" s="123">
        <f>'EE investment costs'!C327</f>
        <v>4.5999999999999996</v>
      </c>
      <c r="AD278" s="22"/>
    </row>
    <row r="279" spans="2:30">
      <c r="B279" s="14" t="str">
        <f t="shared" ca="1" si="26"/>
        <v>INDCDEFFHT-46</v>
      </c>
      <c r="C279" s="15" t="str">
        <f t="shared" ca="1" si="25"/>
        <v>ICDHT</v>
      </c>
      <c r="D279" s="16">
        <f>'EE investment costs'!$F$15</f>
        <v>2016</v>
      </c>
      <c r="E279" s="14">
        <f>VLOOKUP(X279,'EE investment costs'!$D$56:$R$656,15,0)</f>
        <v>4.8479999999999999</v>
      </c>
      <c r="F279" s="17">
        <f ca="1">INDEX('EE investment costs'!$D$56:$R$656,MATCH(X279,'EE investment costs'!$D$56:$D$656,0),MATCH($V$8,'EE investment costs'!$D$56:$R$56,0))</f>
        <v>514.12286123288868</v>
      </c>
      <c r="I279" s="18">
        <v>1</v>
      </c>
      <c r="J279" s="18">
        <v>1</v>
      </c>
      <c r="K279" s="14">
        <f t="shared" ca="1" si="29"/>
        <v>7</v>
      </c>
      <c r="L279" s="26"/>
      <c r="M279" s="19" t="str">
        <f t="shared" ca="1" si="27"/>
        <v>INDCDEFFHT-46</v>
      </c>
      <c r="N279" s="23" t="str">
        <f t="shared" ca="1" si="28"/>
        <v>Chemical industry Saving Tech-Heat High Temp. over 150C 4.6y</v>
      </c>
      <c r="O279" s="23" t="s">
        <v>32</v>
      </c>
      <c r="P279" s="23" t="s">
        <v>33</v>
      </c>
      <c r="Q279" s="23"/>
      <c r="R279" s="23"/>
      <c r="S279" s="19" t="s">
        <v>34</v>
      </c>
      <c r="V279" s="16" t="str">
        <f t="shared" ca="1" si="30"/>
        <v>CD</v>
      </c>
      <c r="W279" s="14" t="str">
        <f t="shared" ca="1" si="30"/>
        <v>Chemical industry</v>
      </c>
      <c r="X279" s="3" t="str">
        <f>'EE investment costs'!D328</f>
        <v>HT-46</v>
      </c>
      <c r="Y279" s="3" t="str">
        <f>'EE investment costs'!E328</f>
        <v>Heat High Temp. over 150C</v>
      </c>
      <c r="AC279" s="123">
        <f>'EE investment costs'!C328</f>
        <v>4.5999999999999996</v>
      </c>
      <c r="AD279" s="22"/>
    </row>
    <row r="280" spans="2:30">
      <c r="B280" s="14" t="str">
        <f t="shared" ca="1" si="26"/>
        <v>INDCDEFFRH-46</v>
      </c>
      <c r="C280" s="15" t="str">
        <f t="shared" ca="1" si="25"/>
        <v>ICDRH</v>
      </c>
      <c r="D280" s="16">
        <f>'EE investment costs'!$F$15</f>
        <v>2016</v>
      </c>
      <c r="E280" s="14">
        <f>VLOOKUP(X280,'EE investment costs'!$D$56:$R$656,15,0)</f>
        <v>16.112000000000002</v>
      </c>
      <c r="F280" s="17">
        <f ca="1">INDEX('EE investment costs'!$D$56:$R$656,MATCH(X280,'EE investment costs'!$D$56:$D$656,0),MATCH($V$8,'EE investment costs'!$D$56:$R$56,0))</f>
        <v>420.26682594644052</v>
      </c>
      <c r="I280" s="18">
        <v>1</v>
      </c>
      <c r="J280" s="18">
        <v>1</v>
      </c>
      <c r="K280" s="14">
        <f t="shared" ca="1" si="29"/>
        <v>8</v>
      </c>
      <c r="L280" s="26"/>
      <c r="M280" s="19" t="str">
        <f t="shared" ca="1" si="27"/>
        <v>INDCDEFFRH-46</v>
      </c>
      <c r="N280" s="23" t="str">
        <f t="shared" ca="1" si="28"/>
        <v>Chemical industry Saving Tech-Heat Room Heat 4.6y</v>
      </c>
      <c r="O280" s="23" t="s">
        <v>32</v>
      </c>
      <c r="P280" s="23" t="s">
        <v>33</v>
      </c>
      <c r="Q280" s="23"/>
      <c r="R280" s="23"/>
      <c r="S280" s="19" t="s">
        <v>34</v>
      </c>
      <c r="V280" s="16" t="str">
        <f t="shared" ca="1" si="30"/>
        <v>CD</v>
      </c>
      <c r="W280" s="14" t="str">
        <f t="shared" ca="1" si="30"/>
        <v>Chemical industry</v>
      </c>
      <c r="X280" s="3" t="str">
        <f>'EE investment costs'!D329</f>
        <v>RH-46</v>
      </c>
      <c r="Y280" s="3" t="str">
        <f>'EE investment costs'!E329</f>
        <v>Heat Room Heat</v>
      </c>
      <c r="AC280" s="123">
        <f>'EE investment costs'!C329</f>
        <v>4.5999999999999996</v>
      </c>
      <c r="AD280" s="22"/>
    </row>
    <row r="281" spans="2:30">
      <c r="B281" s="14" t="str">
        <f t="shared" ca="1" si="26"/>
        <v>INDCDEFFLA-46</v>
      </c>
      <c r="C281" s="15" t="str">
        <f t="shared" ca="1" si="25"/>
        <v>ICDLA</v>
      </c>
      <c r="D281" s="16">
        <f>'EE investment costs'!$F$15</f>
        <v>2016</v>
      </c>
      <c r="E281" s="14">
        <f>VLOOKUP(X281,'EE investment costs'!$D$56:$R$656,15,0)</f>
        <v>3.9882</v>
      </c>
      <c r="F281" s="17">
        <f ca="1">INDEX('EE investment costs'!$D$56:$R$656,MATCH(X281,'EE investment costs'!$D$56:$D$656,0),MATCH($V$8,'EE investment costs'!$D$56:$R$56,0))</f>
        <v>1665.5652873027354</v>
      </c>
      <c r="I281" s="18">
        <v>1</v>
      </c>
      <c r="J281" s="18">
        <v>1</v>
      </c>
      <c r="K281" s="14">
        <f t="shared" ca="1" si="29"/>
        <v>0</v>
      </c>
      <c r="L281" s="26"/>
      <c r="M281" s="19" t="str">
        <f t="shared" ca="1" si="27"/>
        <v>INDCDEFFLA-46</v>
      </c>
      <c r="N281" s="23" t="str">
        <f t="shared" ca="1" si="28"/>
        <v>Chemical industry Saving Tech-Light 4.6y</v>
      </c>
      <c r="O281" s="23" t="s">
        <v>32</v>
      </c>
      <c r="P281" s="23" t="s">
        <v>33</v>
      </c>
      <c r="Q281" s="23"/>
      <c r="R281" s="23"/>
      <c r="S281" s="19" t="s">
        <v>34</v>
      </c>
      <c r="V281" s="16" t="str">
        <f t="shared" ca="1" si="30"/>
        <v>CD</v>
      </c>
      <c r="W281" s="14" t="str">
        <f t="shared" ca="1" si="30"/>
        <v>Chemical industry</v>
      </c>
      <c r="X281" s="3" t="str">
        <f>'EE investment costs'!D330</f>
        <v>LA-46</v>
      </c>
      <c r="Y281" s="3" t="str">
        <f>'EE investment costs'!E330</f>
        <v>Light</v>
      </c>
      <c r="AC281" s="123">
        <f>'EE investment costs'!C330</f>
        <v>4.5999999999999996</v>
      </c>
      <c r="AD281" s="22"/>
    </row>
    <row r="282" spans="2:30">
      <c r="B282" s="14" t="str">
        <f t="shared" ca="1" si="26"/>
        <v>INDCDEFFEM-46</v>
      </c>
      <c r="C282" s="15" t="str">
        <f t="shared" ca="1" si="25"/>
        <v>ICDEM</v>
      </c>
      <c r="D282" s="16">
        <f>'EE investment costs'!$F$15</f>
        <v>2016</v>
      </c>
      <c r="E282" s="14">
        <f>VLOOKUP(X282,'EE investment costs'!$D$56:$R$656,15,0)</f>
        <v>4.1876100000000003</v>
      </c>
      <c r="F282" s="17">
        <f ca="1">INDEX('EE investment costs'!$D$56:$R$656,MATCH(X282,'EE investment costs'!$D$56:$D$656,0),MATCH($V$8,'EE investment costs'!$D$56:$R$56,0))</f>
        <v>1698.29900511759</v>
      </c>
      <c r="I282" s="18">
        <v>1</v>
      </c>
      <c r="J282" s="18">
        <v>1</v>
      </c>
      <c r="K282" s="14">
        <f t="shared" ca="1" si="29"/>
        <v>0</v>
      </c>
      <c r="L282" s="26"/>
      <c r="M282" s="19" t="str">
        <f t="shared" ca="1" si="27"/>
        <v>INDCDEFFEM-46</v>
      </c>
      <c r="N282" s="23" t="str">
        <f t="shared" ca="1" si="28"/>
        <v>Chemical industry Saving Tech-Electric Motors 4.6y</v>
      </c>
      <c r="O282" s="23" t="s">
        <v>32</v>
      </c>
      <c r="P282" s="23" t="s">
        <v>33</v>
      </c>
      <c r="Q282" s="23"/>
      <c r="R282" s="23"/>
      <c r="S282" s="19" t="s">
        <v>34</v>
      </c>
      <c r="V282" s="16" t="str">
        <f t="shared" ca="1" si="30"/>
        <v>CD</v>
      </c>
      <c r="W282" s="14" t="str">
        <f t="shared" ca="1" si="30"/>
        <v>Chemical industry</v>
      </c>
      <c r="X282" s="3" t="str">
        <f>'EE investment costs'!D331</f>
        <v>EM-46</v>
      </c>
      <c r="Y282" s="3" t="str">
        <f>'EE investment costs'!E331</f>
        <v>Electric Motors</v>
      </c>
      <c r="AC282" s="123">
        <f>'EE investment costs'!C331</f>
        <v>4.5999999999999996</v>
      </c>
      <c r="AD282" s="22"/>
    </row>
    <row r="283" spans="2:30">
      <c r="B283" s="14" t="str">
        <f t="shared" ca="1" si="26"/>
        <v>INDCDEFFTF-46</v>
      </c>
      <c r="C283" s="15" t="str">
        <f t="shared" ca="1" si="25"/>
        <v>ICDTF</v>
      </c>
      <c r="D283" s="16">
        <f>'EE investment costs'!$F$15</f>
        <v>2016</v>
      </c>
      <c r="E283" s="14">
        <f>VLOOKUP(X283,'EE investment costs'!$D$56:$R$656,15,0)</f>
        <v>15.499999999999998</v>
      </c>
      <c r="F283" s="17">
        <f ca="1">INDEX('EE investment costs'!$D$56:$R$656,MATCH(X283,'EE investment costs'!$D$56:$D$656,0),MATCH($V$8,'EE investment costs'!$D$56:$R$56,0))</f>
        <v>675.91066321304481</v>
      </c>
      <c r="I283" s="18">
        <v>1</v>
      </c>
      <c r="J283" s="18">
        <v>1</v>
      </c>
      <c r="K283" s="14">
        <f t="shared" ca="1" si="29"/>
        <v>6</v>
      </c>
      <c r="L283" s="26"/>
      <c r="M283" s="19" t="str">
        <f t="shared" ca="1" si="27"/>
        <v>INDCDEFFTF-46</v>
      </c>
      <c r="N283" s="23" t="str">
        <f t="shared" ca="1" si="28"/>
        <v>Chemical industry Saving Tech-Haulage Tractors, Trucks, Fishing boats 4.6y</v>
      </c>
      <c r="O283" s="23" t="s">
        <v>32</v>
      </c>
      <c r="P283" s="23" t="s">
        <v>33</v>
      </c>
      <c r="Q283" s="23"/>
      <c r="R283" s="23"/>
      <c r="S283" s="19" t="s">
        <v>34</v>
      </c>
      <c r="V283" s="16" t="str">
        <f t="shared" ca="1" si="30"/>
        <v>CD</v>
      </c>
      <c r="W283" s="14" t="str">
        <f t="shared" ca="1" si="30"/>
        <v>Chemical industry</v>
      </c>
      <c r="X283" s="3" t="str">
        <f>'EE investment costs'!D332</f>
        <v>TF-46</v>
      </c>
      <c r="Y283" s="3" t="str">
        <f>'EE investment costs'!E332</f>
        <v>Haulage Tractors, Trucks, Fishing boats</v>
      </c>
      <c r="AC283" s="123">
        <f>'EE investment costs'!C332</f>
        <v>4.5999999999999996</v>
      </c>
      <c r="AD283" s="22"/>
    </row>
    <row r="284" spans="2:30">
      <c r="B284" s="14" t="str">
        <f t="shared" ca="1" si="26"/>
        <v>INDCDEFFMT-47</v>
      </c>
      <c r="C284" s="15" t="str">
        <f t="shared" ca="1" si="25"/>
        <v>ICDMT</v>
      </c>
      <c r="D284" s="16">
        <f>'EE investment costs'!$F$15</f>
        <v>2016</v>
      </c>
      <c r="E284" s="14">
        <f>VLOOKUP(X284,'EE investment costs'!$D$56:$R$656,15,0)</f>
        <v>6.0699999999999994</v>
      </c>
      <c r="F284" s="17">
        <f ca="1">INDEX('EE investment costs'!$D$56:$R$656,MATCH(X284,'EE investment costs'!$D$56:$D$656,0),MATCH($V$8,'EE investment costs'!$D$56:$R$56,0))</f>
        <v>665.24932160016112</v>
      </c>
      <c r="I284" s="18">
        <v>1</v>
      </c>
      <c r="J284" s="18">
        <v>1</v>
      </c>
      <c r="K284" s="14">
        <f t="shared" ca="1" si="29"/>
        <v>6</v>
      </c>
      <c r="M284" s="19" t="str">
        <f t="shared" ca="1" si="27"/>
        <v>INDCDEFFMT-47</v>
      </c>
      <c r="N284" s="23" t="str">
        <f t="shared" ca="1" si="28"/>
        <v>Chemical industry Saving Tech-Heat Medium Temp. up to 150C 4.7y</v>
      </c>
      <c r="O284" s="23" t="s">
        <v>32</v>
      </c>
      <c r="P284" s="23" t="s">
        <v>33</v>
      </c>
      <c r="Q284" s="23"/>
      <c r="R284" s="23"/>
      <c r="S284" s="19" t="s">
        <v>34</v>
      </c>
      <c r="V284" s="16" t="str">
        <f t="shared" ca="1" si="30"/>
        <v>CD</v>
      </c>
      <c r="W284" s="14" t="str">
        <f t="shared" ca="1" si="30"/>
        <v>Chemical industry</v>
      </c>
      <c r="X284" s="3" t="str">
        <f>'EE investment costs'!D333</f>
        <v>MT-47</v>
      </c>
      <c r="Y284" s="3" t="str">
        <f>'EE investment costs'!E333</f>
        <v>Heat Medium Temp. up to 150C</v>
      </c>
      <c r="AC284" s="123">
        <f>'EE investment costs'!C333</f>
        <v>4.7</v>
      </c>
      <c r="AD284" s="22"/>
    </row>
    <row r="285" spans="2:30">
      <c r="B285" s="14" t="str">
        <f t="shared" ca="1" si="26"/>
        <v>INDCDEFFHT-47</v>
      </c>
      <c r="C285" s="15" t="str">
        <f t="shared" ca="1" si="25"/>
        <v>ICDHT</v>
      </c>
      <c r="D285" s="16">
        <f>'EE investment costs'!$F$15</f>
        <v>2016</v>
      </c>
      <c r="E285" s="14">
        <f>VLOOKUP(X285,'EE investment costs'!$D$56:$R$656,15,0)</f>
        <v>4.8559999999999999</v>
      </c>
      <c r="F285" s="17">
        <f ca="1">INDEX('EE investment costs'!$D$56:$R$656,MATCH(X285,'EE investment costs'!$D$56:$D$656,0),MATCH($V$8,'EE investment costs'!$D$56:$R$56,0))</f>
        <v>520.50722225353218</v>
      </c>
      <c r="I285" s="18">
        <v>1</v>
      </c>
      <c r="J285" s="18">
        <v>1</v>
      </c>
      <c r="K285" s="14">
        <f t="shared" ca="1" si="29"/>
        <v>7</v>
      </c>
      <c r="M285" s="19" t="str">
        <f t="shared" ca="1" si="27"/>
        <v>INDCDEFFHT-47</v>
      </c>
      <c r="N285" s="23" t="str">
        <f t="shared" ca="1" si="28"/>
        <v>Chemical industry Saving Tech-Heat High Temp. over 150C 4.7y</v>
      </c>
      <c r="O285" s="23" t="s">
        <v>32</v>
      </c>
      <c r="P285" s="23" t="s">
        <v>33</v>
      </c>
      <c r="Q285" s="23"/>
      <c r="R285" s="23"/>
      <c r="S285" s="19" t="s">
        <v>34</v>
      </c>
      <c r="V285" s="16" t="str">
        <f t="shared" ca="1" si="30"/>
        <v>CD</v>
      </c>
      <c r="W285" s="14" t="str">
        <f t="shared" ca="1" si="30"/>
        <v>Chemical industry</v>
      </c>
      <c r="X285" s="3" t="str">
        <f>'EE investment costs'!D334</f>
        <v>HT-47</v>
      </c>
      <c r="Y285" s="3" t="str">
        <f>'EE investment costs'!E334</f>
        <v>Heat High Temp. over 150C</v>
      </c>
      <c r="AC285" s="123">
        <f>'EE investment costs'!C334</f>
        <v>4.7</v>
      </c>
      <c r="AD285" s="22"/>
    </row>
    <row r="286" spans="2:30">
      <c r="B286" s="14" t="str">
        <f t="shared" ca="1" si="26"/>
        <v>INDCDEFFRH-47</v>
      </c>
      <c r="C286" s="15" t="str">
        <f t="shared" ca="1" si="25"/>
        <v>ICDRH</v>
      </c>
      <c r="D286" s="16">
        <f>'EE investment costs'!$F$15</f>
        <v>2016</v>
      </c>
      <c r="E286" s="14">
        <f>VLOOKUP(X286,'EE investment costs'!$D$56:$R$656,15,0)</f>
        <v>16.13066666666667</v>
      </c>
      <c r="F286" s="17">
        <f ca="1">INDEX('EE investment costs'!$D$56:$R$656,MATCH(X286,'EE investment costs'!$D$56:$D$656,0),MATCH($V$8,'EE investment costs'!$D$56:$R$56,0))</f>
        <v>458.47290103248088</v>
      </c>
      <c r="I286" s="18">
        <v>1</v>
      </c>
      <c r="J286" s="18">
        <v>1</v>
      </c>
      <c r="K286" s="14">
        <f t="shared" ca="1" si="29"/>
        <v>8</v>
      </c>
      <c r="M286" s="19" t="str">
        <f t="shared" ca="1" si="27"/>
        <v>INDCDEFFRH-47</v>
      </c>
      <c r="N286" s="23" t="str">
        <f t="shared" ca="1" si="28"/>
        <v>Chemical industry Saving Tech-Heat Room Heat 4.7y</v>
      </c>
      <c r="O286" s="23" t="s">
        <v>32</v>
      </c>
      <c r="P286" s="23" t="s">
        <v>33</v>
      </c>
      <c r="Q286" s="23"/>
      <c r="R286" s="23"/>
      <c r="S286" s="19" t="s">
        <v>34</v>
      </c>
      <c r="V286" s="16" t="str">
        <f t="shared" ca="1" si="30"/>
        <v>CD</v>
      </c>
      <c r="W286" s="14" t="str">
        <f t="shared" ca="1" si="30"/>
        <v>Chemical industry</v>
      </c>
      <c r="X286" s="3" t="str">
        <f>'EE investment costs'!D335</f>
        <v>RH-47</v>
      </c>
      <c r="Y286" s="3" t="str">
        <f>'EE investment costs'!E335</f>
        <v>Heat Room Heat</v>
      </c>
      <c r="AC286" s="123">
        <f>'EE investment costs'!C335</f>
        <v>4.7</v>
      </c>
      <c r="AD286" s="22"/>
    </row>
    <row r="287" spans="2:30">
      <c r="B287" s="14" t="str">
        <f t="shared" ca="1" si="26"/>
        <v>INDCDEFFLA-47</v>
      </c>
      <c r="C287" s="15" t="str">
        <f t="shared" ca="1" si="25"/>
        <v>ICDLA</v>
      </c>
      <c r="D287" s="16">
        <f>'EE investment costs'!$F$15</f>
        <v>2016</v>
      </c>
      <c r="E287" s="14">
        <f>VLOOKUP(X287,'EE investment costs'!$D$56:$R$656,15,0)</f>
        <v>4.0012333333333334</v>
      </c>
      <c r="F287" s="17">
        <f ca="1">INDEX('EE investment costs'!$D$56:$R$656,MATCH(X287,'EE investment costs'!$D$56:$D$656,0),MATCH($V$8,'EE investment costs'!$D$56:$R$56,0))</f>
        <v>1680.9519105965915</v>
      </c>
      <c r="I287" s="18">
        <v>1</v>
      </c>
      <c r="J287" s="18">
        <v>1</v>
      </c>
      <c r="K287" s="14">
        <f t="shared" ca="1" si="29"/>
        <v>0</v>
      </c>
      <c r="M287" s="19" t="str">
        <f t="shared" ca="1" si="27"/>
        <v>INDCDEFFLA-47</v>
      </c>
      <c r="N287" s="23" t="str">
        <f t="shared" ca="1" si="28"/>
        <v>Chemical industry Saving Tech-Light 4.7y</v>
      </c>
      <c r="O287" s="23" t="s">
        <v>32</v>
      </c>
      <c r="P287" s="23" t="s">
        <v>33</v>
      </c>
      <c r="Q287" s="23"/>
      <c r="R287" s="23"/>
      <c r="S287" s="19" t="s">
        <v>34</v>
      </c>
      <c r="V287" s="16" t="str">
        <f t="shared" ca="1" si="30"/>
        <v>CD</v>
      </c>
      <c r="W287" s="14" t="str">
        <f t="shared" ca="1" si="30"/>
        <v>Chemical industry</v>
      </c>
      <c r="X287" s="3" t="str">
        <f>'EE investment costs'!D336</f>
        <v>LA-47</v>
      </c>
      <c r="Y287" s="3" t="str">
        <f>'EE investment costs'!E336</f>
        <v>Light</v>
      </c>
      <c r="AC287" s="123">
        <f>'EE investment costs'!C336</f>
        <v>4.7</v>
      </c>
      <c r="AD287" s="22"/>
    </row>
    <row r="288" spans="2:30">
      <c r="B288" s="14" t="str">
        <f t="shared" ca="1" si="26"/>
        <v>INDCDEFFEM-47</v>
      </c>
      <c r="C288" s="15" t="str">
        <f t="shared" ca="1" si="25"/>
        <v>ICDEM</v>
      </c>
      <c r="D288" s="16">
        <f>'EE investment costs'!$F$15</f>
        <v>2016</v>
      </c>
      <c r="E288" s="14">
        <f>VLOOKUP(X288,'EE investment costs'!$D$56:$R$656,15,0)</f>
        <v>4.201295</v>
      </c>
      <c r="F288" s="17">
        <f ca="1">INDEX('EE investment costs'!$D$56:$R$656,MATCH(X288,'EE investment costs'!$D$56:$D$656,0),MATCH($V$8,'EE investment costs'!$D$56:$R$56,0))</f>
        <v>1721.1986594496723</v>
      </c>
      <c r="I288" s="18">
        <v>1</v>
      </c>
      <c r="J288" s="18">
        <v>1</v>
      </c>
      <c r="K288" s="14">
        <f t="shared" ca="1" si="29"/>
        <v>0</v>
      </c>
      <c r="M288" s="19" t="str">
        <f t="shared" ca="1" si="27"/>
        <v>INDCDEFFEM-47</v>
      </c>
      <c r="N288" s="23" t="str">
        <f t="shared" ca="1" si="28"/>
        <v>Chemical industry Saving Tech-Electric Motors 4.7y</v>
      </c>
      <c r="O288" s="23" t="s">
        <v>32</v>
      </c>
      <c r="P288" s="23" t="s">
        <v>33</v>
      </c>
      <c r="Q288" s="23"/>
      <c r="R288" s="23"/>
      <c r="S288" s="19" t="s">
        <v>34</v>
      </c>
      <c r="V288" s="16" t="str">
        <f t="shared" ca="1" si="30"/>
        <v>CD</v>
      </c>
      <c r="W288" s="14" t="str">
        <f t="shared" ca="1" si="30"/>
        <v>Chemical industry</v>
      </c>
      <c r="X288" s="3" t="str">
        <f>'EE investment costs'!D337</f>
        <v>EM-47</v>
      </c>
      <c r="Y288" s="3" t="str">
        <f>'EE investment costs'!E337</f>
        <v>Electric Motors</v>
      </c>
      <c r="AC288" s="123">
        <f>'EE investment costs'!C337</f>
        <v>4.7</v>
      </c>
      <c r="AD288" s="22"/>
    </row>
    <row r="289" spans="2:30">
      <c r="B289" s="14" t="str">
        <f t="shared" ca="1" si="26"/>
        <v>INDCDEFFTF-47</v>
      </c>
      <c r="C289" s="15" t="str">
        <f t="shared" ca="1" si="25"/>
        <v>ICDTF</v>
      </c>
      <c r="D289" s="16">
        <f>'EE investment costs'!$F$15</f>
        <v>2016</v>
      </c>
      <c r="E289" s="14">
        <f>VLOOKUP(X289,'EE investment costs'!$D$56:$R$656,15,0)</f>
        <v>15.583333333333332</v>
      </c>
      <c r="F289" s="17">
        <f ca="1">INDEX('EE investment costs'!$D$56:$R$656,MATCH(X289,'EE investment costs'!$D$56:$D$656,0),MATCH($V$8,'EE investment costs'!$D$56:$R$56,0))</f>
        <v>690.60437328289368</v>
      </c>
      <c r="I289" s="18">
        <v>1</v>
      </c>
      <c r="J289" s="18">
        <v>1</v>
      </c>
      <c r="K289" s="14">
        <f t="shared" ca="1" si="29"/>
        <v>6</v>
      </c>
      <c r="M289" s="19" t="str">
        <f t="shared" ca="1" si="27"/>
        <v>INDCDEFFTF-47</v>
      </c>
      <c r="N289" s="23" t="str">
        <f t="shared" ca="1" si="28"/>
        <v>Chemical industry Saving Tech-Haulage Tractors, Trucks, Fishing boats 4.7y</v>
      </c>
      <c r="O289" s="23" t="s">
        <v>32</v>
      </c>
      <c r="P289" s="23" t="s">
        <v>33</v>
      </c>
      <c r="Q289" s="23"/>
      <c r="R289" s="23"/>
      <c r="S289" s="19" t="s">
        <v>34</v>
      </c>
      <c r="V289" s="16" t="str">
        <f t="shared" ca="1" si="30"/>
        <v>CD</v>
      </c>
      <c r="W289" s="14" t="str">
        <f t="shared" ca="1" si="30"/>
        <v>Chemical industry</v>
      </c>
      <c r="X289" s="3" t="str">
        <f>'EE investment costs'!D338</f>
        <v>TF-47</v>
      </c>
      <c r="Y289" s="3" t="str">
        <f>'EE investment costs'!E338</f>
        <v>Haulage Tractors, Trucks, Fishing boats</v>
      </c>
      <c r="AC289" s="123">
        <f>'EE investment costs'!C338</f>
        <v>4.7</v>
      </c>
      <c r="AD289" s="22"/>
    </row>
    <row r="290" spans="2:30">
      <c r="B290" s="14" t="str">
        <f t="shared" ca="1" si="26"/>
        <v>INDCDEFFMT-48</v>
      </c>
      <c r="C290" s="15" t="str">
        <f t="shared" ca="1" si="25"/>
        <v>ICDMT</v>
      </c>
      <c r="D290" s="16">
        <f>'EE investment costs'!$F$15</f>
        <v>2016</v>
      </c>
      <c r="E290" s="14">
        <f>VLOOKUP(X290,'EE investment costs'!$D$56:$R$656,15,0)</f>
        <v>6.0799999999999992</v>
      </c>
      <c r="F290" s="17">
        <f ca="1">INDEX('EE investment costs'!$D$56:$R$656,MATCH(X290,'EE investment costs'!$D$56:$D$656,0),MATCH($V$8,'EE investment costs'!$D$56:$R$56,0))</f>
        <v>675.58540609517263</v>
      </c>
      <c r="I290" s="18">
        <v>1</v>
      </c>
      <c r="J290" s="18">
        <v>1</v>
      </c>
      <c r="K290" s="14">
        <f t="shared" ca="1" si="29"/>
        <v>6</v>
      </c>
      <c r="M290" s="19" t="str">
        <f t="shared" ca="1" si="27"/>
        <v>INDCDEFFMT-48</v>
      </c>
      <c r="N290" s="23" t="str">
        <f t="shared" ca="1" si="28"/>
        <v>Chemical industry Saving Tech-Heat Medium Temp. up to 150C 4.8y</v>
      </c>
      <c r="O290" s="23" t="s">
        <v>32</v>
      </c>
      <c r="P290" s="23" t="s">
        <v>33</v>
      </c>
      <c r="Q290" s="23"/>
      <c r="R290" s="23"/>
      <c r="S290" s="19" t="s">
        <v>34</v>
      </c>
      <c r="V290" s="16" t="str">
        <f t="shared" ca="1" si="30"/>
        <v>CD</v>
      </c>
      <c r="W290" s="14" t="str">
        <f t="shared" ca="1" si="30"/>
        <v>Chemical industry</v>
      </c>
      <c r="X290" s="3" t="str">
        <f>'EE investment costs'!D339</f>
        <v>MT-48</v>
      </c>
      <c r="Y290" s="3" t="str">
        <f>'EE investment costs'!E339</f>
        <v>Heat Medium Temp. up to 150C</v>
      </c>
      <c r="AC290" s="123">
        <f>'EE investment costs'!C339</f>
        <v>4.8</v>
      </c>
      <c r="AD290" s="22"/>
    </row>
    <row r="291" spans="2:30">
      <c r="B291" s="14" t="str">
        <f t="shared" ca="1" si="26"/>
        <v>INDCDEFFHT-48</v>
      </c>
      <c r="C291" s="15" t="str">
        <f t="shared" ca="1" si="25"/>
        <v>ICDHT</v>
      </c>
      <c r="D291" s="16">
        <f>'EE investment costs'!$F$15</f>
        <v>2016</v>
      </c>
      <c r="E291" s="14">
        <f>VLOOKUP(X291,'EE investment costs'!$D$56:$R$656,15,0)</f>
        <v>4.8639999999999999</v>
      </c>
      <c r="F291" s="17">
        <f ca="1">INDEX('EE investment costs'!$D$56:$R$656,MATCH(X291,'EE investment costs'!$D$56:$D$656,0),MATCH($V$8,'EE investment costs'!$D$56:$R$56,0))</f>
        <v>526.89158327417556</v>
      </c>
      <c r="I291" s="18">
        <v>1</v>
      </c>
      <c r="J291" s="18">
        <v>1</v>
      </c>
      <c r="K291" s="14">
        <f t="shared" ca="1" si="29"/>
        <v>7</v>
      </c>
      <c r="M291" s="19" t="str">
        <f t="shared" ca="1" si="27"/>
        <v>INDCDEFFHT-48</v>
      </c>
      <c r="N291" s="23" t="str">
        <f t="shared" ca="1" si="28"/>
        <v>Chemical industry Saving Tech-Heat High Temp. over 150C 4.8y</v>
      </c>
      <c r="O291" s="23" t="s">
        <v>32</v>
      </c>
      <c r="P291" s="23" t="s">
        <v>33</v>
      </c>
      <c r="Q291" s="23"/>
      <c r="R291" s="23"/>
      <c r="S291" s="19" t="s">
        <v>34</v>
      </c>
      <c r="V291" s="16" t="str">
        <f t="shared" ca="1" si="30"/>
        <v>CD</v>
      </c>
      <c r="W291" s="14" t="str">
        <f t="shared" ca="1" si="30"/>
        <v>Chemical industry</v>
      </c>
      <c r="X291" s="3" t="str">
        <f>'EE investment costs'!D340</f>
        <v>HT-48</v>
      </c>
      <c r="Y291" s="3" t="str">
        <f>'EE investment costs'!E340</f>
        <v>Heat High Temp. over 150C</v>
      </c>
      <c r="AC291" s="123">
        <f>'EE investment costs'!C340</f>
        <v>4.8</v>
      </c>
      <c r="AD291" s="22"/>
    </row>
    <row r="292" spans="2:30">
      <c r="B292" s="14" t="str">
        <f t="shared" ca="1" si="26"/>
        <v>INDCDEFFRH-48</v>
      </c>
      <c r="C292" s="15" t="str">
        <f t="shared" ca="1" si="25"/>
        <v>ICDRH</v>
      </c>
      <c r="D292" s="16">
        <f>'EE investment costs'!$F$15</f>
        <v>2016</v>
      </c>
      <c r="E292" s="14">
        <f>VLOOKUP(X292,'EE investment costs'!$D$56:$R$656,15,0)</f>
        <v>16.149333333333335</v>
      </c>
      <c r="F292" s="17">
        <f ca="1">INDEX('EE investment costs'!$D$56:$R$656,MATCH(X292,'EE investment costs'!$D$56:$D$656,0),MATCH($V$8,'EE investment costs'!$D$56:$R$56,0))</f>
        <v>496.67897611852067</v>
      </c>
      <c r="I292" s="18">
        <v>1</v>
      </c>
      <c r="J292" s="18">
        <v>1</v>
      </c>
      <c r="K292" s="14">
        <f t="shared" ca="1" si="29"/>
        <v>8</v>
      </c>
      <c r="M292" s="19" t="str">
        <f t="shared" ca="1" si="27"/>
        <v>INDCDEFFRH-48</v>
      </c>
      <c r="N292" s="23" t="str">
        <f t="shared" ca="1" si="28"/>
        <v>Chemical industry Saving Tech-Heat Room Heat 4.8y</v>
      </c>
      <c r="O292" s="23" t="s">
        <v>32</v>
      </c>
      <c r="P292" s="23" t="s">
        <v>33</v>
      </c>
      <c r="Q292" s="23"/>
      <c r="R292" s="23"/>
      <c r="S292" s="19" t="s">
        <v>34</v>
      </c>
      <c r="V292" s="16" t="str">
        <f t="shared" ca="1" si="30"/>
        <v>CD</v>
      </c>
      <c r="W292" s="14" t="str">
        <f t="shared" ca="1" si="30"/>
        <v>Chemical industry</v>
      </c>
      <c r="X292" s="3" t="str">
        <f>'EE investment costs'!D341</f>
        <v>RH-48</v>
      </c>
      <c r="Y292" s="3" t="str">
        <f>'EE investment costs'!E341</f>
        <v>Heat Room Heat</v>
      </c>
      <c r="AC292" s="123">
        <f>'EE investment costs'!C341</f>
        <v>4.8</v>
      </c>
      <c r="AD292" s="22"/>
    </row>
    <row r="293" spans="2:30">
      <c r="B293" s="14" t="str">
        <f t="shared" ca="1" si="26"/>
        <v>INDCDEFFLA-48</v>
      </c>
      <c r="C293" s="15" t="str">
        <f t="shared" ca="1" si="25"/>
        <v>ICDLA</v>
      </c>
      <c r="D293" s="16">
        <f>'EE investment costs'!$F$15</f>
        <v>2016</v>
      </c>
      <c r="E293" s="14">
        <f>VLOOKUP(X293,'EE investment costs'!$D$56:$R$656,15,0)</f>
        <v>4.0142666666666669</v>
      </c>
      <c r="F293" s="17">
        <f ca="1">INDEX('EE investment costs'!$D$56:$R$656,MATCH(X293,'EE investment costs'!$D$56:$D$656,0),MATCH($V$8,'EE investment costs'!$D$56:$R$56,0))</f>
        <v>1696.3385338904479</v>
      </c>
      <c r="I293" s="18">
        <v>1</v>
      </c>
      <c r="J293" s="18">
        <v>1</v>
      </c>
      <c r="K293" s="14">
        <f t="shared" ca="1" si="29"/>
        <v>0</v>
      </c>
      <c r="M293" s="19" t="str">
        <f t="shared" ca="1" si="27"/>
        <v>INDCDEFFLA-48</v>
      </c>
      <c r="N293" s="23" t="str">
        <f t="shared" ca="1" si="28"/>
        <v>Chemical industry Saving Tech-Light 4.8y</v>
      </c>
      <c r="O293" s="23" t="s">
        <v>32</v>
      </c>
      <c r="P293" s="23" t="s">
        <v>33</v>
      </c>
      <c r="Q293" s="23"/>
      <c r="R293" s="23"/>
      <c r="S293" s="19" t="s">
        <v>34</v>
      </c>
      <c r="V293" s="16" t="str">
        <f t="shared" ca="1" si="30"/>
        <v>CD</v>
      </c>
      <c r="W293" s="14" t="str">
        <f t="shared" ca="1" si="30"/>
        <v>Chemical industry</v>
      </c>
      <c r="X293" s="3" t="str">
        <f>'EE investment costs'!D342</f>
        <v>LA-48</v>
      </c>
      <c r="Y293" s="3" t="str">
        <f>'EE investment costs'!E342</f>
        <v>Light</v>
      </c>
      <c r="AC293" s="123">
        <f>'EE investment costs'!C342</f>
        <v>4.8</v>
      </c>
      <c r="AD293" s="22"/>
    </row>
    <row r="294" spans="2:30">
      <c r="B294" s="14" t="str">
        <f t="shared" ca="1" si="26"/>
        <v>INDCDEFFEM-48</v>
      </c>
      <c r="C294" s="15" t="str">
        <f t="shared" ca="1" si="25"/>
        <v>ICDEM</v>
      </c>
      <c r="D294" s="16">
        <f>'EE investment costs'!$F$15</f>
        <v>2016</v>
      </c>
      <c r="E294" s="14">
        <f>VLOOKUP(X294,'EE investment costs'!$D$56:$R$656,15,0)</f>
        <v>4.2149799999999997</v>
      </c>
      <c r="F294" s="17">
        <f ca="1">INDEX('EE investment costs'!$D$56:$R$656,MATCH(X294,'EE investment costs'!$D$56:$D$656,0),MATCH($V$8,'EE investment costs'!$D$56:$R$56,0))</f>
        <v>1744.0983137817543</v>
      </c>
      <c r="I294" s="18">
        <v>1</v>
      </c>
      <c r="J294" s="18">
        <v>1</v>
      </c>
      <c r="K294" s="14">
        <f t="shared" ca="1" si="29"/>
        <v>0</v>
      </c>
      <c r="M294" s="19" t="str">
        <f t="shared" ca="1" si="27"/>
        <v>INDCDEFFEM-48</v>
      </c>
      <c r="N294" s="23" t="str">
        <f t="shared" ca="1" si="28"/>
        <v>Chemical industry Saving Tech-Electric Motors 4.8y</v>
      </c>
      <c r="O294" s="23" t="s">
        <v>32</v>
      </c>
      <c r="P294" s="23" t="s">
        <v>33</v>
      </c>
      <c r="Q294" s="23"/>
      <c r="R294" s="23"/>
      <c r="S294" s="19" t="s">
        <v>34</v>
      </c>
      <c r="V294" s="16" t="str">
        <f t="shared" ca="1" si="30"/>
        <v>CD</v>
      </c>
      <c r="W294" s="14" t="str">
        <f t="shared" ca="1" si="30"/>
        <v>Chemical industry</v>
      </c>
      <c r="X294" s="3" t="str">
        <f>'EE investment costs'!D343</f>
        <v>EM-48</v>
      </c>
      <c r="Y294" s="3" t="str">
        <f>'EE investment costs'!E343</f>
        <v>Electric Motors</v>
      </c>
      <c r="AC294" s="123">
        <f>'EE investment costs'!C343</f>
        <v>4.8</v>
      </c>
      <c r="AD294" s="22"/>
    </row>
    <row r="295" spans="2:30">
      <c r="B295" s="14" t="str">
        <f t="shared" ca="1" si="26"/>
        <v>INDCDEFFTF-48</v>
      </c>
      <c r="C295" s="15" t="str">
        <f t="shared" ca="1" si="25"/>
        <v>ICDTF</v>
      </c>
      <c r="D295" s="16">
        <f>'EE investment costs'!$F$15</f>
        <v>2016</v>
      </c>
      <c r="E295" s="14">
        <f>VLOOKUP(X295,'EE investment costs'!$D$56:$R$656,15,0)</f>
        <v>15.666666666666664</v>
      </c>
      <c r="F295" s="17">
        <f ca="1">INDEX('EE investment costs'!$D$56:$R$656,MATCH(X295,'EE investment costs'!$D$56:$D$656,0),MATCH($V$8,'EE investment costs'!$D$56:$R$56,0))</f>
        <v>705.29808335274254</v>
      </c>
      <c r="I295" s="18">
        <v>1</v>
      </c>
      <c r="J295" s="18">
        <v>1</v>
      </c>
      <c r="K295" s="14">
        <f t="shared" ca="1" si="29"/>
        <v>5</v>
      </c>
      <c r="M295" s="19" t="str">
        <f t="shared" ca="1" si="27"/>
        <v>INDCDEFFTF-48</v>
      </c>
      <c r="N295" s="23" t="str">
        <f t="shared" ca="1" si="28"/>
        <v>Chemical industry Saving Tech-Haulage Tractors, Trucks, Fishing boats 4.8y</v>
      </c>
      <c r="O295" s="23" t="s">
        <v>32</v>
      </c>
      <c r="P295" s="23" t="s">
        <v>33</v>
      </c>
      <c r="Q295" s="23"/>
      <c r="R295" s="23"/>
      <c r="S295" s="19" t="s">
        <v>34</v>
      </c>
      <c r="V295" s="16" t="str">
        <f t="shared" ca="1" si="30"/>
        <v>CD</v>
      </c>
      <c r="W295" s="14" t="str">
        <f t="shared" ca="1" si="30"/>
        <v>Chemical industry</v>
      </c>
      <c r="X295" s="3" t="str">
        <f>'EE investment costs'!D344</f>
        <v>TF-48</v>
      </c>
      <c r="Y295" s="3" t="str">
        <f>'EE investment costs'!E344</f>
        <v>Haulage Tractors, Trucks, Fishing boats</v>
      </c>
      <c r="AC295" s="123">
        <f>'EE investment costs'!C344</f>
        <v>4.8</v>
      </c>
      <c r="AD295" s="22"/>
    </row>
    <row r="296" spans="2:30">
      <c r="B296" s="14" t="str">
        <f t="shared" ca="1" si="26"/>
        <v>INDCDEFFMT-49</v>
      </c>
      <c r="C296" s="15" t="str">
        <f t="shared" ca="1" si="25"/>
        <v>ICDMT</v>
      </c>
      <c r="D296" s="16">
        <f>'EE investment costs'!$F$15</f>
        <v>2016</v>
      </c>
      <c r="E296" s="14">
        <f>VLOOKUP(X296,'EE investment costs'!$D$56:$R$656,15,0)</f>
        <v>6.09</v>
      </c>
      <c r="F296" s="17">
        <f ca="1">INDEX('EE investment costs'!$D$56:$R$656,MATCH(X296,'EE investment costs'!$D$56:$D$656,0),MATCH($V$8,'EE investment costs'!$D$56:$R$56,0))</f>
        <v>685.92149059018425</v>
      </c>
      <c r="I296" s="18">
        <v>1</v>
      </c>
      <c r="J296" s="18">
        <v>1</v>
      </c>
      <c r="K296" s="14">
        <f t="shared" ca="1" si="29"/>
        <v>6</v>
      </c>
      <c r="M296" s="19" t="str">
        <f t="shared" ca="1" si="27"/>
        <v>INDCDEFFMT-49</v>
      </c>
      <c r="N296" s="23" t="str">
        <f t="shared" ca="1" si="28"/>
        <v>Chemical industry Saving Tech-Heat Medium Temp. up to 150C 4.9y</v>
      </c>
      <c r="O296" s="23" t="s">
        <v>32</v>
      </c>
      <c r="P296" s="23" t="s">
        <v>33</v>
      </c>
      <c r="Q296" s="23"/>
      <c r="R296" s="23"/>
      <c r="S296" s="19" t="s">
        <v>34</v>
      </c>
      <c r="V296" s="16" t="str">
        <f t="shared" ca="1" si="30"/>
        <v>CD</v>
      </c>
      <c r="W296" s="14" t="str">
        <f t="shared" ca="1" si="30"/>
        <v>Chemical industry</v>
      </c>
      <c r="X296" s="3" t="str">
        <f>'EE investment costs'!D345</f>
        <v>MT-49</v>
      </c>
      <c r="Y296" s="3" t="str">
        <f>'EE investment costs'!E345</f>
        <v>Heat Medium Temp. up to 150C</v>
      </c>
      <c r="AC296" s="123">
        <f>'EE investment costs'!C345</f>
        <v>4.9000000000000004</v>
      </c>
      <c r="AD296" s="22"/>
    </row>
    <row r="297" spans="2:30">
      <c r="B297" s="14" t="str">
        <f t="shared" ca="1" si="26"/>
        <v>INDCDEFFHT-49</v>
      </c>
      <c r="C297" s="15" t="str">
        <f t="shared" ca="1" si="25"/>
        <v>ICDHT</v>
      </c>
      <c r="D297" s="16">
        <f>'EE investment costs'!$F$15</f>
        <v>2016</v>
      </c>
      <c r="E297" s="14">
        <f>VLOOKUP(X297,'EE investment costs'!$D$56:$R$656,15,0)</f>
        <v>4.8719999999999999</v>
      </c>
      <c r="F297" s="17">
        <f ca="1">INDEX('EE investment costs'!$D$56:$R$656,MATCH(X297,'EE investment costs'!$D$56:$D$656,0),MATCH($V$8,'EE investment costs'!$D$56:$R$56,0))</f>
        <v>533.27594429481906</v>
      </c>
      <c r="I297" s="18">
        <v>1</v>
      </c>
      <c r="J297" s="18">
        <v>1</v>
      </c>
      <c r="K297" s="14">
        <f t="shared" ca="1" si="29"/>
        <v>7</v>
      </c>
      <c r="M297" s="19" t="str">
        <f t="shared" ca="1" si="27"/>
        <v>INDCDEFFHT-49</v>
      </c>
      <c r="N297" s="23" t="str">
        <f t="shared" ca="1" si="28"/>
        <v>Chemical industry Saving Tech-Heat High Temp. over 150C 4.9y</v>
      </c>
      <c r="O297" s="23" t="s">
        <v>32</v>
      </c>
      <c r="P297" s="23" t="s">
        <v>33</v>
      </c>
      <c r="Q297" s="23"/>
      <c r="R297" s="23"/>
      <c r="S297" s="19" t="s">
        <v>34</v>
      </c>
      <c r="V297" s="16" t="str">
        <f t="shared" ca="1" si="30"/>
        <v>CD</v>
      </c>
      <c r="W297" s="14" t="str">
        <f t="shared" ca="1" si="30"/>
        <v>Chemical industry</v>
      </c>
      <c r="X297" s="3" t="str">
        <f>'EE investment costs'!D346</f>
        <v>HT-49</v>
      </c>
      <c r="Y297" s="3" t="str">
        <f>'EE investment costs'!E346</f>
        <v>Heat High Temp. over 150C</v>
      </c>
      <c r="AC297" s="123">
        <f>'EE investment costs'!C346</f>
        <v>4.9000000000000004</v>
      </c>
      <c r="AD297" s="22"/>
    </row>
    <row r="298" spans="2:30">
      <c r="B298" s="14" t="str">
        <f t="shared" ca="1" si="26"/>
        <v>INDCDEFFRH-49</v>
      </c>
      <c r="C298" s="15" t="str">
        <f t="shared" ca="1" si="25"/>
        <v>ICDRH</v>
      </c>
      <c r="D298" s="16">
        <f>'EE investment costs'!$F$15</f>
        <v>2016</v>
      </c>
      <c r="E298" s="14">
        <f>VLOOKUP(X298,'EE investment costs'!$D$56:$R$656,15,0)</f>
        <v>16.168000000000003</v>
      </c>
      <c r="F298" s="17">
        <f ca="1">INDEX('EE investment costs'!$D$56:$R$656,MATCH(X298,'EE investment costs'!$D$56:$D$656,0),MATCH($V$8,'EE investment costs'!$D$56:$R$56,0))</f>
        <v>534.88505120456102</v>
      </c>
      <c r="I298" s="18">
        <v>1</v>
      </c>
      <c r="J298" s="18">
        <v>1</v>
      </c>
      <c r="K298" s="14">
        <f t="shared" ca="1" si="29"/>
        <v>7</v>
      </c>
      <c r="M298" s="19" t="str">
        <f t="shared" ca="1" si="27"/>
        <v>INDCDEFFRH-49</v>
      </c>
      <c r="N298" s="23" t="str">
        <f t="shared" ca="1" si="28"/>
        <v>Chemical industry Saving Tech-Heat Room Heat 4.9y</v>
      </c>
      <c r="O298" s="23" t="s">
        <v>32</v>
      </c>
      <c r="P298" s="23" t="s">
        <v>33</v>
      </c>
      <c r="Q298" s="23"/>
      <c r="R298" s="23"/>
      <c r="S298" s="19" t="s">
        <v>34</v>
      </c>
      <c r="V298" s="16" t="str">
        <f t="shared" ca="1" si="30"/>
        <v>CD</v>
      </c>
      <c r="W298" s="14" t="str">
        <f t="shared" ca="1" si="30"/>
        <v>Chemical industry</v>
      </c>
      <c r="X298" s="3" t="str">
        <f>'EE investment costs'!D347</f>
        <v>RH-49</v>
      </c>
      <c r="Y298" s="3" t="str">
        <f>'EE investment costs'!E347</f>
        <v>Heat Room Heat</v>
      </c>
      <c r="AC298" s="123">
        <f>'EE investment costs'!C347</f>
        <v>4.9000000000000004</v>
      </c>
      <c r="AD298" s="22"/>
    </row>
    <row r="299" spans="2:30">
      <c r="B299" s="14" t="str">
        <f t="shared" ca="1" si="26"/>
        <v>INDCDEFFLA-49</v>
      </c>
      <c r="C299" s="15" t="str">
        <f t="shared" ca="1" si="25"/>
        <v>ICDLA</v>
      </c>
      <c r="D299" s="16">
        <f>'EE investment costs'!$F$15</f>
        <v>2016</v>
      </c>
      <c r="E299" s="14">
        <f>VLOOKUP(X299,'EE investment costs'!$D$56:$R$656,15,0)</f>
        <v>4.0273000000000003</v>
      </c>
      <c r="F299" s="17">
        <f ca="1">INDEX('EE investment costs'!$D$56:$R$656,MATCH(X299,'EE investment costs'!$D$56:$D$656,0),MATCH($V$8,'EE investment costs'!$D$56:$R$56,0))</f>
        <v>1711.7251571843044</v>
      </c>
      <c r="I299" s="18">
        <v>1</v>
      </c>
      <c r="J299" s="18">
        <v>1</v>
      </c>
      <c r="K299" s="14">
        <f t="shared" ca="1" si="29"/>
        <v>0</v>
      </c>
      <c r="M299" s="19" t="str">
        <f t="shared" ca="1" si="27"/>
        <v>INDCDEFFLA-49</v>
      </c>
      <c r="N299" s="23" t="str">
        <f t="shared" ca="1" si="28"/>
        <v>Chemical industry Saving Tech-Light 4.9y</v>
      </c>
      <c r="O299" s="23" t="s">
        <v>32</v>
      </c>
      <c r="P299" s="23" t="s">
        <v>33</v>
      </c>
      <c r="Q299" s="23"/>
      <c r="R299" s="23"/>
      <c r="S299" s="19" t="s">
        <v>34</v>
      </c>
      <c r="V299" s="16" t="str">
        <f t="shared" ca="1" si="30"/>
        <v>CD</v>
      </c>
      <c r="W299" s="14" t="str">
        <f t="shared" ca="1" si="30"/>
        <v>Chemical industry</v>
      </c>
      <c r="X299" s="3" t="str">
        <f>'EE investment costs'!D348</f>
        <v>LA-49</v>
      </c>
      <c r="Y299" s="3" t="str">
        <f>'EE investment costs'!E348</f>
        <v>Light</v>
      </c>
      <c r="AC299" s="123">
        <f>'EE investment costs'!C348</f>
        <v>4.9000000000000004</v>
      </c>
      <c r="AD299" s="22"/>
    </row>
    <row r="300" spans="2:30">
      <c r="B300" s="14" t="str">
        <f t="shared" ca="1" si="26"/>
        <v>INDCDEFFEM-49</v>
      </c>
      <c r="C300" s="15" t="str">
        <f t="shared" ca="1" si="25"/>
        <v>ICDEM</v>
      </c>
      <c r="D300" s="16">
        <f>'EE investment costs'!$F$15</f>
        <v>2016</v>
      </c>
      <c r="E300" s="14">
        <f>VLOOKUP(X300,'EE investment costs'!$D$56:$R$656,15,0)</f>
        <v>4.2286650000000003</v>
      </c>
      <c r="F300" s="17">
        <f ca="1">INDEX('EE investment costs'!$D$56:$R$656,MATCH(X300,'EE investment costs'!$D$56:$D$656,0),MATCH($V$8,'EE investment costs'!$D$56:$R$56,0))</f>
        <v>1766.9979681138364</v>
      </c>
      <c r="I300" s="18">
        <v>1</v>
      </c>
      <c r="J300" s="18">
        <v>1</v>
      </c>
      <c r="K300" s="14">
        <f t="shared" ca="1" si="29"/>
        <v>0</v>
      </c>
      <c r="M300" s="19" t="str">
        <f t="shared" ca="1" si="27"/>
        <v>INDCDEFFEM-49</v>
      </c>
      <c r="N300" s="23" t="str">
        <f t="shared" ca="1" si="28"/>
        <v>Chemical industry Saving Tech-Electric Motors 4.9y</v>
      </c>
      <c r="O300" s="23" t="s">
        <v>32</v>
      </c>
      <c r="P300" s="23" t="s">
        <v>33</v>
      </c>
      <c r="Q300" s="23"/>
      <c r="R300" s="23"/>
      <c r="S300" s="19" t="s">
        <v>34</v>
      </c>
      <c r="V300" s="16" t="str">
        <f t="shared" ca="1" si="30"/>
        <v>CD</v>
      </c>
      <c r="W300" s="14" t="str">
        <f t="shared" ca="1" si="30"/>
        <v>Chemical industry</v>
      </c>
      <c r="X300" s="3" t="str">
        <f>'EE investment costs'!D349</f>
        <v>EM-49</v>
      </c>
      <c r="Y300" s="3" t="str">
        <f>'EE investment costs'!E349</f>
        <v>Electric Motors</v>
      </c>
      <c r="AC300" s="123">
        <f>'EE investment costs'!C349</f>
        <v>4.9000000000000004</v>
      </c>
      <c r="AD300" s="22"/>
    </row>
    <row r="301" spans="2:30">
      <c r="B301" s="14" t="str">
        <f t="shared" ca="1" si="26"/>
        <v>INDCDEFFTF-49</v>
      </c>
      <c r="C301" s="15" t="str">
        <f t="shared" ca="1" si="25"/>
        <v>ICDTF</v>
      </c>
      <c r="D301" s="16">
        <f>'EE investment costs'!$F$15</f>
        <v>2016</v>
      </c>
      <c r="E301" s="14">
        <f>VLOOKUP(X301,'EE investment costs'!$D$56:$R$656,15,0)</f>
        <v>15.75</v>
      </c>
      <c r="F301" s="17">
        <f ca="1">INDEX('EE investment costs'!$D$56:$R$656,MATCH(X301,'EE investment costs'!$D$56:$D$656,0),MATCH($V$8,'EE investment costs'!$D$56:$R$56,0))</f>
        <v>719.99179342259129</v>
      </c>
      <c r="I301" s="18">
        <v>1</v>
      </c>
      <c r="J301" s="18">
        <v>1</v>
      </c>
      <c r="K301" s="14">
        <f t="shared" ca="1" si="29"/>
        <v>5</v>
      </c>
      <c r="M301" s="19" t="str">
        <f t="shared" ca="1" si="27"/>
        <v>INDCDEFFTF-49</v>
      </c>
      <c r="N301" s="23" t="str">
        <f t="shared" ca="1" si="28"/>
        <v>Chemical industry Saving Tech-Haulage Tractors, Trucks, Fishing boats 4.9y</v>
      </c>
      <c r="O301" s="23" t="s">
        <v>32</v>
      </c>
      <c r="P301" s="23" t="s">
        <v>33</v>
      </c>
      <c r="Q301" s="23"/>
      <c r="R301" s="23"/>
      <c r="S301" s="19" t="s">
        <v>34</v>
      </c>
      <c r="V301" s="16" t="str">
        <f t="shared" ca="1" si="30"/>
        <v>CD</v>
      </c>
      <c r="W301" s="14" t="str">
        <f t="shared" ca="1" si="30"/>
        <v>Chemical industry</v>
      </c>
      <c r="X301" s="3" t="str">
        <f>'EE investment costs'!D350</f>
        <v>TF-49</v>
      </c>
      <c r="Y301" s="3" t="str">
        <f>'EE investment costs'!E350</f>
        <v>Haulage Tractors, Trucks, Fishing boats</v>
      </c>
      <c r="AC301" s="123">
        <f>'EE investment costs'!C350</f>
        <v>4.9000000000000004</v>
      </c>
      <c r="AD301" s="22"/>
    </row>
    <row r="302" spans="2:30">
      <c r="B302" s="14" t="str">
        <f t="shared" ca="1" si="26"/>
        <v>INDCDEFFMT-50</v>
      </c>
      <c r="C302" s="15" t="str">
        <f t="shared" ca="1" si="25"/>
        <v>ICDMT</v>
      </c>
      <c r="D302" s="16">
        <f>'EE investment costs'!$F$15</f>
        <v>2016</v>
      </c>
      <c r="E302" s="14">
        <f>VLOOKUP(X302,'EE investment costs'!$D$56:$R$656,15,0)</f>
        <v>6.1</v>
      </c>
      <c r="F302" s="17">
        <f ca="1">INDEX('EE investment costs'!$D$56:$R$656,MATCH(X302,'EE investment costs'!$D$56:$D$656,0),MATCH($V$8,'EE investment costs'!$D$56:$R$56,0))</f>
        <v>696.25757508519587</v>
      </c>
      <c r="I302" s="18">
        <v>1</v>
      </c>
      <c r="J302" s="18">
        <v>1</v>
      </c>
      <c r="K302" s="14">
        <f t="shared" ca="1" si="29"/>
        <v>6</v>
      </c>
      <c r="M302" s="19" t="str">
        <f t="shared" ca="1" si="27"/>
        <v>INDCDEFFMT-50</v>
      </c>
      <c r="N302" s="23" t="str">
        <f t="shared" ca="1" si="28"/>
        <v>Chemical industry Saving Tech-Heat Medium Temp. up to 150C 5y</v>
      </c>
      <c r="O302" s="23" t="s">
        <v>32</v>
      </c>
      <c r="P302" s="23" t="s">
        <v>33</v>
      </c>
      <c r="Q302" s="23"/>
      <c r="R302" s="23"/>
      <c r="S302" s="19" t="s">
        <v>34</v>
      </c>
      <c r="V302" s="16" t="str">
        <f t="shared" ca="1" si="30"/>
        <v>CD</v>
      </c>
      <c r="W302" s="14" t="str">
        <f t="shared" ca="1" si="30"/>
        <v>Chemical industry</v>
      </c>
      <c r="X302" s="3" t="str">
        <f>'EE investment costs'!D351</f>
        <v>MT-50</v>
      </c>
      <c r="Y302" s="3" t="str">
        <f>'EE investment costs'!E351</f>
        <v>Heat Medium Temp. up to 150C</v>
      </c>
      <c r="AC302" s="123">
        <f>'EE investment costs'!C351</f>
        <v>5</v>
      </c>
      <c r="AD302" s="22"/>
    </row>
    <row r="303" spans="2:30">
      <c r="B303" s="14" t="str">
        <f t="shared" ca="1" si="26"/>
        <v>INDCDEFFHT-50</v>
      </c>
      <c r="C303" s="15" t="str">
        <f t="shared" ca="1" si="25"/>
        <v>ICDHT</v>
      </c>
      <c r="D303" s="16">
        <f>'EE investment costs'!$F$15</f>
        <v>2016</v>
      </c>
      <c r="E303" s="14">
        <f>VLOOKUP(X303,'EE investment costs'!$D$56:$R$656,15,0)</f>
        <v>4.88</v>
      </c>
      <c r="F303" s="17">
        <f ca="1">INDEX('EE investment costs'!$D$56:$R$656,MATCH(X303,'EE investment costs'!$D$56:$D$656,0),MATCH($V$8,'EE investment costs'!$D$56:$R$56,0))</f>
        <v>539.66030531546255</v>
      </c>
      <c r="I303" s="18">
        <v>1</v>
      </c>
      <c r="J303" s="18">
        <v>1</v>
      </c>
      <c r="K303" s="14">
        <f t="shared" ca="1" si="29"/>
        <v>7</v>
      </c>
      <c r="M303" s="19" t="str">
        <f t="shared" ca="1" si="27"/>
        <v>INDCDEFFHT-50</v>
      </c>
      <c r="N303" s="23" t="str">
        <f t="shared" ca="1" si="28"/>
        <v>Chemical industry Saving Tech-Heat High Temp. over 150C 5y</v>
      </c>
      <c r="O303" s="23" t="s">
        <v>32</v>
      </c>
      <c r="P303" s="23" t="s">
        <v>33</v>
      </c>
      <c r="Q303" s="23"/>
      <c r="R303" s="23"/>
      <c r="S303" s="19" t="s">
        <v>34</v>
      </c>
      <c r="V303" s="16" t="str">
        <f t="shared" ca="1" si="30"/>
        <v>CD</v>
      </c>
      <c r="W303" s="14" t="str">
        <f t="shared" ca="1" si="30"/>
        <v>Chemical industry</v>
      </c>
      <c r="X303" s="3" t="str">
        <f>'EE investment costs'!D352</f>
        <v>HT-50</v>
      </c>
      <c r="Y303" s="3" t="str">
        <f>'EE investment costs'!E352</f>
        <v>Heat High Temp. over 150C</v>
      </c>
      <c r="AC303" s="123">
        <f>'EE investment costs'!C352</f>
        <v>5</v>
      </c>
      <c r="AD303" s="22"/>
    </row>
    <row r="304" spans="2:30">
      <c r="B304" s="14" t="str">
        <f t="shared" ca="1" si="26"/>
        <v>INDCDEFFRH-50</v>
      </c>
      <c r="C304" s="15" t="str">
        <f t="shared" ca="1" si="25"/>
        <v>ICDRH</v>
      </c>
      <c r="D304" s="16">
        <f>'EE investment costs'!$F$15</f>
        <v>2016</v>
      </c>
      <c r="E304" s="14">
        <f>VLOOKUP(X304,'EE investment costs'!$D$56:$R$656,15,0)</f>
        <v>16.186666666666667</v>
      </c>
      <c r="F304" s="17">
        <f ca="1">INDEX('EE investment costs'!$D$56:$R$656,MATCH(X304,'EE investment costs'!$D$56:$D$656,0),MATCH($V$8,'EE investment costs'!$D$56:$R$56,0))</f>
        <v>573.0911262906011</v>
      </c>
      <c r="I304" s="18">
        <v>1</v>
      </c>
      <c r="J304" s="18">
        <v>1</v>
      </c>
      <c r="K304" s="14">
        <f t="shared" ca="1" si="29"/>
        <v>7</v>
      </c>
      <c r="M304" s="19" t="str">
        <f t="shared" ca="1" si="27"/>
        <v>INDCDEFFRH-50</v>
      </c>
      <c r="N304" s="23" t="str">
        <f t="shared" ca="1" si="28"/>
        <v>Chemical industry Saving Tech-Heat Room Heat 5y</v>
      </c>
      <c r="O304" s="23" t="s">
        <v>32</v>
      </c>
      <c r="P304" s="23" t="s">
        <v>33</v>
      </c>
      <c r="Q304" s="23"/>
      <c r="R304" s="23"/>
      <c r="S304" s="19" t="s">
        <v>34</v>
      </c>
      <c r="V304" s="16" t="str">
        <f t="shared" ca="1" si="30"/>
        <v>CD</v>
      </c>
      <c r="W304" s="14" t="str">
        <f t="shared" ca="1" si="30"/>
        <v>Chemical industry</v>
      </c>
      <c r="X304" s="3" t="str">
        <f>'EE investment costs'!D353</f>
        <v>RH-50</v>
      </c>
      <c r="Y304" s="3" t="str">
        <f>'EE investment costs'!E353</f>
        <v>Heat Room Heat</v>
      </c>
      <c r="AC304" s="123">
        <f>'EE investment costs'!C353</f>
        <v>5</v>
      </c>
      <c r="AD304" s="22"/>
    </row>
    <row r="305" spans="2:30">
      <c r="B305" s="14" t="str">
        <f t="shared" ca="1" si="26"/>
        <v>INDCDEFFLA-50</v>
      </c>
      <c r="C305" s="15" t="str">
        <f t="shared" ca="1" si="25"/>
        <v>ICDLA</v>
      </c>
      <c r="D305" s="16">
        <f>'EE investment costs'!$F$15</f>
        <v>2016</v>
      </c>
      <c r="E305" s="14">
        <f>VLOOKUP(X305,'EE investment costs'!$D$56:$R$656,15,0)</f>
        <v>4.0403333333333338</v>
      </c>
      <c r="F305" s="17">
        <f ca="1">INDEX('EE investment costs'!$D$56:$R$656,MATCH(X305,'EE investment costs'!$D$56:$D$656,0),MATCH($V$8,'EE investment costs'!$D$56:$R$56,0))</f>
        <v>1727.1117804781604</v>
      </c>
      <c r="I305" s="18">
        <v>1</v>
      </c>
      <c r="J305" s="18">
        <v>1</v>
      </c>
      <c r="K305" s="14">
        <f t="shared" ca="1" si="29"/>
        <v>0</v>
      </c>
      <c r="M305" s="19" t="str">
        <f t="shared" ca="1" si="27"/>
        <v>INDCDEFFLA-50</v>
      </c>
      <c r="N305" s="23" t="str">
        <f t="shared" ca="1" si="28"/>
        <v>Chemical industry Saving Tech-Light 5y</v>
      </c>
      <c r="O305" s="23" t="s">
        <v>32</v>
      </c>
      <c r="P305" s="23" t="s">
        <v>33</v>
      </c>
      <c r="Q305" s="23"/>
      <c r="R305" s="23"/>
      <c r="S305" s="19" t="s">
        <v>34</v>
      </c>
      <c r="V305" s="16" t="str">
        <f t="shared" ca="1" si="30"/>
        <v>CD</v>
      </c>
      <c r="W305" s="14" t="str">
        <f t="shared" ca="1" si="30"/>
        <v>Chemical industry</v>
      </c>
      <c r="X305" s="3" t="str">
        <f>'EE investment costs'!D354</f>
        <v>LA-50</v>
      </c>
      <c r="Y305" s="3" t="str">
        <f>'EE investment costs'!E354</f>
        <v>Light</v>
      </c>
      <c r="AC305" s="123">
        <f>'EE investment costs'!C354</f>
        <v>5</v>
      </c>
      <c r="AD305" s="22"/>
    </row>
    <row r="306" spans="2:30">
      <c r="B306" s="14" t="str">
        <f t="shared" ca="1" si="26"/>
        <v>INDCDEFFEM-50</v>
      </c>
      <c r="C306" s="15" t="str">
        <f t="shared" ca="1" si="25"/>
        <v>ICDEM</v>
      </c>
      <c r="D306" s="16">
        <f>'EE investment costs'!$F$15</f>
        <v>2016</v>
      </c>
      <c r="E306" s="14">
        <f>VLOOKUP(X306,'EE investment costs'!$D$56:$R$656,15,0)</f>
        <v>4.2423500000000001</v>
      </c>
      <c r="F306" s="17">
        <f ca="1">INDEX('EE investment costs'!$D$56:$R$656,MATCH(X306,'EE investment costs'!$D$56:$D$656,0),MATCH($V$8,'EE investment costs'!$D$56:$R$56,0))</f>
        <v>1789.8976224459184</v>
      </c>
      <c r="I306" s="18">
        <v>1</v>
      </c>
      <c r="J306" s="18">
        <v>1</v>
      </c>
      <c r="K306" s="14">
        <f t="shared" ca="1" si="29"/>
        <v>0</v>
      </c>
      <c r="M306" s="19" t="str">
        <f t="shared" ca="1" si="27"/>
        <v>INDCDEFFEM-50</v>
      </c>
      <c r="N306" s="23" t="str">
        <f t="shared" ca="1" si="28"/>
        <v>Chemical industry Saving Tech-Electric Motors 5y</v>
      </c>
      <c r="O306" s="23" t="s">
        <v>32</v>
      </c>
      <c r="P306" s="23" t="s">
        <v>33</v>
      </c>
      <c r="Q306" s="23"/>
      <c r="R306" s="23"/>
      <c r="S306" s="19" t="s">
        <v>34</v>
      </c>
      <c r="V306" s="16" t="str">
        <f t="shared" ca="1" si="30"/>
        <v>CD</v>
      </c>
      <c r="W306" s="14" t="str">
        <f t="shared" ca="1" si="30"/>
        <v>Chemical industry</v>
      </c>
      <c r="X306" s="3" t="str">
        <f>'EE investment costs'!D355</f>
        <v>EM-50</v>
      </c>
      <c r="Y306" s="3" t="str">
        <f>'EE investment costs'!E355</f>
        <v>Electric Motors</v>
      </c>
      <c r="AC306" s="123">
        <f>'EE investment costs'!C355</f>
        <v>5</v>
      </c>
      <c r="AD306" s="22"/>
    </row>
    <row r="307" spans="2:30" ht="13.5" thickBot="1">
      <c r="B307" s="14" t="str">
        <f t="shared" ca="1" si="26"/>
        <v>INDCDEFFTF-50</v>
      </c>
      <c r="C307" s="15" t="str">
        <f t="shared" ca="1" si="25"/>
        <v>ICDTF</v>
      </c>
      <c r="D307" s="16">
        <f>'EE investment costs'!$F$15</f>
        <v>2016</v>
      </c>
      <c r="E307" s="14">
        <f>VLOOKUP(X307,'EE investment costs'!$D$56:$R$656,15,0)</f>
        <v>15.833333333333332</v>
      </c>
      <c r="F307" s="17">
        <f ca="1">INDEX('EE investment costs'!$D$56:$R$656,MATCH(X307,'EE investment costs'!$D$56:$D$656,0),MATCH($V$8,'EE investment costs'!$D$56:$R$56,0))</f>
        <v>734.68550349244003</v>
      </c>
      <c r="I307" s="18">
        <v>1</v>
      </c>
      <c r="J307" s="18">
        <v>1</v>
      </c>
      <c r="K307" s="14">
        <f t="shared" ca="1" si="29"/>
        <v>5</v>
      </c>
      <c r="M307" s="24" t="str">
        <f t="shared" ca="1" si="27"/>
        <v>INDCDEFFTF-50</v>
      </c>
      <c r="N307" s="25" t="str">
        <f t="shared" ca="1" si="28"/>
        <v>Chemical industry Saving Tech-Haulage Tractors, Trucks, Fishing boats 5y</v>
      </c>
      <c r="O307" s="25" t="s">
        <v>32</v>
      </c>
      <c r="P307" s="25" t="s">
        <v>33</v>
      </c>
      <c r="Q307" s="25"/>
      <c r="R307" s="25"/>
      <c r="S307" s="24" t="s">
        <v>34</v>
      </c>
      <c r="V307" s="16" t="str">
        <f t="shared" ca="1" si="30"/>
        <v>CD</v>
      </c>
      <c r="W307" s="14" t="str">
        <f t="shared" ca="1" si="30"/>
        <v>Chemical industry</v>
      </c>
      <c r="X307" s="3" t="str">
        <f>'EE investment costs'!D356</f>
        <v>TF-50</v>
      </c>
      <c r="Y307" s="3" t="str">
        <f>'EE investment costs'!E356</f>
        <v>Haulage Tractors, Trucks, Fishing boats</v>
      </c>
      <c r="AC307" s="123">
        <f>'EE investment costs'!C356</f>
        <v>5</v>
      </c>
      <c r="AD307" s="22"/>
    </row>
    <row r="308" spans="2:30">
      <c r="B308" s="14" t="str">
        <f t="shared" ca="1" si="26"/>
        <v>INDCDEFFMT-51</v>
      </c>
      <c r="C308" s="15" t="str">
        <f ca="1">"I"&amp;MID(B308,4,1)&amp;"D"&amp;MID(B308,9,2)</f>
        <v>ICDMT</v>
      </c>
      <c r="D308" s="16">
        <f>'EE investment costs'!$F$15</f>
        <v>2016</v>
      </c>
      <c r="E308" s="14">
        <f>VLOOKUP(X308,'EE investment costs'!$D$56:$R$656,15,0)</f>
        <v>6.1099999999999994</v>
      </c>
      <c r="F308" s="17">
        <f ca="1">INDEX('EE investment costs'!$D$56:$R$656,MATCH(X308,'EE investment costs'!$D$56:$D$656,0),MATCH($V$8,'EE investment costs'!$D$56:$R$56,0))</f>
        <v>706.59365958020726</v>
      </c>
      <c r="I308" s="18">
        <v>1</v>
      </c>
      <c r="J308" s="18">
        <v>1</v>
      </c>
      <c r="K308" s="14">
        <f t="shared" ca="1" si="29"/>
        <v>5</v>
      </c>
      <c r="M308" s="20" t="str">
        <f t="shared" ca="1" si="27"/>
        <v>INDCDEFFMT-51</v>
      </c>
      <c r="N308" s="21" t="str">
        <f t="shared" ca="1" si="28"/>
        <v>Chemical industry Saving Tech-Heat Medium Temp. up to 150C 5.1y</v>
      </c>
      <c r="O308" s="21" t="s">
        <v>32</v>
      </c>
      <c r="P308" s="21" t="s">
        <v>33</v>
      </c>
      <c r="Q308" s="21"/>
      <c r="R308" s="21"/>
      <c r="S308" s="20" t="s">
        <v>34</v>
      </c>
      <c r="V308" s="16" t="str">
        <f t="shared" ca="1" si="30"/>
        <v>CD</v>
      </c>
      <c r="W308" s="14" t="str">
        <f t="shared" ca="1" si="30"/>
        <v>Chemical industry</v>
      </c>
      <c r="X308" s="3" t="str">
        <f>'EE investment costs'!D357</f>
        <v>MT-51</v>
      </c>
      <c r="Y308" s="3" t="str">
        <f>'EE investment costs'!E357</f>
        <v>Heat Medium Temp. up to 150C</v>
      </c>
      <c r="AC308" s="123">
        <f>'EE investment costs'!C357</f>
        <v>5.0999999999999996</v>
      </c>
      <c r="AD308" s="22"/>
    </row>
    <row r="309" spans="2:30">
      <c r="B309" s="14" t="str">
        <f t="shared" ca="1" si="26"/>
        <v>INDCDEFFHT-51</v>
      </c>
      <c r="C309" s="15" t="str">
        <f t="shared" ca="1" si="25"/>
        <v>ICDHT</v>
      </c>
      <c r="D309" s="16">
        <f>'EE investment costs'!$F$15</f>
        <v>2016</v>
      </c>
      <c r="E309" s="14">
        <f>VLOOKUP(X309,'EE investment costs'!$D$56:$R$656,15,0)</f>
        <v>4.8879999999999999</v>
      </c>
      <c r="F309" s="17">
        <f ca="1">INDEX('EE investment costs'!$D$56:$R$656,MATCH(X309,'EE investment costs'!$D$56:$D$656,0),MATCH($V$8,'EE investment costs'!$D$56:$R$56,0))</f>
        <v>546.04466633610593</v>
      </c>
      <c r="I309" s="18">
        <v>1</v>
      </c>
      <c r="J309" s="18">
        <v>1</v>
      </c>
      <c r="K309" s="14">
        <f t="shared" ca="1" si="29"/>
        <v>7</v>
      </c>
      <c r="M309" s="19" t="str">
        <f t="shared" ca="1" si="27"/>
        <v>INDCDEFFHT-51</v>
      </c>
      <c r="N309" s="23" t="str">
        <f t="shared" ca="1" si="28"/>
        <v>Chemical industry Saving Tech-Heat High Temp. over 150C 5.1y</v>
      </c>
      <c r="O309" s="23" t="s">
        <v>32</v>
      </c>
      <c r="P309" s="23" t="s">
        <v>33</v>
      </c>
      <c r="Q309" s="23"/>
      <c r="R309" s="23"/>
      <c r="S309" s="19" t="s">
        <v>34</v>
      </c>
      <c r="V309" s="16" t="str">
        <f t="shared" ca="1" si="30"/>
        <v>CD</v>
      </c>
      <c r="W309" s="14" t="str">
        <f t="shared" ca="1" si="30"/>
        <v>Chemical industry</v>
      </c>
      <c r="X309" s="3" t="str">
        <f>'EE investment costs'!D358</f>
        <v>HT-51</v>
      </c>
      <c r="Y309" s="3" t="str">
        <f>'EE investment costs'!E358</f>
        <v>Heat High Temp. over 150C</v>
      </c>
      <c r="AC309" s="123">
        <f>'EE investment costs'!C358</f>
        <v>5.0999999999999996</v>
      </c>
      <c r="AD309" s="22"/>
    </row>
    <row r="310" spans="2:30">
      <c r="B310" s="14" t="str">
        <f t="shared" ca="1" si="26"/>
        <v>INDCDEFFRH-51</v>
      </c>
      <c r="C310" s="15" t="str">
        <f t="shared" ca="1" si="25"/>
        <v>ICDRH</v>
      </c>
      <c r="D310" s="16">
        <f>'EE investment costs'!$F$15</f>
        <v>2016</v>
      </c>
      <c r="E310" s="14">
        <f>VLOOKUP(X310,'EE investment costs'!$D$56:$R$656,15,0)</f>
        <v>16.205333333333336</v>
      </c>
      <c r="F310" s="17">
        <f ca="1">INDEX('EE investment costs'!$D$56:$R$656,MATCH(X310,'EE investment costs'!$D$56:$D$656,0),MATCH($V$8,'EE investment costs'!$D$56:$R$56,0))</f>
        <v>611.29720137664083</v>
      </c>
      <c r="I310" s="18">
        <v>1</v>
      </c>
      <c r="J310" s="18">
        <v>1</v>
      </c>
      <c r="K310" s="14">
        <f t="shared" ca="1" si="29"/>
        <v>6</v>
      </c>
      <c r="M310" s="19" t="str">
        <f t="shared" ca="1" si="27"/>
        <v>INDCDEFFRH-51</v>
      </c>
      <c r="N310" s="23" t="str">
        <f t="shared" ca="1" si="28"/>
        <v>Chemical industry Saving Tech-Heat Room Heat 5.1y</v>
      </c>
      <c r="O310" s="23" t="s">
        <v>32</v>
      </c>
      <c r="P310" s="23" t="s">
        <v>33</v>
      </c>
      <c r="Q310" s="23"/>
      <c r="R310" s="23"/>
      <c r="S310" s="19" t="s">
        <v>34</v>
      </c>
      <c r="V310" s="16" t="str">
        <f t="shared" ca="1" si="30"/>
        <v>CD</v>
      </c>
      <c r="W310" s="14" t="str">
        <f t="shared" ca="1" si="30"/>
        <v>Chemical industry</v>
      </c>
      <c r="X310" s="3" t="str">
        <f>'EE investment costs'!D359</f>
        <v>RH-51</v>
      </c>
      <c r="Y310" s="3" t="str">
        <f>'EE investment costs'!E359</f>
        <v>Heat Room Heat</v>
      </c>
      <c r="AC310" s="123">
        <f>'EE investment costs'!C359</f>
        <v>5.0999999999999996</v>
      </c>
      <c r="AD310" s="22"/>
    </row>
    <row r="311" spans="2:30">
      <c r="B311" s="14" t="str">
        <f t="shared" ca="1" si="26"/>
        <v>INDCDEFFLA-51</v>
      </c>
      <c r="C311" s="15" t="str">
        <f t="shared" ca="1" si="25"/>
        <v>ICDLA</v>
      </c>
      <c r="D311" s="16">
        <f>'EE investment costs'!$F$15</f>
        <v>2016</v>
      </c>
      <c r="E311" s="14">
        <f>VLOOKUP(X311,'EE investment costs'!$D$56:$R$656,15,0)</f>
        <v>4.0533666666666672</v>
      </c>
      <c r="F311" s="17">
        <f ca="1">INDEX('EE investment costs'!$D$56:$R$656,MATCH(X311,'EE investment costs'!$D$56:$D$656,0),MATCH($V$8,'EE investment costs'!$D$56:$R$56,0))</f>
        <v>1742.4984037720167</v>
      </c>
      <c r="I311" s="18">
        <v>1</v>
      </c>
      <c r="J311" s="18">
        <v>1</v>
      </c>
      <c r="K311" s="14">
        <f t="shared" ca="1" si="29"/>
        <v>0</v>
      </c>
      <c r="M311" s="19" t="str">
        <f t="shared" ca="1" si="27"/>
        <v>INDCDEFFLA-51</v>
      </c>
      <c r="N311" s="23" t="str">
        <f t="shared" ca="1" si="28"/>
        <v>Chemical industry Saving Tech-Light 5.1y</v>
      </c>
      <c r="O311" s="23" t="s">
        <v>32</v>
      </c>
      <c r="P311" s="23" t="s">
        <v>33</v>
      </c>
      <c r="Q311" s="23"/>
      <c r="R311" s="23"/>
      <c r="S311" s="19" t="s">
        <v>34</v>
      </c>
      <c r="V311" s="16" t="str">
        <f t="shared" ca="1" si="30"/>
        <v>CD</v>
      </c>
      <c r="W311" s="14" t="str">
        <f t="shared" ca="1" si="30"/>
        <v>Chemical industry</v>
      </c>
      <c r="X311" s="3" t="str">
        <f>'EE investment costs'!D360</f>
        <v>LA-51</v>
      </c>
      <c r="Y311" s="3" t="str">
        <f>'EE investment costs'!E360</f>
        <v>Light</v>
      </c>
      <c r="AC311" s="123">
        <f>'EE investment costs'!C360</f>
        <v>5.0999999999999996</v>
      </c>
      <c r="AD311" s="22"/>
    </row>
    <row r="312" spans="2:30">
      <c r="B312" s="14" t="str">
        <f t="shared" ca="1" si="26"/>
        <v>INDCDEFFEM-51</v>
      </c>
      <c r="C312" s="15" t="str">
        <f t="shared" ca="1" si="25"/>
        <v>ICDEM</v>
      </c>
      <c r="D312" s="16">
        <f>'EE investment costs'!$F$15</f>
        <v>2016</v>
      </c>
      <c r="E312" s="14">
        <f>VLOOKUP(X312,'EE investment costs'!$D$56:$R$656,15,0)</f>
        <v>4.2560349999999998</v>
      </c>
      <c r="F312" s="17">
        <f ca="1">INDEX('EE investment costs'!$D$56:$R$656,MATCH(X312,'EE investment costs'!$D$56:$D$656,0),MATCH($V$8,'EE investment costs'!$D$56:$R$56,0))</f>
        <v>1812.7972767780004</v>
      </c>
      <c r="I312" s="18">
        <v>1</v>
      </c>
      <c r="J312" s="18">
        <v>1</v>
      </c>
      <c r="K312" s="14">
        <f t="shared" ca="1" si="29"/>
        <v>0</v>
      </c>
      <c r="M312" s="19" t="str">
        <f t="shared" ca="1" si="27"/>
        <v>INDCDEFFEM-51</v>
      </c>
      <c r="N312" s="23" t="str">
        <f t="shared" ca="1" si="28"/>
        <v>Chemical industry Saving Tech-Electric Motors 5.1y</v>
      </c>
      <c r="O312" s="23" t="s">
        <v>32</v>
      </c>
      <c r="P312" s="23" t="s">
        <v>33</v>
      </c>
      <c r="Q312" s="23"/>
      <c r="R312" s="23"/>
      <c r="S312" s="19" t="s">
        <v>34</v>
      </c>
      <c r="V312" s="16" t="str">
        <f t="shared" ca="1" si="30"/>
        <v>CD</v>
      </c>
      <c r="W312" s="14" t="str">
        <f t="shared" ca="1" si="30"/>
        <v>Chemical industry</v>
      </c>
      <c r="X312" s="3" t="str">
        <f>'EE investment costs'!D361</f>
        <v>EM-51</v>
      </c>
      <c r="Y312" s="3" t="str">
        <f>'EE investment costs'!E361</f>
        <v>Electric Motors</v>
      </c>
      <c r="AC312" s="123">
        <f>'EE investment costs'!C361</f>
        <v>5.0999999999999996</v>
      </c>
      <c r="AD312" s="22"/>
    </row>
    <row r="313" spans="2:30">
      <c r="B313" s="14" t="str">
        <f t="shared" ca="1" si="26"/>
        <v>INDCDEFFTF-51</v>
      </c>
      <c r="C313" s="15" t="str">
        <f t="shared" ref="C313:C367" ca="1" si="31">"I"&amp;MID(B313,4,1)&amp;"D"&amp;MID(B313,9,2)</f>
        <v>ICDTF</v>
      </c>
      <c r="D313" s="16">
        <f>'EE investment costs'!$F$15</f>
        <v>2016</v>
      </c>
      <c r="E313" s="14">
        <f>VLOOKUP(X313,'EE investment costs'!$D$56:$R$656,15,0)</f>
        <v>15.916666666666664</v>
      </c>
      <c r="F313" s="17">
        <f ca="1">INDEX('EE investment costs'!$D$56:$R$656,MATCH(X313,'EE investment costs'!$D$56:$D$656,0),MATCH($V$8,'EE investment costs'!$D$56:$R$56,0))</f>
        <v>749.3792135622889</v>
      </c>
      <c r="I313" s="18">
        <v>1</v>
      </c>
      <c r="J313" s="18">
        <v>1</v>
      </c>
      <c r="K313" s="14">
        <f t="shared" ca="1" si="29"/>
        <v>5</v>
      </c>
      <c r="M313" s="19" t="str">
        <f t="shared" ca="1" si="27"/>
        <v>INDCDEFFTF-51</v>
      </c>
      <c r="N313" s="23" t="str">
        <f t="shared" ca="1" si="28"/>
        <v>Chemical industry Saving Tech-Haulage Tractors, Trucks, Fishing boats 5.1y</v>
      </c>
      <c r="O313" s="23" t="s">
        <v>32</v>
      </c>
      <c r="P313" s="23" t="s">
        <v>33</v>
      </c>
      <c r="Q313" s="23"/>
      <c r="R313" s="23"/>
      <c r="S313" s="19" t="s">
        <v>34</v>
      </c>
      <c r="V313" s="16" t="str">
        <f t="shared" ca="1" si="30"/>
        <v>CD</v>
      </c>
      <c r="W313" s="14" t="str">
        <f t="shared" ca="1" si="30"/>
        <v>Chemical industry</v>
      </c>
      <c r="X313" s="3" t="str">
        <f>'EE investment costs'!D362</f>
        <v>TF-51</v>
      </c>
      <c r="Y313" s="3" t="str">
        <f>'EE investment costs'!E362</f>
        <v>Haulage Tractors, Trucks, Fishing boats</v>
      </c>
      <c r="AC313" s="123">
        <f>'EE investment costs'!C362</f>
        <v>5.0999999999999996</v>
      </c>
      <c r="AD313" s="22"/>
    </row>
    <row r="314" spans="2:30">
      <c r="B314" s="14" t="str">
        <f t="shared" ca="1" si="26"/>
        <v>INDCDEFFMT-52</v>
      </c>
      <c r="C314" s="15" t="str">
        <f t="shared" ca="1" si="31"/>
        <v>ICDMT</v>
      </c>
      <c r="D314" s="16">
        <f>'EE investment costs'!$F$15</f>
        <v>2016</v>
      </c>
      <c r="E314" s="14">
        <f>VLOOKUP(X314,'EE investment costs'!$D$56:$R$656,15,0)</f>
        <v>6.1199999999999992</v>
      </c>
      <c r="F314" s="17">
        <f ca="1">INDEX('EE investment costs'!$D$56:$R$656,MATCH(X314,'EE investment costs'!$D$56:$D$656,0),MATCH($V$8,'EE investment costs'!$D$56:$R$56,0))</f>
        <v>716.92974407521888</v>
      </c>
      <c r="I314" s="18">
        <v>1</v>
      </c>
      <c r="J314" s="18">
        <v>1</v>
      </c>
      <c r="K314" s="14">
        <f t="shared" ca="1" si="29"/>
        <v>5</v>
      </c>
      <c r="M314" s="19" t="str">
        <f t="shared" ca="1" si="27"/>
        <v>INDCDEFFMT-52</v>
      </c>
      <c r="N314" s="23" t="str">
        <f t="shared" ca="1" si="28"/>
        <v>Chemical industry Saving Tech-Heat Medium Temp. up to 150C 5.2y</v>
      </c>
      <c r="O314" s="23" t="s">
        <v>32</v>
      </c>
      <c r="P314" s="23" t="s">
        <v>33</v>
      </c>
      <c r="Q314" s="23"/>
      <c r="R314" s="23"/>
      <c r="S314" s="19" t="s">
        <v>34</v>
      </c>
      <c r="V314" s="16" t="str">
        <f t="shared" ca="1" si="30"/>
        <v>CD</v>
      </c>
      <c r="W314" s="14" t="str">
        <f t="shared" ca="1" si="30"/>
        <v>Chemical industry</v>
      </c>
      <c r="X314" s="3" t="str">
        <f>'EE investment costs'!D363</f>
        <v>MT-52</v>
      </c>
      <c r="Y314" s="3" t="str">
        <f>'EE investment costs'!E363</f>
        <v>Heat Medium Temp. up to 150C</v>
      </c>
      <c r="AC314" s="123">
        <f>'EE investment costs'!C363</f>
        <v>5.2</v>
      </c>
      <c r="AD314" s="22"/>
    </row>
    <row r="315" spans="2:30">
      <c r="B315" s="14" t="str">
        <f t="shared" ca="1" si="26"/>
        <v>INDCDEFFHT-52</v>
      </c>
      <c r="C315" s="15" t="str">
        <f t="shared" ca="1" si="31"/>
        <v>ICDHT</v>
      </c>
      <c r="D315" s="16">
        <f>'EE investment costs'!$F$15</f>
        <v>2016</v>
      </c>
      <c r="E315" s="14">
        <f>VLOOKUP(X315,'EE investment costs'!$D$56:$R$656,15,0)</f>
        <v>4.8959999999999999</v>
      </c>
      <c r="F315" s="17">
        <f ca="1">INDEX('EE investment costs'!$D$56:$R$656,MATCH(X315,'EE investment costs'!$D$56:$D$656,0),MATCH($V$8,'EE investment costs'!$D$56:$R$56,0))</f>
        <v>552.42902735674943</v>
      </c>
      <c r="I315" s="18">
        <v>1</v>
      </c>
      <c r="J315" s="18">
        <v>1</v>
      </c>
      <c r="K315" s="14">
        <f t="shared" ca="1" si="29"/>
        <v>7</v>
      </c>
      <c r="M315" s="19" t="str">
        <f t="shared" ca="1" si="27"/>
        <v>INDCDEFFHT-52</v>
      </c>
      <c r="N315" s="23" t="str">
        <f t="shared" ca="1" si="28"/>
        <v>Chemical industry Saving Tech-Heat High Temp. over 150C 5.2y</v>
      </c>
      <c r="O315" s="23" t="s">
        <v>32</v>
      </c>
      <c r="P315" s="23" t="s">
        <v>33</v>
      </c>
      <c r="Q315" s="23"/>
      <c r="R315" s="23"/>
      <c r="S315" s="19" t="s">
        <v>34</v>
      </c>
      <c r="V315" s="16" t="str">
        <f t="shared" ca="1" si="30"/>
        <v>CD</v>
      </c>
      <c r="W315" s="14" t="str">
        <f t="shared" ca="1" si="30"/>
        <v>Chemical industry</v>
      </c>
      <c r="X315" s="3" t="str">
        <f>'EE investment costs'!D364</f>
        <v>HT-52</v>
      </c>
      <c r="Y315" s="3" t="str">
        <f>'EE investment costs'!E364</f>
        <v>Heat High Temp. over 150C</v>
      </c>
      <c r="AC315" s="123">
        <f>'EE investment costs'!C364</f>
        <v>5.2</v>
      </c>
      <c r="AD315" s="22"/>
    </row>
    <row r="316" spans="2:30">
      <c r="B316" s="14" t="str">
        <f t="shared" ca="1" si="26"/>
        <v>INDCDEFFRH-52</v>
      </c>
      <c r="C316" s="15" t="str">
        <f t="shared" ca="1" si="31"/>
        <v>ICDRH</v>
      </c>
      <c r="D316" s="16">
        <f>'EE investment costs'!$F$15</f>
        <v>2016</v>
      </c>
      <c r="E316" s="14">
        <f>VLOOKUP(X316,'EE investment costs'!$D$56:$R$656,15,0)</f>
        <v>16.224000000000004</v>
      </c>
      <c r="F316" s="17">
        <f ca="1">INDEX('EE investment costs'!$D$56:$R$656,MATCH(X316,'EE investment costs'!$D$56:$D$656,0),MATCH($V$8,'EE investment costs'!$D$56:$R$56,0))</f>
        <v>649.50327646268124</v>
      </c>
      <c r="I316" s="18">
        <v>1</v>
      </c>
      <c r="J316" s="18">
        <v>1</v>
      </c>
      <c r="K316" s="14">
        <f t="shared" ca="1" si="29"/>
        <v>6</v>
      </c>
      <c r="M316" s="19" t="str">
        <f t="shared" ca="1" si="27"/>
        <v>INDCDEFFRH-52</v>
      </c>
      <c r="N316" s="23" t="str">
        <f t="shared" ca="1" si="28"/>
        <v>Chemical industry Saving Tech-Heat Room Heat 5.2y</v>
      </c>
      <c r="O316" s="23" t="s">
        <v>32</v>
      </c>
      <c r="P316" s="23" t="s">
        <v>33</v>
      </c>
      <c r="Q316" s="23"/>
      <c r="R316" s="23"/>
      <c r="S316" s="19" t="s">
        <v>34</v>
      </c>
      <c r="V316" s="16" t="str">
        <f t="shared" ca="1" si="30"/>
        <v>CD</v>
      </c>
      <c r="W316" s="14" t="str">
        <f t="shared" ca="1" si="30"/>
        <v>Chemical industry</v>
      </c>
      <c r="X316" s="3" t="str">
        <f>'EE investment costs'!D365</f>
        <v>RH-52</v>
      </c>
      <c r="Y316" s="3" t="str">
        <f>'EE investment costs'!E365</f>
        <v>Heat Room Heat</v>
      </c>
      <c r="AC316" s="123">
        <f>'EE investment costs'!C365</f>
        <v>5.2</v>
      </c>
      <c r="AD316" s="22"/>
    </row>
    <row r="317" spans="2:30">
      <c r="B317" s="14" t="str">
        <f t="shared" ca="1" si="26"/>
        <v>INDCDEFFLA-52</v>
      </c>
      <c r="C317" s="15" t="str">
        <f t="shared" ca="1" si="31"/>
        <v>ICDLA</v>
      </c>
      <c r="D317" s="16">
        <f>'EE investment costs'!$F$15</f>
        <v>2016</v>
      </c>
      <c r="E317" s="14">
        <f>VLOOKUP(X317,'EE investment costs'!$D$56:$R$656,15,0)</f>
        <v>4.0663999999999998</v>
      </c>
      <c r="F317" s="17">
        <f ca="1">INDEX('EE investment costs'!$D$56:$R$656,MATCH(X317,'EE investment costs'!$D$56:$D$656,0),MATCH($V$8,'EE investment costs'!$D$56:$R$56,0))</f>
        <v>1757.8850270658731</v>
      </c>
      <c r="I317" s="18">
        <v>1</v>
      </c>
      <c r="J317" s="18">
        <v>1</v>
      </c>
      <c r="K317" s="14">
        <f t="shared" ca="1" si="29"/>
        <v>0</v>
      </c>
      <c r="M317" s="19" t="str">
        <f t="shared" ca="1" si="27"/>
        <v>INDCDEFFLA-52</v>
      </c>
      <c r="N317" s="23" t="str">
        <f t="shared" ca="1" si="28"/>
        <v>Chemical industry Saving Tech-Light 5.2y</v>
      </c>
      <c r="O317" s="23" t="s">
        <v>32</v>
      </c>
      <c r="P317" s="23" t="s">
        <v>33</v>
      </c>
      <c r="Q317" s="23"/>
      <c r="R317" s="23"/>
      <c r="S317" s="19" t="s">
        <v>34</v>
      </c>
      <c r="V317" s="16" t="str">
        <f t="shared" ca="1" si="30"/>
        <v>CD</v>
      </c>
      <c r="W317" s="14" t="str">
        <f t="shared" ca="1" si="30"/>
        <v>Chemical industry</v>
      </c>
      <c r="X317" s="3" t="str">
        <f>'EE investment costs'!D366</f>
        <v>LA-52</v>
      </c>
      <c r="Y317" s="3" t="str">
        <f>'EE investment costs'!E366</f>
        <v>Light</v>
      </c>
      <c r="AC317" s="123">
        <f>'EE investment costs'!C366</f>
        <v>5.2</v>
      </c>
      <c r="AD317" s="22"/>
    </row>
    <row r="318" spans="2:30">
      <c r="B318" s="14" t="str">
        <f t="shared" ca="1" si="26"/>
        <v>INDCDEFFEM-52</v>
      </c>
      <c r="C318" s="15" t="str">
        <f t="shared" ca="1" si="31"/>
        <v>ICDEM</v>
      </c>
      <c r="D318" s="16">
        <f>'EE investment costs'!$F$15</f>
        <v>2016</v>
      </c>
      <c r="E318" s="14">
        <f>VLOOKUP(X318,'EE investment costs'!$D$56:$R$656,15,0)</f>
        <v>4.2697200000000004</v>
      </c>
      <c r="F318" s="17">
        <f ca="1">INDEX('EE investment costs'!$D$56:$R$656,MATCH(X318,'EE investment costs'!$D$56:$D$656,0),MATCH($V$8,'EE investment costs'!$D$56:$R$56,0))</f>
        <v>1835.6969311100822</v>
      </c>
      <c r="I318" s="18">
        <v>1</v>
      </c>
      <c r="J318" s="18">
        <v>1</v>
      </c>
      <c r="K318" s="14">
        <f t="shared" ca="1" si="29"/>
        <v>0</v>
      </c>
      <c r="M318" s="19" t="str">
        <f t="shared" ca="1" si="27"/>
        <v>INDCDEFFEM-52</v>
      </c>
      <c r="N318" s="23" t="str">
        <f t="shared" ca="1" si="28"/>
        <v>Chemical industry Saving Tech-Electric Motors 5.2y</v>
      </c>
      <c r="O318" s="23" t="s">
        <v>32</v>
      </c>
      <c r="P318" s="23" t="s">
        <v>33</v>
      </c>
      <c r="Q318" s="23"/>
      <c r="R318" s="23"/>
      <c r="S318" s="19" t="s">
        <v>34</v>
      </c>
      <c r="V318" s="16" t="str">
        <f t="shared" ca="1" si="30"/>
        <v>CD</v>
      </c>
      <c r="W318" s="14" t="str">
        <f t="shared" ca="1" si="30"/>
        <v>Chemical industry</v>
      </c>
      <c r="X318" s="3" t="str">
        <f>'EE investment costs'!D367</f>
        <v>EM-52</v>
      </c>
      <c r="Y318" s="3" t="str">
        <f>'EE investment costs'!E367</f>
        <v>Electric Motors</v>
      </c>
      <c r="AC318" s="123">
        <f>'EE investment costs'!C367</f>
        <v>5.2</v>
      </c>
      <c r="AD318" s="22"/>
    </row>
    <row r="319" spans="2:30">
      <c r="B319" s="14" t="str">
        <f t="shared" ca="1" si="26"/>
        <v>INDCDEFFTF-52</v>
      </c>
      <c r="C319" s="15" t="str">
        <f t="shared" ca="1" si="31"/>
        <v>ICDTF</v>
      </c>
      <c r="D319" s="16">
        <f>'EE investment costs'!$F$15</f>
        <v>2016</v>
      </c>
      <c r="E319" s="14">
        <f>VLOOKUP(X319,'EE investment costs'!$D$56:$R$656,15,0)</f>
        <v>16</v>
      </c>
      <c r="F319" s="17">
        <f ca="1">INDEX('EE investment costs'!$D$56:$R$656,MATCH(X319,'EE investment costs'!$D$56:$D$656,0),MATCH($V$8,'EE investment costs'!$D$56:$R$56,0))</f>
        <v>764.07292363213776</v>
      </c>
      <c r="I319" s="18">
        <v>1</v>
      </c>
      <c r="J319" s="18">
        <v>1</v>
      </c>
      <c r="K319" s="14">
        <f t="shared" ca="1" si="29"/>
        <v>5</v>
      </c>
      <c r="M319" s="19" t="str">
        <f t="shared" ca="1" si="27"/>
        <v>INDCDEFFTF-52</v>
      </c>
      <c r="N319" s="23" t="str">
        <f t="shared" ca="1" si="28"/>
        <v>Chemical industry Saving Tech-Haulage Tractors, Trucks, Fishing boats 5.2y</v>
      </c>
      <c r="O319" s="23" t="s">
        <v>32</v>
      </c>
      <c r="P319" s="23" t="s">
        <v>33</v>
      </c>
      <c r="Q319" s="23"/>
      <c r="R319" s="23"/>
      <c r="S319" s="19" t="s">
        <v>34</v>
      </c>
      <c r="V319" s="16" t="str">
        <f t="shared" ca="1" si="30"/>
        <v>CD</v>
      </c>
      <c r="W319" s="14" t="str">
        <f t="shared" ca="1" si="30"/>
        <v>Chemical industry</v>
      </c>
      <c r="X319" s="3" t="str">
        <f>'EE investment costs'!D368</f>
        <v>TF-52</v>
      </c>
      <c r="Y319" s="3" t="str">
        <f>'EE investment costs'!E368</f>
        <v>Haulage Tractors, Trucks, Fishing boats</v>
      </c>
      <c r="AC319" s="123">
        <f>'EE investment costs'!C368</f>
        <v>5.2</v>
      </c>
      <c r="AD319" s="22"/>
    </row>
    <row r="320" spans="2:30">
      <c r="B320" s="14" t="str">
        <f t="shared" ca="1" si="26"/>
        <v>INDCDEFFMT-53</v>
      </c>
      <c r="C320" s="15" t="str">
        <f t="shared" ca="1" si="31"/>
        <v>ICDMT</v>
      </c>
      <c r="D320" s="16">
        <f>'EE investment costs'!$F$15</f>
        <v>2016</v>
      </c>
      <c r="E320" s="14">
        <f>VLOOKUP(X320,'EE investment costs'!$D$56:$R$656,15,0)</f>
        <v>6.13</v>
      </c>
      <c r="F320" s="17">
        <f ca="1">INDEX('EE investment costs'!$D$56:$R$656,MATCH(X320,'EE investment costs'!$D$56:$D$656,0),MATCH($V$8,'EE investment costs'!$D$56:$R$56,0))</f>
        <v>727.2658285702305</v>
      </c>
      <c r="I320" s="18">
        <v>1</v>
      </c>
      <c r="J320" s="18">
        <v>1</v>
      </c>
      <c r="K320" s="14">
        <f t="shared" ca="1" si="29"/>
        <v>5</v>
      </c>
      <c r="M320" s="19" t="str">
        <f t="shared" ca="1" si="27"/>
        <v>INDCDEFFMT-53</v>
      </c>
      <c r="N320" s="23" t="str">
        <f t="shared" ca="1" si="28"/>
        <v>Chemical industry Saving Tech-Heat Medium Temp. up to 150C 5.3y</v>
      </c>
      <c r="O320" s="23" t="s">
        <v>32</v>
      </c>
      <c r="P320" s="23" t="s">
        <v>33</v>
      </c>
      <c r="Q320" s="23"/>
      <c r="R320" s="23"/>
      <c r="S320" s="19" t="s">
        <v>34</v>
      </c>
      <c r="V320" s="16" t="str">
        <f t="shared" ca="1" si="30"/>
        <v>CD</v>
      </c>
      <c r="W320" s="14" t="str">
        <f t="shared" ca="1" si="30"/>
        <v>Chemical industry</v>
      </c>
      <c r="X320" s="3" t="str">
        <f>'EE investment costs'!D369</f>
        <v>MT-53</v>
      </c>
      <c r="Y320" s="3" t="str">
        <f>'EE investment costs'!E369</f>
        <v>Heat Medium Temp. up to 150C</v>
      </c>
      <c r="AC320" s="123">
        <f>'EE investment costs'!C369</f>
        <v>5.3</v>
      </c>
      <c r="AD320" s="22"/>
    </row>
    <row r="321" spans="2:30">
      <c r="B321" s="14" t="str">
        <f t="shared" ca="1" si="26"/>
        <v>INDCDEFFHT-53</v>
      </c>
      <c r="C321" s="15" t="str">
        <f t="shared" ca="1" si="31"/>
        <v>ICDHT</v>
      </c>
      <c r="D321" s="16">
        <f>'EE investment costs'!$F$15</f>
        <v>2016</v>
      </c>
      <c r="E321" s="14">
        <f>VLOOKUP(X321,'EE investment costs'!$D$56:$R$656,15,0)</f>
        <v>4.9039999999999999</v>
      </c>
      <c r="F321" s="17">
        <f ca="1">INDEX('EE investment costs'!$D$56:$R$656,MATCH(X321,'EE investment costs'!$D$56:$D$656,0),MATCH($V$8,'EE investment costs'!$D$56:$R$56,0))</f>
        <v>558.81338837739293</v>
      </c>
      <c r="I321" s="18">
        <v>1</v>
      </c>
      <c r="J321" s="18">
        <v>1</v>
      </c>
      <c r="K321" s="14">
        <f t="shared" ca="1" si="29"/>
        <v>7</v>
      </c>
      <c r="M321" s="19" t="str">
        <f t="shared" ca="1" si="27"/>
        <v>INDCDEFFHT-53</v>
      </c>
      <c r="N321" s="23" t="str">
        <f t="shared" ca="1" si="28"/>
        <v>Chemical industry Saving Tech-Heat High Temp. over 150C 5.3y</v>
      </c>
      <c r="O321" s="23" t="s">
        <v>32</v>
      </c>
      <c r="P321" s="23" t="s">
        <v>33</v>
      </c>
      <c r="Q321" s="23"/>
      <c r="R321" s="23"/>
      <c r="S321" s="19" t="s">
        <v>34</v>
      </c>
      <c r="V321" s="16" t="str">
        <f t="shared" ca="1" si="30"/>
        <v>CD</v>
      </c>
      <c r="W321" s="14" t="str">
        <f t="shared" ca="1" si="30"/>
        <v>Chemical industry</v>
      </c>
      <c r="X321" s="3" t="str">
        <f>'EE investment costs'!D370</f>
        <v>HT-53</v>
      </c>
      <c r="Y321" s="3" t="str">
        <f>'EE investment costs'!E370</f>
        <v>Heat High Temp. over 150C</v>
      </c>
      <c r="AC321" s="123">
        <f>'EE investment costs'!C370</f>
        <v>5.3</v>
      </c>
      <c r="AD321" s="22"/>
    </row>
    <row r="322" spans="2:30">
      <c r="B322" s="14" t="str">
        <f t="shared" ca="1" si="26"/>
        <v>INDCDEFFRH-53</v>
      </c>
      <c r="C322" s="15" t="str">
        <f t="shared" ca="1" si="31"/>
        <v>ICDRH</v>
      </c>
      <c r="D322" s="16">
        <f>'EE investment costs'!$F$15</f>
        <v>2016</v>
      </c>
      <c r="E322" s="14">
        <f>VLOOKUP(X322,'EE investment costs'!$D$56:$R$656,15,0)</f>
        <v>16.242666666666668</v>
      </c>
      <c r="F322" s="17">
        <f ca="1">INDEX('EE investment costs'!$D$56:$R$656,MATCH(X322,'EE investment costs'!$D$56:$D$656,0),MATCH($V$8,'EE investment costs'!$D$56:$R$56,0))</f>
        <v>687.70935154872097</v>
      </c>
      <c r="I322" s="18">
        <v>1</v>
      </c>
      <c r="J322" s="18">
        <v>1</v>
      </c>
      <c r="K322" s="14">
        <f t="shared" ca="1" si="29"/>
        <v>6</v>
      </c>
      <c r="M322" s="19" t="str">
        <f t="shared" ca="1" si="27"/>
        <v>INDCDEFFRH-53</v>
      </c>
      <c r="N322" s="23" t="str">
        <f t="shared" ca="1" si="28"/>
        <v>Chemical industry Saving Tech-Heat Room Heat 5.3y</v>
      </c>
      <c r="O322" s="23" t="s">
        <v>32</v>
      </c>
      <c r="P322" s="23" t="s">
        <v>33</v>
      </c>
      <c r="Q322" s="23"/>
      <c r="R322" s="23"/>
      <c r="S322" s="19" t="s">
        <v>34</v>
      </c>
      <c r="V322" s="16" t="str">
        <f t="shared" ca="1" si="30"/>
        <v>CD</v>
      </c>
      <c r="W322" s="14" t="str">
        <f t="shared" ca="1" si="30"/>
        <v>Chemical industry</v>
      </c>
      <c r="X322" s="3" t="str">
        <f>'EE investment costs'!D371</f>
        <v>RH-53</v>
      </c>
      <c r="Y322" s="3" t="str">
        <f>'EE investment costs'!E371</f>
        <v>Heat Room Heat</v>
      </c>
      <c r="AC322" s="123">
        <f>'EE investment costs'!C371</f>
        <v>5.3</v>
      </c>
      <c r="AD322" s="22"/>
    </row>
    <row r="323" spans="2:30">
      <c r="B323" s="14" t="str">
        <f t="shared" ca="1" si="26"/>
        <v>INDCDEFFLA-53</v>
      </c>
      <c r="C323" s="15" t="str">
        <f t="shared" ca="1" si="31"/>
        <v>ICDLA</v>
      </c>
      <c r="D323" s="16">
        <f>'EE investment costs'!$F$15</f>
        <v>2016</v>
      </c>
      <c r="E323" s="14">
        <f>VLOOKUP(X323,'EE investment costs'!$D$56:$R$656,15,0)</f>
        <v>4.0794333333333332</v>
      </c>
      <c r="F323" s="17">
        <f ca="1">INDEX('EE investment costs'!$D$56:$R$656,MATCH(X323,'EE investment costs'!$D$56:$D$656,0),MATCH($V$8,'EE investment costs'!$D$56:$R$56,0))</f>
        <v>1773.2716503597296</v>
      </c>
      <c r="I323" s="18">
        <v>1</v>
      </c>
      <c r="J323" s="18">
        <v>1</v>
      </c>
      <c r="K323" s="14">
        <f t="shared" ca="1" si="29"/>
        <v>0</v>
      </c>
      <c r="M323" s="19" t="str">
        <f t="shared" ca="1" si="27"/>
        <v>INDCDEFFLA-53</v>
      </c>
      <c r="N323" s="23" t="str">
        <f t="shared" ca="1" si="28"/>
        <v>Chemical industry Saving Tech-Light 5.3y</v>
      </c>
      <c r="O323" s="23" t="s">
        <v>32</v>
      </c>
      <c r="P323" s="23" t="s">
        <v>33</v>
      </c>
      <c r="Q323" s="23"/>
      <c r="R323" s="23"/>
      <c r="S323" s="19" t="s">
        <v>34</v>
      </c>
      <c r="V323" s="16" t="str">
        <f t="shared" ca="1" si="30"/>
        <v>CD</v>
      </c>
      <c r="W323" s="14" t="str">
        <f t="shared" ca="1" si="30"/>
        <v>Chemical industry</v>
      </c>
      <c r="X323" s="3" t="str">
        <f>'EE investment costs'!D372</f>
        <v>LA-53</v>
      </c>
      <c r="Y323" s="3" t="str">
        <f>'EE investment costs'!E372</f>
        <v>Light</v>
      </c>
      <c r="AC323" s="123">
        <f>'EE investment costs'!C372</f>
        <v>5.3</v>
      </c>
      <c r="AD323" s="22"/>
    </row>
    <row r="324" spans="2:30">
      <c r="B324" s="14" t="str">
        <f t="shared" ca="1" si="26"/>
        <v>INDCDEFFEM-53</v>
      </c>
      <c r="C324" s="15" t="str">
        <f t="shared" ca="1" si="31"/>
        <v>ICDEM</v>
      </c>
      <c r="D324" s="16">
        <f>'EE investment costs'!$F$15</f>
        <v>2016</v>
      </c>
      <c r="E324" s="14">
        <f>VLOOKUP(X324,'EE investment costs'!$D$56:$R$656,15,0)</f>
        <v>4.2834050000000001</v>
      </c>
      <c r="F324" s="17">
        <f ca="1">INDEX('EE investment costs'!$D$56:$R$656,MATCH(X324,'EE investment costs'!$D$56:$D$656,0),MATCH($V$8,'EE investment costs'!$D$56:$R$56,0))</f>
        <v>1858.5965854421643</v>
      </c>
      <c r="I324" s="18">
        <v>1</v>
      </c>
      <c r="J324" s="18">
        <v>1</v>
      </c>
      <c r="K324" s="14">
        <f t="shared" ca="1" si="29"/>
        <v>0</v>
      </c>
      <c r="M324" s="19" t="str">
        <f t="shared" ca="1" si="27"/>
        <v>INDCDEFFEM-53</v>
      </c>
      <c r="N324" s="23" t="str">
        <f t="shared" ca="1" si="28"/>
        <v>Chemical industry Saving Tech-Electric Motors 5.3y</v>
      </c>
      <c r="O324" s="23" t="s">
        <v>32</v>
      </c>
      <c r="P324" s="23" t="s">
        <v>33</v>
      </c>
      <c r="Q324" s="23"/>
      <c r="R324" s="23"/>
      <c r="S324" s="19" t="s">
        <v>34</v>
      </c>
      <c r="V324" s="16" t="str">
        <f t="shared" ca="1" si="30"/>
        <v>CD</v>
      </c>
      <c r="W324" s="14" t="str">
        <f t="shared" ca="1" si="30"/>
        <v>Chemical industry</v>
      </c>
      <c r="X324" s="3" t="str">
        <f>'EE investment costs'!D373</f>
        <v>EM-53</v>
      </c>
      <c r="Y324" s="3" t="str">
        <f>'EE investment costs'!E373</f>
        <v>Electric Motors</v>
      </c>
      <c r="AC324" s="123">
        <f>'EE investment costs'!C373</f>
        <v>5.3</v>
      </c>
      <c r="AD324" s="22"/>
    </row>
    <row r="325" spans="2:30">
      <c r="B325" s="14" t="str">
        <f t="shared" ca="1" si="26"/>
        <v>INDCDEFFTF-53</v>
      </c>
      <c r="C325" s="15" t="str">
        <f t="shared" ca="1" si="31"/>
        <v>ICDTF</v>
      </c>
      <c r="D325" s="16">
        <f>'EE investment costs'!$F$15</f>
        <v>2016</v>
      </c>
      <c r="E325" s="14">
        <f>VLOOKUP(X325,'EE investment costs'!$D$56:$R$656,15,0)</f>
        <v>16.083333333333332</v>
      </c>
      <c r="F325" s="17">
        <f ca="1">INDEX('EE investment costs'!$D$56:$R$656,MATCH(X325,'EE investment costs'!$D$56:$D$656,0),MATCH($V$8,'EE investment costs'!$D$56:$R$56,0))</f>
        <v>778.76663370198639</v>
      </c>
      <c r="I325" s="18">
        <v>1</v>
      </c>
      <c r="J325" s="18">
        <v>1</v>
      </c>
      <c r="K325" s="14">
        <f t="shared" ca="1" si="29"/>
        <v>5</v>
      </c>
      <c r="M325" s="19" t="str">
        <f t="shared" ca="1" si="27"/>
        <v>INDCDEFFTF-53</v>
      </c>
      <c r="N325" s="23" t="str">
        <f t="shared" ca="1" si="28"/>
        <v>Chemical industry Saving Tech-Haulage Tractors, Trucks, Fishing boats 5.3y</v>
      </c>
      <c r="O325" s="23" t="s">
        <v>32</v>
      </c>
      <c r="P325" s="23" t="s">
        <v>33</v>
      </c>
      <c r="Q325" s="23"/>
      <c r="R325" s="23"/>
      <c r="S325" s="19" t="s">
        <v>34</v>
      </c>
      <c r="V325" s="16" t="str">
        <f t="shared" ca="1" si="30"/>
        <v>CD</v>
      </c>
      <c r="W325" s="14" t="str">
        <f t="shared" ca="1" si="30"/>
        <v>Chemical industry</v>
      </c>
      <c r="X325" s="3" t="str">
        <f>'EE investment costs'!D374</f>
        <v>TF-53</v>
      </c>
      <c r="Y325" s="3" t="str">
        <f>'EE investment costs'!E374</f>
        <v>Haulage Tractors, Trucks, Fishing boats</v>
      </c>
      <c r="AC325" s="123">
        <f>'EE investment costs'!C374</f>
        <v>5.3</v>
      </c>
      <c r="AD325" s="22"/>
    </row>
    <row r="326" spans="2:30">
      <c r="B326" s="14" t="str">
        <f t="shared" ca="1" si="26"/>
        <v>INDCDEFFMT-54</v>
      </c>
      <c r="C326" s="15" t="str">
        <f t="shared" ca="1" si="31"/>
        <v>ICDMT</v>
      </c>
      <c r="D326" s="16">
        <f>'EE investment costs'!$F$15</f>
        <v>2016</v>
      </c>
      <c r="E326" s="14">
        <f>VLOOKUP(X326,'EE investment costs'!$D$56:$R$656,15,0)</f>
        <v>6.14</v>
      </c>
      <c r="F326" s="17">
        <f ca="1">INDEX('EE investment costs'!$D$56:$R$656,MATCH(X326,'EE investment costs'!$D$56:$D$656,0),MATCH($V$8,'EE investment costs'!$D$56:$R$56,0))</f>
        <v>737.60191306524212</v>
      </c>
      <c r="I326" s="18">
        <v>1</v>
      </c>
      <c r="J326" s="18">
        <v>1</v>
      </c>
      <c r="K326" s="14">
        <f t="shared" ca="1" si="29"/>
        <v>5</v>
      </c>
      <c r="M326" s="19" t="str">
        <f t="shared" ca="1" si="27"/>
        <v>INDCDEFFMT-54</v>
      </c>
      <c r="N326" s="23" t="str">
        <f t="shared" ca="1" si="28"/>
        <v>Chemical industry Saving Tech-Heat Medium Temp. up to 150C 5.4y</v>
      </c>
      <c r="O326" s="23" t="s">
        <v>32</v>
      </c>
      <c r="P326" s="23" t="s">
        <v>33</v>
      </c>
      <c r="Q326" s="23"/>
      <c r="R326" s="23"/>
      <c r="S326" s="19" t="s">
        <v>34</v>
      </c>
      <c r="V326" s="16" t="str">
        <f t="shared" ca="1" si="30"/>
        <v>CD</v>
      </c>
      <c r="W326" s="14" t="str">
        <f t="shared" ca="1" si="30"/>
        <v>Chemical industry</v>
      </c>
      <c r="X326" s="3" t="str">
        <f>'EE investment costs'!D375</f>
        <v>MT-54</v>
      </c>
      <c r="Y326" s="3" t="str">
        <f>'EE investment costs'!E375</f>
        <v>Heat Medium Temp. up to 150C</v>
      </c>
      <c r="AC326" s="123">
        <f>'EE investment costs'!C375</f>
        <v>5.4</v>
      </c>
      <c r="AD326" s="22"/>
    </row>
    <row r="327" spans="2:30">
      <c r="B327" s="14" t="str">
        <f t="shared" ca="1" si="26"/>
        <v>INDCDEFFHT-54</v>
      </c>
      <c r="C327" s="15" t="str">
        <f t="shared" ca="1" si="31"/>
        <v>ICDHT</v>
      </c>
      <c r="D327" s="16">
        <f>'EE investment costs'!$F$15</f>
        <v>2016</v>
      </c>
      <c r="E327" s="14">
        <f>VLOOKUP(X327,'EE investment costs'!$D$56:$R$656,15,0)</f>
        <v>4.9119999999999999</v>
      </c>
      <c r="F327" s="17">
        <f ca="1">INDEX('EE investment costs'!$D$56:$R$656,MATCH(X327,'EE investment costs'!$D$56:$D$656,0),MATCH($V$8,'EE investment costs'!$D$56:$R$56,0))</f>
        <v>565.19774939803642</v>
      </c>
      <c r="I327" s="18">
        <v>1</v>
      </c>
      <c r="J327" s="18">
        <v>1</v>
      </c>
      <c r="K327" s="14">
        <f t="shared" ca="1" si="29"/>
        <v>7</v>
      </c>
      <c r="M327" s="19" t="str">
        <f t="shared" ca="1" si="27"/>
        <v>INDCDEFFHT-54</v>
      </c>
      <c r="N327" s="23" t="str">
        <f t="shared" ca="1" si="28"/>
        <v>Chemical industry Saving Tech-Heat High Temp. over 150C 5.4y</v>
      </c>
      <c r="O327" s="23" t="s">
        <v>32</v>
      </c>
      <c r="P327" s="23" t="s">
        <v>33</v>
      </c>
      <c r="Q327" s="23"/>
      <c r="R327" s="23"/>
      <c r="S327" s="19" t="s">
        <v>34</v>
      </c>
      <c r="V327" s="16" t="str">
        <f t="shared" ca="1" si="30"/>
        <v>CD</v>
      </c>
      <c r="W327" s="14" t="str">
        <f t="shared" ca="1" si="30"/>
        <v>Chemical industry</v>
      </c>
      <c r="X327" s="3" t="str">
        <f>'EE investment costs'!D376</f>
        <v>HT-54</v>
      </c>
      <c r="Y327" s="3" t="str">
        <f>'EE investment costs'!E376</f>
        <v>Heat High Temp. over 150C</v>
      </c>
      <c r="AC327" s="123">
        <f>'EE investment costs'!C376</f>
        <v>5.4</v>
      </c>
      <c r="AD327" s="22"/>
    </row>
    <row r="328" spans="2:30">
      <c r="B328" s="14" t="str">
        <f t="shared" ref="B328:B391" ca="1" si="32">M328</f>
        <v>INDCDEFFRH-54</v>
      </c>
      <c r="C328" s="15" t="str">
        <f t="shared" ca="1" si="31"/>
        <v>ICDRH</v>
      </c>
      <c r="D328" s="16">
        <f>'EE investment costs'!$F$15</f>
        <v>2016</v>
      </c>
      <c r="E328" s="14">
        <f>VLOOKUP(X328,'EE investment costs'!$D$56:$R$656,15,0)</f>
        <v>16.261333333333337</v>
      </c>
      <c r="F328" s="17">
        <f ca="1">INDEX('EE investment costs'!$D$56:$R$656,MATCH(X328,'EE investment costs'!$D$56:$D$656,0),MATCH($V$8,'EE investment costs'!$D$56:$R$56,0))</f>
        <v>725.91542663476139</v>
      </c>
      <c r="I328" s="18">
        <v>1</v>
      </c>
      <c r="J328" s="18">
        <v>1</v>
      </c>
      <c r="K328" s="14">
        <f t="shared" ca="1" si="29"/>
        <v>5</v>
      </c>
      <c r="M328" s="19" t="str">
        <f t="shared" ref="M328:M391" ca="1" si="33">CONCATENATE("IND",$V$8,"EFF",$X328)</f>
        <v>INDCDEFFRH-54</v>
      </c>
      <c r="N328" s="23" t="str">
        <f t="shared" ca="1" si="28"/>
        <v>Chemical industry Saving Tech-Heat Room Heat 5.4y</v>
      </c>
      <c r="O328" s="23" t="s">
        <v>32</v>
      </c>
      <c r="P328" s="23" t="s">
        <v>33</v>
      </c>
      <c r="Q328" s="23"/>
      <c r="R328" s="23"/>
      <c r="S328" s="19" t="s">
        <v>34</v>
      </c>
      <c r="V328" s="16" t="str">
        <f t="shared" ca="1" si="30"/>
        <v>CD</v>
      </c>
      <c r="W328" s="14" t="str">
        <f t="shared" ca="1" si="30"/>
        <v>Chemical industry</v>
      </c>
      <c r="X328" s="3" t="str">
        <f>'EE investment costs'!D377</f>
        <v>RH-54</v>
      </c>
      <c r="Y328" s="3" t="str">
        <f>'EE investment costs'!E377</f>
        <v>Heat Room Heat</v>
      </c>
      <c r="AC328" s="123">
        <f>'EE investment costs'!C377</f>
        <v>5.4</v>
      </c>
      <c r="AD328" s="22"/>
    </row>
    <row r="329" spans="2:30">
      <c r="B329" s="14" t="str">
        <f t="shared" ca="1" si="32"/>
        <v>INDCDEFFLA-54</v>
      </c>
      <c r="C329" s="15" t="str">
        <f t="shared" ca="1" si="31"/>
        <v>ICDLA</v>
      </c>
      <c r="D329" s="16">
        <f>'EE investment costs'!$F$15</f>
        <v>2016</v>
      </c>
      <c r="E329" s="14">
        <f>VLOOKUP(X329,'EE investment costs'!$D$56:$R$656,15,0)</f>
        <v>4.0924666666666667</v>
      </c>
      <c r="F329" s="17">
        <f ca="1">INDEX('EE investment costs'!$D$56:$R$656,MATCH(X329,'EE investment costs'!$D$56:$D$656,0),MATCH($V$8,'EE investment costs'!$D$56:$R$56,0))</f>
        <v>1788.6582736535856</v>
      </c>
      <c r="I329" s="18">
        <v>1</v>
      </c>
      <c r="J329" s="18">
        <v>1</v>
      </c>
      <c r="K329" s="14">
        <f t="shared" ca="1" si="29"/>
        <v>0</v>
      </c>
      <c r="M329" s="19" t="str">
        <f t="shared" ca="1" si="33"/>
        <v>INDCDEFFLA-54</v>
      </c>
      <c r="N329" s="23" t="str">
        <f t="shared" ref="N329:N392" ca="1" si="34">$W$8&amp;" Saving Tech"&amp;"-"&amp;$Y329&amp;" "&amp;AC329&amp;"y"</f>
        <v>Chemical industry Saving Tech-Light 5.4y</v>
      </c>
      <c r="O329" s="23" t="s">
        <v>32</v>
      </c>
      <c r="P329" s="23" t="s">
        <v>33</v>
      </c>
      <c r="Q329" s="23"/>
      <c r="R329" s="23"/>
      <c r="S329" s="19" t="s">
        <v>34</v>
      </c>
      <c r="V329" s="16" t="str">
        <f t="shared" ca="1" si="30"/>
        <v>CD</v>
      </c>
      <c r="W329" s="14" t="str">
        <f t="shared" ca="1" si="30"/>
        <v>Chemical industry</v>
      </c>
      <c r="X329" s="3" t="str">
        <f>'EE investment costs'!D378</f>
        <v>LA-54</v>
      </c>
      <c r="Y329" s="3" t="str">
        <f>'EE investment costs'!E378</f>
        <v>Light</v>
      </c>
      <c r="AC329" s="123">
        <f>'EE investment costs'!C378</f>
        <v>5.4</v>
      </c>
      <c r="AD329" s="22"/>
    </row>
    <row r="330" spans="2:30">
      <c r="B330" s="14" t="str">
        <f t="shared" ca="1" si="32"/>
        <v>INDCDEFFEM-54</v>
      </c>
      <c r="C330" s="15" t="str">
        <f t="shared" ca="1" si="31"/>
        <v>ICDEM</v>
      </c>
      <c r="D330" s="16">
        <f>'EE investment costs'!$F$15</f>
        <v>2016</v>
      </c>
      <c r="E330" s="14">
        <f>VLOOKUP(X330,'EE investment costs'!$D$56:$R$656,15,0)</f>
        <v>4.2970899999999999</v>
      </c>
      <c r="F330" s="17">
        <f ca="1">INDEX('EE investment costs'!$D$56:$R$656,MATCH(X330,'EE investment costs'!$D$56:$D$656,0),MATCH($V$8,'EE investment costs'!$D$56:$R$56,0))</f>
        <v>1881.4962397742463</v>
      </c>
      <c r="I330" s="18">
        <v>1</v>
      </c>
      <c r="J330" s="18">
        <v>1</v>
      </c>
      <c r="K330" s="14">
        <f t="shared" ref="K330:K393" ca="1" si="35">IF(F330&lt;500,1,0)+IF(F330&lt;600,1,0)+IF(F330&lt;700,1,0)+IF(F330&lt;800,1,0)+IF(F330&lt;900,1,0)+IF(F330&lt;1000,1,0)+IF(F330&lt;1100,1,0)+IF(F330&lt;1200,1,0)</f>
        <v>0</v>
      </c>
      <c r="M330" s="19" t="str">
        <f t="shared" ca="1" si="33"/>
        <v>INDCDEFFEM-54</v>
      </c>
      <c r="N330" s="23" t="str">
        <f t="shared" ca="1" si="34"/>
        <v>Chemical industry Saving Tech-Electric Motors 5.4y</v>
      </c>
      <c r="O330" s="23" t="s">
        <v>32</v>
      </c>
      <c r="P330" s="23" t="s">
        <v>33</v>
      </c>
      <c r="Q330" s="23"/>
      <c r="R330" s="23"/>
      <c r="S330" s="19" t="s">
        <v>34</v>
      </c>
      <c r="V330" s="16" t="str">
        <f t="shared" ref="V330:W393" ca="1" si="36">V329</f>
        <v>CD</v>
      </c>
      <c r="W330" s="14" t="str">
        <f t="shared" ca="1" si="36"/>
        <v>Chemical industry</v>
      </c>
      <c r="X330" s="3" t="str">
        <f>'EE investment costs'!D379</f>
        <v>EM-54</v>
      </c>
      <c r="Y330" s="3" t="str">
        <f>'EE investment costs'!E379</f>
        <v>Electric Motors</v>
      </c>
      <c r="AC330" s="123">
        <f>'EE investment costs'!C379</f>
        <v>5.4</v>
      </c>
      <c r="AD330" s="22"/>
    </row>
    <row r="331" spans="2:30">
      <c r="B331" s="14" t="str">
        <f t="shared" ca="1" si="32"/>
        <v>INDCDEFFTF-54</v>
      </c>
      <c r="C331" s="15" t="str">
        <f t="shared" ca="1" si="31"/>
        <v>ICDTF</v>
      </c>
      <c r="D331" s="16">
        <f>'EE investment costs'!$F$15</f>
        <v>2016</v>
      </c>
      <c r="E331" s="14">
        <f>VLOOKUP(X331,'EE investment costs'!$D$56:$R$656,15,0)</f>
        <v>16.166666666666664</v>
      </c>
      <c r="F331" s="17">
        <f ca="1">INDEX('EE investment costs'!$D$56:$R$656,MATCH(X331,'EE investment costs'!$D$56:$D$656,0),MATCH($V$8,'EE investment costs'!$D$56:$R$56,0))</f>
        <v>793.46034377183537</v>
      </c>
      <c r="I331" s="18">
        <v>1</v>
      </c>
      <c r="J331" s="18">
        <v>1</v>
      </c>
      <c r="K331" s="14">
        <f t="shared" ca="1" si="35"/>
        <v>5</v>
      </c>
      <c r="M331" s="19" t="str">
        <f t="shared" ca="1" si="33"/>
        <v>INDCDEFFTF-54</v>
      </c>
      <c r="N331" s="23" t="str">
        <f t="shared" ca="1" si="34"/>
        <v>Chemical industry Saving Tech-Haulage Tractors, Trucks, Fishing boats 5.4y</v>
      </c>
      <c r="O331" s="23" t="s">
        <v>32</v>
      </c>
      <c r="P331" s="23" t="s">
        <v>33</v>
      </c>
      <c r="Q331" s="23"/>
      <c r="R331" s="23"/>
      <c r="S331" s="19" t="s">
        <v>34</v>
      </c>
      <c r="V331" s="16" t="str">
        <f t="shared" ca="1" si="36"/>
        <v>CD</v>
      </c>
      <c r="W331" s="14" t="str">
        <f t="shared" ca="1" si="36"/>
        <v>Chemical industry</v>
      </c>
      <c r="X331" s="3" t="str">
        <f>'EE investment costs'!D380</f>
        <v>TF-54</v>
      </c>
      <c r="Y331" s="3" t="str">
        <f>'EE investment costs'!E380</f>
        <v>Haulage Tractors, Trucks, Fishing boats</v>
      </c>
      <c r="AC331" s="123">
        <f>'EE investment costs'!C380</f>
        <v>5.4</v>
      </c>
      <c r="AD331" s="22"/>
    </row>
    <row r="332" spans="2:30">
      <c r="B332" s="14" t="str">
        <f t="shared" ca="1" si="32"/>
        <v>INDCDEFFMT-55</v>
      </c>
      <c r="C332" s="15" t="str">
        <f t="shared" ca="1" si="31"/>
        <v>ICDMT</v>
      </c>
      <c r="D332" s="16">
        <f>'EE investment costs'!$F$15</f>
        <v>2016</v>
      </c>
      <c r="E332" s="14">
        <f>VLOOKUP(X332,'EE investment costs'!$D$56:$R$656,15,0)</f>
        <v>6.1499999999999995</v>
      </c>
      <c r="F332" s="17">
        <f ca="1">INDEX('EE investment costs'!$D$56:$R$656,MATCH(X332,'EE investment costs'!$D$56:$D$656,0),MATCH($V$8,'EE investment costs'!$D$56:$R$56,0))</f>
        <v>747.93799756025339</v>
      </c>
      <c r="I332" s="18">
        <v>1</v>
      </c>
      <c r="J332" s="18">
        <v>1</v>
      </c>
      <c r="K332" s="14">
        <f t="shared" ca="1" si="35"/>
        <v>5</v>
      </c>
      <c r="M332" s="19" t="str">
        <f t="shared" ca="1" si="33"/>
        <v>INDCDEFFMT-55</v>
      </c>
      <c r="N332" s="23" t="str">
        <f t="shared" ca="1" si="34"/>
        <v>Chemical industry Saving Tech-Heat Medium Temp. up to 150C 5.5y</v>
      </c>
      <c r="O332" s="23" t="s">
        <v>32</v>
      </c>
      <c r="P332" s="23" t="s">
        <v>33</v>
      </c>
      <c r="Q332" s="23"/>
      <c r="R332" s="23"/>
      <c r="S332" s="19" t="s">
        <v>34</v>
      </c>
      <c r="V332" s="16" t="str">
        <f t="shared" ca="1" si="36"/>
        <v>CD</v>
      </c>
      <c r="W332" s="14" t="str">
        <f t="shared" ca="1" si="36"/>
        <v>Chemical industry</v>
      </c>
      <c r="X332" s="3" t="str">
        <f>'EE investment costs'!D381</f>
        <v>MT-55</v>
      </c>
      <c r="Y332" s="3" t="str">
        <f>'EE investment costs'!E381</f>
        <v>Heat Medium Temp. up to 150C</v>
      </c>
      <c r="AC332" s="123">
        <f>'EE investment costs'!C381</f>
        <v>5.5</v>
      </c>
      <c r="AD332" s="22"/>
    </row>
    <row r="333" spans="2:30">
      <c r="B333" s="14" t="str">
        <f t="shared" ca="1" si="32"/>
        <v>INDCDEFFHT-55</v>
      </c>
      <c r="C333" s="15" t="str">
        <f t="shared" ca="1" si="31"/>
        <v>ICDHT</v>
      </c>
      <c r="D333" s="16">
        <f>'EE investment costs'!$F$15</f>
        <v>2016</v>
      </c>
      <c r="E333" s="14">
        <f>VLOOKUP(X333,'EE investment costs'!$D$56:$R$656,15,0)</f>
        <v>4.92</v>
      </c>
      <c r="F333" s="17">
        <f ca="1">INDEX('EE investment costs'!$D$56:$R$656,MATCH(X333,'EE investment costs'!$D$56:$D$656,0),MATCH($V$8,'EE investment costs'!$D$56:$R$56,0))</f>
        <v>571.5821104186798</v>
      </c>
      <c r="I333" s="18">
        <v>1</v>
      </c>
      <c r="J333" s="18">
        <v>1</v>
      </c>
      <c r="K333" s="14">
        <f t="shared" ca="1" si="35"/>
        <v>7</v>
      </c>
      <c r="M333" s="19" t="str">
        <f t="shared" ca="1" si="33"/>
        <v>INDCDEFFHT-55</v>
      </c>
      <c r="N333" s="23" t="str">
        <f t="shared" ca="1" si="34"/>
        <v>Chemical industry Saving Tech-Heat High Temp. over 150C 5.5y</v>
      </c>
      <c r="O333" s="23" t="s">
        <v>32</v>
      </c>
      <c r="P333" s="23" t="s">
        <v>33</v>
      </c>
      <c r="Q333" s="23"/>
      <c r="R333" s="23"/>
      <c r="S333" s="19" t="s">
        <v>34</v>
      </c>
      <c r="V333" s="16" t="str">
        <f t="shared" ca="1" si="36"/>
        <v>CD</v>
      </c>
      <c r="W333" s="14" t="str">
        <f t="shared" ca="1" si="36"/>
        <v>Chemical industry</v>
      </c>
      <c r="X333" s="3" t="str">
        <f>'EE investment costs'!D382</f>
        <v>HT-55</v>
      </c>
      <c r="Y333" s="3" t="str">
        <f>'EE investment costs'!E382</f>
        <v>Heat High Temp. over 150C</v>
      </c>
      <c r="AC333" s="123">
        <f>'EE investment costs'!C382</f>
        <v>5.5</v>
      </c>
      <c r="AD333" s="22"/>
    </row>
    <row r="334" spans="2:30">
      <c r="B334" s="14" t="str">
        <f t="shared" ca="1" si="32"/>
        <v>INDCDEFFRH-55</v>
      </c>
      <c r="C334" s="15" t="str">
        <f t="shared" ca="1" si="31"/>
        <v>ICDRH</v>
      </c>
      <c r="D334" s="16">
        <f>'EE investment costs'!$F$15</f>
        <v>2016</v>
      </c>
      <c r="E334" s="14">
        <f>VLOOKUP(X334,'EE investment costs'!$D$56:$R$656,15,0)</f>
        <v>16.28</v>
      </c>
      <c r="F334" s="17">
        <f ca="1">INDEX('EE investment costs'!$D$56:$R$656,MATCH(X334,'EE investment costs'!$D$56:$D$656,0),MATCH($V$8,'EE investment costs'!$D$56:$R$56,0))</f>
        <v>764.12150172080112</v>
      </c>
      <c r="I334" s="18">
        <v>1</v>
      </c>
      <c r="J334" s="18">
        <v>1</v>
      </c>
      <c r="K334" s="14">
        <f t="shared" ca="1" si="35"/>
        <v>5</v>
      </c>
      <c r="M334" s="19" t="str">
        <f t="shared" ca="1" si="33"/>
        <v>INDCDEFFRH-55</v>
      </c>
      <c r="N334" s="23" t="str">
        <f t="shared" ca="1" si="34"/>
        <v>Chemical industry Saving Tech-Heat Room Heat 5.5y</v>
      </c>
      <c r="O334" s="23" t="s">
        <v>32</v>
      </c>
      <c r="P334" s="23" t="s">
        <v>33</v>
      </c>
      <c r="Q334" s="23"/>
      <c r="R334" s="23"/>
      <c r="S334" s="19" t="s">
        <v>34</v>
      </c>
      <c r="V334" s="16" t="str">
        <f t="shared" ca="1" si="36"/>
        <v>CD</v>
      </c>
      <c r="W334" s="14" t="str">
        <f t="shared" ca="1" si="36"/>
        <v>Chemical industry</v>
      </c>
      <c r="X334" s="3" t="str">
        <f>'EE investment costs'!D383</f>
        <v>RH-55</v>
      </c>
      <c r="Y334" s="3" t="str">
        <f>'EE investment costs'!E383</f>
        <v>Heat Room Heat</v>
      </c>
      <c r="AC334" s="123">
        <f>'EE investment costs'!C383</f>
        <v>5.5</v>
      </c>
      <c r="AD334" s="22"/>
    </row>
    <row r="335" spans="2:30">
      <c r="B335" s="14" t="str">
        <f t="shared" ca="1" si="32"/>
        <v>INDCDEFFLA-55</v>
      </c>
      <c r="C335" s="15" t="str">
        <f t="shared" ca="1" si="31"/>
        <v>ICDLA</v>
      </c>
      <c r="D335" s="16">
        <f>'EE investment costs'!$F$15</f>
        <v>2016</v>
      </c>
      <c r="E335" s="14">
        <f>VLOOKUP(X335,'EE investment costs'!$D$56:$R$656,15,0)</f>
        <v>4.1055000000000001</v>
      </c>
      <c r="F335" s="17">
        <f ca="1">INDEX('EE investment costs'!$D$56:$R$656,MATCH(X335,'EE investment costs'!$D$56:$D$656,0),MATCH($V$8,'EE investment costs'!$D$56:$R$56,0))</f>
        <v>1804.0448969474419</v>
      </c>
      <c r="I335" s="18">
        <v>1</v>
      </c>
      <c r="J335" s="18">
        <v>1</v>
      </c>
      <c r="K335" s="14">
        <f t="shared" ca="1" si="35"/>
        <v>0</v>
      </c>
      <c r="M335" s="19" t="str">
        <f t="shared" ca="1" si="33"/>
        <v>INDCDEFFLA-55</v>
      </c>
      <c r="N335" s="23" t="str">
        <f t="shared" ca="1" si="34"/>
        <v>Chemical industry Saving Tech-Light 5.5y</v>
      </c>
      <c r="O335" s="23" t="s">
        <v>32</v>
      </c>
      <c r="P335" s="23" t="s">
        <v>33</v>
      </c>
      <c r="Q335" s="23"/>
      <c r="R335" s="23"/>
      <c r="S335" s="19" t="s">
        <v>34</v>
      </c>
      <c r="V335" s="16" t="str">
        <f t="shared" ca="1" si="36"/>
        <v>CD</v>
      </c>
      <c r="W335" s="14" t="str">
        <f t="shared" ca="1" si="36"/>
        <v>Chemical industry</v>
      </c>
      <c r="X335" s="3" t="str">
        <f>'EE investment costs'!D384</f>
        <v>LA-55</v>
      </c>
      <c r="Y335" s="3" t="str">
        <f>'EE investment costs'!E384</f>
        <v>Light</v>
      </c>
      <c r="AC335" s="123">
        <f>'EE investment costs'!C384</f>
        <v>5.5</v>
      </c>
      <c r="AD335" s="22"/>
    </row>
    <row r="336" spans="2:30">
      <c r="B336" s="14" t="str">
        <f t="shared" ca="1" si="32"/>
        <v>INDCDEFFEM-55</v>
      </c>
      <c r="C336" s="15" t="str">
        <f t="shared" ca="1" si="31"/>
        <v>ICDEM</v>
      </c>
      <c r="D336" s="16">
        <f>'EE investment costs'!$F$15</f>
        <v>2016</v>
      </c>
      <c r="E336" s="14">
        <f>VLOOKUP(X336,'EE investment costs'!$D$56:$R$656,15,0)</f>
        <v>4.3107749999999996</v>
      </c>
      <c r="F336" s="17">
        <f ca="1">INDEX('EE investment costs'!$D$56:$R$656,MATCH(X336,'EE investment costs'!$D$56:$D$656,0),MATCH($V$8,'EE investment costs'!$D$56:$R$56,0))</f>
        <v>1904.3958941063283</v>
      </c>
      <c r="I336" s="18">
        <v>1</v>
      </c>
      <c r="J336" s="18">
        <v>1</v>
      </c>
      <c r="K336" s="14">
        <f t="shared" ca="1" si="35"/>
        <v>0</v>
      </c>
      <c r="M336" s="19" t="str">
        <f t="shared" ca="1" si="33"/>
        <v>INDCDEFFEM-55</v>
      </c>
      <c r="N336" s="23" t="str">
        <f t="shared" ca="1" si="34"/>
        <v>Chemical industry Saving Tech-Electric Motors 5.5y</v>
      </c>
      <c r="O336" s="23" t="s">
        <v>32</v>
      </c>
      <c r="P336" s="23" t="s">
        <v>33</v>
      </c>
      <c r="Q336" s="23"/>
      <c r="R336" s="23"/>
      <c r="S336" s="19" t="s">
        <v>34</v>
      </c>
      <c r="V336" s="16" t="str">
        <f t="shared" ca="1" si="36"/>
        <v>CD</v>
      </c>
      <c r="W336" s="14" t="str">
        <f t="shared" ca="1" si="36"/>
        <v>Chemical industry</v>
      </c>
      <c r="X336" s="3" t="str">
        <f>'EE investment costs'!D385</f>
        <v>EM-55</v>
      </c>
      <c r="Y336" s="3" t="str">
        <f>'EE investment costs'!E385</f>
        <v>Electric Motors</v>
      </c>
      <c r="AC336" s="123">
        <f>'EE investment costs'!C385</f>
        <v>5.5</v>
      </c>
      <c r="AD336" s="22"/>
    </row>
    <row r="337" spans="2:30">
      <c r="B337" s="14" t="str">
        <f t="shared" ca="1" si="32"/>
        <v>INDCDEFFTF-55</v>
      </c>
      <c r="C337" s="15" t="str">
        <f t="shared" ca="1" si="31"/>
        <v>ICDTF</v>
      </c>
      <c r="D337" s="16">
        <f>'EE investment costs'!$F$15</f>
        <v>2016</v>
      </c>
      <c r="E337" s="14">
        <f>VLOOKUP(X337,'EE investment costs'!$D$56:$R$656,15,0)</f>
        <v>16.25</v>
      </c>
      <c r="F337" s="17">
        <f ca="1">INDEX('EE investment costs'!$D$56:$R$656,MATCH(X337,'EE investment costs'!$D$56:$D$656,0),MATCH($V$8,'EE investment costs'!$D$56:$R$56,0))</f>
        <v>808.15405384168412</v>
      </c>
      <c r="I337" s="18">
        <v>1</v>
      </c>
      <c r="J337" s="18">
        <v>1</v>
      </c>
      <c r="K337" s="14">
        <f t="shared" ca="1" si="35"/>
        <v>4</v>
      </c>
      <c r="M337" s="19" t="str">
        <f t="shared" ca="1" si="33"/>
        <v>INDCDEFFTF-55</v>
      </c>
      <c r="N337" s="23" t="str">
        <f t="shared" ca="1" si="34"/>
        <v>Chemical industry Saving Tech-Haulage Tractors, Trucks, Fishing boats 5.5y</v>
      </c>
      <c r="O337" s="23" t="s">
        <v>32</v>
      </c>
      <c r="P337" s="23" t="s">
        <v>33</v>
      </c>
      <c r="Q337" s="23"/>
      <c r="R337" s="23"/>
      <c r="S337" s="19" t="s">
        <v>34</v>
      </c>
      <c r="V337" s="16" t="str">
        <f t="shared" ca="1" si="36"/>
        <v>CD</v>
      </c>
      <c r="W337" s="14" t="str">
        <f t="shared" ca="1" si="36"/>
        <v>Chemical industry</v>
      </c>
      <c r="X337" s="3" t="str">
        <f>'EE investment costs'!D386</f>
        <v>TF-55</v>
      </c>
      <c r="Y337" s="3" t="str">
        <f>'EE investment costs'!E386</f>
        <v>Haulage Tractors, Trucks, Fishing boats</v>
      </c>
      <c r="AC337" s="123">
        <f>'EE investment costs'!C386</f>
        <v>5.5</v>
      </c>
      <c r="AD337" s="22"/>
    </row>
    <row r="338" spans="2:30">
      <c r="B338" s="14" t="str">
        <f t="shared" ca="1" si="32"/>
        <v>INDCDEFFMT-56</v>
      </c>
      <c r="C338" s="15" t="str">
        <f t="shared" ca="1" si="31"/>
        <v>ICDMT</v>
      </c>
      <c r="D338" s="16">
        <f>'EE investment costs'!$F$15</f>
        <v>2016</v>
      </c>
      <c r="E338" s="14">
        <f>VLOOKUP(X338,'EE investment costs'!$D$56:$R$656,15,0)</f>
        <v>6.1599999999999993</v>
      </c>
      <c r="F338" s="17">
        <f ca="1">INDEX('EE investment costs'!$D$56:$R$656,MATCH(X338,'EE investment costs'!$D$56:$D$656,0),MATCH($V$8,'EE investment costs'!$D$56:$R$56,0))</f>
        <v>758.27408205526501</v>
      </c>
      <c r="I338" s="18">
        <v>1</v>
      </c>
      <c r="J338" s="18">
        <v>1</v>
      </c>
      <c r="K338" s="14">
        <f t="shared" ca="1" si="35"/>
        <v>5</v>
      </c>
      <c r="M338" s="19" t="str">
        <f t="shared" ca="1" si="33"/>
        <v>INDCDEFFMT-56</v>
      </c>
      <c r="N338" s="23" t="str">
        <f t="shared" ca="1" si="34"/>
        <v>Chemical industry Saving Tech-Heat Medium Temp. up to 150C 5.6y</v>
      </c>
      <c r="O338" s="23" t="s">
        <v>32</v>
      </c>
      <c r="P338" s="23" t="s">
        <v>33</v>
      </c>
      <c r="Q338" s="23"/>
      <c r="R338" s="23"/>
      <c r="S338" s="19" t="s">
        <v>34</v>
      </c>
      <c r="V338" s="16" t="str">
        <f t="shared" ca="1" si="36"/>
        <v>CD</v>
      </c>
      <c r="W338" s="14" t="str">
        <f t="shared" ca="1" si="36"/>
        <v>Chemical industry</v>
      </c>
      <c r="X338" s="3" t="str">
        <f>'EE investment costs'!D387</f>
        <v>MT-56</v>
      </c>
      <c r="Y338" s="3" t="str">
        <f>'EE investment costs'!E387</f>
        <v>Heat Medium Temp. up to 150C</v>
      </c>
      <c r="AC338" s="123">
        <f>'EE investment costs'!C387</f>
        <v>5.6</v>
      </c>
      <c r="AD338" s="22"/>
    </row>
    <row r="339" spans="2:30">
      <c r="B339" s="14" t="str">
        <f t="shared" ca="1" si="32"/>
        <v>INDCDEFFHT-56</v>
      </c>
      <c r="C339" s="15" t="str">
        <f t="shared" ca="1" si="31"/>
        <v>ICDHT</v>
      </c>
      <c r="D339" s="16">
        <f>'EE investment costs'!$F$15</f>
        <v>2016</v>
      </c>
      <c r="E339" s="14">
        <f>VLOOKUP(X339,'EE investment costs'!$D$56:$R$656,15,0)</f>
        <v>4.9279999999999999</v>
      </c>
      <c r="F339" s="17">
        <f ca="1">INDEX('EE investment costs'!$D$56:$R$656,MATCH(X339,'EE investment costs'!$D$56:$D$656,0),MATCH($V$8,'EE investment costs'!$D$56:$R$56,0))</f>
        <v>577.96647143932319</v>
      </c>
      <c r="I339" s="18">
        <v>1</v>
      </c>
      <c r="J339" s="18">
        <v>1</v>
      </c>
      <c r="K339" s="14">
        <f t="shared" ca="1" si="35"/>
        <v>7</v>
      </c>
      <c r="M339" s="19" t="str">
        <f t="shared" ca="1" si="33"/>
        <v>INDCDEFFHT-56</v>
      </c>
      <c r="N339" s="23" t="str">
        <f t="shared" ca="1" si="34"/>
        <v>Chemical industry Saving Tech-Heat High Temp. over 150C 5.6y</v>
      </c>
      <c r="O339" s="23" t="s">
        <v>32</v>
      </c>
      <c r="P339" s="23" t="s">
        <v>33</v>
      </c>
      <c r="Q339" s="23"/>
      <c r="R339" s="23"/>
      <c r="S339" s="19" t="s">
        <v>34</v>
      </c>
      <c r="V339" s="16" t="str">
        <f t="shared" ca="1" si="36"/>
        <v>CD</v>
      </c>
      <c r="W339" s="14" t="str">
        <f t="shared" ca="1" si="36"/>
        <v>Chemical industry</v>
      </c>
      <c r="X339" s="3" t="str">
        <f>'EE investment costs'!D388</f>
        <v>HT-56</v>
      </c>
      <c r="Y339" s="3" t="str">
        <f>'EE investment costs'!E388</f>
        <v>Heat High Temp. over 150C</v>
      </c>
      <c r="AC339" s="123">
        <f>'EE investment costs'!C388</f>
        <v>5.6</v>
      </c>
      <c r="AD339" s="22"/>
    </row>
    <row r="340" spans="2:30">
      <c r="B340" s="14" t="str">
        <f t="shared" ca="1" si="32"/>
        <v>INDCDEFFRH-56</v>
      </c>
      <c r="C340" s="15" t="str">
        <f t="shared" ca="1" si="31"/>
        <v>ICDRH</v>
      </c>
      <c r="D340" s="16">
        <f>'EE investment costs'!$F$15</f>
        <v>2016</v>
      </c>
      <c r="E340" s="14">
        <f>VLOOKUP(X340,'EE investment costs'!$D$56:$R$656,15,0)</f>
        <v>16.298666666666669</v>
      </c>
      <c r="F340" s="17">
        <f ca="1">INDEX('EE investment costs'!$D$56:$R$656,MATCH(X340,'EE investment costs'!$D$56:$D$656,0),MATCH($V$8,'EE investment costs'!$D$56:$R$56,0))</f>
        <v>802.32757680684119</v>
      </c>
      <c r="I340" s="18">
        <v>1</v>
      </c>
      <c r="J340" s="18">
        <v>1</v>
      </c>
      <c r="K340" s="14">
        <f t="shared" ca="1" si="35"/>
        <v>4</v>
      </c>
      <c r="M340" s="19" t="str">
        <f t="shared" ca="1" si="33"/>
        <v>INDCDEFFRH-56</v>
      </c>
      <c r="N340" s="23" t="str">
        <f t="shared" ca="1" si="34"/>
        <v>Chemical industry Saving Tech-Heat Room Heat 5.6y</v>
      </c>
      <c r="O340" s="23" t="s">
        <v>32</v>
      </c>
      <c r="P340" s="23" t="s">
        <v>33</v>
      </c>
      <c r="Q340" s="23"/>
      <c r="R340" s="23"/>
      <c r="S340" s="19" t="s">
        <v>34</v>
      </c>
      <c r="V340" s="16" t="str">
        <f t="shared" ca="1" si="36"/>
        <v>CD</v>
      </c>
      <c r="W340" s="14" t="str">
        <f t="shared" ca="1" si="36"/>
        <v>Chemical industry</v>
      </c>
      <c r="X340" s="3" t="str">
        <f>'EE investment costs'!D389</f>
        <v>RH-56</v>
      </c>
      <c r="Y340" s="3" t="str">
        <f>'EE investment costs'!E389</f>
        <v>Heat Room Heat</v>
      </c>
      <c r="AC340" s="123">
        <f>'EE investment costs'!C389</f>
        <v>5.6</v>
      </c>
      <c r="AD340" s="22"/>
    </row>
    <row r="341" spans="2:30">
      <c r="B341" s="14" t="str">
        <f t="shared" ca="1" si="32"/>
        <v>INDCDEFFLA-56</v>
      </c>
      <c r="C341" s="15" t="str">
        <f t="shared" ca="1" si="31"/>
        <v>ICDLA</v>
      </c>
      <c r="D341" s="16">
        <f>'EE investment costs'!$F$15</f>
        <v>2016</v>
      </c>
      <c r="E341" s="14">
        <f>VLOOKUP(X341,'EE investment costs'!$D$56:$R$656,15,0)</f>
        <v>4.1185333333333336</v>
      </c>
      <c r="F341" s="17">
        <f ca="1">INDEX('EE investment costs'!$D$56:$R$656,MATCH(X341,'EE investment costs'!$D$56:$D$656,0),MATCH($V$8,'EE investment costs'!$D$56:$R$56,0))</f>
        <v>1819.4315202412984</v>
      </c>
      <c r="I341" s="18">
        <v>1</v>
      </c>
      <c r="J341" s="18">
        <v>1</v>
      </c>
      <c r="K341" s="14">
        <f t="shared" ca="1" si="35"/>
        <v>0</v>
      </c>
      <c r="M341" s="19" t="str">
        <f t="shared" ca="1" si="33"/>
        <v>INDCDEFFLA-56</v>
      </c>
      <c r="N341" s="23" t="str">
        <f t="shared" ca="1" si="34"/>
        <v>Chemical industry Saving Tech-Light 5.6y</v>
      </c>
      <c r="O341" s="23" t="s">
        <v>32</v>
      </c>
      <c r="P341" s="23" t="s">
        <v>33</v>
      </c>
      <c r="Q341" s="23"/>
      <c r="R341" s="23"/>
      <c r="S341" s="19" t="s">
        <v>34</v>
      </c>
      <c r="V341" s="16" t="str">
        <f t="shared" ca="1" si="36"/>
        <v>CD</v>
      </c>
      <c r="W341" s="14" t="str">
        <f t="shared" ca="1" si="36"/>
        <v>Chemical industry</v>
      </c>
      <c r="X341" s="3" t="str">
        <f>'EE investment costs'!D390</f>
        <v>LA-56</v>
      </c>
      <c r="Y341" s="3" t="str">
        <f>'EE investment costs'!E390</f>
        <v>Light</v>
      </c>
      <c r="AC341" s="123">
        <f>'EE investment costs'!C390</f>
        <v>5.6</v>
      </c>
      <c r="AD341" s="22"/>
    </row>
    <row r="342" spans="2:30">
      <c r="B342" s="14" t="str">
        <f t="shared" ca="1" si="32"/>
        <v>INDCDEFFEM-56</v>
      </c>
      <c r="C342" s="15" t="str">
        <f t="shared" ca="1" si="31"/>
        <v>ICDEM</v>
      </c>
      <c r="D342" s="16">
        <f>'EE investment costs'!$F$15</f>
        <v>2016</v>
      </c>
      <c r="E342" s="14">
        <f>VLOOKUP(X342,'EE investment costs'!$D$56:$R$656,15,0)</f>
        <v>4.3244600000000002</v>
      </c>
      <c r="F342" s="17">
        <f ca="1">INDEX('EE investment costs'!$D$56:$R$656,MATCH(X342,'EE investment costs'!$D$56:$D$656,0),MATCH($V$8,'EE investment costs'!$D$56:$R$56,0))</f>
        <v>1927.2955484384102</v>
      </c>
      <c r="I342" s="18">
        <v>1</v>
      </c>
      <c r="J342" s="18">
        <v>1</v>
      </c>
      <c r="K342" s="14">
        <f t="shared" ca="1" si="35"/>
        <v>0</v>
      </c>
      <c r="M342" s="19" t="str">
        <f t="shared" ca="1" si="33"/>
        <v>INDCDEFFEM-56</v>
      </c>
      <c r="N342" s="23" t="str">
        <f t="shared" ca="1" si="34"/>
        <v>Chemical industry Saving Tech-Electric Motors 5.6y</v>
      </c>
      <c r="O342" s="23" t="s">
        <v>32</v>
      </c>
      <c r="P342" s="23" t="s">
        <v>33</v>
      </c>
      <c r="Q342" s="23"/>
      <c r="R342" s="23"/>
      <c r="S342" s="19" t="s">
        <v>34</v>
      </c>
      <c r="V342" s="16" t="str">
        <f t="shared" ca="1" si="36"/>
        <v>CD</v>
      </c>
      <c r="W342" s="14" t="str">
        <f t="shared" ca="1" si="36"/>
        <v>Chemical industry</v>
      </c>
      <c r="X342" s="3" t="str">
        <f>'EE investment costs'!D391</f>
        <v>EM-56</v>
      </c>
      <c r="Y342" s="3" t="str">
        <f>'EE investment costs'!E391</f>
        <v>Electric Motors</v>
      </c>
      <c r="AC342" s="123">
        <f>'EE investment costs'!C391</f>
        <v>5.6</v>
      </c>
      <c r="AD342" s="22"/>
    </row>
    <row r="343" spans="2:30">
      <c r="B343" s="14" t="str">
        <f t="shared" ca="1" si="32"/>
        <v>INDCDEFFTF-56</v>
      </c>
      <c r="C343" s="15" t="str">
        <f t="shared" ca="1" si="31"/>
        <v>ICDTF</v>
      </c>
      <c r="D343" s="16">
        <f>'EE investment costs'!$F$15</f>
        <v>2016</v>
      </c>
      <c r="E343" s="14">
        <f>VLOOKUP(X343,'EE investment costs'!$D$56:$R$656,15,0)</f>
        <v>16.333333333333332</v>
      </c>
      <c r="F343" s="17">
        <f ca="1">INDEX('EE investment costs'!$D$56:$R$656,MATCH(X343,'EE investment costs'!$D$56:$D$656,0),MATCH($V$8,'EE investment costs'!$D$56:$R$56,0))</f>
        <v>822.84776391153275</v>
      </c>
      <c r="I343" s="18">
        <v>1</v>
      </c>
      <c r="J343" s="18">
        <v>1</v>
      </c>
      <c r="K343" s="14">
        <f t="shared" ca="1" si="35"/>
        <v>4</v>
      </c>
      <c r="M343" s="19" t="str">
        <f t="shared" ca="1" si="33"/>
        <v>INDCDEFFTF-56</v>
      </c>
      <c r="N343" s="23" t="str">
        <f t="shared" ca="1" si="34"/>
        <v>Chemical industry Saving Tech-Haulage Tractors, Trucks, Fishing boats 5.6y</v>
      </c>
      <c r="O343" s="23" t="s">
        <v>32</v>
      </c>
      <c r="P343" s="23" t="s">
        <v>33</v>
      </c>
      <c r="Q343" s="23"/>
      <c r="R343" s="23"/>
      <c r="S343" s="19" t="s">
        <v>34</v>
      </c>
      <c r="V343" s="16" t="str">
        <f t="shared" ca="1" si="36"/>
        <v>CD</v>
      </c>
      <c r="W343" s="14" t="str">
        <f t="shared" ca="1" si="36"/>
        <v>Chemical industry</v>
      </c>
      <c r="X343" s="3" t="str">
        <f>'EE investment costs'!D392</f>
        <v>TF-56</v>
      </c>
      <c r="Y343" s="3" t="str">
        <f>'EE investment costs'!E392</f>
        <v>Haulage Tractors, Trucks, Fishing boats</v>
      </c>
      <c r="AC343" s="123">
        <f>'EE investment costs'!C392</f>
        <v>5.6</v>
      </c>
      <c r="AD343" s="22"/>
    </row>
    <row r="344" spans="2:30">
      <c r="B344" s="14" t="str">
        <f t="shared" ca="1" si="32"/>
        <v>INDCDEFFMT-57</v>
      </c>
      <c r="C344" s="15" t="str">
        <f t="shared" ca="1" si="31"/>
        <v>ICDMT</v>
      </c>
      <c r="D344" s="16">
        <f>'EE investment costs'!$F$15</f>
        <v>2016</v>
      </c>
      <c r="E344" s="14">
        <f>VLOOKUP(X344,'EE investment costs'!$D$56:$R$656,15,0)</f>
        <v>6.17</v>
      </c>
      <c r="F344" s="17">
        <f ca="1">INDEX('EE investment costs'!$D$56:$R$656,MATCH(X344,'EE investment costs'!$D$56:$D$656,0),MATCH($V$8,'EE investment costs'!$D$56:$R$56,0))</f>
        <v>768.61016655027663</v>
      </c>
      <c r="I344" s="18">
        <v>1</v>
      </c>
      <c r="J344" s="18">
        <v>1</v>
      </c>
      <c r="K344" s="14">
        <f t="shared" ca="1" si="35"/>
        <v>5</v>
      </c>
      <c r="M344" s="19" t="str">
        <f t="shared" ca="1" si="33"/>
        <v>INDCDEFFMT-57</v>
      </c>
      <c r="N344" s="23" t="str">
        <f t="shared" ca="1" si="34"/>
        <v>Chemical industry Saving Tech-Heat Medium Temp. up to 150C 5.7y</v>
      </c>
      <c r="O344" s="23" t="s">
        <v>32</v>
      </c>
      <c r="P344" s="23" t="s">
        <v>33</v>
      </c>
      <c r="Q344" s="23"/>
      <c r="R344" s="23"/>
      <c r="S344" s="19" t="s">
        <v>34</v>
      </c>
      <c r="V344" s="16" t="str">
        <f t="shared" ca="1" si="36"/>
        <v>CD</v>
      </c>
      <c r="W344" s="14" t="str">
        <f t="shared" ca="1" si="36"/>
        <v>Chemical industry</v>
      </c>
      <c r="X344" s="3" t="str">
        <f>'EE investment costs'!D393</f>
        <v>MT-57</v>
      </c>
      <c r="Y344" s="3" t="str">
        <f>'EE investment costs'!E393</f>
        <v>Heat Medium Temp. up to 150C</v>
      </c>
      <c r="AC344" s="123">
        <f>'EE investment costs'!C393</f>
        <v>5.7</v>
      </c>
      <c r="AD344" s="22"/>
    </row>
    <row r="345" spans="2:30">
      <c r="B345" s="14" t="str">
        <f t="shared" ca="1" si="32"/>
        <v>INDCDEFFHT-57</v>
      </c>
      <c r="C345" s="15" t="str">
        <f t="shared" ca="1" si="31"/>
        <v>ICDHT</v>
      </c>
      <c r="D345" s="16">
        <f>'EE investment costs'!$F$15</f>
        <v>2016</v>
      </c>
      <c r="E345" s="14">
        <f>VLOOKUP(X345,'EE investment costs'!$D$56:$R$656,15,0)</f>
        <v>4.9359999999999999</v>
      </c>
      <c r="F345" s="17">
        <f ca="1">INDEX('EE investment costs'!$D$56:$R$656,MATCH(X345,'EE investment costs'!$D$56:$D$656,0),MATCH($V$8,'EE investment costs'!$D$56:$R$56,0))</f>
        <v>584.35083245996668</v>
      </c>
      <c r="I345" s="18">
        <v>1</v>
      </c>
      <c r="J345" s="18">
        <v>1</v>
      </c>
      <c r="K345" s="14">
        <f t="shared" ca="1" si="35"/>
        <v>7</v>
      </c>
      <c r="M345" s="19" t="str">
        <f t="shared" ca="1" si="33"/>
        <v>INDCDEFFHT-57</v>
      </c>
      <c r="N345" s="23" t="str">
        <f t="shared" ca="1" si="34"/>
        <v>Chemical industry Saving Tech-Heat High Temp. over 150C 5.7y</v>
      </c>
      <c r="O345" s="23" t="s">
        <v>32</v>
      </c>
      <c r="P345" s="23" t="s">
        <v>33</v>
      </c>
      <c r="Q345" s="23"/>
      <c r="R345" s="23"/>
      <c r="S345" s="19" t="s">
        <v>34</v>
      </c>
      <c r="V345" s="16" t="str">
        <f t="shared" ca="1" si="36"/>
        <v>CD</v>
      </c>
      <c r="W345" s="14" t="str">
        <f t="shared" ca="1" si="36"/>
        <v>Chemical industry</v>
      </c>
      <c r="X345" s="3" t="str">
        <f>'EE investment costs'!D394</f>
        <v>HT-57</v>
      </c>
      <c r="Y345" s="3" t="str">
        <f>'EE investment costs'!E394</f>
        <v>Heat High Temp. over 150C</v>
      </c>
      <c r="AC345" s="123">
        <f>'EE investment costs'!C394</f>
        <v>5.7</v>
      </c>
      <c r="AD345" s="22"/>
    </row>
    <row r="346" spans="2:30">
      <c r="B346" s="14" t="str">
        <f t="shared" ca="1" si="32"/>
        <v>INDCDEFFRH-57</v>
      </c>
      <c r="C346" s="15" t="str">
        <f t="shared" ca="1" si="31"/>
        <v>ICDRH</v>
      </c>
      <c r="D346" s="16">
        <f>'EE investment costs'!$F$15</f>
        <v>2016</v>
      </c>
      <c r="E346" s="14">
        <f>VLOOKUP(X346,'EE investment costs'!$D$56:$R$656,15,0)</f>
        <v>16.317333333333337</v>
      </c>
      <c r="F346" s="17">
        <f ca="1">INDEX('EE investment costs'!$D$56:$R$656,MATCH(X346,'EE investment costs'!$D$56:$D$656,0),MATCH($V$8,'EE investment costs'!$D$56:$R$56,0))</f>
        <v>840.53365189288127</v>
      </c>
      <c r="I346" s="18">
        <v>1</v>
      </c>
      <c r="J346" s="18">
        <v>1</v>
      </c>
      <c r="K346" s="14">
        <f t="shared" ca="1" si="35"/>
        <v>4</v>
      </c>
      <c r="M346" s="19" t="str">
        <f t="shared" ca="1" si="33"/>
        <v>INDCDEFFRH-57</v>
      </c>
      <c r="N346" s="23" t="str">
        <f t="shared" ca="1" si="34"/>
        <v>Chemical industry Saving Tech-Heat Room Heat 5.7y</v>
      </c>
      <c r="O346" s="23" t="s">
        <v>32</v>
      </c>
      <c r="P346" s="23" t="s">
        <v>33</v>
      </c>
      <c r="Q346" s="23"/>
      <c r="R346" s="23"/>
      <c r="S346" s="19" t="s">
        <v>34</v>
      </c>
      <c r="V346" s="16" t="str">
        <f t="shared" ca="1" si="36"/>
        <v>CD</v>
      </c>
      <c r="W346" s="14" t="str">
        <f t="shared" ca="1" si="36"/>
        <v>Chemical industry</v>
      </c>
      <c r="X346" s="3" t="str">
        <f>'EE investment costs'!D395</f>
        <v>RH-57</v>
      </c>
      <c r="Y346" s="3" t="str">
        <f>'EE investment costs'!E395</f>
        <v>Heat Room Heat</v>
      </c>
      <c r="AC346" s="123">
        <f>'EE investment costs'!C395</f>
        <v>5.7</v>
      </c>
      <c r="AD346" s="22"/>
    </row>
    <row r="347" spans="2:30">
      <c r="B347" s="14" t="str">
        <f t="shared" ca="1" si="32"/>
        <v>INDCDEFFLA-57</v>
      </c>
      <c r="C347" s="15" t="str">
        <f t="shared" ca="1" si="31"/>
        <v>ICDLA</v>
      </c>
      <c r="D347" s="16">
        <f>'EE investment costs'!$F$15</f>
        <v>2016</v>
      </c>
      <c r="E347" s="14">
        <f>VLOOKUP(X347,'EE investment costs'!$D$56:$R$656,15,0)</f>
        <v>4.1315666666666671</v>
      </c>
      <c r="F347" s="17">
        <f ca="1">INDEX('EE investment costs'!$D$56:$R$656,MATCH(X347,'EE investment costs'!$D$56:$D$656,0),MATCH($V$8,'EE investment costs'!$D$56:$R$56,0))</f>
        <v>1834.8181435351546</v>
      </c>
      <c r="I347" s="18">
        <v>1</v>
      </c>
      <c r="J347" s="18">
        <v>1</v>
      </c>
      <c r="K347" s="14">
        <f t="shared" ca="1" si="35"/>
        <v>0</v>
      </c>
      <c r="M347" s="19" t="str">
        <f t="shared" ca="1" si="33"/>
        <v>INDCDEFFLA-57</v>
      </c>
      <c r="N347" s="23" t="str">
        <f t="shared" ca="1" si="34"/>
        <v>Chemical industry Saving Tech-Light 5.7y</v>
      </c>
      <c r="O347" s="23" t="s">
        <v>32</v>
      </c>
      <c r="P347" s="23" t="s">
        <v>33</v>
      </c>
      <c r="Q347" s="23"/>
      <c r="R347" s="23"/>
      <c r="S347" s="19" t="s">
        <v>34</v>
      </c>
      <c r="V347" s="16" t="str">
        <f t="shared" ca="1" si="36"/>
        <v>CD</v>
      </c>
      <c r="W347" s="14" t="str">
        <f t="shared" ca="1" si="36"/>
        <v>Chemical industry</v>
      </c>
      <c r="X347" s="3" t="str">
        <f>'EE investment costs'!D396</f>
        <v>LA-57</v>
      </c>
      <c r="Y347" s="3" t="str">
        <f>'EE investment costs'!E396</f>
        <v>Light</v>
      </c>
      <c r="AC347" s="123">
        <f>'EE investment costs'!C396</f>
        <v>5.7</v>
      </c>
      <c r="AD347" s="22"/>
    </row>
    <row r="348" spans="2:30">
      <c r="B348" s="14" t="str">
        <f t="shared" ca="1" si="32"/>
        <v>INDCDEFFEM-57</v>
      </c>
      <c r="C348" s="15" t="str">
        <f t="shared" ca="1" si="31"/>
        <v>ICDEM</v>
      </c>
      <c r="D348" s="16">
        <f>'EE investment costs'!$F$15</f>
        <v>2016</v>
      </c>
      <c r="E348" s="14">
        <f>VLOOKUP(X348,'EE investment costs'!$D$56:$R$656,15,0)</f>
        <v>4.3381449999999999</v>
      </c>
      <c r="F348" s="17">
        <f ca="1">INDEX('EE investment costs'!$D$56:$R$656,MATCH(X348,'EE investment costs'!$D$56:$D$656,0),MATCH($V$8,'EE investment costs'!$D$56:$R$56,0))</f>
        <v>1950.1952027704924</v>
      </c>
      <c r="I348" s="18">
        <v>1</v>
      </c>
      <c r="J348" s="18">
        <v>1</v>
      </c>
      <c r="K348" s="14">
        <f t="shared" ca="1" si="35"/>
        <v>0</v>
      </c>
      <c r="M348" s="19" t="str">
        <f t="shared" ca="1" si="33"/>
        <v>INDCDEFFEM-57</v>
      </c>
      <c r="N348" s="23" t="str">
        <f t="shared" ca="1" si="34"/>
        <v>Chemical industry Saving Tech-Electric Motors 5.7y</v>
      </c>
      <c r="O348" s="23" t="s">
        <v>32</v>
      </c>
      <c r="P348" s="23" t="s">
        <v>33</v>
      </c>
      <c r="Q348" s="23"/>
      <c r="R348" s="23"/>
      <c r="S348" s="19" t="s">
        <v>34</v>
      </c>
      <c r="V348" s="16" t="str">
        <f t="shared" ca="1" si="36"/>
        <v>CD</v>
      </c>
      <c r="W348" s="14" t="str">
        <f t="shared" ca="1" si="36"/>
        <v>Chemical industry</v>
      </c>
      <c r="X348" s="3" t="str">
        <f>'EE investment costs'!D397</f>
        <v>EM-57</v>
      </c>
      <c r="Y348" s="3" t="str">
        <f>'EE investment costs'!E397</f>
        <v>Electric Motors</v>
      </c>
      <c r="AC348" s="123">
        <f>'EE investment costs'!C397</f>
        <v>5.7</v>
      </c>
      <c r="AD348" s="22"/>
    </row>
    <row r="349" spans="2:30">
      <c r="B349" s="14" t="str">
        <f t="shared" ca="1" si="32"/>
        <v>INDCDEFFTF-57</v>
      </c>
      <c r="C349" s="15" t="str">
        <f t="shared" ca="1" si="31"/>
        <v>ICDTF</v>
      </c>
      <c r="D349" s="16">
        <f>'EE investment costs'!$F$15</f>
        <v>2016</v>
      </c>
      <c r="E349" s="14">
        <f>VLOOKUP(X349,'EE investment costs'!$D$56:$R$656,15,0)</f>
        <v>16.416666666666664</v>
      </c>
      <c r="F349" s="17">
        <f ca="1">INDEX('EE investment costs'!$D$56:$R$656,MATCH(X349,'EE investment costs'!$D$56:$D$656,0),MATCH($V$8,'EE investment costs'!$D$56:$R$56,0))</f>
        <v>837.54147398138173</v>
      </c>
      <c r="I349" s="18">
        <v>1</v>
      </c>
      <c r="J349" s="18">
        <v>1</v>
      </c>
      <c r="K349" s="14">
        <f t="shared" ca="1" si="35"/>
        <v>4</v>
      </c>
      <c r="M349" s="19" t="str">
        <f t="shared" ca="1" si="33"/>
        <v>INDCDEFFTF-57</v>
      </c>
      <c r="N349" s="23" t="str">
        <f t="shared" ca="1" si="34"/>
        <v>Chemical industry Saving Tech-Haulage Tractors, Trucks, Fishing boats 5.7y</v>
      </c>
      <c r="O349" s="23" t="s">
        <v>32</v>
      </c>
      <c r="P349" s="23" t="s">
        <v>33</v>
      </c>
      <c r="Q349" s="23"/>
      <c r="R349" s="23"/>
      <c r="S349" s="19" t="s">
        <v>34</v>
      </c>
      <c r="V349" s="16" t="str">
        <f t="shared" ca="1" si="36"/>
        <v>CD</v>
      </c>
      <c r="W349" s="14" t="str">
        <f t="shared" ca="1" si="36"/>
        <v>Chemical industry</v>
      </c>
      <c r="X349" s="3" t="str">
        <f>'EE investment costs'!D398</f>
        <v>TF-57</v>
      </c>
      <c r="Y349" s="3" t="str">
        <f>'EE investment costs'!E398</f>
        <v>Haulage Tractors, Trucks, Fishing boats</v>
      </c>
      <c r="AC349" s="123">
        <f>'EE investment costs'!C398</f>
        <v>5.7</v>
      </c>
      <c r="AD349" s="22"/>
    </row>
    <row r="350" spans="2:30">
      <c r="B350" s="14" t="str">
        <f t="shared" ca="1" si="32"/>
        <v>INDCDEFFMT-58</v>
      </c>
      <c r="C350" s="15" t="str">
        <f t="shared" ca="1" si="31"/>
        <v>ICDMT</v>
      </c>
      <c r="D350" s="16">
        <f>'EE investment costs'!$F$15</f>
        <v>2016</v>
      </c>
      <c r="E350" s="14">
        <f>VLOOKUP(X350,'EE investment costs'!$D$56:$R$656,15,0)</f>
        <v>6.18</v>
      </c>
      <c r="F350" s="17">
        <f ca="1">INDEX('EE investment costs'!$D$56:$R$656,MATCH(X350,'EE investment costs'!$D$56:$D$656,0),MATCH($V$8,'EE investment costs'!$D$56:$R$56,0))</f>
        <v>778.94625104528802</v>
      </c>
      <c r="I350" s="18">
        <v>1</v>
      </c>
      <c r="J350" s="18">
        <v>1</v>
      </c>
      <c r="K350" s="14">
        <f t="shared" ca="1" si="35"/>
        <v>5</v>
      </c>
      <c r="M350" s="19" t="str">
        <f t="shared" ca="1" si="33"/>
        <v>INDCDEFFMT-58</v>
      </c>
      <c r="N350" s="23" t="str">
        <f t="shared" ca="1" si="34"/>
        <v>Chemical industry Saving Tech-Heat Medium Temp. up to 150C 5.8y</v>
      </c>
      <c r="O350" s="23" t="s">
        <v>32</v>
      </c>
      <c r="P350" s="23" t="s">
        <v>33</v>
      </c>
      <c r="Q350" s="23"/>
      <c r="R350" s="23"/>
      <c r="S350" s="19" t="s">
        <v>34</v>
      </c>
      <c r="V350" s="16" t="str">
        <f t="shared" ca="1" si="36"/>
        <v>CD</v>
      </c>
      <c r="W350" s="14" t="str">
        <f t="shared" ca="1" si="36"/>
        <v>Chemical industry</v>
      </c>
      <c r="X350" s="3" t="str">
        <f>'EE investment costs'!D399</f>
        <v>MT-58</v>
      </c>
      <c r="Y350" s="3" t="str">
        <f>'EE investment costs'!E399</f>
        <v>Heat Medium Temp. up to 150C</v>
      </c>
      <c r="AC350" s="123">
        <f>'EE investment costs'!C399</f>
        <v>5.8</v>
      </c>
      <c r="AD350" s="22"/>
    </row>
    <row r="351" spans="2:30">
      <c r="B351" s="14" t="str">
        <f t="shared" ca="1" si="32"/>
        <v>INDCDEFFHT-58</v>
      </c>
      <c r="C351" s="15" t="str">
        <f t="shared" ca="1" si="31"/>
        <v>ICDHT</v>
      </c>
      <c r="D351" s="16">
        <f>'EE investment costs'!$F$15</f>
        <v>2016</v>
      </c>
      <c r="E351" s="14">
        <f>VLOOKUP(X351,'EE investment costs'!$D$56:$R$656,15,0)</f>
        <v>4.944</v>
      </c>
      <c r="F351" s="17">
        <f ca="1">INDEX('EE investment costs'!$D$56:$R$656,MATCH(X351,'EE investment costs'!$D$56:$D$656,0),MATCH($V$8,'EE investment costs'!$D$56:$R$56,0))</f>
        <v>590.73519348061018</v>
      </c>
      <c r="I351" s="18">
        <v>1</v>
      </c>
      <c r="J351" s="18">
        <v>1</v>
      </c>
      <c r="K351" s="14">
        <f t="shared" ca="1" si="35"/>
        <v>7</v>
      </c>
      <c r="M351" s="19" t="str">
        <f t="shared" ca="1" si="33"/>
        <v>INDCDEFFHT-58</v>
      </c>
      <c r="N351" s="23" t="str">
        <f t="shared" ca="1" si="34"/>
        <v>Chemical industry Saving Tech-Heat High Temp. over 150C 5.8y</v>
      </c>
      <c r="O351" s="23" t="s">
        <v>32</v>
      </c>
      <c r="P351" s="23" t="s">
        <v>33</v>
      </c>
      <c r="Q351" s="23"/>
      <c r="R351" s="23"/>
      <c r="S351" s="19" t="s">
        <v>34</v>
      </c>
      <c r="V351" s="16" t="str">
        <f t="shared" ca="1" si="36"/>
        <v>CD</v>
      </c>
      <c r="W351" s="14" t="str">
        <f t="shared" ca="1" si="36"/>
        <v>Chemical industry</v>
      </c>
      <c r="X351" s="3" t="str">
        <f>'EE investment costs'!D400</f>
        <v>HT-58</v>
      </c>
      <c r="Y351" s="3" t="str">
        <f>'EE investment costs'!E400</f>
        <v>Heat High Temp. over 150C</v>
      </c>
      <c r="AC351" s="123">
        <f>'EE investment costs'!C400</f>
        <v>5.8</v>
      </c>
      <c r="AD351" s="22"/>
    </row>
    <row r="352" spans="2:30">
      <c r="B352" s="14" t="str">
        <f t="shared" ca="1" si="32"/>
        <v>INDCDEFFRH-58</v>
      </c>
      <c r="C352" s="15" t="str">
        <f t="shared" ca="1" si="31"/>
        <v>ICDRH</v>
      </c>
      <c r="D352" s="16">
        <f>'EE investment costs'!$F$15</f>
        <v>2016</v>
      </c>
      <c r="E352" s="14">
        <f>VLOOKUP(X352,'EE investment costs'!$D$56:$R$656,15,0)</f>
        <v>16.336000000000002</v>
      </c>
      <c r="F352" s="17">
        <f ca="1">INDEX('EE investment costs'!$D$56:$R$656,MATCH(X352,'EE investment costs'!$D$56:$D$656,0),MATCH($V$8,'EE investment costs'!$D$56:$R$56,0))</f>
        <v>878.73972697892134</v>
      </c>
      <c r="I352" s="18">
        <v>1</v>
      </c>
      <c r="J352" s="18">
        <v>1</v>
      </c>
      <c r="K352" s="14">
        <f t="shared" ca="1" si="35"/>
        <v>4</v>
      </c>
      <c r="M352" s="19" t="str">
        <f t="shared" ca="1" si="33"/>
        <v>INDCDEFFRH-58</v>
      </c>
      <c r="N352" s="23" t="str">
        <f t="shared" ca="1" si="34"/>
        <v>Chemical industry Saving Tech-Heat Room Heat 5.8y</v>
      </c>
      <c r="O352" s="23" t="s">
        <v>32</v>
      </c>
      <c r="P352" s="23" t="s">
        <v>33</v>
      </c>
      <c r="Q352" s="23"/>
      <c r="R352" s="23"/>
      <c r="S352" s="19" t="s">
        <v>34</v>
      </c>
      <c r="V352" s="16" t="str">
        <f t="shared" ca="1" si="36"/>
        <v>CD</v>
      </c>
      <c r="W352" s="14" t="str">
        <f t="shared" ca="1" si="36"/>
        <v>Chemical industry</v>
      </c>
      <c r="X352" s="3" t="str">
        <f>'EE investment costs'!D401</f>
        <v>RH-58</v>
      </c>
      <c r="Y352" s="3" t="str">
        <f>'EE investment costs'!E401</f>
        <v>Heat Room Heat</v>
      </c>
      <c r="AC352" s="123">
        <f>'EE investment costs'!C401</f>
        <v>5.8</v>
      </c>
      <c r="AD352" s="22"/>
    </row>
    <row r="353" spans="2:30">
      <c r="B353" s="14" t="str">
        <f t="shared" ca="1" si="32"/>
        <v>INDCDEFFLA-58</v>
      </c>
      <c r="C353" s="15" t="str">
        <f t="shared" ca="1" si="31"/>
        <v>ICDLA</v>
      </c>
      <c r="D353" s="16">
        <f>'EE investment costs'!$F$15</f>
        <v>2016</v>
      </c>
      <c r="E353" s="14">
        <f>VLOOKUP(X353,'EE investment costs'!$D$56:$R$656,15,0)</f>
        <v>4.1446000000000005</v>
      </c>
      <c r="F353" s="17">
        <f ca="1">INDEX('EE investment costs'!$D$56:$R$656,MATCH(X353,'EE investment costs'!$D$56:$D$656,0),MATCH($V$8,'EE investment costs'!$D$56:$R$56,0))</f>
        <v>1850.2047668290109</v>
      </c>
      <c r="I353" s="18">
        <v>1</v>
      </c>
      <c r="J353" s="18">
        <v>1</v>
      </c>
      <c r="K353" s="14">
        <f t="shared" ca="1" si="35"/>
        <v>0</v>
      </c>
      <c r="M353" s="19" t="str">
        <f t="shared" ca="1" si="33"/>
        <v>INDCDEFFLA-58</v>
      </c>
      <c r="N353" s="23" t="str">
        <f t="shared" ca="1" si="34"/>
        <v>Chemical industry Saving Tech-Light 5.8y</v>
      </c>
      <c r="O353" s="23" t="s">
        <v>32</v>
      </c>
      <c r="P353" s="23" t="s">
        <v>33</v>
      </c>
      <c r="Q353" s="23"/>
      <c r="R353" s="23"/>
      <c r="S353" s="19" t="s">
        <v>34</v>
      </c>
      <c r="V353" s="16" t="str">
        <f t="shared" ca="1" si="36"/>
        <v>CD</v>
      </c>
      <c r="W353" s="14" t="str">
        <f t="shared" ca="1" si="36"/>
        <v>Chemical industry</v>
      </c>
      <c r="X353" s="3" t="str">
        <f>'EE investment costs'!D402</f>
        <v>LA-58</v>
      </c>
      <c r="Y353" s="3" t="str">
        <f>'EE investment costs'!E402</f>
        <v>Light</v>
      </c>
      <c r="AC353" s="123">
        <f>'EE investment costs'!C402</f>
        <v>5.8</v>
      </c>
      <c r="AD353" s="22"/>
    </row>
    <row r="354" spans="2:30">
      <c r="B354" s="14" t="str">
        <f t="shared" ca="1" si="32"/>
        <v>INDCDEFFEM-58</v>
      </c>
      <c r="C354" s="15" t="str">
        <f t="shared" ca="1" si="31"/>
        <v>ICDEM</v>
      </c>
      <c r="D354" s="16">
        <f>'EE investment costs'!$F$15</f>
        <v>2016</v>
      </c>
      <c r="E354" s="14">
        <f>VLOOKUP(X354,'EE investment costs'!$D$56:$R$656,15,0)</f>
        <v>4.3518299999999996</v>
      </c>
      <c r="F354" s="17">
        <f ca="1">INDEX('EE investment costs'!$D$56:$R$656,MATCH(X354,'EE investment costs'!$D$56:$D$656,0),MATCH($V$8,'EE investment costs'!$D$56:$R$56,0))</f>
        <v>1973.0948571025742</v>
      </c>
      <c r="I354" s="18">
        <v>1</v>
      </c>
      <c r="J354" s="18">
        <v>1</v>
      </c>
      <c r="K354" s="14">
        <f t="shared" ca="1" si="35"/>
        <v>0</v>
      </c>
      <c r="M354" s="19" t="str">
        <f t="shared" ca="1" si="33"/>
        <v>INDCDEFFEM-58</v>
      </c>
      <c r="N354" s="23" t="str">
        <f t="shared" ca="1" si="34"/>
        <v>Chemical industry Saving Tech-Electric Motors 5.8y</v>
      </c>
      <c r="O354" s="23" t="s">
        <v>32</v>
      </c>
      <c r="P354" s="23" t="s">
        <v>33</v>
      </c>
      <c r="Q354" s="23"/>
      <c r="R354" s="23"/>
      <c r="S354" s="19" t="s">
        <v>34</v>
      </c>
      <c r="V354" s="16" t="str">
        <f t="shared" ca="1" si="36"/>
        <v>CD</v>
      </c>
      <c r="W354" s="14" t="str">
        <f t="shared" ca="1" si="36"/>
        <v>Chemical industry</v>
      </c>
      <c r="X354" s="3" t="str">
        <f>'EE investment costs'!D403</f>
        <v>EM-58</v>
      </c>
      <c r="Y354" s="3" t="str">
        <f>'EE investment costs'!E403</f>
        <v>Electric Motors</v>
      </c>
      <c r="AC354" s="123">
        <f>'EE investment costs'!C403</f>
        <v>5.8</v>
      </c>
      <c r="AD354" s="22"/>
    </row>
    <row r="355" spans="2:30">
      <c r="B355" s="14" t="str">
        <f t="shared" ca="1" si="32"/>
        <v>INDCDEFFTF-58</v>
      </c>
      <c r="C355" s="15" t="str">
        <f t="shared" ca="1" si="31"/>
        <v>ICDTF</v>
      </c>
      <c r="D355" s="16">
        <f>'EE investment costs'!$F$15</f>
        <v>2016</v>
      </c>
      <c r="E355" s="14">
        <f>VLOOKUP(X355,'EE investment costs'!$D$56:$R$656,15,0)</f>
        <v>16.5</v>
      </c>
      <c r="F355" s="17">
        <f ca="1">INDEX('EE investment costs'!$D$56:$R$656,MATCH(X355,'EE investment costs'!$D$56:$D$656,0),MATCH($V$8,'EE investment costs'!$D$56:$R$56,0))</f>
        <v>852.23518405123048</v>
      </c>
      <c r="I355" s="18">
        <v>1</v>
      </c>
      <c r="J355" s="18">
        <v>1</v>
      </c>
      <c r="K355" s="14">
        <f t="shared" ca="1" si="35"/>
        <v>4</v>
      </c>
      <c r="M355" s="19" t="str">
        <f t="shared" ca="1" si="33"/>
        <v>INDCDEFFTF-58</v>
      </c>
      <c r="N355" s="23" t="str">
        <f t="shared" ca="1" si="34"/>
        <v>Chemical industry Saving Tech-Haulage Tractors, Trucks, Fishing boats 5.8y</v>
      </c>
      <c r="O355" s="23" t="s">
        <v>32</v>
      </c>
      <c r="P355" s="23" t="s">
        <v>33</v>
      </c>
      <c r="Q355" s="23"/>
      <c r="R355" s="23"/>
      <c r="S355" s="19" t="s">
        <v>34</v>
      </c>
      <c r="V355" s="16" t="str">
        <f t="shared" ca="1" si="36"/>
        <v>CD</v>
      </c>
      <c r="W355" s="14" t="str">
        <f t="shared" ca="1" si="36"/>
        <v>Chemical industry</v>
      </c>
      <c r="X355" s="3" t="str">
        <f>'EE investment costs'!D404</f>
        <v>TF-58</v>
      </c>
      <c r="Y355" s="3" t="str">
        <f>'EE investment costs'!E404</f>
        <v>Haulage Tractors, Trucks, Fishing boats</v>
      </c>
      <c r="AC355" s="123">
        <f>'EE investment costs'!C404</f>
        <v>5.8</v>
      </c>
      <c r="AD355" s="22"/>
    </row>
    <row r="356" spans="2:30">
      <c r="B356" s="14" t="str">
        <f t="shared" ca="1" si="32"/>
        <v>INDCDEFFMT-59</v>
      </c>
      <c r="C356" s="15" t="str">
        <f t="shared" ca="1" si="31"/>
        <v>ICDMT</v>
      </c>
      <c r="D356" s="16">
        <f>'EE investment costs'!$F$15</f>
        <v>2016</v>
      </c>
      <c r="E356" s="14">
        <f>VLOOKUP(X356,'EE investment costs'!$D$56:$R$656,15,0)</f>
        <v>6.1899999999999995</v>
      </c>
      <c r="F356" s="17">
        <f ca="1">INDEX('EE investment costs'!$D$56:$R$656,MATCH(X356,'EE investment costs'!$D$56:$D$656,0),MATCH($V$8,'EE investment costs'!$D$56:$R$56,0))</f>
        <v>789.28233554029964</v>
      </c>
      <c r="I356" s="18">
        <v>1</v>
      </c>
      <c r="J356" s="18">
        <v>1</v>
      </c>
      <c r="K356" s="14">
        <f t="shared" ca="1" si="35"/>
        <v>5</v>
      </c>
      <c r="M356" s="19" t="str">
        <f t="shared" ca="1" si="33"/>
        <v>INDCDEFFMT-59</v>
      </c>
      <c r="N356" s="23" t="str">
        <f t="shared" ca="1" si="34"/>
        <v>Chemical industry Saving Tech-Heat Medium Temp. up to 150C 5.9y</v>
      </c>
      <c r="O356" s="23" t="s">
        <v>32</v>
      </c>
      <c r="P356" s="23" t="s">
        <v>33</v>
      </c>
      <c r="Q356" s="23"/>
      <c r="R356" s="23"/>
      <c r="S356" s="19" t="s">
        <v>34</v>
      </c>
      <c r="V356" s="16" t="str">
        <f t="shared" ca="1" si="36"/>
        <v>CD</v>
      </c>
      <c r="W356" s="14" t="str">
        <f t="shared" ca="1" si="36"/>
        <v>Chemical industry</v>
      </c>
      <c r="X356" s="3" t="str">
        <f>'EE investment costs'!D405</f>
        <v>MT-59</v>
      </c>
      <c r="Y356" s="3" t="str">
        <f>'EE investment costs'!E405</f>
        <v>Heat Medium Temp. up to 150C</v>
      </c>
      <c r="AC356" s="123">
        <f>'EE investment costs'!C405</f>
        <v>5.9</v>
      </c>
      <c r="AD356" s="22"/>
    </row>
    <row r="357" spans="2:30">
      <c r="B357" s="14" t="str">
        <f t="shared" ca="1" si="32"/>
        <v>INDCDEFFHT-59</v>
      </c>
      <c r="C357" s="15" t="str">
        <f t="shared" ca="1" si="31"/>
        <v>ICDHT</v>
      </c>
      <c r="D357" s="16">
        <f>'EE investment costs'!$F$15</f>
        <v>2016</v>
      </c>
      <c r="E357" s="14">
        <f>VLOOKUP(X357,'EE investment costs'!$D$56:$R$656,15,0)</f>
        <v>4.952</v>
      </c>
      <c r="F357" s="17">
        <f ca="1">INDEX('EE investment costs'!$D$56:$R$656,MATCH(X357,'EE investment costs'!$D$56:$D$656,0),MATCH($V$8,'EE investment costs'!$D$56:$R$56,0))</f>
        <v>597.11955450125356</v>
      </c>
      <c r="I357" s="18">
        <v>1</v>
      </c>
      <c r="J357" s="18">
        <v>1</v>
      </c>
      <c r="K357" s="14">
        <f t="shared" ca="1" si="35"/>
        <v>7</v>
      </c>
      <c r="M357" s="19" t="str">
        <f t="shared" ca="1" si="33"/>
        <v>INDCDEFFHT-59</v>
      </c>
      <c r="N357" s="23" t="str">
        <f t="shared" ca="1" si="34"/>
        <v>Chemical industry Saving Tech-Heat High Temp. over 150C 5.9y</v>
      </c>
      <c r="O357" s="23" t="s">
        <v>32</v>
      </c>
      <c r="P357" s="23" t="s">
        <v>33</v>
      </c>
      <c r="Q357" s="23"/>
      <c r="R357" s="23"/>
      <c r="S357" s="19" t="s">
        <v>34</v>
      </c>
      <c r="V357" s="16" t="str">
        <f t="shared" ca="1" si="36"/>
        <v>CD</v>
      </c>
      <c r="W357" s="14" t="str">
        <f t="shared" ca="1" si="36"/>
        <v>Chemical industry</v>
      </c>
      <c r="X357" s="3" t="str">
        <f>'EE investment costs'!D406</f>
        <v>HT-59</v>
      </c>
      <c r="Y357" s="3" t="str">
        <f>'EE investment costs'!E406</f>
        <v>Heat High Temp. over 150C</v>
      </c>
      <c r="AC357" s="123">
        <f>'EE investment costs'!C406</f>
        <v>5.9</v>
      </c>
      <c r="AD357" s="22"/>
    </row>
    <row r="358" spans="2:30">
      <c r="B358" s="14" t="str">
        <f t="shared" ca="1" si="32"/>
        <v>INDCDEFFRH-59</v>
      </c>
      <c r="C358" s="15" t="str">
        <f t="shared" ca="1" si="31"/>
        <v>ICDRH</v>
      </c>
      <c r="D358" s="16">
        <f>'EE investment costs'!$F$15</f>
        <v>2016</v>
      </c>
      <c r="E358" s="14">
        <f>VLOOKUP(X358,'EE investment costs'!$D$56:$R$656,15,0)</f>
        <v>16.35466666666667</v>
      </c>
      <c r="F358" s="17">
        <f ca="1">INDEX('EE investment costs'!$D$56:$R$656,MATCH(X358,'EE investment costs'!$D$56:$D$656,0),MATCH($V$8,'EE investment costs'!$D$56:$R$56,0))</f>
        <v>916.94580206496175</v>
      </c>
      <c r="I358" s="18">
        <v>1</v>
      </c>
      <c r="J358" s="18">
        <v>1</v>
      </c>
      <c r="K358" s="14">
        <f t="shared" ca="1" si="35"/>
        <v>3</v>
      </c>
      <c r="M358" s="19" t="str">
        <f t="shared" ca="1" si="33"/>
        <v>INDCDEFFRH-59</v>
      </c>
      <c r="N358" s="23" t="str">
        <f t="shared" ca="1" si="34"/>
        <v>Chemical industry Saving Tech-Heat Room Heat 5.9y</v>
      </c>
      <c r="O358" s="23" t="s">
        <v>32</v>
      </c>
      <c r="P358" s="23" t="s">
        <v>33</v>
      </c>
      <c r="Q358" s="23"/>
      <c r="R358" s="23"/>
      <c r="S358" s="19" t="s">
        <v>34</v>
      </c>
      <c r="V358" s="16" t="str">
        <f t="shared" ca="1" si="36"/>
        <v>CD</v>
      </c>
      <c r="W358" s="14" t="str">
        <f t="shared" ca="1" si="36"/>
        <v>Chemical industry</v>
      </c>
      <c r="X358" s="3" t="str">
        <f>'EE investment costs'!D407</f>
        <v>RH-59</v>
      </c>
      <c r="Y358" s="3" t="str">
        <f>'EE investment costs'!E407</f>
        <v>Heat Room Heat</v>
      </c>
      <c r="AC358" s="123">
        <f>'EE investment costs'!C407</f>
        <v>5.9</v>
      </c>
      <c r="AD358" s="22"/>
    </row>
    <row r="359" spans="2:30">
      <c r="B359" s="14" t="str">
        <f t="shared" ca="1" si="32"/>
        <v>INDCDEFFLA-59</v>
      </c>
      <c r="C359" s="15" t="str">
        <f t="shared" ca="1" si="31"/>
        <v>ICDLA</v>
      </c>
      <c r="D359" s="16">
        <f>'EE investment costs'!$F$15</f>
        <v>2016</v>
      </c>
      <c r="E359" s="14">
        <f>VLOOKUP(X359,'EE investment costs'!$D$56:$R$656,15,0)</f>
        <v>4.157633333333334</v>
      </c>
      <c r="F359" s="17">
        <f ca="1">INDEX('EE investment costs'!$D$56:$R$656,MATCH(X359,'EE investment costs'!$D$56:$D$656,0),MATCH($V$8,'EE investment costs'!$D$56:$R$56,0))</f>
        <v>1865.5913901228669</v>
      </c>
      <c r="I359" s="18">
        <v>1</v>
      </c>
      <c r="J359" s="18">
        <v>1</v>
      </c>
      <c r="K359" s="14">
        <f t="shared" ca="1" si="35"/>
        <v>0</v>
      </c>
      <c r="M359" s="19" t="str">
        <f t="shared" ca="1" si="33"/>
        <v>INDCDEFFLA-59</v>
      </c>
      <c r="N359" s="23" t="str">
        <f t="shared" ca="1" si="34"/>
        <v>Chemical industry Saving Tech-Light 5.9y</v>
      </c>
      <c r="O359" s="23" t="s">
        <v>32</v>
      </c>
      <c r="P359" s="23" t="s">
        <v>33</v>
      </c>
      <c r="Q359" s="23"/>
      <c r="R359" s="23"/>
      <c r="S359" s="19" t="s">
        <v>34</v>
      </c>
      <c r="V359" s="16" t="str">
        <f t="shared" ca="1" si="36"/>
        <v>CD</v>
      </c>
      <c r="W359" s="14" t="str">
        <f t="shared" ca="1" si="36"/>
        <v>Chemical industry</v>
      </c>
      <c r="X359" s="3" t="str">
        <f>'EE investment costs'!D408</f>
        <v>LA-59</v>
      </c>
      <c r="Y359" s="3" t="str">
        <f>'EE investment costs'!E408</f>
        <v>Light</v>
      </c>
      <c r="AC359" s="123">
        <f>'EE investment costs'!C408</f>
        <v>5.9</v>
      </c>
      <c r="AD359" s="22"/>
    </row>
    <row r="360" spans="2:30">
      <c r="B360" s="14" t="str">
        <f t="shared" ca="1" si="32"/>
        <v>INDCDEFFEM-59</v>
      </c>
      <c r="C360" s="15" t="str">
        <f t="shared" ca="1" si="31"/>
        <v>ICDEM</v>
      </c>
      <c r="D360" s="16">
        <f>'EE investment costs'!$F$15</f>
        <v>2016</v>
      </c>
      <c r="E360" s="14">
        <f>VLOOKUP(X360,'EE investment costs'!$D$56:$R$656,15,0)</f>
        <v>4.3655150000000003</v>
      </c>
      <c r="F360" s="17">
        <f ca="1">INDEX('EE investment costs'!$D$56:$R$656,MATCH(X360,'EE investment costs'!$D$56:$D$656,0),MATCH($V$8,'EE investment costs'!$D$56:$R$56,0))</f>
        <v>1995.9945114346565</v>
      </c>
      <c r="I360" s="18">
        <v>1</v>
      </c>
      <c r="J360" s="18">
        <v>1</v>
      </c>
      <c r="K360" s="14">
        <f t="shared" ca="1" si="35"/>
        <v>0</v>
      </c>
      <c r="M360" s="19" t="str">
        <f t="shared" ca="1" si="33"/>
        <v>INDCDEFFEM-59</v>
      </c>
      <c r="N360" s="23" t="str">
        <f t="shared" ca="1" si="34"/>
        <v>Chemical industry Saving Tech-Electric Motors 5.9y</v>
      </c>
      <c r="O360" s="23" t="s">
        <v>32</v>
      </c>
      <c r="P360" s="23" t="s">
        <v>33</v>
      </c>
      <c r="Q360" s="23"/>
      <c r="R360" s="23"/>
      <c r="S360" s="19" t="s">
        <v>34</v>
      </c>
      <c r="V360" s="16" t="str">
        <f t="shared" ca="1" si="36"/>
        <v>CD</v>
      </c>
      <c r="W360" s="14" t="str">
        <f t="shared" ca="1" si="36"/>
        <v>Chemical industry</v>
      </c>
      <c r="X360" s="3" t="str">
        <f>'EE investment costs'!D409</f>
        <v>EM-59</v>
      </c>
      <c r="Y360" s="3" t="str">
        <f>'EE investment costs'!E409</f>
        <v>Electric Motors</v>
      </c>
      <c r="AC360" s="123">
        <f>'EE investment costs'!C409</f>
        <v>5.9</v>
      </c>
      <c r="AD360" s="22"/>
    </row>
    <row r="361" spans="2:30">
      <c r="B361" s="14" t="str">
        <f t="shared" ca="1" si="32"/>
        <v>INDCDEFFTF-59</v>
      </c>
      <c r="C361" s="15" t="str">
        <f t="shared" ca="1" si="31"/>
        <v>ICDTF</v>
      </c>
      <c r="D361" s="16">
        <f>'EE investment costs'!$F$15</f>
        <v>2016</v>
      </c>
      <c r="E361" s="14">
        <f>VLOOKUP(X361,'EE investment costs'!$D$56:$R$656,15,0)</f>
        <v>16.583333333333332</v>
      </c>
      <c r="F361" s="17">
        <f ca="1">INDEX('EE investment costs'!$D$56:$R$656,MATCH(X361,'EE investment costs'!$D$56:$D$656,0),MATCH($V$8,'EE investment costs'!$D$56:$R$56,0))</f>
        <v>866.92889412107934</v>
      </c>
      <c r="I361" s="18">
        <v>1</v>
      </c>
      <c r="J361" s="18">
        <v>1</v>
      </c>
      <c r="K361" s="14">
        <f t="shared" ca="1" si="35"/>
        <v>4</v>
      </c>
      <c r="M361" s="19" t="str">
        <f t="shared" ca="1" si="33"/>
        <v>INDCDEFFTF-59</v>
      </c>
      <c r="N361" s="23" t="str">
        <f t="shared" ca="1" si="34"/>
        <v>Chemical industry Saving Tech-Haulage Tractors, Trucks, Fishing boats 5.9y</v>
      </c>
      <c r="O361" s="23" t="s">
        <v>32</v>
      </c>
      <c r="P361" s="23" t="s">
        <v>33</v>
      </c>
      <c r="Q361" s="23"/>
      <c r="R361" s="23"/>
      <c r="S361" s="19" t="s">
        <v>34</v>
      </c>
      <c r="V361" s="16" t="str">
        <f t="shared" ca="1" si="36"/>
        <v>CD</v>
      </c>
      <c r="W361" s="14" t="str">
        <f t="shared" ca="1" si="36"/>
        <v>Chemical industry</v>
      </c>
      <c r="X361" s="3" t="str">
        <f>'EE investment costs'!D410</f>
        <v>TF-59</v>
      </c>
      <c r="Y361" s="3" t="str">
        <f>'EE investment costs'!E410</f>
        <v>Haulage Tractors, Trucks, Fishing boats</v>
      </c>
      <c r="AC361" s="123">
        <f>'EE investment costs'!C410</f>
        <v>5.9</v>
      </c>
      <c r="AD361" s="22"/>
    </row>
    <row r="362" spans="2:30">
      <c r="B362" s="14" t="str">
        <f t="shared" ca="1" si="32"/>
        <v>INDCDEFFMT-60</v>
      </c>
      <c r="C362" s="15" t="str">
        <f t="shared" ca="1" si="31"/>
        <v>ICDMT</v>
      </c>
      <c r="D362" s="16">
        <f>'EE investment costs'!$F$15</f>
        <v>2016</v>
      </c>
      <c r="E362" s="14">
        <f>VLOOKUP(X362,'EE investment costs'!$D$56:$R$656,15,0)</f>
        <v>6.1999999999999993</v>
      </c>
      <c r="F362" s="17">
        <f ca="1">INDEX('EE investment costs'!$D$56:$R$656,MATCH(X362,'EE investment costs'!$D$56:$D$656,0),MATCH($V$8,'EE investment costs'!$D$56:$R$56,0))</f>
        <v>799.61842003531126</v>
      </c>
      <c r="I362" s="18">
        <v>1</v>
      </c>
      <c r="J362" s="18">
        <v>1</v>
      </c>
      <c r="K362" s="14">
        <f t="shared" ca="1" si="35"/>
        <v>5</v>
      </c>
      <c r="M362" s="19" t="str">
        <f t="shared" ca="1" si="33"/>
        <v>INDCDEFFMT-60</v>
      </c>
      <c r="N362" s="23" t="str">
        <f t="shared" ca="1" si="34"/>
        <v>Chemical industry Saving Tech-Heat Medium Temp. up to 150C 6y</v>
      </c>
      <c r="O362" s="23" t="s">
        <v>32</v>
      </c>
      <c r="P362" s="23" t="s">
        <v>33</v>
      </c>
      <c r="Q362" s="23"/>
      <c r="R362" s="23"/>
      <c r="S362" s="19" t="s">
        <v>34</v>
      </c>
      <c r="V362" s="16" t="str">
        <f t="shared" ca="1" si="36"/>
        <v>CD</v>
      </c>
      <c r="W362" s="14" t="str">
        <f t="shared" ca="1" si="36"/>
        <v>Chemical industry</v>
      </c>
      <c r="X362" s="3" t="str">
        <f>'EE investment costs'!D411</f>
        <v>MT-60</v>
      </c>
      <c r="Y362" s="3" t="str">
        <f>'EE investment costs'!E411</f>
        <v>Heat Medium Temp. up to 150C</v>
      </c>
      <c r="AC362" s="123">
        <f>'EE investment costs'!C411</f>
        <v>6</v>
      </c>
      <c r="AD362" s="22"/>
    </row>
    <row r="363" spans="2:30">
      <c r="B363" s="14" t="str">
        <f t="shared" ca="1" si="32"/>
        <v>INDCDEFFHT-60</v>
      </c>
      <c r="C363" s="15" t="str">
        <f t="shared" ca="1" si="31"/>
        <v>ICDHT</v>
      </c>
      <c r="D363" s="16">
        <f>'EE investment costs'!$F$15</f>
        <v>2016</v>
      </c>
      <c r="E363" s="14">
        <f>VLOOKUP(X363,'EE investment costs'!$D$56:$R$656,15,0)</f>
        <v>4.96</v>
      </c>
      <c r="F363" s="17">
        <f ca="1">INDEX('EE investment costs'!$D$56:$R$656,MATCH(X363,'EE investment costs'!$D$56:$D$656,0),MATCH($V$8,'EE investment costs'!$D$56:$R$56,0))</f>
        <v>603.50391552189706</v>
      </c>
      <c r="I363" s="18">
        <v>1</v>
      </c>
      <c r="J363" s="18">
        <v>1</v>
      </c>
      <c r="K363" s="14">
        <f t="shared" ca="1" si="35"/>
        <v>6</v>
      </c>
      <c r="M363" s="19" t="str">
        <f t="shared" ca="1" si="33"/>
        <v>INDCDEFFHT-60</v>
      </c>
      <c r="N363" s="23" t="str">
        <f t="shared" ca="1" si="34"/>
        <v>Chemical industry Saving Tech-Heat High Temp. over 150C 6y</v>
      </c>
      <c r="O363" s="23" t="s">
        <v>32</v>
      </c>
      <c r="P363" s="23" t="s">
        <v>33</v>
      </c>
      <c r="Q363" s="23"/>
      <c r="R363" s="23"/>
      <c r="S363" s="19" t="s">
        <v>34</v>
      </c>
      <c r="V363" s="16" t="str">
        <f t="shared" ca="1" si="36"/>
        <v>CD</v>
      </c>
      <c r="W363" s="14" t="str">
        <f t="shared" ca="1" si="36"/>
        <v>Chemical industry</v>
      </c>
      <c r="X363" s="3" t="str">
        <f>'EE investment costs'!D412</f>
        <v>HT-60</v>
      </c>
      <c r="Y363" s="3" t="str">
        <f>'EE investment costs'!E412</f>
        <v>Heat High Temp. over 150C</v>
      </c>
      <c r="AC363" s="123">
        <f>'EE investment costs'!C412</f>
        <v>6</v>
      </c>
      <c r="AD363" s="22"/>
    </row>
    <row r="364" spans="2:30">
      <c r="B364" s="14" t="str">
        <f t="shared" ca="1" si="32"/>
        <v>INDCDEFFRH-60</v>
      </c>
      <c r="C364" s="15" t="str">
        <f t="shared" ca="1" si="31"/>
        <v>ICDRH</v>
      </c>
      <c r="D364" s="16">
        <f>'EE investment costs'!$F$15</f>
        <v>2016</v>
      </c>
      <c r="E364" s="14">
        <f>VLOOKUP(X364,'EE investment costs'!$D$56:$R$656,15,0)</f>
        <v>16.373333333333335</v>
      </c>
      <c r="F364" s="17">
        <f ca="1">INDEX('EE investment costs'!$D$56:$R$656,MATCH(X364,'EE investment costs'!$D$56:$D$656,0),MATCH($V$8,'EE investment costs'!$D$56:$R$56,0))</f>
        <v>955.15187715100149</v>
      </c>
      <c r="I364" s="18">
        <v>1</v>
      </c>
      <c r="J364" s="18">
        <v>1</v>
      </c>
      <c r="K364" s="14">
        <f t="shared" ca="1" si="35"/>
        <v>3</v>
      </c>
      <c r="M364" s="19" t="str">
        <f t="shared" ca="1" si="33"/>
        <v>INDCDEFFRH-60</v>
      </c>
      <c r="N364" s="23" t="str">
        <f t="shared" ca="1" si="34"/>
        <v>Chemical industry Saving Tech-Heat Room Heat 6y</v>
      </c>
      <c r="O364" s="23" t="s">
        <v>32</v>
      </c>
      <c r="P364" s="23" t="s">
        <v>33</v>
      </c>
      <c r="Q364" s="23"/>
      <c r="R364" s="23"/>
      <c r="S364" s="19" t="s">
        <v>34</v>
      </c>
      <c r="V364" s="16" t="str">
        <f t="shared" ca="1" si="36"/>
        <v>CD</v>
      </c>
      <c r="W364" s="14" t="str">
        <f t="shared" ca="1" si="36"/>
        <v>Chemical industry</v>
      </c>
      <c r="X364" s="3" t="str">
        <f>'EE investment costs'!D413</f>
        <v>RH-60</v>
      </c>
      <c r="Y364" s="3" t="str">
        <f>'EE investment costs'!E413</f>
        <v>Heat Room Heat</v>
      </c>
      <c r="AC364" s="123">
        <f>'EE investment costs'!C413</f>
        <v>6</v>
      </c>
      <c r="AD364" s="22"/>
    </row>
    <row r="365" spans="2:30">
      <c r="B365" s="14" t="str">
        <f t="shared" ca="1" si="32"/>
        <v>INDCDEFFLA-60</v>
      </c>
      <c r="C365" s="15" t="str">
        <f t="shared" ca="1" si="31"/>
        <v>ICDLA</v>
      </c>
      <c r="D365" s="16">
        <f>'EE investment costs'!$F$15</f>
        <v>2016</v>
      </c>
      <c r="E365" s="14">
        <f>VLOOKUP(X365,'EE investment costs'!$D$56:$R$656,15,0)</f>
        <v>4.1706666666666674</v>
      </c>
      <c r="F365" s="17">
        <f ca="1">INDEX('EE investment costs'!$D$56:$R$656,MATCH(X365,'EE investment costs'!$D$56:$D$656,0),MATCH($V$8,'EE investment costs'!$D$56:$R$56,0))</f>
        <v>1880.9780134167233</v>
      </c>
      <c r="I365" s="18">
        <v>1</v>
      </c>
      <c r="J365" s="18">
        <v>1</v>
      </c>
      <c r="K365" s="14">
        <f t="shared" ca="1" si="35"/>
        <v>0</v>
      </c>
      <c r="M365" s="19" t="str">
        <f t="shared" ca="1" si="33"/>
        <v>INDCDEFFLA-60</v>
      </c>
      <c r="N365" s="23" t="str">
        <f t="shared" ca="1" si="34"/>
        <v>Chemical industry Saving Tech-Light 6y</v>
      </c>
      <c r="O365" s="23" t="s">
        <v>32</v>
      </c>
      <c r="P365" s="23" t="s">
        <v>33</v>
      </c>
      <c r="Q365" s="23"/>
      <c r="R365" s="23"/>
      <c r="S365" s="19" t="s">
        <v>34</v>
      </c>
      <c r="V365" s="16" t="str">
        <f t="shared" ca="1" si="36"/>
        <v>CD</v>
      </c>
      <c r="W365" s="14" t="str">
        <f t="shared" ca="1" si="36"/>
        <v>Chemical industry</v>
      </c>
      <c r="X365" s="3" t="str">
        <f>'EE investment costs'!D414</f>
        <v>LA-60</v>
      </c>
      <c r="Y365" s="3" t="str">
        <f>'EE investment costs'!E414</f>
        <v>Light</v>
      </c>
      <c r="AC365" s="123">
        <f>'EE investment costs'!C414</f>
        <v>6</v>
      </c>
      <c r="AD365" s="22"/>
    </row>
    <row r="366" spans="2:30">
      <c r="B366" s="14" t="str">
        <f t="shared" ca="1" si="32"/>
        <v>INDCDEFFEM-60</v>
      </c>
      <c r="C366" s="15" t="str">
        <f t="shared" ca="1" si="31"/>
        <v>ICDEM</v>
      </c>
      <c r="D366" s="16">
        <f>'EE investment costs'!$F$15</f>
        <v>2016</v>
      </c>
      <c r="E366" s="14">
        <f>VLOOKUP(X366,'EE investment costs'!$D$56:$R$656,15,0)</f>
        <v>4.3792</v>
      </c>
      <c r="F366" s="17">
        <f ca="1">INDEX('EE investment costs'!$D$56:$R$656,MATCH(X366,'EE investment costs'!$D$56:$D$656,0),MATCH($V$8,'EE investment costs'!$D$56:$R$56,0))</f>
        <v>2018.8941657667385</v>
      </c>
      <c r="I366" s="18">
        <v>1</v>
      </c>
      <c r="J366" s="18">
        <v>1</v>
      </c>
      <c r="K366" s="14">
        <f t="shared" ca="1" si="35"/>
        <v>0</v>
      </c>
      <c r="M366" s="19" t="str">
        <f t="shared" ca="1" si="33"/>
        <v>INDCDEFFEM-60</v>
      </c>
      <c r="N366" s="23" t="str">
        <f t="shared" ca="1" si="34"/>
        <v>Chemical industry Saving Tech-Electric Motors 6y</v>
      </c>
      <c r="O366" s="23" t="s">
        <v>32</v>
      </c>
      <c r="P366" s="23" t="s">
        <v>33</v>
      </c>
      <c r="Q366" s="23"/>
      <c r="R366" s="23"/>
      <c r="S366" s="19" t="s">
        <v>34</v>
      </c>
      <c r="V366" s="16" t="str">
        <f t="shared" ca="1" si="36"/>
        <v>CD</v>
      </c>
      <c r="W366" s="14" t="str">
        <f t="shared" ca="1" si="36"/>
        <v>Chemical industry</v>
      </c>
      <c r="X366" s="3" t="str">
        <f>'EE investment costs'!D415</f>
        <v>EM-60</v>
      </c>
      <c r="Y366" s="3" t="str">
        <f>'EE investment costs'!E415</f>
        <v>Electric Motors</v>
      </c>
      <c r="AC366" s="123">
        <f>'EE investment costs'!C415</f>
        <v>6</v>
      </c>
      <c r="AD366" s="22"/>
    </row>
    <row r="367" spans="2:30" ht="13.5" thickBot="1">
      <c r="B367" s="14" t="str">
        <f t="shared" ca="1" si="32"/>
        <v>INDCDEFFTF-60</v>
      </c>
      <c r="C367" s="15" t="str">
        <f t="shared" ca="1" si="31"/>
        <v>ICDTF</v>
      </c>
      <c r="D367" s="16">
        <f>'EE investment costs'!$F$15</f>
        <v>2016</v>
      </c>
      <c r="E367" s="14">
        <f>VLOOKUP(X367,'EE investment costs'!$D$56:$R$656,15,0)</f>
        <v>16.666666666666664</v>
      </c>
      <c r="F367" s="17">
        <f ca="1">INDEX('EE investment costs'!$D$56:$R$656,MATCH(X367,'EE investment costs'!$D$56:$D$656,0),MATCH($V$8,'EE investment costs'!$D$56:$R$56,0))</f>
        <v>881.6226041909282</v>
      </c>
      <c r="I367" s="18">
        <v>1</v>
      </c>
      <c r="J367" s="18">
        <v>1</v>
      </c>
      <c r="K367" s="14">
        <f t="shared" ca="1" si="35"/>
        <v>4</v>
      </c>
      <c r="M367" s="24" t="str">
        <f t="shared" ca="1" si="33"/>
        <v>INDCDEFFTF-60</v>
      </c>
      <c r="N367" s="25" t="str">
        <f t="shared" ca="1" si="34"/>
        <v>Chemical industry Saving Tech-Haulage Tractors, Trucks, Fishing boats 6y</v>
      </c>
      <c r="O367" s="25" t="s">
        <v>32</v>
      </c>
      <c r="P367" s="25" t="s">
        <v>33</v>
      </c>
      <c r="Q367" s="25"/>
      <c r="R367" s="25"/>
      <c r="S367" s="24" t="s">
        <v>34</v>
      </c>
      <c r="V367" s="16" t="str">
        <f t="shared" ca="1" si="36"/>
        <v>CD</v>
      </c>
      <c r="W367" s="14" t="str">
        <f t="shared" ca="1" si="36"/>
        <v>Chemical industry</v>
      </c>
      <c r="X367" s="3" t="str">
        <f>'EE investment costs'!D416</f>
        <v>TF-60</v>
      </c>
      <c r="Y367" s="3" t="str">
        <f>'EE investment costs'!E416</f>
        <v>Haulage Tractors, Trucks, Fishing boats</v>
      </c>
      <c r="AC367" s="123">
        <f>'EE investment costs'!C416</f>
        <v>6</v>
      </c>
      <c r="AD367" s="22"/>
    </row>
    <row r="368" spans="2:30">
      <c r="B368" s="14" t="str">
        <f t="shared" ca="1" si="32"/>
        <v>INDCDEFFMT-61</v>
      </c>
      <c r="C368" s="15" t="str">
        <f ca="1">"I"&amp;MID(B368,4,1)&amp;"D"&amp;MID(B368,9,2)</f>
        <v>ICDMT</v>
      </c>
      <c r="D368" s="16">
        <f>'EE investment costs'!$F$15</f>
        <v>2016</v>
      </c>
      <c r="E368" s="14">
        <f>VLOOKUP(X368,'EE investment costs'!$D$56:$R$656,15,0)</f>
        <v>6.21</v>
      </c>
      <c r="F368" s="17">
        <f ca="1">INDEX('EE investment costs'!$D$56:$R$656,MATCH(X368,'EE investment costs'!$D$56:$D$656,0),MATCH($V$8,'EE investment costs'!$D$56:$R$56,0))</f>
        <v>809.95450453032265</v>
      </c>
      <c r="I368" s="18">
        <v>1</v>
      </c>
      <c r="J368" s="18">
        <v>1</v>
      </c>
      <c r="K368" s="14">
        <f t="shared" ca="1" si="35"/>
        <v>4</v>
      </c>
      <c r="M368" s="20" t="str">
        <f t="shared" ca="1" si="33"/>
        <v>INDCDEFFMT-61</v>
      </c>
      <c r="N368" s="21" t="str">
        <f t="shared" ca="1" si="34"/>
        <v>Chemical industry Saving Tech-Heat Medium Temp. up to 150C 6.1y</v>
      </c>
      <c r="O368" s="21" t="s">
        <v>32</v>
      </c>
      <c r="P368" s="21" t="s">
        <v>33</v>
      </c>
      <c r="Q368" s="21"/>
      <c r="R368" s="21"/>
      <c r="S368" s="20" t="s">
        <v>34</v>
      </c>
      <c r="V368" s="16" t="str">
        <f t="shared" ca="1" si="36"/>
        <v>CD</v>
      </c>
      <c r="W368" s="14" t="str">
        <f t="shared" ca="1" si="36"/>
        <v>Chemical industry</v>
      </c>
      <c r="X368" s="3" t="str">
        <f>'EE investment costs'!D417</f>
        <v>MT-61</v>
      </c>
      <c r="Y368" s="3" t="str">
        <f>'EE investment costs'!E417</f>
        <v>Heat Medium Temp. up to 150C</v>
      </c>
      <c r="AC368" s="123">
        <f>'EE investment costs'!C417</f>
        <v>6.1</v>
      </c>
      <c r="AD368" s="22"/>
    </row>
    <row r="369" spans="2:30">
      <c r="B369" s="14" t="str">
        <f t="shared" ca="1" si="32"/>
        <v>INDCDEFFHT-61</v>
      </c>
      <c r="C369" s="15" t="str">
        <f t="shared" ref="C369:C427" ca="1" si="37">"I"&amp;MID(B369,4,1)&amp;"D"&amp;MID(B369,9,2)</f>
        <v>ICDHT</v>
      </c>
      <c r="D369" s="16">
        <f>'EE investment costs'!$F$15</f>
        <v>2016</v>
      </c>
      <c r="E369" s="14">
        <f>VLOOKUP(X369,'EE investment costs'!$D$56:$R$656,15,0)</f>
        <v>4.968</v>
      </c>
      <c r="F369" s="17">
        <f ca="1">INDEX('EE investment costs'!$D$56:$R$656,MATCH(X369,'EE investment costs'!$D$56:$D$656,0),MATCH($V$8,'EE investment costs'!$D$56:$R$56,0))</f>
        <v>609.88827654254044</v>
      </c>
      <c r="I369" s="18">
        <v>1</v>
      </c>
      <c r="J369" s="18">
        <v>1</v>
      </c>
      <c r="K369" s="14">
        <f t="shared" ca="1" si="35"/>
        <v>6</v>
      </c>
      <c r="M369" s="19" t="str">
        <f t="shared" ca="1" si="33"/>
        <v>INDCDEFFHT-61</v>
      </c>
      <c r="N369" s="23" t="str">
        <f t="shared" ca="1" si="34"/>
        <v>Chemical industry Saving Tech-Heat High Temp. over 150C 6.1y</v>
      </c>
      <c r="O369" s="23" t="s">
        <v>32</v>
      </c>
      <c r="P369" s="23" t="s">
        <v>33</v>
      </c>
      <c r="Q369" s="23"/>
      <c r="R369" s="23"/>
      <c r="S369" s="19" t="s">
        <v>34</v>
      </c>
      <c r="V369" s="16" t="str">
        <f t="shared" ca="1" si="36"/>
        <v>CD</v>
      </c>
      <c r="W369" s="14" t="str">
        <f t="shared" ca="1" si="36"/>
        <v>Chemical industry</v>
      </c>
      <c r="X369" s="3" t="str">
        <f>'EE investment costs'!D418</f>
        <v>HT-61</v>
      </c>
      <c r="Y369" s="3" t="str">
        <f>'EE investment costs'!E418</f>
        <v>Heat High Temp. over 150C</v>
      </c>
      <c r="AC369" s="123">
        <f>'EE investment costs'!C418</f>
        <v>6.1</v>
      </c>
      <c r="AD369" s="22"/>
    </row>
    <row r="370" spans="2:30">
      <c r="B370" s="14" t="str">
        <f t="shared" ca="1" si="32"/>
        <v>INDCDEFFRH-61</v>
      </c>
      <c r="C370" s="15" t="str">
        <f t="shared" ca="1" si="37"/>
        <v>ICDRH</v>
      </c>
      <c r="D370" s="16">
        <f>'EE investment costs'!$F$15</f>
        <v>2016</v>
      </c>
      <c r="E370" s="14">
        <f>VLOOKUP(X370,'EE investment costs'!$D$56:$R$656,15,0)</f>
        <v>16.392000000000003</v>
      </c>
      <c r="F370" s="17">
        <f ca="1">INDEX('EE investment costs'!$D$56:$R$656,MATCH(X370,'EE investment costs'!$D$56:$D$656,0),MATCH($V$8,'EE investment costs'!$D$56:$R$56,0))</f>
        <v>993.35795223704133</v>
      </c>
      <c r="I370" s="18">
        <v>1</v>
      </c>
      <c r="J370" s="18">
        <v>1</v>
      </c>
      <c r="K370" s="14">
        <f t="shared" ca="1" si="35"/>
        <v>3</v>
      </c>
      <c r="M370" s="19" t="str">
        <f t="shared" ca="1" si="33"/>
        <v>INDCDEFFRH-61</v>
      </c>
      <c r="N370" s="23" t="str">
        <f t="shared" ca="1" si="34"/>
        <v>Chemical industry Saving Tech-Heat Room Heat 6.1y</v>
      </c>
      <c r="O370" s="23" t="s">
        <v>32</v>
      </c>
      <c r="P370" s="23" t="s">
        <v>33</v>
      </c>
      <c r="Q370" s="23"/>
      <c r="R370" s="23"/>
      <c r="S370" s="19" t="s">
        <v>34</v>
      </c>
      <c r="V370" s="16" t="str">
        <f t="shared" ca="1" si="36"/>
        <v>CD</v>
      </c>
      <c r="W370" s="14" t="str">
        <f t="shared" ca="1" si="36"/>
        <v>Chemical industry</v>
      </c>
      <c r="X370" s="3" t="str">
        <f>'EE investment costs'!D419</f>
        <v>RH-61</v>
      </c>
      <c r="Y370" s="3" t="str">
        <f>'EE investment costs'!E419</f>
        <v>Heat Room Heat</v>
      </c>
      <c r="AC370" s="123">
        <f>'EE investment costs'!C419</f>
        <v>6.1</v>
      </c>
      <c r="AD370" s="22"/>
    </row>
    <row r="371" spans="2:30">
      <c r="B371" s="14" t="str">
        <f t="shared" ca="1" si="32"/>
        <v>INDCDEFFLA-61</v>
      </c>
      <c r="C371" s="15" t="str">
        <f t="shared" ca="1" si="37"/>
        <v>ICDLA</v>
      </c>
      <c r="D371" s="16">
        <f>'EE investment costs'!$F$15</f>
        <v>2016</v>
      </c>
      <c r="E371" s="14">
        <f>VLOOKUP(X371,'EE investment costs'!$D$56:$R$656,15,0)</f>
        <v>4.1837</v>
      </c>
      <c r="F371" s="17">
        <f ca="1">INDEX('EE investment costs'!$D$56:$R$656,MATCH(X371,'EE investment costs'!$D$56:$D$656,0),MATCH($V$8,'EE investment costs'!$D$56:$R$56,0))</f>
        <v>1896.3646367105798</v>
      </c>
      <c r="I371" s="18">
        <v>1</v>
      </c>
      <c r="J371" s="18">
        <v>1</v>
      </c>
      <c r="K371" s="14">
        <f t="shared" ca="1" si="35"/>
        <v>0</v>
      </c>
      <c r="M371" s="19" t="str">
        <f t="shared" ca="1" si="33"/>
        <v>INDCDEFFLA-61</v>
      </c>
      <c r="N371" s="23" t="str">
        <f t="shared" ca="1" si="34"/>
        <v>Chemical industry Saving Tech-Light 6.1y</v>
      </c>
      <c r="O371" s="23" t="s">
        <v>32</v>
      </c>
      <c r="P371" s="23" t="s">
        <v>33</v>
      </c>
      <c r="Q371" s="23"/>
      <c r="R371" s="23"/>
      <c r="S371" s="19" t="s">
        <v>34</v>
      </c>
      <c r="V371" s="16" t="str">
        <f t="shared" ca="1" si="36"/>
        <v>CD</v>
      </c>
      <c r="W371" s="14" t="str">
        <f t="shared" ca="1" si="36"/>
        <v>Chemical industry</v>
      </c>
      <c r="X371" s="3" t="str">
        <f>'EE investment costs'!D420</f>
        <v>LA-61</v>
      </c>
      <c r="Y371" s="3" t="str">
        <f>'EE investment costs'!E420</f>
        <v>Light</v>
      </c>
      <c r="AC371" s="123">
        <f>'EE investment costs'!C420</f>
        <v>6.1</v>
      </c>
      <c r="AD371" s="22"/>
    </row>
    <row r="372" spans="2:30">
      <c r="B372" s="14" t="str">
        <f t="shared" ca="1" si="32"/>
        <v>INDCDEFFEM-61</v>
      </c>
      <c r="C372" s="15" t="str">
        <f t="shared" ca="1" si="37"/>
        <v>ICDEM</v>
      </c>
      <c r="D372" s="16">
        <f>'EE investment costs'!$F$15</f>
        <v>2016</v>
      </c>
      <c r="E372" s="14">
        <f>VLOOKUP(X372,'EE investment costs'!$D$56:$R$656,15,0)</f>
        <v>4.3928849999999997</v>
      </c>
      <c r="F372" s="17">
        <f ca="1">INDEX('EE investment costs'!$D$56:$R$656,MATCH(X372,'EE investment costs'!$D$56:$D$656,0),MATCH($V$8,'EE investment costs'!$D$56:$R$56,0))</f>
        <v>2041.7938200988206</v>
      </c>
      <c r="I372" s="18">
        <v>1</v>
      </c>
      <c r="J372" s="18">
        <v>1</v>
      </c>
      <c r="K372" s="14">
        <f t="shared" ca="1" si="35"/>
        <v>0</v>
      </c>
      <c r="M372" s="19" t="str">
        <f t="shared" ca="1" si="33"/>
        <v>INDCDEFFEM-61</v>
      </c>
      <c r="N372" s="23" t="str">
        <f t="shared" ca="1" si="34"/>
        <v>Chemical industry Saving Tech-Electric Motors 6.1y</v>
      </c>
      <c r="O372" s="23" t="s">
        <v>32</v>
      </c>
      <c r="P372" s="23" t="s">
        <v>33</v>
      </c>
      <c r="Q372" s="23"/>
      <c r="R372" s="23"/>
      <c r="S372" s="19" t="s">
        <v>34</v>
      </c>
      <c r="V372" s="16" t="str">
        <f t="shared" ca="1" si="36"/>
        <v>CD</v>
      </c>
      <c r="W372" s="14" t="str">
        <f t="shared" ca="1" si="36"/>
        <v>Chemical industry</v>
      </c>
      <c r="X372" s="3" t="str">
        <f>'EE investment costs'!D421</f>
        <v>EM-61</v>
      </c>
      <c r="Y372" s="3" t="str">
        <f>'EE investment costs'!E421</f>
        <v>Electric Motors</v>
      </c>
      <c r="AC372" s="123">
        <f>'EE investment costs'!C421</f>
        <v>6.1</v>
      </c>
      <c r="AD372" s="22"/>
    </row>
    <row r="373" spans="2:30">
      <c r="B373" s="14" t="str">
        <f t="shared" ca="1" si="32"/>
        <v>INDCDEFFTF-61</v>
      </c>
      <c r="C373" s="15" t="str">
        <f t="shared" ca="1" si="37"/>
        <v>ICDTF</v>
      </c>
      <c r="D373" s="16">
        <f>'EE investment costs'!$F$15</f>
        <v>2016</v>
      </c>
      <c r="E373" s="14">
        <f>VLOOKUP(X373,'EE investment costs'!$D$56:$R$656,15,0)</f>
        <v>16.75</v>
      </c>
      <c r="F373" s="17">
        <f ca="1">INDEX('EE investment costs'!$D$56:$R$656,MATCH(X373,'EE investment costs'!$D$56:$D$656,0),MATCH($V$8,'EE investment costs'!$D$56:$R$56,0))</f>
        <v>896.31631426077683</v>
      </c>
      <c r="I373" s="18">
        <v>1</v>
      </c>
      <c r="J373" s="18">
        <v>1</v>
      </c>
      <c r="K373" s="14">
        <f t="shared" ca="1" si="35"/>
        <v>4</v>
      </c>
      <c r="M373" s="19" t="str">
        <f t="shared" ca="1" si="33"/>
        <v>INDCDEFFTF-61</v>
      </c>
      <c r="N373" s="23" t="str">
        <f t="shared" ca="1" si="34"/>
        <v>Chemical industry Saving Tech-Haulage Tractors, Trucks, Fishing boats 6.1y</v>
      </c>
      <c r="O373" s="23" t="s">
        <v>32</v>
      </c>
      <c r="P373" s="23" t="s">
        <v>33</v>
      </c>
      <c r="Q373" s="23"/>
      <c r="R373" s="23"/>
      <c r="S373" s="19" t="s">
        <v>34</v>
      </c>
      <c r="V373" s="16" t="str">
        <f t="shared" ca="1" si="36"/>
        <v>CD</v>
      </c>
      <c r="W373" s="14" t="str">
        <f t="shared" ca="1" si="36"/>
        <v>Chemical industry</v>
      </c>
      <c r="X373" s="3" t="str">
        <f>'EE investment costs'!D422</f>
        <v>TF-61</v>
      </c>
      <c r="Y373" s="3" t="str">
        <f>'EE investment costs'!E422</f>
        <v>Haulage Tractors, Trucks, Fishing boats</v>
      </c>
      <c r="AC373" s="123">
        <f>'EE investment costs'!C422</f>
        <v>6.1</v>
      </c>
      <c r="AD373" s="22"/>
    </row>
    <row r="374" spans="2:30">
      <c r="B374" s="14" t="str">
        <f t="shared" ca="1" si="32"/>
        <v>INDCDEFFMT-62</v>
      </c>
      <c r="C374" s="15" t="str">
        <f t="shared" ca="1" si="37"/>
        <v>ICDMT</v>
      </c>
      <c r="D374" s="16">
        <f>'EE investment costs'!$F$15</f>
        <v>2016</v>
      </c>
      <c r="E374" s="14">
        <f>VLOOKUP(X374,'EE investment costs'!$D$56:$R$656,15,0)</f>
        <v>6.22</v>
      </c>
      <c r="F374" s="17">
        <f ca="1">INDEX('EE investment costs'!$D$56:$R$656,MATCH(X374,'EE investment costs'!$D$56:$D$656,0),MATCH($V$8,'EE investment costs'!$D$56:$R$56,0))</f>
        <v>820.29058902533427</v>
      </c>
      <c r="I374" s="18">
        <v>1</v>
      </c>
      <c r="J374" s="18">
        <v>1</v>
      </c>
      <c r="K374" s="14">
        <f t="shared" ca="1" si="35"/>
        <v>4</v>
      </c>
      <c r="M374" s="19" t="str">
        <f t="shared" ca="1" si="33"/>
        <v>INDCDEFFMT-62</v>
      </c>
      <c r="N374" s="23" t="str">
        <f t="shared" ca="1" si="34"/>
        <v>Chemical industry Saving Tech-Heat Medium Temp. up to 150C 6.2y</v>
      </c>
      <c r="O374" s="23" t="s">
        <v>32</v>
      </c>
      <c r="P374" s="23" t="s">
        <v>33</v>
      </c>
      <c r="Q374" s="23"/>
      <c r="R374" s="23"/>
      <c r="S374" s="19" t="s">
        <v>34</v>
      </c>
      <c r="V374" s="16" t="str">
        <f t="shared" ca="1" si="36"/>
        <v>CD</v>
      </c>
      <c r="W374" s="14" t="str">
        <f t="shared" ca="1" si="36"/>
        <v>Chemical industry</v>
      </c>
      <c r="X374" s="3" t="str">
        <f>'EE investment costs'!D423</f>
        <v>MT-62</v>
      </c>
      <c r="Y374" s="3" t="str">
        <f>'EE investment costs'!E423</f>
        <v>Heat Medium Temp. up to 150C</v>
      </c>
      <c r="AC374" s="123">
        <f>'EE investment costs'!C423</f>
        <v>6.2</v>
      </c>
      <c r="AD374" s="22"/>
    </row>
    <row r="375" spans="2:30">
      <c r="B375" s="14" t="str">
        <f t="shared" ca="1" si="32"/>
        <v>INDCDEFFHT-62</v>
      </c>
      <c r="C375" s="15" t="str">
        <f t="shared" ca="1" si="37"/>
        <v>ICDHT</v>
      </c>
      <c r="D375" s="16">
        <f>'EE investment costs'!$F$15</f>
        <v>2016</v>
      </c>
      <c r="E375" s="14">
        <f>VLOOKUP(X375,'EE investment costs'!$D$56:$R$656,15,0)</f>
        <v>4.976</v>
      </c>
      <c r="F375" s="17">
        <f ca="1">INDEX('EE investment costs'!$D$56:$R$656,MATCH(X375,'EE investment costs'!$D$56:$D$656,0),MATCH($V$8,'EE investment costs'!$D$56:$R$56,0))</f>
        <v>616.27263756318393</v>
      </c>
      <c r="I375" s="18">
        <v>1</v>
      </c>
      <c r="J375" s="18">
        <v>1</v>
      </c>
      <c r="K375" s="14">
        <f t="shared" ca="1" si="35"/>
        <v>6</v>
      </c>
      <c r="M375" s="19" t="str">
        <f t="shared" ca="1" si="33"/>
        <v>INDCDEFFHT-62</v>
      </c>
      <c r="N375" s="23" t="str">
        <f t="shared" ca="1" si="34"/>
        <v>Chemical industry Saving Tech-Heat High Temp. over 150C 6.2y</v>
      </c>
      <c r="O375" s="23" t="s">
        <v>32</v>
      </c>
      <c r="P375" s="23" t="s">
        <v>33</v>
      </c>
      <c r="Q375" s="23"/>
      <c r="R375" s="23"/>
      <c r="S375" s="19" t="s">
        <v>34</v>
      </c>
      <c r="V375" s="16" t="str">
        <f t="shared" ca="1" si="36"/>
        <v>CD</v>
      </c>
      <c r="W375" s="14" t="str">
        <f t="shared" ca="1" si="36"/>
        <v>Chemical industry</v>
      </c>
      <c r="X375" s="3" t="str">
        <f>'EE investment costs'!D424</f>
        <v>HT-62</v>
      </c>
      <c r="Y375" s="3" t="str">
        <f>'EE investment costs'!E424</f>
        <v>Heat High Temp. over 150C</v>
      </c>
      <c r="AC375" s="123">
        <f>'EE investment costs'!C424</f>
        <v>6.2</v>
      </c>
      <c r="AD375" s="22"/>
    </row>
    <row r="376" spans="2:30">
      <c r="B376" s="14" t="str">
        <f t="shared" ca="1" si="32"/>
        <v>INDCDEFFRH-62</v>
      </c>
      <c r="C376" s="15" t="str">
        <f t="shared" ca="1" si="37"/>
        <v>ICDRH</v>
      </c>
      <c r="D376" s="16">
        <f>'EE investment costs'!$F$15</f>
        <v>2016</v>
      </c>
      <c r="E376" s="14">
        <f>VLOOKUP(X376,'EE investment costs'!$D$56:$R$656,15,0)</f>
        <v>16.410666666666668</v>
      </c>
      <c r="F376" s="17">
        <f ca="1">INDEX('EE investment costs'!$D$56:$R$656,MATCH(X376,'EE investment costs'!$D$56:$D$656,0),MATCH($V$8,'EE investment costs'!$D$56:$R$56,0))</f>
        <v>1031.5640273230817</v>
      </c>
      <c r="I376" s="18">
        <v>1</v>
      </c>
      <c r="J376" s="18">
        <v>1</v>
      </c>
      <c r="K376" s="14">
        <f t="shared" ca="1" si="35"/>
        <v>2</v>
      </c>
      <c r="M376" s="19" t="str">
        <f t="shared" ca="1" si="33"/>
        <v>INDCDEFFRH-62</v>
      </c>
      <c r="N376" s="23" t="str">
        <f t="shared" ca="1" si="34"/>
        <v>Chemical industry Saving Tech-Heat Room Heat 6.2y</v>
      </c>
      <c r="O376" s="23" t="s">
        <v>32</v>
      </c>
      <c r="P376" s="23" t="s">
        <v>33</v>
      </c>
      <c r="Q376" s="23"/>
      <c r="R376" s="23"/>
      <c r="S376" s="19" t="s">
        <v>34</v>
      </c>
      <c r="V376" s="16" t="str">
        <f t="shared" ca="1" si="36"/>
        <v>CD</v>
      </c>
      <c r="W376" s="14" t="str">
        <f t="shared" ca="1" si="36"/>
        <v>Chemical industry</v>
      </c>
      <c r="X376" s="3" t="str">
        <f>'EE investment costs'!D425</f>
        <v>RH-62</v>
      </c>
      <c r="Y376" s="3" t="str">
        <f>'EE investment costs'!E425</f>
        <v>Heat Room Heat</v>
      </c>
      <c r="AC376" s="123">
        <f>'EE investment costs'!C425</f>
        <v>6.2</v>
      </c>
      <c r="AD376" s="22"/>
    </row>
    <row r="377" spans="2:30">
      <c r="B377" s="14" t="str">
        <f t="shared" ca="1" si="32"/>
        <v>INDCDEFFLA-62</v>
      </c>
      <c r="C377" s="15" t="str">
        <f t="shared" ca="1" si="37"/>
        <v>ICDLA</v>
      </c>
      <c r="D377" s="16">
        <f>'EE investment costs'!$F$15</f>
        <v>2016</v>
      </c>
      <c r="E377" s="14">
        <f>VLOOKUP(X377,'EE investment costs'!$D$56:$R$656,15,0)</f>
        <v>4.1967333333333334</v>
      </c>
      <c r="F377" s="17">
        <f ca="1">INDEX('EE investment costs'!$D$56:$R$656,MATCH(X377,'EE investment costs'!$D$56:$D$656,0),MATCH($V$8,'EE investment costs'!$D$56:$R$56,0))</f>
        <v>1911.7512600044361</v>
      </c>
      <c r="I377" s="18">
        <v>1</v>
      </c>
      <c r="J377" s="18">
        <v>1</v>
      </c>
      <c r="K377" s="14">
        <f t="shared" ca="1" si="35"/>
        <v>0</v>
      </c>
      <c r="M377" s="19" t="str">
        <f t="shared" ca="1" si="33"/>
        <v>INDCDEFFLA-62</v>
      </c>
      <c r="N377" s="23" t="str">
        <f t="shared" ca="1" si="34"/>
        <v>Chemical industry Saving Tech-Light 6.2y</v>
      </c>
      <c r="O377" s="23" t="s">
        <v>32</v>
      </c>
      <c r="P377" s="23" t="s">
        <v>33</v>
      </c>
      <c r="Q377" s="23"/>
      <c r="R377" s="23"/>
      <c r="S377" s="19" t="s">
        <v>34</v>
      </c>
      <c r="V377" s="16" t="str">
        <f t="shared" ca="1" si="36"/>
        <v>CD</v>
      </c>
      <c r="W377" s="14" t="str">
        <f t="shared" ca="1" si="36"/>
        <v>Chemical industry</v>
      </c>
      <c r="X377" s="3" t="str">
        <f>'EE investment costs'!D426</f>
        <v>LA-62</v>
      </c>
      <c r="Y377" s="3" t="str">
        <f>'EE investment costs'!E426</f>
        <v>Light</v>
      </c>
      <c r="AC377" s="123">
        <f>'EE investment costs'!C426</f>
        <v>6.2</v>
      </c>
      <c r="AD377" s="22"/>
    </row>
    <row r="378" spans="2:30">
      <c r="B378" s="14" t="str">
        <f t="shared" ca="1" si="32"/>
        <v>INDCDEFFEM-62</v>
      </c>
      <c r="C378" s="15" t="str">
        <f t="shared" ca="1" si="37"/>
        <v>ICDEM</v>
      </c>
      <c r="D378" s="16">
        <f>'EE investment costs'!$F$15</f>
        <v>2016</v>
      </c>
      <c r="E378" s="14">
        <f>VLOOKUP(X378,'EE investment costs'!$D$56:$R$656,15,0)</f>
        <v>4.4065700000000003</v>
      </c>
      <c r="F378" s="17">
        <f ca="1">INDEX('EE investment costs'!$D$56:$R$656,MATCH(X378,'EE investment costs'!$D$56:$D$656,0),MATCH($V$8,'EE investment costs'!$D$56:$R$56,0))</f>
        <v>2064.6934744309024</v>
      </c>
      <c r="I378" s="18">
        <v>1</v>
      </c>
      <c r="J378" s="18">
        <v>1</v>
      </c>
      <c r="K378" s="14">
        <f t="shared" ca="1" si="35"/>
        <v>0</v>
      </c>
      <c r="M378" s="19" t="str">
        <f t="shared" ca="1" si="33"/>
        <v>INDCDEFFEM-62</v>
      </c>
      <c r="N378" s="23" t="str">
        <f t="shared" ca="1" si="34"/>
        <v>Chemical industry Saving Tech-Electric Motors 6.2y</v>
      </c>
      <c r="O378" s="23" t="s">
        <v>32</v>
      </c>
      <c r="P378" s="23" t="s">
        <v>33</v>
      </c>
      <c r="Q378" s="23"/>
      <c r="R378" s="23"/>
      <c r="S378" s="19" t="s">
        <v>34</v>
      </c>
      <c r="V378" s="16" t="str">
        <f t="shared" ca="1" si="36"/>
        <v>CD</v>
      </c>
      <c r="W378" s="14" t="str">
        <f t="shared" ca="1" si="36"/>
        <v>Chemical industry</v>
      </c>
      <c r="X378" s="3" t="str">
        <f>'EE investment costs'!D427</f>
        <v>EM-62</v>
      </c>
      <c r="Y378" s="3" t="str">
        <f>'EE investment costs'!E427</f>
        <v>Electric Motors</v>
      </c>
      <c r="AC378" s="123">
        <f>'EE investment costs'!C427</f>
        <v>6.2</v>
      </c>
      <c r="AD378" s="22"/>
    </row>
    <row r="379" spans="2:30">
      <c r="B379" s="14" t="str">
        <f t="shared" ca="1" si="32"/>
        <v>INDCDEFFTF-62</v>
      </c>
      <c r="C379" s="15" t="str">
        <f t="shared" ca="1" si="37"/>
        <v>ICDTF</v>
      </c>
      <c r="D379" s="16">
        <f>'EE investment costs'!$F$15</f>
        <v>2016</v>
      </c>
      <c r="E379" s="14">
        <f>VLOOKUP(X379,'EE investment costs'!$D$56:$R$656,15,0)</f>
        <v>16.833333333333332</v>
      </c>
      <c r="F379" s="17">
        <f ca="1">INDEX('EE investment costs'!$D$56:$R$656,MATCH(X379,'EE investment costs'!$D$56:$D$656,0),MATCH($V$8,'EE investment costs'!$D$56:$R$56,0))</f>
        <v>911.0100243306257</v>
      </c>
      <c r="I379" s="18">
        <v>1</v>
      </c>
      <c r="J379" s="18">
        <v>1</v>
      </c>
      <c r="K379" s="14">
        <f t="shared" ca="1" si="35"/>
        <v>3</v>
      </c>
      <c r="M379" s="19" t="str">
        <f t="shared" ca="1" si="33"/>
        <v>INDCDEFFTF-62</v>
      </c>
      <c r="N379" s="23" t="str">
        <f t="shared" ca="1" si="34"/>
        <v>Chemical industry Saving Tech-Haulage Tractors, Trucks, Fishing boats 6.2y</v>
      </c>
      <c r="O379" s="23" t="s">
        <v>32</v>
      </c>
      <c r="P379" s="23" t="s">
        <v>33</v>
      </c>
      <c r="Q379" s="23"/>
      <c r="R379" s="23"/>
      <c r="S379" s="19" t="s">
        <v>34</v>
      </c>
      <c r="V379" s="16" t="str">
        <f t="shared" ca="1" si="36"/>
        <v>CD</v>
      </c>
      <c r="W379" s="14" t="str">
        <f t="shared" ca="1" si="36"/>
        <v>Chemical industry</v>
      </c>
      <c r="X379" s="3" t="str">
        <f>'EE investment costs'!D428</f>
        <v>TF-62</v>
      </c>
      <c r="Y379" s="3" t="str">
        <f>'EE investment costs'!E428</f>
        <v>Haulage Tractors, Trucks, Fishing boats</v>
      </c>
      <c r="AC379" s="123">
        <f>'EE investment costs'!C428</f>
        <v>6.2</v>
      </c>
      <c r="AD379" s="22"/>
    </row>
    <row r="380" spans="2:30">
      <c r="B380" s="14" t="str">
        <f t="shared" ca="1" si="32"/>
        <v>INDCDEFFMT-63</v>
      </c>
      <c r="C380" s="15" t="str">
        <f t="shared" ca="1" si="37"/>
        <v>ICDMT</v>
      </c>
      <c r="D380" s="16">
        <f>'EE investment costs'!$F$15</f>
        <v>2016</v>
      </c>
      <c r="E380" s="14">
        <f>VLOOKUP(X380,'EE investment costs'!$D$56:$R$656,15,0)</f>
        <v>6.2299999999999995</v>
      </c>
      <c r="F380" s="17">
        <f ca="1">INDEX('EE investment costs'!$D$56:$R$656,MATCH(X380,'EE investment costs'!$D$56:$D$656,0),MATCH($V$8,'EE investment costs'!$D$56:$R$56,0))</f>
        <v>830.62667352034589</v>
      </c>
      <c r="I380" s="18">
        <v>1</v>
      </c>
      <c r="J380" s="18">
        <v>1</v>
      </c>
      <c r="K380" s="14">
        <f t="shared" ca="1" si="35"/>
        <v>4</v>
      </c>
      <c r="M380" s="19" t="str">
        <f t="shared" ca="1" si="33"/>
        <v>INDCDEFFMT-63</v>
      </c>
      <c r="N380" s="23" t="str">
        <f t="shared" ca="1" si="34"/>
        <v>Chemical industry Saving Tech-Heat Medium Temp. up to 150C 6.3y</v>
      </c>
      <c r="O380" s="23" t="s">
        <v>32</v>
      </c>
      <c r="P380" s="23" t="s">
        <v>33</v>
      </c>
      <c r="Q380" s="23"/>
      <c r="R380" s="23"/>
      <c r="S380" s="19" t="s">
        <v>34</v>
      </c>
      <c r="V380" s="16" t="str">
        <f t="shared" ca="1" si="36"/>
        <v>CD</v>
      </c>
      <c r="W380" s="14" t="str">
        <f t="shared" ca="1" si="36"/>
        <v>Chemical industry</v>
      </c>
      <c r="X380" s="3" t="str">
        <f>'EE investment costs'!D429</f>
        <v>MT-63</v>
      </c>
      <c r="Y380" s="3" t="str">
        <f>'EE investment costs'!E429</f>
        <v>Heat Medium Temp. up to 150C</v>
      </c>
      <c r="AC380" s="123">
        <f>'EE investment costs'!C429</f>
        <v>6.3</v>
      </c>
      <c r="AD380" s="22"/>
    </row>
    <row r="381" spans="2:30">
      <c r="B381" s="14" t="str">
        <f t="shared" ca="1" si="32"/>
        <v>INDCDEFFHT-63</v>
      </c>
      <c r="C381" s="15" t="str">
        <f t="shared" ca="1" si="37"/>
        <v>ICDHT</v>
      </c>
      <c r="D381" s="16">
        <f>'EE investment costs'!$F$15</f>
        <v>2016</v>
      </c>
      <c r="E381" s="14">
        <f>VLOOKUP(X381,'EE investment costs'!$D$56:$R$656,15,0)</f>
        <v>4.984</v>
      </c>
      <c r="F381" s="17">
        <f ca="1">INDEX('EE investment costs'!$D$56:$R$656,MATCH(X381,'EE investment costs'!$D$56:$D$656,0),MATCH($V$8,'EE investment costs'!$D$56:$R$56,0))</f>
        <v>622.65699858382732</v>
      </c>
      <c r="I381" s="18">
        <v>1</v>
      </c>
      <c r="J381" s="18">
        <v>1</v>
      </c>
      <c r="K381" s="14">
        <f t="shared" ca="1" si="35"/>
        <v>6</v>
      </c>
      <c r="M381" s="19" t="str">
        <f t="shared" ca="1" si="33"/>
        <v>INDCDEFFHT-63</v>
      </c>
      <c r="N381" s="23" t="str">
        <f t="shared" ca="1" si="34"/>
        <v>Chemical industry Saving Tech-Heat High Temp. over 150C 6.3y</v>
      </c>
      <c r="O381" s="23" t="s">
        <v>32</v>
      </c>
      <c r="P381" s="23" t="s">
        <v>33</v>
      </c>
      <c r="Q381" s="23"/>
      <c r="R381" s="23"/>
      <c r="S381" s="19" t="s">
        <v>34</v>
      </c>
      <c r="V381" s="16" t="str">
        <f t="shared" ca="1" si="36"/>
        <v>CD</v>
      </c>
      <c r="W381" s="14" t="str">
        <f t="shared" ca="1" si="36"/>
        <v>Chemical industry</v>
      </c>
      <c r="X381" s="3" t="str">
        <f>'EE investment costs'!D430</f>
        <v>HT-63</v>
      </c>
      <c r="Y381" s="3" t="str">
        <f>'EE investment costs'!E430</f>
        <v>Heat High Temp. over 150C</v>
      </c>
      <c r="AC381" s="123">
        <f>'EE investment costs'!C430</f>
        <v>6.3</v>
      </c>
      <c r="AD381" s="22"/>
    </row>
    <row r="382" spans="2:30">
      <c r="B382" s="14" t="str">
        <f t="shared" ca="1" si="32"/>
        <v>INDCDEFFRH-63</v>
      </c>
      <c r="C382" s="15" t="str">
        <f t="shared" ca="1" si="37"/>
        <v>ICDRH</v>
      </c>
      <c r="D382" s="16">
        <f>'EE investment costs'!$F$15</f>
        <v>2016</v>
      </c>
      <c r="E382" s="14">
        <f>VLOOKUP(X382,'EE investment costs'!$D$56:$R$656,15,0)</f>
        <v>16.429333333333336</v>
      </c>
      <c r="F382" s="17">
        <f ca="1">INDEX('EE investment costs'!$D$56:$R$656,MATCH(X382,'EE investment costs'!$D$56:$D$656,0),MATCH($V$8,'EE investment costs'!$D$56:$R$56,0))</f>
        <v>1069.7701024091218</v>
      </c>
      <c r="I382" s="18">
        <v>1</v>
      </c>
      <c r="J382" s="18">
        <v>1</v>
      </c>
      <c r="K382" s="14">
        <f t="shared" ca="1" si="35"/>
        <v>2</v>
      </c>
      <c r="M382" s="19" t="str">
        <f t="shared" ca="1" si="33"/>
        <v>INDCDEFFRH-63</v>
      </c>
      <c r="N382" s="23" t="str">
        <f t="shared" ca="1" si="34"/>
        <v>Chemical industry Saving Tech-Heat Room Heat 6.3y</v>
      </c>
      <c r="O382" s="23" t="s">
        <v>32</v>
      </c>
      <c r="P382" s="23" t="s">
        <v>33</v>
      </c>
      <c r="Q382" s="23"/>
      <c r="R382" s="23"/>
      <c r="S382" s="19" t="s">
        <v>34</v>
      </c>
      <c r="V382" s="16" t="str">
        <f t="shared" ca="1" si="36"/>
        <v>CD</v>
      </c>
      <c r="W382" s="14" t="str">
        <f t="shared" ca="1" si="36"/>
        <v>Chemical industry</v>
      </c>
      <c r="X382" s="3" t="str">
        <f>'EE investment costs'!D431</f>
        <v>RH-63</v>
      </c>
      <c r="Y382" s="3" t="str">
        <f>'EE investment costs'!E431</f>
        <v>Heat Room Heat</v>
      </c>
      <c r="AC382" s="123">
        <f>'EE investment costs'!C431</f>
        <v>6.3</v>
      </c>
      <c r="AD382" s="22"/>
    </row>
    <row r="383" spans="2:30">
      <c r="B383" s="14" t="str">
        <f t="shared" ca="1" si="32"/>
        <v>INDCDEFFLA-63</v>
      </c>
      <c r="C383" s="15" t="str">
        <f t="shared" ca="1" si="37"/>
        <v>ICDLA</v>
      </c>
      <c r="D383" s="16">
        <f>'EE investment costs'!$F$15</f>
        <v>2016</v>
      </c>
      <c r="E383" s="14">
        <f>VLOOKUP(X383,'EE investment costs'!$D$56:$R$656,15,0)</f>
        <v>4.2097666666666669</v>
      </c>
      <c r="F383" s="17">
        <f ca="1">INDEX('EE investment costs'!$D$56:$R$656,MATCH(X383,'EE investment costs'!$D$56:$D$656,0),MATCH($V$8,'EE investment costs'!$D$56:$R$56,0))</f>
        <v>1927.1378832982921</v>
      </c>
      <c r="I383" s="18">
        <v>1</v>
      </c>
      <c r="J383" s="18">
        <v>1</v>
      </c>
      <c r="K383" s="14">
        <f t="shared" ca="1" si="35"/>
        <v>0</v>
      </c>
      <c r="M383" s="19" t="str">
        <f t="shared" ca="1" si="33"/>
        <v>INDCDEFFLA-63</v>
      </c>
      <c r="N383" s="23" t="str">
        <f t="shared" ca="1" si="34"/>
        <v>Chemical industry Saving Tech-Light 6.3y</v>
      </c>
      <c r="O383" s="23" t="s">
        <v>32</v>
      </c>
      <c r="P383" s="23" t="s">
        <v>33</v>
      </c>
      <c r="Q383" s="23"/>
      <c r="R383" s="23"/>
      <c r="S383" s="19" t="s">
        <v>34</v>
      </c>
      <c r="V383" s="16" t="str">
        <f t="shared" ca="1" si="36"/>
        <v>CD</v>
      </c>
      <c r="W383" s="14" t="str">
        <f t="shared" ca="1" si="36"/>
        <v>Chemical industry</v>
      </c>
      <c r="X383" s="3" t="str">
        <f>'EE investment costs'!D432</f>
        <v>LA-63</v>
      </c>
      <c r="Y383" s="3" t="str">
        <f>'EE investment costs'!E432</f>
        <v>Light</v>
      </c>
      <c r="AC383" s="123">
        <f>'EE investment costs'!C432</f>
        <v>6.3</v>
      </c>
      <c r="AD383" s="22"/>
    </row>
    <row r="384" spans="2:30">
      <c r="B384" s="14" t="str">
        <f t="shared" ca="1" si="32"/>
        <v>INDCDEFFEM-63</v>
      </c>
      <c r="C384" s="15" t="str">
        <f t="shared" ca="1" si="37"/>
        <v>ICDEM</v>
      </c>
      <c r="D384" s="16">
        <f>'EE investment costs'!$F$15</f>
        <v>2016</v>
      </c>
      <c r="E384" s="14">
        <f>VLOOKUP(X384,'EE investment costs'!$D$56:$R$656,15,0)</f>
        <v>4.420255</v>
      </c>
      <c r="F384" s="17">
        <f ca="1">INDEX('EE investment costs'!$D$56:$R$656,MATCH(X384,'EE investment costs'!$D$56:$D$656,0),MATCH($V$8,'EE investment costs'!$D$56:$R$56,0))</f>
        <v>2087.5931287629846</v>
      </c>
      <c r="I384" s="18">
        <v>1</v>
      </c>
      <c r="J384" s="18">
        <v>1</v>
      </c>
      <c r="K384" s="14">
        <f t="shared" ca="1" si="35"/>
        <v>0</v>
      </c>
      <c r="M384" s="19" t="str">
        <f t="shared" ca="1" si="33"/>
        <v>INDCDEFFEM-63</v>
      </c>
      <c r="N384" s="23" t="str">
        <f t="shared" ca="1" si="34"/>
        <v>Chemical industry Saving Tech-Electric Motors 6.3y</v>
      </c>
      <c r="O384" s="23" t="s">
        <v>32</v>
      </c>
      <c r="P384" s="23" t="s">
        <v>33</v>
      </c>
      <c r="Q384" s="23"/>
      <c r="R384" s="23"/>
      <c r="S384" s="19" t="s">
        <v>34</v>
      </c>
      <c r="V384" s="16" t="str">
        <f t="shared" ca="1" si="36"/>
        <v>CD</v>
      </c>
      <c r="W384" s="14" t="str">
        <f t="shared" ca="1" si="36"/>
        <v>Chemical industry</v>
      </c>
      <c r="X384" s="3" t="str">
        <f>'EE investment costs'!D433</f>
        <v>EM-63</v>
      </c>
      <c r="Y384" s="3" t="str">
        <f>'EE investment costs'!E433</f>
        <v>Electric Motors</v>
      </c>
      <c r="AC384" s="123">
        <f>'EE investment costs'!C433</f>
        <v>6.3</v>
      </c>
      <c r="AD384" s="22"/>
    </row>
    <row r="385" spans="2:30">
      <c r="B385" s="14" t="str">
        <f t="shared" ca="1" si="32"/>
        <v>INDCDEFFTF-63</v>
      </c>
      <c r="C385" s="15" t="str">
        <f t="shared" ca="1" si="37"/>
        <v>ICDTF</v>
      </c>
      <c r="D385" s="16">
        <f>'EE investment costs'!$F$15</f>
        <v>2016</v>
      </c>
      <c r="E385" s="14">
        <f>VLOOKUP(X385,'EE investment costs'!$D$56:$R$656,15,0)</f>
        <v>16.916666666666664</v>
      </c>
      <c r="F385" s="17">
        <f ca="1">INDEX('EE investment costs'!$D$56:$R$656,MATCH(X385,'EE investment costs'!$D$56:$D$656,0),MATCH($V$8,'EE investment costs'!$D$56:$R$56,0))</f>
        <v>925.70373440047433</v>
      </c>
      <c r="I385" s="18">
        <v>1</v>
      </c>
      <c r="J385" s="18">
        <v>1</v>
      </c>
      <c r="K385" s="14">
        <f t="shared" ca="1" si="35"/>
        <v>3</v>
      </c>
      <c r="M385" s="19" t="str">
        <f t="shared" ca="1" si="33"/>
        <v>INDCDEFFTF-63</v>
      </c>
      <c r="N385" s="23" t="str">
        <f t="shared" ca="1" si="34"/>
        <v>Chemical industry Saving Tech-Haulage Tractors, Trucks, Fishing boats 6.3y</v>
      </c>
      <c r="O385" s="23" t="s">
        <v>32</v>
      </c>
      <c r="P385" s="23" t="s">
        <v>33</v>
      </c>
      <c r="Q385" s="23"/>
      <c r="R385" s="23"/>
      <c r="S385" s="19" t="s">
        <v>34</v>
      </c>
      <c r="V385" s="16" t="str">
        <f t="shared" ca="1" si="36"/>
        <v>CD</v>
      </c>
      <c r="W385" s="14" t="str">
        <f t="shared" ca="1" si="36"/>
        <v>Chemical industry</v>
      </c>
      <c r="X385" s="3" t="str">
        <f>'EE investment costs'!D434</f>
        <v>TF-63</v>
      </c>
      <c r="Y385" s="3" t="str">
        <f>'EE investment costs'!E434</f>
        <v>Haulage Tractors, Trucks, Fishing boats</v>
      </c>
      <c r="AC385" s="123">
        <f>'EE investment costs'!C434</f>
        <v>6.3</v>
      </c>
      <c r="AD385" s="22"/>
    </row>
    <row r="386" spans="2:30">
      <c r="B386" s="14" t="str">
        <f t="shared" ca="1" si="32"/>
        <v>INDCDEFFMT-64</v>
      </c>
      <c r="C386" s="15" t="str">
        <f t="shared" ca="1" si="37"/>
        <v>ICDMT</v>
      </c>
      <c r="D386" s="16">
        <f>'EE investment costs'!$F$15</f>
        <v>2016</v>
      </c>
      <c r="E386" s="14">
        <f>VLOOKUP(X386,'EE investment costs'!$D$56:$R$656,15,0)</f>
        <v>6.24</v>
      </c>
      <c r="F386" s="17">
        <f ca="1">INDEX('EE investment costs'!$D$56:$R$656,MATCH(X386,'EE investment costs'!$D$56:$D$656,0),MATCH($V$8,'EE investment costs'!$D$56:$R$56,0))</f>
        <v>840.96275801535751</v>
      </c>
      <c r="I386" s="18">
        <v>1</v>
      </c>
      <c r="J386" s="18">
        <v>1</v>
      </c>
      <c r="K386" s="14">
        <f t="shared" ca="1" si="35"/>
        <v>4</v>
      </c>
      <c r="M386" s="19" t="str">
        <f t="shared" ca="1" si="33"/>
        <v>INDCDEFFMT-64</v>
      </c>
      <c r="N386" s="23" t="str">
        <f t="shared" ca="1" si="34"/>
        <v>Chemical industry Saving Tech-Heat Medium Temp. up to 150C 6.4y</v>
      </c>
      <c r="O386" s="23" t="s">
        <v>32</v>
      </c>
      <c r="P386" s="23" t="s">
        <v>33</v>
      </c>
      <c r="Q386" s="23"/>
      <c r="R386" s="23"/>
      <c r="S386" s="19" t="s">
        <v>34</v>
      </c>
      <c r="V386" s="16" t="str">
        <f t="shared" ca="1" si="36"/>
        <v>CD</v>
      </c>
      <c r="W386" s="14" t="str">
        <f t="shared" ca="1" si="36"/>
        <v>Chemical industry</v>
      </c>
      <c r="X386" s="3" t="str">
        <f>'EE investment costs'!D435</f>
        <v>MT-64</v>
      </c>
      <c r="Y386" s="3" t="str">
        <f>'EE investment costs'!E435</f>
        <v>Heat Medium Temp. up to 150C</v>
      </c>
      <c r="AC386" s="123">
        <f>'EE investment costs'!C435</f>
        <v>6.4</v>
      </c>
      <c r="AD386" s="22"/>
    </row>
    <row r="387" spans="2:30">
      <c r="B387" s="14" t="str">
        <f t="shared" ca="1" si="32"/>
        <v>INDCDEFFHT-64</v>
      </c>
      <c r="C387" s="15" t="str">
        <f t="shared" ca="1" si="37"/>
        <v>ICDHT</v>
      </c>
      <c r="D387" s="16">
        <f>'EE investment costs'!$F$15</f>
        <v>2016</v>
      </c>
      <c r="E387" s="14">
        <f>VLOOKUP(X387,'EE investment costs'!$D$56:$R$656,15,0)</f>
        <v>4.992</v>
      </c>
      <c r="F387" s="17">
        <f ca="1">INDEX('EE investment costs'!$D$56:$R$656,MATCH(X387,'EE investment costs'!$D$56:$D$656,0),MATCH($V$8,'EE investment costs'!$D$56:$R$56,0))</f>
        <v>629.04135960447093</v>
      </c>
      <c r="I387" s="18">
        <v>1</v>
      </c>
      <c r="J387" s="18">
        <v>1</v>
      </c>
      <c r="K387" s="14">
        <f t="shared" ca="1" si="35"/>
        <v>6</v>
      </c>
      <c r="M387" s="19" t="str">
        <f t="shared" ca="1" si="33"/>
        <v>INDCDEFFHT-64</v>
      </c>
      <c r="N387" s="23" t="str">
        <f t="shared" ca="1" si="34"/>
        <v>Chemical industry Saving Tech-Heat High Temp. over 150C 6.4y</v>
      </c>
      <c r="O387" s="23" t="s">
        <v>32</v>
      </c>
      <c r="P387" s="23" t="s">
        <v>33</v>
      </c>
      <c r="Q387" s="23"/>
      <c r="R387" s="23"/>
      <c r="S387" s="19" t="s">
        <v>34</v>
      </c>
      <c r="V387" s="16" t="str">
        <f t="shared" ca="1" si="36"/>
        <v>CD</v>
      </c>
      <c r="W387" s="14" t="str">
        <f t="shared" ca="1" si="36"/>
        <v>Chemical industry</v>
      </c>
      <c r="X387" s="3" t="str">
        <f>'EE investment costs'!D436</f>
        <v>HT-64</v>
      </c>
      <c r="Y387" s="3" t="str">
        <f>'EE investment costs'!E436</f>
        <v>Heat High Temp. over 150C</v>
      </c>
      <c r="AC387" s="123">
        <f>'EE investment costs'!C436</f>
        <v>6.4</v>
      </c>
      <c r="AD387" s="22"/>
    </row>
    <row r="388" spans="2:30">
      <c r="B388" s="14" t="str">
        <f t="shared" ca="1" si="32"/>
        <v>INDCDEFFRH-64</v>
      </c>
      <c r="C388" s="15" t="str">
        <f t="shared" ca="1" si="37"/>
        <v>ICDRH</v>
      </c>
      <c r="D388" s="16">
        <f>'EE investment costs'!$F$15</f>
        <v>2016</v>
      </c>
      <c r="E388" s="14">
        <f>VLOOKUP(X388,'EE investment costs'!$D$56:$R$656,15,0)</f>
        <v>16.448000000000004</v>
      </c>
      <c r="F388" s="17">
        <f ca="1">INDEX('EE investment costs'!$D$56:$R$656,MATCH(X388,'EE investment costs'!$D$56:$D$656,0),MATCH($V$8,'EE investment costs'!$D$56:$R$56,0))</f>
        <v>1107.9761774951619</v>
      </c>
      <c r="I388" s="18">
        <v>1</v>
      </c>
      <c r="J388" s="18">
        <v>1</v>
      </c>
      <c r="K388" s="14">
        <f t="shared" ca="1" si="35"/>
        <v>1</v>
      </c>
      <c r="M388" s="19" t="str">
        <f t="shared" ca="1" si="33"/>
        <v>INDCDEFFRH-64</v>
      </c>
      <c r="N388" s="23" t="str">
        <f t="shared" ca="1" si="34"/>
        <v>Chemical industry Saving Tech-Heat Room Heat 6.4y</v>
      </c>
      <c r="O388" s="23" t="s">
        <v>32</v>
      </c>
      <c r="P388" s="23" t="s">
        <v>33</v>
      </c>
      <c r="Q388" s="23"/>
      <c r="R388" s="23"/>
      <c r="S388" s="19" t="s">
        <v>34</v>
      </c>
      <c r="V388" s="16" t="str">
        <f t="shared" ca="1" si="36"/>
        <v>CD</v>
      </c>
      <c r="W388" s="14" t="str">
        <f t="shared" ca="1" si="36"/>
        <v>Chemical industry</v>
      </c>
      <c r="X388" s="3" t="str">
        <f>'EE investment costs'!D437</f>
        <v>RH-64</v>
      </c>
      <c r="Y388" s="3" t="str">
        <f>'EE investment costs'!E437</f>
        <v>Heat Room Heat</v>
      </c>
      <c r="AC388" s="123">
        <f>'EE investment costs'!C437</f>
        <v>6.4</v>
      </c>
      <c r="AD388" s="22"/>
    </row>
    <row r="389" spans="2:30">
      <c r="B389" s="14" t="str">
        <f t="shared" ca="1" si="32"/>
        <v>INDCDEFFLA-64</v>
      </c>
      <c r="C389" s="15" t="str">
        <f t="shared" ca="1" si="37"/>
        <v>ICDLA</v>
      </c>
      <c r="D389" s="16">
        <f>'EE investment costs'!$F$15</f>
        <v>2016</v>
      </c>
      <c r="E389" s="14">
        <f>VLOOKUP(X389,'EE investment costs'!$D$56:$R$656,15,0)</f>
        <v>4.2228000000000003</v>
      </c>
      <c r="F389" s="17">
        <f ca="1">INDEX('EE investment costs'!$D$56:$R$656,MATCH(X389,'EE investment costs'!$D$56:$D$656,0),MATCH($V$8,'EE investment costs'!$D$56:$R$56,0))</f>
        <v>1942.5245065921486</v>
      </c>
      <c r="I389" s="18">
        <v>1</v>
      </c>
      <c r="J389" s="18">
        <v>1</v>
      </c>
      <c r="K389" s="14">
        <f t="shared" ca="1" si="35"/>
        <v>0</v>
      </c>
      <c r="M389" s="19" t="str">
        <f t="shared" ca="1" si="33"/>
        <v>INDCDEFFLA-64</v>
      </c>
      <c r="N389" s="23" t="str">
        <f t="shared" ca="1" si="34"/>
        <v>Chemical industry Saving Tech-Light 6.4y</v>
      </c>
      <c r="O389" s="23" t="s">
        <v>32</v>
      </c>
      <c r="P389" s="23" t="s">
        <v>33</v>
      </c>
      <c r="Q389" s="23"/>
      <c r="R389" s="23"/>
      <c r="S389" s="19" t="s">
        <v>34</v>
      </c>
      <c r="V389" s="16" t="str">
        <f t="shared" ca="1" si="36"/>
        <v>CD</v>
      </c>
      <c r="W389" s="14" t="str">
        <f t="shared" ca="1" si="36"/>
        <v>Chemical industry</v>
      </c>
      <c r="X389" s="3" t="str">
        <f>'EE investment costs'!D438</f>
        <v>LA-64</v>
      </c>
      <c r="Y389" s="3" t="str">
        <f>'EE investment costs'!E438</f>
        <v>Light</v>
      </c>
      <c r="AC389" s="123">
        <f>'EE investment costs'!C438</f>
        <v>6.4</v>
      </c>
      <c r="AD389" s="22"/>
    </row>
    <row r="390" spans="2:30">
      <c r="B390" s="14" t="str">
        <f t="shared" ca="1" si="32"/>
        <v>INDCDEFFEM-64</v>
      </c>
      <c r="C390" s="15" t="str">
        <f t="shared" ca="1" si="37"/>
        <v>ICDEM</v>
      </c>
      <c r="D390" s="16">
        <f>'EE investment costs'!$F$15</f>
        <v>2016</v>
      </c>
      <c r="E390" s="14">
        <f>VLOOKUP(X390,'EE investment costs'!$D$56:$R$656,15,0)</f>
        <v>4.4339399999999998</v>
      </c>
      <c r="F390" s="17">
        <f ca="1">INDEX('EE investment costs'!$D$56:$R$656,MATCH(X390,'EE investment costs'!$D$56:$D$656,0),MATCH($V$8,'EE investment costs'!$D$56:$R$56,0))</f>
        <v>2110.4927830950664</v>
      </c>
      <c r="I390" s="18">
        <v>1</v>
      </c>
      <c r="J390" s="18">
        <v>1</v>
      </c>
      <c r="K390" s="14">
        <f t="shared" ca="1" si="35"/>
        <v>0</v>
      </c>
      <c r="M390" s="19" t="str">
        <f t="shared" ca="1" si="33"/>
        <v>INDCDEFFEM-64</v>
      </c>
      <c r="N390" s="23" t="str">
        <f t="shared" ca="1" si="34"/>
        <v>Chemical industry Saving Tech-Electric Motors 6.4y</v>
      </c>
      <c r="O390" s="23" t="s">
        <v>32</v>
      </c>
      <c r="P390" s="23" t="s">
        <v>33</v>
      </c>
      <c r="Q390" s="23"/>
      <c r="R390" s="23"/>
      <c r="S390" s="19" t="s">
        <v>34</v>
      </c>
      <c r="V390" s="16" t="str">
        <f t="shared" ca="1" si="36"/>
        <v>CD</v>
      </c>
      <c r="W390" s="14" t="str">
        <f t="shared" ca="1" si="36"/>
        <v>Chemical industry</v>
      </c>
      <c r="X390" s="3" t="str">
        <f>'EE investment costs'!D439</f>
        <v>EM-64</v>
      </c>
      <c r="Y390" s="3" t="str">
        <f>'EE investment costs'!E439</f>
        <v>Electric Motors</v>
      </c>
      <c r="AC390" s="123">
        <f>'EE investment costs'!C439</f>
        <v>6.4</v>
      </c>
      <c r="AD390" s="22"/>
    </row>
    <row r="391" spans="2:30">
      <c r="B391" s="14" t="str">
        <f t="shared" ca="1" si="32"/>
        <v>INDCDEFFTF-64</v>
      </c>
      <c r="C391" s="15" t="str">
        <f t="shared" ca="1" si="37"/>
        <v>ICDTF</v>
      </c>
      <c r="D391" s="16">
        <f>'EE investment costs'!$F$15</f>
        <v>2016</v>
      </c>
      <c r="E391" s="14">
        <f>VLOOKUP(X391,'EE investment costs'!$D$56:$R$656,15,0)</f>
        <v>17</v>
      </c>
      <c r="F391" s="17">
        <f ca="1">INDEX('EE investment costs'!$D$56:$R$656,MATCH(X391,'EE investment costs'!$D$56:$D$656,0),MATCH($V$8,'EE investment costs'!$D$56:$R$56,0))</f>
        <v>940.39744447032331</v>
      </c>
      <c r="I391" s="18">
        <v>1</v>
      </c>
      <c r="J391" s="18">
        <v>1</v>
      </c>
      <c r="K391" s="14">
        <f t="shared" ca="1" si="35"/>
        <v>3</v>
      </c>
      <c r="M391" s="19" t="str">
        <f t="shared" ca="1" si="33"/>
        <v>INDCDEFFTF-64</v>
      </c>
      <c r="N391" s="23" t="str">
        <f t="shared" ca="1" si="34"/>
        <v>Chemical industry Saving Tech-Haulage Tractors, Trucks, Fishing boats 6.4y</v>
      </c>
      <c r="O391" s="23" t="s">
        <v>32</v>
      </c>
      <c r="P391" s="23" t="s">
        <v>33</v>
      </c>
      <c r="Q391" s="23"/>
      <c r="R391" s="23"/>
      <c r="S391" s="19" t="s">
        <v>34</v>
      </c>
      <c r="V391" s="16" t="str">
        <f t="shared" ca="1" si="36"/>
        <v>CD</v>
      </c>
      <c r="W391" s="14" t="str">
        <f t="shared" ca="1" si="36"/>
        <v>Chemical industry</v>
      </c>
      <c r="X391" s="3" t="str">
        <f>'EE investment costs'!D440</f>
        <v>TF-64</v>
      </c>
      <c r="Y391" s="3" t="str">
        <f>'EE investment costs'!E440</f>
        <v>Haulage Tractors, Trucks, Fishing boats</v>
      </c>
      <c r="AC391" s="123">
        <f>'EE investment costs'!C440</f>
        <v>6.4</v>
      </c>
      <c r="AD391" s="22"/>
    </row>
    <row r="392" spans="2:30">
      <c r="B392" s="14" t="str">
        <f t="shared" ref="B392:B455" ca="1" si="38">M392</f>
        <v>INDCDEFFMT-65</v>
      </c>
      <c r="C392" s="15" t="str">
        <f t="shared" ca="1" si="37"/>
        <v>ICDMT</v>
      </c>
      <c r="D392" s="16">
        <f>'EE investment costs'!$F$15</f>
        <v>2016</v>
      </c>
      <c r="E392" s="14">
        <f>VLOOKUP(X392,'EE investment costs'!$D$56:$R$656,15,0)</f>
        <v>6.25</v>
      </c>
      <c r="F392" s="17">
        <f ca="1">INDEX('EE investment costs'!$D$56:$R$656,MATCH(X392,'EE investment costs'!$D$56:$D$656,0),MATCH($V$8,'EE investment costs'!$D$56:$R$56,0))</f>
        <v>851.29884251036879</v>
      </c>
      <c r="I392" s="18">
        <v>1</v>
      </c>
      <c r="J392" s="18">
        <v>1</v>
      </c>
      <c r="K392" s="14">
        <f t="shared" ca="1" si="35"/>
        <v>4</v>
      </c>
      <c r="M392" s="19" t="str">
        <f t="shared" ref="M392:M455" ca="1" si="39">CONCATENATE("IND",$V$8,"EFF",$X392)</f>
        <v>INDCDEFFMT-65</v>
      </c>
      <c r="N392" s="23" t="str">
        <f t="shared" ca="1" si="34"/>
        <v>Chemical industry Saving Tech-Heat Medium Temp. up to 150C 6.5y</v>
      </c>
      <c r="O392" s="23" t="s">
        <v>32</v>
      </c>
      <c r="P392" s="23" t="s">
        <v>33</v>
      </c>
      <c r="Q392" s="23"/>
      <c r="R392" s="23"/>
      <c r="S392" s="19" t="s">
        <v>34</v>
      </c>
      <c r="V392" s="16" t="str">
        <f t="shared" ca="1" si="36"/>
        <v>CD</v>
      </c>
      <c r="W392" s="14" t="str">
        <f t="shared" ca="1" si="36"/>
        <v>Chemical industry</v>
      </c>
      <c r="X392" s="3" t="str">
        <f>'EE investment costs'!D441</f>
        <v>MT-65</v>
      </c>
      <c r="Y392" s="3" t="str">
        <f>'EE investment costs'!E441</f>
        <v>Heat Medium Temp. up to 150C</v>
      </c>
      <c r="AC392" s="123">
        <f>'EE investment costs'!C441</f>
        <v>6.5</v>
      </c>
      <c r="AD392" s="22"/>
    </row>
    <row r="393" spans="2:30">
      <c r="B393" s="14" t="str">
        <f t="shared" ca="1" si="38"/>
        <v>INDCDEFFHT-65</v>
      </c>
      <c r="C393" s="15" t="str">
        <f t="shared" ca="1" si="37"/>
        <v>ICDHT</v>
      </c>
      <c r="D393" s="16">
        <f>'EE investment costs'!$F$15</f>
        <v>2016</v>
      </c>
      <c r="E393" s="14">
        <f>VLOOKUP(X393,'EE investment costs'!$D$56:$R$656,15,0)</f>
        <v>5</v>
      </c>
      <c r="F393" s="17">
        <f ca="1">INDEX('EE investment costs'!$D$56:$R$656,MATCH(X393,'EE investment costs'!$D$56:$D$656,0),MATCH($V$8,'EE investment costs'!$D$56:$R$56,0))</f>
        <v>635.4257206251142</v>
      </c>
      <c r="I393" s="18">
        <v>1</v>
      </c>
      <c r="J393" s="18">
        <v>1</v>
      </c>
      <c r="K393" s="14">
        <f t="shared" ca="1" si="35"/>
        <v>6</v>
      </c>
      <c r="M393" s="19" t="str">
        <f t="shared" ca="1" si="39"/>
        <v>INDCDEFFHT-65</v>
      </c>
      <c r="N393" s="23" t="str">
        <f t="shared" ref="N393:N456" ca="1" si="40">$W$8&amp;" Saving Tech"&amp;"-"&amp;$Y393&amp;" "&amp;AC393&amp;"y"</f>
        <v>Chemical industry Saving Tech-Heat High Temp. over 150C 6.5y</v>
      </c>
      <c r="O393" s="23" t="s">
        <v>32</v>
      </c>
      <c r="P393" s="23" t="s">
        <v>33</v>
      </c>
      <c r="Q393" s="23"/>
      <c r="R393" s="23"/>
      <c r="S393" s="19" t="s">
        <v>34</v>
      </c>
      <c r="V393" s="16" t="str">
        <f t="shared" ca="1" si="36"/>
        <v>CD</v>
      </c>
      <c r="W393" s="14" t="str">
        <f t="shared" ca="1" si="36"/>
        <v>Chemical industry</v>
      </c>
      <c r="X393" s="3" t="str">
        <f>'EE investment costs'!D442</f>
        <v>HT-65</v>
      </c>
      <c r="Y393" s="3" t="str">
        <f>'EE investment costs'!E442</f>
        <v>Heat High Temp. over 150C</v>
      </c>
      <c r="AC393" s="123">
        <f>'EE investment costs'!C442</f>
        <v>6.5</v>
      </c>
      <c r="AD393" s="22"/>
    </row>
    <row r="394" spans="2:30">
      <c r="B394" s="14" t="str">
        <f t="shared" ca="1" si="38"/>
        <v>INDCDEFFRH-65</v>
      </c>
      <c r="C394" s="15" t="str">
        <f t="shared" ca="1" si="37"/>
        <v>ICDRH</v>
      </c>
      <c r="D394" s="16">
        <f>'EE investment costs'!$F$15</f>
        <v>2016</v>
      </c>
      <c r="E394" s="14">
        <f>VLOOKUP(X394,'EE investment costs'!$D$56:$R$656,15,0)</f>
        <v>16.466666666666669</v>
      </c>
      <c r="F394" s="17">
        <f ca="1">INDEX('EE investment costs'!$D$56:$R$656,MATCH(X394,'EE investment costs'!$D$56:$D$656,0),MATCH($V$8,'EE investment costs'!$D$56:$R$56,0))</f>
        <v>1146.1822525812015</v>
      </c>
      <c r="I394" s="18">
        <v>1</v>
      </c>
      <c r="J394" s="18">
        <v>1</v>
      </c>
      <c r="K394" s="14">
        <f t="shared" ref="K394:K457" ca="1" si="41">IF(F394&lt;500,1,0)+IF(F394&lt;600,1,0)+IF(F394&lt;700,1,0)+IF(F394&lt;800,1,0)+IF(F394&lt;900,1,0)+IF(F394&lt;1000,1,0)+IF(F394&lt;1100,1,0)+IF(F394&lt;1200,1,0)</f>
        <v>1</v>
      </c>
      <c r="M394" s="19" t="str">
        <f t="shared" ca="1" si="39"/>
        <v>INDCDEFFRH-65</v>
      </c>
      <c r="N394" s="23" t="str">
        <f t="shared" ca="1" si="40"/>
        <v>Chemical industry Saving Tech-Heat Room Heat 6.5y</v>
      </c>
      <c r="O394" s="23" t="s">
        <v>32</v>
      </c>
      <c r="P394" s="23" t="s">
        <v>33</v>
      </c>
      <c r="Q394" s="23"/>
      <c r="R394" s="23"/>
      <c r="S394" s="19" t="s">
        <v>34</v>
      </c>
      <c r="V394" s="16" t="str">
        <f t="shared" ref="V394:W457" ca="1" si="42">V393</f>
        <v>CD</v>
      </c>
      <c r="W394" s="14" t="str">
        <f t="shared" ca="1" si="42"/>
        <v>Chemical industry</v>
      </c>
      <c r="X394" s="3" t="str">
        <f>'EE investment costs'!D443</f>
        <v>RH-65</v>
      </c>
      <c r="Y394" s="3" t="str">
        <f>'EE investment costs'!E443</f>
        <v>Heat Room Heat</v>
      </c>
      <c r="AC394" s="123">
        <f>'EE investment costs'!C443</f>
        <v>6.5</v>
      </c>
      <c r="AD394" s="22"/>
    </row>
    <row r="395" spans="2:30">
      <c r="B395" s="14" t="str">
        <f t="shared" ca="1" si="38"/>
        <v>INDCDEFFLA-65</v>
      </c>
      <c r="C395" s="15" t="str">
        <f t="shared" ca="1" si="37"/>
        <v>ICDLA</v>
      </c>
      <c r="D395" s="16">
        <f>'EE investment costs'!$F$15</f>
        <v>2016</v>
      </c>
      <c r="E395" s="14">
        <f>VLOOKUP(X395,'EE investment costs'!$D$56:$R$656,15,0)</f>
        <v>4.2358333333333338</v>
      </c>
      <c r="F395" s="17">
        <f ca="1">INDEX('EE investment costs'!$D$56:$R$656,MATCH(X395,'EE investment costs'!$D$56:$D$656,0),MATCH($V$8,'EE investment costs'!$D$56:$R$56,0))</f>
        <v>1957.911129886005</v>
      </c>
      <c r="I395" s="18">
        <v>1</v>
      </c>
      <c r="J395" s="18">
        <v>1</v>
      </c>
      <c r="K395" s="14">
        <f t="shared" ca="1" si="41"/>
        <v>0</v>
      </c>
      <c r="M395" s="19" t="str">
        <f t="shared" ca="1" si="39"/>
        <v>INDCDEFFLA-65</v>
      </c>
      <c r="N395" s="23" t="str">
        <f t="shared" ca="1" si="40"/>
        <v>Chemical industry Saving Tech-Light 6.5y</v>
      </c>
      <c r="O395" s="23" t="s">
        <v>32</v>
      </c>
      <c r="P395" s="23" t="s">
        <v>33</v>
      </c>
      <c r="Q395" s="23"/>
      <c r="R395" s="23"/>
      <c r="S395" s="19" t="s">
        <v>34</v>
      </c>
      <c r="V395" s="16" t="str">
        <f t="shared" ca="1" si="42"/>
        <v>CD</v>
      </c>
      <c r="W395" s="14" t="str">
        <f t="shared" ca="1" si="42"/>
        <v>Chemical industry</v>
      </c>
      <c r="X395" s="3" t="str">
        <f>'EE investment costs'!D444</f>
        <v>LA-65</v>
      </c>
      <c r="Y395" s="3" t="str">
        <f>'EE investment costs'!E444</f>
        <v>Light</v>
      </c>
      <c r="AC395" s="123">
        <f>'EE investment costs'!C444</f>
        <v>6.5</v>
      </c>
      <c r="AD395" s="22"/>
    </row>
    <row r="396" spans="2:30">
      <c r="B396" s="14" t="str">
        <f t="shared" ca="1" si="38"/>
        <v>INDCDEFFEM-65</v>
      </c>
      <c r="C396" s="15" t="str">
        <f t="shared" ca="1" si="37"/>
        <v>ICDEM</v>
      </c>
      <c r="D396" s="16">
        <f>'EE investment costs'!$F$15</f>
        <v>2016</v>
      </c>
      <c r="E396" s="14">
        <f>VLOOKUP(X396,'EE investment costs'!$D$56:$R$656,15,0)</f>
        <v>4.4476250000000004</v>
      </c>
      <c r="F396" s="17">
        <f ca="1">INDEX('EE investment costs'!$D$56:$R$656,MATCH(X396,'EE investment costs'!$D$56:$D$656,0),MATCH($V$8,'EE investment costs'!$D$56:$R$56,0))</f>
        <v>2133.3924374271483</v>
      </c>
      <c r="I396" s="18">
        <v>1</v>
      </c>
      <c r="J396" s="18">
        <v>1</v>
      </c>
      <c r="K396" s="14">
        <f t="shared" ca="1" si="41"/>
        <v>0</v>
      </c>
      <c r="M396" s="19" t="str">
        <f t="shared" ca="1" si="39"/>
        <v>INDCDEFFEM-65</v>
      </c>
      <c r="N396" s="23" t="str">
        <f t="shared" ca="1" si="40"/>
        <v>Chemical industry Saving Tech-Electric Motors 6.5y</v>
      </c>
      <c r="O396" s="23" t="s">
        <v>32</v>
      </c>
      <c r="P396" s="23" t="s">
        <v>33</v>
      </c>
      <c r="Q396" s="23"/>
      <c r="R396" s="23"/>
      <c r="S396" s="19" t="s">
        <v>34</v>
      </c>
      <c r="V396" s="16" t="str">
        <f t="shared" ca="1" si="42"/>
        <v>CD</v>
      </c>
      <c r="W396" s="14" t="str">
        <f t="shared" ca="1" si="42"/>
        <v>Chemical industry</v>
      </c>
      <c r="X396" s="3" t="str">
        <f>'EE investment costs'!D445</f>
        <v>EM-65</v>
      </c>
      <c r="Y396" s="3" t="str">
        <f>'EE investment costs'!E445</f>
        <v>Electric Motors</v>
      </c>
      <c r="AC396" s="123">
        <f>'EE investment costs'!C445</f>
        <v>6.5</v>
      </c>
      <c r="AD396" s="22"/>
    </row>
    <row r="397" spans="2:30">
      <c r="B397" s="14" t="str">
        <f t="shared" ca="1" si="38"/>
        <v>INDCDEFFTF-65</v>
      </c>
      <c r="C397" s="15" t="str">
        <f t="shared" ca="1" si="37"/>
        <v>ICDTF</v>
      </c>
      <c r="D397" s="16">
        <f>'EE investment costs'!$F$15</f>
        <v>2016</v>
      </c>
      <c r="E397" s="14">
        <f>VLOOKUP(X397,'EE investment costs'!$D$56:$R$656,15,0)</f>
        <v>17.083333333333332</v>
      </c>
      <c r="F397" s="17">
        <f ca="1">INDEX('EE investment costs'!$D$56:$R$656,MATCH(X397,'EE investment costs'!$D$56:$D$656,0),MATCH($V$8,'EE investment costs'!$D$56:$R$56,0))</f>
        <v>955.09115454017206</v>
      </c>
      <c r="I397" s="18">
        <v>1</v>
      </c>
      <c r="J397" s="18">
        <v>1</v>
      </c>
      <c r="K397" s="14">
        <f t="shared" ca="1" si="41"/>
        <v>3</v>
      </c>
      <c r="M397" s="19" t="str">
        <f t="shared" ca="1" si="39"/>
        <v>INDCDEFFTF-65</v>
      </c>
      <c r="N397" s="23" t="str">
        <f t="shared" ca="1" si="40"/>
        <v>Chemical industry Saving Tech-Haulage Tractors, Trucks, Fishing boats 6.5y</v>
      </c>
      <c r="O397" s="23" t="s">
        <v>32</v>
      </c>
      <c r="P397" s="23" t="s">
        <v>33</v>
      </c>
      <c r="Q397" s="23"/>
      <c r="R397" s="23"/>
      <c r="S397" s="19" t="s">
        <v>34</v>
      </c>
      <c r="V397" s="16" t="str">
        <f t="shared" ca="1" si="42"/>
        <v>CD</v>
      </c>
      <c r="W397" s="14" t="str">
        <f t="shared" ca="1" si="42"/>
        <v>Chemical industry</v>
      </c>
      <c r="X397" s="3" t="str">
        <f>'EE investment costs'!D446</f>
        <v>TF-65</v>
      </c>
      <c r="Y397" s="3" t="str">
        <f>'EE investment costs'!E446</f>
        <v>Haulage Tractors, Trucks, Fishing boats</v>
      </c>
      <c r="AC397" s="123">
        <f>'EE investment costs'!C446</f>
        <v>6.5</v>
      </c>
      <c r="AD397" s="22"/>
    </row>
    <row r="398" spans="2:30">
      <c r="B398" s="14" t="str">
        <f t="shared" ca="1" si="38"/>
        <v>INDCDEFFMT-66</v>
      </c>
      <c r="C398" s="15" t="str">
        <f t="shared" ca="1" si="37"/>
        <v>ICDMT</v>
      </c>
      <c r="D398" s="16">
        <f>'EE investment costs'!$F$15</f>
        <v>2016</v>
      </c>
      <c r="E398" s="14">
        <f>VLOOKUP(X398,'EE investment costs'!$D$56:$R$656,15,0)</f>
        <v>6.26</v>
      </c>
      <c r="F398" s="17">
        <f ca="1">INDEX('EE investment costs'!$D$56:$R$656,MATCH(X398,'EE investment costs'!$D$56:$D$656,0),MATCH($V$8,'EE investment costs'!$D$56:$R$56,0))</f>
        <v>861.6349270053804</v>
      </c>
      <c r="I398" s="18">
        <v>1</v>
      </c>
      <c r="J398" s="18">
        <v>1</v>
      </c>
      <c r="K398" s="14">
        <f t="shared" ca="1" si="41"/>
        <v>4</v>
      </c>
      <c r="M398" s="19" t="str">
        <f t="shared" ca="1" si="39"/>
        <v>INDCDEFFMT-66</v>
      </c>
      <c r="N398" s="23" t="str">
        <f t="shared" ca="1" si="40"/>
        <v>Chemical industry Saving Tech-Heat Medium Temp. up to 150C 6.6y</v>
      </c>
      <c r="O398" s="23" t="s">
        <v>32</v>
      </c>
      <c r="P398" s="23" t="s">
        <v>33</v>
      </c>
      <c r="Q398" s="23"/>
      <c r="R398" s="23"/>
      <c r="S398" s="19" t="s">
        <v>34</v>
      </c>
      <c r="V398" s="16" t="str">
        <f t="shared" ca="1" si="42"/>
        <v>CD</v>
      </c>
      <c r="W398" s="14" t="str">
        <f t="shared" ca="1" si="42"/>
        <v>Chemical industry</v>
      </c>
      <c r="X398" s="3" t="str">
        <f>'EE investment costs'!D447</f>
        <v>MT-66</v>
      </c>
      <c r="Y398" s="3" t="str">
        <f>'EE investment costs'!E447</f>
        <v>Heat Medium Temp. up to 150C</v>
      </c>
      <c r="AC398" s="123">
        <f>'EE investment costs'!C447</f>
        <v>6.6</v>
      </c>
      <c r="AD398" s="22"/>
    </row>
    <row r="399" spans="2:30">
      <c r="B399" s="14" t="str">
        <f t="shared" ca="1" si="38"/>
        <v>INDCDEFFHT-66</v>
      </c>
      <c r="C399" s="15" t="str">
        <f t="shared" ca="1" si="37"/>
        <v>ICDHT</v>
      </c>
      <c r="D399" s="16">
        <f>'EE investment costs'!$F$15</f>
        <v>2016</v>
      </c>
      <c r="E399" s="14">
        <f>VLOOKUP(X399,'EE investment costs'!$D$56:$R$656,15,0)</f>
        <v>5.008</v>
      </c>
      <c r="F399" s="17">
        <f ca="1">INDEX('EE investment costs'!$D$56:$R$656,MATCH(X399,'EE investment costs'!$D$56:$D$656,0),MATCH($V$8,'EE investment costs'!$D$56:$R$56,0))</f>
        <v>641.81008164575769</v>
      </c>
      <c r="I399" s="18">
        <v>1</v>
      </c>
      <c r="J399" s="18">
        <v>1</v>
      </c>
      <c r="K399" s="14">
        <f t="shared" ca="1" si="41"/>
        <v>6</v>
      </c>
      <c r="M399" s="19" t="str">
        <f t="shared" ca="1" si="39"/>
        <v>INDCDEFFHT-66</v>
      </c>
      <c r="N399" s="23" t="str">
        <f t="shared" ca="1" si="40"/>
        <v>Chemical industry Saving Tech-Heat High Temp. over 150C 6.6y</v>
      </c>
      <c r="O399" s="23" t="s">
        <v>32</v>
      </c>
      <c r="P399" s="23" t="s">
        <v>33</v>
      </c>
      <c r="Q399" s="23"/>
      <c r="R399" s="23"/>
      <c r="S399" s="19" t="s">
        <v>34</v>
      </c>
      <c r="V399" s="16" t="str">
        <f t="shared" ca="1" si="42"/>
        <v>CD</v>
      </c>
      <c r="W399" s="14" t="str">
        <f t="shared" ca="1" si="42"/>
        <v>Chemical industry</v>
      </c>
      <c r="X399" s="3" t="str">
        <f>'EE investment costs'!D448</f>
        <v>HT-66</v>
      </c>
      <c r="Y399" s="3" t="str">
        <f>'EE investment costs'!E448</f>
        <v>Heat High Temp. over 150C</v>
      </c>
      <c r="AC399" s="123">
        <f>'EE investment costs'!C448</f>
        <v>6.6</v>
      </c>
      <c r="AD399" s="22"/>
    </row>
    <row r="400" spans="2:30">
      <c r="B400" s="14" t="str">
        <f t="shared" ca="1" si="38"/>
        <v>INDCDEFFRH-66</v>
      </c>
      <c r="C400" s="15" t="str">
        <f t="shared" ca="1" si="37"/>
        <v>ICDRH</v>
      </c>
      <c r="D400" s="16">
        <f>'EE investment costs'!$F$15</f>
        <v>2016</v>
      </c>
      <c r="E400" s="14">
        <f>VLOOKUP(X400,'EE investment costs'!$D$56:$R$656,15,0)</f>
        <v>16.485333333333337</v>
      </c>
      <c r="F400" s="17">
        <f ca="1">INDEX('EE investment costs'!$D$56:$R$656,MATCH(X400,'EE investment costs'!$D$56:$D$656,0),MATCH($V$8,'EE investment costs'!$D$56:$R$56,0))</f>
        <v>1184.3883276672416</v>
      </c>
      <c r="I400" s="18">
        <v>1</v>
      </c>
      <c r="J400" s="18">
        <v>1</v>
      </c>
      <c r="K400" s="14">
        <f t="shared" ca="1" si="41"/>
        <v>1</v>
      </c>
      <c r="M400" s="19" t="str">
        <f t="shared" ca="1" si="39"/>
        <v>INDCDEFFRH-66</v>
      </c>
      <c r="N400" s="23" t="str">
        <f t="shared" ca="1" si="40"/>
        <v>Chemical industry Saving Tech-Heat Room Heat 6.6y</v>
      </c>
      <c r="O400" s="23" t="s">
        <v>32</v>
      </c>
      <c r="P400" s="23" t="s">
        <v>33</v>
      </c>
      <c r="Q400" s="23"/>
      <c r="R400" s="23"/>
      <c r="S400" s="19" t="s">
        <v>34</v>
      </c>
      <c r="V400" s="16" t="str">
        <f t="shared" ca="1" si="42"/>
        <v>CD</v>
      </c>
      <c r="W400" s="14" t="str">
        <f t="shared" ca="1" si="42"/>
        <v>Chemical industry</v>
      </c>
      <c r="X400" s="3" t="str">
        <f>'EE investment costs'!D449</f>
        <v>RH-66</v>
      </c>
      <c r="Y400" s="3" t="str">
        <f>'EE investment costs'!E449</f>
        <v>Heat Room Heat</v>
      </c>
      <c r="AC400" s="123">
        <f>'EE investment costs'!C449</f>
        <v>6.6</v>
      </c>
      <c r="AD400" s="22"/>
    </row>
    <row r="401" spans="2:30">
      <c r="B401" s="14" t="str">
        <f t="shared" ca="1" si="38"/>
        <v>INDCDEFFLA-66</v>
      </c>
      <c r="C401" s="15" t="str">
        <f t="shared" ca="1" si="37"/>
        <v>ICDLA</v>
      </c>
      <c r="D401" s="16">
        <f>'EE investment costs'!$F$15</f>
        <v>2016</v>
      </c>
      <c r="E401" s="14">
        <f>VLOOKUP(X401,'EE investment costs'!$D$56:$R$656,15,0)</f>
        <v>4.2488666666666672</v>
      </c>
      <c r="F401" s="17">
        <f ca="1">INDEX('EE investment costs'!$D$56:$R$656,MATCH(X401,'EE investment costs'!$D$56:$D$656,0),MATCH($V$8,'EE investment costs'!$D$56:$R$56,0))</f>
        <v>1973.297753179861</v>
      </c>
      <c r="I401" s="18">
        <v>1</v>
      </c>
      <c r="J401" s="18">
        <v>1</v>
      </c>
      <c r="K401" s="14">
        <f t="shared" ca="1" si="41"/>
        <v>0</v>
      </c>
      <c r="M401" s="19" t="str">
        <f t="shared" ca="1" si="39"/>
        <v>INDCDEFFLA-66</v>
      </c>
      <c r="N401" s="23" t="str">
        <f t="shared" ca="1" si="40"/>
        <v>Chemical industry Saving Tech-Light 6.6y</v>
      </c>
      <c r="O401" s="23" t="s">
        <v>32</v>
      </c>
      <c r="P401" s="23" t="s">
        <v>33</v>
      </c>
      <c r="Q401" s="23"/>
      <c r="R401" s="23"/>
      <c r="S401" s="19" t="s">
        <v>34</v>
      </c>
      <c r="V401" s="16" t="str">
        <f t="shared" ca="1" si="42"/>
        <v>CD</v>
      </c>
      <c r="W401" s="14" t="str">
        <f t="shared" ca="1" si="42"/>
        <v>Chemical industry</v>
      </c>
      <c r="X401" s="3" t="str">
        <f>'EE investment costs'!D450</f>
        <v>LA-66</v>
      </c>
      <c r="Y401" s="3" t="str">
        <f>'EE investment costs'!E450</f>
        <v>Light</v>
      </c>
      <c r="AC401" s="123">
        <f>'EE investment costs'!C450</f>
        <v>6.6</v>
      </c>
      <c r="AD401" s="22"/>
    </row>
    <row r="402" spans="2:30">
      <c r="B402" s="14" t="str">
        <f t="shared" ca="1" si="38"/>
        <v>INDCDEFFEM-66</v>
      </c>
      <c r="C402" s="15" t="str">
        <f t="shared" ca="1" si="37"/>
        <v>ICDEM</v>
      </c>
      <c r="D402" s="16">
        <f>'EE investment costs'!$F$15</f>
        <v>2016</v>
      </c>
      <c r="E402" s="14">
        <f>VLOOKUP(X402,'EE investment costs'!$D$56:$R$656,15,0)</f>
        <v>4.4613100000000001</v>
      </c>
      <c r="F402" s="17">
        <f ca="1">INDEX('EE investment costs'!$D$56:$R$656,MATCH(X402,'EE investment costs'!$D$56:$D$656,0),MATCH($V$8,'EE investment costs'!$D$56:$R$56,0))</f>
        <v>2156.2920917592305</v>
      </c>
      <c r="I402" s="18">
        <v>1</v>
      </c>
      <c r="J402" s="18">
        <v>1</v>
      </c>
      <c r="K402" s="14">
        <f t="shared" ca="1" si="41"/>
        <v>0</v>
      </c>
      <c r="M402" s="19" t="str">
        <f t="shared" ca="1" si="39"/>
        <v>INDCDEFFEM-66</v>
      </c>
      <c r="N402" s="23" t="str">
        <f t="shared" ca="1" si="40"/>
        <v>Chemical industry Saving Tech-Electric Motors 6.6y</v>
      </c>
      <c r="O402" s="23" t="s">
        <v>32</v>
      </c>
      <c r="P402" s="23" t="s">
        <v>33</v>
      </c>
      <c r="Q402" s="23"/>
      <c r="R402" s="23"/>
      <c r="S402" s="19" t="s">
        <v>34</v>
      </c>
      <c r="V402" s="16" t="str">
        <f t="shared" ca="1" si="42"/>
        <v>CD</v>
      </c>
      <c r="W402" s="14" t="str">
        <f t="shared" ca="1" si="42"/>
        <v>Chemical industry</v>
      </c>
      <c r="X402" s="3" t="str">
        <f>'EE investment costs'!D451</f>
        <v>EM-66</v>
      </c>
      <c r="Y402" s="3" t="str">
        <f>'EE investment costs'!E451</f>
        <v>Electric Motors</v>
      </c>
      <c r="AC402" s="123">
        <f>'EE investment costs'!C451</f>
        <v>6.6</v>
      </c>
      <c r="AD402" s="22"/>
    </row>
    <row r="403" spans="2:30">
      <c r="B403" s="14" t="str">
        <f t="shared" ca="1" si="38"/>
        <v>INDCDEFFTF-66</v>
      </c>
      <c r="C403" s="15" t="str">
        <f t="shared" ca="1" si="37"/>
        <v>ICDTF</v>
      </c>
      <c r="D403" s="16">
        <f>'EE investment costs'!$F$15</f>
        <v>2016</v>
      </c>
      <c r="E403" s="14">
        <f>VLOOKUP(X403,'EE investment costs'!$D$56:$R$656,15,0)</f>
        <v>17.166666666666664</v>
      </c>
      <c r="F403" s="17">
        <f ca="1">INDEX('EE investment costs'!$D$56:$R$656,MATCH(X403,'EE investment costs'!$D$56:$D$656,0),MATCH($V$8,'EE investment costs'!$D$56:$R$56,0))</f>
        <v>969.7848646100208</v>
      </c>
      <c r="I403" s="18">
        <v>1</v>
      </c>
      <c r="J403" s="18">
        <v>1</v>
      </c>
      <c r="K403" s="14">
        <f t="shared" ca="1" si="41"/>
        <v>3</v>
      </c>
      <c r="M403" s="19" t="str">
        <f t="shared" ca="1" si="39"/>
        <v>INDCDEFFTF-66</v>
      </c>
      <c r="N403" s="23" t="str">
        <f t="shared" ca="1" si="40"/>
        <v>Chemical industry Saving Tech-Haulage Tractors, Trucks, Fishing boats 6.6y</v>
      </c>
      <c r="O403" s="23" t="s">
        <v>32</v>
      </c>
      <c r="P403" s="23" t="s">
        <v>33</v>
      </c>
      <c r="Q403" s="23"/>
      <c r="R403" s="23"/>
      <c r="S403" s="19" t="s">
        <v>34</v>
      </c>
      <c r="V403" s="16" t="str">
        <f t="shared" ca="1" si="42"/>
        <v>CD</v>
      </c>
      <c r="W403" s="14" t="str">
        <f t="shared" ca="1" si="42"/>
        <v>Chemical industry</v>
      </c>
      <c r="X403" s="3" t="str">
        <f>'EE investment costs'!D452</f>
        <v>TF-66</v>
      </c>
      <c r="Y403" s="3" t="str">
        <f>'EE investment costs'!E452</f>
        <v>Haulage Tractors, Trucks, Fishing boats</v>
      </c>
      <c r="AC403" s="123">
        <f>'EE investment costs'!C452</f>
        <v>6.6</v>
      </c>
      <c r="AD403" s="22"/>
    </row>
    <row r="404" spans="2:30">
      <c r="B404" s="14" t="str">
        <f t="shared" ca="1" si="38"/>
        <v>INDCDEFFMT-67</v>
      </c>
      <c r="C404" s="15" t="str">
        <f t="shared" ca="1" si="37"/>
        <v>ICDMT</v>
      </c>
      <c r="D404" s="16">
        <f>'EE investment costs'!$F$15</f>
        <v>2016</v>
      </c>
      <c r="E404" s="14">
        <f>VLOOKUP(X404,'EE investment costs'!$D$56:$R$656,15,0)</f>
        <v>6.27</v>
      </c>
      <c r="F404" s="17">
        <f ca="1">INDEX('EE investment costs'!$D$56:$R$656,MATCH(X404,'EE investment costs'!$D$56:$D$656,0),MATCH($V$8,'EE investment costs'!$D$56:$R$56,0))</f>
        <v>871.97101150039202</v>
      </c>
      <c r="I404" s="18">
        <v>1</v>
      </c>
      <c r="J404" s="18">
        <v>1</v>
      </c>
      <c r="K404" s="14">
        <f t="shared" ca="1" si="41"/>
        <v>4</v>
      </c>
      <c r="M404" s="19" t="str">
        <f t="shared" ca="1" si="39"/>
        <v>INDCDEFFMT-67</v>
      </c>
      <c r="N404" s="23" t="str">
        <f t="shared" ca="1" si="40"/>
        <v>Chemical industry Saving Tech-Heat Medium Temp. up to 150C 6.7y</v>
      </c>
      <c r="O404" s="23" t="s">
        <v>32</v>
      </c>
      <c r="P404" s="23" t="s">
        <v>33</v>
      </c>
      <c r="Q404" s="23"/>
      <c r="R404" s="23"/>
      <c r="S404" s="19" t="s">
        <v>34</v>
      </c>
      <c r="V404" s="16" t="str">
        <f t="shared" ca="1" si="42"/>
        <v>CD</v>
      </c>
      <c r="W404" s="14" t="str">
        <f t="shared" ca="1" si="42"/>
        <v>Chemical industry</v>
      </c>
      <c r="X404" s="3" t="str">
        <f>'EE investment costs'!D453</f>
        <v>MT-67</v>
      </c>
      <c r="Y404" s="3" t="str">
        <f>'EE investment costs'!E453</f>
        <v>Heat Medium Temp. up to 150C</v>
      </c>
      <c r="AC404" s="123">
        <f>'EE investment costs'!C453</f>
        <v>6.7</v>
      </c>
      <c r="AD404" s="22"/>
    </row>
    <row r="405" spans="2:30">
      <c r="B405" s="14" t="str">
        <f t="shared" ca="1" si="38"/>
        <v>INDCDEFFHT-67</v>
      </c>
      <c r="C405" s="15" t="str">
        <f t="shared" ca="1" si="37"/>
        <v>ICDHT</v>
      </c>
      <c r="D405" s="16">
        <f>'EE investment costs'!$F$15</f>
        <v>2016</v>
      </c>
      <c r="E405" s="14">
        <f>VLOOKUP(X405,'EE investment costs'!$D$56:$R$656,15,0)</f>
        <v>5.016</v>
      </c>
      <c r="F405" s="17">
        <f ca="1">INDEX('EE investment costs'!$D$56:$R$656,MATCH(X405,'EE investment costs'!$D$56:$D$656,0),MATCH($V$8,'EE investment costs'!$D$56:$R$56,0))</f>
        <v>648.19444266640119</v>
      </c>
      <c r="I405" s="18">
        <v>1</v>
      </c>
      <c r="J405" s="18">
        <v>1</v>
      </c>
      <c r="K405" s="14">
        <f t="shared" ca="1" si="41"/>
        <v>6</v>
      </c>
      <c r="M405" s="19" t="str">
        <f t="shared" ca="1" si="39"/>
        <v>INDCDEFFHT-67</v>
      </c>
      <c r="N405" s="23" t="str">
        <f t="shared" ca="1" si="40"/>
        <v>Chemical industry Saving Tech-Heat High Temp. over 150C 6.7y</v>
      </c>
      <c r="O405" s="23" t="s">
        <v>32</v>
      </c>
      <c r="P405" s="23" t="s">
        <v>33</v>
      </c>
      <c r="Q405" s="23"/>
      <c r="R405" s="23"/>
      <c r="S405" s="19" t="s">
        <v>34</v>
      </c>
      <c r="V405" s="16" t="str">
        <f t="shared" ca="1" si="42"/>
        <v>CD</v>
      </c>
      <c r="W405" s="14" t="str">
        <f t="shared" ca="1" si="42"/>
        <v>Chemical industry</v>
      </c>
      <c r="X405" s="3" t="str">
        <f>'EE investment costs'!D454</f>
        <v>HT-67</v>
      </c>
      <c r="Y405" s="3" t="str">
        <f>'EE investment costs'!E454</f>
        <v>Heat High Temp. over 150C</v>
      </c>
      <c r="AC405" s="123">
        <f>'EE investment costs'!C454</f>
        <v>6.7</v>
      </c>
      <c r="AD405" s="22"/>
    </row>
    <row r="406" spans="2:30">
      <c r="B406" s="14" t="str">
        <f t="shared" ca="1" si="38"/>
        <v>INDCDEFFRH-67</v>
      </c>
      <c r="C406" s="15" t="str">
        <f t="shared" ca="1" si="37"/>
        <v>ICDRH</v>
      </c>
      <c r="D406" s="16">
        <f>'EE investment costs'!$F$15</f>
        <v>2016</v>
      </c>
      <c r="E406" s="14">
        <f>VLOOKUP(X406,'EE investment costs'!$D$56:$R$656,15,0)</f>
        <v>16.504000000000001</v>
      </c>
      <c r="F406" s="17">
        <f ca="1">INDEX('EE investment costs'!$D$56:$R$656,MATCH(X406,'EE investment costs'!$D$56:$D$656,0),MATCH($V$8,'EE investment costs'!$D$56:$R$56,0))</f>
        <v>1222.5944027532817</v>
      </c>
      <c r="I406" s="18">
        <v>1</v>
      </c>
      <c r="J406" s="18">
        <v>1</v>
      </c>
      <c r="K406" s="14">
        <f t="shared" ca="1" si="41"/>
        <v>0</v>
      </c>
      <c r="M406" s="19" t="str">
        <f t="shared" ca="1" si="39"/>
        <v>INDCDEFFRH-67</v>
      </c>
      <c r="N406" s="23" t="str">
        <f t="shared" ca="1" si="40"/>
        <v>Chemical industry Saving Tech-Heat Room Heat 6.7y</v>
      </c>
      <c r="O406" s="23" t="s">
        <v>32</v>
      </c>
      <c r="P406" s="23" t="s">
        <v>33</v>
      </c>
      <c r="Q406" s="23"/>
      <c r="R406" s="23"/>
      <c r="S406" s="19" t="s">
        <v>34</v>
      </c>
      <c r="V406" s="16" t="str">
        <f t="shared" ca="1" si="42"/>
        <v>CD</v>
      </c>
      <c r="W406" s="14" t="str">
        <f t="shared" ca="1" si="42"/>
        <v>Chemical industry</v>
      </c>
      <c r="X406" s="3" t="str">
        <f>'EE investment costs'!D455</f>
        <v>RH-67</v>
      </c>
      <c r="Y406" s="3" t="str">
        <f>'EE investment costs'!E455</f>
        <v>Heat Room Heat</v>
      </c>
      <c r="AC406" s="123">
        <f>'EE investment costs'!C455</f>
        <v>6.7</v>
      </c>
      <c r="AD406" s="22"/>
    </row>
    <row r="407" spans="2:30">
      <c r="B407" s="14" t="str">
        <f t="shared" ca="1" si="38"/>
        <v>INDCDEFFLA-67</v>
      </c>
      <c r="C407" s="15" t="str">
        <f t="shared" ca="1" si="37"/>
        <v>ICDLA</v>
      </c>
      <c r="D407" s="16">
        <f>'EE investment costs'!$F$15</f>
        <v>2016</v>
      </c>
      <c r="E407" s="14">
        <f>VLOOKUP(X407,'EE investment costs'!$D$56:$R$656,15,0)</f>
        <v>4.2619000000000007</v>
      </c>
      <c r="F407" s="17">
        <f ca="1">INDEX('EE investment costs'!$D$56:$R$656,MATCH(X407,'EE investment costs'!$D$56:$D$656,0),MATCH($V$8,'EE investment costs'!$D$56:$R$56,0))</f>
        <v>1988.6843764737173</v>
      </c>
      <c r="I407" s="18">
        <v>1</v>
      </c>
      <c r="J407" s="18">
        <v>1</v>
      </c>
      <c r="K407" s="14">
        <f t="shared" ca="1" si="41"/>
        <v>0</v>
      </c>
      <c r="M407" s="19" t="str">
        <f t="shared" ca="1" si="39"/>
        <v>INDCDEFFLA-67</v>
      </c>
      <c r="N407" s="23" t="str">
        <f t="shared" ca="1" si="40"/>
        <v>Chemical industry Saving Tech-Light 6.7y</v>
      </c>
      <c r="O407" s="23" t="s">
        <v>32</v>
      </c>
      <c r="P407" s="23" t="s">
        <v>33</v>
      </c>
      <c r="Q407" s="23"/>
      <c r="R407" s="23"/>
      <c r="S407" s="19" t="s">
        <v>34</v>
      </c>
      <c r="V407" s="16" t="str">
        <f t="shared" ca="1" si="42"/>
        <v>CD</v>
      </c>
      <c r="W407" s="14" t="str">
        <f t="shared" ca="1" si="42"/>
        <v>Chemical industry</v>
      </c>
      <c r="X407" s="3" t="str">
        <f>'EE investment costs'!D456</f>
        <v>LA-67</v>
      </c>
      <c r="Y407" s="3" t="str">
        <f>'EE investment costs'!E456</f>
        <v>Light</v>
      </c>
      <c r="AC407" s="123">
        <f>'EE investment costs'!C456</f>
        <v>6.7</v>
      </c>
      <c r="AD407" s="22"/>
    </row>
    <row r="408" spans="2:30">
      <c r="B408" s="14" t="str">
        <f t="shared" ca="1" si="38"/>
        <v>INDCDEFFEM-67</v>
      </c>
      <c r="C408" s="15" t="str">
        <f t="shared" ca="1" si="37"/>
        <v>ICDEM</v>
      </c>
      <c r="D408" s="16">
        <f>'EE investment costs'!$F$15</f>
        <v>2016</v>
      </c>
      <c r="E408" s="14">
        <f>VLOOKUP(X408,'EE investment costs'!$D$56:$R$656,15,0)</f>
        <v>4.4749949999999998</v>
      </c>
      <c r="F408" s="17">
        <f ca="1">INDEX('EE investment costs'!$D$56:$R$656,MATCH(X408,'EE investment costs'!$D$56:$D$656,0),MATCH($V$8,'EE investment costs'!$D$56:$R$56,0))</f>
        <v>2179.1917460913128</v>
      </c>
      <c r="I408" s="18">
        <v>1</v>
      </c>
      <c r="J408" s="18">
        <v>1</v>
      </c>
      <c r="K408" s="14">
        <f t="shared" ca="1" si="41"/>
        <v>0</v>
      </c>
      <c r="M408" s="19" t="str">
        <f t="shared" ca="1" si="39"/>
        <v>INDCDEFFEM-67</v>
      </c>
      <c r="N408" s="23" t="str">
        <f t="shared" ca="1" si="40"/>
        <v>Chemical industry Saving Tech-Electric Motors 6.7y</v>
      </c>
      <c r="O408" s="23" t="s">
        <v>32</v>
      </c>
      <c r="P408" s="23" t="s">
        <v>33</v>
      </c>
      <c r="Q408" s="23"/>
      <c r="R408" s="23"/>
      <c r="S408" s="19" t="s">
        <v>34</v>
      </c>
      <c r="V408" s="16" t="str">
        <f t="shared" ca="1" si="42"/>
        <v>CD</v>
      </c>
      <c r="W408" s="14" t="str">
        <f t="shared" ca="1" si="42"/>
        <v>Chemical industry</v>
      </c>
      <c r="X408" s="3" t="str">
        <f>'EE investment costs'!D457</f>
        <v>EM-67</v>
      </c>
      <c r="Y408" s="3" t="str">
        <f>'EE investment costs'!E457</f>
        <v>Electric Motors</v>
      </c>
      <c r="AC408" s="123">
        <f>'EE investment costs'!C457</f>
        <v>6.7</v>
      </c>
      <c r="AD408" s="22"/>
    </row>
    <row r="409" spans="2:30">
      <c r="B409" s="14" t="str">
        <f t="shared" ca="1" si="38"/>
        <v>INDCDEFFTF-67</v>
      </c>
      <c r="C409" s="15" t="str">
        <f t="shared" ca="1" si="37"/>
        <v>ICDTF</v>
      </c>
      <c r="D409" s="16">
        <f>'EE investment costs'!$F$15</f>
        <v>2016</v>
      </c>
      <c r="E409" s="14">
        <f>VLOOKUP(X409,'EE investment costs'!$D$56:$R$656,15,0)</f>
        <v>17.25</v>
      </c>
      <c r="F409" s="17">
        <f ca="1">INDEX('EE investment costs'!$D$56:$R$656,MATCH(X409,'EE investment costs'!$D$56:$D$656,0),MATCH($V$8,'EE investment costs'!$D$56:$R$56,0))</f>
        <v>984.47857467986978</v>
      </c>
      <c r="I409" s="18">
        <v>1</v>
      </c>
      <c r="J409" s="18">
        <v>1</v>
      </c>
      <c r="K409" s="14">
        <f t="shared" ca="1" si="41"/>
        <v>3</v>
      </c>
      <c r="M409" s="19" t="str">
        <f t="shared" ca="1" si="39"/>
        <v>INDCDEFFTF-67</v>
      </c>
      <c r="N409" s="23" t="str">
        <f t="shared" ca="1" si="40"/>
        <v>Chemical industry Saving Tech-Haulage Tractors, Trucks, Fishing boats 6.7y</v>
      </c>
      <c r="O409" s="23" t="s">
        <v>32</v>
      </c>
      <c r="P409" s="23" t="s">
        <v>33</v>
      </c>
      <c r="Q409" s="23"/>
      <c r="R409" s="23"/>
      <c r="S409" s="19" t="s">
        <v>34</v>
      </c>
      <c r="V409" s="16" t="str">
        <f t="shared" ca="1" si="42"/>
        <v>CD</v>
      </c>
      <c r="W409" s="14" t="str">
        <f t="shared" ca="1" si="42"/>
        <v>Chemical industry</v>
      </c>
      <c r="X409" s="3" t="str">
        <f>'EE investment costs'!D458</f>
        <v>TF-67</v>
      </c>
      <c r="Y409" s="3" t="str">
        <f>'EE investment costs'!E458</f>
        <v>Haulage Tractors, Trucks, Fishing boats</v>
      </c>
      <c r="AC409" s="123">
        <f>'EE investment costs'!C458</f>
        <v>6.7</v>
      </c>
      <c r="AD409" s="22"/>
    </row>
    <row r="410" spans="2:30">
      <c r="B410" s="14" t="str">
        <f t="shared" ca="1" si="38"/>
        <v>INDCDEFFMT-68</v>
      </c>
      <c r="C410" s="15" t="str">
        <f t="shared" ca="1" si="37"/>
        <v>ICDMT</v>
      </c>
      <c r="D410" s="16">
        <f>'EE investment costs'!$F$15</f>
        <v>2016</v>
      </c>
      <c r="E410" s="14">
        <f>VLOOKUP(X410,'EE investment costs'!$D$56:$R$656,15,0)</f>
        <v>6.2799999999999994</v>
      </c>
      <c r="F410" s="17">
        <f ca="1">INDEX('EE investment costs'!$D$56:$R$656,MATCH(X410,'EE investment costs'!$D$56:$D$656,0),MATCH($V$8,'EE investment costs'!$D$56:$R$56,0))</f>
        <v>882.30709599540364</v>
      </c>
      <c r="I410" s="18">
        <v>1</v>
      </c>
      <c r="J410" s="18">
        <v>1</v>
      </c>
      <c r="K410" s="14">
        <f t="shared" ca="1" si="41"/>
        <v>4</v>
      </c>
      <c r="M410" s="19" t="str">
        <f t="shared" ca="1" si="39"/>
        <v>INDCDEFFMT-68</v>
      </c>
      <c r="N410" s="23" t="str">
        <f t="shared" ca="1" si="40"/>
        <v>Chemical industry Saving Tech-Heat Medium Temp. up to 150C 6.8y</v>
      </c>
      <c r="O410" s="23" t="s">
        <v>32</v>
      </c>
      <c r="P410" s="23" t="s">
        <v>33</v>
      </c>
      <c r="Q410" s="23"/>
      <c r="R410" s="23"/>
      <c r="S410" s="19" t="s">
        <v>34</v>
      </c>
      <c r="V410" s="16" t="str">
        <f t="shared" ca="1" si="42"/>
        <v>CD</v>
      </c>
      <c r="W410" s="14" t="str">
        <f t="shared" ca="1" si="42"/>
        <v>Chemical industry</v>
      </c>
      <c r="X410" s="3" t="str">
        <f>'EE investment costs'!D459</f>
        <v>MT-68</v>
      </c>
      <c r="Y410" s="3" t="str">
        <f>'EE investment costs'!E459</f>
        <v>Heat Medium Temp. up to 150C</v>
      </c>
      <c r="AC410" s="123">
        <f>'EE investment costs'!C459</f>
        <v>6.8</v>
      </c>
      <c r="AD410" s="22"/>
    </row>
    <row r="411" spans="2:30">
      <c r="B411" s="14" t="str">
        <f t="shared" ca="1" si="38"/>
        <v>INDCDEFFHT-68</v>
      </c>
      <c r="C411" s="15" t="str">
        <f t="shared" ca="1" si="37"/>
        <v>ICDHT</v>
      </c>
      <c r="D411" s="16">
        <f>'EE investment costs'!$F$15</f>
        <v>2016</v>
      </c>
      <c r="E411" s="14">
        <f>VLOOKUP(X411,'EE investment costs'!$D$56:$R$656,15,0)</f>
        <v>5.024</v>
      </c>
      <c r="F411" s="17">
        <f ca="1">INDEX('EE investment costs'!$D$56:$R$656,MATCH(X411,'EE investment costs'!$D$56:$D$656,0),MATCH($V$8,'EE investment costs'!$D$56:$R$56,0))</f>
        <v>654.57880368704468</v>
      </c>
      <c r="I411" s="18">
        <v>1</v>
      </c>
      <c r="J411" s="18">
        <v>1</v>
      </c>
      <c r="K411" s="14">
        <f t="shared" ca="1" si="41"/>
        <v>6</v>
      </c>
      <c r="M411" s="19" t="str">
        <f t="shared" ca="1" si="39"/>
        <v>INDCDEFFHT-68</v>
      </c>
      <c r="N411" s="23" t="str">
        <f t="shared" ca="1" si="40"/>
        <v>Chemical industry Saving Tech-Heat High Temp. over 150C 6.8y</v>
      </c>
      <c r="O411" s="23" t="s">
        <v>32</v>
      </c>
      <c r="P411" s="23" t="s">
        <v>33</v>
      </c>
      <c r="Q411" s="23"/>
      <c r="R411" s="23"/>
      <c r="S411" s="19" t="s">
        <v>34</v>
      </c>
      <c r="V411" s="16" t="str">
        <f t="shared" ca="1" si="42"/>
        <v>CD</v>
      </c>
      <c r="W411" s="14" t="str">
        <f t="shared" ca="1" si="42"/>
        <v>Chemical industry</v>
      </c>
      <c r="X411" s="3" t="str">
        <f>'EE investment costs'!D460</f>
        <v>HT-68</v>
      </c>
      <c r="Y411" s="3" t="str">
        <f>'EE investment costs'!E460</f>
        <v>Heat High Temp. over 150C</v>
      </c>
      <c r="AC411" s="123">
        <f>'EE investment costs'!C460</f>
        <v>6.8</v>
      </c>
      <c r="AD411" s="22"/>
    </row>
    <row r="412" spans="2:30">
      <c r="B412" s="14" t="str">
        <f t="shared" ca="1" si="38"/>
        <v>INDCDEFFRH-68</v>
      </c>
      <c r="C412" s="15" t="str">
        <f t="shared" ca="1" si="37"/>
        <v>ICDRH</v>
      </c>
      <c r="D412" s="16">
        <f>'EE investment costs'!$F$15</f>
        <v>2016</v>
      </c>
      <c r="E412" s="14">
        <f>VLOOKUP(X412,'EE investment costs'!$D$56:$R$656,15,0)</f>
        <v>16.522666666666669</v>
      </c>
      <c r="F412" s="17">
        <f ca="1">INDEX('EE investment costs'!$D$56:$R$656,MATCH(X412,'EE investment costs'!$D$56:$D$656,0),MATCH($V$8,'EE investment costs'!$D$56:$R$56,0))</f>
        <v>1260.8004778393217</v>
      </c>
      <c r="I412" s="18">
        <v>1</v>
      </c>
      <c r="J412" s="18">
        <v>1</v>
      </c>
      <c r="K412" s="14">
        <f t="shared" ca="1" si="41"/>
        <v>0</v>
      </c>
      <c r="M412" s="19" t="str">
        <f t="shared" ca="1" si="39"/>
        <v>INDCDEFFRH-68</v>
      </c>
      <c r="N412" s="23" t="str">
        <f t="shared" ca="1" si="40"/>
        <v>Chemical industry Saving Tech-Heat Room Heat 6.8y</v>
      </c>
      <c r="O412" s="23" t="s">
        <v>32</v>
      </c>
      <c r="P412" s="23" t="s">
        <v>33</v>
      </c>
      <c r="Q412" s="23"/>
      <c r="R412" s="23"/>
      <c r="S412" s="19" t="s">
        <v>34</v>
      </c>
      <c r="V412" s="16" t="str">
        <f t="shared" ca="1" si="42"/>
        <v>CD</v>
      </c>
      <c r="W412" s="14" t="str">
        <f t="shared" ca="1" si="42"/>
        <v>Chemical industry</v>
      </c>
      <c r="X412" s="3" t="str">
        <f>'EE investment costs'!D461</f>
        <v>RH-68</v>
      </c>
      <c r="Y412" s="3" t="str">
        <f>'EE investment costs'!E461</f>
        <v>Heat Room Heat</v>
      </c>
      <c r="AC412" s="123">
        <f>'EE investment costs'!C461</f>
        <v>6.8</v>
      </c>
      <c r="AD412" s="22"/>
    </row>
    <row r="413" spans="2:30">
      <c r="B413" s="14" t="str">
        <f t="shared" ca="1" si="38"/>
        <v>INDCDEFFLA-68</v>
      </c>
      <c r="C413" s="15" t="str">
        <f t="shared" ca="1" si="37"/>
        <v>ICDLA</v>
      </c>
      <c r="D413" s="16">
        <f>'EE investment costs'!$F$15</f>
        <v>2016</v>
      </c>
      <c r="E413" s="14">
        <f>VLOOKUP(X413,'EE investment costs'!$D$56:$R$656,15,0)</f>
        <v>4.2749333333333333</v>
      </c>
      <c r="F413" s="17">
        <f ca="1">INDEX('EE investment costs'!$D$56:$R$656,MATCH(X413,'EE investment costs'!$D$56:$D$656,0),MATCH($V$8,'EE investment costs'!$D$56:$R$56,0))</f>
        <v>2004.0709997675738</v>
      </c>
      <c r="I413" s="18">
        <v>1</v>
      </c>
      <c r="J413" s="18">
        <v>1</v>
      </c>
      <c r="K413" s="14">
        <f t="shared" ca="1" si="41"/>
        <v>0</v>
      </c>
      <c r="M413" s="19" t="str">
        <f t="shared" ca="1" si="39"/>
        <v>INDCDEFFLA-68</v>
      </c>
      <c r="N413" s="23" t="str">
        <f t="shared" ca="1" si="40"/>
        <v>Chemical industry Saving Tech-Light 6.8y</v>
      </c>
      <c r="O413" s="23" t="s">
        <v>32</v>
      </c>
      <c r="P413" s="23" t="s">
        <v>33</v>
      </c>
      <c r="Q413" s="23"/>
      <c r="R413" s="23"/>
      <c r="S413" s="19" t="s">
        <v>34</v>
      </c>
      <c r="V413" s="16" t="str">
        <f t="shared" ca="1" si="42"/>
        <v>CD</v>
      </c>
      <c r="W413" s="14" t="str">
        <f t="shared" ca="1" si="42"/>
        <v>Chemical industry</v>
      </c>
      <c r="X413" s="3" t="str">
        <f>'EE investment costs'!D462</f>
        <v>LA-68</v>
      </c>
      <c r="Y413" s="3" t="str">
        <f>'EE investment costs'!E462</f>
        <v>Light</v>
      </c>
      <c r="AC413" s="123">
        <f>'EE investment costs'!C462</f>
        <v>6.8</v>
      </c>
      <c r="AD413" s="22"/>
    </row>
    <row r="414" spans="2:30">
      <c r="B414" s="14" t="str">
        <f t="shared" ca="1" si="38"/>
        <v>INDCDEFFEM-68</v>
      </c>
      <c r="C414" s="15" t="str">
        <f t="shared" ca="1" si="37"/>
        <v>ICDEM</v>
      </c>
      <c r="D414" s="16">
        <f>'EE investment costs'!$F$15</f>
        <v>2016</v>
      </c>
      <c r="E414" s="14">
        <f>VLOOKUP(X414,'EE investment costs'!$D$56:$R$656,15,0)</f>
        <v>4.4886799999999996</v>
      </c>
      <c r="F414" s="17">
        <f ca="1">INDEX('EE investment costs'!$D$56:$R$656,MATCH(X414,'EE investment costs'!$D$56:$D$656,0),MATCH($V$8,'EE investment costs'!$D$56:$R$56,0))</f>
        <v>2202.0914004233946</v>
      </c>
      <c r="I414" s="18">
        <v>1</v>
      </c>
      <c r="J414" s="18">
        <v>1</v>
      </c>
      <c r="K414" s="14">
        <f t="shared" ca="1" si="41"/>
        <v>0</v>
      </c>
      <c r="M414" s="19" t="str">
        <f t="shared" ca="1" si="39"/>
        <v>INDCDEFFEM-68</v>
      </c>
      <c r="N414" s="23" t="str">
        <f t="shared" ca="1" si="40"/>
        <v>Chemical industry Saving Tech-Electric Motors 6.8y</v>
      </c>
      <c r="O414" s="23" t="s">
        <v>32</v>
      </c>
      <c r="P414" s="23" t="s">
        <v>33</v>
      </c>
      <c r="Q414" s="23"/>
      <c r="R414" s="23"/>
      <c r="S414" s="19" t="s">
        <v>34</v>
      </c>
      <c r="V414" s="16" t="str">
        <f t="shared" ca="1" si="42"/>
        <v>CD</v>
      </c>
      <c r="W414" s="14" t="str">
        <f t="shared" ca="1" si="42"/>
        <v>Chemical industry</v>
      </c>
      <c r="X414" s="3" t="str">
        <f>'EE investment costs'!D463</f>
        <v>EM-68</v>
      </c>
      <c r="Y414" s="3" t="str">
        <f>'EE investment costs'!E463</f>
        <v>Electric Motors</v>
      </c>
      <c r="AC414" s="123">
        <f>'EE investment costs'!C463</f>
        <v>6.8</v>
      </c>
      <c r="AD414" s="22"/>
    </row>
    <row r="415" spans="2:30">
      <c r="B415" s="14" t="str">
        <f t="shared" ca="1" si="38"/>
        <v>INDCDEFFTF-68</v>
      </c>
      <c r="C415" s="15" t="str">
        <f t="shared" ca="1" si="37"/>
        <v>ICDTF</v>
      </c>
      <c r="D415" s="16">
        <f>'EE investment costs'!$F$15</f>
        <v>2016</v>
      </c>
      <c r="E415" s="14">
        <f>VLOOKUP(X415,'EE investment costs'!$D$56:$R$656,15,0)</f>
        <v>17.333333333333332</v>
      </c>
      <c r="F415" s="17">
        <f ca="1">INDEX('EE investment costs'!$D$56:$R$656,MATCH(X415,'EE investment costs'!$D$56:$D$656,0),MATCH($V$8,'EE investment costs'!$D$56:$R$56,0))</f>
        <v>999.17228474971841</v>
      </c>
      <c r="I415" s="18">
        <v>1</v>
      </c>
      <c r="J415" s="18">
        <v>1</v>
      </c>
      <c r="K415" s="14">
        <f t="shared" ca="1" si="41"/>
        <v>3</v>
      </c>
      <c r="M415" s="19" t="str">
        <f t="shared" ca="1" si="39"/>
        <v>INDCDEFFTF-68</v>
      </c>
      <c r="N415" s="23" t="str">
        <f t="shared" ca="1" si="40"/>
        <v>Chemical industry Saving Tech-Haulage Tractors, Trucks, Fishing boats 6.8y</v>
      </c>
      <c r="O415" s="23" t="s">
        <v>32</v>
      </c>
      <c r="P415" s="23" t="s">
        <v>33</v>
      </c>
      <c r="Q415" s="23"/>
      <c r="R415" s="23"/>
      <c r="S415" s="19" t="s">
        <v>34</v>
      </c>
      <c r="V415" s="16" t="str">
        <f t="shared" ca="1" si="42"/>
        <v>CD</v>
      </c>
      <c r="W415" s="14" t="str">
        <f t="shared" ca="1" si="42"/>
        <v>Chemical industry</v>
      </c>
      <c r="X415" s="3" t="str">
        <f>'EE investment costs'!D464</f>
        <v>TF-68</v>
      </c>
      <c r="Y415" s="3" t="str">
        <f>'EE investment costs'!E464</f>
        <v>Haulage Tractors, Trucks, Fishing boats</v>
      </c>
      <c r="AC415" s="123">
        <f>'EE investment costs'!C464</f>
        <v>6.8</v>
      </c>
      <c r="AD415" s="22"/>
    </row>
    <row r="416" spans="2:30">
      <c r="B416" s="14" t="str">
        <f t="shared" ca="1" si="38"/>
        <v>INDCDEFFMT-69</v>
      </c>
      <c r="C416" s="15" t="str">
        <f t="shared" ca="1" si="37"/>
        <v>ICDMT</v>
      </c>
      <c r="D416" s="16">
        <f>'EE investment costs'!$F$15</f>
        <v>2016</v>
      </c>
      <c r="E416" s="14">
        <f>VLOOKUP(X416,'EE investment costs'!$D$56:$R$656,15,0)</f>
        <v>6.29</v>
      </c>
      <c r="F416" s="17">
        <f ca="1">INDEX('EE investment costs'!$D$56:$R$656,MATCH(X416,'EE investment costs'!$D$56:$D$656,0),MATCH($V$8,'EE investment costs'!$D$56:$R$56,0))</f>
        <v>892.64318049041503</v>
      </c>
      <c r="I416" s="18">
        <v>1</v>
      </c>
      <c r="J416" s="18">
        <v>1</v>
      </c>
      <c r="K416" s="14">
        <f t="shared" ca="1" si="41"/>
        <v>4</v>
      </c>
      <c r="M416" s="19" t="str">
        <f t="shared" ca="1" si="39"/>
        <v>INDCDEFFMT-69</v>
      </c>
      <c r="N416" s="23" t="str">
        <f t="shared" ca="1" si="40"/>
        <v>Chemical industry Saving Tech-Heat Medium Temp. up to 150C 6.9y</v>
      </c>
      <c r="O416" s="23" t="s">
        <v>32</v>
      </c>
      <c r="P416" s="23" t="s">
        <v>33</v>
      </c>
      <c r="Q416" s="23"/>
      <c r="R416" s="23"/>
      <c r="S416" s="19" t="s">
        <v>34</v>
      </c>
      <c r="V416" s="16" t="str">
        <f t="shared" ca="1" si="42"/>
        <v>CD</v>
      </c>
      <c r="W416" s="14" t="str">
        <f t="shared" ca="1" si="42"/>
        <v>Chemical industry</v>
      </c>
      <c r="X416" s="3" t="str">
        <f>'EE investment costs'!D465</f>
        <v>MT-69</v>
      </c>
      <c r="Y416" s="3" t="str">
        <f>'EE investment costs'!E465</f>
        <v>Heat Medium Temp. up to 150C</v>
      </c>
      <c r="AC416" s="123">
        <f>'EE investment costs'!C465</f>
        <v>6.9</v>
      </c>
      <c r="AD416" s="22"/>
    </row>
    <row r="417" spans="2:30">
      <c r="B417" s="14" t="str">
        <f t="shared" ca="1" si="38"/>
        <v>INDCDEFFHT-69</v>
      </c>
      <c r="C417" s="15" t="str">
        <f t="shared" ca="1" si="37"/>
        <v>ICDHT</v>
      </c>
      <c r="D417" s="16">
        <f>'EE investment costs'!$F$15</f>
        <v>2016</v>
      </c>
      <c r="E417" s="14">
        <f>VLOOKUP(X417,'EE investment costs'!$D$56:$R$656,15,0)</f>
        <v>5.032</v>
      </c>
      <c r="F417" s="17">
        <f ca="1">INDEX('EE investment costs'!$D$56:$R$656,MATCH(X417,'EE investment costs'!$D$56:$D$656,0),MATCH($V$8,'EE investment costs'!$D$56:$R$56,0))</f>
        <v>660.96316470768818</v>
      </c>
      <c r="I417" s="18">
        <v>1</v>
      </c>
      <c r="J417" s="18">
        <v>1</v>
      </c>
      <c r="K417" s="14">
        <f t="shared" ca="1" si="41"/>
        <v>6</v>
      </c>
      <c r="M417" s="19" t="str">
        <f t="shared" ca="1" si="39"/>
        <v>INDCDEFFHT-69</v>
      </c>
      <c r="N417" s="23" t="str">
        <f t="shared" ca="1" si="40"/>
        <v>Chemical industry Saving Tech-Heat High Temp. over 150C 6.9y</v>
      </c>
      <c r="O417" s="23" t="s">
        <v>32</v>
      </c>
      <c r="P417" s="23" t="s">
        <v>33</v>
      </c>
      <c r="Q417" s="23"/>
      <c r="R417" s="23"/>
      <c r="S417" s="19" t="s">
        <v>34</v>
      </c>
      <c r="V417" s="16" t="str">
        <f t="shared" ca="1" si="42"/>
        <v>CD</v>
      </c>
      <c r="W417" s="14" t="str">
        <f t="shared" ca="1" si="42"/>
        <v>Chemical industry</v>
      </c>
      <c r="X417" s="3" t="str">
        <f>'EE investment costs'!D466</f>
        <v>HT-69</v>
      </c>
      <c r="Y417" s="3" t="str">
        <f>'EE investment costs'!E466</f>
        <v>Heat High Temp. over 150C</v>
      </c>
      <c r="AC417" s="123">
        <f>'EE investment costs'!C466</f>
        <v>6.9</v>
      </c>
      <c r="AD417" s="22"/>
    </row>
    <row r="418" spans="2:30">
      <c r="B418" s="14" t="str">
        <f t="shared" ca="1" si="38"/>
        <v>INDCDEFFRH-69</v>
      </c>
      <c r="C418" s="15" t="str">
        <f t="shared" ca="1" si="37"/>
        <v>ICDRH</v>
      </c>
      <c r="D418" s="16">
        <f>'EE investment costs'!$F$15</f>
        <v>2016</v>
      </c>
      <c r="E418" s="14">
        <f>VLOOKUP(X418,'EE investment costs'!$D$56:$R$656,15,0)</f>
        <v>16.541333333333334</v>
      </c>
      <c r="F418" s="17">
        <f ca="1">INDEX('EE investment costs'!$D$56:$R$656,MATCH(X418,'EE investment costs'!$D$56:$D$656,0),MATCH($V$8,'EE investment costs'!$D$56:$R$56,0))</f>
        <v>1299.0065529253625</v>
      </c>
      <c r="I418" s="18">
        <v>1</v>
      </c>
      <c r="J418" s="18">
        <v>1</v>
      </c>
      <c r="K418" s="14">
        <f t="shared" ca="1" si="41"/>
        <v>0</v>
      </c>
      <c r="M418" s="19" t="str">
        <f t="shared" ca="1" si="39"/>
        <v>INDCDEFFRH-69</v>
      </c>
      <c r="N418" s="23" t="str">
        <f t="shared" ca="1" si="40"/>
        <v>Chemical industry Saving Tech-Heat Room Heat 6.9y</v>
      </c>
      <c r="O418" s="23" t="s">
        <v>32</v>
      </c>
      <c r="P418" s="23" t="s">
        <v>33</v>
      </c>
      <c r="Q418" s="23"/>
      <c r="R418" s="23"/>
      <c r="S418" s="19" t="s">
        <v>34</v>
      </c>
      <c r="V418" s="16" t="str">
        <f t="shared" ca="1" si="42"/>
        <v>CD</v>
      </c>
      <c r="W418" s="14" t="str">
        <f t="shared" ca="1" si="42"/>
        <v>Chemical industry</v>
      </c>
      <c r="X418" s="3" t="str">
        <f>'EE investment costs'!D467</f>
        <v>RH-69</v>
      </c>
      <c r="Y418" s="3" t="str">
        <f>'EE investment costs'!E467</f>
        <v>Heat Room Heat</v>
      </c>
      <c r="AC418" s="123">
        <f>'EE investment costs'!C467</f>
        <v>6.9</v>
      </c>
      <c r="AD418" s="22"/>
    </row>
    <row r="419" spans="2:30">
      <c r="B419" s="14" t="str">
        <f t="shared" ca="1" si="38"/>
        <v>INDCDEFFLA-69</v>
      </c>
      <c r="C419" s="15" t="str">
        <f t="shared" ca="1" si="37"/>
        <v>ICDLA</v>
      </c>
      <c r="D419" s="16">
        <f>'EE investment costs'!$F$15</f>
        <v>2016</v>
      </c>
      <c r="E419" s="14">
        <f>VLOOKUP(X419,'EE investment costs'!$D$56:$R$656,15,0)</f>
        <v>4.2879666666666667</v>
      </c>
      <c r="F419" s="17">
        <f ca="1">INDEX('EE investment costs'!$D$56:$R$656,MATCH(X419,'EE investment costs'!$D$56:$D$656,0),MATCH($V$8,'EE investment costs'!$D$56:$R$56,0))</f>
        <v>2019.4576230614302</v>
      </c>
      <c r="I419" s="18">
        <v>1</v>
      </c>
      <c r="J419" s="18">
        <v>1</v>
      </c>
      <c r="K419" s="14">
        <f t="shared" ca="1" si="41"/>
        <v>0</v>
      </c>
      <c r="M419" s="19" t="str">
        <f t="shared" ca="1" si="39"/>
        <v>INDCDEFFLA-69</v>
      </c>
      <c r="N419" s="23" t="str">
        <f t="shared" ca="1" si="40"/>
        <v>Chemical industry Saving Tech-Light 6.9y</v>
      </c>
      <c r="O419" s="23" t="s">
        <v>32</v>
      </c>
      <c r="P419" s="23" t="s">
        <v>33</v>
      </c>
      <c r="Q419" s="23"/>
      <c r="R419" s="23"/>
      <c r="S419" s="19" t="s">
        <v>34</v>
      </c>
      <c r="V419" s="16" t="str">
        <f t="shared" ca="1" si="42"/>
        <v>CD</v>
      </c>
      <c r="W419" s="14" t="str">
        <f t="shared" ca="1" si="42"/>
        <v>Chemical industry</v>
      </c>
      <c r="X419" s="3" t="str">
        <f>'EE investment costs'!D468</f>
        <v>LA-69</v>
      </c>
      <c r="Y419" s="3" t="str">
        <f>'EE investment costs'!E468</f>
        <v>Light</v>
      </c>
      <c r="AC419" s="123">
        <f>'EE investment costs'!C468</f>
        <v>6.9</v>
      </c>
      <c r="AD419" s="22"/>
    </row>
    <row r="420" spans="2:30">
      <c r="B420" s="14" t="str">
        <f t="shared" ca="1" si="38"/>
        <v>INDCDEFFEM-69</v>
      </c>
      <c r="C420" s="15" t="str">
        <f t="shared" ca="1" si="37"/>
        <v>ICDEM</v>
      </c>
      <c r="D420" s="16">
        <f>'EE investment costs'!$F$15</f>
        <v>2016</v>
      </c>
      <c r="E420" s="14">
        <f>VLOOKUP(X420,'EE investment costs'!$D$56:$R$656,15,0)</f>
        <v>4.5023650000000002</v>
      </c>
      <c r="F420" s="17">
        <f ca="1">INDEX('EE investment costs'!$D$56:$R$656,MATCH(X420,'EE investment costs'!$D$56:$D$656,0),MATCH($V$8,'EE investment costs'!$D$56:$R$56,0))</f>
        <v>2224.9910547554769</v>
      </c>
      <c r="I420" s="18">
        <v>1</v>
      </c>
      <c r="J420" s="18">
        <v>1</v>
      </c>
      <c r="K420" s="14">
        <f t="shared" ca="1" si="41"/>
        <v>0</v>
      </c>
      <c r="M420" s="19" t="str">
        <f t="shared" ca="1" si="39"/>
        <v>INDCDEFFEM-69</v>
      </c>
      <c r="N420" s="23" t="str">
        <f t="shared" ca="1" si="40"/>
        <v>Chemical industry Saving Tech-Electric Motors 6.9y</v>
      </c>
      <c r="O420" s="23" t="s">
        <v>32</v>
      </c>
      <c r="P420" s="23" t="s">
        <v>33</v>
      </c>
      <c r="Q420" s="23"/>
      <c r="R420" s="23"/>
      <c r="S420" s="19" t="s">
        <v>34</v>
      </c>
      <c r="V420" s="16" t="str">
        <f t="shared" ca="1" si="42"/>
        <v>CD</v>
      </c>
      <c r="W420" s="14" t="str">
        <f t="shared" ca="1" si="42"/>
        <v>Chemical industry</v>
      </c>
      <c r="X420" s="3" t="str">
        <f>'EE investment costs'!D469</f>
        <v>EM-69</v>
      </c>
      <c r="Y420" s="3" t="str">
        <f>'EE investment costs'!E469</f>
        <v>Electric Motors</v>
      </c>
      <c r="AC420" s="123">
        <f>'EE investment costs'!C469</f>
        <v>6.9</v>
      </c>
      <c r="AD420" s="22"/>
    </row>
    <row r="421" spans="2:30">
      <c r="B421" s="14" t="str">
        <f t="shared" ca="1" si="38"/>
        <v>INDCDEFFTF-69</v>
      </c>
      <c r="C421" s="15" t="str">
        <f t="shared" ca="1" si="37"/>
        <v>ICDTF</v>
      </c>
      <c r="D421" s="16">
        <f>'EE investment costs'!$F$15</f>
        <v>2016</v>
      </c>
      <c r="E421" s="14">
        <f>VLOOKUP(X421,'EE investment costs'!$D$56:$R$656,15,0)</f>
        <v>17.416666666666664</v>
      </c>
      <c r="F421" s="17">
        <f ca="1">INDEX('EE investment costs'!$D$56:$R$656,MATCH(X421,'EE investment costs'!$D$56:$D$656,0),MATCH($V$8,'EE investment costs'!$D$56:$R$56,0))</f>
        <v>1013.8659948195673</v>
      </c>
      <c r="I421" s="18">
        <v>1</v>
      </c>
      <c r="J421" s="18">
        <v>1</v>
      </c>
      <c r="K421" s="14">
        <f t="shared" ca="1" si="41"/>
        <v>2</v>
      </c>
      <c r="M421" s="19" t="str">
        <f t="shared" ca="1" si="39"/>
        <v>INDCDEFFTF-69</v>
      </c>
      <c r="N421" s="23" t="str">
        <f t="shared" ca="1" si="40"/>
        <v>Chemical industry Saving Tech-Haulage Tractors, Trucks, Fishing boats 6.9y</v>
      </c>
      <c r="O421" s="23" t="s">
        <v>32</v>
      </c>
      <c r="P421" s="23" t="s">
        <v>33</v>
      </c>
      <c r="Q421" s="23"/>
      <c r="R421" s="23"/>
      <c r="S421" s="19" t="s">
        <v>34</v>
      </c>
      <c r="V421" s="16" t="str">
        <f t="shared" ca="1" si="42"/>
        <v>CD</v>
      </c>
      <c r="W421" s="14" t="str">
        <f t="shared" ca="1" si="42"/>
        <v>Chemical industry</v>
      </c>
      <c r="X421" s="3" t="str">
        <f>'EE investment costs'!D470</f>
        <v>TF-69</v>
      </c>
      <c r="Y421" s="3" t="str">
        <f>'EE investment costs'!E470</f>
        <v>Haulage Tractors, Trucks, Fishing boats</v>
      </c>
      <c r="AC421" s="123">
        <f>'EE investment costs'!C470</f>
        <v>6.9</v>
      </c>
      <c r="AD421" s="22"/>
    </row>
    <row r="422" spans="2:30">
      <c r="B422" s="14" t="str">
        <f t="shared" ca="1" si="38"/>
        <v>INDCDEFFMT-70</v>
      </c>
      <c r="C422" s="15" t="str">
        <f t="shared" ca="1" si="37"/>
        <v>ICDMT</v>
      </c>
      <c r="D422" s="16">
        <f>'EE investment costs'!$F$15</f>
        <v>2016</v>
      </c>
      <c r="E422" s="14">
        <f>VLOOKUP(X422,'EE investment costs'!$D$56:$R$656,15,0)</f>
        <v>6.3</v>
      </c>
      <c r="F422" s="17">
        <f ca="1">INDEX('EE investment costs'!$D$56:$R$656,MATCH(X422,'EE investment costs'!$D$56:$D$656,0),MATCH($V$8,'EE investment costs'!$D$56:$R$56,0))</f>
        <v>902.97926498542665</v>
      </c>
      <c r="I422" s="18">
        <v>1</v>
      </c>
      <c r="J422" s="18">
        <v>1</v>
      </c>
      <c r="K422" s="14">
        <f t="shared" ca="1" si="41"/>
        <v>3</v>
      </c>
      <c r="M422" s="19" t="str">
        <f t="shared" ca="1" si="39"/>
        <v>INDCDEFFMT-70</v>
      </c>
      <c r="N422" s="23" t="str">
        <f t="shared" ca="1" si="40"/>
        <v>Chemical industry Saving Tech-Heat Medium Temp. up to 150C 7y</v>
      </c>
      <c r="O422" s="23" t="s">
        <v>32</v>
      </c>
      <c r="P422" s="23" t="s">
        <v>33</v>
      </c>
      <c r="Q422" s="23"/>
      <c r="R422" s="23"/>
      <c r="S422" s="19" t="s">
        <v>34</v>
      </c>
      <c r="V422" s="16" t="str">
        <f t="shared" ca="1" si="42"/>
        <v>CD</v>
      </c>
      <c r="W422" s="14" t="str">
        <f t="shared" ca="1" si="42"/>
        <v>Chemical industry</v>
      </c>
      <c r="X422" s="3" t="str">
        <f>'EE investment costs'!D471</f>
        <v>MT-70</v>
      </c>
      <c r="Y422" s="3" t="str">
        <f>'EE investment costs'!E471</f>
        <v>Heat Medium Temp. up to 150C</v>
      </c>
      <c r="AC422" s="123">
        <f>'EE investment costs'!C471</f>
        <v>7</v>
      </c>
      <c r="AD422" s="22"/>
    </row>
    <row r="423" spans="2:30">
      <c r="B423" s="14" t="str">
        <f t="shared" ca="1" si="38"/>
        <v>INDCDEFFHT-70</v>
      </c>
      <c r="C423" s="15" t="str">
        <f t="shared" ca="1" si="37"/>
        <v>ICDHT</v>
      </c>
      <c r="D423" s="16">
        <f>'EE investment costs'!$F$15</f>
        <v>2016</v>
      </c>
      <c r="E423" s="14">
        <f>VLOOKUP(X423,'EE investment costs'!$D$56:$R$656,15,0)</f>
        <v>5.04</v>
      </c>
      <c r="F423" s="17">
        <f ca="1">INDEX('EE investment costs'!$D$56:$R$656,MATCH(X423,'EE investment costs'!$D$56:$D$656,0),MATCH($V$8,'EE investment costs'!$D$56:$R$56,0))</f>
        <v>667.34752572833145</v>
      </c>
      <c r="I423" s="18">
        <v>1</v>
      </c>
      <c r="J423" s="18">
        <v>1</v>
      </c>
      <c r="K423" s="14">
        <f t="shared" ca="1" si="41"/>
        <v>6</v>
      </c>
      <c r="M423" s="19" t="str">
        <f t="shared" ca="1" si="39"/>
        <v>INDCDEFFHT-70</v>
      </c>
      <c r="N423" s="23" t="str">
        <f t="shared" ca="1" si="40"/>
        <v>Chemical industry Saving Tech-Heat High Temp. over 150C 7y</v>
      </c>
      <c r="O423" s="23" t="s">
        <v>32</v>
      </c>
      <c r="P423" s="23" t="s">
        <v>33</v>
      </c>
      <c r="Q423" s="23"/>
      <c r="R423" s="23"/>
      <c r="S423" s="19" t="s">
        <v>34</v>
      </c>
      <c r="V423" s="16" t="str">
        <f t="shared" ca="1" si="42"/>
        <v>CD</v>
      </c>
      <c r="W423" s="14" t="str">
        <f t="shared" ca="1" si="42"/>
        <v>Chemical industry</v>
      </c>
      <c r="X423" s="3" t="str">
        <f>'EE investment costs'!D472</f>
        <v>HT-70</v>
      </c>
      <c r="Y423" s="3" t="str">
        <f>'EE investment costs'!E472</f>
        <v>Heat High Temp. over 150C</v>
      </c>
      <c r="AC423" s="123">
        <f>'EE investment costs'!C472</f>
        <v>7</v>
      </c>
      <c r="AD423" s="22"/>
    </row>
    <row r="424" spans="2:30">
      <c r="B424" s="14" t="str">
        <f t="shared" ca="1" si="38"/>
        <v>INDCDEFFRH-70</v>
      </c>
      <c r="C424" s="15" t="str">
        <f t="shared" ca="1" si="37"/>
        <v>ICDRH</v>
      </c>
      <c r="D424" s="16">
        <f>'EE investment costs'!$F$15</f>
        <v>2016</v>
      </c>
      <c r="E424" s="14">
        <f>VLOOKUP(X424,'EE investment costs'!$D$56:$R$656,15,0)</f>
        <v>16.560000000000002</v>
      </c>
      <c r="F424" s="17">
        <f ca="1">INDEX('EE investment costs'!$D$56:$R$656,MATCH(X424,'EE investment costs'!$D$56:$D$656,0),MATCH($V$8,'EE investment costs'!$D$56:$R$56,0))</f>
        <v>1337.2126280114019</v>
      </c>
      <c r="I424" s="18">
        <v>1</v>
      </c>
      <c r="J424" s="18">
        <v>1</v>
      </c>
      <c r="K424" s="14">
        <f t="shared" ca="1" si="41"/>
        <v>0</v>
      </c>
      <c r="M424" s="19" t="str">
        <f t="shared" ca="1" si="39"/>
        <v>INDCDEFFRH-70</v>
      </c>
      <c r="N424" s="23" t="str">
        <f t="shared" ca="1" si="40"/>
        <v>Chemical industry Saving Tech-Heat Room Heat 7y</v>
      </c>
      <c r="O424" s="23" t="s">
        <v>32</v>
      </c>
      <c r="P424" s="23" t="s">
        <v>33</v>
      </c>
      <c r="Q424" s="23"/>
      <c r="R424" s="23"/>
      <c r="S424" s="19" t="s">
        <v>34</v>
      </c>
      <c r="V424" s="16" t="str">
        <f t="shared" ca="1" si="42"/>
        <v>CD</v>
      </c>
      <c r="W424" s="14" t="str">
        <f t="shared" ca="1" si="42"/>
        <v>Chemical industry</v>
      </c>
      <c r="X424" s="3" t="str">
        <f>'EE investment costs'!D473</f>
        <v>RH-70</v>
      </c>
      <c r="Y424" s="3" t="str">
        <f>'EE investment costs'!E473</f>
        <v>Heat Room Heat</v>
      </c>
      <c r="AC424" s="123">
        <f>'EE investment costs'!C473</f>
        <v>7</v>
      </c>
      <c r="AD424" s="22"/>
    </row>
    <row r="425" spans="2:30">
      <c r="B425" s="14" t="str">
        <f t="shared" ca="1" si="38"/>
        <v>INDCDEFFLA-70</v>
      </c>
      <c r="C425" s="15" t="str">
        <f t="shared" ca="1" si="37"/>
        <v>ICDLA</v>
      </c>
      <c r="D425" s="16">
        <f>'EE investment costs'!$F$15</f>
        <v>2016</v>
      </c>
      <c r="E425" s="14">
        <f>VLOOKUP(X425,'EE investment costs'!$D$56:$R$656,15,0)</f>
        <v>4.3010000000000002</v>
      </c>
      <c r="F425" s="17">
        <f ca="1">INDEX('EE investment costs'!$D$56:$R$656,MATCH(X425,'EE investment costs'!$D$56:$D$656,0),MATCH($V$8,'EE investment costs'!$D$56:$R$56,0))</f>
        <v>2034.8442463552863</v>
      </c>
      <c r="I425" s="18">
        <v>1</v>
      </c>
      <c r="J425" s="18">
        <v>1</v>
      </c>
      <c r="K425" s="14">
        <f t="shared" ca="1" si="41"/>
        <v>0</v>
      </c>
      <c r="M425" s="19" t="str">
        <f t="shared" ca="1" si="39"/>
        <v>INDCDEFFLA-70</v>
      </c>
      <c r="N425" s="23" t="str">
        <f t="shared" ca="1" si="40"/>
        <v>Chemical industry Saving Tech-Light 7y</v>
      </c>
      <c r="O425" s="23" t="s">
        <v>32</v>
      </c>
      <c r="P425" s="23" t="s">
        <v>33</v>
      </c>
      <c r="Q425" s="23"/>
      <c r="R425" s="23"/>
      <c r="S425" s="19" t="s">
        <v>34</v>
      </c>
      <c r="V425" s="16" t="str">
        <f t="shared" ca="1" si="42"/>
        <v>CD</v>
      </c>
      <c r="W425" s="14" t="str">
        <f t="shared" ca="1" si="42"/>
        <v>Chemical industry</v>
      </c>
      <c r="X425" s="3" t="str">
        <f>'EE investment costs'!D474</f>
        <v>LA-70</v>
      </c>
      <c r="Y425" s="3" t="str">
        <f>'EE investment costs'!E474</f>
        <v>Light</v>
      </c>
      <c r="AC425" s="123">
        <f>'EE investment costs'!C474</f>
        <v>7</v>
      </c>
      <c r="AD425" s="22"/>
    </row>
    <row r="426" spans="2:30">
      <c r="B426" s="14" t="str">
        <f t="shared" ca="1" si="38"/>
        <v>INDCDEFFEM-70</v>
      </c>
      <c r="C426" s="15" t="str">
        <f t="shared" ca="1" si="37"/>
        <v>ICDEM</v>
      </c>
      <c r="D426" s="16">
        <f>'EE investment costs'!$F$15</f>
        <v>2016</v>
      </c>
      <c r="E426" s="14">
        <f>VLOOKUP(X426,'EE investment costs'!$D$56:$R$656,15,0)</f>
        <v>4.5160499999999999</v>
      </c>
      <c r="F426" s="17">
        <f ca="1">INDEX('EE investment costs'!$D$56:$R$656,MATCH(X426,'EE investment costs'!$D$56:$D$656,0),MATCH($V$8,'EE investment costs'!$D$56:$R$56,0))</f>
        <v>2247.8907090875587</v>
      </c>
      <c r="I426" s="18">
        <v>1</v>
      </c>
      <c r="J426" s="18">
        <v>1</v>
      </c>
      <c r="K426" s="14">
        <f t="shared" ca="1" si="41"/>
        <v>0</v>
      </c>
      <c r="M426" s="19" t="str">
        <f t="shared" ca="1" si="39"/>
        <v>INDCDEFFEM-70</v>
      </c>
      <c r="N426" s="23" t="str">
        <f t="shared" ca="1" si="40"/>
        <v>Chemical industry Saving Tech-Electric Motors 7y</v>
      </c>
      <c r="O426" s="23" t="s">
        <v>32</v>
      </c>
      <c r="P426" s="23" t="s">
        <v>33</v>
      </c>
      <c r="Q426" s="23"/>
      <c r="R426" s="23"/>
      <c r="S426" s="19" t="s">
        <v>34</v>
      </c>
      <c r="V426" s="16" t="str">
        <f t="shared" ca="1" si="42"/>
        <v>CD</v>
      </c>
      <c r="W426" s="14" t="str">
        <f t="shared" ca="1" si="42"/>
        <v>Chemical industry</v>
      </c>
      <c r="X426" s="3" t="str">
        <f>'EE investment costs'!D475</f>
        <v>EM-70</v>
      </c>
      <c r="Y426" s="3" t="str">
        <f>'EE investment costs'!E475</f>
        <v>Electric Motors</v>
      </c>
      <c r="AC426" s="123">
        <f>'EE investment costs'!C475</f>
        <v>7</v>
      </c>
      <c r="AD426" s="22"/>
    </row>
    <row r="427" spans="2:30" ht="13.5" thickBot="1">
      <c r="B427" s="14" t="str">
        <f t="shared" ca="1" si="38"/>
        <v>INDCDEFFTF-70</v>
      </c>
      <c r="C427" s="15" t="str">
        <f t="shared" ca="1" si="37"/>
        <v>ICDTF</v>
      </c>
      <c r="D427" s="16">
        <f>'EE investment costs'!$F$15</f>
        <v>2016</v>
      </c>
      <c r="E427" s="14">
        <f>VLOOKUP(X427,'EE investment costs'!$D$56:$R$656,15,0)</f>
        <v>17.5</v>
      </c>
      <c r="F427" s="17">
        <f ca="1">INDEX('EE investment costs'!$D$56:$R$656,MATCH(X427,'EE investment costs'!$D$56:$D$656,0),MATCH($V$8,'EE investment costs'!$D$56:$R$56,0))</f>
        <v>1028.559704889416</v>
      </c>
      <c r="I427" s="18">
        <v>1</v>
      </c>
      <c r="J427" s="18">
        <v>1</v>
      </c>
      <c r="K427" s="14">
        <f t="shared" ca="1" si="41"/>
        <v>2</v>
      </c>
      <c r="M427" s="24" t="str">
        <f t="shared" ca="1" si="39"/>
        <v>INDCDEFFTF-70</v>
      </c>
      <c r="N427" s="25" t="str">
        <f t="shared" ca="1" si="40"/>
        <v>Chemical industry Saving Tech-Haulage Tractors, Trucks, Fishing boats 7y</v>
      </c>
      <c r="O427" s="25" t="s">
        <v>32</v>
      </c>
      <c r="P427" s="25" t="s">
        <v>33</v>
      </c>
      <c r="Q427" s="25"/>
      <c r="R427" s="25"/>
      <c r="S427" s="24" t="s">
        <v>34</v>
      </c>
      <c r="V427" s="16" t="str">
        <f t="shared" ca="1" si="42"/>
        <v>CD</v>
      </c>
      <c r="W427" s="14" t="str">
        <f t="shared" ca="1" si="42"/>
        <v>Chemical industry</v>
      </c>
      <c r="X427" s="3" t="str">
        <f>'EE investment costs'!D476</f>
        <v>TF-70</v>
      </c>
      <c r="Y427" s="3" t="str">
        <f>'EE investment costs'!E476</f>
        <v>Haulage Tractors, Trucks, Fishing boats</v>
      </c>
      <c r="AC427" s="123">
        <f>'EE investment costs'!C476</f>
        <v>7</v>
      </c>
      <c r="AD427" s="22"/>
    </row>
    <row r="428" spans="2:30">
      <c r="B428" s="14" t="str">
        <f t="shared" ca="1" si="38"/>
        <v>INDCDEFFMT-71</v>
      </c>
      <c r="C428" s="15" t="str">
        <f ca="1">"I"&amp;MID(B428,4,1)&amp;"D"&amp;MID(B428,9,2)</f>
        <v>ICDMT</v>
      </c>
      <c r="D428" s="16">
        <f>'EE investment costs'!$F$15</f>
        <v>2016</v>
      </c>
      <c r="E428" s="14">
        <f>VLOOKUP(X428,'EE investment costs'!$D$56:$R$656,15,0)</f>
        <v>6.31</v>
      </c>
      <c r="F428" s="17">
        <f ca="1">INDEX('EE investment costs'!$D$56:$R$656,MATCH(X428,'EE investment costs'!$D$56:$D$656,0),MATCH($V$8,'EE investment costs'!$D$56:$R$56,0))</f>
        <v>913.31534948043827</v>
      </c>
      <c r="I428" s="18">
        <v>1</v>
      </c>
      <c r="J428" s="18">
        <v>1</v>
      </c>
      <c r="K428" s="14">
        <f t="shared" ca="1" si="41"/>
        <v>3</v>
      </c>
      <c r="M428" s="20" t="str">
        <f t="shared" ca="1" si="39"/>
        <v>INDCDEFFMT-71</v>
      </c>
      <c r="N428" s="21" t="str">
        <f t="shared" ca="1" si="40"/>
        <v>Chemical industry Saving Tech-Heat Medium Temp. up to 150C 7.1y</v>
      </c>
      <c r="O428" s="21" t="s">
        <v>32</v>
      </c>
      <c r="P428" s="21" t="s">
        <v>33</v>
      </c>
      <c r="Q428" s="21"/>
      <c r="R428" s="21"/>
      <c r="S428" s="20" t="s">
        <v>34</v>
      </c>
      <c r="V428" s="16" t="str">
        <f t="shared" ca="1" si="42"/>
        <v>CD</v>
      </c>
      <c r="W428" s="14" t="str">
        <f t="shared" ca="1" si="42"/>
        <v>Chemical industry</v>
      </c>
      <c r="X428" s="3" t="str">
        <f>'EE investment costs'!D477</f>
        <v>MT-71</v>
      </c>
      <c r="Y428" s="3" t="str">
        <f>'EE investment costs'!E477</f>
        <v>Heat Medium Temp. up to 150C</v>
      </c>
      <c r="AC428" s="123">
        <f>'EE investment costs'!C477</f>
        <v>7.1</v>
      </c>
      <c r="AD428" s="22"/>
    </row>
    <row r="429" spans="2:30">
      <c r="B429" s="14" t="str">
        <f t="shared" ca="1" si="38"/>
        <v>INDCDEFFHT-71</v>
      </c>
      <c r="C429" s="15" t="str">
        <f t="shared" ref="C429:C487" ca="1" si="43">"I"&amp;MID(B429,4,1)&amp;"D"&amp;MID(B429,9,2)</f>
        <v>ICDHT</v>
      </c>
      <c r="D429" s="16">
        <f>'EE investment costs'!$F$15</f>
        <v>2016</v>
      </c>
      <c r="E429" s="14">
        <f>VLOOKUP(X429,'EE investment costs'!$D$56:$R$656,15,0)</f>
        <v>5.048</v>
      </c>
      <c r="F429" s="17">
        <f ca="1">INDEX('EE investment costs'!$D$56:$R$656,MATCH(X429,'EE investment costs'!$D$56:$D$656,0),MATCH($V$8,'EE investment costs'!$D$56:$R$56,0))</f>
        <v>673.73188674897506</v>
      </c>
      <c r="I429" s="18">
        <v>1</v>
      </c>
      <c r="J429" s="18">
        <v>1</v>
      </c>
      <c r="K429" s="14">
        <f t="shared" ca="1" si="41"/>
        <v>6</v>
      </c>
      <c r="M429" s="19" t="str">
        <f t="shared" ca="1" si="39"/>
        <v>INDCDEFFHT-71</v>
      </c>
      <c r="N429" s="23" t="str">
        <f t="shared" ca="1" si="40"/>
        <v>Chemical industry Saving Tech-Heat High Temp. over 150C 7.1y</v>
      </c>
      <c r="O429" s="23" t="s">
        <v>32</v>
      </c>
      <c r="P429" s="23" t="s">
        <v>33</v>
      </c>
      <c r="Q429" s="23"/>
      <c r="R429" s="23"/>
      <c r="S429" s="19" t="s">
        <v>34</v>
      </c>
      <c r="V429" s="16" t="str">
        <f t="shared" ca="1" si="42"/>
        <v>CD</v>
      </c>
      <c r="W429" s="14" t="str">
        <f t="shared" ca="1" si="42"/>
        <v>Chemical industry</v>
      </c>
      <c r="X429" s="3" t="str">
        <f>'EE investment costs'!D478</f>
        <v>HT-71</v>
      </c>
      <c r="Y429" s="3" t="str">
        <f>'EE investment costs'!E478</f>
        <v>Heat High Temp. over 150C</v>
      </c>
      <c r="AC429" s="123">
        <f>'EE investment costs'!C478</f>
        <v>7.1</v>
      </c>
      <c r="AD429" s="22"/>
    </row>
    <row r="430" spans="2:30">
      <c r="B430" s="14" t="str">
        <f t="shared" ca="1" si="38"/>
        <v>INDCDEFFRH-71</v>
      </c>
      <c r="C430" s="15" t="str">
        <f t="shared" ca="1" si="43"/>
        <v>ICDRH</v>
      </c>
      <c r="D430" s="16">
        <f>'EE investment costs'!$F$15</f>
        <v>2016</v>
      </c>
      <c r="E430" s="14">
        <f>VLOOKUP(X430,'EE investment costs'!$D$56:$R$656,15,0)</f>
        <v>16.57866666666667</v>
      </c>
      <c r="F430" s="17">
        <f ca="1">INDEX('EE investment costs'!$D$56:$R$656,MATCH(X430,'EE investment costs'!$D$56:$D$656,0),MATCH($V$8,'EE investment costs'!$D$56:$R$56,0))</f>
        <v>1375.4187030974419</v>
      </c>
      <c r="I430" s="18">
        <v>1</v>
      </c>
      <c r="J430" s="18">
        <v>1</v>
      </c>
      <c r="K430" s="14">
        <f t="shared" ca="1" si="41"/>
        <v>0</v>
      </c>
      <c r="M430" s="19" t="str">
        <f t="shared" ca="1" si="39"/>
        <v>INDCDEFFRH-71</v>
      </c>
      <c r="N430" s="23" t="str">
        <f t="shared" ca="1" si="40"/>
        <v>Chemical industry Saving Tech-Heat Room Heat 7.1y</v>
      </c>
      <c r="O430" s="23" t="s">
        <v>32</v>
      </c>
      <c r="P430" s="23" t="s">
        <v>33</v>
      </c>
      <c r="Q430" s="23"/>
      <c r="R430" s="23"/>
      <c r="S430" s="19" t="s">
        <v>34</v>
      </c>
      <c r="V430" s="16" t="str">
        <f t="shared" ca="1" si="42"/>
        <v>CD</v>
      </c>
      <c r="W430" s="14" t="str">
        <f t="shared" ca="1" si="42"/>
        <v>Chemical industry</v>
      </c>
      <c r="X430" s="3" t="str">
        <f>'EE investment costs'!D479</f>
        <v>RH-71</v>
      </c>
      <c r="Y430" s="3" t="str">
        <f>'EE investment costs'!E479</f>
        <v>Heat Room Heat</v>
      </c>
      <c r="AC430" s="123">
        <f>'EE investment costs'!C479</f>
        <v>7.1</v>
      </c>
      <c r="AD430" s="22"/>
    </row>
    <row r="431" spans="2:30">
      <c r="B431" s="14" t="str">
        <f t="shared" ca="1" si="38"/>
        <v>INDCDEFFLA-71</v>
      </c>
      <c r="C431" s="15" t="str">
        <f t="shared" ca="1" si="43"/>
        <v>ICDLA</v>
      </c>
      <c r="D431" s="16">
        <f>'EE investment costs'!$F$15</f>
        <v>2016</v>
      </c>
      <c r="E431" s="14">
        <f>VLOOKUP(X431,'EE investment costs'!$D$56:$R$656,15,0)</f>
        <v>4.3140333333333336</v>
      </c>
      <c r="F431" s="17">
        <f ca="1">INDEX('EE investment costs'!$D$56:$R$656,MATCH(X431,'EE investment costs'!$D$56:$D$656,0),MATCH($V$8,'EE investment costs'!$D$56:$R$56,0))</f>
        <v>2050.2308696491423</v>
      </c>
      <c r="I431" s="18">
        <v>1</v>
      </c>
      <c r="J431" s="18">
        <v>1</v>
      </c>
      <c r="K431" s="14">
        <f t="shared" ca="1" si="41"/>
        <v>0</v>
      </c>
      <c r="M431" s="19" t="str">
        <f t="shared" ca="1" si="39"/>
        <v>INDCDEFFLA-71</v>
      </c>
      <c r="N431" s="23" t="str">
        <f t="shared" ca="1" si="40"/>
        <v>Chemical industry Saving Tech-Light 7.1y</v>
      </c>
      <c r="O431" s="23" t="s">
        <v>32</v>
      </c>
      <c r="P431" s="23" t="s">
        <v>33</v>
      </c>
      <c r="Q431" s="23"/>
      <c r="R431" s="23"/>
      <c r="S431" s="19" t="s">
        <v>34</v>
      </c>
      <c r="V431" s="16" t="str">
        <f t="shared" ca="1" si="42"/>
        <v>CD</v>
      </c>
      <c r="W431" s="14" t="str">
        <f t="shared" ca="1" si="42"/>
        <v>Chemical industry</v>
      </c>
      <c r="X431" s="3" t="str">
        <f>'EE investment costs'!D480</f>
        <v>LA-71</v>
      </c>
      <c r="Y431" s="3" t="str">
        <f>'EE investment costs'!E480</f>
        <v>Light</v>
      </c>
      <c r="AC431" s="123">
        <f>'EE investment costs'!C480</f>
        <v>7.1</v>
      </c>
      <c r="AD431" s="22"/>
    </row>
    <row r="432" spans="2:30">
      <c r="B432" s="14" t="str">
        <f t="shared" ca="1" si="38"/>
        <v>INDCDEFFEM-71</v>
      </c>
      <c r="C432" s="15" t="str">
        <f t="shared" ca="1" si="43"/>
        <v>ICDEM</v>
      </c>
      <c r="D432" s="16">
        <f>'EE investment costs'!$F$15</f>
        <v>2016</v>
      </c>
      <c r="E432" s="14">
        <f>VLOOKUP(X432,'EE investment costs'!$D$56:$R$656,15,0)</f>
        <v>4.5297349999999996</v>
      </c>
      <c r="F432" s="17">
        <f ca="1">INDEX('EE investment costs'!$D$56:$R$656,MATCH(X432,'EE investment costs'!$D$56:$D$656,0),MATCH($V$8,'EE investment costs'!$D$56:$R$56,0))</f>
        <v>2270.7903634196405</v>
      </c>
      <c r="I432" s="18">
        <v>1</v>
      </c>
      <c r="J432" s="18">
        <v>1</v>
      </c>
      <c r="K432" s="14">
        <f t="shared" ca="1" si="41"/>
        <v>0</v>
      </c>
      <c r="M432" s="19" t="str">
        <f t="shared" ca="1" si="39"/>
        <v>INDCDEFFEM-71</v>
      </c>
      <c r="N432" s="23" t="str">
        <f t="shared" ca="1" si="40"/>
        <v>Chemical industry Saving Tech-Electric Motors 7.1y</v>
      </c>
      <c r="O432" s="23" t="s">
        <v>32</v>
      </c>
      <c r="P432" s="23" t="s">
        <v>33</v>
      </c>
      <c r="Q432" s="23"/>
      <c r="R432" s="23"/>
      <c r="S432" s="19" t="s">
        <v>34</v>
      </c>
      <c r="V432" s="16" t="str">
        <f t="shared" ca="1" si="42"/>
        <v>CD</v>
      </c>
      <c r="W432" s="14" t="str">
        <f t="shared" ca="1" si="42"/>
        <v>Chemical industry</v>
      </c>
      <c r="X432" s="3" t="str">
        <f>'EE investment costs'!D481</f>
        <v>EM-71</v>
      </c>
      <c r="Y432" s="3" t="str">
        <f>'EE investment costs'!E481</f>
        <v>Electric Motors</v>
      </c>
      <c r="AC432" s="123">
        <f>'EE investment costs'!C481</f>
        <v>7.1</v>
      </c>
      <c r="AD432" s="22"/>
    </row>
    <row r="433" spans="2:30">
      <c r="B433" s="14" t="str">
        <f t="shared" ca="1" si="38"/>
        <v>INDCDEFFTF-71</v>
      </c>
      <c r="C433" s="15" t="str">
        <f t="shared" ca="1" si="43"/>
        <v>ICDTF</v>
      </c>
      <c r="D433" s="16">
        <f>'EE investment costs'!$F$15</f>
        <v>2016</v>
      </c>
      <c r="E433" s="14">
        <f>VLOOKUP(X433,'EE investment costs'!$D$56:$R$656,15,0)</f>
        <v>17.583333333333332</v>
      </c>
      <c r="F433" s="17">
        <f ca="1">INDEX('EE investment costs'!$D$56:$R$656,MATCH(X433,'EE investment costs'!$D$56:$D$656,0),MATCH($V$8,'EE investment costs'!$D$56:$R$56,0))</f>
        <v>1043.2534149592648</v>
      </c>
      <c r="I433" s="18">
        <v>1</v>
      </c>
      <c r="J433" s="18">
        <v>1</v>
      </c>
      <c r="K433" s="14">
        <f t="shared" ca="1" si="41"/>
        <v>2</v>
      </c>
      <c r="M433" s="19" t="str">
        <f t="shared" ca="1" si="39"/>
        <v>INDCDEFFTF-71</v>
      </c>
      <c r="N433" s="23" t="str">
        <f t="shared" ca="1" si="40"/>
        <v>Chemical industry Saving Tech-Haulage Tractors, Trucks, Fishing boats 7.1y</v>
      </c>
      <c r="O433" s="23" t="s">
        <v>32</v>
      </c>
      <c r="P433" s="23" t="s">
        <v>33</v>
      </c>
      <c r="Q433" s="23"/>
      <c r="R433" s="23"/>
      <c r="S433" s="19" t="s">
        <v>34</v>
      </c>
      <c r="V433" s="16" t="str">
        <f t="shared" ca="1" si="42"/>
        <v>CD</v>
      </c>
      <c r="W433" s="14" t="str">
        <f t="shared" ca="1" si="42"/>
        <v>Chemical industry</v>
      </c>
      <c r="X433" s="3" t="str">
        <f>'EE investment costs'!D482</f>
        <v>TF-71</v>
      </c>
      <c r="Y433" s="3" t="str">
        <f>'EE investment costs'!E482</f>
        <v>Haulage Tractors, Trucks, Fishing boats</v>
      </c>
      <c r="AC433" s="123">
        <f>'EE investment costs'!C482</f>
        <v>7.1</v>
      </c>
      <c r="AD433" s="22"/>
    </row>
    <row r="434" spans="2:30">
      <c r="B434" s="14" t="str">
        <f t="shared" ca="1" si="38"/>
        <v>INDCDEFFMT-72</v>
      </c>
      <c r="C434" s="15" t="str">
        <f t="shared" ca="1" si="43"/>
        <v>ICDMT</v>
      </c>
      <c r="D434" s="16">
        <f>'EE investment costs'!$F$15</f>
        <v>2016</v>
      </c>
      <c r="E434" s="14">
        <f>VLOOKUP(X434,'EE investment costs'!$D$56:$R$656,15,0)</f>
        <v>6.32</v>
      </c>
      <c r="F434" s="17">
        <f ca="1">INDEX('EE investment costs'!$D$56:$R$656,MATCH(X434,'EE investment costs'!$D$56:$D$656,0),MATCH($V$8,'EE investment costs'!$D$56:$R$56,0))</f>
        <v>923.65143397544989</v>
      </c>
      <c r="I434" s="18">
        <v>1</v>
      </c>
      <c r="J434" s="18">
        <v>1</v>
      </c>
      <c r="K434" s="14">
        <f t="shared" ca="1" si="41"/>
        <v>3</v>
      </c>
      <c r="M434" s="19" t="str">
        <f t="shared" ca="1" si="39"/>
        <v>INDCDEFFMT-72</v>
      </c>
      <c r="N434" s="23" t="str">
        <f t="shared" ca="1" si="40"/>
        <v>Chemical industry Saving Tech-Heat Medium Temp. up to 150C 7.2y</v>
      </c>
      <c r="O434" s="23" t="s">
        <v>32</v>
      </c>
      <c r="P434" s="23" t="s">
        <v>33</v>
      </c>
      <c r="Q434" s="23"/>
      <c r="R434" s="23"/>
      <c r="S434" s="19" t="s">
        <v>34</v>
      </c>
      <c r="V434" s="16" t="str">
        <f t="shared" ca="1" si="42"/>
        <v>CD</v>
      </c>
      <c r="W434" s="14" t="str">
        <f t="shared" ca="1" si="42"/>
        <v>Chemical industry</v>
      </c>
      <c r="X434" s="3" t="str">
        <f>'EE investment costs'!D483</f>
        <v>MT-72</v>
      </c>
      <c r="Y434" s="3" t="str">
        <f>'EE investment costs'!E483</f>
        <v>Heat Medium Temp. up to 150C</v>
      </c>
      <c r="AC434" s="123">
        <f>'EE investment costs'!C483</f>
        <v>7.2</v>
      </c>
      <c r="AD434" s="22"/>
    </row>
    <row r="435" spans="2:30">
      <c r="B435" s="14" t="str">
        <f t="shared" ca="1" si="38"/>
        <v>INDCDEFFHT-72</v>
      </c>
      <c r="C435" s="15" t="str">
        <f t="shared" ca="1" si="43"/>
        <v>ICDHT</v>
      </c>
      <c r="D435" s="16">
        <f>'EE investment costs'!$F$15</f>
        <v>2016</v>
      </c>
      <c r="E435" s="14">
        <f>VLOOKUP(X435,'EE investment costs'!$D$56:$R$656,15,0)</f>
        <v>5.056</v>
      </c>
      <c r="F435" s="17">
        <f ca="1">INDEX('EE investment costs'!$D$56:$R$656,MATCH(X435,'EE investment costs'!$D$56:$D$656,0),MATCH($V$8,'EE investment costs'!$D$56:$R$56,0))</f>
        <v>680.11624776961844</v>
      </c>
      <c r="I435" s="18">
        <v>1</v>
      </c>
      <c r="J435" s="18">
        <v>1</v>
      </c>
      <c r="K435" s="14">
        <f t="shared" ca="1" si="41"/>
        <v>6</v>
      </c>
      <c r="M435" s="19" t="str">
        <f t="shared" ca="1" si="39"/>
        <v>INDCDEFFHT-72</v>
      </c>
      <c r="N435" s="23" t="str">
        <f t="shared" ca="1" si="40"/>
        <v>Chemical industry Saving Tech-Heat High Temp. over 150C 7.2y</v>
      </c>
      <c r="O435" s="23" t="s">
        <v>32</v>
      </c>
      <c r="P435" s="23" t="s">
        <v>33</v>
      </c>
      <c r="Q435" s="23"/>
      <c r="R435" s="23"/>
      <c r="S435" s="19" t="s">
        <v>34</v>
      </c>
      <c r="V435" s="16" t="str">
        <f t="shared" ca="1" si="42"/>
        <v>CD</v>
      </c>
      <c r="W435" s="14" t="str">
        <f t="shared" ca="1" si="42"/>
        <v>Chemical industry</v>
      </c>
      <c r="X435" s="3" t="str">
        <f>'EE investment costs'!D484</f>
        <v>HT-72</v>
      </c>
      <c r="Y435" s="3" t="str">
        <f>'EE investment costs'!E484</f>
        <v>Heat High Temp. over 150C</v>
      </c>
      <c r="AC435" s="123">
        <f>'EE investment costs'!C484</f>
        <v>7.2</v>
      </c>
      <c r="AD435" s="22"/>
    </row>
    <row r="436" spans="2:30">
      <c r="B436" s="14" t="str">
        <f t="shared" ca="1" si="38"/>
        <v>INDCDEFFRH-72</v>
      </c>
      <c r="C436" s="15" t="str">
        <f t="shared" ca="1" si="43"/>
        <v>ICDRH</v>
      </c>
      <c r="D436" s="16">
        <f>'EE investment costs'!$F$15</f>
        <v>2016</v>
      </c>
      <c r="E436" s="14">
        <f>VLOOKUP(X436,'EE investment costs'!$D$56:$R$656,15,0)</f>
        <v>16.597333333333335</v>
      </c>
      <c r="F436" s="17">
        <f ca="1">INDEX('EE investment costs'!$D$56:$R$656,MATCH(X436,'EE investment costs'!$D$56:$D$656,0),MATCH($V$8,'EE investment costs'!$D$56:$R$56,0))</f>
        <v>1413.624778183482</v>
      </c>
      <c r="I436" s="18">
        <v>1</v>
      </c>
      <c r="J436" s="18">
        <v>1</v>
      </c>
      <c r="K436" s="14">
        <f t="shared" ca="1" si="41"/>
        <v>0</v>
      </c>
      <c r="M436" s="19" t="str">
        <f t="shared" ca="1" si="39"/>
        <v>INDCDEFFRH-72</v>
      </c>
      <c r="N436" s="23" t="str">
        <f t="shared" ca="1" si="40"/>
        <v>Chemical industry Saving Tech-Heat Room Heat 7.2y</v>
      </c>
      <c r="O436" s="23" t="s">
        <v>32</v>
      </c>
      <c r="P436" s="23" t="s">
        <v>33</v>
      </c>
      <c r="Q436" s="23"/>
      <c r="R436" s="23"/>
      <c r="S436" s="19" t="s">
        <v>34</v>
      </c>
      <c r="V436" s="16" t="str">
        <f t="shared" ca="1" si="42"/>
        <v>CD</v>
      </c>
      <c r="W436" s="14" t="str">
        <f t="shared" ca="1" si="42"/>
        <v>Chemical industry</v>
      </c>
      <c r="X436" s="3" t="str">
        <f>'EE investment costs'!D485</f>
        <v>RH-72</v>
      </c>
      <c r="Y436" s="3" t="str">
        <f>'EE investment costs'!E485</f>
        <v>Heat Room Heat</v>
      </c>
      <c r="AC436" s="123">
        <f>'EE investment costs'!C485</f>
        <v>7.2</v>
      </c>
      <c r="AD436" s="22"/>
    </row>
    <row r="437" spans="2:30">
      <c r="B437" s="14" t="str">
        <f t="shared" ca="1" si="38"/>
        <v>INDCDEFFLA-72</v>
      </c>
      <c r="C437" s="15" t="str">
        <f t="shared" ca="1" si="43"/>
        <v>ICDLA</v>
      </c>
      <c r="D437" s="16">
        <f>'EE investment costs'!$F$15</f>
        <v>2016</v>
      </c>
      <c r="E437" s="14">
        <f>VLOOKUP(X437,'EE investment costs'!$D$56:$R$656,15,0)</f>
        <v>4.3270666666666671</v>
      </c>
      <c r="F437" s="17">
        <f ca="1">INDEX('EE investment costs'!$D$56:$R$656,MATCH(X437,'EE investment costs'!$D$56:$D$656,0),MATCH($V$8,'EE investment costs'!$D$56:$R$56,0))</f>
        <v>2065.617492942999</v>
      </c>
      <c r="I437" s="18">
        <v>1</v>
      </c>
      <c r="J437" s="18">
        <v>1</v>
      </c>
      <c r="K437" s="14">
        <f t="shared" ca="1" si="41"/>
        <v>0</v>
      </c>
      <c r="M437" s="19" t="str">
        <f t="shared" ca="1" si="39"/>
        <v>INDCDEFFLA-72</v>
      </c>
      <c r="N437" s="23" t="str">
        <f t="shared" ca="1" si="40"/>
        <v>Chemical industry Saving Tech-Light 7.2y</v>
      </c>
      <c r="O437" s="23" t="s">
        <v>32</v>
      </c>
      <c r="P437" s="23" t="s">
        <v>33</v>
      </c>
      <c r="Q437" s="23"/>
      <c r="R437" s="23"/>
      <c r="S437" s="19" t="s">
        <v>34</v>
      </c>
      <c r="V437" s="16" t="str">
        <f t="shared" ca="1" si="42"/>
        <v>CD</v>
      </c>
      <c r="W437" s="14" t="str">
        <f t="shared" ca="1" si="42"/>
        <v>Chemical industry</v>
      </c>
      <c r="X437" s="3" t="str">
        <f>'EE investment costs'!D486</f>
        <v>LA-72</v>
      </c>
      <c r="Y437" s="3" t="str">
        <f>'EE investment costs'!E486</f>
        <v>Light</v>
      </c>
      <c r="AC437" s="123">
        <f>'EE investment costs'!C486</f>
        <v>7.2</v>
      </c>
      <c r="AD437" s="22"/>
    </row>
    <row r="438" spans="2:30">
      <c r="B438" s="14" t="str">
        <f t="shared" ca="1" si="38"/>
        <v>INDCDEFFEM-72</v>
      </c>
      <c r="C438" s="15" t="str">
        <f t="shared" ca="1" si="43"/>
        <v>ICDEM</v>
      </c>
      <c r="D438" s="16">
        <f>'EE investment costs'!$F$15</f>
        <v>2016</v>
      </c>
      <c r="E438" s="14">
        <f>VLOOKUP(X438,'EE investment costs'!$D$56:$R$656,15,0)</f>
        <v>4.5434200000000002</v>
      </c>
      <c r="F438" s="17">
        <f ca="1">INDEX('EE investment costs'!$D$56:$R$656,MATCH(X438,'EE investment costs'!$D$56:$D$656,0),MATCH($V$8,'EE investment costs'!$D$56:$R$56,0))</f>
        <v>2293.6900177517227</v>
      </c>
      <c r="I438" s="18">
        <v>1</v>
      </c>
      <c r="J438" s="18">
        <v>1</v>
      </c>
      <c r="K438" s="14">
        <f t="shared" ca="1" si="41"/>
        <v>0</v>
      </c>
      <c r="M438" s="19" t="str">
        <f t="shared" ca="1" si="39"/>
        <v>INDCDEFFEM-72</v>
      </c>
      <c r="N438" s="23" t="str">
        <f t="shared" ca="1" si="40"/>
        <v>Chemical industry Saving Tech-Electric Motors 7.2y</v>
      </c>
      <c r="O438" s="23" t="s">
        <v>32</v>
      </c>
      <c r="P438" s="23" t="s">
        <v>33</v>
      </c>
      <c r="Q438" s="23"/>
      <c r="R438" s="23"/>
      <c r="S438" s="19" t="s">
        <v>34</v>
      </c>
      <c r="V438" s="16" t="str">
        <f t="shared" ca="1" si="42"/>
        <v>CD</v>
      </c>
      <c r="W438" s="14" t="str">
        <f t="shared" ca="1" si="42"/>
        <v>Chemical industry</v>
      </c>
      <c r="X438" s="3" t="str">
        <f>'EE investment costs'!D487</f>
        <v>EM-72</v>
      </c>
      <c r="Y438" s="3" t="str">
        <f>'EE investment costs'!E487</f>
        <v>Electric Motors</v>
      </c>
      <c r="AC438" s="123">
        <f>'EE investment costs'!C487</f>
        <v>7.2</v>
      </c>
      <c r="AD438" s="22"/>
    </row>
    <row r="439" spans="2:30">
      <c r="B439" s="14" t="str">
        <f t="shared" ca="1" si="38"/>
        <v>INDCDEFFTF-72</v>
      </c>
      <c r="C439" s="15" t="str">
        <f t="shared" ca="1" si="43"/>
        <v>ICDTF</v>
      </c>
      <c r="D439" s="16">
        <f>'EE investment costs'!$F$15</f>
        <v>2016</v>
      </c>
      <c r="E439" s="14">
        <f>VLOOKUP(X439,'EE investment costs'!$D$56:$R$656,15,0)</f>
        <v>17.666666666666664</v>
      </c>
      <c r="F439" s="17">
        <f ca="1">INDEX('EE investment costs'!$D$56:$R$656,MATCH(X439,'EE investment costs'!$D$56:$D$656,0),MATCH($V$8,'EE investment costs'!$D$56:$R$56,0))</f>
        <v>1057.9471250291137</v>
      </c>
      <c r="I439" s="18">
        <v>1</v>
      </c>
      <c r="J439" s="18">
        <v>1</v>
      </c>
      <c r="K439" s="14">
        <f t="shared" ca="1" si="41"/>
        <v>2</v>
      </c>
      <c r="M439" s="19" t="str">
        <f t="shared" ca="1" si="39"/>
        <v>INDCDEFFTF-72</v>
      </c>
      <c r="N439" s="23" t="str">
        <f t="shared" ca="1" si="40"/>
        <v>Chemical industry Saving Tech-Haulage Tractors, Trucks, Fishing boats 7.2y</v>
      </c>
      <c r="O439" s="23" t="s">
        <v>32</v>
      </c>
      <c r="P439" s="23" t="s">
        <v>33</v>
      </c>
      <c r="Q439" s="23"/>
      <c r="R439" s="23"/>
      <c r="S439" s="19" t="s">
        <v>34</v>
      </c>
      <c r="V439" s="16" t="str">
        <f t="shared" ca="1" si="42"/>
        <v>CD</v>
      </c>
      <c r="W439" s="14" t="str">
        <f t="shared" ca="1" si="42"/>
        <v>Chemical industry</v>
      </c>
      <c r="X439" s="3" t="str">
        <f>'EE investment costs'!D488</f>
        <v>TF-72</v>
      </c>
      <c r="Y439" s="3" t="str">
        <f>'EE investment costs'!E488</f>
        <v>Haulage Tractors, Trucks, Fishing boats</v>
      </c>
      <c r="AC439" s="123">
        <f>'EE investment costs'!C488</f>
        <v>7.2</v>
      </c>
      <c r="AD439" s="22"/>
    </row>
    <row r="440" spans="2:30">
      <c r="B440" s="14" t="str">
        <f t="shared" ca="1" si="38"/>
        <v>INDCDEFFMT-73</v>
      </c>
      <c r="C440" s="15" t="str">
        <f t="shared" ca="1" si="43"/>
        <v>ICDMT</v>
      </c>
      <c r="D440" s="16">
        <f>'EE investment costs'!$F$15</f>
        <v>2016</v>
      </c>
      <c r="E440" s="14">
        <f>VLOOKUP(X440,'EE investment costs'!$D$56:$R$656,15,0)</f>
        <v>6.33</v>
      </c>
      <c r="F440" s="17">
        <f ca="1">INDEX('EE investment costs'!$D$56:$R$656,MATCH(X440,'EE investment costs'!$D$56:$D$656,0),MATCH($V$8,'EE investment costs'!$D$56:$R$56,0))</f>
        <v>933.98751847046117</v>
      </c>
      <c r="I440" s="18">
        <v>1</v>
      </c>
      <c r="J440" s="18">
        <v>1</v>
      </c>
      <c r="K440" s="14">
        <f t="shared" ca="1" si="41"/>
        <v>3</v>
      </c>
      <c r="M440" s="19" t="str">
        <f t="shared" ca="1" si="39"/>
        <v>INDCDEFFMT-73</v>
      </c>
      <c r="N440" s="23" t="str">
        <f t="shared" ca="1" si="40"/>
        <v>Chemical industry Saving Tech-Heat Medium Temp. up to 150C 7.3y</v>
      </c>
      <c r="O440" s="23" t="s">
        <v>32</v>
      </c>
      <c r="P440" s="23" t="s">
        <v>33</v>
      </c>
      <c r="Q440" s="23"/>
      <c r="R440" s="23"/>
      <c r="S440" s="19" t="s">
        <v>34</v>
      </c>
      <c r="V440" s="16" t="str">
        <f t="shared" ca="1" si="42"/>
        <v>CD</v>
      </c>
      <c r="W440" s="14" t="str">
        <f t="shared" ca="1" si="42"/>
        <v>Chemical industry</v>
      </c>
      <c r="X440" s="3" t="str">
        <f>'EE investment costs'!D489</f>
        <v>MT-73</v>
      </c>
      <c r="Y440" s="3" t="str">
        <f>'EE investment costs'!E489</f>
        <v>Heat Medium Temp. up to 150C</v>
      </c>
      <c r="AC440" s="123">
        <f>'EE investment costs'!C489</f>
        <v>7.3</v>
      </c>
      <c r="AD440" s="22"/>
    </row>
    <row r="441" spans="2:30">
      <c r="B441" s="14" t="str">
        <f t="shared" ca="1" si="38"/>
        <v>INDCDEFFHT-73</v>
      </c>
      <c r="C441" s="15" t="str">
        <f t="shared" ca="1" si="43"/>
        <v>ICDHT</v>
      </c>
      <c r="D441" s="16">
        <f>'EE investment costs'!$F$15</f>
        <v>2016</v>
      </c>
      <c r="E441" s="14">
        <f>VLOOKUP(X441,'EE investment costs'!$D$56:$R$656,15,0)</f>
        <v>5.0640000000000001</v>
      </c>
      <c r="F441" s="17">
        <f ca="1">INDEX('EE investment costs'!$D$56:$R$656,MATCH(X441,'EE investment costs'!$D$56:$D$656,0),MATCH($V$8,'EE investment costs'!$D$56:$R$56,0))</f>
        <v>686.50060879026194</v>
      </c>
      <c r="I441" s="18">
        <v>1</v>
      </c>
      <c r="J441" s="18">
        <v>1</v>
      </c>
      <c r="K441" s="14">
        <f t="shared" ca="1" si="41"/>
        <v>6</v>
      </c>
      <c r="M441" s="19" t="str">
        <f t="shared" ca="1" si="39"/>
        <v>INDCDEFFHT-73</v>
      </c>
      <c r="N441" s="23" t="str">
        <f t="shared" ca="1" si="40"/>
        <v>Chemical industry Saving Tech-Heat High Temp. over 150C 7.3y</v>
      </c>
      <c r="O441" s="23" t="s">
        <v>32</v>
      </c>
      <c r="P441" s="23" t="s">
        <v>33</v>
      </c>
      <c r="Q441" s="23"/>
      <c r="R441" s="23"/>
      <c r="S441" s="19" t="s">
        <v>34</v>
      </c>
      <c r="V441" s="16" t="str">
        <f t="shared" ca="1" si="42"/>
        <v>CD</v>
      </c>
      <c r="W441" s="14" t="str">
        <f t="shared" ca="1" si="42"/>
        <v>Chemical industry</v>
      </c>
      <c r="X441" s="3" t="str">
        <f>'EE investment costs'!D490</f>
        <v>HT-73</v>
      </c>
      <c r="Y441" s="3" t="str">
        <f>'EE investment costs'!E490</f>
        <v>Heat High Temp. over 150C</v>
      </c>
      <c r="AC441" s="123">
        <f>'EE investment costs'!C490</f>
        <v>7.3</v>
      </c>
      <c r="AD441" s="22"/>
    </row>
    <row r="442" spans="2:30">
      <c r="B442" s="14" t="str">
        <f t="shared" ca="1" si="38"/>
        <v>INDCDEFFRH-73</v>
      </c>
      <c r="C442" s="15" t="str">
        <f t="shared" ca="1" si="43"/>
        <v>ICDRH</v>
      </c>
      <c r="D442" s="16">
        <f>'EE investment costs'!$F$15</f>
        <v>2016</v>
      </c>
      <c r="E442" s="14">
        <f>VLOOKUP(X442,'EE investment costs'!$D$56:$R$656,15,0)</f>
        <v>16.616000000000003</v>
      </c>
      <c r="F442" s="17">
        <f ca="1">INDEX('EE investment costs'!$D$56:$R$656,MATCH(X442,'EE investment costs'!$D$56:$D$656,0),MATCH($V$8,'EE investment costs'!$D$56:$R$56,0))</f>
        <v>1451.8308532695221</v>
      </c>
      <c r="I442" s="18">
        <v>1</v>
      </c>
      <c r="J442" s="18">
        <v>1</v>
      </c>
      <c r="K442" s="14">
        <f t="shared" ca="1" si="41"/>
        <v>0</v>
      </c>
      <c r="M442" s="19" t="str">
        <f t="shared" ca="1" si="39"/>
        <v>INDCDEFFRH-73</v>
      </c>
      <c r="N442" s="23" t="str">
        <f t="shared" ca="1" si="40"/>
        <v>Chemical industry Saving Tech-Heat Room Heat 7.3y</v>
      </c>
      <c r="O442" s="23" t="s">
        <v>32</v>
      </c>
      <c r="P442" s="23" t="s">
        <v>33</v>
      </c>
      <c r="Q442" s="23"/>
      <c r="R442" s="23"/>
      <c r="S442" s="19" t="s">
        <v>34</v>
      </c>
      <c r="V442" s="16" t="str">
        <f t="shared" ca="1" si="42"/>
        <v>CD</v>
      </c>
      <c r="W442" s="14" t="str">
        <f t="shared" ca="1" si="42"/>
        <v>Chemical industry</v>
      </c>
      <c r="X442" s="3" t="str">
        <f>'EE investment costs'!D491</f>
        <v>RH-73</v>
      </c>
      <c r="Y442" s="3" t="str">
        <f>'EE investment costs'!E491</f>
        <v>Heat Room Heat</v>
      </c>
      <c r="AC442" s="123">
        <f>'EE investment costs'!C491</f>
        <v>7.3</v>
      </c>
      <c r="AD442" s="22"/>
    </row>
    <row r="443" spans="2:30">
      <c r="B443" s="14" t="str">
        <f t="shared" ca="1" si="38"/>
        <v>INDCDEFFLA-73</v>
      </c>
      <c r="C443" s="15" t="str">
        <f t="shared" ca="1" si="43"/>
        <v>ICDLA</v>
      </c>
      <c r="D443" s="16">
        <f>'EE investment costs'!$F$15</f>
        <v>2016</v>
      </c>
      <c r="E443" s="14">
        <f>VLOOKUP(X443,'EE investment costs'!$D$56:$R$656,15,0)</f>
        <v>4.3401000000000005</v>
      </c>
      <c r="F443" s="17">
        <f ca="1">INDEX('EE investment costs'!$D$56:$R$656,MATCH(X443,'EE investment costs'!$D$56:$D$656,0),MATCH($V$8,'EE investment costs'!$D$56:$R$56,0))</f>
        <v>2081.0041162368552</v>
      </c>
      <c r="I443" s="18">
        <v>1</v>
      </c>
      <c r="J443" s="18">
        <v>1</v>
      </c>
      <c r="K443" s="14">
        <f t="shared" ca="1" si="41"/>
        <v>0</v>
      </c>
      <c r="M443" s="19" t="str">
        <f t="shared" ca="1" si="39"/>
        <v>INDCDEFFLA-73</v>
      </c>
      <c r="N443" s="23" t="str">
        <f t="shared" ca="1" si="40"/>
        <v>Chemical industry Saving Tech-Light 7.3y</v>
      </c>
      <c r="O443" s="23" t="s">
        <v>32</v>
      </c>
      <c r="P443" s="23" t="s">
        <v>33</v>
      </c>
      <c r="Q443" s="23"/>
      <c r="R443" s="23"/>
      <c r="S443" s="19" t="s">
        <v>34</v>
      </c>
      <c r="V443" s="16" t="str">
        <f t="shared" ca="1" si="42"/>
        <v>CD</v>
      </c>
      <c r="W443" s="14" t="str">
        <f t="shared" ca="1" si="42"/>
        <v>Chemical industry</v>
      </c>
      <c r="X443" s="3" t="str">
        <f>'EE investment costs'!D492</f>
        <v>LA-73</v>
      </c>
      <c r="Y443" s="3" t="str">
        <f>'EE investment costs'!E492</f>
        <v>Light</v>
      </c>
      <c r="AC443" s="123">
        <f>'EE investment costs'!C492</f>
        <v>7.3</v>
      </c>
      <c r="AD443" s="22"/>
    </row>
    <row r="444" spans="2:30">
      <c r="B444" s="14" t="str">
        <f t="shared" ca="1" si="38"/>
        <v>INDCDEFFEM-73</v>
      </c>
      <c r="C444" s="15" t="str">
        <f t="shared" ca="1" si="43"/>
        <v>ICDEM</v>
      </c>
      <c r="D444" s="16">
        <f>'EE investment costs'!$F$15</f>
        <v>2016</v>
      </c>
      <c r="E444" s="14">
        <f>VLOOKUP(X444,'EE investment costs'!$D$56:$R$656,15,0)</f>
        <v>4.557105</v>
      </c>
      <c r="F444" s="17">
        <f ca="1">INDEX('EE investment costs'!$D$56:$R$656,MATCH(X444,'EE investment costs'!$D$56:$D$656,0),MATCH($V$8,'EE investment costs'!$D$56:$R$56,0))</f>
        <v>2316.5896720838045</v>
      </c>
      <c r="I444" s="18">
        <v>1</v>
      </c>
      <c r="J444" s="18">
        <v>1</v>
      </c>
      <c r="K444" s="14">
        <f t="shared" ca="1" si="41"/>
        <v>0</v>
      </c>
      <c r="M444" s="19" t="str">
        <f t="shared" ca="1" si="39"/>
        <v>INDCDEFFEM-73</v>
      </c>
      <c r="N444" s="23" t="str">
        <f t="shared" ca="1" si="40"/>
        <v>Chemical industry Saving Tech-Electric Motors 7.3y</v>
      </c>
      <c r="O444" s="23" t="s">
        <v>32</v>
      </c>
      <c r="P444" s="23" t="s">
        <v>33</v>
      </c>
      <c r="Q444" s="23"/>
      <c r="R444" s="23"/>
      <c r="S444" s="19" t="s">
        <v>34</v>
      </c>
      <c r="V444" s="16" t="str">
        <f t="shared" ca="1" si="42"/>
        <v>CD</v>
      </c>
      <c r="W444" s="14" t="str">
        <f t="shared" ca="1" si="42"/>
        <v>Chemical industry</v>
      </c>
      <c r="X444" s="3" t="str">
        <f>'EE investment costs'!D493</f>
        <v>EM-73</v>
      </c>
      <c r="Y444" s="3" t="str">
        <f>'EE investment costs'!E493</f>
        <v>Electric Motors</v>
      </c>
      <c r="AC444" s="123">
        <f>'EE investment costs'!C493</f>
        <v>7.3</v>
      </c>
      <c r="AD444" s="22"/>
    </row>
    <row r="445" spans="2:30">
      <c r="B445" s="14" t="str">
        <f t="shared" ca="1" si="38"/>
        <v>INDCDEFFTF-73</v>
      </c>
      <c r="C445" s="15" t="str">
        <f t="shared" ca="1" si="43"/>
        <v>ICDTF</v>
      </c>
      <c r="D445" s="16">
        <f>'EE investment costs'!$F$15</f>
        <v>2016</v>
      </c>
      <c r="E445" s="14">
        <f>VLOOKUP(X445,'EE investment costs'!$D$56:$R$656,15,0)</f>
        <v>17.75</v>
      </c>
      <c r="F445" s="17">
        <f ca="1">INDEX('EE investment costs'!$D$56:$R$656,MATCH(X445,'EE investment costs'!$D$56:$D$656,0),MATCH($V$8,'EE investment costs'!$D$56:$R$56,0))</f>
        <v>1072.6408350989625</v>
      </c>
      <c r="I445" s="18">
        <v>1</v>
      </c>
      <c r="J445" s="18">
        <v>1</v>
      </c>
      <c r="K445" s="14">
        <f t="shared" ca="1" si="41"/>
        <v>2</v>
      </c>
      <c r="M445" s="19" t="str">
        <f t="shared" ca="1" si="39"/>
        <v>INDCDEFFTF-73</v>
      </c>
      <c r="N445" s="23" t="str">
        <f t="shared" ca="1" si="40"/>
        <v>Chemical industry Saving Tech-Haulage Tractors, Trucks, Fishing boats 7.3y</v>
      </c>
      <c r="O445" s="23" t="s">
        <v>32</v>
      </c>
      <c r="P445" s="23" t="s">
        <v>33</v>
      </c>
      <c r="Q445" s="23"/>
      <c r="R445" s="23"/>
      <c r="S445" s="19" t="s">
        <v>34</v>
      </c>
      <c r="V445" s="16" t="str">
        <f t="shared" ca="1" si="42"/>
        <v>CD</v>
      </c>
      <c r="W445" s="14" t="str">
        <f t="shared" ca="1" si="42"/>
        <v>Chemical industry</v>
      </c>
      <c r="X445" s="3" t="str">
        <f>'EE investment costs'!D494</f>
        <v>TF-73</v>
      </c>
      <c r="Y445" s="3" t="str">
        <f>'EE investment costs'!E494</f>
        <v>Haulage Tractors, Trucks, Fishing boats</v>
      </c>
      <c r="AC445" s="123">
        <f>'EE investment costs'!C494</f>
        <v>7.3</v>
      </c>
      <c r="AD445" s="22"/>
    </row>
    <row r="446" spans="2:30">
      <c r="B446" s="14" t="str">
        <f t="shared" ca="1" si="38"/>
        <v>INDCDEFFMT-74</v>
      </c>
      <c r="C446" s="15" t="str">
        <f t="shared" ca="1" si="43"/>
        <v>ICDMT</v>
      </c>
      <c r="D446" s="16">
        <f>'EE investment costs'!$F$15</f>
        <v>2016</v>
      </c>
      <c r="E446" s="14">
        <f>VLOOKUP(X446,'EE investment costs'!$D$56:$R$656,15,0)</f>
        <v>6.34</v>
      </c>
      <c r="F446" s="17">
        <f ca="1">INDEX('EE investment costs'!$D$56:$R$656,MATCH(X446,'EE investment costs'!$D$56:$D$656,0),MATCH($V$8,'EE investment costs'!$D$56:$R$56,0))</f>
        <v>944.32360296547279</v>
      </c>
      <c r="I446" s="18">
        <v>1</v>
      </c>
      <c r="J446" s="18">
        <v>1</v>
      </c>
      <c r="K446" s="14">
        <f t="shared" ca="1" si="41"/>
        <v>3</v>
      </c>
      <c r="M446" s="19" t="str">
        <f t="shared" ca="1" si="39"/>
        <v>INDCDEFFMT-74</v>
      </c>
      <c r="N446" s="23" t="str">
        <f t="shared" ca="1" si="40"/>
        <v>Chemical industry Saving Tech-Heat Medium Temp. up to 150C 7.4y</v>
      </c>
      <c r="O446" s="23" t="s">
        <v>32</v>
      </c>
      <c r="P446" s="23" t="s">
        <v>33</v>
      </c>
      <c r="Q446" s="23"/>
      <c r="R446" s="23"/>
      <c r="S446" s="19" t="s">
        <v>34</v>
      </c>
      <c r="V446" s="16" t="str">
        <f t="shared" ca="1" si="42"/>
        <v>CD</v>
      </c>
      <c r="W446" s="14" t="str">
        <f t="shared" ca="1" si="42"/>
        <v>Chemical industry</v>
      </c>
      <c r="X446" s="3" t="str">
        <f>'EE investment costs'!D495</f>
        <v>MT-74</v>
      </c>
      <c r="Y446" s="3" t="str">
        <f>'EE investment costs'!E495</f>
        <v>Heat Medium Temp. up to 150C</v>
      </c>
      <c r="AC446" s="123">
        <f>'EE investment costs'!C495</f>
        <v>7.4</v>
      </c>
      <c r="AD446" s="22"/>
    </row>
    <row r="447" spans="2:30">
      <c r="B447" s="14" t="str">
        <f t="shared" ca="1" si="38"/>
        <v>INDCDEFFHT-74</v>
      </c>
      <c r="C447" s="15" t="str">
        <f t="shared" ca="1" si="43"/>
        <v>ICDHT</v>
      </c>
      <c r="D447" s="16">
        <f>'EE investment costs'!$F$15</f>
        <v>2016</v>
      </c>
      <c r="E447" s="14">
        <f>VLOOKUP(X447,'EE investment costs'!$D$56:$R$656,15,0)</f>
        <v>5.0720000000000001</v>
      </c>
      <c r="F447" s="17">
        <f ca="1">INDEX('EE investment costs'!$D$56:$R$656,MATCH(X447,'EE investment costs'!$D$56:$D$656,0),MATCH($V$8,'EE investment costs'!$D$56:$R$56,0))</f>
        <v>692.88496981090532</v>
      </c>
      <c r="I447" s="18">
        <v>1</v>
      </c>
      <c r="J447" s="18">
        <v>1</v>
      </c>
      <c r="K447" s="14">
        <f t="shared" ca="1" si="41"/>
        <v>6</v>
      </c>
      <c r="M447" s="19" t="str">
        <f t="shared" ca="1" si="39"/>
        <v>INDCDEFFHT-74</v>
      </c>
      <c r="N447" s="23" t="str">
        <f t="shared" ca="1" si="40"/>
        <v>Chemical industry Saving Tech-Heat High Temp. over 150C 7.4y</v>
      </c>
      <c r="O447" s="23" t="s">
        <v>32</v>
      </c>
      <c r="P447" s="23" t="s">
        <v>33</v>
      </c>
      <c r="Q447" s="23"/>
      <c r="R447" s="23"/>
      <c r="S447" s="19" t="s">
        <v>34</v>
      </c>
      <c r="V447" s="16" t="str">
        <f t="shared" ca="1" si="42"/>
        <v>CD</v>
      </c>
      <c r="W447" s="14" t="str">
        <f t="shared" ca="1" si="42"/>
        <v>Chemical industry</v>
      </c>
      <c r="X447" s="3" t="str">
        <f>'EE investment costs'!D496</f>
        <v>HT-74</v>
      </c>
      <c r="Y447" s="3" t="str">
        <f>'EE investment costs'!E496</f>
        <v>Heat High Temp. over 150C</v>
      </c>
      <c r="AC447" s="123">
        <f>'EE investment costs'!C496</f>
        <v>7.4</v>
      </c>
      <c r="AD447" s="22"/>
    </row>
    <row r="448" spans="2:30">
      <c r="B448" s="14" t="str">
        <f t="shared" ca="1" si="38"/>
        <v>INDCDEFFRH-74</v>
      </c>
      <c r="C448" s="15" t="str">
        <f t="shared" ca="1" si="43"/>
        <v>ICDRH</v>
      </c>
      <c r="D448" s="16">
        <f>'EE investment costs'!$F$15</f>
        <v>2016</v>
      </c>
      <c r="E448" s="14">
        <f>VLOOKUP(X448,'EE investment costs'!$D$56:$R$656,15,0)</f>
        <v>16.634666666666668</v>
      </c>
      <c r="F448" s="17">
        <f ca="1">INDEX('EE investment costs'!$D$56:$R$656,MATCH(X448,'EE investment costs'!$D$56:$D$656,0),MATCH($V$8,'EE investment costs'!$D$56:$R$56,0))</f>
        <v>1490.0369283555622</v>
      </c>
      <c r="I448" s="18">
        <v>1</v>
      </c>
      <c r="J448" s="18">
        <v>1</v>
      </c>
      <c r="K448" s="14">
        <f t="shared" ca="1" si="41"/>
        <v>0</v>
      </c>
      <c r="M448" s="19" t="str">
        <f t="shared" ca="1" si="39"/>
        <v>INDCDEFFRH-74</v>
      </c>
      <c r="N448" s="23" t="str">
        <f t="shared" ca="1" si="40"/>
        <v>Chemical industry Saving Tech-Heat Room Heat 7.4y</v>
      </c>
      <c r="O448" s="23" t="s">
        <v>32</v>
      </c>
      <c r="P448" s="23" t="s">
        <v>33</v>
      </c>
      <c r="Q448" s="23"/>
      <c r="R448" s="23"/>
      <c r="S448" s="19" t="s">
        <v>34</v>
      </c>
      <c r="V448" s="16" t="str">
        <f t="shared" ca="1" si="42"/>
        <v>CD</v>
      </c>
      <c r="W448" s="14" t="str">
        <f t="shared" ca="1" si="42"/>
        <v>Chemical industry</v>
      </c>
      <c r="X448" s="3" t="str">
        <f>'EE investment costs'!D497</f>
        <v>RH-74</v>
      </c>
      <c r="Y448" s="3" t="str">
        <f>'EE investment costs'!E497</f>
        <v>Heat Room Heat</v>
      </c>
      <c r="AC448" s="123">
        <f>'EE investment costs'!C497</f>
        <v>7.4</v>
      </c>
      <c r="AD448" s="22"/>
    </row>
    <row r="449" spans="2:30">
      <c r="B449" s="14" t="str">
        <f t="shared" ca="1" si="38"/>
        <v>INDCDEFFLA-74</v>
      </c>
      <c r="C449" s="15" t="str">
        <f t="shared" ca="1" si="43"/>
        <v>ICDLA</v>
      </c>
      <c r="D449" s="16">
        <f>'EE investment costs'!$F$15</f>
        <v>2016</v>
      </c>
      <c r="E449" s="14">
        <f>VLOOKUP(X449,'EE investment costs'!$D$56:$R$656,15,0)</f>
        <v>4.353133333333334</v>
      </c>
      <c r="F449" s="17">
        <f ca="1">INDEX('EE investment costs'!$D$56:$R$656,MATCH(X449,'EE investment costs'!$D$56:$D$656,0),MATCH($V$8,'EE investment costs'!$D$56:$R$56,0))</f>
        <v>2096.3907395307115</v>
      </c>
      <c r="I449" s="18">
        <v>1</v>
      </c>
      <c r="J449" s="18">
        <v>1</v>
      </c>
      <c r="K449" s="14">
        <f t="shared" ca="1" si="41"/>
        <v>0</v>
      </c>
      <c r="M449" s="19" t="str">
        <f t="shared" ca="1" si="39"/>
        <v>INDCDEFFLA-74</v>
      </c>
      <c r="N449" s="23" t="str">
        <f t="shared" ca="1" si="40"/>
        <v>Chemical industry Saving Tech-Light 7.4y</v>
      </c>
      <c r="O449" s="23" t="s">
        <v>32</v>
      </c>
      <c r="P449" s="23" t="s">
        <v>33</v>
      </c>
      <c r="Q449" s="23"/>
      <c r="R449" s="23"/>
      <c r="S449" s="19" t="s">
        <v>34</v>
      </c>
      <c r="V449" s="16" t="str">
        <f t="shared" ca="1" si="42"/>
        <v>CD</v>
      </c>
      <c r="W449" s="14" t="str">
        <f t="shared" ca="1" si="42"/>
        <v>Chemical industry</v>
      </c>
      <c r="X449" s="3" t="str">
        <f>'EE investment costs'!D498</f>
        <v>LA-74</v>
      </c>
      <c r="Y449" s="3" t="str">
        <f>'EE investment costs'!E498</f>
        <v>Light</v>
      </c>
      <c r="AC449" s="123">
        <f>'EE investment costs'!C498</f>
        <v>7.4</v>
      </c>
      <c r="AD449" s="22"/>
    </row>
    <row r="450" spans="2:30">
      <c r="B450" s="14" t="str">
        <f t="shared" ca="1" si="38"/>
        <v>INDCDEFFEM-74</v>
      </c>
      <c r="C450" s="15" t="str">
        <f t="shared" ca="1" si="43"/>
        <v>ICDEM</v>
      </c>
      <c r="D450" s="16">
        <f>'EE investment costs'!$F$15</f>
        <v>2016</v>
      </c>
      <c r="E450" s="14">
        <f>VLOOKUP(X450,'EE investment costs'!$D$56:$R$656,15,0)</f>
        <v>4.5707899999999997</v>
      </c>
      <c r="F450" s="17">
        <f ca="1">INDEX('EE investment costs'!$D$56:$R$656,MATCH(X450,'EE investment costs'!$D$56:$D$656,0),MATCH($V$8,'EE investment costs'!$D$56:$R$56,0))</f>
        <v>2339.4893264158868</v>
      </c>
      <c r="I450" s="18">
        <v>1</v>
      </c>
      <c r="J450" s="18">
        <v>1</v>
      </c>
      <c r="K450" s="14">
        <f t="shared" ca="1" si="41"/>
        <v>0</v>
      </c>
      <c r="M450" s="19" t="str">
        <f t="shared" ca="1" si="39"/>
        <v>INDCDEFFEM-74</v>
      </c>
      <c r="N450" s="23" t="str">
        <f t="shared" ca="1" si="40"/>
        <v>Chemical industry Saving Tech-Electric Motors 7.4y</v>
      </c>
      <c r="O450" s="23" t="s">
        <v>32</v>
      </c>
      <c r="P450" s="23" t="s">
        <v>33</v>
      </c>
      <c r="Q450" s="23"/>
      <c r="R450" s="23"/>
      <c r="S450" s="19" t="s">
        <v>34</v>
      </c>
      <c r="V450" s="16" t="str">
        <f t="shared" ca="1" si="42"/>
        <v>CD</v>
      </c>
      <c r="W450" s="14" t="str">
        <f t="shared" ca="1" si="42"/>
        <v>Chemical industry</v>
      </c>
      <c r="X450" s="3" t="str">
        <f>'EE investment costs'!D499</f>
        <v>EM-74</v>
      </c>
      <c r="Y450" s="3" t="str">
        <f>'EE investment costs'!E499</f>
        <v>Electric Motors</v>
      </c>
      <c r="AC450" s="123">
        <f>'EE investment costs'!C499</f>
        <v>7.4</v>
      </c>
      <c r="AD450" s="22"/>
    </row>
    <row r="451" spans="2:30">
      <c r="B451" s="14" t="str">
        <f t="shared" ca="1" si="38"/>
        <v>INDCDEFFTF-74</v>
      </c>
      <c r="C451" s="15" t="str">
        <f t="shared" ca="1" si="43"/>
        <v>ICDTF</v>
      </c>
      <c r="D451" s="16">
        <f>'EE investment costs'!$F$15</f>
        <v>2016</v>
      </c>
      <c r="E451" s="14">
        <f>VLOOKUP(X451,'EE investment costs'!$D$56:$R$656,15,0)</f>
        <v>17.833333333333332</v>
      </c>
      <c r="F451" s="17">
        <f ca="1">INDEX('EE investment costs'!$D$56:$R$656,MATCH(X451,'EE investment costs'!$D$56:$D$656,0),MATCH($V$8,'EE investment costs'!$D$56:$R$56,0))</f>
        <v>1087.3345451688112</v>
      </c>
      <c r="I451" s="18">
        <v>1</v>
      </c>
      <c r="J451" s="18">
        <v>1</v>
      </c>
      <c r="K451" s="14">
        <f t="shared" ca="1" si="41"/>
        <v>2</v>
      </c>
      <c r="M451" s="19" t="str">
        <f t="shared" ca="1" si="39"/>
        <v>INDCDEFFTF-74</v>
      </c>
      <c r="N451" s="23" t="str">
        <f t="shared" ca="1" si="40"/>
        <v>Chemical industry Saving Tech-Haulage Tractors, Trucks, Fishing boats 7.4y</v>
      </c>
      <c r="O451" s="23" t="s">
        <v>32</v>
      </c>
      <c r="P451" s="23" t="s">
        <v>33</v>
      </c>
      <c r="Q451" s="23"/>
      <c r="R451" s="23"/>
      <c r="S451" s="19" t="s">
        <v>34</v>
      </c>
      <c r="V451" s="16" t="str">
        <f t="shared" ca="1" si="42"/>
        <v>CD</v>
      </c>
      <c r="W451" s="14" t="str">
        <f t="shared" ca="1" si="42"/>
        <v>Chemical industry</v>
      </c>
      <c r="X451" s="3" t="str">
        <f>'EE investment costs'!D500</f>
        <v>TF-74</v>
      </c>
      <c r="Y451" s="3" t="str">
        <f>'EE investment costs'!E500</f>
        <v>Haulage Tractors, Trucks, Fishing boats</v>
      </c>
      <c r="AC451" s="123">
        <f>'EE investment costs'!C500</f>
        <v>7.4</v>
      </c>
      <c r="AD451" s="22"/>
    </row>
    <row r="452" spans="2:30">
      <c r="B452" s="14" t="str">
        <f t="shared" ca="1" si="38"/>
        <v>INDCDEFFMT-75</v>
      </c>
      <c r="C452" s="15" t="str">
        <f t="shared" ca="1" si="43"/>
        <v>ICDMT</v>
      </c>
      <c r="D452" s="16">
        <f>'EE investment costs'!$F$15</f>
        <v>2016</v>
      </c>
      <c r="E452" s="14">
        <f>VLOOKUP(X452,'EE investment costs'!$D$56:$R$656,15,0)</f>
        <v>6.35</v>
      </c>
      <c r="F452" s="17">
        <f ca="1">INDEX('EE investment costs'!$D$56:$R$656,MATCH(X452,'EE investment costs'!$D$56:$D$656,0),MATCH($V$8,'EE investment costs'!$D$56:$R$56,0))</f>
        <v>954.65968746048441</v>
      </c>
      <c r="I452" s="18">
        <v>1</v>
      </c>
      <c r="J452" s="18">
        <v>1</v>
      </c>
      <c r="K452" s="14">
        <f t="shared" ca="1" si="41"/>
        <v>3</v>
      </c>
      <c r="M452" s="19" t="str">
        <f t="shared" ca="1" si="39"/>
        <v>INDCDEFFMT-75</v>
      </c>
      <c r="N452" s="23" t="str">
        <f t="shared" ca="1" si="40"/>
        <v>Chemical industry Saving Tech-Heat Medium Temp. up to 150C 7.5y</v>
      </c>
      <c r="O452" s="23" t="s">
        <v>32</v>
      </c>
      <c r="P452" s="23" t="s">
        <v>33</v>
      </c>
      <c r="Q452" s="23"/>
      <c r="R452" s="23"/>
      <c r="S452" s="19" t="s">
        <v>34</v>
      </c>
      <c r="V452" s="16" t="str">
        <f t="shared" ca="1" si="42"/>
        <v>CD</v>
      </c>
      <c r="W452" s="14" t="str">
        <f t="shared" ca="1" si="42"/>
        <v>Chemical industry</v>
      </c>
      <c r="X452" s="3" t="str">
        <f>'EE investment costs'!D501</f>
        <v>MT-75</v>
      </c>
      <c r="Y452" s="3" t="str">
        <f>'EE investment costs'!E501</f>
        <v>Heat Medium Temp. up to 150C</v>
      </c>
      <c r="AC452" s="123">
        <f>'EE investment costs'!C501</f>
        <v>7.5</v>
      </c>
      <c r="AD452" s="22"/>
    </row>
    <row r="453" spans="2:30">
      <c r="B453" s="14" t="str">
        <f t="shared" ca="1" si="38"/>
        <v>INDCDEFFHT-75</v>
      </c>
      <c r="C453" s="15" t="str">
        <f t="shared" ca="1" si="43"/>
        <v>ICDHT</v>
      </c>
      <c r="D453" s="16">
        <f>'EE investment costs'!$F$15</f>
        <v>2016</v>
      </c>
      <c r="E453" s="14">
        <f>VLOOKUP(X453,'EE investment costs'!$D$56:$R$656,15,0)</f>
        <v>5.08</v>
      </c>
      <c r="F453" s="17">
        <f ca="1">INDEX('EE investment costs'!$D$56:$R$656,MATCH(X453,'EE investment costs'!$D$56:$D$656,0),MATCH($V$8,'EE investment costs'!$D$56:$R$56,0))</f>
        <v>699.26933083154881</v>
      </c>
      <c r="I453" s="18">
        <v>1</v>
      </c>
      <c r="J453" s="18">
        <v>1</v>
      </c>
      <c r="K453" s="14">
        <f t="shared" ca="1" si="41"/>
        <v>6</v>
      </c>
      <c r="M453" s="19" t="str">
        <f t="shared" ca="1" si="39"/>
        <v>INDCDEFFHT-75</v>
      </c>
      <c r="N453" s="23" t="str">
        <f t="shared" ca="1" si="40"/>
        <v>Chemical industry Saving Tech-Heat High Temp. over 150C 7.5y</v>
      </c>
      <c r="O453" s="23" t="s">
        <v>32</v>
      </c>
      <c r="P453" s="23" t="s">
        <v>33</v>
      </c>
      <c r="Q453" s="23"/>
      <c r="R453" s="23"/>
      <c r="S453" s="19" t="s">
        <v>34</v>
      </c>
      <c r="V453" s="16" t="str">
        <f t="shared" ca="1" si="42"/>
        <v>CD</v>
      </c>
      <c r="W453" s="14" t="str">
        <f t="shared" ca="1" si="42"/>
        <v>Chemical industry</v>
      </c>
      <c r="X453" s="3" t="str">
        <f>'EE investment costs'!D502</f>
        <v>HT-75</v>
      </c>
      <c r="Y453" s="3" t="str">
        <f>'EE investment costs'!E502</f>
        <v>Heat High Temp. over 150C</v>
      </c>
      <c r="AC453" s="123">
        <f>'EE investment costs'!C502</f>
        <v>7.5</v>
      </c>
      <c r="AD453" s="22"/>
    </row>
    <row r="454" spans="2:30">
      <c r="B454" s="14" t="str">
        <f t="shared" ca="1" si="38"/>
        <v>INDCDEFFRH-75</v>
      </c>
      <c r="C454" s="15" t="str">
        <f t="shared" ca="1" si="43"/>
        <v>ICDRH</v>
      </c>
      <c r="D454" s="16">
        <f>'EE investment costs'!$F$15</f>
        <v>2016</v>
      </c>
      <c r="E454" s="14">
        <f>VLOOKUP(X454,'EE investment costs'!$D$56:$R$656,15,0)</f>
        <v>16.653333333333336</v>
      </c>
      <c r="F454" s="17">
        <f ca="1">INDEX('EE investment costs'!$D$56:$R$656,MATCH(X454,'EE investment costs'!$D$56:$D$656,0),MATCH($V$8,'EE investment costs'!$D$56:$R$56,0))</f>
        <v>1528.2430034416022</v>
      </c>
      <c r="I454" s="18">
        <v>1</v>
      </c>
      <c r="J454" s="18">
        <v>1</v>
      </c>
      <c r="K454" s="14">
        <f t="shared" ca="1" si="41"/>
        <v>0</v>
      </c>
      <c r="M454" s="19" t="str">
        <f t="shared" ca="1" si="39"/>
        <v>INDCDEFFRH-75</v>
      </c>
      <c r="N454" s="23" t="str">
        <f t="shared" ca="1" si="40"/>
        <v>Chemical industry Saving Tech-Heat Room Heat 7.5y</v>
      </c>
      <c r="O454" s="23" t="s">
        <v>32</v>
      </c>
      <c r="P454" s="23" t="s">
        <v>33</v>
      </c>
      <c r="Q454" s="23"/>
      <c r="R454" s="23"/>
      <c r="S454" s="19" t="s">
        <v>34</v>
      </c>
      <c r="V454" s="16" t="str">
        <f t="shared" ca="1" si="42"/>
        <v>CD</v>
      </c>
      <c r="W454" s="14" t="str">
        <f t="shared" ca="1" si="42"/>
        <v>Chemical industry</v>
      </c>
      <c r="X454" s="3" t="str">
        <f>'EE investment costs'!D503</f>
        <v>RH-75</v>
      </c>
      <c r="Y454" s="3" t="str">
        <f>'EE investment costs'!E503</f>
        <v>Heat Room Heat</v>
      </c>
      <c r="AC454" s="123">
        <f>'EE investment costs'!C503</f>
        <v>7.5</v>
      </c>
      <c r="AD454" s="22"/>
    </row>
    <row r="455" spans="2:30">
      <c r="B455" s="14" t="str">
        <f t="shared" ca="1" si="38"/>
        <v>INDCDEFFLA-75</v>
      </c>
      <c r="C455" s="15" t="str">
        <f t="shared" ca="1" si="43"/>
        <v>ICDLA</v>
      </c>
      <c r="D455" s="16">
        <f>'EE investment costs'!$F$15</f>
        <v>2016</v>
      </c>
      <c r="E455" s="14">
        <f>VLOOKUP(X455,'EE investment costs'!$D$56:$R$656,15,0)</f>
        <v>4.3661666666666665</v>
      </c>
      <c r="F455" s="17">
        <f ca="1">INDEX('EE investment costs'!$D$56:$R$656,MATCH(X455,'EE investment costs'!$D$56:$D$656,0),MATCH($V$8,'EE investment costs'!$D$56:$R$56,0))</f>
        <v>2111.7773628245677</v>
      </c>
      <c r="I455" s="18">
        <v>1</v>
      </c>
      <c r="J455" s="18">
        <v>1</v>
      </c>
      <c r="K455" s="14">
        <f t="shared" ca="1" si="41"/>
        <v>0</v>
      </c>
      <c r="M455" s="19" t="str">
        <f t="shared" ca="1" si="39"/>
        <v>INDCDEFFLA-75</v>
      </c>
      <c r="N455" s="23" t="str">
        <f t="shared" ca="1" si="40"/>
        <v>Chemical industry Saving Tech-Light 7.5y</v>
      </c>
      <c r="O455" s="23" t="s">
        <v>32</v>
      </c>
      <c r="P455" s="23" t="s">
        <v>33</v>
      </c>
      <c r="Q455" s="23"/>
      <c r="R455" s="23"/>
      <c r="S455" s="19" t="s">
        <v>34</v>
      </c>
      <c r="V455" s="16" t="str">
        <f t="shared" ca="1" si="42"/>
        <v>CD</v>
      </c>
      <c r="W455" s="14" t="str">
        <f t="shared" ca="1" si="42"/>
        <v>Chemical industry</v>
      </c>
      <c r="X455" s="3" t="str">
        <f>'EE investment costs'!D504</f>
        <v>LA-75</v>
      </c>
      <c r="Y455" s="3" t="str">
        <f>'EE investment costs'!E504</f>
        <v>Light</v>
      </c>
      <c r="AC455" s="123">
        <f>'EE investment costs'!C504</f>
        <v>7.5</v>
      </c>
      <c r="AD455" s="22"/>
    </row>
    <row r="456" spans="2:30">
      <c r="B456" s="14" t="str">
        <f t="shared" ref="B456:B519" ca="1" si="44">M456</f>
        <v>INDCDEFFEM-75</v>
      </c>
      <c r="C456" s="15" t="str">
        <f t="shared" ca="1" si="43"/>
        <v>ICDEM</v>
      </c>
      <c r="D456" s="16">
        <f>'EE investment costs'!$F$15</f>
        <v>2016</v>
      </c>
      <c r="E456" s="14">
        <f>VLOOKUP(X456,'EE investment costs'!$D$56:$R$656,15,0)</f>
        <v>4.5844749999999994</v>
      </c>
      <c r="F456" s="17">
        <f ca="1">INDEX('EE investment costs'!$D$56:$R$656,MATCH(X456,'EE investment costs'!$D$56:$D$656,0),MATCH($V$8,'EE investment costs'!$D$56:$R$56,0))</f>
        <v>2362.3889807479686</v>
      </c>
      <c r="I456" s="18">
        <v>1</v>
      </c>
      <c r="J456" s="18">
        <v>1</v>
      </c>
      <c r="K456" s="14">
        <f t="shared" ca="1" si="41"/>
        <v>0</v>
      </c>
      <c r="M456" s="19" t="str">
        <f t="shared" ref="M456:M519" ca="1" si="45">CONCATENATE("IND",$V$8,"EFF",$X456)</f>
        <v>INDCDEFFEM-75</v>
      </c>
      <c r="N456" s="23" t="str">
        <f t="shared" ca="1" si="40"/>
        <v>Chemical industry Saving Tech-Electric Motors 7.5y</v>
      </c>
      <c r="O456" s="23" t="s">
        <v>32</v>
      </c>
      <c r="P456" s="23" t="s">
        <v>33</v>
      </c>
      <c r="Q456" s="23"/>
      <c r="R456" s="23"/>
      <c r="S456" s="19" t="s">
        <v>34</v>
      </c>
      <c r="V456" s="16" t="str">
        <f t="shared" ca="1" si="42"/>
        <v>CD</v>
      </c>
      <c r="W456" s="14" t="str">
        <f t="shared" ca="1" si="42"/>
        <v>Chemical industry</v>
      </c>
      <c r="X456" s="3" t="str">
        <f>'EE investment costs'!D505</f>
        <v>EM-75</v>
      </c>
      <c r="Y456" s="3" t="str">
        <f>'EE investment costs'!E505</f>
        <v>Electric Motors</v>
      </c>
      <c r="AC456" s="123">
        <f>'EE investment costs'!C505</f>
        <v>7.5</v>
      </c>
      <c r="AD456" s="22"/>
    </row>
    <row r="457" spans="2:30">
      <c r="B457" s="14" t="str">
        <f t="shared" ca="1" si="44"/>
        <v>INDCDEFFTF-75</v>
      </c>
      <c r="C457" s="15" t="str">
        <f t="shared" ca="1" si="43"/>
        <v>ICDTF</v>
      </c>
      <c r="D457" s="16">
        <f>'EE investment costs'!$F$15</f>
        <v>2016</v>
      </c>
      <c r="E457" s="14">
        <f>VLOOKUP(X457,'EE investment costs'!$D$56:$R$656,15,0)</f>
        <v>17.916666666666664</v>
      </c>
      <c r="F457" s="17">
        <f ca="1">INDEX('EE investment costs'!$D$56:$R$656,MATCH(X457,'EE investment costs'!$D$56:$D$656,0),MATCH($V$8,'EE investment costs'!$D$56:$R$56,0))</f>
        <v>1102.02825523866</v>
      </c>
      <c r="I457" s="18">
        <v>1</v>
      </c>
      <c r="J457" s="18">
        <v>1</v>
      </c>
      <c r="K457" s="14">
        <f t="shared" ca="1" si="41"/>
        <v>1</v>
      </c>
      <c r="M457" s="19" t="str">
        <f t="shared" ca="1" si="45"/>
        <v>INDCDEFFTF-75</v>
      </c>
      <c r="N457" s="23" t="str">
        <f t="shared" ref="N457:N520" ca="1" si="46">$W$8&amp;" Saving Tech"&amp;"-"&amp;$Y457&amp;" "&amp;AC457&amp;"y"</f>
        <v>Chemical industry Saving Tech-Haulage Tractors, Trucks, Fishing boats 7.5y</v>
      </c>
      <c r="O457" s="23" t="s">
        <v>32</v>
      </c>
      <c r="P457" s="23" t="s">
        <v>33</v>
      </c>
      <c r="Q457" s="23"/>
      <c r="R457" s="23"/>
      <c r="S457" s="19" t="s">
        <v>34</v>
      </c>
      <c r="V457" s="16" t="str">
        <f t="shared" ca="1" si="42"/>
        <v>CD</v>
      </c>
      <c r="W457" s="14" t="str">
        <f t="shared" ca="1" si="42"/>
        <v>Chemical industry</v>
      </c>
      <c r="X457" s="3" t="str">
        <f>'EE investment costs'!D506</f>
        <v>TF-75</v>
      </c>
      <c r="Y457" s="3" t="str">
        <f>'EE investment costs'!E506</f>
        <v>Haulage Tractors, Trucks, Fishing boats</v>
      </c>
      <c r="AC457" s="123">
        <f>'EE investment costs'!C506</f>
        <v>7.5</v>
      </c>
      <c r="AD457" s="22"/>
    </row>
    <row r="458" spans="2:30">
      <c r="B458" s="14" t="str">
        <f t="shared" ca="1" si="44"/>
        <v>INDCDEFFMT-76</v>
      </c>
      <c r="C458" s="15" t="str">
        <f t="shared" ca="1" si="43"/>
        <v>ICDMT</v>
      </c>
      <c r="D458" s="16">
        <f>'EE investment costs'!$F$15</f>
        <v>2016</v>
      </c>
      <c r="E458" s="14">
        <f>VLOOKUP(X458,'EE investment costs'!$D$56:$R$656,15,0)</f>
        <v>6.3599999999999994</v>
      </c>
      <c r="F458" s="17">
        <f ca="1">INDEX('EE investment costs'!$D$56:$R$656,MATCH(X458,'EE investment costs'!$D$56:$D$656,0),MATCH($V$8,'EE investment costs'!$D$56:$R$56,0))</f>
        <v>964.9957719554958</v>
      </c>
      <c r="I458" s="18">
        <v>1</v>
      </c>
      <c r="J458" s="18">
        <v>1</v>
      </c>
      <c r="K458" s="14">
        <f t="shared" ref="K458:K521" ca="1" si="47">IF(F458&lt;500,1,0)+IF(F458&lt;600,1,0)+IF(F458&lt;700,1,0)+IF(F458&lt;800,1,0)+IF(F458&lt;900,1,0)+IF(F458&lt;1000,1,0)+IF(F458&lt;1100,1,0)+IF(F458&lt;1200,1,0)</f>
        <v>3</v>
      </c>
      <c r="M458" s="19" t="str">
        <f t="shared" ca="1" si="45"/>
        <v>INDCDEFFMT-76</v>
      </c>
      <c r="N458" s="23" t="str">
        <f t="shared" ca="1" si="46"/>
        <v>Chemical industry Saving Tech-Heat Medium Temp. up to 150C 7.6y</v>
      </c>
      <c r="O458" s="23" t="s">
        <v>32</v>
      </c>
      <c r="P458" s="23" t="s">
        <v>33</v>
      </c>
      <c r="Q458" s="23"/>
      <c r="R458" s="23"/>
      <c r="S458" s="19" t="s">
        <v>34</v>
      </c>
      <c r="V458" s="16" t="str">
        <f t="shared" ref="V458:W521" ca="1" si="48">V457</f>
        <v>CD</v>
      </c>
      <c r="W458" s="14" t="str">
        <f t="shared" ca="1" si="48"/>
        <v>Chemical industry</v>
      </c>
      <c r="X458" s="3" t="str">
        <f>'EE investment costs'!D507</f>
        <v>MT-76</v>
      </c>
      <c r="Y458" s="3" t="str">
        <f>'EE investment costs'!E507</f>
        <v>Heat Medium Temp. up to 150C</v>
      </c>
      <c r="AC458" s="123">
        <f>'EE investment costs'!C507</f>
        <v>7.6</v>
      </c>
      <c r="AD458" s="22"/>
    </row>
    <row r="459" spans="2:30">
      <c r="B459" s="14" t="str">
        <f t="shared" ca="1" si="44"/>
        <v>INDCDEFFHT-76</v>
      </c>
      <c r="C459" s="15" t="str">
        <f t="shared" ca="1" si="43"/>
        <v>ICDHT</v>
      </c>
      <c r="D459" s="16">
        <f>'EE investment costs'!$F$15</f>
        <v>2016</v>
      </c>
      <c r="E459" s="14">
        <f>VLOOKUP(X459,'EE investment costs'!$D$56:$R$656,15,0)</f>
        <v>5.0880000000000001</v>
      </c>
      <c r="F459" s="17">
        <f ca="1">INDEX('EE investment costs'!$D$56:$R$656,MATCH(X459,'EE investment costs'!$D$56:$D$656,0),MATCH($V$8,'EE investment costs'!$D$56:$R$56,0))</f>
        <v>705.65369185219231</v>
      </c>
      <c r="I459" s="18">
        <v>1</v>
      </c>
      <c r="J459" s="18">
        <v>1</v>
      </c>
      <c r="K459" s="14">
        <f t="shared" ca="1" si="47"/>
        <v>5</v>
      </c>
      <c r="M459" s="19" t="str">
        <f t="shared" ca="1" si="45"/>
        <v>INDCDEFFHT-76</v>
      </c>
      <c r="N459" s="23" t="str">
        <f t="shared" ca="1" si="46"/>
        <v>Chemical industry Saving Tech-Heat High Temp. over 150C 7.6y</v>
      </c>
      <c r="O459" s="23" t="s">
        <v>32</v>
      </c>
      <c r="P459" s="23" t="s">
        <v>33</v>
      </c>
      <c r="Q459" s="23"/>
      <c r="R459" s="23"/>
      <c r="S459" s="19" t="s">
        <v>34</v>
      </c>
      <c r="V459" s="16" t="str">
        <f t="shared" ca="1" si="48"/>
        <v>CD</v>
      </c>
      <c r="W459" s="14" t="str">
        <f t="shared" ca="1" si="48"/>
        <v>Chemical industry</v>
      </c>
      <c r="X459" s="3" t="str">
        <f>'EE investment costs'!D508</f>
        <v>HT-76</v>
      </c>
      <c r="Y459" s="3" t="str">
        <f>'EE investment costs'!E508</f>
        <v>Heat High Temp. over 150C</v>
      </c>
      <c r="AC459" s="123">
        <f>'EE investment costs'!C508</f>
        <v>7.6</v>
      </c>
      <c r="AD459" s="22"/>
    </row>
    <row r="460" spans="2:30">
      <c r="B460" s="14" t="str">
        <f t="shared" ca="1" si="44"/>
        <v>INDCDEFFRH-76</v>
      </c>
      <c r="C460" s="15" t="str">
        <f t="shared" ca="1" si="43"/>
        <v>ICDRH</v>
      </c>
      <c r="D460" s="16">
        <f>'EE investment costs'!$F$15</f>
        <v>2016</v>
      </c>
      <c r="E460" s="14">
        <f>VLOOKUP(X460,'EE investment costs'!$D$56:$R$656,15,0)</f>
        <v>16.672000000000004</v>
      </c>
      <c r="F460" s="17">
        <f ca="1">INDEX('EE investment costs'!$D$56:$R$656,MATCH(X460,'EE investment costs'!$D$56:$D$656,0),MATCH($V$8,'EE investment costs'!$D$56:$R$56,0))</f>
        <v>1566.4490785276423</v>
      </c>
      <c r="I460" s="18">
        <v>1</v>
      </c>
      <c r="J460" s="18">
        <v>1</v>
      </c>
      <c r="K460" s="14">
        <f t="shared" ca="1" si="47"/>
        <v>0</v>
      </c>
      <c r="M460" s="19" t="str">
        <f t="shared" ca="1" si="45"/>
        <v>INDCDEFFRH-76</v>
      </c>
      <c r="N460" s="23" t="str">
        <f t="shared" ca="1" si="46"/>
        <v>Chemical industry Saving Tech-Heat Room Heat 7.6y</v>
      </c>
      <c r="O460" s="23" t="s">
        <v>32</v>
      </c>
      <c r="P460" s="23" t="s">
        <v>33</v>
      </c>
      <c r="Q460" s="23"/>
      <c r="R460" s="23"/>
      <c r="S460" s="19" t="s">
        <v>34</v>
      </c>
      <c r="V460" s="16" t="str">
        <f t="shared" ca="1" si="48"/>
        <v>CD</v>
      </c>
      <c r="W460" s="14" t="str">
        <f t="shared" ca="1" si="48"/>
        <v>Chemical industry</v>
      </c>
      <c r="X460" s="3" t="str">
        <f>'EE investment costs'!D509</f>
        <v>RH-76</v>
      </c>
      <c r="Y460" s="3" t="str">
        <f>'EE investment costs'!E509</f>
        <v>Heat Room Heat</v>
      </c>
      <c r="AC460" s="123">
        <f>'EE investment costs'!C509</f>
        <v>7.6</v>
      </c>
      <c r="AD460" s="22"/>
    </row>
    <row r="461" spans="2:30">
      <c r="B461" s="14" t="str">
        <f t="shared" ca="1" si="44"/>
        <v>INDCDEFFLA-76</v>
      </c>
      <c r="C461" s="15" t="str">
        <f t="shared" ca="1" si="43"/>
        <v>ICDLA</v>
      </c>
      <c r="D461" s="16">
        <f>'EE investment costs'!$F$15</f>
        <v>2016</v>
      </c>
      <c r="E461" s="14">
        <f>VLOOKUP(X461,'EE investment costs'!$D$56:$R$656,15,0)</f>
        <v>4.3792</v>
      </c>
      <c r="F461" s="17">
        <f ca="1">INDEX('EE investment costs'!$D$56:$R$656,MATCH(X461,'EE investment costs'!$D$56:$D$656,0),MATCH($V$8,'EE investment costs'!$D$56:$R$56,0))</f>
        <v>2127.163986118424</v>
      </c>
      <c r="I461" s="18">
        <v>1</v>
      </c>
      <c r="J461" s="18">
        <v>1</v>
      </c>
      <c r="K461" s="14">
        <f t="shared" ca="1" si="47"/>
        <v>0</v>
      </c>
      <c r="M461" s="19" t="str">
        <f t="shared" ca="1" si="45"/>
        <v>INDCDEFFLA-76</v>
      </c>
      <c r="N461" s="23" t="str">
        <f t="shared" ca="1" si="46"/>
        <v>Chemical industry Saving Tech-Light 7.6y</v>
      </c>
      <c r="O461" s="23" t="s">
        <v>32</v>
      </c>
      <c r="P461" s="23" t="s">
        <v>33</v>
      </c>
      <c r="Q461" s="23"/>
      <c r="R461" s="23"/>
      <c r="S461" s="19" t="s">
        <v>34</v>
      </c>
      <c r="V461" s="16" t="str">
        <f t="shared" ca="1" si="48"/>
        <v>CD</v>
      </c>
      <c r="W461" s="14" t="str">
        <f t="shared" ca="1" si="48"/>
        <v>Chemical industry</v>
      </c>
      <c r="X461" s="3" t="str">
        <f>'EE investment costs'!D510</f>
        <v>LA-76</v>
      </c>
      <c r="Y461" s="3" t="str">
        <f>'EE investment costs'!E510</f>
        <v>Light</v>
      </c>
      <c r="AC461" s="123">
        <f>'EE investment costs'!C510</f>
        <v>7.6</v>
      </c>
      <c r="AD461" s="22"/>
    </row>
    <row r="462" spans="2:30">
      <c r="B462" s="14" t="str">
        <f t="shared" ca="1" si="44"/>
        <v>INDCDEFFEM-76</v>
      </c>
      <c r="C462" s="15" t="str">
        <f t="shared" ca="1" si="43"/>
        <v>ICDEM</v>
      </c>
      <c r="D462" s="16">
        <f>'EE investment costs'!$F$15</f>
        <v>2016</v>
      </c>
      <c r="E462" s="14">
        <f>VLOOKUP(X462,'EE investment costs'!$D$56:$R$656,15,0)</f>
        <v>4.59816</v>
      </c>
      <c r="F462" s="17">
        <f ca="1">INDEX('EE investment costs'!$D$56:$R$656,MATCH(X462,'EE investment costs'!$D$56:$D$656,0),MATCH($V$8,'EE investment costs'!$D$56:$R$56,0))</f>
        <v>2385.2886350800504</v>
      </c>
      <c r="I462" s="18">
        <v>1</v>
      </c>
      <c r="J462" s="18">
        <v>1</v>
      </c>
      <c r="K462" s="14">
        <f t="shared" ca="1" si="47"/>
        <v>0</v>
      </c>
      <c r="M462" s="19" t="str">
        <f t="shared" ca="1" si="45"/>
        <v>INDCDEFFEM-76</v>
      </c>
      <c r="N462" s="23" t="str">
        <f t="shared" ca="1" si="46"/>
        <v>Chemical industry Saving Tech-Electric Motors 7.6y</v>
      </c>
      <c r="O462" s="23" t="s">
        <v>32</v>
      </c>
      <c r="P462" s="23" t="s">
        <v>33</v>
      </c>
      <c r="Q462" s="23"/>
      <c r="R462" s="23"/>
      <c r="S462" s="19" t="s">
        <v>34</v>
      </c>
      <c r="V462" s="16" t="str">
        <f t="shared" ca="1" si="48"/>
        <v>CD</v>
      </c>
      <c r="W462" s="14" t="str">
        <f t="shared" ca="1" si="48"/>
        <v>Chemical industry</v>
      </c>
      <c r="X462" s="3" t="str">
        <f>'EE investment costs'!D511</f>
        <v>EM-76</v>
      </c>
      <c r="Y462" s="3" t="str">
        <f>'EE investment costs'!E511</f>
        <v>Electric Motors</v>
      </c>
      <c r="AC462" s="123">
        <f>'EE investment costs'!C511</f>
        <v>7.6</v>
      </c>
      <c r="AD462" s="22"/>
    </row>
    <row r="463" spans="2:30">
      <c r="B463" s="14" t="str">
        <f t="shared" ca="1" si="44"/>
        <v>INDCDEFFTF-76</v>
      </c>
      <c r="C463" s="15" t="str">
        <f t="shared" ca="1" si="43"/>
        <v>ICDTF</v>
      </c>
      <c r="D463" s="16">
        <f>'EE investment costs'!$F$15</f>
        <v>2016</v>
      </c>
      <c r="E463" s="14">
        <f>VLOOKUP(X463,'EE investment costs'!$D$56:$R$656,15,0)</f>
        <v>18</v>
      </c>
      <c r="F463" s="17">
        <f ca="1">INDEX('EE investment costs'!$D$56:$R$656,MATCH(X463,'EE investment costs'!$D$56:$D$656,0),MATCH($V$8,'EE investment costs'!$D$56:$R$56,0))</f>
        <v>1116.721965308509</v>
      </c>
      <c r="I463" s="18">
        <v>1</v>
      </c>
      <c r="J463" s="18">
        <v>1</v>
      </c>
      <c r="K463" s="14">
        <f t="shared" ca="1" si="47"/>
        <v>1</v>
      </c>
      <c r="M463" s="19" t="str">
        <f t="shared" ca="1" si="45"/>
        <v>INDCDEFFTF-76</v>
      </c>
      <c r="N463" s="23" t="str">
        <f t="shared" ca="1" si="46"/>
        <v>Chemical industry Saving Tech-Haulage Tractors, Trucks, Fishing boats 7.6y</v>
      </c>
      <c r="O463" s="23" t="s">
        <v>32</v>
      </c>
      <c r="P463" s="23" t="s">
        <v>33</v>
      </c>
      <c r="Q463" s="23"/>
      <c r="R463" s="23"/>
      <c r="S463" s="19" t="s">
        <v>34</v>
      </c>
      <c r="V463" s="16" t="str">
        <f t="shared" ca="1" si="48"/>
        <v>CD</v>
      </c>
      <c r="W463" s="14" t="str">
        <f t="shared" ca="1" si="48"/>
        <v>Chemical industry</v>
      </c>
      <c r="X463" s="3" t="str">
        <f>'EE investment costs'!D512</f>
        <v>TF-76</v>
      </c>
      <c r="Y463" s="3" t="str">
        <f>'EE investment costs'!E512</f>
        <v>Haulage Tractors, Trucks, Fishing boats</v>
      </c>
      <c r="AC463" s="123">
        <f>'EE investment costs'!C512</f>
        <v>7.6</v>
      </c>
      <c r="AD463" s="22"/>
    </row>
    <row r="464" spans="2:30">
      <c r="B464" s="14" t="str">
        <f t="shared" ca="1" si="44"/>
        <v>INDCDEFFMT-77</v>
      </c>
      <c r="C464" s="15" t="str">
        <f t="shared" ca="1" si="43"/>
        <v>ICDMT</v>
      </c>
      <c r="D464" s="16">
        <f>'EE investment costs'!$F$15</f>
        <v>2016</v>
      </c>
      <c r="E464" s="14">
        <f>VLOOKUP(X464,'EE investment costs'!$D$56:$R$656,15,0)</f>
        <v>6.37</v>
      </c>
      <c r="F464" s="17">
        <f ca="1">INDEX('EE investment costs'!$D$56:$R$656,MATCH(X464,'EE investment costs'!$D$56:$D$656,0),MATCH($V$8,'EE investment costs'!$D$56:$R$56,0))</f>
        <v>975.33185645050742</v>
      </c>
      <c r="I464" s="18">
        <v>1</v>
      </c>
      <c r="J464" s="18">
        <v>1</v>
      </c>
      <c r="K464" s="14">
        <f t="shared" ca="1" si="47"/>
        <v>3</v>
      </c>
      <c r="M464" s="19" t="str">
        <f t="shared" ca="1" si="45"/>
        <v>INDCDEFFMT-77</v>
      </c>
      <c r="N464" s="23" t="str">
        <f t="shared" ca="1" si="46"/>
        <v>Chemical industry Saving Tech-Heat Medium Temp. up to 150C 7.7y</v>
      </c>
      <c r="O464" s="23" t="s">
        <v>32</v>
      </c>
      <c r="P464" s="23" t="s">
        <v>33</v>
      </c>
      <c r="Q464" s="23"/>
      <c r="R464" s="23"/>
      <c r="S464" s="19" t="s">
        <v>34</v>
      </c>
      <c r="V464" s="16" t="str">
        <f t="shared" ca="1" si="48"/>
        <v>CD</v>
      </c>
      <c r="W464" s="14" t="str">
        <f t="shared" ca="1" si="48"/>
        <v>Chemical industry</v>
      </c>
      <c r="X464" s="3" t="str">
        <f>'EE investment costs'!D513</f>
        <v>MT-77</v>
      </c>
      <c r="Y464" s="3" t="str">
        <f>'EE investment costs'!E513</f>
        <v>Heat Medium Temp. up to 150C</v>
      </c>
      <c r="AC464" s="123">
        <f>'EE investment costs'!C513</f>
        <v>7.7</v>
      </c>
      <c r="AD464" s="22"/>
    </row>
    <row r="465" spans="2:30">
      <c r="B465" s="14" t="str">
        <f t="shared" ca="1" si="44"/>
        <v>INDCDEFFHT-77</v>
      </c>
      <c r="C465" s="15" t="str">
        <f t="shared" ca="1" si="43"/>
        <v>ICDHT</v>
      </c>
      <c r="D465" s="16">
        <f>'EE investment costs'!$F$15</f>
        <v>2016</v>
      </c>
      <c r="E465" s="14">
        <f>VLOOKUP(X465,'EE investment costs'!$D$56:$R$656,15,0)</f>
        <v>5.0960000000000001</v>
      </c>
      <c r="F465" s="17">
        <f ca="1">INDEX('EE investment costs'!$D$56:$R$656,MATCH(X465,'EE investment costs'!$D$56:$D$656,0),MATCH($V$8,'EE investment costs'!$D$56:$R$56,0))</f>
        <v>712.03805287283569</v>
      </c>
      <c r="I465" s="18">
        <v>1</v>
      </c>
      <c r="J465" s="18">
        <v>1</v>
      </c>
      <c r="K465" s="14">
        <f t="shared" ca="1" si="47"/>
        <v>5</v>
      </c>
      <c r="M465" s="19" t="str">
        <f t="shared" ca="1" si="45"/>
        <v>INDCDEFFHT-77</v>
      </c>
      <c r="N465" s="23" t="str">
        <f t="shared" ca="1" si="46"/>
        <v>Chemical industry Saving Tech-Heat High Temp. over 150C 7.7y</v>
      </c>
      <c r="O465" s="23" t="s">
        <v>32</v>
      </c>
      <c r="P465" s="23" t="s">
        <v>33</v>
      </c>
      <c r="Q465" s="23"/>
      <c r="R465" s="23"/>
      <c r="S465" s="19" t="s">
        <v>34</v>
      </c>
      <c r="V465" s="16" t="str">
        <f t="shared" ca="1" si="48"/>
        <v>CD</v>
      </c>
      <c r="W465" s="14" t="str">
        <f t="shared" ca="1" si="48"/>
        <v>Chemical industry</v>
      </c>
      <c r="X465" s="3" t="str">
        <f>'EE investment costs'!D514</f>
        <v>HT-77</v>
      </c>
      <c r="Y465" s="3" t="str">
        <f>'EE investment costs'!E514</f>
        <v>Heat High Temp. over 150C</v>
      </c>
      <c r="AC465" s="123">
        <f>'EE investment costs'!C514</f>
        <v>7.7</v>
      </c>
      <c r="AD465" s="22"/>
    </row>
    <row r="466" spans="2:30">
      <c r="B466" s="14" t="str">
        <f t="shared" ca="1" si="44"/>
        <v>INDCDEFFRH-77</v>
      </c>
      <c r="C466" s="15" t="str">
        <f t="shared" ca="1" si="43"/>
        <v>ICDRH</v>
      </c>
      <c r="D466" s="16">
        <f>'EE investment costs'!$F$15</f>
        <v>2016</v>
      </c>
      <c r="E466" s="14">
        <f>VLOOKUP(X466,'EE investment costs'!$D$56:$R$656,15,0)</f>
        <v>16.690666666666669</v>
      </c>
      <c r="F466" s="17">
        <f ca="1">INDEX('EE investment costs'!$D$56:$R$656,MATCH(X466,'EE investment costs'!$D$56:$D$656,0),MATCH($V$8,'EE investment costs'!$D$56:$R$56,0))</f>
        <v>1604.6551536136824</v>
      </c>
      <c r="I466" s="18">
        <v>1</v>
      </c>
      <c r="J466" s="18">
        <v>1</v>
      </c>
      <c r="K466" s="14">
        <f t="shared" ca="1" si="47"/>
        <v>0</v>
      </c>
      <c r="M466" s="19" t="str">
        <f t="shared" ca="1" si="45"/>
        <v>INDCDEFFRH-77</v>
      </c>
      <c r="N466" s="23" t="str">
        <f t="shared" ca="1" si="46"/>
        <v>Chemical industry Saving Tech-Heat Room Heat 7.7y</v>
      </c>
      <c r="O466" s="23" t="s">
        <v>32</v>
      </c>
      <c r="P466" s="23" t="s">
        <v>33</v>
      </c>
      <c r="Q466" s="23"/>
      <c r="R466" s="23"/>
      <c r="S466" s="19" t="s">
        <v>34</v>
      </c>
      <c r="V466" s="16" t="str">
        <f t="shared" ca="1" si="48"/>
        <v>CD</v>
      </c>
      <c r="W466" s="14" t="str">
        <f t="shared" ca="1" si="48"/>
        <v>Chemical industry</v>
      </c>
      <c r="X466" s="3" t="str">
        <f>'EE investment costs'!D515</f>
        <v>RH-77</v>
      </c>
      <c r="Y466" s="3" t="str">
        <f>'EE investment costs'!E515</f>
        <v>Heat Room Heat</v>
      </c>
      <c r="AC466" s="123">
        <f>'EE investment costs'!C515</f>
        <v>7.7</v>
      </c>
      <c r="AD466" s="22"/>
    </row>
    <row r="467" spans="2:30">
      <c r="B467" s="14" t="str">
        <f t="shared" ca="1" si="44"/>
        <v>INDCDEFFLA-77</v>
      </c>
      <c r="C467" s="15" t="str">
        <f t="shared" ca="1" si="43"/>
        <v>ICDLA</v>
      </c>
      <c r="D467" s="16">
        <f>'EE investment costs'!$F$15</f>
        <v>2016</v>
      </c>
      <c r="E467" s="14">
        <f>VLOOKUP(X467,'EE investment costs'!$D$56:$R$656,15,0)</f>
        <v>4.3922333333333334</v>
      </c>
      <c r="F467" s="17">
        <f ca="1">INDEX('EE investment costs'!$D$56:$R$656,MATCH(X467,'EE investment costs'!$D$56:$D$656,0),MATCH($V$8,'EE investment costs'!$D$56:$R$56,0))</f>
        <v>2142.5506094122807</v>
      </c>
      <c r="I467" s="18">
        <v>1</v>
      </c>
      <c r="J467" s="18">
        <v>1</v>
      </c>
      <c r="K467" s="14">
        <f t="shared" ca="1" si="47"/>
        <v>0</v>
      </c>
      <c r="M467" s="19" t="str">
        <f t="shared" ca="1" si="45"/>
        <v>INDCDEFFLA-77</v>
      </c>
      <c r="N467" s="23" t="str">
        <f t="shared" ca="1" si="46"/>
        <v>Chemical industry Saving Tech-Light 7.7y</v>
      </c>
      <c r="O467" s="23" t="s">
        <v>32</v>
      </c>
      <c r="P467" s="23" t="s">
        <v>33</v>
      </c>
      <c r="Q467" s="23"/>
      <c r="R467" s="23"/>
      <c r="S467" s="19" t="s">
        <v>34</v>
      </c>
      <c r="V467" s="16" t="str">
        <f t="shared" ca="1" si="48"/>
        <v>CD</v>
      </c>
      <c r="W467" s="14" t="str">
        <f t="shared" ca="1" si="48"/>
        <v>Chemical industry</v>
      </c>
      <c r="X467" s="3" t="str">
        <f>'EE investment costs'!D516</f>
        <v>LA-77</v>
      </c>
      <c r="Y467" s="3" t="str">
        <f>'EE investment costs'!E516</f>
        <v>Light</v>
      </c>
      <c r="AC467" s="123">
        <f>'EE investment costs'!C516</f>
        <v>7.7</v>
      </c>
      <c r="AD467" s="22"/>
    </row>
    <row r="468" spans="2:30">
      <c r="B468" s="14" t="str">
        <f t="shared" ca="1" si="44"/>
        <v>INDCDEFFEM-77</v>
      </c>
      <c r="C468" s="15" t="str">
        <f t="shared" ca="1" si="43"/>
        <v>ICDEM</v>
      </c>
      <c r="D468" s="16">
        <f>'EE investment costs'!$F$15</f>
        <v>2016</v>
      </c>
      <c r="E468" s="14">
        <f>VLOOKUP(X468,'EE investment costs'!$D$56:$R$656,15,0)</f>
        <v>4.6118449999999998</v>
      </c>
      <c r="F468" s="17">
        <f ca="1">INDEX('EE investment costs'!$D$56:$R$656,MATCH(X468,'EE investment costs'!$D$56:$D$656,0),MATCH($V$8,'EE investment costs'!$D$56:$R$56,0))</f>
        <v>2408.1882894121327</v>
      </c>
      <c r="I468" s="18">
        <v>1</v>
      </c>
      <c r="J468" s="18">
        <v>1</v>
      </c>
      <c r="K468" s="14">
        <f t="shared" ca="1" si="47"/>
        <v>0</v>
      </c>
      <c r="M468" s="19" t="str">
        <f t="shared" ca="1" si="45"/>
        <v>INDCDEFFEM-77</v>
      </c>
      <c r="N468" s="23" t="str">
        <f t="shared" ca="1" si="46"/>
        <v>Chemical industry Saving Tech-Electric Motors 7.7y</v>
      </c>
      <c r="O468" s="23" t="s">
        <v>32</v>
      </c>
      <c r="P468" s="23" t="s">
        <v>33</v>
      </c>
      <c r="Q468" s="23"/>
      <c r="R468" s="23"/>
      <c r="S468" s="19" t="s">
        <v>34</v>
      </c>
      <c r="V468" s="16" t="str">
        <f t="shared" ca="1" si="48"/>
        <v>CD</v>
      </c>
      <c r="W468" s="14" t="str">
        <f t="shared" ca="1" si="48"/>
        <v>Chemical industry</v>
      </c>
      <c r="X468" s="3" t="str">
        <f>'EE investment costs'!D517</f>
        <v>EM-77</v>
      </c>
      <c r="Y468" s="3" t="str">
        <f>'EE investment costs'!E517</f>
        <v>Electric Motors</v>
      </c>
      <c r="AC468" s="123">
        <f>'EE investment costs'!C517</f>
        <v>7.7</v>
      </c>
      <c r="AD468" s="22"/>
    </row>
    <row r="469" spans="2:30">
      <c r="B469" s="14" t="str">
        <f t="shared" ca="1" si="44"/>
        <v>INDCDEFFTF-77</v>
      </c>
      <c r="C469" s="15" t="str">
        <f t="shared" ca="1" si="43"/>
        <v>ICDTF</v>
      </c>
      <c r="D469" s="16">
        <f>'EE investment costs'!$F$15</f>
        <v>2016</v>
      </c>
      <c r="E469" s="14">
        <f>VLOOKUP(X469,'EE investment costs'!$D$56:$R$656,15,0)</f>
        <v>18.083333333333332</v>
      </c>
      <c r="F469" s="17">
        <f ca="1">INDEX('EE investment costs'!$D$56:$R$656,MATCH(X469,'EE investment costs'!$D$56:$D$656,0),MATCH($V$8,'EE investment costs'!$D$56:$R$56,0))</f>
        <v>1131.4156753783577</v>
      </c>
      <c r="I469" s="18">
        <v>1</v>
      </c>
      <c r="J469" s="18">
        <v>1</v>
      </c>
      <c r="K469" s="14">
        <f t="shared" ca="1" si="47"/>
        <v>1</v>
      </c>
      <c r="M469" s="19" t="str">
        <f t="shared" ca="1" si="45"/>
        <v>INDCDEFFTF-77</v>
      </c>
      <c r="N469" s="23" t="str">
        <f t="shared" ca="1" si="46"/>
        <v>Chemical industry Saving Tech-Haulage Tractors, Trucks, Fishing boats 7.7y</v>
      </c>
      <c r="O469" s="23" t="s">
        <v>32</v>
      </c>
      <c r="P469" s="23" t="s">
        <v>33</v>
      </c>
      <c r="Q469" s="23"/>
      <c r="R469" s="23"/>
      <c r="S469" s="19" t="s">
        <v>34</v>
      </c>
      <c r="V469" s="16" t="str">
        <f t="shared" ca="1" si="48"/>
        <v>CD</v>
      </c>
      <c r="W469" s="14" t="str">
        <f t="shared" ca="1" si="48"/>
        <v>Chemical industry</v>
      </c>
      <c r="X469" s="3" t="str">
        <f>'EE investment costs'!D518</f>
        <v>TF-77</v>
      </c>
      <c r="Y469" s="3" t="str">
        <f>'EE investment costs'!E518</f>
        <v>Haulage Tractors, Trucks, Fishing boats</v>
      </c>
      <c r="AC469" s="123">
        <f>'EE investment costs'!C518</f>
        <v>7.7</v>
      </c>
      <c r="AD469" s="22"/>
    </row>
    <row r="470" spans="2:30">
      <c r="B470" s="14" t="str">
        <f t="shared" ca="1" si="44"/>
        <v>INDCDEFFMT-78</v>
      </c>
      <c r="C470" s="15" t="str">
        <f t="shared" ca="1" si="43"/>
        <v>ICDMT</v>
      </c>
      <c r="D470" s="16">
        <f>'EE investment costs'!$F$15</f>
        <v>2016</v>
      </c>
      <c r="E470" s="14">
        <f>VLOOKUP(X470,'EE investment costs'!$D$56:$R$656,15,0)</f>
        <v>6.38</v>
      </c>
      <c r="F470" s="17">
        <f ca="1">INDEX('EE investment costs'!$D$56:$R$656,MATCH(X470,'EE investment costs'!$D$56:$D$656,0),MATCH($V$8,'EE investment costs'!$D$56:$R$56,0))</f>
        <v>985.66794094551904</v>
      </c>
      <c r="I470" s="18">
        <v>1</v>
      </c>
      <c r="J470" s="18">
        <v>1</v>
      </c>
      <c r="K470" s="14">
        <f t="shared" ca="1" si="47"/>
        <v>3</v>
      </c>
      <c r="M470" s="19" t="str">
        <f t="shared" ca="1" si="45"/>
        <v>INDCDEFFMT-78</v>
      </c>
      <c r="N470" s="23" t="str">
        <f t="shared" ca="1" si="46"/>
        <v>Chemical industry Saving Tech-Heat Medium Temp. up to 150C 7.8y</v>
      </c>
      <c r="O470" s="23" t="s">
        <v>32</v>
      </c>
      <c r="P470" s="23" t="s">
        <v>33</v>
      </c>
      <c r="Q470" s="23"/>
      <c r="R470" s="23"/>
      <c r="S470" s="19" t="s">
        <v>34</v>
      </c>
      <c r="V470" s="16" t="str">
        <f t="shared" ca="1" si="48"/>
        <v>CD</v>
      </c>
      <c r="W470" s="14" t="str">
        <f t="shared" ca="1" si="48"/>
        <v>Chemical industry</v>
      </c>
      <c r="X470" s="3" t="str">
        <f>'EE investment costs'!D519</f>
        <v>MT-78</v>
      </c>
      <c r="Y470" s="3" t="str">
        <f>'EE investment costs'!E519</f>
        <v>Heat Medium Temp. up to 150C</v>
      </c>
      <c r="AC470" s="123">
        <f>'EE investment costs'!C519</f>
        <v>7.8</v>
      </c>
      <c r="AD470" s="22"/>
    </row>
    <row r="471" spans="2:30">
      <c r="B471" s="14" t="str">
        <f t="shared" ca="1" si="44"/>
        <v>INDCDEFFHT-78</v>
      </c>
      <c r="C471" s="15" t="str">
        <f t="shared" ca="1" si="43"/>
        <v>ICDHT</v>
      </c>
      <c r="D471" s="16">
        <f>'EE investment costs'!$F$15</f>
        <v>2016</v>
      </c>
      <c r="E471" s="14">
        <f>VLOOKUP(X471,'EE investment costs'!$D$56:$R$656,15,0)</f>
        <v>5.1040000000000001</v>
      </c>
      <c r="F471" s="17">
        <f ca="1">INDEX('EE investment costs'!$D$56:$R$656,MATCH(X471,'EE investment costs'!$D$56:$D$656,0),MATCH($V$8,'EE investment costs'!$D$56:$R$56,0))</f>
        <v>718.42241389347907</v>
      </c>
      <c r="I471" s="18">
        <v>1</v>
      </c>
      <c r="J471" s="18">
        <v>1</v>
      </c>
      <c r="K471" s="14">
        <f t="shared" ca="1" si="47"/>
        <v>5</v>
      </c>
      <c r="M471" s="19" t="str">
        <f t="shared" ca="1" si="45"/>
        <v>INDCDEFFHT-78</v>
      </c>
      <c r="N471" s="23" t="str">
        <f t="shared" ca="1" si="46"/>
        <v>Chemical industry Saving Tech-Heat High Temp. over 150C 7.8y</v>
      </c>
      <c r="O471" s="23" t="s">
        <v>32</v>
      </c>
      <c r="P471" s="23" t="s">
        <v>33</v>
      </c>
      <c r="Q471" s="23"/>
      <c r="R471" s="23"/>
      <c r="S471" s="19" t="s">
        <v>34</v>
      </c>
      <c r="V471" s="16" t="str">
        <f t="shared" ca="1" si="48"/>
        <v>CD</v>
      </c>
      <c r="W471" s="14" t="str">
        <f t="shared" ca="1" si="48"/>
        <v>Chemical industry</v>
      </c>
      <c r="X471" s="3" t="str">
        <f>'EE investment costs'!D520</f>
        <v>HT-78</v>
      </c>
      <c r="Y471" s="3" t="str">
        <f>'EE investment costs'!E520</f>
        <v>Heat High Temp. over 150C</v>
      </c>
      <c r="AC471" s="123">
        <f>'EE investment costs'!C520</f>
        <v>7.8</v>
      </c>
      <c r="AD471" s="22"/>
    </row>
    <row r="472" spans="2:30">
      <c r="B472" s="14" t="str">
        <f t="shared" ca="1" si="44"/>
        <v>INDCDEFFRH-78</v>
      </c>
      <c r="C472" s="15" t="str">
        <f t="shared" ca="1" si="43"/>
        <v>ICDRH</v>
      </c>
      <c r="D472" s="16">
        <f>'EE investment costs'!$F$15</f>
        <v>2016</v>
      </c>
      <c r="E472" s="14">
        <f>VLOOKUP(X472,'EE investment costs'!$D$56:$R$656,15,0)</f>
        <v>16.709333333333337</v>
      </c>
      <c r="F472" s="17">
        <f ca="1">INDEX('EE investment costs'!$D$56:$R$656,MATCH(X472,'EE investment costs'!$D$56:$D$656,0),MATCH($V$8,'EE investment costs'!$D$56:$R$56,0))</f>
        <v>1642.8612286997225</v>
      </c>
      <c r="I472" s="18">
        <v>1</v>
      </c>
      <c r="J472" s="18">
        <v>1</v>
      </c>
      <c r="K472" s="14">
        <f t="shared" ca="1" si="47"/>
        <v>0</v>
      </c>
      <c r="M472" s="19" t="str">
        <f t="shared" ca="1" si="45"/>
        <v>INDCDEFFRH-78</v>
      </c>
      <c r="N472" s="23" t="str">
        <f t="shared" ca="1" si="46"/>
        <v>Chemical industry Saving Tech-Heat Room Heat 7.8y</v>
      </c>
      <c r="O472" s="23" t="s">
        <v>32</v>
      </c>
      <c r="P472" s="23" t="s">
        <v>33</v>
      </c>
      <c r="Q472" s="23"/>
      <c r="R472" s="23"/>
      <c r="S472" s="19" t="s">
        <v>34</v>
      </c>
      <c r="V472" s="16" t="str">
        <f t="shared" ca="1" si="48"/>
        <v>CD</v>
      </c>
      <c r="W472" s="14" t="str">
        <f t="shared" ca="1" si="48"/>
        <v>Chemical industry</v>
      </c>
      <c r="X472" s="3" t="str">
        <f>'EE investment costs'!D521</f>
        <v>RH-78</v>
      </c>
      <c r="Y472" s="3" t="str">
        <f>'EE investment costs'!E521</f>
        <v>Heat Room Heat</v>
      </c>
      <c r="AC472" s="123">
        <f>'EE investment costs'!C521</f>
        <v>7.8</v>
      </c>
      <c r="AD472" s="22"/>
    </row>
    <row r="473" spans="2:30">
      <c r="B473" s="14" t="str">
        <f t="shared" ca="1" si="44"/>
        <v>INDCDEFFLA-78</v>
      </c>
      <c r="C473" s="15" t="str">
        <f t="shared" ca="1" si="43"/>
        <v>ICDLA</v>
      </c>
      <c r="D473" s="16">
        <f>'EE investment costs'!$F$15</f>
        <v>2016</v>
      </c>
      <c r="E473" s="14">
        <f>VLOOKUP(X473,'EE investment costs'!$D$56:$R$656,15,0)</f>
        <v>4.4052666666666669</v>
      </c>
      <c r="F473" s="17">
        <f ca="1">INDEX('EE investment costs'!$D$56:$R$656,MATCH(X473,'EE investment costs'!$D$56:$D$656,0),MATCH($V$8,'EE investment costs'!$D$56:$R$56,0))</f>
        <v>2157.9372327061365</v>
      </c>
      <c r="I473" s="18">
        <v>1</v>
      </c>
      <c r="J473" s="18">
        <v>1</v>
      </c>
      <c r="K473" s="14">
        <f t="shared" ca="1" si="47"/>
        <v>0</v>
      </c>
      <c r="M473" s="19" t="str">
        <f t="shared" ca="1" si="45"/>
        <v>INDCDEFFLA-78</v>
      </c>
      <c r="N473" s="23" t="str">
        <f t="shared" ca="1" si="46"/>
        <v>Chemical industry Saving Tech-Light 7.8y</v>
      </c>
      <c r="O473" s="23" t="s">
        <v>32</v>
      </c>
      <c r="P473" s="23" t="s">
        <v>33</v>
      </c>
      <c r="Q473" s="23"/>
      <c r="R473" s="23"/>
      <c r="S473" s="19" t="s">
        <v>34</v>
      </c>
      <c r="V473" s="16" t="str">
        <f t="shared" ca="1" si="48"/>
        <v>CD</v>
      </c>
      <c r="W473" s="14" t="str">
        <f t="shared" ca="1" si="48"/>
        <v>Chemical industry</v>
      </c>
      <c r="X473" s="3" t="str">
        <f>'EE investment costs'!D522</f>
        <v>LA-78</v>
      </c>
      <c r="Y473" s="3" t="str">
        <f>'EE investment costs'!E522</f>
        <v>Light</v>
      </c>
      <c r="AC473" s="123">
        <f>'EE investment costs'!C522</f>
        <v>7.8</v>
      </c>
      <c r="AD473" s="22"/>
    </row>
    <row r="474" spans="2:30">
      <c r="B474" s="14" t="str">
        <f t="shared" ca="1" si="44"/>
        <v>INDCDEFFEM-78</v>
      </c>
      <c r="C474" s="15" t="str">
        <f t="shared" ca="1" si="43"/>
        <v>ICDEM</v>
      </c>
      <c r="D474" s="16">
        <f>'EE investment costs'!$F$15</f>
        <v>2016</v>
      </c>
      <c r="E474" s="14">
        <f>VLOOKUP(X474,'EE investment costs'!$D$56:$R$656,15,0)</f>
        <v>4.6255299999999995</v>
      </c>
      <c r="F474" s="17">
        <f ca="1">INDEX('EE investment costs'!$D$56:$R$656,MATCH(X474,'EE investment costs'!$D$56:$D$656,0),MATCH($V$8,'EE investment costs'!$D$56:$R$56,0))</f>
        <v>2431.087943744215</v>
      </c>
      <c r="I474" s="18">
        <v>1</v>
      </c>
      <c r="J474" s="18">
        <v>1</v>
      </c>
      <c r="K474" s="14">
        <f t="shared" ca="1" si="47"/>
        <v>0</v>
      </c>
      <c r="M474" s="19" t="str">
        <f t="shared" ca="1" si="45"/>
        <v>INDCDEFFEM-78</v>
      </c>
      <c r="N474" s="23" t="str">
        <f t="shared" ca="1" si="46"/>
        <v>Chemical industry Saving Tech-Electric Motors 7.8y</v>
      </c>
      <c r="O474" s="23" t="s">
        <v>32</v>
      </c>
      <c r="P474" s="23" t="s">
        <v>33</v>
      </c>
      <c r="Q474" s="23"/>
      <c r="R474" s="23"/>
      <c r="S474" s="19" t="s">
        <v>34</v>
      </c>
      <c r="V474" s="16" t="str">
        <f t="shared" ca="1" si="48"/>
        <v>CD</v>
      </c>
      <c r="W474" s="14" t="str">
        <f t="shared" ca="1" si="48"/>
        <v>Chemical industry</v>
      </c>
      <c r="X474" s="3" t="str">
        <f>'EE investment costs'!D523</f>
        <v>EM-78</v>
      </c>
      <c r="Y474" s="3" t="str">
        <f>'EE investment costs'!E523</f>
        <v>Electric Motors</v>
      </c>
      <c r="AC474" s="123">
        <f>'EE investment costs'!C523</f>
        <v>7.8</v>
      </c>
      <c r="AD474" s="22"/>
    </row>
    <row r="475" spans="2:30">
      <c r="B475" s="14" t="str">
        <f t="shared" ca="1" si="44"/>
        <v>INDCDEFFTF-78</v>
      </c>
      <c r="C475" s="15" t="str">
        <f t="shared" ca="1" si="43"/>
        <v>ICDTF</v>
      </c>
      <c r="D475" s="16">
        <f>'EE investment costs'!$F$15</f>
        <v>2016</v>
      </c>
      <c r="E475" s="14">
        <f>VLOOKUP(X475,'EE investment costs'!$D$56:$R$656,15,0)</f>
        <v>18.166666666666664</v>
      </c>
      <c r="F475" s="17">
        <f ca="1">INDEX('EE investment costs'!$D$56:$R$656,MATCH(X475,'EE investment costs'!$D$56:$D$656,0),MATCH($V$8,'EE investment costs'!$D$56:$R$56,0))</f>
        <v>1146.1093854482065</v>
      </c>
      <c r="I475" s="18">
        <v>1</v>
      </c>
      <c r="J475" s="18">
        <v>1</v>
      </c>
      <c r="K475" s="14">
        <f t="shared" ca="1" si="47"/>
        <v>1</v>
      </c>
      <c r="M475" s="19" t="str">
        <f t="shared" ca="1" si="45"/>
        <v>INDCDEFFTF-78</v>
      </c>
      <c r="N475" s="23" t="str">
        <f t="shared" ca="1" si="46"/>
        <v>Chemical industry Saving Tech-Haulage Tractors, Trucks, Fishing boats 7.8y</v>
      </c>
      <c r="O475" s="23" t="s">
        <v>32</v>
      </c>
      <c r="P475" s="23" t="s">
        <v>33</v>
      </c>
      <c r="Q475" s="23"/>
      <c r="R475" s="23"/>
      <c r="S475" s="19" t="s">
        <v>34</v>
      </c>
      <c r="V475" s="16" t="str">
        <f t="shared" ca="1" si="48"/>
        <v>CD</v>
      </c>
      <c r="W475" s="14" t="str">
        <f t="shared" ca="1" si="48"/>
        <v>Chemical industry</v>
      </c>
      <c r="X475" s="3" t="str">
        <f>'EE investment costs'!D524</f>
        <v>TF-78</v>
      </c>
      <c r="Y475" s="3" t="str">
        <f>'EE investment costs'!E524</f>
        <v>Haulage Tractors, Trucks, Fishing boats</v>
      </c>
      <c r="AC475" s="123">
        <f>'EE investment costs'!C524</f>
        <v>7.8</v>
      </c>
      <c r="AD475" s="22"/>
    </row>
    <row r="476" spans="2:30">
      <c r="B476" s="14" t="str">
        <f t="shared" ca="1" si="44"/>
        <v>INDCDEFFMT-79</v>
      </c>
      <c r="C476" s="15" t="str">
        <f t="shared" ca="1" si="43"/>
        <v>ICDMT</v>
      </c>
      <c r="D476" s="16">
        <f>'EE investment costs'!$F$15</f>
        <v>2016</v>
      </c>
      <c r="E476" s="14">
        <f>VLOOKUP(X476,'EE investment costs'!$D$56:$R$656,15,0)</f>
        <v>6.39</v>
      </c>
      <c r="F476" s="17">
        <f ca="1">INDEX('EE investment costs'!$D$56:$R$656,MATCH(X476,'EE investment costs'!$D$56:$D$656,0),MATCH($V$8,'EE investment costs'!$D$56:$R$56,0))</f>
        <v>996.00402544053065</v>
      </c>
      <c r="I476" s="18">
        <v>1</v>
      </c>
      <c r="J476" s="18">
        <v>1</v>
      </c>
      <c r="K476" s="14">
        <f t="shared" ca="1" si="47"/>
        <v>3</v>
      </c>
      <c r="M476" s="19" t="str">
        <f t="shared" ca="1" si="45"/>
        <v>INDCDEFFMT-79</v>
      </c>
      <c r="N476" s="23" t="str">
        <f t="shared" ca="1" si="46"/>
        <v>Chemical industry Saving Tech-Heat Medium Temp. up to 150C 7.9y</v>
      </c>
      <c r="O476" s="23" t="s">
        <v>32</v>
      </c>
      <c r="P476" s="23" t="s">
        <v>33</v>
      </c>
      <c r="Q476" s="23"/>
      <c r="R476" s="23"/>
      <c r="S476" s="19" t="s">
        <v>34</v>
      </c>
      <c r="V476" s="16" t="str">
        <f t="shared" ca="1" si="48"/>
        <v>CD</v>
      </c>
      <c r="W476" s="14" t="str">
        <f t="shared" ca="1" si="48"/>
        <v>Chemical industry</v>
      </c>
      <c r="X476" s="3" t="str">
        <f>'EE investment costs'!D525</f>
        <v>MT-79</v>
      </c>
      <c r="Y476" s="3" t="str">
        <f>'EE investment costs'!E525</f>
        <v>Heat Medium Temp. up to 150C</v>
      </c>
      <c r="AC476" s="123">
        <f>'EE investment costs'!C525</f>
        <v>7.9</v>
      </c>
      <c r="AD476" s="22"/>
    </row>
    <row r="477" spans="2:30">
      <c r="B477" s="14" t="str">
        <f t="shared" ca="1" si="44"/>
        <v>INDCDEFFHT-79</v>
      </c>
      <c r="C477" s="15" t="str">
        <f t="shared" ca="1" si="43"/>
        <v>ICDHT</v>
      </c>
      <c r="D477" s="16">
        <f>'EE investment costs'!$F$15</f>
        <v>2016</v>
      </c>
      <c r="E477" s="14">
        <f>VLOOKUP(X477,'EE investment costs'!$D$56:$R$656,15,0)</f>
        <v>5.1120000000000001</v>
      </c>
      <c r="F477" s="17">
        <f ca="1">INDEX('EE investment costs'!$D$56:$R$656,MATCH(X477,'EE investment costs'!$D$56:$D$656,0),MATCH($V$8,'EE investment costs'!$D$56:$R$56,0))</f>
        <v>724.80677491412257</v>
      </c>
      <c r="I477" s="18">
        <v>1</v>
      </c>
      <c r="J477" s="18">
        <v>1</v>
      </c>
      <c r="K477" s="14">
        <f t="shared" ca="1" si="47"/>
        <v>5</v>
      </c>
      <c r="M477" s="19" t="str">
        <f t="shared" ca="1" si="45"/>
        <v>INDCDEFFHT-79</v>
      </c>
      <c r="N477" s="23" t="str">
        <f t="shared" ca="1" si="46"/>
        <v>Chemical industry Saving Tech-Heat High Temp. over 150C 7.9y</v>
      </c>
      <c r="O477" s="23" t="s">
        <v>32</v>
      </c>
      <c r="P477" s="23" t="s">
        <v>33</v>
      </c>
      <c r="Q477" s="23"/>
      <c r="R477" s="23"/>
      <c r="S477" s="19" t="s">
        <v>34</v>
      </c>
      <c r="V477" s="16" t="str">
        <f t="shared" ca="1" si="48"/>
        <v>CD</v>
      </c>
      <c r="W477" s="14" t="str">
        <f t="shared" ca="1" si="48"/>
        <v>Chemical industry</v>
      </c>
      <c r="X477" s="3" t="str">
        <f>'EE investment costs'!D526</f>
        <v>HT-79</v>
      </c>
      <c r="Y477" s="3" t="str">
        <f>'EE investment costs'!E526</f>
        <v>Heat High Temp. over 150C</v>
      </c>
      <c r="AC477" s="123">
        <f>'EE investment costs'!C526</f>
        <v>7.9</v>
      </c>
      <c r="AD477" s="22"/>
    </row>
    <row r="478" spans="2:30">
      <c r="B478" s="14" t="str">
        <f t="shared" ca="1" si="44"/>
        <v>INDCDEFFRH-79</v>
      </c>
      <c r="C478" s="15" t="str">
        <f t="shared" ca="1" si="43"/>
        <v>ICDRH</v>
      </c>
      <c r="D478" s="16">
        <f>'EE investment costs'!$F$15</f>
        <v>2016</v>
      </c>
      <c r="E478" s="14">
        <f>VLOOKUP(X478,'EE investment costs'!$D$56:$R$656,15,0)</f>
        <v>16.728000000000002</v>
      </c>
      <c r="F478" s="17">
        <f ca="1">INDEX('EE investment costs'!$D$56:$R$656,MATCH(X478,'EE investment costs'!$D$56:$D$656,0),MATCH($V$8,'EE investment costs'!$D$56:$R$56,0))</f>
        <v>1681.0673037857625</v>
      </c>
      <c r="I478" s="18">
        <v>1</v>
      </c>
      <c r="J478" s="18">
        <v>1</v>
      </c>
      <c r="K478" s="14">
        <f t="shared" ca="1" si="47"/>
        <v>0</v>
      </c>
      <c r="M478" s="19" t="str">
        <f t="shared" ca="1" si="45"/>
        <v>INDCDEFFRH-79</v>
      </c>
      <c r="N478" s="23" t="str">
        <f t="shared" ca="1" si="46"/>
        <v>Chemical industry Saving Tech-Heat Room Heat 7.9y</v>
      </c>
      <c r="O478" s="23" t="s">
        <v>32</v>
      </c>
      <c r="P478" s="23" t="s">
        <v>33</v>
      </c>
      <c r="Q478" s="23"/>
      <c r="R478" s="23"/>
      <c r="S478" s="19" t="s">
        <v>34</v>
      </c>
      <c r="V478" s="16" t="str">
        <f t="shared" ca="1" si="48"/>
        <v>CD</v>
      </c>
      <c r="W478" s="14" t="str">
        <f t="shared" ca="1" si="48"/>
        <v>Chemical industry</v>
      </c>
      <c r="X478" s="3" t="str">
        <f>'EE investment costs'!D527</f>
        <v>RH-79</v>
      </c>
      <c r="Y478" s="3" t="str">
        <f>'EE investment costs'!E527</f>
        <v>Heat Room Heat</v>
      </c>
      <c r="AC478" s="123">
        <f>'EE investment costs'!C527</f>
        <v>7.9</v>
      </c>
      <c r="AD478" s="22"/>
    </row>
    <row r="479" spans="2:30">
      <c r="B479" s="14" t="str">
        <f t="shared" ca="1" si="44"/>
        <v>INDCDEFFLA-79</v>
      </c>
      <c r="C479" s="15" t="str">
        <f t="shared" ca="1" si="43"/>
        <v>ICDLA</v>
      </c>
      <c r="D479" s="16">
        <f>'EE investment costs'!$F$15</f>
        <v>2016</v>
      </c>
      <c r="E479" s="14">
        <f>VLOOKUP(X479,'EE investment costs'!$D$56:$R$656,15,0)</f>
        <v>4.4183000000000003</v>
      </c>
      <c r="F479" s="17">
        <f ca="1">INDEX('EE investment costs'!$D$56:$R$656,MATCH(X479,'EE investment costs'!$D$56:$D$656,0),MATCH($V$8,'EE investment costs'!$D$56:$R$56,0))</f>
        <v>2173.3238559999927</v>
      </c>
      <c r="I479" s="18">
        <v>1</v>
      </c>
      <c r="J479" s="18">
        <v>1</v>
      </c>
      <c r="K479" s="14">
        <f t="shared" ca="1" si="47"/>
        <v>0</v>
      </c>
      <c r="M479" s="19" t="str">
        <f t="shared" ca="1" si="45"/>
        <v>INDCDEFFLA-79</v>
      </c>
      <c r="N479" s="23" t="str">
        <f t="shared" ca="1" si="46"/>
        <v>Chemical industry Saving Tech-Light 7.9y</v>
      </c>
      <c r="O479" s="23" t="s">
        <v>32</v>
      </c>
      <c r="P479" s="23" t="s">
        <v>33</v>
      </c>
      <c r="Q479" s="23"/>
      <c r="R479" s="23"/>
      <c r="S479" s="19" t="s">
        <v>34</v>
      </c>
      <c r="V479" s="16" t="str">
        <f t="shared" ca="1" si="48"/>
        <v>CD</v>
      </c>
      <c r="W479" s="14" t="str">
        <f t="shared" ca="1" si="48"/>
        <v>Chemical industry</v>
      </c>
      <c r="X479" s="3" t="str">
        <f>'EE investment costs'!D528</f>
        <v>LA-79</v>
      </c>
      <c r="Y479" s="3" t="str">
        <f>'EE investment costs'!E528</f>
        <v>Light</v>
      </c>
      <c r="AC479" s="123">
        <f>'EE investment costs'!C528</f>
        <v>7.9</v>
      </c>
      <c r="AD479" s="22"/>
    </row>
    <row r="480" spans="2:30">
      <c r="B480" s="14" t="str">
        <f t="shared" ca="1" si="44"/>
        <v>INDCDEFFEM-79</v>
      </c>
      <c r="C480" s="15" t="str">
        <f t="shared" ca="1" si="43"/>
        <v>ICDEM</v>
      </c>
      <c r="D480" s="16">
        <f>'EE investment costs'!$F$15</f>
        <v>2016</v>
      </c>
      <c r="E480" s="14">
        <f>VLOOKUP(X480,'EE investment costs'!$D$56:$R$656,15,0)</f>
        <v>4.6392150000000001</v>
      </c>
      <c r="F480" s="17">
        <f ca="1">INDEX('EE investment costs'!$D$56:$R$656,MATCH(X480,'EE investment costs'!$D$56:$D$656,0),MATCH($V$8,'EE investment costs'!$D$56:$R$56,0))</f>
        <v>2453.9875980762968</v>
      </c>
      <c r="I480" s="18">
        <v>1</v>
      </c>
      <c r="J480" s="18">
        <v>1</v>
      </c>
      <c r="K480" s="14">
        <f t="shared" ca="1" si="47"/>
        <v>0</v>
      </c>
      <c r="M480" s="19" t="str">
        <f t="shared" ca="1" si="45"/>
        <v>INDCDEFFEM-79</v>
      </c>
      <c r="N480" s="23" t="str">
        <f t="shared" ca="1" si="46"/>
        <v>Chemical industry Saving Tech-Electric Motors 7.9y</v>
      </c>
      <c r="O480" s="23" t="s">
        <v>32</v>
      </c>
      <c r="P480" s="23" t="s">
        <v>33</v>
      </c>
      <c r="Q480" s="23"/>
      <c r="R480" s="23"/>
      <c r="S480" s="19" t="s">
        <v>34</v>
      </c>
      <c r="V480" s="16" t="str">
        <f t="shared" ca="1" si="48"/>
        <v>CD</v>
      </c>
      <c r="W480" s="14" t="str">
        <f t="shared" ca="1" si="48"/>
        <v>Chemical industry</v>
      </c>
      <c r="X480" s="3" t="str">
        <f>'EE investment costs'!D529</f>
        <v>EM-79</v>
      </c>
      <c r="Y480" s="3" t="str">
        <f>'EE investment costs'!E529</f>
        <v>Electric Motors</v>
      </c>
      <c r="AC480" s="123">
        <f>'EE investment costs'!C529</f>
        <v>7.9</v>
      </c>
      <c r="AD480" s="22"/>
    </row>
    <row r="481" spans="2:30">
      <c r="B481" s="14" t="str">
        <f t="shared" ca="1" si="44"/>
        <v>INDCDEFFTF-79</v>
      </c>
      <c r="C481" s="15" t="str">
        <f t="shared" ca="1" si="43"/>
        <v>ICDTF</v>
      </c>
      <c r="D481" s="16">
        <f>'EE investment costs'!$F$15</f>
        <v>2016</v>
      </c>
      <c r="E481" s="14">
        <f>VLOOKUP(X481,'EE investment costs'!$D$56:$R$656,15,0)</f>
        <v>18.25</v>
      </c>
      <c r="F481" s="17">
        <f ca="1">INDEX('EE investment costs'!$D$56:$R$656,MATCH(X481,'EE investment costs'!$D$56:$D$656,0),MATCH($V$8,'EE investment costs'!$D$56:$R$56,0))</f>
        <v>1160.8030955180554</v>
      </c>
      <c r="I481" s="18">
        <v>1</v>
      </c>
      <c r="J481" s="18">
        <v>1</v>
      </c>
      <c r="K481" s="14">
        <f t="shared" ca="1" si="47"/>
        <v>1</v>
      </c>
      <c r="M481" s="19" t="str">
        <f t="shared" ca="1" si="45"/>
        <v>INDCDEFFTF-79</v>
      </c>
      <c r="N481" s="23" t="str">
        <f t="shared" ca="1" si="46"/>
        <v>Chemical industry Saving Tech-Haulage Tractors, Trucks, Fishing boats 7.9y</v>
      </c>
      <c r="O481" s="23" t="s">
        <v>32</v>
      </c>
      <c r="P481" s="23" t="s">
        <v>33</v>
      </c>
      <c r="Q481" s="23"/>
      <c r="R481" s="23"/>
      <c r="S481" s="19" t="s">
        <v>34</v>
      </c>
      <c r="V481" s="16" t="str">
        <f t="shared" ca="1" si="48"/>
        <v>CD</v>
      </c>
      <c r="W481" s="14" t="str">
        <f t="shared" ca="1" si="48"/>
        <v>Chemical industry</v>
      </c>
      <c r="X481" s="3" t="str">
        <f>'EE investment costs'!D530</f>
        <v>TF-79</v>
      </c>
      <c r="Y481" s="3" t="str">
        <f>'EE investment costs'!E530</f>
        <v>Haulage Tractors, Trucks, Fishing boats</v>
      </c>
      <c r="AC481" s="123">
        <f>'EE investment costs'!C530</f>
        <v>7.9</v>
      </c>
      <c r="AD481" s="22"/>
    </row>
    <row r="482" spans="2:30">
      <c r="B482" s="14" t="str">
        <f t="shared" ca="1" si="44"/>
        <v>INDCDEFFMT-80</v>
      </c>
      <c r="C482" s="15" t="str">
        <f t="shared" ca="1" si="43"/>
        <v>ICDMT</v>
      </c>
      <c r="D482" s="16">
        <f>'EE investment costs'!$F$15</f>
        <v>2016</v>
      </c>
      <c r="E482" s="14">
        <f>VLOOKUP(X482,'EE investment costs'!$D$56:$R$656,15,0)</f>
        <v>6.4</v>
      </c>
      <c r="F482" s="17">
        <f ca="1">INDEX('EE investment costs'!$D$56:$R$656,MATCH(X482,'EE investment costs'!$D$56:$D$656,0),MATCH($V$8,'EE investment costs'!$D$56:$R$56,0))</f>
        <v>1006.3401099355419</v>
      </c>
      <c r="I482" s="18">
        <v>1</v>
      </c>
      <c r="J482" s="18">
        <v>1</v>
      </c>
      <c r="K482" s="14">
        <f t="shared" ca="1" si="47"/>
        <v>2</v>
      </c>
      <c r="M482" s="19" t="str">
        <f t="shared" ca="1" si="45"/>
        <v>INDCDEFFMT-80</v>
      </c>
      <c r="N482" s="23" t="str">
        <f t="shared" ca="1" si="46"/>
        <v>Chemical industry Saving Tech-Heat Medium Temp. up to 150C 8y</v>
      </c>
      <c r="O482" s="23" t="s">
        <v>32</v>
      </c>
      <c r="P482" s="23" t="s">
        <v>33</v>
      </c>
      <c r="Q482" s="23"/>
      <c r="R482" s="23"/>
      <c r="S482" s="19" t="s">
        <v>34</v>
      </c>
      <c r="V482" s="16" t="str">
        <f t="shared" ca="1" si="48"/>
        <v>CD</v>
      </c>
      <c r="W482" s="14" t="str">
        <f t="shared" ca="1" si="48"/>
        <v>Chemical industry</v>
      </c>
      <c r="X482" s="3" t="str">
        <f>'EE investment costs'!D531</f>
        <v>MT-80</v>
      </c>
      <c r="Y482" s="3" t="str">
        <f>'EE investment costs'!E531</f>
        <v>Heat Medium Temp. up to 150C</v>
      </c>
      <c r="AC482" s="123">
        <f>'EE investment costs'!C531</f>
        <v>8</v>
      </c>
      <c r="AD482" s="22"/>
    </row>
    <row r="483" spans="2:30">
      <c r="B483" s="14" t="str">
        <f t="shared" ca="1" si="44"/>
        <v>INDCDEFFHT-80</v>
      </c>
      <c r="C483" s="15" t="str">
        <f t="shared" ca="1" si="43"/>
        <v>ICDHT</v>
      </c>
      <c r="D483" s="16">
        <f>'EE investment costs'!$F$15</f>
        <v>2016</v>
      </c>
      <c r="E483" s="14">
        <f>VLOOKUP(X483,'EE investment costs'!$D$56:$R$656,15,0)</f>
        <v>5.12</v>
      </c>
      <c r="F483" s="17">
        <f ca="1">INDEX('EE investment costs'!$D$56:$R$656,MATCH(X483,'EE investment costs'!$D$56:$D$656,0),MATCH($V$8,'EE investment costs'!$D$56:$R$56,0))</f>
        <v>731.19113593476607</v>
      </c>
      <c r="I483" s="18">
        <v>1</v>
      </c>
      <c r="J483" s="18">
        <v>1</v>
      </c>
      <c r="K483" s="14">
        <f t="shared" ca="1" si="47"/>
        <v>5</v>
      </c>
      <c r="M483" s="19" t="str">
        <f t="shared" ca="1" si="45"/>
        <v>INDCDEFFHT-80</v>
      </c>
      <c r="N483" s="23" t="str">
        <f t="shared" ca="1" si="46"/>
        <v>Chemical industry Saving Tech-Heat High Temp. over 150C 8y</v>
      </c>
      <c r="O483" s="23" t="s">
        <v>32</v>
      </c>
      <c r="P483" s="23" t="s">
        <v>33</v>
      </c>
      <c r="Q483" s="23"/>
      <c r="R483" s="23"/>
      <c r="S483" s="19" t="s">
        <v>34</v>
      </c>
      <c r="V483" s="16" t="str">
        <f t="shared" ca="1" si="48"/>
        <v>CD</v>
      </c>
      <c r="W483" s="14" t="str">
        <f t="shared" ca="1" si="48"/>
        <v>Chemical industry</v>
      </c>
      <c r="X483" s="3" t="str">
        <f>'EE investment costs'!D532</f>
        <v>HT-80</v>
      </c>
      <c r="Y483" s="3" t="str">
        <f>'EE investment costs'!E532</f>
        <v>Heat High Temp. over 150C</v>
      </c>
      <c r="AC483" s="123">
        <f>'EE investment costs'!C532</f>
        <v>8</v>
      </c>
      <c r="AD483" s="22"/>
    </row>
    <row r="484" spans="2:30">
      <c r="B484" s="14" t="str">
        <f t="shared" ca="1" si="44"/>
        <v>INDCDEFFRH-80</v>
      </c>
      <c r="C484" s="15" t="str">
        <f t="shared" ca="1" si="43"/>
        <v>ICDRH</v>
      </c>
      <c r="D484" s="16">
        <f>'EE investment costs'!$F$15</f>
        <v>2016</v>
      </c>
      <c r="E484" s="14">
        <f>VLOOKUP(X484,'EE investment costs'!$D$56:$R$656,15,0)</f>
        <v>16.74666666666667</v>
      </c>
      <c r="F484" s="17">
        <f ca="1">INDEX('EE investment costs'!$D$56:$R$656,MATCH(X484,'EE investment costs'!$D$56:$D$656,0),MATCH($V$8,'EE investment costs'!$D$56:$R$56,0))</f>
        <v>1719.2733788718026</v>
      </c>
      <c r="I484" s="18">
        <v>1</v>
      </c>
      <c r="J484" s="18">
        <v>1</v>
      </c>
      <c r="K484" s="14">
        <f t="shared" ca="1" si="47"/>
        <v>0</v>
      </c>
      <c r="M484" s="19" t="str">
        <f t="shared" ca="1" si="45"/>
        <v>INDCDEFFRH-80</v>
      </c>
      <c r="N484" s="23" t="str">
        <f t="shared" ca="1" si="46"/>
        <v>Chemical industry Saving Tech-Heat Room Heat 8y</v>
      </c>
      <c r="O484" s="23" t="s">
        <v>32</v>
      </c>
      <c r="P484" s="23" t="s">
        <v>33</v>
      </c>
      <c r="Q484" s="23"/>
      <c r="R484" s="23"/>
      <c r="S484" s="19" t="s">
        <v>34</v>
      </c>
      <c r="V484" s="16" t="str">
        <f t="shared" ca="1" si="48"/>
        <v>CD</v>
      </c>
      <c r="W484" s="14" t="str">
        <f t="shared" ca="1" si="48"/>
        <v>Chemical industry</v>
      </c>
      <c r="X484" s="3" t="str">
        <f>'EE investment costs'!D533</f>
        <v>RH-80</v>
      </c>
      <c r="Y484" s="3" t="str">
        <f>'EE investment costs'!E533</f>
        <v>Heat Room Heat</v>
      </c>
      <c r="AC484" s="123">
        <f>'EE investment costs'!C533</f>
        <v>8</v>
      </c>
      <c r="AD484" s="22"/>
    </row>
    <row r="485" spans="2:30">
      <c r="B485" s="14" t="str">
        <f t="shared" ca="1" si="44"/>
        <v>INDCDEFFLA-80</v>
      </c>
      <c r="C485" s="15" t="str">
        <f t="shared" ca="1" si="43"/>
        <v>ICDLA</v>
      </c>
      <c r="D485" s="16">
        <f>'EE investment costs'!$F$15</f>
        <v>2016</v>
      </c>
      <c r="E485" s="14">
        <f>VLOOKUP(X485,'EE investment costs'!$D$56:$R$656,15,0)</f>
        <v>4.4313333333333338</v>
      </c>
      <c r="F485" s="17">
        <f ca="1">INDEX('EE investment costs'!$D$56:$R$656,MATCH(X485,'EE investment costs'!$D$56:$D$656,0),MATCH($V$8,'EE investment costs'!$D$56:$R$56,0))</f>
        <v>2188.7104792938494</v>
      </c>
      <c r="I485" s="18">
        <v>1</v>
      </c>
      <c r="J485" s="18">
        <v>1</v>
      </c>
      <c r="K485" s="14">
        <f t="shared" ca="1" si="47"/>
        <v>0</v>
      </c>
      <c r="M485" s="19" t="str">
        <f t="shared" ca="1" si="45"/>
        <v>INDCDEFFLA-80</v>
      </c>
      <c r="N485" s="23" t="str">
        <f t="shared" ca="1" si="46"/>
        <v>Chemical industry Saving Tech-Light 8y</v>
      </c>
      <c r="O485" s="23" t="s">
        <v>32</v>
      </c>
      <c r="P485" s="23" t="s">
        <v>33</v>
      </c>
      <c r="Q485" s="23"/>
      <c r="R485" s="23"/>
      <c r="S485" s="19" t="s">
        <v>34</v>
      </c>
      <c r="V485" s="16" t="str">
        <f t="shared" ca="1" si="48"/>
        <v>CD</v>
      </c>
      <c r="W485" s="14" t="str">
        <f t="shared" ca="1" si="48"/>
        <v>Chemical industry</v>
      </c>
      <c r="X485" s="3" t="str">
        <f>'EE investment costs'!D534</f>
        <v>LA-80</v>
      </c>
      <c r="Y485" s="3" t="str">
        <f>'EE investment costs'!E534</f>
        <v>Light</v>
      </c>
      <c r="AC485" s="123">
        <f>'EE investment costs'!C534</f>
        <v>8</v>
      </c>
      <c r="AD485" s="22"/>
    </row>
    <row r="486" spans="2:30">
      <c r="B486" s="14" t="str">
        <f t="shared" ca="1" si="44"/>
        <v>INDCDEFFEM-80</v>
      </c>
      <c r="C486" s="15" t="str">
        <f t="shared" ca="1" si="43"/>
        <v>ICDEM</v>
      </c>
      <c r="D486" s="16">
        <f>'EE investment costs'!$F$15</f>
        <v>2016</v>
      </c>
      <c r="E486" s="14">
        <f>VLOOKUP(X486,'EE investment costs'!$D$56:$R$656,15,0)</f>
        <v>4.6528999999999998</v>
      </c>
      <c r="F486" s="17">
        <f ca="1">INDEX('EE investment costs'!$D$56:$R$656,MATCH(X486,'EE investment costs'!$D$56:$D$656,0),MATCH($V$8,'EE investment costs'!$D$56:$R$56,0))</f>
        <v>2476.887252408379</v>
      </c>
      <c r="I486" s="18">
        <v>1</v>
      </c>
      <c r="J486" s="18">
        <v>1</v>
      </c>
      <c r="K486" s="14">
        <f t="shared" ca="1" si="47"/>
        <v>0</v>
      </c>
      <c r="M486" s="19" t="str">
        <f t="shared" ca="1" si="45"/>
        <v>INDCDEFFEM-80</v>
      </c>
      <c r="N486" s="23" t="str">
        <f t="shared" ca="1" si="46"/>
        <v>Chemical industry Saving Tech-Electric Motors 8y</v>
      </c>
      <c r="O486" s="23" t="s">
        <v>32</v>
      </c>
      <c r="P486" s="23" t="s">
        <v>33</v>
      </c>
      <c r="Q486" s="23"/>
      <c r="R486" s="23"/>
      <c r="S486" s="19" t="s">
        <v>34</v>
      </c>
      <c r="V486" s="16" t="str">
        <f t="shared" ca="1" si="48"/>
        <v>CD</v>
      </c>
      <c r="W486" s="14" t="str">
        <f t="shared" ca="1" si="48"/>
        <v>Chemical industry</v>
      </c>
      <c r="X486" s="3" t="str">
        <f>'EE investment costs'!D535</f>
        <v>EM-80</v>
      </c>
      <c r="Y486" s="3" t="str">
        <f>'EE investment costs'!E535</f>
        <v>Electric Motors</v>
      </c>
      <c r="AC486" s="123">
        <f>'EE investment costs'!C535</f>
        <v>8</v>
      </c>
      <c r="AD486" s="22"/>
    </row>
    <row r="487" spans="2:30" ht="13.5" thickBot="1">
      <c r="B487" s="14" t="str">
        <f t="shared" ca="1" si="44"/>
        <v>INDCDEFFTF-80</v>
      </c>
      <c r="C487" s="15" t="str">
        <f t="shared" ca="1" si="43"/>
        <v>ICDTF</v>
      </c>
      <c r="D487" s="16">
        <f>'EE investment costs'!$F$15</f>
        <v>2016</v>
      </c>
      <c r="E487" s="14">
        <f>VLOOKUP(X487,'EE investment costs'!$D$56:$R$656,15,0)</f>
        <v>18.333333333333332</v>
      </c>
      <c r="F487" s="17">
        <f ca="1">INDEX('EE investment costs'!$D$56:$R$656,MATCH(X487,'EE investment costs'!$D$56:$D$656,0),MATCH($V$8,'EE investment costs'!$D$56:$R$56,0))</f>
        <v>1175.4968055879042</v>
      </c>
      <c r="I487" s="18">
        <v>1</v>
      </c>
      <c r="J487" s="18">
        <v>1</v>
      </c>
      <c r="K487" s="14">
        <f t="shared" ca="1" si="47"/>
        <v>1</v>
      </c>
      <c r="M487" s="24" t="str">
        <f t="shared" ca="1" si="45"/>
        <v>INDCDEFFTF-80</v>
      </c>
      <c r="N487" s="25" t="str">
        <f t="shared" ca="1" si="46"/>
        <v>Chemical industry Saving Tech-Haulage Tractors, Trucks, Fishing boats 8y</v>
      </c>
      <c r="O487" s="25" t="s">
        <v>32</v>
      </c>
      <c r="P487" s="25" t="s">
        <v>33</v>
      </c>
      <c r="Q487" s="25"/>
      <c r="R487" s="25"/>
      <c r="S487" s="24" t="s">
        <v>34</v>
      </c>
      <c r="V487" s="16" t="str">
        <f t="shared" ca="1" si="48"/>
        <v>CD</v>
      </c>
      <c r="W487" s="14" t="str">
        <f t="shared" ca="1" si="48"/>
        <v>Chemical industry</v>
      </c>
      <c r="X487" s="3" t="str">
        <f>'EE investment costs'!D536</f>
        <v>TF-80</v>
      </c>
      <c r="Y487" s="3" t="str">
        <f>'EE investment costs'!E536</f>
        <v>Haulage Tractors, Trucks, Fishing boats</v>
      </c>
      <c r="AC487" s="123">
        <f>'EE investment costs'!C536</f>
        <v>8</v>
      </c>
      <c r="AD487" s="22"/>
    </row>
    <row r="488" spans="2:30">
      <c r="B488" s="14" t="str">
        <f t="shared" ca="1" si="44"/>
        <v>INDCDEFFMT-81</v>
      </c>
      <c r="C488" s="15" t="str">
        <f ca="1">"I"&amp;MID(B488,4,1)&amp;"D"&amp;MID(B488,9,2)</f>
        <v>ICDMT</v>
      </c>
      <c r="D488" s="16">
        <f>'EE investment costs'!$F$15</f>
        <v>2016</v>
      </c>
      <c r="E488" s="14">
        <f>VLOOKUP(X488,'EE investment costs'!$D$56:$R$656,15,0)</f>
        <v>6.41</v>
      </c>
      <c r="F488" s="17">
        <f ca="1">INDEX('EE investment costs'!$D$56:$R$656,MATCH(X488,'EE investment costs'!$D$56:$D$656,0),MATCH($V$8,'EE investment costs'!$D$56:$R$56,0))</f>
        <v>1016.6761944305536</v>
      </c>
      <c r="I488" s="18">
        <v>1</v>
      </c>
      <c r="J488" s="18">
        <v>1</v>
      </c>
      <c r="K488" s="14">
        <f t="shared" ca="1" si="47"/>
        <v>2</v>
      </c>
      <c r="M488" s="20" t="str">
        <f t="shared" ca="1" si="45"/>
        <v>INDCDEFFMT-81</v>
      </c>
      <c r="N488" s="21" t="str">
        <f t="shared" ca="1" si="46"/>
        <v>Chemical industry Saving Tech-Heat Medium Temp. up to 150C 8.1y</v>
      </c>
      <c r="O488" s="21" t="s">
        <v>32</v>
      </c>
      <c r="P488" s="21" t="s">
        <v>33</v>
      </c>
      <c r="Q488" s="21"/>
      <c r="R488" s="21"/>
      <c r="S488" s="20" t="s">
        <v>34</v>
      </c>
      <c r="V488" s="16" t="str">
        <f t="shared" ca="1" si="48"/>
        <v>CD</v>
      </c>
      <c r="W488" s="14" t="str">
        <f t="shared" ca="1" si="48"/>
        <v>Chemical industry</v>
      </c>
      <c r="X488" s="3" t="str">
        <f>'EE investment costs'!D537</f>
        <v>MT-81</v>
      </c>
      <c r="Y488" s="3" t="str">
        <f>'EE investment costs'!E537</f>
        <v>Heat Medium Temp. up to 150C</v>
      </c>
      <c r="AC488" s="123">
        <f>'EE investment costs'!C537</f>
        <v>8.1</v>
      </c>
      <c r="AD488" s="22"/>
    </row>
    <row r="489" spans="2:30">
      <c r="B489" s="14" t="str">
        <f t="shared" ca="1" si="44"/>
        <v>INDCDEFFHT-81</v>
      </c>
      <c r="C489" s="15" t="str">
        <f t="shared" ref="C489:C547" ca="1" si="49">"I"&amp;MID(B489,4,1)&amp;"D"&amp;MID(B489,9,2)</f>
        <v>ICDHT</v>
      </c>
      <c r="D489" s="16">
        <f>'EE investment costs'!$F$15</f>
        <v>2016</v>
      </c>
      <c r="E489" s="14">
        <f>VLOOKUP(X489,'EE investment costs'!$D$56:$R$656,15,0)</f>
        <v>5.1280000000000001</v>
      </c>
      <c r="F489" s="17">
        <f ca="1">INDEX('EE investment costs'!$D$56:$R$656,MATCH(X489,'EE investment costs'!$D$56:$D$656,0),MATCH($V$8,'EE investment costs'!$D$56:$R$56,0))</f>
        <v>737.57549695540956</v>
      </c>
      <c r="I489" s="18">
        <v>1</v>
      </c>
      <c r="J489" s="18">
        <v>1</v>
      </c>
      <c r="K489" s="14">
        <f t="shared" ca="1" si="47"/>
        <v>5</v>
      </c>
      <c r="M489" s="19" t="str">
        <f t="shared" ca="1" si="45"/>
        <v>INDCDEFFHT-81</v>
      </c>
      <c r="N489" s="23" t="str">
        <f t="shared" ca="1" si="46"/>
        <v>Chemical industry Saving Tech-Heat High Temp. over 150C 8.1y</v>
      </c>
      <c r="O489" s="23" t="s">
        <v>32</v>
      </c>
      <c r="P489" s="23" t="s">
        <v>33</v>
      </c>
      <c r="Q489" s="23"/>
      <c r="R489" s="23"/>
      <c r="S489" s="19" t="s">
        <v>34</v>
      </c>
      <c r="V489" s="16" t="str">
        <f t="shared" ca="1" si="48"/>
        <v>CD</v>
      </c>
      <c r="W489" s="14" t="str">
        <f t="shared" ca="1" si="48"/>
        <v>Chemical industry</v>
      </c>
      <c r="X489" s="3" t="str">
        <f>'EE investment costs'!D538</f>
        <v>HT-81</v>
      </c>
      <c r="Y489" s="3" t="str">
        <f>'EE investment costs'!E538</f>
        <v>Heat High Temp. over 150C</v>
      </c>
      <c r="AC489" s="123">
        <f>'EE investment costs'!C538</f>
        <v>8.1</v>
      </c>
      <c r="AD489" s="22"/>
    </row>
    <row r="490" spans="2:30">
      <c r="B490" s="14" t="str">
        <f t="shared" ca="1" si="44"/>
        <v>INDCDEFFRH-81</v>
      </c>
      <c r="C490" s="15" t="str">
        <f t="shared" ca="1" si="49"/>
        <v>ICDRH</v>
      </c>
      <c r="D490" s="16">
        <f>'EE investment costs'!$F$15</f>
        <v>2016</v>
      </c>
      <c r="E490" s="14">
        <f>VLOOKUP(X490,'EE investment costs'!$D$56:$R$656,15,0)</f>
        <v>16.765333333333334</v>
      </c>
      <c r="F490" s="17">
        <f ca="1">INDEX('EE investment costs'!$D$56:$R$656,MATCH(X490,'EE investment costs'!$D$56:$D$656,0),MATCH($V$8,'EE investment costs'!$D$56:$R$56,0))</f>
        <v>1757.4794539578427</v>
      </c>
      <c r="I490" s="18">
        <v>1</v>
      </c>
      <c r="J490" s="18">
        <v>1</v>
      </c>
      <c r="K490" s="14">
        <f t="shared" ca="1" si="47"/>
        <v>0</v>
      </c>
      <c r="M490" s="19" t="str">
        <f t="shared" ca="1" si="45"/>
        <v>INDCDEFFRH-81</v>
      </c>
      <c r="N490" s="23" t="str">
        <f t="shared" ca="1" si="46"/>
        <v>Chemical industry Saving Tech-Heat Room Heat 8.1y</v>
      </c>
      <c r="O490" s="23" t="s">
        <v>32</v>
      </c>
      <c r="P490" s="23" t="s">
        <v>33</v>
      </c>
      <c r="Q490" s="23"/>
      <c r="R490" s="23"/>
      <c r="S490" s="19" t="s">
        <v>34</v>
      </c>
      <c r="V490" s="16" t="str">
        <f t="shared" ca="1" si="48"/>
        <v>CD</v>
      </c>
      <c r="W490" s="14" t="str">
        <f t="shared" ca="1" si="48"/>
        <v>Chemical industry</v>
      </c>
      <c r="X490" s="3" t="str">
        <f>'EE investment costs'!D539</f>
        <v>RH-81</v>
      </c>
      <c r="Y490" s="3" t="str">
        <f>'EE investment costs'!E539</f>
        <v>Heat Room Heat</v>
      </c>
      <c r="AC490" s="123">
        <f>'EE investment costs'!C539</f>
        <v>8.1</v>
      </c>
      <c r="AD490" s="22"/>
    </row>
    <row r="491" spans="2:30">
      <c r="B491" s="14" t="str">
        <f t="shared" ca="1" si="44"/>
        <v>INDCDEFFLA-81</v>
      </c>
      <c r="C491" s="15" t="str">
        <f t="shared" ca="1" si="49"/>
        <v>ICDLA</v>
      </c>
      <c r="D491" s="16">
        <f>'EE investment costs'!$F$15</f>
        <v>2016</v>
      </c>
      <c r="E491" s="14">
        <f>VLOOKUP(X491,'EE investment costs'!$D$56:$R$656,15,0)</f>
        <v>4.4443666666666672</v>
      </c>
      <c r="F491" s="17">
        <f ca="1">INDEX('EE investment costs'!$D$56:$R$656,MATCH(X491,'EE investment costs'!$D$56:$D$656,0),MATCH($V$8,'EE investment costs'!$D$56:$R$56,0))</f>
        <v>2204.0971025877052</v>
      </c>
      <c r="I491" s="18">
        <v>1</v>
      </c>
      <c r="J491" s="18">
        <v>1</v>
      </c>
      <c r="K491" s="14">
        <f t="shared" ca="1" si="47"/>
        <v>0</v>
      </c>
      <c r="M491" s="19" t="str">
        <f t="shared" ca="1" si="45"/>
        <v>INDCDEFFLA-81</v>
      </c>
      <c r="N491" s="23" t="str">
        <f t="shared" ca="1" si="46"/>
        <v>Chemical industry Saving Tech-Light 8.1y</v>
      </c>
      <c r="O491" s="23" t="s">
        <v>32</v>
      </c>
      <c r="P491" s="23" t="s">
        <v>33</v>
      </c>
      <c r="Q491" s="23"/>
      <c r="R491" s="23"/>
      <c r="S491" s="19" t="s">
        <v>34</v>
      </c>
      <c r="V491" s="16" t="str">
        <f t="shared" ca="1" si="48"/>
        <v>CD</v>
      </c>
      <c r="W491" s="14" t="str">
        <f t="shared" ca="1" si="48"/>
        <v>Chemical industry</v>
      </c>
      <c r="X491" s="3" t="str">
        <f>'EE investment costs'!D540</f>
        <v>LA-81</v>
      </c>
      <c r="Y491" s="3" t="str">
        <f>'EE investment costs'!E540</f>
        <v>Light</v>
      </c>
      <c r="AC491" s="123">
        <f>'EE investment costs'!C540</f>
        <v>8.1</v>
      </c>
      <c r="AD491" s="22"/>
    </row>
    <row r="492" spans="2:30">
      <c r="B492" s="14" t="str">
        <f t="shared" ca="1" si="44"/>
        <v>INDCDEFFEM-81</v>
      </c>
      <c r="C492" s="15" t="str">
        <f t="shared" ca="1" si="49"/>
        <v>ICDEM</v>
      </c>
      <c r="D492" s="16">
        <f>'EE investment costs'!$F$15</f>
        <v>2016</v>
      </c>
      <c r="E492" s="14">
        <f>VLOOKUP(X492,'EE investment costs'!$D$56:$R$656,15,0)</f>
        <v>4.6665849999999995</v>
      </c>
      <c r="F492" s="17">
        <f ca="1">INDEX('EE investment costs'!$D$56:$R$656,MATCH(X492,'EE investment costs'!$D$56:$D$656,0),MATCH($V$8,'EE investment costs'!$D$56:$R$56,0))</f>
        <v>2499.7869067404613</v>
      </c>
      <c r="I492" s="18">
        <v>1</v>
      </c>
      <c r="J492" s="18">
        <v>1</v>
      </c>
      <c r="K492" s="14">
        <f t="shared" ca="1" si="47"/>
        <v>0</v>
      </c>
      <c r="M492" s="19" t="str">
        <f t="shared" ca="1" si="45"/>
        <v>INDCDEFFEM-81</v>
      </c>
      <c r="N492" s="23" t="str">
        <f t="shared" ca="1" si="46"/>
        <v>Chemical industry Saving Tech-Electric Motors 8.1y</v>
      </c>
      <c r="O492" s="23" t="s">
        <v>32</v>
      </c>
      <c r="P492" s="23" t="s">
        <v>33</v>
      </c>
      <c r="Q492" s="23"/>
      <c r="R492" s="23"/>
      <c r="S492" s="19" t="s">
        <v>34</v>
      </c>
      <c r="V492" s="16" t="str">
        <f t="shared" ca="1" si="48"/>
        <v>CD</v>
      </c>
      <c r="W492" s="14" t="str">
        <f t="shared" ca="1" si="48"/>
        <v>Chemical industry</v>
      </c>
      <c r="X492" s="3" t="str">
        <f>'EE investment costs'!D541</f>
        <v>EM-81</v>
      </c>
      <c r="Y492" s="3" t="str">
        <f>'EE investment costs'!E541</f>
        <v>Electric Motors</v>
      </c>
      <c r="AC492" s="123">
        <f>'EE investment costs'!C541</f>
        <v>8.1</v>
      </c>
      <c r="AD492" s="22"/>
    </row>
    <row r="493" spans="2:30">
      <c r="B493" s="14" t="str">
        <f t="shared" ca="1" si="44"/>
        <v>INDCDEFFTF-81</v>
      </c>
      <c r="C493" s="15" t="str">
        <f t="shared" ca="1" si="49"/>
        <v>ICDTF</v>
      </c>
      <c r="D493" s="16">
        <f>'EE investment costs'!$F$15</f>
        <v>2016</v>
      </c>
      <c r="E493" s="14">
        <f>VLOOKUP(X493,'EE investment costs'!$D$56:$R$656,15,0)</f>
        <v>18.416666666666664</v>
      </c>
      <c r="F493" s="17">
        <f ca="1">INDEX('EE investment costs'!$D$56:$R$656,MATCH(X493,'EE investment costs'!$D$56:$D$656,0),MATCH($V$8,'EE investment costs'!$D$56:$R$56,0))</f>
        <v>1190.1905156577527</v>
      </c>
      <c r="I493" s="18">
        <v>1</v>
      </c>
      <c r="J493" s="18">
        <v>1</v>
      </c>
      <c r="K493" s="14">
        <f t="shared" ca="1" si="47"/>
        <v>1</v>
      </c>
      <c r="M493" s="19" t="str">
        <f t="shared" ca="1" si="45"/>
        <v>INDCDEFFTF-81</v>
      </c>
      <c r="N493" s="23" t="str">
        <f t="shared" ca="1" si="46"/>
        <v>Chemical industry Saving Tech-Haulage Tractors, Trucks, Fishing boats 8.1y</v>
      </c>
      <c r="O493" s="23" t="s">
        <v>32</v>
      </c>
      <c r="P493" s="23" t="s">
        <v>33</v>
      </c>
      <c r="Q493" s="23"/>
      <c r="R493" s="23"/>
      <c r="S493" s="19" t="s">
        <v>34</v>
      </c>
      <c r="V493" s="16" t="str">
        <f t="shared" ca="1" si="48"/>
        <v>CD</v>
      </c>
      <c r="W493" s="14" t="str">
        <f t="shared" ca="1" si="48"/>
        <v>Chemical industry</v>
      </c>
      <c r="X493" s="3" t="str">
        <f>'EE investment costs'!D542</f>
        <v>TF-81</v>
      </c>
      <c r="Y493" s="3" t="str">
        <f>'EE investment costs'!E542</f>
        <v>Haulage Tractors, Trucks, Fishing boats</v>
      </c>
      <c r="AC493" s="123">
        <f>'EE investment costs'!C542</f>
        <v>8.1</v>
      </c>
      <c r="AD493" s="22"/>
    </row>
    <row r="494" spans="2:30">
      <c r="B494" s="14" t="str">
        <f t="shared" ca="1" si="44"/>
        <v>INDCDEFFMT-82</v>
      </c>
      <c r="C494" s="15" t="str">
        <f t="shared" ca="1" si="49"/>
        <v>ICDMT</v>
      </c>
      <c r="D494" s="16">
        <f>'EE investment costs'!$F$15</f>
        <v>2016</v>
      </c>
      <c r="E494" s="14">
        <f>VLOOKUP(X494,'EE investment costs'!$D$56:$R$656,15,0)</f>
        <v>6.42</v>
      </c>
      <c r="F494" s="17">
        <f ca="1">INDEX('EE investment costs'!$D$56:$R$656,MATCH(X494,'EE investment costs'!$D$56:$D$656,0),MATCH($V$8,'EE investment costs'!$D$56:$R$56,0))</f>
        <v>1027.0122789255649</v>
      </c>
      <c r="I494" s="18">
        <v>1</v>
      </c>
      <c r="J494" s="18">
        <v>1</v>
      </c>
      <c r="K494" s="14">
        <f t="shared" ca="1" si="47"/>
        <v>2</v>
      </c>
      <c r="M494" s="19" t="str">
        <f t="shared" ca="1" si="45"/>
        <v>INDCDEFFMT-82</v>
      </c>
      <c r="N494" s="23" t="str">
        <f t="shared" ca="1" si="46"/>
        <v>Chemical industry Saving Tech-Heat Medium Temp. up to 150C 8.2y</v>
      </c>
      <c r="O494" s="23" t="s">
        <v>32</v>
      </c>
      <c r="P494" s="23" t="s">
        <v>33</v>
      </c>
      <c r="Q494" s="23"/>
      <c r="R494" s="23"/>
      <c r="S494" s="19" t="s">
        <v>34</v>
      </c>
      <c r="V494" s="16" t="str">
        <f t="shared" ca="1" si="48"/>
        <v>CD</v>
      </c>
      <c r="W494" s="14" t="str">
        <f t="shared" ca="1" si="48"/>
        <v>Chemical industry</v>
      </c>
      <c r="X494" s="3" t="str">
        <f>'EE investment costs'!D543</f>
        <v>MT-82</v>
      </c>
      <c r="Y494" s="3" t="str">
        <f>'EE investment costs'!E543</f>
        <v>Heat Medium Temp. up to 150C</v>
      </c>
      <c r="AC494" s="123">
        <f>'EE investment costs'!C543</f>
        <v>8.1999999999999993</v>
      </c>
      <c r="AD494" s="22"/>
    </row>
    <row r="495" spans="2:30">
      <c r="B495" s="14" t="str">
        <f t="shared" ca="1" si="44"/>
        <v>INDCDEFFHT-82</v>
      </c>
      <c r="C495" s="15" t="str">
        <f t="shared" ca="1" si="49"/>
        <v>ICDHT</v>
      </c>
      <c r="D495" s="16">
        <f>'EE investment costs'!$F$15</f>
        <v>2016</v>
      </c>
      <c r="E495" s="14">
        <f>VLOOKUP(X495,'EE investment costs'!$D$56:$R$656,15,0)</f>
        <v>5.1360000000000001</v>
      </c>
      <c r="F495" s="17">
        <f ca="1">INDEX('EE investment costs'!$D$56:$R$656,MATCH(X495,'EE investment costs'!$D$56:$D$656,0),MATCH($V$8,'EE investment costs'!$D$56:$R$56,0))</f>
        <v>743.95985797605283</v>
      </c>
      <c r="I495" s="18">
        <v>1</v>
      </c>
      <c r="J495" s="18">
        <v>1</v>
      </c>
      <c r="K495" s="14">
        <f t="shared" ca="1" si="47"/>
        <v>5</v>
      </c>
      <c r="M495" s="19" t="str">
        <f t="shared" ca="1" si="45"/>
        <v>INDCDEFFHT-82</v>
      </c>
      <c r="N495" s="23" t="str">
        <f t="shared" ca="1" si="46"/>
        <v>Chemical industry Saving Tech-Heat High Temp. over 150C 8.2y</v>
      </c>
      <c r="O495" s="23" t="s">
        <v>32</v>
      </c>
      <c r="P495" s="23" t="s">
        <v>33</v>
      </c>
      <c r="Q495" s="23"/>
      <c r="R495" s="23"/>
      <c r="S495" s="19" t="s">
        <v>34</v>
      </c>
      <c r="V495" s="16" t="str">
        <f t="shared" ca="1" si="48"/>
        <v>CD</v>
      </c>
      <c r="W495" s="14" t="str">
        <f t="shared" ca="1" si="48"/>
        <v>Chemical industry</v>
      </c>
      <c r="X495" s="3" t="str">
        <f>'EE investment costs'!D544</f>
        <v>HT-82</v>
      </c>
      <c r="Y495" s="3" t="str">
        <f>'EE investment costs'!E544</f>
        <v>Heat High Temp. over 150C</v>
      </c>
      <c r="AC495" s="123">
        <f>'EE investment costs'!C544</f>
        <v>8.1999999999999993</v>
      </c>
      <c r="AD495" s="22"/>
    </row>
    <row r="496" spans="2:30">
      <c r="B496" s="14" t="str">
        <f t="shared" ca="1" si="44"/>
        <v>INDCDEFFRH-82</v>
      </c>
      <c r="C496" s="15" t="str">
        <f t="shared" ca="1" si="49"/>
        <v>ICDRH</v>
      </c>
      <c r="D496" s="16">
        <f>'EE investment costs'!$F$15</f>
        <v>2016</v>
      </c>
      <c r="E496" s="14">
        <f>VLOOKUP(X496,'EE investment costs'!$D$56:$R$656,15,0)</f>
        <v>16.784000000000002</v>
      </c>
      <c r="F496" s="17">
        <f ca="1">INDEX('EE investment costs'!$D$56:$R$656,MATCH(X496,'EE investment costs'!$D$56:$D$656,0),MATCH($V$8,'EE investment costs'!$D$56:$R$56,0))</f>
        <v>1795.6855290438823</v>
      </c>
      <c r="I496" s="18">
        <v>1</v>
      </c>
      <c r="J496" s="18">
        <v>1</v>
      </c>
      <c r="K496" s="14">
        <f t="shared" ca="1" si="47"/>
        <v>0</v>
      </c>
      <c r="M496" s="19" t="str">
        <f t="shared" ca="1" si="45"/>
        <v>INDCDEFFRH-82</v>
      </c>
      <c r="N496" s="23" t="str">
        <f t="shared" ca="1" si="46"/>
        <v>Chemical industry Saving Tech-Heat Room Heat 8.2y</v>
      </c>
      <c r="O496" s="23" t="s">
        <v>32</v>
      </c>
      <c r="P496" s="23" t="s">
        <v>33</v>
      </c>
      <c r="Q496" s="23"/>
      <c r="R496" s="23"/>
      <c r="S496" s="19" t="s">
        <v>34</v>
      </c>
      <c r="V496" s="16" t="str">
        <f t="shared" ca="1" si="48"/>
        <v>CD</v>
      </c>
      <c r="W496" s="14" t="str">
        <f t="shared" ca="1" si="48"/>
        <v>Chemical industry</v>
      </c>
      <c r="X496" s="3" t="str">
        <f>'EE investment costs'!D545</f>
        <v>RH-82</v>
      </c>
      <c r="Y496" s="3" t="str">
        <f>'EE investment costs'!E545</f>
        <v>Heat Room Heat</v>
      </c>
      <c r="AC496" s="123">
        <f>'EE investment costs'!C545</f>
        <v>8.1999999999999993</v>
      </c>
      <c r="AD496" s="22"/>
    </row>
    <row r="497" spans="2:30">
      <c r="B497" s="14" t="str">
        <f t="shared" ca="1" si="44"/>
        <v>INDCDEFFLA-82</v>
      </c>
      <c r="C497" s="15" t="str">
        <f t="shared" ca="1" si="49"/>
        <v>ICDLA</v>
      </c>
      <c r="D497" s="16">
        <f>'EE investment costs'!$F$15</f>
        <v>2016</v>
      </c>
      <c r="E497" s="14">
        <f>VLOOKUP(X497,'EE investment costs'!$D$56:$R$656,15,0)</f>
        <v>4.4573999999999998</v>
      </c>
      <c r="F497" s="17">
        <f ca="1">INDEX('EE investment costs'!$D$56:$R$656,MATCH(X497,'EE investment costs'!$D$56:$D$656,0),MATCH($V$8,'EE investment costs'!$D$56:$R$56,0))</f>
        <v>2219.4837258815619</v>
      </c>
      <c r="I497" s="18">
        <v>1</v>
      </c>
      <c r="J497" s="18">
        <v>1</v>
      </c>
      <c r="K497" s="14">
        <f t="shared" ca="1" si="47"/>
        <v>0</v>
      </c>
      <c r="M497" s="19" t="str">
        <f t="shared" ca="1" si="45"/>
        <v>INDCDEFFLA-82</v>
      </c>
      <c r="N497" s="23" t="str">
        <f t="shared" ca="1" si="46"/>
        <v>Chemical industry Saving Tech-Light 8.2y</v>
      </c>
      <c r="O497" s="23" t="s">
        <v>32</v>
      </c>
      <c r="P497" s="23" t="s">
        <v>33</v>
      </c>
      <c r="Q497" s="23"/>
      <c r="R497" s="23"/>
      <c r="S497" s="19" t="s">
        <v>34</v>
      </c>
      <c r="V497" s="16" t="str">
        <f t="shared" ca="1" si="48"/>
        <v>CD</v>
      </c>
      <c r="W497" s="14" t="str">
        <f t="shared" ca="1" si="48"/>
        <v>Chemical industry</v>
      </c>
      <c r="X497" s="3" t="str">
        <f>'EE investment costs'!D546</f>
        <v>LA-82</v>
      </c>
      <c r="Y497" s="3" t="str">
        <f>'EE investment costs'!E546</f>
        <v>Light</v>
      </c>
      <c r="AC497" s="123">
        <f>'EE investment costs'!C546</f>
        <v>8.1999999999999993</v>
      </c>
      <c r="AD497" s="22"/>
    </row>
    <row r="498" spans="2:30">
      <c r="B498" s="14" t="str">
        <f t="shared" ca="1" si="44"/>
        <v>INDCDEFFEM-82</v>
      </c>
      <c r="C498" s="15" t="str">
        <f t="shared" ca="1" si="49"/>
        <v>ICDEM</v>
      </c>
      <c r="D498" s="16">
        <f>'EE investment costs'!$F$15</f>
        <v>2016</v>
      </c>
      <c r="E498" s="14">
        <f>VLOOKUP(X498,'EE investment costs'!$D$56:$R$656,15,0)</f>
        <v>4.6802700000000002</v>
      </c>
      <c r="F498" s="17">
        <f ca="1">INDEX('EE investment costs'!$D$56:$R$656,MATCH(X498,'EE investment costs'!$D$56:$D$656,0),MATCH($V$8,'EE investment costs'!$D$56:$R$56,0))</f>
        <v>2522.6865610725431</v>
      </c>
      <c r="I498" s="18">
        <v>1</v>
      </c>
      <c r="J498" s="18">
        <v>1</v>
      </c>
      <c r="K498" s="14">
        <f t="shared" ca="1" si="47"/>
        <v>0</v>
      </c>
      <c r="M498" s="19" t="str">
        <f t="shared" ca="1" si="45"/>
        <v>INDCDEFFEM-82</v>
      </c>
      <c r="N498" s="23" t="str">
        <f t="shared" ca="1" si="46"/>
        <v>Chemical industry Saving Tech-Electric Motors 8.2y</v>
      </c>
      <c r="O498" s="23" t="s">
        <v>32</v>
      </c>
      <c r="P498" s="23" t="s">
        <v>33</v>
      </c>
      <c r="Q498" s="23"/>
      <c r="R498" s="23"/>
      <c r="S498" s="19" t="s">
        <v>34</v>
      </c>
      <c r="V498" s="16" t="str">
        <f t="shared" ca="1" si="48"/>
        <v>CD</v>
      </c>
      <c r="W498" s="14" t="str">
        <f t="shared" ca="1" si="48"/>
        <v>Chemical industry</v>
      </c>
      <c r="X498" s="3" t="str">
        <f>'EE investment costs'!D547</f>
        <v>EM-82</v>
      </c>
      <c r="Y498" s="3" t="str">
        <f>'EE investment costs'!E547</f>
        <v>Electric Motors</v>
      </c>
      <c r="AC498" s="123">
        <f>'EE investment costs'!C547</f>
        <v>8.1999999999999993</v>
      </c>
      <c r="AD498" s="22"/>
    </row>
    <row r="499" spans="2:30">
      <c r="B499" s="14" t="str">
        <f t="shared" ca="1" si="44"/>
        <v>INDCDEFFTF-82</v>
      </c>
      <c r="C499" s="15" t="str">
        <f t="shared" ca="1" si="49"/>
        <v>ICDTF</v>
      </c>
      <c r="D499" s="16">
        <f>'EE investment costs'!$F$15</f>
        <v>2016</v>
      </c>
      <c r="E499" s="14">
        <f>VLOOKUP(X499,'EE investment costs'!$D$56:$R$656,15,0)</f>
        <v>18.5</v>
      </c>
      <c r="F499" s="17">
        <f ca="1">INDEX('EE investment costs'!$D$56:$R$656,MATCH(X499,'EE investment costs'!$D$56:$D$656,0),MATCH($V$8,'EE investment costs'!$D$56:$R$56,0))</f>
        <v>1204.8842257276017</v>
      </c>
      <c r="I499" s="18">
        <v>1</v>
      </c>
      <c r="J499" s="18">
        <v>1</v>
      </c>
      <c r="K499" s="14">
        <f t="shared" ca="1" si="47"/>
        <v>0</v>
      </c>
      <c r="M499" s="19" t="str">
        <f t="shared" ca="1" si="45"/>
        <v>INDCDEFFTF-82</v>
      </c>
      <c r="N499" s="23" t="str">
        <f t="shared" ca="1" si="46"/>
        <v>Chemical industry Saving Tech-Haulage Tractors, Trucks, Fishing boats 8.2y</v>
      </c>
      <c r="O499" s="23" t="s">
        <v>32</v>
      </c>
      <c r="P499" s="23" t="s">
        <v>33</v>
      </c>
      <c r="Q499" s="23"/>
      <c r="R499" s="23"/>
      <c r="S499" s="19" t="s">
        <v>34</v>
      </c>
      <c r="V499" s="16" t="str">
        <f t="shared" ca="1" si="48"/>
        <v>CD</v>
      </c>
      <c r="W499" s="14" t="str">
        <f t="shared" ca="1" si="48"/>
        <v>Chemical industry</v>
      </c>
      <c r="X499" s="3" t="str">
        <f>'EE investment costs'!D548</f>
        <v>TF-82</v>
      </c>
      <c r="Y499" s="3" t="str">
        <f>'EE investment costs'!E548</f>
        <v>Haulage Tractors, Trucks, Fishing boats</v>
      </c>
      <c r="AC499" s="123">
        <f>'EE investment costs'!C548</f>
        <v>8.1999999999999993</v>
      </c>
      <c r="AD499" s="22"/>
    </row>
    <row r="500" spans="2:30">
      <c r="B500" s="14" t="str">
        <f t="shared" ca="1" si="44"/>
        <v>INDCDEFFMT-83</v>
      </c>
      <c r="C500" s="15" t="str">
        <f t="shared" ca="1" si="49"/>
        <v>ICDMT</v>
      </c>
      <c r="D500" s="16">
        <f>'EE investment costs'!$F$15</f>
        <v>2016</v>
      </c>
      <c r="E500" s="14">
        <f>VLOOKUP(X500,'EE investment costs'!$D$56:$R$656,15,0)</f>
        <v>6.43</v>
      </c>
      <c r="F500" s="17">
        <f ca="1">INDEX('EE investment costs'!$D$56:$R$656,MATCH(X500,'EE investment costs'!$D$56:$D$656,0),MATCH($V$8,'EE investment costs'!$D$56:$R$56,0))</f>
        <v>1037.3483634205768</v>
      </c>
      <c r="I500" s="18">
        <v>1</v>
      </c>
      <c r="J500" s="18">
        <v>1</v>
      </c>
      <c r="K500" s="14">
        <f t="shared" ca="1" si="47"/>
        <v>2</v>
      </c>
      <c r="M500" s="19" t="str">
        <f t="shared" ca="1" si="45"/>
        <v>INDCDEFFMT-83</v>
      </c>
      <c r="N500" s="23" t="str">
        <f t="shared" ca="1" si="46"/>
        <v>Chemical industry Saving Tech-Heat Medium Temp. up to 150C 8.3y</v>
      </c>
      <c r="O500" s="23" t="s">
        <v>32</v>
      </c>
      <c r="P500" s="23" t="s">
        <v>33</v>
      </c>
      <c r="Q500" s="23"/>
      <c r="R500" s="23"/>
      <c r="S500" s="19" t="s">
        <v>34</v>
      </c>
      <c r="V500" s="16" t="str">
        <f t="shared" ca="1" si="48"/>
        <v>CD</v>
      </c>
      <c r="W500" s="14" t="str">
        <f t="shared" ca="1" si="48"/>
        <v>Chemical industry</v>
      </c>
      <c r="X500" s="3" t="str">
        <f>'EE investment costs'!D549</f>
        <v>MT-83</v>
      </c>
      <c r="Y500" s="3" t="str">
        <f>'EE investment costs'!E549</f>
        <v>Heat Medium Temp. up to 150C</v>
      </c>
      <c r="AC500" s="123">
        <f>'EE investment costs'!C549</f>
        <v>8.3000000000000007</v>
      </c>
      <c r="AD500" s="22"/>
    </row>
    <row r="501" spans="2:30">
      <c r="B501" s="14" t="str">
        <f t="shared" ca="1" si="44"/>
        <v>INDCDEFFHT-83</v>
      </c>
      <c r="C501" s="15" t="str">
        <f t="shared" ca="1" si="49"/>
        <v>ICDHT</v>
      </c>
      <c r="D501" s="16">
        <f>'EE investment costs'!$F$15</f>
        <v>2016</v>
      </c>
      <c r="E501" s="14">
        <f>VLOOKUP(X501,'EE investment costs'!$D$56:$R$656,15,0)</f>
        <v>5.1440000000000001</v>
      </c>
      <c r="F501" s="17">
        <f ca="1">INDEX('EE investment costs'!$D$56:$R$656,MATCH(X501,'EE investment costs'!$D$56:$D$656,0),MATCH($V$8,'EE investment costs'!$D$56:$R$56,0))</f>
        <v>750.34421899669644</v>
      </c>
      <c r="I501" s="18">
        <v>1</v>
      </c>
      <c r="J501" s="18">
        <v>1</v>
      </c>
      <c r="K501" s="14">
        <f t="shared" ca="1" si="47"/>
        <v>5</v>
      </c>
      <c r="M501" s="19" t="str">
        <f t="shared" ca="1" si="45"/>
        <v>INDCDEFFHT-83</v>
      </c>
      <c r="N501" s="23" t="str">
        <f t="shared" ca="1" si="46"/>
        <v>Chemical industry Saving Tech-Heat High Temp. over 150C 8.3y</v>
      </c>
      <c r="O501" s="23" t="s">
        <v>32</v>
      </c>
      <c r="P501" s="23" t="s">
        <v>33</v>
      </c>
      <c r="Q501" s="23"/>
      <c r="R501" s="23"/>
      <c r="S501" s="19" t="s">
        <v>34</v>
      </c>
      <c r="V501" s="16" t="str">
        <f t="shared" ca="1" si="48"/>
        <v>CD</v>
      </c>
      <c r="W501" s="14" t="str">
        <f t="shared" ca="1" si="48"/>
        <v>Chemical industry</v>
      </c>
      <c r="X501" s="3" t="str">
        <f>'EE investment costs'!D550</f>
        <v>HT-83</v>
      </c>
      <c r="Y501" s="3" t="str">
        <f>'EE investment costs'!E550</f>
        <v>Heat High Temp. over 150C</v>
      </c>
      <c r="AC501" s="123">
        <f>'EE investment costs'!C550</f>
        <v>8.3000000000000007</v>
      </c>
      <c r="AD501" s="22"/>
    </row>
    <row r="502" spans="2:30">
      <c r="B502" s="14" t="str">
        <f t="shared" ca="1" si="44"/>
        <v>INDCDEFFRH-83</v>
      </c>
      <c r="C502" s="15" t="str">
        <f t="shared" ca="1" si="49"/>
        <v>ICDRH</v>
      </c>
      <c r="D502" s="16">
        <f>'EE investment costs'!$F$15</f>
        <v>2016</v>
      </c>
      <c r="E502" s="14">
        <f>VLOOKUP(X502,'EE investment costs'!$D$56:$R$656,15,0)</f>
        <v>16.802666666666671</v>
      </c>
      <c r="F502" s="17">
        <f ca="1">INDEX('EE investment costs'!$D$56:$R$656,MATCH(X502,'EE investment costs'!$D$56:$D$656,0),MATCH($V$8,'EE investment costs'!$D$56:$R$56,0))</f>
        <v>1833.8916041299228</v>
      </c>
      <c r="I502" s="18">
        <v>1</v>
      </c>
      <c r="J502" s="18">
        <v>1</v>
      </c>
      <c r="K502" s="14">
        <f t="shared" ca="1" si="47"/>
        <v>0</v>
      </c>
      <c r="M502" s="19" t="str">
        <f t="shared" ca="1" si="45"/>
        <v>INDCDEFFRH-83</v>
      </c>
      <c r="N502" s="23" t="str">
        <f t="shared" ca="1" si="46"/>
        <v>Chemical industry Saving Tech-Heat Room Heat 8.3y</v>
      </c>
      <c r="O502" s="23" t="s">
        <v>32</v>
      </c>
      <c r="P502" s="23" t="s">
        <v>33</v>
      </c>
      <c r="Q502" s="23"/>
      <c r="R502" s="23"/>
      <c r="S502" s="19" t="s">
        <v>34</v>
      </c>
      <c r="V502" s="16" t="str">
        <f t="shared" ca="1" si="48"/>
        <v>CD</v>
      </c>
      <c r="W502" s="14" t="str">
        <f t="shared" ca="1" si="48"/>
        <v>Chemical industry</v>
      </c>
      <c r="X502" s="3" t="str">
        <f>'EE investment costs'!D551</f>
        <v>RH-83</v>
      </c>
      <c r="Y502" s="3" t="str">
        <f>'EE investment costs'!E551</f>
        <v>Heat Room Heat</v>
      </c>
      <c r="AC502" s="123">
        <f>'EE investment costs'!C551</f>
        <v>8.3000000000000007</v>
      </c>
      <c r="AD502" s="22"/>
    </row>
    <row r="503" spans="2:30">
      <c r="B503" s="14" t="str">
        <f t="shared" ca="1" si="44"/>
        <v>INDCDEFFLA-83</v>
      </c>
      <c r="C503" s="15" t="str">
        <f t="shared" ca="1" si="49"/>
        <v>ICDLA</v>
      </c>
      <c r="D503" s="16">
        <f>'EE investment costs'!$F$15</f>
        <v>2016</v>
      </c>
      <c r="E503" s="14">
        <f>VLOOKUP(X503,'EE investment costs'!$D$56:$R$656,15,0)</f>
        <v>4.4704333333333341</v>
      </c>
      <c r="F503" s="17">
        <f ca="1">INDEX('EE investment costs'!$D$56:$R$656,MATCH(X503,'EE investment costs'!$D$56:$D$656,0),MATCH($V$8,'EE investment costs'!$D$56:$R$56,0))</f>
        <v>2234.8703491754181</v>
      </c>
      <c r="I503" s="18">
        <v>1</v>
      </c>
      <c r="J503" s="18">
        <v>1</v>
      </c>
      <c r="K503" s="14">
        <f t="shared" ca="1" si="47"/>
        <v>0</v>
      </c>
      <c r="M503" s="19" t="str">
        <f t="shared" ca="1" si="45"/>
        <v>INDCDEFFLA-83</v>
      </c>
      <c r="N503" s="23" t="str">
        <f t="shared" ca="1" si="46"/>
        <v>Chemical industry Saving Tech-Light 8.3y</v>
      </c>
      <c r="O503" s="23" t="s">
        <v>32</v>
      </c>
      <c r="P503" s="23" t="s">
        <v>33</v>
      </c>
      <c r="Q503" s="23"/>
      <c r="R503" s="23"/>
      <c r="S503" s="19" t="s">
        <v>34</v>
      </c>
      <c r="V503" s="16" t="str">
        <f t="shared" ca="1" si="48"/>
        <v>CD</v>
      </c>
      <c r="W503" s="14" t="str">
        <f t="shared" ca="1" si="48"/>
        <v>Chemical industry</v>
      </c>
      <c r="X503" s="3" t="str">
        <f>'EE investment costs'!D552</f>
        <v>LA-83</v>
      </c>
      <c r="Y503" s="3" t="str">
        <f>'EE investment costs'!E552</f>
        <v>Light</v>
      </c>
      <c r="AC503" s="123">
        <f>'EE investment costs'!C552</f>
        <v>8.3000000000000007</v>
      </c>
      <c r="AD503" s="22"/>
    </row>
    <row r="504" spans="2:30">
      <c r="B504" s="14" t="str">
        <f t="shared" ca="1" si="44"/>
        <v>INDCDEFFEM-83</v>
      </c>
      <c r="C504" s="15" t="str">
        <f t="shared" ca="1" si="49"/>
        <v>ICDEM</v>
      </c>
      <c r="D504" s="16">
        <f>'EE investment costs'!$F$15</f>
        <v>2016</v>
      </c>
      <c r="E504" s="14">
        <f>VLOOKUP(X504,'EE investment costs'!$D$56:$R$656,15,0)</f>
        <v>4.6939549999999999</v>
      </c>
      <c r="F504" s="17">
        <f ca="1">INDEX('EE investment costs'!$D$56:$R$656,MATCH(X504,'EE investment costs'!$D$56:$D$656,0),MATCH($V$8,'EE investment costs'!$D$56:$R$56,0))</f>
        <v>2545.5862154046249</v>
      </c>
      <c r="I504" s="18">
        <v>1</v>
      </c>
      <c r="J504" s="18">
        <v>1</v>
      </c>
      <c r="K504" s="14">
        <f t="shared" ca="1" si="47"/>
        <v>0</v>
      </c>
      <c r="M504" s="19" t="str">
        <f t="shared" ca="1" si="45"/>
        <v>INDCDEFFEM-83</v>
      </c>
      <c r="N504" s="23" t="str">
        <f t="shared" ca="1" si="46"/>
        <v>Chemical industry Saving Tech-Electric Motors 8.3y</v>
      </c>
      <c r="O504" s="23" t="s">
        <v>32</v>
      </c>
      <c r="P504" s="23" t="s">
        <v>33</v>
      </c>
      <c r="Q504" s="23"/>
      <c r="R504" s="23"/>
      <c r="S504" s="19" t="s">
        <v>34</v>
      </c>
      <c r="V504" s="16" t="str">
        <f t="shared" ca="1" si="48"/>
        <v>CD</v>
      </c>
      <c r="W504" s="14" t="str">
        <f t="shared" ca="1" si="48"/>
        <v>Chemical industry</v>
      </c>
      <c r="X504" s="3" t="str">
        <f>'EE investment costs'!D553</f>
        <v>EM-83</v>
      </c>
      <c r="Y504" s="3" t="str">
        <f>'EE investment costs'!E553</f>
        <v>Electric Motors</v>
      </c>
      <c r="AC504" s="123">
        <f>'EE investment costs'!C553</f>
        <v>8.3000000000000007</v>
      </c>
      <c r="AD504" s="22"/>
    </row>
    <row r="505" spans="2:30">
      <c r="B505" s="14" t="str">
        <f t="shared" ca="1" si="44"/>
        <v>INDCDEFFTF-83</v>
      </c>
      <c r="C505" s="15" t="str">
        <f t="shared" ca="1" si="49"/>
        <v>ICDTF</v>
      </c>
      <c r="D505" s="16">
        <f>'EE investment costs'!$F$15</f>
        <v>2016</v>
      </c>
      <c r="E505" s="14">
        <f>VLOOKUP(X505,'EE investment costs'!$D$56:$R$656,15,0)</f>
        <v>18.583333333333336</v>
      </c>
      <c r="F505" s="17">
        <f ca="1">INDEX('EE investment costs'!$D$56:$R$656,MATCH(X505,'EE investment costs'!$D$56:$D$656,0),MATCH($V$8,'EE investment costs'!$D$56:$R$56,0))</f>
        <v>1219.5779357974507</v>
      </c>
      <c r="I505" s="18">
        <v>1</v>
      </c>
      <c r="J505" s="18">
        <v>1</v>
      </c>
      <c r="K505" s="14">
        <f t="shared" ca="1" si="47"/>
        <v>0</v>
      </c>
      <c r="M505" s="19" t="str">
        <f t="shared" ca="1" si="45"/>
        <v>INDCDEFFTF-83</v>
      </c>
      <c r="N505" s="23" t="str">
        <f t="shared" ca="1" si="46"/>
        <v>Chemical industry Saving Tech-Haulage Tractors, Trucks, Fishing boats 8.3y</v>
      </c>
      <c r="O505" s="23" t="s">
        <v>32</v>
      </c>
      <c r="P505" s="23" t="s">
        <v>33</v>
      </c>
      <c r="Q505" s="23"/>
      <c r="R505" s="23"/>
      <c r="S505" s="19" t="s">
        <v>34</v>
      </c>
      <c r="V505" s="16" t="str">
        <f t="shared" ca="1" si="48"/>
        <v>CD</v>
      </c>
      <c r="W505" s="14" t="str">
        <f t="shared" ca="1" si="48"/>
        <v>Chemical industry</v>
      </c>
      <c r="X505" s="3" t="str">
        <f>'EE investment costs'!D554</f>
        <v>TF-83</v>
      </c>
      <c r="Y505" s="3" t="str">
        <f>'EE investment costs'!E554</f>
        <v>Haulage Tractors, Trucks, Fishing boats</v>
      </c>
      <c r="AC505" s="123">
        <f>'EE investment costs'!C554</f>
        <v>8.3000000000000007</v>
      </c>
      <c r="AD505" s="22"/>
    </row>
    <row r="506" spans="2:30">
      <c r="B506" s="14" t="str">
        <f t="shared" ca="1" si="44"/>
        <v>INDCDEFFMT-84</v>
      </c>
      <c r="C506" s="15" t="str">
        <f t="shared" ca="1" si="49"/>
        <v>ICDMT</v>
      </c>
      <c r="D506" s="16">
        <f>'EE investment costs'!$F$15</f>
        <v>2016</v>
      </c>
      <c r="E506" s="14">
        <f>VLOOKUP(X506,'EE investment costs'!$D$56:$R$656,15,0)</f>
        <v>6.44</v>
      </c>
      <c r="F506" s="17">
        <f ca="1">INDEX('EE investment costs'!$D$56:$R$656,MATCH(X506,'EE investment costs'!$D$56:$D$656,0),MATCH($V$8,'EE investment costs'!$D$56:$R$56,0))</f>
        <v>1047.6844479155882</v>
      </c>
      <c r="I506" s="18">
        <v>1</v>
      </c>
      <c r="J506" s="18">
        <v>1</v>
      </c>
      <c r="K506" s="14">
        <f t="shared" ca="1" si="47"/>
        <v>2</v>
      </c>
      <c r="M506" s="19" t="str">
        <f t="shared" ca="1" si="45"/>
        <v>INDCDEFFMT-84</v>
      </c>
      <c r="N506" s="23" t="str">
        <f t="shared" ca="1" si="46"/>
        <v>Chemical industry Saving Tech-Heat Medium Temp. up to 150C 8.4y</v>
      </c>
      <c r="O506" s="23" t="s">
        <v>32</v>
      </c>
      <c r="P506" s="23" t="s">
        <v>33</v>
      </c>
      <c r="Q506" s="23"/>
      <c r="R506" s="23"/>
      <c r="S506" s="19" t="s">
        <v>34</v>
      </c>
      <c r="V506" s="16" t="str">
        <f t="shared" ca="1" si="48"/>
        <v>CD</v>
      </c>
      <c r="W506" s="14" t="str">
        <f t="shared" ca="1" si="48"/>
        <v>Chemical industry</v>
      </c>
      <c r="X506" s="3" t="str">
        <f>'EE investment costs'!D555</f>
        <v>MT-84</v>
      </c>
      <c r="Y506" s="3" t="str">
        <f>'EE investment costs'!E555</f>
        <v>Heat Medium Temp. up to 150C</v>
      </c>
      <c r="AC506" s="123">
        <f>'EE investment costs'!C555</f>
        <v>8.4</v>
      </c>
      <c r="AD506" s="22"/>
    </row>
    <row r="507" spans="2:30">
      <c r="B507" s="14" t="str">
        <f t="shared" ca="1" si="44"/>
        <v>INDCDEFFHT-84</v>
      </c>
      <c r="C507" s="15" t="str">
        <f t="shared" ca="1" si="49"/>
        <v>ICDHT</v>
      </c>
      <c r="D507" s="16">
        <f>'EE investment costs'!$F$15</f>
        <v>2016</v>
      </c>
      <c r="E507" s="14">
        <f>VLOOKUP(X507,'EE investment costs'!$D$56:$R$656,15,0)</f>
        <v>5.1520000000000001</v>
      </c>
      <c r="F507" s="17">
        <f ca="1">INDEX('EE investment costs'!$D$56:$R$656,MATCH(X507,'EE investment costs'!$D$56:$D$656,0),MATCH($V$8,'EE investment costs'!$D$56:$R$56,0))</f>
        <v>756.72858001733982</v>
      </c>
      <c r="I507" s="18">
        <v>1</v>
      </c>
      <c r="J507" s="18">
        <v>1</v>
      </c>
      <c r="K507" s="14">
        <f t="shared" ca="1" si="47"/>
        <v>5</v>
      </c>
      <c r="M507" s="19" t="str">
        <f t="shared" ca="1" si="45"/>
        <v>INDCDEFFHT-84</v>
      </c>
      <c r="N507" s="23" t="str">
        <f t="shared" ca="1" si="46"/>
        <v>Chemical industry Saving Tech-Heat High Temp. over 150C 8.4y</v>
      </c>
      <c r="O507" s="23" t="s">
        <v>32</v>
      </c>
      <c r="P507" s="23" t="s">
        <v>33</v>
      </c>
      <c r="Q507" s="23"/>
      <c r="R507" s="23"/>
      <c r="S507" s="19" t="s">
        <v>34</v>
      </c>
      <c r="V507" s="16" t="str">
        <f t="shared" ca="1" si="48"/>
        <v>CD</v>
      </c>
      <c r="W507" s="14" t="str">
        <f t="shared" ca="1" si="48"/>
        <v>Chemical industry</v>
      </c>
      <c r="X507" s="3" t="str">
        <f>'EE investment costs'!D556</f>
        <v>HT-84</v>
      </c>
      <c r="Y507" s="3" t="str">
        <f>'EE investment costs'!E556</f>
        <v>Heat High Temp. over 150C</v>
      </c>
      <c r="AC507" s="123">
        <f>'EE investment costs'!C556</f>
        <v>8.4</v>
      </c>
      <c r="AD507" s="22"/>
    </row>
    <row r="508" spans="2:30">
      <c r="B508" s="14" t="str">
        <f t="shared" ca="1" si="44"/>
        <v>INDCDEFFRH-84</v>
      </c>
      <c r="C508" s="15" t="str">
        <f t="shared" ca="1" si="49"/>
        <v>ICDRH</v>
      </c>
      <c r="D508" s="16">
        <f>'EE investment costs'!$F$15</f>
        <v>2016</v>
      </c>
      <c r="E508" s="14">
        <f>VLOOKUP(X508,'EE investment costs'!$D$56:$R$656,15,0)</f>
        <v>16.821333333333335</v>
      </c>
      <c r="F508" s="17">
        <f ca="1">INDEX('EE investment costs'!$D$56:$R$656,MATCH(X508,'EE investment costs'!$D$56:$D$656,0),MATCH($V$8,'EE investment costs'!$D$56:$R$56,0))</f>
        <v>1872.0976792159629</v>
      </c>
      <c r="I508" s="18">
        <v>1</v>
      </c>
      <c r="J508" s="18">
        <v>1</v>
      </c>
      <c r="K508" s="14">
        <f t="shared" ca="1" si="47"/>
        <v>0</v>
      </c>
      <c r="M508" s="19" t="str">
        <f t="shared" ca="1" si="45"/>
        <v>INDCDEFFRH-84</v>
      </c>
      <c r="N508" s="23" t="str">
        <f t="shared" ca="1" si="46"/>
        <v>Chemical industry Saving Tech-Heat Room Heat 8.4y</v>
      </c>
      <c r="O508" s="23" t="s">
        <v>32</v>
      </c>
      <c r="P508" s="23" t="s">
        <v>33</v>
      </c>
      <c r="Q508" s="23"/>
      <c r="R508" s="23"/>
      <c r="S508" s="19" t="s">
        <v>34</v>
      </c>
      <c r="V508" s="16" t="str">
        <f t="shared" ca="1" si="48"/>
        <v>CD</v>
      </c>
      <c r="W508" s="14" t="str">
        <f t="shared" ca="1" si="48"/>
        <v>Chemical industry</v>
      </c>
      <c r="X508" s="3" t="str">
        <f>'EE investment costs'!D557</f>
        <v>RH-84</v>
      </c>
      <c r="Y508" s="3" t="str">
        <f>'EE investment costs'!E557</f>
        <v>Heat Room Heat</v>
      </c>
      <c r="AC508" s="123">
        <f>'EE investment costs'!C557</f>
        <v>8.4</v>
      </c>
      <c r="AD508" s="22"/>
    </row>
    <row r="509" spans="2:30">
      <c r="B509" s="14" t="str">
        <f t="shared" ca="1" si="44"/>
        <v>INDCDEFFLA-84</v>
      </c>
      <c r="C509" s="15" t="str">
        <f t="shared" ca="1" si="49"/>
        <v>ICDLA</v>
      </c>
      <c r="D509" s="16">
        <f>'EE investment costs'!$F$15</f>
        <v>2016</v>
      </c>
      <c r="E509" s="14">
        <f>VLOOKUP(X509,'EE investment costs'!$D$56:$R$656,15,0)</f>
        <v>4.4834666666666667</v>
      </c>
      <c r="F509" s="17">
        <f ca="1">INDEX('EE investment costs'!$D$56:$R$656,MATCH(X509,'EE investment costs'!$D$56:$D$656,0),MATCH($V$8,'EE investment costs'!$D$56:$R$56,0))</f>
        <v>2250.2569724692744</v>
      </c>
      <c r="I509" s="18">
        <v>1</v>
      </c>
      <c r="J509" s="18">
        <v>1</v>
      </c>
      <c r="K509" s="14">
        <f t="shared" ca="1" si="47"/>
        <v>0</v>
      </c>
      <c r="M509" s="19" t="str">
        <f t="shared" ca="1" si="45"/>
        <v>INDCDEFFLA-84</v>
      </c>
      <c r="N509" s="23" t="str">
        <f t="shared" ca="1" si="46"/>
        <v>Chemical industry Saving Tech-Light 8.4y</v>
      </c>
      <c r="O509" s="23" t="s">
        <v>32</v>
      </c>
      <c r="P509" s="23" t="s">
        <v>33</v>
      </c>
      <c r="Q509" s="23"/>
      <c r="R509" s="23"/>
      <c r="S509" s="19" t="s">
        <v>34</v>
      </c>
      <c r="V509" s="16" t="str">
        <f t="shared" ca="1" si="48"/>
        <v>CD</v>
      </c>
      <c r="W509" s="14" t="str">
        <f t="shared" ca="1" si="48"/>
        <v>Chemical industry</v>
      </c>
      <c r="X509" s="3" t="str">
        <f>'EE investment costs'!D558</f>
        <v>LA-84</v>
      </c>
      <c r="Y509" s="3" t="str">
        <f>'EE investment costs'!E558</f>
        <v>Light</v>
      </c>
      <c r="AC509" s="123">
        <f>'EE investment costs'!C558</f>
        <v>8.4</v>
      </c>
      <c r="AD509" s="22"/>
    </row>
    <row r="510" spans="2:30">
      <c r="B510" s="14" t="str">
        <f t="shared" ca="1" si="44"/>
        <v>INDCDEFFEM-84</v>
      </c>
      <c r="C510" s="15" t="str">
        <f t="shared" ca="1" si="49"/>
        <v>ICDEM</v>
      </c>
      <c r="D510" s="16">
        <f>'EE investment costs'!$F$15</f>
        <v>2016</v>
      </c>
      <c r="E510" s="14">
        <f>VLOOKUP(X510,'EE investment costs'!$D$56:$R$656,15,0)</f>
        <v>4.7076399999999996</v>
      </c>
      <c r="F510" s="17">
        <f ca="1">INDEX('EE investment costs'!$D$56:$R$656,MATCH(X510,'EE investment costs'!$D$56:$D$656,0),MATCH($V$8,'EE investment costs'!$D$56:$R$56,0))</f>
        <v>2568.4858697367072</v>
      </c>
      <c r="I510" s="18">
        <v>1</v>
      </c>
      <c r="J510" s="18">
        <v>1</v>
      </c>
      <c r="K510" s="14">
        <f t="shared" ca="1" si="47"/>
        <v>0</v>
      </c>
      <c r="M510" s="19" t="str">
        <f t="shared" ca="1" si="45"/>
        <v>INDCDEFFEM-84</v>
      </c>
      <c r="N510" s="23" t="str">
        <f t="shared" ca="1" si="46"/>
        <v>Chemical industry Saving Tech-Electric Motors 8.4y</v>
      </c>
      <c r="O510" s="23" t="s">
        <v>32</v>
      </c>
      <c r="P510" s="23" t="s">
        <v>33</v>
      </c>
      <c r="Q510" s="23"/>
      <c r="R510" s="23"/>
      <c r="S510" s="19" t="s">
        <v>34</v>
      </c>
      <c r="V510" s="16" t="str">
        <f t="shared" ca="1" si="48"/>
        <v>CD</v>
      </c>
      <c r="W510" s="14" t="str">
        <f t="shared" ca="1" si="48"/>
        <v>Chemical industry</v>
      </c>
      <c r="X510" s="3" t="str">
        <f>'EE investment costs'!D559</f>
        <v>EM-84</v>
      </c>
      <c r="Y510" s="3" t="str">
        <f>'EE investment costs'!E559</f>
        <v>Electric Motors</v>
      </c>
      <c r="AC510" s="123">
        <f>'EE investment costs'!C559</f>
        <v>8.4</v>
      </c>
      <c r="AD510" s="22"/>
    </row>
    <row r="511" spans="2:30">
      <c r="B511" s="14" t="str">
        <f t="shared" ca="1" si="44"/>
        <v>INDCDEFFTF-84</v>
      </c>
      <c r="C511" s="15" t="str">
        <f t="shared" ca="1" si="49"/>
        <v>ICDTF</v>
      </c>
      <c r="D511" s="16">
        <f>'EE investment costs'!$F$15</f>
        <v>2016</v>
      </c>
      <c r="E511" s="14">
        <f>VLOOKUP(X511,'EE investment costs'!$D$56:$R$656,15,0)</f>
        <v>18.666666666666668</v>
      </c>
      <c r="F511" s="17">
        <f ca="1">INDEX('EE investment costs'!$D$56:$R$656,MATCH(X511,'EE investment costs'!$D$56:$D$656,0),MATCH($V$8,'EE investment costs'!$D$56:$R$56,0))</f>
        <v>1234.2716458672994</v>
      </c>
      <c r="I511" s="18">
        <v>1</v>
      </c>
      <c r="J511" s="18">
        <v>1</v>
      </c>
      <c r="K511" s="14">
        <f t="shared" ca="1" si="47"/>
        <v>0</v>
      </c>
      <c r="M511" s="19" t="str">
        <f t="shared" ca="1" si="45"/>
        <v>INDCDEFFTF-84</v>
      </c>
      <c r="N511" s="23" t="str">
        <f t="shared" ca="1" si="46"/>
        <v>Chemical industry Saving Tech-Haulage Tractors, Trucks, Fishing boats 8.4y</v>
      </c>
      <c r="O511" s="23" t="s">
        <v>32</v>
      </c>
      <c r="P511" s="23" t="s">
        <v>33</v>
      </c>
      <c r="Q511" s="23"/>
      <c r="R511" s="23"/>
      <c r="S511" s="19" t="s">
        <v>34</v>
      </c>
      <c r="V511" s="16" t="str">
        <f t="shared" ca="1" si="48"/>
        <v>CD</v>
      </c>
      <c r="W511" s="14" t="str">
        <f t="shared" ca="1" si="48"/>
        <v>Chemical industry</v>
      </c>
      <c r="X511" s="3" t="str">
        <f>'EE investment costs'!D560</f>
        <v>TF-84</v>
      </c>
      <c r="Y511" s="3" t="str">
        <f>'EE investment costs'!E560</f>
        <v>Haulage Tractors, Trucks, Fishing boats</v>
      </c>
      <c r="AC511" s="123">
        <f>'EE investment costs'!C560</f>
        <v>8.4</v>
      </c>
      <c r="AD511" s="22"/>
    </row>
    <row r="512" spans="2:30">
      <c r="B512" s="14" t="str">
        <f t="shared" ca="1" si="44"/>
        <v>INDCDEFFMT-85</v>
      </c>
      <c r="C512" s="15" t="str">
        <f t="shared" ca="1" si="49"/>
        <v>ICDMT</v>
      </c>
      <c r="D512" s="16">
        <f>'EE investment costs'!$F$15</f>
        <v>2016</v>
      </c>
      <c r="E512" s="14">
        <f>VLOOKUP(X512,'EE investment costs'!$D$56:$R$656,15,0)</f>
        <v>6.45</v>
      </c>
      <c r="F512" s="17">
        <f ca="1">INDEX('EE investment costs'!$D$56:$R$656,MATCH(X512,'EE investment costs'!$D$56:$D$656,0),MATCH($V$8,'EE investment costs'!$D$56:$R$56,0))</f>
        <v>1058.0205324105998</v>
      </c>
      <c r="I512" s="18">
        <v>1</v>
      </c>
      <c r="J512" s="18">
        <v>1</v>
      </c>
      <c r="K512" s="14">
        <f t="shared" ca="1" si="47"/>
        <v>2</v>
      </c>
      <c r="M512" s="19" t="str">
        <f t="shared" ca="1" si="45"/>
        <v>INDCDEFFMT-85</v>
      </c>
      <c r="N512" s="23" t="str">
        <f t="shared" ca="1" si="46"/>
        <v>Chemical industry Saving Tech-Heat Medium Temp. up to 150C 8.5y</v>
      </c>
      <c r="O512" s="23" t="s">
        <v>32</v>
      </c>
      <c r="P512" s="23" t="s">
        <v>33</v>
      </c>
      <c r="Q512" s="23"/>
      <c r="R512" s="23"/>
      <c r="S512" s="19" t="s">
        <v>34</v>
      </c>
      <c r="V512" s="16" t="str">
        <f t="shared" ca="1" si="48"/>
        <v>CD</v>
      </c>
      <c r="W512" s="14" t="str">
        <f t="shared" ca="1" si="48"/>
        <v>Chemical industry</v>
      </c>
      <c r="X512" s="3" t="str">
        <f>'EE investment costs'!D561</f>
        <v>MT-85</v>
      </c>
      <c r="Y512" s="3" t="str">
        <f>'EE investment costs'!E561</f>
        <v>Heat Medium Temp. up to 150C</v>
      </c>
      <c r="AC512" s="123">
        <f>'EE investment costs'!C561</f>
        <v>8.5</v>
      </c>
      <c r="AD512" s="22"/>
    </row>
    <row r="513" spans="2:30">
      <c r="B513" s="14" t="str">
        <f t="shared" ca="1" si="44"/>
        <v>INDCDEFFHT-85</v>
      </c>
      <c r="C513" s="15" t="str">
        <f t="shared" ca="1" si="49"/>
        <v>ICDHT</v>
      </c>
      <c r="D513" s="16">
        <f>'EE investment costs'!$F$15</f>
        <v>2016</v>
      </c>
      <c r="E513" s="14">
        <f>VLOOKUP(X513,'EE investment costs'!$D$56:$R$656,15,0)</f>
        <v>5.16</v>
      </c>
      <c r="F513" s="17">
        <f ca="1">INDEX('EE investment costs'!$D$56:$R$656,MATCH(X513,'EE investment costs'!$D$56:$D$656,0),MATCH($V$8,'EE investment costs'!$D$56:$R$56,0))</f>
        <v>763.11294103798332</v>
      </c>
      <c r="I513" s="18">
        <v>1</v>
      </c>
      <c r="J513" s="18">
        <v>1</v>
      </c>
      <c r="K513" s="14">
        <f t="shared" ca="1" si="47"/>
        <v>5</v>
      </c>
      <c r="M513" s="19" t="str">
        <f t="shared" ca="1" si="45"/>
        <v>INDCDEFFHT-85</v>
      </c>
      <c r="N513" s="23" t="str">
        <f t="shared" ca="1" si="46"/>
        <v>Chemical industry Saving Tech-Heat High Temp. over 150C 8.5y</v>
      </c>
      <c r="O513" s="23" t="s">
        <v>32</v>
      </c>
      <c r="P513" s="23" t="s">
        <v>33</v>
      </c>
      <c r="Q513" s="23"/>
      <c r="R513" s="23"/>
      <c r="S513" s="19" t="s">
        <v>34</v>
      </c>
      <c r="V513" s="16" t="str">
        <f t="shared" ca="1" si="48"/>
        <v>CD</v>
      </c>
      <c r="W513" s="14" t="str">
        <f t="shared" ca="1" si="48"/>
        <v>Chemical industry</v>
      </c>
      <c r="X513" s="3" t="str">
        <f>'EE investment costs'!D562</f>
        <v>HT-85</v>
      </c>
      <c r="Y513" s="3" t="str">
        <f>'EE investment costs'!E562</f>
        <v>Heat High Temp. over 150C</v>
      </c>
      <c r="AC513" s="123">
        <f>'EE investment costs'!C562</f>
        <v>8.5</v>
      </c>
      <c r="AD513" s="22"/>
    </row>
    <row r="514" spans="2:30">
      <c r="B514" s="14" t="str">
        <f t="shared" ca="1" si="44"/>
        <v>INDCDEFFRH-85</v>
      </c>
      <c r="C514" s="15" t="str">
        <f t="shared" ca="1" si="49"/>
        <v>ICDRH</v>
      </c>
      <c r="D514" s="16">
        <f>'EE investment costs'!$F$15</f>
        <v>2016</v>
      </c>
      <c r="E514" s="14">
        <f>VLOOKUP(X514,'EE investment costs'!$D$56:$R$656,15,0)</f>
        <v>16.840000000000003</v>
      </c>
      <c r="F514" s="17">
        <f ca="1">INDEX('EE investment costs'!$D$56:$R$656,MATCH(X514,'EE investment costs'!$D$56:$D$656,0),MATCH($V$8,'EE investment costs'!$D$56:$R$56,0))</f>
        <v>1910.303754302003</v>
      </c>
      <c r="I514" s="18">
        <v>1</v>
      </c>
      <c r="J514" s="18">
        <v>1</v>
      </c>
      <c r="K514" s="14">
        <f t="shared" ca="1" si="47"/>
        <v>0</v>
      </c>
      <c r="M514" s="19" t="str">
        <f t="shared" ca="1" si="45"/>
        <v>INDCDEFFRH-85</v>
      </c>
      <c r="N514" s="23" t="str">
        <f t="shared" ca="1" si="46"/>
        <v>Chemical industry Saving Tech-Heat Room Heat 8.5y</v>
      </c>
      <c r="O514" s="23" t="s">
        <v>32</v>
      </c>
      <c r="P514" s="23" t="s">
        <v>33</v>
      </c>
      <c r="Q514" s="23"/>
      <c r="R514" s="23"/>
      <c r="S514" s="19" t="s">
        <v>34</v>
      </c>
      <c r="V514" s="16" t="str">
        <f t="shared" ca="1" si="48"/>
        <v>CD</v>
      </c>
      <c r="W514" s="14" t="str">
        <f t="shared" ca="1" si="48"/>
        <v>Chemical industry</v>
      </c>
      <c r="X514" s="3" t="str">
        <f>'EE investment costs'!D563</f>
        <v>RH-85</v>
      </c>
      <c r="Y514" s="3" t="str">
        <f>'EE investment costs'!E563</f>
        <v>Heat Room Heat</v>
      </c>
      <c r="AC514" s="123">
        <f>'EE investment costs'!C563</f>
        <v>8.5</v>
      </c>
      <c r="AD514" s="22"/>
    </row>
    <row r="515" spans="2:30">
      <c r="B515" s="14" t="str">
        <f t="shared" ca="1" si="44"/>
        <v>INDCDEFFLA-85</v>
      </c>
      <c r="C515" s="15" t="str">
        <f t="shared" ca="1" si="49"/>
        <v>ICDLA</v>
      </c>
      <c r="D515" s="16">
        <f>'EE investment costs'!$F$15</f>
        <v>2016</v>
      </c>
      <c r="E515" s="14">
        <f>VLOOKUP(X515,'EE investment costs'!$D$56:$R$656,15,0)</f>
        <v>4.4965000000000002</v>
      </c>
      <c r="F515" s="17">
        <f ca="1">INDEX('EE investment costs'!$D$56:$R$656,MATCH(X515,'EE investment costs'!$D$56:$D$656,0),MATCH($V$8,'EE investment costs'!$D$56:$R$56,0))</f>
        <v>2265.6435957631306</v>
      </c>
      <c r="I515" s="18">
        <v>1</v>
      </c>
      <c r="J515" s="18">
        <v>1</v>
      </c>
      <c r="K515" s="14">
        <f t="shared" ca="1" si="47"/>
        <v>0</v>
      </c>
      <c r="M515" s="19" t="str">
        <f t="shared" ca="1" si="45"/>
        <v>INDCDEFFLA-85</v>
      </c>
      <c r="N515" s="23" t="str">
        <f t="shared" ca="1" si="46"/>
        <v>Chemical industry Saving Tech-Light 8.5y</v>
      </c>
      <c r="O515" s="23" t="s">
        <v>32</v>
      </c>
      <c r="P515" s="23" t="s">
        <v>33</v>
      </c>
      <c r="Q515" s="23"/>
      <c r="R515" s="23"/>
      <c r="S515" s="19" t="s">
        <v>34</v>
      </c>
      <c r="V515" s="16" t="str">
        <f t="shared" ca="1" si="48"/>
        <v>CD</v>
      </c>
      <c r="W515" s="14" t="str">
        <f t="shared" ca="1" si="48"/>
        <v>Chemical industry</v>
      </c>
      <c r="X515" s="3" t="str">
        <f>'EE investment costs'!D564</f>
        <v>LA-85</v>
      </c>
      <c r="Y515" s="3" t="str">
        <f>'EE investment costs'!E564</f>
        <v>Light</v>
      </c>
      <c r="AC515" s="123">
        <f>'EE investment costs'!C564</f>
        <v>8.5</v>
      </c>
      <c r="AD515" s="22"/>
    </row>
    <row r="516" spans="2:30">
      <c r="B516" s="14" t="str">
        <f t="shared" ca="1" si="44"/>
        <v>INDCDEFFEM-85</v>
      </c>
      <c r="C516" s="15" t="str">
        <f t="shared" ca="1" si="49"/>
        <v>ICDEM</v>
      </c>
      <c r="D516" s="16">
        <f>'EE investment costs'!$F$15</f>
        <v>2016</v>
      </c>
      <c r="E516" s="14">
        <f>VLOOKUP(X516,'EE investment costs'!$D$56:$R$656,15,0)</f>
        <v>4.7213250000000002</v>
      </c>
      <c r="F516" s="17">
        <f ca="1">INDEX('EE investment costs'!$D$56:$R$656,MATCH(X516,'EE investment costs'!$D$56:$D$656,0),MATCH($V$8,'EE investment costs'!$D$56:$R$56,0))</f>
        <v>2591.385524068789</v>
      </c>
      <c r="I516" s="18">
        <v>1</v>
      </c>
      <c r="J516" s="18">
        <v>1</v>
      </c>
      <c r="K516" s="14">
        <f t="shared" ca="1" si="47"/>
        <v>0</v>
      </c>
      <c r="M516" s="19" t="str">
        <f t="shared" ca="1" si="45"/>
        <v>INDCDEFFEM-85</v>
      </c>
      <c r="N516" s="23" t="str">
        <f t="shared" ca="1" si="46"/>
        <v>Chemical industry Saving Tech-Electric Motors 8.5y</v>
      </c>
      <c r="O516" s="23" t="s">
        <v>32</v>
      </c>
      <c r="P516" s="23" t="s">
        <v>33</v>
      </c>
      <c r="Q516" s="23"/>
      <c r="R516" s="23"/>
      <c r="S516" s="19" t="s">
        <v>34</v>
      </c>
      <c r="V516" s="16" t="str">
        <f t="shared" ca="1" si="48"/>
        <v>CD</v>
      </c>
      <c r="W516" s="14" t="str">
        <f t="shared" ca="1" si="48"/>
        <v>Chemical industry</v>
      </c>
      <c r="X516" s="3" t="str">
        <f>'EE investment costs'!D565</f>
        <v>EM-85</v>
      </c>
      <c r="Y516" s="3" t="str">
        <f>'EE investment costs'!E565</f>
        <v>Electric Motors</v>
      </c>
      <c r="AC516" s="123">
        <f>'EE investment costs'!C565</f>
        <v>8.5</v>
      </c>
      <c r="AD516" s="22"/>
    </row>
    <row r="517" spans="2:30">
      <c r="B517" s="14" t="str">
        <f t="shared" ca="1" si="44"/>
        <v>INDCDEFFTF-85</v>
      </c>
      <c r="C517" s="15" t="str">
        <f t="shared" ca="1" si="49"/>
        <v>ICDTF</v>
      </c>
      <c r="D517" s="16">
        <f>'EE investment costs'!$F$15</f>
        <v>2016</v>
      </c>
      <c r="E517" s="14">
        <f>VLOOKUP(X517,'EE investment costs'!$D$56:$R$656,15,0)</f>
        <v>18.75</v>
      </c>
      <c r="F517" s="17">
        <f ca="1">INDEX('EE investment costs'!$D$56:$R$656,MATCH(X517,'EE investment costs'!$D$56:$D$656,0),MATCH($V$8,'EE investment costs'!$D$56:$R$56,0))</f>
        <v>1248.9653559371479</v>
      </c>
      <c r="I517" s="18">
        <v>1</v>
      </c>
      <c r="J517" s="18">
        <v>1</v>
      </c>
      <c r="K517" s="14">
        <f t="shared" ca="1" si="47"/>
        <v>0</v>
      </c>
      <c r="M517" s="19" t="str">
        <f t="shared" ca="1" si="45"/>
        <v>INDCDEFFTF-85</v>
      </c>
      <c r="N517" s="23" t="str">
        <f t="shared" ca="1" si="46"/>
        <v>Chemical industry Saving Tech-Haulage Tractors, Trucks, Fishing boats 8.5y</v>
      </c>
      <c r="O517" s="23" t="s">
        <v>32</v>
      </c>
      <c r="P517" s="23" t="s">
        <v>33</v>
      </c>
      <c r="Q517" s="23"/>
      <c r="R517" s="23"/>
      <c r="S517" s="19" t="s">
        <v>34</v>
      </c>
      <c r="V517" s="16" t="str">
        <f t="shared" ca="1" si="48"/>
        <v>CD</v>
      </c>
      <c r="W517" s="14" t="str">
        <f t="shared" ca="1" si="48"/>
        <v>Chemical industry</v>
      </c>
      <c r="X517" s="3" t="str">
        <f>'EE investment costs'!D566</f>
        <v>TF-85</v>
      </c>
      <c r="Y517" s="3" t="str">
        <f>'EE investment costs'!E566</f>
        <v>Haulage Tractors, Trucks, Fishing boats</v>
      </c>
      <c r="AC517" s="123">
        <f>'EE investment costs'!C566</f>
        <v>8.5</v>
      </c>
      <c r="AD517" s="22"/>
    </row>
    <row r="518" spans="2:30">
      <c r="B518" s="14" t="str">
        <f t="shared" ca="1" si="44"/>
        <v>INDCDEFFMT-86</v>
      </c>
      <c r="C518" s="15" t="str">
        <f t="shared" ca="1" si="49"/>
        <v>ICDMT</v>
      </c>
      <c r="D518" s="16">
        <f>'EE investment costs'!$F$15</f>
        <v>2016</v>
      </c>
      <c r="E518" s="14">
        <f>VLOOKUP(X518,'EE investment costs'!$D$56:$R$656,15,0)</f>
        <v>6.46</v>
      </c>
      <c r="F518" s="17">
        <f ca="1">INDEX('EE investment costs'!$D$56:$R$656,MATCH(X518,'EE investment costs'!$D$56:$D$656,0),MATCH($V$8,'EE investment costs'!$D$56:$R$56,0))</f>
        <v>1068.3566169056112</v>
      </c>
      <c r="I518" s="18">
        <v>1</v>
      </c>
      <c r="J518" s="18">
        <v>1</v>
      </c>
      <c r="K518" s="14">
        <f t="shared" ca="1" si="47"/>
        <v>2</v>
      </c>
      <c r="M518" s="19" t="str">
        <f t="shared" ca="1" si="45"/>
        <v>INDCDEFFMT-86</v>
      </c>
      <c r="N518" s="23" t="str">
        <f t="shared" ca="1" si="46"/>
        <v>Chemical industry Saving Tech-Heat Medium Temp. up to 150C 8.6y</v>
      </c>
      <c r="O518" s="23" t="s">
        <v>32</v>
      </c>
      <c r="P518" s="23" t="s">
        <v>33</v>
      </c>
      <c r="Q518" s="23"/>
      <c r="R518" s="23"/>
      <c r="S518" s="19" t="s">
        <v>34</v>
      </c>
      <c r="V518" s="16" t="str">
        <f t="shared" ca="1" si="48"/>
        <v>CD</v>
      </c>
      <c r="W518" s="14" t="str">
        <f t="shared" ca="1" si="48"/>
        <v>Chemical industry</v>
      </c>
      <c r="X518" s="3" t="str">
        <f>'EE investment costs'!D567</f>
        <v>MT-86</v>
      </c>
      <c r="Y518" s="3" t="str">
        <f>'EE investment costs'!E567</f>
        <v>Heat Medium Temp. up to 150C</v>
      </c>
      <c r="AC518" s="123">
        <f>'EE investment costs'!C567</f>
        <v>8.6</v>
      </c>
      <c r="AD518" s="22"/>
    </row>
    <row r="519" spans="2:30">
      <c r="B519" s="14" t="str">
        <f t="shared" ca="1" si="44"/>
        <v>INDCDEFFHT-86</v>
      </c>
      <c r="C519" s="15" t="str">
        <f t="shared" ca="1" si="49"/>
        <v>ICDHT</v>
      </c>
      <c r="D519" s="16">
        <f>'EE investment costs'!$F$15</f>
        <v>2016</v>
      </c>
      <c r="E519" s="14">
        <f>VLOOKUP(X519,'EE investment costs'!$D$56:$R$656,15,0)</f>
        <v>5.1680000000000001</v>
      </c>
      <c r="F519" s="17">
        <f ca="1">INDEX('EE investment costs'!$D$56:$R$656,MATCH(X519,'EE investment costs'!$D$56:$D$656,0),MATCH($V$8,'EE investment costs'!$D$56:$R$56,0))</f>
        <v>769.49730205862681</v>
      </c>
      <c r="I519" s="18">
        <v>1</v>
      </c>
      <c r="J519" s="18">
        <v>1</v>
      </c>
      <c r="K519" s="14">
        <f t="shared" ca="1" si="47"/>
        <v>5</v>
      </c>
      <c r="M519" s="19" t="str">
        <f t="shared" ca="1" si="45"/>
        <v>INDCDEFFHT-86</v>
      </c>
      <c r="N519" s="23" t="str">
        <f t="shared" ca="1" si="46"/>
        <v>Chemical industry Saving Tech-Heat High Temp. over 150C 8.6y</v>
      </c>
      <c r="O519" s="23" t="s">
        <v>32</v>
      </c>
      <c r="P519" s="23" t="s">
        <v>33</v>
      </c>
      <c r="Q519" s="23"/>
      <c r="R519" s="23"/>
      <c r="S519" s="19" t="s">
        <v>34</v>
      </c>
      <c r="V519" s="16" t="str">
        <f t="shared" ca="1" si="48"/>
        <v>CD</v>
      </c>
      <c r="W519" s="14" t="str">
        <f t="shared" ca="1" si="48"/>
        <v>Chemical industry</v>
      </c>
      <c r="X519" s="3" t="str">
        <f>'EE investment costs'!D568</f>
        <v>HT-86</v>
      </c>
      <c r="Y519" s="3" t="str">
        <f>'EE investment costs'!E568</f>
        <v>Heat High Temp. over 150C</v>
      </c>
      <c r="AC519" s="123">
        <f>'EE investment costs'!C568</f>
        <v>8.6</v>
      </c>
      <c r="AD519" s="22"/>
    </row>
    <row r="520" spans="2:30">
      <c r="B520" s="14" t="str">
        <f t="shared" ref="B520:B583" ca="1" si="50">M520</f>
        <v>INDCDEFFRH-86</v>
      </c>
      <c r="C520" s="15" t="str">
        <f t="shared" ca="1" si="49"/>
        <v>ICDRH</v>
      </c>
      <c r="D520" s="16">
        <f>'EE investment costs'!$F$15</f>
        <v>2016</v>
      </c>
      <c r="E520" s="14">
        <f>VLOOKUP(X520,'EE investment costs'!$D$56:$R$656,15,0)</f>
        <v>16.858666666666668</v>
      </c>
      <c r="F520" s="17">
        <f ca="1">INDEX('EE investment costs'!$D$56:$R$656,MATCH(X520,'EE investment costs'!$D$56:$D$656,0),MATCH($V$8,'EE investment costs'!$D$56:$R$56,0))</f>
        <v>1948.509829388043</v>
      </c>
      <c r="I520" s="18">
        <v>1</v>
      </c>
      <c r="J520" s="18">
        <v>1</v>
      </c>
      <c r="K520" s="14">
        <f t="shared" ca="1" si="47"/>
        <v>0</v>
      </c>
      <c r="M520" s="19" t="str">
        <f t="shared" ref="M520:M583" ca="1" si="51">CONCATENATE("IND",$V$8,"EFF",$X520)</f>
        <v>INDCDEFFRH-86</v>
      </c>
      <c r="N520" s="23" t="str">
        <f t="shared" ca="1" si="46"/>
        <v>Chemical industry Saving Tech-Heat Room Heat 8.6y</v>
      </c>
      <c r="O520" s="23" t="s">
        <v>32</v>
      </c>
      <c r="P520" s="23" t="s">
        <v>33</v>
      </c>
      <c r="Q520" s="23"/>
      <c r="R520" s="23"/>
      <c r="S520" s="19" t="s">
        <v>34</v>
      </c>
      <c r="V520" s="16" t="str">
        <f t="shared" ca="1" si="48"/>
        <v>CD</v>
      </c>
      <c r="W520" s="14" t="str">
        <f t="shared" ca="1" si="48"/>
        <v>Chemical industry</v>
      </c>
      <c r="X520" s="3" t="str">
        <f>'EE investment costs'!D569</f>
        <v>RH-86</v>
      </c>
      <c r="Y520" s="3" t="str">
        <f>'EE investment costs'!E569</f>
        <v>Heat Room Heat</v>
      </c>
      <c r="AC520" s="123">
        <f>'EE investment costs'!C569</f>
        <v>8.6</v>
      </c>
      <c r="AD520" s="22"/>
    </row>
    <row r="521" spans="2:30">
      <c r="B521" s="14" t="str">
        <f t="shared" ca="1" si="50"/>
        <v>INDCDEFFLA-86</v>
      </c>
      <c r="C521" s="15" t="str">
        <f t="shared" ca="1" si="49"/>
        <v>ICDLA</v>
      </c>
      <c r="D521" s="16">
        <f>'EE investment costs'!$F$15</f>
        <v>2016</v>
      </c>
      <c r="E521" s="14">
        <f>VLOOKUP(X521,'EE investment costs'!$D$56:$R$656,15,0)</f>
        <v>4.5095333333333336</v>
      </c>
      <c r="F521" s="17">
        <f ca="1">INDEX('EE investment costs'!$D$56:$R$656,MATCH(X521,'EE investment costs'!$D$56:$D$656,0),MATCH($V$8,'EE investment costs'!$D$56:$R$56,0))</f>
        <v>2281.0302190569869</v>
      </c>
      <c r="I521" s="18">
        <v>1</v>
      </c>
      <c r="J521" s="18">
        <v>1</v>
      </c>
      <c r="K521" s="14">
        <f t="shared" ca="1" si="47"/>
        <v>0</v>
      </c>
      <c r="M521" s="19" t="str">
        <f t="shared" ca="1" si="51"/>
        <v>INDCDEFFLA-86</v>
      </c>
      <c r="N521" s="23" t="str">
        <f t="shared" ref="N521:N584" ca="1" si="52">$W$8&amp;" Saving Tech"&amp;"-"&amp;$Y521&amp;" "&amp;AC521&amp;"y"</f>
        <v>Chemical industry Saving Tech-Light 8.6y</v>
      </c>
      <c r="O521" s="23" t="s">
        <v>32</v>
      </c>
      <c r="P521" s="23" t="s">
        <v>33</v>
      </c>
      <c r="Q521" s="23"/>
      <c r="R521" s="23"/>
      <c r="S521" s="19" t="s">
        <v>34</v>
      </c>
      <c r="V521" s="16" t="str">
        <f t="shared" ca="1" si="48"/>
        <v>CD</v>
      </c>
      <c r="W521" s="14" t="str">
        <f t="shared" ca="1" si="48"/>
        <v>Chemical industry</v>
      </c>
      <c r="X521" s="3" t="str">
        <f>'EE investment costs'!D570</f>
        <v>LA-86</v>
      </c>
      <c r="Y521" s="3" t="str">
        <f>'EE investment costs'!E570</f>
        <v>Light</v>
      </c>
      <c r="AC521" s="123">
        <f>'EE investment costs'!C570</f>
        <v>8.6</v>
      </c>
      <c r="AD521" s="22"/>
    </row>
    <row r="522" spans="2:30">
      <c r="B522" s="14" t="str">
        <f t="shared" ca="1" si="50"/>
        <v>INDCDEFFEM-86</v>
      </c>
      <c r="C522" s="15" t="str">
        <f t="shared" ca="1" si="49"/>
        <v>ICDEM</v>
      </c>
      <c r="D522" s="16">
        <f>'EE investment costs'!$F$15</f>
        <v>2016</v>
      </c>
      <c r="E522" s="14">
        <f>VLOOKUP(X522,'EE investment costs'!$D$56:$R$656,15,0)</f>
        <v>4.7350099999999999</v>
      </c>
      <c r="F522" s="17">
        <f ca="1">INDEX('EE investment costs'!$D$56:$R$656,MATCH(X522,'EE investment costs'!$D$56:$D$656,0),MATCH($V$8,'EE investment costs'!$D$56:$R$56,0))</f>
        <v>2614.2851784008712</v>
      </c>
      <c r="I522" s="18">
        <v>1</v>
      </c>
      <c r="J522" s="18">
        <v>1</v>
      </c>
      <c r="K522" s="14">
        <f t="shared" ref="K522:K585" ca="1" si="53">IF(F522&lt;500,1,0)+IF(F522&lt;600,1,0)+IF(F522&lt;700,1,0)+IF(F522&lt;800,1,0)+IF(F522&lt;900,1,0)+IF(F522&lt;1000,1,0)+IF(F522&lt;1100,1,0)+IF(F522&lt;1200,1,0)</f>
        <v>0</v>
      </c>
      <c r="M522" s="19" t="str">
        <f t="shared" ca="1" si="51"/>
        <v>INDCDEFFEM-86</v>
      </c>
      <c r="N522" s="23" t="str">
        <f t="shared" ca="1" si="52"/>
        <v>Chemical industry Saving Tech-Electric Motors 8.6y</v>
      </c>
      <c r="O522" s="23" t="s">
        <v>32</v>
      </c>
      <c r="P522" s="23" t="s">
        <v>33</v>
      </c>
      <c r="Q522" s="23"/>
      <c r="R522" s="23"/>
      <c r="S522" s="19" t="s">
        <v>34</v>
      </c>
      <c r="V522" s="16" t="str">
        <f t="shared" ref="V522:W585" ca="1" si="54">V521</f>
        <v>CD</v>
      </c>
      <c r="W522" s="14" t="str">
        <f t="shared" ca="1" si="54"/>
        <v>Chemical industry</v>
      </c>
      <c r="X522" s="3" t="str">
        <f>'EE investment costs'!D571</f>
        <v>EM-86</v>
      </c>
      <c r="Y522" s="3" t="str">
        <f>'EE investment costs'!E571</f>
        <v>Electric Motors</v>
      </c>
      <c r="AC522" s="123">
        <f>'EE investment costs'!C571</f>
        <v>8.6</v>
      </c>
      <c r="AD522" s="22"/>
    </row>
    <row r="523" spans="2:30">
      <c r="B523" s="14" t="str">
        <f t="shared" ca="1" si="50"/>
        <v>INDCDEFFTF-86</v>
      </c>
      <c r="C523" s="15" t="str">
        <f t="shared" ca="1" si="49"/>
        <v>ICDTF</v>
      </c>
      <c r="D523" s="16">
        <f>'EE investment costs'!$F$15</f>
        <v>2016</v>
      </c>
      <c r="E523" s="14">
        <f>VLOOKUP(X523,'EE investment costs'!$D$56:$R$656,15,0)</f>
        <v>18.833333333333332</v>
      </c>
      <c r="F523" s="17">
        <f ca="1">INDEX('EE investment costs'!$D$56:$R$656,MATCH(X523,'EE investment costs'!$D$56:$D$656,0),MATCH($V$8,'EE investment costs'!$D$56:$R$56,0))</f>
        <v>1263.6590660069969</v>
      </c>
      <c r="I523" s="18">
        <v>1</v>
      </c>
      <c r="J523" s="18">
        <v>1</v>
      </c>
      <c r="K523" s="14">
        <f t="shared" ca="1" si="53"/>
        <v>0</v>
      </c>
      <c r="M523" s="19" t="str">
        <f t="shared" ca="1" si="51"/>
        <v>INDCDEFFTF-86</v>
      </c>
      <c r="N523" s="23" t="str">
        <f t="shared" ca="1" si="52"/>
        <v>Chemical industry Saving Tech-Haulage Tractors, Trucks, Fishing boats 8.6y</v>
      </c>
      <c r="O523" s="23" t="s">
        <v>32</v>
      </c>
      <c r="P523" s="23" t="s">
        <v>33</v>
      </c>
      <c r="Q523" s="23"/>
      <c r="R523" s="23"/>
      <c r="S523" s="19" t="s">
        <v>34</v>
      </c>
      <c r="V523" s="16" t="str">
        <f t="shared" ca="1" si="54"/>
        <v>CD</v>
      </c>
      <c r="W523" s="14" t="str">
        <f t="shared" ca="1" si="54"/>
        <v>Chemical industry</v>
      </c>
      <c r="X523" s="3" t="str">
        <f>'EE investment costs'!D572</f>
        <v>TF-86</v>
      </c>
      <c r="Y523" s="3" t="str">
        <f>'EE investment costs'!E572</f>
        <v>Haulage Tractors, Trucks, Fishing boats</v>
      </c>
      <c r="AC523" s="123">
        <f>'EE investment costs'!C572</f>
        <v>8.6</v>
      </c>
      <c r="AD523" s="22"/>
    </row>
    <row r="524" spans="2:30">
      <c r="B524" s="14" t="str">
        <f t="shared" ca="1" si="50"/>
        <v>INDCDEFFMT-87</v>
      </c>
      <c r="C524" s="15" t="str">
        <f t="shared" ca="1" si="49"/>
        <v>ICDMT</v>
      </c>
      <c r="D524" s="16">
        <f>'EE investment costs'!$F$15</f>
        <v>2016</v>
      </c>
      <c r="E524" s="14">
        <f>VLOOKUP(X524,'EE investment costs'!$D$56:$R$656,15,0)</f>
        <v>6.47</v>
      </c>
      <c r="F524" s="17">
        <f ca="1">INDEX('EE investment costs'!$D$56:$R$656,MATCH(X524,'EE investment costs'!$D$56:$D$656,0),MATCH($V$8,'EE investment costs'!$D$56:$R$56,0))</f>
        <v>1078.6927014006228</v>
      </c>
      <c r="I524" s="18">
        <v>1</v>
      </c>
      <c r="J524" s="18">
        <v>1</v>
      </c>
      <c r="K524" s="14">
        <f t="shared" ca="1" si="53"/>
        <v>2</v>
      </c>
      <c r="M524" s="19" t="str">
        <f t="shared" ca="1" si="51"/>
        <v>INDCDEFFMT-87</v>
      </c>
      <c r="N524" s="23" t="str">
        <f t="shared" ca="1" si="52"/>
        <v>Chemical industry Saving Tech-Heat Medium Temp. up to 150C 8.7y</v>
      </c>
      <c r="O524" s="23" t="s">
        <v>32</v>
      </c>
      <c r="P524" s="23" t="s">
        <v>33</v>
      </c>
      <c r="Q524" s="23"/>
      <c r="R524" s="23"/>
      <c r="S524" s="19" t="s">
        <v>34</v>
      </c>
      <c r="V524" s="16" t="str">
        <f t="shared" ca="1" si="54"/>
        <v>CD</v>
      </c>
      <c r="W524" s="14" t="str">
        <f t="shared" ca="1" si="54"/>
        <v>Chemical industry</v>
      </c>
      <c r="X524" s="3" t="str">
        <f>'EE investment costs'!D573</f>
        <v>MT-87</v>
      </c>
      <c r="Y524" s="3" t="str">
        <f>'EE investment costs'!E573</f>
        <v>Heat Medium Temp. up to 150C</v>
      </c>
      <c r="AC524" s="123">
        <f>'EE investment costs'!C573</f>
        <v>8.6999999999999993</v>
      </c>
      <c r="AD524" s="22"/>
    </row>
    <row r="525" spans="2:30">
      <c r="B525" s="14" t="str">
        <f t="shared" ca="1" si="50"/>
        <v>INDCDEFFHT-87</v>
      </c>
      <c r="C525" s="15" t="str">
        <f t="shared" ca="1" si="49"/>
        <v>ICDHT</v>
      </c>
      <c r="D525" s="16">
        <f>'EE investment costs'!$F$15</f>
        <v>2016</v>
      </c>
      <c r="E525" s="14">
        <f>VLOOKUP(X525,'EE investment costs'!$D$56:$R$656,15,0)</f>
        <v>5.1760000000000002</v>
      </c>
      <c r="F525" s="17">
        <f ca="1">INDEX('EE investment costs'!$D$56:$R$656,MATCH(X525,'EE investment costs'!$D$56:$D$656,0),MATCH($V$8,'EE investment costs'!$D$56:$R$56,0))</f>
        <v>775.88166307927008</v>
      </c>
      <c r="I525" s="18">
        <v>1</v>
      </c>
      <c r="J525" s="18">
        <v>1</v>
      </c>
      <c r="K525" s="14">
        <f t="shared" ca="1" si="53"/>
        <v>5</v>
      </c>
      <c r="M525" s="19" t="str">
        <f t="shared" ca="1" si="51"/>
        <v>INDCDEFFHT-87</v>
      </c>
      <c r="N525" s="23" t="str">
        <f t="shared" ca="1" si="52"/>
        <v>Chemical industry Saving Tech-Heat High Temp. over 150C 8.7y</v>
      </c>
      <c r="O525" s="23" t="s">
        <v>32</v>
      </c>
      <c r="P525" s="23" t="s">
        <v>33</v>
      </c>
      <c r="Q525" s="23"/>
      <c r="R525" s="23"/>
      <c r="S525" s="19" t="s">
        <v>34</v>
      </c>
      <c r="V525" s="16" t="str">
        <f t="shared" ca="1" si="54"/>
        <v>CD</v>
      </c>
      <c r="W525" s="14" t="str">
        <f t="shared" ca="1" si="54"/>
        <v>Chemical industry</v>
      </c>
      <c r="X525" s="3" t="str">
        <f>'EE investment costs'!D574</f>
        <v>HT-87</v>
      </c>
      <c r="Y525" s="3" t="str">
        <f>'EE investment costs'!E574</f>
        <v>Heat High Temp. over 150C</v>
      </c>
      <c r="AC525" s="123">
        <f>'EE investment costs'!C574</f>
        <v>8.6999999999999993</v>
      </c>
      <c r="AD525" s="22"/>
    </row>
    <row r="526" spans="2:30">
      <c r="B526" s="14" t="str">
        <f t="shared" ca="1" si="50"/>
        <v>INDCDEFFRH-87</v>
      </c>
      <c r="C526" s="15" t="str">
        <f t="shared" ca="1" si="49"/>
        <v>ICDRH</v>
      </c>
      <c r="D526" s="16">
        <f>'EE investment costs'!$F$15</f>
        <v>2016</v>
      </c>
      <c r="E526" s="14">
        <f>VLOOKUP(X526,'EE investment costs'!$D$56:$R$656,15,0)</f>
        <v>16.877333333333336</v>
      </c>
      <c r="F526" s="17">
        <f ca="1">INDEX('EE investment costs'!$D$56:$R$656,MATCH(X526,'EE investment costs'!$D$56:$D$656,0),MATCH($V$8,'EE investment costs'!$D$56:$R$56,0))</f>
        <v>1986.7159044740827</v>
      </c>
      <c r="I526" s="18">
        <v>1</v>
      </c>
      <c r="J526" s="18">
        <v>1</v>
      </c>
      <c r="K526" s="14">
        <f t="shared" ca="1" si="53"/>
        <v>0</v>
      </c>
      <c r="M526" s="19" t="str">
        <f t="shared" ca="1" si="51"/>
        <v>INDCDEFFRH-87</v>
      </c>
      <c r="N526" s="23" t="str">
        <f t="shared" ca="1" si="52"/>
        <v>Chemical industry Saving Tech-Heat Room Heat 8.7y</v>
      </c>
      <c r="O526" s="23" t="s">
        <v>32</v>
      </c>
      <c r="P526" s="23" t="s">
        <v>33</v>
      </c>
      <c r="Q526" s="23"/>
      <c r="R526" s="23"/>
      <c r="S526" s="19" t="s">
        <v>34</v>
      </c>
      <c r="V526" s="16" t="str">
        <f t="shared" ca="1" si="54"/>
        <v>CD</v>
      </c>
      <c r="W526" s="14" t="str">
        <f t="shared" ca="1" si="54"/>
        <v>Chemical industry</v>
      </c>
      <c r="X526" s="3" t="str">
        <f>'EE investment costs'!D575</f>
        <v>RH-87</v>
      </c>
      <c r="Y526" s="3" t="str">
        <f>'EE investment costs'!E575</f>
        <v>Heat Room Heat</v>
      </c>
      <c r="AC526" s="123">
        <f>'EE investment costs'!C575</f>
        <v>8.6999999999999993</v>
      </c>
      <c r="AD526" s="22"/>
    </row>
    <row r="527" spans="2:30">
      <c r="B527" s="14" t="str">
        <f t="shared" ca="1" si="50"/>
        <v>INDCDEFFLA-87</v>
      </c>
      <c r="C527" s="15" t="str">
        <f t="shared" ca="1" si="49"/>
        <v>ICDLA</v>
      </c>
      <c r="D527" s="16">
        <f>'EE investment costs'!$F$15</f>
        <v>2016</v>
      </c>
      <c r="E527" s="14">
        <f>VLOOKUP(X527,'EE investment costs'!$D$56:$R$656,15,0)</f>
        <v>4.5225666666666671</v>
      </c>
      <c r="F527" s="17">
        <f ca="1">INDEX('EE investment costs'!$D$56:$R$656,MATCH(X527,'EE investment costs'!$D$56:$D$656,0),MATCH($V$8,'EE investment costs'!$D$56:$R$56,0))</f>
        <v>2296.4168423508431</v>
      </c>
      <c r="I527" s="18">
        <v>1</v>
      </c>
      <c r="J527" s="18">
        <v>1</v>
      </c>
      <c r="K527" s="14">
        <f t="shared" ca="1" si="53"/>
        <v>0</v>
      </c>
      <c r="M527" s="19" t="str">
        <f t="shared" ca="1" si="51"/>
        <v>INDCDEFFLA-87</v>
      </c>
      <c r="N527" s="23" t="str">
        <f t="shared" ca="1" si="52"/>
        <v>Chemical industry Saving Tech-Light 8.7y</v>
      </c>
      <c r="O527" s="23" t="s">
        <v>32</v>
      </c>
      <c r="P527" s="23" t="s">
        <v>33</v>
      </c>
      <c r="Q527" s="23"/>
      <c r="R527" s="23"/>
      <c r="S527" s="19" t="s">
        <v>34</v>
      </c>
      <c r="V527" s="16" t="str">
        <f t="shared" ca="1" si="54"/>
        <v>CD</v>
      </c>
      <c r="W527" s="14" t="str">
        <f t="shared" ca="1" si="54"/>
        <v>Chemical industry</v>
      </c>
      <c r="X527" s="3" t="str">
        <f>'EE investment costs'!D576</f>
        <v>LA-87</v>
      </c>
      <c r="Y527" s="3" t="str">
        <f>'EE investment costs'!E576</f>
        <v>Light</v>
      </c>
      <c r="AC527" s="123">
        <f>'EE investment costs'!C576</f>
        <v>8.6999999999999993</v>
      </c>
      <c r="AD527" s="22"/>
    </row>
    <row r="528" spans="2:30">
      <c r="B528" s="14" t="str">
        <f t="shared" ca="1" si="50"/>
        <v>INDCDEFFEM-87</v>
      </c>
      <c r="C528" s="15" t="str">
        <f t="shared" ca="1" si="49"/>
        <v>ICDEM</v>
      </c>
      <c r="D528" s="16">
        <f>'EE investment costs'!$F$15</f>
        <v>2016</v>
      </c>
      <c r="E528" s="14">
        <f>VLOOKUP(X528,'EE investment costs'!$D$56:$R$656,15,0)</f>
        <v>4.7486949999999997</v>
      </c>
      <c r="F528" s="17">
        <f ca="1">INDEX('EE investment costs'!$D$56:$R$656,MATCH(X528,'EE investment costs'!$D$56:$D$656,0),MATCH($V$8,'EE investment costs'!$D$56:$R$56,0))</f>
        <v>2637.1848327329531</v>
      </c>
      <c r="I528" s="18">
        <v>1</v>
      </c>
      <c r="J528" s="18">
        <v>1</v>
      </c>
      <c r="K528" s="14">
        <f t="shared" ca="1" si="53"/>
        <v>0</v>
      </c>
      <c r="M528" s="19" t="str">
        <f t="shared" ca="1" si="51"/>
        <v>INDCDEFFEM-87</v>
      </c>
      <c r="N528" s="23" t="str">
        <f t="shared" ca="1" si="52"/>
        <v>Chemical industry Saving Tech-Electric Motors 8.7y</v>
      </c>
      <c r="O528" s="23" t="s">
        <v>32</v>
      </c>
      <c r="P528" s="23" t="s">
        <v>33</v>
      </c>
      <c r="Q528" s="23"/>
      <c r="R528" s="23"/>
      <c r="S528" s="19" t="s">
        <v>34</v>
      </c>
      <c r="V528" s="16" t="str">
        <f t="shared" ca="1" si="54"/>
        <v>CD</v>
      </c>
      <c r="W528" s="14" t="str">
        <f t="shared" ca="1" si="54"/>
        <v>Chemical industry</v>
      </c>
      <c r="X528" s="3" t="str">
        <f>'EE investment costs'!D577</f>
        <v>EM-87</v>
      </c>
      <c r="Y528" s="3" t="str">
        <f>'EE investment costs'!E577</f>
        <v>Electric Motors</v>
      </c>
      <c r="AC528" s="123">
        <f>'EE investment costs'!C577</f>
        <v>8.6999999999999993</v>
      </c>
      <c r="AD528" s="22"/>
    </row>
    <row r="529" spans="2:30">
      <c r="B529" s="14" t="str">
        <f t="shared" ca="1" si="50"/>
        <v>INDCDEFFTF-87</v>
      </c>
      <c r="C529" s="15" t="str">
        <f t="shared" ca="1" si="49"/>
        <v>ICDTF</v>
      </c>
      <c r="D529" s="16">
        <f>'EE investment costs'!$F$15</f>
        <v>2016</v>
      </c>
      <c r="E529" s="14">
        <f>VLOOKUP(X529,'EE investment costs'!$D$56:$R$656,15,0)</f>
        <v>18.916666666666664</v>
      </c>
      <c r="F529" s="17">
        <f ca="1">INDEX('EE investment costs'!$D$56:$R$656,MATCH(X529,'EE investment costs'!$D$56:$D$656,0),MATCH($V$8,'EE investment costs'!$D$56:$R$56,0))</f>
        <v>1278.3527760768457</v>
      </c>
      <c r="I529" s="18">
        <v>1</v>
      </c>
      <c r="J529" s="18">
        <v>1</v>
      </c>
      <c r="K529" s="14">
        <f t="shared" ca="1" si="53"/>
        <v>0</v>
      </c>
      <c r="M529" s="19" t="str">
        <f t="shared" ca="1" si="51"/>
        <v>INDCDEFFTF-87</v>
      </c>
      <c r="N529" s="23" t="str">
        <f t="shared" ca="1" si="52"/>
        <v>Chemical industry Saving Tech-Haulage Tractors, Trucks, Fishing boats 8.7y</v>
      </c>
      <c r="O529" s="23" t="s">
        <v>32</v>
      </c>
      <c r="P529" s="23" t="s">
        <v>33</v>
      </c>
      <c r="Q529" s="23"/>
      <c r="R529" s="23"/>
      <c r="S529" s="19" t="s">
        <v>34</v>
      </c>
      <c r="V529" s="16" t="str">
        <f t="shared" ca="1" si="54"/>
        <v>CD</v>
      </c>
      <c r="W529" s="14" t="str">
        <f t="shared" ca="1" si="54"/>
        <v>Chemical industry</v>
      </c>
      <c r="X529" s="3" t="str">
        <f>'EE investment costs'!D578</f>
        <v>TF-87</v>
      </c>
      <c r="Y529" s="3" t="str">
        <f>'EE investment costs'!E578</f>
        <v>Haulage Tractors, Trucks, Fishing boats</v>
      </c>
      <c r="AC529" s="123">
        <f>'EE investment costs'!C578</f>
        <v>8.6999999999999993</v>
      </c>
      <c r="AD529" s="22"/>
    </row>
    <row r="530" spans="2:30">
      <c r="B530" s="14" t="str">
        <f t="shared" ca="1" si="50"/>
        <v>INDCDEFFMT-88</v>
      </c>
      <c r="C530" s="15" t="str">
        <f t="shared" ca="1" si="49"/>
        <v>ICDMT</v>
      </c>
      <c r="D530" s="16">
        <f>'EE investment costs'!$F$15</f>
        <v>2016</v>
      </c>
      <c r="E530" s="14">
        <f>VLOOKUP(X530,'EE investment costs'!$D$56:$R$656,15,0)</f>
        <v>6.48</v>
      </c>
      <c r="F530" s="17">
        <f ca="1">INDEX('EE investment costs'!$D$56:$R$656,MATCH(X530,'EE investment costs'!$D$56:$D$656,0),MATCH($V$8,'EE investment costs'!$D$56:$R$56,0))</f>
        <v>1089.0287858956344</v>
      </c>
      <c r="I530" s="18">
        <v>1</v>
      </c>
      <c r="J530" s="18">
        <v>1</v>
      </c>
      <c r="K530" s="14">
        <f t="shared" ca="1" si="53"/>
        <v>2</v>
      </c>
      <c r="M530" s="19" t="str">
        <f t="shared" ca="1" si="51"/>
        <v>INDCDEFFMT-88</v>
      </c>
      <c r="N530" s="23" t="str">
        <f t="shared" ca="1" si="52"/>
        <v>Chemical industry Saving Tech-Heat Medium Temp. up to 150C 8.8y</v>
      </c>
      <c r="O530" s="23" t="s">
        <v>32</v>
      </c>
      <c r="P530" s="23" t="s">
        <v>33</v>
      </c>
      <c r="Q530" s="23"/>
      <c r="R530" s="23"/>
      <c r="S530" s="19" t="s">
        <v>34</v>
      </c>
      <c r="V530" s="16" t="str">
        <f t="shared" ca="1" si="54"/>
        <v>CD</v>
      </c>
      <c r="W530" s="14" t="str">
        <f t="shared" ca="1" si="54"/>
        <v>Chemical industry</v>
      </c>
      <c r="X530" s="3" t="str">
        <f>'EE investment costs'!D579</f>
        <v>MT-88</v>
      </c>
      <c r="Y530" s="3" t="str">
        <f>'EE investment costs'!E579</f>
        <v>Heat Medium Temp. up to 150C</v>
      </c>
      <c r="AC530" s="123">
        <f>'EE investment costs'!C579</f>
        <v>8.8000000000000007</v>
      </c>
      <c r="AD530" s="22"/>
    </row>
    <row r="531" spans="2:30">
      <c r="B531" s="14" t="str">
        <f t="shared" ca="1" si="50"/>
        <v>INDCDEFFHT-88</v>
      </c>
      <c r="C531" s="15" t="str">
        <f t="shared" ca="1" si="49"/>
        <v>ICDHT</v>
      </c>
      <c r="D531" s="16">
        <f>'EE investment costs'!$F$15</f>
        <v>2016</v>
      </c>
      <c r="E531" s="14">
        <f>VLOOKUP(X531,'EE investment costs'!$D$56:$R$656,15,0)</f>
        <v>5.1840000000000002</v>
      </c>
      <c r="F531" s="17">
        <f ca="1">INDEX('EE investment costs'!$D$56:$R$656,MATCH(X531,'EE investment costs'!$D$56:$D$656,0),MATCH($V$8,'EE investment costs'!$D$56:$R$56,0))</f>
        <v>782.26602409991369</v>
      </c>
      <c r="I531" s="18">
        <v>1</v>
      </c>
      <c r="J531" s="18">
        <v>1</v>
      </c>
      <c r="K531" s="14">
        <f t="shared" ca="1" si="53"/>
        <v>5</v>
      </c>
      <c r="M531" s="19" t="str">
        <f t="shared" ca="1" si="51"/>
        <v>INDCDEFFHT-88</v>
      </c>
      <c r="N531" s="23" t="str">
        <f t="shared" ca="1" si="52"/>
        <v>Chemical industry Saving Tech-Heat High Temp. over 150C 8.8y</v>
      </c>
      <c r="O531" s="23" t="s">
        <v>32</v>
      </c>
      <c r="P531" s="23" t="s">
        <v>33</v>
      </c>
      <c r="Q531" s="23"/>
      <c r="R531" s="23"/>
      <c r="S531" s="19" t="s">
        <v>34</v>
      </c>
      <c r="V531" s="16" t="str">
        <f t="shared" ca="1" si="54"/>
        <v>CD</v>
      </c>
      <c r="W531" s="14" t="str">
        <f t="shared" ca="1" si="54"/>
        <v>Chemical industry</v>
      </c>
      <c r="X531" s="3" t="str">
        <f>'EE investment costs'!D580</f>
        <v>HT-88</v>
      </c>
      <c r="Y531" s="3" t="str">
        <f>'EE investment costs'!E580</f>
        <v>Heat High Temp. over 150C</v>
      </c>
      <c r="AC531" s="123">
        <f>'EE investment costs'!C580</f>
        <v>8.8000000000000007</v>
      </c>
      <c r="AD531" s="22"/>
    </row>
    <row r="532" spans="2:30">
      <c r="B532" s="14" t="str">
        <f t="shared" ca="1" si="50"/>
        <v>INDCDEFFRH-88</v>
      </c>
      <c r="C532" s="15" t="str">
        <f t="shared" ca="1" si="49"/>
        <v>ICDRH</v>
      </c>
      <c r="D532" s="16">
        <f>'EE investment costs'!$F$15</f>
        <v>2016</v>
      </c>
      <c r="E532" s="14">
        <f>VLOOKUP(X532,'EE investment costs'!$D$56:$R$656,15,0)</f>
        <v>16.896000000000001</v>
      </c>
      <c r="F532" s="17">
        <f ca="1">INDEX('EE investment costs'!$D$56:$R$656,MATCH(X532,'EE investment costs'!$D$56:$D$656,0),MATCH($V$8,'EE investment costs'!$D$56:$R$56,0))</f>
        <v>2024.9219795601232</v>
      </c>
      <c r="I532" s="18">
        <v>1</v>
      </c>
      <c r="J532" s="18">
        <v>1</v>
      </c>
      <c r="K532" s="14">
        <f t="shared" ca="1" si="53"/>
        <v>0</v>
      </c>
      <c r="M532" s="19" t="str">
        <f t="shared" ca="1" si="51"/>
        <v>INDCDEFFRH-88</v>
      </c>
      <c r="N532" s="23" t="str">
        <f t="shared" ca="1" si="52"/>
        <v>Chemical industry Saving Tech-Heat Room Heat 8.8y</v>
      </c>
      <c r="O532" s="23" t="s">
        <v>32</v>
      </c>
      <c r="P532" s="23" t="s">
        <v>33</v>
      </c>
      <c r="Q532" s="23"/>
      <c r="R532" s="23"/>
      <c r="S532" s="19" t="s">
        <v>34</v>
      </c>
      <c r="V532" s="16" t="str">
        <f t="shared" ca="1" si="54"/>
        <v>CD</v>
      </c>
      <c r="W532" s="14" t="str">
        <f t="shared" ca="1" si="54"/>
        <v>Chemical industry</v>
      </c>
      <c r="X532" s="3" t="str">
        <f>'EE investment costs'!D581</f>
        <v>RH-88</v>
      </c>
      <c r="Y532" s="3" t="str">
        <f>'EE investment costs'!E581</f>
        <v>Heat Room Heat</v>
      </c>
      <c r="AC532" s="123">
        <f>'EE investment costs'!C581</f>
        <v>8.8000000000000007</v>
      </c>
      <c r="AD532" s="22"/>
    </row>
    <row r="533" spans="2:30">
      <c r="B533" s="14" t="str">
        <f t="shared" ca="1" si="50"/>
        <v>INDCDEFFLA-88</v>
      </c>
      <c r="C533" s="15" t="str">
        <f t="shared" ca="1" si="49"/>
        <v>ICDLA</v>
      </c>
      <c r="D533" s="16">
        <f>'EE investment costs'!$F$15</f>
        <v>2016</v>
      </c>
      <c r="E533" s="14">
        <f>VLOOKUP(X533,'EE investment costs'!$D$56:$R$656,15,0)</f>
        <v>4.5356000000000005</v>
      </c>
      <c r="F533" s="17">
        <f ca="1">INDEX('EE investment costs'!$D$56:$R$656,MATCH(X533,'EE investment costs'!$D$56:$D$656,0),MATCH($V$8,'EE investment costs'!$D$56:$R$56,0))</f>
        <v>2311.8034656446994</v>
      </c>
      <c r="I533" s="18">
        <v>1</v>
      </c>
      <c r="J533" s="18">
        <v>1</v>
      </c>
      <c r="K533" s="14">
        <f t="shared" ca="1" si="53"/>
        <v>0</v>
      </c>
      <c r="M533" s="19" t="str">
        <f t="shared" ca="1" si="51"/>
        <v>INDCDEFFLA-88</v>
      </c>
      <c r="N533" s="23" t="str">
        <f t="shared" ca="1" si="52"/>
        <v>Chemical industry Saving Tech-Light 8.8y</v>
      </c>
      <c r="O533" s="23" t="s">
        <v>32</v>
      </c>
      <c r="P533" s="23" t="s">
        <v>33</v>
      </c>
      <c r="Q533" s="23"/>
      <c r="R533" s="23"/>
      <c r="S533" s="19" t="s">
        <v>34</v>
      </c>
      <c r="V533" s="16" t="str">
        <f t="shared" ca="1" si="54"/>
        <v>CD</v>
      </c>
      <c r="W533" s="14" t="str">
        <f t="shared" ca="1" si="54"/>
        <v>Chemical industry</v>
      </c>
      <c r="X533" s="3" t="str">
        <f>'EE investment costs'!D582</f>
        <v>LA-88</v>
      </c>
      <c r="Y533" s="3" t="str">
        <f>'EE investment costs'!E582</f>
        <v>Light</v>
      </c>
      <c r="AC533" s="123">
        <f>'EE investment costs'!C582</f>
        <v>8.8000000000000007</v>
      </c>
      <c r="AD533" s="22"/>
    </row>
    <row r="534" spans="2:30">
      <c r="B534" s="14" t="str">
        <f t="shared" ca="1" si="50"/>
        <v>INDCDEFFEM-88</v>
      </c>
      <c r="C534" s="15" t="str">
        <f t="shared" ca="1" si="49"/>
        <v>ICDEM</v>
      </c>
      <c r="D534" s="16">
        <f>'EE investment costs'!$F$15</f>
        <v>2016</v>
      </c>
      <c r="E534" s="14">
        <f>VLOOKUP(X534,'EE investment costs'!$D$56:$R$656,15,0)</f>
        <v>4.7623800000000003</v>
      </c>
      <c r="F534" s="17">
        <f ca="1">INDEX('EE investment costs'!$D$56:$R$656,MATCH(X534,'EE investment costs'!$D$56:$D$656,0),MATCH($V$8,'EE investment costs'!$D$56:$R$56,0))</f>
        <v>2660.0844870650349</v>
      </c>
      <c r="I534" s="18">
        <v>1</v>
      </c>
      <c r="J534" s="18">
        <v>1</v>
      </c>
      <c r="K534" s="14">
        <f t="shared" ca="1" si="53"/>
        <v>0</v>
      </c>
      <c r="M534" s="19" t="str">
        <f t="shared" ca="1" si="51"/>
        <v>INDCDEFFEM-88</v>
      </c>
      <c r="N534" s="23" t="str">
        <f t="shared" ca="1" si="52"/>
        <v>Chemical industry Saving Tech-Electric Motors 8.8y</v>
      </c>
      <c r="O534" s="23" t="s">
        <v>32</v>
      </c>
      <c r="P534" s="23" t="s">
        <v>33</v>
      </c>
      <c r="Q534" s="23"/>
      <c r="R534" s="23"/>
      <c r="S534" s="19" t="s">
        <v>34</v>
      </c>
      <c r="V534" s="16" t="str">
        <f t="shared" ca="1" si="54"/>
        <v>CD</v>
      </c>
      <c r="W534" s="14" t="str">
        <f t="shared" ca="1" si="54"/>
        <v>Chemical industry</v>
      </c>
      <c r="X534" s="3" t="str">
        <f>'EE investment costs'!D583</f>
        <v>EM-88</v>
      </c>
      <c r="Y534" s="3" t="str">
        <f>'EE investment costs'!E583</f>
        <v>Electric Motors</v>
      </c>
      <c r="AC534" s="123">
        <f>'EE investment costs'!C583</f>
        <v>8.8000000000000007</v>
      </c>
      <c r="AD534" s="22"/>
    </row>
    <row r="535" spans="2:30">
      <c r="B535" s="14" t="str">
        <f t="shared" ca="1" si="50"/>
        <v>INDCDEFFTF-88</v>
      </c>
      <c r="C535" s="15" t="str">
        <f t="shared" ca="1" si="49"/>
        <v>ICDTF</v>
      </c>
      <c r="D535" s="16">
        <f>'EE investment costs'!$F$15</f>
        <v>2016</v>
      </c>
      <c r="E535" s="14">
        <f>VLOOKUP(X535,'EE investment costs'!$D$56:$R$656,15,0)</f>
        <v>19</v>
      </c>
      <c r="F535" s="17">
        <f ca="1">INDEX('EE investment costs'!$D$56:$R$656,MATCH(X535,'EE investment costs'!$D$56:$D$656,0),MATCH($V$8,'EE investment costs'!$D$56:$R$56,0))</f>
        <v>1293.0464861466946</v>
      </c>
      <c r="I535" s="18">
        <v>1</v>
      </c>
      <c r="J535" s="18">
        <v>1</v>
      </c>
      <c r="K535" s="14">
        <f t="shared" ca="1" si="53"/>
        <v>0</v>
      </c>
      <c r="M535" s="19" t="str">
        <f t="shared" ca="1" si="51"/>
        <v>INDCDEFFTF-88</v>
      </c>
      <c r="N535" s="23" t="str">
        <f t="shared" ca="1" si="52"/>
        <v>Chemical industry Saving Tech-Haulage Tractors, Trucks, Fishing boats 8.8y</v>
      </c>
      <c r="O535" s="23" t="s">
        <v>32</v>
      </c>
      <c r="P535" s="23" t="s">
        <v>33</v>
      </c>
      <c r="Q535" s="23"/>
      <c r="R535" s="23"/>
      <c r="S535" s="19" t="s">
        <v>34</v>
      </c>
      <c r="V535" s="16" t="str">
        <f t="shared" ca="1" si="54"/>
        <v>CD</v>
      </c>
      <c r="W535" s="14" t="str">
        <f t="shared" ca="1" si="54"/>
        <v>Chemical industry</v>
      </c>
      <c r="X535" s="3" t="str">
        <f>'EE investment costs'!D584</f>
        <v>TF-88</v>
      </c>
      <c r="Y535" s="3" t="str">
        <f>'EE investment costs'!E584</f>
        <v>Haulage Tractors, Trucks, Fishing boats</v>
      </c>
      <c r="AC535" s="123">
        <f>'EE investment costs'!C584</f>
        <v>8.8000000000000007</v>
      </c>
      <c r="AD535" s="22"/>
    </row>
    <row r="536" spans="2:30">
      <c r="B536" s="14" t="str">
        <f t="shared" ca="1" si="50"/>
        <v>INDCDEFFMT-89</v>
      </c>
      <c r="C536" s="15" t="str">
        <f t="shared" ca="1" si="49"/>
        <v>ICDMT</v>
      </c>
      <c r="D536" s="16">
        <f>'EE investment costs'!$F$15</f>
        <v>2016</v>
      </c>
      <c r="E536" s="14">
        <f>VLOOKUP(X536,'EE investment costs'!$D$56:$R$656,15,0)</f>
        <v>6.49</v>
      </c>
      <c r="F536" s="17">
        <f ca="1">INDEX('EE investment costs'!$D$56:$R$656,MATCH(X536,'EE investment costs'!$D$56:$D$656,0),MATCH($V$8,'EE investment costs'!$D$56:$R$56,0))</f>
        <v>1099.364870390646</v>
      </c>
      <c r="I536" s="18">
        <v>1</v>
      </c>
      <c r="J536" s="18">
        <v>1</v>
      </c>
      <c r="K536" s="14">
        <f t="shared" ca="1" si="53"/>
        <v>2</v>
      </c>
      <c r="M536" s="19" t="str">
        <f t="shared" ca="1" si="51"/>
        <v>INDCDEFFMT-89</v>
      </c>
      <c r="N536" s="23" t="str">
        <f t="shared" ca="1" si="52"/>
        <v>Chemical industry Saving Tech-Heat Medium Temp. up to 150C 8.9y</v>
      </c>
      <c r="O536" s="23" t="s">
        <v>32</v>
      </c>
      <c r="P536" s="23" t="s">
        <v>33</v>
      </c>
      <c r="Q536" s="23"/>
      <c r="R536" s="23"/>
      <c r="S536" s="19" t="s">
        <v>34</v>
      </c>
      <c r="V536" s="16" t="str">
        <f t="shared" ca="1" si="54"/>
        <v>CD</v>
      </c>
      <c r="W536" s="14" t="str">
        <f t="shared" ca="1" si="54"/>
        <v>Chemical industry</v>
      </c>
      <c r="X536" s="3" t="str">
        <f>'EE investment costs'!D585</f>
        <v>MT-89</v>
      </c>
      <c r="Y536" s="3" t="str">
        <f>'EE investment costs'!E585</f>
        <v>Heat Medium Temp. up to 150C</v>
      </c>
      <c r="AC536" s="123">
        <f>'EE investment costs'!C585</f>
        <v>8.9</v>
      </c>
      <c r="AD536" s="22"/>
    </row>
    <row r="537" spans="2:30">
      <c r="B537" s="14" t="str">
        <f t="shared" ca="1" si="50"/>
        <v>INDCDEFFHT-89</v>
      </c>
      <c r="C537" s="15" t="str">
        <f t="shared" ca="1" si="49"/>
        <v>ICDHT</v>
      </c>
      <c r="D537" s="16">
        <f>'EE investment costs'!$F$15</f>
        <v>2016</v>
      </c>
      <c r="E537" s="14">
        <f>VLOOKUP(X537,'EE investment costs'!$D$56:$R$656,15,0)</f>
        <v>5.1920000000000002</v>
      </c>
      <c r="F537" s="17">
        <f ca="1">INDEX('EE investment costs'!$D$56:$R$656,MATCH(X537,'EE investment costs'!$D$56:$D$656,0),MATCH($V$8,'EE investment costs'!$D$56:$R$56,0))</f>
        <v>788.65038512055708</v>
      </c>
      <c r="I537" s="18">
        <v>1</v>
      </c>
      <c r="J537" s="18">
        <v>1</v>
      </c>
      <c r="K537" s="14">
        <f t="shared" ca="1" si="53"/>
        <v>5</v>
      </c>
      <c r="M537" s="19" t="str">
        <f t="shared" ca="1" si="51"/>
        <v>INDCDEFFHT-89</v>
      </c>
      <c r="N537" s="23" t="str">
        <f t="shared" ca="1" si="52"/>
        <v>Chemical industry Saving Tech-Heat High Temp. over 150C 8.9y</v>
      </c>
      <c r="O537" s="23" t="s">
        <v>32</v>
      </c>
      <c r="P537" s="23" t="s">
        <v>33</v>
      </c>
      <c r="Q537" s="23"/>
      <c r="R537" s="23"/>
      <c r="S537" s="19" t="s">
        <v>34</v>
      </c>
      <c r="V537" s="16" t="str">
        <f t="shared" ca="1" si="54"/>
        <v>CD</v>
      </c>
      <c r="W537" s="14" t="str">
        <f t="shared" ca="1" si="54"/>
        <v>Chemical industry</v>
      </c>
      <c r="X537" s="3" t="str">
        <f>'EE investment costs'!D586</f>
        <v>HT-89</v>
      </c>
      <c r="Y537" s="3" t="str">
        <f>'EE investment costs'!E586</f>
        <v>Heat High Temp. over 150C</v>
      </c>
      <c r="AC537" s="123">
        <f>'EE investment costs'!C586</f>
        <v>8.9</v>
      </c>
      <c r="AD537" s="22"/>
    </row>
    <row r="538" spans="2:30">
      <c r="B538" s="14" t="str">
        <f t="shared" ca="1" si="50"/>
        <v>INDCDEFFRH-89</v>
      </c>
      <c r="C538" s="15" t="str">
        <f t="shared" ca="1" si="49"/>
        <v>ICDRH</v>
      </c>
      <c r="D538" s="16">
        <f>'EE investment costs'!$F$15</f>
        <v>2016</v>
      </c>
      <c r="E538" s="14">
        <f>VLOOKUP(X538,'EE investment costs'!$D$56:$R$656,15,0)</f>
        <v>16.914666666666669</v>
      </c>
      <c r="F538" s="17">
        <f ca="1">INDEX('EE investment costs'!$D$56:$R$656,MATCH(X538,'EE investment costs'!$D$56:$D$656,0),MATCH($V$8,'EE investment costs'!$D$56:$R$56,0))</f>
        <v>2063.1280546461635</v>
      </c>
      <c r="I538" s="18">
        <v>1</v>
      </c>
      <c r="J538" s="18">
        <v>1</v>
      </c>
      <c r="K538" s="14">
        <f t="shared" ca="1" si="53"/>
        <v>0</v>
      </c>
      <c r="M538" s="19" t="str">
        <f t="shared" ca="1" si="51"/>
        <v>INDCDEFFRH-89</v>
      </c>
      <c r="N538" s="23" t="str">
        <f t="shared" ca="1" si="52"/>
        <v>Chemical industry Saving Tech-Heat Room Heat 8.9y</v>
      </c>
      <c r="O538" s="23" t="s">
        <v>32</v>
      </c>
      <c r="P538" s="23" t="s">
        <v>33</v>
      </c>
      <c r="Q538" s="23"/>
      <c r="R538" s="23"/>
      <c r="S538" s="19" t="s">
        <v>34</v>
      </c>
      <c r="V538" s="16" t="str">
        <f t="shared" ca="1" si="54"/>
        <v>CD</v>
      </c>
      <c r="W538" s="14" t="str">
        <f t="shared" ca="1" si="54"/>
        <v>Chemical industry</v>
      </c>
      <c r="X538" s="3" t="str">
        <f>'EE investment costs'!D587</f>
        <v>RH-89</v>
      </c>
      <c r="Y538" s="3" t="str">
        <f>'EE investment costs'!E587</f>
        <v>Heat Room Heat</v>
      </c>
      <c r="AC538" s="123">
        <f>'EE investment costs'!C587</f>
        <v>8.9</v>
      </c>
      <c r="AD538" s="22"/>
    </row>
    <row r="539" spans="2:30">
      <c r="B539" s="14" t="str">
        <f t="shared" ca="1" si="50"/>
        <v>INDCDEFFLA-89</v>
      </c>
      <c r="C539" s="15" t="str">
        <f t="shared" ca="1" si="49"/>
        <v>ICDLA</v>
      </c>
      <c r="D539" s="16">
        <f>'EE investment costs'!$F$15</f>
        <v>2016</v>
      </c>
      <c r="E539" s="14">
        <f>VLOOKUP(X539,'EE investment costs'!$D$56:$R$656,15,0)</f>
        <v>4.5486333333333331</v>
      </c>
      <c r="F539" s="17">
        <f ca="1">INDEX('EE investment costs'!$D$56:$R$656,MATCH(X539,'EE investment costs'!$D$56:$D$656,0),MATCH($V$8,'EE investment costs'!$D$56:$R$56,0))</f>
        <v>2327.1900889385561</v>
      </c>
      <c r="I539" s="18">
        <v>1</v>
      </c>
      <c r="J539" s="18">
        <v>1</v>
      </c>
      <c r="K539" s="14">
        <f t="shared" ca="1" si="53"/>
        <v>0</v>
      </c>
      <c r="M539" s="19" t="str">
        <f t="shared" ca="1" si="51"/>
        <v>INDCDEFFLA-89</v>
      </c>
      <c r="N539" s="23" t="str">
        <f t="shared" ca="1" si="52"/>
        <v>Chemical industry Saving Tech-Light 8.9y</v>
      </c>
      <c r="O539" s="23" t="s">
        <v>32</v>
      </c>
      <c r="P539" s="23" t="s">
        <v>33</v>
      </c>
      <c r="Q539" s="23"/>
      <c r="R539" s="23"/>
      <c r="S539" s="19" t="s">
        <v>34</v>
      </c>
      <c r="V539" s="16" t="str">
        <f t="shared" ca="1" si="54"/>
        <v>CD</v>
      </c>
      <c r="W539" s="14" t="str">
        <f t="shared" ca="1" si="54"/>
        <v>Chemical industry</v>
      </c>
      <c r="X539" s="3" t="str">
        <f>'EE investment costs'!D588</f>
        <v>LA-89</v>
      </c>
      <c r="Y539" s="3" t="str">
        <f>'EE investment costs'!E588</f>
        <v>Light</v>
      </c>
      <c r="AC539" s="123">
        <f>'EE investment costs'!C588</f>
        <v>8.9</v>
      </c>
      <c r="AD539" s="22"/>
    </row>
    <row r="540" spans="2:30">
      <c r="B540" s="14" t="str">
        <f t="shared" ca="1" si="50"/>
        <v>INDCDEFFEM-89</v>
      </c>
      <c r="C540" s="15" t="str">
        <f t="shared" ca="1" si="49"/>
        <v>ICDEM</v>
      </c>
      <c r="D540" s="16">
        <f>'EE investment costs'!$F$15</f>
        <v>2016</v>
      </c>
      <c r="E540" s="14">
        <f>VLOOKUP(X540,'EE investment costs'!$D$56:$R$656,15,0)</f>
        <v>4.776065</v>
      </c>
      <c r="F540" s="17">
        <f ca="1">INDEX('EE investment costs'!$D$56:$R$656,MATCH(X540,'EE investment costs'!$D$56:$D$656,0),MATCH($V$8,'EE investment costs'!$D$56:$R$56,0))</f>
        <v>2682.9841413971171</v>
      </c>
      <c r="I540" s="18">
        <v>1</v>
      </c>
      <c r="J540" s="18">
        <v>1</v>
      </c>
      <c r="K540" s="14">
        <f t="shared" ca="1" si="53"/>
        <v>0</v>
      </c>
      <c r="M540" s="19" t="str">
        <f t="shared" ca="1" si="51"/>
        <v>INDCDEFFEM-89</v>
      </c>
      <c r="N540" s="23" t="str">
        <f t="shared" ca="1" si="52"/>
        <v>Chemical industry Saving Tech-Electric Motors 8.9y</v>
      </c>
      <c r="O540" s="23" t="s">
        <v>32</v>
      </c>
      <c r="P540" s="23" t="s">
        <v>33</v>
      </c>
      <c r="Q540" s="23"/>
      <c r="R540" s="23"/>
      <c r="S540" s="19" t="s">
        <v>34</v>
      </c>
      <c r="V540" s="16" t="str">
        <f t="shared" ca="1" si="54"/>
        <v>CD</v>
      </c>
      <c r="W540" s="14" t="str">
        <f t="shared" ca="1" si="54"/>
        <v>Chemical industry</v>
      </c>
      <c r="X540" s="3" t="str">
        <f>'EE investment costs'!D589</f>
        <v>EM-89</v>
      </c>
      <c r="Y540" s="3" t="str">
        <f>'EE investment costs'!E589</f>
        <v>Electric Motors</v>
      </c>
      <c r="AC540" s="123">
        <f>'EE investment costs'!C589</f>
        <v>8.9</v>
      </c>
      <c r="AD540" s="22"/>
    </row>
    <row r="541" spans="2:30">
      <c r="B541" s="14" t="str">
        <f t="shared" ca="1" si="50"/>
        <v>INDCDEFFTF-89</v>
      </c>
      <c r="C541" s="15" t="str">
        <f t="shared" ca="1" si="49"/>
        <v>ICDTF</v>
      </c>
      <c r="D541" s="16">
        <f>'EE investment costs'!$F$15</f>
        <v>2016</v>
      </c>
      <c r="E541" s="14">
        <f>VLOOKUP(X541,'EE investment costs'!$D$56:$R$656,15,0)</f>
        <v>19.083333333333336</v>
      </c>
      <c r="F541" s="17">
        <f ca="1">INDEX('EE investment costs'!$D$56:$R$656,MATCH(X541,'EE investment costs'!$D$56:$D$656,0),MATCH($V$8,'EE investment costs'!$D$56:$R$56,0))</f>
        <v>1307.7401962165434</v>
      </c>
      <c r="I541" s="18">
        <v>1</v>
      </c>
      <c r="J541" s="18">
        <v>1</v>
      </c>
      <c r="K541" s="14">
        <f t="shared" ca="1" si="53"/>
        <v>0</v>
      </c>
      <c r="M541" s="19" t="str">
        <f t="shared" ca="1" si="51"/>
        <v>INDCDEFFTF-89</v>
      </c>
      <c r="N541" s="23" t="str">
        <f t="shared" ca="1" si="52"/>
        <v>Chemical industry Saving Tech-Haulage Tractors, Trucks, Fishing boats 8.9y</v>
      </c>
      <c r="O541" s="23" t="s">
        <v>32</v>
      </c>
      <c r="P541" s="23" t="s">
        <v>33</v>
      </c>
      <c r="Q541" s="23"/>
      <c r="R541" s="23"/>
      <c r="S541" s="19" t="s">
        <v>34</v>
      </c>
      <c r="V541" s="16" t="str">
        <f t="shared" ca="1" si="54"/>
        <v>CD</v>
      </c>
      <c r="W541" s="14" t="str">
        <f t="shared" ca="1" si="54"/>
        <v>Chemical industry</v>
      </c>
      <c r="X541" s="3" t="str">
        <f>'EE investment costs'!D590</f>
        <v>TF-89</v>
      </c>
      <c r="Y541" s="3" t="str">
        <f>'EE investment costs'!E590</f>
        <v>Haulage Tractors, Trucks, Fishing boats</v>
      </c>
      <c r="AC541" s="123">
        <f>'EE investment costs'!C590</f>
        <v>8.9</v>
      </c>
      <c r="AD541" s="22"/>
    </row>
    <row r="542" spans="2:30">
      <c r="B542" s="14" t="str">
        <f t="shared" ca="1" si="50"/>
        <v>INDCDEFFMT-90</v>
      </c>
      <c r="C542" s="15" t="str">
        <f t="shared" ca="1" si="49"/>
        <v>ICDMT</v>
      </c>
      <c r="D542" s="16">
        <f>'EE investment costs'!$F$15</f>
        <v>2016</v>
      </c>
      <c r="E542" s="14">
        <f>VLOOKUP(X542,'EE investment costs'!$D$56:$R$656,15,0)</f>
        <v>6.5</v>
      </c>
      <c r="F542" s="17">
        <f ca="1">INDEX('EE investment costs'!$D$56:$R$656,MATCH(X542,'EE investment costs'!$D$56:$D$656,0),MATCH($V$8,'EE investment costs'!$D$56:$R$56,0))</f>
        <v>1109.7009548856574</v>
      </c>
      <c r="I542" s="18">
        <v>1</v>
      </c>
      <c r="J542" s="18">
        <v>1</v>
      </c>
      <c r="K542" s="14">
        <f t="shared" ca="1" si="53"/>
        <v>1</v>
      </c>
      <c r="M542" s="19" t="str">
        <f t="shared" ca="1" si="51"/>
        <v>INDCDEFFMT-90</v>
      </c>
      <c r="N542" s="23" t="str">
        <f t="shared" ca="1" si="52"/>
        <v>Chemical industry Saving Tech-Heat Medium Temp. up to 150C 9y</v>
      </c>
      <c r="O542" s="23" t="s">
        <v>32</v>
      </c>
      <c r="P542" s="23" t="s">
        <v>33</v>
      </c>
      <c r="Q542" s="23"/>
      <c r="R542" s="23"/>
      <c r="S542" s="19" t="s">
        <v>34</v>
      </c>
      <c r="V542" s="16" t="str">
        <f t="shared" ca="1" si="54"/>
        <v>CD</v>
      </c>
      <c r="W542" s="14" t="str">
        <f t="shared" ca="1" si="54"/>
        <v>Chemical industry</v>
      </c>
      <c r="X542" s="3" t="str">
        <f>'EE investment costs'!D591</f>
        <v>MT-90</v>
      </c>
      <c r="Y542" s="3" t="str">
        <f>'EE investment costs'!E591</f>
        <v>Heat Medium Temp. up to 150C</v>
      </c>
      <c r="AC542" s="123">
        <f>'EE investment costs'!C591</f>
        <v>9</v>
      </c>
      <c r="AD542" s="22"/>
    </row>
    <row r="543" spans="2:30">
      <c r="B543" s="14" t="str">
        <f t="shared" ca="1" si="50"/>
        <v>INDCDEFFHT-90</v>
      </c>
      <c r="C543" s="15" t="str">
        <f t="shared" ca="1" si="49"/>
        <v>ICDHT</v>
      </c>
      <c r="D543" s="16">
        <f>'EE investment costs'!$F$15</f>
        <v>2016</v>
      </c>
      <c r="E543" s="14">
        <f>VLOOKUP(X543,'EE investment costs'!$D$56:$R$656,15,0)</f>
        <v>5.2</v>
      </c>
      <c r="F543" s="17">
        <f ca="1">INDEX('EE investment costs'!$D$56:$R$656,MATCH(X543,'EE investment costs'!$D$56:$D$656,0),MATCH($V$8,'EE investment costs'!$D$56:$R$56,0))</f>
        <v>795.03474614120069</v>
      </c>
      <c r="I543" s="18">
        <v>1</v>
      </c>
      <c r="J543" s="18">
        <v>1</v>
      </c>
      <c r="K543" s="14">
        <f t="shared" ca="1" si="53"/>
        <v>5</v>
      </c>
      <c r="M543" s="19" t="str">
        <f t="shared" ca="1" si="51"/>
        <v>INDCDEFFHT-90</v>
      </c>
      <c r="N543" s="23" t="str">
        <f t="shared" ca="1" si="52"/>
        <v>Chemical industry Saving Tech-Heat High Temp. over 150C 9y</v>
      </c>
      <c r="O543" s="23" t="s">
        <v>32</v>
      </c>
      <c r="P543" s="23" t="s">
        <v>33</v>
      </c>
      <c r="Q543" s="23"/>
      <c r="R543" s="23"/>
      <c r="S543" s="19" t="s">
        <v>34</v>
      </c>
      <c r="V543" s="16" t="str">
        <f t="shared" ca="1" si="54"/>
        <v>CD</v>
      </c>
      <c r="W543" s="14" t="str">
        <f t="shared" ca="1" si="54"/>
        <v>Chemical industry</v>
      </c>
      <c r="X543" s="3" t="str">
        <f>'EE investment costs'!D592</f>
        <v>HT-90</v>
      </c>
      <c r="Y543" s="3" t="str">
        <f>'EE investment costs'!E592</f>
        <v>Heat High Temp. over 150C</v>
      </c>
      <c r="AC543" s="123">
        <f>'EE investment costs'!C592</f>
        <v>9</v>
      </c>
      <c r="AD543" s="22"/>
    </row>
    <row r="544" spans="2:30">
      <c r="B544" s="14" t="str">
        <f t="shared" ca="1" si="50"/>
        <v>INDCDEFFRH-90</v>
      </c>
      <c r="C544" s="15" t="str">
        <f t="shared" ca="1" si="49"/>
        <v>ICDRH</v>
      </c>
      <c r="D544" s="16">
        <f>'EE investment costs'!$F$15</f>
        <v>2016</v>
      </c>
      <c r="E544" s="14">
        <f>VLOOKUP(X544,'EE investment costs'!$D$56:$R$656,15,0)</f>
        <v>16.933333333333337</v>
      </c>
      <c r="F544" s="17">
        <f ca="1">INDEX('EE investment costs'!$D$56:$R$656,MATCH(X544,'EE investment costs'!$D$56:$D$656,0),MATCH($V$8,'EE investment costs'!$D$56:$R$56,0))</f>
        <v>2101.3341297322036</v>
      </c>
      <c r="I544" s="18">
        <v>1</v>
      </c>
      <c r="J544" s="18">
        <v>1</v>
      </c>
      <c r="K544" s="14">
        <f t="shared" ca="1" si="53"/>
        <v>0</v>
      </c>
      <c r="M544" s="19" t="str">
        <f t="shared" ca="1" si="51"/>
        <v>INDCDEFFRH-90</v>
      </c>
      <c r="N544" s="23" t="str">
        <f t="shared" ca="1" si="52"/>
        <v>Chemical industry Saving Tech-Heat Room Heat 9y</v>
      </c>
      <c r="O544" s="23" t="s">
        <v>32</v>
      </c>
      <c r="P544" s="23" t="s">
        <v>33</v>
      </c>
      <c r="Q544" s="23"/>
      <c r="R544" s="23"/>
      <c r="S544" s="19" t="s">
        <v>34</v>
      </c>
      <c r="V544" s="16" t="str">
        <f t="shared" ca="1" si="54"/>
        <v>CD</v>
      </c>
      <c r="W544" s="14" t="str">
        <f t="shared" ca="1" si="54"/>
        <v>Chemical industry</v>
      </c>
      <c r="X544" s="3" t="str">
        <f>'EE investment costs'!D593</f>
        <v>RH-90</v>
      </c>
      <c r="Y544" s="3" t="str">
        <f>'EE investment costs'!E593</f>
        <v>Heat Room Heat</v>
      </c>
      <c r="AC544" s="123">
        <f>'EE investment costs'!C593</f>
        <v>9</v>
      </c>
      <c r="AD544" s="22"/>
    </row>
    <row r="545" spans="2:30">
      <c r="B545" s="14" t="str">
        <f t="shared" ca="1" si="50"/>
        <v>INDCDEFFLA-90</v>
      </c>
      <c r="C545" s="15" t="str">
        <f t="shared" ca="1" si="49"/>
        <v>ICDLA</v>
      </c>
      <c r="D545" s="16">
        <f>'EE investment costs'!$F$15</f>
        <v>2016</v>
      </c>
      <c r="E545" s="14">
        <f>VLOOKUP(X545,'EE investment costs'!$D$56:$R$656,15,0)</f>
        <v>4.5616666666666674</v>
      </c>
      <c r="F545" s="17">
        <f ca="1">INDEX('EE investment costs'!$D$56:$R$656,MATCH(X545,'EE investment costs'!$D$56:$D$656,0),MATCH($V$8,'EE investment costs'!$D$56:$R$56,0))</f>
        <v>2342.5767122324123</v>
      </c>
      <c r="I545" s="18">
        <v>1</v>
      </c>
      <c r="J545" s="18">
        <v>1</v>
      </c>
      <c r="K545" s="14">
        <f t="shared" ca="1" si="53"/>
        <v>0</v>
      </c>
      <c r="M545" s="19" t="str">
        <f t="shared" ca="1" si="51"/>
        <v>INDCDEFFLA-90</v>
      </c>
      <c r="N545" s="23" t="str">
        <f t="shared" ca="1" si="52"/>
        <v>Chemical industry Saving Tech-Light 9y</v>
      </c>
      <c r="O545" s="23" t="s">
        <v>32</v>
      </c>
      <c r="P545" s="23" t="s">
        <v>33</v>
      </c>
      <c r="Q545" s="23"/>
      <c r="R545" s="23"/>
      <c r="S545" s="19" t="s">
        <v>34</v>
      </c>
      <c r="V545" s="16" t="str">
        <f t="shared" ca="1" si="54"/>
        <v>CD</v>
      </c>
      <c r="W545" s="14" t="str">
        <f t="shared" ca="1" si="54"/>
        <v>Chemical industry</v>
      </c>
      <c r="X545" s="3" t="str">
        <f>'EE investment costs'!D594</f>
        <v>LA-90</v>
      </c>
      <c r="Y545" s="3" t="str">
        <f>'EE investment costs'!E594</f>
        <v>Light</v>
      </c>
      <c r="AC545" s="123">
        <f>'EE investment costs'!C594</f>
        <v>9</v>
      </c>
      <c r="AD545" s="22"/>
    </row>
    <row r="546" spans="2:30">
      <c r="B546" s="14" t="str">
        <f t="shared" ca="1" si="50"/>
        <v>INDCDEFFEM-90</v>
      </c>
      <c r="C546" s="15" t="str">
        <f t="shared" ca="1" si="49"/>
        <v>ICDEM</v>
      </c>
      <c r="D546" s="16">
        <f>'EE investment costs'!$F$15</f>
        <v>2016</v>
      </c>
      <c r="E546" s="14">
        <f>VLOOKUP(X546,'EE investment costs'!$D$56:$R$656,15,0)</f>
        <v>4.7897499999999997</v>
      </c>
      <c r="F546" s="17">
        <f ca="1">INDEX('EE investment costs'!$D$56:$R$656,MATCH(X546,'EE investment costs'!$D$56:$D$656,0),MATCH($V$8,'EE investment costs'!$D$56:$R$56,0))</f>
        <v>2705.8837957291989</v>
      </c>
      <c r="I546" s="18">
        <v>1</v>
      </c>
      <c r="J546" s="18">
        <v>1</v>
      </c>
      <c r="K546" s="14">
        <f t="shared" ca="1" si="53"/>
        <v>0</v>
      </c>
      <c r="M546" s="19" t="str">
        <f t="shared" ca="1" si="51"/>
        <v>INDCDEFFEM-90</v>
      </c>
      <c r="N546" s="23" t="str">
        <f t="shared" ca="1" si="52"/>
        <v>Chemical industry Saving Tech-Electric Motors 9y</v>
      </c>
      <c r="O546" s="23" t="s">
        <v>32</v>
      </c>
      <c r="P546" s="23" t="s">
        <v>33</v>
      </c>
      <c r="Q546" s="23"/>
      <c r="R546" s="23"/>
      <c r="S546" s="19" t="s">
        <v>34</v>
      </c>
      <c r="V546" s="16" t="str">
        <f t="shared" ca="1" si="54"/>
        <v>CD</v>
      </c>
      <c r="W546" s="14" t="str">
        <f t="shared" ca="1" si="54"/>
        <v>Chemical industry</v>
      </c>
      <c r="X546" s="3" t="str">
        <f>'EE investment costs'!D595</f>
        <v>EM-90</v>
      </c>
      <c r="Y546" s="3" t="str">
        <f>'EE investment costs'!E595</f>
        <v>Electric Motors</v>
      </c>
      <c r="AC546" s="123">
        <f>'EE investment costs'!C595</f>
        <v>9</v>
      </c>
      <c r="AD546" s="22"/>
    </row>
    <row r="547" spans="2:30" ht="13.5" thickBot="1">
      <c r="B547" s="14" t="str">
        <f t="shared" ca="1" si="50"/>
        <v>INDCDEFFTF-90</v>
      </c>
      <c r="C547" s="15" t="str">
        <f t="shared" ca="1" si="49"/>
        <v>ICDTF</v>
      </c>
      <c r="D547" s="16">
        <f>'EE investment costs'!$F$15</f>
        <v>2016</v>
      </c>
      <c r="E547" s="14">
        <f>VLOOKUP(X547,'EE investment costs'!$D$56:$R$656,15,0)</f>
        <v>19.166666666666668</v>
      </c>
      <c r="F547" s="17">
        <f ca="1">INDEX('EE investment costs'!$D$56:$R$656,MATCH(X547,'EE investment costs'!$D$56:$D$656,0),MATCH($V$8,'EE investment costs'!$D$56:$R$56,0))</f>
        <v>1322.4339062863921</v>
      </c>
      <c r="I547" s="18">
        <v>1</v>
      </c>
      <c r="J547" s="18">
        <v>1</v>
      </c>
      <c r="K547" s="14">
        <f t="shared" ca="1" si="53"/>
        <v>0</v>
      </c>
      <c r="M547" s="24" t="str">
        <f t="shared" ca="1" si="51"/>
        <v>INDCDEFFTF-90</v>
      </c>
      <c r="N547" s="25" t="str">
        <f t="shared" ca="1" si="52"/>
        <v>Chemical industry Saving Tech-Haulage Tractors, Trucks, Fishing boats 9y</v>
      </c>
      <c r="O547" s="25" t="s">
        <v>32</v>
      </c>
      <c r="P547" s="25" t="s">
        <v>33</v>
      </c>
      <c r="Q547" s="25"/>
      <c r="R547" s="25"/>
      <c r="S547" s="24" t="s">
        <v>34</v>
      </c>
      <c r="V547" s="16" t="str">
        <f t="shared" ca="1" si="54"/>
        <v>CD</v>
      </c>
      <c r="W547" s="14" t="str">
        <f t="shared" ca="1" si="54"/>
        <v>Chemical industry</v>
      </c>
      <c r="X547" s="3" t="str">
        <f>'EE investment costs'!D596</f>
        <v>TF-90</v>
      </c>
      <c r="Y547" s="3" t="str">
        <f>'EE investment costs'!E596</f>
        <v>Haulage Tractors, Trucks, Fishing boats</v>
      </c>
      <c r="AC547" s="123">
        <f>'EE investment costs'!C596</f>
        <v>9</v>
      </c>
      <c r="AD547" s="22"/>
    </row>
    <row r="548" spans="2:30">
      <c r="B548" s="14" t="str">
        <f t="shared" ca="1" si="50"/>
        <v>INDCDEFFMT-91</v>
      </c>
      <c r="C548" s="15" t="str">
        <f ca="1">"I"&amp;MID(B548,4,1)&amp;"D"&amp;MID(B548,9,2)</f>
        <v>ICDMT</v>
      </c>
      <c r="D548" s="16">
        <f>'EE investment costs'!$F$15</f>
        <v>2016</v>
      </c>
      <c r="E548" s="14">
        <f>VLOOKUP(X548,'EE investment costs'!$D$56:$R$656,15,0)</f>
        <v>6.51</v>
      </c>
      <c r="F548" s="17">
        <f ca="1">INDEX('EE investment costs'!$D$56:$R$656,MATCH(X548,'EE investment costs'!$D$56:$D$656,0),MATCH($V$8,'EE investment costs'!$D$56:$R$56,0))</f>
        <v>1120.0370393806691</v>
      </c>
      <c r="I548" s="18">
        <v>1</v>
      </c>
      <c r="J548" s="18">
        <v>1</v>
      </c>
      <c r="K548" s="14">
        <f t="shared" ca="1" si="53"/>
        <v>1</v>
      </c>
      <c r="M548" s="20" t="str">
        <f t="shared" ca="1" si="51"/>
        <v>INDCDEFFMT-91</v>
      </c>
      <c r="N548" s="21" t="str">
        <f t="shared" ca="1" si="52"/>
        <v>Chemical industry Saving Tech-Heat Medium Temp. up to 150C 9.1y</v>
      </c>
      <c r="O548" s="21" t="s">
        <v>32</v>
      </c>
      <c r="P548" s="21" t="s">
        <v>33</v>
      </c>
      <c r="Q548" s="21"/>
      <c r="R548" s="21"/>
      <c r="S548" s="20" t="s">
        <v>34</v>
      </c>
      <c r="V548" s="16" t="str">
        <f t="shared" ca="1" si="54"/>
        <v>CD</v>
      </c>
      <c r="W548" s="14" t="str">
        <f t="shared" ca="1" si="54"/>
        <v>Chemical industry</v>
      </c>
      <c r="X548" s="3" t="str">
        <f>'EE investment costs'!D597</f>
        <v>MT-91</v>
      </c>
      <c r="Y548" s="3" t="str">
        <f>'EE investment costs'!E597</f>
        <v>Heat Medium Temp. up to 150C</v>
      </c>
      <c r="AC548" s="123">
        <f>'EE investment costs'!C597</f>
        <v>9.1</v>
      </c>
      <c r="AD548" s="22"/>
    </row>
    <row r="549" spans="2:30">
      <c r="B549" s="14" t="str">
        <f t="shared" ca="1" si="50"/>
        <v>INDCDEFFHT-91</v>
      </c>
      <c r="C549" s="15" t="str">
        <f t="shared" ref="C549:C607" ca="1" si="55">"I"&amp;MID(B549,4,1)&amp;"D"&amp;MID(B549,9,2)</f>
        <v>ICDHT</v>
      </c>
      <c r="D549" s="16">
        <f>'EE investment costs'!$F$15</f>
        <v>2016</v>
      </c>
      <c r="E549" s="14">
        <f>VLOOKUP(X549,'EE investment costs'!$D$56:$R$656,15,0)</f>
        <v>5.2080000000000002</v>
      </c>
      <c r="F549" s="17">
        <f ca="1">INDEX('EE investment costs'!$D$56:$R$656,MATCH(X549,'EE investment costs'!$D$56:$D$656,0),MATCH($V$8,'EE investment costs'!$D$56:$R$56,0))</f>
        <v>801.41910716184395</v>
      </c>
      <c r="I549" s="18">
        <v>1</v>
      </c>
      <c r="J549" s="18">
        <v>1</v>
      </c>
      <c r="K549" s="14">
        <f t="shared" ca="1" si="53"/>
        <v>4</v>
      </c>
      <c r="M549" s="19" t="str">
        <f t="shared" ca="1" si="51"/>
        <v>INDCDEFFHT-91</v>
      </c>
      <c r="N549" s="23" t="str">
        <f t="shared" ca="1" si="52"/>
        <v>Chemical industry Saving Tech-Heat High Temp. over 150C 9.1y</v>
      </c>
      <c r="O549" s="23" t="s">
        <v>32</v>
      </c>
      <c r="P549" s="23" t="s">
        <v>33</v>
      </c>
      <c r="Q549" s="23"/>
      <c r="R549" s="23"/>
      <c r="S549" s="19" t="s">
        <v>34</v>
      </c>
      <c r="V549" s="16" t="str">
        <f t="shared" ca="1" si="54"/>
        <v>CD</v>
      </c>
      <c r="W549" s="14" t="str">
        <f t="shared" ca="1" si="54"/>
        <v>Chemical industry</v>
      </c>
      <c r="X549" s="3" t="str">
        <f>'EE investment costs'!D598</f>
        <v>HT-91</v>
      </c>
      <c r="Y549" s="3" t="str">
        <f>'EE investment costs'!E598</f>
        <v>Heat High Temp. over 150C</v>
      </c>
      <c r="AC549" s="123">
        <f>'EE investment costs'!C598</f>
        <v>9.1</v>
      </c>
      <c r="AD549" s="22"/>
    </row>
    <row r="550" spans="2:30">
      <c r="B550" s="14" t="str">
        <f t="shared" ca="1" si="50"/>
        <v>INDCDEFFRH-91</v>
      </c>
      <c r="C550" s="15" t="str">
        <f t="shared" ca="1" si="55"/>
        <v>ICDRH</v>
      </c>
      <c r="D550" s="16">
        <f>'EE investment costs'!$F$15</f>
        <v>2016</v>
      </c>
      <c r="E550" s="14">
        <f>VLOOKUP(X550,'EE investment costs'!$D$56:$R$656,15,0)</f>
        <v>16.952000000000002</v>
      </c>
      <c r="F550" s="17">
        <f ca="1">INDEX('EE investment costs'!$D$56:$R$656,MATCH(X550,'EE investment costs'!$D$56:$D$656,0),MATCH($V$8,'EE investment costs'!$D$56:$R$56,0))</f>
        <v>2139.5402048182427</v>
      </c>
      <c r="I550" s="18">
        <v>1</v>
      </c>
      <c r="J550" s="18">
        <v>1</v>
      </c>
      <c r="K550" s="14">
        <f t="shared" ca="1" si="53"/>
        <v>0</v>
      </c>
      <c r="M550" s="19" t="str">
        <f t="shared" ca="1" si="51"/>
        <v>INDCDEFFRH-91</v>
      </c>
      <c r="N550" s="23" t="str">
        <f t="shared" ca="1" si="52"/>
        <v>Chemical industry Saving Tech-Heat Room Heat 9.1y</v>
      </c>
      <c r="O550" s="23" t="s">
        <v>32</v>
      </c>
      <c r="P550" s="23" t="s">
        <v>33</v>
      </c>
      <c r="Q550" s="23"/>
      <c r="R550" s="23"/>
      <c r="S550" s="19" t="s">
        <v>34</v>
      </c>
      <c r="V550" s="16" t="str">
        <f t="shared" ca="1" si="54"/>
        <v>CD</v>
      </c>
      <c r="W550" s="14" t="str">
        <f t="shared" ca="1" si="54"/>
        <v>Chemical industry</v>
      </c>
      <c r="X550" s="3" t="str">
        <f>'EE investment costs'!D599</f>
        <v>RH-91</v>
      </c>
      <c r="Y550" s="3" t="str">
        <f>'EE investment costs'!E599</f>
        <v>Heat Room Heat</v>
      </c>
      <c r="AC550" s="123">
        <f>'EE investment costs'!C599</f>
        <v>9.1</v>
      </c>
      <c r="AD550" s="22"/>
    </row>
    <row r="551" spans="2:30">
      <c r="B551" s="14" t="str">
        <f t="shared" ca="1" si="50"/>
        <v>INDCDEFFLA-91</v>
      </c>
      <c r="C551" s="15" t="str">
        <f t="shared" ca="1" si="55"/>
        <v>ICDLA</v>
      </c>
      <c r="D551" s="16">
        <f>'EE investment costs'!$F$15</f>
        <v>2016</v>
      </c>
      <c r="E551" s="14">
        <f>VLOOKUP(X551,'EE investment costs'!$D$56:$R$656,15,0)</f>
        <v>4.5747</v>
      </c>
      <c r="F551" s="17">
        <f ca="1">INDEX('EE investment costs'!$D$56:$R$656,MATCH(X551,'EE investment costs'!$D$56:$D$656,0),MATCH($V$8,'EE investment costs'!$D$56:$R$56,0))</f>
        <v>2357.9633355262681</v>
      </c>
      <c r="I551" s="18">
        <v>1</v>
      </c>
      <c r="J551" s="18">
        <v>1</v>
      </c>
      <c r="K551" s="14">
        <f t="shared" ca="1" si="53"/>
        <v>0</v>
      </c>
      <c r="M551" s="19" t="str">
        <f t="shared" ca="1" si="51"/>
        <v>INDCDEFFLA-91</v>
      </c>
      <c r="N551" s="23" t="str">
        <f t="shared" ca="1" si="52"/>
        <v>Chemical industry Saving Tech-Light 9.1y</v>
      </c>
      <c r="O551" s="23" t="s">
        <v>32</v>
      </c>
      <c r="P551" s="23" t="s">
        <v>33</v>
      </c>
      <c r="Q551" s="23"/>
      <c r="R551" s="23"/>
      <c r="S551" s="19" t="s">
        <v>34</v>
      </c>
      <c r="V551" s="16" t="str">
        <f t="shared" ca="1" si="54"/>
        <v>CD</v>
      </c>
      <c r="W551" s="14" t="str">
        <f t="shared" ca="1" si="54"/>
        <v>Chemical industry</v>
      </c>
      <c r="X551" s="3" t="str">
        <f>'EE investment costs'!D600</f>
        <v>LA-91</v>
      </c>
      <c r="Y551" s="3" t="str">
        <f>'EE investment costs'!E600</f>
        <v>Light</v>
      </c>
      <c r="AC551" s="123">
        <f>'EE investment costs'!C600</f>
        <v>9.1</v>
      </c>
      <c r="AD551" s="22"/>
    </row>
    <row r="552" spans="2:30">
      <c r="B552" s="14" t="str">
        <f t="shared" ca="1" si="50"/>
        <v>INDCDEFFEM-91</v>
      </c>
      <c r="C552" s="15" t="str">
        <f t="shared" ca="1" si="55"/>
        <v>ICDEM</v>
      </c>
      <c r="D552" s="16">
        <f>'EE investment costs'!$F$15</f>
        <v>2016</v>
      </c>
      <c r="E552" s="14">
        <f>VLOOKUP(X552,'EE investment costs'!$D$56:$R$656,15,0)</f>
        <v>4.8034349999999995</v>
      </c>
      <c r="F552" s="17">
        <f ca="1">INDEX('EE investment costs'!$D$56:$R$656,MATCH(X552,'EE investment costs'!$D$56:$D$656,0),MATCH($V$8,'EE investment costs'!$D$56:$R$56,0))</f>
        <v>2728.7834500612812</v>
      </c>
      <c r="I552" s="18">
        <v>1</v>
      </c>
      <c r="J552" s="18">
        <v>1</v>
      </c>
      <c r="K552" s="14">
        <f t="shared" ca="1" si="53"/>
        <v>0</v>
      </c>
      <c r="M552" s="19" t="str">
        <f t="shared" ca="1" si="51"/>
        <v>INDCDEFFEM-91</v>
      </c>
      <c r="N552" s="23" t="str">
        <f t="shared" ca="1" si="52"/>
        <v>Chemical industry Saving Tech-Electric Motors 9.1y</v>
      </c>
      <c r="O552" s="23" t="s">
        <v>32</v>
      </c>
      <c r="P552" s="23" t="s">
        <v>33</v>
      </c>
      <c r="Q552" s="23"/>
      <c r="R552" s="23"/>
      <c r="S552" s="19" t="s">
        <v>34</v>
      </c>
      <c r="V552" s="16" t="str">
        <f t="shared" ca="1" si="54"/>
        <v>CD</v>
      </c>
      <c r="W552" s="14" t="str">
        <f t="shared" ca="1" si="54"/>
        <v>Chemical industry</v>
      </c>
      <c r="X552" s="3" t="str">
        <f>'EE investment costs'!D601</f>
        <v>EM-91</v>
      </c>
      <c r="Y552" s="3" t="str">
        <f>'EE investment costs'!E601</f>
        <v>Electric Motors</v>
      </c>
      <c r="AC552" s="123">
        <f>'EE investment costs'!C601</f>
        <v>9.1</v>
      </c>
      <c r="AD552" s="22"/>
    </row>
    <row r="553" spans="2:30">
      <c r="B553" s="14" t="str">
        <f t="shared" ca="1" si="50"/>
        <v>INDCDEFFTF-91</v>
      </c>
      <c r="C553" s="15" t="str">
        <f t="shared" ca="1" si="55"/>
        <v>ICDTF</v>
      </c>
      <c r="D553" s="16">
        <f>'EE investment costs'!$F$15</f>
        <v>2016</v>
      </c>
      <c r="E553" s="14">
        <f>VLOOKUP(X553,'EE investment costs'!$D$56:$R$656,15,0)</f>
        <v>19.25</v>
      </c>
      <c r="F553" s="17">
        <f ca="1">INDEX('EE investment costs'!$D$56:$R$656,MATCH(X553,'EE investment costs'!$D$56:$D$656,0),MATCH($V$8,'EE investment costs'!$D$56:$R$56,0))</f>
        <v>1337.1276163562409</v>
      </c>
      <c r="I553" s="18">
        <v>1</v>
      </c>
      <c r="J553" s="18">
        <v>1</v>
      </c>
      <c r="K553" s="14">
        <f t="shared" ca="1" si="53"/>
        <v>0</v>
      </c>
      <c r="M553" s="19" t="str">
        <f t="shared" ca="1" si="51"/>
        <v>INDCDEFFTF-91</v>
      </c>
      <c r="N553" s="23" t="str">
        <f t="shared" ca="1" si="52"/>
        <v>Chemical industry Saving Tech-Haulage Tractors, Trucks, Fishing boats 9.1y</v>
      </c>
      <c r="O553" s="23" t="s">
        <v>32</v>
      </c>
      <c r="P553" s="23" t="s">
        <v>33</v>
      </c>
      <c r="Q553" s="23"/>
      <c r="R553" s="23"/>
      <c r="S553" s="19" t="s">
        <v>34</v>
      </c>
      <c r="V553" s="16" t="str">
        <f t="shared" ca="1" si="54"/>
        <v>CD</v>
      </c>
      <c r="W553" s="14" t="str">
        <f t="shared" ca="1" si="54"/>
        <v>Chemical industry</v>
      </c>
      <c r="X553" s="3" t="str">
        <f>'EE investment costs'!D602</f>
        <v>TF-91</v>
      </c>
      <c r="Y553" s="3" t="str">
        <f>'EE investment costs'!E602</f>
        <v>Haulage Tractors, Trucks, Fishing boats</v>
      </c>
      <c r="AC553" s="123">
        <f>'EE investment costs'!C602</f>
        <v>9.1</v>
      </c>
      <c r="AD553" s="22"/>
    </row>
    <row r="554" spans="2:30">
      <c r="B554" s="14" t="str">
        <f t="shared" ca="1" si="50"/>
        <v>INDCDEFFMT-92</v>
      </c>
      <c r="C554" s="15" t="str">
        <f t="shared" ca="1" si="55"/>
        <v>ICDMT</v>
      </c>
      <c r="D554" s="16">
        <f>'EE investment costs'!$F$15</f>
        <v>2016</v>
      </c>
      <c r="E554" s="14">
        <f>VLOOKUP(X554,'EE investment costs'!$D$56:$R$656,15,0)</f>
        <v>6.5200000000000005</v>
      </c>
      <c r="F554" s="17">
        <f ca="1">INDEX('EE investment costs'!$D$56:$R$656,MATCH(X554,'EE investment costs'!$D$56:$D$656,0),MATCH($V$8,'EE investment costs'!$D$56:$R$56,0))</f>
        <v>1130.3731238756807</v>
      </c>
      <c r="I554" s="18">
        <v>1</v>
      </c>
      <c r="J554" s="18">
        <v>1</v>
      </c>
      <c r="K554" s="14">
        <f t="shared" ca="1" si="53"/>
        <v>1</v>
      </c>
      <c r="M554" s="19" t="str">
        <f t="shared" ca="1" si="51"/>
        <v>INDCDEFFMT-92</v>
      </c>
      <c r="N554" s="23" t="str">
        <f t="shared" ca="1" si="52"/>
        <v>Chemical industry Saving Tech-Heat Medium Temp. up to 150C 9.2y</v>
      </c>
      <c r="O554" s="23" t="s">
        <v>32</v>
      </c>
      <c r="P554" s="23" t="s">
        <v>33</v>
      </c>
      <c r="Q554" s="23"/>
      <c r="R554" s="23"/>
      <c r="S554" s="19" t="s">
        <v>34</v>
      </c>
      <c r="V554" s="16" t="str">
        <f t="shared" ca="1" si="54"/>
        <v>CD</v>
      </c>
      <c r="W554" s="14" t="str">
        <f t="shared" ca="1" si="54"/>
        <v>Chemical industry</v>
      </c>
      <c r="X554" s="3" t="str">
        <f>'EE investment costs'!D603</f>
        <v>MT-92</v>
      </c>
      <c r="Y554" s="3" t="str">
        <f>'EE investment costs'!E603</f>
        <v>Heat Medium Temp. up to 150C</v>
      </c>
      <c r="AC554" s="123">
        <f>'EE investment costs'!C603</f>
        <v>9.1999999999999993</v>
      </c>
      <c r="AD554" s="22"/>
    </row>
    <row r="555" spans="2:30">
      <c r="B555" s="14" t="str">
        <f t="shared" ca="1" si="50"/>
        <v>INDCDEFFHT-92</v>
      </c>
      <c r="C555" s="15" t="str">
        <f t="shared" ca="1" si="55"/>
        <v>ICDHT</v>
      </c>
      <c r="D555" s="16">
        <f>'EE investment costs'!$F$15</f>
        <v>2016</v>
      </c>
      <c r="E555" s="14">
        <f>VLOOKUP(X555,'EE investment costs'!$D$56:$R$656,15,0)</f>
        <v>5.2160000000000002</v>
      </c>
      <c r="F555" s="17">
        <f ca="1">INDEX('EE investment costs'!$D$56:$R$656,MATCH(X555,'EE investment costs'!$D$56:$D$656,0),MATCH($V$8,'EE investment costs'!$D$56:$R$56,0))</f>
        <v>807.80346818248734</v>
      </c>
      <c r="I555" s="18">
        <v>1</v>
      </c>
      <c r="J555" s="18">
        <v>1</v>
      </c>
      <c r="K555" s="14">
        <f t="shared" ca="1" si="53"/>
        <v>4</v>
      </c>
      <c r="M555" s="19" t="str">
        <f t="shared" ca="1" si="51"/>
        <v>INDCDEFFHT-92</v>
      </c>
      <c r="N555" s="23" t="str">
        <f t="shared" ca="1" si="52"/>
        <v>Chemical industry Saving Tech-Heat High Temp. over 150C 9.2y</v>
      </c>
      <c r="O555" s="23" t="s">
        <v>32</v>
      </c>
      <c r="P555" s="23" t="s">
        <v>33</v>
      </c>
      <c r="Q555" s="23"/>
      <c r="R555" s="23"/>
      <c r="S555" s="19" t="s">
        <v>34</v>
      </c>
      <c r="V555" s="16" t="str">
        <f t="shared" ca="1" si="54"/>
        <v>CD</v>
      </c>
      <c r="W555" s="14" t="str">
        <f t="shared" ca="1" si="54"/>
        <v>Chemical industry</v>
      </c>
      <c r="X555" s="3" t="str">
        <f>'EE investment costs'!D604</f>
        <v>HT-92</v>
      </c>
      <c r="Y555" s="3" t="str">
        <f>'EE investment costs'!E604</f>
        <v>Heat High Temp. over 150C</v>
      </c>
      <c r="AC555" s="123">
        <f>'EE investment costs'!C604</f>
        <v>9.1999999999999993</v>
      </c>
      <c r="AD555" s="22"/>
    </row>
    <row r="556" spans="2:30">
      <c r="B556" s="14" t="str">
        <f t="shared" ca="1" si="50"/>
        <v>INDCDEFFRH-92</v>
      </c>
      <c r="C556" s="15" t="str">
        <f t="shared" ca="1" si="55"/>
        <v>ICDRH</v>
      </c>
      <c r="D556" s="16">
        <f>'EE investment costs'!$F$15</f>
        <v>2016</v>
      </c>
      <c r="E556" s="14">
        <f>VLOOKUP(X556,'EE investment costs'!$D$56:$R$656,15,0)</f>
        <v>16.97066666666667</v>
      </c>
      <c r="F556" s="17">
        <f ca="1">INDEX('EE investment costs'!$D$56:$R$656,MATCH(X556,'EE investment costs'!$D$56:$D$656,0),MATCH($V$8,'EE investment costs'!$D$56:$R$56,0))</f>
        <v>2177.7462799042828</v>
      </c>
      <c r="I556" s="18">
        <v>1</v>
      </c>
      <c r="J556" s="18">
        <v>1</v>
      </c>
      <c r="K556" s="14">
        <f t="shared" ca="1" si="53"/>
        <v>0</v>
      </c>
      <c r="M556" s="19" t="str">
        <f t="shared" ca="1" si="51"/>
        <v>INDCDEFFRH-92</v>
      </c>
      <c r="N556" s="23" t="str">
        <f t="shared" ca="1" si="52"/>
        <v>Chemical industry Saving Tech-Heat Room Heat 9.2y</v>
      </c>
      <c r="O556" s="23" t="s">
        <v>32</v>
      </c>
      <c r="P556" s="23" t="s">
        <v>33</v>
      </c>
      <c r="Q556" s="23"/>
      <c r="R556" s="23"/>
      <c r="S556" s="19" t="s">
        <v>34</v>
      </c>
      <c r="V556" s="16" t="str">
        <f t="shared" ca="1" si="54"/>
        <v>CD</v>
      </c>
      <c r="W556" s="14" t="str">
        <f t="shared" ca="1" si="54"/>
        <v>Chemical industry</v>
      </c>
      <c r="X556" s="3" t="str">
        <f>'EE investment costs'!D605</f>
        <v>RH-92</v>
      </c>
      <c r="Y556" s="3" t="str">
        <f>'EE investment costs'!E605</f>
        <v>Heat Room Heat</v>
      </c>
      <c r="AC556" s="123">
        <f>'EE investment costs'!C605</f>
        <v>9.1999999999999993</v>
      </c>
      <c r="AD556" s="22"/>
    </row>
    <row r="557" spans="2:30">
      <c r="B557" s="14" t="str">
        <f t="shared" ca="1" si="50"/>
        <v>INDCDEFFLA-92</v>
      </c>
      <c r="C557" s="15" t="str">
        <f t="shared" ca="1" si="55"/>
        <v>ICDLA</v>
      </c>
      <c r="D557" s="16">
        <f>'EE investment costs'!$F$15</f>
        <v>2016</v>
      </c>
      <c r="E557" s="14">
        <f>VLOOKUP(X557,'EE investment costs'!$D$56:$R$656,15,0)</f>
        <v>4.5877333333333334</v>
      </c>
      <c r="F557" s="17">
        <f ca="1">INDEX('EE investment costs'!$D$56:$R$656,MATCH(X557,'EE investment costs'!$D$56:$D$656,0),MATCH($V$8,'EE investment costs'!$D$56:$R$56,0))</f>
        <v>2373.3499588201248</v>
      </c>
      <c r="I557" s="18">
        <v>1</v>
      </c>
      <c r="J557" s="18">
        <v>1</v>
      </c>
      <c r="K557" s="14">
        <f t="shared" ca="1" si="53"/>
        <v>0</v>
      </c>
      <c r="M557" s="19" t="str">
        <f t="shared" ca="1" si="51"/>
        <v>INDCDEFFLA-92</v>
      </c>
      <c r="N557" s="23" t="str">
        <f t="shared" ca="1" si="52"/>
        <v>Chemical industry Saving Tech-Light 9.2y</v>
      </c>
      <c r="O557" s="23" t="s">
        <v>32</v>
      </c>
      <c r="P557" s="23" t="s">
        <v>33</v>
      </c>
      <c r="Q557" s="23"/>
      <c r="R557" s="23"/>
      <c r="S557" s="19" t="s">
        <v>34</v>
      </c>
      <c r="V557" s="16" t="str">
        <f t="shared" ca="1" si="54"/>
        <v>CD</v>
      </c>
      <c r="W557" s="14" t="str">
        <f t="shared" ca="1" si="54"/>
        <v>Chemical industry</v>
      </c>
      <c r="X557" s="3" t="str">
        <f>'EE investment costs'!D606</f>
        <v>LA-92</v>
      </c>
      <c r="Y557" s="3" t="str">
        <f>'EE investment costs'!E606</f>
        <v>Light</v>
      </c>
      <c r="AC557" s="123">
        <f>'EE investment costs'!C606</f>
        <v>9.1999999999999993</v>
      </c>
      <c r="AD557" s="22"/>
    </row>
    <row r="558" spans="2:30">
      <c r="B558" s="14" t="str">
        <f t="shared" ca="1" si="50"/>
        <v>INDCDEFFEM-92</v>
      </c>
      <c r="C558" s="15" t="str">
        <f t="shared" ca="1" si="55"/>
        <v>ICDEM</v>
      </c>
      <c r="D558" s="16">
        <f>'EE investment costs'!$F$15</f>
        <v>2016</v>
      </c>
      <c r="E558" s="14">
        <f>VLOOKUP(X558,'EE investment costs'!$D$56:$R$656,15,0)</f>
        <v>4.8171199999999992</v>
      </c>
      <c r="F558" s="17">
        <f ca="1">INDEX('EE investment costs'!$D$56:$R$656,MATCH(X558,'EE investment costs'!$D$56:$D$656,0),MATCH($V$8,'EE investment costs'!$D$56:$R$56,0))</f>
        <v>2751.683104393363</v>
      </c>
      <c r="I558" s="18">
        <v>1</v>
      </c>
      <c r="J558" s="18">
        <v>1</v>
      </c>
      <c r="K558" s="14">
        <f t="shared" ca="1" si="53"/>
        <v>0</v>
      </c>
      <c r="M558" s="19" t="str">
        <f t="shared" ca="1" si="51"/>
        <v>INDCDEFFEM-92</v>
      </c>
      <c r="N558" s="23" t="str">
        <f t="shared" ca="1" si="52"/>
        <v>Chemical industry Saving Tech-Electric Motors 9.2y</v>
      </c>
      <c r="O558" s="23" t="s">
        <v>32</v>
      </c>
      <c r="P558" s="23" t="s">
        <v>33</v>
      </c>
      <c r="Q558" s="23"/>
      <c r="R558" s="23"/>
      <c r="S558" s="19" t="s">
        <v>34</v>
      </c>
      <c r="V558" s="16" t="str">
        <f t="shared" ca="1" si="54"/>
        <v>CD</v>
      </c>
      <c r="W558" s="14" t="str">
        <f t="shared" ca="1" si="54"/>
        <v>Chemical industry</v>
      </c>
      <c r="X558" s="3" t="str">
        <f>'EE investment costs'!D607</f>
        <v>EM-92</v>
      </c>
      <c r="Y558" s="3" t="str">
        <f>'EE investment costs'!E607</f>
        <v>Electric Motors</v>
      </c>
      <c r="AC558" s="123">
        <f>'EE investment costs'!C607</f>
        <v>9.1999999999999993</v>
      </c>
      <c r="AD558" s="22"/>
    </row>
    <row r="559" spans="2:30">
      <c r="B559" s="14" t="str">
        <f t="shared" ca="1" si="50"/>
        <v>INDCDEFFTF-92</v>
      </c>
      <c r="C559" s="15" t="str">
        <f t="shared" ca="1" si="55"/>
        <v>ICDTF</v>
      </c>
      <c r="D559" s="16">
        <f>'EE investment costs'!$F$15</f>
        <v>2016</v>
      </c>
      <c r="E559" s="14">
        <f>VLOOKUP(X559,'EE investment costs'!$D$56:$R$656,15,0)</f>
        <v>19.333333333333332</v>
      </c>
      <c r="F559" s="17">
        <f ca="1">INDEX('EE investment costs'!$D$56:$R$656,MATCH(X559,'EE investment costs'!$D$56:$D$656,0),MATCH($V$8,'EE investment costs'!$D$56:$R$56,0))</f>
        <v>1351.8213264260896</v>
      </c>
      <c r="I559" s="18">
        <v>1</v>
      </c>
      <c r="J559" s="18">
        <v>1</v>
      </c>
      <c r="K559" s="14">
        <f t="shared" ca="1" si="53"/>
        <v>0</v>
      </c>
      <c r="M559" s="19" t="str">
        <f t="shared" ca="1" si="51"/>
        <v>INDCDEFFTF-92</v>
      </c>
      <c r="N559" s="23" t="str">
        <f t="shared" ca="1" si="52"/>
        <v>Chemical industry Saving Tech-Haulage Tractors, Trucks, Fishing boats 9.2y</v>
      </c>
      <c r="O559" s="23" t="s">
        <v>32</v>
      </c>
      <c r="P559" s="23" t="s">
        <v>33</v>
      </c>
      <c r="Q559" s="23"/>
      <c r="R559" s="23"/>
      <c r="S559" s="19" t="s">
        <v>34</v>
      </c>
      <c r="V559" s="16" t="str">
        <f t="shared" ca="1" si="54"/>
        <v>CD</v>
      </c>
      <c r="W559" s="14" t="str">
        <f t="shared" ca="1" si="54"/>
        <v>Chemical industry</v>
      </c>
      <c r="X559" s="3" t="str">
        <f>'EE investment costs'!D608</f>
        <v>TF-92</v>
      </c>
      <c r="Y559" s="3" t="str">
        <f>'EE investment costs'!E608</f>
        <v>Haulage Tractors, Trucks, Fishing boats</v>
      </c>
      <c r="AC559" s="123">
        <f>'EE investment costs'!C608</f>
        <v>9.1999999999999993</v>
      </c>
      <c r="AD559" s="22"/>
    </row>
    <row r="560" spans="2:30">
      <c r="B560" s="14" t="str">
        <f t="shared" ca="1" si="50"/>
        <v>INDCDEFFMT-93</v>
      </c>
      <c r="C560" s="15" t="str">
        <f t="shared" ca="1" si="55"/>
        <v>ICDMT</v>
      </c>
      <c r="D560" s="16">
        <f>'EE investment costs'!$F$15</f>
        <v>2016</v>
      </c>
      <c r="E560" s="14">
        <f>VLOOKUP(X560,'EE investment costs'!$D$56:$R$656,15,0)</f>
        <v>6.53</v>
      </c>
      <c r="F560" s="17">
        <f ca="1">INDEX('EE investment costs'!$D$56:$R$656,MATCH(X560,'EE investment costs'!$D$56:$D$656,0),MATCH($V$8,'EE investment costs'!$D$56:$R$56,0))</f>
        <v>1140.7092083706923</v>
      </c>
      <c r="I560" s="18">
        <v>1</v>
      </c>
      <c r="J560" s="18">
        <v>1</v>
      </c>
      <c r="K560" s="14">
        <f t="shared" ca="1" si="53"/>
        <v>1</v>
      </c>
      <c r="M560" s="19" t="str">
        <f t="shared" ca="1" si="51"/>
        <v>INDCDEFFMT-93</v>
      </c>
      <c r="N560" s="23" t="str">
        <f t="shared" ca="1" si="52"/>
        <v>Chemical industry Saving Tech-Heat Medium Temp. up to 150C 9.3y</v>
      </c>
      <c r="O560" s="23" t="s">
        <v>32</v>
      </c>
      <c r="P560" s="23" t="s">
        <v>33</v>
      </c>
      <c r="Q560" s="23"/>
      <c r="R560" s="23"/>
      <c r="S560" s="19" t="s">
        <v>34</v>
      </c>
      <c r="V560" s="16" t="str">
        <f t="shared" ca="1" si="54"/>
        <v>CD</v>
      </c>
      <c r="W560" s="14" t="str">
        <f t="shared" ca="1" si="54"/>
        <v>Chemical industry</v>
      </c>
      <c r="X560" s="3" t="str">
        <f>'EE investment costs'!D609</f>
        <v>MT-93</v>
      </c>
      <c r="Y560" s="3" t="str">
        <f>'EE investment costs'!E609</f>
        <v>Heat Medium Temp. up to 150C</v>
      </c>
      <c r="AC560" s="123">
        <f>'EE investment costs'!C609</f>
        <v>9.3000000000000007</v>
      </c>
      <c r="AD560" s="22"/>
    </row>
    <row r="561" spans="2:30">
      <c r="B561" s="14" t="str">
        <f t="shared" ca="1" si="50"/>
        <v>INDCDEFFHT-93</v>
      </c>
      <c r="C561" s="15" t="str">
        <f t="shared" ca="1" si="55"/>
        <v>ICDHT</v>
      </c>
      <c r="D561" s="16">
        <f>'EE investment costs'!$F$15</f>
        <v>2016</v>
      </c>
      <c r="E561" s="14">
        <f>VLOOKUP(X561,'EE investment costs'!$D$56:$R$656,15,0)</f>
        <v>5.2240000000000002</v>
      </c>
      <c r="F561" s="17">
        <f ca="1">INDEX('EE investment costs'!$D$56:$R$656,MATCH(X561,'EE investment costs'!$D$56:$D$656,0),MATCH($V$8,'EE investment costs'!$D$56:$R$56,0))</f>
        <v>814.18782920313095</v>
      </c>
      <c r="I561" s="18">
        <v>1</v>
      </c>
      <c r="J561" s="18">
        <v>1</v>
      </c>
      <c r="K561" s="14">
        <f t="shared" ca="1" si="53"/>
        <v>4</v>
      </c>
      <c r="M561" s="19" t="str">
        <f t="shared" ca="1" si="51"/>
        <v>INDCDEFFHT-93</v>
      </c>
      <c r="N561" s="23" t="str">
        <f t="shared" ca="1" si="52"/>
        <v>Chemical industry Saving Tech-Heat High Temp. over 150C 9.3y</v>
      </c>
      <c r="O561" s="23" t="s">
        <v>32</v>
      </c>
      <c r="P561" s="23" t="s">
        <v>33</v>
      </c>
      <c r="Q561" s="23"/>
      <c r="R561" s="23"/>
      <c r="S561" s="19" t="s">
        <v>34</v>
      </c>
      <c r="V561" s="16" t="str">
        <f t="shared" ca="1" si="54"/>
        <v>CD</v>
      </c>
      <c r="W561" s="14" t="str">
        <f t="shared" ca="1" si="54"/>
        <v>Chemical industry</v>
      </c>
      <c r="X561" s="3" t="str">
        <f>'EE investment costs'!D610</f>
        <v>HT-93</v>
      </c>
      <c r="Y561" s="3" t="str">
        <f>'EE investment costs'!E610</f>
        <v>Heat High Temp. over 150C</v>
      </c>
      <c r="AC561" s="123">
        <f>'EE investment costs'!C610</f>
        <v>9.3000000000000007</v>
      </c>
      <c r="AD561" s="22"/>
    </row>
    <row r="562" spans="2:30">
      <c r="B562" s="14" t="str">
        <f t="shared" ca="1" si="50"/>
        <v>INDCDEFFRH-93</v>
      </c>
      <c r="C562" s="15" t="str">
        <f t="shared" ca="1" si="55"/>
        <v>ICDRH</v>
      </c>
      <c r="D562" s="16">
        <f>'EE investment costs'!$F$15</f>
        <v>2016</v>
      </c>
      <c r="E562" s="14">
        <f>VLOOKUP(X562,'EE investment costs'!$D$56:$R$656,15,0)</f>
        <v>16.989333333333335</v>
      </c>
      <c r="F562" s="17">
        <f ca="1">INDEX('EE investment costs'!$D$56:$R$656,MATCH(X562,'EE investment costs'!$D$56:$D$656,0),MATCH($V$8,'EE investment costs'!$D$56:$R$56,0))</f>
        <v>2215.9523549903238</v>
      </c>
      <c r="I562" s="18">
        <v>1</v>
      </c>
      <c r="J562" s="18">
        <v>1</v>
      </c>
      <c r="K562" s="14">
        <f t="shared" ca="1" si="53"/>
        <v>0</v>
      </c>
      <c r="M562" s="19" t="str">
        <f t="shared" ca="1" si="51"/>
        <v>INDCDEFFRH-93</v>
      </c>
      <c r="N562" s="23" t="str">
        <f t="shared" ca="1" si="52"/>
        <v>Chemical industry Saving Tech-Heat Room Heat 9.3y</v>
      </c>
      <c r="O562" s="23" t="s">
        <v>32</v>
      </c>
      <c r="P562" s="23" t="s">
        <v>33</v>
      </c>
      <c r="Q562" s="23"/>
      <c r="R562" s="23"/>
      <c r="S562" s="19" t="s">
        <v>34</v>
      </c>
      <c r="V562" s="16" t="str">
        <f t="shared" ca="1" si="54"/>
        <v>CD</v>
      </c>
      <c r="W562" s="14" t="str">
        <f t="shared" ca="1" si="54"/>
        <v>Chemical industry</v>
      </c>
      <c r="X562" s="3" t="str">
        <f>'EE investment costs'!D611</f>
        <v>RH-93</v>
      </c>
      <c r="Y562" s="3" t="str">
        <f>'EE investment costs'!E611</f>
        <v>Heat Room Heat</v>
      </c>
      <c r="AC562" s="123">
        <f>'EE investment costs'!C611</f>
        <v>9.3000000000000007</v>
      </c>
      <c r="AD562" s="22"/>
    </row>
    <row r="563" spans="2:30">
      <c r="B563" s="14" t="str">
        <f t="shared" ca="1" si="50"/>
        <v>INDCDEFFLA-93</v>
      </c>
      <c r="C563" s="15" t="str">
        <f t="shared" ca="1" si="55"/>
        <v>ICDLA</v>
      </c>
      <c r="D563" s="16">
        <f>'EE investment costs'!$F$15</f>
        <v>2016</v>
      </c>
      <c r="E563" s="14">
        <f>VLOOKUP(X563,'EE investment costs'!$D$56:$R$656,15,0)</f>
        <v>4.6007666666666669</v>
      </c>
      <c r="F563" s="17">
        <f ca="1">INDEX('EE investment costs'!$D$56:$R$656,MATCH(X563,'EE investment costs'!$D$56:$D$656,0),MATCH($V$8,'EE investment costs'!$D$56:$R$56,0))</f>
        <v>2388.7365821139811</v>
      </c>
      <c r="I563" s="18">
        <v>1</v>
      </c>
      <c r="J563" s="18">
        <v>1</v>
      </c>
      <c r="K563" s="14">
        <f t="shared" ca="1" si="53"/>
        <v>0</v>
      </c>
      <c r="M563" s="19" t="str">
        <f t="shared" ca="1" si="51"/>
        <v>INDCDEFFLA-93</v>
      </c>
      <c r="N563" s="23" t="str">
        <f t="shared" ca="1" si="52"/>
        <v>Chemical industry Saving Tech-Light 9.3y</v>
      </c>
      <c r="O563" s="23" t="s">
        <v>32</v>
      </c>
      <c r="P563" s="23" t="s">
        <v>33</v>
      </c>
      <c r="Q563" s="23"/>
      <c r="R563" s="23"/>
      <c r="S563" s="19" t="s">
        <v>34</v>
      </c>
      <c r="V563" s="16" t="str">
        <f t="shared" ca="1" si="54"/>
        <v>CD</v>
      </c>
      <c r="W563" s="14" t="str">
        <f t="shared" ca="1" si="54"/>
        <v>Chemical industry</v>
      </c>
      <c r="X563" s="3" t="str">
        <f>'EE investment costs'!D612</f>
        <v>LA-93</v>
      </c>
      <c r="Y563" s="3" t="str">
        <f>'EE investment costs'!E612</f>
        <v>Light</v>
      </c>
      <c r="AC563" s="123">
        <f>'EE investment costs'!C612</f>
        <v>9.3000000000000007</v>
      </c>
      <c r="AD563" s="22"/>
    </row>
    <row r="564" spans="2:30">
      <c r="B564" s="14" t="str">
        <f t="shared" ca="1" si="50"/>
        <v>INDCDEFFEM-93</v>
      </c>
      <c r="C564" s="15" t="str">
        <f t="shared" ca="1" si="55"/>
        <v>ICDEM</v>
      </c>
      <c r="D564" s="16">
        <f>'EE investment costs'!$F$15</f>
        <v>2016</v>
      </c>
      <c r="E564" s="14">
        <f>VLOOKUP(X564,'EE investment costs'!$D$56:$R$656,15,0)</f>
        <v>4.8308049999999998</v>
      </c>
      <c r="F564" s="17">
        <f ca="1">INDEX('EE investment costs'!$D$56:$R$656,MATCH(X564,'EE investment costs'!$D$56:$D$656,0),MATCH($V$8,'EE investment costs'!$D$56:$R$56,0))</f>
        <v>2774.5827587254448</v>
      </c>
      <c r="I564" s="18">
        <v>1</v>
      </c>
      <c r="J564" s="18">
        <v>1</v>
      </c>
      <c r="K564" s="14">
        <f t="shared" ca="1" si="53"/>
        <v>0</v>
      </c>
      <c r="M564" s="19" t="str">
        <f t="shared" ca="1" si="51"/>
        <v>INDCDEFFEM-93</v>
      </c>
      <c r="N564" s="23" t="str">
        <f t="shared" ca="1" si="52"/>
        <v>Chemical industry Saving Tech-Electric Motors 9.3y</v>
      </c>
      <c r="O564" s="23" t="s">
        <v>32</v>
      </c>
      <c r="P564" s="23" t="s">
        <v>33</v>
      </c>
      <c r="Q564" s="23"/>
      <c r="R564" s="23"/>
      <c r="S564" s="19" t="s">
        <v>34</v>
      </c>
      <c r="V564" s="16" t="str">
        <f t="shared" ca="1" si="54"/>
        <v>CD</v>
      </c>
      <c r="W564" s="14" t="str">
        <f t="shared" ca="1" si="54"/>
        <v>Chemical industry</v>
      </c>
      <c r="X564" s="3" t="str">
        <f>'EE investment costs'!D613</f>
        <v>EM-93</v>
      </c>
      <c r="Y564" s="3" t="str">
        <f>'EE investment costs'!E613</f>
        <v>Electric Motors</v>
      </c>
      <c r="AC564" s="123">
        <f>'EE investment costs'!C613</f>
        <v>9.3000000000000007</v>
      </c>
      <c r="AD564" s="22"/>
    </row>
    <row r="565" spans="2:30">
      <c r="B565" s="14" t="str">
        <f t="shared" ca="1" si="50"/>
        <v>INDCDEFFTF-93</v>
      </c>
      <c r="C565" s="15" t="str">
        <f t="shared" ca="1" si="55"/>
        <v>ICDTF</v>
      </c>
      <c r="D565" s="16">
        <f>'EE investment costs'!$F$15</f>
        <v>2016</v>
      </c>
      <c r="E565" s="14">
        <f>VLOOKUP(X565,'EE investment costs'!$D$56:$R$656,15,0)</f>
        <v>19.416666666666668</v>
      </c>
      <c r="F565" s="17">
        <f ca="1">INDEX('EE investment costs'!$D$56:$R$656,MATCH(X565,'EE investment costs'!$D$56:$D$656,0),MATCH($V$8,'EE investment costs'!$D$56:$R$56,0))</f>
        <v>1366.5150364959388</v>
      </c>
      <c r="I565" s="18">
        <v>1</v>
      </c>
      <c r="J565" s="18">
        <v>1</v>
      </c>
      <c r="K565" s="14">
        <f t="shared" ca="1" si="53"/>
        <v>0</v>
      </c>
      <c r="M565" s="19" t="str">
        <f t="shared" ca="1" si="51"/>
        <v>INDCDEFFTF-93</v>
      </c>
      <c r="N565" s="23" t="str">
        <f t="shared" ca="1" si="52"/>
        <v>Chemical industry Saving Tech-Haulage Tractors, Trucks, Fishing boats 9.3y</v>
      </c>
      <c r="O565" s="23" t="s">
        <v>32</v>
      </c>
      <c r="P565" s="23" t="s">
        <v>33</v>
      </c>
      <c r="Q565" s="23"/>
      <c r="R565" s="23"/>
      <c r="S565" s="19" t="s">
        <v>34</v>
      </c>
      <c r="V565" s="16" t="str">
        <f t="shared" ca="1" si="54"/>
        <v>CD</v>
      </c>
      <c r="W565" s="14" t="str">
        <f t="shared" ca="1" si="54"/>
        <v>Chemical industry</v>
      </c>
      <c r="X565" s="3" t="str">
        <f>'EE investment costs'!D614</f>
        <v>TF-93</v>
      </c>
      <c r="Y565" s="3" t="str">
        <f>'EE investment costs'!E614</f>
        <v>Haulage Tractors, Trucks, Fishing boats</v>
      </c>
      <c r="AC565" s="123">
        <f>'EE investment costs'!C614</f>
        <v>9.3000000000000007</v>
      </c>
      <c r="AD565" s="22"/>
    </row>
    <row r="566" spans="2:30">
      <c r="B566" s="14" t="str">
        <f t="shared" ca="1" si="50"/>
        <v>INDCDEFFMT-94</v>
      </c>
      <c r="C566" s="15" t="str">
        <f t="shared" ca="1" si="55"/>
        <v>ICDMT</v>
      </c>
      <c r="D566" s="16">
        <f>'EE investment costs'!$F$15</f>
        <v>2016</v>
      </c>
      <c r="E566" s="14">
        <f>VLOOKUP(X566,'EE investment costs'!$D$56:$R$656,15,0)</f>
        <v>6.54</v>
      </c>
      <c r="F566" s="17">
        <f ca="1">INDEX('EE investment costs'!$D$56:$R$656,MATCH(X566,'EE investment costs'!$D$56:$D$656,0),MATCH($V$8,'EE investment costs'!$D$56:$R$56,0))</f>
        <v>1151.0452928657035</v>
      </c>
      <c r="I566" s="18">
        <v>1</v>
      </c>
      <c r="J566" s="18">
        <v>1</v>
      </c>
      <c r="K566" s="14">
        <f t="shared" ca="1" si="53"/>
        <v>1</v>
      </c>
      <c r="M566" s="19" t="str">
        <f t="shared" ca="1" si="51"/>
        <v>INDCDEFFMT-94</v>
      </c>
      <c r="N566" s="23" t="str">
        <f t="shared" ca="1" si="52"/>
        <v>Chemical industry Saving Tech-Heat Medium Temp. up to 150C 9.4y</v>
      </c>
      <c r="O566" s="23" t="s">
        <v>32</v>
      </c>
      <c r="P566" s="23" t="s">
        <v>33</v>
      </c>
      <c r="Q566" s="23"/>
      <c r="R566" s="23"/>
      <c r="S566" s="19" t="s">
        <v>34</v>
      </c>
      <c r="V566" s="16" t="str">
        <f t="shared" ca="1" si="54"/>
        <v>CD</v>
      </c>
      <c r="W566" s="14" t="str">
        <f t="shared" ca="1" si="54"/>
        <v>Chemical industry</v>
      </c>
      <c r="X566" s="3" t="str">
        <f>'EE investment costs'!D615</f>
        <v>MT-94</v>
      </c>
      <c r="Y566" s="3" t="str">
        <f>'EE investment costs'!E615</f>
        <v>Heat Medium Temp. up to 150C</v>
      </c>
      <c r="AC566" s="123">
        <f>'EE investment costs'!C615</f>
        <v>9.4</v>
      </c>
      <c r="AD566" s="22"/>
    </row>
    <row r="567" spans="2:30">
      <c r="B567" s="14" t="str">
        <f t="shared" ca="1" si="50"/>
        <v>INDCDEFFHT-94</v>
      </c>
      <c r="C567" s="15" t="str">
        <f t="shared" ca="1" si="55"/>
        <v>ICDHT</v>
      </c>
      <c r="D567" s="16">
        <f>'EE investment costs'!$F$15</f>
        <v>2016</v>
      </c>
      <c r="E567" s="14">
        <f>VLOOKUP(X567,'EE investment costs'!$D$56:$R$656,15,0)</f>
        <v>5.2320000000000002</v>
      </c>
      <c r="F567" s="17">
        <f ca="1">INDEX('EE investment costs'!$D$56:$R$656,MATCH(X567,'EE investment costs'!$D$56:$D$656,0),MATCH($V$8,'EE investment costs'!$D$56:$R$56,0))</f>
        <v>820.57219022377444</v>
      </c>
      <c r="I567" s="18">
        <v>1</v>
      </c>
      <c r="J567" s="18">
        <v>1</v>
      </c>
      <c r="K567" s="14">
        <f t="shared" ca="1" si="53"/>
        <v>4</v>
      </c>
      <c r="M567" s="19" t="str">
        <f t="shared" ca="1" si="51"/>
        <v>INDCDEFFHT-94</v>
      </c>
      <c r="N567" s="23" t="str">
        <f t="shared" ca="1" si="52"/>
        <v>Chemical industry Saving Tech-Heat High Temp. over 150C 9.4y</v>
      </c>
      <c r="O567" s="23" t="s">
        <v>32</v>
      </c>
      <c r="P567" s="23" t="s">
        <v>33</v>
      </c>
      <c r="Q567" s="23"/>
      <c r="R567" s="23"/>
      <c r="S567" s="19" t="s">
        <v>34</v>
      </c>
      <c r="V567" s="16" t="str">
        <f t="shared" ca="1" si="54"/>
        <v>CD</v>
      </c>
      <c r="W567" s="14" t="str">
        <f t="shared" ca="1" si="54"/>
        <v>Chemical industry</v>
      </c>
      <c r="X567" s="3" t="str">
        <f>'EE investment costs'!D616</f>
        <v>HT-94</v>
      </c>
      <c r="Y567" s="3" t="str">
        <f>'EE investment costs'!E616</f>
        <v>Heat High Temp. over 150C</v>
      </c>
      <c r="AC567" s="123">
        <f>'EE investment costs'!C616</f>
        <v>9.4</v>
      </c>
      <c r="AD567" s="22"/>
    </row>
    <row r="568" spans="2:30">
      <c r="B568" s="14" t="str">
        <f t="shared" ca="1" si="50"/>
        <v>INDCDEFFRH-94</v>
      </c>
      <c r="C568" s="15" t="str">
        <f t="shared" ca="1" si="55"/>
        <v>ICDRH</v>
      </c>
      <c r="D568" s="16">
        <f>'EE investment costs'!$F$15</f>
        <v>2016</v>
      </c>
      <c r="E568" s="14">
        <f>VLOOKUP(X568,'EE investment costs'!$D$56:$R$656,15,0)</f>
        <v>17.008000000000003</v>
      </c>
      <c r="F568" s="17">
        <f ca="1">INDEX('EE investment costs'!$D$56:$R$656,MATCH(X568,'EE investment costs'!$D$56:$D$656,0),MATCH($V$8,'EE investment costs'!$D$56:$R$56,0))</f>
        <v>2254.1584300763639</v>
      </c>
      <c r="I568" s="18">
        <v>1</v>
      </c>
      <c r="J568" s="18">
        <v>1</v>
      </c>
      <c r="K568" s="14">
        <f t="shared" ca="1" si="53"/>
        <v>0</v>
      </c>
      <c r="M568" s="19" t="str">
        <f t="shared" ca="1" si="51"/>
        <v>INDCDEFFRH-94</v>
      </c>
      <c r="N568" s="23" t="str">
        <f t="shared" ca="1" si="52"/>
        <v>Chemical industry Saving Tech-Heat Room Heat 9.4y</v>
      </c>
      <c r="O568" s="23" t="s">
        <v>32</v>
      </c>
      <c r="P568" s="23" t="s">
        <v>33</v>
      </c>
      <c r="Q568" s="23"/>
      <c r="R568" s="23"/>
      <c r="S568" s="19" t="s">
        <v>34</v>
      </c>
      <c r="V568" s="16" t="str">
        <f t="shared" ca="1" si="54"/>
        <v>CD</v>
      </c>
      <c r="W568" s="14" t="str">
        <f t="shared" ca="1" si="54"/>
        <v>Chemical industry</v>
      </c>
      <c r="X568" s="3" t="str">
        <f>'EE investment costs'!D617</f>
        <v>RH-94</v>
      </c>
      <c r="Y568" s="3" t="str">
        <f>'EE investment costs'!E617</f>
        <v>Heat Room Heat</v>
      </c>
      <c r="AC568" s="123">
        <f>'EE investment costs'!C617</f>
        <v>9.4</v>
      </c>
      <c r="AD568" s="22"/>
    </row>
    <row r="569" spans="2:30">
      <c r="B569" s="14" t="str">
        <f t="shared" ca="1" si="50"/>
        <v>INDCDEFFLA-94</v>
      </c>
      <c r="C569" s="15" t="str">
        <f t="shared" ca="1" si="55"/>
        <v>ICDLA</v>
      </c>
      <c r="D569" s="16">
        <f>'EE investment costs'!$F$15</f>
        <v>2016</v>
      </c>
      <c r="E569" s="14">
        <f>VLOOKUP(X569,'EE investment costs'!$D$56:$R$656,15,0)</f>
        <v>4.6138000000000003</v>
      </c>
      <c r="F569" s="17">
        <f ca="1">INDEX('EE investment costs'!$D$56:$R$656,MATCH(X569,'EE investment costs'!$D$56:$D$656,0),MATCH($V$8,'EE investment costs'!$D$56:$R$56,0))</f>
        <v>2404.1232054078373</v>
      </c>
      <c r="I569" s="18">
        <v>1</v>
      </c>
      <c r="J569" s="18">
        <v>1</v>
      </c>
      <c r="K569" s="14">
        <f t="shared" ca="1" si="53"/>
        <v>0</v>
      </c>
      <c r="M569" s="19" t="str">
        <f t="shared" ca="1" si="51"/>
        <v>INDCDEFFLA-94</v>
      </c>
      <c r="N569" s="23" t="str">
        <f t="shared" ca="1" si="52"/>
        <v>Chemical industry Saving Tech-Light 9.4y</v>
      </c>
      <c r="O569" s="23" t="s">
        <v>32</v>
      </c>
      <c r="P569" s="23" t="s">
        <v>33</v>
      </c>
      <c r="Q569" s="23"/>
      <c r="R569" s="23"/>
      <c r="S569" s="19" t="s">
        <v>34</v>
      </c>
      <c r="V569" s="16" t="str">
        <f t="shared" ca="1" si="54"/>
        <v>CD</v>
      </c>
      <c r="W569" s="14" t="str">
        <f t="shared" ca="1" si="54"/>
        <v>Chemical industry</v>
      </c>
      <c r="X569" s="3" t="str">
        <f>'EE investment costs'!D618</f>
        <v>LA-94</v>
      </c>
      <c r="Y569" s="3" t="str">
        <f>'EE investment costs'!E618</f>
        <v>Light</v>
      </c>
      <c r="AC569" s="123">
        <f>'EE investment costs'!C618</f>
        <v>9.4</v>
      </c>
      <c r="AD569" s="22"/>
    </row>
    <row r="570" spans="2:30">
      <c r="B570" s="14" t="str">
        <f t="shared" ca="1" si="50"/>
        <v>INDCDEFFEM-94</v>
      </c>
      <c r="C570" s="15" t="str">
        <f t="shared" ca="1" si="55"/>
        <v>ICDEM</v>
      </c>
      <c r="D570" s="16">
        <f>'EE investment costs'!$F$15</f>
        <v>2016</v>
      </c>
      <c r="E570" s="14">
        <f>VLOOKUP(X570,'EE investment costs'!$D$56:$R$656,15,0)</f>
        <v>4.8444899999999995</v>
      </c>
      <c r="F570" s="17">
        <f ca="1">INDEX('EE investment costs'!$D$56:$R$656,MATCH(X570,'EE investment costs'!$D$56:$D$656,0),MATCH($V$8,'EE investment costs'!$D$56:$R$56,0))</f>
        <v>2797.4824130575271</v>
      </c>
      <c r="I570" s="18">
        <v>1</v>
      </c>
      <c r="J570" s="18">
        <v>1</v>
      </c>
      <c r="K570" s="14">
        <f t="shared" ca="1" si="53"/>
        <v>0</v>
      </c>
      <c r="M570" s="19" t="str">
        <f t="shared" ca="1" si="51"/>
        <v>INDCDEFFEM-94</v>
      </c>
      <c r="N570" s="23" t="str">
        <f t="shared" ca="1" si="52"/>
        <v>Chemical industry Saving Tech-Electric Motors 9.4y</v>
      </c>
      <c r="O570" s="23" t="s">
        <v>32</v>
      </c>
      <c r="P570" s="23" t="s">
        <v>33</v>
      </c>
      <c r="Q570" s="23"/>
      <c r="R570" s="23"/>
      <c r="S570" s="19" t="s">
        <v>34</v>
      </c>
      <c r="V570" s="16" t="str">
        <f t="shared" ca="1" si="54"/>
        <v>CD</v>
      </c>
      <c r="W570" s="14" t="str">
        <f t="shared" ca="1" si="54"/>
        <v>Chemical industry</v>
      </c>
      <c r="X570" s="3" t="str">
        <f>'EE investment costs'!D619</f>
        <v>EM-94</v>
      </c>
      <c r="Y570" s="3" t="str">
        <f>'EE investment costs'!E619</f>
        <v>Electric Motors</v>
      </c>
      <c r="AC570" s="123">
        <f>'EE investment costs'!C619</f>
        <v>9.4</v>
      </c>
      <c r="AD570" s="22"/>
    </row>
    <row r="571" spans="2:30">
      <c r="B571" s="14" t="str">
        <f t="shared" ca="1" si="50"/>
        <v>INDCDEFFTF-94</v>
      </c>
      <c r="C571" s="15" t="str">
        <f t="shared" ca="1" si="55"/>
        <v>ICDTF</v>
      </c>
      <c r="D571" s="16">
        <f>'EE investment costs'!$F$15</f>
        <v>2016</v>
      </c>
      <c r="E571" s="14">
        <f>VLOOKUP(X571,'EE investment costs'!$D$56:$R$656,15,0)</f>
        <v>19.5</v>
      </c>
      <c r="F571" s="17">
        <f ca="1">INDEX('EE investment costs'!$D$56:$R$656,MATCH(X571,'EE investment costs'!$D$56:$D$656,0),MATCH($V$8,'EE investment costs'!$D$56:$R$56,0))</f>
        <v>1381.2087465657874</v>
      </c>
      <c r="I571" s="18">
        <v>1</v>
      </c>
      <c r="J571" s="18">
        <v>1</v>
      </c>
      <c r="K571" s="14">
        <f t="shared" ca="1" si="53"/>
        <v>0</v>
      </c>
      <c r="M571" s="19" t="str">
        <f t="shared" ca="1" si="51"/>
        <v>INDCDEFFTF-94</v>
      </c>
      <c r="N571" s="23" t="str">
        <f t="shared" ca="1" si="52"/>
        <v>Chemical industry Saving Tech-Haulage Tractors, Trucks, Fishing boats 9.4y</v>
      </c>
      <c r="O571" s="23" t="s">
        <v>32</v>
      </c>
      <c r="P571" s="23" t="s">
        <v>33</v>
      </c>
      <c r="Q571" s="23"/>
      <c r="R571" s="23"/>
      <c r="S571" s="19" t="s">
        <v>34</v>
      </c>
      <c r="V571" s="16" t="str">
        <f t="shared" ca="1" si="54"/>
        <v>CD</v>
      </c>
      <c r="W571" s="14" t="str">
        <f t="shared" ca="1" si="54"/>
        <v>Chemical industry</v>
      </c>
      <c r="X571" s="3" t="str">
        <f>'EE investment costs'!D620</f>
        <v>TF-94</v>
      </c>
      <c r="Y571" s="3" t="str">
        <f>'EE investment costs'!E620</f>
        <v>Haulage Tractors, Trucks, Fishing boats</v>
      </c>
      <c r="AC571" s="123">
        <f>'EE investment costs'!C620</f>
        <v>9.4</v>
      </c>
      <c r="AD571" s="22"/>
    </row>
    <row r="572" spans="2:30">
      <c r="B572" s="14" t="str">
        <f t="shared" ca="1" si="50"/>
        <v>INDCDEFFMT-95</v>
      </c>
      <c r="C572" s="15" t="str">
        <f t="shared" ca="1" si="55"/>
        <v>ICDMT</v>
      </c>
      <c r="D572" s="16">
        <f>'EE investment costs'!$F$15</f>
        <v>2016</v>
      </c>
      <c r="E572" s="14">
        <f>VLOOKUP(X572,'EE investment costs'!$D$56:$R$656,15,0)</f>
        <v>6.5500000000000007</v>
      </c>
      <c r="F572" s="17">
        <f ca="1">INDEX('EE investment costs'!$D$56:$R$656,MATCH(X572,'EE investment costs'!$D$56:$D$656,0),MATCH($V$8,'EE investment costs'!$D$56:$R$56,0))</f>
        <v>1161.3813773607151</v>
      </c>
      <c r="I572" s="18">
        <v>1</v>
      </c>
      <c r="J572" s="18">
        <v>1</v>
      </c>
      <c r="K572" s="14">
        <f t="shared" ca="1" si="53"/>
        <v>1</v>
      </c>
      <c r="M572" s="19" t="str">
        <f t="shared" ca="1" si="51"/>
        <v>INDCDEFFMT-95</v>
      </c>
      <c r="N572" s="23" t="str">
        <f t="shared" ca="1" si="52"/>
        <v>Chemical industry Saving Tech-Heat Medium Temp. up to 150C 9.5y</v>
      </c>
      <c r="O572" s="23" t="s">
        <v>32</v>
      </c>
      <c r="P572" s="23" t="s">
        <v>33</v>
      </c>
      <c r="Q572" s="23"/>
      <c r="R572" s="23"/>
      <c r="S572" s="19" t="s">
        <v>34</v>
      </c>
      <c r="V572" s="16" t="str">
        <f t="shared" ca="1" si="54"/>
        <v>CD</v>
      </c>
      <c r="W572" s="14" t="str">
        <f t="shared" ca="1" si="54"/>
        <v>Chemical industry</v>
      </c>
      <c r="X572" s="3" t="str">
        <f>'EE investment costs'!D621</f>
        <v>MT-95</v>
      </c>
      <c r="Y572" s="3" t="str">
        <f>'EE investment costs'!E621</f>
        <v>Heat Medium Temp. up to 150C</v>
      </c>
      <c r="AC572" s="123">
        <f>'EE investment costs'!C621</f>
        <v>9.5</v>
      </c>
      <c r="AD572" s="22"/>
    </row>
    <row r="573" spans="2:30">
      <c r="B573" s="14" t="str">
        <f t="shared" ca="1" si="50"/>
        <v>INDCDEFFHT-95</v>
      </c>
      <c r="C573" s="15" t="str">
        <f t="shared" ca="1" si="55"/>
        <v>ICDHT</v>
      </c>
      <c r="D573" s="16">
        <f>'EE investment costs'!$F$15</f>
        <v>2016</v>
      </c>
      <c r="E573" s="14">
        <f>VLOOKUP(X573,'EE investment costs'!$D$56:$R$656,15,0)</f>
        <v>5.24</v>
      </c>
      <c r="F573" s="17">
        <f ca="1">INDEX('EE investment costs'!$D$56:$R$656,MATCH(X573,'EE investment costs'!$D$56:$D$656,0),MATCH($V$8,'EE investment costs'!$D$56:$R$56,0))</f>
        <v>826.95655124441794</v>
      </c>
      <c r="I573" s="18">
        <v>1</v>
      </c>
      <c r="J573" s="18">
        <v>1</v>
      </c>
      <c r="K573" s="14">
        <f t="shared" ca="1" si="53"/>
        <v>4</v>
      </c>
      <c r="M573" s="19" t="str">
        <f t="shared" ca="1" si="51"/>
        <v>INDCDEFFHT-95</v>
      </c>
      <c r="N573" s="23" t="str">
        <f t="shared" ca="1" si="52"/>
        <v>Chemical industry Saving Tech-Heat High Temp. over 150C 9.5y</v>
      </c>
      <c r="O573" s="23" t="s">
        <v>32</v>
      </c>
      <c r="P573" s="23" t="s">
        <v>33</v>
      </c>
      <c r="Q573" s="23"/>
      <c r="R573" s="23"/>
      <c r="S573" s="19" t="s">
        <v>34</v>
      </c>
      <c r="V573" s="16" t="str">
        <f t="shared" ca="1" si="54"/>
        <v>CD</v>
      </c>
      <c r="W573" s="14" t="str">
        <f t="shared" ca="1" si="54"/>
        <v>Chemical industry</v>
      </c>
      <c r="X573" s="3" t="str">
        <f>'EE investment costs'!D622</f>
        <v>HT-95</v>
      </c>
      <c r="Y573" s="3" t="str">
        <f>'EE investment costs'!E622</f>
        <v>Heat High Temp. over 150C</v>
      </c>
      <c r="AC573" s="123">
        <f>'EE investment costs'!C622</f>
        <v>9.5</v>
      </c>
      <c r="AD573" s="22"/>
    </row>
    <row r="574" spans="2:30">
      <c r="B574" s="14" t="str">
        <f t="shared" ca="1" si="50"/>
        <v>INDCDEFFRH-95</v>
      </c>
      <c r="C574" s="15" t="str">
        <f t="shared" ca="1" si="55"/>
        <v>ICDRH</v>
      </c>
      <c r="D574" s="16">
        <f>'EE investment costs'!$F$15</f>
        <v>2016</v>
      </c>
      <c r="E574" s="14">
        <f>VLOOKUP(X574,'EE investment costs'!$D$56:$R$656,15,0)</f>
        <v>17.026666666666671</v>
      </c>
      <c r="F574" s="17">
        <f ca="1">INDEX('EE investment costs'!$D$56:$R$656,MATCH(X574,'EE investment costs'!$D$56:$D$656,0),MATCH($V$8,'EE investment costs'!$D$56:$R$56,0))</f>
        <v>2292.3645051624039</v>
      </c>
      <c r="I574" s="18">
        <v>1</v>
      </c>
      <c r="J574" s="18">
        <v>1</v>
      </c>
      <c r="K574" s="14">
        <f t="shared" ca="1" si="53"/>
        <v>0</v>
      </c>
      <c r="M574" s="19" t="str">
        <f t="shared" ca="1" si="51"/>
        <v>INDCDEFFRH-95</v>
      </c>
      <c r="N574" s="23" t="str">
        <f t="shared" ca="1" si="52"/>
        <v>Chemical industry Saving Tech-Heat Room Heat 9.5y</v>
      </c>
      <c r="O574" s="23" t="s">
        <v>32</v>
      </c>
      <c r="P574" s="23" t="s">
        <v>33</v>
      </c>
      <c r="Q574" s="23"/>
      <c r="R574" s="23"/>
      <c r="S574" s="19" t="s">
        <v>34</v>
      </c>
      <c r="V574" s="16" t="str">
        <f t="shared" ca="1" si="54"/>
        <v>CD</v>
      </c>
      <c r="W574" s="14" t="str">
        <f t="shared" ca="1" si="54"/>
        <v>Chemical industry</v>
      </c>
      <c r="X574" s="3" t="str">
        <f>'EE investment costs'!D623</f>
        <v>RH-95</v>
      </c>
      <c r="Y574" s="3" t="str">
        <f>'EE investment costs'!E623</f>
        <v>Heat Room Heat</v>
      </c>
      <c r="AC574" s="123">
        <f>'EE investment costs'!C623</f>
        <v>9.5</v>
      </c>
      <c r="AD574" s="22"/>
    </row>
    <row r="575" spans="2:30">
      <c r="B575" s="14" t="str">
        <f t="shared" ca="1" si="50"/>
        <v>INDCDEFFLA-95</v>
      </c>
      <c r="C575" s="15" t="str">
        <f t="shared" ca="1" si="55"/>
        <v>ICDLA</v>
      </c>
      <c r="D575" s="16">
        <f>'EE investment costs'!$F$15</f>
        <v>2016</v>
      </c>
      <c r="E575" s="14">
        <f>VLOOKUP(X575,'EE investment costs'!$D$56:$R$656,15,0)</f>
        <v>4.6268333333333338</v>
      </c>
      <c r="F575" s="17">
        <f ca="1">INDEX('EE investment costs'!$D$56:$R$656,MATCH(X575,'EE investment costs'!$D$56:$D$656,0),MATCH($V$8,'EE investment costs'!$D$56:$R$56,0))</f>
        <v>2419.5098287016936</v>
      </c>
      <c r="I575" s="18">
        <v>1</v>
      </c>
      <c r="J575" s="18">
        <v>1</v>
      </c>
      <c r="K575" s="14">
        <f t="shared" ca="1" si="53"/>
        <v>0</v>
      </c>
      <c r="M575" s="19" t="str">
        <f t="shared" ca="1" si="51"/>
        <v>INDCDEFFLA-95</v>
      </c>
      <c r="N575" s="23" t="str">
        <f t="shared" ca="1" si="52"/>
        <v>Chemical industry Saving Tech-Light 9.5y</v>
      </c>
      <c r="O575" s="23" t="s">
        <v>32</v>
      </c>
      <c r="P575" s="23" t="s">
        <v>33</v>
      </c>
      <c r="Q575" s="23"/>
      <c r="R575" s="23"/>
      <c r="S575" s="19" t="s">
        <v>34</v>
      </c>
      <c r="V575" s="16" t="str">
        <f t="shared" ca="1" si="54"/>
        <v>CD</v>
      </c>
      <c r="W575" s="14" t="str">
        <f t="shared" ca="1" si="54"/>
        <v>Chemical industry</v>
      </c>
      <c r="X575" s="3" t="str">
        <f>'EE investment costs'!D624</f>
        <v>LA-95</v>
      </c>
      <c r="Y575" s="3" t="str">
        <f>'EE investment costs'!E624</f>
        <v>Light</v>
      </c>
      <c r="AC575" s="123">
        <f>'EE investment costs'!C624</f>
        <v>9.5</v>
      </c>
      <c r="AD575" s="22"/>
    </row>
    <row r="576" spans="2:30">
      <c r="B576" s="14" t="str">
        <f t="shared" ca="1" si="50"/>
        <v>INDCDEFFEM-95</v>
      </c>
      <c r="C576" s="15" t="str">
        <f t="shared" ca="1" si="55"/>
        <v>ICDEM</v>
      </c>
      <c r="D576" s="16">
        <f>'EE investment costs'!$F$15</f>
        <v>2016</v>
      </c>
      <c r="E576" s="14">
        <f>VLOOKUP(X576,'EE investment costs'!$D$56:$R$656,15,0)</f>
        <v>4.8581749999999992</v>
      </c>
      <c r="F576" s="17">
        <f ca="1">INDEX('EE investment costs'!$D$56:$R$656,MATCH(X576,'EE investment costs'!$D$56:$D$656,0),MATCH($V$8,'EE investment costs'!$D$56:$R$56,0))</f>
        <v>2820.3820673896089</v>
      </c>
      <c r="I576" s="18">
        <v>1</v>
      </c>
      <c r="J576" s="18">
        <v>1</v>
      </c>
      <c r="K576" s="14">
        <f t="shared" ca="1" si="53"/>
        <v>0</v>
      </c>
      <c r="M576" s="19" t="str">
        <f t="shared" ca="1" si="51"/>
        <v>INDCDEFFEM-95</v>
      </c>
      <c r="N576" s="23" t="str">
        <f t="shared" ca="1" si="52"/>
        <v>Chemical industry Saving Tech-Electric Motors 9.5y</v>
      </c>
      <c r="O576" s="23" t="s">
        <v>32</v>
      </c>
      <c r="P576" s="23" t="s">
        <v>33</v>
      </c>
      <c r="Q576" s="23"/>
      <c r="R576" s="23"/>
      <c r="S576" s="19" t="s">
        <v>34</v>
      </c>
      <c r="V576" s="16" t="str">
        <f t="shared" ca="1" si="54"/>
        <v>CD</v>
      </c>
      <c r="W576" s="14" t="str">
        <f t="shared" ca="1" si="54"/>
        <v>Chemical industry</v>
      </c>
      <c r="X576" s="3" t="str">
        <f>'EE investment costs'!D625</f>
        <v>EM-95</v>
      </c>
      <c r="Y576" s="3" t="str">
        <f>'EE investment costs'!E625</f>
        <v>Electric Motors</v>
      </c>
      <c r="AC576" s="123">
        <f>'EE investment costs'!C625</f>
        <v>9.5</v>
      </c>
      <c r="AD576" s="22"/>
    </row>
    <row r="577" spans="2:30">
      <c r="B577" s="14" t="str">
        <f t="shared" ca="1" si="50"/>
        <v>INDCDEFFTF-95</v>
      </c>
      <c r="C577" s="15" t="str">
        <f t="shared" ca="1" si="55"/>
        <v>ICDTF</v>
      </c>
      <c r="D577" s="16">
        <f>'EE investment costs'!$F$15</f>
        <v>2016</v>
      </c>
      <c r="E577" s="14">
        <f>VLOOKUP(X577,'EE investment costs'!$D$56:$R$656,15,0)</f>
        <v>19.583333333333332</v>
      </c>
      <c r="F577" s="17">
        <f ca="1">INDEX('EE investment costs'!$D$56:$R$656,MATCH(X577,'EE investment costs'!$D$56:$D$656,0),MATCH($V$8,'EE investment costs'!$D$56:$R$56,0))</f>
        <v>1395.9024566356361</v>
      </c>
      <c r="I577" s="18">
        <v>1</v>
      </c>
      <c r="J577" s="18">
        <v>1</v>
      </c>
      <c r="K577" s="14">
        <f t="shared" ca="1" si="53"/>
        <v>0</v>
      </c>
      <c r="M577" s="19" t="str">
        <f t="shared" ca="1" si="51"/>
        <v>INDCDEFFTF-95</v>
      </c>
      <c r="N577" s="23" t="str">
        <f t="shared" ca="1" si="52"/>
        <v>Chemical industry Saving Tech-Haulage Tractors, Trucks, Fishing boats 9.5y</v>
      </c>
      <c r="O577" s="23" t="s">
        <v>32</v>
      </c>
      <c r="P577" s="23" t="s">
        <v>33</v>
      </c>
      <c r="Q577" s="23"/>
      <c r="R577" s="23"/>
      <c r="S577" s="19" t="s">
        <v>34</v>
      </c>
      <c r="V577" s="16" t="str">
        <f t="shared" ca="1" si="54"/>
        <v>CD</v>
      </c>
      <c r="W577" s="14" t="str">
        <f t="shared" ca="1" si="54"/>
        <v>Chemical industry</v>
      </c>
      <c r="X577" s="3" t="str">
        <f>'EE investment costs'!D626</f>
        <v>TF-95</v>
      </c>
      <c r="Y577" s="3" t="str">
        <f>'EE investment costs'!E626</f>
        <v>Haulage Tractors, Trucks, Fishing boats</v>
      </c>
      <c r="AC577" s="123">
        <f>'EE investment costs'!C626</f>
        <v>9.5</v>
      </c>
      <c r="AD577" s="22"/>
    </row>
    <row r="578" spans="2:30">
      <c r="B578" s="14" t="str">
        <f t="shared" ca="1" si="50"/>
        <v>INDCDEFFMT-96</v>
      </c>
      <c r="C578" s="15" t="str">
        <f t="shared" ca="1" si="55"/>
        <v>ICDMT</v>
      </c>
      <c r="D578" s="16">
        <f>'EE investment costs'!$F$15</f>
        <v>2016</v>
      </c>
      <c r="E578" s="14">
        <f>VLOOKUP(X578,'EE investment costs'!$D$56:$R$656,15,0)</f>
        <v>6.5600000000000005</v>
      </c>
      <c r="F578" s="17">
        <f ca="1">INDEX('EE investment costs'!$D$56:$R$656,MATCH(X578,'EE investment costs'!$D$56:$D$656,0),MATCH($V$8,'EE investment costs'!$D$56:$R$56,0))</f>
        <v>1171.7174618557267</v>
      </c>
      <c r="I578" s="18">
        <v>1</v>
      </c>
      <c r="J578" s="18">
        <v>1</v>
      </c>
      <c r="K578" s="14">
        <f t="shared" ca="1" si="53"/>
        <v>1</v>
      </c>
      <c r="M578" s="19" t="str">
        <f t="shared" ca="1" si="51"/>
        <v>INDCDEFFMT-96</v>
      </c>
      <c r="N578" s="23" t="str">
        <f t="shared" ca="1" si="52"/>
        <v>Chemical industry Saving Tech-Heat Medium Temp. up to 150C 9.6y</v>
      </c>
      <c r="O578" s="23" t="s">
        <v>32</v>
      </c>
      <c r="P578" s="23" t="s">
        <v>33</v>
      </c>
      <c r="Q578" s="23"/>
      <c r="R578" s="23"/>
      <c r="S578" s="19" t="s">
        <v>34</v>
      </c>
      <c r="V578" s="16" t="str">
        <f t="shared" ca="1" si="54"/>
        <v>CD</v>
      </c>
      <c r="W578" s="14" t="str">
        <f t="shared" ca="1" si="54"/>
        <v>Chemical industry</v>
      </c>
      <c r="X578" s="3" t="str">
        <f>'EE investment costs'!D627</f>
        <v>MT-96</v>
      </c>
      <c r="Y578" s="3" t="str">
        <f>'EE investment costs'!E627</f>
        <v>Heat Medium Temp. up to 150C</v>
      </c>
      <c r="AC578" s="123">
        <f>'EE investment costs'!C627</f>
        <v>9.6</v>
      </c>
      <c r="AD578" s="22"/>
    </row>
    <row r="579" spans="2:30">
      <c r="B579" s="14" t="str">
        <f t="shared" ca="1" si="50"/>
        <v>INDCDEFFHT-96</v>
      </c>
      <c r="C579" s="15" t="str">
        <f t="shared" ca="1" si="55"/>
        <v>ICDHT</v>
      </c>
      <c r="D579" s="16">
        <f>'EE investment costs'!$F$15</f>
        <v>2016</v>
      </c>
      <c r="E579" s="14">
        <f>VLOOKUP(X579,'EE investment costs'!$D$56:$R$656,15,0)</f>
        <v>5.2480000000000002</v>
      </c>
      <c r="F579" s="17">
        <f ca="1">INDEX('EE investment costs'!$D$56:$R$656,MATCH(X579,'EE investment costs'!$D$56:$D$656,0),MATCH($V$8,'EE investment costs'!$D$56:$R$56,0))</f>
        <v>833.34091226506121</v>
      </c>
      <c r="I579" s="18">
        <v>1</v>
      </c>
      <c r="J579" s="18">
        <v>1</v>
      </c>
      <c r="K579" s="14">
        <f t="shared" ca="1" si="53"/>
        <v>4</v>
      </c>
      <c r="M579" s="19" t="str">
        <f t="shared" ca="1" si="51"/>
        <v>INDCDEFFHT-96</v>
      </c>
      <c r="N579" s="23" t="str">
        <f t="shared" ca="1" si="52"/>
        <v>Chemical industry Saving Tech-Heat High Temp. over 150C 9.6y</v>
      </c>
      <c r="O579" s="23" t="s">
        <v>32</v>
      </c>
      <c r="P579" s="23" t="s">
        <v>33</v>
      </c>
      <c r="Q579" s="23"/>
      <c r="R579" s="23"/>
      <c r="S579" s="19" t="s">
        <v>34</v>
      </c>
      <c r="V579" s="16" t="str">
        <f t="shared" ca="1" si="54"/>
        <v>CD</v>
      </c>
      <c r="W579" s="14" t="str">
        <f t="shared" ca="1" si="54"/>
        <v>Chemical industry</v>
      </c>
      <c r="X579" s="3" t="str">
        <f>'EE investment costs'!D628</f>
        <v>HT-96</v>
      </c>
      <c r="Y579" s="3" t="str">
        <f>'EE investment costs'!E628</f>
        <v>Heat High Temp. over 150C</v>
      </c>
      <c r="AC579" s="123">
        <f>'EE investment costs'!C628</f>
        <v>9.6</v>
      </c>
      <c r="AD579" s="22"/>
    </row>
    <row r="580" spans="2:30">
      <c r="B580" s="14" t="str">
        <f t="shared" ca="1" si="50"/>
        <v>INDCDEFFRH-96</v>
      </c>
      <c r="C580" s="15" t="str">
        <f t="shared" ca="1" si="55"/>
        <v>ICDRH</v>
      </c>
      <c r="D580" s="16">
        <f>'EE investment costs'!$F$15</f>
        <v>2016</v>
      </c>
      <c r="E580" s="14">
        <f>VLOOKUP(X580,'EE investment costs'!$D$56:$R$656,15,0)</f>
        <v>17.045333333333335</v>
      </c>
      <c r="F580" s="17">
        <f ca="1">INDEX('EE investment costs'!$D$56:$R$656,MATCH(X580,'EE investment costs'!$D$56:$D$656,0),MATCH($V$8,'EE investment costs'!$D$56:$R$56,0))</f>
        <v>2330.5705802484431</v>
      </c>
      <c r="I580" s="18">
        <v>1</v>
      </c>
      <c r="J580" s="18">
        <v>1</v>
      </c>
      <c r="K580" s="14">
        <f t="shared" ca="1" si="53"/>
        <v>0</v>
      </c>
      <c r="M580" s="19" t="str">
        <f t="shared" ca="1" si="51"/>
        <v>INDCDEFFRH-96</v>
      </c>
      <c r="N580" s="23" t="str">
        <f t="shared" ca="1" si="52"/>
        <v>Chemical industry Saving Tech-Heat Room Heat 9.6y</v>
      </c>
      <c r="O580" s="23" t="s">
        <v>32</v>
      </c>
      <c r="P580" s="23" t="s">
        <v>33</v>
      </c>
      <c r="Q580" s="23"/>
      <c r="R580" s="23"/>
      <c r="S580" s="19" t="s">
        <v>34</v>
      </c>
      <c r="V580" s="16" t="str">
        <f t="shared" ca="1" si="54"/>
        <v>CD</v>
      </c>
      <c r="W580" s="14" t="str">
        <f t="shared" ca="1" si="54"/>
        <v>Chemical industry</v>
      </c>
      <c r="X580" s="3" t="str">
        <f>'EE investment costs'!D629</f>
        <v>RH-96</v>
      </c>
      <c r="Y580" s="3" t="str">
        <f>'EE investment costs'!E629</f>
        <v>Heat Room Heat</v>
      </c>
      <c r="AC580" s="123">
        <f>'EE investment costs'!C629</f>
        <v>9.6</v>
      </c>
      <c r="AD580" s="22"/>
    </row>
    <row r="581" spans="2:30">
      <c r="B581" s="14" t="str">
        <f t="shared" ca="1" si="50"/>
        <v>INDCDEFFLA-96</v>
      </c>
      <c r="C581" s="15" t="str">
        <f t="shared" ca="1" si="55"/>
        <v>ICDLA</v>
      </c>
      <c r="D581" s="16">
        <f>'EE investment costs'!$F$15</f>
        <v>2016</v>
      </c>
      <c r="E581" s="14">
        <f>VLOOKUP(X581,'EE investment costs'!$D$56:$R$656,15,0)</f>
        <v>4.6398666666666664</v>
      </c>
      <c r="F581" s="17">
        <f ca="1">INDEX('EE investment costs'!$D$56:$R$656,MATCH(X581,'EE investment costs'!$D$56:$D$656,0),MATCH($V$8,'EE investment costs'!$D$56:$R$56,0))</f>
        <v>2434.8964519955498</v>
      </c>
      <c r="I581" s="18">
        <v>1</v>
      </c>
      <c r="J581" s="18">
        <v>1</v>
      </c>
      <c r="K581" s="14">
        <f t="shared" ca="1" si="53"/>
        <v>0</v>
      </c>
      <c r="M581" s="19" t="str">
        <f t="shared" ca="1" si="51"/>
        <v>INDCDEFFLA-96</v>
      </c>
      <c r="N581" s="23" t="str">
        <f t="shared" ca="1" si="52"/>
        <v>Chemical industry Saving Tech-Light 9.6y</v>
      </c>
      <c r="O581" s="23" t="s">
        <v>32</v>
      </c>
      <c r="P581" s="23" t="s">
        <v>33</v>
      </c>
      <c r="Q581" s="23"/>
      <c r="R581" s="23"/>
      <c r="S581" s="19" t="s">
        <v>34</v>
      </c>
      <c r="V581" s="16" t="str">
        <f t="shared" ca="1" si="54"/>
        <v>CD</v>
      </c>
      <c r="W581" s="14" t="str">
        <f t="shared" ca="1" si="54"/>
        <v>Chemical industry</v>
      </c>
      <c r="X581" s="3" t="str">
        <f>'EE investment costs'!D630</f>
        <v>LA-96</v>
      </c>
      <c r="Y581" s="3" t="str">
        <f>'EE investment costs'!E630</f>
        <v>Light</v>
      </c>
      <c r="AC581" s="123">
        <f>'EE investment costs'!C630</f>
        <v>9.6</v>
      </c>
      <c r="AD581" s="22"/>
    </row>
    <row r="582" spans="2:30">
      <c r="B582" s="14" t="str">
        <f t="shared" ca="1" si="50"/>
        <v>INDCDEFFEM-96</v>
      </c>
      <c r="C582" s="15" t="str">
        <f t="shared" ca="1" si="55"/>
        <v>ICDEM</v>
      </c>
      <c r="D582" s="16">
        <f>'EE investment costs'!$F$15</f>
        <v>2016</v>
      </c>
      <c r="E582" s="14">
        <f>VLOOKUP(X582,'EE investment costs'!$D$56:$R$656,15,0)</f>
        <v>4.8718599999999999</v>
      </c>
      <c r="F582" s="17">
        <f ca="1">INDEX('EE investment costs'!$D$56:$R$656,MATCH(X582,'EE investment costs'!$D$56:$D$656,0),MATCH($V$8,'EE investment costs'!$D$56:$R$56,0))</f>
        <v>2843.2817217216912</v>
      </c>
      <c r="I582" s="18">
        <v>1</v>
      </c>
      <c r="J582" s="18">
        <v>1</v>
      </c>
      <c r="K582" s="14">
        <f t="shared" ca="1" si="53"/>
        <v>0</v>
      </c>
      <c r="M582" s="19" t="str">
        <f t="shared" ca="1" si="51"/>
        <v>INDCDEFFEM-96</v>
      </c>
      <c r="N582" s="23" t="str">
        <f t="shared" ca="1" si="52"/>
        <v>Chemical industry Saving Tech-Electric Motors 9.6y</v>
      </c>
      <c r="O582" s="23" t="s">
        <v>32</v>
      </c>
      <c r="P582" s="23" t="s">
        <v>33</v>
      </c>
      <c r="Q582" s="23"/>
      <c r="R582" s="23"/>
      <c r="S582" s="19" t="s">
        <v>34</v>
      </c>
      <c r="V582" s="16" t="str">
        <f t="shared" ca="1" si="54"/>
        <v>CD</v>
      </c>
      <c r="W582" s="14" t="str">
        <f t="shared" ca="1" si="54"/>
        <v>Chemical industry</v>
      </c>
      <c r="X582" s="3" t="str">
        <f>'EE investment costs'!D631</f>
        <v>EM-96</v>
      </c>
      <c r="Y582" s="3" t="str">
        <f>'EE investment costs'!E631</f>
        <v>Electric Motors</v>
      </c>
      <c r="AC582" s="123">
        <f>'EE investment costs'!C631</f>
        <v>9.6</v>
      </c>
      <c r="AD582" s="22"/>
    </row>
    <row r="583" spans="2:30">
      <c r="B583" s="14" t="str">
        <f t="shared" ca="1" si="50"/>
        <v>INDCDEFFTF-96</v>
      </c>
      <c r="C583" s="15" t="str">
        <f t="shared" ca="1" si="55"/>
        <v>ICDTF</v>
      </c>
      <c r="D583" s="16">
        <f>'EE investment costs'!$F$15</f>
        <v>2016</v>
      </c>
      <c r="E583" s="14">
        <f>VLOOKUP(X583,'EE investment costs'!$D$56:$R$656,15,0)</f>
        <v>19.666666666666664</v>
      </c>
      <c r="F583" s="17">
        <f ca="1">INDEX('EE investment costs'!$D$56:$R$656,MATCH(X583,'EE investment costs'!$D$56:$D$656,0),MATCH($V$8,'EE investment costs'!$D$56:$R$56,0))</f>
        <v>1410.5961667054851</v>
      </c>
      <c r="I583" s="18">
        <v>1</v>
      </c>
      <c r="J583" s="18">
        <v>1</v>
      </c>
      <c r="K583" s="14">
        <f t="shared" ca="1" si="53"/>
        <v>0</v>
      </c>
      <c r="M583" s="19" t="str">
        <f t="shared" ca="1" si="51"/>
        <v>INDCDEFFTF-96</v>
      </c>
      <c r="N583" s="23" t="str">
        <f t="shared" ca="1" si="52"/>
        <v>Chemical industry Saving Tech-Haulage Tractors, Trucks, Fishing boats 9.6y</v>
      </c>
      <c r="O583" s="23" t="s">
        <v>32</v>
      </c>
      <c r="P583" s="23" t="s">
        <v>33</v>
      </c>
      <c r="Q583" s="23"/>
      <c r="R583" s="23"/>
      <c r="S583" s="19" t="s">
        <v>34</v>
      </c>
      <c r="V583" s="16" t="str">
        <f t="shared" ca="1" si="54"/>
        <v>CD</v>
      </c>
      <c r="W583" s="14" t="str">
        <f t="shared" ca="1" si="54"/>
        <v>Chemical industry</v>
      </c>
      <c r="X583" s="3" t="str">
        <f>'EE investment costs'!D632</f>
        <v>TF-96</v>
      </c>
      <c r="Y583" s="3" t="str">
        <f>'EE investment costs'!E632</f>
        <v>Haulage Tractors, Trucks, Fishing boats</v>
      </c>
      <c r="AC583" s="123">
        <f>'EE investment costs'!C632</f>
        <v>9.6</v>
      </c>
      <c r="AD583" s="22"/>
    </row>
    <row r="584" spans="2:30">
      <c r="B584" s="14" t="str">
        <f t="shared" ref="B584:B607" ca="1" si="56">M584</f>
        <v>INDCDEFFMT-97</v>
      </c>
      <c r="C584" s="15" t="str">
        <f t="shared" ca="1" si="55"/>
        <v>ICDMT</v>
      </c>
      <c r="D584" s="16">
        <f>'EE investment costs'!$F$15</f>
        <v>2016</v>
      </c>
      <c r="E584" s="14">
        <f>VLOOKUP(X584,'EE investment costs'!$D$56:$R$656,15,0)</f>
        <v>6.57</v>
      </c>
      <c r="F584" s="17">
        <f ca="1">INDEX('EE investment costs'!$D$56:$R$656,MATCH(X584,'EE investment costs'!$D$56:$D$656,0),MATCH($V$8,'EE investment costs'!$D$56:$R$56,0))</f>
        <v>1182.0535463507381</v>
      </c>
      <c r="I584" s="18">
        <v>1</v>
      </c>
      <c r="J584" s="18">
        <v>1</v>
      </c>
      <c r="K584" s="14">
        <f t="shared" ca="1" si="53"/>
        <v>1</v>
      </c>
      <c r="M584" s="19" t="str">
        <f t="shared" ref="M584:M607" ca="1" si="57">CONCATENATE("IND",$V$8,"EFF",$X584)</f>
        <v>INDCDEFFMT-97</v>
      </c>
      <c r="N584" s="23" t="str">
        <f t="shared" ca="1" si="52"/>
        <v>Chemical industry Saving Tech-Heat Medium Temp. up to 150C 9.7y</v>
      </c>
      <c r="O584" s="23" t="s">
        <v>32</v>
      </c>
      <c r="P584" s="23" t="s">
        <v>33</v>
      </c>
      <c r="Q584" s="23"/>
      <c r="R584" s="23"/>
      <c r="S584" s="19" t="s">
        <v>34</v>
      </c>
      <c r="V584" s="16" t="str">
        <f t="shared" ca="1" si="54"/>
        <v>CD</v>
      </c>
      <c r="W584" s="14" t="str">
        <f t="shared" ca="1" si="54"/>
        <v>Chemical industry</v>
      </c>
      <c r="X584" s="3" t="str">
        <f>'EE investment costs'!D633</f>
        <v>MT-97</v>
      </c>
      <c r="Y584" s="3" t="str">
        <f>'EE investment costs'!E633</f>
        <v>Heat Medium Temp. up to 150C</v>
      </c>
      <c r="AC584" s="123">
        <f>'EE investment costs'!C633</f>
        <v>9.6999999999999993</v>
      </c>
      <c r="AD584" s="22"/>
    </row>
    <row r="585" spans="2:30">
      <c r="B585" s="14" t="str">
        <f t="shared" ca="1" si="56"/>
        <v>INDCDEFFHT-97</v>
      </c>
      <c r="C585" s="15" t="str">
        <f t="shared" ca="1" si="55"/>
        <v>ICDHT</v>
      </c>
      <c r="D585" s="16">
        <f>'EE investment costs'!$F$15</f>
        <v>2016</v>
      </c>
      <c r="E585" s="14">
        <f>VLOOKUP(X585,'EE investment costs'!$D$56:$R$656,15,0)</f>
        <v>5.2560000000000002</v>
      </c>
      <c r="F585" s="17">
        <f ca="1">INDEX('EE investment costs'!$D$56:$R$656,MATCH(X585,'EE investment costs'!$D$56:$D$656,0),MATCH($V$8,'EE investment costs'!$D$56:$R$56,0))</f>
        <v>839.7252732857047</v>
      </c>
      <c r="I585" s="18">
        <v>1</v>
      </c>
      <c r="J585" s="18">
        <v>1</v>
      </c>
      <c r="K585" s="14">
        <f t="shared" ca="1" si="53"/>
        <v>4</v>
      </c>
      <c r="M585" s="19" t="str">
        <f t="shared" ca="1" si="57"/>
        <v>INDCDEFFHT-97</v>
      </c>
      <c r="N585" s="23" t="str">
        <f t="shared" ref="N585:N607" ca="1" si="58">$W$8&amp;" Saving Tech"&amp;"-"&amp;$Y585&amp;" "&amp;AC585&amp;"y"</f>
        <v>Chemical industry Saving Tech-Heat High Temp. over 150C 9.7y</v>
      </c>
      <c r="O585" s="23" t="s">
        <v>32</v>
      </c>
      <c r="P585" s="23" t="s">
        <v>33</v>
      </c>
      <c r="Q585" s="23"/>
      <c r="R585" s="23"/>
      <c r="S585" s="19" t="s">
        <v>34</v>
      </c>
      <c r="V585" s="16" t="str">
        <f t="shared" ca="1" si="54"/>
        <v>CD</v>
      </c>
      <c r="W585" s="14" t="str">
        <f t="shared" ca="1" si="54"/>
        <v>Chemical industry</v>
      </c>
      <c r="X585" s="3" t="str">
        <f>'EE investment costs'!D634</f>
        <v>HT-97</v>
      </c>
      <c r="Y585" s="3" t="str">
        <f>'EE investment costs'!E634</f>
        <v>Heat High Temp. over 150C</v>
      </c>
      <c r="AC585" s="123">
        <f>'EE investment costs'!C634</f>
        <v>9.6999999999999993</v>
      </c>
      <c r="AD585" s="22"/>
    </row>
    <row r="586" spans="2:30">
      <c r="B586" s="14" t="str">
        <f t="shared" ca="1" si="56"/>
        <v>INDCDEFFRH-97</v>
      </c>
      <c r="C586" s="15" t="str">
        <f t="shared" ca="1" si="55"/>
        <v>ICDRH</v>
      </c>
      <c r="D586" s="16">
        <f>'EE investment costs'!$F$15</f>
        <v>2016</v>
      </c>
      <c r="E586" s="14">
        <f>VLOOKUP(X586,'EE investment costs'!$D$56:$R$656,15,0)</f>
        <v>17.064000000000004</v>
      </c>
      <c r="F586" s="17">
        <f ca="1">INDEX('EE investment costs'!$D$56:$R$656,MATCH(X586,'EE investment costs'!$D$56:$D$656,0),MATCH($V$8,'EE investment costs'!$D$56:$R$56,0))</f>
        <v>2368.7766553344832</v>
      </c>
      <c r="I586" s="18">
        <v>1</v>
      </c>
      <c r="J586" s="18">
        <v>1</v>
      </c>
      <c r="K586" s="14">
        <f t="shared" ref="K586:K607" ca="1" si="59">IF(F586&lt;500,1,0)+IF(F586&lt;600,1,0)+IF(F586&lt;700,1,0)+IF(F586&lt;800,1,0)+IF(F586&lt;900,1,0)+IF(F586&lt;1000,1,0)+IF(F586&lt;1100,1,0)+IF(F586&lt;1200,1,0)</f>
        <v>0</v>
      </c>
      <c r="M586" s="19" t="str">
        <f t="shared" ca="1" si="57"/>
        <v>INDCDEFFRH-97</v>
      </c>
      <c r="N586" s="23" t="str">
        <f t="shared" ca="1" si="58"/>
        <v>Chemical industry Saving Tech-Heat Room Heat 9.7y</v>
      </c>
      <c r="O586" s="23" t="s">
        <v>32</v>
      </c>
      <c r="P586" s="23" t="s">
        <v>33</v>
      </c>
      <c r="Q586" s="23"/>
      <c r="R586" s="23"/>
      <c r="S586" s="19" t="s">
        <v>34</v>
      </c>
      <c r="V586" s="16" t="str">
        <f t="shared" ref="V586:W607" ca="1" si="60">V585</f>
        <v>CD</v>
      </c>
      <c r="W586" s="14" t="str">
        <f t="shared" ca="1" si="60"/>
        <v>Chemical industry</v>
      </c>
      <c r="X586" s="3" t="str">
        <f>'EE investment costs'!D635</f>
        <v>RH-97</v>
      </c>
      <c r="Y586" s="3" t="str">
        <f>'EE investment costs'!E635</f>
        <v>Heat Room Heat</v>
      </c>
      <c r="AC586" s="123">
        <f>'EE investment costs'!C635</f>
        <v>9.6999999999999993</v>
      </c>
      <c r="AD586" s="22"/>
    </row>
    <row r="587" spans="2:30">
      <c r="B587" s="14" t="str">
        <f t="shared" ca="1" si="56"/>
        <v>INDCDEFFLA-97</v>
      </c>
      <c r="C587" s="15" t="str">
        <f t="shared" ca="1" si="55"/>
        <v>ICDLA</v>
      </c>
      <c r="D587" s="16">
        <f>'EE investment costs'!$F$15</f>
        <v>2016</v>
      </c>
      <c r="E587" s="14">
        <f>VLOOKUP(X587,'EE investment costs'!$D$56:$R$656,15,0)</f>
        <v>4.6528999999999998</v>
      </c>
      <c r="F587" s="17">
        <f ca="1">INDEX('EE investment costs'!$D$56:$R$656,MATCH(X587,'EE investment costs'!$D$56:$D$656,0),MATCH($V$8,'EE investment costs'!$D$56:$R$56,0))</f>
        <v>2450.283075289406</v>
      </c>
      <c r="I587" s="18">
        <v>1</v>
      </c>
      <c r="J587" s="18">
        <v>1</v>
      </c>
      <c r="K587" s="14">
        <f t="shared" ca="1" si="59"/>
        <v>0</v>
      </c>
      <c r="M587" s="19" t="str">
        <f t="shared" ca="1" si="57"/>
        <v>INDCDEFFLA-97</v>
      </c>
      <c r="N587" s="23" t="str">
        <f t="shared" ca="1" si="58"/>
        <v>Chemical industry Saving Tech-Light 9.7y</v>
      </c>
      <c r="O587" s="23" t="s">
        <v>32</v>
      </c>
      <c r="P587" s="23" t="s">
        <v>33</v>
      </c>
      <c r="Q587" s="23"/>
      <c r="R587" s="23"/>
      <c r="S587" s="19" t="s">
        <v>34</v>
      </c>
      <c r="V587" s="16" t="str">
        <f t="shared" ca="1" si="60"/>
        <v>CD</v>
      </c>
      <c r="W587" s="14" t="str">
        <f t="shared" ca="1" si="60"/>
        <v>Chemical industry</v>
      </c>
      <c r="X587" s="3" t="str">
        <f>'EE investment costs'!D636</f>
        <v>LA-97</v>
      </c>
      <c r="Y587" s="3" t="str">
        <f>'EE investment costs'!E636</f>
        <v>Light</v>
      </c>
      <c r="AC587" s="123">
        <f>'EE investment costs'!C636</f>
        <v>9.6999999999999993</v>
      </c>
      <c r="AD587" s="22"/>
    </row>
    <row r="588" spans="2:30">
      <c r="B588" s="14" t="str">
        <f t="shared" ca="1" si="56"/>
        <v>INDCDEFFEM-97</v>
      </c>
      <c r="C588" s="15" t="str">
        <f t="shared" ca="1" si="55"/>
        <v>ICDEM</v>
      </c>
      <c r="D588" s="16">
        <f>'EE investment costs'!$F$15</f>
        <v>2016</v>
      </c>
      <c r="E588" s="14">
        <f>VLOOKUP(X588,'EE investment costs'!$D$56:$R$656,15,0)</f>
        <v>4.8855449999999996</v>
      </c>
      <c r="F588" s="17">
        <f ca="1">INDEX('EE investment costs'!$D$56:$R$656,MATCH(X588,'EE investment costs'!$D$56:$D$656,0),MATCH($V$8,'EE investment costs'!$D$56:$R$56,0))</f>
        <v>2866.181376053773</v>
      </c>
      <c r="I588" s="18">
        <v>1</v>
      </c>
      <c r="J588" s="18">
        <v>1</v>
      </c>
      <c r="K588" s="14">
        <f t="shared" ca="1" si="59"/>
        <v>0</v>
      </c>
      <c r="M588" s="19" t="str">
        <f t="shared" ca="1" si="57"/>
        <v>INDCDEFFEM-97</v>
      </c>
      <c r="N588" s="23" t="str">
        <f t="shared" ca="1" si="58"/>
        <v>Chemical industry Saving Tech-Electric Motors 9.7y</v>
      </c>
      <c r="O588" s="23" t="s">
        <v>32</v>
      </c>
      <c r="P588" s="23" t="s">
        <v>33</v>
      </c>
      <c r="Q588" s="23"/>
      <c r="R588" s="23"/>
      <c r="S588" s="19" t="s">
        <v>34</v>
      </c>
      <c r="V588" s="16" t="str">
        <f t="shared" ca="1" si="60"/>
        <v>CD</v>
      </c>
      <c r="W588" s="14" t="str">
        <f t="shared" ca="1" si="60"/>
        <v>Chemical industry</v>
      </c>
      <c r="X588" s="3" t="str">
        <f>'EE investment costs'!D637</f>
        <v>EM-97</v>
      </c>
      <c r="Y588" s="3" t="str">
        <f>'EE investment costs'!E637</f>
        <v>Electric Motors</v>
      </c>
      <c r="AC588" s="123">
        <f>'EE investment costs'!C637</f>
        <v>9.6999999999999993</v>
      </c>
      <c r="AD588" s="22"/>
    </row>
    <row r="589" spans="2:30">
      <c r="B589" s="14" t="str">
        <f t="shared" ca="1" si="56"/>
        <v>INDCDEFFTF-97</v>
      </c>
      <c r="C589" s="15" t="str">
        <f t="shared" ca="1" si="55"/>
        <v>ICDTF</v>
      </c>
      <c r="D589" s="16">
        <f>'EE investment costs'!$F$15</f>
        <v>2016</v>
      </c>
      <c r="E589" s="14">
        <f>VLOOKUP(X589,'EE investment costs'!$D$56:$R$656,15,0)</f>
        <v>19.75</v>
      </c>
      <c r="F589" s="17">
        <f ca="1">INDEX('EE investment costs'!$D$56:$R$656,MATCH(X589,'EE investment costs'!$D$56:$D$656,0),MATCH($V$8,'EE investment costs'!$D$56:$R$56,0))</f>
        <v>1425.2898767753336</v>
      </c>
      <c r="I589" s="18">
        <v>1</v>
      </c>
      <c r="J589" s="18">
        <v>1</v>
      </c>
      <c r="K589" s="14">
        <f t="shared" ca="1" si="59"/>
        <v>0</v>
      </c>
      <c r="M589" s="19" t="str">
        <f t="shared" ca="1" si="57"/>
        <v>INDCDEFFTF-97</v>
      </c>
      <c r="N589" s="23" t="str">
        <f t="shared" ca="1" si="58"/>
        <v>Chemical industry Saving Tech-Haulage Tractors, Trucks, Fishing boats 9.7y</v>
      </c>
      <c r="O589" s="23" t="s">
        <v>32</v>
      </c>
      <c r="P589" s="23" t="s">
        <v>33</v>
      </c>
      <c r="Q589" s="23"/>
      <c r="R589" s="23"/>
      <c r="S589" s="19" t="s">
        <v>34</v>
      </c>
      <c r="V589" s="16" t="str">
        <f t="shared" ca="1" si="60"/>
        <v>CD</v>
      </c>
      <c r="W589" s="14" t="str">
        <f t="shared" ca="1" si="60"/>
        <v>Chemical industry</v>
      </c>
      <c r="X589" s="3" t="str">
        <f>'EE investment costs'!D638</f>
        <v>TF-97</v>
      </c>
      <c r="Y589" s="3" t="str">
        <f>'EE investment costs'!E638</f>
        <v>Haulage Tractors, Trucks, Fishing boats</v>
      </c>
      <c r="AC589" s="123">
        <f>'EE investment costs'!C638</f>
        <v>9.6999999999999993</v>
      </c>
      <c r="AD589" s="22"/>
    </row>
    <row r="590" spans="2:30">
      <c r="B590" s="14" t="str">
        <f t="shared" ca="1" si="56"/>
        <v>INDCDEFFMT-98</v>
      </c>
      <c r="C590" s="15" t="str">
        <f t="shared" ca="1" si="55"/>
        <v>ICDMT</v>
      </c>
      <c r="D590" s="16">
        <f>'EE investment costs'!$F$15</f>
        <v>2016</v>
      </c>
      <c r="E590" s="14">
        <f>VLOOKUP(X590,'EE investment costs'!$D$56:$R$656,15,0)</f>
        <v>6.58</v>
      </c>
      <c r="F590" s="17">
        <f ca="1">INDEX('EE investment costs'!$D$56:$R$656,MATCH(X590,'EE investment costs'!$D$56:$D$656,0),MATCH($V$8,'EE investment costs'!$D$56:$R$56,0))</f>
        <v>1192.3896308457497</v>
      </c>
      <c r="I590" s="18">
        <v>1</v>
      </c>
      <c r="J590" s="18">
        <v>1</v>
      </c>
      <c r="K590" s="14">
        <f t="shared" ca="1" si="59"/>
        <v>1</v>
      </c>
      <c r="M590" s="19" t="str">
        <f t="shared" ca="1" si="57"/>
        <v>INDCDEFFMT-98</v>
      </c>
      <c r="N590" s="23" t="str">
        <f t="shared" ca="1" si="58"/>
        <v>Chemical industry Saving Tech-Heat Medium Temp. up to 150C 9.8y</v>
      </c>
      <c r="O590" s="23" t="s">
        <v>32</v>
      </c>
      <c r="P590" s="23" t="s">
        <v>33</v>
      </c>
      <c r="Q590" s="23"/>
      <c r="R590" s="23"/>
      <c r="S590" s="19" t="s">
        <v>34</v>
      </c>
      <c r="V590" s="16" t="str">
        <f t="shared" ca="1" si="60"/>
        <v>CD</v>
      </c>
      <c r="W590" s="14" t="str">
        <f t="shared" ca="1" si="60"/>
        <v>Chemical industry</v>
      </c>
      <c r="X590" s="3" t="str">
        <f>'EE investment costs'!D639</f>
        <v>MT-98</v>
      </c>
      <c r="Y590" s="3" t="str">
        <f>'EE investment costs'!E639</f>
        <v>Heat Medium Temp. up to 150C</v>
      </c>
      <c r="AC590" s="123">
        <f>'EE investment costs'!C639</f>
        <v>9.8000000000000007</v>
      </c>
      <c r="AD590" s="22"/>
    </row>
    <row r="591" spans="2:30">
      <c r="B591" s="14" t="str">
        <f t="shared" ca="1" si="56"/>
        <v>INDCDEFFHT-98</v>
      </c>
      <c r="C591" s="15" t="str">
        <f t="shared" ca="1" si="55"/>
        <v>ICDHT</v>
      </c>
      <c r="D591" s="16">
        <f>'EE investment costs'!$F$15</f>
        <v>2016</v>
      </c>
      <c r="E591" s="14">
        <f>VLOOKUP(X591,'EE investment costs'!$D$56:$R$656,15,0)</f>
        <v>5.2640000000000002</v>
      </c>
      <c r="F591" s="17">
        <f ca="1">INDEX('EE investment costs'!$D$56:$R$656,MATCH(X591,'EE investment costs'!$D$56:$D$656,0),MATCH($V$8,'EE investment costs'!$D$56:$R$56,0))</f>
        <v>846.1096343063482</v>
      </c>
      <c r="I591" s="18">
        <v>1</v>
      </c>
      <c r="J591" s="18">
        <v>1</v>
      </c>
      <c r="K591" s="14">
        <f t="shared" ca="1" si="59"/>
        <v>4</v>
      </c>
      <c r="M591" s="19" t="str">
        <f t="shared" ca="1" si="57"/>
        <v>INDCDEFFHT-98</v>
      </c>
      <c r="N591" s="23" t="str">
        <f t="shared" ca="1" si="58"/>
        <v>Chemical industry Saving Tech-Heat High Temp. over 150C 9.8y</v>
      </c>
      <c r="O591" s="23" t="s">
        <v>32</v>
      </c>
      <c r="P591" s="23" t="s">
        <v>33</v>
      </c>
      <c r="Q591" s="23"/>
      <c r="R591" s="23"/>
      <c r="S591" s="19" t="s">
        <v>34</v>
      </c>
      <c r="V591" s="16" t="str">
        <f t="shared" ca="1" si="60"/>
        <v>CD</v>
      </c>
      <c r="W591" s="14" t="str">
        <f t="shared" ca="1" si="60"/>
        <v>Chemical industry</v>
      </c>
      <c r="X591" s="3" t="str">
        <f>'EE investment costs'!D640</f>
        <v>HT-98</v>
      </c>
      <c r="Y591" s="3" t="str">
        <f>'EE investment costs'!E640</f>
        <v>Heat High Temp. over 150C</v>
      </c>
      <c r="AC591" s="123">
        <f>'EE investment costs'!C640</f>
        <v>9.8000000000000007</v>
      </c>
      <c r="AD591" s="22"/>
    </row>
    <row r="592" spans="2:30">
      <c r="B592" s="14" t="str">
        <f t="shared" ca="1" si="56"/>
        <v>INDCDEFFRH-98</v>
      </c>
      <c r="C592" s="15" t="str">
        <f t="shared" ca="1" si="55"/>
        <v>ICDRH</v>
      </c>
      <c r="D592" s="16">
        <f>'EE investment costs'!$F$15</f>
        <v>2016</v>
      </c>
      <c r="E592" s="14">
        <f>VLOOKUP(X592,'EE investment costs'!$D$56:$R$656,15,0)</f>
        <v>17.082666666666668</v>
      </c>
      <c r="F592" s="17">
        <f ca="1">INDEX('EE investment costs'!$D$56:$R$656,MATCH(X592,'EE investment costs'!$D$56:$D$656,0),MATCH($V$8,'EE investment costs'!$D$56:$R$56,0))</f>
        <v>2406.9827304205241</v>
      </c>
      <c r="I592" s="18">
        <v>1</v>
      </c>
      <c r="J592" s="18">
        <v>1</v>
      </c>
      <c r="K592" s="14">
        <f t="shared" ca="1" si="59"/>
        <v>0</v>
      </c>
      <c r="M592" s="19" t="str">
        <f t="shared" ca="1" si="57"/>
        <v>INDCDEFFRH-98</v>
      </c>
      <c r="N592" s="23" t="str">
        <f t="shared" ca="1" si="58"/>
        <v>Chemical industry Saving Tech-Heat Room Heat 9.8y</v>
      </c>
      <c r="O592" s="23" t="s">
        <v>32</v>
      </c>
      <c r="P592" s="23" t="s">
        <v>33</v>
      </c>
      <c r="Q592" s="23"/>
      <c r="R592" s="23"/>
      <c r="S592" s="19" t="s">
        <v>34</v>
      </c>
      <c r="V592" s="16" t="str">
        <f t="shared" ca="1" si="60"/>
        <v>CD</v>
      </c>
      <c r="W592" s="14" t="str">
        <f t="shared" ca="1" si="60"/>
        <v>Chemical industry</v>
      </c>
      <c r="X592" s="3" t="str">
        <f>'EE investment costs'!D641</f>
        <v>RH-98</v>
      </c>
      <c r="Y592" s="3" t="str">
        <f>'EE investment costs'!E641</f>
        <v>Heat Room Heat</v>
      </c>
      <c r="AC592" s="123">
        <f>'EE investment costs'!C641</f>
        <v>9.8000000000000007</v>
      </c>
      <c r="AD592" s="22"/>
    </row>
    <row r="593" spans="2:30">
      <c r="B593" s="14" t="str">
        <f t="shared" ca="1" si="56"/>
        <v>INDCDEFFLA-98</v>
      </c>
      <c r="C593" s="15" t="str">
        <f t="shared" ca="1" si="55"/>
        <v>ICDLA</v>
      </c>
      <c r="D593" s="16">
        <f>'EE investment costs'!$F$15</f>
        <v>2016</v>
      </c>
      <c r="E593" s="14">
        <f>VLOOKUP(X593,'EE investment costs'!$D$56:$R$656,15,0)</f>
        <v>4.6659333333333333</v>
      </c>
      <c r="F593" s="17">
        <f ca="1">INDEX('EE investment costs'!$D$56:$R$656,MATCH(X593,'EE investment costs'!$D$56:$D$656,0),MATCH($V$8,'EE investment costs'!$D$56:$R$56,0))</f>
        <v>2465.6696985832623</v>
      </c>
      <c r="I593" s="18">
        <v>1</v>
      </c>
      <c r="J593" s="18">
        <v>1</v>
      </c>
      <c r="K593" s="14">
        <f t="shared" ca="1" si="59"/>
        <v>0</v>
      </c>
      <c r="M593" s="19" t="str">
        <f t="shared" ca="1" si="57"/>
        <v>INDCDEFFLA-98</v>
      </c>
      <c r="N593" s="23" t="str">
        <f t="shared" ca="1" si="58"/>
        <v>Chemical industry Saving Tech-Light 9.8y</v>
      </c>
      <c r="O593" s="23" t="s">
        <v>32</v>
      </c>
      <c r="P593" s="23" t="s">
        <v>33</v>
      </c>
      <c r="Q593" s="23"/>
      <c r="R593" s="23"/>
      <c r="S593" s="19" t="s">
        <v>34</v>
      </c>
      <c r="V593" s="16" t="str">
        <f t="shared" ca="1" si="60"/>
        <v>CD</v>
      </c>
      <c r="W593" s="14" t="str">
        <f t="shared" ca="1" si="60"/>
        <v>Chemical industry</v>
      </c>
      <c r="X593" s="3" t="str">
        <f>'EE investment costs'!D642</f>
        <v>LA-98</v>
      </c>
      <c r="Y593" s="3" t="str">
        <f>'EE investment costs'!E642</f>
        <v>Light</v>
      </c>
      <c r="AC593" s="123">
        <f>'EE investment costs'!C642</f>
        <v>9.8000000000000007</v>
      </c>
      <c r="AD593" s="22"/>
    </row>
    <row r="594" spans="2:30">
      <c r="B594" s="14" t="str">
        <f t="shared" ca="1" si="56"/>
        <v>INDCDEFFEM-98</v>
      </c>
      <c r="C594" s="15" t="str">
        <f t="shared" ca="1" si="55"/>
        <v>ICDEM</v>
      </c>
      <c r="D594" s="16">
        <f>'EE investment costs'!$F$15</f>
        <v>2016</v>
      </c>
      <c r="E594" s="14">
        <f>VLOOKUP(X594,'EE investment costs'!$D$56:$R$656,15,0)</f>
        <v>4.8992299999999993</v>
      </c>
      <c r="F594" s="17">
        <f ca="1">INDEX('EE investment costs'!$D$56:$R$656,MATCH(X594,'EE investment costs'!$D$56:$D$656,0),MATCH($V$8,'EE investment costs'!$D$56:$R$56,0))</f>
        <v>2889.0810303858557</v>
      </c>
      <c r="I594" s="18">
        <v>1</v>
      </c>
      <c r="J594" s="18">
        <v>1</v>
      </c>
      <c r="K594" s="14">
        <f t="shared" ca="1" si="59"/>
        <v>0</v>
      </c>
      <c r="M594" s="19" t="str">
        <f t="shared" ca="1" si="57"/>
        <v>INDCDEFFEM-98</v>
      </c>
      <c r="N594" s="23" t="str">
        <f t="shared" ca="1" si="58"/>
        <v>Chemical industry Saving Tech-Electric Motors 9.8y</v>
      </c>
      <c r="O594" s="23" t="s">
        <v>32</v>
      </c>
      <c r="P594" s="23" t="s">
        <v>33</v>
      </c>
      <c r="Q594" s="23"/>
      <c r="R594" s="23"/>
      <c r="S594" s="19" t="s">
        <v>34</v>
      </c>
      <c r="V594" s="16" t="str">
        <f t="shared" ca="1" si="60"/>
        <v>CD</v>
      </c>
      <c r="W594" s="14" t="str">
        <f t="shared" ca="1" si="60"/>
        <v>Chemical industry</v>
      </c>
      <c r="X594" s="3" t="str">
        <f>'EE investment costs'!D643</f>
        <v>EM-98</v>
      </c>
      <c r="Y594" s="3" t="str">
        <f>'EE investment costs'!E643</f>
        <v>Electric Motors</v>
      </c>
      <c r="AC594" s="123">
        <f>'EE investment costs'!C643</f>
        <v>9.8000000000000007</v>
      </c>
      <c r="AD594" s="22"/>
    </row>
    <row r="595" spans="2:30">
      <c r="B595" s="14" t="str">
        <f t="shared" ca="1" si="56"/>
        <v>INDCDEFFTF-98</v>
      </c>
      <c r="C595" s="15" t="str">
        <f t="shared" ca="1" si="55"/>
        <v>ICDTF</v>
      </c>
      <c r="D595" s="16">
        <f>'EE investment costs'!$F$15</f>
        <v>2016</v>
      </c>
      <c r="E595" s="14">
        <f>VLOOKUP(X595,'EE investment costs'!$D$56:$R$656,15,0)</f>
        <v>19.833333333333336</v>
      </c>
      <c r="F595" s="17">
        <f ca="1">INDEX('EE investment costs'!$D$56:$R$656,MATCH(X595,'EE investment costs'!$D$56:$D$656,0),MATCH($V$8,'EE investment costs'!$D$56:$R$56,0))</f>
        <v>1439.9835868451826</v>
      </c>
      <c r="I595" s="18">
        <v>1</v>
      </c>
      <c r="J595" s="18">
        <v>1</v>
      </c>
      <c r="K595" s="14">
        <f t="shared" ca="1" si="59"/>
        <v>0</v>
      </c>
      <c r="M595" s="19" t="str">
        <f t="shared" ca="1" si="57"/>
        <v>INDCDEFFTF-98</v>
      </c>
      <c r="N595" s="23" t="str">
        <f t="shared" ca="1" si="58"/>
        <v>Chemical industry Saving Tech-Haulage Tractors, Trucks, Fishing boats 9.8y</v>
      </c>
      <c r="O595" s="23" t="s">
        <v>32</v>
      </c>
      <c r="P595" s="23" t="s">
        <v>33</v>
      </c>
      <c r="Q595" s="23"/>
      <c r="R595" s="23"/>
      <c r="S595" s="19" t="s">
        <v>34</v>
      </c>
      <c r="V595" s="16" t="str">
        <f t="shared" ca="1" si="60"/>
        <v>CD</v>
      </c>
      <c r="W595" s="14" t="str">
        <f t="shared" ca="1" si="60"/>
        <v>Chemical industry</v>
      </c>
      <c r="X595" s="3" t="str">
        <f>'EE investment costs'!D644</f>
        <v>TF-98</v>
      </c>
      <c r="Y595" s="3" t="str">
        <f>'EE investment costs'!E644</f>
        <v>Haulage Tractors, Trucks, Fishing boats</v>
      </c>
      <c r="AC595" s="123">
        <f>'EE investment costs'!C644</f>
        <v>9.8000000000000007</v>
      </c>
      <c r="AD595" s="22"/>
    </row>
    <row r="596" spans="2:30">
      <c r="B596" s="14" t="str">
        <f t="shared" ca="1" si="56"/>
        <v>INDCDEFFMT-99</v>
      </c>
      <c r="C596" s="15" t="str">
        <f t="shared" ca="1" si="55"/>
        <v>ICDMT</v>
      </c>
      <c r="D596" s="16">
        <f>'EE investment costs'!$F$15</f>
        <v>2016</v>
      </c>
      <c r="E596" s="14">
        <f>VLOOKUP(X596,'EE investment costs'!$D$56:$R$656,15,0)</f>
        <v>6.5900000000000007</v>
      </c>
      <c r="F596" s="17">
        <f ca="1">INDEX('EE investment costs'!$D$56:$R$656,MATCH(X596,'EE investment costs'!$D$56:$D$656,0),MATCH($V$8,'EE investment costs'!$D$56:$R$56,0))</f>
        <v>1202.7257153407613</v>
      </c>
      <c r="I596" s="18">
        <v>1</v>
      </c>
      <c r="J596" s="18">
        <v>1</v>
      </c>
      <c r="K596" s="14">
        <f t="shared" ca="1" si="59"/>
        <v>0</v>
      </c>
      <c r="M596" s="19" t="str">
        <f t="shared" ca="1" si="57"/>
        <v>INDCDEFFMT-99</v>
      </c>
      <c r="N596" s="23" t="str">
        <f t="shared" ca="1" si="58"/>
        <v>Chemical industry Saving Tech-Heat Medium Temp. up to 150C 9.9y</v>
      </c>
      <c r="O596" s="23" t="s">
        <v>32</v>
      </c>
      <c r="P596" s="23" t="s">
        <v>33</v>
      </c>
      <c r="Q596" s="23"/>
      <c r="R596" s="23"/>
      <c r="S596" s="19" t="s">
        <v>34</v>
      </c>
      <c r="V596" s="16" t="str">
        <f t="shared" ca="1" si="60"/>
        <v>CD</v>
      </c>
      <c r="W596" s="14" t="str">
        <f t="shared" ca="1" si="60"/>
        <v>Chemical industry</v>
      </c>
      <c r="X596" s="3" t="str">
        <f>'EE investment costs'!D645</f>
        <v>MT-99</v>
      </c>
      <c r="Y596" s="3" t="str">
        <f>'EE investment costs'!E645</f>
        <v>Heat Medium Temp. up to 150C</v>
      </c>
      <c r="AC596" s="123">
        <f>'EE investment costs'!C645</f>
        <v>9.9</v>
      </c>
      <c r="AD596" s="22"/>
    </row>
    <row r="597" spans="2:30">
      <c r="B597" s="14" t="str">
        <f t="shared" ca="1" si="56"/>
        <v>INDCDEFFHT-99</v>
      </c>
      <c r="C597" s="15" t="str">
        <f t="shared" ca="1" si="55"/>
        <v>ICDHT</v>
      </c>
      <c r="D597" s="16">
        <f>'EE investment costs'!$F$15</f>
        <v>2016</v>
      </c>
      <c r="E597" s="14">
        <f>VLOOKUP(X597,'EE investment costs'!$D$56:$R$656,15,0)</f>
        <v>5.2720000000000002</v>
      </c>
      <c r="F597" s="17">
        <f ca="1">INDEX('EE investment costs'!$D$56:$R$656,MATCH(X597,'EE investment costs'!$D$56:$D$656,0),MATCH($V$8,'EE investment costs'!$D$56:$R$56,0))</f>
        <v>852.49399532699169</v>
      </c>
      <c r="I597" s="18">
        <v>1</v>
      </c>
      <c r="J597" s="18">
        <v>1</v>
      </c>
      <c r="K597" s="14">
        <f t="shared" ca="1" si="59"/>
        <v>4</v>
      </c>
      <c r="M597" s="19" t="str">
        <f t="shared" ca="1" si="57"/>
        <v>INDCDEFFHT-99</v>
      </c>
      <c r="N597" s="23" t="str">
        <f t="shared" ca="1" si="58"/>
        <v>Chemical industry Saving Tech-Heat High Temp. over 150C 9.9y</v>
      </c>
      <c r="O597" s="23" t="s">
        <v>32</v>
      </c>
      <c r="P597" s="23" t="s">
        <v>33</v>
      </c>
      <c r="Q597" s="23"/>
      <c r="R597" s="23"/>
      <c r="S597" s="19" t="s">
        <v>34</v>
      </c>
      <c r="V597" s="16" t="str">
        <f t="shared" ca="1" si="60"/>
        <v>CD</v>
      </c>
      <c r="W597" s="14" t="str">
        <f t="shared" ca="1" si="60"/>
        <v>Chemical industry</v>
      </c>
      <c r="X597" s="3" t="str">
        <f>'EE investment costs'!D646</f>
        <v>HT-99</v>
      </c>
      <c r="Y597" s="3" t="str">
        <f>'EE investment costs'!E646</f>
        <v>Heat High Temp. over 150C</v>
      </c>
      <c r="AC597" s="123">
        <f>'EE investment costs'!C646</f>
        <v>9.9</v>
      </c>
      <c r="AD597" s="22"/>
    </row>
    <row r="598" spans="2:30">
      <c r="B598" s="14" t="str">
        <f t="shared" ca="1" si="56"/>
        <v>INDCDEFFRH-99</v>
      </c>
      <c r="C598" s="15" t="str">
        <f t="shared" ca="1" si="55"/>
        <v>ICDRH</v>
      </c>
      <c r="D598" s="16">
        <f>'EE investment costs'!$F$15</f>
        <v>2016</v>
      </c>
      <c r="E598" s="14">
        <f>VLOOKUP(X598,'EE investment costs'!$D$56:$R$656,15,0)</f>
        <v>17.101333333333336</v>
      </c>
      <c r="F598" s="17">
        <f ca="1">INDEX('EE investment costs'!$D$56:$R$656,MATCH(X598,'EE investment costs'!$D$56:$D$656,0),MATCH($V$8,'EE investment costs'!$D$56:$R$56,0))</f>
        <v>2445.1888055065642</v>
      </c>
      <c r="I598" s="18">
        <v>1</v>
      </c>
      <c r="J598" s="18">
        <v>1</v>
      </c>
      <c r="K598" s="14">
        <f t="shared" ca="1" si="59"/>
        <v>0</v>
      </c>
      <c r="M598" s="19" t="str">
        <f t="shared" ca="1" si="57"/>
        <v>INDCDEFFRH-99</v>
      </c>
      <c r="N598" s="23" t="str">
        <f t="shared" ca="1" si="58"/>
        <v>Chemical industry Saving Tech-Heat Room Heat 9.9y</v>
      </c>
      <c r="O598" s="23" t="s">
        <v>32</v>
      </c>
      <c r="P598" s="23" t="s">
        <v>33</v>
      </c>
      <c r="Q598" s="23"/>
      <c r="R598" s="23"/>
      <c r="S598" s="19" t="s">
        <v>34</v>
      </c>
      <c r="V598" s="16" t="str">
        <f t="shared" ca="1" si="60"/>
        <v>CD</v>
      </c>
      <c r="W598" s="14" t="str">
        <f t="shared" ca="1" si="60"/>
        <v>Chemical industry</v>
      </c>
      <c r="X598" s="3" t="str">
        <f>'EE investment costs'!D647</f>
        <v>RH-99</v>
      </c>
      <c r="Y598" s="3" t="str">
        <f>'EE investment costs'!E647</f>
        <v>Heat Room Heat</v>
      </c>
      <c r="AC598" s="123">
        <f>'EE investment costs'!C647</f>
        <v>9.9</v>
      </c>
      <c r="AD598" s="22"/>
    </row>
    <row r="599" spans="2:30">
      <c r="B599" s="14" t="str">
        <f t="shared" ca="1" si="56"/>
        <v>INDCDEFFLA-99</v>
      </c>
      <c r="C599" s="15" t="str">
        <f t="shared" ca="1" si="55"/>
        <v>ICDLA</v>
      </c>
      <c r="D599" s="16">
        <f>'EE investment costs'!$F$15</f>
        <v>2016</v>
      </c>
      <c r="E599" s="14">
        <f>VLOOKUP(X599,'EE investment costs'!$D$56:$R$656,15,0)</f>
        <v>4.6789666666666667</v>
      </c>
      <c r="F599" s="17">
        <f ca="1">INDEX('EE investment costs'!$D$56:$R$656,MATCH(X599,'EE investment costs'!$D$56:$D$656,0),MATCH($V$8,'EE investment costs'!$D$56:$R$56,0))</f>
        <v>2481.056321877119</v>
      </c>
      <c r="I599" s="18">
        <v>1</v>
      </c>
      <c r="J599" s="18">
        <v>1</v>
      </c>
      <c r="K599" s="14">
        <f t="shared" ca="1" si="59"/>
        <v>0</v>
      </c>
      <c r="M599" s="19" t="str">
        <f t="shared" ca="1" si="57"/>
        <v>INDCDEFFLA-99</v>
      </c>
      <c r="N599" s="23" t="str">
        <f t="shared" ca="1" si="58"/>
        <v>Chemical industry Saving Tech-Light 9.9y</v>
      </c>
      <c r="O599" s="23" t="s">
        <v>32</v>
      </c>
      <c r="P599" s="23" t="s">
        <v>33</v>
      </c>
      <c r="Q599" s="23"/>
      <c r="R599" s="23"/>
      <c r="S599" s="19" t="s">
        <v>34</v>
      </c>
      <c r="V599" s="16" t="str">
        <f t="shared" ca="1" si="60"/>
        <v>CD</v>
      </c>
      <c r="W599" s="14" t="str">
        <f t="shared" ca="1" si="60"/>
        <v>Chemical industry</v>
      </c>
      <c r="X599" s="3" t="str">
        <f>'EE investment costs'!D648</f>
        <v>LA-99</v>
      </c>
      <c r="Y599" s="3" t="str">
        <f>'EE investment costs'!E648</f>
        <v>Light</v>
      </c>
      <c r="AC599" s="123">
        <f>'EE investment costs'!C648</f>
        <v>9.9</v>
      </c>
      <c r="AD599" s="22"/>
    </row>
    <row r="600" spans="2:30">
      <c r="B600" s="14" t="str">
        <f t="shared" ca="1" si="56"/>
        <v>INDCDEFFEM-99</v>
      </c>
      <c r="C600" s="15" t="str">
        <f t="shared" ca="1" si="55"/>
        <v>ICDEM</v>
      </c>
      <c r="D600" s="16">
        <f>'EE investment costs'!$F$15</f>
        <v>2016</v>
      </c>
      <c r="E600" s="14">
        <f>VLOOKUP(X600,'EE investment costs'!$D$56:$R$656,15,0)</f>
        <v>4.9129149999999999</v>
      </c>
      <c r="F600" s="17">
        <f ca="1">INDEX('EE investment costs'!$D$56:$R$656,MATCH(X600,'EE investment costs'!$D$56:$D$656,0),MATCH($V$8,'EE investment costs'!$D$56:$R$56,0))</f>
        <v>2911.980684717937</v>
      </c>
      <c r="I600" s="18">
        <v>1</v>
      </c>
      <c r="J600" s="18">
        <v>1</v>
      </c>
      <c r="K600" s="14">
        <f t="shared" ca="1" si="59"/>
        <v>0</v>
      </c>
      <c r="M600" s="19" t="str">
        <f t="shared" ca="1" si="57"/>
        <v>INDCDEFFEM-99</v>
      </c>
      <c r="N600" s="23" t="str">
        <f t="shared" ca="1" si="58"/>
        <v>Chemical industry Saving Tech-Electric Motors 9.9y</v>
      </c>
      <c r="O600" s="23" t="s">
        <v>32</v>
      </c>
      <c r="P600" s="23" t="s">
        <v>33</v>
      </c>
      <c r="Q600" s="23"/>
      <c r="R600" s="23"/>
      <c r="S600" s="19" t="s">
        <v>34</v>
      </c>
      <c r="V600" s="16" t="str">
        <f t="shared" ca="1" si="60"/>
        <v>CD</v>
      </c>
      <c r="W600" s="14" t="str">
        <f t="shared" ca="1" si="60"/>
        <v>Chemical industry</v>
      </c>
      <c r="X600" s="3" t="str">
        <f>'EE investment costs'!D649</f>
        <v>EM-99</v>
      </c>
      <c r="Y600" s="3" t="str">
        <f>'EE investment costs'!E649</f>
        <v>Electric Motors</v>
      </c>
      <c r="AC600" s="123">
        <f>'EE investment costs'!C649</f>
        <v>9.9</v>
      </c>
      <c r="AD600" s="22"/>
    </row>
    <row r="601" spans="2:30">
      <c r="B601" s="14" t="str">
        <f t="shared" ca="1" si="56"/>
        <v>INDCDEFFTF-99</v>
      </c>
      <c r="C601" s="15" t="str">
        <f t="shared" ca="1" si="55"/>
        <v>ICDTF</v>
      </c>
      <c r="D601" s="16">
        <f>'EE investment costs'!$F$15</f>
        <v>2016</v>
      </c>
      <c r="E601" s="14">
        <f>VLOOKUP(X601,'EE investment costs'!$D$56:$R$656,15,0)</f>
        <v>19.916666666666668</v>
      </c>
      <c r="F601" s="17">
        <f ca="1">INDEX('EE investment costs'!$D$56:$R$656,MATCH(X601,'EE investment costs'!$D$56:$D$656,0),MATCH($V$8,'EE investment costs'!$D$56:$R$56,0))</f>
        <v>1454.6772969150315</v>
      </c>
      <c r="I601" s="18">
        <v>1</v>
      </c>
      <c r="J601" s="18">
        <v>1</v>
      </c>
      <c r="K601" s="14">
        <f t="shared" ca="1" si="59"/>
        <v>0</v>
      </c>
      <c r="M601" s="19" t="str">
        <f t="shared" ca="1" si="57"/>
        <v>INDCDEFFTF-99</v>
      </c>
      <c r="N601" s="23" t="str">
        <f t="shared" ca="1" si="58"/>
        <v>Chemical industry Saving Tech-Haulage Tractors, Trucks, Fishing boats 9.9y</v>
      </c>
      <c r="O601" s="23" t="s">
        <v>32</v>
      </c>
      <c r="P601" s="23" t="s">
        <v>33</v>
      </c>
      <c r="Q601" s="23"/>
      <c r="R601" s="23"/>
      <c r="S601" s="19" t="s">
        <v>34</v>
      </c>
      <c r="V601" s="16" t="str">
        <f t="shared" ca="1" si="60"/>
        <v>CD</v>
      </c>
      <c r="W601" s="14" t="str">
        <f t="shared" ca="1" si="60"/>
        <v>Chemical industry</v>
      </c>
      <c r="X601" s="3" t="str">
        <f>'EE investment costs'!D650</f>
        <v>TF-99</v>
      </c>
      <c r="Y601" s="3" t="str">
        <f>'EE investment costs'!E650</f>
        <v>Haulage Tractors, Trucks, Fishing boats</v>
      </c>
      <c r="AC601" s="123">
        <f>'EE investment costs'!C650</f>
        <v>9.9</v>
      </c>
      <c r="AD601" s="22"/>
    </row>
    <row r="602" spans="2:30">
      <c r="B602" s="14" t="str">
        <f t="shared" ca="1" si="56"/>
        <v>INDCDEFFMT-100</v>
      </c>
      <c r="C602" s="15" t="str">
        <f t="shared" ca="1" si="55"/>
        <v>ICDMT</v>
      </c>
      <c r="D602" s="16">
        <f>'EE investment costs'!$F$15</f>
        <v>2016</v>
      </c>
      <c r="E602" s="14">
        <f>VLOOKUP(X602,'EE investment costs'!$D$56:$R$656,15,0)</f>
        <v>6.6000000000000005</v>
      </c>
      <c r="F602" s="17">
        <f ca="1">INDEX('EE investment costs'!$D$56:$R$656,MATCH(X602,'EE investment costs'!$D$56:$D$656,0),MATCH($V$8,'EE investment costs'!$D$56:$R$56,0))</f>
        <v>1213.0617998357729</v>
      </c>
      <c r="I602" s="18">
        <v>1</v>
      </c>
      <c r="J602" s="18">
        <v>1</v>
      </c>
      <c r="K602" s="14">
        <f t="shared" ca="1" si="59"/>
        <v>0</v>
      </c>
      <c r="M602" s="19" t="str">
        <f t="shared" ca="1" si="57"/>
        <v>INDCDEFFMT-100</v>
      </c>
      <c r="N602" s="23" t="str">
        <f t="shared" ca="1" si="58"/>
        <v>Chemical industry Saving Tech-Heat Medium Temp. up to 150C 10y</v>
      </c>
      <c r="O602" s="23" t="s">
        <v>32</v>
      </c>
      <c r="P602" s="23" t="s">
        <v>33</v>
      </c>
      <c r="Q602" s="23"/>
      <c r="R602" s="23"/>
      <c r="S602" s="19" t="s">
        <v>34</v>
      </c>
      <c r="V602" s="16" t="str">
        <f t="shared" ca="1" si="60"/>
        <v>CD</v>
      </c>
      <c r="W602" s="14" t="str">
        <f t="shared" ca="1" si="60"/>
        <v>Chemical industry</v>
      </c>
      <c r="X602" s="3" t="str">
        <f>'EE investment costs'!D651</f>
        <v>MT-100</v>
      </c>
      <c r="Y602" s="3" t="str">
        <f>'EE investment costs'!E651</f>
        <v>Heat Medium Temp. up to 150C</v>
      </c>
      <c r="AC602" s="123">
        <f>'EE investment costs'!C651</f>
        <v>10</v>
      </c>
      <c r="AD602" s="22"/>
    </row>
    <row r="603" spans="2:30">
      <c r="B603" s="14" t="str">
        <f t="shared" ca="1" si="56"/>
        <v>INDCDEFFHT-100</v>
      </c>
      <c r="C603" s="15" t="str">
        <f t="shared" ca="1" si="55"/>
        <v>ICDHT</v>
      </c>
      <c r="D603" s="16">
        <f>'EE investment costs'!$F$15</f>
        <v>2016</v>
      </c>
      <c r="E603" s="14">
        <f>VLOOKUP(X603,'EE investment costs'!$D$56:$R$656,15,0)</f>
        <v>5.28</v>
      </c>
      <c r="F603" s="17">
        <f ca="1">INDEX('EE investment costs'!$D$56:$R$656,MATCH(X603,'EE investment costs'!$D$56:$D$656,0),MATCH($V$8,'EE investment costs'!$D$56:$R$56,0))</f>
        <v>858.87835634763508</v>
      </c>
      <c r="I603" s="18">
        <v>1</v>
      </c>
      <c r="J603" s="18">
        <v>1</v>
      </c>
      <c r="K603" s="14">
        <f t="shared" ca="1" si="59"/>
        <v>4</v>
      </c>
      <c r="M603" s="19" t="str">
        <f t="shared" ca="1" si="57"/>
        <v>INDCDEFFHT-100</v>
      </c>
      <c r="N603" s="23" t="str">
        <f t="shared" ca="1" si="58"/>
        <v>Chemical industry Saving Tech-Heat High Temp. over 150C 10y</v>
      </c>
      <c r="O603" s="23" t="s">
        <v>32</v>
      </c>
      <c r="P603" s="23" t="s">
        <v>33</v>
      </c>
      <c r="Q603" s="23"/>
      <c r="R603" s="23"/>
      <c r="S603" s="19" t="s">
        <v>34</v>
      </c>
      <c r="V603" s="16" t="str">
        <f t="shared" ca="1" si="60"/>
        <v>CD</v>
      </c>
      <c r="W603" s="14" t="str">
        <f t="shared" ca="1" si="60"/>
        <v>Chemical industry</v>
      </c>
      <c r="X603" s="3" t="str">
        <f>'EE investment costs'!D652</f>
        <v>HT-100</v>
      </c>
      <c r="Y603" s="3" t="str">
        <f>'EE investment costs'!E652</f>
        <v>Heat High Temp. over 150C</v>
      </c>
      <c r="AC603" s="123">
        <f>'EE investment costs'!C652</f>
        <v>10</v>
      </c>
      <c r="AD603" s="22"/>
    </row>
    <row r="604" spans="2:30">
      <c r="B604" s="14" t="str">
        <f t="shared" ca="1" si="56"/>
        <v>INDCDEFFRH-100</v>
      </c>
      <c r="C604" s="15" t="str">
        <f t="shared" ca="1" si="55"/>
        <v>ICDRH</v>
      </c>
      <c r="D604" s="16">
        <f>'EE investment costs'!$F$15</f>
        <v>2016</v>
      </c>
      <c r="E604" s="14">
        <f>VLOOKUP(X604,'EE investment costs'!$D$56:$R$656,15,0)</f>
        <v>17.12</v>
      </c>
      <c r="F604" s="17">
        <f ca="1">INDEX('EE investment costs'!$D$56:$R$656,MATCH(X604,'EE investment costs'!$D$56:$D$656,0),MATCH($V$8,'EE investment costs'!$D$56:$R$56,0))</f>
        <v>2483.3948805926043</v>
      </c>
      <c r="I604" s="18">
        <v>1</v>
      </c>
      <c r="J604" s="18">
        <v>1</v>
      </c>
      <c r="K604" s="14">
        <f t="shared" ca="1" si="59"/>
        <v>0</v>
      </c>
      <c r="M604" s="19" t="str">
        <f t="shared" ca="1" si="57"/>
        <v>INDCDEFFRH-100</v>
      </c>
      <c r="N604" s="23" t="str">
        <f t="shared" ca="1" si="58"/>
        <v>Chemical industry Saving Tech-Heat Room Heat 10y</v>
      </c>
      <c r="O604" s="23" t="s">
        <v>32</v>
      </c>
      <c r="P604" s="23" t="s">
        <v>33</v>
      </c>
      <c r="Q604" s="23"/>
      <c r="R604" s="23"/>
      <c r="S604" s="19" t="s">
        <v>34</v>
      </c>
      <c r="V604" s="16" t="str">
        <f t="shared" ca="1" si="60"/>
        <v>CD</v>
      </c>
      <c r="W604" s="14" t="str">
        <f t="shared" ca="1" si="60"/>
        <v>Chemical industry</v>
      </c>
      <c r="X604" s="3" t="str">
        <f>'EE investment costs'!D653</f>
        <v>RH-100</v>
      </c>
      <c r="Y604" s="3" t="str">
        <f>'EE investment costs'!E653</f>
        <v>Heat Room Heat</v>
      </c>
      <c r="AC604" s="123">
        <f>'EE investment costs'!C653</f>
        <v>10</v>
      </c>
      <c r="AD604" s="22"/>
    </row>
    <row r="605" spans="2:30">
      <c r="B605" s="14" t="str">
        <f t="shared" ca="1" si="56"/>
        <v>INDCDEFFLA-100</v>
      </c>
      <c r="C605" s="15" t="str">
        <f t="shared" ca="1" si="55"/>
        <v>ICDLA</v>
      </c>
      <c r="D605" s="16">
        <f>'EE investment costs'!$F$15</f>
        <v>2016</v>
      </c>
      <c r="E605" s="14">
        <f>VLOOKUP(X605,'EE investment costs'!$D$56:$R$656,15,0)</f>
        <v>4.6920000000000002</v>
      </c>
      <c r="F605" s="17">
        <f ca="1">INDEX('EE investment costs'!$D$56:$R$656,MATCH(X605,'EE investment costs'!$D$56:$D$656,0),MATCH($V$8,'EE investment costs'!$D$56:$R$56,0))</f>
        <v>2496.4429451709752</v>
      </c>
      <c r="I605" s="18">
        <v>1</v>
      </c>
      <c r="J605" s="18">
        <v>1</v>
      </c>
      <c r="K605" s="14">
        <f t="shared" ca="1" si="59"/>
        <v>0</v>
      </c>
      <c r="M605" s="19" t="str">
        <f t="shared" ca="1" si="57"/>
        <v>INDCDEFFLA-100</v>
      </c>
      <c r="N605" s="23" t="str">
        <f t="shared" ca="1" si="58"/>
        <v>Chemical industry Saving Tech-Light 10y</v>
      </c>
      <c r="O605" s="23" t="s">
        <v>32</v>
      </c>
      <c r="P605" s="23" t="s">
        <v>33</v>
      </c>
      <c r="Q605" s="23"/>
      <c r="R605" s="23"/>
      <c r="S605" s="19" t="s">
        <v>34</v>
      </c>
      <c r="V605" s="16" t="str">
        <f t="shared" ca="1" si="60"/>
        <v>CD</v>
      </c>
      <c r="W605" s="14" t="str">
        <f t="shared" ca="1" si="60"/>
        <v>Chemical industry</v>
      </c>
      <c r="X605" s="3" t="str">
        <f>'EE investment costs'!D654</f>
        <v>LA-100</v>
      </c>
      <c r="Y605" s="3" t="str">
        <f>'EE investment costs'!E654</f>
        <v>Light</v>
      </c>
      <c r="AC605" s="123">
        <f>'EE investment costs'!C654</f>
        <v>10</v>
      </c>
      <c r="AD605" s="22"/>
    </row>
    <row r="606" spans="2:30">
      <c r="B606" s="14" t="str">
        <f t="shared" ca="1" si="56"/>
        <v>INDCDEFFEM-100</v>
      </c>
      <c r="C606" s="15" t="str">
        <f t="shared" ca="1" si="55"/>
        <v>ICDEM</v>
      </c>
      <c r="D606" s="16">
        <f>'EE investment costs'!$F$15</f>
        <v>2016</v>
      </c>
      <c r="E606" s="14">
        <f>VLOOKUP(X606,'EE investment costs'!$D$56:$R$656,15,0)</f>
        <v>4.9265999999999996</v>
      </c>
      <c r="F606" s="17">
        <f ca="1">INDEX('EE investment costs'!$D$56:$R$656,MATCH(X606,'EE investment costs'!$D$56:$D$656,0),MATCH($V$8,'EE investment costs'!$D$56:$R$56,0))</f>
        <v>2934.8803390500188</v>
      </c>
      <c r="I606" s="18">
        <v>1</v>
      </c>
      <c r="J606" s="18">
        <v>1</v>
      </c>
      <c r="K606" s="14">
        <f t="shared" ca="1" si="59"/>
        <v>0</v>
      </c>
      <c r="M606" s="19" t="str">
        <f t="shared" ca="1" si="57"/>
        <v>INDCDEFFEM-100</v>
      </c>
      <c r="N606" s="23" t="str">
        <f t="shared" ca="1" si="58"/>
        <v>Chemical industry Saving Tech-Electric Motors 10y</v>
      </c>
      <c r="O606" s="23" t="s">
        <v>32</v>
      </c>
      <c r="P606" s="23" t="s">
        <v>33</v>
      </c>
      <c r="Q606" s="23"/>
      <c r="R606" s="23"/>
      <c r="S606" s="19" t="s">
        <v>34</v>
      </c>
      <c r="V606" s="16" t="str">
        <f t="shared" ca="1" si="60"/>
        <v>CD</v>
      </c>
      <c r="W606" s="14" t="str">
        <f t="shared" ca="1" si="60"/>
        <v>Chemical industry</v>
      </c>
      <c r="X606" s="3" t="str">
        <f>'EE investment costs'!D655</f>
        <v>EM-100</v>
      </c>
      <c r="Y606" s="3" t="str">
        <f>'EE investment costs'!E655</f>
        <v>Electric Motors</v>
      </c>
      <c r="AC606" s="123">
        <f>'EE investment costs'!C655</f>
        <v>10</v>
      </c>
      <c r="AD606" s="22"/>
    </row>
    <row r="607" spans="2:30" ht="13.5" thickBot="1">
      <c r="B607" s="14" t="str">
        <f t="shared" ca="1" si="56"/>
        <v>INDCDEFFTF-100</v>
      </c>
      <c r="C607" s="15" t="str">
        <f t="shared" ca="1" si="55"/>
        <v>ICDTF</v>
      </c>
      <c r="D607" s="16">
        <f>'EE investment costs'!$F$15</f>
        <v>2016</v>
      </c>
      <c r="E607" s="14">
        <f>VLOOKUP(X607,'EE investment costs'!$D$56:$R$656,15,0)</f>
        <v>20</v>
      </c>
      <c r="F607" s="17">
        <f ca="1">INDEX('EE investment costs'!$D$56:$R$656,MATCH(X607,'EE investment costs'!$D$56:$D$656,0),MATCH($V$8,'EE investment costs'!$D$56:$R$56,0))</f>
        <v>1469.3710069848801</v>
      </c>
      <c r="I607" s="18">
        <v>1</v>
      </c>
      <c r="J607" s="18">
        <v>1</v>
      </c>
      <c r="K607" s="14">
        <f t="shared" ca="1" si="59"/>
        <v>0</v>
      </c>
      <c r="M607" s="24" t="str">
        <f t="shared" ca="1" si="57"/>
        <v>INDCDEFFTF-100</v>
      </c>
      <c r="N607" s="25" t="str">
        <f t="shared" ca="1" si="58"/>
        <v>Chemical industry Saving Tech-Haulage Tractors, Trucks, Fishing boats 10y</v>
      </c>
      <c r="O607" s="25" t="s">
        <v>32</v>
      </c>
      <c r="P607" s="25" t="s">
        <v>33</v>
      </c>
      <c r="Q607" s="25"/>
      <c r="R607" s="25"/>
      <c r="S607" s="24" t="s">
        <v>34</v>
      </c>
      <c r="V607" s="16" t="str">
        <f t="shared" ca="1" si="60"/>
        <v>CD</v>
      </c>
      <c r="W607" s="14" t="str">
        <f t="shared" ca="1" si="60"/>
        <v>Chemical industry</v>
      </c>
      <c r="X607" s="3" t="str">
        <f>'EE investment costs'!D656</f>
        <v>TF-100</v>
      </c>
      <c r="Y607" s="3" t="str">
        <f>'EE investment costs'!E656</f>
        <v>Haulage Tractors, Trucks, Fishing boats</v>
      </c>
      <c r="AC607" s="123">
        <f>'EE investment costs'!C656</f>
        <v>10</v>
      </c>
      <c r="AD607" s="22"/>
    </row>
    <row r="608" spans="2:30">
      <c r="C608" s="15"/>
      <c r="D608" s="16"/>
      <c r="F608" s="17"/>
      <c r="I608" s="18"/>
      <c r="J608" s="18"/>
      <c r="M608" s="20"/>
      <c r="N608" s="21"/>
      <c r="O608" s="21"/>
      <c r="P608" s="21"/>
      <c r="Q608" s="21"/>
      <c r="R608" s="21"/>
      <c r="S608" s="20"/>
      <c r="V608" s="16"/>
      <c r="W608" s="14"/>
      <c r="X608" s="3"/>
      <c r="Y608" s="3"/>
      <c r="AC608" s="123"/>
      <c r="AD608" s="22"/>
    </row>
    <row r="609" spans="3:30">
      <c r="C609" s="15"/>
      <c r="D609" s="16"/>
      <c r="F609" s="17"/>
      <c r="I609" s="18"/>
      <c r="J609" s="18"/>
      <c r="M609" s="19"/>
      <c r="N609" s="23"/>
      <c r="O609" s="23"/>
      <c r="P609" s="23"/>
      <c r="Q609" s="23"/>
      <c r="R609" s="23"/>
      <c r="S609" s="19"/>
      <c r="V609" s="16"/>
      <c r="W609" s="14"/>
      <c r="X609" s="3"/>
      <c r="Y609" s="3"/>
      <c r="AC609" s="123"/>
      <c r="AD609" s="22"/>
    </row>
    <row r="610" spans="3:30">
      <c r="C610" s="15"/>
      <c r="D610" s="16"/>
      <c r="F610" s="17"/>
      <c r="I610" s="18"/>
      <c r="J610" s="18"/>
      <c r="M610" s="19"/>
      <c r="N610" s="23"/>
      <c r="O610" s="23"/>
      <c r="P610" s="23"/>
      <c r="Q610" s="23"/>
      <c r="R610" s="23"/>
      <c r="S610" s="19"/>
      <c r="V610" s="16"/>
      <c r="W610" s="14"/>
      <c r="X610" s="3"/>
      <c r="Y610" s="3"/>
      <c r="AC610" s="123"/>
      <c r="AD610" s="22"/>
    </row>
    <row r="611" spans="3:30">
      <c r="C611" s="15"/>
      <c r="D611" s="16"/>
      <c r="F611" s="17"/>
      <c r="I611" s="18"/>
      <c r="J611" s="18"/>
      <c r="M611" s="19"/>
      <c r="N611" s="23"/>
      <c r="O611" s="23"/>
      <c r="P611" s="23"/>
      <c r="Q611" s="23"/>
      <c r="R611" s="23"/>
      <c r="S611" s="19"/>
      <c r="V611" s="16"/>
      <c r="W611" s="14"/>
      <c r="X611" s="3"/>
      <c r="Y611" s="3"/>
      <c r="AC611" s="123"/>
      <c r="AD611" s="22"/>
    </row>
    <row r="612" spans="3:30">
      <c r="C612" s="15"/>
      <c r="D612" s="16"/>
      <c r="F612" s="17"/>
      <c r="I612" s="18"/>
      <c r="J612" s="18"/>
      <c r="M612" s="19"/>
      <c r="N612" s="23"/>
      <c r="O612" s="23"/>
      <c r="P612" s="23"/>
      <c r="Q612" s="23"/>
      <c r="R612" s="23"/>
      <c r="S612" s="19"/>
      <c r="V612" s="16"/>
      <c r="W612" s="14"/>
      <c r="X612" s="3"/>
      <c r="Y612" s="3"/>
      <c r="AC612" s="123"/>
      <c r="AD612" s="22"/>
    </row>
    <row r="613" spans="3:30">
      <c r="C613" s="15"/>
      <c r="D613" s="16"/>
      <c r="F613" s="17"/>
      <c r="I613" s="18"/>
      <c r="J613" s="18"/>
      <c r="M613" s="19"/>
      <c r="N613" s="23"/>
      <c r="O613" s="23"/>
      <c r="P613" s="23"/>
      <c r="Q613" s="23"/>
      <c r="R613" s="23"/>
      <c r="S613" s="19"/>
      <c r="V613" s="16"/>
      <c r="W613" s="14"/>
      <c r="X613" s="3"/>
      <c r="Y613" s="3"/>
      <c r="AC613" s="123"/>
      <c r="AD613" s="22"/>
    </row>
    <row r="614" spans="3:30">
      <c r="C614" s="15"/>
      <c r="D614" s="16"/>
      <c r="F614" s="17"/>
      <c r="I614" s="18"/>
      <c r="J614" s="18"/>
      <c r="M614" s="19"/>
      <c r="N614" s="23"/>
      <c r="O614" s="23"/>
      <c r="P614" s="23"/>
      <c r="Q614" s="23"/>
      <c r="R614" s="23"/>
      <c r="S614" s="19"/>
      <c r="V614" s="16"/>
      <c r="W614" s="14"/>
      <c r="X614" s="3"/>
      <c r="Y614" s="3"/>
      <c r="AC614" s="123"/>
      <c r="AD614" s="22"/>
    </row>
    <row r="615" spans="3:30">
      <c r="C615" s="15"/>
      <c r="D615" s="16"/>
      <c r="F615" s="17"/>
      <c r="I615" s="18"/>
      <c r="J615" s="18"/>
      <c r="M615" s="19"/>
      <c r="N615" s="23"/>
      <c r="O615" s="23"/>
      <c r="P615" s="23"/>
      <c r="Q615" s="23"/>
      <c r="R615" s="23"/>
      <c r="S615" s="19"/>
      <c r="V615" s="16"/>
      <c r="W615" s="14"/>
      <c r="X615" s="3"/>
      <c r="Y615" s="3"/>
      <c r="AC615" s="123"/>
      <c r="AD615" s="22"/>
    </row>
    <row r="616" spans="3:30">
      <c r="C616" s="15"/>
      <c r="D616" s="16"/>
      <c r="F616" s="17"/>
      <c r="I616" s="18"/>
      <c r="J616" s="18"/>
      <c r="M616" s="19"/>
      <c r="N616" s="23"/>
      <c r="O616" s="23"/>
      <c r="P616" s="23"/>
      <c r="Q616" s="23"/>
      <c r="R616" s="23"/>
      <c r="S616" s="19"/>
      <c r="V616" s="16"/>
      <c r="W616" s="14"/>
      <c r="X616" s="3"/>
      <c r="Y616" s="3"/>
      <c r="AC616" s="123"/>
      <c r="AD616" s="22"/>
    </row>
    <row r="617" spans="3:30">
      <c r="C617" s="15"/>
      <c r="D617" s="16"/>
      <c r="F617" s="17"/>
      <c r="I617" s="18"/>
      <c r="J617" s="18"/>
      <c r="M617" s="19"/>
      <c r="N617" s="23"/>
      <c r="O617" s="23"/>
      <c r="P617" s="23"/>
      <c r="Q617" s="23"/>
      <c r="R617" s="23"/>
      <c r="S617" s="19"/>
      <c r="V617" s="16"/>
      <c r="W617" s="14"/>
      <c r="X617" s="3"/>
      <c r="Y617" s="3"/>
      <c r="AC617" s="123"/>
      <c r="AD617" s="22"/>
    </row>
    <row r="618" spans="3:30">
      <c r="C618" s="15"/>
      <c r="D618" s="16"/>
      <c r="F618" s="17"/>
      <c r="I618" s="18"/>
      <c r="J618" s="18"/>
      <c r="M618" s="19"/>
      <c r="N618" s="23"/>
      <c r="O618" s="23"/>
      <c r="P618" s="23"/>
      <c r="Q618" s="23"/>
      <c r="R618" s="23"/>
      <c r="S618" s="19"/>
      <c r="V618" s="16"/>
      <c r="W618" s="14"/>
      <c r="X618" s="3"/>
      <c r="Y618" s="3"/>
      <c r="AC618" s="123"/>
      <c r="AD618" s="22"/>
    </row>
    <row r="619" spans="3:30">
      <c r="C619" s="15"/>
      <c r="D619" s="16"/>
      <c r="F619" s="17"/>
      <c r="I619" s="18"/>
      <c r="J619" s="18"/>
      <c r="M619" s="19"/>
      <c r="N619" s="23"/>
      <c r="O619" s="23"/>
      <c r="P619" s="23"/>
      <c r="Q619" s="23"/>
      <c r="R619" s="23"/>
      <c r="S619" s="19"/>
      <c r="V619" s="16"/>
      <c r="W619" s="14"/>
      <c r="X619" s="3"/>
      <c r="Y619" s="3"/>
      <c r="AC619" s="123"/>
      <c r="AD619" s="22"/>
    </row>
    <row r="620" spans="3:30">
      <c r="C620" s="15"/>
      <c r="D620" s="16"/>
      <c r="F620" s="17"/>
      <c r="I620" s="18"/>
      <c r="J620" s="18"/>
      <c r="M620" s="19"/>
      <c r="N620" s="23"/>
      <c r="O620" s="23"/>
      <c r="P620" s="23"/>
      <c r="Q620" s="23"/>
      <c r="R620" s="23"/>
      <c r="S620" s="19"/>
      <c r="V620" s="16"/>
      <c r="W620" s="14"/>
      <c r="X620" s="3"/>
      <c r="Y620" s="3"/>
      <c r="AC620" s="123"/>
      <c r="AD620" s="22"/>
    </row>
    <row r="621" spans="3:30">
      <c r="C621" s="15"/>
      <c r="D621" s="16"/>
      <c r="F621" s="17"/>
      <c r="I621" s="18"/>
      <c r="J621" s="18"/>
      <c r="M621" s="19"/>
      <c r="N621" s="23"/>
      <c r="O621" s="23"/>
      <c r="P621" s="23"/>
      <c r="Q621" s="23"/>
      <c r="R621" s="23"/>
      <c r="S621" s="19"/>
      <c r="V621" s="16"/>
      <c r="W621" s="14"/>
      <c r="X621" s="3"/>
      <c r="Y621" s="3"/>
      <c r="AC621" s="123"/>
      <c r="AD621" s="22"/>
    </row>
    <row r="622" spans="3:30">
      <c r="C622" s="15"/>
      <c r="D622" s="16"/>
      <c r="F622" s="17"/>
      <c r="I622" s="18"/>
      <c r="J622" s="18"/>
      <c r="M622" s="19"/>
      <c r="N622" s="23"/>
      <c r="O622" s="23"/>
      <c r="P622" s="23"/>
      <c r="Q622" s="23"/>
      <c r="R622" s="23"/>
      <c r="S622" s="19"/>
      <c r="V622" s="16"/>
      <c r="W622" s="14"/>
      <c r="X622" s="3"/>
      <c r="Y622" s="3"/>
      <c r="AC622" s="123"/>
      <c r="AD622" s="22"/>
    </row>
    <row r="623" spans="3:30">
      <c r="C623" s="15"/>
      <c r="D623" s="16"/>
      <c r="F623" s="17"/>
      <c r="I623" s="18"/>
      <c r="J623" s="18"/>
      <c r="M623" s="19"/>
      <c r="N623" s="23"/>
      <c r="O623" s="23"/>
      <c r="P623" s="23"/>
      <c r="Q623" s="23"/>
      <c r="R623" s="23"/>
      <c r="S623" s="19"/>
      <c r="V623" s="16"/>
      <c r="W623" s="14"/>
      <c r="X623" s="3"/>
      <c r="Y623" s="3"/>
      <c r="AC623" s="123"/>
      <c r="AD623" s="22"/>
    </row>
    <row r="624" spans="3:30">
      <c r="C624" s="15"/>
      <c r="D624" s="16"/>
      <c r="F624" s="17"/>
      <c r="I624" s="18"/>
      <c r="J624" s="18"/>
      <c r="M624" s="19"/>
      <c r="N624" s="23"/>
      <c r="O624" s="23"/>
      <c r="P624" s="23"/>
      <c r="Q624" s="23"/>
      <c r="R624" s="23"/>
      <c r="S624" s="19"/>
      <c r="V624" s="16"/>
      <c r="W624" s="14"/>
      <c r="X624" s="3"/>
      <c r="Y624" s="3"/>
      <c r="AC624" s="123"/>
      <c r="AD624" s="22"/>
    </row>
    <row r="625" spans="3:30">
      <c r="C625" s="15"/>
      <c r="D625" s="16"/>
      <c r="F625" s="17"/>
      <c r="I625" s="18"/>
      <c r="J625" s="18"/>
      <c r="M625" s="19"/>
      <c r="N625" s="23"/>
      <c r="O625" s="23"/>
      <c r="P625" s="23"/>
      <c r="Q625" s="23"/>
      <c r="R625" s="23"/>
      <c r="S625" s="19"/>
      <c r="V625" s="16"/>
      <c r="W625" s="14"/>
      <c r="X625" s="3"/>
      <c r="Y625" s="3"/>
      <c r="AC625" s="123"/>
      <c r="AD625" s="22"/>
    </row>
    <row r="626" spans="3:30">
      <c r="C626" s="15"/>
      <c r="D626" s="16"/>
      <c r="F626" s="17"/>
      <c r="I626" s="18"/>
      <c r="J626" s="18"/>
      <c r="M626" s="19"/>
      <c r="N626" s="23"/>
      <c r="O626" s="23"/>
      <c r="P626" s="23"/>
      <c r="Q626" s="23"/>
      <c r="R626" s="23"/>
      <c r="S626" s="19"/>
      <c r="V626" s="16"/>
      <c r="W626" s="14"/>
      <c r="X626" s="3"/>
      <c r="Y626" s="3"/>
      <c r="AC626" s="123"/>
      <c r="AD626" s="22"/>
    </row>
    <row r="627" spans="3:30">
      <c r="C627" s="15"/>
      <c r="D627" s="16"/>
      <c r="F627" s="17"/>
      <c r="I627" s="18"/>
      <c r="J627" s="18"/>
      <c r="M627" s="19"/>
      <c r="N627" s="23"/>
      <c r="O627" s="23"/>
      <c r="P627" s="23"/>
      <c r="Q627" s="23"/>
      <c r="R627" s="23"/>
      <c r="S627" s="19"/>
      <c r="V627" s="16"/>
      <c r="W627" s="14"/>
      <c r="X627" s="3"/>
      <c r="Y627" s="3"/>
      <c r="AC627" s="123"/>
      <c r="AD627" s="22"/>
    </row>
    <row r="628" spans="3:30">
      <c r="C628" s="15"/>
      <c r="D628" s="16"/>
      <c r="F628" s="17"/>
      <c r="I628" s="18"/>
      <c r="J628" s="18"/>
      <c r="M628" s="19"/>
      <c r="N628" s="23"/>
      <c r="O628" s="23"/>
      <c r="P628" s="23"/>
      <c r="Q628" s="23"/>
      <c r="R628" s="23"/>
      <c r="S628" s="19"/>
      <c r="V628" s="16"/>
      <c r="W628" s="14"/>
      <c r="X628" s="3"/>
      <c r="Y628" s="3"/>
      <c r="AC628" s="123"/>
      <c r="AD628" s="22"/>
    </row>
    <row r="629" spans="3:30">
      <c r="C629" s="15"/>
      <c r="D629" s="16"/>
      <c r="F629" s="17"/>
      <c r="I629" s="18"/>
      <c r="J629" s="18"/>
      <c r="M629" s="19"/>
      <c r="N629" s="23"/>
      <c r="O629" s="23"/>
      <c r="P629" s="23"/>
      <c r="Q629" s="23"/>
      <c r="R629" s="23"/>
      <c r="S629" s="19"/>
      <c r="V629" s="16"/>
      <c r="W629" s="14"/>
      <c r="X629" s="3"/>
      <c r="Y629" s="3"/>
      <c r="AC629" s="123"/>
      <c r="AD629" s="22"/>
    </row>
    <row r="630" spans="3:30">
      <c r="C630" s="15"/>
      <c r="D630" s="16"/>
      <c r="F630" s="17"/>
      <c r="I630" s="18"/>
      <c r="J630" s="18"/>
      <c r="M630" s="19"/>
      <c r="N630" s="23"/>
      <c r="O630" s="23"/>
      <c r="P630" s="23"/>
      <c r="Q630" s="23"/>
      <c r="R630" s="23"/>
      <c r="S630" s="19"/>
      <c r="V630" s="16"/>
      <c r="W630" s="14"/>
      <c r="X630" s="3"/>
      <c r="Y630" s="3"/>
      <c r="AC630" s="123"/>
      <c r="AD630" s="22"/>
    </row>
    <row r="631" spans="3:30">
      <c r="C631" s="15"/>
      <c r="D631" s="16"/>
      <c r="F631" s="17"/>
      <c r="I631" s="18"/>
      <c r="J631" s="18"/>
      <c r="M631" s="19"/>
      <c r="N631" s="23"/>
      <c r="O631" s="23"/>
      <c r="P631" s="23"/>
      <c r="Q631" s="23"/>
      <c r="R631" s="23"/>
      <c r="S631" s="19"/>
      <c r="V631" s="16"/>
      <c r="W631" s="14"/>
      <c r="X631" s="3"/>
      <c r="Y631" s="3"/>
      <c r="AC631" s="123"/>
      <c r="AD631" s="22"/>
    </row>
    <row r="632" spans="3:30">
      <c r="C632" s="15"/>
      <c r="D632" s="16"/>
      <c r="F632" s="17"/>
      <c r="I632" s="18"/>
      <c r="J632" s="18"/>
      <c r="M632" s="19"/>
      <c r="N632" s="23"/>
      <c r="O632" s="23"/>
      <c r="P632" s="23"/>
      <c r="Q632" s="23"/>
      <c r="R632" s="23"/>
      <c r="S632" s="19"/>
      <c r="V632" s="16"/>
      <c r="W632" s="14"/>
      <c r="X632" s="3"/>
      <c r="Y632" s="3"/>
      <c r="AC632" s="123"/>
      <c r="AD632" s="22"/>
    </row>
    <row r="633" spans="3:30">
      <c r="C633" s="15"/>
      <c r="D633" s="16"/>
      <c r="F633" s="17"/>
      <c r="I633" s="18"/>
      <c r="J633" s="18"/>
      <c r="M633" s="19"/>
      <c r="N633" s="23"/>
      <c r="O633" s="23"/>
      <c r="P633" s="23"/>
      <c r="Q633" s="23"/>
      <c r="R633" s="23"/>
      <c r="S633" s="19"/>
      <c r="V633" s="16"/>
      <c r="W633" s="14"/>
      <c r="X633" s="3"/>
      <c r="Y633" s="3"/>
      <c r="AC633" s="123"/>
      <c r="AD633" s="22"/>
    </row>
    <row r="634" spans="3:30">
      <c r="C634" s="15"/>
      <c r="D634" s="16"/>
      <c r="F634" s="17"/>
      <c r="I634" s="18"/>
      <c r="J634" s="18"/>
      <c r="M634" s="19"/>
      <c r="N634" s="23"/>
      <c r="O634" s="23"/>
      <c r="P634" s="23"/>
      <c r="Q634" s="23"/>
      <c r="R634" s="23"/>
      <c r="S634" s="19"/>
      <c r="V634" s="16"/>
      <c r="W634" s="14"/>
      <c r="X634" s="3"/>
      <c r="Y634" s="3"/>
      <c r="AC634" s="123"/>
      <c r="AD634" s="22"/>
    </row>
    <row r="635" spans="3:30">
      <c r="C635" s="15"/>
      <c r="D635" s="16"/>
      <c r="F635" s="17"/>
      <c r="I635" s="18"/>
      <c r="J635" s="18"/>
      <c r="M635" s="19"/>
      <c r="N635" s="23"/>
      <c r="O635" s="23"/>
      <c r="P635" s="23"/>
      <c r="Q635" s="23"/>
      <c r="R635" s="23"/>
      <c r="S635" s="19"/>
      <c r="V635" s="16"/>
      <c r="W635" s="14"/>
      <c r="X635" s="3"/>
      <c r="Y635" s="3"/>
      <c r="AC635" s="123"/>
      <c r="AD635" s="22"/>
    </row>
    <row r="636" spans="3:30">
      <c r="C636" s="15"/>
      <c r="D636" s="16"/>
      <c r="F636" s="17"/>
      <c r="I636" s="18"/>
      <c r="J636" s="18"/>
      <c r="M636" s="19"/>
      <c r="N636" s="23"/>
      <c r="O636" s="23"/>
      <c r="P636" s="23"/>
      <c r="Q636" s="23"/>
      <c r="R636" s="23"/>
      <c r="S636" s="19"/>
      <c r="V636" s="16"/>
      <c r="W636" s="14"/>
      <c r="X636" s="3"/>
      <c r="Y636" s="3"/>
      <c r="AC636" s="123"/>
      <c r="AD636" s="22"/>
    </row>
    <row r="637" spans="3:30">
      <c r="C637" s="15"/>
      <c r="D637" s="16"/>
      <c r="F637" s="17"/>
      <c r="I637" s="18"/>
      <c r="J637" s="18"/>
      <c r="M637" s="19"/>
      <c r="N637" s="23"/>
      <c r="O637" s="23"/>
      <c r="P637" s="23"/>
      <c r="Q637" s="23"/>
      <c r="R637" s="23"/>
      <c r="S637" s="19"/>
      <c r="V637" s="16"/>
      <c r="W637" s="14"/>
      <c r="X637" s="3"/>
      <c r="Y637" s="3"/>
      <c r="AC637" s="123"/>
      <c r="AD637" s="22"/>
    </row>
    <row r="638" spans="3:30">
      <c r="C638" s="15"/>
      <c r="D638" s="16"/>
      <c r="F638" s="17"/>
      <c r="I638" s="18"/>
      <c r="J638" s="18"/>
      <c r="M638" s="19"/>
      <c r="N638" s="23"/>
      <c r="O638" s="23"/>
      <c r="P638" s="23"/>
      <c r="Q638" s="23"/>
      <c r="R638" s="23"/>
      <c r="S638" s="19"/>
      <c r="V638" s="16"/>
      <c r="W638" s="14"/>
      <c r="X638" s="3"/>
      <c r="Y638" s="3"/>
      <c r="AC638" s="123"/>
      <c r="AD638" s="22"/>
    </row>
    <row r="639" spans="3:30">
      <c r="C639" s="15"/>
      <c r="D639" s="16"/>
      <c r="F639" s="17"/>
      <c r="I639" s="18"/>
      <c r="J639" s="18"/>
      <c r="M639" s="19"/>
      <c r="N639" s="23"/>
      <c r="O639" s="23"/>
      <c r="P639" s="23"/>
      <c r="Q639" s="23"/>
      <c r="R639" s="23"/>
      <c r="S639" s="19"/>
      <c r="V639" s="16"/>
      <c r="W639" s="14"/>
      <c r="X639" s="3"/>
      <c r="Y639" s="3"/>
      <c r="AC639" s="123"/>
      <c r="AD639" s="22"/>
    </row>
    <row r="640" spans="3:30">
      <c r="C640" s="15"/>
      <c r="D640" s="16"/>
      <c r="F640" s="17"/>
      <c r="I640" s="18"/>
      <c r="J640" s="18"/>
      <c r="M640" s="19"/>
      <c r="N640" s="23"/>
      <c r="O640" s="23"/>
      <c r="P640" s="23"/>
      <c r="Q640" s="23"/>
      <c r="R640" s="23"/>
      <c r="S640" s="19"/>
      <c r="V640" s="16"/>
      <c r="W640" s="14"/>
      <c r="X640" s="3"/>
      <c r="Y640" s="3"/>
      <c r="AC640" s="123"/>
      <c r="AD640" s="22"/>
    </row>
    <row r="641" spans="3:30">
      <c r="C641" s="15"/>
      <c r="D641" s="16"/>
      <c r="F641" s="17"/>
      <c r="I641" s="18"/>
      <c r="J641" s="18"/>
      <c r="M641" s="19"/>
      <c r="N641" s="23"/>
      <c r="O641" s="23"/>
      <c r="P641" s="23"/>
      <c r="Q641" s="23"/>
      <c r="R641" s="23"/>
      <c r="S641" s="19"/>
      <c r="V641" s="16"/>
      <c r="W641" s="14"/>
      <c r="X641" s="3"/>
      <c r="Y641" s="3"/>
      <c r="AC641" s="123"/>
      <c r="AD641" s="22"/>
    </row>
    <row r="642" spans="3:30">
      <c r="C642" s="15"/>
      <c r="D642" s="16"/>
      <c r="F642" s="17"/>
      <c r="I642" s="18"/>
      <c r="J642" s="18"/>
      <c r="M642" s="19"/>
      <c r="N642" s="23"/>
      <c r="O642" s="23"/>
      <c r="P642" s="23"/>
      <c r="Q642" s="23"/>
      <c r="R642" s="23"/>
      <c r="S642" s="19"/>
      <c r="V642" s="16"/>
      <c r="W642" s="14"/>
      <c r="X642" s="3"/>
      <c r="Y642" s="3"/>
      <c r="AC642" s="123"/>
      <c r="AD642" s="22"/>
    </row>
    <row r="643" spans="3:30">
      <c r="C643" s="15"/>
      <c r="D643" s="16"/>
      <c r="F643" s="17"/>
      <c r="I643" s="18"/>
      <c r="J643" s="18"/>
      <c r="M643" s="19"/>
      <c r="N643" s="23"/>
      <c r="O643" s="23"/>
      <c r="P643" s="23"/>
      <c r="Q643" s="23"/>
      <c r="R643" s="23"/>
      <c r="S643" s="19"/>
      <c r="V643" s="16"/>
      <c r="W643" s="14"/>
      <c r="X643" s="3"/>
      <c r="Y643" s="3"/>
      <c r="AC643" s="123"/>
      <c r="AD643" s="22"/>
    </row>
    <row r="644" spans="3:30">
      <c r="C644" s="15"/>
      <c r="D644" s="16"/>
      <c r="F644" s="17"/>
      <c r="I644" s="18"/>
      <c r="J644" s="18"/>
      <c r="M644" s="19"/>
      <c r="N644" s="23"/>
      <c r="O644" s="23"/>
      <c r="P644" s="23"/>
      <c r="Q644" s="23"/>
      <c r="R644" s="23"/>
      <c r="S644" s="19"/>
      <c r="V644" s="16"/>
      <c r="W644" s="14"/>
      <c r="X644" s="3"/>
      <c r="Y644" s="3"/>
      <c r="AC644" s="123"/>
      <c r="AD644" s="22"/>
    </row>
    <row r="645" spans="3:30">
      <c r="C645" s="15"/>
      <c r="D645" s="16"/>
      <c r="F645" s="17"/>
      <c r="I645" s="18"/>
      <c r="J645" s="18"/>
      <c r="M645" s="19"/>
      <c r="N645" s="23"/>
      <c r="O645" s="23"/>
      <c r="P645" s="23"/>
      <c r="Q645" s="23"/>
      <c r="R645" s="23"/>
      <c r="S645" s="19"/>
      <c r="V645" s="16"/>
      <c r="W645" s="14"/>
      <c r="X645" s="3"/>
      <c r="Y645" s="3"/>
      <c r="AC645" s="123"/>
      <c r="AD645" s="22"/>
    </row>
    <row r="646" spans="3:30">
      <c r="C646" s="15"/>
      <c r="D646" s="16"/>
      <c r="F646" s="17"/>
      <c r="I646" s="18"/>
      <c r="J646" s="18"/>
      <c r="M646" s="19"/>
      <c r="N646" s="23"/>
      <c r="O646" s="23"/>
      <c r="P646" s="23"/>
      <c r="Q646" s="23"/>
      <c r="R646" s="23"/>
      <c r="S646" s="19"/>
      <c r="V646" s="16"/>
      <c r="W646" s="14"/>
      <c r="X646" s="3"/>
      <c r="Y646" s="3"/>
      <c r="AC646" s="123"/>
      <c r="AD646" s="22"/>
    </row>
    <row r="647" spans="3:30">
      <c r="C647" s="15"/>
      <c r="D647" s="16"/>
      <c r="F647" s="17"/>
      <c r="I647" s="18"/>
      <c r="J647" s="18"/>
      <c r="M647" s="19"/>
      <c r="N647" s="23"/>
      <c r="O647" s="23"/>
      <c r="P647" s="23"/>
      <c r="Q647" s="23"/>
      <c r="R647" s="23"/>
      <c r="S647" s="19"/>
      <c r="V647" s="16"/>
      <c r="W647" s="14"/>
      <c r="X647" s="3"/>
      <c r="Y647" s="3"/>
      <c r="AC647" s="123"/>
      <c r="AD647" s="22"/>
    </row>
    <row r="648" spans="3:30">
      <c r="C648" s="15"/>
      <c r="D648" s="16"/>
      <c r="F648" s="17"/>
      <c r="I648" s="18"/>
      <c r="J648" s="18"/>
      <c r="M648" s="19"/>
      <c r="N648" s="23"/>
      <c r="O648" s="23"/>
      <c r="P648" s="23"/>
      <c r="Q648" s="23"/>
      <c r="R648" s="23"/>
      <c r="S648" s="19"/>
      <c r="V648" s="16"/>
      <c r="W648" s="14"/>
      <c r="X648" s="3"/>
      <c r="Y648" s="3"/>
      <c r="AC648" s="123"/>
      <c r="AD648" s="22"/>
    </row>
    <row r="649" spans="3:30">
      <c r="C649" s="15"/>
      <c r="D649" s="16"/>
      <c r="F649" s="17"/>
      <c r="I649" s="18"/>
      <c r="J649" s="18"/>
      <c r="M649" s="19"/>
      <c r="N649" s="23"/>
      <c r="O649" s="23"/>
      <c r="P649" s="23"/>
      <c r="Q649" s="23"/>
      <c r="R649" s="23"/>
      <c r="S649" s="19"/>
      <c r="V649" s="16"/>
      <c r="W649" s="14"/>
      <c r="X649" s="3"/>
      <c r="Y649" s="3"/>
      <c r="AC649" s="123"/>
      <c r="AD649" s="22"/>
    </row>
    <row r="650" spans="3:30">
      <c r="C650" s="15"/>
      <c r="D650" s="16"/>
      <c r="F650" s="17"/>
      <c r="I650" s="18"/>
      <c r="J650" s="18"/>
      <c r="M650" s="19"/>
      <c r="N650" s="23"/>
      <c r="O650" s="23"/>
      <c r="P650" s="23"/>
      <c r="Q650" s="23"/>
      <c r="R650" s="23"/>
      <c r="S650" s="19"/>
      <c r="V650" s="16"/>
      <c r="W650" s="14"/>
      <c r="X650" s="3"/>
      <c r="Y650" s="3"/>
      <c r="AC650" s="123"/>
      <c r="AD650" s="22"/>
    </row>
    <row r="651" spans="3:30">
      <c r="C651" s="15"/>
      <c r="D651" s="16"/>
      <c r="F651" s="17"/>
      <c r="I651" s="18"/>
      <c r="J651" s="18"/>
      <c r="M651" s="19"/>
      <c r="N651" s="23"/>
      <c r="O651" s="23"/>
      <c r="P651" s="23"/>
      <c r="Q651" s="23"/>
      <c r="R651" s="23"/>
      <c r="S651" s="19"/>
      <c r="V651" s="16"/>
      <c r="W651" s="14"/>
      <c r="X651" s="3"/>
      <c r="Y651" s="3"/>
      <c r="AC651" s="123"/>
      <c r="AD651" s="22"/>
    </row>
    <row r="652" spans="3:30">
      <c r="C652" s="15"/>
      <c r="D652" s="16"/>
      <c r="F652" s="17"/>
      <c r="I652" s="18"/>
      <c r="J652" s="18"/>
      <c r="M652" s="19"/>
      <c r="N652" s="23"/>
      <c r="O652" s="23"/>
      <c r="P652" s="23"/>
      <c r="Q652" s="23"/>
      <c r="R652" s="23"/>
      <c r="S652" s="19"/>
      <c r="V652" s="16"/>
      <c r="W652" s="14"/>
      <c r="X652" s="3"/>
      <c r="Y652" s="3"/>
      <c r="AC652" s="123"/>
      <c r="AD652" s="22"/>
    </row>
    <row r="653" spans="3:30">
      <c r="C653" s="15"/>
      <c r="D653" s="16"/>
      <c r="F653" s="17"/>
      <c r="I653" s="18"/>
      <c r="J653" s="18"/>
      <c r="M653" s="19"/>
      <c r="N653" s="23"/>
      <c r="O653" s="23"/>
      <c r="P653" s="23"/>
      <c r="Q653" s="23"/>
      <c r="R653" s="23"/>
      <c r="S653" s="19"/>
      <c r="V653" s="16"/>
      <c r="W653" s="14"/>
      <c r="X653" s="3"/>
      <c r="Y653" s="3"/>
      <c r="AC653" s="123"/>
      <c r="AD653" s="22"/>
    </row>
    <row r="654" spans="3:30">
      <c r="C654" s="15"/>
      <c r="D654" s="16"/>
      <c r="F654" s="17"/>
      <c r="I654" s="18"/>
      <c r="J654" s="18"/>
      <c r="M654" s="19"/>
      <c r="N654" s="23"/>
      <c r="O654" s="23"/>
      <c r="P654" s="23"/>
      <c r="Q654" s="23"/>
      <c r="R654" s="23"/>
      <c r="S654" s="19"/>
      <c r="V654" s="16"/>
      <c r="W654" s="14"/>
      <c r="X654" s="3"/>
      <c r="Y654" s="3"/>
      <c r="AC654" s="123"/>
      <c r="AD654" s="22"/>
    </row>
    <row r="655" spans="3:30">
      <c r="C655" s="15"/>
      <c r="D655" s="16"/>
      <c r="F655" s="17"/>
      <c r="I655" s="18"/>
      <c r="J655" s="18"/>
      <c r="M655" s="19"/>
      <c r="N655" s="23"/>
      <c r="O655" s="23"/>
      <c r="P655" s="23"/>
      <c r="Q655" s="23"/>
      <c r="R655" s="23"/>
      <c r="S655" s="19"/>
      <c r="V655" s="16"/>
      <c r="W655" s="14"/>
      <c r="X655" s="3"/>
      <c r="Y655" s="3"/>
      <c r="AC655" s="123"/>
      <c r="AD655" s="22"/>
    </row>
    <row r="656" spans="3:30">
      <c r="C656" s="15"/>
      <c r="D656" s="16"/>
      <c r="F656" s="17"/>
      <c r="I656" s="18"/>
      <c r="J656" s="18"/>
      <c r="M656" s="19"/>
      <c r="N656" s="23"/>
      <c r="O656" s="23"/>
      <c r="P656" s="23"/>
      <c r="Q656" s="23"/>
      <c r="R656" s="23"/>
      <c r="S656" s="19"/>
      <c r="V656" s="16"/>
      <c r="W656" s="14"/>
      <c r="X656" s="3"/>
      <c r="Y656" s="3"/>
      <c r="AC656" s="123"/>
    </row>
    <row r="657" spans="3:29">
      <c r="C657" s="15"/>
      <c r="D657" s="16"/>
      <c r="F657" s="17"/>
      <c r="I657" s="18"/>
      <c r="J657" s="18"/>
      <c r="M657" s="19"/>
      <c r="N657" s="23"/>
      <c r="O657" s="23"/>
      <c r="P657" s="23"/>
      <c r="Q657" s="23"/>
      <c r="R657" s="23"/>
      <c r="S657" s="19"/>
      <c r="T657" s="14"/>
      <c r="U657" s="14"/>
      <c r="V657" s="16"/>
      <c r="W657" s="14"/>
      <c r="X657" s="3"/>
      <c r="Y657" s="3"/>
      <c r="AC657" s="123"/>
    </row>
    <row r="658" spans="3:29">
      <c r="C658" s="15"/>
      <c r="D658" s="16"/>
      <c r="F658" s="17"/>
      <c r="I658" s="18"/>
      <c r="J658" s="18"/>
      <c r="M658" s="19"/>
      <c r="N658" s="23"/>
      <c r="O658" s="23"/>
      <c r="P658" s="23"/>
      <c r="Q658" s="23"/>
      <c r="R658" s="23"/>
      <c r="S658" s="19"/>
      <c r="T658" s="14"/>
      <c r="U658" s="14"/>
      <c r="V658" s="16"/>
      <c r="W658" s="14"/>
      <c r="X658" s="3"/>
      <c r="Y658" s="3"/>
      <c r="AC658" s="123"/>
    </row>
    <row r="659" spans="3:29">
      <c r="C659" s="15"/>
      <c r="D659" s="16"/>
      <c r="F659" s="17"/>
      <c r="I659" s="18"/>
      <c r="J659" s="18"/>
      <c r="M659" s="19"/>
      <c r="N659" s="23"/>
      <c r="O659" s="23"/>
      <c r="P659" s="23"/>
      <c r="Q659" s="23"/>
      <c r="R659" s="23"/>
      <c r="S659" s="19"/>
      <c r="T659" s="14"/>
      <c r="U659" s="14"/>
      <c r="V659" s="16"/>
      <c r="W659" s="14"/>
      <c r="X659" s="3"/>
      <c r="Y659" s="3"/>
      <c r="AC659" s="123"/>
    </row>
    <row r="660" spans="3:29">
      <c r="C660" s="15"/>
      <c r="D660" s="16"/>
      <c r="F660" s="17"/>
      <c r="I660" s="18"/>
      <c r="J660" s="18"/>
      <c r="M660" s="19"/>
      <c r="N660" s="23"/>
      <c r="O660" s="23"/>
      <c r="P660" s="23"/>
      <c r="Q660" s="23"/>
      <c r="R660" s="23"/>
      <c r="S660" s="19"/>
      <c r="T660" s="14"/>
      <c r="U660" s="14"/>
      <c r="V660" s="16"/>
      <c r="W660" s="14"/>
      <c r="X660" s="3"/>
      <c r="Y660" s="3"/>
      <c r="AC660" s="123"/>
    </row>
    <row r="661" spans="3:29">
      <c r="C661" s="15"/>
      <c r="D661" s="16"/>
      <c r="F661" s="17"/>
      <c r="I661" s="18"/>
      <c r="J661" s="18"/>
      <c r="M661" s="19"/>
      <c r="N661" s="23"/>
      <c r="O661" s="23"/>
      <c r="P661" s="23"/>
      <c r="Q661" s="23"/>
      <c r="R661" s="23"/>
      <c r="S661" s="19"/>
      <c r="T661" s="14"/>
      <c r="U661" s="14"/>
      <c r="V661" s="16"/>
      <c r="W661" s="14"/>
      <c r="X661" s="3"/>
      <c r="Y661" s="3"/>
      <c r="AC661" s="123"/>
    </row>
    <row r="662" spans="3:29">
      <c r="C662" s="15"/>
      <c r="D662" s="16"/>
      <c r="F662" s="17"/>
      <c r="I662" s="18"/>
      <c r="J662" s="18"/>
      <c r="M662" s="19"/>
      <c r="N662" s="23"/>
      <c r="O662" s="23"/>
      <c r="P662" s="23"/>
      <c r="Q662" s="23"/>
      <c r="R662" s="23"/>
      <c r="S662" s="19"/>
      <c r="T662" s="14"/>
      <c r="U662" s="14"/>
      <c r="V662" s="16"/>
      <c r="W662" s="14"/>
      <c r="X662" s="3"/>
      <c r="Y662" s="3"/>
      <c r="AC662" s="123"/>
    </row>
    <row r="663" spans="3:29">
      <c r="C663" s="15"/>
      <c r="D663" s="16"/>
      <c r="F663" s="17"/>
      <c r="I663" s="18"/>
      <c r="J663" s="18"/>
      <c r="M663" s="19"/>
      <c r="N663" s="23"/>
      <c r="O663" s="23"/>
      <c r="P663" s="23"/>
      <c r="Q663" s="23"/>
      <c r="R663" s="23"/>
      <c r="S663" s="19"/>
      <c r="T663" s="14"/>
      <c r="U663" s="14"/>
      <c r="V663" s="16"/>
      <c r="W663" s="14"/>
      <c r="X663" s="3"/>
      <c r="Y663" s="3"/>
      <c r="Z663" s="14"/>
      <c r="AC663" s="123"/>
    </row>
    <row r="664" spans="3:29">
      <c r="C664" s="15"/>
      <c r="D664" s="16"/>
      <c r="F664" s="17"/>
      <c r="I664" s="18"/>
      <c r="J664" s="18"/>
      <c r="M664" s="19"/>
      <c r="N664" s="23"/>
      <c r="O664" s="23"/>
      <c r="P664" s="23"/>
      <c r="Q664" s="23"/>
      <c r="R664" s="23"/>
      <c r="S664" s="19"/>
      <c r="T664" s="14"/>
      <c r="U664" s="14"/>
      <c r="V664" s="16"/>
      <c r="W664" s="14"/>
      <c r="X664" s="3"/>
      <c r="Y664" s="3"/>
      <c r="Z664" s="14"/>
      <c r="AC664" s="123"/>
    </row>
    <row r="665" spans="3:29">
      <c r="C665" s="15"/>
      <c r="D665" s="16"/>
      <c r="F665" s="17"/>
      <c r="I665" s="18"/>
      <c r="J665" s="18"/>
      <c r="M665" s="19"/>
      <c r="N665" s="23"/>
      <c r="O665" s="23"/>
      <c r="P665" s="23"/>
      <c r="Q665" s="23"/>
      <c r="R665" s="23"/>
      <c r="S665" s="19"/>
      <c r="T665" s="14"/>
      <c r="U665" s="14"/>
      <c r="V665" s="16"/>
      <c r="W665" s="14"/>
      <c r="X665" s="3"/>
      <c r="Y665" s="3"/>
      <c r="Z665" s="14"/>
      <c r="AC665" s="123"/>
    </row>
    <row r="666" spans="3:29">
      <c r="C666" s="15"/>
      <c r="D666" s="16"/>
      <c r="F666" s="17"/>
      <c r="I666" s="18"/>
      <c r="J666" s="18"/>
      <c r="M666" s="19"/>
      <c r="N666" s="23"/>
      <c r="O666" s="23"/>
      <c r="P666" s="23"/>
      <c r="Q666" s="23"/>
      <c r="R666" s="23"/>
      <c r="S666" s="19"/>
      <c r="T666" s="14"/>
      <c r="U666" s="14"/>
      <c r="V666" s="16"/>
      <c r="W666" s="14"/>
      <c r="X666" s="3"/>
      <c r="Y666" s="3"/>
      <c r="Z666" s="14"/>
      <c r="AC666" s="123"/>
    </row>
    <row r="667" spans="3:29" ht="13.5" thickBot="1">
      <c r="C667" s="15"/>
      <c r="D667" s="16"/>
      <c r="F667" s="17"/>
      <c r="I667" s="18"/>
      <c r="J667" s="18"/>
      <c r="M667" s="24"/>
      <c r="N667" s="25"/>
      <c r="O667" s="25"/>
      <c r="P667" s="25"/>
      <c r="Q667" s="25"/>
      <c r="R667" s="25"/>
      <c r="S667" s="24"/>
      <c r="T667" s="14"/>
      <c r="U667" s="14"/>
      <c r="V667" s="16"/>
      <c r="W667" s="14"/>
      <c r="X667" s="3"/>
      <c r="Y667" s="3"/>
      <c r="Z667" s="14"/>
      <c r="AC667" s="123"/>
    </row>
    <row r="668" spans="3:29">
      <c r="C668" s="15"/>
      <c r="D668" s="16"/>
      <c r="F668" s="17"/>
      <c r="I668" s="18"/>
      <c r="J668" s="18"/>
      <c r="M668" s="20"/>
      <c r="N668" s="21"/>
      <c r="O668" s="21"/>
      <c r="P668" s="21"/>
      <c r="Q668" s="21"/>
      <c r="R668" s="21"/>
      <c r="S668" s="20"/>
      <c r="T668" s="14"/>
      <c r="U668" s="14"/>
      <c r="V668" s="16"/>
      <c r="W668" s="14"/>
      <c r="X668" s="3"/>
      <c r="Y668" s="3"/>
      <c r="Z668" s="14"/>
      <c r="AC668" s="123"/>
    </row>
    <row r="669" spans="3:29">
      <c r="C669" s="15"/>
      <c r="D669" s="16"/>
      <c r="F669" s="17"/>
      <c r="I669" s="18"/>
      <c r="J669" s="18"/>
      <c r="M669" s="19"/>
      <c r="N669" s="23"/>
      <c r="O669" s="23"/>
      <c r="P669" s="23"/>
      <c r="Q669" s="23"/>
      <c r="R669" s="23"/>
      <c r="S669" s="19"/>
      <c r="T669" s="14"/>
      <c r="U669" s="14"/>
      <c r="V669" s="16"/>
      <c r="W669" s="14"/>
      <c r="X669" s="3"/>
      <c r="Y669" s="3"/>
      <c r="Z669" s="14"/>
      <c r="AC669" s="123"/>
    </row>
    <row r="670" spans="3:29">
      <c r="C670" s="15"/>
      <c r="D670" s="16"/>
      <c r="F670" s="17"/>
      <c r="I670" s="18"/>
      <c r="J670" s="18"/>
      <c r="M670" s="19"/>
      <c r="N670" s="23"/>
      <c r="O670" s="23"/>
      <c r="P670" s="23"/>
      <c r="Q670" s="23"/>
      <c r="R670" s="23"/>
      <c r="S670" s="19"/>
      <c r="T670" s="14"/>
      <c r="U670" s="14"/>
      <c r="V670" s="16"/>
      <c r="W670" s="14"/>
      <c r="X670" s="3"/>
      <c r="Y670" s="3"/>
      <c r="Z670" s="14"/>
      <c r="AC670" s="123"/>
    </row>
    <row r="671" spans="3:29">
      <c r="C671" s="15"/>
      <c r="D671" s="16"/>
      <c r="F671" s="17"/>
      <c r="I671" s="18"/>
      <c r="J671" s="18"/>
      <c r="M671" s="19"/>
      <c r="N671" s="23"/>
      <c r="O671" s="23"/>
      <c r="P671" s="23"/>
      <c r="Q671" s="23"/>
      <c r="R671" s="23"/>
      <c r="S671" s="19"/>
      <c r="T671" s="14"/>
      <c r="U671" s="14"/>
      <c r="V671" s="16"/>
      <c r="W671" s="14"/>
      <c r="X671" s="3"/>
      <c r="Y671" s="3"/>
      <c r="Z671" s="14"/>
      <c r="AC671" s="123"/>
    </row>
    <row r="672" spans="3:29">
      <c r="C672" s="15"/>
      <c r="D672" s="16"/>
      <c r="F672" s="17"/>
      <c r="I672" s="18"/>
      <c r="J672" s="18"/>
      <c r="M672" s="19"/>
      <c r="N672" s="23"/>
      <c r="O672" s="23"/>
      <c r="P672" s="23"/>
      <c r="Q672" s="23"/>
      <c r="R672" s="23"/>
      <c r="S672" s="19"/>
      <c r="T672" s="14"/>
      <c r="U672" s="14"/>
      <c r="V672" s="16"/>
      <c r="W672" s="14"/>
      <c r="X672" s="3"/>
      <c r="Y672" s="3"/>
      <c r="Z672" s="14"/>
      <c r="AC672" s="123"/>
    </row>
    <row r="673" spans="3:29">
      <c r="C673" s="15"/>
      <c r="D673" s="16"/>
      <c r="F673" s="17"/>
      <c r="I673" s="18"/>
      <c r="J673" s="18"/>
      <c r="M673" s="19"/>
      <c r="N673" s="23"/>
      <c r="O673" s="23"/>
      <c r="P673" s="23"/>
      <c r="Q673" s="23"/>
      <c r="R673" s="23"/>
      <c r="S673" s="19"/>
      <c r="T673" s="14"/>
      <c r="U673" s="14"/>
      <c r="V673" s="16"/>
      <c r="W673" s="14"/>
      <c r="X673" s="3"/>
      <c r="Y673" s="3"/>
      <c r="Z673" s="14"/>
      <c r="AC673" s="123"/>
    </row>
    <row r="674" spans="3:29">
      <c r="C674" s="15"/>
      <c r="D674" s="16"/>
      <c r="F674" s="17"/>
      <c r="I674" s="18"/>
      <c r="J674" s="18"/>
      <c r="M674" s="19"/>
      <c r="N674" s="23"/>
      <c r="O674" s="23"/>
      <c r="P674" s="23"/>
      <c r="Q674" s="23"/>
      <c r="R674" s="23"/>
      <c r="S674" s="19"/>
      <c r="T674" s="14"/>
      <c r="U674" s="14"/>
      <c r="V674" s="16"/>
      <c r="W674" s="14"/>
      <c r="X674" s="3"/>
      <c r="Y674" s="3"/>
      <c r="Z674" s="14"/>
      <c r="AC674" s="123"/>
    </row>
    <row r="675" spans="3:29">
      <c r="C675" s="15"/>
      <c r="D675" s="16"/>
      <c r="F675" s="17"/>
      <c r="I675" s="18"/>
      <c r="J675" s="18"/>
      <c r="M675" s="19"/>
      <c r="N675" s="23"/>
      <c r="O675" s="23"/>
      <c r="P675" s="23"/>
      <c r="Q675" s="23"/>
      <c r="R675" s="23"/>
      <c r="S675" s="19"/>
      <c r="T675" s="14"/>
      <c r="U675" s="14"/>
      <c r="V675" s="16"/>
      <c r="W675" s="14"/>
      <c r="X675" s="3"/>
      <c r="Y675" s="3"/>
      <c r="Z675" s="14"/>
      <c r="AC675" s="123"/>
    </row>
    <row r="676" spans="3:29">
      <c r="C676" s="15"/>
      <c r="D676" s="16"/>
      <c r="F676" s="17"/>
      <c r="I676" s="18"/>
      <c r="J676" s="18"/>
      <c r="M676" s="19"/>
      <c r="N676" s="23"/>
      <c r="O676" s="23"/>
      <c r="P676" s="23"/>
      <c r="Q676" s="23"/>
      <c r="R676" s="23"/>
      <c r="S676" s="19"/>
      <c r="T676" s="14"/>
      <c r="U676" s="14"/>
      <c r="V676" s="16"/>
      <c r="W676" s="14"/>
      <c r="X676" s="3"/>
      <c r="Y676" s="3"/>
      <c r="Z676" s="14"/>
      <c r="AC676" s="123"/>
    </row>
    <row r="677" spans="3:29">
      <c r="C677" s="15"/>
      <c r="D677" s="16"/>
      <c r="F677" s="17"/>
      <c r="I677" s="18"/>
      <c r="J677" s="18"/>
      <c r="M677" s="19"/>
      <c r="N677" s="23"/>
      <c r="O677" s="23"/>
      <c r="P677" s="23"/>
      <c r="Q677" s="23"/>
      <c r="R677" s="23"/>
      <c r="S677" s="19"/>
      <c r="T677" s="14"/>
      <c r="U677" s="14"/>
      <c r="V677" s="16"/>
      <c r="W677" s="14"/>
      <c r="X677" s="3"/>
      <c r="Y677" s="3"/>
      <c r="Z677" s="14"/>
      <c r="AC677" s="123"/>
    </row>
    <row r="678" spans="3:29">
      <c r="C678" s="15"/>
      <c r="D678" s="16"/>
      <c r="F678" s="17"/>
      <c r="I678" s="18"/>
      <c r="J678" s="18"/>
      <c r="M678" s="19"/>
      <c r="N678" s="23"/>
      <c r="O678" s="23"/>
      <c r="P678" s="23"/>
      <c r="Q678" s="23"/>
      <c r="R678" s="23"/>
      <c r="S678" s="19"/>
      <c r="T678" s="14"/>
      <c r="U678" s="14"/>
      <c r="V678" s="16"/>
      <c r="W678" s="14"/>
      <c r="X678" s="3"/>
      <c r="Y678" s="3"/>
      <c r="Z678" s="14"/>
      <c r="AC678" s="123"/>
    </row>
    <row r="679" spans="3:29">
      <c r="C679" s="15"/>
      <c r="D679" s="16"/>
      <c r="F679" s="17"/>
      <c r="I679" s="18"/>
      <c r="J679" s="18"/>
      <c r="M679" s="19"/>
      <c r="N679" s="23"/>
      <c r="O679" s="23"/>
      <c r="P679" s="23"/>
      <c r="Q679" s="23"/>
      <c r="R679" s="23"/>
      <c r="S679" s="19"/>
      <c r="T679" s="14"/>
      <c r="U679" s="14"/>
      <c r="V679" s="16"/>
      <c r="W679" s="14"/>
      <c r="X679" s="3"/>
      <c r="Y679" s="3"/>
      <c r="Z679" s="14"/>
      <c r="AC679" s="123"/>
    </row>
    <row r="680" spans="3:29">
      <c r="C680" s="15"/>
      <c r="D680" s="16"/>
      <c r="F680" s="17"/>
      <c r="I680" s="18"/>
      <c r="J680" s="18"/>
      <c r="M680" s="19"/>
      <c r="N680" s="23"/>
      <c r="O680" s="23"/>
      <c r="P680" s="23"/>
      <c r="Q680" s="23"/>
      <c r="R680" s="23"/>
      <c r="S680" s="19"/>
      <c r="T680" s="14"/>
      <c r="U680" s="14"/>
      <c r="V680" s="16"/>
      <c r="W680" s="14"/>
      <c r="X680" s="3"/>
      <c r="Y680" s="3"/>
      <c r="Z680" s="14"/>
      <c r="AC680" s="123"/>
    </row>
    <row r="681" spans="3:29">
      <c r="C681" s="15"/>
      <c r="D681" s="16"/>
      <c r="F681" s="17"/>
      <c r="I681" s="18"/>
      <c r="J681" s="18"/>
      <c r="M681" s="19"/>
      <c r="N681" s="23"/>
      <c r="O681" s="23"/>
      <c r="P681" s="23"/>
      <c r="Q681" s="23"/>
      <c r="R681" s="23"/>
      <c r="S681" s="19"/>
      <c r="T681" s="14"/>
      <c r="U681" s="14"/>
      <c r="V681" s="16"/>
      <c r="W681" s="14"/>
      <c r="X681" s="3"/>
      <c r="Y681" s="3"/>
      <c r="Z681" s="14"/>
      <c r="AC681" s="123"/>
    </row>
    <row r="682" spans="3:29">
      <c r="C682" s="15"/>
      <c r="D682" s="16"/>
      <c r="F682" s="17"/>
      <c r="I682" s="18"/>
      <c r="J682" s="18"/>
      <c r="M682" s="19"/>
      <c r="N682" s="23"/>
      <c r="O682" s="23"/>
      <c r="P682" s="23"/>
      <c r="Q682" s="23"/>
      <c r="R682" s="23"/>
      <c r="S682" s="19"/>
      <c r="T682" s="14"/>
      <c r="U682" s="14"/>
      <c r="V682" s="16"/>
      <c r="W682" s="14"/>
      <c r="X682" s="3"/>
      <c r="Y682" s="3"/>
      <c r="Z682" s="14"/>
      <c r="AC682" s="123"/>
    </row>
    <row r="683" spans="3:29">
      <c r="C683" s="15"/>
      <c r="D683" s="16"/>
      <c r="F683" s="17"/>
      <c r="I683" s="18"/>
      <c r="J683" s="18"/>
      <c r="M683" s="19"/>
      <c r="N683" s="23"/>
      <c r="O683" s="23"/>
      <c r="P683" s="23"/>
      <c r="Q683" s="23"/>
      <c r="R683" s="23"/>
      <c r="S683" s="19"/>
      <c r="T683" s="14"/>
      <c r="U683" s="14"/>
      <c r="V683" s="16"/>
      <c r="W683" s="14"/>
      <c r="X683" s="3"/>
      <c r="Y683" s="3"/>
      <c r="Z683" s="14"/>
      <c r="AC683" s="123"/>
    </row>
    <row r="684" spans="3:29">
      <c r="C684" s="15"/>
      <c r="D684" s="16"/>
      <c r="F684" s="17"/>
      <c r="I684" s="18"/>
      <c r="J684" s="18"/>
      <c r="M684" s="19"/>
      <c r="N684" s="23"/>
      <c r="O684" s="23"/>
      <c r="P684" s="23"/>
      <c r="Q684" s="23"/>
      <c r="R684" s="23"/>
      <c r="S684" s="19"/>
      <c r="T684" s="14"/>
      <c r="U684" s="14"/>
      <c r="V684" s="16"/>
      <c r="W684" s="14"/>
      <c r="X684" s="3"/>
      <c r="Y684" s="3"/>
      <c r="Z684" s="14"/>
      <c r="AC684" s="123"/>
    </row>
    <row r="685" spans="3:29">
      <c r="C685" s="15"/>
      <c r="D685" s="16"/>
      <c r="F685" s="17"/>
      <c r="I685" s="18"/>
      <c r="J685" s="18"/>
      <c r="M685" s="19"/>
      <c r="N685" s="23"/>
      <c r="O685" s="23"/>
      <c r="P685" s="23"/>
      <c r="Q685" s="23"/>
      <c r="R685" s="23"/>
      <c r="S685" s="19"/>
      <c r="T685" s="14"/>
      <c r="U685" s="14"/>
      <c r="V685" s="16"/>
      <c r="W685" s="14"/>
      <c r="X685" s="3"/>
      <c r="Y685" s="3"/>
      <c r="Z685" s="14"/>
      <c r="AC685" s="123"/>
    </row>
    <row r="686" spans="3:29">
      <c r="C686" s="15"/>
      <c r="D686" s="16"/>
      <c r="F686" s="17"/>
      <c r="I686" s="18"/>
      <c r="J686" s="18"/>
      <c r="M686" s="19"/>
      <c r="N686" s="23"/>
      <c r="O686" s="23"/>
      <c r="P686" s="23"/>
      <c r="Q686" s="23"/>
      <c r="R686" s="23"/>
      <c r="S686" s="19"/>
      <c r="T686" s="14"/>
      <c r="U686" s="14"/>
      <c r="V686" s="16"/>
      <c r="W686" s="14"/>
      <c r="X686" s="3"/>
      <c r="Y686" s="3"/>
      <c r="Z686" s="14"/>
      <c r="AC686" s="123"/>
    </row>
    <row r="687" spans="3:29">
      <c r="C687" s="15"/>
      <c r="D687" s="16"/>
      <c r="F687" s="17"/>
      <c r="I687" s="18"/>
      <c r="J687" s="18"/>
      <c r="M687" s="19"/>
      <c r="N687" s="23"/>
      <c r="O687" s="23"/>
      <c r="P687" s="23"/>
      <c r="Q687" s="23"/>
      <c r="R687" s="23"/>
      <c r="S687" s="19"/>
      <c r="T687" s="14"/>
      <c r="U687" s="14"/>
      <c r="V687" s="16"/>
      <c r="W687" s="14"/>
      <c r="X687" s="3"/>
      <c r="Y687" s="3"/>
      <c r="Z687" s="14"/>
      <c r="AC687" s="123"/>
    </row>
    <row r="688" spans="3:29">
      <c r="C688" s="15"/>
      <c r="D688" s="16"/>
      <c r="F688" s="17"/>
      <c r="I688" s="18"/>
      <c r="J688" s="18"/>
      <c r="M688" s="19"/>
      <c r="N688" s="23"/>
      <c r="O688" s="23"/>
      <c r="P688" s="23"/>
      <c r="Q688" s="23"/>
      <c r="R688" s="23"/>
      <c r="S688" s="19"/>
      <c r="T688" s="14"/>
      <c r="U688" s="14"/>
      <c r="V688" s="16"/>
      <c r="W688" s="14"/>
      <c r="X688" s="3"/>
      <c r="Y688" s="3"/>
      <c r="Z688" s="14"/>
      <c r="AC688" s="123"/>
    </row>
    <row r="689" spans="3:29">
      <c r="C689" s="15"/>
      <c r="D689" s="16"/>
      <c r="F689" s="17"/>
      <c r="I689" s="18"/>
      <c r="J689" s="18"/>
      <c r="M689" s="19"/>
      <c r="N689" s="23"/>
      <c r="O689" s="23"/>
      <c r="P689" s="23"/>
      <c r="Q689" s="23"/>
      <c r="R689" s="23"/>
      <c r="S689" s="19"/>
      <c r="T689" s="14"/>
      <c r="U689" s="14"/>
      <c r="V689" s="16"/>
      <c r="W689" s="14"/>
      <c r="X689" s="3"/>
      <c r="Y689" s="3"/>
      <c r="Z689" s="14"/>
      <c r="AC689" s="123"/>
    </row>
    <row r="690" spans="3:29">
      <c r="C690" s="15"/>
      <c r="D690" s="16"/>
      <c r="F690" s="17"/>
      <c r="I690" s="18"/>
      <c r="J690" s="18"/>
      <c r="M690" s="19"/>
      <c r="N690" s="23"/>
      <c r="O690" s="23"/>
      <c r="P690" s="23"/>
      <c r="Q690" s="23"/>
      <c r="R690" s="23"/>
      <c r="S690" s="19"/>
      <c r="T690" s="14"/>
      <c r="U690" s="14"/>
      <c r="V690" s="16"/>
      <c r="W690" s="14"/>
      <c r="X690" s="3"/>
      <c r="Y690" s="3"/>
      <c r="Z690" s="14"/>
      <c r="AC690" s="123"/>
    </row>
    <row r="691" spans="3:29">
      <c r="C691" s="15"/>
      <c r="D691" s="16"/>
      <c r="F691" s="17"/>
      <c r="I691" s="18"/>
      <c r="J691" s="18"/>
      <c r="M691" s="19"/>
      <c r="N691" s="23"/>
      <c r="O691" s="23"/>
      <c r="P691" s="23"/>
      <c r="Q691" s="23"/>
      <c r="R691" s="23"/>
      <c r="S691" s="19"/>
      <c r="T691" s="14"/>
      <c r="U691" s="14"/>
      <c r="V691" s="16"/>
      <c r="W691" s="14"/>
      <c r="X691" s="3"/>
      <c r="Y691" s="3"/>
      <c r="Z691" s="14"/>
      <c r="AC691" s="123"/>
    </row>
    <row r="692" spans="3:29">
      <c r="C692" s="15"/>
      <c r="D692" s="16"/>
      <c r="F692" s="17"/>
      <c r="I692" s="18"/>
      <c r="J692" s="18"/>
      <c r="M692" s="19"/>
      <c r="N692" s="23"/>
      <c r="O692" s="23"/>
      <c r="P692" s="23"/>
      <c r="Q692" s="23"/>
      <c r="R692" s="23"/>
      <c r="S692" s="19"/>
      <c r="T692" s="14"/>
      <c r="U692" s="14"/>
      <c r="V692" s="16"/>
      <c r="W692" s="14"/>
      <c r="X692" s="3"/>
      <c r="Y692" s="3"/>
      <c r="Z692" s="14"/>
      <c r="AC692" s="123"/>
    </row>
    <row r="693" spans="3:29">
      <c r="C693" s="15"/>
      <c r="D693" s="16"/>
      <c r="F693" s="17"/>
      <c r="I693" s="18"/>
      <c r="J693" s="18"/>
      <c r="M693" s="19"/>
      <c r="N693" s="23"/>
      <c r="O693" s="23"/>
      <c r="P693" s="23"/>
      <c r="Q693" s="23"/>
      <c r="R693" s="23"/>
      <c r="S693" s="19"/>
      <c r="T693" s="14"/>
      <c r="U693" s="14"/>
      <c r="V693" s="16"/>
      <c r="W693" s="14"/>
      <c r="X693" s="3"/>
      <c r="Y693" s="3"/>
      <c r="Z693" s="14"/>
      <c r="AC693" s="123"/>
    </row>
    <row r="694" spans="3:29">
      <c r="C694" s="15"/>
      <c r="D694" s="16"/>
      <c r="F694" s="17"/>
      <c r="I694" s="18"/>
      <c r="J694" s="18"/>
      <c r="M694" s="19"/>
      <c r="N694" s="23"/>
      <c r="O694" s="23"/>
      <c r="P694" s="23"/>
      <c r="Q694" s="23"/>
      <c r="R694" s="23"/>
      <c r="S694" s="19"/>
      <c r="T694" s="14"/>
      <c r="U694" s="14"/>
      <c r="V694" s="16"/>
      <c r="W694" s="14"/>
      <c r="X694" s="3"/>
      <c r="Y694" s="3"/>
      <c r="Z694" s="14"/>
      <c r="AC694" s="123"/>
    </row>
    <row r="695" spans="3:29">
      <c r="C695" s="15"/>
      <c r="D695" s="16"/>
      <c r="F695" s="17"/>
      <c r="I695" s="18"/>
      <c r="J695" s="18"/>
      <c r="M695" s="19"/>
      <c r="N695" s="23"/>
      <c r="O695" s="23"/>
      <c r="P695" s="23"/>
      <c r="Q695" s="23"/>
      <c r="R695" s="23"/>
      <c r="S695" s="19"/>
      <c r="T695" s="14"/>
      <c r="U695" s="14"/>
      <c r="V695" s="16"/>
      <c r="W695" s="14"/>
      <c r="X695" s="3"/>
      <c r="Y695" s="3"/>
      <c r="Z695" s="14"/>
      <c r="AC695" s="123"/>
    </row>
    <row r="696" spans="3:29">
      <c r="C696" s="15"/>
      <c r="D696" s="16"/>
      <c r="F696" s="17"/>
      <c r="I696" s="18"/>
      <c r="J696" s="18"/>
      <c r="M696" s="19"/>
      <c r="N696" s="23"/>
      <c r="O696" s="23"/>
      <c r="P696" s="23"/>
      <c r="Q696" s="23"/>
      <c r="R696" s="23"/>
      <c r="S696" s="19"/>
      <c r="T696" s="14"/>
      <c r="U696" s="14"/>
      <c r="V696" s="16"/>
      <c r="W696" s="14"/>
      <c r="X696" s="3"/>
      <c r="Y696" s="3"/>
      <c r="Z696" s="14"/>
      <c r="AC696" s="123"/>
    </row>
    <row r="697" spans="3:29">
      <c r="C697" s="15"/>
      <c r="D697" s="16"/>
      <c r="F697" s="17"/>
      <c r="I697" s="18"/>
      <c r="J697" s="18"/>
      <c r="M697" s="19"/>
      <c r="N697" s="23"/>
      <c r="O697" s="23"/>
      <c r="P697" s="23"/>
      <c r="Q697" s="23"/>
      <c r="R697" s="23"/>
      <c r="S697" s="19"/>
      <c r="T697" s="14"/>
      <c r="U697" s="14"/>
      <c r="V697" s="16"/>
      <c r="W697" s="14"/>
      <c r="X697" s="3"/>
      <c r="Y697" s="3"/>
      <c r="Z697" s="14"/>
      <c r="AC697" s="123"/>
    </row>
    <row r="698" spans="3:29">
      <c r="C698" s="15"/>
      <c r="D698" s="16"/>
      <c r="F698" s="17"/>
      <c r="I698" s="18"/>
      <c r="J698" s="18"/>
      <c r="M698" s="19"/>
      <c r="N698" s="23"/>
      <c r="O698" s="23"/>
      <c r="P698" s="23"/>
      <c r="Q698" s="23"/>
      <c r="R698" s="23"/>
      <c r="S698" s="19"/>
      <c r="T698" s="14"/>
      <c r="U698" s="14"/>
      <c r="V698" s="16"/>
      <c r="W698" s="14"/>
      <c r="X698" s="3"/>
      <c r="Y698" s="3"/>
      <c r="Z698" s="14"/>
      <c r="AC698" s="123"/>
    </row>
    <row r="699" spans="3:29">
      <c r="C699" s="15"/>
      <c r="D699" s="16"/>
      <c r="F699" s="17"/>
      <c r="I699" s="18"/>
      <c r="J699" s="18"/>
      <c r="M699" s="19"/>
      <c r="N699" s="23"/>
      <c r="O699" s="23"/>
      <c r="P699" s="23"/>
      <c r="Q699" s="23"/>
      <c r="R699" s="23"/>
      <c r="S699" s="19"/>
      <c r="T699" s="14"/>
      <c r="U699" s="14"/>
      <c r="V699" s="16"/>
      <c r="W699" s="14"/>
      <c r="X699" s="3"/>
      <c r="Y699" s="3"/>
      <c r="Z699" s="14"/>
      <c r="AC699" s="123"/>
    </row>
    <row r="700" spans="3:29">
      <c r="C700" s="15"/>
      <c r="D700" s="16"/>
      <c r="F700" s="17"/>
      <c r="I700" s="18"/>
      <c r="J700" s="18"/>
      <c r="M700" s="19"/>
      <c r="N700" s="23"/>
      <c r="O700" s="23"/>
      <c r="P700" s="23"/>
      <c r="Q700" s="23"/>
      <c r="R700" s="23"/>
      <c r="S700" s="19"/>
      <c r="T700" s="14"/>
      <c r="U700" s="14"/>
      <c r="V700" s="16"/>
      <c r="W700" s="14"/>
      <c r="X700" s="3"/>
      <c r="Y700" s="3"/>
      <c r="Z700" s="14"/>
      <c r="AC700" s="123"/>
    </row>
    <row r="701" spans="3:29">
      <c r="C701" s="15"/>
      <c r="D701" s="16"/>
      <c r="F701" s="17"/>
      <c r="I701" s="18"/>
      <c r="J701" s="18"/>
      <c r="M701" s="19"/>
      <c r="N701" s="23"/>
      <c r="O701" s="23"/>
      <c r="P701" s="23"/>
      <c r="Q701" s="23"/>
      <c r="R701" s="23"/>
      <c r="S701" s="19"/>
      <c r="T701" s="14"/>
      <c r="U701" s="14"/>
      <c r="V701" s="16"/>
      <c r="W701" s="14"/>
      <c r="X701" s="3"/>
      <c r="Y701" s="3"/>
      <c r="Z701" s="14"/>
      <c r="AC701" s="123"/>
    </row>
    <row r="702" spans="3:29">
      <c r="C702" s="15"/>
      <c r="D702" s="16"/>
      <c r="F702" s="17"/>
      <c r="I702" s="18"/>
      <c r="J702" s="18"/>
      <c r="M702" s="19"/>
      <c r="N702" s="23"/>
      <c r="O702" s="23"/>
      <c r="P702" s="23"/>
      <c r="Q702" s="23"/>
      <c r="R702" s="23"/>
      <c r="S702" s="19"/>
      <c r="T702" s="14"/>
      <c r="U702" s="14"/>
      <c r="V702" s="16"/>
      <c r="W702" s="14"/>
      <c r="X702" s="3"/>
      <c r="Y702" s="3"/>
      <c r="Z702" s="14"/>
      <c r="AC702" s="123"/>
    </row>
    <row r="703" spans="3:29">
      <c r="C703" s="15"/>
      <c r="D703" s="16"/>
      <c r="F703" s="17"/>
      <c r="I703" s="18"/>
      <c r="J703" s="18"/>
      <c r="M703" s="19"/>
      <c r="N703" s="23"/>
      <c r="O703" s="23"/>
      <c r="P703" s="23"/>
      <c r="Q703" s="23"/>
      <c r="R703" s="23"/>
      <c r="S703" s="19"/>
      <c r="T703" s="14"/>
      <c r="U703" s="14"/>
      <c r="V703" s="16"/>
      <c r="W703" s="14"/>
      <c r="X703" s="3"/>
      <c r="Y703" s="3"/>
      <c r="Z703" s="14"/>
      <c r="AC703" s="123"/>
    </row>
    <row r="704" spans="3:29">
      <c r="C704" s="15"/>
      <c r="D704" s="16"/>
      <c r="F704" s="17"/>
      <c r="I704" s="18"/>
      <c r="J704" s="18"/>
      <c r="M704" s="19"/>
      <c r="N704" s="23"/>
      <c r="O704" s="23"/>
      <c r="P704" s="23"/>
      <c r="Q704" s="23"/>
      <c r="R704" s="23"/>
      <c r="S704" s="19"/>
      <c r="T704" s="14"/>
      <c r="U704" s="14"/>
      <c r="V704" s="16"/>
      <c r="W704" s="14"/>
      <c r="X704" s="3"/>
      <c r="Y704" s="3"/>
      <c r="Z704" s="14"/>
      <c r="AC704" s="123"/>
    </row>
    <row r="705" spans="3:29">
      <c r="C705" s="15"/>
      <c r="D705" s="16"/>
      <c r="F705" s="17"/>
      <c r="I705" s="18"/>
      <c r="J705" s="18"/>
      <c r="M705" s="19"/>
      <c r="N705" s="23"/>
      <c r="O705" s="23"/>
      <c r="P705" s="23"/>
      <c r="Q705" s="23"/>
      <c r="R705" s="23"/>
      <c r="S705" s="19"/>
      <c r="T705" s="14"/>
      <c r="U705" s="14"/>
      <c r="V705" s="16"/>
      <c r="W705" s="14"/>
      <c r="X705" s="3"/>
      <c r="Y705" s="3"/>
      <c r="Z705" s="14"/>
      <c r="AC705" s="123"/>
    </row>
    <row r="706" spans="3:29">
      <c r="C706" s="15"/>
      <c r="D706" s="16"/>
      <c r="F706" s="17"/>
      <c r="I706" s="18"/>
      <c r="J706" s="18"/>
      <c r="M706" s="19"/>
      <c r="N706" s="23"/>
      <c r="O706" s="23"/>
      <c r="P706" s="23"/>
      <c r="Q706" s="23"/>
      <c r="R706" s="23"/>
      <c r="S706" s="19"/>
      <c r="T706" s="14"/>
      <c r="U706" s="14"/>
      <c r="V706" s="16"/>
      <c r="W706" s="14"/>
      <c r="X706" s="3"/>
      <c r="Y706" s="3"/>
      <c r="Z706" s="14"/>
      <c r="AC706" s="123"/>
    </row>
    <row r="707" spans="3:29">
      <c r="C707" s="15"/>
      <c r="D707" s="16"/>
      <c r="F707" s="17"/>
      <c r="I707" s="18"/>
      <c r="J707" s="18"/>
      <c r="M707" s="19"/>
      <c r="N707" s="23"/>
      <c r="O707" s="23"/>
      <c r="P707" s="23"/>
      <c r="Q707" s="23"/>
      <c r="R707" s="23"/>
      <c r="S707" s="19"/>
      <c r="T707" s="14"/>
      <c r="U707" s="14"/>
      <c r="V707" s="16"/>
      <c r="W707" s="14"/>
      <c r="X707" s="3"/>
      <c r="Y707" s="3"/>
      <c r="Z707" s="14"/>
      <c r="AC707" s="123"/>
    </row>
    <row r="708" spans="3:29">
      <c r="C708" s="15"/>
      <c r="D708" s="16"/>
      <c r="F708" s="17"/>
      <c r="I708" s="18"/>
      <c r="J708" s="18"/>
      <c r="M708" s="19"/>
      <c r="N708" s="23"/>
      <c r="O708" s="23"/>
      <c r="P708" s="23"/>
      <c r="Q708" s="23"/>
      <c r="R708" s="23"/>
      <c r="S708" s="19"/>
      <c r="T708" s="14"/>
      <c r="U708" s="14"/>
      <c r="V708" s="16"/>
      <c r="W708" s="14"/>
      <c r="X708" s="3"/>
      <c r="Y708" s="3"/>
      <c r="Z708" s="14"/>
      <c r="AC708" s="123"/>
    </row>
    <row r="709" spans="3:29">
      <c r="C709" s="15"/>
      <c r="D709" s="16"/>
      <c r="F709" s="17"/>
      <c r="I709" s="18"/>
      <c r="J709" s="18"/>
      <c r="M709" s="19"/>
      <c r="N709" s="23"/>
      <c r="O709" s="23"/>
      <c r="P709" s="23"/>
      <c r="Q709" s="23"/>
      <c r="R709" s="23"/>
      <c r="S709" s="19"/>
      <c r="T709" s="14"/>
      <c r="U709" s="14"/>
      <c r="V709" s="16"/>
      <c r="W709" s="14"/>
      <c r="X709" s="3"/>
      <c r="Y709" s="3"/>
      <c r="Z709" s="14"/>
      <c r="AC709" s="123"/>
    </row>
    <row r="710" spans="3:29">
      <c r="C710" s="15"/>
      <c r="D710" s="16"/>
      <c r="F710" s="17"/>
      <c r="I710" s="18"/>
      <c r="J710" s="18"/>
      <c r="M710" s="19"/>
      <c r="N710" s="23"/>
      <c r="O710" s="23"/>
      <c r="P710" s="23"/>
      <c r="Q710" s="23"/>
      <c r="R710" s="23"/>
      <c r="S710" s="19"/>
      <c r="T710" s="14"/>
      <c r="U710" s="14"/>
      <c r="V710" s="16"/>
      <c r="W710" s="14"/>
      <c r="X710" s="3"/>
      <c r="Y710" s="3"/>
      <c r="Z710" s="14"/>
      <c r="AC710" s="123"/>
    </row>
    <row r="711" spans="3:29">
      <c r="C711" s="15"/>
      <c r="D711" s="16"/>
      <c r="F711" s="17"/>
      <c r="I711" s="18"/>
      <c r="J711" s="18"/>
      <c r="M711" s="19"/>
      <c r="N711" s="23"/>
      <c r="O711" s="23"/>
      <c r="P711" s="23"/>
      <c r="Q711" s="23"/>
      <c r="R711" s="23"/>
      <c r="S711" s="19"/>
      <c r="T711" s="14"/>
      <c r="U711" s="14"/>
      <c r="V711" s="16"/>
      <c r="W711" s="14"/>
      <c r="X711" s="3"/>
      <c r="Y711" s="3"/>
      <c r="Z711" s="14"/>
      <c r="AC711" s="123"/>
    </row>
    <row r="712" spans="3:29">
      <c r="C712" s="15"/>
      <c r="D712" s="16"/>
      <c r="F712" s="17"/>
      <c r="I712" s="18"/>
      <c r="J712" s="18"/>
      <c r="M712" s="19"/>
      <c r="N712" s="23"/>
      <c r="O712" s="23"/>
      <c r="P712" s="23"/>
      <c r="Q712" s="23"/>
      <c r="R712" s="23"/>
      <c r="S712" s="19"/>
      <c r="T712" s="14"/>
      <c r="U712" s="14"/>
      <c r="V712" s="16"/>
      <c r="W712" s="14"/>
      <c r="X712" s="3"/>
      <c r="Y712" s="3"/>
      <c r="Z712" s="14"/>
      <c r="AC712" s="123"/>
    </row>
    <row r="713" spans="3:29">
      <c r="C713" s="15"/>
      <c r="D713" s="16"/>
      <c r="F713" s="17"/>
      <c r="I713" s="18"/>
      <c r="J713" s="18"/>
      <c r="M713" s="19"/>
      <c r="N713" s="23"/>
      <c r="O713" s="23"/>
      <c r="P713" s="23"/>
      <c r="Q713" s="23"/>
      <c r="R713" s="23"/>
      <c r="S713" s="19"/>
      <c r="T713" s="14"/>
      <c r="U713" s="14"/>
      <c r="V713" s="16"/>
      <c r="W713" s="14"/>
      <c r="X713" s="3"/>
      <c r="Y713" s="3"/>
      <c r="Z713" s="14"/>
      <c r="AC713" s="123"/>
    </row>
    <row r="714" spans="3:29">
      <c r="C714" s="15"/>
      <c r="D714" s="16"/>
      <c r="F714" s="17"/>
      <c r="I714" s="18"/>
      <c r="J714" s="18"/>
      <c r="M714" s="19"/>
      <c r="N714" s="23"/>
      <c r="O714" s="23"/>
      <c r="P714" s="23"/>
      <c r="Q714" s="23"/>
      <c r="R714" s="23"/>
      <c r="S714" s="19"/>
      <c r="T714" s="14"/>
      <c r="U714" s="14"/>
      <c r="V714" s="16"/>
      <c r="W714" s="14"/>
      <c r="X714" s="3"/>
      <c r="Y714" s="3"/>
      <c r="Z714" s="14"/>
      <c r="AC714" s="123"/>
    </row>
    <row r="715" spans="3:29">
      <c r="C715" s="15"/>
      <c r="D715" s="16"/>
      <c r="F715" s="17"/>
      <c r="I715" s="18"/>
      <c r="J715" s="18"/>
      <c r="M715" s="19"/>
      <c r="N715" s="23"/>
      <c r="O715" s="23"/>
      <c r="P715" s="23"/>
      <c r="Q715" s="23"/>
      <c r="R715" s="23"/>
      <c r="S715" s="19"/>
      <c r="T715" s="14"/>
      <c r="U715" s="14"/>
      <c r="V715" s="16"/>
      <c r="W715" s="14"/>
      <c r="X715" s="3"/>
      <c r="Y715" s="3"/>
      <c r="Z715" s="14"/>
      <c r="AC715" s="123"/>
    </row>
    <row r="716" spans="3:29">
      <c r="C716" s="15"/>
      <c r="D716" s="16"/>
      <c r="F716" s="17"/>
      <c r="I716" s="18"/>
      <c r="J716" s="18"/>
      <c r="M716" s="19"/>
      <c r="N716" s="23"/>
      <c r="O716" s="23"/>
      <c r="P716" s="23"/>
      <c r="Q716" s="23"/>
      <c r="R716" s="23"/>
      <c r="S716" s="19"/>
      <c r="T716" s="14"/>
      <c r="U716" s="14"/>
      <c r="V716" s="16"/>
      <c r="W716" s="14"/>
      <c r="X716" s="3"/>
      <c r="Y716" s="3"/>
      <c r="Z716" s="14"/>
      <c r="AC716" s="123"/>
    </row>
    <row r="717" spans="3:29">
      <c r="C717" s="15"/>
      <c r="D717" s="16"/>
      <c r="F717" s="17"/>
      <c r="I717" s="18"/>
      <c r="J717" s="18"/>
      <c r="M717" s="19"/>
      <c r="N717" s="23"/>
      <c r="O717" s="23"/>
      <c r="P717" s="23"/>
      <c r="Q717" s="23"/>
      <c r="R717" s="23"/>
      <c r="S717" s="19"/>
      <c r="T717" s="14"/>
      <c r="U717" s="14"/>
      <c r="V717" s="16"/>
      <c r="W717" s="14"/>
      <c r="X717" s="3"/>
      <c r="Y717" s="3"/>
      <c r="Z717" s="14"/>
      <c r="AC717" s="123"/>
    </row>
    <row r="718" spans="3:29">
      <c r="C718" s="15"/>
      <c r="D718" s="16"/>
      <c r="F718" s="17"/>
      <c r="I718" s="18"/>
      <c r="J718" s="18"/>
      <c r="M718" s="19"/>
      <c r="N718" s="23"/>
      <c r="O718" s="23"/>
      <c r="P718" s="23"/>
      <c r="Q718" s="23"/>
      <c r="R718" s="23"/>
      <c r="S718" s="19"/>
      <c r="T718" s="14"/>
      <c r="U718" s="14"/>
      <c r="V718" s="16"/>
      <c r="W718" s="14"/>
      <c r="X718" s="3"/>
      <c r="Y718" s="3"/>
      <c r="Z718" s="14"/>
      <c r="AC718" s="123"/>
    </row>
    <row r="719" spans="3:29">
      <c r="C719" s="15"/>
      <c r="D719" s="16"/>
      <c r="F719" s="17"/>
      <c r="I719" s="18"/>
      <c r="J719" s="18"/>
      <c r="M719" s="19"/>
      <c r="N719" s="23"/>
      <c r="O719" s="23"/>
      <c r="P719" s="23"/>
      <c r="Q719" s="23"/>
      <c r="R719" s="23"/>
      <c r="S719" s="19"/>
      <c r="T719" s="14"/>
      <c r="U719" s="14"/>
      <c r="V719" s="16"/>
      <c r="W719" s="14"/>
      <c r="X719" s="3"/>
      <c r="Y719" s="3"/>
      <c r="Z719" s="14"/>
      <c r="AC719" s="123"/>
    </row>
    <row r="720" spans="3:29">
      <c r="C720" s="15"/>
      <c r="D720" s="16"/>
      <c r="F720" s="17"/>
      <c r="I720" s="18"/>
      <c r="J720" s="18"/>
      <c r="M720" s="19"/>
      <c r="N720" s="23"/>
      <c r="O720" s="23"/>
      <c r="P720" s="23"/>
      <c r="Q720" s="23"/>
      <c r="R720" s="23"/>
      <c r="S720" s="19"/>
      <c r="T720" s="14"/>
      <c r="U720" s="14"/>
      <c r="V720" s="16"/>
      <c r="W720" s="14"/>
      <c r="X720" s="3"/>
      <c r="Y720" s="3"/>
      <c r="Z720" s="14"/>
      <c r="AC720" s="123"/>
    </row>
    <row r="721" spans="3:29">
      <c r="C721" s="15"/>
      <c r="D721" s="16"/>
      <c r="F721" s="17"/>
      <c r="I721" s="18"/>
      <c r="J721" s="18"/>
      <c r="M721" s="19"/>
      <c r="N721" s="23"/>
      <c r="O721" s="23"/>
      <c r="P721" s="23"/>
      <c r="Q721" s="23"/>
      <c r="R721" s="23"/>
      <c r="S721" s="19"/>
      <c r="T721" s="14"/>
      <c r="U721" s="14"/>
      <c r="V721" s="16"/>
      <c r="W721" s="14"/>
      <c r="X721" s="3"/>
      <c r="Y721" s="3"/>
      <c r="Z721" s="14"/>
      <c r="AC721" s="123"/>
    </row>
    <row r="722" spans="3:29">
      <c r="C722" s="15"/>
      <c r="D722" s="16"/>
      <c r="F722" s="17"/>
      <c r="I722" s="18"/>
      <c r="J722" s="18"/>
      <c r="M722" s="19"/>
      <c r="N722" s="23"/>
      <c r="O722" s="23"/>
      <c r="P722" s="23"/>
      <c r="Q722" s="23"/>
      <c r="R722" s="23"/>
      <c r="S722" s="19"/>
      <c r="T722" s="14"/>
      <c r="U722" s="14"/>
      <c r="V722" s="16"/>
      <c r="W722" s="14"/>
      <c r="X722" s="3"/>
      <c r="Y722" s="3"/>
      <c r="Z722" s="14"/>
      <c r="AC722" s="123"/>
    </row>
    <row r="723" spans="3:29">
      <c r="C723" s="15"/>
      <c r="D723" s="16"/>
      <c r="F723" s="17"/>
      <c r="I723" s="18"/>
      <c r="J723" s="18"/>
      <c r="M723" s="19"/>
      <c r="N723" s="23"/>
      <c r="O723" s="23"/>
      <c r="P723" s="23"/>
      <c r="Q723" s="23"/>
      <c r="R723" s="23"/>
      <c r="S723" s="19"/>
      <c r="T723" s="14"/>
      <c r="U723" s="14"/>
      <c r="V723" s="16"/>
      <c r="W723" s="14"/>
      <c r="X723" s="3"/>
      <c r="Y723" s="3"/>
      <c r="Z723" s="14"/>
      <c r="AC723" s="123"/>
    </row>
    <row r="724" spans="3:29">
      <c r="C724" s="15"/>
      <c r="D724" s="16"/>
      <c r="F724" s="17"/>
      <c r="I724" s="18"/>
      <c r="J724" s="18"/>
      <c r="M724" s="19"/>
      <c r="N724" s="23"/>
      <c r="O724" s="23"/>
      <c r="P724" s="23"/>
      <c r="Q724" s="23"/>
      <c r="R724" s="23"/>
      <c r="S724" s="19"/>
      <c r="T724" s="14"/>
      <c r="U724" s="14"/>
      <c r="V724" s="16"/>
      <c r="W724" s="14"/>
      <c r="X724" s="3"/>
      <c r="Y724" s="3"/>
      <c r="Z724" s="14"/>
      <c r="AC724" s="123"/>
    </row>
    <row r="725" spans="3:29">
      <c r="C725" s="15"/>
      <c r="D725" s="16"/>
      <c r="F725" s="17"/>
      <c r="I725" s="18"/>
      <c r="J725" s="18"/>
      <c r="M725" s="19"/>
      <c r="N725" s="23"/>
      <c r="O725" s="23"/>
      <c r="P725" s="23"/>
      <c r="Q725" s="23"/>
      <c r="R725" s="23"/>
      <c r="S725" s="19"/>
      <c r="T725" s="14"/>
      <c r="U725" s="14"/>
      <c r="V725" s="16"/>
      <c r="W725" s="14"/>
      <c r="X725" s="3"/>
      <c r="Y725" s="3"/>
      <c r="Z725" s="14"/>
      <c r="AC725" s="123"/>
    </row>
    <row r="726" spans="3:29">
      <c r="C726" s="15"/>
      <c r="D726" s="16"/>
      <c r="F726" s="17"/>
      <c r="I726" s="18"/>
      <c r="J726" s="18"/>
      <c r="M726" s="19"/>
      <c r="N726" s="23"/>
      <c r="O726" s="23"/>
      <c r="P726" s="23"/>
      <c r="Q726" s="23"/>
      <c r="R726" s="23"/>
      <c r="S726" s="19"/>
      <c r="T726" s="14"/>
      <c r="U726" s="14"/>
      <c r="V726" s="16"/>
      <c r="W726" s="14"/>
      <c r="X726" s="3"/>
      <c r="Y726" s="3"/>
      <c r="Z726" s="14"/>
      <c r="AC726" s="123"/>
    </row>
    <row r="727" spans="3:29" ht="13.5" thickBot="1">
      <c r="C727" s="15"/>
      <c r="D727" s="16"/>
      <c r="F727" s="17"/>
      <c r="I727" s="18"/>
      <c r="J727" s="18"/>
      <c r="M727" s="24"/>
      <c r="N727" s="25"/>
      <c r="O727" s="25"/>
      <c r="P727" s="25"/>
      <c r="Q727" s="25"/>
      <c r="R727" s="25"/>
      <c r="S727" s="24"/>
      <c r="T727" s="14"/>
      <c r="U727" s="14"/>
      <c r="V727" s="16"/>
      <c r="W727" s="14"/>
      <c r="X727" s="3"/>
      <c r="Y727" s="3"/>
      <c r="Z727" s="14"/>
      <c r="AC727" s="123"/>
    </row>
    <row r="728" spans="3:29">
      <c r="M728" s="19"/>
      <c r="N728" s="23"/>
      <c r="O728" s="23"/>
      <c r="P728" s="23"/>
      <c r="Q728" s="23"/>
      <c r="R728" s="23"/>
      <c r="S728" s="19"/>
      <c r="T728" s="14"/>
      <c r="U728" s="14"/>
      <c r="V728" s="16"/>
      <c r="W728" s="14"/>
      <c r="X728" s="14"/>
      <c r="Y728" s="14"/>
      <c r="Z728" s="14"/>
    </row>
    <row r="729" spans="3:29">
      <c r="M729" s="19"/>
      <c r="N729" s="23"/>
      <c r="O729" s="23"/>
      <c r="P729" s="23"/>
      <c r="Q729" s="23"/>
      <c r="R729" s="23"/>
      <c r="S729" s="19"/>
      <c r="T729" s="14"/>
      <c r="U729" s="14"/>
      <c r="V729" s="16"/>
      <c r="W729" s="14"/>
      <c r="X729" s="14"/>
      <c r="Y729" s="14"/>
      <c r="Z729" s="14"/>
    </row>
    <row r="730" spans="3:29">
      <c r="M730" s="19"/>
      <c r="N730" s="23"/>
      <c r="O730" s="23"/>
      <c r="P730" s="23"/>
      <c r="Q730" s="23"/>
      <c r="R730" s="23"/>
      <c r="S730" s="19"/>
      <c r="T730" s="14"/>
      <c r="U730" s="14"/>
      <c r="V730" s="16"/>
      <c r="W730" s="14"/>
      <c r="X730" s="14"/>
      <c r="Y730" s="14"/>
      <c r="Z730" s="14"/>
    </row>
    <row r="731" spans="3:29">
      <c r="M731" s="19"/>
      <c r="N731" s="23"/>
      <c r="O731" s="23"/>
      <c r="P731" s="23"/>
      <c r="Q731" s="23"/>
      <c r="R731" s="23"/>
      <c r="S731" s="19"/>
      <c r="T731" s="14"/>
      <c r="U731" s="14"/>
      <c r="V731" s="16"/>
      <c r="W731" s="14"/>
      <c r="X731" s="14"/>
      <c r="Y731" s="14"/>
      <c r="Z731" s="14"/>
    </row>
    <row r="732" spans="3:29">
      <c r="M732" s="19"/>
      <c r="N732" s="23"/>
      <c r="O732" s="23"/>
      <c r="P732" s="23"/>
      <c r="Q732" s="23"/>
      <c r="R732" s="23"/>
      <c r="S732" s="19"/>
      <c r="T732" s="14"/>
      <c r="U732" s="14"/>
      <c r="V732" s="16"/>
      <c r="W732" s="14"/>
      <c r="X732" s="14"/>
      <c r="Y732" s="14"/>
      <c r="Z732" s="14"/>
    </row>
    <row r="733" spans="3:29">
      <c r="M733" s="19"/>
      <c r="N733" s="23"/>
      <c r="O733" s="23"/>
      <c r="P733" s="23"/>
      <c r="Q733" s="23"/>
      <c r="R733" s="23"/>
      <c r="S733" s="19"/>
      <c r="T733" s="14"/>
      <c r="U733" s="14"/>
      <c r="V733" s="16"/>
      <c r="W733" s="14"/>
      <c r="X733" s="14"/>
      <c r="Y733" s="14"/>
      <c r="Z733" s="14"/>
    </row>
    <row r="734" spans="3:29">
      <c r="M734" s="19"/>
      <c r="N734" s="23"/>
      <c r="O734" s="23"/>
      <c r="P734" s="23"/>
      <c r="Q734" s="23"/>
      <c r="R734" s="23"/>
      <c r="S734" s="19"/>
      <c r="T734" s="14"/>
      <c r="U734" s="14"/>
      <c r="V734" s="16"/>
      <c r="W734" s="14"/>
      <c r="X734" s="14"/>
      <c r="Y734" s="14"/>
      <c r="Z734" s="14"/>
    </row>
    <row r="735" spans="3:29">
      <c r="M735" s="19"/>
      <c r="N735" s="23"/>
      <c r="O735" s="23"/>
      <c r="P735" s="23"/>
      <c r="Q735" s="23"/>
      <c r="R735" s="23"/>
      <c r="S735" s="19"/>
      <c r="T735" s="14"/>
      <c r="U735" s="14"/>
      <c r="V735" s="16"/>
      <c r="W735" s="14"/>
      <c r="X735" s="14"/>
      <c r="Y735" s="14"/>
      <c r="Z735" s="14"/>
    </row>
    <row r="736" spans="3:29">
      <c r="M736" s="19"/>
      <c r="N736" s="23"/>
      <c r="O736" s="23"/>
      <c r="P736" s="23"/>
      <c r="Q736" s="23"/>
      <c r="R736" s="23"/>
      <c r="S736" s="19"/>
      <c r="T736" s="14"/>
      <c r="U736" s="14"/>
      <c r="V736" s="16"/>
      <c r="W736" s="14"/>
      <c r="X736" s="14"/>
      <c r="Y736" s="14"/>
      <c r="Z736" s="14"/>
    </row>
    <row r="737" spans="13:26">
      <c r="M737" s="19"/>
      <c r="N737" s="23"/>
      <c r="O737" s="23"/>
      <c r="P737" s="23"/>
      <c r="Q737" s="23"/>
      <c r="R737" s="23"/>
      <c r="S737" s="19"/>
      <c r="T737" s="14"/>
      <c r="U737" s="14"/>
      <c r="V737" s="16"/>
      <c r="W737" s="14"/>
      <c r="X737" s="14"/>
      <c r="Y737" s="14"/>
      <c r="Z737" s="14"/>
    </row>
    <row r="738" spans="13:26">
      <c r="M738" s="19"/>
      <c r="N738" s="23"/>
      <c r="O738" s="23"/>
      <c r="P738" s="23"/>
      <c r="Q738" s="23"/>
      <c r="R738" s="23"/>
      <c r="S738" s="19"/>
      <c r="T738" s="14"/>
      <c r="U738" s="14"/>
      <c r="V738" s="16"/>
      <c r="W738" s="14"/>
      <c r="X738" s="14"/>
      <c r="Y738" s="14"/>
      <c r="Z738" s="14"/>
    </row>
    <row r="739" spans="13:26">
      <c r="M739" s="19"/>
      <c r="N739" s="23"/>
      <c r="O739" s="23"/>
      <c r="P739" s="23"/>
      <c r="Q739" s="23"/>
      <c r="R739" s="23"/>
      <c r="S739" s="19"/>
      <c r="T739" s="14"/>
      <c r="U739" s="14"/>
      <c r="V739" s="16"/>
      <c r="W739" s="14"/>
      <c r="X739" s="14"/>
      <c r="Y739" s="14"/>
      <c r="Z739" s="14"/>
    </row>
    <row r="740" spans="13:26">
      <c r="M740" s="19"/>
      <c r="N740" s="23"/>
      <c r="O740" s="23"/>
      <c r="P740" s="23"/>
      <c r="Q740" s="23"/>
      <c r="R740" s="23"/>
      <c r="S740" s="19"/>
      <c r="T740" s="14"/>
      <c r="U740" s="14"/>
      <c r="V740" s="16"/>
      <c r="W740" s="14"/>
      <c r="X740" s="14"/>
      <c r="Y740" s="14"/>
      <c r="Z740" s="14"/>
    </row>
    <row r="741" spans="13:26">
      <c r="M741" s="19"/>
      <c r="N741" s="23"/>
      <c r="O741" s="23"/>
      <c r="P741" s="23"/>
      <c r="Q741" s="23"/>
      <c r="R741" s="23"/>
      <c r="S741" s="19"/>
      <c r="T741" s="14"/>
      <c r="U741" s="14"/>
      <c r="V741" s="16"/>
      <c r="W741" s="14"/>
      <c r="X741" s="14"/>
      <c r="Y741" s="14"/>
      <c r="Z741" s="14"/>
    </row>
    <row r="742" spans="13:26">
      <c r="M742" s="19"/>
      <c r="N742" s="23"/>
      <c r="O742" s="23"/>
      <c r="P742" s="23"/>
      <c r="Q742" s="23"/>
      <c r="R742" s="23"/>
      <c r="S742" s="19"/>
      <c r="T742" s="14"/>
      <c r="U742" s="14"/>
      <c r="V742" s="16"/>
      <c r="W742" s="14"/>
      <c r="X742" s="14"/>
      <c r="Y742" s="14"/>
      <c r="Z742" s="14"/>
    </row>
    <row r="743" spans="13:26">
      <c r="M743" s="19"/>
      <c r="N743" s="23"/>
      <c r="O743" s="23"/>
      <c r="P743" s="23"/>
      <c r="Q743" s="23"/>
      <c r="R743" s="23"/>
      <c r="S743" s="19"/>
      <c r="T743" s="14"/>
      <c r="U743" s="14"/>
      <c r="V743" s="16"/>
      <c r="W743" s="14"/>
      <c r="X743" s="14"/>
      <c r="Y743" s="14"/>
      <c r="Z743" s="14"/>
    </row>
    <row r="744" spans="13:26">
      <c r="M744" s="19"/>
      <c r="N744" s="23"/>
      <c r="O744" s="23"/>
      <c r="P744" s="23"/>
      <c r="Q744" s="23"/>
      <c r="R744" s="23"/>
      <c r="S744" s="19"/>
      <c r="T744" s="14"/>
      <c r="U744" s="14"/>
      <c r="V744" s="16"/>
      <c r="W744" s="14"/>
      <c r="X744" s="14"/>
      <c r="Y744" s="14"/>
      <c r="Z744" s="14"/>
    </row>
    <row r="745" spans="13:26">
      <c r="M745" s="19"/>
      <c r="N745" s="23"/>
      <c r="O745" s="23"/>
      <c r="P745" s="23"/>
      <c r="Q745" s="23"/>
      <c r="R745" s="23"/>
      <c r="S745" s="19"/>
      <c r="T745" s="14"/>
      <c r="U745" s="14"/>
      <c r="V745" s="16"/>
      <c r="W745" s="14"/>
      <c r="X745" s="14"/>
      <c r="Y745" s="14"/>
      <c r="Z745" s="14"/>
    </row>
    <row r="746" spans="13:26">
      <c r="M746" s="19"/>
      <c r="N746" s="23"/>
      <c r="O746" s="23"/>
      <c r="P746" s="23"/>
      <c r="Q746" s="23"/>
      <c r="R746" s="23"/>
      <c r="S746" s="19"/>
      <c r="T746" s="14"/>
      <c r="U746" s="14"/>
      <c r="V746" s="16"/>
      <c r="W746" s="14"/>
      <c r="X746" s="14"/>
      <c r="Y746" s="14"/>
      <c r="Z746" s="14"/>
    </row>
    <row r="747" spans="13:26">
      <c r="M747" s="19"/>
      <c r="N747" s="23"/>
      <c r="O747" s="23"/>
      <c r="P747" s="23"/>
      <c r="Q747" s="23"/>
      <c r="R747" s="23"/>
      <c r="S747" s="19"/>
      <c r="T747" s="14"/>
      <c r="U747" s="14"/>
      <c r="V747" s="16"/>
      <c r="W747" s="14"/>
      <c r="X747" s="14"/>
      <c r="Y747" s="14"/>
      <c r="Z747" s="14"/>
    </row>
    <row r="748" spans="13:26">
      <c r="M748" s="19"/>
      <c r="N748" s="23"/>
      <c r="O748" s="23"/>
      <c r="P748" s="23"/>
      <c r="Q748" s="23"/>
      <c r="R748" s="23"/>
      <c r="S748" s="19"/>
      <c r="T748" s="14"/>
      <c r="U748" s="14"/>
      <c r="V748" s="16"/>
      <c r="W748" s="14"/>
      <c r="X748" s="14"/>
      <c r="Y748" s="14"/>
      <c r="Z748" s="14"/>
    </row>
    <row r="749" spans="13:26">
      <c r="M749" s="19"/>
      <c r="N749" s="23"/>
      <c r="O749" s="23"/>
      <c r="P749" s="23"/>
      <c r="Q749" s="23"/>
      <c r="R749" s="23"/>
      <c r="S749" s="19"/>
      <c r="T749" s="14"/>
      <c r="U749" s="14"/>
      <c r="V749" s="16"/>
      <c r="W749" s="14"/>
      <c r="X749" s="14"/>
      <c r="Y749" s="14"/>
      <c r="Z749" s="14"/>
    </row>
    <row r="750" spans="13:26">
      <c r="M750" s="19"/>
      <c r="N750" s="23"/>
      <c r="O750" s="23"/>
      <c r="P750" s="23"/>
      <c r="Q750" s="23"/>
      <c r="R750" s="23"/>
      <c r="S750" s="19"/>
      <c r="T750" s="14"/>
      <c r="U750" s="14"/>
      <c r="V750" s="16"/>
      <c r="W750" s="14"/>
      <c r="X750" s="14"/>
      <c r="Y750" s="14"/>
      <c r="Z750" s="14"/>
    </row>
    <row r="751" spans="13:26">
      <c r="M751" s="19"/>
      <c r="N751" s="23"/>
      <c r="O751" s="23"/>
      <c r="P751" s="23"/>
      <c r="Q751" s="23"/>
      <c r="R751" s="23"/>
      <c r="S751" s="19"/>
      <c r="T751" s="14"/>
      <c r="U751" s="14"/>
      <c r="V751" s="16"/>
      <c r="W751" s="14"/>
      <c r="X751" s="14"/>
      <c r="Y751" s="14"/>
      <c r="Z751" s="14"/>
    </row>
    <row r="752" spans="13:26">
      <c r="M752" s="19"/>
      <c r="N752" s="23"/>
      <c r="O752" s="23"/>
      <c r="P752" s="23"/>
      <c r="Q752" s="23"/>
      <c r="R752" s="23"/>
      <c r="S752" s="19"/>
      <c r="T752" s="14"/>
      <c r="U752" s="14"/>
      <c r="V752" s="16"/>
      <c r="W752" s="14"/>
      <c r="X752" s="14"/>
      <c r="Y752" s="14"/>
      <c r="Z752" s="14"/>
    </row>
    <row r="753" spans="13:26">
      <c r="M753" s="19"/>
      <c r="N753" s="23"/>
      <c r="O753" s="23"/>
      <c r="P753" s="23"/>
      <c r="Q753" s="23"/>
      <c r="R753" s="23"/>
      <c r="S753" s="19"/>
      <c r="T753" s="14"/>
      <c r="U753" s="14"/>
      <c r="V753" s="16"/>
      <c r="W753" s="14"/>
      <c r="X753" s="14"/>
      <c r="Y753" s="14"/>
      <c r="Z753" s="14"/>
    </row>
    <row r="754" spans="13:26">
      <c r="M754" s="19"/>
      <c r="N754" s="23"/>
      <c r="O754" s="23"/>
      <c r="P754" s="23"/>
      <c r="Q754" s="23"/>
      <c r="R754" s="23"/>
      <c r="S754" s="19"/>
      <c r="T754" s="14"/>
      <c r="U754" s="14"/>
      <c r="V754" s="16"/>
      <c r="W754" s="14"/>
      <c r="X754" s="14"/>
      <c r="Y754" s="14"/>
      <c r="Z754" s="14"/>
    </row>
    <row r="755" spans="13:26">
      <c r="M755" s="19"/>
      <c r="N755" s="23"/>
      <c r="O755" s="23"/>
      <c r="P755" s="23"/>
      <c r="Q755" s="23"/>
      <c r="R755" s="23"/>
      <c r="S755" s="19"/>
      <c r="T755" s="14"/>
      <c r="U755" s="14"/>
      <c r="V755" s="16"/>
      <c r="W755" s="14"/>
      <c r="X755" s="14"/>
      <c r="Y755" s="14"/>
      <c r="Z755" s="14"/>
    </row>
    <row r="756" spans="13:26">
      <c r="M756" s="19"/>
      <c r="N756" s="23"/>
      <c r="O756" s="23"/>
      <c r="P756" s="23"/>
      <c r="Q756" s="23"/>
      <c r="R756" s="23"/>
      <c r="S756" s="19"/>
      <c r="T756" s="14"/>
      <c r="U756" s="14"/>
      <c r="V756" s="16"/>
      <c r="W756" s="14"/>
      <c r="X756" s="14"/>
      <c r="Y756" s="14"/>
      <c r="Z756" s="14"/>
    </row>
    <row r="757" spans="13:26">
      <c r="M757" s="19"/>
      <c r="N757" s="23"/>
      <c r="O757" s="23"/>
      <c r="P757" s="23"/>
      <c r="Q757" s="23"/>
      <c r="R757" s="23"/>
      <c r="S757" s="19"/>
      <c r="T757" s="14"/>
      <c r="U757" s="14"/>
      <c r="V757" s="16"/>
      <c r="W757" s="14"/>
      <c r="X757" s="14"/>
      <c r="Y757" s="14"/>
      <c r="Z757" s="14"/>
    </row>
    <row r="758" spans="13:26">
      <c r="M758" s="19"/>
      <c r="N758" s="23"/>
      <c r="O758" s="23"/>
      <c r="P758" s="23"/>
      <c r="Q758" s="23"/>
      <c r="R758" s="23"/>
      <c r="S758" s="19"/>
      <c r="T758" s="14"/>
      <c r="U758" s="14"/>
      <c r="V758" s="16"/>
      <c r="W758" s="14"/>
      <c r="X758" s="14"/>
      <c r="Y758" s="14"/>
      <c r="Z758" s="14"/>
    </row>
    <row r="759" spans="13:26">
      <c r="M759" s="19"/>
      <c r="N759" s="23"/>
      <c r="O759" s="23"/>
      <c r="P759" s="23"/>
      <c r="Q759" s="23"/>
      <c r="R759" s="23"/>
      <c r="S759" s="19"/>
      <c r="T759" s="14"/>
      <c r="U759" s="14"/>
      <c r="V759" s="16"/>
      <c r="W759" s="14"/>
      <c r="X759" s="14"/>
      <c r="Y759" s="14"/>
      <c r="Z759" s="14"/>
    </row>
    <row r="760" spans="13:26">
      <c r="M760" s="19"/>
      <c r="N760" s="23"/>
      <c r="O760" s="23"/>
      <c r="P760" s="23"/>
      <c r="Q760" s="23"/>
      <c r="R760" s="23"/>
      <c r="S760" s="19"/>
      <c r="T760" s="14"/>
      <c r="U760" s="14"/>
      <c r="V760" s="16"/>
      <c r="W760" s="14"/>
      <c r="X760" s="14"/>
      <c r="Y760" s="14"/>
      <c r="Z760" s="14"/>
    </row>
    <row r="761" spans="13:26">
      <c r="M761" s="19"/>
      <c r="N761" s="23"/>
      <c r="O761" s="23"/>
      <c r="P761" s="23"/>
      <c r="Q761" s="23"/>
      <c r="R761" s="23"/>
      <c r="S761" s="19"/>
      <c r="T761" s="14"/>
      <c r="U761" s="14"/>
      <c r="V761" s="16"/>
      <c r="W761" s="14"/>
      <c r="X761" s="14"/>
      <c r="Y761" s="14"/>
      <c r="Z761" s="14"/>
    </row>
    <row r="762" spans="13:26">
      <c r="M762" s="19"/>
      <c r="N762" s="23"/>
      <c r="O762" s="23"/>
      <c r="P762" s="23"/>
      <c r="Q762" s="23"/>
      <c r="R762" s="23"/>
      <c r="S762" s="19"/>
      <c r="T762" s="14"/>
      <c r="U762" s="14"/>
      <c r="V762" s="16"/>
      <c r="W762" s="14"/>
      <c r="X762" s="14"/>
      <c r="Y762" s="14"/>
      <c r="Z762" s="14"/>
    </row>
    <row r="763" spans="13:26">
      <c r="M763" s="19"/>
      <c r="N763" s="23"/>
      <c r="O763" s="23"/>
      <c r="P763" s="23"/>
      <c r="Q763" s="23"/>
      <c r="R763" s="23"/>
      <c r="S763" s="19"/>
      <c r="T763" s="14"/>
      <c r="U763" s="14"/>
      <c r="V763" s="16"/>
      <c r="W763" s="14"/>
      <c r="X763" s="14"/>
      <c r="Y763" s="14"/>
      <c r="Z763" s="14"/>
    </row>
    <row r="764" spans="13:26">
      <c r="M764" s="19"/>
      <c r="N764" s="23"/>
      <c r="O764" s="23"/>
      <c r="P764" s="23"/>
      <c r="Q764" s="23"/>
      <c r="R764" s="23"/>
      <c r="S764" s="19"/>
      <c r="T764" s="14"/>
      <c r="U764" s="14"/>
      <c r="V764" s="16"/>
      <c r="W764" s="14"/>
      <c r="X764" s="14"/>
      <c r="Y764" s="14"/>
      <c r="Z764" s="14"/>
    </row>
    <row r="765" spans="13:26">
      <c r="M765" s="19"/>
      <c r="N765" s="23"/>
      <c r="O765" s="23"/>
      <c r="P765" s="23"/>
      <c r="Q765" s="23"/>
      <c r="R765" s="23"/>
      <c r="S765" s="19"/>
      <c r="T765" s="14"/>
      <c r="U765" s="14"/>
      <c r="V765" s="16"/>
      <c r="W765" s="14"/>
      <c r="X765" s="14"/>
      <c r="Y765" s="14"/>
      <c r="Z765" s="14"/>
    </row>
    <row r="766" spans="13:26">
      <c r="M766" s="19"/>
      <c r="N766" s="23"/>
      <c r="O766" s="23"/>
      <c r="P766" s="23"/>
      <c r="Q766" s="23"/>
      <c r="R766" s="23"/>
      <c r="S766" s="19"/>
      <c r="T766" s="14"/>
      <c r="U766" s="14"/>
      <c r="V766" s="16"/>
      <c r="W766" s="14"/>
      <c r="X766" s="14"/>
      <c r="Y766" s="14"/>
      <c r="Z766" s="14"/>
    </row>
    <row r="767" spans="13:26">
      <c r="M767" s="14"/>
      <c r="N767" s="14"/>
      <c r="O767" s="14"/>
      <c r="P767" s="14"/>
      <c r="Q767" s="14"/>
      <c r="R767" s="14"/>
      <c r="S767" s="14"/>
      <c r="T767" s="14"/>
      <c r="U767" s="14"/>
      <c r="V767" s="16"/>
      <c r="W767" s="14"/>
      <c r="X767" s="14"/>
      <c r="Y767" s="14"/>
      <c r="Z767" s="14"/>
    </row>
    <row r="768" spans="13:26">
      <c r="M768" s="14"/>
      <c r="N768" s="14"/>
      <c r="O768" s="14"/>
      <c r="P768" s="14"/>
      <c r="Q768" s="14"/>
      <c r="R768" s="14"/>
      <c r="S768" s="14"/>
      <c r="T768" s="14"/>
      <c r="U768" s="14"/>
      <c r="V768" s="16"/>
      <c r="W768" s="14"/>
      <c r="X768" s="14"/>
      <c r="Y768" s="14"/>
      <c r="Z768" s="14"/>
    </row>
    <row r="769" spans="13:26">
      <c r="M769" s="14"/>
      <c r="N769" s="14"/>
      <c r="O769" s="14"/>
      <c r="P769" s="14"/>
      <c r="Q769" s="14"/>
      <c r="R769" s="14"/>
      <c r="S769" s="14"/>
      <c r="T769" s="14"/>
      <c r="U769" s="14"/>
      <c r="V769" s="16"/>
      <c r="W769" s="14"/>
      <c r="X769" s="14"/>
      <c r="Y769" s="14"/>
      <c r="Z769" s="14"/>
    </row>
    <row r="770" spans="13:26">
      <c r="M770" s="14"/>
      <c r="N770" s="14"/>
      <c r="O770" s="14"/>
      <c r="P770" s="14"/>
      <c r="Q770" s="14"/>
      <c r="R770" s="14"/>
      <c r="S770" s="14"/>
      <c r="T770" s="14"/>
      <c r="U770" s="14"/>
      <c r="V770" s="16"/>
      <c r="W770" s="14"/>
      <c r="X770" s="14"/>
      <c r="Y770" s="14"/>
      <c r="Z770" s="14"/>
    </row>
    <row r="771" spans="13:26">
      <c r="M771" s="14"/>
      <c r="N771" s="14"/>
      <c r="O771" s="14"/>
      <c r="P771" s="14"/>
      <c r="Q771" s="14"/>
      <c r="R771" s="14"/>
      <c r="S771" s="14"/>
      <c r="T771" s="14"/>
      <c r="U771" s="14"/>
      <c r="V771" s="16"/>
      <c r="W771" s="14"/>
      <c r="X771" s="14"/>
      <c r="Y771" s="14"/>
      <c r="Z771" s="14"/>
    </row>
    <row r="772" spans="13:26">
      <c r="M772" s="14"/>
      <c r="N772" s="14"/>
      <c r="O772" s="14"/>
      <c r="P772" s="14"/>
      <c r="Q772" s="14"/>
      <c r="R772" s="14"/>
      <c r="S772" s="14"/>
      <c r="T772" s="14"/>
      <c r="U772" s="14"/>
      <c r="V772" s="16"/>
      <c r="W772" s="14"/>
      <c r="X772" s="14"/>
      <c r="Y772" s="14"/>
      <c r="Z772" s="14"/>
    </row>
    <row r="773" spans="13:26">
      <c r="M773" s="14"/>
      <c r="N773" s="14"/>
      <c r="O773" s="14"/>
      <c r="P773" s="14"/>
      <c r="Q773" s="14"/>
      <c r="R773" s="14"/>
      <c r="S773" s="14"/>
      <c r="T773" s="14"/>
      <c r="U773" s="14"/>
      <c r="V773" s="16"/>
      <c r="W773" s="14"/>
      <c r="X773" s="14"/>
      <c r="Y773" s="14"/>
      <c r="Z773" s="14"/>
    </row>
    <row r="774" spans="13:26">
      <c r="M774" s="14"/>
      <c r="N774" s="14"/>
      <c r="O774" s="14"/>
      <c r="P774" s="14"/>
      <c r="Q774" s="14"/>
      <c r="R774" s="14"/>
      <c r="S774" s="14"/>
      <c r="T774" s="14"/>
      <c r="U774" s="14"/>
      <c r="V774" s="16"/>
      <c r="W774" s="14"/>
      <c r="X774" s="14"/>
      <c r="Y774" s="14"/>
      <c r="Z774" s="14"/>
    </row>
    <row r="775" spans="13:26">
      <c r="M775" s="14"/>
      <c r="N775" s="14"/>
      <c r="O775" s="14"/>
      <c r="P775" s="14"/>
      <c r="Q775" s="14"/>
      <c r="R775" s="14"/>
      <c r="S775" s="14"/>
      <c r="T775" s="14"/>
      <c r="U775" s="14"/>
      <c r="V775" s="16"/>
      <c r="W775" s="14"/>
      <c r="X775" s="14"/>
      <c r="Y775" s="14"/>
      <c r="Z775" s="14"/>
    </row>
    <row r="776" spans="13:26">
      <c r="M776" s="14"/>
      <c r="N776" s="14"/>
      <c r="O776" s="14"/>
      <c r="P776" s="14"/>
      <c r="Q776" s="14"/>
      <c r="R776" s="14"/>
      <c r="S776" s="14"/>
      <c r="T776" s="14"/>
      <c r="U776" s="14"/>
      <c r="V776" s="16"/>
      <c r="W776" s="14"/>
      <c r="X776" s="14"/>
      <c r="Y776" s="14"/>
      <c r="Z776" s="14"/>
    </row>
    <row r="777" spans="13:26">
      <c r="M777" s="14"/>
      <c r="N777" s="14"/>
      <c r="O777" s="14"/>
      <c r="P777" s="14"/>
      <c r="Q777" s="14"/>
      <c r="R777" s="14"/>
      <c r="S777" s="14"/>
      <c r="T777" s="14"/>
      <c r="U777" s="14"/>
      <c r="V777" s="14"/>
      <c r="W777" s="14"/>
      <c r="X777" s="14"/>
      <c r="Y777" s="14"/>
      <c r="Z777" s="14"/>
    </row>
    <row r="778" spans="13:26">
      <c r="M778" s="14"/>
      <c r="N778" s="14"/>
      <c r="O778" s="14"/>
      <c r="P778" s="14"/>
      <c r="Q778" s="14"/>
      <c r="R778" s="14"/>
      <c r="S778" s="14"/>
      <c r="T778" s="14"/>
      <c r="U778" s="14"/>
      <c r="V778" s="14"/>
      <c r="W778" s="14"/>
      <c r="X778" s="14"/>
      <c r="Y778" s="14"/>
      <c r="Z778" s="14"/>
    </row>
    <row r="779" spans="13:26">
      <c r="M779" s="14"/>
      <c r="N779" s="14"/>
      <c r="O779" s="14"/>
      <c r="P779" s="14"/>
      <c r="Q779" s="14"/>
      <c r="R779" s="14"/>
      <c r="S779" s="14"/>
      <c r="T779" s="14"/>
      <c r="U779" s="14"/>
      <c r="V779" s="14"/>
      <c r="W779" s="14"/>
      <c r="X779" s="14"/>
      <c r="Y779" s="14"/>
      <c r="Z779" s="14"/>
    </row>
    <row r="780" spans="13:26">
      <c r="M780" s="14"/>
      <c r="N780" s="14"/>
      <c r="O780" s="14"/>
      <c r="P780" s="14"/>
      <c r="Q780" s="14"/>
      <c r="R780" s="14"/>
      <c r="S780" s="14"/>
      <c r="T780" s="14"/>
      <c r="U780" s="14"/>
      <c r="V780" s="14"/>
      <c r="W780" s="14"/>
      <c r="X780" s="14"/>
      <c r="Y780" s="14"/>
      <c r="Z780" s="14"/>
    </row>
    <row r="781" spans="13:26">
      <c r="M781" s="14"/>
      <c r="N781" s="14"/>
      <c r="O781" s="14"/>
      <c r="P781" s="14"/>
      <c r="Q781" s="14"/>
      <c r="R781" s="14"/>
      <c r="S781" s="14"/>
      <c r="T781" s="14"/>
      <c r="U781" s="14"/>
      <c r="V781" s="14"/>
      <c r="W781" s="14"/>
      <c r="X781" s="14"/>
      <c r="Y781" s="14"/>
      <c r="Z781" s="14"/>
    </row>
    <row r="782" spans="13:26">
      <c r="M782" s="14"/>
      <c r="N782" s="14"/>
      <c r="O782" s="14"/>
      <c r="P782" s="14"/>
      <c r="Q782" s="14"/>
      <c r="R782" s="14"/>
      <c r="S782" s="14"/>
      <c r="T782" s="14"/>
      <c r="U782" s="14"/>
      <c r="V782" s="14"/>
      <c r="W782" s="14"/>
      <c r="X782" s="14"/>
      <c r="Y782" s="14"/>
      <c r="Z782" s="14"/>
    </row>
    <row r="783" spans="13:26">
      <c r="M783" s="14"/>
      <c r="N783" s="14"/>
      <c r="O783" s="14"/>
      <c r="P783" s="14"/>
      <c r="Q783" s="14"/>
      <c r="R783" s="14"/>
      <c r="S783" s="14"/>
      <c r="T783" s="14"/>
      <c r="U783" s="14"/>
      <c r="V783" s="14"/>
      <c r="W783" s="14"/>
      <c r="X783" s="14"/>
      <c r="Y783" s="14"/>
      <c r="Z783" s="14"/>
    </row>
    <row r="784" spans="13:26">
      <c r="M784" s="14"/>
      <c r="N784" s="14"/>
      <c r="O784" s="14"/>
      <c r="P784" s="14"/>
      <c r="Q784" s="14"/>
      <c r="R784" s="14"/>
      <c r="S784" s="14"/>
      <c r="T784" s="14"/>
      <c r="U784" s="14"/>
      <c r="V784" s="14"/>
      <c r="W784" s="14"/>
      <c r="X784" s="14"/>
      <c r="Y784" s="14"/>
      <c r="Z784" s="14"/>
    </row>
    <row r="785" spans="13:26">
      <c r="M785" s="14"/>
      <c r="N785" s="14"/>
      <c r="O785" s="14"/>
      <c r="P785" s="14"/>
      <c r="Q785" s="14"/>
      <c r="R785" s="14"/>
      <c r="S785" s="14"/>
      <c r="T785" s="14"/>
      <c r="U785" s="14"/>
      <c r="V785" s="14"/>
      <c r="W785" s="14"/>
      <c r="X785" s="14"/>
      <c r="Y785" s="14"/>
      <c r="Z785" s="14"/>
    </row>
    <row r="786" spans="13:26">
      <c r="M786" s="14"/>
      <c r="N786" s="14"/>
      <c r="O786" s="14"/>
      <c r="P786" s="14"/>
      <c r="Q786" s="14"/>
      <c r="R786" s="14"/>
      <c r="S786" s="14"/>
      <c r="T786" s="14"/>
      <c r="U786" s="14"/>
      <c r="V786" s="14"/>
      <c r="W786" s="14"/>
      <c r="X786" s="14"/>
      <c r="Y786" s="14"/>
      <c r="Z786" s="14"/>
    </row>
    <row r="787" spans="13:26">
      <c r="M787" s="14"/>
      <c r="N787" s="14"/>
      <c r="O787" s="14"/>
      <c r="P787" s="14"/>
      <c r="Q787" s="14"/>
      <c r="R787" s="14"/>
      <c r="S787" s="14"/>
      <c r="T787" s="14"/>
      <c r="U787" s="14"/>
      <c r="V787" s="14"/>
      <c r="W787" s="14"/>
      <c r="X787" s="14"/>
      <c r="Y787" s="14"/>
      <c r="Z787" s="14"/>
    </row>
    <row r="788" spans="13:26">
      <c r="M788" s="14"/>
      <c r="N788" s="14"/>
      <c r="O788" s="14"/>
      <c r="P788" s="14"/>
      <c r="Q788" s="14"/>
      <c r="R788" s="14"/>
      <c r="S788" s="14"/>
      <c r="T788" s="14"/>
      <c r="U788" s="14"/>
      <c r="V788" s="14"/>
      <c r="W788" s="14"/>
      <c r="X788" s="14"/>
      <c r="Y788" s="14"/>
      <c r="Z788" s="14"/>
    </row>
    <row r="789" spans="13:26">
      <c r="M789" s="14"/>
      <c r="N789" s="14"/>
      <c r="O789" s="14"/>
      <c r="P789" s="14"/>
      <c r="Q789" s="14"/>
      <c r="R789" s="14"/>
      <c r="S789" s="14"/>
      <c r="T789" s="14"/>
      <c r="U789" s="14"/>
      <c r="V789" s="14"/>
      <c r="W789" s="14"/>
      <c r="X789" s="14"/>
      <c r="Y789" s="14"/>
      <c r="Z789" s="14"/>
    </row>
    <row r="790" spans="13:26">
      <c r="M790" s="14"/>
      <c r="N790" s="14"/>
      <c r="O790" s="14"/>
      <c r="P790" s="14"/>
      <c r="Q790" s="14"/>
      <c r="R790" s="14"/>
      <c r="S790" s="14"/>
      <c r="T790" s="14"/>
      <c r="U790" s="14"/>
      <c r="V790" s="14"/>
      <c r="W790" s="14"/>
      <c r="X790" s="14"/>
      <c r="Y790" s="14"/>
      <c r="Z790" s="14"/>
    </row>
    <row r="791" spans="13:26">
      <c r="M791" s="14"/>
      <c r="N791" s="14"/>
      <c r="O791" s="14"/>
      <c r="P791" s="14"/>
      <c r="Q791" s="14"/>
      <c r="R791" s="14"/>
      <c r="S791" s="14"/>
      <c r="T791" s="14"/>
      <c r="U791" s="14"/>
      <c r="V791" s="14"/>
      <c r="W791" s="14"/>
      <c r="X791" s="14"/>
      <c r="Y791" s="14"/>
      <c r="Z791" s="14"/>
    </row>
    <row r="792" spans="13:26">
      <c r="M792" s="14"/>
      <c r="N792" s="14"/>
      <c r="O792" s="14"/>
      <c r="P792" s="14"/>
      <c r="Q792" s="14"/>
      <c r="R792" s="14"/>
      <c r="S792" s="14"/>
      <c r="T792" s="14"/>
      <c r="U792" s="14"/>
      <c r="V792" s="14"/>
      <c r="W792" s="14"/>
      <c r="X792" s="14"/>
      <c r="Y792" s="14"/>
      <c r="Z792" s="14"/>
    </row>
    <row r="793" spans="13:26">
      <c r="M793" s="14"/>
      <c r="N793" s="14"/>
      <c r="O793" s="14"/>
      <c r="P793" s="14"/>
      <c r="Q793" s="14"/>
      <c r="R793" s="14"/>
      <c r="S793" s="14"/>
      <c r="T793" s="14"/>
      <c r="U793" s="14"/>
      <c r="V793" s="14"/>
      <c r="W793" s="14"/>
      <c r="X793" s="14"/>
      <c r="Y793" s="14"/>
      <c r="Z793" s="14"/>
    </row>
    <row r="794" spans="13:26">
      <c r="M794" s="14"/>
      <c r="N794" s="14"/>
      <c r="O794" s="14"/>
      <c r="P794" s="14"/>
      <c r="Q794" s="14"/>
      <c r="R794" s="14"/>
      <c r="S794" s="14"/>
      <c r="T794" s="14"/>
      <c r="U794" s="14"/>
      <c r="V794" s="14"/>
      <c r="W794" s="14"/>
      <c r="X794" s="14"/>
      <c r="Y794" s="14"/>
      <c r="Z794" s="14"/>
    </row>
    <row r="795" spans="13:26">
      <c r="M795" s="14"/>
      <c r="N795" s="14"/>
      <c r="O795" s="14"/>
      <c r="P795" s="14"/>
      <c r="Q795" s="14"/>
      <c r="R795" s="14"/>
      <c r="S795" s="14"/>
      <c r="T795" s="14"/>
      <c r="U795" s="14"/>
      <c r="V795" s="14"/>
      <c r="W795" s="14"/>
      <c r="X795" s="14"/>
      <c r="Y795" s="14"/>
      <c r="Z795" s="14"/>
    </row>
    <row r="796" spans="13:26">
      <c r="M796" s="14"/>
      <c r="N796" s="14"/>
      <c r="O796" s="14"/>
      <c r="P796" s="14"/>
      <c r="Q796" s="14"/>
      <c r="R796" s="14"/>
      <c r="S796" s="14"/>
      <c r="T796" s="14"/>
      <c r="U796" s="14"/>
      <c r="V796" s="14"/>
      <c r="W796" s="14"/>
      <c r="X796" s="14"/>
      <c r="Y796" s="14"/>
      <c r="Z796" s="14"/>
    </row>
    <row r="797" spans="13:26">
      <c r="M797" s="14"/>
      <c r="N797" s="14"/>
      <c r="O797" s="14"/>
      <c r="P797" s="14"/>
      <c r="Q797" s="14"/>
      <c r="R797" s="14"/>
      <c r="S797" s="14"/>
      <c r="T797" s="14"/>
      <c r="U797" s="14"/>
      <c r="V797" s="14"/>
      <c r="W797" s="14"/>
      <c r="X797" s="14"/>
      <c r="Y797" s="14"/>
      <c r="Z797" s="14"/>
    </row>
    <row r="798" spans="13:26">
      <c r="M798" s="14"/>
      <c r="N798" s="14"/>
      <c r="O798" s="14"/>
      <c r="P798" s="14"/>
      <c r="Q798" s="14"/>
      <c r="R798" s="14"/>
      <c r="S798" s="14"/>
      <c r="T798" s="14"/>
      <c r="U798" s="14"/>
      <c r="V798" s="14"/>
      <c r="W798" s="14"/>
      <c r="X798" s="14"/>
      <c r="Y798" s="14"/>
      <c r="Z798" s="14"/>
    </row>
    <row r="799" spans="13:26">
      <c r="M799" s="14"/>
      <c r="N799" s="14"/>
      <c r="O799" s="14"/>
      <c r="P799" s="14"/>
      <c r="Q799" s="14"/>
      <c r="R799" s="14"/>
      <c r="S799" s="14"/>
      <c r="T799" s="14"/>
      <c r="U799" s="14"/>
      <c r="V799" s="14"/>
      <c r="W799" s="14"/>
      <c r="X799" s="14"/>
      <c r="Y799" s="14"/>
      <c r="Z799" s="14"/>
    </row>
    <row r="800" spans="13:26">
      <c r="M800" s="14"/>
      <c r="N800" s="14"/>
      <c r="O800" s="14"/>
      <c r="P800" s="14"/>
      <c r="Q800" s="14"/>
      <c r="R800" s="14"/>
      <c r="S800" s="14"/>
      <c r="T800" s="14"/>
      <c r="U800" s="14"/>
      <c r="V800" s="14"/>
      <c r="W800" s="14"/>
      <c r="X800" s="14"/>
      <c r="Y800" s="14"/>
      <c r="Z800" s="14"/>
    </row>
    <row r="801" spans="13:26">
      <c r="M801" s="14"/>
      <c r="N801" s="14"/>
      <c r="O801" s="14"/>
      <c r="P801" s="14"/>
      <c r="Q801" s="14"/>
      <c r="R801" s="14"/>
      <c r="S801" s="14"/>
      <c r="T801" s="14"/>
      <c r="U801" s="14"/>
      <c r="V801" s="14"/>
      <c r="W801" s="14"/>
      <c r="X801" s="14"/>
      <c r="Y801" s="14"/>
      <c r="Z801" s="14"/>
    </row>
    <row r="802" spans="13:26">
      <c r="M802" s="14"/>
      <c r="N802" s="14"/>
      <c r="O802" s="14"/>
      <c r="P802" s="14"/>
      <c r="Q802" s="14"/>
      <c r="R802" s="14"/>
      <c r="S802" s="14"/>
      <c r="T802" s="14"/>
      <c r="U802" s="14"/>
      <c r="V802" s="14"/>
      <c r="W802" s="14"/>
      <c r="X802" s="14"/>
      <c r="Y802" s="14"/>
      <c r="Z802" s="14"/>
    </row>
    <row r="803" spans="13:26">
      <c r="M803" s="14"/>
      <c r="N803" s="14"/>
      <c r="O803" s="14"/>
      <c r="P803" s="14"/>
      <c r="Q803" s="14"/>
      <c r="R803" s="14"/>
      <c r="S803" s="14"/>
      <c r="T803" s="14"/>
      <c r="U803" s="14"/>
      <c r="V803" s="14"/>
      <c r="W803" s="14"/>
      <c r="X803" s="14"/>
      <c r="Y803" s="14"/>
      <c r="Z803" s="14"/>
    </row>
    <row r="804" spans="13:26">
      <c r="M804" s="14"/>
      <c r="N804" s="14"/>
      <c r="O804" s="14"/>
      <c r="P804" s="14"/>
      <c r="Q804" s="14"/>
      <c r="R804" s="14"/>
      <c r="S804" s="14"/>
      <c r="T804" s="14"/>
      <c r="U804" s="14"/>
      <c r="V804" s="14"/>
      <c r="W804" s="14"/>
      <c r="X804" s="14"/>
      <c r="Y804" s="14"/>
      <c r="Z804" s="14"/>
    </row>
    <row r="805" spans="13:26">
      <c r="M805" s="14"/>
      <c r="N805" s="14"/>
      <c r="O805" s="14"/>
      <c r="P805" s="14"/>
      <c r="Q805" s="14"/>
      <c r="R805" s="14"/>
      <c r="S805" s="14"/>
      <c r="T805" s="14"/>
      <c r="U805" s="14"/>
      <c r="V805" s="14"/>
      <c r="W805" s="14"/>
      <c r="X805" s="14"/>
      <c r="Y805" s="14"/>
      <c r="Z805" s="14"/>
    </row>
    <row r="806" spans="13:26">
      <c r="M806" s="14"/>
      <c r="N806" s="14"/>
      <c r="O806" s="14"/>
      <c r="P806" s="14"/>
      <c r="Q806" s="14"/>
      <c r="R806" s="14"/>
      <c r="S806" s="14"/>
      <c r="T806" s="14"/>
      <c r="U806" s="14"/>
      <c r="V806" s="14"/>
      <c r="W806" s="14"/>
      <c r="X806" s="14"/>
      <c r="Y806" s="14"/>
      <c r="Z806" s="14"/>
    </row>
    <row r="807" spans="13:26">
      <c r="M807" s="14"/>
      <c r="N807" s="14"/>
      <c r="O807" s="14"/>
      <c r="P807" s="14"/>
      <c r="Q807" s="14"/>
      <c r="R807" s="14"/>
      <c r="S807" s="14"/>
      <c r="T807" s="14"/>
      <c r="U807" s="14"/>
      <c r="V807" s="14"/>
      <c r="W807" s="14"/>
      <c r="X807" s="14"/>
      <c r="Y807" s="14"/>
      <c r="Z807" s="14"/>
    </row>
    <row r="808" spans="13:26">
      <c r="M808" s="14"/>
      <c r="N808" s="14"/>
      <c r="O808" s="14"/>
      <c r="P808" s="14"/>
      <c r="Q808" s="14"/>
      <c r="R808" s="14"/>
      <c r="S808" s="14"/>
      <c r="T808" s="14"/>
      <c r="U808" s="14"/>
      <c r="V808" s="14"/>
      <c r="W808" s="14"/>
      <c r="X808" s="14"/>
      <c r="Y808" s="14"/>
      <c r="Z808" s="14"/>
    </row>
    <row r="809" spans="13:26">
      <c r="M809" s="14"/>
      <c r="N809" s="14"/>
      <c r="O809" s="14"/>
      <c r="P809" s="14"/>
      <c r="Q809" s="14"/>
      <c r="R809" s="14"/>
      <c r="S809" s="14"/>
      <c r="T809" s="14"/>
      <c r="U809" s="14"/>
      <c r="V809" s="14"/>
      <c r="W809" s="14"/>
      <c r="X809" s="14"/>
      <c r="Y809" s="14"/>
      <c r="Z809" s="14"/>
    </row>
    <row r="810" spans="13:26">
      <c r="M810" s="14"/>
      <c r="N810" s="14"/>
      <c r="O810" s="14"/>
      <c r="P810" s="14"/>
      <c r="Q810" s="14"/>
      <c r="R810" s="14"/>
      <c r="S810" s="14"/>
      <c r="T810" s="14"/>
      <c r="U810" s="14"/>
      <c r="V810" s="14"/>
      <c r="W810" s="14"/>
      <c r="X810" s="14"/>
      <c r="Y810" s="14"/>
      <c r="Z810" s="14"/>
    </row>
    <row r="811" spans="13:26">
      <c r="M811" s="14"/>
      <c r="N811" s="14"/>
      <c r="O811" s="14"/>
      <c r="P811" s="14"/>
      <c r="Q811" s="14"/>
      <c r="R811" s="14"/>
      <c r="S811" s="14"/>
      <c r="T811" s="14"/>
      <c r="U811" s="14"/>
      <c r="V811" s="14"/>
      <c r="W811" s="14"/>
      <c r="X811" s="14"/>
      <c r="Y811" s="14"/>
      <c r="Z811" s="14"/>
    </row>
    <row r="812" spans="13:26">
      <c r="M812" s="14"/>
      <c r="N812" s="14"/>
      <c r="O812" s="14"/>
      <c r="P812" s="14"/>
      <c r="Q812" s="14"/>
      <c r="R812" s="14"/>
      <c r="S812" s="14"/>
      <c r="T812" s="14"/>
      <c r="U812" s="14"/>
      <c r="V812" s="14"/>
      <c r="W812" s="14"/>
      <c r="X812" s="14"/>
      <c r="Y812" s="14"/>
      <c r="Z812" s="14"/>
    </row>
    <row r="813" spans="13:26">
      <c r="M813" s="14"/>
      <c r="N813" s="14"/>
      <c r="O813" s="14"/>
      <c r="P813" s="14"/>
      <c r="Q813" s="14"/>
      <c r="R813" s="14"/>
      <c r="S813" s="14"/>
      <c r="T813" s="14"/>
      <c r="U813" s="14"/>
      <c r="V813" s="14"/>
      <c r="W813" s="14"/>
      <c r="X813" s="14"/>
      <c r="Y813" s="14"/>
      <c r="Z813" s="14"/>
    </row>
    <row r="814" spans="13:26">
      <c r="M814" s="14"/>
      <c r="N814" s="14"/>
      <c r="O814" s="14"/>
      <c r="P814" s="14"/>
      <c r="Q814" s="14"/>
      <c r="R814" s="14"/>
      <c r="S814" s="14"/>
      <c r="T814" s="14"/>
      <c r="U814" s="14"/>
      <c r="V814" s="14"/>
      <c r="W814" s="14"/>
      <c r="X814" s="14"/>
      <c r="Y814" s="14"/>
      <c r="Z814" s="14"/>
    </row>
    <row r="815" spans="13:26">
      <c r="M815" s="14"/>
      <c r="N815" s="14"/>
      <c r="O815" s="14"/>
      <c r="P815" s="14"/>
      <c r="Q815" s="14"/>
      <c r="R815" s="14"/>
      <c r="S815" s="14"/>
      <c r="T815" s="14"/>
      <c r="U815" s="14"/>
      <c r="V815" s="14"/>
      <c r="W815" s="14"/>
      <c r="X815" s="14"/>
      <c r="Y815" s="14"/>
      <c r="Z815" s="14"/>
    </row>
    <row r="816" spans="13:26">
      <c r="M816" s="14"/>
      <c r="N816" s="14"/>
      <c r="O816" s="14"/>
      <c r="P816" s="14"/>
      <c r="Q816" s="14"/>
      <c r="R816" s="14"/>
      <c r="S816" s="14"/>
      <c r="T816" s="14"/>
      <c r="U816" s="14"/>
      <c r="V816" s="14"/>
      <c r="W816" s="14"/>
      <c r="X816" s="14"/>
      <c r="Y816" s="14"/>
      <c r="Z816" s="14"/>
    </row>
    <row r="817" spans="13:26">
      <c r="M817" s="14"/>
      <c r="N817" s="14"/>
      <c r="O817" s="14"/>
      <c r="P817" s="14"/>
      <c r="Q817" s="14"/>
      <c r="R817" s="14"/>
      <c r="S817" s="14"/>
      <c r="T817" s="14"/>
      <c r="U817" s="14"/>
      <c r="V817" s="14"/>
      <c r="W817" s="14"/>
      <c r="X817" s="14"/>
      <c r="Y817" s="14"/>
      <c r="Z817" s="14"/>
    </row>
    <row r="818" spans="13:26">
      <c r="M818" s="14"/>
      <c r="N818" s="14"/>
      <c r="O818" s="14"/>
      <c r="P818" s="14"/>
      <c r="Q818" s="14"/>
      <c r="R818" s="14"/>
      <c r="S818" s="14"/>
      <c r="T818" s="14"/>
      <c r="U818" s="14"/>
      <c r="V818" s="14"/>
      <c r="W818" s="14"/>
      <c r="X818" s="14"/>
      <c r="Y818" s="14"/>
      <c r="Z818" s="14"/>
    </row>
    <row r="819" spans="13:26">
      <c r="M819" s="14"/>
      <c r="N819" s="14"/>
      <c r="O819" s="14"/>
      <c r="P819" s="14"/>
      <c r="Q819" s="14"/>
      <c r="R819" s="14"/>
      <c r="S819" s="14"/>
      <c r="T819" s="14"/>
      <c r="U819" s="14"/>
      <c r="V819" s="14"/>
      <c r="W819" s="14"/>
      <c r="X819" s="14"/>
      <c r="Y819" s="14"/>
      <c r="Z819" s="14"/>
    </row>
    <row r="820" spans="13:26">
      <c r="M820" s="14"/>
      <c r="N820" s="14"/>
      <c r="O820" s="14"/>
      <c r="P820" s="14"/>
      <c r="Q820" s="14"/>
      <c r="R820" s="14"/>
      <c r="S820" s="14"/>
      <c r="T820" s="14"/>
      <c r="U820" s="14"/>
      <c r="V820" s="14"/>
      <c r="W820" s="14"/>
      <c r="X820" s="14"/>
      <c r="Y820" s="14"/>
      <c r="Z820" s="14"/>
    </row>
    <row r="821" spans="13:26">
      <c r="M821" s="14"/>
      <c r="N821" s="14"/>
      <c r="O821" s="14"/>
      <c r="P821" s="14"/>
      <c r="Q821" s="14"/>
      <c r="R821" s="14"/>
      <c r="S821" s="14"/>
      <c r="T821" s="14"/>
      <c r="U821" s="14"/>
      <c r="V821" s="14"/>
      <c r="W821" s="14"/>
      <c r="X821" s="14"/>
      <c r="Y821" s="14"/>
      <c r="Z821" s="14"/>
    </row>
    <row r="822" spans="13:26">
      <c r="M822" s="14"/>
      <c r="N822" s="14"/>
      <c r="O822" s="14"/>
      <c r="P822" s="14"/>
      <c r="Q822" s="14"/>
      <c r="R822" s="14"/>
      <c r="S822" s="14"/>
      <c r="T822" s="14"/>
      <c r="U822" s="14"/>
      <c r="V822" s="14"/>
      <c r="W822" s="14"/>
      <c r="X822" s="14"/>
      <c r="Y822" s="14"/>
      <c r="Z822" s="14"/>
    </row>
    <row r="823" spans="13:26">
      <c r="M823" s="14"/>
      <c r="N823" s="14"/>
      <c r="O823" s="14"/>
      <c r="P823" s="14"/>
      <c r="Q823" s="14"/>
      <c r="R823" s="14"/>
      <c r="S823" s="14"/>
      <c r="T823" s="14"/>
      <c r="U823" s="14"/>
      <c r="V823" s="14"/>
      <c r="W823" s="14"/>
      <c r="X823" s="14"/>
      <c r="Y823" s="14"/>
      <c r="Z823" s="14"/>
    </row>
    <row r="824" spans="13:26">
      <c r="M824" s="14"/>
      <c r="N824" s="14"/>
      <c r="O824" s="14"/>
      <c r="P824" s="14"/>
      <c r="Q824" s="14"/>
      <c r="R824" s="14"/>
      <c r="S824" s="14"/>
      <c r="T824" s="14"/>
      <c r="U824" s="14"/>
      <c r="V824" s="14"/>
      <c r="W824" s="14"/>
      <c r="X824" s="14"/>
      <c r="Y824" s="14"/>
      <c r="Z824" s="14"/>
    </row>
    <row r="825" spans="13:26">
      <c r="M825" s="14"/>
      <c r="N825" s="14"/>
      <c r="O825" s="14"/>
      <c r="P825" s="14"/>
      <c r="Q825" s="14"/>
      <c r="R825" s="14"/>
      <c r="S825" s="14"/>
      <c r="T825" s="14"/>
      <c r="U825" s="14"/>
      <c r="V825" s="14"/>
      <c r="W825" s="14"/>
      <c r="X825" s="14"/>
      <c r="Y825" s="14"/>
      <c r="Z825" s="14"/>
    </row>
    <row r="826" spans="13:26">
      <c r="M826" s="14"/>
      <c r="N826" s="14"/>
      <c r="O826" s="14"/>
      <c r="P826" s="14"/>
      <c r="Q826" s="14"/>
      <c r="R826" s="14"/>
      <c r="S826" s="14"/>
      <c r="T826" s="14"/>
      <c r="U826" s="14"/>
      <c r="V826" s="14"/>
      <c r="W826" s="14"/>
      <c r="X826" s="14"/>
      <c r="Y826" s="14"/>
      <c r="Z826" s="14"/>
    </row>
    <row r="827" spans="13:26">
      <c r="M827" s="14"/>
      <c r="N827" s="14"/>
      <c r="O827" s="14"/>
      <c r="P827" s="14"/>
      <c r="Q827" s="14"/>
      <c r="R827" s="14"/>
      <c r="S827" s="14"/>
      <c r="T827" s="14"/>
      <c r="U827" s="14"/>
      <c r="V827" s="14"/>
      <c r="W827" s="14"/>
      <c r="X827" s="14"/>
      <c r="Y827" s="14"/>
      <c r="Z827" s="14"/>
    </row>
    <row r="828" spans="13:26">
      <c r="M828" s="14"/>
      <c r="N828" s="14"/>
      <c r="O828" s="14"/>
      <c r="P828" s="14"/>
      <c r="Q828" s="14"/>
      <c r="R828" s="14"/>
      <c r="S828" s="14"/>
      <c r="T828" s="14"/>
      <c r="U828" s="14"/>
      <c r="V828" s="14"/>
      <c r="W828" s="14"/>
      <c r="X828" s="14"/>
      <c r="Y828" s="14"/>
      <c r="Z828" s="14"/>
    </row>
    <row r="829" spans="13:26">
      <c r="M829" s="14"/>
      <c r="N829" s="14"/>
      <c r="O829" s="14"/>
      <c r="P829" s="14"/>
      <c r="Q829" s="14"/>
      <c r="R829" s="14"/>
      <c r="S829" s="14"/>
      <c r="T829" s="14"/>
      <c r="U829" s="14"/>
      <c r="V829" s="14"/>
      <c r="W829" s="14"/>
      <c r="X829" s="14"/>
      <c r="Y829" s="14"/>
      <c r="Z829" s="14"/>
    </row>
    <row r="830" spans="13:26">
      <c r="M830" s="14"/>
      <c r="N830" s="14"/>
      <c r="O830" s="14"/>
      <c r="P830" s="14"/>
      <c r="Q830" s="14"/>
      <c r="R830" s="14"/>
      <c r="S830" s="14"/>
      <c r="T830" s="14"/>
      <c r="U830" s="14"/>
      <c r="V830" s="14"/>
      <c r="W830" s="14"/>
      <c r="X830" s="14"/>
      <c r="Y830" s="14"/>
      <c r="Z830" s="14"/>
    </row>
    <row r="831" spans="13:26">
      <c r="M831" s="14"/>
      <c r="N831" s="14"/>
      <c r="O831" s="14"/>
      <c r="P831" s="14"/>
      <c r="Q831" s="14"/>
      <c r="R831" s="14"/>
      <c r="S831" s="14"/>
      <c r="T831" s="14"/>
      <c r="U831" s="14"/>
      <c r="V831" s="14"/>
      <c r="W831" s="14"/>
      <c r="X831" s="14"/>
      <c r="Y831" s="14"/>
      <c r="Z831" s="14"/>
    </row>
    <row r="832" spans="13:26">
      <c r="M832" s="14"/>
      <c r="N832" s="14"/>
      <c r="O832" s="14"/>
      <c r="P832" s="14"/>
      <c r="Q832" s="14"/>
      <c r="R832" s="14"/>
      <c r="S832" s="14"/>
      <c r="T832" s="14"/>
      <c r="U832" s="14"/>
      <c r="V832" s="14"/>
      <c r="W832" s="14"/>
      <c r="X832" s="14"/>
      <c r="Y832" s="14"/>
      <c r="Z832" s="14"/>
    </row>
    <row r="833" spans="13:26">
      <c r="M833" s="14"/>
      <c r="N833" s="14"/>
      <c r="O833" s="14"/>
      <c r="P833" s="14"/>
      <c r="Q833" s="14"/>
      <c r="R833" s="14"/>
      <c r="S833" s="14"/>
      <c r="T833" s="14"/>
      <c r="U833" s="14"/>
      <c r="V833" s="14"/>
      <c r="W833" s="14"/>
      <c r="X833" s="14"/>
      <c r="Y833" s="14"/>
      <c r="Z833" s="14"/>
    </row>
    <row r="834" spans="13:26">
      <c r="M834" s="14"/>
      <c r="N834" s="14"/>
      <c r="O834" s="14"/>
      <c r="P834" s="14"/>
      <c r="Q834" s="14"/>
      <c r="R834" s="14"/>
      <c r="S834" s="14"/>
      <c r="T834" s="14"/>
      <c r="U834" s="14"/>
      <c r="V834" s="14"/>
      <c r="W834" s="14"/>
      <c r="X834" s="14"/>
      <c r="Y834" s="14"/>
      <c r="Z834" s="14"/>
    </row>
    <row r="835" spans="13:26">
      <c r="M835" s="14"/>
      <c r="N835" s="14"/>
      <c r="O835" s="14"/>
      <c r="P835" s="14"/>
      <c r="Q835" s="14"/>
      <c r="R835" s="14"/>
      <c r="S835" s="14"/>
      <c r="T835" s="14"/>
      <c r="U835" s="14"/>
      <c r="V835" s="14"/>
      <c r="W835" s="14"/>
      <c r="X835" s="14"/>
      <c r="Y835" s="14"/>
      <c r="Z835" s="14"/>
    </row>
    <row r="836" spans="13:26">
      <c r="M836" s="14"/>
      <c r="N836" s="14"/>
      <c r="O836" s="14"/>
      <c r="P836" s="14"/>
      <c r="Q836" s="14"/>
      <c r="R836" s="14"/>
      <c r="S836" s="14"/>
      <c r="T836" s="14"/>
      <c r="U836" s="14"/>
      <c r="V836" s="14"/>
      <c r="W836" s="14"/>
      <c r="X836" s="14"/>
      <c r="Y836" s="14"/>
      <c r="Z836" s="14"/>
    </row>
    <row r="837" spans="13:26">
      <c r="M837" s="14"/>
      <c r="N837" s="14"/>
      <c r="O837" s="14"/>
      <c r="P837" s="14"/>
      <c r="Q837" s="14"/>
      <c r="R837" s="14"/>
      <c r="S837" s="14"/>
      <c r="T837" s="14"/>
      <c r="U837" s="14"/>
      <c r="V837" s="14"/>
      <c r="W837" s="14"/>
      <c r="X837" s="14"/>
      <c r="Y837" s="14"/>
      <c r="Z837" s="14"/>
    </row>
    <row r="838" spans="13:26">
      <c r="M838" s="14"/>
      <c r="N838" s="14"/>
      <c r="O838" s="14"/>
      <c r="P838" s="14"/>
      <c r="Q838" s="14"/>
      <c r="R838" s="14"/>
      <c r="S838" s="14"/>
      <c r="T838" s="14"/>
      <c r="U838" s="14"/>
      <c r="V838" s="14"/>
      <c r="W838" s="14"/>
      <c r="X838" s="14"/>
      <c r="Y838" s="14"/>
      <c r="Z838" s="14"/>
    </row>
    <row r="839" spans="13:26">
      <c r="M839" s="14"/>
      <c r="N839" s="14"/>
      <c r="O839" s="14"/>
      <c r="P839" s="14"/>
      <c r="Q839" s="14"/>
      <c r="R839" s="14"/>
      <c r="S839" s="14"/>
      <c r="T839" s="14"/>
      <c r="U839" s="14"/>
      <c r="V839" s="14"/>
      <c r="W839" s="14"/>
      <c r="X839" s="14"/>
      <c r="Y839" s="14"/>
      <c r="Z839" s="14"/>
    </row>
    <row r="840" spans="13:26">
      <c r="M840" s="14"/>
      <c r="N840" s="14"/>
      <c r="O840" s="14"/>
      <c r="P840" s="14"/>
      <c r="Q840" s="14"/>
      <c r="R840" s="14"/>
      <c r="S840" s="14"/>
      <c r="T840" s="14"/>
      <c r="U840" s="14"/>
      <c r="V840" s="14"/>
      <c r="W840" s="14"/>
      <c r="X840" s="14"/>
      <c r="Y840" s="14"/>
      <c r="Z840" s="14"/>
    </row>
    <row r="841" spans="13:26">
      <c r="M841" s="14"/>
      <c r="N841" s="14"/>
      <c r="O841" s="14"/>
      <c r="P841" s="14"/>
      <c r="Q841" s="14"/>
      <c r="R841" s="14"/>
      <c r="S841" s="14"/>
      <c r="T841" s="14"/>
      <c r="U841" s="14"/>
      <c r="V841" s="14"/>
      <c r="W841" s="14"/>
      <c r="X841" s="14"/>
      <c r="Y841" s="14"/>
      <c r="Z841" s="14"/>
    </row>
    <row r="842" spans="13:26">
      <c r="M842" s="14"/>
      <c r="N842" s="14"/>
      <c r="O842" s="14"/>
      <c r="P842" s="14"/>
      <c r="Q842" s="14"/>
      <c r="R842" s="14"/>
      <c r="S842" s="14"/>
      <c r="T842" s="14"/>
      <c r="U842" s="14"/>
      <c r="V842" s="14"/>
      <c r="W842" s="14"/>
      <c r="X842" s="14"/>
      <c r="Y842" s="14"/>
      <c r="Z842" s="14"/>
    </row>
    <row r="843" spans="13:26">
      <c r="M843" s="14"/>
      <c r="N843" s="14"/>
      <c r="O843" s="14"/>
      <c r="P843" s="14"/>
      <c r="Q843" s="14"/>
      <c r="R843" s="14"/>
      <c r="S843" s="14"/>
      <c r="T843" s="14"/>
      <c r="U843" s="14"/>
      <c r="V843" s="14"/>
      <c r="W843" s="14"/>
      <c r="X843" s="14"/>
      <c r="Y843" s="14"/>
      <c r="Z843" s="14"/>
    </row>
    <row r="844" spans="13:26">
      <c r="M844" s="14"/>
      <c r="N844" s="14"/>
      <c r="O844" s="14"/>
      <c r="P844" s="14"/>
      <c r="Q844" s="14"/>
      <c r="R844" s="14"/>
      <c r="S844" s="14"/>
      <c r="T844" s="14"/>
      <c r="U844" s="14"/>
      <c r="V844" s="14"/>
      <c r="W844" s="14"/>
      <c r="X844" s="14"/>
      <c r="Y844" s="14"/>
      <c r="Z844" s="14"/>
    </row>
    <row r="845" spans="13:26">
      <c r="M845" s="14"/>
      <c r="N845" s="14"/>
      <c r="O845" s="14"/>
      <c r="P845" s="14"/>
      <c r="Q845" s="14"/>
      <c r="R845" s="14"/>
      <c r="S845" s="14"/>
      <c r="T845" s="14"/>
      <c r="U845" s="14"/>
      <c r="V845" s="14"/>
      <c r="W845" s="14"/>
      <c r="X845" s="14"/>
      <c r="Y845" s="14"/>
      <c r="Z845" s="14"/>
    </row>
    <row r="846" spans="13:26">
      <c r="M846" s="14"/>
      <c r="N846" s="14"/>
      <c r="O846" s="14"/>
      <c r="P846" s="14"/>
      <c r="Q846" s="14"/>
      <c r="R846" s="14"/>
      <c r="S846" s="14"/>
      <c r="T846" s="14"/>
      <c r="U846" s="14"/>
      <c r="V846" s="14"/>
      <c r="W846" s="14"/>
      <c r="X846" s="14"/>
      <c r="Y846" s="14"/>
      <c r="Z846" s="14"/>
    </row>
    <row r="847" spans="13:26">
      <c r="M847" s="14"/>
      <c r="N847" s="14"/>
      <c r="O847" s="14"/>
      <c r="P847" s="14"/>
      <c r="Q847" s="14"/>
      <c r="R847" s="14"/>
      <c r="S847" s="14"/>
      <c r="T847" s="14"/>
      <c r="U847" s="14"/>
      <c r="V847" s="14"/>
      <c r="W847" s="14"/>
      <c r="X847" s="14"/>
      <c r="Y847" s="14"/>
      <c r="Z847" s="14"/>
    </row>
    <row r="848" spans="13:26">
      <c r="M848" s="14"/>
      <c r="N848" s="14"/>
      <c r="O848" s="14"/>
      <c r="P848" s="14"/>
      <c r="Q848" s="14"/>
      <c r="R848" s="14"/>
      <c r="S848" s="14"/>
      <c r="T848" s="14"/>
      <c r="U848" s="14"/>
      <c r="V848" s="14"/>
      <c r="W848" s="14"/>
      <c r="X848" s="14"/>
      <c r="Y848" s="14"/>
      <c r="Z848" s="14"/>
    </row>
    <row r="849" spans="13:26">
      <c r="M849" s="14"/>
      <c r="N849" s="14"/>
      <c r="O849" s="14"/>
      <c r="P849" s="14"/>
      <c r="Q849" s="14"/>
      <c r="R849" s="14"/>
      <c r="S849" s="14"/>
      <c r="T849" s="14"/>
      <c r="U849" s="14"/>
      <c r="V849" s="14"/>
      <c r="W849" s="14"/>
      <c r="X849" s="14"/>
      <c r="Y849" s="14"/>
      <c r="Z849" s="14"/>
    </row>
    <row r="850" spans="13:26">
      <c r="M850" s="14"/>
      <c r="N850" s="14"/>
      <c r="O850" s="14"/>
      <c r="P850" s="14"/>
      <c r="Q850" s="14"/>
      <c r="R850" s="14"/>
      <c r="S850" s="14"/>
      <c r="T850" s="14"/>
      <c r="U850" s="14"/>
      <c r="V850" s="14"/>
      <c r="W850" s="14"/>
      <c r="X850" s="14"/>
      <c r="Y850" s="14"/>
      <c r="Z850" s="14"/>
    </row>
    <row r="851" spans="13:26">
      <c r="M851" s="14"/>
      <c r="N851" s="14"/>
      <c r="O851" s="14"/>
      <c r="P851" s="14"/>
      <c r="Q851" s="14"/>
      <c r="R851" s="14"/>
      <c r="S851" s="14"/>
      <c r="T851" s="14"/>
      <c r="U851" s="14"/>
      <c r="V851" s="14"/>
      <c r="W851" s="14"/>
      <c r="X851" s="14"/>
      <c r="Y851" s="14"/>
      <c r="Z851" s="14"/>
    </row>
    <row r="852" spans="13:26">
      <c r="M852" s="14"/>
      <c r="N852" s="14"/>
      <c r="O852" s="14"/>
      <c r="P852" s="14"/>
      <c r="Q852" s="14"/>
      <c r="R852" s="14"/>
      <c r="S852" s="14"/>
      <c r="T852" s="14"/>
      <c r="U852" s="14"/>
      <c r="V852" s="14"/>
      <c r="W852" s="14"/>
      <c r="X852" s="14"/>
      <c r="Y852" s="14"/>
      <c r="Z852" s="14"/>
    </row>
    <row r="853" spans="13:26">
      <c r="M853" s="14"/>
      <c r="N853" s="14"/>
      <c r="O853" s="14"/>
      <c r="P853" s="14"/>
      <c r="Q853" s="14"/>
      <c r="R853" s="14"/>
      <c r="S853" s="14"/>
      <c r="T853" s="14"/>
      <c r="U853" s="14"/>
      <c r="V853" s="14"/>
      <c r="W853" s="14"/>
      <c r="X853" s="14"/>
      <c r="Y853" s="14"/>
      <c r="Z853" s="14"/>
    </row>
    <row r="854" spans="13:26">
      <c r="M854" s="14"/>
      <c r="N854" s="14"/>
      <c r="O854" s="14"/>
      <c r="P854" s="14"/>
      <c r="Q854" s="14"/>
      <c r="R854" s="14"/>
      <c r="S854" s="14"/>
      <c r="T854" s="14"/>
      <c r="U854" s="14"/>
      <c r="V854" s="14"/>
      <c r="W854" s="14"/>
      <c r="X854" s="14"/>
      <c r="Y854" s="14"/>
      <c r="Z854" s="14"/>
    </row>
    <row r="855" spans="13:26">
      <c r="M855" s="14"/>
      <c r="N855" s="14"/>
      <c r="O855" s="14"/>
      <c r="P855" s="14"/>
      <c r="Q855" s="14"/>
      <c r="R855" s="14"/>
      <c r="S855" s="14"/>
      <c r="T855" s="14"/>
      <c r="U855" s="14"/>
      <c r="V855" s="14"/>
      <c r="W855" s="14"/>
      <c r="X855" s="14"/>
      <c r="Y855" s="14"/>
      <c r="Z855" s="14"/>
    </row>
    <row r="856" spans="13:26">
      <c r="M856" s="14"/>
      <c r="N856" s="14"/>
      <c r="O856" s="14"/>
      <c r="P856" s="14"/>
      <c r="Q856" s="14"/>
      <c r="R856" s="14"/>
      <c r="S856" s="14"/>
      <c r="T856" s="14"/>
      <c r="U856" s="14"/>
      <c r="V856" s="14"/>
      <c r="W856" s="14"/>
      <c r="X856" s="14"/>
      <c r="Y856" s="14"/>
      <c r="Z856" s="14"/>
    </row>
    <row r="857" spans="13:26">
      <c r="M857" s="14"/>
      <c r="N857" s="14"/>
      <c r="O857" s="14"/>
      <c r="P857" s="14"/>
      <c r="Q857" s="14"/>
      <c r="R857" s="14"/>
      <c r="S857" s="14"/>
      <c r="T857" s="14"/>
      <c r="U857" s="14"/>
      <c r="V857" s="14"/>
      <c r="W857" s="14"/>
      <c r="X857" s="14"/>
      <c r="Y857" s="14"/>
      <c r="Z857" s="14"/>
    </row>
    <row r="858" spans="13:26">
      <c r="M858" s="14"/>
      <c r="N858" s="14"/>
      <c r="O858" s="14"/>
      <c r="P858" s="14"/>
      <c r="Q858" s="14"/>
      <c r="R858" s="14"/>
      <c r="S858" s="14"/>
      <c r="T858" s="14"/>
      <c r="U858" s="14"/>
      <c r="V858" s="14"/>
      <c r="W858" s="14"/>
      <c r="X858" s="14"/>
      <c r="Y858" s="14"/>
      <c r="Z858" s="14"/>
    </row>
    <row r="859" spans="13:26">
      <c r="M859" s="14"/>
      <c r="N859" s="14"/>
      <c r="O859" s="14"/>
      <c r="P859" s="14"/>
      <c r="Q859" s="14"/>
      <c r="R859" s="14"/>
      <c r="S859" s="14"/>
      <c r="T859" s="14"/>
      <c r="U859" s="14"/>
      <c r="V859" s="14"/>
      <c r="W859" s="14"/>
      <c r="X859" s="14"/>
      <c r="Y859" s="14"/>
      <c r="Z859" s="14"/>
    </row>
    <row r="860" spans="13:26">
      <c r="M860" s="14"/>
      <c r="N860" s="14"/>
      <c r="O860" s="14"/>
      <c r="P860" s="14"/>
      <c r="Q860" s="14"/>
      <c r="R860" s="14"/>
      <c r="S860" s="14"/>
      <c r="T860" s="14"/>
      <c r="U860" s="14"/>
      <c r="V860" s="14"/>
      <c r="W860" s="14"/>
      <c r="X860" s="14"/>
      <c r="Y860" s="14"/>
      <c r="Z860" s="14"/>
    </row>
    <row r="861" spans="13:26">
      <c r="M861" s="14"/>
      <c r="N861" s="14"/>
      <c r="O861" s="14"/>
      <c r="P861" s="14"/>
      <c r="Q861" s="14"/>
      <c r="R861" s="14"/>
      <c r="S861" s="14"/>
      <c r="T861" s="14"/>
      <c r="U861" s="14"/>
      <c r="V861" s="14"/>
      <c r="W861" s="14"/>
      <c r="X861" s="14"/>
      <c r="Y861" s="14"/>
      <c r="Z861" s="14"/>
    </row>
    <row r="862" spans="13:26">
      <c r="M862" s="14"/>
      <c r="N862" s="14"/>
      <c r="O862" s="14"/>
      <c r="P862" s="14"/>
      <c r="Q862" s="14"/>
      <c r="R862" s="14"/>
      <c r="S862" s="14"/>
      <c r="T862" s="14"/>
      <c r="U862" s="14"/>
      <c r="V862" s="14"/>
      <c r="W862" s="14"/>
      <c r="X862" s="14"/>
      <c r="Y862" s="14"/>
      <c r="Z862" s="14"/>
    </row>
    <row r="863" spans="13:26">
      <c r="M863" s="14"/>
      <c r="N863" s="14"/>
      <c r="O863" s="14"/>
      <c r="P863" s="14"/>
      <c r="Q863" s="14"/>
      <c r="R863" s="14"/>
      <c r="S863" s="14"/>
      <c r="T863" s="14"/>
      <c r="U863" s="14"/>
      <c r="V863" s="14"/>
      <c r="W863" s="14"/>
      <c r="X863" s="14"/>
      <c r="Y863" s="14"/>
      <c r="Z863" s="14"/>
    </row>
    <row r="864" spans="13:26">
      <c r="M864" s="14"/>
      <c r="N864" s="14"/>
      <c r="O864" s="14"/>
      <c r="P864" s="14"/>
      <c r="Q864" s="14"/>
      <c r="R864" s="14"/>
      <c r="S864" s="14"/>
      <c r="T864" s="14"/>
      <c r="U864" s="14"/>
      <c r="V864" s="14"/>
      <c r="W864" s="14"/>
      <c r="X864" s="14"/>
      <c r="Y864" s="14"/>
      <c r="Z864" s="14"/>
    </row>
    <row r="865" spans="13:26">
      <c r="M865" s="14"/>
      <c r="N865" s="14"/>
      <c r="O865" s="14"/>
      <c r="P865" s="14"/>
      <c r="Q865" s="14"/>
      <c r="R865" s="14"/>
      <c r="S865" s="14"/>
      <c r="T865" s="14"/>
      <c r="U865" s="14"/>
      <c r="V865" s="14"/>
      <c r="W865" s="14"/>
      <c r="X865" s="14"/>
      <c r="Y865" s="14"/>
      <c r="Z865" s="14"/>
    </row>
    <row r="866" spans="13:26">
      <c r="M866" s="14"/>
      <c r="N866" s="14"/>
      <c r="O866" s="14"/>
      <c r="P866" s="14"/>
      <c r="Q866" s="14"/>
      <c r="R866" s="14"/>
      <c r="S866" s="14"/>
      <c r="T866" s="14"/>
      <c r="U866" s="14"/>
      <c r="V866" s="14"/>
      <c r="W866" s="14"/>
      <c r="X866" s="14"/>
      <c r="Y866" s="14"/>
      <c r="Z866" s="14"/>
    </row>
    <row r="867" spans="13:26">
      <c r="M867" s="14"/>
      <c r="N867" s="14"/>
      <c r="O867" s="14"/>
      <c r="P867" s="14"/>
      <c r="Q867" s="14"/>
      <c r="R867" s="14"/>
      <c r="S867" s="14"/>
      <c r="T867" s="14"/>
      <c r="U867" s="14"/>
      <c r="V867" s="14"/>
      <c r="W867" s="14"/>
      <c r="X867" s="14"/>
      <c r="Y867" s="14"/>
      <c r="Z867" s="14"/>
    </row>
    <row r="868" spans="13:26">
      <c r="M868" s="14"/>
      <c r="N868" s="14"/>
      <c r="O868" s="14"/>
      <c r="P868" s="14"/>
      <c r="Q868" s="14"/>
      <c r="R868" s="14"/>
      <c r="S868" s="14"/>
      <c r="T868" s="14"/>
      <c r="U868" s="14"/>
      <c r="V868" s="14"/>
      <c r="W868" s="14"/>
      <c r="X868" s="14"/>
      <c r="Y868" s="14"/>
      <c r="Z868" s="14"/>
    </row>
    <row r="869" spans="13:26">
      <c r="M869" s="14"/>
      <c r="N869" s="14"/>
      <c r="O869" s="14"/>
      <c r="P869" s="14"/>
      <c r="Q869" s="14"/>
      <c r="R869" s="14"/>
      <c r="S869" s="14"/>
      <c r="T869" s="14"/>
      <c r="U869" s="14"/>
      <c r="V869" s="14"/>
      <c r="W869" s="14"/>
      <c r="X869" s="14"/>
      <c r="Y869" s="14"/>
      <c r="Z869" s="14"/>
    </row>
    <row r="870" spans="13:26">
      <c r="M870" s="14"/>
      <c r="N870" s="14"/>
      <c r="O870" s="14"/>
      <c r="P870" s="14"/>
      <c r="Q870" s="14"/>
      <c r="R870" s="14"/>
      <c r="S870" s="14"/>
      <c r="T870" s="14"/>
      <c r="U870" s="14"/>
      <c r="V870" s="14"/>
      <c r="W870" s="14"/>
      <c r="X870" s="14"/>
      <c r="Y870" s="14"/>
      <c r="Z870" s="14"/>
    </row>
    <row r="871" spans="13:26">
      <c r="M871" s="14"/>
      <c r="N871" s="14"/>
      <c r="O871" s="14"/>
      <c r="P871" s="14"/>
      <c r="Q871" s="14"/>
      <c r="R871" s="14"/>
      <c r="S871" s="14"/>
      <c r="T871" s="14"/>
      <c r="U871" s="14"/>
      <c r="V871" s="14"/>
      <c r="W871" s="14"/>
      <c r="X871" s="14"/>
      <c r="Y871" s="14"/>
      <c r="Z871" s="14"/>
    </row>
    <row r="872" spans="13:26">
      <c r="M872" s="14"/>
      <c r="N872" s="14"/>
      <c r="O872" s="14"/>
      <c r="P872" s="14"/>
      <c r="Q872" s="14"/>
      <c r="R872" s="14"/>
      <c r="S872" s="14"/>
      <c r="T872" s="14"/>
      <c r="U872" s="14"/>
      <c r="V872" s="14"/>
      <c r="W872" s="14"/>
      <c r="X872" s="14"/>
      <c r="Y872" s="14"/>
      <c r="Z872" s="14"/>
    </row>
    <row r="873" spans="13:26">
      <c r="M873" s="14"/>
      <c r="N873" s="14"/>
      <c r="O873" s="14"/>
      <c r="P873" s="14"/>
      <c r="Q873" s="14"/>
      <c r="R873" s="14"/>
      <c r="S873" s="14"/>
      <c r="T873" s="14"/>
      <c r="U873" s="14"/>
      <c r="V873" s="14"/>
      <c r="W873" s="14"/>
      <c r="X873" s="14"/>
      <c r="Y873" s="14"/>
      <c r="Z873" s="14"/>
    </row>
    <row r="874" spans="13:26">
      <c r="M874" s="14"/>
      <c r="N874" s="14"/>
      <c r="O874" s="14"/>
      <c r="P874" s="14"/>
      <c r="Q874" s="14"/>
      <c r="R874" s="14"/>
      <c r="S874" s="14"/>
      <c r="T874" s="14"/>
      <c r="U874" s="14"/>
      <c r="V874" s="14"/>
      <c r="W874" s="14"/>
      <c r="X874" s="14"/>
      <c r="Y874" s="14"/>
      <c r="Z874" s="14"/>
    </row>
    <row r="875" spans="13:26">
      <c r="M875" s="14"/>
      <c r="N875" s="14"/>
      <c r="O875" s="14"/>
      <c r="P875" s="14"/>
      <c r="Q875" s="14"/>
      <c r="R875" s="14"/>
      <c r="S875" s="14"/>
      <c r="T875" s="14"/>
      <c r="U875" s="14"/>
      <c r="V875" s="14"/>
      <c r="W875" s="14"/>
      <c r="X875" s="14"/>
      <c r="Y875" s="14"/>
      <c r="Z875" s="14"/>
    </row>
    <row r="876" spans="13:26">
      <c r="M876" s="14"/>
      <c r="N876" s="14"/>
      <c r="O876" s="14"/>
      <c r="P876" s="14"/>
      <c r="Q876" s="14"/>
      <c r="R876" s="14"/>
      <c r="S876" s="14"/>
      <c r="T876" s="14"/>
      <c r="U876" s="14"/>
      <c r="V876" s="14"/>
      <c r="W876" s="14"/>
      <c r="X876" s="14"/>
      <c r="Y876" s="14"/>
      <c r="Z876" s="14"/>
    </row>
    <row r="877" spans="13:26">
      <c r="M877" s="14"/>
      <c r="N877" s="14"/>
      <c r="O877" s="14"/>
      <c r="P877" s="14"/>
      <c r="Q877" s="14"/>
      <c r="R877" s="14"/>
      <c r="S877" s="14"/>
      <c r="T877" s="14"/>
      <c r="U877" s="14"/>
      <c r="V877" s="14"/>
      <c r="W877" s="14"/>
      <c r="X877" s="14"/>
      <c r="Y877" s="14"/>
      <c r="Z877" s="14"/>
    </row>
    <row r="878" spans="13:26">
      <c r="M878" s="14"/>
      <c r="N878" s="14"/>
      <c r="O878" s="14"/>
      <c r="P878" s="14"/>
      <c r="Q878" s="14"/>
      <c r="R878" s="14"/>
      <c r="S878" s="14"/>
      <c r="T878" s="14"/>
      <c r="U878" s="14"/>
      <c r="V878" s="14"/>
      <c r="W878" s="14"/>
      <c r="X878" s="14"/>
      <c r="Y878" s="14"/>
      <c r="Z878" s="14"/>
    </row>
    <row r="879" spans="13:26">
      <c r="M879" s="14"/>
      <c r="N879" s="14"/>
      <c r="O879" s="14"/>
      <c r="P879" s="14"/>
      <c r="Q879" s="14"/>
      <c r="R879" s="14"/>
      <c r="S879" s="14"/>
      <c r="T879" s="14"/>
      <c r="U879" s="14"/>
      <c r="V879" s="14"/>
      <c r="W879" s="14"/>
      <c r="X879" s="14"/>
      <c r="Y879" s="14"/>
      <c r="Z879" s="14"/>
    </row>
    <row r="880" spans="13:26">
      <c r="M880" s="14"/>
      <c r="N880" s="14"/>
      <c r="O880" s="14"/>
      <c r="P880" s="14"/>
      <c r="Q880" s="14"/>
      <c r="R880" s="14"/>
      <c r="S880" s="14"/>
      <c r="T880" s="14"/>
      <c r="U880" s="14"/>
      <c r="V880" s="14"/>
      <c r="W880" s="14"/>
      <c r="X880" s="14"/>
      <c r="Y880" s="14"/>
      <c r="Z880" s="14"/>
    </row>
    <row r="881" spans="13:26">
      <c r="M881" s="14"/>
      <c r="N881" s="14"/>
      <c r="O881" s="14"/>
      <c r="P881" s="14"/>
      <c r="Q881" s="14"/>
      <c r="R881" s="14"/>
      <c r="S881" s="14"/>
      <c r="T881" s="14"/>
      <c r="U881" s="14"/>
      <c r="V881" s="14"/>
      <c r="W881" s="14"/>
      <c r="X881" s="14"/>
      <c r="Y881" s="14"/>
      <c r="Z881" s="14"/>
    </row>
    <row r="882" spans="13:26">
      <c r="M882" s="14"/>
      <c r="N882" s="14"/>
      <c r="O882" s="14"/>
      <c r="P882" s="14"/>
      <c r="Q882" s="14"/>
      <c r="R882" s="14"/>
      <c r="S882" s="14"/>
      <c r="T882" s="14"/>
      <c r="U882" s="14"/>
      <c r="V882" s="14"/>
      <c r="W882" s="14"/>
      <c r="X882" s="14"/>
      <c r="Y882" s="14"/>
      <c r="Z882" s="14"/>
    </row>
    <row r="883" spans="13:26">
      <c r="M883" s="14"/>
      <c r="N883" s="14"/>
      <c r="O883" s="14"/>
      <c r="P883" s="14"/>
      <c r="Q883" s="14"/>
      <c r="R883" s="14"/>
      <c r="S883" s="14"/>
      <c r="T883" s="14"/>
      <c r="U883" s="14"/>
      <c r="V883" s="14"/>
      <c r="W883" s="14"/>
      <c r="X883" s="14"/>
      <c r="Y883" s="14"/>
      <c r="Z883" s="14"/>
    </row>
    <row r="884" spans="13:26">
      <c r="M884" s="14"/>
      <c r="N884" s="14"/>
      <c r="O884" s="14"/>
      <c r="P884" s="14"/>
      <c r="Q884" s="14"/>
      <c r="R884" s="14"/>
      <c r="S884" s="14"/>
      <c r="T884" s="14"/>
      <c r="U884" s="14"/>
      <c r="V884" s="14"/>
      <c r="W884" s="14"/>
      <c r="X884" s="14"/>
      <c r="Y884" s="14"/>
      <c r="Z884" s="14"/>
    </row>
    <row r="885" spans="13:26">
      <c r="M885" s="14"/>
      <c r="N885" s="14"/>
      <c r="O885" s="14"/>
      <c r="P885" s="14"/>
      <c r="Q885" s="14"/>
      <c r="R885" s="14"/>
      <c r="S885" s="14"/>
      <c r="T885" s="14"/>
      <c r="U885" s="14"/>
      <c r="V885" s="14"/>
      <c r="W885" s="14"/>
      <c r="X885" s="14"/>
      <c r="Y885" s="14"/>
      <c r="Z885" s="14"/>
    </row>
    <row r="886" spans="13:26">
      <c r="M886" s="14"/>
      <c r="N886" s="14"/>
      <c r="O886" s="14"/>
      <c r="P886" s="14"/>
      <c r="Q886" s="14"/>
      <c r="R886" s="14"/>
      <c r="S886" s="14"/>
      <c r="T886" s="14"/>
      <c r="U886" s="14"/>
      <c r="V886" s="14"/>
      <c r="W886" s="14"/>
      <c r="X886" s="14"/>
      <c r="Y886" s="14"/>
      <c r="Z886" s="14"/>
    </row>
    <row r="887" spans="13:26">
      <c r="M887" s="14"/>
      <c r="N887" s="14"/>
      <c r="O887" s="14"/>
      <c r="P887" s="14"/>
      <c r="Q887" s="14"/>
      <c r="R887" s="14"/>
      <c r="S887" s="14"/>
      <c r="T887" s="14"/>
      <c r="U887" s="14"/>
      <c r="V887" s="14"/>
      <c r="W887" s="14"/>
      <c r="X887" s="14"/>
      <c r="Y887" s="14"/>
      <c r="Z887" s="14"/>
    </row>
    <row r="888" spans="13:26">
      <c r="M888" s="14"/>
      <c r="N888" s="14"/>
      <c r="O888" s="14"/>
      <c r="P888" s="14"/>
      <c r="Q888" s="14"/>
      <c r="R888" s="14"/>
      <c r="S888" s="14"/>
      <c r="T888" s="14"/>
      <c r="U888" s="14"/>
      <c r="V888" s="14"/>
      <c r="W888" s="14"/>
      <c r="X888" s="14"/>
      <c r="Y888" s="14"/>
      <c r="Z888" s="14"/>
    </row>
    <row r="889" spans="13:26">
      <c r="M889" s="14"/>
      <c r="N889" s="14"/>
      <c r="O889" s="14"/>
      <c r="P889" s="14"/>
      <c r="Q889" s="14"/>
      <c r="R889" s="14"/>
      <c r="S889" s="14"/>
      <c r="T889" s="14"/>
      <c r="U889" s="14"/>
      <c r="V889" s="14"/>
      <c r="W889" s="14"/>
      <c r="X889" s="14"/>
      <c r="Y889" s="14"/>
      <c r="Z889" s="14"/>
    </row>
    <row r="890" spans="13:26">
      <c r="M890" s="14"/>
      <c r="N890" s="14"/>
      <c r="O890" s="14"/>
      <c r="P890" s="14"/>
      <c r="Q890" s="14"/>
      <c r="R890" s="14"/>
      <c r="S890" s="14"/>
      <c r="T890" s="14"/>
      <c r="U890" s="14"/>
      <c r="V890" s="14"/>
      <c r="W890" s="14"/>
      <c r="X890" s="14"/>
      <c r="Y890" s="14"/>
      <c r="Z890" s="14"/>
    </row>
    <row r="891" spans="13:26">
      <c r="M891" s="14"/>
      <c r="N891" s="14"/>
      <c r="O891" s="14"/>
      <c r="P891" s="14"/>
      <c r="Q891" s="14"/>
      <c r="R891" s="14"/>
      <c r="S891" s="14"/>
      <c r="T891" s="14"/>
      <c r="U891" s="14"/>
      <c r="V891" s="14"/>
      <c r="W891" s="14"/>
      <c r="X891" s="14"/>
      <c r="Y891" s="14"/>
      <c r="Z891" s="14"/>
    </row>
    <row r="892" spans="13:26">
      <c r="M892" s="14"/>
      <c r="N892" s="14"/>
      <c r="O892" s="14"/>
      <c r="P892" s="14"/>
      <c r="Q892" s="14"/>
      <c r="R892" s="14"/>
      <c r="S892" s="14"/>
      <c r="T892" s="14"/>
      <c r="U892" s="14"/>
      <c r="V892" s="14"/>
      <c r="W892" s="14"/>
      <c r="X892" s="14"/>
      <c r="Y892" s="14"/>
      <c r="Z892" s="14"/>
    </row>
    <row r="893" spans="13:26">
      <c r="M893" s="14"/>
      <c r="N893" s="14"/>
      <c r="O893" s="14"/>
      <c r="P893" s="14"/>
      <c r="Q893" s="14"/>
      <c r="R893" s="14"/>
      <c r="S893" s="14"/>
      <c r="T893" s="14"/>
      <c r="U893" s="14"/>
      <c r="V893" s="14"/>
      <c r="W893" s="14"/>
      <c r="X893" s="14"/>
      <c r="Y893" s="14"/>
      <c r="Z893" s="14"/>
    </row>
    <row r="894" spans="13:26">
      <c r="M894" s="14"/>
      <c r="N894" s="14"/>
      <c r="O894" s="14"/>
      <c r="P894" s="14"/>
      <c r="Q894" s="14"/>
      <c r="R894" s="14"/>
      <c r="S894" s="14"/>
      <c r="T894" s="14"/>
      <c r="U894" s="14"/>
      <c r="V894" s="14"/>
      <c r="W894" s="14"/>
      <c r="X894" s="14"/>
      <c r="Y894" s="14"/>
      <c r="Z894" s="14"/>
    </row>
    <row r="895" spans="13:26">
      <c r="M895" s="14"/>
      <c r="N895" s="14"/>
      <c r="O895" s="14"/>
      <c r="P895" s="14"/>
      <c r="Q895" s="14"/>
      <c r="R895" s="14"/>
      <c r="S895" s="14"/>
      <c r="T895" s="14"/>
      <c r="U895" s="14"/>
      <c r="V895" s="14"/>
      <c r="W895" s="14"/>
      <c r="X895" s="14"/>
      <c r="Y895" s="14"/>
      <c r="Z895" s="14"/>
    </row>
    <row r="896" spans="13:26">
      <c r="M896" s="14"/>
      <c r="N896" s="14"/>
      <c r="O896" s="14"/>
      <c r="P896" s="14"/>
      <c r="Q896" s="14"/>
      <c r="R896" s="14"/>
      <c r="S896" s="14"/>
      <c r="T896" s="14"/>
      <c r="U896" s="14"/>
      <c r="V896" s="14"/>
      <c r="W896" s="14"/>
      <c r="X896" s="14"/>
      <c r="Y896" s="14"/>
      <c r="Z896" s="14"/>
    </row>
    <row r="897" spans="13:26">
      <c r="M897" s="14"/>
      <c r="N897" s="14"/>
      <c r="O897" s="14"/>
      <c r="P897" s="14"/>
      <c r="Q897" s="14"/>
      <c r="R897" s="14"/>
      <c r="S897" s="14"/>
      <c r="T897" s="14"/>
      <c r="U897" s="14"/>
      <c r="V897" s="14"/>
      <c r="W897" s="14"/>
      <c r="X897" s="14"/>
      <c r="Y897" s="14"/>
      <c r="Z897" s="14"/>
    </row>
    <row r="898" spans="13:26">
      <c r="M898" s="14"/>
      <c r="N898" s="14"/>
      <c r="O898" s="14"/>
      <c r="P898" s="14"/>
      <c r="Q898" s="14"/>
      <c r="R898" s="14"/>
      <c r="S898" s="14"/>
      <c r="T898" s="14"/>
      <c r="U898" s="14"/>
      <c r="V898" s="14"/>
      <c r="W898" s="14"/>
      <c r="X898" s="14"/>
      <c r="Y898" s="14"/>
      <c r="Z898" s="14"/>
    </row>
    <row r="899" spans="13:26">
      <c r="M899" s="14"/>
      <c r="N899" s="14"/>
      <c r="O899" s="14"/>
      <c r="P899" s="14"/>
      <c r="Q899" s="14"/>
      <c r="R899" s="14"/>
      <c r="S899" s="14"/>
      <c r="T899" s="14"/>
      <c r="U899" s="14"/>
      <c r="V899" s="14"/>
      <c r="W899" s="14"/>
      <c r="X899" s="14"/>
      <c r="Y899" s="14"/>
      <c r="Z899" s="14"/>
    </row>
    <row r="900" spans="13:26">
      <c r="M900" s="14"/>
      <c r="N900" s="14"/>
      <c r="O900" s="14"/>
      <c r="P900" s="14"/>
      <c r="Q900" s="14"/>
      <c r="R900" s="14"/>
      <c r="S900" s="14"/>
      <c r="T900" s="14"/>
      <c r="U900" s="14"/>
      <c r="V900" s="14"/>
      <c r="W900" s="14"/>
      <c r="X900" s="14"/>
      <c r="Y900" s="14"/>
      <c r="Z900" s="14"/>
    </row>
    <row r="901" spans="13:26">
      <c r="M901" s="14"/>
      <c r="N901" s="14"/>
      <c r="O901" s="14"/>
      <c r="P901" s="14"/>
      <c r="Q901" s="14"/>
      <c r="R901" s="14"/>
      <c r="S901" s="14"/>
      <c r="T901" s="14"/>
      <c r="U901" s="14"/>
      <c r="V901" s="14"/>
      <c r="W901" s="14"/>
      <c r="X901" s="14"/>
      <c r="Y901" s="14"/>
      <c r="Z901" s="14"/>
    </row>
    <row r="902" spans="13:26">
      <c r="M902" s="14"/>
      <c r="N902" s="14"/>
      <c r="O902" s="14"/>
      <c r="P902" s="14"/>
      <c r="Q902" s="14"/>
      <c r="R902" s="14"/>
      <c r="S902" s="14"/>
      <c r="T902" s="14"/>
      <c r="U902" s="14"/>
      <c r="V902" s="14"/>
      <c r="W902" s="14"/>
      <c r="X902" s="14"/>
      <c r="Y902" s="14"/>
      <c r="Z902" s="14"/>
    </row>
    <row r="903" spans="13:26">
      <c r="M903" s="14"/>
      <c r="N903" s="14"/>
      <c r="O903" s="14"/>
      <c r="P903" s="14"/>
      <c r="Q903" s="14"/>
      <c r="R903" s="14"/>
      <c r="S903" s="14"/>
      <c r="T903" s="14"/>
      <c r="U903" s="14"/>
      <c r="V903" s="14"/>
      <c r="W903" s="14"/>
      <c r="X903" s="14"/>
      <c r="Y903" s="14"/>
      <c r="Z903" s="14"/>
    </row>
    <row r="904" spans="13:26">
      <c r="V904" s="14"/>
      <c r="W904" s="14"/>
      <c r="X904" s="14"/>
      <c r="Y904" s="14"/>
      <c r="Z904" s="14"/>
    </row>
    <row r="905" spans="13:26">
      <c r="V905" s="14"/>
      <c r="W905" s="14"/>
      <c r="X905" s="14"/>
      <c r="Y905" s="14"/>
      <c r="Z905" s="14"/>
    </row>
    <row r="906" spans="13:26">
      <c r="V906" s="14"/>
      <c r="W906" s="14"/>
      <c r="X906" s="14"/>
      <c r="Y906" s="14"/>
      <c r="Z906" s="14"/>
    </row>
    <row r="907" spans="13:26">
      <c r="V907" s="14"/>
      <c r="W907" s="14"/>
      <c r="X907" s="14"/>
      <c r="Y907" s="14"/>
      <c r="Z907" s="14"/>
    </row>
    <row r="908" spans="13:26">
      <c r="V908" s="14"/>
      <c r="W908" s="14"/>
      <c r="X908" s="14"/>
      <c r="Y908" s="14"/>
      <c r="Z908" s="14"/>
    </row>
    <row r="909" spans="13:26">
      <c r="V909" s="14"/>
      <c r="W909" s="14"/>
      <c r="X909" s="14"/>
      <c r="Y909" s="14"/>
      <c r="Z909" s="14"/>
    </row>
  </sheetData>
  <pageMargins left="0.75" right="0.75" top="1" bottom="1" header="0.5" footer="0.5"/>
  <pageSetup orientation="portrait"/>
  <headerFooter alignWithMargins="0"/>
  <legacy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8"/>
  <dimension ref="B2:W69"/>
  <sheetViews>
    <sheetView topLeftCell="A17" workbookViewId="0">
      <selection activeCell="B7" sqref="B7:C60"/>
    </sheetView>
  </sheetViews>
  <sheetFormatPr defaultRowHeight="15"/>
  <cols>
    <col min="2" max="2" width="15.7109375" customWidth="1"/>
    <col min="16" max="16" width="14.140625" bestFit="1" customWidth="1"/>
    <col min="17" max="17" width="14.42578125" bestFit="1" customWidth="1"/>
    <col min="18" max="18" width="28.42578125" bestFit="1" customWidth="1"/>
  </cols>
  <sheetData>
    <row r="2" spans="2:23" ht="23.25">
      <c r="B2" s="2" t="str">
        <f ca="1">IND_SavTechs_GD!B2</f>
        <v>Glass &amp; Concrete industry Industry Saving Potential Technologies from COWI Study</v>
      </c>
    </row>
    <row r="4" spans="2:23">
      <c r="B4" s="1"/>
      <c r="C4" s="4" t="s">
        <v>0</v>
      </c>
      <c r="D4" s="1"/>
      <c r="E4" s="1"/>
      <c r="F4" s="1"/>
      <c r="G4" s="1"/>
      <c r="H4" s="1"/>
      <c r="I4" s="1"/>
      <c r="J4" s="1"/>
      <c r="P4" s="5" t="s">
        <v>1</v>
      </c>
      <c r="Q4" s="5"/>
      <c r="R4" s="6"/>
      <c r="S4" s="6"/>
      <c r="T4" s="6"/>
      <c r="U4" s="6"/>
      <c r="V4" s="6"/>
      <c r="W4" s="6"/>
    </row>
    <row r="5" spans="2:23">
      <c r="B5" s="8" t="s">
        <v>3</v>
      </c>
      <c r="C5" s="8" t="s">
        <v>4</v>
      </c>
      <c r="D5" s="9" t="s">
        <v>5</v>
      </c>
      <c r="E5" s="9" t="s">
        <v>6</v>
      </c>
      <c r="F5" s="9" t="s">
        <v>7</v>
      </c>
      <c r="G5" s="9" t="s">
        <v>8</v>
      </c>
      <c r="H5" s="9" t="s">
        <v>9</v>
      </c>
      <c r="I5" s="9" t="s">
        <v>10</v>
      </c>
      <c r="J5" s="9" t="s">
        <v>11</v>
      </c>
      <c r="P5" s="10" t="s">
        <v>12</v>
      </c>
      <c r="Q5" s="10" t="s">
        <v>3</v>
      </c>
      <c r="R5" s="10" t="s">
        <v>13</v>
      </c>
      <c r="S5" s="10" t="s">
        <v>14</v>
      </c>
      <c r="T5" s="10" t="s">
        <v>15</v>
      </c>
      <c r="U5" s="10" t="s">
        <v>16</v>
      </c>
      <c r="V5" s="10" t="s">
        <v>17</v>
      </c>
      <c r="W5" s="10" t="s">
        <v>18</v>
      </c>
    </row>
    <row r="6" spans="2:23" ht="52.5" thickBot="1">
      <c r="B6" s="11" t="s">
        <v>20</v>
      </c>
      <c r="C6" s="11"/>
      <c r="D6" s="11"/>
      <c r="E6" s="11"/>
      <c r="F6" s="11" t="s">
        <v>21</v>
      </c>
      <c r="G6" s="11" t="s">
        <v>22</v>
      </c>
      <c r="H6" s="11" t="s">
        <v>21</v>
      </c>
      <c r="I6" s="11"/>
      <c r="J6" s="11"/>
      <c r="L6" t="s">
        <v>165</v>
      </c>
      <c r="P6" s="12" t="s">
        <v>23</v>
      </c>
      <c r="Q6" s="13" t="s">
        <v>24</v>
      </c>
      <c r="R6" s="13" t="s">
        <v>25</v>
      </c>
      <c r="S6" s="13" t="s">
        <v>26</v>
      </c>
      <c r="T6" s="13" t="s">
        <v>27</v>
      </c>
      <c r="U6" s="13" t="s">
        <v>28</v>
      </c>
      <c r="V6" s="13" t="s">
        <v>29</v>
      </c>
      <c r="W6" s="13" t="s">
        <v>30</v>
      </c>
    </row>
    <row r="7" spans="2:23">
      <c r="B7" t="str">
        <f ca="1">"IND"&amp;MID(C7,2,2)&amp;"EFF"&amp;RIGHT(C7,2)&amp;"-"&amp;8-L7</f>
        <v>INDGDEFFMT-0</v>
      </c>
      <c r="C7" t="str">
        <f ca="1">IND_SavTechs_GD!$C$8</f>
        <v>IGDMT</v>
      </c>
      <c r="D7">
        <f>IND_SavTechs_GD!D8</f>
        <v>2016</v>
      </c>
      <c r="E7">
        <f ca="1">AVERAGEIFS(IND_SavTechs_GD!$E$8:$E$607,IND_SavTechs_GD!$C$8:$C$607,IND_GD!C7, IND_SavTechs_GD!$K$8:$K$607,IND_GD!L7)</f>
        <v>4.3796875000000002</v>
      </c>
      <c r="F7" s="79">
        <f ca="1">AVERAGEIFS(IND_SavTechs_GD!$F$8:$F$607,IND_SavTechs_GD!$C$8:$C$607,IND_GD!C7, IND_SavTechs_GD!$K$8:$K$607,IND_GD!L7)</f>
        <v>200.07965385790229</v>
      </c>
      <c r="I7" s="63">
        <f>IND_SavTechs_GD!I8</f>
        <v>1</v>
      </c>
      <c r="J7" s="63">
        <f>IND_SavTechs_GD!J8</f>
        <v>1</v>
      </c>
      <c r="L7">
        <v>8</v>
      </c>
      <c r="M7" t="s">
        <v>166</v>
      </c>
      <c r="P7" s="19" t="s">
        <v>31</v>
      </c>
      <c r="Q7" t="str">
        <f ca="1">B7</f>
        <v>INDGDEFFMT-0</v>
      </c>
      <c r="R7" t="str">
        <f ca="1">LEFT($B$2,28)&amp;RIGHT(C7,2)</f>
        <v>Glass &amp; Concrete industry InMT</v>
      </c>
      <c r="S7" s="21" t="s">
        <v>32</v>
      </c>
      <c r="T7" s="21" t="s">
        <v>33</v>
      </c>
      <c r="U7" s="21"/>
      <c r="V7" s="21"/>
      <c r="W7" s="20" t="s">
        <v>34</v>
      </c>
    </row>
    <row r="8" spans="2:23">
      <c r="B8" t="str">
        <f t="shared" ref="B8:B15" ca="1" si="0">"IND"&amp;MID(C8,2,2)&amp;"EFF"&amp;RIGHT(C8,2)&amp;"-"&amp;8-L8</f>
        <v>INDGDEFFMT-1</v>
      </c>
      <c r="C8" t="str">
        <f ca="1">IND_SavTechs_GD!$C$8</f>
        <v>IGDMT</v>
      </c>
      <c r="D8">
        <f>IND_SavTechs_GD!D9</f>
        <v>2016</v>
      </c>
      <c r="E8">
        <f ca="1">AVERAGEIFS(IND_SavTechs_GD!$E$8:$E$607,IND_SavTechs_GD!$C$8:$C$607,IND_GD!C8, IND_SavTechs_GD!$K$8:$K$607,IND_GD!L8)</f>
        <v>5.8250000000000002</v>
      </c>
      <c r="F8" s="79">
        <f ca="1">AVERAGEIFS(IND_SavTechs_GD!$F$8:$F$607,IND_SavTechs_GD!$C$8:$C$607,IND_GD!C8, IND_SavTechs_GD!$K$8:$K$607,IND_GD!L8)</f>
        <v>553.71181837337019</v>
      </c>
      <c r="I8" s="63">
        <f>IND_SavTechs_GD!I9</f>
        <v>1</v>
      </c>
      <c r="J8" s="63">
        <f>IND_SavTechs_GD!J9</f>
        <v>1</v>
      </c>
      <c r="L8">
        <v>7</v>
      </c>
      <c r="M8" t="s">
        <v>167</v>
      </c>
      <c r="Q8" t="str">
        <f t="shared" ref="Q8:Q60" ca="1" si="1">B8</f>
        <v>INDGDEFFMT-1</v>
      </c>
      <c r="R8" t="str">
        <f t="shared" ref="R8:R60" ca="1" si="2">LEFT($B$2,28)&amp;RIGHT(C8,2)</f>
        <v>Glass &amp; Concrete industry InMT</v>
      </c>
      <c r="S8" t="s">
        <v>32</v>
      </c>
      <c r="T8" t="s">
        <v>33</v>
      </c>
      <c r="W8" t="s">
        <v>34</v>
      </c>
    </row>
    <row r="9" spans="2:23">
      <c r="B9" t="str">
        <f t="shared" ca="1" si="0"/>
        <v>INDGDEFFMT-2</v>
      </c>
      <c r="C9" t="str">
        <f ca="1">IND_SavTechs_GD!$C$8</f>
        <v>IGDMT</v>
      </c>
      <c r="D9">
        <f>IND_SavTechs_GD!D10</f>
        <v>2016</v>
      </c>
      <c r="E9">
        <f ca="1">AVERAGEIFS(IND_SavTechs_GD!$E$8:$E$607,IND_SavTechs_GD!$C$8:$C$607,IND_GD!C9, IND_SavTechs_GD!$K$8:$K$607,IND_GD!L9)</f>
        <v>6.0500000000000007</v>
      </c>
      <c r="F9" s="79">
        <f ca="1">AVERAGEIFS(IND_SavTechs_GD!$F$8:$F$607,IND_SavTechs_GD!$C$8:$C$607,IND_GD!C9, IND_SavTechs_GD!$K$8:$K$607,IND_GD!L9)</f>
        <v>652.80138156792032</v>
      </c>
      <c r="I9" s="63">
        <f>IND_SavTechs_GD!I10</f>
        <v>1</v>
      </c>
      <c r="J9" s="63">
        <f>IND_SavTechs_GD!J10</f>
        <v>1</v>
      </c>
      <c r="L9">
        <v>6</v>
      </c>
      <c r="M9" t="s">
        <v>168</v>
      </c>
      <c r="Q9" t="str">
        <f t="shared" ca="1" si="1"/>
        <v>INDGDEFFMT-2</v>
      </c>
      <c r="R9" t="str">
        <f t="shared" ca="1" si="2"/>
        <v>Glass &amp; Concrete industry InMT</v>
      </c>
      <c r="S9" t="s">
        <v>32</v>
      </c>
      <c r="T9" t="s">
        <v>33</v>
      </c>
      <c r="W9" t="s">
        <v>34</v>
      </c>
    </row>
    <row r="10" spans="2:23">
      <c r="B10" t="str">
        <f t="shared" ca="1" si="0"/>
        <v>INDGDEFFMT-3</v>
      </c>
      <c r="C10" t="str">
        <f ca="1">IND_SavTechs_GD!$C$8</f>
        <v>IGDMT</v>
      </c>
      <c r="D10">
        <f>IND_SavTechs_GD!D11</f>
        <v>2016</v>
      </c>
      <c r="E10">
        <f ca="1">AVERAGEIFS(IND_SavTechs_GD!$E$8:$E$607,IND_SavTechs_GD!$C$8:$C$607,IND_GD!C10, IND_SavTechs_GD!$K$8:$K$607,IND_GD!L10)</f>
        <v>6.14</v>
      </c>
      <c r="F10" s="79">
        <f ca="1">AVERAGEIFS(IND_SavTechs_GD!$F$8:$F$607,IND_SavTechs_GD!$C$8:$C$607,IND_GD!C10, IND_SavTechs_GD!$K$8:$K$607,IND_GD!L10)</f>
        <v>754.70124451207175</v>
      </c>
      <c r="I10" s="63">
        <f>IND_SavTechs_GD!I11</f>
        <v>1</v>
      </c>
      <c r="J10" s="63">
        <f>IND_SavTechs_GD!J11</f>
        <v>1</v>
      </c>
      <c r="L10">
        <v>5</v>
      </c>
      <c r="M10" t="s">
        <v>169</v>
      </c>
      <c r="Q10" t="str">
        <f t="shared" ca="1" si="1"/>
        <v>INDGDEFFMT-3</v>
      </c>
      <c r="R10" t="str">
        <f t="shared" ca="1" si="2"/>
        <v>Glass &amp; Concrete industry InMT</v>
      </c>
      <c r="S10" t="s">
        <v>32</v>
      </c>
      <c r="T10" t="s">
        <v>33</v>
      </c>
      <c r="W10" t="s">
        <v>34</v>
      </c>
    </row>
    <row r="11" spans="2:23">
      <c r="B11" t="str">
        <f t="shared" ca="1" si="0"/>
        <v>INDGDEFFMT-4</v>
      </c>
      <c r="C11" t="str">
        <f ca="1">IND_SavTechs_GD!$C$8</f>
        <v>IGDMT</v>
      </c>
      <c r="D11">
        <f>IND_SavTechs_GD!D12</f>
        <v>2016</v>
      </c>
      <c r="E11">
        <f ca="1">AVERAGEIFS(IND_SavTechs_GD!$E$8:$E$607,IND_SavTechs_GD!$C$8:$C$607,IND_GD!C11, IND_SavTechs_GD!$K$8:$K$607,IND_GD!L11)</f>
        <v>6.2249999999999996</v>
      </c>
      <c r="F11" s="79">
        <f ca="1">AVERAGEIFS(IND_SavTechs_GD!$F$8:$F$607,IND_SavTechs_GD!$C$8:$C$607,IND_GD!C11, IND_SavTechs_GD!$K$8:$K$607,IND_GD!L11)</f>
        <v>850.94000395932585</v>
      </c>
      <c r="I11" s="63">
        <f>IND_SavTechs_GD!I12</f>
        <v>1</v>
      </c>
      <c r="J11" s="63">
        <f>IND_SavTechs_GD!J12</f>
        <v>1</v>
      </c>
      <c r="L11">
        <v>4</v>
      </c>
      <c r="M11" t="s">
        <v>170</v>
      </c>
      <c r="Q11" t="str">
        <f t="shared" ca="1" si="1"/>
        <v>INDGDEFFMT-4</v>
      </c>
      <c r="R11" t="str">
        <f t="shared" ca="1" si="2"/>
        <v>Glass &amp; Concrete industry InMT</v>
      </c>
      <c r="S11" t="s">
        <v>32</v>
      </c>
      <c r="T11" t="s">
        <v>33</v>
      </c>
      <c r="W11" t="s">
        <v>34</v>
      </c>
    </row>
    <row r="12" spans="2:23">
      <c r="B12" t="str">
        <f t="shared" ca="1" si="0"/>
        <v>INDGDEFFMT-5</v>
      </c>
      <c r="C12" t="str">
        <f ca="1">IND_SavTechs_GD!$C$8</f>
        <v>IGDMT</v>
      </c>
      <c r="D12">
        <f>IND_SavTechs_GD!D13</f>
        <v>2016</v>
      </c>
      <c r="E12">
        <f ca="1">AVERAGEIFS(IND_SavTechs_GD!$E$8:$E$607,IND_SavTechs_GD!$C$8:$C$607,IND_GD!C12, IND_SavTechs_GD!$K$8:$K$607,IND_GD!L12)</f>
        <v>6.31</v>
      </c>
      <c r="F12" s="79">
        <f ca="1">AVERAGEIFS(IND_SavTechs_GD!$F$8:$F$607,IND_SavTechs_GD!$C$8:$C$607,IND_GD!C12, IND_SavTechs_GD!$K$8:$K$607,IND_GD!L12)</f>
        <v>947.17876340658017</v>
      </c>
      <c r="I12" s="63">
        <f>IND_SavTechs_GD!I13</f>
        <v>1</v>
      </c>
      <c r="J12" s="63">
        <f>IND_SavTechs_GD!J13</f>
        <v>1</v>
      </c>
      <c r="L12">
        <v>3</v>
      </c>
      <c r="M12" t="s">
        <v>171</v>
      </c>
      <c r="Q12" t="str">
        <f t="shared" ca="1" si="1"/>
        <v>INDGDEFFMT-5</v>
      </c>
      <c r="R12" t="str">
        <f t="shared" ca="1" si="2"/>
        <v>Glass &amp; Concrete industry InMT</v>
      </c>
      <c r="S12" t="s">
        <v>32</v>
      </c>
      <c r="T12" t="s">
        <v>33</v>
      </c>
      <c r="W12" t="s">
        <v>34</v>
      </c>
    </row>
    <row r="13" spans="2:23">
      <c r="B13" t="str">
        <f t="shared" ca="1" si="0"/>
        <v>INDGDEFFMT-6</v>
      </c>
      <c r="C13" t="str">
        <f ca="1">IND_SavTechs_GD!$C$8</f>
        <v>IGDMT</v>
      </c>
      <c r="D13">
        <f>IND_SavTechs_GD!D14</f>
        <v>2016</v>
      </c>
      <c r="E13">
        <f ca="1">AVERAGEIFS(IND_SavTechs_GD!$E$8:$E$607,IND_SavTechs_GD!$C$8:$C$607,IND_GD!C13, IND_SavTechs_GD!$K$8:$K$607,IND_GD!L13)</f>
        <v>6.4</v>
      </c>
      <c r="F13" s="79">
        <f ca="1">AVERAGEIFS(IND_SavTechs_GD!$F$8:$F$607,IND_SavTechs_GD!$C$8:$C$607,IND_GD!C13, IND_SavTechs_GD!$K$8:$K$607,IND_GD!L13)</f>
        <v>1049.0786263507316</v>
      </c>
      <c r="I13" s="63">
        <f>IND_SavTechs_GD!I14</f>
        <v>1</v>
      </c>
      <c r="J13" s="63">
        <f>IND_SavTechs_GD!J14</f>
        <v>1</v>
      </c>
      <c r="L13">
        <v>2</v>
      </c>
      <c r="M13" t="s">
        <v>172</v>
      </c>
      <c r="Q13" t="str">
        <f t="shared" ca="1" si="1"/>
        <v>INDGDEFFMT-6</v>
      </c>
      <c r="R13" t="str">
        <f t="shared" ca="1" si="2"/>
        <v>Glass &amp; Concrete industry InMT</v>
      </c>
      <c r="S13" t="s">
        <v>32</v>
      </c>
      <c r="T13" t="s">
        <v>33</v>
      </c>
      <c r="W13" t="s">
        <v>34</v>
      </c>
    </row>
    <row r="14" spans="2:23">
      <c r="B14" t="str">
        <f t="shared" ca="1" si="0"/>
        <v>INDGDEFFMT-7</v>
      </c>
      <c r="C14" t="str">
        <f ca="1">IND_SavTechs_GD!$C$8</f>
        <v>IGDMT</v>
      </c>
      <c r="D14">
        <f>IND_SavTechs_GD!D15</f>
        <v>2016</v>
      </c>
      <c r="E14">
        <f ca="1">AVERAGEIFS(IND_SavTechs_GD!$E$8:$E$607,IND_SavTechs_GD!$C$8:$C$607,IND_GD!C14, IND_SavTechs_GD!$K$8:$K$607,IND_GD!L14)</f>
        <v>6.49</v>
      </c>
      <c r="F14" s="79">
        <f ca="1">AVERAGEIFS(IND_SavTechs_GD!$F$8:$F$607,IND_SavTechs_GD!$C$8:$C$607,IND_GD!C14, IND_SavTechs_GD!$K$8:$K$607,IND_GD!L14)</f>
        <v>1150.9784892948828</v>
      </c>
      <c r="I14" s="63">
        <f>IND_SavTechs_GD!I15</f>
        <v>1</v>
      </c>
      <c r="J14" s="63">
        <f>IND_SavTechs_GD!J15</f>
        <v>1</v>
      </c>
      <c r="L14">
        <v>1</v>
      </c>
      <c r="M14" t="s">
        <v>173</v>
      </c>
      <c r="Q14" t="str">
        <f t="shared" ca="1" si="1"/>
        <v>INDGDEFFMT-7</v>
      </c>
      <c r="R14" t="str">
        <f t="shared" ca="1" si="2"/>
        <v>Glass &amp; Concrete industry InMT</v>
      </c>
      <c r="S14" t="s">
        <v>32</v>
      </c>
      <c r="T14" t="s">
        <v>33</v>
      </c>
      <c r="W14" t="s">
        <v>34</v>
      </c>
    </row>
    <row r="15" spans="2:23">
      <c r="B15" t="str">
        <f t="shared" ca="1" si="0"/>
        <v>INDGDEFFMT-8</v>
      </c>
      <c r="C15" t="str">
        <f ca="1">IND_SavTechs_GD!$C$8</f>
        <v>IGDMT</v>
      </c>
      <c r="D15">
        <f>IND_SavTechs_GD!D16</f>
        <v>2016</v>
      </c>
      <c r="E15">
        <f ca="1">AVERAGEIFS(IND_SavTechs_GD!$E$8:$E$607,IND_SavTechs_GD!$C$8:$C$607,IND_GD!C15, IND_SavTechs_GD!$K$8:$K$607,IND_GD!L15)</f>
        <v>6.57</v>
      </c>
      <c r="F15" s="79">
        <f ca="1">AVERAGEIFS(IND_SavTechs_GD!$F$8:$F$607,IND_SavTechs_GD!$C$8:$C$607,IND_GD!C15, IND_SavTechs_GD!$K$8:$K$607,IND_GD!L15)</f>
        <v>1241.5561452452398</v>
      </c>
      <c r="I15" s="63">
        <f>IND_SavTechs_GD!I16</f>
        <v>1</v>
      </c>
      <c r="J15" s="63">
        <f>IND_SavTechs_GD!J16</f>
        <v>1</v>
      </c>
      <c r="L15">
        <v>0</v>
      </c>
      <c r="M15" t="s">
        <v>174</v>
      </c>
      <c r="Q15" t="str">
        <f t="shared" ca="1" si="1"/>
        <v>INDGDEFFMT-8</v>
      </c>
      <c r="R15" t="str">
        <f t="shared" ca="1" si="2"/>
        <v>Glass &amp; Concrete industry InMT</v>
      </c>
      <c r="S15" t="s">
        <v>32</v>
      </c>
      <c r="T15" t="s">
        <v>33</v>
      </c>
      <c r="W15" t="s">
        <v>34</v>
      </c>
    </row>
    <row r="16" spans="2:23">
      <c r="B16" t="str">
        <f ca="1">"IND"&amp;MID(C16,2,2)&amp;"EFF"&amp;RIGHT(C16,2)&amp;"-"&amp;8-L16</f>
        <v>INDGDEFFHT-0</v>
      </c>
      <c r="C16" t="str">
        <f ca="1">IND_SavTechs_GD!$C$9</f>
        <v>IGDHT</v>
      </c>
      <c r="D16">
        <f>IND_SavTechs_GD!D17</f>
        <v>2016</v>
      </c>
      <c r="E16">
        <f ca="1">AVERAGEIFS(IND_SavTechs_GD!$E$8:$E$607,IND_SavTechs_GD!$C$8:$C$607,IND_GD!C16, IND_SavTechs_GD!$K$8:$K$607,IND_GD!L16)</f>
        <v>3.9379591836734691</v>
      </c>
      <c r="F16" s="79">
        <f ca="1">AVERAGEIFS(IND_SavTechs_GD!$F$8:$F$607,IND_SavTechs_GD!$C$8:$C$607,IND_GD!C16, IND_SavTechs_GD!$K$8:$K$607,IND_GD!L16)</f>
        <v>279.08292499462107</v>
      </c>
      <c r="I16" s="63">
        <f>IND_SavTechs_GD!I17</f>
        <v>1</v>
      </c>
      <c r="J16" s="63">
        <f>IND_SavTechs_GD!J17</f>
        <v>1</v>
      </c>
      <c r="L16">
        <v>8</v>
      </c>
      <c r="M16" t="s">
        <v>166</v>
      </c>
      <c r="Q16" t="str">
        <f t="shared" ca="1" si="1"/>
        <v>INDGDEFFHT-0</v>
      </c>
      <c r="R16" t="str">
        <f t="shared" ca="1" si="2"/>
        <v>Glass &amp; Concrete industry InHT</v>
      </c>
      <c r="S16" t="s">
        <v>32</v>
      </c>
      <c r="T16" t="s">
        <v>33</v>
      </c>
      <c r="W16" t="s">
        <v>34</v>
      </c>
    </row>
    <row r="17" spans="2:23">
      <c r="B17" t="str">
        <f t="shared" ref="B17:B24" ca="1" si="3">"IND"&amp;MID(C17,2,2)&amp;"EFF"&amp;RIGHT(C17,2)&amp;"-"&amp;8-L17</f>
        <v>INDGDEFFHT-1</v>
      </c>
      <c r="C17" t="str">
        <f ca="1">IND_SavTechs_GD!$C$9</f>
        <v>IGDHT</v>
      </c>
      <c r="D17">
        <f>IND_SavTechs_GD!D18</f>
        <v>2016</v>
      </c>
      <c r="E17">
        <f ca="1">AVERAGEIFS(IND_SavTechs_GD!$E$8:$E$607,IND_SavTechs_GD!$C$8:$C$607,IND_GD!C17, IND_SavTechs_GD!$K$8:$K$607,IND_GD!L17)</f>
        <v>4.976</v>
      </c>
      <c r="F17" s="79">
        <f ca="1">AVERAGEIFS(IND_SavTechs_GD!$F$8:$F$607,IND_SavTechs_GD!$C$8:$C$607,IND_GD!C17, IND_SavTechs_GD!$K$8:$K$607,IND_GD!L17)</f>
        <v>549.92778513729343</v>
      </c>
      <c r="I17" s="63">
        <f>IND_SavTechs_GD!I18</f>
        <v>1</v>
      </c>
      <c r="J17" s="63">
        <f>IND_SavTechs_GD!J18</f>
        <v>1</v>
      </c>
      <c r="L17">
        <v>7</v>
      </c>
      <c r="M17" t="s">
        <v>167</v>
      </c>
      <c r="Q17" t="str">
        <f t="shared" ca="1" si="1"/>
        <v>INDGDEFFHT-1</v>
      </c>
      <c r="R17" t="str">
        <f t="shared" ca="1" si="2"/>
        <v>Glass &amp; Concrete industry InHT</v>
      </c>
      <c r="S17" t="s">
        <v>32</v>
      </c>
      <c r="T17" t="s">
        <v>33</v>
      </c>
      <c r="W17" t="s">
        <v>34</v>
      </c>
    </row>
    <row r="18" spans="2:23">
      <c r="B18" t="str">
        <f t="shared" ca="1" si="3"/>
        <v>INDGDEFFHT-2</v>
      </c>
      <c r="C18" t="str">
        <f ca="1">IND_SavTechs_GD!$C$9</f>
        <v>IGDHT</v>
      </c>
      <c r="D18">
        <f>IND_SavTechs_GD!D19</f>
        <v>2016</v>
      </c>
      <c r="E18">
        <f ca="1">AVERAGEIFS(IND_SavTechs_GD!$E$8:$E$607,IND_SavTechs_GD!$C$8:$C$607,IND_GD!C18, IND_SavTechs_GD!$K$8:$K$607,IND_GD!L18)</f>
        <v>5.1799999999999988</v>
      </c>
      <c r="F18" s="79">
        <f ca="1">AVERAGEIFS(IND_SavTechs_GD!$F$8:$F$607,IND_SavTechs_GD!$C$8:$C$607,IND_GD!C18, IND_SavTechs_GD!$K$8:$K$607,IND_GD!L18)</f>
        <v>650.06996387258289</v>
      </c>
      <c r="I18" s="63">
        <f>IND_SavTechs_GD!I19</f>
        <v>1</v>
      </c>
      <c r="J18" s="63">
        <f>IND_SavTechs_GD!J19</f>
        <v>1</v>
      </c>
      <c r="L18">
        <v>6</v>
      </c>
      <c r="M18" t="s">
        <v>168</v>
      </c>
      <c r="Q18" t="str">
        <f t="shared" ca="1" si="1"/>
        <v>INDGDEFFHT-2</v>
      </c>
      <c r="R18" t="str">
        <f t="shared" ca="1" si="2"/>
        <v>Glass &amp; Concrete industry InHT</v>
      </c>
      <c r="S18" t="s">
        <v>32</v>
      </c>
      <c r="T18" t="s">
        <v>33</v>
      </c>
      <c r="W18" t="s">
        <v>34</v>
      </c>
    </row>
    <row r="19" spans="2:23">
      <c r="B19" t="str">
        <f t="shared" ca="1" si="3"/>
        <v>INDGDEFFHT-3</v>
      </c>
      <c r="C19" t="str">
        <f ca="1">IND_SavTechs_GD!$C$9</f>
        <v>IGDHT</v>
      </c>
      <c r="D19">
        <f>IND_SavTechs_GD!D20</f>
        <v>2016</v>
      </c>
      <c r="E19" s="141">
        <v>1</v>
      </c>
      <c r="F19" s="142">
        <v>5000</v>
      </c>
      <c r="I19" s="63">
        <f>IND_SavTechs_GD!I20</f>
        <v>1</v>
      </c>
      <c r="J19" s="63">
        <f>IND_SavTechs_GD!J20</f>
        <v>1</v>
      </c>
      <c r="L19">
        <v>5</v>
      </c>
      <c r="M19" t="s">
        <v>169</v>
      </c>
      <c r="Q19" t="str">
        <f t="shared" ca="1" si="1"/>
        <v>INDGDEFFHT-3</v>
      </c>
      <c r="R19" t="str">
        <f t="shared" ca="1" si="2"/>
        <v>Glass &amp; Concrete industry InHT</v>
      </c>
      <c r="S19" t="s">
        <v>32</v>
      </c>
      <c r="T19" t="s">
        <v>33</v>
      </c>
      <c r="W19" t="s">
        <v>34</v>
      </c>
    </row>
    <row r="20" spans="2:23">
      <c r="B20" t="str">
        <f t="shared" ca="1" si="3"/>
        <v>INDGDEFFHT-4</v>
      </c>
      <c r="C20" t="str">
        <f ca="1">IND_SavTechs_GD!$C$9</f>
        <v>IGDHT</v>
      </c>
      <c r="D20">
        <f>IND_SavTechs_GD!D21</f>
        <v>2016</v>
      </c>
      <c r="E20" s="141">
        <v>1</v>
      </c>
      <c r="F20" s="142">
        <v>5000</v>
      </c>
      <c r="I20" s="63">
        <f>IND_SavTechs_GD!I21</f>
        <v>1</v>
      </c>
      <c r="J20" s="63">
        <f>IND_SavTechs_GD!J21</f>
        <v>1</v>
      </c>
      <c r="L20">
        <v>4</v>
      </c>
      <c r="M20" t="s">
        <v>170</v>
      </c>
      <c r="Q20" t="str">
        <f t="shared" ca="1" si="1"/>
        <v>INDGDEFFHT-4</v>
      </c>
      <c r="R20" t="str">
        <f t="shared" ca="1" si="2"/>
        <v>Glass &amp; Concrete industry InHT</v>
      </c>
      <c r="S20" t="s">
        <v>32</v>
      </c>
      <c r="T20" t="s">
        <v>33</v>
      </c>
      <c r="W20" t="s">
        <v>34</v>
      </c>
    </row>
    <row r="21" spans="2:23">
      <c r="B21" t="str">
        <f t="shared" ca="1" si="3"/>
        <v>INDGDEFFHT-5</v>
      </c>
      <c r="C21" t="str">
        <f ca="1">IND_SavTechs_GD!$C$9</f>
        <v>IGDHT</v>
      </c>
      <c r="D21">
        <f>IND_SavTechs_GD!D22</f>
        <v>2016</v>
      </c>
      <c r="E21" s="141">
        <v>1</v>
      </c>
      <c r="F21" s="142">
        <v>5000</v>
      </c>
      <c r="I21" s="63">
        <f>IND_SavTechs_GD!I22</f>
        <v>1</v>
      </c>
      <c r="J21" s="63">
        <f>IND_SavTechs_GD!J22</f>
        <v>1</v>
      </c>
      <c r="L21">
        <v>3</v>
      </c>
      <c r="M21" t="s">
        <v>171</v>
      </c>
      <c r="Q21" t="str">
        <f t="shared" ca="1" si="1"/>
        <v>INDGDEFFHT-5</v>
      </c>
      <c r="R21" t="str">
        <f t="shared" ca="1" si="2"/>
        <v>Glass &amp; Concrete industry InHT</v>
      </c>
      <c r="S21" t="s">
        <v>32</v>
      </c>
      <c r="T21" t="s">
        <v>33</v>
      </c>
      <c r="W21" t="s">
        <v>34</v>
      </c>
    </row>
    <row r="22" spans="2:23">
      <c r="B22" t="str">
        <f t="shared" ca="1" si="3"/>
        <v>INDGDEFFHT-6</v>
      </c>
      <c r="C22" t="str">
        <f ca="1">IND_SavTechs_GD!$C$9</f>
        <v>IGDHT</v>
      </c>
      <c r="D22">
        <f>IND_SavTechs_GD!D23</f>
        <v>2016</v>
      </c>
      <c r="E22" s="141">
        <v>1</v>
      </c>
      <c r="F22" s="142">
        <v>5000</v>
      </c>
      <c r="I22" s="63">
        <f>IND_SavTechs_GD!I23</f>
        <v>1</v>
      </c>
      <c r="J22" s="63">
        <f>IND_SavTechs_GD!J23</f>
        <v>1</v>
      </c>
      <c r="L22">
        <v>2</v>
      </c>
      <c r="M22" t="s">
        <v>172</v>
      </c>
      <c r="Q22" t="str">
        <f t="shared" ca="1" si="1"/>
        <v>INDGDEFFHT-6</v>
      </c>
      <c r="R22" t="str">
        <f t="shared" ca="1" si="2"/>
        <v>Glass &amp; Concrete industry InHT</v>
      </c>
      <c r="S22" t="s">
        <v>32</v>
      </c>
      <c r="T22" t="s">
        <v>33</v>
      </c>
      <c r="W22" t="s">
        <v>34</v>
      </c>
    </row>
    <row r="23" spans="2:23">
      <c r="B23" t="str">
        <f t="shared" ca="1" si="3"/>
        <v>INDGDEFFHT-7</v>
      </c>
      <c r="C23" t="str">
        <f ca="1">IND_SavTechs_GD!$C$9</f>
        <v>IGDHT</v>
      </c>
      <c r="D23">
        <f>IND_SavTechs_GD!D24</f>
        <v>2016</v>
      </c>
      <c r="E23" s="141">
        <v>1</v>
      </c>
      <c r="F23" s="142">
        <v>5000</v>
      </c>
      <c r="I23" s="63">
        <f>IND_SavTechs_GD!I24</f>
        <v>1</v>
      </c>
      <c r="J23" s="63">
        <f>IND_SavTechs_GD!J24</f>
        <v>1</v>
      </c>
      <c r="L23">
        <v>1</v>
      </c>
      <c r="M23" t="s">
        <v>173</v>
      </c>
      <c r="Q23" t="str">
        <f t="shared" ca="1" si="1"/>
        <v>INDGDEFFHT-7</v>
      </c>
      <c r="R23" t="str">
        <f t="shared" ca="1" si="2"/>
        <v>Glass &amp; Concrete industry InHT</v>
      </c>
      <c r="S23" t="s">
        <v>32</v>
      </c>
      <c r="T23" t="s">
        <v>33</v>
      </c>
      <c r="W23" t="s">
        <v>34</v>
      </c>
    </row>
    <row r="24" spans="2:23">
      <c r="B24" t="str">
        <f t="shared" ca="1" si="3"/>
        <v>INDGDEFFHT-8</v>
      </c>
      <c r="C24" t="str">
        <f ca="1">IND_SavTechs_GD!$C$9</f>
        <v>IGDHT</v>
      </c>
      <c r="D24">
        <f>IND_SavTechs_GD!D25</f>
        <v>2016</v>
      </c>
      <c r="E24" s="141">
        <v>1</v>
      </c>
      <c r="F24" s="142">
        <v>5000</v>
      </c>
      <c r="I24" s="63">
        <f>IND_SavTechs_GD!I25</f>
        <v>1</v>
      </c>
      <c r="J24" s="63">
        <f>IND_SavTechs_GD!J25</f>
        <v>1</v>
      </c>
      <c r="L24">
        <v>0</v>
      </c>
      <c r="M24" t="s">
        <v>174</v>
      </c>
      <c r="Q24" t="str">
        <f t="shared" ca="1" si="1"/>
        <v>INDGDEFFHT-8</v>
      </c>
      <c r="R24" t="str">
        <f t="shared" ca="1" si="2"/>
        <v>Glass &amp; Concrete industry InHT</v>
      </c>
      <c r="S24" t="s">
        <v>32</v>
      </c>
      <c r="T24" t="s">
        <v>33</v>
      </c>
      <c r="W24" t="s">
        <v>34</v>
      </c>
    </row>
    <row r="25" spans="2:23">
      <c r="B25" t="str">
        <f ca="1">"IND"&amp;MID(C25,2,2)&amp;"EFF"&amp;RIGHT(C25,2)&amp;"-"&amp;8-L25</f>
        <v>INDGDEFFRH-0</v>
      </c>
      <c r="C25" t="str">
        <f ca="1">IND_SavTechs_GD!$C$10</f>
        <v>IGDRH</v>
      </c>
      <c r="D25">
        <f>IND_SavTechs_GD!D26</f>
        <v>2016</v>
      </c>
      <c r="E25">
        <f ca="1">AVERAGEIFS(IND_SavTechs_GD!$E$8:$E$607,IND_SavTechs_GD!$C$8:$C$607,IND_GD!C25, IND_SavTechs_GD!$K$8:$K$607,IND_GD!L25)</f>
        <v>14.430666666666667</v>
      </c>
      <c r="F25" s="79">
        <f ca="1">AVERAGEIFS(IND_SavTechs_GD!$F$8:$F$607,IND_SavTechs_GD!$C$8:$C$607,IND_GD!C25, IND_SavTechs_GD!$K$8:$K$607,IND_GD!L25)</f>
        <v>70.919536247223377</v>
      </c>
      <c r="I25" s="63">
        <f>IND_SavTechs_GD!I26</f>
        <v>1</v>
      </c>
      <c r="J25" s="63">
        <f>IND_SavTechs_GD!J26</f>
        <v>1</v>
      </c>
      <c r="L25">
        <v>8</v>
      </c>
      <c r="M25" t="s">
        <v>166</v>
      </c>
      <c r="Q25" t="str">
        <f t="shared" ca="1" si="1"/>
        <v>INDGDEFFRH-0</v>
      </c>
      <c r="R25" t="str">
        <f t="shared" ca="1" si="2"/>
        <v>Glass &amp; Concrete industry InRH</v>
      </c>
      <c r="S25" t="s">
        <v>32</v>
      </c>
      <c r="T25" t="s">
        <v>33</v>
      </c>
      <c r="W25" t="s">
        <v>34</v>
      </c>
    </row>
    <row r="26" spans="2:23">
      <c r="B26" t="str">
        <f t="shared" ref="B26:B33" ca="1" si="4">"IND"&amp;MID(C26,2,2)&amp;"EFF"&amp;RIGHT(C26,2)&amp;"-"&amp;8-L26</f>
        <v>INDGDEFFRH-1</v>
      </c>
      <c r="C26" t="str">
        <f ca="1">IND_SavTechs_GD!$C$10</f>
        <v>IGDRH</v>
      </c>
      <c r="D26">
        <f>IND_SavTechs_GD!D27</f>
        <v>2016</v>
      </c>
      <c r="E26">
        <f ca="1">AVERAGEIFS(IND_SavTechs_GD!$E$8:$E$607,IND_SavTechs_GD!$C$8:$C$607,IND_GD!C26, IND_SavTechs_GD!$K$8:$K$607,IND_GD!L26)</f>
        <v>16.186666666666671</v>
      </c>
      <c r="F26" s="79">
        <f ca="1">AVERAGEIFS(IND_SavTechs_GD!$F$8:$F$607,IND_SavTechs_GD!$C$8:$C$607,IND_GD!C26, IND_SavTechs_GD!$K$8:$K$607,IND_GD!L26)</f>
        <v>561.12160547253688</v>
      </c>
      <c r="I26" s="63">
        <f>IND_SavTechs_GD!I27</f>
        <v>1</v>
      </c>
      <c r="J26" s="63">
        <f>IND_SavTechs_GD!J27</f>
        <v>1</v>
      </c>
      <c r="L26">
        <v>7</v>
      </c>
      <c r="M26" t="s">
        <v>167</v>
      </c>
      <c r="Q26" t="str">
        <f t="shared" ca="1" si="1"/>
        <v>INDGDEFFRH-1</v>
      </c>
      <c r="R26" t="str">
        <f t="shared" ca="1" si="2"/>
        <v>Glass &amp; Concrete industry InRH</v>
      </c>
      <c r="S26" t="s">
        <v>32</v>
      </c>
      <c r="T26" t="s">
        <v>33</v>
      </c>
      <c r="W26" t="s">
        <v>34</v>
      </c>
    </row>
    <row r="27" spans="2:23">
      <c r="B27" t="str">
        <f t="shared" ca="1" si="4"/>
        <v>INDGDEFFRH-2</v>
      </c>
      <c r="C27" t="str">
        <f ca="1">IND_SavTechs_GD!$C$10</f>
        <v>IGDRH</v>
      </c>
      <c r="D27">
        <f>IND_SavTechs_GD!D28</f>
        <v>2016</v>
      </c>
      <c r="E27">
        <f ca="1">AVERAGEIFS(IND_SavTechs_GD!$E$8:$E$607,IND_SavTechs_GD!$C$8:$C$607,IND_GD!C27, IND_SavTechs_GD!$K$8:$K$607,IND_GD!L27)</f>
        <v>16.233333333333334</v>
      </c>
      <c r="F27" s="79">
        <f ca="1">AVERAGEIFS(IND_SavTechs_GD!$F$8:$F$607,IND_SavTechs_GD!$C$8:$C$607,IND_GD!C27, IND_SavTechs_GD!$K$8:$K$607,IND_GD!L27)</f>
        <v>654.64187305129303</v>
      </c>
      <c r="I27" s="63">
        <f>IND_SavTechs_GD!I28</f>
        <v>1</v>
      </c>
      <c r="J27" s="63">
        <f>IND_SavTechs_GD!J28</f>
        <v>1</v>
      </c>
      <c r="L27">
        <v>6</v>
      </c>
      <c r="M27" t="s">
        <v>168</v>
      </c>
      <c r="Q27" t="str">
        <f t="shared" ca="1" si="1"/>
        <v>INDGDEFFRH-2</v>
      </c>
      <c r="R27" t="str">
        <f t="shared" ca="1" si="2"/>
        <v>Glass &amp; Concrete industry InRH</v>
      </c>
      <c r="S27" t="s">
        <v>32</v>
      </c>
      <c r="T27" t="s">
        <v>33</v>
      </c>
      <c r="W27" t="s">
        <v>34</v>
      </c>
    </row>
    <row r="28" spans="2:23">
      <c r="B28" t="str">
        <f t="shared" ca="1" si="4"/>
        <v>INDGDEFFRH-3</v>
      </c>
      <c r="C28" t="str">
        <f ca="1">IND_SavTechs_GD!$C$10</f>
        <v>IGDRH</v>
      </c>
      <c r="D28">
        <f>IND_SavTechs_GD!D29</f>
        <v>2016</v>
      </c>
      <c r="E28">
        <f ca="1">AVERAGEIFS(IND_SavTechs_GD!$E$8:$E$607,IND_SavTechs_GD!$C$8:$C$607,IND_GD!C28, IND_SavTechs_GD!$K$8:$K$607,IND_GD!L28)</f>
        <v>16.280000000000005</v>
      </c>
      <c r="F28" s="79">
        <f ca="1">AVERAGEIFS(IND_SavTechs_GD!$F$8:$F$607,IND_SavTechs_GD!$C$8:$C$607,IND_GD!C28, IND_SavTechs_GD!$K$8:$K$607,IND_GD!L28)</f>
        <v>748.16214063004918</v>
      </c>
      <c r="I28" s="63">
        <f>IND_SavTechs_GD!I29</f>
        <v>1</v>
      </c>
      <c r="J28" s="63">
        <f>IND_SavTechs_GD!J29</f>
        <v>1</v>
      </c>
      <c r="L28">
        <v>5</v>
      </c>
      <c r="M28" t="s">
        <v>169</v>
      </c>
      <c r="Q28" t="str">
        <f t="shared" ca="1" si="1"/>
        <v>INDGDEFFRH-3</v>
      </c>
      <c r="R28" t="str">
        <f t="shared" ca="1" si="2"/>
        <v>Glass &amp; Concrete industry InRH</v>
      </c>
      <c r="S28" t="s">
        <v>32</v>
      </c>
      <c r="T28" t="s">
        <v>33</v>
      </c>
      <c r="W28" t="s">
        <v>34</v>
      </c>
    </row>
    <row r="29" spans="2:23">
      <c r="B29" t="str">
        <f t="shared" ca="1" si="4"/>
        <v>INDGDEFFRH-4</v>
      </c>
      <c r="C29" t="str">
        <f ca="1">IND_SavTechs_GD!$C$10</f>
        <v>IGDRH</v>
      </c>
      <c r="D29">
        <f>IND_SavTechs_GD!D30</f>
        <v>2016</v>
      </c>
      <c r="E29">
        <f ca="1">AVERAGEIFS(IND_SavTechs_GD!$E$8:$E$607,IND_SavTechs_GD!$C$8:$C$607,IND_GD!C29, IND_SavTechs_GD!$K$8:$K$607,IND_GD!L29)</f>
        <v>16.336000000000002</v>
      </c>
      <c r="F29" s="79">
        <f ca="1">AVERAGEIFS(IND_SavTechs_GD!$F$8:$F$607,IND_SavTechs_GD!$C$8:$C$607,IND_GD!C29, IND_SavTechs_GD!$K$8:$K$607,IND_GD!L29)</f>
        <v>860.38646172455663</v>
      </c>
      <c r="I29" s="63">
        <f>IND_SavTechs_GD!I30</f>
        <v>1</v>
      </c>
      <c r="J29" s="63">
        <f>IND_SavTechs_GD!J30</f>
        <v>1</v>
      </c>
      <c r="L29">
        <v>4</v>
      </c>
      <c r="M29" t="s">
        <v>170</v>
      </c>
      <c r="Q29" t="str">
        <f t="shared" ca="1" si="1"/>
        <v>INDGDEFFRH-4</v>
      </c>
      <c r="R29" t="str">
        <f t="shared" ca="1" si="2"/>
        <v>Glass &amp; Concrete industry InRH</v>
      </c>
      <c r="S29" t="s">
        <v>32</v>
      </c>
      <c r="T29" t="s">
        <v>33</v>
      </c>
      <c r="W29" t="s">
        <v>34</v>
      </c>
    </row>
    <row r="30" spans="2:23">
      <c r="B30" t="str">
        <f t="shared" ca="1" si="4"/>
        <v>INDGDEFFRH-5</v>
      </c>
      <c r="C30" t="str">
        <f ca="1">IND_SavTechs_GD!$C$10</f>
        <v>IGDRH</v>
      </c>
      <c r="D30">
        <f>IND_SavTechs_GD!D31</f>
        <v>2016</v>
      </c>
      <c r="E30">
        <f ca="1">AVERAGEIFS(IND_SavTechs_GD!$E$8:$E$607,IND_SavTechs_GD!$C$8:$C$607,IND_GD!C30, IND_SavTechs_GD!$K$8:$K$607,IND_GD!L30)</f>
        <v>16.382666666666669</v>
      </c>
      <c r="F30" s="79">
        <f ca="1">AVERAGEIFS(IND_SavTechs_GD!$F$8:$F$607,IND_SavTechs_GD!$C$8:$C$607,IND_GD!C30, IND_SavTechs_GD!$K$8:$K$607,IND_GD!L30)</f>
        <v>953.90672930331255</v>
      </c>
      <c r="I30" s="63">
        <f>IND_SavTechs_GD!I31</f>
        <v>1</v>
      </c>
      <c r="J30" s="63">
        <f>IND_SavTechs_GD!J31</f>
        <v>1</v>
      </c>
      <c r="L30">
        <v>3</v>
      </c>
      <c r="M30" t="s">
        <v>171</v>
      </c>
      <c r="Q30" t="str">
        <f t="shared" ca="1" si="1"/>
        <v>INDGDEFFRH-5</v>
      </c>
      <c r="R30" t="str">
        <f t="shared" ca="1" si="2"/>
        <v>Glass &amp; Concrete industry InRH</v>
      </c>
      <c r="S30" t="s">
        <v>32</v>
      </c>
      <c r="T30" t="s">
        <v>33</v>
      </c>
      <c r="W30" t="s">
        <v>34</v>
      </c>
    </row>
    <row r="31" spans="2:23">
      <c r="B31" t="str">
        <f t="shared" ca="1" si="4"/>
        <v>INDGDEFFRH-6</v>
      </c>
      <c r="C31" t="str">
        <f ca="1">IND_SavTechs_GD!$C$10</f>
        <v>IGDRH</v>
      </c>
      <c r="D31">
        <f>IND_SavTechs_GD!D32</f>
        <v>2016</v>
      </c>
      <c r="E31">
        <f ca="1">AVERAGEIFS(IND_SavTechs_GD!$E$8:$E$607,IND_SavTechs_GD!$C$8:$C$607,IND_GD!C31, IND_SavTechs_GD!$K$8:$K$607,IND_GD!L31)</f>
        <v>16.429333333333336</v>
      </c>
      <c r="F31" s="79">
        <f ca="1">AVERAGEIFS(IND_SavTechs_GD!$F$8:$F$607,IND_SavTechs_GD!$C$8:$C$607,IND_GD!C31, IND_SavTechs_GD!$K$8:$K$607,IND_GD!L31)</f>
        <v>1047.4269968820688</v>
      </c>
      <c r="I31" s="63">
        <f>IND_SavTechs_GD!I32</f>
        <v>1</v>
      </c>
      <c r="J31" s="63">
        <f>IND_SavTechs_GD!J32</f>
        <v>1</v>
      </c>
      <c r="L31">
        <v>2</v>
      </c>
      <c r="M31" t="s">
        <v>172</v>
      </c>
      <c r="Q31" t="str">
        <f t="shared" ca="1" si="1"/>
        <v>INDGDEFFRH-6</v>
      </c>
      <c r="R31" t="str">
        <f t="shared" ca="1" si="2"/>
        <v>Glass &amp; Concrete industry InRH</v>
      </c>
      <c r="S31" t="s">
        <v>32</v>
      </c>
      <c r="T31" t="s">
        <v>33</v>
      </c>
      <c r="W31" t="s">
        <v>34</v>
      </c>
    </row>
    <row r="32" spans="2:23">
      <c r="B32" t="str">
        <f t="shared" ca="1" si="4"/>
        <v>INDGDEFFRH-7</v>
      </c>
      <c r="C32" t="str">
        <f ca="1">IND_SavTechs_GD!$C$10</f>
        <v>IGDRH</v>
      </c>
      <c r="D32">
        <f>IND_SavTechs_GD!D33</f>
        <v>2016</v>
      </c>
      <c r="E32">
        <f ca="1">AVERAGEIFS(IND_SavTechs_GD!$E$8:$E$607,IND_SavTechs_GD!$C$8:$C$607,IND_GD!C32, IND_SavTechs_GD!$K$8:$K$607,IND_GD!L32)</f>
        <v>16.485333333333333</v>
      </c>
      <c r="F32" s="79">
        <f ca="1">AVERAGEIFS(IND_SavTechs_GD!$F$8:$F$607,IND_SavTechs_GD!$C$8:$C$607,IND_GD!C32, IND_SavTechs_GD!$K$8:$K$607,IND_GD!L32)</f>
        <v>1159.6513179765761</v>
      </c>
      <c r="I32" s="63">
        <f>IND_SavTechs_GD!I33</f>
        <v>1</v>
      </c>
      <c r="J32" s="63">
        <f>IND_SavTechs_GD!J33</f>
        <v>1</v>
      </c>
      <c r="L32">
        <v>1</v>
      </c>
      <c r="M32" t="s">
        <v>173</v>
      </c>
      <c r="Q32" t="str">
        <f t="shared" ca="1" si="1"/>
        <v>INDGDEFFRH-7</v>
      </c>
      <c r="R32" t="str">
        <f t="shared" ca="1" si="2"/>
        <v>Glass &amp; Concrete industry InRH</v>
      </c>
      <c r="S32" t="s">
        <v>32</v>
      </c>
      <c r="T32" t="s">
        <v>33</v>
      </c>
      <c r="W32" t="s">
        <v>34</v>
      </c>
    </row>
    <row r="33" spans="2:23">
      <c r="B33" t="str">
        <f t="shared" ca="1" si="4"/>
        <v>INDGDEFFRH-8</v>
      </c>
      <c r="C33" t="str">
        <f ca="1">IND_SavTechs_GD!$C$10</f>
        <v>IGDRH</v>
      </c>
      <c r="D33">
        <f>IND_SavTechs_GD!D34</f>
        <v>2016</v>
      </c>
      <c r="E33">
        <f ca="1">AVERAGEIFS(IND_SavTechs_GD!$E$8:$E$607,IND_SavTechs_GD!$C$8:$C$607,IND_GD!C33, IND_SavTechs_GD!$K$8:$K$607,IND_GD!L33)</f>
        <v>16.821333333333335</v>
      </c>
      <c r="F33" s="79">
        <f ca="1">AVERAGEIFS(IND_SavTechs_GD!$F$8:$F$607,IND_SavTechs_GD!$C$8:$C$607,IND_GD!C33, IND_SavTechs_GD!$K$8:$K$607,IND_GD!L33)</f>
        <v>1832.9972445436206</v>
      </c>
      <c r="I33" s="63">
        <f>IND_SavTechs_GD!I34</f>
        <v>1</v>
      </c>
      <c r="J33" s="63">
        <f>IND_SavTechs_GD!J34</f>
        <v>1</v>
      </c>
      <c r="L33">
        <v>0</v>
      </c>
      <c r="M33" t="s">
        <v>174</v>
      </c>
      <c r="Q33" t="str">
        <f t="shared" ca="1" si="1"/>
        <v>INDGDEFFRH-8</v>
      </c>
      <c r="R33" t="str">
        <f t="shared" ca="1" si="2"/>
        <v>Glass &amp; Concrete industry InRH</v>
      </c>
      <c r="S33" t="s">
        <v>32</v>
      </c>
      <c r="T33" t="s">
        <v>33</v>
      </c>
      <c r="W33" t="s">
        <v>34</v>
      </c>
    </row>
    <row r="34" spans="2:23">
      <c r="B34" t="str">
        <f ca="1">"IND"&amp;MID(C34,2,2)&amp;"EFF"&amp;RIGHT(C34,2)&amp;"-"&amp;8-L34</f>
        <v>INDGDEFFLA-0</v>
      </c>
      <c r="C34" t="str">
        <f ca="1">IND_SavTechs_GD!$C$11</f>
        <v>IGDLA</v>
      </c>
      <c r="D34">
        <f>IND_SavTechs_GD!D35</f>
        <v>2016</v>
      </c>
      <c r="E34">
        <f ca="1">AVERAGEIFS(IND_SavTechs_GD!$E$8:$E$607,IND_SavTechs_GD!$C$8:$C$607,IND_GD!C34, IND_SavTechs_GD!$K$8:$K$607,IND_GD!L34)</f>
        <v>3.0259999999999998</v>
      </c>
      <c r="F34" s="79">
        <f ca="1">AVERAGEIFS(IND_SavTechs_GD!$F$8:$F$607,IND_SavTechs_GD!$C$8:$C$607,IND_GD!C34, IND_SavTechs_GD!$K$8:$K$607,IND_GD!L34)</f>
        <v>143.71105300142111</v>
      </c>
      <c r="I34" s="63">
        <f>IND_SavTechs_GD!I35</f>
        <v>1</v>
      </c>
      <c r="J34" s="63">
        <f>IND_SavTechs_GD!J35</f>
        <v>1</v>
      </c>
      <c r="L34">
        <v>8</v>
      </c>
      <c r="M34" t="s">
        <v>166</v>
      </c>
      <c r="Q34" t="str">
        <f t="shared" ca="1" si="1"/>
        <v>INDGDEFFLA-0</v>
      </c>
      <c r="R34" t="str">
        <f t="shared" ca="1" si="2"/>
        <v>Glass &amp; Concrete industry InLA</v>
      </c>
      <c r="S34" t="s">
        <v>32</v>
      </c>
      <c r="T34" t="s">
        <v>33</v>
      </c>
      <c r="W34" t="s">
        <v>34</v>
      </c>
    </row>
    <row r="35" spans="2:23">
      <c r="B35" t="str">
        <f t="shared" ref="B35:B42" ca="1" si="5">"IND"&amp;MID(C35,2,2)&amp;"EFF"&amp;RIGHT(C35,2)&amp;"-"&amp;8-L35</f>
        <v>INDGDEFFLA-1</v>
      </c>
      <c r="C35" t="str">
        <f ca="1">IND_SavTechs_GD!$C$11</f>
        <v>IGDLA</v>
      </c>
      <c r="D35">
        <f>IND_SavTechs_GD!D36</f>
        <v>2016</v>
      </c>
      <c r="E35">
        <f ca="1">AVERAGEIFS(IND_SavTechs_GD!$E$8:$E$607,IND_SavTechs_GD!$C$8:$C$607,IND_GD!C35, IND_SavTechs_GD!$K$8:$K$607,IND_GD!L35)</f>
        <v>3.3319999999999999</v>
      </c>
      <c r="F35" s="79">
        <f ca="1">AVERAGEIFS(IND_SavTechs_GD!$F$8:$F$607,IND_SavTechs_GD!$C$8:$C$607,IND_GD!C35, IND_SavTechs_GD!$K$8:$K$607,IND_GD!L35)</f>
        <v>548.83879844651983</v>
      </c>
      <c r="I35" s="63">
        <f>IND_SavTechs_GD!I36</f>
        <v>1</v>
      </c>
      <c r="J35" s="63">
        <f>IND_SavTechs_GD!J36</f>
        <v>1</v>
      </c>
      <c r="L35">
        <v>7</v>
      </c>
      <c r="M35" t="s">
        <v>167</v>
      </c>
      <c r="Q35" t="str">
        <f t="shared" ca="1" si="1"/>
        <v>INDGDEFFLA-1</v>
      </c>
      <c r="R35" t="str">
        <f t="shared" ca="1" si="2"/>
        <v>Glass &amp; Concrete industry InLA</v>
      </c>
      <c r="S35" t="s">
        <v>32</v>
      </c>
      <c r="T35" t="s">
        <v>33</v>
      </c>
      <c r="W35" t="s">
        <v>34</v>
      </c>
    </row>
    <row r="36" spans="2:23">
      <c r="B36" t="str">
        <f t="shared" ca="1" si="5"/>
        <v>INDGDEFFLA-2</v>
      </c>
      <c r="C36" t="str">
        <f ca="1">IND_SavTechs_GD!$C$11</f>
        <v>IGDLA</v>
      </c>
      <c r="D36">
        <f>IND_SavTechs_GD!D37</f>
        <v>2016</v>
      </c>
      <c r="E36">
        <f ca="1">AVERAGEIFS(IND_SavTechs_GD!$E$8:$E$607,IND_SavTechs_GD!$C$8:$C$607,IND_GD!C36, IND_SavTechs_GD!$K$8:$K$607,IND_GD!L36)</f>
        <v>3.383</v>
      </c>
      <c r="F36" s="79">
        <f ca="1">AVERAGEIFS(IND_SavTechs_GD!$F$8:$F$607,IND_SavTechs_GD!$C$8:$C$607,IND_GD!C36, IND_SavTechs_GD!$K$8:$K$607,IND_GD!L36)</f>
        <v>632.05417461300385</v>
      </c>
      <c r="I36" s="63">
        <f>IND_SavTechs_GD!I37</f>
        <v>1</v>
      </c>
      <c r="J36" s="63">
        <f>IND_SavTechs_GD!J37</f>
        <v>1</v>
      </c>
      <c r="L36">
        <v>6</v>
      </c>
      <c r="M36" t="s">
        <v>168</v>
      </c>
      <c r="Q36" t="str">
        <f t="shared" ca="1" si="1"/>
        <v>INDGDEFFLA-2</v>
      </c>
      <c r="R36" t="str">
        <f t="shared" ca="1" si="2"/>
        <v>Glass &amp; Concrete industry InLA</v>
      </c>
      <c r="S36" t="s">
        <v>32</v>
      </c>
      <c r="T36" t="s">
        <v>33</v>
      </c>
      <c r="W36" t="s">
        <v>34</v>
      </c>
    </row>
    <row r="37" spans="2:23">
      <c r="B37" t="str">
        <f t="shared" ca="1" si="5"/>
        <v>INDGDEFFLA-3</v>
      </c>
      <c r="C37" t="str">
        <f ca="1">IND_SavTechs_GD!$C$11</f>
        <v>IGDLA</v>
      </c>
      <c r="D37">
        <f>IND_SavTechs_GD!D38</f>
        <v>2016</v>
      </c>
      <c r="E37">
        <f ca="1">AVERAGEIFS(IND_SavTechs_GD!$E$8:$E$607,IND_SavTechs_GD!$C$8:$C$607,IND_GD!C37, IND_SavTechs_GD!$K$8:$K$607,IND_GD!L37)</f>
        <v>3.43825</v>
      </c>
      <c r="F37" s="79">
        <f ca="1">AVERAGEIFS(IND_SavTechs_GD!$F$8:$F$607,IND_SavTechs_GD!$C$8:$C$607,IND_GD!C37, IND_SavTechs_GD!$K$8:$K$607,IND_GD!L37)</f>
        <v>743.00800950164921</v>
      </c>
      <c r="I37" s="63">
        <f>IND_SavTechs_GD!I38</f>
        <v>1</v>
      </c>
      <c r="J37" s="63">
        <f>IND_SavTechs_GD!J38</f>
        <v>1</v>
      </c>
      <c r="L37">
        <v>5</v>
      </c>
      <c r="M37" t="s">
        <v>169</v>
      </c>
      <c r="Q37" t="str">
        <f t="shared" ca="1" si="1"/>
        <v>INDGDEFFLA-3</v>
      </c>
      <c r="R37" t="str">
        <f t="shared" ca="1" si="2"/>
        <v>Glass &amp; Concrete industry InLA</v>
      </c>
      <c r="S37" t="s">
        <v>32</v>
      </c>
      <c r="T37" t="s">
        <v>33</v>
      </c>
      <c r="W37" t="s">
        <v>34</v>
      </c>
    </row>
    <row r="38" spans="2:23">
      <c r="B38" t="str">
        <f t="shared" ca="1" si="5"/>
        <v>INDGDEFFLA-4</v>
      </c>
      <c r="C38" t="str">
        <f ca="1">IND_SavTechs_GD!$C$11</f>
        <v>IGDLA</v>
      </c>
      <c r="D38">
        <f>IND_SavTechs_GD!D39</f>
        <v>2016</v>
      </c>
      <c r="E38">
        <f ca="1">AVERAGEIFS(IND_SavTechs_GD!$E$8:$E$607,IND_SavTechs_GD!$C$8:$C$607,IND_GD!C38, IND_SavTechs_GD!$K$8:$K$607,IND_GD!L38)</f>
        <v>3.4892499999999997</v>
      </c>
      <c r="F38" s="79">
        <f ca="1">AVERAGEIFS(IND_SavTechs_GD!$F$8:$F$607,IND_SavTechs_GD!$C$8:$C$607,IND_GD!C38, IND_SavTechs_GD!$K$8:$K$607,IND_GD!L38)</f>
        <v>853.96184439029446</v>
      </c>
      <c r="I38" s="63">
        <f>IND_SavTechs_GD!I39</f>
        <v>1</v>
      </c>
      <c r="J38" s="63">
        <f>IND_SavTechs_GD!J39</f>
        <v>1</v>
      </c>
      <c r="L38">
        <v>4</v>
      </c>
      <c r="M38" t="s">
        <v>170</v>
      </c>
      <c r="Q38" t="str">
        <f t="shared" ca="1" si="1"/>
        <v>INDGDEFFLA-4</v>
      </c>
      <c r="R38" t="str">
        <f t="shared" ca="1" si="2"/>
        <v>Glass &amp; Concrete industry InLA</v>
      </c>
      <c r="S38" t="s">
        <v>32</v>
      </c>
      <c r="T38" t="s">
        <v>33</v>
      </c>
      <c r="W38" t="s">
        <v>34</v>
      </c>
    </row>
    <row r="39" spans="2:23">
      <c r="B39" t="str">
        <f t="shared" ca="1" si="5"/>
        <v>INDGDEFFLA-5</v>
      </c>
      <c r="C39" t="str">
        <f ca="1">IND_SavTechs_GD!$C$11</f>
        <v>IGDLA</v>
      </c>
      <c r="D39">
        <f>IND_SavTechs_GD!D40</f>
        <v>2016</v>
      </c>
      <c r="E39">
        <f ca="1">AVERAGEIFS(IND_SavTechs_GD!$E$8:$E$607,IND_SavTechs_GD!$C$8:$C$607,IND_GD!C39, IND_SavTechs_GD!$K$8:$K$607,IND_GD!L39)</f>
        <v>3.5402499999999999</v>
      </c>
      <c r="F39" s="79">
        <f ca="1">AVERAGEIFS(IND_SavTechs_GD!$F$8:$F$607,IND_SavTechs_GD!$C$8:$C$607,IND_GD!C39, IND_SavTechs_GD!$K$8:$K$607,IND_GD!L39)</f>
        <v>964.91567927893993</v>
      </c>
      <c r="I39" s="63">
        <f>IND_SavTechs_GD!I40</f>
        <v>1</v>
      </c>
      <c r="J39" s="63">
        <f>IND_SavTechs_GD!J40</f>
        <v>1</v>
      </c>
      <c r="L39">
        <v>3</v>
      </c>
      <c r="M39" t="s">
        <v>171</v>
      </c>
      <c r="Q39" t="str">
        <f t="shared" ca="1" si="1"/>
        <v>INDGDEFFLA-5</v>
      </c>
      <c r="R39" t="str">
        <f t="shared" ca="1" si="2"/>
        <v>Glass &amp; Concrete industry InLA</v>
      </c>
      <c r="S39" t="s">
        <v>32</v>
      </c>
      <c r="T39" t="s">
        <v>33</v>
      </c>
      <c r="W39" t="s">
        <v>34</v>
      </c>
    </row>
    <row r="40" spans="2:23">
      <c r="B40" t="str">
        <f t="shared" ca="1" si="5"/>
        <v>INDGDEFFLA-6</v>
      </c>
      <c r="C40" t="str">
        <f ca="1">IND_SavTechs_GD!$C$11</f>
        <v>IGDLA</v>
      </c>
      <c r="D40">
        <f>IND_SavTechs_GD!D41</f>
        <v>2016</v>
      </c>
      <c r="E40">
        <f ca="1">AVERAGEIFS(IND_SavTechs_GD!$E$8:$E$607,IND_SavTechs_GD!$C$8:$C$607,IND_GD!C40, IND_SavTechs_GD!$K$8:$K$607,IND_GD!L40)</f>
        <v>3.5785</v>
      </c>
      <c r="F40" s="79">
        <f ca="1">AVERAGEIFS(IND_SavTechs_GD!$F$8:$F$607,IND_SavTechs_GD!$C$8:$C$607,IND_GD!C40, IND_SavTechs_GD!$K$8:$K$607,IND_GD!L40)</f>
        <v>1048.1310554454242</v>
      </c>
      <c r="I40" s="63">
        <f>IND_SavTechs_GD!I41</f>
        <v>1</v>
      </c>
      <c r="J40" s="63">
        <f>IND_SavTechs_GD!J41</f>
        <v>1</v>
      </c>
      <c r="L40">
        <v>2</v>
      </c>
      <c r="M40" t="s">
        <v>172</v>
      </c>
      <c r="Q40" t="str">
        <f t="shared" ca="1" si="1"/>
        <v>INDGDEFFLA-6</v>
      </c>
      <c r="R40" t="str">
        <f t="shared" ca="1" si="2"/>
        <v>Glass &amp; Concrete industry InLA</v>
      </c>
      <c r="S40" t="s">
        <v>32</v>
      </c>
      <c r="T40" t="s">
        <v>33</v>
      </c>
      <c r="W40" t="s">
        <v>34</v>
      </c>
    </row>
    <row r="41" spans="2:23">
      <c r="B41" t="str">
        <f t="shared" ca="1" si="5"/>
        <v>INDGDEFFLA-7</v>
      </c>
      <c r="C41" t="str">
        <f ca="1">IND_SavTechs_GD!$C$11</f>
        <v>IGDLA</v>
      </c>
      <c r="D41">
        <f>IND_SavTechs_GD!D42</f>
        <v>2016</v>
      </c>
      <c r="E41">
        <f ca="1">AVERAGEIFS(IND_SavTechs_GD!$E$8:$E$607,IND_SavTechs_GD!$C$8:$C$607,IND_GD!C41, IND_SavTechs_GD!$K$8:$K$607,IND_GD!L41)</f>
        <v>3.6167499999999997</v>
      </c>
      <c r="F41" s="79">
        <f ca="1">AVERAGEIFS(IND_SavTechs_GD!$F$8:$F$607,IND_SavTechs_GD!$C$8:$C$607,IND_GD!C41, IND_SavTechs_GD!$K$8:$K$607,IND_GD!L41)</f>
        <v>1131.3464316119077</v>
      </c>
      <c r="I41" s="63">
        <f>IND_SavTechs_GD!I42</f>
        <v>1</v>
      </c>
      <c r="J41" s="63">
        <f>IND_SavTechs_GD!J42</f>
        <v>1</v>
      </c>
      <c r="L41">
        <v>1</v>
      </c>
      <c r="M41" t="s">
        <v>173</v>
      </c>
      <c r="Q41" t="str">
        <f t="shared" ca="1" si="1"/>
        <v>INDGDEFFLA-7</v>
      </c>
      <c r="R41" t="str">
        <f t="shared" ca="1" si="2"/>
        <v>Glass &amp; Concrete industry InLA</v>
      </c>
      <c r="S41" t="s">
        <v>32</v>
      </c>
      <c r="T41" t="s">
        <v>33</v>
      </c>
      <c r="W41" t="s">
        <v>34</v>
      </c>
    </row>
    <row r="42" spans="2:23">
      <c r="B42" t="str">
        <f t="shared" ca="1" si="5"/>
        <v>INDGDEFFLA-8</v>
      </c>
      <c r="C42" t="str">
        <f ca="1">IND_SavTechs_GD!$C$11</f>
        <v>IGDLA</v>
      </c>
      <c r="D42">
        <f>IND_SavTechs_GD!D43</f>
        <v>2016</v>
      </c>
      <c r="E42">
        <f ca="1">AVERAGEIFS(IND_SavTechs_GD!$E$8:$E$607,IND_SavTechs_GD!$C$8:$C$607,IND_GD!C42, IND_SavTechs_GD!$K$8:$K$607,IND_GD!L42)</f>
        <v>4.2261760563380291</v>
      </c>
      <c r="F42" s="79">
        <f ca="1">AVERAGEIFS(IND_SavTechs_GD!$F$8:$F$607,IND_SavTechs_GD!$C$8:$C$607,IND_GD!C42, IND_SavTechs_GD!$K$8:$K$607,IND_GD!L42)</f>
        <v>1944.6280681919659</v>
      </c>
      <c r="I42" s="63">
        <f>IND_SavTechs_GD!I43</f>
        <v>1</v>
      </c>
      <c r="J42" s="63">
        <f>IND_SavTechs_GD!J43</f>
        <v>1</v>
      </c>
      <c r="L42">
        <v>0</v>
      </c>
      <c r="M42" t="s">
        <v>174</v>
      </c>
      <c r="Q42" t="str">
        <f t="shared" ca="1" si="1"/>
        <v>INDGDEFFLA-8</v>
      </c>
      <c r="R42" t="str">
        <f t="shared" ca="1" si="2"/>
        <v>Glass &amp; Concrete industry InLA</v>
      </c>
      <c r="S42" t="s">
        <v>32</v>
      </c>
      <c r="T42" t="s">
        <v>33</v>
      </c>
      <c r="W42" t="s">
        <v>34</v>
      </c>
    </row>
    <row r="43" spans="2:23">
      <c r="B43" t="str">
        <f ca="1">"IND"&amp;MID(C43,2,2)&amp;"EFF"&amp;RIGHT(C43,2)&amp;"-"&amp;8-L43</f>
        <v>INDGDEFFEM-0</v>
      </c>
      <c r="C43" t="str">
        <f ca="1">IND_SavTechs_GD!$C$12</f>
        <v>IGDEM</v>
      </c>
      <c r="D43">
        <f>IND_SavTechs_GD!D44</f>
        <v>2016</v>
      </c>
      <c r="E43">
        <f ca="1">AVERAGEIFS(IND_SavTechs_GD!$E$8:$E$607,IND_SavTechs_GD!$C$8:$C$607,IND_GD!C43, IND_SavTechs_GD!$K$8:$K$607,IND_GD!L43)</f>
        <v>3.1772999999999993</v>
      </c>
      <c r="F43" s="79">
        <f ca="1">AVERAGEIFS(IND_SavTechs_GD!$F$8:$F$607,IND_SavTechs_GD!$C$8:$C$607,IND_GD!C43, IND_SavTechs_GD!$K$8:$K$607,IND_GD!L43)</f>
        <v>121.36601252003985</v>
      </c>
      <c r="I43" s="63">
        <f>IND_SavTechs_GD!I44</f>
        <v>1</v>
      </c>
      <c r="J43" s="63">
        <f>IND_SavTechs_GD!J44</f>
        <v>1</v>
      </c>
      <c r="L43">
        <v>8</v>
      </c>
      <c r="M43" t="s">
        <v>166</v>
      </c>
      <c r="Q43" t="str">
        <f t="shared" ca="1" si="1"/>
        <v>INDGDEFFEM-0</v>
      </c>
      <c r="R43" t="str">
        <f t="shared" ca="1" si="2"/>
        <v>Glass &amp; Concrete industry InEM</v>
      </c>
      <c r="S43" t="s">
        <v>32</v>
      </c>
      <c r="T43" t="s">
        <v>33</v>
      </c>
      <c r="W43" t="s">
        <v>34</v>
      </c>
    </row>
    <row r="44" spans="2:23">
      <c r="B44" t="str">
        <f t="shared" ref="B44:B51" ca="1" si="6">"IND"&amp;MID(C44,2,2)&amp;"EFF"&amp;RIGHT(C44,2)&amp;"-"&amp;8-L44</f>
        <v>INDGDEFFEM-1</v>
      </c>
      <c r="C44" t="str">
        <f ca="1">IND_SavTechs_GD!$C$12</f>
        <v>IGDEM</v>
      </c>
      <c r="D44">
        <f>IND_SavTechs_GD!D45</f>
        <v>2016</v>
      </c>
      <c r="E44">
        <f ca="1">AVERAGEIFS(IND_SavTechs_GD!$E$8:$E$607,IND_SavTechs_GD!$C$8:$C$607,IND_GD!C44, IND_SavTechs_GD!$K$8:$K$607,IND_GD!L44)</f>
        <v>3.5164499999999999</v>
      </c>
      <c r="F44" s="79">
        <f ca="1">AVERAGEIFS(IND_SavTechs_GD!$F$8:$F$607,IND_SavTechs_GD!$C$8:$C$607,IND_GD!C44, IND_SavTechs_GD!$K$8:$K$607,IND_GD!L44)</f>
        <v>538.12667624816595</v>
      </c>
      <c r="I44" s="63">
        <f>IND_SavTechs_GD!I45</f>
        <v>1</v>
      </c>
      <c r="J44" s="63">
        <f>IND_SavTechs_GD!J45</f>
        <v>1</v>
      </c>
      <c r="L44">
        <v>7</v>
      </c>
      <c r="M44" t="s">
        <v>167</v>
      </c>
      <c r="Q44" t="str">
        <f t="shared" ca="1" si="1"/>
        <v>INDGDEFFEM-1</v>
      </c>
      <c r="R44" t="str">
        <f t="shared" ca="1" si="2"/>
        <v>Glass &amp; Concrete industry InEM</v>
      </c>
      <c r="S44" t="s">
        <v>32</v>
      </c>
      <c r="T44" t="s">
        <v>33</v>
      </c>
      <c r="W44" t="s">
        <v>34</v>
      </c>
    </row>
    <row r="45" spans="2:23">
      <c r="B45" t="str">
        <f t="shared" ca="1" si="6"/>
        <v>INDGDEFFEM-2</v>
      </c>
      <c r="C45" t="str">
        <f ca="1">IND_SavTechs_GD!$C$12</f>
        <v>IGDEM</v>
      </c>
      <c r="D45">
        <f>IND_SavTechs_GD!D46</f>
        <v>2016</v>
      </c>
      <c r="E45">
        <f ca="1">AVERAGEIFS(IND_SavTechs_GD!$E$8:$E$607,IND_SavTechs_GD!$C$8:$C$607,IND_GD!C45, IND_SavTechs_GD!$K$8:$K$607,IND_GD!L45)</f>
        <v>3.5833874999999997</v>
      </c>
      <c r="F45" s="79">
        <f ca="1">AVERAGEIFS(IND_SavTechs_GD!$F$8:$F$607,IND_SavTechs_GD!$C$8:$C$607,IND_GD!C45, IND_SavTechs_GD!$K$8:$K$607,IND_GD!L45)</f>
        <v>650.44659032464347</v>
      </c>
      <c r="I45" s="63">
        <f>IND_SavTechs_GD!I46</f>
        <v>1</v>
      </c>
      <c r="J45" s="63">
        <f>IND_SavTechs_GD!J46</f>
        <v>1</v>
      </c>
      <c r="L45">
        <v>6</v>
      </c>
      <c r="M45" t="s">
        <v>168</v>
      </c>
      <c r="Q45" t="str">
        <f t="shared" ca="1" si="1"/>
        <v>INDGDEFFEM-2</v>
      </c>
      <c r="R45" t="str">
        <f t="shared" ca="1" si="2"/>
        <v>Glass &amp; Concrete industry InEM</v>
      </c>
      <c r="S45" t="s">
        <v>32</v>
      </c>
      <c r="T45" t="s">
        <v>33</v>
      </c>
      <c r="W45" t="s">
        <v>34</v>
      </c>
    </row>
    <row r="46" spans="2:23">
      <c r="B46" t="str">
        <f t="shared" ca="1" si="6"/>
        <v>INDGDEFFEM-3</v>
      </c>
      <c r="C46" t="str">
        <f ca="1">IND_SavTechs_GD!$C$12</f>
        <v>IGDEM</v>
      </c>
      <c r="D46">
        <f>IND_SavTechs_GD!D47</f>
        <v>2016</v>
      </c>
      <c r="E46">
        <f ca="1">AVERAGEIFS(IND_SavTechs_GD!$E$8:$E$607,IND_SavTechs_GD!$C$8:$C$607,IND_GD!C46, IND_SavTechs_GD!$K$8:$K$607,IND_GD!L46)</f>
        <v>3.6369374999999997</v>
      </c>
      <c r="F46" s="79">
        <f ca="1">AVERAGEIFS(IND_SavTechs_GD!$F$8:$F$607,IND_SavTechs_GD!$C$8:$C$607,IND_GD!C46, IND_SavTechs_GD!$K$8:$K$607,IND_GD!L46)</f>
        <v>762.76650440112076</v>
      </c>
      <c r="I46" s="63">
        <f>IND_SavTechs_GD!I47</f>
        <v>1</v>
      </c>
      <c r="J46" s="63">
        <f>IND_SavTechs_GD!J47</f>
        <v>1</v>
      </c>
      <c r="L46">
        <v>5</v>
      </c>
      <c r="M46" t="s">
        <v>169</v>
      </c>
      <c r="Q46" t="str">
        <f t="shared" ca="1" si="1"/>
        <v>INDGDEFFEM-3</v>
      </c>
      <c r="R46" t="str">
        <f t="shared" ca="1" si="2"/>
        <v>Glass &amp; Concrete industry InEM</v>
      </c>
      <c r="S46" t="s">
        <v>32</v>
      </c>
      <c r="T46" t="s">
        <v>33</v>
      </c>
      <c r="W46" t="s">
        <v>34</v>
      </c>
    </row>
    <row r="47" spans="2:23">
      <c r="B47" t="str">
        <f t="shared" ca="1" si="6"/>
        <v>INDGDEFFEM-4</v>
      </c>
      <c r="C47" t="str">
        <f ca="1">IND_SavTechs_GD!$C$12</f>
        <v>IGDEM</v>
      </c>
      <c r="D47">
        <f>IND_SavTechs_GD!D48</f>
        <v>2016</v>
      </c>
      <c r="E47">
        <f ca="1">AVERAGEIFS(IND_SavTechs_GD!$E$8:$E$607,IND_SavTechs_GD!$C$8:$C$607,IND_GD!C47, IND_SavTechs_GD!$K$8:$K$607,IND_GD!L47)</f>
        <v>3.6770999999999998</v>
      </c>
      <c r="F47" s="79">
        <f ca="1">AVERAGEIFS(IND_SavTechs_GD!$F$8:$F$607,IND_SavTechs_GD!$C$8:$C$607,IND_GD!C47, IND_SavTechs_GD!$K$8:$K$607,IND_GD!L47)</f>
        <v>847.00643995847906</v>
      </c>
      <c r="I47" s="63">
        <f>IND_SavTechs_GD!I48</f>
        <v>1</v>
      </c>
      <c r="J47" s="63">
        <f>IND_SavTechs_GD!J48</f>
        <v>1</v>
      </c>
      <c r="L47">
        <v>4</v>
      </c>
      <c r="M47" t="s">
        <v>170</v>
      </c>
      <c r="Q47" t="str">
        <f t="shared" ca="1" si="1"/>
        <v>INDGDEFFEM-4</v>
      </c>
      <c r="R47" t="str">
        <f t="shared" ca="1" si="2"/>
        <v>Glass &amp; Concrete industry InEM</v>
      </c>
      <c r="S47" t="s">
        <v>32</v>
      </c>
      <c r="T47" t="s">
        <v>33</v>
      </c>
      <c r="W47" t="s">
        <v>34</v>
      </c>
    </row>
    <row r="48" spans="2:23">
      <c r="B48" t="str">
        <f t="shared" ca="1" si="6"/>
        <v>INDGDEFFEM-5</v>
      </c>
      <c r="C48" t="str">
        <f ca="1">IND_SavTechs_GD!$C$12</f>
        <v>IGDEM</v>
      </c>
      <c r="D48">
        <f>IND_SavTechs_GD!D49</f>
        <v>2016</v>
      </c>
      <c r="E48">
        <f ca="1">AVERAGEIFS(IND_SavTechs_GD!$E$8:$E$607,IND_SavTechs_GD!$C$8:$C$607,IND_GD!C48, IND_SavTechs_GD!$K$8:$K$607,IND_GD!L48)</f>
        <v>3.7172624999999999</v>
      </c>
      <c r="F48" s="79">
        <f ca="1">AVERAGEIFS(IND_SavTechs_GD!$F$8:$F$607,IND_SavTechs_GD!$C$8:$C$607,IND_GD!C48, IND_SavTechs_GD!$K$8:$K$607,IND_GD!L48)</f>
        <v>931.24637551583714</v>
      </c>
      <c r="I48" s="63">
        <f>IND_SavTechs_GD!I49</f>
        <v>1</v>
      </c>
      <c r="J48" s="63">
        <f>IND_SavTechs_GD!J49</f>
        <v>1</v>
      </c>
      <c r="L48">
        <v>3</v>
      </c>
      <c r="M48" t="s">
        <v>171</v>
      </c>
      <c r="Q48" t="str">
        <f t="shared" ca="1" si="1"/>
        <v>INDGDEFFEM-5</v>
      </c>
      <c r="R48" t="str">
        <f t="shared" ca="1" si="2"/>
        <v>Glass &amp; Concrete industry InEM</v>
      </c>
      <c r="S48" t="s">
        <v>32</v>
      </c>
      <c r="T48" t="s">
        <v>33</v>
      </c>
      <c r="W48" t="s">
        <v>34</v>
      </c>
    </row>
    <row r="49" spans="2:23">
      <c r="B49" t="str">
        <f t="shared" ca="1" si="6"/>
        <v>INDGDEFFEM-6</v>
      </c>
      <c r="C49" t="str">
        <f ca="1">IND_SavTechs_GD!$C$12</f>
        <v>IGDEM</v>
      </c>
      <c r="D49">
        <f>IND_SavTechs_GD!D50</f>
        <v>2016</v>
      </c>
      <c r="E49">
        <f ca="1">AVERAGEIFS(IND_SavTechs_GD!$E$8:$E$607,IND_SavTechs_GD!$C$8:$C$607,IND_GD!C49, IND_SavTechs_GD!$K$8:$K$607,IND_GD!L49)</f>
        <v>3.7708124999999999</v>
      </c>
      <c r="F49" s="79">
        <f ca="1">AVERAGEIFS(IND_SavTechs_GD!$F$8:$F$607,IND_SavTechs_GD!$C$8:$C$607,IND_GD!C49, IND_SavTechs_GD!$K$8:$K$607,IND_GD!L49)</f>
        <v>1043.5662895923144</v>
      </c>
      <c r="I49" s="63">
        <f>IND_SavTechs_GD!I50</f>
        <v>1</v>
      </c>
      <c r="J49" s="63">
        <f>IND_SavTechs_GD!J50</f>
        <v>1</v>
      </c>
      <c r="L49">
        <v>2</v>
      </c>
      <c r="M49" t="s">
        <v>172</v>
      </c>
      <c r="Q49" t="str">
        <f t="shared" ca="1" si="1"/>
        <v>INDGDEFFEM-6</v>
      </c>
      <c r="R49" t="str">
        <f t="shared" ca="1" si="2"/>
        <v>Glass &amp; Concrete industry InEM</v>
      </c>
      <c r="S49" t="s">
        <v>32</v>
      </c>
      <c r="T49" t="s">
        <v>33</v>
      </c>
      <c r="W49" t="s">
        <v>34</v>
      </c>
    </row>
    <row r="50" spans="2:23">
      <c r="B50" t="str">
        <f t="shared" ca="1" si="6"/>
        <v>INDGDEFFEM-7</v>
      </c>
      <c r="C50" t="str">
        <f ca="1">IND_SavTechs_GD!$C$12</f>
        <v>IGDEM</v>
      </c>
      <c r="D50">
        <f>IND_SavTechs_GD!D51</f>
        <v>2016</v>
      </c>
      <c r="E50">
        <f ca="1">AVERAGEIFS(IND_SavTechs_GD!$E$8:$E$607,IND_SavTechs_GD!$C$8:$C$607,IND_GD!C50, IND_SavTechs_GD!$K$8:$K$607,IND_GD!L50)</f>
        <v>3.8243624999999999</v>
      </c>
      <c r="F50" s="79">
        <f ca="1">AVERAGEIFS(IND_SavTechs_GD!$F$8:$F$607,IND_SavTechs_GD!$C$8:$C$607,IND_GD!C50, IND_SavTechs_GD!$K$8:$K$607,IND_GD!L50)</f>
        <v>1155.8862036687917</v>
      </c>
      <c r="I50" s="63">
        <f>IND_SavTechs_GD!I51</f>
        <v>1</v>
      </c>
      <c r="J50" s="63">
        <f>IND_SavTechs_GD!J51</f>
        <v>1</v>
      </c>
      <c r="L50">
        <v>1</v>
      </c>
      <c r="M50" t="s">
        <v>173</v>
      </c>
      <c r="Q50" t="str">
        <f t="shared" ca="1" si="1"/>
        <v>INDGDEFFEM-7</v>
      </c>
      <c r="R50" t="str">
        <f t="shared" ca="1" si="2"/>
        <v>Glass &amp; Concrete industry InEM</v>
      </c>
      <c r="S50" t="s">
        <v>32</v>
      </c>
      <c r="T50" t="s">
        <v>33</v>
      </c>
      <c r="W50" t="s">
        <v>34</v>
      </c>
    </row>
    <row r="51" spans="2:23">
      <c r="B51" t="str">
        <f t="shared" ca="1" si="6"/>
        <v>INDGDEFFEM-8</v>
      </c>
      <c r="C51" t="str">
        <f ca="1">IND_SavTechs_GD!$C$12</f>
        <v>IGDEM</v>
      </c>
      <c r="D51">
        <f>IND_SavTechs_GD!D52</f>
        <v>2016</v>
      </c>
      <c r="E51">
        <f ca="1">AVERAGEIFS(IND_SavTechs_GD!$E$8:$E$607,IND_SavTechs_GD!$C$8:$C$607,IND_GD!C51, IND_SavTechs_GD!$K$8:$K$607,IND_GD!L51)</f>
        <v>4.4460524999999995</v>
      </c>
      <c r="F51" s="79">
        <f ca="1">AVERAGEIFS(IND_SavTechs_GD!$F$8:$F$607,IND_SavTechs_GD!$C$8:$C$607,IND_GD!C51, IND_SavTechs_GD!$K$8:$K$607,IND_GD!L51)</f>
        <v>2107.9869405536101</v>
      </c>
      <c r="I51" s="63">
        <f>IND_SavTechs_GD!I52</f>
        <v>1</v>
      </c>
      <c r="J51" s="63">
        <f>IND_SavTechs_GD!J52</f>
        <v>1</v>
      </c>
      <c r="L51">
        <v>0</v>
      </c>
      <c r="M51" t="s">
        <v>174</v>
      </c>
      <c r="Q51" t="str">
        <f t="shared" ca="1" si="1"/>
        <v>INDGDEFFEM-8</v>
      </c>
      <c r="R51" t="str">
        <f t="shared" ca="1" si="2"/>
        <v>Glass &amp; Concrete industry InEM</v>
      </c>
      <c r="S51" t="s">
        <v>32</v>
      </c>
      <c r="T51" t="s">
        <v>33</v>
      </c>
      <c r="W51" t="s">
        <v>34</v>
      </c>
    </row>
    <row r="52" spans="2:23">
      <c r="B52" t="str">
        <f ca="1">"IND"&amp;MID(C52,2,2)&amp;"EFF"&amp;RIGHT(C52,2)&amp;"-"&amp;8-L52</f>
        <v>INDGDEFFTF-0</v>
      </c>
      <c r="C52" t="str">
        <f ca="1">IND_SavTechs_GD!$C$13</f>
        <v>IGDTF</v>
      </c>
      <c r="D52">
        <f>IND_SavTechs_GD!D53</f>
        <v>2016</v>
      </c>
      <c r="E52">
        <f ca="1">AVERAGEIFS(IND_SavTechs_GD!$E$8:$E$607,IND_SavTechs_GD!$C$8:$C$607,IND_GD!C52, IND_SavTechs_GD!$K$8:$K$607,IND_GD!L52)</f>
        <v>7.0617647058823527</v>
      </c>
      <c r="F52" s="79">
        <f ca="1">AVERAGEIFS(IND_SavTechs_GD!$F$8:$F$607,IND_SavTechs_GD!$C$8:$C$607,IND_GD!C52, IND_SavTechs_GD!$K$8:$K$607,IND_GD!L52)</f>
        <v>256.7077582791232</v>
      </c>
      <c r="I52" s="63">
        <f>IND_SavTechs_GD!I53</f>
        <v>1</v>
      </c>
      <c r="J52" s="63">
        <f>IND_SavTechs_GD!J53</f>
        <v>1</v>
      </c>
      <c r="L52">
        <v>8</v>
      </c>
      <c r="M52" t="s">
        <v>166</v>
      </c>
      <c r="Q52" t="str">
        <f t="shared" ca="1" si="1"/>
        <v>INDGDEFFTF-0</v>
      </c>
      <c r="R52" t="str">
        <f t="shared" ca="1" si="2"/>
        <v>Glass &amp; Concrete industry InTF</v>
      </c>
      <c r="S52" t="s">
        <v>32</v>
      </c>
      <c r="T52" t="s">
        <v>33</v>
      </c>
      <c r="W52" t="s">
        <v>34</v>
      </c>
    </row>
    <row r="53" spans="2:23">
      <c r="B53" t="str">
        <f t="shared" ref="B53:B60" ca="1" si="7">"IND"&amp;MID(C53,2,2)&amp;"EFF"&amp;RIGHT(C53,2)&amp;"-"&amp;8-L53</f>
        <v>INDGDEFFTF-1</v>
      </c>
      <c r="C53" t="str">
        <f ca="1">IND_SavTechs_GD!$C$13</f>
        <v>IGDTF</v>
      </c>
      <c r="D53">
        <f>IND_SavTechs_GD!D54</f>
        <v>2016</v>
      </c>
      <c r="E53">
        <f ca="1">AVERAGEIFS(IND_SavTechs_GD!$E$8:$E$607,IND_SavTechs_GD!$C$8:$C$607,IND_GD!C53, IND_SavTechs_GD!$K$8:$K$607,IND_GD!L53)</f>
        <v>14</v>
      </c>
      <c r="F53" s="79">
        <f ca="1">AVERAGEIFS(IND_SavTechs_GD!$F$8:$F$607,IND_SavTechs_GD!$C$8:$C$607,IND_GD!C53, IND_SavTechs_GD!$K$8:$K$607,IND_GD!L53)</f>
        <v>551.01412761933</v>
      </c>
      <c r="I53" s="63">
        <f>IND_SavTechs_GD!I54</f>
        <v>1</v>
      </c>
      <c r="J53" s="63">
        <f>IND_SavTechs_GD!J54</f>
        <v>1</v>
      </c>
      <c r="L53">
        <v>7</v>
      </c>
      <c r="M53" t="s">
        <v>167</v>
      </c>
      <c r="Q53" t="str">
        <f t="shared" ca="1" si="1"/>
        <v>INDGDEFFTF-1</v>
      </c>
      <c r="R53" t="str">
        <f t="shared" ca="1" si="2"/>
        <v>Glass &amp; Concrete industry InTF</v>
      </c>
      <c r="S53" t="s">
        <v>32</v>
      </c>
      <c r="T53" t="s">
        <v>33</v>
      </c>
      <c r="W53" t="s">
        <v>34</v>
      </c>
    </row>
    <row r="54" spans="2:23">
      <c r="B54" t="str">
        <f t="shared" ca="1" si="7"/>
        <v>INDGDEFFTF-2</v>
      </c>
      <c r="C54" t="str">
        <f ca="1">IND_SavTechs_GD!$C$13</f>
        <v>IGDTF</v>
      </c>
      <c r="D54">
        <f>IND_SavTechs_GD!D55</f>
        <v>2016</v>
      </c>
      <c r="E54">
        <f ca="1">AVERAGEIFS(IND_SavTechs_GD!$E$8:$E$607,IND_SavTechs_GD!$C$8:$C$607,IND_GD!C54, IND_SavTechs_GD!$K$8:$K$607,IND_GD!L54)</f>
        <v>15.333333333333332</v>
      </c>
      <c r="F54" s="79">
        <f ca="1">AVERAGEIFS(IND_SavTechs_GD!$F$8:$F$607,IND_SavTechs_GD!$C$8:$C$607,IND_GD!C54, IND_SavTechs_GD!$K$8:$K$607,IND_GD!L54)</f>
        <v>646.52324307334732</v>
      </c>
      <c r="I54" s="63">
        <f>IND_SavTechs_GD!I55</f>
        <v>1</v>
      </c>
      <c r="J54" s="63">
        <f>IND_SavTechs_GD!J55</f>
        <v>1</v>
      </c>
      <c r="L54">
        <v>6</v>
      </c>
      <c r="M54" t="s">
        <v>168</v>
      </c>
      <c r="Q54" t="str">
        <f t="shared" ca="1" si="1"/>
        <v>INDGDEFFTF-2</v>
      </c>
      <c r="R54" t="str">
        <f t="shared" ca="1" si="2"/>
        <v>Glass &amp; Concrete industry InTF</v>
      </c>
      <c r="S54" t="s">
        <v>32</v>
      </c>
      <c r="T54" t="s">
        <v>33</v>
      </c>
      <c r="W54" t="s">
        <v>34</v>
      </c>
    </row>
    <row r="55" spans="2:23">
      <c r="B55" t="str">
        <f t="shared" ca="1" si="7"/>
        <v>INDGDEFFTF-3</v>
      </c>
      <c r="C55" t="str">
        <f ca="1">IND_SavTechs_GD!$C$13</f>
        <v>IGDTF</v>
      </c>
      <c r="D55">
        <f>IND_SavTechs_GD!D56</f>
        <v>2016</v>
      </c>
      <c r="E55">
        <f ca="1">AVERAGEIFS(IND_SavTechs_GD!$E$8:$E$607,IND_SavTechs_GD!$C$8:$C$607,IND_GD!C55, IND_SavTechs_GD!$K$8:$K$607,IND_GD!L55)</f>
        <v>15.916666666666666</v>
      </c>
      <c r="F55" s="79">
        <f ca="1">AVERAGEIFS(IND_SavTechs_GD!$F$8:$F$607,IND_SavTechs_GD!$C$8:$C$607,IND_GD!C55, IND_SavTechs_GD!$K$8:$K$607,IND_GD!L55)</f>
        <v>749.3792135622889</v>
      </c>
      <c r="I55" s="63">
        <f>IND_SavTechs_GD!I56</f>
        <v>1</v>
      </c>
      <c r="J55" s="63">
        <f>IND_SavTechs_GD!J56</f>
        <v>1</v>
      </c>
      <c r="L55">
        <v>5</v>
      </c>
      <c r="M55" t="s">
        <v>169</v>
      </c>
      <c r="Q55" t="str">
        <f t="shared" ca="1" si="1"/>
        <v>INDGDEFFTF-3</v>
      </c>
      <c r="R55" t="str">
        <f t="shared" ca="1" si="2"/>
        <v>Glass &amp; Concrete industry InTF</v>
      </c>
      <c r="S55" t="s">
        <v>32</v>
      </c>
      <c r="T55" t="s">
        <v>33</v>
      </c>
      <c r="W55" t="s">
        <v>34</v>
      </c>
    </row>
    <row r="56" spans="2:23">
      <c r="B56" t="str">
        <f t="shared" ca="1" si="7"/>
        <v>INDGDEFFTF-4</v>
      </c>
      <c r="C56" t="str">
        <f ca="1">IND_SavTechs_GD!$C$13</f>
        <v>IGDTF</v>
      </c>
      <c r="D56">
        <f>IND_SavTechs_GD!D57</f>
        <v>2016</v>
      </c>
      <c r="E56">
        <f ca="1">AVERAGEIFS(IND_SavTechs_GD!$E$8:$E$607,IND_SavTechs_GD!$C$8:$C$607,IND_GD!C56, IND_SavTechs_GD!$K$8:$K$607,IND_GD!L56)</f>
        <v>16.5</v>
      </c>
      <c r="F56" s="79">
        <f ca="1">AVERAGEIFS(IND_SavTechs_GD!$F$8:$F$607,IND_SavTechs_GD!$C$8:$C$607,IND_GD!C56, IND_SavTechs_GD!$K$8:$K$607,IND_GD!L56)</f>
        <v>852.23518405123048</v>
      </c>
      <c r="I56" s="63">
        <f>IND_SavTechs_GD!I57</f>
        <v>1</v>
      </c>
      <c r="J56" s="63">
        <f>IND_SavTechs_GD!J57</f>
        <v>1</v>
      </c>
      <c r="L56">
        <v>4</v>
      </c>
      <c r="M56" t="s">
        <v>170</v>
      </c>
      <c r="Q56" t="str">
        <f t="shared" ca="1" si="1"/>
        <v>INDGDEFFTF-4</v>
      </c>
      <c r="R56" t="str">
        <f t="shared" ca="1" si="2"/>
        <v>Glass &amp; Concrete industry InTF</v>
      </c>
      <c r="S56" t="s">
        <v>32</v>
      </c>
      <c r="T56" t="s">
        <v>33</v>
      </c>
      <c r="W56" t="s">
        <v>34</v>
      </c>
    </row>
    <row r="57" spans="2:23">
      <c r="B57" t="str">
        <f t="shared" ca="1" si="7"/>
        <v>INDGDEFFTF-5</v>
      </c>
      <c r="C57" t="str">
        <f ca="1">IND_SavTechs_GD!$C$13</f>
        <v>IGDTF</v>
      </c>
      <c r="D57">
        <f>IND_SavTechs_GD!D58</f>
        <v>2016</v>
      </c>
      <c r="E57">
        <f ca="1">AVERAGEIFS(IND_SavTechs_GD!$E$8:$E$607,IND_SavTechs_GD!$C$8:$C$607,IND_GD!C57, IND_SavTechs_GD!$K$8:$K$607,IND_GD!L57)</f>
        <v>17.083333333333332</v>
      </c>
      <c r="F57" s="79">
        <f ca="1">AVERAGEIFS(IND_SavTechs_GD!$F$8:$F$607,IND_SavTechs_GD!$C$8:$C$607,IND_GD!C57, IND_SavTechs_GD!$K$8:$K$607,IND_GD!L57)</f>
        <v>955.09115454017217</v>
      </c>
      <c r="I57" s="63">
        <f>IND_SavTechs_GD!I58</f>
        <v>1</v>
      </c>
      <c r="J57" s="63">
        <f>IND_SavTechs_GD!J58</f>
        <v>1</v>
      </c>
      <c r="L57">
        <v>3</v>
      </c>
      <c r="M57" t="s">
        <v>171</v>
      </c>
      <c r="Q57" t="str">
        <f t="shared" ca="1" si="1"/>
        <v>INDGDEFFTF-5</v>
      </c>
      <c r="R57" t="str">
        <f t="shared" ca="1" si="2"/>
        <v>Glass &amp; Concrete industry InTF</v>
      </c>
      <c r="S57" t="s">
        <v>32</v>
      </c>
      <c r="T57" t="s">
        <v>33</v>
      </c>
      <c r="W57" t="s">
        <v>34</v>
      </c>
    </row>
    <row r="58" spans="2:23">
      <c r="B58" t="str">
        <f t="shared" ca="1" si="7"/>
        <v>INDGDEFFTF-6</v>
      </c>
      <c r="C58" t="str">
        <f ca="1">IND_SavTechs_GD!$C$13</f>
        <v>IGDTF</v>
      </c>
      <c r="D58">
        <f>IND_SavTechs_GD!D59</f>
        <v>2016</v>
      </c>
      <c r="E58">
        <f ca="1">AVERAGEIFS(IND_SavTechs_GD!$E$8:$E$607,IND_SavTechs_GD!$C$8:$C$607,IND_GD!C58, IND_SavTechs_GD!$K$8:$K$607,IND_GD!L58)</f>
        <v>17.624999999999996</v>
      </c>
      <c r="F58" s="79">
        <f ca="1">AVERAGEIFS(IND_SavTechs_GD!$F$8:$F$607,IND_SavTechs_GD!$C$8:$C$607,IND_GD!C58, IND_SavTechs_GD!$K$8:$K$607,IND_GD!L58)</f>
        <v>1050.6002699941891</v>
      </c>
      <c r="I58" s="63">
        <f>IND_SavTechs_GD!I59</f>
        <v>1</v>
      </c>
      <c r="J58" s="63">
        <f>IND_SavTechs_GD!J59</f>
        <v>1</v>
      </c>
      <c r="L58">
        <v>2</v>
      </c>
      <c r="M58" t="s">
        <v>172</v>
      </c>
      <c r="Q58" t="str">
        <f t="shared" ca="1" si="1"/>
        <v>INDGDEFFTF-6</v>
      </c>
      <c r="R58" t="str">
        <f t="shared" ca="1" si="2"/>
        <v>Glass &amp; Concrete industry InTF</v>
      </c>
      <c r="S58" t="s">
        <v>32</v>
      </c>
      <c r="T58" t="s">
        <v>33</v>
      </c>
      <c r="W58" t="s">
        <v>34</v>
      </c>
    </row>
    <row r="59" spans="2:23">
      <c r="B59" t="str">
        <f t="shared" ca="1" si="7"/>
        <v>INDGDEFFTF-7</v>
      </c>
      <c r="C59" t="str">
        <f ca="1">IND_SavTechs_GD!$C$13</f>
        <v>IGDTF</v>
      </c>
      <c r="D59">
        <f>IND_SavTechs_GD!D60</f>
        <v>2016</v>
      </c>
      <c r="E59">
        <f ca="1">AVERAGEIFS(IND_SavTechs_GD!$E$8:$E$607,IND_SavTechs_GD!$C$8:$C$607,IND_GD!C59, IND_SavTechs_GD!$K$8:$K$607,IND_GD!L59)</f>
        <v>18.166666666666664</v>
      </c>
      <c r="F59" s="79">
        <f ca="1">AVERAGEIFS(IND_SavTechs_GD!$F$8:$F$607,IND_SavTechs_GD!$C$8:$C$607,IND_GD!C59, IND_SavTechs_GD!$K$8:$K$607,IND_GD!L59)</f>
        <v>1146.1093854482065</v>
      </c>
      <c r="I59" s="63">
        <f>IND_SavTechs_GD!I60</f>
        <v>1</v>
      </c>
      <c r="J59" s="63">
        <f>IND_SavTechs_GD!J60</f>
        <v>1</v>
      </c>
      <c r="L59">
        <v>1</v>
      </c>
      <c r="M59" t="s">
        <v>173</v>
      </c>
      <c r="Q59" t="str">
        <f t="shared" ca="1" si="1"/>
        <v>INDGDEFFTF-7</v>
      </c>
      <c r="R59" t="str">
        <f t="shared" ca="1" si="2"/>
        <v>Glass &amp; Concrete industry InTF</v>
      </c>
      <c r="S59" t="s">
        <v>32</v>
      </c>
      <c r="T59" t="s">
        <v>33</v>
      </c>
      <c r="W59" t="s">
        <v>34</v>
      </c>
    </row>
    <row r="60" spans="2:23">
      <c r="B60" t="str">
        <f t="shared" ca="1" si="7"/>
        <v>INDGDEFFTF-8</v>
      </c>
      <c r="C60" t="str">
        <f ca="1">IND_SavTechs_GD!$C$13</f>
        <v>IGDTF</v>
      </c>
      <c r="D60">
        <f>IND_SavTechs_GD!D61</f>
        <v>2016</v>
      </c>
      <c r="E60">
        <f ca="1">AVERAGEIFS(IND_SavTechs_GD!$E$8:$E$607,IND_SavTechs_GD!$C$8:$C$607,IND_GD!C60, IND_SavTechs_GD!$K$8:$K$607,IND_GD!L60)</f>
        <v>19.25</v>
      </c>
      <c r="F60" s="79">
        <f ca="1">AVERAGEIFS(IND_SavTechs_GD!$F$8:$F$607,IND_SavTechs_GD!$C$8:$C$607,IND_GD!C60, IND_SavTechs_GD!$K$8:$K$607,IND_GD!L60)</f>
        <v>1337.1276163562409</v>
      </c>
      <c r="I60" s="63">
        <f>IND_SavTechs_GD!I61</f>
        <v>1</v>
      </c>
      <c r="J60" s="63">
        <f>IND_SavTechs_GD!J61</f>
        <v>1</v>
      </c>
      <c r="L60">
        <v>0</v>
      </c>
      <c r="M60" t="s">
        <v>174</v>
      </c>
      <c r="Q60" t="str">
        <f t="shared" ca="1" si="1"/>
        <v>INDGDEFFTF-8</v>
      </c>
      <c r="R60" t="str">
        <f t="shared" ca="1" si="2"/>
        <v>Glass &amp; Concrete industry InTF</v>
      </c>
      <c r="S60" t="s">
        <v>32</v>
      </c>
      <c r="T60" t="s">
        <v>33</v>
      </c>
      <c r="W60" t="s">
        <v>34</v>
      </c>
    </row>
    <row r="61" spans="2:23">
      <c r="F61" s="79"/>
    </row>
    <row r="62" spans="2:23">
      <c r="F62" s="79"/>
    </row>
    <row r="63" spans="2:23">
      <c r="F63" s="79"/>
    </row>
    <row r="64" spans="2:23">
      <c r="F64" s="79"/>
    </row>
    <row r="65" spans="6:6">
      <c r="F65" s="79"/>
    </row>
    <row r="66" spans="6:6">
      <c r="F66" s="79"/>
    </row>
    <row r="67" spans="6:6">
      <c r="F67" s="79"/>
    </row>
    <row r="68" spans="6:6">
      <c r="F68" s="79"/>
    </row>
    <row r="69" spans="6:6">
      <c r="F69" s="79"/>
    </row>
  </sheetData>
  <pageMargins left="0.7" right="0.7" top="0.75" bottom="0.75" header="0.3" footer="0.3"/>
  <legacy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9">
    <tabColor rgb="FF92D050"/>
  </sheetPr>
  <dimension ref="A1:AM909"/>
  <sheetViews>
    <sheetView zoomScale="80" zoomScaleNormal="80" workbookViewId="0">
      <selection activeCell="L5" sqref="L5"/>
    </sheetView>
  </sheetViews>
  <sheetFormatPr defaultRowHeight="12.75"/>
  <cols>
    <col min="1" max="1" width="2.85546875" style="14" customWidth="1"/>
    <col min="2" max="2" width="18.7109375" style="14" customWidth="1"/>
    <col min="3" max="3" width="11.42578125" style="14" bestFit="1" customWidth="1"/>
    <col min="4" max="4" width="7.140625" style="14" bestFit="1" customWidth="1"/>
    <col min="5" max="5" width="5" style="14" bestFit="1" customWidth="1"/>
    <col min="6" max="6" width="9.28515625" style="14" bestFit="1" customWidth="1"/>
    <col min="7" max="7" width="7" style="14" bestFit="1" customWidth="1"/>
    <col min="8" max="8" width="7.85546875" style="14" bestFit="1" customWidth="1"/>
    <col min="9" max="9" width="9.7109375" style="14" bestFit="1" customWidth="1"/>
    <col min="10" max="10" width="8.28515625" style="14" bestFit="1" customWidth="1"/>
    <col min="11" max="11" width="12" style="14" customWidth="1"/>
    <col min="12" max="12" width="16.28515625" style="14" customWidth="1"/>
    <col min="13" max="13" width="15.7109375" style="1" bestFit="1" customWidth="1"/>
    <col min="14" max="14" width="72.42578125" style="1" bestFit="1" customWidth="1"/>
    <col min="15" max="15" width="13.140625" style="1" customWidth="1"/>
    <col min="16" max="16" width="11.28515625" style="1" customWidth="1"/>
    <col min="17" max="17" width="16.28515625" style="1" customWidth="1"/>
    <col min="18" max="18" width="17.42578125" style="1" customWidth="1"/>
    <col min="19" max="19" width="13.140625" style="1" customWidth="1"/>
    <col min="20" max="21" width="13.85546875" style="1" customWidth="1"/>
    <col min="22" max="22" width="11.42578125" style="1" customWidth="1"/>
    <col min="23" max="23" width="24.28515625" style="1" bestFit="1" customWidth="1"/>
    <col min="24" max="16384" width="9.140625" style="1"/>
  </cols>
  <sheetData>
    <row r="1" spans="1:39">
      <c r="A1" s="1"/>
      <c r="B1" s="1"/>
      <c r="C1" s="1"/>
      <c r="D1" s="1"/>
      <c r="E1" s="1"/>
      <c r="F1" s="1"/>
      <c r="G1" s="1"/>
      <c r="H1" s="1"/>
      <c r="I1" s="1"/>
      <c r="J1" s="1"/>
      <c r="K1" s="1"/>
      <c r="L1" s="1"/>
    </row>
    <row r="2" spans="1:39" ht="23.25">
      <c r="A2" s="1"/>
      <c r="B2" s="2" t="str">
        <f ca="1">W8&amp;" Industry Saving Potential Technologies from COWI Study"</f>
        <v>Glass &amp; Concrete industry Industry Saving Potential Technologies from COWI Study</v>
      </c>
      <c r="C2" s="1"/>
      <c r="D2" s="1"/>
      <c r="E2" s="1"/>
      <c r="F2" s="1"/>
      <c r="G2" s="1"/>
      <c r="H2" s="1"/>
      <c r="I2" s="1"/>
      <c r="J2" s="1"/>
      <c r="K2" s="1"/>
      <c r="L2" s="1"/>
      <c r="M2" s="3"/>
    </row>
    <row r="3" spans="1:39">
      <c r="A3" s="1"/>
      <c r="B3" s="1"/>
      <c r="C3" s="1"/>
      <c r="D3" s="1"/>
      <c r="E3" s="1"/>
      <c r="F3" s="1"/>
      <c r="G3" s="1"/>
      <c r="H3" s="1"/>
      <c r="I3" s="1"/>
      <c r="J3" s="1"/>
      <c r="K3" s="1"/>
      <c r="L3" s="1"/>
    </row>
    <row r="4" spans="1:39">
      <c r="A4" s="1"/>
      <c r="B4" s="1"/>
      <c r="C4" s="1"/>
      <c r="D4" s="1"/>
      <c r="E4" s="1"/>
      <c r="F4" s="1"/>
      <c r="G4" s="1"/>
      <c r="H4" s="1"/>
      <c r="I4" s="1"/>
      <c r="J4" s="1"/>
      <c r="K4" s="1"/>
      <c r="L4" s="1"/>
    </row>
    <row r="5" spans="1:39">
      <c r="A5" s="1"/>
      <c r="B5" s="1"/>
      <c r="C5" s="4"/>
      <c r="D5" s="1"/>
      <c r="E5" s="1"/>
      <c r="F5" s="1"/>
      <c r="G5" s="1"/>
      <c r="H5" s="1"/>
      <c r="I5" s="1"/>
      <c r="J5" s="1"/>
      <c r="K5" s="1"/>
      <c r="L5" s="5"/>
      <c r="M5" s="5"/>
      <c r="N5" s="6"/>
      <c r="O5" s="6"/>
      <c r="P5" s="6"/>
      <c r="Q5" s="6"/>
      <c r="R5" s="6"/>
      <c r="S5" s="6"/>
      <c r="X5" s="7" t="s">
        <v>2</v>
      </c>
      <c r="Y5" s="7"/>
      <c r="Z5" s="7"/>
      <c r="AA5" s="7"/>
      <c r="AB5" s="7"/>
      <c r="AC5" s="7"/>
      <c r="AD5" s="7"/>
      <c r="AE5" s="7"/>
      <c r="AF5" s="7"/>
      <c r="AG5" s="7"/>
    </row>
    <row r="6" spans="1:39">
      <c r="A6" s="1"/>
      <c r="B6" s="8" t="s">
        <v>3</v>
      </c>
      <c r="C6" s="8" t="s">
        <v>4</v>
      </c>
      <c r="D6" s="9" t="s">
        <v>5</v>
      </c>
      <c r="E6" s="9" t="s">
        <v>6</v>
      </c>
      <c r="F6" s="9" t="s">
        <v>7</v>
      </c>
      <c r="G6" s="9" t="s">
        <v>8</v>
      </c>
      <c r="H6" s="9" t="s">
        <v>9</v>
      </c>
      <c r="I6" s="9" t="s">
        <v>10</v>
      </c>
      <c r="J6" s="9" t="s">
        <v>11</v>
      </c>
      <c r="K6" s="1"/>
      <c r="L6" s="10" t="s">
        <v>12</v>
      </c>
      <c r="M6" s="10" t="s">
        <v>3</v>
      </c>
      <c r="N6" s="10" t="s">
        <v>13</v>
      </c>
      <c r="O6" s="10" t="s">
        <v>14</v>
      </c>
      <c r="P6" s="10" t="s">
        <v>15</v>
      </c>
      <c r="Q6" s="10" t="s">
        <v>16</v>
      </c>
      <c r="R6" s="10" t="s">
        <v>17</v>
      </c>
      <c r="S6" s="10" t="s">
        <v>18</v>
      </c>
      <c r="V6" s="125"/>
      <c r="X6" s="7" t="s">
        <v>19</v>
      </c>
      <c r="Y6" s="7"/>
      <c r="Z6" s="7"/>
      <c r="AA6" s="7"/>
      <c r="AB6" s="7"/>
      <c r="AC6" s="7"/>
      <c r="AD6" s="7"/>
      <c r="AE6" s="7"/>
      <c r="AF6" s="7"/>
      <c r="AG6" s="7"/>
    </row>
    <row r="7" spans="1:39" ht="26.25" thickBot="1">
      <c r="A7" s="1"/>
      <c r="B7" s="11" t="s">
        <v>20</v>
      </c>
      <c r="C7" s="11"/>
      <c r="D7" s="11"/>
      <c r="E7" s="11"/>
      <c r="F7" s="11" t="s">
        <v>21</v>
      </c>
      <c r="G7" s="11" t="s">
        <v>22</v>
      </c>
      <c r="H7" s="11" t="s">
        <v>21</v>
      </c>
      <c r="I7" s="11"/>
      <c r="J7" s="11"/>
      <c r="K7" s="1"/>
      <c r="L7" s="12" t="s">
        <v>23</v>
      </c>
      <c r="M7" s="13" t="s">
        <v>24</v>
      </c>
      <c r="N7" s="13" t="s">
        <v>25</v>
      </c>
      <c r="O7" s="13" t="s">
        <v>26</v>
      </c>
      <c r="P7" s="13" t="s">
        <v>27</v>
      </c>
      <c r="Q7" s="13" t="s">
        <v>28</v>
      </c>
      <c r="R7" s="13" t="s">
        <v>29</v>
      </c>
      <c r="S7" s="13" t="s">
        <v>30</v>
      </c>
    </row>
    <row r="8" spans="1:39">
      <c r="A8" s="1"/>
      <c r="B8" s="14" t="str">
        <f t="shared" ref="B8:B71" ca="1" si="0">M8</f>
        <v>INDGDEFFMT-01</v>
      </c>
      <c r="C8" s="15" t="str">
        <f ca="1">"I"&amp;MID(B8,4,1)&amp;"D"&amp;MID(B8,9,2)</f>
        <v>IGDMT</v>
      </c>
      <c r="D8" s="16">
        <f>'EE investment costs'!$F$15</f>
        <v>2016</v>
      </c>
      <c r="E8" s="14">
        <f>VLOOKUP(X8,'EE investment costs'!$D$56:$R$656,15,0)</f>
        <v>2.625</v>
      </c>
      <c r="F8" s="17">
        <f ca="1">INDEX('EE investment costs'!$D$56:$R$656,MATCH(X8,'EE investment costs'!$D$56:$D$656,0),MATCH($V$8,'EE investment costs'!$D$56:$R$56,0))</f>
        <v>0</v>
      </c>
      <c r="I8" s="18">
        <v>1</v>
      </c>
      <c r="J8" s="18">
        <v>1</v>
      </c>
      <c r="K8" s="14">
        <f ca="1">IF(F8&lt;500,1,0)+IF(F8&lt;600,1,0)+IF(F8&lt;700,1,0)+IF(F8&lt;800,1,0)+IF(F8&lt;900,1,0)+IF(F8&lt;1000,1,0)+IF(F8&lt;1100,1,0)+IF(F8&lt;1200,1,0)</f>
        <v>8</v>
      </c>
      <c r="L8" s="19" t="s">
        <v>31</v>
      </c>
      <c r="M8" s="20" t="str">
        <f t="shared" ref="M8:M71" ca="1" si="1">CONCATENATE("IND",$V$8,"EFF",$X8)</f>
        <v>INDGDEFFMT-01</v>
      </c>
      <c r="N8" s="21" t="str">
        <f ca="1">$W$8&amp;" Saving Tech"&amp;"-"&amp;$Y8&amp;" "&amp;AC8&amp;"y"</f>
        <v>Glass &amp; Concrete industry Saving Tech-Heat Medium Temp. up to 150C 0.1y</v>
      </c>
      <c r="O8" s="21" t="s">
        <v>32</v>
      </c>
      <c r="P8" s="21" t="s">
        <v>33</v>
      </c>
      <c r="Q8" s="21"/>
      <c r="R8" s="21"/>
      <c r="S8" s="20" t="s">
        <v>34</v>
      </c>
      <c r="V8" s="124" t="str">
        <f ca="1">RIGHT(REPLACE(CELL("filename",A1),1,FIND("]",CELL("filename",A1)),""),2)</f>
        <v>GD</v>
      </c>
      <c r="W8" s="26" t="str">
        <f ca="1">VLOOKUP(V8,Sectors!$B$2:$C$13,2,0)</f>
        <v>Glass &amp; Concrete industry</v>
      </c>
      <c r="X8" s="3" t="str">
        <f>'EE investment costs'!D57</f>
        <v>MT-01</v>
      </c>
      <c r="Y8" s="3" t="str">
        <f>'EE investment costs'!E57</f>
        <v>Heat Medium Temp. up to 150C</v>
      </c>
      <c r="AC8" s="123">
        <f>'EE investment costs'!C57</f>
        <v>0.1</v>
      </c>
      <c r="AD8" s="22" t="str">
        <f t="shared" ref="AD8" ca="1" si="2">RIGHT(B8,1)</f>
        <v>1</v>
      </c>
      <c r="AE8" s="22" t="str">
        <f ca="1">RIGHT(B14,1)</f>
        <v>2</v>
      </c>
      <c r="AF8" s="22" t="str">
        <f ca="1">RIGHT(B20,1)</f>
        <v>3</v>
      </c>
      <c r="AG8" s="22" t="str">
        <f ca="1">RIGHT(B26,1)</f>
        <v>4</v>
      </c>
      <c r="AH8" s="22" t="str">
        <f ca="1">RIGHT(B32,1)</f>
        <v>5</v>
      </c>
      <c r="AI8" s="22" t="str">
        <f ca="1">RIGHT(B38,1)</f>
        <v>6</v>
      </c>
      <c r="AJ8" s="22" t="str">
        <f ca="1">RIGHT(B44,1)</f>
        <v>7</v>
      </c>
      <c r="AK8" s="22" t="str">
        <f ca="1">RIGHT(B50,1)</f>
        <v>8</v>
      </c>
      <c r="AL8" s="22" t="str">
        <f ca="1">RIGHT(B56,1)</f>
        <v>9</v>
      </c>
      <c r="AM8" s="22" t="str">
        <f ca="1">RIGHT(B62,2)</f>
        <v>10</v>
      </c>
    </row>
    <row r="9" spans="1:39">
      <c r="B9" s="14" t="str">
        <f t="shared" ca="1" si="0"/>
        <v>INDGDEFFHT-01</v>
      </c>
      <c r="C9" s="15" t="str">
        <f t="shared" ref="C9:C72" ca="1" si="3">"I"&amp;MID(B9,4,1)&amp;"D"&amp;MID(B9,9,2)</f>
        <v>IGDHT</v>
      </c>
      <c r="D9" s="16">
        <f>'EE investment costs'!$F$15</f>
        <v>2016</v>
      </c>
      <c r="E9" s="14">
        <f>VLOOKUP(X9,'EE investment costs'!$D$56:$R$656,15,0)</f>
        <v>2.1</v>
      </c>
      <c r="F9" s="17">
        <f ca="1">INDEX('EE investment costs'!$D$56:$R$656,MATCH(X9,'EE investment costs'!$D$56:$D$656,0),MATCH($V$8,'EE investment costs'!$D$56:$R$56,0))</f>
        <v>0</v>
      </c>
      <c r="I9" s="18">
        <v>1</v>
      </c>
      <c r="J9" s="18">
        <v>1</v>
      </c>
      <c r="K9" s="14">
        <f ca="1">IF(F9&lt;500,1,0)+IF(F9&lt;600,1,0)+IF(F9&lt;700,1,0)+IF(F9&lt;800,1,0)+IF(F9&lt;900,1,0)+IF(F9&lt;1000,1,0)+IF(F9&lt;1100,1,0)+IF(F9&lt;1200,1,0)</f>
        <v>8</v>
      </c>
      <c r="L9" s="23"/>
      <c r="M9" s="19" t="str">
        <f t="shared" ca="1" si="1"/>
        <v>INDGDEFFHT-01</v>
      </c>
      <c r="N9" s="23" t="str">
        <f t="shared" ref="N9:N72" ca="1" si="4">$W$8&amp;" Saving Tech"&amp;"-"&amp;$Y9&amp;" "&amp;AC9&amp;"y"</f>
        <v>Glass &amp; Concrete industry Saving Tech-Heat High Temp. over 150C 0.1y</v>
      </c>
      <c r="O9" s="23" t="s">
        <v>32</v>
      </c>
      <c r="P9" s="23" t="s">
        <v>33</v>
      </c>
      <c r="Q9" s="23"/>
      <c r="R9" s="23"/>
      <c r="S9" s="19" t="s">
        <v>34</v>
      </c>
      <c r="V9" s="16" t="str">
        <f ca="1">V8</f>
        <v>GD</v>
      </c>
      <c r="W9" s="14" t="str">
        <f ca="1">W8</f>
        <v>Glass &amp; Concrete industry</v>
      </c>
      <c r="X9" s="3" t="str">
        <f>'EE investment costs'!D58</f>
        <v>HT-01</v>
      </c>
      <c r="Y9" s="3" t="str">
        <f>'EE investment costs'!E58</f>
        <v>Heat High Temp. over 150C</v>
      </c>
      <c r="AC9" s="123">
        <f>'EE investment costs'!C58</f>
        <v>0.1</v>
      </c>
      <c r="AD9" s="22"/>
    </row>
    <row r="10" spans="1:39">
      <c r="B10" s="14" t="str">
        <f t="shared" ca="1" si="0"/>
        <v>INDGDEFFRH-01</v>
      </c>
      <c r="C10" s="15" t="str">
        <f t="shared" ca="1" si="3"/>
        <v>IGDRH</v>
      </c>
      <c r="D10" s="16">
        <f>'EE investment costs'!$F$15</f>
        <v>2016</v>
      </c>
      <c r="E10" s="14">
        <f>VLOOKUP(X10,'EE investment costs'!$D$56:$R$656,15,0)</f>
        <v>8.4</v>
      </c>
      <c r="F10" s="17">
        <f ca="1">INDEX('EE investment costs'!$D$56:$R$656,MATCH(X10,'EE investment costs'!$D$56:$D$656,0),MATCH($V$8,'EE investment costs'!$D$56:$R$56,0))</f>
        <v>0</v>
      </c>
      <c r="I10" s="18">
        <v>1</v>
      </c>
      <c r="J10" s="18">
        <v>1</v>
      </c>
      <c r="K10" s="14">
        <f t="shared" ref="K10:K73" ca="1" si="5">IF(F10&lt;500,1,0)+IF(F10&lt;600,1,0)+IF(F10&lt;700,1,0)+IF(F10&lt;800,1,0)+IF(F10&lt;900,1,0)+IF(F10&lt;1000,1,0)+IF(F10&lt;1100,1,0)+IF(F10&lt;1200,1,0)</f>
        <v>8</v>
      </c>
      <c r="L10" s="23"/>
      <c r="M10" s="19" t="str">
        <f t="shared" ca="1" si="1"/>
        <v>INDGDEFFRH-01</v>
      </c>
      <c r="N10" s="23" t="str">
        <f t="shared" ca="1" si="4"/>
        <v>Glass &amp; Concrete industry Saving Tech-Heat Room Heat 0.1y</v>
      </c>
      <c r="O10" s="23" t="s">
        <v>32</v>
      </c>
      <c r="P10" s="23" t="s">
        <v>33</v>
      </c>
      <c r="Q10" s="23"/>
      <c r="R10" s="23"/>
      <c r="S10" s="19" t="s">
        <v>34</v>
      </c>
      <c r="V10" s="16" t="str">
        <f t="shared" ref="V10:W73" ca="1" si="6">V9</f>
        <v>GD</v>
      </c>
      <c r="W10" s="14" t="str">
        <f t="shared" ca="1" si="6"/>
        <v>Glass &amp; Concrete industry</v>
      </c>
      <c r="X10" s="3" t="str">
        <f>'EE investment costs'!D59</f>
        <v>RH-01</v>
      </c>
      <c r="Y10" s="3" t="str">
        <f>'EE investment costs'!E59</f>
        <v>Heat Room Heat</v>
      </c>
      <c r="AC10" s="123">
        <f>'EE investment costs'!C59</f>
        <v>0.1</v>
      </c>
      <c r="AD10" s="22"/>
    </row>
    <row r="11" spans="1:39">
      <c r="B11" s="14" t="str">
        <f t="shared" ca="1" si="0"/>
        <v>INDGDEFFLA-01</v>
      </c>
      <c r="C11" s="15" t="str">
        <f t="shared" ca="1" si="3"/>
        <v>IGDLA</v>
      </c>
      <c r="D11" s="16">
        <f>'EE investment costs'!$F$15</f>
        <v>2016</v>
      </c>
      <c r="E11" s="14">
        <f>VLOOKUP(X11,'EE investment costs'!$D$56:$R$656,15,0)</f>
        <v>2.754</v>
      </c>
      <c r="F11" s="17">
        <f ca="1">INDEX('EE investment costs'!$D$56:$R$656,MATCH(X11,'EE investment costs'!$D$56:$D$656,0),MATCH($V$8,'EE investment costs'!$D$56:$R$56,0))</f>
        <v>0</v>
      </c>
      <c r="I11" s="18">
        <v>1</v>
      </c>
      <c r="J11" s="18">
        <v>1</v>
      </c>
      <c r="K11" s="14">
        <f t="shared" ca="1" si="5"/>
        <v>8</v>
      </c>
      <c r="L11" s="23"/>
      <c r="M11" s="19" t="str">
        <f t="shared" ca="1" si="1"/>
        <v>INDGDEFFLA-01</v>
      </c>
      <c r="N11" s="23" t="str">
        <f t="shared" ca="1" si="4"/>
        <v>Glass &amp; Concrete industry Saving Tech-Light 0.1y</v>
      </c>
      <c r="O11" s="23" t="s">
        <v>32</v>
      </c>
      <c r="P11" s="23" t="s">
        <v>33</v>
      </c>
      <c r="Q11" s="23"/>
      <c r="R11" s="23"/>
      <c r="S11" s="19" t="s">
        <v>34</v>
      </c>
      <c r="V11" s="16" t="str">
        <f t="shared" ca="1" si="6"/>
        <v>GD</v>
      </c>
      <c r="W11" s="14" t="str">
        <f t="shared" ca="1" si="6"/>
        <v>Glass &amp; Concrete industry</v>
      </c>
      <c r="X11" s="3" t="str">
        <f>'EE investment costs'!D60</f>
        <v>LA-01</v>
      </c>
      <c r="Y11" s="3" t="str">
        <f>'EE investment costs'!E60</f>
        <v>Light</v>
      </c>
      <c r="AC11" s="123">
        <f>'EE investment costs'!C60</f>
        <v>0.1</v>
      </c>
      <c r="AD11" s="22"/>
    </row>
    <row r="12" spans="1:39">
      <c r="B12" s="14" t="str">
        <f t="shared" ca="1" si="0"/>
        <v>INDGDEFFEM-01</v>
      </c>
      <c r="C12" s="15" t="str">
        <f t="shared" ca="1" si="3"/>
        <v>IGDEM</v>
      </c>
      <c r="D12" s="16">
        <f>'EE investment costs'!$F$15</f>
        <v>2016</v>
      </c>
      <c r="E12" s="14">
        <f>VLOOKUP(X12,'EE investment costs'!$D$56:$R$656,15,0)</f>
        <v>2.8916999999999997</v>
      </c>
      <c r="F12" s="17">
        <f ca="1">INDEX('EE investment costs'!$D$56:$R$656,MATCH(X12,'EE investment costs'!$D$56:$D$656,0),MATCH($V$8,'EE investment costs'!$D$56:$R$56,0))</f>
        <v>0</v>
      </c>
      <c r="I12" s="18">
        <v>1</v>
      </c>
      <c r="J12" s="18">
        <v>1</v>
      </c>
      <c r="K12" s="14">
        <f t="shared" ca="1" si="5"/>
        <v>8</v>
      </c>
      <c r="L12" s="23"/>
      <c r="M12" s="19" t="str">
        <f t="shared" ca="1" si="1"/>
        <v>INDGDEFFEM-01</v>
      </c>
      <c r="N12" s="23" t="str">
        <f t="shared" ca="1" si="4"/>
        <v>Glass &amp; Concrete industry Saving Tech-Electric Motors 0.1y</v>
      </c>
      <c r="O12" s="23" t="s">
        <v>32</v>
      </c>
      <c r="P12" s="23" t="s">
        <v>33</v>
      </c>
      <c r="Q12" s="23"/>
      <c r="R12" s="23"/>
      <c r="S12" s="19" t="s">
        <v>34</v>
      </c>
      <c r="V12" s="16" t="str">
        <f t="shared" ca="1" si="6"/>
        <v>GD</v>
      </c>
      <c r="W12" s="14" t="str">
        <f t="shared" ca="1" si="6"/>
        <v>Glass &amp; Concrete industry</v>
      </c>
      <c r="X12" s="3" t="str">
        <f>'EE investment costs'!D61</f>
        <v>EM-01</v>
      </c>
      <c r="Y12" s="3" t="str">
        <f>'EE investment costs'!E61</f>
        <v>Electric Motors</v>
      </c>
      <c r="AC12" s="123">
        <f>'EE investment costs'!C61</f>
        <v>0.1</v>
      </c>
      <c r="AD12" s="22"/>
    </row>
    <row r="13" spans="1:39">
      <c r="B13" s="14" t="str">
        <f t="shared" ca="1" si="0"/>
        <v>INDGDEFFTF-01</v>
      </c>
      <c r="C13" s="15" t="str">
        <f t="shared" ca="1" si="3"/>
        <v>IGDTF</v>
      </c>
      <c r="D13" s="16">
        <f>'EE investment costs'!$F$15</f>
        <v>2016</v>
      </c>
      <c r="E13" s="14">
        <f>VLOOKUP(X13,'EE investment costs'!$D$56:$R$656,15,0)</f>
        <v>3.0099999999999985</v>
      </c>
      <c r="F13" s="17">
        <f ca="1">INDEX('EE investment costs'!$D$56:$R$656,MATCH(X13,'EE investment costs'!$D$56:$D$656,0),MATCH($V$8,'EE investment costs'!$D$56:$R$56,0))</f>
        <v>0</v>
      </c>
      <c r="I13" s="18">
        <v>1</v>
      </c>
      <c r="J13" s="18">
        <v>1</v>
      </c>
      <c r="K13" s="14">
        <f t="shared" ca="1" si="5"/>
        <v>8</v>
      </c>
      <c r="L13" s="23"/>
      <c r="M13" s="19" t="str">
        <f t="shared" ca="1" si="1"/>
        <v>INDGDEFFTF-01</v>
      </c>
      <c r="N13" s="23" t="str">
        <f t="shared" ca="1" si="4"/>
        <v>Glass &amp; Concrete industry Saving Tech-Haulage Tractors, Trucks, Fishing boats 0.1y</v>
      </c>
      <c r="O13" s="23" t="s">
        <v>32</v>
      </c>
      <c r="P13" s="23" t="s">
        <v>33</v>
      </c>
      <c r="Q13" s="23"/>
      <c r="R13" s="23"/>
      <c r="S13" s="19" t="s">
        <v>34</v>
      </c>
      <c r="V13" s="16" t="str">
        <f t="shared" ca="1" si="6"/>
        <v>GD</v>
      </c>
      <c r="W13" s="14" t="str">
        <f t="shared" ca="1" si="6"/>
        <v>Glass &amp; Concrete industry</v>
      </c>
      <c r="X13" s="3" t="str">
        <f>'EE investment costs'!D62</f>
        <v>TF-01</v>
      </c>
      <c r="Y13" s="3" t="str">
        <f>'EE investment costs'!E62</f>
        <v>Haulage Tractors, Trucks, Fishing boats</v>
      </c>
      <c r="AC13" s="123">
        <f>'EE investment costs'!C62</f>
        <v>0.1</v>
      </c>
      <c r="AD13" s="22"/>
    </row>
    <row r="14" spans="1:39">
      <c r="B14" s="14" t="str">
        <f t="shared" ca="1" si="0"/>
        <v>INDGDEFFMT-02</v>
      </c>
      <c r="C14" s="15" t="str">
        <f t="shared" ca="1" si="3"/>
        <v>IGDMT</v>
      </c>
      <c r="D14" s="16">
        <f>'EE investment costs'!$F$15</f>
        <v>2016</v>
      </c>
      <c r="E14" s="14">
        <f>VLOOKUP(X14,'EE investment costs'!$D$56:$R$656,15,0)</f>
        <v>2.75</v>
      </c>
      <c r="F14" s="17">
        <f ca="1">INDEX('EE investment costs'!$D$56:$R$656,MATCH(X14,'EE investment costs'!$D$56:$D$656,0),MATCH($V$8,'EE investment costs'!$D$56:$R$56,0))</f>
        <v>0</v>
      </c>
      <c r="I14" s="18">
        <v>1</v>
      </c>
      <c r="J14" s="18">
        <v>1</v>
      </c>
      <c r="K14" s="14">
        <f t="shared" ca="1" si="5"/>
        <v>8</v>
      </c>
      <c r="L14" s="23"/>
      <c r="M14" s="19" t="str">
        <f t="shared" ca="1" si="1"/>
        <v>INDGDEFFMT-02</v>
      </c>
      <c r="N14" s="23" t="str">
        <f t="shared" ca="1" si="4"/>
        <v>Glass &amp; Concrete industry Saving Tech-Heat Medium Temp. up to 150C 0.2y</v>
      </c>
      <c r="O14" s="23" t="s">
        <v>32</v>
      </c>
      <c r="P14" s="23" t="s">
        <v>33</v>
      </c>
      <c r="Q14" s="23"/>
      <c r="R14" s="23"/>
      <c r="S14" s="19" t="s">
        <v>34</v>
      </c>
      <c r="V14" s="16" t="str">
        <f t="shared" ca="1" si="6"/>
        <v>GD</v>
      </c>
      <c r="W14" s="14" t="str">
        <f t="shared" ca="1" si="6"/>
        <v>Glass &amp; Concrete industry</v>
      </c>
      <c r="X14" s="3" t="str">
        <f>'EE investment costs'!D63</f>
        <v>MT-02</v>
      </c>
      <c r="Y14" s="3" t="str">
        <f>'EE investment costs'!E63</f>
        <v>Heat Medium Temp. up to 150C</v>
      </c>
      <c r="AC14" s="123">
        <f>'EE investment costs'!C63</f>
        <v>0.2</v>
      </c>
    </row>
    <row r="15" spans="1:39">
      <c r="B15" s="14" t="str">
        <f t="shared" ca="1" si="0"/>
        <v>INDGDEFFHT-02</v>
      </c>
      <c r="C15" s="15" t="str">
        <f t="shared" ca="1" si="3"/>
        <v>IGDHT</v>
      </c>
      <c r="D15" s="16">
        <f>'EE investment costs'!$F$15</f>
        <v>2016</v>
      </c>
      <c r="E15" s="14">
        <f>VLOOKUP(X15,'EE investment costs'!$D$56:$R$656,15,0)</f>
        <v>2.2000000000000002</v>
      </c>
      <c r="F15" s="17">
        <f ca="1">INDEX('EE investment costs'!$D$56:$R$656,MATCH(X15,'EE investment costs'!$D$56:$D$656,0),MATCH($V$8,'EE investment costs'!$D$56:$R$56,0))</f>
        <v>0</v>
      </c>
      <c r="I15" s="18">
        <v>1</v>
      </c>
      <c r="J15" s="18">
        <v>1</v>
      </c>
      <c r="K15" s="14">
        <f t="shared" ca="1" si="5"/>
        <v>8</v>
      </c>
      <c r="L15" s="23"/>
      <c r="M15" s="19" t="str">
        <f t="shared" ca="1" si="1"/>
        <v>INDGDEFFHT-02</v>
      </c>
      <c r="N15" s="23" t="str">
        <f t="shared" ca="1" si="4"/>
        <v>Glass &amp; Concrete industry Saving Tech-Heat High Temp. over 150C 0.2y</v>
      </c>
      <c r="O15" s="23" t="s">
        <v>32</v>
      </c>
      <c r="P15" s="23" t="s">
        <v>33</v>
      </c>
      <c r="Q15" s="23"/>
      <c r="R15" s="23"/>
      <c r="S15" s="19" t="s">
        <v>34</v>
      </c>
      <c r="V15" s="16" t="str">
        <f t="shared" ca="1" si="6"/>
        <v>GD</v>
      </c>
      <c r="W15" s="14" t="str">
        <f t="shared" ca="1" si="6"/>
        <v>Glass &amp; Concrete industry</v>
      </c>
      <c r="X15" s="3" t="str">
        <f>'EE investment costs'!D64</f>
        <v>HT-02</v>
      </c>
      <c r="Y15" s="3" t="str">
        <f>'EE investment costs'!E64</f>
        <v>Heat High Temp. over 150C</v>
      </c>
      <c r="AC15" s="123">
        <f>'EE investment costs'!C64</f>
        <v>0.2</v>
      </c>
      <c r="AD15" s="22"/>
    </row>
    <row r="16" spans="1:39">
      <c r="B16" s="14" t="str">
        <f t="shared" ca="1" si="0"/>
        <v>INDGDEFFRH-02</v>
      </c>
      <c r="C16" s="15" t="str">
        <f t="shared" ca="1" si="3"/>
        <v>IGDRH</v>
      </c>
      <c r="D16" s="16">
        <f>'EE investment costs'!$F$15</f>
        <v>2016</v>
      </c>
      <c r="E16" s="14">
        <f>VLOOKUP(X16,'EE investment costs'!$D$56:$R$656,15,0)</f>
        <v>8.8000000000000007</v>
      </c>
      <c r="F16" s="17">
        <f ca="1">INDEX('EE investment costs'!$D$56:$R$656,MATCH(X16,'EE investment costs'!$D$56:$D$656,0),MATCH($V$8,'EE investment costs'!$D$56:$R$56,0))</f>
        <v>0</v>
      </c>
      <c r="I16" s="18">
        <v>1</v>
      </c>
      <c r="J16" s="18">
        <v>1</v>
      </c>
      <c r="K16" s="14">
        <f t="shared" ca="1" si="5"/>
        <v>8</v>
      </c>
      <c r="L16" s="23"/>
      <c r="M16" s="19" t="str">
        <f t="shared" ca="1" si="1"/>
        <v>INDGDEFFRH-02</v>
      </c>
      <c r="N16" s="23" t="str">
        <f t="shared" ca="1" si="4"/>
        <v>Glass &amp; Concrete industry Saving Tech-Heat Room Heat 0.2y</v>
      </c>
      <c r="O16" s="23" t="s">
        <v>32</v>
      </c>
      <c r="P16" s="23" t="s">
        <v>33</v>
      </c>
      <c r="Q16" s="23"/>
      <c r="R16" s="23"/>
      <c r="S16" s="19" t="s">
        <v>34</v>
      </c>
      <c r="V16" s="16" t="str">
        <f t="shared" ca="1" si="6"/>
        <v>GD</v>
      </c>
      <c r="W16" s="14" t="str">
        <f t="shared" ca="1" si="6"/>
        <v>Glass &amp; Concrete industry</v>
      </c>
      <c r="X16" s="3" t="str">
        <f>'EE investment costs'!D65</f>
        <v>RH-02</v>
      </c>
      <c r="Y16" s="3" t="str">
        <f>'EE investment costs'!E65</f>
        <v>Heat Room Heat</v>
      </c>
      <c r="AC16" s="123">
        <f>'EE investment costs'!C65</f>
        <v>0.2</v>
      </c>
      <c r="AD16" s="22"/>
    </row>
    <row r="17" spans="2:30">
      <c r="B17" s="14" t="str">
        <f t="shared" ca="1" si="0"/>
        <v>INDGDEFFLA-02</v>
      </c>
      <c r="C17" s="15" t="str">
        <f t="shared" ca="1" si="3"/>
        <v>IGDLA</v>
      </c>
      <c r="D17" s="16">
        <f>'EE investment costs'!$F$15</f>
        <v>2016</v>
      </c>
      <c r="E17" s="14">
        <f>VLOOKUP(X17,'EE investment costs'!$D$56:$R$656,15,0)</f>
        <v>2.7880000000000003</v>
      </c>
      <c r="F17" s="17">
        <f ca="1">INDEX('EE investment costs'!$D$56:$R$656,MATCH(X17,'EE investment costs'!$D$56:$D$656,0),MATCH($V$8,'EE investment costs'!$D$56:$R$56,0))</f>
        <v>0</v>
      </c>
      <c r="I17" s="18">
        <v>1</v>
      </c>
      <c r="J17" s="18">
        <v>1</v>
      </c>
      <c r="K17" s="14">
        <f t="shared" ca="1" si="5"/>
        <v>8</v>
      </c>
      <c r="L17" s="23"/>
      <c r="M17" s="19" t="str">
        <f t="shared" ca="1" si="1"/>
        <v>INDGDEFFLA-02</v>
      </c>
      <c r="N17" s="23" t="str">
        <f t="shared" ca="1" si="4"/>
        <v>Glass &amp; Concrete industry Saving Tech-Light 0.2y</v>
      </c>
      <c r="O17" s="23" t="s">
        <v>32</v>
      </c>
      <c r="P17" s="23" t="s">
        <v>33</v>
      </c>
      <c r="Q17" s="23"/>
      <c r="R17" s="23"/>
      <c r="S17" s="19" t="s">
        <v>34</v>
      </c>
      <c r="V17" s="16" t="str">
        <f t="shared" ca="1" si="6"/>
        <v>GD</v>
      </c>
      <c r="W17" s="14" t="str">
        <f t="shared" ca="1" si="6"/>
        <v>Glass &amp; Concrete industry</v>
      </c>
      <c r="X17" s="3" t="str">
        <f>'EE investment costs'!D66</f>
        <v>LA-02</v>
      </c>
      <c r="Y17" s="3" t="str">
        <f>'EE investment costs'!E66</f>
        <v>Light</v>
      </c>
      <c r="AC17" s="123">
        <f>'EE investment costs'!C66</f>
        <v>0.2</v>
      </c>
      <c r="AD17" s="22"/>
    </row>
    <row r="18" spans="2:30">
      <c r="B18" s="14" t="str">
        <f t="shared" ca="1" si="0"/>
        <v>INDGDEFFEM-02</v>
      </c>
      <c r="C18" s="15" t="str">
        <f t="shared" ca="1" si="3"/>
        <v>IGDEM</v>
      </c>
      <c r="D18" s="16">
        <f>'EE investment costs'!$F$15</f>
        <v>2016</v>
      </c>
      <c r="E18" s="14">
        <f>VLOOKUP(X18,'EE investment costs'!$D$56:$R$656,15,0)</f>
        <v>2.9274</v>
      </c>
      <c r="F18" s="17">
        <f ca="1">INDEX('EE investment costs'!$D$56:$R$656,MATCH(X18,'EE investment costs'!$D$56:$D$656,0),MATCH($V$8,'EE investment costs'!$D$56:$R$56,0))</f>
        <v>0</v>
      </c>
      <c r="I18" s="18">
        <v>1</v>
      </c>
      <c r="J18" s="18">
        <v>1</v>
      </c>
      <c r="K18" s="14">
        <f t="shared" ca="1" si="5"/>
        <v>8</v>
      </c>
      <c r="L18" s="23"/>
      <c r="M18" s="19" t="str">
        <f t="shared" ca="1" si="1"/>
        <v>INDGDEFFEM-02</v>
      </c>
      <c r="N18" s="23" t="str">
        <f t="shared" ca="1" si="4"/>
        <v>Glass &amp; Concrete industry Saving Tech-Electric Motors 0.2y</v>
      </c>
      <c r="O18" s="23" t="s">
        <v>32</v>
      </c>
      <c r="P18" s="23" t="s">
        <v>33</v>
      </c>
      <c r="Q18" s="23"/>
      <c r="R18" s="23"/>
      <c r="S18" s="19" t="s">
        <v>34</v>
      </c>
      <c r="V18" s="16" t="str">
        <f t="shared" ca="1" si="6"/>
        <v>GD</v>
      </c>
      <c r="W18" s="14" t="str">
        <f t="shared" ca="1" si="6"/>
        <v>Glass &amp; Concrete industry</v>
      </c>
      <c r="X18" s="3" t="str">
        <f>'EE investment costs'!D67</f>
        <v>EM-02</v>
      </c>
      <c r="Y18" s="3" t="str">
        <f>'EE investment costs'!E67</f>
        <v>Electric Motors</v>
      </c>
      <c r="AC18" s="123">
        <f>'EE investment costs'!C67</f>
        <v>0.2</v>
      </c>
      <c r="AD18" s="22"/>
    </row>
    <row r="19" spans="2:30">
      <c r="B19" s="14" t="str">
        <f t="shared" ca="1" si="0"/>
        <v>INDGDEFFTF-02</v>
      </c>
      <c r="C19" s="15" t="str">
        <f t="shared" ca="1" si="3"/>
        <v>IGDTF</v>
      </c>
      <c r="D19" s="16">
        <f>'EE investment costs'!$F$15</f>
        <v>2016</v>
      </c>
      <c r="E19" s="14">
        <f>VLOOKUP(X19,'EE investment costs'!$D$56:$R$656,15,0)</f>
        <v>3.2199999999999989</v>
      </c>
      <c r="F19" s="17">
        <f ca="1">INDEX('EE investment costs'!$D$56:$R$656,MATCH(X19,'EE investment costs'!$D$56:$D$656,0),MATCH($V$8,'EE investment costs'!$D$56:$R$56,0))</f>
        <v>29.387420139697603</v>
      </c>
      <c r="I19" s="18">
        <v>1</v>
      </c>
      <c r="J19" s="18">
        <v>1</v>
      </c>
      <c r="K19" s="14">
        <f t="shared" ca="1" si="5"/>
        <v>8</v>
      </c>
      <c r="L19" s="23"/>
      <c r="M19" s="19" t="str">
        <f t="shared" ca="1" si="1"/>
        <v>INDGDEFFTF-02</v>
      </c>
      <c r="N19" s="23" t="str">
        <f t="shared" ca="1" si="4"/>
        <v>Glass &amp; Concrete industry Saving Tech-Haulage Tractors, Trucks, Fishing boats 0.2y</v>
      </c>
      <c r="O19" s="23" t="s">
        <v>32</v>
      </c>
      <c r="P19" s="23" t="s">
        <v>33</v>
      </c>
      <c r="Q19" s="23"/>
      <c r="R19" s="23"/>
      <c r="S19" s="19" t="s">
        <v>34</v>
      </c>
      <c r="V19" s="16" t="str">
        <f t="shared" ca="1" si="6"/>
        <v>GD</v>
      </c>
      <c r="W19" s="14" t="str">
        <f t="shared" ca="1" si="6"/>
        <v>Glass &amp; Concrete industry</v>
      </c>
      <c r="X19" s="3" t="str">
        <f>'EE investment costs'!D68</f>
        <v>TF-02</v>
      </c>
      <c r="Y19" s="3" t="str">
        <f>'EE investment costs'!E68</f>
        <v>Haulage Tractors, Trucks, Fishing boats</v>
      </c>
      <c r="AC19" s="123">
        <f>'EE investment costs'!C68</f>
        <v>0.2</v>
      </c>
      <c r="AD19" s="22"/>
    </row>
    <row r="20" spans="2:30">
      <c r="B20" s="14" t="str">
        <f t="shared" ca="1" si="0"/>
        <v>INDGDEFFMT-03</v>
      </c>
      <c r="C20" s="15" t="str">
        <f t="shared" ca="1" si="3"/>
        <v>IGDMT</v>
      </c>
      <c r="D20" s="16">
        <f>'EE investment costs'!$F$15</f>
        <v>2016</v>
      </c>
      <c r="E20" s="14">
        <f>VLOOKUP(X20,'EE investment costs'!$D$56:$R$656,15,0)</f>
        <v>2.875</v>
      </c>
      <c r="F20" s="17">
        <f ca="1">INDEX('EE investment costs'!$D$56:$R$656,MATCH(X20,'EE investment costs'!$D$56:$D$656,0),MATCH($V$8,'EE investment costs'!$D$56:$R$56,0))</f>
        <v>0</v>
      </c>
      <c r="I20" s="18">
        <v>1</v>
      </c>
      <c r="J20" s="18">
        <v>1</v>
      </c>
      <c r="K20" s="14">
        <f t="shared" ca="1" si="5"/>
        <v>8</v>
      </c>
      <c r="L20" s="23"/>
      <c r="M20" s="19" t="str">
        <f t="shared" ca="1" si="1"/>
        <v>INDGDEFFMT-03</v>
      </c>
      <c r="N20" s="23" t="str">
        <f t="shared" ca="1" si="4"/>
        <v>Glass &amp; Concrete industry Saving Tech-Heat Medium Temp. up to 150C 0.3y</v>
      </c>
      <c r="O20" s="23" t="s">
        <v>32</v>
      </c>
      <c r="P20" s="23" t="s">
        <v>33</v>
      </c>
      <c r="Q20" s="23"/>
      <c r="R20" s="23"/>
      <c r="S20" s="19" t="s">
        <v>34</v>
      </c>
      <c r="V20" s="16" t="str">
        <f t="shared" ca="1" si="6"/>
        <v>GD</v>
      </c>
      <c r="W20" s="14" t="str">
        <f t="shared" ca="1" si="6"/>
        <v>Glass &amp; Concrete industry</v>
      </c>
      <c r="X20" s="3" t="str">
        <f>'EE investment costs'!D69</f>
        <v>MT-03</v>
      </c>
      <c r="Y20" s="3" t="str">
        <f>'EE investment costs'!E69</f>
        <v>Heat Medium Temp. up to 150C</v>
      </c>
      <c r="AC20" s="123">
        <f>'EE investment costs'!C69</f>
        <v>0.3</v>
      </c>
    </row>
    <row r="21" spans="2:30">
      <c r="B21" s="14" t="str">
        <f t="shared" ca="1" si="0"/>
        <v>INDGDEFFHT-03</v>
      </c>
      <c r="C21" s="15" t="str">
        <f t="shared" ca="1" si="3"/>
        <v>IGDHT</v>
      </c>
      <c r="D21" s="16">
        <f>'EE investment costs'!$F$15</f>
        <v>2016</v>
      </c>
      <c r="E21" s="14">
        <f>VLOOKUP(X21,'EE investment costs'!$D$56:$R$656,15,0)</f>
        <v>2.2999999999999998</v>
      </c>
      <c r="F21" s="17">
        <f ca="1">INDEX('EE investment costs'!$D$56:$R$656,MATCH(X21,'EE investment costs'!$D$56:$D$656,0),MATCH($V$8,'EE investment costs'!$D$56:$R$56,0))</f>
        <v>0</v>
      </c>
      <c r="I21" s="18">
        <v>1</v>
      </c>
      <c r="J21" s="18">
        <v>1</v>
      </c>
      <c r="K21" s="14">
        <f t="shared" ca="1" si="5"/>
        <v>8</v>
      </c>
      <c r="L21" s="23"/>
      <c r="M21" s="19" t="str">
        <f t="shared" ca="1" si="1"/>
        <v>INDGDEFFHT-03</v>
      </c>
      <c r="N21" s="23" t="str">
        <f t="shared" ca="1" si="4"/>
        <v>Glass &amp; Concrete industry Saving Tech-Heat High Temp. over 150C 0.3y</v>
      </c>
      <c r="O21" s="23" t="s">
        <v>32</v>
      </c>
      <c r="P21" s="23" t="s">
        <v>33</v>
      </c>
      <c r="Q21" s="23"/>
      <c r="R21" s="23"/>
      <c r="S21" s="19" t="s">
        <v>34</v>
      </c>
      <c r="V21" s="16" t="str">
        <f t="shared" ca="1" si="6"/>
        <v>GD</v>
      </c>
      <c r="W21" s="14" t="str">
        <f t="shared" ca="1" si="6"/>
        <v>Glass &amp; Concrete industry</v>
      </c>
      <c r="X21" s="3" t="str">
        <f>'EE investment costs'!D70</f>
        <v>HT-03</v>
      </c>
      <c r="Y21" s="3" t="str">
        <f>'EE investment costs'!E70</f>
        <v>Heat High Temp. over 150C</v>
      </c>
      <c r="AC21" s="123">
        <f>'EE investment costs'!C70</f>
        <v>0.3</v>
      </c>
      <c r="AD21" s="22"/>
    </row>
    <row r="22" spans="2:30">
      <c r="B22" s="14" t="str">
        <f t="shared" ca="1" si="0"/>
        <v>INDGDEFFRH-03</v>
      </c>
      <c r="C22" s="15" t="str">
        <f t="shared" ca="1" si="3"/>
        <v>IGDRH</v>
      </c>
      <c r="D22" s="16">
        <f>'EE investment costs'!$F$15</f>
        <v>2016</v>
      </c>
      <c r="E22" s="14">
        <f>VLOOKUP(X22,'EE investment costs'!$D$56:$R$656,15,0)</f>
        <v>9.1999999999999993</v>
      </c>
      <c r="F22" s="17">
        <f ca="1">INDEX('EE investment costs'!$D$56:$R$656,MATCH(X22,'EE investment costs'!$D$56:$D$656,0),MATCH($V$8,'EE investment costs'!$D$56:$R$56,0))</f>
        <v>0</v>
      </c>
      <c r="I22" s="18">
        <v>1</v>
      </c>
      <c r="J22" s="18">
        <v>1</v>
      </c>
      <c r="K22" s="14">
        <f t="shared" ca="1" si="5"/>
        <v>8</v>
      </c>
      <c r="L22" s="23"/>
      <c r="M22" s="19" t="str">
        <f t="shared" ca="1" si="1"/>
        <v>INDGDEFFRH-03</v>
      </c>
      <c r="N22" s="23" t="str">
        <f t="shared" ca="1" si="4"/>
        <v>Glass &amp; Concrete industry Saving Tech-Heat Room Heat 0.3y</v>
      </c>
      <c r="O22" s="23" t="s">
        <v>32</v>
      </c>
      <c r="P22" s="23" t="s">
        <v>33</v>
      </c>
      <c r="Q22" s="23"/>
      <c r="R22" s="23"/>
      <c r="S22" s="19" t="s">
        <v>34</v>
      </c>
      <c r="V22" s="16" t="str">
        <f t="shared" ca="1" si="6"/>
        <v>GD</v>
      </c>
      <c r="W22" s="14" t="str">
        <f t="shared" ca="1" si="6"/>
        <v>Glass &amp; Concrete industry</v>
      </c>
      <c r="X22" s="3" t="str">
        <f>'EE investment costs'!D71</f>
        <v>RH-03</v>
      </c>
      <c r="Y22" s="3" t="str">
        <f>'EE investment costs'!E71</f>
        <v>Heat Room Heat</v>
      </c>
      <c r="AC22" s="123">
        <f>'EE investment costs'!C71</f>
        <v>0.3</v>
      </c>
      <c r="AD22" s="22"/>
    </row>
    <row r="23" spans="2:30">
      <c r="B23" s="14" t="str">
        <f t="shared" ca="1" si="0"/>
        <v>INDGDEFFLA-03</v>
      </c>
      <c r="C23" s="15" t="str">
        <f t="shared" ca="1" si="3"/>
        <v>IGDLA</v>
      </c>
      <c r="D23" s="16">
        <f>'EE investment costs'!$F$15</f>
        <v>2016</v>
      </c>
      <c r="E23" s="14">
        <f>VLOOKUP(X23,'EE investment costs'!$D$56:$R$656,15,0)</f>
        <v>2.8220000000000001</v>
      </c>
      <c r="F23" s="17">
        <f ca="1">INDEX('EE investment costs'!$D$56:$R$656,MATCH(X23,'EE investment costs'!$D$56:$D$656,0),MATCH($V$8,'EE investment costs'!$D$56:$R$56,0))</f>
        <v>0</v>
      </c>
      <c r="I23" s="18">
        <v>1</v>
      </c>
      <c r="J23" s="18">
        <v>1</v>
      </c>
      <c r="K23" s="14">
        <f t="shared" ca="1" si="5"/>
        <v>8</v>
      </c>
      <c r="L23" s="23"/>
      <c r="M23" s="19" t="str">
        <f t="shared" ca="1" si="1"/>
        <v>INDGDEFFLA-03</v>
      </c>
      <c r="N23" s="23" t="str">
        <f t="shared" ca="1" si="4"/>
        <v>Glass &amp; Concrete industry Saving Tech-Light 0.3y</v>
      </c>
      <c r="O23" s="23" t="s">
        <v>32</v>
      </c>
      <c r="P23" s="23" t="s">
        <v>33</v>
      </c>
      <c r="Q23" s="23"/>
      <c r="R23" s="23"/>
      <c r="S23" s="19" t="s">
        <v>34</v>
      </c>
      <c r="V23" s="16" t="str">
        <f t="shared" ca="1" si="6"/>
        <v>GD</v>
      </c>
      <c r="W23" s="14" t="str">
        <f t="shared" ca="1" si="6"/>
        <v>Glass &amp; Concrete industry</v>
      </c>
      <c r="X23" s="3" t="str">
        <f>'EE investment costs'!D72</f>
        <v>LA-03</v>
      </c>
      <c r="Y23" s="3" t="str">
        <f>'EE investment costs'!E72</f>
        <v>Light</v>
      </c>
      <c r="AC23" s="123">
        <f>'EE investment costs'!C72</f>
        <v>0.3</v>
      </c>
      <c r="AD23" s="22"/>
    </row>
    <row r="24" spans="2:30">
      <c r="B24" s="14" t="str">
        <f t="shared" ca="1" si="0"/>
        <v>INDGDEFFEM-03</v>
      </c>
      <c r="C24" s="15" t="str">
        <f t="shared" ca="1" si="3"/>
        <v>IGDEM</v>
      </c>
      <c r="D24" s="16">
        <f>'EE investment costs'!$F$15</f>
        <v>2016</v>
      </c>
      <c r="E24" s="14">
        <f>VLOOKUP(X24,'EE investment costs'!$D$56:$R$656,15,0)</f>
        <v>2.9630999999999998</v>
      </c>
      <c r="F24" s="17">
        <f ca="1">INDEX('EE investment costs'!$D$56:$R$656,MATCH(X24,'EE investment costs'!$D$56:$D$656,0),MATCH($V$8,'EE investment costs'!$D$56:$R$56,0))</f>
        <v>0</v>
      </c>
      <c r="I24" s="18">
        <v>1</v>
      </c>
      <c r="J24" s="18">
        <v>1</v>
      </c>
      <c r="K24" s="14">
        <f t="shared" ca="1" si="5"/>
        <v>8</v>
      </c>
      <c r="L24" s="23"/>
      <c r="M24" s="19" t="str">
        <f t="shared" ca="1" si="1"/>
        <v>INDGDEFFEM-03</v>
      </c>
      <c r="N24" s="23" t="str">
        <f t="shared" ca="1" si="4"/>
        <v>Glass &amp; Concrete industry Saving Tech-Electric Motors 0.3y</v>
      </c>
      <c r="O24" s="23" t="s">
        <v>32</v>
      </c>
      <c r="P24" s="23" t="s">
        <v>33</v>
      </c>
      <c r="Q24" s="23"/>
      <c r="R24" s="23"/>
      <c r="S24" s="19" t="s">
        <v>34</v>
      </c>
      <c r="V24" s="16" t="str">
        <f t="shared" ca="1" si="6"/>
        <v>GD</v>
      </c>
      <c r="W24" s="14" t="str">
        <f t="shared" ca="1" si="6"/>
        <v>Glass &amp; Concrete industry</v>
      </c>
      <c r="X24" s="3" t="str">
        <f>'EE investment costs'!D73</f>
        <v>EM-03</v>
      </c>
      <c r="Y24" s="3" t="str">
        <f>'EE investment costs'!E73</f>
        <v>Electric Motors</v>
      </c>
      <c r="AC24" s="123">
        <f>'EE investment costs'!C73</f>
        <v>0.3</v>
      </c>
      <c r="AD24" s="22"/>
    </row>
    <row r="25" spans="2:30">
      <c r="B25" s="14" t="str">
        <f t="shared" ca="1" si="0"/>
        <v>INDGDEFFTF-03</v>
      </c>
      <c r="C25" s="15" t="str">
        <f t="shared" ca="1" si="3"/>
        <v>IGDTF</v>
      </c>
      <c r="D25" s="16">
        <f>'EE investment costs'!$F$15</f>
        <v>2016</v>
      </c>
      <c r="E25" s="14">
        <f>VLOOKUP(X25,'EE investment costs'!$D$56:$R$656,15,0)</f>
        <v>3.4299999999999988</v>
      </c>
      <c r="F25" s="17">
        <f ca="1">INDEX('EE investment costs'!$D$56:$R$656,MATCH(X25,'EE investment costs'!$D$56:$D$656,0),MATCH($V$8,'EE investment costs'!$D$56:$R$56,0))</f>
        <v>44.081130209546409</v>
      </c>
      <c r="I25" s="18">
        <v>1</v>
      </c>
      <c r="J25" s="18">
        <v>1</v>
      </c>
      <c r="K25" s="14">
        <f t="shared" ca="1" si="5"/>
        <v>8</v>
      </c>
      <c r="L25" s="23"/>
      <c r="M25" s="19" t="str">
        <f t="shared" ca="1" si="1"/>
        <v>INDGDEFFTF-03</v>
      </c>
      <c r="N25" s="23" t="str">
        <f t="shared" ca="1" si="4"/>
        <v>Glass &amp; Concrete industry Saving Tech-Haulage Tractors, Trucks, Fishing boats 0.3y</v>
      </c>
      <c r="O25" s="23" t="s">
        <v>32</v>
      </c>
      <c r="P25" s="23" t="s">
        <v>33</v>
      </c>
      <c r="Q25" s="23"/>
      <c r="R25" s="23"/>
      <c r="S25" s="19" t="s">
        <v>34</v>
      </c>
      <c r="V25" s="16" t="str">
        <f t="shared" ca="1" si="6"/>
        <v>GD</v>
      </c>
      <c r="W25" s="14" t="str">
        <f t="shared" ca="1" si="6"/>
        <v>Glass &amp; Concrete industry</v>
      </c>
      <c r="X25" s="3" t="str">
        <f>'EE investment costs'!D74</f>
        <v>TF-03</v>
      </c>
      <c r="Y25" s="3" t="str">
        <f>'EE investment costs'!E74</f>
        <v>Haulage Tractors, Trucks, Fishing boats</v>
      </c>
      <c r="AC25" s="123">
        <f>'EE investment costs'!C74</f>
        <v>0.3</v>
      </c>
      <c r="AD25" s="22"/>
    </row>
    <row r="26" spans="2:30">
      <c r="B26" s="14" t="str">
        <f t="shared" ca="1" si="0"/>
        <v>INDGDEFFMT-04</v>
      </c>
      <c r="C26" s="15" t="str">
        <f t="shared" ca="1" si="3"/>
        <v>IGDMT</v>
      </c>
      <c r="D26" s="16">
        <f>'EE investment costs'!$F$15</f>
        <v>2016</v>
      </c>
      <c r="E26" s="14">
        <f>VLOOKUP(X26,'EE investment costs'!$D$56:$R$656,15,0)</f>
        <v>3</v>
      </c>
      <c r="F26" s="17">
        <f ca="1">INDEX('EE investment costs'!$D$56:$R$656,MATCH(X26,'EE investment costs'!$D$56:$D$656,0),MATCH($V$8,'EE investment costs'!$D$56:$R$56,0))</f>
        <v>0</v>
      </c>
      <c r="I26" s="18">
        <v>1</v>
      </c>
      <c r="J26" s="18">
        <v>1</v>
      </c>
      <c r="K26" s="14">
        <f t="shared" ca="1" si="5"/>
        <v>8</v>
      </c>
      <c r="L26" s="23"/>
      <c r="M26" s="19" t="str">
        <f t="shared" ca="1" si="1"/>
        <v>INDGDEFFMT-04</v>
      </c>
      <c r="N26" s="23" t="str">
        <f t="shared" ca="1" si="4"/>
        <v>Glass &amp; Concrete industry Saving Tech-Heat Medium Temp. up to 150C 0.4y</v>
      </c>
      <c r="O26" s="23" t="s">
        <v>32</v>
      </c>
      <c r="P26" s="23" t="s">
        <v>33</v>
      </c>
      <c r="Q26" s="23"/>
      <c r="R26" s="23"/>
      <c r="S26" s="19" t="s">
        <v>34</v>
      </c>
      <c r="V26" s="16" t="str">
        <f t="shared" ca="1" si="6"/>
        <v>GD</v>
      </c>
      <c r="W26" s="14" t="str">
        <f t="shared" ca="1" si="6"/>
        <v>Glass &amp; Concrete industry</v>
      </c>
      <c r="X26" s="3" t="str">
        <f>'EE investment costs'!D75</f>
        <v>MT-04</v>
      </c>
      <c r="Y26" s="3" t="str">
        <f>'EE investment costs'!E75</f>
        <v>Heat Medium Temp. up to 150C</v>
      </c>
      <c r="AC26" s="123">
        <f>'EE investment costs'!C75</f>
        <v>0.4</v>
      </c>
    </row>
    <row r="27" spans="2:30">
      <c r="B27" s="14" t="str">
        <f t="shared" ca="1" si="0"/>
        <v>INDGDEFFHT-04</v>
      </c>
      <c r="C27" s="15" t="str">
        <f t="shared" ca="1" si="3"/>
        <v>IGDHT</v>
      </c>
      <c r="D27" s="16">
        <f>'EE investment costs'!$F$15</f>
        <v>2016</v>
      </c>
      <c r="E27" s="14">
        <f>VLOOKUP(X27,'EE investment costs'!$D$56:$R$656,15,0)</f>
        <v>2.4</v>
      </c>
      <c r="F27" s="17">
        <f ca="1">INDEX('EE investment costs'!$D$56:$R$656,MATCH(X27,'EE investment costs'!$D$56:$D$656,0),MATCH($V$8,'EE investment costs'!$D$56:$R$56,0))</f>
        <v>0</v>
      </c>
      <c r="I27" s="18">
        <v>1</v>
      </c>
      <c r="J27" s="18">
        <v>1</v>
      </c>
      <c r="K27" s="14">
        <f t="shared" ca="1" si="5"/>
        <v>8</v>
      </c>
      <c r="L27" s="23"/>
      <c r="M27" s="19" t="str">
        <f t="shared" ca="1" si="1"/>
        <v>INDGDEFFHT-04</v>
      </c>
      <c r="N27" s="23" t="str">
        <f t="shared" ca="1" si="4"/>
        <v>Glass &amp; Concrete industry Saving Tech-Heat High Temp. over 150C 0.4y</v>
      </c>
      <c r="O27" s="23" t="s">
        <v>32</v>
      </c>
      <c r="P27" s="23" t="s">
        <v>33</v>
      </c>
      <c r="Q27" s="23"/>
      <c r="R27" s="23"/>
      <c r="S27" s="19" t="s">
        <v>34</v>
      </c>
      <c r="V27" s="16" t="str">
        <f t="shared" ca="1" si="6"/>
        <v>GD</v>
      </c>
      <c r="W27" s="14" t="str">
        <f t="shared" ca="1" si="6"/>
        <v>Glass &amp; Concrete industry</v>
      </c>
      <c r="X27" s="3" t="str">
        <f>'EE investment costs'!D76</f>
        <v>HT-04</v>
      </c>
      <c r="Y27" s="3" t="str">
        <f>'EE investment costs'!E76</f>
        <v>Heat High Temp. over 150C</v>
      </c>
      <c r="AC27" s="123">
        <f>'EE investment costs'!C76</f>
        <v>0.4</v>
      </c>
      <c r="AD27" s="22"/>
    </row>
    <row r="28" spans="2:30">
      <c r="B28" s="14" t="str">
        <f t="shared" ca="1" si="0"/>
        <v>INDGDEFFRH-04</v>
      </c>
      <c r="C28" s="15" t="str">
        <f t="shared" ca="1" si="3"/>
        <v>IGDRH</v>
      </c>
      <c r="D28" s="16">
        <f>'EE investment costs'!$F$15</f>
        <v>2016</v>
      </c>
      <c r="E28" s="14">
        <f>VLOOKUP(X28,'EE investment costs'!$D$56:$R$656,15,0)</f>
        <v>9.6</v>
      </c>
      <c r="F28" s="17">
        <f ca="1">INDEX('EE investment costs'!$D$56:$R$656,MATCH(X28,'EE investment costs'!$D$56:$D$656,0),MATCH($V$8,'EE investment costs'!$D$56:$R$56,0))</f>
        <v>0</v>
      </c>
      <c r="I28" s="18">
        <v>1</v>
      </c>
      <c r="J28" s="18">
        <v>1</v>
      </c>
      <c r="K28" s="14">
        <f t="shared" ca="1" si="5"/>
        <v>8</v>
      </c>
      <c r="L28" s="23"/>
      <c r="M28" s="19" t="str">
        <f t="shared" ca="1" si="1"/>
        <v>INDGDEFFRH-04</v>
      </c>
      <c r="N28" s="23" t="str">
        <f t="shared" ca="1" si="4"/>
        <v>Glass &amp; Concrete industry Saving Tech-Heat Room Heat 0.4y</v>
      </c>
      <c r="O28" s="23" t="s">
        <v>32</v>
      </c>
      <c r="P28" s="23" t="s">
        <v>33</v>
      </c>
      <c r="Q28" s="23"/>
      <c r="R28" s="23"/>
      <c r="S28" s="19" t="s">
        <v>34</v>
      </c>
      <c r="V28" s="16" t="str">
        <f t="shared" ca="1" si="6"/>
        <v>GD</v>
      </c>
      <c r="W28" s="14" t="str">
        <f t="shared" ca="1" si="6"/>
        <v>Glass &amp; Concrete industry</v>
      </c>
      <c r="X28" s="3" t="str">
        <f>'EE investment costs'!D77</f>
        <v>RH-04</v>
      </c>
      <c r="Y28" s="3" t="str">
        <f>'EE investment costs'!E77</f>
        <v>Heat Room Heat</v>
      </c>
      <c r="AC28" s="123">
        <f>'EE investment costs'!C77</f>
        <v>0.4</v>
      </c>
      <c r="AD28" s="22"/>
    </row>
    <row r="29" spans="2:30">
      <c r="B29" s="14" t="str">
        <f t="shared" ca="1" si="0"/>
        <v>INDGDEFFLA-04</v>
      </c>
      <c r="C29" s="15" t="str">
        <f t="shared" ca="1" si="3"/>
        <v>IGDLA</v>
      </c>
      <c r="D29" s="16">
        <f>'EE investment costs'!$F$15</f>
        <v>2016</v>
      </c>
      <c r="E29" s="14">
        <f>VLOOKUP(X29,'EE investment costs'!$D$56:$R$656,15,0)</f>
        <v>2.8560000000000003</v>
      </c>
      <c r="F29" s="17">
        <f ca="1">INDEX('EE investment costs'!$D$56:$R$656,MATCH(X29,'EE investment costs'!$D$56:$D$656,0),MATCH($V$8,'EE investment costs'!$D$56:$R$56,0))</f>
        <v>0</v>
      </c>
      <c r="I29" s="18">
        <v>1</v>
      </c>
      <c r="J29" s="18">
        <v>1</v>
      </c>
      <c r="K29" s="14">
        <f t="shared" ca="1" si="5"/>
        <v>8</v>
      </c>
      <c r="L29" s="23"/>
      <c r="M29" s="19" t="str">
        <f t="shared" ca="1" si="1"/>
        <v>INDGDEFFLA-04</v>
      </c>
      <c r="N29" s="23" t="str">
        <f t="shared" ca="1" si="4"/>
        <v>Glass &amp; Concrete industry Saving Tech-Light 0.4y</v>
      </c>
      <c r="O29" s="23" t="s">
        <v>32</v>
      </c>
      <c r="P29" s="23" t="s">
        <v>33</v>
      </c>
      <c r="Q29" s="23"/>
      <c r="R29" s="23"/>
      <c r="S29" s="19" t="s">
        <v>34</v>
      </c>
      <c r="V29" s="16" t="str">
        <f t="shared" ca="1" si="6"/>
        <v>GD</v>
      </c>
      <c r="W29" s="14" t="str">
        <f t="shared" ca="1" si="6"/>
        <v>Glass &amp; Concrete industry</v>
      </c>
      <c r="X29" s="3" t="str">
        <f>'EE investment costs'!D78</f>
        <v>LA-04</v>
      </c>
      <c r="Y29" s="3" t="str">
        <f>'EE investment costs'!E78</f>
        <v>Light</v>
      </c>
      <c r="AC29" s="123">
        <f>'EE investment costs'!C78</f>
        <v>0.4</v>
      </c>
      <c r="AD29" s="22"/>
    </row>
    <row r="30" spans="2:30">
      <c r="B30" s="14" t="str">
        <f t="shared" ca="1" si="0"/>
        <v>INDGDEFFEM-04</v>
      </c>
      <c r="C30" s="15" t="str">
        <f t="shared" ca="1" si="3"/>
        <v>IGDEM</v>
      </c>
      <c r="D30" s="16">
        <f>'EE investment costs'!$F$15</f>
        <v>2016</v>
      </c>
      <c r="E30" s="14">
        <f>VLOOKUP(X30,'EE investment costs'!$D$56:$R$656,15,0)</f>
        <v>2.9987999999999997</v>
      </c>
      <c r="F30" s="17">
        <f ca="1">INDEX('EE investment costs'!$D$56:$R$656,MATCH(X30,'EE investment costs'!$D$56:$D$656,0),MATCH($V$8,'EE investment costs'!$D$56:$R$56,0))</f>
        <v>0</v>
      </c>
      <c r="I30" s="18">
        <v>1</v>
      </c>
      <c r="J30" s="18">
        <v>1</v>
      </c>
      <c r="K30" s="14">
        <f t="shared" ca="1" si="5"/>
        <v>8</v>
      </c>
      <c r="L30" s="23"/>
      <c r="M30" s="19" t="str">
        <f t="shared" ca="1" si="1"/>
        <v>INDGDEFFEM-04</v>
      </c>
      <c r="N30" s="23" t="str">
        <f t="shared" ca="1" si="4"/>
        <v>Glass &amp; Concrete industry Saving Tech-Electric Motors 0.4y</v>
      </c>
      <c r="O30" s="23" t="s">
        <v>32</v>
      </c>
      <c r="P30" s="23" t="s">
        <v>33</v>
      </c>
      <c r="Q30" s="23"/>
      <c r="R30" s="23"/>
      <c r="S30" s="19" t="s">
        <v>34</v>
      </c>
      <c r="V30" s="16" t="str">
        <f t="shared" ca="1" si="6"/>
        <v>GD</v>
      </c>
      <c r="W30" s="14" t="str">
        <f t="shared" ca="1" si="6"/>
        <v>Glass &amp; Concrete industry</v>
      </c>
      <c r="X30" s="3" t="str">
        <f>'EE investment costs'!D79</f>
        <v>EM-04</v>
      </c>
      <c r="Y30" s="3" t="str">
        <f>'EE investment costs'!E79</f>
        <v>Electric Motors</v>
      </c>
      <c r="AC30" s="123">
        <f>'EE investment costs'!C79</f>
        <v>0.4</v>
      </c>
      <c r="AD30" s="22"/>
    </row>
    <row r="31" spans="2:30">
      <c r="B31" s="14" t="str">
        <f t="shared" ca="1" si="0"/>
        <v>INDGDEFFTF-04</v>
      </c>
      <c r="C31" s="15" t="str">
        <f t="shared" ca="1" si="3"/>
        <v>IGDTF</v>
      </c>
      <c r="D31" s="16">
        <f>'EE investment costs'!$F$15</f>
        <v>2016</v>
      </c>
      <c r="E31" s="14">
        <f>VLOOKUP(X31,'EE investment costs'!$D$56:$R$656,15,0)</f>
        <v>3.6399999999999988</v>
      </c>
      <c r="F31" s="17">
        <f ca="1">INDEX('EE investment costs'!$D$56:$R$656,MATCH(X31,'EE investment costs'!$D$56:$D$656,0),MATCH($V$8,'EE investment costs'!$D$56:$R$56,0))</f>
        <v>58.774840279395207</v>
      </c>
      <c r="I31" s="18">
        <v>1</v>
      </c>
      <c r="J31" s="18">
        <v>1</v>
      </c>
      <c r="K31" s="14">
        <f t="shared" ca="1" si="5"/>
        <v>8</v>
      </c>
      <c r="L31" s="23"/>
      <c r="M31" s="19" t="str">
        <f t="shared" ca="1" si="1"/>
        <v>INDGDEFFTF-04</v>
      </c>
      <c r="N31" s="23" t="str">
        <f t="shared" ca="1" si="4"/>
        <v>Glass &amp; Concrete industry Saving Tech-Haulage Tractors, Trucks, Fishing boats 0.4y</v>
      </c>
      <c r="O31" s="23" t="s">
        <v>32</v>
      </c>
      <c r="P31" s="23" t="s">
        <v>33</v>
      </c>
      <c r="Q31" s="23"/>
      <c r="R31" s="23"/>
      <c r="S31" s="19" t="s">
        <v>34</v>
      </c>
      <c r="V31" s="16" t="str">
        <f t="shared" ca="1" si="6"/>
        <v>GD</v>
      </c>
      <c r="W31" s="14" t="str">
        <f t="shared" ca="1" si="6"/>
        <v>Glass &amp; Concrete industry</v>
      </c>
      <c r="X31" s="3" t="str">
        <f>'EE investment costs'!D80</f>
        <v>TF-04</v>
      </c>
      <c r="Y31" s="3" t="str">
        <f>'EE investment costs'!E80</f>
        <v>Haulage Tractors, Trucks, Fishing boats</v>
      </c>
      <c r="AC31" s="123">
        <f>'EE investment costs'!C80</f>
        <v>0.4</v>
      </c>
      <c r="AD31" s="22"/>
    </row>
    <row r="32" spans="2:30">
      <c r="B32" s="14" t="str">
        <f t="shared" ca="1" si="0"/>
        <v>INDGDEFFMT-05</v>
      </c>
      <c r="C32" s="15" t="str">
        <f t="shared" ca="1" si="3"/>
        <v>IGDMT</v>
      </c>
      <c r="D32" s="16">
        <f>'EE investment costs'!$F$15</f>
        <v>2016</v>
      </c>
      <c r="E32" s="14">
        <f>VLOOKUP(X32,'EE investment costs'!$D$56:$R$656,15,0)</f>
        <v>3.125</v>
      </c>
      <c r="F32" s="17">
        <f ca="1">INDEX('EE investment costs'!$D$56:$R$656,MATCH(X32,'EE investment costs'!$D$56:$D$656,0),MATCH($V$8,'EE investment costs'!$D$56:$R$56,0))</f>
        <v>0</v>
      </c>
      <c r="I32" s="18">
        <v>1</v>
      </c>
      <c r="J32" s="18">
        <v>1</v>
      </c>
      <c r="K32" s="14">
        <f t="shared" ca="1" si="5"/>
        <v>8</v>
      </c>
      <c r="L32" s="23"/>
      <c r="M32" s="19" t="str">
        <f t="shared" ca="1" si="1"/>
        <v>INDGDEFFMT-05</v>
      </c>
      <c r="N32" s="23" t="str">
        <f t="shared" ca="1" si="4"/>
        <v>Glass &amp; Concrete industry Saving Tech-Heat Medium Temp. up to 150C 0.5y</v>
      </c>
      <c r="O32" s="23" t="s">
        <v>32</v>
      </c>
      <c r="P32" s="23" t="s">
        <v>33</v>
      </c>
      <c r="Q32" s="23"/>
      <c r="R32" s="23"/>
      <c r="S32" s="19" t="s">
        <v>34</v>
      </c>
      <c r="V32" s="16" t="str">
        <f t="shared" ca="1" si="6"/>
        <v>GD</v>
      </c>
      <c r="W32" s="14" t="str">
        <f t="shared" ca="1" si="6"/>
        <v>Glass &amp; Concrete industry</v>
      </c>
      <c r="X32" s="3" t="str">
        <f>'EE investment costs'!D81</f>
        <v>MT-05</v>
      </c>
      <c r="Y32" s="3" t="str">
        <f>'EE investment costs'!E81</f>
        <v>Heat Medium Temp. up to 150C</v>
      </c>
      <c r="AC32" s="123">
        <f>'EE investment costs'!C81</f>
        <v>0.5</v>
      </c>
    </row>
    <row r="33" spans="2:30">
      <c r="B33" s="14" t="str">
        <f t="shared" ca="1" si="0"/>
        <v>INDGDEFFHT-05</v>
      </c>
      <c r="C33" s="15" t="str">
        <f t="shared" ca="1" si="3"/>
        <v>IGDHT</v>
      </c>
      <c r="D33" s="16">
        <f>'EE investment costs'!$F$15</f>
        <v>2016</v>
      </c>
      <c r="E33" s="14">
        <f>VLOOKUP(X33,'EE investment costs'!$D$56:$R$656,15,0)</f>
        <v>2.5</v>
      </c>
      <c r="F33" s="17">
        <f ca="1">INDEX('EE investment costs'!$D$56:$R$656,MATCH(X33,'EE investment costs'!$D$56:$D$656,0),MATCH($V$8,'EE investment costs'!$D$56:$R$56,0))</f>
        <v>10.82670463428803</v>
      </c>
      <c r="I33" s="18">
        <v>1</v>
      </c>
      <c r="J33" s="18">
        <v>1</v>
      </c>
      <c r="K33" s="14">
        <f t="shared" ca="1" si="5"/>
        <v>8</v>
      </c>
      <c r="L33" s="23"/>
      <c r="M33" s="19" t="str">
        <f t="shared" ca="1" si="1"/>
        <v>INDGDEFFHT-05</v>
      </c>
      <c r="N33" s="23" t="str">
        <f t="shared" ca="1" si="4"/>
        <v>Glass &amp; Concrete industry Saving Tech-Heat High Temp. over 150C 0.5y</v>
      </c>
      <c r="O33" s="23" t="s">
        <v>32</v>
      </c>
      <c r="P33" s="23" t="s">
        <v>33</v>
      </c>
      <c r="Q33" s="23"/>
      <c r="R33" s="23"/>
      <c r="S33" s="19" t="s">
        <v>34</v>
      </c>
      <c r="V33" s="16" t="str">
        <f t="shared" ca="1" si="6"/>
        <v>GD</v>
      </c>
      <c r="W33" s="14" t="str">
        <f t="shared" ca="1" si="6"/>
        <v>Glass &amp; Concrete industry</v>
      </c>
      <c r="X33" s="3" t="str">
        <f>'EE investment costs'!D82</f>
        <v>HT-05</v>
      </c>
      <c r="Y33" s="3" t="str">
        <f>'EE investment costs'!E82</f>
        <v>Heat High Temp. over 150C</v>
      </c>
      <c r="AC33" s="123">
        <f>'EE investment costs'!C82</f>
        <v>0.5</v>
      </c>
      <c r="AD33" s="22"/>
    </row>
    <row r="34" spans="2:30">
      <c r="B34" s="14" t="str">
        <f t="shared" ca="1" si="0"/>
        <v>INDGDEFFRH-05</v>
      </c>
      <c r="C34" s="15" t="str">
        <f t="shared" ca="1" si="3"/>
        <v>IGDRH</v>
      </c>
      <c r="D34" s="16">
        <f>'EE investment costs'!$F$15</f>
        <v>2016</v>
      </c>
      <c r="E34" s="14">
        <f>VLOOKUP(X34,'EE investment costs'!$D$56:$R$656,15,0)</f>
        <v>10</v>
      </c>
      <c r="F34" s="17">
        <f ca="1">INDEX('EE investment costs'!$D$56:$R$656,MATCH(X34,'EE investment costs'!$D$56:$D$656,0),MATCH($V$8,'EE investment costs'!$D$56:$R$56,0))</f>
        <v>0</v>
      </c>
      <c r="I34" s="18">
        <v>1</v>
      </c>
      <c r="J34" s="18">
        <v>1</v>
      </c>
      <c r="K34" s="14">
        <f t="shared" ca="1" si="5"/>
        <v>8</v>
      </c>
      <c r="L34" s="23"/>
      <c r="M34" s="19" t="str">
        <f t="shared" ca="1" si="1"/>
        <v>INDGDEFFRH-05</v>
      </c>
      <c r="N34" s="23" t="str">
        <f t="shared" ca="1" si="4"/>
        <v>Glass &amp; Concrete industry Saving Tech-Heat Room Heat 0.5y</v>
      </c>
      <c r="O34" s="23" t="s">
        <v>32</v>
      </c>
      <c r="P34" s="23" t="s">
        <v>33</v>
      </c>
      <c r="Q34" s="23"/>
      <c r="R34" s="23"/>
      <c r="S34" s="19" t="s">
        <v>34</v>
      </c>
      <c r="V34" s="16" t="str">
        <f t="shared" ca="1" si="6"/>
        <v>GD</v>
      </c>
      <c r="W34" s="14" t="str">
        <f t="shared" ca="1" si="6"/>
        <v>Glass &amp; Concrete industry</v>
      </c>
      <c r="X34" s="3" t="str">
        <f>'EE investment costs'!D83</f>
        <v>RH-05</v>
      </c>
      <c r="Y34" s="3" t="str">
        <f>'EE investment costs'!E83</f>
        <v>Heat Room Heat</v>
      </c>
      <c r="AC34" s="123">
        <f>'EE investment costs'!C83</f>
        <v>0.5</v>
      </c>
      <c r="AD34" s="22"/>
    </row>
    <row r="35" spans="2:30">
      <c r="B35" s="14" t="str">
        <f t="shared" ca="1" si="0"/>
        <v>INDGDEFFLA-05</v>
      </c>
      <c r="C35" s="15" t="str">
        <f t="shared" ca="1" si="3"/>
        <v>IGDLA</v>
      </c>
      <c r="D35" s="16">
        <f>'EE investment costs'!$F$15</f>
        <v>2016</v>
      </c>
      <c r="E35" s="14">
        <f>VLOOKUP(X35,'EE investment costs'!$D$56:$R$656,15,0)</f>
        <v>2.89</v>
      </c>
      <c r="F35" s="17">
        <f ca="1">INDEX('EE investment costs'!$D$56:$R$656,MATCH(X35,'EE investment costs'!$D$56:$D$656,0),MATCH($V$8,'EE investment costs'!$D$56:$R$56,0))</f>
        <v>0</v>
      </c>
      <c r="I35" s="18">
        <v>1</v>
      </c>
      <c r="J35" s="18">
        <v>1</v>
      </c>
      <c r="K35" s="14">
        <f t="shared" ca="1" si="5"/>
        <v>8</v>
      </c>
      <c r="L35" s="23"/>
      <c r="M35" s="19" t="str">
        <f t="shared" ca="1" si="1"/>
        <v>INDGDEFFLA-05</v>
      </c>
      <c r="N35" s="23" t="str">
        <f t="shared" ca="1" si="4"/>
        <v>Glass &amp; Concrete industry Saving Tech-Light 0.5y</v>
      </c>
      <c r="O35" s="23" t="s">
        <v>32</v>
      </c>
      <c r="P35" s="23" t="s">
        <v>33</v>
      </c>
      <c r="Q35" s="23"/>
      <c r="R35" s="23"/>
      <c r="S35" s="19" t="s">
        <v>34</v>
      </c>
      <c r="V35" s="16" t="str">
        <f t="shared" ca="1" si="6"/>
        <v>GD</v>
      </c>
      <c r="W35" s="14" t="str">
        <f t="shared" ca="1" si="6"/>
        <v>Glass &amp; Concrete industry</v>
      </c>
      <c r="X35" s="3" t="str">
        <f>'EE investment costs'!D84</f>
        <v>LA-05</v>
      </c>
      <c r="Y35" s="3" t="str">
        <f>'EE investment costs'!E84</f>
        <v>Light</v>
      </c>
      <c r="AC35" s="123">
        <f>'EE investment costs'!C84</f>
        <v>0.5</v>
      </c>
      <c r="AD35" s="22"/>
    </row>
    <row r="36" spans="2:30">
      <c r="B36" s="14" t="str">
        <f t="shared" ca="1" si="0"/>
        <v>INDGDEFFEM-05</v>
      </c>
      <c r="C36" s="15" t="str">
        <f t="shared" ca="1" si="3"/>
        <v>IGDEM</v>
      </c>
      <c r="D36" s="16">
        <f>'EE investment costs'!$F$15</f>
        <v>2016</v>
      </c>
      <c r="E36" s="14">
        <f>VLOOKUP(X36,'EE investment costs'!$D$56:$R$656,15,0)</f>
        <v>3.0344999999999995</v>
      </c>
      <c r="F36" s="17">
        <f ca="1">INDEX('EE investment costs'!$D$56:$R$656,MATCH(X36,'EE investment costs'!$D$56:$D$656,0),MATCH($V$8,'EE investment costs'!$D$56:$R$56,0))</f>
        <v>0</v>
      </c>
      <c r="I36" s="18">
        <v>1</v>
      </c>
      <c r="J36" s="18">
        <v>1</v>
      </c>
      <c r="K36" s="14">
        <f t="shared" ca="1" si="5"/>
        <v>8</v>
      </c>
      <c r="L36" s="23"/>
      <c r="M36" s="19" t="str">
        <f t="shared" ca="1" si="1"/>
        <v>INDGDEFFEM-05</v>
      </c>
      <c r="N36" s="23" t="str">
        <f t="shared" ca="1" si="4"/>
        <v>Glass &amp; Concrete industry Saving Tech-Electric Motors 0.5y</v>
      </c>
      <c r="O36" s="23" t="s">
        <v>32</v>
      </c>
      <c r="P36" s="23" t="s">
        <v>33</v>
      </c>
      <c r="Q36" s="23"/>
      <c r="R36" s="23"/>
      <c r="S36" s="19" t="s">
        <v>34</v>
      </c>
      <c r="V36" s="16" t="str">
        <f t="shared" ca="1" si="6"/>
        <v>GD</v>
      </c>
      <c r="W36" s="14" t="str">
        <f t="shared" ca="1" si="6"/>
        <v>Glass &amp; Concrete industry</v>
      </c>
      <c r="X36" s="3" t="str">
        <f>'EE investment costs'!D85</f>
        <v>EM-05</v>
      </c>
      <c r="Y36" s="3" t="str">
        <f>'EE investment costs'!E85</f>
        <v>Electric Motors</v>
      </c>
      <c r="AC36" s="123">
        <f>'EE investment costs'!C85</f>
        <v>0.5</v>
      </c>
      <c r="AD36" s="22"/>
    </row>
    <row r="37" spans="2:30">
      <c r="B37" s="14" t="str">
        <f t="shared" ca="1" si="0"/>
        <v>INDGDEFFTF-05</v>
      </c>
      <c r="C37" s="15" t="str">
        <f t="shared" ca="1" si="3"/>
        <v>IGDTF</v>
      </c>
      <c r="D37" s="16">
        <f>'EE investment costs'!$F$15</f>
        <v>2016</v>
      </c>
      <c r="E37" s="14">
        <f>VLOOKUP(X37,'EE investment costs'!$D$56:$R$656,15,0)</f>
        <v>3.8499999999999988</v>
      </c>
      <c r="F37" s="17">
        <f ca="1">INDEX('EE investment costs'!$D$56:$R$656,MATCH(X37,'EE investment costs'!$D$56:$D$656,0),MATCH($V$8,'EE investment costs'!$D$56:$R$56,0))</f>
        <v>73.468550349244012</v>
      </c>
      <c r="I37" s="18">
        <v>1</v>
      </c>
      <c r="J37" s="18">
        <v>1</v>
      </c>
      <c r="K37" s="14">
        <f t="shared" ca="1" si="5"/>
        <v>8</v>
      </c>
      <c r="L37" s="23"/>
      <c r="M37" s="19" t="str">
        <f t="shared" ca="1" si="1"/>
        <v>INDGDEFFTF-05</v>
      </c>
      <c r="N37" s="23" t="str">
        <f t="shared" ca="1" si="4"/>
        <v>Glass &amp; Concrete industry Saving Tech-Haulage Tractors, Trucks, Fishing boats 0.5y</v>
      </c>
      <c r="O37" s="23" t="s">
        <v>32</v>
      </c>
      <c r="P37" s="23" t="s">
        <v>33</v>
      </c>
      <c r="Q37" s="23"/>
      <c r="R37" s="23"/>
      <c r="S37" s="19" t="s">
        <v>34</v>
      </c>
      <c r="V37" s="16" t="str">
        <f t="shared" ca="1" si="6"/>
        <v>GD</v>
      </c>
      <c r="W37" s="14" t="str">
        <f t="shared" ca="1" si="6"/>
        <v>Glass &amp; Concrete industry</v>
      </c>
      <c r="X37" s="3" t="str">
        <f>'EE investment costs'!D86</f>
        <v>TF-05</v>
      </c>
      <c r="Y37" s="3" t="str">
        <f>'EE investment costs'!E86</f>
        <v>Haulage Tractors, Trucks, Fishing boats</v>
      </c>
      <c r="AB37" s="3"/>
      <c r="AC37" s="123">
        <f>'EE investment costs'!C86</f>
        <v>0.5</v>
      </c>
      <c r="AD37" s="22"/>
    </row>
    <row r="38" spans="2:30">
      <c r="B38" s="14" t="str">
        <f t="shared" ca="1" si="0"/>
        <v>INDGDEFFMT-06</v>
      </c>
      <c r="C38" s="15" t="str">
        <f t="shared" ca="1" si="3"/>
        <v>IGDMT</v>
      </c>
      <c r="D38" s="16">
        <f>'EE investment costs'!$F$15</f>
        <v>2016</v>
      </c>
      <c r="E38" s="14">
        <f>VLOOKUP(X38,'EE investment costs'!$D$56:$R$656,15,0)</f>
        <v>3.25</v>
      </c>
      <c r="F38" s="17">
        <f ca="1">INDEX('EE investment costs'!$D$56:$R$656,MATCH(X38,'EE investment costs'!$D$56:$D$656,0),MATCH($V$8,'EE investment costs'!$D$56:$R$56,0))</f>
        <v>0</v>
      </c>
      <c r="I38" s="18">
        <v>1</v>
      </c>
      <c r="J38" s="18">
        <v>1</v>
      </c>
      <c r="K38" s="14">
        <f t="shared" ca="1" si="5"/>
        <v>8</v>
      </c>
      <c r="L38" s="23"/>
      <c r="M38" s="19" t="str">
        <f t="shared" ca="1" si="1"/>
        <v>INDGDEFFMT-06</v>
      </c>
      <c r="N38" s="23" t="str">
        <f t="shared" ca="1" si="4"/>
        <v>Glass &amp; Concrete industry Saving Tech-Heat Medium Temp. up to 150C 0.6y</v>
      </c>
      <c r="O38" s="23" t="s">
        <v>32</v>
      </c>
      <c r="P38" s="23" t="s">
        <v>33</v>
      </c>
      <c r="Q38" s="23"/>
      <c r="R38" s="23"/>
      <c r="S38" s="19" t="s">
        <v>34</v>
      </c>
      <c r="V38" s="16" t="str">
        <f t="shared" ca="1" si="6"/>
        <v>GD</v>
      </c>
      <c r="W38" s="14" t="str">
        <f t="shared" ca="1" si="6"/>
        <v>Glass &amp; Concrete industry</v>
      </c>
      <c r="X38" s="3" t="str">
        <f>'EE investment costs'!D87</f>
        <v>MT-06</v>
      </c>
      <c r="Y38" s="3" t="str">
        <f>'EE investment costs'!E87</f>
        <v>Heat Medium Temp. up to 150C</v>
      </c>
      <c r="AC38" s="123">
        <f>'EE investment costs'!C87</f>
        <v>0.6</v>
      </c>
    </row>
    <row r="39" spans="2:30">
      <c r="B39" s="14" t="str">
        <f t="shared" ca="1" si="0"/>
        <v>INDGDEFFHT-06</v>
      </c>
      <c r="C39" s="15" t="str">
        <f t="shared" ca="1" si="3"/>
        <v>IGDHT</v>
      </c>
      <c r="D39" s="16">
        <f>'EE investment costs'!$F$15</f>
        <v>2016</v>
      </c>
      <c r="E39" s="14">
        <f>VLOOKUP(X39,'EE investment costs'!$D$56:$R$656,15,0)</f>
        <v>2.6</v>
      </c>
      <c r="F39" s="17">
        <f ca="1">INDEX('EE investment costs'!$D$56:$R$656,MATCH(X39,'EE investment costs'!$D$56:$D$656,0),MATCH($V$8,'EE investment costs'!$D$56:$R$56,0))</f>
        <v>25.262310813338786</v>
      </c>
      <c r="I39" s="18">
        <v>1</v>
      </c>
      <c r="J39" s="18">
        <v>1</v>
      </c>
      <c r="K39" s="14">
        <f t="shared" ca="1" si="5"/>
        <v>8</v>
      </c>
      <c r="L39" s="23"/>
      <c r="M39" s="19" t="str">
        <f t="shared" ca="1" si="1"/>
        <v>INDGDEFFHT-06</v>
      </c>
      <c r="N39" s="23" t="str">
        <f t="shared" ca="1" si="4"/>
        <v>Glass &amp; Concrete industry Saving Tech-Heat High Temp. over 150C 0.6y</v>
      </c>
      <c r="O39" s="23" t="s">
        <v>32</v>
      </c>
      <c r="P39" s="23" t="s">
        <v>33</v>
      </c>
      <c r="Q39" s="23"/>
      <c r="R39" s="23"/>
      <c r="S39" s="19" t="s">
        <v>34</v>
      </c>
      <c r="V39" s="16" t="str">
        <f t="shared" ca="1" si="6"/>
        <v>GD</v>
      </c>
      <c r="W39" s="14" t="str">
        <f t="shared" ca="1" si="6"/>
        <v>Glass &amp; Concrete industry</v>
      </c>
      <c r="X39" s="3" t="str">
        <f>'EE investment costs'!D88</f>
        <v>HT-06</v>
      </c>
      <c r="Y39" s="3" t="str">
        <f>'EE investment costs'!E88</f>
        <v>Heat High Temp. over 150C</v>
      </c>
      <c r="AC39" s="123">
        <f>'EE investment costs'!C88</f>
        <v>0.6</v>
      </c>
      <c r="AD39" s="22"/>
    </row>
    <row r="40" spans="2:30">
      <c r="B40" s="14" t="str">
        <f t="shared" ca="1" si="0"/>
        <v>INDGDEFFRH-06</v>
      </c>
      <c r="C40" s="15" t="str">
        <f t="shared" ca="1" si="3"/>
        <v>IGDRH</v>
      </c>
      <c r="D40" s="16">
        <f>'EE investment costs'!$F$15</f>
        <v>2016</v>
      </c>
      <c r="E40" s="14">
        <f>VLOOKUP(X40,'EE investment costs'!$D$56:$R$656,15,0)</f>
        <v>10.4</v>
      </c>
      <c r="F40" s="17">
        <f ca="1">INDEX('EE investment costs'!$D$56:$R$656,MATCH(X40,'EE investment costs'!$D$56:$D$656,0),MATCH($V$8,'EE investment costs'!$D$56:$R$56,0))</f>
        <v>0</v>
      </c>
      <c r="I40" s="18">
        <v>1</v>
      </c>
      <c r="J40" s="18">
        <v>1</v>
      </c>
      <c r="K40" s="14">
        <f t="shared" ca="1" si="5"/>
        <v>8</v>
      </c>
      <c r="L40" s="23"/>
      <c r="M40" s="19" t="str">
        <f t="shared" ca="1" si="1"/>
        <v>INDGDEFFRH-06</v>
      </c>
      <c r="N40" s="23" t="str">
        <f t="shared" ca="1" si="4"/>
        <v>Glass &amp; Concrete industry Saving Tech-Heat Room Heat 0.6y</v>
      </c>
      <c r="O40" s="23" t="s">
        <v>32</v>
      </c>
      <c r="P40" s="23" t="s">
        <v>33</v>
      </c>
      <c r="Q40" s="23"/>
      <c r="R40" s="23"/>
      <c r="S40" s="19" t="s">
        <v>34</v>
      </c>
      <c r="V40" s="16" t="str">
        <f t="shared" ca="1" si="6"/>
        <v>GD</v>
      </c>
      <c r="W40" s="14" t="str">
        <f t="shared" ca="1" si="6"/>
        <v>Glass &amp; Concrete industry</v>
      </c>
      <c r="X40" s="3" t="str">
        <f>'EE investment costs'!D89</f>
        <v>RH-06</v>
      </c>
      <c r="Y40" s="3" t="str">
        <f>'EE investment costs'!E89</f>
        <v>Heat Room Heat</v>
      </c>
      <c r="AC40" s="123">
        <f>'EE investment costs'!C89</f>
        <v>0.6</v>
      </c>
      <c r="AD40" s="22"/>
    </row>
    <row r="41" spans="2:30">
      <c r="B41" s="14" t="str">
        <f t="shared" ca="1" si="0"/>
        <v>INDGDEFFLA-06</v>
      </c>
      <c r="C41" s="15" t="str">
        <f t="shared" ca="1" si="3"/>
        <v>IGDLA</v>
      </c>
      <c r="D41" s="16">
        <f>'EE investment costs'!$F$15</f>
        <v>2016</v>
      </c>
      <c r="E41" s="14">
        <f>VLOOKUP(X41,'EE investment costs'!$D$56:$R$656,15,0)</f>
        <v>2.9239999999999999</v>
      </c>
      <c r="F41" s="17">
        <f ca="1">INDEX('EE investment costs'!$D$56:$R$656,MATCH(X41,'EE investment costs'!$D$56:$D$656,0),MATCH($V$8,'EE investment costs'!$D$56:$R$56,0))</f>
        <v>0</v>
      </c>
      <c r="I41" s="18">
        <v>1</v>
      </c>
      <c r="J41" s="18">
        <v>1</v>
      </c>
      <c r="K41" s="14">
        <f t="shared" ca="1" si="5"/>
        <v>8</v>
      </c>
      <c r="L41" s="23"/>
      <c r="M41" s="19" t="str">
        <f t="shared" ca="1" si="1"/>
        <v>INDGDEFFLA-06</v>
      </c>
      <c r="N41" s="23" t="str">
        <f t="shared" ca="1" si="4"/>
        <v>Glass &amp; Concrete industry Saving Tech-Light 0.6y</v>
      </c>
      <c r="O41" s="23" t="s">
        <v>32</v>
      </c>
      <c r="P41" s="23" t="s">
        <v>33</v>
      </c>
      <c r="Q41" s="23"/>
      <c r="R41" s="23"/>
      <c r="S41" s="19" t="s">
        <v>34</v>
      </c>
      <c r="V41" s="16" t="str">
        <f t="shared" ca="1" si="6"/>
        <v>GD</v>
      </c>
      <c r="W41" s="14" t="str">
        <f t="shared" ca="1" si="6"/>
        <v>Glass &amp; Concrete industry</v>
      </c>
      <c r="X41" s="3" t="str">
        <f>'EE investment costs'!D90</f>
        <v>LA-06</v>
      </c>
      <c r="Y41" s="3" t="str">
        <f>'EE investment costs'!E90</f>
        <v>Light</v>
      </c>
      <c r="AC41" s="123">
        <f>'EE investment costs'!C90</f>
        <v>0.6</v>
      </c>
      <c r="AD41" s="22"/>
    </row>
    <row r="42" spans="2:30">
      <c r="B42" s="14" t="str">
        <f t="shared" ca="1" si="0"/>
        <v>INDGDEFFEM-06</v>
      </c>
      <c r="C42" s="15" t="str">
        <f t="shared" ca="1" si="3"/>
        <v>IGDEM</v>
      </c>
      <c r="D42" s="16">
        <f>'EE investment costs'!$F$15</f>
        <v>2016</v>
      </c>
      <c r="E42" s="14">
        <f>VLOOKUP(X42,'EE investment costs'!$D$56:$R$656,15,0)</f>
        <v>3.0701999999999998</v>
      </c>
      <c r="F42" s="17">
        <f ca="1">INDEX('EE investment costs'!$D$56:$R$656,MATCH(X42,'EE investment costs'!$D$56:$D$656,0),MATCH($V$8,'EE investment costs'!$D$56:$R$56,0))</f>
        <v>0</v>
      </c>
      <c r="I42" s="18">
        <v>1</v>
      </c>
      <c r="J42" s="18">
        <v>1</v>
      </c>
      <c r="K42" s="14">
        <f t="shared" ca="1" si="5"/>
        <v>8</v>
      </c>
      <c r="L42" s="23"/>
      <c r="M42" s="19" t="str">
        <f t="shared" ca="1" si="1"/>
        <v>INDGDEFFEM-06</v>
      </c>
      <c r="N42" s="23" t="str">
        <f t="shared" ca="1" si="4"/>
        <v>Glass &amp; Concrete industry Saving Tech-Electric Motors 0.6y</v>
      </c>
      <c r="O42" s="23" t="s">
        <v>32</v>
      </c>
      <c r="P42" s="23" t="s">
        <v>33</v>
      </c>
      <c r="Q42" s="23"/>
      <c r="R42" s="23"/>
      <c r="S42" s="19" t="s">
        <v>34</v>
      </c>
      <c r="V42" s="16" t="str">
        <f t="shared" ca="1" si="6"/>
        <v>GD</v>
      </c>
      <c r="W42" s="14" t="str">
        <f t="shared" ca="1" si="6"/>
        <v>Glass &amp; Concrete industry</v>
      </c>
      <c r="X42" s="3" t="str">
        <f>'EE investment costs'!D91</f>
        <v>EM-06</v>
      </c>
      <c r="Y42" s="3" t="str">
        <f>'EE investment costs'!E91</f>
        <v>Electric Motors</v>
      </c>
      <c r="AC42" s="123">
        <f>'EE investment costs'!C91</f>
        <v>0.6</v>
      </c>
      <c r="AD42" s="22"/>
    </row>
    <row r="43" spans="2:30">
      <c r="B43" s="14" t="str">
        <f t="shared" ca="1" si="0"/>
        <v>INDGDEFFTF-06</v>
      </c>
      <c r="C43" s="15" t="str">
        <f t="shared" ca="1" si="3"/>
        <v>IGDTF</v>
      </c>
      <c r="D43" s="16">
        <f>'EE investment costs'!$F$15</f>
        <v>2016</v>
      </c>
      <c r="E43" s="14">
        <f>VLOOKUP(X43,'EE investment costs'!$D$56:$R$656,15,0)</f>
        <v>4.0599999999999987</v>
      </c>
      <c r="F43" s="17">
        <f ca="1">INDEX('EE investment costs'!$D$56:$R$656,MATCH(X43,'EE investment costs'!$D$56:$D$656,0),MATCH($V$8,'EE investment costs'!$D$56:$R$56,0))</f>
        <v>88.162260419092817</v>
      </c>
      <c r="I43" s="18">
        <v>1</v>
      </c>
      <c r="J43" s="18">
        <v>1</v>
      </c>
      <c r="K43" s="14">
        <f t="shared" ca="1" si="5"/>
        <v>8</v>
      </c>
      <c r="L43" s="23"/>
      <c r="M43" s="19" t="str">
        <f t="shared" ca="1" si="1"/>
        <v>INDGDEFFTF-06</v>
      </c>
      <c r="N43" s="23" t="str">
        <f t="shared" ca="1" si="4"/>
        <v>Glass &amp; Concrete industry Saving Tech-Haulage Tractors, Trucks, Fishing boats 0.6y</v>
      </c>
      <c r="O43" s="23" t="s">
        <v>32</v>
      </c>
      <c r="P43" s="23" t="s">
        <v>33</v>
      </c>
      <c r="Q43" s="23"/>
      <c r="R43" s="23"/>
      <c r="S43" s="19" t="s">
        <v>34</v>
      </c>
      <c r="V43" s="16" t="str">
        <f t="shared" ca="1" si="6"/>
        <v>GD</v>
      </c>
      <c r="W43" s="14" t="str">
        <f t="shared" ca="1" si="6"/>
        <v>Glass &amp; Concrete industry</v>
      </c>
      <c r="X43" s="3" t="str">
        <f>'EE investment costs'!D92</f>
        <v>TF-06</v>
      </c>
      <c r="Y43" s="3" t="str">
        <f>'EE investment costs'!E92</f>
        <v>Haulage Tractors, Trucks, Fishing boats</v>
      </c>
      <c r="AC43" s="123">
        <f>'EE investment costs'!C92</f>
        <v>0.6</v>
      </c>
      <c r="AD43" s="22"/>
    </row>
    <row r="44" spans="2:30">
      <c r="B44" s="14" t="str">
        <f t="shared" ca="1" si="0"/>
        <v>INDGDEFFMT-07</v>
      </c>
      <c r="C44" s="15" t="str">
        <f t="shared" ca="1" si="3"/>
        <v>IGDMT</v>
      </c>
      <c r="D44" s="16">
        <f>'EE investment costs'!$F$15</f>
        <v>2016</v>
      </c>
      <c r="E44" s="14">
        <f>VLOOKUP(X44,'EE investment costs'!$D$56:$R$656,15,0)</f>
        <v>3.375</v>
      </c>
      <c r="F44" s="17">
        <f ca="1">INDEX('EE investment costs'!$D$56:$R$656,MATCH(X44,'EE investment costs'!$D$56:$D$656,0),MATCH($V$8,'EE investment costs'!$D$56:$R$56,0))</f>
        <v>9.6975026723047666</v>
      </c>
      <c r="I44" s="18">
        <v>1</v>
      </c>
      <c r="J44" s="18">
        <v>1</v>
      </c>
      <c r="K44" s="14">
        <f t="shared" ca="1" si="5"/>
        <v>8</v>
      </c>
      <c r="L44" s="23"/>
      <c r="M44" s="19" t="str">
        <f t="shared" ca="1" si="1"/>
        <v>INDGDEFFMT-07</v>
      </c>
      <c r="N44" s="23" t="str">
        <f t="shared" ca="1" si="4"/>
        <v>Glass &amp; Concrete industry Saving Tech-Heat Medium Temp. up to 150C 0.7y</v>
      </c>
      <c r="O44" s="23" t="s">
        <v>32</v>
      </c>
      <c r="P44" s="23" t="s">
        <v>33</v>
      </c>
      <c r="Q44" s="23"/>
      <c r="R44" s="23"/>
      <c r="S44" s="19" t="s">
        <v>34</v>
      </c>
      <c r="V44" s="16" t="str">
        <f t="shared" ca="1" si="6"/>
        <v>GD</v>
      </c>
      <c r="W44" s="14" t="str">
        <f t="shared" ca="1" si="6"/>
        <v>Glass &amp; Concrete industry</v>
      </c>
      <c r="X44" s="3" t="str">
        <f>'EE investment costs'!D93</f>
        <v>MT-07</v>
      </c>
      <c r="Y44" s="3" t="str">
        <f>'EE investment costs'!E93</f>
        <v>Heat Medium Temp. up to 150C</v>
      </c>
      <c r="AC44" s="123">
        <f>'EE investment costs'!C93</f>
        <v>0.7</v>
      </c>
    </row>
    <row r="45" spans="2:30">
      <c r="B45" s="14" t="str">
        <f t="shared" ca="1" si="0"/>
        <v>INDGDEFFHT-07</v>
      </c>
      <c r="C45" s="15" t="str">
        <f t="shared" ca="1" si="3"/>
        <v>IGDHT</v>
      </c>
      <c r="D45" s="16">
        <f>'EE investment costs'!$F$15</f>
        <v>2016</v>
      </c>
      <c r="E45" s="14">
        <f>VLOOKUP(X45,'EE investment costs'!$D$56:$R$656,15,0)</f>
        <v>2.7</v>
      </c>
      <c r="F45" s="17">
        <f ca="1">INDEX('EE investment costs'!$D$56:$R$656,MATCH(X45,'EE investment costs'!$D$56:$D$656,0),MATCH($V$8,'EE investment costs'!$D$56:$R$56,0))</f>
        <v>39.697916992389544</v>
      </c>
      <c r="I45" s="18">
        <v>1</v>
      </c>
      <c r="J45" s="18">
        <v>1</v>
      </c>
      <c r="K45" s="14">
        <f t="shared" ca="1" si="5"/>
        <v>8</v>
      </c>
      <c r="L45" s="23"/>
      <c r="M45" s="19" t="str">
        <f t="shared" ca="1" si="1"/>
        <v>INDGDEFFHT-07</v>
      </c>
      <c r="N45" s="23" t="str">
        <f t="shared" ca="1" si="4"/>
        <v>Glass &amp; Concrete industry Saving Tech-Heat High Temp. over 150C 0.7y</v>
      </c>
      <c r="O45" s="23" t="s">
        <v>32</v>
      </c>
      <c r="P45" s="23" t="s">
        <v>33</v>
      </c>
      <c r="Q45" s="23"/>
      <c r="R45" s="23"/>
      <c r="S45" s="19" t="s">
        <v>34</v>
      </c>
      <c r="V45" s="16" t="str">
        <f t="shared" ca="1" si="6"/>
        <v>GD</v>
      </c>
      <c r="W45" s="14" t="str">
        <f t="shared" ca="1" si="6"/>
        <v>Glass &amp; Concrete industry</v>
      </c>
      <c r="X45" s="3" t="str">
        <f>'EE investment costs'!D94</f>
        <v>HT-07</v>
      </c>
      <c r="Y45" s="3" t="str">
        <f>'EE investment costs'!E94</f>
        <v>Heat High Temp. over 150C</v>
      </c>
      <c r="AC45" s="123">
        <f>'EE investment costs'!C94</f>
        <v>0.7</v>
      </c>
      <c r="AD45" s="22"/>
    </row>
    <row r="46" spans="2:30">
      <c r="B46" s="14" t="str">
        <f t="shared" ca="1" si="0"/>
        <v>INDGDEFFRH-07</v>
      </c>
      <c r="C46" s="15" t="str">
        <f t="shared" ca="1" si="3"/>
        <v>IGDRH</v>
      </c>
      <c r="D46" s="16">
        <f>'EE investment costs'!$F$15</f>
        <v>2016</v>
      </c>
      <c r="E46" s="14">
        <f>VLOOKUP(X46,'EE investment costs'!$D$56:$R$656,15,0)</f>
        <v>10.8</v>
      </c>
      <c r="F46" s="17">
        <f ca="1">INDEX('EE investment costs'!$D$56:$R$656,MATCH(X46,'EE investment costs'!$D$56:$D$656,0),MATCH($V$8,'EE investment costs'!$D$56:$R$56,0))</f>
        <v>0</v>
      </c>
      <c r="I46" s="18">
        <v>1</v>
      </c>
      <c r="J46" s="18">
        <v>1</v>
      </c>
      <c r="K46" s="14">
        <f t="shared" ca="1" si="5"/>
        <v>8</v>
      </c>
      <c r="L46" s="23"/>
      <c r="M46" s="19" t="str">
        <f t="shared" ca="1" si="1"/>
        <v>INDGDEFFRH-07</v>
      </c>
      <c r="N46" s="23" t="str">
        <f t="shared" ca="1" si="4"/>
        <v>Glass &amp; Concrete industry Saving Tech-Heat Room Heat 0.7y</v>
      </c>
      <c r="O46" s="23" t="s">
        <v>32</v>
      </c>
      <c r="P46" s="23" t="s">
        <v>33</v>
      </c>
      <c r="Q46" s="23"/>
      <c r="R46" s="23"/>
      <c r="S46" s="19" t="s">
        <v>34</v>
      </c>
      <c r="V46" s="16" t="str">
        <f t="shared" ca="1" si="6"/>
        <v>GD</v>
      </c>
      <c r="W46" s="14" t="str">
        <f t="shared" ca="1" si="6"/>
        <v>Glass &amp; Concrete industry</v>
      </c>
      <c r="X46" s="3" t="str">
        <f>'EE investment costs'!D95</f>
        <v>RH-07</v>
      </c>
      <c r="Y46" s="3" t="str">
        <f>'EE investment costs'!E95</f>
        <v>Heat Room Heat</v>
      </c>
      <c r="AC46" s="123">
        <f>'EE investment costs'!C95</f>
        <v>0.7</v>
      </c>
      <c r="AD46" s="22"/>
    </row>
    <row r="47" spans="2:30">
      <c r="B47" s="14" t="str">
        <f t="shared" ca="1" si="0"/>
        <v>INDGDEFFLA-07</v>
      </c>
      <c r="C47" s="15" t="str">
        <f t="shared" ca="1" si="3"/>
        <v>IGDLA</v>
      </c>
      <c r="D47" s="16">
        <f>'EE investment costs'!$F$15</f>
        <v>2016</v>
      </c>
      <c r="E47" s="14">
        <f>VLOOKUP(X47,'EE investment costs'!$D$56:$R$656,15,0)</f>
        <v>2.9580000000000002</v>
      </c>
      <c r="F47" s="17">
        <f ca="1">INDEX('EE investment costs'!$D$56:$R$656,MATCH(X47,'EE investment costs'!$D$56:$D$656,0),MATCH($V$8,'EE investment costs'!$D$56:$R$56,0))</f>
        <v>0</v>
      </c>
      <c r="I47" s="18">
        <v>1</v>
      </c>
      <c r="J47" s="18">
        <v>1</v>
      </c>
      <c r="K47" s="14">
        <f t="shared" ca="1" si="5"/>
        <v>8</v>
      </c>
      <c r="L47" s="23"/>
      <c r="M47" s="19" t="str">
        <f t="shared" ca="1" si="1"/>
        <v>INDGDEFFLA-07</v>
      </c>
      <c r="N47" s="23" t="str">
        <f t="shared" ca="1" si="4"/>
        <v>Glass &amp; Concrete industry Saving Tech-Light 0.7y</v>
      </c>
      <c r="O47" s="23" t="s">
        <v>32</v>
      </c>
      <c r="P47" s="23" t="s">
        <v>33</v>
      </c>
      <c r="Q47" s="23"/>
      <c r="R47" s="23"/>
      <c r="S47" s="19" t="s">
        <v>34</v>
      </c>
      <c r="V47" s="16" t="str">
        <f t="shared" ca="1" si="6"/>
        <v>GD</v>
      </c>
      <c r="W47" s="14" t="str">
        <f t="shared" ca="1" si="6"/>
        <v>Glass &amp; Concrete industry</v>
      </c>
      <c r="X47" s="3" t="str">
        <f>'EE investment costs'!D96</f>
        <v>LA-07</v>
      </c>
      <c r="Y47" s="3" t="str">
        <f>'EE investment costs'!E96</f>
        <v>Light</v>
      </c>
      <c r="AC47" s="123">
        <f>'EE investment costs'!C96</f>
        <v>0.7</v>
      </c>
      <c r="AD47" s="22"/>
    </row>
    <row r="48" spans="2:30">
      <c r="B48" s="14" t="str">
        <f t="shared" ca="1" si="0"/>
        <v>INDGDEFFEM-07</v>
      </c>
      <c r="C48" s="15" t="str">
        <f t="shared" ca="1" si="3"/>
        <v>IGDEM</v>
      </c>
      <c r="D48" s="16">
        <f>'EE investment costs'!$F$15</f>
        <v>2016</v>
      </c>
      <c r="E48" s="14">
        <f>VLOOKUP(X48,'EE investment costs'!$D$56:$R$656,15,0)</f>
        <v>3.1058999999999997</v>
      </c>
      <c r="F48" s="17">
        <f ca="1">INDEX('EE investment costs'!$D$56:$R$656,MATCH(X48,'EE investment costs'!$D$56:$D$656,0),MATCH($V$8,'EE investment costs'!$D$56:$R$56,0))</f>
        <v>0</v>
      </c>
      <c r="I48" s="18">
        <v>1</v>
      </c>
      <c r="J48" s="18">
        <v>1</v>
      </c>
      <c r="K48" s="14">
        <f t="shared" ca="1" si="5"/>
        <v>8</v>
      </c>
      <c r="L48" s="23"/>
      <c r="M48" s="19" t="str">
        <f t="shared" ca="1" si="1"/>
        <v>INDGDEFFEM-07</v>
      </c>
      <c r="N48" s="23" t="str">
        <f t="shared" ca="1" si="4"/>
        <v>Glass &amp; Concrete industry Saving Tech-Electric Motors 0.7y</v>
      </c>
      <c r="O48" s="23" t="s">
        <v>32</v>
      </c>
      <c r="P48" s="23" t="s">
        <v>33</v>
      </c>
      <c r="Q48" s="23"/>
      <c r="R48" s="23"/>
      <c r="S48" s="19" t="s">
        <v>34</v>
      </c>
      <c r="V48" s="16" t="str">
        <f t="shared" ca="1" si="6"/>
        <v>GD</v>
      </c>
      <c r="W48" s="14" t="str">
        <f t="shared" ca="1" si="6"/>
        <v>Glass &amp; Concrete industry</v>
      </c>
      <c r="X48" s="3" t="str">
        <f>'EE investment costs'!D97</f>
        <v>EM-07</v>
      </c>
      <c r="Y48" s="3" t="str">
        <f>'EE investment costs'!E97</f>
        <v>Electric Motors</v>
      </c>
      <c r="AC48" s="123">
        <f>'EE investment costs'!C97</f>
        <v>0.7</v>
      </c>
      <c r="AD48" s="22"/>
    </row>
    <row r="49" spans="2:30">
      <c r="B49" s="14" t="str">
        <f t="shared" ca="1" si="0"/>
        <v>INDGDEFFTF-07</v>
      </c>
      <c r="C49" s="15" t="str">
        <f t="shared" ca="1" si="3"/>
        <v>IGDTF</v>
      </c>
      <c r="D49" s="16">
        <f>'EE investment costs'!$F$15</f>
        <v>2016</v>
      </c>
      <c r="E49" s="14">
        <f>VLOOKUP(X49,'EE investment costs'!$D$56:$R$656,15,0)</f>
        <v>4.2699999999999987</v>
      </c>
      <c r="F49" s="17">
        <f ca="1">INDEX('EE investment costs'!$D$56:$R$656,MATCH(X49,'EE investment costs'!$D$56:$D$656,0),MATCH($V$8,'EE investment costs'!$D$56:$R$56,0))</f>
        <v>102.85597048894159</v>
      </c>
      <c r="I49" s="18">
        <v>1</v>
      </c>
      <c r="J49" s="18">
        <v>1</v>
      </c>
      <c r="K49" s="14">
        <f t="shared" ca="1" si="5"/>
        <v>8</v>
      </c>
      <c r="L49" s="23"/>
      <c r="M49" s="19" t="str">
        <f t="shared" ca="1" si="1"/>
        <v>INDGDEFFTF-07</v>
      </c>
      <c r="N49" s="23" t="str">
        <f t="shared" ca="1" si="4"/>
        <v>Glass &amp; Concrete industry Saving Tech-Haulage Tractors, Trucks, Fishing boats 0.7y</v>
      </c>
      <c r="O49" s="23" t="s">
        <v>32</v>
      </c>
      <c r="P49" s="23" t="s">
        <v>33</v>
      </c>
      <c r="Q49" s="23"/>
      <c r="R49" s="23"/>
      <c r="S49" s="19" t="s">
        <v>34</v>
      </c>
      <c r="V49" s="16" t="str">
        <f t="shared" ca="1" si="6"/>
        <v>GD</v>
      </c>
      <c r="W49" s="14" t="str">
        <f t="shared" ca="1" si="6"/>
        <v>Glass &amp; Concrete industry</v>
      </c>
      <c r="X49" s="3" t="str">
        <f>'EE investment costs'!D98</f>
        <v>TF-07</v>
      </c>
      <c r="Y49" s="3" t="str">
        <f>'EE investment costs'!E98</f>
        <v>Haulage Tractors, Trucks, Fishing boats</v>
      </c>
      <c r="AC49" s="123">
        <f>'EE investment costs'!C98</f>
        <v>0.7</v>
      </c>
      <c r="AD49" s="22"/>
    </row>
    <row r="50" spans="2:30">
      <c r="B50" s="14" t="str">
        <f t="shared" ca="1" si="0"/>
        <v>INDGDEFFMT-08</v>
      </c>
      <c r="C50" s="15" t="str">
        <f t="shared" ca="1" si="3"/>
        <v>IGDMT</v>
      </c>
      <c r="D50" s="16">
        <f>'EE investment costs'!$F$15</f>
        <v>2016</v>
      </c>
      <c r="E50" s="14">
        <f>VLOOKUP(X50,'EE investment costs'!$D$56:$R$656,15,0)</f>
        <v>3.5</v>
      </c>
      <c r="F50" s="17">
        <f ca="1">INDEX('EE investment costs'!$D$56:$R$656,MATCH(X50,'EE investment costs'!$D$56:$D$656,0),MATCH($V$8,'EE investment costs'!$D$56:$R$56,0))</f>
        <v>28.621852992221555</v>
      </c>
      <c r="I50" s="18">
        <v>1</v>
      </c>
      <c r="J50" s="18">
        <v>1</v>
      </c>
      <c r="K50" s="14">
        <f t="shared" ca="1" si="5"/>
        <v>8</v>
      </c>
      <c r="L50" s="23"/>
      <c r="M50" s="19" t="str">
        <f t="shared" ca="1" si="1"/>
        <v>INDGDEFFMT-08</v>
      </c>
      <c r="N50" s="23" t="str">
        <f t="shared" ca="1" si="4"/>
        <v>Glass &amp; Concrete industry Saving Tech-Heat Medium Temp. up to 150C 0.8y</v>
      </c>
      <c r="O50" s="23" t="s">
        <v>32</v>
      </c>
      <c r="P50" s="23" t="s">
        <v>33</v>
      </c>
      <c r="Q50" s="23"/>
      <c r="R50" s="23"/>
      <c r="S50" s="19" t="s">
        <v>34</v>
      </c>
      <c r="V50" s="16" t="str">
        <f t="shared" ca="1" si="6"/>
        <v>GD</v>
      </c>
      <c r="W50" s="14" t="str">
        <f t="shared" ca="1" si="6"/>
        <v>Glass &amp; Concrete industry</v>
      </c>
      <c r="X50" s="3" t="str">
        <f>'EE investment costs'!D99</f>
        <v>MT-08</v>
      </c>
      <c r="Y50" s="3" t="str">
        <f>'EE investment costs'!E99</f>
        <v>Heat Medium Temp. up to 150C</v>
      </c>
      <c r="AC50" s="123">
        <f>'EE investment costs'!C99</f>
        <v>0.8</v>
      </c>
    </row>
    <row r="51" spans="2:30">
      <c r="B51" s="14" t="str">
        <f t="shared" ca="1" si="0"/>
        <v>INDGDEFFHT-08</v>
      </c>
      <c r="C51" s="15" t="str">
        <f t="shared" ca="1" si="3"/>
        <v>IGDHT</v>
      </c>
      <c r="D51" s="16">
        <f>'EE investment costs'!$F$15</f>
        <v>2016</v>
      </c>
      <c r="E51" s="14">
        <f>VLOOKUP(X51,'EE investment costs'!$D$56:$R$656,15,0)</f>
        <v>2.8</v>
      </c>
      <c r="F51" s="17">
        <f ca="1">INDEX('EE investment costs'!$D$56:$R$656,MATCH(X51,'EE investment costs'!$D$56:$D$656,0),MATCH($V$8,'EE investment costs'!$D$56:$R$56,0))</f>
        <v>54.133523171440331</v>
      </c>
      <c r="I51" s="18">
        <v>1</v>
      </c>
      <c r="J51" s="18">
        <v>1</v>
      </c>
      <c r="K51" s="14">
        <f t="shared" ca="1" si="5"/>
        <v>8</v>
      </c>
      <c r="L51" s="23"/>
      <c r="M51" s="19" t="str">
        <f t="shared" ca="1" si="1"/>
        <v>INDGDEFFHT-08</v>
      </c>
      <c r="N51" s="23" t="str">
        <f t="shared" ca="1" si="4"/>
        <v>Glass &amp; Concrete industry Saving Tech-Heat High Temp. over 150C 0.8y</v>
      </c>
      <c r="O51" s="23" t="s">
        <v>32</v>
      </c>
      <c r="P51" s="23" t="s">
        <v>33</v>
      </c>
      <c r="Q51" s="23"/>
      <c r="R51" s="23"/>
      <c r="S51" s="19" t="s">
        <v>34</v>
      </c>
      <c r="V51" s="16" t="str">
        <f t="shared" ca="1" si="6"/>
        <v>GD</v>
      </c>
      <c r="W51" s="14" t="str">
        <f t="shared" ca="1" si="6"/>
        <v>Glass &amp; Concrete industry</v>
      </c>
      <c r="X51" s="3" t="str">
        <f>'EE investment costs'!D100</f>
        <v>HT-08</v>
      </c>
      <c r="Y51" s="3" t="str">
        <f>'EE investment costs'!E100</f>
        <v>Heat High Temp. over 150C</v>
      </c>
      <c r="AC51" s="123">
        <f>'EE investment costs'!C100</f>
        <v>0.8</v>
      </c>
      <c r="AD51" s="22"/>
    </row>
    <row r="52" spans="2:30">
      <c r="B52" s="14" t="str">
        <f t="shared" ca="1" si="0"/>
        <v>INDGDEFFRH-08</v>
      </c>
      <c r="C52" s="15" t="str">
        <f t="shared" ca="1" si="3"/>
        <v>IGDRH</v>
      </c>
      <c r="D52" s="16">
        <f>'EE investment costs'!$F$15</f>
        <v>2016</v>
      </c>
      <c r="E52" s="14">
        <f>VLOOKUP(X52,'EE investment costs'!$D$56:$R$656,15,0)</f>
        <v>11.2</v>
      </c>
      <c r="F52" s="17">
        <f ca="1">INDEX('EE investment costs'!$D$56:$R$656,MATCH(X52,'EE investment costs'!$D$56:$D$656,0),MATCH($V$8,'EE investment costs'!$D$56:$R$56,0))</f>
        <v>0</v>
      </c>
      <c r="I52" s="18">
        <v>1</v>
      </c>
      <c r="J52" s="18">
        <v>1</v>
      </c>
      <c r="K52" s="14">
        <f t="shared" ca="1" si="5"/>
        <v>8</v>
      </c>
      <c r="L52" s="23"/>
      <c r="M52" s="19" t="str">
        <f t="shared" ca="1" si="1"/>
        <v>INDGDEFFRH-08</v>
      </c>
      <c r="N52" s="23" t="str">
        <f t="shared" ca="1" si="4"/>
        <v>Glass &amp; Concrete industry Saving Tech-Heat Room Heat 0.8y</v>
      </c>
      <c r="O52" s="23" t="s">
        <v>32</v>
      </c>
      <c r="P52" s="23" t="s">
        <v>33</v>
      </c>
      <c r="Q52" s="23"/>
      <c r="R52" s="23"/>
      <c r="S52" s="19" t="s">
        <v>34</v>
      </c>
      <c r="V52" s="16" t="str">
        <f t="shared" ca="1" si="6"/>
        <v>GD</v>
      </c>
      <c r="W52" s="14" t="str">
        <f t="shared" ca="1" si="6"/>
        <v>Glass &amp; Concrete industry</v>
      </c>
      <c r="X52" s="3" t="str">
        <f>'EE investment costs'!D101</f>
        <v>RH-08</v>
      </c>
      <c r="Y52" s="3" t="str">
        <f>'EE investment costs'!E101</f>
        <v>Heat Room Heat</v>
      </c>
      <c r="AC52" s="123">
        <f>'EE investment costs'!C101</f>
        <v>0.8</v>
      </c>
      <c r="AD52" s="22"/>
    </row>
    <row r="53" spans="2:30">
      <c r="B53" s="14" t="str">
        <f t="shared" ca="1" si="0"/>
        <v>INDGDEFFLA-08</v>
      </c>
      <c r="C53" s="15" t="str">
        <f t="shared" ca="1" si="3"/>
        <v>IGDLA</v>
      </c>
      <c r="D53" s="16">
        <f>'EE investment costs'!$F$15</f>
        <v>2016</v>
      </c>
      <c r="E53" s="14">
        <f>VLOOKUP(X53,'EE investment costs'!$D$56:$R$656,15,0)</f>
        <v>2.992</v>
      </c>
      <c r="F53" s="17">
        <f ca="1">INDEX('EE investment costs'!$D$56:$R$656,MATCH(X53,'EE investment costs'!$D$56:$D$656,0),MATCH($V$8,'EE investment costs'!$D$56:$R$56,0))</f>
        <v>0</v>
      </c>
      <c r="I53" s="18">
        <v>1</v>
      </c>
      <c r="J53" s="18">
        <v>1</v>
      </c>
      <c r="K53" s="14">
        <f t="shared" ca="1" si="5"/>
        <v>8</v>
      </c>
      <c r="L53" s="23"/>
      <c r="M53" s="19" t="str">
        <f t="shared" ca="1" si="1"/>
        <v>INDGDEFFLA-08</v>
      </c>
      <c r="N53" s="23" t="str">
        <f t="shared" ca="1" si="4"/>
        <v>Glass &amp; Concrete industry Saving Tech-Light 0.8y</v>
      </c>
      <c r="O53" s="23" t="s">
        <v>32</v>
      </c>
      <c r="P53" s="23" t="s">
        <v>33</v>
      </c>
      <c r="Q53" s="23"/>
      <c r="R53" s="23"/>
      <c r="S53" s="19" t="s">
        <v>34</v>
      </c>
      <c r="V53" s="16" t="str">
        <f t="shared" ca="1" si="6"/>
        <v>GD</v>
      </c>
      <c r="W53" s="14" t="str">
        <f t="shared" ca="1" si="6"/>
        <v>Glass &amp; Concrete industry</v>
      </c>
      <c r="X53" s="3" t="str">
        <f>'EE investment costs'!D102</f>
        <v>LA-08</v>
      </c>
      <c r="Y53" s="3" t="str">
        <f>'EE investment costs'!E102</f>
        <v>Light</v>
      </c>
      <c r="AC53" s="123">
        <f>'EE investment costs'!C102</f>
        <v>0.8</v>
      </c>
      <c r="AD53" s="22"/>
    </row>
    <row r="54" spans="2:30">
      <c r="B54" s="14" t="str">
        <f t="shared" ca="1" si="0"/>
        <v>INDGDEFFEM-08</v>
      </c>
      <c r="C54" s="15" t="str">
        <f t="shared" ca="1" si="3"/>
        <v>IGDEM</v>
      </c>
      <c r="D54" s="16">
        <f>'EE investment costs'!$F$15</f>
        <v>2016</v>
      </c>
      <c r="E54" s="14">
        <f>VLOOKUP(X54,'EE investment costs'!$D$56:$R$656,15,0)</f>
        <v>3.1415999999999995</v>
      </c>
      <c r="F54" s="17">
        <f ca="1">INDEX('EE investment costs'!$D$56:$R$656,MATCH(X54,'EE investment costs'!$D$56:$D$656,0),MATCH($V$8,'EE investment costs'!$D$56:$R$56,0))</f>
        <v>0</v>
      </c>
      <c r="I54" s="18">
        <v>1</v>
      </c>
      <c r="J54" s="18">
        <v>1</v>
      </c>
      <c r="K54" s="14">
        <f t="shared" ca="1" si="5"/>
        <v>8</v>
      </c>
      <c r="L54" s="23"/>
      <c r="M54" s="19" t="str">
        <f t="shared" ca="1" si="1"/>
        <v>INDGDEFFEM-08</v>
      </c>
      <c r="N54" s="23" t="str">
        <f t="shared" ca="1" si="4"/>
        <v>Glass &amp; Concrete industry Saving Tech-Electric Motors 0.8y</v>
      </c>
      <c r="O54" s="23" t="s">
        <v>32</v>
      </c>
      <c r="P54" s="23" t="s">
        <v>33</v>
      </c>
      <c r="Q54" s="23"/>
      <c r="R54" s="23"/>
      <c r="S54" s="19" t="s">
        <v>34</v>
      </c>
      <c r="V54" s="16" t="str">
        <f t="shared" ca="1" si="6"/>
        <v>GD</v>
      </c>
      <c r="W54" s="14" t="str">
        <f t="shared" ca="1" si="6"/>
        <v>Glass &amp; Concrete industry</v>
      </c>
      <c r="X54" s="3" t="str">
        <f>'EE investment costs'!D103</f>
        <v>EM-08</v>
      </c>
      <c r="Y54" s="3" t="str">
        <f>'EE investment costs'!E103</f>
        <v>Electric Motors</v>
      </c>
      <c r="AC54" s="123">
        <f>'EE investment costs'!C103</f>
        <v>0.8</v>
      </c>
      <c r="AD54" s="22"/>
    </row>
    <row r="55" spans="2:30">
      <c r="B55" s="14" t="str">
        <f t="shared" ca="1" si="0"/>
        <v>INDGDEFFTF-08</v>
      </c>
      <c r="C55" s="15" t="str">
        <f t="shared" ca="1" si="3"/>
        <v>IGDTF</v>
      </c>
      <c r="D55" s="16">
        <f>'EE investment costs'!$F$15</f>
        <v>2016</v>
      </c>
      <c r="E55" s="14">
        <f>VLOOKUP(X55,'EE investment costs'!$D$56:$R$656,15,0)</f>
        <v>4.4799999999999986</v>
      </c>
      <c r="F55" s="17">
        <f ca="1">INDEX('EE investment costs'!$D$56:$R$656,MATCH(X55,'EE investment costs'!$D$56:$D$656,0),MATCH($V$8,'EE investment costs'!$D$56:$R$56,0))</f>
        <v>117.54968055879041</v>
      </c>
      <c r="I55" s="18">
        <v>1</v>
      </c>
      <c r="J55" s="18">
        <v>1</v>
      </c>
      <c r="K55" s="14">
        <f t="shared" ca="1" si="5"/>
        <v>8</v>
      </c>
      <c r="L55" s="23"/>
      <c r="M55" s="19" t="str">
        <f t="shared" ca="1" si="1"/>
        <v>INDGDEFFTF-08</v>
      </c>
      <c r="N55" s="23" t="str">
        <f t="shared" ca="1" si="4"/>
        <v>Glass &amp; Concrete industry Saving Tech-Haulage Tractors, Trucks, Fishing boats 0.8y</v>
      </c>
      <c r="O55" s="23" t="s">
        <v>32</v>
      </c>
      <c r="P55" s="23" t="s">
        <v>33</v>
      </c>
      <c r="Q55" s="23"/>
      <c r="R55" s="23"/>
      <c r="S55" s="19" t="s">
        <v>34</v>
      </c>
      <c r="V55" s="16" t="str">
        <f t="shared" ca="1" si="6"/>
        <v>GD</v>
      </c>
      <c r="W55" s="14" t="str">
        <f t="shared" ca="1" si="6"/>
        <v>Glass &amp; Concrete industry</v>
      </c>
      <c r="X55" s="3" t="str">
        <f>'EE investment costs'!D104</f>
        <v>TF-08</v>
      </c>
      <c r="Y55" s="3" t="str">
        <f>'EE investment costs'!E104</f>
        <v>Haulage Tractors, Trucks, Fishing boats</v>
      </c>
      <c r="AC55" s="123">
        <f>'EE investment costs'!C104</f>
        <v>0.8</v>
      </c>
      <c r="AD55" s="22"/>
    </row>
    <row r="56" spans="2:30">
      <c r="B56" s="14" t="str">
        <f t="shared" ca="1" si="0"/>
        <v>INDGDEFFMT-09</v>
      </c>
      <c r="C56" s="15" t="str">
        <f t="shared" ca="1" si="3"/>
        <v>IGDMT</v>
      </c>
      <c r="D56" s="16">
        <f>'EE investment costs'!$F$15</f>
        <v>2016</v>
      </c>
      <c r="E56" s="14">
        <f>VLOOKUP(X56,'EE investment costs'!$D$56:$R$656,15,0)</f>
        <v>3.625</v>
      </c>
      <c r="F56" s="17">
        <f ca="1">INDEX('EE investment costs'!$D$56:$R$656,MATCH(X56,'EE investment costs'!$D$56:$D$656,0),MATCH($V$8,'EE investment costs'!$D$56:$R$56,0))</f>
        <v>47.54620331213831</v>
      </c>
      <c r="I56" s="18">
        <v>1</v>
      </c>
      <c r="J56" s="18">
        <v>1</v>
      </c>
      <c r="K56" s="14">
        <f t="shared" ca="1" si="5"/>
        <v>8</v>
      </c>
      <c r="L56" s="23"/>
      <c r="M56" s="19" t="str">
        <f t="shared" ca="1" si="1"/>
        <v>INDGDEFFMT-09</v>
      </c>
      <c r="N56" s="23" t="str">
        <f t="shared" ca="1" si="4"/>
        <v>Glass &amp; Concrete industry Saving Tech-Heat Medium Temp. up to 150C 0.9y</v>
      </c>
      <c r="O56" s="23" t="s">
        <v>32</v>
      </c>
      <c r="P56" s="23" t="s">
        <v>33</v>
      </c>
      <c r="Q56" s="23"/>
      <c r="R56" s="23"/>
      <c r="S56" s="19" t="s">
        <v>34</v>
      </c>
      <c r="V56" s="16" t="str">
        <f t="shared" ca="1" si="6"/>
        <v>GD</v>
      </c>
      <c r="W56" s="14" t="str">
        <f t="shared" ca="1" si="6"/>
        <v>Glass &amp; Concrete industry</v>
      </c>
      <c r="X56" s="3" t="str">
        <f>'EE investment costs'!D105</f>
        <v>MT-09</v>
      </c>
      <c r="Y56" s="3" t="str">
        <f>'EE investment costs'!E105</f>
        <v>Heat Medium Temp. up to 150C</v>
      </c>
      <c r="AC56" s="123">
        <f>'EE investment costs'!C105</f>
        <v>0.9</v>
      </c>
    </row>
    <row r="57" spans="2:30">
      <c r="B57" s="14" t="str">
        <f t="shared" ca="1" si="0"/>
        <v>INDGDEFFHT-09</v>
      </c>
      <c r="C57" s="15" t="str">
        <f t="shared" ca="1" si="3"/>
        <v>IGDHT</v>
      </c>
      <c r="D57" s="16">
        <f>'EE investment costs'!$F$15</f>
        <v>2016</v>
      </c>
      <c r="E57" s="14">
        <f>VLOOKUP(X57,'EE investment costs'!$D$56:$R$656,15,0)</f>
        <v>2.9</v>
      </c>
      <c r="F57" s="17">
        <f ca="1">INDEX('EE investment costs'!$D$56:$R$656,MATCH(X57,'EE investment costs'!$D$56:$D$656,0),MATCH($V$8,'EE investment costs'!$D$56:$R$56,0))</f>
        <v>68.569129350491082</v>
      </c>
      <c r="I57" s="18">
        <v>1</v>
      </c>
      <c r="J57" s="18">
        <v>1</v>
      </c>
      <c r="K57" s="14">
        <f t="shared" ca="1" si="5"/>
        <v>8</v>
      </c>
      <c r="L57" s="23"/>
      <c r="M57" s="19" t="str">
        <f t="shared" ca="1" si="1"/>
        <v>INDGDEFFHT-09</v>
      </c>
      <c r="N57" s="23" t="str">
        <f t="shared" ca="1" si="4"/>
        <v>Glass &amp; Concrete industry Saving Tech-Heat High Temp. over 150C 0.9y</v>
      </c>
      <c r="O57" s="23" t="s">
        <v>32</v>
      </c>
      <c r="P57" s="23" t="s">
        <v>33</v>
      </c>
      <c r="Q57" s="23"/>
      <c r="R57" s="23"/>
      <c r="S57" s="19" t="s">
        <v>34</v>
      </c>
      <c r="V57" s="16" t="str">
        <f t="shared" ca="1" si="6"/>
        <v>GD</v>
      </c>
      <c r="W57" s="14" t="str">
        <f t="shared" ca="1" si="6"/>
        <v>Glass &amp; Concrete industry</v>
      </c>
      <c r="X57" s="3" t="str">
        <f>'EE investment costs'!D106</f>
        <v>HT-09</v>
      </c>
      <c r="Y57" s="3" t="str">
        <f>'EE investment costs'!E106</f>
        <v>Heat High Temp. over 150C</v>
      </c>
      <c r="AC57" s="123">
        <f>'EE investment costs'!C106</f>
        <v>0.9</v>
      </c>
      <c r="AD57" s="22"/>
    </row>
    <row r="58" spans="2:30">
      <c r="B58" s="14" t="str">
        <f t="shared" ca="1" si="0"/>
        <v>INDGDEFFRH-09</v>
      </c>
      <c r="C58" s="15" t="str">
        <f t="shared" ca="1" si="3"/>
        <v>IGDRH</v>
      </c>
      <c r="D58" s="16">
        <f>'EE investment costs'!$F$15</f>
        <v>2016</v>
      </c>
      <c r="E58" s="14">
        <f>VLOOKUP(X58,'EE investment costs'!$D$56:$R$656,15,0)</f>
        <v>11.6</v>
      </c>
      <c r="F58" s="17">
        <f ca="1">INDEX('EE investment costs'!$D$56:$R$656,MATCH(X58,'EE investment costs'!$D$56:$D$656,0),MATCH($V$8,'EE investment costs'!$D$56:$R$56,0))</f>
        <v>0</v>
      </c>
      <c r="I58" s="18">
        <v>1</v>
      </c>
      <c r="J58" s="18">
        <v>1</v>
      </c>
      <c r="K58" s="14">
        <f t="shared" ca="1" si="5"/>
        <v>8</v>
      </c>
      <c r="L58" s="23"/>
      <c r="M58" s="19" t="str">
        <f t="shared" ca="1" si="1"/>
        <v>INDGDEFFRH-09</v>
      </c>
      <c r="N58" s="23" t="str">
        <f t="shared" ca="1" si="4"/>
        <v>Glass &amp; Concrete industry Saving Tech-Heat Room Heat 0.9y</v>
      </c>
      <c r="O58" s="23" t="s">
        <v>32</v>
      </c>
      <c r="P58" s="23" t="s">
        <v>33</v>
      </c>
      <c r="Q58" s="23"/>
      <c r="R58" s="23"/>
      <c r="S58" s="19" t="s">
        <v>34</v>
      </c>
      <c r="V58" s="16" t="str">
        <f t="shared" ca="1" si="6"/>
        <v>GD</v>
      </c>
      <c r="W58" s="14" t="str">
        <f t="shared" ca="1" si="6"/>
        <v>Glass &amp; Concrete industry</v>
      </c>
      <c r="X58" s="3" t="str">
        <f>'EE investment costs'!D107</f>
        <v>RH-09</v>
      </c>
      <c r="Y58" s="3" t="str">
        <f>'EE investment costs'!E107</f>
        <v>Heat Room Heat</v>
      </c>
      <c r="AC58" s="123">
        <f>'EE investment costs'!C107</f>
        <v>0.9</v>
      </c>
      <c r="AD58" s="22"/>
    </row>
    <row r="59" spans="2:30">
      <c r="B59" s="14" t="str">
        <f t="shared" ca="1" si="0"/>
        <v>INDGDEFFLA-09</v>
      </c>
      <c r="C59" s="15" t="str">
        <f t="shared" ca="1" si="3"/>
        <v>IGDLA</v>
      </c>
      <c r="D59" s="16">
        <f>'EE investment costs'!$F$15</f>
        <v>2016</v>
      </c>
      <c r="E59" s="14">
        <f>VLOOKUP(X59,'EE investment costs'!$D$56:$R$656,15,0)</f>
        <v>3.0260000000000002</v>
      </c>
      <c r="F59" s="17">
        <f ca="1">INDEX('EE investment costs'!$D$56:$R$656,MATCH(X59,'EE investment costs'!$D$56:$D$656,0),MATCH($V$8,'EE investment costs'!$D$56:$R$56,0))</f>
        <v>49.546541447615823</v>
      </c>
      <c r="I59" s="18">
        <v>1</v>
      </c>
      <c r="J59" s="18">
        <v>1</v>
      </c>
      <c r="K59" s="14">
        <f t="shared" ca="1" si="5"/>
        <v>8</v>
      </c>
      <c r="L59" s="23"/>
      <c r="M59" s="19" t="str">
        <f t="shared" ca="1" si="1"/>
        <v>INDGDEFFLA-09</v>
      </c>
      <c r="N59" s="23" t="str">
        <f t="shared" ca="1" si="4"/>
        <v>Glass &amp; Concrete industry Saving Tech-Light 0.9y</v>
      </c>
      <c r="O59" s="23" t="s">
        <v>32</v>
      </c>
      <c r="P59" s="23" t="s">
        <v>33</v>
      </c>
      <c r="Q59" s="23"/>
      <c r="R59" s="23"/>
      <c r="S59" s="19" t="s">
        <v>34</v>
      </c>
      <c r="V59" s="16" t="str">
        <f t="shared" ca="1" si="6"/>
        <v>GD</v>
      </c>
      <c r="W59" s="14" t="str">
        <f t="shared" ca="1" si="6"/>
        <v>Glass &amp; Concrete industry</v>
      </c>
      <c r="X59" s="3" t="str">
        <f>'EE investment costs'!D108</f>
        <v>LA-09</v>
      </c>
      <c r="Y59" s="3" t="str">
        <f>'EE investment costs'!E108</f>
        <v>Light</v>
      </c>
      <c r="AC59" s="123">
        <f>'EE investment costs'!C108</f>
        <v>0.9</v>
      </c>
      <c r="AD59" s="22"/>
    </row>
    <row r="60" spans="2:30">
      <c r="B60" s="14" t="str">
        <f t="shared" ca="1" si="0"/>
        <v>INDGDEFFEM-09</v>
      </c>
      <c r="C60" s="15" t="str">
        <f t="shared" ca="1" si="3"/>
        <v>IGDEM</v>
      </c>
      <c r="D60" s="16">
        <f>'EE investment costs'!$F$15</f>
        <v>2016</v>
      </c>
      <c r="E60" s="14">
        <f>VLOOKUP(X60,'EE investment costs'!$D$56:$R$656,15,0)</f>
        <v>3.1772999999999998</v>
      </c>
      <c r="F60" s="17">
        <f ca="1">INDEX('EE investment costs'!$D$56:$R$656,MATCH(X60,'EE investment costs'!$D$56:$D$656,0),MATCH($V$8,'EE investment costs'!$D$56:$R$56,0))</f>
        <v>4.607084384898144</v>
      </c>
      <c r="I60" s="18">
        <v>1</v>
      </c>
      <c r="J60" s="18">
        <v>1</v>
      </c>
      <c r="K60" s="14">
        <f t="shared" ca="1" si="5"/>
        <v>8</v>
      </c>
      <c r="L60" s="23"/>
      <c r="M60" s="19" t="str">
        <f t="shared" ca="1" si="1"/>
        <v>INDGDEFFEM-09</v>
      </c>
      <c r="N60" s="23" t="str">
        <f t="shared" ca="1" si="4"/>
        <v>Glass &amp; Concrete industry Saving Tech-Electric Motors 0.9y</v>
      </c>
      <c r="O60" s="23" t="s">
        <v>32</v>
      </c>
      <c r="P60" s="23" t="s">
        <v>33</v>
      </c>
      <c r="Q60" s="23"/>
      <c r="R60" s="23"/>
      <c r="S60" s="19" t="s">
        <v>34</v>
      </c>
      <c r="V60" s="16" t="str">
        <f t="shared" ca="1" si="6"/>
        <v>GD</v>
      </c>
      <c r="W60" s="14" t="str">
        <f t="shared" ca="1" si="6"/>
        <v>Glass &amp; Concrete industry</v>
      </c>
      <c r="X60" s="3" t="str">
        <f>'EE investment costs'!D109</f>
        <v>EM-09</v>
      </c>
      <c r="Y60" s="3" t="str">
        <f>'EE investment costs'!E109</f>
        <v>Electric Motors</v>
      </c>
      <c r="AC60" s="123">
        <f>'EE investment costs'!C109</f>
        <v>0.9</v>
      </c>
      <c r="AD60" s="22"/>
    </row>
    <row r="61" spans="2:30">
      <c r="B61" s="14" t="str">
        <f t="shared" ca="1" si="0"/>
        <v>INDGDEFFTF-09</v>
      </c>
      <c r="C61" s="15" t="str">
        <f t="shared" ca="1" si="3"/>
        <v>IGDTF</v>
      </c>
      <c r="D61" s="16">
        <f>'EE investment costs'!$F$15</f>
        <v>2016</v>
      </c>
      <c r="E61" s="14">
        <f>VLOOKUP(X61,'EE investment costs'!$D$56:$R$656,15,0)</f>
        <v>4.6899999999999995</v>
      </c>
      <c r="F61" s="17">
        <f ca="1">INDEX('EE investment costs'!$D$56:$R$656,MATCH(X61,'EE investment costs'!$D$56:$D$656,0),MATCH($V$8,'EE investment costs'!$D$56:$R$56,0))</f>
        <v>132.24339062863922</v>
      </c>
      <c r="I61" s="18">
        <v>1</v>
      </c>
      <c r="J61" s="18">
        <v>1</v>
      </c>
      <c r="K61" s="14">
        <f t="shared" ca="1" si="5"/>
        <v>8</v>
      </c>
      <c r="L61" s="23"/>
      <c r="M61" s="19" t="str">
        <f t="shared" ca="1" si="1"/>
        <v>INDGDEFFTF-09</v>
      </c>
      <c r="N61" s="23" t="str">
        <f t="shared" ca="1" si="4"/>
        <v>Glass &amp; Concrete industry Saving Tech-Haulage Tractors, Trucks, Fishing boats 0.9y</v>
      </c>
      <c r="O61" s="23" t="s">
        <v>32</v>
      </c>
      <c r="P61" s="23" t="s">
        <v>33</v>
      </c>
      <c r="Q61" s="23"/>
      <c r="R61" s="23"/>
      <c r="S61" s="19" t="s">
        <v>34</v>
      </c>
      <c r="V61" s="16" t="str">
        <f t="shared" ca="1" si="6"/>
        <v>GD</v>
      </c>
      <c r="W61" s="14" t="str">
        <f t="shared" ca="1" si="6"/>
        <v>Glass &amp; Concrete industry</v>
      </c>
      <c r="X61" s="3" t="str">
        <f>'EE investment costs'!D110</f>
        <v>TF-09</v>
      </c>
      <c r="Y61" s="3" t="str">
        <f>'EE investment costs'!E110</f>
        <v>Haulage Tractors, Trucks, Fishing boats</v>
      </c>
      <c r="AC61" s="123">
        <f>'EE investment costs'!C110</f>
        <v>0.9</v>
      </c>
      <c r="AD61" s="22"/>
    </row>
    <row r="62" spans="2:30">
      <c r="B62" s="14" t="str">
        <f t="shared" ca="1" si="0"/>
        <v>INDGDEFFMT-10</v>
      </c>
      <c r="C62" s="15" t="str">
        <f t="shared" ca="1" si="3"/>
        <v>IGDMT</v>
      </c>
      <c r="D62" s="16">
        <f>'EE investment costs'!$F$15</f>
        <v>2016</v>
      </c>
      <c r="E62" s="14">
        <f>VLOOKUP(X62,'EE investment costs'!$D$56:$R$656,15,0)</f>
        <v>3.75</v>
      </c>
      <c r="F62" s="17">
        <f ca="1">INDEX('EE investment costs'!$D$56:$R$656,MATCH(X62,'EE investment costs'!$D$56:$D$656,0),MATCH($V$8,'EE investment costs'!$D$56:$R$56,0))</f>
        <v>66.470553632055058</v>
      </c>
      <c r="I62" s="18">
        <v>1</v>
      </c>
      <c r="J62" s="18">
        <v>1</v>
      </c>
      <c r="K62" s="14">
        <f t="shared" ca="1" si="5"/>
        <v>8</v>
      </c>
      <c r="L62" s="23"/>
      <c r="M62" s="19" t="str">
        <f t="shared" ca="1" si="1"/>
        <v>INDGDEFFMT-10</v>
      </c>
      <c r="N62" s="23" t="str">
        <f t="shared" ca="1" si="4"/>
        <v>Glass &amp; Concrete industry Saving Tech-Heat Medium Temp. up to 150C 1y</v>
      </c>
      <c r="O62" s="23" t="s">
        <v>32</v>
      </c>
      <c r="P62" s="23" t="s">
        <v>33</v>
      </c>
      <c r="Q62" s="23"/>
      <c r="R62" s="23"/>
      <c r="S62" s="19" t="s">
        <v>34</v>
      </c>
      <c r="V62" s="16" t="str">
        <f t="shared" ca="1" si="6"/>
        <v>GD</v>
      </c>
      <c r="W62" s="14" t="str">
        <f t="shared" ca="1" si="6"/>
        <v>Glass &amp; Concrete industry</v>
      </c>
      <c r="X62" s="3" t="str">
        <f>'EE investment costs'!D111</f>
        <v>MT-10</v>
      </c>
      <c r="Y62" s="3" t="str">
        <f>'EE investment costs'!E111</f>
        <v>Heat Medium Temp. up to 150C</v>
      </c>
      <c r="AC62" s="123">
        <f>'EE investment costs'!C111</f>
        <v>1</v>
      </c>
      <c r="AD62" s="22"/>
    </row>
    <row r="63" spans="2:30">
      <c r="B63" s="14" t="str">
        <f t="shared" ca="1" si="0"/>
        <v>INDGDEFFHT-10</v>
      </c>
      <c r="C63" s="15" t="str">
        <f t="shared" ca="1" si="3"/>
        <v>IGDHT</v>
      </c>
      <c r="D63" s="16">
        <f>'EE investment costs'!$F$15</f>
        <v>2016</v>
      </c>
      <c r="E63" s="14">
        <f>VLOOKUP(X63,'EE investment costs'!$D$56:$R$656,15,0)</f>
        <v>3</v>
      </c>
      <c r="F63" s="17">
        <f ca="1">INDEX('EE investment costs'!$D$56:$R$656,MATCH(X63,'EE investment costs'!$D$56:$D$656,0),MATCH($V$8,'EE investment costs'!$D$56:$R$56,0))</f>
        <v>83.004735529541847</v>
      </c>
      <c r="I63" s="18">
        <v>1</v>
      </c>
      <c r="J63" s="18">
        <v>1</v>
      </c>
      <c r="K63" s="14">
        <f t="shared" ca="1" si="5"/>
        <v>8</v>
      </c>
      <c r="L63" s="23"/>
      <c r="M63" s="19" t="str">
        <f t="shared" ca="1" si="1"/>
        <v>INDGDEFFHT-10</v>
      </c>
      <c r="N63" s="23" t="str">
        <f t="shared" ca="1" si="4"/>
        <v>Glass &amp; Concrete industry Saving Tech-Heat High Temp. over 150C 1y</v>
      </c>
      <c r="O63" s="23" t="s">
        <v>32</v>
      </c>
      <c r="P63" s="23" t="s">
        <v>33</v>
      </c>
      <c r="Q63" s="23"/>
      <c r="R63" s="23"/>
      <c r="S63" s="19" t="s">
        <v>34</v>
      </c>
      <c r="V63" s="16" t="str">
        <f t="shared" ca="1" si="6"/>
        <v>GD</v>
      </c>
      <c r="W63" s="14" t="str">
        <f t="shared" ca="1" si="6"/>
        <v>Glass &amp; Concrete industry</v>
      </c>
      <c r="X63" s="3" t="str">
        <f>'EE investment costs'!D112</f>
        <v>HT-10</v>
      </c>
      <c r="Y63" s="3" t="str">
        <f>'EE investment costs'!E112</f>
        <v>Heat High Temp. over 150C</v>
      </c>
      <c r="AC63" s="123">
        <f>'EE investment costs'!C112</f>
        <v>1</v>
      </c>
      <c r="AD63" s="22"/>
    </row>
    <row r="64" spans="2:30">
      <c r="B64" s="14" t="str">
        <f t="shared" ca="1" si="0"/>
        <v>INDGDEFFRH-10</v>
      </c>
      <c r="C64" s="15" t="str">
        <f t="shared" ca="1" si="3"/>
        <v>IGDRH</v>
      </c>
      <c r="D64" s="16">
        <f>'EE investment costs'!$F$15</f>
        <v>2016</v>
      </c>
      <c r="E64" s="14">
        <f>VLOOKUP(X64,'EE investment costs'!$D$56:$R$656,15,0)</f>
        <v>12</v>
      </c>
      <c r="F64" s="17">
        <f ca="1">INDEX('EE investment costs'!$D$56:$R$656,MATCH(X64,'EE investment costs'!$D$56:$D$656,0),MATCH($V$8,'EE investment costs'!$D$56:$R$56,0))</f>
        <v>0</v>
      </c>
      <c r="I64" s="18">
        <v>1</v>
      </c>
      <c r="J64" s="18">
        <v>1</v>
      </c>
      <c r="K64" s="14">
        <f t="shared" ca="1" si="5"/>
        <v>8</v>
      </c>
      <c r="L64" s="23"/>
      <c r="M64" s="19" t="str">
        <f t="shared" ca="1" si="1"/>
        <v>INDGDEFFRH-10</v>
      </c>
      <c r="N64" s="23" t="str">
        <f t="shared" ca="1" si="4"/>
        <v>Glass &amp; Concrete industry Saving Tech-Heat Room Heat 1y</v>
      </c>
      <c r="O64" s="23" t="s">
        <v>32</v>
      </c>
      <c r="P64" s="23" t="s">
        <v>33</v>
      </c>
      <c r="Q64" s="23"/>
      <c r="R64" s="23"/>
      <c r="S64" s="19" t="s">
        <v>34</v>
      </c>
      <c r="V64" s="16" t="str">
        <f t="shared" ca="1" si="6"/>
        <v>GD</v>
      </c>
      <c r="W64" s="14" t="str">
        <f t="shared" ca="1" si="6"/>
        <v>Glass &amp; Concrete industry</v>
      </c>
      <c r="X64" s="3" t="str">
        <f>'EE investment costs'!D113</f>
        <v>RH-10</v>
      </c>
      <c r="Y64" s="3" t="str">
        <f>'EE investment costs'!E113</f>
        <v>Heat Room Heat</v>
      </c>
      <c r="AC64" s="123">
        <f>'EE investment costs'!C113</f>
        <v>1</v>
      </c>
      <c r="AD64" s="22"/>
    </row>
    <row r="65" spans="2:30">
      <c r="B65" s="14" t="str">
        <f t="shared" ca="1" si="0"/>
        <v>INDGDEFFLA-10</v>
      </c>
      <c r="C65" s="15" t="str">
        <f t="shared" ca="1" si="3"/>
        <v>IGDLA</v>
      </c>
      <c r="D65" s="16">
        <f>'EE investment costs'!$F$15</f>
        <v>2016</v>
      </c>
      <c r="E65" s="14">
        <f>VLOOKUP(X65,'EE investment costs'!$D$56:$R$656,15,0)</f>
        <v>3.06</v>
      </c>
      <c r="F65" s="17">
        <f ca="1">INDEX('EE investment costs'!$D$56:$R$656,MATCH(X65,'EE investment costs'!$D$56:$D$656,0),MATCH($V$8,'EE investment costs'!$D$56:$R$56,0))</f>
        <v>105.0234588919385</v>
      </c>
      <c r="I65" s="18">
        <v>1</v>
      </c>
      <c r="J65" s="18">
        <v>1</v>
      </c>
      <c r="K65" s="14">
        <f t="shared" ca="1" si="5"/>
        <v>8</v>
      </c>
      <c r="L65" s="23"/>
      <c r="M65" s="19" t="str">
        <f t="shared" ca="1" si="1"/>
        <v>INDGDEFFLA-10</v>
      </c>
      <c r="N65" s="23" t="str">
        <f t="shared" ca="1" si="4"/>
        <v>Glass &amp; Concrete industry Saving Tech-Light 1y</v>
      </c>
      <c r="O65" s="23" t="s">
        <v>32</v>
      </c>
      <c r="P65" s="23" t="s">
        <v>33</v>
      </c>
      <c r="Q65" s="23"/>
      <c r="R65" s="23"/>
      <c r="S65" s="19" t="s">
        <v>34</v>
      </c>
      <c r="V65" s="16" t="str">
        <f t="shared" ca="1" si="6"/>
        <v>GD</v>
      </c>
      <c r="W65" s="14" t="str">
        <f t="shared" ca="1" si="6"/>
        <v>Glass &amp; Concrete industry</v>
      </c>
      <c r="X65" s="3" t="str">
        <f>'EE investment costs'!D114</f>
        <v>LA-10</v>
      </c>
      <c r="Y65" s="3" t="str">
        <f>'EE investment costs'!E114</f>
        <v>Light</v>
      </c>
      <c r="AC65" s="123">
        <f>'EE investment costs'!C114</f>
        <v>1</v>
      </c>
      <c r="AD65" s="22"/>
    </row>
    <row r="66" spans="2:30">
      <c r="B66" s="14" t="str">
        <f t="shared" ca="1" si="0"/>
        <v>INDGDEFFEM-10</v>
      </c>
      <c r="C66" s="15" t="str">
        <f t="shared" ca="1" si="3"/>
        <v>IGDEM</v>
      </c>
      <c r="D66" s="16">
        <f>'EE investment costs'!$F$15</f>
        <v>2016</v>
      </c>
      <c r="E66" s="14">
        <f>VLOOKUP(X66,'EE investment costs'!$D$56:$R$656,15,0)</f>
        <v>3.2129999999999996</v>
      </c>
      <c r="F66" s="17">
        <f ca="1">INDEX('EE investment costs'!$D$56:$R$656,MATCH(X66,'EE investment costs'!$D$56:$D$656,0),MATCH($V$8,'EE investment costs'!$D$56:$R$56,0))</f>
        <v>60.767041423136874</v>
      </c>
      <c r="I66" s="18">
        <v>1</v>
      </c>
      <c r="J66" s="18">
        <v>1</v>
      </c>
      <c r="K66" s="14">
        <f t="shared" ca="1" si="5"/>
        <v>8</v>
      </c>
      <c r="L66" s="23"/>
      <c r="M66" s="19" t="str">
        <f t="shared" ca="1" si="1"/>
        <v>INDGDEFFEM-10</v>
      </c>
      <c r="N66" s="23" t="str">
        <f t="shared" ca="1" si="4"/>
        <v>Glass &amp; Concrete industry Saving Tech-Electric Motors 1y</v>
      </c>
      <c r="O66" s="23" t="s">
        <v>32</v>
      </c>
      <c r="P66" s="23" t="s">
        <v>33</v>
      </c>
      <c r="Q66" s="23"/>
      <c r="R66" s="23"/>
      <c r="S66" s="19" t="s">
        <v>34</v>
      </c>
      <c r="V66" s="16" t="str">
        <f t="shared" ca="1" si="6"/>
        <v>GD</v>
      </c>
      <c r="W66" s="14" t="str">
        <f t="shared" ca="1" si="6"/>
        <v>Glass &amp; Concrete industry</v>
      </c>
      <c r="X66" s="3" t="str">
        <f>'EE investment costs'!D115</f>
        <v>EM-10</v>
      </c>
      <c r="Y66" s="3" t="str">
        <f>'EE investment costs'!E115</f>
        <v>Electric Motors</v>
      </c>
      <c r="AC66" s="123">
        <f>'EE investment costs'!C115</f>
        <v>1</v>
      </c>
      <c r="AD66" s="22"/>
    </row>
    <row r="67" spans="2:30" ht="13.5" thickBot="1">
      <c r="B67" s="14" t="str">
        <f t="shared" ca="1" si="0"/>
        <v>INDGDEFFTF-10</v>
      </c>
      <c r="C67" s="15" t="str">
        <f t="shared" ca="1" si="3"/>
        <v>IGDTF</v>
      </c>
      <c r="D67" s="16">
        <f>'EE investment costs'!$F$15</f>
        <v>2016</v>
      </c>
      <c r="E67" s="14">
        <f>VLOOKUP(X67,'EE investment costs'!$D$56:$R$656,15,0)</f>
        <v>4.8999999999999986</v>
      </c>
      <c r="F67" s="17">
        <f ca="1">INDEX('EE investment costs'!$D$56:$R$656,MATCH(X67,'EE investment costs'!$D$56:$D$656,0),MATCH($V$8,'EE investment costs'!$D$56:$R$56,0))</f>
        <v>146.93710069848802</v>
      </c>
      <c r="I67" s="18">
        <v>1</v>
      </c>
      <c r="J67" s="18">
        <v>1</v>
      </c>
      <c r="K67" s="14">
        <f t="shared" ca="1" si="5"/>
        <v>8</v>
      </c>
      <c r="L67" s="23"/>
      <c r="M67" s="24" t="str">
        <f t="shared" ca="1" si="1"/>
        <v>INDGDEFFTF-10</v>
      </c>
      <c r="N67" s="25" t="str">
        <f t="shared" ca="1" si="4"/>
        <v>Glass &amp; Concrete industry Saving Tech-Haulage Tractors, Trucks, Fishing boats 1y</v>
      </c>
      <c r="O67" s="25" t="s">
        <v>32</v>
      </c>
      <c r="P67" s="25" t="s">
        <v>33</v>
      </c>
      <c r="Q67" s="25"/>
      <c r="R67" s="25"/>
      <c r="S67" s="24" t="s">
        <v>34</v>
      </c>
      <c r="V67" s="16" t="str">
        <f t="shared" ca="1" si="6"/>
        <v>GD</v>
      </c>
      <c r="W67" s="14" t="str">
        <f t="shared" ca="1" si="6"/>
        <v>Glass &amp; Concrete industry</v>
      </c>
      <c r="X67" s="3" t="str">
        <f>'EE investment costs'!D116</f>
        <v>TF-10</v>
      </c>
      <c r="Y67" s="3" t="str">
        <f>'EE investment costs'!E116</f>
        <v>Haulage Tractors, Trucks, Fishing boats</v>
      </c>
      <c r="AC67" s="123">
        <f>'EE investment costs'!C116</f>
        <v>1</v>
      </c>
      <c r="AD67" s="22"/>
    </row>
    <row r="68" spans="2:30">
      <c r="B68" s="14" t="str">
        <f t="shared" ca="1" si="0"/>
        <v>INDGDEFFMT-11</v>
      </c>
      <c r="C68" s="15" t="str">
        <f ca="1">"I"&amp;MID(B68,4,1)&amp;"D"&amp;MID(B68,9,2)</f>
        <v>IGDMT</v>
      </c>
      <c r="D68" s="16">
        <f>'EE investment costs'!$F$15</f>
        <v>2016</v>
      </c>
      <c r="E68" s="14">
        <f>VLOOKUP(X68,'EE investment costs'!$D$56:$R$656,15,0)</f>
        <v>3.875</v>
      </c>
      <c r="F68" s="17">
        <f ca="1">INDEX('EE investment costs'!$D$56:$R$656,MATCH(X68,'EE investment costs'!$D$56:$D$656,0),MATCH($V$8,'EE investment costs'!$D$56:$R$56,0))</f>
        <v>85.394903951971855</v>
      </c>
      <c r="I68" s="18">
        <v>1</v>
      </c>
      <c r="J68" s="18">
        <v>1</v>
      </c>
      <c r="K68" s="14">
        <f t="shared" ca="1" si="5"/>
        <v>8</v>
      </c>
      <c r="L68" s="23"/>
      <c r="M68" s="20" t="str">
        <f t="shared" ca="1" si="1"/>
        <v>INDGDEFFMT-11</v>
      </c>
      <c r="N68" s="21" t="str">
        <f t="shared" ca="1" si="4"/>
        <v>Glass &amp; Concrete industry Saving Tech-Heat Medium Temp. up to 150C 1.1y</v>
      </c>
      <c r="O68" s="21" t="s">
        <v>32</v>
      </c>
      <c r="P68" s="21" t="s">
        <v>33</v>
      </c>
      <c r="Q68" s="21"/>
      <c r="R68" s="21"/>
      <c r="S68" s="20" t="s">
        <v>34</v>
      </c>
      <c r="V68" s="16" t="str">
        <f t="shared" ca="1" si="6"/>
        <v>GD</v>
      </c>
      <c r="W68" s="14" t="str">
        <f t="shared" ca="1" si="6"/>
        <v>Glass &amp; Concrete industry</v>
      </c>
      <c r="X68" s="3" t="str">
        <f>'EE investment costs'!D117</f>
        <v>MT-11</v>
      </c>
      <c r="Y68" s="3" t="str">
        <f>'EE investment costs'!E117</f>
        <v>Heat Medium Temp. up to 150C</v>
      </c>
      <c r="AC68" s="123">
        <f>'EE investment costs'!C117</f>
        <v>1.1000000000000001</v>
      </c>
      <c r="AD68" s="22"/>
    </row>
    <row r="69" spans="2:30">
      <c r="B69" s="14" t="str">
        <f t="shared" ca="1" si="0"/>
        <v>INDGDEFFHT-11</v>
      </c>
      <c r="C69" s="15" t="str">
        <f t="shared" ca="1" si="3"/>
        <v>IGDHT</v>
      </c>
      <c r="D69" s="16">
        <f>'EE investment costs'!$F$15</f>
        <v>2016</v>
      </c>
      <c r="E69" s="14">
        <f>VLOOKUP(X69,'EE investment costs'!$D$56:$R$656,15,0)</f>
        <v>3.1</v>
      </c>
      <c r="F69" s="17">
        <f ca="1">INDEX('EE investment costs'!$D$56:$R$656,MATCH(X69,'EE investment costs'!$D$56:$D$656,0),MATCH($V$8,'EE investment costs'!$D$56:$R$56,0))</f>
        <v>97.440341708592612</v>
      </c>
      <c r="I69" s="18">
        <v>1</v>
      </c>
      <c r="J69" s="18">
        <v>1</v>
      </c>
      <c r="K69" s="14">
        <f t="shared" ca="1" si="5"/>
        <v>8</v>
      </c>
      <c r="L69" s="23"/>
      <c r="M69" s="19" t="str">
        <f t="shared" ca="1" si="1"/>
        <v>INDGDEFFHT-11</v>
      </c>
      <c r="N69" s="23" t="str">
        <f t="shared" ca="1" si="4"/>
        <v>Glass &amp; Concrete industry Saving Tech-Heat High Temp. over 150C 1.1y</v>
      </c>
      <c r="O69" s="23" t="s">
        <v>32</v>
      </c>
      <c r="P69" s="23" t="s">
        <v>33</v>
      </c>
      <c r="Q69" s="23"/>
      <c r="R69" s="23"/>
      <c r="S69" s="19" t="s">
        <v>34</v>
      </c>
      <c r="V69" s="16" t="str">
        <f t="shared" ca="1" si="6"/>
        <v>GD</v>
      </c>
      <c r="W69" s="14" t="str">
        <f t="shared" ca="1" si="6"/>
        <v>Glass &amp; Concrete industry</v>
      </c>
      <c r="X69" s="3" t="str">
        <f>'EE investment costs'!D118</f>
        <v>HT-11</v>
      </c>
      <c r="Y69" s="3" t="str">
        <f>'EE investment costs'!E118</f>
        <v>Heat High Temp. over 150C</v>
      </c>
      <c r="AC69" s="123">
        <f>'EE investment costs'!C118</f>
        <v>1.1000000000000001</v>
      </c>
      <c r="AD69" s="22"/>
    </row>
    <row r="70" spans="2:30">
      <c r="B70" s="14" t="str">
        <f t="shared" ca="1" si="0"/>
        <v>INDGDEFFRH-11</v>
      </c>
      <c r="C70" s="15" t="str">
        <f t="shared" ca="1" si="3"/>
        <v>IGDRH</v>
      </c>
      <c r="D70" s="16">
        <f>'EE investment costs'!$F$15</f>
        <v>2016</v>
      </c>
      <c r="E70" s="14">
        <f>VLOOKUP(X70,'EE investment costs'!$D$56:$R$656,15,0)</f>
        <v>12.4</v>
      </c>
      <c r="F70" s="17">
        <f ca="1">INDEX('EE investment costs'!$D$56:$R$656,MATCH(X70,'EE investment costs'!$D$56:$D$656,0),MATCH($V$8,'EE investment costs'!$D$56:$R$56,0))</f>
        <v>0</v>
      </c>
      <c r="I70" s="18">
        <v>1</v>
      </c>
      <c r="J70" s="18">
        <v>1</v>
      </c>
      <c r="K70" s="14">
        <f t="shared" ca="1" si="5"/>
        <v>8</v>
      </c>
      <c r="L70" s="23"/>
      <c r="M70" s="19" t="str">
        <f t="shared" ca="1" si="1"/>
        <v>INDGDEFFRH-11</v>
      </c>
      <c r="N70" s="23" t="str">
        <f t="shared" ca="1" si="4"/>
        <v>Glass &amp; Concrete industry Saving Tech-Heat Room Heat 1.1y</v>
      </c>
      <c r="O70" s="23" t="s">
        <v>32</v>
      </c>
      <c r="P70" s="23" t="s">
        <v>33</v>
      </c>
      <c r="Q70" s="23"/>
      <c r="R70" s="23"/>
      <c r="S70" s="19" t="s">
        <v>34</v>
      </c>
      <c r="V70" s="16" t="str">
        <f t="shared" ca="1" si="6"/>
        <v>GD</v>
      </c>
      <c r="W70" s="14" t="str">
        <f t="shared" ca="1" si="6"/>
        <v>Glass &amp; Concrete industry</v>
      </c>
      <c r="X70" s="3" t="str">
        <f>'EE investment costs'!D119</f>
        <v>RH-11</v>
      </c>
      <c r="Y70" s="3" t="str">
        <f>'EE investment costs'!E119</f>
        <v>Heat Room Heat</v>
      </c>
      <c r="AC70" s="123">
        <f>'EE investment costs'!C119</f>
        <v>1.1000000000000001</v>
      </c>
      <c r="AD70" s="22"/>
    </row>
    <row r="71" spans="2:30">
      <c r="B71" s="14" t="str">
        <f t="shared" ca="1" si="0"/>
        <v>INDGDEFFLA-11</v>
      </c>
      <c r="C71" s="15" t="str">
        <f t="shared" ca="1" si="3"/>
        <v>IGDLA</v>
      </c>
      <c r="D71" s="16">
        <f>'EE investment costs'!$F$15</f>
        <v>2016</v>
      </c>
      <c r="E71" s="14">
        <f>VLOOKUP(X71,'EE investment costs'!$D$56:$R$656,15,0)</f>
        <v>3.0940000000000003</v>
      </c>
      <c r="F71" s="17">
        <f ca="1">INDEX('EE investment costs'!$D$56:$R$656,MATCH(X71,'EE investment costs'!$D$56:$D$656,0),MATCH($V$8,'EE investment costs'!$D$56:$R$56,0))</f>
        <v>160.50037633626124</v>
      </c>
      <c r="I71" s="18">
        <v>1</v>
      </c>
      <c r="J71" s="18">
        <v>1</v>
      </c>
      <c r="K71" s="14">
        <f t="shared" ca="1" si="5"/>
        <v>8</v>
      </c>
      <c r="L71" s="23"/>
      <c r="M71" s="19" t="str">
        <f t="shared" ca="1" si="1"/>
        <v>INDGDEFFLA-11</v>
      </c>
      <c r="N71" s="23" t="str">
        <f t="shared" ca="1" si="4"/>
        <v>Glass &amp; Concrete industry Saving Tech-Light 1.1y</v>
      </c>
      <c r="O71" s="23" t="s">
        <v>32</v>
      </c>
      <c r="P71" s="23" t="s">
        <v>33</v>
      </c>
      <c r="Q71" s="23"/>
      <c r="R71" s="23"/>
      <c r="S71" s="19" t="s">
        <v>34</v>
      </c>
      <c r="V71" s="16" t="str">
        <f t="shared" ca="1" si="6"/>
        <v>GD</v>
      </c>
      <c r="W71" s="14" t="str">
        <f t="shared" ca="1" si="6"/>
        <v>Glass &amp; Concrete industry</v>
      </c>
      <c r="X71" s="3" t="str">
        <f>'EE investment costs'!D120</f>
        <v>LA-11</v>
      </c>
      <c r="Y71" s="3" t="str">
        <f>'EE investment costs'!E120</f>
        <v>Light</v>
      </c>
      <c r="AC71" s="123">
        <f>'EE investment costs'!C120</f>
        <v>1.1000000000000001</v>
      </c>
      <c r="AD71" s="22"/>
    </row>
    <row r="72" spans="2:30">
      <c r="B72" s="14" t="str">
        <f t="shared" ref="B72:B135" ca="1" si="7">M72</f>
        <v>INDGDEFFEM-11</v>
      </c>
      <c r="C72" s="15" t="str">
        <f t="shared" ca="1" si="3"/>
        <v>IGDEM</v>
      </c>
      <c r="D72" s="16">
        <f>'EE investment costs'!$F$15</f>
        <v>2016</v>
      </c>
      <c r="E72" s="14">
        <f>VLOOKUP(X72,'EE investment costs'!$D$56:$R$656,15,0)</f>
        <v>3.2486999999999995</v>
      </c>
      <c r="F72" s="17">
        <f ca="1">INDEX('EE investment costs'!$D$56:$R$656,MATCH(X72,'EE investment costs'!$D$56:$D$656,0),MATCH($V$8,'EE investment costs'!$D$56:$R$56,0))</f>
        <v>116.9269984613756</v>
      </c>
      <c r="I72" s="18">
        <v>1</v>
      </c>
      <c r="J72" s="18">
        <v>1</v>
      </c>
      <c r="K72" s="14">
        <f t="shared" ca="1" si="5"/>
        <v>8</v>
      </c>
      <c r="L72" s="23"/>
      <c r="M72" s="19" t="str">
        <f t="shared" ref="M72:M135" ca="1" si="8">CONCATENATE("IND",$V$8,"EFF",$X72)</f>
        <v>INDGDEFFEM-11</v>
      </c>
      <c r="N72" s="23" t="str">
        <f t="shared" ca="1" si="4"/>
        <v>Glass &amp; Concrete industry Saving Tech-Electric Motors 1.1y</v>
      </c>
      <c r="O72" s="23" t="s">
        <v>32</v>
      </c>
      <c r="P72" s="23" t="s">
        <v>33</v>
      </c>
      <c r="Q72" s="23"/>
      <c r="R72" s="23"/>
      <c r="S72" s="19" t="s">
        <v>34</v>
      </c>
      <c r="V72" s="16" t="str">
        <f t="shared" ca="1" si="6"/>
        <v>GD</v>
      </c>
      <c r="W72" s="14" t="str">
        <f t="shared" ca="1" si="6"/>
        <v>Glass &amp; Concrete industry</v>
      </c>
      <c r="X72" s="3" t="str">
        <f>'EE investment costs'!D121</f>
        <v>EM-11</v>
      </c>
      <c r="Y72" s="3" t="str">
        <f>'EE investment costs'!E121</f>
        <v>Electric Motors</v>
      </c>
      <c r="AC72" s="123">
        <f>'EE investment costs'!C121</f>
        <v>1.1000000000000001</v>
      </c>
      <c r="AD72" s="22"/>
    </row>
    <row r="73" spans="2:30">
      <c r="B73" s="14" t="str">
        <f t="shared" ca="1" si="7"/>
        <v>INDGDEFFTF-11</v>
      </c>
      <c r="C73" s="15" t="str">
        <f t="shared" ref="C73:C127" ca="1" si="9">"I"&amp;MID(B73,4,1)&amp;"D"&amp;MID(B73,9,2)</f>
        <v>IGDTF</v>
      </c>
      <c r="D73" s="16">
        <f>'EE investment costs'!$F$15</f>
        <v>2016</v>
      </c>
      <c r="E73" s="14">
        <f>VLOOKUP(X73,'EE investment costs'!$D$56:$R$656,15,0)</f>
        <v>5.1099999999999994</v>
      </c>
      <c r="F73" s="17">
        <f ca="1">INDEX('EE investment costs'!$D$56:$R$656,MATCH(X73,'EE investment costs'!$D$56:$D$656,0),MATCH($V$8,'EE investment costs'!$D$56:$R$56,0))</f>
        <v>161.63081076833683</v>
      </c>
      <c r="I73" s="18">
        <v>1</v>
      </c>
      <c r="J73" s="18">
        <v>1</v>
      </c>
      <c r="K73" s="14">
        <f t="shared" ca="1" si="5"/>
        <v>8</v>
      </c>
      <c r="L73" s="23"/>
      <c r="M73" s="19" t="str">
        <f t="shared" ca="1" si="8"/>
        <v>INDGDEFFTF-11</v>
      </c>
      <c r="N73" s="23" t="str">
        <f t="shared" ref="N73:N136" ca="1" si="10">$W$8&amp;" Saving Tech"&amp;"-"&amp;$Y73&amp;" "&amp;AC73&amp;"y"</f>
        <v>Glass &amp; Concrete industry Saving Tech-Haulage Tractors, Trucks, Fishing boats 1.1y</v>
      </c>
      <c r="O73" s="23" t="s">
        <v>32</v>
      </c>
      <c r="P73" s="23" t="s">
        <v>33</v>
      </c>
      <c r="Q73" s="23"/>
      <c r="R73" s="23"/>
      <c r="S73" s="19" t="s">
        <v>34</v>
      </c>
      <c r="V73" s="16" t="str">
        <f t="shared" ca="1" si="6"/>
        <v>GD</v>
      </c>
      <c r="W73" s="14" t="str">
        <f t="shared" ca="1" si="6"/>
        <v>Glass &amp; Concrete industry</v>
      </c>
      <c r="X73" s="3" t="str">
        <f>'EE investment costs'!D122</f>
        <v>TF-11</v>
      </c>
      <c r="Y73" s="3" t="str">
        <f>'EE investment costs'!E122</f>
        <v>Haulage Tractors, Trucks, Fishing boats</v>
      </c>
      <c r="AC73" s="123">
        <f>'EE investment costs'!C122</f>
        <v>1.1000000000000001</v>
      </c>
      <c r="AD73" s="22"/>
    </row>
    <row r="74" spans="2:30">
      <c r="B74" s="14" t="str">
        <f t="shared" ca="1" si="7"/>
        <v>INDGDEFFMT-12</v>
      </c>
      <c r="C74" s="15" t="str">
        <f t="shared" ca="1" si="9"/>
        <v>IGDMT</v>
      </c>
      <c r="D74" s="16">
        <f>'EE investment costs'!$F$15</f>
        <v>2016</v>
      </c>
      <c r="E74" s="14">
        <f>VLOOKUP(X74,'EE investment costs'!$D$56:$R$656,15,0)</f>
        <v>4</v>
      </c>
      <c r="F74" s="17">
        <f ca="1">INDEX('EE investment costs'!$D$56:$R$656,MATCH(X74,'EE investment costs'!$D$56:$D$656,0),MATCH($V$8,'EE investment costs'!$D$56:$R$56,0))</f>
        <v>104.31925427188857</v>
      </c>
      <c r="I74" s="18">
        <v>1</v>
      </c>
      <c r="J74" s="18">
        <v>1</v>
      </c>
      <c r="K74" s="14">
        <f t="shared" ref="K74:K137" ca="1" si="11">IF(F74&lt;500,1,0)+IF(F74&lt;600,1,0)+IF(F74&lt;700,1,0)+IF(F74&lt;800,1,0)+IF(F74&lt;900,1,0)+IF(F74&lt;1000,1,0)+IF(F74&lt;1100,1,0)+IF(F74&lt;1200,1,0)</f>
        <v>8</v>
      </c>
      <c r="L74" s="23"/>
      <c r="M74" s="19" t="str">
        <f t="shared" ca="1" si="8"/>
        <v>INDGDEFFMT-12</v>
      </c>
      <c r="N74" s="23" t="str">
        <f t="shared" ca="1" si="10"/>
        <v>Glass &amp; Concrete industry Saving Tech-Heat Medium Temp. up to 150C 1.2y</v>
      </c>
      <c r="O74" s="23" t="s">
        <v>32</v>
      </c>
      <c r="P74" s="23" t="s">
        <v>33</v>
      </c>
      <c r="Q74" s="23"/>
      <c r="R74" s="23"/>
      <c r="S74" s="19" t="s">
        <v>34</v>
      </c>
      <c r="V74" s="16" t="str">
        <f t="shared" ref="V74:W137" ca="1" si="12">V73</f>
        <v>GD</v>
      </c>
      <c r="W74" s="14" t="str">
        <f t="shared" ca="1" si="12"/>
        <v>Glass &amp; Concrete industry</v>
      </c>
      <c r="X74" s="3" t="str">
        <f>'EE investment costs'!D123</f>
        <v>MT-12</v>
      </c>
      <c r="Y74" s="3" t="str">
        <f>'EE investment costs'!E123</f>
        <v>Heat Medium Temp. up to 150C</v>
      </c>
      <c r="AC74" s="123">
        <f>'EE investment costs'!C123</f>
        <v>1.2</v>
      </c>
      <c r="AD74" s="22"/>
    </row>
    <row r="75" spans="2:30">
      <c r="B75" s="14" t="str">
        <f t="shared" ca="1" si="7"/>
        <v>INDGDEFFHT-12</v>
      </c>
      <c r="C75" s="15" t="str">
        <f t="shared" ca="1" si="9"/>
        <v>IGDHT</v>
      </c>
      <c r="D75" s="16">
        <f>'EE investment costs'!$F$15</f>
        <v>2016</v>
      </c>
      <c r="E75" s="14">
        <f>VLOOKUP(X75,'EE investment costs'!$D$56:$R$656,15,0)</f>
        <v>3.2</v>
      </c>
      <c r="F75" s="17">
        <f ca="1">INDEX('EE investment costs'!$D$56:$R$656,MATCH(X75,'EE investment costs'!$D$56:$D$656,0),MATCH($V$8,'EE investment costs'!$D$56:$R$56,0))</f>
        <v>111.87594788764336</v>
      </c>
      <c r="I75" s="18">
        <v>1</v>
      </c>
      <c r="J75" s="18">
        <v>1</v>
      </c>
      <c r="K75" s="14">
        <f t="shared" ca="1" si="11"/>
        <v>8</v>
      </c>
      <c r="L75" s="23"/>
      <c r="M75" s="19" t="str">
        <f t="shared" ca="1" si="8"/>
        <v>INDGDEFFHT-12</v>
      </c>
      <c r="N75" s="23" t="str">
        <f t="shared" ca="1" si="10"/>
        <v>Glass &amp; Concrete industry Saving Tech-Heat High Temp. over 150C 1.2y</v>
      </c>
      <c r="O75" s="23" t="s">
        <v>32</v>
      </c>
      <c r="P75" s="23" t="s">
        <v>33</v>
      </c>
      <c r="Q75" s="23"/>
      <c r="R75" s="23"/>
      <c r="S75" s="19" t="s">
        <v>34</v>
      </c>
      <c r="V75" s="16" t="str">
        <f t="shared" ca="1" si="12"/>
        <v>GD</v>
      </c>
      <c r="W75" s="14" t="str">
        <f t="shared" ca="1" si="12"/>
        <v>Glass &amp; Concrete industry</v>
      </c>
      <c r="X75" s="3" t="str">
        <f>'EE investment costs'!D124</f>
        <v>HT-12</v>
      </c>
      <c r="Y75" s="3" t="str">
        <f>'EE investment costs'!E124</f>
        <v>Heat High Temp. over 150C</v>
      </c>
      <c r="AC75" s="123">
        <f>'EE investment costs'!C124</f>
        <v>1.2</v>
      </c>
      <c r="AD75" s="22"/>
    </row>
    <row r="76" spans="2:30">
      <c r="B76" s="14" t="str">
        <f t="shared" ca="1" si="7"/>
        <v>INDGDEFFRH-12</v>
      </c>
      <c r="C76" s="15" t="str">
        <f t="shared" ca="1" si="9"/>
        <v>IGDRH</v>
      </c>
      <c r="D76" s="16">
        <f>'EE investment costs'!$F$15</f>
        <v>2016</v>
      </c>
      <c r="E76" s="14">
        <f>VLOOKUP(X76,'EE investment costs'!$D$56:$R$656,15,0)</f>
        <v>12.8</v>
      </c>
      <c r="F76" s="17">
        <f ca="1">INDEX('EE investment costs'!$D$56:$R$656,MATCH(X76,'EE investment costs'!$D$56:$D$656,0),MATCH($V$8,'EE investment costs'!$D$56:$R$56,0))</f>
        <v>0</v>
      </c>
      <c r="I76" s="18">
        <v>1</v>
      </c>
      <c r="J76" s="18">
        <v>1</v>
      </c>
      <c r="K76" s="14">
        <f t="shared" ca="1" si="11"/>
        <v>8</v>
      </c>
      <c r="L76" s="23"/>
      <c r="M76" s="19" t="str">
        <f t="shared" ca="1" si="8"/>
        <v>INDGDEFFRH-12</v>
      </c>
      <c r="N76" s="23" t="str">
        <f t="shared" ca="1" si="10"/>
        <v>Glass &amp; Concrete industry Saving Tech-Heat Room Heat 1.2y</v>
      </c>
      <c r="O76" s="23" t="s">
        <v>32</v>
      </c>
      <c r="P76" s="23" t="s">
        <v>33</v>
      </c>
      <c r="Q76" s="23"/>
      <c r="R76" s="23"/>
      <c r="S76" s="19" t="s">
        <v>34</v>
      </c>
      <c r="V76" s="16" t="str">
        <f t="shared" ca="1" si="12"/>
        <v>GD</v>
      </c>
      <c r="W76" s="14" t="str">
        <f t="shared" ca="1" si="12"/>
        <v>Glass &amp; Concrete industry</v>
      </c>
      <c r="X76" s="3" t="str">
        <f>'EE investment costs'!D125</f>
        <v>RH-12</v>
      </c>
      <c r="Y76" s="3" t="str">
        <f>'EE investment costs'!E125</f>
        <v>Heat Room Heat</v>
      </c>
      <c r="AC76" s="123">
        <f>'EE investment costs'!C125</f>
        <v>1.2</v>
      </c>
      <c r="AD76" s="22"/>
    </row>
    <row r="77" spans="2:30">
      <c r="B77" s="14" t="str">
        <f t="shared" ca="1" si="7"/>
        <v>INDGDEFFLA-12</v>
      </c>
      <c r="C77" s="15" t="str">
        <f t="shared" ca="1" si="9"/>
        <v>IGDLA</v>
      </c>
      <c r="D77" s="16">
        <f>'EE investment costs'!$F$15</f>
        <v>2016</v>
      </c>
      <c r="E77" s="14">
        <f>VLOOKUP(X77,'EE investment costs'!$D$56:$R$656,15,0)</f>
        <v>3.1280000000000001</v>
      </c>
      <c r="F77" s="17">
        <f ca="1">INDEX('EE investment costs'!$D$56:$R$656,MATCH(X77,'EE investment costs'!$D$56:$D$656,0),MATCH($V$8,'EE investment costs'!$D$56:$R$56,0))</f>
        <v>215.97729378058378</v>
      </c>
      <c r="I77" s="18">
        <v>1</v>
      </c>
      <c r="J77" s="18">
        <v>1</v>
      </c>
      <c r="K77" s="14">
        <f t="shared" ca="1" si="11"/>
        <v>8</v>
      </c>
      <c r="L77" s="23"/>
      <c r="M77" s="19" t="str">
        <f t="shared" ca="1" si="8"/>
        <v>INDGDEFFLA-12</v>
      </c>
      <c r="N77" s="23" t="str">
        <f t="shared" ca="1" si="10"/>
        <v>Glass &amp; Concrete industry Saving Tech-Light 1.2y</v>
      </c>
      <c r="O77" s="23" t="s">
        <v>32</v>
      </c>
      <c r="P77" s="23" t="s">
        <v>33</v>
      </c>
      <c r="Q77" s="23"/>
      <c r="R77" s="23"/>
      <c r="S77" s="19" t="s">
        <v>34</v>
      </c>
      <c r="V77" s="16" t="str">
        <f t="shared" ca="1" si="12"/>
        <v>GD</v>
      </c>
      <c r="W77" s="14" t="str">
        <f t="shared" ca="1" si="12"/>
        <v>Glass &amp; Concrete industry</v>
      </c>
      <c r="X77" s="3" t="str">
        <f>'EE investment costs'!D126</f>
        <v>LA-12</v>
      </c>
      <c r="Y77" s="3" t="str">
        <f>'EE investment costs'!E126</f>
        <v>Light</v>
      </c>
      <c r="AC77" s="123">
        <f>'EE investment costs'!C126</f>
        <v>1.2</v>
      </c>
      <c r="AD77" s="22"/>
    </row>
    <row r="78" spans="2:30">
      <c r="B78" s="14" t="str">
        <f t="shared" ca="1" si="7"/>
        <v>INDGDEFFEM-12</v>
      </c>
      <c r="C78" s="15" t="str">
        <f t="shared" ca="1" si="9"/>
        <v>IGDEM</v>
      </c>
      <c r="D78" s="16">
        <f>'EE investment costs'!$F$15</f>
        <v>2016</v>
      </c>
      <c r="E78" s="14">
        <f>VLOOKUP(X78,'EE investment costs'!$D$56:$R$656,15,0)</f>
        <v>3.2843999999999998</v>
      </c>
      <c r="F78" s="17">
        <f ca="1">INDEX('EE investment costs'!$D$56:$R$656,MATCH(X78,'EE investment costs'!$D$56:$D$656,0),MATCH($V$8,'EE investment costs'!$D$56:$R$56,0))</f>
        <v>173.08695549961433</v>
      </c>
      <c r="I78" s="18">
        <v>1</v>
      </c>
      <c r="J78" s="18">
        <v>1</v>
      </c>
      <c r="K78" s="14">
        <f t="shared" ca="1" si="11"/>
        <v>8</v>
      </c>
      <c r="L78" s="23"/>
      <c r="M78" s="19" t="str">
        <f t="shared" ca="1" si="8"/>
        <v>INDGDEFFEM-12</v>
      </c>
      <c r="N78" s="23" t="str">
        <f t="shared" ca="1" si="10"/>
        <v>Glass &amp; Concrete industry Saving Tech-Electric Motors 1.2y</v>
      </c>
      <c r="O78" s="23" t="s">
        <v>32</v>
      </c>
      <c r="P78" s="23" t="s">
        <v>33</v>
      </c>
      <c r="Q78" s="23"/>
      <c r="R78" s="23"/>
      <c r="S78" s="19" t="s">
        <v>34</v>
      </c>
      <c r="V78" s="16" t="str">
        <f t="shared" ca="1" si="12"/>
        <v>GD</v>
      </c>
      <c r="W78" s="14" t="str">
        <f t="shared" ca="1" si="12"/>
        <v>Glass &amp; Concrete industry</v>
      </c>
      <c r="X78" s="3" t="str">
        <f>'EE investment costs'!D127</f>
        <v>EM-12</v>
      </c>
      <c r="Y78" s="3" t="str">
        <f>'EE investment costs'!E127</f>
        <v>Electric Motors</v>
      </c>
      <c r="AC78" s="123">
        <f>'EE investment costs'!C127</f>
        <v>1.2</v>
      </c>
      <c r="AD78" s="22"/>
    </row>
    <row r="79" spans="2:30">
      <c r="B79" s="14" t="str">
        <f t="shared" ca="1" si="7"/>
        <v>INDGDEFFTF-12</v>
      </c>
      <c r="C79" s="15" t="str">
        <f t="shared" ca="1" si="9"/>
        <v>IGDTF</v>
      </c>
      <c r="D79" s="16">
        <f>'EE investment costs'!$F$15</f>
        <v>2016</v>
      </c>
      <c r="E79" s="14">
        <f>VLOOKUP(X79,'EE investment costs'!$D$56:$R$656,15,0)</f>
        <v>5.3199999999999985</v>
      </c>
      <c r="F79" s="17">
        <f ca="1">INDEX('EE investment costs'!$D$56:$R$656,MATCH(X79,'EE investment costs'!$D$56:$D$656,0),MATCH($V$8,'EE investment costs'!$D$56:$R$56,0))</f>
        <v>176.32452083818563</v>
      </c>
      <c r="I79" s="18">
        <v>1</v>
      </c>
      <c r="J79" s="18">
        <v>1</v>
      </c>
      <c r="K79" s="14">
        <f t="shared" ca="1" si="11"/>
        <v>8</v>
      </c>
      <c r="L79" s="23"/>
      <c r="M79" s="19" t="str">
        <f t="shared" ca="1" si="8"/>
        <v>INDGDEFFTF-12</v>
      </c>
      <c r="N79" s="23" t="str">
        <f t="shared" ca="1" si="10"/>
        <v>Glass &amp; Concrete industry Saving Tech-Haulage Tractors, Trucks, Fishing boats 1.2y</v>
      </c>
      <c r="O79" s="23" t="s">
        <v>32</v>
      </c>
      <c r="P79" s="23" t="s">
        <v>33</v>
      </c>
      <c r="Q79" s="23"/>
      <c r="R79" s="23"/>
      <c r="S79" s="19" t="s">
        <v>34</v>
      </c>
      <c r="V79" s="16" t="str">
        <f t="shared" ca="1" si="12"/>
        <v>GD</v>
      </c>
      <c r="W79" s="14" t="str">
        <f t="shared" ca="1" si="12"/>
        <v>Glass &amp; Concrete industry</v>
      </c>
      <c r="X79" s="3" t="str">
        <f>'EE investment costs'!D128</f>
        <v>TF-12</v>
      </c>
      <c r="Y79" s="3" t="str">
        <f>'EE investment costs'!E128</f>
        <v>Haulage Tractors, Trucks, Fishing boats</v>
      </c>
      <c r="AC79" s="123">
        <f>'EE investment costs'!C128</f>
        <v>1.2</v>
      </c>
      <c r="AD79" s="22"/>
    </row>
    <row r="80" spans="2:30">
      <c r="B80" s="14" t="str">
        <f t="shared" ca="1" si="7"/>
        <v>INDGDEFFMT-13</v>
      </c>
      <c r="C80" s="15" t="str">
        <f t="shared" ca="1" si="9"/>
        <v>IGDMT</v>
      </c>
      <c r="D80" s="16">
        <f>'EE investment costs'!$F$15</f>
        <v>2016</v>
      </c>
      <c r="E80" s="14">
        <f>VLOOKUP(X80,'EE investment costs'!$D$56:$R$656,15,0)</f>
        <v>4.125</v>
      </c>
      <c r="F80" s="17">
        <f ca="1">INDEX('EE investment costs'!$D$56:$R$656,MATCH(X80,'EE investment costs'!$D$56:$D$656,0),MATCH($V$8,'EE investment costs'!$D$56:$R$56,0))</f>
        <v>123.24360459180537</v>
      </c>
      <c r="I80" s="18">
        <v>1</v>
      </c>
      <c r="J80" s="18">
        <v>1</v>
      </c>
      <c r="K80" s="14">
        <f t="shared" ca="1" si="11"/>
        <v>8</v>
      </c>
      <c r="M80" s="19" t="str">
        <f t="shared" ca="1" si="8"/>
        <v>INDGDEFFMT-13</v>
      </c>
      <c r="N80" s="23" t="str">
        <f t="shared" ca="1" si="10"/>
        <v>Glass &amp; Concrete industry Saving Tech-Heat Medium Temp. up to 150C 1.3y</v>
      </c>
      <c r="O80" s="23" t="s">
        <v>32</v>
      </c>
      <c r="P80" s="23" t="s">
        <v>33</v>
      </c>
      <c r="Q80" s="23"/>
      <c r="R80" s="23"/>
      <c r="S80" s="19" t="s">
        <v>34</v>
      </c>
      <c r="V80" s="16" t="str">
        <f t="shared" ca="1" si="12"/>
        <v>GD</v>
      </c>
      <c r="W80" s="14" t="str">
        <f t="shared" ca="1" si="12"/>
        <v>Glass &amp; Concrete industry</v>
      </c>
      <c r="X80" s="3" t="str">
        <f>'EE investment costs'!D129</f>
        <v>MT-13</v>
      </c>
      <c r="Y80" s="3" t="str">
        <f>'EE investment costs'!E129</f>
        <v>Heat Medium Temp. up to 150C</v>
      </c>
      <c r="AC80" s="123">
        <f>'EE investment costs'!C129</f>
        <v>1.3</v>
      </c>
      <c r="AD80" s="22"/>
    </row>
    <row r="81" spans="2:30">
      <c r="B81" s="14" t="str">
        <f t="shared" ca="1" si="7"/>
        <v>INDGDEFFHT-13</v>
      </c>
      <c r="C81" s="15" t="str">
        <f t="shared" ca="1" si="9"/>
        <v>IGDHT</v>
      </c>
      <c r="D81" s="16">
        <f>'EE investment costs'!$F$15</f>
        <v>2016</v>
      </c>
      <c r="E81" s="14">
        <f>VLOOKUP(X81,'EE investment costs'!$D$56:$R$656,15,0)</f>
        <v>3.3</v>
      </c>
      <c r="F81" s="17">
        <f ca="1">INDEX('EE investment costs'!$D$56:$R$656,MATCH(X81,'EE investment costs'!$D$56:$D$656,0),MATCH($V$8,'EE investment costs'!$D$56:$R$56,0))</f>
        <v>126.31155406669413</v>
      </c>
      <c r="I81" s="18">
        <v>1</v>
      </c>
      <c r="J81" s="18">
        <v>1</v>
      </c>
      <c r="K81" s="14">
        <f t="shared" ca="1" si="11"/>
        <v>8</v>
      </c>
      <c r="M81" s="19" t="str">
        <f t="shared" ca="1" si="8"/>
        <v>INDGDEFFHT-13</v>
      </c>
      <c r="N81" s="23" t="str">
        <f t="shared" ca="1" si="10"/>
        <v>Glass &amp; Concrete industry Saving Tech-Heat High Temp. over 150C 1.3y</v>
      </c>
      <c r="O81" s="23" t="s">
        <v>32</v>
      </c>
      <c r="P81" s="23" t="s">
        <v>33</v>
      </c>
      <c r="Q81" s="23"/>
      <c r="R81" s="23"/>
      <c r="S81" s="19" t="s">
        <v>34</v>
      </c>
      <c r="V81" s="16" t="str">
        <f t="shared" ca="1" si="12"/>
        <v>GD</v>
      </c>
      <c r="W81" s="14" t="str">
        <f t="shared" ca="1" si="12"/>
        <v>Glass &amp; Concrete industry</v>
      </c>
      <c r="X81" s="3" t="str">
        <f>'EE investment costs'!D130</f>
        <v>HT-13</v>
      </c>
      <c r="Y81" s="3" t="str">
        <f>'EE investment costs'!E130</f>
        <v>Heat High Temp. over 150C</v>
      </c>
      <c r="AC81" s="123">
        <f>'EE investment costs'!C130</f>
        <v>1.3</v>
      </c>
      <c r="AD81" s="22"/>
    </row>
    <row r="82" spans="2:30">
      <c r="B82" s="14" t="str">
        <f t="shared" ca="1" si="7"/>
        <v>INDGDEFFRH-13</v>
      </c>
      <c r="C82" s="15" t="str">
        <f t="shared" ca="1" si="9"/>
        <v>IGDRH</v>
      </c>
      <c r="D82" s="16">
        <f>'EE investment costs'!$F$15</f>
        <v>2016</v>
      </c>
      <c r="E82" s="14">
        <f>VLOOKUP(X82,'EE investment costs'!$D$56:$R$656,15,0)</f>
        <v>13.2</v>
      </c>
      <c r="F82" s="17">
        <f ca="1">INDEX('EE investment costs'!$D$56:$R$656,MATCH(X82,'EE investment costs'!$D$56:$D$656,0),MATCH($V$8,'EE investment costs'!$D$56:$R$56,0))</f>
        <v>0</v>
      </c>
      <c r="I82" s="18">
        <v>1</v>
      </c>
      <c r="J82" s="18">
        <v>1</v>
      </c>
      <c r="K82" s="14">
        <f t="shared" ca="1" si="11"/>
        <v>8</v>
      </c>
      <c r="M82" s="19" t="str">
        <f t="shared" ca="1" si="8"/>
        <v>INDGDEFFRH-13</v>
      </c>
      <c r="N82" s="23" t="str">
        <f t="shared" ca="1" si="10"/>
        <v>Glass &amp; Concrete industry Saving Tech-Heat Room Heat 1.3y</v>
      </c>
      <c r="O82" s="23" t="s">
        <v>32</v>
      </c>
      <c r="P82" s="23" t="s">
        <v>33</v>
      </c>
      <c r="Q82" s="23"/>
      <c r="R82" s="23"/>
      <c r="S82" s="19" t="s">
        <v>34</v>
      </c>
      <c r="V82" s="16" t="str">
        <f t="shared" ca="1" si="12"/>
        <v>GD</v>
      </c>
      <c r="W82" s="14" t="str">
        <f t="shared" ca="1" si="12"/>
        <v>Glass &amp; Concrete industry</v>
      </c>
      <c r="X82" s="3" t="str">
        <f>'EE investment costs'!D131</f>
        <v>RH-13</v>
      </c>
      <c r="Y82" s="3" t="str">
        <f>'EE investment costs'!E131</f>
        <v>Heat Room Heat</v>
      </c>
      <c r="AC82" s="123">
        <f>'EE investment costs'!C131</f>
        <v>1.3</v>
      </c>
      <c r="AD82" s="22"/>
    </row>
    <row r="83" spans="2:30">
      <c r="B83" s="14" t="str">
        <f t="shared" ca="1" si="7"/>
        <v>INDGDEFFLA-13</v>
      </c>
      <c r="C83" s="15" t="str">
        <f t="shared" ca="1" si="9"/>
        <v>IGDLA</v>
      </c>
      <c r="D83" s="16">
        <f>'EE investment costs'!$F$15</f>
        <v>2016</v>
      </c>
      <c r="E83" s="14">
        <f>VLOOKUP(X83,'EE investment costs'!$D$56:$R$656,15,0)</f>
        <v>3.1619999999999999</v>
      </c>
      <c r="F83" s="17">
        <f ca="1">INDEX('EE investment costs'!$D$56:$R$656,MATCH(X83,'EE investment costs'!$D$56:$D$656,0),MATCH($V$8,'EE investment costs'!$D$56:$R$56,0))</f>
        <v>271.4542112249066</v>
      </c>
      <c r="I83" s="18">
        <v>1</v>
      </c>
      <c r="J83" s="18">
        <v>1</v>
      </c>
      <c r="K83" s="14">
        <f t="shared" ca="1" si="11"/>
        <v>8</v>
      </c>
      <c r="M83" s="19" t="str">
        <f t="shared" ca="1" si="8"/>
        <v>INDGDEFFLA-13</v>
      </c>
      <c r="N83" s="23" t="str">
        <f t="shared" ca="1" si="10"/>
        <v>Glass &amp; Concrete industry Saving Tech-Light 1.3y</v>
      </c>
      <c r="O83" s="23" t="s">
        <v>32</v>
      </c>
      <c r="P83" s="23" t="s">
        <v>33</v>
      </c>
      <c r="Q83" s="23"/>
      <c r="R83" s="23"/>
      <c r="S83" s="19" t="s">
        <v>34</v>
      </c>
      <c r="V83" s="16" t="str">
        <f t="shared" ca="1" si="12"/>
        <v>GD</v>
      </c>
      <c r="W83" s="14" t="str">
        <f t="shared" ca="1" si="12"/>
        <v>Glass &amp; Concrete industry</v>
      </c>
      <c r="X83" s="3" t="str">
        <f>'EE investment costs'!D132</f>
        <v>LA-13</v>
      </c>
      <c r="Y83" s="3" t="str">
        <f>'EE investment costs'!E132</f>
        <v>Light</v>
      </c>
      <c r="AC83" s="123">
        <f>'EE investment costs'!C132</f>
        <v>1.3</v>
      </c>
      <c r="AD83" s="22"/>
    </row>
    <row r="84" spans="2:30">
      <c r="B84" s="14" t="str">
        <f t="shared" ca="1" si="7"/>
        <v>INDGDEFFEM-13</v>
      </c>
      <c r="C84" s="15" t="str">
        <f t="shared" ca="1" si="9"/>
        <v>IGDEM</v>
      </c>
      <c r="D84" s="16">
        <f>'EE investment costs'!$F$15</f>
        <v>2016</v>
      </c>
      <c r="E84" s="14">
        <f>VLOOKUP(X84,'EE investment costs'!$D$56:$R$656,15,0)</f>
        <v>3.3200999999999996</v>
      </c>
      <c r="F84" s="17">
        <f ca="1">INDEX('EE investment costs'!$D$56:$R$656,MATCH(X84,'EE investment costs'!$D$56:$D$656,0),MATCH($V$8,'EE investment costs'!$D$56:$R$56,0))</f>
        <v>229.24691253785309</v>
      </c>
      <c r="I84" s="18">
        <v>1</v>
      </c>
      <c r="J84" s="18">
        <v>1</v>
      </c>
      <c r="K84" s="14">
        <f t="shared" ca="1" si="11"/>
        <v>8</v>
      </c>
      <c r="M84" s="19" t="str">
        <f t="shared" ca="1" si="8"/>
        <v>INDGDEFFEM-13</v>
      </c>
      <c r="N84" s="23" t="str">
        <f t="shared" ca="1" si="10"/>
        <v>Glass &amp; Concrete industry Saving Tech-Electric Motors 1.3y</v>
      </c>
      <c r="O84" s="23" t="s">
        <v>32</v>
      </c>
      <c r="P84" s="23" t="s">
        <v>33</v>
      </c>
      <c r="Q84" s="23"/>
      <c r="R84" s="23"/>
      <c r="S84" s="19" t="s">
        <v>34</v>
      </c>
      <c r="V84" s="16" t="str">
        <f t="shared" ca="1" si="12"/>
        <v>GD</v>
      </c>
      <c r="W84" s="14" t="str">
        <f t="shared" ca="1" si="12"/>
        <v>Glass &amp; Concrete industry</v>
      </c>
      <c r="X84" s="3" t="str">
        <f>'EE investment costs'!D133</f>
        <v>EM-13</v>
      </c>
      <c r="Y84" s="3" t="str">
        <f>'EE investment costs'!E133</f>
        <v>Electric Motors</v>
      </c>
      <c r="AC84" s="123">
        <f>'EE investment costs'!C133</f>
        <v>1.3</v>
      </c>
      <c r="AD84" s="22"/>
    </row>
    <row r="85" spans="2:30">
      <c r="B85" s="14" t="str">
        <f t="shared" ca="1" si="7"/>
        <v>INDGDEFFTF-13</v>
      </c>
      <c r="C85" s="15" t="str">
        <f t="shared" ca="1" si="9"/>
        <v>IGDTF</v>
      </c>
      <c r="D85" s="16">
        <f>'EE investment costs'!$F$15</f>
        <v>2016</v>
      </c>
      <c r="E85" s="14">
        <f>VLOOKUP(X85,'EE investment costs'!$D$56:$R$656,15,0)</f>
        <v>5.5299999999999994</v>
      </c>
      <c r="F85" s="17">
        <f ca="1">INDEX('EE investment costs'!$D$56:$R$656,MATCH(X85,'EE investment costs'!$D$56:$D$656,0),MATCH($V$8,'EE investment costs'!$D$56:$R$56,0))</f>
        <v>191.01823090803444</v>
      </c>
      <c r="I85" s="18">
        <v>1</v>
      </c>
      <c r="J85" s="18">
        <v>1</v>
      </c>
      <c r="K85" s="14">
        <f t="shared" ca="1" si="11"/>
        <v>8</v>
      </c>
      <c r="M85" s="19" t="str">
        <f t="shared" ca="1" si="8"/>
        <v>INDGDEFFTF-13</v>
      </c>
      <c r="N85" s="23" t="str">
        <f t="shared" ca="1" si="10"/>
        <v>Glass &amp; Concrete industry Saving Tech-Haulage Tractors, Trucks, Fishing boats 1.3y</v>
      </c>
      <c r="O85" s="23" t="s">
        <v>32</v>
      </c>
      <c r="P85" s="23" t="s">
        <v>33</v>
      </c>
      <c r="Q85" s="23"/>
      <c r="R85" s="23"/>
      <c r="S85" s="19" t="s">
        <v>34</v>
      </c>
      <c r="V85" s="16" t="str">
        <f t="shared" ca="1" si="12"/>
        <v>GD</v>
      </c>
      <c r="W85" s="14" t="str">
        <f t="shared" ca="1" si="12"/>
        <v>Glass &amp; Concrete industry</v>
      </c>
      <c r="X85" s="3" t="str">
        <f>'EE investment costs'!D134</f>
        <v>TF-13</v>
      </c>
      <c r="Y85" s="3" t="str">
        <f>'EE investment costs'!E134</f>
        <v>Haulage Tractors, Trucks, Fishing boats</v>
      </c>
      <c r="AC85" s="123">
        <f>'EE investment costs'!C134</f>
        <v>1.3</v>
      </c>
      <c r="AD85" s="22"/>
    </row>
    <row r="86" spans="2:30">
      <c r="B86" s="14" t="str">
        <f t="shared" ca="1" si="7"/>
        <v>INDGDEFFMT-14</v>
      </c>
      <c r="C86" s="15" t="str">
        <f t="shared" ca="1" si="9"/>
        <v>IGDMT</v>
      </c>
      <c r="D86" s="16">
        <f>'EE investment costs'!$F$15</f>
        <v>2016</v>
      </c>
      <c r="E86" s="14">
        <f>VLOOKUP(X86,'EE investment costs'!$D$56:$R$656,15,0)</f>
        <v>4.25</v>
      </c>
      <c r="F86" s="17">
        <f ca="1">INDEX('EE investment costs'!$D$56:$R$656,MATCH(X86,'EE investment costs'!$D$56:$D$656,0),MATCH($V$8,'EE investment costs'!$D$56:$R$56,0))</f>
        <v>142.16795491172209</v>
      </c>
      <c r="I86" s="18">
        <v>1</v>
      </c>
      <c r="J86" s="18">
        <v>1</v>
      </c>
      <c r="K86" s="14">
        <f t="shared" ca="1" si="11"/>
        <v>8</v>
      </c>
      <c r="L86" s="23"/>
      <c r="M86" s="19" t="str">
        <f t="shared" ca="1" si="8"/>
        <v>INDGDEFFMT-14</v>
      </c>
      <c r="N86" s="23" t="str">
        <f t="shared" ca="1" si="10"/>
        <v>Glass &amp; Concrete industry Saving Tech-Heat Medium Temp. up to 150C 1.4y</v>
      </c>
      <c r="O86" s="23" t="s">
        <v>32</v>
      </c>
      <c r="P86" s="23" t="s">
        <v>33</v>
      </c>
      <c r="Q86" s="23"/>
      <c r="R86" s="23"/>
      <c r="S86" s="19" t="s">
        <v>34</v>
      </c>
      <c r="V86" s="16" t="str">
        <f t="shared" ca="1" si="12"/>
        <v>GD</v>
      </c>
      <c r="W86" s="14" t="str">
        <f t="shared" ca="1" si="12"/>
        <v>Glass &amp; Concrete industry</v>
      </c>
      <c r="X86" s="3" t="str">
        <f>'EE investment costs'!D135</f>
        <v>MT-14</v>
      </c>
      <c r="Y86" s="3" t="str">
        <f>'EE investment costs'!E135</f>
        <v>Heat Medium Temp. up to 150C</v>
      </c>
      <c r="AC86" s="123">
        <f>'EE investment costs'!C135</f>
        <v>1.4</v>
      </c>
      <c r="AD86" s="22"/>
    </row>
    <row r="87" spans="2:30">
      <c r="B87" s="14" t="str">
        <f t="shared" ca="1" si="7"/>
        <v>INDGDEFFHT-14</v>
      </c>
      <c r="C87" s="15" t="str">
        <f t="shared" ca="1" si="9"/>
        <v>IGDHT</v>
      </c>
      <c r="D87" s="16">
        <f>'EE investment costs'!$F$15</f>
        <v>2016</v>
      </c>
      <c r="E87" s="14">
        <f>VLOOKUP(X87,'EE investment costs'!$D$56:$R$656,15,0)</f>
        <v>3.4</v>
      </c>
      <c r="F87" s="17">
        <f ca="1">INDEX('EE investment costs'!$D$56:$R$656,MATCH(X87,'EE investment costs'!$D$56:$D$656,0),MATCH($V$8,'EE investment costs'!$D$56:$R$56,0))</f>
        <v>140.74716024574488</v>
      </c>
      <c r="I87" s="18">
        <v>1</v>
      </c>
      <c r="J87" s="18">
        <v>1</v>
      </c>
      <c r="K87" s="14">
        <f t="shared" ca="1" si="11"/>
        <v>8</v>
      </c>
      <c r="L87" s="23"/>
      <c r="M87" s="19" t="str">
        <f t="shared" ca="1" si="8"/>
        <v>INDGDEFFHT-14</v>
      </c>
      <c r="N87" s="23" t="str">
        <f t="shared" ca="1" si="10"/>
        <v>Glass &amp; Concrete industry Saving Tech-Heat High Temp. over 150C 1.4y</v>
      </c>
      <c r="O87" s="23" t="s">
        <v>32</v>
      </c>
      <c r="P87" s="23" t="s">
        <v>33</v>
      </c>
      <c r="Q87" s="23"/>
      <c r="R87" s="23"/>
      <c r="S87" s="19" t="s">
        <v>34</v>
      </c>
      <c r="V87" s="16" t="str">
        <f t="shared" ca="1" si="12"/>
        <v>GD</v>
      </c>
      <c r="W87" s="14" t="str">
        <f t="shared" ca="1" si="12"/>
        <v>Glass &amp; Concrete industry</v>
      </c>
      <c r="X87" s="3" t="str">
        <f>'EE investment costs'!D136</f>
        <v>HT-14</v>
      </c>
      <c r="Y87" s="3" t="str">
        <f>'EE investment costs'!E136</f>
        <v>Heat High Temp. over 150C</v>
      </c>
      <c r="AC87" s="123">
        <f>'EE investment costs'!C136</f>
        <v>1.4</v>
      </c>
      <c r="AD87" s="22"/>
    </row>
    <row r="88" spans="2:30">
      <c r="B88" s="14" t="str">
        <f t="shared" ca="1" si="7"/>
        <v>INDGDEFFRH-14</v>
      </c>
      <c r="C88" s="15" t="str">
        <f t="shared" ca="1" si="9"/>
        <v>IGDRH</v>
      </c>
      <c r="D88" s="16">
        <f>'EE investment costs'!$F$15</f>
        <v>2016</v>
      </c>
      <c r="E88" s="14">
        <f>VLOOKUP(X88,'EE investment costs'!$D$56:$R$656,15,0)</f>
        <v>13.6</v>
      </c>
      <c r="F88" s="17">
        <f ca="1">INDEX('EE investment costs'!$D$56:$R$656,MATCH(X88,'EE investment costs'!$D$56:$D$656,0),MATCH($V$8,'EE investment costs'!$D$56:$R$56,0))</f>
        <v>0</v>
      </c>
      <c r="I88" s="18">
        <v>1</v>
      </c>
      <c r="J88" s="18">
        <v>1</v>
      </c>
      <c r="K88" s="14">
        <f t="shared" ca="1" si="11"/>
        <v>8</v>
      </c>
      <c r="L88" s="23"/>
      <c r="M88" s="19" t="str">
        <f t="shared" ca="1" si="8"/>
        <v>INDGDEFFRH-14</v>
      </c>
      <c r="N88" s="23" t="str">
        <f t="shared" ca="1" si="10"/>
        <v>Glass &amp; Concrete industry Saving Tech-Heat Room Heat 1.4y</v>
      </c>
      <c r="O88" s="23" t="s">
        <v>32</v>
      </c>
      <c r="P88" s="23" t="s">
        <v>33</v>
      </c>
      <c r="Q88" s="23"/>
      <c r="R88" s="23"/>
      <c r="S88" s="19" t="s">
        <v>34</v>
      </c>
      <c r="V88" s="16" t="str">
        <f t="shared" ca="1" si="12"/>
        <v>GD</v>
      </c>
      <c r="W88" s="14" t="str">
        <f t="shared" ca="1" si="12"/>
        <v>Glass &amp; Concrete industry</v>
      </c>
      <c r="X88" s="3" t="str">
        <f>'EE investment costs'!D137</f>
        <v>RH-14</v>
      </c>
      <c r="Y88" s="3" t="str">
        <f>'EE investment costs'!E137</f>
        <v>Heat Room Heat</v>
      </c>
      <c r="AC88" s="123">
        <f>'EE investment costs'!C137</f>
        <v>1.4</v>
      </c>
      <c r="AD88" s="22"/>
    </row>
    <row r="89" spans="2:30">
      <c r="B89" s="14" t="str">
        <f t="shared" ca="1" si="7"/>
        <v>INDGDEFFLA-14</v>
      </c>
      <c r="C89" s="15" t="str">
        <f t="shared" ca="1" si="9"/>
        <v>IGDLA</v>
      </c>
      <c r="D89" s="16">
        <f>'EE investment costs'!$F$15</f>
        <v>2016</v>
      </c>
      <c r="E89" s="14">
        <f>VLOOKUP(X89,'EE investment costs'!$D$56:$R$656,15,0)</f>
        <v>3.1959999999999997</v>
      </c>
      <c r="F89" s="17">
        <f ca="1">INDEX('EE investment costs'!$D$56:$R$656,MATCH(X89,'EE investment costs'!$D$56:$D$656,0),MATCH($V$8,'EE investment costs'!$D$56:$R$56,0))</f>
        <v>326.93112866922917</v>
      </c>
      <c r="I89" s="18">
        <v>1</v>
      </c>
      <c r="J89" s="18">
        <v>1</v>
      </c>
      <c r="K89" s="14">
        <f t="shared" ca="1" si="11"/>
        <v>8</v>
      </c>
      <c r="L89" s="23"/>
      <c r="M89" s="19" t="str">
        <f t="shared" ca="1" si="8"/>
        <v>INDGDEFFLA-14</v>
      </c>
      <c r="N89" s="23" t="str">
        <f t="shared" ca="1" si="10"/>
        <v>Glass &amp; Concrete industry Saving Tech-Light 1.4y</v>
      </c>
      <c r="O89" s="23" t="s">
        <v>32</v>
      </c>
      <c r="P89" s="23" t="s">
        <v>33</v>
      </c>
      <c r="Q89" s="23"/>
      <c r="R89" s="23"/>
      <c r="S89" s="19" t="s">
        <v>34</v>
      </c>
      <c r="V89" s="16" t="str">
        <f t="shared" ca="1" si="12"/>
        <v>GD</v>
      </c>
      <c r="W89" s="14" t="str">
        <f t="shared" ca="1" si="12"/>
        <v>Glass &amp; Concrete industry</v>
      </c>
      <c r="X89" s="3" t="str">
        <f>'EE investment costs'!D138</f>
        <v>LA-14</v>
      </c>
      <c r="Y89" s="3" t="str">
        <f>'EE investment costs'!E138</f>
        <v>Light</v>
      </c>
      <c r="AC89" s="123">
        <f>'EE investment costs'!C138</f>
        <v>1.4</v>
      </c>
      <c r="AD89" s="22"/>
    </row>
    <row r="90" spans="2:30">
      <c r="B90" s="14" t="str">
        <f t="shared" ca="1" si="7"/>
        <v>INDGDEFFEM-14</v>
      </c>
      <c r="C90" s="15" t="str">
        <f t="shared" ca="1" si="9"/>
        <v>IGDEM</v>
      </c>
      <c r="D90" s="16">
        <f>'EE investment costs'!$F$15</f>
        <v>2016</v>
      </c>
      <c r="E90" s="14">
        <f>VLOOKUP(X90,'EE investment costs'!$D$56:$R$656,15,0)</f>
        <v>3.3557999999999995</v>
      </c>
      <c r="F90" s="17">
        <f ca="1">INDEX('EE investment costs'!$D$56:$R$656,MATCH(X90,'EE investment costs'!$D$56:$D$656,0),MATCH($V$8,'EE investment costs'!$D$56:$R$56,0))</f>
        <v>285.40686957609165</v>
      </c>
      <c r="I90" s="18">
        <v>1</v>
      </c>
      <c r="J90" s="18">
        <v>1</v>
      </c>
      <c r="K90" s="14">
        <f t="shared" ca="1" si="11"/>
        <v>8</v>
      </c>
      <c r="L90" s="23"/>
      <c r="M90" s="19" t="str">
        <f t="shared" ca="1" si="8"/>
        <v>INDGDEFFEM-14</v>
      </c>
      <c r="N90" s="23" t="str">
        <f t="shared" ca="1" si="10"/>
        <v>Glass &amp; Concrete industry Saving Tech-Electric Motors 1.4y</v>
      </c>
      <c r="O90" s="23" t="s">
        <v>32</v>
      </c>
      <c r="P90" s="23" t="s">
        <v>33</v>
      </c>
      <c r="Q90" s="23"/>
      <c r="R90" s="23"/>
      <c r="S90" s="19" t="s">
        <v>34</v>
      </c>
      <c r="V90" s="16" t="str">
        <f t="shared" ca="1" si="12"/>
        <v>GD</v>
      </c>
      <c r="W90" s="14" t="str">
        <f t="shared" ca="1" si="12"/>
        <v>Glass &amp; Concrete industry</v>
      </c>
      <c r="X90" s="3" t="str">
        <f>'EE investment costs'!D139</f>
        <v>EM-14</v>
      </c>
      <c r="Y90" s="3" t="str">
        <f>'EE investment costs'!E139</f>
        <v>Electric Motors</v>
      </c>
      <c r="AC90" s="123">
        <f>'EE investment costs'!C139</f>
        <v>1.4</v>
      </c>
      <c r="AD90" s="22"/>
    </row>
    <row r="91" spans="2:30">
      <c r="B91" s="14" t="str">
        <f t="shared" ca="1" si="7"/>
        <v>INDGDEFFTF-14</v>
      </c>
      <c r="C91" s="15" t="str">
        <f t="shared" ca="1" si="9"/>
        <v>IGDTF</v>
      </c>
      <c r="D91" s="16">
        <f>'EE investment costs'!$F$15</f>
        <v>2016</v>
      </c>
      <c r="E91" s="14">
        <f>VLOOKUP(X91,'EE investment costs'!$D$56:$R$656,15,0)</f>
        <v>5.7399999999999984</v>
      </c>
      <c r="F91" s="17">
        <f ca="1">INDEX('EE investment costs'!$D$56:$R$656,MATCH(X91,'EE investment costs'!$D$56:$D$656,0),MATCH($V$8,'EE investment costs'!$D$56:$R$56,0))</f>
        <v>205.71194097788319</v>
      </c>
      <c r="I91" s="18">
        <v>1</v>
      </c>
      <c r="J91" s="18">
        <v>1</v>
      </c>
      <c r="K91" s="14">
        <f t="shared" ca="1" si="11"/>
        <v>8</v>
      </c>
      <c r="L91" s="23"/>
      <c r="M91" s="19" t="str">
        <f t="shared" ca="1" si="8"/>
        <v>INDGDEFFTF-14</v>
      </c>
      <c r="N91" s="23" t="str">
        <f t="shared" ca="1" si="10"/>
        <v>Glass &amp; Concrete industry Saving Tech-Haulage Tractors, Trucks, Fishing boats 1.4y</v>
      </c>
      <c r="O91" s="23" t="s">
        <v>32</v>
      </c>
      <c r="P91" s="23" t="s">
        <v>33</v>
      </c>
      <c r="Q91" s="23"/>
      <c r="R91" s="23"/>
      <c r="S91" s="19" t="s">
        <v>34</v>
      </c>
      <c r="V91" s="16" t="str">
        <f t="shared" ca="1" si="12"/>
        <v>GD</v>
      </c>
      <c r="W91" s="14" t="str">
        <f t="shared" ca="1" si="12"/>
        <v>Glass &amp; Concrete industry</v>
      </c>
      <c r="X91" s="3" t="str">
        <f>'EE investment costs'!D140</f>
        <v>TF-14</v>
      </c>
      <c r="Y91" s="3" t="str">
        <f>'EE investment costs'!E140</f>
        <v>Haulage Tractors, Trucks, Fishing boats</v>
      </c>
      <c r="AC91" s="123">
        <f>'EE investment costs'!C140</f>
        <v>1.4</v>
      </c>
      <c r="AD91" s="22"/>
    </row>
    <row r="92" spans="2:30">
      <c r="B92" s="14" t="str">
        <f t="shared" ca="1" si="7"/>
        <v>INDGDEFFMT-15</v>
      </c>
      <c r="C92" s="15" t="str">
        <f t="shared" ca="1" si="9"/>
        <v>IGDMT</v>
      </c>
      <c r="D92" s="16">
        <f>'EE investment costs'!$F$15</f>
        <v>2016</v>
      </c>
      <c r="E92" s="14">
        <f>VLOOKUP(X92,'EE investment costs'!$D$56:$R$656,15,0)</f>
        <v>4.375</v>
      </c>
      <c r="F92" s="17">
        <f ca="1">INDEX('EE investment costs'!$D$56:$R$656,MATCH(X92,'EE investment costs'!$D$56:$D$656,0),MATCH($V$8,'EE investment costs'!$D$56:$R$56,0))</f>
        <v>161.09230523163887</v>
      </c>
      <c r="I92" s="18">
        <v>1</v>
      </c>
      <c r="J92" s="18">
        <v>1</v>
      </c>
      <c r="K92" s="14">
        <f t="shared" ca="1" si="11"/>
        <v>8</v>
      </c>
      <c r="L92" s="23"/>
      <c r="M92" s="19" t="str">
        <f t="shared" ca="1" si="8"/>
        <v>INDGDEFFMT-15</v>
      </c>
      <c r="N92" s="23" t="str">
        <f t="shared" ca="1" si="10"/>
        <v>Glass &amp; Concrete industry Saving Tech-Heat Medium Temp. up to 150C 1.5y</v>
      </c>
      <c r="O92" s="23" t="s">
        <v>32</v>
      </c>
      <c r="P92" s="23" t="s">
        <v>33</v>
      </c>
      <c r="Q92" s="23"/>
      <c r="R92" s="23"/>
      <c r="S92" s="19" t="s">
        <v>34</v>
      </c>
      <c r="V92" s="16" t="str">
        <f t="shared" ca="1" si="12"/>
        <v>GD</v>
      </c>
      <c r="W92" s="14" t="str">
        <f t="shared" ca="1" si="12"/>
        <v>Glass &amp; Concrete industry</v>
      </c>
      <c r="X92" s="3" t="str">
        <f>'EE investment costs'!D141</f>
        <v>MT-15</v>
      </c>
      <c r="Y92" s="3" t="str">
        <f>'EE investment costs'!E141</f>
        <v>Heat Medium Temp. up to 150C</v>
      </c>
      <c r="AC92" s="123">
        <f>'EE investment costs'!C141</f>
        <v>1.5</v>
      </c>
      <c r="AD92" s="22"/>
    </row>
    <row r="93" spans="2:30">
      <c r="B93" s="14" t="str">
        <f t="shared" ca="1" si="7"/>
        <v>INDGDEFFHT-15</v>
      </c>
      <c r="C93" s="15" t="str">
        <f t="shared" ca="1" si="9"/>
        <v>IGDHT</v>
      </c>
      <c r="D93" s="16">
        <f>'EE investment costs'!$F$15</f>
        <v>2016</v>
      </c>
      <c r="E93" s="14">
        <f>VLOOKUP(X93,'EE investment costs'!$D$56:$R$656,15,0)</f>
        <v>3.5</v>
      </c>
      <c r="F93" s="17">
        <f ca="1">INDEX('EE investment costs'!$D$56:$R$656,MATCH(X93,'EE investment costs'!$D$56:$D$656,0),MATCH($V$8,'EE investment costs'!$D$56:$R$56,0))</f>
        <v>155.18276642479569</v>
      </c>
      <c r="I93" s="18">
        <v>1</v>
      </c>
      <c r="J93" s="18">
        <v>1</v>
      </c>
      <c r="K93" s="14">
        <f t="shared" ca="1" si="11"/>
        <v>8</v>
      </c>
      <c r="L93" s="23"/>
      <c r="M93" s="19" t="str">
        <f t="shared" ca="1" si="8"/>
        <v>INDGDEFFHT-15</v>
      </c>
      <c r="N93" s="23" t="str">
        <f t="shared" ca="1" si="10"/>
        <v>Glass &amp; Concrete industry Saving Tech-Heat High Temp. over 150C 1.5y</v>
      </c>
      <c r="O93" s="23" t="s">
        <v>32</v>
      </c>
      <c r="P93" s="23" t="s">
        <v>33</v>
      </c>
      <c r="Q93" s="23"/>
      <c r="R93" s="23"/>
      <c r="S93" s="19" t="s">
        <v>34</v>
      </c>
      <c r="V93" s="16" t="str">
        <f t="shared" ca="1" si="12"/>
        <v>GD</v>
      </c>
      <c r="W93" s="14" t="str">
        <f t="shared" ca="1" si="12"/>
        <v>Glass &amp; Concrete industry</v>
      </c>
      <c r="X93" s="3" t="str">
        <f>'EE investment costs'!D142</f>
        <v>HT-15</v>
      </c>
      <c r="Y93" s="3" t="str">
        <f>'EE investment costs'!E142</f>
        <v>Heat High Temp. over 150C</v>
      </c>
      <c r="AC93" s="123">
        <f>'EE investment costs'!C142</f>
        <v>1.5</v>
      </c>
      <c r="AD93" s="22"/>
    </row>
    <row r="94" spans="2:30">
      <c r="B94" s="14" t="str">
        <f t="shared" ca="1" si="7"/>
        <v>INDGDEFFRH-15</v>
      </c>
      <c r="C94" s="15" t="str">
        <f t="shared" ca="1" si="9"/>
        <v>IGDRH</v>
      </c>
      <c r="D94" s="16">
        <f>'EE investment costs'!$F$15</f>
        <v>2016</v>
      </c>
      <c r="E94" s="14">
        <f>VLOOKUP(X94,'EE investment costs'!$D$56:$R$656,15,0)</f>
        <v>14</v>
      </c>
      <c r="F94" s="17">
        <f ca="1">INDEX('EE investment costs'!$D$56:$R$656,MATCH(X94,'EE investment costs'!$D$56:$D$656,0),MATCH($V$8,'EE investment costs'!$D$56:$R$56,0))</f>
        <v>0</v>
      </c>
      <c r="I94" s="18">
        <v>1</v>
      </c>
      <c r="J94" s="18">
        <v>1</v>
      </c>
      <c r="K94" s="14">
        <f t="shared" ca="1" si="11"/>
        <v>8</v>
      </c>
      <c r="L94" s="23"/>
      <c r="M94" s="19" t="str">
        <f t="shared" ca="1" si="8"/>
        <v>INDGDEFFRH-15</v>
      </c>
      <c r="N94" s="23" t="str">
        <f t="shared" ca="1" si="10"/>
        <v>Glass &amp; Concrete industry Saving Tech-Heat Room Heat 1.5y</v>
      </c>
      <c r="O94" s="23" t="s">
        <v>32</v>
      </c>
      <c r="P94" s="23" t="s">
        <v>33</v>
      </c>
      <c r="Q94" s="23"/>
      <c r="R94" s="23"/>
      <c r="S94" s="19" t="s">
        <v>34</v>
      </c>
      <c r="V94" s="16" t="str">
        <f t="shared" ca="1" si="12"/>
        <v>GD</v>
      </c>
      <c r="W94" s="14" t="str">
        <f t="shared" ca="1" si="12"/>
        <v>Glass &amp; Concrete industry</v>
      </c>
      <c r="X94" s="3" t="str">
        <f>'EE investment costs'!D143</f>
        <v>RH-15</v>
      </c>
      <c r="Y94" s="3" t="str">
        <f>'EE investment costs'!E143</f>
        <v>Heat Room Heat</v>
      </c>
      <c r="AC94" s="123">
        <f>'EE investment costs'!C143</f>
        <v>1.5</v>
      </c>
      <c r="AD94" s="22"/>
    </row>
    <row r="95" spans="2:30">
      <c r="B95" s="14" t="str">
        <f t="shared" ca="1" si="7"/>
        <v>INDGDEFFLA-15</v>
      </c>
      <c r="C95" s="15" t="str">
        <f t="shared" ca="1" si="9"/>
        <v>IGDLA</v>
      </c>
      <c r="D95" s="16">
        <f>'EE investment costs'!$F$15</f>
        <v>2016</v>
      </c>
      <c r="E95" s="14">
        <f>VLOOKUP(X95,'EE investment costs'!$D$56:$R$656,15,0)</f>
        <v>3.23</v>
      </c>
      <c r="F95" s="17">
        <f ca="1">INDEX('EE investment costs'!$D$56:$R$656,MATCH(X95,'EE investment costs'!$D$56:$D$656,0),MATCH($V$8,'EE investment costs'!$D$56:$R$56,0))</f>
        <v>382.40804611355185</v>
      </c>
      <c r="I95" s="18">
        <v>1</v>
      </c>
      <c r="J95" s="18">
        <v>1</v>
      </c>
      <c r="K95" s="14">
        <f t="shared" ca="1" si="11"/>
        <v>8</v>
      </c>
      <c r="L95" s="23"/>
      <c r="M95" s="19" t="str">
        <f t="shared" ca="1" si="8"/>
        <v>INDGDEFFLA-15</v>
      </c>
      <c r="N95" s="23" t="str">
        <f t="shared" ca="1" si="10"/>
        <v>Glass &amp; Concrete industry Saving Tech-Light 1.5y</v>
      </c>
      <c r="O95" s="23" t="s">
        <v>32</v>
      </c>
      <c r="P95" s="23" t="s">
        <v>33</v>
      </c>
      <c r="Q95" s="23"/>
      <c r="R95" s="23"/>
      <c r="S95" s="19" t="s">
        <v>34</v>
      </c>
      <c r="V95" s="16" t="str">
        <f t="shared" ca="1" si="12"/>
        <v>GD</v>
      </c>
      <c r="W95" s="14" t="str">
        <f t="shared" ca="1" si="12"/>
        <v>Glass &amp; Concrete industry</v>
      </c>
      <c r="X95" s="3" t="str">
        <f>'EE investment costs'!D144</f>
        <v>LA-15</v>
      </c>
      <c r="Y95" s="3" t="str">
        <f>'EE investment costs'!E144</f>
        <v>Light</v>
      </c>
      <c r="AC95" s="123">
        <f>'EE investment costs'!C144</f>
        <v>1.5</v>
      </c>
      <c r="AD95" s="22"/>
    </row>
    <row r="96" spans="2:30">
      <c r="B96" s="14" t="str">
        <f t="shared" ca="1" si="7"/>
        <v>INDGDEFFEM-15</v>
      </c>
      <c r="C96" s="15" t="str">
        <f t="shared" ca="1" si="9"/>
        <v>IGDEM</v>
      </c>
      <c r="D96" s="16">
        <f>'EE investment costs'!$F$15</f>
        <v>2016</v>
      </c>
      <c r="E96" s="14">
        <f>VLOOKUP(X96,'EE investment costs'!$D$56:$R$656,15,0)</f>
        <v>3.3914999999999997</v>
      </c>
      <c r="F96" s="17">
        <f ca="1">INDEX('EE investment costs'!$D$56:$R$656,MATCH(X96,'EE investment costs'!$D$56:$D$656,0),MATCH($V$8,'EE investment costs'!$D$56:$R$56,0))</f>
        <v>341.56682661433041</v>
      </c>
      <c r="I96" s="18">
        <v>1</v>
      </c>
      <c r="J96" s="18">
        <v>1</v>
      </c>
      <c r="K96" s="14">
        <f t="shared" ca="1" si="11"/>
        <v>8</v>
      </c>
      <c r="M96" s="19" t="str">
        <f t="shared" ca="1" si="8"/>
        <v>INDGDEFFEM-15</v>
      </c>
      <c r="N96" s="23" t="str">
        <f t="shared" ca="1" si="10"/>
        <v>Glass &amp; Concrete industry Saving Tech-Electric Motors 1.5y</v>
      </c>
      <c r="O96" s="23" t="s">
        <v>32</v>
      </c>
      <c r="P96" s="23" t="s">
        <v>33</v>
      </c>
      <c r="Q96" s="23"/>
      <c r="R96" s="23"/>
      <c r="S96" s="19" t="s">
        <v>34</v>
      </c>
      <c r="V96" s="16" t="str">
        <f t="shared" ca="1" si="12"/>
        <v>GD</v>
      </c>
      <c r="W96" s="14" t="str">
        <f t="shared" ca="1" si="12"/>
        <v>Glass &amp; Concrete industry</v>
      </c>
      <c r="X96" s="3" t="str">
        <f>'EE investment costs'!D145</f>
        <v>EM-15</v>
      </c>
      <c r="Y96" s="3" t="str">
        <f>'EE investment costs'!E145</f>
        <v>Electric Motors</v>
      </c>
      <c r="AC96" s="123">
        <f>'EE investment costs'!C145</f>
        <v>1.5</v>
      </c>
      <c r="AD96" s="22"/>
    </row>
    <row r="97" spans="2:30">
      <c r="B97" s="14" t="str">
        <f t="shared" ca="1" si="7"/>
        <v>INDGDEFFTF-15</v>
      </c>
      <c r="C97" s="15" t="str">
        <f t="shared" ca="1" si="9"/>
        <v>IGDTF</v>
      </c>
      <c r="D97" s="16">
        <f>'EE investment costs'!$F$15</f>
        <v>2016</v>
      </c>
      <c r="E97" s="14">
        <f>VLOOKUP(X97,'EE investment costs'!$D$56:$R$656,15,0)</f>
        <v>5.9499999999999993</v>
      </c>
      <c r="F97" s="17">
        <f ca="1">INDEX('EE investment costs'!$D$56:$R$656,MATCH(X97,'EE investment costs'!$D$56:$D$656,0),MATCH($V$8,'EE investment costs'!$D$56:$R$56,0))</f>
        <v>220.40565104773205</v>
      </c>
      <c r="I97" s="18">
        <v>1</v>
      </c>
      <c r="J97" s="18">
        <v>1</v>
      </c>
      <c r="K97" s="14">
        <f t="shared" ca="1" si="11"/>
        <v>8</v>
      </c>
      <c r="M97" s="19" t="str">
        <f t="shared" ca="1" si="8"/>
        <v>INDGDEFFTF-15</v>
      </c>
      <c r="N97" s="23" t="str">
        <f t="shared" ca="1" si="10"/>
        <v>Glass &amp; Concrete industry Saving Tech-Haulage Tractors, Trucks, Fishing boats 1.5y</v>
      </c>
      <c r="O97" s="23" t="s">
        <v>32</v>
      </c>
      <c r="P97" s="23" t="s">
        <v>33</v>
      </c>
      <c r="Q97" s="23"/>
      <c r="R97" s="23"/>
      <c r="S97" s="19" t="s">
        <v>34</v>
      </c>
      <c r="V97" s="16" t="str">
        <f t="shared" ca="1" si="12"/>
        <v>GD</v>
      </c>
      <c r="W97" s="14" t="str">
        <f t="shared" ca="1" si="12"/>
        <v>Glass &amp; Concrete industry</v>
      </c>
      <c r="X97" s="3" t="str">
        <f>'EE investment costs'!D146</f>
        <v>TF-15</v>
      </c>
      <c r="Y97" s="3" t="str">
        <f>'EE investment costs'!E146</f>
        <v>Haulage Tractors, Trucks, Fishing boats</v>
      </c>
      <c r="AC97" s="123">
        <f>'EE investment costs'!C146</f>
        <v>1.5</v>
      </c>
      <c r="AD97" s="22"/>
    </row>
    <row r="98" spans="2:30">
      <c r="B98" s="14" t="str">
        <f t="shared" ca="1" si="7"/>
        <v>INDGDEFFMT-16</v>
      </c>
      <c r="C98" s="15" t="str">
        <f t="shared" ca="1" si="9"/>
        <v>IGDMT</v>
      </c>
      <c r="D98" s="16">
        <f>'EE investment costs'!$F$15</f>
        <v>2016</v>
      </c>
      <c r="E98" s="14">
        <f>VLOOKUP(X98,'EE investment costs'!$D$56:$R$656,15,0)</f>
        <v>4.5</v>
      </c>
      <c r="F98" s="17">
        <f ca="1">INDEX('EE investment costs'!$D$56:$R$656,MATCH(X98,'EE investment costs'!$D$56:$D$656,0),MATCH($V$8,'EE investment costs'!$D$56:$R$56,0))</f>
        <v>180.01665555155566</v>
      </c>
      <c r="I98" s="18">
        <v>1</v>
      </c>
      <c r="J98" s="18">
        <v>1</v>
      </c>
      <c r="K98" s="14">
        <f t="shared" ca="1" si="11"/>
        <v>8</v>
      </c>
      <c r="M98" s="19" t="str">
        <f t="shared" ca="1" si="8"/>
        <v>INDGDEFFMT-16</v>
      </c>
      <c r="N98" s="23" t="str">
        <f t="shared" ca="1" si="10"/>
        <v>Glass &amp; Concrete industry Saving Tech-Heat Medium Temp. up to 150C 1.6y</v>
      </c>
      <c r="O98" s="23" t="s">
        <v>32</v>
      </c>
      <c r="P98" s="23" t="s">
        <v>33</v>
      </c>
      <c r="Q98" s="23"/>
      <c r="R98" s="23"/>
      <c r="S98" s="19" t="s">
        <v>34</v>
      </c>
      <c r="V98" s="16" t="str">
        <f t="shared" ca="1" si="12"/>
        <v>GD</v>
      </c>
      <c r="W98" s="14" t="str">
        <f t="shared" ca="1" si="12"/>
        <v>Glass &amp; Concrete industry</v>
      </c>
      <c r="X98" s="3" t="str">
        <f>'EE investment costs'!D147</f>
        <v>MT-16</v>
      </c>
      <c r="Y98" s="3" t="str">
        <f>'EE investment costs'!E147</f>
        <v>Heat Medium Temp. up to 150C</v>
      </c>
      <c r="AC98" s="123">
        <f>'EE investment costs'!C147</f>
        <v>1.6</v>
      </c>
      <c r="AD98" s="22"/>
    </row>
    <row r="99" spans="2:30">
      <c r="B99" s="14" t="str">
        <f t="shared" ca="1" si="7"/>
        <v>INDGDEFFHT-16</v>
      </c>
      <c r="C99" s="15" t="str">
        <f t="shared" ca="1" si="9"/>
        <v>IGDHT</v>
      </c>
      <c r="D99" s="16">
        <f>'EE investment costs'!$F$15</f>
        <v>2016</v>
      </c>
      <c r="E99" s="14">
        <f>VLOOKUP(X99,'EE investment costs'!$D$56:$R$656,15,0)</f>
        <v>3.6</v>
      </c>
      <c r="F99" s="17">
        <f ca="1">INDEX('EE investment costs'!$D$56:$R$656,MATCH(X99,'EE investment costs'!$D$56:$D$656,0),MATCH($V$8,'EE investment costs'!$D$56:$R$56,0))</f>
        <v>169.61837260384644</v>
      </c>
      <c r="I99" s="18">
        <v>1</v>
      </c>
      <c r="J99" s="18">
        <v>1</v>
      </c>
      <c r="K99" s="14">
        <f t="shared" ca="1" si="11"/>
        <v>8</v>
      </c>
      <c r="M99" s="19" t="str">
        <f t="shared" ca="1" si="8"/>
        <v>INDGDEFFHT-16</v>
      </c>
      <c r="N99" s="23" t="str">
        <f t="shared" ca="1" si="10"/>
        <v>Glass &amp; Concrete industry Saving Tech-Heat High Temp. over 150C 1.6y</v>
      </c>
      <c r="O99" s="23" t="s">
        <v>32</v>
      </c>
      <c r="P99" s="23" t="s">
        <v>33</v>
      </c>
      <c r="Q99" s="23"/>
      <c r="R99" s="23"/>
      <c r="S99" s="19" t="s">
        <v>34</v>
      </c>
      <c r="V99" s="16" t="str">
        <f t="shared" ca="1" si="12"/>
        <v>GD</v>
      </c>
      <c r="W99" s="14" t="str">
        <f t="shared" ca="1" si="12"/>
        <v>Glass &amp; Concrete industry</v>
      </c>
      <c r="X99" s="3" t="str">
        <f>'EE investment costs'!D148</f>
        <v>HT-16</v>
      </c>
      <c r="Y99" s="3" t="str">
        <f>'EE investment costs'!E148</f>
        <v>Heat High Temp. over 150C</v>
      </c>
      <c r="AC99" s="123">
        <f>'EE investment costs'!C148</f>
        <v>1.6</v>
      </c>
      <c r="AD99" s="22"/>
    </row>
    <row r="100" spans="2:30">
      <c r="B100" s="14" t="str">
        <f t="shared" ca="1" si="7"/>
        <v>INDGDEFFRH-16</v>
      </c>
      <c r="C100" s="15" t="str">
        <f t="shared" ca="1" si="9"/>
        <v>IGDRH</v>
      </c>
      <c r="D100" s="16">
        <f>'EE investment costs'!$F$15</f>
        <v>2016</v>
      </c>
      <c r="E100" s="14">
        <f>VLOOKUP(X100,'EE investment costs'!$D$56:$R$656,15,0)</f>
        <v>14.4</v>
      </c>
      <c r="F100" s="17">
        <f ca="1">INDEX('EE investment costs'!$D$56:$R$656,MATCH(X100,'EE investment costs'!$D$56:$D$656,0),MATCH($V$8,'EE investment costs'!$D$56:$R$56,0))</f>
        <v>0</v>
      </c>
      <c r="I100" s="18">
        <v>1</v>
      </c>
      <c r="J100" s="18">
        <v>1</v>
      </c>
      <c r="K100" s="14">
        <f t="shared" ca="1" si="11"/>
        <v>8</v>
      </c>
      <c r="M100" s="19" t="str">
        <f t="shared" ca="1" si="8"/>
        <v>INDGDEFFRH-16</v>
      </c>
      <c r="N100" s="23" t="str">
        <f t="shared" ca="1" si="10"/>
        <v>Glass &amp; Concrete industry Saving Tech-Heat Room Heat 1.6y</v>
      </c>
      <c r="O100" s="23" t="s">
        <v>32</v>
      </c>
      <c r="P100" s="23" t="s">
        <v>33</v>
      </c>
      <c r="Q100" s="23"/>
      <c r="R100" s="23"/>
      <c r="S100" s="19" t="s">
        <v>34</v>
      </c>
      <c r="V100" s="16" t="str">
        <f t="shared" ca="1" si="12"/>
        <v>GD</v>
      </c>
      <c r="W100" s="14" t="str">
        <f t="shared" ca="1" si="12"/>
        <v>Glass &amp; Concrete industry</v>
      </c>
      <c r="X100" s="3" t="str">
        <f>'EE investment costs'!D149</f>
        <v>RH-16</v>
      </c>
      <c r="Y100" s="3" t="str">
        <f>'EE investment costs'!E149</f>
        <v>Heat Room Heat</v>
      </c>
      <c r="AC100" s="123">
        <f>'EE investment costs'!C149</f>
        <v>1.6</v>
      </c>
      <c r="AD100" s="22"/>
    </row>
    <row r="101" spans="2:30">
      <c r="B101" s="14" t="str">
        <f t="shared" ca="1" si="7"/>
        <v>INDGDEFFLA-16</v>
      </c>
      <c r="C101" s="15" t="str">
        <f t="shared" ca="1" si="9"/>
        <v>IGDLA</v>
      </c>
      <c r="D101" s="16">
        <f>'EE investment costs'!$F$15</f>
        <v>2016</v>
      </c>
      <c r="E101" s="14">
        <f>VLOOKUP(X101,'EE investment costs'!$D$56:$R$656,15,0)</f>
        <v>3.2640000000000002</v>
      </c>
      <c r="F101" s="17">
        <f ca="1">INDEX('EE investment costs'!$D$56:$R$656,MATCH(X101,'EE investment costs'!$D$56:$D$656,0),MATCH($V$8,'EE investment costs'!$D$56:$R$56,0))</f>
        <v>437.88496355787464</v>
      </c>
      <c r="I101" s="18">
        <v>1</v>
      </c>
      <c r="J101" s="18">
        <v>1</v>
      </c>
      <c r="K101" s="14">
        <f t="shared" ca="1" si="11"/>
        <v>8</v>
      </c>
      <c r="M101" s="19" t="str">
        <f t="shared" ca="1" si="8"/>
        <v>INDGDEFFLA-16</v>
      </c>
      <c r="N101" s="23" t="str">
        <f t="shared" ca="1" si="10"/>
        <v>Glass &amp; Concrete industry Saving Tech-Light 1.6y</v>
      </c>
      <c r="O101" s="23" t="s">
        <v>32</v>
      </c>
      <c r="P101" s="23" t="s">
        <v>33</v>
      </c>
      <c r="Q101" s="23"/>
      <c r="R101" s="23"/>
      <c r="S101" s="19" t="s">
        <v>34</v>
      </c>
      <c r="V101" s="16" t="str">
        <f t="shared" ca="1" si="12"/>
        <v>GD</v>
      </c>
      <c r="W101" s="14" t="str">
        <f t="shared" ca="1" si="12"/>
        <v>Glass &amp; Concrete industry</v>
      </c>
      <c r="X101" s="3" t="str">
        <f>'EE investment costs'!D150</f>
        <v>LA-16</v>
      </c>
      <c r="Y101" s="3" t="str">
        <f>'EE investment costs'!E150</f>
        <v>Light</v>
      </c>
      <c r="AC101" s="123">
        <f>'EE investment costs'!C150</f>
        <v>1.6</v>
      </c>
      <c r="AD101" s="22"/>
    </row>
    <row r="102" spans="2:30">
      <c r="B102" s="14" t="str">
        <f t="shared" ca="1" si="7"/>
        <v>INDGDEFFEM-16</v>
      </c>
      <c r="C102" s="15" t="str">
        <f t="shared" ca="1" si="9"/>
        <v>IGDEM</v>
      </c>
      <c r="D102" s="16">
        <f>'EE investment costs'!$F$15</f>
        <v>2016</v>
      </c>
      <c r="E102" s="14">
        <f>VLOOKUP(X102,'EE investment costs'!$D$56:$R$656,15,0)</f>
        <v>3.4271999999999996</v>
      </c>
      <c r="F102" s="17">
        <f ca="1">INDEX('EE investment costs'!$D$56:$R$656,MATCH(X102,'EE investment costs'!$D$56:$D$656,0),MATCH($V$8,'EE investment costs'!$D$56:$R$56,0))</f>
        <v>397.72678365256928</v>
      </c>
      <c r="I102" s="18">
        <v>1</v>
      </c>
      <c r="J102" s="18">
        <v>1</v>
      </c>
      <c r="K102" s="14">
        <f t="shared" ca="1" si="11"/>
        <v>8</v>
      </c>
      <c r="M102" s="19" t="str">
        <f t="shared" ca="1" si="8"/>
        <v>INDGDEFFEM-16</v>
      </c>
      <c r="N102" s="23" t="str">
        <f t="shared" ca="1" si="10"/>
        <v>Glass &amp; Concrete industry Saving Tech-Electric Motors 1.6y</v>
      </c>
      <c r="O102" s="23" t="s">
        <v>32</v>
      </c>
      <c r="P102" s="23" t="s">
        <v>33</v>
      </c>
      <c r="Q102" s="23"/>
      <c r="R102" s="23"/>
      <c r="S102" s="19" t="s">
        <v>34</v>
      </c>
      <c r="V102" s="16" t="str">
        <f t="shared" ca="1" si="12"/>
        <v>GD</v>
      </c>
      <c r="W102" s="14" t="str">
        <f t="shared" ca="1" si="12"/>
        <v>Glass &amp; Concrete industry</v>
      </c>
      <c r="X102" s="3" t="str">
        <f>'EE investment costs'!D151</f>
        <v>EM-16</v>
      </c>
      <c r="Y102" s="3" t="str">
        <f>'EE investment costs'!E151</f>
        <v>Electric Motors</v>
      </c>
      <c r="AC102" s="123">
        <f>'EE investment costs'!C151</f>
        <v>1.6</v>
      </c>
      <c r="AD102" s="22"/>
    </row>
    <row r="103" spans="2:30">
      <c r="B103" s="14" t="str">
        <f t="shared" ca="1" si="7"/>
        <v>INDGDEFFTF-16</v>
      </c>
      <c r="C103" s="15" t="str">
        <f t="shared" ca="1" si="9"/>
        <v>IGDTF</v>
      </c>
      <c r="D103" s="16">
        <f>'EE investment costs'!$F$15</f>
        <v>2016</v>
      </c>
      <c r="E103" s="14">
        <f>VLOOKUP(X103,'EE investment costs'!$D$56:$R$656,15,0)</f>
        <v>6.16</v>
      </c>
      <c r="F103" s="17">
        <f ca="1">INDEX('EE investment costs'!$D$56:$R$656,MATCH(X103,'EE investment costs'!$D$56:$D$656,0),MATCH($V$8,'EE investment costs'!$D$56:$R$56,0))</f>
        <v>235.09936111758083</v>
      </c>
      <c r="I103" s="18">
        <v>1</v>
      </c>
      <c r="J103" s="18">
        <v>1</v>
      </c>
      <c r="K103" s="14">
        <f t="shared" ca="1" si="11"/>
        <v>8</v>
      </c>
      <c r="M103" s="19" t="str">
        <f t="shared" ca="1" si="8"/>
        <v>INDGDEFFTF-16</v>
      </c>
      <c r="N103" s="23" t="str">
        <f t="shared" ca="1" si="10"/>
        <v>Glass &amp; Concrete industry Saving Tech-Haulage Tractors, Trucks, Fishing boats 1.6y</v>
      </c>
      <c r="O103" s="23" t="s">
        <v>32</v>
      </c>
      <c r="P103" s="23" t="s">
        <v>33</v>
      </c>
      <c r="Q103" s="23"/>
      <c r="R103" s="23"/>
      <c r="S103" s="19" t="s">
        <v>34</v>
      </c>
      <c r="V103" s="16" t="str">
        <f t="shared" ca="1" si="12"/>
        <v>GD</v>
      </c>
      <c r="W103" s="14" t="str">
        <f t="shared" ca="1" si="12"/>
        <v>Glass &amp; Concrete industry</v>
      </c>
      <c r="X103" s="3" t="str">
        <f>'EE investment costs'!D152</f>
        <v>TF-16</v>
      </c>
      <c r="Y103" s="3" t="str">
        <f>'EE investment costs'!E152</f>
        <v>Haulage Tractors, Trucks, Fishing boats</v>
      </c>
      <c r="AC103" s="123">
        <f>'EE investment costs'!C152</f>
        <v>1.6</v>
      </c>
      <c r="AD103" s="22"/>
    </row>
    <row r="104" spans="2:30">
      <c r="B104" s="14" t="str">
        <f t="shared" ca="1" si="7"/>
        <v>INDGDEFFMT-17</v>
      </c>
      <c r="C104" s="15" t="str">
        <f t="shared" ca="1" si="9"/>
        <v>IGDMT</v>
      </c>
      <c r="D104" s="16">
        <f>'EE investment costs'!$F$15</f>
        <v>2016</v>
      </c>
      <c r="E104" s="14">
        <f>VLOOKUP(X104,'EE investment costs'!$D$56:$R$656,15,0)</f>
        <v>4.625</v>
      </c>
      <c r="F104" s="17">
        <f ca="1">INDEX('EE investment costs'!$D$56:$R$656,MATCH(X104,'EE investment costs'!$D$56:$D$656,0),MATCH($V$8,'EE investment costs'!$D$56:$R$56,0))</f>
        <v>198.94100587147238</v>
      </c>
      <c r="I104" s="18">
        <v>1</v>
      </c>
      <c r="J104" s="18">
        <v>1</v>
      </c>
      <c r="K104" s="14">
        <f t="shared" ca="1" si="11"/>
        <v>8</v>
      </c>
      <c r="M104" s="19" t="str">
        <f t="shared" ca="1" si="8"/>
        <v>INDGDEFFMT-17</v>
      </c>
      <c r="N104" s="23" t="str">
        <f t="shared" ca="1" si="10"/>
        <v>Glass &amp; Concrete industry Saving Tech-Heat Medium Temp. up to 150C 1.7y</v>
      </c>
      <c r="O104" s="23" t="s">
        <v>32</v>
      </c>
      <c r="P104" s="23" t="s">
        <v>33</v>
      </c>
      <c r="Q104" s="23"/>
      <c r="R104" s="23"/>
      <c r="S104" s="19" t="s">
        <v>34</v>
      </c>
      <c r="V104" s="16" t="str">
        <f t="shared" ca="1" si="12"/>
        <v>GD</v>
      </c>
      <c r="W104" s="14" t="str">
        <f t="shared" ca="1" si="12"/>
        <v>Glass &amp; Concrete industry</v>
      </c>
      <c r="X104" s="3" t="str">
        <f>'EE investment costs'!D153</f>
        <v>MT-17</v>
      </c>
      <c r="Y104" s="3" t="str">
        <f>'EE investment costs'!E153</f>
        <v>Heat Medium Temp. up to 150C</v>
      </c>
      <c r="AC104" s="123">
        <f>'EE investment costs'!C153</f>
        <v>1.7</v>
      </c>
      <c r="AD104" s="22"/>
    </row>
    <row r="105" spans="2:30">
      <c r="B105" s="14" t="str">
        <f t="shared" ca="1" si="7"/>
        <v>INDGDEFFHT-17</v>
      </c>
      <c r="C105" s="15" t="str">
        <f t="shared" ca="1" si="9"/>
        <v>IGDHT</v>
      </c>
      <c r="D105" s="16">
        <f>'EE investment costs'!$F$15</f>
        <v>2016</v>
      </c>
      <c r="E105" s="14">
        <f>VLOOKUP(X105,'EE investment costs'!$D$56:$R$656,15,0)</f>
        <v>3.7</v>
      </c>
      <c r="F105" s="17">
        <f ca="1">INDEX('EE investment costs'!$D$56:$R$656,MATCH(X105,'EE investment costs'!$D$56:$D$656,0),MATCH($V$8,'EE investment costs'!$D$56:$R$56,0))</f>
        <v>184.05397878289719</v>
      </c>
      <c r="I105" s="18">
        <v>1</v>
      </c>
      <c r="J105" s="18">
        <v>1</v>
      </c>
      <c r="K105" s="14">
        <f t="shared" ca="1" si="11"/>
        <v>8</v>
      </c>
      <c r="M105" s="19" t="str">
        <f t="shared" ca="1" si="8"/>
        <v>INDGDEFFHT-17</v>
      </c>
      <c r="N105" s="23" t="str">
        <f t="shared" ca="1" si="10"/>
        <v>Glass &amp; Concrete industry Saving Tech-Heat High Temp. over 150C 1.7y</v>
      </c>
      <c r="O105" s="23" t="s">
        <v>32</v>
      </c>
      <c r="P105" s="23" t="s">
        <v>33</v>
      </c>
      <c r="Q105" s="23"/>
      <c r="R105" s="23"/>
      <c r="S105" s="19" t="s">
        <v>34</v>
      </c>
      <c r="V105" s="16" t="str">
        <f t="shared" ca="1" si="12"/>
        <v>GD</v>
      </c>
      <c r="W105" s="14" t="str">
        <f t="shared" ca="1" si="12"/>
        <v>Glass &amp; Concrete industry</v>
      </c>
      <c r="X105" s="3" t="str">
        <f>'EE investment costs'!D154</f>
        <v>HT-17</v>
      </c>
      <c r="Y105" s="3" t="str">
        <f>'EE investment costs'!E154</f>
        <v>Heat High Temp. over 150C</v>
      </c>
      <c r="AC105" s="123">
        <f>'EE investment costs'!C154</f>
        <v>1.7</v>
      </c>
      <c r="AD105" s="22"/>
    </row>
    <row r="106" spans="2:30">
      <c r="B106" s="14" t="str">
        <f t="shared" ca="1" si="7"/>
        <v>INDGDEFFRH-17</v>
      </c>
      <c r="C106" s="15" t="str">
        <f t="shared" ca="1" si="9"/>
        <v>IGDRH</v>
      </c>
      <c r="D106" s="16">
        <f>'EE investment costs'!$F$15</f>
        <v>2016</v>
      </c>
      <c r="E106" s="14">
        <f>VLOOKUP(X106,'EE investment costs'!$D$56:$R$656,15,0)</f>
        <v>14.8</v>
      </c>
      <c r="F106" s="17">
        <f ca="1">INDEX('EE investment costs'!$D$56:$R$656,MATCH(X106,'EE investment costs'!$D$56:$D$656,0),MATCH($V$8,'EE investment costs'!$D$56:$R$56,0))</f>
        <v>0</v>
      </c>
      <c r="I106" s="18">
        <v>1</v>
      </c>
      <c r="J106" s="18">
        <v>1</v>
      </c>
      <c r="K106" s="14">
        <f t="shared" ca="1" si="11"/>
        <v>8</v>
      </c>
      <c r="M106" s="19" t="str">
        <f t="shared" ca="1" si="8"/>
        <v>INDGDEFFRH-17</v>
      </c>
      <c r="N106" s="23" t="str">
        <f t="shared" ca="1" si="10"/>
        <v>Glass &amp; Concrete industry Saving Tech-Heat Room Heat 1.7y</v>
      </c>
      <c r="O106" s="23" t="s">
        <v>32</v>
      </c>
      <c r="P106" s="23" t="s">
        <v>33</v>
      </c>
      <c r="Q106" s="23"/>
      <c r="R106" s="23"/>
      <c r="S106" s="19" t="s">
        <v>34</v>
      </c>
      <c r="V106" s="16" t="str">
        <f t="shared" ca="1" si="12"/>
        <v>GD</v>
      </c>
      <c r="W106" s="14" t="str">
        <f t="shared" ca="1" si="12"/>
        <v>Glass &amp; Concrete industry</v>
      </c>
      <c r="X106" s="3" t="str">
        <f>'EE investment costs'!D155</f>
        <v>RH-17</v>
      </c>
      <c r="Y106" s="3" t="str">
        <f>'EE investment costs'!E155</f>
        <v>Heat Room Heat</v>
      </c>
      <c r="AC106" s="123">
        <f>'EE investment costs'!C155</f>
        <v>1.7</v>
      </c>
      <c r="AD106" s="22"/>
    </row>
    <row r="107" spans="2:30">
      <c r="B107" s="14" t="str">
        <f t="shared" ca="1" si="7"/>
        <v>INDGDEFFLA-17</v>
      </c>
      <c r="C107" s="15" t="str">
        <f t="shared" ca="1" si="9"/>
        <v>IGDLA</v>
      </c>
      <c r="D107" s="16">
        <f>'EE investment costs'!$F$15</f>
        <v>2016</v>
      </c>
      <c r="E107" s="14">
        <f>VLOOKUP(X107,'EE investment costs'!$D$56:$R$656,15,0)</f>
        <v>3.298</v>
      </c>
      <c r="F107" s="17">
        <f ca="1">INDEX('EE investment costs'!$D$56:$R$656,MATCH(X107,'EE investment costs'!$D$56:$D$656,0),MATCH($V$8,'EE investment costs'!$D$56:$R$56,0))</f>
        <v>493.36188100219715</v>
      </c>
      <c r="I107" s="18">
        <v>1</v>
      </c>
      <c r="J107" s="18">
        <v>1</v>
      </c>
      <c r="K107" s="14">
        <f t="shared" ca="1" si="11"/>
        <v>8</v>
      </c>
      <c r="M107" s="19" t="str">
        <f t="shared" ca="1" si="8"/>
        <v>INDGDEFFLA-17</v>
      </c>
      <c r="N107" s="23" t="str">
        <f t="shared" ca="1" si="10"/>
        <v>Glass &amp; Concrete industry Saving Tech-Light 1.7y</v>
      </c>
      <c r="O107" s="23" t="s">
        <v>32</v>
      </c>
      <c r="P107" s="23" t="s">
        <v>33</v>
      </c>
      <c r="Q107" s="23"/>
      <c r="R107" s="23"/>
      <c r="S107" s="19" t="s">
        <v>34</v>
      </c>
      <c r="V107" s="16" t="str">
        <f t="shared" ca="1" si="12"/>
        <v>GD</v>
      </c>
      <c r="W107" s="14" t="str">
        <f t="shared" ca="1" si="12"/>
        <v>Glass &amp; Concrete industry</v>
      </c>
      <c r="X107" s="3" t="str">
        <f>'EE investment costs'!D156</f>
        <v>LA-17</v>
      </c>
      <c r="Y107" s="3" t="str">
        <f>'EE investment costs'!E156</f>
        <v>Light</v>
      </c>
      <c r="AC107" s="123">
        <f>'EE investment costs'!C156</f>
        <v>1.7</v>
      </c>
      <c r="AD107" s="22"/>
    </row>
    <row r="108" spans="2:30">
      <c r="B108" s="14" t="str">
        <f t="shared" ca="1" si="7"/>
        <v>INDGDEFFEM-17</v>
      </c>
      <c r="C108" s="15" t="str">
        <f t="shared" ca="1" si="9"/>
        <v>IGDEM</v>
      </c>
      <c r="D108" s="16">
        <f>'EE investment costs'!$F$15</f>
        <v>2016</v>
      </c>
      <c r="E108" s="14">
        <f>VLOOKUP(X108,'EE investment costs'!$D$56:$R$656,15,0)</f>
        <v>3.4628999999999994</v>
      </c>
      <c r="F108" s="17">
        <f ca="1">INDEX('EE investment costs'!$D$56:$R$656,MATCH(X108,'EE investment costs'!$D$56:$D$656,0),MATCH($V$8,'EE investment costs'!$D$56:$R$56,0))</f>
        <v>453.88674069080787</v>
      </c>
      <c r="I108" s="18">
        <v>1</v>
      </c>
      <c r="J108" s="18">
        <v>1</v>
      </c>
      <c r="K108" s="14">
        <f t="shared" ca="1" si="11"/>
        <v>8</v>
      </c>
      <c r="M108" s="19" t="str">
        <f t="shared" ca="1" si="8"/>
        <v>INDGDEFFEM-17</v>
      </c>
      <c r="N108" s="23" t="str">
        <f t="shared" ca="1" si="10"/>
        <v>Glass &amp; Concrete industry Saving Tech-Electric Motors 1.7y</v>
      </c>
      <c r="O108" s="23" t="s">
        <v>32</v>
      </c>
      <c r="P108" s="23" t="s">
        <v>33</v>
      </c>
      <c r="Q108" s="23"/>
      <c r="R108" s="23"/>
      <c r="S108" s="19" t="s">
        <v>34</v>
      </c>
      <c r="V108" s="16" t="str">
        <f t="shared" ca="1" si="12"/>
        <v>GD</v>
      </c>
      <c r="W108" s="14" t="str">
        <f t="shared" ca="1" si="12"/>
        <v>Glass &amp; Concrete industry</v>
      </c>
      <c r="X108" s="3" t="str">
        <f>'EE investment costs'!D157</f>
        <v>EM-17</v>
      </c>
      <c r="Y108" s="3" t="str">
        <f>'EE investment costs'!E157</f>
        <v>Electric Motors</v>
      </c>
      <c r="AC108" s="123">
        <f>'EE investment costs'!C157</f>
        <v>1.7</v>
      </c>
      <c r="AD108" s="22"/>
    </row>
    <row r="109" spans="2:30">
      <c r="B109" s="14" t="str">
        <f t="shared" ca="1" si="7"/>
        <v>INDGDEFFTF-17</v>
      </c>
      <c r="C109" s="15" t="str">
        <f t="shared" ca="1" si="9"/>
        <v>IGDTF</v>
      </c>
      <c r="D109" s="16">
        <f>'EE investment costs'!$F$15</f>
        <v>2016</v>
      </c>
      <c r="E109" s="14">
        <f>VLOOKUP(X109,'EE investment costs'!$D$56:$R$656,15,0)</f>
        <v>6.3699999999999992</v>
      </c>
      <c r="F109" s="17">
        <f ca="1">INDEX('EE investment costs'!$D$56:$R$656,MATCH(X109,'EE investment costs'!$D$56:$D$656,0),MATCH($V$8,'EE investment costs'!$D$56:$R$56,0))</f>
        <v>249.7930711874296</v>
      </c>
      <c r="I109" s="18">
        <v>1</v>
      </c>
      <c r="J109" s="18">
        <v>1</v>
      </c>
      <c r="K109" s="14">
        <f t="shared" ca="1" si="11"/>
        <v>8</v>
      </c>
      <c r="M109" s="19" t="str">
        <f t="shared" ca="1" si="8"/>
        <v>INDGDEFFTF-17</v>
      </c>
      <c r="N109" s="23" t="str">
        <f t="shared" ca="1" si="10"/>
        <v>Glass &amp; Concrete industry Saving Tech-Haulage Tractors, Trucks, Fishing boats 1.7y</v>
      </c>
      <c r="O109" s="23" t="s">
        <v>32</v>
      </c>
      <c r="P109" s="23" t="s">
        <v>33</v>
      </c>
      <c r="Q109" s="23"/>
      <c r="R109" s="23"/>
      <c r="S109" s="19" t="s">
        <v>34</v>
      </c>
      <c r="V109" s="16" t="str">
        <f t="shared" ca="1" si="12"/>
        <v>GD</v>
      </c>
      <c r="W109" s="14" t="str">
        <f t="shared" ca="1" si="12"/>
        <v>Glass &amp; Concrete industry</v>
      </c>
      <c r="X109" s="3" t="str">
        <f>'EE investment costs'!D158</f>
        <v>TF-17</v>
      </c>
      <c r="Y109" s="3" t="str">
        <f>'EE investment costs'!E158</f>
        <v>Haulage Tractors, Trucks, Fishing boats</v>
      </c>
      <c r="AC109" s="123">
        <f>'EE investment costs'!C158</f>
        <v>1.7</v>
      </c>
      <c r="AD109" s="22"/>
    </row>
    <row r="110" spans="2:30">
      <c r="B110" s="14" t="str">
        <f t="shared" ca="1" si="7"/>
        <v>INDGDEFFMT-18</v>
      </c>
      <c r="C110" s="15" t="str">
        <f t="shared" ca="1" si="9"/>
        <v>IGDMT</v>
      </c>
      <c r="D110" s="16">
        <f>'EE investment costs'!$F$15</f>
        <v>2016</v>
      </c>
      <c r="E110" s="14">
        <f>VLOOKUP(X110,'EE investment costs'!$D$56:$R$656,15,0)</f>
        <v>4.75</v>
      </c>
      <c r="F110" s="17">
        <f ca="1">INDEX('EE investment costs'!$D$56:$R$656,MATCH(X110,'EE investment costs'!$D$56:$D$656,0),MATCH($V$8,'EE investment costs'!$D$56:$R$56,0))</f>
        <v>217.86535619138917</v>
      </c>
      <c r="I110" s="18">
        <v>1</v>
      </c>
      <c r="J110" s="18">
        <v>1</v>
      </c>
      <c r="K110" s="14">
        <f t="shared" ca="1" si="11"/>
        <v>8</v>
      </c>
      <c r="M110" s="19" t="str">
        <f t="shared" ca="1" si="8"/>
        <v>INDGDEFFMT-18</v>
      </c>
      <c r="N110" s="23" t="str">
        <f t="shared" ca="1" si="10"/>
        <v>Glass &amp; Concrete industry Saving Tech-Heat Medium Temp. up to 150C 1.8y</v>
      </c>
      <c r="O110" s="23" t="s">
        <v>32</v>
      </c>
      <c r="P110" s="23" t="s">
        <v>33</v>
      </c>
      <c r="Q110" s="23"/>
      <c r="R110" s="23"/>
      <c r="S110" s="19" t="s">
        <v>34</v>
      </c>
      <c r="V110" s="16" t="str">
        <f t="shared" ca="1" si="12"/>
        <v>GD</v>
      </c>
      <c r="W110" s="14" t="str">
        <f t="shared" ca="1" si="12"/>
        <v>Glass &amp; Concrete industry</v>
      </c>
      <c r="X110" s="3" t="str">
        <f>'EE investment costs'!D159</f>
        <v>MT-18</v>
      </c>
      <c r="Y110" s="3" t="str">
        <f>'EE investment costs'!E159</f>
        <v>Heat Medium Temp. up to 150C</v>
      </c>
      <c r="AC110" s="123">
        <f>'EE investment costs'!C159</f>
        <v>1.8</v>
      </c>
      <c r="AD110" s="22"/>
    </row>
    <row r="111" spans="2:30">
      <c r="B111" s="14" t="str">
        <f t="shared" ca="1" si="7"/>
        <v>INDGDEFFHT-18</v>
      </c>
      <c r="C111" s="15" t="str">
        <f t="shared" ca="1" si="9"/>
        <v>IGDHT</v>
      </c>
      <c r="D111" s="16">
        <f>'EE investment costs'!$F$15</f>
        <v>2016</v>
      </c>
      <c r="E111" s="14">
        <f>VLOOKUP(X111,'EE investment costs'!$D$56:$R$656,15,0)</f>
        <v>3.8</v>
      </c>
      <c r="F111" s="17">
        <f ca="1">INDEX('EE investment costs'!$D$56:$R$656,MATCH(X111,'EE investment costs'!$D$56:$D$656,0),MATCH($V$8,'EE investment costs'!$D$56:$R$56,0))</f>
        <v>198.48958496194797</v>
      </c>
      <c r="I111" s="18">
        <v>1</v>
      </c>
      <c r="J111" s="18">
        <v>1</v>
      </c>
      <c r="K111" s="14">
        <f t="shared" ca="1" si="11"/>
        <v>8</v>
      </c>
      <c r="M111" s="19" t="str">
        <f t="shared" ca="1" si="8"/>
        <v>INDGDEFFHT-18</v>
      </c>
      <c r="N111" s="23" t="str">
        <f t="shared" ca="1" si="10"/>
        <v>Glass &amp; Concrete industry Saving Tech-Heat High Temp. over 150C 1.8y</v>
      </c>
      <c r="O111" s="23" t="s">
        <v>32</v>
      </c>
      <c r="P111" s="23" t="s">
        <v>33</v>
      </c>
      <c r="Q111" s="23"/>
      <c r="R111" s="23"/>
      <c r="S111" s="19" t="s">
        <v>34</v>
      </c>
      <c r="V111" s="16" t="str">
        <f t="shared" ca="1" si="12"/>
        <v>GD</v>
      </c>
      <c r="W111" s="14" t="str">
        <f t="shared" ca="1" si="12"/>
        <v>Glass &amp; Concrete industry</v>
      </c>
      <c r="X111" s="3" t="str">
        <f>'EE investment costs'!D160</f>
        <v>HT-18</v>
      </c>
      <c r="Y111" s="3" t="str">
        <f>'EE investment costs'!E160</f>
        <v>Heat High Temp. over 150C</v>
      </c>
      <c r="AC111" s="123">
        <f>'EE investment costs'!C160</f>
        <v>1.8</v>
      </c>
      <c r="AD111" s="22"/>
    </row>
    <row r="112" spans="2:30">
      <c r="B112" s="14" t="str">
        <f t="shared" ca="1" si="7"/>
        <v>INDGDEFFRH-18</v>
      </c>
      <c r="C112" s="15" t="str">
        <f t="shared" ca="1" si="9"/>
        <v>IGDRH</v>
      </c>
      <c r="D112" s="16">
        <f>'EE investment costs'!$F$15</f>
        <v>2016</v>
      </c>
      <c r="E112" s="14">
        <f>VLOOKUP(X112,'EE investment costs'!$D$56:$R$656,15,0)</f>
        <v>15.2</v>
      </c>
      <c r="F112" s="17">
        <f ca="1">INDEX('EE investment costs'!$D$56:$R$656,MATCH(X112,'EE investment costs'!$D$56:$D$656,0),MATCH($V$8,'EE investment costs'!$D$56:$R$56,0))</f>
        <v>0</v>
      </c>
      <c r="I112" s="18">
        <v>1</v>
      </c>
      <c r="J112" s="18">
        <v>1</v>
      </c>
      <c r="K112" s="14">
        <f t="shared" ca="1" si="11"/>
        <v>8</v>
      </c>
      <c r="M112" s="19" t="str">
        <f t="shared" ca="1" si="8"/>
        <v>INDGDEFFRH-18</v>
      </c>
      <c r="N112" s="23" t="str">
        <f t="shared" ca="1" si="10"/>
        <v>Glass &amp; Concrete industry Saving Tech-Heat Room Heat 1.8y</v>
      </c>
      <c r="O112" s="23" t="s">
        <v>32</v>
      </c>
      <c r="P112" s="23" t="s">
        <v>33</v>
      </c>
      <c r="Q112" s="23"/>
      <c r="R112" s="23"/>
      <c r="S112" s="19" t="s">
        <v>34</v>
      </c>
      <c r="V112" s="16" t="str">
        <f t="shared" ca="1" si="12"/>
        <v>GD</v>
      </c>
      <c r="W112" s="14" t="str">
        <f t="shared" ca="1" si="12"/>
        <v>Glass &amp; Concrete industry</v>
      </c>
      <c r="X112" s="3" t="str">
        <f>'EE investment costs'!D161</f>
        <v>RH-18</v>
      </c>
      <c r="Y112" s="3" t="str">
        <f>'EE investment costs'!E161</f>
        <v>Heat Room Heat</v>
      </c>
      <c r="AC112" s="123">
        <f>'EE investment costs'!C161</f>
        <v>1.8</v>
      </c>
      <c r="AD112" s="22"/>
    </row>
    <row r="113" spans="2:30">
      <c r="B113" s="14" t="str">
        <f t="shared" ca="1" si="7"/>
        <v>INDGDEFFLA-18</v>
      </c>
      <c r="C113" s="15" t="str">
        <f t="shared" ca="1" si="9"/>
        <v>IGDLA</v>
      </c>
      <c r="D113" s="16">
        <f>'EE investment costs'!$F$15</f>
        <v>2016</v>
      </c>
      <c r="E113" s="14">
        <f>VLOOKUP(X113,'EE investment costs'!$D$56:$R$656,15,0)</f>
        <v>3.3319999999999999</v>
      </c>
      <c r="F113" s="17">
        <f ca="1">INDEX('EE investment costs'!$D$56:$R$656,MATCH(X113,'EE investment costs'!$D$56:$D$656,0),MATCH($V$8,'EE investment costs'!$D$56:$R$56,0))</f>
        <v>548.83879844651983</v>
      </c>
      <c r="I113" s="18">
        <v>1</v>
      </c>
      <c r="J113" s="18">
        <v>1</v>
      </c>
      <c r="K113" s="14">
        <f t="shared" ca="1" si="11"/>
        <v>7</v>
      </c>
      <c r="M113" s="19" t="str">
        <f t="shared" ca="1" si="8"/>
        <v>INDGDEFFLA-18</v>
      </c>
      <c r="N113" s="23" t="str">
        <f t="shared" ca="1" si="10"/>
        <v>Glass &amp; Concrete industry Saving Tech-Light 1.8y</v>
      </c>
      <c r="O113" s="23" t="s">
        <v>32</v>
      </c>
      <c r="P113" s="23" t="s">
        <v>33</v>
      </c>
      <c r="Q113" s="23"/>
      <c r="R113" s="23"/>
      <c r="S113" s="19" t="s">
        <v>34</v>
      </c>
      <c r="V113" s="16" t="str">
        <f t="shared" ca="1" si="12"/>
        <v>GD</v>
      </c>
      <c r="W113" s="14" t="str">
        <f t="shared" ca="1" si="12"/>
        <v>Glass &amp; Concrete industry</v>
      </c>
      <c r="X113" s="3" t="str">
        <f>'EE investment costs'!D162</f>
        <v>LA-18</v>
      </c>
      <c r="Y113" s="3" t="str">
        <f>'EE investment costs'!E162</f>
        <v>Light</v>
      </c>
      <c r="AC113" s="123">
        <f>'EE investment costs'!C162</f>
        <v>1.8</v>
      </c>
      <c r="AD113" s="22"/>
    </row>
    <row r="114" spans="2:30">
      <c r="B114" s="14" t="str">
        <f t="shared" ca="1" si="7"/>
        <v>INDGDEFFEM-18</v>
      </c>
      <c r="C114" s="15" t="str">
        <f t="shared" ca="1" si="9"/>
        <v>IGDEM</v>
      </c>
      <c r="D114" s="16">
        <f>'EE investment costs'!$F$15</f>
        <v>2016</v>
      </c>
      <c r="E114" s="14">
        <f>VLOOKUP(X114,'EE investment costs'!$D$56:$R$656,15,0)</f>
        <v>3.4985999999999997</v>
      </c>
      <c r="F114" s="17">
        <f ca="1">INDEX('EE investment costs'!$D$56:$R$656,MATCH(X114,'EE investment costs'!$D$56:$D$656,0),MATCH($V$8,'EE investment costs'!$D$56:$R$56,0))</f>
        <v>510.04669772904663</v>
      </c>
      <c r="I114" s="18">
        <v>1</v>
      </c>
      <c r="J114" s="18">
        <v>1</v>
      </c>
      <c r="K114" s="14">
        <f t="shared" ca="1" si="11"/>
        <v>7</v>
      </c>
      <c r="M114" s="19" t="str">
        <f t="shared" ca="1" si="8"/>
        <v>INDGDEFFEM-18</v>
      </c>
      <c r="N114" s="23" t="str">
        <f t="shared" ca="1" si="10"/>
        <v>Glass &amp; Concrete industry Saving Tech-Electric Motors 1.8y</v>
      </c>
      <c r="O114" s="23" t="s">
        <v>32</v>
      </c>
      <c r="P114" s="23" t="s">
        <v>33</v>
      </c>
      <c r="Q114" s="23"/>
      <c r="R114" s="23"/>
      <c r="S114" s="19" t="s">
        <v>34</v>
      </c>
      <c r="V114" s="16" t="str">
        <f t="shared" ca="1" si="12"/>
        <v>GD</v>
      </c>
      <c r="W114" s="14" t="str">
        <f t="shared" ca="1" si="12"/>
        <v>Glass &amp; Concrete industry</v>
      </c>
      <c r="X114" s="3" t="str">
        <f>'EE investment costs'!D163</f>
        <v>EM-18</v>
      </c>
      <c r="Y114" s="3" t="str">
        <f>'EE investment costs'!E163</f>
        <v>Electric Motors</v>
      </c>
      <c r="AC114" s="123">
        <f>'EE investment costs'!C163</f>
        <v>1.8</v>
      </c>
      <c r="AD114" s="22"/>
    </row>
    <row r="115" spans="2:30">
      <c r="B115" s="14" t="str">
        <f t="shared" ca="1" si="7"/>
        <v>INDGDEFFTF-18</v>
      </c>
      <c r="C115" s="15" t="str">
        <f t="shared" ca="1" si="9"/>
        <v>IGDTF</v>
      </c>
      <c r="D115" s="16">
        <f>'EE investment costs'!$F$15</f>
        <v>2016</v>
      </c>
      <c r="E115" s="14">
        <f>VLOOKUP(X115,'EE investment costs'!$D$56:$R$656,15,0)</f>
        <v>6.58</v>
      </c>
      <c r="F115" s="17">
        <f ca="1">INDEX('EE investment costs'!$D$56:$R$656,MATCH(X115,'EE investment costs'!$D$56:$D$656,0),MATCH($V$8,'EE investment costs'!$D$56:$R$56,0))</f>
        <v>264.48678125727844</v>
      </c>
      <c r="I115" s="18">
        <v>1</v>
      </c>
      <c r="J115" s="18">
        <v>1</v>
      </c>
      <c r="K115" s="14">
        <f t="shared" ca="1" si="11"/>
        <v>8</v>
      </c>
      <c r="M115" s="19" t="str">
        <f t="shared" ca="1" si="8"/>
        <v>INDGDEFFTF-18</v>
      </c>
      <c r="N115" s="23" t="str">
        <f t="shared" ca="1" si="10"/>
        <v>Glass &amp; Concrete industry Saving Tech-Haulage Tractors, Trucks, Fishing boats 1.8y</v>
      </c>
      <c r="O115" s="23" t="s">
        <v>32</v>
      </c>
      <c r="P115" s="23" t="s">
        <v>33</v>
      </c>
      <c r="Q115" s="23"/>
      <c r="R115" s="23"/>
      <c r="S115" s="19" t="s">
        <v>34</v>
      </c>
      <c r="V115" s="16" t="str">
        <f t="shared" ca="1" si="12"/>
        <v>GD</v>
      </c>
      <c r="W115" s="14" t="str">
        <f t="shared" ca="1" si="12"/>
        <v>Glass &amp; Concrete industry</v>
      </c>
      <c r="X115" s="3" t="str">
        <f>'EE investment costs'!D164</f>
        <v>TF-18</v>
      </c>
      <c r="Y115" s="3" t="str">
        <f>'EE investment costs'!E164</f>
        <v>Haulage Tractors, Trucks, Fishing boats</v>
      </c>
      <c r="AC115" s="123">
        <f>'EE investment costs'!C164</f>
        <v>1.8</v>
      </c>
      <c r="AD115" s="22"/>
    </row>
    <row r="116" spans="2:30">
      <c r="B116" s="14" t="str">
        <f t="shared" ca="1" si="7"/>
        <v>INDGDEFFMT-19</v>
      </c>
      <c r="C116" s="15" t="str">
        <f t="shared" ca="1" si="9"/>
        <v>IGDMT</v>
      </c>
      <c r="D116" s="16">
        <f>'EE investment costs'!$F$15</f>
        <v>2016</v>
      </c>
      <c r="E116" s="14">
        <f>VLOOKUP(X116,'EE investment costs'!$D$56:$R$656,15,0)</f>
        <v>4.875</v>
      </c>
      <c r="F116" s="17">
        <f ca="1">INDEX('EE investment costs'!$D$56:$R$656,MATCH(X116,'EE investment costs'!$D$56:$D$656,0),MATCH($V$8,'EE investment costs'!$D$56:$R$56,0))</f>
        <v>236.78970651130589</v>
      </c>
      <c r="I116" s="18">
        <v>1</v>
      </c>
      <c r="J116" s="18">
        <v>1</v>
      </c>
      <c r="K116" s="14">
        <f t="shared" ca="1" si="11"/>
        <v>8</v>
      </c>
      <c r="M116" s="19" t="str">
        <f t="shared" ca="1" si="8"/>
        <v>INDGDEFFMT-19</v>
      </c>
      <c r="N116" s="23" t="str">
        <f t="shared" ca="1" si="10"/>
        <v>Glass &amp; Concrete industry Saving Tech-Heat Medium Temp. up to 150C 1.9y</v>
      </c>
      <c r="O116" s="23" t="s">
        <v>32</v>
      </c>
      <c r="P116" s="23" t="s">
        <v>33</v>
      </c>
      <c r="Q116" s="23"/>
      <c r="R116" s="23"/>
      <c r="S116" s="19" t="s">
        <v>34</v>
      </c>
      <c r="V116" s="16" t="str">
        <f t="shared" ca="1" si="12"/>
        <v>GD</v>
      </c>
      <c r="W116" s="14" t="str">
        <f t="shared" ca="1" si="12"/>
        <v>Glass &amp; Concrete industry</v>
      </c>
      <c r="X116" s="3" t="str">
        <f>'EE investment costs'!D165</f>
        <v>MT-19</v>
      </c>
      <c r="Y116" s="3" t="str">
        <f>'EE investment costs'!E165</f>
        <v>Heat Medium Temp. up to 150C</v>
      </c>
      <c r="AC116" s="123">
        <f>'EE investment costs'!C165</f>
        <v>1.9</v>
      </c>
      <c r="AD116" s="22"/>
    </row>
    <row r="117" spans="2:30">
      <c r="B117" s="14" t="str">
        <f t="shared" ca="1" si="7"/>
        <v>INDGDEFFHT-19</v>
      </c>
      <c r="C117" s="15" t="str">
        <f t="shared" ca="1" si="9"/>
        <v>IGDHT</v>
      </c>
      <c r="D117" s="16">
        <f>'EE investment costs'!$F$15</f>
        <v>2016</v>
      </c>
      <c r="E117" s="14">
        <f>VLOOKUP(X117,'EE investment costs'!$D$56:$R$656,15,0)</f>
        <v>3.9</v>
      </c>
      <c r="F117" s="17">
        <f ca="1">INDEX('EE investment costs'!$D$56:$R$656,MATCH(X117,'EE investment costs'!$D$56:$D$656,0),MATCH($V$8,'EE investment costs'!$D$56:$R$56,0))</f>
        <v>212.92519114099869</v>
      </c>
      <c r="I117" s="18">
        <v>1</v>
      </c>
      <c r="J117" s="18">
        <v>1</v>
      </c>
      <c r="K117" s="14">
        <f t="shared" ca="1" si="11"/>
        <v>8</v>
      </c>
      <c r="M117" s="19" t="str">
        <f t="shared" ca="1" si="8"/>
        <v>INDGDEFFHT-19</v>
      </c>
      <c r="N117" s="23" t="str">
        <f t="shared" ca="1" si="10"/>
        <v>Glass &amp; Concrete industry Saving Tech-Heat High Temp. over 150C 1.9y</v>
      </c>
      <c r="O117" s="23" t="s">
        <v>32</v>
      </c>
      <c r="P117" s="23" t="s">
        <v>33</v>
      </c>
      <c r="Q117" s="23"/>
      <c r="R117" s="23"/>
      <c r="S117" s="19" t="s">
        <v>34</v>
      </c>
      <c r="V117" s="16" t="str">
        <f t="shared" ca="1" si="12"/>
        <v>GD</v>
      </c>
      <c r="W117" s="14" t="str">
        <f t="shared" ca="1" si="12"/>
        <v>Glass &amp; Concrete industry</v>
      </c>
      <c r="X117" s="3" t="str">
        <f>'EE investment costs'!D166</f>
        <v>HT-19</v>
      </c>
      <c r="Y117" s="3" t="str">
        <f>'EE investment costs'!E166</f>
        <v>Heat High Temp. over 150C</v>
      </c>
      <c r="AC117" s="123">
        <f>'EE investment costs'!C166</f>
        <v>1.9</v>
      </c>
      <c r="AD117" s="22"/>
    </row>
    <row r="118" spans="2:30">
      <c r="B118" s="14" t="str">
        <f t="shared" ca="1" si="7"/>
        <v>INDGDEFFRH-19</v>
      </c>
      <c r="C118" s="15" t="str">
        <f t="shared" ca="1" si="9"/>
        <v>IGDRH</v>
      </c>
      <c r="D118" s="16">
        <f>'EE investment costs'!$F$15</f>
        <v>2016</v>
      </c>
      <c r="E118" s="14">
        <f>VLOOKUP(X118,'EE investment costs'!$D$56:$R$656,15,0)</f>
        <v>15.6</v>
      </c>
      <c r="F118" s="17">
        <f ca="1">INDEX('EE investment costs'!$D$56:$R$656,MATCH(X118,'EE investment costs'!$D$56:$D$656,0),MATCH($V$8,'EE investment costs'!$D$56:$R$56,0))</f>
        <v>0</v>
      </c>
      <c r="I118" s="18">
        <v>1</v>
      </c>
      <c r="J118" s="18">
        <v>1</v>
      </c>
      <c r="K118" s="14">
        <f t="shared" ca="1" si="11"/>
        <v>8</v>
      </c>
      <c r="M118" s="19" t="str">
        <f t="shared" ca="1" si="8"/>
        <v>INDGDEFFRH-19</v>
      </c>
      <c r="N118" s="23" t="str">
        <f t="shared" ca="1" si="10"/>
        <v>Glass &amp; Concrete industry Saving Tech-Heat Room Heat 1.9y</v>
      </c>
      <c r="O118" s="23" t="s">
        <v>32</v>
      </c>
      <c r="P118" s="23" t="s">
        <v>33</v>
      </c>
      <c r="Q118" s="23"/>
      <c r="R118" s="23"/>
      <c r="S118" s="19" t="s">
        <v>34</v>
      </c>
      <c r="V118" s="16" t="str">
        <f t="shared" ca="1" si="12"/>
        <v>GD</v>
      </c>
      <c r="W118" s="14" t="str">
        <f t="shared" ca="1" si="12"/>
        <v>Glass &amp; Concrete industry</v>
      </c>
      <c r="X118" s="3" t="str">
        <f>'EE investment costs'!D167</f>
        <v>RH-19</v>
      </c>
      <c r="Y118" s="3" t="str">
        <f>'EE investment costs'!E167</f>
        <v>Heat Room Heat</v>
      </c>
      <c r="AC118" s="123">
        <f>'EE investment costs'!C167</f>
        <v>1.9</v>
      </c>
      <c r="AD118" s="22"/>
    </row>
    <row r="119" spans="2:30">
      <c r="B119" s="14" t="str">
        <f t="shared" ca="1" si="7"/>
        <v>INDGDEFFLA-19</v>
      </c>
      <c r="C119" s="15" t="str">
        <f t="shared" ca="1" si="9"/>
        <v>IGDLA</v>
      </c>
      <c r="D119" s="16">
        <f>'EE investment costs'!$F$15</f>
        <v>2016</v>
      </c>
      <c r="E119" s="14">
        <f>VLOOKUP(X119,'EE investment costs'!$D$56:$R$656,15,0)</f>
        <v>3.3659999999999997</v>
      </c>
      <c r="F119" s="17">
        <f ca="1">INDEX('EE investment costs'!$D$56:$R$656,MATCH(X119,'EE investment costs'!$D$56:$D$656,0),MATCH($V$8,'EE investment costs'!$D$56:$R$56,0))</f>
        <v>604.31571589084251</v>
      </c>
      <c r="I119" s="18">
        <v>1</v>
      </c>
      <c r="J119" s="18">
        <v>1</v>
      </c>
      <c r="K119" s="14">
        <f t="shared" ca="1" si="11"/>
        <v>6</v>
      </c>
      <c r="M119" s="19" t="str">
        <f t="shared" ca="1" si="8"/>
        <v>INDGDEFFLA-19</v>
      </c>
      <c r="N119" s="23" t="str">
        <f t="shared" ca="1" si="10"/>
        <v>Glass &amp; Concrete industry Saving Tech-Light 1.9y</v>
      </c>
      <c r="O119" s="23" t="s">
        <v>32</v>
      </c>
      <c r="P119" s="23" t="s">
        <v>33</v>
      </c>
      <c r="Q119" s="23"/>
      <c r="R119" s="23"/>
      <c r="S119" s="19" t="s">
        <v>34</v>
      </c>
      <c r="V119" s="16" t="str">
        <f t="shared" ca="1" si="12"/>
        <v>GD</v>
      </c>
      <c r="W119" s="14" t="str">
        <f t="shared" ca="1" si="12"/>
        <v>Glass &amp; Concrete industry</v>
      </c>
      <c r="X119" s="3" t="str">
        <f>'EE investment costs'!D168</f>
        <v>LA-19</v>
      </c>
      <c r="Y119" s="3" t="str">
        <f>'EE investment costs'!E168</f>
        <v>Light</v>
      </c>
      <c r="AC119" s="123">
        <f>'EE investment costs'!C168</f>
        <v>1.9</v>
      </c>
      <c r="AD119" s="22"/>
    </row>
    <row r="120" spans="2:30">
      <c r="B120" s="14" t="str">
        <f t="shared" ca="1" si="7"/>
        <v>INDGDEFFEM-19</v>
      </c>
      <c r="C120" s="15" t="str">
        <f t="shared" ca="1" si="9"/>
        <v>IGDEM</v>
      </c>
      <c r="D120" s="16">
        <f>'EE investment costs'!$F$15</f>
        <v>2016</v>
      </c>
      <c r="E120" s="14">
        <f>VLOOKUP(X120,'EE investment costs'!$D$56:$R$656,15,0)</f>
        <v>3.5342999999999996</v>
      </c>
      <c r="F120" s="17">
        <f ca="1">INDEX('EE investment costs'!$D$56:$R$656,MATCH(X120,'EE investment costs'!$D$56:$D$656,0),MATCH($V$8,'EE investment costs'!$D$56:$R$56,0))</f>
        <v>566.20665476728539</v>
      </c>
      <c r="I120" s="18">
        <v>1</v>
      </c>
      <c r="J120" s="18">
        <v>1</v>
      </c>
      <c r="K120" s="14">
        <f t="shared" ca="1" si="11"/>
        <v>7</v>
      </c>
      <c r="M120" s="19" t="str">
        <f t="shared" ca="1" si="8"/>
        <v>INDGDEFFEM-19</v>
      </c>
      <c r="N120" s="23" t="str">
        <f t="shared" ca="1" si="10"/>
        <v>Glass &amp; Concrete industry Saving Tech-Electric Motors 1.9y</v>
      </c>
      <c r="O120" s="23" t="s">
        <v>32</v>
      </c>
      <c r="P120" s="23" t="s">
        <v>33</v>
      </c>
      <c r="Q120" s="23"/>
      <c r="R120" s="23"/>
      <c r="S120" s="19" t="s">
        <v>34</v>
      </c>
      <c r="V120" s="16" t="str">
        <f t="shared" ca="1" si="12"/>
        <v>GD</v>
      </c>
      <c r="W120" s="14" t="str">
        <f t="shared" ca="1" si="12"/>
        <v>Glass &amp; Concrete industry</v>
      </c>
      <c r="X120" s="3" t="str">
        <f>'EE investment costs'!D169</f>
        <v>EM-19</v>
      </c>
      <c r="Y120" s="3" t="str">
        <f>'EE investment costs'!E169</f>
        <v>Electric Motors</v>
      </c>
      <c r="AC120" s="123">
        <f>'EE investment costs'!C169</f>
        <v>1.9</v>
      </c>
      <c r="AD120" s="22"/>
    </row>
    <row r="121" spans="2:30">
      <c r="B121" s="14" t="str">
        <f t="shared" ca="1" si="7"/>
        <v>INDGDEFFTF-19</v>
      </c>
      <c r="C121" s="15" t="str">
        <f t="shared" ca="1" si="9"/>
        <v>IGDTF</v>
      </c>
      <c r="D121" s="16">
        <f>'EE investment costs'!$F$15</f>
        <v>2016</v>
      </c>
      <c r="E121" s="14">
        <f>VLOOKUP(X121,'EE investment costs'!$D$56:$R$656,15,0)</f>
        <v>6.7899999999999991</v>
      </c>
      <c r="F121" s="17">
        <f ca="1">INDEX('EE investment costs'!$D$56:$R$656,MATCH(X121,'EE investment costs'!$D$56:$D$656,0),MATCH($V$8,'EE investment costs'!$D$56:$R$56,0))</f>
        <v>279.18049132712724</v>
      </c>
      <c r="I121" s="18">
        <v>1</v>
      </c>
      <c r="J121" s="18">
        <v>1</v>
      </c>
      <c r="K121" s="14">
        <f t="shared" ca="1" si="11"/>
        <v>8</v>
      </c>
      <c r="M121" s="19" t="str">
        <f t="shared" ca="1" si="8"/>
        <v>INDGDEFFTF-19</v>
      </c>
      <c r="N121" s="23" t="str">
        <f t="shared" ca="1" si="10"/>
        <v>Glass &amp; Concrete industry Saving Tech-Haulage Tractors, Trucks, Fishing boats 1.9y</v>
      </c>
      <c r="O121" s="23" t="s">
        <v>32</v>
      </c>
      <c r="P121" s="23" t="s">
        <v>33</v>
      </c>
      <c r="Q121" s="23"/>
      <c r="R121" s="23"/>
      <c r="S121" s="19" t="s">
        <v>34</v>
      </c>
      <c r="V121" s="16" t="str">
        <f t="shared" ca="1" si="12"/>
        <v>GD</v>
      </c>
      <c r="W121" s="14" t="str">
        <f t="shared" ca="1" si="12"/>
        <v>Glass &amp; Concrete industry</v>
      </c>
      <c r="X121" s="3" t="str">
        <f>'EE investment costs'!D170</f>
        <v>TF-19</v>
      </c>
      <c r="Y121" s="3" t="str">
        <f>'EE investment costs'!E170</f>
        <v>Haulage Tractors, Trucks, Fishing boats</v>
      </c>
      <c r="AC121" s="123">
        <f>'EE investment costs'!C170</f>
        <v>1.9</v>
      </c>
      <c r="AD121" s="22"/>
    </row>
    <row r="122" spans="2:30">
      <c r="B122" s="14" t="str">
        <f t="shared" ca="1" si="7"/>
        <v>INDGDEFFMT-20</v>
      </c>
      <c r="C122" s="15" t="str">
        <f t="shared" ca="1" si="9"/>
        <v>IGDMT</v>
      </c>
      <c r="D122" s="16">
        <f>'EE investment costs'!$F$15</f>
        <v>2016</v>
      </c>
      <c r="E122" s="14">
        <f>VLOOKUP(X122,'EE investment costs'!$D$56:$R$656,15,0)</f>
        <v>5</v>
      </c>
      <c r="F122" s="17">
        <f ca="1">INDEX('EE investment costs'!$D$56:$R$656,MATCH(X122,'EE investment costs'!$D$56:$D$656,0),MATCH($V$8,'EE investment costs'!$D$56:$R$56,0))</f>
        <v>255.71405683122268</v>
      </c>
      <c r="I122" s="18">
        <v>1</v>
      </c>
      <c r="J122" s="18">
        <v>1</v>
      </c>
      <c r="K122" s="14">
        <f t="shared" ca="1" si="11"/>
        <v>8</v>
      </c>
      <c r="M122" s="19" t="str">
        <f t="shared" ca="1" si="8"/>
        <v>INDGDEFFMT-20</v>
      </c>
      <c r="N122" s="23" t="str">
        <f t="shared" ca="1" si="10"/>
        <v>Glass &amp; Concrete industry Saving Tech-Heat Medium Temp. up to 150C 2y</v>
      </c>
      <c r="O122" s="23" t="s">
        <v>32</v>
      </c>
      <c r="P122" s="23" t="s">
        <v>33</v>
      </c>
      <c r="Q122" s="23"/>
      <c r="R122" s="23"/>
      <c r="S122" s="19" t="s">
        <v>34</v>
      </c>
      <c r="V122" s="16" t="str">
        <f t="shared" ca="1" si="12"/>
        <v>GD</v>
      </c>
      <c r="W122" s="14" t="str">
        <f t="shared" ca="1" si="12"/>
        <v>Glass &amp; Concrete industry</v>
      </c>
      <c r="X122" s="3" t="str">
        <f>'EE investment costs'!D171</f>
        <v>MT-20</v>
      </c>
      <c r="Y122" s="3" t="str">
        <f>'EE investment costs'!E171</f>
        <v>Heat Medium Temp. up to 150C</v>
      </c>
      <c r="AC122" s="123">
        <f>'EE investment costs'!C171</f>
        <v>2</v>
      </c>
      <c r="AD122" s="22"/>
    </row>
    <row r="123" spans="2:30">
      <c r="B123" s="14" t="str">
        <f t="shared" ca="1" si="7"/>
        <v>INDGDEFFHT-20</v>
      </c>
      <c r="C123" s="15" t="str">
        <f t="shared" ca="1" si="9"/>
        <v>IGDHT</v>
      </c>
      <c r="D123" s="16">
        <f>'EE investment costs'!$F$15</f>
        <v>2016</v>
      </c>
      <c r="E123" s="14">
        <f>VLOOKUP(X123,'EE investment costs'!$D$56:$R$656,15,0)</f>
        <v>4</v>
      </c>
      <c r="F123" s="17">
        <f ca="1">INDEX('EE investment costs'!$D$56:$R$656,MATCH(X123,'EE investment costs'!$D$56:$D$656,0),MATCH($V$8,'EE investment costs'!$D$56:$R$56,0))</f>
        <v>227.36079732004947</v>
      </c>
      <c r="I123" s="18">
        <v>1</v>
      </c>
      <c r="J123" s="18">
        <v>1</v>
      </c>
      <c r="K123" s="14">
        <f t="shared" ca="1" si="11"/>
        <v>8</v>
      </c>
      <c r="M123" s="19" t="str">
        <f t="shared" ca="1" si="8"/>
        <v>INDGDEFFHT-20</v>
      </c>
      <c r="N123" s="23" t="str">
        <f t="shared" ca="1" si="10"/>
        <v>Glass &amp; Concrete industry Saving Tech-Heat High Temp. over 150C 2y</v>
      </c>
      <c r="O123" s="23" t="s">
        <v>32</v>
      </c>
      <c r="P123" s="23" t="s">
        <v>33</v>
      </c>
      <c r="Q123" s="23"/>
      <c r="R123" s="23"/>
      <c r="S123" s="19" t="s">
        <v>34</v>
      </c>
      <c r="V123" s="16" t="str">
        <f t="shared" ca="1" si="12"/>
        <v>GD</v>
      </c>
      <c r="W123" s="14" t="str">
        <f t="shared" ca="1" si="12"/>
        <v>Glass &amp; Concrete industry</v>
      </c>
      <c r="X123" s="3" t="str">
        <f>'EE investment costs'!D172</f>
        <v>HT-20</v>
      </c>
      <c r="Y123" s="3" t="str">
        <f>'EE investment costs'!E172</f>
        <v>Heat High Temp. over 150C</v>
      </c>
      <c r="AC123" s="123">
        <f>'EE investment costs'!C172</f>
        <v>2</v>
      </c>
      <c r="AD123" s="22"/>
    </row>
    <row r="124" spans="2:30">
      <c r="B124" s="14" t="str">
        <f t="shared" ca="1" si="7"/>
        <v>INDGDEFFRH-20</v>
      </c>
      <c r="C124" s="15" t="str">
        <f t="shared" ca="1" si="9"/>
        <v>IGDRH</v>
      </c>
      <c r="D124" s="16">
        <f>'EE investment costs'!$F$15</f>
        <v>2016</v>
      </c>
      <c r="E124" s="14">
        <f>VLOOKUP(X124,'EE investment costs'!$D$56:$R$656,15,0)</f>
        <v>16</v>
      </c>
      <c r="F124" s="17">
        <f ca="1">INDEX('EE investment costs'!$D$56:$R$656,MATCH(X124,'EE investment costs'!$D$56:$D$656,0),MATCH($V$8,'EE investment costs'!$D$56:$R$56,0))</f>
        <v>0</v>
      </c>
      <c r="I124" s="18">
        <v>1</v>
      </c>
      <c r="J124" s="18">
        <v>1</v>
      </c>
      <c r="K124" s="14">
        <f t="shared" ca="1" si="11"/>
        <v>8</v>
      </c>
      <c r="M124" s="19" t="str">
        <f t="shared" ca="1" si="8"/>
        <v>INDGDEFFRH-20</v>
      </c>
      <c r="N124" s="23" t="str">
        <f t="shared" ca="1" si="10"/>
        <v>Glass &amp; Concrete industry Saving Tech-Heat Room Heat 2y</v>
      </c>
      <c r="O124" s="23" t="s">
        <v>32</v>
      </c>
      <c r="P124" s="23" t="s">
        <v>33</v>
      </c>
      <c r="Q124" s="23"/>
      <c r="R124" s="23"/>
      <c r="S124" s="19" t="s">
        <v>34</v>
      </c>
      <c r="V124" s="16" t="str">
        <f t="shared" ca="1" si="12"/>
        <v>GD</v>
      </c>
      <c r="W124" s="14" t="str">
        <f t="shared" ca="1" si="12"/>
        <v>Glass &amp; Concrete industry</v>
      </c>
      <c r="X124" s="3" t="str">
        <f>'EE investment costs'!D173</f>
        <v>RH-20</v>
      </c>
      <c r="Y124" s="3" t="str">
        <f>'EE investment costs'!E173</f>
        <v>Heat Room Heat</v>
      </c>
      <c r="AC124" s="123">
        <f>'EE investment costs'!C173</f>
        <v>2</v>
      </c>
      <c r="AD124" s="22"/>
    </row>
    <row r="125" spans="2:30">
      <c r="B125" s="14" t="str">
        <f t="shared" ca="1" si="7"/>
        <v>INDGDEFFLA-20</v>
      </c>
      <c r="C125" s="15" t="str">
        <f t="shared" ca="1" si="9"/>
        <v>IGDLA</v>
      </c>
      <c r="D125" s="16">
        <f>'EE investment costs'!$F$15</f>
        <v>2016</v>
      </c>
      <c r="E125" s="14">
        <f>VLOOKUP(X125,'EE investment costs'!$D$56:$R$656,15,0)</f>
        <v>3.4</v>
      </c>
      <c r="F125" s="17">
        <f ca="1">INDEX('EE investment costs'!$D$56:$R$656,MATCH(X125,'EE investment costs'!$D$56:$D$656,0),MATCH($V$8,'EE investment costs'!$D$56:$R$56,0))</f>
        <v>659.79263333516519</v>
      </c>
      <c r="I125" s="18">
        <v>1</v>
      </c>
      <c r="J125" s="18">
        <v>1</v>
      </c>
      <c r="K125" s="14">
        <f t="shared" ca="1" si="11"/>
        <v>6</v>
      </c>
      <c r="M125" s="19" t="str">
        <f t="shared" ca="1" si="8"/>
        <v>INDGDEFFLA-20</v>
      </c>
      <c r="N125" s="23" t="str">
        <f t="shared" ca="1" si="10"/>
        <v>Glass &amp; Concrete industry Saving Tech-Light 2y</v>
      </c>
      <c r="O125" s="23" t="s">
        <v>32</v>
      </c>
      <c r="P125" s="23" t="s">
        <v>33</v>
      </c>
      <c r="Q125" s="23"/>
      <c r="R125" s="23"/>
      <c r="S125" s="19" t="s">
        <v>34</v>
      </c>
      <c r="V125" s="16" t="str">
        <f t="shared" ca="1" si="12"/>
        <v>GD</v>
      </c>
      <c r="W125" s="14" t="str">
        <f t="shared" ca="1" si="12"/>
        <v>Glass &amp; Concrete industry</v>
      </c>
      <c r="X125" s="3" t="str">
        <f>'EE investment costs'!D174</f>
        <v>LA-20</v>
      </c>
      <c r="Y125" s="3" t="str">
        <f>'EE investment costs'!E174</f>
        <v>Light</v>
      </c>
      <c r="AC125" s="123">
        <f>'EE investment costs'!C174</f>
        <v>2</v>
      </c>
      <c r="AD125" s="22"/>
    </row>
    <row r="126" spans="2:30">
      <c r="B126" s="14" t="str">
        <f t="shared" ca="1" si="7"/>
        <v>INDGDEFFEM-20</v>
      </c>
      <c r="C126" s="15" t="str">
        <f t="shared" ca="1" si="9"/>
        <v>IGDEM</v>
      </c>
      <c r="D126" s="16">
        <f>'EE investment costs'!$F$15</f>
        <v>2016</v>
      </c>
      <c r="E126" s="14">
        <f>VLOOKUP(X126,'EE investment costs'!$D$56:$R$656,15,0)</f>
        <v>3.5699999999999994</v>
      </c>
      <c r="F126" s="17">
        <f ca="1">INDEX('EE investment costs'!$D$56:$R$656,MATCH(X126,'EE investment costs'!$D$56:$D$656,0),MATCH($V$8,'EE investment costs'!$D$56:$R$56,0))</f>
        <v>622.36661180552403</v>
      </c>
      <c r="I126" s="18">
        <v>1</v>
      </c>
      <c r="J126" s="18">
        <v>1</v>
      </c>
      <c r="K126" s="14">
        <f t="shared" ca="1" si="11"/>
        <v>6</v>
      </c>
      <c r="M126" s="19" t="str">
        <f t="shared" ca="1" si="8"/>
        <v>INDGDEFFEM-20</v>
      </c>
      <c r="N126" s="23" t="str">
        <f t="shared" ca="1" si="10"/>
        <v>Glass &amp; Concrete industry Saving Tech-Electric Motors 2y</v>
      </c>
      <c r="O126" s="23" t="s">
        <v>32</v>
      </c>
      <c r="P126" s="23" t="s">
        <v>33</v>
      </c>
      <c r="Q126" s="23"/>
      <c r="R126" s="23"/>
      <c r="S126" s="19" t="s">
        <v>34</v>
      </c>
      <c r="V126" s="16" t="str">
        <f t="shared" ca="1" si="12"/>
        <v>GD</v>
      </c>
      <c r="W126" s="14" t="str">
        <f t="shared" ca="1" si="12"/>
        <v>Glass &amp; Concrete industry</v>
      </c>
      <c r="X126" s="3" t="str">
        <f>'EE investment costs'!D175</f>
        <v>EM-20</v>
      </c>
      <c r="Y126" s="3" t="str">
        <f>'EE investment costs'!E175</f>
        <v>Electric Motors</v>
      </c>
      <c r="AC126" s="123">
        <f>'EE investment costs'!C175</f>
        <v>2</v>
      </c>
      <c r="AD126" s="22"/>
    </row>
    <row r="127" spans="2:30" ht="13.5" thickBot="1">
      <c r="B127" s="14" t="str">
        <f t="shared" ca="1" si="7"/>
        <v>INDGDEFFTF-20</v>
      </c>
      <c r="C127" s="15" t="str">
        <f t="shared" ca="1" si="9"/>
        <v>IGDTF</v>
      </c>
      <c r="D127" s="16">
        <f>'EE investment costs'!$F$15</f>
        <v>2016</v>
      </c>
      <c r="E127" s="14">
        <f>VLOOKUP(X127,'EE investment costs'!$D$56:$R$656,15,0)</f>
        <v>7</v>
      </c>
      <c r="F127" s="17">
        <f ca="1">INDEX('EE investment costs'!$D$56:$R$656,MATCH(X127,'EE investment costs'!$D$56:$D$656,0),MATCH($V$8,'EE investment costs'!$D$56:$R$56,0))</f>
        <v>293.87420139697605</v>
      </c>
      <c r="I127" s="18">
        <v>1</v>
      </c>
      <c r="J127" s="18">
        <v>1</v>
      </c>
      <c r="K127" s="14">
        <f t="shared" ca="1" si="11"/>
        <v>8</v>
      </c>
      <c r="M127" s="24" t="str">
        <f t="shared" ca="1" si="8"/>
        <v>INDGDEFFTF-20</v>
      </c>
      <c r="N127" s="25" t="str">
        <f t="shared" ca="1" si="10"/>
        <v>Glass &amp; Concrete industry Saving Tech-Haulage Tractors, Trucks, Fishing boats 2y</v>
      </c>
      <c r="O127" s="25" t="s">
        <v>32</v>
      </c>
      <c r="P127" s="25" t="s">
        <v>33</v>
      </c>
      <c r="Q127" s="25"/>
      <c r="R127" s="25"/>
      <c r="S127" s="24" t="s">
        <v>34</v>
      </c>
      <c r="V127" s="16" t="str">
        <f t="shared" ca="1" si="12"/>
        <v>GD</v>
      </c>
      <c r="W127" s="14" t="str">
        <f t="shared" ca="1" si="12"/>
        <v>Glass &amp; Concrete industry</v>
      </c>
      <c r="X127" s="3" t="str">
        <f>'EE investment costs'!D176</f>
        <v>TF-20</v>
      </c>
      <c r="Y127" s="3" t="str">
        <f>'EE investment costs'!E176</f>
        <v>Haulage Tractors, Trucks, Fishing boats</v>
      </c>
      <c r="AC127" s="123">
        <f>'EE investment costs'!C176</f>
        <v>2</v>
      </c>
      <c r="AD127" s="22"/>
    </row>
    <row r="128" spans="2:30">
      <c r="B128" s="14" t="str">
        <f t="shared" ca="1" si="7"/>
        <v>INDGDEFFMT-21</v>
      </c>
      <c r="C128" s="15" t="str">
        <f ca="1">"I"&amp;MID(B128,4,1)&amp;"D"&amp;MID(B128,9,2)</f>
        <v>IGDMT</v>
      </c>
      <c r="D128" s="16">
        <f>'EE investment costs'!$F$15</f>
        <v>2016</v>
      </c>
      <c r="E128" s="14">
        <f>VLOOKUP(X128,'EE investment costs'!$D$56:$R$656,15,0)</f>
        <v>5.05</v>
      </c>
      <c r="F128" s="17">
        <f ca="1">INDEX('EE investment costs'!$D$56:$R$656,MATCH(X128,'EE investment costs'!$D$56:$D$656,0),MATCH($V$8,'EE investment costs'!$D$56:$R$56,0))</f>
        <v>274.63840715113946</v>
      </c>
      <c r="I128" s="18">
        <v>1</v>
      </c>
      <c r="J128" s="18">
        <v>1</v>
      </c>
      <c r="K128" s="14">
        <f t="shared" ca="1" si="11"/>
        <v>8</v>
      </c>
      <c r="M128" s="20" t="str">
        <f t="shared" ca="1" si="8"/>
        <v>INDGDEFFMT-21</v>
      </c>
      <c r="N128" s="21" t="str">
        <f t="shared" ca="1" si="10"/>
        <v>Glass &amp; Concrete industry Saving Tech-Heat Medium Temp. up to 150C 2.1y</v>
      </c>
      <c r="O128" s="21" t="s">
        <v>32</v>
      </c>
      <c r="P128" s="21" t="s">
        <v>33</v>
      </c>
      <c r="Q128" s="21"/>
      <c r="R128" s="21"/>
      <c r="S128" s="20" t="s">
        <v>34</v>
      </c>
      <c r="V128" s="16" t="str">
        <f t="shared" ca="1" si="12"/>
        <v>GD</v>
      </c>
      <c r="W128" s="14" t="str">
        <f t="shared" ca="1" si="12"/>
        <v>Glass &amp; Concrete industry</v>
      </c>
      <c r="X128" s="3" t="str">
        <f>'EE investment costs'!D177</f>
        <v>MT-21</v>
      </c>
      <c r="Y128" s="3" t="str">
        <f>'EE investment costs'!E177</f>
        <v>Heat Medium Temp. up to 150C</v>
      </c>
      <c r="AC128" s="123">
        <f>'EE investment costs'!C177</f>
        <v>2.1</v>
      </c>
      <c r="AD128" s="22"/>
    </row>
    <row r="129" spans="2:30">
      <c r="B129" s="14" t="str">
        <f t="shared" ca="1" si="7"/>
        <v>INDGDEFFHT-21</v>
      </c>
      <c r="C129" s="15" t="str">
        <f t="shared" ref="C129:C187" ca="1" si="13">"I"&amp;MID(B129,4,1)&amp;"D"&amp;MID(B129,9,2)</f>
        <v>IGDHT</v>
      </c>
      <c r="D129" s="16">
        <f>'EE investment costs'!$F$15</f>
        <v>2016</v>
      </c>
      <c r="E129" s="14">
        <f>VLOOKUP(X129,'EE investment costs'!$D$56:$R$656,15,0)</f>
        <v>4.0399999999999991</v>
      </c>
      <c r="F129" s="17">
        <f ca="1">INDEX('EE investment costs'!$D$56:$R$656,MATCH(X129,'EE investment costs'!$D$56:$D$656,0),MATCH($V$8,'EE investment costs'!$D$56:$R$56,0))</f>
        <v>241.79640349910025</v>
      </c>
      <c r="I129" s="18">
        <v>1</v>
      </c>
      <c r="J129" s="18">
        <v>1</v>
      </c>
      <c r="K129" s="14">
        <f t="shared" ca="1" si="11"/>
        <v>8</v>
      </c>
      <c r="M129" s="19" t="str">
        <f t="shared" ca="1" si="8"/>
        <v>INDGDEFFHT-21</v>
      </c>
      <c r="N129" s="23" t="str">
        <f t="shared" ca="1" si="10"/>
        <v>Glass &amp; Concrete industry Saving Tech-Heat High Temp. over 150C 2.1y</v>
      </c>
      <c r="O129" s="23" t="s">
        <v>32</v>
      </c>
      <c r="P129" s="23" t="s">
        <v>33</v>
      </c>
      <c r="Q129" s="23"/>
      <c r="R129" s="23"/>
      <c r="S129" s="19" t="s">
        <v>34</v>
      </c>
      <c r="V129" s="16" t="str">
        <f t="shared" ca="1" si="12"/>
        <v>GD</v>
      </c>
      <c r="W129" s="14" t="str">
        <f t="shared" ca="1" si="12"/>
        <v>Glass &amp; Concrete industry</v>
      </c>
      <c r="X129" s="3" t="str">
        <f>'EE investment costs'!D178</f>
        <v>HT-21</v>
      </c>
      <c r="Y129" s="3" t="str">
        <f>'EE investment costs'!E178</f>
        <v>Heat High Temp. over 150C</v>
      </c>
      <c r="AC129" s="123">
        <f>'EE investment costs'!C178</f>
        <v>2.1</v>
      </c>
      <c r="AD129" s="22"/>
    </row>
    <row r="130" spans="2:30">
      <c r="B130" s="14" t="str">
        <f t="shared" ca="1" si="7"/>
        <v>INDGDEFFRH-21</v>
      </c>
      <c r="C130" s="15" t="str">
        <f t="shared" ca="1" si="13"/>
        <v>IGDRH</v>
      </c>
      <c r="D130" s="16">
        <f>'EE investment costs'!$F$15</f>
        <v>2016</v>
      </c>
      <c r="E130" s="14">
        <f>VLOOKUP(X130,'EE investment costs'!$D$56:$R$656,15,0)</f>
        <v>16</v>
      </c>
      <c r="F130" s="17">
        <f ca="1">INDEX('EE investment costs'!$D$56:$R$656,MATCH(X130,'EE investment costs'!$D$56:$D$656,0),MATCH($V$8,'EE investment costs'!$D$56:$R$56,0))</f>
        <v>0</v>
      </c>
      <c r="I130" s="18">
        <v>1</v>
      </c>
      <c r="J130" s="18">
        <v>1</v>
      </c>
      <c r="K130" s="14">
        <f t="shared" ca="1" si="11"/>
        <v>8</v>
      </c>
      <c r="M130" s="19" t="str">
        <f t="shared" ca="1" si="8"/>
        <v>INDGDEFFRH-21</v>
      </c>
      <c r="N130" s="23" t="str">
        <f t="shared" ca="1" si="10"/>
        <v>Glass &amp; Concrete industry Saving Tech-Heat Room Heat 2.1y</v>
      </c>
      <c r="O130" s="23" t="s">
        <v>32</v>
      </c>
      <c r="P130" s="23" t="s">
        <v>33</v>
      </c>
      <c r="Q130" s="23"/>
      <c r="R130" s="23"/>
      <c r="S130" s="19" t="s">
        <v>34</v>
      </c>
      <c r="V130" s="16" t="str">
        <f t="shared" ca="1" si="12"/>
        <v>GD</v>
      </c>
      <c r="W130" s="14" t="str">
        <f t="shared" ca="1" si="12"/>
        <v>Glass &amp; Concrete industry</v>
      </c>
      <c r="X130" s="3" t="str">
        <f>'EE investment costs'!D179</f>
        <v>RH-21</v>
      </c>
      <c r="Y130" s="3" t="str">
        <f>'EE investment costs'!E179</f>
        <v>Heat Room Heat</v>
      </c>
      <c r="AC130" s="123">
        <f>'EE investment costs'!C179</f>
        <v>2.1</v>
      </c>
      <c r="AD130" s="22"/>
    </row>
    <row r="131" spans="2:30">
      <c r="B131" s="14" t="str">
        <f t="shared" ca="1" si="7"/>
        <v>INDGDEFFLA-21</v>
      </c>
      <c r="C131" s="15" t="str">
        <f t="shared" ca="1" si="13"/>
        <v>IGDLA</v>
      </c>
      <c r="D131" s="16">
        <f>'EE investment costs'!$F$15</f>
        <v>2016</v>
      </c>
      <c r="E131" s="14">
        <f>VLOOKUP(X131,'EE investment costs'!$D$56:$R$656,15,0)</f>
        <v>3.4255</v>
      </c>
      <c r="F131" s="17">
        <f ca="1">INDEX('EE investment costs'!$D$56:$R$656,MATCH(X131,'EE investment costs'!$D$56:$D$656,0),MATCH($V$8,'EE investment costs'!$D$56:$R$56,0))</f>
        <v>715.26955077948787</v>
      </c>
      <c r="I131" s="18">
        <v>1</v>
      </c>
      <c r="J131" s="18">
        <v>1</v>
      </c>
      <c r="K131" s="14">
        <f t="shared" ca="1" si="11"/>
        <v>5</v>
      </c>
      <c r="M131" s="19" t="str">
        <f t="shared" ca="1" si="8"/>
        <v>INDGDEFFLA-21</v>
      </c>
      <c r="N131" s="23" t="str">
        <f t="shared" ca="1" si="10"/>
        <v>Glass &amp; Concrete industry Saving Tech-Light 2.1y</v>
      </c>
      <c r="O131" s="23" t="s">
        <v>32</v>
      </c>
      <c r="P131" s="23" t="s">
        <v>33</v>
      </c>
      <c r="Q131" s="23"/>
      <c r="R131" s="23"/>
      <c r="S131" s="19" t="s">
        <v>34</v>
      </c>
      <c r="V131" s="16" t="str">
        <f t="shared" ca="1" si="12"/>
        <v>GD</v>
      </c>
      <c r="W131" s="14" t="str">
        <f t="shared" ca="1" si="12"/>
        <v>Glass &amp; Concrete industry</v>
      </c>
      <c r="X131" s="3" t="str">
        <f>'EE investment costs'!D180</f>
        <v>LA-21</v>
      </c>
      <c r="Y131" s="3" t="str">
        <f>'EE investment costs'!E180</f>
        <v>Light</v>
      </c>
      <c r="AC131" s="123">
        <f>'EE investment costs'!C180</f>
        <v>2.1</v>
      </c>
      <c r="AD131" s="22"/>
    </row>
    <row r="132" spans="2:30">
      <c r="B132" s="14" t="str">
        <f t="shared" ca="1" si="7"/>
        <v>INDGDEFFEM-21</v>
      </c>
      <c r="C132" s="15" t="str">
        <f t="shared" ca="1" si="13"/>
        <v>IGDEM</v>
      </c>
      <c r="D132" s="16">
        <f>'EE investment costs'!$F$15</f>
        <v>2016</v>
      </c>
      <c r="E132" s="14">
        <f>VLOOKUP(X132,'EE investment costs'!$D$56:$R$656,15,0)</f>
        <v>3.5967750000000001</v>
      </c>
      <c r="F132" s="17">
        <f ca="1">INDEX('EE investment costs'!$D$56:$R$656,MATCH(X132,'EE investment costs'!$D$56:$D$656,0),MATCH($V$8,'EE investment costs'!$D$56:$R$56,0))</f>
        <v>678.52656884376279</v>
      </c>
      <c r="I132" s="18">
        <v>1</v>
      </c>
      <c r="J132" s="18">
        <v>1</v>
      </c>
      <c r="K132" s="14">
        <f t="shared" ca="1" si="11"/>
        <v>6</v>
      </c>
      <c r="M132" s="19" t="str">
        <f t="shared" ca="1" si="8"/>
        <v>INDGDEFFEM-21</v>
      </c>
      <c r="N132" s="23" t="str">
        <f t="shared" ca="1" si="10"/>
        <v>Glass &amp; Concrete industry Saving Tech-Electric Motors 2.1y</v>
      </c>
      <c r="O132" s="23" t="s">
        <v>32</v>
      </c>
      <c r="P132" s="23" t="s">
        <v>33</v>
      </c>
      <c r="Q132" s="23"/>
      <c r="R132" s="23"/>
      <c r="S132" s="19" t="s">
        <v>34</v>
      </c>
      <c r="V132" s="16" t="str">
        <f t="shared" ca="1" si="12"/>
        <v>GD</v>
      </c>
      <c r="W132" s="14" t="str">
        <f t="shared" ca="1" si="12"/>
        <v>Glass &amp; Concrete industry</v>
      </c>
      <c r="X132" s="3" t="str">
        <f>'EE investment costs'!D181</f>
        <v>EM-21</v>
      </c>
      <c r="Y132" s="3" t="str">
        <f>'EE investment costs'!E181</f>
        <v>Electric Motors</v>
      </c>
      <c r="AC132" s="123">
        <f>'EE investment costs'!C181</f>
        <v>2.1</v>
      </c>
      <c r="AD132" s="22"/>
    </row>
    <row r="133" spans="2:30">
      <c r="B133" s="14" t="str">
        <f t="shared" ca="1" si="7"/>
        <v>INDGDEFFTF-21</v>
      </c>
      <c r="C133" s="15" t="str">
        <f t="shared" ca="1" si="13"/>
        <v>IGDTF</v>
      </c>
      <c r="D133" s="16">
        <f>'EE investment costs'!$F$15</f>
        <v>2016</v>
      </c>
      <c r="E133" s="14">
        <f>VLOOKUP(X133,'EE investment costs'!$D$56:$R$656,15,0)</f>
        <v>7.4</v>
      </c>
      <c r="F133" s="17">
        <f ca="1">INDEX('EE investment costs'!$D$56:$R$656,MATCH(X133,'EE investment costs'!$D$56:$D$656,0),MATCH($V$8,'EE investment costs'!$D$56:$R$56,0))</f>
        <v>308.56791146682485</v>
      </c>
      <c r="I133" s="18">
        <v>1</v>
      </c>
      <c r="J133" s="18">
        <v>1</v>
      </c>
      <c r="K133" s="14">
        <f t="shared" ca="1" si="11"/>
        <v>8</v>
      </c>
      <c r="M133" s="19" t="str">
        <f t="shared" ca="1" si="8"/>
        <v>INDGDEFFTF-21</v>
      </c>
      <c r="N133" s="23" t="str">
        <f t="shared" ca="1" si="10"/>
        <v>Glass &amp; Concrete industry Saving Tech-Haulage Tractors, Trucks, Fishing boats 2.1y</v>
      </c>
      <c r="O133" s="23" t="s">
        <v>32</v>
      </c>
      <c r="P133" s="23" t="s">
        <v>33</v>
      </c>
      <c r="Q133" s="23"/>
      <c r="R133" s="23"/>
      <c r="S133" s="19" t="s">
        <v>34</v>
      </c>
      <c r="V133" s="16" t="str">
        <f t="shared" ca="1" si="12"/>
        <v>GD</v>
      </c>
      <c r="W133" s="14" t="str">
        <f t="shared" ca="1" si="12"/>
        <v>Glass &amp; Concrete industry</v>
      </c>
      <c r="X133" s="3" t="str">
        <f>'EE investment costs'!D182</f>
        <v>TF-21</v>
      </c>
      <c r="Y133" s="3" t="str">
        <f>'EE investment costs'!E182</f>
        <v>Haulage Tractors, Trucks, Fishing boats</v>
      </c>
      <c r="AC133" s="123">
        <f>'EE investment costs'!C182</f>
        <v>2.1</v>
      </c>
      <c r="AD133" s="22"/>
    </row>
    <row r="134" spans="2:30">
      <c r="B134" s="14" t="str">
        <f t="shared" ca="1" si="7"/>
        <v>INDGDEFFMT-22</v>
      </c>
      <c r="C134" s="15" t="str">
        <f t="shared" ca="1" si="13"/>
        <v>IGDMT</v>
      </c>
      <c r="D134" s="16">
        <f>'EE investment costs'!$F$15</f>
        <v>2016</v>
      </c>
      <c r="E134" s="14">
        <f>VLOOKUP(X134,'EE investment costs'!$D$56:$R$656,15,0)</f>
        <v>5.0999999999999996</v>
      </c>
      <c r="F134" s="17">
        <f ca="1">INDEX('EE investment costs'!$D$56:$R$656,MATCH(X134,'EE investment costs'!$D$56:$D$656,0),MATCH($V$8,'EE investment costs'!$D$56:$R$56,0))</f>
        <v>293.56275747105627</v>
      </c>
      <c r="I134" s="18">
        <v>1</v>
      </c>
      <c r="J134" s="18">
        <v>1</v>
      </c>
      <c r="K134" s="14">
        <f t="shared" ca="1" si="11"/>
        <v>8</v>
      </c>
      <c r="M134" s="19" t="str">
        <f t="shared" ca="1" si="8"/>
        <v>INDGDEFFMT-22</v>
      </c>
      <c r="N134" s="23" t="str">
        <f t="shared" ca="1" si="10"/>
        <v>Glass &amp; Concrete industry Saving Tech-Heat Medium Temp. up to 150C 2.2y</v>
      </c>
      <c r="O134" s="23" t="s">
        <v>32</v>
      </c>
      <c r="P134" s="23" t="s">
        <v>33</v>
      </c>
      <c r="Q134" s="23"/>
      <c r="R134" s="23"/>
      <c r="S134" s="19" t="s">
        <v>34</v>
      </c>
      <c r="V134" s="16" t="str">
        <f t="shared" ca="1" si="12"/>
        <v>GD</v>
      </c>
      <c r="W134" s="14" t="str">
        <f t="shared" ca="1" si="12"/>
        <v>Glass &amp; Concrete industry</v>
      </c>
      <c r="X134" s="3" t="str">
        <f>'EE investment costs'!D183</f>
        <v>MT-22</v>
      </c>
      <c r="Y134" s="3" t="str">
        <f>'EE investment costs'!E183</f>
        <v>Heat Medium Temp. up to 150C</v>
      </c>
      <c r="AC134" s="123">
        <f>'EE investment costs'!C183</f>
        <v>2.2000000000000002</v>
      </c>
      <c r="AD134" s="22"/>
    </row>
    <row r="135" spans="2:30">
      <c r="B135" s="14" t="str">
        <f t="shared" ca="1" si="7"/>
        <v>INDGDEFFHT-22</v>
      </c>
      <c r="C135" s="15" t="str">
        <f t="shared" ca="1" si="13"/>
        <v>IGDHT</v>
      </c>
      <c r="D135" s="16">
        <f>'EE investment costs'!$F$15</f>
        <v>2016</v>
      </c>
      <c r="E135" s="14">
        <f>VLOOKUP(X135,'EE investment costs'!$D$56:$R$656,15,0)</f>
        <v>4.08</v>
      </c>
      <c r="F135" s="17">
        <f ca="1">INDEX('EE investment costs'!$D$56:$R$656,MATCH(X135,'EE investment costs'!$D$56:$D$656,0),MATCH($V$8,'EE investment costs'!$D$56:$R$56,0))</f>
        <v>256.23200967815103</v>
      </c>
      <c r="I135" s="18">
        <v>1</v>
      </c>
      <c r="J135" s="18">
        <v>1</v>
      </c>
      <c r="K135" s="14">
        <f t="shared" ca="1" si="11"/>
        <v>8</v>
      </c>
      <c r="M135" s="19" t="str">
        <f t="shared" ca="1" si="8"/>
        <v>INDGDEFFHT-22</v>
      </c>
      <c r="N135" s="23" t="str">
        <f t="shared" ca="1" si="10"/>
        <v>Glass &amp; Concrete industry Saving Tech-Heat High Temp. over 150C 2.2y</v>
      </c>
      <c r="O135" s="23" t="s">
        <v>32</v>
      </c>
      <c r="P135" s="23" t="s">
        <v>33</v>
      </c>
      <c r="Q135" s="23"/>
      <c r="R135" s="23"/>
      <c r="S135" s="19" t="s">
        <v>34</v>
      </c>
      <c r="V135" s="16" t="str">
        <f t="shared" ca="1" si="12"/>
        <v>GD</v>
      </c>
      <c r="W135" s="14" t="str">
        <f t="shared" ca="1" si="12"/>
        <v>Glass &amp; Concrete industry</v>
      </c>
      <c r="X135" s="3" t="str">
        <f>'EE investment costs'!D184</f>
        <v>HT-22</v>
      </c>
      <c r="Y135" s="3" t="str">
        <f>'EE investment costs'!E184</f>
        <v>Heat High Temp. over 150C</v>
      </c>
      <c r="AC135" s="123">
        <f>'EE investment costs'!C184</f>
        <v>2.2000000000000002</v>
      </c>
      <c r="AD135" s="22"/>
    </row>
    <row r="136" spans="2:30">
      <c r="B136" s="14" t="str">
        <f t="shared" ref="B136:B199" ca="1" si="14">M136</f>
        <v>INDGDEFFRH-22</v>
      </c>
      <c r="C136" s="15" t="str">
        <f t="shared" ca="1" si="13"/>
        <v>IGDRH</v>
      </c>
      <c r="D136" s="16">
        <f>'EE investment costs'!$F$15</f>
        <v>2016</v>
      </c>
      <c r="E136" s="14">
        <f>VLOOKUP(X136,'EE investment costs'!$D$56:$R$656,15,0)</f>
        <v>16</v>
      </c>
      <c r="F136" s="17">
        <f ca="1">INDEX('EE investment costs'!$D$56:$R$656,MATCH(X136,'EE investment costs'!$D$56:$D$656,0),MATCH($V$8,'EE investment costs'!$D$56:$R$56,0))</f>
        <v>0</v>
      </c>
      <c r="I136" s="18">
        <v>1</v>
      </c>
      <c r="J136" s="18">
        <v>1</v>
      </c>
      <c r="K136" s="14">
        <f t="shared" ca="1" si="11"/>
        <v>8</v>
      </c>
      <c r="M136" s="19" t="str">
        <f t="shared" ref="M136:M199" ca="1" si="15">CONCATENATE("IND",$V$8,"EFF",$X136)</f>
        <v>INDGDEFFRH-22</v>
      </c>
      <c r="N136" s="23" t="str">
        <f t="shared" ca="1" si="10"/>
        <v>Glass &amp; Concrete industry Saving Tech-Heat Room Heat 2.2y</v>
      </c>
      <c r="O136" s="23" t="s">
        <v>32</v>
      </c>
      <c r="P136" s="23" t="s">
        <v>33</v>
      </c>
      <c r="Q136" s="23"/>
      <c r="R136" s="23"/>
      <c r="S136" s="19" t="s">
        <v>34</v>
      </c>
      <c r="V136" s="16" t="str">
        <f t="shared" ca="1" si="12"/>
        <v>GD</v>
      </c>
      <c r="W136" s="14" t="str">
        <f t="shared" ca="1" si="12"/>
        <v>Glass &amp; Concrete industry</v>
      </c>
      <c r="X136" s="3" t="str">
        <f>'EE investment costs'!D185</f>
        <v>RH-22</v>
      </c>
      <c r="Y136" s="3" t="str">
        <f>'EE investment costs'!E185</f>
        <v>Heat Room Heat</v>
      </c>
      <c r="AC136" s="123">
        <f>'EE investment costs'!C185</f>
        <v>2.2000000000000002</v>
      </c>
      <c r="AD136" s="22"/>
    </row>
    <row r="137" spans="2:30">
      <c r="B137" s="14" t="str">
        <f t="shared" ca="1" si="14"/>
        <v>INDGDEFFLA-22</v>
      </c>
      <c r="C137" s="15" t="str">
        <f t="shared" ca="1" si="13"/>
        <v>IGDLA</v>
      </c>
      <c r="D137" s="16">
        <f>'EE investment costs'!$F$15</f>
        <v>2016</v>
      </c>
      <c r="E137" s="14">
        <f>VLOOKUP(X137,'EE investment costs'!$D$56:$R$656,15,0)</f>
        <v>3.4510000000000001</v>
      </c>
      <c r="F137" s="17">
        <f ca="1">INDEX('EE investment costs'!$D$56:$R$656,MATCH(X137,'EE investment costs'!$D$56:$D$656,0),MATCH($V$8,'EE investment costs'!$D$56:$R$56,0))</f>
        <v>770.74646822381067</v>
      </c>
      <c r="I137" s="18">
        <v>1</v>
      </c>
      <c r="J137" s="18">
        <v>1</v>
      </c>
      <c r="K137" s="14">
        <f t="shared" ca="1" si="11"/>
        <v>5</v>
      </c>
      <c r="M137" s="19" t="str">
        <f t="shared" ca="1" si="15"/>
        <v>INDGDEFFLA-22</v>
      </c>
      <c r="N137" s="23" t="str">
        <f t="shared" ref="N137:N200" ca="1" si="16">$W$8&amp;" Saving Tech"&amp;"-"&amp;$Y137&amp;" "&amp;AC137&amp;"y"</f>
        <v>Glass &amp; Concrete industry Saving Tech-Light 2.2y</v>
      </c>
      <c r="O137" s="23" t="s">
        <v>32</v>
      </c>
      <c r="P137" s="23" t="s">
        <v>33</v>
      </c>
      <c r="Q137" s="23"/>
      <c r="R137" s="23"/>
      <c r="S137" s="19" t="s">
        <v>34</v>
      </c>
      <c r="V137" s="16" t="str">
        <f t="shared" ca="1" si="12"/>
        <v>GD</v>
      </c>
      <c r="W137" s="14" t="str">
        <f t="shared" ca="1" si="12"/>
        <v>Glass &amp; Concrete industry</v>
      </c>
      <c r="X137" s="3" t="str">
        <f>'EE investment costs'!D186</f>
        <v>LA-22</v>
      </c>
      <c r="Y137" s="3" t="str">
        <f>'EE investment costs'!E186</f>
        <v>Light</v>
      </c>
      <c r="AC137" s="123">
        <f>'EE investment costs'!C186</f>
        <v>2.2000000000000002</v>
      </c>
      <c r="AD137" s="22"/>
    </row>
    <row r="138" spans="2:30">
      <c r="B138" s="14" t="str">
        <f t="shared" ca="1" si="14"/>
        <v>INDGDEFFEM-22</v>
      </c>
      <c r="C138" s="15" t="str">
        <f t="shared" ca="1" si="13"/>
        <v>IGDEM</v>
      </c>
      <c r="D138" s="16">
        <f>'EE investment costs'!$F$15</f>
        <v>2016</v>
      </c>
      <c r="E138" s="14">
        <f>VLOOKUP(X138,'EE investment costs'!$D$56:$R$656,15,0)</f>
        <v>3.6235499999999998</v>
      </c>
      <c r="F138" s="17">
        <f ca="1">INDEX('EE investment costs'!$D$56:$R$656,MATCH(X138,'EE investment costs'!$D$56:$D$656,0),MATCH($V$8,'EE investment costs'!$D$56:$R$56,0))</f>
        <v>734.68652588200155</v>
      </c>
      <c r="I138" s="18">
        <v>1</v>
      </c>
      <c r="J138" s="18">
        <v>1</v>
      </c>
      <c r="K138" s="14">
        <f t="shared" ref="K138:K201" ca="1" si="17">IF(F138&lt;500,1,0)+IF(F138&lt;600,1,0)+IF(F138&lt;700,1,0)+IF(F138&lt;800,1,0)+IF(F138&lt;900,1,0)+IF(F138&lt;1000,1,0)+IF(F138&lt;1100,1,0)+IF(F138&lt;1200,1,0)</f>
        <v>5</v>
      </c>
      <c r="M138" s="19" t="str">
        <f t="shared" ca="1" si="15"/>
        <v>INDGDEFFEM-22</v>
      </c>
      <c r="N138" s="23" t="str">
        <f t="shared" ca="1" si="16"/>
        <v>Glass &amp; Concrete industry Saving Tech-Electric Motors 2.2y</v>
      </c>
      <c r="O138" s="23" t="s">
        <v>32</v>
      </c>
      <c r="P138" s="23" t="s">
        <v>33</v>
      </c>
      <c r="Q138" s="23"/>
      <c r="R138" s="23"/>
      <c r="S138" s="19" t="s">
        <v>34</v>
      </c>
      <c r="V138" s="16" t="str">
        <f t="shared" ref="V138:W201" ca="1" si="18">V137</f>
        <v>GD</v>
      </c>
      <c r="W138" s="14" t="str">
        <f t="shared" ca="1" si="18"/>
        <v>Glass &amp; Concrete industry</v>
      </c>
      <c r="X138" s="3" t="str">
        <f>'EE investment costs'!D187</f>
        <v>EM-22</v>
      </c>
      <c r="Y138" s="3" t="str">
        <f>'EE investment costs'!E187</f>
        <v>Electric Motors</v>
      </c>
      <c r="AC138" s="123">
        <f>'EE investment costs'!C187</f>
        <v>2.2000000000000002</v>
      </c>
      <c r="AD138" s="22"/>
    </row>
    <row r="139" spans="2:30">
      <c r="B139" s="14" t="str">
        <f t="shared" ca="1" si="14"/>
        <v>INDGDEFFTF-22</v>
      </c>
      <c r="C139" s="15" t="str">
        <f t="shared" ca="1" si="13"/>
        <v>IGDTF</v>
      </c>
      <c r="D139" s="16">
        <f>'EE investment costs'!$F$15</f>
        <v>2016</v>
      </c>
      <c r="E139" s="14">
        <f>VLOOKUP(X139,'EE investment costs'!$D$56:$R$656,15,0)</f>
        <v>7.8000000000000007</v>
      </c>
      <c r="F139" s="17">
        <f ca="1">INDEX('EE investment costs'!$D$56:$R$656,MATCH(X139,'EE investment costs'!$D$56:$D$656,0),MATCH($V$8,'EE investment costs'!$D$56:$R$56,0))</f>
        <v>323.26162153667366</v>
      </c>
      <c r="I139" s="18">
        <v>1</v>
      </c>
      <c r="J139" s="18">
        <v>1</v>
      </c>
      <c r="K139" s="14">
        <f t="shared" ca="1" si="17"/>
        <v>8</v>
      </c>
      <c r="M139" s="19" t="str">
        <f t="shared" ca="1" si="15"/>
        <v>INDGDEFFTF-22</v>
      </c>
      <c r="N139" s="23" t="str">
        <f t="shared" ca="1" si="16"/>
        <v>Glass &amp; Concrete industry Saving Tech-Haulage Tractors, Trucks, Fishing boats 2.2y</v>
      </c>
      <c r="O139" s="23" t="s">
        <v>32</v>
      </c>
      <c r="P139" s="23" t="s">
        <v>33</v>
      </c>
      <c r="Q139" s="23"/>
      <c r="R139" s="23"/>
      <c r="S139" s="19" t="s">
        <v>34</v>
      </c>
      <c r="V139" s="16" t="str">
        <f t="shared" ca="1" si="18"/>
        <v>GD</v>
      </c>
      <c r="W139" s="14" t="str">
        <f t="shared" ca="1" si="18"/>
        <v>Glass &amp; Concrete industry</v>
      </c>
      <c r="X139" s="3" t="str">
        <f>'EE investment costs'!D188</f>
        <v>TF-22</v>
      </c>
      <c r="Y139" s="3" t="str">
        <f>'EE investment costs'!E188</f>
        <v>Haulage Tractors, Trucks, Fishing boats</v>
      </c>
      <c r="AC139" s="123">
        <f>'EE investment costs'!C188</f>
        <v>2.2000000000000002</v>
      </c>
      <c r="AD139" s="22"/>
    </row>
    <row r="140" spans="2:30">
      <c r="B140" s="14" t="str">
        <f t="shared" ca="1" si="14"/>
        <v>INDGDEFFMT-23</v>
      </c>
      <c r="C140" s="15" t="str">
        <f t="shared" ca="1" si="13"/>
        <v>IGDMT</v>
      </c>
      <c r="D140" s="16">
        <f>'EE investment costs'!$F$15</f>
        <v>2016</v>
      </c>
      <c r="E140" s="14">
        <f>VLOOKUP(X140,'EE investment costs'!$D$56:$R$656,15,0)</f>
        <v>5.15</v>
      </c>
      <c r="F140" s="17">
        <f ca="1">INDEX('EE investment costs'!$D$56:$R$656,MATCH(X140,'EE investment costs'!$D$56:$D$656,0),MATCH($V$8,'EE investment costs'!$D$56:$R$56,0))</f>
        <v>312.48710779097291</v>
      </c>
      <c r="I140" s="18">
        <v>1</v>
      </c>
      <c r="J140" s="18">
        <v>1</v>
      </c>
      <c r="K140" s="14">
        <f t="shared" ca="1" si="17"/>
        <v>8</v>
      </c>
      <c r="M140" s="19" t="str">
        <f t="shared" ca="1" si="15"/>
        <v>INDGDEFFMT-23</v>
      </c>
      <c r="N140" s="23" t="str">
        <f t="shared" ca="1" si="16"/>
        <v>Glass &amp; Concrete industry Saving Tech-Heat Medium Temp. up to 150C 2.3y</v>
      </c>
      <c r="O140" s="23" t="s">
        <v>32</v>
      </c>
      <c r="P140" s="23" t="s">
        <v>33</v>
      </c>
      <c r="Q140" s="23"/>
      <c r="R140" s="23"/>
      <c r="S140" s="19" t="s">
        <v>34</v>
      </c>
      <c r="V140" s="16" t="str">
        <f t="shared" ca="1" si="18"/>
        <v>GD</v>
      </c>
      <c r="W140" s="14" t="str">
        <f t="shared" ca="1" si="18"/>
        <v>Glass &amp; Concrete industry</v>
      </c>
      <c r="X140" s="3" t="str">
        <f>'EE investment costs'!D189</f>
        <v>MT-23</v>
      </c>
      <c r="Y140" s="3" t="str">
        <f>'EE investment costs'!E189</f>
        <v>Heat Medium Temp. up to 150C</v>
      </c>
      <c r="AC140" s="123">
        <f>'EE investment costs'!C189</f>
        <v>2.2999999999999998</v>
      </c>
      <c r="AD140" s="22"/>
    </row>
    <row r="141" spans="2:30">
      <c r="B141" s="14" t="str">
        <f t="shared" ca="1" si="14"/>
        <v>INDGDEFFHT-23</v>
      </c>
      <c r="C141" s="15" t="str">
        <f t="shared" ca="1" si="13"/>
        <v>IGDHT</v>
      </c>
      <c r="D141" s="16">
        <f>'EE investment costs'!$F$15</f>
        <v>2016</v>
      </c>
      <c r="E141" s="14">
        <f>VLOOKUP(X141,'EE investment costs'!$D$56:$R$656,15,0)</f>
        <v>4.1199999999999992</v>
      </c>
      <c r="F141" s="17">
        <f ca="1">INDEX('EE investment costs'!$D$56:$R$656,MATCH(X141,'EE investment costs'!$D$56:$D$656,0),MATCH($V$8,'EE investment costs'!$D$56:$R$56,0))</f>
        <v>270.66761585720172</v>
      </c>
      <c r="I141" s="18">
        <v>1</v>
      </c>
      <c r="J141" s="18">
        <v>1</v>
      </c>
      <c r="K141" s="14">
        <f t="shared" ca="1" si="17"/>
        <v>8</v>
      </c>
      <c r="M141" s="19" t="str">
        <f t="shared" ca="1" si="15"/>
        <v>INDGDEFFHT-23</v>
      </c>
      <c r="N141" s="23" t="str">
        <f t="shared" ca="1" si="16"/>
        <v>Glass &amp; Concrete industry Saving Tech-Heat High Temp. over 150C 2.3y</v>
      </c>
      <c r="O141" s="23" t="s">
        <v>32</v>
      </c>
      <c r="P141" s="23" t="s">
        <v>33</v>
      </c>
      <c r="Q141" s="23"/>
      <c r="R141" s="23"/>
      <c r="S141" s="19" t="s">
        <v>34</v>
      </c>
      <c r="V141" s="16" t="str">
        <f t="shared" ca="1" si="18"/>
        <v>GD</v>
      </c>
      <c r="W141" s="14" t="str">
        <f t="shared" ca="1" si="18"/>
        <v>Glass &amp; Concrete industry</v>
      </c>
      <c r="X141" s="3" t="str">
        <f>'EE investment costs'!D190</f>
        <v>HT-23</v>
      </c>
      <c r="Y141" s="3" t="str">
        <f>'EE investment costs'!E190</f>
        <v>Heat High Temp. over 150C</v>
      </c>
      <c r="AC141" s="123">
        <f>'EE investment costs'!C190</f>
        <v>2.2999999999999998</v>
      </c>
      <c r="AD141" s="22"/>
    </row>
    <row r="142" spans="2:30">
      <c r="B142" s="14" t="str">
        <f t="shared" ca="1" si="14"/>
        <v>INDGDEFFRH-23</v>
      </c>
      <c r="C142" s="15" t="str">
        <f t="shared" ca="1" si="13"/>
        <v>IGDRH</v>
      </c>
      <c r="D142" s="16">
        <f>'EE investment costs'!$F$15</f>
        <v>2016</v>
      </c>
      <c r="E142" s="14">
        <f>VLOOKUP(X142,'EE investment costs'!$D$56:$R$656,15,0)</f>
        <v>16</v>
      </c>
      <c r="F142" s="17">
        <f ca="1">INDEX('EE investment costs'!$D$56:$R$656,MATCH(X142,'EE investment costs'!$D$56:$D$656,0),MATCH($V$8,'EE investment costs'!$D$56:$R$56,0))</f>
        <v>0</v>
      </c>
      <c r="I142" s="18">
        <v>1</v>
      </c>
      <c r="J142" s="18">
        <v>1</v>
      </c>
      <c r="K142" s="14">
        <f t="shared" ca="1" si="17"/>
        <v>8</v>
      </c>
      <c r="M142" s="19" t="str">
        <f t="shared" ca="1" si="15"/>
        <v>INDGDEFFRH-23</v>
      </c>
      <c r="N142" s="23" t="str">
        <f t="shared" ca="1" si="16"/>
        <v>Glass &amp; Concrete industry Saving Tech-Heat Room Heat 2.3y</v>
      </c>
      <c r="O142" s="23" t="s">
        <v>32</v>
      </c>
      <c r="P142" s="23" t="s">
        <v>33</v>
      </c>
      <c r="Q142" s="23"/>
      <c r="R142" s="23"/>
      <c r="S142" s="19" t="s">
        <v>34</v>
      </c>
      <c r="V142" s="16" t="str">
        <f t="shared" ca="1" si="18"/>
        <v>GD</v>
      </c>
      <c r="W142" s="14" t="str">
        <f t="shared" ca="1" si="18"/>
        <v>Glass &amp; Concrete industry</v>
      </c>
      <c r="X142" s="3" t="str">
        <f>'EE investment costs'!D191</f>
        <v>RH-23</v>
      </c>
      <c r="Y142" s="3" t="str">
        <f>'EE investment costs'!E191</f>
        <v>Heat Room Heat</v>
      </c>
      <c r="AC142" s="123">
        <f>'EE investment costs'!C191</f>
        <v>2.2999999999999998</v>
      </c>
      <c r="AD142" s="22"/>
    </row>
    <row r="143" spans="2:30">
      <c r="B143" s="14" t="str">
        <f t="shared" ca="1" si="14"/>
        <v>INDGDEFFLA-23</v>
      </c>
      <c r="C143" s="15" t="str">
        <f t="shared" ca="1" si="13"/>
        <v>IGDLA</v>
      </c>
      <c r="D143" s="16">
        <f>'EE investment costs'!$F$15</f>
        <v>2016</v>
      </c>
      <c r="E143" s="14">
        <f>VLOOKUP(X143,'EE investment costs'!$D$56:$R$656,15,0)</f>
        <v>3.4764999999999997</v>
      </c>
      <c r="F143" s="17">
        <f ca="1">INDEX('EE investment costs'!$D$56:$R$656,MATCH(X143,'EE investment costs'!$D$56:$D$656,0),MATCH($V$8,'EE investment costs'!$D$56:$R$56,0))</f>
        <v>826.22338566813312</v>
      </c>
      <c r="I143" s="18">
        <v>1</v>
      </c>
      <c r="J143" s="18">
        <v>1</v>
      </c>
      <c r="K143" s="14">
        <f t="shared" ca="1" si="17"/>
        <v>4</v>
      </c>
      <c r="M143" s="19" t="str">
        <f t="shared" ca="1" si="15"/>
        <v>INDGDEFFLA-23</v>
      </c>
      <c r="N143" s="23" t="str">
        <f t="shared" ca="1" si="16"/>
        <v>Glass &amp; Concrete industry Saving Tech-Light 2.3y</v>
      </c>
      <c r="O143" s="23" t="s">
        <v>32</v>
      </c>
      <c r="P143" s="23" t="s">
        <v>33</v>
      </c>
      <c r="Q143" s="23"/>
      <c r="R143" s="23"/>
      <c r="S143" s="19" t="s">
        <v>34</v>
      </c>
      <c r="V143" s="16" t="str">
        <f t="shared" ca="1" si="18"/>
        <v>GD</v>
      </c>
      <c r="W143" s="14" t="str">
        <f t="shared" ca="1" si="18"/>
        <v>Glass &amp; Concrete industry</v>
      </c>
      <c r="X143" s="3" t="str">
        <f>'EE investment costs'!D192</f>
        <v>LA-23</v>
      </c>
      <c r="Y143" s="3" t="str">
        <f>'EE investment costs'!E192</f>
        <v>Light</v>
      </c>
      <c r="AC143" s="123">
        <f>'EE investment costs'!C192</f>
        <v>2.2999999999999998</v>
      </c>
      <c r="AD143" s="22"/>
    </row>
    <row r="144" spans="2:30">
      <c r="B144" s="14" t="str">
        <f t="shared" ca="1" si="14"/>
        <v>INDGDEFFEM-23</v>
      </c>
      <c r="C144" s="15" t="str">
        <f t="shared" ca="1" si="13"/>
        <v>IGDEM</v>
      </c>
      <c r="D144" s="16">
        <f>'EE investment costs'!$F$15</f>
        <v>2016</v>
      </c>
      <c r="E144" s="14">
        <f>VLOOKUP(X144,'EE investment costs'!$D$56:$R$656,15,0)</f>
        <v>3.6503249999999996</v>
      </c>
      <c r="F144" s="17">
        <f ca="1">INDEX('EE investment costs'!$D$56:$R$656,MATCH(X144,'EE investment costs'!$D$56:$D$656,0),MATCH($V$8,'EE investment costs'!$D$56:$R$56,0))</f>
        <v>790.84648292023996</v>
      </c>
      <c r="I144" s="18">
        <v>1</v>
      </c>
      <c r="J144" s="18">
        <v>1</v>
      </c>
      <c r="K144" s="14">
        <f t="shared" ca="1" si="17"/>
        <v>5</v>
      </c>
      <c r="M144" s="19" t="str">
        <f t="shared" ca="1" si="15"/>
        <v>INDGDEFFEM-23</v>
      </c>
      <c r="N144" s="23" t="str">
        <f t="shared" ca="1" si="16"/>
        <v>Glass &amp; Concrete industry Saving Tech-Electric Motors 2.3y</v>
      </c>
      <c r="O144" s="23" t="s">
        <v>32</v>
      </c>
      <c r="P144" s="23" t="s">
        <v>33</v>
      </c>
      <c r="Q144" s="23"/>
      <c r="R144" s="23"/>
      <c r="S144" s="19" t="s">
        <v>34</v>
      </c>
      <c r="V144" s="16" t="str">
        <f t="shared" ca="1" si="18"/>
        <v>GD</v>
      </c>
      <c r="W144" s="14" t="str">
        <f t="shared" ca="1" si="18"/>
        <v>Glass &amp; Concrete industry</v>
      </c>
      <c r="X144" s="3" t="str">
        <f>'EE investment costs'!D193</f>
        <v>EM-23</v>
      </c>
      <c r="Y144" s="3" t="str">
        <f>'EE investment costs'!E193</f>
        <v>Electric Motors</v>
      </c>
      <c r="AC144" s="123">
        <f>'EE investment costs'!C193</f>
        <v>2.2999999999999998</v>
      </c>
      <c r="AD144" s="22"/>
    </row>
    <row r="145" spans="2:30">
      <c r="B145" s="14" t="str">
        <f t="shared" ca="1" si="14"/>
        <v>INDGDEFFTF-23</v>
      </c>
      <c r="C145" s="15" t="str">
        <f t="shared" ca="1" si="13"/>
        <v>IGDTF</v>
      </c>
      <c r="D145" s="16">
        <f>'EE investment costs'!$F$15</f>
        <v>2016</v>
      </c>
      <c r="E145" s="14">
        <f>VLOOKUP(X145,'EE investment costs'!$D$56:$R$656,15,0)</f>
        <v>8.1999999999999993</v>
      </c>
      <c r="F145" s="17">
        <f ca="1">INDEX('EE investment costs'!$D$56:$R$656,MATCH(X145,'EE investment costs'!$D$56:$D$656,0),MATCH($V$8,'EE investment costs'!$D$56:$R$56,0))</f>
        <v>337.95533160652241</v>
      </c>
      <c r="I145" s="18">
        <v>1</v>
      </c>
      <c r="J145" s="18">
        <v>1</v>
      </c>
      <c r="K145" s="14">
        <f t="shared" ca="1" si="17"/>
        <v>8</v>
      </c>
      <c r="M145" s="19" t="str">
        <f t="shared" ca="1" si="15"/>
        <v>INDGDEFFTF-23</v>
      </c>
      <c r="N145" s="23" t="str">
        <f t="shared" ca="1" si="16"/>
        <v>Glass &amp; Concrete industry Saving Tech-Haulage Tractors, Trucks, Fishing boats 2.3y</v>
      </c>
      <c r="O145" s="23" t="s">
        <v>32</v>
      </c>
      <c r="P145" s="23" t="s">
        <v>33</v>
      </c>
      <c r="Q145" s="23"/>
      <c r="R145" s="23"/>
      <c r="S145" s="19" t="s">
        <v>34</v>
      </c>
      <c r="V145" s="16" t="str">
        <f t="shared" ca="1" si="18"/>
        <v>GD</v>
      </c>
      <c r="W145" s="14" t="str">
        <f t="shared" ca="1" si="18"/>
        <v>Glass &amp; Concrete industry</v>
      </c>
      <c r="X145" s="3" t="str">
        <f>'EE investment costs'!D194</f>
        <v>TF-23</v>
      </c>
      <c r="Y145" s="3" t="str">
        <f>'EE investment costs'!E194</f>
        <v>Haulage Tractors, Trucks, Fishing boats</v>
      </c>
      <c r="AC145" s="123">
        <f>'EE investment costs'!C194</f>
        <v>2.2999999999999998</v>
      </c>
      <c r="AD145" s="22"/>
    </row>
    <row r="146" spans="2:30">
      <c r="B146" s="14" t="str">
        <f t="shared" ca="1" si="14"/>
        <v>INDGDEFFMT-24</v>
      </c>
      <c r="C146" s="15" t="str">
        <f t="shared" ca="1" si="13"/>
        <v>IGDMT</v>
      </c>
      <c r="D146" s="16">
        <f>'EE investment costs'!$F$15</f>
        <v>2016</v>
      </c>
      <c r="E146" s="14">
        <f>VLOOKUP(X146,'EE investment costs'!$D$56:$R$656,15,0)</f>
        <v>5.2</v>
      </c>
      <c r="F146" s="17">
        <f ca="1">INDEX('EE investment costs'!$D$56:$R$656,MATCH(X146,'EE investment costs'!$D$56:$D$656,0),MATCH($V$8,'EE investment costs'!$D$56:$R$56,0))</f>
        <v>331.41145811088967</v>
      </c>
      <c r="I146" s="18">
        <v>1</v>
      </c>
      <c r="J146" s="18">
        <v>1</v>
      </c>
      <c r="K146" s="14">
        <f t="shared" ca="1" si="17"/>
        <v>8</v>
      </c>
      <c r="M146" s="19" t="str">
        <f t="shared" ca="1" si="15"/>
        <v>INDGDEFFMT-24</v>
      </c>
      <c r="N146" s="23" t="str">
        <f t="shared" ca="1" si="16"/>
        <v>Glass &amp; Concrete industry Saving Tech-Heat Medium Temp. up to 150C 2.4y</v>
      </c>
      <c r="O146" s="23" t="s">
        <v>32</v>
      </c>
      <c r="P146" s="23" t="s">
        <v>33</v>
      </c>
      <c r="Q146" s="23"/>
      <c r="R146" s="23"/>
      <c r="S146" s="19" t="s">
        <v>34</v>
      </c>
      <c r="V146" s="16" t="str">
        <f t="shared" ca="1" si="18"/>
        <v>GD</v>
      </c>
      <c r="W146" s="14" t="str">
        <f t="shared" ca="1" si="18"/>
        <v>Glass &amp; Concrete industry</v>
      </c>
      <c r="X146" s="3" t="str">
        <f>'EE investment costs'!D195</f>
        <v>MT-24</v>
      </c>
      <c r="Y146" s="3" t="str">
        <f>'EE investment costs'!E195</f>
        <v>Heat Medium Temp. up to 150C</v>
      </c>
      <c r="AC146" s="123">
        <f>'EE investment costs'!C195</f>
        <v>2.4</v>
      </c>
      <c r="AD146" s="22"/>
    </row>
    <row r="147" spans="2:30">
      <c r="B147" s="14" t="str">
        <f t="shared" ca="1" si="14"/>
        <v>INDGDEFFHT-24</v>
      </c>
      <c r="C147" s="15" t="str">
        <f t="shared" ca="1" si="13"/>
        <v>IGDHT</v>
      </c>
      <c r="D147" s="16">
        <f>'EE investment costs'!$F$15</f>
        <v>2016</v>
      </c>
      <c r="E147" s="14">
        <f>VLOOKUP(X147,'EE investment costs'!$D$56:$R$656,15,0)</f>
        <v>4.1599999999999993</v>
      </c>
      <c r="F147" s="17">
        <f ca="1">INDEX('EE investment costs'!$D$56:$R$656,MATCH(X147,'EE investment costs'!$D$56:$D$656,0),MATCH($V$8,'EE investment costs'!$D$56:$R$56,0))</f>
        <v>285.10322203625248</v>
      </c>
      <c r="I147" s="18">
        <v>1</v>
      </c>
      <c r="J147" s="18">
        <v>1</v>
      </c>
      <c r="K147" s="14">
        <f t="shared" ca="1" si="17"/>
        <v>8</v>
      </c>
      <c r="M147" s="19" t="str">
        <f t="shared" ca="1" si="15"/>
        <v>INDGDEFFHT-24</v>
      </c>
      <c r="N147" s="23" t="str">
        <f t="shared" ca="1" si="16"/>
        <v>Glass &amp; Concrete industry Saving Tech-Heat High Temp. over 150C 2.4y</v>
      </c>
      <c r="O147" s="23" t="s">
        <v>32</v>
      </c>
      <c r="P147" s="23" t="s">
        <v>33</v>
      </c>
      <c r="Q147" s="23"/>
      <c r="R147" s="23"/>
      <c r="S147" s="19" t="s">
        <v>34</v>
      </c>
      <c r="V147" s="16" t="str">
        <f t="shared" ca="1" si="18"/>
        <v>GD</v>
      </c>
      <c r="W147" s="14" t="str">
        <f t="shared" ca="1" si="18"/>
        <v>Glass &amp; Concrete industry</v>
      </c>
      <c r="X147" s="3" t="str">
        <f>'EE investment costs'!D196</f>
        <v>HT-24</v>
      </c>
      <c r="Y147" s="3" t="str">
        <f>'EE investment costs'!E196</f>
        <v>Heat High Temp. over 150C</v>
      </c>
      <c r="AC147" s="123">
        <f>'EE investment costs'!C196</f>
        <v>2.4</v>
      </c>
      <c r="AD147" s="22"/>
    </row>
    <row r="148" spans="2:30">
      <c r="B148" s="14" t="str">
        <f t="shared" ca="1" si="14"/>
        <v>INDGDEFFRH-24</v>
      </c>
      <c r="C148" s="15" t="str">
        <f t="shared" ca="1" si="13"/>
        <v>IGDRH</v>
      </c>
      <c r="D148" s="16">
        <f>'EE investment costs'!$F$15</f>
        <v>2016</v>
      </c>
      <c r="E148" s="14">
        <f>VLOOKUP(X148,'EE investment costs'!$D$56:$R$656,15,0)</f>
        <v>16</v>
      </c>
      <c r="F148" s="17">
        <f ca="1">INDEX('EE investment costs'!$D$56:$R$656,MATCH(X148,'EE investment costs'!$D$56:$D$656,0),MATCH($V$8,'EE investment costs'!$D$56:$R$56,0))</f>
        <v>0</v>
      </c>
      <c r="I148" s="18">
        <v>1</v>
      </c>
      <c r="J148" s="18">
        <v>1</v>
      </c>
      <c r="K148" s="14">
        <f t="shared" ca="1" si="17"/>
        <v>8</v>
      </c>
      <c r="M148" s="19" t="str">
        <f t="shared" ca="1" si="15"/>
        <v>INDGDEFFRH-24</v>
      </c>
      <c r="N148" s="23" t="str">
        <f t="shared" ca="1" si="16"/>
        <v>Glass &amp; Concrete industry Saving Tech-Heat Room Heat 2.4y</v>
      </c>
      <c r="O148" s="23" t="s">
        <v>32</v>
      </c>
      <c r="P148" s="23" t="s">
        <v>33</v>
      </c>
      <c r="Q148" s="23"/>
      <c r="R148" s="23"/>
      <c r="S148" s="19" t="s">
        <v>34</v>
      </c>
      <c r="V148" s="16" t="str">
        <f t="shared" ca="1" si="18"/>
        <v>GD</v>
      </c>
      <c r="W148" s="14" t="str">
        <f t="shared" ca="1" si="18"/>
        <v>Glass &amp; Concrete industry</v>
      </c>
      <c r="X148" s="3" t="str">
        <f>'EE investment costs'!D197</f>
        <v>RH-24</v>
      </c>
      <c r="Y148" s="3" t="str">
        <f>'EE investment costs'!E197</f>
        <v>Heat Room Heat</v>
      </c>
      <c r="AC148" s="123">
        <f>'EE investment costs'!C197</f>
        <v>2.4</v>
      </c>
      <c r="AD148" s="22"/>
    </row>
    <row r="149" spans="2:30">
      <c r="B149" s="14" t="str">
        <f t="shared" ca="1" si="14"/>
        <v>INDGDEFFLA-24</v>
      </c>
      <c r="C149" s="15" t="str">
        <f t="shared" ca="1" si="13"/>
        <v>IGDLA</v>
      </c>
      <c r="D149" s="16">
        <f>'EE investment costs'!$F$15</f>
        <v>2016</v>
      </c>
      <c r="E149" s="14">
        <f>VLOOKUP(X149,'EE investment costs'!$D$56:$R$656,15,0)</f>
        <v>3.5019999999999998</v>
      </c>
      <c r="F149" s="17">
        <f ca="1">INDEX('EE investment costs'!$D$56:$R$656,MATCH(X149,'EE investment costs'!$D$56:$D$656,0),MATCH($V$8,'EE investment costs'!$D$56:$R$56,0))</f>
        <v>881.7003031124558</v>
      </c>
      <c r="I149" s="18">
        <v>1</v>
      </c>
      <c r="J149" s="18">
        <v>1</v>
      </c>
      <c r="K149" s="14">
        <f t="shared" ca="1" si="17"/>
        <v>4</v>
      </c>
      <c r="M149" s="19" t="str">
        <f t="shared" ca="1" si="15"/>
        <v>INDGDEFFLA-24</v>
      </c>
      <c r="N149" s="23" t="str">
        <f t="shared" ca="1" si="16"/>
        <v>Glass &amp; Concrete industry Saving Tech-Light 2.4y</v>
      </c>
      <c r="O149" s="23" t="s">
        <v>32</v>
      </c>
      <c r="P149" s="23" t="s">
        <v>33</v>
      </c>
      <c r="Q149" s="23"/>
      <c r="R149" s="23"/>
      <c r="S149" s="19" t="s">
        <v>34</v>
      </c>
      <c r="V149" s="16" t="str">
        <f t="shared" ca="1" si="18"/>
        <v>GD</v>
      </c>
      <c r="W149" s="14" t="str">
        <f t="shared" ca="1" si="18"/>
        <v>Glass &amp; Concrete industry</v>
      </c>
      <c r="X149" s="3" t="str">
        <f>'EE investment costs'!D198</f>
        <v>LA-24</v>
      </c>
      <c r="Y149" s="3" t="str">
        <f>'EE investment costs'!E198</f>
        <v>Light</v>
      </c>
      <c r="AC149" s="123">
        <f>'EE investment costs'!C198</f>
        <v>2.4</v>
      </c>
      <c r="AD149" s="22"/>
    </row>
    <row r="150" spans="2:30">
      <c r="B150" s="14" t="str">
        <f t="shared" ca="1" si="14"/>
        <v>INDGDEFFEM-24</v>
      </c>
      <c r="C150" s="15" t="str">
        <f t="shared" ca="1" si="13"/>
        <v>IGDEM</v>
      </c>
      <c r="D150" s="16">
        <f>'EE investment costs'!$F$15</f>
        <v>2016</v>
      </c>
      <c r="E150" s="14">
        <f>VLOOKUP(X150,'EE investment costs'!$D$56:$R$656,15,0)</f>
        <v>3.6770999999999998</v>
      </c>
      <c r="F150" s="17">
        <f ca="1">INDEX('EE investment costs'!$D$56:$R$656,MATCH(X150,'EE investment costs'!$D$56:$D$656,0),MATCH($V$8,'EE investment costs'!$D$56:$R$56,0))</f>
        <v>847.00643995847906</v>
      </c>
      <c r="I150" s="18">
        <v>1</v>
      </c>
      <c r="J150" s="18">
        <v>1</v>
      </c>
      <c r="K150" s="14">
        <f t="shared" ca="1" si="17"/>
        <v>4</v>
      </c>
      <c r="M150" s="19" t="str">
        <f t="shared" ca="1" si="15"/>
        <v>INDGDEFFEM-24</v>
      </c>
      <c r="N150" s="23" t="str">
        <f t="shared" ca="1" si="16"/>
        <v>Glass &amp; Concrete industry Saving Tech-Electric Motors 2.4y</v>
      </c>
      <c r="O150" s="23" t="s">
        <v>32</v>
      </c>
      <c r="P150" s="23" t="s">
        <v>33</v>
      </c>
      <c r="Q150" s="23"/>
      <c r="R150" s="23"/>
      <c r="S150" s="19" t="s">
        <v>34</v>
      </c>
      <c r="V150" s="16" t="str">
        <f t="shared" ca="1" si="18"/>
        <v>GD</v>
      </c>
      <c r="W150" s="14" t="str">
        <f t="shared" ca="1" si="18"/>
        <v>Glass &amp; Concrete industry</v>
      </c>
      <c r="X150" s="3" t="str">
        <f>'EE investment costs'!D199</f>
        <v>EM-24</v>
      </c>
      <c r="Y150" s="3" t="str">
        <f>'EE investment costs'!E199</f>
        <v>Electric Motors</v>
      </c>
      <c r="AC150" s="123">
        <f>'EE investment costs'!C199</f>
        <v>2.4</v>
      </c>
      <c r="AD150" s="22"/>
    </row>
    <row r="151" spans="2:30">
      <c r="B151" s="14" t="str">
        <f t="shared" ca="1" si="14"/>
        <v>INDGDEFFTF-24</v>
      </c>
      <c r="C151" s="15" t="str">
        <f t="shared" ca="1" si="13"/>
        <v>IGDTF</v>
      </c>
      <c r="D151" s="16">
        <f>'EE investment costs'!$F$15</f>
        <v>2016</v>
      </c>
      <c r="E151" s="14">
        <f>VLOOKUP(X151,'EE investment costs'!$D$56:$R$656,15,0)</f>
        <v>8.6</v>
      </c>
      <c r="F151" s="17">
        <f ca="1">INDEX('EE investment costs'!$D$56:$R$656,MATCH(X151,'EE investment costs'!$D$56:$D$656,0),MATCH($V$8,'EE investment costs'!$D$56:$R$56,0))</f>
        <v>352.64904167637127</v>
      </c>
      <c r="I151" s="18">
        <v>1</v>
      </c>
      <c r="J151" s="18">
        <v>1</v>
      </c>
      <c r="K151" s="14">
        <f t="shared" ca="1" si="17"/>
        <v>8</v>
      </c>
      <c r="M151" s="19" t="str">
        <f t="shared" ca="1" si="15"/>
        <v>INDGDEFFTF-24</v>
      </c>
      <c r="N151" s="23" t="str">
        <f t="shared" ca="1" si="16"/>
        <v>Glass &amp; Concrete industry Saving Tech-Haulage Tractors, Trucks, Fishing boats 2.4y</v>
      </c>
      <c r="O151" s="23" t="s">
        <v>32</v>
      </c>
      <c r="P151" s="23" t="s">
        <v>33</v>
      </c>
      <c r="Q151" s="23"/>
      <c r="R151" s="23"/>
      <c r="S151" s="19" t="s">
        <v>34</v>
      </c>
      <c r="V151" s="16" t="str">
        <f t="shared" ca="1" si="18"/>
        <v>GD</v>
      </c>
      <c r="W151" s="14" t="str">
        <f t="shared" ca="1" si="18"/>
        <v>Glass &amp; Concrete industry</v>
      </c>
      <c r="X151" s="3" t="str">
        <f>'EE investment costs'!D200</f>
        <v>TF-24</v>
      </c>
      <c r="Y151" s="3" t="str">
        <f>'EE investment costs'!E200</f>
        <v>Haulage Tractors, Trucks, Fishing boats</v>
      </c>
      <c r="AC151" s="123">
        <f>'EE investment costs'!C200</f>
        <v>2.4</v>
      </c>
      <c r="AD151" s="22"/>
    </row>
    <row r="152" spans="2:30">
      <c r="B152" s="14" t="str">
        <f t="shared" ca="1" si="14"/>
        <v>INDGDEFFMT-25</v>
      </c>
      <c r="C152" s="15" t="str">
        <f t="shared" ca="1" si="13"/>
        <v>IGDMT</v>
      </c>
      <c r="D152" s="16">
        <f>'EE investment costs'!$F$15</f>
        <v>2016</v>
      </c>
      <c r="E152" s="14">
        <f>VLOOKUP(X152,'EE investment costs'!$D$56:$R$656,15,0)</f>
        <v>5.25</v>
      </c>
      <c r="F152" s="17">
        <f ca="1">INDEX('EE investment costs'!$D$56:$R$656,MATCH(X152,'EE investment costs'!$D$56:$D$656,0),MATCH($V$8,'EE investment costs'!$D$56:$R$56,0))</f>
        <v>350.33580843080648</v>
      </c>
      <c r="I152" s="18">
        <v>1</v>
      </c>
      <c r="J152" s="18">
        <v>1</v>
      </c>
      <c r="K152" s="14">
        <f t="shared" ca="1" si="17"/>
        <v>8</v>
      </c>
      <c r="M152" s="19" t="str">
        <f t="shared" ca="1" si="15"/>
        <v>INDGDEFFMT-25</v>
      </c>
      <c r="N152" s="23" t="str">
        <f t="shared" ca="1" si="16"/>
        <v>Glass &amp; Concrete industry Saving Tech-Heat Medium Temp. up to 150C 2.5y</v>
      </c>
      <c r="O152" s="23" t="s">
        <v>32</v>
      </c>
      <c r="P152" s="23" t="s">
        <v>33</v>
      </c>
      <c r="Q152" s="23"/>
      <c r="R152" s="23"/>
      <c r="S152" s="19" t="s">
        <v>34</v>
      </c>
      <c r="V152" s="16" t="str">
        <f t="shared" ca="1" si="18"/>
        <v>GD</v>
      </c>
      <c r="W152" s="14" t="str">
        <f t="shared" ca="1" si="18"/>
        <v>Glass &amp; Concrete industry</v>
      </c>
      <c r="X152" s="3" t="str">
        <f>'EE investment costs'!D201</f>
        <v>MT-25</v>
      </c>
      <c r="Y152" s="3" t="str">
        <f>'EE investment costs'!E201</f>
        <v>Heat Medium Temp. up to 150C</v>
      </c>
      <c r="AC152" s="123">
        <f>'EE investment costs'!C201</f>
        <v>2.5</v>
      </c>
      <c r="AD152" s="22"/>
    </row>
    <row r="153" spans="2:30">
      <c r="B153" s="14" t="str">
        <f t="shared" ca="1" si="14"/>
        <v>INDGDEFFHT-25</v>
      </c>
      <c r="C153" s="15" t="str">
        <f t="shared" ca="1" si="13"/>
        <v>IGDHT</v>
      </c>
      <c r="D153" s="16">
        <f>'EE investment costs'!$F$15</f>
        <v>2016</v>
      </c>
      <c r="E153" s="14">
        <f>VLOOKUP(X153,'EE investment costs'!$D$56:$R$656,15,0)</f>
        <v>4.1999999999999993</v>
      </c>
      <c r="F153" s="17">
        <f ca="1">INDEX('EE investment costs'!$D$56:$R$656,MATCH(X153,'EE investment costs'!$D$56:$D$656,0),MATCH($V$8,'EE investment costs'!$D$56:$R$56,0))</f>
        <v>299.53882821530328</v>
      </c>
      <c r="I153" s="18">
        <v>1</v>
      </c>
      <c r="J153" s="18">
        <v>1</v>
      </c>
      <c r="K153" s="14">
        <f t="shared" ca="1" si="17"/>
        <v>8</v>
      </c>
      <c r="M153" s="19" t="str">
        <f t="shared" ca="1" si="15"/>
        <v>INDGDEFFHT-25</v>
      </c>
      <c r="N153" s="23" t="str">
        <f t="shared" ca="1" si="16"/>
        <v>Glass &amp; Concrete industry Saving Tech-Heat High Temp. over 150C 2.5y</v>
      </c>
      <c r="O153" s="23" t="s">
        <v>32</v>
      </c>
      <c r="P153" s="23" t="s">
        <v>33</v>
      </c>
      <c r="Q153" s="23"/>
      <c r="R153" s="23"/>
      <c r="S153" s="19" t="s">
        <v>34</v>
      </c>
      <c r="V153" s="16" t="str">
        <f t="shared" ca="1" si="18"/>
        <v>GD</v>
      </c>
      <c r="W153" s="14" t="str">
        <f t="shared" ca="1" si="18"/>
        <v>Glass &amp; Concrete industry</v>
      </c>
      <c r="X153" s="3" t="str">
        <f>'EE investment costs'!D202</f>
        <v>HT-25</v>
      </c>
      <c r="Y153" s="3" t="str">
        <f>'EE investment costs'!E202</f>
        <v>Heat High Temp. over 150C</v>
      </c>
      <c r="AC153" s="123">
        <f>'EE investment costs'!C202</f>
        <v>2.5</v>
      </c>
      <c r="AD153" s="22"/>
    </row>
    <row r="154" spans="2:30">
      <c r="B154" s="14" t="str">
        <f t="shared" ca="1" si="14"/>
        <v>INDGDEFFRH-25</v>
      </c>
      <c r="C154" s="15" t="str">
        <f t="shared" ca="1" si="13"/>
        <v>IGDRH</v>
      </c>
      <c r="D154" s="16">
        <f>'EE investment costs'!$F$15</f>
        <v>2016</v>
      </c>
      <c r="E154" s="14">
        <f>VLOOKUP(X154,'EE investment costs'!$D$56:$R$656,15,0)</f>
        <v>16</v>
      </c>
      <c r="F154" s="17">
        <f ca="1">INDEX('EE investment costs'!$D$56:$R$656,MATCH(X154,'EE investment costs'!$D$56:$D$656,0),MATCH($V$8,'EE investment costs'!$D$56:$R$56,0))</f>
        <v>0</v>
      </c>
      <c r="I154" s="18">
        <v>1</v>
      </c>
      <c r="J154" s="18">
        <v>1</v>
      </c>
      <c r="K154" s="14">
        <f t="shared" ca="1" si="17"/>
        <v>8</v>
      </c>
      <c r="M154" s="19" t="str">
        <f t="shared" ca="1" si="15"/>
        <v>INDGDEFFRH-25</v>
      </c>
      <c r="N154" s="23" t="str">
        <f t="shared" ca="1" si="16"/>
        <v>Glass &amp; Concrete industry Saving Tech-Heat Room Heat 2.5y</v>
      </c>
      <c r="O154" s="23" t="s">
        <v>32</v>
      </c>
      <c r="P154" s="23" t="s">
        <v>33</v>
      </c>
      <c r="Q154" s="23"/>
      <c r="R154" s="23"/>
      <c r="S154" s="19" t="s">
        <v>34</v>
      </c>
      <c r="V154" s="16" t="str">
        <f t="shared" ca="1" si="18"/>
        <v>GD</v>
      </c>
      <c r="W154" s="14" t="str">
        <f t="shared" ca="1" si="18"/>
        <v>Glass &amp; Concrete industry</v>
      </c>
      <c r="X154" s="3" t="str">
        <f>'EE investment costs'!D203</f>
        <v>RH-25</v>
      </c>
      <c r="Y154" s="3" t="str">
        <f>'EE investment costs'!E203</f>
        <v>Heat Room Heat</v>
      </c>
      <c r="AC154" s="123">
        <f>'EE investment costs'!C203</f>
        <v>2.5</v>
      </c>
      <c r="AD154" s="22"/>
    </row>
    <row r="155" spans="2:30">
      <c r="B155" s="14" t="str">
        <f t="shared" ca="1" si="14"/>
        <v>INDGDEFFLA-25</v>
      </c>
      <c r="C155" s="15" t="str">
        <f t="shared" ca="1" si="13"/>
        <v>IGDLA</v>
      </c>
      <c r="D155" s="16">
        <f>'EE investment costs'!$F$15</f>
        <v>2016</v>
      </c>
      <c r="E155" s="14">
        <f>VLOOKUP(X155,'EE investment costs'!$D$56:$R$656,15,0)</f>
        <v>3.5274999999999999</v>
      </c>
      <c r="F155" s="17">
        <f ca="1">INDEX('EE investment costs'!$D$56:$R$656,MATCH(X155,'EE investment costs'!$D$56:$D$656,0),MATCH($V$8,'EE investment costs'!$D$56:$R$56,0))</f>
        <v>937.17722055677848</v>
      </c>
      <c r="I155" s="18">
        <v>1</v>
      </c>
      <c r="J155" s="18">
        <v>1</v>
      </c>
      <c r="K155" s="14">
        <f t="shared" ca="1" si="17"/>
        <v>3</v>
      </c>
      <c r="M155" s="19" t="str">
        <f t="shared" ca="1" si="15"/>
        <v>INDGDEFFLA-25</v>
      </c>
      <c r="N155" s="23" t="str">
        <f t="shared" ca="1" si="16"/>
        <v>Glass &amp; Concrete industry Saving Tech-Light 2.5y</v>
      </c>
      <c r="O155" s="23" t="s">
        <v>32</v>
      </c>
      <c r="P155" s="23" t="s">
        <v>33</v>
      </c>
      <c r="Q155" s="23"/>
      <c r="R155" s="23"/>
      <c r="S155" s="19" t="s">
        <v>34</v>
      </c>
      <c r="V155" s="16" t="str">
        <f t="shared" ca="1" si="18"/>
        <v>GD</v>
      </c>
      <c r="W155" s="14" t="str">
        <f t="shared" ca="1" si="18"/>
        <v>Glass &amp; Concrete industry</v>
      </c>
      <c r="X155" s="3" t="str">
        <f>'EE investment costs'!D204</f>
        <v>LA-25</v>
      </c>
      <c r="Y155" s="3" t="str">
        <f>'EE investment costs'!E204</f>
        <v>Light</v>
      </c>
      <c r="AC155" s="123">
        <f>'EE investment costs'!C204</f>
        <v>2.5</v>
      </c>
      <c r="AD155" s="22"/>
    </row>
    <row r="156" spans="2:30">
      <c r="B156" s="14" t="str">
        <f t="shared" ca="1" si="14"/>
        <v>INDGDEFFEM-25</v>
      </c>
      <c r="C156" s="15" t="str">
        <f t="shared" ca="1" si="13"/>
        <v>IGDEM</v>
      </c>
      <c r="D156" s="16">
        <f>'EE investment costs'!$F$15</f>
        <v>2016</v>
      </c>
      <c r="E156" s="14">
        <f>VLOOKUP(X156,'EE investment costs'!$D$56:$R$656,15,0)</f>
        <v>3.703875</v>
      </c>
      <c r="F156" s="17">
        <f ca="1">INDEX('EE investment costs'!$D$56:$R$656,MATCH(X156,'EE investment costs'!$D$56:$D$656,0),MATCH($V$8,'EE investment costs'!$D$56:$R$56,0))</f>
        <v>903.16639699671771</v>
      </c>
      <c r="I156" s="18">
        <v>1</v>
      </c>
      <c r="J156" s="18">
        <v>1</v>
      </c>
      <c r="K156" s="14">
        <f t="shared" ca="1" si="17"/>
        <v>3</v>
      </c>
      <c r="M156" s="19" t="str">
        <f t="shared" ca="1" si="15"/>
        <v>INDGDEFFEM-25</v>
      </c>
      <c r="N156" s="23" t="str">
        <f t="shared" ca="1" si="16"/>
        <v>Glass &amp; Concrete industry Saving Tech-Electric Motors 2.5y</v>
      </c>
      <c r="O156" s="23" t="s">
        <v>32</v>
      </c>
      <c r="P156" s="23" t="s">
        <v>33</v>
      </c>
      <c r="Q156" s="23"/>
      <c r="R156" s="23"/>
      <c r="S156" s="19" t="s">
        <v>34</v>
      </c>
      <c r="V156" s="16" t="str">
        <f t="shared" ca="1" si="18"/>
        <v>GD</v>
      </c>
      <c r="W156" s="14" t="str">
        <f t="shared" ca="1" si="18"/>
        <v>Glass &amp; Concrete industry</v>
      </c>
      <c r="X156" s="3" t="str">
        <f>'EE investment costs'!D205</f>
        <v>EM-25</v>
      </c>
      <c r="Y156" s="3" t="str">
        <f>'EE investment costs'!E205</f>
        <v>Electric Motors</v>
      </c>
      <c r="AC156" s="123">
        <f>'EE investment costs'!C205</f>
        <v>2.5</v>
      </c>
      <c r="AD156" s="22"/>
    </row>
    <row r="157" spans="2:30">
      <c r="B157" s="14" t="str">
        <f t="shared" ca="1" si="14"/>
        <v>INDGDEFFTF-25</v>
      </c>
      <c r="C157" s="15" t="str">
        <f t="shared" ca="1" si="13"/>
        <v>IGDTF</v>
      </c>
      <c r="D157" s="16">
        <f>'EE investment costs'!$F$15</f>
        <v>2016</v>
      </c>
      <c r="E157" s="14">
        <f>VLOOKUP(X157,'EE investment costs'!$D$56:$R$656,15,0)</f>
        <v>9</v>
      </c>
      <c r="F157" s="17">
        <f ca="1">INDEX('EE investment costs'!$D$56:$R$656,MATCH(X157,'EE investment costs'!$D$56:$D$656,0),MATCH($V$8,'EE investment costs'!$D$56:$R$56,0))</f>
        <v>367.34275174622002</v>
      </c>
      <c r="I157" s="18">
        <v>1</v>
      </c>
      <c r="J157" s="18">
        <v>1</v>
      </c>
      <c r="K157" s="14">
        <f t="shared" ca="1" si="17"/>
        <v>8</v>
      </c>
      <c r="M157" s="19" t="str">
        <f t="shared" ca="1" si="15"/>
        <v>INDGDEFFTF-25</v>
      </c>
      <c r="N157" s="23" t="str">
        <f t="shared" ca="1" si="16"/>
        <v>Glass &amp; Concrete industry Saving Tech-Haulage Tractors, Trucks, Fishing boats 2.5y</v>
      </c>
      <c r="O157" s="23" t="s">
        <v>32</v>
      </c>
      <c r="P157" s="23" t="s">
        <v>33</v>
      </c>
      <c r="Q157" s="23"/>
      <c r="R157" s="23"/>
      <c r="S157" s="19" t="s">
        <v>34</v>
      </c>
      <c r="V157" s="16" t="str">
        <f t="shared" ca="1" si="18"/>
        <v>GD</v>
      </c>
      <c r="W157" s="14" t="str">
        <f t="shared" ca="1" si="18"/>
        <v>Glass &amp; Concrete industry</v>
      </c>
      <c r="X157" s="3" t="str">
        <f>'EE investment costs'!D206</f>
        <v>TF-25</v>
      </c>
      <c r="Y157" s="3" t="str">
        <f>'EE investment costs'!E206</f>
        <v>Haulage Tractors, Trucks, Fishing boats</v>
      </c>
      <c r="AC157" s="123">
        <f>'EE investment costs'!C206</f>
        <v>2.5</v>
      </c>
      <c r="AD157" s="22"/>
    </row>
    <row r="158" spans="2:30">
      <c r="B158" s="14" t="str">
        <f t="shared" ca="1" si="14"/>
        <v>INDGDEFFMT-26</v>
      </c>
      <c r="C158" s="15" t="str">
        <f t="shared" ca="1" si="13"/>
        <v>IGDMT</v>
      </c>
      <c r="D158" s="16">
        <f>'EE investment costs'!$F$15</f>
        <v>2016</v>
      </c>
      <c r="E158" s="14">
        <f>VLOOKUP(X158,'EE investment costs'!$D$56:$R$656,15,0)</f>
        <v>5.3</v>
      </c>
      <c r="F158" s="17">
        <f ca="1">INDEX('EE investment costs'!$D$56:$R$656,MATCH(X158,'EE investment costs'!$D$56:$D$656,0),MATCH($V$8,'EE investment costs'!$D$56:$R$56,0))</f>
        <v>369.26015875072329</v>
      </c>
      <c r="I158" s="18">
        <v>1</v>
      </c>
      <c r="J158" s="18">
        <v>1</v>
      </c>
      <c r="K158" s="14">
        <f t="shared" ca="1" si="17"/>
        <v>8</v>
      </c>
      <c r="M158" s="19" t="str">
        <f t="shared" ca="1" si="15"/>
        <v>INDGDEFFMT-26</v>
      </c>
      <c r="N158" s="23" t="str">
        <f t="shared" ca="1" si="16"/>
        <v>Glass &amp; Concrete industry Saving Tech-Heat Medium Temp. up to 150C 2.6y</v>
      </c>
      <c r="O158" s="23" t="s">
        <v>32</v>
      </c>
      <c r="P158" s="23" t="s">
        <v>33</v>
      </c>
      <c r="Q158" s="23"/>
      <c r="R158" s="23"/>
      <c r="S158" s="19" t="s">
        <v>34</v>
      </c>
      <c r="V158" s="16" t="str">
        <f t="shared" ca="1" si="18"/>
        <v>GD</v>
      </c>
      <c r="W158" s="14" t="str">
        <f t="shared" ca="1" si="18"/>
        <v>Glass &amp; Concrete industry</v>
      </c>
      <c r="X158" s="3" t="str">
        <f>'EE investment costs'!D207</f>
        <v>MT-26</v>
      </c>
      <c r="Y158" s="3" t="str">
        <f>'EE investment costs'!E207</f>
        <v>Heat Medium Temp. up to 150C</v>
      </c>
      <c r="AC158" s="123">
        <f>'EE investment costs'!C207</f>
        <v>2.6</v>
      </c>
      <c r="AD158" s="22"/>
    </row>
    <row r="159" spans="2:30">
      <c r="B159" s="14" t="str">
        <f t="shared" ca="1" si="14"/>
        <v>INDGDEFFHT-26</v>
      </c>
      <c r="C159" s="15" t="str">
        <f t="shared" ca="1" si="13"/>
        <v>IGDHT</v>
      </c>
      <c r="D159" s="16">
        <f>'EE investment costs'!$F$15</f>
        <v>2016</v>
      </c>
      <c r="E159" s="14">
        <f>VLOOKUP(X159,'EE investment costs'!$D$56:$R$656,15,0)</f>
        <v>4.2399999999999993</v>
      </c>
      <c r="F159" s="17">
        <f ca="1">INDEX('EE investment costs'!$D$56:$R$656,MATCH(X159,'EE investment costs'!$D$56:$D$656,0),MATCH($V$8,'EE investment costs'!$D$56:$R$56,0))</f>
        <v>313.97443439435403</v>
      </c>
      <c r="I159" s="18">
        <v>1</v>
      </c>
      <c r="J159" s="18">
        <v>1</v>
      </c>
      <c r="K159" s="14">
        <f t="shared" ca="1" si="17"/>
        <v>8</v>
      </c>
      <c r="M159" s="19" t="str">
        <f t="shared" ca="1" si="15"/>
        <v>INDGDEFFHT-26</v>
      </c>
      <c r="N159" s="23" t="str">
        <f t="shared" ca="1" si="16"/>
        <v>Glass &amp; Concrete industry Saving Tech-Heat High Temp. over 150C 2.6y</v>
      </c>
      <c r="O159" s="23" t="s">
        <v>32</v>
      </c>
      <c r="P159" s="23" t="s">
        <v>33</v>
      </c>
      <c r="Q159" s="23"/>
      <c r="R159" s="23"/>
      <c r="S159" s="19" t="s">
        <v>34</v>
      </c>
      <c r="V159" s="16" t="str">
        <f t="shared" ca="1" si="18"/>
        <v>GD</v>
      </c>
      <c r="W159" s="14" t="str">
        <f t="shared" ca="1" si="18"/>
        <v>Glass &amp; Concrete industry</v>
      </c>
      <c r="X159" s="3" t="str">
        <f>'EE investment costs'!D208</f>
        <v>HT-26</v>
      </c>
      <c r="Y159" s="3" t="str">
        <f>'EE investment costs'!E208</f>
        <v>Heat High Temp. over 150C</v>
      </c>
      <c r="AC159" s="123">
        <f>'EE investment costs'!C208</f>
        <v>2.6</v>
      </c>
      <c r="AD159" s="22"/>
    </row>
    <row r="160" spans="2:30">
      <c r="B160" s="14" t="str">
        <f t="shared" ca="1" si="14"/>
        <v>INDGDEFFRH-26</v>
      </c>
      <c r="C160" s="15" t="str">
        <f t="shared" ca="1" si="13"/>
        <v>IGDRH</v>
      </c>
      <c r="D160" s="16">
        <f>'EE investment costs'!$F$15</f>
        <v>2016</v>
      </c>
      <c r="E160" s="14">
        <f>VLOOKUP(X160,'EE investment costs'!$D$56:$R$656,15,0)</f>
        <v>16</v>
      </c>
      <c r="F160" s="17">
        <f ca="1">INDEX('EE investment costs'!$D$56:$R$656,MATCH(X160,'EE investment costs'!$D$56:$D$656,0),MATCH($V$8,'EE investment costs'!$D$56:$R$56,0))</f>
        <v>0</v>
      </c>
      <c r="I160" s="18">
        <v>1</v>
      </c>
      <c r="J160" s="18">
        <v>1</v>
      </c>
      <c r="K160" s="14">
        <f t="shared" ca="1" si="17"/>
        <v>8</v>
      </c>
      <c r="M160" s="19" t="str">
        <f t="shared" ca="1" si="15"/>
        <v>INDGDEFFRH-26</v>
      </c>
      <c r="N160" s="23" t="str">
        <f t="shared" ca="1" si="16"/>
        <v>Glass &amp; Concrete industry Saving Tech-Heat Room Heat 2.6y</v>
      </c>
      <c r="O160" s="23" t="s">
        <v>32</v>
      </c>
      <c r="P160" s="23" t="s">
        <v>33</v>
      </c>
      <c r="Q160" s="23"/>
      <c r="R160" s="23"/>
      <c r="S160" s="19" t="s">
        <v>34</v>
      </c>
      <c r="V160" s="16" t="str">
        <f t="shared" ca="1" si="18"/>
        <v>GD</v>
      </c>
      <c r="W160" s="14" t="str">
        <f t="shared" ca="1" si="18"/>
        <v>Glass &amp; Concrete industry</v>
      </c>
      <c r="X160" s="3" t="str">
        <f>'EE investment costs'!D209</f>
        <v>RH-26</v>
      </c>
      <c r="Y160" s="3" t="str">
        <f>'EE investment costs'!E209</f>
        <v>Heat Room Heat</v>
      </c>
      <c r="AC160" s="123">
        <f>'EE investment costs'!C209</f>
        <v>2.6</v>
      </c>
      <c r="AD160" s="22"/>
    </row>
    <row r="161" spans="2:30">
      <c r="B161" s="14" t="str">
        <f t="shared" ca="1" si="14"/>
        <v>INDGDEFFLA-26</v>
      </c>
      <c r="C161" s="15" t="str">
        <f t="shared" ca="1" si="13"/>
        <v>IGDLA</v>
      </c>
      <c r="D161" s="16">
        <f>'EE investment costs'!$F$15</f>
        <v>2016</v>
      </c>
      <c r="E161" s="14">
        <f>VLOOKUP(X161,'EE investment costs'!$D$56:$R$656,15,0)</f>
        <v>3.5529999999999999</v>
      </c>
      <c r="F161" s="17">
        <f ca="1">INDEX('EE investment costs'!$D$56:$R$656,MATCH(X161,'EE investment costs'!$D$56:$D$656,0),MATCH($V$8,'EE investment costs'!$D$56:$R$56,0))</f>
        <v>992.65413800110139</v>
      </c>
      <c r="I161" s="18">
        <v>1</v>
      </c>
      <c r="J161" s="18">
        <v>1</v>
      </c>
      <c r="K161" s="14">
        <f t="shared" ca="1" si="17"/>
        <v>3</v>
      </c>
      <c r="M161" s="19" t="str">
        <f t="shared" ca="1" si="15"/>
        <v>INDGDEFFLA-26</v>
      </c>
      <c r="N161" s="23" t="str">
        <f t="shared" ca="1" si="16"/>
        <v>Glass &amp; Concrete industry Saving Tech-Light 2.6y</v>
      </c>
      <c r="O161" s="23" t="s">
        <v>32</v>
      </c>
      <c r="P161" s="23" t="s">
        <v>33</v>
      </c>
      <c r="Q161" s="23"/>
      <c r="R161" s="23"/>
      <c r="S161" s="19" t="s">
        <v>34</v>
      </c>
      <c r="V161" s="16" t="str">
        <f t="shared" ca="1" si="18"/>
        <v>GD</v>
      </c>
      <c r="W161" s="14" t="str">
        <f t="shared" ca="1" si="18"/>
        <v>Glass &amp; Concrete industry</v>
      </c>
      <c r="X161" s="3" t="str">
        <f>'EE investment costs'!D210</f>
        <v>LA-26</v>
      </c>
      <c r="Y161" s="3" t="str">
        <f>'EE investment costs'!E210</f>
        <v>Light</v>
      </c>
      <c r="AC161" s="123">
        <f>'EE investment costs'!C210</f>
        <v>2.6</v>
      </c>
      <c r="AD161" s="22"/>
    </row>
    <row r="162" spans="2:30">
      <c r="B162" s="14" t="str">
        <f t="shared" ca="1" si="14"/>
        <v>INDGDEFFEM-26</v>
      </c>
      <c r="C162" s="15" t="str">
        <f t="shared" ca="1" si="13"/>
        <v>IGDEM</v>
      </c>
      <c r="D162" s="16">
        <f>'EE investment costs'!$F$15</f>
        <v>2016</v>
      </c>
      <c r="E162" s="14">
        <f>VLOOKUP(X162,'EE investment costs'!$D$56:$R$656,15,0)</f>
        <v>3.7306499999999998</v>
      </c>
      <c r="F162" s="17">
        <f ca="1">INDEX('EE investment costs'!$D$56:$R$656,MATCH(X162,'EE investment costs'!$D$56:$D$656,0),MATCH($V$8,'EE investment costs'!$D$56:$R$56,0))</f>
        <v>959.32635403495647</v>
      </c>
      <c r="I162" s="18">
        <v>1</v>
      </c>
      <c r="J162" s="18">
        <v>1</v>
      </c>
      <c r="K162" s="14">
        <f t="shared" ca="1" si="17"/>
        <v>3</v>
      </c>
      <c r="M162" s="19" t="str">
        <f t="shared" ca="1" si="15"/>
        <v>INDGDEFFEM-26</v>
      </c>
      <c r="N162" s="23" t="str">
        <f t="shared" ca="1" si="16"/>
        <v>Glass &amp; Concrete industry Saving Tech-Electric Motors 2.6y</v>
      </c>
      <c r="O162" s="23" t="s">
        <v>32</v>
      </c>
      <c r="P162" s="23" t="s">
        <v>33</v>
      </c>
      <c r="Q162" s="23"/>
      <c r="R162" s="23"/>
      <c r="S162" s="19" t="s">
        <v>34</v>
      </c>
      <c r="V162" s="16" t="str">
        <f t="shared" ca="1" si="18"/>
        <v>GD</v>
      </c>
      <c r="W162" s="14" t="str">
        <f t="shared" ca="1" si="18"/>
        <v>Glass &amp; Concrete industry</v>
      </c>
      <c r="X162" s="3" t="str">
        <f>'EE investment costs'!D211</f>
        <v>EM-26</v>
      </c>
      <c r="Y162" s="3" t="str">
        <f>'EE investment costs'!E211</f>
        <v>Electric Motors</v>
      </c>
      <c r="AC162" s="123">
        <f>'EE investment costs'!C211</f>
        <v>2.6</v>
      </c>
      <c r="AD162" s="22"/>
    </row>
    <row r="163" spans="2:30">
      <c r="B163" s="14" t="str">
        <f t="shared" ca="1" si="14"/>
        <v>INDGDEFFTF-26</v>
      </c>
      <c r="C163" s="15" t="str">
        <f t="shared" ca="1" si="13"/>
        <v>IGDTF</v>
      </c>
      <c r="D163" s="16">
        <f>'EE investment costs'!$F$15</f>
        <v>2016</v>
      </c>
      <c r="E163" s="14">
        <f>VLOOKUP(X163,'EE investment costs'!$D$56:$R$656,15,0)</f>
        <v>9.4</v>
      </c>
      <c r="F163" s="17">
        <f ca="1">INDEX('EE investment costs'!$D$56:$R$656,MATCH(X163,'EE investment costs'!$D$56:$D$656,0),MATCH($V$8,'EE investment costs'!$D$56:$R$56,0))</f>
        <v>382.03646181606888</v>
      </c>
      <c r="I163" s="18">
        <v>1</v>
      </c>
      <c r="J163" s="18">
        <v>1</v>
      </c>
      <c r="K163" s="14">
        <f t="shared" ca="1" si="17"/>
        <v>8</v>
      </c>
      <c r="M163" s="19" t="str">
        <f t="shared" ca="1" si="15"/>
        <v>INDGDEFFTF-26</v>
      </c>
      <c r="N163" s="23" t="str">
        <f t="shared" ca="1" si="16"/>
        <v>Glass &amp; Concrete industry Saving Tech-Haulage Tractors, Trucks, Fishing boats 2.6y</v>
      </c>
      <c r="O163" s="23" t="s">
        <v>32</v>
      </c>
      <c r="P163" s="23" t="s">
        <v>33</v>
      </c>
      <c r="Q163" s="23"/>
      <c r="R163" s="23"/>
      <c r="S163" s="19" t="s">
        <v>34</v>
      </c>
      <c r="V163" s="16" t="str">
        <f t="shared" ca="1" si="18"/>
        <v>GD</v>
      </c>
      <c r="W163" s="14" t="str">
        <f t="shared" ca="1" si="18"/>
        <v>Glass &amp; Concrete industry</v>
      </c>
      <c r="X163" s="3" t="str">
        <f>'EE investment costs'!D212</f>
        <v>TF-26</v>
      </c>
      <c r="Y163" s="3" t="str">
        <f>'EE investment costs'!E212</f>
        <v>Haulage Tractors, Trucks, Fishing boats</v>
      </c>
      <c r="AC163" s="123">
        <f>'EE investment costs'!C212</f>
        <v>2.6</v>
      </c>
      <c r="AD163" s="22"/>
    </row>
    <row r="164" spans="2:30">
      <c r="B164" s="14" t="str">
        <f t="shared" ca="1" si="14"/>
        <v>INDGDEFFMT-27</v>
      </c>
      <c r="C164" s="15" t="str">
        <f t="shared" ca="1" si="13"/>
        <v>IGDMT</v>
      </c>
      <c r="D164" s="16">
        <f>'EE investment costs'!$F$15</f>
        <v>2016</v>
      </c>
      <c r="E164" s="14">
        <f>VLOOKUP(X164,'EE investment costs'!$D$56:$R$656,15,0)</f>
        <v>5.35</v>
      </c>
      <c r="F164" s="17">
        <f ca="1">INDEX('EE investment costs'!$D$56:$R$656,MATCH(X164,'EE investment costs'!$D$56:$D$656,0),MATCH($V$8,'EE investment costs'!$D$56:$R$56,0))</f>
        <v>388.18450907064005</v>
      </c>
      <c r="I164" s="18">
        <v>1</v>
      </c>
      <c r="J164" s="18">
        <v>1</v>
      </c>
      <c r="K164" s="14">
        <f t="shared" ca="1" si="17"/>
        <v>8</v>
      </c>
      <c r="M164" s="19" t="str">
        <f t="shared" ca="1" si="15"/>
        <v>INDGDEFFMT-27</v>
      </c>
      <c r="N164" s="23" t="str">
        <f t="shared" ca="1" si="16"/>
        <v>Glass &amp; Concrete industry Saving Tech-Heat Medium Temp. up to 150C 2.7y</v>
      </c>
      <c r="O164" s="23" t="s">
        <v>32</v>
      </c>
      <c r="P164" s="23" t="s">
        <v>33</v>
      </c>
      <c r="Q164" s="23"/>
      <c r="R164" s="23"/>
      <c r="S164" s="19" t="s">
        <v>34</v>
      </c>
      <c r="V164" s="16" t="str">
        <f t="shared" ca="1" si="18"/>
        <v>GD</v>
      </c>
      <c r="W164" s="14" t="str">
        <f t="shared" ca="1" si="18"/>
        <v>Glass &amp; Concrete industry</v>
      </c>
      <c r="X164" s="3" t="str">
        <f>'EE investment costs'!D213</f>
        <v>MT-27</v>
      </c>
      <c r="Y164" s="3" t="str">
        <f>'EE investment costs'!E213</f>
        <v>Heat Medium Temp. up to 150C</v>
      </c>
      <c r="AC164" s="123">
        <f>'EE investment costs'!C213</f>
        <v>2.7</v>
      </c>
      <c r="AD164" s="22"/>
    </row>
    <row r="165" spans="2:30">
      <c r="B165" s="14" t="str">
        <f t="shared" ca="1" si="14"/>
        <v>INDGDEFFHT-27</v>
      </c>
      <c r="C165" s="15" t="str">
        <f t="shared" ca="1" si="13"/>
        <v>IGDHT</v>
      </c>
      <c r="D165" s="16">
        <f>'EE investment costs'!$F$15</f>
        <v>2016</v>
      </c>
      <c r="E165" s="14">
        <f>VLOOKUP(X165,'EE investment costs'!$D$56:$R$656,15,0)</f>
        <v>4.2799999999999994</v>
      </c>
      <c r="F165" s="17">
        <f ca="1">INDEX('EE investment costs'!$D$56:$R$656,MATCH(X165,'EE investment costs'!$D$56:$D$656,0),MATCH($V$8,'EE investment costs'!$D$56:$R$56,0))</f>
        <v>328.41004057340484</v>
      </c>
      <c r="I165" s="18">
        <v>1</v>
      </c>
      <c r="J165" s="18">
        <v>1</v>
      </c>
      <c r="K165" s="14">
        <f t="shared" ca="1" si="17"/>
        <v>8</v>
      </c>
      <c r="M165" s="19" t="str">
        <f t="shared" ca="1" si="15"/>
        <v>INDGDEFFHT-27</v>
      </c>
      <c r="N165" s="23" t="str">
        <f t="shared" ca="1" si="16"/>
        <v>Glass &amp; Concrete industry Saving Tech-Heat High Temp. over 150C 2.7y</v>
      </c>
      <c r="O165" s="23" t="s">
        <v>32</v>
      </c>
      <c r="P165" s="23" t="s">
        <v>33</v>
      </c>
      <c r="Q165" s="23"/>
      <c r="R165" s="23"/>
      <c r="S165" s="19" t="s">
        <v>34</v>
      </c>
      <c r="V165" s="16" t="str">
        <f t="shared" ca="1" si="18"/>
        <v>GD</v>
      </c>
      <c r="W165" s="14" t="str">
        <f t="shared" ca="1" si="18"/>
        <v>Glass &amp; Concrete industry</v>
      </c>
      <c r="X165" s="3" t="str">
        <f>'EE investment costs'!D214</f>
        <v>HT-27</v>
      </c>
      <c r="Y165" s="3" t="str">
        <f>'EE investment costs'!E214</f>
        <v>Heat High Temp. over 150C</v>
      </c>
      <c r="AC165" s="123">
        <f>'EE investment costs'!C214</f>
        <v>2.7</v>
      </c>
      <c r="AD165" s="22"/>
    </row>
    <row r="166" spans="2:30">
      <c r="B166" s="14" t="str">
        <f t="shared" ca="1" si="14"/>
        <v>INDGDEFFRH-27</v>
      </c>
      <c r="C166" s="15" t="str">
        <f t="shared" ca="1" si="13"/>
        <v>IGDRH</v>
      </c>
      <c r="D166" s="16">
        <f>'EE investment costs'!$F$15</f>
        <v>2016</v>
      </c>
      <c r="E166" s="14">
        <f>VLOOKUP(X166,'EE investment costs'!$D$56:$R$656,15,0)</f>
        <v>16</v>
      </c>
      <c r="F166" s="17">
        <f ca="1">INDEX('EE investment costs'!$D$56:$R$656,MATCH(X166,'EE investment costs'!$D$56:$D$656,0),MATCH($V$8,'EE investment costs'!$D$56:$R$56,0))</f>
        <v>0</v>
      </c>
      <c r="I166" s="18">
        <v>1</v>
      </c>
      <c r="J166" s="18">
        <v>1</v>
      </c>
      <c r="K166" s="14">
        <f t="shared" ca="1" si="17"/>
        <v>8</v>
      </c>
      <c r="M166" s="19" t="str">
        <f t="shared" ca="1" si="15"/>
        <v>INDGDEFFRH-27</v>
      </c>
      <c r="N166" s="23" t="str">
        <f t="shared" ca="1" si="16"/>
        <v>Glass &amp; Concrete industry Saving Tech-Heat Room Heat 2.7y</v>
      </c>
      <c r="O166" s="23" t="s">
        <v>32</v>
      </c>
      <c r="P166" s="23" t="s">
        <v>33</v>
      </c>
      <c r="Q166" s="23"/>
      <c r="R166" s="23"/>
      <c r="S166" s="19" t="s">
        <v>34</v>
      </c>
      <c r="V166" s="16" t="str">
        <f t="shared" ca="1" si="18"/>
        <v>GD</v>
      </c>
      <c r="W166" s="14" t="str">
        <f t="shared" ca="1" si="18"/>
        <v>Glass &amp; Concrete industry</v>
      </c>
      <c r="X166" s="3" t="str">
        <f>'EE investment costs'!D215</f>
        <v>RH-27</v>
      </c>
      <c r="Y166" s="3" t="str">
        <f>'EE investment costs'!E215</f>
        <v>Heat Room Heat</v>
      </c>
      <c r="AC166" s="123">
        <f>'EE investment costs'!C215</f>
        <v>2.7</v>
      </c>
      <c r="AD166" s="22"/>
    </row>
    <row r="167" spans="2:30">
      <c r="B167" s="14" t="str">
        <f t="shared" ca="1" si="14"/>
        <v>INDGDEFFLA-27</v>
      </c>
      <c r="C167" s="15" t="str">
        <f t="shared" ca="1" si="13"/>
        <v>IGDLA</v>
      </c>
      <c r="D167" s="16">
        <f>'EE investment costs'!$F$15</f>
        <v>2016</v>
      </c>
      <c r="E167" s="14">
        <f>VLOOKUP(X167,'EE investment costs'!$D$56:$R$656,15,0)</f>
        <v>3.5785</v>
      </c>
      <c r="F167" s="17">
        <f ca="1">INDEX('EE investment costs'!$D$56:$R$656,MATCH(X167,'EE investment costs'!$D$56:$D$656,0),MATCH($V$8,'EE investment costs'!$D$56:$R$56,0))</f>
        <v>1048.1310554454242</v>
      </c>
      <c r="I167" s="18">
        <v>1</v>
      </c>
      <c r="J167" s="18">
        <v>1</v>
      </c>
      <c r="K167" s="14">
        <f t="shared" ca="1" si="17"/>
        <v>2</v>
      </c>
      <c r="M167" s="19" t="str">
        <f t="shared" ca="1" si="15"/>
        <v>INDGDEFFLA-27</v>
      </c>
      <c r="N167" s="23" t="str">
        <f t="shared" ca="1" si="16"/>
        <v>Glass &amp; Concrete industry Saving Tech-Light 2.7y</v>
      </c>
      <c r="O167" s="23" t="s">
        <v>32</v>
      </c>
      <c r="P167" s="23" t="s">
        <v>33</v>
      </c>
      <c r="Q167" s="23"/>
      <c r="R167" s="23"/>
      <c r="S167" s="19" t="s">
        <v>34</v>
      </c>
      <c r="V167" s="16" t="str">
        <f t="shared" ca="1" si="18"/>
        <v>GD</v>
      </c>
      <c r="W167" s="14" t="str">
        <f t="shared" ca="1" si="18"/>
        <v>Glass &amp; Concrete industry</v>
      </c>
      <c r="X167" s="3" t="str">
        <f>'EE investment costs'!D216</f>
        <v>LA-27</v>
      </c>
      <c r="Y167" s="3" t="str">
        <f>'EE investment costs'!E216</f>
        <v>Light</v>
      </c>
      <c r="AC167" s="123">
        <f>'EE investment costs'!C216</f>
        <v>2.7</v>
      </c>
      <c r="AD167" s="22"/>
    </row>
    <row r="168" spans="2:30">
      <c r="B168" s="14" t="str">
        <f t="shared" ca="1" si="14"/>
        <v>INDGDEFFEM-27</v>
      </c>
      <c r="C168" s="15" t="str">
        <f t="shared" ca="1" si="13"/>
        <v>IGDEM</v>
      </c>
      <c r="D168" s="16">
        <f>'EE investment costs'!$F$15</f>
        <v>2016</v>
      </c>
      <c r="E168" s="14">
        <f>VLOOKUP(X168,'EE investment costs'!$D$56:$R$656,15,0)</f>
        <v>3.757425</v>
      </c>
      <c r="F168" s="17">
        <f ca="1">INDEX('EE investment costs'!$D$56:$R$656,MATCH(X168,'EE investment costs'!$D$56:$D$656,0),MATCH($V$8,'EE investment costs'!$D$56:$R$56,0))</f>
        <v>1015.4863110731952</v>
      </c>
      <c r="I168" s="18">
        <v>1</v>
      </c>
      <c r="J168" s="18">
        <v>1</v>
      </c>
      <c r="K168" s="14">
        <f t="shared" ca="1" si="17"/>
        <v>2</v>
      </c>
      <c r="M168" s="19" t="str">
        <f t="shared" ca="1" si="15"/>
        <v>INDGDEFFEM-27</v>
      </c>
      <c r="N168" s="23" t="str">
        <f t="shared" ca="1" si="16"/>
        <v>Glass &amp; Concrete industry Saving Tech-Electric Motors 2.7y</v>
      </c>
      <c r="O168" s="23" t="s">
        <v>32</v>
      </c>
      <c r="P168" s="23" t="s">
        <v>33</v>
      </c>
      <c r="Q168" s="23"/>
      <c r="R168" s="23"/>
      <c r="S168" s="19" t="s">
        <v>34</v>
      </c>
      <c r="V168" s="16" t="str">
        <f t="shared" ca="1" si="18"/>
        <v>GD</v>
      </c>
      <c r="W168" s="14" t="str">
        <f t="shared" ca="1" si="18"/>
        <v>Glass &amp; Concrete industry</v>
      </c>
      <c r="X168" s="3" t="str">
        <f>'EE investment costs'!D217</f>
        <v>EM-27</v>
      </c>
      <c r="Y168" s="3" t="str">
        <f>'EE investment costs'!E217</f>
        <v>Electric Motors</v>
      </c>
      <c r="AC168" s="123">
        <f>'EE investment costs'!C217</f>
        <v>2.7</v>
      </c>
      <c r="AD168" s="22"/>
    </row>
    <row r="169" spans="2:30">
      <c r="B169" s="14" t="str">
        <f t="shared" ca="1" si="14"/>
        <v>INDGDEFFTF-27</v>
      </c>
      <c r="C169" s="15" t="str">
        <f t="shared" ca="1" si="13"/>
        <v>IGDTF</v>
      </c>
      <c r="D169" s="16">
        <f>'EE investment costs'!$F$15</f>
        <v>2016</v>
      </c>
      <c r="E169" s="14">
        <f>VLOOKUP(X169,'EE investment costs'!$D$56:$R$656,15,0)</f>
        <v>9.8000000000000007</v>
      </c>
      <c r="F169" s="17">
        <f ca="1">INDEX('EE investment costs'!$D$56:$R$656,MATCH(X169,'EE investment costs'!$D$56:$D$656,0),MATCH($V$8,'EE investment costs'!$D$56:$R$56,0))</f>
        <v>396.73017188591768</v>
      </c>
      <c r="I169" s="18">
        <v>1</v>
      </c>
      <c r="J169" s="18">
        <v>1</v>
      </c>
      <c r="K169" s="14">
        <f t="shared" ca="1" si="17"/>
        <v>8</v>
      </c>
      <c r="M169" s="19" t="str">
        <f t="shared" ca="1" si="15"/>
        <v>INDGDEFFTF-27</v>
      </c>
      <c r="N169" s="23" t="str">
        <f t="shared" ca="1" si="16"/>
        <v>Glass &amp; Concrete industry Saving Tech-Haulage Tractors, Trucks, Fishing boats 2.7y</v>
      </c>
      <c r="O169" s="23" t="s">
        <v>32</v>
      </c>
      <c r="P169" s="23" t="s">
        <v>33</v>
      </c>
      <c r="Q169" s="23"/>
      <c r="R169" s="23"/>
      <c r="S169" s="19" t="s">
        <v>34</v>
      </c>
      <c r="V169" s="16" t="str">
        <f t="shared" ca="1" si="18"/>
        <v>GD</v>
      </c>
      <c r="W169" s="14" t="str">
        <f t="shared" ca="1" si="18"/>
        <v>Glass &amp; Concrete industry</v>
      </c>
      <c r="X169" s="3" t="str">
        <f>'EE investment costs'!D218</f>
        <v>TF-27</v>
      </c>
      <c r="Y169" s="3" t="str">
        <f>'EE investment costs'!E218</f>
        <v>Haulage Tractors, Trucks, Fishing boats</v>
      </c>
      <c r="AC169" s="123">
        <f>'EE investment costs'!C218</f>
        <v>2.7</v>
      </c>
      <c r="AD169" s="22"/>
    </row>
    <row r="170" spans="2:30">
      <c r="B170" s="14" t="str">
        <f t="shared" ca="1" si="14"/>
        <v>INDGDEFFMT-28</v>
      </c>
      <c r="C170" s="15" t="str">
        <f t="shared" ca="1" si="13"/>
        <v>IGDMT</v>
      </c>
      <c r="D170" s="16">
        <f>'EE investment costs'!$F$15</f>
        <v>2016</v>
      </c>
      <c r="E170" s="14">
        <f>VLOOKUP(X170,'EE investment costs'!$D$56:$R$656,15,0)</f>
        <v>5.4</v>
      </c>
      <c r="F170" s="17">
        <f ca="1">INDEX('EE investment costs'!$D$56:$R$656,MATCH(X170,'EE investment costs'!$D$56:$D$656,0),MATCH($V$8,'EE investment costs'!$D$56:$R$56,0))</f>
        <v>407.10885939055669</v>
      </c>
      <c r="I170" s="18">
        <v>1</v>
      </c>
      <c r="J170" s="18">
        <v>1</v>
      </c>
      <c r="K170" s="14">
        <f t="shared" ca="1" si="17"/>
        <v>8</v>
      </c>
      <c r="M170" s="19" t="str">
        <f t="shared" ca="1" si="15"/>
        <v>INDGDEFFMT-28</v>
      </c>
      <c r="N170" s="23" t="str">
        <f t="shared" ca="1" si="16"/>
        <v>Glass &amp; Concrete industry Saving Tech-Heat Medium Temp. up to 150C 2.8y</v>
      </c>
      <c r="O170" s="23" t="s">
        <v>32</v>
      </c>
      <c r="P170" s="23" t="s">
        <v>33</v>
      </c>
      <c r="Q170" s="23"/>
      <c r="R170" s="23"/>
      <c r="S170" s="19" t="s">
        <v>34</v>
      </c>
      <c r="V170" s="16" t="str">
        <f t="shared" ca="1" si="18"/>
        <v>GD</v>
      </c>
      <c r="W170" s="14" t="str">
        <f t="shared" ca="1" si="18"/>
        <v>Glass &amp; Concrete industry</v>
      </c>
      <c r="X170" s="3" t="str">
        <f>'EE investment costs'!D219</f>
        <v>MT-28</v>
      </c>
      <c r="Y170" s="3" t="str">
        <f>'EE investment costs'!E219</f>
        <v>Heat Medium Temp. up to 150C</v>
      </c>
      <c r="AC170" s="123">
        <f>'EE investment costs'!C219</f>
        <v>2.8</v>
      </c>
      <c r="AD170" s="22"/>
    </row>
    <row r="171" spans="2:30">
      <c r="B171" s="14" t="str">
        <f t="shared" ca="1" si="14"/>
        <v>INDGDEFFHT-28</v>
      </c>
      <c r="C171" s="15" t="str">
        <f t="shared" ca="1" si="13"/>
        <v>IGDHT</v>
      </c>
      <c r="D171" s="16">
        <f>'EE investment costs'!$F$15</f>
        <v>2016</v>
      </c>
      <c r="E171" s="14">
        <f>VLOOKUP(X171,'EE investment costs'!$D$56:$R$656,15,0)</f>
        <v>4.3199999999999994</v>
      </c>
      <c r="F171" s="17">
        <f ca="1">INDEX('EE investment costs'!$D$56:$R$656,MATCH(X171,'EE investment costs'!$D$56:$D$656,0),MATCH($V$8,'EE investment costs'!$D$56:$R$56,0))</f>
        <v>342.84564675245554</v>
      </c>
      <c r="I171" s="18">
        <v>1</v>
      </c>
      <c r="J171" s="18">
        <v>1</v>
      </c>
      <c r="K171" s="14">
        <f t="shared" ca="1" si="17"/>
        <v>8</v>
      </c>
      <c r="M171" s="19" t="str">
        <f t="shared" ca="1" si="15"/>
        <v>INDGDEFFHT-28</v>
      </c>
      <c r="N171" s="23" t="str">
        <f t="shared" ca="1" si="16"/>
        <v>Glass &amp; Concrete industry Saving Tech-Heat High Temp. over 150C 2.8y</v>
      </c>
      <c r="O171" s="23" t="s">
        <v>32</v>
      </c>
      <c r="P171" s="23" t="s">
        <v>33</v>
      </c>
      <c r="Q171" s="23"/>
      <c r="R171" s="23"/>
      <c r="S171" s="19" t="s">
        <v>34</v>
      </c>
      <c r="V171" s="16" t="str">
        <f t="shared" ca="1" si="18"/>
        <v>GD</v>
      </c>
      <c r="W171" s="14" t="str">
        <f t="shared" ca="1" si="18"/>
        <v>Glass &amp; Concrete industry</v>
      </c>
      <c r="X171" s="3" t="str">
        <f>'EE investment costs'!D220</f>
        <v>HT-28</v>
      </c>
      <c r="Y171" s="3" t="str">
        <f>'EE investment costs'!E220</f>
        <v>Heat High Temp. over 150C</v>
      </c>
      <c r="AC171" s="123">
        <f>'EE investment costs'!C220</f>
        <v>2.8</v>
      </c>
      <c r="AD171" s="22"/>
    </row>
    <row r="172" spans="2:30">
      <c r="B172" s="14" t="str">
        <f t="shared" ca="1" si="14"/>
        <v>INDGDEFFRH-28</v>
      </c>
      <c r="C172" s="15" t="str">
        <f t="shared" ca="1" si="13"/>
        <v>IGDRH</v>
      </c>
      <c r="D172" s="16">
        <f>'EE investment costs'!$F$15</f>
        <v>2016</v>
      </c>
      <c r="E172" s="14">
        <f>VLOOKUP(X172,'EE investment costs'!$D$56:$R$656,15,0)</f>
        <v>16</v>
      </c>
      <c r="F172" s="17">
        <f ca="1">INDEX('EE investment costs'!$D$56:$R$656,MATCH(X172,'EE investment costs'!$D$56:$D$656,0),MATCH($V$8,'EE investment costs'!$D$56:$R$56,0))</f>
        <v>0</v>
      </c>
      <c r="I172" s="18">
        <v>1</v>
      </c>
      <c r="J172" s="18">
        <v>1</v>
      </c>
      <c r="K172" s="14">
        <f t="shared" ca="1" si="17"/>
        <v>8</v>
      </c>
      <c r="M172" s="19" t="str">
        <f t="shared" ca="1" si="15"/>
        <v>INDGDEFFRH-28</v>
      </c>
      <c r="N172" s="23" t="str">
        <f t="shared" ca="1" si="16"/>
        <v>Glass &amp; Concrete industry Saving Tech-Heat Room Heat 2.8y</v>
      </c>
      <c r="O172" s="23" t="s">
        <v>32</v>
      </c>
      <c r="P172" s="23" t="s">
        <v>33</v>
      </c>
      <c r="Q172" s="23"/>
      <c r="R172" s="23"/>
      <c r="S172" s="19" t="s">
        <v>34</v>
      </c>
      <c r="V172" s="16" t="str">
        <f t="shared" ca="1" si="18"/>
        <v>GD</v>
      </c>
      <c r="W172" s="14" t="str">
        <f t="shared" ca="1" si="18"/>
        <v>Glass &amp; Concrete industry</v>
      </c>
      <c r="X172" s="3" t="str">
        <f>'EE investment costs'!D221</f>
        <v>RH-28</v>
      </c>
      <c r="Y172" s="3" t="str">
        <f>'EE investment costs'!E221</f>
        <v>Heat Room Heat</v>
      </c>
      <c r="AC172" s="123">
        <f>'EE investment costs'!C221</f>
        <v>2.8</v>
      </c>
      <c r="AD172" s="22"/>
    </row>
    <row r="173" spans="2:30">
      <c r="B173" s="14" t="str">
        <f t="shared" ca="1" si="14"/>
        <v>INDGDEFFLA-28</v>
      </c>
      <c r="C173" s="15" t="str">
        <f t="shared" ca="1" si="13"/>
        <v>IGDLA</v>
      </c>
      <c r="D173" s="16">
        <f>'EE investment costs'!$F$15</f>
        <v>2016</v>
      </c>
      <c r="E173" s="14">
        <f>VLOOKUP(X173,'EE investment costs'!$D$56:$R$656,15,0)</f>
        <v>3.6039999999999996</v>
      </c>
      <c r="F173" s="17">
        <f ca="1">INDEX('EE investment costs'!$D$56:$R$656,MATCH(X173,'EE investment costs'!$D$56:$D$656,0),MATCH($V$8,'EE investment costs'!$D$56:$R$56,0))</f>
        <v>1103.6079728897464</v>
      </c>
      <c r="I173" s="18">
        <v>1</v>
      </c>
      <c r="J173" s="18">
        <v>1</v>
      </c>
      <c r="K173" s="14">
        <f t="shared" ca="1" si="17"/>
        <v>1</v>
      </c>
      <c r="M173" s="19" t="str">
        <f t="shared" ca="1" si="15"/>
        <v>INDGDEFFLA-28</v>
      </c>
      <c r="N173" s="23" t="str">
        <f t="shared" ca="1" si="16"/>
        <v>Glass &amp; Concrete industry Saving Tech-Light 2.8y</v>
      </c>
      <c r="O173" s="23" t="s">
        <v>32</v>
      </c>
      <c r="P173" s="23" t="s">
        <v>33</v>
      </c>
      <c r="Q173" s="23"/>
      <c r="R173" s="23"/>
      <c r="S173" s="19" t="s">
        <v>34</v>
      </c>
      <c r="V173" s="16" t="str">
        <f t="shared" ca="1" si="18"/>
        <v>GD</v>
      </c>
      <c r="W173" s="14" t="str">
        <f t="shared" ca="1" si="18"/>
        <v>Glass &amp; Concrete industry</v>
      </c>
      <c r="X173" s="3" t="str">
        <f>'EE investment costs'!D222</f>
        <v>LA-28</v>
      </c>
      <c r="Y173" s="3" t="str">
        <f>'EE investment costs'!E222</f>
        <v>Light</v>
      </c>
      <c r="AC173" s="123">
        <f>'EE investment costs'!C222</f>
        <v>2.8</v>
      </c>
      <c r="AD173" s="22"/>
    </row>
    <row r="174" spans="2:30">
      <c r="B174" s="14" t="str">
        <f t="shared" ca="1" si="14"/>
        <v>INDGDEFFEM-28</v>
      </c>
      <c r="C174" s="15" t="str">
        <f t="shared" ca="1" si="13"/>
        <v>IGDEM</v>
      </c>
      <c r="D174" s="16">
        <f>'EE investment costs'!$F$15</f>
        <v>2016</v>
      </c>
      <c r="E174" s="14">
        <f>VLOOKUP(X174,'EE investment costs'!$D$56:$R$656,15,0)</f>
        <v>3.7841999999999998</v>
      </c>
      <c r="F174" s="17">
        <f ca="1">INDEX('EE investment costs'!$D$56:$R$656,MATCH(X174,'EE investment costs'!$D$56:$D$656,0),MATCH($V$8,'EE investment costs'!$D$56:$R$56,0))</f>
        <v>1071.6462681114338</v>
      </c>
      <c r="I174" s="18">
        <v>1</v>
      </c>
      <c r="J174" s="18">
        <v>1</v>
      </c>
      <c r="K174" s="14">
        <f t="shared" ca="1" si="17"/>
        <v>2</v>
      </c>
      <c r="M174" s="19" t="str">
        <f t="shared" ca="1" si="15"/>
        <v>INDGDEFFEM-28</v>
      </c>
      <c r="N174" s="23" t="str">
        <f t="shared" ca="1" si="16"/>
        <v>Glass &amp; Concrete industry Saving Tech-Electric Motors 2.8y</v>
      </c>
      <c r="O174" s="23" t="s">
        <v>32</v>
      </c>
      <c r="P174" s="23" t="s">
        <v>33</v>
      </c>
      <c r="Q174" s="23"/>
      <c r="R174" s="23"/>
      <c r="S174" s="19" t="s">
        <v>34</v>
      </c>
      <c r="V174" s="16" t="str">
        <f t="shared" ca="1" si="18"/>
        <v>GD</v>
      </c>
      <c r="W174" s="14" t="str">
        <f t="shared" ca="1" si="18"/>
        <v>Glass &amp; Concrete industry</v>
      </c>
      <c r="X174" s="3" t="str">
        <f>'EE investment costs'!D223</f>
        <v>EM-28</v>
      </c>
      <c r="Y174" s="3" t="str">
        <f>'EE investment costs'!E223</f>
        <v>Electric Motors</v>
      </c>
      <c r="AC174" s="123">
        <f>'EE investment costs'!C223</f>
        <v>2.8</v>
      </c>
      <c r="AD174" s="22"/>
    </row>
    <row r="175" spans="2:30">
      <c r="B175" s="14" t="str">
        <f t="shared" ca="1" si="14"/>
        <v>INDGDEFFTF-28</v>
      </c>
      <c r="C175" s="15" t="str">
        <f t="shared" ca="1" si="13"/>
        <v>IGDTF</v>
      </c>
      <c r="D175" s="16">
        <f>'EE investment costs'!$F$15</f>
        <v>2016</v>
      </c>
      <c r="E175" s="14">
        <f>VLOOKUP(X175,'EE investment costs'!$D$56:$R$656,15,0)</f>
        <v>10.199999999999999</v>
      </c>
      <c r="F175" s="17">
        <f ca="1">INDEX('EE investment costs'!$D$56:$R$656,MATCH(X175,'EE investment costs'!$D$56:$D$656,0),MATCH($V$8,'EE investment costs'!$D$56:$R$56,0))</f>
        <v>411.42388195576638</v>
      </c>
      <c r="I175" s="18">
        <v>1</v>
      </c>
      <c r="J175" s="18">
        <v>1</v>
      </c>
      <c r="K175" s="14">
        <f t="shared" ca="1" si="17"/>
        <v>8</v>
      </c>
      <c r="M175" s="19" t="str">
        <f t="shared" ca="1" si="15"/>
        <v>INDGDEFFTF-28</v>
      </c>
      <c r="N175" s="23" t="str">
        <f t="shared" ca="1" si="16"/>
        <v>Glass &amp; Concrete industry Saving Tech-Haulage Tractors, Trucks, Fishing boats 2.8y</v>
      </c>
      <c r="O175" s="23" t="s">
        <v>32</v>
      </c>
      <c r="P175" s="23" t="s">
        <v>33</v>
      </c>
      <c r="Q175" s="23"/>
      <c r="R175" s="23"/>
      <c r="S175" s="19" t="s">
        <v>34</v>
      </c>
      <c r="V175" s="16" t="str">
        <f t="shared" ca="1" si="18"/>
        <v>GD</v>
      </c>
      <c r="W175" s="14" t="str">
        <f t="shared" ca="1" si="18"/>
        <v>Glass &amp; Concrete industry</v>
      </c>
      <c r="X175" s="3" t="str">
        <f>'EE investment costs'!D224</f>
        <v>TF-28</v>
      </c>
      <c r="Y175" s="3" t="str">
        <f>'EE investment costs'!E224</f>
        <v>Haulage Tractors, Trucks, Fishing boats</v>
      </c>
      <c r="AC175" s="123">
        <f>'EE investment costs'!C224</f>
        <v>2.8</v>
      </c>
      <c r="AD175" s="22"/>
    </row>
    <row r="176" spans="2:30">
      <c r="B176" s="14" t="str">
        <f t="shared" ca="1" si="14"/>
        <v>INDGDEFFMT-29</v>
      </c>
      <c r="C176" s="15" t="str">
        <f t="shared" ca="1" si="13"/>
        <v>IGDMT</v>
      </c>
      <c r="D176" s="16">
        <f>'EE investment costs'!$F$15</f>
        <v>2016</v>
      </c>
      <c r="E176" s="14">
        <f>VLOOKUP(X176,'EE investment costs'!$D$56:$R$656,15,0)</f>
        <v>5.45</v>
      </c>
      <c r="F176" s="17">
        <f ca="1">INDEX('EE investment costs'!$D$56:$R$656,MATCH(X176,'EE investment costs'!$D$56:$D$656,0),MATCH($V$8,'EE investment costs'!$D$56:$R$56,0))</f>
        <v>426.0332097104735</v>
      </c>
      <c r="I176" s="18">
        <v>1</v>
      </c>
      <c r="J176" s="18">
        <v>1</v>
      </c>
      <c r="K176" s="14">
        <f t="shared" ca="1" si="17"/>
        <v>8</v>
      </c>
      <c r="M176" s="19" t="str">
        <f t="shared" ca="1" si="15"/>
        <v>INDGDEFFMT-29</v>
      </c>
      <c r="N176" s="23" t="str">
        <f t="shared" ca="1" si="16"/>
        <v>Glass &amp; Concrete industry Saving Tech-Heat Medium Temp. up to 150C 2.9y</v>
      </c>
      <c r="O176" s="23" t="s">
        <v>32</v>
      </c>
      <c r="P176" s="23" t="s">
        <v>33</v>
      </c>
      <c r="Q176" s="23"/>
      <c r="R176" s="23"/>
      <c r="S176" s="19" t="s">
        <v>34</v>
      </c>
      <c r="V176" s="16" t="str">
        <f t="shared" ca="1" si="18"/>
        <v>GD</v>
      </c>
      <c r="W176" s="14" t="str">
        <f t="shared" ca="1" si="18"/>
        <v>Glass &amp; Concrete industry</v>
      </c>
      <c r="X176" s="3" t="str">
        <f>'EE investment costs'!D225</f>
        <v>MT-29</v>
      </c>
      <c r="Y176" s="3" t="str">
        <f>'EE investment costs'!E225</f>
        <v>Heat Medium Temp. up to 150C</v>
      </c>
      <c r="AC176" s="123">
        <f>'EE investment costs'!C225</f>
        <v>2.9</v>
      </c>
      <c r="AD176" s="22"/>
    </row>
    <row r="177" spans="2:30">
      <c r="B177" s="14" t="str">
        <f t="shared" ca="1" si="14"/>
        <v>INDGDEFFHT-29</v>
      </c>
      <c r="C177" s="15" t="str">
        <f t="shared" ca="1" si="13"/>
        <v>IGDHT</v>
      </c>
      <c r="D177" s="16">
        <f>'EE investment costs'!$F$15</f>
        <v>2016</v>
      </c>
      <c r="E177" s="14">
        <f>VLOOKUP(X177,'EE investment costs'!$D$56:$R$656,15,0)</f>
        <v>4.3599999999999994</v>
      </c>
      <c r="F177" s="17">
        <f ca="1">INDEX('EE investment costs'!$D$56:$R$656,MATCH(X177,'EE investment costs'!$D$56:$D$656,0),MATCH($V$8,'EE investment costs'!$D$56:$R$56,0))</f>
        <v>357.28125293150629</v>
      </c>
      <c r="I177" s="18">
        <v>1</v>
      </c>
      <c r="J177" s="18">
        <v>1</v>
      </c>
      <c r="K177" s="14">
        <f t="shared" ca="1" si="17"/>
        <v>8</v>
      </c>
      <c r="M177" s="19" t="str">
        <f t="shared" ca="1" si="15"/>
        <v>INDGDEFFHT-29</v>
      </c>
      <c r="N177" s="23" t="str">
        <f t="shared" ca="1" si="16"/>
        <v>Glass &amp; Concrete industry Saving Tech-Heat High Temp. over 150C 2.9y</v>
      </c>
      <c r="O177" s="23" t="s">
        <v>32</v>
      </c>
      <c r="P177" s="23" t="s">
        <v>33</v>
      </c>
      <c r="Q177" s="23"/>
      <c r="R177" s="23"/>
      <c r="S177" s="19" t="s">
        <v>34</v>
      </c>
      <c r="V177" s="16" t="str">
        <f t="shared" ca="1" si="18"/>
        <v>GD</v>
      </c>
      <c r="W177" s="14" t="str">
        <f t="shared" ca="1" si="18"/>
        <v>Glass &amp; Concrete industry</v>
      </c>
      <c r="X177" s="3" t="str">
        <f>'EE investment costs'!D226</f>
        <v>HT-29</v>
      </c>
      <c r="Y177" s="3" t="str">
        <f>'EE investment costs'!E226</f>
        <v>Heat High Temp. over 150C</v>
      </c>
      <c r="AC177" s="123">
        <f>'EE investment costs'!C226</f>
        <v>2.9</v>
      </c>
      <c r="AD177" s="22"/>
    </row>
    <row r="178" spans="2:30">
      <c r="B178" s="14" t="str">
        <f t="shared" ca="1" si="14"/>
        <v>INDGDEFFRH-29</v>
      </c>
      <c r="C178" s="15" t="str">
        <f t="shared" ca="1" si="13"/>
        <v>IGDRH</v>
      </c>
      <c r="D178" s="16">
        <f>'EE investment costs'!$F$15</f>
        <v>2016</v>
      </c>
      <c r="E178" s="14">
        <f>VLOOKUP(X178,'EE investment costs'!$D$56:$R$656,15,0)</f>
        <v>16</v>
      </c>
      <c r="F178" s="17">
        <f ca="1">INDEX('EE investment costs'!$D$56:$R$656,MATCH(X178,'EE investment costs'!$D$56:$D$656,0),MATCH($V$8,'EE investment costs'!$D$56:$R$56,0))</f>
        <v>0</v>
      </c>
      <c r="I178" s="18">
        <v>1</v>
      </c>
      <c r="J178" s="18">
        <v>1</v>
      </c>
      <c r="K178" s="14">
        <f t="shared" ca="1" si="17"/>
        <v>8</v>
      </c>
      <c r="M178" s="19" t="str">
        <f t="shared" ca="1" si="15"/>
        <v>INDGDEFFRH-29</v>
      </c>
      <c r="N178" s="23" t="str">
        <f t="shared" ca="1" si="16"/>
        <v>Glass &amp; Concrete industry Saving Tech-Heat Room Heat 2.9y</v>
      </c>
      <c r="O178" s="23" t="s">
        <v>32</v>
      </c>
      <c r="P178" s="23" t="s">
        <v>33</v>
      </c>
      <c r="Q178" s="23"/>
      <c r="R178" s="23"/>
      <c r="S178" s="19" t="s">
        <v>34</v>
      </c>
      <c r="V178" s="16" t="str">
        <f t="shared" ca="1" si="18"/>
        <v>GD</v>
      </c>
      <c r="W178" s="14" t="str">
        <f t="shared" ca="1" si="18"/>
        <v>Glass &amp; Concrete industry</v>
      </c>
      <c r="X178" s="3" t="str">
        <f>'EE investment costs'!D227</f>
        <v>RH-29</v>
      </c>
      <c r="Y178" s="3" t="str">
        <f>'EE investment costs'!E227</f>
        <v>Heat Room Heat</v>
      </c>
      <c r="AC178" s="123">
        <f>'EE investment costs'!C227</f>
        <v>2.9</v>
      </c>
      <c r="AD178" s="22"/>
    </row>
    <row r="179" spans="2:30">
      <c r="B179" s="14" t="str">
        <f t="shared" ca="1" si="14"/>
        <v>INDGDEFFLA-29</v>
      </c>
      <c r="C179" s="15" t="str">
        <f t="shared" ca="1" si="13"/>
        <v>IGDLA</v>
      </c>
      <c r="D179" s="16">
        <f>'EE investment costs'!$F$15</f>
        <v>2016</v>
      </c>
      <c r="E179" s="14">
        <f>VLOOKUP(X179,'EE investment costs'!$D$56:$R$656,15,0)</f>
        <v>3.6294999999999997</v>
      </c>
      <c r="F179" s="17">
        <f ca="1">INDEX('EE investment costs'!$D$56:$R$656,MATCH(X179,'EE investment costs'!$D$56:$D$656,0),MATCH($V$8,'EE investment costs'!$D$56:$R$56,0))</f>
        <v>1159.0848903340691</v>
      </c>
      <c r="I179" s="18">
        <v>1</v>
      </c>
      <c r="J179" s="18">
        <v>1</v>
      </c>
      <c r="K179" s="14">
        <f t="shared" ca="1" si="17"/>
        <v>1</v>
      </c>
      <c r="M179" s="19" t="str">
        <f t="shared" ca="1" si="15"/>
        <v>INDGDEFFLA-29</v>
      </c>
      <c r="N179" s="23" t="str">
        <f t="shared" ca="1" si="16"/>
        <v>Glass &amp; Concrete industry Saving Tech-Light 2.9y</v>
      </c>
      <c r="O179" s="23" t="s">
        <v>32</v>
      </c>
      <c r="P179" s="23" t="s">
        <v>33</v>
      </c>
      <c r="Q179" s="23"/>
      <c r="R179" s="23"/>
      <c r="S179" s="19" t="s">
        <v>34</v>
      </c>
      <c r="V179" s="16" t="str">
        <f t="shared" ca="1" si="18"/>
        <v>GD</v>
      </c>
      <c r="W179" s="14" t="str">
        <f t="shared" ca="1" si="18"/>
        <v>Glass &amp; Concrete industry</v>
      </c>
      <c r="X179" s="3" t="str">
        <f>'EE investment costs'!D228</f>
        <v>LA-29</v>
      </c>
      <c r="Y179" s="3" t="str">
        <f>'EE investment costs'!E228</f>
        <v>Light</v>
      </c>
      <c r="AC179" s="123">
        <f>'EE investment costs'!C228</f>
        <v>2.9</v>
      </c>
      <c r="AD179" s="22"/>
    </row>
    <row r="180" spans="2:30">
      <c r="B180" s="14" t="str">
        <f t="shared" ca="1" si="14"/>
        <v>INDGDEFFEM-29</v>
      </c>
      <c r="C180" s="15" t="str">
        <f t="shared" ca="1" si="13"/>
        <v>IGDEM</v>
      </c>
      <c r="D180" s="16">
        <f>'EE investment costs'!$F$15</f>
        <v>2016</v>
      </c>
      <c r="E180" s="14">
        <f>VLOOKUP(X180,'EE investment costs'!$D$56:$R$656,15,0)</f>
        <v>3.810975</v>
      </c>
      <c r="F180" s="17">
        <f ca="1">INDEX('EE investment costs'!$D$56:$R$656,MATCH(X180,'EE investment costs'!$D$56:$D$656,0),MATCH($V$8,'EE investment costs'!$D$56:$R$56,0))</f>
        <v>1127.8062251496724</v>
      </c>
      <c r="I180" s="18">
        <v>1</v>
      </c>
      <c r="J180" s="18">
        <v>1</v>
      </c>
      <c r="K180" s="14">
        <f t="shared" ca="1" si="17"/>
        <v>1</v>
      </c>
      <c r="M180" s="19" t="str">
        <f t="shared" ca="1" si="15"/>
        <v>INDGDEFFEM-29</v>
      </c>
      <c r="N180" s="23" t="str">
        <f t="shared" ca="1" si="16"/>
        <v>Glass &amp; Concrete industry Saving Tech-Electric Motors 2.9y</v>
      </c>
      <c r="O180" s="23" t="s">
        <v>32</v>
      </c>
      <c r="P180" s="23" t="s">
        <v>33</v>
      </c>
      <c r="Q180" s="23"/>
      <c r="R180" s="23"/>
      <c r="S180" s="19" t="s">
        <v>34</v>
      </c>
      <c r="V180" s="16" t="str">
        <f t="shared" ca="1" si="18"/>
        <v>GD</v>
      </c>
      <c r="W180" s="14" t="str">
        <f t="shared" ca="1" si="18"/>
        <v>Glass &amp; Concrete industry</v>
      </c>
      <c r="X180" s="3" t="str">
        <f>'EE investment costs'!D229</f>
        <v>EM-29</v>
      </c>
      <c r="Y180" s="3" t="str">
        <f>'EE investment costs'!E229</f>
        <v>Electric Motors</v>
      </c>
      <c r="AC180" s="123">
        <f>'EE investment costs'!C229</f>
        <v>2.9</v>
      </c>
      <c r="AD180" s="22"/>
    </row>
    <row r="181" spans="2:30">
      <c r="B181" s="14" t="str">
        <f t="shared" ca="1" si="14"/>
        <v>INDGDEFFTF-29</v>
      </c>
      <c r="C181" s="15" t="str">
        <f t="shared" ca="1" si="13"/>
        <v>IGDTF</v>
      </c>
      <c r="D181" s="16">
        <f>'EE investment costs'!$F$15</f>
        <v>2016</v>
      </c>
      <c r="E181" s="14">
        <f>VLOOKUP(X181,'EE investment costs'!$D$56:$R$656,15,0)</f>
        <v>10.6</v>
      </c>
      <c r="F181" s="17">
        <f ca="1">INDEX('EE investment costs'!$D$56:$R$656,MATCH(X181,'EE investment costs'!$D$56:$D$656,0),MATCH($V$8,'EE investment costs'!$D$56:$R$56,0))</f>
        <v>426.11759202561524</v>
      </c>
      <c r="I181" s="18">
        <v>1</v>
      </c>
      <c r="J181" s="18">
        <v>1</v>
      </c>
      <c r="K181" s="14">
        <f t="shared" ca="1" si="17"/>
        <v>8</v>
      </c>
      <c r="M181" s="19" t="str">
        <f t="shared" ca="1" si="15"/>
        <v>INDGDEFFTF-29</v>
      </c>
      <c r="N181" s="23" t="str">
        <f t="shared" ca="1" si="16"/>
        <v>Glass &amp; Concrete industry Saving Tech-Haulage Tractors, Trucks, Fishing boats 2.9y</v>
      </c>
      <c r="O181" s="23" t="s">
        <v>32</v>
      </c>
      <c r="P181" s="23" t="s">
        <v>33</v>
      </c>
      <c r="Q181" s="23"/>
      <c r="R181" s="23"/>
      <c r="S181" s="19" t="s">
        <v>34</v>
      </c>
      <c r="V181" s="16" t="str">
        <f t="shared" ca="1" si="18"/>
        <v>GD</v>
      </c>
      <c r="W181" s="14" t="str">
        <f t="shared" ca="1" si="18"/>
        <v>Glass &amp; Concrete industry</v>
      </c>
      <c r="X181" s="3" t="str">
        <f>'EE investment costs'!D230</f>
        <v>TF-29</v>
      </c>
      <c r="Y181" s="3" t="str">
        <f>'EE investment costs'!E230</f>
        <v>Haulage Tractors, Trucks, Fishing boats</v>
      </c>
      <c r="AC181" s="123">
        <f>'EE investment costs'!C230</f>
        <v>2.9</v>
      </c>
      <c r="AD181" s="22"/>
    </row>
    <row r="182" spans="2:30">
      <c r="B182" s="14" t="str">
        <f t="shared" ca="1" si="14"/>
        <v>INDGDEFFMT-30</v>
      </c>
      <c r="C182" s="15" t="str">
        <f t="shared" ca="1" si="13"/>
        <v>IGDMT</v>
      </c>
      <c r="D182" s="16">
        <f>'EE investment costs'!$F$15</f>
        <v>2016</v>
      </c>
      <c r="E182" s="14">
        <f>VLOOKUP(X182,'EE investment costs'!$D$56:$R$656,15,0)</f>
        <v>5.5</v>
      </c>
      <c r="F182" s="17">
        <f ca="1">INDEX('EE investment costs'!$D$56:$R$656,MATCH(X182,'EE investment costs'!$D$56:$D$656,0),MATCH($V$8,'EE investment costs'!$D$56:$R$56,0))</f>
        <v>444.95756003039031</v>
      </c>
      <c r="I182" s="18">
        <v>1</v>
      </c>
      <c r="J182" s="18">
        <v>1</v>
      </c>
      <c r="K182" s="14">
        <f t="shared" ca="1" si="17"/>
        <v>8</v>
      </c>
      <c r="M182" s="19" t="str">
        <f t="shared" ca="1" si="15"/>
        <v>INDGDEFFMT-30</v>
      </c>
      <c r="N182" s="23" t="str">
        <f t="shared" ca="1" si="16"/>
        <v>Glass &amp; Concrete industry Saving Tech-Heat Medium Temp. up to 150C 3y</v>
      </c>
      <c r="O182" s="23" t="s">
        <v>32</v>
      </c>
      <c r="P182" s="23" t="s">
        <v>33</v>
      </c>
      <c r="Q182" s="23"/>
      <c r="R182" s="23"/>
      <c r="S182" s="19" t="s">
        <v>34</v>
      </c>
      <c r="V182" s="16" t="str">
        <f t="shared" ca="1" si="18"/>
        <v>GD</v>
      </c>
      <c r="W182" s="14" t="str">
        <f t="shared" ca="1" si="18"/>
        <v>Glass &amp; Concrete industry</v>
      </c>
      <c r="X182" s="3" t="str">
        <f>'EE investment costs'!D231</f>
        <v>MT-30</v>
      </c>
      <c r="Y182" s="3" t="str">
        <f>'EE investment costs'!E231</f>
        <v>Heat Medium Temp. up to 150C</v>
      </c>
      <c r="AC182" s="123">
        <f>'EE investment costs'!C231</f>
        <v>3</v>
      </c>
      <c r="AD182" s="22"/>
    </row>
    <row r="183" spans="2:30">
      <c r="B183" s="14" t="str">
        <f t="shared" ca="1" si="14"/>
        <v>INDGDEFFHT-30</v>
      </c>
      <c r="C183" s="15" t="str">
        <f t="shared" ca="1" si="13"/>
        <v>IGDHT</v>
      </c>
      <c r="D183" s="16">
        <f>'EE investment costs'!$F$15</f>
        <v>2016</v>
      </c>
      <c r="E183" s="14">
        <f>VLOOKUP(X183,'EE investment costs'!$D$56:$R$656,15,0)</f>
        <v>4.3999999999999995</v>
      </c>
      <c r="F183" s="17">
        <f ca="1">INDEX('EE investment costs'!$D$56:$R$656,MATCH(X183,'EE investment costs'!$D$56:$D$656,0),MATCH($V$8,'EE investment costs'!$D$56:$R$56,0))</f>
        <v>371.71685911055715</v>
      </c>
      <c r="I183" s="18">
        <v>1</v>
      </c>
      <c r="J183" s="18">
        <v>1</v>
      </c>
      <c r="K183" s="14">
        <f t="shared" ca="1" si="17"/>
        <v>8</v>
      </c>
      <c r="M183" s="19" t="str">
        <f t="shared" ca="1" si="15"/>
        <v>INDGDEFFHT-30</v>
      </c>
      <c r="N183" s="23" t="str">
        <f t="shared" ca="1" si="16"/>
        <v>Glass &amp; Concrete industry Saving Tech-Heat High Temp. over 150C 3y</v>
      </c>
      <c r="O183" s="23" t="s">
        <v>32</v>
      </c>
      <c r="P183" s="23" t="s">
        <v>33</v>
      </c>
      <c r="Q183" s="23"/>
      <c r="R183" s="23"/>
      <c r="S183" s="19" t="s">
        <v>34</v>
      </c>
      <c r="V183" s="16" t="str">
        <f t="shared" ca="1" si="18"/>
        <v>GD</v>
      </c>
      <c r="W183" s="14" t="str">
        <f t="shared" ca="1" si="18"/>
        <v>Glass &amp; Concrete industry</v>
      </c>
      <c r="X183" s="3" t="str">
        <f>'EE investment costs'!D232</f>
        <v>HT-30</v>
      </c>
      <c r="Y183" s="3" t="str">
        <f>'EE investment costs'!E232</f>
        <v>Heat High Temp. over 150C</v>
      </c>
      <c r="AC183" s="123">
        <f>'EE investment costs'!C232</f>
        <v>3</v>
      </c>
      <c r="AD183" s="22"/>
    </row>
    <row r="184" spans="2:30">
      <c r="B184" s="14" t="str">
        <f t="shared" ca="1" si="14"/>
        <v>INDGDEFFRH-30</v>
      </c>
      <c r="C184" s="15" t="str">
        <f t="shared" ca="1" si="13"/>
        <v>IGDRH</v>
      </c>
      <c r="D184" s="16">
        <f>'EE investment costs'!$F$15</f>
        <v>2016</v>
      </c>
      <c r="E184" s="14">
        <f>VLOOKUP(X184,'EE investment costs'!$D$56:$R$656,15,0)</f>
        <v>16</v>
      </c>
      <c r="F184" s="17">
        <f ca="1">INDEX('EE investment costs'!$D$56:$R$656,MATCH(X184,'EE investment costs'!$D$56:$D$656,0),MATCH($V$8,'EE investment costs'!$D$56:$R$56,0))</f>
        <v>0</v>
      </c>
      <c r="I184" s="18">
        <v>1</v>
      </c>
      <c r="J184" s="18">
        <v>1</v>
      </c>
      <c r="K184" s="14">
        <f t="shared" ca="1" si="17"/>
        <v>8</v>
      </c>
      <c r="M184" s="19" t="str">
        <f t="shared" ca="1" si="15"/>
        <v>INDGDEFFRH-30</v>
      </c>
      <c r="N184" s="23" t="str">
        <f t="shared" ca="1" si="16"/>
        <v>Glass &amp; Concrete industry Saving Tech-Heat Room Heat 3y</v>
      </c>
      <c r="O184" s="23" t="s">
        <v>32</v>
      </c>
      <c r="P184" s="23" t="s">
        <v>33</v>
      </c>
      <c r="Q184" s="23"/>
      <c r="R184" s="23"/>
      <c r="S184" s="19" t="s">
        <v>34</v>
      </c>
      <c r="U184" s="14"/>
      <c r="V184" s="16" t="str">
        <f t="shared" ca="1" si="18"/>
        <v>GD</v>
      </c>
      <c r="W184" s="14" t="str">
        <f t="shared" ca="1" si="18"/>
        <v>Glass &amp; Concrete industry</v>
      </c>
      <c r="X184" s="3" t="str">
        <f>'EE investment costs'!D233</f>
        <v>RH-30</v>
      </c>
      <c r="Y184" s="3" t="str">
        <f>'EE investment costs'!E233</f>
        <v>Heat Room Heat</v>
      </c>
      <c r="AC184" s="123">
        <f>'EE investment costs'!C233</f>
        <v>3</v>
      </c>
      <c r="AD184" s="22"/>
    </row>
    <row r="185" spans="2:30">
      <c r="B185" s="14" t="str">
        <f t="shared" ca="1" si="14"/>
        <v>INDGDEFFLA-30</v>
      </c>
      <c r="C185" s="15" t="str">
        <f t="shared" ca="1" si="13"/>
        <v>IGDLA</v>
      </c>
      <c r="D185" s="16">
        <f>'EE investment costs'!$F$15</f>
        <v>2016</v>
      </c>
      <c r="E185" s="14">
        <f>VLOOKUP(X185,'EE investment costs'!$D$56:$R$656,15,0)</f>
        <v>3.6549999999999998</v>
      </c>
      <c r="F185" s="17">
        <f ca="1">INDEX('EE investment costs'!$D$56:$R$656,MATCH(X185,'EE investment costs'!$D$56:$D$656,0),MATCH($V$8,'EE investment costs'!$D$56:$R$56,0))</f>
        <v>1214.5618077783918</v>
      </c>
      <c r="I185" s="18">
        <v>1</v>
      </c>
      <c r="J185" s="18">
        <v>1</v>
      </c>
      <c r="K185" s="14">
        <f t="shared" ca="1" si="17"/>
        <v>0</v>
      </c>
      <c r="M185" s="19" t="str">
        <f t="shared" ca="1" si="15"/>
        <v>INDGDEFFLA-30</v>
      </c>
      <c r="N185" s="23" t="str">
        <f t="shared" ca="1" si="16"/>
        <v>Glass &amp; Concrete industry Saving Tech-Light 3y</v>
      </c>
      <c r="O185" s="23" t="s">
        <v>32</v>
      </c>
      <c r="P185" s="23" t="s">
        <v>33</v>
      </c>
      <c r="Q185" s="23"/>
      <c r="R185" s="23"/>
      <c r="S185" s="19" t="s">
        <v>34</v>
      </c>
      <c r="T185" s="14"/>
      <c r="U185" s="14"/>
      <c r="V185" s="16" t="str">
        <f t="shared" ca="1" si="18"/>
        <v>GD</v>
      </c>
      <c r="W185" s="14" t="str">
        <f t="shared" ca="1" si="18"/>
        <v>Glass &amp; Concrete industry</v>
      </c>
      <c r="X185" s="3" t="str">
        <f>'EE investment costs'!D234</f>
        <v>LA-30</v>
      </c>
      <c r="Y185" s="3" t="str">
        <f>'EE investment costs'!E234</f>
        <v>Light</v>
      </c>
      <c r="AC185" s="123">
        <f>'EE investment costs'!C234</f>
        <v>3</v>
      </c>
      <c r="AD185" s="22"/>
    </row>
    <row r="186" spans="2:30">
      <c r="B186" s="14" t="str">
        <f t="shared" ca="1" si="14"/>
        <v>INDGDEFFEM-30</v>
      </c>
      <c r="C186" s="15" t="str">
        <f t="shared" ca="1" si="13"/>
        <v>IGDEM</v>
      </c>
      <c r="D186" s="16">
        <f>'EE investment costs'!$F$15</f>
        <v>2016</v>
      </c>
      <c r="E186" s="14">
        <f>VLOOKUP(X186,'EE investment costs'!$D$56:$R$656,15,0)</f>
        <v>3.8377499999999998</v>
      </c>
      <c r="F186" s="17">
        <f ca="1">INDEX('EE investment costs'!$D$56:$R$656,MATCH(X186,'EE investment costs'!$D$56:$D$656,0),MATCH($V$8,'EE investment costs'!$D$56:$R$56,0))</f>
        <v>1183.966182187911</v>
      </c>
      <c r="I186" s="18">
        <v>1</v>
      </c>
      <c r="J186" s="18">
        <v>1</v>
      </c>
      <c r="K186" s="14">
        <f t="shared" ca="1" si="17"/>
        <v>1</v>
      </c>
      <c r="M186" s="19" t="str">
        <f t="shared" ca="1" si="15"/>
        <v>INDGDEFFEM-30</v>
      </c>
      <c r="N186" s="23" t="str">
        <f t="shared" ca="1" si="16"/>
        <v>Glass &amp; Concrete industry Saving Tech-Electric Motors 3y</v>
      </c>
      <c r="O186" s="23" t="s">
        <v>32</v>
      </c>
      <c r="P186" s="23" t="s">
        <v>33</v>
      </c>
      <c r="Q186" s="23"/>
      <c r="R186" s="23"/>
      <c r="S186" s="19" t="s">
        <v>34</v>
      </c>
      <c r="T186" s="14"/>
      <c r="U186" s="14"/>
      <c r="V186" s="16" t="str">
        <f t="shared" ca="1" si="18"/>
        <v>GD</v>
      </c>
      <c r="W186" s="14" t="str">
        <f t="shared" ca="1" si="18"/>
        <v>Glass &amp; Concrete industry</v>
      </c>
      <c r="X186" s="3" t="str">
        <f>'EE investment costs'!D235</f>
        <v>EM-30</v>
      </c>
      <c r="Y186" s="3" t="str">
        <f>'EE investment costs'!E235</f>
        <v>Electric Motors</v>
      </c>
      <c r="AC186" s="123">
        <f>'EE investment costs'!C235</f>
        <v>3</v>
      </c>
      <c r="AD186" s="22"/>
    </row>
    <row r="187" spans="2:30" ht="13.5" thickBot="1">
      <c r="B187" s="14" t="str">
        <f t="shared" ca="1" si="14"/>
        <v>INDGDEFFTF-30</v>
      </c>
      <c r="C187" s="15" t="str">
        <f t="shared" ca="1" si="13"/>
        <v>IGDTF</v>
      </c>
      <c r="D187" s="16">
        <f>'EE investment costs'!$F$15</f>
        <v>2016</v>
      </c>
      <c r="E187" s="14">
        <f>VLOOKUP(X187,'EE investment costs'!$D$56:$R$656,15,0)</f>
        <v>11</v>
      </c>
      <c r="F187" s="17">
        <f ca="1">INDEX('EE investment costs'!$D$56:$R$656,MATCH(X187,'EE investment costs'!$D$56:$D$656,0),MATCH($V$8,'EE investment costs'!$D$56:$R$56,0))</f>
        <v>440.8113020954641</v>
      </c>
      <c r="I187" s="18">
        <v>1</v>
      </c>
      <c r="J187" s="18">
        <v>1</v>
      </c>
      <c r="K187" s="14">
        <f t="shared" ca="1" si="17"/>
        <v>8</v>
      </c>
      <c r="M187" s="24" t="str">
        <f t="shared" ca="1" si="15"/>
        <v>INDGDEFFTF-30</v>
      </c>
      <c r="N187" s="25" t="str">
        <f t="shared" ca="1" si="16"/>
        <v>Glass &amp; Concrete industry Saving Tech-Haulage Tractors, Trucks, Fishing boats 3y</v>
      </c>
      <c r="O187" s="25" t="s">
        <v>32</v>
      </c>
      <c r="P187" s="25" t="s">
        <v>33</v>
      </c>
      <c r="Q187" s="25"/>
      <c r="R187" s="25"/>
      <c r="S187" s="24" t="s">
        <v>34</v>
      </c>
      <c r="T187" s="14"/>
      <c r="U187" s="14"/>
      <c r="V187" s="16" t="str">
        <f t="shared" ca="1" si="18"/>
        <v>GD</v>
      </c>
      <c r="W187" s="14" t="str">
        <f t="shared" ca="1" si="18"/>
        <v>Glass &amp; Concrete industry</v>
      </c>
      <c r="X187" s="3" t="str">
        <f>'EE investment costs'!D236</f>
        <v>TF-30</v>
      </c>
      <c r="Y187" s="3" t="str">
        <f>'EE investment costs'!E236</f>
        <v>Haulage Tractors, Trucks, Fishing boats</v>
      </c>
      <c r="AC187" s="123">
        <f>'EE investment costs'!C236</f>
        <v>3</v>
      </c>
      <c r="AD187" s="22"/>
    </row>
    <row r="188" spans="2:30">
      <c r="B188" s="14" t="str">
        <f t="shared" ca="1" si="14"/>
        <v>INDGDEFFMT-31</v>
      </c>
      <c r="C188" s="15" t="str">
        <f ca="1">"I"&amp;MID(B188,4,1)&amp;"D"&amp;MID(B188,9,2)</f>
        <v>IGDMT</v>
      </c>
      <c r="D188" s="16">
        <f>'EE investment costs'!$F$15</f>
        <v>2016</v>
      </c>
      <c r="E188" s="14">
        <f>VLOOKUP(X188,'EE investment costs'!$D$56:$R$656,15,0)</f>
        <v>5.55</v>
      </c>
      <c r="F188" s="17">
        <f ca="1">INDEX('EE investment costs'!$D$56:$R$656,MATCH(X188,'EE investment costs'!$D$56:$D$656,0),MATCH($V$8,'EE investment costs'!$D$56:$R$56,0))</f>
        <v>463.88191035030707</v>
      </c>
      <c r="I188" s="18">
        <v>1</v>
      </c>
      <c r="J188" s="18">
        <v>1</v>
      </c>
      <c r="K188" s="14">
        <f t="shared" ca="1" si="17"/>
        <v>8</v>
      </c>
      <c r="M188" s="20" t="str">
        <f t="shared" ca="1" si="15"/>
        <v>INDGDEFFMT-31</v>
      </c>
      <c r="N188" s="21" t="str">
        <f t="shared" ca="1" si="16"/>
        <v>Glass &amp; Concrete industry Saving Tech-Heat Medium Temp. up to 150C 3.1y</v>
      </c>
      <c r="O188" s="21" t="s">
        <v>32</v>
      </c>
      <c r="P188" s="21" t="s">
        <v>33</v>
      </c>
      <c r="Q188" s="21"/>
      <c r="R188" s="21"/>
      <c r="S188" s="20" t="s">
        <v>34</v>
      </c>
      <c r="T188" s="14"/>
      <c r="U188" s="14"/>
      <c r="V188" s="16" t="str">
        <f t="shared" ca="1" si="18"/>
        <v>GD</v>
      </c>
      <c r="W188" s="14" t="str">
        <f t="shared" ca="1" si="18"/>
        <v>Glass &amp; Concrete industry</v>
      </c>
      <c r="X188" s="3" t="str">
        <f>'EE investment costs'!D237</f>
        <v>MT-31</v>
      </c>
      <c r="Y188" s="3" t="str">
        <f>'EE investment costs'!E237</f>
        <v>Heat Medium Temp. up to 150C</v>
      </c>
      <c r="AC188" s="123">
        <f>'EE investment costs'!C237</f>
        <v>3.1</v>
      </c>
      <c r="AD188" s="22"/>
    </row>
    <row r="189" spans="2:30">
      <c r="B189" s="14" t="str">
        <f t="shared" ca="1" si="14"/>
        <v>INDGDEFFHT-31</v>
      </c>
      <c r="C189" s="15" t="str">
        <f t="shared" ref="C189:C247" ca="1" si="19">"I"&amp;MID(B189,4,1)&amp;"D"&amp;MID(B189,9,2)</f>
        <v>IGDHT</v>
      </c>
      <c r="D189" s="16">
        <f>'EE investment costs'!$F$15</f>
        <v>2016</v>
      </c>
      <c r="E189" s="14">
        <f>VLOOKUP(X189,'EE investment costs'!$D$56:$R$656,15,0)</f>
        <v>4.4399999999999995</v>
      </c>
      <c r="F189" s="17">
        <f ca="1">INDEX('EE investment costs'!$D$56:$R$656,MATCH(X189,'EE investment costs'!$D$56:$D$656,0),MATCH($V$8,'EE investment costs'!$D$56:$R$56,0))</f>
        <v>386.1524652896079</v>
      </c>
      <c r="I189" s="18">
        <v>1</v>
      </c>
      <c r="J189" s="18">
        <v>1</v>
      </c>
      <c r="K189" s="14">
        <f t="shared" ca="1" si="17"/>
        <v>8</v>
      </c>
      <c r="M189" s="19" t="str">
        <f t="shared" ca="1" si="15"/>
        <v>INDGDEFFHT-31</v>
      </c>
      <c r="N189" s="23" t="str">
        <f t="shared" ca="1" si="16"/>
        <v>Glass &amp; Concrete industry Saving Tech-Heat High Temp. over 150C 3.1y</v>
      </c>
      <c r="O189" s="23" t="s">
        <v>32</v>
      </c>
      <c r="P189" s="23" t="s">
        <v>33</v>
      </c>
      <c r="Q189" s="23"/>
      <c r="R189" s="23"/>
      <c r="S189" s="19" t="s">
        <v>34</v>
      </c>
      <c r="T189" s="14"/>
      <c r="U189" s="14"/>
      <c r="V189" s="16" t="str">
        <f t="shared" ca="1" si="18"/>
        <v>GD</v>
      </c>
      <c r="W189" s="14" t="str">
        <f t="shared" ca="1" si="18"/>
        <v>Glass &amp; Concrete industry</v>
      </c>
      <c r="X189" s="3" t="str">
        <f>'EE investment costs'!D238</f>
        <v>HT-31</v>
      </c>
      <c r="Y189" s="3" t="str">
        <f>'EE investment costs'!E238</f>
        <v>Heat High Temp. over 150C</v>
      </c>
      <c r="AC189" s="123">
        <f>'EE investment costs'!C238</f>
        <v>3.1</v>
      </c>
      <c r="AD189" s="22"/>
    </row>
    <row r="190" spans="2:30">
      <c r="B190" s="14" t="str">
        <f t="shared" ca="1" si="14"/>
        <v>INDGDEFFRH-31</v>
      </c>
      <c r="C190" s="15" t="str">
        <f t="shared" ca="1" si="19"/>
        <v>IGDRH</v>
      </c>
      <c r="D190" s="16">
        <f>'EE investment costs'!$F$15</f>
        <v>2016</v>
      </c>
      <c r="E190" s="14">
        <f>VLOOKUP(X190,'EE investment costs'!$D$56:$R$656,15,0)</f>
        <v>16</v>
      </c>
      <c r="F190" s="17">
        <f ca="1">INDEX('EE investment costs'!$D$56:$R$656,MATCH(X190,'EE investment costs'!$D$56:$D$656,0),MATCH($V$8,'EE investment costs'!$D$56:$R$56,0))</f>
        <v>0</v>
      </c>
      <c r="I190" s="18">
        <v>1</v>
      </c>
      <c r="J190" s="18">
        <v>1</v>
      </c>
      <c r="K190" s="14">
        <f t="shared" ca="1" si="17"/>
        <v>8</v>
      </c>
      <c r="M190" s="19" t="str">
        <f t="shared" ca="1" si="15"/>
        <v>INDGDEFFRH-31</v>
      </c>
      <c r="N190" s="23" t="str">
        <f t="shared" ca="1" si="16"/>
        <v>Glass &amp; Concrete industry Saving Tech-Heat Room Heat 3.1y</v>
      </c>
      <c r="O190" s="23" t="s">
        <v>32</v>
      </c>
      <c r="P190" s="23" t="s">
        <v>33</v>
      </c>
      <c r="Q190" s="23"/>
      <c r="R190" s="23"/>
      <c r="S190" s="19" t="s">
        <v>34</v>
      </c>
      <c r="U190" s="14"/>
      <c r="V190" s="16" t="str">
        <f t="shared" ca="1" si="18"/>
        <v>GD</v>
      </c>
      <c r="W190" s="14" t="str">
        <f t="shared" ca="1" si="18"/>
        <v>Glass &amp; Concrete industry</v>
      </c>
      <c r="X190" s="3" t="str">
        <f>'EE investment costs'!D239</f>
        <v>RH-31</v>
      </c>
      <c r="Y190" s="3" t="str">
        <f>'EE investment costs'!E239</f>
        <v>Heat Room Heat</v>
      </c>
      <c r="Z190" s="14"/>
      <c r="AC190" s="123">
        <f>'EE investment costs'!C239</f>
        <v>3.1</v>
      </c>
      <c r="AD190" s="22"/>
    </row>
    <row r="191" spans="2:30">
      <c r="B191" s="14" t="str">
        <f t="shared" ca="1" si="14"/>
        <v>INDGDEFFLA-31</v>
      </c>
      <c r="C191" s="15" t="str">
        <f t="shared" ca="1" si="19"/>
        <v>IGDLA</v>
      </c>
      <c r="D191" s="16">
        <f>'EE investment costs'!$F$15</f>
        <v>2016</v>
      </c>
      <c r="E191" s="14">
        <f>VLOOKUP(X191,'EE investment costs'!$D$56:$R$656,15,0)</f>
        <v>3.6804999999999999</v>
      </c>
      <c r="F191" s="17">
        <f ca="1">INDEX('EE investment costs'!$D$56:$R$656,MATCH(X191,'EE investment costs'!$D$56:$D$656,0),MATCH($V$8,'EE investment costs'!$D$56:$R$56,0))</f>
        <v>1270.0387252227144</v>
      </c>
      <c r="I191" s="18">
        <v>1</v>
      </c>
      <c r="J191" s="18">
        <v>1</v>
      </c>
      <c r="K191" s="14">
        <f t="shared" ca="1" si="17"/>
        <v>0</v>
      </c>
      <c r="M191" s="19" t="str">
        <f t="shared" ca="1" si="15"/>
        <v>INDGDEFFLA-31</v>
      </c>
      <c r="N191" s="23" t="str">
        <f t="shared" ca="1" si="16"/>
        <v>Glass &amp; Concrete industry Saving Tech-Light 3.1y</v>
      </c>
      <c r="O191" s="23" t="s">
        <v>32</v>
      </c>
      <c r="P191" s="23" t="s">
        <v>33</v>
      </c>
      <c r="Q191" s="23"/>
      <c r="R191" s="23"/>
      <c r="S191" s="19" t="s">
        <v>34</v>
      </c>
      <c r="U191" s="14"/>
      <c r="V191" s="16" t="str">
        <f t="shared" ca="1" si="18"/>
        <v>GD</v>
      </c>
      <c r="W191" s="14" t="str">
        <f t="shared" ca="1" si="18"/>
        <v>Glass &amp; Concrete industry</v>
      </c>
      <c r="X191" s="3" t="str">
        <f>'EE investment costs'!D240</f>
        <v>LA-31</v>
      </c>
      <c r="Y191" s="3" t="str">
        <f>'EE investment costs'!E240</f>
        <v>Light</v>
      </c>
      <c r="Z191" s="14"/>
      <c r="AC191" s="123">
        <f>'EE investment costs'!C240</f>
        <v>3.1</v>
      </c>
      <c r="AD191" s="22"/>
    </row>
    <row r="192" spans="2:30">
      <c r="B192" s="14" t="str">
        <f t="shared" ca="1" si="14"/>
        <v>INDGDEFFEM-31</v>
      </c>
      <c r="C192" s="15" t="str">
        <f t="shared" ca="1" si="19"/>
        <v>IGDEM</v>
      </c>
      <c r="D192" s="16">
        <f>'EE investment costs'!$F$15</f>
        <v>2016</v>
      </c>
      <c r="E192" s="14">
        <f>VLOOKUP(X192,'EE investment costs'!$D$56:$R$656,15,0)</f>
        <v>3.864525</v>
      </c>
      <c r="F192" s="17">
        <f ca="1">INDEX('EE investment costs'!$D$56:$R$656,MATCH(X192,'EE investment costs'!$D$56:$D$656,0),MATCH($V$8,'EE investment costs'!$D$56:$R$56,0))</f>
        <v>1240.1261392261501</v>
      </c>
      <c r="I192" s="18">
        <v>1</v>
      </c>
      <c r="J192" s="18">
        <v>1</v>
      </c>
      <c r="K192" s="14">
        <f t="shared" ca="1" si="17"/>
        <v>0</v>
      </c>
      <c r="M192" s="19" t="str">
        <f t="shared" ca="1" si="15"/>
        <v>INDGDEFFEM-31</v>
      </c>
      <c r="N192" s="23" t="str">
        <f t="shared" ca="1" si="16"/>
        <v>Glass &amp; Concrete industry Saving Tech-Electric Motors 3.1y</v>
      </c>
      <c r="O192" s="23" t="s">
        <v>32</v>
      </c>
      <c r="P192" s="23" t="s">
        <v>33</v>
      </c>
      <c r="Q192" s="23"/>
      <c r="R192" s="23"/>
      <c r="S192" s="19" t="s">
        <v>34</v>
      </c>
      <c r="U192" s="14"/>
      <c r="V192" s="16" t="str">
        <f t="shared" ca="1" si="18"/>
        <v>GD</v>
      </c>
      <c r="W192" s="14" t="str">
        <f t="shared" ca="1" si="18"/>
        <v>Glass &amp; Concrete industry</v>
      </c>
      <c r="X192" s="3" t="str">
        <f>'EE investment costs'!D241</f>
        <v>EM-31</v>
      </c>
      <c r="Y192" s="3" t="str">
        <f>'EE investment costs'!E241</f>
        <v>Electric Motors</v>
      </c>
      <c r="Z192" s="14"/>
      <c r="AC192" s="123">
        <f>'EE investment costs'!C241</f>
        <v>3.1</v>
      </c>
      <c r="AD192" s="22"/>
    </row>
    <row r="193" spans="2:30">
      <c r="B193" s="14" t="str">
        <f t="shared" ca="1" si="14"/>
        <v>INDGDEFFTF-31</v>
      </c>
      <c r="C193" s="15" t="str">
        <f t="shared" ca="1" si="19"/>
        <v>IGDTF</v>
      </c>
      <c r="D193" s="16">
        <f>'EE investment costs'!$F$15</f>
        <v>2016</v>
      </c>
      <c r="E193" s="14">
        <f>VLOOKUP(X193,'EE investment costs'!$D$56:$R$656,15,0)</f>
        <v>11.4</v>
      </c>
      <c r="F193" s="17">
        <f ca="1">INDEX('EE investment costs'!$D$56:$R$656,MATCH(X193,'EE investment costs'!$D$56:$D$656,0),MATCH($V$8,'EE investment costs'!$D$56:$R$56,0))</f>
        <v>455.50501216531285</v>
      </c>
      <c r="I193" s="18">
        <v>1</v>
      </c>
      <c r="J193" s="18">
        <v>1</v>
      </c>
      <c r="K193" s="14">
        <f t="shared" ca="1" si="17"/>
        <v>8</v>
      </c>
      <c r="M193" s="19" t="str">
        <f t="shared" ca="1" si="15"/>
        <v>INDGDEFFTF-31</v>
      </c>
      <c r="N193" s="23" t="str">
        <f t="shared" ca="1" si="16"/>
        <v>Glass &amp; Concrete industry Saving Tech-Haulage Tractors, Trucks, Fishing boats 3.1y</v>
      </c>
      <c r="O193" s="23" t="s">
        <v>32</v>
      </c>
      <c r="P193" s="23" t="s">
        <v>33</v>
      </c>
      <c r="Q193" s="23"/>
      <c r="R193" s="23"/>
      <c r="S193" s="19" t="s">
        <v>34</v>
      </c>
      <c r="U193" s="14"/>
      <c r="V193" s="16" t="str">
        <f t="shared" ca="1" si="18"/>
        <v>GD</v>
      </c>
      <c r="W193" s="14" t="str">
        <f t="shared" ca="1" si="18"/>
        <v>Glass &amp; Concrete industry</v>
      </c>
      <c r="X193" s="3" t="str">
        <f>'EE investment costs'!D242</f>
        <v>TF-31</v>
      </c>
      <c r="Y193" s="3" t="str">
        <f>'EE investment costs'!E242</f>
        <v>Haulage Tractors, Trucks, Fishing boats</v>
      </c>
      <c r="Z193" s="14"/>
      <c r="AC193" s="123">
        <f>'EE investment costs'!C242</f>
        <v>3.1</v>
      </c>
      <c r="AD193" s="22"/>
    </row>
    <row r="194" spans="2:30">
      <c r="B194" s="14" t="str">
        <f t="shared" ca="1" si="14"/>
        <v>INDGDEFFMT-32</v>
      </c>
      <c r="C194" s="15" t="str">
        <f t="shared" ca="1" si="19"/>
        <v>IGDMT</v>
      </c>
      <c r="D194" s="16">
        <f>'EE investment costs'!$F$15</f>
        <v>2016</v>
      </c>
      <c r="E194" s="14">
        <f>VLOOKUP(X194,'EE investment costs'!$D$56:$R$656,15,0)</f>
        <v>5.6</v>
      </c>
      <c r="F194" s="17">
        <f ca="1">INDEX('EE investment costs'!$D$56:$R$656,MATCH(X194,'EE investment costs'!$D$56:$D$656,0),MATCH($V$8,'EE investment costs'!$D$56:$R$56,0))</f>
        <v>482.80626067022388</v>
      </c>
      <c r="I194" s="18">
        <v>1</v>
      </c>
      <c r="J194" s="18">
        <v>1</v>
      </c>
      <c r="K194" s="14">
        <f t="shared" ca="1" si="17"/>
        <v>8</v>
      </c>
      <c r="M194" s="19" t="str">
        <f t="shared" ca="1" si="15"/>
        <v>INDGDEFFMT-32</v>
      </c>
      <c r="N194" s="23" t="str">
        <f t="shared" ca="1" si="16"/>
        <v>Glass &amp; Concrete industry Saving Tech-Heat Medium Temp. up to 150C 3.2y</v>
      </c>
      <c r="O194" s="23" t="s">
        <v>32</v>
      </c>
      <c r="P194" s="23" t="s">
        <v>33</v>
      </c>
      <c r="Q194" s="23"/>
      <c r="R194" s="23"/>
      <c r="S194" s="19" t="s">
        <v>34</v>
      </c>
      <c r="U194" s="14"/>
      <c r="V194" s="16" t="str">
        <f t="shared" ca="1" si="18"/>
        <v>GD</v>
      </c>
      <c r="W194" s="14" t="str">
        <f t="shared" ca="1" si="18"/>
        <v>Glass &amp; Concrete industry</v>
      </c>
      <c r="X194" s="3" t="str">
        <f>'EE investment costs'!D243</f>
        <v>MT-32</v>
      </c>
      <c r="Y194" s="3" t="str">
        <f>'EE investment costs'!E243</f>
        <v>Heat Medium Temp. up to 150C</v>
      </c>
      <c r="Z194" s="14"/>
      <c r="AC194" s="123">
        <f>'EE investment costs'!C243</f>
        <v>3.2</v>
      </c>
      <c r="AD194" s="22"/>
    </row>
    <row r="195" spans="2:30">
      <c r="B195" s="14" t="str">
        <f t="shared" ca="1" si="14"/>
        <v>INDGDEFFHT-32</v>
      </c>
      <c r="C195" s="15" t="str">
        <f t="shared" ca="1" si="19"/>
        <v>IGDHT</v>
      </c>
      <c r="D195" s="16">
        <f>'EE investment costs'!$F$15</f>
        <v>2016</v>
      </c>
      <c r="E195" s="14">
        <f>VLOOKUP(X195,'EE investment costs'!$D$56:$R$656,15,0)</f>
        <v>4.4799999999999995</v>
      </c>
      <c r="F195" s="17">
        <f ca="1">INDEX('EE investment costs'!$D$56:$R$656,MATCH(X195,'EE investment costs'!$D$56:$D$656,0),MATCH($V$8,'EE investment costs'!$D$56:$R$56,0))</f>
        <v>400.58807146865871</v>
      </c>
      <c r="I195" s="18">
        <v>1</v>
      </c>
      <c r="J195" s="18">
        <v>1</v>
      </c>
      <c r="K195" s="14">
        <f t="shared" ca="1" si="17"/>
        <v>8</v>
      </c>
      <c r="M195" s="19" t="str">
        <f t="shared" ca="1" si="15"/>
        <v>INDGDEFFHT-32</v>
      </c>
      <c r="N195" s="23" t="str">
        <f t="shared" ca="1" si="16"/>
        <v>Glass &amp; Concrete industry Saving Tech-Heat High Temp. over 150C 3.2y</v>
      </c>
      <c r="O195" s="23" t="s">
        <v>32</v>
      </c>
      <c r="P195" s="23" t="s">
        <v>33</v>
      </c>
      <c r="Q195" s="23"/>
      <c r="R195" s="23"/>
      <c r="S195" s="19" t="s">
        <v>34</v>
      </c>
      <c r="V195" s="16" t="str">
        <f t="shared" ca="1" si="18"/>
        <v>GD</v>
      </c>
      <c r="W195" s="14" t="str">
        <f t="shared" ca="1" si="18"/>
        <v>Glass &amp; Concrete industry</v>
      </c>
      <c r="X195" s="3" t="str">
        <f>'EE investment costs'!D244</f>
        <v>HT-32</v>
      </c>
      <c r="Y195" s="3" t="str">
        <f>'EE investment costs'!E244</f>
        <v>Heat High Temp. over 150C</v>
      </c>
      <c r="Z195" s="14"/>
      <c r="AC195" s="123">
        <f>'EE investment costs'!C244</f>
        <v>3.2</v>
      </c>
      <c r="AD195" s="22"/>
    </row>
    <row r="196" spans="2:30">
      <c r="B196" s="14" t="str">
        <f t="shared" ca="1" si="14"/>
        <v>INDGDEFFRH-32</v>
      </c>
      <c r="C196" s="15" t="str">
        <f t="shared" ca="1" si="19"/>
        <v>IGDRH</v>
      </c>
      <c r="D196" s="16">
        <f>'EE investment costs'!$F$15</f>
        <v>2016</v>
      </c>
      <c r="E196" s="14">
        <f>VLOOKUP(X196,'EE investment costs'!$D$56:$R$656,15,0)</f>
        <v>16</v>
      </c>
      <c r="F196" s="17">
        <f ca="1">INDEX('EE investment costs'!$D$56:$R$656,MATCH(X196,'EE investment costs'!$D$56:$D$656,0),MATCH($V$8,'EE investment costs'!$D$56:$R$56,0))</f>
        <v>0</v>
      </c>
      <c r="I196" s="18">
        <v>1</v>
      </c>
      <c r="J196" s="18">
        <v>1</v>
      </c>
      <c r="K196" s="14">
        <f t="shared" ca="1" si="17"/>
        <v>8</v>
      </c>
      <c r="M196" s="19" t="str">
        <f t="shared" ca="1" si="15"/>
        <v>INDGDEFFRH-32</v>
      </c>
      <c r="N196" s="23" t="str">
        <f t="shared" ca="1" si="16"/>
        <v>Glass &amp; Concrete industry Saving Tech-Heat Room Heat 3.2y</v>
      </c>
      <c r="O196" s="23" t="s">
        <v>32</v>
      </c>
      <c r="P196" s="23" t="s">
        <v>33</v>
      </c>
      <c r="Q196" s="23"/>
      <c r="R196" s="23"/>
      <c r="S196" s="19" t="s">
        <v>34</v>
      </c>
      <c r="V196" s="16" t="str">
        <f t="shared" ca="1" si="18"/>
        <v>GD</v>
      </c>
      <c r="W196" s="14" t="str">
        <f t="shared" ca="1" si="18"/>
        <v>Glass &amp; Concrete industry</v>
      </c>
      <c r="X196" s="3" t="str">
        <f>'EE investment costs'!D245</f>
        <v>RH-32</v>
      </c>
      <c r="Y196" s="3" t="str">
        <f>'EE investment costs'!E245</f>
        <v>Heat Room Heat</v>
      </c>
      <c r="Z196" s="14"/>
      <c r="AC196" s="123">
        <f>'EE investment costs'!C245</f>
        <v>3.2</v>
      </c>
      <c r="AD196" s="22"/>
    </row>
    <row r="197" spans="2:30">
      <c r="B197" s="14" t="str">
        <f t="shared" ca="1" si="14"/>
        <v>INDGDEFFLA-32</v>
      </c>
      <c r="C197" s="15" t="str">
        <f t="shared" ca="1" si="19"/>
        <v>IGDLA</v>
      </c>
      <c r="D197" s="16">
        <f>'EE investment costs'!$F$15</f>
        <v>2016</v>
      </c>
      <c r="E197" s="14">
        <f>VLOOKUP(X197,'EE investment costs'!$D$56:$R$656,15,0)</f>
        <v>3.706</v>
      </c>
      <c r="F197" s="17">
        <f ca="1">INDEX('EE investment costs'!$D$56:$R$656,MATCH(X197,'EE investment costs'!$D$56:$D$656,0),MATCH($V$8,'EE investment costs'!$D$56:$R$56,0))</f>
        <v>1325.5156426670376</v>
      </c>
      <c r="I197" s="18">
        <v>1</v>
      </c>
      <c r="J197" s="18">
        <v>1</v>
      </c>
      <c r="K197" s="14">
        <f t="shared" ca="1" si="17"/>
        <v>0</v>
      </c>
      <c r="M197" s="19" t="str">
        <f t="shared" ca="1" si="15"/>
        <v>INDGDEFFLA-32</v>
      </c>
      <c r="N197" s="23" t="str">
        <f t="shared" ca="1" si="16"/>
        <v>Glass &amp; Concrete industry Saving Tech-Light 3.2y</v>
      </c>
      <c r="O197" s="23" t="s">
        <v>32</v>
      </c>
      <c r="P197" s="23" t="s">
        <v>33</v>
      </c>
      <c r="Q197" s="23"/>
      <c r="R197" s="23"/>
      <c r="S197" s="19" t="s">
        <v>34</v>
      </c>
      <c r="V197" s="16" t="str">
        <f t="shared" ca="1" si="18"/>
        <v>GD</v>
      </c>
      <c r="W197" s="14" t="str">
        <f t="shared" ca="1" si="18"/>
        <v>Glass &amp; Concrete industry</v>
      </c>
      <c r="X197" s="3" t="str">
        <f>'EE investment costs'!D246</f>
        <v>LA-32</v>
      </c>
      <c r="Y197" s="3" t="str">
        <f>'EE investment costs'!E246</f>
        <v>Light</v>
      </c>
      <c r="Z197" s="14"/>
      <c r="AC197" s="123">
        <f>'EE investment costs'!C246</f>
        <v>3.2</v>
      </c>
      <c r="AD197" s="22"/>
    </row>
    <row r="198" spans="2:30">
      <c r="B198" s="14" t="str">
        <f t="shared" ca="1" si="14"/>
        <v>INDGDEFFEM-32</v>
      </c>
      <c r="C198" s="15" t="str">
        <f t="shared" ca="1" si="19"/>
        <v>IGDEM</v>
      </c>
      <c r="D198" s="16">
        <f>'EE investment costs'!$F$15</f>
        <v>2016</v>
      </c>
      <c r="E198" s="14">
        <f>VLOOKUP(X198,'EE investment costs'!$D$56:$R$656,15,0)</f>
        <v>3.8913000000000002</v>
      </c>
      <c r="F198" s="17">
        <f ca="1">INDEX('EE investment costs'!$D$56:$R$656,MATCH(X198,'EE investment costs'!$D$56:$D$656,0),MATCH($V$8,'EE investment costs'!$D$56:$R$56,0))</f>
        <v>1296.2860962643888</v>
      </c>
      <c r="I198" s="18">
        <v>1</v>
      </c>
      <c r="J198" s="18">
        <v>1</v>
      </c>
      <c r="K198" s="14">
        <f t="shared" ca="1" si="17"/>
        <v>0</v>
      </c>
      <c r="M198" s="19" t="str">
        <f t="shared" ca="1" si="15"/>
        <v>INDGDEFFEM-32</v>
      </c>
      <c r="N198" s="23" t="str">
        <f t="shared" ca="1" si="16"/>
        <v>Glass &amp; Concrete industry Saving Tech-Electric Motors 3.2y</v>
      </c>
      <c r="O198" s="23" t="s">
        <v>32</v>
      </c>
      <c r="P198" s="23" t="s">
        <v>33</v>
      </c>
      <c r="Q198" s="23"/>
      <c r="R198" s="23"/>
      <c r="S198" s="19" t="s">
        <v>34</v>
      </c>
      <c r="V198" s="16" t="str">
        <f t="shared" ca="1" si="18"/>
        <v>GD</v>
      </c>
      <c r="W198" s="14" t="str">
        <f t="shared" ca="1" si="18"/>
        <v>Glass &amp; Concrete industry</v>
      </c>
      <c r="X198" s="3" t="str">
        <f>'EE investment costs'!D247</f>
        <v>EM-32</v>
      </c>
      <c r="Y198" s="3" t="str">
        <f>'EE investment costs'!E247</f>
        <v>Electric Motors</v>
      </c>
      <c r="Z198" s="14"/>
      <c r="AC198" s="123">
        <f>'EE investment costs'!C247</f>
        <v>3.2</v>
      </c>
      <c r="AD198" s="22"/>
    </row>
    <row r="199" spans="2:30">
      <c r="B199" s="14" t="str">
        <f t="shared" ca="1" si="14"/>
        <v>INDGDEFFTF-32</v>
      </c>
      <c r="C199" s="15" t="str">
        <f t="shared" ca="1" si="19"/>
        <v>IGDTF</v>
      </c>
      <c r="D199" s="16">
        <f>'EE investment costs'!$F$15</f>
        <v>2016</v>
      </c>
      <c r="E199" s="14">
        <f>VLOOKUP(X199,'EE investment costs'!$D$56:$R$656,15,0)</f>
        <v>11.8</v>
      </c>
      <c r="F199" s="17">
        <f ca="1">INDEX('EE investment costs'!$D$56:$R$656,MATCH(X199,'EE investment costs'!$D$56:$D$656,0),MATCH($V$8,'EE investment costs'!$D$56:$R$56,0))</f>
        <v>470.19872223516165</v>
      </c>
      <c r="I199" s="18">
        <v>1</v>
      </c>
      <c r="J199" s="18">
        <v>1</v>
      </c>
      <c r="K199" s="14">
        <f t="shared" ca="1" si="17"/>
        <v>8</v>
      </c>
      <c r="M199" s="19" t="str">
        <f t="shared" ca="1" si="15"/>
        <v>INDGDEFFTF-32</v>
      </c>
      <c r="N199" s="23" t="str">
        <f t="shared" ca="1" si="16"/>
        <v>Glass &amp; Concrete industry Saving Tech-Haulage Tractors, Trucks, Fishing boats 3.2y</v>
      </c>
      <c r="O199" s="23" t="s">
        <v>32</v>
      </c>
      <c r="P199" s="23" t="s">
        <v>33</v>
      </c>
      <c r="Q199" s="23"/>
      <c r="R199" s="23"/>
      <c r="S199" s="19" t="s">
        <v>34</v>
      </c>
      <c r="V199" s="16" t="str">
        <f t="shared" ca="1" si="18"/>
        <v>GD</v>
      </c>
      <c r="W199" s="14" t="str">
        <f t="shared" ca="1" si="18"/>
        <v>Glass &amp; Concrete industry</v>
      </c>
      <c r="X199" s="3" t="str">
        <f>'EE investment costs'!D248</f>
        <v>TF-32</v>
      </c>
      <c r="Y199" s="3" t="str">
        <f>'EE investment costs'!E248</f>
        <v>Haulage Tractors, Trucks, Fishing boats</v>
      </c>
      <c r="Z199" s="14"/>
      <c r="AC199" s="123">
        <f>'EE investment costs'!C248</f>
        <v>3.2</v>
      </c>
      <c r="AD199" s="22"/>
    </row>
    <row r="200" spans="2:30">
      <c r="B200" s="14" t="str">
        <f t="shared" ref="B200:B263" ca="1" si="20">M200</f>
        <v>INDGDEFFMT-33</v>
      </c>
      <c r="C200" s="15" t="str">
        <f t="shared" ca="1" si="19"/>
        <v>IGDMT</v>
      </c>
      <c r="D200" s="16">
        <f>'EE investment costs'!$F$15</f>
        <v>2016</v>
      </c>
      <c r="E200" s="14">
        <f>VLOOKUP(X200,'EE investment costs'!$D$56:$R$656,15,0)</f>
        <v>5.65</v>
      </c>
      <c r="F200" s="17">
        <f ca="1">INDEX('EE investment costs'!$D$56:$R$656,MATCH(X200,'EE investment costs'!$D$56:$D$656,0),MATCH($V$8,'EE investment costs'!$D$56:$R$56,0))</f>
        <v>501.73061099014058</v>
      </c>
      <c r="I200" s="18">
        <v>1</v>
      </c>
      <c r="J200" s="18">
        <v>1</v>
      </c>
      <c r="K200" s="14">
        <f t="shared" ca="1" si="17"/>
        <v>7</v>
      </c>
      <c r="M200" s="19" t="str">
        <f t="shared" ref="M200:M263" ca="1" si="21">CONCATENATE("IND",$V$8,"EFF",$X200)</f>
        <v>INDGDEFFMT-33</v>
      </c>
      <c r="N200" s="23" t="str">
        <f t="shared" ca="1" si="16"/>
        <v>Glass &amp; Concrete industry Saving Tech-Heat Medium Temp. up to 150C 3.3y</v>
      </c>
      <c r="O200" s="23" t="s">
        <v>32</v>
      </c>
      <c r="P200" s="23" t="s">
        <v>33</v>
      </c>
      <c r="Q200" s="23"/>
      <c r="R200" s="23"/>
      <c r="S200" s="19" t="s">
        <v>34</v>
      </c>
      <c r="V200" s="16" t="str">
        <f t="shared" ca="1" si="18"/>
        <v>GD</v>
      </c>
      <c r="W200" s="14" t="str">
        <f t="shared" ca="1" si="18"/>
        <v>Glass &amp; Concrete industry</v>
      </c>
      <c r="X200" s="3" t="str">
        <f>'EE investment costs'!D249</f>
        <v>MT-33</v>
      </c>
      <c r="Y200" s="3" t="str">
        <f>'EE investment costs'!E249</f>
        <v>Heat Medium Temp. up to 150C</v>
      </c>
      <c r="Z200" s="14"/>
      <c r="AC200" s="123">
        <f>'EE investment costs'!C249</f>
        <v>3.3</v>
      </c>
      <c r="AD200" s="22"/>
    </row>
    <row r="201" spans="2:30">
      <c r="B201" s="14" t="str">
        <f t="shared" ca="1" si="20"/>
        <v>INDGDEFFHT-33</v>
      </c>
      <c r="C201" s="15" t="str">
        <f t="shared" ca="1" si="19"/>
        <v>IGDHT</v>
      </c>
      <c r="D201" s="16">
        <f>'EE investment costs'!$F$15</f>
        <v>2016</v>
      </c>
      <c r="E201" s="14">
        <f>VLOOKUP(X201,'EE investment costs'!$D$56:$R$656,15,0)</f>
        <v>4.5199999999999996</v>
      </c>
      <c r="F201" s="17">
        <f ca="1">INDEX('EE investment costs'!$D$56:$R$656,MATCH(X201,'EE investment costs'!$D$56:$D$656,0),MATCH($V$8,'EE investment costs'!$D$56:$R$56,0))</f>
        <v>415.02367764770941</v>
      </c>
      <c r="I201" s="18">
        <v>1</v>
      </c>
      <c r="J201" s="18">
        <v>1</v>
      </c>
      <c r="K201" s="14">
        <f t="shared" ca="1" si="17"/>
        <v>8</v>
      </c>
      <c r="M201" s="19" t="str">
        <f t="shared" ca="1" si="21"/>
        <v>INDGDEFFHT-33</v>
      </c>
      <c r="N201" s="23" t="str">
        <f t="shared" ref="N201:N264" ca="1" si="22">$W$8&amp;" Saving Tech"&amp;"-"&amp;$Y201&amp;" "&amp;AC201&amp;"y"</f>
        <v>Glass &amp; Concrete industry Saving Tech-Heat High Temp. over 150C 3.3y</v>
      </c>
      <c r="O201" s="23" t="s">
        <v>32</v>
      </c>
      <c r="P201" s="23" t="s">
        <v>33</v>
      </c>
      <c r="Q201" s="23"/>
      <c r="R201" s="23"/>
      <c r="S201" s="19" t="s">
        <v>34</v>
      </c>
      <c r="V201" s="16" t="str">
        <f t="shared" ca="1" si="18"/>
        <v>GD</v>
      </c>
      <c r="W201" s="14" t="str">
        <f t="shared" ca="1" si="18"/>
        <v>Glass &amp; Concrete industry</v>
      </c>
      <c r="X201" s="3" t="str">
        <f>'EE investment costs'!D250</f>
        <v>HT-33</v>
      </c>
      <c r="Y201" s="3" t="str">
        <f>'EE investment costs'!E250</f>
        <v>Heat High Temp. over 150C</v>
      </c>
      <c r="AC201" s="123">
        <f>'EE investment costs'!C250</f>
        <v>3.3</v>
      </c>
      <c r="AD201" s="22"/>
    </row>
    <row r="202" spans="2:30">
      <c r="B202" s="14" t="str">
        <f t="shared" ca="1" si="20"/>
        <v>INDGDEFFRH-33</v>
      </c>
      <c r="C202" s="15" t="str">
        <f t="shared" ca="1" si="19"/>
        <v>IGDRH</v>
      </c>
      <c r="D202" s="16">
        <f>'EE investment costs'!$F$15</f>
        <v>2016</v>
      </c>
      <c r="E202" s="14">
        <f>VLOOKUP(X202,'EE investment costs'!$D$56:$R$656,15,0)</f>
        <v>16</v>
      </c>
      <c r="F202" s="17">
        <f ca="1">INDEX('EE investment costs'!$D$56:$R$656,MATCH(X202,'EE investment costs'!$D$56:$D$656,0),MATCH($V$8,'EE investment costs'!$D$56:$R$56,0))</f>
        <v>0</v>
      </c>
      <c r="I202" s="18">
        <v>1</v>
      </c>
      <c r="J202" s="18">
        <v>1</v>
      </c>
      <c r="K202" s="14">
        <f t="shared" ref="K202:K265" ca="1" si="23">IF(F202&lt;500,1,0)+IF(F202&lt;600,1,0)+IF(F202&lt;700,1,0)+IF(F202&lt;800,1,0)+IF(F202&lt;900,1,0)+IF(F202&lt;1000,1,0)+IF(F202&lt;1100,1,0)+IF(F202&lt;1200,1,0)</f>
        <v>8</v>
      </c>
      <c r="M202" s="19" t="str">
        <f t="shared" ca="1" si="21"/>
        <v>INDGDEFFRH-33</v>
      </c>
      <c r="N202" s="23" t="str">
        <f t="shared" ca="1" si="22"/>
        <v>Glass &amp; Concrete industry Saving Tech-Heat Room Heat 3.3y</v>
      </c>
      <c r="O202" s="23" t="s">
        <v>32</v>
      </c>
      <c r="P202" s="23" t="s">
        <v>33</v>
      </c>
      <c r="Q202" s="23"/>
      <c r="R202" s="23"/>
      <c r="S202" s="19" t="s">
        <v>34</v>
      </c>
      <c r="V202" s="16" t="str">
        <f t="shared" ref="V202:W265" ca="1" si="24">V201</f>
        <v>GD</v>
      </c>
      <c r="W202" s="14" t="str">
        <f t="shared" ca="1" si="24"/>
        <v>Glass &amp; Concrete industry</v>
      </c>
      <c r="X202" s="3" t="str">
        <f>'EE investment costs'!D251</f>
        <v>RH-33</v>
      </c>
      <c r="Y202" s="3" t="str">
        <f>'EE investment costs'!E251</f>
        <v>Heat Room Heat</v>
      </c>
      <c r="AC202" s="123">
        <f>'EE investment costs'!C251</f>
        <v>3.3</v>
      </c>
      <c r="AD202" s="22"/>
    </row>
    <row r="203" spans="2:30">
      <c r="B203" s="14" t="str">
        <f t="shared" ca="1" si="20"/>
        <v>INDGDEFFLA-33</v>
      </c>
      <c r="C203" s="15" t="str">
        <f t="shared" ca="1" si="19"/>
        <v>IGDLA</v>
      </c>
      <c r="D203" s="16">
        <f>'EE investment costs'!$F$15</f>
        <v>2016</v>
      </c>
      <c r="E203" s="14">
        <f>VLOOKUP(X203,'EE investment costs'!$D$56:$R$656,15,0)</f>
        <v>3.7314999999999996</v>
      </c>
      <c r="F203" s="17">
        <f ca="1">INDEX('EE investment costs'!$D$56:$R$656,MATCH(X203,'EE investment costs'!$D$56:$D$656,0),MATCH($V$8,'EE investment costs'!$D$56:$R$56,0))</f>
        <v>1380.9925601113598</v>
      </c>
      <c r="I203" s="18">
        <v>1</v>
      </c>
      <c r="J203" s="18">
        <v>1</v>
      </c>
      <c r="K203" s="14">
        <f t="shared" ca="1" si="23"/>
        <v>0</v>
      </c>
      <c r="M203" s="19" t="str">
        <f t="shared" ca="1" si="21"/>
        <v>INDGDEFFLA-33</v>
      </c>
      <c r="N203" s="23" t="str">
        <f t="shared" ca="1" si="22"/>
        <v>Glass &amp; Concrete industry Saving Tech-Light 3.3y</v>
      </c>
      <c r="O203" s="23" t="s">
        <v>32</v>
      </c>
      <c r="P203" s="23" t="s">
        <v>33</v>
      </c>
      <c r="Q203" s="23"/>
      <c r="R203" s="23"/>
      <c r="S203" s="19" t="s">
        <v>34</v>
      </c>
      <c r="V203" s="16" t="str">
        <f t="shared" ca="1" si="24"/>
        <v>GD</v>
      </c>
      <c r="W203" s="14" t="str">
        <f t="shared" ca="1" si="24"/>
        <v>Glass &amp; Concrete industry</v>
      </c>
      <c r="X203" s="3" t="str">
        <f>'EE investment costs'!D252</f>
        <v>LA-33</v>
      </c>
      <c r="Y203" s="3" t="str">
        <f>'EE investment costs'!E252</f>
        <v>Light</v>
      </c>
      <c r="AC203" s="123">
        <f>'EE investment costs'!C252</f>
        <v>3.3</v>
      </c>
      <c r="AD203" s="22"/>
    </row>
    <row r="204" spans="2:30">
      <c r="B204" s="14" t="str">
        <f t="shared" ca="1" si="20"/>
        <v>INDGDEFFEM-33</v>
      </c>
      <c r="C204" s="15" t="str">
        <f t="shared" ca="1" si="19"/>
        <v>IGDEM</v>
      </c>
      <c r="D204" s="16">
        <f>'EE investment costs'!$F$15</f>
        <v>2016</v>
      </c>
      <c r="E204" s="14">
        <f>VLOOKUP(X204,'EE investment costs'!$D$56:$R$656,15,0)</f>
        <v>3.918075</v>
      </c>
      <c r="F204" s="17">
        <f ca="1">INDEX('EE investment costs'!$D$56:$R$656,MATCH(X204,'EE investment costs'!$D$56:$D$656,0),MATCH($V$8,'EE investment costs'!$D$56:$R$56,0))</f>
        <v>1352.4460533026274</v>
      </c>
      <c r="I204" s="18">
        <v>1</v>
      </c>
      <c r="J204" s="18">
        <v>1</v>
      </c>
      <c r="K204" s="14">
        <f t="shared" ca="1" si="23"/>
        <v>0</v>
      </c>
      <c r="M204" s="19" t="str">
        <f t="shared" ca="1" si="21"/>
        <v>INDGDEFFEM-33</v>
      </c>
      <c r="N204" s="23" t="str">
        <f t="shared" ca="1" si="22"/>
        <v>Glass &amp; Concrete industry Saving Tech-Electric Motors 3.3y</v>
      </c>
      <c r="O204" s="23" t="s">
        <v>32</v>
      </c>
      <c r="P204" s="23" t="s">
        <v>33</v>
      </c>
      <c r="Q204" s="23"/>
      <c r="R204" s="23"/>
      <c r="S204" s="19" t="s">
        <v>34</v>
      </c>
      <c r="V204" s="16" t="str">
        <f t="shared" ca="1" si="24"/>
        <v>GD</v>
      </c>
      <c r="W204" s="14" t="str">
        <f t="shared" ca="1" si="24"/>
        <v>Glass &amp; Concrete industry</v>
      </c>
      <c r="X204" s="3" t="str">
        <f>'EE investment costs'!D253</f>
        <v>EM-33</v>
      </c>
      <c r="Y204" s="3" t="str">
        <f>'EE investment costs'!E253</f>
        <v>Electric Motors</v>
      </c>
      <c r="AC204" s="123">
        <f>'EE investment costs'!C253</f>
        <v>3.3</v>
      </c>
      <c r="AD204" s="22"/>
    </row>
    <row r="205" spans="2:30">
      <c r="B205" s="14" t="str">
        <f t="shared" ca="1" si="20"/>
        <v>INDGDEFFTF-33</v>
      </c>
      <c r="C205" s="15" t="str">
        <f t="shared" ca="1" si="19"/>
        <v>IGDTF</v>
      </c>
      <c r="D205" s="16">
        <f>'EE investment costs'!$F$15</f>
        <v>2016</v>
      </c>
      <c r="E205" s="14">
        <f>VLOOKUP(X205,'EE investment costs'!$D$56:$R$656,15,0)</f>
        <v>12.2</v>
      </c>
      <c r="F205" s="17">
        <f ca="1">INDEX('EE investment costs'!$D$56:$R$656,MATCH(X205,'EE investment costs'!$D$56:$D$656,0),MATCH($V$8,'EE investment costs'!$D$56:$R$56,0))</f>
        <v>484.8924323050104</v>
      </c>
      <c r="I205" s="18">
        <v>1</v>
      </c>
      <c r="J205" s="18">
        <v>1</v>
      </c>
      <c r="K205" s="14">
        <f t="shared" ca="1" si="23"/>
        <v>8</v>
      </c>
      <c r="M205" s="19" t="str">
        <f t="shared" ca="1" si="21"/>
        <v>INDGDEFFTF-33</v>
      </c>
      <c r="N205" s="23" t="str">
        <f t="shared" ca="1" si="22"/>
        <v>Glass &amp; Concrete industry Saving Tech-Haulage Tractors, Trucks, Fishing boats 3.3y</v>
      </c>
      <c r="O205" s="23" t="s">
        <v>32</v>
      </c>
      <c r="P205" s="23" t="s">
        <v>33</v>
      </c>
      <c r="Q205" s="23"/>
      <c r="R205" s="23"/>
      <c r="S205" s="19" t="s">
        <v>34</v>
      </c>
      <c r="V205" s="16" t="str">
        <f t="shared" ca="1" si="24"/>
        <v>GD</v>
      </c>
      <c r="W205" s="14" t="str">
        <f t="shared" ca="1" si="24"/>
        <v>Glass &amp; Concrete industry</v>
      </c>
      <c r="X205" s="3" t="str">
        <f>'EE investment costs'!D254</f>
        <v>TF-33</v>
      </c>
      <c r="Y205" s="3" t="str">
        <f>'EE investment costs'!E254</f>
        <v>Haulage Tractors, Trucks, Fishing boats</v>
      </c>
      <c r="AC205" s="123">
        <f>'EE investment costs'!C254</f>
        <v>3.3</v>
      </c>
      <c r="AD205" s="22"/>
    </row>
    <row r="206" spans="2:30">
      <c r="B206" s="14" t="str">
        <f t="shared" ca="1" si="20"/>
        <v>INDGDEFFMT-34</v>
      </c>
      <c r="C206" s="15" t="str">
        <f t="shared" ca="1" si="19"/>
        <v>IGDMT</v>
      </c>
      <c r="D206" s="16">
        <f>'EE investment costs'!$F$15</f>
        <v>2016</v>
      </c>
      <c r="E206" s="14">
        <f>VLOOKUP(X206,'EE investment costs'!$D$56:$R$656,15,0)</f>
        <v>5.7</v>
      </c>
      <c r="F206" s="17">
        <f ca="1">INDEX('EE investment costs'!$D$56:$R$656,MATCH(X206,'EE investment costs'!$D$56:$D$656,0),MATCH($V$8,'EE investment costs'!$D$56:$R$56,0))</f>
        <v>520.65496131005727</v>
      </c>
      <c r="I206" s="18">
        <v>1</v>
      </c>
      <c r="J206" s="18">
        <v>1</v>
      </c>
      <c r="K206" s="14">
        <f t="shared" ca="1" si="23"/>
        <v>7</v>
      </c>
      <c r="M206" s="19" t="str">
        <f t="shared" ca="1" si="21"/>
        <v>INDGDEFFMT-34</v>
      </c>
      <c r="N206" s="23" t="str">
        <f t="shared" ca="1" si="22"/>
        <v>Glass &amp; Concrete industry Saving Tech-Heat Medium Temp. up to 150C 3.4y</v>
      </c>
      <c r="O206" s="23" t="s">
        <v>32</v>
      </c>
      <c r="P206" s="23" t="s">
        <v>33</v>
      </c>
      <c r="Q206" s="23"/>
      <c r="R206" s="23"/>
      <c r="S206" s="19" t="s">
        <v>34</v>
      </c>
      <c r="V206" s="16" t="str">
        <f t="shared" ca="1" si="24"/>
        <v>GD</v>
      </c>
      <c r="W206" s="14" t="str">
        <f t="shared" ca="1" si="24"/>
        <v>Glass &amp; Concrete industry</v>
      </c>
      <c r="X206" s="3" t="str">
        <f>'EE investment costs'!D255</f>
        <v>MT-34</v>
      </c>
      <c r="Y206" s="3" t="str">
        <f>'EE investment costs'!E255</f>
        <v>Heat Medium Temp. up to 150C</v>
      </c>
      <c r="AC206" s="123">
        <f>'EE investment costs'!C255</f>
        <v>3.4</v>
      </c>
      <c r="AD206" s="22"/>
    </row>
    <row r="207" spans="2:30">
      <c r="B207" s="14" t="str">
        <f t="shared" ca="1" si="20"/>
        <v>INDGDEFFHT-34</v>
      </c>
      <c r="C207" s="15" t="str">
        <f t="shared" ca="1" si="19"/>
        <v>IGDHT</v>
      </c>
      <c r="D207" s="16">
        <f>'EE investment costs'!$F$15</f>
        <v>2016</v>
      </c>
      <c r="E207" s="14">
        <f>VLOOKUP(X207,'EE investment costs'!$D$56:$R$656,15,0)</f>
        <v>4.5599999999999996</v>
      </c>
      <c r="F207" s="17">
        <f ca="1">INDEX('EE investment costs'!$D$56:$R$656,MATCH(X207,'EE investment costs'!$D$56:$D$656,0),MATCH($V$8,'EE investment costs'!$D$56:$R$56,0))</f>
        <v>429.45928382676016</v>
      </c>
      <c r="I207" s="18">
        <v>1</v>
      </c>
      <c r="J207" s="18">
        <v>1</v>
      </c>
      <c r="K207" s="14">
        <f t="shared" ca="1" si="23"/>
        <v>8</v>
      </c>
      <c r="M207" s="19" t="str">
        <f t="shared" ca="1" si="21"/>
        <v>INDGDEFFHT-34</v>
      </c>
      <c r="N207" s="23" t="str">
        <f t="shared" ca="1" si="22"/>
        <v>Glass &amp; Concrete industry Saving Tech-Heat High Temp. over 150C 3.4y</v>
      </c>
      <c r="O207" s="23" t="s">
        <v>32</v>
      </c>
      <c r="P207" s="23" t="s">
        <v>33</v>
      </c>
      <c r="Q207" s="23"/>
      <c r="R207" s="23"/>
      <c r="S207" s="19" t="s">
        <v>34</v>
      </c>
      <c r="V207" s="16" t="str">
        <f t="shared" ca="1" si="24"/>
        <v>GD</v>
      </c>
      <c r="W207" s="14" t="str">
        <f t="shared" ca="1" si="24"/>
        <v>Glass &amp; Concrete industry</v>
      </c>
      <c r="X207" s="3" t="str">
        <f>'EE investment costs'!D256</f>
        <v>HT-34</v>
      </c>
      <c r="Y207" s="3" t="str">
        <f>'EE investment costs'!E256</f>
        <v>Heat High Temp. over 150C</v>
      </c>
      <c r="AC207" s="123">
        <f>'EE investment costs'!C256</f>
        <v>3.4</v>
      </c>
      <c r="AD207" s="22"/>
    </row>
    <row r="208" spans="2:30">
      <c r="B208" s="14" t="str">
        <f t="shared" ca="1" si="20"/>
        <v>INDGDEFFRH-34</v>
      </c>
      <c r="C208" s="15" t="str">
        <f t="shared" ca="1" si="19"/>
        <v>IGDRH</v>
      </c>
      <c r="D208" s="16">
        <f>'EE investment costs'!$F$15</f>
        <v>2016</v>
      </c>
      <c r="E208" s="14">
        <f>VLOOKUP(X208,'EE investment costs'!$D$56:$R$656,15,0)</f>
        <v>16</v>
      </c>
      <c r="F208" s="17">
        <f ca="1">INDEX('EE investment costs'!$D$56:$R$656,MATCH(X208,'EE investment costs'!$D$56:$D$656,0),MATCH($V$8,'EE investment costs'!$D$56:$R$56,0))</f>
        <v>0</v>
      </c>
      <c r="I208" s="18">
        <v>1</v>
      </c>
      <c r="J208" s="18">
        <v>1</v>
      </c>
      <c r="K208" s="14">
        <f t="shared" ca="1" si="23"/>
        <v>8</v>
      </c>
      <c r="M208" s="19" t="str">
        <f t="shared" ca="1" si="21"/>
        <v>INDGDEFFRH-34</v>
      </c>
      <c r="N208" s="23" t="str">
        <f t="shared" ca="1" si="22"/>
        <v>Glass &amp; Concrete industry Saving Tech-Heat Room Heat 3.4y</v>
      </c>
      <c r="O208" s="23" t="s">
        <v>32</v>
      </c>
      <c r="P208" s="23" t="s">
        <v>33</v>
      </c>
      <c r="Q208" s="23"/>
      <c r="R208" s="23"/>
      <c r="S208" s="19" t="s">
        <v>34</v>
      </c>
      <c r="V208" s="16" t="str">
        <f t="shared" ca="1" si="24"/>
        <v>GD</v>
      </c>
      <c r="W208" s="14" t="str">
        <f t="shared" ca="1" si="24"/>
        <v>Glass &amp; Concrete industry</v>
      </c>
      <c r="X208" s="3" t="str">
        <f>'EE investment costs'!D257</f>
        <v>RH-34</v>
      </c>
      <c r="Y208" s="3" t="str">
        <f>'EE investment costs'!E257</f>
        <v>Heat Room Heat</v>
      </c>
      <c r="AC208" s="123">
        <f>'EE investment costs'!C257</f>
        <v>3.4</v>
      </c>
      <c r="AD208" s="22"/>
    </row>
    <row r="209" spans="2:30">
      <c r="B209" s="14" t="str">
        <f t="shared" ca="1" si="20"/>
        <v>INDGDEFFLA-34</v>
      </c>
      <c r="C209" s="15" t="str">
        <f t="shared" ca="1" si="19"/>
        <v>IGDLA</v>
      </c>
      <c r="D209" s="16">
        <f>'EE investment costs'!$F$15</f>
        <v>2016</v>
      </c>
      <c r="E209" s="14">
        <f>VLOOKUP(X209,'EE investment costs'!$D$56:$R$656,15,0)</f>
        <v>3.7569999999999997</v>
      </c>
      <c r="F209" s="17">
        <f ca="1">INDEX('EE investment costs'!$D$56:$R$656,MATCH(X209,'EE investment costs'!$D$56:$D$656,0),MATCH($V$8,'EE investment costs'!$D$56:$R$56,0))</f>
        <v>1436.4694775556825</v>
      </c>
      <c r="I209" s="18">
        <v>1</v>
      </c>
      <c r="J209" s="18">
        <v>1</v>
      </c>
      <c r="K209" s="14">
        <f t="shared" ca="1" si="23"/>
        <v>0</v>
      </c>
      <c r="M209" s="19" t="str">
        <f t="shared" ca="1" si="21"/>
        <v>INDGDEFFLA-34</v>
      </c>
      <c r="N209" s="23" t="str">
        <f t="shared" ca="1" si="22"/>
        <v>Glass &amp; Concrete industry Saving Tech-Light 3.4y</v>
      </c>
      <c r="O209" s="23" t="s">
        <v>32</v>
      </c>
      <c r="P209" s="23" t="s">
        <v>33</v>
      </c>
      <c r="Q209" s="23"/>
      <c r="R209" s="23"/>
      <c r="S209" s="19" t="s">
        <v>34</v>
      </c>
      <c r="V209" s="16" t="str">
        <f t="shared" ca="1" si="24"/>
        <v>GD</v>
      </c>
      <c r="W209" s="14" t="str">
        <f t="shared" ca="1" si="24"/>
        <v>Glass &amp; Concrete industry</v>
      </c>
      <c r="X209" s="3" t="str">
        <f>'EE investment costs'!D258</f>
        <v>LA-34</v>
      </c>
      <c r="Y209" s="3" t="str">
        <f>'EE investment costs'!E258</f>
        <v>Light</v>
      </c>
      <c r="AC209" s="123">
        <f>'EE investment costs'!C258</f>
        <v>3.4</v>
      </c>
      <c r="AD209" s="22"/>
    </row>
    <row r="210" spans="2:30">
      <c r="B210" s="14" t="str">
        <f t="shared" ca="1" si="20"/>
        <v>INDGDEFFEM-34</v>
      </c>
      <c r="C210" s="15" t="str">
        <f t="shared" ca="1" si="19"/>
        <v>IGDEM</v>
      </c>
      <c r="D210" s="16">
        <f>'EE investment costs'!$F$15</f>
        <v>2016</v>
      </c>
      <c r="E210" s="14">
        <f>VLOOKUP(X210,'EE investment costs'!$D$56:$R$656,15,0)</f>
        <v>3.9448500000000002</v>
      </c>
      <c r="F210" s="17">
        <f ca="1">INDEX('EE investment costs'!$D$56:$R$656,MATCH(X210,'EE investment costs'!$D$56:$D$656,0),MATCH($V$8,'EE investment costs'!$D$56:$R$56,0))</f>
        <v>1408.6060103408661</v>
      </c>
      <c r="I210" s="18">
        <v>1</v>
      </c>
      <c r="J210" s="18">
        <v>1</v>
      </c>
      <c r="K210" s="14">
        <f t="shared" ca="1" si="23"/>
        <v>0</v>
      </c>
      <c r="M210" s="19" t="str">
        <f t="shared" ca="1" si="21"/>
        <v>INDGDEFFEM-34</v>
      </c>
      <c r="N210" s="23" t="str">
        <f t="shared" ca="1" si="22"/>
        <v>Glass &amp; Concrete industry Saving Tech-Electric Motors 3.4y</v>
      </c>
      <c r="O210" s="23" t="s">
        <v>32</v>
      </c>
      <c r="P210" s="23" t="s">
        <v>33</v>
      </c>
      <c r="Q210" s="23"/>
      <c r="R210" s="23"/>
      <c r="S210" s="19" t="s">
        <v>34</v>
      </c>
      <c r="V210" s="16" t="str">
        <f t="shared" ca="1" si="24"/>
        <v>GD</v>
      </c>
      <c r="W210" s="14" t="str">
        <f t="shared" ca="1" si="24"/>
        <v>Glass &amp; Concrete industry</v>
      </c>
      <c r="X210" s="3" t="str">
        <f>'EE investment costs'!D259</f>
        <v>EM-34</v>
      </c>
      <c r="Y210" s="3" t="str">
        <f>'EE investment costs'!E259</f>
        <v>Electric Motors</v>
      </c>
      <c r="AC210" s="123">
        <f>'EE investment costs'!C259</f>
        <v>3.4</v>
      </c>
      <c r="AD210" s="22"/>
    </row>
    <row r="211" spans="2:30">
      <c r="B211" s="14" t="str">
        <f t="shared" ca="1" si="20"/>
        <v>INDGDEFFTF-34</v>
      </c>
      <c r="C211" s="15" t="str">
        <f t="shared" ca="1" si="19"/>
        <v>IGDTF</v>
      </c>
      <c r="D211" s="16">
        <f>'EE investment costs'!$F$15</f>
        <v>2016</v>
      </c>
      <c r="E211" s="14">
        <f>VLOOKUP(X211,'EE investment costs'!$D$56:$R$656,15,0)</f>
        <v>12.6</v>
      </c>
      <c r="F211" s="17">
        <f ca="1">INDEX('EE investment costs'!$D$56:$R$656,MATCH(X211,'EE investment costs'!$D$56:$D$656,0),MATCH($V$8,'EE investment costs'!$D$56:$R$56,0))</f>
        <v>499.58614237485921</v>
      </c>
      <c r="I211" s="18">
        <v>1</v>
      </c>
      <c r="J211" s="18">
        <v>1</v>
      </c>
      <c r="K211" s="14">
        <f t="shared" ca="1" si="23"/>
        <v>8</v>
      </c>
      <c r="M211" s="19" t="str">
        <f t="shared" ca="1" si="21"/>
        <v>INDGDEFFTF-34</v>
      </c>
      <c r="N211" s="23" t="str">
        <f t="shared" ca="1" si="22"/>
        <v>Glass &amp; Concrete industry Saving Tech-Haulage Tractors, Trucks, Fishing boats 3.4y</v>
      </c>
      <c r="O211" s="23" t="s">
        <v>32</v>
      </c>
      <c r="P211" s="23" t="s">
        <v>33</v>
      </c>
      <c r="Q211" s="23"/>
      <c r="R211" s="23"/>
      <c r="S211" s="19" t="s">
        <v>34</v>
      </c>
      <c r="V211" s="16" t="str">
        <f t="shared" ca="1" si="24"/>
        <v>GD</v>
      </c>
      <c r="W211" s="14" t="str">
        <f t="shared" ca="1" si="24"/>
        <v>Glass &amp; Concrete industry</v>
      </c>
      <c r="X211" s="3" t="str">
        <f>'EE investment costs'!D260</f>
        <v>TF-34</v>
      </c>
      <c r="Y211" s="3" t="str">
        <f>'EE investment costs'!E260</f>
        <v>Haulage Tractors, Trucks, Fishing boats</v>
      </c>
      <c r="AC211" s="123">
        <f>'EE investment costs'!C260</f>
        <v>3.4</v>
      </c>
      <c r="AD211" s="22"/>
    </row>
    <row r="212" spans="2:30">
      <c r="B212" s="14" t="str">
        <f t="shared" ca="1" si="20"/>
        <v>INDGDEFFMT-35</v>
      </c>
      <c r="C212" s="15" t="str">
        <f t="shared" ca="1" si="19"/>
        <v>IGDMT</v>
      </c>
      <c r="D212" s="16">
        <f>'EE investment costs'!$F$15</f>
        <v>2016</v>
      </c>
      <c r="E212" s="14">
        <f>VLOOKUP(X212,'EE investment costs'!$D$56:$R$656,15,0)</f>
        <v>5.75</v>
      </c>
      <c r="F212" s="17">
        <f ca="1">INDEX('EE investment costs'!$D$56:$R$656,MATCH(X212,'EE investment costs'!$D$56:$D$656,0),MATCH($V$8,'EE investment costs'!$D$56:$R$56,0))</f>
        <v>539.57931162997397</v>
      </c>
      <c r="I212" s="18">
        <v>1</v>
      </c>
      <c r="J212" s="18">
        <v>1</v>
      </c>
      <c r="K212" s="14">
        <f t="shared" ca="1" si="23"/>
        <v>7</v>
      </c>
      <c r="M212" s="19" t="str">
        <f t="shared" ca="1" si="21"/>
        <v>INDGDEFFMT-35</v>
      </c>
      <c r="N212" s="23" t="str">
        <f t="shared" ca="1" si="22"/>
        <v>Glass &amp; Concrete industry Saving Tech-Heat Medium Temp. up to 150C 3.5y</v>
      </c>
      <c r="O212" s="23" t="s">
        <v>32</v>
      </c>
      <c r="P212" s="23" t="s">
        <v>33</v>
      </c>
      <c r="Q212" s="23"/>
      <c r="R212" s="23"/>
      <c r="S212" s="19" t="s">
        <v>34</v>
      </c>
      <c r="V212" s="16" t="str">
        <f t="shared" ca="1" si="24"/>
        <v>GD</v>
      </c>
      <c r="W212" s="14" t="str">
        <f t="shared" ca="1" si="24"/>
        <v>Glass &amp; Concrete industry</v>
      </c>
      <c r="X212" s="3" t="str">
        <f>'EE investment costs'!D261</f>
        <v>MT-35</v>
      </c>
      <c r="Y212" s="3" t="str">
        <f>'EE investment costs'!E261</f>
        <v>Heat Medium Temp. up to 150C</v>
      </c>
      <c r="AC212" s="123">
        <f>'EE investment costs'!C261</f>
        <v>3.5</v>
      </c>
      <c r="AD212" s="22"/>
    </row>
    <row r="213" spans="2:30">
      <c r="B213" s="14" t="str">
        <f t="shared" ca="1" si="20"/>
        <v>INDGDEFFHT-35</v>
      </c>
      <c r="C213" s="15" t="str">
        <f t="shared" ca="1" si="19"/>
        <v>IGDHT</v>
      </c>
      <c r="D213" s="16">
        <f>'EE investment costs'!$F$15</f>
        <v>2016</v>
      </c>
      <c r="E213" s="14">
        <f>VLOOKUP(X213,'EE investment costs'!$D$56:$R$656,15,0)</f>
        <v>4.5999999999999996</v>
      </c>
      <c r="F213" s="17">
        <f ca="1">INDEX('EE investment costs'!$D$56:$R$656,MATCH(X213,'EE investment costs'!$D$56:$D$656,0),MATCH($V$8,'EE investment costs'!$D$56:$R$56,0))</f>
        <v>443.89489000581096</v>
      </c>
      <c r="I213" s="18">
        <v>1</v>
      </c>
      <c r="J213" s="18">
        <v>1</v>
      </c>
      <c r="K213" s="14">
        <f t="shared" ca="1" si="23"/>
        <v>8</v>
      </c>
      <c r="M213" s="19" t="str">
        <f t="shared" ca="1" si="21"/>
        <v>INDGDEFFHT-35</v>
      </c>
      <c r="N213" s="23" t="str">
        <f t="shared" ca="1" si="22"/>
        <v>Glass &amp; Concrete industry Saving Tech-Heat High Temp. over 150C 3.5y</v>
      </c>
      <c r="O213" s="23" t="s">
        <v>32</v>
      </c>
      <c r="P213" s="23" t="s">
        <v>33</v>
      </c>
      <c r="Q213" s="23"/>
      <c r="R213" s="23"/>
      <c r="S213" s="19" t="s">
        <v>34</v>
      </c>
      <c r="V213" s="16" t="str">
        <f t="shared" ca="1" si="24"/>
        <v>GD</v>
      </c>
      <c r="W213" s="14" t="str">
        <f t="shared" ca="1" si="24"/>
        <v>Glass &amp; Concrete industry</v>
      </c>
      <c r="X213" s="3" t="str">
        <f>'EE investment costs'!D262</f>
        <v>HT-35</v>
      </c>
      <c r="Y213" s="3" t="str">
        <f>'EE investment costs'!E262</f>
        <v>Heat High Temp. over 150C</v>
      </c>
      <c r="AC213" s="123">
        <f>'EE investment costs'!C262</f>
        <v>3.5</v>
      </c>
      <c r="AD213" s="22"/>
    </row>
    <row r="214" spans="2:30">
      <c r="B214" s="14" t="str">
        <f t="shared" ca="1" si="20"/>
        <v>INDGDEFFRH-35</v>
      </c>
      <c r="C214" s="15" t="str">
        <f t="shared" ca="1" si="19"/>
        <v>IGDRH</v>
      </c>
      <c r="D214" s="16">
        <f>'EE investment costs'!$F$15</f>
        <v>2016</v>
      </c>
      <c r="E214" s="14">
        <f>VLOOKUP(X214,'EE investment costs'!$D$56:$R$656,15,0)</f>
        <v>16</v>
      </c>
      <c r="F214" s="17">
        <f ca="1">INDEX('EE investment costs'!$D$56:$R$656,MATCH(X214,'EE investment costs'!$D$56:$D$656,0),MATCH($V$8,'EE investment costs'!$D$56:$R$56,0))</f>
        <v>0</v>
      </c>
      <c r="I214" s="18">
        <v>1</v>
      </c>
      <c r="J214" s="18">
        <v>1</v>
      </c>
      <c r="K214" s="14">
        <f t="shared" ca="1" si="23"/>
        <v>8</v>
      </c>
      <c r="M214" s="19" t="str">
        <f t="shared" ca="1" si="21"/>
        <v>INDGDEFFRH-35</v>
      </c>
      <c r="N214" s="23" t="str">
        <f t="shared" ca="1" si="22"/>
        <v>Glass &amp; Concrete industry Saving Tech-Heat Room Heat 3.5y</v>
      </c>
      <c r="O214" s="23" t="s">
        <v>32</v>
      </c>
      <c r="P214" s="23" t="s">
        <v>33</v>
      </c>
      <c r="Q214" s="23"/>
      <c r="R214" s="23"/>
      <c r="S214" s="19" t="s">
        <v>34</v>
      </c>
      <c r="V214" s="16" t="str">
        <f t="shared" ca="1" si="24"/>
        <v>GD</v>
      </c>
      <c r="W214" s="14" t="str">
        <f t="shared" ca="1" si="24"/>
        <v>Glass &amp; Concrete industry</v>
      </c>
      <c r="X214" s="3" t="str">
        <f>'EE investment costs'!D263</f>
        <v>RH-35</v>
      </c>
      <c r="Y214" s="3" t="str">
        <f>'EE investment costs'!E263</f>
        <v>Heat Room Heat</v>
      </c>
      <c r="AC214" s="123">
        <f>'EE investment costs'!C263</f>
        <v>3.5</v>
      </c>
      <c r="AD214" s="22"/>
    </row>
    <row r="215" spans="2:30">
      <c r="B215" s="14" t="str">
        <f t="shared" ca="1" si="20"/>
        <v>INDGDEFFLA-35</v>
      </c>
      <c r="C215" s="15" t="str">
        <f t="shared" ca="1" si="19"/>
        <v>IGDLA</v>
      </c>
      <c r="D215" s="16">
        <f>'EE investment costs'!$F$15</f>
        <v>2016</v>
      </c>
      <c r="E215" s="14">
        <f>VLOOKUP(X215,'EE investment costs'!$D$56:$R$656,15,0)</f>
        <v>3.7824999999999998</v>
      </c>
      <c r="F215" s="17">
        <f ca="1">INDEX('EE investment costs'!$D$56:$R$656,MATCH(X215,'EE investment costs'!$D$56:$D$656,0),MATCH($V$8,'EE investment costs'!$D$56:$R$56,0))</f>
        <v>1491.9463950000052</v>
      </c>
      <c r="I215" s="18">
        <v>1</v>
      </c>
      <c r="J215" s="18">
        <v>1</v>
      </c>
      <c r="K215" s="14">
        <f t="shared" ca="1" si="23"/>
        <v>0</v>
      </c>
      <c r="M215" s="19" t="str">
        <f t="shared" ca="1" si="21"/>
        <v>INDGDEFFLA-35</v>
      </c>
      <c r="N215" s="23" t="str">
        <f t="shared" ca="1" si="22"/>
        <v>Glass &amp; Concrete industry Saving Tech-Light 3.5y</v>
      </c>
      <c r="O215" s="23" t="s">
        <v>32</v>
      </c>
      <c r="P215" s="23" t="s">
        <v>33</v>
      </c>
      <c r="Q215" s="23"/>
      <c r="R215" s="23"/>
      <c r="S215" s="19" t="s">
        <v>34</v>
      </c>
      <c r="V215" s="16" t="str">
        <f t="shared" ca="1" si="24"/>
        <v>GD</v>
      </c>
      <c r="W215" s="14" t="str">
        <f t="shared" ca="1" si="24"/>
        <v>Glass &amp; Concrete industry</v>
      </c>
      <c r="X215" s="3" t="str">
        <f>'EE investment costs'!D264</f>
        <v>LA-35</v>
      </c>
      <c r="Y215" s="3" t="str">
        <f>'EE investment costs'!E264</f>
        <v>Light</v>
      </c>
      <c r="AC215" s="123">
        <f>'EE investment costs'!C264</f>
        <v>3.5</v>
      </c>
      <c r="AD215" s="22"/>
    </row>
    <row r="216" spans="2:30">
      <c r="B216" s="14" t="str">
        <f t="shared" ca="1" si="20"/>
        <v>INDGDEFFEM-35</v>
      </c>
      <c r="C216" s="15" t="str">
        <f t="shared" ca="1" si="19"/>
        <v>IGDEM</v>
      </c>
      <c r="D216" s="16">
        <f>'EE investment costs'!$F$15</f>
        <v>2016</v>
      </c>
      <c r="E216" s="14">
        <f>VLOOKUP(X216,'EE investment costs'!$D$56:$R$656,15,0)</f>
        <v>3.971625</v>
      </c>
      <c r="F216" s="17">
        <f ca="1">INDEX('EE investment costs'!$D$56:$R$656,MATCH(X216,'EE investment costs'!$D$56:$D$656,0),MATCH($V$8,'EE investment costs'!$D$56:$R$56,0))</f>
        <v>1464.7659673791047</v>
      </c>
      <c r="I216" s="18">
        <v>1</v>
      </c>
      <c r="J216" s="18">
        <v>1</v>
      </c>
      <c r="K216" s="14">
        <f t="shared" ca="1" si="23"/>
        <v>0</v>
      </c>
      <c r="M216" s="19" t="str">
        <f t="shared" ca="1" si="21"/>
        <v>INDGDEFFEM-35</v>
      </c>
      <c r="N216" s="23" t="str">
        <f t="shared" ca="1" si="22"/>
        <v>Glass &amp; Concrete industry Saving Tech-Electric Motors 3.5y</v>
      </c>
      <c r="O216" s="23" t="s">
        <v>32</v>
      </c>
      <c r="P216" s="23" t="s">
        <v>33</v>
      </c>
      <c r="Q216" s="23"/>
      <c r="R216" s="23"/>
      <c r="S216" s="19" t="s">
        <v>34</v>
      </c>
      <c r="V216" s="16" t="str">
        <f t="shared" ca="1" si="24"/>
        <v>GD</v>
      </c>
      <c r="W216" s="14" t="str">
        <f t="shared" ca="1" si="24"/>
        <v>Glass &amp; Concrete industry</v>
      </c>
      <c r="X216" s="3" t="str">
        <f>'EE investment costs'!D265</f>
        <v>EM-35</v>
      </c>
      <c r="Y216" s="3" t="str">
        <f>'EE investment costs'!E265</f>
        <v>Electric Motors</v>
      </c>
      <c r="AC216" s="123">
        <f>'EE investment costs'!C265</f>
        <v>3.5</v>
      </c>
      <c r="AD216" s="22"/>
    </row>
    <row r="217" spans="2:30">
      <c r="B217" s="14" t="str">
        <f t="shared" ca="1" si="20"/>
        <v>INDGDEFFTF-35</v>
      </c>
      <c r="C217" s="15" t="str">
        <f t="shared" ca="1" si="19"/>
        <v>IGDTF</v>
      </c>
      <c r="D217" s="16">
        <f>'EE investment costs'!$F$15</f>
        <v>2016</v>
      </c>
      <c r="E217" s="14">
        <f>VLOOKUP(X217,'EE investment costs'!$D$56:$R$656,15,0)</f>
        <v>13</v>
      </c>
      <c r="F217" s="17">
        <f ca="1">INDEX('EE investment costs'!$D$56:$R$656,MATCH(X217,'EE investment costs'!$D$56:$D$656,0),MATCH($V$8,'EE investment costs'!$D$56:$R$56,0))</f>
        <v>514.27985244470801</v>
      </c>
      <c r="I217" s="18">
        <v>1</v>
      </c>
      <c r="J217" s="18">
        <v>1</v>
      </c>
      <c r="K217" s="14">
        <f t="shared" ca="1" si="23"/>
        <v>7</v>
      </c>
      <c r="M217" s="19" t="str">
        <f t="shared" ca="1" si="21"/>
        <v>INDGDEFFTF-35</v>
      </c>
      <c r="N217" s="23" t="str">
        <f t="shared" ca="1" si="22"/>
        <v>Glass &amp; Concrete industry Saving Tech-Haulage Tractors, Trucks, Fishing boats 3.5y</v>
      </c>
      <c r="O217" s="23" t="s">
        <v>32</v>
      </c>
      <c r="P217" s="23" t="s">
        <v>33</v>
      </c>
      <c r="Q217" s="23"/>
      <c r="R217" s="23"/>
      <c r="S217" s="19" t="s">
        <v>34</v>
      </c>
      <c r="V217" s="16" t="str">
        <f t="shared" ca="1" si="24"/>
        <v>GD</v>
      </c>
      <c r="W217" s="14" t="str">
        <f t="shared" ca="1" si="24"/>
        <v>Glass &amp; Concrete industry</v>
      </c>
      <c r="X217" s="3" t="str">
        <f>'EE investment costs'!D266</f>
        <v>TF-35</v>
      </c>
      <c r="Y217" s="3" t="str">
        <f>'EE investment costs'!E266</f>
        <v>Haulage Tractors, Trucks, Fishing boats</v>
      </c>
      <c r="AC217" s="123">
        <f>'EE investment costs'!C266</f>
        <v>3.5</v>
      </c>
      <c r="AD217" s="22"/>
    </row>
    <row r="218" spans="2:30">
      <c r="B218" s="14" t="str">
        <f t="shared" ca="1" si="20"/>
        <v>INDGDEFFMT-36</v>
      </c>
      <c r="C218" s="15" t="str">
        <f t="shared" ca="1" si="19"/>
        <v>IGDMT</v>
      </c>
      <c r="D218" s="16">
        <f>'EE investment costs'!$F$15</f>
        <v>2016</v>
      </c>
      <c r="E218" s="14">
        <f>VLOOKUP(X218,'EE investment costs'!$D$56:$R$656,15,0)</f>
        <v>5.8</v>
      </c>
      <c r="F218" s="17">
        <f ca="1">INDEX('EE investment costs'!$D$56:$R$656,MATCH(X218,'EE investment costs'!$D$56:$D$656,0),MATCH($V$8,'EE investment costs'!$D$56:$R$56,0))</f>
        <v>550.90151862376888</v>
      </c>
      <c r="I218" s="18">
        <v>1</v>
      </c>
      <c r="J218" s="18">
        <v>1</v>
      </c>
      <c r="K218" s="14">
        <f t="shared" ca="1" si="23"/>
        <v>7</v>
      </c>
      <c r="M218" s="19" t="str">
        <f t="shared" ca="1" si="21"/>
        <v>INDGDEFFMT-36</v>
      </c>
      <c r="N218" s="23" t="str">
        <f t="shared" ca="1" si="22"/>
        <v>Glass &amp; Concrete industry Saving Tech-Heat Medium Temp. up to 150C 3.6y</v>
      </c>
      <c r="O218" s="23" t="s">
        <v>32</v>
      </c>
      <c r="P218" s="23" t="s">
        <v>33</v>
      </c>
      <c r="Q218" s="23"/>
      <c r="R218" s="23"/>
      <c r="S218" s="19" t="s">
        <v>34</v>
      </c>
      <c r="V218" s="16" t="str">
        <f t="shared" ca="1" si="24"/>
        <v>GD</v>
      </c>
      <c r="W218" s="14" t="str">
        <f t="shared" ca="1" si="24"/>
        <v>Glass &amp; Concrete industry</v>
      </c>
      <c r="X218" s="3" t="str">
        <f>'EE investment costs'!D267</f>
        <v>MT-36</v>
      </c>
      <c r="Y218" s="3" t="str">
        <f>'EE investment costs'!E267</f>
        <v>Heat Medium Temp. up to 150C</v>
      </c>
      <c r="AC218" s="123">
        <f>'EE investment costs'!C267</f>
        <v>3.6</v>
      </c>
      <c r="AD218" s="22"/>
    </row>
    <row r="219" spans="2:30">
      <c r="B219" s="14" t="str">
        <f t="shared" ca="1" si="20"/>
        <v>INDGDEFFHT-36</v>
      </c>
      <c r="C219" s="15" t="str">
        <f t="shared" ca="1" si="19"/>
        <v>IGDHT</v>
      </c>
      <c r="D219" s="16">
        <f>'EE investment costs'!$F$15</f>
        <v>2016</v>
      </c>
      <c r="E219" s="14">
        <f>VLOOKUP(X219,'EE investment costs'!$D$56:$R$656,15,0)</f>
        <v>4.6399999999999997</v>
      </c>
      <c r="F219" s="17">
        <f ca="1">INDEX('EE investment costs'!$D$56:$R$656,MATCH(X219,'EE investment costs'!$D$56:$D$656,0),MATCH($V$8,'EE investment costs'!$D$56:$R$56,0))</f>
        <v>447.82203426993982</v>
      </c>
      <c r="I219" s="18">
        <v>1</v>
      </c>
      <c r="J219" s="18">
        <v>1</v>
      </c>
      <c r="K219" s="14">
        <f t="shared" ca="1" si="23"/>
        <v>8</v>
      </c>
      <c r="M219" s="19" t="str">
        <f t="shared" ca="1" si="21"/>
        <v>INDGDEFFHT-36</v>
      </c>
      <c r="N219" s="23" t="str">
        <f t="shared" ca="1" si="22"/>
        <v>Glass &amp; Concrete industry Saving Tech-Heat High Temp. over 150C 3.6y</v>
      </c>
      <c r="O219" s="23" t="s">
        <v>32</v>
      </c>
      <c r="P219" s="23" t="s">
        <v>33</v>
      </c>
      <c r="Q219" s="23"/>
      <c r="R219" s="23"/>
      <c r="S219" s="19" t="s">
        <v>34</v>
      </c>
      <c r="V219" s="16" t="str">
        <f t="shared" ca="1" si="24"/>
        <v>GD</v>
      </c>
      <c r="W219" s="14" t="str">
        <f t="shared" ca="1" si="24"/>
        <v>Glass &amp; Concrete industry</v>
      </c>
      <c r="X219" s="3" t="str">
        <f>'EE investment costs'!D268</f>
        <v>HT-36</v>
      </c>
      <c r="Y219" s="3" t="str">
        <f>'EE investment costs'!E268</f>
        <v>Heat High Temp. over 150C</v>
      </c>
      <c r="AC219" s="123">
        <f>'EE investment costs'!C268</f>
        <v>3.6</v>
      </c>
      <c r="AD219" s="22"/>
    </row>
    <row r="220" spans="2:30">
      <c r="B220" s="14" t="str">
        <f t="shared" ca="1" si="20"/>
        <v>INDGDEFFRH-36</v>
      </c>
      <c r="C220" s="15" t="str">
        <f t="shared" ca="1" si="19"/>
        <v>IGDRH</v>
      </c>
      <c r="D220" s="16">
        <f>'EE investment costs'!$F$15</f>
        <v>2016</v>
      </c>
      <c r="E220" s="14">
        <f>VLOOKUP(X220,'EE investment costs'!$D$56:$R$656,15,0)</f>
        <v>16</v>
      </c>
      <c r="F220" s="17">
        <f ca="1">INDEX('EE investment costs'!$D$56:$R$656,MATCH(X220,'EE investment costs'!$D$56:$D$656,0),MATCH($V$8,'EE investment costs'!$D$56:$R$56,0))</f>
        <v>37.408107031502276</v>
      </c>
      <c r="I220" s="18">
        <v>1</v>
      </c>
      <c r="J220" s="18">
        <v>1</v>
      </c>
      <c r="K220" s="14">
        <f t="shared" ca="1" si="23"/>
        <v>8</v>
      </c>
      <c r="M220" s="19" t="str">
        <f t="shared" ca="1" si="21"/>
        <v>INDGDEFFRH-36</v>
      </c>
      <c r="N220" s="23" t="str">
        <f t="shared" ca="1" si="22"/>
        <v>Glass &amp; Concrete industry Saving Tech-Heat Room Heat 3.6y</v>
      </c>
      <c r="O220" s="23" t="s">
        <v>32</v>
      </c>
      <c r="P220" s="23" t="s">
        <v>33</v>
      </c>
      <c r="Q220" s="23"/>
      <c r="R220" s="23"/>
      <c r="S220" s="19" t="s">
        <v>34</v>
      </c>
      <c r="V220" s="16" t="str">
        <f t="shared" ca="1" si="24"/>
        <v>GD</v>
      </c>
      <c r="W220" s="14" t="str">
        <f t="shared" ca="1" si="24"/>
        <v>Glass &amp; Concrete industry</v>
      </c>
      <c r="X220" s="3" t="str">
        <f>'EE investment costs'!D269</f>
        <v>RH-36</v>
      </c>
      <c r="Y220" s="3" t="str">
        <f>'EE investment costs'!E269</f>
        <v>Heat Room Heat</v>
      </c>
      <c r="AC220" s="123">
        <f>'EE investment costs'!C269</f>
        <v>3.6</v>
      </c>
      <c r="AD220" s="22"/>
    </row>
    <row r="221" spans="2:30">
      <c r="B221" s="14" t="str">
        <f t="shared" ca="1" si="20"/>
        <v>INDGDEFFLA-36</v>
      </c>
      <c r="C221" s="15" t="str">
        <f t="shared" ca="1" si="19"/>
        <v>IGDLA</v>
      </c>
      <c r="D221" s="16">
        <f>'EE investment costs'!$F$15</f>
        <v>2016</v>
      </c>
      <c r="E221" s="14">
        <f>VLOOKUP(X221,'EE investment costs'!$D$56:$R$656,15,0)</f>
        <v>3.8079999999999998</v>
      </c>
      <c r="F221" s="17">
        <f ca="1">INDEX('EE investment costs'!$D$56:$R$656,MATCH(X221,'EE investment costs'!$D$56:$D$656,0),MATCH($V$8,'EE investment costs'!$D$56:$R$56,0))</f>
        <v>1507.3182143745009</v>
      </c>
      <c r="I221" s="18">
        <v>1</v>
      </c>
      <c r="J221" s="18">
        <v>1</v>
      </c>
      <c r="K221" s="14">
        <f t="shared" ca="1" si="23"/>
        <v>0</v>
      </c>
      <c r="M221" s="19" t="str">
        <f t="shared" ca="1" si="21"/>
        <v>INDGDEFFLA-36</v>
      </c>
      <c r="N221" s="23" t="str">
        <f t="shared" ca="1" si="22"/>
        <v>Glass &amp; Concrete industry Saving Tech-Light 3.6y</v>
      </c>
      <c r="O221" s="23" t="s">
        <v>32</v>
      </c>
      <c r="P221" s="23" t="s">
        <v>33</v>
      </c>
      <c r="Q221" s="23"/>
      <c r="R221" s="23"/>
      <c r="S221" s="19" t="s">
        <v>34</v>
      </c>
      <c r="V221" s="16" t="str">
        <f t="shared" ca="1" si="24"/>
        <v>GD</v>
      </c>
      <c r="W221" s="14" t="str">
        <f t="shared" ca="1" si="24"/>
        <v>Glass &amp; Concrete industry</v>
      </c>
      <c r="X221" s="3" t="str">
        <f>'EE investment costs'!D270</f>
        <v>LA-36</v>
      </c>
      <c r="Y221" s="3" t="str">
        <f>'EE investment costs'!E270</f>
        <v>Light</v>
      </c>
      <c r="AC221" s="123">
        <f>'EE investment costs'!C270</f>
        <v>3.6</v>
      </c>
      <c r="AD221" s="22"/>
    </row>
    <row r="222" spans="2:30">
      <c r="B222" s="14" t="str">
        <f t="shared" ca="1" si="20"/>
        <v>INDGDEFFEM-36</v>
      </c>
      <c r="C222" s="15" t="str">
        <f t="shared" ca="1" si="19"/>
        <v>IGDEM</v>
      </c>
      <c r="D222" s="16">
        <f>'EE investment costs'!$F$15</f>
        <v>2016</v>
      </c>
      <c r="E222" s="14">
        <f>VLOOKUP(X222,'EE investment costs'!$D$56:$R$656,15,0)</f>
        <v>3.9984000000000002</v>
      </c>
      <c r="F222" s="17">
        <f ca="1">INDEX('EE investment costs'!$D$56:$R$656,MATCH(X222,'EE investment costs'!$D$56:$D$656,0),MATCH($V$8,'EE investment costs'!$D$56:$R$56,0))</f>
        <v>1486.0186795901063</v>
      </c>
      <c r="I222" s="18">
        <v>1</v>
      </c>
      <c r="J222" s="18">
        <v>1</v>
      </c>
      <c r="K222" s="14">
        <f t="shared" ca="1" si="23"/>
        <v>0</v>
      </c>
      <c r="M222" s="19" t="str">
        <f t="shared" ca="1" si="21"/>
        <v>INDGDEFFEM-36</v>
      </c>
      <c r="N222" s="23" t="str">
        <f t="shared" ca="1" si="22"/>
        <v>Glass &amp; Concrete industry Saving Tech-Electric Motors 3.6y</v>
      </c>
      <c r="O222" s="23" t="s">
        <v>32</v>
      </c>
      <c r="P222" s="23" t="s">
        <v>33</v>
      </c>
      <c r="Q222" s="23"/>
      <c r="R222" s="23"/>
      <c r="S222" s="19" t="s">
        <v>34</v>
      </c>
      <c r="V222" s="16" t="str">
        <f t="shared" ca="1" si="24"/>
        <v>GD</v>
      </c>
      <c r="W222" s="14" t="str">
        <f t="shared" ca="1" si="24"/>
        <v>Glass &amp; Concrete industry</v>
      </c>
      <c r="X222" s="3" t="str">
        <f>'EE investment costs'!D271</f>
        <v>EM-36</v>
      </c>
      <c r="Y222" s="3" t="str">
        <f>'EE investment costs'!E271</f>
        <v>Electric Motors</v>
      </c>
      <c r="AC222" s="123">
        <f>'EE investment costs'!C271</f>
        <v>3.6</v>
      </c>
      <c r="AD222" s="22"/>
    </row>
    <row r="223" spans="2:30">
      <c r="B223" s="14" t="str">
        <f t="shared" ca="1" si="20"/>
        <v>INDGDEFFTF-36</v>
      </c>
      <c r="C223" s="15" t="str">
        <f t="shared" ca="1" si="19"/>
        <v>IGDTF</v>
      </c>
      <c r="D223" s="16">
        <f>'EE investment costs'!$F$15</f>
        <v>2016</v>
      </c>
      <c r="E223" s="14">
        <f>VLOOKUP(X223,'EE investment costs'!$D$56:$R$656,15,0)</f>
        <v>13.4</v>
      </c>
      <c r="F223" s="17">
        <f ca="1">INDEX('EE investment costs'!$D$56:$R$656,MATCH(X223,'EE investment costs'!$D$56:$D$656,0),MATCH($V$8,'EE investment costs'!$D$56:$R$56,0))</f>
        <v>528.97356251455687</v>
      </c>
      <c r="I223" s="18">
        <v>1</v>
      </c>
      <c r="J223" s="18">
        <v>1</v>
      </c>
      <c r="K223" s="14">
        <f t="shared" ca="1" si="23"/>
        <v>7</v>
      </c>
      <c r="M223" s="19" t="str">
        <f t="shared" ca="1" si="21"/>
        <v>INDGDEFFTF-36</v>
      </c>
      <c r="N223" s="23" t="str">
        <f t="shared" ca="1" si="22"/>
        <v>Glass &amp; Concrete industry Saving Tech-Haulage Tractors, Trucks, Fishing boats 3.6y</v>
      </c>
      <c r="O223" s="23" t="s">
        <v>32</v>
      </c>
      <c r="P223" s="23" t="s">
        <v>33</v>
      </c>
      <c r="Q223" s="23"/>
      <c r="R223" s="23"/>
      <c r="S223" s="19" t="s">
        <v>34</v>
      </c>
      <c r="V223" s="16" t="str">
        <f t="shared" ca="1" si="24"/>
        <v>GD</v>
      </c>
      <c r="W223" s="14" t="str">
        <f t="shared" ca="1" si="24"/>
        <v>Glass &amp; Concrete industry</v>
      </c>
      <c r="X223" s="3" t="str">
        <f>'EE investment costs'!D272</f>
        <v>TF-36</v>
      </c>
      <c r="Y223" s="3" t="str">
        <f>'EE investment costs'!E272</f>
        <v>Haulage Tractors, Trucks, Fishing boats</v>
      </c>
      <c r="AC223" s="123">
        <f>'EE investment costs'!C272</f>
        <v>3.6</v>
      </c>
      <c r="AD223" s="22"/>
    </row>
    <row r="224" spans="2:30">
      <c r="B224" s="14" t="str">
        <f t="shared" ca="1" si="20"/>
        <v>INDGDEFFMT-37</v>
      </c>
      <c r="C224" s="15" t="str">
        <f t="shared" ca="1" si="19"/>
        <v>IGDMT</v>
      </c>
      <c r="D224" s="16">
        <f>'EE investment costs'!$F$15</f>
        <v>2016</v>
      </c>
      <c r="E224" s="14">
        <f>VLOOKUP(X224,'EE investment costs'!$D$56:$R$656,15,0)</f>
        <v>5.85</v>
      </c>
      <c r="F224" s="17">
        <f ca="1">INDEX('EE investment costs'!$D$56:$R$656,MATCH(X224,'EE investment costs'!$D$56:$D$656,0),MATCH($V$8,'EE investment costs'!$D$56:$R$56,0))</f>
        <v>562.22372561756345</v>
      </c>
      <c r="I224" s="18">
        <v>1</v>
      </c>
      <c r="J224" s="18">
        <v>1</v>
      </c>
      <c r="K224" s="14">
        <f t="shared" ca="1" si="23"/>
        <v>7</v>
      </c>
      <c r="L224" s="26"/>
      <c r="M224" s="19" t="str">
        <f t="shared" ca="1" si="21"/>
        <v>INDGDEFFMT-37</v>
      </c>
      <c r="N224" s="23" t="str">
        <f t="shared" ca="1" si="22"/>
        <v>Glass &amp; Concrete industry Saving Tech-Heat Medium Temp. up to 150C 3.7y</v>
      </c>
      <c r="O224" s="23" t="s">
        <v>32</v>
      </c>
      <c r="P224" s="23" t="s">
        <v>33</v>
      </c>
      <c r="Q224" s="23"/>
      <c r="R224" s="23"/>
      <c r="S224" s="19" t="s">
        <v>34</v>
      </c>
      <c r="V224" s="16" t="str">
        <f t="shared" ca="1" si="24"/>
        <v>GD</v>
      </c>
      <c r="W224" s="14" t="str">
        <f t="shared" ca="1" si="24"/>
        <v>Glass &amp; Concrete industry</v>
      </c>
      <c r="X224" s="3" t="str">
        <f>'EE investment costs'!D273</f>
        <v>MT-37</v>
      </c>
      <c r="Y224" s="3" t="str">
        <f>'EE investment costs'!E273</f>
        <v>Heat Medium Temp. up to 150C</v>
      </c>
      <c r="AC224" s="123">
        <f>'EE investment costs'!C273</f>
        <v>3.7</v>
      </c>
      <c r="AD224" s="22"/>
    </row>
    <row r="225" spans="2:30">
      <c r="B225" s="14" t="str">
        <f t="shared" ca="1" si="20"/>
        <v>INDGDEFFHT-37</v>
      </c>
      <c r="C225" s="15" t="str">
        <f t="shared" ca="1" si="19"/>
        <v>IGDHT</v>
      </c>
      <c r="D225" s="16">
        <f>'EE investment costs'!$F$15</f>
        <v>2016</v>
      </c>
      <c r="E225" s="14">
        <f>VLOOKUP(X225,'EE investment costs'!$D$56:$R$656,15,0)</f>
        <v>4.68</v>
      </c>
      <c r="F225" s="17">
        <f ca="1">INDEX('EE investment costs'!$D$56:$R$656,MATCH(X225,'EE investment costs'!$D$56:$D$656,0),MATCH($V$8,'EE investment costs'!$D$56:$R$56,0))</f>
        <v>451.74917853406885</v>
      </c>
      <c r="I225" s="18">
        <v>1</v>
      </c>
      <c r="J225" s="18">
        <v>1</v>
      </c>
      <c r="K225" s="14">
        <f t="shared" ca="1" si="23"/>
        <v>8</v>
      </c>
      <c r="L225" s="26"/>
      <c r="M225" s="19" t="str">
        <f t="shared" ca="1" si="21"/>
        <v>INDGDEFFHT-37</v>
      </c>
      <c r="N225" s="23" t="str">
        <f t="shared" ca="1" si="22"/>
        <v>Glass &amp; Concrete industry Saving Tech-Heat High Temp. over 150C 3.7y</v>
      </c>
      <c r="O225" s="23" t="s">
        <v>32</v>
      </c>
      <c r="P225" s="23" t="s">
        <v>33</v>
      </c>
      <c r="Q225" s="23"/>
      <c r="R225" s="23"/>
      <c r="S225" s="19" t="s">
        <v>34</v>
      </c>
      <c r="V225" s="16" t="str">
        <f t="shared" ca="1" si="24"/>
        <v>GD</v>
      </c>
      <c r="W225" s="14" t="str">
        <f t="shared" ca="1" si="24"/>
        <v>Glass &amp; Concrete industry</v>
      </c>
      <c r="X225" s="3" t="str">
        <f>'EE investment costs'!D274</f>
        <v>HT-37</v>
      </c>
      <c r="Y225" s="3" t="str">
        <f>'EE investment costs'!E274</f>
        <v>Heat High Temp. over 150C</v>
      </c>
      <c r="AC225" s="123">
        <f>'EE investment costs'!C274</f>
        <v>3.7</v>
      </c>
      <c r="AD225" s="22"/>
    </row>
    <row r="226" spans="2:30">
      <c r="B226" s="14" t="str">
        <f t="shared" ca="1" si="20"/>
        <v>INDGDEFFRH-37</v>
      </c>
      <c r="C226" s="15" t="str">
        <f t="shared" ca="1" si="19"/>
        <v>IGDRH</v>
      </c>
      <c r="D226" s="16">
        <f>'EE investment costs'!$F$15</f>
        <v>2016</v>
      </c>
      <c r="E226" s="14">
        <f>VLOOKUP(X226,'EE investment costs'!$D$56:$R$656,15,0)</f>
        <v>16</v>
      </c>
      <c r="F226" s="17">
        <f ca="1">INDEX('EE investment costs'!$D$56:$R$656,MATCH(X226,'EE investment costs'!$D$56:$D$656,0),MATCH($V$8,'EE investment costs'!$D$56:$R$56,0))</f>
        <v>74.816214063004821</v>
      </c>
      <c r="I226" s="18">
        <v>1</v>
      </c>
      <c r="J226" s="18">
        <v>1</v>
      </c>
      <c r="K226" s="14">
        <f t="shared" ca="1" si="23"/>
        <v>8</v>
      </c>
      <c r="L226" s="26"/>
      <c r="M226" s="19" t="str">
        <f t="shared" ca="1" si="21"/>
        <v>INDGDEFFRH-37</v>
      </c>
      <c r="N226" s="23" t="str">
        <f t="shared" ca="1" si="22"/>
        <v>Glass &amp; Concrete industry Saving Tech-Heat Room Heat 3.7y</v>
      </c>
      <c r="O226" s="23" t="s">
        <v>32</v>
      </c>
      <c r="P226" s="23" t="s">
        <v>33</v>
      </c>
      <c r="Q226" s="23"/>
      <c r="R226" s="23"/>
      <c r="S226" s="19" t="s">
        <v>34</v>
      </c>
      <c r="V226" s="16" t="str">
        <f t="shared" ca="1" si="24"/>
        <v>GD</v>
      </c>
      <c r="W226" s="14" t="str">
        <f t="shared" ca="1" si="24"/>
        <v>Glass &amp; Concrete industry</v>
      </c>
      <c r="X226" s="3" t="str">
        <f>'EE investment costs'!D275</f>
        <v>RH-37</v>
      </c>
      <c r="Y226" s="3" t="str">
        <f>'EE investment costs'!E275</f>
        <v>Heat Room Heat</v>
      </c>
      <c r="AC226" s="123">
        <f>'EE investment costs'!C275</f>
        <v>3.7</v>
      </c>
      <c r="AD226" s="22"/>
    </row>
    <row r="227" spans="2:30">
      <c r="B227" s="14" t="str">
        <f t="shared" ca="1" si="20"/>
        <v>INDGDEFFLA-37</v>
      </c>
      <c r="C227" s="15" t="str">
        <f t="shared" ca="1" si="19"/>
        <v>IGDLA</v>
      </c>
      <c r="D227" s="16">
        <f>'EE investment costs'!$F$15</f>
        <v>2016</v>
      </c>
      <c r="E227" s="14">
        <f>VLOOKUP(X227,'EE investment costs'!$D$56:$R$656,15,0)</f>
        <v>3.8334999999999999</v>
      </c>
      <c r="F227" s="17">
        <f ca="1">INDEX('EE investment costs'!$D$56:$R$656,MATCH(X227,'EE investment costs'!$D$56:$D$656,0),MATCH($V$8,'EE investment costs'!$D$56:$R$56,0))</f>
        <v>1522.6900337489972</v>
      </c>
      <c r="I227" s="18">
        <v>1</v>
      </c>
      <c r="J227" s="18">
        <v>1</v>
      </c>
      <c r="K227" s="14">
        <f t="shared" ca="1" si="23"/>
        <v>0</v>
      </c>
      <c r="L227" s="26"/>
      <c r="M227" s="19" t="str">
        <f t="shared" ca="1" si="21"/>
        <v>INDGDEFFLA-37</v>
      </c>
      <c r="N227" s="23" t="str">
        <f t="shared" ca="1" si="22"/>
        <v>Glass &amp; Concrete industry Saving Tech-Light 3.7y</v>
      </c>
      <c r="O227" s="23" t="s">
        <v>32</v>
      </c>
      <c r="P227" s="23" t="s">
        <v>33</v>
      </c>
      <c r="Q227" s="23"/>
      <c r="R227" s="23"/>
      <c r="S227" s="19" t="s">
        <v>34</v>
      </c>
      <c r="V227" s="16" t="str">
        <f t="shared" ca="1" si="24"/>
        <v>GD</v>
      </c>
      <c r="W227" s="14" t="str">
        <f t="shared" ca="1" si="24"/>
        <v>Glass &amp; Concrete industry</v>
      </c>
      <c r="X227" s="3" t="str">
        <f>'EE investment costs'!D276</f>
        <v>LA-37</v>
      </c>
      <c r="Y227" s="3" t="str">
        <f>'EE investment costs'!E276</f>
        <v>Light</v>
      </c>
      <c r="AC227" s="123">
        <f>'EE investment costs'!C276</f>
        <v>3.7</v>
      </c>
      <c r="AD227" s="22"/>
    </row>
    <row r="228" spans="2:30">
      <c r="B228" s="14" t="str">
        <f t="shared" ca="1" si="20"/>
        <v>INDGDEFFEM-37</v>
      </c>
      <c r="C228" s="15" t="str">
        <f t="shared" ca="1" si="19"/>
        <v>IGDEM</v>
      </c>
      <c r="D228" s="16">
        <f>'EE investment costs'!$F$15</f>
        <v>2016</v>
      </c>
      <c r="E228" s="14">
        <f>VLOOKUP(X228,'EE investment costs'!$D$56:$R$656,15,0)</f>
        <v>4.0251749999999999</v>
      </c>
      <c r="F228" s="17">
        <f ca="1">INDEX('EE investment costs'!$D$56:$R$656,MATCH(X228,'EE investment costs'!$D$56:$D$656,0),MATCH($V$8,'EE investment costs'!$D$56:$R$56,0))</f>
        <v>1507.2713918011075</v>
      </c>
      <c r="I228" s="18">
        <v>1</v>
      </c>
      <c r="J228" s="18">
        <v>1</v>
      </c>
      <c r="K228" s="14">
        <f t="shared" ca="1" si="23"/>
        <v>0</v>
      </c>
      <c r="L228" s="26"/>
      <c r="M228" s="19" t="str">
        <f t="shared" ca="1" si="21"/>
        <v>INDGDEFFEM-37</v>
      </c>
      <c r="N228" s="23" t="str">
        <f t="shared" ca="1" si="22"/>
        <v>Glass &amp; Concrete industry Saving Tech-Electric Motors 3.7y</v>
      </c>
      <c r="O228" s="23" t="s">
        <v>32</v>
      </c>
      <c r="P228" s="23" t="s">
        <v>33</v>
      </c>
      <c r="Q228" s="23"/>
      <c r="R228" s="23"/>
      <c r="S228" s="19" t="s">
        <v>34</v>
      </c>
      <c r="V228" s="16" t="str">
        <f t="shared" ca="1" si="24"/>
        <v>GD</v>
      </c>
      <c r="W228" s="14" t="str">
        <f t="shared" ca="1" si="24"/>
        <v>Glass &amp; Concrete industry</v>
      </c>
      <c r="X228" s="3" t="str">
        <f>'EE investment costs'!D277</f>
        <v>EM-37</v>
      </c>
      <c r="Y228" s="3" t="str">
        <f>'EE investment costs'!E277</f>
        <v>Electric Motors</v>
      </c>
      <c r="AC228" s="123">
        <f>'EE investment costs'!C277</f>
        <v>3.7</v>
      </c>
      <c r="AD228" s="22"/>
    </row>
    <row r="229" spans="2:30">
      <c r="B229" s="14" t="str">
        <f t="shared" ca="1" si="20"/>
        <v>INDGDEFFTF-37</v>
      </c>
      <c r="C229" s="15" t="str">
        <f t="shared" ca="1" si="19"/>
        <v>IGDTF</v>
      </c>
      <c r="D229" s="16">
        <f>'EE investment costs'!$F$15</f>
        <v>2016</v>
      </c>
      <c r="E229" s="14">
        <f>VLOOKUP(X229,'EE investment costs'!$D$56:$R$656,15,0)</f>
        <v>13.8</v>
      </c>
      <c r="F229" s="17">
        <f ca="1">INDEX('EE investment costs'!$D$56:$R$656,MATCH(X229,'EE investment costs'!$D$56:$D$656,0),MATCH($V$8,'EE investment costs'!$D$56:$R$56,0))</f>
        <v>543.66727258440562</v>
      </c>
      <c r="I229" s="18">
        <v>1</v>
      </c>
      <c r="J229" s="18">
        <v>1</v>
      </c>
      <c r="K229" s="14">
        <f t="shared" ca="1" si="23"/>
        <v>7</v>
      </c>
      <c r="L229" s="26"/>
      <c r="M229" s="19" t="str">
        <f t="shared" ca="1" si="21"/>
        <v>INDGDEFFTF-37</v>
      </c>
      <c r="N229" s="23" t="str">
        <f t="shared" ca="1" si="22"/>
        <v>Glass &amp; Concrete industry Saving Tech-Haulage Tractors, Trucks, Fishing boats 3.7y</v>
      </c>
      <c r="O229" s="23" t="s">
        <v>32</v>
      </c>
      <c r="P229" s="23" t="s">
        <v>33</v>
      </c>
      <c r="Q229" s="23"/>
      <c r="R229" s="23"/>
      <c r="S229" s="19" t="s">
        <v>34</v>
      </c>
      <c r="V229" s="16" t="str">
        <f t="shared" ca="1" si="24"/>
        <v>GD</v>
      </c>
      <c r="W229" s="14" t="str">
        <f t="shared" ca="1" si="24"/>
        <v>Glass &amp; Concrete industry</v>
      </c>
      <c r="X229" s="3" t="str">
        <f>'EE investment costs'!D278</f>
        <v>TF-37</v>
      </c>
      <c r="Y229" s="3" t="str">
        <f>'EE investment costs'!E278</f>
        <v>Haulage Tractors, Trucks, Fishing boats</v>
      </c>
      <c r="AC229" s="123">
        <f>'EE investment costs'!C278</f>
        <v>3.7</v>
      </c>
      <c r="AD229" s="22"/>
    </row>
    <row r="230" spans="2:30">
      <c r="B230" s="14" t="str">
        <f t="shared" ca="1" si="20"/>
        <v>INDGDEFFMT-38</v>
      </c>
      <c r="C230" s="15" t="str">
        <f t="shared" ca="1" si="19"/>
        <v>IGDMT</v>
      </c>
      <c r="D230" s="16">
        <f>'EE investment costs'!$F$15</f>
        <v>2016</v>
      </c>
      <c r="E230" s="14">
        <f>VLOOKUP(X230,'EE investment costs'!$D$56:$R$656,15,0)</f>
        <v>5.9</v>
      </c>
      <c r="F230" s="17">
        <f ca="1">INDEX('EE investment costs'!$D$56:$R$656,MATCH(X230,'EE investment costs'!$D$56:$D$656,0),MATCH($V$8,'EE investment costs'!$D$56:$R$56,0))</f>
        <v>573.54593261135801</v>
      </c>
      <c r="I230" s="18">
        <v>1</v>
      </c>
      <c r="J230" s="18">
        <v>1</v>
      </c>
      <c r="K230" s="14">
        <f t="shared" ca="1" si="23"/>
        <v>7</v>
      </c>
      <c r="L230" s="26"/>
      <c r="M230" s="19" t="str">
        <f t="shared" ca="1" si="21"/>
        <v>INDGDEFFMT-38</v>
      </c>
      <c r="N230" s="23" t="str">
        <f t="shared" ca="1" si="22"/>
        <v>Glass &amp; Concrete industry Saving Tech-Heat Medium Temp. up to 150C 3.8y</v>
      </c>
      <c r="O230" s="23" t="s">
        <v>32</v>
      </c>
      <c r="P230" s="23" t="s">
        <v>33</v>
      </c>
      <c r="Q230" s="23"/>
      <c r="R230" s="23"/>
      <c r="S230" s="19" t="s">
        <v>34</v>
      </c>
      <c r="V230" s="16" t="str">
        <f t="shared" ca="1" si="24"/>
        <v>GD</v>
      </c>
      <c r="W230" s="14" t="str">
        <f t="shared" ca="1" si="24"/>
        <v>Glass &amp; Concrete industry</v>
      </c>
      <c r="X230" s="3" t="str">
        <f>'EE investment costs'!D279</f>
        <v>MT-38</v>
      </c>
      <c r="Y230" s="3" t="str">
        <f>'EE investment costs'!E279</f>
        <v>Heat Medium Temp. up to 150C</v>
      </c>
      <c r="AC230" s="123">
        <f>'EE investment costs'!C279</f>
        <v>3.8</v>
      </c>
      <c r="AD230" s="22"/>
    </row>
    <row r="231" spans="2:30">
      <c r="B231" s="14" t="str">
        <f t="shared" ca="1" si="20"/>
        <v>INDGDEFFHT-38</v>
      </c>
      <c r="C231" s="15" t="str">
        <f t="shared" ca="1" si="19"/>
        <v>IGDHT</v>
      </c>
      <c r="D231" s="16">
        <f>'EE investment costs'!$F$15</f>
        <v>2016</v>
      </c>
      <c r="E231" s="14">
        <f>VLOOKUP(X231,'EE investment costs'!$D$56:$R$656,15,0)</f>
        <v>4.7199999999999989</v>
      </c>
      <c r="F231" s="17">
        <f ca="1">INDEX('EE investment costs'!$D$56:$R$656,MATCH(X231,'EE investment costs'!$D$56:$D$656,0),MATCH($V$8,'EE investment costs'!$D$56:$R$56,0))</f>
        <v>455.67632279819787</v>
      </c>
      <c r="I231" s="18">
        <v>1</v>
      </c>
      <c r="J231" s="18">
        <v>1</v>
      </c>
      <c r="K231" s="14">
        <f t="shared" ca="1" si="23"/>
        <v>8</v>
      </c>
      <c r="L231" s="26"/>
      <c r="M231" s="19" t="str">
        <f t="shared" ca="1" si="21"/>
        <v>INDGDEFFHT-38</v>
      </c>
      <c r="N231" s="23" t="str">
        <f t="shared" ca="1" si="22"/>
        <v>Glass &amp; Concrete industry Saving Tech-Heat High Temp. over 150C 3.8y</v>
      </c>
      <c r="O231" s="23" t="s">
        <v>32</v>
      </c>
      <c r="P231" s="23" t="s">
        <v>33</v>
      </c>
      <c r="Q231" s="23"/>
      <c r="R231" s="23"/>
      <c r="S231" s="19" t="s">
        <v>34</v>
      </c>
      <c r="V231" s="16" t="str">
        <f t="shared" ca="1" si="24"/>
        <v>GD</v>
      </c>
      <c r="W231" s="14" t="str">
        <f t="shared" ca="1" si="24"/>
        <v>Glass &amp; Concrete industry</v>
      </c>
      <c r="X231" s="3" t="str">
        <f>'EE investment costs'!D280</f>
        <v>HT-38</v>
      </c>
      <c r="Y231" s="3" t="str">
        <f>'EE investment costs'!E280</f>
        <v>Heat High Temp. over 150C</v>
      </c>
      <c r="AC231" s="123">
        <f>'EE investment costs'!C280</f>
        <v>3.8</v>
      </c>
      <c r="AD231" s="22"/>
    </row>
    <row r="232" spans="2:30">
      <c r="B232" s="14" t="str">
        <f t="shared" ca="1" si="20"/>
        <v>INDGDEFFRH-38</v>
      </c>
      <c r="C232" s="15" t="str">
        <f t="shared" ca="1" si="19"/>
        <v>IGDRH</v>
      </c>
      <c r="D232" s="16">
        <f>'EE investment costs'!$F$15</f>
        <v>2016</v>
      </c>
      <c r="E232" s="14">
        <f>VLOOKUP(X232,'EE investment costs'!$D$56:$R$656,15,0)</f>
        <v>16</v>
      </c>
      <c r="F232" s="17">
        <f ca="1">INDEX('EE investment costs'!$D$56:$R$656,MATCH(X232,'EE investment costs'!$D$56:$D$656,0),MATCH($V$8,'EE investment costs'!$D$56:$R$56,0))</f>
        <v>112.2243210945071</v>
      </c>
      <c r="I232" s="18">
        <v>1</v>
      </c>
      <c r="J232" s="18">
        <v>1</v>
      </c>
      <c r="K232" s="14">
        <f t="shared" ca="1" si="23"/>
        <v>8</v>
      </c>
      <c r="L232" s="26"/>
      <c r="M232" s="19" t="str">
        <f t="shared" ca="1" si="21"/>
        <v>INDGDEFFRH-38</v>
      </c>
      <c r="N232" s="23" t="str">
        <f t="shared" ca="1" si="22"/>
        <v>Glass &amp; Concrete industry Saving Tech-Heat Room Heat 3.8y</v>
      </c>
      <c r="O232" s="23" t="s">
        <v>32</v>
      </c>
      <c r="P232" s="23" t="s">
        <v>33</v>
      </c>
      <c r="Q232" s="23"/>
      <c r="R232" s="23"/>
      <c r="S232" s="19" t="s">
        <v>34</v>
      </c>
      <c r="V232" s="16" t="str">
        <f t="shared" ca="1" si="24"/>
        <v>GD</v>
      </c>
      <c r="W232" s="14" t="str">
        <f t="shared" ca="1" si="24"/>
        <v>Glass &amp; Concrete industry</v>
      </c>
      <c r="X232" s="3" t="str">
        <f>'EE investment costs'!D281</f>
        <v>RH-38</v>
      </c>
      <c r="Y232" s="3" t="str">
        <f>'EE investment costs'!E281</f>
        <v>Heat Room Heat</v>
      </c>
      <c r="AC232" s="123">
        <f>'EE investment costs'!C281</f>
        <v>3.8</v>
      </c>
      <c r="AD232" s="22"/>
    </row>
    <row r="233" spans="2:30">
      <c r="B233" s="14" t="str">
        <f t="shared" ca="1" si="20"/>
        <v>INDGDEFFLA-38</v>
      </c>
      <c r="C233" s="15" t="str">
        <f t="shared" ca="1" si="19"/>
        <v>IGDLA</v>
      </c>
      <c r="D233" s="16">
        <f>'EE investment costs'!$F$15</f>
        <v>2016</v>
      </c>
      <c r="E233" s="14">
        <f>VLOOKUP(X233,'EE investment costs'!$D$56:$R$656,15,0)</f>
        <v>3.8589999999999995</v>
      </c>
      <c r="F233" s="17">
        <f ca="1">INDEX('EE investment costs'!$D$56:$R$656,MATCH(X233,'EE investment costs'!$D$56:$D$656,0),MATCH($V$8,'EE investment costs'!$D$56:$R$56,0))</f>
        <v>1538.0618531234932</v>
      </c>
      <c r="I233" s="18">
        <v>1</v>
      </c>
      <c r="J233" s="18">
        <v>1</v>
      </c>
      <c r="K233" s="14">
        <f t="shared" ca="1" si="23"/>
        <v>0</v>
      </c>
      <c r="L233" s="26"/>
      <c r="M233" s="19" t="str">
        <f t="shared" ca="1" si="21"/>
        <v>INDGDEFFLA-38</v>
      </c>
      <c r="N233" s="23" t="str">
        <f t="shared" ca="1" si="22"/>
        <v>Glass &amp; Concrete industry Saving Tech-Light 3.8y</v>
      </c>
      <c r="O233" s="23" t="s">
        <v>32</v>
      </c>
      <c r="P233" s="23" t="s">
        <v>33</v>
      </c>
      <c r="Q233" s="23"/>
      <c r="R233" s="23"/>
      <c r="S233" s="19" t="s">
        <v>34</v>
      </c>
      <c r="V233" s="16" t="str">
        <f t="shared" ca="1" si="24"/>
        <v>GD</v>
      </c>
      <c r="W233" s="14" t="str">
        <f t="shared" ca="1" si="24"/>
        <v>Glass &amp; Concrete industry</v>
      </c>
      <c r="X233" s="3" t="str">
        <f>'EE investment costs'!D282</f>
        <v>LA-38</v>
      </c>
      <c r="Y233" s="3" t="str">
        <f>'EE investment costs'!E282</f>
        <v>Light</v>
      </c>
      <c r="AC233" s="123">
        <f>'EE investment costs'!C282</f>
        <v>3.8</v>
      </c>
      <c r="AD233" s="22"/>
    </row>
    <row r="234" spans="2:30">
      <c r="B234" s="14" t="str">
        <f t="shared" ca="1" si="20"/>
        <v>INDGDEFFEM-38</v>
      </c>
      <c r="C234" s="15" t="str">
        <f t="shared" ca="1" si="19"/>
        <v>IGDEM</v>
      </c>
      <c r="D234" s="16">
        <f>'EE investment costs'!$F$15</f>
        <v>2016</v>
      </c>
      <c r="E234" s="14">
        <f>VLOOKUP(X234,'EE investment costs'!$D$56:$R$656,15,0)</f>
        <v>4.0519499999999997</v>
      </c>
      <c r="F234" s="17">
        <f ca="1">INDEX('EE investment costs'!$D$56:$R$656,MATCH(X234,'EE investment costs'!$D$56:$D$656,0),MATCH($V$8,'EE investment costs'!$D$56:$R$56,0))</f>
        <v>1528.5241040121086</v>
      </c>
      <c r="I234" s="18">
        <v>1</v>
      </c>
      <c r="J234" s="18">
        <v>1</v>
      </c>
      <c r="K234" s="14">
        <f t="shared" ca="1" si="23"/>
        <v>0</v>
      </c>
      <c r="L234" s="26"/>
      <c r="M234" s="19" t="str">
        <f t="shared" ca="1" si="21"/>
        <v>INDGDEFFEM-38</v>
      </c>
      <c r="N234" s="23" t="str">
        <f t="shared" ca="1" si="22"/>
        <v>Glass &amp; Concrete industry Saving Tech-Electric Motors 3.8y</v>
      </c>
      <c r="O234" s="23" t="s">
        <v>32</v>
      </c>
      <c r="P234" s="23" t="s">
        <v>33</v>
      </c>
      <c r="Q234" s="23"/>
      <c r="R234" s="23"/>
      <c r="S234" s="19" t="s">
        <v>34</v>
      </c>
      <c r="V234" s="16" t="str">
        <f t="shared" ca="1" si="24"/>
        <v>GD</v>
      </c>
      <c r="W234" s="14" t="str">
        <f t="shared" ca="1" si="24"/>
        <v>Glass &amp; Concrete industry</v>
      </c>
      <c r="X234" s="3" t="str">
        <f>'EE investment costs'!D283</f>
        <v>EM-38</v>
      </c>
      <c r="Y234" s="3" t="str">
        <f>'EE investment costs'!E283</f>
        <v>Electric Motors</v>
      </c>
      <c r="AC234" s="123">
        <f>'EE investment costs'!C283</f>
        <v>3.8</v>
      </c>
      <c r="AD234" s="22"/>
    </row>
    <row r="235" spans="2:30">
      <c r="B235" s="14" t="str">
        <f t="shared" ca="1" si="20"/>
        <v>INDGDEFFTF-38</v>
      </c>
      <c r="C235" s="15" t="str">
        <f t="shared" ca="1" si="19"/>
        <v>IGDTF</v>
      </c>
      <c r="D235" s="16">
        <f>'EE investment costs'!$F$15</f>
        <v>2016</v>
      </c>
      <c r="E235" s="14">
        <f>VLOOKUP(X235,'EE investment costs'!$D$56:$R$656,15,0)</f>
        <v>14.2</v>
      </c>
      <c r="F235" s="17">
        <f ca="1">INDEX('EE investment costs'!$D$56:$R$656,MATCH(X235,'EE investment costs'!$D$56:$D$656,0),MATCH($V$8,'EE investment costs'!$D$56:$R$56,0))</f>
        <v>558.36098265425449</v>
      </c>
      <c r="I235" s="18">
        <v>1</v>
      </c>
      <c r="J235" s="18">
        <v>1</v>
      </c>
      <c r="K235" s="14">
        <f t="shared" ca="1" si="23"/>
        <v>7</v>
      </c>
      <c r="L235" s="26"/>
      <c r="M235" s="19" t="str">
        <f t="shared" ca="1" si="21"/>
        <v>INDGDEFFTF-38</v>
      </c>
      <c r="N235" s="23" t="str">
        <f t="shared" ca="1" si="22"/>
        <v>Glass &amp; Concrete industry Saving Tech-Haulage Tractors, Trucks, Fishing boats 3.8y</v>
      </c>
      <c r="O235" s="23" t="s">
        <v>32</v>
      </c>
      <c r="P235" s="23" t="s">
        <v>33</v>
      </c>
      <c r="Q235" s="23"/>
      <c r="R235" s="23"/>
      <c r="S235" s="19" t="s">
        <v>34</v>
      </c>
      <c r="V235" s="16" t="str">
        <f t="shared" ca="1" si="24"/>
        <v>GD</v>
      </c>
      <c r="W235" s="14" t="str">
        <f t="shared" ca="1" si="24"/>
        <v>Glass &amp; Concrete industry</v>
      </c>
      <c r="X235" s="3" t="str">
        <f>'EE investment costs'!D284</f>
        <v>TF-38</v>
      </c>
      <c r="Y235" s="3" t="str">
        <f>'EE investment costs'!E284</f>
        <v>Haulage Tractors, Trucks, Fishing boats</v>
      </c>
      <c r="AC235" s="123">
        <f>'EE investment costs'!C284</f>
        <v>3.8</v>
      </c>
      <c r="AD235" s="22"/>
    </row>
    <row r="236" spans="2:30">
      <c r="B236" s="14" t="str">
        <f t="shared" ca="1" si="20"/>
        <v>INDGDEFFMT-39</v>
      </c>
      <c r="C236" s="15" t="str">
        <f t="shared" ca="1" si="19"/>
        <v>IGDMT</v>
      </c>
      <c r="D236" s="16">
        <f>'EE investment costs'!$F$15</f>
        <v>2016</v>
      </c>
      <c r="E236" s="14">
        <f>VLOOKUP(X236,'EE investment costs'!$D$56:$R$656,15,0)</f>
        <v>5.95</v>
      </c>
      <c r="F236" s="17">
        <f ca="1">INDEX('EE investment costs'!$D$56:$R$656,MATCH(X236,'EE investment costs'!$D$56:$D$656,0),MATCH($V$8,'EE investment costs'!$D$56:$R$56,0))</f>
        <v>584.86813960515258</v>
      </c>
      <c r="I236" s="18">
        <v>1</v>
      </c>
      <c r="J236" s="18">
        <v>1</v>
      </c>
      <c r="K236" s="14">
        <f t="shared" ca="1" si="23"/>
        <v>7</v>
      </c>
      <c r="L236" s="26"/>
      <c r="M236" s="19" t="str">
        <f t="shared" ca="1" si="21"/>
        <v>INDGDEFFMT-39</v>
      </c>
      <c r="N236" s="23" t="str">
        <f t="shared" ca="1" si="22"/>
        <v>Glass &amp; Concrete industry Saving Tech-Heat Medium Temp. up to 150C 3.9y</v>
      </c>
      <c r="O236" s="23" t="s">
        <v>32</v>
      </c>
      <c r="P236" s="23" t="s">
        <v>33</v>
      </c>
      <c r="Q236" s="23"/>
      <c r="R236" s="23"/>
      <c r="S236" s="19" t="s">
        <v>34</v>
      </c>
      <c r="V236" s="16" t="str">
        <f t="shared" ca="1" si="24"/>
        <v>GD</v>
      </c>
      <c r="W236" s="14" t="str">
        <f t="shared" ca="1" si="24"/>
        <v>Glass &amp; Concrete industry</v>
      </c>
      <c r="X236" s="3" t="str">
        <f>'EE investment costs'!D285</f>
        <v>MT-39</v>
      </c>
      <c r="Y236" s="3" t="str">
        <f>'EE investment costs'!E285</f>
        <v>Heat Medium Temp. up to 150C</v>
      </c>
      <c r="AC236" s="123">
        <f>'EE investment costs'!C285</f>
        <v>3.9</v>
      </c>
      <c r="AD236" s="22"/>
    </row>
    <row r="237" spans="2:30">
      <c r="B237" s="14" t="str">
        <f t="shared" ca="1" si="20"/>
        <v>INDGDEFFHT-39</v>
      </c>
      <c r="C237" s="15" t="str">
        <f t="shared" ca="1" si="19"/>
        <v>IGDHT</v>
      </c>
      <c r="D237" s="16">
        <f>'EE investment costs'!$F$15</f>
        <v>2016</v>
      </c>
      <c r="E237" s="14">
        <f>VLOOKUP(X237,'EE investment costs'!$D$56:$R$656,15,0)</f>
        <v>4.76</v>
      </c>
      <c r="F237" s="17">
        <f ca="1">INDEX('EE investment costs'!$D$56:$R$656,MATCH(X237,'EE investment costs'!$D$56:$D$656,0),MATCH($V$8,'EE investment costs'!$D$56:$R$56,0))</f>
        <v>459.60346706232679</v>
      </c>
      <c r="I237" s="18">
        <v>1</v>
      </c>
      <c r="J237" s="18">
        <v>1</v>
      </c>
      <c r="K237" s="14">
        <f t="shared" ca="1" si="23"/>
        <v>8</v>
      </c>
      <c r="L237" s="26"/>
      <c r="M237" s="19" t="str">
        <f t="shared" ca="1" si="21"/>
        <v>INDGDEFFHT-39</v>
      </c>
      <c r="N237" s="23" t="str">
        <f t="shared" ca="1" si="22"/>
        <v>Glass &amp; Concrete industry Saving Tech-Heat High Temp. over 150C 3.9y</v>
      </c>
      <c r="O237" s="23" t="s">
        <v>32</v>
      </c>
      <c r="P237" s="23" t="s">
        <v>33</v>
      </c>
      <c r="Q237" s="23"/>
      <c r="R237" s="23"/>
      <c r="S237" s="19" t="s">
        <v>34</v>
      </c>
      <c r="V237" s="16" t="str">
        <f t="shared" ca="1" si="24"/>
        <v>GD</v>
      </c>
      <c r="W237" s="14" t="str">
        <f t="shared" ca="1" si="24"/>
        <v>Glass &amp; Concrete industry</v>
      </c>
      <c r="X237" s="3" t="str">
        <f>'EE investment costs'!D286</f>
        <v>HT-39</v>
      </c>
      <c r="Y237" s="3" t="str">
        <f>'EE investment costs'!E286</f>
        <v>Heat High Temp. over 150C</v>
      </c>
      <c r="AC237" s="123">
        <f>'EE investment costs'!C286</f>
        <v>3.9</v>
      </c>
      <c r="AD237" s="22"/>
    </row>
    <row r="238" spans="2:30">
      <c r="B238" s="14" t="str">
        <f t="shared" ca="1" si="20"/>
        <v>INDGDEFFRH-39</v>
      </c>
      <c r="C238" s="15" t="str">
        <f t="shared" ca="1" si="19"/>
        <v>IGDRH</v>
      </c>
      <c r="D238" s="16">
        <f>'EE investment costs'!$F$15</f>
        <v>2016</v>
      </c>
      <c r="E238" s="14">
        <f>VLOOKUP(X238,'EE investment costs'!$D$56:$R$656,15,0)</f>
        <v>16</v>
      </c>
      <c r="F238" s="17">
        <f ca="1">INDEX('EE investment costs'!$D$56:$R$656,MATCH(X238,'EE investment costs'!$D$56:$D$656,0),MATCH($V$8,'EE investment costs'!$D$56:$R$56,0))</f>
        <v>149.63242812600964</v>
      </c>
      <c r="I238" s="18">
        <v>1</v>
      </c>
      <c r="J238" s="18">
        <v>1</v>
      </c>
      <c r="K238" s="14">
        <f t="shared" ca="1" si="23"/>
        <v>8</v>
      </c>
      <c r="L238" s="26"/>
      <c r="M238" s="19" t="str">
        <f t="shared" ca="1" si="21"/>
        <v>INDGDEFFRH-39</v>
      </c>
      <c r="N238" s="23" t="str">
        <f t="shared" ca="1" si="22"/>
        <v>Glass &amp; Concrete industry Saving Tech-Heat Room Heat 3.9y</v>
      </c>
      <c r="O238" s="23" t="s">
        <v>32</v>
      </c>
      <c r="P238" s="23" t="s">
        <v>33</v>
      </c>
      <c r="Q238" s="23"/>
      <c r="R238" s="23"/>
      <c r="S238" s="19" t="s">
        <v>34</v>
      </c>
      <c r="V238" s="16" t="str">
        <f t="shared" ca="1" si="24"/>
        <v>GD</v>
      </c>
      <c r="W238" s="14" t="str">
        <f t="shared" ca="1" si="24"/>
        <v>Glass &amp; Concrete industry</v>
      </c>
      <c r="X238" s="3" t="str">
        <f>'EE investment costs'!D287</f>
        <v>RH-39</v>
      </c>
      <c r="Y238" s="3" t="str">
        <f>'EE investment costs'!E287</f>
        <v>Heat Room Heat</v>
      </c>
      <c r="AC238" s="123">
        <f>'EE investment costs'!C287</f>
        <v>3.9</v>
      </c>
      <c r="AD238" s="22"/>
    </row>
    <row r="239" spans="2:30">
      <c r="B239" s="14" t="str">
        <f t="shared" ca="1" si="20"/>
        <v>INDGDEFFLA-39</v>
      </c>
      <c r="C239" s="15" t="str">
        <f t="shared" ca="1" si="19"/>
        <v>IGDLA</v>
      </c>
      <c r="D239" s="16">
        <f>'EE investment costs'!$F$15</f>
        <v>2016</v>
      </c>
      <c r="E239" s="14">
        <f>VLOOKUP(X239,'EE investment costs'!$D$56:$R$656,15,0)</f>
        <v>3.8844999999999996</v>
      </c>
      <c r="F239" s="17">
        <f ca="1">INDEX('EE investment costs'!$D$56:$R$656,MATCH(X239,'EE investment costs'!$D$56:$D$656,0),MATCH($V$8,'EE investment costs'!$D$56:$R$56,0))</f>
        <v>1553.4336724979894</v>
      </c>
      <c r="I239" s="18">
        <v>1</v>
      </c>
      <c r="J239" s="18">
        <v>1</v>
      </c>
      <c r="K239" s="14">
        <f t="shared" ca="1" si="23"/>
        <v>0</v>
      </c>
      <c r="L239" s="26"/>
      <c r="M239" s="19" t="str">
        <f t="shared" ca="1" si="21"/>
        <v>INDGDEFFLA-39</v>
      </c>
      <c r="N239" s="23" t="str">
        <f t="shared" ca="1" si="22"/>
        <v>Glass &amp; Concrete industry Saving Tech-Light 3.9y</v>
      </c>
      <c r="O239" s="23" t="s">
        <v>32</v>
      </c>
      <c r="P239" s="23" t="s">
        <v>33</v>
      </c>
      <c r="Q239" s="23"/>
      <c r="R239" s="23"/>
      <c r="S239" s="19" t="s">
        <v>34</v>
      </c>
      <c r="V239" s="16" t="str">
        <f t="shared" ca="1" si="24"/>
        <v>GD</v>
      </c>
      <c r="W239" s="14" t="str">
        <f t="shared" ca="1" si="24"/>
        <v>Glass &amp; Concrete industry</v>
      </c>
      <c r="X239" s="3" t="str">
        <f>'EE investment costs'!D288</f>
        <v>LA-39</v>
      </c>
      <c r="Y239" s="3" t="str">
        <f>'EE investment costs'!E288</f>
        <v>Light</v>
      </c>
      <c r="AC239" s="123">
        <f>'EE investment costs'!C288</f>
        <v>3.9</v>
      </c>
      <c r="AD239" s="22"/>
    </row>
    <row r="240" spans="2:30">
      <c r="B240" s="14" t="str">
        <f t="shared" ca="1" si="20"/>
        <v>INDGDEFFEM-39</v>
      </c>
      <c r="C240" s="15" t="str">
        <f t="shared" ca="1" si="19"/>
        <v>IGDEM</v>
      </c>
      <c r="D240" s="16">
        <f>'EE investment costs'!$F$15</f>
        <v>2016</v>
      </c>
      <c r="E240" s="14">
        <f>VLOOKUP(X240,'EE investment costs'!$D$56:$R$656,15,0)</f>
        <v>4.0787250000000004</v>
      </c>
      <c r="F240" s="17">
        <f ca="1">INDEX('EE investment costs'!$D$56:$R$656,MATCH(X240,'EE investment costs'!$D$56:$D$656,0),MATCH($V$8,'EE investment costs'!$D$56:$R$56,0))</f>
        <v>1549.7768162231102</v>
      </c>
      <c r="I240" s="18">
        <v>1</v>
      </c>
      <c r="J240" s="18">
        <v>1</v>
      </c>
      <c r="K240" s="14">
        <f t="shared" ca="1" si="23"/>
        <v>0</v>
      </c>
      <c r="L240" s="26"/>
      <c r="M240" s="19" t="str">
        <f t="shared" ca="1" si="21"/>
        <v>INDGDEFFEM-39</v>
      </c>
      <c r="N240" s="23" t="str">
        <f t="shared" ca="1" si="22"/>
        <v>Glass &amp; Concrete industry Saving Tech-Electric Motors 3.9y</v>
      </c>
      <c r="O240" s="23" t="s">
        <v>32</v>
      </c>
      <c r="P240" s="23" t="s">
        <v>33</v>
      </c>
      <c r="Q240" s="23"/>
      <c r="R240" s="23"/>
      <c r="S240" s="19" t="s">
        <v>34</v>
      </c>
      <c r="V240" s="16" t="str">
        <f t="shared" ca="1" si="24"/>
        <v>GD</v>
      </c>
      <c r="W240" s="14" t="str">
        <f t="shared" ca="1" si="24"/>
        <v>Glass &amp; Concrete industry</v>
      </c>
      <c r="X240" s="3" t="str">
        <f>'EE investment costs'!D289</f>
        <v>EM-39</v>
      </c>
      <c r="Y240" s="3" t="str">
        <f>'EE investment costs'!E289</f>
        <v>Electric Motors</v>
      </c>
      <c r="AC240" s="123">
        <f>'EE investment costs'!C289</f>
        <v>3.9</v>
      </c>
      <c r="AD240" s="22"/>
    </row>
    <row r="241" spans="2:30">
      <c r="B241" s="14" t="str">
        <f t="shared" ca="1" si="20"/>
        <v>INDGDEFFTF-39</v>
      </c>
      <c r="C241" s="15" t="str">
        <f t="shared" ca="1" si="19"/>
        <v>IGDTF</v>
      </c>
      <c r="D241" s="16">
        <f>'EE investment costs'!$F$15</f>
        <v>2016</v>
      </c>
      <c r="E241" s="14">
        <f>VLOOKUP(X241,'EE investment costs'!$D$56:$R$656,15,0)</f>
        <v>14.6</v>
      </c>
      <c r="F241" s="17">
        <f ca="1">INDEX('EE investment costs'!$D$56:$R$656,MATCH(X241,'EE investment costs'!$D$56:$D$656,0),MATCH($V$8,'EE investment costs'!$D$56:$R$56,0))</f>
        <v>573.05469272410323</v>
      </c>
      <c r="I241" s="18">
        <v>1</v>
      </c>
      <c r="J241" s="18">
        <v>1</v>
      </c>
      <c r="K241" s="14">
        <f t="shared" ca="1" si="23"/>
        <v>7</v>
      </c>
      <c r="L241" s="26"/>
      <c r="M241" s="19" t="str">
        <f t="shared" ca="1" si="21"/>
        <v>INDGDEFFTF-39</v>
      </c>
      <c r="N241" s="23" t="str">
        <f t="shared" ca="1" si="22"/>
        <v>Glass &amp; Concrete industry Saving Tech-Haulage Tractors, Trucks, Fishing boats 3.9y</v>
      </c>
      <c r="O241" s="23" t="s">
        <v>32</v>
      </c>
      <c r="P241" s="23" t="s">
        <v>33</v>
      </c>
      <c r="Q241" s="23"/>
      <c r="R241" s="23"/>
      <c r="S241" s="19" t="s">
        <v>34</v>
      </c>
      <c r="V241" s="16" t="str">
        <f t="shared" ca="1" si="24"/>
        <v>GD</v>
      </c>
      <c r="W241" s="14" t="str">
        <f t="shared" ca="1" si="24"/>
        <v>Glass &amp; Concrete industry</v>
      </c>
      <c r="X241" s="3" t="str">
        <f>'EE investment costs'!D290</f>
        <v>TF-39</v>
      </c>
      <c r="Y241" s="3" t="str">
        <f>'EE investment costs'!E290</f>
        <v>Haulage Tractors, Trucks, Fishing boats</v>
      </c>
      <c r="AC241" s="123">
        <f>'EE investment costs'!C290</f>
        <v>3.9</v>
      </c>
      <c r="AD241" s="22"/>
    </row>
    <row r="242" spans="2:30">
      <c r="B242" s="14" t="str">
        <f t="shared" ca="1" si="20"/>
        <v>INDGDEFFMT-40</v>
      </c>
      <c r="C242" s="15" t="str">
        <f t="shared" ca="1" si="19"/>
        <v>IGDMT</v>
      </c>
      <c r="D242" s="16">
        <f>'EE investment costs'!$F$15</f>
        <v>2016</v>
      </c>
      <c r="E242" s="14">
        <f>VLOOKUP(X242,'EE investment costs'!$D$56:$R$656,15,0)</f>
        <v>6</v>
      </c>
      <c r="F242" s="17">
        <f ca="1">INDEX('EE investment costs'!$D$56:$R$656,MATCH(X242,'EE investment costs'!$D$56:$D$656,0),MATCH($V$8,'EE investment costs'!$D$56:$R$56,0))</f>
        <v>596.19034659894726</v>
      </c>
      <c r="I242" s="18">
        <v>1</v>
      </c>
      <c r="J242" s="18">
        <v>1</v>
      </c>
      <c r="K242" s="14">
        <f t="shared" ca="1" si="23"/>
        <v>7</v>
      </c>
      <c r="L242" s="26"/>
      <c r="M242" s="19" t="str">
        <f t="shared" ca="1" si="21"/>
        <v>INDGDEFFMT-40</v>
      </c>
      <c r="N242" s="23" t="str">
        <f t="shared" ca="1" si="22"/>
        <v>Glass &amp; Concrete industry Saving Tech-Heat Medium Temp. up to 150C 4y</v>
      </c>
      <c r="O242" s="23" t="s">
        <v>32</v>
      </c>
      <c r="P242" s="23" t="s">
        <v>33</v>
      </c>
      <c r="Q242" s="23"/>
      <c r="R242" s="23"/>
      <c r="S242" s="19" t="s">
        <v>34</v>
      </c>
      <c r="V242" s="16" t="str">
        <f t="shared" ca="1" si="24"/>
        <v>GD</v>
      </c>
      <c r="W242" s="14" t="str">
        <f t="shared" ca="1" si="24"/>
        <v>Glass &amp; Concrete industry</v>
      </c>
      <c r="X242" s="3" t="str">
        <f>'EE investment costs'!D291</f>
        <v>MT-40</v>
      </c>
      <c r="Y242" s="3" t="str">
        <f>'EE investment costs'!E291</f>
        <v>Heat Medium Temp. up to 150C</v>
      </c>
      <c r="AC242" s="123">
        <f>'EE investment costs'!C291</f>
        <v>4</v>
      </c>
      <c r="AD242" s="22"/>
    </row>
    <row r="243" spans="2:30">
      <c r="B243" s="14" t="str">
        <f t="shared" ca="1" si="20"/>
        <v>INDGDEFFHT-40</v>
      </c>
      <c r="C243" s="15" t="str">
        <f t="shared" ca="1" si="19"/>
        <v>IGDHT</v>
      </c>
      <c r="D243" s="16">
        <f>'EE investment costs'!$F$15</f>
        <v>2016</v>
      </c>
      <c r="E243" s="14">
        <f>VLOOKUP(X243,'EE investment costs'!$D$56:$R$656,15,0)</f>
        <v>4.7999999999999989</v>
      </c>
      <c r="F243" s="17">
        <f ca="1">INDEX('EE investment costs'!$D$56:$R$656,MATCH(X243,'EE investment costs'!$D$56:$D$656,0),MATCH($V$8,'EE investment costs'!$D$56:$R$56,0))</f>
        <v>463.53061132645581</v>
      </c>
      <c r="I243" s="18">
        <v>1</v>
      </c>
      <c r="J243" s="18">
        <v>1</v>
      </c>
      <c r="K243" s="14">
        <f t="shared" ca="1" si="23"/>
        <v>8</v>
      </c>
      <c r="L243" s="26"/>
      <c r="M243" s="19" t="str">
        <f t="shared" ca="1" si="21"/>
        <v>INDGDEFFHT-40</v>
      </c>
      <c r="N243" s="23" t="str">
        <f t="shared" ca="1" si="22"/>
        <v>Glass &amp; Concrete industry Saving Tech-Heat High Temp. over 150C 4y</v>
      </c>
      <c r="O243" s="23" t="s">
        <v>32</v>
      </c>
      <c r="P243" s="23" t="s">
        <v>33</v>
      </c>
      <c r="Q243" s="23"/>
      <c r="R243" s="23"/>
      <c r="S243" s="19" t="s">
        <v>34</v>
      </c>
      <c r="V243" s="16" t="str">
        <f t="shared" ca="1" si="24"/>
        <v>GD</v>
      </c>
      <c r="W243" s="14" t="str">
        <f t="shared" ca="1" si="24"/>
        <v>Glass &amp; Concrete industry</v>
      </c>
      <c r="X243" s="3" t="str">
        <f>'EE investment costs'!D292</f>
        <v>HT-40</v>
      </c>
      <c r="Y243" s="3" t="str">
        <f>'EE investment costs'!E292</f>
        <v>Heat High Temp. over 150C</v>
      </c>
      <c r="AC243" s="123">
        <f>'EE investment costs'!C292</f>
        <v>4</v>
      </c>
      <c r="AD243" s="22"/>
    </row>
    <row r="244" spans="2:30">
      <c r="B244" s="14" t="str">
        <f t="shared" ca="1" si="20"/>
        <v>INDGDEFFRH-40</v>
      </c>
      <c r="C244" s="15" t="str">
        <f t="shared" ca="1" si="19"/>
        <v>IGDRH</v>
      </c>
      <c r="D244" s="16">
        <f>'EE investment costs'!$F$15</f>
        <v>2016</v>
      </c>
      <c r="E244" s="14">
        <f>VLOOKUP(X244,'EE investment costs'!$D$56:$R$656,15,0)</f>
        <v>16</v>
      </c>
      <c r="F244" s="17">
        <f ca="1">INDEX('EE investment costs'!$D$56:$R$656,MATCH(X244,'EE investment costs'!$D$56:$D$656,0),MATCH($V$8,'EE investment costs'!$D$56:$R$56,0))</f>
        <v>187.04053515751221</v>
      </c>
      <c r="I244" s="18">
        <v>1</v>
      </c>
      <c r="J244" s="18">
        <v>1</v>
      </c>
      <c r="K244" s="14">
        <f t="shared" ca="1" si="23"/>
        <v>8</v>
      </c>
      <c r="L244" s="26"/>
      <c r="M244" s="19" t="str">
        <f t="shared" ca="1" si="21"/>
        <v>INDGDEFFRH-40</v>
      </c>
      <c r="N244" s="23" t="str">
        <f t="shared" ca="1" si="22"/>
        <v>Glass &amp; Concrete industry Saving Tech-Heat Room Heat 4y</v>
      </c>
      <c r="O244" s="23" t="s">
        <v>32</v>
      </c>
      <c r="P244" s="23" t="s">
        <v>33</v>
      </c>
      <c r="Q244" s="23"/>
      <c r="R244" s="23"/>
      <c r="S244" s="19" t="s">
        <v>34</v>
      </c>
      <c r="V244" s="16" t="str">
        <f t="shared" ca="1" si="24"/>
        <v>GD</v>
      </c>
      <c r="W244" s="14" t="str">
        <f t="shared" ca="1" si="24"/>
        <v>Glass &amp; Concrete industry</v>
      </c>
      <c r="X244" s="3" t="str">
        <f>'EE investment costs'!D293</f>
        <v>RH-40</v>
      </c>
      <c r="Y244" s="3" t="str">
        <f>'EE investment costs'!E293</f>
        <v>Heat Room Heat</v>
      </c>
      <c r="AC244" s="123">
        <f>'EE investment costs'!C293</f>
        <v>4</v>
      </c>
      <c r="AD244" s="22"/>
    </row>
    <row r="245" spans="2:30">
      <c r="B245" s="14" t="str">
        <f t="shared" ca="1" si="20"/>
        <v>INDGDEFFLA-40</v>
      </c>
      <c r="C245" s="15" t="str">
        <f t="shared" ca="1" si="19"/>
        <v>IGDLA</v>
      </c>
      <c r="D245" s="16">
        <f>'EE investment costs'!$F$15</f>
        <v>2016</v>
      </c>
      <c r="E245" s="14">
        <f>VLOOKUP(X245,'EE investment costs'!$D$56:$R$656,15,0)</f>
        <v>3.9099999999999997</v>
      </c>
      <c r="F245" s="17">
        <f ca="1">INDEX('EE investment costs'!$D$56:$R$656,MATCH(X245,'EE investment costs'!$D$56:$D$656,0),MATCH($V$8,'EE investment costs'!$D$56:$R$56,0))</f>
        <v>1568.8054918724854</v>
      </c>
      <c r="I245" s="18">
        <v>1</v>
      </c>
      <c r="J245" s="18">
        <v>1</v>
      </c>
      <c r="K245" s="14">
        <f t="shared" ca="1" si="23"/>
        <v>0</v>
      </c>
      <c r="L245" s="26"/>
      <c r="M245" s="19" t="str">
        <f t="shared" ca="1" si="21"/>
        <v>INDGDEFFLA-40</v>
      </c>
      <c r="N245" s="23" t="str">
        <f t="shared" ca="1" si="22"/>
        <v>Glass &amp; Concrete industry Saving Tech-Light 4y</v>
      </c>
      <c r="O245" s="23" t="s">
        <v>32</v>
      </c>
      <c r="P245" s="23" t="s">
        <v>33</v>
      </c>
      <c r="Q245" s="23"/>
      <c r="R245" s="23"/>
      <c r="S245" s="19" t="s">
        <v>34</v>
      </c>
      <c r="V245" s="16" t="str">
        <f t="shared" ca="1" si="24"/>
        <v>GD</v>
      </c>
      <c r="W245" s="14" t="str">
        <f t="shared" ca="1" si="24"/>
        <v>Glass &amp; Concrete industry</v>
      </c>
      <c r="X245" s="3" t="str">
        <f>'EE investment costs'!D294</f>
        <v>LA-40</v>
      </c>
      <c r="Y245" s="3" t="str">
        <f>'EE investment costs'!E294</f>
        <v>Light</v>
      </c>
      <c r="AC245" s="123">
        <f>'EE investment costs'!C294</f>
        <v>4</v>
      </c>
      <c r="AD245" s="22"/>
    </row>
    <row r="246" spans="2:30">
      <c r="B246" s="14" t="str">
        <f t="shared" ca="1" si="20"/>
        <v>INDGDEFFEM-40</v>
      </c>
      <c r="C246" s="15" t="str">
        <f t="shared" ca="1" si="19"/>
        <v>IGDEM</v>
      </c>
      <c r="D246" s="16">
        <f>'EE investment costs'!$F$15</f>
        <v>2016</v>
      </c>
      <c r="E246" s="14">
        <f>VLOOKUP(X246,'EE investment costs'!$D$56:$R$656,15,0)</f>
        <v>4.1055000000000001</v>
      </c>
      <c r="F246" s="17">
        <f ca="1">INDEX('EE investment costs'!$D$56:$R$656,MATCH(X246,'EE investment costs'!$D$56:$D$656,0),MATCH($V$8,'EE investment costs'!$D$56:$R$56,0))</f>
        <v>1571.0295284341116</v>
      </c>
      <c r="I246" s="18">
        <v>1</v>
      </c>
      <c r="J246" s="18">
        <v>1</v>
      </c>
      <c r="K246" s="14">
        <f t="shared" ca="1" si="23"/>
        <v>0</v>
      </c>
      <c r="L246" s="26"/>
      <c r="M246" s="19" t="str">
        <f t="shared" ca="1" si="21"/>
        <v>INDGDEFFEM-40</v>
      </c>
      <c r="N246" s="23" t="str">
        <f t="shared" ca="1" si="22"/>
        <v>Glass &amp; Concrete industry Saving Tech-Electric Motors 4y</v>
      </c>
      <c r="O246" s="23" t="s">
        <v>32</v>
      </c>
      <c r="P246" s="23" t="s">
        <v>33</v>
      </c>
      <c r="Q246" s="23"/>
      <c r="R246" s="23"/>
      <c r="S246" s="19" t="s">
        <v>34</v>
      </c>
      <c r="V246" s="16" t="str">
        <f t="shared" ca="1" si="24"/>
        <v>GD</v>
      </c>
      <c r="W246" s="14" t="str">
        <f t="shared" ca="1" si="24"/>
        <v>Glass &amp; Concrete industry</v>
      </c>
      <c r="X246" s="3" t="str">
        <f>'EE investment costs'!D295</f>
        <v>EM-40</v>
      </c>
      <c r="Y246" s="3" t="str">
        <f>'EE investment costs'!E295</f>
        <v>Electric Motors</v>
      </c>
      <c r="AC246" s="123">
        <f>'EE investment costs'!C295</f>
        <v>4</v>
      </c>
      <c r="AD246" s="22"/>
    </row>
    <row r="247" spans="2:30" ht="13.5" thickBot="1">
      <c r="B247" s="14" t="str">
        <f t="shared" ca="1" si="20"/>
        <v>INDGDEFFTF-40</v>
      </c>
      <c r="C247" s="15" t="str">
        <f t="shared" ca="1" si="19"/>
        <v>IGDTF</v>
      </c>
      <c r="D247" s="16">
        <f>'EE investment costs'!$F$15</f>
        <v>2016</v>
      </c>
      <c r="E247" s="14">
        <f>VLOOKUP(X247,'EE investment costs'!$D$56:$R$656,15,0)</f>
        <v>15</v>
      </c>
      <c r="F247" s="17">
        <f ca="1">INDEX('EE investment costs'!$D$56:$R$656,MATCH(X247,'EE investment costs'!$D$56:$D$656,0),MATCH($V$8,'EE investment costs'!$D$56:$R$56,0))</f>
        <v>587.7484027939521</v>
      </c>
      <c r="I247" s="18">
        <v>1</v>
      </c>
      <c r="J247" s="18">
        <v>1</v>
      </c>
      <c r="K247" s="14">
        <f t="shared" ca="1" si="23"/>
        <v>7</v>
      </c>
      <c r="L247" s="26"/>
      <c r="M247" s="24" t="str">
        <f t="shared" ca="1" si="21"/>
        <v>INDGDEFFTF-40</v>
      </c>
      <c r="N247" s="25" t="str">
        <f t="shared" ca="1" si="22"/>
        <v>Glass &amp; Concrete industry Saving Tech-Haulage Tractors, Trucks, Fishing boats 4y</v>
      </c>
      <c r="O247" s="25" t="s">
        <v>32</v>
      </c>
      <c r="P247" s="25" t="s">
        <v>33</v>
      </c>
      <c r="Q247" s="25"/>
      <c r="R247" s="25"/>
      <c r="S247" s="24" t="s">
        <v>34</v>
      </c>
      <c r="V247" s="16" t="str">
        <f t="shared" ca="1" si="24"/>
        <v>GD</v>
      </c>
      <c r="W247" s="14" t="str">
        <f t="shared" ca="1" si="24"/>
        <v>Glass &amp; Concrete industry</v>
      </c>
      <c r="X247" s="3" t="str">
        <f>'EE investment costs'!D296</f>
        <v>TF-40</v>
      </c>
      <c r="Y247" s="3" t="str">
        <f>'EE investment costs'!E296</f>
        <v>Haulage Tractors, Trucks, Fishing boats</v>
      </c>
      <c r="AC247" s="123">
        <f>'EE investment costs'!C296</f>
        <v>4</v>
      </c>
      <c r="AD247" s="22"/>
    </row>
    <row r="248" spans="2:30">
      <c r="B248" s="14" t="str">
        <f t="shared" ca="1" si="20"/>
        <v>INDGDEFFMT-41</v>
      </c>
      <c r="C248" s="15" t="str">
        <f ca="1">"I"&amp;MID(B248,4,1)&amp;"D"&amp;MID(B248,9,2)</f>
        <v>IGDMT</v>
      </c>
      <c r="D248" s="16">
        <f>'EE investment costs'!$F$15</f>
        <v>2016</v>
      </c>
      <c r="E248" s="14">
        <f>VLOOKUP(X248,'EE investment costs'!$D$56:$R$656,15,0)</f>
        <v>6.01</v>
      </c>
      <c r="F248" s="17">
        <f ca="1">INDEX('EE investment costs'!$D$56:$R$656,MATCH(X248,'EE investment costs'!$D$56:$D$656,0),MATCH($V$8,'EE investment costs'!$D$56:$R$56,0))</f>
        <v>607.51255359274182</v>
      </c>
      <c r="I248" s="18">
        <v>1</v>
      </c>
      <c r="J248" s="18">
        <v>1</v>
      </c>
      <c r="K248" s="14">
        <f t="shared" ca="1" si="23"/>
        <v>6</v>
      </c>
      <c r="L248" s="26"/>
      <c r="M248" s="20" t="str">
        <f t="shared" ca="1" si="21"/>
        <v>INDGDEFFMT-41</v>
      </c>
      <c r="N248" s="21" t="str">
        <f t="shared" ca="1" si="22"/>
        <v>Glass &amp; Concrete industry Saving Tech-Heat Medium Temp. up to 150C 4.1y</v>
      </c>
      <c r="O248" s="21" t="s">
        <v>32</v>
      </c>
      <c r="P248" s="21" t="s">
        <v>33</v>
      </c>
      <c r="Q248" s="21"/>
      <c r="R248" s="21"/>
      <c r="S248" s="20" t="s">
        <v>34</v>
      </c>
      <c r="V248" s="16" t="str">
        <f t="shared" ca="1" si="24"/>
        <v>GD</v>
      </c>
      <c r="W248" s="14" t="str">
        <f t="shared" ca="1" si="24"/>
        <v>Glass &amp; Concrete industry</v>
      </c>
      <c r="X248" s="3" t="str">
        <f>'EE investment costs'!D297</f>
        <v>MT-41</v>
      </c>
      <c r="Y248" s="3" t="str">
        <f>'EE investment costs'!E297</f>
        <v>Heat Medium Temp. up to 150C</v>
      </c>
      <c r="AC248" s="123">
        <f>'EE investment costs'!C297</f>
        <v>4.0999999999999996</v>
      </c>
      <c r="AD248" s="22"/>
    </row>
    <row r="249" spans="2:30">
      <c r="B249" s="14" t="str">
        <f t="shared" ca="1" si="20"/>
        <v>INDGDEFFHT-41</v>
      </c>
      <c r="C249" s="15" t="str">
        <f t="shared" ref="C249:C312" ca="1" si="25">"I"&amp;MID(B249,4,1)&amp;"D"&amp;MID(B249,9,2)</f>
        <v>IGDHT</v>
      </c>
      <c r="D249" s="16">
        <f>'EE investment costs'!$F$15</f>
        <v>2016</v>
      </c>
      <c r="E249" s="14">
        <f>VLOOKUP(X249,'EE investment costs'!$D$56:$R$656,15,0)</f>
        <v>4.8079999999999998</v>
      </c>
      <c r="F249" s="17">
        <f ca="1">INDEX('EE investment costs'!$D$56:$R$656,MATCH(X249,'EE investment costs'!$D$56:$D$656,0),MATCH($V$8,'EE investment costs'!$D$56:$R$56,0))</f>
        <v>467.45775559058484</v>
      </c>
      <c r="I249" s="18">
        <v>1</v>
      </c>
      <c r="J249" s="18">
        <v>1</v>
      </c>
      <c r="K249" s="14">
        <f t="shared" ca="1" si="23"/>
        <v>8</v>
      </c>
      <c r="L249" s="26"/>
      <c r="M249" s="19" t="str">
        <f t="shared" ca="1" si="21"/>
        <v>INDGDEFFHT-41</v>
      </c>
      <c r="N249" s="23" t="str">
        <f t="shared" ca="1" si="22"/>
        <v>Glass &amp; Concrete industry Saving Tech-Heat High Temp. over 150C 4.1y</v>
      </c>
      <c r="O249" s="23" t="s">
        <v>32</v>
      </c>
      <c r="P249" s="23" t="s">
        <v>33</v>
      </c>
      <c r="Q249" s="23"/>
      <c r="R249" s="23"/>
      <c r="S249" s="19" t="s">
        <v>34</v>
      </c>
      <c r="V249" s="16" t="str">
        <f t="shared" ca="1" si="24"/>
        <v>GD</v>
      </c>
      <c r="W249" s="14" t="str">
        <f t="shared" ca="1" si="24"/>
        <v>Glass &amp; Concrete industry</v>
      </c>
      <c r="X249" s="3" t="str">
        <f>'EE investment costs'!D298</f>
        <v>HT-41</v>
      </c>
      <c r="Y249" s="3" t="str">
        <f>'EE investment costs'!E298</f>
        <v>Heat High Temp. over 150C</v>
      </c>
      <c r="AC249" s="123">
        <f>'EE investment costs'!C298</f>
        <v>4.0999999999999996</v>
      </c>
      <c r="AD249" s="22"/>
    </row>
    <row r="250" spans="2:30">
      <c r="B250" s="14" t="str">
        <f t="shared" ca="1" si="20"/>
        <v>INDGDEFFRH-41</v>
      </c>
      <c r="C250" s="15" t="str">
        <f t="shared" ca="1" si="25"/>
        <v>IGDRH</v>
      </c>
      <c r="D250" s="16">
        <f>'EE investment costs'!$F$15</f>
        <v>2016</v>
      </c>
      <c r="E250" s="14">
        <f>VLOOKUP(X250,'EE investment costs'!$D$56:$R$656,15,0)</f>
        <v>16.018666666666668</v>
      </c>
      <c r="F250" s="17">
        <f ca="1">INDEX('EE investment costs'!$D$56:$R$656,MATCH(X250,'EE investment costs'!$D$56:$D$656,0),MATCH($V$8,'EE investment costs'!$D$56:$R$56,0))</f>
        <v>224.44864218901446</v>
      </c>
      <c r="I250" s="18">
        <v>1</v>
      </c>
      <c r="J250" s="18">
        <v>1</v>
      </c>
      <c r="K250" s="14">
        <f t="shared" ca="1" si="23"/>
        <v>8</v>
      </c>
      <c r="L250" s="26"/>
      <c r="M250" s="19" t="str">
        <f t="shared" ca="1" si="21"/>
        <v>INDGDEFFRH-41</v>
      </c>
      <c r="N250" s="23" t="str">
        <f t="shared" ca="1" si="22"/>
        <v>Glass &amp; Concrete industry Saving Tech-Heat Room Heat 4.1y</v>
      </c>
      <c r="O250" s="23" t="s">
        <v>32</v>
      </c>
      <c r="P250" s="23" t="s">
        <v>33</v>
      </c>
      <c r="Q250" s="23"/>
      <c r="R250" s="23"/>
      <c r="S250" s="19" t="s">
        <v>34</v>
      </c>
      <c r="V250" s="16" t="str">
        <f t="shared" ca="1" si="24"/>
        <v>GD</v>
      </c>
      <c r="W250" s="14" t="str">
        <f t="shared" ca="1" si="24"/>
        <v>Glass &amp; Concrete industry</v>
      </c>
      <c r="X250" s="3" t="str">
        <f>'EE investment costs'!D299</f>
        <v>RH-41</v>
      </c>
      <c r="Y250" s="3" t="str">
        <f>'EE investment costs'!E299</f>
        <v>Heat Room Heat</v>
      </c>
      <c r="AC250" s="123">
        <f>'EE investment costs'!C299</f>
        <v>4.0999999999999996</v>
      </c>
      <c r="AD250" s="22"/>
    </row>
    <row r="251" spans="2:30">
      <c r="B251" s="14" t="str">
        <f t="shared" ca="1" si="20"/>
        <v>INDGDEFFLA-41</v>
      </c>
      <c r="C251" s="15" t="str">
        <f t="shared" ca="1" si="25"/>
        <v>IGDLA</v>
      </c>
      <c r="D251" s="16">
        <f>'EE investment costs'!$F$15</f>
        <v>2016</v>
      </c>
      <c r="E251" s="14">
        <f>VLOOKUP(X251,'EE investment costs'!$D$56:$R$656,15,0)</f>
        <v>3.9230333333333336</v>
      </c>
      <c r="F251" s="17">
        <f ca="1">INDEX('EE investment costs'!$D$56:$R$656,MATCH(X251,'EE investment costs'!$D$56:$D$656,0),MATCH($V$8,'EE investment costs'!$D$56:$R$56,0))</f>
        <v>1584.1773112469812</v>
      </c>
      <c r="I251" s="18">
        <v>1</v>
      </c>
      <c r="J251" s="18">
        <v>1</v>
      </c>
      <c r="K251" s="14">
        <f t="shared" ca="1" si="23"/>
        <v>0</v>
      </c>
      <c r="L251" s="26"/>
      <c r="M251" s="19" t="str">
        <f t="shared" ca="1" si="21"/>
        <v>INDGDEFFLA-41</v>
      </c>
      <c r="N251" s="23" t="str">
        <f t="shared" ca="1" si="22"/>
        <v>Glass &amp; Concrete industry Saving Tech-Light 4.1y</v>
      </c>
      <c r="O251" s="23" t="s">
        <v>32</v>
      </c>
      <c r="P251" s="23" t="s">
        <v>33</v>
      </c>
      <c r="Q251" s="23"/>
      <c r="R251" s="23"/>
      <c r="S251" s="19" t="s">
        <v>34</v>
      </c>
      <c r="V251" s="16" t="str">
        <f t="shared" ca="1" si="24"/>
        <v>GD</v>
      </c>
      <c r="W251" s="14" t="str">
        <f t="shared" ca="1" si="24"/>
        <v>Glass &amp; Concrete industry</v>
      </c>
      <c r="X251" s="3" t="str">
        <f>'EE investment costs'!D300</f>
        <v>LA-41</v>
      </c>
      <c r="Y251" s="3" t="str">
        <f>'EE investment costs'!E300</f>
        <v>Light</v>
      </c>
      <c r="AC251" s="123">
        <f>'EE investment costs'!C300</f>
        <v>4.0999999999999996</v>
      </c>
      <c r="AD251" s="22"/>
    </row>
    <row r="252" spans="2:30">
      <c r="B252" s="14" t="str">
        <f t="shared" ca="1" si="20"/>
        <v>INDGDEFFEM-41</v>
      </c>
      <c r="C252" s="15" t="str">
        <f t="shared" ca="1" si="25"/>
        <v>IGDEM</v>
      </c>
      <c r="D252" s="16">
        <f>'EE investment costs'!$F$15</f>
        <v>2016</v>
      </c>
      <c r="E252" s="14">
        <f>VLOOKUP(X252,'EE investment costs'!$D$56:$R$656,15,0)</f>
        <v>4.1191849999999999</v>
      </c>
      <c r="F252" s="17">
        <f ca="1">INDEX('EE investment costs'!$D$56:$R$656,MATCH(X252,'EE investment costs'!$D$56:$D$656,0),MATCH($V$8,'EE investment costs'!$D$56:$R$56,0))</f>
        <v>1592.2822406451128</v>
      </c>
      <c r="I252" s="18">
        <v>1</v>
      </c>
      <c r="J252" s="18">
        <v>1</v>
      </c>
      <c r="K252" s="14">
        <f t="shared" ca="1" si="23"/>
        <v>0</v>
      </c>
      <c r="L252" s="26"/>
      <c r="M252" s="19" t="str">
        <f t="shared" ca="1" si="21"/>
        <v>INDGDEFFEM-41</v>
      </c>
      <c r="N252" s="23" t="str">
        <f t="shared" ca="1" si="22"/>
        <v>Glass &amp; Concrete industry Saving Tech-Electric Motors 4.1y</v>
      </c>
      <c r="O252" s="23" t="s">
        <v>32</v>
      </c>
      <c r="P252" s="23" t="s">
        <v>33</v>
      </c>
      <c r="Q252" s="23"/>
      <c r="R252" s="23"/>
      <c r="S252" s="19" t="s">
        <v>34</v>
      </c>
      <c r="V252" s="16" t="str">
        <f t="shared" ca="1" si="24"/>
        <v>GD</v>
      </c>
      <c r="W252" s="14" t="str">
        <f t="shared" ca="1" si="24"/>
        <v>Glass &amp; Concrete industry</v>
      </c>
      <c r="X252" s="3" t="str">
        <f>'EE investment costs'!D301</f>
        <v>EM-41</v>
      </c>
      <c r="Y252" s="3" t="str">
        <f>'EE investment costs'!E301</f>
        <v>Electric Motors</v>
      </c>
      <c r="AC252" s="123">
        <f>'EE investment costs'!C301</f>
        <v>4.0999999999999996</v>
      </c>
      <c r="AD252" s="22"/>
    </row>
    <row r="253" spans="2:30">
      <c r="B253" s="14" t="str">
        <f t="shared" ca="1" si="20"/>
        <v>INDGDEFFTF-41</v>
      </c>
      <c r="C253" s="15" t="str">
        <f t="shared" ca="1" si="25"/>
        <v>IGDTF</v>
      </c>
      <c r="D253" s="16">
        <f>'EE investment costs'!$F$15</f>
        <v>2016</v>
      </c>
      <c r="E253" s="14">
        <f>VLOOKUP(X253,'EE investment costs'!$D$56:$R$656,15,0)</f>
        <v>15.083333333333332</v>
      </c>
      <c r="F253" s="17">
        <f ca="1">INDEX('EE investment costs'!$D$56:$R$656,MATCH(X253,'EE investment costs'!$D$56:$D$656,0),MATCH($V$8,'EE investment costs'!$D$56:$R$56,0))</f>
        <v>602.44211286380084</v>
      </c>
      <c r="I253" s="18">
        <v>1</v>
      </c>
      <c r="J253" s="18">
        <v>1</v>
      </c>
      <c r="K253" s="14">
        <f t="shared" ca="1" si="23"/>
        <v>6</v>
      </c>
      <c r="L253" s="26"/>
      <c r="M253" s="19" t="str">
        <f t="shared" ca="1" si="21"/>
        <v>INDGDEFFTF-41</v>
      </c>
      <c r="N253" s="23" t="str">
        <f t="shared" ca="1" si="22"/>
        <v>Glass &amp; Concrete industry Saving Tech-Haulage Tractors, Trucks, Fishing boats 4.1y</v>
      </c>
      <c r="O253" s="23" t="s">
        <v>32</v>
      </c>
      <c r="P253" s="23" t="s">
        <v>33</v>
      </c>
      <c r="Q253" s="23"/>
      <c r="R253" s="23"/>
      <c r="S253" s="19" t="s">
        <v>34</v>
      </c>
      <c r="V253" s="16" t="str">
        <f t="shared" ca="1" si="24"/>
        <v>GD</v>
      </c>
      <c r="W253" s="14" t="str">
        <f t="shared" ca="1" si="24"/>
        <v>Glass &amp; Concrete industry</v>
      </c>
      <c r="X253" s="3" t="str">
        <f>'EE investment costs'!D302</f>
        <v>TF-41</v>
      </c>
      <c r="Y253" s="3" t="str">
        <f>'EE investment costs'!E302</f>
        <v>Haulage Tractors, Trucks, Fishing boats</v>
      </c>
      <c r="AC253" s="123">
        <f>'EE investment costs'!C302</f>
        <v>4.0999999999999996</v>
      </c>
      <c r="AD253" s="22"/>
    </row>
    <row r="254" spans="2:30">
      <c r="B254" s="14" t="str">
        <f t="shared" ca="1" si="20"/>
        <v>INDGDEFFMT-42</v>
      </c>
      <c r="C254" s="15" t="str">
        <f t="shared" ca="1" si="25"/>
        <v>IGDMT</v>
      </c>
      <c r="D254" s="16">
        <f>'EE investment costs'!$F$15</f>
        <v>2016</v>
      </c>
      <c r="E254" s="14">
        <f>VLOOKUP(X254,'EE investment costs'!$D$56:$R$656,15,0)</f>
        <v>6.02</v>
      </c>
      <c r="F254" s="17">
        <f ca="1">INDEX('EE investment costs'!$D$56:$R$656,MATCH(X254,'EE investment costs'!$D$56:$D$656,0),MATCH($V$8,'EE investment costs'!$D$56:$R$56,0))</f>
        <v>618.83476058653639</v>
      </c>
      <c r="I254" s="18">
        <v>1</v>
      </c>
      <c r="J254" s="18">
        <v>1</v>
      </c>
      <c r="K254" s="14">
        <f t="shared" ca="1" si="23"/>
        <v>6</v>
      </c>
      <c r="L254" s="26"/>
      <c r="M254" s="19" t="str">
        <f t="shared" ca="1" si="21"/>
        <v>INDGDEFFMT-42</v>
      </c>
      <c r="N254" s="23" t="str">
        <f t="shared" ca="1" si="22"/>
        <v>Glass &amp; Concrete industry Saving Tech-Heat Medium Temp. up to 150C 4.2y</v>
      </c>
      <c r="O254" s="23" t="s">
        <v>32</v>
      </c>
      <c r="P254" s="23" t="s">
        <v>33</v>
      </c>
      <c r="Q254" s="23"/>
      <c r="R254" s="23"/>
      <c r="S254" s="19" t="s">
        <v>34</v>
      </c>
      <c r="V254" s="16" t="str">
        <f t="shared" ca="1" si="24"/>
        <v>GD</v>
      </c>
      <c r="W254" s="14" t="str">
        <f t="shared" ca="1" si="24"/>
        <v>Glass &amp; Concrete industry</v>
      </c>
      <c r="X254" s="3" t="str">
        <f>'EE investment costs'!D303</f>
        <v>MT-42</v>
      </c>
      <c r="Y254" s="3" t="str">
        <f>'EE investment costs'!E303</f>
        <v>Heat Medium Temp. up to 150C</v>
      </c>
      <c r="AC254" s="123">
        <f>'EE investment costs'!C303</f>
        <v>4.2</v>
      </c>
      <c r="AD254" s="22"/>
    </row>
    <row r="255" spans="2:30">
      <c r="B255" s="14" t="str">
        <f t="shared" ca="1" si="20"/>
        <v>INDGDEFFHT-42</v>
      </c>
      <c r="C255" s="15" t="str">
        <f t="shared" ca="1" si="25"/>
        <v>IGDHT</v>
      </c>
      <c r="D255" s="16">
        <f>'EE investment costs'!$F$15</f>
        <v>2016</v>
      </c>
      <c r="E255" s="14">
        <f>VLOOKUP(X255,'EE investment costs'!$D$56:$R$656,15,0)</f>
        <v>4.8159999999999998</v>
      </c>
      <c r="F255" s="17">
        <f ca="1">INDEX('EE investment costs'!$D$56:$R$656,MATCH(X255,'EE investment costs'!$D$56:$D$656,0),MATCH($V$8,'EE investment costs'!$D$56:$R$56,0))</f>
        <v>471.38489985471375</v>
      </c>
      <c r="I255" s="18">
        <v>1</v>
      </c>
      <c r="J255" s="18">
        <v>1</v>
      </c>
      <c r="K255" s="14">
        <f t="shared" ca="1" si="23"/>
        <v>8</v>
      </c>
      <c r="L255" s="26"/>
      <c r="M255" s="19" t="str">
        <f t="shared" ca="1" si="21"/>
        <v>INDGDEFFHT-42</v>
      </c>
      <c r="N255" s="23" t="str">
        <f t="shared" ca="1" si="22"/>
        <v>Glass &amp; Concrete industry Saving Tech-Heat High Temp. over 150C 4.2y</v>
      </c>
      <c r="O255" s="23" t="s">
        <v>32</v>
      </c>
      <c r="P255" s="23" t="s">
        <v>33</v>
      </c>
      <c r="Q255" s="23"/>
      <c r="R255" s="23"/>
      <c r="S255" s="19" t="s">
        <v>34</v>
      </c>
      <c r="V255" s="16" t="str">
        <f t="shared" ca="1" si="24"/>
        <v>GD</v>
      </c>
      <c r="W255" s="14" t="str">
        <f t="shared" ca="1" si="24"/>
        <v>Glass &amp; Concrete industry</v>
      </c>
      <c r="X255" s="3" t="str">
        <f>'EE investment costs'!D304</f>
        <v>HT-42</v>
      </c>
      <c r="Y255" s="3" t="str">
        <f>'EE investment costs'!E304</f>
        <v>Heat High Temp. over 150C</v>
      </c>
      <c r="AC255" s="123">
        <f>'EE investment costs'!C304</f>
        <v>4.2</v>
      </c>
      <c r="AD255" s="22"/>
    </row>
    <row r="256" spans="2:30">
      <c r="B256" s="14" t="str">
        <f t="shared" ca="1" si="20"/>
        <v>INDGDEFFRH-42</v>
      </c>
      <c r="C256" s="15" t="str">
        <f t="shared" ca="1" si="25"/>
        <v>IGDRH</v>
      </c>
      <c r="D256" s="16">
        <f>'EE investment costs'!$F$15</f>
        <v>2016</v>
      </c>
      <c r="E256" s="14">
        <f>VLOOKUP(X256,'EE investment costs'!$D$56:$R$656,15,0)</f>
        <v>16.037333333333336</v>
      </c>
      <c r="F256" s="17">
        <f ca="1">INDEX('EE investment costs'!$D$56:$R$656,MATCH(X256,'EE investment costs'!$D$56:$D$656,0),MATCH($V$8,'EE investment costs'!$D$56:$R$56,0))</f>
        <v>261.85674922051732</v>
      </c>
      <c r="I256" s="18">
        <v>1</v>
      </c>
      <c r="J256" s="18">
        <v>1</v>
      </c>
      <c r="K256" s="14">
        <f t="shared" ca="1" si="23"/>
        <v>8</v>
      </c>
      <c r="L256" s="26"/>
      <c r="M256" s="19" t="str">
        <f t="shared" ca="1" si="21"/>
        <v>INDGDEFFRH-42</v>
      </c>
      <c r="N256" s="23" t="str">
        <f t="shared" ca="1" si="22"/>
        <v>Glass &amp; Concrete industry Saving Tech-Heat Room Heat 4.2y</v>
      </c>
      <c r="O256" s="23" t="s">
        <v>32</v>
      </c>
      <c r="P256" s="23" t="s">
        <v>33</v>
      </c>
      <c r="Q256" s="23"/>
      <c r="R256" s="23"/>
      <c r="S256" s="19" t="s">
        <v>34</v>
      </c>
      <c r="V256" s="16" t="str">
        <f t="shared" ca="1" si="24"/>
        <v>GD</v>
      </c>
      <c r="W256" s="14" t="str">
        <f t="shared" ca="1" si="24"/>
        <v>Glass &amp; Concrete industry</v>
      </c>
      <c r="X256" s="3" t="str">
        <f>'EE investment costs'!D305</f>
        <v>RH-42</v>
      </c>
      <c r="Y256" s="3" t="str">
        <f>'EE investment costs'!E305</f>
        <v>Heat Room Heat</v>
      </c>
      <c r="AC256" s="123">
        <f>'EE investment costs'!C305</f>
        <v>4.2</v>
      </c>
      <c r="AD256" s="22"/>
    </row>
    <row r="257" spans="2:30">
      <c r="B257" s="14" t="str">
        <f t="shared" ca="1" si="20"/>
        <v>INDGDEFFLA-42</v>
      </c>
      <c r="C257" s="15" t="str">
        <f t="shared" ca="1" si="25"/>
        <v>IGDLA</v>
      </c>
      <c r="D257" s="16">
        <f>'EE investment costs'!$F$15</f>
        <v>2016</v>
      </c>
      <c r="E257" s="14">
        <f>VLOOKUP(X257,'EE investment costs'!$D$56:$R$656,15,0)</f>
        <v>3.936066666666667</v>
      </c>
      <c r="F257" s="17">
        <f ca="1">INDEX('EE investment costs'!$D$56:$R$656,MATCH(X257,'EE investment costs'!$D$56:$D$656,0),MATCH($V$8,'EE investment costs'!$D$56:$R$56,0))</f>
        <v>1599.5491306214774</v>
      </c>
      <c r="I257" s="18">
        <v>1</v>
      </c>
      <c r="J257" s="18">
        <v>1</v>
      </c>
      <c r="K257" s="14">
        <f t="shared" ca="1" si="23"/>
        <v>0</v>
      </c>
      <c r="L257" s="26"/>
      <c r="M257" s="19" t="str">
        <f t="shared" ca="1" si="21"/>
        <v>INDGDEFFLA-42</v>
      </c>
      <c r="N257" s="23" t="str">
        <f t="shared" ca="1" si="22"/>
        <v>Glass &amp; Concrete industry Saving Tech-Light 4.2y</v>
      </c>
      <c r="O257" s="23" t="s">
        <v>32</v>
      </c>
      <c r="P257" s="23" t="s">
        <v>33</v>
      </c>
      <c r="Q257" s="23"/>
      <c r="R257" s="23"/>
      <c r="S257" s="19" t="s">
        <v>34</v>
      </c>
      <c r="V257" s="16" t="str">
        <f t="shared" ca="1" si="24"/>
        <v>GD</v>
      </c>
      <c r="W257" s="14" t="str">
        <f t="shared" ca="1" si="24"/>
        <v>Glass &amp; Concrete industry</v>
      </c>
      <c r="X257" s="3" t="str">
        <f>'EE investment costs'!D306</f>
        <v>LA-42</v>
      </c>
      <c r="Y257" s="3" t="str">
        <f>'EE investment costs'!E306</f>
        <v>Light</v>
      </c>
      <c r="AC257" s="123">
        <f>'EE investment costs'!C306</f>
        <v>4.2</v>
      </c>
      <c r="AD257" s="22"/>
    </row>
    <row r="258" spans="2:30">
      <c r="B258" s="14" t="str">
        <f t="shared" ca="1" si="20"/>
        <v>INDGDEFFEM-42</v>
      </c>
      <c r="C258" s="15" t="str">
        <f t="shared" ca="1" si="25"/>
        <v>IGDEM</v>
      </c>
      <c r="D258" s="16">
        <f>'EE investment costs'!$F$15</f>
        <v>2016</v>
      </c>
      <c r="E258" s="14">
        <f>VLOOKUP(X258,'EE investment costs'!$D$56:$R$656,15,0)</f>
        <v>4.1328700000000005</v>
      </c>
      <c r="F258" s="17">
        <f ca="1">INDEX('EE investment costs'!$D$56:$R$656,MATCH(X258,'EE investment costs'!$D$56:$D$656,0),MATCH($V$8,'EE investment costs'!$D$56:$R$56,0))</f>
        <v>1613.5349528561139</v>
      </c>
      <c r="I258" s="18">
        <v>1</v>
      </c>
      <c r="J258" s="18">
        <v>1</v>
      </c>
      <c r="K258" s="14">
        <f t="shared" ca="1" si="23"/>
        <v>0</v>
      </c>
      <c r="L258" s="26"/>
      <c r="M258" s="19" t="str">
        <f t="shared" ca="1" si="21"/>
        <v>INDGDEFFEM-42</v>
      </c>
      <c r="N258" s="23" t="str">
        <f t="shared" ca="1" si="22"/>
        <v>Glass &amp; Concrete industry Saving Tech-Electric Motors 4.2y</v>
      </c>
      <c r="O258" s="23" t="s">
        <v>32</v>
      </c>
      <c r="P258" s="23" t="s">
        <v>33</v>
      </c>
      <c r="Q258" s="23"/>
      <c r="R258" s="23"/>
      <c r="S258" s="19" t="s">
        <v>34</v>
      </c>
      <c r="V258" s="16" t="str">
        <f t="shared" ca="1" si="24"/>
        <v>GD</v>
      </c>
      <c r="W258" s="14" t="str">
        <f t="shared" ca="1" si="24"/>
        <v>Glass &amp; Concrete industry</v>
      </c>
      <c r="X258" s="3" t="str">
        <f>'EE investment costs'!D307</f>
        <v>EM-42</v>
      </c>
      <c r="Y258" s="3" t="str">
        <f>'EE investment costs'!E307</f>
        <v>Electric Motors</v>
      </c>
      <c r="AC258" s="123">
        <f>'EE investment costs'!C307</f>
        <v>4.2</v>
      </c>
      <c r="AD258" s="22"/>
    </row>
    <row r="259" spans="2:30">
      <c r="B259" s="14" t="str">
        <f t="shared" ca="1" si="20"/>
        <v>INDGDEFFTF-42</v>
      </c>
      <c r="C259" s="15" t="str">
        <f t="shared" ca="1" si="25"/>
        <v>IGDTF</v>
      </c>
      <c r="D259" s="16">
        <f>'EE investment costs'!$F$15</f>
        <v>2016</v>
      </c>
      <c r="E259" s="14">
        <f>VLOOKUP(X259,'EE investment costs'!$D$56:$R$656,15,0)</f>
        <v>15.166666666666666</v>
      </c>
      <c r="F259" s="17">
        <f ca="1">INDEX('EE investment costs'!$D$56:$R$656,MATCH(X259,'EE investment costs'!$D$56:$D$656,0),MATCH($V$8,'EE investment costs'!$D$56:$R$56,0))</f>
        <v>617.13582293364971</v>
      </c>
      <c r="I259" s="18">
        <v>1</v>
      </c>
      <c r="J259" s="18">
        <v>1</v>
      </c>
      <c r="K259" s="14">
        <f t="shared" ca="1" si="23"/>
        <v>6</v>
      </c>
      <c r="L259" s="26"/>
      <c r="M259" s="19" t="str">
        <f t="shared" ca="1" si="21"/>
        <v>INDGDEFFTF-42</v>
      </c>
      <c r="N259" s="23" t="str">
        <f t="shared" ca="1" si="22"/>
        <v>Glass &amp; Concrete industry Saving Tech-Haulage Tractors, Trucks, Fishing boats 4.2y</v>
      </c>
      <c r="O259" s="23" t="s">
        <v>32</v>
      </c>
      <c r="P259" s="23" t="s">
        <v>33</v>
      </c>
      <c r="Q259" s="23"/>
      <c r="R259" s="23"/>
      <c r="S259" s="19" t="s">
        <v>34</v>
      </c>
      <c r="V259" s="16" t="str">
        <f t="shared" ca="1" si="24"/>
        <v>GD</v>
      </c>
      <c r="W259" s="14" t="str">
        <f t="shared" ca="1" si="24"/>
        <v>Glass &amp; Concrete industry</v>
      </c>
      <c r="X259" s="3" t="str">
        <f>'EE investment costs'!D308</f>
        <v>TF-42</v>
      </c>
      <c r="Y259" s="3" t="str">
        <f>'EE investment costs'!E308</f>
        <v>Haulage Tractors, Trucks, Fishing boats</v>
      </c>
      <c r="AC259" s="123">
        <f>'EE investment costs'!C308</f>
        <v>4.2</v>
      </c>
      <c r="AD259" s="22"/>
    </row>
    <row r="260" spans="2:30">
      <c r="B260" s="14" t="str">
        <f t="shared" ca="1" si="20"/>
        <v>INDGDEFFMT-43</v>
      </c>
      <c r="C260" s="15" t="str">
        <f t="shared" ca="1" si="25"/>
        <v>IGDMT</v>
      </c>
      <c r="D260" s="16">
        <f>'EE investment costs'!$F$15</f>
        <v>2016</v>
      </c>
      <c r="E260" s="14">
        <f>VLOOKUP(X260,'EE investment costs'!$D$56:$R$656,15,0)</f>
        <v>6.0299999999999994</v>
      </c>
      <c r="F260" s="17">
        <f ca="1">INDEX('EE investment costs'!$D$56:$R$656,MATCH(X260,'EE investment costs'!$D$56:$D$656,0),MATCH($V$8,'EE investment costs'!$D$56:$R$56,0))</f>
        <v>630.15696758033118</v>
      </c>
      <c r="I260" s="18">
        <v>1</v>
      </c>
      <c r="J260" s="18">
        <v>1</v>
      </c>
      <c r="K260" s="14">
        <f t="shared" ca="1" si="23"/>
        <v>6</v>
      </c>
      <c r="L260" s="26"/>
      <c r="M260" s="19" t="str">
        <f t="shared" ca="1" si="21"/>
        <v>INDGDEFFMT-43</v>
      </c>
      <c r="N260" s="23" t="str">
        <f t="shared" ca="1" si="22"/>
        <v>Glass &amp; Concrete industry Saving Tech-Heat Medium Temp. up to 150C 4.3y</v>
      </c>
      <c r="O260" s="23" t="s">
        <v>32</v>
      </c>
      <c r="P260" s="23" t="s">
        <v>33</v>
      </c>
      <c r="Q260" s="23"/>
      <c r="R260" s="23"/>
      <c r="S260" s="19" t="s">
        <v>34</v>
      </c>
      <c r="V260" s="16" t="str">
        <f t="shared" ca="1" si="24"/>
        <v>GD</v>
      </c>
      <c r="W260" s="14" t="str">
        <f t="shared" ca="1" si="24"/>
        <v>Glass &amp; Concrete industry</v>
      </c>
      <c r="X260" s="3" t="str">
        <f>'EE investment costs'!D309</f>
        <v>MT-43</v>
      </c>
      <c r="Y260" s="3" t="str">
        <f>'EE investment costs'!E309</f>
        <v>Heat Medium Temp. up to 150C</v>
      </c>
      <c r="AC260" s="123">
        <f>'EE investment costs'!C309</f>
        <v>4.3</v>
      </c>
      <c r="AD260" s="22"/>
    </row>
    <row r="261" spans="2:30">
      <c r="B261" s="14" t="str">
        <f t="shared" ca="1" si="20"/>
        <v>INDGDEFFHT-43</v>
      </c>
      <c r="C261" s="15" t="str">
        <f t="shared" ca="1" si="25"/>
        <v>IGDHT</v>
      </c>
      <c r="D261" s="16">
        <f>'EE investment costs'!$F$15</f>
        <v>2016</v>
      </c>
      <c r="E261" s="14">
        <f>VLOOKUP(X261,'EE investment costs'!$D$56:$R$656,15,0)</f>
        <v>4.8239999999999998</v>
      </c>
      <c r="F261" s="17">
        <f ca="1">INDEX('EE investment costs'!$D$56:$R$656,MATCH(X261,'EE investment costs'!$D$56:$D$656,0),MATCH($V$8,'EE investment costs'!$D$56:$R$56,0))</f>
        <v>475.31204411884278</v>
      </c>
      <c r="I261" s="18">
        <v>1</v>
      </c>
      <c r="J261" s="18">
        <v>1</v>
      </c>
      <c r="K261" s="14">
        <f t="shared" ca="1" si="23"/>
        <v>8</v>
      </c>
      <c r="L261" s="26"/>
      <c r="M261" s="19" t="str">
        <f t="shared" ca="1" si="21"/>
        <v>INDGDEFFHT-43</v>
      </c>
      <c r="N261" s="23" t="str">
        <f t="shared" ca="1" si="22"/>
        <v>Glass &amp; Concrete industry Saving Tech-Heat High Temp. over 150C 4.3y</v>
      </c>
      <c r="O261" s="23" t="s">
        <v>32</v>
      </c>
      <c r="P261" s="23" t="s">
        <v>33</v>
      </c>
      <c r="Q261" s="23"/>
      <c r="R261" s="23"/>
      <c r="S261" s="19" t="s">
        <v>34</v>
      </c>
      <c r="V261" s="16" t="str">
        <f t="shared" ca="1" si="24"/>
        <v>GD</v>
      </c>
      <c r="W261" s="14" t="str">
        <f t="shared" ca="1" si="24"/>
        <v>Glass &amp; Concrete industry</v>
      </c>
      <c r="X261" s="3" t="str">
        <f>'EE investment costs'!D310</f>
        <v>HT-43</v>
      </c>
      <c r="Y261" s="3" t="str">
        <f>'EE investment costs'!E310</f>
        <v>Heat High Temp. over 150C</v>
      </c>
      <c r="AC261" s="123">
        <f>'EE investment costs'!C310</f>
        <v>4.3</v>
      </c>
      <c r="AD261" s="22"/>
    </row>
    <row r="262" spans="2:30">
      <c r="B262" s="14" t="str">
        <f t="shared" ca="1" si="20"/>
        <v>INDGDEFFRH-43</v>
      </c>
      <c r="C262" s="15" t="str">
        <f t="shared" ca="1" si="25"/>
        <v>IGDRH</v>
      </c>
      <c r="D262" s="16">
        <f>'EE investment costs'!$F$15</f>
        <v>2016</v>
      </c>
      <c r="E262" s="14">
        <f>VLOOKUP(X262,'EE investment costs'!$D$56:$R$656,15,0)</f>
        <v>16.056000000000001</v>
      </c>
      <c r="F262" s="17">
        <f ca="1">INDEX('EE investment costs'!$D$56:$R$656,MATCH(X262,'EE investment costs'!$D$56:$D$656,0),MATCH($V$8,'EE investment costs'!$D$56:$R$56,0))</f>
        <v>299.26485625201957</v>
      </c>
      <c r="I262" s="18">
        <v>1</v>
      </c>
      <c r="J262" s="18">
        <v>1</v>
      </c>
      <c r="K262" s="14">
        <f t="shared" ca="1" si="23"/>
        <v>8</v>
      </c>
      <c r="L262" s="26"/>
      <c r="M262" s="19" t="str">
        <f t="shared" ca="1" si="21"/>
        <v>INDGDEFFRH-43</v>
      </c>
      <c r="N262" s="23" t="str">
        <f t="shared" ca="1" si="22"/>
        <v>Glass &amp; Concrete industry Saving Tech-Heat Room Heat 4.3y</v>
      </c>
      <c r="O262" s="23" t="s">
        <v>32</v>
      </c>
      <c r="P262" s="23" t="s">
        <v>33</v>
      </c>
      <c r="Q262" s="23"/>
      <c r="R262" s="23"/>
      <c r="S262" s="19" t="s">
        <v>34</v>
      </c>
      <c r="V262" s="16" t="str">
        <f t="shared" ca="1" si="24"/>
        <v>GD</v>
      </c>
      <c r="W262" s="14" t="str">
        <f t="shared" ca="1" si="24"/>
        <v>Glass &amp; Concrete industry</v>
      </c>
      <c r="X262" s="3" t="str">
        <f>'EE investment costs'!D311</f>
        <v>RH-43</v>
      </c>
      <c r="Y262" s="3" t="str">
        <f>'EE investment costs'!E311</f>
        <v>Heat Room Heat</v>
      </c>
      <c r="AC262" s="123">
        <f>'EE investment costs'!C311</f>
        <v>4.3</v>
      </c>
      <c r="AD262" s="22"/>
    </row>
    <row r="263" spans="2:30">
      <c r="B263" s="14" t="str">
        <f t="shared" ca="1" si="20"/>
        <v>INDGDEFFLA-43</v>
      </c>
      <c r="C263" s="15" t="str">
        <f t="shared" ca="1" si="25"/>
        <v>IGDLA</v>
      </c>
      <c r="D263" s="16">
        <f>'EE investment costs'!$F$15</f>
        <v>2016</v>
      </c>
      <c r="E263" s="14">
        <f>VLOOKUP(X263,'EE investment costs'!$D$56:$R$656,15,0)</f>
        <v>3.9491000000000005</v>
      </c>
      <c r="F263" s="17">
        <f ca="1">INDEX('EE investment costs'!$D$56:$R$656,MATCH(X263,'EE investment costs'!$D$56:$D$656,0),MATCH($V$8,'EE investment costs'!$D$56:$R$56,0))</f>
        <v>1614.9209499959734</v>
      </c>
      <c r="I263" s="18">
        <v>1</v>
      </c>
      <c r="J263" s="18">
        <v>1</v>
      </c>
      <c r="K263" s="14">
        <f t="shared" ca="1" si="23"/>
        <v>0</v>
      </c>
      <c r="L263" s="26"/>
      <c r="M263" s="19" t="str">
        <f t="shared" ca="1" si="21"/>
        <v>INDGDEFFLA-43</v>
      </c>
      <c r="N263" s="23" t="str">
        <f t="shared" ca="1" si="22"/>
        <v>Glass &amp; Concrete industry Saving Tech-Light 4.3y</v>
      </c>
      <c r="O263" s="23" t="s">
        <v>32</v>
      </c>
      <c r="P263" s="23" t="s">
        <v>33</v>
      </c>
      <c r="Q263" s="23"/>
      <c r="R263" s="23"/>
      <c r="S263" s="19" t="s">
        <v>34</v>
      </c>
      <c r="V263" s="16" t="str">
        <f t="shared" ca="1" si="24"/>
        <v>GD</v>
      </c>
      <c r="W263" s="14" t="str">
        <f t="shared" ca="1" si="24"/>
        <v>Glass &amp; Concrete industry</v>
      </c>
      <c r="X263" s="3" t="str">
        <f>'EE investment costs'!D312</f>
        <v>LA-43</v>
      </c>
      <c r="Y263" s="3" t="str">
        <f>'EE investment costs'!E312</f>
        <v>Light</v>
      </c>
      <c r="AC263" s="123">
        <f>'EE investment costs'!C312</f>
        <v>4.3</v>
      </c>
      <c r="AD263" s="22"/>
    </row>
    <row r="264" spans="2:30">
      <c r="B264" s="14" t="str">
        <f t="shared" ref="B264:B327" ca="1" si="26">M264</f>
        <v>INDGDEFFEM-43</v>
      </c>
      <c r="C264" s="15" t="str">
        <f t="shared" ca="1" si="25"/>
        <v>IGDEM</v>
      </c>
      <c r="D264" s="16">
        <f>'EE investment costs'!$F$15</f>
        <v>2016</v>
      </c>
      <c r="E264" s="14">
        <f>VLOOKUP(X264,'EE investment costs'!$D$56:$R$656,15,0)</f>
        <v>4.1465550000000002</v>
      </c>
      <c r="F264" s="17">
        <f ca="1">INDEX('EE investment costs'!$D$56:$R$656,MATCH(X264,'EE investment costs'!$D$56:$D$656,0),MATCH($V$8,'EE investment costs'!$D$56:$R$56,0))</f>
        <v>1634.7876650671153</v>
      </c>
      <c r="I264" s="18">
        <v>1</v>
      </c>
      <c r="J264" s="18">
        <v>1</v>
      </c>
      <c r="K264" s="14">
        <f t="shared" ca="1" si="23"/>
        <v>0</v>
      </c>
      <c r="L264" s="26"/>
      <c r="M264" s="19" t="str">
        <f t="shared" ref="M264:M327" ca="1" si="27">CONCATENATE("IND",$V$8,"EFF",$X264)</f>
        <v>INDGDEFFEM-43</v>
      </c>
      <c r="N264" s="23" t="str">
        <f t="shared" ca="1" si="22"/>
        <v>Glass &amp; Concrete industry Saving Tech-Electric Motors 4.3y</v>
      </c>
      <c r="O264" s="23" t="s">
        <v>32</v>
      </c>
      <c r="P264" s="23" t="s">
        <v>33</v>
      </c>
      <c r="Q264" s="23"/>
      <c r="R264" s="23"/>
      <c r="S264" s="19" t="s">
        <v>34</v>
      </c>
      <c r="V264" s="16" t="str">
        <f t="shared" ca="1" si="24"/>
        <v>GD</v>
      </c>
      <c r="W264" s="14" t="str">
        <f t="shared" ca="1" si="24"/>
        <v>Glass &amp; Concrete industry</v>
      </c>
      <c r="X264" s="3" t="str">
        <f>'EE investment costs'!D313</f>
        <v>EM-43</v>
      </c>
      <c r="Y264" s="3" t="str">
        <f>'EE investment costs'!E313</f>
        <v>Electric Motors</v>
      </c>
      <c r="AC264" s="123">
        <f>'EE investment costs'!C313</f>
        <v>4.3</v>
      </c>
      <c r="AD264" s="22"/>
    </row>
    <row r="265" spans="2:30">
      <c r="B265" s="14" t="str">
        <f t="shared" ca="1" si="26"/>
        <v>INDGDEFFTF-43</v>
      </c>
      <c r="C265" s="15" t="str">
        <f t="shared" ca="1" si="25"/>
        <v>IGDTF</v>
      </c>
      <c r="D265" s="16">
        <f>'EE investment costs'!$F$15</f>
        <v>2016</v>
      </c>
      <c r="E265" s="14">
        <f>VLOOKUP(X265,'EE investment costs'!$D$56:$R$656,15,0)</f>
        <v>15.249999999999998</v>
      </c>
      <c r="F265" s="17">
        <f ca="1">INDEX('EE investment costs'!$D$56:$R$656,MATCH(X265,'EE investment costs'!$D$56:$D$656,0),MATCH($V$8,'EE investment costs'!$D$56:$R$56,0))</f>
        <v>631.82953300349845</v>
      </c>
      <c r="I265" s="18">
        <v>1</v>
      </c>
      <c r="J265" s="18">
        <v>1</v>
      </c>
      <c r="K265" s="14">
        <f t="shared" ca="1" si="23"/>
        <v>6</v>
      </c>
      <c r="L265" s="26"/>
      <c r="M265" s="19" t="str">
        <f t="shared" ca="1" si="27"/>
        <v>INDGDEFFTF-43</v>
      </c>
      <c r="N265" s="23" t="str">
        <f t="shared" ref="N265:N328" ca="1" si="28">$W$8&amp;" Saving Tech"&amp;"-"&amp;$Y265&amp;" "&amp;AC265&amp;"y"</f>
        <v>Glass &amp; Concrete industry Saving Tech-Haulage Tractors, Trucks, Fishing boats 4.3y</v>
      </c>
      <c r="O265" s="23" t="s">
        <v>32</v>
      </c>
      <c r="P265" s="23" t="s">
        <v>33</v>
      </c>
      <c r="Q265" s="23"/>
      <c r="R265" s="23"/>
      <c r="S265" s="19" t="s">
        <v>34</v>
      </c>
      <c r="V265" s="16" t="str">
        <f t="shared" ca="1" si="24"/>
        <v>GD</v>
      </c>
      <c r="W265" s="14" t="str">
        <f t="shared" ca="1" si="24"/>
        <v>Glass &amp; Concrete industry</v>
      </c>
      <c r="X265" s="3" t="str">
        <f>'EE investment costs'!D314</f>
        <v>TF-43</v>
      </c>
      <c r="Y265" s="3" t="str">
        <f>'EE investment costs'!E314</f>
        <v>Haulage Tractors, Trucks, Fishing boats</v>
      </c>
      <c r="AC265" s="123">
        <f>'EE investment costs'!C314</f>
        <v>4.3</v>
      </c>
      <c r="AD265" s="22"/>
    </row>
    <row r="266" spans="2:30">
      <c r="B266" s="14" t="str">
        <f t="shared" ca="1" si="26"/>
        <v>INDGDEFFMT-44</v>
      </c>
      <c r="C266" s="15" t="str">
        <f t="shared" ca="1" si="25"/>
        <v>IGDMT</v>
      </c>
      <c r="D266" s="16">
        <f>'EE investment costs'!$F$15</f>
        <v>2016</v>
      </c>
      <c r="E266" s="14">
        <f>VLOOKUP(X266,'EE investment costs'!$D$56:$R$656,15,0)</f>
        <v>6.0399999999999991</v>
      </c>
      <c r="F266" s="17">
        <f ca="1">INDEX('EE investment costs'!$D$56:$R$656,MATCH(X266,'EE investment costs'!$D$56:$D$656,0),MATCH($V$8,'EE investment costs'!$D$56:$R$56,0))</f>
        <v>641.47917457412564</v>
      </c>
      <c r="I266" s="18">
        <v>1</v>
      </c>
      <c r="J266" s="18">
        <v>1</v>
      </c>
      <c r="K266" s="14">
        <f t="shared" ref="K266:K329" ca="1" si="29">IF(F266&lt;500,1,0)+IF(F266&lt;600,1,0)+IF(F266&lt;700,1,0)+IF(F266&lt;800,1,0)+IF(F266&lt;900,1,0)+IF(F266&lt;1000,1,0)+IF(F266&lt;1100,1,0)+IF(F266&lt;1200,1,0)</f>
        <v>6</v>
      </c>
      <c r="L266" s="26"/>
      <c r="M266" s="19" t="str">
        <f t="shared" ca="1" si="27"/>
        <v>INDGDEFFMT-44</v>
      </c>
      <c r="N266" s="23" t="str">
        <f t="shared" ca="1" si="28"/>
        <v>Glass &amp; Concrete industry Saving Tech-Heat Medium Temp. up to 150C 4.4y</v>
      </c>
      <c r="O266" s="23" t="s">
        <v>32</v>
      </c>
      <c r="P266" s="23" t="s">
        <v>33</v>
      </c>
      <c r="Q266" s="23"/>
      <c r="R266" s="23"/>
      <c r="S266" s="19" t="s">
        <v>34</v>
      </c>
      <c r="V266" s="16" t="str">
        <f t="shared" ref="V266:W329" ca="1" si="30">V265</f>
        <v>GD</v>
      </c>
      <c r="W266" s="14" t="str">
        <f t="shared" ca="1" si="30"/>
        <v>Glass &amp; Concrete industry</v>
      </c>
      <c r="X266" s="3" t="str">
        <f>'EE investment costs'!D315</f>
        <v>MT-44</v>
      </c>
      <c r="Y266" s="3" t="str">
        <f>'EE investment costs'!E315</f>
        <v>Heat Medium Temp. up to 150C</v>
      </c>
      <c r="AC266" s="123">
        <f>'EE investment costs'!C315</f>
        <v>4.4000000000000004</v>
      </c>
      <c r="AD266" s="22"/>
    </row>
    <row r="267" spans="2:30">
      <c r="B267" s="14" t="str">
        <f t="shared" ca="1" si="26"/>
        <v>INDGDEFFHT-44</v>
      </c>
      <c r="C267" s="15" t="str">
        <f t="shared" ca="1" si="25"/>
        <v>IGDHT</v>
      </c>
      <c r="D267" s="16">
        <f>'EE investment costs'!$F$15</f>
        <v>2016</v>
      </c>
      <c r="E267" s="14">
        <f>VLOOKUP(X267,'EE investment costs'!$D$56:$R$656,15,0)</f>
        <v>4.8319999999999999</v>
      </c>
      <c r="F267" s="17">
        <f ca="1">INDEX('EE investment costs'!$D$56:$R$656,MATCH(X267,'EE investment costs'!$D$56:$D$656,0),MATCH($V$8,'EE investment costs'!$D$56:$R$56,0))</f>
        <v>479.2391883829718</v>
      </c>
      <c r="I267" s="18">
        <v>1</v>
      </c>
      <c r="J267" s="18">
        <v>1</v>
      </c>
      <c r="K267" s="14">
        <f t="shared" ca="1" si="29"/>
        <v>8</v>
      </c>
      <c r="L267" s="26"/>
      <c r="M267" s="19" t="str">
        <f t="shared" ca="1" si="27"/>
        <v>INDGDEFFHT-44</v>
      </c>
      <c r="N267" s="23" t="str">
        <f t="shared" ca="1" si="28"/>
        <v>Glass &amp; Concrete industry Saving Tech-Heat High Temp. over 150C 4.4y</v>
      </c>
      <c r="O267" s="23" t="s">
        <v>32</v>
      </c>
      <c r="P267" s="23" t="s">
        <v>33</v>
      </c>
      <c r="Q267" s="23"/>
      <c r="R267" s="23"/>
      <c r="S267" s="19" t="s">
        <v>34</v>
      </c>
      <c r="V267" s="16" t="str">
        <f t="shared" ca="1" si="30"/>
        <v>GD</v>
      </c>
      <c r="W267" s="14" t="str">
        <f t="shared" ca="1" si="30"/>
        <v>Glass &amp; Concrete industry</v>
      </c>
      <c r="X267" s="3" t="str">
        <f>'EE investment costs'!D316</f>
        <v>HT-44</v>
      </c>
      <c r="Y267" s="3" t="str">
        <f>'EE investment costs'!E316</f>
        <v>Heat High Temp. over 150C</v>
      </c>
      <c r="AC267" s="123">
        <f>'EE investment costs'!C316</f>
        <v>4.4000000000000004</v>
      </c>
      <c r="AD267" s="22"/>
    </row>
    <row r="268" spans="2:30">
      <c r="B268" s="14" t="str">
        <f t="shared" ca="1" si="26"/>
        <v>INDGDEFFRH-44</v>
      </c>
      <c r="C268" s="15" t="str">
        <f t="shared" ca="1" si="25"/>
        <v>IGDRH</v>
      </c>
      <c r="D268" s="16">
        <f>'EE investment costs'!$F$15</f>
        <v>2016</v>
      </c>
      <c r="E268" s="14">
        <f>VLOOKUP(X268,'EE investment costs'!$D$56:$R$656,15,0)</f>
        <v>16.074666666666669</v>
      </c>
      <c r="F268" s="17">
        <f ca="1">INDEX('EE investment costs'!$D$56:$R$656,MATCH(X268,'EE investment costs'!$D$56:$D$656,0),MATCH($V$8,'EE investment costs'!$D$56:$R$56,0))</f>
        <v>336.67296328352211</v>
      </c>
      <c r="I268" s="18">
        <v>1</v>
      </c>
      <c r="J268" s="18">
        <v>1</v>
      </c>
      <c r="K268" s="14">
        <f t="shared" ca="1" si="29"/>
        <v>8</v>
      </c>
      <c r="L268" s="26"/>
      <c r="M268" s="19" t="str">
        <f t="shared" ca="1" si="27"/>
        <v>INDGDEFFRH-44</v>
      </c>
      <c r="N268" s="23" t="str">
        <f t="shared" ca="1" si="28"/>
        <v>Glass &amp; Concrete industry Saving Tech-Heat Room Heat 4.4y</v>
      </c>
      <c r="O268" s="23" t="s">
        <v>32</v>
      </c>
      <c r="P268" s="23" t="s">
        <v>33</v>
      </c>
      <c r="Q268" s="23"/>
      <c r="R268" s="23"/>
      <c r="S268" s="19" t="s">
        <v>34</v>
      </c>
      <c r="V268" s="16" t="str">
        <f t="shared" ca="1" si="30"/>
        <v>GD</v>
      </c>
      <c r="W268" s="14" t="str">
        <f t="shared" ca="1" si="30"/>
        <v>Glass &amp; Concrete industry</v>
      </c>
      <c r="X268" s="3" t="str">
        <f>'EE investment costs'!D317</f>
        <v>RH-44</v>
      </c>
      <c r="Y268" s="3" t="str">
        <f>'EE investment costs'!E317</f>
        <v>Heat Room Heat</v>
      </c>
      <c r="AC268" s="123">
        <f>'EE investment costs'!C317</f>
        <v>4.4000000000000004</v>
      </c>
      <c r="AD268" s="22"/>
    </row>
    <row r="269" spans="2:30">
      <c r="B269" s="14" t="str">
        <f t="shared" ca="1" si="26"/>
        <v>INDGDEFFLA-44</v>
      </c>
      <c r="C269" s="15" t="str">
        <f t="shared" ca="1" si="25"/>
        <v>IGDLA</v>
      </c>
      <c r="D269" s="16">
        <f>'EE investment costs'!$F$15</f>
        <v>2016</v>
      </c>
      <c r="E269" s="14">
        <f>VLOOKUP(X269,'EE investment costs'!$D$56:$R$656,15,0)</f>
        <v>3.9621333333333335</v>
      </c>
      <c r="F269" s="17">
        <f ca="1">INDEX('EE investment costs'!$D$56:$R$656,MATCH(X269,'EE investment costs'!$D$56:$D$656,0),MATCH($V$8,'EE investment costs'!$D$56:$R$56,0))</f>
        <v>1630.2927693704696</v>
      </c>
      <c r="I269" s="18">
        <v>1</v>
      </c>
      <c r="J269" s="18">
        <v>1</v>
      </c>
      <c r="K269" s="14">
        <f t="shared" ca="1" si="29"/>
        <v>0</v>
      </c>
      <c r="L269" s="26"/>
      <c r="M269" s="19" t="str">
        <f t="shared" ca="1" si="27"/>
        <v>INDGDEFFLA-44</v>
      </c>
      <c r="N269" s="23" t="str">
        <f t="shared" ca="1" si="28"/>
        <v>Glass &amp; Concrete industry Saving Tech-Light 4.4y</v>
      </c>
      <c r="O269" s="23" t="s">
        <v>32</v>
      </c>
      <c r="P269" s="23" t="s">
        <v>33</v>
      </c>
      <c r="Q269" s="23"/>
      <c r="R269" s="23"/>
      <c r="S269" s="19" t="s">
        <v>34</v>
      </c>
      <c r="V269" s="16" t="str">
        <f t="shared" ca="1" si="30"/>
        <v>GD</v>
      </c>
      <c r="W269" s="14" t="str">
        <f t="shared" ca="1" si="30"/>
        <v>Glass &amp; Concrete industry</v>
      </c>
      <c r="X269" s="3" t="str">
        <f>'EE investment costs'!D318</f>
        <v>LA-44</v>
      </c>
      <c r="Y269" s="3" t="str">
        <f>'EE investment costs'!E318</f>
        <v>Light</v>
      </c>
      <c r="AC269" s="123">
        <f>'EE investment costs'!C318</f>
        <v>4.4000000000000004</v>
      </c>
      <c r="AD269" s="22"/>
    </row>
    <row r="270" spans="2:30">
      <c r="B270" s="14" t="str">
        <f t="shared" ca="1" si="26"/>
        <v>INDGDEFFEM-44</v>
      </c>
      <c r="C270" s="15" t="str">
        <f t="shared" ca="1" si="25"/>
        <v>IGDEM</v>
      </c>
      <c r="D270" s="16">
        <f>'EE investment costs'!$F$15</f>
        <v>2016</v>
      </c>
      <c r="E270" s="14">
        <f>VLOOKUP(X270,'EE investment costs'!$D$56:$R$656,15,0)</f>
        <v>4.1602399999999999</v>
      </c>
      <c r="F270" s="17">
        <f ca="1">INDEX('EE investment costs'!$D$56:$R$656,MATCH(X270,'EE investment costs'!$D$56:$D$656,0),MATCH($V$8,'EE investment costs'!$D$56:$R$56,0))</f>
        <v>1656.0403772781167</v>
      </c>
      <c r="I270" s="18">
        <v>1</v>
      </c>
      <c r="J270" s="18">
        <v>1</v>
      </c>
      <c r="K270" s="14">
        <f t="shared" ca="1" si="29"/>
        <v>0</v>
      </c>
      <c r="L270" s="26"/>
      <c r="M270" s="19" t="str">
        <f t="shared" ca="1" si="27"/>
        <v>INDGDEFFEM-44</v>
      </c>
      <c r="N270" s="23" t="str">
        <f t="shared" ca="1" si="28"/>
        <v>Glass &amp; Concrete industry Saving Tech-Electric Motors 4.4y</v>
      </c>
      <c r="O270" s="23" t="s">
        <v>32</v>
      </c>
      <c r="P270" s="23" t="s">
        <v>33</v>
      </c>
      <c r="Q270" s="23"/>
      <c r="R270" s="23"/>
      <c r="S270" s="19" t="s">
        <v>34</v>
      </c>
      <c r="V270" s="16" t="str">
        <f t="shared" ca="1" si="30"/>
        <v>GD</v>
      </c>
      <c r="W270" s="14" t="str">
        <f t="shared" ca="1" si="30"/>
        <v>Glass &amp; Concrete industry</v>
      </c>
      <c r="X270" s="3" t="str">
        <f>'EE investment costs'!D319</f>
        <v>EM-44</v>
      </c>
      <c r="Y270" s="3" t="str">
        <f>'EE investment costs'!E319</f>
        <v>Electric Motors</v>
      </c>
      <c r="AC270" s="123">
        <f>'EE investment costs'!C319</f>
        <v>4.4000000000000004</v>
      </c>
      <c r="AD270" s="22"/>
    </row>
    <row r="271" spans="2:30">
      <c r="B271" s="14" t="str">
        <f t="shared" ca="1" si="26"/>
        <v>INDGDEFFTF-44</v>
      </c>
      <c r="C271" s="15" t="str">
        <f t="shared" ca="1" si="25"/>
        <v>IGDTF</v>
      </c>
      <c r="D271" s="16">
        <f>'EE investment costs'!$F$15</f>
        <v>2016</v>
      </c>
      <c r="E271" s="14">
        <f>VLOOKUP(X271,'EE investment costs'!$D$56:$R$656,15,0)</f>
        <v>15.333333333333332</v>
      </c>
      <c r="F271" s="17">
        <f ca="1">INDEX('EE investment costs'!$D$56:$R$656,MATCH(X271,'EE investment costs'!$D$56:$D$656,0),MATCH($V$8,'EE investment costs'!$D$56:$R$56,0))</f>
        <v>646.52324307334732</v>
      </c>
      <c r="I271" s="18">
        <v>1</v>
      </c>
      <c r="J271" s="18">
        <v>1</v>
      </c>
      <c r="K271" s="14">
        <f t="shared" ca="1" si="29"/>
        <v>6</v>
      </c>
      <c r="L271" s="26"/>
      <c r="M271" s="19" t="str">
        <f t="shared" ca="1" si="27"/>
        <v>INDGDEFFTF-44</v>
      </c>
      <c r="N271" s="23" t="str">
        <f t="shared" ca="1" si="28"/>
        <v>Glass &amp; Concrete industry Saving Tech-Haulage Tractors, Trucks, Fishing boats 4.4y</v>
      </c>
      <c r="O271" s="23" t="s">
        <v>32</v>
      </c>
      <c r="P271" s="23" t="s">
        <v>33</v>
      </c>
      <c r="Q271" s="23"/>
      <c r="R271" s="23"/>
      <c r="S271" s="19" t="s">
        <v>34</v>
      </c>
      <c r="V271" s="16" t="str">
        <f t="shared" ca="1" si="30"/>
        <v>GD</v>
      </c>
      <c r="W271" s="14" t="str">
        <f t="shared" ca="1" si="30"/>
        <v>Glass &amp; Concrete industry</v>
      </c>
      <c r="X271" s="3" t="str">
        <f>'EE investment costs'!D320</f>
        <v>TF-44</v>
      </c>
      <c r="Y271" s="3" t="str">
        <f>'EE investment costs'!E320</f>
        <v>Haulage Tractors, Trucks, Fishing boats</v>
      </c>
      <c r="AC271" s="123">
        <f>'EE investment costs'!C320</f>
        <v>4.4000000000000004</v>
      </c>
      <c r="AD271" s="22"/>
    </row>
    <row r="272" spans="2:30">
      <c r="B272" s="14" t="str">
        <f t="shared" ca="1" si="26"/>
        <v>INDGDEFFMT-45</v>
      </c>
      <c r="C272" s="15" t="str">
        <f t="shared" ca="1" si="25"/>
        <v>IGDMT</v>
      </c>
      <c r="D272" s="16">
        <f>'EE investment costs'!$F$15</f>
        <v>2016</v>
      </c>
      <c r="E272" s="14">
        <f>VLOOKUP(X272,'EE investment costs'!$D$56:$R$656,15,0)</f>
        <v>6.05</v>
      </c>
      <c r="F272" s="17">
        <f ca="1">INDEX('EE investment costs'!$D$56:$R$656,MATCH(X272,'EE investment costs'!$D$56:$D$656,0),MATCH($V$8,'EE investment costs'!$D$56:$R$56,0))</f>
        <v>652.80138156792032</v>
      </c>
      <c r="I272" s="18">
        <v>1</v>
      </c>
      <c r="J272" s="18">
        <v>1</v>
      </c>
      <c r="K272" s="14">
        <f t="shared" ca="1" si="29"/>
        <v>6</v>
      </c>
      <c r="L272" s="26"/>
      <c r="M272" s="19" t="str">
        <f t="shared" ca="1" si="27"/>
        <v>INDGDEFFMT-45</v>
      </c>
      <c r="N272" s="23" t="str">
        <f t="shared" ca="1" si="28"/>
        <v>Glass &amp; Concrete industry Saving Tech-Heat Medium Temp. up to 150C 4.5y</v>
      </c>
      <c r="O272" s="23" t="s">
        <v>32</v>
      </c>
      <c r="P272" s="23" t="s">
        <v>33</v>
      </c>
      <c r="Q272" s="23"/>
      <c r="R272" s="23"/>
      <c r="S272" s="19" t="s">
        <v>34</v>
      </c>
      <c r="V272" s="16" t="str">
        <f t="shared" ca="1" si="30"/>
        <v>GD</v>
      </c>
      <c r="W272" s="14" t="str">
        <f t="shared" ca="1" si="30"/>
        <v>Glass &amp; Concrete industry</v>
      </c>
      <c r="X272" s="3" t="str">
        <f>'EE investment costs'!D321</f>
        <v>MT-45</v>
      </c>
      <c r="Y272" s="3" t="str">
        <f>'EE investment costs'!E321</f>
        <v>Heat Medium Temp. up to 150C</v>
      </c>
      <c r="AC272" s="123">
        <f>'EE investment costs'!C321</f>
        <v>4.5</v>
      </c>
      <c r="AD272" s="22"/>
    </row>
    <row r="273" spans="2:30">
      <c r="B273" s="14" t="str">
        <f t="shared" ca="1" si="26"/>
        <v>INDGDEFFHT-45</v>
      </c>
      <c r="C273" s="15" t="str">
        <f t="shared" ca="1" si="25"/>
        <v>IGDHT</v>
      </c>
      <c r="D273" s="16">
        <f>'EE investment costs'!$F$15</f>
        <v>2016</v>
      </c>
      <c r="E273" s="14">
        <f>VLOOKUP(X273,'EE investment costs'!$D$56:$R$656,15,0)</f>
        <v>4.84</v>
      </c>
      <c r="F273" s="17">
        <f ca="1">INDEX('EE investment costs'!$D$56:$R$656,MATCH(X273,'EE investment costs'!$D$56:$D$656,0),MATCH($V$8,'EE investment costs'!$D$56:$R$56,0))</f>
        <v>483.16633264710072</v>
      </c>
      <c r="I273" s="18">
        <v>1</v>
      </c>
      <c r="J273" s="18">
        <v>1</v>
      </c>
      <c r="K273" s="14">
        <f t="shared" ca="1" si="29"/>
        <v>8</v>
      </c>
      <c r="L273" s="26"/>
      <c r="M273" s="19" t="str">
        <f t="shared" ca="1" si="27"/>
        <v>INDGDEFFHT-45</v>
      </c>
      <c r="N273" s="23" t="str">
        <f t="shared" ca="1" si="28"/>
        <v>Glass &amp; Concrete industry Saving Tech-Heat High Temp. over 150C 4.5y</v>
      </c>
      <c r="O273" s="23" t="s">
        <v>32</v>
      </c>
      <c r="P273" s="23" t="s">
        <v>33</v>
      </c>
      <c r="Q273" s="23"/>
      <c r="R273" s="23"/>
      <c r="S273" s="19" t="s">
        <v>34</v>
      </c>
      <c r="V273" s="16" t="str">
        <f t="shared" ca="1" si="30"/>
        <v>GD</v>
      </c>
      <c r="W273" s="14" t="str">
        <f t="shared" ca="1" si="30"/>
        <v>Glass &amp; Concrete industry</v>
      </c>
      <c r="X273" s="3" t="str">
        <f>'EE investment costs'!D322</f>
        <v>HT-45</v>
      </c>
      <c r="Y273" s="3" t="str">
        <f>'EE investment costs'!E322</f>
        <v>Heat High Temp. over 150C</v>
      </c>
      <c r="AC273" s="123">
        <f>'EE investment costs'!C322</f>
        <v>4.5</v>
      </c>
      <c r="AD273" s="22"/>
    </row>
    <row r="274" spans="2:30">
      <c r="B274" s="14" t="str">
        <f t="shared" ca="1" si="26"/>
        <v>INDGDEFFRH-45</v>
      </c>
      <c r="C274" s="15" t="str">
        <f t="shared" ca="1" si="25"/>
        <v>IGDRH</v>
      </c>
      <c r="D274" s="16">
        <f>'EE investment costs'!$F$15</f>
        <v>2016</v>
      </c>
      <c r="E274" s="14">
        <f>VLOOKUP(X274,'EE investment costs'!$D$56:$R$656,15,0)</f>
        <v>16.093333333333337</v>
      </c>
      <c r="F274" s="17">
        <f ca="1">INDEX('EE investment costs'!$D$56:$R$656,MATCH(X274,'EE investment costs'!$D$56:$D$656,0),MATCH($V$8,'EE investment costs'!$D$56:$R$56,0))</f>
        <v>374.08107031502442</v>
      </c>
      <c r="I274" s="18">
        <v>1</v>
      </c>
      <c r="J274" s="18">
        <v>1</v>
      </c>
      <c r="K274" s="14">
        <f t="shared" ca="1" si="29"/>
        <v>8</v>
      </c>
      <c r="L274" s="26"/>
      <c r="M274" s="19" t="str">
        <f t="shared" ca="1" si="27"/>
        <v>INDGDEFFRH-45</v>
      </c>
      <c r="N274" s="23" t="str">
        <f t="shared" ca="1" si="28"/>
        <v>Glass &amp; Concrete industry Saving Tech-Heat Room Heat 4.5y</v>
      </c>
      <c r="O274" s="23" t="s">
        <v>32</v>
      </c>
      <c r="P274" s="23" t="s">
        <v>33</v>
      </c>
      <c r="Q274" s="23"/>
      <c r="R274" s="23"/>
      <c r="S274" s="19" t="s">
        <v>34</v>
      </c>
      <c r="V274" s="16" t="str">
        <f t="shared" ca="1" si="30"/>
        <v>GD</v>
      </c>
      <c r="W274" s="14" t="str">
        <f t="shared" ca="1" si="30"/>
        <v>Glass &amp; Concrete industry</v>
      </c>
      <c r="X274" s="3" t="str">
        <f>'EE investment costs'!D323</f>
        <v>RH-45</v>
      </c>
      <c r="Y274" s="3" t="str">
        <f>'EE investment costs'!E323</f>
        <v>Heat Room Heat</v>
      </c>
      <c r="AC274" s="123">
        <f>'EE investment costs'!C323</f>
        <v>4.5</v>
      </c>
      <c r="AD274" s="22"/>
    </row>
    <row r="275" spans="2:30">
      <c r="B275" s="14" t="str">
        <f t="shared" ca="1" si="26"/>
        <v>INDGDEFFLA-45</v>
      </c>
      <c r="C275" s="15" t="str">
        <f t="shared" ca="1" si="25"/>
        <v>IGDLA</v>
      </c>
      <c r="D275" s="16">
        <f>'EE investment costs'!$F$15</f>
        <v>2016</v>
      </c>
      <c r="E275" s="14">
        <f>VLOOKUP(X275,'EE investment costs'!$D$56:$R$656,15,0)</f>
        <v>3.975166666666667</v>
      </c>
      <c r="F275" s="17">
        <f ca="1">INDEX('EE investment costs'!$D$56:$R$656,MATCH(X275,'EE investment costs'!$D$56:$D$656,0),MATCH($V$8,'EE investment costs'!$D$56:$R$56,0))</f>
        <v>1645.6645887449656</v>
      </c>
      <c r="I275" s="18">
        <v>1</v>
      </c>
      <c r="J275" s="18">
        <v>1</v>
      </c>
      <c r="K275" s="14">
        <f t="shared" ca="1" si="29"/>
        <v>0</v>
      </c>
      <c r="L275" s="26"/>
      <c r="M275" s="19" t="str">
        <f t="shared" ca="1" si="27"/>
        <v>INDGDEFFLA-45</v>
      </c>
      <c r="N275" s="23" t="str">
        <f t="shared" ca="1" si="28"/>
        <v>Glass &amp; Concrete industry Saving Tech-Light 4.5y</v>
      </c>
      <c r="O275" s="23" t="s">
        <v>32</v>
      </c>
      <c r="P275" s="23" t="s">
        <v>33</v>
      </c>
      <c r="Q275" s="23"/>
      <c r="R275" s="23"/>
      <c r="S275" s="19" t="s">
        <v>34</v>
      </c>
      <c r="V275" s="16" t="str">
        <f t="shared" ca="1" si="30"/>
        <v>GD</v>
      </c>
      <c r="W275" s="14" t="str">
        <f t="shared" ca="1" si="30"/>
        <v>Glass &amp; Concrete industry</v>
      </c>
      <c r="X275" s="3" t="str">
        <f>'EE investment costs'!D324</f>
        <v>LA-45</v>
      </c>
      <c r="Y275" s="3" t="str">
        <f>'EE investment costs'!E324</f>
        <v>Light</v>
      </c>
      <c r="AC275" s="123">
        <f>'EE investment costs'!C324</f>
        <v>4.5</v>
      </c>
      <c r="AD275" s="22"/>
    </row>
    <row r="276" spans="2:30">
      <c r="B276" s="14" t="str">
        <f t="shared" ca="1" si="26"/>
        <v>INDGDEFFEM-45</v>
      </c>
      <c r="C276" s="15" t="str">
        <f t="shared" ca="1" si="25"/>
        <v>IGDEM</v>
      </c>
      <c r="D276" s="16">
        <f>'EE investment costs'!$F$15</f>
        <v>2016</v>
      </c>
      <c r="E276" s="14">
        <f>VLOOKUP(X276,'EE investment costs'!$D$56:$R$656,15,0)</f>
        <v>4.1739250000000006</v>
      </c>
      <c r="F276" s="17">
        <f ca="1">INDEX('EE investment costs'!$D$56:$R$656,MATCH(X276,'EE investment costs'!$D$56:$D$656,0),MATCH($V$8,'EE investment costs'!$D$56:$R$56,0))</f>
        <v>1677.2930894891178</v>
      </c>
      <c r="I276" s="18">
        <v>1</v>
      </c>
      <c r="J276" s="18">
        <v>1</v>
      </c>
      <c r="K276" s="14">
        <f t="shared" ca="1" si="29"/>
        <v>0</v>
      </c>
      <c r="L276" s="26"/>
      <c r="M276" s="19" t="str">
        <f t="shared" ca="1" si="27"/>
        <v>INDGDEFFEM-45</v>
      </c>
      <c r="N276" s="23" t="str">
        <f t="shared" ca="1" si="28"/>
        <v>Glass &amp; Concrete industry Saving Tech-Electric Motors 4.5y</v>
      </c>
      <c r="O276" s="23" t="s">
        <v>32</v>
      </c>
      <c r="P276" s="23" t="s">
        <v>33</v>
      </c>
      <c r="Q276" s="23"/>
      <c r="R276" s="23"/>
      <c r="S276" s="19" t="s">
        <v>34</v>
      </c>
      <c r="V276" s="16" t="str">
        <f t="shared" ca="1" si="30"/>
        <v>GD</v>
      </c>
      <c r="W276" s="14" t="str">
        <f t="shared" ca="1" si="30"/>
        <v>Glass &amp; Concrete industry</v>
      </c>
      <c r="X276" s="3" t="str">
        <f>'EE investment costs'!D325</f>
        <v>EM-45</v>
      </c>
      <c r="Y276" s="3" t="str">
        <f>'EE investment costs'!E325</f>
        <v>Electric Motors</v>
      </c>
      <c r="AC276" s="123">
        <f>'EE investment costs'!C325</f>
        <v>4.5</v>
      </c>
      <c r="AD276" s="22"/>
    </row>
    <row r="277" spans="2:30">
      <c r="B277" s="14" t="str">
        <f t="shared" ca="1" si="26"/>
        <v>INDGDEFFTF-45</v>
      </c>
      <c r="C277" s="15" t="str">
        <f t="shared" ca="1" si="25"/>
        <v>IGDTF</v>
      </c>
      <c r="D277" s="16">
        <f>'EE investment costs'!$F$15</f>
        <v>2016</v>
      </c>
      <c r="E277" s="14">
        <f>VLOOKUP(X277,'EE investment costs'!$D$56:$R$656,15,0)</f>
        <v>15.416666666666666</v>
      </c>
      <c r="F277" s="17">
        <f ca="1">INDEX('EE investment costs'!$D$56:$R$656,MATCH(X277,'EE investment costs'!$D$56:$D$656,0),MATCH($V$8,'EE investment costs'!$D$56:$R$56,0))</f>
        <v>661.21695314319606</v>
      </c>
      <c r="I277" s="18">
        <v>1</v>
      </c>
      <c r="J277" s="18">
        <v>1</v>
      </c>
      <c r="K277" s="14">
        <f t="shared" ca="1" si="29"/>
        <v>6</v>
      </c>
      <c r="L277" s="26"/>
      <c r="M277" s="19" t="str">
        <f t="shared" ca="1" si="27"/>
        <v>INDGDEFFTF-45</v>
      </c>
      <c r="N277" s="23" t="str">
        <f t="shared" ca="1" si="28"/>
        <v>Glass &amp; Concrete industry Saving Tech-Haulage Tractors, Trucks, Fishing boats 4.5y</v>
      </c>
      <c r="O277" s="23" t="s">
        <v>32</v>
      </c>
      <c r="P277" s="23" t="s">
        <v>33</v>
      </c>
      <c r="Q277" s="23"/>
      <c r="R277" s="23"/>
      <c r="S277" s="19" t="s">
        <v>34</v>
      </c>
      <c r="V277" s="16" t="str">
        <f t="shared" ca="1" si="30"/>
        <v>GD</v>
      </c>
      <c r="W277" s="14" t="str">
        <f t="shared" ca="1" si="30"/>
        <v>Glass &amp; Concrete industry</v>
      </c>
      <c r="X277" s="3" t="str">
        <f>'EE investment costs'!D326</f>
        <v>TF-45</v>
      </c>
      <c r="Y277" s="3" t="str">
        <f>'EE investment costs'!E326</f>
        <v>Haulage Tractors, Trucks, Fishing boats</v>
      </c>
      <c r="AC277" s="123">
        <f>'EE investment costs'!C326</f>
        <v>4.5</v>
      </c>
      <c r="AD277" s="22"/>
    </row>
    <row r="278" spans="2:30">
      <c r="B278" s="14" t="str">
        <f t="shared" ca="1" si="26"/>
        <v>INDGDEFFMT-46</v>
      </c>
      <c r="C278" s="15" t="str">
        <f t="shared" ca="1" si="25"/>
        <v>IGDMT</v>
      </c>
      <c r="D278" s="16">
        <f>'EE investment costs'!$F$15</f>
        <v>2016</v>
      </c>
      <c r="E278" s="14">
        <f>VLOOKUP(X278,'EE investment costs'!$D$56:$R$656,15,0)</f>
        <v>6.06</v>
      </c>
      <c r="F278" s="17">
        <f ca="1">INDEX('EE investment costs'!$D$56:$R$656,MATCH(X278,'EE investment costs'!$D$56:$D$656,0),MATCH($V$8,'EE investment costs'!$D$56:$R$56,0))</f>
        <v>664.12358856171488</v>
      </c>
      <c r="I278" s="18">
        <v>1</v>
      </c>
      <c r="J278" s="18">
        <v>1</v>
      </c>
      <c r="K278" s="14">
        <f t="shared" ca="1" si="29"/>
        <v>6</v>
      </c>
      <c r="L278" s="26"/>
      <c r="M278" s="19" t="str">
        <f t="shared" ca="1" si="27"/>
        <v>INDGDEFFMT-46</v>
      </c>
      <c r="N278" s="23" t="str">
        <f t="shared" ca="1" si="28"/>
        <v>Glass &amp; Concrete industry Saving Tech-Heat Medium Temp. up to 150C 4.6y</v>
      </c>
      <c r="O278" s="23" t="s">
        <v>32</v>
      </c>
      <c r="P278" s="23" t="s">
        <v>33</v>
      </c>
      <c r="Q278" s="23"/>
      <c r="R278" s="23"/>
      <c r="S278" s="19" t="s">
        <v>34</v>
      </c>
      <c r="V278" s="16" t="str">
        <f t="shared" ca="1" si="30"/>
        <v>GD</v>
      </c>
      <c r="W278" s="14" t="str">
        <f t="shared" ca="1" si="30"/>
        <v>Glass &amp; Concrete industry</v>
      </c>
      <c r="X278" s="3" t="str">
        <f>'EE investment costs'!D327</f>
        <v>MT-46</v>
      </c>
      <c r="Y278" s="3" t="str">
        <f>'EE investment costs'!E327</f>
        <v>Heat Medium Temp. up to 150C</v>
      </c>
      <c r="AC278" s="123">
        <f>'EE investment costs'!C327</f>
        <v>4.5999999999999996</v>
      </c>
      <c r="AD278" s="22"/>
    </row>
    <row r="279" spans="2:30">
      <c r="B279" s="14" t="str">
        <f t="shared" ca="1" si="26"/>
        <v>INDGDEFFHT-46</v>
      </c>
      <c r="C279" s="15" t="str">
        <f t="shared" ca="1" si="25"/>
        <v>IGDHT</v>
      </c>
      <c r="D279" s="16">
        <f>'EE investment costs'!$F$15</f>
        <v>2016</v>
      </c>
      <c r="E279" s="14">
        <f>VLOOKUP(X279,'EE investment costs'!$D$56:$R$656,15,0)</f>
        <v>4.8479999999999999</v>
      </c>
      <c r="F279" s="17">
        <f ca="1">INDEX('EE investment costs'!$D$56:$R$656,MATCH(X279,'EE investment costs'!$D$56:$D$656,0),MATCH($V$8,'EE investment costs'!$D$56:$R$56,0))</f>
        <v>487.09347691122969</v>
      </c>
      <c r="I279" s="18">
        <v>1</v>
      </c>
      <c r="J279" s="18">
        <v>1</v>
      </c>
      <c r="K279" s="14">
        <f t="shared" ca="1" si="29"/>
        <v>8</v>
      </c>
      <c r="L279" s="26"/>
      <c r="M279" s="19" t="str">
        <f t="shared" ca="1" si="27"/>
        <v>INDGDEFFHT-46</v>
      </c>
      <c r="N279" s="23" t="str">
        <f t="shared" ca="1" si="28"/>
        <v>Glass &amp; Concrete industry Saving Tech-Heat High Temp. over 150C 4.6y</v>
      </c>
      <c r="O279" s="23" t="s">
        <v>32</v>
      </c>
      <c r="P279" s="23" t="s">
        <v>33</v>
      </c>
      <c r="Q279" s="23"/>
      <c r="R279" s="23"/>
      <c r="S279" s="19" t="s">
        <v>34</v>
      </c>
      <c r="V279" s="16" t="str">
        <f t="shared" ca="1" si="30"/>
        <v>GD</v>
      </c>
      <c r="W279" s="14" t="str">
        <f t="shared" ca="1" si="30"/>
        <v>Glass &amp; Concrete industry</v>
      </c>
      <c r="X279" s="3" t="str">
        <f>'EE investment costs'!D328</f>
        <v>HT-46</v>
      </c>
      <c r="Y279" s="3" t="str">
        <f>'EE investment costs'!E328</f>
        <v>Heat High Temp. over 150C</v>
      </c>
      <c r="AC279" s="123">
        <f>'EE investment costs'!C328</f>
        <v>4.5999999999999996</v>
      </c>
      <c r="AD279" s="22"/>
    </row>
    <row r="280" spans="2:30">
      <c r="B280" s="14" t="str">
        <f t="shared" ca="1" si="26"/>
        <v>INDGDEFFRH-46</v>
      </c>
      <c r="C280" s="15" t="str">
        <f t="shared" ca="1" si="25"/>
        <v>IGDRH</v>
      </c>
      <c r="D280" s="16">
        <f>'EE investment costs'!$F$15</f>
        <v>2016</v>
      </c>
      <c r="E280" s="14">
        <f>VLOOKUP(X280,'EE investment costs'!$D$56:$R$656,15,0)</f>
        <v>16.112000000000002</v>
      </c>
      <c r="F280" s="17">
        <f ca="1">INDEX('EE investment costs'!$D$56:$R$656,MATCH(X280,'EE investment costs'!$D$56:$D$656,0),MATCH($V$8,'EE investment costs'!$D$56:$R$56,0))</f>
        <v>411.48917734652696</v>
      </c>
      <c r="I280" s="18">
        <v>1</v>
      </c>
      <c r="J280" s="18">
        <v>1</v>
      </c>
      <c r="K280" s="14">
        <f t="shared" ca="1" si="29"/>
        <v>8</v>
      </c>
      <c r="L280" s="26"/>
      <c r="M280" s="19" t="str">
        <f t="shared" ca="1" si="27"/>
        <v>INDGDEFFRH-46</v>
      </c>
      <c r="N280" s="23" t="str">
        <f t="shared" ca="1" si="28"/>
        <v>Glass &amp; Concrete industry Saving Tech-Heat Room Heat 4.6y</v>
      </c>
      <c r="O280" s="23" t="s">
        <v>32</v>
      </c>
      <c r="P280" s="23" t="s">
        <v>33</v>
      </c>
      <c r="Q280" s="23"/>
      <c r="R280" s="23"/>
      <c r="S280" s="19" t="s">
        <v>34</v>
      </c>
      <c r="V280" s="16" t="str">
        <f t="shared" ca="1" si="30"/>
        <v>GD</v>
      </c>
      <c r="W280" s="14" t="str">
        <f t="shared" ca="1" si="30"/>
        <v>Glass &amp; Concrete industry</v>
      </c>
      <c r="X280" s="3" t="str">
        <f>'EE investment costs'!D329</f>
        <v>RH-46</v>
      </c>
      <c r="Y280" s="3" t="str">
        <f>'EE investment costs'!E329</f>
        <v>Heat Room Heat</v>
      </c>
      <c r="AC280" s="123">
        <f>'EE investment costs'!C329</f>
        <v>4.5999999999999996</v>
      </c>
      <c r="AD280" s="22"/>
    </row>
    <row r="281" spans="2:30">
      <c r="B281" s="14" t="str">
        <f t="shared" ca="1" si="26"/>
        <v>INDGDEFFLA-46</v>
      </c>
      <c r="C281" s="15" t="str">
        <f t="shared" ca="1" si="25"/>
        <v>IGDLA</v>
      </c>
      <c r="D281" s="16">
        <f>'EE investment costs'!$F$15</f>
        <v>2016</v>
      </c>
      <c r="E281" s="14">
        <f>VLOOKUP(X281,'EE investment costs'!$D$56:$R$656,15,0)</f>
        <v>3.9882</v>
      </c>
      <c r="F281" s="17">
        <f ca="1">INDEX('EE investment costs'!$D$56:$R$656,MATCH(X281,'EE investment costs'!$D$56:$D$656,0),MATCH($V$8,'EE investment costs'!$D$56:$R$56,0))</f>
        <v>1661.0364081194618</v>
      </c>
      <c r="I281" s="18">
        <v>1</v>
      </c>
      <c r="J281" s="18">
        <v>1</v>
      </c>
      <c r="K281" s="14">
        <f t="shared" ca="1" si="29"/>
        <v>0</v>
      </c>
      <c r="L281" s="26"/>
      <c r="M281" s="19" t="str">
        <f t="shared" ca="1" si="27"/>
        <v>INDGDEFFLA-46</v>
      </c>
      <c r="N281" s="23" t="str">
        <f t="shared" ca="1" si="28"/>
        <v>Glass &amp; Concrete industry Saving Tech-Light 4.6y</v>
      </c>
      <c r="O281" s="23" t="s">
        <v>32</v>
      </c>
      <c r="P281" s="23" t="s">
        <v>33</v>
      </c>
      <c r="Q281" s="23"/>
      <c r="R281" s="23"/>
      <c r="S281" s="19" t="s">
        <v>34</v>
      </c>
      <c r="V281" s="16" t="str">
        <f t="shared" ca="1" si="30"/>
        <v>GD</v>
      </c>
      <c r="W281" s="14" t="str">
        <f t="shared" ca="1" si="30"/>
        <v>Glass &amp; Concrete industry</v>
      </c>
      <c r="X281" s="3" t="str">
        <f>'EE investment costs'!D330</f>
        <v>LA-46</v>
      </c>
      <c r="Y281" s="3" t="str">
        <f>'EE investment costs'!E330</f>
        <v>Light</v>
      </c>
      <c r="AC281" s="123">
        <f>'EE investment costs'!C330</f>
        <v>4.5999999999999996</v>
      </c>
      <c r="AD281" s="22"/>
    </row>
    <row r="282" spans="2:30">
      <c r="B282" s="14" t="str">
        <f t="shared" ca="1" si="26"/>
        <v>INDGDEFFEM-46</v>
      </c>
      <c r="C282" s="15" t="str">
        <f t="shared" ca="1" si="25"/>
        <v>IGDEM</v>
      </c>
      <c r="D282" s="16">
        <f>'EE investment costs'!$F$15</f>
        <v>2016</v>
      </c>
      <c r="E282" s="14">
        <f>VLOOKUP(X282,'EE investment costs'!$D$56:$R$656,15,0)</f>
        <v>4.1876100000000003</v>
      </c>
      <c r="F282" s="17">
        <f ca="1">INDEX('EE investment costs'!$D$56:$R$656,MATCH(X282,'EE investment costs'!$D$56:$D$656,0),MATCH($V$8,'EE investment costs'!$D$56:$R$56,0))</f>
        <v>1698.545801700119</v>
      </c>
      <c r="I282" s="18">
        <v>1</v>
      </c>
      <c r="J282" s="18">
        <v>1</v>
      </c>
      <c r="K282" s="14">
        <f t="shared" ca="1" si="29"/>
        <v>0</v>
      </c>
      <c r="L282" s="26"/>
      <c r="M282" s="19" t="str">
        <f t="shared" ca="1" si="27"/>
        <v>INDGDEFFEM-46</v>
      </c>
      <c r="N282" s="23" t="str">
        <f t="shared" ca="1" si="28"/>
        <v>Glass &amp; Concrete industry Saving Tech-Electric Motors 4.6y</v>
      </c>
      <c r="O282" s="23" t="s">
        <v>32</v>
      </c>
      <c r="P282" s="23" t="s">
        <v>33</v>
      </c>
      <c r="Q282" s="23"/>
      <c r="R282" s="23"/>
      <c r="S282" s="19" t="s">
        <v>34</v>
      </c>
      <c r="V282" s="16" t="str">
        <f t="shared" ca="1" si="30"/>
        <v>GD</v>
      </c>
      <c r="W282" s="14" t="str">
        <f t="shared" ca="1" si="30"/>
        <v>Glass &amp; Concrete industry</v>
      </c>
      <c r="X282" s="3" t="str">
        <f>'EE investment costs'!D331</f>
        <v>EM-46</v>
      </c>
      <c r="Y282" s="3" t="str">
        <f>'EE investment costs'!E331</f>
        <v>Electric Motors</v>
      </c>
      <c r="AC282" s="123">
        <f>'EE investment costs'!C331</f>
        <v>4.5999999999999996</v>
      </c>
      <c r="AD282" s="22"/>
    </row>
    <row r="283" spans="2:30">
      <c r="B283" s="14" t="str">
        <f t="shared" ca="1" si="26"/>
        <v>INDGDEFFTF-46</v>
      </c>
      <c r="C283" s="15" t="str">
        <f t="shared" ca="1" si="25"/>
        <v>IGDTF</v>
      </c>
      <c r="D283" s="16">
        <f>'EE investment costs'!$F$15</f>
        <v>2016</v>
      </c>
      <c r="E283" s="14">
        <f>VLOOKUP(X283,'EE investment costs'!$D$56:$R$656,15,0)</f>
        <v>15.499999999999998</v>
      </c>
      <c r="F283" s="17">
        <f ca="1">INDEX('EE investment costs'!$D$56:$R$656,MATCH(X283,'EE investment costs'!$D$56:$D$656,0),MATCH($V$8,'EE investment costs'!$D$56:$R$56,0))</f>
        <v>675.91066321304481</v>
      </c>
      <c r="I283" s="18">
        <v>1</v>
      </c>
      <c r="J283" s="18">
        <v>1</v>
      </c>
      <c r="K283" s="14">
        <f t="shared" ca="1" si="29"/>
        <v>6</v>
      </c>
      <c r="L283" s="26"/>
      <c r="M283" s="19" t="str">
        <f t="shared" ca="1" si="27"/>
        <v>INDGDEFFTF-46</v>
      </c>
      <c r="N283" s="23" t="str">
        <f t="shared" ca="1" si="28"/>
        <v>Glass &amp; Concrete industry Saving Tech-Haulage Tractors, Trucks, Fishing boats 4.6y</v>
      </c>
      <c r="O283" s="23" t="s">
        <v>32</v>
      </c>
      <c r="P283" s="23" t="s">
        <v>33</v>
      </c>
      <c r="Q283" s="23"/>
      <c r="R283" s="23"/>
      <c r="S283" s="19" t="s">
        <v>34</v>
      </c>
      <c r="V283" s="16" t="str">
        <f t="shared" ca="1" si="30"/>
        <v>GD</v>
      </c>
      <c r="W283" s="14" t="str">
        <f t="shared" ca="1" si="30"/>
        <v>Glass &amp; Concrete industry</v>
      </c>
      <c r="X283" s="3" t="str">
        <f>'EE investment costs'!D332</f>
        <v>TF-46</v>
      </c>
      <c r="Y283" s="3" t="str">
        <f>'EE investment costs'!E332</f>
        <v>Haulage Tractors, Trucks, Fishing boats</v>
      </c>
      <c r="AC283" s="123">
        <f>'EE investment costs'!C332</f>
        <v>4.5999999999999996</v>
      </c>
      <c r="AD283" s="22"/>
    </row>
    <row r="284" spans="2:30">
      <c r="B284" s="14" t="str">
        <f t="shared" ca="1" si="26"/>
        <v>INDGDEFFMT-47</v>
      </c>
      <c r="C284" s="15" t="str">
        <f t="shared" ca="1" si="25"/>
        <v>IGDMT</v>
      </c>
      <c r="D284" s="16">
        <f>'EE investment costs'!$F$15</f>
        <v>2016</v>
      </c>
      <c r="E284" s="14">
        <f>VLOOKUP(X284,'EE investment costs'!$D$56:$R$656,15,0)</f>
        <v>6.0699999999999994</v>
      </c>
      <c r="F284" s="17">
        <f ca="1">INDEX('EE investment costs'!$D$56:$R$656,MATCH(X284,'EE investment costs'!$D$56:$D$656,0),MATCH($V$8,'EE investment costs'!$D$56:$R$56,0))</f>
        <v>675.44579555550945</v>
      </c>
      <c r="I284" s="18">
        <v>1</v>
      </c>
      <c r="J284" s="18">
        <v>1</v>
      </c>
      <c r="K284" s="14">
        <f t="shared" ca="1" si="29"/>
        <v>6</v>
      </c>
      <c r="M284" s="19" t="str">
        <f t="shared" ca="1" si="27"/>
        <v>INDGDEFFMT-47</v>
      </c>
      <c r="N284" s="23" t="str">
        <f t="shared" ca="1" si="28"/>
        <v>Glass &amp; Concrete industry Saving Tech-Heat Medium Temp. up to 150C 4.7y</v>
      </c>
      <c r="O284" s="23" t="s">
        <v>32</v>
      </c>
      <c r="P284" s="23" t="s">
        <v>33</v>
      </c>
      <c r="Q284" s="23"/>
      <c r="R284" s="23"/>
      <c r="S284" s="19" t="s">
        <v>34</v>
      </c>
      <c r="V284" s="16" t="str">
        <f t="shared" ca="1" si="30"/>
        <v>GD</v>
      </c>
      <c r="W284" s="14" t="str">
        <f t="shared" ca="1" si="30"/>
        <v>Glass &amp; Concrete industry</v>
      </c>
      <c r="X284" s="3" t="str">
        <f>'EE investment costs'!D333</f>
        <v>MT-47</v>
      </c>
      <c r="Y284" s="3" t="str">
        <f>'EE investment costs'!E333</f>
        <v>Heat Medium Temp. up to 150C</v>
      </c>
      <c r="AC284" s="123">
        <f>'EE investment costs'!C333</f>
        <v>4.7</v>
      </c>
      <c r="AD284" s="22"/>
    </row>
    <row r="285" spans="2:30">
      <c r="B285" s="14" t="str">
        <f t="shared" ca="1" si="26"/>
        <v>INDGDEFFHT-47</v>
      </c>
      <c r="C285" s="15" t="str">
        <f t="shared" ca="1" si="25"/>
        <v>IGDHT</v>
      </c>
      <c r="D285" s="16">
        <f>'EE investment costs'!$F$15</f>
        <v>2016</v>
      </c>
      <c r="E285" s="14">
        <f>VLOOKUP(X285,'EE investment costs'!$D$56:$R$656,15,0)</f>
        <v>4.8559999999999999</v>
      </c>
      <c r="F285" s="17">
        <f ca="1">INDEX('EE investment costs'!$D$56:$R$656,MATCH(X285,'EE investment costs'!$D$56:$D$656,0),MATCH($V$8,'EE investment costs'!$D$56:$R$56,0))</f>
        <v>491.02062117535877</v>
      </c>
      <c r="I285" s="18">
        <v>1</v>
      </c>
      <c r="J285" s="18">
        <v>1</v>
      </c>
      <c r="K285" s="14">
        <f t="shared" ca="1" si="29"/>
        <v>8</v>
      </c>
      <c r="M285" s="19" t="str">
        <f t="shared" ca="1" si="27"/>
        <v>INDGDEFFHT-47</v>
      </c>
      <c r="N285" s="23" t="str">
        <f t="shared" ca="1" si="28"/>
        <v>Glass &amp; Concrete industry Saving Tech-Heat High Temp. over 150C 4.7y</v>
      </c>
      <c r="O285" s="23" t="s">
        <v>32</v>
      </c>
      <c r="P285" s="23" t="s">
        <v>33</v>
      </c>
      <c r="Q285" s="23"/>
      <c r="R285" s="23"/>
      <c r="S285" s="19" t="s">
        <v>34</v>
      </c>
      <c r="V285" s="16" t="str">
        <f t="shared" ca="1" si="30"/>
        <v>GD</v>
      </c>
      <c r="W285" s="14" t="str">
        <f t="shared" ca="1" si="30"/>
        <v>Glass &amp; Concrete industry</v>
      </c>
      <c r="X285" s="3" t="str">
        <f>'EE investment costs'!D334</f>
        <v>HT-47</v>
      </c>
      <c r="Y285" s="3" t="str">
        <f>'EE investment costs'!E334</f>
        <v>Heat High Temp. over 150C</v>
      </c>
      <c r="AC285" s="123">
        <f>'EE investment costs'!C334</f>
        <v>4.7</v>
      </c>
      <c r="AD285" s="22"/>
    </row>
    <row r="286" spans="2:30">
      <c r="B286" s="14" t="str">
        <f t="shared" ca="1" si="26"/>
        <v>INDGDEFFRH-47</v>
      </c>
      <c r="C286" s="15" t="str">
        <f t="shared" ca="1" si="25"/>
        <v>IGDRH</v>
      </c>
      <c r="D286" s="16">
        <f>'EE investment costs'!$F$15</f>
        <v>2016</v>
      </c>
      <c r="E286" s="14">
        <f>VLOOKUP(X286,'EE investment costs'!$D$56:$R$656,15,0)</f>
        <v>16.13066666666667</v>
      </c>
      <c r="F286" s="17">
        <f ca="1">INDEX('EE investment costs'!$D$56:$R$656,MATCH(X286,'EE investment costs'!$D$56:$D$656,0),MATCH($V$8,'EE investment costs'!$D$56:$R$56,0))</f>
        <v>448.8972843780295</v>
      </c>
      <c r="I286" s="18">
        <v>1</v>
      </c>
      <c r="J286" s="18">
        <v>1</v>
      </c>
      <c r="K286" s="14">
        <f t="shared" ca="1" si="29"/>
        <v>8</v>
      </c>
      <c r="M286" s="19" t="str">
        <f t="shared" ca="1" si="27"/>
        <v>INDGDEFFRH-47</v>
      </c>
      <c r="N286" s="23" t="str">
        <f t="shared" ca="1" si="28"/>
        <v>Glass &amp; Concrete industry Saving Tech-Heat Room Heat 4.7y</v>
      </c>
      <c r="O286" s="23" t="s">
        <v>32</v>
      </c>
      <c r="P286" s="23" t="s">
        <v>33</v>
      </c>
      <c r="Q286" s="23"/>
      <c r="R286" s="23"/>
      <c r="S286" s="19" t="s">
        <v>34</v>
      </c>
      <c r="V286" s="16" t="str">
        <f t="shared" ca="1" si="30"/>
        <v>GD</v>
      </c>
      <c r="W286" s="14" t="str">
        <f t="shared" ca="1" si="30"/>
        <v>Glass &amp; Concrete industry</v>
      </c>
      <c r="X286" s="3" t="str">
        <f>'EE investment costs'!D335</f>
        <v>RH-47</v>
      </c>
      <c r="Y286" s="3" t="str">
        <f>'EE investment costs'!E335</f>
        <v>Heat Room Heat</v>
      </c>
      <c r="AC286" s="123">
        <f>'EE investment costs'!C335</f>
        <v>4.7</v>
      </c>
      <c r="AD286" s="22"/>
    </row>
    <row r="287" spans="2:30">
      <c r="B287" s="14" t="str">
        <f t="shared" ca="1" si="26"/>
        <v>INDGDEFFLA-47</v>
      </c>
      <c r="C287" s="15" t="str">
        <f t="shared" ca="1" si="25"/>
        <v>IGDLA</v>
      </c>
      <c r="D287" s="16">
        <f>'EE investment costs'!$F$15</f>
        <v>2016</v>
      </c>
      <c r="E287" s="14">
        <f>VLOOKUP(X287,'EE investment costs'!$D$56:$R$656,15,0)</f>
        <v>4.0012333333333334</v>
      </c>
      <c r="F287" s="17">
        <f ca="1">INDEX('EE investment costs'!$D$56:$R$656,MATCH(X287,'EE investment costs'!$D$56:$D$656,0),MATCH($V$8,'EE investment costs'!$D$56:$R$56,0))</f>
        <v>1676.4082274939578</v>
      </c>
      <c r="I287" s="18">
        <v>1</v>
      </c>
      <c r="J287" s="18">
        <v>1</v>
      </c>
      <c r="K287" s="14">
        <f t="shared" ca="1" si="29"/>
        <v>0</v>
      </c>
      <c r="M287" s="19" t="str">
        <f t="shared" ca="1" si="27"/>
        <v>INDGDEFFLA-47</v>
      </c>
      <c r="N287" s="23" t="str">
        <f t="shared" ca="1" si="28"/>
        <v>Glass &amp; Concrete industry Saving Tech-Light 4.7y</v>
      </c>
      <c r="O287" s="23" t="s">
        <v>32</v>
      </c>
      <c r="P287" s="23" t="s">
        <v>33</v>
      </c>
      <c r="Q287" s="23"/>
      <c r="R287" s="23"/>
      <c r="S287" s="19" t="s">
        <v>34</v>
      </c>
      <c r="V287" s="16" t="str">
        <f t="shared" ca="1" si="30"/>
        <v>GD</v>
      </c>
      <c r="W287" s="14" t="str">
        <f t="shared" ca="1" si="30"/>
        <v>Glass &amp; Concrete industry</v>
      </c>
      <c r="X287" s="3" t="str">
        <f>'EE investment costs'!D336</f>
        <v>LA-47</v>
      </c>
      <c r="Y287" s="3" t="str">
        <f>'EE investment costs'!E336</f>
        <v>Light</v>
      </c>
      <c r="AC287" s="123">
        <f>'EE investment costs'!C336</f>
        <v>4.7</v>
      </c>
      <c r="AD287" s="22"/>
    </row>
    <row r="288" spans="2:30">
      <c r="B288" s="14" t="str">
        <f t="shared" ca="1" si="26"/>
        <v>INDGDEFFEM-47</v>
      </c>
      <c r="C288" s="15" t="str">
        <f t="shared" ca="1" si="25"/>
        <v>IGDEM</v>
      </c>
      <c r="D288" s="16">
        <f>'EE investment costs'!$F$15</f>
        <v>2016</v>
      </c>
      <c r="E288" s="14">
        <f>VLOOKUP(X288,'EE investment costs'!$D$56:$R$656,15,0)</f>
        <v>4.201295</v>
      </c>
      <c r="F288" s="17">
        <f ca="1">INDEX('EE investment costs'!$D$56:$R$656,MATCH(X288,'EE investment costs'!$D$56:$D$656,0),MATCH($V$8,'EE investment costs'!$D$56:$R$56,0))</f>
        <v>1719.7985139111206</v>
      </c>
      <c r="I288" s="18">
        <v>1</v>
      </c>
      <c r="J288" s="18">
        <v>1</v>
      </c>
      <c r="K288" s="14">
        <f t="shared" ca="1" si="29"/>
        <v>0</v>
      </c>
      <c r="M288" s="19" t="str">
        <f t="shared" ca="1" si="27"/>
        <v>INDGDEFFEM-47</v>
      </c>
      <c r="N288" s="23" t="str">
        <f t="shared" ca="1" si="28"/>
        <v>Glass &amp; Concrete industry Saving Tech-Electric Motors 4.7y</v>
      </c>
      <c r="O288" s="23" t="s">
        <v>32</v>
      </c>
      <c r="P288" s="23" t="s">
        <v>33</v>
      </c>
      <c r="Q288" s="23"/>
      <c r="R288" s="23"/>
      <c r="S288" s="19" t="s">
        <v>34</v>
      </c>
      <c r="V288" s="16" t="str">
        <f t="shared" ca="1" si="30"/>
        <v>GD</v>
      </c>
      <c r="W288" s="14" t="str">
        <f t="shared" ca="1" si="30"/>
        <v>Glass &amp; Concrete industry</v>
      </c>
      <c r="X288" s="3" t="str">
        <f>'EE investment costs'!D337</f>
        <v>EM-47</v>
      </c>
      <c r="Y288" s="3" t="str">
        <f>'EE investment costs'!E337</f>
        <v>Electric Motors</v>
      </c>
      <c r="AC288" s="123">
        <f>'EE investment costs'!C337</f>
        <v>4.7</v>
      </c>
      <c r="AD288" s="22"/>
    </row>
    <row r="289" spans="2:30">
      <c r="B289" s="14" t="str">
        <f t="shared" ca="1" si="26"/>
        <v>INDGDEFFTF-47</v>
      </c>
      <c r="C289" s="15" t="str">
        <f t="shared" ca="1" si="25"/>
        <v>IGDTF</v>
      </c>
      <c r="D289" s="16">
        <f>'EE investment costs'!$F$15</f>
        <v>2016</v>
      </c>
      <c r="E289" s="14">
        <f>VLOOKUP(X289,'EE investment costs'!$D$56:$R$656,15,0)</f>
        <v>15.583333333333332</v>
      </c>
      <c r="F289" s="17">
        <f ca="1">INDEX('EE investment costs'!$D$56:$R$656,MATCH(X289,'EE investment costs'!$D$56:$D$656,0),MATCH($V$8,'EE investment costs'!$D$56:$R$56,0))</f>
        <v>690.60437328289368</v>
      </c>
      <c r="I289" s="18">
        <v>1</v>
      </c>
      <c r="J289" s="18">
        <v>1</v>
      </c>
      <c r="K289" s="14">
        <f t="shared" ca="1" si="29"/>
        <v>6</v>
      </c>
      <c r="M289" s="19" t="str">
        <f t="shared" ca="1" si="27"/>
        <v>INDGDEFFTF-47</v>
      </c>
      <c r="N289" s="23" t="str">
        <f t="shared" ca="1" si="28"/>
        <v>Glass &amp; Concrete industry Saving Tech-Haulage Tractors, Trucks, Fishing boats 4.7y</v>
      </c>
      <c r="O289" s="23" t="s">
        <v>32</v>
      </c>
      <c r="P289" s="23" t="s">
        <v>33</v>
      </c>
      <c r="Q289" s="23"/>
      <c r="R289" s="23"/>
      <c r="S289" s="19" t="s">
        <v>34</v>
      </c>
      <c r="V289" s="16" t="str">
        <f t="shared" ca="1" si="30"/>
        <v>GD</v>
      </c>
      <c r="W289" s="14" t="str">
        <f t="shared" ca="1" si="30"/>
        <v>Glass &amp; Concrete industry</v>
      </c>
      <c r="X289" s="3" t="str">
        <f>'EE investment costs'!D338</f>
        <v>TF-47</v>
      </c>
      <c r="Y289" s="3" t="str">
        <f>'EE investment costs'!E338</f>
        <v>Haulage Tractors, Trucks, Fishing boats</v>
      </c>
      <c r="AC289" s="123">
        <f>'EE investment costs'!C338</f>
        <v>4.7</v>
      </c>
      <c r="AD289" s="22"/>
    </row>
    <row r="290" spans="2:30">
      <c r="B290" s="14" t="str">
        <f t="shared" ca="1" si="26"/>
        <v>INDGDEFFMT-48</v>
      </c>
      <c r="C290" s="15" t="str">
        <f t="shared" ca="1" si="25"/>
        <v>IGDMT</v>
      </c>
      <c r="D290" s="16">
        <f>'EE investment costs'!$F$15</f>
        <v>2016</v>
      </c>
      <c r="E290" s="14">
        <f>VLOOKUP(X290,'EE investment costs'!$D$56:$R$656,15,0)</f>
        <v>6.0799999999999992</v>
      </c>
      <c r="F290" s="17">
        <f ca="1">INDEX('EE investment costs'!$D$56:$R$656,MATCH(X290,'EE investment costs'!$D$56:$D$656,0),MATCH($V$8,'EE investment costs'!$D$56:$R$56,0))</f>
        <v>686.76800254930424</v>
      </c>
      <c r="I290" s="18">
        <v>1</v>
      </c>
      <c r="J290" s="18">
        <v>1</v>
      </c>
      <c r="K290" s="14">
        <f t="shared" ca="1" si="29"/>
        <v>6</v>
      </c>
      <c r="M290" s="19" t="str">
        <f t="shared" ca="1" si="27"/>
        <v>INDGDEFFMT-48</v>
      </c>
      <c r="N290" s="23" t="str">
        <f t="shared" ca="1" si="28"/>
        <v>Glass &amp; Concrete industry Saving Tech-Heat Medium Temp. up to 150C 4.8y</v>
      </c>
      <c r="O290" s="23" t="s">
        <v>32</v>
      </c>
      <c r="P290" s="23" t="s">
        <v>33</v>
      </c>
      <c r="Q290" s="23"/>
      <c r="R290" s="23"/>
      <c r="S290" s="19" t="s">
        <v>34</v>
      </c>
      <c r="V290" s="16" t="str">
        <f t="shared" ca="1" si="30"/>
        <v>GD</v>
      </c>
      <c r="W290" s="14" t="str">
        <f t="shared" ca="1" si="30"/>
        <v>Glass &amp; Concrete industry</v>
      </c>
      <c r="X290" s="3" t="str">
        <f>'EE investment costs'!D339</f>
        <v>MT-48</v>
      </c>
      <c r="Y290" s="3" t="str">
        <f>'EE investment costs'!E339</f>
        <v>Heat Medium Temp. up to 150C</v>
      </c>
      <c r="AC290" s="123">
        <f>'EE investment costs'!C339</f>
        <v>4.8</v>
      </c>
      <c r="AD290" s="22"/>
    </row>
    <row r="291" spans="2:30">
      <c r="B291" s="14" t="str">
        <f t="shared" ca="1" si="26"/>
        <v>INDGDEFFHT-48</v>
      </c>
      <c r="C291" s="15" t="str">
        <f t="shared" ca="1" si="25"/>
        <v>IGDHT</v>
      </c>
      <c r="D291" s="16">
        <f>'EE investment costs'!$F$15</f>
        <v>2016</v>
      </c>
      <c r="E291" s="14">
        <f>VLOOKUP(X291,'EE investment costs'!$D$56:$R$656,15,0)</f>
        <v>4.8639999999999999</v>
      </c>
      <c r="F291" s="17">
        <f ca="1">INDEX('EE investment costs'!$D$56:$R$656,MATCH(X291,'EE investment costs'!$D$56:$D$656,0),MATCH($V$8,'EE investment costs'!$D$56:$R$56,0))</f>
        <v>494.94776543948774</v>
      </c>
      <c r="I291" s="18">
        <v>1</v>
      </c>
      <c r="J291" s="18">
        <v>1</v>
      </c>
      <c r="K291" s="14">
        <f t="shared" ca="1" si="29"/>
        <v>8</v>
      </c>
      <c r="M291" s="19" t="str">
        <f t="shared" ca="1" si="27"/>
        <v>INDGDEFFHT-48</v>
      </c>
      <c r="N291" s="23" t="str">
        <f t="shared" ca="1" si="28"/>
        <v>Glass &amp; Concrete industry Saving Tech-Heat High Temp. over 150C 4.8y</v>
      </c>
      <c r="O291" s="23" t="s">
        <v>32</v>
      </c>
      <c r="P291" s="23" t="s">
        <v>33</v>
      </c>
      <c r="Q291" s="23"/>
      <c r="R291" s="23"/>
      <c r="S291" s="19" t="s">
        <v>34</v>
      </c>
      <c r="V291" s="16" t="str">
        <f t="shared" ca="1" si="30"/>
        <v>GD</v>
      </c>
      <c r="W291" s="14" t="str">
        <f t="shared" ca="1" si="30"/>
        <v>Glass &amp; Concrete industry</v>
      </c>
      <c r="X291" s="3" t="str">
        <f>'EE investment costs'!D340</f>
        <v>HT-48</v>
      </c>
      <c r="Y291" s="3" t="str">
        <f>'EE investment costs'!E340</f>
        <v>Heat High Temp. over 150C</v>
      </c>
      <c r="AC291" s="123">
        <f>'EE investment costs'!C340</f>
        <v>4.8</v>
      </c>
      <c r="AD291" s="22"/>
    </row>
    <row r="292" spans="2:30">
      <c r="B292" s="14" t="str">
        <f t="shared" ca="1" si="26"/>
        <v>INDGDEFFRH-48</v>
      </c>
      <c r="C292" s="15" t="str">
        <f t="shared" ca="1" si="25"/>
        <v>IGDRH</v>
      </c>
      <c r="D292" s="16">
        <f>'EE investment costs'!$F$15</f>
        <v>2016</v>
      </c>
      <c r="E292" s="14">
        <f>VLOOKUP(X292,'EE investment costs'!$D$56:$R$656,15,0)</f>
        <v>16.149333333333335</v>
      </c>
      <c r="F292" s="17">
        <f ca="1">INDEX('EE investment costs'!$D$56:$R$656,MATCH(X292,'EE investment costs'!$D$56:$D$656,0),MATCH($V$8,'EE investment costs'!$D$56:$R$56,0))</f>
        <v>486.30539140953175</v>
      </c>
      <c r="I292" s="18">
        <v>1</v>
      </c>
      <c r="J292" s="18">
        <v>1</v>
      </c>
      <c r="K292" s="14">
        <f t="shared" ca="1" si="29"/>
        <v>8</v>
      </c>
      <c r="M292" s="19" t="str">
        <f t="shared" ca="1" si="27"/>
        <v>INDGDEFFRH-48</v>
      </c>
      <c r="N292" s="23" t="str">
        <f t="shared" ca="1" si="28"/>
        <v>Glass &amp; Concrete industry Saving Tech-Heat Room Heat 4.8y</v>
      </c>
      <c r="O292" s="23" t="s">
        <v>32</v>
      </c>
      <c r="P292" s="23" t="s">
        <v>33</v>
      </c>
      <c r="Q292" s="23"/>
      <c r="R292" s="23"/>
      <c r="S292" s="19" t="s">
        <v>34</v>
      </c>
      <c r="V292" s="16" t="str">
        <f t="shared" ca="1" si="30"/>
        <v>GD</v>
      </c>
      <c r="W292" s="14" t="str">
        <f t="shared" ca="1" si="30"/>
        <v>Glass &amp; Concrete industry</v>
      </c>
      <c r="X292" s="3" t="str">
        <f>'EE investment costs'!D341</f>
        <v>RH-48</v>
      </c>
      <c r="Y292" s="3" t="str">
        <f>'EE investment costs'!E341</f>
        <v>Heat Room Heat</v>
      </c>
      <c r="AC292" s="123">
        <f>'EE investment costs'!C341</f>
        <v>4.8</v>
      </c>
      <c r="AD292" s="22"/>
    </row>
    <row r="293" spans="2:30">
      <c r="B293" s="14" t="str">
        <f t="shared" ca="1" si="26"/>
        <v>INDGDEFFLA-48</v>
      </c>
      <c r="C293" s="15" t="str">
        <f t="shared" ca="1" si="25"/>
        <v>IGDLA</v>
      </c>
      <c r="D293" s="16">
        <f>'EE investment costs'!$F$15</f>
        <v>2016</v>
      </c>
      <c r="E293" s="14">
        <f>VLOOKUP(X293,'EE investment costs'!$D$56:$R$656,15,0)</f>
        <v>4.0142666666666669</v>
      </c>
      <c r="F293" s="17">
        <f ca="1">INDEX('EE investment costs'!$D$56:$R$656,MATCH(X293,'EE investment costs'!$D$56:$D$656,0),MATCH($V$8,'EE investment costs'!$D$56:$R$56,0))</f>
        <v>1691.7800468684538</v>
      </c>
      <c r="I293" s="18">
        <v>1</v>
      </c>
      <c r="J293" s="18">
        <v>1</v>
      </c>
      <c r="K293" s="14">
        <f t="shared" ca="1" si="29"/>
        <v>0</v>
      </c>
      <c r="M293" s="19" t="str">
        <f t="shared" ca="1" si="27"/>
        <v>INDGDEFFLA-48</v>
      </c>
      <c r="N293" s="23" t="str">
        <f t="shared" ca="1" si="28"/>
        <v>Glass &amp; Concrete industry Saving Tech-Light 4.8y</v>
      </c>
      <c r="O293" s="23" t="s">
        <v>32</v>
      </c>
      <c r="P293" s="23" t="s">
        <v>33</v>
      </c>
      <c r="Q293" s="23"/>
      <c r="R293" s="23"/>
      <c r="S293" s="19" t="s">
        <v>34</v>
      </c>
      <c r="V293" s="16" t="str">
        <f t="shared" ca="1" si="30"/>
        <v>GD</v>
      </c>
      <c r="W293" s="14" t="str">
        <f t="shared" ca="1" si="30"/>
        <v>Glass &amp; Concrete industry</v>
      </c>
      <c r="X293" s="3" t="str">
        <f>'EE investment costs'!D342</f>
        <v>LA-48</v>
      </c>
      <c r="Y293" s="3" t="str">
        <f>'EE investment costs'!E342</f>
        <v>Light</v>
      </c>
      <c r="AC293" s="123">
        <f>'EE investment costs'!C342</f>
        <v>4.8</v>
      </c>
      <c r="AD293" s="22"/>
    </row>
    <row r="294" spans="2:30">
      <c r="B294" s="14" t="str">
        <f t="shared" ca="1" si="26"/>
        <v>INDGDEFFEM-48</v>
      </c>
      <c r="C294" s="15" t="str">
        <f t="shared" ca="1" si="25"/>
        <v>IGDEM</v>
      </c>
      <c r="D294" s="16">
        <f>'EE investment costs'!$F$15</f>
        <v>2016</v>
      </c>
      <c r="E294" s="14">
        <f>VLOOKUP(X294,'EE investment costs'!$D$56:$R$656,15,0)</f>
        <v>4.2149799999999997</v>
      </c>
      <c r="F294" s="17">
        <f ca="1">INDEX('EE investment costs'!$D$56:$R$656,MATCH(X294,'EE investment costs'!$D$56:$D$656,0),MATCH($V$8,'EE investment costs'!$D$56:$R$56,0))</f>
        <v>1741.0512261221218</v>
      </c>
      <c r="I294" s="18">
        <v>1</v>
      </c>
      <c r="J294" s="18">
        <v>1</v>
      </c>
      <c r="K294" s="14">
        <f t="shared" ca="1" si="29"/>
        <v>0</v>
      </c>
      <c r="M294" s="19" t="str">
        <f t="shared" ca="1" si="27"/>
        <v>INDGDEFFEM-48</v>
      </c>
      <c r="N294" s="23" t="str">
        <f t="shared" ca="1" si="28"/>
        <v>Glass &amp; Concrete industry Saving Tech-Electric Motors 4.8y</v>
      </c>
      <c r="O294" s="23" t="s">
        <v>32</v>
      </c>
      <c r="P294" s="23" t="s">
        <v>33</v>
      </c>
      <c r="Q294" s="23"/>
      <c r="R294" s="23"/>
      <c r="S294" s="19" t="s">
        <v>34</v>
      </c>
      <c r="V294" s="16" t="str">
        <f t="shared" ca="1" si="30"/>
        <v>GD</v>
      </c>
      <c r="W294" s="14" t="str">
        <f t="shared" ca="1" si="30"/>
        <v>Glass &amp; Concrete industry</v>
      </c>
      <c r="X294" s="3" t="str">
        <f>'EE investment costs'!D343</f>
        <v>EM-48</v>
      </c>
      <c r="Y294" s="3" t="str">
        <f>'EE investment costs'!E343</f>
        <v>Electric Motors</v>
      </c>
      <c r="AC294" s="123">
        <f>'EE investment costs'!C343</f>
        <v>4.8</v>
      </c>
      <c r="AD294" s="22"/>
    </row>
    <row r="295" spans="2:30">
      <c r="B295" s="14" t="str">
        <f t="shared" ca="1" si="26"/>
        <v>INDGDEFFTF-48</v>
      </c>
      <c r="C295" s="15" t="str">
        <f t="shared" ca="1" si="25"/>
        <v>IGDTF</v>
      </c>
      <c r="D295" s="16">
        <f>'EE investment costs'!$F$15</f>
        <v>2016</v>
      </c>
      <c r="E295" s="14">
        <f>VLOOKUP(X295,'EE investment costs'!$D$56:$R$656,15,0)</f>
        <v>15.666666666666664</v>
      </c>
      <c r="F295" s="17">
        <f ca="1">INDEX('EE investment costs'!$D$56:$R$656,MATCH(X295,'EE investment costs'!$D$56:$D$656,0),MATCH($V$8,'EE investment costs'!$D$56:$R$56,0))</f>
        <v>705.29808335274254</v>
      </c>
      <c r="I295" s="18">
        <v>1</v>
      </c>
      <c r="J295" s="18">
        <v>1</v>
      </c>
      <c r="K295" s="14">
        <f t="shared" ca="1" si="29"/>
        <v>5</v>
      </c>
      <c r="M295" s="19" t="str">
        <f t="shared" ca="1" si="27"/>
        <v>INDGDEFFTF-48</v>
      </c>
      <c r="N295" s="23" t="str">
        <f t="shared" ca="1" si="28"/>
        <v>Glass &amp; Concrete industry Saving Tech-Haulage Tractors, Trucks, Fishing boats 4.8y</v>
      </c>
      <c r="O295" s="23" t="s">
        <v>32</v>
      </c>
      <c r="P295" s="23" t="s">
        <v>33</v>
      </c>
      <c r="Q295" s="23"/>
      <c r="R295" s="23"/>
      <c r="S295" s="19" t="s">
        <v>34</v>
      </c>
      <c r="V295" s="16" t="str">
        <f t="shared" ca="1" si="30"/>
        <v>GD</v>
      </c>
      <c r="W295" s="14" t="str">
        <f t="shared" ca="1" si="30"/>
        <v>Glass &amp; Concrete industry</v>
      </c>
      <c r="X295" s="3" t="str">
        <f>'EE investment costs'!D344</f>
        <v>TF-48</v>
      </c>
      <c r="Y295" s="3" t="str">
        <f>'EE investment costs'!E344</f>
        <v>Haulage Tractors, Trucks, Fishing boats</v>
      </c>
      <c r="AC295" s="123">
        <f>'EE investment costs'!C344</f>
        <v>4.8</v>
      </c>
      <c r="AD295" s="22"/>
    </row>
    <row r="296" spans="2:30">
      <c r="B296" s="14" t="str">
        <f t="shared" ca="1" si="26"/>
        <v>INDGDEFFMT-49</v>
      </c>
      <c r="C296" s="15" t="str">
        <f t="shared" ca="1" si="25"/>
        <v>IGDMT</v>
      </c>
      <c r="D296" s="16">
        <f>'EE investment costs'!$F$15</f>
        <v>2016</v>
      </c>
      <c r="E296" s="14">
        <f>VLOOKUP(X296,'EE investment costs'!$D$56:$R$656,15,0)</f>
        <v>6.09</v>
      </c>
      <c r="F296" s="17">
        <f ca="1">INDEX('EE investment costs'!$D$56:$R$656,MATCH(X296,'EE investment costs'!$D$56:$D$656,0),MATCH($V$8,'EE investment costs'!$D$56:$R$56,0))</f>
        <v>698.09020954309869</v>
      </c>
      <c r="I296" s="18">
        <v>1</v>
      </c>
      <c r="J296" s="18">
        <v>1</v>
      </c>
      <c r="K296" s="14">
        <f t="shared" ca="1" si="29"/>
        <v>6</v>
      </c>
      <c r="M296" s="19" t="str">
        <f t="shared" ca="1" si="27"/>
        <v>INDGDEFFMT-49</v>
      </c>
      <c r="N296" s="23" t="str">
        <f t="shared" ca="1" si="28"/>
        <v>Glass &amp; Concrete industry Saving Tech-Heat Medium Temp. up to 150C 4.9y</v>
      </c>
      <c r="O296" s="23" t="s">
        <v>32</v>
      </c>
      <c r="P296" s="23" t="s">
        <v>33</v>
      </c>
      <c r="Q296" s="23"/>
      <c r="R296" s="23"/>
      <c r="S296" s="19" t="s">
        <v>34</v>
      </c>
      <c r="V296" s="16" t="str">
        <f t="shared" ca="1" si="30"/>
        <v>GD</v>
      </c>
      <c r="W296" s="14" t="str">
        <f t="shared" ca="1" si="30"/>
        <v>Glass &amp; Concrete industry</v>
      </c>
      <c r="X296" s="3" t="str">
        <f>'EE investment costs'!D345</f>
        <v>MT-49</v>
      </c>
      <c r="Y296" s="3" t="str">
        <f>'EE investment costs'!E345</f>
        <v>Heat Medium Temp. up to 150C</v>
      </c>
      <c r="AC296" s="123">
        <f>'EE investment costs'!C345</f>
        <v>4.9000000000000004</v>
      </c>
      <c r="AD296" s="22"/>
    </row>
    <row r="297" spans="2:30">
      <c r="B297" s="14" t="str">
        <f t="shared" ca="1" si="26"/>
        <v>INDGDEFFHT-49</v>
      </c>
      <c r="C297" s="15" t="str">
        <f t="shared" ca="1" si="25"/>
        <v>IGDHT</v>
      </c>
      <c r="D297" s="16">
        <f>'EE investment costs'!$F$15</f>
        <v>2016</v>
      </c>
      <c r="E297" s="14">
        <f>VLOOKUP(X297,'EE investment costs'!$D$56:$R$656,15,0)</f>
        <v>4.8719999999999999</v>
      </c>
      <c r="F297" s="17">
        <f ca="1">INDEX('EE investment costs'!$D$56:$R$656,MATCH(X297,'EE investment costs'!$D$56:$D$656,0),MATCH($V$8,'EE investment costs'!$D$56:$R$56,0))</f>
        <v>498.87490970361671</v>
      </c>
      <c r="I297" s="18">
        <v>1</v>
      </c>
      <c r="J297" s="18">
        <v>1</v>
      </c>
      <c r="K297" s="14">
        <f t="shared" ca="1" si="29"/>
        <v>8</v>
      </c>
      <c r="M297" s="19" t="str">
        <f t="shared" ca="1" si="27"/>
        <v>INDGDEFFHT-49</v>
      </c>
      <c r="N297" s="23" t="str">
        <f t="shared" ca="1" si="28"/>
        <v>Glass &amp; Concrete industry Saving Tech-Heat High Temp. over 150C 4.9y</v>
      </c>
      <c r="O297" s="23" t="s">
        <v>32</v>
      </c>
      <c r="P297" s="23" t="s">
        <v>33</v>
      </c>
      <c r="Q297" s="23"/>
      <c r="R297" s="23"/>
      <c r="S297" s="19" t="s">
        <v>34</v>
      </c>
      <c r="V297" s="16" t="str">
        <f t="shared" ca="1" si="30"/>
        <v>GD</v>
      </c>
      <c r="W297" s="14" t="str">
        <f t="shared" ca="1" si="30"/>
        <v>Glass &amp; Concrete industry</v>
      </c>
      <c r="X297" s="3" t="str">
        <f>'EE investment costs'!D346</f>
        <v>HT-49</v>
      </c>
      <c r="Y297" s="3" t="str">
        <f>'EE investment costs'!E346</f>
        <v>Heat High Temp. over 150C</v>
      </c>
      <c r="AC297" s="123">
        <f>'EE investment costs'!C346</f>
        <v>4.9000000000000004</v>
      </c>
      <c r="AD297" s="22"/>
    </row>
    <row r="298" spans="2:30">
      <c r="B298" s="14" t="str">
        <f t="shared" ca="1" si="26"/>
        <v>INDGDEFFRH-49</v>
      </c>
      <c r="C298" s="15" t="str">
        <f t="shared" ca="1" si="25"/>
        <v>IGDRH</v>
      </c>
      <c r="D298" s="16">
        <f>'EE investment costs'!$F$15</f>
        <v>2016</v>
      </c>
      <c r="E298" s="14">
        <f>VLOOKUP(X298,'EE investment costs'!$D$56:$R$656,15,0)</f>
        <v>16.168000000000003</v>
      </c>
      <c r="F298" s="17">
        <f ca="1">INDEX('EE investment costs'!$D$56:$R$656,MATCH(X298,'EE investment costs'!$D$56:$D$656,0),MATCH($V$8,'EE investment costs'!$D$56:$R$56,0))</f>
        <v>523.71349844103463</v>
      </c>
      <c r="I298" s="18">
        <v>1</v>
      </c>
      <c r="J298" s="18">
        <v>1</v>
      </c>
      <c r="K298" s="14">
        <f t="shared" ca="1" si="29"/>
        <v>7</v>
      </c>
      <c r="M298" s="19" t="str">
        <f t="shared" ca="1" si="27"/>
        <v>INDGDEFFRH-49</v>
      </c>
      <c r="N298" s="23" t="str">
        <f t="shared" ca="1" si="28"/>
        <v>Glass &amp; Concrete industry Saving Tech-Heat Room Heat 4.9y</v>
      </c>
      <c r="O298" s="23" t="s">
        <v>32</v>
      </c>
      <c r="P298" s="23" t="s">
        <v>33</v>
      </c>
      <c r="Q298" s="23"/>
      <c r="R298" s="23"/>
      <c r="S298" s="19" t="s">
        <v>34</v>
      </c>
      <c r="V298" s="16" t="str">
        <f t="shared" ca="1" si="30"/>
        <v>GD</v>
      </c>
      <c r="W298" s="14" t="str">
        <f t="shared" ca="1" si="30"/>
        <v>Glass &amp; Concrete industry</v>
      </c>
      <c r="X298" s="3" t="str">
        <f>'EE investment costs'!D347</f>
        <v>RH-49</v>
      </c>
      <c r="Y298" s="3" t="str">
        <f>'EE investment costs'!E347</f>
        <v>Heat Room Heat</v>
      </c>
      <c r="AC298" s="123">
        <f>'EE investment costs'!C347</f>
        <v>4.9000000000000004</v>
      </c>
      <c r="AD298" s="22"/>
    </row>
    <row r="299" spans="2:30">
      <c r="B299" s="14" t="str">
        <f t="shared" ca="1" si="26"/>
        <v>INDGDEFFLA-49</v>
      </c>
      <c r="C299" s="15" t="str">
        <f t="shared" ca="1" si="25"/>
        <v>IGDLA</v>
      </c>
      <c r="D299" s="16">
        <f>'EE investment costs'!$F$15</f>
        <v>2016</v>
      </c>
      <c r="E299" s="14">
        <f>VLOOKUP(X299,'EE investment costs'!$D$56:$R$656,15,0)</f>
        <v>4.0273000000000003</v>
      </c>
      <c r="F299" s="17">
        <f ca="1">INDEX('EE investment costs'!$D$56:$R$656,MATCH(X299,'EE investment costs'!$D$56:$D$656,0),MATCH($V$8,'EE investment costs'!$D$56:$R$56,0))</f>
        <v>1707.1518662429501</v>
      </c>
      <c r="I299" s="18">
        <v>1</v>
      </c>
      <c r="J299" s="18">
        <v>1</v>
      </c>
      <c r="K299" s="14">
        <f t="shared" ca="1" si="29"/>
        <v>0</v>
      </c>
      <c r="M299" s="19" t="str">
        <f t="shared" ca="1" si="27"/>
        <v>INDGDEFFLA-49</v>
      </c>
      <c r="N299" s="23" t="str">
        <f t="shared" ca="1" si="28"/>
        <v>Glass &amp; Concrete industry Saving Tech-Light 4.9y</v>
      </c>
      <c r="O299" s="23" t="s">
        <v>32</v>
      </c>
      <c r="P299" s="23" t="s">
        <v>33</v>
      </c>
      <c r="Q299" s="23"/>
      <c r="R299" s="23"/>
      <c r="S299" s="19" t="s">
        <v>34</v>
      </c>
      <c r="V299" s="16" t="str">
        <f t="shared" ca="1" si="30"/>
        <v>GD</v>
      </c>
      <c r="W299" s="14" t="str">
        <f t="shared" ca="1" si="30"/>
        <v>Glass &amp; Concrete industry</v>
      </c>
      <c r="X299" s="3" t="str">
        <f>'EE investment costs'!D348</f>
        <v>LA-49</v>
      </c>
      <c r="Y299" s="3" t="str">
        <f>'EE investment costs'!E348</f>
        <v>Light</v>
      </c>
      <c r="AC299" s="123">
        <f>'EE investment costs'!C348</f>
        <v>4.9000000000000004</v>
      </c>
      <c r="AD299" s="22"/>
    </row>
    <row r="300" spans="2:30">
      <c r="B300" s="14" t="str">
        <f t="shared" ca="1" si="26"/>
        <v>INDGDEFFEM-49</v>
      </c>
      <c r="C300" s="15" t="str">
        <f t="shared" ca="1" si="25"/>
        <v>IGDEM</v>
      </c>
      <c r="D300" s="16">
        <f>'EE investment costs'!$F$15</f>
        <v>2016</v>
      </c>
      <c r="E300" s="14">
        <f>VLOOKUP(X300,'EE investment costs'!$D$56:$R$656,15,0)</f>
        <v>4.2286650000000003</v>
      </c>
      <c r="F300" s="17">
        <f ca="1">INDEX('EE investment costs'!$D$56:$R$656,MATCH(X300,'EE investment costs'!$D$56:$D$656,0),MATCH($V$8,'EE investment costs'!$D$56:$R$56,0))</f>
        <v>1762.3039383331229</v>
      </c>
      <c r="I300" s="18">
        <v>1</v>
      </c>
      <c r="J300" s="18">
        <v>1</v>
      </c>
      <c r="K300" s="14">
        <f t="shared" ca="1" si="29"/>
        <v>0</v>
      </c>
      <c r="M300" s="19" t="str">
        <f t="shared" ca="1" si="27"/>
        <v>INDGDEFFEM-49</v>
      </c>
      <c r="N300" s="23" t="str">
        <f t="shared" ca="1" si="28"/>
        <v>Glass &amp; Concrete industry Saving Tech-Electric Motors 4.9y</v>
      </c>
      <c r="O300" s="23" t="s">
        <v>32</v>
      </c>
      <c r="P300" s="23" t="s">
        <v>33</v>
      </c>
      <c r="Q300" s="23"/>
      <c r="R300" s="23"/>
      <c r="S300" s="19" t="s">
        <v>34</v>
      </c>
      <c r="V300" s="16" t="str">
        <f t="shared" ca="1" si="30"/>
        <v>GD</v>
      </c>
      <c r="W300" s="14" t="str">
        <f t="shared" ca="1" si="30"/>
        <v>Glass &amp; Concrete industry</v>
      </c>
      <c r="X300" s="3" t="str">
        <f>'EE investment costs'!D349</f>
        <v>EM-49</v>
      </c>
      <c r="Y300" s="3" t="str">
        <f>'EE investment costs'!E349</f>
        <v>Electric Motors</v>
      </c>
      <c r="AC300" s="123">
        <f>'EE investment costs'!C349</f>
        <v>4.9000000000000004</v>
      </c>
      <c r="AD300" s="22"/>
    </row>
    <row r="301" spans="2:30">
      <c r="B301" s="14" t="str">
        <f t="shared" ca="1" si="26"/>
        <v>INDGDEFFTF-49</v>
      </c>
      <c r="C301" s="15" t="str">
        <f t="shared" ca="1" si="25"/>
        <v>IGDTF</v>
      </c>
      <c r="D301" s="16">
        <f>'EE investment costs'!$F$15</f>
        <v>2016</v>
      </c>
      <c r="E301" s="14">
        <f>VLOOKUP(X301,'EE investment costs'!$D$56:$R$656,15,0)</f>
        <v>15.75</v>
      </c>
      <c r="F301" s="17">
        <f ca="1">INDEX('EE investment costs'!$D$56:$R$656,MATCH(X301,'EE investment costs'!$D$56:$D$656,0),MATCH($V$8,'EE investment costs'!$D$56:$R$56,0))</f>
        <v>719.99179342259129</v>
      </c>
      <c r="I301" s="18">
        <v>1</v>
      </c>
      <c r="J301" s="18">
        <v>1</v>
      </c>
      <c r="K301" s="14">
        <f t="shared" ca="1" si="29"/>
        <v>5</v>
      </c>
      <c r="M301" s="19" t="str">
        <f t="shared" ca="1" si="27"/>
        <v>INDGDEFFTF-49</v>
      </c>
      <c r="N301" s="23" t="str">
        <f t="shared" ca="1" si="28"/>
        <v>Glass &amp; Concrete industry Saving Tech-Haulage Tractors, Trucks, Fishing boats 4.9y</v>
      </c>
      <c r="O301" s="23" t="s">
        <v>32</v>
      </c>
      <c r="P301" s="23" t="s">
        <v>33</v>
      </c>
      <c r="Q301" s="23"/>
      <c r="R301" s="23"/>
      <c r="S301" s="19" t="s">
        <v>34</v>
      </c>
      <c r="V301" s="16" t="str">
        <f t="shared" ca="1" si="30"/>
        <v>GD</v>
      </c>
      <c r="W301" s="14" t="str">
        <f t="shared" ca="1" si="30"/>
        <v>Glass &amp; Concrete industry</v>
      </c>
      <c r="X301" s="3" t="str">
        <f>'EE investment costs'!D350</f>
        <v>TF-49</v>
      </c>
      <c r="Y301" s="3" t="str">
        <f>'EE investment costs'!E350</f>
        <v>Haulage Tractors, Trucks, Fishing boats</v>
      </c>
      <c r="AC301" s="123">
        <f>'EE investment costs'!C350</f>
        <v>4.9000000000000004</v>
      </c>
      <c r="AD301" s="22"/>
    </row>
    <row r="302" spans="2:30">
      <c r="B302" s="14" t="str">
        <f t="shared" ca="1" si="26"/>
        <v>INDGDEFFMT-50</v>
      </c>
      <c r="C302" s="15" t="str">
        <f t="shared" ca="1" si="25"/>
        <v>IGDMT</v>
      </c>
      <c r="D302" s="16">
        <f>'EE investment costs'!$F$15</f>
        <v>2016</v>
      </c>
      <c r="E302" s="14">
        <f>VLOOKUP(X302,'EE investment costs'!$D$56:$R$656,15,0)</f>
        <v>6.1</v>
      </c>
      <c r="F302" s="17">
        <f ca="1">INDEX('EE investment costs'!$D$56:$R$656,MATCH(X302,'EE investment costs'!$D$56:$D$656,0),MATCH($V$8,'EE investment costs'!$D$56:$R$56,0))</f>
        <v>709.41241653689337</v>
      </c>
      <c r="I302" s="18">
        <v>1</v>
      </c>
      <c r="J302" s="18">
        <v>1</v>
      </c>
      <c r="K302" s="14">
        <f t="shared" ca="1" si="29"/>
        <v>5</v>
      </c>
      <c r="M302" s="19" t="str">
        <f t="shared" ca="1" si="27"/>
        <v>INDGDEFFMT-50</v>
      </c>
      <c r="N302" s="23" t="str">
        <f t="shared" ca="1" si="28"/>
        <v>Glass &amp; Concrete industry Saving Tech-Heat Medium Temp. up to 150C 5y</v>
      </c>
      <c r="O302" s="23" t="s">
        <v>32</v>
      </c>
      <c r="P302" s="23" t="s">
        <v>33</v>
      </c>
      <c r="Q302" s="23"/>
      <c r="R302" s="23"/>
      <c r="S302" s="19" t="s">
        <v>34</v>
      </c>
      <c r="V302" s="16" t="str">
        <f t="shared" ca="1" si="30"/>
        <v>GD</v>
      </c>
      <c r="W302" s="14" t="str">
        <f t="shared" ca="1" si="30"/>
        <v>Glass &amp; Concrete industry</v>
      </c>
      <c r="X302" s="3" t="str">
        <f>'EE investment costs'!D351</f>
        <v>MT-50</v>
      </c>
      <c r="Y302" s="3" t="str">
        <f>'EE investment costs'!E351</f>
        <v>Heat Medium Temp. up to 150C</v>
      </c>
      <c r="AC302" s="123">
        <f>'EE investment costs'!C351</f>
        <v>5</v>
      </c>
      <c r="AD302" s="22"/>
    </row>
    <row r="303" spans="2:30">
      <c r="B303" s="14" t="str">
        <f t="shared" ca="1" si="26"/>
        <v>INDGDEFFHT-50</v>
      </c>
      <c r="C303" s="15" t="str">
        <f t="shared" ca="1" si="25"/>
        <v>IGDHT</v>
      </c>
      <c r="D303" s="16">
        <f>'EE investment costs'!$F$15</f>
        <v>2016</v>
      </c>
      <c r="E303" s="14">
        <f>VLOOKUP(X303,'EE investment costs'!$D$56:$R$656,15,0)</f>
        <v>4.88</v>
      </c>
      <c r="F303" s="17">
        <f ca="1">INDEX('EE investment costs'!$D$56:$R$656,MATCH(X303,'EE investment costs'!$D$56:$D$656,0),MATCH($V$8,'EE investment costs'!$D$56:$R$56,0))</f>
        <v>502.80205396774568</v>
      </c>
      <c r="I303" s="18">
        <v>1</v>
      </c>
      <c r="J303" s="18">
        <v>1</v>
      </c>
      <c r="K303" s="14">
        <f t="shared" ca="1" si="29"/>
        <v>7</v>
      </c>
      <c r="M303" s="19" t="str">
        <f t="shared" ca="1" si="27"/>
        <v>INDGDEFFHT-50</v>
      </c>
      <c r="N303" s="23" t="str">
        <f t="shared" ca="1" si="28"/>
        <v>Glass &amp; Concrete industry Saving Tech-Heat High Temp. over 150C 5y</v>
      </c>
      <c r="O303" s="23" t="s">
        <v>32</v>
      </c>
      <c r="P303" s="23" t="s">
        <v>33</v>
      </c>
      <c r="Q303" s="23"/>
      <c r="R303" s="23"/>
      <c r="S303" s="19" t="s">
        <v>34</v>
      </c>
      <c r="V303" s="16" t="str">
        <f t="shared" ca="1" si="30"/>
        <v>GD</v>
      </c>
      <c r="W303" s="14" t="str">
        <f t="shared" ca="1" si="30"/>
        <v>Glass &amp; Concrete industry</v>
      </c>
      <c r="X303" s="3" t="str">
        <f>'EE investment costs'!D352</f>
        <v>HT-50</v>
      </c>
      <c r="Y303" s="3" t="str">
        <f>'EE investment costs'!E352</f>
        <v>Heat High Temp. over 150C</v>
      </c>
      <c r="AC303" s="123">
        <f>'EE investment costs'!C352</f>
        <v>5</v>
      </c>
      <c r="AD303" s="22"/>
    </row>
    <row r="304" spans="2:30">
      <c r="B304" s="14" t="str">
        <f t="shared" ca="1" si="26"/>
        <v>INDGDEFFRH-50</v>
      </c>
      <c r="C304" s="15" t="str">
        <f t="shared" ca="1" si="25"/>
        <v>IGDRH</v>
      </c>
      <c r="D304" s="16">
        <f>'EE investment costs'!$F$15</f>
        <v>2016</v>
      </c>
      <c r="E304" s="14">
        <f>VLOOKUP(X304,'EE investment costs'!$D$56:$R$656,15,0)</f>
        <v>16.186666666666667</v>
      </c>
      <c r="F304" s="17">
        <f ca="1">INDEX('EE investment costs'!$D$56:$R$656,MATCH(X304,'EE investment costs'!$D$56:$D$656,0),MATCH($V$8,'EE investment costs'!$D$56:$R$56,0))</f>
        <v>561.12160547253688</v>
      </c>
      <c r="I304" s="18">
        <v>1</v>
      </c>
      <c r="J304" s="18">
        <v>1</v>
      </c>
      <c r="K304" s="14">
        <f t="shared" ca="1" si="29"/>
        <v>7</v>
      </c>
      <c r="M304" s="19" t="str">
        <f t="shared" ca="1" si="27"/>
        <v>INDGDEFFRH-50</v>
      </c>
      <c r="N304" s="23" t="str">
        <f t="shared" ca="1" si="28"/>
        <v>Glass &amp; Concrete industry Saving Tech-Heat Room Heat 5y</v>
      </c>
      <c r="O304" s="23" t="s">
        <v>32</v>
      </c>
      <c r="P304" s="23" t="s">
        <v>33</v>
      </c>
      <c r="Q304" s="23"/>
      <c r="R304" s="23"/>
      <c r="S304" s="19" t="s">
        <v>34</v>
      </c>
      <c r="V304" s="16" t="str">
        <f t="shared" ca="1" si="30"/>
        <v>GD</v>
      </c>
      <c r="W304" s="14" t="str">
        <f t="shared" ca="1" si="30"/>
        <v>Glass &amp; Concrete industry</v>
      </c>
      <c r="X304" s="3" t="str">
        <f>'EE investment costs'!D353</f>
        <v>RH-50</v>
      </c>
      <c r="Y304" s="3" t="str">
        <f>'EE investment costs'!E353</f>
        <v>Heat Room Heat</v>
      </c>
      <c r="AC304" s="123">
        <f>'EE investment costs'!C353</f>
        <v>5</v>
      </c>
      <c r="AD304" s="22"/>
    </row>
    <row r="305" spans="2:30">
      <c r="B305" s="14" t="str">
        <f t="shared" ca="1" si="26"/>
        <v>INDGDEFFLA-50</v>
      </c>
      <c r="C305" s="15" t="str">
        <f t="shared" ca="1" si="25"/>
        <v>IGDLA</v>
      </c>
      <c r="D305" s="16">
        <f>'EE investment costs'!$F$15</f>
        <v>2016</v>
      </c>
      <c r="E305" s="14">
        <f>VLOOKUP(X305,'EE investment costs'!$D$56:$R$656,15,0)</f>
        <v>4.0403333333333338</v>
      </c>
      <c r="F305" s="17">
        <f ca="1">INDEX('EE investment costs'!$D$56:$R$656,MATCH(X305,'EE investment costs'!$D$56:$D$656,0),MATCH($V$8,'EE investment costs'!$D$56:$R$56,0))</f>
        <v>1722.5236856174458</v>
      </c>
      <c r="I305" s="18">
        <v>1</v>
      </c>
      <c r="J305" s="18">
        <v>1</v>
      </c>
      <c r="K305" s="14">
        <f t="shared" ca="1" si="29"/>
        <v>0</v>
      </c>
      <c r="M305" s="19" t="str">
        <f t="shared" ca="1" si="27"/>
        <v>INDGDEFFLA-50</v>
      </c>
      <c r="N305" s="23" t="str">
        <f t="shared" ca="1" si="28"/>
        <v>Glass &amp; Concrete industry Saving Tech-Light 5y</v>
      </c>
      <c r="O305" s="23" t="s">
        <v>32</v>
      </c>
      <c r="P305" s="23" t="s">
        <v>33</v>
      </c>
      <c r="Q305" s="23"/>
      <c r="R305" s="23"/>
      <c r="S305" s="19" t="s">
        <v>34</v>
      </c>
      <c r="V305" s="16" t="str">
        <f t="shared" ca="1" si="30"/>
        <v>GD</v>
      </c>
      <c r="W305" s="14" t="str">
        <f t="shared" ca="1" si="30"/>
        <v>Glass &amp; Concrete industry</v>
      </c>
      <c r="X305" s="3" t="str">
        <f>'EE investment costs'!D354</f>
        <v>LA-50</v>
      </c>
      <c r="Y305" s="3" t="str">
        <f>'EE investment costs'!E354</f>
        <v>Light</v>
      </c>
      <c r="AC305" s="123">
        <f>'EE investment costs'!C354</f>
        <v>5</v>
      </c>
      <c r="AD305" s="22"/>
    </row>
    <row r="306" spans="2:30">
      <c r="B306" s="14" t="str">
        <f t="shared" ca="1" si="26"/>
        <v>INDGDEFFEM-50</v>
      </c>
      <c r="C306" s="15" t="str">
        <f t="shared" ca="1" si="25"/>
        <v>IGDEM</v>
      </c>
      <c r="D306" s="16">
        <f>'EE investment costs'!$F$15</f>
        <v>2016</v>
      </c>
      <c r="E306" s="14">
        <f>VLOOKUP(X306,'EE investment costs'!$D$56:$R$656,15,0)</f>
        <v>4.2423500000000001</v>
      </c>
      <c r="F306" s="17">
        <f ca="1">INDEX('EE investment costs'!$D$56:$R$656,MATCH(X306,'EE investment costs'!$D$56:$D$656,0),MATCH($V$8,'EE investment costs'!$D$56:$R$56,0))</f>
        <v>1783.5566505441241</v>
      </c>
      <c r="I306" s="18">
        <v>1</v>
      </c>
      <c r="J306" s="18">
        <v>1</v>
      </c>
      <c r="K306" s="14">
        <f t="shared" ca="1" si="29"/>
        <v>0</v>
      </c>
      <c r="M306" s="19" t="str">
        <f t="shared" ca="1" si="27"/>
        <v>INDGDEFFEM-50</v>
      </c>
      <c r="N306" s="23" t="str">
        <f t="shared" ca="1" si="28"/>
        <v>Glass &amp; Concrete industry Saving Tech-Electric Motors 5y</v>
      </c>
      <c r="O306" s="23" t="s">
        <v>32</v>
      </c>
      <c r="P306" s="23" t="s">
        <v>33</v>
      </c>
      <c r="Q306" s="23"/>
      <c r="R306" s="23"/>
      <c r="S306" s="19" t="s">
        <v>34</v>
      </c>
      <c r="V306" s="16" t="str">
        <f t="shared" ca="1" si="30"/>
        <v>GD</v>
      </c>
      <c r="W306" s="14" t="str">
        <f t="shared" ca="1" si="30"/>
        <v>Glass &amp; Concrete industry</v>
      </c>
      <c r="X306" s="3" t="str">
        <f>'EE investment costs'!D355</f>
        <v>EM-50</v>
      </c>
      <c r="Y306" s="3" t="str">
        <f>'EE investment costs'!E355</f>
        <v>Electric Motors</v>
      </c>
      <c r="AC306" s="123">
        <f>'EE investment costs'!C355</f>
        <v>5</v>
      </c>
      <c r="AD306" s="22"/>
    </row>
    <row r="307" spans="2:30" ht="13.5" thickBot="1">
      <c r="B307" s="14" t="str">
        <f t="shared" ca="1" si="26"/>
        <v>INDGDEFFTF-50</v>
      </c>
      <c r="C307" s="15" t="str">
        <f t="shared" ca="1" si="25"/>
        <v>IGDTF</v>
      </c>
      <c r="D307" s="16">
        <f>'EE investment costs'!$F$15</f>
        <v>2016</v>
      </c>
      <c r="E307" s="14">
        <f>VLOOKUP(X307,'EE investment costs'!$D$56:$R$656,15,0)</f>
        <v>15.833333333333332</v>
      </c>
      <c r="F307" s="17">
        <f ca="1">INDEX('EE investment costs'!$D$56:$R$656,MATCH(X307,'EE investment costs'!$D$56:$D$656,0),MATCH($V$8,'EE investment costs'!$D$56:$R$56,0))</f>
        <v>734.68550349244003</v>
      </c>
      <c r="I307" s="18">
        <v>1</v>
      </c>
      <c r="J307" s="18">
        <v>1</v>
      </c>
      <c r="K307" s="14">
        <f t="shared" ca="1" si="29"/>
        <v>5</v>
      </c>
      <c r="M307" s="24" t="str">
        <f t="shared" ca="1" si="27"/>
        <v>INDGDEFFTF-50</v>
      </c>
      <c r="N307" s="25" t="str">
        <f t="shared" ca="1" si="28"/>
        <v>Glass &amp; Concrete industry Saving Tech-Haulage Tractors, Trucks, Fishing boats 5y</v>
      </c>
      <c r="O307" s="25" t="s">
        <v>32</v>
      </c>
      <c r="P307" s="25" t="s">
        <v>33</v>
      </c>
      <c r="Q307" s="25"/>
      <c r="R307" s="25"/>
      <c r="S307" s="24" t="s">
        <v>34</v>
      </c>
      <c r="V307" s="16" t="str">
        <f t="shared" ca="1" si="30"/>
        <v>GD</v>
      </c>
      <c r="W307" s="14" t="str">
        <f t="shared" ca="1" si="30"/>
        <v>Glass &amp; Concrete industry</v>
      </c>
      <c r="X307" s="3" t="str">
        <f>'EE investment costs'!D356</f>
        <v>TF-50</v>
      </c>
      <c r="Y307" s="3" t="str">
        <f>'EE investment costs'!E356</f>
        <v>Haulage Tractors, Trucks, Fishing boats</v>
      </c>
      <c r="AC307" s="123">
        <f>'EE investment costs'!C356</f>
        <v>5</v>
      </c>
      <c r="AD307" s="22"/>
    </row>
    <row r="308" spans="2:30">
      <c r="B308" s="14" t="str">
        <f t="shared" ca="1" si="26"/>
        <v>INDGDEFFMT-51</v>
      </c>
      <c r="C308" s="15" t="str">
        <f ca="1">"I"&amp;MID(B308,4,1)&amp;"D"&amp;MID(B308,9,2)</f>
        <v>IGDMT</v>
      </c>
      <c r="D308" s="16">
        <f>'EE investment costs'!$F$15</f>
        <v>2016</v>
      </c>
      <c r="E308" s="14">
        <f>VLOOKUP(X308,'EE investment costs'!$D$56:$R$656,15,0)</f>
        <v>6.1099999999999994</v>
      </c>
      <c r="F308" s="17">
        <f ca="1">INDEX('EE investment costs'!$D$56:$R$656,MATCH(X308,'EE investment costs'!$D$56:$D$656,0),MATCH($V$8,'EE investment costs'!$D$56:$R$56,0))</f>
        <v>720.73462353068794</v>
      </c>
      <c r="I308" s="18">
        <v>1</v>
      </c>
      <c r="J308" s="18">
        <v>1</v>
      </c>
      <c r="K308" s="14">
        <f t="shared" ca="1" si="29"/>
        <v>5</v>
      </c>
      <c r="M308" s="20" t="str">
        <f t="shared" ca="1" si="27"/>
        <v>INDGDEFFMT-51</v>
      </c>
      <c r="N308" s="21" t="str">
        <f t="shared" ca="1" si="28"/>
        <v>Glass &amp; Concrete industry Saving Tech-Heat Medium Temp. up to 150C 5.1y</v>
      </c>
      <c r="O308" s="21" t="s">
        <v>32</v>
      </c>
      <c r="P308" s="21" t="s">
        <v>33</v>
      </c>
      <c r="Q308" s="21"/>
      <c r="R308" s="21"/>
      <c r="S308" s="20" t="s">
        <v>34</v>
      </c>
      <c r="V308" s="16" t="str">
        <f t="shared" ca="1" si="30"/>
        <v>GD</v>
      </c>
      <c r="W308" s="14" t="str">
        <f t="shared" ca="1" si="30"/>
        <v>Glass &amp; Concrete industry</v>
      </c>
      <c r="X308" s="3" t="str">
        <f>'EE investment costs'!D357</f>
        <v>MT-51</v>
      </c>
      <c r="Y308" s="3" t="str">
        <f>'EE investment costs'!E357</f>
        <v>Heat Medium Temp. up to 150C</v>
      </c>
      <c r="AC308" s="123">
        <f>'EE investment costs'!C357</f>
        <v>5.0999999999999996</v>
      </c>
      <c r="AD308" s="22"/>
    </row>
    <row r="309" spans="2:30">
      <c r="B309" s="14" t="str">
        <f t="shared" ca="1" si="26"/>
        <v>INDGDEFFHT-51</v>
      </c>
      <c r="C309" s="15" t="str">
        <f t="shared" ca="1" si="25"/>
        <v>IGDHT</v>
      </c>
      <c r="D309" s="16">
        <f>'EE investment costs'!$F$15</f>
        <v>2016</v>
      </c>
      <c r="E309" s="14">
        <f>VLOOKUP(X309,'EE investment costs'!$D$56:$R$656,15,0)</f>
        <v>4.8879999999999999</v>
      </c>
      <c r="F309" s="17">
        <f ca="1">INDEX('EE investment costs'!$D$56:$R$656,MATCH(X309,'EE investment costs'!$D$56:$D$656,0),MATCH($V$8,'EE investment costs'!$D$56:$R$56,0))</f>
        <v>506.7291982318747</v>
      </c>
      <c r="I309" s="18">
        <v>1</v>
      </c>
      <c r="J309" s="18">
        <v>1</v>
      </c>
      <c r="K309" s="14">
        <f t="shared" ca="1" si="29"/>
        <v>7</v>
      </c>
      <c r="M309" s="19" t="str">
        <f t="shared" ca="1" si="27"/>
        <v>INDGDEFFHT-51</v>
      </c>
      <c r="N309" s="23" t="str">
        <f t="shared" ca="1" si="28"/>
        <v>Glass &amp; Concrete industry Saving Tech-Heat High Temp. over 150C 5.1y</v>
      </c>
      <c r="O309" s="23" t="s">
        <v>32</v>
      </c>
      <c r="P309" s="23" t="s">
        <v>33</v>
      </c>
      <c r="Q309" s="23"/>
      <c r="R309" s="23"/>
      <c r="S309" s="19" t="s">
        <v>34</v>
      </c>
      <c r="V309" s="16" t="str">
        <f t="shared" ca="1" si="30"/>
        <v>GD</v>
      </c>
      <c r="W309" s="14" t="str">
        <f t="shared" ca="1" si="30"/>
        <v>Glass &amp; Concrete industry</v>
      </c>
      <c r="X309" s="3" t="str">
        <f>'EE investment costs'!D358</f>
        <v>HT-51</v>
      </c>
      <c r="Y309" s="3" t="str">
        <f>'EE investment costs'!E358</f>
        <v>Heat High Temp. over 150C</v>
      </c>
      <c r="AC309" s="123">
        <f>'EE investment costs'!C358</f>
        <v>5.0999999999999996</v>
      </c>
      <c r="AD309" s="22"/>
    </row>
    <row r="310" spans="2:30">
      <c r="B310" s="14" t="str">
        <f t="shared" ca="1" si="26"/>
        <v>INDGDEFFRH-51</v>
      </c>
      <c r="C310" s="15" t="str">
        <f t="shared" ca="1" si="25"/>
        <v>IGDRH</v>
      </c>
      <c r="D310" s="16">
        <f>'EE investment costs'!$F$15</f>
        <v>2016</v>
      </c>
      <c r="E310" s="14">
        <f>VLOOKUP(X310,'EE investment costs'!$D$56:$R$656,15,0)</f>
        <v>16.205333333333336</v>
      </c>
      <c r="F310" s="17">
        <f ca="1">INDEX('EE investment costs'!$D$56:$R$656,MATCH(X310,'EE investment costs'!$D$56:$D$656,0),MATCH($V$8,'EE investment costs'!$D$56:$R$56,0))</f>
        <v>598.52971250403914</v>
      </c>
      <c r="I310" s="18">
        <v>1</v>
      </c>
      <c r="J310" s="18">
        <v>1</v>
      </c>
      <c r="K310" s="14">
        <f t="shared" ca="1" si="29"/>
        <v>7</v>
      </c>
      <c r="M310" s="19" t="str">
        <f t="shared" ca="1" si="27"/>
        <v>INDGDEFFRH-51</v>
      </c>
      <c r="N310" s="23" t="str">
        <f t="shared" ca="1" si="28"/>
        <v>Glass &amp; Concrete industry Saving Tech-Heat Room Heat 5.1y</v>
      </c>
      <c r="O310" s="23" t="s">
        <v>32</v>
      </c>
      <c r="P310" s="23" t="s">
        <v>33</v>
      </c>
      <c r="Q310" s="23"/>
      <c r="R310" s="23"/>
      <c r="S310" s="19" t="s">
        <v>34</v>
      </c>
      <c r="V310" s="16" t="str">
        <f t="shared" ca="1" si="30"/>
        <v>GD</v>
      </c>
      <c r="W310" s="14" t="str">
        <f t="shared" ca="1" si="30"/>
        <v>Glass &amp; Concrete industry</v>
      </c>
      <c r="X310" s="3" t="str">
        <f>'EE investment costs'!D359</f>
        <v>RH-51</v>
      </c>
      <c r="Y310" s="3" t="str">
        <f>'EE investment costs'!E359</f>
        <v>Heat Room Heat</v>
      </c>
      <c r="AC310" s="123">
        <f>'EE investment costs'!C359</f>
        <v>5.0999999999999996</v>
      </c>
      <c r="AD310" s="22"/>
    </row>
    <row r="311" spans="2:30">
      <c r="B311" s="14" t="str">
        <f t="shared" ca="1" si="26"/>
        <v>INDGDEFFLA-51</v>
      </c>
      <c r="C311" s="15" t="str">
        <f t="shared" ca="1" si="25"/>
        <v>IGDLA</v>
      </c>
      <c r="D311" s="16">
        <f>'EE investment costs'!$F$15</f>
        <v>2016</v>
      </c>
      <c r="E311" s="14">
        <f>VLOOKUP(X311,'EE investment costs'!$D$56:$R$656,15,0)</f>
        <v>4.0533666666666672</v>
      </c>
      <c r="F311" s="17">
        <f ca="1">INDEX('EE investment costs'!$D$56:$R$656,MATCH(X311,'EE investment costs'!$D$56:$D$656,0),MATCH($V$8,'EE investment costs'!$D$56:$R$56,0))</f>
        <v>1737.8955049919418</v>
      </c>
      <c r="I311" s="18">
        <v>1</v>
      </c>
      <c r="J311" s="18">
        <v>1</v>
      </c>
      <c r="K311" s="14">
        <f t="shared" ca="1" si="29"/>
        <v>0</v>
      </c>
      <c r="M311" s="19" t="str">
        <f t="shared" ca="1" si="27"/>
        <v>INDGDEFFLA-51</v>
      </c>
      <c r="N311" s="23" t="str">
        <f t="shared" ca="1" si="28"/>
        <v>Glass &amp; Concrete industry Saving Tech-Light 5.1y</v>
      </c>
      <c r="O311" s="23" t="s">
        <v>32</v>
      </c>
      <c r="P311" s="23" t="s">
        <v>33</v>
      </c>
      <c r="Q311" s="23"/>
      <c r="R311" s="23"/>
      <c r="S311" s="19" t="s">
        <v>34</v>
      </c>
      <c r="V311" s="16" t="str">
        <f t="shared" ca="1" si="30"/>
        <v>GD</v>
      </c>
      <c r="W311" s="14" t="str">
        <f t="shared" ca="1" si="30"/>
        <v>Glass &amp; Concrete industry</v>
      </c>
      <c r="X311" s="3" t="str">
        <f>'EE investment costs'!D360</f>
        <v>LA-51</v>
      </c>
      <c r="Y311" s="3" t="str">
        <f>'EE investment costs'!E360</f>
        <v>Light</v>
      </c>
      <c r="AC311" s="123">
        <f>'EE investment costs'!C360</f>
        <v>5.0999999999999996</v>
      </c>
      <c r="AD311" s="22"/>
    </row>
    <row r="312" spans="2:30">
      <c r="B312" s="14" t="str">
        <f t="shared" ca="1" si="26"/>
        <v>INDGDEFFEM-51</v>
      </c>
      <c r="C312" s="15" t="str">
        <f t="shared" ca="1" si="25"/>
        <v>IGDEM</v>
      </c>
      <c r="D312" s="16">
        <f>'EE investment costs'!$F$15</f>
        <v>2016</v>
      </c>
      <c r="E312" s="14">
        <f>VLOOKUP(X312,'EE investment costs'!$D$56:$R$656,15,0)</f>
        <v>4.2560349999999998</v>
      </c>
      <c r="F312" s="17">
        <f ca="1">INDEX('EE investment costs'!$D$56:$R$656,MATCH(X312,'EE investment costs'!$D$56:$D$656,0),MATCH($V$8,'EE investment costs'!$D$56:$R$56,0))</f>
        <v>1804.8093627551257</v>
      </c>
      <c r="I312" s="18">
        <v>1</v>
      </c>
      <c r="J312" s="18">
        <v>1</v>
      </c>
      <c r="K312" s="14">
        <f t="shared" ca="1" si="29"/>
        <v>0</v>
      </c>
      <c r="M312" s="19" t="str">
        <f t="shared" ca="1" si="27"/>
        <v>INDGDEFFEM-51</v>
      </c>
      <c r="N312" s="23" t="str">
        <f t="shared" ca="1" si="28"/>
        <v>Glass &amp; Concrete industry Saving Tech-Electric Motors 5.1y</v>
      </c>
      <c r="O312" s="23" t="s">
        <v>32</v>
      </c>
      <c r="P312" s="23" t="s">
        <v>33</v>
      </c>
      <c r="Q312" s="23"/>
      <c r="R312" s="23"/>
      <c r="S312" s="19" t="s">
        <v>34</v>
      </c>
      <c r="V312" s="16" t="str">
        <f t="shared" ca="1" si="30"/>
        <v>GD</v>
      </c>
      <c r="W312" s="14" t="str">
        <f t="shared" ca="1" si="30"/>
        <v>Glass &amp; Concrete industry</v>
      </c>
      <c r="X312" s="3" t="str">
        <f>'EE investment costs'!D361</f>
        <v>EM-51</v>
      </c>
      <c r="Y312" s="3" t="str">
        <f>'EE investment costs'!E361</f>
        <v>Electric Motors</v>
      </c>
      <c r="AC312" s="123">
        <f>'EE investment costs'!C361</f>
        <v>5.0999999999999996</v>
      </c>
      <c r="AD312" s="22"/>
    </row>
    <row r="313" spans="2:30">
      <c r="B313" s="14" t="str">
        <f t="shared" ca="1" si="26"/>
        <v>INDGDEFFTF-51</v>
      </c>
      <c r="C313" s="15" t="str">
        <f t="shared" ref="C313:C367" ca="1" si="31">"I"&amp;MID(B313,4,1)&amp;"D"&amp;MID(B313,9,2)</f>
        <v>IGDTF</v>
      </c>
      <c r="D313" s="16">
        <f>'EE investment costs'!$F$15</f>
        <v>2016</v>
      </c>
      <c r="E313" s="14">
        <f>VLOOKUP(X313,'EE investment costs'!$D$56:$R$656,15,0)</f>
        <v>15.916666666666664</v>
      </c>
      <c r="F313" s="17">
        <f ca="1">INDEX('EE investment costs'!$D$56:$R$656,MATCH(X313,'EE investment costs'!$D$56:$D$656,0),MATCH($V$8,'EE investment costs'!$D$56:$R$56,0))</f>
        <v>749.3792135622889</v>
      </c>
      <c r="I313" s="18">
        <v>1</v>
      </c>
      <c r="J313" s="18">
        <v>1</v>
      </c>
      <c r="K313" s="14">
        <f t="shared" ca="1" si="29"/>
        <v>5</v>
      </c>
      <c r="M313" s="19" t="str">
        <f t="shared" ca="1" si="27"/>
        <v>INDGDEFFTF-51</v>
      </c>
      <c r="N313" s="23" t="str">
        <f t="shared" ca="1" si="28"/>
        <v>Glass &amp; Concrete industry Saving Tech-Haulage Tractors, Trucks, Fishing boats 5.1y</v>
      </c>
      <c r="O313" s="23" t="s">
        <v>32</v>
      </c>
      <c r="P313" s="23" t="s">
        <v>33</v>
      </c>
      <c r="Q313" s="23"/>
      <c r="R313" s="23"/>
      <c r="S313" s="19" t="s">
        <v>34</v>
      </c>
      <c r="V313" s="16" t="str">
        <f t="shared" ca="1" si="30"/>
        <v>GD</v>
      </c>
      <c r="W313" s="14" t="str">
        <f t="shared" ca="1" si="30"/>
        <v>Glass &amp; Concrete industry</v>
      </c>
      <c r="X313" s="3" t="str">
        <f>'EE investment costs'!D362</f>
        <v>TF-51</v>
      </c>
      <c r="Y313" s="3" t="str">
        <f>'EE investment costs'!E362</f>
        <v>Haulage Tractors, Trucks, Fishing boats</v>
      </c>
      <c r="AC313" s="123">
        <f>'EE investment costs'!C362</f>
        <v>5.0999999999999996</v>
      </c>
      <c r="AD313" s="22"/>
    </row>
    <row r="314" spans="2:30">
      <c r="B314" s="14" t="str">
        <f t="shared" ca="1" si="26"/>
        <v>INDGDEFFMT-52</v>
      </c>
      <c r="C314" s="15" t="str">
        <f t="shared" ca="1" si="31"/>
        <v>IGDMT</v>
      </c>
      <c r="D314" s="16">
        <f>'EE investment costs'!$F$15</f>
        <v>2016</v>
      </c>
      <c r="E314" s="14">
        <f>VLOOKUP(X314,'EE investment costs'!$D$56:$R$656,15,0)</f>
        <v>6.1199999999999992</v>
      </c>
      <c r="F314" s="17">
        <f ca="1">INDEX('EE investment costs'!$D$56:$R$656,MATCH(X314,'EE investment costs'!$D$56:$D$656,0),MATCH($V$8,'EE investment costs'!$D$56:$R$56,0))</f>
        <v>732.05683052448251</v>
      </c>
      <c r="I314" s="18">
        <v>1</v>
      </c>
      <c r="J314" s="18">
        <v>1</v>
      </c>
      <c r="K314" s="14">
        <f t="shared" ca="1" si="29"/>
        <v>5</v>
      </c>
      <c r="M314" s="19" t="str">
        <f t="shared" ca="1" si="27"/>
        <v>INDGDEFFMT-52</v>
      </c>
      <c r="N314" s="23" t="str">
        <f t="shared" ca="1" si="28"/>
        <v>Glass &amp; Concrete industry Saving Tech-Heat Medium Temp. up to 150C 5.2y</v>
      </c>
      <c r="O314" s="23" t="s">
        <v>32</v>
      </c>
      <c r="P314" s="23" t="s">
        <v>33</v>
      </c>
      <c r="Q314" s="23"/>
      <c r="R314" s="23"/>
      <c r="S314" s="19" t="s">
        <v>34</v>
      </c>
      <c r="V314" s="16" t="str">
        <f t="shared" ca="1" si="30"/>
        <v>GD</v>
      </c>
      <c r="W314" s="14" t="str">
        <f t="shared" ca="1" si="30"/>
        <v>Glass &amp; Concrete industry</v>
      </c>
      <c r="X314" s="3" t="str">
        <f>'EE investment costs'!D363</f>
        <v>MT-52</v>
      </c>
      <c r="Y314" s="3" t="str">
        <f>'EE investment costs'!E363</f>
        <v>Heat Medium Temp. up to 150C</v>
      </c>
      <c r="AC314" s="123">
        <f>'EE investment costs'!C363</f>
        <v>5.2</v>
      </c>
      <c r="AD314" s="22"/>
    </row>
    <row r="315" spans="2:30">
      <c r="B315" s="14" t="str">
        <f t="shared" ca="1" si="26"/>
        <v>INDGDEFFHT-52</v>
      </c>
      <c r="C315" s="15" t="str">
        <f t="shared" ca="1" si="31"/>
        <v>IGDHT</v>
      </c>
      <c r="D315" s="16">
        <f>'EE investment costs'!$F$15</f>
        <v>2016</v>
      </c>
      <c r="E315" s="14">
        <f>VLOOKUP(X315,'EE investment costs'!$D$56:$R$656,15,0)</f>
        <v>4.8959999999999999</v>
      </c>
      <c r="F315" s="17">
        <f ca="1">INDEX('EE investment costs'!$D$56:$R$656,MATCH(X315,'EE investment costs'!$D$56:$D$656,0),MATCH($V$8,'EE investment costs'!$D$56:$R$56,0))</f>
        <v>510.65634249600362</v>
      </c>
      <c r="I315" s="18">
        <v>1</v>
      </c>
      <c r="J315" s="18">
        <v>1</v>
      </c>
      <c r="K315" s="14">
        <f t="shared" ca="1" si="29"/>
        <v>7</v>
      </c>
      <c r="M315" s="19" t="str">
        <f t="shared" ca="1" si="27"/>
        <v>INDGDEFFHT-52</v>
      </c>
      <c r="N315" s="23" t="str">
        <f t="shared" ca="1" si="28"/>
        <v>Glass &amp; Concrete industry Saving Tech-Heat High Temp. over 150C 5.2y</v>
      </c>
      <c r="O315" s="23" t="s">
        <v>32</v>
      </c>
      <c r="P315" s="23" t="s">
        <v>33</v>
      </c>
      <c r="Q315" s="23"/>
      <c r="R315" s="23"/>
      <c r="S315" s="19" t="s">
        <v>34</v>
      </c>
      <c r="V315" s="16" t="str">
        <f t="shared" ca="1" si="30"/>
        <v>GD</v>
      </c>
      <c r="W315" s="14" t="str">
        <f t="shared" ca="1" si="30"/>
        <v>Glass &amp; Concrete industry</v>
      </c>
      <c r="X315" s="3" t="str">
        <f>'EE investment costs'!D364</f>
        <v>HT-52</v>
      </c>
      <c r="Y315" s="3" t="str">
        <f>'EE investment costs'!E364</f>
        <v>Heat High Temp. over 150C</v>
      </c>
      <c r="AC315" s="123">
        <f>'EE investment costs'!C364</f>
        <v>5.2</v>
      </c>
      <c r="AD315" s="22"/>
    </row>
    <row r="316" spans="2:30">
      <c r="B316" s="14" t="str">
        <f t="shared" ca="1" si="26"/>
        <v>INDGDEFFRH-52</v>
      </c>
      <c r="C316" s="15" t="str">
        <f t="shared" ca="1" si="31"/>
        <v>IGDRH</v>
      </c>
      <c r="D316" s="16">
        <f>'EE investment costs'!$F$15</f>
        <v>2016</v>
      </c>
      <c r="E316" s="14">
        <f>VLOOKUP(X316,'EE investment costs'!$D$56:$R$656,15,0)</f>
        <v>16.224000000000004</v>
      </c>
      <c r="F316" s="17">
        <f ca="1">INDEX('EE investment costs'!$D$56:$R$656,MATCH(X316,'EE investment costs'!$D$56:$D$656,0),MATCH($V$8,'EE investment costs'!$D$56:$R$56,0))</f>
        <v>635.93781953554173</v>
      </c>
      <c r="I316" s="18">
        <v>1</v>
      </c>
      <c r="J316" s="18">
        <v>1</v>
      </c>
      <c r="K316" s="14">
        <f t="shared" ca="1" si="29"/>
        <v>6</v>
      </c>
      <c r="M316" s="19" t="str">
        <f t="shared" ca="1" si="27"/>
        <v>INDGDEFFRH-52</v>
      </c>
      <c r="N316" s="23" t="str">
        <f t="shared" ca="1" si="28"/>
        <v>Glass &amp; Concrete industry Saving Tech-Heat Room Heat 5.2y</v>
      </c>
      <c r="O316" s="23" t="s">
        <v>32</v>
      </c>
      <c r="P316" s="23" t="s">
        <v>33</v>
      </c>
      <c r="Q316" s="23"/>
      <c r="R316" s="23"/>
      <c r="S316" s="19" t="s">
        <v>34</v>
      </c>
      <c r="V316" s="16" t="str">
        <f t="shared" ca="1" si="30"/>
        <v>GD</v>
      </c>
      <c r="W316" s="14" t="str">
        <f t="shared" ca="1" si="30"/>
        <v>Glass &amp; Concrete industry</v>
      </c>
      <c r="X316" s="3" t="str">
        <f>'EE investment costs'!D365</f>
        <v>RH-52</v>
      </c>
      <c r="Y316" s="3" t="str">
        <f>'EE investment costs'!E365</f>
        <v>Heat Room Heat</v>
      </c>
      <c r="AC316" s="123">
        <f>'EE investment costs'!C365</f>
        <v>5.2</v>
      </c>
      <c r="AD316" s="22"/>
    </row>
    <row r="317" spans="2:30">
      <c r="B317" s="14" t="str">
        <f t="shared" ca="1" si="26"/>
        <v>INDGDEFFLA-52</v>
      </c>
      <c r="C317" s="15" t="str">
        <f t="shared" ca="1" si="31"/>
        <v>IGDLA</v>
      </c>
      <c r="D317" s="16">
        <f>'EE investment costs'!$F$15</f>
        <v>2016</v>
      </c>
      <c r="E317" s="14">
        <f>VLOOKUP(X317,'EE investment costs'!$D$56:$R$656,15,0)</f>
        <v>4.0663999999999998</v>
      </c>
      <c r="F317" s="17">
        <f ca="1">INDEX('EE investment costs'!$D$56:$R$656,MATCH(X317,'EE investment costs'!$D$56:$D$656,0),MATCH($V$8,'EE investment costs'!$D$56:$R$56,0))</f>
        <v>1753.2673243664381</v>
      </c>
      <c r="I317" s="18">
        <v>1</v>
      </c>
      <c r="J317" s="18">
        <v>1</v>
      </c>
      <c r="K317" s="14">
        <f t="shared" ca="1" si="29"/>
        <v>0</v>
      </c>
      <c r="M317" s="19" t="str">
        <f t="shared" ca="1" si="27"/>
        <v>INDGDEFFLA-52</v>
      </c>
      <c r="N317" s="23" t="str">
        <f t="shared" ca="1" si="28"/>
        <v>Glass &amp; Concrete industry Saving Tech-Light 5.2y</v>
      </c>
      <c r="O317" s="23" t="s">
        <v>32</v>
      </c>
      <c r="P317" s="23" t="s">
        <v>33</v>
      </c>
      <c r="Q317" s="23"/>
      <c r="R317" s="23"/>
      <c r="S317" s="19" t="s">
        <v>34</v>
      </c>
      <c r="V317" s="16" t="str">
        <f t="shared" ca="1" si="30"/>
        <v>GD</v>
      </c>
      <c r="W317" s="14" t="str">
        <f t="shared" ca="1" si="30"/>
        <v>Glass &amp; Concrete industry</v>
      </c>
      <c r="X317" s="3" t="str">
        <f>'EE investment costs'!D366</f>
        <v>LA-52</v>
      </c>
      <c r="Y317" s="3" t="str">
        <f>'EE investment costs'!E366</f>
        <v>Light</v>
      </c>
      <c r="AC317" s="123">
        <f>'EE investment costs'!C366</f>
        <v>5.2</v>
      </c>
      <c r="AD317" s="22"/>
    </row>
    <row r="318" spans="2:30">
      <c r="B318" s="14" t="str">
        <f t="shared" ca="1" si="26"/>
        <v>INDGDEFFEM-52</v>
      </c>
      <c r="C318" s="15" t="str">
        <f t="shared" ca="1" si="31"/>
        <v>IGDEM</v>
      </c>
      <c r="D318" s="16">
        <f>'EE investment costs'!$F$15</f>
        <v>2016</v>
      </c>
      <c r="E318" s="14">
        <f>VLOOKUP(X318,'EE investment costs'!$D$56:$R$656,15,0)</f>
        <v>4.2697200000000004</v>
      </c>
      <c r="F318" s="17">
        <f ca="1">INDEX('EE investment costs'!$D$56:$R$656,MATCH(X318,'EE investment costs'!$D$56:$D$656,0),MATCH($V$8,'EE investment costs'!$D$56:$R$56,0))</f>
        <v>1826.0620749661271</v>
      </c>
      <c r="I318" s="18">
        <v>1</v>
      </c>
      <c r="J318" s="18">
        <v>1</v>
      </c>
      <c r="K318" s="14">
        <f t="shared" ca="1" si="29"/>
        <v>0</v>
      </c>
      <c r="M318" s="19" t="str">
        <f t="shared" ca="1" si="27"/>
        <v>INDGDEFFEM-52</v>
      </c>
      <c r="N318" s="23" t="str">
        <f t="shared" ca="1" si="28"/>
        <v>Glass &amp; Concrete industry Saving Tech-Electric Motors 5.2y</v>
      </c>
      <c r="O318" s="23" t="s">
        <v>32</v>
      </c>
      <c r="P318" s="23" t="s">
        <v>33</v>
      </c>
      <c r="Q318" s="23"/>
      <c r="R318" s="23"/>
      <c r="S318" s="19" t="s">
        <v>34</v>
      </c>
      <c r="V318" s="16" t="str">
        <f t="shared" ca="1" si="30"/>
        <v>GD</v>
      </c>
      <c r="W318" s="14" t="str">
        <f t="shared" ca="1" si="30"/>
        <v>Glass &amp; Concrete industry</v>
      </c>
      <c r="X318" s="3" t="str">
        <f>'EE investment costs'!D367</f>
        <v>EM-52</v>
      </c>
      <c r="Y318" s="3" t="str">
        <f>'EE investment costs'!E367</f>
        <v>Electric Motors</v>
      </c>
      <c r="AC318" s="123">
        <f>'EE investment costs'!C367</f>
        <v>5.2</v>
      </c>
      <c r="AD318" s="22"/>
    </row>
    <row r="319" spans="2:30">
      <c r="B319" s="14" t="str">
        <f t="shared" ca="1" si="26"/>
        <v>INDGDEFFTF-52</v>
      </c>
      <c r="C319" s="15" t="str">
        <f t="shared" ca="1" si="31"/>
        <v>IGDTF</v>
      </c>
      <c r="D319" s="16">
        <f>'EE investment costs'!$F$15</f>
        <v>2016</v>
      </c>
      <c r="E319" s="14">
        <f>VLOOKUP(X319,'EE investment costs'!$D$56:$R$656,15,0)</f>
        <v>16</v>
      </c>
      <c r="F319" s="17">
        <f ca="1">INDEX('EE investment costs'!$D$56:$R$656,MATCH(X319,'EE investment costs'!$D$56:$D$656,0),MATCH($V$8,'EE investment costs'!$D$56:$R$56,0))</f>
        <v>764.07292363213776</v>
      </c>
      <c r="I319" s="18">
        <v>1</v>
      </c>
      <c r="J319" s="18">
        <v>1</v>
      </c>
      <c r="K319" s="14">
        <f t="shared" ca="1" si="29"/>
        <v>5</v>
      </c>
      <c r="M319" s="19" t="str">
        <f t="shared" ca="1" si="27"/>
        <v>INDGDEFFTF-52</v>
      </c>
      <c r="N319" s="23" t="str">
        <f t="shared" ca="1" si="28"/>
        <v>Glass &amp; Concrete industry Saving Tech-Haulage Tractors, Trucks, Fishing boats 5.2y</v>
      </c>
      <c r="O319" s="23" t="s">
        <v>32</v>
      </c>
      <c r="P319" s="23" t="s">
        <v>33</v>
      </c>
      <c r="Q319" s="23"/>
      <c r="R319" s="23"/>
      <c r="S319" s="19" t="s">
        <v>34</v>
      </c>
      <c r="V319" s="16" t="str">
        <f t="shared" ca="1" si="30"/>
        <v>GD</v>
      </c>
      <c r="W319" s="14" t="str">
        <f t="shared" ca="1" si="30"/>
        <v>Glass &amp; Concrete industry</v>
      </c>
      <c r="X319" s="3" t="str">
        <f>'EE investment costs'!D368</f>
        <v>TF-52</v>
      </c>
      <c r="Y319" s="3" t="str">
        <f>'EE investment costs'!E368</f>
        <v>Haulage Tractors, Trucks, Fishing boats</v>
      </c>
      <c r="AC319" s="123">
        <f>'EE investment costs'!C368</f>
        <v>5.2</v>
      </c>
      <c r="AD319" s="22"/>
    </row>
    <row r="320" spans="2:30">
      <c r="B320" s="14" t="str">
        <f t="shared" ca="1" si="26"/>
        <v>INDGDEFFMT-53</v>
      </c>
      <c r="C320" s="15" t="str">
        <f t="shared" ca="1" si="31"/>
        <v>IGDMT</v>
      </c>
      <c r="D320" s="16">
        <f>'EE investment costs'!$F$15</f>
        <v>2016</v>
      </c>
      <c r="E320" s="14">
        <f>VLOOKUP(X320,'EE investment costs'!$D$56:$R$656,15,0)</f>
        <v>6.13</v>
      </c>
      <c r="F320" s="17">
        <f ca="1">INDEX('EE investment costs'!$D$56:$R$656,MATCH(X320,'EE investment costs'!$D$56:$D$656,0),MATCH($V$8,'EE investment costs'!$D$56:$R$56,0))</f>
        <v>743.37903751827719</v>
      </c>
      <c r="I320" s="18">
        <v>1</v>
      </c>
      <c r="J320" s="18">
        <v>1</v>
      </c>
      <c r="K320" s="14">
        <f t="shared" ca="1" si="29"/>
        <v>5</v>
      </c>
      <c r="M320" s="19" t="str">
        <f t="shared" ca="1" si="27"/>
        <v>INDGDEFFMT-53</v>
      </c>
      <c r="N320" s="23" t="str">
        <f t="shared" ca="1" si="28"/>
        <v>Glass &amp; Concrete industry Saving Tech-Heat Medium Temp. up to 150C 5.3y</v>
      </c>
      <c r="O320" s="23" t="s">
        <v>32</v>
      </c>
      <c r="P320" s="23" t="s">
        <v>33</v>
      </c>
      <c r="Q320" s="23"/>
      <c r="R320" s="23"/>
      <c r="S320" s="19" t="s">
        <v>34</v>
      </c>
      <c r="V320" s="16" t="str">
        <f t="shared" ca="1" si="30"/>
        <v>GD</v>
      </c>
      <c r="W320" s="14" t="str">
        <f t="shared" ca="1" si="30"/>
        <v>Glass &amp; Concrete industry</v>
      </c>
      <c r="X320" s="3" t="str">
        <f>'EE investment costs'!D369</f>
        <v>MT-53</v>
      </c>
      <c r="Y320" s="3" t="str">
        <f>'EE investment costs'!E369</f>
        <v>Heat Medium Temp. up to 150C</v>
      </c>
      <c r="AC320" s="123">
        <f>'EE investment costs'!C369</f>
        <v>5.3</v>
      </c>
      <c r="AD320" s="22"/>
    </row>
    <row r="321" spans="2:30">
      <c r="B321" s="14" t="str">
        <f t="shared" ca="1" si="26"/>
        <v>INDGDEFFHT-53</v>
      </c>
      <c r="C321" s="15" t="str">
        <f t="shared" ca="1" si="31"/>
        <v>IGDHT</v>
      </c>
      <c r="D321" s="16">
        <f>'EE investment costs'!$F$15</f>
        <v>2016</v>
      </c>
      <c r="E321" s="14">
        <f>VLOOKUP(X321,'EE investment costs'!$D$56:$R$656,15,0)</f>
        <v>4.9039999999999999</v>
      </c>
      <c r="F321" s="17">
        <f ca="1">INDEX('EE investment costs'!$D$56:$R$656,MATCH(X321,'EE investment costs'!$D$56:$D$656,0),MATCH($V$8,'EE investment costs'!$D$56:$R$56,0))</f>
        <v>514.5834867601327</v>
      </c>
      <c r="I321" s="18">
        <v>1</v>
      </c>
      <c r="J321" s="18">
        <v>1</v>
      </c>
      <c r="K321" s="14">
        <f t="shared" ca="1" si="29"/>
        <v>7</v>
      </c>
      <c r="M321" s="19" t="str">
        <f t="shared" ca="1" si="27"/>
        <v>INDGDEFFHT-53</v>
      </c>
      <c r="N321" s="23" t="str">
        <f t="shared" ca="1" si="28"/>
        <v>Glass &amp; Concrete industry Saving Tech-Heat High Temp. over 150C 5.3y</v>
      </c>
      <c r="O321" s="23" t="s">
        <v>32</v>
      </c>
      <c r="P321" s="23" t="s">
        <v>33</v>
      </c>
      <c r="Q321" s="23"/>
      <c r="R321" s="23"/>
      <c r="S321" s="19" t="s">
        <v>34</v>
      </c>
      <c r="V321" s="16" t="str">
        <f t="shared" ca="1" si="30"/>
        <v>GD</v>
      </c>
      <c r="W321" s="14" t="str">
        <f t="shared" ca="1" si="30"/>
        <v>Glass &amp; Concrete industry</v>
      </c>
      <c r="X321" s="3" t="str">
        <f>'EE investment costs'!D370</f>
        <v>HT-53</v>
      </c>
      <c r="Y321" s="3" t="str">
        <f>'EE investment costs'!E370</f>
        <v>Heat High Temp. over 150C</v>
      </c>
      <c r="AC321" s="123">
        <f>'EE investment costs'!C370</f>
        <v>5.3</v>
      </c>
      <c r="AD321" s="22"/>
    </row>
    <row r="322" spans="2:30">
      <c r="B322" s="14" t="str">
        <f t="shared" ca="1" si="26"/>
        <v>INDGDEFFRH-53</v>
      </c>
      <c r="C322" s="15" t="str">
        <f t="shared" ca="1" si="31"/>
        <v>IGDRH</v>
      </c>
      <c r="D322" s="16">
        <f>'EE investment costs'!$F$15</f>
        <v>2016</v>
      </c>
      <c r="E322" s="14">
        <f>VLOOKUP(X322,'EE investment costs'!$D$56:$R$656,15,0)</f>
        <v>16.242666666666668</v>
      </c>
      <c r="F322" s="17">
        <f ca="1">INDEX('EE investment costs'!$D$56:$R$656,MATCH(X322,'EE investment costs'!$D$56:$D$656,0),MATCH($V$8,'EE investment costs'!$D$56:$R$56,0))</f>
        <v>673.34592656704422</v>
      </c>
      <c r="I322" s="18">
        <v>1</v>
      </c>
      <c r="J322" s="18">
        <v>1</v>
      </c>
      <c r="K322" s="14">
        <f t="shared" ca="1" si="29"/>
        <v>6</v>
      </c>
      <c r="M322" s="19" t="str">
        <f t="shared" ca="1" si="27"/>
        <v>INDGDEFFRH-53</v>
      </c>
      <c r="N322" s="23" t="str">
        <f t="shared" ca="1" si="28"/>
        <v>Glass &amp; Concrete industry Saving Tech-Heat Room Heat 5.3y</v>
      </c>
      <c r="O322" s="23" t="s">
        <v>32</v>
      </c>
      <c r="P322" s="23" t="s">
        <v>33</v>
      </c>
      <c r="Q322" s="23"/>
      <c r="R322" s="23"/>
      <c r="S322" s="19" t="s">
        <v>34</v>
      </c>
      <c r="V322" s="16" t="str">
        <f t="shared" ca="1" si="30"/>
        <v>GD</v>
      </c>
      <c r="W322" s="14" t="str">
        <f t="shared" ca="1" si="30"/>
        <v>Glass &amp; Concrete industry</v>
      </c>
      <c r="X322" s="3" t="str">
        <f>'EE investment costs'!D371</f>
        <v>RH-53</v>
      </c>
      <c r="Y322" s="3" t="str">
        <f>'EE investment costs'!E371</f>
        <v>Heat Room Heat</v>
      </c>
      <c r="AC322" s="123">
        <f>'EE investment costs'!C371</f>
        <v>5.3</v>
      </c>
      <c r="AD322" s="22"/>
    </row>
    <row r="323" spans="2:30">
      <c r="B323" s="14" t="str">
        <f t="shared" ca="1" si="26"/>
        <v>INDGDEFFLA-53</v>
      </c>
      <c r="C323" s="15" t="str">
        <f t="shared" ca="1" si="31"/>
        <v>IGDLA</v>
      </c>
      <c r="D323" s="16">
        <f>'EE investment costs'!$F$15</f>
        <v>2016</v>
      </c>
      <c r="E323" s="14">
        <f>VLOOKUP(X323,'EE investment costs'!$D$56:$R$656,15,0)</f>
        <v>4.0794333333333332</v>
      </c>
      <c r="F323" s="17">
        <f ca="1">INDEX('EE investment costs'!$D$56:$R$656,MATCH(X323,'EE investment costs'!$D$56:$D$656,0),MATCH($V$8,'EE investment costs'!$D$56:$R$56,0))</f>
        <v>1768.6391437409343</v>
      </c>
      <c r="I323" s="18">
        <v>1</v>
      </c>
      <c r="J323" s="18">
        <v>1</v>
      </c>
      <c r="K323" s="14">
        <f t="shared" ca="1" si="29"/>
        <v>0</v>
      </c>
      <c r="M323" s="19" t="str">
        <f t="shared" ca="1" si="27"/>
        <v>INDGDEFFLA-53</v>
      </c>
      <c r="N323" s="23" t="str">
        <f t="shared" ca="1" si="28"/>
        <v>Glass &amp; Concrete industry Saving Tech-Light 5.3y</v>
      </c>
      <c r="O323" s="23" t="s">
        <v>32</v>
      </c>
      <c r="P323" s="23" t="s">
        <v>33</v>
      </c>
      <c r="Q323" s="23"/>
      <c r="R323" s="23"/>
      <c r="S323" s="19" t="s">
        <v>34</v>
      </c>
      <c r="V323" s="16" t="str">
        <f t="shared" ca="1" si="30"/>
        <v>GD</v>
      </c>
      <c r="W323" s="14" t="str">
        <f t="shared" ca="1" si="30"/>
        <v>Glass &amp; Concrete industry</v>
      </c>
      <c r="X323" s="3" t="str">
        <f>'EE investment costs'!D372</f>
        <v>LA-53</v>
      </c>
      <c r="Y323" s="3" t="str">
        <f>'EE investment costs'!E372</f>
        <v>Light</v>
      </c>
      <c r="AC323" s="123">
        <f>'EE investment costs'!C372</f>
        <v>5.3</v>
      </c>
      <c r="AD323" s="22"/>
    </row>
    <row r="324" spans="2:30">
      <c r="B324" s="14" t="str">
        <f t="shared" ca="1" si="26"/>
        <v>INDGDEFFEM-53</v>
      </c>
      <c r="C324" s="15" t="str">
        <f t="shared" ca="1" si="31"/>
        <v>IGDEM</v>
      </c>
      <c r="D324" s="16">
        <f>'EE investment costs'!$F$15</f>
        <v>2016</v>
      </c>
      <c r="E324" s="14">
        <f>VLOOKUP(X324,'EE investment costs'!$D$56:$R$656,15,0)</f>
        <v>4.2834050000000001</v>
      </c>
      <c r="F324" s="17">
        <f ca="1">INDEX('EE investment costs'!$D$56:$R$656,MATCH(X324,'EE investment costs'!$D$56:$D$656,0),MATCH($V$8,'EE investment costs'!$D$56:$R$56,0))</f>
        <v>1847.3147871771282</v>
      </c>
      <c r="I324" s="18">
        <v>1</v>
      </c>
      <c r="J324" s="18">
        <v>1</v>
      </c>
      <c r="K324" s="14">
        <f t="shared" ca="1" si="29"/>
        <v>0</v>
      </c>
      <c r="M324" s="19" t="str">
        <f t="shared" ca="1" si="27"/>
        <v>INDGDEFFEM-53</v>
      </c>
      <c r="N324" s="23" t="str">
        <f t="shared" ca="1" si="28"/>
        <v>Glass &amp; Concrete industry Saving Tech-Electric Motors 5.3y</v>
      </c>
      <c r="O324" s="23" t="s">
        <v>32</v>
      </c>
      <c r="P324" s="23" t="s">
        <v>33</v>
      </c>
      <c r="Q324" s="23"/>
      <c r="R324" s="23"/>
      <c r="S324" s="19" t="s">
        <v>34</v>
      </c>
      <c r="V324" s="16" t="str">
        <f t="shared" ca="1" si="30"/>
        <v>GD</v>
      </c>
      <c r="W324" s="14" t="str">
        <f t="shared" ca="1" si="30"/>
        <v>Glass &amp; Concrete industry</v>
      </c>
      <c r="X324" s="3" t="str">
        <f>'EE investment costs'!D373</f>
        <v>EM-53</v>
      </c>
      <c r="Y324" s="3" t="str">
        <f>'EE investment costs'!E373</f>
        <v>Electric Motors</v>
      </c>
      <c r="AC324" s="123">
        <f>'EE investment costs'!C373</f>
        <v>5.3</v>
      </c>
      <c r="AD324" s="22"/>
    </row>
    <row r="325" spans="2:30">
      <c r="B325" s="14" t="str">
        <f t="shared" ca="1" si="26"/>
        <v>INDGDEFFTF-53</v>
      </c>
      <c r="C325" s="15" t="str">
        <f t="shared" ca="1" si="31"/>
        <v>IGDTF</v>
      </c>
      <c r="D325" s="16">
        <f>'EE investment costs'!$F$15</f>
        <v>2016</v>
      </c>
      <c r="E325" s="14">
        <f>VLOOKUP(X325,'EE investment costs'!$D$56:$R$656,15,0)</f>
        <v>16.083333333333332</v>
      </c>
      <c r="F325" s="17">
        <f ca="1">INDEX('EE investment costs'!$D$56:$R$656,MATCH(X325,'EE investment costs'!$D$56:$D$656,0),MATCH($V$8,'EE investment costs'!$D$56:$R$56,0))</f>
        <v>778.76663370198639</v>
      </c>
      <c r="I325" s="18">
        <v>1</v>
      </c>
      <c r="J325" s="18">
        <v>1</v>
      </c>
      <c r="K325" s="14">
        <f t="shared" ca="1" si="29"/>
        <v>5</v>
      </c>
      <c r="M325" s="19" t="str">
        <f t="shared" ca="1" si="27"/>
        <v>INDGDEFFTF-53</v>
      </c>
      <c r="N325" s="23" t="str">
        <f t="shared" ca="1" si="28"/>
        <v>Glass &amp; Concrete industry Saving Tech-Haulage Tractors, Trucks, Fishing boats 5.3y</v>
      </c>
      <c r="O325" s="23" t="s">
        <v>32</v>
      </c>
      <c r="P325" s="23" t="s">
        <v>33</v>
      </c>
      <c r="Q325" s="23"/>
      <c r="R325" s="23"/>
      <c r="S325" s="19" t="s">
        <v>34</v>
      </c>
      <c r="V325" s="16" t="str">
        <f t="shared" ca="1" si="30"/>
        <v>GD</v>
      </c>
      <c r="W325" s="14" t="str">
        <f t="shared" ca="1" si="30"/>
        <v>Glass &amp; Concrete industry</v>
      </c>
      <c r="X325" s="3" t="str">
        <f>'EE investment costs'!D374</f>
        <v>TF-53</v>
      </c>
      <c r="Y325" s="3" t="str">
        <f>'EE investment costs'!E374</f>
        <v>Haulage Tractors, Trucks, Fishing boats</v>
      </c>
      <c r="AC325" s="123">
        <f>'EE investment costs'!C374</f>
        <v>5.3</v>
      </c>
      <c r="AD325" s="22"/>
    </row>
    <row r="326" spans="2:30">
      <c r="B326" s="14" t="str">
        <f t="shared" ca="1" si="26"/>
        <v>INDGDEFFMT-54</v>
      </c>
      <c r="C326" s="15" t="str">
        <f t="shared" ca="1" si="31"/>
        <v>IGDMT</v>
      </c>
      <c r="D326" s="16">
        <f>'EE investment costs'!$F$15</f>
        <v>2016</v>
      </c>
      <c r="E326" s="14">
        <f>VLOOKUP(X326,'EE investment costs'!$D$56:$R$656,15,0)</f>
        <v>6.14</v>
      </c>
      <c r="F326" s="17">
        <f ca="1">INDEX('EE investment costs'!$D$56:$R$656,MATCH(X326,'EE investment costs'!$D$56:$D$656,0),MATCH($V$8,'EE investment costs'!$D$56:$R$56,0))</f>
        <v>754.70124451207175</v>
      </c>
      <c r="I326" s="18">
        <v>1</v>
      </c>
      <c r="J326" s="18">
        <v>1</v>
      </c>
      <c r="K326" s="14">
        <f t="shared" ca="1" si="29"/>
        <v>5</v>
      </c>
      <c r="M326" s="19" t="str">
        <f t="shared" ca="1" si="27"/>
        <v>INDGDEFFMT-54</v>
      </c>
      <c r="N326" s="23" t="str">
        <f t="shared" ca="1" si="28"/>
        <v>Glass &amp; Concrete industry Saving Tech-Heat Medium Temp. up to 150C 5.4y</v>
      </c>
      <c r="O326" s="23" t="s">
        <v>32</v>
      </c>
      <c r="P326" s="23" t="s">
        <v>33</v>
      </c>
      <c r="Q326" s="23"/>
      <c r="R326" s="23"/>
      <c r="S326" s="19" t="s">
        <v>34</v>
      </c>
      <c r="V326" s="16" t="str">
        <f t="shared" ca="1" si="30"/>
        <v>GD</v>
      </c>
      <c r="W326" s="14" t="str">
        <f t="shared" ca="1" si="30"/>
        <v>Glass &amp; Concrete industry</v>
      </c>
      <c r="X326" s="3" t="str">
        <f>'EE investment costs'!D375</f>
        <v>MT-54</v>
      </c>
      <c r="Y326" s="3" t="str">
        <f>'EE investment costs'!E375</f>
        <v>Heat Medium Temp. up to 150C</v>
      </c>
      <c r="AC326" s="123">
        <f>'EE investment costs'!C375</f>
        <v>5.4</v>
      </c>
      <c r="AD326" s="22"/>
    </row>
    <row r="327" spans="2:30">
      <c r="B327" s="14" t="str">
        <f t="shared" ca="1" si="26"/>
        <v>INDGDEFFHT-54</v>
      </c>
      <c r="C327" s="15" t="str">
        <f t="shared" ca="1" si="31"/>
        <v>IGDHT</v>
      </c>
      <c r="D327" s="16">
        <f>'EE investment costs'!$F$15</f>
        <v>2016</v>
      </c>
      <c r="E327" s="14">
        <f>VLOOKUP(X327,'EE investment costs'!$D$56:$R$656,15,0)</f>
        <v>4.9119999999999999</v>
      </c>
      <c r="F327" s="17">
        <f ca="1">INDEX('EE investment costs'!$D$56:$R$656,MATCH(X327,'EE investment costs'!$D$56:$D$656,0),MATCH($V$8,'EE investment costs'!$D$56:$R$56,0))</f>
        <v>518.51063102426167</v>
      </c>
      <c r="I327" s="18">
        <v>1</v>
      </c>
      <c r="J327" s="18">
        <v>1</v>
      </c>
      <c r="K327" s="14">
        <f t="shared" ca="1" si="29"/>
        <v>7</v>
      </c>
      <c r="M327" s="19" t="str">
        <f t="shared" ca="1" si="27"/>
        <v>INDGDEFFHT-54</v>
      </c>
      <c r="N327" s="23" t="str">
        <f t="shared" ca="1" si="28"/>
        <v>Glass &amp; Concrete industry Saving Tech-Heat High Temp. over 150C 5.4y</v>
      </c>
      <c r="O327" s="23" t="s">
        <v>32</v>
      </c>
      <c r="P327" s="23" t="s">
        <v>33</v>
      </c>
      <c r="Q327" s="23"/>
      <c r="R327" s="23"/>
      <c r="S327" s="19" t="s">
        <v>34</v>
      </c>
      <c r="V327" s="16" t="str">
        <f t="shared" ca="1" si="30"/>
        <v>GD</v>
      </c>
      <c r="W327" s="14" t="str">
        <f t="shared" ca="1" si="30"/>
        <v>Glass &amp; Concrete industry</v>
      </c>
      <c r="X327" s="3" t="str">
        <f>'EE investment costs'!D376</f>
        <v>HT-54</v>
      </c>
      <c r="Y327" s="3" t="str">
        <f>'EE investment costs'!E376</f>
        <v>Heat High Temp. over 150C</v>
      </c>
      <c r="AC327" s="123">
        <f>'EE investment costs'!C376</f>
        <v>5.4</v>
      </c>
      <c r="AD327" s="22"/>
    </row>
    <row r="328" spans="2:30">
      <c r="B328" s="14" t="str">
        <f t="shared" ref="B328:B391" ca="1" si="32">M328</f>
        <v>INDGDEFFRH-54</v>
      </c>
      <c r="C328" s="15" t="str">
        <f t="shared" ca="1" si="31"/>
        <v>IGDRH</v>
      </c>
      <c r="D328" s="16">
        <f>'EE investment costs'!$F$15</f>
        <v>2016</v>
      </c>
      <c r="E328" s="14">
        <f>VLOOKUP(X328,'EE investment costs'!$D$56:$R$656,15,0)</f>
        <v>16.261333333333337</v>
      </c>
      <c r="F328" s="17">
        <f ca="1">INDEX('EE investment costs'!$D$56:$R$656,MATCH(X328,'EE investment costs'!$D$56:$D$656,0),MATCH($V$8,'EE investment costs'!$D$56:$R$56,0))</f>
        <v>710.75403359854681</v>
      </c>
      <c r="I328" s="18">
        <v>1</v>
      </c>
      <c r="J328" s="18">
        <v>1</v>
      </c>
      <c r="K328" s="14">
        <f t="shared" ca="1" si="29"/>
        <v>5</v>
      </c>
      <c r="M328" s="19" t="str">
        <f t="shared" ref="M328:M391" ca="1" si="33">CONCATENATE("IND",$V$8,"EFF",$X328)</f>
        <v>INDGDEFFRH-54</v>
      </c>
      <c r="N328" s="23" t="str">
        <f t="shared" ca="1" si="28"/>
        <v>Glass &amp; Concrete industry Saving Tech-Heat Room Heat 5.4y</v>
      </c>
      <c r="O328" s="23" t="s">
        <v>32</v>
      </c>
      <c r="P328" s="23" t="s">
        <v>33</v>
      </c>
      <c r="Q328" s="23"/>
      <c r="R328" s="23"/>
      <c r="S328" s="19" t="s">
        <v>34</v>
      </c>
      <c r="V328" s="16" t="str">
        <f t="shared" ca="1" si="30"/>
        <v>GD</v>
      </c>
      <c r="W328" s="14" t="str">
        <f t="shared" ca="1" si="30"/>
        <v>Glass &amp; Concrete industry</v>
      </c>
      <c r="X328" s="3" t="str">
        <f>'EE investment costs'!D377</f>
        <v>RH-54</v>
      </c>
      <c r="Y328" s="3" t="str">
        <f>'EE investment costs'!E377</f>
        <v>Heat Room Heat</v>
      </c>
      <c r="AC328" s="123">
        <f>'EE investment costs'!C377</f>
        <v>5.4</v>
      </c>
      <c r="AD328" s="22"/>
    </row>
    <row r="329" spans="2:30">
      <c r="B329" s="14" t="str">
        <f t="shared" ca="1" si="32"/>
        <v>INDGDEFFLA-54</v>
      </c>
      <c r="C329" s="15" t="str">
        <f t="shared" ca="1" si="31"/>
        <v>IGDLA</v>
      </c>
      <c r="D329" s="16">
        <f>'EE investment costs'!$F$15</f>
        <v>2016</v>
      </c>
      <c r="E329" s="14">
        <f>VLOOKUP(X329,'EE investment costs'!$D$56:$R$656,15,0)</f>
        <v>4.0924666666666667</v>
      </c>
      <c r="F329" s="17">
        <f ca="1">INDEX('EE investment costs'!$D$56:$R$656,MATCH(X329,'EE investment costs'!$D$56:$D$656,0),MATCH($V$8,'EE investment costs'!$D$56:$R$56,0))</f>
        <v>1784.0109631154303</v>
      </c>
      <c r="I329" s="18">
        <v>1</v>
      </c>
      <c r="J329" s="18">
        <v>1</v>
      </c>
      <c r="K329" s="14">
        <f t="shared" ca="1" si="29"/>
        <v>0</v>
      </c>
      <c r="M329" s="19" t="str">
        <f t="shared" ca="1" si="33"/>
        <v>INDGDEFFLA-54</v>
      </c>
      <c r="N329" s="23" t="str">
        <f t="shared" ref="N329:N392" ca="1" si="34">$W$8&amp;" Saving Tech"&amp;"-"&amp;$Y329&amp;" "&amp;AC329&amp;"y"</f>
        <v>Glass &amp; Concrete industry Saving Tech-Light 5.4y</v>
      </c>
      <c r="O329" s="23" t="s">
        <v>32</v>
      </c>
      <c r="P329" s="23" t="s">
        <v>33</v>
      </c>
      <c r="Q329" s="23"/>
      <c r="R329" s="23"/>
      <c r="S329" s="19" t="s">
        <v>34</v>
      </c>
      <c r="V329" s="16" t="str">
        <f t="shared" ca="1" si="30"/>
        <v>GD</v>
      </c>
      <c r="W329" s="14" t="str">
        <f t="shared" ca="1" si="30"/>
        <v>Glass &amp; Concrete industry</v>
      </c>
      <c r="X329" s="3" t="str">
        <f>'EE investment costs'!D378</f>
        <v>LA-54</v>
      </c>
      <c r="Y329" s="3" t="str">
        <f>'EE investment costs'!E378</f>
        <v>Light</v>
      </c>
      <c r="AC329" s="123">
        <f>'EE investment costs'!C378</f>
        <v>5.4</v>
      </c>
      <c r="AD329" s="22"/>
    </row>
    <row r="330" spans="2:30">
      <c r="B330" s="14" t="str">
        <f t="shared" ca="1" si="32"/>
        <v>INDGDEFFEM-54</v>
      </c>
      <c r="C330" s="15" t="str">
        <f t="shared" ca="1" si="31"/>
        <v>IGDEM</v>
      </c>
      <c r="D330" s="16">
        <f>'EE investment costs'!$F$15</f>
        <v>2016</v>
      </c>
      <c r="E330" s="14">
        <f>VLOOKUP(X330,'EE investment costs'!$D$56:$R$656,15,0)</f>
        <v>4.2970899999999999</v>
      </c>
      <c r="F330" s="17">
        <f ca="1">INDEX('EE investment costs'!$D$56:$R$656,MATCH(X330,'EE investment costs'!$D$56:$D$656,0),MATCH($V$8,'EE investment costs'!$D$56:$R$56,0))</f>
        <v>1868.5674993881294</v>
      </c>
      <c r="I330" s="18">
        <v>1</v>
      </c>
      <c r="J330" s="18">
        <v>1</v>
      </c>
      <c r="K330" s="14">
        <f t="shared" ref="K330:K393" ca="1" si="35">IF(F330&lt;500,1,0)+IF(F330&lt;600,1,0)+IF(F330&lt;700,1,0)+IF(F330&lt;800,1,0)+IF(F330&lt;900,1,0)+IF(F330&lt;1000,1,0)+IF(F330&lt;1100,1,0)+IF(F330&lt;1200,1,0)</f>
        <v>0</v>
      </c>
      <c r="M330" s="19" t="str">
        <f t="shared" ca="1" si="33"/>
        <v>INDGDEFFEM-54</v>
      </c>
      <c r="N330" s="23" t="str">
        <f t="shared" ca="1" si="34"/>
        <v>Glass &amp; Concrete industry Saving Tech-Electric Motors 5.4y</v>
      </c>
      <c r="O330" s="23" t="s">
        <v>32</v>
      </c>
      <c r="P330" s="23" t="s">
        <v>33</v>
      </c>
      <c r="Q330" s="23"/>
      <c r="R330" s="23"/>
      <c r="S330" s="19" t="s">
        <v>34</v>
      </c>
      <c r="V330" s="16" t="str">
        <f t="shared" ref="V330:W393" ca="1" si="36">V329</f>
        <v>GD</v>
      </c>
      <c r="W330" s="14" t="str">
        <f t="shared" ca="1" si="36"/>
        <v>Glass &amp; Concrete industry</v>
      </c>
      <c r="X330" s="3" t="str">
        <f>'EE investment costs'!D379</f>
        <v>EM-54</v>
      </c>
      <c r="Y330" s="3" t="str">
        <f>'EE investment costs'!E379</f>
        <v>Electric Motors</v>
      </c>
      <c r="AC330" s="123">
        <f>'EE investment costs'!C379</f>
        <v>5.4</v>
      </c>
      <c r="AD330" s="22"/>
    </row>
    <row r="331" spans="2:30">
      <c r="B331" s="14" t="str">
        <f t="shared" ca="1" si="32"/>
        <v>INDGDEFFTF-54</v>
      </c>
      <c r="C331" s="15" t="str">
        <f t="shared" ca="1" si="31"/>
        <v>IGDTF</v>
      </c>
      <c r="D331" s="16">
        <f>'EE investment costs'!$F$15</f>
        <v>2016</v>
      </c>
      <c r="E331" s="14">
        <f>VLOOKUP(X331,'EE investment costs'!$D$56:$R$656,15,0)</f>
        <v>16.166666666666664</v>
      </c>
      <c r="F331" s="17">
        <f ca="1">INDEX('EE investment costs'!$D$56:$R$656,MATCH(X331,'EE investment costs'!$D$56:$D$656,0),MATCH($V$8,'EE investment costs'!$D$56:$R$56,0))</f>
        <v>793.46034377183537</v>
      </c>
      <c r="I331" s="18">
        <v>1</v>
      </c>
      <c r="J331" s="18">
        <v>1</v>
      </c>
      <c r="K331" s="14">
        <f t="shared" ca="1" si="35"/>
        <v>5</v>
      </c>
      <c r="M331" s="19" t="str">
        <f t="shared" ca="1" si="33"/>
        <v>INDGDEFFTF-54</v>
      </c>
      <c r="N331" s="23" t="str">
        <f t="shared" ca="1" si="34"/>
        <v>Glass &amp; Concrete industry Saving Tech-Haulage Tractors, Trucks, Fishing boats 5.4y</v>
      </c>
      <c r="O331" s="23" t="s">
        <v>32</v>
      </c>
      <c r="P331" s="23" t="s">
        <v>33</v>
      </c>
      <c r="Q331" s="23"/>
      <c r="R331" s="23"/>
      <c r="S331" s="19" t="s">
        <v>34</v>
      </c>
      <c r="V331" s="16" t="str">
        <f t="shared" ca="1" si="36"/>
        <v>GD</v>
      </c>
      <c r="W331" s="14" t="str">
        <f t="shared" ca="1" si="36"/>
        <v>Glass &amp; Concrete industry</v>
      </c>
      <c r="X331" s="3" t="str">
        <f>'EE investment costs'!D380</f>
        <v>TF-54</v>
      </c>
      <c r="Y331" s="3" t="str">
        <f>'EE investment costs'!E380</f>
        <v>Haulage Tractors, Trucks, Fishing boats</v>
      </c>
      <c r="AC331" s="123">
        <f>'EE investment costs'!C380</f>
        <v>5.4</v>
      </c>
      <c r="AD331" s="22"/>
    </row>
    <row r="332" spans="2:30">
      <c r="B332" s="14" t="str">
        <f t="shared" ca="1" si="32"/>
        <v>INDGDEFFMT-55</v>
      </c>
      <c r="C332" s="15" t="str">
        <f t="shared" ca="1" si="31"/>
        <v>IGDMT</v>
      </c>
      <c r="D332" s="16">
        <f>'EE investment costs'!$F$15</f>
        <v>2016</v>
      </c>
      <c r="E332" s="14">
        <f>VLOOKUP(X332,'EE investment costs'!$D$56:$R$656,15,0)</f>
        <v>6.1499999999999995</v>
      </c>
      <c r="F332" s="17">
        <f ca="1">INDEX('EE investment costs'!$D$56:$R$656,MATCH(X332,'EE investment costs'!$D$56:$D$656,0),MATCH($V$8,'EE investment costs'!$D$56:$R$56,0))</f>
        <v>766.02345150586632</v>
      </c>
      <c r="I332" s="18">
        <v>1</v>
      </c>
      <c r="J332" s="18">
        <v>1</v>
      </c>
      <c r="K332" s="14">
        <f t="shared" ca="1" si="35"/>
        <v>5</v>
      </c>
      <c r="M332" s="19" t="str">
        <f t="shared" ca="1" si="33"/>
        <v>INDGDEFFMT-55</v>
      </c>
      <c r="N332" s="23" t="str">
        <f t="shared" ca="1" si="34"/>
        <v>Glass &amp; Concrete industry Saving Tech-Heat Medium Temp. up to 150C 5.5y</v>
      </c>
      <c r="O332" s="23" t="s">
        <v>32</v>
      </c>
      <c r="P332" s="23" t="s">
        <v>33</v>
      </c>
      <c r="Q332" s="23"/>
      <c r="R332" s="23"/>
      <c r="S332" s="19" t="s">
        <v>34</v>
      </c>
      <c r="V332" s="16" t="str">
        <f t="shared" ca="1" si="36"/>
        <v>GD</v>
      </c>
      <c r="W332" s="14" t="str">
        <f t="shared" ca="1" si="36"/>
        <v>Glass &amp; Concrete industry</v>
      </c>
      <c r="X332" s="3" t="str">
        <f>'EE investment costs'!D381</f>
        <v>MT-55</v>
      </c>
      <c r="Y332" s="3" t="str">
        <f>'EE investment costs'!E381</f>
        <v>Heat Medium Temp. up to 150C</v>
      </c>
      <c r="AC332" s="123">
        <f>'EE investment costs'!C381</f>
        <v>5.5</v>
      </c>
      <c r="AD332" s="22"/>
    </row>
    <row r="333" spans="2:30">
      <c r="B333" s="14" t="str">
        <f t="shared" ca="1" si="32"/>
        <v>INDGDEFFHT-55</v>
      </c>
      <c r="C333" s="15" t="str">
        <f t="shared" ca="1" si="31"/>
        <v>IGDHT</v>
      </c>
      <c r="D333" s="16">
        <f>'EE investment costs'!$F$15</f>
        <v>2016</v>
      </c>
      <c r="E333" s="14">
        <f>VLOOKUP(X333,'EE investment costs'!$D$56:$R$656,15,0)</f>
        <v>4.92</v>
      </c>
      <c r="F333" s="17">
        <f ca="1">INDEX('EE investment costs'!$D$56:$R$656,MATCH(X333,'EE investment costs'!$D$56:$D$656,0),MATCH($V$8,'EE investment costs'!$D$56:$R$56,0))</f>
        <v>522.43777528839064</v>
      </c>
      <c r="I333" s="18">
        <v>1</v>
      </c>
      <c r="J333" s="18">
        <v>1</v>
      </c>
      <c r="K333" s="14">
        <f t="shared" ca="1" si="35"/>
        <v>7</v>
      </c>
      <c r="M333" s="19" t="str">
        <f t="shared" ca="1" si="33"/>
        <v>INDGDEFFHT-55</v>
      </c>
      <c r="N333" s="23" t="str">
        <f t="shared" ca="1" si="34"/>
        <v>Glass &amp; Concrete industry Saving Tech-Heat High Temp. over 150C 5.5y</v>
      </c>
      <c r="O333" s="23" t="s">
        <v>32</v>
      </c>
      <c r="P333" s="23" t="s">
        <v>33</v>
      </c>
      <c r="Q333" s="23"/>
      <c r="R333" s="23"/>
      <c r="S333" s="19" t="s">
        <v>34</v>
      </c>
      <c r="V333" s="16" t="str">
        <f t="shared" ca="1" si="36"/>
        <v>GD</v>
      </c>
      <c r="W333" s="14" t="str">
        <f t="shared" ca="1" si="36"/>
        <v>Glass &amp; Concrete industry</v>
      </c>
      <c r="X333" s="3" t="str">
        <f>'EE investment costs'!D382</f>
        <v>HT-55</v>
      </c>
      <c r="Y333" s="3" t="str">
        <f>'EE investment costs'!E382</f>
        <v>Heat High Temp. over 150C</v>
      </c>
      <c r="AC333" s="123">
        <f>'EE investment costs'!C382</f>
        <v>5.5</v>
      </c>
      <c r="AD333" s="22"/>
    </row>
    <row r="334" spans="2:30">
      <c r="B334" s="14" t="str">
        <f t="shared" ca="1" si="32"/>
        <v>INDGDEFFRH-55</v>
      </c>
      <c r="C334" s="15" t="str">
        <f t="shared" ca="1" si="31"/>
        <v>IGDRH</v>
      </c>
      <c r="D334" s="16">
        <f>'EE investment costs'!$F$15</f>
        <v>2016</v>
      </c>
      <c r="E334" s="14">
        <f>VLOOKUP(X334,'EE investment costs'!$D$56:$R$656,15,0)</f>
        <v>16.28</v>
      </c>
      <c r="F334" s="17">
        <f ca="1">INDEX('EE investment costs'!$D$56:$R$656,MATCH(X334,'EE investment costs'!$D$56:$D$656,0),MATCH($V$8,'EE investment costs'!$D$56:$R$56,0))</f>
        <v>748.16214063004907</v>
      </c>
      <c r="I334" s="18">
        <v>1</v>
      </c>
      <c r="J334" s="18">
        <v>1</v>
      </c>
      <c r="K334" s="14">
        <f t="shared" ca="1" si="35"/>
        <v>5</v>
      </c>
      <c r="M334" s="19" t="str">
        <f t="shared" ca="1" si="33"/>
        <v>INDGDEFFRH-55</v>
      </c>
      <c r="N334" s="23" t="str">
        <f t="shared" ca="1" si="34"/>
        <v>Glass &amp; Concrete industry Saving Tech-Heat Room Heat 5.5y</v>
      </c>
      <c r="O334" s="23" t="s">
        <v>32</v>
      </c>
      <c r="P334" s="23" t="s">
        <v>33</v>
      </c>
      <c r="Q334" s="23"/>
      <c r="R334" s="23"/>
      <c r="S334" s="19" t="s">
        <v>34</v>
      </c>
      <c r="V334" s="16" t="str">
        <f t="shared" ca="1" si="36"/>
        <v>GD</v>
      </c>
      <c r="W334" s="14" t="str">
        <f t="shared" ca="1" si="36"/>
        <v>Glass &amp; Concrete industry</v>
      </c>
      <c r="X334" s="3" t="str">
        <f>'EE investment costs'!D383</f>
        <v>RH-55</v>
      </c>
      <c r="Y334" s="3" t="str">
        <f>'EE investment costs'!E383</f>
        <v>Heat Room Heat</v>
      </c>
      <c r="AC334" s="123">
        <f>'EE investment costs'!C383</f>
        <v>5.5</v>
      </c>
      <c r="AD334" s="22"/>
    </row>
    <row r="335" spans="2:30">
      <c r="B335" s="14" t="str">
        <f t="shared" ca="1" si="32"/>
        <v>INDGDEFFLA-55</v>
      </c>
      <c r="C335" s="15" t="str">
        <f t="shared" ca="1" si="31"/>
        <v>IGDLA</v>
      </c>
      <c r="D335" s="16">
        <f>'EE investment costs'!$F$15</f>
        <v>2016</v>
      </c>
      <c r="E335" s="14">
        <f>VLOOKUP(X335,'EE investment costs'!$D$56:$R$656,15,0)</f>
        <v>4.1055000000000001</v>
      </c>
      <c r="F335" s="17">
        <f ca="1">INDEX('EE investment costs'!$D$56:$R$656,MATCH(X335,'EE investment costs'!$D$56:$D$656,0),MATCH($V$8,'EE investment costs'!$D$56:$R$56,0))</f>
        <v>1799.3827824899263</v>
      </c>
      <c r="I335" s="18">
        <v>1</v>
      </c>
      <c r="J335" s="18">
        <v>1</v>
      </c>
      <c r="K335" s="14">
        <f t="shared" ca="1" si="35"/>
        <v>0</v>
      </c>
      <c r="M335" s="19" t="str">
        <f t="shared" ca="1" si="33"/>
        <v>INDGDEFFLA-55</v>
      </c>
      <c r="N335" s="23" t="str">
        <f t="shared" ca="1" si="34"/>
        <v>Glass &amp; Concrete industry Saving Tech-Light 5.5y</v>
      </c>
      <c r="O335" s="23" t="s">
        <v>32</v>
      </c>
      <c r="P335" s="23" t="s">
        <v>33</v>
      </c>
      <c r="Q335" s="23"/>
      <c r="R335" s="23"/>
      <c r="S335" s="19" t="s">
        <v>34</v>
      </c>
      <c r="V335" s="16" t="str">
        <f t="shared" ca="1" si="36"/>
        <v>GD</v>
      </c>
      <c r="W335" s="14" t="str">
        <f t="shared" ca="1" si="36"/>
        <v>Glass &amp; Concrete industry</v>
      </c>
      <c r="X335" s="3" t="str">
        <f>'EE investment costs'!D384</f>
        <v>LA-55</v>
      </c>
      <c r="Y335" s="3" t="str">
        <f>'EE investment costs'!E384</f>
        <v>Light</v>
      </c>
      <c r="AC335" s="123">
        <f>'EE investment costs'!C384</f>
        <v>5.5</v>
      </c>
      <c r="AD335" s="22"/>
    </row>
    <row r="336" spans="2:30">
      <c r="B336" s="14" t="str">
        <f t="shared" ca="1" si="32"/>
        <v>INDGDEFFEM-55</v>
      </c>
      <c r="C336" s="15" t="str">
        <f t="shared" ca="1" si="31"/>
        <v>IGDEM</v>
      </c>
      <c r="D336" s="16">
        <f>'EE investment costs'!$F$15</f>
        <v>2016</v>
      </c>
      <c r="E336" s="14">
        <f>VLOOKUP(X336,'EE investment costs'!$D$56:$R$656,15,0)</f>
        <v>4.3107749999999996</v>
      </c>
      <c r="F336" s="17">
        <f ca="1">INDEX('EE investment costs'!$D$56:$R$656,MATCH(X336,'EE investment costs'!$D$56:$D$656,0),MATCH($V$8,'EE investment costs'!$D$56:$R$56,0))</f>
        <v>1889.8202115991307</v>
      </c>
      <c r="I336" s="18">
        <v>1</v>
      </c>
      <c r="J336" s="18">
        <v>1</v>
      </c>
      <c r="K336" s="14">
        <f t="shared" ca="1" si="35"/>
        <v>0</v>
      </c>
      <c r="M336" s="19" t="str">
        <f t="shared" ca="1" si="33"/>
        <v>INDGDEFFEM-55</v>
      </c>
      <c r="N336" s="23" t="str">
        <f t="shared" ca="1" si="34"/>
        <v>Glass &amp; Concrete industry Saving Tech-Electric Motors 5.5y</v>
      </c>
      <c r="O336" s="23" t="s">
        <v>32</v>
      </c>
      <c r="P336" s="23" t="s">
        <v>33</v>
      </c>
      <c r="Q336" s="23"/>
      <c r="R336" s="23"/>
      <c r="S336" s="19" t="s">
        <v>34</v>
      </c>
      <c r="V336" s="16" t="str">
        <f t="shared" ca="1" si="36"/>
        <v>GD</v>
      </c>
      <c r="W336" s="14" t="str">
        <f t="shared" ca="1" si="36"/>
        <v>Glass &amp; Concrete industry</v>
      </c>
      <c r="X336" s="3" t="str">
        <f>'EE investment costs'!D385</f>
        <v>EM-55</v>
      </c>
      <c r="Y336" s="3" t="str">
        <f>'EE investment costs'!E385</f>
        <v>Electric Motors</v>
      </c>
      <c r="AC336" s="123">
        <f>'EE investment costs'!C385</f>
        <v>5.5</v>
      </c>
      <c r="AD336" s="22"/>
    </row>
    <row r="337" spans="2:30">
      <c r="B337" s="14" t="str">
        <f t="shared" ca="1" si="32"/>
        <v>INDGDEFFTF-55</v>
      </c>
      <c r="C337" s="15" t="str">
        <f t="shared" ca="1" si="31"/>
        <v>IGDTF</v>
      </c>
      <c r="D337" s="16">
        <f>'EE investment costs'!$F$15</f>
        <v>2016</v>
      </c>
      <c r="E337" s="14">
        <f>VLOOKUP(X337,'EE investment costs'!$D$56:$R$656,15,0)</f>
        <v>16.25</v>
      </c>
      <c r="F337" s="17">
        <f ca="1">INDEX('EE investment costs'!$D$56:$R$656,MATCH(X337,'EE investment costs'!$D$56:$D$656,0),MATCH($V$8,'EE investment costs'!$D$56:$R$56,0))</f>
        <v>808.15405384168412</v>
      </c>
      <c r="I337" s="18">
        <v>1</v>
      </c>
      <c r="J337" s="18">
        <v>1</v>
      </c>
      <c r="K337" s="14">
        <f t="shared" ca="1" si="35"/>
        <v>4</v>
      </c>
      <c r="M337" s="19" t="str">
        <f t="shared" ca="1" si="33"/>
        <v>INDGDEFFTF-55</v>
      </c>
      <c r="N337" s="23" t="str">
        <f t="shared" ca="1" si="34"/>
        <v>Glass &amp; Concrete industry Saving Tech-Haulage Tractors, Trucks, Fishing boats 5.5y</v>
      </c>
      <c r="O337" s="23" t="s">
        <v>32</v>
      </c>
      <c r="P337" s="23" t="s">
        <v>33</v>
      </c>
      <c r="Q337" s="23"/>
      <c r="R337" s="23"/>
      <c r="S337" s="19" t="s">
        <v>34</v>
      </c>
      <c r="V337" s="16" t="str">
        <f t="shared" ca="1" si="36"/>
        <v>GD</v>
      </c>
      <c r="W337" s="14" t="str">
        <f t="shared" ca="1" si="36"/>
        <v>Glass &amp; Concrete industry</v>
      </c>
      <c r="X337" s="3" t="str">
        <f>'EE investment costs'!D386</f>
        <v>TF-55</v>
      </c>
      <c r="Y337" s="3" t="str">
        <f>'EE investment costs'!E386</f>
        <v>Haulage Tractors, Trucks, Fishing boats</v>
      </c>
      <c r="AC337" s="123">
        <f>'EE investment costs'!C386</f>
        <v>5.5</v>
      </c>
      <c r="AD337" s="22"/>
    </row>
    <row r="338" spans="2:30">
      <c r="B338" s="14" t="str">
        <f t="shared" ca="1" si="32"/>
        <v>INDGDEFFMT-56</v>
      </c>
      <c r="C338" s="15" t="str">
        <f t="shared" ca="1" si="31"/>
        <v>IGDMT</v>
      </c>
      <c r="D338" s="16">
        <f>'EE investment costs'!$F$15</f>
        <v>2016</v>
      </c>
      <c r="E338" s="14">
        <f>VLOOKUP(X338,'EE investment costs'!$D$56:$R$656,15,0)</f>
        <v>6.1599999999999993</v>
      </c>
      <c r="F338" s="17">
        <f ca="1">INDEX('EE investment costs'!$D$56:$R$656,MATCH(X338,'EE investment costs'!$D$56:$D$656,0),MATCH($V$8,'EE investment costs'!$D$56:$R$56,0))</f>
        <v>777.345658499661</v>
      </c>
      <c r="I338" s="18">
        <v>1</v>
      </c>
      <c r="J338" s="18">
        <v>1</v>
      </c>
      <c r="K338" s="14">
        <f t="shared" ca="1" si="35"/>
        <v>5</v>
      </c>
      <c r="M338" s="19" t="str">
        <f t="shared" ca="1" si="33"/>
        <v>INDGDEFFMT-56</v>
      </c>
      <c r="N338" s="23" t="str">
        <f t="shared" ca="1" si="34"/>
        <v>Glass &amp; Concrete industry Saving Tech-Heat Medium Temp. up to 150C 5.6y</v>
      </c>
      <c r="O338" s="23" t="s">
        <v>32</v>
      </c>
      <c r="P338" s="23" t="s">
        <v>33</v>
      </c>
      <c r="Q338" s="23"/>
      <c r="R338" s="23"/>
      <c r="S338" s="19" t="s">
        <v>34</v>
      </c>
      <c r="V338" s="16" t="str">
        <f t="shared" ca="1" si="36"/>
        <v>GD</v>
      </c>
      <c r="W338" s="14" t="str">
        <f t="shared" ca="1" si="36"/>
        <v>Glass &amp; Concrete industry</v>
      </c>
      <c r="X338" s="3" t="str">
        <f>'EE investment costs'!D387</f>
        <v>MT-56</v>
      </c>
      <c r="Y338" s="3" t="str">
        <f>'EE investment costs'!E387</f>
        <v>Heat Medium Temp. up to 150C</v>
      </c>
      <c r="AC338" s="123">
        <f>'EE investment costs'!C387</f>
        <v>5.6</v>
      </c>
      <c r="AD338" s="22"/>
    </row>
    <row r="339" spans="2:30">
      <c r="B339" s="14" t="str">
        <f t="shared" ca="1" si="32"/>
        <v>INDGDEFFHT-56</v>
      </c>
      <c r="C339" s="15" t="str">
        <f t="shared" ca="1" si="31"/>
        <v>IGDHT</v>
      </c>
      <c r="D339" s="16">
        <f>'EE investment costs'!$F$15</f>
        <v>2016</v>
      </c>
      <c r="E339" s="14">
        <f>VLOOKUP(X339,'EE investment costs'!$D$56:$R$656,15,0)</f>
        <v>4.9279999999999999</v>
      </c>
      <c r="F339" s="17">
        <f ca="1">INDEX('EE investment costs'!$D$56:$R$656,MATCH(X339,'EE investment costs'!$D$56:$D$656,0),MATCH($V$8,'EE investment costs'!$D$56:$R$56,0))</f>
        <v>526.36491955251961</v>
      </c>
      <c r="I339" s="18">
        <v>1</v>
      </c>
      <c r="J339" s="18">
        <v>1</v>
      </c>
      <c r="K339" s="14">
        <f t="shared" ca="1" si="35"/>
        <v>7</v>
      </c>
      <c r="M339" s="19" t="str">
        <f t="shared" ca="1" si="33"/>
        <v>INDGDEFFHT-56</v>
      </c>
      <c r="N339" s="23" t="str">
        <f t="shared" ca="1" si="34"/>
        <v>Glass &amp; Concrete industry Saving Tech-Heat High Temp. over 150C 5.6y</v>
      </c>
      <c r="O339" s="23" t="s">
        <v>32</v>
      </c>
      <c r="P339" s="23" t="s">
        <v>33</v>
      </c>
      <c r="Q339" s="23"/>
      <c r="R339" s="23"/>
      <c r="S339" s="19" t="s">
        <v>34</v>
      </c>
      <c r="V339" s="16" t="str">
        <f t="shared" ca="1" si="36"/>
        <v>GD</v>
      </c>
      <c r="W339" s="14" t="str">
        <f t="shared" ca="1" si="36"/>
        <v>Glass &amp; Concrete industry</v>
      </c>
      <c r="X339" s="3" t="str">
        <f>'EE investment costs'!D388</f>
        <v>HT-56</v>
      </c>
      <c r="Y339" s="3" t="str">
        <f>'EE investment costs'!E388</f>
        <v>Heat High Temp. over 150C</v>
      </c>
      <c r="AC339" s="123">
        <f>'EE investment costs'!C388</f>
        <v>5.6</v>
      </c>
      <c r="AD339" s="22"/>
    </row>
    <row r="340" spans="2:30">
      <c r="B340" s="14" t="str">
        <f t="shared" ca="1" si="32"/>
        <v>INDGDEFFRH-56</v>
      </c>
      <c r="C340" s="15" t="str">
        <f t="shared" ca="1" si="31"/>
        <v>IGDRH</v>
      </c>
      <c r="D340" s="16">
        <f>'EE investment costs'!$F$15</f>
        <v>2016</v>
      </c>
      <c r="E340" s="14">
        <f>VLOOKUP(X340,'EE investment costs'!$D$56:$R$656,15,0)</f>
        <v>16.298666666666669</v>
      </c>
      <c r="F340" s="17">
        <f ca="1">INDEX('EE investment costs'!$D$56:$R$656,MATCH(X340,'EE investment costs'!$D$56:$D$656,0),MATCH($V$8,'EE investment costs'!$D$56:$R$56,0))</f>
        <v>785.57024766155132</v>
      </c>
      <c r="I340" s="18">
        <v>1</v>
      </c>
      <c r="J340" s="18">
        <v>1</v>
      </c>
      <c r="K340" s="14">
        <f t="shared" ca="1" si="35"/>
        <v>5</v>
      </c>
      <c r="M340" s="19" t="str">
        <f t="shared" ca="1" si="33"/>
        <v>INDGDEFFRH-56</v>
      </c>
      <c r="N340" s="23" t="str">
        <f t="shared" ca="1" si="34"/>
        <v>Glass &amp; Concrete industry Saving Tech-Heat Room Heat 5.6y</v>
      </c>
      <c r="O340" s="23" t="s">
        <v>32</v>
      </c>
      <c r="P340" s="23" t="s">
        <v>33</v>
      </c>
      <c r="Q340" s="23"/>
      <c r="R340" s="23"/>
      <c r="S340" s="19" t="s">
        <v>34</v>
      </c>
      <c r="V340" s="16" t="str">
        <f t="shared" ca="1" si="36"/>
        <v>GD</v>
      </c>
      <c r="W340" s="14" t="str">
        <f t="shared" ca="1" si="36"/>
        <v>Glass &amp; Concrete industry</v>
      </c>
      <c r="X340" s="3" t="str">
        <f>'EE investment costs'!D389</f>
        <v>RH-56</v>
      </c>
      <c r="Y340" s="3" t="str">
        <f>'EE investment costs'!E389</f>
        <v>Heat Room Heat</v>
      </c>
      <c r="AC340" s="123">
        <f>'EE investment costs'!C389</f>
        <v>5.6</v>
      </c>
      <c r="AD340" s="22"/>
    </row>
    <row r="341" spans="2:30">
      <c r="B341" s="14" t="str">
        <f t="shared" ca="1" si="32"/>
        <v>INDGDEFFLA-56</v>
      </c>
      <c r="C341" s="15" t="str">
        <f t="shared" ca="1" si="31"/>
        <v>IGDLA</v>
      </c>
      <c r="D341" s="16">
        <f>'EE investment costs'!$F$15</f>
        <v>2016</v>
      </c>
      <c r="E341" s="14">
        <f>VLOOKUP(X341,'EE investment costs'!$D$56:$R$656,15,0)</f>
        <v>4.1185333333333336</v>
      </c>
      <c r="F341" s="17">
        <f ca="1">INDEX('EE investment costs'!$D$56:$R$656,MATCH(X341,'EE investment costs'!$D$56:$D$656,0),MATCH($V$8,'EE investment costs'!$D$56:$R$56,0))</f>
        <v>1814.7546018644225</v>
      </c>
      <c r="I341" s="18">
        <v>1</v>
      </c>
      <c r="J341" s="18">
        <v>1</v>
      </c>
      <c r="K341" s="14">
        <f t="shared" ca="1" si="35"/>
        <v>0</v>
      </c>
      <c r="M341" s="19" t="str">
        <f t="shared" ca="1" si="33"/>
        <v>INDGDEFFLA-56</v>
      </c>
      <c r="N341" s="23" t="str">
        <f t="shared" ca="1" si="34"/>
        <v>Glass &amp; Concrete industry Saving Tech-Light 5.6y</v>
      </c>
      <c r="O341" s="23" t="s">
        <v>32</v>
      </c>
      <c r="P341" s="23" t="s">
        <v>33</v>
      </c>
      <c r="Q341" s="23"/>
      <c r="R341" s="23"/>
      <c r="S341" s="19" t="s">
        <v>34</v>
      </c>
      <c r="V341" s="16" t="str">
        <f t="shared" ca="1" si="36"/>
        <v>GD</v>
      </c>
      <c r="W341" s="14" t="str">
        <f t="shared" ca="1" si="36"/>
        <v>Glass &amp; Concrete industry</v>
      </c>
      <c r="X341" s="3" t="str">
        <f>'EE investment costs'!D390</f>
        <v>LA-56</v>
      </c>
      <c r="Y341" s="3" t="str">
        <f>'EE investment costs'!E390</f>
        <v>Light</v>
      </c>
      <c r="AC341" s="123">
        <f>'EE investment costs'!C390</f>
        <v>5.6</v>
      </c>
      <c r="AD341" s="22"/>
    </row>
    <row r="342" spans="2:30">
      <c r="B342" s="14" t="str">
        <f t="shared" ca="1" si="32"/>
        <v>INDGDEFFEM-56</v>
      </c>
      <c r="C342" s="15" t="str">
        <f t="shared" ca="1" si="31"/>
        <v>IGDEM</v>
      </c>
      <c r="D342" s="16">
        <f>'EE investment costs'!$F$15</f>
        <v>2016</v>
      </c>
      <c r="E342" s="14">
        <f>VLOOKUP(X342,'EE investment costs'!$D$56:$R$656,15,0)</f>
        <v>4.3244600000000002</v>
      </c>
      <c r="F342" s="17">
        <f ca="1">INDEX('EE investment costs'!$D$56:$R$656,MATCH(X342,'EE investment costs'!$D$56:$D$656,0),MATCH($V$8,'EE investment costs'!$D$56:$R$56,0))</f>
        <v>1911.0729238101319</v>
      </c>
      <c r="I342" s="18">
        <v>1</v>
      </c>
      <c r="J342" s="18">
        <v>1</v>
      </c>
      <c r="K342" s="14">
        <f t="shared" ca="1" si="35"/>
        <v>0</v>
      </c>
      <c r="M342" s="19" t="str">
        <f t="shared" ca="1" si="33"/>
        <v>INDGDEFFEM-56</v>
      </c>
      <c r="N342" s="23" t="str">
        <f t="shared" ca="1" si="34"/>
        <v>Glass &amp; Concrete industry Saving Tech-Electric Motors 5.6y</v>
      </c>
      <c r="O342" s="23" t="s">
        <v>32</v>
      </c>
      <c r="P342" s="23" t="s">
        <v>33</v>
      </c>
      <c r="Q342" s="23"/>
      <c r="R342" s="23"/>
      <c r="S342" s="19" t="s">
        <v>34</v>
      </c>
      <c r="V342" s="16" t="str">
        <f t="shared" ca="1" si="36"/>
        <v>GD</v>
      </c>
      <c r="W342" s="14" t="str">
        <f t="shared" ca="1" si="36"/>
        <v>Glass &amp; Concrete industry</v>
      </c>
      <c r="X342" s="3" t="str">
        <f>'EE investment costs'!D391</f>
        <v>EM-56</v>
      </c>
      <c r="Y342" s="3" t="str">
        <f>'EE investment costs'!E391</f>
        <v>Electric Motors</v>
      </c>
      <c r="AC342" s="123">
        <f>'EE investment costs'!C391</f>
        <v>5.6</v>
      </c>
      <c r="AD342" s="22"/>
    </row>
    <row r="343" spans="2:30">
      <c r="B343" s="14" t="str">
        <f t="shared" ca="1" si="32"/>
        <v>INDGDEFFTF-56</v>
      </c>
      <c r="C343" s="15" t="str">
        <f t="shared" ca="1" si="31"/>
        <v>IGDTF</v>
      </c>
      <c r="D343" s="16">
        <f>'EE investment costs'!$F$15</f>
        <v>2016</v>
      </c>
      <c r="E343" s="14">
        <f>VLOOKUP(X343,'EE investment costs'!$D$56:$R$656,15,0)</f>
        <v>16.333333333333332</v>
      </c>
      <c r="F343" s="17">
        <f ca="1">INDEX('EE investment costs'!$D$56:$R$656,MATCH(X343,'EE investment costs'!$D$56:$D$656,0),MATCH($V$8,'EE investment costs'!$D$56:$R$56,0))</f>
        <v>822.84776391153275</v>
      </c>
      <c r="I343" s="18">
        <v>1</v>
      </c>
      <c r="J343" s="18">
        <v>1</v>
      </c>
      <c r="K343" s="14">
        <f t="shared" ca="1" si="35"/>
        <v>4</v>
      </c>
      <c r="M343" s="19" t="str">
        <f t="shared" ca="1" si="33"/>
        <v>INDGDEFFTF-56</v>
      </c>
      <c r="N343" s="23" t="str">
        <f t="shared" ca="1" si="34"/>
        <v>Glass &amp; Concrete industry Saving Tech-Haulage Tractors, Trucks, Fishing boats 5.6y</v>
      </c>
      <c r="O343" s="23" t="s">
        <v>32</v>
      </c>
      <c r="P343" s="23" t="s">
        <v>33</v>
      </c>
      <c r="Q343" s="23"/>
      <c r="R343" s="23"/>
      <c r="S343" s="19" t="s">
        <v>34</v>
      </c>
      <c r="V343" s="16" t="str">
        <f t="shared" ca="1" si="36"/>
        <v>GD</v>
      </c>
      <c r="W343" s="14" t="str">
        <f t="shared" ca="1" si="36"/>
        <v>Glass &amp; Concrete industry</v>
      </c>
      <c r="X343" s="3" t="str">
        <f>'EE investment costs'!D392</f>
        <v>TF-56</v>
      </c>
      <c r="Y343" s="3" t="str">
        <f>'EE investment costs'!E392</f>
        <v>Haulage Tractors, Trucks, Fishing boats</v>
      </c>
      <c r="AC343" s="123">
        <f>'EE investment costs'!C392</f>
        <v>5.6</v>
      </c>
      <c r="AD343" s="22"/>
    </row>
    <row r="344" spans="2:30">
      <c r="B344" s="14" t="str">
        <f t="shared" ca="1" si="32"/>
        <v>INDGDEFFMT-57</v>
      </c>
      <c r="C344" s="15" t="str">
        <f t="shared" ca="1" si="31"/>
        <v>IGDMT</v>
      </c>
      <c r="D344" s="16">
        <f>'EE investment costs'!$F$15</f>
        <v>2016</v>
      </c>
      <c r="E344" s="14">
        <f>VLOOKUP(X344,'EE investment costs'!$D$56:$R$656,15,0)</f>
        <v>6.17</v>
      </c>
      <c r="F344" s="17">
        <f ca="1">INDEX('EE investment costs'!$D$56:$R$656,MATCH(X344,'EE investment costs'!$D$56:$D$656,0),MATCH($V$8,'EE investment costs'!$D$56:$R$56,0))</f>
        <v>788.66786549345568</v>
      </c>
      <c r="I344" s="18">
        <v>1</v>
      </c>
      <c r="J344" s="18">
        <v>1</v>
      </c>
      <c r="K344" s="14">
        <f t="shared" ca="1" si="35"/>
        <v>5</v>
      </c>
      <c r="M344" s="19" t="str">
        <f t="shared" ca="1" si="33"/>
        <v>INDGDEFFMT-57</v>
      </c>
      <c r="N344" s="23" t="str">
        <f t="shared" ca="1" si="34"/>
        <v>Glass &amp; Concrete industry Saving Tech-Heat Medium Temp. up to 150C 5.7y</v>
      </c>
      <c r="O344" s="23" t="s">
        <v>32</v>
      </c>
      <c r="P344" s="23" t="s">
        <v>33</v>
      </c>
      <c r="Q344" s="23"/>
      <c r="R344" s="23"/>
      <c r="S344" s="19" t="s">
        <v>34</v>
      </c>
      <c r="V344" s="16" t="str">
        <f t="shared" ca="1" si="36"/>
        <v>GD</v>
      </c>
      <c r="W344" s="14" t="str">
        <f t="shared" ca="1" si="36"/>
        <v>Glass &amp; Concrete industry</v>
      </c>
      <c r="X344" s="3" t="str">
        <f>'EE investment costs'!D393</f>
        <v>MT-57</v>
      </c>
      <c r="Y344" s="3" t="str">
        <f>'EE investment costs'!E393</f>
        <v>Heat Medium Temp. up to 150C</v>
      </c>
      <c r="AC344" s="123">
        <f>'EE investment costs'!C393</f>
        <v>5.7</v>
      </c>
      <c r="AD344" s="22"/>
    </row>
    <row r="345" spans="2:30">
      <c r="B345" s="14" t="str">
        <f t="shared" ca="1" si="32"/>
        <v>INDGDEFFHT-57</v>
      </c>
      <c r="C345" s="15" t="str">
        <f t="shared" ca="1" si="31"/>
        <v>IGDHT</v>
      </c>
      <c r="D345" s="16">
        <f>'EE investment costs'!$F$15</f>
        <v>2016</v>
      </c>
      <c r="E345" s="14">
        <f>VLOOKUP(X345,'EE investment costs'!$D$56:$R$656,15,0)</f>
        <v>4.9359999999999999</v>
      </c>
      <c r="F345" s="17">
        <f ca="1">INDEX('EE investment costs'!$D$56:$R$656,MATCH(X345,'EE investment costs'!$D$56:$D$656,0),MATCH($V$8,'EE investment costs'!$D$56:$R$56,0))</f>
        <v>530.29206381664869</v>
      </c>
      <c r="I345" s="18">
        <v>1</v>
      </c>
      <c r="J345" s="18">
        <v>1</v>
      </c>
      <c r="K345" s="14">
        <f t="shared" ca="1" si="35"/>
        <v>7</v>
      </c>
      <c r="M345" s="19" t="str">
        <f t="shared" ca="1" si="33"/>
        <v>INDGDEFFHT-57</v>
      </c>
      <c r="N345" s="23" t="str">
        <f t="shared" ca="1" si="34"/>
        <v>Glass &amp; Concrete industry Saving Tech-Heat High Temp. over 150C 5.7y</v>
      </c>
      <c r="O345" s="23" t="s">
        <v>32</v>
      </c>
      <c r="P345" s="23" t="s">
        <v>33</v>
      </c>
      <c r="Q345" s="23"/>
      <c r="R345" s="23"/>
      <c r="S345" s="19" t="s">
        <v>34</v>
      </c>
      <c r="V345" s="16" t="str">
        <f t="shared" ca="1" si="36"/>
        <v>GD</v>
      </c>
      <c r="W345" s="14" t="str">
        <f t="shared" ca="1" si="36"/>
        <v>Glass &amp; Concrete industry</v>
      </c>
      <c r="X345" s="3" t="str">
        <f>'EE investment costs'!D394</f>
        <v>HT-57</v>
      </c>
      <c r="Y345" s="3" t="str">
        <f>'EE investment costs'!E394</f>
        <v>Heat High Temp. over 150C</v>
      </c>
      <c r="AC345" s="123">
        <f>'EE investment costs'!C394</f>
        <v>5.7</v>
      </c>
      <c r="AD345" s="22"/>
    </row>
    <row r="346" spans="2:30">
      <c r="B346" s="14" t="str">
        <f t="shared" ca="1" si="32"/>
        <v>INDGDEFFRH-57</v>
      </c>
      <c r="C346" s="15" t="str">
        <f t="shared" ca="1" si="31"/>
        <v>IGDRH</v>
      </c>
      <c r="D346" s="16">
        <f>'EE investment costs'!$F$15</f>
        <v>2016</v>
      </c>
      <c r="E346" s="14">
        <f>VLOOKUP(X346,'EE investment costs'!$D$56:$R$656,15,0)</f>
        <v>16.317333333333337</v>
      </c>
      <c r="F346" s="17">
        <f ca="1">INDEX('EE investment costs'!$D$56:$R$656,MATCH(X346,'EE investment costs'!$D$56:$D$656,0),MATCH($V$8,'EE investment costs'!$D$56:$R$56,0))</f>
        <v>822.97835469305414</v>
      </c>
      <c r="I346" s="18">
        <v>1</v>
      </c>
      <c r="J346" s="18">
        <v>1</v>
      </c>
      <c r="K346" s="14">
        <f t="shared" ca="1" si="35"/>
        <v>4</v>
      </c>
      <c r="M346" s="19" t="str">
        <f t="shared" ca="1" si="33"/>
        <v>INDGDEFFRH-57</v>
      </c>
      <c r="N346" s="23" t="str">
        <f t="shared" ca="1" si="34"/>
        <v>Glass &amp; Concrete industry Saving Tech-Heat Room Heat 5.7y</v>
      </c>
      <c r="O346" s="23" t="s">
        <v>32</v>
      </c>
      <c r="P346" s="23" t="s">
        <v>33</v>
      </c>
      <c r="Q346" s="23"/>
      <c r="R346" s="23"/>
      <c r="S346" s="19" t="s">
        <v>34</v>
      </c>
      <c r="V346" s="16" t="str">
        <f t="shared" ca="1" si="36"/>
        <v>GD</v>
      </c>
      <c r="W346" s="14" t="str">
        <f t="shared" ca="1" si="36"/>
        <v>Glass &amp; Concrete industry</v>
      </c>
      <c r="X346" s="3" t="str">
        <f>'EE investment costs'!D395</f>
        <v>RH-57</v>
      </c>
      <c r="Y346" s="3" t="str">
        <f>'EE investment costs'!E395</f>
        <v>Heat Room Heat</v>
      </c>
      <c r="AC346" s="123">
        <f>'EE investment costs'!C395</f>
        <v>5.7</v>
      </c>
      <c r="AD346" s="22"/>
    </row>
    <row r="347" spans="2:30">
      <c r="B347" s="14" t="str">
        <f t="shared" ca="1" si="32"/>
        <v>INDGDEFFLA-57</v>
      </c>
      <c r="C347" s="15" t="str">
        <f t="shared" ca="1" si="31"/>
        <v>IGDLA</v>
      </c>
      <c r="D347" s="16">
        <f>'EE investment costs'!$F$15</f>
        <v>2016</v>
      </c>
      <c r="E347" s="14">
        <f>VLOOKUP(X347,'EE investment costs'!$D$56:$R$656,15,0)</f>
        <v>4.1315666666666671</v>
      </c>
      <c r="F347" s="17">
        <f ca="1">INDEX('EE investment costs'!$D$56:$R$656,MATCH(X347,'EE investment costs'!$D$56:$D$656,0),MATCH($V$8,'EE investment costs'!$D$56:$R$56,0))</f>
        <v>1830.1264212389187</v>
      </c>
      <c r="I347" s="18">
        <v>1</v>
      </c>
      <c r="J347" s="18">
        <v>1</v>
      </c>
      <c r="K347" s="14">
        <f t="shared" ca="1" si="35"/>
        <v>0</v>
      </c>
      <c r="M347" s="19" t="str">
        <f t="shared" ca="1" si="33"/>
        <v>INDGDEFFLA-57</v>
      </c>
      <c r="N347" s="23" t="str">
        <f t="shared" ca="1" si="34"/>
        <v>Glass &amp; Concrete industry Saving Tech-Light 5.7y</v>
      </c>
      <c r="O347" s="23" t="s">
        <v>32</v>
      </c>
      <c r="P347" s="23" t="s">
        <v>33</v>
      </c>
      <c r="Q347" s="23"/>
      <c r="R347" s="23"/>
      <c r="S347" s="19" t="s">
        <v>34</v>
      </c>
      <c r="V347" s="16" t="str">
        <f t="shared" ca="1" si="36"/>
        <v>GD</v>
      </c>
      <c r="W347" s="14" t="str">
        <f t="shared" ca="1" si="36"/>
        <v>Glass &amp; Concrete industry</v>
      </c>
      <c r="X347" s="3" t="str">
        <f>'EE investment costs'!D396</f>
        <v>LA-57</v>
      </c>
      <c r="Y347" s="3" t="str">
        <f>'EE investment costs'!E396</f>
        <v>Light</v>
      </c>
      <c r="AC347" s="123">
        <f>'EE investment costs'!C396</f>
        <v>5.7</v>
      </c>
      <c r="AD347" s="22"/>
    </row>
    <row r="348" spans="2:30">
      <c r="B348" s="14" t="str">
        <f t="shared" ca="1" si="32"/>
        <v>INDGDEFFEM-57</v>
      </c>
      <c r="C348" s="15" t="str">
        <f t="shared" ca="1" si="31"/>
        <v>IGDEM</v>
      </c>
      <c r="D348" s="16">
        <f>'EE investment costs'!$F$15</f>
        <v>2016</v>
      </c>
      <c r="E348" s="14">
        <f>VLOOKUP(X348,'EE investment costs'!$D$56:$R$656,15,0)</f>
        <v>4.3381449999999999</v>
      </c>
      <c r="F348" s="17">
        <f ca="1">INDEX('EE investment costs'!$D$56:$R$656,MATCH(X348,'EE investment costs'!$D$56:$D$656,0),MATCH($V$8,'EE investment costs'!$D$56:$R$56,0))</f>
        <v>1932.3256360211333</v>
      </c>
      <c r="I348" s="18">
        <v>1</v>
      </c>
      <c r="J348" s="18">
        <v>1</v>
      </c>
      <c r="K348" s="14">
        <f t="shared" ca="1" si="35"/>
        <v>0</v>
      </c>
      <c r="M348" s="19" t="str">
        <f t="shared" ca="1" si="33"/>
        <v>INDGDEFFEM-57</v>
      </c>
      <c r="N348" s="23" t="str">
        <f t="shared" ca="1" si="34"/>
        <v>Glass &amp; Concrete industry Saving Tech-Electric Motors 5.7y</v>
      </c>
      <c r="O348" s="23" t="s">
        <v>32</v>
      </c>
      <c r="P348" s="23" t="s">
        <v>33</v>
      </c>
      <c r="Q348" s="23"/>
      <c r="R348" s="23"/>
      <c r="S348" s="19" t="s">
        <v>34</v>
      </c>
      <c r="V348" s="16" t="str">
        <f t="shared" ca="1" si="36"/>
        <v>GD</v>
      </c>
      <c r="W348" s="14" t="str">
        <f t="shared" ca="1" si="36"/>
        <v>Glass &amp; Concrete industry</v>
      </c>
      <c r="X348" s="3" t="str">
        <f>'EE investment costs'!D397</f>
        <v>EM-57</v>
      </c>
      <c r="Y348" s="3" t="str">
        <f>'EE investment costs'!E397</f>
        <v>Electric Motors</v>
      </c>
      <c r="AC348" s="123">
        <f>'EE investment costs'!C397</f>
        <v>5.7</v>
      </c>
      <c r="AD348" s="22"/>
    </row>
    <row r="349" spans="2:30">
      <c r="B349" s="14" t="str">
        <f t="shared" ca="1" si="32"/>
        <v>INDGDEFFTF-57</v>
      </c>
      <c r="C349" s="15" t="str">
        <f t="shared" ca="1" si="31"/>
        <v>IGDTF</v>
      </c>
      <c r="D349" s="16">
        <f>'EE investment costs'!$F$15</f>
        <v>2016</v>
      </c>
      <c r="E349" s="14">
        <f>VLOOKUP(X349,'EE investment costs'!$D$56:$R$656,15,0)</f>
        <v>16.416666666666664</v>
      </c>
      <c r="F349" s="17">
        <f ca="1">INDEX('EE investment costs'!$D$56:$R$656,MATCH(X349,'EE investment costs'!$D$56:$D$656,0),MATCH($V$8,'EE investment costs'!$D$56:$R$56,0))</f>
        <v>837.54147398138173</v>
      </c>
      <c r="I349" s="18">
        <v>1</v>
      </c>
      <c r="J349" s="18">
        <v>1</v>
      </c>
      <c r="K349" s="14">
        <f t="shared" ca="1" si="35"/>
        <v>4</v>
      </c>
      <c r="M349" s="19" t="str">
        <f t="shared" ca="1" si="33"/>
        <v>INDGDEFFTF-57</v>
      </c>
      <c r="N349" s="23" t="str">
        <f t="shared" ca="1" si="34"/>
        <v>Glass &amp; Concrete industry Saving Tech-Haulage Tractors, Trucks, Fishing boats 5.7y</v>
      </c>
      <c r="O349" s="23" t="s">
        <v>32</v>
      </c>
      <c r="P349" s="23" t="s">
        <v>33</v>
      </c>
      <c r="Q349" s="23"/>
      <c r="R349" s="23"/>
      <c r="S349" s="19" t="s">
        <v>34</v>
      </c>
      <c r="V349" s="16" t="str">
        <f t="shared" ca="1" si="36"/>
        <v>GD</v>
      </c>
      <c r="W349" s="14" t="str">
        <f t="shared" ca="1" si="36"/>
        <v>Glass &amp; Concrete industry</v>
      </c>
      <c r="X349" s="3" t="str">
        <f>'EE investment costs'!D398</f>
        <v>TF-57</v>
      </c>
      <c r="Y349" s="3" t="str">
        <f>'EE investment costs'!E398</f>
        <v>Haulage Tractors, Trucks, Fishing boats</v>
      </c>
      <c r="AC349" s="123">
        <f>'EE investment costs'!C398</f>
        <v>5.7</v>
      </c>
      <c r="AD349" s="22"/>
    </row>
    <row r="350" spans="2:30">
      <c r="B350" s="14" t="str">
        <f t="shared" ca="1" si="32"/>
        <v>INDGDEFFMT-58</v>
      </c>
      <c r="C350" s="15" t="str">
        <f t="shared" ca="1" si="31"/>
        <v>IGDMT</v>
      </c>
      <c r="D350" s="16">
        <f>'EE investment costs'!$F$15</f>
        <v>2016</v>
      </c>
      <c r="E350" s="14">
        <f>VLOOKUP(X350,'EE investment costs'!$D$56:$R$656,15,0)</f>
        <v>6.18</v>
      </c>
      <c r="F350" s="17">
        <f ca="1">INDEX('EE investment costs'!$D$56:$R$656,MATCH(X350,'EE investment costs'!$D$56:$D$656,0),MATCH($V$8,'EE investment costs'!$D$56:$R$56,0))</f>
        <v>799.99007248725013</v>
      </c>
      <c r="I350" s="18">
        <v>1</v>
      </c>
      <c r="J350" s="18">
        <v>1</v>
      </c>
      <c r="K350" s="14">
        <f t="shared" ca="1" si="35"/>
        <v>5</v>
      </c>
      <c r="M350" s="19" t="str">
        <f t="shared" ca="1" si="33"/>
        <v>INDGDEFFMT-58</v>
      </c>
      <c r="N350" s="23" t="str">
        <f t="shared" ca="1" si="34"/>
        <v>Glass &amp; Concrete industry Saving Tech-Heat Medium Temp. up to 150C 5.8y</v>
      </c>
      <c r="O350" s="23" t="s">
        <v>32</v>
      </c>
      <c r="P350" s="23" t="s">
        <v>33</v>
      </c>
      <c r="Q350" s="23"/>
      <c r="R350" s="23"/>
      <c r="S350" s="19" t="s">
        <v>34</v>
      </c>
      <c r="V350" s="16" t="str">
        <f t="shared" ca="1" si="36"/>
        <v>GD</v>
      </c>
      <c r="W350" s="14" t="str">
        <f t="shared" ca="1" si="36"/>
        <v>Glass &amp; Concrete industry</v>
      </c>
      <c r="X350" s="3" t="str">
        <f>'EE investment costs'!D399</f>
        <v>MT-58</v>
      </c>
      <c r="Y350" s="3" t="str">
        <f>'EE investment costs'!E399</f>
        <v>Heat Medium Temp. up to 150C</v>
      </c>
      <c r="AC350" s="123">
        <f>'EE investment costs'!C399</f>
        <v>5.8</v>
      </c>
      <c r="AD350" s="22"/>
    </row>
    <row r="351" spans="2:30">
      <c r="B351" s="14" t="str">
        <f t="shared" ca="1" si="32"/>
        <v>INDGDEFFHT-58</v>
      </c>
      <c r="C351" s="15" t="str">
        <f t="shared" ca="1" si="31"/>
        <v>IGDHT</v>
      </c>
      <c r="D351" s="16">
        <f>'EE investment costs'!$F$15</f>
        <v>2016</v>
      </c>
      <c r="E351" s="14">
        <f>VLOOKUP(X351,'EE investment costs'!$D$56:$R$656,15,0)</f>
        <v>4.944</v>
      </c>
      <c r="F351" s="17">
        <f ca="1">INDEX('EE investment costs'!$D$56:$R$656,MATCH(X351,'EE investment costs'!$D$56:$D$656,0),MATCH($V$8,'EE investment costs'!$D$56:$R$56,0))</f>
        <v>534.21920808077755</v>
      </c>
      <c r="I351" s="18">
        <v>1</v>
      </c>
      <c r="J351" s="18">
        <v>1</v>
      </c>
      <c r="K351" s="14">
        <f t="shared" ca="1" si="35"/>
        <v>7</v>
      </c>
      <c r="M351" s="19" t="str">
        <f t="shared" ca="1" si="33"/>
        <v>INDGDEFFHT-58</v>
      </c>
      <c r="N351" s="23" t="str">
        <f t="shared" ca="1" si="34"/>
        <v>Glass &amp; Concrete industry Saving Tech-Heat High Temp. over 150C 5.8y</v>
      </c>
      <c r="O351" s="23" t="s">
        <v>32</v>
      </c>
      <c r="P351" s="23" t="s">
        <v>33</v>
      </c>
      <c r="Q351" s="23"/>
      <c r="R351" s="23"/>
      <c r="S351" s="19" t="s">
        <v>34</v>
      </c>
      <c r="V351" s="16" t="str">
        <f t="shared" ca="1" si="36"/>
        <v>GD</v>
      </c>
      <c r="W351" s="14" t="str">
        <f t="shared" ca="1" si="36"/>
        <v>Glass &amp; Concrete industry</v>
      </c>
      <c r="X351" s="3" t="str">
        <f>'EE investment costs'!D400</f>
        <v>HT-58</v>
      </c>
      <c r="Y351" s="3" t="str">
        <f>'EE investment costs'!E400</f>
        <v>Heat High Temp. over 150C</v>
      </c>
      <c r="AC351" s="123">
        <f>'EE investment costs'!C400</f>
        <v>5.8</v>
      </c>
      <c r="AD351" s="22"/>
    </row>
    <row r="352" spans="2:30">
      <c r="B352" s="14" t="str">
        <f t="shared" ca="1" si="32"/>
        <v>INDGDEFFRH-58</v>
      </c>
      <c r="C352" s="15" t="str">
        <f t="shared" ca="1" si="31"/>
        <v>IGDRH</v>
      </c>
      <c r="D352" s="16">
        <f>'EE investment costs'!$F$15</f>
        <v>2016</v>
      </c>
      <c r="E352" s="14">
        <f>VLOOKUP(X352,'EE investment costs'!$D$56:$R$656,15,0)</f>
        <v>16.336000000000002</v>
      </c>
      <c r="F352" s="17">
        <f ca="1">INDEX('EE investment costs'!$D$56:$R$656,MATCH(X352,'EE investment costs'!$D$56:$D$656,0),MATCH($V$8,'EE investment costs'!$D$56:$R$56,0))</f>
        <v>860.3864617245564</v>
      </c>
      <c r="I352" s="18">
        <v>1</v>
      </c>
      <c r="J352" s="18">
        <v>1</v>
      </c>
      <c r="K352" s="14">
        <f t="shared" ca="1" si="35"/>
        <v>4</v>
      </c>
      <c r="M352" s="19" t="str">
        <f t="shared" ca="1" si="33"/>
        <v>INDGDEFFRH-58</v>
      </c>
      <c r="N352" s="23" t="str">
        <f t="shared" ca="1" si="34"/>
        <v>Glass &amp; Concrete industry Saving Tech-Heat Room Heat 5.8y</v>
      </c>
      <c r="O352" s="23" t="s">
        <v>32</v>
      </c>
      <c r="P352" s="23" t="s">
        <v>33</v>
      </c>
      <c r="Q352" s="23"/>
      <c r="R352" s="23"/>
      <c r="S352" s="19" t="s">
        <v>34</v>
      </c>
      <c r="V352" s="16" t="str">
        <f t="shared" ca="1" si="36"/>
        <v>GD</v>
      </c>
      <c r="W352" s="14" t="str">
        <f t="shared" ca="1" si="36"/>
        <v>Glass &amp; Concrete industry</v>
      </c>
      <c r="X352" s="3" t="str">
        <f>'EE investment costs'!D401</f>
        <v>RH-58</v>
      </c>
      <c r="Y352" s="3" t="str">
        <f>'EE investment costs'!E401</f>
        <v>Heat Room Heat</v>
      </c>
      <c r="AC352" s="123">
        <f>'EE investment costs'!C401</f>
        <v>5.8</v>
      </c>
      <c r="AD352" s="22"/>
    </row>
    <row r="353" spans="2:30">
      <c r="B353" s="14" t="str">
        <f t="shared" ca="1" si="32"/>
        <v>INDGDEFFLA-58</v>
      </c>
      <c r="C353" s="15" t="str">
        <f t="shared" ca="1" si="31"/>
        <v>IGDLA</v>
      </c>
      <c r="D353" s="16">
        <f>'EE investment costs'!$F$15</f>
        <v>2016</v>
      </c>
      <c r="E353" s="14">
        <f>VLOOKUP(X353,'EE investment costs'!$D$56:$R$656,15,0)</f>
        <v>4.1446000000000005</v>
      </c>
      <c r="F353" s="17">
        <f ca="1">INDEX('EE investment costs'!$D$56:$R$656,MATCH(X353,'EE investment costs'!$D$56:$D$656,0),MATCH($V$8,'EE investment costs'!$D$56:$R$56,0))</f>
        <v>1845.4982406134143</v>
      </c>
      <c r="I353" s="18">
        <v>1</v>
      </c>
      <c r="J353" s="18">
        <v>1</v>
      </c>
      <c r="K353" s="14">
        <f t="shared" ca="1" si="35"/>
        <v>0</v>
      </c>
      <c r="M353" s="19" t="str">
        <f t="shared" ca="1" si="33"/>
        <v>INDGDEFFLA-58</v>
      </c>
      <c r="N353" s="23" t="str">
        <f t="shared" ca="1" si="34"/>
        <v>Glass &amp; Concrete industry Saving Tech-Light 5.8y</v>
      </c>
      <c r="O353" s="23" t="s">
        <v>32</v>
      </c>
      <c r="P353" s="23" t="s">
        <v>33</v>
      </c>
      <c r="Q353" s="23"/>
      <c r="R353" s="23"/>
      <c r="S353" s="19" t="s">
        <v>34</v>
      </c>
      <c r="V353" s="16" t="str">
        <f t="shared" ca="1" si="36"/>
        <v>GD</v>
      </c>
      <c r="W353" s="14" t="str">
        <f t="shared" ca="1" si="36"/>
        <v>Glass &amp; Concrete industry</v>
      </c>
      <c r="X353" s="3" t="str">
        <f>'EE investment costs'!D402</f>
        <v>LA-58</v>
      </c>
      <c r="Y353" s="3" t="str">
        <f>'EE investment costs'!E402</f>
        <v>Light</v>
      </c>
      <c r="AC353" s="123">
        <f>'EE investment costs'!C402</f>
        <v>5.8</v>
      </c>
      <c r="AD353" s="22"/>
    </row>
    <row r="354" spans="2:30">
      <c r="B354" s="14" t="str">
        <f t="shared" ca="1" si="32"/>
        <v>INDGDEFFEM-58</v>
      </c>
      <c r="C354" s="15" t="str">
        <f t="shared" ca="1" si="31"/>
        <v>IGDEM</v>
      </c>
      <c r="D354" s="16">
        <f>'EE investment costs'!$F$15</f>
        <v>2016</v>
      </c>
      <c r="E354" s="14">
        <f>VLOOKUP(X354,'EE investment costs'!$D$56:$R$656,15,0)</f>
        <v>4.3518299999999996</v>
      </c>
      <c r="F354" s="17">
        <f ca="1">INDEX('EE investment costs'!$D$56:$R$656,MATCH(X354,'EE investment costs'!$D$56:$D$656,0),MATCH($V$8,'EE investment costs'!$D$56:$R$56,0))</f>
        <v>1953.5783482321349</v>
      </c>
      <c r="I354" s="18">
        <v>1</v>
      </c>
      <c r="J354" s="18">
        <v>1</v>
      </c>
      <c r="K354" s="14">
        <f t="shared" ca="1" si="35"/>
        <v>0</v>
      </c>
      <c r="M354" s="19" t="str">
        <f t="shared" ca="1" si="33"/>
        <v>INDGDEFFEM-58</v>
      </c>
      <c r="N354" s="23" t="str">
        <f t="shared" ca="1" si="34"/>
        <v>Glass &amp; Concrete industry Saving Tech-Electric Motors 5.8y</v>
      </c>
      <c r="O354" s="23" t="s">
        <v>32</v>
      </c>
      <c r="P354" s="23" t="s">
        <v>33</v>
      </c>
      <c r="Q354" s="23"/>
      <c r="R354" s="23"/>
      <c r="S354" s="19" t="s">
        <v>34</v>
      </c>
      <c r="V354" s="16" t="str">
        <f t="shared" ca="1" si="36"/>
        <v>GD</v>
      </c>
      <c r="W354" s="14" t="str">
        <f t="shared" ca="1" si="36"/>
        <v>Glass &amp; Concrete industry</v>
      </c>
      <c r="X354" s="3" t="str">
        <f>'EE investment costs'!D403</f>
        <v>EM-58</v>
      </c>
      <c r="Y354" s="3" t="str">
        <f>'EE investment costs'!E403</f>
        <v>Electric Motors</v>
      </c>
      <c r="AC354" s="123">
        <f>'EE investment costs'!C403</f>
        <v>5.8</v>
      </c>
      <c r="AD354" s="22"/>
    </row>
    <row r="355" spans="2:30">
      <c r="B355" s="14" t="str">
        <f t="shared" ca="1" si="32"/>
        <v>INDGDEFFTF-58</v>
      </c>
      <c r="C355" s="15" t="str">
        <f t="shared" ca="1" si="31"/>
        <v>IGDTF</v>
      </c>
      <c r="D355" s="16">
        <f>'EE investment costs'!$F$15</f>
        <v>2016</v>
      </c>
      <c r="E355" s="14">
        <f>VLOOKUP(X355,'EE investment costs'!$D$56:$R$656,15,0)</f>
        <v>16.5</v>
      </c>
      <c r="F355" s="17">
        <f ca="1">INDEX('EE investment costs'!$D$56:$R$656,MATCH(X355,'EE investment costs'!$D$56:$D$656,0),MATCH($V$8,'EE investment costs'!$D$56:$R$56,0))</f>
        <v>852.23518405123048</v>
      </c>
      <c r="I355" s="18">
        <v>1</v>
      </c>
      <c r="J355" s="18">
        <v>1</v>
      </c>
      <c r="K355" s="14">
        <f t="shared" ca="1" si="35"/>
        <v>4</v>
      </c>
      <c r="M355" s="19" t="str">
        <f t="shared" ca="1" si="33"/>
        <v>INDGDEFFTF-58</v>
      </c>
      <c r="N355" s="23" t="str">
        <f t="shared" ca="1" si="34"/>
        <v>Glass &amp; Concrete industry Saving Tech-Haulage Tractors, Trucks, Fishing boats 5.8y</v>
      </c>
      <c r="O355" s="23" t="s">
        <v>32</v>
      </c>
      <c r="P355" s="23" t="s">
        <v>33</v>
      </c>
      <c r="Q355" s="23"/>
      <c r="R355" s="23"/>
      <c r="S355" s="19" t="s">
        <v>34</v>
      </c>
      <c r="V355" s="16" t="str">
        <f t="shared" ca="1" si="36"/>
        <v>GD</v>
      </c>
      <c r="W355" s="14" t="str">
        <f t="shared" ca="1" si="36"/>
        <v>Glass &amp; Concrete industry</v>
      </c>
      <c r="X355" s="3" t="str">
        <f>'EE investment costs'!D404</f>
        <v>TF-58</v>
      </c>
      <c r="Y355" s="3" t="str">
        <f>'EE investment costs'!E404</f>
        <v>Haulage Tractors, Trucks, Fishing boats</v>
      </c>
      <c r="AC355" s="123">
        <f>'EE investment costs'!C404</f>
        <v>5.8</v>
      </c>
      <c r="AD355" s="22"/>
    </row>
    <row r="356" spans="2:30">
      <c r="B356" s="14" t="str">
        <f t="shared" ca="1" si="32"/>
        <v>INDGDEFFMT-59</v>
      </c>
      <c r="C356" s="15" t="str">
        <f t="shared" ca="1" si="31"/>
        <v>IGDMT</v>
      </c>
      <c r="D356" s="16">
        <f>'EE investment costs'!$F$15</f>
        <v>2016</v>
      </c>
      <c r="E356" s="14">
        <f>VLOOKUP(X356,'EE investment costs'!$D$56:$R$656,15,0)</f>
        <v>6.1899999999999995</v>
      </c>
      <c r="F356" s="17">
        <f ca="1">INDEX('EE investment costs'!$D$56:$R$656,MATCH(X356,'EE investment costs'!$D$56:$D$656,0),MATCH($V$8,'EE investment costs'!$D$56:$R$56,0))</f>
        <v>811.31227948104481</v>
      </c>
      <c r="I356" s="18">
        <v>1</v>
      </c>
      <c r="J356" s="18">
        <v>1</v>
      </c>
      <c r="K356" s="14">
        <f t="shared" ca="1" si="35"/>
        <v>4</v>
      </c>
      <c r="M356" s="19" t="str">
        <f t="shared" ca="1" si="33"/>
        <v>INDGDEFFMT-59</v>
      </c>
      <c r="N356" s="23" t="str">
        <f t="shared" ca="1" si="34"/>
        <v>Glass &amp; Concrete industry Saving Tech-Heat Medium Temp. up to 150C 5.9y</v>
      </c>
      <c r="O356" s="23" t="s">
        <v>32</v>
      </c>
      <c r="P356" s="23" t="s">
        <v>33</v>
      </c>
      <c r="Q356" s="23"/>
      <c r="R356" s="23"/>
      <c r="S356" s="19" t="s">
        <v>34</v>
      </c>
      <c r="V356" s="16" t="str">
        <f t="shared" ca="1" si="36"/>
        <v>GD</v>
      </c>
      <c r="W356" s="14" t="str">
        <f t="shared" ca="1" si="36"/>
        <v>Glass &amp; Concrete industry</v>
      </c>
      <c r="X356" s="3" t="str">
        <f>'EE investment costs'!D405</f>
        <v>MT-59</v>
      </c>
      <c r="Y356" s="3" t="str">
        <f>'EE investment costs'!E405</f>
        <v>Heat Medium Temp. up to 150C</v>
      </c>
      <c r="AC356" s="123">
        <f>'EE investment costs'!C405</f>
        <v>5.9</v>
      </c>
      <c r="AD356" s="22"/>
    </row>
    <row r="357" spans="2:30">
      <c r="B357" s="14" t="str">
        <f t="shared" ca="1" si="32"/>
        <v>INDGDEFFHT-59</v>
      </c>
      <c r="C357" s="15" t="str">
        <f t="shared" ca="1" si="31"/>
        <v>IGDHT</v>
      </c>
      <c r="D357" s="16">
        <f>'EE investment costs'!$F$15</f>
        <v>2016</v>
      </c>
      <c r="E357" s="14">
        <f>VLOOKUP(X357,'EE investment costs'!$D$56:$R$656,15,0)</f>
        <v>4.952</v>
      </c>
      <c r="F357" s="17">
        <f ca="1">INDEX('EE investment costs'!$D$56:$R$656,MATCH(X357,'EE investment costs'!$D$56:$D$656,0),MATCH($V$8,'EE investment costs'!$D$56:$R$56,0))</f>
        <v>538.14635234490663</v>
      </c>
      <c r="I357" s="18">
        <v>1</v>
      </c>
      <c r="J357" s="18">
        <v>1</v>
      </c>
      <c r="K357" s="14">
        <f t="shared" ca="1" si="35"/>
        <v>7</v>
      </c>
      <c r="M357" s="19" t="str">
        <f t="shared" ca="1" si="33"/>
        <v>INDGDEFFHT-59</v>
      </c>
      <c r="N357" s="23" t="str">
        <f t="shared" ca="1" si="34"/>
        <v>Glass &amp; Concrete industry Saving Tech-Heat High Temp. over 150C 5.9y</v>
      </c>
      <c r="O357" s="23" t="s">
        <v>32</v>
      </c>
      <c r="P357" s="23" t="s">
        <v>33</v>
      </c>
      <c r="Q357" s="23"/>
      <c r="R357" s="23"/>
      <c r="S357" s="19" t="s">
        <v>34</v>
      </c>
      <c r="V357" s="16" t="str">
        <f t="shared" ca="1" si="36"/>
        <v>GD</v>
      </c>
      <c r="W357" s="14" t="str">
        <f t="shared" ca="1" si="36"/>
        <v>Glass &amp; Concrete industry</v>
      </c>
      <c r="X357" s="3" t="str">
        <f>'EE investment costs'!D406</f>
        <v>HT-59</v>
      </c>
      <c r="Y357" s="3" t="str">
        <f>'EE investment costs'!E406</f>
        <v>Heat High Temp. over 150C</v>
      </c>
      <c r="AC357" s="123">
        <f>'EE investment costs'!C406</f>
        <v>5.9</v>
      </c>
      <c r="AD357" s="22"/>
    </row>
    <row r="358" spans="2:30">
      <c r="B358" s="14" t="str">
        <f t="shared" ca="1" si="32"/>
        <v>INDGDEFFRH-59</v>
      </c>
      <c r="C358" s="15" t="str">
        <f t="shared" ca="1" si="31"/>
        <v>IGDRH</v>
      </c>
      <c r="D358" s="16">
        <f>'EE investment costs'!$F$15</f>
        <v>2016</v>
      </c>
      <c r="E358" s="14">
        <f>VLOOKUP(X358,'EE investment costs'!$D$56:$R$656,15,0)</f>
        <v>16.35466666666667</v>
      </c>
      <c r="F358" s="17">
        <f ca="1">INDEX('EE investment costs'!$D$56:$R$656,MATCH(X358,'EE investment costs'!$D$56:$D$656,0),MATCH($V$8,'EE investment costs'!$D$56:$R$56,0))</f>
        <v>897.79456875605899</v>
      </c>
      <c r="I358" s="18">
        <v>1</v>
      </c>
      <c r="J358" s="18">
        <v>1</v>
      </c>
      <c r="K358" s="14">
        <f t="shared" ca="1" si="35"/>
        <v>4</v>
      </c>
      <c r="M358" s="19" t="str">
        <f t="shared" ca="1" si="33"/>
        <v>INDGDEFFRH-59</v>
      </c>
      <c r="N358" s="23" t="str">
        <f t="shared" ca="1" si="34"/>
        <v>Glass &amp; Concrete industry Saving Tech-Heat Room Heat 5.9y</v>
      </c>
      <c r="O358" s="23" t="s">
        <v>32</v>
      </c>
      <c r="P358" s="23" t="s">
        <v>33</v>
      </c>
      <c r="Q358" s="23"/>
      <c r="R358" s="23"/>
      <c r="S358" s="19" t="s">
        <v>34</v>
      </c>
      <c r="V358" s="16" t="str">
        <f t="shared" ca="1" si="36"/>
        <v>GD</v>
      </c>
      <c r="W358" s="14" t="str">
        <f t="shared" ca="1" si="36"/>
        <v>Glass &amp; Concrete industry</v>
      </c>
      <c r="X358" s="3" t="str">
        <f>'EE investment costs'!D407</f>
        <v>RH-59</v>
      </c>
      <c r="Y358" s="3" t="str">
        <f>'EE investment costs'!E407</f>
        <v>Heat Room Heat</v>
      </c>
      <c r="AC358" s="123">
        <f>'EE investment costs'!C407</f>
        <v>5.9</v>
      </c>
      <c r="AD358" s="22"/>
    </row>
    <row r="359" spans="2:30">
      <c r="B359" s="14" t="str">
        <f t="shared" ca="1" si="32"/>
        <v>INDGDEFFLA-59</v>
      </c>
      <c r="C359" s="15" t="str">
        <f t="shared" ca="1" si="31"/>
        <v>IGDLA</v>
      </c>
      <c r="D359" s="16">
        <f>'EE investment costs'!$F$15</f>
        <v>2016</v>
      </c>
      <c r="E359" s="14">
        <f>VLOOKUP(X359,'EE investment costs'!$D$56:$R$656,15,0)</f>
        <v>4.157633333333334</v>
      </c>
      <c r="F359" s="17">
        <f ca="1">INDEX('EE investment costs'!$D$56:$R$656,MATCH(X359,'EE investment costs'!$D$56:$D$656,0),MATCH($V$8,'EE investment costs'!$D$56:$R$56,0))</f>
        <v>1860.8700599879105</v>
      </c>
      <c r="I359" s="18">
        <v>1</v>
      </c>
      <c r="J359" s="18">
        <v>1</v>
      </c>
      <c r="K359" s="14">
        <f t="shared" ca="1" si="35"/>
        <v>0</v>
      </c>
      <c r="M359" s="19" t="str">
        <f t="shared" ca="1" si="33"/>
        <v>INDGDEFFLA-59</v>
      </c>
      <c r="N359" s="23" t="str">
        <f t="shared" ca="1" si="34"/>
        <v>Glass &amp; Concrete industry Saving Tech-Light 5.9y</v>
      </c>
      <c r="O359" s="23" t="s">
        <v>32</v>
      </c>
      <c r="P359" s="23" t="s">
        <v>33</v>
      </c>
      <c r="Q359" s="23"/>
      <c r="R359" s="23"/>
      <c r="S359" s="19" t="s">
        <v>34</v>
      </c>
      <c r="V359" s="16" t="str">
        <f t="shared" ca="1" si="36"/>
        <v>GD</v>
      </c>
      <c r="W359" s="14" t="str">
        <f t="shared" ca="1" si="36"/>
        <v>Glass &amp; Concrete industry</v>
      </c>
      <c r="X359" s="3" t="str">
        <f>'EE investment costs'!D408</f>
        <v>LA-59</v>
      </c>
      <c r="Y359" s="3" t="str">
        <f>'EE investment costs'!E408</f>
        <v>Light</v>
      </c>
      <c r="AC359" s="123">
        <f>'EE investment costs'!C408</f>
        <v>5.9</v>
      </c>
      <c r="AD359" s="22"/>
    </row>
    <row r="360" spans="2:30">
      <c r="B360" s="14" t="str">
        <f t="shared" ca="1" si="32"/>
        <v>INDGDEFFEM-59</v>
      </c>
      <c r="C360" s="15" t="str">
        <f t="shared" ca="1" si="31"/>
        <v>IGDEM</v>
      </c>
      <c r="D360" s="16">
        <f>'EE investment costs'!$F$15</f>
        <v>2016</v>
      </c>
      <c r="E360" s="14">
        <f>VLOOKUP(X360,'EE investment costs'!$D$56:$R$656,15,0)</f>
        <v>4.3655150000000003</v>
      </c>
      <c r="F360" s="17">
        <f ca="1">INDEX('EE investment costs'!$D$56:$R$656,MATCH(X360,'EE investment costs'!$D$56:$D$656,0),MATCH($V$8,'EE investment costs'!$D$56:$R$56,0))</f>
        <v>1974.831060443136</v>
      </c>
      <c r="I360" s="18">
        <v>1</v>
      </c>
      <c r="J360" s="18">
        <v>1</v>
      </c>
      <c r="K360" s="14">
        <f t="shared" ca="1" si="35"/>
        <v>0</v>
      </c>
      <c r="M360" s="19" t="str">
        <f t="shared" ca="1" si="33"/>
        <v>INDGDEFFEM-59</v>
      </c>
      <c r="N360" s="23" t="str">
        <f t="shared" ca="1" si="34"/>
        <v>Glass &amp; Concrete industry Saving Tech-Electric Motors 5.9y</v>
      </c>
      <c r="O360" s="23" t="s">
        <v>32</v>
      </c>
      <c r="P360" s="23" t="s">
        <v>33</v>
      </c>
      <c r="Q360" s="23"/>
      <c r="R360" s="23"/>
      <c r="S360" s="19" t="s">
        <v>34</v>
      </c>
      <c r="V360" s="16" t="str">
        <f t="shared" ca="1" si="36"/>
        <v>GD</v>
      </c>
      <c r="W360" s="14" t="str">
        <f t="shared" ca="1" si="36"/>
        <v>Glass &amp; Concrete industry</v>
      </c>
      <c r="X360" s="3" t="str">
        <f>'EE investment costs'!D409</f>
        <v>EM-59</v>
      </c>
      <c r="Y360" s="3" t="str">
        <f>'EE investment costs'!E409</f>
        <v>Electric Motors</v>
      </c>
      <c r="AC360" s="123">
        <f>'EE investment costs'!C409</f>
        <v>5.9</v>
      </c>
      <c r="AD360" s="22"/>
    </row>
    <row r="361" spans="2:30">
      <c r="B361" s="14" t="str">
        <f t="shared" ca="1" si="32"/>
        <v>INDGDEFFTF-59</v>
      </c>
      <c r="C361" s="15" t="str">
        <f t="shared" ca="1" si="31"/>
        <v>IGDTF</v>
      </c>
      <c r="D361" s="16">
        <f>'EE investment costs'!$F$15</f>
        <v>2016</v>
      </c>
      <c r="E361" s="14">
        <f>VLOOKUP(X361,'EE investment costs'!$D$56:$R$656,15,0)</f>
        <v>16.583333333333332</v>
      </c>
      <c r="F361" s="17">
        <f ca="1">INDEX('EE investment costs'!$D$56:$R$656,MATCH(X361,'EE investment costs'!$D$56:$D$656,0),MATCH($V$8,'EE investment costs'!$D$56:$R$56,0))</f>
        <v>866.92889412107934</v>
      </c>
      <c r="I361" s="18">
        <v>1</v>
      </c>
      <c r="J361" s="18">
        <v>1</v>
      </c>
      <c r="K361" s="14">
        <f t="shared" ca="1" si="35"/>
        <v>4</v>
      </c>
      <c r="M361" s="19" t="str">
        <f t="shared" ca="1" si="33"/>
        <v>INDGDEFFTF-59</v>
      </c>
      <c r="N361" s="23" t="str">
        <f t="shared" ca="1" si="34"/>
        <v>Glass &amp; Concrete industry Saving Tech-Haulage Tractors, Trucks, Fishing boats 5.9y</v>
      </c>
      <c r="O361" s="23" t="s">
        <v>32</v>
      </c>
      <c r="P361" s="23" t="s">
        <v>33</v>
      </c>
      <c r="Q361" s="23"/>
      <c r="R361" s="23"/>
      <c r="S361" s="19" t="s">
        <v>34</v>
      </c>
      <c r="V361" s="16" t="str">
        <f t="shared" ca="1" si="36"/>
        <v>GD</v>
      </c>
      <c r="W361" s="14" t="str">
        <f t="shared" ca="1" si="36"/>
        <v>Glass &amp; Concrete industry</v>
      </c>
      <c r="X361" s="3" t="str">
        <f>'EE investment costs'!D410</f>
        <v>TF-59</v>
      </c>
      <c r="Y361" s="3" t="str">
        <f>'EE investment costs'!E410</f>
        <v>Haulage Tractors, Trucks, Fishing boats</v>
      </c>
      <c r="AC361" s="123">
        <f>'EE investment costs'!C410</f>
        <v>5.9</v>
      </c>
      <c r="AD361" s="22"/>
    </row>
    <row r="362" spans="2:30">
      <c r="B362" s="14" t="str">
        <f t="shared" ca="1" si="32"/>
        <v>INDGDEFFMT-60</v>
      </c>
      <c r="C362" s="15" t="str">
        <f t="shared" ca="1" si="31"/>
        <v>IGDMT</v>
      </c>
      <c r="D362" s="16">
        <f>'EE investment costs'!$F$15</f>
        <v>2016</v>
      </c>
      <c r="E362" s="14">
        <f>VLOOKUP(X362,'EE investment costs'!$D$56:$R$656,15,0)</f>
        <v>6.1999999999999993</v>
      </c>
      <c r="F362" s="17">
        <f ca="1">INDEX('EE investment costs'!$D$56:$R$656,MATCH(X362,'EE investment costs'!$D$56:$D$656,0),MATCH($V$8,'EE investment costs'!$D$56:$R$56,0))</f>
        <v>822.63448647483938</v>
      </c>
      <c r="I362" s="18">
        <v>1</v>
      </c>
      <c r="J362" s="18">
        <v>1</v>
      </c>
      <c r="K362" s="14">
        <f t="shared" ca="1" si="35"/>
        <v>4</v>
      </c>
      <c r="M362" s="19" t="str">
        <f t="shared" ca="1" si="33"/>
        <v>INDGDEFFMT-60</v>
      </c>
      <c r="N362" s="23" t="str">
        <f t="shared" ca="1" si="34"/>
        <v>Glass &amp; Concrete industry Saving Tech-Heat Medium Temp. up to 150C 6y</v>
      </c>
      <c r="O362" s="23" t="s">
        <v>32</v>
      </c>
      <c r="P362" s="23" t="s">
        <v>33</v>
      </c>
      <c r="Q362" s="23"/>
      <c r="R362" s="23"/>
      <c r="S362" s="19" t="s">
        <v>34</v>
      </c>
      <c r="V362" s="16" t="str">
        <f t="shared" ca="1" si="36"/>
        <v>GD</v>
      </c>
      <c r="W362" s="14" t="str">
        <f t="shared" ca="1" si="36"/>
        <v>Glass &amp; Concrete industry</v>
      </c>
      <c r="X362" s="3" t="str">
        <f>'EE investment costs'!D411</f>
        <v>MT-60</v>
      </c>
      <c r="Y362" s="3" t="str">
        <f>'EE investment costs'!E411</f>
        <v>Heat Medium Temp. up to 150C</v>
      </c>
      <c r="AC362" s="123">
        <f>'EE investment costs'!C411</f>
        <v>6</v>
      </c>
      <c r="AD362" s="22"/>
    </row>
    <row r="363" spans="2:30">
      <c r="B363" s="14" t="str">
        <f t="shared" ca="1" si="32"/>
        <v>INDGDEFFHT-60</v>
      </c>
      <c r="C363" s="15" t="str">
        <f t="shared" ca="1" si="31"/>
        <v>IGDHT</v>
      </c>
      <c r="D363" s="16">
        <f>'EE investment costs'!$F$15</f>
        <v>2016</v>
      </c>
      <c r="E363" s="14">
        <f>VLOOKUP(X363,'EE investment costs'!$D$56:$R$656,15,0)</f>
        <v>4.96</v>
      </c>
      <c r="F363" s="17">
        <f ca="1">INDEX('EE investment costs'!$D$56:$R$656,MATCH(X363,'EE investment costs'!$D$56:$D$656,0),MATCH($V$8,'EE investment costs'!$D$56:$R$56,0))</f>
        <v>542.0734966090356</v>
      </c>
      <c r="I363" s="18">
        <v>1</v>
      </c>
      <c r="J363" s="18">
        <v>1</v>
      </c>
      <c r="K363" s="14">
        <f t="shared" ca="1" si="35"/>
        <v>7</v>
      </c>
      <c r="M363" s="19" t="str">
        <f t="shared" ca="1" si="33"/>
        <v>INDGDEFFHT-60</v>
      </c>
      <c r="N363" s="23" t="str">
        <f t="shared" ca="1" si="34"/>
        <v>Glass &amp; Concrete industry Saving Tech-Heat High Temp. over 150C 6y</v>
      </c>
      <c r="O363" s="23" t="s">
        <v>32</v>
      </c>
      <c r="P363" s="23" t="s">
        <v>33</v>
      </c>
      <c r="Q363" s="23"/>
      <c r="R363" s="23"/>
      <c r="S363" s="19" t="s">
        <v>34</v>
      </c>
      <c r="V363" s="16" t="str">
        <f t="shared" ca="1" si="36"/>
        <v>GD</v>
      </c>
      <c r="W363" s="14" t="str">
        <f t="shared" ca="1" si="36"/>
        <v>Glass &amp; Concrete industry</v>
      </c>
      <c r="X363" s="3" t="str">
        <f>'EE investment costs'!D412</f>
        <v>HT-60</v>
      </c>
      <c r="Y363" s="3" t="str">
        <f>'EE investment costs'!E412</f>
        <v>Heat High Temp. over 150C</v>
      </c>
      <c r="AC363" s="123">
        <f>'EE investment costs'!C412</f>
        <v>6</v>
      </c>
      <c r="AD363" s="22"/>
    </row>
    <row r="364" spans="2:30">
      <c r="B364" s="14" t="str">
        <f t="shared" ca="1" si="32"/>
        <v>INDGDEFFRH-60</v>
      </c>
      <c r="C364" s="15" t="str">
        <f t="shared" ca="1" si="31"/>
        <v>IGDRH</v>
      </c>
      <c r="D364" s="16">
        <f>'EE investment costs'!$F$15</f>
        <v>2016</v>
      </c>
      <c r="E364" s="14">
        <f>VLOOKUP(X364,'EE investment costs'!$D$56:$R$656,15,0)</f>
        <v>16.373333333333335</v>
      </c>
      <c r="F364" s="17">
        <f ca="1">INDEX('EE investment costs'!$D$56:$R$656,MATCH(X364,'EE investment costs'!$D$56:$D$656,0),MATCH($V$8,'EE investment costs'!$D$56:$R$56,0))</f>
        <v>935.20267578756125</v>
      </c>
      <c r="I364" s="18">
        <v>1</v>
      </c>
      <c r="J364" s="18">
        <v>1</v>
      </c>
      <c r="K364" s="14">
        <f t="shared" ca="1" si="35"/>
        <v>3</v>
      </c>
      <c r="M364" s="19" t="str">
        <f t="shared" ca="1" si="33"/>
        <v>INDGDEFFRH-60</v>
      </c>
      <c r="N364" s="23" t="str">
        <f t="shared" ca="1" si="34"/>
        <v>Glass &amp; Concrete industry Saving Tech-Heat Room Heat 6y</v>
      </c>
      <c r="O364" s="23" t="s">
        <v>32</v>
      </c>
      <c r="P364" s="23" t="s">
        <v>33</v>
      </c>
      <c r="Q364" s="23"/>
      <c r="R364" s="23"/>
      <c r="S364" s="19" t="s">
        <v>34</v>
      </c>
      <c r="V364" s="16" t="str">
        <f t="shared" ca="1" si="36"/>
        <v>GD</v>
      </c>
      <c r="W364" s="14" t="str">
        <f t="shared" ca="1" si="36"/>
        <v>Glass &amp; Concrete industry</v>
      </c>
      <c r="X364" s="3" t="str">
        <f>'EE investment costs'!D413</f>
        <v>RH-60</v>
      </c>
      <c r="Y364" s="3" t="str">
        <f>'EE investment costs'!E413</f>
        <v>Heat Room Heat</v>
      </c>
      <c r="AC364" s="123">
        <f>'EE investment costs'!C413</f>
        <v>6</v>
      </c>
      <c r="AD364" s="22"/>
    </row>
    <row r="365" spans="2:30">
      <c r="B365" s="14" t="str">
        <f t="shared" ca="1" si="32"/>
        <v>INDGDEFFLA-60</v>
      </c>
      <c r="C365" s="15" t="str">
        <f t="shared" ca="1" si="31"/>
        <v>IGDLA</v>
      </c>
      <c r="D365" s="16">
        <f>'EE investment costs'!$F$15</f>
        <v>2016</v>
      </c>
      <c r="E365" s="14">
        <f>VLOOKUP(X365,'EE investment costs'!$D$56:$R$656,15,0)</f>
        <v>4.1706666666666674</v>
      </c>
      <c r="F365" s="17">
        <f ca="1">INDEX('EE investment costs'!$D$56:$R$656,MATCH(X365,'EE investment costs'!$D$56:$D$656,0),MATCH($V$8,'EE investment costs'!$D$56:$R$56,0))</f>
        <v>1876.2418793624067</v>
      </c>
      <c r="I365" s="18">
        <v>1</v>
      </c>
      <c r="J365" s="18">
        <v>1</v>
      </c>
      <c r="K365" s="14">
        <f t="shared" ca="1" si="35"/>
        <v>0</v>
      </c>
      <c r="M365" s="19" t="str">
        <f t="shared" ca="1" si="33"/>
        <v>INDGDEFFLA-60</v>
      </c>
      <c r="N365" s="23" t="str">
        <f t="shared" ca="1" si="34"/>
        <v>Glass &amp; Concrete industry Saving Tech-Light 6y</v>
      </c>
      <c r="O365" s="23" t="s">
        <v>32</v>
      </c>
      <c r="P365" s="23" t="s">
        <v>33</v>
      </c>
      <c r="Q365" s="23"/>
      <c r="R365" s="23"/>
      <c r="S365" s="19" t="s">
        <v>34</v>
      </c>
      <c r="V365" s="16" t="str">
        <f t="shared" ca="1" si="36"/>
        <v>GD</v>
      </c>
      <c r="W365" s="14" t="str">
        <f t="shared" ca="1" si="36"/>
        <v>Glass &amp; Concrete industry</v>
      </c>
      <c r="X365" s="3" t="str">
        <f>'EE investment costs'!D414</f>
        <v>LA-60</v>
      </c>
      <c r="Y365" s="3" t="str">
        <f>'EE investment costs'!E414</f>
        <v>Light</v>
      </c>
      <c r="AC365" s="123">
        <f>'EE investment costs'!C414</f>
        <v>6</v>
      </c>
      <c r="AD365" s="22"/>
    </row>
    <row r="366" spans="2:30">
      <c r="B366" s="14" t="str">
        <f t="shared" ca="1" si="32"/>
        <v>INDGDEFFEM-60</v>
      </c>
      <c r="C366" s="15" t="str">
        <f t="shared" ca="1" si="31"/>
        <v>IGDEM</v>
      </c>
      <c r="D366" s="16">
        <f>'EE investment costs'!$F$15</f>
        <v>2016</v>
      </c>
      <c r="E366" s="14">
        <f>VLOOKUP(X366,'EE investment costs'!$D$56:$R$656,15,0)</f>
        <v>4.3792</v>
      </c>
      <c r="F366" s="17">
        <f ca="1">INDEX('EE investment costs'!$D$56:$R$656,MATCH(X366,'EE investment costs'!$D$56:$D$656,0),MATCH($V$8,'EE investment costs'!$D$56:$R$56,0))</f>
        <v>1996.0837726541372</v>
      </c>
      <c r="I366" s="18">
        <v>1</v>
      </c>
      <c r="J366" s="18">
        <v>1</v>
      </c>
      <c r="K366" s="14">
        <f t="shared" ca="1" si="35"/>
        <v>0</v>
      </c>
      <c r="M366" s="19" t="str">
        <f t="shared" ca="1" si="33"/>
        <v>INDGDEFFEM-60</v>
      </c>
      <c r="N366" s="23" t="str">
        <f t="shared" ca="1" si="34"/>
        <v>Glass &amp; Concrete industry Saving Tech-Electric Motors 6y</v>
      </c>
      <c r="O366" s="23" t="s">
        <v>32</v>
      </c>
      <c r="P366" s="23" t="s">
        <v>33</v>
      </c>
      <c r="Q366" s="23"/>
      <c r="R366" s="23"/>
      <c r="S366" s="19" t="s">
        <v>34</v>
      </c>
      <c r="V366" s="16" t="str">
        <f t="shared" ca="1" si="36"/>
        <v>GD</v>
      </c>
      <c r="W366" s="14" t="str">
        <f t="shared" ca="1" si="36"/>
        <v>Glass &amp; Concrete industry</v>
      </c>
      <c r="X366" s="3" t="str">
        <f>'EE investment costs'!D415</f>
        <v>EM-60</v>
      </c>
      <c r="Y366" s="3" t="str">
        <f>'EE investment costs'!E415</f>
        <v>Electric Motors</v>
      </c>
      <c r="AC366" s="123">
        <f>'EE investment costs'!C415</f>
        <v>6</v>
      </c>
      <c r="AD366" s="22"/>
    </row>
    <row r="367" spans="2:30" ht="13.5" thickBot="1">
      <c r="B367" s="14" t="str">
        <f t="shared" ca="1" si="32"/>
        <v>INDGDEFFTF-60</v>
      </c>
      <c r="C367" s="15" t="str">
        <f t="shared" ca="1" si="31"/>
        <v>IGDTF</v>
      </c>
      <c r="D367" s="16">
        <f>'EE investment costs'!$F$15</f>
        <v>2016</v>
      </c>
      <c r="E367" s="14">
        <f>VLOOKUP(X367,'EE investment costs'!$D$56:$R$656,15,0)</f>
        <v>16.666666666666664</v>
      </c>
      <c r="F367" s="17">
        <f ca="1">INDEX('EE investment costs'!$D$56:$R$656,MATCH(X367,'EE investment costs'!$D$56:$D$656,0),MATCH($V$8,'EE investment costs'!$D$56:$R$56,0))</f>
        <v>881.6226041909282</v>
      </c>
      <c r="I367" s="18">
        <v>1</v>
      </c>
      <c r="J367" s="18">
        <v>1</v>
      </c>
      <c r="K367" s="14">
        <f t="shared" ca="1" si="35"/>
        <v>4</v>
      </c>
      <c r="M367" s="24" t="str">
        <f t="shared" ca="1" si="33"/>
        <v>INDGDEFFTF-60</v>
      </c>
      <c r="N367" s="25" t="str">
        <f t="shared" ca="1" si="34"/>
        <v>Glass &amp; Concrete industry Saving Tech-Haulage Tractors, Trucks, Fishing boats 6y</v>
      </c>
      <c r="O367" s="25" t="s">
        <v>32</v>
      </c>
      <c r="P367" s="25" t="s">
        <v>33</v>
      </c>
      <c r="Q367" s="25"/>
      <c r="R367" s="25"/>
      <c r="S367" s="24" t="s">
        <v>34</v>
      </c>
      <c r="V367" s="16" t="str">
        <f t="shared" ca="1" si="36"/>
        <v>GD</v>
      </c>
      <c r="W367" s="14" t="str">
        <f t="shared" ca="1" si="36"/>
        <v>Glass &amp; Concrete industry</v>
      </c>
      <c r="X367" s="3" t="str">
        <f>'EE investment costs'!D416</f>
        <v>TF-60</v>
      </c>
      <c r="Y367" s="3" t="str">
        <f>'EE investment costs'!E416</f>
        <v>Haulage Tractors, Trucks, Fishing boats</v>
      </c>
      <c r="AC367" s="123">
        <f>'EE investment costs'!C416</f>
        <v>6</v>
      </c>
      <c r="AD367" s="22"/>
    </row>
    <row r="368" spans="2:30">
      <c r="B368" s="14" t="str">
        <f t="shared" ca="1" si="32"/>
        <v>INDGDEFFMT-61</v>
      </c>
      <c r="C368" s="15" t="str">
        <f ca="1">"I"&amp;MID(B368,4,1)&amp;"D"&amp;MID(B368,9,2)</f>
        <v>IGDMT</v>
      </c>
      <c r="D368" s="16">
        <f>'EE investment costs'!$F$15</f>
        <v>2016</v>
      </c>
      <c r="E368" s="14">
        <f>VLOOKUP(X368,'EE investment costs'!$D$56:$R$656,15,0)</f>
        <v>6.21</v>
      </c>
      <c r="F368" s="17">
        <f ca="1">INDEX('EE investment costs'!$D$56:$R$656,MATCH(X368,'EE investment costs'!$D$56:$D$656,0),MATCH($V$8,'EE investment costs'!$D$56:$R$56,0))</f>
        <v>833.95669346863406</v>
      </c>
      <c r="I368" s="18">
        <v>1</v>
      </c>
      <c r="J368" s="18">
        <v>1</v>
      </c>
      <c r="K368" s="14">
        <f t="shared" ca="1" si="35"/>
        <v>4</v>
      </c>
      <c r="M368" s="20" t="str">
        <f t="shared" ca="1" si="33"/>
        <v>INDGDEFFMT-61</v>
      </c>
      <c r="N368" s="21" t="str">
        <f t="shared" ca="1" si="34"/>
        <v>Glass &amp; Concrete industry Saving Tech-Heat Medium Temp. up to 150C 6.1y</v>
      </c>
      <c r="O368" s="21" t="s">
        <v>32</v>
      </c>
      <c r="P368" s="21" t="s">
        <v>33</v>
      </c>
      <c r="Q368" s="21"/>
      <c r="R368" s="21"/>
      <c r="S368" s="20" t="s">
        <v>34</v>
      </c>
      <c r="V368" s="16" t="str">
        <f t="shared" ca="1" si="36"/>
        <v>GD</v>
      </c>
      <c r="W368" s="14" t="str">
        <f t="shared" ca="1" si="36"/>
        <v>Glass &amp; Concrete industry</v>
      </c>
      <c r="X368" s="3" t="str">
        <f>'EE investment costs'!D417</f>
        <v>MT-61</v>
      </c>
      <c r="Y368" s="3" t="str">
        <f>'EE investment costs'!E417</f>
        <v>Heat Medium Temp. up to 150C</v>
      </c>
      <c r="AC368" s="123">
        <f>'EE investment costs'!C417</f>
        <v>6.1</v>
      </c>
      <c r="AD368" s="22"/>
    </row>
    <row r="369" spans="2:30">
      <c r="B369" s="14" t="str">
        <f t="shared" ca="1" si="32"/>
        <v>INDGDEFFHT-61</v>
      </c>
      <c r="C369" s="15" t="str">
        <f t="shared" ref="C369:C427" ca="1" si="37">"I"&amp;MID(B369,4,1)&amp;"D"&amp;MID(B369,9,2)</f>
        <v>IGDHT</v>
      </c>
      <c r="D369" s="16">
        <f>'EE investment costs'!$F$15</f>
        <v>2016</v>
      </c>
      <c r="E369" s="14">
        <f>VLOOKUP(X369,'EE investment costs'!$D$56:$R$656,15,0)</f>
        <v>4.968</v>
      </c>
      <c r="F369" s="17">
        <f ca="1">INDEX('EE investment costs'!$D$56:$R$656,MATCH(X369,'EE investment costs'!$D$56:$D$656,0),MATCH($V$8,'EE investment costs'!$D$56:$R$56,0))</f>
        <v>546.00064087316457</v>
      </c>
      <c r="I369" s="18">
        <v>1</v>
      </c>
      <c r="J369" s="18">
        <v>1</v>
      </c>
      <c r="K369" s="14">
        <f t="shared" ca="1" si="35"/>
        <v>7</v>
      </c>
      <c r="M369" s="19" t="str">
        <f t="shared" ca="1" si="33"/>
        <v>INDGDEFFHT-61</v>
      </c>
      <c r="N369" s="23" t="str">
        <f t="shared" ca="1" si="34"/>
        <v>Glass &amp; Concrete industry Saving Tech-Heat High Temp. over 150C 6.1y</v>
      </c>
      <c r="O369" s="23" t="s">
        <v>32</v>
      </c>
      <c r="P369" s="23" t="s">
        <v>33</v>
      </c>
      <c r="Q369" s="23"/>
      <c r="R369" s="23"/>
      <c r="S369" s="19" t="s">
        <v>34</v>
      </c>
      <c r="V369" s="16" t="str">
        <f t="shared" ca="1" si="36"/>
        <v>GD</v>
      </c>
      <c r="W369" s="14" t="str">
        <f t="shared" ca="1" si="36"/>
        <v>Glass &amp; Concrete industry</v>
      </c>
      <c r="X369" s="3" t="str">
        <f>'EE investment costs'!D418</f>
        <v>HT-61</v>
      </c>
      <c r="Y369" s="3" t="str">
        <f>'EE investment costs'!E418</f>
        <v>Heat High Temp. over 150C</v>
      </c>
      <c r="AC369" s="123">
        <f>'EE investment costs'!C418</f>
        <v>6.1</v>
      </c>
      <c r="AD369" s="22"/>
    </row>
    <row r="370" spans="2:30">
      <c r="B370" s="14" t="str">
        <f t="shared" ca="1" si="32"/>
        <v>INDGDEFFRH-61</v>
      </c>
      <c r="C370" s="15" t="str">
        <f t="shared" ca="1" si="37"/>
        <v>IGDRH</v>
      </c>
      <c r="D370" s="16">
        <f>'EE investment costs'!$F$15</f>
        <v>2016</v>
      </c>
      <c r="E370" s="14">
        <f>VLOOKUP(X370,'EE investment costs'!$D$56:$R$656,15,0)</f>
        <v>16.392000000000003</v>
      </c>
      <c r="F370" s="17">
        <f ca="1">INDEX('EE investment costs'!$D$56:$R$656,MATCH(X370,'EE investment costs'!$D$56:$D$656,0),MATCH($V$8,'EE investment costs'!$D$56:$R$56,0))</f>
        <v>972.61078281906384</v>
      </c>
      <c r="I370" s="18">
        <v>1</v>
      </c>
      <c r="J370" s="18">
        <v>1</v>
      </c>
      <c r="K370" s="14">
        <f t="shared" ca="1" si="35"/>
        <v>3</v>
      </c>
      <c r="M370" s="19" t="str">
        <f t="shared" ca="1" si="33"/>
        <v>INDGDEFFRH-61</v>
      </c>
      <c r="N370" s="23" t="str">
        <f t="shared" ca="1" si="34"/>
        <v>Glass &amp; Concrete industry Saving Tech-Heat Room Heat 6.1y</v>
      </c>
      <c r="O370" s="23" t="s">
        <v>32</v>
      </c>
      <c r="P370" s="23" t="s">
        <v>33</v>
      </c>
      <c r="Q370" s="23"/>
      <c r="R370" s="23"/>
      <c r="S370" s="19" t="s">
        <v>34</v>
      </c>
      <c r="V370" s="16" t="str">
        <f t="shared" ca="1" si="36"/>
        <v>GD</v>
      </c>
      <c r="W370" s="14" t="str">
        <f t="shared" ca="1" si="36"/>
        <v>Glass &amp; Concrete industry</v>
      </c>
      <c r="X370" s="3" t="str">
        <f>'EE investment costs'!D419</f>
        <v>RH-61</v>
      </c>
      <c r="Y370" s="3" t="str">
        <f>'EE investment costs'!E419</f>
        <v>Heat Room Heat</v>
      </c>
      <c r="AC370" s="123">
        <f>'EE investment costs'!C419</f>
        <v>6.1</v>
      </c>
      <c r="AD370" s="22"/>
    </row>
    <row r="371" spans="2:30">
      <c r="B371" s="14" t="str">
        <f t="shared" ca="1" si="32"/>
        <v>INDGDEFFLA-61</v>
      </c>
      <c r="C371" s="15" t="str">
        <f t="shared" ca="1" si="37"/>
        <v>IGDLA</v>
      </c>
      <c r="D371" s="16">
        <f>'EE investment costs'!$F$15</f>
        <v>2016</v>
      </c>
      <c r="E371" s="14">
        <f>VLOOKUP(X371,'EE investment costs'!$D$56:$R$656,15,0)</f>
        <v>4.1837</v>
      </c>
      <c r="F371" s="17">
        <f ca="1">INDEX('EE investment costs'!$D$56:$R$656,MATCH(X371,'EE investment costs'!$D$56:$D$656,0),MATCH($V$8,'EE investment costs'!$D$56:$R$56,0))</f>
        <v>1891.6136987369025</v>
      </c>
      <c r="I371" s="18">
        <v>1</v>
      </c>
      <c r="J371" s="18">
        <v>1</v>
      </c>
      <c r="K371" s="14">
        <f t="shared" ca="1" si="35"/>
        <v>0</v>
      </c>
      <c r="M371" s="19" t="str">
        <f t="shared" ca="1" si="33"/>
        <v>INDGDEFFLA-61</v>
      </c>
      <c r="N371" s="23" t="str">
        <f t="shared" ca="1" si="34"/>
        <v>Glass &amp; Concrete industry Saving Tech-Light 6.1y</v>
      </c>
      <c r="O371" s="23" t="s">
        <v>32</v>
      </c>
      <c r="P371" s="23" t="s">
        <v>33</v>
      </c>
      <c r="Q371" s="23"/>
      <c r="R371" s="23"/>
      <c r="S371" s="19" t="s">
        <v>34</v>
      </c>
      <c r="V371" s="16" t="str">
        <f t="shared" ca="1" si="36"/>
        <v>GD</v>
      </c>
      <c r="W371" s="14" t="str">
        <f t="shared" ca="1" si="36"/>
        <v>Glass &amp; Concrete industry</v>
      </c>
      <c r="X371" s="3" t="str">
        <f>'EE investment costs'!D420</f>
        <v>LA-61</v>
      </c>
      <c r="Y371" s="3" t="str">
        <f>'EE investment costs'!E420</f>
        <v>Light</v>
      </c>
      <c r="AC371" s="123">
        <f>'EE investment costs'!C420</f>
        <v>6.1</v>
      </c>
      <c r="AD371" s="22"/>
    </row>
    <row r="372" spans="2:30">
      <c r="B372" s="14" t="str">
        <f t="shared" ca="1" si="32"/>
        <v>INDGDEFFEM-61</v>
      </c>
      <c r="C372" s="15" t="str">
        <f t="shared" ca="1" si="37"/>
        <v>IGDEM</v>
      </c>
      <c r="D372" s="16">
        <f>'EE investment costs'!$F$15</f>
        <v>2016</v>
      </c>
      <c r="E372" s="14">
        <f>VLOOKUP(X372,'EE investment costs'!$D$56:$R$656,15,0)</f>
        <v>4.3928849999999997</v>
      </c>
      <c r="F372" s="17">
        <f ca="1">INDEX('EE investment costs'!$D$56:$R$656,MATCH(X372,'EE investment costs'!$D$56:$D$656,0),MATCH($V$8,'EE investment costs'!$D$56:$R$56,0))</f>
        <v>2017.3364848651383</v>
      </c>
      <c r="I372" s="18">
        <v>1</v>
      </c>
      <c r="J372" s="18">
        <v>1</v>
      </c>
      <c r="K372" s="14">
        <f t="shared" ca="1" si="35"/>
        <v>0</v>
      </c>
      <c r="M372" s="19" t="str">
        <f t="shared" ca="1" si="33"/>
        <v>INDGDEFFEM-61</v>
      </c>
      <c r="N372" s="23" t="str">
        <f t="shared" ca="1" si="34"/>
        <v>Glass &amp; Concrete industry Saving Tech-Electric Motors 6.1y</v>
      </c>
      <c r="O372" s="23" t="s">
        <v>32</v>
      </c>
      <c r="P372" s="23" t="s">
        <v>33</v>
      </c>
      <c r="Q372" s="23"/>
      <c r="R372" s="23"/>
      <c r="S372" s="19" t="s">
        <v>34</v>
      </c>
      <c r="V372" s="16" t="str">
        <f t="shared" ca="1" si="36"/>
        <v>GD</v>
      </c>
      <c r="W372" s="14" t="str">
        <f t="shared" ca="1" si="36"/>
        <v>Glass &amp; Concrete industry</v>
      </c>
      <c r="X372" s="3" t="str">
        <f>'EE investment costs'!D421</f>
        <v>EM-61</v>
      </c>
      <c r="Y372" s="3" t="str">
        <f>'EE investment costs'!E421</f>
        <v>Electric Motors</v>
      </c>
      <c r="AC372" s="123">
        <f>'EE investment costs'!C421</f>
        <v>6.1</v>
      </c>
      <c r="AD372" s="22"/>
    </row>
    <row r="373" spans="2:30">
      <c r="B373" s="14" t="str">
        <f t="shared" ca="1" si="32"/>
        <v>INDGDEFFTF-61</v>
      </c>
      <c r="C373" s="15" t="str">
        <f t="shared" ca="1" si="37"/>
        <v>IGDTF</v>
      </c>
      <c r="D373" s="16">
        <f>'EE investment costs'!$F$15</f>
        <v>2016</v>
      </c>
      <c r="E373" s="14">
        <f>VLOOKUP(X373,'EE investment costs'!$D$56:$R$656,15,0)</f>
        <v>16.75</v>
      </c>
      <c r="F373" s="17">
        <f ca="1">INDEX('EE investment costs'!$D$56:$R$656,MATCH(X373,'EE investment costs'!$D$56:$D$656,0),MATCH($V$8,'EE investment costs'!$D$56:$R$56,0))</f>
        <v>896.31631426077683</v>
      </c>
      <c r="I373" s="18">
        <v>1</v>
      </c>
      <c r="J373" s="18">
        <v>1</v>
      </c>
      <c r="K373" s="14">
        <f t="shared" ca="1" si="35"/>
        <v>4</v>
      </c>
      <c r="M373" s="19" t="str">
        <f t="shared" ca="1" si="33"/>
        <v>INDGDEFFTF-61</v>
      </c>
      <c r="N373" s="23" t="str">
        <f t="shared" ca="1" si="34"/>
        <v>Glass &amp; Concrete industry Saving Tech-Haulage Tractors, Trucks, Fishing boats 6.1y</v>
      </c>
      <c r="O373" s="23" t="s">
        <v>32</v>
      </c>
      <c r="P373" s="23" t="s">
        <v>33</v>
      </c>
      <c r="Q373" s="23"/>
      <c r="R373" s="23"/>
      <c r="S373" s="19" t="s">
        <v>34</v>
      </c>
      <c r="V373" s="16" t="str">
        <f t="shared" ca="1" si="36"/>
        <v>GD</v>
      </c>
      <c r="W373" s="14" t="str">
        <f t="shared" ca="1" si="36"/>
        <v>Glass &amp; Concrete industry</v>
      </c>
      <c r="X373" s="3" t="str">
        <f>'EE investment costs'!D422</f>
        <v>TF-61</v>
      </c>
      <c r="Y373" s="3" t="str">
        <f>'EE investment costs'!E422</f>
        <v>Haulage Tractors, Trucks, Fishing boats</v>
      </c>
      <c r="AC373" s="123">
        <f>'EE investment costs'!C422</f>
        <v>6.1</v>
      </c>
      <c r="AD373" s="22"/>
    </row>
    <row r="374" spans="2:30">
      <c r="B374" s="14" t="str">
        <f t="shared" ca="1" si="32"/>
        <v>INDGDEFFMT-62</v>
      </c>
      <c r="C374" s="15" t="str">
        <f t="shared" ca="1" si="37"/>
        <v>IGDMT</v>
      </c>
      <c r="D374" s="16">
        <f>'EE investment costs'!$F$15</f>
        <v>2016</v>
      </c>
      <c r="E374" s="14">
        <f>VLOOKUP(X374,'EE investment costs'!$D$56:$R$656,15,0)</f>
        <v>6.22</v>
      </c>
      <c r="F374" s="17">
        <f ca="1">INDEX('EE investment costs'!$D$56:$R$656,MATCH(X374,'EE investment costs'!$D$56:$D$656,0),MATCH($V$8,'EE investment costs'!$D$56:$R$56,0))</f>
        <v>845.27890046242862</v>
      </c>
      <c r="I374" s="18">
        <v>1</v>
      </c>
      <c r="J374" s="18">
        <v>1</v>
      </c>
      <c r="K374" s="14">
        <f t="shared" ca="1" si="35"/>
        <v>4</v>
      </c>
      <c r="M374" s="19" t="str">
        <f t="shared" ca="1" si="33"/>
        <v>INDGDEFFMT-62</v>
      </c>
      <c r="N374" s="23" t="str">
        <f t="shared" ca="1" si="34"/>
        <v>Glass &amp; Concrete industry Saving Tech-Heat Medium Temp. up to 150C 6.2y</v>
      </c>
      <c r="O374" s="23" t="s">
        <v>32</v>
      </c>
      <c r="P374" s="23" t="s">
        <v>33</v>
      </c>
      <c r="Q374" s="23"/>
      <c r="R374" s="23"/>
      <c r="S374" s="19" t="s">
        <v>34</v>
      </c>
      <c r="V374" s="16" t="str">
        <f t="shared" ca="1" si="36"/>
        <v>GD</v>
      </c>
      <c r="W374" s="14" t="str">
        <f t="shared" ca="1" si="36"/>
        <v>Glass &amp; Concrete industry</v>
      </c>
      <c r="X374" s="3" t="str">
        <f>'EE investment costs'!D423</f>
        <v>MT-62</v>
      </c>
      <c r="Y374" s="3" t="str">
        <f>'EE investment costs'!E423</f>
        <v>Heat Medium Temp. up to 150C</v>
      </c>
      <c r="AC374" s="123">
        <f>'EE investment costs'!C423</f>
        <v>6.2</v>
      </c>
      <c r="AD374" s="22"/>
    </row>
    <row r="375" spans="2:30">
      <c r="B375" s="14" t="str">
        <f t="shared" ca="1" si="32"/>
        <v>INDGDEFFHT-62</v>
      </c>
      <c r="C375" s="15" t="str">
        <f t="shared" ca="1" si="37"/>
        <v>IGDHT</v>
      </c>
      <c r="D375" s="16">
        <f>'EE investment costs'!$F$15</f>
        <v>2016</v>
      </c>
      <c r="E375" s="14">
        <f>VLOOKUP(X375,'EE investment costs'!$D$56:$R$656,15,0)</f>
        <v>4.976</v>
      </c>
      <c r="F375" s="17">
        <f ca="1">INDEX('EE investment costs'!$D$56:$R$656,MATCH(X375,'EE investment costs'!$D$56:$D$656,0),MATCH($V$8,'EE investment costs'!$D$56:$R$56,0))</f>
        <v>549.92778513729354</v>
      </c>
      <c r="I375" s="18">
        <v>1</v>
      </c>
      <c r="J375" s="18">
        <v>1</v>
      </c>
      <c r="K375" s="14">
        <f t="shared" ca="1" si="35"/>
        <v>7</v>
      </c>
      <c r="M375" s="19" t="str">
        <f t="shared" ca="1" si="33"/>
        <v>INDGDEFFHT-62</v>
      </c>
      <c r="N375" s="23" t="str">
        <f t="shared" ca="1" si="34"/>
        <v>Glass &amp; Concrete industry Saving Tech-Heat High Temp. over 150C 6.2y</v>
      </c>
      <c r="O375" s="23" t="s">
        <v>32</v>
      </c>
      <c r="P375" s="23" t="s">
        <v>33</v>
      </c>
      <c r="Q375" s="23"/>
      <c r="R375" s="23"/>
      <c r="S375" s="19" t="s">
        <v>34</v>
      </c>
      <c r="V375" s="16" t="str">
        <f t="shared" ca="1" si="36"/>
        <v>GD</v>
      </c>
      <c r="W375" s="14" t="str">
        <f t="shared" ca="1" si="36"/>
        <v>Glass &amp; Concrete industry</v>
      </c>
      <c r="X375" s="3" t="str">
        <f>'EE investment costs'!D424</f>
        <v>HT-62</v>
      </c>
      <c r="Y375" s="3" t="str">
        <f>'EE investment costs'!E424</f>
        <v>Heat High Temp. over 150C</v>
      </c>
      <c r="AC375" s="123">
        <f>'EE investment costs'!C424</f>
        <v>6.2</v>
      </c>
      <c r="AD375" s="22"/>
    </row>
    <row r="376" spans="2:30">
      <c r="B376" s="14" t="str">
        <f t="shared" ca="1" si="32"/>
        <v>INDGDEFFRH-62</v>
      </c>
      <c r="C376" s="15" t="str">
        <f t="shared" ca="1" si="37"/>
        <v>IGDRH</v>
      </c>
      <c r="D376" s="16">
        <f>'EE investment costs'!$F$15</f>
        <v>2016</v>
      </c>
      <c r="E376" s="14">
        <f>VLOOKUP(X376,'EE investment costs'!$D$56:$R$656,15,0)</f>
        <v>16.410666666666668</v>
      </c>
      <c r="F376" s="17">
        <f ca="1">INDEX('EE investment costs'!$D$56:$R$656,MATCH(X376,'EE investment costs'!$D$56:$D$656,0),MATCH($V$8,'EE investment costs'!$D$56:$R$56,0))</f>
        <v>1010.0188898505663</v>
      </c>
      <c r="I376" s="18">
        <v>1</v>
      </c>
      <c r="J376" s="18">
        <v>1</v>
      </c>
      <c r="K376" s="14">
        <f t="shared" ca="1" si="35"/>
        <v>2</v>
      </c>
      <c r="M376" s="19" t="str">
        <f t="shared" ca="1" si="33"/>
        <v>INDGDEFFRH-62</v>
      </c>
      <c r="N376" s="23" t="str">
        <f t="shared" ca="1" si="34"/>
        <v>Glass &amp; Concrete industry Saving Tech-Heat Room Heat 6.2y</v>
      </c>
      <c r="O376" s="23" t="s">
        <v>32</v>
      </c>
      <c r="P376" s="23" t="s">
        <v>33</v>
      </c>
      <c r="Q376" s="23"/>
      <c r="R376" s="23"/>
      <c r="S376" s="19" t="s">
        <v>34</v>
      </c>
      <c r="V376" s="16" t="str">
        <f t="shared" ca="1" si="36"/>
        <v>GD</v>
      </c>
      <c r="W376" s="14" t="str">
        <f t="shared" ca="1" si="36"/>
        <v>Glass &amp; Concrete industry</v>
      </c>
      <c r="X376" s="3" t="str">
        <f>'EE investment costs'!D425</f>
        <v>RH-62</v>
      </c>
      <c r="Y376" s="3" t="str">
        <f>'EE investment costs'!E425</f>
        <v>Heat Room Heat</v>
      </c>
      <c r="AC376" s="123">
        <f>'EE investment costs'!C425</f>
        <v>6.2</v>
      </c>
      <c r="AD376" s="22"/>
    </row>
    <row r="377" spans="2:30">
      <c r="B377" s="14" t="str">
        <f t="shared" ca="1" si="32"/>
        <v>INDGDEFFLA-62</v>
      </c>
      <c r="C377" s="15" t="str">
        <f t="shared" ca="1" si="37"/>
        <v>IGDLA</v>
      </c>
      <c r="D377" s="16">
        <f>'EE investment costs'!$F$15</f>
        <v>2016</v>
      </c>
      <c r="E377" s="14">
        <f>VLOOKUP(X377,'EE investment costs'!$D$56:$R$656,15,0)</f>
        <v>4.1967333333333334</v>
      </c>
      <c r="F377" s="17">
        <f ca="1">INDEX('EE investment costs'!$D$56:$R$656,MATCH(X377,'EE investment costs'!$D$56:$D$656,0),MATCH($V$8,'EE investment costs'!$D$56:$R$56,0))</f>
        <v>1906.9855181113987</v>
      </c>
      <c r="I377" s="18">
        <v>1</v>
      </c>
      <c r="J377" s="18">
        <v>1</v>
      </c>
      <c r="K377" s="14">
        <f t="shared" ca="1" si="35"/>
        <v>0</v>
      </c>
      <c r="M377" s="19" t="str">
        <f t="shared" ca="1" si="33"/>
        <v>INDGDEFFLA-62</v>
      </c>
      <c r="N377" s="23" t="str">
        <f t="shared" ca="1" si="34"/>
        <v>Glass &amp; Concrete industry Saving Tech-Light 6.2y</v>
      </c>
      <c r="O377" s="23" t="s">
        <v>32</v>
      </c>
      <c r="P377" s="23" t="s">
        <v>33</v>
      </c>
      <c r="Q377" s="23"/>
      <c r="R377" s="23"/>
      <c r="S377" s="19" t="s">
        <v>34</v>
      </c>
      <c r="V377" s="16" t="str">
        <f t="shared" ca="1" si="36"/>
        <v>GD</v>
      </c>
      <c r="W377" s="14" t="str">
        <f t="shared" ca="1" si="36"/>
        <v>Glass &amp; Concrete industry</v>
      </c>
      <c r="X377" s="3" t="str">
        <f>'EE investment costs'!D426</f>
        <v>LA-62</v>
      </c>
      <c r="Y377" s="3" t="str">
        <f>'EE investment costs'!E426</f>
        <v>Light</v>
      </c>
      <c r="AC377" s="123">
        <f>'EE investment costs'!C426</f>
        <v>6.2</v>
      </c>
      <c r="AD377" s="22"/>
    </row>
    <row r="378" spans="2:30">
      <c r="B378" s="14" t="str">
        <f t="shared" ca="1" si="32"/>
        <v>INDGDEFFEM-62</v>
      </c>
      <c r="C378" s="15" t="str">
        <f t="shared" ca="1" si="37"/>
        <v>IGDEM</v>
      </c>
      <c r="D378" s="16">
        <f>'EE investment costs'!$F$15</f>
        <v>2016</v>
      </c>
      <c r="E378" s="14">
        <f>VLOOKUP(X378,'EE investment costs'!$D$56:$R$656,15,0)</f>
        <v>4.4065700000000003</v>
      </c>
      <c r="F378" s="17">
        <f ca="1">INDEX('EE investment costs'!$D$56:$R$656,MATCH(X378,'EE investment costs'!$D$56:$D$656,0),MATCH($V$8,'EE investment costs'!$D$56:$R$56,0))</f>
        <v>2038.5891970761395</v>
      </c>
      <c r="I378" s="18">
        <v>1</v>
      </c>
      <c r="J378" s="18">
        <v>1</v>
      </c>
      <c r="K378" s="14">
        <f t="shared" ca="1" si="35"/>
        <v>0</v>
      </c>
      <c r="M378" s="19" t="str">
        <f t="shared" ca="1" si="33"/>
        <v>INDGDEFFEM-62</v>
      </c>
      <c r="N378" s="23" t="str">
        <f t="shared" ca="1" si="34"/>
        <v>Glass &amp; Concrete industry Saving Tech-Electric Motors 6.2y</v>
      </c>
      <c r="O378" s="23" t="s">
        <v>32</v>
      </c>
      <c r="P378" s="23" t="s">
        <v>33</v>
      </c>
      <c r="Q378" s="23"/>
      <c r="R378" s="23"/>
      <c r="S378" s="19" t="s">
        <v>34</v>
      </c>
      <c r="V378" s="16" t="str">
        <f t="shared" ca="1" si="36"/>
        <v>GD</v>
      </c>
      <c r="W378" s="14" t="str">
        <f t="shared" ca="1" si="36"/>
        <v>Glass &amp; Concrete industry</v>
      </c>
      <c r="X378" s="3" t="str">
        <f>'EE investment costs'!D427</f>
        <v>EM-62</v>
      </c>
      <c r="Y378" s="3" t="str">
        <f>'EE investment costs'!E427</f>
        <v>Electric Motors</v>
      </c>
      <c r="AC378" s="123">
        <f>'EE investment costs'!C427</f>
        <v>6.2</v>
      </c>
      <c r="AD378" s="22"/>
    </row>
    <row r="379" spans="2:30">
      <c r="B379" s="14" t="str">
        <f t="shared" ca="1" si="32"/>
        <v>INDGDEFFTF-62</v>
      </c>
      <c r="C379" s="15" t="str">
        <f t="shared" ca="1" si="37"/>
        <v>IGDTF</v>
      </c>
      <c r="D379" s="16">
        <f>'EE investment costs'!$F$15</f>
        <v>2016</v>
      </c>
      <c r="E379" s="14">
        <f>VLOOKUP(X379,'EE investment costs'!$D$56:$R$656,15,0)</f>
        <v>16.833333333333332</v>
      </c>
      <c r="F379" s="17">
        <f ca="1">INDEX('EE investment costs'!$D$56:$R$656,MATCH(X379,'EE investment costs'!$D$56:$D$656,0),MATCH($V$8,'EE investment costs'!$D$56:$R$56,0))</f>
        <v>911.0100243306257</v>
      </c>
      <c r="I379" s="18">
        <v>1</v>
      </c>
      <c r="J379" s="18">
        <v>1</v>
      </c>
      <c r="K379" s="14">
        <f t="shared" ca="1" si="35"/>
        <v>3</v>
      </c>
      <c r="M379" s="19" t="str">
        <f t="shared" ca="1" si="33"/>
        <v>INDGDEFFTF-62</v>
      </c>
      <c r="N379" s="23" t="str">
        <f t="shared" ca="1" si="34"/>
        <v>Glass &amp; Concrete industry Saving Tech-Haulage Tractors, Trucks, Fishing boats 6.2y</v>
      </c>
      <c r="O379" s="23" t="s">
        <v>32</v>
      </c>
      <c r="P379" s="23" t="s">
        <v>33</v>
      </c>
      <c r="Q379" s="23"/>
      <c r="R379" s="23"/>
      <c r="S379" s="19" t="s">
        <v>34</v>
      </c>
      <c r="V379" s="16" t="str">
        <f t="shared" ca="1" si="36"/>
        <v>GD</v>
      </c>
      <c r="W379" s="14" t="str">
        <f t="shared" ca="1" si="36"/>
        <v>Glass &amp; Concrete industry</v>
      </c>
      <c r="X379" s="3" t="str">
        <f>'EE investment costs'!D428</f>
        <v>TF-62</v>
      </c>
      <c r="Y379" s="3" t="str">
        <f>'EE investment costs'!E428</f>
        <v>Haulage Tractors, Trucks, Fishing boats</v>
      </c>
      <c r="AC379" s="123">
        <f>'EE investment costs'!C428</f>
        <v>6.2</v>
      </c>
      <c r="AD379" s="22"/>
    </row>
    <row r="380" spans="2:30">
      <c r="B380" s="14" t="str">
        <f t="shared" ca="1" si="32"/>
        <v>INDGDEFFMT-63</v>
      </c>
      <c r="C380" s="15" t="str">
        <f t="shared" ca="1" si="37"/>
        <v>IGDMT</v>
      </c>
      <c r="D380" s="16">
        <f>'EE investment costs'!$F$15</f>
        <v>2016</v>
      </c>
      <c r="E380" s="14">
        <f>VLOOKUP(X380,'EE investment costs'!$D$56:$R$656,15,0)</f>
        <v>6.2299999999999995</v>
      </c>
      <c r="F380" s="17">
        <f ca="1">INDEX('EE investment costs'!$D$56:$R$656,MATCH(X380,'EE investment costs'!$D$56:$D$656,0),MATCH($V$8,'EE investment costs'!$D$56:$R$56,0))</f>
        <v>856.60110745622319</v>
      </c>
      <c r="I380" s="18">
        <v>1</v>
      </c>
      <c r="J380" s="18">
        <v>1</v>
      </c>
      <c r="K380" s="14">
        <f t="shared" ca="1" si="35"/>
        <v>4</v>
      </c>
      <c r="M380" s="19" t="str">
        <f t="shared" ca="1" si="33"/>
        <v>INDGDEFFMT-63</v>
      </c>
      <c r="N380" s="23" t="str">
        <f t="shared" ca="1" si="34"/>
        <v>Glass &amp; Concrete industry Saving Tech-Heat Medium Temp. up to 150C 6.3y</v>
      </c>
      <c r="O380" s="23" t="s">
        <v>32</v>
      </c>
      <c r="P380" s="23" t="s">
        <v>33</v>
      </c>
      <c r="Q380" s="23"/>
      <c r="R380" s="23"/>
      <c r="S380" s="19" t="s">
        <v>34</v>
      </c>
      <c r="V380" s="16" t="str">
        <f t="shared" ca="1" si="36"/>
        <v>GD</v>
      </c>
      <c r="W380" s="14" t="str">
        <f t="shared" ca="1" si="36"/>
        <v>Glass &amp; Concrete industry</v>
      </c>
      <c r="X380" s="3" t="str">
        <f>'EE investment costs'!D429</f>
        <v>MT-63</v>
      </c>
      <c r="Y380" s="3" t="str">
        <f>'EE investment costs'!E429</f>
        <v>Heat Medium Temp. up to 150C</v>
      </c>
      <c r="AC380" s="123">
        <f>'EE investment costs'!C429</f>
        <v>6.3</v>
      </c>
      <c r="AD380" s="22"/>
    </row>
    <row r="381" spans="2:30">
      <c r="B381" s="14" t="str">
        <f t="shared" ca="1" si="32"/>
        <v>INDGDEFFHT-63</v>
      </c>
      <c r="C381" s="15" t="str">
        <f t="shared" ca="1" si="37"/>
        <v>IGDHT</v>
      </c>
      <c r="D381" s="16">
        <f>'EE investment costs'!$F$15</f>
        <v>2016</v>
      </c>
      <c r="E381" s="14">
        <f>VLOOKUP(X381,'EE investment costs'!$D$56:$R$656,15,0)</f>
        <v>4.984</v>
      </c>
      <c r="F381" s="17">
        <f ca="1">INDEX('EE investment costs'!$D$56:$R$656,MATCH(X381,'EE investment costs'!$D$56:$D$656,0),MATCH($V$8,'EE investment costs'!$D$56:$R$56,0))</f>
        <v>553.85492940142262</v>
      </c>
      <c r="I381" s="18">
        <v>1</v>
      </c>
      <c r="J381" s="18">
        <v>1</v>
      </c>
      <c r="K381" s="14">
        <f t="shared" ca="1" si="35"/>
        <v>7</v>
      </c>
      <c r="M381" s="19" t="str">
        <f t="shared" ca="1" si="33"/>
        <v>INDGDEFFHT-63</v>
      </c>
      <c r="N381" s="23" t="str">
        <f t="shared" ca="1" si="34"/>
        <v>Glass &amp; Concrete industry Saving Tech-Heat High Temp. over 150C 6.3y</v>
      </c>
      <c r="O381" s="23" t="s">
        <v>32</v>
      </c>
      <c r="P381" s="23" t="s">
        <v>33</v>
      </c>
      <c r="Q381" s="23"/>
      <c r="R381" s="23"/>
      <c r="S381" s="19" t="s">
        <v>34</v>
      </c>
      <c r="V381" s="16" t="str">
        <f t="shared" ca="1" si="36"/>
        <v>GD</v>
      </c>
      <c r="W381" s="14" t="str">
        <f t="shared" ca="1" si="36"/>
        <v>Glass &amp; Concrete industry</v>
      </c>
      <c r="X381" s="3" t="str">
        <f>'EE investment costs'!D430</f>
        <v>HT-63</v>
      </c>
      <c r="Y381" s="3" t="str">
        <f>'EE investment costs'!E430</f>
        <v>Heat High Temp. over 150C</v>
      </c>
      <c r="AC381" s="123">
        <f>'EE investment costs'!C430</f>
        <v>6.3</v>
      </c>
      <c r="AD381" s="22"/>
    </row>
    <row r="382" spans="2:30">
      <c r="B382" s="14" t="str">
        <f t="shared" ca="1" si="32"/>
        <v>INDGDEFFRH-63</v>
      </c>
      <c r="C382" s="15" t="str">
        <f t="shared" ca="1" si="37"/>
        <v>IGDRH</v>
      </c>
      <c r="D382" s="16">
        <f>'EE investment costs'!$F$15</f>
        <v>2016</v>
      </c>
      <c r="E382" s="14">
        <f>VLOOKUP(X382,'EE investment costs'!$D$56:$R$656,15,0)</f>
        <v>16.429333333333336</v>
      </c>
      <c r="F382" s="17">
        <f ca="1">INDEX('EE investment costs'!$D$56:$R$656,MATCH(X382,'EE investment costs'!$D$56:$D$656,0),MATCH($V$8,'EE investment costs'!$D$56:$R$56,0))</f>
        <v>1047.4269968820686</v>
      </c>
      <c r="I382" s="18">
        <v>1</v>
      </c>
      <c r="J382" s="18">
        <v>1</v>
      </c>
      <c r="K382" s="14">
        <f t="shared" ca="1" si="35"/>
        <v>2</v>
      </c>
      <c r="M382" s="19" t="str">
        <f t="shared" ca="1" si="33"/>
        <v>INDGDEFFRH-63</v>
      </c>
      <c r="N382" s="23" t="str">
        <f t="shared" ca="1" si="34"/>
        <v>Glass &amp; Concrete industry Saving Tech-Heat Room Heat 6.3y</v>
      </c>
      <c r="O382" s="23" t="s">
        <v>32</v>
      </c>
      <c r="P382" s="23" t="s">
        <v>33</v>
      </c>
      <c r="Q382" s="23"/>
      <c r="R382" s="23"/>
      <c r="S382" s="19" t="s">
        <v>34</v>
      </c>
      <c r="V382" s="16" t="str">
        <f t="shared" ca="1" si="36"/>
        <v>GD</v>
      </c>
      <c r="W382" s="14" t="str">
        <f t="shared" ca="1" si="36"/>
        <v>Glass &amp; Concrete industry</v>
      </c>
      <c r="X382" s="3" t="str">
        <f>'EE investment costs'!D431</f>
        <v>RH-63</v>
      </c>
      <c r="Y382" s="3" t="str">
        <f>'EE investment costs'!E431</f>
        <v>Heat Room Heat</v>
      </c>
      <c r="AC382" s="123">
        <f>'EE investment costs'!C431</f>
        <v>6.3</v>
      </c>
      <c r="AD382" s="22"/>
    </row>
    <row r="383" spans="2:30">
      <c r="B383" s="14" t="str">
        <f t="shared" ca="1" si="32"/>
        <v>INDGDEFFLA-63</v>
      </c>
      <c r="C383" s="15" t="str">
        <f t="shared" ca="1" si="37"/>
        <v>IGDLA</v>
      </c>
      <c r="D383" s="16">
        <f>'EE investment costs'!$F$15</f>
        <v>2016</v>
      </c>
      <c r="E383" s="14">
        <f>VLOOKUP(X383,'EE investment costs'!$D$56:$R$656,15,0)</f>
        <v>4.2097666666666669</v>
      </c>
      <c r="F383" s="17">
        <f ca="1">INDEX('EE investment costs'!$D$56:$R$656,MATCH(X383,'EE investment costs'!$D$56:$D$656,0),MATCH($V$8,'EE investment costs'!$D$56:$R$56,0))</f>
        <v>1922.357337485895</v>
      </c>
      <c r="I383" s="18">
        <v>1</v>
      </c>
      <c r="J383" s="18">
        <v>1</v>
      </c>
      <c r="K383" s="14">
        <f t="shared" ca="1" si="35"/>
        <v>0</v>
      </c>
      <c r="M383" s="19" t="str">
        <f t="shared" ca="1" si="33"/>
        <v>INDGDEFFLA-63</v>
      </c>
      <c r="N383" s="23" t="str">
        <f t="shared" ca="1" si="34"/>
        <v>Glass &amp; Concrete industry Saving Tech-Light 6.3y</v>
      </c>
      <c r="O383" s="23" t="s">
        <v>32</v>
      </c>
      <c r="P383" s="23" t="s">
        <v>33</v>
      </c>
      <c r="Q383" s="23"/>
      <c r="R383" s="23"/>
      <c r="S383" s="19" t="s">
        <v>34</v>
      </c>
      <c r="V383" s="16" t="str">
        <f t="shared" ca="1" si="36"/>
        <v>GD</v>
      </c>
      <c r="W383" s="14" t="str">
        <f t="shared" ca="1" si="36"/>
        <v>Glass &amp; Concrete industry</v>
      </c>
      <c r="X383" s="3" t="str">
        <f>'EE investment costs'!D432</f>
        <v>LA-63</v>
      </c>
      <c r="Y383" s="3" t="str">
        <f>'EE investment costs'!E432</f>
        <v>Light</v>
      </c>
      <c r="AC383" s="123">
        <f>'EE investment costs'!C432</f>
        <v>6.3</v>
      </c>
      <c r="AD383" s="22"/>
    </row>
    <row r="384" spans="2:30">
      <c r="B384" s="14" t="str">
        <f t="shared" ca="1" si="32"/>
        <v>INDGDEFFEM-63</v>
      </c>
      <c r="C384" s="15" t="str">
        <f t="shared" ca="1" si="37"/>
        <v>IGDEM</v>
      </c>
      <c r="D384" s="16">
        <f>'EE investment costs'!$F$15</f>
        <v>2016</v>
      </c>
      <c r="E384" s="14">
        <f>VLOOKUP(X384,'EE investment costs'!$D$56:$R$656,15,0)</f>
        <v>4.420255</v>
      </c>
      <c r="F384" s="17">
        <f ca="1">INDEX('EE investment costs'!$D$56:$R$656,MATCH(X384,'EE investment costs'!$D$56:$D$656,0),MATCH($V$8,'EE investment costs'!$D$56:$R$56,0))</f>
        <v>2059.8419092871409</v>
      </c>
      <c r="I384" s="18">
        <v>1</v>
      </c>
      <c r="J384" s="18">
        <v>1</v>
      </c>
      <c r="K384" s="14">
        <f t="shared" ca="1" si="35"/>
        <v>0</v>
      </c>
      <c r="M384" s="19" t="str">
        <f t="shared" ca="1" si="33"/>
        <v>INDGDEFFEM-63</v>
      </c>
      <c r="N384" s="23" t="str">
        <f t="shared" ca="1" si="34"/>
        <v>Glass &amp; Concrete industry Saving Tech-Electric Motors 6.3y</v>
      </c>
      <c r="O384" s="23" t="s">
        <v>32</v>
      </c>
      <c r="P384" s="23" t="s">
        <v>33</v>
      </c>
      <c r="Q384" s="23"/>
      <c r="R384" s="23"/>
      <c r="S384" s="19" t="s">
        <v>34</v>
      </c>
      <c r="V384" s="16" t="str">
        <f t="shared" ca="1" si="36"/>
        <v>GD</v>
      </c>
      <c r="W384" s="14" t="str">
        <f t="shared" ca="1" si="36"/>
        <v>Glass &amp; Concrete industry</v>
      </c>
      <c r="X384" s="3" t="str">
        <f>'EE investment costs'!D433</f>
        <v>EM-63</v>
      </c>
      <c r="Y384" s="3" t="str">
        <f>'EE investment costs'!E433</f>
        <v>Electric Motors</v>
      </c>
      <c r="AC384" s="123">
        <f>'EE investment costs'!C433</f>
        <v>6.3</v>
      </c>
      <c r="AD384" s="22"/>
    </row>
    <row r="385" spans="2:30">
      <c r="B385" s="14" t="str">
        <f t="shared" ca="1" si="32"/>
        <v>INDGDEFFTF-63</v>
      </c>
      <c r="C385" s="15" t="str">
        <f t="shared" ca="1" si="37"/>
        <v>IGDTF</v>
      </c>
      <c r="D385" s="16">
        <f>'EE investment costs'!$F$15</f>
        <v>2016</v>
      </c>
      <c r="E385" s="14">
        <f>VLOOKUP(X385,'EE investment costs'!$D$56:$R$656,15,0)</f>
        <v>16.916666666666664</v>
      </c>
      <c r="F385" s="17">
        <f ca="1">INDEX('EE investment costs'!$D$56:$R$656,MATCH(X385,'EE investment costs'!$D$56:$D$656,0),MATCH($V$8,'EE investment costs'!$D$56:$R$56,0))</f>
        <v>925.70373440047433</v>
      </c>
      <c r="I385" s="18">
        <v>1</v>
      </c>
      <c r="J385" s="18">
        <v>1</v>
      </c>
      <c r="K385" s="14">
        <f t="shared" ca="1" si="35"/>
        <v>3</v>
      </c>
      <c r="M385" s="19" t="str">
        <f t="shared" ca="1" si="33"/>
        <v>INDGDEFFTF-63</v>
      </c>
      <c r="N385" s="23" t="str">
        <f t="shared" ca="1" si="34"/>
        <v>Glass &amp; Concrete industry Saving Tech-Haulage Tractors, Trucks, Fishing boats 6.3y</v>
      </c>
      <c r="O385" s="23" t="s">
        <v>32</v>
      </c>
      <c r="P385" s="23" t="s">
        <v>33</v>
      </c>
      <c r="Q385" s="23"/>
      <c r="R385" s="23"/>
      <c r="S385" s="19" t="s">
        <v>34</v>
      </c>
      <c r="V385" s="16" t="str">
        <f t="shared" ca="1" si="36"/>
        <v>GD</v>
      </c>
      <c r="W385" s="14" t="str">
        <f t="shared" ca="1" si="36"/>
        <v>Glass &amp; Concrete industry</v>
      </c>
      <c r="X385" s="3" t="str">
        <f>'EE investment costs'!D434</f>
        <v>TF-63</v>
      </c>
      <c r="Y385" s="3" t="str">
        <f>'EE investment costs'!E434</f>
        <v>Haulage Tractors, Trucks, Fishing boats</v>
      </c>
      <c r="AC385" s="123">
        <f>'EE investment costs'!C434</f>
        <v>6.3</v>
      </c>
      <c r="AD385" s="22"/>
    </row>
    <row r="386" spans="2:30">
      <c r="B386" s="14" t="str">
        <f t="shared" ca="1" si="32"/>
        <v>INDGDEFFMT-64</v>
      </c>
      <c r="C386" s="15" t="str">
        <f t="shared" ca="1" si="37"/>
        <v>IGDMT</v>
      </c>
      <c r="D386" s="16">
        <f>'EE investment costs'!$F$15</f>
        <v>2016</v>
      </c>
      <c r="E386" s="14">
        <f>VLOOKUP(X386,'EE investment costs'!$D$56:$R$656,15,0)</f>
        <v>6.24</v>
      </c>
      <c r="F386" s="17">
        <f ca="1">INDEX('EE investment costs'!$D$56:$R$656,MATCH(X386,'EE investment costs'!$D$56:$D$656,0),MATCH($V$8,'EE investment costs'!$D$56:$R$56,0))</f>
        <v>867.92331445001776</v>
      </c>
      <c r="I386" s="18">
        <v>1</v>
      </c>
      <c r="J386" s="18">
        <v>1</v>
      </c>
      <c r="K386" s="14">
        <f t="shared" ca="1" si="35"/>
        <v>4</v>
      </c>
      <c r="M386" s="19" t="str">
        <f t="shared" ca="1" si="33"/>
        <v>INDGDEFFMT-64</v>
      </c>
      <c r="N386" s="23" t="str">
        <f t="shared" ca="1" si="34"/>
        <v>Glass &amp; Concrete industry Saving Tech-Heat Medium Temp. up to 150C 6.4y</v>
      </c>
      <c r="O386" s="23" t="s">
        <v>32</v>
      </c>
      <c r="P386" s="23" t="s">
        <v>33</v>
      </c>
      <c r="Q386" s="23"/>
      <c r="R386" s="23"/>
      <c r="S386" s="19" t="s">
        <v>34</v>
      </c>
      <c r="V386" s="16" t="str">
        <f t="shared" ca="1" si="36"/>
        <v>GD</v>
      </c>
      <c r="W386" s="14" t="str">
        <f t="shared" ca="1" si="36"/>
        <v>Glass &amp; Concrete industry</v>
      </c>
      <c r="X386" s="3" t="str">
        <f>'EE investment costs'!D435</f>
        <v>MT-64</v>
      </c>
      <c r="Y386" s="3" t="str">
        <f>'EE investment costs'!E435</f>
        <v>Heat Medium Temp. up to 150C</v>
      </c>
      <c r="AC386" s="123">
        <f>'EE investment costs'!C435</f>
        <v>6.4</v>
      </c>
      <c r="AD386" s="22"/>
    </row>
    <row r="387" spans="2:30">
      <c r="B387" s="14" t="str">
        <f t="shared" ca="1" si="32"/>
        <v>INDGDEFFHT-64</v>
      </c>
      <c r="C387" s="15" t="str">
        <f t="shared" ca="1" si="37"/>
        <v>IGDHT</v>
      </c>
      <c r="D387" s="16">
        <f>'EE investment costs'!$F$15</f>
        <v>2016</v>
      </c>
      <c r="E387" s="14">
        <f>VLOOKUP(X387,'EE investment costs'!$D$56:$R$656,15,0)</f>
        <v>4.992</v>
      </c>
      <c r="F387" s="17">
        <f ca="1">INDEX('EE investment costs'!$D$56:$R$656,MATCH(X387,'EE investment costs'!$D$56:$D$656,0),MATCH($V$8,'EE investment costs'!$D$56:$R$56,0))</f>
        <v>557.78207366555159</v>
      </c>
      <c r="I387" s="18">
        <v>1</v>
      </c>
      <c r="J387" s="18">
        <v>1</v>
      </c>
      <c r="K387" s="14">
        <f t="shared" ca="1" si="35"/>
        <v>7</v>
      </c>
      <c r="M387" s="19" t="str">
        <f t="shared" ca="1" si="33"/>
        <v>INDGDEFFHT-64</v>
      </c>
      <c r="N387" s="23" t="str">
        <f t="shared" ca="1" si="34"/>
        <v>Glass &amp; Concrete industry Saving Tech-Heat High Temp. over 150C 6.4y</v>
      </c>
      <c r="O387" s="23" t="s">
        <v>32</v>
      </c>
      <c r="P387" s="23" t="s">
        <v>33</v>
      </c>
      <c r="Q387" s="23"/>
      <c r="R387" s="23"/>
      <c r="S387" s="19" t="s">
        <v>34</v>
      </c>
      <c r="V387" s="16" t="str">
        <f t="shared" ca="1" si="36"/>
        <v>GD</v>
      </c>
      <c r="W387" s="14" t="str">
        <f t="shared" ca="1" si="36"/>
        <v>Glass &amp; Concrete industry</v>
      </c>
      <c r="X387" s="3" t="str">
        <f>'EE investment costs'!D436</f>
        <v>HT-64</v>
      </c>
      <c r="Y387" s="3" t="str">
        <f>'EE investment costs'!E436</f>
        <v>Heat High Temp. over 150C</v>
      </c>
      <c r="AC387" s="123">
        <f>'EE investment costs'!C436</f>
        <v>6.4</v>
      </c>
      <c r="AD387" s="22"/>
    </row>
    <row r="388" spans="2:30">
      <c r="B388" s="14" t="str">
        <f t="shared" ca="1" si="32"/>
        <v>INDGDEFFRH-64</v>
      </c>
      <c r="C388" s="15" t="str">
        <f t="shared" ca="1" si="37"/>
        <v>IGDRH</v>
      </c>
      <c r="D388" s="16">
        <f>'EE investment costs'!$F$15</f>
        <v>2016</v>
      </c>
      <c r="E388" s="14">
        <f>VLOOKUP(X388,'EE investment costs'!$D$56:$R$656,15,0)</f>
        <v>16.448000000000004</v>
      </c>
      <c r="F388" s="17">
        <f ca="1">INDEX('EE investment costs'!$D$56:$R$656,MATCH(X388,'EE investment costs'!$D$56:$D$656,0),MATCH($V$8,'EE investment costs'!$D$56:$R$56,0))</f>
        <v>1084.8351039135714</v>
      </c>
      <c r="I388" s="18">
        <v>1</v>
      </c>
      <c r="J388" s="18">
        <v>1</v>
      </c>
      <c r="K388" s="14">
        <f t="shared" ca="1" si="35"/>
        <v>2</v>
      </c>
      <c r="M388" s="19" t="str">
        <f t="shared" ca="1" si="33"/>
        <v>INDGDEFFRH-64</v>
      </c>
      <c r="N388" s="23" t="str">
        <f t="shared" ca="1" si="34"/>
        <v>Glass &amp; Concrete industry Saving Tech-Heat Room Heat 6.4y</v>
      </c>
      <c r="O388" s="23" t="s">
        <v>32</v>
      </c>
      <c r="P388" s="23" t="s">
        <v>33</v>
      </c>
      <c r="Q388" s="23"/>
      <c r="R388" s="23"/>
      <c r="S388" s="19" t="s">
        <v>34</v>
      </c>
      <c r="V388" s="16" t="str">
        <f t="shared" ca="1" si="36"/>
        <v>GD</v>
      </c>
      <c r="W388" s="14" t="str">
        <f t="shared" ca="1" si="36"/>
        <v>Glass &amp; Concrete industry</v>
      </c>
      <c r="X388" s="3" t="str">
        <f>'EE investment costs'!D437</f>
        <v>RH-64</v>
      </c>
      <c r="Y388" s="3" t="str">
        <f>'EE investment costs'!E437</f>
        <v>Heat Room Heat</v>
      </c>
      <c r="AC388" s="123">
        <f>'EE investment costs'!C437</f>
        <v>6.4</v>
      </c>
      <c r="AD388" s="22"/>
    </row>
    <row r="389" spans="2:30">
      <c r="B389" s="14" t="str">
        <f t="shared" ca="1" si="32"/>
        <v>INDGDEFFLA-64</v>
      </c>
      <c r="C389" s="15" t="str">
        <f t="shared" ca="1" si="37"/>
        <v>IGDLA</v>
      </c>
      <c r="D389" s="16">
        <f>'EE investment costs'!$F$15</f>
        <v>2016</v>
      </c>
      <c r="E389" s="14">
        <f>VLOOKUP(X389,'EE investment costs'!$D$56:$R$656,15,0)</f>
        <v>4.2228000000000003</v>
      </c>
      <c r="F389" s="17">
        <f ca="1">INDEX('EE investment costs'!$D$56:$R$656,MATCH(X389,'EE investment costs'!$D$56:$D$656,0),MATCH($V$8,'EE investment costs'!$D$56:$R$56,0))</f>
        <v>1937.7291568603912</v>
      </c>
      <c r="I389" s="18">
        <v>1</v>
      </c>
      <c r="J389" s="18">
        <v>1</v>
      </c>
      <c r="K389" s="14">
        <f t="shared" ca="1" si="35"/>
        <v>0</v>
      </c>
      <c r="M389" s="19" t="str">
        <f t="shared" ca="1" si="33"/>
        <v>INDGDEFFLA-64</v>
      </c>
      <c r="N389" s="23" t="str">
        <f t="shared" ca="1" si="34"/>
        <v>Glass &amp; Concrete industry Saving Tech-Light 6.4y</v>
      </c>
      <c r="O389" s="23" t="s">
        <v>32</v>
      </c>
      <c r="P389" s="23" t="s">
        <v>33</v>
      </c>
      <c r="Q389" s="23"/>
      <c r="R389" s="23"/>
      <c r="S389" s="19" t="s">
        <v>34</v>
      </c>
      <c r="V389" s="16" t="str">
        <f t="shared" ca="1" si="36"/>
        <v>GD</v>
      </c>
      <c r="W389" s="14" t="str">
        <f t="shared" ca="1" si="36"/>
        <v>Glass &amp; Concrete industry</v>
      </c>
      <c r="X389" s="3" t="str">
        <f>'EE investment costs'!D438</f>
        <v>LA-64</v>
      </c>
      <c r="Y389" s="3" t="str">
        <f>'EE investment costs'!E438</f>
        <v>Light</v>
      </c>
      <c r="AC389" s="123">
        <f>'EE investment costs'!C438</f>
        <v>6.4</v>
      </c>
      <c r="AD389" s="22"/>
    </row>
    <row r="390" spans="2:30">
      <c r="B390" s="14" t="str">
        <f t="shared" ca="1" si="32"/>
        <v>INDGDEFFEM-64</v>
      </c>
      <c r="C390" s="15" t="str">
        <f t="shared" ca="1" si="37"/>
        <v>IGDEM</v>
      </c>
      <c r="D390" s="16">
        <f>'EE investment costs'!$F$15</f>
        <v>2016</v>
      </c>
      <c r="E390" s="14">
        <f>VLOOKUP(X390,'EE investment costs'!$D$56:$R$656,15,0)</f>
        <v>4.4339399999999998</v>
      </c>
      <c r="F390" s="17">
        <f ca="1">INDEX('EE investment costs'!$D$56:$R$656,MATCH(X390,'EE investment costs'!$D$56:$D$656,0),MATCH($V$8,'EE investment costs'!$D$56:$R$56,0))</f>
        <v>2081.0946214981427</v>
      </c>
      <c r="I390" s="18">
        <v>1</v>
      </c>
      <c r="J390" s="18">
        <v>1</v>
      </c>
      <c r="K390" s="14">
        <f t="shared" ca="1" si="35"/>
        <v>0</v>
      </c>
      <c r="M390" s="19" t="str">
        <f t="shared" ca="1" si="33"/>
        <v>INDGDEFFEM-64</v>
      </c>
      <c r="N390" s="23" t="str">
        <f t="shared" ca="1" si="34"/>
        <v>Glass &amp; Concrete industry Saving Tech-Electric Motors 6.4y</v>
      </c>
      <c r="O390" s="23" t="s">
        <v>32</v>
      </c>
      <c r="P390" s="23" t="s">
        <v>33</v>
      </c>
      <c r="Q390" s="23"/>
      <c r="R390" s="23"/>
      <c r="S390" s="19" t="s">
        <v>34</v>
      </c>
      <c r="V390" s="16" t="str">
        <f t="shared" ca="1" si="36"/>
        <v>GD</v>
      </c>
      <c r="W390" s="14" t="str">
        <f t="shared" ca="1" si="36"/>
        <v>Glass &amp; Concrete industry</v>
      </c>
      <c r="X390" s="3" t="str">
        <f>'EE investment costs'!D439</f>
        <v>EM-64</v>
      </c>
      <c r="Y390" s="3" t="str">
        <f>'EE investment costs'!E439</f>
        <v>Electric Motors</v>
      </c>
      <c r="AC390" s="123">
        <f>'EE investment costs'!C439</f>
        <v>6.4</v>
      </c>
      <c r="AD390" s="22"/>
    </row>
    <row r="391" spans="2:30">
      <c r="B391" s="14" t="str">
        <f t="shared" ca="1" si="32"/>
        <v>INDGDEFFTF-64</v>
      </c>
      <c r="C391" s="15" t="str">
        <f t="shared" ca="1" si="37"/>
        <v>IGDTF</v>
      </c>
      <c r="D391" s="16">
        <f>'EE investment costs'!$F$15</f>
        <v>2016</v>
      </c>
      <c r="E391" s="14">
        <f>VLOOKUP(X391,'EE investment costs'!$D$56:$R$656,15,0)</f>
        <v>17</v>
      </c>
      <c r="F391" s="17">
        <f ca="1">INDEX('EE investment costs'!$D$56:$R$656,MATCH(X391,'EE investment costs'!$D$56:$D$656,0),MATCH($V$8,'EE investment costs'!$D$56:$R$56,0))</f>
        <v>940.39744447032331</v>
      </c>
      <c r="I391" s="18">
        <v>1</v>
      </c>
      <c r="J391" s="18">
        <v>1</v>
      </c>
      <c r="K391" s="14">
        <f t="shared" ca="1" si="35"/>
        <v>3</v>
      </c>
      <c r="M391" s="19" t="str">
        <f t="shared" ca="1" si="33"/>
        <v>INDGDEFFTF-64</v>
      </c>
      <c r="N391" s="23" t="str">
        <f t="shared" ca="1" si="34"/>
        <v>Glass &amp; Concrete industry Saving Tech-Haulage Tractors, Trucks, Fishing boats 6.4y</v>
      </c>
      <c r="O391" s="23" t="s">
        <v>32</v>
      </c>
      <c r="P391" s="23" t="s">
        <v>33</v>
      </c>
      <c r="Q391" s="23"/>
      <c r="R391" s="23"/>
      <c r="S391" s="19" t="s">
        <v>34</v>
      </c>
      <c r="V391" s="16" t="str">
        <f t="shared" ca="1" si="36"/>
        <v>GD</v>
      </c>
      <c r="W391" s="14" t="str">
        <f t="shared" ca="1" si="36"/>
        <v>Glass &amp; Concrete industry</v>
      </c>
      <c r="X391" s="3" t="str">
        <f>'EE investment costs'!D440</f>
        <v>TF-64</v>
      </c>
      <c r="Y391" s="3" t="str">
        <f>'EE investment costs'!E440</f>
        <v>Haulage Tractors, Trucks, Fishing boats</v>
      </c>
      <c r="AC391" s="123">
        <f>'EE investment costs'!C440</f>
        <v>6.4</v>
      </c>
      <c r="AD391" s="22"/>
    </row>
    <row r="392" spans="2:30">
      <c r="B392" s="14" t="str">
        <f t="shared" ref="B392:B455" ca="1" si="38">M392</f>
        <v>INDGDEFFMT-65</v>
      </c>
      <c r="C392" s="15" t="str">
        <f t="shared" ca="1" si="37"/>
        <v>IGDMT</v>
      </c>
      <c r="D392" s="16">
        <f>'EE investment costs'!$F$15</f>
        <v>2016</v>
      </c>
      <c r="E392" s="14">
        <f>VLOOKUP(X392,'EE investment costs'!$D$56:$R$656,15,0)</f>
        <v>6.25</v>
      </c>
      <c r="F392" s="17">
        <f ca="1">INDEX('EE investment costs'!$D$56:$R$656,MATCH(X392,'EE investment costs'!$D$56:$D$656,0),MATCH($V$8,'EE investment costs'!$D$56:$R$56,0))</f>
        <v>879.24552144381244</v>
      </c>
      <c r="I392" s="18">
        <v>1</v>
      </c>
      <c r="J392" s="18">
        <v>1</v>
      </c>
      <c r="K392" s="14">
        <f t="shared" ca="1" si="35"/>
        <v>4</v>
      </c>
      <c r="M392" s="19" t="str">
        <f t="shared" ref="M392:M455" ca="1" si="39">CONCATENATE("IND",$V$8,"EFF",$X392)</f>
        <v>INDGDEFFMT-65</v>
      </c>
      <c r="N392" s="23" t="str">
        <f t="shared" ca="1" si="34"/>
        <v>Glass &amp; Concrete industry Saving Tech-Heat Medium Temp. up to 150C 6.5y</v>
      </c>
      <c r="O392" s="23" t="s">
        <v>32</v>
      </c>
      <c r="P392" s="23" t="s">
        <v>33</v>
      </c>
      <c r="Q392" s="23"/>
      <c r="R392" s="23"/>
      <c r="S392" s="19" t="s">
        <v>34</v>
      </c>
      <c r="V392" s="16" t="str">
        <f t="shared" ca="1" si="36"/>
        <v>GD</v>
      </c>
      <c r="W392" s="14" t="str">
        <f t="shared" ca="1" si="36"/>
        <v>Glass &amp; Concrete industry</v>
      </c>
      <c r="X392" s="3" t="str">
        <f>'EE investment costs'!D441</f>
        <v>MT-65</v>
      </c>
      <c r="Y392" s="3" t="str">
        <f>'EE investment costs'!E441</f>
        <v>Heat Medium Temp. up to 150C</v>
      </c>
      <c r="AC392" s="123">
        <f>'EE investment costs'!C441</f>
        <v>6.5</v>
      </c>
      <c r="AD392" s="22"/>
    </row>
    <row r="393" spans="2:30">
      <c r="B393" s="14" t="str">
        <f t="shared" ca="1" si="38"/>
        <v>INDGDEFFHT-65</v>
      </c>
      <c r="C393" s="15" t="str">
        <f t="shared" ca="1" si="37"/>
        <v>IGDHT</v>
      </c>
      <c r="D393" s="16">
        <f>'EE investment costs'!$F$15</f>
        <v>2016</v>
      </c>
      <c r="E393" s="14">
        <f>VLOOKUP(X393,'EE investment costs'!$D$56:$R$656,15,0)</f>
        <v>5</v>
      </c>
      <c r="F393" s="17">
        <f ca="1">INDEX('EE investment costs'!$D$56:$R$656,MATCH(X393,'EE investment costs'!$D$56:$D$656,0),MATCH($V$8,'EE investment costs'!$D$56:$R$56,0))</f>
        <v>561.70921792968045</v>
      </c>
      <c r="I393" s="18">
        <v>1</v>
      </c>
      <c r="J393" s="18">
        <v>1</v>
      </c>
      <c r="K393" s="14">
        <f t="shared" ca="1" si="35"/>
        <v>7</v>
      </c>
      <c r="M393" s="19" t="str">
        <f t="shared" ca="1" si="39"/>
        <v>INDGDEFFHT-65</v>
      </c>
      <c r="N393" s="23" t="str">
        <f t="shared" ref="N393:N456" ca="1" si="40">$W$8&amp;" Saving Tech"&amp;"-"&amp;$Y393&amp;" "&amp;AC393&amp;"y"</f>
        <v>Glass &amp; Concrete industry Saving Tech-Heat High Temp. over 150C 6.5y</v>
      </c>
      <c r="O393" s="23" t="s">
        <v>32</v>
      </c>
      <c r="P393" s="23" t="s">
        <v>33</v>
      </c>
      <c r="Q393" s="23"/>
      <c r="R393" s="23"/>
      <c r="S393" s="19" t="s">
        <v>34</v>
      </c>
      <c r="V393" s="16" t="str">
        <f t="shared" ca="1" si="36"/>
        <v>GD</v>
      </c>
      <c r="W393" s="14" t="str">
        <f t="shared" ca="1" si="36"/>
        <v>Glass &amp; Concrete industry</v>
      </c>
      <c r="X393" s="3" t="str">
        <f>'EE investment costs'!D442</f>
        <v>HT-65</v>
      </c>
      <c r="Y393" s="3" t="str">
        <f>'EE investment costs'!E442</f>
        <v>Heat High Temp. over 150C</v>
      </c>
      <c r="AC393" s="123">
        <f>'EE investment costs'!C442</f>
        <v>6.5</v>
      </c>
      <c r="AD393" s="22"/>
    </row>
    <row r="394" spans="2:30">
      <c r="B394" s="14" t="str">
        <f t="shared" ca="1" si="38"/>
        <v>INDGDEFFRH-65</v>
      </c>
      <c r="C394" s="15" t="str">
        <f t="shared" ca="1" si="37"/>
        <v>IGDRH</v>
      </c>
      <c r="D394" s="16">
        <f>'EE investment costs'!$F$15</f>
        <v>2016</v>
      </c>
      <c r="E394" s="14">
        <f>VLOOKUP(X394,'EE investment costs'!$D$56:$R$656,15,0)</f>
        <v>16.466666666666669</v>
      </c>
      <c r="F394" s="17">
        <f ca="1">INDEX('EE investment costs'!$D$56:$R$656,MATCH(X394,'EE investment costs'!$D$56:$D$656,0),MATCH($V$8,'EE investment costs'!$D$56:$R$56,0))</f>
        <v>1122.2432109450738</v>
      </c>
      <c r="I394" s="18">
        <v>1</v>
      </c>
      <c r="J394" s="18">
        <v>1</v>
      </c>
      <c r="K394" s="14">
        <f t="shared" ref="K394:K457" ca="1" si="41">IF(F394&lt;500,1,0)+IF(F394&lt;600,1,0)+IF(F394&lt;700,1,0)+IF(F394&lt;800,1,0)+IF(F394&lt;900,1,0)+IF(F394&lt;1000,1,0)+IF(F394&lt;1100,1,0)+IF(F394&lt;1200,1,0)</f>
        <v>1</v>
      </c>
      <c r="M394" s="19" t="str">
        <f t="shared" ca="1" si="39"/>
        <v>INDGDEFFRH-65</v>
      </c>
      <c r="N394" s="23" t="str">
        <f t="shared" ca="1" si="40"/>
        <v>Glass &amp; Concrete industry Saving Tech-Heat Room Heat 6.5y</v>
      </c>
      <c r="O394" s="23" t="s">
        <v>32</v>
      </c>
      <c r="P394" s="23" t="s">
        <v>33</v>
      </c>
      <c r="Q394" s="23"/>
      <c r="R394" s="23"/>
      <c r="S394" s="19" t="s">
        <v>34</v>
      </c>
      <c r="V394" s="16" t="str">
        <f t="shared" ref="V394:W457" ca="1" si="42">V393</f>
        <v>GD</v>
      </c>
      <c r="W394" s="14" t="str">
        <f t="shared" ca="1" si="42"/>
        <v>Glass &amp; Concrete industry</v>
      </c>
      <c r="X394" s="3" t="str">
        <f>'EE investment costs'!D443</f>
        <v>RH-65</v>
      </c>
      <c r="Y394" s="3" t="str">
        <f>'EE investment costs'!E443</f>
        <v>Heat Room Heat</v>
      </c>
      <c r="AC394" s="123">
        <f>'EE investment costs'!C443</f>
        <v>6.5</v>
      </c>
      <c r="AD394" s="22"/>
    </row>
    <row r="395" spans="2:30">
      <c r="B395" s="14" t="str">
        <f t="shared" ca="1" si="38"/>
        <v>INDGDEFFLA-65</v>
      </c>
      <c r="C395" s="15" t="str">
        <f t="shared" ca="1" si="37"/>
        <v>IGDLA</v>
      </c>
      <c r="D395" s="16">
        <f>'EE investment costs'!$F$15</f>
        <v>2016</v>
      </c>
      <c r="E395" s="14">
        <f>VLOOKUP(X395,'EE investment costs'!$D$56:$R$656,15,0)</f>
        <v>4.2358333333333338</v>
      </c>
      <c r="F395" s="17">
        <f ca="1">INDEX('EE investment costs'!$D$56:$R$656,MATCH(X395,'EE investment costs'!$D$56:$D$656,0),MATCH($V$8,'EE investment costs'!$D$56:$R$56,0))</f>
        <v>1953.1009762348867</v>
      </c>
      <c r="I395" s="18">
        <v>1</v>
      </c>
      <c r="J395" s="18">
        <v>1</v>
      </c>
      <c r="K395" s="14">
        <f t="shared" ca="1" si="41"/>
        <v>0</v>
      </c>
      <c r="M395" s="19" t="str">
        <f t="shared" ca="1" si="39"/>
        <v>INDGDEFFLA-65</v>
      </c>
      <c r="N395" s="23" t="str">
        <f t="shared" ca="1" si="40"/>
        <v>Glass &amp; Concrete industry Saving Tech-Light 6.5y</v>
      </c>
      <c r="O395" s="23" t="s">
        <v>32</v>
      </c>
      <c r="P395" s="23" t="s">
        <v>33</v>
      </c>
      <c r="Q395" s="23"/>
      <c r="R395" s="23"/>
      <c r="S395" s="19" t="s">
        <v>34</v>
      </c>
      <c r="V395" s="16" t="str">
        <f t="shared" ca="1" si="42"/>
        <v>GD</v>
      </c>
      <c r="W395" s="14" t="str">
        <f t="shared" ca="1" si="42"/>
        <v>Glass &amp; Concrete industry</v>
      </c>
      <c r="X395" s="3" t="str">
        <f>'EE investment costs'!D444</f>
        <v>LA-65</v>
      </c>
      <c r="Y395" s="3" t="str">
        <f>'EE investment costs'!E444</f>
        <v>Light</v>
      </c>
      <c r="AC395" s="123">
        <f>'EE investment costs'!C444</f>
        <v>6.5</v>
      </c>
      <c r="AD395" s="22"/>
    </row>
    <row r="396" spans="2:30">
      <c r="B396" s="14" t="str">
        <f t="shared" ca="1" si="38"/>
        <v>INDGDEFFEM-65</v>
      </c>
      <c r="C396" s="15" t="str">
        <f t="shared" ca="1" si="37"/>
        <v>IGDEM</v>
      </c>
      <c r="D396" s="16">
        <f>'EE investment costs'!$F$15</f>
        <v>2016</v>
      </c>
      <c r="E396" s="14">
        <f>VLOOKUP(X396,'EE investment costs'!$D$56:$R$656,15,0)</f>
        <v>4.4476250000000004</v>
      </c>
      <c r="F396" s="17">
        <f ca="1">INDEX('EE investment costs'!$D$56:$R$656,MATCH(X396,'EE investment costs'!$D$56:$D$656,0),MATCH($V$8,'EE investment costs'!$D$56:$R$56,0))</f>
        <v>2102.3473337091436</v>
      </c>
      <c r="I396" s="18">
        <v>1</v>
      </c>
      <c r="J396" s="18">
        <v>1</v>
      </c>
      <c r="K396" s="14">
        <f t="shared" ca="1" si="41"/>
        <v>0</v>
      </c>
      <c r="M396" s="19" t="str">
        <f t="shared" ca="1" si="39"/>
        <v>INDGDEFFEM-65</v>
      </c>
      <c r="N396" s="23" t="str">
        <f t="shared" ca="1" si="40"/>
        <v>Glass &amp; Concrete industry Saving Tech-Electric Motors 6.5y</v>
      </c>
      <c r="O396" s="23" t="s">
        <v>32</v>
      </c>
      <c r="P396" s="23" t="s">
        <v>33</v>
      </c>
      <c r="Q396" s="23"/>
      <c r="R396" s="23"/>
      <c r="S396" s="19" t="s">
        <v>34</v>
      </c>
      <c r="V396" s="16" t="str">
        <f t="shared" ca="1" si="42"/>
        <v>GD</v>
      </c>
      <c r="W396" s="14" t="str">
        <f t="shared" ca="1" si="42"/>
        <v>Glass &amp; Concrete industry</v>
      </c>
      <c r="X396" s="3" t="str">
        <f>'EE investment costs'!D445</f>
        <v>EM-65</v>
      </c>
      <c r="Y396" s="3" t="str">
        <f>'EE investment costs'!E445</f>
        <v>Electric Motors</v>
      </c>
      <c r="AC396" s="123">
        <f>'EE investment costs'!C445</f>
        <v>6.5</v>
      </c>
      <c r="AD396" s="22"/>
    </row>
    <row r="397" spans="2:30">
      <c r="B397" s="14" t="str">
        <f t="shared" ca="1" si="38"/>
        <v>INDGDEFFTF-65</v>
      </c>
      <c r="C397" s="15" t="str">
        <f t="shared" ca="1" si="37"/>
        <v>IGDTF</v>
      </c>
      <c r="D397" s="16">
        <f>'EE investment costs'!$F$15</f>
        <v>2016</v>
      </c>
      <c r="E397" s="14">
        <f>VLOOKUP(X397,'EE investment costs'!$D$56:$R$656,15,0)</f>
        <v>17.083333333333332</v>
      </c>
      <c r="F397" s="17">
        <f ca="1">INDEX('EE investment costs'!$D$56:$R$656,MATCH(X397,'EE investment costs'!$D$56:$D$656,0),MATCH($V$8,'EE investment costs'!$D$56:$R$56,0))</f>
        <v>955.09115454017206</v>
      </c>
      <c r="I397" s="18">
        <v>1</v>
      </c>
      <c r="J397" s="18">
        <v>1</v>
      </c>
      <c r="K397" s="14">
        <f t="shared" ca="1" si="41"/>
        <v>3</v>
      </c>
      <c r="M397" s="19" t="str">
        <f t="shared" ca="1" si="39"/>
        <v>INDGDEFFTF-65</v>
      </c>
      <c r="N397" s="23" t="str">
        <f t="shared" ca="1" si="40"/>
        <v>Glass &amp; Concrete industry Saving Tech-Haulage Tractors, Trucks, Fishing boats 6.5y</v>
      </c>
      <c r="O397" s="23" t="s">
        <v>32</v>
      </c>
      <c r="P397" s="23" t="s">
        <v>33</v>
      </c>
      <c r="Q397" s="23"/>
      <c r="R397" s="23"/>
      <c r="S397" s="19" t="s">
        <v>34</v>
      </c>
      <c r="V397" s="16" t="str">
        <f t="shared" ca="1" si="42"/>
        <v>GD</v>
      </c>
      <c r="W397" s="14" t="str">
        <f t="shared" ca="1" si="42"/>
        <v>Glass &amp; Concrete industry</v>
      </c>
      <c r="X397" s="3" t="str">
        <f>'EE investment costs'!D446</f>
        <v>TF-65</v>
      </c>
      <c r="Y397" s="3" t="str">
        <f>'EE investment costs'!E446</f>
        <v>Haulage Tractors, Trucks, Fishing boats</v>
      </c>
      <c r="AC397" s="123">
        <f>'EE investment costs'!C446</f>
        <v>6.5</v>
      </c>
      <c r="AD397" s="22"/>
    </row>
    <row r="398" spans="2:30">
      <c r="B398" s="14" t="str">
        <f t="shared" ca="1" si="38"/>
        <v>INDGDEFFMT-66</v>
      </c>
      <c r="C398" s="15" t="str">
        <f t="shared" ca="1" si="37"/>
        <v>IGDMT</v>
      </c>
      <c r="D398" s="16">
        <f>'EE investment costs'!$F$15</f>
        <v>2016</v>
      </c>
      <c r="E398" s="14">
        <f>VLOOKUP(X398,'EE investment costs'!$D$56:$R$656,15,0)</f>
        <v>6.26</v>
      </c>
      <c r="F398" s="17">
        <f ca="1">INDEX('EE investment costs'!$D$56:$R$656,MATCH(X398,'EE investment costs'!$D$56:$D$656,0),MATCH($V$8,'EE investment costs'!$D$56:$R$56,0))</f>
        <v>890.56772843760712</v>
      </c>
      <c r="I398" s="18">
        <v>1</v>
      </c>
      <c r="J398" s="18">
        <v>1</v>
      </c>
      <c r="K398" s="14">
        <f t="shared" ca="1" si="41"/>
        <v>4</v>
      </c>
      <c r="M398" s="19" t="str">
        <f t="shared" ca="1" si="39"/>
        <v>INDGDEFFMT-66</v>
      </c>
      <c r="N398" s="23" t="str">
        <f t="shared" ca="1" si="40"/>
        <v>Glass &amp; Concrete industry Saving Tech-Heat Medium Temp. up to 150C 6.6y</v>
      </c>
      <c r="O398" s="23" t="s">
        <v>32</v>
      </c>
      <c r="P398" s="23" t="s">
        <v>33</v>
      </c>
      <c r="Q398" s="23"/>
      <c r="R398" s="23"/>
      <c r="S398" s="19" t="s">
        <v>34</v>
      </c>
      <c r="V398" s="16" t="str">
        <f t="shared" ca="1" si="42"/>
        <v>GD</v>
      </c>
      <c r="W398" s="14" t="str">
        <f t="shared" ca="1" si="42"/>
        <v>Glass &amp; Concrete industry</v>
      </c>
      <c r="X398" s="3" t="str">
        <f>'EE investment costs'!D447</f>
        <v>MT-66</v>
      </c>
      <c r="Y398" s="3" t="str">
        <f>'EE investment costs'!E447</f>
        <v>Heat Medium Temp. up to 150C</v>
      </c>
      <c r="AC398" s="123">
        <f>'EE investment costs'!C447</f>
        <v>6.6</v>
      </c>
      <c r="AD398" s="22"/>
    </row>
    <row r="399" spans="2:30">
      <c r="B399" s="14" t="str">
        <f t="shared" ca="1" si="38"/>
        <v>INDGDEFFHT-66</v>
      </c>
      <c r="C399" s="15" t="str">
        <f t="shared" ca="1" si="37"/>
        <v>IGDHT</v>
      </c>
      <c r="D399" s="16">
        <f>'EE investment costs'!$F$15</f>
        <v>2016</v>
      </c>
      <c r="E399" s="14">
        <f>VLOOKUP(X399,'EE investment costs'!$D$56:$R$656,15,0)</f>
        <v>5.008</v>
      </c>
      <c r="F399" s="17">
        <f ca="1">INDEX('EE investment costs'!$D$56:$R$656,MATCH(X399,'EE investment costs'!$D$56:$D$656,0),MATCH($V$8,'EE investment costs'!$D$56:$R$56,0))</f>
        <v>565.63636219380953</v>
      </c>
      <c r="I399" s="18">
        <v>1</v>
      </c>
      <c r="J399" s="18">
        <v>1</v>
      </c>
      <c r="K399" s="14">
        <f t="shared" ca="1" si="41"/>
        <v>7</v>
      </c>
      <c r="M399" s="19" t="str">
        <f t="shared" ca="1" si="39"/>
        <v>INDGDEFFHT-66</v>
      </c>
      <c r="N399" s="23" t="str">
        <f t="shared" ca="1" si="40"/>
        <v>Glass &amp; Concrete industry Saving Tech-Heat High Temp. over 150C 6.6y</v>
      </c>
      <c r="O399" s="23" t="s">
        <v>32</v>
      </c>
      <c r="P399" s="23" t="s">
        <v>33</v>
      </c>
      <c r="Q399" s="23"/>
      <c r="R399" s="23"/>
      <c r="S399" s="19" t="s">
        <v>34</v>
      </c>
      <c r="V399" s="16" t="str">
        <f t="shared" ca="1" si="42"/>
        <v>GD</v>
      </c>
      <c r="W399" s="14" t="str">
        <f t="shared" ca="1" si="42"/>
        <v>Glass &amp; Concrete industry</v>
      </c>
      <c r="X399" s="3" t="str">
        <f>'EE investment costs'!D448</f>
        <v>HT-66</v>
      </c>
      <c r="Y399" s="3" t="str">
        <f>'EE investment costs'!E448</f>
        <v>Heat High Temp. over 150C</v>
      </c>
      <c r="AC399" s="123">
        <f>'EE investment costs'!C448</f>
        <v>6.6</v>
      </c>
      <c r="AD399" s="22"/>
    </row>
    <row r="400" spans="2:30">
      <c r="B400" s="14" t="str">
        <f t="shared" ca="1" si="38"/>
        <v>INDGDEFFRH-66</v>
      </c>
      <c r="C400" s="15" t="str">
        <f t="shared" ca="1" si="37"/>
        <v>IGDRH</v>
      </c>
      <c r="D400" s="16">
        <f>'EE investment costs'!$F$15</f>
        <v>2016</v>
      </c>
      <c r="E400" s="14">
        <f>VLOOKUP(X400,'EE investment costs'!$D$56:$R$656,15,0)</f>
        <v>16.485333333333337</v>
      </c>
      <c r="F400" s="17">
        <f ca="1">INDEX('EE investment costs'!$D$56:$R$656,MATCH(X400,'EE investment costs'!$D$56:$D$656,0),MATCH($V$8,'EE investment costs'!$D$56:$R$56,0))</f>
        <v>1159.6513179765759</v>
      </c>
      <c r="I400" s="18">
        <v>1</v>
      </c>
      <c r="J400" s="18">
        <v>1</v>
      </c>
      <c r="K400" s="14">
        <f t="shared" ca="1" si="41"/>
        <v>1</v>
      </c>
      <c r="M400" s="19" t="str">
        <f t="shared" ca="1" si="39"/>
        <v>INDGDEFFRH-66</v>
      </c>
      <c r="N400" s="23" t="str">
        <f t="shared" ca="1" si="40"/>
        <v>Glass &amp; Concrete industry Saving Tech-Heat Room Heat 6.6y</v>
      </c>
      <c r="O400" s="23" t="s">
        <v>32</v>
      </c>
      <c r="P400" s="23" t="s">
        <v>33</v>
      </c>
      <c r="Q400" s="23"/>
      <c r="R400" s="23"/>
      <c r="S400" s="19" t="s">
        <v>34</v>
      </c>
      <c r="V400" s="16" t="str">
        <f t="shared" ca="1" si="42"/>
        <v>GD</v>
      </c>
      <c r="W400" s="14" t="str">
        <f t="shared" ca="1" si="42"/>
        <v>Glass &amp; Concrete industry</v>
      </c>
      <c r="X400" s="3" t="str">
        <f>'EE investment costs'!D449</f>
        <v>RH-66</v>
      </c>
      <c r="Y400" s="3" t="str">
        <f>'EE investment costs'!E449</f>
        <v>Heat Room Heat</v>
      </c>
      <c r="AC400" s="123">
        <f>'EE investment costs'!C449</f>
        <v>6.6</v>
      </c>
      <c r="AD400" s="22"/>
    </row>
    <row r="401" spans="2:30">
      <c r="B401" s="14" t="str">
        <f t="shared" ca="1" si="38"/>
        <v>INDGDEFFLA-66</v>
      </c>
      <c r="C401" s="15" t="str">
        <f t="shared" ca="1" si="37"/>
        <v>IGDLA</v>
      </c>
      <c r="D401" s="16">
        <f>'EE investment costs'!$F$15</f>
        <v>2016</v>
      </c>
      <c r="E401" s="14">
        <f>VLOOKUP(X401,'EE investment costs'!$D$56:$R$656,15,0)</f>
        <v>4.2488666666666672</v>
      </c>
      <c r="F401" s="17">
        <f ca="1">INDEX('EE investment costs'!$D$56:$R$656,MATCH(X401,'EE investment costs'!$D$56:$D$656,0),MATCH($V$8,'EE investment costs'!$D$56:$R$56,0))</f>
        <v>1968.472795609383</v>
      </c>
      <c r="I401" s="18">
        <v>1</v>
      </c>
      <c r="J401" s="18">
        <v>1</v>
      </c>
      <c r="K401" s="14">
        <f t="shared" ca="1" si="41"/>
        <v>0</v>
      </c>
      <c r="M401" s="19" t="str">
        <f t="shared" ca="1" si="39"/>
        <v>INDGDEFFLA-66</v>
      </c>
      <c r="N401" s="23" t="str">
        <f t="shared" ca="1" si="40"/>
        <v>Glass &amp; Concrete industry Saving Tech-Light 6.6y</v>
      </c>
      <c r="O401" s="23" t="s">
        <v>32</v>
      </c>
      <c r="P401" s="23" t="s">
        <v>33</v>
      </c>
      <c r="Q401" s="23"/>
      <c r="R401" s="23"/>
      <c r="S401" s="19" t="s">
        <v>34</v>
      </c>
      <c r="V401" s="16" t="str">
        <f t="shared" ca="1" si="42"/>
        <v>GD</v>
      </c>
      <c r="W401" s="14" t="str">
        <f t="shared" ca="1" si="42"/>
        <v>Glass &amp; Concrete industry</v>
      </c>
      <c r="X401" s="3" t="str">
        <f>'EE investment costs'!D450</f>
        <v>LA-66</v>
      </c>
      <c r="Y401" s="3" t="str">
        <f>'EE investment costs'!E450</f>
        <v>Light</v>
      </c>
      <c r="AC401" s="123">
        <f>'EE investment costs'!C450</f>
        <v>6.6</v>
      </c>
      <c r="AD401" s="22"/>
    </row>
    <row r="402" spans="2:30">
      <c r="B402" s="14" t="str">
        <f t="shared" ca="1" si="38"/>
        <v>INDGDEFFEM-66</v>
      </c>
      <c r="C402" s="15" t="str">
        <f t="shared" ca="1" si="37"/>
        <v>IGDEM</v>
      </c>
      <c r="D402" s="16">
        <f>'EE investment costs'!$F$15</f>
        <v>2016</v>
      </c>
      <c r="E402" s="14">
        <f>VLOOKUP(X402,'EE investment costs'!$D$56:$R$656,15,0)</f>
        <v>4.4613100000000001</v>
      </c>
      <c r="F402" s="17">
        <f ca="1">INDEX('EE investment costs'!$D$56:$R$656,MATCH(X402,'EE investment costs'!$D$56:$D$656,0),MATCH($V$8,'EE investment costs'!$D$56:$R$56,0))</f>
        <v>2123.600045920145</v>
      </c>
      <c r="I402" s="18">
        <v>1</v>
      </c>
      <c r="J402" s="18">
        <v>1</v>
      </c>
      <c r="K402" s="14">
        <f t="shared" ca="1" si="41"/>
        <v>0</v>
      </c>
      <c r="M402" s="19" t="str">
        <f t="shared" ca="1" si="39"/>
        <v>INDGDEFFEM-66</v>
      </c>
      <c r="N402" s="23" t="str">
        <f t="shared" ca="1" si="40"/>
        <v>Glass &amp; Concrete industry Saving Tech-Electric Motors 6.6y</v>
      </c>
      <c r="O402" s="23" t="s">
        <v>32</v>
      </c>
      <c r="P402" s="23" t="s">
        <v>33</v>
      </c>
      <c r="Q402" s="23"/>
      <c r="R402" s="23"/>
      <c r="S402" s="19" t="s">
        <v>34</v>
      </c>
      <c r="V402" s="16" t="str">
        <f t="shared" ca="1" si="42"/>
        <v>GD</v>
      </c>
      <c r="W402" s="14" t="str">
        <f t="shared" ca="1" si="42"/>
        <v>Glass &amp; Concrete industry</v>
      </c>
      <c r="X402" s="3" t="str">
        <f>'EE investment costs'!D451</f>
        <v>EM-66</v>
      </c>
      <c r="Y402" s="3" t="str">
        <f>'EE investment costs'!E451</f>
        <v>Electric Motors</v>
      </c>
      <c r="AC402" s="123">
        <f>'EE investment costs'!C451</f>
        <v>6.6</v>
      </c>
      <c r="AD402" s="22"/>
    </row>
    <row r="403" spans="2:30">
      <c r="B403" s="14" t="str">
        <f t="shared" ca="1" si="38"/>
        <v>INDGDEFFTF-66</v>
      </c>
      <c r="C403" s="15" t="str">
        <f t="shared" ca="1" si="37"/>
        <v>IGDTF</v>
      </c>
      <c r="D403" s="16">
        <f>'EE investment costs'!$F$15</f>
        <v>2016</v>
      </c>
      <c r="E403" s="14">
        <f>VLOOKUP(X403,'EE investment costs'!$D$56:$R$656,15,0)</f>
        <v>17.166666666666664</v>
      </c>
      <c r="F403" s="17">
        <f ca="1">INDEX('EE investment costs'!$D$56:$R$656,MATCH(X403,'EE investment costs'!$D$56:$D$656,0),MATCH($V$8,'EE investment costs'!$D$56:$R$56,0))</f>
        <v>969.7848646100208</v>
      </c>
      <c r="I403" s="18">
        <v>1</v>
      </c>
      <c r="J403" s="18">
        <v>1</v>
      </c>
      <c r="K403" s="14">
        <f t="shared" ca="1" si="41"/>
        <v>3</v>
      </c>
      <c r="M403" s="19" t="str">
        <f t="shared" ca="1" si="39"/>
        <v>INDGDEFFTF-66</v>
      </c>
      <c r="N403" s="23" t="str">
        <f t="shared" ca="1" si="40"/>
        <v>Glass &amp; Concrete industry Saving Tech-Haulage Tractors, Trucks, Fishing boats 6.6y</v>
      </c>
      <c r="O403" s="23" t="s">
        <v>32</v>
      </c>
      <c r="P403" s="23" t="s">
        <v>33</v>
      </c>
      <c r="Q403" s="23"/>
      <c r="R403" s="23"/>
      <c r="S403" s="19" t="s">
        <v>34</v>
      </c>
      <c r="V403" s="16" t="str">
        <f t="shared" ca="1" si="42"/>
        <v>GD</v>
      </c>
      <c r="W403" s="14" t="str">
        <f t="shared" ca="1" si="42"/>
        <v>Glass &amp; Concrete industry</v>
      </c>
      <c r="X403" s="3" t="str">
        <f>'EE investment costs'!D452</f>
        <v>TF-66</v>
      </c>
      <c r="Y403" s="3" t="str">
        <f>'EE investment costs'!E452</f>
        <v>Haulage Tractors, Trucks, Fishing boats</v>
      </c>
      <c r="AC403" s="123">
        <f>'EE investment costs'!C452</f>
        <v>6.6</v>
      </c>
      <c r="AD403" s="22"/>
    </row>
    <row r="404" spans="2:30">
      <c r="B404" s="14" t="str">
        <f t="shared" ca="1" si="38"/>
        <v>INDGDEFFMT-67</v>
      </c>
      <c r="C404" s="15" t="str">
        <f t="shared" ca="1" si="37"/>
        <v>IGDMT</v>
      </c>
      <c r="D404" s="16">
        <f>'EE investment costs'!$F$15</f>
        <v>2016</v>
      </c>
      <c r="E404" s="14">
        <f>VLOOKUP(X404,'EE investment costs'!$D$56:$R$656,15,0)</f>
        <v>6.27</v>
      </c>
      <c r="F404" s="17">
        <f ca="1">INDEX('EE investment costs'!$D$56:$R$656,MATCH(X404,'EE investment costs'!$D$56:$D$656,0),MATCH($V$8,'EE investment costs'!$D$56:$R$56,0))</f>
        <v>901.88993543140168</v>
      </c>
      <c r="I404" s="18">
        <v>1</v>
      </c>
      <c r="J404" s="18">
        <v>1</v>
      </c>
      <c r="K404" s="14">
        <f t="shared" ca="1" si="41"/>
        <v>3</v>
      </c>
      <c r="M404" s="19" t="str">
        <f t="shared" ca="1" si="39"/>
        <v>INDGDEFFMT-67</v>
      </c>
      <c r="N404" s="23" t="str">
        <f t="shared" ca="1" si="40"/>
        <v>Glass &amp; Concrete industry Saving Tech-Heat Medium Temp. up to 150C 6.7y</v>
      </c>
      <c r="O404" s="23" t="s">
        <v>32</v>
      </c>
      <c r="P404" s="23" t="s">
        <v>33</v>
      </c>
      <c r="Q404" s="23"/>
      <c r="R404" s="23"/>
      <c r="S404" s="19" t="s">
        <v>34</v>
      </c>
      <c r="V404" s="16" t="str">
        <f t="shared" ca="1" si="42"/>
        <v>GD</v>
      </c>
      <c r="W404" s="14" t="str">
        <f t="shared" ca="1" si="42"/>
        <v>Glass &amp; Concrete industry</v>
      </c>
      <c r="X404" s="3" t="str">
        <f>'EE investment costs'!D453</f>
        <v>MT-67</v>
      </c>
      <c r="Y404" s="3" t="str">
        <f>'EE investment costs'!E453</f>
        <v>Heat Medium Temp. up to 150C</v>
      </c>
      <c r="AC404" s="123">
        <f>'EE investment costs'!C453</f>
        <v>6.7</v>
      </c>
      <c r="AD404" s="22"/>
    </row>
    <row r="405" spans="2:30">
      <c r="B405" s="14" t="str">
        <f t="shared" ca="1" si="38"/>
        <v>INDGDEFFHT-67</v>
      </c>
      <c r="C405" s="15" t="str">
        <f t="shared" ca="1" si="37"/>
        <v>IGDHT</v>
      </c>
      <c r="D405" s="16">
        <f>'EE investment costs'!$F$15</f>
        <v>2016</v>
      </c>
      <c r="E405" s="14">
        <f>VLOOKUP(X405,'EE investment costs'!$D$56:$R$656,15,0)</f>
        <v>5.016</v>
      </c>
      <c r="F405" s="17">
        <f ca="1">INDEX('EE investment costs'!$D$56:$R$656,MATCH(X405,'EE investment costs'!$D$56:$D$656,0),MATCH($V$8,'EE investment costs'!$D$56:$R$56,0))</f>
        <v>569.5635064579385</v>
      </c>
      <c r="I405" s="18">
        <v>1</v>
      </c>
      <c r="J405" s="18">
        <v>1</v>
      </c>
      <c r="K405" s="14">
        <f t="shared" ca="1" si="41"/>
        <v>7</v>
      </c>
      <c r="M405" s="19" t="str">
        <f t="shared" ca="1" si="39"/>
        <v>INDGDEFFHT-67</v>
      </c>
      <c r="N405" s="23" t="str">
        <f t="shared" ca="1" si="40"/>
        <v>Glass &amp; Concrete industry Saving Tech-Heat High Temp. over 150C 6.7y</v>
      </c>
      <c r="O405" s="23" t="s">
        <v>32</v>
      </c>
      <c r="P405" s="23" t="s">
        <v>33</v>
      </c>
      <c r="Q405" s="23"/>
      <c r="R405" s="23"/>
      <c r="S405" s="19" t="s">
        <v>34</v>
      </c>
      <c r="V405" s="16" t="str">
        <f t="shared" ca="1" si="42"/>
        <v>GD</v>
      </c>
      <c r="W405" s="14" t="str">
        <f t="shared" ca="1" si="42"/>
        <v>Glass &amp; Concrete industry</v>
      </c>
      <c r="X405" s="3" t="str">
        <f>'EE investment costs'!D454</f>
        <v>HT-67</v>
      </c>
      <c r="Y405" s="3" t="str">
        <f>'EE investment costs'!E454</f>
        <v>Heat High Temp. over 150C</v>
      </c>
      <c r="AC405" s="123">
        <f>'EE investment costs'!C454</f>
        <v>6.7</v>
      </c>
      <c r="AD405" s="22"/>
    </row>
    <row r="406" spans="2:30">
      <c r="B406" s="14" t="str">
        <f t="shared" ca="1" si="38"/>
        <v>INDGDEFFRH-67</v>
      </c>
      <c r="C406" s="15" t="str">
        <f t="shared" ca="1" si="37"/>
        <v>IGDRH</v>
      </c>
      <c r="D406" s="16">
        <f>'EE investment costs'!$F$15</f>
        <v>2016</v>
      </c>
      <c r="E406" s="14">
        <f>VLOOKUP(X406,'EE investment costs'!$D$56:$R$656,15,0)</f>
        <v>16.504000000000001</v>
      </c>
      <c r="F406" s="17">
        <f ca="1">INDEX('EE investment costs'!$D$56:$R$656,MATCH(X406,'EE investment costs'!$D$56:$D$656,0),MATCH($V$8,'EE investment costs'!$D$56:$R$56,0))</f>
        <v>1197.0594250080785</v>
      </c>
      <c r="I406" s="18">
        <v>1</v>
      </c>
      <c r="J406" s="18">
        <v>1</v>
      </c>
      <c r="K406" s="14">
        <f t="shared" ca="1" si="41"/>
        <v>1</v>
      </c>
      <c r="M406" s="19" t="str">
        <f t="shared" ca="1" si="39"/>
        <v>INDGDEFFRH-67</v>
      </c>
      <c r="N406" s="23" t="str">
        <f t="shared" ca="1" si="40"/>
        <v>Glass &amp; Concrete industry Saving Tech-Heat Room Heat 6.7y</v>
      </c>
      <c r="O406" s="23" t="s">
        <v>32</v>
      </c>
      <c r="P406" s="23" t="s">
        <v>33</v>
      </c>
      <c r="Q406" s="23"/>
      <c r="R406" s="23"/>
      <c r="S406" s="19" t="s">
        <v>34</v>
      </c>
      <c r="V406" s="16" t="str">
        <f t="shared" ca="1" si="42"/>
        <v>GD</v>
      </c>
      <c r="W406" s="14" t="str">
        <f t="shared" ca="1" si="42"/>
        <v>Glass &amp; Concrete industry</v>
      </c>
      <c r="X406" s="3" t="str">
        <f>'EE investment costs'!D455</f>
        <v>RH-67</v>
      </c>
      <c r="Y406" s="3" t="str">
        <f>'EE investment costs'!E455</f>
        <v>Heat Room Heat</v>
      </c>
      <c r="AC406" s="123">
        <f>'EE investment costs'!C455</f>
        <v>6.7</v>
      </c>
      <c r="AD406" s="22"/>
    </row>
    <row r="407" spans="2:30">
      <c r="B407" s="14" t="str">
        <f t="shared" ca="1" si="38"/>
        <v>INDGDEFFLA-67</v>
      </c>
      <c r="C407" s="15" t="str">
        <f t="shared" ca="1" si="37"/>
        <v>IGDLA</v>
      </c>
      <c r="D407" s="16">
        <f>'EE investment costs'!$F$15</f>
        <v>2016</v>
      </c>
      <c r="E407" s="14">
        <f>VLOOKUP(X407,'EE investment costs'!$D$56:$R$656,15,0)</f>
        <v>4.2619000000000007</v>
      </c>
      <c r="F407" s="17">
        <f ca="1">INDEX('EE investment costs'!$D$56:$R$656,MATCH(X407,'EE investment costs'!$D$56:$D$656,0),MATCH($V$8,'EE investment costs'!$D$56:$R$56,0))</f>
        <v>1983.8446149838792</v>
      </c>
      <c r="I407" s="18">
        <v>1</v>
      </c>
      <c r="J407" s="18">
        <v>1</v>
      </c>
      <c r="K407" s="14">
        <f t="shared" ca="1" si="41"/>
        <v>0</v>
      </c>
      <c r="M407" s="19" t="str">
        <f t="shared" ca="1" si="39"/>
        <v>INDGDEFFLA-67</v>
      </c>
      <c r="N407" s="23" t="str">
        <f t="shared" ca="1" si="40"/>
        <v>Glass &amp; Concrete industry Saving Tech-Light 6.7y</v>
      </c>
      <c r="O407" s="23" t="s">
        <v>32</v>
      </c>
      <c r="P407" s="23" t="s">
        <v>33</v>
      </c>
      <c r="Q407" s="23"/>
      <c r="R407" s="23"/>
      <c r="S407" s="19" t="s">
        <v>34</v>
      </c>
      <c r="V407" s="16" t="str">
        <f t="shared" ca="1" si="42"/>
        <v>GD</v>
      </c>
      <c r="W407" s="14" t="str">
        <f t="shared" ca="1" si="42"/>
        <v>Glass &amp; Concrete industry</v>
      </c>
      <c r="X407" s="3" t="str">
        <f>'EE investment costs'!D456</f>
        <v>LA-67</v>
      </c>
      <c r="Y407" s="3" t="str">
        <f>'EE investment costs'!E456</f>
        <v>Light</v>
      </c>
      <c r="AC407" s="123">
        <f>'EE investment costs'!C456</f>
        <v>6.7</v>
      </c>
      <c r="AD407" s="22"/>
    </row>
    <row r="408" spans="2:30">
      <c r="B408" s="14" t="str">
        <f t="shared" ca="1" si="38"/>
        <v>INDGDEFFEM-67</v>
      </c>
      <c r="C408" s="15" t="str">
        <f t="shared" ca="1" si="37"/>
        <v>IGDEM</v>
      </c>
      <c r="D408" s="16">
        <f>'EE investment costs'!$F$15</f>
        <v>2016</v>
      </c>
      <c r="E408" s="14">
        <f>VLOOKUP(X408,'EE investment costs'!$D$56:$R$656,15,0)</f>
        <v>4.4749949999999998</v>
      </c>
      <c r="F408" s="17">
        <f ca="1">INDEX('EE investment costs'!$D$56:$R$656,MATCH(X408,'EE investment costs'!$D$56:$D$656,0),MATCH($V$8,'EE investment costs'!$D$56:$R$56,0))</f>
        <v>2144.8527581311459</v>
      </c>
      <c r="I408" s="18">
        <v>1</v>
      </c>
      <c r="J408" s="18">
        <v>1</v>
      </c>
      <c r="K408" s="14">
        <f t="shared" ca="1" si="41"/>
        <v>0</v>
      </c>
      <c r="M408" s="19" t="str">
        <f t="shared" ca="1" si="39"/>
        <v>INDGDEFFEM-67</v>
      </c>
      <c r="N408" s="23" t="str">
        <f t="shared" ca="1" si="40"/>
        <v>Glass &amp; Concrete industry Saving Tech-Electric Motors 6.7y</v>
      </c>
      <c r="O408" s="23" t="s">
        <v>32</v>
      </c>
      <c r="P408" s="23" t="s">
        <v>33</v>
      </c>
      <c r="Q408" s="23"/>
      <c r="R408" s="23"/>
      <c r="S408" s="19" t="s">
        <v>34</v>
      </c>
      <c r="V408" s="16" t="str">
        <f t="shared" ca="1" si="42"/>
        <v>GD</v>
      </c>
      <c r="W408" s="14" t="str">
        <f t="shared" ca="1" si="42"/>
        <v>Glass &amp; Concrete industry</v>
      </c>
      <c r="X408" s="3" t="str">
        <f>'EE investment costs'!D457</f>
        <v>EM-67</v>
      </c>
      <c r="Y408" s="3" t="str">
        <f>'EE investment costs'!E457</f>
        <v>Electric Motors</v>
      </c>
      <c r="AC408" s="123">
        <f>'EE investment costs'!C457</f>
        <v>6.7</v>
      </c>
      <c r="AD408" s="22"/>
    </row>
    <row r="409" spans="2:30">
      <c r="B409" s="14" t="str">
        <f t="shared" ca="1" si="38"/>
        <v>INDGDEFFTF-67</v>
      </c>
      <c r="C409" s="15" t="str">
        <f t="shared" ca="1" si="37"/>
        <v>IGDTF</v>
      </c>
      <c r="D409" s="16">
        <f>'EE investment costs'!$F$15</f>
        <v>2016</v>
      </c>
      <c r="E409" s="14">
        <f>VLOOKUP(X409,'EE investment costs'!$D$56:$R$656,15,0)</f>
        <v>17.25</v>
      </c>
      <c r="F409" s="17">
        <f ca="1">INDEX('EE investment costs'!$D$56:$R$656,MATCH(X409,'EE investment costs'!$D$56:$D$656,0),MATCH($V$8,'EE investment costs'!$D$56:$R$56,0))</f>
        <v>984.47857467986978</v>
      </c>
      <c r="I409" s="18">
        <v>1</v>
      </c>
      <c r="J409" s="18">
        <v>1</v>
      </c>
      <c r="K409" s="14">
        <f t="shared" ca="1" si="41"/>
        <v>3</v>
      </c>
      <c r="M409" s="19" t="str">
        <f t="shared" ca="1" si="39"/>
        <v>INDGDEFFTF-67</v>
      </c>
      <c r="N409" s="23" t="str">
        <f t="shared" ca="1" si="40"/>
        <v>Glass &amp; Concrete industry Saving Tech-Haulage Tractors, Trucks, Fishing boats 6.7y</v>
      </c>
      <c r="O409" s="23" t="s">
        <v>32</v>
      </c>
      <c r="P409" s="23" t="s">
        <v>33</v>
      </c>
      <c r="Q409" s="23"/>
      <c r="R409" s="23"/>
      <c r="S409" s="19" t="s">
        <v>34</v>
      </c>
      <c r="V409" s="16" t="str">
        <f t="shared" ca="1" si="42"/>
        <v>GD</v>
      </c>
      <c r="W409" s="14" t="str">
        <f t="shared" ca="1" si="42"/>
        <v>Glass &amp; Concrete industry</v>
      </c>
      <c r="X409" s="3" t="str">
        <f>'EE investment costs'!D458</f>
        <v>TF-67</v>
      </c>
      <c r="Y409" s="3" t="str">
        <f>'EE investment costs'!E458</f>
        <v>Haulage Tractors, Trucks, Fishing boats</v>
      </c>
      <c r="AC409" s="123">
        <f>'EE investment costs'!C458</f>
        <v>6.7</v>
      </c>
      <c r="AD409" s="22"/>
    </row>
    <row r="410" spans="2:30">
      <c r="B410" s="14" t="str">
        <f t="shared" ca="1" si="38"/>
        <v>INDGDEFFMT-68</v>
      </c>
      <c r="C410" s="15" t="str">
        <f t="shared" ca="1" si="37"/>
        <v>IGDMT</v>
      </c>
      <c r="D410" s="16">
        <f>'EE investment costs'!$F$15</f>
        <v>2016</v>
      </c>
      <c r="E410" s="14">
        <f>VLOOKUP(X410,'EE investment costs'!$D$56:$R$656,15,0)</f>
        <v>6.2799999999999994</v>
      </c>
      <c r="F410" s="17">
        <f ca="1">INDEX('EE investment costs'!$D$56:$R$656,MATCH(X410,'EE investment costs'!$D$56:$D$656,0),MATCH($V$8,'EE investment costs'!$D$56:$R$56,0))</f>
        <v>913.21214242519625</v>
      </c>
      <c r="I410" s="18">
        <v>1</v>
      </c>
      <c r="J410" s="18">
        <v>1</v>
      </c>
      <c r="K410" s="14">
        <f t="shared" ca="1" si="41"/>
        <v>3</v>
      </c>
      <c r="M410" s="19" t="str">
        <f t="shared" ca="1" si="39"/>
        <v>INDGDEFFMT-68</v>
      </c>
      <c r="N410" s="23" t="str">
        <f t="shared" ca="1" si="40"/>
        <v>Glass &amp; Concrete industry Saving Tech-Heat Medium Temp. up to 150C 6.8y</v>
      </c>
      <c r="O410" s="23" t="s">
        <v>32</v>
      </c>
      <c r="P410" s="23" t="s">
        <v>33</v>
      </c>
      <c r="Q410" s="23"/>
      <c r="R410" s="23"/>
      <c r="S410" s="19" t="s">
        <v>34</v>
      </c>
      <c r="V410" s="16" t="str">
        <f t="shared" ca="1" si="42"/>
        <v>GD</v>
      </c>
      <c r="W410" s="14" t="str">
        <f t="shared" ca="1" si="42"/>
        <v>Glass &amp; Concrete industry</v>
      </c>
      <c r="X410" s="3" t="str">
        <f>'EE investment costs'!D459</f>
        <v>MT-68</v>
      </c>
      <c r="Y410" s="3" t="str">
        <f>'EE investment costs'!E459</f>
        <v>Heat Medium Temp. up to 150C</v>
      </c>
      <c r="AC410" s="123">
        <f>'EE investment costs'!C459</f>
        <v>6.8</v>
      </c>
      <c r="AD410" s="22"/>
    </row>
    <row r="411" spans="2:30">
      <c r="B411" s="14" t="str">
        <f t="shared" ca="1" si="38"/>
        <v>INDGDEFFHT-68</v>
      </c>
      <c r="C411" s="15" t="str">
        <f t="shared" ca="1" si="37"/>
        <v>IGDHT</v>
      </c>
      <c r="D411" s="16">
        <f>'EE investment costs'!$F$15</f>
        <v>2016</v>
      </c>
      <c r="E411" s="14">
        <f>VLOOKUP(X411,'EE investment costs'!$D$56:$R$656,15,0)</f>
        <v>5.024</v>
      </c>
      <c r="F411" s="17">
        <f ca="1">INDEX('EE investment costs'!$D$56:$R$656,MATCH(X411,'EE investment costs'!$D$56:$D$656,0),MATCH($V$8,'EE investment costs'!$D$56:$R$56,0))</f>
        <v>573.49065072206747</v>
      </c>
      <c r="I411" s="18">
        <v>1</v>
      </c>
      <c r="J411" s="18">
        <v>1</v>
      </c>
      <c r="K411" s="14">
        <f t="shared" ca="1" si="41"/>
        <v>7</v>
      </c>
      <c r="M411" s="19" t="str">
        <f t="shared" ca="1" si="39"/>
        <v>INDGDEFFHT-68</v>
      </c>
      <c r="N411" s="23" t="str">
        <f t="shared" ca="1" si="40"/>
        <v>Glass &amp; Concrete industry Saving Tech-Heat High Temp. over 150C 6.8y</v>
      </c>
      <c r="O411" s="23" t="s">
        <v>32</v>
      </c>
      <c r="P411" s="23" t="s">
        <v>33</v>
      </c>
      <c r="Q411" s="23"/>
      <c r="R411" s="23"/>
      <c r="S411" s="19" t="s">
        <v>34</v>
      </c>
      <c r="V411" s="16" t="str">
        <f t="shared" ca="1" si="42"/>
        <v>GD</v>
      </c>
      <c r="W411" s="14" t="str">
        <f t="shared" ca="1" si="42"/>
        <v>Glass &amp; Concrete industry</v>
      </c>
      <c r="X411" s="3" t="str">
        <f>'EE investment costs'!D460</f>
        <v>HT-68</v>
      </c>
      <c r="Y411" s="3" t="str">
        <f>'EE investment costs'!E460</f>
        <v>Heat High Temp. over 150C</v>
      </c>
      <c r="AC411" s="123">
        <f>'EE investment costs'!C460</f>
        <v>6.8</v>
      </c>
      <c r="AD411" s="22"/>
    </row>
    <row r="412" spans="2:30">
      <c r="B412" s="14" t="str">
        <f t="shared" ca="1" si="38"/>
        <v>INDGDEFFRH-68</v>
      </c>
      <c r="C412" s="15" t="str">
        <f t="shared" ca="1" si="37"/>
        <v>IGDRH</v>
      </c>
      <c r="D412" s="16">
        <f>'EE investment costs'!$F$15</f>
        <v>2016</v>
      </c>
      <c r="E412" s="14">
        <f>VLOOKUP(X412,'EE investment costs'!$D$56:$R$656,15,0)</f>
        <v>16.522666666666669</v>
      </c>
      <c r="F412" s="17">
        <f ca="1">INDEX('EE investment costs'!$D$56:$R$656,MATCH(X412,'EE investment costs'!$D$56:$D$656,0),MATCH($V$8,'EE investment costs'!$D$56:$R$56,0))</f>
        <v>1234.4675320395811</v>
      </c>
      <c r="I412" s="18">
        <v>1</v>
      </c>
      <c r="J412" s="18">
        <v>1</v>
      </c>
      <c r="K412" s="14">
        <f t="shared" ca="1" si="41"/>
        <v>0</v>
      </c>
      <c r="M412" s="19" t="str">
        <f t="shared" ca="1" si="39"/>
        <v>INDGDEFFRH-68</v>
      </c>
      <c r="N412" s="23" t="str">
        <f t="shared" ca="1" si="40"/>
        <v>Glass &amp; Concrete industry Saving Tech-Heat Room Heat 6.8y</v>
      </c>
      <c r="O412" s="23" t="s">
        <v>32</v>
      </c>
      <c r="P412" s="23" t="s">
        <v>33</v>
      </c>
      <c r="Q412" s="23"/>
      <c r="R412" s="23"/>
      <c r="S412" s="19" t="s">
        <v>34</v>
      </c>
      <c r="V412" s="16" t="str">
        <f t="shared" ca="1" si="42"/>
        <v>GD</v>
      </c>
      <c r="W412" s="14" t="str">
        <f t="shared" ca="1" si="42"/>
        <v>Glass &amp; Concrete industry</v>
      </c>
      <c r="X412" s="3" t="str">
        <f>'EE investment costs'!D461</f>
        <v>RH-68</v>
      </c>
      <c r="Y412" s="3" t="str">
        <f>'EE investment costs'!E461</f>
        <v>Heat Room Heat</v>
      </c>
      <c r="AC412" s="123">
        <f>'EE investment costs'!C461</f>
        <v>6.8</v>
      </c>
      <c r="AD412" s="22"/>
    </row>
    <row r="413" spans="2:30">
      <c r="B413" s="14" t="str">
        <f t="shared" ca="1" si="38"/>
        <v>INDGDEFFLA-68</v>
      </c>
      <c r="C413" s="15" t="str">
        <f t="shared" ca="1" si="37"/>
        <v>IGDLA</v>
      </c>
      <c r="D413" s="16">
        <f>'EE investment costs'!$F$15</f>
        <v>2016</v>
      </c>
      <c r="E413" s="14">
        <f>VLOOKUP(X413,'EE investment costs'!$D$56:$R$656,15,0)</f>
        <v>4.2749333333333333</v>
      </c>
      <c r="F413" s="17">
        <f ca="1">INDEX('EE investment costs'!$D$56:$R$656,MATCH(X413,'EE investment costs'!$D$56:$D$656,0),MATCH($V$8,'EE investment costs'!$D$56:$R$56,0))</f>
        <v>1999.2164343583752</v>
      </c>
      <c r="I413" s="18">
        <v>1</v>
      </c>
      <c r="J413" s="18">
        <v>1</v>
      </c>
      <c r="K413" s="14">
        <f t="shared" ca="1" si="41"/>
        <v>0</v>
      </c>
      <c r="M413" s="19" t="str">
        <f t="shared" ca="1" si="39"/>
        <v>INDGDEFFLA-68</v>
      </c>
      <c r="N413" s="23" t="str">
        <f t="shared" ca="1" si="40"/>
        <v>Glass &amp; Concrete industry Saving Tech-Light 6.8y</v>
      </c>
      <c r="O413" s="23" t="s">
        <v>32</v>
      </c>
      <c r="P413" s="23" t="s">
        <v>33</v>
      </c>
      <c r="Q413" s="23"/>
      <c r="R413" s="23"/>
      <c r="S413" s="19" t="s">
        <v>34</v>
      </c>
      <c r="V413" s="16" t="str">
        <f t="shared" ca="1" si="42"/>
        <v>GD</v>
      </c>
      <c r="W413" s="14" t="str">
        <f t="shared" ca="1" si="42"/>
        <v>Glass &amp; Concrete industry</v>
      </c>
      <c r="X413" s="3" t="str">
        <f>'EE investment costs'!D462</f>
        <v>LA-68</v>
      </c>
      <c r="Y413" s="3" t="str">
        <f>'EE investment costs'!E462</f>
        <v>Light</v>
      </c>
      <c r="AC413" s="123">
        <f>'EE investment costs'!C462</f>
        <v>6.8</v>
      </c>
      <c r="AD413" s="22"/>
    </row>
    <row r="414" spans="2:30">
      <c r="B414" s="14" t="str">
        <f t="shared" ca="1" si="38"/>
        <v>INDGDEFFEM-68</v>
      </c>
      <c r="C414" s="15" t="str">
        <f t="shared" ca="1" si="37"/>
        <v>IGDEM</v>
      </c>
      <c r="D414" s="16">
        <f>'EE investment costs'!$F$15</f>
        <v>2016</v>
      </c>
      <c r="E414" s="14">
        <f>VLOOKUP(X414,'EE investment costs'!$D$56:$R$656,15,0)</f>
        <v>4.4886799999999996</v>
      </c>
      <c r="F414" s="17">
        <f ca="1">INDEX('EE investment costs'!$D$56:$R$656,MATCH(X414,'EE investment costs'!$D$56:$D$656,0),MATCH($V$8,'EE investment costs'!$D$56:$R$56,0))</f>
        <v>2166.1054703421473</v>
      </c>
      <c r="I414" s="18">
        <v>1</v>
      </c>
      <c r="J414" s="18">
        <v>1</v>
      </c>
      <c r="K414" s="14">
        <f t="shared" ca="1" si="41"/>
        <v>0</v>
      </c>
      <c r="M414" s="19" t="str">
        <f t="shared" ca="1" si="39"/>
        <v>INDGDEFFEM-68</v>
      </c>
      <c r="N414" s="23" t="str">
        <f t="shared" ca="1" si="40"/>
        <v>Glass &amp; Concrete industry Saving Tech-Electric Motors 6.8y</v>
      </c>
      <c r="O414" s="23" t="s">
        <v>32</v>
      </c>
      <c r="P414" s="23" t="s">
        <v>33</v>
      </c>
      <c r="Q414" s="23"/>
      <c r="R414" s="23"/>
      <c r="S414" s="19" t="s">
        <v>34</v>
      </c>
      <c r="V414" s="16" t="str">
        <f t="shared" ca="1" si="42"/>
        <v>GD</v>
      </c>
      <c r="W414" s="14" t="str">
        <f t="shared" ca="1" si="42"/>
        <v>Glass &amp; Concrete industry</v>
      </c>
      <c r="X414" s="3" t="str">
        <f>'EE investment costs'!D463</f>
        <v>EM-68</v>
      </c>
      <c r="Y414" s="3" t="str">
        <f>'EE investment costs'!E463</f>
        <v>Electric Motors</v>
      </c>
      <c r="AC414" s="123">
        <f>'EE investment costs'!C463</f>
        <v>6.8</v>
      </c>
      <c r="AD414" s="22"/>
    </row>
    <row r="415" spans="2:30">
      <c r="B415" s="14" t="str">
        <f t="shared" ca="1" si="38"/>
        <v>INDGDEFFTF-68</v>
      </c>
      <c r="C415" s="15" t="str">
        <f t="shared" ca="1" si="37"/>
        <v>IGDTF</v>
      </c>
      <c r="D415" s="16">
        <f>'EE investment costs'!$F$15</f>
        <v>2016</v>
      </c>
      <c r="E415" s="14">
        <f>VLOOKUP(X415,'EE investment costs'!$D$56:$R$656,15,0)</f>
        <v>17.333333333333332</v>
      </c>
      <c r="F415" s="17">
        <f ca="1">INDEX('EE investment costs'!$D$56:$R$656,MATCH(X415,'EE investment costs'!$D$56:$D$656,0),MATCH($V$8,'EE investment costs'!$D$56:$R$56,0))</f>
        <v>999.17228474971841</v>
      </c>
      <c r="I415" s="18">
        <v>1</v>
      </c>
      <c r="J415" s="18">
        <v>1</v>
      </c>
      <c r="K415" s="14">
        <f t="shared" ca="1" si="41"/>
        <v>3</v>
      </c>
      <c r="M415" s="19" t="str">
        <f t="shared" ca="1" si="39"/>
        <v>INDGDEFFTF-68</v>
      </c>
      <c r="N415" s="23" t="str">
        <f t="shared" ca="1" si="40"/>
        <v>Glass &amp; Concrete industry Saving Tech-Haulage Tractors, Trucks, Fishing boats 6.8y</v>
      </c>
      <c r="O415" s="23" t="s">
        <v>32</v>
      </c>
      <c r="P415" s="23" t="s">
        <v>33</v>
      </c>
      <c r="Q415" s="23"/>
      <c r="R415" s="23"/>
      <c r="S415" s="19" t="s">
        <v>34</v>
      </c>
      <c r="V415" s="16" t="str">
        <f t="shared" ca="1" si="42"/>
        <v>GD</v>
      </c>
      <c r="W415" s="14" t="str">
        <f t="shared" ca="1" si="42"/>
        <v>Glass &amp; Concrete industry</v>
      </c>
      <c r="X415" s="3" t="str">
        <f>'EE investment costs'!D464</f>
        <v>TF-68</v>
      </c>
      <c r="Y415" s="3" t="str">
        <f>'EE investment costs'!E464</f>
        <v>Haulage Tractors, Trucks, Fishing boats</v>
      </c>
      <c r="AC415" s="123">
        <f>'EE investment costs'!C464</f>
        <v>6.8</v>
      </c>
      <c r="AD415" s="22"/>
    </row>
    <row r="416" spans="2:30">
      <c r="B416" s="14" t="str">
        <f t="shared" ca="1" si="38"/>
        <v>INDGDEFFMT-69</v>
      </c>
      <c r="C416" s="15" t="str">
        <f t="shared" ca="1" si="37"/>
        <v>IGDMT</v>
      </c>
      <c r="D416" s="16">
        <f>'EE investment costs'!$F$15</f>
        <v>2016</v>
      </c>
      <c r="E416" s="14">
        <f>VLOOKUP(X416,'EE investment costs'!$D$56:$R$656,15,0)</f>
        <v>6.29</v>
      </c>
      <c r="F416" s="17">
        <f ca="1">INDEX('EE investment costs'!$D$56:$R$656,MATCH(X416,'EE investment costs'!$D$56:$D$656,0),MATCH($V$8,'EE investment costs'!$D$56:$R$56,0))</f>
        <v>924.53434941899081</v>
      </c>
      <c r="I416" s="18">
        <v>1</v>
      </c>
      <c r="J416" s="18">
        <v>1</v>
      </c>
      <c r="K416" s="14">
        <f t="shared" ca="1" si="41"/>
        <v>3</v>
      </c>
      <c r="M416" s="19" t="str">
        <f t="shared" ca="1" si="39"/>
        <v>INDGDEFFMT-69</v>
      </c>
      <c r="N416" s="23" t="str">
        <f t="shared" ca="1" si="40"/>
        <v>Glass &amp; Concrete industry Saving Tech-Heat Medium Temp. up to 150C 6.9y</v>
      </c>
      <c r="O416" s="23" t="s">
        <v>32</v>
      </c>
      <c r="P416" s="23" t="s">
        <v>33</v>
      </c>
      <c r="Q416" s="23"/>
      <c r="R416" s="23"/>
      <c r="S416" s="19" t="s">
        <v>34</v>
      </c>
      <c r="V416" s="16" t="str">
        <f t="shared" ca="1" si="42"/>
        <v>GD</v>
      </c>
      <c r="W416" s="14" t="str">
        <f t="shared" ca="1" si="42"/>
        <v>Glass &amp; Concrete industry</v>
      </c>
      <c r="X416" s="3" t="str">
        <f>'EE investment costs'!D465</f>
        <v>MT-69</v>
      </c>
      <c r="Y416" s="3" t="str">
        <f>'EE investment costs'!E465</f>
        <v>Heat Medium Temp. up to 150C</v>
      </c>
      <c r="AC416" s="123">
        <f>'EE investment costs'!C465</f>
        <v>6.9</v>
      </c>
      <c r="AD416" s="22"/>
    </row>
    <row r="417" spans="2:30">
      <c r="B417" s="14" t="str">
        <f t="shared" ca="1" si="38"/>
        <v>INDGDEFFHT-69</v>
      </c>
      <c r="C417" s="15" t="str">
        <f t="shared" ca="1" si="37"/>
        <v>IGDHT</v>
      </c>
      <c r="D417" s="16">
        <f>'EE investment costs'!$F$15</f>
        <v>2016</v>
      </c>
      <c r="E417" s="14">
        <f>VLOOKUP(X417,'EE investment costs'!$D$56:$R$656,15,0)</f>
        <v>5.032</v>
      </c>
      <c r="F417" s="17">
        <f ca="1">INDEX('EE investment costs'!$D$56:$R$656,MATCH(X417,'EE investment costs'!$D$56:$D$656,0),MATCH($V$8,'EE investment costs'!$D$56:$R$56,0))</f>
        <v>577.41779498619655</v>
      </c>
      <c r="I417" s="18">
        <v>1</v>
      </c>
      <c r="J417" s="18">
        <v>1</v>
      </c>
      <c r="K417" s="14">
        <f t="shared" ca="1" si="41"/>
        <v>7</v>
      </c>
      <c r="M417" s="19" t="str">
        <f t="shared" ca="1" si="39"/>
        <v>INDGDEFFHT-69</v>
      </c>
      <c r="N417" s="23" t="str">
        <f t="shared" ca="1" si="40"/>
        <v>Glass &amp; Concrete industry Saving Tech-Heat High Temp. over 150C 6.9y</v>
      </c>
      <c r="O417" s="23" t="s">
        <v>32</v>
      </c>
      <c r="P417" s="23" t="s">
        <v>33</v>
      </c>
      <c r="Q417" s="23"/>
      <c r="R417" s="23"/>
      <c r="S417" s="19" t="s">
        <v>34</v>
      </c>
      <c r="V417" s="16" t="str">
        <f t="shared" ca="1" si="42"/>
        <v>GD</v>
      </c>
      <c r="W417" s="14" t="str">
        <f t="shared" ca="1" si="42"/>
        <v>Glass &amp; Concrete industry</v>
      </c>
      <c r="X417" s="3" t="str">
        <f>'EE investment costs'!D466</f>
        <v>HT-69</v>
      </c>
      <c r="Y417" s="3" t="str">
        <f>'EE investment costs'!E466</f>
        <v>Heat High Temp. over 150C</v>
      </c>
      <c r="AC417" s="123">
        <f>'EE investment costs'!C466</f>
        <v>6.9</v>
      </c>
      <c r="AD417" s="22"/>
    </row>
    <row r="418" spans="2:30">
      <c r="B418" s="14" t="str">
        <f t="shared" ca="1" si="38"/>
        <v>INDGDEFFRH-69</v>
      </c>
      <c r="C418" s="15" t="str">
        <f t="shared" ca="1" si="37"/>
        <v>IGDRH</v>
      </c>
      <c r="D418" s="16">
        <f>'EE investment costs'!$F$15</f>
        <v>2016</v>
      </c>
      <c r="E418" s="14">
        <f>VLOOKUP(X418,'EE investment costs'!$D$56:$R$656,15,0)</f>
        <v>16.541333333333334</v>
      </c>
      <c r="F418" s="17">
        <f ca="1">INDEX('EE investment costs'!$D$56:$R$656,MATCH(X418,'EE investment costs'!$D$56:$D$656,0),MATCH($V$8,'EE investment costs'!$D$56:$R$56,0))</f>
        <v>1271.8756390710837</v>
      </c>
      <c r="I418" s="18">
        <v>1</v>
      </c>
      <c r="J418" s="18">
        <v>1</v>
      </c>
      <c r="K418" s="14">
        <f t="shared" ca="1" si="41"/>
        <v>0</v>
      </c>
      <c r="M418" s="19" t="str">
        <f t="shared" ca="1" si="39"/>
        <v>INDGDEFFRH-69</v>
      </c>
      <c r="N418" s="23" t="str">
        <f t="shared" ca="1" si="40"/>
        <v>Glass &amp; Concrete industry Saving Tech-Heat Room Heat 6.9y</v>
      </c>
      <c r="O418" s="23" t="s">
        <v>32</v>
      </c>
      <c r="P418" s="23" t="s">
        <v>33</v>
      </c>
      <c r="Q418" s="23"/>
      <c r="R418" s="23"/>
      <c r="S418" s="19" t="s">
        <v>34</v>
      </c>
      <c r="V418" s="16" t="str">
        <f t="shared" ca="1" si="42"/>
        <v>GD</v>
      </c>
      <c r="W418" s="14" t="str">
        <f t="shared" ca="1" si="42"/>
        <v>Glass &amp; Concrete industry</v>
      </c>
      <c r="X418" s="3" t="str">
        <f>'EE investment costs'!D467</f>
        <v>RH-69</v>
      </c>
      <c r="Y418" s="3" t="str">
        <f>'EE investment costs'!E467</f>
        <v>Heat Room Heat</v>
      </c>
      <c r="AC418" s="123">
        <f>'EE investment costs'!C467</f>
        <v>6.9</v>
      </c>
      <c r="AD418" s="22"/>
    </row>
    <row r="419" spans="2:30">
      <c r="B419" s="14" t="str">
        <f t="shared" ca="1" si="38"/>
        <v>INDGDEFFLA-69</v>
      </c>
      <c r="C419" s="15" t="str">
        <f t="shared" ca="1" si="37"/>
        <v>IGDLA</v>
      </c>
      <c r="D419" s="16">
        <f>'EE investment costs'!$F$15</f>
        <v>2016</v>
      </c>
      <c r="E419" s="14">
        <f>VLOOKUP(X419,'EE investment costs'!$D$56:$R$656,15,0)</f>
        <v>4.2879666666666667</v>
      </c>
      <c r="F419" s="17">
        <f ca="1">INDEX('EE investment costs'!$D$56:$R$656,MATCH(X419,'EE investment costs'!$D$56:$D$656,0),MATCH($V$8,'EE investment costs'!$D$56:$R$56,0))</f>
        <v>2014.5882537328712</v>
      </c>
      <c r="I419" s="18">
        <v>1</v>
      </c>
      <c r="J419" s="18">
        <v>1</v>
      </c>
      <c r="K419" s="14">
        <f t="shared" ca="1" si="41"/>
        <v>0</v>
      </c>
      <c r="M419" s="19" t="str">
        <f t="shared" ca="1" si="39"/>
        <v>INDGDEFFLA-69</v>
      </c>
      <c r="N419" s="23" t="str">
        <f t="shared" ca="1" si="40"/>
        <v>Glass &amp; Concrete industry Saving Tech-Light 6.9y</v>
      </c>
      <c r="O419" s="23" t="s">
        <v>32</v>
      </c>
      <c r="P419" s="23" t="s">
        <v>33</v>
      </c>
      <c r="Q419" s="23"/>
      <c r="R419" s="23"/>
      <c r="S419" s="19" t="s">
        <v>34</v>
      </c>
      <c r="V419" s="16" t="str">
        <f t="shared" ca="1" si="42"/>
        <v>GD</v>
      </c>
      <c r="W419" s="14" t="str">
        <f t="shared" ca="1" si="42"/>
        <v>Glass &amp; Concrete industry</v>
      </c>
      <c r="X419" s="3" t="str">
        <f>'EE investment costs'!D468</f>
        <v>LA-69</v>
      </c>
      <c r="Y419" s="3" t="str">
        <f>'EE investment costs'!E468</f>
        <v>Light</v>
      </c>
      <c r="AC419" s="123">
        <f>'EE investment costs'!C468</f>
        <v>6.9</v>
      </c>
      <c r="AD419" s="22"/>
    </row>
    <row r="420" spans="2:30">
      <c r="B420" s="14" t="str">
        <f t="shared" ca="1" si="38"/>
        <v>INDGDEFFEM-69</v>
      </c>
      <c r="C420" s="15" t="str">
        <f t="shared" ca="1" si="37"/>
        <v>IGDEM</v>
      </c>
      <c r="D420" s="16">
        <f>'EE investment costs'!$F$15</f>
        <v>2016</v>
      </c>
      <c r="E420" s="14">
        <f>VLOOKUP(X420,'EE investment costs'!$D$56:$R$656,15,0)</f>
        <v>4.5023650000000002</v>
      </c>
      <c r="F420" s="17">
        <f ca="1">INDEX('EE investment costs'!$D$56:$R$656,MATCH(X420,'EE investment costs'!$D$56:$D$656,0),MATCH($V$8,'EE investment costs'!$D$56:$R$56,0))</f>
        <v>2187.3581825531492</v>
      </c>
      <c r="I420" s="18">
        <v>1</v>
      </c>
      <c r="J420" s="18">
        <v>1</v>
      </c>
      <c r="K420" s="14">
        <f t="shared" ca="1" si="41"/>
        <v>0</v>
      </c>
      <c r="M420" s="19" t="str">
        <f t="shared" ca="1" si="39"/>
        <v>INDGDEFFEM-69</v>
      </c>
      <c r="N420" s="23" t="str">
        <f t="shared" ca="1" si="40"/>
        <v>Glass &amp; Concrete industry Saving Tech-Electric Motors 6.9y</v>
      </c>
      <c r="O420" s="23" t="s">
        <v>32</v>
      </c>
      <c r="P420" s="23" t="s">
        <v>33</v>
      </c>
      <c r="Q420" s="23"/>
      <c r="R420" s="23"/>
      <c r="S420" s="19" t="s">
        <v>34</v>
      </c>
      <c r="V420" s="16" t="str">
        <f t="shared" ca="1" si="42"/>
        <v>GD</v>
      </c>
      <c r="W420" s="14" t="str">
        <f t="shared" ca="1" si="42"/>
        <v>Glass &amp; Concrete industry</v>
      </c>
      <c r="X420" s="3" t="str">
        <f>'EE investment costs'!D469</f>
        <v>EM-69</v>
      </c>
      <c r="Y420" s="3" t="str">
        <f>'EE investment costs'!E469</f>
        <v>Electric Motors</v>
      </c>
      <c r="AC420" s="123">
        <f>'EE investment costs'!C469</f>
        <v>6.9</v>
      </c>
      <c r="AD420" s="22"/>
    </row>
    <row r="421" spans="2:30">
      <c r="B421" s="14" t="str">
        <f t="shared" ca="1" si="38"/>
        <v>INDGDEFFTF-69</v>
      </c>
      <c r="C421" s="15" t="str">
        <f t="shared" ca="1" si="37"/>
        <v>IGDTF</v>
      </c>
      <c r="D421" s="16">
        <f>'EE investment costs'!$F$15</f>
        <v>2016</v>
      </c>
      <c r="E421" s="14">
        <f>VLOOKUP(X421,'EE investment costs'!$D$56:$R$656,15,0)</f>
        <v>17.416666666666664</v>
      </c>
      <c r="F421" s="17">
        <f ca="1">INDEX('EE investment costs'!$D$56:$R$656,MATCH(X421,'EE investment costs'!$D$56:$D$656,0),MATCH($V$8,'EE investment costs'!$D$56:$R$56,0))</f>
        <v>1013.8659948195673</v>
      </c>
      <c r="I421" s="18">
        <v>1</v>
      </c>
      <c r="J421" s="18">
        <v>1</v>
      </c>
      <c r="K421" s="14">
        <f t="shared" ca="1" si="41"/>
        <v>2</v>
      </c>
      <c r="M421" s="19" t="str">
        <f t="shared" ca="1" si="39"/>
        <v>INDGDEFFTF-69</v>
      </c>
      <c r="N421" s="23" t="str">
        <f t="shared" ca="1" si="40"/>
        <v>Glass &amp; Concrete industry Saving Tech-Haulage Tractors, Trucks, Fishing boats 6.9y</v>
      </c>
      <c r="O421" s="23" t="s">
        <v>32</v>
      </c>
      <c r="P421" s="23" t="s">
        <v>33</v>
      </c>
      <c r="Q421" s="23"/>
      <c r="R421" s="23"/>
      <c r="S421" s="19" t="s">
        <v>34</v>
      </c>
      <c r="V421" s="16" t="str">
        <f t="shared" ca="1" si="42"/>
        <v>GD</v>
      </c>
      <c r="W421" s="14" t="str">
        <f t="shared" ca="1" si="42"/>
        <v>Glass &amp; Concrete industry</v>
      </c>
      <c r="X421" s="3" t="str">
        <f>'EE investment costs'!D470</f>
        <v>TF-69</v>
      </c>
      <c r="Y421" s="3" t="str">
        <f>'EE investment costs'!E470</f>
        <v>Haulage Tractors, Trucks, Fishing boats</v>
      </c>
      <c r="AC421" s="123">
        <f>'EE investment costs'!C470</f>
        <v>6.9</v>
      </c>
      <c r="AD421" s="22"/>
    </row>
    <row r="422" spans="2:30">
      <c r="B422" s="14" t="str">
        <f t="shared" ca="1" si="38"/>
        <v>INDGDEFFMT-70</v>
      </c>
      <c r="C422" s="15" t="str">
        <f t="shared" ca="1" si="37"/>
        <v>IGDMT</v>
      </c>
      <c r="D422" s="16">
        <f>'EE investment costs'!$F$15</f>
        <v>2016</v>
      </c>
      <c r="E422" s="14">
        <f>VLOOKUP(X422,'EE investment costs'!$D$56:$R$656,15,0)</f>
        <v>6.3</v>
      </c>
      <c r="F422" s="17">
        <f ca="1">INDEX('EE investment costs'!$D$56:$R$656,MATCH(X422,'EE investment costs'!$D$56:$D$656,0),MATCH($V$8,'EE investment costs'!$D$56:$R$56,0))</f>
        <v>935.85655641278549</v>
      </c>
      <c r="I422" s="18">
        <v>1</v>
      </c>
      <c r="J422" s="18">
        <v>1</v>
      </c>
      <c r="K422" s="14">
        <f t="shared" ca="1" si="41"/>
        <v>3</v>
      </c>
      <c r="M422" s="19" t="str">
        <f t="shared" ca="1" si="39"/>
        <v>INDGDEFFMT-70</v>
      </c>
      <c r="N422" s="23" t="str">
        <f t="shared" ca="1" si="40"/>
        <v>Glass &amp; Concrete industry Saving Tech-Heat Medium Temp. up to 150C 7y</v>
      </c>
      <c r="O422" s="23" t="s">
        <v>32</v>
      </c>
      <c r="P422" s="23" t="s">
        <v>33</v>
      </c>
      <c r="Q422" s="23"/>
      <c r="R422" s="23"/>
      <c r="S422" s="19" t="s">
        <v>34</v>
      </c>
      <c r="V422" s="16" t="str">
        <f t="shared" ca="1" si="42"/>
        <v>GD</v>
      </c>
      <c r="W422" s="14" t="str">
        <f t="shared" ca="1" si="42"/>
        <v>Glass &amp; Concrete industry</v>
      </c>
      <c r="X422" s="3" t="str">
        <f>'EE investment costs'!D471</f>
        <v>MT-70</v>
      </c>
      <c r="Y422" s="3" t="str">
        <f>'EE investment costs'!E471</f>
        <v>Heat Medium Temp. up to 150C</v>
      </c>
      <c r="AC422" s="123">
        <f>'EE investment costs'!C471</f>
        <v>7</v>
      </c>
      <c r="AD422" s="22"/>
    </row>
    <row r="423" spans="2:30">
      <c r="B423" s="14" t="str">
        <f t="shared" ca="1" si="38"/>
        <v>INDGDEFFHT-70</v>
      </c>
      <c r="C423" s="15" t="str">
        <f t="shared" ca="1" si="37"/>
        <v>IGDHT</v>
      </c>
      <c r="D423" s="16">
        <f>'EE investment costs'!$F$15</f>
        <v>2016</v>
      </c>
      <c r="E423" s="14">
        <f>VLOOKUP(X423,'EE investment costs'!$D$56:$R$656,15,0)</f>
        <v>5.04</v>
      </c>
      <c r="F423" s="17">
        <f ca="1">INDEX('EE investment costs'!$D$56:$R$656,MATCH(X423,'EE investment costs'!$D$56:$D$656,0),MATCH($V$8,'EE investment costs'!$D$56:$R$56,0))</f>
        <v>581.34493925032552</v>
      </c>
      <c r="I423" s="18">
        <v>1</v>
      </c>
      <c r="J423" s="18">
        <v>1</v>
      </c>
      <c r="K423" s="14">
        <f t="shared" ca="1" si="41"/>
        <v>7</v>
      </c>
      <c r="M423" s="19" t="str">
        <f t="shared" ca="1" si="39"/>
        <v>INDGDEFFHT-70</v>
      </c>
      <c r="N423" s="23" t="str">
        <f t="shared" ca="1" si="40"/>
        <v>Glass &amp; Concrete industry Saving Tech-Heat High Temp. over 150C 7y</v>
      </c>
      <c r="O423" s="23" t="s">
        <v>32</v>
      </c>
      <c r="P423" s="23" t="s">
        <v>33</v>
      </c>
      <c r="Q423" s="23"/>
      <c r="R423" s="23"/>
      <c r="S423" s="19" t="s">
        <v>34</v>
      </c>
      <c r="V423" s="16" t="str">
        <f t="shared" ca="1" si="42"/>
        <v>GD</v>
      </c>
      <c r="W423" s="14" t="str">
        <f t="shared" ca="1" si="42"/>
        <v>Glass &amp; Concrete industry</v>
      </c>
      <c r="X423" s="3" t="str">
        <f>'EE investment costs'!D472</f>
        <v>HT-70</v>
      </c>
      <c r="Y423" s="3" t="str">
        <f>'EE investment costs'!E472</f>
        <v>Heat High Temp. over 150C</v>
      </c>
      <c r="AC423" s="123">
        <f>'EE investment costs'!C472</f>
        <v>7</v>
      </c>
      <c r="AD423" s="22"/>
    </row>
    <row r="424" spans="2:30">
      <c r="B424" s="14" t="str">
        <f t="shared" ca="1" si="38"/>
        <v>INDGDEFFRH-70</v>
      </c>
      <c r="C424" s="15" t="str">
        <f t="shared" ca="1" si="37"/>
        <v>IGDRH</v>
      </c>
      <c r="D424" s="16">
        <f>'EE investment costs'!$F$15</f>
        <v>2016</v>
      </c>
      <c r="E424" s="14">
        <f>VLOOKUP(X424,'EE investment costs'!$D$56:$R$656,15,0)</f>
        <v>16.560000000000002</v>
      </c>
      <c r="F424" s="17">
        <f ca="1">INDEX('EE investment costs'!$D$56:$R$656,MATCH(X424,'EE investment costs'!$D$56:$D$656,0),MATCH($V$8,'EE investment costs'!$D$56:$R$56,0))</f>
        <v>1309.2837461025863</v>
      </c>
      <c r="I424" s="18">
        <v>1</v>
      </c>
      <c r="J424" s="18">
        <v>1</v>
      </c>
      <c r="K424" s="14">
        <f t="shared" ca="1" si="41"/>
        <v>0</v>
      </c>
      <c r="M424" s="19" t="str">
        <f t="shared" ca="1" si="39"/>
        <v>INDGDEFFRH-70</v>
      </c>
      <c r="N424" s="23" t="str">
        <f t="shared" ca="1" si="40"/>
        <v>Glass &amp; Concrete industry Saving Tech-Heat Room Heat 7y</v>
      </c>
      <c r="O424" s="23" t="s">
        <v>32</v>
      </c>
      <c r="P424" s="23" t="s">
        <v>33</v>
      </c>
      <c r="Q424" s="23"/>
      <c r="R424" s="23"/>
      <c r="S424" s="19" t="s">
        <v>34</v>
      </c>
      <c r="V424" s="16" t="str">
        <f t="shared" ca="1" si="42"/>
        <v>GD</v>
      </c>
      <c r="W424" s="14" t="str">
        <f t="shared" ca="1" si="42"/>
        <v>Glass &amp; Concrete industry</v>
      </c>
      <c r="X424" s="3" t="str">
        <f>'EE investment costs'!D473</f>
        <v>RH-70</v>
      </c>
      <c r="Y424" s="3" t="str">
        <f>'EE investment costs'!E473</f>
        <v>Heat Room Heat</v>
      </c>
      <c r="AC424" s="123">
        <f>'EE investment costs'!C473</f>
        <v>7</v>
      </c>
      <c r="AD424" s="22"/>
    </row>
    <row r="425" spans="2:30">
      <c r="B425" s="14" t="str">
        <f t="shared" ca="1" si="38"/>
        <v>INDGDEFFLA-70</v>
      </c>
      <c r="C425" s="15" t="str">
        <f t="shared" ca="1" si="37"/>
        <v>IGDLA</v>
      </c>
      <c r="D425" s="16">
        <f>'EE investment costs'!$F$15</f>
        <v>2016</v>
      </c>
      <c r="E425" s="14">
        <f>VLOOKUP(X425,'EE investment costs'!$D$56:$R$656,15,0)</f>
        <v>4.3010000000000002</v>
      </c>
      <c r="F425" s="17">
        <f ca="1">INDEX('EE investment costs'!$D$56:$R$656,MATCH(X425,'EE investment costs'!$D$56:$D$656,0),MATCH($V$8,'EE investment costs'!$D$56:$R$56,0))</f>
        <v>2029.9600731073674</v>
      </c>
      <c r="I425" s="18">
        <v>1</v>
      </c>
      <c r="J425" s="18">
        <v>1</v>
      </c>
      <c r="K425" s="14">
        <f t="shared" ca="1" si="41"/>
        <v>0</v>
      </c>
      <c r="M425" s="19" t="str">
        <f t="shared" ca="1" si="39"/>
        <v>INDGDEFFLA-70</v>
      </c>
      <c r="N425" s="23" t="str">
        <f t="shared" ca="1" si="40"/>
        <v>Glass &amp; Concrete industry Saving Tech-Light 7y</v>
      </c>
      <c r="O425" s="23" t="s">
        <v>32</v>
      </c>
      <c r="P425" s="23" t="s">
        <v>33</v>
      </c>
      <c r="Q425" s="23"/>
      <c r="R425" s="23"/>
      <c r="S425" s="19" t="s">
        <v>34</v>
      </c>
      <c r="V425" s="16" t="str">
        <f t="shared" ca="1" si="42"/>
        <v>GD</v>
      </c>
      <c r="W425" s="14" t="str">
        <f t="shared" ca="1" si="42"/>
        <v>Glass &amp; Concrete industry</v>
      </c>
      <c r="X425" s="3" t="str">
        <f>'EE investment costs'!D474</f>
        <v>LA-70</v>
      </c>
      <c r="Y425" s="3" t="str">
        <f>'EE investment costs'!E474</f>
        <v>Light</v>
      </c>
      <c r="AC425" s="123">
        <f>'EE investment costs'!C474</f>
        <v>7</v>
      </c>
      <c r="AD425" s="22"/>
    </row>
    <row r="426" spans="2:30">
      <c r="B426" s="14" t="str">
        <f t="shared" ca="1" si="38"/>
        <v>INDGDEFFEM-70</v>
      </c>
      <c r="C426" s="15" t="str">
        <f t="shared" ca="1" si="37"/>
        <v>IGDEM</v>
      </c>
      <c r="D426" s="16">
        <f>'EE investment costs'!$F$15</f>
        <v>2016</v>
      </c>
      <c r="E426" s="14">
        <f>VLOOKUP(X426,'EE investment costs'!$D$56:$R$656,15,0)</f>
        <v>4.5160499999999999</v>
      </c>
      <c r="F426" s="17">
        <f ca="1">INDEX('EE investment costs'!$D$56:$R$656,MATCH(X426,'EE investment costs'!$D$56:$D$656,0),MATCH($V$8,'EE investment costs'!$D$56:$R$56,0))</f>
        <v>2208.6108947641501</v>
      </c>
      <c r="I426" s="18">
        <v>1</v>
      </c>
      <c r="J426" s="18">
        <v>1</v>
      </c>
      <c r="K426" s="14">
        <f t="shared" ca="1" si="41"/>
        <v>0</v>
      </c>
      <c r="M426" s="19" t="str">
        <f t="shared" ca="1" si="39"/>
        <v>INDGDEFFEM-70</v>
      </c>
      <c r="N426" s="23" t="str">
        <f t="shared" ca="1" si="40"/>
        <v>Glass &amp; Concrete industry Saving Tech-Electric Motors 7y</v>
      </c>
      <c r="O426" s="23" t="s">
        <v>32</v>
      </c>
      <c r="P426" s="23" t="s">
        <v>33</v>
      </c>
      <c r="Q426" s="23"/>
      <c r="R426" s="23"/>
      <c r="S426" s="19" t="s">
        <v>34</v>
      </c>
      <c r="V426" s="16" t="str">
        <f t="shared" ca="1" si="42"/>
        <v>GD</v>
      </c>
      <c r="W426" s="14" t="str">
        <f t="shared" ca="1" si="42"/>
        <v>Glass &amp; Concrete industry</v>
      </c>
      <c r="X426" s="3" t="str">
        <f>'EE investment costs'!D475</f>
        <v>EM-70</v>
      </c>
      <c r="Y426" s="3" t="str">
        <f>'EE investment costs'!E475</f>
        <v>Electric Motors</v>
      </c>
      <c r="AC426" s="123">
        <f>'EE investment costs'!C475</f>
        <v>7</v>
      </c>
      <c r="AD426" s="22"/>
    </row>
    <row r="427" spans="2:30" ht="13.5" thickBot="1">
      <c r="B427" s="14" t="str">
        <f t="shared" ca="1" si="38"/>
        <v>INDGDEFFTF-70</v>
      </c>
      <c r="C427" s="15" t="str">
        <f t="shared" ca="1" si="37"/>
        <v>IGDTF</v>
      </c>
      <c r="D427" s="16">
        <f>'EE investment costs'!$F$15</f>
        <v>2016</v>
      </c>
      <c r="E427" s="14">
        <f>VLOOKUP(X427,'EE investment costs'!$D$56:$R$656,15,0)</f>
        <v>17.5</v>
      </c>
      <c r="F427" s="17">
        <f ca="1">INDEX('EE investment costs'!$D$56:$R$656,MATCH(X427,'EE investment costs'!$D$56:$D$656,0),MATCH($V$8,'EE investment costs'!$D$56:$R$56,0))</f>
        <v>1028.559704889416</v>
      </c>
      <c r="I427" s="18">
        <v>1</v>
      </c>
      <c r="J427" s="18">
        <v>1</v>
      </c>
      <c r="K427" s="14">
        <f t="shared" ca="1" si="41"/>
        <v>2</v>
      </c>
      <c r="M427" s="24" t="str">
        <f t="shared" ca="1" si="39"/>
        <v>INDGDEFFTF-70</v>
      </c>
      <c r="N427" s="25" t="str">
        <f t="shared" ca="1" si="40"/>
        <v>Glass &amp; Concrete industry Saving Tech-Haulage Tractors, Trucks, Fishing boats 7y</v>
      </c>
      <c r="O427" s="25" t="s">
        <v>32</v>
      </c>
      <c r="P427" s="25" t="s">
        <v>33</v>
      </c>
      <c r="Q427" s="25"/>
      <c r="R427" s="25"/>
      <c r="S427" s="24" t="s">
        <v>34</v>
      </c>
      <c r="V427" s="16" t="str">
        <f t="shared" ca="1" si="42"/>
        <v>GD</v>
      </c>
      <c r="W427" s="14" t="str">
        <f t="shared" ca="1" si="42"/>
        <v>Glass &amp; Concrete industry</v>
      </c>
      <c r="X427" s="3" t="str">
        <f>'EE investment costs'!D476</f>
        <v>TF-70</v>
      </c>
      <c r="Y427" s="3" t="str">
        <f>'EE investment costs'!E476</f>
        <v>Haulage Tractors, Trucks, Fishing boats</v>
      </c>
      <c r="AC427" s="123">
        <f>'EE investment costs'!C476</f>
        <v>7</v>
      </c>
      <c r="AD427" s="22"/>
    </row>
    <row r="428" spans="2:30">
      <c r="B428" s="14" t="str">
        <f t="shared" ca="1" si="38"/>
        <v>INDGDEFFMT-71</v>
      </c>
      <c r="C428" s="15" t="str">
        <f ca="1">"I"&amp;MID(B428,4,1)&amp;"D"&amp;MID(B428,9,2)</f>
        <v>IGDMT</v>
      </c>
      <c r="D428" s="16">
        <f>'EE investment costs'!$F$15</f>
        <v>2016</v>
      </c>
      <c r="E428" s="14">
        <f>VLOOKUP(X428,'EE investment costs'!$D$56:$R$656,15,0)</f>
        <v>6.31</v>
      </c>
      <c r="F428" s="17">
        <f ca="1">INDEX('EE investment costs'!$D$56:$R$656,MATCH(X428,'EE investment costs'!$D$56:$D$656,0),MATCH($V$8,'EE investment costs'!$D$56:$R$56,0))</f>
        <v>947.17876340658006</v>
      </c>
      <c r="I428" s="18">
        <v>1</v>
      </c>
      <c r="J428" s="18">
        <v>1</v>
      </c>
      <c r="K428" s="14">
        <f t="shared" ca="1" si="41"/>
        <v>3</v>
      </c>
      <c r="M428" s="20" t="str">
        <f t="shared" ca="1" si="39"/>
        <v>INDGDEFFMT-71</v>
      </c>
      <c r="N428" s="21" t="str">
        <f t="shared" ca="1" si="40"/>
        <v>Glass &amp; Concrete industry Saving Tech-Heat Medium Temp. up to 150C 7.1y</v>
      </c>
      <c r="O428" s="21" t="s">
        <v>32</v>
      </c>
      <c r="P428" s="21" t="s">
        <v>33</v>
      </c>
      <c r="Q428" s="21"/>
      <c r="R428" s="21"/>
      <c r="S428" s="20" t="s">
        <v>34</v>
      </c>
      <c r="V428" s="16" t="str">
        <f t="shared" ca="1" si="42"/>
        <v>GD</v>
      </c>
      <c r="W428" s="14" t="str">
        <f t="shared" ca="1" si="42"/>
        <v>Glass &amp; Concrete industry</v>
      </c>
      <c r="X428" s="3" t="str">
        <f>'EE investment costs'!D477</f>
        <v>MT-71</v>
      </c>
      <c r="Y428" s="3" t="str">
        <f>'EE investment costs'!E477</f>
        <v>Heat Medium Temp. up to 150C</v>
      </c>
      <c r="AC428" s="123">
        <f>'EE investment costs'!C477</f>
        <v>7.1</v>
      </c>
      <c r="AD428" s="22"/>
    </row>
    <row r="429" spans="2:30">
      <c r="B429" s="14" t="str">
        <f t="shared" ca="1" si="38"/>
        <v>INDGDEFFHT-71</v>
      </c>
      <c r="C429" s="15" t="str">
        <f t="shared" ref="C429:C487" ca="1" si="43">"I"&amp;MID(B429,4,1)&amp;"D"&amp;MID(B429,9,2)</f>
        <v>IGDHT</v>
      </c>
      <c r="D429" s="16">
        <f>'EE investment costs'!$F$15</f>
        <v>2016</v>
      </c>
      <c r="E429" s="14">
        <f>VLOOKUP(X429,'EE investment costs'!$D$56:$R$656,15,0)</f>
        <v>5.048</v>
      </c>
      <c r="F429" s="17">
        <f ca="1">INDEX('EE investment costs'!$D$56:$R$656,MATCH(X429,'EE investment costs'!$D$56:$D$656,0),MATCH($V$8,'EE investment costs'!$D$56:$R$56,0))</f>
        <v>585.27208351445449</v>
      </c>
      <c r="I429" s="18">
        <v>1</v>
      </c>
      <c r="J429" s="18">
        <v>1</v>
      </c>
      <c r="K429" s="14">
        <f t="shared" ca="1" si="41"/>
        <v>7</v>
      </c>
      <c r="M429" s="19" t="str">
        <f t="shared" ca="1" si="39"/>
        <v>INDGDEFFHT-71</v>
      </c>
      <c r="N429" s="23" t="str">
        <f t="shared" ca="1" si="40"/>
        <v>Glass &amp; Concrete industry Saving Tech-Heat High Temp. over 150C 7.1y</v>
      </c>
      <c r="O429" s="23" t="s">
        <v>32</v>
      </c>
      <c r="P429" s="23" t="s">
        <v>33</v>
      </c>
      <c r="Q429" s="23"/>
      <c r="R429" s="23"/>
      <c r="S429" s="19" t="s">
        <v>34</v>
      </c>
      <c r="V429" s="16" t="str">
        <f t="shared" ca="1" si="42"/>
        <v>GD</v>
      </c>
      <c r="W429" s="14" t="str">
        <f t="shared" ca="1" si="42"/>
        <v>Glass &amp; Concrete industry</v>
      </c>
      <c r="X429" s="3" t="str">
        <f>'EE investment costs'!D478</f>
        <v>HT-71</v>
      </c>
      <c r="Y429" s="3" t="str">
        <f>'EE investment costs'!E478</f>
        <v>Heat High Temp. over 150C</v>
      </c>
      <c r="AC429" s="123">
        <f>'EE investment costs'!C478</f>
        <v>7.1</v>
      </c>
      <c r="AD429" s="22"/>
    </row>
    <row r="430" spans="2:30">
      <c r="B430" s="14" t="str">
        <f t="shared" ca="1" si="38"/>
        <v>INDGDEFFRH-71</v>
      </c>
      <c r="C430" s="15" t="str">
        <f t="shared" ca="1" si="43"/>
        <v>IGDRH</v>
      </c>
      <c r="D430" s="16">
        <f>'EE investment costs'!$F$15</f>
        <v>2016</v>
      </c>
      <c r="E430" s="14">
        <f>VLOOKUP(X430,'EE investment costs'!$D$56:$R$656,15,0)</f>
        <v>16.57866666666667</v>
      </c>
      <c r="F430" s="17">
        <f ca="1">INDEX('EE investment costs'!$D$56:$R$656,MATCH(X430,'EE investment costs'!$D$56:$D$656,0),MATCH($V$8,'EE investment costs'!$D$56:$R$56,0))</f>
        <v>1346.6918531340882</v>
      </c>
      <c r="I430" s="18">
        <v>1</v>
      </c>
      <c r="J430" s="18">
        <v>1</v>
      </c>
      <c r="K430" s="14">
        <f t="shared" ca="1" si="41"/>
        <v>0</v>
      </c>
      <c r="M430" s="19" t="str">
        <f t="shared" ca="1" si="39"/>
        <v>INDGDEFFRH-71</v>
      </c>
      <c r="N430" s="23" t="str">
        <f t="shared" ca="1" si="40"/>
        <v>Glass &amp; Concrete industry Saving Tech-Heat Room Heat 7.1y</v>
      </c>
      <c r="O430" s="23" t="s">
        <v>32</v>
      </c>
      <c r="P430" s="23" t="s">
        <v>33</v>
      </c>
      <c r="Q430" s="23"/>
      <c r="R430" s="23"/>
      <c r="S430" s="19" t="s">
        <v>34</v>
      </c>
      <c r="V430" s="16" t="str">
        <f t="shared" ca="1" si="42"/>
        <v>GD</v>
      </c>
      <c r="W430" s="14" t="str">
        <f t="shared" ca="1" si="42"/>
        <v>Glass &amp; Concrete industry</v>
      </c>
      <c r="X430" s="3" t="str">
        <f>'EE investment costs'!D479</f>
        <v>RH-71</v>
      </c>
      <c r="Y430" s="3" t="str">
        <f>'EE investment costs'!E479</f>
        <v>Heat Room Heat</v>
      </c>
      <c r="AC430" s="123">
        <f>'EE investment costs'!C479</f>
        <v>7.1</v>
      </c>
      <c r="AD430" s="22"/>
    </row>
    <row r="431" spans="2:30">
      <c r="B431" s="14" t="str">
        <f t="shared" ca="1" si="38"/>
        <v>INDGDEFFLA-71</v>
      </c>
      <c r="C431" s="15" t="str">
        <f t="shared" ca="1" si="43"/>
        <v>IGDLA</v>
      </c>
      <c r="D431" s="16">
        <f>'EE investment costs'!$F$15</f>
        <v>2016</v>
      </c>
      <c r="E431" s="14">
        <f>VLOOKUP(X431,'EE investment costs'!$D$56:$R$656,15,0)</f>
        <v>4.3140333333333336</v>
      </c>
      <c r="F431" s="17">
        <f ca="1">INDEX('EE investment costs'!$D$56:$R$656,MATCH(X431,'EE investment costs'!$D$56:$D$656,0),MATCH($V$8,'EE investment costs'!$D$56:$R$56,0))</f>
        <v>2045.3318924818634</v>
      </c>
      <c r="I431" s="18">
        <v>1</v>
      </c>
      <c r="J431" s="18">
        <v>1</v>
      </c>
      <c r="K431" s="14">
        <f t="shared" ca="1" si="41"/>
        <v>0</v>
      </c>
      <c r="M431" s="19" t="str">
        <f t="shared" ca="1" si="39"/>
        <v>INDGDEFFLA-71</v>
      </c>
      <c r="N431" s="23" t="str">
        <f t="shared" ca="1" si="40"/>
        <v>Glass &amp; Concrete industry Saving Tech-Light 7.1y</v>
      </c>
      <c r="O431" s="23" t="s">
        <v>32</v>
      </c>
      <c r="P431" s="23" t="s">
        <v>33</v>
      </c>
      <c r="Q431" s="23"/>
      <c r="R431" s="23"/>
      <c r="S431" s="19" t="s">
        <v>34</v>
      </c>
      <c r="V431" s="16" t="str">
        <f t="shared" ca="1" si="42"/>
        <v>GD</v>
      </c>
      <c r="W431" s="14" t="str">
        <f t="shared" ca="1" si="42"/>
        <v>Glass &amp; Concrete industry</v>
      </c>
      <c r="X431" s="3" t="str">
        <f>'EE investment costs'!D480</f>
        <v>LA-71</v>
      </c>
      <c r="Y431" s="3" t="str">
        <f>'EE investment costs'!E480</f>
        <v>Light</v>
      </c>
      <c r="AC431" s="123">
        <f>'EE investment costs'!C480</f>
        <v>7.1</v>
      </c>
      <c r="AD431" s="22"/>
    </row>
    <row r="432" spans="2:30">
      <c r="B432" s="14" t="str">
        <f t="shared" ca="1" si="38"/>
        <v>INDGDEFFEM-71</v>
      </c>
      <c r="C432" s="15" t="str">
        <f t="shared" ca="1" si="43"/>
        <v>IGDEM</v>
      </c>
      <c r="D432" s="16">
        <f>'EE investment costs'!$F$15</f>
        <v>2016</v>
      </c>
      <c r="E432" s="14">
        <f>VLOOKUP(X432,'EE investment costs'!$D$56:$R$656,15,0)</f>
        <v>4.5297349999999996</v>
      </c>
      <c r="F432" s="17">
        <f ca="1">INDEX('EE investment costs'!$D$56:$R$656,MATCH(X432,'EE investment costs'!$D$56:$D$656,0),MATCH($V$8,'EE investment costs'!$D$56:$R$56,0))</f>
        <v>2229.8636069751515</v>
      </c>
      <c r="I432" s="18">
        <v>1</v>
      </c>
      <c r="J432" s="18">
        <v>1</v>
      </c>
      <c r="K432" s="14">
        <f t="shared" ca="1" si="41"/>
        <v>0</v>
      </c>
      <c r="M432" s="19" t="str">
        <f t="shared" ca="1" si="39"/>
        <v>INDGDEFFEM-71</v>
      </c>
      <c r="N432" s="23" t="str">
        <f t="shared" ca="1" si="40"/>
        <v>Glass &amp; Concrete industry Saving Tech-Electric Motors 7.1y</v>
      </c>
      <c r="O432" s="23" t="s">
        <v>32</v>
      </c>
      <c r="P432" s="23" t="s">
        <v>33</v>
      </c>
      <c r="Q432" s="23"/>
      <c r="R432" s="23"/>
      <c r="S432" s="19" t="s">
        <v>34</v>
      </c>
      <c r="V432" s="16" t="str">
        <f t="shared" ca="1" si="42"/>
        <v>GD</v>
      </c>
      <c r="W432" s="14" t="str">
        <f t="shared" ca="1" si="42"/>
        <v>Glass &amp; Concrete industry</v>
      </c>
      <c r="X432" s="3" t="str">
        <f>'EE investment costs'!D481</f>
        <v>EM-71</v>
      </c>
      <c r="Y432" s="3" t="str">
        <f>'EE investment costs'!E481</f>
        <v>Electric Motors</v>
      </c>
      <c r="AC432" s="123">
        <f>'EE investment costs'!C481</f>
        <v>7.1</v>
      </c>
      <c r="AD432" s="22"/>
    </row>
    <row r="433" spans="2:30">
      <c r="B433" s="14" t="str">
        <f t="shared" ca="1" si="38"/>
        <v>INDGDEFFTF-71</v>
      </c>
      <c r="C433" s="15" t="str">
        <f t="shared" ca="1" si="43"/>
        <v>IGDTF</v>
      </c>
      <c r="D433" s="16">
        <f>'EE investment costs'!$F$15</f>
        <v>2016</v>
      </c>
      <c r="E433" s="14">
        <f>VLOOKUP(X433,'EE investment costs'!$D$56:$R$656,15,0)</f>
        <v>17.583333333333332</v>
      </c>
      <c r="F433" s="17">
        <f ca="1">INDEX('EE investment costs'!$D$56:$R$656,MATCH(X433,'EE investment costs'!$D$56:$D$656,0),MATCH($V$8,'EE investment costs'!$D$56:$R$56,0))</f>
        <v>1043.2534149592648</v>
      </c>
      <c r="I433" s="18">
        <v>1</v>
      </c>
      <c r="J433" s="18">
        <v>1</v>
      </c>
      <c r="K433" s="14">
        <f t="shared" ca="1" si="41"/>
        <v>2</v>
      </c>
      <c r="M433" s="19" t="str">
        <f t="shared" ca="1" si="39"/>
        <v>INDGDEFFTF-71</v>
      </c>
      <c r="N433" s="23" t="str">
        <f t="shared" ca="1" si="40"/>
        <v>Glass &amp; Concrete industry Saving Tech-Haulage Tractors, Trucks, Fishing boats 7.1y</v>
      </c>
      <c r="O433" s="23" t="s">
        <v>32</v>
      </c>
      <c r="P433" s="23" t="s">
        <v>33</v>
      </c>
      <c r="Q433" s="23"/>
      <c r="R433" s="23"/>
      <c r="S433" s="19" t="s">
        <v>34</v>
      </c>
      <c r="V433" s="16" t="str">
        <f t="shared" ca="1" si="42"/>
        <v>GD</v>
      </c>
      <c r="W433" s="14" t="str">
        <f t="shared" ca="1" si="42"/>
        <v>Glass &amp; Concrete industry</v>
      </c>
      <c r="X433" s="3" t="str">
        <f>'EE investment costs'!D482</f>
        <v>TF-71</v>
      </c>
      <c r="Y433" s="3" t="str">
        <f>'EE investment costs'!E482</f>
        <v>Haulage Tractors, Trucks, Fishing boats</v>
      </c>
      <c r="AC433" s="123">
        <f>'EE investment costs'!C482</f>
        <v>7.1</v>
      </c>
      <c r="AD433" s="22"/>
    </row>
    <row r="434" spans="2:30">
      <c r="B434" s="14" t="str">
        <f t="shared" ca="1" si="38"/>
        <v>INDGDEFFMT-72</v>
      </c>
      <c r="C434" s="15" t="str">
        <f t="shared" ca="1" si="43"/>
        <v>IGDMT</v>
      </c>
      <c r="D434" s="16">
        <f>'EE investment costs'!$F$15</f>
        <v>2016</v>
      </c>
      <c r="E434" s="14">
        <f>VLOOKUP(X434,'EE investment costs'!$D$56:$R$656,15,0)</f>
        <v>6.32</v>
      </c>
      <c r="F434" s="17">
        <f ca="1">INDEX('EE investment costs'!$D$56:$R$656,MATCH(X434,'EE investment costs'!$D$56:$D$656,0),MATCH($V$8,'EE investment costs'!$D$56:$R$56,0))</f>
        <v>958.50097040037474</v>
      </c>
      <c r="I434" s="18">
        <v>1</v>
      </c>
      <c r="J434" s="18">
        <v>1</v>
      </c>
      <c r="K434" s="14">
        <f t="shared" ca="1" si="41"/>
        <v>3</v>
      </c>
      <c r="M434" s="19" t="str">
        <f t="shared" ca="1" si="39"/>
        <v>INDGDEFFMT-72</v>
      </c>
      <c r="N434" s="23" t="str">
        <f t="shared" ca="1" si="40"/>
        <v>Glass &amp; Concrete industry Saving Tech-Heat Medium Temp. up to 150C 7.2y</v>
      </c>
      <c r="O434" s="23" t="s">
        <v>32</v>
      </c>
      <c r="P434" s="23" t="s">
        <v>33</v>
      </c>
      <c r="Q434" s="23"/>
      <c r="R434" s="23"/>
      <c r="S434" s="19" t="s">
        <v>34</v>
      </c>
      <c r="V434" s="16" t="str">
        <f t="shared" ca="1" si="42"/>
        <v>GD</v>
      </c>
      <c r="W434" s="14" t="str">
        <f t="shared" ca="1" si="42"/>
        <v>Glass &amp; Concrete industry</v>
      </c>
      <c r="X434" s="3" t="str">
        <f>'EE investment costs'!D483</f>
        <v>MT-72</v>
      </c>
      <c r="Y434" s="3" t="str">
        <f>'EE investment costs'!E483</f>
        <v>Heat Medium Temp. up to 150C</v>
      </c>
      <c r="AC434" s="123">
        <f>'EE investment costs'!C483</f>
        <v>7.2</v>
      </c>
      <c r="AD434" s="22"/>
    </row>
    <row r="435" spans="2:30">
      <c r="B435" s="14" t="str">
        <f t="shared" ca="1" si="38"/>
        <v>INDGDEFFHT-72</v>
      </c>
      <c r="C435" s="15" t="str">
        <f t="shared" ca="1" si="43"/>
        <v>IGDHT</v>
      </c>
      <c r="D435" s="16">
        <f>'EE investment costs'!$F$15</f>
        <v>2016</v>
      </c>
      <c r="E435" s="14">
        <f>VLOOKUP(X435,'EE investment costs'!$D$56:$R$656,15,0)</f>
        <v>5.056</v>
      </c>
      <c r="F435" s="17">
        <f ca="1">INDEX('EE investment costs'!$D$56:$R$656,MATCH(X435,'EE investment costs'!$D$56:$D$656,0),MATCH($V$8,'EE investment costs'!$D$56:$R$56,0))</f>
        <v>589.19922777858346</v>
      </c>
      <c r="I435" s="18">
        <v>1</v>
      </c>
      <c r="J435" s="18">
        <v>1</v>
      </c>
      <c r="K435" s="14">
        <f t="shared" ca="1" si="41"/>
        <v>7</v>
      </c>
      <c r="M435" s="19" t="str">
        <f t="shared" ca="1" si="39"/>
        <v>INDGDEFFHT-72</v>
      </c>
      <c r="N435" s="23" t="str">
        <f t="shared" ca="1" si="40"/>
        <v>Glass &amp; Concrete industry Saving Tech-Heat High Temp. over 150C 7.2y</v>
      </c>
      <c r="O435" s="23" t="s">
        <v>32</v>
      </c>
      <c r="P435" s="23" t="s">
        <v>33</v>
      </c>
      <c r="Q435" s="23"/>
      <c r="R435" s="23"/>
      <c r="S435" s="19" t="s">
        <v>34</v>
      </c>
      <c r="V435" s="16" t="str">
        <f t="shared" ca="1" si="42"/>
        <v>GD</v>
      </c>
      <c r="W435" s="14" t="str">
        <f t="shared" ca="1" si="42"/>
        <v>Glass &amp; Concrete industry</v>
      </c>
      <c r="X435" s="3" t="str">
        <f>'EE investment costs'!D484</f>
        <v>HT-72</v>
      </c>
      <c r="Y435" s="3" t="str">
        <f>'EE investment costs'!E484</f>
        <v>Heat High Temp. over 150C</v>
      </c>
      <c r="AC435" s="123">
        <f>'EE investment costs'!C484</f>
        <v>7.2</v>
      </c>
      <c r="AD435" s="22"/>
    </row>
    <row r="436" spans="2:30">
      <c r="B436" s="14" t="str">
        <f t="shared" ca="1" si="38"/>
        <v>INDGDEFFRH-72</v>
      </c>
      <c r="C436" s="15" t="str">
        <f t="shared" ca="1" si="43"/>
        <v>IGDRH</v>
      </c>
      <c r="D436" s="16">
        <f>'EE investment costs'!$F$15</f>
        <v>2016</v>
      </c>
      <c r="E436" s="14">
        <f>VLOOKUP(X436,'EE investment costs'!$D$56:$R$656,15,0)</f>
        <v>16.597333333333335</v>
      </c>
      <c r="F436" s="17">
        <f ca="1">INDEX('EE investment costs'!$D$56:$R$656,MATCH(X436,'EE investment costs'!$D$56:$D$656,0),MATCH($V$8,'EE investment costs'!$D$56:$R$56,0))</f>
        <v>1384.0999601655908</v>
      </c>
      <c r="I436" s="18">
        <v>1</v>
      </c>
      <c r="J436" s="18">
        <v>1</v>
      </c>
      <c r="K436" s="14">
        <f t="shared" ca="1" si="41"/>
        <v>0</v>
      </c>
      <c r="M436" s="19" t="str">
        <f t="shared" ca="1" si="39"/>
        <v>INDGDEFFRH-72</v>
      </c>
      <c r="N436" s="23" t="str">
        <f t="shared" ca="1" si="40"/>
        <v>Glass &amp; Concrete industry Saving Tech-Heat Room Heat 7.2y</v>
      </c>
      <c r="O436" s="23" t="s">
        <v>32</v>
      </c>
      <c r="P436" s="23" t="s">
        <v>33</v>
      </c>
      <c r="Q436" s="23"/>
      <c r="R436" s="23"/>
      <c r="S436" s="19" t="s">
        <v>34</v>
      </c>
      <c r="V436" s="16" t="str">
        <f t="shared" ca="1" si="42"/>
        <v>GD</v>
      </c>
      <c r="W436" s="14" t="str">
        <f t="shared" ca="1" si="42"/>
        <v>Glass &amp; Concrete industry</v>
      </c>
      <c r="X436" s="3" t="str">
        <f>'EE investment costs'!D485</f>
        <v>RH-72</v>
      </c>
      <c r="Y436" s="3" t="str">
        <f>'EE investment costs'!E485</f>
        <v>Heat Room Heat</v>
      </c>
      <c r="AC436" s="123">
        <f>'EE investment costs'!C485</f>
        <v>7.2</v>
      </c>
      <c r="AD436" s="22"/>
    </row>
    <row r="437" spans="2:30">
      <c r="B437" s="14" t="str">
        <f t="shared" ca="1" si="38"/>
        <v>INDGDEFFLA-72</v>
      </c>
      <c r="C437" s="15" t="str">
        <f t="shared" ca="1" si="43"/>
        <v>IGDLA</v>
      </c>
      <c r="D437" s="16">
        <f>'EE investment costs'!$F$15</f>
        <v>2016</v>
      </c>
      <c r="E437" s="14">
        <f>VLOOKUP(X437,'EE investment costs'!$D$56:$R$656,15,0)</f>
        <v>4.3270666666666671</v>
      </c>
      <c r="F437" s="17">
        <f ca="1">INDEX('EE investment costs'!$D$56:$R$656,MATCH(X437,'EE investment costs'!$D$56:$D$656,0),MATCH($V$8,'EE investment costs'!$D$56:$R$56,0))</f>
        <v>2060.7037118563594</v>
      </c>
      <c r="I437" s="18">
        <v>1</v>
      </c>
      <c r="J437" s="18">
        <v>1</v>
      </c>
      <c r="K437" s="14">
        <f t="shared" ca="1" si="41"/>
        <v>0</v>
      </c>
      <c r="M437" s="19" t="str">
        <f t="shared" ca="1" si="39"/>
        <v>INDGDEFFLA-72</v>
      </c>
      <c r="N437" s="23" t="str">
        <f t="shared" ca="1" si="40"/>
        <v>Glass &amp; Concrete industry Saving Tech-Light 7.2y</v>
      </c>
      <c r="O437" s="23" t="s">
        <v>32</v>
      </c>
      <c r="P437" s="23" t="s">
        <v>33</v>
      </c>
      <c r="Q437" s="23"/>
      <c r="R437" s="23"/>
      <c r="S437" s="19" t="s">
        <v>34</v>
      </c>
      <c r="V437" s="16" t="str">
        <f t="shared" ca="1" si="42"/>
        <v>GD</v>
      </c>
      <c r="W437" s="14" t="str">
        <f t="shared" ca="1" si="42"/>
        <v>Glass &amp; Concrete industry</v>
      </c>
      <c r="X437" s="3" t="str">
        <f>'EE investment costs'!D486</f>
        <v>LA-72</v>
      </c>
      <c r="Y437" s="3" t="str">
        <f>'EE investment costs'!E486</f>
        <v>Light</v>
      </c>
      <c r="AC437" s="123">
        <f>'EE investment costs'!C486</f>
        <v>7.2</v>
      </c>
      <c r="AD437" s="22"/>
    </row>
    <row r="438" spans="2:30">
      <c r="B438" s="14" t="str">
        <f t="shared" ca="1" si="38"/>
        <v>INDGDEFFEM-72</v>
      </c>
      <c r="C438" s="15" t="str">
        <f t="shared" ca="1" si="43"/>
        <v>IGDEM</v>
      </c>
      <c r="D438" s="16">
        <f>'EE investment costs'!$F$15</f>
        <v>2016</v>
      </c>
      <c r="E438" s="14">
        <f>VLOOKUP(X438,'EE investment costs'!$D$56:$R$656,15,0)</f>
        <v>4.5434200000000002</v>
      </c>
      <c r="F438" s="17">
        <f ca="1">INDEX('EE investment costs'!$D$56:$R$656,MATCH(X438,'EE investment costs'!$D$56:$D$656,0),MATCH($V$8,'EE investment costs'!$D$56:$R$56,0))</f>
        <v>2251.1163191861529</v>
      </c>
      <c r="I438" s="18">
        <v>1</v>
      </c>
      <c r="J438" s="18">
        <v>1</v>
      </c>
      <c r="K438" s="14">
        <f t="shared" ca="1" si="41"/>
        <v>0</v>
      </c>
      <c r="M438" s="19" t="str">
        <f t="shared" ca="1" si="39"/>
        <v>INDGDEFFEM-72</v>
      </c>
      <c r="N438" s="23" t="str">
        <f t="shared" ca="1" si="40"/>
        <v>Glass &amp; Concrete industry Saving Tech-Electric Motors 7.2y</v>
      </c>
      <c r="O438" s="23" t="s">
        <v>32</v>
      </c>
      <c r="P438" s="23" t="s">
        <v>33</v>
      </c>
      <c r="Q438" s="23"/>
      <c r="R438" s="23"/>
      <c r="S438" s="19" t="s">
        <v>34</v>
      </c>
      <c r="V438" s="16" t="str">
        <f t="shared" ca="1" si="42"/>
        <v>GD</v>
      </c>
      <c r="W438" s="14" t="str">
        <f t="shared" ca="1" si="42"/>
        <v>Glass &amp; Concrete industry</v>
      </c>
      <c r="X438" s="3" t="str">
        <f>'EE investment costs'!D487</f>
        <v>EM-72</v>
      </c>
      <c r="Y438" s="3" t="str">
        <f>'EE investment costs'!E487</f>
        <v>Electric Motors</v>
      </c>
      <c r="AC438" s="123">
        <f>'EE investment costs'!C487</f>
        <v>7.2</v>
      </c>
      <c r="AD438" s="22"/>
    </row>
    <row r="439" spans="2:30">
      <c r="B439" s="14" t="str">
        <f t="shared" ca="1" si="38"/>
        <v>INDGDEFFTF-72</v>
      </c>
      <c r="C439" s="15" t="str">
        <f t="shared" ca="1" si="43"/>
        <v>IGDTF</v>
      </c>
      <c r="D439" s="16">
        <f>'EE investment costs'!$F$15</f>
        <v>2016</v>
      </c>
      <c r="E439" s="14">
        <f>VLOOKUP(X439,'EE investment costs'!$D$56:$R$656,15,0)</f>
        <v>17.666666666666664</v>
      </c>
      <c r="F439" s="17">
        <f ca="1">INDEX('EE investment costs'!$D$56:$R$656,MATCH(X439,'EE investment costs'!$D$56:$D$656,0),MATCH($V$8,'EE investment costs'!$D$56:$R$56,0))</f>
        <v>1057.9471250291137</v>
      </c>
      <c r="I439" s="18">
        <v>1</v>
      </c>
      <c r="J439" s="18">
        <v>1</v>
      </c>
      <c r="K439" s="14">
        <f t="shared" ca="1" si="41"/>
        <v>2</v>
      </c>
      <c r="M439" s="19" t="str">
        <f t="shared" ca="1" si="39"/>
        <v>INDGDEFFTF-72</v>
      </c>
      <c r="N439" s="23" t="str">
        <f t="shared" ca="1" si="40"/>
        <v>Glass &amp; Concrete industry Saving Tech-Haulage Tractors, Trucks, Fishing boats 7.2y</v>
      </c>
      <c r="O439" s="23" t="s">
        <v>32</v>
      </c>
      <c r="P439" s="23" t="s">
        <v>33</v>
      </c>
      <c r="Q439" s="23"/>
      <c r="R439" s="23"/>
      <c r="S439" s="19" t="s">
        <v>34</v>
      </c>
      <c r="V439" s="16" t="str">
        <f t="shared" ca="1" si="42"/>
        <v>GD</v>
      </c>
      <c r="W439" s="14" t="str">
        <f t="shared" ca="1" si="42"/>
        <v>Glass &amp; Concrete industry</v>
      </c>
      <c r="X439" s="3" t="str">
        <f>'EE investment costs'!D488</f>
        <v>TF-72</v>
      </c>
      <c r="Y439" s="3" t="str">
        <f>'EE investment costs'!E488</f>
        <v>Haulage Tractors, Trucks, Fishing boats</v>
      </c>
      <c r="AC439" s="123">
        <f>'EE investment costs'!C488</f>
        <v>7.2</v>
      </c>
      <c r="AD439" s="22"/>
    </row>
    <row r="440" spans="2:30">
      <c r="B440" s="14" t="str">
        <f t="shared" ca="1" si="38"/>
        <v>INDGDEFFMT-73</v>
      </c>
      <c r="C440" s="15" t="str">
        <f t="shared" ca="1" si="43"/>
        <v>IGDMT</v>
      </c>
      <c r="D440" s="16">
        <f>'EE investment costs'!$F$15</f>
        <v>2016</v>
      </c>
      <c r="E440" s="14">
        <f>VLOOKUP(X440,'EE investment costs'!$D$56:$R$656,15,0)</f>
        <v>6.33</v>
      </c>
      <c r="F440" s="17">
        <f ca="1">INDEX('EE investment costs'!$D$56:$R$656,MATCH(X440,'EE investment costs'!$D$56:$D$656,0),MATCH($V$8,'EE investment costs'!$D$56:$R$56,0))</f>
        <v>969.82317739416919</v>
      </c>
      <c r="I440" s="18">
        <v>1</v>
      </c>
      <c r="J440" s="18">
        <v>1</v>
      </c>
      <c r="K440" s="14">
        <f t="shared" ca="1" si="41"/>
        <v>3</v>
      </c>
      <c r="M440" s="19" t="str">
        <f t="shared" ca="1" si="39"/>
        <v>INDGDEFFMT-73</v>
      </c>
      <c r="N440" s="23" t="str">
        <f t="shared" ca="1" si="40"/>
        <v>Glass &amp; Concrete industry Saving Tech-Heat Medium Temp. up to 150C 7.3y</v>
      </c>
      <c r="O440" s="23" t="s">
        <v>32</v>
      </c>
      <c r="P440" s="23" t="s">
        <v>33</v>
      </c>
      <c r="Q440" s="23"/>
      <c r="R440" s="23"/>
      <c r="S440" s="19" t="s">
        <v>34</v>
      </c>
      <c r="V440" s="16" t="str">
        <f t="shared" ca="1" si="42"/>
        <v>GD</v>
      </c>
      <c r="W440" s="14" t="str">
        <f t="shared" ca="1" si="42"/>
        <v>Glass &amp; Concrete industry</v>
      </c>
      <c r="X440" s="3" t="str">
        <f>'EE investment costs'!D489</f>
        <v>MT-73</v>
      </c>
      <c r="Y440" s="3" t="str">
        <f>'EE investment costs'!E489</f>
        <v>Heat Medium Temp. up to 150C</v>
      </c>
      <c r="AC440" s="123">
        <f>'EE investment costs'!C489</f>
        <v>7.3</v>
      </c>
      <c r="AD440" s="22"/>
    </row>
    <row r="441" spans="2:30">
      <c r="B441" s="14" t="str">
        <f t="shared" ca="1" si="38"/>
        <v>INDGDEFFHT-73</v>
      </c>
      <c r="C441" s="15" t="str">
        <f t="shared" ca="1" si="43"/>
        <v>IGDHT</v>
      </c>
      <c r="D441" s="16">
        <f>'EE investment costs'!$F$15</f>
        <v>2016</v>
      </c>
      <c r="E441" s="14">
        <f>VLOOKUP(X441,'EE investment costs'!$D$56:$R$656,15,0)</f>
        <v>5.0640000000000001</v>
      </c>
      <c r="F441" s="17">
        <f ca="1">INDEX('EE investment costs'!$D$56:$R$656,MATCH(X441,'EE investment costs'!$D$56:$D$656,0),MATCH($V$8,'EE investment costs'!$D$56:$R$56,0))</f>
        <v>593.12637204271243</v>
      </c>
      <c r="I441" s="18">
        <v>1</v>
      </c>
      <c r="J441" s="18">
        <v>1</v>
      </c>
      <c r="K441" s="14">
        <f t="shared" ca="1" si="41"/>
        <v>7</v>
      </c>
      <c r="M441" s="19" t="str">
        <f t="shared" ca="1" si="39"/>
        <v>INDGDEFFHT-73</v>
      </c>
      <c r="N441" s="23" t="str">
        <f t="shared" ca="1" si="40"/>
        <v>Glass &amp; Concrete industry Saving Tech-Heat High Temp. over 150C 7.3y</v>
      </c>
      <c r="O441" s="23" t="s">
        <v>32</v>
      </c>
      <c r="P441" s="23" t="s">
        <v>33</v>
      </c>
      <c r="Q441" s="23"/>
      <c r="R441" s="23"/>
      <c r="S441" s="19" t="s">
        <v>34</v>
      </c>
      <c r="V441" s="16" t="str">
        <f t="shared" ca="1" si="42"/>
        <v>GD</v>
      </c>
      <c r="W441" s="14" t="str">
        <f t="shared" ca="1" si="42"/>
        <v>Glass &amp; Concrete industry</v>
      </c>
      <c r="X441" s="3" t="str">
        <f>'EE investment costs'!D490</f>
        <v>HT-73</v>
      </c>
      <c r="Y441" s="3" t="str">
        <f>'EE investment costs'!E490</f>
        <v>Heat High Temp. over 150C</v>
      </c>
      <c r="AC441" s="123">
        <f>'EE investment costs'!C490</f>
        <v>7.3</v>
      </c>
      <c r="AD441" s="22"/>
    </row>
    <row r="442" spans="2:30">
      <c r="B442" s="14" t="str">
        <f t="shared" ca="1" si="38"/>
        <v>INDGDEFFRH-73</v>
      </c>
      <c r="C442" s="15" t="str">
        <f t="shared" ca="1" si="43"/>
        <v>IGDRH</v>
      </c>
      <c r="D442" s="16">
        <f>'EE investment costs'!$F$15</f>
        <v>2016</v>
      </c>
      <c r="E442" s="14">
        <f>VLOOKUP(X442,'EE investment costs'!$D$56:$R$656,15,0)</f>
        <v>16.616000000000003</v>
      </c>
      <c r="F442" s="17">
        <f ca="1">INDEX('EE investment costs'!$D$56:$R$656,MATCH(X442,'EE investment costs'!$D$56:$D$656,0),MATCH($V$8,'EE investment costs'!$D$56:$R$56,0))</f>
        <v>1421.5080671970934</v>
      </c>
      <c r="I442" s="18">
        <v>1</v>
      </c>
      <c r="J442" s="18">
        <v>1</v>
      </c>
      <c r="K442" s="14">
        <f t="shared" ca="1" si="41"/>
        <v>0</v>
      </c>
      <c r="M442" s="19" t="str">
        <f t="shared" ca="1" si="39"/>
        <v>INDGDEFFRH-73</v>
      </c>
      <c r="N442" s="23" t="str">
        <f t="shared" ca="1" si="40"/>
        <v>Glass &amp; Concrete industry Saving Tech-Heat Room Heat 7.3y</v>
      </c>
      <c r="O442" s="23" t="s">
        <v>32</v>
      </c>
      <c r="P442" s="23" t="s">
        <v>33</v>
      </c>
      <c r="Q442" s="23"/>
      <c r="R442" s="23"/>
      <c r="S442" s="19" t="s">
        <v>34</v>
      </c>
      <c r="V442" s="16" t="str">
        <f t="shared" ca="1" si="42"/>
        <v>GD</v>
      </c>
      <c r="W442" s="14" t="str">
        <f t="shared" ca="1" si="42"/>
        <v>Glass &amp; Concrete industry</v>
      </c>
      <c r="X442" s="3" t="str">
        <f>'EE investment costs'!D491</f>
        <v>RH-73</v>
      </c>
      <c r="Y442" s="3" t="str">
        <f>'EE investment costs'!E491</f>
        <v>Heat Room Heat</v>
      </c>
      <c r="AC442" s="123">
        <f>'EE investment costs'!C491</f>
        <v>7.3</v>
      </c>
      <c r="AD442" s="22"/>
    </row>
    <row r="443" spans="2:30">
      <c r="B443" s="14" t="str">
        <f t="shared" ca="1" si="38"/>
        <v>INDGDEFFLA-73</v>
      </c>
      <c r="C443" s="15" t="str">
        <f t="shared" ca="1" si="43"/>
        <v>IGDLA</v>
      </c>
      <c r="D443" s="16">
        <f>'EE investment costs'!$F$15</f>
        <v>2016</v>
      </c>
      <c r="E443" s="14">
        <f>VLOOKUP(X443,'EE investment costs'!$D$56:$R$656,15,0)</f>
        <v>4.3401000000000005</v>
      </c>
      <c r="F443" s="17">
        <f ca="1">INDEX('EE investment costs'!$D$56:$R$656,MATCH(X443,'EE investment costs'!$D$56:$D$656,0),MATCH($V$8,'EE investment costs'!$D$56:$R$56,0))</f>
        <v>2076.0755312308556</v>
      </c>
      <c r="I443" s="18">
        <v>1</v>
      </c>
      <c r="J443" s="18">
        <v>1</v>
      </c>
      <c r="K443" s="14">
        <f t="shared" ca="1" si="41"/>
        <v>0</v>
      </c>
      <c r="M443" s="19" t="str">
        <f t="shared" ca="1" si="39"/>
        <v>INDGDEFFLA-73</v>
      </c>
      <c r="N443" s="23" t="str">
        <f t="shared" ca="1" si="40"/>
        <v>Glass &amp; Concrete industry Saving Tech-Light 7.3y</v>
      </c>
      <c r="O443" s="23" t="s">
        <v>32</v>
      </c>
      <c r="P443" s="23" t="s">
        <v>33</v>
      </c>
      <c r="Q443" s="23"/>
      <c r="R443" s="23"/>
      <c r="S443" s="19" t="s">
        <v>34</v>
      </c>
      <c r="V443" s="16" t="str">
        <f t="shared" ca="1" si="42"/>
        <v>GD</v>
      </c>
      <c r="W443" s="14" t="str">
        <f t="shared" ca="1" si="42"/>
        <v>Glass &amp; Concrete industry</v>
      </c>
      <c r="X443" s="3" t="str">
        <f>'EE investment costs'!D492</f>
        <v>LA-73</v>
      </c>
      <c r="Y443" s="3" t="str">
        <f>'EE investment costs'!E492</f>
        <v>Light</v>
      </c>
      <c r="AC443" s="123">
        <f>'EE investment costs'!C492</f>
        <v>7.3</v>
      </c>
      <c r="AD443" s="22"/>
    </row>
    <row r="444" spans="2:30">
      <c r="B444" s="14" t="str">
        <f t="shared" ca="1" si="38"/>
        <v>INDGDEFFEM-73</v>
      </c>
      <c r="C444" s="15" t="str">
        <f t="shared" ca="1" si="43"/>
        <v>IGDEM</v>
      </c>
      <c r="D444" s="16">
        <f>'EE investment costs'!$F$15</f>
        <v>2016</v>
      </c>
      <c r="E444" s="14">
        <f>VLOOKUP(X444,'EE investment costs'!$D$56:$R$656,15,0)</f>
        <v>4.557105</v>
      </c>
      <c r="F444" s="17">
        <f ca="1">INDEX('EE investment costs'!$D$56:$R$656,MATCH(X444,'EE investment costs'!$D$56:$D$656,0),MATCH($V$8,'EE investment costs'!$D$56:$R$56,0))</f>
        <v>2272.3690313971538</v>
      </c>
      <c r="I444" s="18">
        <v>1</v>
      </c>
      <c r="J444" s="18">
        <v>1</v>
      </c>
      <c r="K444" s="14">
        <f t="shared" ca="1" si="41"/>
        <v>0</v>
      </c>
      <c r="M444" s="19" t="str">
        <f t="shared" ca="1" si="39"/>
        <v>INDGDEFFEM-73</v>
      </c>
      <c r="N444" s="23" t="str">
        <f t="shared" ca="1" si="40"/>
        <v>Glass &amp; Concrete industry Saving Tech-Electric Motors 7.3y</v>
      </c>
      <c r="O444" s="23" t="s">
        <v>32</v>
      </c>
      <c r="P444" s="23" t="s">
        <v>33</v>
      </c>
      <c r="Q444" s="23"/>
      <c r="R444" s="23"/>
      <c r="S444" s="19" t="s">
        <v>34</v>
      </c>
      <c r="V444" s="16" t="str">
        <f t="shared" ca="1" si="42"/>
        <v>GD</v>
      </c>
      <c r="W444" s="14" t="str">
        <f t="shared" ca="1" si="42"/>
        <v>Glass &amp; Concrete industry</v>
      </c>
      <c r="X444" s="3" t="str">
        <f>'EE investment costs'!D493</f>
        <v>EM-73</v>
      </c>
      <c r="Y444" s="3" t="str">
        <f>'EE investment costs'!E493</f>
        <v>Electric Motors</v>
      </c>
      <c r="AC444" s="123">
        <f>'EE investment costs'!C493</f>
        <v>7.3</v>
      </c>
      <c r="AD444" s="22"/>
    </row>
    <row r="445" spans="2:30">
      <c r="B445" s="14" t="str">
        <f t="shared" ca="1" si="38"/>
        <v>INDGDEFFTF-73</v>
      </c>
      <c r="C445" s="15" t="str">
        <f t="shared" ca="1" si="43"/>
        <v>IGDTF</v>
      </c>
      <c r="D445" s="16">
        <f>'EE investment costs'!$F$15</f>
        <v>2016</v>
      </c>
      <c r="E445" s="14">
        <f>VLOOKUP(X445,'EE investment costs'!$D$56:$R$656,15,0)</f>
        <v>17.75</v>
      </c>
      <c r="F445" s="17">
        <f ca="1">INDEX('EE investment costs'!$D$56:$R$656,MATCH(X445,'EE investment costs'!$D$56:$D$656,0),MATCH($V$8,'EE investment costs'!$D$56:$R$56,0))</f>
        <v>1072.6408350989625</v>
      </c>
      <c r="I445" s="18">
        <v>1</v>
      </c>
      <c r="J445" s="18">
        <v>1</v>
      </c>
      <c r="K445" s="14">
        <f t="shared" ca="1" si="41"/>
        <v>2</v>
      </c>
      <c r="M445" s="19" t="str">
        <f t="shared" ca="1" si="39"/>
        <v>INDGDEFFTF-73</v>
      </c>
      <c r="N445" s="23" t="str">
        <f t="shared" ca="1" si="40"/>
        <v>Glass &amp; Concrete industry Saving Tech-Haulage Tractors, Trucks, Fishing boats 7.3y</v>
      </c>
      <c r="O445" s="23" t="s">
        <v>32</v>
      </c>
      <c r="P445" s="23" t="s">
        <v>33</v>
      </c>
      <c r="Q445" s="23"/>
      <c r="R445" s="23"/>
      <c r="S445" s="19" t="s">
        <v>34</v>
      </c>
      <c r="V445" s="16" t="str">
        <f t="shared" ca="1" si="42"/>
        <v>GD</v>
      </c>
      <c r="W445" s="14" t="str">
        <f t="shared" ca="1" si="42"/>
        <v>Glass &amp; Concrete industry</v>
      </c>
      <c r="X445" s="3" t="str">
        <f>'EE investment costs'!D494</f>
        <v>TF-73</v>
      </c>
      <c r="Y445" s="3" t="str">
        <f>'EE investment costs'!E494</f>
        <v>Haulage Tractors, Trucks, Fishing boats</v>
      </c>
      <c r="AC445" s="123">
        <f>'EE investment costs'!C494</f>
        <v>7.3</v>
      </c>
      <c r="AD445" s="22"/>
    </row>
    <row r="446" spans="2:30">
      <c r="B446" s="14" t="str">
        <f t="shared" ca="1" si="38"/>
        <v>INDGDEFFMT-74</v>
      </c>
      <c r="C446" s="15" t="str">
        <f t="shared" ca="1" si="43"/>
        <v>IGDMT</v>
      </c>
      <c r="D446" s="16">
        <f>'EE investment costs'!$F$15</f>
        <v>2016</v>
      </c>
      <c r="E446" s="14">
        <f>VLOOKUP(X446,'EE investment costs'!$D$56:$R$656,15,0)</f>
        <v>6.34</v>
      </c>
      <c r="F446" s="17">
        <f ca="1">INDEX('EE investment costs'!$D$56:$R$656,MATCH(X446,'EE investment costs'!$D$56:$D$656,0),MATCH($V$8,'EE investment costs'!$D$56:$R$56,0))</f>
        <v>981.14538438796387</v>
      </c>
      <c r="I446" s="18">
        <v>1</v>
      </c>
      <c r="J446" s="18">
        <v>1</v>
      </c>
      <c r="K446" s="14">
        <f t="shared" ca="1" si="41"/>
        <v>3</v>
      </c>
      <c r="M446" s="19" t="str">
        <f t="shared" ca="1" si="39"/>
        <v>INDGDEFFMT-74</v>
      </c>
      <c r="N446" s="23" t="str">
        <f t="shared" ca="1" si="40"/>
        <v>Glass &amp; Concrete industry Saving Tech-Heat Medium Temp. up to 150C 7.4y</v>
      </c>
      <c r="O446" s="23" t="s">
        <v>32</v>
      </c>
      <c r="P446" s="23" t="s">
        <v>33</v>
      </c>
      <c r="Q446" s="23"/>
      <c r="R446" s="23"/>
      <c r="S446" s="19" t="s">
        <v>34</v>
      </c>
      <c r="V446" s="16" t="str">
        <f t="shared" ca="1" si="42"/>
        <v>GD</v>
      </c>
      <c r="W446" s="14" t="str">
        <f t="shared" ca="1" si="42"/>
        <v>Glass &amp; Concrete industry</v>
      </c>
      <c r="X446" s="3" t="str">
        <f>'EE investment costs'!D495</f>
        <v>MT-74</v>
      </c>
      <c r="Y446" s="3" t="str">
        <f>'EE investment costs'!E495</f>
        <v>Heat Medium Temp. up to 150C</v>
      </c>
      <c r="AC446" s="123">
        <f>'EE investment costs'!C495</f>
        <v>7.4</v>
      </c>
      <c r="AD446" s="22"/>
    </row>
    <row r="447" spans="2:30">
      <c r="B447" s="14" t="str">
        <f t="shared" ca="1" si="38"/>
        <v>INDGDEFFHT-74</v>
      </c>
      <c r="C447" s="15" t="str">
        <f t="shared" ca="1" si="43"/>
        <v>IGDHT</v>
      </c>
      <c r="D447" s="16">
        <f>'EE investment costs'!$F$15</f>
        <v>2016</v>
      </c>
      <c r="E447" s="14">
        <f>VLOOKUP(X447,'EE investment costs'!$D$56:$R$656,15,0)</f>
        <v>5.0720000000000001</v>
      </c>
      <c r="F447" s="17">
        <f ca="1">INDEX('EE investment costs'!$D$56:$R$656,MATCH(X447,'EE investment costs'!$D$56:$D$656,0),MATCH($V$8,'EE investment costs'!$D$56:$R$56,0))</f>
        <v>597.0535163068414</v>
      </c>
      <c r="I447" s="18">
        <v>1</v>
      </c>
      <c r="J447" s="18">
        <v>1</v>
      </c>
      <c r="K447" s="14">
        <f t="shared" ca="1" si="41"/>
        <v>7</v>
      </c>
      <c r="M447" s="19" t="str">
        <f t="shared" ca="1" si="39"/>
        <v>INDGDEFFHT-74</v>
      </c>
      <c r="N447" s="23" t="str">
        <f t="shared" ca="1" si="40"/>
        <v>Glass &amp; Concrete industry Saving Tech-Heat High Temp. over 150C 7.4y</v>
      </c>
      <c r="O447" s="23" t="s">
        <v>32</v>
      </c>
      <c r="P447" s="23" t="s">
        <v>33</v>
      </c>
      <c r="Q447" s="23"/>
      <c r="R447" s="23"/>
      <c r="S447" s="19" t="s">
        <v>34</v>
      </c>
      <c r="V447" s="16" t="str">
        <f t="shared" ca="1" si="42"/>
        <v>GD</v>
      </c>
      <c r="W447" s="14" t="str">
        <f t="shared" ca="1" si="42"/>
        <v>Glass &amp; Concrete industry</v>
      </c>
      <c r="X447" s="3" t="str">
        <f>'EE investment costs'!D496</f>
        <v>HT-74</v>
      </c>
      <c r="Y447" s="3" t="str">
        <f>'EE investment costs'!E496</f>
        <v>Heat High Temp. over 150C</v>
      </c>
      <c r="AC447" s="123">
        <f>'EE investment costs'!C496</f>
        <v>7.4</v>
      </c>
      <c r="AD447" s="22"/>
    </row>
    <row r="448" spans="2:30">
      <c r="B448" s="14" t="str">
        <f t="shared" ca="1" si="38"/>
        <v>INDGDEFFRH-74</v>
      </c>
      <c r="C448" s="15" t="str">
        <f t="shared" ca="1" si="43"/>
        <v>IGDRH</v>
      </c>
      <c r="D448" s="16">
        <f>'EE investment costs'!$F$15</f>
        <v>2016</v>
      </c>
      <c r="E448" s="14">
        <f>VLOOKUP(X448,'EE investment costs'!$D$56:$R$656,15,0)</f>
        <v>16.634666666666668</v>
      </c>
      <c r="F448" s="17">
        <f ca="1">INDEX('EE investment costs'!$D$56:$R$656,MATCH(X448,'EE investment costs'!$D$56:$D$656,0),MATCH($V$8,'EE investment costs'!$D$56:$R$56,0))</f>
        <v>1458.9161742285958</v>
      </c>
      <c r="I448" s="18">
        <v>1</v>
      </c>
      <c r="J448" s="18">
        <v>1</v>
      </c>
      <c r="K448" s="14">
        <f t="shared" ca="1" si="41"/>
        <v>0</v>
      </c>
      <c r="M448" s="19" t="str">
        <f t="shared" ca="1" si="39"/>
        <v>INDGDEFFRH-74</v>
      </c>
      <c r="N448" s="23" t="str">
        <f t="shared" ca="1" si="40"/>
        <v>Glass &amp; Concrete industry Saving Tech-Heat Room Heat 7.4y</v>
      </c>
      <c r="O448" s="23" t="s">
        <v>32</v>
      </c>
      <c r="P448" s="23" t="s">
        <v>33</v>
      </c>
      <c r="Q448" s="23"/>
      <c r="R448" s="23"/>
      <c r="S448" s="19" t="s">
        <v>34</v>
      </c>
      <c r="V448" s="16" t="str">
        <f t="shared" ca="1" si="42"/>
        <v>GD</v>
      </c>
      <c r="W448" s="14" t="str">
        <f t="shared" ca="1" si="42"/>
        <v>Glass &amp; Concrete industry</v>
      </c>
      <c r="X448" s="3" t="str">
        <f>'EE investment costs'!D497</f>
        <v>RH-74</v>
      </c>
      <c r="Y448" s="3" t="str">
        <f>'EE investment costs'!E497</f>
        <v>Heat Room Heat</v>
      </c>
      <c r="AC448" s="123">
        <f>'EE investment costs'!C497</f>
        <v>7.4</v>
      </c>
      <c r="AD448" s="22"/>
    </row>
    <row r="449" spans="2:30">
      <c r="B449" s="14" t="str">
        <f t="shared" ca="1" si="38"/>
        <v>INDGDEFFLA-74</v>
      </c>
      <c r="C449" s="15" t="str">
        <f t="shared" ca="1" si="43"/>
        <v>IGDLA</v>
      </c>
      <c r="D449" s="16">
        <f>'EE investment costs'!$F$15</f>
        <v>2016</v>
      </c>
      <c r="E449" s="14">
        <f>VLOOKUP(X449,'EE investment costs'!$D$56:$R$656,15,0)</f>
        <v>4.353133333333334</v>
      </c>
      <c r="F449" s="17">
        <f ca="1">INDEX('EE investment costs'!$D$56:$R$656,MATCH(X449,'EE investment costs'!$D$56:$D$656,0),MATCH($V$8,'EE investment costs'!$D$56:$R$56,0))</f>
        <v>2091.4473506053519</v>
      </c>
      <c r="I449" s="18">
        <v>1</v>
      </c>
      <c r="J449" s="18">
        <v>1</v>
      </c>
      <c r="K449" s="14">
        <f t="shared" ca="1" si="41"/>
        <v>0</v>
      </c>
      <c r="M449" s="19" t="str">
        <f t="shared" ca="1" si="39"/>
        <v>INDGDEFFLA-74</v>
      </c>
      <c r="N449" s="23" t="str">
        <f t="shared" ca="1" si="40"/>
        <v>Glass &amp; Concrete industry Saving Tech-Light 7.4y</v>
      </c>
      <c r="O449" s="23" t="s">
        <v>32</v>
      </c>
      <c r="P449" s="23" t="s">
        <v>33</v>
      </c>
      <c r="Q449" s="23"/>
      <c r="R449" s="23"/>
      <c r="S449" s="19" t="s">
        <v>34</v>
      </c>
      <c r="V449" s="16" t="str">
        <f t="shared" ca="1" si="42"/>
        <v>GD</v>
      </c>
      <c r="W449" s="14" t="str">
        <f t="shared" ca="1" si="42"/>
        <v>Glass &amp; Concrete industry</v>
      </c>
      <c r="X449" s="3" t="str">
        <f>'EE investment costs'!D498</f>
        <v>LA-74</v>
      </c>
      <c r="Y449" s="3" t="str">
        <f>'EE investment costs'!E498</f>
        <v>Light</v>
      </c>
      <c r="AC449" s="123">
        <f>'EE investment costs'!C498</f>
        <v>7.4</v>
      </c>
      <c r="AD449" s="22"/>
    </row>
    <row r="450" spans="2:30">
      <c r="B450" s="14" t="str">
        <f t="shared" ca="1" si="38"/>
        <v>INDGDEFFEM-74</v>
      </c>
      <c r="C450" s="15" t="str">
        <f t="shared" ca="1" si="43"/>
        <v>IGDEM</v>
      </c>
      <c r="D450" s="16">
        <f>'EE investment costs'!$F$15</f>
        <v>2016</v>
      </c>
      <c r="E450" s="14">
        <f>VLOOKUP(X450,'EE investment costs'!$D$56:$R$656,15,0)</f>
        <v>4.5707899999999997</v>
      </c>
      <c r="F450" s="17">
        <f ca="1">INDEX('EE investment costs'!$D$56:$R$656,MATCH(X450,'EE investment costs'!$D$56:$D$656,0),MATCH($V$8,'EE investment costs'!$D$56:$R$56,0))</f>
        <v>2293.6217436081552</v>
      </c>
      <c r="I450" s="18">
        <v>1</v>
      </c>
      <c r="J450" s="18">
        <v>1</v>
      </c>
      <c r="K450" s="14">
        <f t="shared" ca="1" si="41"/>
        <v>0</v>
      </c>
      <c r="M450" s="19" t="str">
        <f t="shared" ca="1" si="39"/>
        <v>INDGDEFFEM-74</v>
      </c>
      <c r="N450" s="23" t="str">
        <f t="shared" ca="1" si="40"/>
        <v>Glass &amp; Concrete industry Saving Tech-Electric Motors 7.4y</v>
      </c>
      <c r="O450" s="23" t="s">
        <v>32</v>
      </c>
      <c r="P450" s="23" t="s">
        <v>33</v>
      </c>
      <c r="Q450" s="23"/>
      <c r="R450" s="23"/>
      <c r="S450" s="19" t="s">
        <v>34</v>
      </c>
      <c r="V450" s="16" t="str">
        <f t="shared" ca="1" si="42"/>
        <v>GD</v>
      </c>
      <c r="W450" s="14" t="str">
        <f t="shared" ca="1" si="42"/>
        <v>Glass &amp; Concrete industry</v>
      </c>
      <c r="X450" s="3" t="str">
        <f>'EE investment costs'!D499</f>
        <v>EM-74</v>
      </c>
      <c r="Y450" s="3" t="str">
        <f>'EE investment costs'!E499</f>
        <v>Electric Motors</v>
      </c>
      <c r="AC450" s="123">
        <f>'EE investment costs'!C499</f>
        <v>7.4</v>
      </c>
      <c r="AD450" s="22"/>
    </row>
    <row r="451" spans="2:30">
      <c r="B451" s="14" t="str">
        <f t="shared" ca="1" si="38"/>
        <v>INDGDEFFTF-74</v>
      </c>
      <c r="C451" s="15" t="str">
        <f t="shared" ca="1" si="43"/>
        <v>IGDTF</v>
      </c>
      <c r="D451" s="16">
        <f>'EE investment costs'!$F$15</f>
        <v>2016</v>
      </c>
      <c r="E451" s="14">
        <f>VLOOKUP(X451,'EE investment costs'!$D$56:$R$656,15,0)</f>
        <v>17.833333333333332</v>
      </c>
      <c r="F451" s="17">
        <f ca="1">INDEX('EE investment costs'!$D$56:$R$656,MATCH(X451,'EE investment costs'!$D$56:$D$656,0),MATCH($V$8,'EE investment costs'!$D$56:$R$56,0))</f>
        <v>1087.3345451688112</v>
      </c>
      <c r="I451" s="18">
        <v>1</v>
      </c>
      <c r="J451" s="18">
        <v>1</v>
      </c>
      <c r="K451" s="14">
        <f t="shared" ca="1" si="41"/>
        <v>2</v>
      </c>
      <c r="M451" s="19" t="str">
        <f t="shared" ca="1" si="39"/>
        <v>INDGDEFFTF-74</v>
      </c>
      <c r="N451" s="23" t="str">
        <f t="shared" ca="1" si="40"/>
        <v>Glass &amp; Concrete industry Saving Tech-Haulage Tractors, Trucks, Fishing boats 7.4y</v>
      </c>
      <c r="O451" s="23" t="s">
        <v>32</v>
      </c>
      <c r="P451" s="23" t="s">
        <v>33</v>
      </c>
      <c r="Q451" s="23"/>
      <c r="R451" s="23"/>
      <c r="S451" s="19" t="s">
        <v>34</v>
      </c>
      <c r="V451" s="16" t="str">
        <f t="shared" ca="1" si="42"/>
        <v>GD</v>
      </c>
      <c r="W451" s="14" t="str">
        <f t="shared" ca="1" si="42"/>
        <v>Glass &amp; Concrete industry</v>
      </c>
      <c r="X451" s="3" t="str">
        <f>'EE investment costs'!D500</f>
        <v>TF-74</v>
      </c>
      <c r="Y451" s="3" t="str">
        <f>'EE investment costs'!E500</f>
        <v>Haulage Tractors, Trucks, Fishing boats</v>
      </c>
      <c r="AC451" s="123">
        <f>'EE investment costs'!C500</f>
        <v>7.4</v>
      </c>
      <c r="AD451" s="22"/>
    </row>
    <row r="452" spans="2:30">
      <c r="B452" s="14" t="str">
        <f t="shared" ca="1" si="38"/>
        <v>INDGDEFFMT-75</v>
      </c>
      <c r="C452" s="15" t="str">
        <f t="shared" ca="1" si="43"/>
        <v>IGDMT</v>
      </c>
      <c r="D452" s="16">
        <f>'EE investment costs'!$F$15</f>
        <v>2016</v>
      </c>
      <c r="E452" s="14">
        <f>VLOOKUP(X452,'EE investment costs'!$D$56:$R$656,15,0)</f>
        <v>6.35</v>
      </c>
      <c r="F452" s="17">
        <f ca="1">INDEX('EE investment costs'!$D$56:$R$656,MATCH(X452,'EE investment costs'!$D$56:$D$656,0),MATCH($V$8,'EE investment costs'!$D$56:$R$56,0))</f>
        <v>992.46759138175844</v>
      </c>
      <c r="I452" s="18">
        <v>1</v>
      </c>
      <c r="J452" s="18">
        <v>1</v>
      </c>
      <c r="K452" s="14">
        <f t="shared" ca="1" si="41"/>
        <v>3</v>
      </c>
      <c r="M452" s="19" t="str">
        <f t="shared" ca="1" si="39"/>
        <v>INDGDEFFMT-75</v>
      </c>
      <c r="N452" s="23" t="str">
        <f t="shared" ca="1" si="40"/>
        <v>Glass &amp; Concrete industry Saving Tech-Heat Medium Temp. up to 150C 7.5y</v>
      </c>
      <c r="O452" s="23" t="s">
        <v>32</v>
      </c>
      <c r="P452" s="23" t="s">
        <v>33</v>
      </c>
      <c r="Q452" s="23"/>
      <c r="R452" s="23"/>
      <c r="S452" s="19" t="s">
        <v>34</v>
      </c>
      <c r="V452" s="16" t="str">
        <f t="shared" ca="1" si="42"/>
        <v>GD</v>
      </c>
      <c r="W452" s="14" t="str">
        <f t="shared" ca="1" si="42"/>
        <v>Glass &amp; Concrete industry</v>
      </c>
      <c r="X452" s="3" t="str">
        <f>'EE investment costs'!D501</f>
        <v>MT-75</v>
      </c>
      <c r="Y452" s="3" t="str">
        <f>'EE investment costs'!E501</f>
        <v>Heat Medium Temp. up to 150C</v>
      </c>
      <c r="AC452" s="123">
        <f>'EE investment costs'!C501</f>
        <v>7.5</v>
      </c>
      <c r="AD452" s="22"/>
    </row>
    <row r="453" spans="2:30">
      <c r="B453" s="14" t="str">
        <f t="shared" ca="1" si="38"/>
        <v>INDGDEFFHT-75</v>
      </c>
      <c r="C453" s="15" t="str">
        <f t="shared" ca="1" si="43"/>
        <v>IGDHT</v>
      </c>
      <c r="D453" s="16">
        <f>'EE investment costs'!$F$15</f>
        <v>2016</v>
      </c>
      <c r="E453" s="14">
        <f>VLOOKUP(X453,'EE investment costs'!$D$56:$R$656,15,0)</f>
        <v>5.08</v>
      </c>
      <c r="F453" s="17">
        <f ca="1">INDEX('EE investment costs'!$D$56:$R$656,MATCH(X453,'EE investment costs'!$D$56:$D$656,0),MATCH($V$8,'EE investment costs'!$D$56:$R$56,0))</f>
        <v>600.98066057097049</v>
      </c>
      <c r="I453" s="18">
        <v>1</v>
      </c>
      <c r="J453" s="18">
        <v>1</v>
      </c>
      <c r="K453" s="14">
        <f t="shared" ca="1" si="41"/>
        <v>6</v>
      </c>
      <c r="M453" s="19" t="str">
        <f t="shared" ca="1" si="39"/>
        <v>INDGDEFFHT-75</v>
      </c>
      <c r="N453" s="23" t="str">
        <f t="shared" ca="1" si="40"/>
        <v>Glass &amp; Concrete industry Saving Tech-Heat High Temp. over 150C 7.5y</v>
      </c>
      <c r="O453" s="23" t="s">
        <v>32</v>
      </c>
      <c r="P453" s="23" t="s">
        <v>33</v>
      </c>
      <c r="Q453" s="23"/>
      <c r="R453" s="23"/>
      <c r="S453" s="19" t="s">
        <v>34</v>
      </c>
      <c r="V453" s="16" t="str">
        <f t="shared" ca="1" si="42"/>
        <v>GD</v>
      </c>
      <c r="W453" s="14" t="str">
        <f t="shared" ca="1" si="42"/>
        <v>Glass &amp; Concrete industry</v>
      </c>
      <c r="X453" s="3" t="str">
        <f>'EE investment costs'!D502</f>
        <v>HT-75</v>
      </c>
      <c r="Y453" s="3" t="str">
        <f>'EE investment costs'!E502</f>
        <v>Heat High Temp. over 150C</v>
      </c>
      <c r="AC453" s="123">
        <f>'EE investment costs'!C502</f>
        <v>7.5</v>
      </c>
      <c r="AD453" s="22"/>
    </row>
    <row r="454" spans="2:30">
      <c r="B454" s="14" t="str">
        <f t="shared" ca="1" si="38"/>
        <v>INDGDEFFRH-75</v>
      </c>
      <c r="C454" s="15" t="str">
        <f t="shared" ca="1" si="43"/>
        <v>IGDRH</v>
      </c>
      <c r="D454" s="16">
        <f>'EE investment costs'!$F$15</f>
        <v>2016</v>
      </c>
      <c r="E454" s="14">
        <f>VLOOKUP(X454,'EE investment costs'!$D$56:$R$656,15,0)</f>
        <v>16.653333333333336</v>
      </c>
      <c r="F454" s="17">
        <f ca="1">INDEX('EE investment costs'!$D$56:$R$656,MATCH(X454,'EE investment costs'!$D$56:$D$656,0),MATCH($V$8,'EE investment costs'!$D$56:$R$56,0))</f>
        <v>1496.3242812600984</v>
      </c>
      <c r="I454" s="18">
        <v>1</v>
      </c>
      <c r="J454" s="18">
        <v>1</v>
      </c>
      <c r="K454" s="14">
        <f t="shared" ca="1" si="41"/>
        <v>0</v>
      </c>
      <c r="M454" s="19" t="str">
        <f t="shared" ca="1" si="39"/>
        <v>INDGDEFFRH-75</v>
      </c>
      <c r="N454" s="23" t="str">
        <f t="shared" ca="1" si="40"/>
        <v>Glass &amp; Concrete industry Saving Tech-Heat Room Heat 7.5y</v>
      </c>
      <c r="O454" s="23" t="s">
        <v>32</v>
      </c>
      <c r="P454" s="23" t="s">
        <v>33</v>
      </c>
      <c r="Q454" s="23"/>
      <c r="R454" s="23"/>
      <c r="S454" s="19" t="s">
        <v>34</v>
      </c>
      <c r="V454" s="16" t="str">
        <f t="shared" ca="1" si="42"/>
        <v>GD</v>
      </c>
      <c r="W454" s="14" t="str">
        <f t="shared" ca="1" si="42"/>
        <v>Glass &amp; Concrete industry</v>
      </c>
      <c r="X454" s="3" t="str">
        <f>'EE investment costs'!D503</f>
        <v>RH-75</v>
      </c>
      <c r="Y454" s="3" t="str">
        <f>'EE investment costs'!E503</f>
        <v>Heat Room Heat</v>
      </c>
      <c r="AC454" s="123">
        <f>'EE investment costs'!C503</f>
        <v>7.5</v>
      </c>
      <c r="AD454" s="22"/>
    </row>
    <row r="455" spans="2:30">
      <c r="B455" s="14" t="str">
        <f t="shared" ca="1" si="38"/>
        <v>INDGDEFFLA-75</v>
      </c>
      <c r="C455" s="15" t="str">
        <f t="shared" ca="1" si="43"/>
        <v>IGDLA</v>
      </c>
      <c r="D455" s="16">
        <f>'EE investment costs'!$F$15</f>
        <v>2016</v>
      </c>
      <c r="E455" s="14">
        <f>VLOOKUP(X455,'EE investment costs'!$D$56:$R$656,15,0)</f>
        <v>4.3661666666666665</v>
      </c>
      <c r="F455" s="17">
        <f ca="1">INDEX('EE investment costs'!$D$56:$R$656,MATCH(X455,'EE investment costs'!$D$56:$D$656,0),MATCH($V$8,'EE investment costs'!$D$56:$R$56,0))</f>
        <v>2106.8191699798476</v>
      </c>
      <c r="I455" s="18">
        <v>1</v>
      </c>
      <c r="J455" s="18">
        <v>1</v>
      </c>
      <c r="K455" s="14">
        <f t="shared" ca="1" si="41"/>
        <v>0</v>
      </c>
      <c r="M455" s="19" t="str">
        <f t="shared" ca="1" si="39"/>
        <v>INDGDEFFLA-75</v>
      </c>
      <c r="N455" s="23" t="str">
        <f t="shared" ca="1" si="40"/>
        <v>Glass &amp; Concrete industry Saving Tech-Light 7.5y</v>
      </c>
      <c r="O455" s="23" t="s">
        <v>32</v>
      </c>
      <c r="P455" s="23" t="s">
        <v>33</v>
      </c>
      <c r="Q455" s="23"/>
      <c r="R455" s="23"/>
      <c r="S455" s="19" t="s">
        <v>34</v>
      </c>
      <c r="V455" s="16" t="str">
        <f t="shared" ca="1" si="42"/>
        <v>GD</v>
      </c>
      <c r="W455" s="14" t="str">
        <f t="shared" ca="1" si="42"/>
        <v>Glass &amp; Concrete industry</v>
      </c>
      <c r="X455" s="3" t="str">
        <f>'EE investment costs'!D504</f>
        <v>LA-75</v>
      </c>
      <c r="Y455" s="3" t="str">
        <f>'EE investment costs'!E504</f>
        <v>Light</v>
      </c>
      <c r="AC455" s="123">
        <f>'EE investment costs'!C504</f>
        <v>7.5</v>
      </c>
      <c r="AD455" s="22"/>
    </row>
    <row r="456" spans="2:30">
      <c r="B456" s="14" t="str">
        <f t="shared" ref="B456:B519" ca="1" si="44">M456</f>
        <v>INDGDEFFEM-75</v>
      </c>
      <c r="C456" s="15" t="str">
        <f t="shared" ca="1" si="43"/>
        <v>IGDEM</v>
      </c>
      <c r="D456" s="16">
        <f>'EE investment costs'!$F$15</f>
        <v>2016</v>
      </c>
      <c r="E456" s="14">
        <f>VLOOKUP(X456,'EE investment costs'!$D$56:$R$656,15,0)</f>
        <v>4.5844749999999994</v>
      </c>
      <c r="F456" s="17">
        <f ca="1">INDEX('EE investment costs'!$D$56:$R$656,MATCH(X456,'EE investment costs'!$D$56:$D$656,0),MATCH($V$8,'EE investment costs'!$D$56:$R$56,0))</f>
        <v>2314.8744558191561</v>
      </c>
      <c r="I456" s="18">
        <v>1</v>
      </c>
      <c r="J456" s="18">
        <v>1</v>
      </c>
      <c r="K456" s="14">
        <f t="shared" ca="1" si="41"/>
        <v>0</v>
      </c>
      <c r="M456" s="19" t="str">
        <f t="shared" ref="M456:M519" ca="1" si="45">CONCATENATE("IND",$V$8,"EFF",$X456)</f>
        <v>INDGDEFFEM-75</v>
      </c>
      <c r="N456" s="23" t="str">
        <f t="shared" ca="1" si="40"/>
        <v>Glass &amp; Concrete industry Saving Tech-Electric Motors 7.5y</v>
      </c>
      <c r="O456" s="23" t="s">
        <v>32</v>
      </c>
      <c r="P456" s="23" t="s">
        <v>33</v>
      </c>
      <c r="Q456" s="23"/>
      <c r="R456" s="23"/>
      <c r="S456" s="19" t="s">
        <v>34</v>
      </c>
      <c r="V456" s="16" t="str">
        <f t="shared" ca="1" si="42"/>
        <v>GD</v>
      </c>
      <c r="W456" s="14" t="str">
        <f t="shared" ca="1" si="42"/>
        <v>Glass &amp; Concrete industry</v>
      </c>
      <c r="X456" s="3" t="str">
        <f>'EE investment costs'!D505</f>
        <v>EM-75</v>
      </c>
      <c r="Y456" s="3" t="str">
        <f>'EE investment costs'!E505</f>
        <v>Electric Motors</v>
      </c>
      <c r="AC456" s="123">
        <f>'EE investment costs'!C505</f>
        <v>7.5</v>
      </c>
      <c r="AD456" s="22"/>
    </row>
    <row r="457" spans="2:30">
      <c r="B457" s="14" t="str">
        <f t="shared" ca="1" si="44"/>
        <v>INDGDEFFTF-75</v>
      </c>
      <c r="C457" s="15" t="str">
        <f t="shared" ca="1" si="43"/>
        <v>IGDTF</v>
      </c>
      <c r="D457" s="16">
        <f>'EE investment costs'!$F$15</f>
        <v>2016</v>
      </c>
      <c r="E457" s="14">
        <f>VLOOKUP(X457,'EE investment costs'!$D$56:$R$656,15,0)</f>
        <v>17.916666666666664</v>
      </c>
      <c r="F457" s="17">
        <f ca="1">INDEX('EE investment costs'!$D$56:$R$656,MATCH(X457,'EE investment costs'!$D$56:$D$656,0),MATCH($V$8,'EE investment costs'!$D$56:$R$56,0))</f>
        <v>1102.02825523866</v>
      </c>
      <c r="I457" s="18">
        <v>1</v>
      </c>
      <c r="J457" s="18">
        <v>1</v>
      </c>
      <c r="K457" s="14">
        <f t="shared" ca="1" si="41"/>
        <v>1</v>
      </c>
      <c r="M457" s="19" t="str">
        <f t="shared" ca="1" si="45"/>
        <v>INDGDEFFTF-75</v>
      </c>
      <c r="N457" s="23" t="str">
        <f t="shared" ref="N457:N520" ca="1" si="46">$W$8&amp;" Saving Tech"&amp;"-"&amp;$Y457&amp;" "&amp;AC457&amp;"y"</f>
        <v>Glass &amp; Concrete industry Saving Tech-Haulage Tractors, Trucks, Fishing boats 7.5y</v>
      </c>
      <c r="O457" s="23" t="s">
        <v>32</v>
      </c>
      <c r="P457" s="23" t="s">
        <v>33</v>
      </c>
      <c r="Q457" s="23"/>
      <c r="R457" s="23"/>
      <c r="S457" s="19" t="s">
        <v>34</v>
      </c>
      <c r="V457" s="16" t="str">
        <f t="shared" ca="1" si="42"/>
        <v>GD</v>
      </c>
      <c r="W457" s="14" t="str">
        <f t="shared" ca="1" si="42"/>
        <v>Glass &amp; Concrete industry</v>
      </c>
      <c r="X457" s="3" t="str">
        <f>'EE investment costs'!D506</f>
        <v>TF-75</v>
      </c>
      <c r="Y457" s="3" t="str">
        <f>'EE investment costs'!E506</f>
        <v>Haulage Tractors, Trucks, Fishing boats</v>
      </c>
      <c r="AC457" s="123">
        <f>'EE investment costs'!C506</f>
        <v>7.5</v>
      </c>
      <c r="AD457" s="22"/>
    </row>
    <row r="458" spans="2:30">
      <c r="B458" s="14" t="str">
        <f t="shared" ca="1" si="44"/>
        <v>INDGDEFFMT-76</v>
      </c>
      <c r="C458" s="15" t="str">
        <f t="shared" ca="1" si="43"/>
        <v>IGDMT</v>
      </c>
      <c r="D458" s="16">
        <f>'EE investment costs'!$F$15</f>
        <v>2016</v>
      </c>
      <c r="E458" s="14">
        <f>VLOOKUP(X458,'EE investment costs'!$D$56:$R$656,15,0)</f>
        <v>6.3599999999999994</v>
      </c>
      <c r="F458" s="17">
        <f ca="1">INDEX('EE investment costs'!$D$56:$R$656,MATCH(X458,'EE investment costs'!$D$56:$D$656,0),MATCH($V$8,'EE investment costs'!$D$56:$R$56,0))</f>
        <v>1003.7897983755531</v>
      </c>
      <c r="I458" s="18">
        <v>1</v>
      </c>
      <c r="J458" s="18">
        <v>1</v>
      </c>
      <c r="K458" s="14">
        <f t="shared" ref="K458:K521" ca="1" si="47">IF(F458&lt;500,1,0)+IF(F458&lt;600,1,0)+IF(F458&lt;700,1,0)+IF(F458&lt;800,1,0)+IF(F458&lt;900,1,0)+IF(F458&lt;1000,1,0)+IF(F458&lt;1100,1,0)+IF(F458&lt;1200,1,0)</f>
        <v>2</v>
      </c>
      <c r="M458" s="19" t="str">
        <f t="shared" ca="1" si="45"/>
        <v>INDGDEFFMT-76</v>
      </c>
      <c r="N458" s="23" t="str">
        <f t="shared" ca="1" si="46"/>
        <v>Glass &amp; Concrete industry Saving Tech-Heat Medium Temp. up to 150C 7.6y</v>
      </c>
      <c r="O458" s="23" t="s">
        <v>32</v>
      </c>
      <c r="P458" s="23" t="s">
        <v>33</v>
      </c>
      <c r="Q458" s="23"/>
      <c r="R458" s="23"/>
      <c r="S458" s="19" t="s">
        <v>34</v>
      </c>
      <c r="V458" s="16" t="str">
        <f t="shared" ref="V458:W521" ca="1" si="48">V457</f>
        <v>GD</v>
      </c>
      <c r="W458" s="14" t="str">
        <f t="shared" ca="1" si="48"/>
        <v>Glass &amp; Concrete industry</v>
      </c>
      <c r="X458" s="3" t="str">
        <f>'EE investment costs'!D507</f>
        <v>MT-76</v>
      </c>
      <c r="Y458" s="3" t="str">
        <f>'EE investment costs'!E507</f>
        <v>Heat Medium Temp. up to 150C</v>
      </c>
      <c r="AC458" s="123">
        <f>'EE investment costs'!C507</f>
        <v>7.6</v>
      </c>
      <c r="AD458" s="22"/>
    </row>
    <row r="459" spans="2:30">
      <c r="B459" s="14" t="str">
        <f t="shared" ca="1" si="44"/>
        <v>INDGDEFFHT-76</v>
      </c>
      <c r="C459" s="15" t="str">
        <f t="shared" ca="1" si="43"/>
        <v>IGDHT</v>
      </c>
      <c r="D459" s="16">
        <f>'EE investment costs'!$F$15</f>
        <v>2016</v>
      </c>
      <c r="E459" s="14">
        <f>VLOOKUP(X459,'EE investment costs'!$D$56:$R$656,15,0)</f>
        <v>5.0880000000000001</v>
      </c>
      <c r="F459" s="17">
        <f ca="1">INDEX('EE investment costs'!$D$56:$R$656,MATCH(X459,'EE investment costs'!$D$56:$D$656,0),MATCH($V$8,'EE investment costs'!$D$56:$R$56,0))</f>
        <v>604.90780483509945</v>
      </c>
      <c r="I459" s="18">
        <v>1</v>
      </c>
      <c r="J459" s="18">
        <v>1</v>
      </c>
      <c r="K459" s="14">
        <f t="shared" ca="1" si="47"/>
        <v>6</v>
      </c>
      <c r="M459" s="19" t="str">
        <f t="shared" ca="1" si="45"/>
        <v>INDGDEFFHT-76</v>
      </c>
      <c r="N459" s="23" t="str">
        <f t="shared" ca="1" si="46"/>
        <v>Glass &amp; Concrete industry Saving Tech-Heat High Temp. over 150C 7.6y</v>
      </c>
      <c r="O459" s="23" t="s">
        <v>32</v>
      </c>
      <c r="P459" s="23" t="s">
        <v>33</v>
      </c>
      <c r="Q459" s="23"/>
      <c r="R459" s="23"/>
      <c r="S459" s="19" t="s">
        <v>34</v>
      </c>
      <c r="V459" s="16" t="str">
        <f t="shared" ca="1" si="48"/>
        <v>GD</v>
      </c>
      <c r="W459" s="14" t="str">
        <f t="shared" ca="1" si="48"/>
        <v>Glass &amp; Concrete industry</v>
      </c>
      <c r="X459" s="3" t="str">
        <f>'EE investment costs'!D508</f>
        <v>HT-76</v>
      </c>
      <c r="Y459" s="3" t="str">
        <f>'EE investment costs'!E508</f>
        <v>Heat High Temp. over 150C</v>
      </c>
      <c r="AC459" s="123">
        <f>'EE investment costs'!C508</f>
        <v>7.6</v>
      </c>
      <c r="AD459" s="22"/>
    </row>
    <row r="460" spans="2:30">
      <c r="B460" s="14" t="str">
        <f t="shared" ca="1" si="44"/>
        <v>INDGDEFFRH-76</v>
      </c>
      <c r="C460" s="15" t="str">
        <f t="shared" ca="1" si="43"/>
        <v>IGDRH</v>
      </c>
      <c r="D460" s="16">
        <f>'EE investment costs'!$F$15</f>
        <v>2016</v>
      </c>
      <c r="E460" s="14">
        <f>VLOOKUP(X460,'EE investment costs'!$D$56:$R$656,15,0)</f>
        <v>16.672000000000004</v>
      </c>
      <c r="F460" s="17">
        <f ca="1">INDEX('EE investment costs'!$D$56:$R$656,MATCH(X460,'EE investment costs'!$D$56:$D$656,0),MATCH($V$8,'EE investment costs'!$D$56:$R$56,0))</f>
        <v>1533.7323882916005</v>
      </c>
      <c r="I460" s="18">
        <v>1</v>
      </c>
      <c r="J460" s="18">
        <v>1</v>
      </c>
      <c r="K460" s="14">
        <f t="shared" ca="1" si="47"/>
        <v>0</v>
      </c>
      <c r="M460" s="19" t="str">
        <f t="shared" ca="1" si="45"/>
        <v>INDGDEFFRH-76</v>
      </c>
      <c r="N460" s="23" t="str">
        <f t="shared" ca="1" si="46"/>
        <v>Glass &amp; Concrete industry Saving Tech-Heat Room Heat 7.6y</v>
      </c>
      <c r="O460" s="23" t="s">
        <v>32</v>
      </c>
      <c r="P460" s="23" t="s">
        <v>33</v>
      </c>
      <c r="Q460" s="23"/>
      <c r="R460" s="23"/>
      <c r="S460" s="19" t="s">
        <v>34</v>
      </c>
      <c r="V460" s="16" t="str">
        <f t="shared" ca="1" si="48"/>
        <v>GD</v>
      </c>
      <c r="W460" s="14" t="str">
        <f t="shared" ca="1" si="48"/>
        <v>Glass &amp; Concrete industry</v>
      </c>
      <c r="X460" s="3" t="str">
        <f>'EE investment costs'!D509</f>
        <v>RH-76</v>
      </c>
      <c r="Y460" s="3" t="str">
        <f>'EE investment costs'!E509</f>
        <v>Heat Room Heat</v>
      </c>
      <c r="AC460" s="123">
        <f>'EE investment costs'!C509</f>
        <v>7.6</v>
      </c>
      <c r="AD460" s="22"/>
    </row>
    <row r="461" spans="2:30">
      <c r="B461" s="14" t="str">
        <f t="shared" ca="1" si="44"/>
        <v>INDGDEFFLA-76</v>
      </c>
      <c r="C461" s="15" t="str">
        <f t="shared" ca="1" si="43"/>
        <v>IGDLA</v>
      </c>
      <c r="D461" s="16">
        <f>'EE investment costs'!$F$15</f>
        <v>2016</v>
      </c>
      <c r="E461" s="14">
        <f>VLOOKUP(X461,'EE investment costs'!$D$56:$R$656,15,0)</f>
        <v>4.3792</v>
      </c>
      <c r="F461" s="17">
        <f ca="1">INDEX('EE investment costs'!$D$56:$R$656,MATCH(X461,'EE investment costs'!$D$56:$D$656,0),MATCH($V$8,'EE investment costs'!$D$56:$R$56,0))</f>
        <v>2122.1909893543439</v>
      </c>
      <c r="I461" s="18">
        <v>1</v>
      </c>
      <c r="J461" s="18">
        <v>1</v>
      </c>
      <c r="K461" s="14">
        <f t="shared" ca="1" si="47"/>
        <v>0</v>
      </c>
      <c r="M461" s="19" t="str">
        <f t="shared" ca="1" si="45"/>
        <v>INDGDEFFLA-76</v>
      </c>
      <c r="N461" s="23" t="str">
        <f t="shared" ca="1" si="46"/>
        <v>Glass &amp; Concrete industry Saving Tech-Light 7.6y</v>
      </c>
      <c r="O461" s="23" t="s">
        <v>32</v>
      </c>
      <c r="P461" s="23" t="s">
        <v>33</v>
      </c>
      <c r="Q461" s="23"/>
      <c r="R461" s="23"/>
      <c r="S461" s="19" t="s">
        <v>34</v>
      </c>
      <c r="V461" s="16" t="str">
        <f t="shared" ca="1" si="48"/>
        <v>GD</v>
      </c>
      <c r="W461" s="14" t="str">
        <f t="shared" ca="1" si="48"/>
        <v>Glass &amp; Concrete industry</v>
      </c>
      <c r="X461" s="3" t="str">
        <f>'EE investment costs'!D510</f>
        <v>LA-76</v>
      </c>
      <c r="Y461" s="3" t="str">
        <f>'EE investment costs'!E510</f>
        <v>Light</v>
      </c>
      <c r="AC461" s="123">
        <f>'EE investment costs'!C510</f>
        <v>7.6</v>
      </c>
      <c r="AD461" s="22"/>
    </row>
    <row r="462" spans="2:30">
      <c r="B462" s="14" t="str">
        <f t="shared" ca="1" si="44"/>
        <v>INDGDEFFEM-76</v>
      </c>
      <c r="C462" s="15" t="str">
        <f t="shared" ca="1" si="43"/>
        <v>IGDEM</v>
      </c>
      <c r="D462" s="16">
        <f>'EE investment costs'!$F$15</f>
        <v>2016</v>
      </c>
      <c r="E462" s="14">
        <f>VLOOKUP(X462,'EE investment costs'!$D$56:$R$656,15,0)</f>
        <v>4.59816</v>
      </c>
      <c r="F462" s="17">
        <f ca="1">INDEX('EE investment costs'!$D$56:$R$656,MATCH(X462,'EE investment costs'!$D$56:$D$656,0),MATCH($V$8,'EE investment costs'!$D$56:$R$56,0))</f>
        <v>2336.1271680301575</v>
      </c>
      <c r="I462" s="18">
        <v>1</v>
      </c>
      <c r="J462" s="18">
        <v>1</v>
      </c>
      <c r="K462" s="14">
        <f t="shared" ca="1" si="47"/>
        <v>0</v>
      </c>
      <c r="M462" s="19" t="str">
        <f t="shared" ca="1" si="45"/>
        <v>INDGDEFFEM-76</v>
      </c>
      <c r="N462" s="23" t="str">
        <f t="shared" ca="1" si="46"/>
        <v>Glass &amp; Concrete industry Saving Tech-Electric Motors 7.6y</v>
      </c>
      <c r="O462" s="23" t="s">
        <v>32</v>
      </c>
      <c r="P462" s="23" t="s">
        <v>33</v>
      </c>
      <c r="Q462" s="23"/>
      <c r="R462" s="23"/>
      <c r="S462" s="19" t="s">
        <v>34</v>
      </c>
      <c r="V462" s="16" t="str">
        <f t="shared" ca="1" si="48"/>
        <v>GD</v>
      </c>
      <c r="W462" s="14" t="str">
        <f t="shared" ca="1" si="48"/>
        <v>Glass &amp; Concrete industry</v>
      </c>
      <c r="X462" s="3" t="str">
        <f>'EE investment costs'!D511</f>
        <v>EM-76</v>
      </c>
      <c r="Y462" s="3" t="str">
        <f>'EE investment costs'!E511</f>
        <v>Electric Motors</v>
      </c>
      <c r="AC462" s="123">
        <f>'EE investment costs'!C511</f>
        <v>7.6</v>
      </c>
      <c r="AD462" s="22"/>
    </row>
    <row r="463" spans="2:30">
      <c r="B463" s="14" t="str">
        <f t="shared" ca="1" si="44"/>
        <v>INDGDEFFTF-76</v>
      </c>
      <c r="C463" s="15" t="str">
        <f t="shared" ca="1" si="43"/>
        <v>IGDTF</v>
      </c>
      <c r="D463" s="16">
        <f>'EE investment costs'!$F$15</f>
        <v>2016</v>
      </c>
      <c r="E463" s="14">
        <f>VLOOKUP(X463,'EE investment costs'!$D$56:$R$656,15,0)</f>
        <v>18</v>
      </c>
      <c r="F463" s="17">
        <f ca="1">INDEX('EE investment costs'!$D$56:$R$656,MATCH(X463,'EE investment costs'!$D$56:$D$656,0),MATCH($V$8,'EE investment costs'!$D$56:$R$56,0))</f>
        <v>1116.721965308509</v>
      </c>
      <c r="I463" s="18">
        <v>1</v>
      </c>
      <c r="J463" s="18">
        <v>1</v>
      </c>
      <c r="K463" s="14">
        <f t="shared" ca="1" si="47"/>
        <v>1</v>
      </c>
      <c r="M463" s="19" t="str">
        <f t="shared" ca="1" si="45"/>
        <v>INDGDEFFTF-76</v>
      </c>
      <c r="N463" s="23" t="str">
        <f t="shared" ca="1" si="46"/>
        <v>Glass &amp; Concrete industry Saving Tech-Haulage Tractors, Trucks, Fishing boats 7.6y</v>
      </c>
      <c r="O463" s="23" t="s">
        <v>32</v>
      </c>
      <c r="P463" s="23" t="s">
        <v>33</v>
      </c>
      <c r="Q463" s="23"/>
      <c r="R463" s="23"/>
      <c r="S463" s="19" t="s">
        <v>34</v>
      </c>
      <c r="V463" s="16" t="str">
        <f t="shared" ca="1" si="48"/>
        <v>GD</v>
      </c>
      <c r="W463" s="14" t="str">
        <f t="shared" ca="1" si="48"/>
        <v>Glass &amp; Concrete industry</v>
      </c>
      <c r="X463" s="3" t="str">
        <f>'EE investment costs'!D512</f>
        <v>TF-76</v>
      </c>
      <c r="Y463" s="3" t="str">
        <f>'EE investment costs'!E512</f>
        <v>Haulage Tractors, Trucks, Fishing boats</v>
      </c>
      <c r="AC463" s="123">
        <f>'EE investment costs'!C512</f>
        <v>7.6</v>
      </c>
      <c r="AD463" s="22"/>
    </row>
    <row r="464" spans="2:30">
      <c r="B464" s="14" t="str">
        <f t="shared" ca="1" si="44"/>
        <v>INDGDEFFMT-77</v>
      </c>
      <c r="C464" s="15" t="str">
        <f t="shared" ca="1" si="43"/>
        <v>IGDMT</v>
      </c>
      <c r="D464" s="16">
        <f>'EE investment costs'!$F$15</f>
        <v>2016</v>
      </c>
      <c r="E464" s="14">
        <f>VLOOKUP(X464,'EE investment costs'!$D$56:$R$656,15,0)</f>
        <v>6.37</v>
      </c>
      <c r="F464" s="17">
        <f ca="1">INDEX('EE investment costs'!$D$56:$R$656,MATCH(X464,'EE investment costs'!$D$56:$D$656,0),MATCH($V$8,'EE investment costs'!$D$56:$R$56,0))</f>
        <v>1015.1120053693478</v>
      </c>
      <c r="I464" s="18">
        <v>1</v>
      </c>
      <c r="J464" s="18">
        <v>1</v>
      </c>
      <c r="K464" s="14">
        <f t="shared" ca="1" si="47"/>
        <v>2</v>
      </c>
      <c r="M464" s="19" t="str">
        <f t="shared" ca="1" si="45"/>
        <v>INDGDEFFMT-77</v>
      </c>
      <c r="N464" s="23" t="str">
        <f t="shared" ca="1" si="46"/>
        <v>Glass &amp; Concrete industry Saving Tech-Heat Medium Temp. up to 150C 7.7y</v>
      </c>
      <c r="O464" s="23" t="s">
        <v>32</v>
      </c>
      <c r="P464" s="23" t="s">
        <v>33</v>
      </c>
      <c r="Q464" s="23"/>
      <c r="R464" s="23"/>
      <c r="S464" s="19" t="s">
        <v>34</v>
      </c>
      <c r="V464" s="16" t="str">
        <f t="shared" ca="1" si="48"/>
        <v>GD</v>
      </c>
      <c r="W464" s="14" t="str">
        <f t="shared" ca="1" si="48"/>
        <v>Glass &amp; Concrete industry</v>
      </c>
      <c r="X464" s="3" t="str">
        <f>'EE investment costs'!D513</f>
        <v>MT-77</v>
      </c>
      <c r="Y464" s="3" t="str">
        <f>'EE investment costs'!E513</f>
        <v>Heat Medium Temp. up to 150C</v>
      </c>
      <c r="AC464" s="123">
        <f>'EE investment costs'!C513</f>
        <v>7.7</v>
      </c>
      <c r="AD464" s="22"/>
    </row>
    <row r="465" spans="2:30">
      <c r="B465" s="14" t="str">
        <f t="shared" ca="1" si="44"/>
        <v>INDGDEFFHT-77</v>
      </c>
      <c r="C465" s="15" t="str">
        <f t="shared" ca="1" si="43"/>
        <v>IGDHT</v>
      </c>
      <c r="D465" s="16">
        <f>'EE investment costs'!$F$15</f>
        <v>2016</v>
      </c>
      <c r="E465" s="14">
        <f>VLOOKUP(X465,'EE investment costs'!$D$56:$R$656,15,0)</f>
        <v>5.0960000000000001</v>
      </c>
      <c r="F465" s="17">
        <f ca="1">INDEX('EE investment costs'!$D$56:$R$656,MATCH(X465,'EE investment costs'!$D$56:$D$656,0),MATCH($V$8,'EE investment costs'!$D$56:$R$56,0))</f>
        <v>608.83494909922842</v>
      </c>
      <c r="I465" s="18">
        <v>1</v>
      </c>
      <c r="J465" s="18">
        <v>1</v>
      </c>
      <c r="K465" s="14">
        <f t="shared" ca="1" si="47"/>
        <v>6</v>
      </c>
      <c r="M465" s="19" t="str">
        <f t="shared" ca="1" si="45"/>
        <v>INDGDEFFHT-77</v>
      </c>
      <c r="N465" s="23" t="str">
        <f t="shared" ca="1" si="46"/>
        <v>Glass &amp; Concrete industry Saving Tech-Heat High Temp. over 150C 7.7y</v>
      </c>
      <c r="O465" s="23" t="s">
        <v>32</v>
      </c>
      <c r="P465" s="23" t="s">
        <v>33</v>
      </c>
      <c r="Q465" s="23"/>
      <c r="R465" s="23"/>
      <c r="S465" s="19" t="s">
        <v>34</v>
      </c>
      <c r="V465" s="16" t="str">
        <f t="shared" ca="1" si="48"/>
        <v>GD</v>
      </c>
      <c r="W465" s="14" t="str">
        <f t="shared" ca="1" si="48"/>
        <v>Glass &amp; Concrete industry</v>
      </c>
      <c r="X465" s="3" t="str">
        <f>'EE investment costs'!D514</f>
        <v>HT-77</v>
      </c>
      <c r="Y465" s="3" t="str">
        <f>'EE investment costs'!E514</f>
        <v>Heat High Temp. over 150C</v>
      </c>
      <c r="AC465" s="123">
        <f>'EE investment costs'!C514</f>
        <v>7.7</v>
      </c>
      <c r="AD465" s="22"/>
    </row>
    <row r="466" spans="2:30">
      <c r="B466" s="14" t="str">
        <f t="shared" ca="1" si="44"/>
        <v>INDGDEFFRH-77</v>
      </c>
      <c r="C466" s="15" t="str">
        <f t="shared" ca="1" si="43"/>
        <v>IGDRH</v>
      </c>
      <c r="D466" s="16">
        <f>'EE investment costs'!$F$15</f>
        <v>2016</v>
      </c>
      <c r="E466" s="14">
        <f>VLOOKUP(X466,'EE investment costs'!$D$56:$R$656,15,0)</f>
        <v>16.690666666666669</v>
      </c>
      <c r="F466" s="17">
        <f ca="1">INDEX('EE investment costs'!$D$56:$R$656,MATCH(X466,'EE investment costs'!$D$56:$D$656,0),MATCH($V$8,'EE investment costs'!$D$56:$R$56,0))</f>
        <v>1571.1404953231036</v>
      </c>
      <c r="I466" s="18">
        <v>1</v>
      </c>
      <c r="J466" s="18">
        <v>1</v>
      </c>
      <c r="K466" s="14">
        <f t="shared" ca="1" si="47"/>
        <v>0</v>
      </c>
      <c r="M466" s="19" t="str">
        <f t="shared" ca="1" si="45"/>
        <v>INDGDEFFRH-77</v>
      </c>
      <c r="N466" s="23" t="str">
        <f t="shared" ca="1" si="46"/>
        <v>Glass &amp; Concrete industry Saving Tech-Heat Room Heat 7.7y</v>
      </c>
      <c r="O466" s="23" t="s">
        <v>32</v>
      </c>
      <c r="P466" s="23" t="s">
        <v>33</v>
      </c>
      <c r="Q466" s="23"/>
      <c r="R466" s="23"/>
      <c r="S466" s="19" t="s">
        <v>34</v>
      </c>
      <c r="V466" s="16" t="str">
        <f t="shared" ca="1" si="48"/>
        <v>GD</v>
      </c>
      <c r="W466" s="14" t="str">
        <f t="shared" ca="1" si="48"/>
        <v>Glass &amp; Concrete industry</v>
      </c>
      <c r="X466" s="3" t="str">
        <f>'EE investment costs'!D515</f>
        <v>RH-77</v>
      </c>
      <c r="Y466" s="3" t="str">
        <f>'EE investment costs'!E515</f>
        <v>Heat Room Heat</v>
      </c>
      <c r="AC466" s="123">
        <f>'EE investment costs'!C515</f>
        <v>7.7</v>
      </c>
      <c r="AD466" s="22"/>
    </row>
    <row r="467" spans="2:30">
      <c r="B467" s="14" t="str">
        <f t="shared" ca="1" si="44"/>
        <v>INDGDEFFLA-77</v>
      </c>
      <c r="C467" s="15" t="str">
        <f t="shared" ca="1" si="43"/>
        <v>IGDLA</v>
      </c>
      <c r="D467" s="16">
        <f>'EE investment costs'!$F$15</f>
        <v>2016</v>
      </c>
      <c r="E467" s="14">
        <f>VLOOKUP(X467,'EE investment costs'!$D$56:$R$656,15,0)</f>
        <v>4.3922333333333334</v>
      </c>
      <c r="F467" s="17">
        <f ca="1">INDEX('EE investment costs'!$D$56:$R$656,MATCH(X467,'EE investment costs'!$D$56:$D$656,0),MATCH($V$8,'EE investment costs'!$D$56:$R$56,0))</f>
        <v>2137.5628087288401</v>
      </c>
      <c r="I467" s="18">
        <v>1</v>
      </c>
      <c r="J467" s="18">
        <v>1</v>
      </c>
      <c r="K467" s="14">
        <f t="shared" ca="1" si="47"/>
        <v>0</v>
      </c>
      <c r="M467" s="19" t="str">
        <f t="shared" ca="1" si="45"/>
        <v>INDGDEFFLA-77</v>
      </c>
      <c r="N467" s="23" t="str">
        <f t="shared" ca="1" si="46"/>
        <v>Glass &amp; Concrete industry Saving Tech-Light 7.7y</v>
      </c>
      <c r="O467" s="23" t="s">
        <v>32</v>
      </c>
      <c r="P467" s="23" t="s">
        <v>33</v>
      </c>
      <c r="Q467" s="23"/>
      <c r="R467" s="23"/>
      <c r="S467" s="19" t="s">
        <v>34</v>
      </c>
      <c r="V467" s="16" t="str">
        <f t="shared" ca="1" si="48"/>
        <v>GD</v>
      </c>
      <c r="W467" s="14" t="str">
        <f t="shared" ca="1" si="48"/>
        <v>Glass &amp; Concrete industry</v>
      </c>
      <c r="X467" s="3" t="str">
        <f>'EE investment costs'!D516</f>
        <v>LA-77</v>
      </c>
      <c r="Y467" s="3" t="str">
        <f>'EE investment costs'!E516</f>
        <v>Light</v>
      </c>
      <c r="AC467" s="123">
        <f>'EE investment costs'!C516</f>
        <v>7.7</v>
      </c>
      <c r="AD467" s="22"/>
    </row>
    <row r="468" spans="2:30">
      <c r="B468" s="14" t="str">
        <f t="shared" ca="1" si="44"/>
        <v>INDGDEFFEM-77</v>
      </c>
      <c r="C468" s="15" t="str">
        <f t="shared" ca="1" si="43"/>
        <v>IGDEM</v>
      </c>
      <c r="D468" s="16">
        <f>'EE investment costs'!$F$15</f>
        <v>2016</v>
      </c>
      <c r="E468" s="14">
        <f>VLOOKUP(X468,'EE investment costs'!$D$56:$R$656,15,0)</f>
        <v>4.6118449999999998</v>
      </c>
      <c r="F468" s="17">
        <f ca="1">INDEX('EE investment costs'!$D$56:$R$656,MATCH(X468,'EE investment costs'!$D$56:$D$656,0),MATCH($V$8,'EE investment costs'!$D$56:$R$56,0))</f>
        <v>2357.3798802411593</v>
      </c>
      <c r="I468" s="18">
        <v>1</v>
      </c>
      <c r="J468" s="18">
        <v>1</v>
      </c>
      <c r="K468" s="14">
        <f t="shared" ca="1" si="47"/>
        <v>0</v>
      </c>
      <c r="M468" s="19" t="str">
        <f t="shared" ca="1" si="45"/>
        <v>INDGDEFFEM-77</v>
      </c>
      <c r="N468" s="23" t="str">
        <f t="shared" ca="1" si="46"/>
        <v>Glass &amp; Concrete industry Saving Tech-Electric Motors 7.7y</v>
      </c>
      <c r="O468" s="23" t="s">
        <v>32</v>
      </c>
      <c r="P468" s="23" t="s">
        <v>33</v>
      </c>
      <c r="Q468" s="23"/>
      <c r="R468" s="23"/>
      <c r="S468" s="19" t="s">
        <v>34</v>
      </c>
      <c r="V468" s="16" t="str">
        <f t="shared" ca="1" si="48"/>
        <v>GD</v>
      </c>
      <c r="W468" s="14" t="str">
        <f t="shared" ca="1" si="48"/>
        <v>Glass &amp; Concrete industry</v>
      </c>
      <c r="X468" s="3" t="str">
        <f>'EE investment costs'!D517</f>
        <v>EM-77</v>
      </c>
      <c r="Y468" s="3" t="str">
        <f>'EE investment costs'!E517</f>
        <v>Electric Motors</v>
      </c>
      <c r="AC468" s="123">
        <f>'EE investment costs'!C517</f>
        <v>7.7</v>
      </c>
      <c r="AD468" s="22"/>
    </row>
    <row r="469" spans="2:30">
      <c r="B469" s="14" t="str">
        <f t="shared" ca="1" si="44"/>
        <v>INDGDEFFTF-77</v>
      </c>
      <c r="C469" s="15" t="str">
        <f t="shared" ca="1" si="43"/>
        <v>IGDTF</v>
      </c>
      <c r="D469" s="16">
        <f>'EE investment costs'!$F$15</f>
        <v>2016</v>
      </c>
      <c r="E469" s="14">
        <f>VLOOKUP(X469,'EE investment costs'!$D$56:$R$656,15,0)</f>
        <v>18.083333333333332</v>
      </c>
      <c r="F469" s="17">
        <f ca="1">INDEX('EE investment costs'!$D$56:$R$656,MATCH(X469,'EE investment costs'!$D$56:$D$656,0),MATCH($V$8,'EE investment costs'!$D$56:$R$56,0))</f>
        <v>1131.4156753783577</v>
      </c>
      <c r="I469" s="18">
        <v>1</v>
      </c>
      <c r="J469" s="18">
        <v>1</v>
      </c>
      <c r="K469" s="14">
        <f t="shared" ca="1" si="47"/>
        <v>1</v>
      </c>
      <c r="M469" s="19" t="str">
        <f t="shared" ca="1" si="45"/>
        <v>INDGDEFFTF-77</v>
      </c>
      <c r="N469" s="23" t="str">
        <f t="shared" ca="1" si="46"/>
        <v>Glass &amp; Concrete industry Saving Tech-Haulage Tractors, Trucks, Fishing boats 7.7y</v>
      </c>
      <c r="O469" s="23" t="s">
        <v>32</v>
      </c>
      <c r="P469" s="23" t="s">
        <v>33</v>
      </c>
      <c r="Q469" s="23"/>
      <c r="R469" s="23"/>
      <c r="S469" s="19" t="s">
        <v>34</v>
      </c>
      <c r="V469" s="16" t="str">
        <f t="shared" ca="1" si="48"/>
        <v>GD</v>
      </c>
      <c r="W469" s="14" t="str">
        <f t="shared" ca="1" si="48"/>
        <v>Glass &amp; Concrete industry</v>
      </c>
      <c r="X469" s="3" t="str">
        <f>'EE investment costs'!D518</f>
        <v>TF-77</v>
      </c>
      <c r="Y469" s="3" t="str">
        <f>'EE investment costs'!E518</f>
        <v>Haulage Tractors, Trucks, Fishing boats</v>
      </c>
      <c r="AC469" s="123">
        <f>'EE investment costs'!C518</f>
        <v>7.7</v>
      </c>
      <c r="AD469" s="22"/>
    </row>
    <row r="470" spans="2:30">
      <c r="B470" s="14" t="str">
        <f t="shared" ca="1" si="44"/>
        <v>INDGDEFFMT-78</v>
      </c>
      <c r="C470" s="15" t="str">
        <f t="shared" ca="1" si="43"/>
        <v>IGDMT</v>
      </c>
      <c r="D470" s="16">
        <f>'EE investment costs'!$F$15</f>
        <v>2016</v>
      </c>
      <c r="E470" s="14">
        <f>VLOOKUP(X470,'EE investment costs'!$D$56:$R$656,15,0)</f>
        <v>6.38</v>
      </c>
      <c r="F470" s="17">
        <f ca="1">INDEX('EE investment costs'!$D$56:$R$656,MATCH(X470,'EE investment costs'!$D$56:$D$656,0),MATCH($V$8,'EE investment costs'!$D$56:$R$56,0))</f>
        <v>1026.4342123631423</v>
      </c>
      <c r="I470" s="18">
        <v>1</v>
      </c>
      <c r="J470" s="18">
        <v>1</v>
      </c>
      <c r="K470" s="14">
        <f t="shared" ca="1" si="47"/>
        <v>2</v>
      </c>
      <c r="M470" s="19" t="str">
        <f t="shared" ca="1" si="45"/>
        <v>INDGDEFFMT-78</v>
      </c>
      <c r="N470" s="23" t="str">
        <f t="shared" ca="1" si="46"/>
        <v>Glass &amp; Concrete industry Saving Tech-Heat Medium Temp. up to 150C 7.8y</v>
      </c>
      <c r="O470" s="23" t="s">
        <v>32</v>
      </c>
      <c r="P470" s="23" t="s">
        <v>33</v>
      </c>
      <c r="Q470" s="23"/>
      <c r="R470" s="23"/>
      <c r="S470" s="19" t="s">
        <v>34</v>
      </c>
      <c r="V470" s="16" t="str">
        <f t="shared" ca="1" si="48"/>
        <v>GD</v>
      </c>
      <c r="W470" s="14" t="str">
        <f t="shared" ca="1" si="48"/>
        <v>Glass &amp; Concrete industry</v>
      </c>
      <c r="X470" s="3" t="str">
        <f>'EE investment costs'!D519</f>
        <v>MT-78</v>
      </c>
      <c r="Y470" s="3" t="str">
        <f>'EE investment costs'!E519</f>
        <v>Heat Medium Temp. up to 150C</v>
      </c>
      <c r="AC470" s="123">
        <f>'EE investment costs'!C519</f>
        <v>7.8</v>
      </c>
      <c r="AD470" s="22"/>
    </row>
    <row r="471" spans="2:30">
      <c r="B471" s="14" t="str">
        <f t="shared" ca="1" si="44"/>
        <v>INDGDEFFHT-78</v>
      </c>
      <c r="C471" s="15" t="str">
        <f t="shared" ca="1" si="43"/>
        <v>IGDHT</v>
      </c>
      <c r="D471" s="16">
        <f>'EE investment costs'!$F$15</f>
        <v>2016</v>
      </c>
      <c r="E471" s="14">
        <f>VLOOKUP(X471,'EE investment costs'!$D$56:$R$656,15,0)</f>
        <v>5.1040000000000001</v>
      </c>
      <c r="F471" s="17">
        <f ca="1">INDEX('EE investment costs'!$D$56:$R$656,MATCH(X471,'EE investment costs'!$D$56:$D$656,0),MATCH($V$8,'EE investment costs'!$D$56:$R$56,0))</f>
        <v>612.76209336335739</v>
      </c>
      <c r="I471" s="18">
        <v>1</v>
      </c>
      <c r="J471" s="18">
        <v>1</v>
      </c>
      <c r="K471" s="14">
        <f t="shared" ca="1" si="47"/>
        <v>6</v>
      </c>
      <c r="M471" s="19" t="str">
        <f t="shared" ca="1" si="45"/>
        <v>INDGDEFFHT-78</v>
      </c>
      <c r="N471" s="23" t="str">
        <f t="shared" ca="1" si="46"/>
        <v>Glass &amp; Concrete industry Saving Tech-Heat High Temp. over 150C 7.8y</v>
      </c>
      <c r="O471" s="23" t="s">
        <v>32</v>
      </c>
      <c r="P471" s="23" t="s">
        <v>33</v>
      </c>
      <c r="Q471" s="23"/>
      <c r="R471" s="23"/>
      <c r="S471" s="19" t="s">
        <v>34</v>
      </c>
      <c r="V471" s="16" t="str">
        <f t="shared" ca="1" si="48"/>
        <v>GD</v>
      </c>
      <c r="W471" s="14" t="str">
        <f t="shared" ca="1" si="48"/>
        <v>Glass &amp; Concrete industry</v>
      </c>
      <c r="X471" s="3" t="str">
        <f>'EE investment costs'!D520</f>
        <v>HT-78</v>
      </c>
      <c r="Y471" s="3" t="str">
        <f>'EE investment costs'!E520</f>
        <v>Heat High Temp. over 150C</v>
      </c>
      <c r="AC471" s="123">
        <f>'EE investment costs'!C520</f>
        <v>7.8</v>
      </c>
      <c r="AD471" s="22"/>
    </row>
    <row r="472" spans="2:30">
      <c r="B472" s="14" t="str">
        <f t="shared" ca="1" si="44"/>
        <v>INDGDEFFRH-78</v>
      </c>
      <c r="C472" s="15" t="str">
        <f t="shared" ca="1" si="43"/>
        <v>IGDRH</v>
      </c>
      <c r="D472" s="16">
        <f>'EE investment costs'!$F$15</f>
        <v>2016</v>
      </c>
      <c r="E472" s="14">
        <f>VLOOKUP(X472,'EE investment costs'!$D$56:$R$656,15,0)</f>
        <v>16.709333333333337</v>
      </c>
      <c r="F472" s="17">
        <f ca="1">INDEX('EE investment costs'!$D$56:$R$656,MATCH(X472,'EE investment costs'!$D$56:$D$656,0),MATCH($V$8,'EE investment costs'!$D$56:$R$56,0))</f>
        <v>1608.5486023546055</v>
      </c>
      <c r="I472" s="18">
        <v>1</v>
      </c>
      <c r="J472" s="18">
        <v>1</v>
      </c>
      <c r="K472" s="14">
        <f t="shared" ca="1" si="47"/>
        <v>0</v>
      </c>
      <c r="M472" s="19" t="str">
        <f t="shared" ca="1" si="45"/>
        <v>INDGDEFFRH-78</v>
      </c>
      <c r="N472" s="23" t="str">
        <f t="shared" ca="1" si="46"/>
        <v>Glass &amp; Concrete industry Saving Tech-Heat Room Heat 7.8y</v>
      </c>
      <c r="O472" s="23" t="s">
        <v>32</v>
      </c>
      <c r="P472" s="23" t="s">
        <v>33</v>
      </c>
      <c r="Q472" s="23"/>
      <c r="R472" s="23"/>
      <c r="S472" s="19" t="s">
        <v>34</v>
      </c>
      <c r="V472" s="16" t="str">
        <f t="shared" ca="1" si="48"/>
        <v>GD</v>
      </c>
      <c r="W472" s="14" t="str">
        <f t="shared" ca="1" si="48"/>
        <v>Glass &amp; Concrete industry</v>
      </c>
      <c r="X472" s="3" t="str">
        <f>'EE investment costs'!D521</f>
        <v>RH-78</v>
      </c>
      <c r="Y472" s="3" t="str">
        <f>'EE investment costs'!E521</f>
        <v>Heat Room Heat</v>
      </c>
      <c r="AC472" s="123">
        <f>'EE investment costs'!C521</f>
        <v>7.8</v>
      </c>
      <c r="AD472" s="22"/>
    </row>
    <row r="473" spans="2:30">
      <c r="B473" s="14" t="str">
        <f t="shared" ca="1" si="44"/>
        <v>INDGDEFFLA-78</v>
      </c>
      <c r="C473" s="15" t="str">
        <f t="shared" ca="1" si="43"/>
        <v>IGDLA</v>
      </c>
      <c r="D473" s="16">
        <f>'EE investment costs'!$F$15</f>
        <v>2016</v>
      </c>
      <c r="E473" s="14">
        <f>VLOOKUP(X473,'EE investment costs'!$D$56:$R$656,15,0)</f>
        <v>4.4052666666666669</v>
      </c>
      <c r="F473" s="17">
        <f ca="1">INDEX('EE investment costs'!$D$56:$R$656,MATCH(X473,'EE investment costs'!$D$56:$D$656,0),MATCH($V$8,'EE investment costs'!$D$56:$R$56,0))</f>
        <v>2152.9346281033359</v>
      </c>
      <c r="I473" s="18">
        <v>1</v>
      </c>
      <c r="J473" s="18">
        <v>1</v>
      </c>
      <c r="K473" s="14">
        <f t="shared" ca="1" si="47"/>
        <v>0</v>
      </c>
      <c r="M473" s="19" t="str">
        <f t="shared" ca="1" si="45"/>
        <v>INDGDEFFLA-78</v>
      </c>
      <c r="N473" s="23" t="str">
        <f t="shared" ca="1" si="46"/>
        <v>Glass &amp; Concrete industry Saving Tech-Light 7.8y</v>
      </c>
      <c r="O473" s="23" t="s">
        <v>32</v>
      </c>
      <c r="P473" s="23" t="s">
        <v>33</v>
      </c>
      <c r="Q473" s="23"/>
      <c r="R473" s="23"/>
      <c r="S473" s="19" t="s">
        <v>34</v>
      </c>
      <c r="V473" s="16" t="str">
        <f t="shared" ca="1" si="48"/>
        <v>GD</v>
      </c>
      <c r="W473" s="14" t="str">
        <f t="shared" ca="1" si="48"/>
        <v>Glass &amp; Concrete industry</v>
      </c>
      <c r="X473" s="3" t="str">
        <f>'EE investment costs'!D522</f>
        <v>LA-78</v>
      </c>
      <c r="Y473" s="3" t="str">
        <f>'EE investment costs'!E522</f>
        <v>Light</v>
      </c>
      <c r="AC473" s="123">
        <f>'EE investment costs'!C522</f>
        <v>7.8</v>
      </c>
      <c r="AD473" s="22"/>
    </row>
    <row r="474" spans="2:30">
      <c r="B474" s="14" t="str">
        <f t="shared" ca="1" si="44"/>
        <v>INDGDEFFEM-78</v>
      </c>
      <c r="C474" s="15" t="str">
        <f t="shared" ca="1" si="43"/>
        <v>IGDEM</v>
      </c>
      <c r="D474" s="16">
        <f>'EE investment costs'!$F$15</f>
        <v>2016</v>
      </c>
      <c r="E474" s="14">
        <f>VLOOKUP(X474,'EE investment costs'!$D$56:$R$656,15,0)</f>
        <v>4.6255299999999995</v>
      </c>
      <c r="F474" s="17">
        <f ca="1">INDEX('EE investment costs'!$D$56:$R$656,MATCH(X474,'EE investment costs'!$D$56:$D$656,0),MATCH($V$8,'EE investment costs'!$D$56:$R$56,0))</f>
        <v>2378.6325924521602</v>
      </c>
      <c r="I474" s="18">
        <v>1</v>
      </c>
      <c r="J474" s="18">
        <v>1</v>
      </c>
      <c r="K474" s="14">
        <f t="shared" ca="1" si="47"/>
        <v>0</v>
      </c>
      <c r="M474" s="19" t="str">
        <f t="shared" ca="1" si="45"/>
        <v>INDGDEFFEM-78</v>
      </c>
      <c r="N474" s="23" t="str">
        <f t="shared" ca="1" si="46"/>
        <v>Glass &amp; Concrete industry Saving Tech-Electric Motors 7.8y</v>
      </c>
      <c r="O474" s="23" t="s">
        <v>32</v>
      </c>
      <c r="P474" s="23" t="s">
        <v>33</v>
      </c>
      <c r="Q474" s="23"/>
      <c r="R474" s="23"/>
      <c r="S474" s="19" t="s">
        <v>34</v>
      </c>
      <c r="V474" s="16" t="str">
        <f t="shared" ca="1" si="48"/>
        <v>GD</v>
      </c>
      <c r="W474" s="14" t="str">
        <f t="shared" ca="1" si="48"/>
        <v>Glass &amp; Concrete industry</v>
      </c>
      <c r="X474" s="3" t="str">
        <f>'EE investment costs'!D523</f>
        <v>EM-78</v>
      </c>
      <c r="Y474" s="3" t="str">
        <f>'EE investment costs'!E523</f>
        <v>Electric Motors</v>
      </c>
      <c r="AC474" s="123">
        <f>'EE investment costs'!C523</f>
        <v>7.8</v>
      </c>
      <c r="AD474" s="22"/>
    </row>
    <row r="475" spans="2:30">
      <c r="B475" s="14" t="str">
        <f t="shared" ca="1" si="44"/>
        <v>INDGDEFFTF-78</v>
      </c>
      <c r="C475" s="15" t="str">
        <f t="shared" ca="1" si="43"/>
        <v>IGDTF</v>
      </c>
      <c r="D475" s="16">
        <f>'EE investment costs'!$F$15</f>
        <v>2016</v>
      </c>
      <c r="E475" s="14">
        <f>VLOOKUP(X475,'EE investment costs'!$D$56:$R$656,15,0)</f>
        <v>18.166666666666664</v>
      </c>
      <c r="F475" s="17">
        <f ca="1">INDEX('EE investment costs'!$D$56:$R$656,MATCH(X475,'EE investment costs'!$D$56:$D$656,0),MATCH($V$8,'EE investment costs'!$D$56:$R$56,0))</f>
        <v>1146.1093854482065</v>
      </c>
      <c r="I475" s="18">
        <v>1</v>
      </c>
      <c r="J475" s="18">
        <v>1</v>
      </c>
      <c r="K475" s="14">
        <f t="shared" ca="1" si="47"/>
        <v>1</v>
      </c>
      <c r="M475" s="19" t="str">
        <f t="shared" ca="1" si="45"/>
        <v>INDGDEFFTF-78</v>
      </c>
      <c r="N475" s="23" t="str">
        <f t="shared" ca="1" si="46"/>
        <v>Glass &amp; Concrete industry Saving Tech-Haulage Tractors, Trucks, Fishing boats 7.8y</v>
      </c>
      <c r="O475" s="23" t="s">
        <v>32</v>
      </c>
      <c r="P475" s="23" t="s">
        <v>33</v>
      </c>
      <c r="Q475" s="23"/>
      <c r="R475" s="23"/>
      <c r="S475" s="19" t="s">
        <v>34</v>
      </c>
      <c r="V475" s="16" t="str">
        <f t="shared" ca="1" si="48"/>
        <v>GD</v>
      </c>
      <c r="W475" s="14" t="str">
        <f t="shared" ca="1" si="48"/>
        <v>Glass &amp; Concrete industry</v>
      </c>
      <c r="X475" s="3" t="str">
        <f>'EE investment costs'!D524</f>
        <v>TF-78</v>
      </c>
      <c r="Y475" s="3" t="str">
        <f>'EE investment costs'!E524</f>
        <v>Haulage Tractors, Trucks, Fishing boats</v>
      </c>
      <c r="AC475" s="123">
        <f>'EE investment costs'!C524</f>
        <v>7.8</v>
      </c>
      <c r="AD475" s="22"/>
    </row>
    <row r="476" spans="2:30">
      <c r="B476" s="14" t="str">
        <f t="shared" ca="1" si="44"/>
        <v>INDGDEFFMT-79</v>
      </c>
      <c r="C476" s="15" t="str">
        <f t="shared" ca="1" si="43"/>
        <v>IGDMT</v>
      </c>
      <c r="D476" s="16">
        <f>'EE investment costs'!$F$15</f>
        <v>2016</v>
      </c>
      <c r="E476" s="14">
        <f>VLOOKUP(X476,'EE investment costs'!$D$56:$R$656,15,0)</f>
        <v>6.39</v>
      </c>
      <c r="F476" s="17">
        <f ca="1">INDEX('EE investment costs'!$D$56:$R$656,MATCH(X476,'EE investment costs'!$D$56:$D$656,0),MATCH($V$8,'EE investment costs'!$D$56:$R$56,0))</f>
        <v>1037.7564193569369</v>
      </c>
      <c r="I476" s="18">
        <v>1</v>
      </c>
      <c r="J476" s="18">
        <v>1</v>
      </c>
      <c r="K476" s="14">
        <f t="shared" ca="1" si="47"/>
        <v>2</v>
      </c>
      <c r="M476" s="19" t="str">
        <f t="shared" ca="1" si="45"/>
        <v>INDGDEFFMT-79</v>
      </c>
      <c r="N476" s="23" t="str">
        <f t="shared" ca="1" si="46"/>
        <v>Glass &amp; Concrete industry Saving Tech-Heat Medium Temp. up to 150C 7.9y</v>
      </c>
      <c r="O476" s="23" t="s">
        <v>32</v>
      </c>
      <c r="P476" s="23" t="s">
        <v>33</v>
      </c>
      <c r="Q476" s="23"/>
      <c r="R476" s="23"/>
      <c r="S476" s="19" t="s">
        <v>34</v>
      </c>
      <c r="V476" s="16" t="str">
        <f t="shared" ca="1" si="48"/>
        <v>GD</v>
      </c>
      <c r="W476" s="14" t="str">
        <f t="shared" ca="1" si="48"/>
        <v>Glass &amp; Concrete industry</v>
      </c>
      <c r="X476" s="3" t="str">
        <f>'EE investment costs'!D525</f>
        <v>MT-79</v>
      </c>
      <c r="Y476" s="3" t="str">
        <f>'EE investment costs'!E525</f>
        <v>Heat Medium Temp. up to 150C</v>
      </c>
      <c r="AC476" s="123">
        <f>'EE investment costs'!C525</f>
        <v>7.9</v>
      </c>
      <c r="AD476" s="22"/>
    </row>
    <row r="477" spans="2:30">
      <c r="B477" s="14" t="str">
        <f t="shared" ca="1" si="44"/>
        <v>INDGDEFFHT-79</v>
      </c>
      <c r="C477" s="15" t="str">
        <f t="shared" ca="1" si="43"/>
        <v>IGDHT</v>
      </c>
      <c r="D477" s="16">
        <f>'EE investment costs'!$F$15</f>
        <v>2016</v>
      </c>
      <c r="E477" s="14">
        <f>VLOOKUP(X477,'EE investment costs'!$D$56:$R$656,15,0)</f>
        <v>5.1120000000000001</v>
      </c>
      <c r="F477" s="17">
        <f ca="1">INDEX('EE investment costs'!$D$56:$R$656,MATCH(X477,'EE investment costs'!$D$56:$D$656,0),MATCH($V$8,'EE investment costs'!$D$56:$R$56,0))</f>
        <v>616.68923762748648</v>
      </c>
      <c r="I477" s="18">
        <v>1</v>
      </c>
      <c r="J477" s="18">
        <v>1</v>
      </c>
      <c r="K477" s="14">
        <f t="shared" ca="1" si="47"/>
        <v>6</v>
      </c>
      <c r="M477" s="19" t="str">
        <f t="shared" ca="1" si="45"/>
        <v>INDGDEFFHT-79</v>
      </c>
      <c r="N477" s="23" t="str">
        <f t="shared" ca="1" si="46"/>
        <v>Glass &amp; Concrete industry Saving Tech-Heat High Temp. over 150C 7.9y</v>
      </c>
      <c r="O477" s="23" t="s">
        <v>32</v>
      </c>
      <c r="P477" s="23" t="s">
        <v>33</v>
      </c>
      <c r="Q477" s="23"/>
      <c r="R477" s="23"/>
      <c r="S477" s="19" t="s">
        <v>34</v>
      </c>
      <c r="V477" s="16" t="str">
        <f t="shared" ca="1" si="48"/>
        <v>GD</v>
      </c>
      <c r="W477" s="14" t="str">
        <f t="shared" ca="1" si="48"/>
        <v>Glass &amp; Concrete industry</v>
      </c>
      <c r="X477" s="3" t="str">
        <f>'EE investment costs'!D526</f>
        <v>HT-79</v>
      </c>
      <c r="Y477" s="3" t="str">
        <f>'EE investment costs'!E526</f>
        <v>Heat High Temp. over 150C</v>
      </c>
      <c r="AC477" s="123">
        <f>'EE investment costs'!C526</f>
        <v>7.9</v>
      </c>
      <c r="AD477" s="22"/>
    </row>
    <row r="478" spans="2:30">
      <c r="B478" s="14" t="str">
        <f t="shared" ca="1" si="44"/>
        <v>INDGDEFFRH-79</v>
      </c>
      <c r="C478" s="15" t="str">
        <f t="shared" ca="1" si="43"/>
        <v>IGDRH</v>
      </c>
      <c r="D478" s="16">
        <f>'EE investment costs'!$F$15</f>
        <v>2016</v>
      </c>
      <c r="E478" s="14">
        <f>VLOOKUP(X478,'EE investment costs'!$D$56:$R$656,15,0)</f>
        <v>16.728000000000002</v>
      </c>
      <c r="F478" s="17">
        <f ca="1">INDEX('EE investment costs'!$D$56:$R$656,MATCH(X478,'EE investment costs'!$D$56:$D$656,0),MATCH($V$8,'EE investment costs'!$D$56:$R$56,0))</f>
        <v>1645.9567093861081</v>
      </c>
      <c r="I478" s="18">
        <v>1</v>
      </c>
      <c r="J478" s="18">
        <v>1</v>
      </c>
      <c r="K478" s="14">
        <f t="shared" ca="1" si="47"/>
        <v>0</v>
      </c>
      <c r="M478" s="19" t="str">
        <f t="shared" ca="1" si="45"/>
        <v>INDGDEFFRH-79</v>
      </c>
      <c r="N478" s="23" t="str">
        <f t="shared" ca="1" si="46"/>
        <v>Glass &amp; Concrete industry Saving Tech-Heat Room Heat 7.9y</v>
      </c>
      <c r="O478" s="23" t="s">
        <v>32</v>
      </c>
      <c r="P478" s="23" t="s">
        <v>33</v>
      </c>
      <c r="Q478" s="23"/>
      <c r="R478" s="23"/>
      <c r="S478" s="19" t="s">
        <v>34</v>
      </c>
      <c r="V478" s="16" t="str">
        <f t="shared" ca="1" si="48"/>
        <v>GD</v>
      </c>
      <c r="W478" s="14" t="str">
        <f t="shared" ca="1" si="48"/>
        <v>Glass &amp; Concrete industry</v>
      </c>
      <c r="X478" s="3" t="str">
        <f>'EE investment costs'!D527</f>
        <v>RH-79</v>
      </c>
      <c r="Y478" s="3" t="str">
        <f>'EE investment costs'!E527</f>
        <v>Heat Room Heat</v>
      </c>
      <c r="AC478" s="123">
        <f>'EE investment costs'!C527</f>
        <v>7.9</v>
      </c>
      <c r="AD478" s="22"/>
    </row>
    <row r="479" spans="2:30">
      <c r="B479" s="14" t="str">
        <f t="shared" ca="1" si="44"/>
        <v>INDGDEFFLA-79</v>
      </c>
      <c r="C479" s="15" t="str">
        <f t="shared" ca="1" si="43"/>
        <v>IGDLA</v>
      </c>
      <c r="D479" s="16">
        <f>'EE investment costs'!$F$15</f>
        <v>2016</v>
      </c>
      <c r="E479" s="14">
        <f>VLOOKUP(X479,'EE investment costs'!$D$56:$R$656,15,0)</f>
        <v>4.4183000000000003</v>
      </c>
      <c r="F479" s="17">
        <f ca="1">INDEX('EE investment costs'!$D$56:$R$656,MATCH(X479,'EE investment costs'!$D$56:$D$656,0),MATCH($V$8,'EE investment costs'!$D$56:$R$56,0))</f>
        <v>2168.3064474778321</v>
      </c>
      <c r="I479" s="18">
        <v>1</v>
      </c>
      <c r="J479" s="18">
        <v>1</v>
      </c>
      <c r="K479" s="14">
        <f t="shared" ca="1" si="47"/>
        <v>0</v>
      </c>
      <c r="M479" s="19" t="str">
        <f t="shared" ca="1" si="45"/>
        <v>INDGDEFFLA-79</v>
      </c>
      <c r="N479" s="23" t="str">
        <f t="shared" ca="1" si="46"/>
        <v>Glass &amp; Concrete industry Saving Tech-Light 7.9y</v>
      </c>
      <c r="O479" s="23" t="s">
        <v>32</v>
      </c>
      <c r="P479" s="23" t="s">
        <v>33</v>
      </c>
      <c r="Q479" s="23"/>
      <c r="R479" s="23"/>
      <c r="S479" s="19" t="s">
        <v>34</v>
      </c>
      <c r="V479" s="16" t="str">
        <f t="shared" ca="1" si="48"/>
        <v>GD</v>
      </c>
      <c r="W479" s="14" t="str">
        <f t="shared" ca="1" si="48"/>
        <v>Glass &amp; Concrete industry</v>
      </c>
      <c r="X479" s="3" t="str">
        <f>'EE investment costs'!D528</f>
        <v>LA-79</v>
      </c>
      <c r="Y479" s="3" t="str">
        <f>'EE investment costs'!E528</f>
        <v>Light</v>
      </c>
      <c r="AC479" s="123">
        <f>'EE investment costs'!C528</f>
        <v>7.9</v>
      </c>
      <c r="AD479" s="22"/>
    </row>
    <row r="480" spans="2:30">
      <c r="B480" s="14" t="str">
        <f t="shared" ca="1" si="44"/>
        <v>INDGDEFFEM-79</v>
      </c>
      <c r="C480" s="15" t="str">
        <f t="shared" ca="1" si="43"/>
        <v>IGDEM</v>
      </c>
      <c r="D480" s="16">
        <f>'EE investment costs'!$F$15</f>
        <v>2016</v>
      </c>
      <c r="E480" s="14">
        <f>VLOOKUP(X480,'EE investment costs'!$D$56:$R$656,15,0)</f>
        <v>4.6392150000000001</v>
      </c>
      <c r="F480" s="17">
        <f ca="1">INDEX('EE investment costs'!$D$56:$R$656,MATCH(X480,'EE investment costs'!$D$56:$D$656,0),MATCH($V$8,'EE investment costs'!$D$56:$R$56,0))</f>
        <v>2399.8853046631616</v>
      </c>
      <c r="I480" s="18">
        <v>1</v>
      </c>
      <c r="J480" s="18">
        <v>1</v>
      </c>
      <c r="K480" s="14">
        <f t="shared" ca="1" si="47"/>
        <v>0</v>
      </c>
      <c r="M480" s="19" t="str">
        <f t="shared" ca="1" si="45"/>
        <v>INDGDEFFEM-79</v>
      </c>
      <c r="N480" s="23" t="str">
        <f t="shared" ca="1" si="46"/>
        <v>Glass &amp; Concrete industry Saving Tech-Electric Motors 7.9y</v>
      </c>
      <c r="O480" s="23" t="s">
        <v>32</v>
      </c>
      <c r="P480" s="23" t="s">
        <v>33</v>
      </c>
      <c r="Q480" s="23"/>
      <c r="R480" s="23"/>
      <c r="S480" s="19" t="s">
        <v>34</v>
      </c>
      <c r="V480" s="16" t="str">
        <f t="shared" ca="1" si="48"/>
        <v>GD</v>
      </c>
      <c r="W480" s="14" t="str">
        <f t="shared" ca="1" si="48"/>
        <v>Glass &amp; Concrete industry</v>
      </c>
      <c r="X480" s="3" t="str">
        <f>'EE investment costs'!D529</f>
        <v>EM-79</v>
      </c>
      <c r="Y480" s="3" t="str">
        <f>'EE investment costs'!E529</f>
        <v>Electric Motors</v>
      </c>
      <c r="AC480" s="123">
        <f>'EE investment costs'!C529</f>
        <v>7.9</v>
      </c>
      <c r="AD480" s="22"/>
    </row>
    <row r="481" spans="2:30">
      <c r="B481" s="14" t="str">
        <f t="shared" ca="1" si="44"/>
        <v>INDGDEFFTF-79</v>
      </c>
      <c r="C481" s="15" t="str">
        <f t="shared" ca="1" si="43"/>
        <v>IGDTF</v>
      </c>
      <c r="D481" s="16">
        <f>'EE investment costs'!$F$15</f>
        <v>2016</v>
      </c>
      <c r="E481" s="14">
        <f>VLOOKUP(X481,'EE investment costs'!$D$56:$R$656,15,0)</f>
        <v>18.25</v>
      </c>
      <c r="F481" s="17">
        <f ca="1">INDEX('EE investment costs'!$D$56:$R$656,MATCH(X481,'EE investment costs'!$D$56:$D$656,0),MATCH($V$8,'EE investment costs'!$D$56:$R$56,0))</f>
        <v>1160.8030955180554</v>
      </c>
      <c r="I481" s="18">
        <v>1</v>
      </c>
      <c r="J481" s="18">
        <v>1</v>
      </c>
      <c r="K481" s="14">
        <f t="shared" ca="1" si="47"/>
        <v>1</v>
      </c>
      <c r="M481" s="19" t="str">
        <f t="shared" ca="1" si="45"/>
        <v>INDGDEFFTF-79</v>
      </c>
      <c r="N481" s="23" t="str">
        <f t="shared" ca="1" si="46"/>
        <v>Glass &amp; Concrete industry Saving Tech-Haulage Tractors, Trucks, Fishing boats 7.9y</v>
      </c>
      <c r="O481" s="23" t="s">
        <v>32</v>
      </c>
      <c r="P481" s="23" t="s">
        <v>33</v>
      </c>
      <c r="Q481" s="23"/>
      <c r="R481" s="23"/>
      <c r="S481" s="19" t="s">
        <v>34</v>
      </c>
      <c r="V481" s="16" t="str">
        <f t="shared" ca="1" si="48"/>
        <v>GD</v>
      </c>
      <c r="W481" s="14" t="str">
        <f t="shared" ca="1" si="48"/>
        <v>Glass &amp; Concrete industry</v>
      </c>
      <c r="X481" s="3" t="str">
        <f>'EE investment costs'!D530</f>
        <v>TF-79</v>
      </c>
      <c r="Y481" s="3" t="str">
        <f>'EE investment costs'!E530</f>
        <v>Haulage Tractors, Trucks, Fishing boats</v>
      </c>
      <c r="AC481" s="123">
        <f>'EE investment costs'!C530</f>
        <v>7.9</v>
      </c>
      <c r="AD481" s="22"/>
    </row>
    <row r="482" spans="2:30">
      <c r="B482" s="14" t="str">
        <f t="shared" ca="1" si="44"/>
        <v>INDGDEFFMT-80</v>
      </c>
      <c r="C482" s="15" t="str">
        <f t="shared" ca="1" si="43"/>
        <v>IGDMT</v>
      </c>
      <c r="D482" s="16">
        <f>'EE investment costs'!$F$15</f>
        <v>2016</v>
      </c>
      <c r="E482" s="14">
        <f>VLOOKUP(X482,'EE investment costs'!$D$56:$R$656,15,0)</f>
        <v>6.4</v>
      </c>
      <c r="F482" s="17">
        <f ca="1">INDEX('EE investment costs'!$D$56:$R$656,MATCH(X482,'EE investment costs'!$D$56:$D$656,0),MATCH($V$8,'EE investment costs'!$D$56:$R$56,0))</f>
        <v>1049.0786263507316</v>
      </c>
      <c r="I482" s="18">
        <v>1</v>
      </c>
      <c r="J482" s="18">
        <v>1</v>
      </c>
      <c r="K482" s="14">
        <f t="shared" ca="1" si="47"/>
        <v>2</v>
      </c>
      <c r="M482" s="19" t="str">
        <f t="shared" ca="1" si="45"/>
        <v>INDGDEFFMT-80</v>
      </c>
      <c r="N482" s="23" t="str">
        <f t="shared" ca="1" si="46"/>
        <v>Glass &amp; Concrete industry Saving Tech-Heat Medium Temp. up to 150C 8y</v>
      </c>
      <c r="O482" s="23" t="s">
        <v>32</v>
      </c>
      <c r="P482" s="23" t="s">
        <v>33</v>
      </c>
      <c r="Q482" s="23"/>
      <c r="R482" s="23"/>
      <c r="S482" s="19" t="s">
        <v>34</v>
      </c>
      <c r="V482" s="16" t="str">
        <f t="shared" ca="1" si="48"/>
        <v>GD</v>
      </c>
      <c r="W482" s="14" t="str">
        <f t="shared" ca="1" si="48"/>
        <v>Glass &amp; Concrete industry</v>
      </c>
      <c r="X482" s="3" t="str">
        <f>'EE investment costs'!D531</f>
        <v>MT-80</v>
      </c>
      <c r="Y482" s="3" t="str">
        <f>'EE investment costs'!E531</f>
        <v>Heat Medium Temp. up to 150C</v>
      </c>
      <c r="AC482" s="123">
        <f>'EE investment costs'!C531</f>
        <v>8</v>
      </c>
      <c r="AD482" s="22"/>
    </row>
    <row r="483" spans="2:30">
      <c r="B483" s="14" t="str">
        <f t="shared" ca="1" si="44"/>
        <v>INDGDEFFHT-80</v>
      </c>
      <c r="C483" s="15" t="str">
        <f t="shared" ca="1" si="43"/>
        <v>IGDHT</v>
      </c>
      <c r="D483" s="16">
        <f>'EE investment costs'!$F$15</f>
        <v>2016</v>
      </c>
      <c r="E483" s="14">
        <f>VLOOKUP(X483,'EE investment costs'!$D$56:$R$656,15,0)</f>
        <v>5.12</v>
      </c>
      <c r="F483" s="17">
        <f ca="1">INDEX('EE investment costs'!$D$56:$R$656,MATCH(X483,'EE investment costs'!$D$56:$D$656,0),MATCH($V$8,'EE investment costs'!$D$56:$R$56,0))</f>
        <v>620.61638189161533</v>
      </c>
      <c r="I483" s="18">
        <v>1</v>
      </c>
      <c r="J483" s="18">
        <v>1</v>
      </c>
      <c r="K483" s="14">
        <f t="shared" ca="1" si="47"/>
        <v>6</v>
      </c>
      <c r="M483" s="19" t="str">
        <f t="shared" ca="1" si="45"/>
        <v>INDGDEFFHT-80</v>
      </c>
      <c r="N483" s="23" t="str">
        <f t="shared" ca="1" si="46"/>
        <v>Glass &amp; Concrete industry Saving Tech-Heat High Temp. over 150C 8y</v>
      </c>
      <c r="O483" s="23" t="s">
        <v>32</v>
      </c>
      <c r="P483" s="23" t="s">
        <v>33</v>
      </c>
      <c r="Q483" s="23"/>
      <c r="R483" s="23"/>
      <c r="S483" s="19" t="s">
        <v>34</v>
      </c>
      <c r="V483" s="16" t="str">
        <f t="shared" ca="1" si="48"/>
        <v>GD</v>
      </c>
      <c r="W483" s="14" t="str">
        <f t="shared" ca="1" si="48"/>
        <v>Glass &amp; Concrete industry</v>
      </c>
      <c r="X483" s="3" t="str">
        <f>'EE investment costs'!D532</f>
        <v>HT-80</v>
      </c>
      <c r="Y483" s="3" t="str">
        <f>'EE investment costs'!E532</f>
        <v>Heat High Temp. over 150C</v>
      </c>
      <c r="AC483" s="123">
        <f>'EE investment costs'!C532</f>
        <v>8</v>
      </c>
      <c r="AD483" s="22"/>
    </row>
    <row r="484" spans="2:30">
      <c r="B484" s="14" t="str">
        <f t="shared" ca="1" si="44"/>
        <v>INDGDEFFRH-80</v>
      </c>
      <c r="C484" s="15" t="str">
        <f t="shared" ca="1" si="43"/>
        <v>IGDRH</v>
      </c>
      <c r="D484" s="16">
        <f>'EE investment costs'!$F$15</f>
        <v>2016</v>
      </c>
      <c r="E484" s="14">
        <f>VLOOKUP(X484,'EE investment costs'!$D$56:$R$656,15,0)</f>
        <v>16.74666666666667</v>
      </c>
      <c r="F484" s="17">
        <f ca="1">INDEX('EE investment costs'!$D$56:$R$656,MATCH(X484,'EE investment costs'!$D$56:$D$656,0),MATCH($V$8,'EE investment costs'!$D$56:$R$56,0))</f>
        <v>1683.3648164176107</v>
      </c>
      <c r="I484" s="18">
        <v>1</v>
      </c>
      <c r="J484" s="18">
        <v>1</v>
      </c>
      <c r="K484" s="14">
        <f t="shared" ca="1" si="47"/>
        <v>0</v>
      </c>
      <c r="M484" s="19" t="str">
        <f t="shared" ca="1" si="45"/>
        <v>INDGDEFFRH-80</v>
      </c>
      <c r="N484" s="23" t="str">
        <f t="shared" ca="1" si="46"/>
        <v>Glass &amp; Concrete industry Saving Tech-Heat Room Heat 8y</v>
      </c>
      <c r="O484" s="23" t="s">
        <v>32</v>
      </c>
      <c r="P484" s="23" t="s">
        <v>33</v>
      </c>
      <c r="Q484" s="23"/>
      <c r="R484" s="23"/>
      <c r="S484" s="19" t="s">
        <v>34</v>
      </c>
      <c r="V484" s="16" t="str">
        <f t="shared" ca="1" si="48"/>
        <v>GD</v>
      </c>
      <c r="W484" s="14" t="str">
        <f t="shared" ca="1" si="48"/>
        <v>Glass &amp; Concrete industry</v>
      </c>
      <c r="X484" s="3" t="str">
        <f>'EE investment costs'!D533</f>
        <v>RH-80</v>
      </c>
      <c r="Y484" s="3" t="str">
        <f>'EE investment costs'!E533</f>
        <v>Heat Room Heat</v>
      </c>
      <c r="AC484" s="123">
        <f>'EE investment costs'!C533</f>
        <v>8</v>
      </c>
      <c r="AD484" s="22"/>
    </row>
    <row r="485" spans="2:30">
      <c r="B485" s="14" t="str">
        <f t="shared" ca="1" si="44"/>
        <v>INDGDEFFLA-80</v>
      </c>
      <c r="C485" s="15" t="str">
        <f t="shared" ca="1" si="43"/>
        <v>IGDLA</v>
      </c>
      <c r="D485" s="16">
        <f>'EE investment costs'!$F$15</f>
        <v>2016</v>
      </c>
      <c r="E485" s="14">
        <f>VLOOKUP(X485,'EE investment costs'!$D$56:$R$656,15,0)</f>
        <v>4.4313333333333338</v>
      </c>
      <c r="F485" s="17">
        <f ca="1">INDEX('EE investment costs'!$D$56:$R$656,MATCH(X485,'EE investment costs'!$D$56:$D$656,0),MATCH($V$8,'EE investment costs'!$D$56:$R$56,0))</f>
        <v>2183.6782668523279</v>
      </c>
      <c r="I485" s="18">
        <v>1</v>
      </c>
      <c r="J485" s="18">
        <v>1</v>
      </c>
      <c r="K485" s="14">
        <f t="shared" ca="1" si="47"/>
        <v>0</v>
      </c>
      <c r="M485" s="19" t="str">
        <f t="shared" ca="1" si="45"/>
        <v>INDGDEFFLA-80</v>
      </c>
      <c r="N485" s="23" t="str">
        <f t="shared" ca="1" si="46"/>
        <v>Glass &amp; Concrete industry Saving Tech-Light 8y</v>
      </c>
      <c r="O485" s="23" t="s">
        <v>32</v>
      </c>
      <c r="P485" s="23" t="s">
        <v>33</v>
      </c>
      <c r="Q485" s="23"/>
      <c r="R485" s="23"/>
      <c r="S485" s="19" t="s">
        <v>34</v>
      </c>
      <c r="V485" s="16" t="str">
        <f t="shared" ca="1" si="48"/>
        <v>GD</v>
      </c>
      <c r="W485" s="14" t="str">
        <f t="shared" ca="1" si="48"/>
        <v>Glass &amp; Concrete industry</v>
      </c>
      <c r="X485" s="3" t="str">
        <f>'EE investment costs'!D534</f>
        <v>LA-80</v>
      </c>
      <c r="Y485" s="3" t="str">
        <f>'EE investment costs'!E534</f>
        <v>Light</v>
      </c>
      <c r="AC485" s="123">
        <f>'EE investment costs'!C534</f>
        <v>8</v>
      </c>
      <c r="AD485" s="22"/>
    </row>
    <row r="486" spans="2:30">
      <c r="B486" s="14" t="str">
        <f t="shared" ca="1" si="44"/>
        <v>INDGDEFFEM-80</v>
      </c>
      <c r="C486" s="15" t="str">
        <f t="shared" ca="1" si="43"/>
        <v>IGDEM</v>
      </c>
      <c r="D486" s="16">
        <f>'EE investment costs'!$F$15</f>
        <v>2016</v>
      </c>
      <c r="E486" s="14">
        <f>VLOOKUP(X486,'EE investment costs'!$D$56:$R$656,15,0)</f>
        <v>4.6528999999999998</v>
      </c>
      <c r="F486" s="17">
        <f ca="1">INDEX('EE investment costs'!$D$56:$R$656,MATCH(X486,'EE investment costs'!$D$56:$D$656,0),MATCH($V$8,'EE investment costs'!$D$56:$R$56,0))</f>
        <v>2421.138016874163</v>
      </c>
      <c r="I486" s="18">
        <v>1</v>
      </c>
      <c r="J486" s="18">
        <v>1</v>
      </c>
      <c r="K486" s="14">
        <f t="shared" ca="1" si="47"/>
        <v>0</v>
      </c>
      <c r="M486" s="19" t="str">
        <f t="shared" ca="1" si="45"/>
        <v>INDGDEFFEM-80</v>
      </c>
      <c r="N486" s="23" t="str">
        <f t="shared" ca="1" si="46"/>
        <v>Glass &amp; Concrete industry Saving Tech-Electric Motors 8y</v>
      </c>
      <c r="O486" s="23" t="s">
        <v>32</v>
      </c>
      <c r="P486" s="23" t="s">
        <v>33</v>
      </c>
      <c r="Q486" s="23"/>
      <c r="R486" s="23"/>
      <c r="S486" s="19" t="s">
        <v>34</v>
      </c>
      <c r="V486" s="16" t="str">
        <f t="shared" ca="1" si="48"/>
        <v>GD</v>
      </c>
      <c r="W486" s="14" t="str">
        <f t="shared" ca="1" si="48"/>
        <v>Glass &amp; Concrete industry</v>
      </c>
      <c r="X486" s="3" t="str">
        <f>'EE investment costs'!D535</f>
        <v>EM-80</v>
      </c>
      <c r="Y486" s="3" t="str">
        <f>'EE investment costs'!E535</f>
        <v>Electric Motors</v>
      </c>
      <c r="AC486" s="123">
        <f>'EE investment costs'!C535</f>
        <v>8</v>
      </c>
      <c r="AD486" s="22"/>
    </row>
    <row r="487" spans="2:30" ht="13.5" thickBot="1">
      <c r="B487" s="14" t="str">
        <f t="shared" ca="1" si="44"/>
        <v>INDGDEFFTF-80</v>
      </c>
      <c r="C487" s="15" t="str">
        <f t="shared" ca="1" si="43"/>
        <v>IGDTF</v>
      </c>
      <c r="D487" s="16">
        <f>'EE investment costs'!$F$15</f>
        <v>2016</v>
      </c>
      <c r="E487" s="14">
        <f>VLOOKUP(X487,'EE investment costs'!$D$56:$R$656,15,0)</f>
        <v>18.333333333333332</v>
      </c>
      <c r="F487" s="17">
        <f ca="1">INDEX('EE investment costs'!$D$56:$R$656,MATCH(X487,'EE investment costs'!$D$56:$D$656,0),MATCH($V$8,'EE investment costs'!$D$56:$R$56,0))</f>
        <v>1175.4968055879042</v>
      </c>
      <c r="I487" s="18">
        <v>1</v>
      </c>
      <c r="J487" s="18">
        <v>1</v>
      </c>
      <c r="K487" s="14">
        <f t="shared" ca="1" si="47"/>
        <v>1</v>
      </c>
      <c r="M487" s="24" t="str">
        <f t="shared" ca="1" si="45"/>
        <v>INDGDEFFTF-80</v>
      </c>
      <c r="N487" s="25" t="str">
        <f t="shared" ca="1" si="46"/>
        <v>Glass &amp; Concrete industry Saving Tech-Haulage Tractors, Trucks, Fishing boats 8y</v>
      </c>
      <c r="O487" s="25" t="s">
        <v>32</v>
      </c>
      <c r="P487" s="25" t="s">
        <v>33</v>
      </c>
      <c r="Q487" s="25"/>
      <c r="R487" s="25"/>
      <c r="S487" s="24" t="s">
        <v>34</v>
      </c>
      <c r="V487" s="16" t="str">
        <f t="shared" ca="1" si="48"/>
        <v>GD</v>
      </c>
      <c r="W487" s="14" t="str">
        <f t="shared" ca="1" si="48"/>
        <v>Glass &amp; Concrete industry</v>
      </c>
      <c r="X487" s="3" t="str">
        <f>'EE investment costs'!D536</f>
        <v>TF-80</v>
      </c>
      <c r="Y487" s="3" t="str">
        <f>'EE investment costs'!E536</f>
        <v>Haulage Tractors, Trucks, Fishing boats</v>
      </c>
      <c r="AC487" s="123">
        <f>'EE investment costs'!C536</f>
        <v>8</v>
      </c>
      <c r="AD487" s="22"/>
    </row>
    <row r="488" spans="2:30">
      <c r="B488" s="14" t="str">
        <f t="shared" ca="1" si="44"/>
        <v>INDGDEFFMT-81</v>
      </c>
      <c r="C488" s="15" t="str">
        <f ca="1">"I"&amp;MID(B488,4,1)&amp;"D"&amp;MID(B488,9,2)</f>
        <v>IGDMT</v>
      </c>
      <c r="D488" s="16">
        <f>'EE investment costs'!$F$15</f>
        <v>2016</v>
      </c>
      <c r="E488" s="14">
        <f>VLOOKUP(X488,'EE investment costs'!$D$56:$R$656,15,0)</f>
        <v>6.41</v>
      </c>
      <c r="F488" s="17">
        <f ca="1">INDEX('EE investment costs'!$D$56:$R$656,MATCH(X488,'EE investment costs'!$D$56:$D$656,0),MATCH($V$8,'EE investment costs'!$D$56:$R$56,0))</f>
        <v>1060.4008333445261</v>
      </c>
      <c r="I488" s="18">
        <v>1</v>
      </c>
      <c r="J488" s="18">
        <v>1</v>
      </c>
      <c r="K488" s="14">
        <f t="shared" ca="1" si="47"/>
        <v>2</v>
      </c>
      <c r="M488" s="20" t="str">
        <f t="shared" ca="1" si="45"/>
        <v>INDGDEFFMT-81</v>
      </c>
      <c r="N488" s="21" t="str">
        <f t="shared" ca="1" si="46"/>
        <v>Glass &amp; Concrete industry Saving Tech-Heat Medium Temp. up to 150C 8.1y</v>
      </c>
      <c r="O488" s="21" t="s">
        <v>32</v>
      </c>
      <c r="P488" s="21" t="s">
        <v>33</v>
      </c>
      <c r="Q488" s="21"/>
      <c r="R488" s="21"/>
      <c r="S488" s="20" t="s">
        <v>34</v>
      </c>
      <c r="V488" s="16" t="str">
        <f t="shared" ca="1" si="48"/>
        <v>GD</v>
      </c>
      <c r="W488" s="14" t="str">
        <f t="shared" ca="1" si="48"/>
        <v>Glass &amp; Concrete industry</v>
      </c>
      <c r="X488" s="3" t="str">
        <f>'EE investment costs'!D537</f>
        <v>MT-81</v>
      </c>
      <c r="Y488" s="3" t="str">
        <f>'EE investment costs'!E537</f>
        <v>Heat Medium Temp. up to 150C</v>
      </c>
      <c r="AC488" s="123">
        <f>'EE investment costs'!C537</f>
        <v>8.1</v>
      </c>
      <c r="AD488" s="22"/>
    </row>
    <row r="489" spans="2:30">
      <c r="B489" s="14" t="str">
        <f t="shared" ca="1" si="44"/>
        <v>INDGDEFFHT-81</v>
      </c>
      <c r="C489" s="15" t="str">
        <f t="shared" ref="C489:C547" ca="1" si="49">"I"&amp;MID(B489,4,1)&amp;"D"&amp;MID(B489,9,2)</f>
        <v>IGDHT</v>
      </c>
      <c r="D489" s="16">
        <f>'EE investment costs'!$F$15</f>
        <v>2016</v>
      </c>
      <c r="E489" s="14">
        <f>VLOOKUP(X489,'EE investment costs'!$D$56:$R$656,15,0)</f>
        <v>5.1280000000000001</v>
      </c>
      <c r="F489" s="17">
        <f ca="1">INDEX('EE investment costs'!$D$56:$R$656,MATCH(X489,'EE investment costs'!$D$56:$D$656,0),MATCH($V$8,'EE investment costs'!$D$56:$R$56,0))</f>
        <v>624.5435261557443</v>
      </c>
      <c r="I489" s="18">
        <v>1</v>
      </c>
      <c r="J489" s="18">
        <v>1</v>
      </c>
      <c r="K489" s="14">
        <f t="shared" ca="1" si="47"/>
        <v>6</v>
      </c>
      <c r="M489" s="19" t="str">
        <f t="shared" ca="1" si="45"/>
        <v>INDGDEFFHT-81</v>
      </c>
      <c r="N489" s="23" t="str">
        <f t="shared" ca="1" si="46"/>
        <v>Glass &amp; Concrete industry Saving Tech-Heat High Temp. over 150C 8.1y</v>
      </c>
      <c r="O489" s="23" t="s">
        <v>32</v>
      </c>
      <c r="P489" s="23" t="s">
        <v>33</v>
      </c>
      <c r="Q489" s="23"/>
      <c r="R489" s="23"/>
      <c r="S489" s="19" t="s">
        <v>34</v>
      </c>
      <c r="V489" s="16" t="str">
        <f t="shared" ca="1" si="48"/>
        <v>GD</v>
      </c>
      <c r="W489" s="14" t="str">
        <f t="shared" ca="1" si="48"/>
        <v>Glass &amp; Concrete industry</v>
      </c>
      <c r="X489" s="3" t="str">
        <f>'EE investment costs'!D538</f>
        <v>HT-81</v>
      </c>
      <c r="Y489" s="3" t="str">
        <f>'EE investment costs'!E538</f>
        <v>Heat High Temp. over 150C</v>
      </c>
      <c r="AC489" s="123">
        <f>'EE investment costs'!C538</f>
        <v>8.1</v>
      </c>
      <c r="AD489" s="22"/>
    </row>
    <row r="490" spans="2:30">
      <c r="B490" s="14" t="str">
        <f t="shared" ca="1" si="44"/>
        <v>INDGDEFFRH-81</v>
      </c>
      <c r="C490" s="15" t="str">
        <f t="shared" ca="1" si="49"/>
        <v>IGDRH</v>
      </c>
      <c r="D490" s="16">
        <f>'EE investment costs'!$F$15</f>
        <v>2016</v>
      </c>
      <c r="E490" s="14">
        <f>VLOOKUP(X490,'EE investment costs'!$D$56:$R$656,15,0)</f>
        <v>16.765333333333334</v>
      </c>
      <c r="F490" s="17">
        <f ca="1">INDEX('EE investment costs'!$D$56:$R$656,MATCH(X490,'EE investment costs'!$D$56:$D$656,0),MATCH($V$8,'EE investment costs'!$D$56:$R$56,0))</f>
        <v>1720.7729234491133</v>
      </c>
      <c r="I490" s="18">
        <v>1</v>
      </c>
      <c r="J490" s="18">
        <v>1</v>
      </c>
      <c r="K490" s="14">
        <f t="shared" ca="1" si="47"/>
        <v>0</v>
      </c>
      <c r="M490" s="19" t="str">
        <f t="shared" ca="1" si="45"/>
        <v>INDGDEFFRH-81</v>
      </c>
      <c r="N490" s="23" t="str">
        <f t="shared" ca="1" si="46"/>
        <v>Glass &amp; Concrete industry Saving Tech-Heat Room Heat 8.1y</v>
      </c>
      <c r="O490" s="23" t="s">
        <v>32</v>
      </c>
      <c r="P490" s="23" t="s">
        <v>33</v>
      </c>
      <c r="Q490" s="23"/>
      <c r="R490" s="23"/>
      <c r="S490" s="19" t="s">
        <v>34</v>
      </c>
      <c r="V490" s="16" t="str">
        <f t="shared" ca="1" si="48"/>
        <v>GD</v>
      </c>
      <c r="W490" s="14" t="str">
        <f t="shared" ca="1" si="48"/>
        <v>Glass &amp; Concrete industry</v>
      </c>
      <c r="X490" s="3" t="str">
        <f>'EE investment costs'!D539</f>
        <v>RH-81</v>
      </c>
      <c r="Y490" s="3" t="str">
        <f>'EE investment costs'!E539</f>
        <v>Heat Room Heat</v>
      </c>
      <c r="AC490" s="123">
        <f>'EE investment costs'!C539</f>
        <v>8.1</v>
      </c>
      <c r="AD490" s="22"/>
    </row>
    <row r="491" spans="2:30">
      <c r="B491" s="14" t="str">
        <f t="shared" ca="1" si="44"/>
        <v>INDGDEFFLA-81</v>
      </c>
      <c r="C491" s="15" t="str">
        <f t="shared" ca="1" si="49"/>
        <v>IGDLA</v>
      </c>
      <c r="D491" s="16">
        <f>'EE investment costs'!$F$15</f>
        <v>2016</v>
      </c>
      <c r="E491" s="14">
        <f>VLOOKUP(X491,'EE investment costs'!$D$56:$R$656,15,0)</f>
        <v>4.4443666666666672</v>
      </c>
      <c r="F491" s="17">
        <f ca="1">INDEX('EE investment costs'!$D$56:$R$656,MATCH(X491,'EE investment costs'!$D$56:$D$656,0),MATCH($V$8,'EE investment costs'!$D$56:$R$56,0))</f>
        <v>2199.0500862268241</v>
      </c>
      <c r="I491" s="18">
        <v>1</v>
      </c>
      <c r="J491" s="18">
        <v>1</v>
      </c>
      <c r="K491" s="14">
        <f t="shared" ca="1" si="47"/>
        <v>0</v>
      </c>
      <c r="M491" s="19" t="str">
        <f t="shared" ca="1" si="45"/>
        <v>INDGDEFFLA-81</v>
      </c>
      <c r="N491" s="23" t="str">
        <f t="shared" ca="1" si="46"/>
        <v>Glass &amp; Concrete industry Saving Tech-Light 8.1y</v>
      </c>
      <c r="O491" s="23" t="s">
        <v>32</v>
      </c>
      <c r="P491" s="23" t="s">
        <v>33</v>
      </c>
      <c r="Q491" s="23"/>
      <c r="R491" s="23"/>
      <c r="S491" s="19" t="s">
        <v>34</v>
      </c>
      <c r="V491" s="16" t="str">
        <f t="shared" ca="1" si="48"/>
        <v>GD</v>
      </c>
      <c r="W491" s="14" t="str">
        <f t="shared" ca="1" si="48"/>
        <v>Glass &amp; Concrete industry</v>
      </c>
      <c r="X491" s="3" t="str">
        <f>'EE investment costs'!D540</f>
        <v>LA-81</v>
      </c>
      <c r="Y491" s="3" t="str">
        <f>'EE investment costs'!E540</f>
        <v>Light</v>
      </c>
      <c r="AC491" s="123">
        <f>'EE investment costs'!C540</f>
        <v>8.1</v>
      </c>
      <c r="AD491" s="22"/>
    </row>
    <row r="492" spans="2:30">
      <c r="B492" s="14" t="str">
        <f t="shared" ca="1" si="44"/>
        <v>INDGDEFFEM-81</v>
      </c>
      <c r="C492" s="15" t="str">
        <f t="shared" ca="1" si="49"/>
        <v>IGDEM</v>
      </c>
      <c r="D492" s="16">
        <f>'EE investment costs'!$F$15</f>
        <v>2016</v>
      </c>
      <c r="E492" s="14">
        <f>VLOOKUP(X492,'EE investment costs'!$D$56:$R$656,15,0)</f>
        <v>4.6665849999999995</v>
      </c>
      <c r="F492" s="17">
        <f ca="1">INDEX('EE investment costs'!$D$56:$R$656,MATCH(X492,'EE investment costs'!$D$56:$D$656,0),MATCH($V$8,'EE investment costs'!$D$56:$R$56,0))</f>
        <v>2442.3907290851639</v>
      </c>
      <c r="I492" s="18">
        <v>1</v>
      </c>
      <c r="J492" s="18">
        <v>1</v>
      </c>
      <c r="K492" s="14">
        <f t="shared" ca="1" si="47"/>
        <v>0</v>
      </c>
      <c r="M492" s="19" t="str">
        <f t="shared" ca="1" si="45"/>
        <v>INDGDEFFEM-81</v>
      </c>
      <c r="N492" s="23" t="str">
        <f t="shared" ca="1" si="46"/>
        <v>Glass &amp; Concrete industry Saving Tech-Electric Motors 8.1y</v>
      </c>
      <c r="O492" s="23" t="s">
        <v>32</v>
      </c>
      <c r="P492" s="23" t="s">
        <v>33</v>
      </c>
      <c r="Q492" s="23"/>
      <c r="R492" s="23"/>
      <c r="S492" s="19" t="s">
        <v>34</v>
      </c>
      <c r="V492" s="16" t="str">
        <f t="shared" ca="1" si="48"/>
        <v>GD</v>
      </c>
      <c r="W492" s="14" t="str">
        <f t="shared" ca="1" si="48"/>
        <v>Glass &amp; Concrete industry</v>
      </c>
      <c r="X492" s="3" t="str">
        <f>'EE investment costs'!D541</f>
        <v>EM-81</v>
      </c>
      <c r="Y492" s="3" t="str">
        <f>'EE investment costs'!E541</f>
        <v>Electric Motors</v>
      </c>
      <c r="AC492" s="123">
        <f>'EE investment costs'!C541</f>
        <v>8.1</v>
      </c>
      <c r="AD492" s="22"/>
    </row>
    <row r="493" spans="2:30">
      <c r="B493" s="14" t="str">
        <f t="shared" ca="1" si="44"/>
        <v>INDGDEFFTF-81</v>
      </c>
      <c r="C493" s="15" t="str">
        <f t="shared" ca="1" si="49"/>
        <v>IGDTF</v>
      </c>
      <c r="D493" s="16">
        <f>'EE investment costs'!$F$15</f>
        <v>2016</v>
      </c>
      <c r="E493" s="14">
        <f>VLOOKUP(X493,'EE investment costs'!$D$56:$R$656,15,0)</f>
        <v>18.416666666666664</v>
      </c>
      <c r="F493" s="17">
        <f ca="1">INDEX('EE investment costs'!$D$56:$R$656,MATCH(X493,'EE investment costs'!$D$56:$D$656,0),MATCH($V$8,'EE investment costs'!$D$56:$R$56,0))</f>
        <v>1190.1905156577527</v>
      </c>
      <c r="I493" s="18">
        <v>1</v>
      </c>
      <c r="J493" s="18">
        <v>1</v>
      </c>
      <c r="K493" s="14">
        <f t="shared" ca="1" si="47"/>
        <v>1</v>
      </c>
      <c r="M493" s="19" t="str">
        <f t="shared" ca="1" si="45"/>
        <v>INDGDEFFTF-81</v>
      </c>
      <c r="N493" s="23" t="str">
        <f t="shared" ca="1" si="46"/>
        <v>Glass &amp; Concrete industry Saving Tech-Haulage Tractors, Trucks, Fishing boats 8.1y</v>
      </c>
      <c r="O493" s="23" t="s">
        <v>32</v>
      </c>
      <c r="P493" s="23" t="s">
        <v>33</v>
      </c>
      <c r="Q493" s="23"/>
      <c r="R493" s="23"/>
      <c r="S493" s="19" t="s">
        <v>34</v>
      </c>
      <c r="V493" s="16" t="str">
        <f t="shared" ca="1" si="48"/>
        <v>GD</v>
      </c>
      <c r="W493" s="14" t="str">
        <f t="shared" ca="1" si="48"/>
        <v>Glass &amp; Concrete industry</v>
      </c>
      <c r="X493" s="3" t="str">
        <f>'EE investment costs'!D542</f>
        <v>TF-81</v>
      </c>
      <c r="Y493" s="3" t="str">
        <f>'EE investment costs'!E542</f>
        <v>Haulage Tractors, Trucks, Fishing boats</v>
      </c>
      <c r="AC493" s="123">
        <f>'EE investment costs'!C542</f>
        <v>8.1</v>
      </c>
      <c r="AD493" s="22"/>
    </row>
    <row r="494" spans="2:30">
      <c r="B494" s="14" t="str">
        <f t="shared" ca="1" si="44"/>
        <v>INDGDEFFMT-82</v>
      </c>
      <c r="C494" s="15" t="str">
        <f t="shared" ca="1" si="49"/>
        <v>IGDMT</v>
      </c>
      <c r="D494" s="16">
        <f>'EE investment costs'!$F$15</f>
        <v>2016</v>
      </c>
      <c r="E494" s="14">
        <f>VLOOKUP(X494,'EE investment costs'!$D$56:$R$656,15,0)</f>
        <v>6.42</v>
      </c>
      <c r="F494" s="17">
        <f ca="1">INDEX('EE investment costs'!$D$56:$R$656,MATCH(X494,'EE investment costs'!$D$56:$D$656,0),MATCH($V$8,'EE investment costs'!$D$56:$R$56,0))</f>
        <v>1071.7230403383207</v>
      </c>
      <c r="I494" s="18">
        <v>1</v>
      </c>
      <c r="J494" s="18">
        <v>1</v>
      </c>
      <c r="K494" s="14">
        <f t="shared" ca="1" si="47"/>
        <v>2</v>
      </c>
      <c r="M494" s="19" t="str">
        <f t="shared" ca="1" si="45"/>
        <v>INDGDEFFMT-82</v>
      </c>
      <c r="N494" s="23" t="str">
        <f t="shared" ca="1" si="46"/>
        <v>Glass &amp; Concrete industry Saving Tech-Heat Medium Temp. up to 150C 8.2y</v>
      </c>
      <c r="O494" s="23" t="s">
        <v>32</v>
      </c>
      <c r="P494" s="23" t="s">
        <v>33</v>
      </c>
      <c r="Q494" s="23"/>
      <c r="R494" s="23"/>
      <c r="S494" s="19" t="s">
        <v>34</v>
      </c>
      <c r="V494" s="16" t="str">
        <f t="shared" ca="1" si="48"/>
        <v>GD</v>
      </c>
      <c r="W494" s="14" t="str">
        <f t="shared" ca="1" si="48"/>
        <v>Glass &amp; Concrete industry</v>
      </c>
      <c r="X494" s="3" t="str">
        <f>'EE investment costs'!D543</f>
        <v>MT-82</v>
      </c>
      <c r="Y494" s="3" t="str">
        <f>'EE investment costs'!E543</f>
        <v>Heat Medium Temp. up to 150C</v>
      </c>
      <c r="AC494" s="123">
        <f>'EE investment costs'!C543</f>
        <v>8.1999999999999993</v>
      </c>
      <c r="AD494" s="22"/>
    </row>
    <row r="495" spans="2:30">
      <c r="B495" s="14" t="str">
        <f t="shared" ca="1" si="44"/>
        <v>INDGDEFFHT-82</v>
      </c>
      <c r="C495" s="15" t="str">
        <f t="shared" ca="1" si="49"/>
        <v>IGDHT</v>
      </c>
      <c r="D495" s="16">
        <f>'EE investment costs'!$F$15</f>
        <v>2016</v>
      </c>
      <c r="E495" s="14">
        <f>VLOOKUP(X495,'EE investment costs'!$D$56:$R$656,15,0)</f>
        <v>5.1360000000000001</v>
      </c>
      <c r="F495" s="17">
        <f ca="1">INDEX('EE investment costs'!$D$56:$R$656,MATCH(X495,'EE investment costs'!$D$56:$D$656,0),MATCH($V$8,'EE investment costs'!$D$56:$R$56,0))</f>
        <v>628.47067041987327</v>
      </c>
      <c r="I495" s="18">
        <v>1</v>
      </c>
      <c r="J495" s="18">
        <v>1</v>
      </c>
      <c r="K495" s="14">
        <f t="shared" ca="1" si="47"/>
        <v>6</v>
      </c>
      <c r="M495" s="19" t="str">
        <f t="shared" ca="1" si="45"/>
        <v>INDGDEFFHT-82</v>
      </c>
      <c r="N495" s="23" t="str">
        <f t="shared" ca="1" si="46"/>
        <v>Glass &amp; Concrete industry Saving Tech-Heat High Temp. over 150C 8.2y</v>
      </c>
      <c r="O495" s="23" t="s">
        <v>32</v>
      </c>
      <c r="P495" s="23" t="s">
        <v>33</v>
      </c>
      <c r="Q495" s="23"/>
      <c r="R495" s="23"/>
      <c r="S495" s="19" t="s">
        <v>34</v>
      </c>
      <c r="V495" s="16" t="str">
        <f t="shared" ca="1" si="48"/>
        <v>GD</v>
      </c>
      <c r="W495" s="14" t="str">
        <f t="shared" ca="1" si="48"/>
        <v>Glass &amp; Concrete industry</v>
      </c>
      <c r="X495" s="3" t="str">
        <f>'EE investment costs'!D544</f>
        <v>HT-82</v>
      </c>
      <c r="Y495" s="3" t="str">
        <f>'EE investment costs'!E544</f>
        <v>Heat High Temp. over 150C</v>
      </c>
      <c r="AC495" s="123">
        <f>'EE investment costs'!C544</f>
        <v>8.1999999999999993</v>
      </c>
      <c r="AD495" s="22"/>
    </row>
    <row r="496" spans="2:30">
      <c r="B496" s="14" t="str">
        <f t="shared" ca="1" si="44"/>
        <v>INDGDEFFRH-82</v>
      </c>
      <c r="C496" s="15" t="str">
        <f t="shared" ca="1" si="49"/>
        <v>IGDRH</v>
      </c>
      <c r="D496" s="16">
        <f>'EE investment costs'!$F$15</f>
        <v>2016</v>
      </c>
      <c r="E496" s="14">
        <f>VLOOKUP(X496,'EE investment costs'!$D$56:$R$656,15,0)</f>
        <v>16.784000000000002</v>
      </c>
      <c r="F496" s="17">
        <f ca="1">INDEX('EE investment costs'!$D$56:$R$656,MATCH(X496,'EE investment costs'!$D$56:$D$656,0),MATCH($V$8,'EE investment costs'!$D$56:$R$56,0))</f>
        <v>1758.1810304806152</v>
      </c>
      <c r="I496" s="18">
        <v>1</v>
      </c>
      <c r="J496" s="18">
        <v>1</v>
      </c>
      <c r="K496" s="14">
        <f t="shared" ca="1" si="47"/>
        <v>0</v>
      </c>
      <c r="M496" s="19" t="str">
        <f t="shared" ca="1" si="45"/>
        <v>INDGDEFFRH-82</v>
      </c>
      <c r="N496" s="23" t="str">
        <f t="shared" ca="1" si="46"/>
        <v>Glass &amp; Concrete industry Saving Tech-Heat Room Heat 8.2y</v>
      </c>
      <c r="O496" s="23" t="s">
        <v>32</v>
      </c>
      <c r="P496" s="23" t="s">
        <v>33</v>
      </c>
      <c r="Q496" s="23"/>
      <c r="R496" s="23"/>
      <c r="S496" s="19" t="s">
        <v>34</v>
      </c>
      <c r="V496" s="16" t="str">
        <f t="shared" ca="1" si="48"/>
        <v>GD</v>
      </c>
      <c r="W496" s="14" t="str">
        <f t="shared" ca="1" si="48"/>
        <v>Glass &amp; Concrete industry</v>
      </c>
      <c r="X496" s="3" t="str">
        <f>'EE investment costs'!D545</f>
        <v>RH-82</v>
      </c>
      <c r="Y496" s="3" t="str">
        <f>'EE investment costs'!E545</f>
        <v>Heat Room Heat</v>
      </c>
      <c r="AC496" s="123">
        <f>'EE investment costs'!C545</f>
        <v>8.1999999999999993</v>
      </c>
      <c r="AD496" s="22"/>
    </row>
    <row r="497" spans="2:30">
      <c r="B497" s="14" t="str">
        <f t="shared" ca="1" si="44"/>
        <v>INDGDEFFLA-82</v>
      </c>
      <c r="C497" s="15" t="str">
        <f t="shared" ca="1" si="49"/>
        <v>IGDLA</v>
      </c>
      <c r="D497" s="16">
        <f>'EE investment costs'!$F$15</f>
        <v>2016</v>
      </c>
      <c r="E497" s="14">
        <f>VLOOKUP(X497,'EE investment costs'!$D$56:$R$656,15,0)</f>
        <v>4.4573999999999998</v>
      </c>
      <c r="F497" s="17">
        <f ca="1">INDEX('EE investment costs'!$D$56:$R$656,MATCH(X497,'EE investment costs'!$D$56:$D$656,0),MATCH($V$8,'EE investment costs'!$D$56:$R$56,0))</f>
        <v>2214.4219056013198</v>
      </c>
      <c r="I497" s="18">
        <v>1</v>
      </c>
      <c r="J497" s="18">
        <v>1</v>
      </c>
      <c r="K497" s="14">
        <f t="shared" ca="1" si="47"/>
        <v>0</v>
      </c>
      <c r="M497" s="19" t="str">
        <f t="shared" ca="1" si="45"/>
        <v>INDGDEFFLA-82</v>
      </c>
      <c r="N497" s="23" t="str">
        <f t="shared" ca="1" si="46"/>
        <v>Glass &amp; Concrete industry Saving Tech-Light 8.2y</v>
      </c>
      <c r="O497" s="23" t="s">
        <v>32</v>
      </c>
      <c r="P497" s="23" t="s">
        <v>33</v>
      </c>
      <c r="Q497" s="23"/>
      <c r="R497" s="23"/>
      <c r="S497" s="19" t="s">
        <v>34</v>
      </c>
      <c r="V497" s="16" t="str">
        <f t="shared" ca="1" si="48"/>
        <v>GD</v>
      </c>
      <c r="W497" s="14" t="str">
        <f t="shared" ca="1" si="48"/>
        <v>Glass &amp; Concrete industry</v>
      </c>
      <c r="X497" s="3" t="str">
        <f>'EE investment costs'!D546</f>
        <v>LA-82</v>
      </c>
      <c r="Y497" s="3" t="str">
        <f>'EE investment costs'!E546</f>
        <v>Light</v>
      </c>
      <c r="AC497" s="123">
        <f>'EE investment costs'!C546</f>
        <v>8.1999999999999993</v>
      </c>
      <c r="AD497" s="22"/>
    </row>
    <row r="498" spans="2:30">
      <c r="B498" s="14" t="str">
        <f t="shared" ca="1" si="44"/>
        <v>INDGDEFFEM-82</v>
      </c>
      <c r="C498" s="15" t="str">
        <f t="shared" ca="1" si="49"/>
        <v>IGDEM</v>
      </c>
      <c r="D498" s="16">
        <f>'EE investment costs'!$F$15</f>
        <v>2016</v>
      </c>
      <c r="E498" s="14">
        <f>VLOOKUP(X498,'EE investment costs'!$D$56:$R$656,15,0)</f>
        <v>4.6802700000000002</v>
      </c>
      <c r="F498" s="17">
        <f ca="1">INDEX('EE investment costs'!$D$56:$R$656,MATCH(X498,'EE investment costs'!$D$56:$D$656,0),MATCH($V$8,'EE investment costs'!$D$56:$R$56,0))</f>
        <v>2463.6434412961653</v>
      </c>
      <c r="I498" s="18">
        <v>1</v>
      </c>
      <c r="J498" s="18">
        <v>1</v>
      </c>
      <c r="K498" s="14">
        <f t="shared" ca="1" si="47"/>
        <v>0</v>
      </c>
      <c r="M498" s="19" t="str">
        <f t="shared" ca="1" si="45"/>
        <v>INDGDEFFEM-82</v>
      </c>
      <c r="N498" s="23" t="str">
        <f t="shared" ca="1" si="46"/>
        <v>Glass &amp; Concrete industry Saving Tech-Electric Motors 8.2y</v>
      </c>
      <c r="O498" s="23" t="s">
        <v>32</v>
      </c>
      <c r="P498" s="23" t="s">
        <v>33</v>
      </c>
      <c r="Q498" s="23"/>
      <c r="R498" s="23"/>
      <c r="S498" s="19" t="s">
        <v>34</v>
      </c>
      <c r="V498" s="16" t="str">
        <f t="shared" ca="1" si="48"/>
        <v>GD</v>
      </c>
      <c r="W498" s="14" t="str">
        <f t="shared" ca="1" si="48"/>
        <v>Glass &amp; Concrete industry</v>
      </c>
      <c r="X498" s="3" t="str">
        <f>'EE investment costs'!D547</f>
        <v>EM-82</v>
      </c>
      <c r="Y498" s="3" t="str">
        <f>'EE investment costs'!E547</f>
        <v>Electric Motors</v>
      </c>
      <c r="AC498" s="123">
        <f>'EE investment costs'!C547</f>
        <v>8.1999999999999993</v>
      </c>
      <c r="AD498" s="22"/>
    </row>
    <row r="499" spans="2:30">
      <c r="B499" s="14" t="str">
        <f t="shared" ca="1" si="44"/>
        <v>INDGDEFFTF-82</v>
      </c>
      <c r="C499" s="15" t="str">
        <f t="shared" ca="1" si="49"/>
        <v>IGDTF</v>
      </c>
      <c r="D499" s="16">
        <f>'EE investment costs'!$F$15</f>
        <v>2016</v>
      </c>
      <c r="E499" s="14">
        <f>VLOOKUP(X499,'EE investment costs'!$D$56:$R$656,15,0)</f>
        <v>18.5</v>
      </c>
      <c r="F499" s="17">
        <f ca="1">INDEX('EE investment costs'!$D$56:$R$656,MATCH(X499,'EE investment costs'!$D$56:$D$656,0),MATCH($V$8,'EE investment costs'!$D$56:$R$56,0))</f>
        <v>1204.8842257276017</v>
      </c>
      <c r="I499" s="18">
        <v>1</v>
      </c>
      <c r="J499" s="18">
        <v>1</v>
      </c>
      <c r="K499" s="14">
        <f t="shared" ca="1" si="47"/>
        <v>0</v>
      </c>
      <c r="M499" s="19" t="str">
        <f t="shared" ca="1" si="45"/>
        <v>INDGDEFFTF-82</v>
      </c>
      <c r="N499" s="23" t="str">
        <f t="shared" ca="1" si="46"/>
        <v>Glass &amp; Concrete industry Saving Tech-Haulage Tractors, Trucks, Fishing boats 8.2y</v>
      </c>
      <c r="O499" s="23" t="s">
        <v>32</v>
      </c>
      <c r="P499" s="23" t="s">
        <v>33</v>
      </c>
      <c r="Q499" s="23"/>
      <c r="R499" s="23"/>
      <c r="S499" s="19" t="s">
        <v>34</v>
      </c>
      <c r="V499" s="16" t="str">
        <f t="shared" ca="1" si="48"/>
        <v>GD</v>
      </c>
      <c r="W499" s="14" t="str">
        <f t="shared" ca="1" si="48"/>
        <v>Glass &amp; Concrete industry</v>
      </c>
      <c r="X499" s="3" t="str">
        <f>'EE investment costs'!D548</f>
        <v>TF-82</v>
      </c>
      <c r="Y499" s="3" t="str">
        <f>'EE investment costs'!E548</f>
        <v>Haulage Tractors, Trucks, Fishing boats</v>
      </c>
      <c r="AC499" s="123">
        <f>'EE investment costs'!C548</f>
        <v>8.1999999999999993</v>
      </c>
      <c r="AD499" s="22"/>
    </row>
    <row r="500" spans="2:30">
      <c r="B500" s="14" t="str">
        <f t="shared" ca="1" si="44"/>
        <v>INDGDEFFMT-83</v>
      </c>
      <c r="C500" s="15" t="str">
        <f t="shared" ca="1" si="49"/>
        <v>IGDMT</v>
      </c>
      <c r="D500" s="16">
        <f>'EE investment costs'!$F$15</f>
        <v>2016</v>
      </c>
      <c r="E500" s="14">
        <f>VLOOKUP(X500,'EE investment costs'!$D$56:$R$656,15,0)</f>
        <v>6.43</v>
      </c>
      <c r="F500" s="17">
        <f ca="1">INDEX('EE investment costs'!$D$56:$R$656,MATCH(X500,'EE investment costs'!$D$56:$D$656,0),MATCH($V$8,'EE investment costs'!$D$56:$R$56,0))</f>
        <v>1083.0452473321154</v>
      </c>
      <c r="I500" s="18">
        <v>1</v>
      </c>
      <c r="J500" s="18">
        <v>1</v>
      </c>
      <c r="K500" s="14">
        <f t="shared" ca="1" si="47"/>
        <v>2</v>
      </c>
      <c r="M500" s="19" t="str">
        <f t="shared" ca="1" si="45"/>
        <v>INDGDEFFMT-83</v>
      </c>
      <c r="N500" s="23" t="str">
        <f t="shared" ca="1" si="46"/>
        <v>Glass &amp; Concrete industry Saving Tech-Heat Medium Temp. up to 150C 8.3y</v>
      </c>
      <c r="O500" s="23" t="s">
        <v>32</v>
      </c>
      <c r="P500" s="23" t="s">
        <v>33</v>
      </c>
      <c r="Q500" s="23"/>
      <c r="R500" s="23"/>
      <c r="S500" s="19" t="s">
        <v>34</v>
      </c>
      <c r="V500" s="16" t="str">
        <f t="shared" ca="1" si="48"/>
        <v>GD</v>
      </c>
      <c r="W500" s="14" t="str">
        <f t="shared" ca="1" si="48"/>
        <v>Glass &amp; Concrete industry</v>
      </c>
      <c r="X500" s="3" t="str">
        <f>'EE investment costs'!D549</f>
        <v>MT-83</v>
      </c>
      <c r="Y500" s="3" t="str">
        <f>'EE investment costs'!E549</f>
        <v>Heat Medium Temp. up to 150C</v>
      </c>
      <c r="AC500" s="123">
        <f>'EE investment costs'!C549</f>
        <v>8.3000000000000007</v>
      </c>
      <c r="AD500" s="22"/>
    </row>
    <row r="501" spans="2:30">
      <c r="B501" s="14" t="str">
        <f t="shared" ca="1" si="44"/>
        <v>INDGDEFFHT-83</v>
      </c>
      <c r="C501" s="15" t="str">
        <f t="shared" ca="1" si="49"/>
        <v>IGDHT</v>
      </c>
      <c r="D501" s="16">
        <f>'EE investment costs'!$F$15</f>
        <v>2016</v>
      </c>
      <c r="E501" s="14">
        <f>VLOOKUP(X501,'EE investment costs'!$D$56:$R$656,15,0)</f>
        <v>5.1440000000000001</v>
      </c>
      <c r="F501" s="17">
        <f ca="1">INDEX('EE investment costs'!$D$56:$R$656,MATCH(X501,'EE investment costs'!$D$56:$D$656,0),MATCH($V$8,'EE investment costs'!$D$56:$R$56,0))</f>
        <v>632.39781468400236</v>
      </c>
      <c r="I501" s="18">
        <v>1</v>
      </c>
      <c r="J501" s="18">
        <v>1</v>
      </c>
      <c r="K501" s="14">
        <f t="shared" ca="1" si="47"/>
        <v>6</v>
      </c>
      <c r="M501" s="19" t="str">
        <f t="shared" ca="1" si="45"/>
        <v>INDGDEFFHT-83</v>
      </c>
      <c r="N501" s="23" t="str">
        <f t="shared" ca="1" si="46"/>
        <v>Glass &amp; Concrete industry Saving Tech-Heat High Temp. over 150C 8.3y</v>
      </c>
      <c r="O501" s="23" t="s">
        <v>32</v>
      </c>
      <c r="P501" s="23" t="s">
        <v>33</v>
      </c>
      <c r="Q501" s="23"/>
      <c r="R501" s="23"/>
      <c r="S501" s="19" t="s">
        <v>34</v>
      </c>
      <c r="V501" s="16" t="str">
        <f t="shared" ca="1" si="48"/>
        <v>GD</v>
      </c>
      <c r="W501" s="14" t="str">
        <f t="shared" ca="1" si="48"/>
        <v>Glass &amp; Concrete industry</v>
      </c>
      <c r="X501" s="3" t="str">
        <f>'EE investment costs'!D550</f>
        <v>HT-83</v>
      </c>
      <c r="Y501" s="3" t="str">
        <f>'EE investment costs'!E550</f>
        <v>Heat High Temp. over 150C</v>
      </c>
      <c r="AC501" s="123">
        <f>'EE investment costs'!C550</f>
        <v>8.3000000000000007</v>
      </c>
      <c r="AD501" s="22"/>
    </row>
    <row r="502" spans="2:30">
      <c r="B502" s="14" t="str">
        <f t="shared" ca="1" si="44"/>
        <v>INDGDEFFRH-83</v>
      </c>
      <c r="C502" s="15" t="str">
        <f t="shared" ca="1" si="49"/>
        <v>IGDRH</v>
      </c>
      <c r="D502" s="16">
        <f>'EE investment costs'!$F$15</f>
        <v>2016</v>
      </c>
      <c r="E502" s="14">
        <f>VLOOKUP(X502,'EE investment costs'!$D$56:$R$656,15,0)</f>
        <v>16.802666666666671</v>
      </c>
      <c r="F502" s="17">
        <f ca="1">INDEX('EE investment costs'!$D$56:$R$656,MATCH(X502,'EE investment costs'!$D$56:$D$656,0),MATCH($V$8,'EE investment costs'!$D$56:$R$56,0))</f>
        <v>1795.5891375121182</v>
      </c>
      <c r="I502" s="18">
        <v>1</v>
      </c>
      <c r="J502" s="18">
        <v>1</v>
      </c>
      <c r="K502" s="14">
        <f t="shared" ca="1" si="47"/>
        <v>0</v>
      </c>
      <c r="M502" s="19" t="str">
        <f t="shared" ca="1" si="45"/>
        <v>INDGDEFFRH-83</v>
      </c>
      <c r="N502" s="23" t="str">
        <f t="shared" ca="1" si="46"/>
        <v>Glass &amp; Concrete industry Saving Tech-Heat Room Heat 8.3y</v>
      </c>
      <c r="O502" s="23" t="s">
        <v>32</v>
      </c>
      <c r="P502" s="23" t="s">
        <v>33</v>
      </c>
      <c r="Q502" s="23"/>
      <c r="R502" s="23"/>
      <c r="S502" s="19" t="s">
        <v>34</v>
      </c>
      <c r="V502" s="16" t="str">
        <f t="shared" ca="1" si="48"/>
        <v>GD</v>
      </c>
      <c r="W502" s="14" t="str">
        <f t="shared" ca="1" si="48"/>
        <v>Glass &amp; Concrete industry</v>
      </c>
      <c r="X502" s="3" t="str">
        <f>'EE investment costs'!D551</f>
        <v>RH-83</v>
      </c>
      <c r="Y502" s="3" t="str">
        <f>'EE investment costs'!E551</f>
        <v>Heat Room Heat</v>
      </c>
      <c r="AC502" s="123">
        <f>'EE investment costs'!C551</f>
        <v>8.3000000000000007</v>
      </c>
      <c r="AD502" s="22"/>
    </row>
    <row r="503" spans="2:30">
      <c r="B503" s="14" t="str">
        <f t="shared" ca="1" si="44"/>
        <v>INDGDEFFLA-83</v>
      </c>
      <c r="C503" s="15" t="str">
        <f t="shared" ca="1" si="49"/>
        <v>IGDLA</v>
      </c>
      <c r="D503" s="16">
        <f>'EE investment costs'!$F$15</f>
        <v>2016</v>
      </c>
      <c r="E503" s="14">
        <f>VLOOKUP(X503,'EE investment costs'!$D$56:$R$656,15,0)</f>
        <v>4.4704333333333341</v>
      </c>
      <c r="F503" s="17">
        <f ca="1">INDEX('EE investment costs'!$D$56:$R$656,MATCH(X503,'EE investment costs'!$D$56:$D$656,0),MATCH($V$8,'EE investment costs'!$D$56:$R$56,0))</f>
        <v>2229.7937249758165</v>
      </c>
      <c r="I503" s="18">
        <v>1</v>
      </c>
      <c r="J503" s="18">
        <v>1</v>
      </c>
      <c r="K503" s="14">
        <f t="shared" ca="1" si="47"/>
        <v>0</v>
      </c>
      <c r="M503" s="19" t="str">
        <f t="shared" ca="1" si="45"/>
        <v>INDGDEFFLA-83</v>
      </c>
      <c r="N503" s="23" t="str">
        <f t="shared" ca="1" si="46"/>
        <v>Glass &amp; Concrete industry Saving Tech-Light 8.3y</v>
      </c>
      <c r="O503" s="23" t="s">
        <v>32</v>
      </c>
      <c r="P503" s="23" t="s">
        <v>33</v>
      </c>
      <c r="Q503" s="23"/>
      <c r="R503" s="23"/>
      <c r="S503" s="19" t="s">
        <v>34</v>
      </c>
      <c r="V503" s="16" t="str">
        <f t="shared" ca="1" si="48"/>
        <v>GD</v>
      </c>
      <c r="W503" s="14" t="str">
        <f t="shared" ca="1" si="48"/>
        <v>Glass &amp; Concrete industry</v>
      </c>
      <c r="X503" s="3" t="str">
        <f>'EE investment costs'!D552</f>
        <v>LA-83</v>
      </c>
      <c r="Y503" s="3" t="str">
        <f>'EE investment costs'!E552</f>
        <v>Light</v>
      </c>
      <c r="AC503" s="123">
        <f>'EE investment costs'!C552</f>
        <v>8.3000000000000007</v>
      </c>
      <c r="AD503" s="22"/>
    </row>
    <row r="504" spans="2:30">
      <c r="B504" s="14" t="str">
        <f t="shared" ca="1" si="44"/>
        <v>INDGDEFFEM-83</v>
      </c>
      <c r="C504" s="15" t="str">
        <f t="shared" ca="1" si="49"/>
        <v>IGDEM</v>
      </c>
      <c r="D504" s="16">
        <f>'EE investment costs'!$F$15</f>
        <v>2016</v>
      </c>
      <c r="E504" s="14">
        <f>VLOOKUP(X504,'EE investment costs'!$D$56:$R$656,15,0)</f>
        <v>4.6939549999999999</v>
      </c>
      <c r="F504" s="17">
        <f ca="1">INDEX('EE investment costs'!$D$56:$R$656,MATCH(X504,'EE investment costs'!$D$56:$D$656,0),MATCH($V$8,'EE investment costs'!$D$56:$R$56,0))</f>
        <v>2484.8961535071671</v>
      </c>
      <c r="I504" s="18">
        <v>1</v>
      </c>
      <c r="J504" s="18">
        <v>1</v>
      </c>
      <c r="K504" s="14">
        <f t="shared" ca="1" si="47"/>
        <v>0</v>
      </c>
      <c r="M504" s="19" t="str">
        <f t="shared" ca="1" si="45"/>
        <v>INDGDEFFEM-83</v>
      </c>
      <c r="N504" s="23" t="str">
        <f t="shared" ca="1" si="46"/>
        <v>Glass &amp; Concrete industry Saving Tech-Electric Motors 8.3y</v>
      </c>
      <c r="O504" s="23" t="s">
        <v>32</v>
      </c>
      <c r="P504" s="23" t="s">
        <v>33</v>
      </c>
      <c r="Q504" s="23"/>
      <c r="R504" s="23"/>
      <c r="S504" s="19" t="s">
        <v>34</v>
      </c>
      <c r="V504" s="16" t="str">
        <f t="shared" ca="1" si="48"/>
        <v>GD</v>
      </c>
      <c r="W504" s="14" t="str">
        <f t="shared" ca="1" si="48"/>
        <v>Glass &amp; Concrete industry</v>
      </c>
      <c r="X504" s="3" t="str">
        <f>'EE investment costs'!D553</f>
        <v>EM-83</v>
      </c>
      <c r="Y504" s="3" t="str">
        <f>'EE investment costs'!E553</f>
        <v>Electric Motors</v>
      </c>
      <c r="AC504" s="123">
        <f>'EE investment costs'!C553</f>
        <v>8.3000000000000007</v>
      </c>
      <c r="AD504" s="22"/>
    </row>
    <row r="505" spans="2:30">
      <c r="B505" s="14" t="str">
        <f t="shared" ca="1" si="44"/>
        <v>INDGDEFFTF-83</v>
      </c>
      <c r="C505" s="15" t="str">
        <f t="shared" ca="1" si="49"/>
        <v>IGDTF</v>
      </c>
      <c r="D505" s="16">
        <f>'EE investment costs'!$F$15</f>
        <v>2016</v>
      </c>
      <c r="E505" s="14">
        <f>VLOOKUP(X505,'EE investment costs'!$D$56:$R$656,15,0)</f>
        <v>18.583333333333336</v>
      </c>
      <c r="F505" s="17">
        <f ca="1">INDEX('EE investment costs'!$D$56:$R$656,MATCH(X505,'EE investment costs'!$D$56:$D$656,0),MATCH($V$8,'EE investment costs'!$D$56:$R$56,0))</f>
        <v>1219.5779357974507</v>
      </c>
      <c r="I505" s="18">
        <v>1</v>
      </c>
      <c r="J505" s="18">
        <v>1</v>
      </c>
      <c r="K505" s="14">
        <f t="shared" ca="1" si="47"/>
        <v>0</v>
      </c>
      <c r="M505" s="19" t="str">
        <f t="shared" ca="1" si="45"/>
        <v>INDGDEFFTF-83</v>
      </c>
      <c r="N505" s="23" t="str">
        <f t="shared" ca="1" si="46"/>
        <v>Glass &amp; Concrete industry Saving Tech-Haulage Tractors, Trucks, Fishing boats 8.3y</v>
      </c>
      <c r="O505" s="23" t="s">
        <v>32</v>
      </c>
      <c r="P505" s="23" t="s">
        <v>33</v>
      </c>
      <c r="Q505" s="23"/>
      <c r="R505" s="23"/>
      <c r="S505" s="19" t="s">
        <v>34</v>
      </c>
      <c r="V505" s="16" t="str">
        <f t="shared" ca="1" si="48"/>
        <v>GD</v>
      </c>
      <c r="W505" s="14" t="str">
        <f t="shared" ca="1" si="48"/>
        <v>Glass &amp; Concrete industry</v>
      </c>
      <c r="X505" s="3" t="str">
        <f>'EE investment costs'!D554</f>
        <v>TF-83</v>
      </c>
      <c r="Y505" s="3" t="str">
        <f>'EE investment costs'!E554</f>
        <v>Haulage Tractors, Trucks, Fishing boats</v>
      </c>
      <c r="AC505" s="123">
        <f>'EE investment costs'!C554</f>
        <v>8.3000000000000007</v>
      </c>
      <c r="AD505" s="22"/>
    </row>
    <row r="506" spans="2:30">
      <c r="B506" s="14" t="str">
        <f t="shared" ca="1" si="44"/>
        <v>INDGDEFFMT-84</v>
      </c>
      <c r="C506" s="15" t="str">
        <f t="shared" ca="1" si="49"/>
        <v>IGDMT</v>
      </c>
      <c r="D506" s="16">
        <f>'EE investment costs'!$F$15</f>
        <v>2016</v>
      </c>
      <c r="E506" s="14">
        <f>VLOOKUP(X506,'EE investment costs'!$D$56:$R$656,15,0)</f>
        <v>6.44</v>
      </c>
      <c r="F506" s="17">
        <f ca="1">INDEX('EE investment costs'!$D$56:$R$656,MATCH(X506,'EE investment costs'!$D$56:$D$656,0),MATCH($V$8,'EE investment costs'!$D$56:$R$56,0))</f>
        <v>1094.3674543259099</v>
      </c>
      <c r="I506" s="18">
        <v>1</v>
      </c>
      <c r="J506" s="18">
        <v>1</v>
      </c>
      <c r="K506" s="14">
        <f t="shared" ca="1" si="47"/>
        <v>2</v>
      </c>
      <c r="M506" s="19" t="str">
        <f t="shared" ca="1" si="45"/>
        <v>INDGDEFFMT-84</v>
      </c>
      <c r="N506" s="23" t="str">
        <f t="shared" ca="1" si="46"/>
        <v>Glass &amp; Concrete industry Saving Tech-Heat Medium Temp. up to 150C 8.4y</v>
      </c>
      <c r="O506" s="23" t="s">
        <v>32</v>
      </c>
      <c r="P506" s="23" t="s">
        <v>33</v>
      </c>
      <c r="Q506" s="23"/>
      <c r="R506" s="23"/>
      <c r="S506" s="19" t="s">
        <v>34</v>
      </c>
      <c r="V506" s="16" t="str">
        <f t="shared" ca="1" si="48"/>
        <v>GD</v>
      </c>
      <c r="W506" s="14" t="str">
        <f t="shared" ca="1" si="48"/>
        <v>Glass &amp; Concrete industry</v>
      </c>
      <c r="X506" s="3" t="str">
        <f>'EE investment costs'!D555</f>
        <v>MT-84</v>
      </c>
      <c r="Y506" s="3" t="str">
        <f>'EE investment costs'!E555</f>
        <v>Heat Medium Temp. up to 150C</v>
      </c>
      <c r="AC506" s="123">
        <f>'EE investment costs'!C555</f>
        <v>8.4</v>
      </c>
      <c r="AD506" s="22"/>
    </row>
    <row r="507" spans="2:30">
      <c r="B507" s="14" t="str">
        <f t="shared" ca="1" si="44"/>
        <v>INDGDEFFHT-84</v>
      </c>
      <c r="C507" s="15" t="str">
        <f t="shared" ca="1" si="49"/>
        <v>IGDHT</v>
      </c>
      <c r="D507" s="16">
        <f>'EE investment costs'!$F$15</f>
        <v>2016</v>
      </c>
      <c r="E507" s="14">
        <f>VLOOKUP(X507,'EE investment costs'!$D$56:$R$656,15,0)</f>
        <v>5.1520000000000001</v>
      </c>
      <c r="F507" s="17">
        <f ca="1">INDEX('EE investment costs'!$D$56:$R$656,MATCH(X507,'EE investment costs'!$D$56:$D$656,0),MATCH($V$8,'EE investment costs'!$D$56:$R$56,0))</f>
        <v>636.32495894813144</v>
      </c>
      <c r="I507" s="18">
        <v>1</v>
      </c>
      <c r="J507" s="18">
        <v>1</v>
      </c>
      <c r="K507" s="14">
        <f t="shared" ca="1" si="47"/>
        <v>6</v>
      </c>
      <c r="M507" s="19" t="str">
        <f t="shared" ca="1" si="45"/>
        <v>INDGDEFFHT-84</v>
      </c>
      <c r="N507" s="23" t="str">
        <f t="shared" ca="1" si="46"/>
        <v>Glass &amp; Concrete industry Saving Tech-Heat High Temp. over 150C 8.4y</v>
      </c>
      <c r="O507" s="23" t="s">
        <v>32</v>
      </c>
      <c r="P507" s="23" t="s">
        <v>33</v>
      </c>
      <c r="Q507" s="23"/>
      <c r="R507" s="23"/>
      <c r="S507" s="19" t="s">
        <v>34</v>
      </c>
      <c r="V507" s="16" t="str">
        <f t="shared" ca="1" si="48"/>
        <v>GD</v>
      </c>
      <c r="W507" s="14" t="str">
        <f t="shared" ca="1" si="48"/>
        <v>Glass &amp; Concrete industry</v>
      </c>
      <c r="X507" s="3" t="str">
        <f>'EE investment costs'!D556</f>
        <v>HT-84</v>
      </c>
      <c r="Y507" s="3" t="str">
        <f>'EE investment costs'!E556</f>
        <v>Heat High Temp. over 150C</v>
      </c>
      <c r="AC507" s="123">
        <f>'EE investment costs'!C556</f>
        <v>8.4</v>
      </c>
      <c r="AD507" s="22"/>
    </row>
    <row r="508" spans="2:30">
      <c r="B508" s="14" t="str">
        <f t="shared" ca="1" si="44"/>
        <v>INDGDEFFRH-84</v>
      </c>
      <c r="C508" s="15" t="str">
        <f t="shared" ca="1" si="49"/>
        <v>IGDRH</v>
      </c>
      <c r="D508" s="16">
        <f>'EE investment costs'!$F$15</f>
        <v>2016</v>
      </c>
      <c r="E508" s="14">
        <f>VLOOKUP(X508,'EE investment costs'!$D$56:$R$656,15,0)</f>
        <v>16.821333333333335</v>
      </c>
      <c r="F508" s="17">
        <f ca="1">INDEX('EE investment costs'!$D$56:$R$656,MATCH(X508,'EE investment costs'!$D$56:$D$656,0),MATCH($V$8,'EE investment costs'!$D$56:$R$56,0))</f>
        <v>1832.9972445436208</v>
      </c>
      <c r="I508" s="18">
        <v>1</v>
      </c>
      <c r="J508" s="18">
        <v>1</v>
      </c>
      <c r="K508" s="14">
        <f t="shared" ca="1" si="47"/>
        <v>0</v>
      </c>
      <c r="M508" s="19" t="str">
        <f t="shared" ca="1" si="45"/>
        <v>INDGDEFFRH-84</v>
      </c>
      <c r="N508" s="23" t="str">
        <f t="shared" ca="1" si="46"/>
        <v>Glass &amp; Concrete industry Saving Tech-Heat Room Heat 8.4y</v>
      </c>
      <c r="O508" s="23" t="s">
        <v>32</v>
      </c>
      <c r="P508" s="23" t="s">
        <v>33</v>
      </c>
      <c r="Q508" s="23"/>
      <c r="R508" s="23"/>
      <c r="S508" s="19" t="s">
        <v>34</v>
      </c>
      <c r="V508" s="16" t="str">
        <f t="shared" ca="1" si="48"/>
        <v>GD</v>
      </c>
      <c r="W508" s="14" t="str">
        <f t="shared" ca="1" si="48"/>
        <v>Glass &amp; Concrete industry</v>
      </c>
      <c r="X508" s="3" t="str">
        <f>'EE investment costs'!D557</f>
        <v>RH-84</v>
      </c>
      <c r="Y508" s="3" t="str">
        <f>'EE investment costs'!E557</f>
        <v>Heat Room Heat</v>
      </c>
      <c r="AC508" s="123">
        <f>'EE investment costs'!C557</f>
        <v>8.4</v>
      </c>
      <c r="AD508" s="22"/>
    </row>
    <row r="509" spans="2:30">
      <c r="B509" s="14" t="str">
        <f t="shared" ca="1" si="44"/>
        <v>INDGDEFFLA-84</v>
      </c>
      <c r="C509" s="15" t="str">
        <f t="shared" ca="1" si="49"/>
        <v>IGDLA</v>
      </c>
      <c r="D509" s="16">
        <f>'EE investment costs'!$F$15</f>
        <v>2016</v>
      </c>
      <c r="E509" s="14">
        <f>VLOOKUP(X509,'EE investment costs'!$D$56:$R$656,15,0)</f>
        <v>4.4834666666666667</v>
      </c>
      <c r="F509" s="17">
        <f ca="1">INDEX('EE investment costs'!$D$56:$R$656,MATCH(X509,'EE investment costs'!$D$56:$D$656,0),MATCH($V$8,'EE investment costs'!$D$56:$R$56,0))</f>
        <v>2245.1655443503123</v>
      </c>
      <c r="I509" s="18">
        <v>1</v>
      </c>
      <c r="J509" s="18">
        <v>1</v>
      </c>
      <c r="K509" s="14">
        <f t="shared" ca="1" si="47"/>
        <v>0</v>
      </c>
      <c r="M509" s="19" t="str">
        <f t="shared" ca="1" si="45"/>
        <v>INDGDEFFLA-84</v>
      </c>
      <c r="N509" s="23" t="str">
        <f t="shared" ca="1" si="46"/>
        <v>Glass &amp; Concrete industry Saving Tech-Light 8.4y</v>
      </c>
      <c r="O509" s="23" t="s">
        <v>32</v>
      </c>
      <c r="P509" s="23" t="s">
        <v>33</v>
      </c>
      <c r="Q509" s="23"/>
      <c r="R509" s="23"/>
      <c r="S509" s="19" t="s">
        <v>34</v>
      </c>
      <c r="V509" s="16" t="str">
        <f t="shared" ca="1" si="48"/>
        <v>GD</v>
      </c>
      <c r="W509" s="14" t="str">
        <f t="shared" ca="1" si="48"/>
        <v>Glass &amp; Concrete industry</v>
      </c>
      <c r="X509" s="3" t="str">
        <f>'EE investment costs'!D558</f>
        <v>LA-84</v>
      </c>
      <c r="Y509" s="3" t="str">
        <f>'EE investment costs'!E558</f>
        <v>Light</v>
      </c>
      <c r="AC509" s="123">
        <f>'EE investment costs'!C558</f>
        <v>8.4</v>
      </c>
      <c r="AD509" s="22"/>
    </row>
    <row r="510" spans="2:30">
      <c r="B510" s="14" t="str">
        <f t="shared" ca="1" si="44"/>
        <v>INDGDEFFEM-84</v>
      </c>
      <c r="C510" s="15" t="str">
        <f t="shared" ca="1" si="49"/>
        <v>IGDEM</v>
      </c>
      <c r="D510" s="16">
        <f>'EE investment costs'!$F$15</f>
        <v>2016</v>
      </c>
      <c r="E510" s="14">
        <f>VLOOKUP(X510,'EE investment costs'!$D$56:$R$656,15,0)</f>
        <v>4.7076399999999996</v>
      </c>
      <c r="F510" s="17">
        <f ca="1">INDEX('EE investment costs'!$D$56:$R$656,MATCH(X510,'EE investment costs'!$D$56:$D$656,0),MATCH($V$8,'EE investment costs'!$D$56:$R$56,0))</f>
        <v>2506.1488657181681</v>
      </c>
      <c r="I510" s="18">
        <v>1</v>
      </c>
      <c r="J510" s="18">
        <v>1</v>
      </c>
      <c r="K510" s="14">
        <f t="shared" ca="1" si="47"/>
        <v>0</v>
      </c>
      <c r="M510" s="19" t="str">
        <f t="shared" ca="1" si="45"/>
        <v>INDGDEFFEM-84</v>
      </c>
      <c r="N510" s="23" t="str">
        <f t="shared" ca="1" si="46"/>
        <v>Glass &amp; Concrete industry Saving Tech-Electric Motors 8.4y</v>
      </c>
      <c r="O510" s="23" t="s">
        <v>32</v>
      </c>
      <c r="P510" s="23" t="s">
        <v>33</v>
      </c>
      <c r="Q510" s="23"/>
      <c r="R510" s="23"/>
      <c r="S510" s="19" t="s">
        <v>34</v>
      </c>
      <c r="V510" s="16" t="str">
        <f t="shared" ca="1" si="48"/>
        <v>GD</v>
      </c>
      <c r="W510" s="14" t="str">
        <f t="shared" ca="1" si="48"/>
        <v>Glass &amp; Concrete industry</v>
      </c>
      <c r="X510" s="3" t="str">
        <f>'EE investment costs'!D559</f>
        <v>EM-84</v>
      </c>
      <c r="Y510" s="3" t="str">
        <f>'EE investment costs'!E559</f>
        <v>Electric Motors</v>
      </c>
      <c r="AC510" s="123">
        <f>'EE investment costs'!C559</f>
        <v>8.4</v>
      </c>
      <c r="AD510" s="22"/>
    </row>
    <row r="511" spans="2:30">
      <c r="B511" s="14" t="str">
        <f t="shared" ca="1" si="44"/>
        <v>INDGDEFFTF-84</v>
      </c>
      <c r="C511" s="15" t="str">
        <f t="shared" ca="1" si="49"/>
        <v>IGDTF</v>
      </c>
      <c r="D511" s="16">
        <f>'EE investment costs'!$F$15</f>
        <v>2016</v>
      </c>
      <c r="E511" s="14">
        <f>VLOOKUP(X511,'EE investment costs'!$D$56:$R$656,15,0)</f>
        <v>18.666666666666668</v>
      </c>
      <c r="F511" s="17">
        <f ca="1">INDEX('EE investment costs'!$D$56:$R$656,MATCH(X511,'EE investment costs'!$D$56:$D$656,0),MATCH($V$8,'EE investment costs'!$D$56:$R$56,0))</f>
        <v>1234.2716458672994</v>
      </c>
      <c r="I511" s="18">
        <v>1</v>
      </c>
      <c r="J511" s="18">
        <v>1</v>
      </c>
      <c r="K511" s="14">
        <f t="shared" ca="1" si="47"/>
        <v>0</v>
      </c>
      <c r="M511" s="19" t="str">
        <f t="shared" ca="1" si="45"/>
        <v>INDGDEFFTF-84</v>
      </c>
      <c r="N511" s="23" t="str">
        <f t="shared" ca="1" si="46"/>
        <v>Glass &amp; Concrete industry Saving Tech-Haulage Tractors, Trucks, Fishing boats 8.4y</v>
      </c>
      <c r="O511" s="23" t="s">
        <v>32</v>
      </c>
      <c r="P511" s="23" t="s">
        <v>33</v>
      </c>
      <c r="Q511" s="23"/>
      <c r="R511" s="23"/>
      <c r="S511" s="19" t="s">
        <v>34</v>
      </c>
      <c r="V511" s="16" t="str">
        <f t="shared" ca="1" si="48"/>
        <v>GD</v>
      </c>
      <c r="W511" s="14" t="str">
        <f t="shared" ca="1" si="48"/>
        <v>Glass &amp; Concrete industry</v>
      </c>
      <c r="X511" s="3" t="str">
        <f>'EE investment costs'!D560</f>
        <v>TF-84</v>
      </c>
      <c r="Y511" s="3" t="str">
        <f>'EE investment costs'!E560</f>
        <v>Haulage Tractors, Trucks, Fishing boats</v>
      </c>
      <c r="AC511" s="123">
        <f>'EE investment costs'!C560</f>
        <v>8.4</v>
      </c>
      <c r="AD511" s="22"/>
    </row>
    <row r="512" spans="2:30">
      <c r="B512" s="14" t="str">
        <f t="shared" ca="1" si="44"/>
        <v>INDGDEFFMT-85</v>
      </c>
      <c r="C512" s="15" t="str">
        <f t="shared" ca="1" si="49"/>
        <v>IGDMT</v>
      </c>
      <c r="D512" s="16">
        <f>'EE investment costs'!$F$15</f>
        <v>2016</v>
      </c>
      <c r="E512" s="14">
        <f>VLOOKUP(X512,'EE investment costs'!$D$56:$R$656,15,0)</f>
        <v>6.45</v>
      </c>
      <c r="F512" s="17">
        <f ca="1">INDEX('EE investment costs'!$D$56:$R$656,MATCH(X512,'EE investment costs'!$D$56:$D$656,0),MATCH($V$8,'EE investment costs'!$D$56:$R$56,0))</f>
        <v>1105.6896613197046</v>
      </c>
      <c r="I512" s="18">
        <v>1</v>
      </c>
      <c r="J512" s="18">
        <v>1</v>
      </c>
      <c r="K512" s="14">
        <f t="shared" ca="1" si="47"/>
        <v>1</v>
      </c>
      <c r="M512" s="19" t="str">
        <f t="shared" ca="1" si="45"/>
        <v>INDGDEFFMT-85</v>
      </c>
      <c r="N512" s="23" t="str">
        <f t="shared" ca="1" si="46"/>
        <v>Glass &amp; Concrete industry Saving Tech-Heat Medium Temp. up to 150C 8.5y</v>
      </c>
      <c r="O512" s="23" t="s">
        <v>32</v>
      </c>
      <c r="P512" s="23" t="s">
        <v>33</v>
      </c>
      <c r="Q512" s="23"/>
      <c r="R512" s="23"/>
      <c r="S512" s="19" t="s">
        <v>34</v>
      </c>
      <c r="V512" s="16" t="str">
        <f t="shared" ca="1" si="48"/>
        <v>GD</v>
      </c>
      <c r="W512" s="14" t="str">
        <f t="shared" ca="1" si="48"/>
        <v>Glass &amp; Concrete industry</v>
      </c>
      <c r="X512" s="3" t="str">
        <f>'EE investment costs'!D561</f>
        <v>MT-85</v>
      </c>
      <c r="Y512" s="3" t="str">
        <f>'EE investment costs'!E561</f>
        <v>Heat Medium Temp. up to 150C</v>
      </c>
      <c r="AC512" s="123">
        <f>'EE investment costs'!C561</f>
        <v>8.5</v>
      </c>
      <c r="AD512" s="22"/>
    </row>
    <row r="513" spans="2:30">
      <c r="B513" s="14" t="str">
        <f t="shared" ca="1" si="44"/>
        <v>INDGDEFFHT-85</v>
      </c>
      <c r="C513" s="15" t="str">
        <f t="shared" ca="1" si="49"/>
        <v>IGDHT</v>
      </c>
      <c r="D513" s="16">
        <f>'EE investment costs'!$F$15</f>
        <v>2016</v>
      </c>
      <c r="E513" s="14">
        <f>VLOOKUP(X513,'EE investment costs'!$D$56:$R$656,15,0)</f>
        <v>5.16</v>
      </c>
      <c r="F513" s="17">
        <f ca="1">INDEX('EE investment costs'!$D$56:$R$656,MATCH(X513,'EE investment costs'!$D$56:$D$656,0),MATCH($V$8,'EE investment costs'!$D$56:$R$56,0))</f>
        <v>640.25210321226041</v>
      </c>
      <c r="I513" s="18">
        <v>1</v>
      </c>
      <c r="J513" s="18">
        <v>1</v>
      </c>
      <c r="K513" s="14">
        <f t="shared" ca="1" si="47"/>
        <v>6</v>
      </c>
      <c r="M513" s="19" t="str">
        <f t="shared" ca="1" si="45"/>
        <v>INDGDEFFHT-85</v>
      </c>
      <c r="N513" s="23" t="str">
        <f t="shared" ca="1" si="46"/>
        <v>Glass &amp; Concrete industry Saving Tech-Heat High Temp. over 150C 8.5y</v>
      </c>
      <c r="O513" s="23" t="s">
        <v>32</v>
      </c>
      <c r="P513" s="23" t="s">
        <v>33</v>
      </c>
      <c r="Q513" s="23"/>
      <c r="R513" s="23"/>
      <c r="S513" s="19" t="s">
        <v>34</v>
      </c>
      <c r="V513" s="16" t="str">
        <f t="shared" ca="1" si="48"/>
        <v>GD</v>
      </c>
      <c r="W513" s="14" t="str">
        <f t="shared" ca="1" si="48"/>
        <v>Glass &amp; Concrete industry</v>
      </c>
      <c r="X513" s="3" t="str">
        <f>'EE investment costs'!D562</f>
        <v>HT-85</v>
      </c>
      <c r="Y513" s="3" t="str">
        <f>'EE investment costs'!E562</f>
        <v>Heat High Temp. over 150C</v>
      </c>
      <c r="AC513" s="123">
        <f>'EE investment costs'!C562</f>
        <v>8.5</v>
      </c>
      <c r="AD513" s="22"/>
    </row>
    <row r="514" spans="2:30">
      <c r="B514" s="14" t="str">
        <f t="shared" ca="1" si="44"/>
        <v>INDGDEFFRH-85</v>
      </c>
      <c r="C514" s="15" t="str">
        <f t="shared" ca="1" si="49"/>
        <v>IGDRH</v>
      </c>
      <c r="D514" s="16">
        <f>'EE investment costs'!$F$15</f>
        <v>2016</v>
      </c>
      <c r="E514" s="14">
        <f>VLOOKUP(X514,'EE investment costs'!$D$56:$R$656,15,0)</f>
        <v>16.840000000000003</v>
      </c>
      <c r="F514" s="17">
        <f ca="1">INDEX('EE investment costs'!$D$56:$R$656,MATCH(X514,'EE investment costs'!$D$56:$D$656,0),MATCH($V$8,'EE investment costs'!$D$56:$R$56,0))</f>
        <v>1870.4053515751227</v>
      </c>
      <c r="I514" s="18">
        <v>1</v>
      </c>
      <c r="J514" s="18">
        <v>1</v>
      </c>
      <c r="K514" s="14">
        <f t="shared" ca="1" si="47"/>
        <v>0</v>
      </c>
      <c r="M514" s="19" t="str">
        <f t="shared" ca="1" si="45"/>
        <v>INDGDEFFRH-85</v>
      </c>
      <c r="N514" s="23" t="str">
        <f t="shared" ca="1" si="46"/>
        <v>Glass &amp; Concrete industry Saving Tech-Heat Room Heat 8.5y</v>
      </c>
      <c r="O514" s="23" t="s">
        <v>32</v>
      </c>
      <c r="P514" s="23" t="s">
        <v>33</v>
      </c>
      <c r="Q514" s="23"/>
      <c r="R514" s="23"/>
      <c r="S514" s="19" t="s">
        <v>34</v>
      </c>
      <c r="V514" s="16" t="str">
        <f t="shared" ca="1" si="48"/>
        <v>GD</v>
      </c>
      <c r="W514" s="14" t="str">
        <f t="shared" ca="1" si="48"/>
        <v>Glass &amp; Concrete industry</v>
      </c>
      <c r="X514" s="3" t="str">
        <f>'EE investment costs'!D563</f>
        <v>RH-85</v>
      </c>
      <c r="Y514" s="3" t="str">
        <f>'EE investment costs'!E563</f>
        <v>Heat Room Heat</v>
      </c>
      <c r="AC514" s="123">
        <f>'EE investment costs'!C563</f>
        <v>8.5</v>
      </c>
      <c r="AD514" s="22"/>
    </row>
    <row r="515" spans="2:30">
      <c r="B515" s="14" t="str">
        <f t="shared" ca="1" si="44"/>
        <v>INDGDEFFLA-85</v>
      </c>
      <c r="C515" s="15" t="str">
        <f t="shared" ca="1" si="49"/>
        <v>IGDLA</v>
      </c>
      <c r="D515" s="16">
        <f>'EE investment costs'!$F$15</f>
        <v>2016</v>
      </c>
      <c r="E515" s="14">
        <f>VLOOKUP(X515,'EE investment costs'!$D$56:$R$656,15,0)</f>
        <v>4.4965000000000002</v>
      </c>
      <c r="F515" s="17">
        <f ca="1">INDEX('EE investment costs'!$D$56:$R$656,MATCH(X515,'EE investment costs'!$D$56:$D$656,0),MATCH($V$8,'EE investment costs'!$D$56:$R$56,0))</f>
        <v>2260.5373637248085</v>
      </c>
      <c r="I515" s="18">
        <v>1</v>
      </c>
      <c r="J515" s="18">
        <v>1</v>
      </c>
      <c r="K515" s="14">
        <f t="shared" ca="1" si="47"/>
        <v>0</v>
      </c>
      <c r="M515" s="19" t="str">
        <f t="shared" ca="1" si="45"/>
        <v>INDGDEFFLA-85</v>
      </c>
      <c r="N515" s="23" t="str">
        <f t="shared" ca="1" si="46"/>
        <v>Glass &amp; Concrete industry Saving Tech-Light 8.5y</v>
      </c>
      <c r="O515" s="23" t="s">
        <v>32</v>
      </c>
      <c r="P515" s="23" t="s">
        <v>33</v>
      </c>
      <c r="Q515" s="23"/>
      <c r="R515" s="23"/>
      <c r="S515" s="19" t="s">
        <v>34</v>
      </c>
      <c r="V515" s="16" t="str">
        <f t="shared" ca="1" si="48"/>
        <v>GD</v>
      </c>
      <c r="W515" s="14" t="str">
        <f t="shared" ca="1" si="48"/>
        <v>Glass &amp; Concrete industry</v>
      </c>
      <c r="X515" s="3" t="str">
        <f>'EE investment costs'!D564</f>
        <v>LA-85</v>
      </c>
      <c r="Y515" s="3" t="str">
        <f>'EE investment costs'!E564</f>
        <v>Light</v>
      </c>
      <c r="AC515" s="123">
        <f>'EE investment costs'!C564</f>
        <v>8.5</v>
      </c>
      <c r="AD515" s="22"/>
    </row>
    <row r="516" spans="2:30">
      <c r="B516" s="14" t="str">
        <f t="shared" ca="1" si="44"/>
        <v>INDGDEFFEM-85</v>
      </c>
      <c r="C516" s="15" t="str">
        <f t="shared" ca="1" si="49"/>
        <v>IGDEM</v>
      </c>
      <c r="D516" s="16">
        <f>'EE investment costs'!$F$15</f>
        <v>2016</v>
      </c>
      <c r="E516" s="14">
        <f>VLOOKUP(X516,'EE investment costs'!$D$56:$R$656,15,0)</f>
        <v>4.7213250000000002</v>
      </c>
      <c r="F516" s="17">
        <f ca="1">INDEX('EE investment costs'!$D$56:$R$656,MATCH(X516,'EE investment costs'!$D$56:$D$656,0),MATCH($V$8,'EE investment costs'!$D$56:$R$56,0))</f>
        <v>2527.4015779291694</v>
      </c>
      <c r="I516" s="18">
        <v>1</v>
      </c>
      <c r="J516" s="18">
        <v>1</v>
      </c>
      <c r="K516" s="14">
        <f t="shared" ca="1" si="47"/>
        <v>0</v>
      </c>
      <c r="M516" s="19" t="str">
        <f t="shared" ca="1" si="45"/>
        <v>INDGDEFFEM-85</v>
      </c>
      <c r="N516" s="23" t="str">
        <f t="shared" ca="1" si="46"/>
        <v>Glass &amp; Concrete industry Saving Tech-Electric Motors 8.5y</v>
      </c>
      <c r="O516" s="23" t="s">
        <v>32</v>
      </c>
      <c r="P516" s="23" t="s">
        <v>33</v>
      </c>
      <c r="Q516" s="23"/>
      <c r="R516" s="23"/>
      <c r="S516" s="19" t="s">
        <v>34</v>
      </c>
      <c r="V516" s="16" t="str">
        <f t="shared" ca="1" si="48"/>
        <v>GD</v>
      </c>
      <c r="W516" s="14" t="str">
        <f t="shared" ca="1" si="48"/>
        <v>Glass &amp; Concrete industry</v>
      </c>
      <c r="X516" s="3" t="str">
        <f>'EE investment costs'!D565</f>
        <v>EM-85</v>
      </c>
      <c r="Y516" s="3" t="str">
        <f>'EE investment costs'!E565</f>
        <v>Electric Motors</v>
      </c>
      <c r="AC516" s="123">
        <f>'EE investment costs'!C565</f>
        <v>8.5</v>
      </c>
      <c r="AD516" s="22"/>
    </row>
    <row r="517" spans="2:30">
      <c r="B517" s="14" t="str">
        <f t="shared" ca="1" si="44"/>
        <v>INDGDEFFTF-85</v>
      </c>
      <c r="C517" s="15" t="str">
        <f t="shared" ca="1" si="49"/>
        <v>IGDTF</v>
      </c>
      <c r="D517" s="16">
        <f>'EE investment costs'!$F$15</f>
        <v>2016</v>
      </c>
      <c r="E517" s="14">
        <f>VLOOKUP(X517,'EE investment costs'!$D$56:$R$656,15,0)</f>
        <v>18.75</v>
      </c>
      <c r="F517" s="17">
        <f ca="1">INDEX('EE investment costs'!$D$56:$R$656,MATCH(X517,'EE investment costs'!$D$56:$D$656,0),MATCH($V$8,'EE investment costs'!$D$56:$R$56,0))</f>
        <v>1248.9653559371479</v>
      </c>
      <c r="I517" s="18">
        <v>1</v>
      </c>
      <c r="J517" s="18">
        <v>1</v>
      </c>
      <c r="K517" s="14">
        <f t="shared" ca="1" si="47"/>
        <v>0</v>
      </c>
      <c r="M517" s="19" t="str">
        <f t="shared" ca="1" si="45"/>
        <v>INDGDEFFTF-85</v>
      </c>
      <c r="N517" s="23" t="str">
        <f t="shared" ca="1" si="46"/>
        <v>Glass &amp; Concrete industry Saving Tech-Haulage Tractors, Trucks, Fishing boats 8.5y</v>
      </c>
      <c r="O517" s="23" t="s">
        <v>32</v>
      </c>
      <c r="P517" s="23" t="s">
        <v>33</v>
      </c>
      <c r="Q517" s="23"/>
      <c r="R517" s="23"/>
      <c r="S517" s="19" t="s">
        <v>34</v>
      </c>
      <c r="V517" s="16" t="str">
        <f t="shared" ca="1" si="48"/>
        <v>GD</v>
      </c>
      <c r="W517" s="14" t="str">
        <f t="shared" ca="1" si="48"/>
        <v>Glass &amp; Concrete industry</v>
      </c>
      <c r="X517" s="3" t="str">
        <f>'EE investment costs'!D566</f>
        <v>TF-85</v>
      </c>
      <c r="Y517" s="3" t="str">
        <f>'EE investment costs'!E566</f>
        <v>Haulage Tractors, Trucks, Fishing boats</v>
      </c>
      <c r="AC517" s="123">
        <f>'EE investment costs'!C566</f>
        <v>8.5</v>
      </c>
      <c r="AD517" s="22"/>
    </row>
    <row r="518" spans="2:30">
      <c r="B518" s="14" t="str">
        <f t="shared" ca="1" si="44"/>
        <v>INDGDEFFMT-86</v>
      </c>
      <c r="C518" s="15" t="str">
        <f t="shared" ca="1" si="49"/>
        <v>IGDMT</v>
      </c>
      <c r="D518" s="16">
        <f>'EE investment costs'!$F$15</f>
        <v>2016</v>
      </c>
      <c r="E518" s="14">
        <f>VLOOKUP(X518,'EE investment costs'!$D$56:$R$656,15,0)</f>
        <v>6.46</v>
      </c>
      <c r="F518" s="17">
        <f ca="1">INDEX('EE investment costs'!$D$56:$R$656,MATCH(X518,'EE investment costs'!$D$56:$D$656,0),MATCH($V$8,'EE investment costs'!$D$56:$R$56,0))</f>
        <v>1117.0118683134992</v>
      </c>
      <c r="I518" s="18">
        <v>1</v>
      </c>
      <c r="J518" s="18">
        <v>1</v>
      </c>
      <c r="K518" s="14">
        <f t="shared" ca="1" si="47"/>
        <v>1</v>
      </c>
      <c r="M518" s="19" t="str">
        <f t="shared" ca="1" si="45"/>
        <v>INDGDEFFMT-86</v>
      </c>
      <c r="N518" s="23" t="str">
        <f t="shared" ca="1" si="46"/>
        <v>Glass &amp; Concrete industry Saving Tech-Heat Medium Temp. up to 150C 8.6y</v>
      </c>
      <c r="O518" s="23" t="s">
        <v>32</v>
      </c>
      <c r="P518" s="23" t="s">
        <v>33</v>
      </c>
      <c r="Q518" s="23"/>
      <c r="R518" s="23"/>
      <c r="S518" s="19" t="s">
        <v>34</v>
      </c>
      <c r="V518" s="16" t="str">
        <f t="shared" ca="1" si="48"/>
        <v>GD</v>
      </c>
      <c r="W518" s="14" t="str">
        <f t="shared" ca="1" si="48"/>
        <v>Glass &amp; Concrete industry</v>
      </c>
      <c r="X518" s="3" t="str">
        <f>'EE investment costs'!D567</f>
        <v>MT-86</v>
      </c>
      <c r="Y518" s="3" t="str">
        <f>'EE investment costs'!E567</f>
        <v>Heat Medium Temp. up to 150C</v>
      </c>
      <c r="AC518" s="123">
        <f>'EE investment costs'!C567</f>
        <v>8.6</v>
      </c>
      <c r="AD518" s="22"/>
    </row>
    <row r="519" spans="2:30">
      <c r="B519" s="14" t="str">
        <f t="shared" ca="1" si="44"/>
        <v>INDGDEFFHT-86</v>
      </c>
      <c r="C519" s="15" t="str">
        <f t="shared" ca="1" si="49"/>
        <v>IGDHT</v>
      </c>
      <c r="D519" s="16">
        <f>'EE investment costs'!$F$15</f>
        <v>2016</v>
      </c>
      <c r="E519" s="14">
        <f>VLOOKUP(X519,'EE investment costs'!$D$56:$R$656,15,0)</f>
        <v>5.1680000000000001</v>
      </c>
      <c r="F519" s="17">
        <f ca="1">INDEX('EE investment costs'!$D$56:$R$656,MATCH(X519,'EE investment costs'!$D$56:$D$656,0),MATCH($V$8,'EE investment costs'!$D$56:$R$56,0))</f>
        <v>644.17924747638938</v>
      </c>
      <c r="I519" s="18">
        <v>1</v>
      </c>
      <c r="J519" s="18">
        <v>1</v>
      </c>
      <c r="K519" s="14">
        <f t="shared" ca="1" si="47"/>
        <v>6</v>
      </c>
      <c r="M519" s="19" t="str">
        <f t="shared" ca="1" si="45"/>
        <v>INDGDEFFHT-86</v>
      </c>
      <c r="N519" s="23" t="str">
        <f t="shared" ca="1" si="46"/>
        <v>Glass &amp; Concrete industry Saving Tech-Heat High Temp. over 150C 8.6y</v>
      </c>
      <c r="O519" s="23" t="s">
        <v>32</v>
      </c>
      <c r="P519" s="23" t="s">
        <v>33</v>
      </c>
      <c r="Q519" s="23"/>
      <c r="R519" s="23"/>
      <c r="S519" s="19" t="s">
        <v>34</v>
      </c>
      <c r="V519" s="16" t="str">
        <f t="shared" ca="1" si="48"/>
        <v>GD</v>
      </c>
      <c r="W519" s="14" t="str">
        <f t="shared" ca="1" si="48"/>
        <v>Glass &amp; Concrete industry</v>
      </c>
      <c r="X519" s="3" t="str">
        <f>'EE investment costs'!D568</f>
        <v>HT-86</v>
      </c>
      <c r="Y519" s="3" t="str">
        <f>'EE investment costs'!E568</f>
        <v>Heat High Temp. over 150C</v>
      </c>
      <c r="AC519" s="123">
        <f>'EE investment costs'!C568</f>
        <v>8.6</v>
      </c>
      <c r="AD519" s="22"/>
    </row>
    <row r="520" spans="2:30">
      <c r="B520" s="14" t="str">
        <f t="shared" ref="B520:B583" ca="1" si="50">M520</f>
        <v>INDGDEFFRH-86</v>
      </c>
      <c r="C520" s="15" t="str">
        <f t="shared" ca="1" si="49"/>
        <v>IGDRH</v>
      </c>
      <c r="D520" s="16">
        <f>'EE investment costs'!$F$15</f>
        <v>2016</v>
      </c>
      <c r="E520" s="14">
        <f>VLOOKUP(X520,'EE investment costs'!$D$56:$R$656,15,0)</f>
        <v>16.858666666666668</v>
      </c>
      <c r="F520" s="17">
        <f ca="1">INDEX('EE investment costs'!$D$56:$R$656,MATCH(X520,'EE investment costs'!$D$56:$D$656,0),MATCH($V$8,'EE investment costs'!$D$56:$R$56,0))</f>
        <v>1907.8134586066253</v>
      </c>
      <c r="I520" s="18">
        <v>1</v>
      </c>
      <c r="J520" s="18">
        <v>1</v>
      </c>
      <c r="K520" s="14">
        <f t="shared" ca="1" si="47"/>
        <v>0</v>
      </c>
      <c r="M520" s="19" t="str">
        <f t="shared" ref="M520:M583" ca="1" si="51">CONCATENATE("IND",$V$8,"EFF",$X520)</f>
        <v>INDGDEFFRH-86</v>
      </c>
      <c r="N520" s="23" t="str">
        <f t="shared" ca="1" si="46"/>
        <v>Glass &amp; Concrete industry Saving Tech-Heat Room Heat 8.6y</v>
      </c>
      <c r="O520" s="23" t="s">
        <v>32</v>
      </c>
      <c r="P520" s="23" t="s">
        <v>33</v>
      </c>
      <c r="Q520" s="23"/>
      <c r="R520" s="23"/>
      <c r="S520" s="19" t="s">
        <v>34</v>
      </c>
      <c r="V520" s="16" t="str">
        <f t="shared" ca="1" si="48"/>
        <v>GD</v>
      </c>
      <c r="W520" s="14" t="str">
        <f t="shared" ca="1" si="48"/>
        <v>Glass &amp; Concrete industry</v>
      </c>
      <c r="X520" s="3" t="str">
        <f>'EE investment costs'!D569</f>
        <v>RH-86</v>
      </c>
      <c r="Y520" s="3" t="str">
        <f>'EE investment costs'!E569</f>
        <v>Heat Room Heat</v>
      </c>
      <c r="AC520" s="123">
        <f>'EE investment costs'!C569</f>
        <v>8.6</v>
      </c>
      <c r="AD520" s="22"/>
    </row>
    <row r="521" spans="2:30">
      <c r="B521" s="14" t="str">
        <f t="shared" ca="1" si="50"/>
        <v>INDGDEFFLA-86</v>
      </c>
      <c r="C521" s="15" t="str">
        <f t="shared" ca="1" si="49"/>
        <v>IGDLA</v>
      </c>
      <c r="D521" s="16">
        <f>'EE investment costs'!$F$15</f>
        <v>2016</v>
      </c>
      <c r="E521" s="14">
        <f>VLOOKUP(X521,'EE investment costs'!$D$56:$R$656,15,0)</f>
        <v>4.5095333333333336</v>
      </c>
      <c r="F521" s="17">
        <f ca="1">INDEX('EE investment costs'!$D$56:$R$656,MATCH(X521,'EE investment costs'!$D$56:$D$656,0),MATCH($V$8,'EE investment costs'!$D$56:$R$56,0))</f>
        <v>2275.9091830993043</v>
      </c>
      <c r="I521" s="18">
        <v>1</v>
      </c>
      <c r="J521" s="18">
        <v>1</v>
      </c>
      <c r="K521" s="14">
        <f t="shared" ca="1" si="47"/>
        <v>0</v>
      </c>
      <c r="M521" s="19" t="str">
        <f t="shared" ca="1" si="51"/>
        <v>INDGDEFFLA-86</v>
      </c>
      <c r="N521" s="23" t="str">
        <f t="shared" ref="N521:N584" ca="1" si="52">$W$8&amp;" Saving Tech"&amp;"-"&amp;$Y521&amp;" "&amp;AC521&amp;"y"</f>
        <v>Glass &amp; Concrete industry Saving Tech-Light 8.6y</v>
      </c>
      <c r="O521" s="23" t="s">
        <v>32</v>
      </c>
      <c r="P521" s="23" t="s">
        <v>33</v>
      </c>
      <c r="Q521" s="23"/>
      <c r="R521" s="23"/>
      <c r="S521" s="19" t="s">
        <v>34</v>
      </c>
      <c r="V521" s="16" t="str">
        <f t="shared" ca="1" si="48"/>
        <v>GD</v>
      </c>
      <c r="W521" s="14" t="str">
        <f t="shared" ca="1" si="48"/>
        <v>Glass &amp; Concrete industry</v>
      </c>
      <c r="X521" s="3" t="str">
        <f>'EE investment costs'!D570</f>
        <v>LA-86</v>
      </c>
      <c r="Y521" s="3" t="str">
        <f>'EE investment costs'!E570</f>
        <v>Light</v>
      </c>
      <c r="AC521" s="123">
        <f>'EE investment costs'!C570</f>
        <v>8.6</v>
      </c>
      <c r="AD521" s="22"/>
    </row>
    <row r="522" spans="2:30">
      <c r="B522" s="14" t="str">
        <f t="shared" ca="1" si="50"/>
        <v>INDGDEFFEM-86</v>
      </c>
      <c r="C522" s="15" t="str">
        <f t="shared" ca="1" si="49"/>
        <v>IGDEM</v>
      </c>
      <c r="D522" s="16">
        <f>'EE investment costs'!$F$15</f>
        <v>2016</v>
      </c>
      <c r="E522" s="14">
        <f>VLOOKUP(X522,'EE investment costs'!$D$56:$R$656,15,0)</f>
        <v>4.7350099999999999</v>
      </c>
      <c r="F522" s="17">
        <f ca="1">INDEX('EE investment costs'!$D$56:$R$656,MATCH(X522,'EE investment costs'!$D$56:$D$656,0),MATCH($V$8,'EE investment costs'!$D$56:$R$56,0))</f>
        <v>2548.6542901401704</v>
      </c>
      <c r="I522" s="18">
        <v>1</v>
      </c>
      <c r="J522" s="18">
        <v>1</v>
      </c>
      <c r="K522" s="14">
        <f t="shared" ref="K522:K585" ca="1" si="53">IF(F522&lt;500,1,0)+IF(F522&lt;600,1,0)+IF(F522&lt;700,1,0)+IF(F522&lt;800,1,0)+IF(F522&lt;900,1,0)+IF(F522&lt;1000,1,0)+IF(F522&lt;1100,1,0)+IF(F522&lt;1200,1,0)</f>
        <v>0</v>
      </c>
      <c r="M522" s="19" t="str">
        <f t="shared" ca="1" si="51"/>
        <v>INDGDEFFEM-86</v>
      </c>
      <c r="N522" s="23" t="str">
        <f t="shared" ca="1" si="52"/>
        <v>Glass &amp; Concrete industry Saving Tech-Electric Motors 8.6y</v>
      </c>
      <c r="O522" s="23" t="s">
        <v>32</v>
      </c>
      <c r="P522" s="23" t="s">
        <v>33</v>
      </c>
      <c r="Q522" s="23"/>
      <c r="R522" s="23"/>
      <c r="S522" s="19" t="s">
        <v>34</v>
      </c>
      <c r="V522" s="16" t="str">
        <f t="shared" ref="V522:W585" ca="1" si="54">V521</f>
        <v>GD</v>
      </c>
      <c r="W522" s="14" t="str">
        <f t="shared" ca="1" si="54"/>
        <v>Glass &amp; Concrete industry</v>
      </c>
      <c r="X522" s="3" t="str">
        <f>'EE investment costs'!D571</f>
        <v>EM-86</v>
      </c>
      <c r="Y522" s="3" t="str">
        <f>'EE investment costs'!E571</f>
        <v>Electric Motors</v>
      </c>
      <c r="AC522" s="123">
        <f>'EE investment costs'!C571</f>
        <v>8.6</v>
      </c>
      <c r="AD522" s="22"/>
    </row>
    <row r="523" spans="2:30">
      <c r="B523" s="14" t="str">
        <f t="shared" ca="1" si="50"/>
        <v>INDGDEFFTF-86</v>
      </c>
      <c r="C523" s="15" t="str">
        <f t="shared" ca="1" si="49"/>
        <v>IGDTF</v>
      </c>
      <c r="D523" s="16">
        <f>'EE investment costs'!$F$15</f>
        <v>2016</v>
      </c>
      <c r="E523" s="14">
        <f>VLOOKUP(X523,'EE investment costs'!$D$56:$R$656,15,0)</f>
        <v>18.833333333333332</v>
      </c>
      <c r="F523" s="17">
        <f ca="1">INDEX('EE investment costs'!$D$56:$R$656,MATCH(X523,'EE investment costs'!$D$56:$D$656,0),MATCH($V$8,'EE investment costs'!$D$56:$R$56,0))</f>
        <v>1263.6590660069969</v>
      </c>
      <c r="I523" s="18">
        <v>1</v>
      </c>
      <c r="J523" s="18">
        <v>1</v>
      </c>
      <c r="K523" s="14">
        <f t="shared" ca="1" si="53"/>
        <v>0</v>
      </c>
      <c r="M523" s="19" t="str">
        <f t="shared" ca="1" si="51"/>
        <v>INDGDEFFTF-86</v>
      </c>
      <c r="N523" s="23" t="str">
        <f t="shared" ca="1" si="52"/>
        <v>Glass &amp; Concrete industry Saving Tech-Haulage Tractors, Trucks, Fishing boats 8.6y</v>
      </c>
      <c r="O523" s="23" t="s">
        <v>32</v>
      </c>
      <c r="P523" s="23" t="s">
        <v>33</v>
      </c>
      <c r="Q523" s="23"/>
      <c r="R523" s="23"/>
      <c r="S523" s="19" t="s">
        <v>34</v>
      </c>
      <c r="V523" s="16" t="str">
        <f t="shared" ca="1" si="54"/>
        <v>GD</v>
      </c>
      <c r="W523" s="14" t="str">
        <f t="shared" ca="1" si="54"/>
        <v>Glass &amp; Concrete industry</v>
      </c>
      <c r="X523" s="3" t="str">
        <f>'EE investment costs'!D572</f>
        <v>TF-86</v>
      </c>
      <c r="Y523" s="3" t="str">
        <f>'EE investment costs'!E572</f>
        <v>Haulage Tractors, Trucks, Fishing boats</v>
      </c>
      <c r="AC523" s="123">
        <f>'EE investment costs'!C572</f>
        <v>8.6</v>
      </c>
      <c r="AD523" s="22"/>
    </row>
    <row r="524" spans="2:30">
      <c r="B524" s="14" t="str">
        <f t="shared" ca="1" si="50"/>
        <v>INDGDEFFMT-87</v>
      </c>
      <c r="C524" s="15" t="str">
        <f t="shared" ca="1" si="49"/>
        <v>IGDMT</v>
      </c>
      <c r="D524" s="16">
        <f>'EE investment costs'!$F$15</f>
        <v>2016</v>
      </c>
      <c r="E524" s="14">
        <f>VLOOKUP(X524,'EE investment costs'!$D$56:$R$656,15,0)</f>
        <v>6.47</v>
      </c>
      <c r="F524" s="17">
        <f ca="1">INDEX('EE investment costs'!$D$56:$R$656,MATCH(X524,'EE investment costs'!$D$56:$D$656,0),MATCH($V$8,'EE investment costs'!$D$56:$R$56,0))</f>
        <v>1128.3340753072937</v>
      </c>
      <c r="I524" s="18">
        <v>1</v>
      </c>
      <c r="J524" s="18">
        <v>1</v>
      </c>
      <c r="K524" s="14">
        <f t="shared" ca="1" si="53"/>
        <v>1</v>
      </c>
      <c r="M524" s="19" t="str">
        <f t="shared" ca="1" si="51"/>
        <v>INDGDEFFMT-87</v>
      </c>
      <c r="N524" s="23" t="str">
        <f t="shared" ca="1" si="52"/>
        <v>Glass &amp; Concrete industry Saving Tech-Heat Medium Temp. up to 150C 8.7y</v>
      </c>
      <c r="O524" s="23" t="s">
        <v>32</v>
      </c>
      <c r="P524" s="23" t="s">
        <v>33</v>
      </c>
      <c r="Q524" s="23"/>
      <c r="R524" s="23"/>
      <c r="S524" s="19" t="s">
        <v>34</v>
      </c>
      <c r="V524" s="16" t="str">
        <f t="shared" ca="1" si="54"/>
        <v>GD</v>
      </c>
      <c r="W524" s="14" t="str">
        <f t="shared" ca="1" si="54"/>
        <v>Glass &amp; Concrete industry</v>
      </c>
      <c r="X524" s="3" t="str">
        <f>'EE investment costs'!D573</f>
        <v>MT-87</v>
      </c>
      <c r="Y524" s="3" t="str">
        <f>'EE investment costs'!E573</f>
        <v>Heat Medium Temp. up to 150C</v>
      </c>
      <c r="AC524" s="123">
        <f>'EE investment costs'!C573</f>
        <v>8.6999999999999993</v>
      </c>
      <c r="AD524" s="22"/>
    </row>
    <row r="525" spans="2:30">
      <c r="B525" s="14" t="str">
        <f t="shared" ca="1" si="50"/>
        <v>INDGDEFFHT-87</v>
      </c>
      <c r="C525" s="15" t="str">
        <f t="shared" ca="1" si="49"/>
        <v>IGDHT</v>
      </c>
      <c r="D525" s="16">
        <f>'EE investment costs'!$F$15</f>
        <v>2016</v>
      </c>
      <c r="E525" s="14">
        <f>VLOOKUP(X525,'EE investment costs'!$D$56:$R$656,15,0)</f>
        <v>5.1760000000000002</v>
      </c>
      <c r="F525" s="17">
        <f ca="1">INDEX('EE investment costs'!$D$56:$R$656,MATCH(X525,'EE investment costs'!$D$56:$D$656,0),MATCH($V$8,'EE investment costs'!$D$56:$R$56,0))</f>
        <v>648.10639174051823</v>
      </c>
      <c r="I525" s="18">
        <v>1</v>
      </c>
      <c r="J525" s="18">
        <v>1</v>
      </c>
      <c r="K525" s="14">
        <f t="shared" ca="1" si="53"/>
        <v>6</v>
      </c>
      <c r="M525" s="19" t="str">
        <f t="shared" ca="1" si="51"/>
        <v>INDGDEFFHT-87</v>
      </c>
      <c r="N525" s="23" t="str">
        <f t="shared" ca="1" si="52"/>
        <v>Glass &amp; Concrete industry Saving Tech-Heat High Temp. over 150C 8.7y</v>
      </c>
      <c r="O525" s="23" t="s">
        <v>32</v>
      </c>
      <c r="P525" s="23" t="s">
        <v>33</v>
      </c>
      <c r="Q525" s="23"/>
      <c r="R525" s="23"/>
      <c r="S525" s="19" t="s">
        <v>34</v>
      </c>
      <c r="V525" s="16" t="str">
        <f t="shared" ca="1" si="54"/>
        <v>GD</v>
      </c>
      <c r="W525" s="14" t="str">
        <f t="shared" ca="1" si="54"/>
        <v>Glass &amp; Concrete industry</v>
      </c>
      <c r="X525" s="3" t="str">
        <f>'EE investment costs'!D574</f>
        <v>HT-87</v>
      </c>
      <c r="Y525" s="3" t="str">
        <f>'EE investment costs'!E574</f>
        <v>Heat High Temp. over 150C</v>
      </c>
      <c r="AC525" s="123">
        <f>'EE investment costs'!C574</f>
        <v>8.6999999999999993</v>
      </c>
      <c r="AD525" s="22"/>
    </row>
    <row r="526" spans="2:30">
      <c r="B526" s="14" t="str">
        <f t="shared" ca="1" si="50"/>
        <v>INDGDEFFRH-87</v>
      </c>
      <c r="C526" s="15" t="str">
        <f t="shared" ca="1" si="49"/>
        <v>IGDRH</v>
      </c>
      <c r="D526" s="16">
        <f>'EE investment costs'!$F$15</f>
        <v>2016</v>
      </c>
      <c r="E526" s="14">
        <f>VLOOKUP(X526,'EE investment costs'!$D$56:$R$656,15,0)</f>
        <v>16.877333333333336</v>
      </c>
      <c r="F526" s="17">
        <f ca="1">INDEX('EE investment costs'!$D$56:$R$656,MATCH(X526,'EE investment costs'!$D$56:$D$656,0),MATCH($V$8,'EE investment costs'!$D$56:$R$56,0))</f>
        <v>1945.2215656381272</v>
      </c>
      <c r="I526" s="18">
        <v>1</v>
      </c>
      <c r="J526" s="18">
        <v>1</v>
      </c>
      <c r="K526" s="14">
        <f t="shared" ca="1" si="53"/>
        <v>0</v>
      </c>
      <c r="M526" s="19" t="str">
        <f t="shared" ca="1" si="51"/>
        <v>INDGDEFFRH-87</v>
      </c>
      <c r="N526" s="23" t="str">
        <f t="shared" ca="1" si="52"/>
        <v>Glass &amp; Concrete industry Saving Tech-Heat Room Heat 8.7y</v>
      </c>
      <c r="O526" s="23" t="s">
        <v>32</v>
      </c>
      <c r="P526" s="23" t="s">
        <v>33</v>
      </c>
      <c r="Q526" s="23"/>
      <c r="R526" s="23"/>
      <c r="S526" s="19" t="s">
        <v>34</v>
      </c>
      <c r="V526" s="16" t="str">
        <f t="shared" ca="1" si="54"/>
        <v>GD</v>
      </c>
      <c r="W526" s="14" t="str">
        <f t="shared" ca="1" si="54"/>
        <v>Glass &amp; Concrete industry</v>
      </c>
      <c r="X526" s="3" t="str">
        <f>'EE investment costs'!D575</f>
        <v>RH-87</v>
      </c>
      <c r="Y526" s="3" t="str">
        <f>'EE investment costs'!E575</f>
        <v>Heat Room Heat</v>
      </c>
      <c r="AC526" s="123">
        <f>'EE investment costs'!C575</f>
        <v>8.6999999999999993</v>
      </c>
      <c r="AD526" s="22"/>
    </row>
    <row r="527" spans="2:30">
      <c r="B527" s="14" t="str">
        <f t="shared" ca="1" si="50"/>
        <v>INDGDEFFLA-87</v>
      </c>
      <c r="C527" s="15" t="str">
        <f t="shared" ca="1" si="49"/>
        <v>IGDLA</v>
      </c>
      <c r="D527" s="16">
        <f>'EE investment costs'!$F$15</f>
        <v>2016</v>
      </c>
      <c r="E527" s="14">
        <f>VLOOKUP(X527,'EE investment costs'!$D$56:$R$656,15,0)</f>
        <v>4.5225666666666671</v>
      </c>
      <c r="F527" s="17">
        <f ca="1">INDEX('EE investment costs'!$D$56:$R$656,MATCH(X527,'EE investment costs'!$D$56:$D$656,0),MATCH($V$8,'EE investment costs'!$D$56:$R$56,0))</f>
        <v>2291.2810024738005</v>
      </c>
      <c r="I527" s="18">
        <v>1</v>
      </c>
      <c r="J527" s="18">
        <v>1</v>
      </c>
      <c r="K527" s="14">
        <f t="shared" ca="1" si="53"/>
        <v>0</v>
      </c>
      <c r="M527" s="19" t="str">
        <f t="shared" ca="1" si="51"/>
        <v>INDGDEFFLA-87</v>
      </c>
      <c r="N527" s="23" t="str">
        <f t="shared" ca="1" si="52"/>
        <v>Glass &amp; Concrete industry Saving Tech-Light 8.7y</v>
      </c>
      <c r="O527" s="23" t="s">
        <v>32</v>
      </c>
      <c r="P527" s="23" t="s">
        <v>33</v>
      </c>
      <c r="Q527" s="23"/>
      <c r="R527" s="23"/>
      <c r="S527" s="19" t="s">
        <v>34</v>
      </c>
      <c r="V527" s="16" t="str">
        <f t="shared" ca="1" si="54"/>
        <v>GD</v>
      </c>
      <c r="W527" s="14" t="str">
        <f t="shared" ca="1" si="54"/>
        <v>Glass &amp; Concrete industry</v>
      </c>
      <c r="X527" s="3" t="str">
        <f>'EE investment costs'!D576</f>
        <v>LA-87</v>
      </c>
      <c r="Y527" s="3" t="str">
        <f>'EE investment costs'!E576</f>
        <v>Light</v>
      </c>
      <c r="AC527" s="123">
        <f>'EE investment costs'!C576</f>
        <v>8.6999999999999993</v>
      </c>
      <c r="AD527" s="22"/>
    </row>
    <row r="528" spans="2:30">
      <c r="B528" s="14" t="str">
        <f t="shared" ca="1" si="50"/>
        <v>INDGDEFFEM-87</v>
      </c>
      <c r="C528" s="15" t="str">
        <f t="shared" ca="1" si="49"/>
        <v>IGDEM</v>
      </c>
      <c r="D528" s="16">
        <f>'EE investment costs'!$F$15</f>
        <v>2016</v>
      </c>
      <c r="E528" s="14">
        <f>VLOOKUP(X528,'EE investment costs'!$D$56:$R$656,15,0)</f>
        <v>4.7486949999999997</v>
      </c>
      <c r="F528" s="17">
        <f ca="1">INDEX('EE investment costs'!$D$56:$R$656,MATCH(X528,'EE investment costs'!$D$56:$D$656,0),MATCH($V$8,'EE investment costs'!$D$56:$R$56,0))</f>
        <v>2569.9070023511717</v>
      </c>
      <c r="I528" s="18">
        <v>1</v>
      </c>
      <c r="J528" s="18">
        <v>1</v>
      </c>
      <c r="K528" s="14">
        <f t="shared" ca="1" si="53"/>
        <v>0</v>
      </c>
      <c r="M528" s="19" t="str">
        <f t="shared" ca="1" si="51"/>
        <v>INDGDEFFEM-87</v>
      </c>
      <c r="N528" s="23" t="str">
        <f t="shared" ca="1" si="52"/>
        <v>Glass &amp; Concrete industry Saving Tech-Electric Motors 8.7y</v>
      </c>
      <c r="O528" s="23" t="s">
        <v>32</v>
      </c>
      <c r="P528" s="23" t="s">
        <v>33</v>
      </c>
      <c r="Q528" s="23"/>
      <c r="R528" s="23"/>
      <c r="S528" s="19" t="s">
        <v>34</v>
      </c>
      <c r="V528" s="16" t="str">
        <f t="shared" ca="1" si="54"/>
        <v>GD</v>
      </c>
      <c r="W528" s="14" t="str">
        <f t="shared" ca="1" si="54"/>
        <v>Glass &amp; Concrete industry</v>
      </c>
      <c r="X528" s="3" t="str">
        <f>'EE investment costs'!D577</f>
        <v>EM-87</v>
      </c>
      <c r="Y528" s="3" t="str">
        <f>'EE investment costs'!E577</f>
        <v>Electric Motors</v>
      </c>
      <c r="AC528" s="123">
        <f>'EE investment costs'!C577</f>
        <v>8.6999999999999993</v>
      </c>
      <c r="AD528" s="22"/>
    </row>
    <row r="529" spans="2:30">
      <c r="B529" s="14" t="str">
        <f t="shared" ca="1" si="50"/>
        <v>INDGDEFFTF-87</v>
      </c>
      <c r="C529" s="15" t="str">
        <f t="shared" ca="1" si="49"/>
        <v>IGDTF</v>
      </c>
      <c r="D529" s="16">
        <f>'EE investment costs'!$F$15</f>
        <v>2016</v>
      </c>
      <c r="E529" s="14">
        <f>VLOOKUP(X529,'EE investment costs'!$D$56:$R$656,15,0)</f>
        <v>18.916666666666664</v>
      </c>
      <c r="F529" s="17">
        <f ca="1">INDEX('EE investment costs'!$D$56:$R$656,MATCH(X529,'EE investment costs'!$D$56:$D$656,0),MATCH($V$8,'EE investment costs'!$D$56:$R$56,0))</f>
        <v>1278.3527760768457</v>
      </c>
      <c r="I529" s="18">
        <v>1</v>
      </c>
      <c r="J529" s="18">
        <v>1</v>
      </c>
      <c r="K529" s="14">
        <f t="shared" ca="1" si="53"/>
        <v>0</v>
      </c>
      <c r="M529" s="19" t="str">
        <f t="shared" ca="1" si="51"/>
        <v>INDGDEFFTF-87</v>
      </c>
      <c r="N529" s="23" t="str">
        <f t="shared" ca="1" si="52"/>
        <v>Glass &amp; Concrete industry Saving Tech-Haulage Tractors, Trucks, Fishing boats 8.7y</v>
      </c>
      <c r="O529" s="23" t="s">
        <v>32</v>
      </c>
      <c r="P529" s="23" t="s">
        <v>33</v>
      </c>
      <c r="Q529" s="23"/>
      <c r="R529" s="23"/>
      <c r="S529" s="19" t="s">
        <v>34</v>
      </c>
      <c r="V529" s="16" t="str">
        <f t="shared" ca="1" si="54"/>
        <v>GD</v>
      </c>
      <c r="W529" s="14" t="str">
        <f t="shared" ca="1" si="54"/>
        <v>Glass &amp; Concrete industry</v>
      </c>
      <c r="X529" s="3" t="str">
        <f>'EE investment costs'!D578</f>
        <v>TF-87</v>
      </c>
      <c r="Y529" s="3" t="str">
        <f>'EE investment costs'!E578</f>
        <v>Haulage Tractors, Trucks, Fishing boats</v>
      </c>
      <c r="AC529" s="123">
        <f>'EE investment costs'!C578</f>
        <v>8.6999999999999993</v>
      </c>
      <c r="AD529" s="22"/>
    </row>
    <row r="530" spans="2:30">
      <c r="B530" s="14" t="str">
        <f t="shared" ca="1" si="50"/>
        <v>INDGDEFFMT-88</v>
      </c>
      <c r="C530" s="15" t="str">
        <f t="shared" ca="1" si="49"/>
        <v>IGDMT</v>
      </c>
      <c r="D530" s="16">
        <f>'EE investment costs'!$F$15</f>
        <v>2016</v>
      </c>
      <c r="E530" s="14">
        <f>VLOOKUP(X530,'EE investment costs'!$D$56:$R$656,15,0)</f>
        <v>6.48</v>
      </c>
      <c r="F530" s="17">
        <f ca="1">INDEX('EE investment costs'!$D$56:$R$656,MATCH(X530,'EE investment costs'!$D$56:$D$656,0),MATCH($V$8,'EE investment costs'!$D$56:$R$56,0))</f>
        <v>1139.6562823010884</v>
      </c>
      <c r="I530" s="18">
        <v>1</v>
      </c>
      <c r="J530" s="18">
        <v>1</v>
      </c>
      <c r="K530" s="14">
        <f t="shared" ca="1" si="53"/>
        <v>1</v>
      </c>
      <c r="M530" s="19" t="str">
        <f t="shared" ca="1" si="51"/>
        <v>INDGDEFFMT-88</v>
      </c>
      <c r="N530" s="23" t="str">
        <f t="shared" ca="1" si="52"/>
        <v>Glass &amp; Concrete industry Saving Tech-Heat Medium Temp. up to 150C 8.8y</v>
      </c>
      <c r="O530" s="23" t="s">
        <v>32</v>
      </c>
      <c r="P530" s="23" t="s">
        <v>33</v>
      </c>
      <c r="Q530" s="23"/>
      <c r="R530" s="23"/>
      <c r="S530" s="19" t="s">
        <v>34</v>
      </c>
      <c r="V530" s="16" t="str">
        <f t="shared" ca="1" si="54"/>
        <v>GD</v>
      </c>
      <c r="W530" s="14" t="str">
        <f t="shared" ca="1" si="54"/>
        <v>Glass &amp; Concrete industry</v>
      </c>
      <c r="X530" s="3" t="str">
        <f>'EE investment costs'!D579</f>
        <v>MT-88</v>
      </c>
      <c r="Y530" s="3" t="str">
        <f>'EE investment costs'!E579</f>
        <v>Heat Medium Temp. up to 150C</v>
      </c>
      <c r="AC530" s="123">
        <f>'EE investment costs'!C579</f>
        <v>8.8000000000000007</v>
      </c>
      <c r="AD530" s="22"/>
    </row>
    <row r="531" spans="2:30">
      <c r="B531" s="14" t="str">
        <f t="shared" ca="1" si="50"/>
        <v>INDGDEFFHT-88</v>
      </c>
      <c r="C531" s="15" t="str">
        <f t="shared" ca="1" si="49"/>
        <v>IGDHT</v>
      </c>
      <c r="D531" s="16">
        <f>'EE investment costs'!$F$15</f>
        <v>2016</v>
      </c>
      <c r="E531" s="14">
        <f>VLOOKUP(X531,'EE investment costs'!$D$56:$R$656,15,0)</f>
        <v>5.1840000000000002</v>
      </c>
      <c r="F531" s="17">
        <f ca="1">INDEX('EE investment costs'!$D$56:$R$656,MATCH(X531,'EE investment costs'!$D$56:$D$656,0),MATCH($V$8,'EE investment costs'!$D$56:$R$56,0))</f>
        <v>652.0335360046472</v>
      </c>
      <c r="I531" s="18">
        <v>1</v>
      </c>
      <c r="J531" s="18">
        <v>1</v>
      </c>
      <c r="K531" s="14">
        <f t="shared" ca="1" si="53"/>
        <v>6</v>
      </c>
      <c r="M531" s="19" t="str">
        <f t="shared" ca="1" si="51"/>
        <v>INDGDEFFHT-88</v>
      </c>
      <c r="N531" s="23" t="str">
        <f t="shared" ca="1" si="52"/>
        <v>Glass &amp; Concrete industry Saving Tech-Heat High Temp. over 150C 8.8y</v>
      </c>
      <c r="O531" s="23" t="s">
        <v>32</v>
      </c>
      <c r="P531" s="23" t="s">
        <v>33</v>
      </c>
      <c r="Q531" s="23"/>
      <c r="R531" s="23"/>
      <c r="S531" s="19" t="s">
        <v>34</v>
      </c>
      <c r="V531" s="16" t="str">
        <f t="shared" ca="1" si="54"/>
        <v>GD</v>
      </c>
      <c r="W531" s="14" t="str">
        <f t="shared" ca="1" si="54"/>
        <v>Glass &amp; Concrete industry</v>
      </c>
      <c r="X531" s="3" t="str">
        <f>'EE investment costs'!D580</f>
        <v>HT-88</v>
      </c>
      <c r="Y531" s="3" t="str">
        <f>'EE investment costs'!E580</f>
        <v>Heat High Temp. over 150C</v>
      </c>
      <c r="AC531" s="123">
        <f>'EE investment costs'!C580</f>
        <v>8.8000000000000007</v>
      </c>
      <c r="AD531" s="22"/>
    </row>
    <row r="532" spans="2:30">
      <c r="B532" s="14" t="str">
        <f t="shared" ca="1" si="50"/>
        <v>INDGDEFFRH-88</v>
      </c>
      <c r="C532" s="15" t="str">
        <f t="shared" ca="1" si="49"/>
        <v>IGDRH</v>
      </c>
      <c r="D532" s="16">
        <f>'EE investment costs'!$F$15</f>
        <v>2016</v>
      </c>
      <c r="E532" s="14">
        <f>VLOOKUP(X532,'EE investment costs'!$D$56:$R$656,15,0)</f>
        <v>16.896000000000001</v>
      </c>
      <c r="F532" s="17">
        <f ca="1">INDEX('EE investment costs'!$D$56:$R$656,MATCH(X532,'EE investment costs'!$D$56:$D$656,0),MATCH($V$8,'EE investment costs'!$D$56:$R$56,0))</f>
        <v>1982.6296726696305</v>
      </c>
      <c r="I532" s="18">
        <v>1</v>
      </c>
      <c r="J532" s="18">
        <v>1</v>
      </c>
      <c r="K532" s="14">
        <f t="shared" ca="1" si="53"/>
        <v>0</v>
      </c>
      <c r="M532" s="19" t="str">
        <f t="shared" ca="1" si="51"/>
        <v>INDGDEFFRH-88</v>
      </c>
      <c r="N532" s="23" t="str">
        <f t="shared" ca="1" si="52"/>
        <v>Glass &amp; Concrete industry Saving Tech-Heat Room Heat 8.8y</v>
      </c>
      <c r="O532" s="23" t="s">
        <v>32</v>
      </c>
      <c r="P532" s="23" t="s">
        <v>33</v>
      </c>
      <c r="Q532" s="23"/>
      <c r="R532" s="23"/>
      <c r="S532" s="19" t="s">
        <v>34</v>
      </c>
      <c r="V532" s="16" t="str">
        <f t="shared" ca="1" si="54"/>
        <v>GD</v>
      </c>
      <c r="W532" s="14" t="str">
        <f t="shared" ca="1" si="54"/>
        <v>Glass &amp; Concrete industry</v>
      </c>
      <c r="X532" s="3" t="str">
        <f>'EE investment costs'!D581</f>
        <v>RH-88</v>
      </c>
      <c r="Y532" s="3" t="str">
        <f>'EE investment costs'!E581</f>
        <v>Heat Room Heat</v>
      </c>
      <c r="AC532" s="123">
        <f>'EE investment costs'!C581</f>
        <v>8.8000000000000007</v>
      </c>
      <c r="AD532" s="22"/>
    </row>
    <row r="533" spans="2:30">
      <c r="B533" s="14" t="str">
        <f t="shared" ca="1" si="50"/>
        <v>INDGDEFFLA-88</v>
      </c>
      <c r="C533" s="15" t="str">
        <f t="shared" ca="1" si="49"/>
        <v>IGDLA</v>
      </c>
      <c r="D533" s="16">
        <f>'EE investment costs'!$F$15</f>
        <v>2016</v>
      </c>
      <c r="E533" s="14">
        <f>VLOOKUP(X533,'EE investment costs'!$D$56:$R$656,15,0)</f>
        <v>4.5356000000000005</v>
      </c>
      <c r="F533" s="17">
        <f ca="1">INDEX('EE investment costs'!$D$56:$R$656,MATCH(X533,'EE investment costs'!$D$56:$D$656,0),MATCH($V$8,'EE investment costs'!$D$56:$R$56,0))</f>
        <v>2306.6528218482968</v>
      </c>
      <c r="I533" s="18">
        <v>1</v>
      </c>
      <c r="J533" s="18">
        <v>1</v>
      </c>
      <c r="K533" s="14">
        <f t="shared" ca="1" si="53"/>
        <v>0</v>
      </c>
      <c r="M533" s="19" t="str">
        <f t="shared" ca="1" si="51"/>
        <v>INDGDEFFLA-88</v>
      </c>
      <c r="N533" s="23" t="str">
        <f t="shared" ca="1" si="52"/>
        <v>Glass &amp; Concrete industry Saving Tech-Light 8.8y</v>
      </c>
      <c r="O533" s="23" t="s">
        <v>32</v>
      </c>
      <c r="P533" s="23" t="s">
        <v>33</v>
      </c>
      <c r="Q533" s="23"/>
      <c r="R533" s="23"/>
      <c r="S533" s="19" t="s">
        <v>34</v>
      </c>
      <c r="V533" s="16" t="str">
        <f t="shared" ca="1" si="54"/>
        <v>GD</v>
      </c>
      <c r="W533" s="14" t="str">
        <f t="shared" ca="1" si="54"/>
        <v>Glass &amp; Concrete industry</v>
      </c>
      <c r="X533" s="3" t="str">
        <f>'EE investment costs'!D582</f>
        <v>LA-88</v>
      </c>
      <c r="Y533" s="3" t="str">
        <f>'EE investment costs'!E582</f>
        <v>Light</v>
      </c>
      <c r="AC533" s="123">
        <f>'EE investment costs'!C582</f>
        <v>8.8000000000000007</v>
      </c>
      <c r="AD533" s="22"/>
    </row>
    <row r="534" spans="2:30">
      <c r="B534" s="14" t="str">
        <f t="shared" ca="1" si="50"/>
        <v>INDGDEFFEM-88</v>
      </c>
      <c r="C534" s="15" t="str">
        <f t="shared" ca="1" si="49"/>
        <v>IGDEM</v>
      </c>
      <c r="D534" s="16">
        <f>'EE investment costs'!$F$15</f>
        <v>2016</v>
      </c>
      <c r="E534" s="14">
        <f>VLOOKUP(X534,'EE investment costs'!$D$56:$R$656,15,0)</f>
        <v>4.7623800000000003</v>
      </c>
      <c r="F534" s="17">
        <f ca="1">INDEX('EE investment costs'!$D$56:$R$656,MATCH(X534,'EE investment costs'!$D$56:$D$656,0),MATCH($V$8,'EE investment costs'!$D$56:$R$56,0))</f>
        <v>2591.1597145621736</v>
      </c>
      <c r="I534" s="18">
        <v>1</v>
      </c>
      <c r="J534" s="18">
        <v>1</v>
      </c>
      <c r="K534" s="14">
        <f t="shared" ca="1" si="53"/>
        <v>0</v>
      </c>
      <c r="M534" s="19" t="str">
        <f t="shared" ca="1" si="51"/>
        <v>INDGDEFFEM-88</v>
      </c>
      <c r="N534" s="23" t="str">
        <f t="shared" ca="1" si="52"/>
        <v>Glass &amp; Concrete industry Saving Tech-Electric Motors 8.8y</v>
      </c>
      <c r="O534" s="23" t="s">
        <v>32</v>
      </c>
      <c r="P534" s="23" t="s">
        <v>33</v>
      </c>
      <c r="Q534" s="23"/>
      <c r="R534" s="23"/>
      <c r="S534" s="19" t="s">
        <v>34</v>
      </c>
      <c r="V534" s="16" t="str">
        <f t="shared" ca="1" si="54"/>
        <v>GD</v>
      </c>
      <c r="W534" s="14" t="str">
        <f t="shared" ca="1" si="54"/>
        <v>Glass &amp; Concrete industry</v>
      </c>
      <c r="X534" s="3" t="str">
        <f>'EE investment costs'!D583</f>
        <v>EM-88</v>
      </c>
      <c r="Y534" s="3" t="str">
        <f>'EE investment costs'!E583</f>
        <v>Electric Motors</v>
      </c>
      <c r="AC534" s="123">
        <f>'EE investment costs'!C583</f>
        <v>8.8000000000000007</v>
      </c>
      <c r="AD534" s="22"/>
    </row>
    <row r="535" spans="2:30">
      <c r="B535" s="14" t="str">
        <f t="shared" ca="1" si="50"/>
        <v>INDGDEFFTF-88</v>
      </c>
      <c r="C535" s="15" t="str">
        <f t="shared" ca="1" si="49"/>
        <v>IGDTF</v>
      </c>
      <c r="D535" s="16">
        <f>'EE investment costs'!$F$15</f>
        <v>2016</v>
      </c>
      <c r="E535" s="14">
        <f>VLOOKUP(X535,'EE investment costs'!$D$56:$R$656,15,0)</f>
        <v>19</v>
      </c>
      <c r="F535" s="17">
        <f ca="1">INDEX('EE investment costs'!$D$56:$R$656,MATCH(X535,'EE investment costs'!$D$56:$D$656,0),MATCH($V$8,'EE investment costs'!$D$56:$R$56,0))</f>
        <v>1293.0464861466946</v>
      </c>
      <c r="I535" s="18">
        <v>1</v>
      </c>
      <c r="J535" s="18">
        <v>1</v>
      </c>
      <c r="K535" s="14">
        <f t="shared" ca="1" si="53"/>
        <v>0</v>
      </c>
      <c r="M535" s="19" t="str">
        <f t="shared" ca="1" si="51"/>
        <v>INDGDEFFTF-88</v>
      </c>
      <c r="N535" s="23" t="str">
        <f t="shared" ca="1" si="52"/>
        <v>Glass &amp; Concrete industry Saving Tech-Haulage Tractors, Trucks, Fishing boats 8.8y</v>
      </c>
      <c r="O535" s="23" t="s">
        <v>32</v>
      </c>
      <c r="P535" s="23" t="s">
        <v>33</v>
      </c>
      <c r="Q535" s="23"/>
      <c r="R535" s="23"/>
      <c r="S535" s="19" t="s">
        <v>34</v>
      </c>
      <c r="V535" s="16" t="str">
        <f t="shared" ca="1" si="54"/>
        <v>GD</v>
      </c>
      <c r="W535" s="14" t="str">
        <f t="shared" ca="1" si="54"/>
        <v>Glass &amp; Concrete industry</v>
      </c>
      <c r="X535" s="3" t="str">
        <f>'EE investment costs'!D584</f>
        <v>TF-88</v>
      </c>
      <c r="Y535" s="3" t="str">
        <f>'EE investment costs'!E584</f>
        <v>Haulage Tractors, Trucks, Fishing boats</v>
      </c>
      <c r="AC535" s="123">
        <f>'EE investment costs'!C584</f>
        <v>8.8000000000000007</v>
      </c>
      <c r="AD535" s="22"/>
    </row>
    <row r="536" spans="2:30">
      <c r="B536" s="14" t="str">
        <f t="shared" ca="1" si="50"/>
        <v>INDGDEFFMT-89</v>
      </c>
      <c r="C536" s="15" t="str">
        <f t="shared" ca="1" si="49"/>
        <v>IGDMT</v>
      </c>
      <c r="D536" s="16">
        <f>'EE investment costs'!$F$15</f>
        <v>2016</v>
      </c>
      <c r="E536" s="14">
        <f>VLOOKUP(X536,'EE investment costs'!$D$56:$R$656,15,0)</f>
        <v>6.49</v>
      </c>
      <c r="F536" s="17">
        <f ca="1">INDEX('EE investment costs'!$D$56:$R$656,MATCH(X536,'EE investment costs'!$D$56:$D$656,0),MATCH($V$8,'EE investment costs'!$D$56:$R$56,0))</f>
        <v>1150.978489294883</v>
      </c>
      <c r="I536" s="18">
        <v>1</v>
      </c>
      <c r="J536" s="18">
        <v>1</v>
      </c>
      <c r="K536" s="14">
        <f t="shared" ca="1" si="53"/>
        <v>1</v>
      </c>
      <c r="M536" s="19" t="str">
        <f t="shared" ca="1" si="51"/>
        <v>INDGDEFFMT-89</v>
      </c>
      <c r="N536" s="23" t="str">
        <f t="shared" ca="1" si="52"/>
        <v>Glass &amp; Concrete industry Saving Tech-Heat Medium Temp. up to 150C 8.9y</v>
      </c>
      <c r="O536" s="23" t="s">
        <v>32</v>
      </c>
      <c r="P536" s="23" t="s">
        <v>33</v>
      </c>
      <c r="Q536" s="23"/>
      <c r="R536" s="23"/>
      <c r="S536" s="19" t="s">
        <v>34</v>
      </c>
      <c r="V536" s="16" t="str">
        <f t="shared" ca="1" si="54"/>
        <v>GD</v>
      </c>
      <c r="W536" s="14" t="str">
        <f t="shared" ca="1" si="54"/>
        <v>Glass &amp; Concrete industry</v>
      </c>
      <c r="X536" s="3" t="str">
        <f>'EE investment costs'!D585</f>
        <v>MT-89</v>
      </c>
      <c r="Y536" s="3" t="str">
        <f>'EE investment costs'!E585</f>
        <v>Heat Medium Temp. up to 150C</v>
      </c>
      <c r="AC536" s="123">
        <f>'EE investment costs'!C585</f>
        <v>8.9</v>
      </c>
      <c r="AD536" s="22"/>
    </row>
    <row r="537" spans="2:30">
      <c r="B537" s="14" t="str">
        <f t="shared" ca="1" si="50"/>
        <v>INDGDEFFHT-89</v>
      </c>
      <c r="C537" s="15" t="str">
        <f t="shared" ca="1" si="49"/>
        <v>IGDHT</v>
      </c>
      <c r="D537" s="16">
        <f>'EE investment costs'!$F$15</f>
        <v>2016</v>
      </c>
      <c r="E537" s="14">
        <f>VLOOKUP(X537,'EE investment costs'!$D$56:$R$656,15,0)</f>
        <v>5.1920000000000002</v>
      </c>
      <c r="F537" s="17">
        <f ca="1">INDEX('EE investment costs'!$D$56:$R$656,MATCH(X537,'EE investment costs'!$D$56:$D$656,0),MATCH($V$8,'EE investment costs'!$D$56:$R$56,0))</f>
        <v>655.96068026877629</v>
      </c>
      <c r="I537" s="18">
        <v>1</v>
      </c>
      <c r="J537" s="18">
        <v>1</v>
      </c>
      <c r="K537" s="14">
        <f t="shared" ca="1" si="53"/>
        <v>6</v>
      </c>
      <c r="M537" s="19" t="str">
        <f t="shared" ca="1" si="51"/>
        <v>INDGDEFFHT-89</v>
      </c>
      <c r="N537" s="23" t="str">
        <f t="shared" ca="1" si="52"/>
        <v>Glass &amp; Concrete industry Saving Tech-Heat High Temp. over 150C 8.9y</v>
      </c>
      <c r="O537" s="23" t="s">
        <v>32</v>
      </c>
      <c r="P537" s="23" t="s">
        <v>33</v>
      </c>
      <c r="Q537" s="23"/>
      <c r="R537" s="23"/>
      <c r="S537" s="19" t="s">
        <v>34</v>
      </c>
      <c r="V537" s="16" t="str">
        <f t="shared" ca="1" si="54"/>
        <v>GD</v>
      </c>
      <c r="W537" s="14" t="str">
        <f t="shared" ca="1" si="54"/>
        <v>Glass &amp; Concrete industry</v>
      </c>
      <c r="X537" s="3" t="str">
        <f>'EE investment costs'!D586</f>
        <v>HT-89</v>
      </c>
      <c r="Y537" s="3" t="str">
        <f>'EE investment costs'!E586</f>
        <v>Heat High Temp. over 150C</v>
      </c>
      <c r="AC537" s="123">
        <f>'EE investment costs'!C586</f>
        <v>8.9</v>
      </c>
      <c r="AD537" s="22"/>
    </row>
    <row r="538" spans="2:30">
      <c r="B538" s="14" t="str">
        <f t="shared" ca="1" si="50"/>
        <v>INDGDEFFRH-89</v>
      </c>
      <c r="C538" s="15" t="str">
        <f t="shared" ca="1" si="49"/>
        <v>IGDRH</v>
      </c>
      <c r="D538" s="16">
        <f>'EE investment costs'!$F$15</f>
        <v>2016</v>
      </c>
      <c r="E538" s="14">
        <f>VLOOKUP(X538,'EE investment costs'!$D$56:$R$656,15,0)</f>
        <v>16.914666666666669</v>
      </c>
      <c r="F538" s="17">
        <f ca="1">INDEX('EE investment costs'!$D$56:$R$656,MATCH(X538,'EE investment costs'!$D$56:$D$656,0),MATCH($V$8,'EE investment costs'!$D$56:$R$56,0))</f>
        <v>2020.0377797011329</v>
      </c>
      <c r="I538" s="18">
        <v>1</v>
      </c>
      <c r="J538" s="18">
        <v>1</v>
      </c>
      <c r="K538" s="14">
        <f t="shared" ca="1" si="53"/>
        <v>0</v>
      </c>
      <c r="M538" s="19" t="str">
        <f t="shared" ca="1" si="51"/>
        <v>INDGDEFFRH-89</v>
      </c>
      <c r="N538" s="23" t="str">
        <f t="shared" ca="1" si="52"/>
        <v>Glass &amp; Concrete industry Saving Tech-Heat Room Heat 8.9y</v>
      </c>
      <c r="O538" s="23" t="s">
        <v>32</v>
      </c>
      <c r="P538" s="23" t="s">
        <v>33</v>
      </c>
      <c r="Q538" s="23"/>
      <c r="R538" s="23"/>
      <c r="S538" s="19" t="s">
        <v>34</v>
      </c>
      <c r="V538" s="16" t="str">
        <f t="shared" ca="1" si="54"/>
        <v>GD</v>
      </c>
      <c r="W538" s="14" t="str">
        <f t="shared" ca="1" si="54"/>
        <v>Glass &amp; Concrete industry</v>
      </c>
      <c r="X538" s="3" t="str">
        <f>'EE investment costs'!D587</f>
        <v>RH-89</v>
      </c>
      <c r="Y538" s="3" t="str">
        <f>'EE investment costs'!E587</f>
        <v>Heat Room Heat</v>
      </c>
      <c r="AC538" s="123">
        <f>'EE investment costs'!C587</f>
        <v>8.9</v>
      </c>
      <c r="AD538" s="22"/>
    </row>
    <row r="539" spans="2:30">
      <c r="B539" s="14" t="str">
        <f t="shared" ca="1" si="50"/>
        <v>INDGDEFFLA-89</v>
      </c>
      <c r="C539" s="15" t="str">
        <f t="shared" ca="1" si="49"/>
        <v>IGDLA</v>
      </c>
      <c r="D539" s="16">
        <f>'EE investment costs'!$F$15</f>
        <v>2016</v>
      </c>
      <c r="E539" s="14">
        <f>VLOOKUP(X539,'EE investment costs'!$D$56:$R$656,15,0)</f>
        <v>4.5486333333333331</v>
      </c>
      <c r="F539" s="17">
        <f ca="1">INDEX('EE investment costs'!$D$56:$R$656,MATCH(X539,'EE investment costs'!$D$56:$D$656,0),MATCH($V$8,'EE investment costs'!$D$56:$R$56,0))</f>
        <v>2322.0246412227925</v>
      </c>
      <c r="I539" s="18">
        <v>1</v>
      </c>
      <c r="J539" s="18">
        <v>1</v>
      </c>
      <c r="K539" s="14">
        <f t="shared" ca="1" si="53"/>
        <v>0</v>
      </c>
      <c r="M539" s="19" t="str">
        <f t="shared" ca="1" si="51"/>
        <v>INDGDEFFLA-89</v>
      </c>
      <c r="N539" s="23" t="str">
        <f t="shared" ca="1" si="52"/>
        <v>Glass &amp; Concrete industry Saving Tech-Light 8.9y</v>
      </c>
      <c r="O539" s="23" t="s">
        <v>32</v>
      </c>
      <c r="P539" s="23" t="s">
        <v>33</v>
      </c>
      <c r="Q539" s="23"/>
      <c r="R539" s="23"/>
      <c r="S539" s="19" t="s">
        <v>34</v>
      </c>
      <c r="V539" s="16" t="str">
        <f t="shared" ca="1" si="54"/>
        <v>GD</v>
      </c>
      <c r="W539" s="14" t="str">
        <f t="shared" ca="1" si="54"/>
        <v>Glass &amp; Concrete industry</v>
      </c>
      <c r="X539" s="3" t="str">
        <f>'EE investment costs'!D588</f>
        <v>LA-89</v>
      </c>
      <c r="Y539" s="3" t="str">
        <f>'EE investment costs'!E588</f>
        <v>Light</v>
      </c>
      <c r="AC539" s="123">
        <f>'EE investment costs'!C588</f>
        <v>8.9</v>
      </c>
      <c r="AD539" s="22"/>
    </row>
    <row r="540" spans="2:30">
      <c r="B540" s="14" t="str">
        <f t="shared" ca="1" si="50"/>
        <v>INDGDEFFEM-89</v>
      </c>
      <c r="C540" s="15" t="str">
        <f t="shared" ca="1" si="49"/>
        <v>IGDEM</v>
      </c>
      <c r="D540" s="16">
        <f>'EE investment costs'!$F$15</f>
        <v>2016</v>
      </c>
      <c r="E540" s="14">
        <f>VLOOKUP(X540,'EE investment costs'!$D$56:$R$656,15,0)</f>
        <v>4.776065</v>
      </c>
      <c r="F540" s="17">
        <f ca="1">INDEX('EE investment costs'!$D$56:$R$656,MATCH(X540,'EE investment costs'!$D$56:$D$656,0),MATCH($V$8,'EE investment costs'!$D$56:$R$56,0))</f>
        <v>2612.4124267731745</v>
      </c>
      <c r="I540" s="18">
        <v>1</v>
      </c>
      <c r="J540" s="18">
        <v>1</v>
      </c>
      <c r="K540" s="14">
        <f t="shared" ca="1" si="53"/>
        <v>0</v>
      </c>
      <c r="M540" s="19" t="str">
        <f t="shared" ca="1" si="51"/>
        <v>INDGDEFFEM-89</v>
      </c>
      <c r="N540" s="23" t="str">
        <f t="shared" ca="1" si="52"/>
        <v>Glass &amp; Concrete industry Saving Tech-Electric Motors 8.9y</v>
      </c>
      <c r="O540" s="23" t="s">
        <v>32</v>
      </c>
      <c r="P540" s="23" t="s">
        <v>33</v>
      </c>
      <c r="Q540" s="23"/>
      <c r="R540" s="23"/>
      <c r="S540" s="19" t="s">
        <v>34</v>
      </c>
      <c r="V540" s="16" t="str">
        <f t="shared" ca="1" si="54"/>
        <v>GD</v>
      </c>
      <c r="W540" s="14" t="str">
        <f t="shared" ca="1" si="54"/>
        <v>Glass &amp; Concrete industry</v>
      </c>
      <c r="X540" s="3" t="str">
        <f>'EE investment costs'!D589</f>
        <v>EM-89</v>
      </c>
      <c r="Y540" s="3" t="str">
        <f>'EE investment costs'!E589</f>
        <v>Electric Motors</v>
      </c>
      <c r="AC540" s="123">
        <f>'EE investment costs'!C589</f>
        <v>8.9</v>
      </c>
      <c r="AD540" s="22"/>
    </row>
    <row r="541" spans="2:30">
      <c r="B541" s="14" t="str">
        <f t="shared" ca="1" si="50"/>
        <v>INDGDEFFTF-89</v>
      </c>
      <c r="C541" s="15" t="str">
        <f t="shared" ca="1" si="49"/>
        <v>IGDTF</v>
      </c>
      <c r="D541" s="16">
        <f>'EE investment costs'!$F$15</f>
        <v>2016</v>
      </c>
      <c r="E541" s="14">
        <f>VLOOKUP(X541,'EE investment costs'!$D$56:$R$656,15,0)</f>
        <v>19.083333333333336</v>
      </c>
      <c r="F541" s="17">
        <f ca="1">INDEX('EE investment costs'!$D$56:$R$656,MATCH(X541,'EE investment costs'!$D$56:$D$656,0),MATCH($V$8,'EE investment costs'!$D$56:$R$56,0))</f>
        <v>1307.7401962165434</v>
      </c>
      <c r="I541" s="18">
        <v>1</v>
      </c>
      <c r="J541" s="18">
        <v>1</v>
      </c>
      <c r="K541" s="14">
        <f t="shared" ca="1" si="53"/>
        <v>0</v>
      </c>
      <c r="M541" s="19" t="str">
        <f t="shared" ca="1" si="51"/>
        <v>INDGDEFFTF-89</v>
      </c>
      <c r="N541" s="23" t="str">
        <f t="shared" ca="1" si="52"/>
        <v>Glass &amp; Concrete industry Saving Tech-Haulage Tractors, Trucks, Fishing boats 8.9y</v>
      </c>
      <c r="O541" s="23" t="s">
        <v>32</v>
      </c>
      <c r="P541" s="23" t="s">
        <v>33</v>
      </c>
      <c r="Q541" s="23"/>
      <c r="R541" s="23"/>
      <c r="S541" s="19" t="s">
        <v>34</v>
      </c>
      <c r="V541" s="16" t="str">
        <f t="shared" ca="1" si="54"/>
        <v>GD</v>
      </c>
      <c r="W541" s="14" t="str">
        <f t="shared" ca="1" si="54"/>
        <v>Glass &amp; Concrete industry</v>
      </c>
      <c r="X541" s="3" t="str">
        <f>'EE investment costs'!D590</f>
        <v>TF-89</v>
      </c>
      <c r="Y541" s="3" t="str">
        <f>'EE investment costs'!E590</f>
        <v>Haulage Tractors, Trucks, Fishing boats</v>
      </c>
      <c r="AC541" s="123">
        <f>'EE investment costs'!C590</f>
        <v>8.9</v>
      </c>
      <c r="AD541" s="22"/>
    </row>
    <row r="542" spans="2:30">
      <c r="B542" s="14" t="str">
        <f t="shared" ca="1" si="50"/>
        <v>INDGDEFFMT-90</v>
      </c>
      <c r="C542" s="15" t="str">
        <f t="shared" ca="1" si="49"/>
        <v>IGDMT</v>
      </c>
      <c r="D542" s="16">
        <f>'EE investment costs'!$F$15</f>
        <v>2016</v>
      </c>
      <c r="E542" s="14">
        <f>VLOOKUP(X542,'EE investment costs'!$D$56:$R$656,15,0)</f>
        <v>6.5</v>
      </c>
      <c r="F542" s="17">
        <f ca="1">INDEX('EE investment costs'!$D$56:$R$656,MATCH(X542,'EE investment costs'!$D$56:$D$656,0),MATCH($V$8,'EE investment costs'!$D$56:$R$56,0))</f>
        <v>1162.3006962886775</v>
      </c>
      <c r="I542" s="18">
        <v>1</v>
      </c>
      <c r="J542" s="18">
        <v>1</v>
      </c>
      <c r="K542" s="14">
        <f t="shared" ca="1" si="53"/>
        <v>1</v>
      </c>
      <c r="M542" s="19" t="str">
        <f t="shared" ca="1" si="51"/>
        <v>INDGDEFFMT-90</v>
      </c>
      <c r="N542" s="23" t="str">
        <f t="shared" ca="1" si="52"/>
        <v>Glass &amp; Concrete industry Saving Tech-Heat Medium Temp. up to 150C 9y</v>
      </c>
      <c r="O542" s="23" t="s">
        <v>32</v>
      </c>
      <c r="P542" s="23" t="s">
        <v>33</v>
      </c>
      <c r="Q542" s="23"/>
      <c r="R542" s="23"/>
      <c r="S542" s="19" t="s">
        <v>34</v>
      </c>
      <c r="V542" s="16" t="str">
        <f t="shared" ca="1" si="54"/>
        <v>GD</v>
      </c>
      <c r="W542" s="14" t="str">
        <f t="shared" ca="1" si="54"/>
        <v>Glass &amp; Concrete industry</v>
      </c>
      <c r="X542" s="3" t="str">
        <f>'EE investment costs'!D591</f>
        <v>MT-90</v>
      </c>
      <c r="Y542" s="3" t="str">
        <f>'EE investment costs'!E591</f>
        <v>Heat Medium Temp. up to 150C</v>
      </c>
      <c r="AC542" s="123">
        <f>'EE investment costs'!C591</f>
        <v>9</v>
      </c>
      <c r="AD542" s="22"/>
    </row>
    <row r="543" spans="2:30">
      <c r="B543" s="14" t="str">
        <f t="shared" ca="1" si="50"/>
        <v>INDGDEFFHT-90</v>
      </c>
      <c r="C543" s="15" t="str">
        <f t="shared" ca="1" si="49"/>
        <v>IGDHT</v>
      </c>
      <c r="D543" s="16">
        <f>'EE investment costs'!$F$15</f>
        <v>2016</v>
      </c>
      <c r="E543" s="14">
        <f>VLOOKUP(X543,'EE investment costs'!$D$56:$R$656,15,0)</f>
        <v>5.2</v>
      </c>
      <c r="F543" s="17">
        <f ca="1">INDEX('EE investment costs'!$D$56:$R$656,MATCH(X543,'EE investment costs'!$D$56:$D$656,0),MATCH($V$8,'EE investment costs'!$D$56:$R$56,0))</f>
        <v>659.88782453290526</v>
      </c>
      <c r="I543" s="18">
        <v>1</v>
      </c>
      <c r="J543" s="18">
        <v>1</v>
      </c>
      <c r="K543" s="14">
        <f t="shared" ca="1" si="53"/>
        <v>6</v>
      </c>
      <c r="M543" s="19" t="str">
        <f t="shared" ca="1" si="51"/>
        <v>INDGDEFFHT-90</v>
      </c>
      <c r="N543" s="23" t="str">
        <f t="shared" ca="1" si="52"/>
        <v>Glass &amp; Concrete industry Saving Tech-Heat High Temp. over 150C 9y</v>
      </c>
      <c r="O543" s="23" t="s">
        <v>32</v>
      </c>
      <c r="P543" s="23" t="s">
        <v>33</v>
      </c>
      <c r="Q543" s="23"/>
      <c r="R543" s="23"/>
      <c r="S543" s="19" t="s">
        <v>34</v>
      </c>
      <c r="V543" s="16" t="str">
        <f t="shared" ca="1" si="54"/>
        <v>GD</v>
      </c>
      <c r="W543" s="14" t="str">
        <f t="shared" ca="1" si="54"/>
        <v>Glass &amp; Concrete industry</v>
      </c>
      <c r="X543" s="3" t="str">
        <f>'EE investment costs'!D592</f>
        <v>HT-90</v>
      </c>
      <c r="Y543" s="3" t="str">
        <f>'EE investment costs'!E592</f>
        <v>Heat High Temp. over 150C</v>
      </c>
      <c r="AC543" s="123">
        <f>'EE investment costs'!C592</f>
        <v>9</v>
      </c>
      <c r="AD543" s="22"/>
    </row>
    <row r="544" spans="2:30">
      <c r="B544" s="14" t="str">
        <f t="shared" ca="1" si="50"/>
        <v>INDGDEFFRH-90</v>
      </c>
      <c r="C544" s="15" t="str">
        <f t="shared" ca="1" si="49"/>
        <v>IGDRH</v>
      </c>
      <c r="D544" s="16">
        <f>'EE investment costs'!$F$15</f>
        <v>2016</v>
      </c>
      <c r="E544" s="14">
        <f>VLOOKUP(X544,'EE investment costs'!$D$56:$R$656,15,0)</f>
        <v>16.933333333333337</v>
      </c>
      <c r="F544" s="17">
        <f ca="1">INDEX('EE investment costs'!$D$56:$R$656,MATCH(X544,'EE investment costs'!$D$56:$D$656,0),MATCH($V$8,'EE investment costs'!$D$56:$R$56,0))</f>
        <v>2057.4458867326348</v>
      </c>
      <c r="I544" s="18">
        <v>1</v>
      </c>
      <c r="J544" s="18">
        <v>1</v>
      </c>
      <c r="K544" s="14">
        <f t="shared" ca="1" si="53"/>
        <v>0</v>
      </c>
      <c r="M544" s="19" t="str">
        <f t="shared" ca="1" si="51"/>
        <v>INDGDEFFRH-90</v>
      </c>
      <c r="N544" s="23" t="str">
        <f t="shared" ca="1" si="52"/>
        <v>Glass &amp; Concrete industry Saving Tech-Heat Room Heat 9y</v>
      </c>
      <c r="O544" s="23" t="s">
        <v>32</v>
      </c>
      <c r="P544" s="23" t="s">
        <v>33</v>
      </c>
      <c r="Q544" s="23"/>
      <c r="R544" s="23"/>
      <c r="S544" s="19" t="s">
        <v>34</v>
      </c>
      <c r="V544" s="16" t="str">
        <f t="shared" ca="1" si="54"/>
        <v>GD</v>
      </c>
      <c r="W544" s="14" t="str">
        <f t="shared" ca="1" si="54"/>
        <v>Glass &amp; Concrete industry</v>
      </c>
      <c r="X544" s="3" t="str">
        <f>'EE investment costs'!D593</f>
        <v>RH-90</v>
      </c>
      <c r="Y544" s="3" t="str">
        <f>'EE investment costs'!E593</f>
        <v>Heat Room Heat</v>
      </c>
      <c r="AC544" s="123">
        <f>'EE investment costs'!C593</f>
        <v>9</v>
      </c>
      <c r="AD544" s="22"/>
    </row>
    <row r="545" spans="2:30">
      <c r="B545" s="14" t="str">
        <f t="shared" ca="1" si="50"/>
        <v>INDGDEFFLA-90</v>
      </c>
      <c r="C545" s="15" t="str">
        <f t="shared" ca="1" si="49"/>
        <v>IGDLA</v>
      </c>
      <c r="D545" s="16">
        <f>'EE investment costs'!$F$15</f>
        <v>2016</v>
      </c>
      <c r="E545" s="14">
        <f>VLOOKUP(X545,'EE investment costs'!$D$56:$R$656,15,0)</f>
        <v>4.5616666666666674</v>
      </c>
      <c r="F545" s="17">
        <f ca="1">INDEX('EE investment costs'!$D$56:$R$656,MATCH(X545,'EE investment costs'!$D$56:$D$656,0),MATCH($V$8,'EE investment costs'!$D$56:$R$56,0))</f>
        <v>2337.3964605972888</v>
      </c>
      <c r="I545" s="18">
        <v>1</v>
      </c>
      <c r="J545" s="18">
        <v>1</v>
      </c>
      <c r="K545" s="14">
        <f t="shared" ca="1" si="53"/>
        <v>0</v>
      </c>
      <c r="M545" s="19" t="str">
        <f t="shared" ca="1" si="51"/>
        <v>INDGDEFFLA-90</v>
      </c>
      <c r="N545" s="23" t="str">
        <f t="shared" ca="1" si="52"/>
        <v>Glass &amp; Concrete industry Saving Tech-Light 9y</v>
      </c>
      <c r="O545" s="23" t="s">
        <v>32</v>
      </c>
      <c r="P545" s="23" t="s">
        <v>33</v>
      </c>
      <c r="Q545" s="23"/>
      <c r="R545" s="23"/>
      <c r="S545" s="19" t="s">
        <v>34</v>
      </c>
      <c r="V545" s="16" t="str">
        <f t="shared" ca="1" si="54"/>
        <v>GD</v>
      </c>
      <c r="W545" s="14" t="str">
        <f t="shared" ca="1" si="54"/>
        <v>Glass &amp; Concrete industry</v>
      </c>
      <c r="X545" s="3" t="str">
        <f>'EE investment costs'!D594</f>
        <v>LA-90</v>
      </c>
      <c r="Y545" s="3" t="str">
        <f>'EE investment costs'!E594</f>
        <v>Light</v>
      </c>
      <c r="AC545" s="123">
        <f>'EE investment costs'!C594</f>
        <v>9</v>
      </c>
      <c r="AD545" s="22"/>
    </row>
    <row r="546" spans="2:30">
      <c r="B546" s="14" t="str">
        <f t="shared" ca="1" si="50"/>
        <v>INDGDEFFEM-90</v>
      </c>
      <c r="C546" s="15" t="str">
        <f t="shared" ca="1" si="49"/>
        <v>IGDEM</v>
      </c>
      <c r="D546" s="16">
        <f>'EE investment costs'!$F$15</f>
        <v>2016</v>
      </c>
      <c r="E546" s="14">
        <f>VLOOKUP(X546,'EE investment costs'!$D$56:$R$656,15,0)</f>
        <v>4.7897499999999997</v>
      </c>
      <c r="F546" s="17">
        <f ca="1">INDEX('EE investment costs'!$D$56:$R$656,MATCH(X546,'EE investment costs'!$D$56:$D$656,0),MATCH($V$8,'EE investment costs'!$D$56:$R$56,0))</f>
        <v>2633.6651389841759</v>
      </c>
      <c r="I546" s="18">
        <v>1</v>
      </c>
      <c r="J546" s="18">
        <v>1</v>
      </c>
      <c r="K546" s="14">
        <f t="shared" ca="1" si="53"/>
        <v>0</v>
      </c>
      <c r="M546" s="19" t="str">
        <f t="shared" ca="1" si="51"/>
        <v>INDGDEFFEM-90</v>
      </c>
      <c r="N546" s="23" t="str">
        <f t="shared" ca="1" si="52"/>
        <v>Glass &amp; Concrete industry Saving Tech-Electric Motors 9y</v>
      </c>
      <c r="O546" s="23" t="s">
        <v>32</v>
      </c>
      <c r="P546" s="23" t="s">
        <v>33</v>
      </c>
      <c r="Q546" s="23"/>
      <c r="R546" s="23"/>
      <c r="S546" s="19" t="s">
        <v>34</v>
      </c>
      <c r="V546" s="16" t="str">
        <f t="shared" ca="1" si="54"/>
        <v>GD</v>
      </c>
      <c r="W546" s="14" t="str">
        <f t="shared" ca="1" si="54"/>
        <v>Glass &amp; Concrete industry</v>
      </c>
      <c r="X546" s="3" t="str">
        <f>'EE investment costs'!D595</f>
        <v>EM-90</v>
      </c>
      <c r="Y546" s="3" t="str">
        <f>'EE investment costs'!E595</f>
        <v>Electric Motors</v>
      </c>
      <c r="AC546" s="123">
        <f>'EE investment costs'!C595</f>
        <v>9</v>
      </c>
      <c r="AD546" s="22"/>
    </row>
    <row r="547" spans="2:30" ht="13.5" thickBot="1">
      <c r="B547" s="14" t="str">
        <f t="shared" ca="1" si="50"/>
        <v>INDGDEFFTF-90</v>
      </c>
      <c r="C547" s="15" t="str">
        <f t="shared" ca="1" si="49"/>
        <v>IGDTF</v>
      </c>
      <c r="D547" s="16">
        <f>'EE investment costs'!$F$15</f>
        <v>2016</v>
      </c>
      <c r="E547" s="14">
        <f>VLOOKUP(X547,'EE investment costs'!$D$56:$R$656,15,0)</f>
        <v>19.166666666666668</v>
      </c>
      <c r="F547" s="17">
        <f ca="1">INDEX('EE investment costs'!$D$56:$R$656,MATCH(X547,'EE investment costs'!$D$56:$D$656,0),MATCH($V$8,'EE investment costs'!$D$56:$R$56,0))</f>
        <v>1322.4339062863921</v>
      </c>
      <c r="I547" s="18">
        <v>1</v>
      </c>
      <c r="J547" s="18">
        <v>1</v>
      </c>
      <c r="K547" s="14">
        <f t="shared" ca="1" si="53"/>
        <v>0</v>
      </c>
      <c r="M547" s="24" t="str">
        <f t="shared" ca="1" si="51"/>
        <v>INDGDEFFTF-90</v>
      </c>
      <c r="N547" s="25" t="str">
        <f t="shared" ca="1" si="52"/>
        <v>Glass &amp; Concrete industry Saving Tech-Haulage Tractors, Trucks, Fishing boats 9y</v>
      </c>
      <c r="O547" s="25" t="s">
        <v>32</v>
      </c>
      <c r="P547" s="25" t="s">
        <v>33</v>
      </c>
      <c r="Q547" s="25"/>
      <c r="R547" s="25"/>
      <c r="S547" s="24" t="s">
        <v>34</v>
      </c>
      <c r="V547" s="16" t="str">
        <f t="shared" ca="1" si="54"/>
        <v>GD</v>
      </c>
      <c r="W547" s="14" t="str">
        <f t="shared" ca="1" si="54"/>
        <v>Glass &amp; Concrete industry</v>
      </c>
      <c r="X547" s="3" t="str">
        <f>'EE investment costs'!D596</f>
        <v>TF-90</v>
      </c>
      <c r="Y547" s="3" t="str">
        <f>'EE investment costs'!E596</f>
        <v>Haulage Tractors, Trucks, Fishing boats</v>
      </c>
      <c r="AC547" s="123">
        <f>'EE investment costs'!C596</f>
        <v>9</v>
      </c>
      <c r="AD547" s="22"/>
    </row>
    <row r="548" spans="2:30">
      <c r="B548" s="14" t="str">
        <f t="shared" ca="1" si="50"/>
        <v>INDGDEFFMT-91</v>
      </c>
      <c r="C548" s="15" t="str">
        <f ca="1">"I"&amp;MID(B548,4,1)&amp;"D"&amp;MID(B548,9,2)</f>
        <v>IGDMT</v>
      </c>
      <c r="D548" s="16">
        <f>'EE investment costs'!$F$15</f>
        <v>2016</v>
      </c>
      <c r="E548" s="14">
        <f>VLOOKUP(X548,'EE investment costs'!$D$56:$R$656,15,0)</f>
        <v>6.51</v>
      </c>
      <c r="F548" s="17">
        <f ca="1">INDEX('EE investment costs'!$D$56:$R$656,MATCH(X548,'EE investment costs'!$D$56:$D$656,0),MATCH($V$8,'EE investment costs'!$D$56:$R$56,0))</f>
        <v>1173.6229032824722</v>
      </c>
      <c r="I548" s="18">
        <v>1</v>
      </c>
      <c r="J548" s="18">
        <v>1</v>
      </c>
      <c r="K548" s="14">
        <f t="shared" ca="1" si="53"/>
        <v>1</v>
      </c>
      <c r="M548" s="20" t="str">
        <f t="shared" ca="1" si="51"/>
        <v>INDGDEFFMT-91</v>
      </c>
      <c r="N548" s="21" t="str">
        <f t="shared" ca="1" si="52"/>
        <v>Glass &amp; Concrete industry Saving Tech-Heat Medium Temp. up to 150C 9.1y</v>
      </c>
      <c r="O548" s="21" t="s">
        <v>32</v>
      </c>
      <c r="P548" s="21" t="s">
        <v>33</v>
      </c>
      <c r="Q548" s="21"/>
      <c r="R548" s="21"/>
      <c r="S548" s="20" t="s">
        <v>34</v>
      </c>
      <c r="V548" s="16" t="str">
        <f t="shared" ca="1" si="54"/>
        <v>GD</v>
      </c>
      <c r="W548" s="14" t="str">
        <f t="shared" ca="1" si="54"/>
        <v>Glass &amp; Concrete industry</v>
      </c>
      <c r="X548" s="3" t="str">
        <f>'EE investment costs'!D597</f>
        <v>MT-91</v>
      </c>
      <c r="Y548" s="3" t="str">
        <f>'EE investment costs'!E597</f>
        <v>Heat Medium Temp. up to 150C</v>
      </c>
      <c r="AC548" s="123">
        <f>'EE investment costs'!C597</f>
        <v>9.1</v>
      </c>
      <c r="AD548" s="22"/>
    </row>
    <row r="549" spans="2:30">
      <c r="B549" s="14" t="str">
        <f t="shared" ca="1" si="50"/>
        <v>INDGDEFFHT-91</v>
      </c>
      <c r="C549" s="15" t="str">
        <f t="shared" ref="C549:C607" ca="1" si="55">"I"&amp;MID(B549,4,1)&amp;"D"&amp;MID(B549,9,2)</f>
        <v>IGDHT</v>
      </c>
      <c r="D549" s="16">
        <f>'EE investment costs'!$F$15</f>
        <v>2016</v>
      </c>
      <c r="E549" s="14">
        <f>VLOOKUP(X549,'EE investment costs'!$D$56:$R$656,15,0)</f>
        <v>5.2080000000000002</v>
      </c>
      <c r="F549" s="17">
        <f ca="1">INDEX('EE investment costs'!$D$56:$R$656,MATCH(X549,'EE investment costs'!$D$56:$D$656,0),MATCH($V$8,'EE investment costs'!$D$56:$R$56,0))</f>
        <v>663.81496879703434</v>
      </c>
      <c r="I549" s="18">
        <v>1</v>
      </c>
      <c r="J549" s="18">
        <v>1</v>
      </c>
      <c r="K549" s="14">
        <f t="shared" ca="1" si="53"/>
        <v>6</v>
      </c>
      <c r="M549" s="19" t="str">
        <f t="shared" ca="1" si="51"/>
        <v>INDGDEFFHT-91</v>
      </c>
      <c r="N549" s="23" t="str">
        <f t="shared" ca="1" si="52"/>
        <v>Glass &amp; Concrete industry Saving Tech-Heat High Temp. over 150C 9.1y</v>
      </c>
      <c r="O549" s="23" t="s">
        <v>32</v>
      </c>
      <c r="P549" s="23" t="s">
        <v>33</v>
      </c>
      <c r="Q549" s="23"/>
      <c r="R549" s="23"/>
      <c r="S549" s="19" t="s">
        <v>34</v>
      </c>
      <c r="V549" s="16" t="str">
        <f t="shared" ca="1" si="54"/>
        <v>GD</v>
      </c>
      <c r="W549" s="14" t="str">
        <f t="shared" ca="1" si="54"/>
        <v>Glass &amp; Concrete industry</v>
      </c>
      <c r="X549" s="3" t="str">
        <f>'EE investment costs'!D598</f>
        <v>HT-91</v>
      </c>
      <c r="Y549" s="3" t="str">
        <f>'EE investment costs'!E598</f>
        <v>Heat High Temp. over 150C</v>
      </c>
      <c r="AC549" s="123">
        <f>'EE investment costs'!C598</f>
        <v>9.1</v>
      </c>
      <c r="AD549" s="22"/>
    </row>
    <row r="550" spans="2:30">
      <c r="B550" s="14" t="str">
        <f t="shared" ca="1" si="50"/>
        <v>INDGDEFFRH-91</v>
      </c>
      <c r="C550" s="15" t="str">
        <f t="shared" ca="1" si="55"/>
        <v>IGDRH</v>
      </c>
      <c r="D550" s="16">
        <f>'EE investment costs'!$F$15</f>
        <v>2016</v>
      </c>
      <c r="E550" s="14">
        <f>VLOOKUP(X550,'EE investment costs'!$D$56:$R$656,15,0)</f>
        <v>16.952000000000002</v>
      </c>
      <c r="F550" s="17">
        <f ca="1">INDEX('EE investment costs'!$D$56:$R$656,MATCH(X550,'EE investment costs'!$D$56:$D$656,0),MATCH($V$8,'EE investment costs'!$D$56:$R$56,0))</f>
        <v>2094.8539937641376</v>
      </c>
      <c r="I550" s="18">
        <v>1</v>
      </c>
      <c r="J550" s="18">
        <v>1</v>
      </c>
      <c r="K550" s="14">
        <f t="shared" ca="1" si="53"/>
        <v>0</v>
      </c>
      <c r="M550" s="19" t="str">
        <f t="shared" ca="1" si="51"/>
        <v>INDGDEFFRH-91</v>
      </c>
      <c r="N550" s="23" t="str">
        <f t="shared" ca="1" si="52"/>
        <v>Glass &amp; Concrete industry Saving Tech-Heat Room Heat 9.1y</v>
      </c>
      <c r="O550" s="23" t="s">
        <v>32</v>
      </c>
      <c r="P550" s="23" t="s">
        <v>33</v>
      </c>
      <c r="Q550" s="23"/>
      <c r="R550" s="23"/>
      <c r="S550" s="19" t="s">
        <v>34</v>
      </c>
      <c r="V550" s="16" t="str">
        <f t="shared" ca="1" si="54"/>
        <v>GD</v>
      </c>
      <c r="W550" s="14" t="str">
        <f t="shared" ca="1" si="54"/>
        <v>Glass &amp; Concrete industry</v>
      </c>
      <c r="X550" s="3" t="str">
        <f>'EE investment costs'!D599</f>
        <v>RH-91</v>
      </c>
      <c r="Y550" s="3" t="str">
        <f>'EE investment costs'!E599</f>
        <v>Heat Room Heat</v>
      </c>
      <c r="AC550" s="123">
        <f>'EE investment costs'!C599</f>
        <v>9.1</v>
      </c>
      <c r="AD550" s="22"/>
    </row>
    <row r="551" spans="2:30">
      <c r="B551" s="14" t="str">
        <f t="shared" ca="1" si="50"/>
        <v>INDGDEFFLA-91</v>
      </c>
      <c r="C551" s="15" t="str">
        <f t="shared" ca="1" si="55"/>
        <v>IGDLA</v>
      </c>
      <c r="D551" s="16">
        <f>'EE investment costs'!$F$15</f>
        <v>2016</v>
      </c>
      <c r="E551" s="14">
        <f>VLOOKUP(X551,'EE investment costs'!$D$56:$R$656,15,0)</f>
        <v>4.5747</v>
      </c>
      <c r="F551" s="17">
        <f ca="1">INDEX('EE investment costs'!$D$56:$R$656,MATCH(X551,'EE investment costs'!$D$56:$D$656,0),MATCH($V$8,'EE investment costs'!$D$56:$R$56,0))</f>
        <v>2352.7682799717845</v>
      </c>
      <c r="I551" s="18">
        <v>1</v>
      </c>
      <c r="J551" s="18">
        <v>1</v>
      </c>
      <c r="K551" s="14">
        <f t="shared" ca="1" si="53"/>
        <v>0</v>
      </c>
      <c r="M551" s="19" t="str">
        <f t="shared" ca="1" si="51"/>
        <v>INDGDEFFLA-91</v>
      </c>
      <c r="N551" s="23" t="str">
        <f t="shared" ca="1" si="52"/>
        <v>Glass &amp; Concrete industry Saving Tech-Light 9.1y</v>
      </c>
      <c r="O551" s="23" t="s">
        <v>32</v>
      </c>
      <c r="P551" s="23" t="s">
        <v>33</v>
      </c>
      <c r="Q551" s="23"/>
      <c r="R551" s="23"/>
      <c r="S551" s="19" t="s">
        <v>34</v>
      </c>
      <c r="V551" s="16" t="str">
        <f t="shared" ca="1" si="54"/>
        <v>GD</v>
      </c>
      <c r="W551" s="14" t="str">
        <f t="shared" ca="1" si="54"/>
        <v>Glass &amp; Concrete industry</v>
      </c>
      <c r="X551" s="3" t="str">
        <f>'EE investment costs'!D600</f>
        <v>LA-91</v>
      </c>
      <c r="Y551" s="3" t="str">
        <f>'EE investment costs'!E600</f>
        <v>Light</v>
      </c>
      <c r="AC551" s="123">
        <f>'EE investment costs'!C600</f>
        <v>9.1</v>
      </c>
      <c r="AD551" s="22"/>
    </row>
    <row r="552" spans="2:30">
      <c r="B552" s="14" t="str">
        <f t="shared" ca="1" si="50"/>
        <v>INDGDEFFEM-91</v>
      </c>
      <c r="C552" s="15" t="str">
        <f t="shared" ca="1" si="55"/>
        <v>IGDEM</v>
      </c>
      <c r="D552" s="16">
        <f>'EE investment costs'!$F$15</f>
        <v>2016</v>
      </c>
      <c r="E552" s="14">
        <f>VLOOKUP(X552,'EE investment costs'!$D$56:$R$656,15,0)</f>
        <v>4.8034349999999995</v>
      </c>
      <c r="F552" s="17">
        <f ca="1">INDEX('EE investment costs'!$D$56:$R$656,MATCH(X552,'EE investment costs'!$D$56:$D$656,0),MATCH($V$8,'EE investment costs'!$D$56:$R$56,0))</f>
        <v>2654.9178511951773</v>
      </c>
      <c r="I552" s="18">
        <v>1</v>
      </c>
      <c r="J552" s="18">
        <v>1</v>
      </c>
      <c r="K552" s="14">
        <f t="shared" ca="1" si="53"/>
        <v>0</v>
      </c>
      <c r="M552" s="19" t="str">
        <f t="shared" ca="1" si="51"/>
        <v>INDGDEFFEM-91</v>
      </c>
      <c r="N552" s="23" t="str">
        <f t="shared" ca="1" si="52"/>
        <v>Glass &amp; Concrete industry Saving Tech-Electric Motors 9.1y</v>
      </c>
      <c r="O552" s="23" t="s">
        <v>32</v>
      </c>
      <c r="P552" s="23" t="s">
        <v>33</v>
      </c>
      <c r="Q552" s="23"/>
      <c r="R552" s="23"/>
      <c r="S552" s="19" t="s">
        <v>34</v>
      </c>
      <c r="V552" s="16" t="str">
        <f t="shared" ca="1" si="54"/>
        <v>GD</v>
      </c>
      <c r="W552" s="14" t="str">
        <f t="shared" ca="1" si="54"/>
        <v>Glass &amp; Concrete industry</v>
      </c>
      <c r="X552" s="3" t="str">
        <f>'EE investment costs'!D601</f>
        <v>EM-91</v>
      </c>
      <c r="Y552" s="3" t="str">
        <f>'EE investment costs'!E601</f>
        <v>Electric Motors</v>
      </c>
      <c r="AC552" s="123">
        <f>'EE investment costs'!C601</f>
        <v>9.1</v>
      </c>
      <c r="AD552" s="22"/>
    </row>
    <row r="553" spans="2:30">
      <c r="B553" s="14" t="str">
        <f t="shared" ca="1" si="50"/>
        <v>INDGDEFFTF-91</v>
      </c>
      <c r="C553" s="15" t="str">
        <f t="shared" ca="1" si="55"/>
        <v>IGDTF</v>
      </c>
      <c r="D553" s="16">
        <f>'EE investment costs'!$F$15</f>
        <v>2016</v>
      </c>
      <c r="E553" s="14">
        <f>VLOOKUP(X553,'EE investment costs'!$D$56:$R$656,15,0)</f>
        <v>19.25</v>
      </c>
      <c r="F553" s="17">
        <f ca="1">INDEX('EE investment costs'!$D$56:$R$656,MATCH(X553,'EE investment costs'!$D$56:$D$656,0),MATCH($V$8,'EE investment costs'!$D$56:$R$56,0))</f>
        <v>1337.1276163562409</v>
      </c>
      <c r="I553" s="18">
        <v>1</v>
      </c>
      <c r="J553" s="18">
        <v>1</v>
      </c>
      <c r="K553" s="14">
        <f t="shared" ca="1" si="53"/>
        <v>0</v>
      </c>
      <c r="M553" s="19" t="str">
        <f t="shared" ca="1" si="51"/>
        <v>INDGDEFFTF-91</v>
      </c>
      <c r="N553" s="23" t="str">
        <f t="shared" ca="1" si="52"/>
        <v>Glass &amp; Concrete industry Saving Tech-Haulage Tractors, Trucks, Fishing boats 9.1y</v>
      </c>
      <c r="O553" s="23" t="s">
        <v>32</v>
      </c>
      <c r="P553" s="23" t="s">
        <v>33</v>
      </c>
      <c r="Q553" s="23"/>
      <c r="R553" s="23"/>
      <c r="S553" s="19" t="s">
        <v>34</v>
      </c>
      <c r="V553" s="16" t="str">
        <f t="shared" ca="1" si="54"/>
        <v>GD</v>
      </c>
      <c r="W553" s="14" t="str">
        <f t="shared" ca="1" si="54"/>
        <v>Glass &amp; Concrete industry</v>
      </c>
      <c r="X553" s="3" t="str">
        <f>'EE investment costs'!D602</f>
        <v>TF-91</v>
      </c>
      <c r="Y553" s="3" t="str">
        <f>'EE investment costs'!E602</f>
        <v>Haulage Tractors, Trucks, Fishing boats</v>
      </c>
      <c r="AC553" s="123">
        <f>'EE investment costs'!C602</f>
        <v>9.1</v>
      </c>
      <c r="AD553" s="22"/>
    </row>
    <row r="554" spans="2:30">
      <c r="B554" s="14" t="str">
        <f t="shared" ca="1" si="50"/>
        <v>INDGDEFFMT-92</v>
      </c>
      <c r="C554" s="15" t="str">
        <f t="shared" ca="1" si="55"/>
        <v>IGDMT</v>
      </c>
      <c r="D554" s="16">
        <f>'EE investment costs'!$F$15</f>
        <v>2016</v>
      </c>
      <c r="E554" s="14">
        <f>VLOOKUP(X554,'EE investment costs'!$D$56:$R$656,15,0)</f>
        <v>6.5200000000000005</v>
      </c>
      <c r="F554" s="17">
        <f ca="1">INDEX('EE investment costs'!$D$56:$R$656,MATCH(X554,'EE investment costs'!$D$56:$D$656,0),MATCH($V$8,'EE investment costs'!$D$56:$R$56,0))</f>
        <v>1184.9451102762666</v>
      </c>
      <c r="I554" s="18">
        <v>1</v>
      </c>
      <c r="J554" s="18">
        <v>1</v>
      </c>
      <c r="K554" s="14">
        <f t="shared" ca="1" si="53"/>
        <v>1</v>
      </c>
      <c r="M554" s="19" t="str">
        <f t="shared" ca="1" si="51"/>
        <v>INDGDEFFMT-92</v>
      </c>
      <c r="N554" s="23" t="str">
        <f t="shared" ca="1" si="52"/>
        <v>Glass &amp; Concrete industry Saving Tech-Heat Medium Temp. up to 150C 9.2y</v>
      </c>
      <c r="O554" s="23" t="s">
        <v>32</v>
      </c>
      <c r="P554" s="23" t="s">
        <v>33</v>
      </c>
      <c r="Q554" s="23"/>
      <c r="R554" s="23"/>
      <c r="S554" s="19" t="s">
        <v>34</v>
      </c>
      <c r="V554" s="16" t="str">
        <f t="shared" ca="1" si="54"/>
        <v>GD</v>
      </c>
      <c r="W554" s="14" t="str">
        <f t="shared" ca="1" si="54"/>
        <v>Glass &amp; Concrete industry</v>
      </c>
      <c r="X554" s="3" t="str">
        <f>'EE investment costs'!D603</f>
        <v>MT-92</v>
      </c>
      <c r="Y554" s="3" t="str">
        <f>'EE investment costs'!E603</f>
        <v>Heat Medium Temp. up to 150C</v>
      </c>
      <c r="AC554" s="123">
        <f>'EE investment costs'!C603</f>
        <v>9.1999999999999993</v>
      </c>
      <c r="AD554" s="22"/>
    </row>
    <row r="555" spans="2:30">
      <c r="B555" s="14" t="str">
        <f t="shared" ca="1" si="50"/>
        <v>INDGDEFFHT-92</v>
      </c>
      <c r="C555" s="15" t="str">
        <f t="shared" ca="1" si="55"/>
        <v>IGDHT</v>
      </c>
      <c r="D555" s="16">
        <f>'EE investment costs'!$F$15</f>
        <v>2016</v>
      </c>
      <c r="E555" s="14">
        <f>VLOOKUP(X555,'EE investment costs'!$D$56:$R$656,15,0)</f>
        <v>5.2160000000000002</v>
      </c>
      <c r="F555" s="17">
        <f ca="1">INDEX('EE investment costs'!$D$56:$R$656,MATCH(X555,'EE investment costs'!$D$56:$D$656,0),MATCH($V$8,'EE investment costs'!$D$56:$R$56,0))</f>
        <v>667.74211306116331</v>
      </c>
      <c r="I555" s="18">
        <v>1</v>
      </c>
      <c r="J555" s="18">
        <v>1</v>
      </c>
      <c r="K555" s="14">
        <f t="shared" ca="1" si="53"/>
        <v>6</v>
      </c>
      <c r="M555" s="19" t="str">
        <f t="shared" ca="1" si="51"/>
        <v>INDGDEFFHT-92</v>
      </c>
      <c r="N555" s="23" t="str">
        <f t="shared" ca="1" si="52"/>
        <v>Glass &amp; Concrete industry Saving Tech-Heat High Temp. over 150C 9.2y</v>
      </c>
      <c r="O555" s="23" t="s">
        <v>32</v>
      </c>
      <c r="P555" s="23" t="s">
        <v>33</v>
      </c>
      <c r="Q555" s="23"/>
      <c r="R555" s="23"/>
      <c r="S555" s="19" t="s">
        <v>34</v>
      </c>
      <c r="V555" s="16" t="str">
        <f t="shared" ca="1" si="54"/>
        <v>GD</v>
      </c>
      <c r="W555" s="14" t="str">
        <f t="shared" ca="1" si="54"/>
        <v>Glass &amp; Concrete industry</v>
      </c>
      <c r="X555" s="3" t="str">
        <f>'EE investment costs'!D604</f>
        <v>HT-92</v>
      </c>
      <c r="Y555" s="3" t="str">
        <f>'EE investment costs'!E604</f>
        <v>Heat High Temp. over 150C</v>
      </c>
      <c r="AC555" s="123">
        <f>'EE investment costs'!C604</f>
        <v>9.1999999999999993</v>
      </c>
      <c r="AD555" s="22"/>
    </row>
    <row r="556" spans="2:30">
      <c r="B556" s="14" t="str">
        <f t="shared" ca="1" si="50"/>
        <v>INDGDEFFRH-92</v>
      </c>
      <c r="C556" s="15" t="str">
        <f t="shared" ca="1" si="55"/>
        <v>IGDRH</v>
      </c>
      <c r="D556" s="16">
        <f>'EE investment costs'!$F$15</f>
        <v>2016</v>
      </c>
      <c r="E556" s="14">
        <f>VLOOKUP(X556,'EE investment costs'!$D$56:$R$656,15,0)</f>
        <v>16.97066666666667</v>
      </c>
      <c r="F556" s="17">
        <f ca="1">INDEX('EE investment costs'!$D$56:$R$656,MATCH(X556,'EE investment costs'!$D$56:$D$656,0),MATCH($V$8,'EE investment costs'!$D$56:$R$56,0))</f>
        <v>2132.26210079564</v>
      </c>
      <c r="I556" s="18">
        <v>1</v>
      </c>
      <c r="J556" s="18">
        <v>1</v>
      </c>
      <c r="K556" s="14">
        <f t="shared" ca="1" si="53"/>
        <v>0</v>
      </c>
      <c r="M556" s="19" t="str">
        <f t="shared" ca="1" si="51"/>
        <v>INDGDEFFRH-92</v>
      </c>
      <c r="N556" s="23" t="str">
        <f t="shared" ca="1" si="52"/>
        <v>Glass &amp; Concrete industry Saving Tech-Heat Room Heat 9.2y</v>
      </c>
      <c r="O556" s="23" t="s">
        <v>32</v>
      </c>
      <c r="P556" s="23" t="s">
        <v>33</v>
      </c>
      <c r="Q556" s="23"/>
      <c r="R556" s="23"/>
      <c r="S556" s="19" t="s">
        <v>34</v>
      </c>
      <c r="V556" s="16" t="str">
        <f t="shared" ca="1" si="54"/>
        <v>GD</v>
      </c>
      <c r="W556" s="14" t="str">
        <f t="shared" ca="1" si="54"/>
        <v>Glass &amp; Concrete industry</v>
      </c>
      <c r="X556" s="3" t="str">
        <f>'EE investment costs'!D605</f>
        <v>RH-92</v>
      </c>
      <c r="Y556" s="3" t="str">
        <f>'EE investment costs'!E605</f>
        <v>Heat Room Heat</v>
      </c>
      <c r="AC556" s="123">
        <f>'EE investment costs'!C605</f>
        <v>9.1999999999999993</v>
      </c>
      <c r="AD556" s="22"/>
    </row>
    <row r="557" spans="2:30">
      <c r="B557" s="14" t="str">
        <f t="shared" ca="1" si="50"/>
        <v>INDGDEFFLA-92</v>
      </c>
      <c r="C557" s="15" t="str">
        <f t="shared" ca="1" si="55"/>
        <v>IGDLA</v>
      </c>
      <c r="D557" s="16">
        <f>'EE investment costs'!$F$15</f>
        <v>2016</v>
      </c>
      <c r="E557" s="14">
        <f>VLOOKUP(X557,'EE investment costs'!$D$56:$R$656,15,0)</f>
        <v>4.5877333333333334</v>
      </c>
      <c r="F557" s="17">
        <f ca="1">INDEX('EE investment costs'!$D$56:$R$656,MATCH(X557,'EE investment costs'!$D$56:$D$656,0),MATCH($V$8,'EE investment costs'!$D$56:$R$56,0))</f>
        <v>2368.1400993462807</v>
      </c>
      <c r="I557" s="18">
        <v>1</v>
      </c>
      <c r="J557" s="18">
        <v>1</v>
      </c>
      <c r="K557" s="14">
        <f t="shared" ca="1" si="53"/>
        <v>0</v>
      </c>
      <c r="M557" s="19" t="str">
        <f t="shared" ca="1" si="51"/>
        <v>INDGDEFFLA-92</v>
      </c>
      <c r="N557" s="23" t="str">
        <f t="shared" ca="1" si="52"/>
        <v>Glass &amp; Concrete industry Saving Tech-Light 9.2y</v>
      </c>
      <c r="O557" s="23" t="s">
        <v>32</v>
      </c>
      <c r="P557" s="23" t="s">
        <v>33</v>
      </c>
      <c r="Q557" s="23"/>
      <c r="R557" s="23"/>
      <c r="S557" s="19" t="s">
        <v>34</v>
      </c>
      <c r="V557" s="16" t="str">
        <f t="shared" ca="1" si="54"/>
        <v>GD</v>
      </c>
      <c r="W557" s="14" t="str">
        <f t="shared" ca="1" si="54"/>
        <v>Glass &amp; Concrete industry</v>
      </c>
      <c r="X557" s="3" t="str">
        <f>'EE investment costs'!D606</f>
        <v>LA-92</v>
      </c>
      <c r="Y557" s="3" t="str">
        <f>'EE investment costs'!E606</f>
        <v>Light</v>
      </c>
      <c r="AC557" s="123">
        <f>'EE investment costs'!C606</f>
        <v>9.1999999999999993</v>
      </c>
      <c r="AD557" s="22"/>
    </row>
    <row r="558" spans="2:30">
      <c r="B558" s="14" t="str">
        <f t="shared" ca="1" si="50"/>
        <v>INDGDEFFEM-92</v>
      </c>
      <c r="C558" s="15" t="str">
        <f t="shared" ca="1" si="55"/>
        <v>IGDEM</v>
      </c>
      <c r="D558" s="16">
        <f>'EE investment costs'!$F$15</f>
        <v>2016</v>
      </c>
      <c r="E558" s="14">
        <f>VLOOKUP(X558,'EE investment costs'!$D$56:$R$656,15,0)</f>
        <v>4.8171199999999992</v>
      </c>
      <c r="F558" s="17">
        <f ca="1">INDEX('EE investment costs'!$D$56:$R$656,MATCH(X558,'EE investment costs'!$D$56:$D$656,0),MATCH($V$8,'EE investment costs'!$D$56:$R$56,0))</f>
        <v>2676.1705634061782</v>
      </c>
      <c r="I558" s="18">
        <v>1</v>
      </c>
      <c r="J558" s="18">
        <v>1</v>
      </c>
      <c r="K558" s="14">
        <f t="shared" ca="1" si="53"/>
        <v>0</v>
      </c>
      <c r="M558" s="19" t="str">
        <f t="shared" ca="1" si="51"/>
        <v>INDGDEFFEM-92</v>
      </c>
      <c r="N558" s="23" t="str">
        <f t="shared" ca="1" si="52"/>
        <v>Glass &amp; Concrete industry Saving Tech-Electric Motors 9.2y</v>
      </c>
      <c r="O558" s="23" t="s">
        <v>32</v>
      </c>
      <c r="P558" s="23" t="s">
        <v>33</v>
      </c>
      <c r="Q558" s="23"/>
      <c r="R558" s="23"/>
      <c r="S558" s="19" t="s">
        <v>34</v>
      </c>
      <c r="V558" s="16" t="str">
        <f t="shared" ca="1" si="54"/>
        <v>GD</v>
      </c>
      <c r="W558" s="14" t="str">
        <f t="shared" ca="1" si="54"/>
        <v>Glass &amp; Concrete industry</v>
      </c>
      <c r="X558" s="3" t="str">
        <f>'EE investment costs'!D607</f>
        <v>EM-92</v>
      </c>
      <c r="Y558" s="3" t="str">
        <f>'EE investment costs'!E607</f>
        <v>Electric Motors</v>
      </c>
      <c r="AC558" s="123">
        <f>'EE investment costs'!C607</f>
        <v>9.1999999999999993</v>
      </c>
      <c r="AD558" s="22"/>
    </row>
    <row r="559" spans="2:30">
      <c r="B559" s="14" t="str">
        <f t="shared" ca="1" si="50"/>
        <v>INDGDEFFTF-92</v>
      </c>
      <c r="C559" s="15" t="str">
        <f t="shared" ca="1" si="55"/>
        <v>IGDTF</v>
      </c>
      <c r="D559" s="16">
        <f>'EE investment costs'!$F$15</f>
        <v>2016</v>
      </c>
      <c r="E559" s="14">
        <f>VLOOKUP(X559,'EE investment costs'!$D$56:$R$656,15,0)</f>
        <v>19.333333333333332</v>
      </c>
      <c r="F559" s="17">
        <f ca="1">INDEX('EE investment costs'!$D$56:$R$656,MATCH(X559,'EE investment costs'!$D$56:$D$656,0),MATCH($V$8,'EE investment costs'!$D$56:$R$56,0))</f>
        <v>1351.8213264260896</v>
      </c>
      <c r="I559" s="18">
        <v>1</v>
      </c>
      <c r="J559" s="18">
        <v>1</v>
      </c>
      <c r="K559" s="14">
        <f t="shared" ca="1" si="53"/>
        <v>0</v>
      </c>
      <c r="M559" s="19" t="str">
        <f t="shared" ca="1" si="51"/>
        <v>INDGDEFFTF-92</v>
      </c>
      <c r="N559" s="23" t="str">
        <f t="shared" ca="1" si="52"/>
        <v>Glass &amp; Concrete industry Saving Tech-Haulage Tractors, Trucks, Fishing boats 9.2y</v>
      </c>
      <c r="O559" s="23" t="s">
        <v>32</v>
      </c>
      <c r="P559" s="23" t="s">
        <v>33</v>
      </c>
      <c r="Q559" s="23"/>
      <c r="R559" s="23"/>
      <c r="S559" s="19" t="s">
        <v>34</v>
      </c>
      <c r="V559" s="16" t="str">
        <f t="shared" ca="1" si="54"/>
        <v>GD</v>
      </c>
      <c r="W559" s="14" t="str">
        <f t="shared" ca="1" si="54"/>
        <v>Glass &amp; Concrete industry</v>
      </c>
      <c r="X559" s="3" t="str">
        <f>'EE investment costs'!D608</f>
        <v>TF-92</v>
      </c>
      <c r="Y559" s="3" t="str">
        <f>'EE investment costs'!E608</f>
        <v>Haulage Tractors, Trucks, Fishing boats</v>
      </c>
      <c r="AC559" s="123">
        <f>'EE investment costs'!C608</f>
        <v>9.1999999999999993</v>
      </c>
      <c r="AD559" s="22"/>
    </row>
    <row r="560" spans="2:30">
      <c r="B560" s="14" t="str">
        <f t="shared" ca="1" si="50"/>
        <v>INDGDEFFMT-93</v>
      </c>
      <c r="C560" s="15" t="str">
        <f t="shared" ca="1" si="55"/>
        <v>IGDMT</v>
      </c>
      <c r="D560" s="16">
        <f>'EE investment costs'!$F$15</f>
        <v>2016</v>
      </c>
      <c r="E560" s="14">
        <f>VLOOKUP(X560,'EE investment costs'!$D$56:$R$656,15,0)</f>
        <v>6.53</v>
      </c>
      <c r="F560" s="17">
        <f ca="1">INDEX('EE investment costs'!$D$56:$R$656,MATCH(X560,'EE investment costs'!$D$56:$D$656,0),MATCH($V$8,'EE investment costs'!$D$56:$R$56,0))</f>
        <v>1196.2673172700615</v>
      </c>
      <c r="I560" s="18">
        <v>1</v>
      </c>
      <c r="J560" s="18">
        <v>1</v>
      </c>
      <c r="K560" s="14">
        <f t="shared" ca="1" si="53"/>
        <v>1</v>
      </c>
      <c r="M560" s="19" t="str">
        <f t="shared" ca="1" si="51"/>
        <v>INDGDEFFMT-93</v>
      </c>
      <c r="N560" s="23" t="str">
        <f t="shared" ca="1" si="52"/>
        <v>Glass &amp; Concrete industry Saving Tech-Heat Medium Temp. up to 150C 9.3y</v>
      </c>
      <c r="O560" s="23" t="s">
        <v>32</v>
      </c>
      <c r="P560" s="23" t="s">
        <v>33</v>
      </c>
      <c r="Q560" s="23"/>
      <c r="R560" s="23"/>
      <c r="S560" s="19" t="s">
        <v>34</v>
      </c>
      <c r="V560" s="16" t="str">
        <f t="shared" ca="1" si="54"/>
        <v>GD</v>
      </c>
      <c r="W560" s="14" t="str">
        <f t="shared" ca="1" si="54"/>
        <v>Glass &amp; Concrete industry</v>
      </c>
      <c r="X560" s="3" t="str">
        <f>'EE investment costs'!D609</f>
        <v>MT-93</v>
      </c>
      <c r="Y560" s="3" t="str">
        <f>'EE investment costs'!E609</f>
        <v>Heat Medium Temp. up to 150C</v>
      </c>
      <c r="AC560" s="123">
        <f>'EE investment costs'!C609</f>
        <v>9.3000000000000007</v>
      </c>
      <c r="AD560" s="22"/>
    </row>
    <row r="561" spans="2:30">
      <c r="B561" s="14" t="str">
        <f t="shared" ca="1" si="50"/>
        <v>INDGDEFFHT-93</v>
      </c>
      <c r="C561" s="15" t="str">
        <f t="shared" ca="1" si="55"/>
        <v>IGDHT</v>
      </c>
      <c r="D561" s="16">
        <f>'EE investment costs'!$F$15</f>
        <v>2016</v>
      </c>
      <c r="E561" s="14">
        <f>VLOOKUP(X561,'EE investment costs'!$D$56:$R$656,15,0)</f>
        <v>5.2240000000000002</v>
      </c>
      <c r="F561" s="17">
        <f ca="1">INDEX('EE investment costs'!$D$56:$R$656,MATCH(X561,'EE investment costs'!$D$56:$D$656,0),MATCH($V$8,'EE investment costs'!$D$56:$R$56,0))</f>
        <v>671.66925732529228</v>
      </c>
      <c r="I561" s="18">
        <v>1</v>
      </c>
      <c r="J561" s="18">
        <v>1</v>
      </c>
      <c r="K561" s="14">
        <f t="shared" ca="1" si="53"/>
        <v>6</v>
      </c>
      <c r="M561" s="19" t="str">
        <f t="shared" ca="1" si="51"/>
        <v>INDGDEFFHT-93</v>
      </c>
      <c r="N561" s="23" t="str">
        <f t="shared" ca="1" si="52"/>
        <v>Glass &amp; Concrete industry Saving Tech-Heat High Temp. over 150C 9.3y</v>
      </c>
      <c r="O561" s="23" t="s">
        <v>32</v>
      </c>
      <c r="P561" s="23" t="s">
        <v>33</v>
      </c>
      <c r="Q561" s="23"/>
      <c r="R561" s="23"/>
      <c r="S561" s="19" t="s">
        <v>34</v>
      </c>
      <c r="V561" s="16" t="str">
        <f t="shared" ca="1" si="54"/>
        <v>GD</v>
      </c>
      <c r="W561" s="14" t="str">
        <f t="shared" ca="1" si="54"/>
        <v>Glass &amp; Concrete industry</v>
      </c>
      <c r="X561" s="3" t="str">
        <f>'EE investment costs'!D610</f>
        <v>HT-93</v>
      </c>
      <c r="Y561" s="3" t="str">
        <f>'EE investment costs'!E610</f>
        <v>Heat High Temp. over 150C</v>
      </c>
      <c r="AC561" s="123">
        <f>'EE investment costs'!C610</f>
        <v>9.3000000000000007</v>
      </c>
      <c r="AD561" s="22"/>
    </row>
    <row r="562" spans="2:30">
      <c r="B562" s="14" t="str">
        <f t="shared" ca="1" si="50"/>
        <v>INDGDEFFRH-93</v>
      </c>
      <c r="C562" s="15" t="str">
        <f t="shared" ca="1" si="55"/>
        <v>IGDRH</v>
      </c>
      <c r="D562" s="16">
        <f>'EE investment costs'!$F$15</f>
        <v>2016</v>
      </c>
      <c r="E562" s="14">
        <f>VLOOKUP(X562,'EE investment costs'!$D$56:$R$656,15,0)</f>
        <v>16.989333333333335</v>
      </c>
      <c r="F562" s="17">
        <f ca="1">INDEX('EE investment costs'!$D$56:$R$656,MATCH(X562,'EE investment costs'!$D$56:$D$656,0),MATCH($V$8,'EE investment costs'!$D$56:$R$56,0))</f>
        <v>2169.6702078271428</v>
      </c>
      <c r="I562" s="18">
        <v>1</v>
      </c>
      <c r="J562" s="18">
        <v>1</v>
      </c>
      <c r="K562" s="14">
        <f t="shared" ca="1" si="53"/>
        <v>0</v>
      </c>
      <c r="M562" s="19" t="str">
        <f t="shared" ca="1" si="51"/>
        <v>INDGDEFFRH-93</v>
      </c>
      <c r="N562" s="23" t="str">
        <f t="shared" ca="1" si="52"/>
        <v>Glass &amp; Concrete industry Saving Tech-Heat Room Heat 9.3y</v>
      </c>
      <c r="O562" s="23" t="s">
        <v>32</v>
      </c>
      <c r="P562" s="23" t="s">
        <v>33</v>
      </c>
      <c r="Q562" s="23"/>
      <c r="R562" s="23"/>
      <c r="S562" s="19" t="s">
        <v>34</v>
      </c>
      <c r="V562" s="16" t="str">
        <f t="shared" ca="1" si="54"/>
        <v>GD</v>
      </c>
      <c r="W562" s="14" t="str">
        <f t="shared" ca="1" si="54"/>
        <v>Glass &amp; Concrete industry</v>
      </c>
      <c r="X562" s="3" t="str">
        <f>'EE investment costs'!D611</f>
        <v>RH-93</v>
      </c>
      <c r="Y562" s="3" t="str">
        <f>'EE investment costs'!E611</f>
        <v>Heat Room Heat</v>
      </c>
      <c r="AC562" s="123">
        <f>'EE investment costs'!C611</f>
        <v>9.3000000000000007</v>
      </c>
      <c r="AD562" s="22"/>
    </row>
    <row r="563" spans="2:30">
      <c r="B563" s="14" t="str">
        <f t="shared" ca="1" si="50"/>
        <v>INDGDEFFLA-93</v>
      </c>
      <c r="C563" s="15" t="str">
        <f t="shared" ca="1" si="55"/>
        <v>IGDLA</v>
      </c>
      <c r="D563" s="16">
        <f>'EE investment costs'!$F$15</f>
        <v>2016</v>
      </c>
      <c r="E563" s="14">
        <f>VLOOKUP(X563,'EE investment costs'!$D$56:$R$656,15,0)</f>
        <v>4.6007666666666669</v>
      </c>
      <c r="F563" s="17">
        <f ca="1">INDEX('EE investment costs'!$D$56:$R$656,MATCH(X563,'EE investment costs'!$D$56:$D$656,0),MATCH($V$8,'EE investment costs'!$D$56:$R$56,0))</f>
        <v>2383.511918720777</v>
      </c>
      <c r="I563" s="18">
        <v>1</v>
      </c>
      <c r="J563" s="18">
        <v>1</v>
      </c>
      <c r="K563" s="14">
        <f t="shared" ca="1" si="53"/>
        <v>0</v>
      </c>
      <c r="M563" s="19" t="str">
        <f t="shared" ca="1" si="51"/>
        <v>INDGDEFFLA-93</v>
      </c>
      <c r="N563" s="23" t="str">
        <f t="shared" ca="1" si="52"/>
        <v>Glass &amp; Concrete industry Saving Tech-Light 9.3y</v>
      </c>
      <c r="O563" s="23" t="s">
        <v>32</v>
      </c>
      <c r="P563" s="23" t="s">
        <v>33</v>
      </c>
      <c r="Q563" s="23"/>
      <c r="R563" s="23"/>
      <c r="S563" s="19" t="s">
        <v>34</v>
      </c>
      <c r="V563" s="16" t="str">
        <f t="shared" ca="1" si="54"/>
        <v>GD</v>
      </c>
      <c r="W563" s="14" t="str">
        <f t="shared" ca="1" si="54"/>
        <v>Glass &amp; Concrete industry</v>
      </c>
      <c r="X563" s="3" t="str">
        <f>'EE investment costs'!D612</f>
        <v>LA-93</v>
      </c>
      <c r="Y563" s="3" t="str">
        <f>'EE investment costs'!E612</f>
        <v>Light</v>
      </c>
      <c r="AC563" s="123">
        <f>'EE investment costs'!C612</f>
        <v>9.3000000000000007</v>
      </c>
      <c r="AD563" s="22"/>
    </row>
    <row r="564" spans="2:30">
      <c r="B564" s="14" t="str">
        <f t="shared" ca="1" si="50"/>
        <v>INDGDEFFEM-93</v>
      </c>
      <c r="C564" s="15" t="str">
        <f t="shared" ca="1" si="55"/>
        <v>IGDEM</v>
      </c>
      <c r="D564" s="16">
        <f>'EE investment costs'!$F$15</f>
        <v>2016</v>
      </c>
      <c r="E564" s="14">
        <f>VLOOKUP(X564,'EE investment costs'!$D$56:$R$656,15,0)</f>
        <v>4.8308049999999998</v>
      </c>
      <c r="F564" s="17">
        <f ca="1">INDEX('EE investment costs'!$D$56:$R$656,MATCH(X564,'EE investment costs'!$D$56:$D$656,0),MATCH($V$8,'EE investment costs'!$D$56:$R$56,0))</f>
        <v>2697.42327561718</v>
      </c>
      <c r="I564" s="18">
        <v>1</v>
      </c>
      <c r="J564" s="18">
        <v>1</v>
      </c>
      <c r="K564" s="14">
        <f t="shared" ca="1" si="53"/>
        <v>0</v>
      </c>
      <c r="M564" s="19" t="str">
        <f t="shared" ca="1" si="51"/>
        <v>INDGDEFFEM-93</v>
      </c>
      <c r="N564" s="23" t="str">
        <f t="shared" ca="1" si="52"/>
        <v>Glass &amp; Concrete industry Saving Tech-Electric Motors 9.3y</v>
      </c>
      <c r="O564" s="23" t="s">
        <v>32</v>
      </c>
      <c r="P564" s="23" t="s">
        <v>33</v>
      </c>
      <c r="Q564" s="23"/>
      <c r="R564" s="23"/>
      <c r="S564" s="19" t="s">
        <v>34</v>
      </c>
      <c r="V564" s="16" t="str">
        <f t="shared" ca="1" si="54"/>
        <v>GD</v>
      </c>
      <c r="W564" s="14" t="str">
        <f t="shared" ca="1" si="54"/>
        <v>Glass &amp; Concrete industry</v>
      </c>
      <c r="X564" s="3" t="str">
        <f>'EE investment costs'!D613</f>
        <v>EM-93</v>
      </c>
      <c r="Y564" s="3" t="str">
        <f>'EE investment costs'!E613</f>
        <v>Electric Motors</v>
      </c>
      <c r="AC564" s="123">
        <f>'EE investment costs'!C613</f>
        <v>9.3000000000000007</v>
      </c>
      <c r="AD564" s="22"/>
    </row>
    <row r="565" spans="2:30">
      <c r="B565" s="14" t="str">
        <f t="shared" ca="1" si="50"/>
        <v>INDGDEFFTF-93</v>
      </c>
      <c r="C565" s="15" t="str">
        <f t="shared" ca="1" si="55"/>
        <v>IGDTF</v>
      </c>
      <c r="D565" s="16">
        <f>'EE investment costs'!$F$15</f>
        <v>2016</v>
      </c>
      <c r="E565" s="14">
        <f>VLOOKUP(X565,'EE investment costs'!$D$56:$R$656,15,0)</f>
        <v>19.416666666666668</v>
      </c>
      <c r="F565" s="17">
        <f ca="1">INDEX('EE investment costs'!$D$56:$R$656,MATCH(X565,'EE investment costs'!$D$56:$D$656,0),MATCH($V$8,'EE investment costs'!$D$56:$R$56,0))</f>
        <v>1366.5150364959388</v>
      </c>
      <c r="I565" s="18">
        <v>1</v>
      </c>
      <c r="J565" s="18">
        <v>1</v>
      </c>
      <c r="K565" s="14">
        <f t="shared" ca="1" si="53"/>
        <v>0</v>
      </c>
      <c r="M565" s="19" t="str">
        <f t="shared" ca="1" si="51"/>
        <v>INDGDEFFTF-93</v>
      </c>
      <c r="N565" s="23" t="str">
        <f t="shared" ca="1" si="52"/>
        <v>Glass &amp; Concrete industry Saving Tech-Haulage Tractors, Trucks, Fishing boats 9.3y</v>
      </c>
      <c r="O565" s="23" t="s">
        <v>32</v>
      </c>
      <c r="P565" s="23" t="s">
        <v>33</v>
      </c>
      <c r="Q565" s="23"/>
      <c r="R565" s="23"/>
      <c r="S565" s="19" t="s">
        <v>34</v>
      </c>
      <c r="V565" s="16" t="str">
        <f t="shared" ca="1" si="54"/>
        <v>GD</v>
      </c>
      <c r="W565" s="14" t="str">
        <f t="shared" ca="1" si="54"/>
        <v>Glass &amp; Concrete industry</v>
      </c>
      <c r="X565" s="3" t="str">
        <f>'EE investment costs'!D614</f>
        <v>TF-93</v>
      </c>
      <c r="Y565" s="3" t="str">
        <f>'EE investment costs'!E614</f>
        <v>Haulage Tractors, Trucks, Fishing boats</v>
      </c>
      <c r="AC565" s="123">
        <f>'EE investment costs'!C614</f>
        <v>9.3000000000000007</v>
      </c>
      <c r="AD565" s="22"/>
    </row>
    <row r="566" spans="2:30">
      <c r="B566" s="14" t="str">
        <f t="shared" ca="1" si="50"/>
        <v>INDGDEFFMT-94</v>
      </c>
      <c r="C566" s="15" t="str">
        <f t="shared" ca="1" si="55"/>
        <v>IGDMT</v>
      </c>
      <c r="D566" s="16">
        <f>'EE investment costs'!$F$15</f>
        <v>2016</v>
      </c>
      <c r="E566" s="14">
        <f>VLOOKUP(X566,'EE investment costs'!$D$56:$R$656,15,0)</f>
        <v>6.54</v>
      </c>
      <c r="F566" s="17">
        <f ca="1">INDEX('EE investment costs'!$D$56:$R$656,MATCH(X566,'EE investment costs'!$D$56:$D$656,0),MATCH($V$8,'EE investment costs'!$D$56:$R$56,0))</f>
        <v>1207.589524263856</v>
      </c>
      <c r="I566" s="18">
        <v>1</v>
      </c>
      <c r="J566" s="18">
        <v>1</v>
      </c>
      <c r="K566" s="14">
        <f t="shared" ca="1" si="53"/>
        <v>0</v>
      </c>
      <c r="M566" s="19" t="str">
        <f t="shared" ca="1" si="51"/>
        <v>INDGDEFFMT-94</v>
      </c>
      <c r="N566" s="23" t="str">
        <f t="shared" ca="1" si="52"/>
        <v>Glass &amp; Concrete industry Saving Tech-Heat Medium Temp. up to 150C 9.4y</v>
      </c>
      <c r="O566" s="23" t="s">
        <v>32</v>
      </c>
      <c r="P566" s="23" t="s">
        <v>33</v>
      </c>
      <c r="Q566" s="23"/>
      <c r="R566" s="23"/>
      <c r="S566" s="19" t="s">
        <v>34</v>
      </c>
      <c r="V566" s="16" t="str">
        <f t="shared" ca="1" si="54"/>
        <v>GD</v>
      </c>
      <c r="W566" s="14" t="str">
        <f t="shared" ca="1" si="54"/>
        <v>Glass &amp; Concrete industry</v>
      </c>
      <c r="X566" s="3" t="str">
        <f>'EE investment costs'!D615</f>
        <v>MT-94</v>
      </c>
      <c r="Y566" s="3" t="str">
        <f>'EE investment costs'!E615</f>
        <v>Heat Medium Temp. up to 150C</v>
      </c>
      <c r="AC566" s="123">
        <f>'EE investment costs'!C615</f>
        <v>9.4</v>
      </c>
      <c r="AD566" s="22"/>
    </row>
    <row r="567" spans="2:30">
      <c r="B567" s="14" t="str">
        <f t="shared" ca="1" si="50"/>
        <v>INDGDEFFHT-94</v>
      </c>
      <c r="C567" s="15" t="str">
        <f t="shared" ca="1" si="55"/>
        <v>IGDHT</v>
      </c>
      <c r="D567" s="16">
        <f>'EE investment costs'!$F$15</f>
        <v>2016</v>
      </c>
      <c r="E567" s="14">
        <f>VLOOKUP(X567,'EE investment costs'!$D$56:$R$656,15,0)</f>
        <v>5.2320000000000002</v>
      </c>
      <c r="F567" s="17">
        <f ca="1">INDEX('EE investment costs'!$D$56:$R$656,MATCH(X567,'EE investment costs'!$D$56:$D$656,0),MATCH($V$8,'EE investment costs'!$D$56:$R$56,0))</f>
        <v>675.59640158942113</v>
      </c>
      <c r="I567" s="18">
        <v>1</v>
      </c>
      <c r="J567" s="18">
        <v>1</v>
      </c>
      <c r="K567" s="14">
        <f t="shared" ca="1" si="53"/>
        <v>6</v>
      </c>
      <c r="M567" s="19" t="str">
        <f t="shared" ca="1" si="51"/>
        <v>INDGDEFFHT-94</v>
      </c>
      <c r="N567" s="23" t="str">
        <f t="shared" ca="1" si="52"/>
        <v>Glass &amp; Concrete industry Saving Tech-Heat High Temp. over 150C 9.4y</v>
      </c>
      <c r="O567" s="23" t="s">
        <v>32</v>
      </c>
      <c r="P567" s="23" t="s">
        <v>33</v>
      </c>
      <c r="Q567" s="23"/>
      <c r="R567" s="23"/>
      <c r="S567" s="19" t="s">
        <v>34</v>
      </c>
      <c r="V567" s="16" t="str">
        <f t="shared" ca="1" si="54"/>
        <v>GD</v>
      </c>
      <c r="W567" s="14" t="str">
        <f t="shared" ca="1" si="54"/>
        <v>Glass &amp; Concrete industry</v>
      </c>
      <c r="X567" s="3" t="str">
        <f>'EE investment costs'!D616</f>
        <v>HT-94</v>
      </c>
      <c r="Y567" s="3" t="str">
        <f>'EE investment costs'!E616</f>
        <v>Heat High Temp. over 150C</v>
      </c>
      <c r="AC567" s="123">
        <f>'EE investment costs'!C616</f>
        <v>9.4</v>
      </c>
      <c r="AD567" s="22"/>
    </row>
    <row r="568" spans="2:30">
      <c r="B568" s="14" t="str">
        <f t="shared" ca="1" si="50"/>
        <v>INDGDEFFRH-94</v>
      </c>
      <c r="C568" s="15" t="str">
        <f t="shared" ca="1" si="55"/>
        <v>IGDRH</v>
      </c>
      <c r="D568" s="16">
        <f>'EE investment costs'!$F$15</f>
        <v>2016</v>
      </c>
      <c r="E568" s="14">
        <f>VLOOKUP(X568,'EE investment costs'!$D$56:$R$656,15,0)</f>
        <v>17.008000000000003</v>
      </c>
      <c r="F568" s="17">
        <f ca="1">INDEX('EE investment costs'!$D$56:$R$656,MATCH(X568,'EE investment costs'!$D$56:$D$656,0),MATCH($V$8,'EE investment costs'!$D$56:$R$56,0))</f>
        <v>2207.0783148586452</v>
      </c>
      <c r="I568" s="18">
        <v>1</v>
      </c>
      <c r="J568" s="18">
        <v>1</v>
      </c>
      <c r="K568" s="14">
        <f t="shared" ca="1" si="53"/>
        <v>0</v>
      </c>
      <c r="M568" s="19" t="str">
        <f t="shared" ca="1" si="51"/>
        <v>INDGDEFFRH-94</v>
      </c>
      <c r="N568" s="23" t="str">
        <f t="shared" ca="1" si="52"/>
        <v>Glass &amp; Concrete industry Saving Tech-Heat Room Heat 9.4y</v>
      </c>
      <c r="O568" s="23" t="s">
        <v>32</v>
      </c>
      <c r="P568" s="23" t="s">
        <v>33</v>
      </c>
      <c r="Q568" s="23"/>
      <c r="R568" s="23"/>
      <c r="S568" s="19" t="s">
        <v>34</v>
      </c>
      <c r="V568" s="16" t="str">
        <f t="shared" ca="1" si="54"/>
        <v>GD</v>
      </c>
      <c r="W568" s="14" t="str">
        <f t="shared" ca="1" si="54"/>
        <v>Glass &amp; Concrete industry</v>
      </c>
      <c r="X568" s="3" t="str">
        <f>'EE investment costs'!D617</f>
        <v>RH-94</v>
      </c>
      <c r="Y568" s="3" t="str">
        <f>'EE investment costs'!E617</f>
        <v>Heat Room Heat</v>
      </c>
      <c r="AC568" s="123">
        <f>'EE investment costs'!C617</f>
        <v>9.4</v>
      </c>
      <c r="AD568" s="22"/>
    </row>
    <row r="569" spans="2:30">
      <c r="B569" s="14" t="str">
        <f t="shared" ca="1" si="50"/>
        <v>INDGDEFFLA-94</v>
      </c>
      <c r="C569" s="15" t="str">
        <f t="shared" ca="1" si="55"/>
        <v>IGDLA</v>
      </c>
      <c r="D569" s="16">
        <f>'EE investment costs'!$F$15</f>
        <v>2016</v>
      </c>
      <c r="E569" s="14">
        <f>VLOOKUP(X569,'EE investment costs'!$D$56:$R$656,15,0)</f>
        <v>4.6138000000000003</v>
      </c>
      <c r="F569" s="17">
        <f ca="1">INDEX('EE investment costs'!$D$56:$R$656,MATCH(X569,'EE investment costs'!$D$56:$D$656,0),MATCH($V$8,'EE investment costs'!$D$56:$R$56,0))</f>
        <v>2398.8837380952732</v>
      </c>
      <c r="I569" s="18">
        <v>1</v>
      </c>
      <c r="J569" s="18">
        <v>1</v>
      </c>
      <c r="K569" s="14">
        <f t="shared" ca="1" si="53"/>
        <v>0</v>
      </c>
      <c r="M569" s="19" t="str">
        <f t="shared" ca="1" si="51"/>
        <v>INDGDEFFLA-94</v>
      </c>
      <c r="N569" s="23" t="str">
        <f t="shared" ca="1" si="52"/>
        <v>Glass &amp; Concrete industry Saving Tech-Light 9.4y</v>
      </c>
      <c r="O569" s="23" t="s">
        <v>32</v>
      </c>
      <c r="P569" s="23" t="s">
        <v>33</v>
      </c>
      <c r="Q569" s="23"/>
      <c r="R569" s="23"/>
      <c r="S569" s="19" t="s">
        <v>34</v>
      </c>
      <c r="V569" s="16" t="str">
        <f t="shared" ca="1" si="54"/>
        <v>GD</v>
      </c>
      <c r="W569" s="14" t="str">
        <f t="shared" ca="1" si="54"/>
        <v>Glass &amp; Concrete industry</v>
      </c>
      <c r="X569" s="3" t="str">
        <f>'EE investment costs'!D618</f>
        <v>LA-94</v>
      </c>
      <c r="Y569" s="3" t="str">
        <f>'EE investment costs'!E618</f>
        <v>Light</v>
      </c>
      <c r="AC569" s="123">
        <f>'EE investment costs'!C618</f>
        <v>9.4</v>
      </c>
      <c r="AD569" s="22"/>
    </row>
    <row r="570" spans="2:30">
      <c r="B570" s="14" t="str">
        <f t="shared" ca="1" si="50"/>
        <v>INDGDEFFEM-94</v>
      </c>
      <c r="C570" s="15" t="str">
        <f t="shared" ca="1" si="55"/>
        <v>IGDEM</v>
      </c>
      <c r="D570" s="16">
        <f>'EE investment costs'!$F$15</f>
        <v>2016</v>
      </c>
      <c r="E570" s="14">
        <f>VLOOKUP(X570,'EE investment costs'!$D$56:$R$656,15,0)</f>
        <v>4.8444899999999995</v>
      </c>
      <c r="F570" s="17">
        <f ca="1">INDEX('EE investment costs'!$D$56:$R$656,MATCH(X570,'EE investment costs'!$D$56:$D$656,0),MATCH($V$8,'EE investment costs'!$D$56:$R$56,0))</f>
        <v>2718.6759878281814</v>
      </c>
      <c r="I570" s="18">
        <v>1</v>
      </c>
      <c r="J570" s="18">
        <v>1</v>
      </c>
      <c r="K570" s="14">
        <f t="shared" ca="1" si="53"/>
        <v>0</v>
      </c>
      <c r="M570" s="19" t="str">
        <f t="shared" ca="1" si="51"/>
        <v>INDGDEFFEM-94</v>
      </c>
      <c r="N570" s="23" t="str">
        <f t="shared" ca="1" si="52"/>
        <v>Glass &amp; Concrete industry Saving Tech-Electric Motors 9.4y</v>
      </c>
      <c r="O570" s="23" t="s">
        <v>32</v>
      </c>
      <c r="P570" s="23" t="s">
        <v>33</v>
      </c>
      <c r="Q570" s="23"/>
      <c r="R570" s="23"/>
      <c r="S570" s="19" t="s">
        <v>34</v>
      </c>
      <c r="V570" s="16" t="str">
        <f t="shared" ca="1" si="54"/>
        <v>GD</v>
      </c>
      <c r="W570" s="14" t="str">
        <f t="shared" ca="1" si="54"/>
        <v>Glass &amp; Concrete industry</v>
      </c>
      <c r="X570" s="3" t="str">
        <f>'EE investment costs'!D619</f>
        <v>EM-94</v>
      </c>
      <c r="Y570" s="3" t="str">
        <f>'EE investment costs'!E619</f>
        <v>Electric Motors</v>
      </c>
      <c r="AC570" s="123">
        <f>'EE investment costs'!C619</f>
        <v>9.4</v>
      </c>
      <c r="AD570" s="22"/>
    </row>
    <row r="571" spans="2:30">
      <c r="B571" s="14" t="str">
        <f t="shared" ca="1" si="50"/>
        <v>INDGDEFFTF-94</v>
      </c>
      <c r="C571" s="15" t="str">
        <f t="shared" ca="1" si="55"/>
        <v>IGDTF</v>
      </c>
      <c r="D571" s="16">
        <f>'EE investment costs'!$F$15</f>
        <v>2016</v>
      </c>
      <c r="E571" s="14">
        <f>VLOOKUP(X571,'EE investment costs'!$D$56:$R$656,15,0)</f>
        <v>19.5</v>
      </c>
      <c r="F571" s="17">
        <f ca="1">INDEX('EE investment costs'!$D$56:$R$656,MATCH(X571,'EE investment costs'!$D$56:$D$656,0),MATCH($V$8,'EE investment costs'!$D$56:$R$56,0))</f>
        <v>1381.2087465657874</v>
      </c>
      <c r="I571" s="18">
        <v>1</v>
      </c>
      <c r="J571" s="18">
        <v>1</v>
      </c>
      <c r="K571" s="14">
        <f t="shared" ca="1" si="53"/>
        <v>0</v>
      </c>
      <c r="M571" s="19" t="str">
        <f t="shared" ca="1" si="51"/>
        <v>INDGDEFFTF-94</v>
      </c>
      <c r="N571" s="23" t="str">
        <f t="shared" ca="1" si="52"/>
        <v>Glass &amp; Concrete industry Saving Tech-Haulage Tractors, Trucks, Fishing boats 9.4y</v>
      </c>
      <c r="O571" s="23" t="s">
        <v>32</v>
      </c>
      <c r="P571" s="23" t="s">
        <v>33</v>
      </c>
      <c r="Q571" s="23"/>
      <c r="R571" s="23"/>
      <c r="S571" s="19" t="s">
        <v>34</v>
      </c>
      <c r="V571" s="16" t="str">
        <f t="shared" ca="1" si="54"/>
        <v>GD</v>
      </c>
      <c r="W571" s="14" t="str">
        <f t="shared" ca="1" si="54"/>
        <v>Glass &amp; Concrete industry</v>
      </c>
      <c r="X571" s="3" t="str">
        <f>'EE investment costs'!D620</f>
        <v>TF-94</v>
      </c>
      <c r="Y571" s="3" t="str">
        <f>'EE investment costs'!E620</f>
        <v>Haulage Tractors, Trucks, Fishing boats</v>
      </c>
      <c r="AC571" s="123">
        <f>'EE investment costs'!C620</f>
        <v>9.4</v>
      </c>
      <c r="AD571" s="22"/>
    </row>
    <row r="572" spans="2:30">
      <c r="B572" s="14" t="str">
        <f t="shared" ca="1" si="50"/>
        <v>INDGDEFFMT-95</v>
      </c>
      <c r="C572" s="15" t="str">
        <f t="shared" ca="1" si="55"/>
        <v>IGDMT</v>
      </c>
      <c r="D572" s="16">
        <f>'EE investment costs'!$F$15</f>
        <v>2016</v>
      </c>
      <c r="E572" s="14">
        <f>VLOOKUP(X572,'EE investment costs'!$D$56:$R$656,15,0)</f>
        <v>6.5500000000000007</v>
      </c>
      <c r="F572" s="17">
        <f ca="1">INDEX('EE investment costs'!$D$56:$R$656,MATCH(X572,'EE investment costs'!$D$56:$D$656,0),MATCH($V$8,'EE investment costs'!$D$56:$R$56,0))</f>
        <v>1218.9117312576507</v>
      </c>
      <c r="I572" s="18">
        <v>1</v>
      </c>
      <c r="J572" s="18">
        <v>1</v>
      </c>
      <c r="K572" s="14">
        <f t="shared" ca="1" si="53"/>
        <v>0</v>
      </c>
      <c r="M572" s="19" t="str">
        <f t="shared" ca="1" si="51"/>
        <v>INDGDEFFMT-95</v>
      </c>
      <c r="N572" s="23" t="str">
        <f t="shared" ca="1" si="52"/>
        <v>Glass &amp; Concrete industry Saving Tech-Heat Medium Temp. up to 150C 9.5y</v>
      </c>
      <c r="O572" s="23" t="s">
        <v>32</v>
      </c>
      <c r="P572" s="23" t="s">
        <v>33</v>
      </c>
      <c r="Q572" s="23"/>
      <c r="R572" s="23"/>
      <c r="S572" s="19" t="s">
        <v>34</v>
      </c>
      <c r="V572" s="16" t="str">
        <f t="shared" ca="1" si="54"/>
        <v>GD</v>
      </c>
      <c r="W572" s="14" t="str">
        <f t="shared" ca="1" si="54"/>
        <v>Glass &amp; Concrete industry</v>
      </c>
      <c r="X572" s="3" t="str">
        <f>'EE investment costs'!D621</f>
        <v>MT-95</v>
      </c>
      <c r="Y572" s="3" t="str">
        <f>'EE investment costs'!E621</f>
        <v>Heat Medium Temp. up to 150C</v>
      </c>
      <c r="AC572" s="123">
        <f>'EE investment costs'!C621</f>
        <v>9.5</v>
      </c>
      <c r="AD572" s="22"/>
    </row>
    <row r="573" spans="2:30">
      <c r="B573" s="14" t="str">
        <f t="shared" ca="1" si="50"/>
        <v>INDGDEFFHT-95</v>
      </c>
      <c r="C573" s="15" t="str">
        <f t="shared" ca="1" si="55"/>
        <v>IGDHT</v>
      </c>
      <c r="D573" s="16">
        <f>'EE investment costs'!$F$15</f>
        <v>2016</v>
      </c>
      <c r="E573" s="14">
        <f>VLOOKUP(X573,'EE investment costs'!$D$56:$R$656,15,0)</f>
        <v>5.24</v>
      </c>
      <c r="F573" s="17">
        <f ca="1">INDEX('EE investment costs'!$D$56:$R$656,MATCH(X573,'EE investment costs'!$D$56:$D$656,0),MATCH($V$8,'EE investment costs'!$D$56:$R$56,0))</f>
        <v>679.5235458535501</v>
      </c>
      <c r="I573" s="18">
        <v>1</v>
      </c>
      <c r="J573" s="18">
        <v>1</v>
      </c>
      <c r="K573" s="14">
        <f t="shared" ca="1" si="53"/>
        <v>6</v>
      </c>
      <c r="M573" s="19" t="str">
        <f t="shared" ca="1" si="51"/>
        <v>INDGDEFFHT-95</v>
      </c>
      <c r="N573" s="23" t="str">
        <f t="shared" ca="1" si="52"/>
        <v>Glass &amp; Concrete industry Saving Tech-Heat High Temp. over 150C 9.5y</v>
      </c>
      <c r="O573" s="23" t="s">
        <v>32</v>
      </c>
      <c r="P573" s="23" t="s">
        <v>33</v>
      </c>
      <c r="Q573" s="23"/>
      <c r="R573" s="23"/>
      <c r="S573" s="19" t="s">
        <v>34</v>
      </c>
      <c r="V573" s="16" t="str">
        <f t="shared" ca="1" si="54"/>
        <v>GD</v>
      </c>
      <c r="W573" s="14" t="str">
        <f t="shared" ca="1" si="54"/>
        <v>Glass &amp; Concrete industry</v>
      </c>
      <c r="X573" s="3" t="str">
        <f>'EE investment costs'!D622</f>
        <v>HT-95</v>
      </c>
      <c r="Y573" s="3" t="str">
        <f>'EE investment costs'!E622</f>
        <v>Heat High Temp. over 150C</v>
      </c>
      <c r="AC573" s="123">
        <f>'EE investment costs'!C622</f>
        <v>9.5</v>
      </c>
      <c r="AD573" s="22"/>
    </row>
    <row r="574" spans="2:30">
      <c r="B574" s="14" t="str">
        <f t="shared" ca="1" si="50"/>
        <v>INDGDEFFRH-95</v>
      </c>
      <c r="C574" s="15" t="str">
        <f t="shared" ca="1" si="55"/>
        <v>IGDRH</v>
      </c>
      <c r="D574" s="16">
        <f>'EE investment costs'!$F$15</f>
        <v>2016</v>
      </c>
      <c r="E574" s="14">
        <f>VLOOKUP(X574,'EE investment costs'!$D$56:$R$656,15,0)</f>
        <v>17.026666666666671</v>
      </c>
      <c r="F574" s="17">
        <f ca="1">INDEX('EE investment costs'!$D$56:$R$656,MATCH(X574,'EE investment costs'!$D$56:$D$656,0),MATCH($V$8,'EE investment costs'!$D$56:$R$56,0))</f>
        <v>2244.4864218901475</v>
      </c>
      <c r="I574" s="18">
        <v>1</v>
      </c>
      <c r="J574" s="18">
        <v>1</v>
      </c>
      <c r="K574" s="14">
        <f t="shared" ca="1" si="53"/>
        <v>0</v>
      </c>
      <c r="M574" s="19" t="str">
        <f t="shared" ca="1" si="51"/>
        <v>INDGDEFFRH-95</v>
      </c>
      <c r="N574" s="23" t="str">
        <f t="shared" ca="1" si="52"/>
        <v>Glass &amp; Concrete industry Saving Tech-Heat Room Heat 9.5y</v>
      </c>
      <c r="O574" s="23" t="s">
        <v>32</v>
      </c>
      <c r="P574" s="23" t="s">
        <v>33</v>
      </c>
      <c r="Q574" s="23"/>
      <c r="R574" s="23"/>
      <c r="S574" s="19" t="s">
        <v>34</v>
      </c>
      <c r="V574" s="16" t="str">
        <f t="shared" ca="1" si="54"/>
        <v>GD</v>
      </c>
      <c r="W574" s="14" t="str">
        <f t="shared" ca="1" si="54"/>
        <v>Glass &amp; Concrete industry</v>
      </c>
      <c r="X574" s="3" t="str">
        <f>'EE investment costs'!D623</f>
        <v>RH-95</v>
      </c>
      <c r="Y574" s="3" t="str">
        <f>'EE investment costs'!E623</f>
        <v>Heat Room Heat</v>
      </c>
      <c r="AC574" s="123">
        <f>'EE investment costs'!C623</f>
        <v>9.5</v>
      </c>
      <c r="AD574" s="22"/>
    </row>
    <row r="575" spans="2:30">
      <c r="B575" s="14" t="str">
        <f t="shared" ca="1" si="50"/>
        <v>INDGDEFFLA-95</v>
      </c>
      <c r="C575" s="15" t="str">
        <f t="shared" ca="1" si="55"/>
        <v>IGDLA</v>
      </c>
      <c r="D575" s="16">
        <f>'EE investment costs'!$F$15</f>
        <v>2016</v>
      </c>
      <c r="E575" s="14">
        <f>VLOOKUP(X575,'EE investment costs'!$D$56:$R$656,15,0)</f>
        <v>4.6268333333333338</v>
      </c>
      <c r="F575" s="17">
        <f ca="1">INDEX('EE investment costs'!$D$56:$R$656,MATCH(X575,'EE investment costs'!$D$56:$D$656,0),MATCH($V$8,'EE investment costs'!$D$56:$R$56,0))</f>
        <v>2414.255557469769</v>
      </c>
      <c r="I575" s="18">
        <v>1</v>
      </c>
      <c r="J575" s="18">
        <v>1</v>
      </c>
      <c r="K575" s="14">
        <f t="shared" ca="1" si="53"/>
        <v>0</v>
      </c>
      <c r="M575" s="19" t="str">
        <f t="shared" ca="1" si="51"/>
        <v>INDGDEFFLA-95</v>
      </c>
      <c r="N575" s="23" t="str">
        <f t="shared" ca="1" si="52"/>
        <v>Glass &amp; Concrete industry Saving Tech-Light 9.5y</v>
      </c>
      <c r="O575" s="23" t="s">
        <v>32</v>
      </c>
      <c r="P575" s="23" t="s">
        <v>33</v>
      </c>
      <c r="Q575" s="23"/>
      <c r="R575" s="23"/>
      <c r="S575" s="19" t="s">
        <v>34</v>
      </c>
      <c r="V575" s="16" t="str">
        <f t="shared" ca="1" si="54"/>
        <v>GD</v>
      </c>
      <c r="W575" s="14" t="str">
        <f t="shared" ca="1" si="54"/>
        <v>Glass &amp; Concrete industry</v>
      </c>
      <c r="X575" s="3" t="str">
        <f>'EE investment costs'!D624</f>
        <v>LA-95</v>
      </c>
      <c r="Y575" s="3" t="str">
        <f>'EE investment costs'!E624</f>
        <v>Light</v>
      </c>
      <c r="AC575" s="123">
        <f>'EE investment costs'!C624</f>
        <v>9.5</v>
      </c>
      <c r="AD575" s="22"/>
    </row>
    <row r="576" spans="2:30">
      <c r="B576" s="14" t="str">
        <f t="shared" ca="1" si="50"/>
        <v>INDGDEFFEM-95</v>
      </c>
      <c r="C576" s="15" t="str">
        <f t="shared" ca="1" si="55"/>
        <v>IGDEM</v>
      </c>
      <c r="D576" s="16">
        <f>'EE investment costs'!$F$15</f>
        <v>2016</v>
      </c>
      <c r="E576" s="14">
        <f>VLOOKUP(X576,'EE investment costs'!$D$56:$R$656,15,0)</f>
        <v>4.8581749999999992</v>
      </c>
      <c r="F576" s="17">
        <f ca="1">INDEX('EE investment costs'!$D$56:$R$656,MATCH(X576,'EE investment costs'!$D$56:$D$656,0),MATCH($V$8,'EE investment costs'!$D$56:$R$56,0))</f>
        <v>2739.9287000391823</v>
      </c>
      <c r="I576" s="18">
        <v>1</v>
      </c>
      <c r="J576" s="18">
        <v>1</v>
      </c>
      <c r="K576" s="14">
        <f t="shared" ca="1" si="53"/>
        <v>0</v>
      </c>
      <c r="M576" s="19" t="str">
        <f t="shared" ca="1" si="51"/>
        <v>INDGDEFFEM-95</v>
      </c>
      <c r="N576" s="23" t="str">
        <f t="shared" ca="1" si="52"/>
        <v>Glass &amp; Concrete industry Saving Tech-Electric Motors 9.5y</v>
      </c>
      <c r="O576" s="23" t="s">
        <v>32</v>
      </c>
      <c r="P576" s="23" t="s">
        <v>33</v>
      </c>
      <c r="Q576" s="23"/>
      <c r="R576" s="23"/>
      <c r="S576" s="19" t="s">
        <v>34</v>
      </c>
      <c r="V576" s="16" t="str">
        <f t="shared" ca="1" si="54"/>
        <v>GD</v>
      </c>
      <c r="W576" s="14" t="str">
        <f t="shared" ca="1" si="54"/>
        <v>Glass &amp; Concrete industry</v>
      </c>
      <c r="X576" s="3" t="str">
        <f>'EE investment costs'!D625</f>
        <v>EM-95</v>
      </c>
      <c r="Y576" s="3" t="str">
        <f>'EE investment costs'!E625</f>
        <v>Electric Motors</v>
      </c>
      <c r="AC576" s="123">
        <f>'EE investment costs'!C625</f>
        <v>9.5</v>
      </c>
      <c r="AD576" s="22"/>
    </row>
    <row r="577" spans="2:30">
      <c r="B577" s="14" t="str">
        <f t="shared" ca="1" si="50"/>
        <v>INDGDEFFTF-95</v>
      </c>
      <c r="C577" s="15" t="str">
        <f t="shared" ca="1" si="55"/>
        <v>IGDTF</v>
      </c>
      <c r="D577" s="16">
        <f>'EE investment costs'!$F$15</f>
        <v>2016</v>
      </c>
      <c r="E577" s="14">
        <f>VLOOKUP(X577,'EE investment costs'!$D$56:$R$656,15,0)</f>
        <v>19.583333333333332</v>
      </c>
      <c r="F577" s="17">
        <f ca="1">INDEX('EE investment costs'!$D$56:$R$656,MATCH(X577,'EE investment costs'!$D$56:$D$656,0),MATCH($V$8,'EE investment costs'!$D$56:$R$56,0))</f>
        <v>1395.9024566356361</v>
      </c>
      <c r="I577" s="18">
        <v>1</v>
      </c>
      <c r="J577" s="18">
        <v>1</v>
      </c>
      <c r="K577" s="14">
        <f t="shared" ca="1" si="53"/>
        <v>0</v>
      </c>
      <c r="M577" s="19" t="str">
        <f t="shared" ca="1" si="51"/>
        <v>INDGDEFFTF-95</v>
      </c>
      <c r="N577" s="23" t="str">
        <f t="shared" ca="1" si="52"/>
        <v>Glass &amp; Concrete industry Saving Tech-Haulage Tractors, Trucks, Fishing boats 9.5y</v>
      </c>
      <c r="O577" s="23" t="s">
        <v>32</v>
      </c>
      <c r="P577" s="23" t="s">
        <v>33</v>
      </c>
      <c r="Q577" s="23"/>
      <c r="R577" s="23"/>
      <c r="S577" s="19" t="s">
        <v>34</v>
      </c>
      <c r="V577" s="16" t="str">
        <f t="shared" ca="1" si="54"/>
        <v>GD</v>
      </c>
      <c r="W577" s="14" t="str">
        <f t="shared" ca="1" si="54"/>
        <v>Glass &amp; Concrete industry</v>
      </c>
      <c r="X577" s="3" t="str">
        <f>'EE investment costs'!D626</f>
        <v>TF-95</v>
      </c>
      <c r="Y577" s="3" t="str">
        <f>'EE investment costs'!E626</f>
        <v>Haulage Tractors, Trucks, Fishing boats</v>
      </c>
      <c r="AC577" s="123">
        <f>'EE investment costs'!C626</f>
        <v>9.5</v>
      </c>
      <c r="AD577" s="22"/>
    </row>
    <row r="578" spans="2:30">
      <c r="B578" s="14" t="str">
        <f t="shared" ca="1" si="50"/>
        <v>INDGDEFFMT-96</v>
      </c>
      <c r="C578" s="15" t="str">
        <f t="shared" ca="1" si="55"/>
        <v>IGDMT</v>
      </c>
      <c r="D578" s="16">
        <f>'EE investment costs'!$F$15</f>
        <v>2016</v>
      </c>
      <c r="E578" s="14">
        <f>VLOOKUP(X578,'EE investment costs'!$D$56:$R$656,15,0)</f>
        <v>6.5600000000000005</v>
      </c>
      <c r="F578" s="17">
        <f ca="1">INDEX('EE investment costs'!$D$56:$R$656,MATCH(X578,'EE investment costs'!$D$56:$D$656,0),MATCH($V$8,'EE investment costs'!$D$56:$R$56,0))</f>
        <v>1230.2339382514454</v>
      </c>
      <c r="I578" s="18">
        <v>1</v>
      </c>
      <c r="J578" s="18">
        <v>1</v>
      </c>
      <c r="K578" s="14">
        <f t="shared" ca="1" si="53"/>
        <v>0</v>
      </c>
      <c r="M578" s="19" t="str">
        <f t="shared" ca="1" si="51"/>
        <v>INDGDEFFMT-96</v>
      </c>
      <c r="N578" s="23" t="str">
        <f t="shared" ca="1" si="52"/>
        <v>Glass &amp; Concrete industry Saving Tech-Heat Medium Temp. up to 150C 9.6y</v>
      </c>
      <c r="O578" s="23" t="s">
        <v>32</v>
      </c>
      <c r="P578" s="23" t="s">
        <v>33</v>
      </c>
      <c r="Q578" s="23"/>
      <c r="R578" s="23"/>
      <c r="S578" s="19" t="s">
        <v>34</v>
      </c>
      <c r="V578" s="16" t="str">
        <f t="shared" ca="1" si="54"/>
        <v>GD</v>
      </c>
      <c r="W578" s="14" t="str">
        <f t="shared" ca="1" si="54"/>
        <v>Glass &amp; Concrete industry</v>
      </c>
      <c r="X578" s="3" t="str">
        <f>'EE investment costs'!D627</f>
        <v>MT-96</v>
      </c>
      <c r="Y578" s="3" t="str">
        <f>'EE investment costs'!E627</f>
        <v>Heat Medium Temp. up to 150C</v>
      </c>
      <c r="AC578" s="123">
        <f>'EE investment costs'!C627</f>
        <v>9.6</v>
      </c>
      <c r="AD578" s="22"/>
    </row>
    <row r="579" spans="2:30">
      <c r="B579" s="14" t="str">
        <f t="shared" ca="1" si="50"/>
        <v>INDGDEFFHT-96</v>
      </c>
      <c r="C579" s="15" t="str">
        <f t="shared" ca="1" si="55"/>
        <v>IGDHT</v>
      </c>
      <c r="D579" s="16">
        <f>'EE investment costs'!$F$15</f>
        <v>2016</v>
      </c>
      <c r="E579" s="14">
        <f>VLOOKUP(X579,'EE investment costs'!$D$56:$R$656,15,0)</f>
        <v>5.2480000000000002</v>
      </c>
      <c r="F579" s="17">
        <f ca="1">INDEX('EE investment costs'!$D$56:$R$656,MATCH(X579,'EE investment costs'!$D$56:$D$656,0),MATCH($V$8,'EE investment costs'!$D$56:$R$56,0))</f>
        <v>683.45069011767919</v>
      </c>
      <c r="I579" s="18">
        <v>1</v>
      </c>
      <c r="J579" s="18">
        <v>1</v>
      </c>
      <c r="K579" s="14">
        <f t="shared" ca="1" si="53"/>
        <v>6</v>
      </c>
      <c r="M579" s="19" t="str">
        <f t="shared" ca="1" si="51"/>
        <v>INDGDEFFHT-96</v>
      </c>
      <c r="N579" s="23" t="str">
        <f t="shared" ca="1" si="52"/>
        <v>Glass &amp; Concrete industry Saving Tech-Heat High Temp. over 150C 9.6y</v>
      </c>
      <c r="O579" s="23" t="s">
        <v>32</v>
      </c>
      <c r="P579" s="23" t="s">
        <v>33</v>
      </c>
      <c r="Q579" s="23"/>
      <c r="R579" s="23"/>
      <c r="S579" s="19" t="s">
        <v>34</v>
      </c>
      <c r="V579" s="16" t="str">
        <f t="shared" ca="1" si="54"/>
        <v>GD</v>
      </c>
      <c r="W579" s="14" t="str">
        <f t="shared" ca="1" si="54"/>
        <v>Glass &amp; Concrete industry</v>
      </c>
      <c r="X579" s="3" t="str">
        <f>'EE investment costs'!D628</f>
        <v>HT-96</v>
      </c>
      <c r="Y579" s="3" t="str">
        <f>'EE investment costs'!E628</f>
        <v>Heat High Temp. over 150C</v>
      </c>
      <c r="AC579" s="123">
        <f>'EE investment costs'!C628</f>
        <v>9.6</v>
      </c>
      <c r="AD579" s="22"/>
    </row>
    <row r="580" spans="2:30">
      <c r="B580" s="14" t="str">
        <f t="shared" ca="1" si="50"/>
        <v>INDGDEFFRH-96</v>
      </c>
      <c r="C580" s="15" t="str">
        <f t="shared" ca="1" si="55"/>
        <v>IGDRH</v>
      </c>
      <c r="D580" s="16">
        <f>'EE investment costs'!$F$15</f>
        <v>2016</v>
      </c>
      <c r="E580" s="14">
        <f>VLOOKUP(X580,'EE investment costs'!$D$56:$R$656,15,0)</f>
        <v>17.045333333333335</v>
      </c>
      <c r="F580" s="17">
        <f ca="1">INDEX('EE investment costs'!$D$56:$R$656,MATCH(X580,'EE investment costs'!$D$56:$D$656,0),MATCH($V$8,'EE investment costs'!$D$56:$R$56,0))</f>
        <v>2281.8945289216499</v>
      </c>
      <c r="I580" s="18">
        <v>1</v>
      </c>
      <c r="J580" s="18">
        <v>1</v>
      </c>
      <c r="K580" s="14">
        <f t="shared" ca="1" si="53"/>
        <v>0</v>
      </c>
      <c r="M580" s="19" t="str">
        <f t="shared" ca="1" si="51"/>
        <v>INDGDEFFRH-96</v>
      </c>
      <c r="N580" s="23" t="str">
        <f t="shared" ca="1" si="52"/>
        <v>Glass &amp; Concrete industry Saving Tech-Heat Room Heat 9.6y</v>
      </c>
      <c r="O580" s="23" t="s">
        <v>32</v>
      </c>
      <c r="P580" s="23" t="s">
        <v>33</v>
      </c>
      <c r="Q580" s="23"/>
      <c r="R580" s="23"/>
      <c r="S580" s="19" t="s">
        <v>34</v>
      </c>
      <c r="V580" s="16" t="str">
        <f t="shared" ca="1" si="54"/>
        <v>GD</v>
      </c>
      <c r="W580" s="14" t="str">
        <f t="shared" ca="1" si="54"/>
        <v>Glass &amp; Concrete industry</v>
      </c>
      <c r="X580" s="3" t="str">
        <f>'EE investment costs'!D629</f>
        <v>RH-96</v>
      </c>
      <c r="Y580" s="3" t="str">
        <f>'EE investment costs'!E629</f>
        <v>Heat Room Heat</v>
      </c>
      <c r="AC580" s="123">
        <f>'EE investment costs'!C629</f>
        <v>9.6</v>
      </c>
      <c r="AD580" s="22"/>
    </row>
    <row r="581" spans="2:30">
      <c r="B581" s="14" t="str">
        <f t="shared" ca="1" si="50"/>
        <v>INDGDEFFLA-96</v>
      </c>
      <c r="C581" s="15" t="str">
        <f t="shared" ca="1" si="55"/>
        <v>IGDLA</v>
      </c>
      <c r="D581" s="16">
        <f>'EE investment costs'!$F$15</f>
        <v>2016</v>
      </c>
      <c r="E581" s="14">
        <f>VLOOKUP(X581,'EE investment costs'!$D$56:$R$656,15,0)</f>
        <v>4.6398666666666664</v>
      </c>
      <c r="F581" s="17">
        <f ca="1">INDEX('EE investment costs'!$D$56:$R$656,MATCH(X581,'EE investment costs'!$D$56:$D$656,0),MATCH($V$8,'EE investment costs'!$D$56:$R$56,0))</f>
        <v>2429.6273768442652</v>
      </c>
      <c r="I581" s="18">
        <v>1</v>
      </c>
      <c r="J581" s="18">
        <v>1</v>
      </c>
      <c r="K581" s="14">
        <f t="shared" ca="1" si="53"/>
        <v>0</v>
      </c>
      <c r="M581" s="19" t="str">
        <f t="shared" ca="1" si="51"/>
        <v>INDGDEFFLA-96</v>
      </c>
      <c r="N581" s="23" t="str">
        <f t="shared" ca="1" si="52"/>
        <v>Glass &amp; Concrete industry Saving Tech-Light 9.6y</v>
      </c>
      <c r="O581" s="23" t="s">
        <v>32</v>
      </c>
      <c r="P581" s="23" t="s">
        <v>33</v>
      </c>
      <c r="Q581" s="23"/>
      <c r="R581" s="23"/>
      <c r="S581" s="19" t="s">
        <v>34</v>
      </c>
      <c r="V581" s="16" t="str">
        <f t="shared" ca="1" si="54"/>
        <v>GD</v>
      </c>
      <c r="W581" s="14" t="str">
        <f t="shared" ca="1" si="54"/>
        <v>Glass &amp; Concrete industry</v>
      </c>
      <c r="X581" s="3" t="str">
        <f>'EE investment costs'!D630</f>
        <v>LA-96</v>
      </c>
      <c r="Y581" s="3" t="str">
        <f>'EE investment costs'!E630</f>
        <v>Light</v>
      </c>
      <c r="AC581" s="123">
        <f>'EE investment costs'!C630</f>
        <v>9.6</v>
      </c>
      <c r="AD581" s="22"/>
    </row>
    <row r="582" spans="2:30">
      <c r="B582" s="14" t="str">
        <f t="shared" ca="1" si="50"/>
        <v>INDGDEFFEM-96</v>
      </c>
      <c r="C582" s="15" t="str">
        <f t="shared" ca="1" si="55"/>
        <v>IGDEM</v>
      </c>
      <c r="D582" s="16">
        <f>'EE investment costs'!$F$15</f>
        <v>2016</v>
      </c>
      <c r="E582" s="14">
        <f>VLOOKUP(X582,'EE investment costs'!$D$56:$R$656,15,0)</f>
        <v>4.8718599999999999</v>
      </c>
      <c r="F582" s="17">
        <f ca="1">INDEX('EE investment costs'!$D$56:$R$656,MATCH(X582,'EE investment costs'!$D$56:$D$656,0),MATCH($V$8,'EE investment costs'!$D$56:$R$56,0))</f>
        <v>2761.1814122501837</v>
      </c>
      <c r="I582" s="18">
        <v>1</v>
      </c>
      <c r="J582" s="18">
        <v>1</v>
      </c>
      <c r="K582" s="14">
        <f t="shared" ca="1" si="53"/>
        <v>0</v>
      </c>
      <c r="M582" s="19" t="str">
        <f t="shared" ca="1" si="51"/>
        <v>INDGDEFFEM-96</v>
      </c>
      <c r="N582" s="23" t="str">
        <f t="shared" ca="1" si="52"/>
        <v>Glass &amp; Concrete industry Saving Tech-Electric Motors 9.6y</v>
      </c>
      <c r="O582" s="23" t="s">
        <v>32</v>
      </c>
      <c r="P582" s="23" t="s">
        <v>33</v>
      </c>
      <c r="Q582" s="23"/>
      <c r="R582" s="23"/>
      <c r="S582" s="19" t="s">
        <v>34</v>
      </c>
      <c r="V582" s="16" t="str">
        <f t="shared" ca="1" si="54"/>
        <v>GD</v>
      </c>
      <c r="W582" s="14" t="str">
        <f t="shared" ca="1" si="54"/>
        <v>Glass &amp; Concrete industry</v>
      </c>
      <c r="X582" s="3" t="str">
        <f>'EE investment costs'!D631</f>
        <v>EM-96</v>
      </c>
      <c r="Y582" s="3" t="str">
        <f>'EE investment costs'!E631</f>
        <v>Electric Motors</v>
      </c>
      <c r="AC582" s="123">
        <f>'EE investment costs'!C631</f>
        <v>9.6</v>
      </c>
      <c r="AD582" s="22"/>
    </row>
    <row r="583" spans="2:30">
      <c r="B583" s="14" t="str">
        <f t="shared" ca="1" si="50"/>
        <v>INDGDEFFTF-96</v>
      </c>
      <c r="C583" s="15" t="str">
        <f t="shared" ca="1" si="55"/>
        <v>IGDTF</v>
      </c>
      <c r="D583" s="16">
        <f>'EE investment costs'!$F$15</f>
        <v>2016</v>
      </c>
      <c r="E583" s="14">
        <f>VLOOKUP(X583,'EE investment costs'!$D$56:$R$656,15,0)</f>
        <v>19.666666666666664</v>
      </c>
      <c r="F583" s="17">
        <f ca="1">INDEX('EE investment costs'!$D$56:$R$656,MATCH(X583,'EE investment costs'!$D$56:$D$656,0),MATCH($V$8,'EE investment costs'!$D$56:$R$56,0))</f>
        <v>1410.5961667054851</v>
      </c>
      <c r="I583" s="18">
        <v>1</v>
      </c>
      <c r="J583" s="18">
        <v>1</v>
      </c>
      <c r="K583" s="14">
        <f t="shared" ca="1" si="53"/>
        <v>0</v>
      </c>
      <c r="M583" s="19" t="str">
        <f t="shared" ca="1" si="51"/>
        <v>INDGDEFFTF-96</v>
      </c>
      <c r="N583" s="23" t="str">
        <f t="shared" ca="1" si="52"/>
        <v>Glass &amp; Concrete industry Saving Tech-Haulage Tractors, Trucks, Fishing boats 9.6y</v>
      </c>
      <c r="O583" s="23" t="s">
        <v>32</v>
      </c>
      <c r="P583" s="23" t="s">
        <v>33</v>
      </c>
      <c r="Q583" s="23"/>
      <c r="R583" s="23"/>
      <c r="S583" s="19" t="s">
        <v>34</v>
      </c>
      <c r="V583" s="16" t="str">
        <f t="shared" ca="1" si="54"/>
        <v>GD</v>
      </c>
      <c r="W583" s="14" t="str">
        <f t="shared" ca="1" si="54"/>
        <v>Glass &amp; Concrete industry</v>
      </c>
      <c r="X583" s="3" t="str">
        <f>'EE investment costs'!D632</f>
        <v>TF-96</v>
      </c>
      <c r="Y583" s="3" t="str">
        <f>'EE investment costs'!E632</f>
        <v>Haulage Tractors, Trucks, Fishing boats</v>
      </c>
      <c r="AC583" s="123">
        <f>'EE investment costs'!C632</f>
        <v>9.6</v>
      </c>
      <c r="AD583" s="22"/>
    </row>
    <row r="584" spans="2:30">
      <c r="B584" s="14" t="str">
        <f t="shared" ref="B584:B607" ca="1" si="56">M584</f>
        <v>INDGDEFFMT-97</v>
      </c>
      <c r="C584" s="15" t="str">
        <f t="shared" ca="1" si="55"/>
        <v>IGDMT</v>
      </c>
      <c r="D584" s="16">
        <f>'EE investment costs'!$F$15</f>
        <v>2016</v>
      </c>
      <c r="E584" s="14">
        <f>VLOOKUP(X584,'EE investment costs'!$D$56:$R$656,15,0)</f>
        <v>6.57</v>
      </c>
      <c r="F584" s="17">
        <f ca="1">INDEX('EE investment costs'!$D$56:$R$656,MATCH(X584,'EE investment costs'!$D$56:$D$656,0),MATCH($V$8,'EE investment costs'!$D$56:$R$56,0))</f>
        <v>1241.5561452452398</v>
      </c>
      <c r="I584" s="18">
        <v>1</v>
      </c>
      <c r="J584" s="18">
        <v>1</v>
      </c>
      <c r="K584" s="14">
        <f t="shared" ca="1" si="53"/>
        <v>0</v>
      </c>
      <c r="M584" s="19" t="str">
        <f t="shared" ref="M584:M607" ca="1" si="57">CONCATENATE("IND",$V$8,"EFF",$X584)</f>
        <v>INDGDEFFMT-97</v>
      </c>
      <c r="N584" s="23" t="str">
        <f t="shared" ca="1" si="52"/>
        <v>Glass &amp; Concrete industry Saving Tech-Heat Medium Temp. up to 150C 9.7y</v>
      </c>
      <c r="O584" s="23" t="s">
        <v>32</v>
      </c>
      <c r="P584" s="23" t="s">
        <v>33</v>
      </c>
      <c r="Q584" s="23"/>
      <c r="R584" s="23"/>
      <c r="S584" s="19" t="s">
        <v>34</v>
      </c>
      <c r="V584" s="16" t="str">
        <f t="shared" ca="1" si="54"/>
        <v>GD</v>
      </c>
      <c r="W584" s="14" t="str">
        <f t="shared" ca="1" si="54"/>
        <v>Glass &amp; Concrete industry</v>
      </c>
      <c r="X584" s="3" t="str">
        <f>'EE investment costs'!D633</f>
        <v>MT-97</v>
      </c>
      <c r="Y584" s="3" t="str">
        <f>'EE investment costs'!E633</f>
        <v>Heat Medium Temp. up to 150C</v>
      </c>
      <c r="AC584" s="123">
        <f>'EE investment costs'!C633</f>
        <v>9.6999999999999993</v>
      </c>
      <c r="AD584" s="22"/>
    </row>
    <row r="585" spans="2:30">
      <c r="B585" s="14" t="str">
        <f t="shared" ca="1" si="56"/>
        <v>INDGDEFFHT-97</v>
      </c>
      <c r="C585" s="15" t="str">
        <f t="shared" ca="1" si="55"/>
        <v>IGDHT</v>
      </c>
      <c r="D585" s="16">
        <f>'EE investment costs'!$F$15</f>
        <v>2016</v>
      </c>
      <c r="E585" s="14">
        <f>VLOOKUP(X585,'EE investment costs'!$D$56:$R$656,15,0)</f>
        <v>5.2560000000000002</v>
      </c>
      <c r="F585" s="17">
        <f ca="1">INDEX('EE investment costs'!$D$56:$R$656,MATCH(X585,'EE investment costs'!$D$56:$D$656,0),MATCH($V$8,'EE investment costs'!$D$56:$R$56,0))</f>
        <v>687.37783438180816</v>
      </c>
      <c r="I585" s="18">
        <v>1</v>
      </c>
      <c r="J585" s="18">
        <v>1</v>
      </c>
      <c r="K585" s="14">
        <f t="shared" ca="1" si="53"/>
        <v>6</v>
      </c>
      <c r="M585" s="19" t="str">
        <f t="shared" ca="1" si="57"/>
        <v>INDGDEFFHT-97</v>
      </c>
      <c r="N585" s="23" t="str">
        <f t="shared" ref="N585:N607" ca="1" si="58">$W$8&amp;" Saving Tech"&amp;"-"&amp;$Y585&amp;" "&amp;AC585&amp;"y"</f>
        <v>Glass &amp; Concrete industry Saving Tech-Heat High Temp. over 150C 9.7y</v>
      </c>
      <c r="O585" s="23" t="s">
        <v>32</v>
      </c>
      <c r="P585" s="23" t="s">
        <v>33</v>
      </c>
      <c r="Q585" s="23"/>
      <c r="R585" s="23"/>
      <c r="S585" s="19" t="s">
        <v>34</v>
      </c>
      <c r="V585" s="16" t="str">
        <f t="shared" ca="1" si="54"/>
        <v>GD</v>
      </c>
      <c r="W585" s="14" t="str">
        <f t="shared" ca="1" si="54"/>
        <v>Glass &amp; Concrete industry</v>
      </c>
      <c r="X585" s="3" t="str">
        <f>'EE investment costs'!D634</f>
        <v>HT-97</v>
      </c>
      <c r="Y585" s="3" t="str">
        <f>'EE investment costs'!E634</f>
        <v>Heat High Temp. over 150C</v>
      </c>
      <c r="AC585" s="123">
        <f>'EE investment costs'!C634</f>
        <v>9.6999999999999993</v>
      </c>
      <c r="AD585" s="22"/>
    </row>
    <row r="586" spans="2:30">
      <c r="B586" s="14" t="str">
        <f t="shared" ca="1" si="56"/>
        <v>INDGDEFFRH-97</v>
      </c>
      <c r="C586" s="15" t="str">
        <f t="shared" ca="1" si="55"/>
        <v>IGDRH</v>
      </c>
      <c r="D586" s="16">
        <f>'EE investment costs'!$F$15</f>
        <v>2016</v>
      </c>
      <c r="E586" s="14">
        <f>VLOOKUP(X586,'EE investment costs'!$D$56:$R$656,15,0)</f>
        <v>17.064000000000004</v>
      </c>
      <c r="F586" s="17">
        <f ca="1">INDEX('EE investment costs'!$D$56:$R$656,MATCH(X586,'EE investment costs'!$D$56:$D$656,0),MATCH($V$8,'EE investment costs'!$D$56:$R$56,0))</f>
        <v>2319.3026359531523</v>
      </c>
      <c r="I586" s="18">
        <v>1</v>
      </c>
      <c r="J586" s="18">
        <v>1</v>
      </c>
      <c r="K586" s="14">
        <f t="shared" ref="K586:K607" ca="1" si="59">IF(F586&lt;500,1,0)+IF(F586&lt;600,1,0)+IF(F586&lt;700,1,0)+IF(F586&lt;800,1,0)+IF(F586&lt;900,1,0)+IF(F586&lt;1000,1,0)+IF(F586&lt;1100,1,0)+IF(F586&lt;1200,1,0)</f>
        <v>0</v>
      </c>
      <c r="M586" s="19" t="str">
        <f t="shared" ca="1" si="57"/>
        <v>INDGDEFFRH-97</v>
      </c>
      <c r="N586" s="23" t="str">
        <f t="shared" ca="1" si="58"/>
        <v>Glass &amp; Concrete industry Saving Tech-Heat Room Heat 9.7y</v>
      </c>
      <c r="O586" s="23" t="s">
        <v>32</v>
      </c>
      <c r="P586" s="23" t="s">
        <v>33</v>
      </c>
      <c r="Q586" s="23"/>
      <c r="R586" s="23"/>
      <c r="S586" s="19" t="s">
        <v>34</v>
      </c>
      <c r="V586" s="16" t="str">
        <f t="shared" ref="V586:W607" ca="1" si="60">V585</f>
        <v>GD</v>
      </c>
      <c r="W586" s="14" t="str">
        <f t="shared" ca="1" si="60"/>
        <v>Glass &amp; Concrete industry</v>
      </c>
      <c r="X586" s="3" t="str">
        <f>'EE investment costs'!D635</f>
        <v>RH-97</v>
      </c>
      <c r="Y586" s="3" t="str">
        <f>'EE investment costs'!E635</f>
        <v>Heat Room Heat</v>
      </c>
      <c r="AC586" s="123">
        <f>'EE investment costs'!C635</f>
        <v>9.6999999999999993</v>
      </c>
      <c r="AD586" s="22"/>
    </row>
    <row r="587" spans="2:30">
      <c r="B587" s="14" t="str">
        <f t="shared" ca="1" si="56"/>
        <v>INDGDEFFLA-97</v>
      </c>
      <c r="C587" s="15" t="str">
        <f t="shared" ca="1" si="55"/>
        <v>IGDLA</v>
      </c>
      <c r="D587" s="16">
        <f>'EE investment costs'!$F$15</f>
        <v>2016</v>
      </c>
      <c r="E587" s="14">
        <f>VLOOKUP(X587,'EE investment costs'!$D$56:$R$656,15,0)</f>
        <v>4.6528999999999998</v>
      </c>
      <c r="F587" s="17">
        <f ca="1">INDEX('EE investment costs'!$D$56:$R$656,MATCH(X587,'EE investment costs'!$D$56:$D$656,0),MATCH($V$8,'EE investment costs'!$D$56:$R$56,0))</f>
        <v>2444.999196218761</v>
      </c>
      <c r="I587" s="18">
        <v>1</v>
      </c>
      <c r="J587" s="18">
        <v>1</v>
      </c>
      <c r="K587" s="14">
        <f t="shared" ca="1" si="59"/>
        <v>0</v>
      </c>
      <c r="M587" s="19" t="str">
        <f t="shared" ca="1" si="57"/>
        <v>INDGDEFFLA-97</v>
      </c>
      <c r="N587" s="23" t="str">
        <f t="shared" ca="1" si="58"/>
        <v>Glass &amp; Concrete industry Saving Tech-Light 9.7y</v>
      </c>
      <c r="O587" s="23" t="s">
        <v>32</v>
      </c>
      <c r="P587" s="23" t="s">
        <v>33</v>
      </c>
      <c r="Q587" s="23"/>
      <c r="R587" s="23"/>
      <c r="S587" s="19" t="s">
        <v>34</v>
      </c>
      <c r="V587" s="16" t="str">
        <f t="shared" ca="1" si="60"/>
        <v>GD</v>
      </c>
      <c r="W587" s="14" t="str">
        <f t="shared" ca="1" si="60"/>
        <v>Glass &amp; Concrete industry</v>
      </c>
      <c r="X587" s="3" t="str">
        <f>'EE investment costs'!D636</f>
        <v>LA-97</v>
      </c>
      <c r="Y587" s="3" t="str">
        <f>'EE investment costs'!E636</f>
        <v>Light</v>
      </c>
      <c r="AC587" s="123">
        <f>'EE investment costs'!C636</f>
        <v>9.6999999999999993</v>
      </c>
      <c r="AD587" s="22"/>
    </row>
    <row r="588" spans="2:30">
      <c r="B588" s="14" t="str">
        <f t="shared" ca="1" si="56"/>
        <v>INDGDEFFEM-97</v>
      </c>
      <c r="C588" s="15" t="str">
        <f t="shared" ca="1" si="55"/>
        <v>IGDEM</v>
      </c>
      <c r="D588" s="16">
        <f>'EE investment costs'!$F$15</f>
        <v>2016</v>
      </c>
      <c r="E588" s="14">
        <f>VLOOKUP(X588,'EE investment costs'!$D$56:$R$656,15,0)</f>
        <v>4.8855449999999996</v>
      </c>
      <c r="F588" s="17">
        <f ca="1">INDEX('EE investment costs'!$D$56:$R$656,MATCH(X588,'EE investment costs'!$D$56:$D$656,0),MATCH($V$8,'EE investment costs'!$D$56:$R$56,0))</f>
        <v>2782.4341244611846</v>
      </c>
      <c r="I588" s="18">
        <v>1</v>
      </c>
      <c r="J588" s="18">
        <v>1</v>
      </c>
      <c r="K588" s="14">
        <f t="shared" ca="1" si="59"/>
        <v>0</v>
      </c>
      <c r="M588" s="19" t="str">
        <f t="shared" ca="1" si="57"/>
        <v>INDGDEFFEM-97</v>
      </c>
      <c r="N588" s="23" t="str">
        <f t="shared" ca="1" si="58"/>
        <v>Glass &amp; Concrete industry Saving Tech-Electric Motors 9.7y</v>
      </c>
      <c r="O588" s="23" t="s">
        <v>32</v>
      </c>
      <c r="P588" s="23" t="s">
        <v>33</v>
      </c>
      <c r="Q588" s="23"/>
      <c r="R588" s="23"/>
      <c r="S588" s="19" t="s">
        <v>34</v>
      </c>
      <c r="V588" s="16" t="str">
        <f t="shared" ca="1" si="60"/>
        <v>GD</v>
      </c>
      <c r="W588" s="14" t="str">
        <f t="shared" ca="1" si="60"/>
        <v>Glass &amp; Concrete industry</v>
      </c>
      <c r="X588" s="3" t="str">
        <f>'EE investment costs'!D637</f>
        <v>EM-97</v>
      </c>
      <c r="Y588" s="3" t="str">
        <f>'EE investment costs'!E637</f>
        <v>Electric Motors</v>
      </c>
      <c r="AC588" s="123">
        <f>'EE investment costs'!C637</f>
        <v>9.6999999999999993</v>
      </c>
      <c r="AD588" s="22"/>
    </row>
    <row r="589" spans="2:30">
      <c r="B589" s="14" t="str">
        <f t="shared" ca="1" si="56"/>
        <v>INDGDEFFTF-97</v>
      </c>
      <c r="C589" s="15" t="str">
        <f t="shared" ca="1" si="55"/>
        <v>IGDTF</v>
      </c>
      <c r="D589" s="16">
        <f>'EE investment costs'!$F$15</f>
        <v>2016</v>
      </c>
      <c r="E589" s="14">
        <f>VLOOKUP(X589,'EE investment costs'!$D$56:$R$656,15,0)</f>
        <v>19.75</v>
      </c>
      <c r="F589" s="17">
        <f ca="1">INDEX('EE investment costs'!$D$56:$R$656,MATCH(X589,'EE investment costs'!$D$56:$D$656,0),MATCH($V$8,'EE investment costs'!$D$56:$R$56,0))</f>
        <v>1425.2898767753336</v>
      </c>
      <c r="I589" s="18">
        <v>1</v>
      </c>
      <c r="J589" s="18">
        <v>1</v>
      </c>
      <c r="K589" s="14">
        <f t="shared" ca="1" si="59"/>
        <v>0</v>
      </c>
      <c r="M589" s="19" t="str">
        <f t="shared" ca="1" si="57"/>
        <v>INDGDEFFTF-97</v>
      </c>
      <c r="N589" s="23" t="str">
        <f t="shared" ca="1" si="58"/>
        <v>Glass &amp; Concrete industry Saving Tech-Haulage Tractors, Trucks, Fishing boats 9.7y</v>
      </c>
      <c r="O589" s="23" t="s">
        <v>32</v>
      </c>
      <c r="P589" s="23" t="s">
        <v>33</v>
      </c>
      <c r="Q589" s="23"/>
      <c r="R589" s="23"/>
      <c r="S589" s="19" t="s">
        <v>34</v>
      </c>
      <c r="V589" s="16" t="str">
        <f t="shared" ca="1" si="60"/>
        <v>GD</v>
      </c>
      <c r="W589" s="14" t="str">
        <f t="shared" ca="1" si="60"/>
        <v>Glass &amp; Concrete industry</v>
      </c>
      <c r="X589" s="3" t="str">
        <f>'EE investment costs'!D638</f>
        <v>TF-97</v>
      </c>
      <c r="Y589" s="3" t="str">
        <f>'EE investment costs'!E638</f>
        <v>Haulage Tractors, Trucks, Fishing boats</v>
      </c>
      <c r="AC589" s="123">
        <f>'EE investment costs'!C638</f>
        <v>9.6999999999999993</v>
      </c>
      <c r="AD589" s="22"/>
    </row>
    <row r="590" spans="2:30">
      <c r="B590" s="14" t="str">
        <f t="shared" ca="1" si="56"/>
        <v>INDGDEFFMT-98</v>
      </c>
      <c r="C590" s="15" t="str">
        <f t="shared" ca="1" si="55"/>
        <v>IGDMT</v>
      </c>
      <c r="D590" s="16">
        <f>'EE investment costs'!$F$15</f>
        <v>2016</v>
      </c>
      <c r="E590" s="14">
        <f>VLOOKUP(X590,'EE investment costs'!$D$56:$R$656,15,0)</f>
        <v>6.58</v>
      </c>
      <c r="F590" s="17">
        <f ca="1">INDEX('EE investment costs'!$D$56:$R$656,MATCH(X590,'EE investment costs'!$D$56:$D$656,0),MATCH($V$8,'EE investment costs'!$D$56:$R$56,0))</f>
        <v>1252.8783522390345</v>
      </c>
      <c r="I590" s="18">
        <v>1</v>
      </c>
      <c r="J590" s="18">
        <v>1</v>
      </c>
      <c r="K590" s="14">
        <f t="shared" ca="1" si="59"/>
        <v>0</v>
      </c>
      <c r="M590" s="19" t="str">
        <f t="shared" ca="1" si="57"/>
        <v>INDGDEFFMT-98</v>
      </c>
      <c r="N590" s="23" t="str">
        <f t="shared" ca="1" si="58"/>
        <v>Glass &amp; Concrete industry Saving Tech-Heat Medium Temp. up to 150C 9.8y</v>
      </c>
      <c r="O590" s="23" t="s">
        <v>32</v>
      </c>
      <c r="P590" s="23" t="s">
        <v>33</v>
      </c>
      <c r="Q590" s="23"/>
      <c r="R590" s="23"/>
      <c r="S590" s="19" t="s">
        <v>34</v>
      </c>
      <c r="V590" s="16" t="str">
        <f t="shared" ca="1" si="60"/>
        <v>GD</v>
      </c>
      <c r="W590" s="14" t="str">
        <f t="shared" ca="1" si="60"/>
        <v>Glass &amp; Concrete industry</v>
      </c>
      <c r="X590" s="3" t="str">
        <f>'EE investment costs'!D639</f>
        <v>MT-98</v>
      </c>
      <c r="Y590" s="3" t="str">
        <f>'EE investment costs'!E639</f>
        <v>Heat Medium Temp. up to 150C</v>
      </c>
      <c r="AC590" s="123">
        <f>'EE investment costs'!C639</f>
        <v>9.8000000000000007</v>
      </c>
      <c r="AD590" s="22"/>
    </row>
    <row r="591" spans="2:30">
      <c r="B591" s="14" t="str">
        <f t="shared" ca="1" si="56"/>
        <v>INDGDEFFHT-98</v>
      </c>
      <c r="C591" s="15" t="str">
        <f t="shared" ca="1" si="55"/>
        <v>IGDHT</v>
      </c>
      <c r="D591" s="16">
        <f>'EE investment costs'!$F$15</f>
        <v>2016</v>
      </c>
      <c r="E591" s="14">
        <f>VLOOKUP(X591,'EE investment costs'!$D$56:$R$656,15,0)</f>
        <v>5.2640000000000002</v>
      </c>
      <c r="F591" s="17">
        <f ca="1">INDEX('EE investment costs'!$D$56:$R$656,MATCH(X591,'EE investment costs'!$D$56:$D$656,0),MATCH($V$8,'EE investment costs'!$D$56:$R$56,0))</f>
        <v>691.30497864593724</v>
      </c>
      <c r="I591" s="18">
        <v>1</v>
      </c>
      <c r="J591" s="18">
        <v>1</v>
      </c>
      <c r="K591" s="14">
        <f t="shared" ca="1" si="59"/>
        <v>6</v>
      </c>
      <c r="M591" s="19" t="str">
        <f t="shared" ca="1" si="57"/>
        <v>INDGDEFFHT-98</v>
      </c>
      <c r="N591" s="23" t="str">
        <f t="shared" ca="1" si="58"/>
        <v>Glass &amp; Concrete industry Saving Tech-Heat High Temp. over 150C 9.8y</v>
      </c>
      <c r="O591" s="23" t="s">
        <v>32</v>
      </c>
      <c r="P591" s="23" t="s">
        <v>33</v>
      </c>
      <c r="Q591" s="23"/>
      <c r="R591" s="23"/>
      <c r="S591" s="19" t="s">
        <v>34</v>
      </c>
      <c r="V591" s="16" t="str">
        <f t="shared" ca="1" si="60"/>
        <v>GD</v>
      </c>
      <c r="W591" s="14" t="str">
        <f t="shared" ca="1" si="60"/>
        <v>Glass &amp; Concrete industry</v>
      </c>
      <c r="X591" s="3" t="str">
        <f>'EE investment costs'!D640</f>
        <v>HT-98</v>
      </c>
      <c r="Y591" s="3" t="str">
        <f>'EE investment costs'!E640</f>
        <v>Heat High Temp. over 150C</v>
      </c>
      <c r="AC591" s="123">
        <f>'EE investment costs'!C640</f>
        <v>9.8000000000000007</v>
      </c>
      <c r="AD591" s="22"/>
    </row>
    <row r="592" spans="2:30">
      <c r="B592" s="14" t="str">
        <f t="shared" ca="1" si="56"/>
        <v>INDGDEFFRH-98</v>
      </c>
      <c r="C592" s="15" t="str">
        <f t="shared" ca="1" si="55"/>
        <v>IGDRH</v>
      </c>
      <c r="D592" s="16">
        <f>'EE investment costs'!$F$15</f>
        <v>2016</v>
      </c>
      <c r="E592" s="14">
        <f>VLOOKUP(X592,'EE investment costs'!$D$56:$R$656,15,0)</f>
        <v>17.082666666666668</v>
      </c>
      <c r="F592" s="17">
        <f ca="1">INDEX('EE investment costs'!$D$56:$R$656,MATCH(X592,'EE investment costs'!$D$56:$D$656,0),MATCH($V$8,'EE investment costs'!$D$56:$R$56,0))</f>
        <v>2356.7107429846556</v>
      </c>
      <c r="I592" s="18">
        <v>1</v>
      </c>
      <c r="J592" s="18">
        <v>1</v>
      </c>
      <c r="K592" s="14">
        <f t="shared" ca="1" si="59"/>
        <v>0</v>
      </c>
      <c r="M592" s="19" t="str">
        <f t="shared" ca="1" si="57"/>
        <v>INDGDEFFRH-98</v>
      </c>
      <c r="N592" s="23" t="str">
        <f t="shared" ca="1" si="58"/>
        <v>Glass &amp; Concrete industry Saving Tech-Heat Room Heat 9.8y</v>
      </c>
      <c r="O592" s="23" t="s">
        <v>32</v>
      </c>
      <c r="P592" s="23" t="s">
        <v>33</v>
      </c>
      <c r="Q592" s="23"/>
      <c r="R592" s="23"/>
      <c r="S592" s="19" t="s">
        <v>34</v>
      </c>
      <c r="V592" s="16" t="str">
        <f t="shared" ca="1" si="60"/>
        <v>GD</v>
      </c>
      <c r="W592" s="14" t="str">
        <f t="shared" ca="1" si="60"/>
        <v>Glass &amp; Concrete industry</v>
      </c>
      <c r="X592" s="3" t="str">
        <f>'EE investment costs'!D641</f>
        <v>RH-98</v>
      </c>
      <c r="Y592" s="3" t="str">
        <f>'EE investment costs'!E641</f>
        <v>Heat Room Heat</v>
      </c>
      <c r="AC592" s="123">
        <f>'EE investment costs'!C641</f>
        <v>9.8000000000000007</v>
      </c>
      <c r="AD592" s="22"/>
    </row>
    <row r="593" spans="2:30">
      <c r="B593" s="14" t="str">
        <f t="shared" ca="1" si="56"/>
        <v>INDGDEFFLA-98</v>
      </c>
      <c r="C593" s="15" t="str">
        <f t="shared" ca="1" si="55"/>
        <v>IGDLA</v>
      </c>
      <c r="D593" s="16">
        <f>'EE investment costs'!$F$15</f>
        <v>2016</v>
      </c>
      <c r="E593" s="14">
        <f>VLOOKUP(X593,'EE investment costs'!$D$56:$R$656,15,0)</f>
        <v>4.6659333333333333</v>
      </c>
      <c r="F593" s="17">
        <f ca="1">INDEX('EE investment costs'!$D$56:$R$656,MATCH(X593,'EE investment costs'!$D$56:$D$656,0),MATCH($V$8,'EE investment costs'!$D$56:$R$56,0))</f>
        <v>2460.3710155932572</v>
      </c>
      <c r="I593" s="18">
        <v>1</v>
      </c>
      <c r="J593" s="18">
        <v>1</v>
      </c>
      <c r="K593" s="14">
        <f t="shared" ca="1" si="59"/>
        <v>0</v>
      </c>
      <c r="M593" s="19" t="str">
        <f t="shared" ca="1" si="57"/>
        <v>INDGDEFFLA-98</v>
      </c>
      <c r="N593" s="23" t="str">
        <f t="shared" ca="1" si="58"/>
        <v>Glass &amp; Concrete industry Saving Tech-Light 9.8y</v>
      </c>
      <c r="O593" s="23" t="s">
        <v>32</v>
      </c>
      <c r="P593" s="23" t="s">
        <v>33</v>
      </c>
      <c r="Q593" s="23"/>
      <c r="R593" s="23"/>
      <c r="S593" s="19" t="s">
        <v>34</v>
      </c>
      <c r="V593" s="16" t="str">
        <f t="shared" ca="1" si="60"/>
        <v>GD</v>
      </c>
      <c r="W593" s="14" t="str">
        <f t="shared" ca="1" si="60"/>
        <v>Glass &amp; Concrete industry</v>
      </c>
      <c r="X593" s="3" t="str">
        <f>'EE investment costs'!D642</f>
        <v>LA-98</v>
      </c>
      <c r="Y593" s="3" t="str">
        <f>'EE investment costs'!E642</f>
        <v>Light</v>
      </c>
      <c r="AC593" s="123">
        <f>'EE investment costs'!C642</f>
        <v>9.8000000000000007</v>
      </c>
      <c r="AD593" s="22"/>
    </row>
    <row r="594" spans="2:30">
      <c r="B594" s="14" t="str">
        <f t="shared" ca="1" si="56"/>
        <v>INDGDEFFEM-98</v>
      </c>
      <c r="C594" s="15" t="str">
        <f t="shared" ca="1" si="55"/>
        <v>IGDEM</v>
      </c>
      <c r="D594" s="16">
        <f>'EE investment costs'!$F$15</f>
        <v>2016</v>
      </c>
      <c r="E594" s="14">
        <f>VLOOKUP(X594,'EE investment costs'!$D$56:$R$656,15,0)</f>
        <v>4.8992299999999993</v>
      </c>
      <c r="F594" s="17">
        <f ca="1">INDEX('EE investment costs'!$D$56:$R$656,MATCH(X594,'EE investment costs'!$D$56:$D$656,0),MATCH($V$8,'EE investment costs'!$D$56:$R$56,0))</f>
        <v>2803.686836672186</v>
      </c>
      <c r="I594" s="18">
        <v>1</v>
      </c>
      <c r="J594" s="18">
        <v>1</v>
      </c>
      <c r="K594" s="14">
        <f t="shared" ca="1" si="59"/>
        <v>0</v>
      </c>
      <c r="M594" s="19" t="str">
        <f t="shared" ca="1" si="57"/>
        <v>INDGDEFFEM-98</v>
      </c>
      <c r="N594" s="23" t="str">
        <f t="shared" ca="1" si="58"/>
        <v>Glass &amp; Concrete industry Saving Tech-Electric Motors 9.8y</v>
      </c>
      <c r="O594" s="23" t="s">
        <v>32</v>
      </c>
      <c r="P594" s="23" t="s">
        <v>33</v>
      </c>
      <c r="Q594" s="23"/>
      <c r="R594" s="23"/>
      <c r="S594" s="19" t="s">
        <v>34</v>
      </c>
      <c r="V594" s="16" t="str">
        <f t="shared" ca="1" si="60"/>
        <v>GD</v>
      </c>
      <c r="W594" s="14" t="str">
        <f t="shared" ca="1" si="60"/>
        <v>Glass &amp; Concrete industry</v>
      </c>
      <c r="X594" s="3" t="str">
        <f>'EE investment costs'!D643</f>
        <v>EM-98</v>
      </c>
      <c r="Y594" s="3" t="str">
        <f>'EE investment costs'!E643</f>
        <v>Electric Motors</v>
      </c>
      <c r="AC594" s="123">
        <f>'EE investment costs'!C643</f>
        <v>9.8000000000000007</v>
      </c>
      <c r="AD594" s="22"/>
    </row>
    <row r="595" spans="2:30">
      <c r="B595" s="14" t="str">
        <f t="shared" ca="1" si="56"/>
        <v>INDGDEFFTF-98</v>
      </c>
      <c r="C595" s="15" t="str">
        <f t="shared" ca="1" si="55"/>
        <v>IGDTF</v>
      </c>
      <c r="D595" s="16">
        <f>'EE investment costs'!$F$15</f>
        <v>2016</v>
      </c>
      <c r="E595" s="14">
        <f>VLOOKUP(X595,'EE investment costs'!$D$56:$R$656,15,0)</f>
        <v>19.833333333333336</v>
      </c>
      <c r="F595" s="17">
        <f ca="1">INDEX('EE investment costs'!$D$56:$R$656,MATCH(X595,'EE investment costs'!$D$56:$D$656,0),MATCH($V$8,'EE investment costs'!$D$56:$R$56,0))</f>
        <v>1439.9835868451826</v>
      </c>
      <c r="I595" s="18">
        <v>1</v>
      </c>
      <c r="J595" s="18">
        <v>1</v>
      </c>
      <c r="K595" s="14">
        <f t="shared" ca="1" si="59"/>
        <v>0</v>
      </c>
      <c r="M595" s="19" t="str">
        <f t="shared" ca="1" si="57"/>
        <v>INDGDEFFTF-98</v>
      </c>
      <c r="N595" s="23" t="str">
        <f t="shared" ca="1" si="58"/>
        <v>Glass &amp; Concrete industry Saving Tech-Haulage Tractors, Trucks, Fishing boats 9.8y</v>
      </c>
      <c r="O595" s="23" t="s">
        <v>32</v>
      </c>
      <c r="P595" s="23" t="s">
        <v>33</v>
      </c>
      <c r="Q595" s="23"/>
      <c r="R595" s="23"/>
      <c r="S595" s="19" t="s">
        <v>34</v>
      </c>
      <c r="V595" s="16" t="str">
        <f t="shared" ca="1" si="60"/>
        <v>GD</v>
      </c>
      <c r="W595" s="14" t="str">
        <f t="shared" ca="1" si="60"/>
        <v>Glass &amp; Concrete industry</v>
      </c>
      <c r="X595" s="3" t="str">
        <f>'EE investment costs'!D644</f>
        <v>TF-98</v>
      </c>
      <c r="Y595" s="3" t="str">
        <f>'EE investment costs'!E644</f>
        <v>Haulage Tractors, Trucks, Fishing boats</v>
      </c>
      <c r="AC595" s="123">
        <f>'EE investment costs'!C644</f>
        <v>9.8000000000000007</v>
      </c>
      <c r="AD595" s="22"/>
    </row>
    <row r="596" spans="2:30">
      <c r="B596" s="14" t="str">
        <f t="shared" ca="1" si="56"/>
        <v>INDGDEFFMT-99</v>
      </c>
      <c r="C596" s="15" t="str">
        <f t="shared" ca="1" si="55"/>
        <v>IGDMT</v>
      </c>
      <c r="D596" s="16">
        <f>'EE investment costs'!$F$15</f>
        <v>2016</v>
      </c>
      <c r="E596" s="14">
        <f>VLOOKUP(X596,'EE investment costs'!$D$56:$R$656,15,0)</f>
        <v>6.5900000000000007</v>
      </c>
      <c r="F596" s="17">
        <f ca="1">INDEX('EE investment costs'!$D$56:$R$656,MATCH(X596,'EE investment costs'!$D$56:$D$656,0),MATCH($V$8,'EE investment costs'!$D$56:$R$56,0))</f>
        <v>1264.2005592328289</v>
      </c>
      <c r="I596" s="18">
        <v>1</v>
      </c>
      <c r="J596" s="18">
        <v>1</v>
      </c>
      <c r="K596" s="14">
        <f t="shared" ca="1" si="59"/>
        <v>0</v>
      </c>
      <c r="M596" s="19" t="str">
        <f t="shared" ca="1" si="57"/>
        <v>INDGDEFFMT-99</v>
      </c>
      <c r="N596" s="23" t="str">
        <f t="shared" ca="1" si="58"/>
        <v>Glass &amp; Concrete industry Saving Tech-Heat Medium Temp. up to 150C 9.9y</v>
      </c>
      <c r="O596" s="23" t="s">
        <v>32</v>
      </c>
      <c r="P596" s="23" t="s">
        <v>33</v>
      </c>
      <c r="Q596" s="23"/>
      <c r="R596" s="23"/>
      <c r="S596" s="19" t="s">
        <v>34</v>
      </c>
      <c r="V596" s="16" t="str">
        <f t="shared" ca="1" si="60"/>
        <v>GD</v>
      </c>
      <c r="W596" s="14" t="str">
        <f t="shared" ca="1" si="60"/>
        <v>Glass &amp; Concrete industry</v>
      </c>
      <c r="X596" s="3" t="str">
        <f>'EE investment costs'!D645</f>
        <v>MT-99</v>
      </c>
      <c r="Y596" s="3" t="str">
        <f>'EE investment costs'!E645</f>
        <v>Heat Medium Temp. up to 150C</v>
      </c>
      <c r="AC596" s="123">
        <f>'EE investment costs'!C645</f>
        <v>9.9</v>
      </c>
      <c r="AD596" s="22"/>
    </row>
    <row r="597" spans="2:30">
      <c r="B597" s="14" t="str">
        <f t="shared" ca="1" si="56"/>
        <v>INDGDEFFHT-99</v>
      </c>
      <c r="C597" s="15" t="str">
        <f t="shared" ca="1" si="55"/>
        <v>IGDHT</v>
      </c>
      <c r="D597" s="16">
        <f>'EE investment costs'!$F$15</f>
        <v>2016</v>
      </c>
      <c r="E597" s="14">
        <f>VLOOKUP(X597,'EE investment costs'!$D$56:$R$656,15,0)</f>
        <v>5.2720000000000002</v>
      </c>
      <c r="F597" s="17">
        <f ca="1">INDEX('EE investment costs'!$D$56:$R$656,MATCH(X597,'EE investment costs'!$D$56:$D$656,0),MATCH($V$8,'EE investment costs'!$D$56:$R$56,0))</f>
        <v>695.23212291006621</v>
      </c>
      <c r="I597" s="18">
        <v>1</v>
      </c>
      <c r="J597" s="18">
        <v>1</v>
      </c>
      <c r="K597" s="14">
        <f t="shared" ca="1" si="59"/>
        <v>6</v>
      </c>
      <c r="M597" s="19" t="str">
        <f t="shared" ca="1" si="57"/>
        <v>INDGDEFFHT-99</v>
      </c>
      <c r="N597" s="23" t="str">
        <f t="shared" ca="1" si="58"/>
        <v>Glass &amp; Concrete industry Saving Tech-Heat High Temp. over 150C 9.9y</v>
      </c>
      <c r="O597" s="23" t="s">
        <v>32</v>
      </c>
      <c r="P597" s="23" t="s">
        <v>33</v>
      </c>
      <c r="Q597" s="23"/>
      <c r="R597" s="23"/>
      <c r="S597" s="19" t="s">
        <v>34</v>
      </c>
      <c r="V597" s="16" t="str">
        <f t="shared" ca="1" si="60"/>
        <v>GD</v>
      </c>
      <c r="W597" s="14" t="str">
        <f t="shared" ca="1" si="60"/>
        <v>Glass &amp; Concrete industry</v>
      </c>
      <c r="X597" s="3" t="str">
        <f>'EE investment costs'!D646</f>
        <v>HT-99</v>
      </c>
      <c r="Y597" s="3" t="str">
        <f>'EE investment costs'!E646</f>
        <v>Heat High Temp. over 150C</v>
      </c>
      <c r="AC597" s="123">
        <f>'EE investment costs'!C646</f>
        <v>9.9</v>
      </c>
      <c r="AD597" s="22"/>
    </row>
    <row r="598" spans="2:30">
      <c r="B598" s="14" t="str">
        <f t="shared" ca="1" si="56"/>
        <v>INDGDEFFRH-99</v>
      </c>
      <c r="C598" s="15" t="str">
        <f t="shared" ca="1" si="55"/>
        <v>IGDRH</v>
      </c>
      <c r="D598" s="16">
        <f>'EE investment costs'!$F$15</f>
        <v>2016</v>
      </c>
      <c r="E598" s="14">
        <f>VLOOKUP(X598,'EE investment costs'!$D$56:$R$656,15,0)</f>
        <v>17.101333333333336</v>
      </c>
      <c r="F598" s="17">
        <f ca="1">INDEX('EE investment costs'!$D$56:$R$656,MATCH(X598,'EE investment costs'!$D$56:$D$656,0),MATCH($V$8,'EE investment costs'!$D$56:$R$56,0))</f>
        <v>2394.1188500161575</v>
      </c>
      <c r="I598" s="18">
        <v>1</v>
      </c>
      <c r="J598" s="18">
        <v>1</v>
      </c>
      <c r="K598" s="14">
        <f t="shared" ca="1" si="59"/>
        <v>0</v>
      </c>
      <c r="M598" s="19" t="str">
        <f t="shared" ca="1" si="57"/>
        <v>INDGDEFFRH-99</v>
      </c>
      <c r="N598" s="23" t="str">
        <f t="shared" ca="1" si="58"/>
        <v>Glass &amp; Concrete industry Saving Tech-Heat Room Heat 9.9y</v>
      </c>
      <c r="O598" s="23" t="s">
        <v>32</v>
      </c>
      <c r="P598" s="23" t="s">
        <v>33</v>
      </c>
      <c r="Q598" s="23"/>
      <c r="R598" s="23"/>
      <c r="S598" s="19" t="s">
        <v>34</v>
      </c>
      <c r="V598" s="16" t="str">
        <f t="shared" ca="1" si="60"/>
        <v>GD</v>
      </c>
      <c r="W598" s="14" t="str">
        <f t="shared" ca="1" si="60"/>
        <v>Glass &amp; Concrete industry</v>
      </c>
      <c r="X598" s="3" t="str">
        <f>'EE investment costs'!D647</f>
        <v>RH-99</v>
      </c>
      <c r="Y598" s="3" t="str">
        <f>'EE investment costs'!E647</f>
        <v>Heat Room Heat</v>
      </c>
      <c r="AC598" s="123">
        <f>'EE investment costs'!C647</f>
        <v>9.9</v>
      </c>
      <c r="AD598" s="22"/>
    </row>
    <row r="599" spans="2:30">
      <c r="B599" s="14" t="str">
        <f t="shared" ca="1" si="56"/>
        <v>INDGDEFFLA-99</v>
      </c>
      <c r="C599" s="15" t="str">
        <f t="shared" ca="1" si="55"/>
        <v>IGDLA</v>
      </c>
      <c r="D599" s="16">
        <f>'EE investment costs'!$F$15</f>
        <v>2016</v>
      </c>
      <c r="E599" s="14">
        <f>VLOOKUP(X599,'EE investment costs'!$D$56:$R$656,15,0)</f>
        <v>4.6789666666666667</v>
      </c>
      <c r="F599" s="17">
        <f ca="1">INDEX('EE investment costs'!$D$56:$R$656,MATCH(X599,'EE investment costs'!$D$56:$D$656,0),MATCH($V$8,'EE investment costs'!$D$56:$R$56,0))</f>
        <v>2475.742834967753</v>
      </c>
      <c r="I599" s="18">
        <v>1</v>
      </c>
      <c r="J599" s="18">
        <v>1</v>
      </c>
      <c r="K599" s="14">
        <f t="shared" ca="1" si="59"/>
        <v>0</v>
      </c>
      <c r="M599" s="19" t="str">
        <f t="shared" ca="1" si="57"/>
        <v>INDGDEFFLA-99</v>
      </c>
      <c r="N599" s="23" t="str">
        <f t="shared" ca="1" si="58"/>
        <v>Glass &amp; Concrete industry Saving Tech-Light 9.9y</v>
      </c>
      <c r="O599" s="23" t="s">
        <v>32</v>
      </c>
      <c r="P599" s="23" t="s">
        <v>33</v>
      </c>
      <c r="Q599" s="23"/>
      <c r="R599" s="23"/>
      <c r="S599" s="19" t="s">
        <v>34</v>
      </c>
      <c r="V599" s="16" t="str">
        <f t="shared" ca="1" si="60"/>
        <v>GD</v>
      </c>
      <c r="W599" s="14" t="str">
        <f t="shared" ca="1" si="60"/>
        <v>Glass &amp; Concrete industry</v>
      </c>
      <c r="X599" s="3" t="str">
        <f>'EE investment costs'!D648</f>
        <v>LA-99</v>
      </c>
      <c r="Y599" s="3" t="str">
        <f>'EE investment costs'!E648</f>
        <v>Light</v>
      </c>
      <c r="AC599" s="123">
        <f>'EE investment costs'!C648</f>
        <v>9.9</v>
      </c>
      <c r="AD599" s="22"/>
    </row>
    <row r="600" spans="2:30">
      <c r="B600" s="14" t="str">
        <f t="shared" ca="1" si="56"/>
        <v>INDGDEFFEM-99</v>
      </c>
      <c r="C600" s="15" t="str">
        <f t="shared" ca="1" si="55"/>
        <v>IGDEM</v>
      </c>
      <c r="D600" s="16">
        <f>'EE investment costs'!$F$15</f>
        <v>2016</v>
      </c>
      <c r="E600" s="14">
        <f>VLOOKUP(X600,'EE investment costs'!$D$56:$R$656,15,0)</f>
        <v>4.9129149999999999</v>
      </c>
      <c r="F600" s="17">
        <f ca="1">INDEX('EE investment costs'!$D$56:$R$656,MATCH(X600,'EE investment costs'!$D$56:$D$656,0),MATCH($V$8,'EE investment costs'!$D$56:$R$56,0))</f>
        <v>2824.9395488831874</v>
      </c>
      <c r="I600" s="18">
        <v>1</v>
      </c>
      <c r="J600" s="18">
        <v>1</v>
      </c>
      <c r="K600" s="14">
        <f t="shared" ca="1" si="59"/>
        <v>0</v>
      </c>
      <c r="M600" s="19" t="str">
        <f t="shared" ca="1" si="57"/>
        <v>INDGDEFFEM-99</v>
      </c>
      <c r="N600" s="23" t="str">
        <f t="shared" ca="1" si="58"/>
        <v>Glass &amp; Concrete industry Saving Tech-Electric Motors 9.9y</v>
      </c>
      <c r="O600" s="23" t="s">
        <v>32</v>
      </c>
      <c r="P600" s="23" t="s">
        <v>33</v>
      </c>
      <c r="Q600" s="23"/>
      <c r="R600" s="23"/>
      <c r="S600" s="19" t="s">
        <v>34</v>
      </c>
      <c r="V600" s="16" t="str">
        <f t="shared" ca="1" si="60"/>
        <v>GD</v>
      </c>
      <c r="W600" s="14" t="str">
        <f t="shared" ca="1" si="60"/>
        <v>Glass &amp; Concrete industry</v>
      </c>
      <c r="X600" s="3" t="str">
        <f>'EE investment costs'!D649</f>
        <v>EM-99</v>
      </c>
      <c r="Y600" s="3" t="str">
        <f>'EE investment costs'!E649</f>
        <v>Electric Motors</v>
      </c>
      <c r="AC600" s="123">
        <f>'EE investment costs'!C649</f>
        <v>9.9</v>
      </c>
      <c r="AD600" s="22"/>
    </row>
    <row r="601" spans="2:30">
      <c r="B601" s="14" t="str">
        <f t="shared" ca="1" si="56"/>
        <v>INDGDEFFTF-99</v>
      </c>
      <c r="C601" s="15" t="str">
        <f t="shared" ca="1" si="55"/>
        <v>IGDTF</v>
      </c>
      <c r="D601" s="16">
        <f>'EE investment costs'!$F$15</f>
        <v>2016</v>
      </c>
      <c r="E601" s="14">
        <f>VLOOKUP(X601,'EE investment costs'!$D$56:$R$656,15,0)</f>
        <v>19.916666666666668</v>
      </c>
      <c r="F601" s="17">
        <f ca="1">INDEX('EE investment costs'!$D$56:$R$656,MATCH(X601,'EE investment costs'!$D$56:$D$656,0),MATCH($V$8,'EE investment costs'!$D$56:$R$56,0))</f>
        <v>1454.6772969150315</v>
      </c>
      <c r="I601" s="18">
        <v>1</v>
      </c>
      <c r="J601" s="18">
        <v>1</v>
      </c>
      <c r="K601" s="14">
        <f t="shared" ca="1" si="59"/>
        <v>0</v>
      </c>
      <c r="M601" s="19" t="str">
        <f t="shared" ca="1" si="57"/>
        <v>INDGDEFFTF-99</v>
      </c>
      <c r="N601" s="23" t="str">
        <f t="shared" ca="1" si="58"/>
        <v>Glass &amp; Concrete industry Saving Tech-Haulage Tractors, Trucks, Fishing boats 9.9y</v>
      </c>
      <c r="O601" s="23" t="s">
        <v>32</v>
      </c>
      <c r="P601" s="23" t="s">
        <v>33</v>
      </c>
      <c r="Q601" s="23"/>
      <c r="R601" s="23"/>
      <c r="S601" s="19" t="s">
        <v>34</v>
      </c>
      <c r="V601" s="16" t="str">
        <f t="shared" ca="1" si="60"/>
        <v>GD</v>
      </c>
      <c r="W601" s="14" t="str">
        <f t="shared" ca="1" si="60"/>
        <v>Glass &amp; Concrete industry</v>
      </c>
      <c r="X601" s="3" t="str">
        <f>'EE investment costs'!D650</f>
        <v>TF-99</v>
      </c>
      <c r="Y601" s="3" t="str">
        <f>'EE investment costs'!E650</f>
        <v>Haulage Tractors, Trucks, Fishing boats</v>
      </c>
      <c r="AC601" s="123">
        <f>'EE investment costs'!C650</f>
        <v>9.9</v>
      </c>
      <c r="AD601" s="22"/>
    </row>
    <row r="602" spans="2:30">
      <c r="B602" s="14" t="str">
        <f t="shared" ca="1" si="56"/>
        <v>INDGDEFFMT-100</v>
      </c>
      <c r="C602" s="15" t="str">
        <f t="shared" ca="1" si="55"/>
        <v>IGDMT</v>
      </c>
      <c r="D602" s="16">
        <f>'EE investment costs'!$F$15</f>
        <v>2016</v>
      </c>
      <c r="E602" s="14">
        <f>VLOOKUP(X602,'EE investment costs'!$D$56:$R$656,15,0)</f>
        <v>6.6000000000000005</v>
      </c>
      <c r="F602" s="17">
        <f ca="1">INDEX('EE investment costs'!$D$56:$R$656,MATCH(X602,'EE investment costs'!$D$56:$D$656,0),MATCH($V$8,'EE investment costs'!$D$56:$R$56,0))</f>
        <v>1275.5227662266236</v>
      </c>
      <c r="I602" s="18">
        <v>1</v>
      </c>
      <c r="J602" s="18">
        <v>1</v>
      </c>
      <c r="K602" s="14">
        <f t="shared" ca="1" si="59"/>
        <v>0</v>
      </c>
      <c r="M602" s="19" t="str">
        <f t="shared" ca="1" si="57"/>
        <v>INDGDEFFMT-100</v>
      </c>
      <c r="N602" s="23" t="str">
        <f t="shared" ca="1" si="58"/>
        <v>Glass &amp; Concrete industry Saving Tech-Heat Medium Temp. up to 150C 10y</v>
      </c>
      <c r="O602" s="23" t="s">
        <v>32</v>
      </c>
      <c r="P602" s="23" t="s">
        <v>33</v>
      </c>
      <c r="Q602" s="23"/>
      <c r="R602" s="23"/>
      <c r="S602" s="19" t="s">
        <v>34</v>
      </c>
      <c r="V602" s="16" t="str">
        <f t="shared" ca="1" si="60"/>
        <v>GD</v>
      </c>
      <c r="W602" s="14" t="str">
        <f t="shared" ca="1" si="60"/>
        <v>Glass &amp; Concrete industry</v>
      </c>
      <c r="X602" s="3" t="str">
        <f>'EE investment costs'!D651</f>
        <v>MT-100</v>
      </c>
      <c r="Y602" s="3" t="str">
        <f>'EE investment costs'!E651</f>
        <v>Heat Medium Temp. up to 150C</v>
      </c>
      <c r="AC602" s="123">
        <f>'EE investment costs'!C651</f>
        <v>10</v>
      </c>
      <c r="AD602" s="22"/>
    </row>
    <row r="603" spans="2:30">
      <c r="B603" s="14" t="str">
        <f t="shared" ca="1" si="56"/>
        <v>INDGDEFFHT-100</v>
      </c>
      <c r="C603" s="15" t="str">
        <f t="shared" ca="1" si="55"/>
        <v>IGDHT</v>
      </c>
      <c r="D603" s="16">
        <f>'EE investment costs'!$F$15</f>
        <v>2016</v>
      </c>
      <c r="E603" s="14">
        <f>VLOOKUP(X603,'EE investment costs'!$D$56:$R$656,15,0)</f>
        <v>5.28</v>
      </c>
      <c r="F603" s="17">
        <f ca="1">INDEX('EE investment costs'!$D$56:$R$656,MATCH(X603,'EE investment costs'!$D$56:$D$656,0),MATCH($V$8,'EE investment costs'!$D$56:$R$56,0))</f>
        <v>699.15926717419518</v>
      </c>
      <c r="I603" s="18">
        <v>1</v>
      </c>
      <c r="J603" s="18">
        <v>1</v>
      </c>
      <c r="K603" s="14">
        <f t="shared" ca="1" si="59"/>
        <v>6</v>
      </c>
      <c r="M603" s="19" t="str">
        <f t="shared" ca="1" si="57"/>
        <v>INDGDEFFHT-100</v>
      </c>
      <c r="N603" s="23" t="str">
        <f t="shared" ca="1" si="58"/>
        <v>Glass &amp; Concrete industry Saving Tech-Heat High Temp. over 150C 10y</v>
      </c>
      <c r="O603" s="23" t="s">
        <v>32</v>
      </c>
      <c r="P603" s="23" t="s">
        <v>33</v>
      </c>
      <c r="Q603" s="23"/>
      <c r="R603" s="23"/>
      <c r="S603" s="19" t="s">
        <v>34</v>
      </c>
      <c r="V603" s="16" t="str">
        <f t="shared" ca="1" si="60"/>
        <v>GD</v>
      </c>
      <c r="W603" s="14" t="str">
        <f t="shared" ca="1" si="60"/>
        <v>Glass &amp; Concrete industry</v>
      </c>
      <c r="X603" s="3" t="str">
        <f>'EE investment costs'!D652</f>
        <v>HT-100</v>
      </c>
      <c r="Y603" s="3" t="str">
        <f>'EE investment costs'!E652</f>
        <v>Heat High Temp. over 150C</v>
      </c>
      <c r="AC603" s="123">
        <f>'EE investment costs'!C652</f>
        <v>10</v>
      </c>
      <c r="AD603" s="22"/>
    </row>
    <row r="604" spans="2:30">
      <c r="B604" s="14" t="str">
        <f t="shared" ca="1" si="56"/>
        <v>INDGDEFFRH-100</v>
      </c>
      <c r="C604" s="15" t="str">
        <f t="shared" ca="1" si="55"/>
        <v>IGDRH</v>
      </c>
      <c r="D604" s="16">
        <f>'EE investment costs'!$F$15</f>
        <v>2016</v>
      </c>
      <c r="E604" s="14">
        <f>VLOOKUP(X604,'EE investment costs'!$D$56:$R$656,15,0)</f>
        <v>17.12</v>
      </c>
      <c r="F604" s="17">
        <f ca="1">INDEX('EE investment costs'!$D$56:$R$656,MATCH(X604,'EE investment costs'!$D$56:$D$656,0),MATCH($V$8,'EE investment costs'!$D$56:$R$56,0))</f>
        <v>2431.5269570476598</v>
      </c>
      <c r="I604" s="18">
        <v>1</v>
      </c>
      <c r="J604" s="18">
        <v>1</v>
      </c>
      <c r="K604" s="14">
        <f t="shared" ca="1" si="59"/>
        <v>0</v>
      </c>
      <c r="M604" s="19" t="str">
        <f t="shared" ca="1" si="57"/>
        <v>INDGDEFFRH-100</v>
      </c>
      <c r="N604" s="23" t="str">
        <f t="shared" ca="1" si="58"/>
        <v>Glass &amp; Concrete industry Saving Tech-Heat Room Heat 10y</v>
      </c>
      <c r="O604" s="23" t="s">
        <v>32</v>
      </c>
      <c r="P604" s="23" t="s">
        <v>33</v>
      </c>
      <c r="Q604" s="23"/>
      <c r="R604" s="23"/>
      <c r="S604" s="19" t="s">
        <v>34</v>
      </c>
      <c r="V604" s="16" t="str">
        <f t="shared" ca="1" si="60"/>
        <v>GD</v>
      </c>
      <c r="W604" s="14" t="str">
        <f t="shared" ca="1" si="60"/>
        <v>Glass &amp; Concrete industry</v>
      </c>
      <c r="X604" s="3" t="str">
        <f>'EE investment costs'!D653</f>
        <v>RH-100</v>
      </c>
      <c r="Y604" s="3" t="str">
        <f>'EE investment costs'!E653</f>
        <v>Heat Room Heat</v>
      </c>
      <c r="AC604" s="123">
        <f>'EE investment costs'!C653</f>
        <v>10</v>
      </c>
      <c r="AD604" s="22"/>
    </row>
    <row r="605" spans="2:30">
      <c r="B605" s="14" t="str">
        <f t="shared" ca="1" si="56"/>
        <v>INDGDEFFLA-100</v>
      </c>
      <c r="C605" s="15" t="str">
        <f t="shared" ca="1" si="55"/>
        <v>IGDLA</v>
      </c>
      <c r="D605" s="16">
        <f>'EE investment costs'!$F$15</f>
        <v>2016</v>
      </c>
      <c r="E605" s="14">
        <f>VLOOKUP(X605,'EE investment costs'!$D$56:$R$656,15,0)</f>
        <v>4.6920000000000002</v>
      </c>
      <c r="F605" s="17">
        <f ca="1">INDEX('EE investment costs'!$D$56:$R$656,MATCH(X605,'EE investment costs'!$D$56:$D$656,0),MATCH($V$8,'EE investment costs'!$D$56:$R$56,0))</f>
        <v>2491.1146543422492</v>
      </c>
      <c r="I605" s="18">
        <v>1</v>
      </c>
      <c r="J605" s="18">
        <v>1</v>
      </c>
      <c r="K605" s="14">
        <f t="shared" ca="1" si="59"/>
        <v>0</v>
      </c>
      <c r="M605" s="19" t="str">
        <f t="shared" ca="1" si="57"/>
        <v>INDGDEFFLA-100</v>
      </c>
      <c r="N605" s="23" t="str">
        <f t="shared" ca="1" si="58"/>
        <v>Glass &amp; Concrete industry Saving Tech-Light 10y</v>
      </c>
      <c r="O605" s="23" t="s">
        <v>32</v>
      </c>
      <c r="P605" s="23" t="s">
        <v>33</v>
      </c>
      <c r="Q605" s="23"/>
      <c r="R605" s="23"/>
      <c r="S605" s="19" t="s">
        <v>34</v>
      </c>
      <c r="V605" s="16" t="str">
        <f t="shared" ca="1" si="60"/>
        <v>GD</v>
      </c>
      <c r="W605" s="14" t="str">
        <f t="shared" ca="1" si="60"/>
        <v>Glass &amp; Concrete industry</v>
      </c>
      <c r="X605" s="3" t="str">
        <f>'EE investment costs'!D654</f>
        <v>LA-100</v>
      </c>
      <c r="Y605" s="3" t="str">
        <f>'EE investment costs'!E654</f>
        <v>Light</v>
      </c>
      <c r="AC605" s="123">
        <f>'EE investment costs'!C654</f>
        <v>10</v>
      </c>
      <c r="AD605" s="22"/>
    </row>
    <row r="606" spans="2:30">
      <c r="B606" s="14" t="str">
        <f t="shared" ca="1" si="56"/>
        <v>INDGDEFFEM-100</v>
      </c>
      <c r="C606" s="15" t="str">
        <f t="shared" ca="1" si="55"/>
        <v>IGDEM</v>
      </c>
      <c r="D606" s="16">
        <f>'EE investment costs'!$F$15</f>
        <v>2016</v>
      </c>
      <c r="E606" s="14">
        <f>VLOOKUP(X606,'EE investment costs'!$D$56:$R$656,15,0)</f>
        <v>4.9265999999999996</v>
      </c>
      <c r="F606" s="17">
        <f ca="1">INDEX('EE investment costs'!$D$56:$R$656,MATCH(X606,'EE investment costs'!$D$56:$D$656,0),MATCH($V$8,'EE investment costs'!$D$56:$R$56,0))</f>
        <v>2846.1922610941883</v>
      </c>
      <c r="I606" s="18">
        <v>1</v>
      </c>
      <c r="J606" s="18">
        <v>1</v>
      </c>
      <c r="K606" s="14">
        <f t="shared" ca="1" si="59"/>
        <v>0</v>
      </c>
      <c r="M606" s="19" t="str">
        <f t="shared" ca="1" si="57"/>
        <v>INDGDEFFEM-100</v>
      </c>
      <c r="N606" s="23" t="str">
        <f t="shared" ca="1" si="58"/>
        <v>Glass &amp; Concrete industry Saving Tech-Electric Motors 10y</v>
      </c>
      <c r="O606" s="23" t="s">
        <v>32</v>
      </c>
      <c r="P606" s="23" t="s">
        <v>33</v>
      </c>
      <c r="Q606" s="23"/>
      <c r="R606" s="23"/>
      <c r="S606" s="19" t="s">
        <v>34</v>
      </c>
      <c r="V606" s="16" t="str">
        <f t="shared" ca="1" si="60"/>
        <v>GD</v>
      </c>
      <c r="W606" s="14" t="str">
        <f t="shared" ca="1" si="60"/>
        <v>Glass &amp; Concrete industry</v>
      </c>
      <c r="X606" s="3" t="str">
        <f>'EE investment costs'!D655</f>
        <v>EM-100</v>
      </c>
      <c r="Y606" s="3" t="str">
        <f>'EE investment costs'!E655</f>
        <v>Electric Motors</v>
      </c>
      <c r="AC606" s="123">
        <f>'EE investment costs'!C655</f>
        <v>10</v>
      </c>
      <c r="AD606" s="22"/>
    </row>
    <row r="607" spans="2:30" ht="13.5" thickBot="1">
      <c r="B607" s="14" t="str">
        <f t="shared" ca="1" si="56"/>
        <v>INDGDEFFTF-100</v>
      </c>
      <c r="C607" s="15" t="str">
        <f t="shared" ca="1" si="55"/>
        <v>IGDTF</v>
      </c>
      <c r="D607" s="16">
        <f>'EE investment costs'!$F$15</f>
        <v>2016</v>
      </c>
      <c r="E607" s="14">
        <f>VLOOKUP(X607,'EE investment costs'!$D$56:$R$656,15,0)</f>
        <v>20</v>
      </c>
      <c r="F607" s="17">
        <f ca="1">INDEX('EE investment costs'!$D$56:$R$656,MATCH(X607,'EE investment costs'!$D$56:$D$656,0),MATCH($V$8,'EE investment costs'!$D$56:$R$56,0))</f>
        <v>1469.3710069848801</v>
      </c>
      <c r="I607" s="18">
        <v>1</v>
      </c>
      <c r="J607" s="18">
        <v>1</v>
      </c>
      <c r="K607" s="14">
        <f t="shared" ca="1" si="59"/>
        <v>0</v>
      </c>
      <c r="M607" s="24" t="str">
        <f t="shared" ca="1" si="57"/>
        <v>INDGDEFFTF-100</v>
      </c>
      <c r="N607" s="25" t="str">
        <f t="shared" ca="1" si="58"/>
        <v>Glass &amp; Concrete industry Saving Tech-Haulage Tractors, Trucks, Fishing boats 10y</v>
      </c>
      <c r="O607" s="25" t="s">
        <v>32</v>
      </c>
      <c r="P607" s="25" t="s">
        <v>33</v>
      </c>
      <c r="Q607" s="25"/>
      <c r="R607" s="25"/>
      <c r="S607" s="24" t="s">
        <v>34</v>
      </c>
      <c r="V607" s="16" t="str">
        <f t="shared" ca="1" si="60"/>
        <v>GD</v>
      </c>
      <c r="W607" s="14" t="str">
        <f t="shared" ca="1" si="60"/>
        <v>Glass &amp; Concrete industry</v>
      </c>
      <c r="X607" s="3" t="str">
        <f>'EE investment costs'!D656</f>
        <v>TF-100</v>
      </c>
      <c r="Y607" s="3" t="str">
        <f>'EE investment costs'!E656</f>
        <v>Haulage Tractors, Trucks, Fishing boats</v>
      </c>
      <c r="AC607" s="123">
        <f>'EE investment costs'!C656</f>
        <v>10</v>
      </c>
      <c r="AD607" s="22"/>
    </row>
    <row r="608" spans="2:30">
      <c r="C608" s="15"/>
      <c r="D608" s="16"/>
      <c r="F608" s="17"/>
      <c r="I608" s="18"/>
      <c r="J608" s="18"/>
      <c r="M608" s="20"/>
      <c r="N608" s="21"/>
      <c r="O608" s="21"/>
      <c r="P608" s="21"/>
      <c r="Q608" s="21"/>
      <c r="R608" s="21"/>
      <c r="S608" s="20"/>
      <c r="V608" s="16"/>
      <c r="W608" s="14"/>
      <c r="X608" s="3"/>
      <c r="Y608" s="3"/>
      <c r="AC608" s="123"/>
      <c r="AD608" s="22"/>
    </row>
    <row r="609" spans="3:30">
      <c r="C609" s="15"/>
      <c r="D609" s="16"/>
      <c r="F609" s="17"/>
      <c r="I609" s="18"/>
      <c r="J609" s="18"/>
      <c r="M609" s="19"/>
      <c r="N609" s="23"/>
      <c r="O609" s="23"/>
      <c r="P609" s="23"/>
      <c r="Q609" s="23"/>
      <c r="R609" s="23"/>
      <c r="S609" s="19"/>
      <c r="V609" s="16"/>
      <c r="W609" s="14"/>
      <c r="X609" s="3"/>
      <c r="Y609" s="3"/>
      <c r="AC609" s="123"/>
      <c r="AD609" s="22"/>
    </row>
    <row r="610" spans="3:30">
      <c r="C610" s="15"/>
      <c r="D610" s="16"/>
      <c r="F610" s="17"/>
      <c r="I610" s="18"/>
      <c r="J610" s="18"/>
      <c r="M610" s="19"/>
      <c r="N610" s="23"/>
      <c r="O610" s="23"/>
      <c r="P610" s="23"/>
      <c r="Q610" s="23"/>
      <c r="R610" s="23"/>
      <c r="S610" s="19"/>
      <c r="V610" s="16"/>
      <c r="W610" s="14"/>
      <c r="X610" s="3"/>
      <c r="Y610" s="3"/>
      <c r="AC610" s="123"/>
      <c r="AD610" s="22"/>
    </row>
    <row r="611" spans="3:30">
      <c r="C611" s="15"/>
      <c r="D611" s="16"/>
      <c r="F611" s="17"/>
      <c r="I611" s="18"/>
      <c r="J611" s="18"/>
      <c r="M611" s="19"/>
      <c r="N611" s="23"/>
      <c r="O611" s="23"/>
      <c r="P611" s="23"/>
      <c r="Q611" s="23"/>
      <c r="R611" s="23"/>
      <c r="S611" s="19"/>
      <c r="V611" s="16"/>
      <c r="W611" s="14"/>
      <c r="X611" s="3"/>
      <c r="Y611" s="3"/>
      <c r="AC611" s="123"/>
      <c r="AD611" s="22"/>
    </row>
    <row r="612" spans="3:30">
      <c r="C612" s="15"/>
      <c r="D612" s="16"/>
      <c r="F612" s="17"/>
      <c r="I612" s="18"/>
      <c r="J612" s="18"/>
      <c r="M612" s="19"/>
      <c r="N612" s="23"/>
      <c r="O612" s="23"/>
      <c r="P612" s="23"/>
      <c r="Q612" s="23"/>
      <c r="R612" s="23"/>
      <c r="S612" s="19"/>
      <c r="V612" s="16"/>
      <c r="W612" s="14"/>
      <c r="X612" s="3"/>
      <c r="Y612" s="3"/>
      <c r="AC612" s="123"/>
      <c r="AD612" s="22"/>
    </row>
    <row r="613" spans="3:30">
      <c r="C613" s="15"/>
      <c r="D613" s="16"/>
      <c r="F613" s="17"/>
      <c r="I613" s="18"/>
      <c r="J613" s="18"/>
      <c r="M613" s="19"/>
      <c r="N613" s="23"/>
      <c r="O613" s="23"/>
      <c r="P613" s="23"/>
      <c r="Q613" s="23"/>
      <c r="R613" s="23"/>
      <c r="S613" s="19"/>
      <c r="V613" s="16"/>
      <c r="W613" s="14"/>
      <c r="X613" s="3"/>
      <c r="Y613" s="3"/>
      <c r="AC613" s="123"/>
      <c r="AD613" s="22"/>
    </row>
    <row r="614" spans="3:30">
      <c r="C614" s="15"/>
      <c r="D614" s="16"/>
      <c r="F614" s="17"/>
      <c r="I614" s="18"/>
      <c r="J614" s="18"/>
      <c r="M614" s="19"/>
      <c r="N614" s="23"/>
      <c r="O614" s="23"/>
      <c r="P614" s="23"/>
      <c r="Q614" s="23"/>
      <c r="R614" s="23"/>
      <c r="S614" s="19"/>
      <c r="V614" s="16"/>
      <c r="W614" s="14"/>
      <c r="X614" s="3"/>
      <c r="Y614" s="3"/>
      <c r="AC614" s="123"/>
      <c r="AD614" s="22"/>
    </row>
    <row r="615" spans="3:30">
      <c r="C615" s="15"/>
      <c r="D615" s="16"/>
      <c r="F615" s="17"/>
      <c r="I615" s="18"/>
      <c r="J615" s="18"/>
      <c r="M615" s="19"/>
      <c r="N615" s="23"/>
      <c r="O615" s="23"/>
      <c r="P615" s="23"/>
      <c r="Q615" s="23"/>
      <c r="R615" s="23"/>
      <c r="S615" s="19"/>
      <c r="V615" s="16"/>
      <c r="W615" s="14"/>
      <c r="X615" s="3"/>
      <c r="Y615" s="3"/>
      <c r="AC615" s="123"/>
      <c r="AD615" s="22"/>
    </row>
    <row r="616" spans="3:30">
      <c r="C616" s="15"/>
      <c r="D616" s="16"/>
      <c r="F616" s="17"/>
      <c r="I616" s="18"/>
      <c r="J616" s="18"/>
      <c r="M616" s="19"/>
      <c r="N616" s="23"/>
      <c r="O616" s="23"/>
      <c r="P616" s="23"/>
      <c r="Q616" s="23"/>
      <c r="R616" s="23"/>
      <c r="S616" s="19"/>
      <c r="V616" s="16"/>
      <c r="W616" s="14"/>
      <c r="X616" s="3"/>
      <c r="Y616" s="3"/>
      <c r="AC616" s="123"/>
      <c r="AD616" s="22"/>
    </row>
    <row r="617" spans="3:30">
      <c r="C617" s="15"/>
      <c r="D617" s="16"/>
      <c r="F617" s="17"/>
      <c r="I617" s="18"/>
      <c r="J617" s="18"/>
      <c r="M617" s="19"/>
      <c r="N617" s="23"/>
      <c r="O617" s="23"/>
      <c r="P617" s="23"/>
      <c r="Q617" s="23"/>
      <c r="R617" s="23"/>
      <c r="S617" s="19"/>
      <c r="V617" s="16"/>
      <c r="W617" s="14"/>
      <c r="X617" s="3"/>
      <c r="Y617" s="3"/>
      <c r="AC617" s="123"/>
      <c r="AD617" s="22"/>
    </row>
    <row r="618" spans="3:30">
      <c r="C618" s="15"/>
      <c r="D618" s="16"/>
      <c r="F618" s="17"/>
      <c r="I618" s="18"/>
      <c r="J618" s="18"/>
      <c r="M618" s="19"/>
      <c r="N618" s="23"/>
      <c r="O618" s="23"/>
      <c r="P618" s="23"/>
      <c r="Q618" s="23"/>
      <c r="R618" s="23"/>
      <c r="S618" s="19"/>
      <c r="V618" s="16"/>
      <c r="W618" s="14"/>
      <c r="X618" s="3"/>
      <c r="Y618" s="3"/>
      <c r="AC618" s="123"/>
      <c r="AD618" s="22"/>
    </row>
    <row r="619" spans="3:30">
      <c r="C619" s="15"/>
      <c r="D619" s="16"/>
      <c r="F619" s="17"/>
      <c r="I619" s="18"/>
      <c r="J619" s="18"/>
      <c r="M619" s="19"/>
      <c r="N619" s="23"/>
      <c r="O619" s="23"/>
      <c r="P619" s="23"/>
      <c r="Q619" s="23"/>
      <c r="R619" s="23"/>
      <c r="S619" s="19"/>
      <c r="V619" s="16"/>
      <c r="W619" s="14"/>
      <c r="X619" s="3"/>
      <c r="Y619" s="3"/>
      <c r="AC619" s="123"/>
      <c r="AD619" s="22"/>
    </row>
    <row r="620" spans="3:30">
      <c r="C620" s="15"/>
      <c r="D620" s="16"/>
      <c r="F620" s="17"/>
      <c r="I620" s="18"/>
      <c r="J620" s="18"/>
      <c r="M620" s="19"/>
      <c r="N620" s="23"/>
      <c r="O620" s="23"/>
      <c r="P620" s="23"/>
      <c r="Q620" s="23"/>
      <c r="R620" s="23"/>
      <c r="S620" s="19"/>
      <c r="V620" s="16"/>
      <c r="W620" s="14"/>
      <c r="X620" s="3"/>
      <c r="Y620" s="3"/>
      <c r="AC620" s="123"/>
      <c r="AD620" s="22"/>
    </row>
    <row r="621" spans="3:30">
      <c r="C621" s="15"/>
      <c r="D621" s="16"/>
      <c r="F621" s="17"/>
      <c r="I621" s="18"/>
      <c r="J621" s="18"/>
      <c r="M621" s="19"/>
      <c r="N621" s="23"/>
      <c r="O621" s="23"/>
      <c r="P621" s="23"/>
      <c r="Q621" s="23"/>
      <c r="R621" s="23"/>
      <c r="S621" s="19"/>
      <c r="V621" s="16"/>
      <c r="W621" s="14"/>
      <c r="X621" s="3"/>
      <c r="Y621" s="3"/>
      <c r="AC621" s="123"/>
      <c r="AD621" s="22"/>
    </row>
    <row r="622" spans="3:30">
      <c r="C622" s="15"/>
      <c r="D622" s="16"/>
      <c r="F622" s="17"/>
      <c r="I622" s="18"/>
      <c r="J622" s="18"/>
      <c r="M622" s="19"/>
      <c r="N622" s="23"/>
      <c r="O622" s="23"/>
      <c r="P622" s="23"/>
      <c r="Q622" s="23"/>
      <c r="R622" s="23"/>
      <c r="S622" s="19"/>
      <c r="V622" s="16"/>
      <c r="W622" s="14"/>
      <c r="X622" s="3"/>
      <c r="Y622" s="3"/>
      <c r="AC622" s="123"/>
      <c r="AD622" s="22"/>
    </row>
    <row r="623" spans="3:30">
      <c r="C623" s="15"/>
      <c r="D623" s="16"/>
      <c r="F623" s="17"/>
      <c r="I623" s="18"/>
      <c r="J623" s="18"/>
      <c r="M623" s="19"/>
      <c r="N623" s="23"/>
      <c r="O623" s="23"/>
      <c r="P623" s="23"/>
      <c r="Q623" s="23"/>
      <c r="R623" s="23"/>
      <c r="S623" s="19"/>
      <c r="V623" s="16"/>
      <c r="W623" s="14"/>
      <c r="X623" s="3"/>
      <c r="Y623" s="3"/>
      <c r="AC623" s="123"/>
      <c r="AD623" s="22"/>
    </row>
    <row r="624" spans="3:30">
      <c r="C624" s="15"/>
      <c r="D624" s="16"/>
      <c r="F624" s="17"/>
      <c r="I624" s="18"/>
      <c r="J624" s="18"/>
      <c r="M624" s="19"/>
      <c r="N624" s="23"/>
      <c r="O624" s="23"/>
      <c r="P624" s="23"/>
      <c r="Q624" s="23"/>
      <c r="R624" s="23"/>
      <c r="S624" s="19"/>
      <c r="V624" s="16"/>
      <c r="W624" s="14"/>
      <c r="X624" s="3"/>
      <c r="Y624" s="3"/>
      <c r="AC624" s="123"/>
      <c r="AD624" s="22"/>
    </row>
    <row r="625" spans="3:30">
      <c r="C625" s="15"/>
      <c r="D625" s="16"/>
      <c r="F625" s="17"/>
      <c r="I625" s="18"/>
      <c r="J625" s="18"/>
      <c r="M625" s="19"/>
      <c r="N625" s="23"/>
      <c r="O625" s="23"/>
      <c r="P625" s="23"/>
      <c r="Q625" s="23"/>
      <c r="R625" s="23"/>
      <c r="S625" s="19"/>
      <c r="V625" s="16"/>
      <c r="W625" s="14"/>
      <c r="X625" s="3"/>
      <c r="Y625" s="3"/>
      <c r="AC625" s="123"/>
      <c r="AD625" s="22"/>
    </row>
    <row r="626" spans="3:30">
      <c r="C626" s="15"/>
      <c r="D626" s="16"/>
      <c r="F626" s="17"/>
      <c r="I626" s="18"/>
      <c r="J626" s="18"/>
      <c r="M626" s="19"/>
      <c r="N626" s="23"/>
      <c r="O626" s="23"/>
      <c r="P626" s="23"/>
      <c r="Q626" s="23"/>
      <c r="R626" s="23"/>
      <c r="S626" s="19"/>
      <c r="V626" s="16"/>
      <c r="W626" s="14"/>
      <c r="X626" s="3"/>
      <c r="Y626" s="3"/>
      <c r="AC626" s="123"/>
      <c r="AD626" s="22"/>
    </row>
    <row r="627" spans="3:30">
      <c r="C627" s="15"/>
      <c r="D627" s="16"/>
      <c r="F627" s="17"/>
      <c r="I627" s="18"/>
      <c r="J627" s="18"/>
      <c r="M627" s="19"/>
      <c r="N627" s="23"/>
      <c r="O627" s="23"/>
      <c r="P627" s="23"/>
      <c r="Q627" s="23"/>
      <c r="R627" s="23"/>
      <c r="S627" s="19"/>
      <c r="V627" s="16"/>
      <c r="W627" s="14"/>
      <c r="X627" s="3"/>
      <c r="Y627" s="3"/>
      <c r="AC627" s="123"/>
      <c r="AD627" s="22"/>
    </row>
    <row r="628" spans="3:30">
      <c r="C628" s="15"/>
      <c r="D628" s="16"/>
      <c r="F628" s="17"/>
      <c r="I628" s="18"/>
      <c r="J628" s="18"/>
      <c r="M628" s="19"/>
      <c r="N628" s="23"/>
      <c r="O628" s="23"/>
      <c r="P628" s="23"/>
      <c r="Q628" s="23"/>
      <c r="R628" s="23"/>
      <c r="S628" s="19"/>
      <c r="V628" s="16"/>
      <c r="W628" s="14"/>
      <c r="X628" s="3"/>
      <c r="Y628" s="3"/>
      <c r="AC628" s="123"/>
      <c r="AD628" s="22"/>
    </row>
    <row r="629" spans="3:30">
      <c r="C629" s="15"/>
      <c r="D629" s="16"/>
      <c r="F629" s="17"/>
      <c r="I629" s="18"/>
      <c r="J629" s="18"/>
      <c r="M629" s="19"/>
      <c r="N629" s="23"/>
      <c r="O629" s="23"/>
      <c r="P629" s="23"/>
      <c r="Q629" s="23"/>
      <c r="R629" s="23"/>
      <c r="S629" s="19"/>
      <c r="V629" s="16"/>
      <c r="W629" s="14"/>
      <c r="X629" s="3"/>
      <c r="Y629" s="3"/>
      <c r="AC629" s="123"/>
      <c r="AD629" s="22"/>
    </row>
    <row r="630" spans="3:30">
      <c r="C630" s="15"/>
      <c r="D630" s="16"/>
      <c r="F630" s="17"/>
      <c r="I630" s="18"/>
      <c r="J630" s="18"/>
      <c r="M630" s="19"/>
      <c r="N630" s="23"/>
      <c r="O630" s="23"/>
      <c r="P630" s="23"/>
      <c r="Q630" s="23"/>
      <c r="R630" s="23"/>
      <c r="S630" s="19"/>
      <c r="V630" s="16"/>
      <c r="W630" s="14"/>
      <c r="X630" s="3"/>
      <c r="Y630" s="3"/>
      <c r="AC630" s="123"/>
      <c r="AD630" s="22"/>
    </row>
    <row r="631" spans="3:30">
      <c r="C631" s="15"/>
      <c r="D631" s="16"/>
      <c r="F631" s="17"/>
      <c r="I631" s="18"/>
      <c r="J631" s="18"/>
      <c r="M631" s="19"/>
      <c r="N631" s="23"/>
      <c r="O631" s="23"/>
      <c r="P631" s="23"/>
      <c r="Q631" s="23"/>
      <c r="R631" s="23"/>
      <c r="S631" s="19"/>
      <c r="V631" s="16"/>
      <c r="W631" s="14"/>
      <c r="X631" s="3"/>
      <c r="Y631" s="3"/>
      <c r="AC631" s="123"/>
      <c r="AD631" s="22"/>
    </row>
    <row r="632" spans="3:30">
      <c r="C632" s="15"/>
      <c r="D632" s="16"/>
      <c r="F632" s="17"/>
      <c r="I632" s="18"/>
      <c r="J632" s="18"/>
      <c r="M632" s="19"/>
      <c r="N632" s="23"/>
      <c r="O632" s="23"/>
      <c r="P632" s="23"/>
      <c r="Q632" s="23"/>
      <c r="R632" s="23"/>
      <c r="S632" s="19"/>
      <c r="V632" s="16"/>
      <c r="W632" s="14"/>
      <c r="X632" s="3"/>
      <c r="Y632" s="3"/>
      <c r="AC632" s="123"/>
      <c r="AD632" s="22"/>
    </row>
    <row r="633" spans="3:30">
      <c r="C633" s="15"/>
      <c r="D633" s="16"/>
      <c r="F633" s="17"/>
      <c r="I633" s="18"/>
      <c r="J633" s="18"/>
      <c r="M633" s="19"/>
      <c r="N633" s="23"/>
      <c r="O633" s="23"/>
      <c r="P633" s="23"/>
      <c r="Q633" s="23"/>
      <c r="R633" s="23"/>
      <c r="S633" s="19"/>
      <c r="V633" s="16"/>
      <c r="W633" s="14"/>
      <c r="X633" s="3"/>
      <c r="Y633" s="3"/>
      <c r="AC633" s="123"/>
      <c r="AD633" s="22"/>
    </row>
    <row r="634" spans="3:30">
      <c r="C634" s="15"/>
      <c r="D634" s="16"/>
      <c r="F634" s="17"/>
      <c r="I634" s="18"/>
      <c r="J634" s="18"/>
      <c r="M634" s="19"/>
      <c r="N634" s="23"/>
      <c r="O634" s="23"/>
      <c r="P634" s="23"/>
      <c r="Q634" s="23"/>
      <c r="R634" s="23"/>
      <c r="S634" s="19"/>
      <c r="V634" s="16"/>
      <c r="W634" s="14"/>
      <c r="X634" s="3"/>
      <c r="Y634" s="3"/>
      <c r="AC634" s="123"/>
      <c r="AD634" s="22"/>
    </row>
    <row r="635" spans="3:30">
      <c r="C635" s="15"/>
      <c r="D635" s="16"/>
      <c r="F635" s="17"/>
      <c r="I635" s="18"/>
      <c r="J635" s="18"/>
      <c r="M635" s="19"/>
      <c r="N635" s="23"/>
      <c r="O635" s="23"/>
      <c r="P635" s="23"/>
      <c r="Q635" s="23"/>
      <c r="R635" s="23"/>
      <c r="S635" s="19"/>
      <c r="V635" s="16"/>
      <c r="W635" s="14"/>
      <c r="X635" s="3"/>
      <c r="Y635" s="3"/>
      <c r="AC635" s="123"/>
      <c r="AD635" s="22"/>
    </row>
    <row r="636" spans="3:30">
      <c r="C636" s="15"/>
      <c r="D636" s="16"/>
      <c r="F636" s="17"/>
      <c r="I636" s="18"/>
      <c r="J636" s="18"/>
      <c r="M636" s="19"/>
      <c r="N636" s="23"/>
      <c r="O636" s="23"/>
      <c r="P636" s="23"/>
      <c r="Q636" s="23"/>
      <c r="R636" s="23"/>
      <c r="S636" s="19"/>
      <c r="V636" s="16"/>
      <c r="W636" s="14"/>
      <c r="X636" s="3"/>
      <c r="Y636" s="3"/>
      <c r="AC636" s="123"/>
      <c r="AD636" s="22"/>
    </row>
    <row r="637" spans="3:30">
      <c r="C637" s="15"/>
      <c r="D637" s="16"/>
      <c r="F637" s="17"/>
      <c r="I637" s="18"/>
      <c r="J637" s="18"/>
      <c r="M637" s="19"/>
      <c r="N637" s="23"/>
      <c r="O637" s="23"/>
      <c r="P637" s="23"/>
      <c r="Q637" s="23"/>
      <c r="R637" s="23"/>
      <c r="S637" s="19"/>
      <c r="V637" s="16"/>
      <c r="W637" s="14"/>
      <c r="X637" s="3"/>
      <c r="Y637" s="3"/>
      <c r="AC637" s="123"/>
      <c r="AD637" s="22"/>
    </row>
    <row r="638" spans="3:30">
      <c r="C638" s="15"/>
      <c r="D638" s="16"/>
      <c r="F638" s="17"/>
      <c r="I638" s="18"/>
      <c r="J638" s="18"/>
      <c r="M638" s="19"/>
      <c r="N638" s="23"/>
      <c r="O638" s="23"/>
      <c r="P638" s="23"/>
      <c r="Q638" s="23"/>
      <c r="R638" s="23"/>
      <c r="S638" s="19"/>
      <c r="V638" s="16"/>
      <c r="W638" s="14"/>
      <c r="X638" s="3"/>
      <c r="Y638" s="3"/>
      <c r="AC638" s="123"/>
      <c r="AD638" s="22"/>
    </row>
    <row r="639" spans="3:30">
      <c r="C639" s="15"/>
      <c r="D639" s="16"/>
      <c r="F639" s="17"/>
      <c r="I639" s="18"/>
      <c r="J639" s="18"/>
      <c r="M639" s="19"/>
      <c r="N639" s="23"/>
      <c r="O639" s="23"/>
      <c r="P639" s="23"/>
      <c r="Q639" s="23"/>
      <c r="R639" s="23"/>
      <c r="S639" s="19"/>
      <c r="V639" s="16"/>
      <c r="W639" s="14"/>
      <c r="X639" s="3"/>
      <c r="Y639" s="3"/>
      <c r="AC639" s="123"/>
      <c r="AD639" s="22"/>
    </row>
    <row r="640" spans="3:30">
      <c r="C640" s="15"/>
      <c r="D640" s="16"/>
      <c r="F640" s="17"/>
      <c r="I640" s="18"/>
      <c r="J640" s="18"/>
      <c r="M640" s="19"/>
      <c r="N640" s="23"/>
      <c r="O640" s="23"/>
      <c r="P640" s="23"/>
      <c r="Q640" s="23"/>
      <c r="R640" s="23"/>
      <c r="S640" s="19"/>
      <c r="V640" s="16"/>
      <c r="W640" s="14"/>
      <c r="X640" s="3"/>
      <c r="Y640" s="3"/>
      <c r="AC640" s="123"/>
      <c r="AD640" s="22"/>
    </row>
    <row r="641" spans="3:30">
      <c r="C641" s="15"/>
      <c r="D641" s="16"/>
      <c r="F641" s="17"/>
      <c r="I641" s="18"/>
      <c r="J641" s="18"/>
      <c r="M641" s="19"/>
      <c r="N641" s="23"/>
      <c r="O641" s="23"/>
      <c r="P641" s="23"/>
      <c r="Q641" s="23"/>
      <c r="R641" s="23"/>
      <c r="S641" s="19"/>
      <c r="V641" s="16"/>
      <c r="W641" s="14"/>
      <c r="X641" s="3"/>
      <c r="Y641" s="3"/>
      <c r="AC641" s="123"/>
      <c r="AD641" s="22"/>
    </row>
    <row r="642" spans="3:30">
      <c r="C642" s="15"/>
      <c r="D642" s="16"/>
      <c r="F642" s="17"/>
      <c r="I642" s="18"/>
      <c r="J642" s="18"/>
      <c r="M642" s="19"/>
      <c r="N642" s="23"/>
      <c r="O642" s="23"/>
      <c r="P642" s="23"/>
      <c r="Q642" s="23"/>
      <c r="R642" s="23"/>
      <c r="S642" s="19"/>
      <c r="V642" s="16"/>
      <c r="W642" s="14"/>
      <c r="X642" s="3"/>
      <c r="Y642" s="3"/>
      <c r="AC642" s="123"/>
      <c r="AD642" s="22"/>
    </row>
    <row r="643" spans="3:30">
      <c r="C643" s="15"/>
      <c r="D643" s="16"/>
      <c r="F643" s="17"/>
      <c r="I643" s="18"/>
      <c r="J643" s="18"/>
      <c r="M643" s="19"/>
      <c r="N643" s="23"/>
      <c r="O643" s="23"/>
      <c r="P643" s="23"/>
      <c r="Q643" s="23"/>
      <c r="R643" s="23"/>
      <c r="S643" s="19"/>
      <c r="V643" s="16"/>
      <c r="W643" s="14"/>
      <c r="X643" s="3"/>
      <c r="Y643" s="3"/>
      <c r="AC643" s="123"/>
      <c r="AD643" s="22"/>
    </row>
    <row r="644" spans="3:30">
      <c r="C644" s="15"/>
      <c r="D644" s="16"/>
      <c r="F644" s="17"/>
      <c r="I644" s="18"/>
      <c r="J644" s="18"/>
      <c r="M644" s="19"/>
      <c r="N644" s="23"/>
      <c r="O644" s="23"/>
      <c r="P644" s="23"/>
      <c r="Q644" s="23"/>
      <c r="R644" s="23"/>
      <c r="S644" s="19"/>
      <c r="V644" s="16"/>
      <c r="W644" s="14"/>
      <c r="X644" s="3"/>
      <c r="Y644" s="3"/>
      <c r="AC644" s="123"/>
      <c r="AD644" s="22"/>
    </row>
    <row r="645" spans="3:30">
      <c r="C645" s="15"/>
      <c r="D645" s="16"/>
      <c r="F645" s="17"/>
      <c r="I645" s="18"/>
      <c r="J645" s="18"/>
      <c r="M645" s="19"/>
      <c r="N645" s="23"/>
      <c r="O645" s="23"/>
      <c r="P645" s="23"/>
      <c r="Q645" s="23"/>
      <c r="R645" s="23"/>
      <c r="S645" s="19"/>
      <c r="V645" s="16"/>
      <c r="W645" s="14"/>
      <c r="X645" s="3"/>
      <c r="Y645" s="3"/>
      <c r="AC645" s="123"/>
      <c r="AD645" s="22"/>
    </row>
    <row r="646" spans="3:30">
      <c r="C646" s="15"/>
      <c r="D646" s="16"/>
      <c r="F646" s="17"/>
      <c r="I646" s="18"/>
      <c r="J646" s="18"/>
      <c r="M646" s="19"/>
      <c r="N646" s="23"/>
      <c r="O646" s="23"/>
      <c r="P646" s="23"/>
      <c r="Q646" s="23"/>
      <c r="R646" s="23"/>
      <c r="S646" s="19"/>
      <c r="V646" s="16"/>
      <c r="W646" s="14"/>
      <c r="X646" s="3"/>
      <c r="Y646" s="3"/>
      <c r="AC646" s="123"/>
      <c r="AD646" s="22"/>
    </row>
    <row r="647" spans="3:30">
      <c r="C647" s="15"/>
      <c r="D647" s="16"/>
      <c r="F647" s="17"/>
      <c r="I647" s="18"/>
      <c r="J647" s="18"/>
      <c r="M647" s="19"/>
      <c r="N647" s="23"/>
      <c r="O647" s="23"/>
      <c r="P647" s="23"/>
      <c r="Q647" s="23"/>
      <c r="R647" s="23"/>
      <c r="S647" s="19"/>
      <c r="V647" s="16"/>
      <c r="W647" s="14"/>
      <c r="X647" s="3"/>
      <c r="Y647" s="3"/>
      <c r="AC647" s="123"/>
      <c r="AD647" s="22"/>
    </row>
    <row r="648" spans="3:30">
      <c r="C648" s="15"/>
      <c r="D648" s="16"/>
      <c r="F648" s="17"/>
      <c r="I648" s="18"/>
      <c r="J648" s="18"/>
      <c r="M648" s="19"/>
      <c r="N648" s="23"/>
      <c r="O648" s="23"/>
      <c r="P648" s="23"/>
      <c r="Q648" s="23"/>
      <c r="R648" s="23"/>
      <c r="S648" s="19"/>
      <c r="V648" s="16"/>
      <c r="W648" s="14"/>
      <c r="X648" s="3"/>
      <c r="Y648" s="3"/>
      <c r="AC648" s="123"/>
      <c r="AD648" s="22"/>
    </row>
    <row r="649" spans="3:30">
      <c r="C649" s="15"/>
      <c r="D649" s="16"/>
      <c r="F649" s="17"/>
      <c r="I649" s="18"/>
      <c r="J649" s="18"/>
      <c r="M649" s="19"/>
      <c r="N649" s="23"/>
      <c r="O649" s="23"/>
      <c r="P649" s="23"/>
      <c r="Q649" s="23"/>
      <c r="R649" s="23"/>
      <c r="S649" s="19"/>
      <c r="V649" s="16"/>
      <c r="W649" s="14"/>
      <c r="X649" s="3"/>
      <c r="Y649" s="3"/>
      <c r="AC649" s="123"/>
      <c r="AD649" s="22"/>
    </row>
    <row r="650" spans="3:30">
      <c r="C650" s="15"/>
      <c r="D650" s="16"/>
      <c r="F650" s="17"/>
      <c r="I650" s="18"/>
      <c r="J650" s="18"/>
      <c r="M650" s="19"/>
      <c r="N650" s="23"/>
      <c r="O650" s="23"/>
      <c r="P650" s="23"/>
      <c r="Q650" s="23"/>
      <c r="R650" s="23"/>
      <c r="S650" s="19"/>
      <c r="V650" s="16"/>
      <c r="W650" s="14"/>
      <c r="X650" s="3"/>
      <c r="Y650" s="3"/>
      <c r="AC650" s="123"/>
      <c r="AD650" s="22"/>
    </row>
    <row r="651" spans="3:30">
      <c r="C651" s="15"/>
      <c r="D651" s="16"/>
      <c r="F651" s="17"/>
      <c r="I651" s="18"/>
      <c r="J651" s="18"/>
      <c r="M651" s="19"/>
      <c r="N651" s="23"/>
      <c r="O651" s="23"/>
      <c r="P651" s="23"/>
      <c r="Q651" s="23"/>
      <c r="R651" s="23"/>
      <c r="S651" s="19"/>
      <c r="V651" s="16"/>
      <c r="W651" s="14"/>
      <c r="X651" s="3"/>
      <c r="Y651" s="3"/>
      <c r="AC651" s="123"/>
      <c r="AD651" s="22"/>
    </row>
    <row r="652" spans="3:30">
      <c r="C652" s="15"/>
      <c r="D652" s="16"/>
      <c r="F652" s="17"/>
      <c r="I652" s="18"/>
      <c r="J652" s="18"/>
      <c r="M652" s="19"/>
      <c r="N652" s="23"/>
      <c r="O652" s="23"/>
      <c r="P652" s="23"/>
      <c r="Q652" s="23"/>
      <c r="R652" s="23"/>
      <c r="S652" s="19"/>
      <c r="V652" s="16"/>
      <c r="W652" s="14"/>
      <c r="X652" s="3"/>
      <c r="Y652" s="3"/>
      <c r="AC652" s="123"/>
      <c r="AD652" s="22"/>
    </row>
    <row r="653" spans="3:30">
      <c r="C653" s="15"/>
      <c r="D653" s="16"/>
      <c r="F653" s="17"/>
      <c r="I653" s="18"/>
      <c r="J653" s="18"/>
      <c r="M653" s="19"/>
      <c r="N653" s="23"/>
      <c r="O653" s="23"/>
      <c r="P653" s="23"/>
      <c r="Q653" s="23"/>
      <c r="R653" s="23"/>
      <c r="S653" s="19"/>
      <c r="V653" s="16"/>
      <c r="W653" s="14"/>
      <c r="X653" s="3"/>
      <c r="Y653" s="3"/>
      <c r="AC653" s="123"/>
      <c r="AD653" s="22"/>
    </row>
    <row r="654" spans="3:30">
      <c r="C654" s="15"/>
      <c r="D654" s="16"/>
      <c r="F654" s="17"/>
      <c r="I654" s="18"/>
      <c r="J654" s="18"/>
      <c r="M654" s="19"/>
      <c r="N654" s="23"/>
      <c r="O654" s="23"/>
      <c r="P654" s="23"/>
      <c r="Q654" s="23"/>
      <c r="R654" s="23"/>
      <c r="S654" s="19"/>
      <c r="V654" s="16"/>
      <c r="W654" s="14"/>
      <c r="X654" s="3"/>
      <c r="Y654" s="3"/>
      <c r="AC654" s="123"/>
      <c r="AD654" s="22"/>
    </row>
    <row r="655" spans="3:30">
      <c r="C655" s="15"/>
      <c r="D655" s="16"/>
      <c r="F655" s="17"/>
      <c r="I655" s="18"/>
      <c r="J655" s="18"/>
      <c r="M655" s="19"/>
      <c r="N655" s="23"/>
      <c r="O655" s="23"/>
      <c r="P655" s="23"/>
      <c r="Q655" s="23"/>
      <c r="R655" s="23"/>
      <c r="S655" s="19"/>
      <c r="V655" s="16"/>
      <c r="W655" s="14"/>
      <c r="X655" s="3"/>
      <c r="Y655" s="3"/>
      <c r="AC655" s="123"/>
      <c r="AD655" s="22"/>
    </row>
    <row r="656" spans="3:30">
      <c r="C656" s="15"/>
      <c r="D656" s="16"/>
      <c r="F656" s="17"/>
      <c r="I656" s="18"/>
      <c r="J656" s="18"/>
      <c r="M656" s="19"/>
      <c r="N656" s="23"/>
      <c r="O656" s="23"/>
      <c r="P656" s="23"/>
      <c r="Q656" s="23"/>
      <c r="R656" s="23"/>
      <c r="S656" s="19"/>
      <c r="V656" s="16"/>
      <c r="W656" s="14"/>
      <c r="X656" s="3"/>
      <c r="Y656" s="3"/>
      <c r="AC656" s="123"/>
    </row>
    <row r="657" spans="3:29">
      <c r="C657" s="15"/>
      <c r="D657" s="16"/>
      <c r="F657" s="17"/>
      <c r="I657" s="18"/>
      <c r="J657" s="18"/>
      <c r="M657" s="19"/>
      <c r="N657" s="23"/>
      <c r="O657" s="23"/>
      <c r="P657" s="23"/>
      <c r="Q657" s="23"/>
      <c r="R657" s="23"/>
      <c r="S657" s="19"/>
      <c r="T657" s="14"/>
      <c r="U657" s="14"/>
      <c r="V657" s="16"/>
      <c r="W657" s="14"/>
      <c r="X657" s="3"/>
      <c r="Y657" s="3"/>
      <c r="AC657" s="123"/>
    </row>
    <row r="658" spans="3:29">
      <c r="C658" s="15"/>
      <c r="D658" s="16"/>
      <c r="F658" s="17"/>
      <c r="I658" s="18"/>
      <c r="J658" s="18"/>
      <c r="M658" s="19"/>
      <c r="N658" s="23"/>
      <c r="O658" s="23"/>
      <c r="P658" s="23"/>
      <c r="Q658" s="23"/>
      <c r="R658" s="23"/>
      <c r="S658" s="19"/>
      <c r="T658" s="14"/>
      <c r="U658" s="14"/>
      <c r="V658" s="16"/>
      <c r="W658" s="14"/>
      <c r="X658" s="3"/>
      <c r="Y658" s="3"/>
      <c r="AC658" s="123"/>
    </row>
    <row r="659" spans="3:29">
      <c r="C659" s="15"/>
      <c r="D659" s="16"/>
      <c r="F659" s="17"/>
      <c r="I659" s="18"/>
      <c r="J659" s="18"/>
      <c r="M659" s="19"/>
      <c r="N659" s="23"/>
      <c r="O659" s="23"/>
      <c r="P659" s="23"/>
      <c r="Q659" s="23"/>
      <c r="R659" s="23"/>
      <c r="S659" s="19"/>
      <c r="T659" s="14"/>
      <c r="U659" s="14"/>
      <c r="V659" s="16"/>
      <c r="W659" s="14"/>
      <c r="X659" s="3"/>
      <c r="Y659" s="3"/>
      <c r="AC659" s="123"/>
    </row>
    <row r="660" spans="3:29">
      <c r="C660" s="15"/>
      <c r="D660" s="16"/>
      <c r="F660" s="17"/>
      <c r="I660" s="18"/>
      <c r="J660" s="18"/>
      <c r="M660" s="19"/>
      <c r="N660" s="23"/>
      <c r="O660" s="23"/>
      <c r="P660" s="23"/>
      <c r="Q660" s="23"/>
      <c r="R660" s="23"/>
      <c r="S660" s="19"/>
      <c r="T660" s="14"/>
      <c r="U660" s="14"/>
      <c r="V660" s="16"/>
      <c r="W660" s="14"/>
      <c r="X660" s="3"/>
      <c r="Y660" s="3"/>
      <c r="AC660" s="123"/>
    </row>
    <row r="661" spans="3:29">
      <c r="C661" s="15"/>
      <c r="D661" s="16"/>
      <c r="F661" s="17"/>
      <c r="I661" s="18"/>
      <c r="J661" s="18"/>
      <c r="M661" s="19"/>
      <c r="N661" s="23"/>
      <c r="O661" s="23"/>
      <c r="P661" s="23"/>
      <c r="Q661" s="23"/>
      <c r="R661" s="23"/>
      <c r="S661" s="19"/>
      <c r="T661" s="14"/>
      <c r="U661" s="14"/>
      <c r="V661" s="16"/>
      <c r="W661" s="14"/>
      <c r="X661" s="3"/>
      <c r="Y661" s="3"/>
      <c r="AC661" s="123"/>
    </row>
    <row r="662" spans="3:29">
      <c r="C662" s="15"/>
      <c r="D662" s="16"/>
      <c r="F662" s="17"/>
      <c r="I662" s="18"/>
      <c r="J662" s="18"/>
      <c r="M662" s="19"/>
      <c r="N662" s="23"/>
      <c r="O662" s="23"/>
      <c r="P662" s="23"/>
      <c r="Q662" s="23"/>
      <c r="R662" s="23"/>
      <c r="S662" s="19"/>
      <c r="T662" s="14"/>
      <c r="U662" s="14"/>
      <c r="V662" s="16"/>
      <c r="W662" s="14"/>
      <c r="X662" s="3"/>
      <c r="Y662" s="3"/>
      <c r="AC662" s="123"/>
    </row>
    <row r="663" spans="3:29">
      <c r="C663" s="15"/>
      <c r="D663" s="16"/>
      <c r="F663" s="17"/>
      <c r="I663" s="18"/>
      <c r="J663" s="18"/>
      <c r="M663" s="19"/>
      <c r="N663" s="23"/>
      <c r="O663" s="23"/>
      <c r="P663" s="23"/>
      <c r="Q663" s="23"/>
      <c r="R663" s="23"/>
      <c r="S663" s="19"/>
      <c r="T663" s="14"/>
      <c r="U663" s="14"/>
      <c r="V663" s="16"/>
      <c r="W663" s="14"/>
      <c r="X663" s="3"/>
      <c r="Y663" s="3"/>
      <c r="Z663" s="14"/>
      <c r="AC663" s="123"/>
    </row>
    <row r="664" spans="3:29">
      <c r="C664" s="15"/>
      <c r="D664" s="16"/>
      <c r="F664" s="17"/>
      <c r="I664" s="18"/>
      <c r="J664" s="18"/>
      <c r="M664" s="19"/>
      <c r="N664" s="23"/>
      <c r="O664" s="23"/>
      <c r="P664" s="23"/>
      <c r="Q664" s="23"/>
      <c r="R664" s="23"/>
      <c r="S664" s="19"/>
      <c r="T664" s="14"/>
      <c r="U664" s="14"/>
      <c r="V664" s="16"/>
      <c r="W664" s="14"/>
      <c r="X664" s="3"/>
      <c r="Y664" s="3"/>
      <c r="Z664" s="14"/>
      <c r="AC664" s="123"/>
    </row>
    <row r="665" spans="3:29">
      <c r="C665" s="15"/>
      <c r="D665" s="16"/>
      <c r="F665" s="17"/>
      <c r="I665" s="18"/>
      <c r="J665" s="18"/>
      <c r="M665" s="19"/>
      <c r="N665" s="23"/>
      <c r="O665" s="23"/>
      <c r="P665" s="23"/>
      <c r="Q665" s="23"/>
      <c r="R665" s="23"/>
      <c r="S665" s="19"/>
      <c r="T665" s="14"/>
      <c r="U665" s="14"/>
      <c r="V665" s="16"/>
      <c r="W665" s="14"/>
      <c r="X665" s="3"/>
      <c r="Y665" s="3"/>
      <c r="Z665" s="14"/>
      <c r="AC665" s="123"/>
    </row>
    <row r="666" spans="3:29">
      <c r="C666" s="15"/>
      <c r="D666" s="16"/>
      <c r="F666" s="17"/>
      <c r="I666" s="18"/>
      <c r="J666" s="18"/>
      <c r="M666" s="19"/>
      <c r="N666" s="23"/>
      <c r="O666" s="23"/>
      <c r="P666" s="23"/>
      <c r="Q666" s="23"/>
      <c r="R666" s="23"/>
      <c r="S666" s="19"/>
      <c r="T666" s="14"/>
      <c r="U666" s="14"/>
      <c r="V666" s="16"/>
      <c r="W666" s="14"/>
      <c r="X666" s="3"/>
      <c r="Y666" s="3"/>
      <c r="Z666" s="14"/>
      <c r="AC666" s="123"/>
    </row>
    <row r="667" spans="3:29" ht="13.5" thickBot="1">
      <c r="C667" s="15"/>
      <c r="D667" s="16"/>
      <c r="F667" s="17"/>
      <c r="I667" s="18"/>
      <c r="J667" s="18"/>
      <c r="M667" s="24"/>
      <c r="N667" s="25"/>
      <c r="O667" s="25"/>
      <c r="P667" s="25"/>
      <c r="Q667" s="25"/>
      <c r="R667" s="25"/>
      <c r="S667" s="24"/>
      <c r="T667" s="14"/>
      <c r="U667" s="14"/>
      <c r="V667" s="16"/>
      <c r="W667" s="14"/>
      <c r="X667" s="3"/>
      <c r="Y667" s="3"/>
      <c r="Z667" s="14"/>
      <c r="AC667" s="123"/>
    </row>
    <row r="668" spans="3:29">
      <c r="C668" s="15"/>
      <c r="D668" s="16"/>
      <c r="F668" s="17"/>
      <c r="I668" s="18"/>
      <c r="J668" s="18"/>
      <c r="M668" s="20"/>
      <c r="N668" s="21"/>
      <c r="O668" s="21"/>
      <c r="P668" s="21"/>
      <c r="Q668" s="21"/>
      <c r="R668" s="21"/>
      <c r="S668" s="20"/>
      <c r="T668" s="14"/>
      <c r="U668" s="14"/>
      <c r="V668" s="16"/>
      <c r="W668" s="14"/>
      <c r="X668" s="3"/>
      <c r="Y668" s="3"/>
      <c r="Z668" s="14"/>
      <c r="AC668" s="123"/>
    </row>
    <row r="669" spans="3:29">
      <c r="C669" s="15"/>
      <c r="D669" s="16"/>
      <c r="F669" s="17"/>
      <c r="I669" s="18"/>
      <c r="J669" s="18"/>
      <c r="M669" s="19"/>
      <c r="N669" s="23"/>
      <c r="O669" s="23"/>
      <c r="P669" s="23"/>
      <c r="Q669" s="23"/>
      <c r="R669" s="23"/>
      <c r="S669" s="19"/>
      <c r="T669" s="14"/>
      <c r="U669" s="14"/>
      <c r="V669" s="16"/>
      <c r="W669" s="14"/>
      <c r="X669" s="3"/>
      <c r="Y669" s="3"/>
      <c r="Z669" s="14"/>
      <c r="AC669" s="123"/>
    </row>
    <row r="670" spans="3:29">
      <c r="C670" s="15"/>
      <c r="D670" s="16"/>
      <c r="F670" s="17"/>
      <c r="I670" s="18"/>
      <c r="J670" s="18"/>
      <c r="M670" s="19"/>
      <c r="N670" s="23"/>
      <c r="O670" s="23"/>
      <c r="P670" s="23"/>
      <c r="Q670" s="23"/>
      <c r="R670" s="23"/>
      <c r="S670" s="19"/>
      <c r="T670" s="14"/>
      <c r="U670" s="14"/>
      <c r="V670" s="16"/>
      <c r="W670" s="14"/>
      <c r="X670" s="3"/>
      <c r="Y670" s="3"/>
      <c r="Z670" s="14"/>
      <c r="AC670" s="123"/>
    </row>
    <row r="671" spans="3:29">
      <c r="C671" s="15"/>
      <c r="D671" s="16"/>
      <c r="F671" s="17"/>
      <c r="I671" s="18"/>
      <c r="J671" s="18"/>
      <c r="M671" s="19"/>
      <c r="N671" s="23"/>
      <c r="O671" s="23"/>
      <c r="P671" s="23"/>
      <c r="Q671" s="23"/>
      <c r="R671" s="23"/>
      <c r="S671" s="19"/>
      <c r="T671" s="14"/>
      <c r="U671" s="14"/>
      <c r="V671" s="16"/>
      <c r="W671" s="14"/>
      <c r="X671" s="3"/>
      <c r="Y671" s="3"/>
      <c r="Z671" s="14"/>
      <c r="AC671" s="123"/>
    </row>
    <row r="672" spans="3:29">
      <c r="C672" s="15"/>
      <c r="D672" s="16"/>
      <c r="F672" s="17"/>
      <c r="I672" s="18"/>
      <c r="J672" s="18"/>
      <c r="M672" s="19"/>
      <c r="N672" s="23"/>
      <c r="O672" s="23"/>
      <c r="P672" s="23"/>
      <c r="Q672" s="23"/>
      <c r="R672" s="23"/>
      <c r="S672" s="19"/>
      <c r="T672" s="14"/>
      <c r="U672" s="14"/>
      <c r="V672" s="16"/>
      <c r="W672" s="14"/>
      <c r="X672" s="3"/>
      <c r="Y672" s="3"/>
      <c r="Z672" s="14"/>
      <c r="AC672" s="123"/>
    </row>
    <row r="673" spans="3:29">
      <c r="C673" s="15"/>
      <c r="D673" s="16"/>
      <c r="F673" s="17"/>
      <c r="I673" s="18"/>
      <c r="J673" s="18"/>
      <c r="M673" s="19"/>
      <c r="N673" s="23"/>
      <c r="O673" s="23"/>
      <c r="P673" s="23"/>
      <c r="Q673" s="23"/>
      <c r="R673" s="23"/>
      <c r="S673" s="19"/>
      <c r="T673" s="14"/>
      <c r="U673" s="14"/>
      <c r="V673" s="16"/>
      <c r="W673" s="14"/>
      <c r="X673" s="3"/>
      <c r="Y673" s="3"/>
      <c r="Z673" s="14"/>
      <c r="AC673" s="123"/>
    </row>
    <row r="674" spans="3:29">
      <c r="C674" s="15"/>
      <c r="D674" s="16"/>
      <c r="F674" s="17"/>
      <c r="I674" s="18"/>
      <c r="J674" s="18"/>
      <c r="M674" s="19"/>
      <c r="N674" s="23"/>
      <c r="O674" s="23"/>
      <c r="P674" s="23"/>
      <c r="Q674" s="23"/>
      <c r="R674" s="23"/>
      <c r="S674" s="19"/>
      <c r="T674" s="14"/>
      <c r="U674" s="14"/>
      <c r="V674" s="16"/>
      <c r="W674" s="14"/>
      <c r="X674" s="3"/>
      <c r="Y674" s="3"/>
      <c r="Z674" s="14"/>
      <c r="AC674" s="123"/>
    </row>
    <row r="675" spans="3:29">
      <c r="C675" s="15"/>
      <c r="D675" s="16"/>
      <c r="F675" s="17"/>
      <c r="I675" s="18"/>
      <c r="J675" s="18"/>
      <c r="M675" s="19"/>
      <c r="N675" s="23"/>
      <c r="O675" s="23"/>
      <c r="P675" s="23"/>
      <c r="Q675" s="23"/>
      <c r="R675" s="23"/>
      <c r="S675" s="19"/>
      <c r="T675" s="14"/>
      <c r="U675" s="14"/>
      <c r="V675" s="16"/>
      <c r="W675" s="14"/>
      <c r="X675" s="3"/>
      <c r="Y675" s="3"/>
      <c r="Z675" s="14"/>
      <c r="AC675" s="123"/>
    </row>
    <row r="676" spans="3:29">
      <c r="C676" s="15"/>
      <c r="D676" s="16"/>
      <c r="F676" s="17"/>
      <c r="I676" s="18"/>
      <c r="J676" s="18"/>
      <c r="M676" s="19"/>
      <c r="N676" s="23"/>
      <c r="O676" s="23"/>
      <c r="P676" s="23"/>
      <c r="Q676" s="23"/>
      <c r="R676" s="23"/>
      <c r="S676" s="19"/>
      <c r="T676" s="14"/>
      <c r="U676" s="14"/>
      <c r="V676" s="16"/>
      <c r="W676" s="14"/>
      <c r="X676" s="3"/>
      <c r="Y676" s="3"/>
      <c r="Z676" s="14"/>
      <c r="AC676" s="123"/>
    </row>
    <row r="677" spans="3:29">
      <c r="C677" s="15"/>
      <c r="D677" s="16"/>
      <c r="F677" s="17"/>
      <c r="I677" s="18"/>
      <c r="J677" s="18"/>
      <c r="M677" s="19"/>
      <c r="N677" s="23"/>
      <c r="O677" s="23"/>
      <c r="P677" s="23"/>
      <c r="Q677" s="23"/>
      <c r="R677" s="23"/>
      <c r="S677" s="19"/>
      <c r="T677" s="14"/>
      <c r="U677" s="14"/>
      <c r="V677" s="16"/>
      <c r="W677" s="14"/>
      <c r="X677" s="3"/>
      <c r="Y677" s="3"/>
      <c r="Z677" s="14"/>
      <c r="AC677" s="123"/>
    </row>
    <row r="678" spans="3:29">
      <c r="C678" s="15"/>
      <c r="D678" s="16"/>
      <c r="F678" s="17"/>
      <c r="I678" s="18"/>
      <c r="J678" s="18"/>
      <c r="M678" s="19"/>
      <c r="N678" s="23"/>
      <c r="O678" s="23"/>
      <c r="P678" s="23"/>
      <c r="Q678" s="23"/>
      <c r="R678" s="23"/>
      <c r="S678" s="19"/>
      <c r="T678" s="14"/>
      <c r="U678" s="14"/>
      <c r="V678" s="16"/>
      <c r="W678" s="14"/>
      <c r="X678" s="3"/>
      <c r="Y678" s="3"/>
      <c r="Z678" s="14"/>
      <c r="AC678" s="123"/>
    </row>
    <row r="679" spans="3:29">
      <c r="C679" s="15"/>
      <c r="D679" s="16"/>
      <c r="F679" s="17"/>
      <c r="I679" s="18"/>
      <c r="J679" s="18"/>
      <c r="M679" s="19"/>
      <c r="N679" s="23"/>
      <c r="O679" s="23"/>
      <c r="P679" s="23"/>
      <c r="Q679" s="23"/>
      <c r="R679" s="23"/>
      <c r="S679" s="19"/>
      <c r="T679" s="14"/>
      <c r="U679" s="14"/>
      <c r="V679" s="16"/>
      <c r="W679" s="14"/>
      <c r="X679" s="3"/>
      <c r="Y679" s="3"/>
      <c r="Z679" s="14"/>
      <c r="AC679" s="123"/>
    </row>
    <row r="680" spans="3:29">
      <c r="C680" s="15"/>
      <c r="D680" s="16"/>
      <c r="F680" s="17"/>
      <c r="I680" s="18"/>
      <c r="J680" s="18"/>
      <c r="M680" s="19"/>
      <c r="N680" s="23"/>
      <c r="O680" s="23"/>
      <c r="P680" s="23"/>
      <c r="Q680" s="23"/>
      <c r="R680" s="23"/>
      <c r="S680" s="19"/>
      <c r="T680" s="14"/>
      <c r="U680" s="14"/>
      <c r="V680" s="16"/>
      <c r="W680" s="14"/>
      <c r="X680" s="3"/>
      <c r="Y680" s="3"/>
      <c r="Z680" s="14"/>
      <c r="AC680" s="123"/>
    </row>
    <row r="681" spans="3:29">
      <c r="C681" s="15"/>
      <c r="D681" s="16"/>
      <c r="F681" s="17"/>
      <c r="I681" s="18"/>
      <c r="J681" s="18"/>
      <c r="M681" s="19"/>
      <c r="N681" s="23"/>
      <c r="O681" s="23"/>
      <c r="P681" s="23"/>
      <c r="Q681" s="23"/>
      <c r="R681" s="23"/>
      <c r="S681" s="19"/>
      <c r="T681" s="14"/>
      <c r="U681" s="14"/>
      <c r="V681" s="16"/>
      <c r="W681" s="14"/>
      <c r="X681" s="3"/>
      <c r="Y681" s="3"/>
      <c r="Z681" s="14"/>
      <c r="AC681" s="123"/>
    </row>
    <row r="682" spans="3:29">
      <c r="C682" s="15"/>
      <c r="D682" s="16"/>
      <c r="F682" s="17"/>
      <c r="I682" s="18"/>
      <c r="J682" s="18"/>
      <c r="M682" s="19"/>
      <c r="N682" s="23"/>
      <c r="O682" s="23"/>
      <c r="P682" s="23"/>
      <c r="Q682" s="23"/>
      <c r="R682" s="23"/>
      <c r="S682" s="19"/>
      <c r="T682" s="14"/>
      <c r="U682" s="14"/>
      <c r="V682" s="16"/>
      <c r="W682" s="14"/>
      <c r="X682" s="3"/>
      <c r="Y682" s="3"/>
      <c r="Z682" s="14"/>
      <c r="AC682" s="123"/>
    </row>
    <row r="683" spans="3:29">
      <c r="C683" s="15"/>
      <c r="D683" s="16"/>
      <c r="F683" s="17"/>
      <c r="I683" s="18"/>
      <c r="J683" s="18"/>
      <c r="M683" s="19"/>
      <c r="N683" s="23"/>
      <c r="O683" s="23"/>
      <c r="P683" s="23"/>
      <c r="Q683" s="23"/>
      <c r="R683" s="23"/>
      <c r="S683" s="19"/>
      <c r="T683" s="14"/>
      <c r="U683" s="14"/>
      <c r="V683" s="16"/>
      <c r="W683" s="14"/>
      <c r="X683" s="3"/>
      <c r="Y683" s="3"/>
      <c r="Z683" s="14"/>
      <c r="AC683" s="123"/>
    </row>
    <row r="684" spans="3:29">
      <c r="C684" s="15"/>
      <c r="D684" s="16"/>
      <c r="F684" s="17"/>
      <c r="I684" s="18"/>
      <c r="J684" s="18"/>
      <c r="M684" s="19"/>
      <c r="N684" s="23"/>
      <c r="O684" s="23"/>
      <c r="P684" s="23"/>
      <c r="Q684" s="23"/>
      <c r="R684" s="23"/>
      <c r="S684" s="19"/>
      <c r="T684" s="14"/>
      <c r="U684" s="14"/>
      <c r="V684" s="16"/>
      <c r="W684" s="14"/>
      <c r="X684" s="3"/>
      <c r="Y684" s="3"/>
      <c r="Z684" s="14"/>
      <c r="AC684" s="123"/>
    </row>
    <row r="685" spans="3:29">
      <c r="C685" s="15"/>
      <c r="D685" s="16"/>
      <c r="F685" s="17"/>
      <c r="I685" s="18"/>
      <c r="J685" s="18"/>
      <c r="M685" s="19"/>
      <c r="N685" s="23"/>
      <c r="O685" s="23"/>
      <c r="P685" s="23"/>
      <c r="Q685" s="23"/>
      <c r="R685" s="23"/>
      <c r="S685" s="19"/>
      <c r="T685" s="14"/>
      <c r="U685" s="14"/>
      <c r="V685" s="16"/>
      <c r="W685" s="14"/>
      <c r="X685" s="3"/>
      <c r="Y685" s="3"/>
      <c r="Z685" s="14"/>
      <c r="AC685" s="123"/>
    </row>
    <row r="686" spans="3:29">
      <c r="C686" s="15"/>
      <c r="D686" s="16"/>
      <c r="F686" s="17"/>
      <c r="I686" s="18"/>
      <c r="J686" s="18"/>
      <c r="M686" s="19"/>
      <c r="N686" s="23"/>
      <c r="O686" s="23"/>
      <c r="P686" s="23"/>
      <c r="Q686" s="23"/>
      <c r="R686" s="23"/>
      <c r="S686" s="19"/>
      <c r="T686" s="14"/>
      <c r="U686" s="14"/>
      <c r="V686" s="16"/>
      <c r="W686" s="14"/>
      <c r="X686" s="3"/>
      <c r="Y686" s="3"/>
      <c r="Z686" s="14"/>
      <c r="AC686" s="123"/>
    </row>
    <row r="687" spans="3:29">
      <c r="C687" s="15"/>
      <c r="D687" s="16"/>
      <c r="F687" s="17"/>
      <c r="I687" s="18"/>
      <c r="J687" s="18"/>
      <c r="M687" s="19"/>
      <c r="N687" s="23"/>
      <c r="O687" s="23"/>
      <c r="P687" s="23"/>
      <c r="Q687" s="23"/>
      <c r="R687" s="23"/>
      <c r="S687" s="19"/>
      <c r="T687" s="14"/>
      <c r="U687" s="14"/>
      <c r="V687" s="16"/>
      <c r="W687" s="14"/>
      <c r="X687" s="3"/>
      <c r="Y687" s="3"/>
      <c r="Z687" s="14"/>
      <c r="AC687" s="123"/>
    </row>
    <row r="688" spans="3:29">
      <c r="C688" s="15"/>
      <c r="D688" s="16"/>
      <c r="F688" s="17"/>
      <c r="I688" s="18"/>
      <c r="J688" s="18"/>
      <c r="M688" s="19"/>
      <c r="N688" s="23"/>
      <c r="O688" s="23"/>
      <c r="P688" s="23"/>
      <c r="Q688" s="23"/>
      <c r="R688" s="23"/>
      <c r="S688" s="19"/>
      <c r="T688" s="14"/>
      <c r="U688" s="14"/>
      <c r="V688" s="16"/>
      <c r="W688" s="14"/>
      <c r="X688" s="3"/>
      <c r="Y688" s="3"/>
      <c r="Z688" s="14"/>
      <c r="AC688" s="123"/>
    </row>
    <row r="689" spans="3:29">
      <c r="C689" s="15"/>
      <c r="D689" s="16"/>
      <c r="F689" s="17"/>
      <c r="I689" s="18"/>
      <c r="J689" s="18"/>
      <c r="M689" s="19"/>
      <c r="N689" s="23"/>
      <c r="O689" s="23"/>
      <c r="P689" s="23"/>
      <c r="Q689" s="23"/>
      <c r="R689" s="23"/>
      <c r="S689" s="19"/>
      <c r="T689" s="14"/>
      <c r="U689" s="14"/>
      <c r="V689" s="16"/>
      <c r="W689" s="14"/>
      <c r="X689" s="3"/>
      <c r="Y689" s="3"/>
      <c r="Z689" s="14"/>
      <c r="AC689" s="123"/>
    </row>
    <row r="690" spans="3:29">
      <c r="C690" s="15"/>
      <c r="D690" s="16"/>
      <c r="F690" s="17"/>
      <c r="I690" s="18"/>
      <c r="J690" s="18"/>
      <c r="M690" s="19"/>
      <c r="N690" s="23"/>
      <c r="O690" s="23"/>
      <c r="P690" s="23"/>
      <c r="Q690" s="23"/>
      <c r="R690" s="23"/>
      <c r="S690" s="19"/>
      <c r="T690" s="14"/>
      <c r="U690" s="14"/>
      <c r="V690" s="16"/>
      <c r="W690" s="14"/>
      <c r="X690" s="3"/>
      <c r="Y690" s="3"/>
      <c r="Z690" s="14"/>
      <c r="AC690" s="123"/>
    </row>
    <row r="691" spans="3:29">
      <c r="C691" s="15"/>
      <c r="D691" s="16"/>
      <c r="F691" s="17"/>
      <c r="I691" s="18"/>
      <c r="J691" s="18"/>
      <c r="M691" s="19"/>
      <c r="N691" s="23"/>
      <c r="O691" s="23"/>
      <c r="P691" s="23"/>
      <c r="Q691" s="23"/>
      <c r="R691" s="23"/>
      <c r="S691" s="19"/>
      <c r="T691" s="14"/>
      <c r="U691" s="14"/>
      <c r="V691" s="16"/>
      <c r="W691" s="14"/>
      <c r="X691" s="3"/>
      <c r="Y691" s="3"/>
      <c r="Z691" s="14"/>
      <c r="AC691" s="123"/>
    </row>
    <row r="692" spans="3:29">
      <c r="C692" s="15"/>
      <c r="D692" s="16"/>
      <c r="F692" s="17"/>
      <c r="I692" s="18"/>
      <c r="J692" s="18"/>
      <c r="M692" s="19"/>
      <c r="N692" s="23"/>
      <c r="O692" s="23"/>
      <c r="P692" s="23"/>
      <c r="Q692" s="23"/>
      <c r="R692" s="23"/>
      <c r="S692" s="19"/>
      <c r="T692" s="14"/>
      <c r="U692" s="14"/>
      <c r="V692" s="16"/>
      <c r="W692" s="14"/>
      <c r="X692" s="3"/>
      <c r="Y692" s="3"/>
      <c r="Z692" s="14"/>
      <c r="AC692" s="123"/>
    </row>
    <row r="693" spans="3:29">
      <c r="C693" s="15"/>
      <c r="D693" s="16"/>
      <c r="F693" s="17"/>
      <c r="I693" s="18"/>
      <c r="J693" s="18"/>
      <c r="M693" s="19"/>
      <c r="N693" s="23"/>
      <c r="O693" s="23"/>
      <c r="P693" s="23"/>
      <c r="Q693" s="23"/>
      <c r="R693" s="23"/>
      <c r="S693" s="19"/>
      <c r="T693" s="14"/>
      <c r="U693" s="14"/>
      <c r="V693" s="16"/>
      <c r="W693" s="14"/>
      <c r="X693" s="3"/>
      <c r="Y693" s="3"/>
      <c r="Z693" s="14"/>
      <c r="AC693" s="123"/>
    </row>
    <row r="694" spans="3:29">
      <c r="C694" s="15"/>
      <c r="D694" s="16"/>
      <c r="F694" s="17"/>
      <c r="I694" s="18"/>
      <c r="J694" s="18"/>
      <c r="M694" s="19"/>
      <c r="N694" s="23"/>
      <c r="O694" s="23"/>
      <c r="P694" s="23"/>
      <c r="Q694" s="23"/>
      <c r="R694" s="23"/>
      <c r="S694" s="19"/>
      <c r="T694" s="14"/>
      <c r="U694" s="14"/>
      <c r="V694" s="16"/>
      <c r="W694" s="14"/>
      <c r="X694" s="3"/>
      <c r="Y694" s="3"/>
      <c r="Z694" s="14"/>
      <c r="AC694" s="123"/>
    </row>
    <row r="695" spans="3:29">
      <c r="C695" s="15"/>
      <c r="D695" s="16"/>
      <c r="F695" s="17"/>
      <c r="I695" s="18"/>
      <c r="J695" s="18"/>
      <c r="M695" s="19"/>
      <c r="N695" s="23"/>
      <c r="O695" s="23"/>
      <c r="P695" s="23"/>
      <c r="Q695" s="23"/>
      <c r="R695" s="23"/>
      <c r="S695" s="19"/>
      <c r="T695" s="14"/>
      <c r="U695" s="14"/>
      <c r="V695" s="16"/>
      <c r="W695" s="14"/>
      <c r="X695" s="3"/>
      <c r="Y695" s="3"/>
      <c r="Z695" s="14"/>
      <c r="AC695" s="123"/>
    </row>
    <row r="696" spans="3:29">
      <c r="C696" s="15"/>
      <c r="D696" s="16"/>
      <c r="F696" s="17"/>
      <c r="I696" s="18"/>
      <c r="J696" s="18"/>
      <c r="M696" s="19"/>
      <c r="N696" s="23"/>
      <c r="O696" s="23"/>
      <c r="P696" s="23"/>
      <c r="Q696" s="23"/>
      <c r="R696" s="23"/>
      <c r="S696" s="19"/>
      <c r="T696" s="14"/>
      <c r="U696" s="14"/>
      <c r="V696" s="16"/>
      <c r="W696" s="14"/>
      <c r="X696" s="3"/>
      <c r="Y696" s="3"/>
      <c r="Z696" s="14"/>
      <c r="AC696" s="123"/>
    </row>
    <row r="697" spans="3:29">
      <c r="C697" s="15"/>
      <c r="D697" s="16"/>
      <c r="F697" s="17"/>
      <c r="I697" s="18"/>
      <c r="J697" s="18"/>
      <c r="M697" s="19"/>
      <c r="N697" s="23"/>
      <c r="O697" s="23"/>
      <c r="P697" s="23"/>
      <c r="Q697" s="23"/>
      <c r="R697" s="23"/>
      <c r="S697" s="19"/>
      <c r="T697" s="14"/>
      <c r="U697" s="14"/>
      <c r="V697" s="16"/>
      <c r="W697" s="14"/>
      <c r="X697" s="3"/>
      <c r="Y697" s="3"/>
      <c r="Z697" s="14"/>
      <c r="AC697" s="123"/>
    </row>
    <row r="698" spans="3:29">
      <c r="C698" s="15"/>
      <c r="D698" s="16"/>
      <c r="F698" s="17"/>
      <c r="I698" s="18"/>
      <c r="J698" s="18"/>
      <c r="M698" s="19"/>
      <c r="N698" s="23"/>
      <c r="O698" s="23"/>
      <c r="P698" s="23"/>
      <c r="Q698" s="23"/>
      <c r="R698" s="23"/>
      <c r="S698" s="19"/>
      <c r="T698" s="14"/>
      <c r="U698" s="14"/>
      <c r="V698" s="16"/>
      <c r="W698" s="14"/>
      <c r="X698" s="3"/>
      <c r="Y698" s="3"/>
      <c r="Z698" s="14"/>
      <c r="AC698" s="123"/>
    </row>
    <row r="699" spans="3:29">
      <c r="C699" s="15"/>
      <c r="D699" s="16"/>
      <c r="F699" s="17"/>
      <c r="I699" s="18"/>
      <c r="J699" s="18"/>
      <c r="M699" s="19"/>
      <c r="N699" s="23"/>
      <c r="O699" s="23"/>
      <c r="P699" s="23"/>
      <c r="Q699" s="23"/>
      <c r="R699" s="23"/>
      <c r="S699" s="19"/>
      <c r="T699" s="14"/>
      <c r="U699" s="14"/>
      <c r="V699" s="16"/>
      <c r="W699" s="14"/>
      <c r="X699" s="3"/>
      <c r="Y699" s="3"/>
      <c r="Z699" s="14"/>
      <c r="AC699" s="123"/>
    </row>
    <row r="700" spans="3:29">
      <c r="C700" s="15"/>
      <c r="D700" s="16"/>
      <c r="F700" s="17"/>
      <c r="I700" s="18"/>
      <c r="J700" s="18"/>
      <c r="M700" s="19"/>
      <c r="N700" s="23"/>
      <c r="O700" s="23"/>
      <c r="P700" s="23"/>
      <c r="Q700" s="23"/>
      <c r="R700" s="23"/>
      <c r="S700" s="19"/>
      <c r="T700" s="14"/>
      <c r="U700" s="14"/>
      <c r="V700" s="16"/>
      <c r="W700" s="14"/>
      <c r="X700" s="3"/>
      <c r="Y700" s="3"/>
      <c r="Z700" s="14"/>
      <c r="AC700" s="123"/>
    </row>
    <row r="701" spans="3:29">
      <c r="C701" s="15"/>
      <c r="D701" s="16"/>
      <c r="F701" s="17"/>
      <c r="I701" s="18"/>
      <c r="J701" s="18"/>
      <c r="M701" s="19"/>
      <c r="N701" s="23"/>
      <c r="O701" s="23"/>
      <c r="P701" s="23"/>
      <c r="Q701" s="23"/>
      <c r="R701" s="23"/>
      <c r="S701" s="19"/>
      <c r="T701" s="14"/>
      <c r="U701" s="14"/>
      <c r="V701" s="16"/>
      <c r="W701" s="14"/>
      <c r="X701" s="3"/>
      <c r="Y701" s="3"/>
      <c r="Z701" s="14"/>
      <c r="AC701" s="123"/>
    </row>
    <row r="702" spans="3:29">
      <c r="C702" s="15"/>
      <c r="D702" s="16"/>
      <c r="F702" s="17"/>
      <c r="I702" s="18"/>
      <c r="J702" s="18"/>
      <c r="M702" s="19"/>
      <c r="N702" s="23"/>
      <c r="O702" s="23"/>
      <c r="P702" s="23"/>
      <c r="Q702" s="23"/>
      <c r="R702" s="23"/>
      <c r="S702" s="19"/>
      <c r="T702" s="14"/>
      <c r="U702" s="14"/>
      <c r="V702" s="16"/>
      <c r="W702" s="14"/>
      <c r="X702" s="3"/>
      <c r="Y702" s="3"/>
      <c r="Z702" s="14"/>
      <c r="AC702" s="123"/>
    </row>
    <row r="703" spans="3:29">
      <c r="C703" s="15"/>
      <c r="D703" s="16"/>
      <c r="F703" s="17"/>
      <c r="I703" s="18"/>
      <c r="J703" s="18"/>
      <c r="M703" s="19"/>
      <c r="N703" s="23"/>
      <c r="O703" s="23"/>
      <c r="P703" s="23"/>
      <c r="Q703" s="23"/>
      <c r="R703" s="23"/>
      <c r="S703" s="19"/>
      <c r="T703" s="14"/>
      <c r="U703" s="14"/>
      <c r="V703" s="16"/>
      <c r="W703" s="14"/>
      <c r="X703" s="3"/>
      <c r="Y703" s="3"/>
      <c r="Z703" s="14"/>
      <c r="AC703" s="123"/>
    </row>
    <row r="704" spans="3:29">
      <c r="C704" s="15"/>
      <c r="D704" s="16"/>
      <c r="F704" s="17"/>
      <c r="I704" s="18"/>
      <c r="J704" s="18"/>
      <c r="M704" s="19"/>
      <c r="N704" s="23"/>
      <c r="O704" s="23"/>
      <c r="P704" s="23"/>
      <c r="Q704" s="23"/>
      <c r="R704" s="23"/>
      <c r="S704" s="19"/>
      <c r="T704" s="14"/>
      <c r="U704" s="14"/>
      <c r="V704" s="16"/>
      <c r="W704" s="14"/>
      <c r="X704" s="3"/>
      <c r="Y704" s="3"/>
      <c r="Z704" s="14"/>
      <c r="AC704" s="123"/>
    </row>
    <row r="705" spans="3:29">
      <c r="C705" s="15"/>
      <c r="D705" s="16"/>
      <c r="F705" s="17"/>
      <c r="I705" s="18"/>
      <c r="J705" s="18"/>
      <c r="M705" s="19"/>
      <c r="N705" s="23"/>
      <c r="O705" s="23"/>
      <c r="P705" s="23"/>
      <c r="Q705" s="23"/>
      <c r="R705" s="23"/>
      <c r="S705" s="19"/>
      <c r="T705" s="14"/>
      <c r="U705" s="14"/>
      <c r="V705" s="16"/>
      <c r="W705" s="14"/>
      <c r="X705" s="3"/>
      <c r="Y705" s="3"/>
      <c r="Z705" s="14"/>
      <c r="AC705" s="123"/>
    </row>
    <row r="706" spans="3:29">
      <c r="C706" s="15"/>
      <c r="D706" s="16"/>
      <c r="F706" s="17"/>
      <c r="I706" s="18"/>
      <c r="J706" s="18"/>
      <c r="M706" s="19"/>
      <c r="N706" s="23"/>
      <c r="O706" s="23"/>
      <c r="P706" s="23"/>
      <c r="Q706" s="23"/>
      <c r="R706" s="23"/>
      <c r="S706" s="19"/>
      <c r="T706" s="14"/>
      <c r="U706" s="14"/>
      <c r="V706" s="16"/>
      <c r="W706" s="14"/>
      <c r="X706" s="3"/>
      <c r="Y706" s="3"/>
      <c r="Z706" s="14"/>
      <c r="AC706" s="123"/>
    </row>
    <row r="707" spans="3:29">
      <c r="C707" s="15"/>
      <c r="D707" s="16"/>
      <c r="F707" s="17"/>
      <c r="I707" s="18"/>
      <c r="J707" s="18"/>
      <c r="M707" s="19"/>
      <c r="N707" s="23"/>
      <c r="O707" s="23"/>
      <c r="P707" s="23"/>
      <c r="Q707" s="23"/>
      <c r="R707" s="23"/>
      <c r="S707" s="19"/>
      <c r="T707" s="14"/>
      <c r="U707" s="14"/>
      <c r="V707" s="16"/>
      <c r="W707" s="14"/>
      <c r="X707" s="3"/>
      <c r="Y707" s="3"/>
      <c r="Z707" s="14"/>
      <c r="AC707" s="123"/>
    </row>
    <row r="708" spans="3:29">
      <c r="C708" s="15"/>
      <c r="D708" s="16"/>
      <c r="F708" s="17"/>
      <c r="I708" s="18"/>
      <c r="J708" s="18"/>
      <c r="M708" s="19"/>
      <c r="N708" s="23"/>
      <c r="O708" s="23"/>
      <c r="P708" s="23"/>
      <c r="Q708" s="23"/>
      <c r="R708" s="23"/>
      <c r="S708" s="19"/>
      <c r="T708" s="14"/>
      <c r="U708" s="14"/>
      <c r="V708" s="16"/>
      <c r="W708" s="14"/>
      <c r="X708" s="3"/>
      <c r="Y708" s="3"/>
      <c r="Z708" s="14"/>
      <c r="AC708" s="123"/>
    </row>
    <row r="709" spans="3:29">
      <c r="C709" s="15"/>
      <c r="D709" s="16"/>
      <c r="F709" s="17"/>
      <c r="I709" s="18"/>
      <c r="J709" s="18"/>
      <c r="M709" s="19"/>
      <c r="N709" s="23"/>
      <c r="O709" s="23"/>
      <c r="P709" s="23"/>
      <c r="Q709" s="23"/>
      <c r="R709" s="23"/>
      <c r="S709" s="19"/>
      <c r="T709" s="14"/>
      <c r="U709" s="14"/>
      <c r="V709" s="16"/>
      <c r="W709" s="14"/>
      <c r="X709" s="3"/>
      <c r="Y709" s="3"/>
      <c r="Z709" s="14"/>
      <c r="AC709" s="123"/>
    </row>
    <row r="710" spans="3:29">
      <c r="C710" s="15"/>
      <c r="D710" s="16"/>
      <c r="F710" s="17"/>
      <c r="I710" s="18"/>
      <c r="J710" s="18"/>
      <c r="M710" s="19"/>
      <c r="N710" s="23"/>
      <c r="O710" s="23"/>
      <c r="P710" s="23"/>
      <c r="Q710" s="23"/>
      <c r="R710" s="23"/>
      <c r="S710" s="19"/>
      <c r="T710" s="14"/>
      <c r="U710" s="14"/>
      <c r="V710" s="16"/>
      <c r="W710" s="14"/>
      <c r="X710" s="3"/>
      <c r="Y710" s="3"/>
      <c r="Z710" s="14"/>
      <c r="AC710" s="123"/>
    </row>
    <row r="711" spans="3:29">
      <c r="C711" s="15"/>
      <c r="D711" s="16"/>
      <c r="F711" s="17"/>
      <c r="I711" s="18"/>
      <c r="J711" s="18"/>
      <c r="M711" s="19"/>
      <c r="N711" s="23"/>
      <c r="O711" s="23"/>
      <c r="P711" s="23"/>
      <c r="Q711" s="23"/>
      <c r="R711" s="23"/>
      <c r="S711" s="19"/>
      <c r="T711" s="14"/>
      <c r="U711" s="14"/>
      <c r="V711" s="16"/>
      <c r="W711" s="14"/>
      <c r="X711" s="3"/>
      <c r="Y711" s="3"/>
      <c r="Z711" s="14"/>
      <c r="AC711" s="123"/>
    </row>
    <row r="712" spans="3:29">
      <c r="C712" s="15"/>
      <c r="D712" s="16"/>
      <c r="F712" s="17"/>
      <c r="I712" s="18"/>
      <c r="J712" s="18"/>
      <c r="M712" s="19"/>
      <c r="N712" s="23"/>
      <c r="O712" s="23"/>
      <c r="P712" s="23"/>
      <c r="Q712" s="23"/>
      <c r="R712" s="23"/>
      <c r="S712" s="19"/>
      <c r="T712" s="14"/>
      <c r="U712" s="14"/>
      <c r="V712" s="16"/>
      <c r="W712" s="14"/>
      <c r="X712" s="3"/>
      <c r="Y712" s="3"/>
      <c r="Z712" s="14"/>
      <c r="AC712" s="123"/>
    </row>
    <row r="713" spans="3:29">
      <c r="C713" s="15"/>
      <c r="D713" s="16"/>
      <c r="F713" s="17"/>
      <c r="I713" s="18"/>
      <c r="J713" s="18"/>
      <c r="M713" s="19"/>
      <c r="N713" s="23"/>
      <c r="O713" s="23"/>
      <c r="P713" s="23"/>
      <c r="Q713" s="23"/>
      <c r="R713" s="23"/>
      <c r="S713" s="19"/>
      <c r="T713" s="14"/>
      <c r="U713" s="14"/>
      <c r="V713" s="16"/>
      <c r="W713" s="14"/>
      <c r="X713" s="3"/>
      <c r="Y713" s="3"/>
      <c r="Z713" s="14"/>
      <c r="AC713" s="123"/>
    </row>
    <row r="714" spans="3:29">
      <c r="C714" s="15"/>
      <c r="D714" s="16"/>
      <c r="F714" s="17"/>
      <c r="I714" s="18"/>
      <c r="J714" s="18"/>
      <c r="M714" s="19"/>
      <c r="N714" s="23"/>
      <c r="O714" s="23"/>
      <c r="P714" s="23"/>
      <c r="Q714" s="23"/>
      <c r="R714" s="23"/>
      <c r="S714" s="19"/>
      <c r="T714" s="14"/>
      <c r="U714" s="14"/>
      <c r="V714" s="16"/>
      <c r="W714" s="14"/>
      <c r="X714" s="3"/>
      <c r="Y714" s="3"/>
      <c r="Z714" s="14"/>
      <c r="AC714" s="123"/>
    </row>
    <row r="715" spans="3:29">
      <c r="C715" s="15"/>
      <c r="D715" s="16"/>
      <c r="F715" s="17"/>
      <c r="I715" s="18"/>
      <c r="J715" s="18"/>
      <c r="M715" s="19"/>
      <c r="N715" s="23"/>
      <c r="O715" s="23"/>
      <c r="P715" s="23"/>
      <c r="Q715" s="23"/>
      <c r="R715" s="23"/>
      <c r="S715" s="19"/>
      <c r="T715" s="14"/>
      <c r="U715" s="14"/>
      <c r="V715" s="16"/>
      <c r="W715" s="14"/>
      <c r="X715" s="3"/>
      <c r="Y715" s="3"/>
      <c r="Z715" s="14"/>
      <c r="AC715" s="123"/>
    </row>
    <row r="716" spans="3:29">
      <c r="C716" s="15"/>
      <c r="D716" s="16"/>
      <c r="F716" s="17"/>
      <c r="I716" s="18"/>
      <c r="J716" s="18"/>
      <c r="M716" s="19"/>
      <c r="N716" s="23"/>
      <c r="O716" s="23"/>
      <c r="P716" s="23"/>
      <c r="Q716" s="23"/>
      <c r="R716" s="23"/>
      <c r="S716" s="19"/>
      <c r="T716" s="14"/>
      <c r="U716" s="14"/>
      <c r="V716" s="16"/>
      <c r="W716" s="14"/>
      <c r="X716" s="3"/>
      <c r="Y716" s="3"/>
      <c r="Z716" s="14"/>
      <c r="AC716" s="123"/>
    </row>
    <row r="717" spans="3:29">
      <c r="C717" s="15"/>
      <c r="D717" s="16"/>
      <c r="F717" s="17"/>
      <c r="I717" s="18"/>
      <c r="J717" s="18"/>
      <c r="M717" s="19"/>
      <c r="N717" s="23"/>
      <c r="O717" s="23"/>
      <c r="P717" s="23"/>
      <c r="Q717" s="23"/>
      <c r="R717" s="23"/>
      <c r="S717" s="19"/>
      <c r="T717" s="14"/>
      <c r="U717" s="14"/>
      <c r="V717" s="16"/>
      <c r="W717" s="14"/>
      <c r="X717" s="3"/>
      <c r="Y717" s="3"/>
      <c r="Z717" s="14"/>
      <c r="AC717" s="123"/>
    </row>
    <row r="718" spans="3:29">
      <c r="C718" s="15"/>
      <c r="D718" s="16"/>
      <c r="F718" s="17"/>
      <c r="I718" s="18"/>
      <c r="J718" s="18"/>
      <c r="M718" s="19"/>
      <c r="N718" s="23"/>
      <c r="O718" s="23"/>
      <c r="P718" s="23"/>
      <c r="Q718" s="23"/>
      <c r="R718" s="23"/>
      <c r="S718" s="19"/>
      <c r="T718" s="14"/>
      <c r="U718" s="14"/>
      <c r="V718" s="16"/>
      <c r="W718" s="14"/>
      <c r="X718" s="3"/>
      <c r="Y718" s="3"/>
      <c r="Z718" s="14"/>
      <c r="AC718" s="123"/>
    </row>
    <row r="719" spans="3:29">
      <c r="C719" s="15"/>
      <c r="D719" s="16"/>
      <c r="F719" s="17"/>
      <c r="I719" s="18"/>
      <c r="J719" s="18"/>
      <c r="M719" s="19"/>
      <c r="N719" s="23"/>
      <c r="O719" s="23"/>
      <c r="P719" s="23"/>
      <c r="Q719" s="23"/>
      <c r="R719" s="23"/>
      <c r="S719" s="19"/>
      <c r="T719" s="14"/>
      <c r="U719" s="14"/>
      <c r="V719" s="16"/>
      <c r="W719" s="14"/>
      <c r="X719" s="3"/>
      <c r="Y719" s="3"/>
      <c r="Z719" s="14"/>
      <c r="AC719" s="123"/>
    </row>
    <row r="720" spans="3:29">
      <c r="C720" s="15"/>
      <c r="D720" s="16"/>
      <c r="F720" s="17"/>
      <c r="I720" s="18"/>
      <c r="J720" s="18"/>
      <c r="M720" s="19"/>
      <c r="N720" s="23"/>
      <c r="O720" s="23"/>
      <c r="P720" s="23"/>
      <c r="Q720" s="23"/>
      <c r="R720" s="23"/>
      <c r="S720" s="19"/>
      <c r="T720" s="14"/>
      <c r="U720" s="14"/>
      <c r="V720" s="16"/>
      <c r="W720" s="14"/>
      <c r="X720" s="3"/>
      <c r="Y720" s="3"/>
      <c r="Z720" s="14"/>
      <c r="AC720" s="123"/>
    </row>
    <row r="721" spans="3:29">
      <c r="C721" s="15"/>
      <c r="D721" s="16"/>
      <c r="F721" s="17"/>
      <c r="I721" s="18"/>
      <c r="J721" s="18"/>
      <c r="M721" s="19"/>
      <c r="N721" s="23"/>
      <c r="O721" s="23"/>
      <c r="P721" s="23"/>
      <c r="Q721" s="23"/>
      <c r="R721" s="23"/>
      <c r="S721" s="19"/>
      <c r="T721" s="14"/>
      <c r="U721" s="14"/>
      <c r="V721" s="16"/>
      <c r="W721" s="14"/>
      <c r="X721" s="3"/>
      <c r="Y721" s="3"/>
      <c r="Z721" s="14"/>
      <c r="AC721" s="123"/>
    </row>
    <row r="722" spans="3:29">
      <c r="C722" s="15"/>
      <c r="D722" s="16"/>
      <c r="F722" s="17"/>
      <c r="I722" s="18"/>
      <c r="J722" s="18"/>
      <c r="M722" s="19"/>
      <c r="N722" s="23"/>
      <c r="O722" s="23"/>
      <c r="P722" s="23"/>
      <c r="Q722" s="23"/>
      <c r="R722" s="23"/>
      <c r="S722" s="19"/>
      <c r="T722" s="14"/>
      <c r="U722" s="14"/>
      <c r="V722" s="16"/>
      <c r="W722" s="14"/>
      <c r="X722" s="3"/>
      <c r="Y722" s="3"/>
      <c r="Z722" s="14"/>
      <c r="AC722" s="123"/>
    </row>
    <row r="723" spans="3:29">
      <c r="C723" s="15"/>
      <c r="D723" s="16"/>
      <c r="F723" s="17"/>
      <c r="I723" s="18"/>
      <c r="J723" s="18"/>
      <c r="M723" s="19"/>
      <c r="N723" s="23"/>
      <c r="O723" s="23"/>
      <c r="P723" s="23"/>
      <c r="Q723" s="23"/>
      <c r="R723" s="23"/>
      <c r="S723" s="19"/>
      <c r="T723" s="14"/>
      <c r="U723" s="14"/>
      <c r="V723" s="16"/>
      <c r="W723" s="14"/>
      <c r="X723" s="3"/>
      <c r="Y723" s="3"/>
      <c r="Z723" s="14"/>
      <c r="AC723" s="123"/>
    </row>
    <row r="724" spans="3:29">
      <c r="C724" s="15"/>
      <c r="D724" s="16"/>
      <c r="F724" s="17"/>
      <c r="I724" s="18"/>
      <c r="J724" s="18"/>
      <c r="M724" s="19"/>
      <c r="N724" s="23"/>
      <c r="O724" s="23"/>
      <c r="P724" s="23"/>
      <c r="Q724" s="23"/>
      <c r="R724" s="23"/>
      <c r="S724" s="19"/>
      <c r="T724" s="14"/>
      <c r="U724" s="14"/>
      <c r="V724" s="16"/>
      <c r="W724" s="14"/>
      <c r="X724" s="3"/>
      <c r="Y724" s="3"/>
      <c r="Z724" s="14"/>
      <c r="AC724" s="123"/>
    </row>
    <row r="725" spans="3:29">
      <c r="C725" s="15"/>
      <c r="D725" s="16"/>
      <c r="F725" s="17"/>
      <c r="I725" s="18"/>
      <c r="J725" s="18"/>
      <c r="M725" s="19"/>
      <c r="N725" s="23"/>
      <c r="O725" s="23"/>
      <c r="P725" s="23"/>
      <c r="Q725" s="23"/>
      <c r="R725" s="23"/>
      <c r="S725" s="19"/>
      <c r="T725" s="14"/>
      <c r="U725" s="14"/>
      <c r="V725" s="16"/>
      <c r="W725" s="14"/>
      <c r="X725" s="3"/>
      <c r="Y725" s="3"/>
      <c r="Z725" s="14"/>
      <c r="AC725" s="123"/>
    </row>
    <row r="726" spans="3:29">
      <c r="C726" s="15"/>
      <c r="D726" s="16"/>
      <c r="F726" s="17"/>
      <c r="I726" s="18"/>
      <c r="J726" s="18"/>
      <c r="M726" s="19"/>
      <c r="N726" s="23"/>
      <c r="O726" s="23"/>
      <c r="P726" s="23"/>
      <c r="Q726" s="23"/>
      <c r="R726" s="23"/>
      <c r="S726" s="19"/>
      <c r="T726" s="14"/>
      <c r="U726" s="14"/>
      <c r="V726" s="16"/>
      <c r="W726" s="14"/>
      <c r="X726" s="3"/>
      <c r="Y726" s="3"/>
      <c r="Z726" s="14"/>
      <c r="AC726" s="123"/>
    </row>
    <row r="727" spans="3:29" ht="13.5" thickBot="1">
      <c r="C727" s="15"/>
      <c r="D727" s="16"/>
      <c r="F727" s="17"/>
      <c r="I727" s="18"/>
      <c r="J727" s="18"/>
      <c r="M727" s="24"/>
      <c r="N727" s="25"/>
      <c r="O727" s="25"/>
      <c r="P727" s="25"/>
      <c r="Q727" s="25"/>
      <c r="R727" s="25"/>
      <c r="S727" s="24"/>
      <c r="T727" s="14"/>
      <c r="U727" s="14"/>
      <c r="V727" s="16"/>
      <c r="W727" s="14"/>
      <c r="X727" s="3"/>
      <c r="Y727" s="3"/>
      <c r="Z727" s="14"/>
      <c r="AC727" s="123"/>
    </row>
    <row r="728" spans="3:29">
      <c r="M728" s="19"/>
      <c r="N728" s="23"/>
      <c r="O728" s="23"/>
      <c r="P728" s="23"/>
      <c r="Q728" s="23"/>
      <c r="R728" s="23"/>
      <c r="S728" s="19"/>
      <c r="T728" s="14"/>
      <c r="U728" s="14"/>
      <c r="V728" s="16"/>
      <c r="W728" s="14"/>
      <c r="X728" s="14"/>
      <c r="Y728" s="14"/>
      <c r="Z728" s="14"/>
    </row>
    <row r="729" spans="3:29">
      <c r="M729" s="19"/>
      <c r="N729" s="23"/>
      <c r="O729" s="23"/>
      <c r="P729" s="23"/>
      <c r="Q729" s="23"/>
      <c r="R729" s="23"/>
      <c r="S729" s="19"/>
      <c r="T729" s="14"/>
      <c r="U729" s="14"/>
      <c r="V729" s="16"/>
      <c r="W729" s="14"/>
      <c r="X729" s="14"/>
      <c r="Y729" s="14"/>
      <c r="Z729" s="14"/>
    </row>
    <row r="730" spans="3:29">
      <c r="M730" s="19"/>
      <c r="N730" s="23"/>
      <c r="O730" s="23"/>
      <c r="P730" s="23"/>
      <c r="Q730" s="23"/>
      <c r="R730" s="23"/>
      <c r="S730" s="19"/>
      <c r="T730" s="14"/>
      <c r="U730" s="14"/>
      <c r="V730" s="16"/>
      <c r="W730" s="14"/>
      <c r="X730" s="14"/>
      <c r="Y730" s="14"/>
      <c r="Z730" s="14"/>
    </row>
    <row r="731" spans="3:29">
      <c r="M731" s="19"/>
      <c r="N731" s="23"/>
      <c r="O731" s="23"/>
      <c r="P731" s="23"/>
      <c r="Q731" s="23"/>
      <c r="R731" s="23"/>
      <c r="S731" s="19"/>
      <c r="T731" s="14"/>
      <c r="U731" s="14"/>
      <c r="V731" s="16"/>
      <c r="W731" s="14"/>
      <c r="X731" s="14"/>
      <c r="Y731" s="14"/>
      <c r="Z731" s="14"/>
    </row>
    <row r="732" spans="3:29">
      <c r="M732" s="19"/>
      <c r="N732" s="23"/>
      <c r="O732" s="23"/>
      <c r="P732" s="23"/>
      <c r="Q732" s="23"/>
      <c r="R732" s="23"/>
      <c r="S732" s="19"/>
      <c r="T732" s="14"/>
      <c r="U732" s="14"/>
      <c r="V732" s="16"/>
      <c r="W732" s="14"/>
      <c r="X732" s="14"/>
      <c r="Y732" s="14"/>
      <c r="Z732" s="14"/>
    </row>
    <row r="733" spans="3:29">
      <c r="M733" s="19"/>
      <c r="N733" s="23"/>
      <c r="O733" s="23"/>
      <c r="P733" s="23"/>
      <c r="Q733" s="23"/>
      <c r="R733" s="23"/>
      <c r="S733" s="19"/>
      <c r="T733" s="14"/>
      <c r="U733" s="14"/>
      <c r="V733" s="16"/>
      <c r="W733" s="14"/>
      <c r="X733" s="14"/>
      <c r="Y733" s="14"/>
      <c r="Z733" s="14"/>
    </row>
    <row r="734" spans="3:29">
      <c r="M734" s="19"/>
      <c r="N734" s="23"/>
      <c r="O734" s="23"/>
      <c r="P734" s="23"/>
      <c r="Q734" s="23"/>
      <c r="R734" s="23"/>
      <c r="S734" s="19"/>
      <c r="T734" s="14"/>
      <c r="U734" s="14"/>
      <c r="V734" s="16"/>
      <c r="W734" s="14"/>
      <c r="X734" s="14"/>
      <c r="Y734" s="14"/>
      <c r="Z734" s="14"/>
    </row>
    <row r="735" spans="3:29">
      <c r="M735" s="19"/>
      <c r="N735" s="23"/>
      <c r="O735" s="23"/>
      <c r="P735" s="23"/>
      <c r="Q735" s="23"/>
      <c r="R735" s="23"/>
      <c r="S735" s="19"/>
      <c r="T735" s="14"/>
      <c r="U735" s="14"/>
      <c r="V735" s="16"/>
      <c r="W735" s="14"/>
      <c r="X735" s="14"/>
      <c r="Y735" s="14"/>
      <c r="Z735" s="14"/>
    </row>
    <row r="736" spans="3:29">
      <c r="M736" s="19"/>
      <c r="N736" s="23"/>
      <c r="O736" s="23"/>
      <c r="P736" s="23"/>
      <c r="Q736" s="23"/>
      <c r="R736" s="23"/>
      <c r="S736" s="19"/>
      <c r="T736" s="14"/>
      <c r="U736" s="14"/>
      <c r="V736" s="16"/>
      <c r="W736" s="14"/>
      <c r="X736" s="14"/>
      <c r="Y736" s="14"/>
      <c r="Z736" s="14"/>
    </row>
    <row r="737" spans="13:26">
      <c r="M737" s="19"/>
      <c r="N737" s="23"/>
      <c r="O737" s="23"/>
      <c r="P737" s="23"/>
      <c r="Q737" s="23"/>
      <c r="R737" s="23"/>
      <c r="S737" s="19"/>
      <c r="T737" s="14"/>
      <c r="U737" s="14"/>
      <c r="V737" s="16"/>
      <c r="W737" s="14"/>
      <c r="X737" s="14"/>
      <c r="Y737" s="14"/>
      <c r="Z737" s="14"/>
    </row>
    <row r="738" spans="13:26">
      <c r="M738" s="19"/>
      <c r="N738" s="23"/>
      <c r="O738" s="23"/>
      <c r="P738" s="23"/>
      <c r="Q738" s="23"/>
      <c r="R738" s="23"/>
      <c r="S738" s="19"/>
      <c r="T738" s="14"/>
      <c r="U738" s="14"/>
      <c r="V738" s="16"/>
      <c r="W738" s="14"/>
      <c r="X738" s="14"/>
      <c r="Y738" s="14"/>
      <c r="Z738" s="14"/>
    </row>
    <row r="739" spans="13:26">
      <c r="M739" s="19"/>
      <c r="N739" s="23"/>
      <c r="O739" s="23"/>
      <c r="P739" s="23"/>
      <c r="Q739" s="23"/>
      <c r="R739" s="23"/>
      <c r="S739" s="19"/>
      <c r="T739" s="14"/>
      <c r="U739" s="14"/>
      <c r="V739" s="16"/>
      <c r="W739" s="14"/>
      <c r="X739" s="14"/>
      <c r="Y739" s="14"/>
      <c r="Z739" s="14"/>
    </row>
    <row r="740" spans="13:26">
      <c r="M740" s="19"/>
      <c r="N740" s="23"/>
      <c r="O740" s="23"/>
      <c r="P740" s="23"/>
      <c r="Q740" s="23"/>
      <c r="R740" s="23"/>
      <c r="S740" s="19"/>
      <c r="T740" s="14"/>
      <c r="U740" s="14"/>
      <c r="V740" s="16"/>
      <c r="W740" s="14"/>
      <c r="X740" s="14"/>
      <c r="Y740" s="14"/>
      <c r="Z740" s="14"/>
    </row>
    <row r="741" spans="13:26">
      <c r="M741" s="19"/>
      <c r="N741" s="23"/>
      <c r="O741" s="23"/>
      <c r="P741" s="23"/>
      <c r="Q741" s="23"/>
      <c r="R741" s="23"/>
      <c r="S741" s="19"/>
      <c r="T741" s="14"/>
      <c r="U741" s="14"/>
      <c r="V741" s="16"/>
      <c r="W741" s="14"/>
      <c r="X741" s="14"/>
      <c r="Y741" s="14"/>
      <c r="Z741" s="14"/>
    </row>
    <row r="742" spans="13:26">
      <c r="M742" s="19"/>
      <c r="N742" s="23"/>
      <c r="O742" s="23"/>
      <c r="P742" s="23"/>
      <c r="Q742" s="23"/>
      <c r="R742" s="23"/>
      <c r="S742" s="19"/>
      <c r="T742" s="14"/>
      <c r="U742" s="14"/>
      <c r="V742" s="16"/>
      <c r="W742" s="14"/>
      <c r="X742" s="14"/>
      <c r="Y742" s="14"/>
      <c r="Z742" s="14"/>
    </row>
    <row r="743" spans="13:26">
      <c r="M743" s="19"/>
      <c r="N743" s="23"/>
      <c r="O743" s="23"/>
      <c r="P743" s="23"/>
      <c r="Q743" s="23"/>
      <c r="R743" s="23"/>
      <c r="S743" s="19"/>
      <c r="T743" s="14"/>
      <c r="U743" s="14"/>
      <c r="V743" s="16"/>
      <c r="W743" s="14"/>
      <c r="X743" s="14"/>
      <c r="Y743" s="14"/>
      <c r="Z743" s="14"/>
    </row>
    <row r="744" spans="13:26">
      <c r="M744" s="19"/>
      <c r="N744" s="23"/>
      <c r="O744" s="23"/>
      <c r="P744" s="23"/>
      <c r="Q744" s="23"/>
      <c r="R744" s="23"/>
      <c r="S744" s="19"/>
      <c r="T744" s="14"/>
      <c r="U744" s="14"/>
      <c r="V744" s="16"/>
      <c r="W744" s="14"/>
      <c r="X744" s="14"/>
      <c r="Y744" s="14"/>
      <c r="Z744" s="14"/>
    </row>
    <row r="745" spans="13:26">
      <c r="M745" s="19"/>
      <c r="N745" s="23"/>
      <c r="O745" s="23"/>
      <c r="P745" s="23"/>
      <c r="Q745" s="23"/>
      <c r="R745" s="23"/>
      <c r="S745" s="19"/>
      <c r="T745" s="14"/>
      <c r="U745" s="14"/>
      <c r="V745" s="16"/>
      <c r="W745" s="14"/>
      <c r="X745" s="14"/>
      <c r="Y745" s="14"/>
      <c r="Z745" s="14"/>
    </row>
    <row r="746" spans="13:26">
      <c r="M746" s="19"/>
      <c r="N746" s="23"/>
      <c r="O746" s="23"/>
      <c r="P746" s="23"/>
      <c r="Q746" s="23"/>
      <c r="R746" s="23"/>
      <c r="S746" s="19"/>
      <c r="T746" s="14"/>
      <c r="U746" s="14"/>
      <c r="V746" s="16"/>
      <c r="W746" s="14"/>
      <c r="X746" s="14"/>
      <c r="Y746" s="14"/>
      <c r="Z746" s="14"/>
    </row>
    <row r="747" spans="13:26">
      <c r="M747" s="19"/>
      <c r="N747" s="23"/>
      <c r="O747" s="23"/>
      <c r="P747" s="23"/>
      <c r="Q747" s="23"/>
      <c r="R747" s="23"/>
      <c r="S747" s="19"/>
      <c r="T747" s="14"/>
      <c r="U747" s="14"/>
      <c r="V747" s="16"/>
      <c r="W747" s="14"/>
      <c r="X747" s="14"/>
      <c r="Y747" s="14"/>
      <c r="Z747" s="14"/>
    </row>
    <row r="748" spans="13:26">
      <c r="M748" s="19"/>
      <c r="N748" s="23"/>
      <c r="O748" s="23"/>
      <c r="P748" s="23"/>
      <c r="Q748" s="23"/>
      <c r="R748" s="23"/>
      <c r="S748" s="19"/>
      <c r="T748" s="14"/>
      <c r="U748" s="14"/>
      <c r="V748" s="16"/>
      <c r="W748" s="14"/>
      <c r="X748" s="14"/>
      <c r="Y748" s="14"/>
      <c r="Z748" s="14"/>
    </row>
    <row r="749" spans="13:26">
      <c r="M749" s="19"/>
      <c r="N749" s="23"/>
      <c r="O749" s="23"/>
      <c r="P749" s="23"/>
      <c r="Q749" s="23"/>
      <c r="R749" s="23"/>
      <c r="S749" s="19"/>
      <c r="T749" s="14"/>
      <c r="U749" s="14"/>
      <c r="V749" s="16"/>
      <c r="W749" s="14"/>
      <c r="X749" s="14"/>
      <c r="Y749" s="14"/>
      <c r="Z749" s="14"/>
    </row>
    <row r="750" spans="13:26">
      <c r="M750" s="19"/>
      <c r="N750" s="23"/>
      <c r="O750" s="23"/>
      <c r="P750" s="23"/>
      <c r="Q750" s="23"/>
      <c r="R750" s="23"/>
      <c r="S750" s="19"/>
      <c r="T750" s="14"/>
      <c r="U750" s="14"/>
      <c r="V750" s="16"/>
      <c r="W750" s="14"/>
      <c r="X750" s="14"/>
      <c r="Y750" s="14"/>
      <c r="Z750" s="14"/>
    </row>
    <row r="751" spans="13:26">
      <c r="M751" s="19"/>
      <c r="N751" s="23"/>
      <c r="O751" s="23"/>
      <c r="P751" s="23"/>
      <c r="Q751" s="23"/>
      <c r="R751" s="23"/>
      <c r="S751" s="19"/>
      <c r="T751" s="14"/>
      <c r="U751" s="14"/>
      <c r="V751" s="16"/>
      <c r="W751" s="14"/>
      <c r="X751" s="14"/>
      <c r="Y751" s="14"/>
      <c r="Z751" s="14"/>
    </row>
    <row r="752" spans="13:26">
      <c r="M752" s="19"/>
      <c r="N752" s="23"/>
      <c r="O752" s="23"/>
      <c r="P752" s="23"/>
      <c r="Q752" s="23"/>
      <c r="R752" s="23"/>
      <c r="S752" s="19"/>
      <c r="T752" s="14"/>
      <c r="U752" s="14"/>
      <c r="V752" s="16"/>
      <c r="W752" s="14"/>
      <c r="X752" s="14"/>
      <c r="Y752" s="14"/>
      <c r="Z752" s="14"/>
    </row>
    <row r="753" spans="13:26">
      <c r="M753" s="19"/>
      <c r="N753" s="23"/>
      <c r="O753" s="23"/>
      <c r="P753" s="23"/>
      <c r="Q753" s="23"/>
      <c r="R753" s="23"/>
      <c r="S753" s="19"/>
      <c r="T753" s="14"/>
      <c r="U753" s="14"/>
      <c r="V753" s="16"/>
      <c r="W753" s="14"/>
      <c r="X753" s="14"/>
      <c r="Y753" s="14"/>
      <c r="Z753" s="14"/>
    </row>
    <row r="754" spans="13:26">
      <c r="M754" s="19"/>
      <c r="N754" s="23"/>
      <c r="O754" s="23"/>
      <c r="P754" s="23"/>
      <c r="Q754" s="23"/>
      <c r="R754" s="23"/>
      <c r="S754" s="19"/>
      <c r="T754" s="14"/>
      <c r="U754" s="14"/>
      <c r="V754" s="16"/>
      <c r="W754" s="14"/>
      <c r="X754" s="14"/>
      <c r="Y754" s="14"/>
      <c r="Z754" s="14"/>
    </row>
    <row r="755" spans="13:26">
      <c r="M755" s="19"/>
      <c r="N755" s="23"/>
      <c r="O755" s="23"/>
      <c r="P755" s="23"/>
      <c r="Q755" s="23"/>
      <c r="R755" s="23"/>
      <c r="S755" s="19"/>
      <c r="T755" s="14"/>
      <c r="U755" s="14"/>
      <c r="V755" s="16"/>
      <c r="W755" s="14"/>
      <c r="X755" s="14"/>
      <c r="Y755" s="14"/>
      <c r="Z755" s="14"/>
    </row>
    <row r="756" spans="13:26">
      <c r="M756" s="19"/>
      <c r="N756" s="23"/>
      <c r="O756" s="23"/>
      <c r="P756" s="23"/>
      <c r="Q756" s="23"/>
      <c r="R756" s="23"/>
      <c r="S756" s="19"/>
      <c r="T756" s="14"/>
      <c r="U756" s="14"/>
      <c r="V756" s="16"/>
      <c r="W756" s="14"/>
      <c r="X756" s="14"/>
      <c r="Y756" s="14"/>
      <c r="Z756" s="14"/>
    </row>
    <row r="757" spans="13:26">
      <c r="M757" s="19"/>
      <c r="N757" s="23"/>
      <c r="O757" s="23"/>
      <c r="P757" s="23"/>
      <c r="Q757" s="23"/>
      <c r="R757" s="23"/>
      <c r="S757" s="19"/>
      <c r="T757" s="14"/>
      <c r="U757" s="14"/>
      <c r="V757" s="16"/>
      <c r="W757" s="14"/>
      <c r="X757" s="14"/>
      <c r="Y757" s="14"/>
      <c r="Z757" s="14"/>
    </row>
    <row r="758" spans="13:26">
      <c r="M758" s="19"/>
      <c r="N758" s="23"/>
      <c r="O758" s="23"/>
      <c r="P758" s="23"/>
      <c r="Q758" s="23"/>
      <c r="R758" s="23"/>
      <c r="S758" s="19"/>
      <c r="T758" s="14"/>
      <c r="U758" s="14"/>
      <c r="V758" s="16"/>
      <c r="W758" s="14"/>
      <c r="X758" s="14"/>
      <c r="Y758" s="14"/>
      <c r="Z758" s="14"/>
    </row>
    <row r="759" spans="13:26">
      <c r="M759" s="19"/>
      <c r="N759" s="23"/>
      <c r="O759" s="23"/>
      <c r="P759" s="23"/>
      <c r="Q759" s="23"/>
      <c r="R759" s="23"/>
      <c r="S759" s="19"/>
      <c r="T759" s="14"/>
      <c r="U759" s="14"/>
      <c r="V759" s="16"/>
      <c r="W759" s="14"/>
      <c r="X759" s="14"/>
      <c r="Y759" s="14"/>
      <c r="Z759" s="14"/>
    </row>
    <row r="760" spans="13:26">
      <c r="M760" s="19"/>
      <c r="N760" s="23"/>
      <c r="O760" s="23"/>
      <c r="P760" s="23"/>
      <c r="Q760" s="23"/>
      <c r="R760" s="23"/>
      <c r="S760" s="19"/>
      <c r="T760" s="14"/>
      <c r="U760" s="14"/>
      <c r="V760" s="16"/>
      <c r="W760" s="14"/>
      <c r="X760" s="14"/>
      <c r="Y760" s="14"/>
      <c r="Z760" s="14"/>
    </row>
    <row r="761" spans="13:26">
      <c r="M761" s="19"/>
      <c r="N761" s="23"/>
      <c r="O761" s="23"/>
      <c r="P761" s="23"/>
      <c r="Q761" s="23"/>
      <c r="R761" s="23"/>
      <c r="S761" s="19"/>
      <c r="T761" s="14"/>
      <c r="U761" s="14"/>
      <c r="V761" s="16"/>
      <c r="W761" s="14"/>
      <c r="X761" s="14"/>
      <c r="Y761" s="14"/>
      <c r="Z761" s="14"/>
    </row>
    <row r="762" spans="13:26">
      <c r="M762" s="19"/>
      <c r="N762" s="23"/>
      <c r="O762" s="23"/>
      <c r="P762" s="23"/>
      <c r="Q762" s="23"/>
      <c r="R762" s="23"/>
      <c r="S762" s="19"/>
      <c r="T762" s="14"/>
      <c r="U762" s="14"/>
      <c r="V762" s="16"/>
      <c r="W762" s="14"/>
      <c r="X762" s="14"/>
      <c r="Y762" s="14"/>
      <c r="Z762" s="14"/>
    </row>
    <row r="763" spans="13:26">
      <c r="M763" s="19"/>
      <c r="N763" s="23"/>
      <c r="O763" s="23"/>
      <c r="P763" s="23"/>
      <c r="Q763" s="23"/>
      <c r="R763" s="23"/>
      <c r="S763" s="19"/>
      <c r="T763" s="14"/>
      <c r="U763" s="14"/>
      <c r="V763" s="16"/>
      <c r="W763" s="14"/>
      <c r="X763" s="14"/>
      <c r="Y763" s="14"/>
      <c r="Z763" s="14"/>
    </row>
    <row r="764" spans="13:26">
      <c r="M764" s="19"/>
      <c r="N764" s="23"/>
      <c r="O764" s="23"/>
      <c r="P764" s="23"/>
      <c r="Q764" s="23"/>
      <c r="R764" s="23"/>
      <c r="S764" s="19"/>
      <c r="T764" s="14"/>
      <c r="U764" s="14"/>
      <c r="V764" s="16"/>
      <c r="W764" s="14"/>
      <c r="X764" s="14"/>
      <c r="Y764" s="14"/>
      <c r="Z764" s="14"/>
    </row>
    <row r="765" spans="13:26">
      <c r="M765" s="19"/>
      <c r="N765" s="23"/>
      <c r="O765" s="23"/>
      <c r="P765" s="23"/>
      <c r="Q765" s="23"/>
      <c r="R765" s="23"/>
      <c r="S765" s="19"/>
      <c r="T765" s="14"/>
      <c r="U765" s="14"/>
      <c r="V765" s="16"/>
      <c r="W765" s="14"/>
      <c r="X765" s="14"/>
      <c r="Y765" s="14"/>
      <c r="Z765" s="14"/>
    </row>
    <row r="766" spans="13:26">
      <c r="M766" s="19"/>
      <c r="N766" s="23"/>
      <c r="O766" s="23"/>
      <c r="P766" s="23"/>
      <c r="Q766" s="23"/>
      <c r="R766" s="23"/>
      <c r="S766" s="19"/>
      <c r="T766" s="14"/>
      <c r="U766" s="14"/>
      <c r="V766" s="16"/>
      <c r="W766" s="14"/>
      <c r="X766" s="14"/>
      <c r="Y766" s="14"/>
      <c r="Z766" s="14"/>
    </row>
    <row r="767" spans="13:26">
      <c r="M767" s="14"/>
      <c r="N767" s="14"/>
      <c r="O767" s="14"/>
      <c r="P767" s="14"/>
      <c r="Q767" s="14"/>
      <c r="R767" s="14"/>
      <c r="S767" s="14"/>
      <c r="T767" s="14"/>
      <c r="U767" s="14"/>
      <c r="V767" s="16"/>
      <c r="W767" s="14"/>
      <c r="X767" s="14"/>
      <c r="Y767" s="14"/>
      <c r="Z767" s="14"/>
    </row>
    <row r="768" spans="13:26">
      <c r="M768" s="14"/>
      <c r="N768" s="14"/>
      <c r="O768" s="14"/>
      <c r="P768" s="14"/>
      <c r="Q768" s="14"/>
      <c r="R768" s="14"/>
      <c r="S768" s="14"/>
      <c r="T768" s="14"/>
      <c r="U768" s="14"/>
      <c r="V768" s="16"/>
      <c r="W768" s="14"/>
      <c r="X768" s="14"/>
      <c r="Y768" s="14"/>
      <c r="Z768" s="14"/>
    </row>
    <row r="769" spans="13:26">
      <c r="M769" s="14"/>
      <c r="N769" s="14"/>
      <c r="O769" s="14"/>
      <c r="P769" s="14"/>
      <c r="Q769" s="14"/>
      <c r="R769" s="14"/>
      <c r="S769" s="14"/>
      <c r="T769" s="14"/>
      <c r="U769" s="14"/>
      <c r="V769" s="16"/>
      <c r="W769" s="14"/>
      <c r="X769" s="14"/>
      <c r="Y769" s="14"/>
      <c r="Z769" s="14"/>
    </row>
    <row r="770" spans="13:26">
      <c r="M770" s="14"/>
      <c r="N770" s="14"/>
      <c r="O770" s="14"/>
      <c r="P770" s="14"/>
      <c r="Q770" s="14"/>
      <c r="R770" s="14"/>
      <c r="S770" s="14"/>
      <c r="T770" s="14"/>
      <c r="U770" s="14"/>
      <c r="V770" s="16"/>
      <c r="W770" s="14"/>
      <c r="X770" s="14"/>
      <c r="Y770" s="14"/>
      <c r="Z770" s="14"/>
    </row>
    <row r="771" spans="13:26">
      <c r="M771" s="14"/>
      <c r="N771" s="14"/>
      <c r="O771" s="14"/>
      <c r="P771" s="14"/>
      <c r="Q771" s="14"/>
      <c r="R771" s="14"/>
      <c r="S771" s="14"/>
      <c r="T771" s="14"/>
      <c r="U771" s="14"/>
      <c r="V771" s="16"/>
      <c r="W771" s="14"/>
      <c r="X771" s="14"/>
      <c r="Y771" s="14"/>
      <c r="Z771" s="14"/>
    </row>
    <row r="772" spans="13:26">
      <c r="M772" s="14"/>
      <c r="N772" s="14"/>
      <c r="O772" s="14"/>
      <c r="P772" s="14"/>
      <c r="Q772" s="14"/>
      <c r="R772" s="14"/>
      <c r="S772" s="14"/>
      <c r="T772" s="14"/>
      <c r="U772" s="14"/>
      <c r="V772" s="16"/>
      <c r="W772" s="14"/>
      <c r="X772" s="14"/>
      <c r="Y772" s="14"/>
      <c r="Z772" s="14"/>
    </row>
    <row r="773" spans="13:26">
      <c r="M773" s="14"/>
      <c r="N773" s="14"/>
      <c r="O773" s="14"/>
      <c r="P773" s="14"/>
      <c r="Q773" s="14"/>
      <c r="R773" s="14"/>
      <c r="S773" s="14"/>
      <c r="T773" s="14"/>
      <c r="U773" s="14"/>
      <c r="V773" s="16"/>
      <c r="W773" s="14"/>
      <c r="X773" s="14"/>
      <c r="Y773" s="14"/>
      <c r="Z773" s="14"/>
    </row>
    <row r="774" spans="13:26">
      <c r="M774" s="14"/>
      <c r="N774" s="14"/>
      <c r="O774" s="14"/>
      <c r="P774" s="14"/>
      <c r="Q774" s="14"/>
      <c r="R774" s="14"/>
      <c r="S774" s="14"/>
      <c r="T774" s="14"/>
      <c r="U774" s="14"/>
      <c r="V774" s="16"/>
      <c r="W774" s="14"/>
      <c r="X774" s="14"/>
      <c r="Y774" s="14"/>
      <c r="Z774" s="14"/>
    </row>
    <row r="775" spans="13:26">
      <c r="M775" s="14"/>
      <c r="N775" s="14"/>
      <c r="O775" s="14"/>
      <c r="P775" s="14"/>
      <c r="Q775" s="14"/>
      <c r="R775" s="14"/>
      <c r="S775" s="14"/>
      <c r="T775" s="14"/>
      <c r="U775" s="14"/>
      <c r="V775" s="16"/>
      <c r="W775" s="14"/>
      <c r="X775" s="14"/>
      <c r="Y775" s="14"/>
      <c r="Z775" s="14"/>
    </row>
    <row r="776" spans="13:26">
      <c r="M776" s="14"/>
      <c r="N776" s="14"/>
      <c r="O776" s="14"/>
      <c r="P776" s="14"/>
      <c r="Q776" s="14"/>
      <c r="R776" s="14"/>
      <c r="S776" s="14"/>
      <c r="T776" s="14"/>
      <c r="U776" s="14"/>
      <c r="V776" s="16"/>
      <c r="W776" s="14"/>
      <c r="X776" s="14"/>
      <c r="Y776" s="14"/>
      <c r="Z776" s="14"/>
    </row>
    <row r="777" spans="13:26">
      <c r="M777" s="14"/>
      <c r="N777" s="14"/>
      <c r="O777" s="14"/>
      <c r="P777" s="14"/>
      <c r="Q777" s="14"/>
      <c r="R777" s="14"/>
      <c r="S777" s="14"/>
      <c r="T777" s="14"/>
      <c r="U777" s="14"/>
      <c r="V777" s="14"/>
      <c r="W777" s="14"/>
      <c r="X777" s="14"/>
      <c r="Y777" s="14"/>
      <c r="Z777" s="14"/>
    </row>
    <row r="778" spans="13:26">
      <c r="M778" s="14"/>
      <c r="N778" s="14"/>
      <c r="O778" s="14"/>
      <c r="P778" s="14"/>
      <c r="Q778" s="14"/>
      <c r="R778" s="14"/>
      <c r="S778" s="14"/>
      <c r="T778" s="14"/>
      <c r="U778" s="14"/>
      <c r="V778" s="14"/>
      <c r="W778" s="14"/>
      <c r="X778" s="14"/>
      <c r="Y778" s="14"/>
      <c r="Z778" s="14"/>
    </row>
    <row r="779" spans="13:26">
      <c r="M779" s="14"/>
      <c r="N779" s="14"/>
      <c r="O779" s="14"/>
      <c r="P779" s="14"/>
      <c r="Q779" s="14"/>
      <c r="R779" s="14"/>
      <c r="S779" s="14"/>
      <c r="T779" s="14"/>
      <c r="U779" s="14"/>
      <c r="V779" s="14"/>
      <c r="W779" s="14"/>
      <c r="X779" s="14"/>
      <c r="Y779" s="14"/>
      <c r="Z779" s="14"/>
    </row>
    <row r="780" spans="13:26">
      <c r="M780" s="14"/>
      <c r="N780" s="14"/>
      <c r="O780" s="14"/>
      <c r="P780" s="14"/>
      <c r="Q780" s="14"/>
      <c r="R780" s="14"/>
      <c r="S780" s="14"/>
      <c r="T780" s="14"/>
      <c r="U780" s="14"/>
      <c r="V780" s="14"/>
      <c r="W780" s="14"/>
      <c r="X780" s="14"/>
      <c r="Y780" s="14"/>
      <c r="Z780" s="14"/>
    </row>
    <row r="781" spans="13:26">
      <c r="M781" s="14"/>
      <c r="N781" s="14"/>
      <c r="O781" s="14"/>
      <c r="P781" s="14"/>
      <c r="Q781" s="14"/>
      <c r="R781" s="14"/>
      <c r="S781" s="14"/>
      <c r="T781" s="14"/>
      <c r="U781" s="14"/>
      <c r="V781" s="14"/>
      <c r="W781" s="14"/>
      <c r="X781" s="14"/>
      <c r="Y781" s="14"/>
      <c r="Z781" s="14"/>
    </row>
    <row r="782" spans="13:26">
      <c r="M782" s="14"/>
      <c r="N782" s="14"/>
      <c r="O782" s="14"/>
      <c r="P782" s="14"/>
      <c r="Q782" s="14"/>
      <c r="R782" s="14"/>
      <c r="S782" s="14"/>
      <c r="T782" s="14"/>
      <c r="U782" s="14"/>
      <c r="V782" s="14"/>
      <c r="W782" s="14"/>
      <c r="X782" s="14"/>
      <c r="Y782" s="14"/>
      <c r="Z782" s="14"/>
    </row>
    <row r="783" spans="13:26">
      <c r="M783" s="14"/>
      <c r="N783" s="14"/>
      <c r="O783" s="14"/>
      <c r="P783" s="14"/>
      <c r="Q783" s="14"/>
      <c r="R783" s="14"/>
      <c r="S783" s="14"/>
      <c r="T783" s="14"/>
      <c r="U783" s="14"/>
      <c r="V783" s="14"/>
      <c r="W783" s="14"/>
      <c r="X783" s="14"/>
      <c r="Y783" s="14"/>
      <c r="Z783" s="14"/>
    </row>
    <row r="784" spans="13:26">
      <c r="M784" s="14"/>
      <c r="N784" s="14"/>
      <c r="O784" s="14"/>
      <c r="P784" s="14"/>
      <c r="Q784" s="14"/>
      <c r="R784" s="14"/>
      <c r="S784" s="14"/>
      <c r="T784" s="14"/>
      <c r="U784" s="14"/>
      <c r="V784" s="14"/>
      <c r="W784" s="14"/>
      <c r="X784" s="14"/>
      <c r="Y784" s="14"/>
      <c r="Z784" s="14"/>
    </row>
    <row r="785" spans="13:26">
      <c r="M785" s="14"/>
      <c r="N785" s="14"/>
      <c r="O785" s="14"/>
      <c r="P785" s="14"/>
      <c r="Q785" s="14"/>
      <c r="R785" s="14"/>
      <c r="S785" s="14"/>
      <c r="T785" s="14"/>
      <c r="U785" s="14"/>
      <c r="V785" s="14"/>
      <c r="W785" s="14"/>
      <c r="X785" s="14"/>
      <c r="Y785" s="14"/>
      <c r="Z785" s="14"/>
    </row>
    <row r="786" spans="13:26">
      <c r="M786" s="14"/>
      <c r="N786" s="14"/>
      <c r="O786" s="14"/>
      <c r="P786" s="14"/>
      <c r="Q786" s="14"/>
      <c r="R786" s="14"/>
      <c r="S786" s="14"/>
      <c r="T786" s="14"/>
      <c r="U786" s="14"/>
      <c r="V786" s="14"/>
      <c r="W786" s="14"/>
      <c r="X786" s="14"/>
      <c r="Y786" s="14"/>
      <c r="Z786" s="14"/>
    </row>
    <row r="787" spans="13:26">
      <c r="M787" s="14"/>
      <c r="N787" s="14"/>
      <c r="O787" s="14"/>
      <c r="P787" s="14"/>
      <c r="Q787" s="14"/>
      <c r="R787" s="14"/>
      <c r="S787" s="14"/>
      <c r="T787" s="14"/>
      <c r="U787" s="14"/>
      <c r="V787" s="14"/>
      <c r="W787" s="14"/>
      <c r="X787" s="14"/>
      <c r="Y787" s="14"/>
      <c r="Z787" s="14"/>
    </row>
    <row r="788" spans="13:26">
      <c r="M788" s="14"/>
      <c r="N788" s="14"/>
      <c r="O788" s="14"/>
      <c r="P788" s="14"/>
      <c r="Q788" s="14"/>
      <c r="R788" s="14"/>
      <c r="S788" s="14"/>
      <c r="T788" s="14"/>
      <c r="U788" s="14"/>
      <c r="V788" s="14"/>
      <c r="W788" s="14"/>
      <c r="X788" s="14"/>
      <c r="Y788" s="14"/>
      <c r="Z788" s="14"/>
    </row>
    <row r="789" spans="13:26">
      <c r="M789" s="14"/>
      <c r="N789" s="14"/>
      <c r="O789" s="14"/>
      <c r="P789" s="14"/>
      <c r="Q789" s="14"/>
      <c r="R789" s="14"/>
      <c r="S789" s="14"/>
      <c r="T789" s="14"/>
      <c r="U789" s="14"/>
      <c r="V789" s="14"/>
      <c r="W789" s="14"/>
      <c r="X789" s="14"/>
      <c r="Y789" s="14"/>
      <c r="Z789" s="14"/>
    </row>
    <row r="790" spans="13:26">
      <c r="M790" s="14"/>
      <c r="N790" s="14"/>
      <c r="O790" s="14"/>
      <c r="P790" s="14"/>
      <c r="Q790" s="14"/>
      <c r="R790" s="14"/>
      <c r="S790" s="14"/>
      <c r="T790" s="14"/>
      <c r="U790" s="14"/>
      <c r="V790" s="14"/>
      <c r="W790" s="14"/>
      <c r="X790" s="14"/>
      <c r="Y790" s="14"/>
      <c r="Z790" s="14"/>
    </row>
    <row r="791" spans="13:26">
      <c r="M791" s="14"/>
      <c r="N791" s="14"/>
      <c r="O791" s="14"/>
      <c r="P791" s="14"/>
      <c r="Q791" s="14"/>
      <c r="R791" s="14"/>
      <c r="S791" s="14"/>
      <c r="T791" s="14"/>
      <c r="U791" s="14"/>
      <c r="V791" s="14"/>
      <c r="W791" s="14"/>
      <c r="X791" s="14"/>
      <c r="Y791" s="14"/>
      <c r="Z791" s="14"/>
    </row>
    <row r="792" spans="13:26">
      <c r="M792" s="14"/>
      <c r="N792" s="14"/>
      <c r="O792" s="14"/>
      <c r="P792" s="14"/>
      <c r="Q792" s="14"/>
      <c r="R792" s="14"/>
      <c r="S792" s="14"/>
      <c r="T792" s="14"/>
      <c r="U792" s="14"/>
      <c r="V792" s="14"/>
      <c r="W792" s="14"/>
      <c r="X792" s="14"/>
      <c r="Y792" s="14"/>
      <c r="Z792" s="14"/>
    </row>
    <row r="793" spans="13:26">
      <c r="M793" s="14"/>
      <c r="N793" s="14"/>
      <c r="O793" s="14"/>
      <c r="P793" s="14"/>
      <c r="Q793" s="14"/>
      <c r="R793" s="14"/>
      <c r="S793" s="14"/>
      <c r="T793" s="14"/>
      <c r="U793" s="14"/>
      <c r="V793" s="14"/>
      <c r="W793" s="14"/>
      <c r="X793" s="14"/>
      <c r="Y793" s="14"/>
      <c r="Z793" s="14"/>
    </row>
    <row r="794" spans="13:26">
      <c r="M794" s="14"/>
      <c r="N794" s="14"/>
      <c r="O794" s="14"/>
      <c r="P794" s="14"/>
      <c r="Q794" s="14"/>
      <c r="R794" s="14"/>
      <c r="S794" s="14"/>
      <c r="T794" s="14"/>
      <c r="U794" s="14"/>
      <c r="V794" s="14"/>
      <c r="W794" s="14"/>
      <c r="X794" s="14"/>
      <c r="Y794" s="14"/>
      <c r="Z794" s="14"/>
    </row>
    <row r="795" spans="13:26">
      <c r="M795" s="14"/>
      <c r="N795" s="14"/>
      <c r="O795" s="14"/>
      <c r="P795" s="14"/>
      <c r="Q795" s="14"/>
      <c r="R795" s="14"/>
      <c r="S795" s="14"/>
      <c r="T795" s="14"/>
      <c r="U795" s="14"/>
      <c r="V795" s="14"/>
      <c r="W795" s="14"/>
      <c r="X795" s="14"/>
      <c r="Y795" s="14"/>
      <c r="Z795" s="14"/>
    </row>
    <row r="796" spans="13:26">
      <c r="M796" s="14"/>
      <c r="N796" s="14"/>
      <c r="O796" s="14"/>
      <c r="P796" s="14"/>
      <c r="Q796" s="14"/>
      <c r="R796" s="14"/>
      <c r="S796" s="14"/>
      <c r="T796" s="14"/>
      <c r="U796" s="14"/>
      <c r="V796" s="14"/>
      <c r="W796" s="14"/>
      <c r="X796" s="14"/>
      <c r="Y796" s="14"/>
      <c r="Z796" s="14"/>
    </row>
    <row r="797" spans="13:26">
      <c r="M797" s="14"/>
      <c r="N797" s="14"/>
      <c r="O797" s="14"/>
      <c r="P797" s="14"/>
      <c r="Q797" s="14"/>
      <c r="R797" s="14"/>
      <c r="S797" s="14"/>
      <c r="T797" s="14"/>
      <c r="U797" s="14"/>
      <c r="V797" s="14"/>
      <c r="W797" s="14"/>
      <c r="X797" s="14"/>
      <c r="Y797" s="14"/>
      <c r="Z797" s="14"/>
    </row>
    <row r="798" spans="13:26">
      <c r="M798" s="14"/>
      <c r="N798" s="14"/>
      <c r="O798" s="14"/>
      <c r="P798" s="14"/>
      <c r="Q798" s="14"/>
      <c r="R798" s="14"/>
      <c r="S798" s="14"/>
      <c r="T798" s="14"/>
      <c r="U798" s="14"/>
      <c r="V798" s="14"/>
      <c r="W798" s="14"/>
      <c r="X798" s="14"/>
      <c r="Y798" s="14"/>
      <c r="Z798" s="14"/>
    </row>
    <row r="799" spans="13:26">
      <c r="M799" s="14"/>
      <c r="N799" s="14"/>
      <c r="O799" s="14"/>
      <c r="P799" s="14"/>
      <c r="Q799" s="14"/>
      <c r="R799" s="14"/>
      <c r="S799" s="14"/>
      <c r="T799" s="14"/>
      <c r="U799" s="14"/>
      <c r="V799" s="14"/>
      <c r="W799" s="14"/>
      <c r="X799" s="14"/>
      <c r="Y799" s="14"/>
      <c r="Z799" s="14"/>
    </row>
    <row r="800" spans="13:26">
      <c r="M800" s="14"/>
      <c r="N800" s="14"/>
      <c r="O800" s="14"/>
      <c r="P800" s="14"/>
      <c r="Q800" s="14"/>
      <c r="R800" s="14"/>
      <c r="S800" s="14"/>
      <c r="T800" s="14"/>
      <c r="U800" s="14"/>
      <c r="V800" s="14"/>
      <c r="W800" s="14"/>
      <c r="X800" s="14"/>
      <c r="Y800" s="14"/>
      <c r="Z800" s="14"/>
    </row>
    <row r="801" spans="13:26">
      <c r="M801" s="14"/>
      <c r="N801" s="14"/>
      <c r="O801" s="14"/>
      <c r="P801" s="14"/>
      <c r="Q801" s="14"/>
      <c r="R801" s="14"/>
      <c r="S801" s="14"/>
      <c r="T801" s="14"/>
      <c r="U801" s="14"/>
      <c r="V801" s="14"/>
      <c r="W801" s="14"/>
      <c r="X801" s="14"/>
      <c r="Y801" s="14"/>
      <c r="Z801" s="14"/>
    </row>
    <row r="802" spans="13:26">
      <c r="M802" s="14"/>
      <c r="N802" s="14"/>
      <c r="O802" s="14"/>
      <c r="P802" s="14"/>
      <c r="Q802" s="14"/>
      <c r="R802" s="14"/>
      <c r="S802" s="14"/>
      <c r="T802" s="14"/>
      <c r="U802" s="14"/>
      <c r="V802" s="14"/>
      <c r="W802" s="14"/>
      <c r="X802" s="14"/>
      <c r="Y802" s="14"/>
      <c r="Z802" s="14"/>
    </row>
    <row r="803" spans="13:26">
      <c r="M803" s="14"/>
      <c r="N803" s="14"/>
      <c r="O803" s="14"/>
      <c r="P803" s="14"/>
      <c r="Q803" s="14"/>
      <c r="R803" s="14"/>
      <c r="S803" s="14"/>
      <c r="T803" s="14"/>
      <c r="U803" s="14"/>
      <c r="V803" s="14"/>
      <c r="W803" s="14"/>
      <c r="X803" s="14"/>
      <c r="Y803" s="14"/>
      <c r="Z803" s="14"/>
    </row>
    <row r="804" spans="13:26">
      <c r="M804" s="14"/>
      <c r="N804" s="14"/>
      <c r="O804" s="14"/>
      <c r="P804" s="14"/>
      <c r="Q804" s="14"/>
      <c r="R804" s="14"/>
      <c r="S804" s="14"/>
      <c r="T804" s="14"/>
      <c r="U804" s="14"/>
      <c r="V804" s="14"/>
      <c r="W804" s="14"/>
      <c r="X804" s="14"/>
      <c r="Y804" s="14"/>
      <c r="Z804" s="14"/>
    </row>
    <row r="805" spans="13:26">
      <c r="M805" s="14"/>
      <c r="N805" s="14"/>
      <c r="O805" s="14"/>
      <c r="P805" s="14"/>
      <c r="Q805" s="14"/>
      <c r="R805" s="14"/>
      <c r="S805" s="14"/>
      <c r="T805" s="14"/>
      <c r="U805" s="14"/>
      <c r="V805" s="14"/>
      <c r="W805" s="14"/>
      <c r="X805" s="14"/>
      <c r="Y805" s="14"/>
      <c r="Z805" s="14"/>
    </row>
    <row r="806" spans="13:26">
      <c r="M806" s="14"/>
      <c r="N806" s="14"/>
      <c r="O806" s="14"/>
      <c r="P806" s="14"/>
      <c r="Q806" s="14"/>
      <c r="R806" s="14"/>
      <c r="S806" s="14"/>
      <c r="T806" s="14"/>
      <c r="U806" s="14"/>
      <c r="V806" s="14"/>
      <c r="W806" s="14"/>
      <c r="X806" s="14"/>
      <c r="Y806" s="14"/>
      <c r="Z806" s="14"/>
    </row>
    <row r="807" spans="13:26">
      <c r="M807" s="14"/>
      <c r="N807" s="14"/>
      <c r="O807" s="14"/>
      <c r="P807" s="14"/>
      <c r="Q807" s="14"/>
      <c r="R807" s="14"/>
      <c r="S807" s="14"/>
      <c r="T807" s="14"/>
      <c r="U807" s="14"/>
      <c r="V807" s="14"/>
      <c r="W807" s="14"/>
      <c r="X807" s="14"/>
      <c r="Y807" s="14"/>
      <c r="Z807" s="14"/>
    </row>
    <row r="808" spans="13:26">
      <c r="M808" s="14"/>
      <c r="N808" s="14"/>
      <c r="O808" s="14"/>
      <c r="P808" s="14"/>
      <c r="Q808" s="14"/>
      <c r="R808" s="14"/>
      <c r="S808" s="14"/>
      <c r="T808" s="14"/>
      <c r="U808" s="14"/>
      <c r="V808" s="14"/>
      <c r="W808" s="14"/>
      <c r="X808" s="14"/>
      <c r="Y808" s="14"/>
      <c r="Z808" s="14"/>
    </row>
    <row r="809" spans="13:26">
      <c r="M809" s="14"/>
      <c r="N809" s="14"/>
      <c r="O809" s="14"/>
      <c r="P809" s="14"/>
      <c r="Q809" s="14"/>
      <c r="R809" s="14"/>
      <c r="S809" s="14"/>
      <c r="T809" s="14"/>
      <c r="U809" s="14"/>
      <c r="V809" s="14"/>
      <c r="W809" s="14"/>
      <c r="X809" s="14"/>
      <c r="Y809" s="14"/>
      <c r="Z809" s="14"/>
    </row>
    <row r="810" spans="13:26">
      <c r="M810" s="14"/>
      <c r="N810" s="14"/>
      <c r="O810" s="14"/>
      <c r="P810" s="14"/>
      <c r="Q810" s="14"/>
      <c r="R810" s="14"/>
      <c r="S810" s="14"/>
      <c r="T810" s="14"/>
      <c r="U810" s="14"/>
      <c r="V810" s="14"/>
      <c r="W810" s="14"/>
      <c r="X810" s="14"/>
      <c r="Y810" s="14"/>
      <c r="Z810" s="14"/>
    </row>
    <row r="811" spans="13:26">
      <c r="M811" s="14"/>
      <c r="N811" s="14"/>
      <c r="O811" s="14"/>
      <c r="P811" s="14"/>
      <c r="Q811" s="14"/>
      <c r="R811" s="14"/>
      <c r="S811" s="14"/>
      <c r="T811" s="14"/>
      <c r="U811" s="14"/>
      <c r="V811" s="14"/>
      <c r="W811" s="14"/>
      <c r="X811" s="14"/>
      <c r="Y811" s="14"/>
      <c r="Z811" s="14"/>
    </row>
    <row r="812" spans="13:26">
      <c r="M812" s="14"/>
      <c r="N812" s="14"/>
      <c r="O812" s="14"/>
      <c r="P812" s="14"/>
      <c r="Q812" s="14"/>
      <c r="R812" s="14"/>
      <c r="S812" s="14"/>
      <c r="T812" s="14"/>
      <c r="U812" s="14"/>
      <c r="V812" s="14"/>
      <c r="W812" s="14"/>
      <c r="X812" s="14"/>
      <c r="Y812" s="14"/>
      <c r="Z812" s="14"/>
    </row>
    <row r="813" spans="13:26">
      <c r="M813" s="14"/>
      <c r="N813" s="14"/>
      <c r="O813" s="14"/>
      <c r="P813" s="14"/>
      <c r="Q813" s="14"/>
      <c r="R813" s="14"/>
      <c r="S813" s="14"/>
      <c r="T813" s="14"/>
      <c r="U813" s="14"/>
      <c r="V813" s="14"/>
      <c r="W813" s="14"/>
      <c r="X813" s="14"/>
      <c r="Y813" s="14"/>
      <c r="Z813" s="14"/>
    </row>
    <row r="814" spans="13:26">
      <c r="M814" s="14"/>
      <c r="N814" s="14"/>
      <c r="O814" s="14"/>
      <c r="P814" s="14"/>
      <c r="Q814" s="14"/>
      <c r="R814" s="14"/>
      <c r="S814" s="14"/>
      <c r="T814" s="14"/>
      <c r="U814" s="14"/>
      <c r="V814" s="14"/>
      <c r="W814" s="14"/>
      <c r="X814" s="14"/>
      <c r="Y814" s="14"/>
      <c r="Z814" s="14"/>
    </row>
    <row r="815" spans="13:26">
      <c r="M815" s="14"/>
      <c r="N815" s="14"/>
      <c r="O815" s="14"/>
      <c r="P815" s="14"/>
      <c r="Q815" s="14"/>
      <c r="R815" s="14"/>
      <c r="S815" s="14"/>
      <c r="T815" s="14"/>
      <c r="U815" s="14"/>
      <c r="V815" s="14"/>
      <c r="W815" s="14"/>
      <c r="X815" s="14"/>
      <c r="Y815" s="14"/>
      <c r="Z815" s="14"/>
    </row>
    <row r="816" spans="13:26">
      <c r="M816" s="14"/>
      <c r="N816" s="14"/>
      <c r="O816" s="14"/>
      <c r="P816" s="14"/>
      <c r="Q816" s="14"/>
      <c r="R816" s="14"/>
      <c r="S816" s="14"/>
      <c r="T816" s="14"/>
      <c r="U816" s="14"/>
      <c r="V816" s="14"/>
      <c r="W816" s="14"/>
      <c r="X816" s="14"/>
      <c r="Y816" s="14"/>
      <c r="Z816" s="14"/>
    </row>
    <row r="817" spans="13:26">
      <c r="M817" s="14"/>
      <c r="N817" s="14"/>
      <c r="O817" s="14"/>
      <c r="P817" s="14"/>
      <c r="Q817" s="14"/>
      <c r="R817" s="14"/>
      <c r="S817" s="14"/>
      <c r="T817" s="14"/>
      <c r="U817" s="14"/>
      <c r="V817" s="14"/>
      <c r="W817" s="14"/>
      <c r="X817" s="14"/>
      <c r="Y817" s="14"/>
      <c r="Z817" s="14"/>
    </row>
    <row r="818" spans="13:26">
      <c r="M818" s="14"/>
      <c r="N818" s="14"/>
      <c r="O818" s="14"/>
      <c r="P818" s="14"/>
      <c r="Q818" s="14"/>
      <c r="R818" s="14"/>
      <c r="S818" s="14"/>
      <c r="T818" s="14"/>
      <c r="U818" s="14"/>
      <c r="V818" s="14"/>
      <c r="W818" s="14"/>
      <c r="X818" s="14"/>
      <c r="Y818" s="14"/>
      <c r="Z818" s="14"/>
    </row>
    <row r="819" spans="13:26">
      <c r="M819" s="14"/>
      <c r="N819" s="14"/>
      <c r="O819" s="14"/>
      <c r="P819" s="14"/>
      <c r="Q819" s="14"/>
      <c r="R819" s="14"/>
      <c r="S819" s="14"/>
      <c r="T819" s="14"/>
      <c r="U819" s="14"/>
      <c r="V819" s="14"/>
      <c r="W819" s="14"/>
      <c r="X819" s="14"/>
      <c r="Y819" s="14"/>
      <c r="Z819" s="14"/>
    </row>
    <row r="820" spans="13:26">
      <c r="M820" s="14"/>
      <c r="N820" s="14"/>
      <c r="O820" s="14"/>
      <c r="P820" s="14"/>
      <c r="Q820" s="14"/>
      <c r="R820" s="14"/>
      <c r="S820" s="14"/>
      <c r="T820" s="14"/>
      <c r="U820" s="14"/>
      <c r="V820" s="14"/>
      <c r="W820" s="14"/>
      <c r="X820" s="14"/>
      <c r="Y820" s="14"/>
      <c r="Z820" s="14"/>
    </row>
    <row r="821" spans="13:26">
      <c r="M821" s="14"/>
      <c r="N821" s="14"/>
      <c r="O821" s="14"/>
      <c r="P821" s="14"/>
      <c r="Q821" s="14"/>
      <c r="R821" s="14"/>
      <c r="S821" s="14"/>
      <c r="T821" s="14"/>
      <c r="U821" s="14"/>
      <c r="V821" s="14"/>
      <c r="W821" s="14"/>
      <c r="X821" s="14"/>
      <c r="Y821" s="14"/>
      <c r="Z821" s="14"/>
    </row>
    <row r="822" spans="13:26">
      <c r="M822" s="14"/>
      <c r="N822" s="14"/>
      <c r="O822" s="14"/>
      <c r="P822" s="14"/>
      <c r="Q822" s="14"/>
      <c r="R822" s="14"/>
      <c r="S822" s="14"/>
      <c r="T822" s="14"/>
      <c r="U822" s="14"/>
      <c r="V822" s="14"/>
      <c r="W822" s="14"/>
      <c r="X822" s="14"/>
      <c r="Y822" s="14"/>
      <c r="Z822" s="14"/>
    </row>
    <row r="823" spans="13:26">
      <c r="M823" s="14"/>
      <c r="N823" s="14"/>
      <c r="O823" s="14"/>
      <c r="P823" s="14"/>
      <c r="Q823" s="14"/>
      <c r="R823" s="14"/>
      <c r="S823" s="14"/>
      <c r="T823" s="14"/>
      <c r="U823" s="14"/>
      <c r="V823" s="14"/>
      <c r="W823" s="14"/>
      <c r="X823" s="14"/>
      <c r="Y823" s="14"/>
      <c r="Z823" s="14"/>
    </row>
    <row r="824" spans="13:26">
      <c r="M824" s="14"/>
      <c r="N824" s="14"/>
      <c r="O824" s="14"/>
      <c r="P824" s="14"/>
      <c r="Q824" s="14"/>
      <c r="R824" s="14"/>
      <c r="S824" s="14"/>
      <c r="T824" s="14"/>
      <c r="U824" s="14"/>
      <c r="V824" s="14"/>
      <c r="W824" s="14"/>
      <c r="X824" s="14"/>
      <c r="Y824" s="14"/>
      <c r="Z824" s="14"/>
    </row>
    <row r="825" spans="13:26">
      <c r="M825" s="14"/>
      <c r="N825" s="14"/>
      <c r="O825" s="14"/>
      <c r="P825" s="14"/>
      <c r="Q825" s="14"/>
      <c r="R825" s="14"/>
      <c r="S825" s="14"/>
      <c r="T825" s="14"/>
      <c r="U825" s="14"/>
      <c r="V825" s="14"/>
      <c r="W825" s="14"/>
      <c r="X825" s="14"/>
      <c r="Y825" s="14"/>
      <c r="Z825" s="14"/>
    </row>
    <row r="826" spans="13:26">
      <c r="M826" s="14"/>
      <c r="N826" s="14"/>
      <c r="O826" s="14"/>
      <c r="P826" s="14"/>
      <c r="Q826" s="14"/>
      <c r="R826" s="14"/>
      <c r="S826" s="14"/>
      <c r="T826" s="14"/>
      <c r="U826" s="14"/>
      <c r="V826" s="14"/>
      <c r="W826" s="14"/>
      <c r="X826" s="14"/>
      <c r="Y826" s="14"/>
      <c r="Z826" s="14"/>
    </row>
    <row r="827" spans="13:26">
      <c r="M827" s="14"/>
      <c r="N827" s="14"/>
      <c r="O827" s="14"/>
      <c r="P827" s="14"/>
      <c r="Q827" s="14"/>
      <c r="R827" s="14"/>
      <c r="S827" s="14"/>
      <c r="T827" s="14"/>
      <c r="U827" s="14"/>
      <c r="V827" s="14"/>
      <c r="W827" s="14"/>
      <c r="X827" s="14"/>
      <c r="Y827" s="14"/>
      <c r="Z827" s="14"/>
    </row>
    <row r="828" spans="13:26">
      <c r="M828" s="14"/>
      <c r="N828" s="14"/>
      <c r="O828" s="14"/>
      <c r="P828" s="14"/>
      <c r="Q828" s="14"/>
      <c r="R828" s="14"/>
      <c r="S828" s="14"/>
      <c r="T828" s="14"/>
      <c r="U828" s="14"/>
      <c r="V828" s="14"/>
      <c r="W828" s="14"/>
      <c r="X828" s="14"/>
      <c r="Y828" s="14"/>
      <c r="Z828" s="14"/>
    </row>
    <row r="829" spans="13:26">
      <c r="M829" s="14"/>
      <c r="N829" s="14"/>
      <c r="O829" s="14"/>
      <c r="P829" s="14"/>
      <c r="Q829" s="14"/>
      <c r="R829" s="14"/>
      <c r="S829" s="14"/>
      <c r="T829" s="14"/>
      <c r="U829" s="14"/>
      <c r="V829" s="14"/>
      <c r="W829" s="14"/>
      <c r="X829" s="14"/>
      <c r="Y829" s="14"/>
      <c r="Z829" s="14"/>
    </row>
    <row r="830" spans="13:26">
      <c r="M830" s="14"/>
      <c r="N830" s="14"/>
      <c r="O830" s="14"/>
      <c r="P830" s="14"/>
      <c r="Q830" s="14"/>
      <c r="R830" s="14"/>
      <c r="S830" s="14"/>
      <c r="T830" s="14"/>
      <c r="U830" s="14"/>
      <c r="V830" s="14"/>
      <c r="W830" s="14"/>
      <c r="X830" s="14"/>
      <c r="Y830" s="14"/>
      <c r="Z830" s="14"/>
    </row>
    <row r="831" spans="13:26">
      <c r="M831" s="14"/>
      <c r="N831" s="14"/>
      <c r="O831" s="14"/>
      <c r="P831" s="14"/>
      <c r="Q831" s="14"/>
      <c r="R831" s="14"/>
      <c r="S831" s="14"/>
      <c r="T831" s="14"/>
      <c r="U831" s="14"/>
      <c r="V831" s="14"/>
      <c r="W831" s="14"/>
      <c r="X831" s="14"/>
      <c r="Y831" s="14"/>
      <c r="Z831" s="14"/>
    </row>
    <row r="832" spans="13:26">
      <c r="M832" s="14"/>
      <c r="N832" s="14"/>
      <c r="O832" s="14"/>
      <c r="P832" s="14"/>
      <c r="Q832" s="14"/>
      <c r="R832" s="14"/>
      <c r="S832" s="14"/>
      <c r="T832" s="14"/>
      <c r="U832" s="14"/>
      <c r="V832" s="14"/>
      <c r="W832" s="14"/>
      <c r="X832" s="14"/>
      <c r="Y832" s="14"/>
      <c r="Z832" s="14"/>
    </row>
    <row r="833" spans="13:26">
      <c r="M833" s="14"/>
      <c r="N833" s="14"/>
      <c r="O833" s="14"/>
      <c r="P833" s="14"/>
      <c r="Q833" s="14"/>
      <c r="R833" s="14"/>
      <c r="S833" s="14"/>
      <c r="T833" s="14"/>
      <c r="U833" s="14"/>
      <c r="V833" s="14"/>
      <c r="W833" s="14"/>
      <c r="X833" s="14"/>
      <c r="Y833" s="14"/>
      <c r="Z833" s="14"/>
    </row>
    <row r="834" spans="13:26">
      <c r="M834" s="14"/>
      <c r="N834" s="14"/>
      <c r="O834" s="14"/>
      <c r="P834" s="14"/>
      <c r="Q834" s="14"/>
      <c r="R834" s="14"/>
      <c r="S834" s="14"/>
      <c r="T834" s="14"/>
      <c r="U834" s="14"/>
      <c r="V834" s="14"/>
      <c r="W834" s="14"/>
      <c r="X834" s="14"/>
      <c r="Y834" s="14"/>
      <c r="Z834" s="14"/>
    </row>
    <row r="835" spans="13:26">
      <c r="M835" s="14"/>
      <c r="N835" s="14"/>
      <c r="O835" s="14"/>
      <c r="P835" s="14"/>
      <c r="Q835" s="14"/>
      <c r="R835" s="14"/>
      <c r="S835" s="14"/>
      <c r="T835" s="14"/>
      <c r="U835" s="14"/>
      <c r="V835" s="14"/>
      <c r="W835" s="14"/>
      <c r="X835" s="14"/>
      <c r="Y835" s="14"/>
      <c r="Z835" s="14"/>
    </row>
    <row r="836" spans="13:26">
      <c r="M836" s="14"/>
      <c r="N836" s="14"/>
      <c r="O836" s="14"/>
      <c r="P836" s="14"/>
      <c r="Q836" s="14"/>
      <c r="R836" s="14"/>
      <c r="S836" s="14"/>
      <c r="T836" s="14"/>
      <c r="U836" s="14"/>
      <c r="V836" s="14"/>
      <c r="W836" s="14"/>
      <c r="X836" s="14"/>
      <c r="Y836" s="14"/>
      <c r="Z836" s="14"/>
    </row>
    <row r="837" spans="13:26">
      <c r="M837" s="14"/>
      <c r="N837" s="14"/>
      <c r="O837" s="14"/>
      <c r="P837" s="14"/>
      <c r="Q837" s="14"/>
      <c r="R837" s="14"/>
      <c r="S837" s="14"/>
      <c r="T837" s="14"/>
      <c r="U837" s="14"/>
      <c r="V837" s="14"/>
      <c r="W837" s="14"/>
      <c r="X837" s="14"/>
      <c r="Y837" s="14"/>
      <c r="Z837" s="14"/>
    </row>
    <row r="838" spans="13:26">
      <c r="M838" s="14"/>
      <c r="N838" s="14"/>
      <c r="O838" s="14"/>
      <c r="P838" s="14"/>
      <c r="Q838" s="14"/>
      <c r="R838" s="14"/>
      <c r="S838" s="14"/>
      <c r="T838" s="14"/>
      <c r="U838" s="14"/>
      <c r="V838" s="14"/>
      <c r="W838" s="14"/>
      <c r="X838" s="14"/>
      <c r="Y838" s="14"/>
      <c r="Z838" s="14"/>
    </row>
    <row r="839" spans="13:26">
      <c r="M839" s="14"/>
      <c r="N839" s="14"/>
      <c r="O839" s="14"/>
      <c r="P839" s="14"/>
      <c r="Q839" s="14"/>
      <c r="R839" s="14"/>
      <c r="S839" s="14"/>
      <c r="T839" s="14"/>
      <c r="U839" s="14"/>
      <c r="V839" s="14"/>
      <c r="W839" s="14"/>
      <c r="X839" s="14"/>
      <c r="Y839" s="14"/>
      <c r="Z839" s="14"/>
    </row>
    <row r="840" spans="13:26">
      <c r="M840" s="14"/>
      <c r="N840" s="14"/>
      <c r="O840" s="14"/>
      <c r="P840" s="14"/>
      <c r="Q840" s="14"/>
      <c r="R840" s="14"/>
      <c r="S840" s="14"/>
      <c r="T840" s="14"/>
      <c r="U840" s="14"/>
      <c r="V840" s="14"/>
      <c r="W840" s="14"/>
      <c r="X840" s="14"/>
      <c r="Y840" s="14"/>
      <c r="Z840" s="14"/>
    </row>
    <row r="841" spans="13:26">
      <c r="M841" s="14"/>
      <c r="N841" s="14"/>
      <c r="O841" s="14"/>
      <c r="P841" s="14"/>
      <c r="Q841" s="14"/>
      <c r="R841" s="14"/>
      <c r="S841" s="14"/>
      <c r="T841" s="14"/>
      <c r="U841" s="14"/>
      <c r="V841" s="14"/>
      <c r="W841" s="14"/>
      <c r="X841" s="14"/>
      <c r="Y841" s="14"/>
      <c r="Z841" s="14"/>
    </row>
    <row r="842" spans="13:26">
      <c r="M842" s="14"/>
      <c r="N842" s="14"/>
      <c r="O842" s="14"/>
      <c r="P842" s="14"/>
      <c r="Q842" s="14"/>
      <c r="R842" s="14"/>
      <c r="S842" s="14"/>
      <c r="T842" s="14"/>
      <c r="U842" s="14"/>
      <c r="V842" s="14"/>
      <c r="W842" s="14"/>
      <c r="X842" s="14"/>
      <c r="Y842" s="14"/>
      <c r="Z842" s="14"/>
    </row>
    <row r="843" spans="13:26">
      <c r="M843" s="14"/>
      <c r="N843" s="14"/>
      <c r="O843" s="14"/>
      <c r="P843" s="14"/>
      <c r="Q843" s="14"/>
      <c r="R843" s="14"/>
      <c r="S843" s="14"/>
      <c r="T843" s="14"/>
      <c r="U843" s="14"/>
      <c r="V843" s="14"/>
      <c r="W843" s="14"/>
      <c r="X843" s="14"/>
      <c r="Y843" s="14"/>
      <c r="Z843" s="14"/>
    </row>
    <row r="844" spans="13:26">
      <c r="M844" s="14"/>
      <c r="N844" s="14"/>
      <c r="O844" s="14"/>
      <c r="P844" s="14"/>
      <c r="Q844" s="14"/>
      <c r="R844" s="14"/>
      <c r="S844" s="14"/>
      <c r="T844" s="14"/>
      <c r="U844" s="14"/>
      <c r="V844" s="14"/>
      <c r="W844" s="14"/>
      <c r="X844" s="14"/>
      <c r="Y844" s="14"/>
      <c r="Z844" s="14"/>
    </row>
    <row r="845" spans="13:26">
      <c r="M845" s="14"/>
      <c r="N845" s="14"/>
      <c r="O845" s="14"/>
      <c r="P845" s="14"/>
      <c r="Q845" s="14"/>
      <c r="R845" s="14"/>
      <c r="S845" s="14"/>
      <c r="T845" s="14"/>
      <c r="U845" s="14"/>
      <c r="V845" s="14"/>
      <c r="W845" s="14"/>
      <c r="X845" s="14"/>
      <c r="Y845" s="14"/>
      <c r="Z845" s="14"/>
    </row>
    <row r="846" spans="13:26">
      <c r="M846" s="14"/>
      <c r="N846" s="14"/>
      <c r="O846" s="14"/>
      <c r="P846" s="14"/>
      <c r="Q846" s="14"/>
      <c r="R846" s="14"/>
      <c r="S846" s="14"/>
      <c r="T846" s="14"/>
      <c r="U846" s="14"/>
      <c r="V846" s="14"/>
      <c r="W846" s="14"/>
      <c r="X846" s="14"/>
      <c r="Y846" s="14"/>
      <c r="Z846" s="14"/>
    </row>
    <row r="847" spans="13:26">
      <c r="M847" s="14"/>
      <c r="N847" s="14"/>
      <c r="O847" s="14"/>
      <c r="P847" s="14"/>
      <c r="Q847" s="14"/>
      <c r="R847" s="14"/>
      <c r="S847" s="14"/>
      <c r="T847" s="14"/>
      <c r="U847" s="14"/>
      <c r="V847" s="14"/>
      <c r="W847" s="14"/>
      <c r="X847" s="14"/>
      <c r="Y847" s="14"/>
      <c r="Z847" s="14"/>
    </row>
    <row r="848" spans="13:26">
      <c r="M848" s="14"/>
      <c r="N848" s="14"/>
      <c r="O848" s="14"/>
      <c r="P848" s="14"/>
      <c r="Q848" s="14"/>
      <c r="R848" s="14"/>
      <c r="S848" s="14"/>
      <c r="T848" s="14"/>
      <c r="U848" s="14"/>
      <c r="V848" s="14"/>
      <c r="W848" s="14"/>
      <c r="X848" s="14"/>
      <c r="Y848" s="14"/>
      <c r="Z848" s="14"/>
    </row>
    <row r="849" spans="13:26">
      <c r="M849" s="14"/>
      <c r="N849" s="14"/>
      <c r="O849" s="14"/>
      <c r="P849" s="14"/>
      <c r="Q849" s="14"/>
      <c r="R849" s="14"/>
      <c r="S849" s="14"/>
      <c r="T849" s="14"/>
      <c r="U849" s="14"/>
      <c r="V849" s="14"/>
      <c r="W849" s="14"/>
      <c r="X849" s="14"/>
      <c r="Y849" s="14"/>
      <c r="Z849" s="14"/>
    </row>
    <row r="850" spans="13:26">
      <c r="M850" s="14"/>
      <c r="N850" s="14"/>
      <c r="O850" s="14"/>
      <c r="P850" s="14"/>
      <c r="Q850" s="14"/>
      <c r="R850" s="14"/>
      <c r="S850" s="14"/>
      <c r="T850" s="14"/>
      <c r="U850" s="14"/>
      <c r="V850" s="14"/>
      <c r="W850" s="14"/>
      <c r="X850" s="14"/>
      <c r="Y850" s="14"/>
      <c r="Z850" s="14"/>
    </row>
    <row r="851" spans="13:26">
      <c r="M851" s="14"/>
      <c r="N851" s="14"/>
      <c r="O851" s="14"/>
      <c r="P851" s="14"/>
      <c r="Q851" s="14"/>
      <c r="R851" s="14"/>
      <c r="S851" s="14"/>
      <c r="T851" s="14"/>
      <c r="U851" s="14"/>
      <c r="V851" s="14"/>
      <c r="W851" s="14"/>
      <c r="X851" s="14"/>
      <c r="Y851" s="14"/>
      <c r="Z851" s="14"/>
    </row>
    <row r="852" spans="13:26">
      <c r="M852" s="14"/>
      <c r="N852" s="14"/>
      <c r="O852" s="14"/>
      <c r="P852" s="14"/>
      <c r="Q852" s="14"/>
      <c r="R852" s="14"/>
      <c r="S852" s="14"/>
      <c r="T852" s="14"/>
      <c r="U852" s="14"/>
      <c r="V852" s="14"/>
      <c r="W852" s="14"/>
      <c r="X852" s="14"/>
      <c r="Y852" s="14"/>
      <c r="Z852" s="14"/>
    </row>
    <row r="853" spans="13:26">
      <c r="M853" s="14"/>
      <c r="N853" s="14"/>
      <c r="O853" s="14"/>
      <c r="P853" s="14"/>
      <c r="Q853" s="14"/>
      <c r="R853" s="14"/>
      <c r="S853" s="14"/>
      <c r="T853" s="14"/>
      <c r="U853" s="14"/>
      <c r="V853" s="14"/>
      <c r="W853" s="14"/>
      <c r="X853" s="14"/>
      <c r="Y853" s="14"/>
      <c r="Z853" s="14"/>
    </row>
    <row r="854" spans="13:26">
      <c r="M854" s="14"/>
      <c r="N854" s="14"/>
      <c r="O854" s="14"/>
      <c r="P854" s="14"/>
      <c r="Q854" s="14"/>
      <c r="R854" s="14"/>
      <c r="S854" s="14"/>
      <c r="T854" s="14"/>
      <c r="U854" s="14"/>
      <c r="V854" s="14"/>
      <c r="W854" s="14"/>
      <c r="X854" s="14"/>
      <c r="Y854" s="14"/>
      <c r="Z854" s="14"/>
    </row>
    <row r="855" spans="13:26">
      <c r="M855" s="14"/>
      <c r="N855" s="14"/>
      <c r="O855" s="14"/>
      <c r="P855" s="14"/>
      <c r="Q855" s="14"/>
      <c r="R855" s="14"/>
      <c r="S855" s="14"/>
      <c r="T855" s="14"/>
      <c r="U855" s="14"/>
      <c r="V855" s="14"/>
      <c r="W855" s="14"/>
      <c r="X855" s="14"/>
      <c r="Y855" s="14"/>
      <c r="Z855" s="14"/>
    </row>
    <row r="856" spans="13:26">
      <c r="M856" s="14"/>
      <c r="N856" s="14"/>
      <c r="O856" s="14"/>
      <c r="P856" s="14"/>
      <c r="Q856" s="14"/>
      <c r="R856" s="14"/>
      <c r="S856" s="14"/>
      <c r="T856" s="14"/>
      <c r="U856" s="14"/>
      <c r="V856" s="14"/>
      <c r="W856" s="14"/>
      <c r="X856" s="14"/>
      <c r="Y856" s="14"/>
      <c r="Z856" s="14"/>
    </row>
    <row r="857" spans="13:26">
      <c r="M857" s="14"/>
      <c r="N857" s="14"/>
      <c r="O857" s="14"/>
      <c r="P857" s="14"/>
      <c r="Q857" s="14"/>
      <c r="R857" s="14"/>
      <c r="S857" s="14"/>
      <c r="T857" s="14"/>
      <c r="U857" s="14"/>
      <c r="V857" s="14"/>
      <c r="W857" s="14"/>
      <c r="X857" s="14"/>
      <c r="Y857" s="14"/>
      <c r="Z857" s="14"/>
    </row>
    <row r="858" spans="13:26">
      <c r="M858" s="14"/>
      <c r="N858" s="14"/>
      <c r="O858" s="14"/>
      <c r="P858" s="14"/>
      <c r="Q858" s="14"/>
      <c r="R858" s="14"/>
      <c r="S858" s="14"/>
      <c r="T858" s="14"/>
      <c r="U858" s="14"/>
      <c r="V858" s="14"/>
      <c r="W858" s="14"/>
      <c r="X858" s="14"/>
      <c r="Y858" s="14"/>
      <c r="Z858" s="14"/>
    </row>
    <row r="859" spans="13:26">
      <c r="M859" s="14"/>
      <c r="N859" s="14"/>
      <c r="O859" s="14"/>
      <c r="P859" s="14"/>
      <c r="Q859" s="14"/>
      <c r="R859" s="14"/>
      <c r="S859" s="14"/>
      <c r="T859" s="14"/>
      <c r="U859" s="14"/>
      <c r="V859" s="14"/>
      <c r="W859" s="14"/>
      <c r="X859" s="14"/>
      <c r="Y859" s="14"/>
      <c r="Z859" s="14"/>
    </row>
    <row r="860" spans="13:26">
      <c r="M860" s="14"/>
      <c r="N860" s="14"/>
      <c r="O860" s="14"/>
      <c r="P860" s="14"/>
      <c r="Q860" s="14"/>
      <c r="R860" s="14"/>
      <c r="S860" s="14"/>
      <c r="T860" s="14"/>
      <c r="U860" s="14"/>
      <c r="V860" s="14"/>
      <c r="W860" s="14"/>
      <c r="X860" s="14"/>
      <c r="Y860" s="14"/>
      <c r="Z860" s="14"/>
    </row>
    <row r="861" spans="13:26">
      <c r="M861" s="14"/>
      <c r="N861" s="14"/>
      <c r="O861" s="14"/>
      <c r="P861" s="14"/>
      <c r="Q861" s="14"/>
      <c r="R861" s="14"/>
      <c r="S861" s="14"/>
      <c r="T861" s="14"/>
      <c r="U861" s="14"/>
      <c r="V861" s="14"/>
      <c r="W861" s="14"/>
      <c r="X861" s="14"/>
      <c r="Y861" s="14"/>
      <c r="Z861" s="14"/>
    </row>
    <row r="862" spans="13:26">
      <c r="M862" s="14"/>
      <c r="N862" s="14"/>
      <c r="O862" s="14"/>
      <c r="P862" s="14"/>
      <c r="Q862" s="14"/>
      <c r="R862" s="14"/>
      <c r="S862" s="14"/>
      <c r="T862" s="14"/>
      <c r="U862" s="14"/>
      <c r="V862" s="14"/>
      <c r="W862" s="14"/>
      <c r="X862" s="14"/>
      <c r="Y862" s="14"/>
      <c r="Z862" s="14"/>
    </row>
    <row r="863" spans="13:26">
      <c r="M863" s="14"/>
      <c r="N863" s="14"/>
      <c r="O863" s="14"/>
      <c r="P863" s="14"/>
      <c r="Q863" s="14"/>
      <c r="R863" s="14"/>
      <c r="S863" s="14"/>
      <c r="T863" s="14"/>
      <c r="U863" s="14"/>
      <c r="V863" s="14"/>
      <c r="W863" s="14"/>
      <c r="X863" s="14"/>
      <c r="Y863" s="14"/>
      <c r="Z863" s="14"/>
    </row>
    <row r="864" spans="13:26">
      <c r="M864" s="14"/>
      <c r="N864" s="14"/>
      <c r="O864" s="14"/>
      <c r="P864" s="14"/>
      <c r="Q864" s="14"/>
      <c r="R864" s="14"/>
      <c r="S864" s="14"/>
      <c r="T864" s="14"/>
      <c r="U864" s="14"/>
      <c r="V864" s="14"/>
      <c r="W864" s="14"/>
      <c r="X864" s="14"/>
      <c r="Y864" s="14"/>
      <c r="Z864" s="14"/>
    </row>
    <row r="865" spans="13:26">
      <c r="M865" s="14"/>
      <c r="N865" s="14"/>
      <c r="O865" s="14"/>
      <c r="P865" s="14"/>
      <c r="Q865" s="14"/>
      <c r="R865" s="14"/>
      <c r="S865" s="14"/>
      <c r="T865" s="14"/>
      <c r="U865" s="14"/>
      <c r="V865" s="14"/>
      <c r="W865" s="14"/>
      <c r="X865" s="14"/>
      <c r="Y865" s="14"/>
      <c r="Z865" s="14"/>
    </row>
    <row r="866" spans="13:26">
      <c r="M866" s="14"/>
      <c r="N866" s="14"/>
      <c r="O866" s="14"/>
      <c r="P866" s="14"/>
      <c r="Q866" s="14"/>
      <c r="R866" s="14"/>
      <c r="S866" s="14"/>
      <c r="T866" s="14"/>
      <c r="U866" s="14"/>
      <c r="V866" s="14"/>
      <c r="W866" s="14"/>
      <c r="X866" s="14"/>
      <c r="Y866" s="14"/>
      <c r="Z866" s="14"/>
    </row>
    <row r="867" spans="13:26">
      <c r="M867" s="14"/>
      <c r="N867" s="14"/>
      <c r="O867" s="14"/>
      <c r="P867" s="14"/>
      <c r="Q867" s="14"/>
      <c r="R867" s="14"/>
      <c r="S867" s="14"/>
      <c r="T867" s="14"/>
      <c r="U867" s="14"/>
      <c r="V867" s="14"/>
      <c r="W867" s="14"/>
      <c r="X867" s="14"/>
      <c r="Y867" s="14"/>
      <c r="Z867" s="14"/>
    </row>
    <row r="868" spans="13:26">
      <c r="M868" s="14"/>
      <c r="N868" s="14"/>
      <c r="O868" s="14"/>
      <c r="P868" s="14"/>
      <c r="Q868" s="14"/>
      <c r="R868" s="14"/>
      <c r="S868" s="14"/>
      <c r="T868" s="14"/>
      <c r="U868" s="14"/>
      <c r="V868" s="14"/>
      <c r="W868" s="14"/>
      <c r="X868" s="14"/>
      <c r="Y868" s="14"/>
      <c r="Z868" s="14"/>
    </row>
    <row r="869" spans="13:26">
      <c r="M869" s="14"/>
      <c r="N869" s="14"/>
      <c r="O869" s="14"/>
      <c r="P869" s="14"/>
      <c r="Q869" s="14"/>
      <c r="R869" s="14"/>
      <c r="S869" s="14"/>
      <c r="T869" s="14"/>
      <c r="U869" s="14"/>
      <c r="V869" s="14"/>
      <c r="W869" s="14"/>
      <c r="X869" s="14"/>
      <c r="Y869" s="14"/>
      <c r="Z869" s="14"/>
    </row>
    <row r="870" spans="13:26">
      <c r="M870" s="14"/>
      <c r="N870" s="14"/>
      <c r="O870" s="14"/>
      <c r="P870" s="14"/>
      <c r="Q870" s="14"/>
      <c r="R870" s="14"/>
      <c r="S870" s="14"/>
      <c r="T870" s="14"/>
      <c r="U870" s="14"/>
      <c r="V870" s="14"/>
      <c r="W870" s="14"/>
      <c r="X870" s="14"/>
      <c r="Y870" s="14"/>
      <c r="Z870" s="14"/>
    </row>
    <row r="871" spans="13:26">
      <c r="M871" s="14"/>
      <c r="N871" s="14"/>
      <c r="O871" s="14"/>
      <c r="P871" s="14"/>
      <c r="Q871" s="14"/>
      <c r="R871" s="14"/>
      <c r="S871" s="14"/>
      <c r="T871" s="14"/>
      <c r="U871" s="14"/>
      <c r="V871" s="14"/>
      <c r="W871" s="14"/>
      <c r="X871" s="14"/>
      <c r="Y871" s="14"/>
      <c r="Z871" s="14"/>
    </row>
    <row r="872" spans="13:26">
      <c r="M872" s="14"/>
      <c r="N872" s="14"/>
      <c r="O872" s="14"/>
      <c r="P872" s="14"/>
      <c r="Q872" s="14"/>
      <c r="R872" s="14"/>
      <c r="S872" s="14"/>
      <c r="T872" s="14"/>
      <c r="U872" s="14"/>
      <c r="V872" s="14"/>
      <c r="W872" s="14"/>
      <c r="X872" s="14"/>
      <c r="Y872" s="14"/>
      <c r="Z872" s="14"/>
    </row>
    <row r="873" spans="13:26">
      <c r="M873" s="14"/>
      <c r="N873" s="14"/>
      <c r="O873" s="14"/>
      <c r="P873" s="14"/>
      <c r="Q873" s="14"/>
      <c r="R873" s="14"/>
      <c r="S873" s="14"/>
      <c r="T873" s="14"/>
      <c r="U873" s="14"/>
      <c r="V873" s="14"/>
      <c r="W873" s="14"/>
      <c r="X873" s="14"/>
      <c r="Y873" s="14"/>
      <c r="Z873" s="14"/>
    </row>
    <row r="874" spans="13:26">
      <c r="M874" s="14"/>
      <c r="N874" s="14"/>
      <c r="O874" s="14"/>
      <c r="P874" s="14"/>
      <c r="Q874" s="14"/>
      <c r="R874" s="14"/>
      <c r="S874" s="14"/>
      <c r="T874" s="14"/>
      <c r="U874" s="14"/>
      <c r="V874" s="14"/>
      <c r="W874" s="14"/>
      <c r="X874" s="14"/>
      <c r="Y874" s="14"/>
      <c r="Z874" s="14"/>
    </row>
    <row r="875" spans="13:26">
      <c r="M875" s="14"/>
      <c r="N875" s="14"/>
      <c r="O875" s="14"/>
      <c r="P875" s="14"/>
      <c r="Q875" s="14"/>
      <c r="R875" s="14"/>
      <c r="S875" s="14"/>
      <c r="T875" s="14"/>
      <c r="U875" s="14"/>
      <c r="V875" s="14"/>
      <c r="W875" s="14"/>
      <c r="X875" s="14"/>
      <c r="Y875" s="14"/>
      <c r="Z875" s="14"/>
    </row>
    <row r="876" spans="13:26">
      <c r="M876" s="14"/>
      <c r="N876" s="14"/>
      <c r="O876" s="14"/>
      <c r="P876" s="14"/>
      <c r="Q876" s="14"/>
      <c r="R876" s="14"/>
      <c r="S876" s="14"/>
      <c r="T876" s="14"/>
      <c r="U876" s="14"/>
      <c r="V876" s="14"/>
      <c r="W876" s="14"/>
      <c r="X876" s="14"/>
      <c r="Y876" s="14"/>
      <c r="Z876" s="14"/>
    </row>
    <row r="877" spans="13:26">
      <c r="M877" s="14"/>
      <c r="N877" s="14"/>
      <c r="O877" s="14"/>
      <c r="P877" s="14"/>
      <c r="Q877" s="14"/>
      <c r="R877" s="14"/>
      <c r="S877" s="14"/>
      <c r="T877" s="14"/>
      <c r="U877" s="14"/>
      <c r="V877" s="14"/>
      <c r="W877" s="14"/>
      <c r="X877" s="14"/>
      <c r="Y877" s="14"/>
      <c r="Z877" s="14"/>
    </row>
    <row r="878" spans="13:26">
      <c r="M878" s="14"/>
      <c r="N878" s="14"/>
      <c r="O878" s="14"/>
      <c r="P878" s="14"/>
      <c r="Q878" s="14"/>
      <c r="R878" s="14"/>
      <c r="S878" s="14"/>
      <c r="T878" s="14"/>
      <c r="U878" s="14"/>
      <c r="V878" s="14"/>
      <c r="W878" s="14"/>
      <c r="X878" s="14"/>
      <c r="Y878" s="14"/>
      <c r="Z878" s="14"/>
    </row>
    <row r="879" spans="13:26">
      <c r="M879" s="14"/>
      <c r="N879" s="14"/>
      <c r="O879" s="14"/>
      <c r="P879" s="14"/>
      <c r="Q879" s="14"/>
      <c r="R879" s="14"/>
      <c r="S879" s="14"/>
      <c r="T879" s="14"/>
      <c r="U879" s="14"/>
      <c r="V879" s="14"/>
      <c r="W879" s="14"/>
      <c r="X879" s="14"/>
      <c r="Y879" s="14"/>
      <c r="Z879" s="14"/>
    </row>
    <row r="880" spans="13:26">
      <c r="M880" s="14"/>
      <c r="N880" s="14"/>
      <c r="O880" s="14"/>
      <c r="P880" s="14"/>
      <c r="Q880" s="14"/>
      <c r="R880" s="14"/>
      <c r="S880" s="14"/>
      <c r="T880" s="14"/>
      <c r="U880" s="14"/>
      <c r="V880" s="14"/>
      <c r="W880" s="14"/>
      <c r="X880" s="14"/>
      <c r="Y880" s="14"/>
      <c r="Z880" s="14"/>
    </row>
    <row r="881" spans="13:26">
      <c r="M881" s="14"/>
      <c r="N881" s="14"/>
      <c r="O881" s="14"/>
      <c r="P881" s="14"/>
      <c r="Q881" s="14"/>
      <c r="R881" s="14"/>
      <c r="S881" s="14"/>
      <c r="T881" s="14"/>
      <c r="U881" s="14"/>
      <c r="V881" s="14"/>
      <c r="W881" s="14"/>
      <c r="X881" s="14"/>
      <c r="Y881" s="14"/>
      <c r="Z881" s="14"/>
    </row>
    <row r="882" spans="13:26">
      <c r="M882" s="14"/>
      <c r="N882" s="14"/>
      <c r="O882" s="14"/>
      <c r="P882" s="14"/>
      <c r="Q882" s="14"/>
      <c r="R882" s="14"/>
      <c r="S882" s="14"/>
      <c r="T882" s="14"/>
      <c r="U882" s="14"/>
      <c r="V882" s="14"/>
      <c r="W882" s="14"/>
      <c r="X882" s="14"/>
      <c r="Y882" s="14"/>
      <c r="Z882" s="14"/>
    </row>
    <row r="883" spans="13:26">
      <c r="M883" s="14"/>
      <c r="N883" s="14"/>
      <c r="O883" s="14"/>
      <c r="P883" s="14"/>
      <c r="Q883" s="14"/>
      <c r="R883" s="14"/>
      <c r="S883" s="14"/>
      <c r="T883" s="14"/>
      <c r="U883" s="14"/>
      <c r="V883" s="14"/>
      <c r="W883" s="14"/>
      <c r="X883" s="14"/>
      <c r="Y883" s="14"/>
      <c r="Z883" s="14"/>
    </row>
    <row r="884" spans="13:26">
      <c r="M884" s="14"/>
      <c r="N884" s="14"/>
      <c r="O884" s="14"/>
      <c r="P884" s="14"/>
      <c r="Q884" s="14"/>
      <c r="R884" s="14"/>
      <c r="S884" s="14"/>
      <c r="T884" s="14"/>
      <c r="U884" s="14"/>
      <c r="V884" s="14"/>
      <c r="W884" s="14"/>
      <c r="X884" s="14"/>
      <c r="Y884" s="14"/>
      <c r="Z884" s="14"/>
    </row>
    <row r="885" spans="13:26">
      <c r="M885" s="14"/>
      <c r="N885" s="14"/>
      <c r="O885" s="14"/>
      <c r="P885" s="14"/>
      <c r="Q885" s="14"/>
      <c r="R885" s="14"/>
      <c r="S885" s="14"/>
      <c r="T885" s="14"/>
      <c r="U885" s="14"/>
      <c r="V885" s="14"/>
      <c r="W885" s="14"/>
      <c r="X885" s="14"/>
      <c r="Y885" s="14"/>
      <c r="Z885" s="14"/>
    </row>
    <row r="886" spans="13:26">
      <c r="M886" s="14"/>
      <c r="N886" s="14"/>
      <c r="O886" s="14"/>
      <c r="P886" s="14"/>
      <c r="Q886" s="14"/>
      <c r="R886" s="14"/>
      <c r="S886" s="14"/>
      <c r="T886" s="14"/>
      <c r="U886" s="14"/>
      <c r="V886" s="14"/>
      <c r="W886" s="14"/>
      <c r="X886" s="14"/>
      <c r="Y886" s="14"/>
      <c r="Z886" s="14"/>
    </row>
    <row r="887" spans="13:26">
      <c r="M887" s="14"/>
      <c r="N887" s="14"/>
      <c r="O887" s="14"/>
      <c r="P887" s="14"/>
      <c r="Q887" s="14"/>
      <c r="R887" s="14"/>
      <c r="S887" s="14"/>
      <c r="T887" s="14"/>
      <c r="U887" s="14"/>
      <c r="V887" s="14"/>
      <c r="W887" s="14"/>
      <c r="X887" s="14"/>
      <c r="Y887" s="14"/>
      <c r="Z887" s="14"/>
    </row>
    <row r="888" spans="13:26">
      <c r="M888" s="14"/>
      <c r="N888" s="14"/>
      <c r="O888" s="14"/>
      <c r="P888" s="14"/>
      <c r="Q888" s="14"/>
      <c r="R888" s="14"/>
      <c r="S888" s="14"/>
      <c r="T888" s="14"/>
      <c r="U888" s="14"/>
      <c r="V888" s="14"/>
      <c r="W888" s="14"/>
      <c r="X888" s="14"/>
      <c r="Y888" s="14"/>
      <c r="Z888" s="14"/>
    </row>
    <row r="889" spans="13:26">
      <c r="M889" s="14"/>
      <c r="N889" s="14"/>
      <c r="O889" s="14"/>
      <c r="P889" s="14"/>
      <c r="Q889" s="14"/>
      <c r="R889" s="14"/>
      <c r="S889" s="14"/>
      <c r="T889" s="14"/>
      <c r="U889" s="14"/>
      <c r="V889" s="14"/>
      <c r="W889" s="14"/>
      <c r="X889" s="14"/>
      <c r="Y889" s="14"/>
      <c r="Z889" s="14"/>
    </row>
    <row r="890" spans="13:26">
      <c r="M890" s="14"/>
      <c r="N890" s="14"/>
      <c r="O890" s="14"/>
      <c r="P890" s="14"/>
      <c r="Q890" s="14"/>
      <c r="R890" s="14"/>
      <c r="S890" s="14"/>
      <c r="T890" s="14"/>
      <c r="U890" s="14"/>
      <c r="V890" s="14"/>
      <c r="W890" s="14"/>
      <c r="X890" s="14"/>
      <c r="Y890" s="14"/>
      <c r="Z890" s="14"/>
    </row>
    <row r="891" spans="13:26">
      <c r="M891" s="14"/>
      <c r="N891" s="14"/>
      <c r="O891" s="14"/>
      <c r="P891" s="14"/>
      <c r="Q891" s="14"/>
      <c r="R891" s="14"/>
      <c r="S891" s="14"/>
      <c r="T891" s="14"/>
      <c r="U891" s="14"/>
      <c r="V891" s="14"/>
      <c r="W891" s="14"/>
      <c r="X891" s="14"/>
      <c r="Y891" s="14"/>
      <c r="Z891" s="14"/>
    </row>
    <row r="892" spans="13:26">
      <c r="M892" s="14"/>
      <c r="N892" s="14"/>
      <c r="O892" s="14"/>
      <c r="P892" s="14"/>
      <c r="Q892" s="14"/>
      <c r="R892" s="14"/>
      <c r="S892" s="14"/>
      <c r="T892" s="14"/>
      <c r="U892" s="14"/>
      <c r="V892" s="14"/>
      <c r="W892" s="14"/>
      <c r="X892" s="14"/>
      <c r="Y892" s="14"/>
      <c r="Z892" s="14"/>
    </row>
    <row r="893" spans="13:26">
      <c r="M893" s="14"/>
      <c r="N893" s="14"/>
      <c r="O893" s="14"/>
      <c r="P893" s="14"/>
      <c r="Q893" s="14"/>
      <c r="R893" s="14"/>
      <c r="S893" s="14"/>
      <c r="T893" s="14"/>
      <c r="U893" s="14"/>
      <c r="V893" s="14"/>
      <c r="W893" s="14"/>
      <c r="X893" s="14"/>
      <c r="Y893" s="14"/>
      <c r="Z893" s="14"/>
    </row>
    <row r="894" spans="13:26">
      <c r="M894" s="14"/>
      <c r="N894" s="14"/>
      <c r="O894" s="14"/>
      <c r="P894" s="14"/>
      <c r="Q894" s="14"/>
      <c r="R894" s="14"/>
      <c r="S894" s="14"/>
      <c r="T894" s="14"/>
      <c r="U894" s="14"/>
      <c r="V894" s="14"/>
      <c r="W894" s="14"/>
      <c r="X894" s="14"/>
      <c r="Y894" s="14"/>
      <c r="Z894" s="14"/>
    </row>
    <row r="895" spans="13:26">
      <c r="M895" s="14"/>
      <c r="N895" s="14"/>
      <c r="O895" s="14"/>
      <c r="P895" s="14"/>
      <c r="Q895" s="14"/>
      <c r="R895" s="14"/>
      <c r="S895" s="14"/>
      <c r="T895" s="14"/>
      <c r="U895" s="14"/>
      <c r="V895" s="14"/>
      <c r="W895" s="14"/>
      <c r="X895" s="14"/>
      <c r="Y895" s="14"/>
      <c r="Z895" s="14"/>
    </row>
    <row r="896" spans="13:26">
      <c r="M896" s="14"/>
      <c r="N896" s="14"/>
      <c r="O896" s="14"/>
      <c r="P896" s="14"/>
      <c r="Q896" s="14"/>
      <c r="R896" s="14"/>
      <c r="S896" s="14"/>
      <c r="T896" s="14"/>
      <c r="U896" s="14"/>
      <c r="V896" s="14"/>
      <c r="W896" s="14"/>
      <c r="X896" s="14"/>
      <c r="Y896" s="14"/>
      <c r="Z896" s="14"/>
    </row>
    <row r="897" spans="13:26">
      <c r="M897" s="14"/>
      <c r="N897" s="14"/>
      <c r="O897" s="14"/>
      <c r="P897" s="14"/>
      <c r="Q897" s="14"/>
      <c r="R897" s="14"/>
      <c r="S897" s="14"/>
      <c r="T897" s="14"/>
      <c r="U897" s="14"/>
      <c r="V897" s="14"/>
      <c r="W897" s="14"/>
      <c r="X897" s="14"/>
      <c r="Y897" s="14"/>
      <c r="Z897" s="14"/>
    </row>
    <row r="898" spans="13:26">
      <c r="M898" s="14"/>
      <c r="N898" s="14"/>
      <c r="O898" s="14"/>
      <c r="P898" s="14"/>
      <c r="Q898" s="14"/>
      <c r="R898" s="14"/>
      <c r="S898" s="14"/>
      <c r="T898" s="14"/>
      <c r="U898" s="14"/>
      <c r="V898" s="14"/>
      <c r="W898" s="14"/>
      <c r="X898" s="14"/>
      <c r="Y898" s="14"/>
      <c r="Z898" s="14"/>
    </row>
    <row r="899" spans="13:26">
      <c r="M899" s="14"/>
      <c r="N899" s="14"/>
      <c r="O899" s="14"/>
      <c r="P899" s="14"/>
      <c r="Q899" s="14"/>
      <c r="R899" s="14"/>
      <c r="S899" s="14"/>
      <c r="T899" s="14"/>
      <c r="U899" s="14"/>
      <c r="V899" s="14"/>
      <c r="W899" s="14"/>
      <c r="X899" s="14"/>
      <c r="Y899" s="14"/>
      <c r="Z899" s="14"/>
    </row>
    <row r="900" spans="13:26">
      <c r="M900" s="14"/>
      <c r="N900" s="14"/>
      <c r="O900" s="14"/>
      <c r="P900" s="14"/>
      <c r="Q900" s="14"/>
      <c r="R900" s="14"/>
      <c r="S900" s="14"/>
      <c r="T900" s="14"/>
      <c r="U900" s="14"/>
      <c r="V900" s="14"/>
      <c r="W900" s="14"/>
      <c r="X900" s="14"/>
      <c r="Y900" s="14"/>
      <c r="Z900" s="14"/>
    </row>
    <row r="901" spans="13:26">
      <c r="M901" s="14"/>
      <c r="N901" s="14"/>
      <c r="O901" s="14"/>
      <c r="P901" s="14"/>
      <c r="Q901" s="14"/>
      <c r="R901" s="14"/>
      <c r="S901" s="14"/>
      <c r="T901" s="14"/>
      <c r="U901" s="14"/>
      <c r="V901" s="14"/>
      <c r="W901" s="14"/>
      <c r="X901" s="14"/>
      <c r="Y901" s="14"/>
      <c r="Z901" s="14"/>
    </row>
    <row r="902" spans="13:26">
      <c r="M902" s="14"/>
      <c r="N902" s="14"/>
      <c r="O902" s="14"/>
      <c r="P902" s="14"/>
      <c r="Q902" s="14"/>
      <c r="R902" s="14"/>
      <c r="S902" s="14"/>
      <c r="T902" s="14"/>
      <c r="U902" s="14"/>
      <c r="V902" s="14"/>
      <c r="W902" s="14"/>
      <c r="X902" s="14"/>
      <c r="Y902" s="14"/>
      <c r="Z902" s="14"/>
    </row>
    <row r="903" spans="13:26">
      <c r="M903" s="14"/>
      <c r="N903" s="14"/>
      <c r="O903" s="14"/>
      <c r="P903" s="14"/>
      <c r="Q903" s="14"/>
      <c r="R903" s="14"/>
      <c r="S903" s="14"/>
      <c r="T903" s="14"/>
      <c r="U903" s="14"/>
      <c r="V903" s="14"/>
      <c r="W903" s="14"/>
      <c r="X903" s="14"/>
      <c r="Y903" s="14"/>
      <c r="Z903" s="14"/>
    </row>
    <row r="904" spans="13:26">
      <c r="V904" s="14"/>
      <c r="W904" s="14"/>
      <c r="X904" s="14"/>
      <c r="Y904" s="14"/>
      <c r="Z904" s="14"/>
    </row>
    <row r="905" spans="13:26">
      <c r="V905" s="14"/>
      <c r="W905" s="14"/>
      <c r="X905" s="14"/>
      <c r="Y905" s="14"/>
      <c r="Z905" s="14"/>
    </row>
    <row r="906" spans="13:26">
      <c r="V906" s="14"/>
      <c r="W906" s="14"/>
      <c r="X906" s="14"/>
      <c r="Y906" s="14"/>
      <c r="Z906" s="14"/>
    </row>
    <row r="907" spans="13:26">
      <c r="V907" s="14"/>
      <c r="W907" s="14"/>
      <c r="X907" s="14"/>
      <c r="Y907" s="14"/>
      <c r="Z907" s="14"/>
    </row>
    <row r="908" spans="13:26">
      <c r="V908" s="14"/>
      <c r="W908" s="14"/>
      <c r="X908" s="14"/>
      <c r="Y908" s="14"/>
      <c r="Z908" s="14"/>
    </row>
    <row r="909" spans="13:26">
      <c r="V909" s="14"/>
      <c r="W909" s="14"/>
      <c r="X909" s="14"/>
      <c r="Y909" s="14"/>
      <c r="Z909" s="14"/>
    </row>
  </sheetData>
  <pageMargins left="0.75" right="0.75" top="1" bottom="1" header="0.5" footer="0.5"/>
  <pageSetup orientation="portrait"/>
  <headerFooter alignWithMargins="0"/>
  <legacy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0"/>
  <dimension ref="B2:W69"/>
  <sheetViews>
    <sheetView topLeftCell="A17" workbookViewId="0">
      <selection activeCell="B7" sqref="B7:C60"/>
    </sheetView>
  </sheetViews>
  <sheetFormatPr defaultRowHeight="15"/>
  <cols>
    <col min="2" max="2" width="15.7109375" customWidth="1"/>
    <col min="16" max="16" width="14.140625" bestFit="1" customWidth="1"/>
    <col min="17" max="17" width="14.42578125" bestFit="1" customWidth="1"/>
    <col min="18" max="18" width="28.42578125" bestFit="1" customWidth="1"/>
  </cols>
  <sheetData>
    <row r="2" spans="2:23" ht="23.25">
      <c r="B2" s="2" t="str">
        <f ca="1">IND_SavTechs_MD!B2</f>
        <v>Metal industry Industry Saving Potential Technologies from COWI Study</v>
      </c>
    </row>
    <row r="4" spans="2:23">
      <c r="B4" s="1"/>
      <c r="C4" s="4" t="s">
        <v>0</v>
      </c>
      <c r="D4" s="1"/>
      <c r="E4" s="1"/>
      <c r="F4" s="1"/>
      <c r="G4" s="1"/>
      <c r="H4" s="1"/>
      <c r="I4" s="1"/>
      <c r="J4" s="1"/>
      <c r="P4" s="5" t="s">
        <v>1</v>
      </c>
      <c r="Q4" s="5"/>
      <c r="R4" s="6"/>
      <c r="S4" s="6"/>
      <c r="T4" s="6"/>
      <c r="U4" s="6"/>
      <c r="V4" s="6"/>
      <c r="W4" s="6"/>
    </row>
    <row r="5" spans="2:23">
      <c r="B5" s="8" t="s">
        <v>3</v>
      </c>
      <c r="C5" s="8" t="s">
        <v>4</v>
      </c>
      <c r="D5" s="9" t="s">
        <v>5</v>
      </c>
      <c r="E5" s="9" t="s">
        <v>6</v>
      </c>
      <c r="F5" s="9" t="s">
        <v>7</v>
      </c>
      <c r="G5" s="9" t="s">
        <v>8</v>
      </c>
      <c r="H5" s="9" t="s">
        <v>9</v>
      </c>
      <c r="I5" s="9" t="s">
        <v>10</v>
      </c>
      <c r="J5" s="9" t="s">
        <v>11</v>
      </c>
      <c r="P5" s="10" t="s">
        <v>12</v>
      </c>
      <c r="Q5" s="10" t="s">
        <v>3</v>
      </c>
      <c r="R5" s="10" t="s">
        <v>13</v>
      </c>
      <c r="S5" s="10" t="s">
        <v>14</v>
      </c>
      <c r="T5" s="10" t="s">
        <v>15</v>
      </c>
      <c r="U5" s="10" t="s">
        <v>16</v>
      </c>
      <c r="V5" s="10" t="s">
        <v>17</v>
      </c>
      <c r="W5" s="10" t="s">
        <v>18</v>
      </c>
    </row>
    <row r="6" spans="2:23" ht="52.5" thickBot="1">
      <c r="B6" s="11" t="s">
        <v>20</v>
      </c>
      <c r="C6" s="11"/>
      <c r="D6" s="11"/>
      <c r="E6" s="11"/>
      <c r="F6" s="11" t="s">
        <v>21</v>
      </c>
      <c r="G6" s="11" t="s">
        <v>22</v>
      </c>
      <c r="H6" s="11" t="s">
        <v>21</v>
      </c>
      <c r="I6" s="11"/>
      <c r="J6" s="11"/>
      <c r="L6" t="s">
        <v>165</v>
      </c>
      <c r="P6" s="12" t="s">
        <v>23</v>
      </c>
      <c r="Q6" s="13" t="s">
        <v>24</v>
      </c>
      <c r="R6" s="13" t="s">
        <v>25</v>
      </c>
      <c r="S6" s="13" t="s">
        <v>26</v>
      </c>
      <c r="T6" s="13" t="s">
        <v>27</v>
      </c>
      <c r="U6" s="13" t="s">
        <v>28</v>
      </c>
      <c r="V6" s="13" t="s">
        <v>29</v>
      </c>
      <c r="W6" s="13" t="s">
        <v>30</v>
      </c>
    </row>
    <row r="7" spans="2:23">
      <c r="B7" t="str">
        <f ca="1">"IND"&amp;MID(C7,2,2)&amp;"EFF"&amp;RIGHT(C7,2)&amp;"-"&amp;8-L7</f>
        <v>INDMDEFFMT-0</v>
      </c>
      <c r="C7" t="str">
        <f ca="1">IND_SavTechs_MD!$C$8</f>
        <v>IMDMT</v>
      </c>
      <c r="D7">
        <f>IND_SavTechs_MD!D8</f>
        <v>2016</v>
      </c>
      <c r="E7">
        <f ca="1">AVERAGEIFS(IND_SavTechs_MD!$E$8:$E$607,IND_SavTechs_MD!$C$8:$C$607,IND_MD!C7, IND_SavTechs_MD!$K$8:$K$607,IND_MD!L7)</f>
        <v>4.4181818181818189</v>
      </c>
      <c r="F7" s="79">
        <f ca="1">AVERAGEIFS(IND_SavTechs_MD!$F$8:$F$607,IND_SavTechs_MD!$C$8:$C$607,IND_MD!C7, IND_SavTechs_MD!$K$8:$K$607,IND_MD!L7)</f>
        <v>206.18063851763441</v>
      </c>
      <c r="I7" s="63">
        <f>IND_SavTechs_MD!I8</f>
        <v>1</v>
      </c>
      <c r="J7" s="63">
        <f>IND_SavTechs_MD!J8</f>
        <v>1</v>
      </c>
      <c r="L7">
        <v>8</v>
      </c>
      <c r="M7" t="s">
        <v>166</v>
      </c>
      <c r="P7" s="19" t="s">
        <v>31</v>
      </c>
      <c r="Q7" t="str">
        <f ca="1">B7</f>
        <v>INDMDEFFMT-0</v>
      </c>
      <c r="R7" t="str">
        <f ca="1">LEFT($B$2,28)&amp;RIGHT(C7,2)</f>
        <v>Metal industry Industry SaviMT</v>
      </c>
      <c r="S7" s="21" t="s">
        <v>32</v>
      </c>
      <c r="T7" s="21" t="s">
        <v>33</v>
      </c>
      <c r="U7" s="21"/>
      <c r="V7" s="21"/>
      <c r="W7" s="20" t="s">
        <v>34</v>
      </c>
    </row>
    <row r="8" spans="2:23">
      <c r="B8" t="str">
        <f t="shared" ref="B8:B15" ca="1" si="0">"IND"&amp;MID(C8,2,2)&amp;"EFF"&amp;RIGHT(C8,2)&amp;"-"&amp;8-L8</f>
        <v>INDMDEFFMT-1</v>
      </c>
      <c r="C8" t="str">
        <f ca="1">IND_SavTechs_MD!$C$8</f>
        <v>IMDMT</v>
      </c>
      <c r="D8">
        <f>IND_SavTechs_MD!D9</f>
        <v>2016</v>
      </c>
      <c r="E8">
        <f ca="1">AVERAGEIFS(IND_SavTechs_MD!$E$8:$E$607,IND_SavTechs_MD!$C$8:$C$607,IND_MD!C8, IND_SavTechs_MD!$K$8:$K$607,IND_MD!L8)</f>
        <v>5.87</v>
      </c>
      <c r="F8" s="79">
        <f ca="1">AVERAGEIFS(IND_SavTechs_MD!$F$8:$F$607,IND_SavTechs_MD!$C$8:$C$607,IND_MD!C8, IND_SavTechs_MD!$K$8:$K$607,IND_MD!L8)</f>
        <v>557.05589809301443</v>
      </c>
      <c r="I8" s="63">
        <f>IND_SavTechs_MD!I9</f>
        <v>1</v>
      </c>
      <c r="J8" s="63">
        <f>IND_SavTechs_MD!J9</f>
        <v>1</v>
      </c>
      <c r="L8">
        <v>7</v>
      </c>
      <c r="M8" t="s">
        <v>167</v>
      </c>
      <c r="Q8" t="str">
        <f t="shared" ref="Q8:Q60" ca="1" si="1">B8</f>
        <v>INDMDEFFMT-1</v>
      </c>
      <c r="R8" t="str">
        <f t="shared" ref="R8:R60" ca="1" si="2">LEFT($B$2,28)&amp;RIGHT(C8,2)</f>
        <v>Metal industry Industry SaviMT</v>
      </c>
      <c r="S8" t="s">
        <v>32</v>
      </c>
      <c r="T8" t="s">
        <v>33</v>
      </c>
      <c r="W8" t="s">
        <v>34</v>
      </c>
    </row>
    <row r="9" spans="2:23">
      <c r="B9" t="str">
        <f t="shared" ca="1" si="0"/>
        <v>INDMDEFFMT-2</v>
      </c>
      <c r="C9" t="str">
        <f ca="1">IND_SavTechs_MD!$C$8</f>
        <v>IMDMT</v>
      </c>
      <c r="D9">
        <f>IND_SavTechs_MD!D10</f>
        <v>2016</v>
      </c>
      <c r="E9">
        <f ca="1">AVERAGEIFS(IND_SavTechs_MD!$E$8:$E$607,IND_SavTechs_MD!$C$8:$C$607,IND_MD!C9, IND_SavTechs_MD!$K$8:$K$607,IND_MD!L9)</f>
        <v>6.06</v>
      </c>
      <c r="F9" s="79">
        <f ca="1">AVERAGEIFS(IND_SavTechs_MD!$F$8:$F$607,IND_SavTechs_MD!$C$8:$C$607,IND_MD!C9, IND_SavTechs_MD!$K$8:$K$607,IND_MD!L9)</f>
        <v>648.37404718198763</v>
      </c>
      <c r="I9" s="63">
        <f>IND_SavTechs_MD!I10</f>
        <v>1</v>
      </c>
      <c r="J9" s="63">
        <f>IND_SavTechs_MD!J10</f>
        <v>1</v>
      </c>
      <c r="L9">
        <v>6</v>
      </c>
      <c r="M9" t="s">
        <v>168</v>
      </c>
      <c r="Q9" t="str">
        <f t="shared" ca="1" si="1"/>
        <v>INDMDEFFMT-2</v>
      </c>
      <c r="R9" t="str">
        <f t="shared" ca="1" si="2"/>
        <v>Metal industry Industry SaviMT</v>
      </c>
      <c r="S9" t="s">
        <v>32</v>
      </c>
      <c r="T9" t="s">
        <v>33</v>
      </c>
      <c r="W9" t="s">
        <v>34</v>
      </c>
    </row>
    <row r="10" spans="2:23">
      <c r="B10" t="str">
        <f t="shared" ca="1" si="0"/>
        <v>INDMDEFFMT-3</v>
      </c>
      <c r="C10" t="str">
        <f ca="1">IND_SavTechs_MD!$C$8</f>
        <v>IMDMT</v>
      </c>
      <c r="D10">
        <f>IND_SavTechs_MD!D11</f>
        <v>2016</v>
      </c>
      <c r="E10">
        <f ca="1">AVERAGEIFS(IND_SavTechs_MD!$E$8:$E$607,IND_SavTechs_MD!$C$8:$C$607,IND_MD!C10, IND_SavTechs_MD!$K$8:$K$607,IND_MD!L10)</f>
        <v>6.1549999999999994</v>
      </c>
      <c r="F10" s="79">
        <f ca="1">AVERAGEIFS(IND_SavTechs_MD!$F$8:$F$607,IND_SavTechs_MD!$C$8:$C$607,IND_MD!C10, IND_SavTechs_MD!$K$8:$K$607,IND_MD!L10)</f>
        <v>749.31682667493374</v>
      </c>
      <c r="I10" s="63">
        <f>IND_SavTechs_MD!I11</f>
        <v>1</v>
      </c>
      <c r="J10" s="63">
        <f>IND_SavTechs_MD!J11</f>
        <v>1</v>
      </c>
      <c r="L10">
        <v>5</v>
      </c>
      <c r="M10" t="s">
        <v>169</v>
      </c>
      <c r="Q10" t="str">
        <f t="shared" ca="1" si="1"/>
        <v>INDMDEFFMT-3</v>
      </c>
      <c r="R10" t="str">
        <f t="shared" ca="1" si="2"/>
        <v>Metal industry Industry SaviMT</v>
      </c>
      <c r="S10" t="s">
        <v>32</v>
      </c>
      <c r="T10" t="s">
        <v>33</v>
      </c>
      <c r="W10" t="s">
        <v>34</v>
      </c>
    </row>
    <row r="11" spans="2:23">
      <c r="B11" t="str">
        <f t="shared" ca="1" si="0"/>
        <v>INDMDEFFMT-4</v>
      </c>
      <c r="C11" t="str">
        <f ca="1">IND_SavTechs_MD!$C$8</f>
        <v>IMDMT</v>
      </c>
      <c r="D11">
        <f>IND_SavTechs_MD!D12</f>
        <v>2016</v>
      </c>
      <c r="E11">
        <f ca="1">AVERAGEIFS(IND_SavTechs_MD!$E$8:$E$607,IND_SavTechs_MD!$C$8:$C$607,IND_MD!C11, IND_SavTechs_MD!$K$8:$K$607,IND_MD!L11)</f>
        <v>6.2499999999999991</v>
      </c>
      <c r="F11" s="79">
        <f ca="1">AVERAGEIFS(IND_SavTechs_MD!$F$8:$F$607,IND_SavTechs_MD!$C$8:$C$607,IND_MD!C11, IND_SavTechs_MD!$K$8:$K$607,IND_MD!L11)</f>
        <v>850.25960616787995</v>
      </c>
      <c r="I11" s="63">
        <f>IND_SavTechs_MD!I12</f>
        <v>1</v>
      </c>
      <c r="J11" s="63">
        <f>IND_SavTechs_MD!J12</f>
        <v>1</v>
      </c>
      <c r="L11">
        <v>4</v>
      </c>
      <c r="M11" t="s">
        <v>170</v>
      </c>
      <c r="Q11" t="str">
        <f t="shared" ca="1" si="1"/>
        <v>INDMDEFFMT-4</v>
      </c>
      <c r="R11" t="str">
        <f t="shared" ca="1" si="2"/>
        <v>Metal industry Industry SaviMT</v>
      </c>
      <c r="S11" t="s">
        <v>32</v>
      </c>
      <c r="T11" t="s">
        <v>33</v>
      </c>
      <c r="W11" t="s">
        <v>34</v>
      </c>
    </row>
    <row r="12" spans="2:23">
      <c r="B12" t="str">
        <f t="shared" ca="1" si="0"/>
        <v>INDMDEFFMT-5</v>
      </c>
      <c r="C12" t="str">
        <f ca="1">IND_SavTechs_MD!$C$8</f>
        <v>IMDMT</v>
      </c>
      <c r="D12">
        <f>IND_SavTechs_MD!D13</f>
        <v>2016</v>
      </c>
      <c r="E12">
        <f ca="1">AVERAGEIFS(IND_SavTechs_MD!$E$8:$E$607,IND_SavTechs_MD!$C$8:$C$607,IND_MD!C12, IND_SavTechs_MD!$K$8:$K$607,IND_MD!L12)</f>
        <v>6.3449999999999998</v>
      </c>
      <c r="F12" s="79">
        <f ca="1">AVERAGEIFS(IND_SavTechs_MD!$F$8:$F$607,IND_SavTechs_MD!$C$8:$C$607,IND_MD!C12, IND_SavTechs_MD!$K$8:$K$607,IND_MD!L12)</f>
        <v>951.20238566082628</v>
      </c>
      <c r="I12" s="63">
        <f>IND_SavTechs_MD!I13</f>
        <v>1</v>
      </c>
      <c r="J12" s="63">
        <f>IND_SavTechs_MD!J13</f>
        <v>1</v>
      </c>
      <c r="L12">
        <v>3</v>
      </c>
      <c r="M12" t="s">
        <v>171</v>
      </c>
      <c r="Q12" t="str">
        <f t="shared" ca="1" si="1"/>
        <v>INDMDEFFMT-5</v>
      </c>
      <c r="R12" t="str">
        <f t="shared" ca="1" si="2"/>
        <v>Metal industry Industry SaviMT</v>
      </c>
      <c r="S12" t="s">
        <v>32</v>
      </c>
      <c r="T12" t="s">
        <v>33</v>
      </c>
      <c r="W12" t="s">
        <v>34</v>
      </c>
    </row>
    <row r="13" spans="2:23">
      <c r="B13" t="str">
        <f t="shared" ca="1" si="0"/>
        <v>INDMDEFFMT-6</v>
      </c>
      <c r="C13" t="str">
        <f ca="1">IND_SavTechs_MD!$C$8</f>
        <v>IMDMT</v>
      </c>
      <c r="D13">
        <f>IND_SavTechs_MD!D14</f>
        <v>2016</v>
      </c>
      <c r="E13">
        <f ca="1">AVERAGEIFS(IND_SavTechs_MD!$E$8:$E$607,IND_SavTechs_MD!$C$8:$C$607,IND_MD!C13, IND_SavTechs_MD!$K$8:$K$607,IND_MD!L13)</f>
        <v>6.4400000000000013</v>
      </c>
      <c r="F13" s="79">
        <f ca="1">AVERAGEIFS(IND_SavTechs_MD!$F$8:$F$607,IND_SavTechs_MD!$C$8:$C$607,IND_MD!C13, IND_SavTechs_MD!$K$8:$K$607,IND_MD!L13)</f>
        <v>1052.1451651537725</v>
      </c>
      <c r="I13" s="63">
        <f>IND_SavTechs_MD!I14</f>
        <v>1</v>
      </c>
      <c r="J13" s="63">
        <f>IND_SavTechs_MD!J14</f>
        <v>1</v>
      </c>
      <c r="L13">
        <v>2</v>
      </c>
      <c r="M13" t="s">
        <v>172</v>
      </c>
      <c r="Q13" t="str">
        <f t="shared" ca="1" si="1"/>
        <v>INDMDEFFMT-6</v>
      </c>
      <c r="R13" t="str">
        <f t="shared" ca="1" si="2"/>
        <v>Metal industry Industry SaviMT</v>
      </c>
      <c r="S13" t="s">
        <v>32</v>
      </c>
      <c r="T13" t="s">
        <v>33</v>
      </c>
      <c r="W13" t="s">
        <v>34</v>
      </c>
    </row>
    <row r="14" spans="2:23">
      <c r="B14" t="str">
        <f t="shared" ca="1" si="0"/>
        <v>INDMDEFFMT-7</v>
      </c>
      <c r="C14" t="str">
        <f ca="1">IND_SavTechs_MD!$C$8</f>
        <v>IMDMT</v>
      </c>
      <c r="D14">
        <f>IND_SavTechs_MD!D15</f>
        <v>2016</v>
      </c>
      <c r="E14">
        <f ca="1">AVERAGEIFS(IND_SavTechs_MD!$E$8:$E$607,IND_SavTechs_MD!$C$8:$C$607,IND_MD!C14, IND_SavTechs_MD!$K$8:$K$607,IND_MD!L14)</f>
        <v>6.53</v>
      </c>
      <c r="F14" s="79">
        <f ca="1">AVERAGEIFS(IND_SavTechs_MD!$F$8:$F$607,IND_SavTechs_MD!$C$8:$C$607,IND_MD!C14, IND_SavTechs_MD!$K$8:$K$607,IND_MD!L14)</f>
        <v>1147.7751667786688</v>
      </c>
      <c r="I14" s="63">
        <f>IND_SavTechs_MD!I15</f>
        <v>1</v>
      </c>
      <c r="J14" s="63">
        <f>IND_SavTechs_MD!J15</f>
        <v>1</v>
      </c>
      <c r="L14">
        <v>1</v>
      </c>
      <c r="M14" t="s">
        <v>173</v>
      </c>
      <c r="Q14" t="str">
        <f t="shared" ca="1" si="1"/>
        <v>INDMDEFFMT-7</v>
      </c>
      <c r="R14" t="str">
        <f t="shared" ca="1" si="2"/>
        <v>Metal industry Industry SaviMT</v>
      </c>
      <c r="S14" t="s">
        <v>32</v>
      </c>
      <c r="T14" t="s">
        <v>33</v>
      </c>
      <c r="W14" t="s">
        <v>34</v>
      </c>
    </row>
    <row r="15" spans="2:23">
      <c r="B15" t="str">
        <f t="shared" ca="1" si="0"/>
        <v>INDMDEFFMT-8</v>
      </c>
      <c r="C15" t="str">
        <f ca="1">IND_SavTechs_MD!$C$8</f>
        <v>IMDMT</v>
      </c>
      <c r="D15">
        <f>IND_SavTechs_MD!D16</f>
        <v>2016</v>
      </c>
      <c r="E15">
        <f ca="1">AVERAGEIFS(IND_SavTechs_MD!$E$8:$E$607,IND_SavTechs_MD!$C$8:$C$607,IND_MD!C15, IND_SavTechs_MD!$K$8:$K$607,IND_MD!L15)</f>
        <v>6.5900000000000007</v>
      </c>
      <c r="F15" s="79">
        <f ca="1">AVERAGEIFS(IND_SavTechs_MD!$F$8:$F$607,IND_SavTechs_MD!$C$8:$C$607,IND_MD!C15, IND_SavTechs_MD!$K$8:$K$607,IND_MD!L15)</f>
        <v>1211.5285011952665</v>
      </c>
      <c r="I15" s="63">
        <f>IND_SavTechs_MD!I16</f>
        <v>1</v>
      </c>
      <c r="J15" s="63">
        <f>IND_SavTechs_MD!J16</f>
        <v>1</v>
      </c>
      <c r="L15">
        <v>0</v>
      </c>
      <c r="M15" t="s">
        <v>174</v>
      </c>
      <c r="Q15" t="str">
        <f t="shared" ca="1" si="1"/>
        <v>INDMDEFFMT-8</v>
      </c>
      <c r="R15" t="str">
        <f t="shared" ca="1" si="2"/>
        <v>Metal industry Industry SaviMT</v>
      </c>
      <c r="S15" t="s">
        <v>32</v>
      </c>
      <c r="T15" t="s">
        <v>33</v>
      </c>
      <c r="W15" t="s">
        <v>34</v>
      </c>
    </row>
    <row r="16" spans="2:23">
      <c r="B16" t="str">
        <f ca="1">"IND"&amp;MID(C16,2,2)&amp;"EFF"&amp;RIGHT(C16,2)&amp;"-"&amp;8-L16</f>
        <v>INDMDEFFHT-0</v>
      </c>
      <c r="C16" t="str">
        <f ca="1">IND_SavTechs_MD!$C$9</f>
        <v>IMDHT</v>
      </c>
      <c r="D16">
        <f>IND_SavTechs_MD!D17</f>
        <v>2016</v>
      </c>
      <c r="E16">
        <f ca="1">AVERAGEIFS(IND_SavTechs_MD!$E$8:$E$607,IND_SavTechs_MD!$C$8:$C$607,IND_MD!C16, IND_SavTechs_MD!$K$8:$K$607,IND_MD!L16)</f>
        <v>3.8104186046511623</v>
      </c>
      <c r="F16" s="79">
        <f ca="1">AVERAGEIFS(IND_SavTechs_MD!$F$8:$F$607,IND_SavTechs_MD!$C$8:$C$607,IND_MD!C16, IND_SavTechs_MD!$K$8:$K$607,IND_MD!L16)</f>
        <v>251.80695979052786</v>
      </c>
      <c r="I16" s="63">
        <f>IND_SavTechs_MD!I17</f>
        <v>1</v>
      </c>
      <c r="J16" s="63">
        <f>IND_SavTechs_MD!J17</f>
        <v>1</v>
      </c>
      <c r="L16">
        <v>8</v>
      </c>
      <c r="M16" t="s">
        <v>166</v>
      </c>
      <c r="Q16" t="str">
        <f t="shared" ca="1" si="1"/>
        <v>INDMDEFFHT-0</v>
      </c>
      <c r="R16" t="str">
        <f t="shared" ca="1" si="2"/>
        <v>Metal industry Industry SaviHT</v>
      </c>
      <c r="S16" t="s">
        <v>32</v>
      </c>
      <c r="T16" t="s">
        <v>33</v>
      </c>
      <c r="W16" t="s">
        <v>34</v>
      </c>
    </row>
    <row r="17" spans="2:23">
      <c r="B17" t="str">
        <f t="shared" ref="B17:B24" ca="1" si="3">"IND"&amp;MID(C17,2,2)&amp;"EFF"&amp;RIGHT(C17,2)&amp;"-"&amp;8-L17</f>
        <v>INDMDEFFHT-1</v>
      </c>
      <c r="C17" t="str">
        <f ca="1">IND_SavTechs_MD!$C$9</f>
        <v>IMDHT</v>
      </c>
      <c r="D17">
        <f>IND_SavTechs_MD!D18</f>
        <v>2016</v>
      </c>
      <c r="E17">
        <f ca="1">AVERAGEIFS(IND_SavTechs_MD!$E$8:$E$607,IND_SavTechs_MD!$C$8:$C$607,IND_MD!C17, IND_SavTechs_MD!$K$8:$K$607,IND_MD!L17)</f>
        <v>4.8919999999999995</v>
      </c>
      <c r="F17" s="79">
        <f ca="1">AVERAGEIFS(IND_SavTechs_MD!$F$8:$F$607,IND_SavTechs_MD!$C$8:$C$607,IND_MD!C17, IND_SavTechs_MD!$K$8:$K$607,IND_MD!L17)</f>
        <v>548.55779726712296</v>
      </c>
      <c r="I17" s="63">
        <f>IND_SavTechs_MD!I18</f>
        <v>1</v>
      </c>
      <c r="J17" s="63">
        <f>IND_SavTechs_MD!J18</f>
        <v>1</v>
      </c>
      <c r="L17">
        <v>7</v>
      </c>
      <c r="M17" t="s">
        <v>167</v>
      </c>
      <c r="Q17" t="str">
        <f t="shared" ca="1" si="1"/>
        <v>INDMDEFFHT-1</v>
      </c>
      <c r="R17" t="str">
        <f t="shared" ca="1" si="2"/>
        <v>Metal industry Industry SaviHT</v>
      </c>
      <c r="S17" t="s">
        <v>32</v>
      </c>
      <c r="T17" t="s">
        <v>33</v>
      </c>
      <c r="W17" t="s">
        <v>34</v>
      </c>
    </row>
    <row r="18" spans="2:23">
      <c r="B18" t="str">
        <f t="shared" ca="1" si="3"/>
        <v>INDMDEFFHT-2</v>
      </c>
      <c r="C18" t="str">
        <f ca="1">IND_SavTechs_MD!$C$9</f>
        <v>IMDHT</v>
      </c>
      <c r="D18">
        <f>IND_SavTechs_MD!D19</f>
        <v>2016</v>
      </c>
      <c r="E18">
        <f ca="1">AVERAGEIFS(IND_SavTechs_MD!$E$8:$E$607,IND_SavTechs_MD!$C$8:$C$607,IND_MD!C18, IND_SavTechs_MD!$K$8:$K$607,IND_MD!L18)</f>
        <v>5.0200000000000005</v>
      </c>
      <c r="F18" s="79">
        <f ca="1">AVERAGEIFS(IND_SavTechs_MD!$F$8:$F$607,IND_SavTechs_MD!$C$8:$C$607,IND_MD!C18, IND_SavTechs_MD!$K$8:$K$607,IND_MD!L18)</f>
        <v>650.04910127809262</v>
      </c>
      <c r="I18" s="63">
        <f>IND_SavTechs_MD!I19</f>
        <v>1</v>
      </c>
      <c r="J18" s="63">
        <f>IND_SavTechs_MD!J19</f>
        <v>1</v>
      </c>
      <c r="L18">
        <v>6</v>
      </c>
      <c r="M18" t="s">
        <v>168</v>
      </c>
      <c r="Q18" t="str">
        <f t="shared" ca="1" si="1"/>
        <v>INDMDEFFHT-2</v>
      </c>
      <c r="R18" t="str">
        <f t="shared" ca="1" si="2"/>
        <v>Metal industry Industry SaviHT</v>
      </c>
      <c r="S18" t="s">
        <v>32</v>
      </c>
      <c r="T18" t="s">
        <v>33</v>
      </c>
      <c r="W18" t="s">
        <v>34</v>
      </c>
    </row>
    <row r="19" spans="2:23">
      <c r="B19" t="str">
        <f t="shared" ca="1" si="3"/>
        <v>INDMDEFFHT-3</v>
      </c>
      <c r="C19" t="str">
        <f ca="1">IND_SavTechs_MD!$C$9</f>
        <v>IMDHT</v>
      </c>
      <c r="D19">
        <f>IND_SavTechs_MD!D20</f>
        <v>2016</v>
      </c>
      <c r="E19">
        <f ca="1">AVERAGEIFS(IND_SavTechs_MD!$E$8:$E$607,IND_SavTechs_MD!$C$8:$C$607,IND_MD!C19, IND_SavTechs_MD!$K$8:$K$607,IND_MD!L19)</f>
        <v>5.1480000000000006</v>
      </c>
      <c r="F19" s="79">
        <f ca="1">AVERAGEIFS(IND_SavTechs_MD!$F$8:$F$607,IND_SavTechs_MD!$C$8:$C$607,IND_MD!C19, IND_SavTechs_MD!$K$8:$K$607,IND_MD!L19)</f>
        <v>751.54040528906205</v>
      </c>
      <c r="I19" s="63">
        <f>IND_SavTechs_MD!I20</f>
        <v>1</v>
      </c>
      <c r="J19" s="63">
        <f>IND_SavTechs_MD!J20</f>
        <v>1</v>
      </c>
      <c r="L19">
        <v>5</v>
      </c>
      <c r="M19" t="s">
        <v>169</v>
      </c>
      <c r="Q19" t="str">
        <f t="shared" ca="1" si="1"/>
        <v>INDMDEFFHT-3</v>
      </c>
      <c r="R19" t="str">
        <f t="shared" ca="1" si="2"/>
        <v>Metal industry Industry SaviHT</v>
      </c>
      <c r="S19" t="s">
        <v>32</v>
      </c>
      <c r="T19" t="s">
        <v>33</v>
      </c>
      <c r="W19" t="s">
        <v>34</v>
      </c>
    </row>
    <row r="20" spans="2:23">
      <c r="B20" t="str">
        <f t="shared" ca="1" si="3"/>
        <v>INDMDEFFHT-4</v>
      </c>
      <c r="C20" t="str">
        <f ca="1">IND_SavTechs_MD!$C$9</f>
        <v>IMDHT</v>
      </c>
      <c r="D20">
        <f>IND_SavTechs_MD!D21</f>
        <v>2016</v>
      </c>
      <c r="E20">
        <f ca="1">AVERAGEIFS(IND_SavTechs_MD!$E$8:$E$607,IND_SavTechs_MD!$C$8:$C$607,IND_MD!C20, IND_SavTechs_MD!$K$8:$K$607,IND_MD!L20)</f>
        <v>5.2480000000000002</v>
      </c>
      <c r="F20" s="79">
        <f ca="1">AVERAGEIFS(IND_SavTechs_MD!$F$8:$F$607,IND_SavTechs_MD!$C$8:$C$607,IND_MD!C20, IND_SavTechs_MD!$K$8:$K$607,IND_MD!L20)</f>
        <v>830.83048654763195</v>
      </c>
      <c r="I20" s="63">
        <f>IND_SavTechs_MD!I21</f>
        <v>1</v>
      </c>
      <c r="J20" s="63">
        <f>IND_SavTechs_MD!J21</f>
        <v>1</v>
      </c>
      <c r="L20">
        <v>4</v>
      </c>
      <c r="M20" t="s">
        <v>170</v>
      </c>
      <c r="Q20" t="str">
        <f t="shared" ca="1" si="1"/>
        <v>INDMDEFFHT-4</v>
      </c>
      <c r="R20" t="str">
        <f t="shared" ca="1" si="2"/>
        <v>Metal industry Industry SaviHT</v>
      </c>
      <c r="S20" t="s">
        <v>32</v>
      </c>
      <c r="T20" t="s">
        <v>33</v>
      </c>
      <c r="W20" t="s">
        <v>34</v>
      </c>
    </row>
    <row r="21" spans="2:23">
      <c r="B21" t="str">
        <f t="shared" ca="1" si="3"/>
        <v>INDMDEFFHT-5</v>
      </c>
      <c r="C21" t="str">
        <f ca="1">IND_SavTechs_MD!$C$9</f>
        <v>IMDHT</v>
      </c>
      <c r="D21">
        <f>IND_SavTechs_MD!D22</f>
        <v>2016</v>
      </c>
      <c r="E21" s="141">
        <v>1</v>
      </c>
      <c r="F21" s="142">
        <v>5000</v>
      </c>
      <c r="I21" s="63">
        <f>IND_SavTechs_MD!I22</f>
        <v>1</v>
      </c>
      <c r="J21" s="63">
        <f>IND_SavTechs_MD!J22</f>
        <v>1</v>
      </c>
      <c r="L21">
        <v>3</v>
      </c>
      <c r="M21" t="s">
        <v>171</v>
      </c>
      <c r="Q21" t="str">
        <f t="shared" ca="1" si="1"/>
        <v>INDMDEFFHT-5</v>
      </c>
      <c r="R21" t="str">
        <f t="shared" ca="1" si="2"/>
        <v>Metal industry Industry SaviHT</v>
      </c>
      <c r="S21" t="s">
        <v>32</v>
      </c>
      <c r="T21" t="s">
        <v>33</v>
      </c>
      <c r="W21" t="s">
        <v>34</v>
      </c>
    </row>
    <row r="22" spans="2:23">
      <c r="B22" t="str">
        <f t="shared" ca="1" si="3"/>
        <v>INDMDEFFHT-6</v>
      </c>
      <c r="C22" t="str">
        <f ca="1">IND_SavTechs_MD!$C$9</f>
        <v>IMDHT</v>
      </c>
      <c r="D22">
        <f>IND_SavTechs_MD!D23</f>
        <v>2016</v>
      </c>
      <c r="E22" s="141">
        <v>1</v>
      </c>
      <c r="F22" s="142">
        <v>5000</v>
      </c>
      <c r="I22" s="63">
        <f>IND_SavTechs_MD!I23</f>
        <v>1</v>
      </c>
      <c r="J22" s="63">
        <f>IND_SavTechs_MD!J23</f>
        <v>1</v>
      </c>
      <c r="L22">
        <v>2</v>
      </c>
      <c r="M22" t="s">
        <v>172</v>
      </c>
      <c r="Q22" t="str">
        <f t="shared" ca="1" si="1"/>
        <v>INDMDEFFHT-6</v>
      </c>
      <c r="R22" t="str">
        <f t="shared" ca="1" si="2"/>
        <v>Metal industry Industry SaviHT</v>
      </c>
      <c r="S22" t="s">
        <v>32</v>
      </c>
      <c r="T22" t="s">
        <v>33</v>
      </c>
      <c r="W22" t="s">
        <v>34</v>
      </c>
    </row>
    <row r="23" spans="2:23">
      <c r="B23" t="str">
        <f t="shared" ca="1" si="3"/>
        <v>INDMDEFFHT-7</v>
      </c>
      <c r="C23" t="str">
        <f ca="1">IND_SavTechs_MD!$C$9</f>
        <v>IMDHT</v>
      </c>
      <c r="D23">
        <f>IND_SavTechs_MD!D24</f>
        <v>2016</v>
      </c>
      <c r="E23" s="141">
        <v>1</v>
      </c>
      <c r="F23" s="142">
        <v>5000</v>
      </c>
      <c r="I23" s="63">
        <f>IND_SavTechs_MD!I24</f>
        <v>1</v>
      </c>
      <c r="J23" s="63">
        <f>IND_SavTechs_MD!J24</f>
        <v>1</v>
      </c>
      <c r="L23">
        <v>1</v>
      </c>
      <c r="M23" t="s">
        <v>173</v>
      </c>
      <c r="Q23" t="str">
        <f t="shared" ca="1" si="1"/>
        <v>INDMDEFFHT-7</v>
      </c>
      <c r="R23" t="str">
        <f t="shared" ca="1" si="2"/>
        <v>Metal industry Industry SaviHT</v>
      </c>
      <c r="S23" t="s">
        <v>32</v>
      </c>
      <c r="T23" t="s">
        <v>33</v>
      </c>
      <c r="W23" t="s">
        <v>34</v>
      </c>
    </row>
    <row r="24" spans="2:23">
      <c r="B24" t="str">
        <f t="shared" ca="1" si="3"/>
        <v>INDMDEFFHT-8</v>
      </c>
      <c r="C24" t="str">
        <f ca="1">IND_SavTechs_MD!$C$9</f>
        <v>IMDHT</v>
      </c>
      <c r="D24">
        <f>IND_SavTechs_MD!D25</f>
        <v>2016</v>
      </c>
      <c r="E24" s="141">
        <v>1</v>
      </c>
      <c r="F24" s="142">
        <v>5000</v>
      </c>
      <c r="I24" s="63">
        <f>IND_SavTechs_MD!I25</f>
        <v>1</v>
      </c>
      <c r="J24" s="63">
        <f>IND_SavTechs_MD!J25</f>
        <v>1</v>
      </c>
      <c r="L24">
        <v>0</v>
      </c>
      <c r="M24" t="s">
        <v>174</v>
      </c>
      <c r="Q24" t="str">
        <f t="shared" ca="1" si="1"/>
        <v>INDMDEFFHT-8</v>
      </c>
      <c r="R24" t="str">
        <f t="shared" ca="1" si="2"/>
        <v>Metal industry Industry SaviHT</v>
      </c>
      <c r="S24" t="s">
        <v>32</v>
      </c>
      <c r="T24" t="s">
        <v>33</v>
      </c>
      <c r="W24" t="s">
        <v>34</v>
      </c>
    </row>
    <row r="25" spans="2:23">
      <c r="B25" t="str">
        <f ca="1">"IND"&amp;MID(C25,2,2)&amp;"EFF"&amp;RIGHT(C25,2)&amp;"-"&amp;8-L25</f>
        <v>INDMDEFFRH-0</v>
      </c>
      <c r="C25" t="str">
        <f ca="1">IND_SavTechs_MD!$C$10</f>
        <v>IMDRH</v>
      </c>
      <c r="D25">
        <f>IND_SavTechs_MD!D26</f>
        <v>2016</v>
      </c>
      <c r="E25">
        <f ca="1">AVERAGEIFS(IND_SavTechs_MD!$E$8:$E$607,IND_SavTechs_MD!$C$8:$C$607,IND_MD!C25, IND_SavTechs_MD!$K$8:$K$607,IND_MD!L25)</f>
        <v>14.430666666666667</v>
      </c>
      <c r="F25" s="79">
        <f ca="1">AVERAGEIFS(IND_SavTechs_MD!$F$8:$F$607,IND_SavTechs_MD!$C$8:$C$607,IND_MD!C25, IND_SavTechs_MD!$K$8:$K$607,IND_MD!L25)</f>
        <v>71.438070358733214</v>
      </c>
      <c r="I25" s="63">
        <f>IND_SavTechs_MD!I26</f>
        <v>1</v>
      </c>
      <c r="J25" s="63">
        <f>IND_SavTechs_MD!J26</f>
        <v>1</v>
      </c>
      <c r="L25">
        <v>8</v>
      </c>
      <c r="M25" t="s">
        <v>166</v>
      </c>
      <c r="Q25" t="str">
        <f t="shared" ca="1" si="1"/>
        <v>INDMDEFFRH-0</v>
      </c>
      <c r="R25" t="str">
        <f t="shared" ca="1" si="2"/>
        <v>Metal industry Industry SaviRH</v>
      </c>
      <c r="S25" t="s">
        <v>32</v>
      </c>
      <c r="T25" t="s">
        <v>33</v>
      </c>
      <c r="W25" t="s">
        <v>34</v>
      </c>
    </row>
    <row r="26" spans="2:23">
      <c r="B26" t="str">
        <f t="shared" ref="B26:B33" ca="1" si="4">"IND"&amp;MID(C26,2,2)&amp;"EFF"&amp;RIGHT(C26,2)&amp;"-"&amp;8-L26</f>
        <v>INDMDEFFRH-1</v>
      </c>
      <c r="C26" t="str">
        <f ca="1">IND_SavTechs_MD!$C$10</f>
        <v>IMDRH</v>
      </c>
      <c r="D26">
        <f>IND_SavTechs_MD!D27</f>
        <v>2016</v>
      </c>
      <c r="E26">
        <f ca="1">AVERAGEIFS(IND_SavTechs_MD!$E$8:$E$607,IND_SavTechs_MD!$C$8:$C$607,IND_MD!C26, IND_SavTechs_MD!$K$8:$K$607,IND_MD!L26)</f>
        <v>16.177333333333337</v>
      </c>
      <c r="F26" s="79">
        <f ca="1">AVERAGEIFS(IND_SavTechs_MD!$F$8:$F$607,IND_SavTechs_MD!$C$8:$C$607,IND_MD!C26, IND_SavTechs_MD!$K$8:$K$607,IND_MD!L26)</f>
        <v>546.38348318327826</v>
      </c>
      <c r="I26" s="63">
        <f>IND_SavTechs_MD!I27</f>
        <v>1</v>
      </c>
      <c r="J26" s="63">
        <f>IND_SavTechs_MD!J27</f>
        <v>1</v>
      </c>
      <c r="L26">
        <v>7</v>
      </c>
      <c r="M26" t="s">
        <v>167</v>
      </c>
      <c r="Q26" t="str">
        <f t="shared" ca="1" si="1"/>
        <v>INDMDEFFRH-1</v>
      </c>
      <c r="R26" t="str">
        <f t="shared" ca="1" si="2"/>
        <v>Metal industry Industry SaviRH</v>
      </c>
      <c r="S26" t="s">
        <v>32</v>
      </c>
      <c r="T26" t="s">
        <v>33</v>
      </c>
      <c r="W26" t="s">
        <v>34</v>
      </c>
    </row>
    <row r="27" spans="2:23">
      <c r="B27" t="str">
        <f t="shared" ca="1" si="4"/>
        <v>INDMDEFFRH-2</v>
      </c>
      <c r="C27" t="str">
        <f ca="1">IND_SavTechs_MD!$C$10</f>
        <v>IMDRH</v>
      </c>
      <c r="D27">
        <f>IND_SavTechs_MD!D28</f>
        <v>2016</v>
      </c>
      <c r="E27">
        <f ca="1">AVERAGEIFS(IND_SavTechs_MD!$E$8:$E$607,IND_SavTechs_MD!$C$8:$C$607,IND_MD!C27, IND_SavTechs_MD!$K$8:$K$607,IND_MD!L27)</f>
        <v>16.224000000000004</v>
      </c>
      <c r="F27" s="79">
        <f ca="1">AVERAGEIFS(IND_SavTechs_MD!$F$8:$F$607,IND_SavTechs_MD!$C$8:$C$607,IND_MD!C27, IND_SavTechs_MD!$K$8:$K$607,IND_MD!L27)</f>
        <v>640.58753200798128</v>
      </c>
      <c r="I27" s="63">
        <f>IND_SavTechs_MD!I28</f>
        <v>1</v>
      </c>
      <c r="J27" s="63">
        <f>IND_SavTechs_MD!J28</f>
        <v>1</v>
      </c>
      <c r="L27">
        <v>6</v>
      </c>
      <c r="M27" t="s">
        <v>168</v>
      </c>
      <c r="Q27" t="str">
        <f t="shared" ca="1" si="1"/>
        <v>INDMDEFFRH-2</v>
      </c>
      <c r="R27" t="str">
        <f t="shared" ca="1" si="2"/>
        <v>Metal industry Industry SaviRH</v>
      </c>
      <c r="S27" t="s">
        <v>32</v>
      </c>
      <c r="T27" t="s">
        <v>33</v>
      </c>
      <c r="W27" t="s">
        <v>34</v>
      </c>
    </row>
    <row r="28" spans="2:23">
      <c r="B28" t="str">
        <f t="shared" ca="1" si="4"/>
        <v>INDMDEFFRH-3</v>
      </c>
      <c r="C28" t="str">
        <f ca="1">IND_SavTechs_MD!$C$10</f>
        <v>IMDRH</v>
      </c>
      <c r="D28">
        <f>IND_SavTechs_MD!D29</f>
        <v>2016</v>
      </c>
      <c r="E28">
        <f ca="1">AVERAGEIFS(IND_SavTechs_MD!$E$8:$E$607,IND_SavTechs_MD!$C$8:$C$607,IND_MD!C28, IND_SavTechs_MD!$K$8:$K$607,IND_MD!L28)</f>
        <v>16.280000000000005</v>
      </c>
      <c r="F28" s="79">
        <f ca="1">AVERAGEIFS(IND_SavTechs_MD!$F$8:$F$607,IND_SavTechs_MD!$C$8:$C$607,IND_MD!C28, IND_SavTechs_MD!$K$8:$K$607,IND_MD!L28)</f>
        <v>753.63239059762509</v>
      </c>
      <c r="I28" s="63">
        <f>IND_SavTechs_MD!I29</f>
        <v>1</v>
      </c>
      <c r="J28" s="63">
        <f>IND_SavTechs_MD!J29</f>
        <v>1</v>
      </c>
      <c r="L28">
        <v>5</v>
      </c>
      <c r="M28" t="s">
        <v>169</v>
      </c>
      <c r="Q28" t="str">
        <f t="shared" ca="1" si="1"/>
        <v>INDMDEFFRH-3</v>
      </c>
      <c r="R28" t="str">
        <f t="shared" ca="1" si="2"/>
        <v>Metal industry Industry SaviRH</v>
      </c>
      <c r="S28" t="s">
        <v>32</v>
      </c>
      <c r="T28" t="s">
        <v>33</v>
      </c>
      <c r="W28" t="s">
        <v>34</v>
      </c>
    </row>
    <row r="29" spans="2:23">
      <c r="B29" t="str">
        <f t="shared" ca="1" si="4"/>
        <v>INDMDEFFRH-4</v>
      </c>
      <c r="C29" t="str">
        <f ca="1">IND_SavTechs_MD!$C$10</f>
        <v>IMDRH</v>
      </c>
      <c r="D29">
        <f>IND_SavTechs_MD!D30</f>
        <v>2016</v>
      </c>
      <c r="E29">
        <f ca="1">AVERAGEIFS(IND_SavTechs_MD!$E$8:$E$607,IND_SavTechs_MD!$C$8:$C$607,IND_MD!C29, IND_SavTechs_MD!$K$8:$K$607,IND_MD!L29)</f>
        <v>16.326666666666668</v>
      </c>
      <c r="F29" s="79">
        <f ca="1">AVERAGEIFS(IND_SavTechs_MD!$F$8:$F$607,IND_SavTechs_MD!$C$8:$C$607,IND_MD!C29, IND_SavTechs_MD!$K$8:$K$607,IND_MD!L29)</f>
        <v>847.83643942232834</v>
      </c>
      <c r="I29" s="63">
        <f>IND_SavTechs_MD!I30</f>
        <v>1</v>
      </c>
      <c r="J29" s="63">
        <f>IND_SavTechs_MD!J30</f>
        <v>1</v>
      </c>
      <c r="L29">
        <v>4</v>
      </c>
      <c r="M29" t="s">
        <v>170</v>
      </c>
      <c r="Q29" t="str">
        <f t="shared" ca="1" si="1"/>
        <v>INDMDEFFRH-4</v>
      </c>
      <c r="R29" t="str">
        <f t="shared" ca="1" si="2"/>
        <v>Metal industry Industry SaviRH</v>
      </c>
      <c r="S29" t="s">
        <v>32</v>
      </c>
      <c r="T29" t="s">
        <v>33</v>
      </c>
      <c r="W29" t="s">
        <v>34</v>
      </c>
    </row>
    <row r="30" spans="2:23">
      <c r="B30" t="str">
        <f t="shared" ca="1" si="4"/>
        <v>INDMDEFFRH-5</v>
      </c>
      <c r="C30" t="str">
        <f ca="1">IND_SavTechs_MD!$C$10</f>
        <v>IMDRH</v>
      </c>
      <c r="D30">
        <f>IND_SavTechs_MD!D31</f>
        <v>2016</v>
      </c>
      <c r="E30">
        <f ca="1">AVERAGEIFS(IND_SavTechs_MD!$E$8:$E$607,IND_SavTechs_MD!$C$8:$C$607,IND_MD!C30, IND_SavTechs_MD!$K$8:$K$607,IND_MD!L30)</f>
        <v>16.373333333333338</v>
      </c>
      <c r="F30" s="79">
        <f ca="1">AVERAGEIFS(IND_SavTechs_MD!$F$8:$F$607,IND_SavTechs_MD!$C$8:$C$607,IND_MD!C30, IND_SavTechs_MD!$K$8:$K$607,IND_MD!L30)</f>
        <v>942.04048824703148</v>
      </c>
      <c r="I30" s="63">
        <f>IND_SavTechs_MD!I31</f>
        <v>1</v>
      </c>
      <c r="J30" s="63">
        <f>IND_SavTechs_MD!J31</f>
        <v>1</v>
      </c>
      <c r="L30">
        <v>3</v>
      </c>
      <c r="M30" t="s">
        <v>171</v>
      </c>
      <c r="Q30" t="str">
        <f t="shared" ca="1" si="1"/>
        <v>INDMDEFFRH-5</v>
      </c>
      <c r="R30" t="str">
        <f t="shared" ca="1" si="2"/>
        <v>Metal industry Industry SaviRH</v>
      </c>
      <c r="S30" t="s">
        <v>32</v>
      </c>
      <c r="T30" t="s">
        <v>33</v>
      </c>
      <c r="W30" t="s">
        <v>34</v>
      </c>
    </row>
    <row r="31" spans="2:23">
      <c r="B31" t="str">
        <f t="shared" ca="1" si="4"/>
        <v>INDMDEFFRH-6</v>
      </c>
      <c r="C31" t="str">
        <f ca="1">IND_SavTechs_MD!$C$10</f>
        <v>IMDRH</v>
      </c>
      <c r="D31">
        <f>IND_SavTechs_MD!D32</f>
        <v>2016</v>
      </c>
      <c r="E31">
        <f ca="1">AVERAGEIFS(IND_SavTechs_MD!$E$8:$E$607,IND_SavTechs_MD!$C$8:$C$607,IND_MD!C31, IND_SavTechs_MD!$K$8:$K$607,IND_MD!L31)</f>
        <v>16.429333333333336</v>
      </c>
      <c r="F31" s="79">
        <f ca="1">AVERAGEIFS(IND_SavTechs_MD!$F$8:$F$607,IND_SavTechs_MD!$C$8:$C$607,IND_MD!C31, IND_SavTechs_MD!$K$8:$K$607,IND_MD!L31)</f>
        <v>1055.0853468366752</v>
      </c>
      <c r="I31" s="63">
        <f>IND_SavTechs_MD!I32</f>
        <v>1</v>
      </c>
      <c r="J31" s="63">
        <f>IND_SavTechs_MD!J32</f>
        <v>1</v>
      </c>
      <c r="L31">
        <v>2</v>
      </c>
      <c r="M31" t="s">
        <v>172</v>
      </c>
      <c r="Q31" t="str">
        <f t="shared" ca="1" si="1"/>
        <v>INDMDEFFRH-6</v>
      </c>
      <c r="R31" t="str">
        <f t="shared" ca="1" si="2"/>
        <v>Metal industry Industry SaviRH</v>
      </c>
      <c r="S31" t="s">
        <v>32</v>
      </c>
      <c r="T31" t="s">
        <v>33</v>
      </c>
      <c r="W31" t="s">
        <v>34</v>
      </c>
    </row>
    <row r="32" spans="2:23">
      <c r="B32" t="str">
        <f t="shared" ca="1" si="4"/>
        <v>INDMDEFFRH-7</v>
      </c>
      <c r="C32" t="str">
        <f ca="1">IND_SavTechs_MD!$C$10</f>
        <v>IMDRH</v>
      </c>
      <c r="D32">
        <f>IND_SavTechs_MD!D33</f>
        <v>2016</v>
      </c>
      <c r="E32">
        <f ca="1">AVERAGEIFS(IND_SavTechs_MD!$E$8:$E$607,IND_SavTechs_MD!$C$8:$C$607,IND_MD!C32, IND_SavTechs_MD!$K$8:$K$607,IND_MD!L32)</f>
        <v>16.476000000000003</v>
      </c>
      <c r="F32" s="79">
        <f ca="1">AVERAGEIFS(IND_SavTechs_MD!$F$8:$F$607,IND_SavTechs_MD!$C$8:$C$607,IND_MD!C32, IND_SavTechs_MD!$K$8:$K$607,IND_MD!L32)</f>
        <v>1149.2893956613784</v>
      </c>
      <c r="I32" s="63">
        <f>IND_SavTechs_MD!I33</f>
        <v>1</v>
      </c>
      <c r="J32" s="63">
        <f>IND_SavTechs_MD!J33</f>
        <v>1</v>
      </c>
      <c r="L32">
        <v>1</v>
      </c>
      <c r="M32" t="s">
        <v>173</v>
      </c>
      <c r="Q32" t="str">
        <f t="shared" ca="1" si="1"/>
        <v>INDMDEFFRH-7</v>
      </c>
      <c r="R32" t="str">
        <f t="shared" ca="1" si="2"/>
        <v>Metal industry Industry SaviRH</v>
      </c>
      <c r="S32" t="s">
        <v>32</v>
      </c>
      <c r="T32" t="s">
        <v>33</v>
      </c>
      <c r="W32" t="s">
        <v>34</v>
      </c>
    </row>
    <row r="33" spans="2:23">
      <c r="B33" t="str">
        <f t="shared" ca="1" si="4"/>
        <v>INDMDEFFRH-8</v>
      </c>
      <c r="C33" t="str">
        <f ca="1">IND_SavTechs_MD!$C$10</f>
        <v>IMDRH</v>
      </c>
      <c r="D33">
        <f>IND_SavTechs_MD!D34</f>
        <v>2016</v>
      </c>
      <c r="E33">
        <f ca="1">AVERAGEIFS(IND_SavTechs_MD!$E$8:$E$607,IND_SavTechs_MD!$C$8:$C$607,IND_MD!C33, IND_SavTechs_MD!$K$8:$K$607,IND_MD!L33)</f>
        <v>16.812000000000001</v>
      </c>
      <c r="F33" s="79">
        <f ca="1">AVERAGEIFS(IND_SavTechs_MD!$F$8:$F$607,IND_SavTechs_MD!$C$8:$C$607,IND_MD!C33, IND_SavTechs_MD!$K$8:$K$607,IND_MD!L33)</f>
        <v>1827.5585471992408</v>
      </c>
      <c r="I33" s="63">
        <f>IND_SavTechs_MD!I34</f>
        <v>1</v>
      </c>
      <c r="J33" s="63">
        <f>IND_SavTechs_MD!J34</f>
        <v>1</v>
      </c>
      <c r="L33">
        <v>0</v>
      </c>
      <c r="M33" t="s">
        <v>174</v>
      </c>
      <c r="Q33" t="str">
        <f t="shared" ca="1" si="1"/>
        <v>INDMDEFFRH-8</v>
      </c>
      <c r="R33" t="str">
        <f t="shared" ca="1" si="2"/>
        <v>Metal industry Industry SaviRH</v>
      </c>
      <c r="S33" t="s">
        <v>32</v>
      </c>
      <c r="T33" t="s">
        <v>33</v>
      </c>
      <c r="W33" t="s">
        <v>34</v>
      </c>
    </row>
    <row r="34" spans="2:23">
      <c r="B34" t="str">
        <f ca="1">"IND"&amp;MID(C34,2,2)&amp;"EFF"&amp;RIGHT(C34,2)&amp;"-"&amp;8-L34</f>
        <v>INDMDEFFLA-0</v>
      </c>
      <c r="C34" t="str">
        <f ca="1">IND_SavTechs_MD!$C$11</f>
        <v>IMDLA</v>
      </c>
      <c r="D34">
        <f>IND_SavTechs_MD!D35</f>
        <v>2016</v>
      </c>
      <c r="E34">
        <f ca="1">AVERAGEIFS(IND_SavTechs_MD!$E$8:$E$607,IND_SavTechs_MD!$C$8:$C$607,IND_MD!C34, IND_SavTechs_MD!$K$8:$K$607,IND_MD!L34)</f>
        <v>3.0259999999999998</v>
      </c>
      <c r="F34" s="79">
        <f ca="1">AVERAGEIFS(IND_SavTechs_MD!$F$8:$F$607,IND_SavTechs_MD!$C$8:$C$607,IND_MD!C34, IND_SavTechs_MD!$K$8:$K$607,IND_MD!L34)</f>
        <v>143.27574989201918</v>
      </c>
      <c r="I34" s="63">
        <f>IND_SavTechs_MD!I35</f>
        <v>1</v>
      </c>
      <c r="J34" s="63">
        <f>IND_SavTechs_MD!J35</f>
        <v>1</v>
      </c>
      <c r="L34">
        <v>8</v>
      </c>
      <c r="M34" t="s">
        <v>166</v>
      </c>
      <c r="Q34" t="str">
        <f t="shared" ca="1" si="1"/>
        <v>INDMDEFFLA-0</v>
      </c>
      <c r="R34" t="str">
        <f t="shared" ca="1" si="2"/>
        <v>Metal industry Industry SaviLA</v>
      </c>
      <c r="S34" t="s">
        <v>32</v>
      </c>
      <c r="T34" t="s">
        <v>33</v>
      </c>
      <c r="W34" t="s">
        <v>34</v>
      </c>
    </row>
    <row r="35" spans="2:23">
      <c r="B35" t="str">
        <f t="shared" ref="B35:B42" ca="1" si="5">"IND"&amp;MID(C35,2,2)&amp;"EFF"&amp;RIGHT(C35,2)&amp;"-"&amp;8-L35</f>
        <v>INDMDEFFLA-1</v>
      </c>
      <c r="C35" t="str">
        <f ca="1">IND_SavTechs_MD!$C$11</f>
        <v>IMDLA</v>
      </c>
      <c r="D35">
        <f>IND_SavTechs_MD!D36</f>
        <v>2016</v>
      </c>
      <c r="E35">
        <f ca="1">AVERAGEIFS(IND_SavTechs_MD!$E$8:$E$607,IND_SavTechs_MD!$C$8:$C$607,IND_MD!C35, IND_SavTechs_MD!$K$8:$K$607,IND_MD!L35)</f>
        <v>3.3319999999999999</v>
      </c>
      <c r="F35" s="79">
        <f ca="1">AVERAGEIFS(IND_SavTechs_MD!$F$8:$F$607,IND_SavTechs_MD!$C$8:$C$607,IND_MD!C35, IND_SavTechs_MD!$K$8:$K$607,IND_MD!L35)</f>
        <v>550.14388792156785</v>
      </c>
      <c r="I35" s="63">
        <f>IND_SavTechs_MD!I36</f>
        <v>1</v>
      </c>
      <c r="J35" s="63">
        <f>IND_SavTechs_MD!J36</f>
        <v>1</v>
      </c>
      <c r="L35">
        <v>7</v>
      </c>
      <c r="M35" t="s">
        <v>167</v>
      </c>
      <c r="Q35" t="str">
        <f t="shared" ca="1" si="1"/>
        <v>INDMDEFFLA-1</v>
      </c>
      <c r="R35" t="str">
        <f t="shared" ca="1" si="2"/>
        <v>Metal industry Industry SaviLA</v>
      </c>
      <c r="S35" t="s">
        <v>32</v>
      </c>
      <c r="T35" t="s">
        <v>33</v>
      </c>
      <c r="W35" t="s">
        <v>34</v>
      </c>
    </row>
    <row r="36" spans="2:23">
      <c r="B36" t="str">
        <f t="shared" ca="1" si="5"/>
        <v>INDMDEFFLA-2</v>
      </c>
      <c r="C36" t="str">
        <f ca="1">IND_SavTechs_MD!$C$11</f>
        <v>IMDLA</v>
      </c>
      <c r="D36">
        <f>IND_SavTechs_MD!D37</f>
        <v>2016</v>
      </c>
      <c r="E36">
        <f ca="1">AVERAGEIFS(IND_SavTechs_MD!$E$8:$E$607,IND_SavTechs_MD!$C$8:$C$607,IND_MD!C36, IND_SavTechs_MD!$K$8:$K$607,IND_MD!L36)</f>
        <v>3.383</v>
      </c>
      <c r="F36" s="79">
        <f ca="1">AVERAGEIFS(IND_SavTechs_MD!$F$8:$F$607,IND_SavTechs_MD!$C$8:$C$607,IND_MD!C36, IND_SavTechs_MD!$K$8:$K$607,IND_MD!L36)</f>
        <v>633.99746269256059</v>
      </c>
      <c r="I36" s="63">
        <f>IND_SavTechs_MD!I37</f>
        <v>1</v>
      </c>
      <c r="J36" s="63">
        <f>IND_SavTechs_MD!J37</f>
        <v>1</v>
      </c>
      <c r="L36">
        <v>6</v>
      </c>
      <c r="M36" t="s">
        <v>168</v>
      </c>
      <c r="Q36" t="str">
        <f t="shared" ca="1" si="1"/>
        <v>INDMDEFFLA-2</v>
      </c>
      <c r="R36" t="str">
        <f t="shared" ca="1" si="2"/>
        <v>Metal industry Industry SaviLA</v>
      </c>
      <c r="S36" t="s">
        <v>32</v>
      </c>
      <c r="T36" t="s">
        <v>33</v>
      </c>
      <c r="W36" t="s">
        <v>34</v>
      </c>
    </row>
    <row r="37" spans="2:23">
      <c r="B37" t="str">
        <f t="shared" ca="1" si="5"/>
        <v>INDMDEFFLA-3</v>
      </c>
      <c r="C37" t="str">
        <f ca="1">IND_SavTechs_MD!$C$11</f>
        <v>IMDLA</v>
      </c>
      <c r="D37">
        <f>IND_SavTechs_MD!D38</f>
        <v>2016</v>
      </c>
      <c r="E37">
        <f ca="1">AVERAGEIFS(IND_SavTechs_MD!$E$8:$E$607,IND_SavTechs_MD!$C$8:$C$607,IND_MD!C37, IND_SavTechs_MD!$K$8:$K$607,IND_MD!L37)</f>
        <v>3.43825</v>
      </c>
      <c r="F37" s="79">
        <f ca="1">AVERAGEIFS(IND_SavTechs_MD!$F$8:$F$607,IND_SavTechs_MD!$C$8:$C$607,IND_MD!C37, IND_SavTechs_MD!$K$8:$K$607,IND_MD!L37)</f>
        <v>745.8022290538845</v>
      </c>
      <c r="I37" s="63">
        <f>IND_SavTechs_MD!I38</f>
        <v>1</v>
      </c>
      <c r="J37" s="63">
        <f>IND_SavTechs_MD!J38</f>
        <v>1</v>
      </c>
      <c r="L37">
        <v>5</v>
      </c>
      <c r="M37" t="s">
        <v>169</v>
      </c>
      <c r="Q37" t="str">
        <f t="shared" ca="1" si="1"/>
        <v>INDMDEFFLA-3</v>
      </c>
      <c r="R37" t="str">
        <f t="shared" ca="1" si="2"/>
        <v>Metal industry Industry SaviLA</v>
      </c>
      <c r="S37" t="s">
        <v>32</v>
      </c>
      <c r="T37" t="s">
        <v>33</v>
      </c>
      <c r="W37" t="s">
        <v>34</v>
      </c>
    </row>
    <row r="38" spans="2:23">
      <c r="B38" t="str">
        <f t="shared" ca="1" si="5"/>
        <v>INDMDEFFLA-4</v>
      </c>
      <c r="C38" t="str">
        <f ca="1">IND_SavTechs_MD!$C$11</f>
        <v>IMDLA</v>
      </c>
      <c r="D38">
        <f>IND_SavTechs_MD!D39</f>
        <v>2016</v>
      </c>
      <c r="E38">
        <f ca="1">AVERAGEIFS(IND_SavTechs_MD!$E$8:$E$607,IND_SavTechs_MD!$C$8:$C$607,IND_MD!C38, IND_SavTechs_MD!$K$8:$K$607,IND_MD!L38)</f>
        <v>3.4892499999999997</v>
      </c>
      <c r="F38" s="79">
        <f ca="1">AVERAGEIFS(IND_SavTechs_MD!$F$8:$F$607,IND_SavTechs_MD!$C$8:$C$607,IND_MD!C38, IND_SavTechs_MD!$K$8:$K$607,IND_MD!L38)</f>
        <v>857.60699541520796</v>
      </c>
      <c r="I38" s="63">
        <f>IND_SavTechs_MD!I39</f>
        <v>1</v>
      </c>
      <c r="J38" s="63">
        <f>IND_SavTechs_MD!J39</f>
        <v>1</v>
      </c>
      <c r="L38">
        <v>4</v>
      </c>
      <c r="M38" t="s">
        <v>170</v>
      </c>
      <c r="Q38" t="str">
        <f t="shared" ca="1" si="1"/>
        <v>INDMDEFFLA-4</v>
      </c>
      <c r="R38" t="str">
        <f t="shared" ca="1" si="2"/>
        <v>Metal industry Industry SaviLA</v>
      </c>
      <c r="S38" t="s">
        <v>32</v>
      </c>
      <c r="T38" t="s">
        <v>33</v>
      </c>
      <c r="W38" t="s">
        <v>34</v>
      </c>
    </row>
    <row r="39" spans="2:23">
      <c r="B39" t="str">
        <f t="shared" ca="1" si="5"/>
        <v>INDMDEFFLA-5</v>
      </c>
      <c r="C39" t="str">
        <f ca="1">IND_SavTechs_MD!$C$11</f>
        <v>IMDLA</v>
      </c>
      <c r="D39">
        <f>IND_SavTechs_MD!D40</f>
        <v>2016</v>
      </c>
      <c r="E39">
        <f ca="1">AVERAGEIFS(IND_SavTechs_MD!$E$8:$E$607,IND_SavTechs_MD!$C$8:$C$607,IND_MD!C39, IND_SavTechs_MD!$K$8:$K$607,IND_MD!L39)</f>
        <v>3.5402499999999999</v>
      </c>
      <c r="F39" s="79">
        <f ca="1">AVERAGEIFS(IND_SavTechs_MD!$F$8:$F$607,IND_SavTechs_MD!$C$8:$C$607,IND_MD!C39, IND_SavTechs_MD!$K$8:$K$607,IND_MD!L39)</f>
        <v>969.41176177653165</v>
      </c>
      <c r="I39" s="63">
        <f>IND_SavTechs_MD!I40</f>
        <v>1</v>
      </c>
      <c r="J39" s="63">
        <f>IND_SavTechs_MD!J40</f>
        <v>1</v>
      </c>
      <c r="L39">
        <v>3</v>
      </c>
      <c r="M39" t="s">
        <v>171</v>
      </c>
      <c r="Q39" t="str">
        <f t="shared" ca="1" si="1"/>
        <v>INDMDEFFLA-5</v>
      </c>
      <c r="R39" t="str">
        <f t="shared" ca="1" si="2"/>
        <v>Metal industry Industry SaviLA</v>
      </c>
      <c r="S39" t="s">
        <v>32</v>
      </c>
      <c r="T39" t="s">
        <v>33</v>
      </c>
      <c r="W39" t="s">
        <v>34</v>
      </c>
    </row>
    <row r="40" spans="2:23">
      <c r="B40" t="str">
        <f t="shared" ca="1" si="5"/>
        <v>INDMDEFFLA-6</v>
      </c>
      <c r="C40" t="str">
        <f ca="1">IND_SavTechs_MD!$C$11</f>
        <v>IMDLA</v>
      </c>
      <c r="D40">
        <f>IND_SavTechs_MD!D41</f>
        <v>2016</v>
      </c>
      <c r="E40">
        <f ca="1">AVERAGEIFS(IND_SavTechs_MD!$E$8:$E$607,IND_SavTechs_MD!$C$8:$C$607,IND_MD!C40, IND_SavTechs_MD!$K$8:$K$607,IND_MD!L40)</f>
        <v>3.5785</v>
      </c>
      <c r="F40" s="79">
        <f ca="1">AVERAGEIFS(IND_SavTechs_MD!$F$8:$F$607,IND_SavTechs_MD!$C$8:$C$607,IND_MD!C40, IND_SavTechs_MD!$K$8:$K$607,IND_MD!L40)</f>
        <v>1053.2653365475246</v>
      </c>
      <c r="I40" s="63">
        <f>IND_SavTechs_MD!I41</f>
        <v>1</v>
      </c>
      <c r="J40" s="63">
        <f>IND_SavTechs_MD!J41</f>
        <v>1</v>
      </c>
      <c r="L40">
        <v>2</v>
      </c>
      <c r="M40" t="s">
        <v>172</v>
      </c>
      <c r="Q40" t="str">
        <f t="shared" ca="1" si="1"/>
        <v>INDMDEFFLA-6</v>
      </c>
      <c r="R40" t="str">
        <f t="shared" ca="1" si="2"/>
        <v>Metal industry Industry SaviLA</v>
      </c>
      <c r="S40" t="s">
        <v>32</v>
      </c>
      <c r="T40" t="s">
        <v>33</v>
      </c>
      <c r="W40" t="s">
        <v>34</v>
      </c>
    </row>
    <row r="41" spans="2:23">
      <c r="B41" t="str">
        <f t="shared" ca="1" si="5"/>
        <v>INDMDEFFLA-7</v>
      </c>
      <c r="C41" t="str">
        <f ca="1">IND_SavTechs_MD!$C$11</f>
        <v>IMDLA</v>
      </c>
      <c r="D41">
        <f>IND_SavTechs_MD!D42</f>
        <v>2016</v>
      </c>
      <c r="E41">
        <f ca="1">AVERAGEIFS(IND_SavTechs_MD!$E$8:$E$607,IND_SavTechs_MD!$C$8:$C$607,IND_MD!C41, IND_SavTechs_MD!$K$8:$K$607,IND_MD!L41)</f>
        <v>3.6167499999999997</v>
      </c>
      <c r="F41" s="79">
        <f ca="1">AVERAGEIFS(IND_SavTechs_MD!$F$8:$F$607,IND_SavTechs_MD!$C$8:$C$607,IND_MD!C41, IND_SavTechs_MD!$K$8:$K$607,IND_MD!L41)</f>
        <v>1137.1189113185173</v>
      </c>
      <c r="I41" s="63">
        <f>IND_SavTechs_MD!I42</f>
        <v>1</v>
      </c>
      <c r="J41" s="63">
        <f>IND_SavTechs_MD!J42</f>
        <v>1</v>
      </c>
      <c r="L41">
        <v>1</v>
      </c>
      <c r="M41" t="s">
        <v>173</v>
      </c>
      <c r="Q41" t="str">
        <f t="shared" ca="1" si="1"/>
        <v>INDMDEFFLA-7</v>
      </c>
      <c r="R41" t="str">
        <f t="shared" ca="1" si="2"/>
        <v>Metal industry Industry SaviLA</v>
      </c>
      <c r="S41" t="s">
        <v>32</v>
      </c>
      <c r="T41" t="s">
        <v>33</v>
      </c>
      <c r="W41" t="s">
        <v>34</v>
      </c>
    </row>
    <row r="42" spans="2:23">
      <c r="B42" t="str">
        <f t="shared" ca="1" si="5"/>
        <v>INDMDEFFLA-8</v>
      </c>
      <c r="C42" t="str">
        <f ca="1">IND_SavTechs_MD!$C$11</f>
        <v>IMDLA</v>
      </c>
      <c r="D42">
        <f>IND_SavTechs_MD!D43</f>
        <v>2016</v>
      </c>
      <c r="E42">
        <f ca="1">AVERAGEIFS(IND_SavTechs_MD!$E$8:$E$607,IND_SavTechs_MD!$C$8:$C$607,IND_MD!C42, IND_SavTechs_MD!$K$8:$K$607,IND_MD!L42)</f>
        <v>4.2261760563380291</v>
      </c>
      <c r="F42" s="79">
        <f ca="1">AVERAGEIFS(IND_SavTechs_MD!$F$8:$F$607,IND_SavTechs_MD!$C$8:$C$607,IND_MD!C42, IND_SavTechs_MD!$K$8:$K$607,IND_MD!L42)</f>
        <v>1953.9301482934925</v>
      </c>
      <c r="I42" s="63">
        <f>IND_SavTechs_MD!I43</f>
        <v>1</v>
      </c>
      <c r="J42" s="63">
        <f>IND_SavTechs_MD!J43</f>
        <v>1</v>
      </c>
      <c r="L42">
        <v>0</v>
      </c>
      <c r="M42" t="s">
        <v>174</v>
      </c>
      <c r="Q42" t="str">
        <f t="shared" ca="1" si="1"/>
        <v>INDMDEFFLA-8</v>
      </c>
      <c r="R42" t="str">
        <f t="shared" ca="1" si="2"/>
        <v>Metal industry Industry SaviLA</v>
      </c>
      <c r="S42" t="s">
        <v>32</v>
      </c>
      <c r="T42" t="s">
        <v>33</v>
      </c>
      <c r="W42" t="s">
        <v>34</v>
      </c>
    </row>
    <row r="43" spans="2:23">
      <c r="B43" t="str">
        <f ca="1">"IND"&amp;MID(C43,2,2)&amp;"EFF"&amp;RIGHT(C43,2)&amp;"-"&amp;8-L43</f>
        <v>INDMDEFFEM-0</v>
      </c>
      <c r="C43" t="str">
        <f ca="1">IND_SavTechs_MD!$C$12</f>
        <v>IMDEM</v>
      </c>
      <c r="D43">
        <f>IND_SavTechs_MD!D44</f>
        <v>2016</v>
      </c>
      <c r="E43">
        <f ca="1">AVERAGEIFS(IND_SavTechs_MD!$E$8:$E$607,IND_SavTechs_MD!$C$8:$C$607,IND_MD!C43, IND_SavTechs_MD!$K$8:$K$607,IND_MD!L43)</f>
        <v>3.1772999999999993</v>
      </c>
      <c r="F43" s="79">
        <f ca="1">AVERAGEIFS(IND_SavTechs_MD!$F$8:$F$607,IND_SavTechs_MD!$C$8:$C$607,IND_MD!C43, IND_SavTechs_MD!$K$8:$K$607,IND_MD!L43)</f>
        <v>133.81694563294042</v>
      </c>
      <c r="I43" s="63">
        <f>IND_SavTechs_MD!I44</f>
        <v>1</v>
      </c>
      <c r="J43" s="63">
        <f>IND_SavTechs_MD!J44</f>
        <v>1</v>
      </c>
      <c r="L43">
        <v>8</v>
      </c>
      <c r="M43" t="s">
        <v>166</v>
      </c>
      <c r="Q43" t="str">
        <f t="shared" ca="1" si="1"/>
        <v>INDMDEFFEM-0</v>
      </c>
      <c r="R43" t="str">
        <f t="shared" ca="1" si="2"/>
        <v>Metal industry Industry SaviEM</v>
      </c>
      <c r="S43" t="s">
        <v>32</v>
      </c>
      <c r="T43" t="s">
        <v>33</v>
      </c>
      <c r="W43" t="s">
        <v>34</v>
      </c>
    </row>
    <row r="44" spans="2:23">
      <c r="B44" t="str">
        <f t="shared" ref="B44:B51" ca="1" si="6">"IND"&amp;MID(C44,2,2)&amp;"EFF"&amp;RIGHT(C44,2)&amp;"-"&amp;8-L44</f>
        <v>INDMDEFFEM-1</v>
      </c>
      <c r="C44" t="str">
        <f ca="1">IND_SavTechs_MD!$C$12</f>
        <v>IMDEM</v>
      </c>
      <c r="D44">
        <f>IND_SavTechs_MD!D45</f>
        <v>2016</v>
      </c>
      <c r="E44">
        <f ca="1">AVERAGEIFS(IND_SavTechs_MD!$E$8:$E$607,IND_SavTechs_MD!$C$8:$C$607,IND_MD!C44, IND_SavTechs_MD!$K$8:$K$607,IND_MD!L44)</f>
        <v>3.5164499999999999</v>
      </c>
      <c r="F44" s="79">
        <f ca="1">AVERAGEIFS(IND_SavTechs_MD!$F$8:$F$607,IND_SavTechs_MD!$C$8:$C$607,IND_MD!C44, IND_SavTechs_MD!$K$8:$K$607,IND_MD!L44)</f>
        <v>545.26781351819159</v>
      </c>
      <c r="I44" s="63">
        <f>IND_SavTechs_MD!I45</f>
        <v>1</v>
      </c>
      <c r="J44" s="63">
        <f>IND_SavTechs_MD!J45</f>
        <v>1</v>
      </c>
      <c r="L44">
        <v>7</v>
      </c>
      <c r="M44" t="s">
        <v>167</v>
      </c>
      <c r="Q44" t="str">
        <f t="shared" ca="1" si="1"/>
        <v>INDMDEFFEM-1</v>
      </c>
      <c r="R44" t="str">
        <f t="shared" ca="1" si="2"/>
        <v>Metal industry Industry SaviEM</v>
      </c>
      <c r="S44" t="s">
        <v>32</v>
      </c>
      <c r="T44" t="s">
        <v>33</v>
      </c>
      <c r="W44" t="s">
        <v>34</v>
      </c>
    </row>
    <row r="45" spans="2:23">
      <c r="B45" t="str">
        <f t="shared" ca="1" si="6"/>
        <v>INDMDEFFEM-2</v>
      </c>
      <c r="C45" t="str">
        <f ca="1">IND_SavTechs_MD!$C$12</f>
        <v>IMDEM</v>
      </c>
      <c r="D45">
        <f>IND_SavTechs_MD!D46</f>
        <v>2016</v>
      </c>
      <c r="E45">
        <f ca="1">AVERAGEIFS(IND_SavTechs_MD!$E$8:$E$607,IND_SavTechs_MD!$C$8:$C$607,IND_MD!C45, IND_SavTechs_MD!$K$8:$K$607,IND_MD!L45)</f>
        <v>3.5833874999999997</v>
      </c>
      <c r="F45" s="79">
        <f ca="1">AVERAGEIFS(IND_SavTechs_MD!$F$8:$F$607,IND_SavTechs_MD!$C$8:$C$607,IND_MD!C45, IND_SavTechs_MD!$K$8:$K$607,IND_MD!L45)</f>
        <v>651.63234870622159</v>
      </c>
      <c r="I45" s="63">
        <f>IND_SavTechs_MD!I46</f>
        <v>1</v>
      </c>
      <c r="J45" s="63">
        <f>IND_SavTechs_MD!J46</f>
        <v>1</v>
      </c>
      <c r="L45">
        <v>6</v>
      </c>
      <c r="M45" t="s">
        <v>168</v>
      </c>
      <c r="Q45" t="str">
        <f t="shared" ca="1" si="1"/>
        <v>INDMDEFFEM-2</v>
      </c>
      <c r="R45" t="str">
        <f t="shared" ca="1" si="2"/>
        <v>Metal industry Industry SaviEM</v>
      </c>
      <c r="S45" t="s">
        <v>32</v>
      </c>
      <c r="T45" t="s">
        <v>33</v>
      </c>
      <c r="W45" t="s">
        <v>34</v>
      </c>
    </row>
    <row r="46" spans="2:23">
      <c r="B46" t="str">
        <f t="shared" ca="1" si="6"/>
        <v>INDMDEFFEM-3</v>
      </c>
      <c r="C46" t="str">
        <f ca="1">IND_SavTechs_MD!$C$12</f>
        <v>IMDEM</v>
      </c>
      <c r="D46">
        <f>IND_SavTechs_MD!D47</f>
        <v>2016</v>
      </c>
      <c r="E46">
        <f ca="1">AVERAGEIFS(IND_SavTechs_MD!$E$8:$E$607,IND_SavTechs_MD!$C$8:$C$607,IND_MD!C46, IND_SavTechs_MD!$K$8:$K$607,IND_MD!L46)</f>
        <v>3.6369374999999997</v>
      </c>
      <c r="F46" s="79">
        <f ca="1">AVERAGEIFS(IND_SavTechs_MD!$F$8:$F$607,IND_SavTechs_MD!$C$8:$C$607,IND_MD!C46, IND_SavTechs_MD!$K$8:$K$607,IND_MD!L46)</f>
        <v>757.99688389425125</v>
      </c>
      <c r="I46" s="63">
        <f>IND_SavTechs_MD!I47</f>
        <v>1</v>
      </c>
      <c r="J46" s="63">
        <f>IND_SavTechs_MD!J47</f>
        <v>1</v>
      </c>
      <c r="L46">
        <v>5</v>
      </c>
      <c r="M46" t="s">
        <v>169</v>
      </c>
      <c r="Q46" t="str">
        <f t="shared" ca="1" si="1"/>
        <v>INDMDEFFEM-3</v>
      </c>
      <c r="R46" t="str">
        <f t="shared" ca="1" si="2"/>
        <v>Metal industry Industry SaviEM</v>
      </c>
      <c r="S46" t="s">
        <v>32</v>
      </c>
      <c r="T46" t="s">
        <v>33</v>
      </c>
      <c r="W46" t="s">
        <v>34</v>
      </c>
    </row>
    <row r="47" spans="2:23">
      <c r="B47" t="str">
        <f t="shared" ca="1" si="6"/>
        <v>INDMDEFFEM-4</v>
      </c>
      <c r="C47" t="str">
        <f ca="1">IND_SavTechs_MD!$C$12</f>
        <v>IMDEM</v>
      </c>
      <c r="D47">
        <f>IND_SavTechs_MD!D48</f>
        <v>2016</v>
      </c>
      <c r="E47">
        <f ca="1">AVERAGEIFS(IND_SavTechs_MD!$E$8:$E$607,IND_SavTechs_MD!$C$8:$C$607,IND_MD!C47, IND_SavTechs_MD!$K$8:$K$607,IND_MD!L47)</f>
        <v>3.6904874999999997</v>
      </c>
      <c r="F47" s="79">
        <f ca="1">AVERAGEIFS(IND_SavTechs_MD!$F$8:$F$607,IND_SavTechs_MD!$C$8:$C$607,IND_MD!C47, IND_SavTechs_MD!$K$8:$K$607,IND_MD!L47)</f>
        <v>864.36141908228115</v>
      </c>
      <c r="I47" s="63">
        <f>IND_SavTechs_MD!I48</f>
        <v>1</v>
      </c>
      <c r="J47" s="63">
        <f>IND_SavTechs_MD!J48</f>
        <v>1</v>
      </c>
      <c r="L47">
        <v>4</v>
      </c>
      <c r="M47" t="s">
        <v>170</v>
      </c>
      <c r="Q47" t="str">
        <f t="shared" ca="1" si="1"/>
        <v>INDMDEFFEM-4</v>
      </c>
      <c r="R47" t="str">
        <f t="shared" ca="1" si="2"/>
        <v>Metal industry Industry SaviEM</v>
      </c>
      <c r="S47" t="s">
        <v>32</v>
      </c>
      <c r="T47" t="s">
        <v>33</v>
      </c>
      <c r="W47" t="s">
        <v>34</v>
      </c>
    </row>
    <row r="48" spans="2:23">
      <c r="B48" t="str">
        <f t="shared" ca="1" si="6"/>
        <v>INDMDEFFEM-5</v>
      </c>
      <c r="C48" t="str">
        <f ca="1">IND_SavTechs_MD!$C$12</f>
        <v>IMDEM</v>
      </c>
      <c r="D48">
        <f>IND_SavTechs_MD!D49</f>
        <v>2016</v>
      </c>
      <c r="E48">
        <f ca="1">AVERAGEIFS(IND_SavTechs_MD!$E$8:$E$607,IND_SavTechs_MD!$C$8:$C$607,IND_MD!C48, IND_SavTechs_MD!$K$8:$K$607,IND_MD!L48)</f>
        <v>3.7440375000000001</v>
      </c>
      <c r="F48" s="79">
        <f ca="1">AVERAGEIFS(IND_SavTechs_MD!$F$8:$F$607,IND_SavTechs_MD!$C$8:$C$607,IND_MD!C48, IND_SavTechs_MD!$K$8:$K$607,IND_MD!L48)</f>
        <v>970.72595427031115</v>
      </c>
      <c r="I48" s="63">
        <f>IND_SavTechs_MD!I49</f>
        <v>1</v>
      </c>
      <c r="J48" s="63">
        <f>IND_SavTechs_MD!J49</f>
        <v>1</v>
      </c>
      <c r="L48">
        <v>3</v>
      </c>
      <c r="M48" t="s">
        <v>171</v>
      </c>
      <c r="Q48" t="str">
        <f t="shared" ca="1" si="1"/>
        <v>INDMDEFFEM-5</v>
      </c>
      <c r="R48" t="str">
        <f t="shared" ca="1" si="2"/>
        <v>Metal industry Industry SaviEM</v>
      </c>
      <c r="S48" t="s">
        <v>32</v>
      </c>
      <c r="T48" t="s">
        <v>33</v>
      </c>
      <c r="W48" t="s">
        <v>34</v>
      </c>
    </row>
    <row r="49" spans="2:23">
      <c r="B49" t="str">
        <f t="shared" ca="1" si="6"/>
        <v>INDMDEFFEM-6</v>
      </c>
      <c r="C49" t="str">
        <f ca="1">IND_SavTechs_MD!$C$12</f>
        <v>IMDEM</v>
      </c>
      <c r="D49">
        <f>IND_SavTechs_MD!D50</f>
        <v>2016</v>
      </c>
      <c r="E49">
        <f ca="1">AVERAGEIFS(IND_SavTechs_MD!$E$8:$E$607,IND_SavTechs_MD!$C$8:$C$607,IND_MD!C49, IND_SavTechs_MD!$K$8:$K$607,IND_MD!L49)</f>
        <v>3.7841999999999998</v>
      </c>
      <c r="F49" s="79">
        <f ca="1">AVERAGEIFS(IND_SavTechs_MD!$F$8:$F$607,IND_SavTechs_MD!$C$8:$C$607,IND_MD!C49, IND_SavTechs_MD!$K$8:$K$607,IND_MD!L49)</f>
        <v>1050.4993556613333</v>
      </c>
      <c r="I49" s="63">
        <f>IND_SavTechs_MD!I50</f>
        <v>1</v>
      </c>
      <c r="J49" s="63">
        <f>IND_SavTechs_MD!J50</f>
        <v>1</v>
      </c>
      <c r="L49">
        <v>2</v>
      </c>
      <c r="M49" t="s">
        <v>172</v>
      </c>
      <c r="Q49" t="str">
        <f t="shared" ca="1" si="1"/>
        <v>INDMDEFFEM-6</v>
      </c>
      <c r="R49" t="str">
        <f t="shared" ca="1" si="2"/>
        <v>Metal industry Industry SaviEM</v>
      </c>
      <c r="S49" t="s">
        <v>32</v>
      </c>
      <c r="T49" t="s">
        <v>33</v>
      </c>
      <c r="W49" t="s">
        <v>34</v>
      </c>
    </row>
    <row r="50" spans="2:23">
      <c r="B50" t="str">
        <f t="shared" ca="1" si="6"/>
        <v>INDMDEFFEM-7</v>
      </c>
      <c r="C50" t="str">
        <f ca="1">IND_SavTechs_MD!$C$12</f>
        <v>IMDEM</v>
      </c>
      <c r="D50">
        <f>IND_SavTechs_MD!D51</f>
        <v>2016</v>
      </c>
      <c r="E50">
        <f ca="1">AVERAGEIFS(IND_SavTechs_MD!$E$8:$E$607,IND_SavTechs_MD!$C$8:$C$607,IND_MD!C50, IND_SavTechs_MD!$K$8:$K$607,IND_MD!L50)</f>
        <v>3.8243624999999999</v>
      </c>
      <c r="F50" s="79">
        <f ca="1">AVERAGEIFS(IND_SavTechs_MD!$F$8:$F$607,IND_SavTechs_MD!$C$8:$C$607,IND_MD!C50, IND_SavTechs_MD!$K$8:$K$607,IND_MD!L50)</f>
        <v>1130.2727570523557</v>
      </c>
      <c r="I50" s="63">
        <f>IND_SavTechs_MD!I51</f>
        <v>1</v>
      </c>
      <c r="J50" s="63">
        <f>IND_SavTechs_MD!J51</f>
        <v>1</v>
      </c>
      <c r="L50">
        <v>1</v>
      </c>
      <c r="M50" t="s">
        <v>173</v>
      </c>
      <c r="Q50" t="str">
        <f t="shared" ca="1" si="1"/>
        <v>INDMDEFFEM-7</v>
      </c>
      <c r="R50" t="str">
        <f t="shared" ca="1" si="2"/>
        <v>Metal industry Industry SaviEM</v>
      </c>
      <c r="S50" t="s">
        <v>32</v>
      </c>
      <c r="T50" t="s">
        <v>33</v>
      </c>
      <c r="W50" t="s">
        <v>34</v>
      </c>
    </row>
    <row r="51" spans="2:23">
      <c r="B51" t="str">
        <f t="shared" ca="1" si="6"/>
        <v>INDMDEFFEM-8</v>
      </c>
      <c r="C51" t="str">
        <f ca="1">IND_SavTechs_MD!$C$12</f>
        <v>IMDEM</v>
      </c>
      <c r="D51">
        <f>IND_SavTechs_MD!D52</f>
        <v>2016</v>
      </c>
      <c r="E51">
        <f ca="1">AVERAGEIFS(IND_SavTechs_MD!$E$8:$E$607,IND_SavTechs_MD!$C$8:$C$607,IND_MD!C51, IND_SavTechs_MD!$K$8:$K$607,IND_MD!L51)</f>
        <v>4.4460524999999995</v>
      </c>
      <c r="F51" s="79">
        <f ca="1">AVERAGEIFS(IND_SavTechs_MD!$F$8:$F$607,IND_SavTechs_MD!$C$8:$C$607,IND_MD!C51, IND_SavTechs_MD!$K$8:$K$607,IND_MD!L51)</f>
        <v>2050.5717106150987</v>
      </c>
      <c r="I51" s="63">
        <f>IND_SavTechs_MD!I52</f>
        <v>1</v>
      </c>
      <c r="J51" s="63">
        <f>IND_SavTechs_MD!J52</f>
        <v>1</v>
      </c>
      <c r="L51">
        <v>0</v>
      </c>
      <c r="M51" t="s">
        <v>174</v>
      </c>
      <c r="Q51" t="str">
        <f t="shared" ca="1" si="1"/>
        <v>INDMDEFFEM-8</v>
      </c>
      <c r="R51" t="str">
        <f t="shared" ca="1" si="2"/>
        <v>Metal industry Industry SaviEM</v>
      </c>
      <c r="S51" t="s">
        <v>32</v>
      </c>
      <c r="T51" t="s">
        <v>33</v>
      </c>
      <c r="W51" t="s">
        <v>34</v>
      </c>
    </row>
    <row r="52" spans="2:23">
      <c r="B52" t="str">
        <f ca="1">"IND"&amp;MID(C52,2,2)&amp;"EFF"&amp;RIGHT(C52,2)&amp;"-"&amp;8-L52</f>
        <v>INDMDEFFTF-0</v>
      </c>
      <c r="C52" t="str">
        <f ca="1">IND_SavTechs_MD!$C$13</f>
        <v>IMDTF</v>
      </c>
      <c r="D52">
        <f>IND_SavTechs_MD!D53</f>
        <v>2016</v>
      </c>
      <c r="E52">
        <f ca="1">AVERAGEIFS(IND_SavTechs_MD!$E$8:$E$607,IND_SavTechs_MD!$C$8:$C$607,IND_MD!C52, IND_SavTechs_MD!$K$8:$K$607,IND_MD!L52)</f>
        <v>7.0617647058823527</v>
      </c>
      <c r="F52" s="79">
        <f ca="1">AVERAGEIFS(IND_SavTechs_MD!$F$8:$F$607,IND_SavTechs_MD!$C$8:$C$607,IND_MD!C52, IND_SavTechs_MD!$K$8:$K$607,IND_MD!L52)</f>
        <v>256.7077582791232</v>
      </c>
      <c r="I52" s="63">
        <f>IND_SavTechs_MD!I53</f>
        <v>1</v>
      </c>
      <c r="J52" s="63">
        <f>IND_SavTechs_MD!J53</f>
        <v>1</v>
      </c>
      <c r="L52">
        <v>8</v>
      </c>
      <c r="M52" t="s">
        <v>166</v>
      </c>
      <c r="Q52" t="str">
        <f t="shared" ca="1" si="1"/>
        <v>INDMDEFFTF-0</v>
      </c>
      <c r="R52" t="str">
        <f t="shared" ca="1" si="2"/>
        <v>Metal industry Industry SaviTF</v>
      </c>
      <c r="S52" t="s">
        <v>32</v>
      </c>
      <c r="T52" t="s">
        <v>33</v>
      </c>
      <c r="W52" t="s">
        <v>34</v>
      </c>
    </row>
    <row r="53" spans="2:23">
      <c r="B53" t="str">
        <f t="shared" ref="B53:B60" ca="1" si="7">"IND"&amp;MID(C53,2,2)&amp;"EFF"&amp;RIGHT(C53,2)&amp;"-"&amp;8-L53</f>
        <v>INDMDEFFTF-1</v>
      </c>
      <c r="C53" t="str">
        <f ca="1">IND_SavTechs_MD!$C$13</f>
        <v>IMDTF</v>
      </c>
      <c r="D53">
        <f>IND_SavTechs_MD!D54</f>
        <v>2016</v>
      </c>
      <c r="E53">
        <f ca="1">AVERAGEIFS(IND_SavTechs_MD!$E$8:$E$607,IND_SavTechs_MD!$C$8:$C$607,IND_MD!C53, IND_SavTechs_MD!$K$8:$K$607,IND_MD!L53)</f>
        <v>14</v>
      </c>
      <c r="F53" s="79">
        <f ca="1">AVERAGEIFS(IND_SavTechs_MD!$F$8:$F$607,IND_SavTechs_MD!$C$8:$C$607,IND_MD!C53, IND_SavTechs_MD!$K$8:$K$607,IND_MD!L53)</f>
        <v>551.01412761933</v>
      </c>
      <c r="I53" s="63">
        <f>IND_SavTechs_MD!I54</f>
        <v>1</v>
      </c>
      <c r="J53" s="63">
        <f>IND_SavTechs_MD!J54</f>
        <v>1</v>
      </c>
      <c r="L53">
        <v>7</v>
      </c>
      <c r="M53" t="s">
        <v>167</v>
      </c>
      <c r="Q53" t="str">
        <f t="shared" ca="1" si="1"/>
        <v>INDMDEFFTF-1</v>
      </c>
      <c r="R53" t="str">
        <f t="shared" ca="1" si="2"/>
        <v>Metal industry Industry SaviTF</v>
      </c>
      <c r="S53" t="s">
        <v>32</v>
      </c>
      <c r="T53" t="s">
        <v>33</v>
      </c>
      <c r="W53" t="s">
        <v>34</v>
      </c>
    </row>
    <row r="54" spans="2:23">
      <c r="B54" t="str">
        <f t="shared" ca="1" si="7"/>
        <v>INDMDEFFTF-2</v>
      </c>
      <c r="C54" t="str">
        <f ca="1">IND_SavTechs_MD!$C$13</f>
        <v>IMDTF</v>
      </c>
      <c r="D54">
        <f>IND_SavTechs_MD!D55</f>
        <v>2016</v>
      </c>
      <c r="E54">
        <f ca="1">AVERAGEIFS(IND_SavTechs_MD!$E$8:$E$607,IND_SavTechs_MD!$C$8:$C$607,IND_MD!C54, IND_SavTechs_MD!$K$8:$K$607,IND_MD!L54)</f>
        <v>15.333333333333332</v>
      </c>
      <c r="F54" s="79">
        <f ca="1">AVERAGEIFS(IND_SavTechs_MD!$F$8:$F$607,IND_SavTechs_MD!$C$8:$C$607,IND_MD!C54, IND_SavTechs_MD!$K$8:$K$607,IND_MD!L54)</f>
        <v>646.52324307334732</v>
      </c>
      <c r="I54" s="63">
        <f>IND_SavTechs_MD!I55</f>
        <v>1</v>
      </c>
      <c r="J54" s="63">
        <f>IND_SavTechs_MD!J55</f>
        <v>1</v>
      </c>
      <c r="L54">
        <v>6</v>
      </c>
      <c r="M54" t="s">
        <v>168</v>
      </c>
      <c r="Q54" t="str">
        <f t="shared" ca="1" si="1"/>
        <v>INDMDEFFTF-2</v>
      </c>
      <c r="R54" t="str">
        <f t="shared" ca="1" si="2"/>
        <v>Metal industry Industry SaviTF</v>
      </c>
      <c r="S54" t="s">
        <v>32</v>
      </c>
      <c r="T54" t="s">
        <v>33</v>
      </c>
      <c r="W54" t="s">
        <v>34</v>
      </c>
    </row>
    <row r="55" spans="2:23">
      <c r="B55" t="str">
        <f t="shared" ca="1" si="7"/>
        <v>INDMDEFFTF-3</v>
      </c>
      <c r="C55" t="str">
        <f ca="1">IND_SavTechs_MD!$C$13</f>
        <v>IMDTF</v>
      </c>
      <c r="D55">
        <f>IND_SavTechs_MD!D56</f>
        <v>2016</v>
      </c>
      <c r="E55">
        <f ca="1">AVERAGEIFS(IND_SavTechs_MD!$E$8:$E$607,IND_SavTechs_MD!$C$8:$C$607,IND_MD!C55, IND_SavTechs_MD!$K$8:$K$607,IND_MD!L55)</f>
        <v>15.916666666666666</v>
      </c>
      <c r="F55" s="79">
        <f ca="1">AVERAGEIFS(IND_SavTechs_MD!$F$8:$F$607,IND_SavTechs_MD!$C$8:$C$607,IND_MD!C55, IND_SavTechs_MD!$K$8:$K$607,IND_MD!L55)</f>
        <v>749.3792135622889</v>
      </c>
      <c r="I55" s="63">
        <f>IND_SavTechs_MD!I56</f>
        <v>1</v>
      </c>
      <c r="J55" s="63">
        <f>IND_SavTechs_MD!J56</f>
        <v>1</v>
      </c>
      <c r="L55">
        <v>5</v>
      </c>
      <c r="M55" t="s">
        <v>169</v>
      </c>
      <c r="Q55" t="str">
        <f t="shared" ca="1" si="1"/>
        <v>INDMDEFFTF-3</v>
      </c>
      <c r="R55" t="str">
        <f t="shared" ca="1" si="2"/>
        <v>Metal industry Industry SaviTF</v>
      </c>
      <c r="S55" t="s">
        <v>32</v>
      </c>
      <c r="T55" t="s">
        <v>33</v>
      </c>
      <c r="W55" t="s">
        <v>34</v>
      </c>
    </row>
    <row r="56" spans="2:23">
      <c r="B56" t="str">
        <f t="shared" ca="1" si="7"/>
        <v>INDMDEFFTF-4</v>
      </c>
      <c r="C56" t="str">
        <f ca="1">IND_SavTechs_MD!$C$13</f>
        <v>IMDTF</v>
      </c>
      <c r="D56">
        <f>IND_SavTechs_MD!D57</f>
        <v>2016</v>
      </c>
      <c r="E56">
        <f ca="1">AVERAGEIFS(IND_SavTechs_MD!$E$8:$E$607,IND_SavTechs_MD!$C$8:$C$607,IND_MD!C56, IND_SavTechs_MD!$K$8:$K$607,IND_MD!L56)</f>
        <v>16.5</v>
      </c>
      <c r="F56" s="79">
        <f ca="1">AVERAGEIFS(IND_SavTechs_MD!$F$8:$F$607,IND_SavTechs_MD!$C$8:$C$607,IND_MD!C56, IND_SavTechs_MD!$K$8:$K$607,IND_MD!L56)</f>
        <v>852.23518405123048</v>
      </c>
      <c r="I56" s="63">
        <f>IND_SavTechs_MD!I57</f>
        <v>1</v>
      </c>
      <c r="J56" s="63">
        <f>IND_SavTechs_MD!J57</f>
        <v>1</v>
      </c>
      <c r="L56">
        <v>4</v>
      </c>
      <c r="M56" t="s">
        <v>170</v>
      </c>
      <c r="Q56" t="str">
        <f t="shared" ca="1" si="1"/>
        <v>INDMDEFFTF-4</v>
      </c>
      <c r="R56" t="str">
        <f t="shared" ca="1" si="2"/>
        <v>Metal industry Industry SaviTF</v>
      </c>
      <c r="S56" t="s">
        <v>32</v>
      </c>
      <c r="T56" t="s">
        <v>33</v>
      </c>
      <c r="W56" t="s">
        <v>34</v>
      </c>
    </row>
    <row r="57" spans="2:23">
      <c r="B57" t="str">
        <f t="shared" ca="1" si="7"/>
        <v>INDMDEFFTF-5</v>
      </c>
      <c r="C57" t="str">
        <f ca="1">IND_SavTechs_MD!$C$13</f>
        <v>IMDTF</v>
      </c>
      <c r="D57">
        <f>IND_SavTechs_MD!D58</f>
        <v>2016</v>
      </c>
      <c r="E57">
        <f ca="1">AVERAGEIFS(IND_SavTechs_MD!$E$8:$E$607,IND_SavTechs_MD!$C$8:$C$607,IND_MD!C57, IND_SavTechs_MD!$K$8:$K$607,IND_MD!L57)</f>
        <v>17.083333333333332</v>
      </c>
      <c r="F57" s="79">
        <f ca="1">AVERAGEIFS(IND_SavTechs_MD!$F$8:$F$607,IND_SavTechs_MD!$C$8:$C$607,IND_MD!C57, IND_SavTechs_MD!$K$8:$K$607,IND_MD!L57)</f>
        <v>955.09115454017217</v>
      </c>
      <c r="I57" s="63">
        <f>IND_SavTechs_MD!I58</f>
        <v>1</v>
      </c>
      <c r="J57" s="63">
        <f>IND_SavTechs_MD!J58</f>
        <v>1</v>
      </c>
      <c r="L57">
        <v>3</v>
      </c>
      <c r="M57" t="s">
        <v>171</v>
      </c>
      <c r="Q57" t="str">
        <f t="shared" ca="1" si="1"/>
        <v>INDMDEFFTF-5</v>
      </c>
      <c r="R57" t="str">
        <f t="shared" ca="1" si="2"/>
        <v>Metal industry Industry SaviTF</v>
      </c>
      <c r="S57" t="s">
        <v>32</v>
      </c>
      <c r="T57" t="s">
        <v>33</v>
      </c>
      <c r="W57" t="s">
        <v>34</v>
      </c>
    </row>
    <row r="58" spans="2:23">
      <c r="B58" t="str">
        <f t="shared" ca="1" si="7"/>
        <v>INDMDEFFTF-6</v>
      </c>
      <c r="C58" t="str">
        <f ca="1">IND_SavTechs_MD!$C$13</f>
        <v>IMDTF</v>
      </c>
      <c r="D58">
        <f>IND_SavTechs_MD!D59</f>
        <v>2016</v>
      </c>
      <c r="E58">
        <f ca="1">AVERAGEIFS(IND_SavTechs_MD!$E$8:$E$607,IND_SavTechs_MD!$C$8:$C$607,IND_MD!C58, IND_SavTechs_MD!$K$8:$K$607,IND_MD!L58)</f>
        <v>17.624999999999996</v>
      </c>
      <c r="F58" s="79">
        <f ca="1">AVERAGEIFS(IND_SavTechs_MD!$F$8:$F$607,IND_SavTechs_MD!$C$8:$C$607,IND_MD!C58, IND_SavTechs_MD!$K$8:$K$607,IND_MD!L58)</f>
        <v>1050.6002699941891</v>
      </c>
      <c r="I58" s="63">
        <f>IND_SavTechs_MD!I59</f>
        <v>1</v>
      </c>
      <c r="J58" s="63">
        <f>IND_SavTechs_MD!J59</f>
        <v>1</v>
      </c>
      <c r="L58">
        <v>2</v>
      </c>
      <c r="M58" t="s">
        <v>172</v>
      </c>
      <c r="Q58" t="str">
        <f t="shared" ca="1" si="1"/>
        <v>INDMDEFFTF-6</v>
      </c>
      <c r="R58" t="str">
        <f t="shared" ca="1" si="2"/>
        <v>Metal industry Industry SaviTF</v>
      </c>
      <c r="S58" t="s">
        <v>32</v>
      </c>
      <c r="T58" t="s">
        <v>33</v>
      </c>
      <c r="W58" t="s">
        <v>34</v>
      </c>
    </row>
    <row r="59" spans="2:23">
      <c r="B59" t="str">
        <f t="shared" ca="1" si="7"/>
        <v>INDMDEFFTF-7</v>
      </c>
      <c r="C59" t="str">
        <f ca="1">IND_SavTechs_MD!$C$13</f>
        <v>IMDTF</v>
      </c>
      <c r="D59">
        <f>IND_SavTechs_MD!D60</f>
        <v>2016</v>
      </c>
      <c r="E59">
        <f ca="1">AVERAGEIFS(IND_SavTechs_MD!$E$8:$E$607,IND_SavTechs_MD!$C$8:$C$607,IND_MD!C59, IND_SavTechs_MD!$K$8:$K$607,IND_MD!L59)</f>
        <v>18.166666666666664</v>
      </c>
      <c r="F59" s="79">
        <f ca="1">AVERAGEIFS(IND_SavTechs_MD!$F$8:$F$607,IND_SavTechs_MD!$C$8:$C$607,IND_MD!C59, IND_SavTechs_MD!$K$8:$K$607,IND_MD!L59)</f>
        <v>1146.1093854482065</v>
      </c>
      <c r="I59" s="63">
        <f>IND_SavTechs_MD!I60</f>
        <v>1</v>
      </c>
      <c r="J59" s="63">
        <f>IND_SavTechs_MD!J60</f>
        <v>1</v>
      </c>
      <c r="L59">
        <v>1</v>
      </c>
      <c r="M59" t="s">
        <v>173</v>
      </c>
      <c r="Q59" t="str">
        <f t="shared" ca="1" si="1"/>
        <v>INDMDEFFTF-7</v>
      </c>
      <c r="R59" t="str">
        <f t="shared" ca="1" si="2"/>
        <v>Metal industry Industry SaviTF</v>
      </c>
      <c r="S59" t="s">
        <v>32</v>
      </c>
      <c r="T59" t="s">
        <v>33</v>
      </c>
      <c r="W59" t="s">
        <v>34</v>
      </c>
    </row>
    <row r="60" spans="2:23">
      <c r="B60" t="str">
        <f t="shared" ca="1" si="7"/>
        <v>INDMDEFFTF-8</v>
      </c>
      <c r="C60" t="str">
        <f ca="1">IND_SavTechs_MD!$C$13</f>
        <v>IMDTF</v>
      </c>
      <c r="D60">
        <f>IND_SavTechs_MD!D61</f>
        <v>2016</v>
      </c>
      <c r="E60">
        <f ca="1">AVERAGEIFS(IND_SavTechs_MD!$E$8:$E$607,IND_SavTechs_MD!$C$8:$C$607,IND_MD!C60, IND_SavTechs_MD!$K$8:$K$607,IND_MD!L60)</f>
        <v>19.25</v>
      </c>
      <c r="F60" s="79">
        <f ca="1">AVERAGEIFS(IND_SavTechs_MD!$F$8:$F$607,IND_SavTechs_MD!$C$8:$C$607,IND_MD!C60, IND_SavTechs_MD!$K$8:$K$607,IND_MD!L60)</f>
        <v>1337.1276163562409</v>
      </c>
      <c r="I60" s="63">
        <f>IND_SavTechs_MD!I61</f>
        <v>1</v>
      </c>
      <c r="J60" s="63">
        <f>IND_SavTechs_MD!J61</f>
        <v>1</v>
      </c>
      <c r="L60">
        <v>0</v>
      </c>
      <c r="M60" t="s">
        <v>174</v>
      </c>
      <c r="Q60" t="str">
        <f t="shared" ca="1" si="1"/>
        <v>INDMDEFFTF-8</v>
      </c>
      <c r="R60" t="str">
        <f t="shared" ca="1" si="2"/>
        <v>Metal industry Industry SaviTF</v>
      </c>
      <c r="S60" t="s">
        <v>32</v>
      </c>
      <c r="T60" t="s">
        <v>33</v>
      </c>
      <c r="W60" t="s">
        <v>34</v>
      </c>
    </row>
    <row r="61" spans="2:23">
      <c r="F61" s="79"/>
    </row>
    <row r="62" spans="2:23">
      <c r="F62" s="79"/>
    </row>
    <row r="63" spans="2:23">
      <c r="F63" s="79"/>
    </row>
    <row r="64" spans="2:23">
      <c r="F64" s="79"/>
    </row>
    <row r="65" spans="6:6">
      <c r="F65" s="79"/>
    </row>
    <row r="66" spans="6:6">
      <c r="F66" s="79"/>
    </row>
    <row r="67" spans="6:6">
      <c r="F67" s="79"/>
    </row>
    <row r="68" spans="6:6">
      <c r="F68" s="79"/>
    </row>
    <row r="69" spans="6:6">
      <c r="F69" s="79"/>
    </row>
  </sheetData>
  <pageMargins left="0.7" right="0.7" top="0.75" bottom="0.75" header="0.3" footer="0.3"/>
  <legacy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1">
    <tabColor rgb="FF92D050"/>
  </sheetPr>
  <dimension ref="A1:AM909"/>
  <sheetViews>
    <sheetView zoomScale="80" zoomScaleNormal="80" workbookViewId="0">
      <selection activeCell="L5" sqref="L5"/>
    </sheetView>
  </sheetViews>
  <sheetFormatPr defaultRowHeight="12.75"/>
  <cols>
    <col min="1" max="1" width="2.85546875" style="14" customWidth="1"/>
    <col min="2" max="2" width="18.7109375" style="14" customWidth="1"/>
    <col min="3" max="3" width="11.42578125" style="14" bestFit="1" customWidth="1"/>
    <col min="4" max="4" width="7.140625" style="14" bestFit="1" customWidth="1"/>
    <col min="5" max="5" width="5" style="14" bestFit="1" customWidth="1"/>
    <col min="6" max="6" width="9.28515625" style="14" bestFit="1" customWidth="1"/>
    <col min="7" max="7" width="7" style="14" bestFit="1" customWidth="1"/>
    <col min="8" max="8" width="7.85546875" style="14" bestFit="1" customWidth="1"/>
    <col min="9" max="9" width="9.7109375" style="14" bestFit="1" customWidth="1"/>
    <col min="10" max="10" width="8.28515625" style="14" bestFit="1" customWidth="1"/>
    <col min="11" max="11" width="12" style="14" customWidth="1"/>
    <col min="12" max="12" width="16.28515625" style="14" customWidth="1"/>
    <col min="13" max="13" width="15.7109375" style="1" bestFit="1" customWidth="1"/>
    <col min="14" max="14" width="72.42578125" style="1" bestFit="1" customWidth="1"/>
    <col min="15" max="15" width="13.140625" style="1" customWidth="1"/>
    <col min="16" max="16" width="11.28515625" style="1" customWidth="1"/>
    <col min="17" max="17" width="16.28515625" style="1" customWidth="1"/>
    <col min="18" max="18" width="17.42578125" style="1" customWidth="1"/>
    <col min="19" max="19" width="13.140625" style="1" customWidth="1"/>
    <col min="20" max="21" width="13.85546875" style="1" customWidth="1"/>
    <col min="22" max="22" width="11.42578125" style="1" customWidth="1"/>
    <col min="23" max="23" width="24.28515625" style="1" bestFit="1" customWidth="1"/>
    <col min="24" max="16384" width="9.140625" style="1"/>
  </cols>
  <sheetData>
    <row r="1" spans="1:39">
      <c r="A1" s="1"/>
      <c r="B1" s="1"/>
      <c r="C1" s="1"/>
      <c r="D1" s="1"/>
      <c r="E1" s="1"/>
      <c r="F1" s="1"/>
      <c r="G1" s="1"/>
      <c r="H1" s="1"/>
      <c r="I1" s="1"/>
      <c r="J1" s="1"/>
      <c r="K1" s="1"/>
      <c r="L1" s="1"/>
    </row>
    <row r="2" spans="1:39" ht="23.25">
      <c r="A2" s="1"/>
      <c r="B2" s="2" t="str">
        <f ca="1">W8&amp;" Industry Saving Potential Technologies from COWI Study"</f>
        <v>Metal industry Industry Saving Potential Technologies from COWI Study</v>
      </c>
      <c r="C2" s="1"/>
      <c r="D2" s="1"/>
      <c r="E2" s="1"/>
      <c r="F2" s="1"/>
      <c r="G2" s="1"/>
      <c r="H2" s="1"/>
      <c r="I2" s="1"/>
      <c r="J2" s="1"/>
      <c r="K2" s="1"/>
      <c r="L2" s="1"/>
      <c r="M2" s="3"/>
    </row>
    <row r="3" spans="1:39">
      <c r="A3" s="1"/>
      <c r="B3" s="1"/>
      <c r="C3" s="1"/>
      <c r="D3" s="1"/>
      <c r="E3" s="1"/>
      <c r="F3" s="1"/>
      <c r="G3" s="1"/>
      <c r="H3" s="1"/>
      <c r="I3" s="1"/>
      <c r="J3" s="1"/>
      <c r="K3" s="1"/>
      <c r="L3" s="1"/>
    </row>
    <row r="4" spans="1:39">
      <c r="A4" s="1"/>
      <c r="B4" s="1"/>
      <c r="C4" s="1"/>
      <c r="D4" s="1"/>
      <c r="E4" s="1"/>
      <c r="F4" s="1"/>
      <c r="G4" s="1"/>
      <c r="H4" s="1"/>
      <c r="I4" s="1"/>
      <c r="J4" s="1"/>
      <c r="K4" s="1"/>
      <c r="L4" s="1"/>
    </row>
    <row r="5" spans="1:39">
      <c r="A5" s="1"/>
      <c r="B5" s="1"/>
      <c r="C5" s="4"/>
      <c r="D5" s="1"/>
      <c r="E5" s="1"/>
      <c r="F5" s="1"/>
      <c r="G5" s="1"/>
      <c r="H5" s="1"/>
      <c r="I5" s="1"/>
      <c r="J5" s="1"/>
      <c r="K5" s="1"/>
      <c r="L5" s="5"/>
      <c r="M5" s="5"/>
      <c r="N5" s="6"/>
      <c r="O5" s="6"/>
      <c r="P5" s="6"/>
      <c r="Q5" s="6"/>
      <c r="R5" s="6"/>
      <c r="S5" s="6"/>
      <c r="X5" s="7" t="s">
        <v>2</v>
      </c>
      <c r="Y5" s="7"/>
      <c r="Z5" s="7"/>
      <c r="AA5" s="7"/>
      <c r="AB5" s="7"/>
      <c r="AC5" s="7"/>
      <c r="AD5" s="7"/>
      <c r="AE5" s="7"/>
      <c r="AF5" s="7"/>
      <c r="AG5" s="7"/>
    </row>
    <row r="6" spans="1:39">
      <c r="A6" s="1"/>
      <c r="B6" s="8" t="s">
        <v>3</v>
      </c>
      <c r="C6" s="8" t="s">
        <v>4</v>
      </c>
      <c r="D6" s="9" t="s">
        <v>5</v>
      </c>
      <c r="E6" s="9" t="s">
        <v>6</v>
      </c>
      <c r="F6" s="9" t="s">
        <v>7</v>
      </c>
      <c r="G6" s="9" t="s">
        <v>8</v>
      </c>
      <c r="H6" s="9" t="s">
        <v>9</v>
      </c>
      <c r="I6" s="9" t="s">
        <v>10</v>
      </c>
      <c r="J6" s="9" t="s">
        <v>11</v>
      </c>
      <c r="K6" s="1"/>
      <c r="L6" s="10" t="s">
        <v>12</v>
      </c>
      <c r="M6" s="10" t="s">
        <v>3</v>
      </c>
      <c r="N6" s="10" t="s">
        <v>13</v>
      </c>
      <c r="O6" s="10" t="s">
        <v>14</v>
      </c>
      <c r="P6" s="10" t="s">
        <v>15</v>
      </c>
      <c r="Q6" s="10" t="s">
        <v>16</v>
      </c>
      <c r="R6" s="10" t="s">
        <v>17</v>
      </c>
      <c r="S6" s="10" t="s">
        <v>18</v>
      </c>
      <c r="V6" s="125"/>
      <c r="X6" s="7" t="s">
        <v>19</v>
      </c>
      <c r="Y6" s="7"/>
      <c r="Z6" s="7"/>
      <c r="AA6" s="7"/>
      <c r="AB6" s="7"/>
      <c r="AC6" s="7"/>
      <c r="AD6" s="7"/>
      <c r="AE6" s="7"/>
      <c r="AF6" s="7"/>
      <c r="AG6" s="7"/>
    </row>
    <row r="7" spans="1:39" ht="26.25" thickBot="1">
      <c r="A7" s="1"/>
      <c r="B7" s="11" t="s">
        <v>20</v>
      </c>
      <c r="C7" s="11"/>
      <c r="D7" s="11"/>
      <c r="E7" s="11"/>
      <c r="F7" s="11" t="s">
        <v>21</v>
      </c>
      <c r="G7" s="11" t="s">
        <v>22</v>
      </c>
      <c r="H7" s="11" t="s">
        <v>21</v>
      </c>
      <c r="I7" s="11"/>
      <c r="J7" s="11"/>
      <c r="K7" s="1"/>
      <c r="L7" s="12" t="s">
        <v>23</v>
      </c>
      <c r="M7" s="13" t="s">
        <v>24</v>
      </c>
      <c r="N7" s="13" t="s">
        <v>25</v>
      </c>
      <c r="O7" s="13" t="s">
        <v>26</v>
      </c>
      <c r="P7" s="13" t="s">
        <v>27</v>
      </c>
      <c r="Q7" s="13" t="s">
        <v>28</v>
      </c>
      <c r="R7" s="13" t="s">
        <v>29</v>
      </c>
      <c r="S7" s="13" t="s">
        <v>30</v>
      </c>
    </row>
    <row r="8" spans="1:39">
      <c r="A8" s="1"/>
      <c r="B8" s="14" t="str">
        <f t="shared" ref="B8:B71" ca="1" si="0">M8</f>
        <v>INDMDEFFMT-01</v>
      </c>
      <c r="C8" s="15" t="str">
        <f ca="1">"I"&amp;MID(B8,4,1)&amp;"D"&amp;MID(B8,9,2)</f>
        <v>IMDMT</v>
      </c>
      <c r="D8" s="16">
        <f>'EE investment costs'!$F$15</f>
        <v>2016</v>
      </c>
      <c r="E8" s="14">
        <f>VLOOKUP(X8,'EE investment costs'!$D$56:$R$656,15,0)</f>
        <v>2.625</v>
      </c>
      <c r="F8" s="17">
        <f ca="1">INDEX('EE investment costs'!$D$56:$R$656,MATCH(X8,'EE investment costs'!$D$56:$D$656,0),MATCH($V$8,'EE investment costs'!$D$56:$R$56,0))</f>
        <v>0</v>
      </c>
      <c r="I8" s="18">
        <v>1</v>
      </c>
      <c r="J8" s="18">
        <v>1</v>
      </c>
      <c r="K8" s="14">
        <f ca="1">IF(F8&lt;500,1,0)+IF(F8&lt;600,1,0)+IF(F8&lt;700,1,0)+IF(F8&lt;800,1,0)+IF(F8&lt;900,1,0)+IF(F8&lt;1000,1,0)+IF(F8&lt;1100,1,0)+IF(F8&lt;1200,1,0)</f>
        <v>8</v>
      </c>
      <c r="L8" s="19" t="s">
        <v>31</v>
      </c>
      <c r="M8" s="20" t="str">
        <f t="shared" ref="M8:M71" ca="1" si="1">CONCATENATE("IND",$V$8,"EFF",$X8)</f>
        <v>INDMDEFFMT-01</v>
      </c>
      <c r="N8" s="21" t="str">
        <f ca="1">$W$8&amp;" Saving Tech"&amp;"-"&amp;$Y8&amp;" "&amp;AC8&amp;"y"</f>
        <v>Metal industry Saving Tech-Heat Medium Temp. up to 150C 0.1y</v>
      </c>
      <c r="O8" s="21" t="s">
        <v>32</v>
      </c>
      <c r="P8" s="21" t="s">
        <v>33</v>
      </c>
      <c r="Q8" s="21"/>
      <c r="R8" s="21"/>
      <c r="S8" s="20" t="s">
        <v>34</v>
      </c>
      <c r="V8" s="124" t="str">
        <f ca="1">RIGHT(REPLACE(CELL("filename",A1),1,FIND("]",CELL("filename",A1)),""),2)</f>
        <v>MD</v>
      </c>
      <c r="W8" s="26" t="str">
        <f ca="1">VLOOKUP(V8,Sectors!$B$2:$C$13,2,0)</f>
        <v>Metal industry</v>
      </c>
      <c r="X8" s="3" t="str">
        <f>'EE investment costs'!D57</f>
        <v>MT-01</v>
      </c>
      <c r="Y8" s="3" t="str">
        <f>'EE investment costs'!E57</f>
        <v>Heat Medium Temp. up to 150C</v>
      </c>
      <c r="AC8" s="123">
        <f>'EE investment costs'!C57</f>
        <v>0.1</v>
      </c>
      <c r="AD8" s="22" t="str">
        <f t="shared" ref="AD8" ca="1" si="2">RIGHT(B8,1)</f>
        <v>1</v>
      </c>
      <c r="AE8" s="22" t="str">
        <f ca="1">RIGHT(B14,1)</f>
        <v>2</v>
      </c>
      <c r="AF8" s="22" t="str">
        <f ca="1">RIGHT(B20,1)</f>
        <v>3</v>
      </c>
      <c r="AG8" s="22" t="str">
        <f ca="1">RIGHT(B26,1)</f>
        <v>4</v>
      </c>
      <c r="AH8" s="22" t="str">
        <f ca="1">RIGHT(B32,1)</f>
        <v>5</v>
      </c>
      <c r="AI8" s="22" t="str">
        <f ca="1">RIGHT(B38,1)</f>
        <v>6</v>
      </c>
      <c r="AJ8" s="22" t="str">
        <f ca="1">RIGHT(B44,1)</f>
        <v>7</v>
      </c>
      <c r="AK8" s="22" t="str">
        <f ca="1">RIGHT(B50,1)</f>
        <v>8</v>
      </c>
      <c r="AL8" s="22" t="str">
        <f ca="1">RIGHT(B56,1)</f>
        <v>9</v>
      </c>
      <c r="AM8" s="22" t="str">
        <f ca="1">RIGHT(B62,2)</f>
        <v>10</v>
      </c>
    </row>
    <row r="9" spans="1:39">
      <c r="B9" s="14" t="str">
        <f t="shared" ca="1" si="0"/>
        <v>INDMDEFFHT-01</v>
      </c>
      <c r="C9" s="15" t="str">
        <f t="shared" ref="C9:C72" ca="1" si="3">"I"&amp;MID(B9,4,1)&amp;"D"&amp;MID(B9,9,2)</f>
        <v>IMDHT</v>
      </c>
      <c r="D9" s="16">
        <f>'EE investment costs'!$F$15</f>
        <v>2016</v>
      </c>
      <c r="E9" s="14">
        <f>VLOOKUP(X9,'EE investment costs'!$D$56:$R$656,15,0)</f>
        <v>2.1</v>
      </c>
      <c r="F9" s="17">
        <f ca="1">INDEX('EE investment costs'!$D$56:$R$656,MATCH(X9,'EE investment costs'!$D$56:$D$656,0),MATCH($V$8,'EE investment costs'!$D$56:$R$56,0))</f>
        <v>0</v>
      </c>
      <c r="I9" s="18">
        <v>1</v>
      </c>
      <c r="J9" s="18">
        <v>1</v>
      </c>
      <c r="K9" s="14">
        <f ca="1">IF(F9&lt;500,1,0)+IF(F9&lt;600,1,0)+IF(F9&lt;700,1,0)+IF(F9&lt;800,1,0)+IF(F9&lt;900,1,0)+IF(F9&lt;1000,1,0)+IF(F9&lt;1100,1,0)+IF(F9&lt;1200,1,0)</f>
        <v>8</v>
      </c>
      <c r="L9" s="23"/>
      <c r="M9" s="19" t="str">
        <f t="shared" ca="1" si="1"/>
        <v>INDMDEFFHT-01</v>
      </c>
      <c r="N9" s="23" t="str">
        <f t="shared" ref="N9:N72" ca="1" si="4">$W$8&amp;" Saving Tech"&amp;"-"&amp;$Y9&amp;" "&amp;AC9&amp;"y"</f>
        <v>Metal industry Saving Tech-Heat High Temp. over 150C 0.1y</v>
      </c>
      <c r="O9" s="23" t="s">
        <v>32</v>
      </c>
      <c r="P9" s="23" t="s">
        <v>33</v>
      </c>
      <c r="Q9" s="23"/>
      <c r="R9" s="23"/>
      <c r="S9" s="19" t="s">
        <v>34</v>
      </c>
      <c r="V9" s="16" t="str">
        <f ca="1">V8</f>
        <v>MD</v>
      </c>
      <c r="W9" s="14" t="str">
        <f ca="1">W8</f>
        <v>Metal industry</v>
      </c>
      <c r="X9" s="3" t="str">
        <f>'EE investment costs'!D58</f>
        <v>HT-01</v>
      </c>
      <c r="Y9" s="3" t="str">
        <f>'EE investment costs'!E58</f>
        <v>Heat High Temp. over 150C</v>
      </c>
      <c r="AC9" s="123">
        <f>'EE investment costs'!C58</f>
        <v>0.1</v>
      </c>
      <c r="AD9" s="22"/>
    </row>
    <row r="10" spans="1:39">
      <c r="B10" s="14" t="str">
        <f t="shared" ca="1" si="0"/>
        <v>INDMDEFFRH-01</v>
      </c>
      <c r="C10" s="15" t="str">
        <f t="shared" ca="1" si="3"/>
        <v>IMDRH</v>
      </c>
      <c r="D10" s="16">
        <f>'EE investment costs'!$F$15</f>
        <v>2016</v>
      </c>
      <c r="E10" s="14">
        <f>VLOOKUP(X10,'EE investment costs'!$D$56:$R$656,15,0)</f>
        <v>8.4</v>
      </c>
      <c r="F10" s="17">
        <f ca="1">INDEX('EE investment costs'!$D$56:$R$656,MATCH(X10,'EE investment costs'!$D$56:$D$656,0),MATCH($V$8,'EE investment costs'!$D$56:$R$56,0))</f>
        <v>0</v>
      </c>
      <c r="I10" s="18">
        <v>1</v>
      </c>
      <c r="J10" s="18">
        <v>1</v>
      </c>
      <c r="K10" s="14">
        <f t="shared" ref="K10:K73" ca="1" si="5">IF(F10&lt;500,1,0)+IF(F10&lt;600,1,0)+IF(F10&lt;700,1,0)+IF(F10&lt;800,1,0)+IF(F10&lt;900,1,0)+IF(F10&lt;1000,1,0)+IF(F10&lt;1100,1,0)+IF(F10&lt;1200,1,0)</f>
        <v>8</v>
      </c>
      <c r="L10" s="23"/>
      <c r="M10" s="19" t="str">
        <f t="shared" ca="1" si="1"/>
        <v>INDMDEFFRH-01</v>
      </c>
      <c r="N10" s="23" t="str">
        <f t="shared" ca="1" si="4"/>
        <v>Metal industry Saving Tech-Heat Room Heat 0.1y</v>
      </c>
      <c r="O10" s="23" t="s">
        <v>32</v>
      </c>
      <c r="P10" s="23" t="s">
        <v>33</v>
      </c>
      <c r="Q10" s="23"/>
      <c r="R10" s="23"/>
      <c r="S10" s="19" t="s">
        <v>34</v>
      </c>
      <c r="V10" s="16" t="str">
        <f t="shared" ref="V10:W73" ca="1" si="6">V9</f>
        <v>MD</v>
      </c>
      <c r="W10" s="14" t="str">
        <f t="shared" ca="1" si="6"/>
        <v>Metal industry</v>
      </c>
      <c r="X10" s="3" t="str">
        <f>'EE investment costs'!D59</f>
        <v>RH-01</v>
      </c>
      <c r="Y10" s="3" t="str">
        <f>'EE investment costs'!E59</f>
        <v>Heat Room Heat</v>
      </c>
      <c r="AC10" s="123">
        <f>'EE investment costs'!C59</f>
        <v>0.1</v>
      </c>
      <c r="AD10" s="22"/>
    </row>
    <row r="11" spans="1:39">
      <c r="B11" s="14" t="str">
        <f t="shared" ca="1" si="0"/>
        <v>INDMDEFFLA-01</v>
      </c>
      <c r="C11" s="15" t="str">
        <f t="shared" ca="1" si="3"/>
        <v>IMDLA</v>
      </c>
      <c r="D11" s="16">
        <f>'EE investment costs'!$F$15</f>
        <v>2016</v>
      </c>
      <c r="E11" s="14">
        <f>VLOOKUP(X11,'EE investment costs'!$D$56:$R$656,15,0)</f>
        <v>2.754</v>
      </c>
      <c r="F11" s="17">
        <f ca="1">INDEX('EE investment costs'!$D$56:$R$656,MATCH(X11,'EE investment costs'!$D$56:$D$656,0),MATCH($V$8,'EE investment costs'!$D$56:$R$56,0))</f>
        <v>0</v>
      </c>
      <c r="I11" s="18">
        <v>1</v>
      </c>
      <c r="J11" s="18">
        <v>1</v>
      </c>
      <c r="K11" s="14">
        <f t="shared" ca="1" si="5"/>
        <v>8</v>
      </c>
      <c r="L11" s="23"/>
      <c r="M11" s="19" t="str">
        <f t="shared" ca="1" si="1"/>
        <v>INDMDEFFLA-01</v>
      </c>
      <c r="N11" s="23" t="str">
        <f t="shared" ca="1" si="4"/>
        <v>Metal industry Saving Tech-Light 0.1y</v>
      </c>
      <c r="O11" s="23" t="s">
        <v>32</v>
      </c>
      <c r="P11" s="23" t="s">
        <v>33</v>
      </c>
      <c r="Q11" s="23"/>
      <c r="R11" s="23"/>
      <c r="S11" s="19" t="s">
        <v>34</v>
      </c>
      <c r="V11" s="16" t="str">
        <f t="shared" ca="1" si="6"/>
        <v>MD</v>
      </c>
      <c r="W11" s="14" t="str">
        <f t="shared" ca="1" si="6"/>
        <v>Metal industry</v>
      </c>
      <c r="X11" s="3" t="str">
        <f>'EE investment costs'!D60</f>
        <v>LA-01</v>
      </c>
      <c r="Y11" s="3" t="str">
        <f>'EE investment costs'!E60</f>
        <v>Light</v>
      </c>
      <c r="AC11" s="123">
        <f>'EE investment costs'!C60</f>
        <v>0.1</v>
      </c>
      <c r="AD11" s="22"/>
    </row>
    <row r="12" spans="1:39">
      <c r="B12" s="14" t="str">
        <f t="shared" ca="1" si="0"/>
        <v>INDMDEFFEM-01</v>
      </c>
      <c r="C12" s="15" t="str">
        <f t="shared" ca="1" si="3"/>
        <v>IMDEM</v>
      </c>
      <c r="D12" s="16">
        <f>'EE investment costs'!$F$15</f>
        <v>2016</v>
      </c>
      <c r="E12" s="14">
        <f>VLOOKUP(X12,'EE investment costs'!$D$56:$R$656,15,0)</f>
        <v>2.8916999999999997</v>
      </c>
      <c r="F12" s="17">
        <f ca="1">INDEX('EE investment costs'!$D$56:$R$656,MATCH(X12,'EE investment costs'!$D$56:$D$656,0),MATCH($V$8,'EE investment costs'!$D$56:$R$56,0))</f>
        <v>0</v>
      </c>
      <c r="I12" s="18">
        <v>1</v>
      </c>
      <c r="J12" s="18">
        <v>1</v>
      </c>
      <c r="K12" s="14">
        <f t="shared" ca="1" si="5"/>
        <v>8</v>
      </c>
      <c r="L12" s="23"/>
      <c r="M12" s="19" t="str">
        <f t="shared" ca="1" si="1"/>
        <v>INDMDEFFEM-01</v>
      </c>
      <c r="N12" s="23" t="str">
        <f t="shared" ca="1" si="4"/>
        <v>Metal industry Saving Tech-Electric Motors 0.1y</v>
      </c>
      <c r="O12" s="23" t="s">
        <v>32</v>
      </c>
      <c r="P12" s="23" t="s">
        <v>33</v>
      </c>
      <c r="Q12" s="23"/>
      <c r="R12" s="23"/>
      <c r="S12" s="19" t="s">
        <v>34</v>
      </c>
      <c r="V12" s="16" t="str">
        <f t="shared" ca="1" si="6"/>
        <v>MD</v>
      </c>
      <c r="W12" s="14" t="str">
        <f t="shared" ca="1" si="6"/>
        <v>Metal industry</v>
      </c>
      <c r="X12" s="3" t="str">
        <f>'EE investment costs'!D61</f>
        <v>EM-01</v>
      </c>
      <c r="Y12" s="3" t="str">
        <f>'EE investment costs'!E61</f>
        <v>Electric Motors</v>
      </c>
      <c r="AC12" s="123">
        <f>'EE investment costs'!C61</f>
        <v>0.1</v>
      </c>
      <c r="AD12" s="22"/>
    </row>
    <row r="13" spans="1:39">
      <c r="B13" s="14" t="str">
        <f t="shared" ca="1" si="0"/>
        <v>INDMDEFFTF-01</v>
      </c>
      <c r="C13" s="15" t="str">
        <f t="shared" ca="1" si="3"/>
        <v>IMDTF</v>
      </c>
      <c r="D13" s="16">
        <f>'EE investment costs'!$F$15</f>
        <v>2016</v>
      </c>
      <c r="E13" s="14">
        <f>VLOOKUP(X13,'EE investment costs'!$D$56:$R$656,15,0)</f>
        <v>3.0099999999999985</v>
      </c>
      <c r="F13" s="17">
        <f ca="1">INDEX('EE investment costs'!$D$56:$R$656,MATCH(X13,'EE investment costs'!$D$56:$D$656,0),MATCH($V$8,'EE investment costs'!$D$56:$R$56,0))</f>
        <v>0</v>
      </c>
      <c r="I13" s="18">
        <v>1</v>
      </c>
      <c r="J13" s="18">
        <v>1</v>
      </c>
      <c r="K13" s="14">
        <f t="shared" ca="1" si="5"/>
        <v>8</v>
      </c>
      <c r="L13" s="23"/>
      <c r="M13" s="19" t="str">
        <f t="shared" ca="1" si="1"/>
        <v>INDMDEFFTF-01</v>
      </c>
      <c r="N13" s="23" t="str">
        <f t="shared" ca="1" si="4"/>
        <v>Metal industry Saving Tech-Haulage Tractors, Trucks, Fishing boats 0.1y</v>
      </c>
      <c r="O13" s="23" t="s">
        <v>32</v>
      </c>
      <c r="P13" s="23" t="s">
        <v>33</v>
      </c>
      <c r="Q13" s="23"/>
      <c r="R13" s="23"/>
      <c r="S13" s="19" t="s">
        <v>34</v>
      </c>
      <c r="V13" s="16" t="str">
        <f t="shared" ca="1" si="6"/>
        <v>MD</v>
      </c>
      <c r="W13" s="14" t="str">
        <f t="shared" ca="1" si="6"/>
        <v>Metal industry</v>
      </c>
      <c r="X13" s="3" t="str">
        <f>'EE investment costs'!D62</f>
        <v>TF-01</v>
      </c>
      <c r="Y13" s="3" t="str">
        <f>'EE investment costs'!E62</f>
        <v>Haulage Tractors, Trucks, Fishing boats</v>
      </c>
      <c r="AC13" s="123">
        <f>'EE investment costs'!C62</f>
        <v>0.1</v>
      </c>
      <c r="AD13" s="22"/>
    </row>
    <row r="14" spans="1:39">
      <c r="B14" s="14" t="str">
        <f t="shared" ca="1" si="0"/>
        <v>INDMDEFFMT-02</v>
      </c>
      <c r="C14" s="15" t="str">
        <f t="shared" ca="1" si="3"/>
        <v>IMDMT</v>
      </c>
      <c r="D14" s="16">
        <f>'EE investment costs'!$F$15</f>
        <v>2016</v>
      </c>
      <c r="E14" s="14">
        <f>VLOOKUP(X14,'EE investment costs'!$D$56:$R$656,15,0)</f>
        <v>2.75</v>
      </c>
      <c r="F14" s="17">
        <f ca="1">INDEX('EE investment costs'!$D$56:$R$656,MATCH(X14,'EE investment costs'!$D$56:$D$656,0),MATCH($V$8,'EE investment costs'!$D$56:$R$56,0))</f>
        <v>0</v>
      </c>
      <c r="I14" s="18">
        <v>1</v>
      </c>
      <c r="J14" s="18">
        <v>1</v>
      </c>
      <c r="K14" s="14">
        <f t="shared" ca="1" si="5"/>
        <v>8</v>
      </c>
      <c r="L14" s="23"/>
      <c r="M14" s="19" t="str">
        <f t="shared" ca="1" si="1"/>
        <v>INDMDEFFMT-02</v>
      </c>
      <c r="N14" s="23" t="str">
        <f t="shared" ca="1" si="4"/>
        <v>Metal industry Saving Tech-Heat Medium Temp. up to 150C 0.2y</v>
      </c>
      <c r="O14" s="23" t="s">
        <v>32</v>
      </c>
      <c r="P14" s="23" t="s">
        <v>33</v>
      </c>
      <c r="Q14" s="23"/>
      <c r="R14" s="23"/>
      <c r="S14" s="19" t="s">
        <v>34</v>
      </c>
      <c r="V14" s="16" t="str">
        <f t="shared" ca="1" si="6"/>
        <v>MD</v>
      </c>
      <c r="W14" s="14" t="str">
        <f t="shared" ca="1" si="6"/>
        <v>Metal industry</v>
      </c>
      <c r="X14" s="3" t="str">
        <f>'EE investment costs'!D63</f>
        <v>MT-02</v>
      </c>
      <c r="Y14" s="3" t="str">
        <f>'EE investment costs'!E63</f>
        <v>Heat Medium Temp. up to 150C</v>
      </c>
      <c r="AC14" s="123">
        <f>'EE investment costs'!C63</f>
        <v>0.2</v>
      </c>
    </row>
    <row r="15" spans="1:39">
      <c r="B15" s="14" t="str">
        <f t="shared" ca="1" si="0"/>
        <v>INDMDEFFHT-02</v>
      </c>
      <c r="C15" s="15" t="str">
        <f t="shared" ca="1" si="3"/>
        <v>IMDHT</v>
      </c>
      <c r="D15" s="16">
        <f>'EE investment costs'!$F$15</f>
        <v>2016</v>
      </c>
      <c r="E15" s="14">
        <f>VLOOKUP(X15,'EE investment costs'!$D$56:$R$656,15,0)</f>
        <v>2.2000000000000002</v>
      </c>
      <c r="F15" s="17">
        <f ca="1">INDEX('EE investment costs'!$D$56:$R$656,MATCH(X15,'EE investment costs'!$D$56:$D$656,0),MATCH($V$8,'EE investment costs'!$D$56:$R$56,0))</f>
        <v>0</v>
      </c>
      <c r="I15" s="18">
        <v>1</v>
      </c>
      <c r="J15" s="18">
        <v>1</v>
      </c>
      <c r="K15" s="14">
        <f t="shared" ca="1" si="5"/>
        <v>8</v>
      </c>
      <c r="L15" s="23"/>
      <c r="M15" s="19" t="str">
        <f t="shared" ca="1" si="1"/>
        <v>INDMDEFFHT-02</v>
      </c>
      <c r="N15" s="23" t="str">
        <f t="shared" ca="1" si="4"/>
        <v>Metal industry Saving Tech-Heat High Temp. over 150C 0.2y</v>
      </c>
      <c r="O15" s="23" t="s">
        <v>32</v>
      </c>
      <c r="P15" s="23" t="s">
        <v>33</v>
      </c>
      <c r="Q15" s="23"/>
      <c r="R15" s="23"/>
      <c r="S15" s="19" t="s">
        <v>34</v>
      </c>
      <c r="V15" s="16" t="str">
        <f t="shared" ca="1" si="6"/>
        <v>MD</v>
      </c>
      <c r="W15" s="14" t="str">
        <f t="shared" ca="1" si="6"/>
        <v>Metal industry</v>
      </c>
      <c r="X15" s="3" t="str">
        <f>'EE investment costs'!D64</f>
        <v>HT-02</v>
      </c>
      <c r="Y15" s="3" t="str">
        <f>'EE investment costs'!E64</f>
        <v>Heat High Temp. over 150C</v>
      </c>
      <c r="AC15" s="123">
        <f>'EE investment costs'!C64</f>
        <v>0.2</v>
      </c>
      <c r="AD15" s="22"/>
    </row>
    <row r="16" spans="1:39">
      <c r="B16" s="14" t="str">
        <f t="shared" ca="1" si="0"/>
        <v>INDMDEFFRH-02</v>
      </c>
      <c r="C16" s="15" t="str">
        <f t="shared" ca="1" si="3"/>
        <v>IMDRH</v>
      </c>
      <c r="D16" s="16">
        <f>'EE investment costs'!$F$15</f>
        <v>2016</v>
      </c>
      <c r="E16" s="14">
        <f>VLOOKUP(X16,'EE investment costs'!$D$56:$R$656,15,0)</f>
        <v>8.8000000000000007</v>
      </c>
      <c r="F16" s="17">
        <f ca="1">INDEX('EE investment costs'!$D$56:$R$656,MATCH(X16,'EE investment costs'!$D$56:$D$656,0),MATCH($V$8,'EE investment costs'!$D$56:$R$56,0))</f>
        <v>0</v>
      </c>
      <c r="I16" s="18">
        <v>1</v>
      </c>
      <c r="J16" s="18">
        <v>1</v>
      </c>
      <c r="K16" s="14">
        <f t="shared" ca="1" si="5"/>
        <v>8</v>
      </c>
      <c r="L16" s="23"/>
      <c r="M16" s="19" t="str">
        <f t="shared" ca="1" si="1"/>
        <v>INDMDEFFRH-02</v>
      </c>
      <c r="N16" s="23" t="str">
        <f t="shared" ca="1" si="4"/>
        <v>Metal industry Saving Tech-Heat Room Heat 0.2y</v>
      </c>
      <c r="O16" s="23" t="s">
        <v>32</v>
      </c>
      <c r="P16" s="23" t="s">
        <v>33</v>
      </c>
      <c r="Q16" s="23"/>
      <c r="R16" s="23"/>
      <c r="S16" s="19" t="s">
        <v>34</v>
      </c>
      <c r="V16" s="16" t="str">
        <f t="shared" ca="1" si="6"/>
        <v>MD</v>
      </c>
      <c r="W16" s="14" t="str">
        <f t="shared" ca="1" si="6"/>
        <v>Metal industry</v>
      </c>
      <c r="X16" s="3" t="str">
        <f>'EE investment costs'!D65</f>
        <v>RH-02</v>
      </c>
      <c r="Y16" s="3" t="str">
        <f>'EE investment costs'!E65</f>
        <v>Heat Room Heat</v>
      </c>
      <c r="AC16" s="123">
        <f>'EE investment costs'!C65</f>
        <v>0.2</v>
      </c>
      <c r="AD16" s="22"/>
    </row>
    <row r="17" spans="2:30">
      <c r="B17" s="14" t="str">
        <f t="shared" ca="1" si="0"/>
        <v>INDMDEFFLA-02</v>
      </c>
      <c r="C17" s="15" t="str">
        <f t="shared" ca="1" si="3"/>
        <v>IMDLA</v>
      </c>
      <c r="D17" s="16">
        <f>'EE investment costs'!$F$15</f>
        <v>2016</v>
      </c>
      <c r="E17" s="14">
        <f>VLOOKUP(X17,'EE investment costs'!$D$56:$R$656,15,0)</f>
        <v>2.7880000000000003</v>
      </c>
      <c r="F17" s="17">
        <f ca="1">INDEX('EE investment costs'!$D$56:$R$656,MATCH(X17,'EE investment costs'!$D$56:$D$656,0),MATCH($V$8,'EE investment costs'!$D$56:$R$56,0))</f>
        <v>0</v>
      </c>
      <c r="I17" s="18">
        <v>1</v>
      </c>
      <c r="J17" s="18">
        <v>1</v>
      </c>
      <c r="K17" s="14">
        <f t="shared" ca="1" si="5"/>
        <v>8</v>
      </c>
      <c r="L17" s="23"/>
      <c r="M17" s="19" t="str">
        <f t="shared" ca="1" si="1"/>
        <v>INDMDEFFLA-02</v>
      </c>
      <c r="N17" s="23" t="str">
        <f t="shared" ca="1" si="4"/>
        <v>Metal industry Saving Tech-Light 0.2y</v>
      </c>
      <c r="O17" s="23" t="s">
        <v>32</v>
      </c>
      <c r="P17" s="23" t="s">
        <v>33</v>
      </c>
      <c r="Q17" s="23"/>
      <c r="R17" s="23"/>
      <c r="S17" s="19" t="s">
        <v>34</v>
      </c>
      <c r="V17" s="16" t="str">
        <f t="shared" ca="1" si="6"/>
        <v>MD</v>
      </c>
      <c r="W17" s="14" t="str">
        <f t="shared" ca="1" si="6"/>
        <v>Metal industry</v>
      </c>
      <c r="X17" s="3" t="str">
        <f>'EE investment costs'!D66</f>
        <v>LA-02</v>
      </c>
      <c r="Y17" s="3" t="str">
        <f>'EE investment costs'!E66</f>
        <v>Light</v>
      </c>
      <c r="AC17" s="123">
        <f>'EE investment costs'!C66</f>
        <v>0.2</v>
      </c>
      <c r="AD17" s="22"/>
    </row>
    <row r="18" spans="2:30">
      <c r="B18" s="14" t="str">
        <f t="shared" ca="1" si="0"/>
        <v>INDMDEFFEM-02</v>
      </c>
      <c r="C18" s="15" t="str">
        <f t="shared" ca="1" si="3"/>
        <v>IMDEM</v>
      </c>
      <c r="D18" s="16">
        <f>'EE investment costs'!$F$15</f>
        <v>2016</v>
      </c>
      <c r="E18" s="14">
        <f>VLOOKUP(X18,'EE investment costs'!$D$56:$R$656,15,0)</f>
        <v>2.9274</v>
      </c>
      <c r="F18" s="17">
        <f ca="1">INDEX('EE investment costs'!$D$56:$R$656,MATCH(X18,'EE investment costs'!$D$56:$D$656,0),MATCH($V$8,'EE investment costs'!$D$56:$R$56,0))</f>
        <v>0</v>
      </c>
      <c r="I18" s="18">
        <v>1</v>
      </c>
      <c r="J18" s="18">
        <v>1</v>
      </c>
      <c r="K18" s="14">
        <f t="shared" ca="1" si="5"/>
        <v>8</v>
      </c>
      <c r="L18" s="23"/>
      <c r="M18" s="19" t="str">
        <f t="shared" ca="1" si="1"/>
        <v>INDMDEFFEM-02</v>
      </c>
      <c r="N18" s="23" t="str">
        <f t="shared" ca="1" si="4"/>
        <v>Metal industry Saving Tech-Electric Motors 0.2y</v>
      </c>
      <c r="O18" s="23" t="s">
        <v>32</v>
      </c>
      <c r="P18" s="23" t="s">
        <v>33</v>
      </c>
      <c r="Q18" s="23"/>
      <c r="R18" s="23"/>
      <c r="S18" s="19" t="s">
        <v>34</v>
      </c>
      <c r="V18" s="16" t="str">
        <f t="shared" ca="1" si="6"/>
        <v>MD</v>
      </c>
      <c r="W18" s="14" t="str">
        <f t="shared" ca="1" si="6"/>
        <v>Metal industry</v>
      </c>
      <c r="X18" s="3" t="str">
        <f>'EE investment costs'!D67</f>
        <v>EM-02</v>
      </c>
      <c r="Y18" s="3" t="str">
        <f>'EE investment costs'!E67</f>
        <v>Electric Motors</v>
      </c>
      <c r="AC18" s="123">
        <f>'EE investment costs'!C67</f>
        <v>0.2</v>
      </c>
      <c r="AD18" s="22"/>
    </row>
    <row r="19" spans="2:30">
      <c r="B19" s="14" t="str">
        <f t="shared" ca="1" si="0"/>
        <v>INDMDEFFTF-02</v>
      </c>
      <c r="C19" s="15" t="str">
        <f t="shared" ca="1" si="3"/>
        <v>IMDTF</v>
      </c>
      <c r="D19" s="16">
        <f>'EE investment costs'!$F$15</f>
        <v>2016</v>
      </c>
      <c r="E19" s="14">
        <f>VLOOKUP(X19,'EE investment costs'!$D$56:$R$656,15,0)</f>
        <v>3.2199999999999989</v>
      </c>
      <c r="F19" s="17">
        <f ca="1">INDEX('EE investment costs'!$D$56:$R$656,MATCH(X19,'EE investment costs'!$D$56:$D$656,0),MATCH($V$8,'EE investment costs'!$D$56:$R$56,0))</f>
        <v>29.387420139697603</v>
      </c>
      <c r="I19" s="18">
        <v>1</v>
      </c>
      <c r="J19" s="18">
        <v>1</v>
      </c>
      <c r="K19" s="14">
        <f t="shared" ca="1" si="5"/>
        <v>8</v>
      </c>
      <c r="L19" s="23"/>
      <c r="M19" s="19" t="str">
        <f t="shared" ca="1" si="1"/>
        <v>INDMDEFFTF-02</v>
      </c>
      <c r="N19" s="23" t="str">
        <f t="shared" ca="1" si="4"/>
        <v>Metal industry Saving Tech-Haulage Tractors, Trucks, Fishing boats 0.2y</v>
      </c>
      <c r="O19" s="23" t="s">
        <v>32</v>
      </c>
      <c r="P19" s="23" t="s">
        <v>33</v>
      </c>
      <c r="Q19" s="23"/>
      <c r="R19" s="23"/>
      <c r="S19" s="19" t="s">
        <v>34</v>
      </c>
      <c r="V19" s="16" t="str">
        <f t="shared" ca="1" si="6"/>
        <v>MD</v>
      </c>
      <c r="W19" s="14" t="str">
        <f t="shared" ca="1" si="6"/>
        <v>Metal industry</v>
      </c>
      <c r="X19" s="3" t="str">
        <f>'EE investment costs'!D68</f>
        <v>TF-02</v>
      </c>
      <c r="Y19" s="3" t="str">
        <f>'EE investment costs'!E68</f>
        <v>Haulage Tractors, Trucks, Fishing boats</v>
      </c>
      <c r="AC19" s="123">
        <f>'EE investment costs'!C68</f>
        <v>0.2</v>
      </c>
      <c r="AD19" s="22"/>
    </row>
    <row r="20" spans="2:30">
      <c r="B20" s="14" t="str">
        <f t="shared" ca="1" si="0"/>
        <v>INDMDEFFMT-03</v>
      </c>
      <c r="C20" s="15" t="str">
        <f t="shared" ca="1" si="3"/>
        <v>IMDMT</v>
      </c>
      <c r="D20" s="16">
        <f>'EE investment costs'!$F$15</f>
        <v>2016</v>
      </c>
      <c r="E20" s="14">
        <f>VLOOKUP(X20,'EE investment costs'!$D$56:$R$656,15,0)</f>
        <v>2.875</v>
      </c>
      <c r="F20" s="17">
        <f ca="1">INDEX('EE investment costs'!$D$56:$R$656,MATCH(X20,'EE investment costs'!$D$56:$D$656,0),MATCH($V$8,'EE investment costs'!$D$56:$R$56,0))</f>
        <v>0</v>
      </c>
      <c r="I20" s="18">
        <v>1</v>
      </c>
      <c r="J20" s="18">
        <v>1</v>
      </c>
      <c r="K20" s="14">
        <f t="shared" ca="1" si="5"/>
        <v>8</v>
      </c>
      <c r="L20" s="23"/>
      <c r="M20" s="19" t="str">
        <f t="shared" ca="1" si="1"/>
        <v>INDMDEFFMT-03</v>
      </c>
      <c r="N20" s="23" t="str">
        <f t="shared" ca="1" si="4"/>
        <v>Metal industry Saving Tech-Heat Medium Temp. up to 150C 0.3y</v>
      </c>
      <c r="O20" s="23" t="s">
        <v>32</v>
      </c>
      <c r="P20" s="23" t="s">
        <v>33</v>
      </c>
      <c r="Q20" s="23"/>
      <c r="R20" s="23"/>
      <c r="S20" s="19" t="s">
        <v>34</v>
      </c>
      <c r="V20" s="16" t="str">
        <f t="shared" ca="1" si="6"/>
        <v>MD</v>
      </c>
      <c r="W20" s="14" t="str">
        <f t="shared" ca="1" si="6"/>
        <v>Metal industry</v>
      </c>
      <c r="X20" s="3" t="str">
        <f>'EE investment costs'!D69</f>
        <v>MT-03</v>
      </c>
      <c r="Y20" s="3" t="str">
        <f>'EE investment costs'!E69</f>
        <v>Heat Medium Temp. up to 150C</v>
      </c>
      <c r="AC20" s="123">
        <f>'EE investment costs'!C69</f>
        <v>0.3</v>
      </c>
    </row>
    <row r="21" spans="2:30">
      <c r="B21" s="14" t="str">
        <f t="shared" ca="1" si="0"/>
        <v>INDMDEFFHT-03</v>
      </c>
      <c r="C21" s="15" t="str">
        <f t="shared" ca="1" si="3"/>
        <v>IMDHT</v>
      </c>
      <c r="D21" s="16">
        <f>'EE investment costs'!$F$15</f>
        <v>2016</v>
      </c>
      <c r="E21" s="14">
        <f>VLOOKUP(X21,'EE investment costs'!$D$56:$R$656,15,0)</f>
        <v>2.2999999999999998</v>
      </c>
      <c r="F21" s="17">
        <f ca="1">INDEX('EE investment costs'!$D$56:$R$656,MATCH(X21,'EE investment costs'!$D$56:$D$656,0),MATCH($V$8,'EE investment costs'!$D$56:$R$56,0))</f>
        <v>0</v>
      </c>
      <c r="I21" s="18">
        <v>1</v>
      </c>
      <c r="J21" s="18">
        <v>1</v>
      </c>
      <c r="K21" s="14">
        <f t="shared" ca="1" si="5"/>
        <v>8</v>
      </c>
      <c r="L21" s="23"/>
      <c r="M21" s="19" t="str">
        <f t="shared" ca="1" si="1"/>
        <v>INDMDEFFHT-03</v>
      </c>
      <c r="N21" s="23" t="str">
        <f t="shared" ca="1" si="4"/>
        <v>Metal industry Saving Tech-Heat High Temp. over 150C 0.3y</v>
      </c>
      <c r="O21" s="23" t="s">
        <v>32</v>
      </c>
      <c r="P21" s="23" t="s">
        <v>33</v>
      </c>
      <c r="Q21" s="23"/>
      <c r="R21" s="23"/>
      <c r="S21" s="19" t="s">
        <v>34</v>
      </c>
      <c r="V21" s="16" t="str">
        <f t="shared" ca="1" si="6"/>
        <v>MD</v>
      </c>
      <c r="W21" s="14" t="str">
        <f t="shared" ca="1" si="6"/>
        <v>Metal industry</v>
      </c>
      <c r="X21" s="3" t="str">
        <f>'EE investment costs'!D70</f>
        <v>HT-03</v>
      </c>
      <c r="Y21" s="3" t="str">
        <f>'EE investment costs'!E70</f>
        <v>Heat High Temp. over 150C</v>
      </c>
      <c r="AC21" s="123">
        <f>'EE investment costs'!C70</f>
        <v>0.3</v>
      </c>
      <c r="AD21" s="22"/>
    </row>
    <row r="22" spans="2:30">
      <c r="B22" s="14" t="str">
        <f t="shared" ca="1" si="0"/>
        <v>INDMDEFFRH-03</v>
      </c>
      <c r="C22" s="15" t="str">
        <f t="shared" ca="1" si="3"/>
        <v>IMDRH</v>
      </c>
      <c r="D22" s="16">
        <f>'EE investment costs'!$F$15</f>
        <v>2016</v>
      </c>
      <c r="E22" s="14">
        <f>VLOOKUP(X22,'EE investment costs'!$D$56:$R$656,15,0)</f>
        <v>9.1999999999999993</v>
      </c>
      <c r="F22" s="17">
        <f ca="1">INDEX('EE investment costs'!$D$56:$R$656,MATCH(X22,'EE investment costs'!$D$56:$D$656,0),MATCH($V$8,'EE investment costs'!$D$56:$R$56,0))</f>
        <v>0</v>
      </c>
      <c r="I22" s="18">
        <v>1</v>
      </c>
      <c r="J22" s="18">
        <v>1</v>
      </c>
      <c r="K22" s="14">
        <f t="shared" ca="1" si="5"/>
        <v>8</v>
      </c>
      <c r="L22" s="23"/>
      <c r="M22" s="19" t="str">
        <f t="shared" ca="1" si="1"/>
        <v>INDMDEFFRH-03</v>
      </c>
      <c r="N22" s="23" t="str">
        <f t="shared" ca="1" si="4"/>
        <v>Metal industry Saving Tech-Heat Room Heat 0.3y</v>
      </c>
      <c r="O22" s="23" t="s">
        <v>32</v>
      </c>
      <c r="P22" s="23" t="s">
        <v>33</v>
      </c>
      <c r="Q22" s="23"/>
      <c r="R22" s="23"/>
      <c r="S22" s="19" t="s">
        <v>34</v>
      </c>
      <c r="V22" s="16" t="str">
        <f t="shared" ca="1" si="6"/>
        <v>MD</v>
      </c>
      <c r="W22" s="14" t="str">
        <f t="shared" ca="1" si="6"/>
        <v>Metal industry</v>
      </c>
      <c r="X22" s="3" t="str">
        <f>'EE investment costs'!D71</f>
        <v>RH-03</v>
      </c>
      <c r="Y22" s="3" t="str">
        <f>'EE investment costs'!E71</f>
        <v>Heat Room Heat</v>
      </c>
      <c r="AC22" s="123">
        <f>'EE investment costs'!C71</f>
        <v>0.3</v>
      </c>
      <c r="AD22" s="22"/>
    </row>
    <row r="23" spans="2:30">
      <c r="B23" s="14" t="str">
        <f t="shared" ca="1" si="0"/>
        <v>INDMDEFFLA-03</v>
      </c>
      <c r="C23" s="15" t="str">
        <f t="shared" ca="1" si="3"/>
        <v>IMDLA</v>
      </c>
      <c r="D23" s="16">
        <f>'EE investment costs'!$F$15</f>
        <v>2016</v>
      </c>
      <c r="E23" s="14">
        <f>VLOOKUP(X23,'EE investment costs'!$D$56:$R$656,15,0)</f>
        <v>2.8220000000000001</v>
      </c>
      <c r="F23" s="17">
        <f ca="1">INDEX('EE investment costs'!$D$56:$R$656,MATCH(X23,'EE investment costs'!$D$56:$D$656,0),MATCH($V$8,'EE investment costs'!$D$56:$R$56,0))</f>
        <v>0</v>
      </c>
      <c r="I23" s="18">
        <v>1</v>
      </c>
      <c r="J23" s="18">
        <v>1</v>
      </c>
      <c r="K23" s="14">
        <f t="shared" ca="1" si="5"/>
        <v>8</v>
      </c>
      <c r="L23" s="23"/>
      <c r="M23" s="19" t="str">
        <f t="shared" ca="1" si="1"/>
        <v>INDMDEFFLA-03</v>
      </c>
      <c r="N23" s="23" t="str">
        <f t="shared" ca="1" si="4"/>
        <v>Metal industry Saving Tech-Light 0.3y</v>
      </c>
      <c r="O23" s="23" t="s">
        <v>32</v>
      </c>
      <c r="P23" s="23" t="s">
        <v>33</v>
      </c>
      <c r="Q23" s="23"/>
      <c r="R23" s="23"/>
      <c r="S23" s="19" t="s">
        <v>34</v>
      </c>
      <c r="V23" s="16" t="str">
        <f t="shared" ca="1" si="6"/>
        <v>MD</v>
      </c>
      <c r="W23" s="14" t="str">
        <f t="shared" ca="1" si="6"/>
        <v>Metal industry</v>
      </c>
      <c r="X23" s="3" t="str">
        <f>'EE investment costs'!D72</f>
        <v>LA-03</v>
      </c>
      <c r="Y23" s="3" t="str">
        <f>'EE investment costs'!E72</f>
        <v>Light</v>
      </c>
      <c r="AC23" s="123">
        <f>'EE investment costs'!C72</f>
        <v>0.3</v>
      </c>
      <c r="AD23" s="22"/>
    </row>
    <row r="24" spans="2:30">
      <c r="B24" s="14" t="str">
        <f t="shared" ca="1" si="0"/>
        <v>INDMDEFFEM-03</v>
      </c>
      <c r="C24" s="15" t="str">
        <f t="shared" ca="1" si="3"/>
        <v>IMDEM</v>
      </c>
      <c r="D24" s="16">
        <f>'EE investment costs'!$F$15</f>
        <v>2016</v>
      </c>
      <c r="E24" s="14">
        <f>VLOOKUP(X24,'EE investment costs'!$D$56:$R$656,15,0)</f>
        <v>2.9630999999999998</v>
      </c>
      <c r="F24" s="17">
        <f ca="1">INDEX('EE investment costs'!$D$56:$R$656,MATCH(X24,'EE investment costs'!$D$56:$D$656,0),MATCH($V$8,'EE investment costs'!$D$56:$R$56,0))</f>
        <v>0</v>
      </c>
      <c r="I24" s="18">
        <v>1</v>
      </c>
      <c r="J24" s="18">
        <v>1</v>
      </c>
      <c r="K24" s="14">
        <f t="shared" ca="1" si="5"/>
        <v>8</v>
      </c>
      <c r="L24" s="23"/>
      <c r="M24" s="19" t="str">
        <f t="shared" ca="1" si="1"/>
        <v>INDMDEFFEM-03</v>
      </c>
      <c r="N24" s="23" t="str">
        <f t="shared" ca="1" si="4"/>
        <v>Metal industry Saving Tech-Electric Motors 0.3y</v>
      </c>
      <c r="O24" s="23" t="s">
        <v>32</v>
      </c>
      <c r="P24" s="23" t="s">
        <v>33</v>
      </c>
      <c r="Q24" s="23"/>
      <c r="R24" s="23"/>
      <c r="S24" s="19" t="s">
        <v>34</v>
      </c>
      <c r="V24" s="16" t="str">
        <f t="shared" ca="1" si="6"/>
        <v>MD</v>
      </c>
      <c r="W24" s="14" t="str">
        <f t="shared" ca="1" si="6"/>
        <v>Metal industry</v>
      </c>
      <c r="X24" s="3" t="str">
        <f>'EE investment costs'!D73</f>
        <v>EM-03</v>
      </c>
      <c r="Y24" s="3" t="str">
        <f>'EE investment costs'!E73</f>
        <v>Electric Motors</v>
      </c>
      <c r="AC24" s="123">
        <f>'EE investment costs'!C73</f>
        <v>0.3</v>
      </c>
      <c r="AD24" s="22"/>
    </row>
    <row r="25" spans="2:30">
      <c r="B25" s="14" t="str">
        <f t="shared" ca="1" si="0"/>
        <v>INDMDEFFTF-03</v>
      </c>
      <c r="C25" s="15" t="str">
        <f t="shared" ca="1" si="3"/>
        <v>IMDTF</v>
      </c>
      <c r="D25" s="16">
        <f>'EE investment costs'!$F$15</f>
        <v>2016</v>
      </c>
      <c r="E25" s="14">
        <f>VLOOKUP(X25,'EE investment costs'!$D$56:$R$656,15,0)</f>
        <v>3.4299999999999988</v>
      </c>
      <c r="F25" s="17">
        <f ca="1">INDEX('EE investment costs'!$D$56:$R$656,MATCH(X25,'EE investment costs'!$D$56:$D$656,0),MATCH($V$8,'EE investment costs'!$D$56:$R$56,0))</f>
        <v>44.081130209546409</v>
      </c>
      <c r="I25" s="18">
        <v>1</v>
      </c>
      <c r="J25" s="18">
        <v>1</v>
      </c>
      <c r="K25" s="14">
        <f t="shared" ca="1" si="5"/>
        <v>8</v>
      </c>
      <c r="L25" s="23"/>
      <c r="M25" s="19" t="str">
        <f t="shared" ca="1" si="1"/>
        <v>INDMDEFFTF-03</v>
      </c>
      <c r="N25" s="23" t="str">
        <f t="shared" ca="1" si="4"/>
        <v>Metal industry Saving Tech-Haulage Tractors, Trucks, Fishing boats 0.3y</v>
      </c>
      <c r="O25" s="23" t="s">
        <v>32</v>
      </c>
      <c r="P25" s="23" t="s">
        <v>33</v>
      </c>
      <c r="Q25" s="23"/>
      <c r="R25" s="23"/>
      <c r="S25" s="19" t="s">
        <v>34</v>
      </c>
      <c r="V25" s="16" t="str">
        <f t="shared" ca="1" si="6"/>
        <v>MD</v>
      </c>
      <c r="W25" s="14" t="str">
        <f t="shared" ca="1" si="6"/>
        <v>Metal industry</v>
      </c>
      <c r="X25" s="3" t="str">
        <f>'EE investment costs'!D74</f>
        <v>TF-03</v>
      </c>
      <c r="Y25" s="3" t="str">
        <f>'EE investment costs'!E74</f>
        <v>Haulage Tractors, Trucks, Fishing boats</v>
      </c>
      <c r="AC25" s="123">
        <f>'EE investment costs'!C74</f>
        <v>0.3</v>
      </c>
      <c r="AD25" s="22"/>
    </row>
    <row r="26" spans="2:30">
      <c r="B26" s="14" t="str">
        <f t="shared" ca="1" si="0"/>
        <v>INDMDEFFMT-04</v>
      </c>
      <c r="C26" s="15" t="str">
        <f t="shared" ca="1" si="3"/>
        <v>IMDMT</v>
      </c>
      <c r="D26" s="16">
        <f>'EE investment costs'!$F$15</f>
        <v>2016</v>
      </c>
      <c r="E26" s="14">
        <f>VLOOKUP(X26,'EE investment costs'!$D$56:$R$656,15,0)</f>
        <v>3</v>
      </c>
      <c r="F26" s="17">
        <f ca="1">INDEX('EE investment costs'!$D$56:$R$656,MATCH(X26,'EE investment costs'!$D$56:$D$656,0),MATCH($V$8,'EE investment costs'!$D$56:$R$56,0))</f>
        <v>0</v>
      </c>
      <c r="I26" s="18">
        <v>1</v>
      </c>
      <c r="J26" s="18">
        <v>1</v>
      </c>
      <c r="K26" s="14">
        <f t="shared" ca="1" si="5"/>
        <v>8</v>
      </c>
      <c r="L26" s="23"/>
      <c r="M26" s="19" t="str">
        <f t="shared" ca="1" si="1"/>
        <v>INDMDEFFMT-04</v>
      </c>
      <c r="N26" s="23" t="str">
        <f t="shared" ca="1" si="4"/>
        <v>Metal industry Saving Tech-Heat Medium Temp. up to 150C 0.4y</v>
      </c>
      <c r="O26" s="23" t="s">
        <v>32</v>
      </c>
      <c r="P26" s="23" t="s">
        <v>33</v>
      </c>
      <c r="Q26" s="23"/>
      <c r="R26" s="23"/>
      <c r="S26" s="19" t="s">
        <v>34</v>
      </c>
      <c r="V26" s="16" t="str">
        <f t="shared" ca="1" si="6"/>
        <v>MD</v>
      </c>
      <c r="W26" s="14" t="str">
        <f t="shared" ca="1" si="6"/>
        <v>Metal industry</v>
      </c>
      <c r="X26" s="3" t="str">
        <f>'EE investment costs'!D75</f>
        <v>MT-04</v>
      </c>
      <c r="Y26" s="3" t="str">
        <f>'EE investment costs'!E75</f>
        <v>Heat Medium Temp. up to 150C</v>
      </c>
      <c r="AC26" s="123">
        <f>'EE investment costs'!C75</f>
        <v>0.4</v>
      </c>
    </row>
    <row r="27" spans="2:30">
      <c r="B27" s="14" t="str">
        <f t="shared" ca="1" si="0"/>
        <v>INDMDEFFHT-04</v>
      </c>
      <c r="C27" s="15" t="str">
        <f t="shared" ca="1" si="3"/>
        <v>IMDHT</v>
      </c>
      <c r="D27" s="16">
        <f>'EE investment costs'!$F$15</f>
        <v>2016</v>
      </c>
      <c r="E27" s="14">
        <f>VLOOKUP(X27,'EE investment costs'!$D$56:$R$656,15,0)</f>
        <v>2.4</v>
      </c>
      <c r="F27" s="17">
        <f ca="1">INDEX('EE investment costs'!$D$56:$R$656,MATCH(X27,'EE investment costs'!$D$56:$D$656,0),MATCH($V$8,'EE investment costs'!$D$56:$R$56,0))</f>
        <v>0</v>
      </c>
      <c r="I27" s="18">
        <v>1</v>
      </c>
      <c r="J27" s="18">
        <v>1</v>
      </c>
      <c r="K27" s="14">
        <f t="shared" ca="1" si="5"/>
        <v>8</v>
      </c>
      <c r="L27" s="23"/>
      <c r="M27" s="19" t="str">
        <f t="shared" ca="1" si="1"/>
        <v>INDMDEFFHT-04</v>
      </c>
      <c r="N27" s="23" t="str">
        <f t="shared" ca="1" si="4"/>
        <v>Metal industry Saving Tech-Heat High Temp. over 150C 0.4y</v>
      </c>
      <c r="O27" s="23" t="s">
        <v>32</v>
      </c>
      <c r="P27" s="23" t="s">
        <v>33</v>
      </c>
      <c r="Q27" s="23"/>
      <c r="R27" s="23"/>
      <c r="S27" s="19" t="s">
        <v>34</v>
      </c>
      <c r="V27" s="16" t="str">
        <f t="shared" ca="1" si="6"/>
        <v>MD</v>
      </c>
      <c r="W27" s="14" t="str">
        <f t="shared" ca="1" si="6"/>
        <v>Metal industry</v>
      </c>
      <c r="X27" s="3" t="str">
        <f>'EE investment costs'!D76</f>
        <v>HT-04</v>
      </c>
      <c r="Y27" s="3" t="str">
        <f>'EE investment costs'!E76</f>
        <v>Heat High Temp. over 150C</v>
      </c>
      <c r="AC27" s="123">
        <f>'EE investment costs'!C76</f>
        <v>0.4</v>
      </c>
      <c r="AD27" s="22"/>
    </row>
    <row r="28" spans="2:30">
      <c r="B28" s="14" t="str">
        <f t="shared" ca="1" si="0"/>
        <v>INDMDEFFRH-04</v>
      </c>
      <c r="C28" s="15" t="str">
        <f t="shared" ca="1" si="3"/>
        <v>IMDRH</v>
      </c>
      <c r="D28" s="16">
        <f>'EE investment costs'!$F$15</f>
        <v>2016</v>
      </c>
      <c r="E28" s="14">
        <f>VLOOKUP(X28,'EE investment costs'!$D$56:$R$656,15,0)</f>
        <v>9.6</v>
      </c>
      <c r="F28" s="17">
        <f ca="1">INDEX('EE investment costs'!$D$56:$R$656,MATCH(X28,'EE investment costs'!$D$56:$D$656,0),MATCH($V$8,'EE investment costs'!$D$56:$R$56,0))</f>
        <v>0</v>
      </c>
      <c r="I28" s="18">
        <v>1</v>
      </c>
      <c r="J28" s="18">
        <v>1</v>
      </c>
      <c r="K28" s="14">
        <f t="shared" ca="1" si="5"/>
        <v>8</v>
      </c>
      <c r="L28" s="23"/>
      <c r="M28" s="19" t="str">
        <f t="shared" ca="1" si="1"/>
        <v>INDMDEFFRH-04</v>
      </c>
      <c r="N28" s="23" t="str">
        <f t="shared" ca="1" si="4"/>
        <v>Metal industry Saving Tech-Heat Room Heat 0.4y</v>
      </c>
      <c r="O28" s="23" t="s">
        <v>32</v>
      </c>
      <c r="P28" s="23" t="s">
        <v>33</v>
      </c>
      <c r="Q28" s="23"/>
      <c r="R28" s="23"/>
      <c r="S28" s="19" t="s">
        <v>34</v>
      </c>
      <c r="V28" s="16" t="str">
        <f t="shared" ca="1" si="6"/>
        <v>MD</v>
      </c>
      <c r="W28" s="14" t="str">
        <f t="shared" ca="1" si="6"/>
        <v>Metal industry</v>
      </c>
      <c r="X28" s="3" t="str">
        <f>'EE investment costs'!D77</f>
        <v>RH-04</v>
      </c>
      <c r="Y28" s="3" t="str">
        <f>'EE investment costs'!E77</f>
        <v>Heat Room Heat</v>
      </c>
      <c r="AC28" s="123">
        <f>'EE investment costs'!C77</f>
        <v>0.4</v>
      </c>
      <c r="AD28" s="22"/>
    </row>
    <row r="29" spans="2:30">
      <c r="B29" s="14" t="str">
        <f t="shared" ca="1" si="0"/>
        <v>INDMDEFFLA-04</v>
      </c>
      <c r="C29" s="15" t="str">
        <f t="shared" ca="1" si="3"/>
        <v>IMDLA</v>
      </c>
      <c r="D29" s="16">
        <f>'EE investment costs'!$F$15</f>
        <v>2016</v>
      </c>
      <c r="E29" s="14">
        <f>VLOOKUP(X29,'EE investment costs'!$D$56:$R$656,15,0)</f>
        <v>2.8560000000000003</v>
      </c>
      <c r="F29" s="17">
        <f ca="1">INDEX('EE investment costs'!$D$56:$R$656,MATCH(X29,'EE investment costs'!$D$56:$D$656,0),MATCH($V$8,'EE investment costs'!$D$56:$R$56,0))</f>
        <v>0</v>
      </c>
      <c r="I29" s="18">
        <v>1</v>
      </c>
      <c r="J29" s="18">
        <v>1</v>
      </c>
      <c r="K29" s="14">
        <f t="shared" ca="1" si="5"/>
        <v>8</v>
      </c>
      <c r="L29" s="23"/>
      <c r="M29" s="19" t="str">
        <f t="shared" ca="1" si="1"/>
        <v>INDMDEFFLA-04</v>
      </c>
      <c r="N29" s="23" t="str">
        <f t="shared" ca="1" si="4"/>
        <v>Metal industry Saving Tech-Light 0.4y</v>
      </c>
      <c r="O29" s="23" t="s">
        <v>32</v>
      </c>
      <c r="P29" s="23" t="s">
        <v>33</v>
      </c>
      <c r="Q29" s="23"/>
      <c r="R29" s="23"/>
      <c r="S29" s="19" t="s">
        <v>34</v>
      </c>
      <c r="V29" s="16" t="str">
        <f t="shared" ca="1" si="6"/>
        <v>MD</v>
      </c>
      <c r="W29" s="14" t="str">
        <f t="shared" ca="1" si="6"/>
        <v>Metal industry</v>
      </c>
      <c r="X29" s="3" t="str">
        <f>'EE investment costs'!D78</f>
        <v>LA-04</v>
      </c>
      <c r="Y29" s="3" t="str">
        <f>'EE investment costs'!E78</f>
        <v>Light</v>
      </c>
      <c r="AC29" s="123">
        <f>'EE investment costs'!C78</f>
        <v>0.4</v>
      </c>
      <c r="AD29" s="22"/>
    </row>
    <row r="30" spans="2:30">
      <c r="B30" s="14" t="str">
        <f t="shared" ca="1" si="0"/>
        <v>INDMDEFFEM-04</v>
      </c>
      <c r="C30" s="15" t="str">
        <f t="shared" ca="1" si="3"/>
        <v>IMDEM</v>
      </c>
      <c r="D30" s="16">
        <f>'EE investment costs'!$F$15</f>
        <v>2016</v>
      </c>
      <c r="E30" s="14">
        <f>VLOOKUP(X30,'EE investment costs'!$D$56:$R$656,15,0)</f>
        <v>2.9987999999999997</v>
      </c>
      <c r="F30" s="17">
        <f ca="1">INDEX('EE investment costs'!$D$56:$R$656,MATCH(X30,'EE investment costs'!$D$56:$D$656,0),MATCH($V$8,'EE investment costs'!$D$56:$R$56,0))</f>
        <v>0</v>
      </c>
      <c r="I30" s="18">
        <v>1</v>
      </c>
      <c r="J30" s="18">
        <v>1</v>
      </c>
      <c r="K30" s="14">
        <f t="shared" ca="1" si="5"/>
        <v>8</v>
      </c>
      <c r="L30" s="23"/>
      <c r="M30" s="19" t="str">
        <f t="shared" ca="1" si="1"/>
        <v>INDMDEFFEM-04</v>
      </c>
      <c r="N30" s="23" t="str">
        <f t="shared" ca="1" si="4"/>
        <v>Metal industry Saving Tech-Electric Motors 0.4y</v>
      </c>
      <c r="O30" s="23" t="s">
        <v>32</v>
      </c>
      <c r="P30" s="23" t="s">
        <v>33</v>
      </c>
      <c r="Q30" s="23"/>
      <c r="R30" s="23"/>
      <c r="S30" s="19" t="s">
        <v>34</v>
      </c>
      <c r="V30" s="16" t="str">
        <f t="shared" ca="1" si="6"/>
        <v>MD</v>
      </c>
      <c r="W30" s="14" t="str">
        <f t="shared" ca="1" si="6"/>
        <v>Metal industry</v>
      </c>
      <c r="X30" s="3" t="str">
        <f>'EE investment costs'!D79</f>
        <v>EM-04</v>
      </c>
      <c r="Y30" s="3" t="str">
        <f>'EE investment costs'!E79</f>
        <v>Electric Motors</v>
      </c>
      <c r="AC30" s="123">
        <f>'EE investment costs'!C79</f>
        <v>0.4</v>
      </c>
      <c r="AD30" s="22"/>
    </row>
    <row r="31" spans="2:30">
      <c r="B31" s="14" t="str">
        <f t="shared" ca="1" si="0"/>
        <v>INDMDEFFTF-04</v>
      </c>
      <c r="C31" s="15" t="str">
        <f t="shared" ca="1" si="3"/>
        <v>IMDTF</v>
      </c>
      <c r="D31" s="16">
        <f>'EE investment costs'!$F$15</f>
        <v>2016</v>
      </c>
      <c r="E31" s="14">
        <f>VLOOKUP(X31,'EE investment costs'!$D$56:$R$656,15,0)</f>
        <v>3.6399999999999988</v>
      </c>
      <c r="F31" s="17">
        <f ca="1">INDEX('EE investment costs'!$D$56:$R$656,MATCH(X31,'EE investment costs'!$D$56:$D$656,0),MATCH($V$8,'EE investment costs'!$D$56:$R$56,0))</f>
        <v>58.774840279395207</v>
      </c>
      <c r="I31" s="18">
        <v>1</v>
      </c>
      <c r="J31" s="18">
        <v>1</v>
      </c>
      <c r="K31" s="14">
        <f t="shared" ca="1" si="5"/>
        <v>8</v>
      </c>
      <c r="L31" s="23"/>
      <c r="M31" s="19" t="str">
        <f t="shared" ca="1" si="1"/>
        <v>INDMDEFFTF-04</v>
      </c>
      <c r="N31" s="23" t="str">
        <f t="shared" ca="1" si="4"/>
        <v>Metal industry Saving Tech-Haulage Tractors, Trucks, Fishing boats 0.4y</v>
      </c>
      <c r="O31" s="23" t="s">
        <v>32</v>
      </c>
      <c r="P31" s="23" t="s">
        <v>33</v>
      </c>
      <c r="Q31" s="23"/>
      <c r="R31" s="23"/>
      <c r="S31" s="19" t="s">
        <v>34</v>
      </c>
      <c r="V31" s="16" t="str">
        <f t="shared" ca="1" si="6"/>
        <v>MD</v>
      </c>
      <c r="W31" s="14" t="str">
        <f t="shared" ca="1" si="6"/>
        <v>Metal industry</v>
      </c>
      <c r="X31" s="3" t="str">
        <f>'EE investment costs'!D80</f>
        <v>TF-04</v>
      </c>
      <c r="Y31" s="3" t="str">
        <f>'EE investment costs'!E80</f>
        <v>Haulage Tractors, Trucks, Fishing boats</v>
      </c>
      <c r="AC31" s="123">
        <f>'EE investment costs'!C80</f>
        <v>0.4</v>
      </c>
      <c r="AD31" s="22"/>
    </row>
    <row r="32" spans="2:30">
      <c r="B32" s="14" t="str">
        <f t="shared" ca="1" si="0"/>
        <v>INDMDEFFMT-05</v>
      </c>
      <c r="C32" s="15" t="str">
        <f t="shared" ca="1" si="3"/>
        <v>IMDMT</v>
      </c>
      <c r="D32" s="16">
        <f>'EE investment costs'!$F$15</f>
        <v>2016</v>
      </c>
      <c r="E32" s="14">
        <f>VLOOKUP(X32,'EE investment costs'!$D$56:$R$656,15,0)</f>
        <v>3.125</v>
      </c>
      <c r="F32" s="17">
        <f ca="1">INDEX('EE investment costs'!$D$56:$R$656,MATCH(X32,'EE investment costs'!$D$56:$D$656,0),MATCH($V$8,'EE investment costs'!$D$56:$R$56,0))</f>
        <v>0</v>
      </c>
      <c r="I32" s="18">
        <v>1</v>
      </c>
      <c r="J32" s="18">
        <v>1</v>
      </c>
      <c r="K32" s="14">
        <f t="shared" ca="1" si="5"/>
        <v>8</v>
      </c>
      <c r="L32" s="23"/>
      <c r="M32" s="19" t="str">
        <f t="shared" ca="1" si="1"/>
        <v>INDMDEFFMT-05</v>
      </c>
      <c r="N32" s="23" t="str">
        <f t="shared" ca="1" si="4"/>
        <v>Metal industry Saving Tech-Heat Medium Temp. up to 150C 0.5y</v>
      </c>
      <c r="O32" s="23" t="s">
        <v>32</v>
      </c>
      <c r="P32" s="23" t="s">
        <v>33</v>
      </c>
      <c r="Q32" s="23"/>
      <c r="R32" s="23"/>
      <c r="S32" s="19" t="s">
        <v>34</v>
      </c>
      <c r="V32" s="16" t="str">
        <f t="shared" ca="1" si="6"/>
        <v>MD</v>
      </c>
      <c r="W32" s="14" t="str">
        <f t="shared" ca="1" si="6"/>
        <v>Metal industry</v>
      </c>
      <c r="X32" s="3" t="str">
        <f>'EE investment costs'!D81</f>
        <v>MT-05</v>
      </c>
      <c r="Y32" s="3" t="str">
        <f>'EE investment costs'!E81</f>
        <v>Heat Medium Temp. up to 150C</v>
      </c>
      <c r="AC32" s="123">
        <f>'EE investment costs'!C81</f>
        <v>0.5</v>
      </c>
    </row>
    <row r="33" spans="2:30">
      <c r="B33" s="14" t="str">
        <f t="shared" ca="1" si="0"/>
        <v>INDMDEFFHT-05</v>
      </c>
      <c r="C33" s="15" t="str">
        <f t="shared" ca="1" si="3"/>
        <v>IMDHT</v>
      </c>
      <c r="D33" s="16">
        <f>'EE investment costs'!$F$15</f>
        <v>2016</v>
      </c>
      <c r="E33" s="14">
        <f>VLOOKUP(X33,'EE investment costs'!$D$56:$R$656,15,0)</f>
        <v>2.5</v>
      </c>
      <c r="F33" s="17">
        <f ca="1">INDEX('EE investment costs'!$D$56:$R$656,MATCH(X33,'EE investment costs'!$D$56:$D$656,0),MATCH($V$8,'EE investment costs'!$D$56:$R$56,0))</f>
        <v>10.826704634288063</v>
      </c>
      <c r="I33" s="18">
        <v>1</v>
      </c>
      <c r="J33" s="18">
        <v>1</v>
      </c>
      <c r="K33" s="14">
        <f t="shared" ca="1" si="5"/>
        <v>8</v>
      </c>
      <c r="L33" s="23"/>
      <c r="M33" s="19" t="str">
        <f t="shared" ca="1" si="1"/>
        <v>INDMDEFFHT-05</v>
      </c>
      <c r="N33" s="23" t="str">
        <f t="shared" ca="1" si="4"/>
        <v>Metal industry Saving Tech-Heat High Temp. over 150C 0.5y</v>
      </c>
      <c r="O33" s="23" t="s">
        <v>32</v>
      </c>
      <c r="P33" s="23" t="s">
        <v>33</v>
      </c>
      <c r="Q33" s="23"/>
      <c r="R33" s="23"/>
      <c r="S33" s="19" t="s">
        <v>34</v>
      </c>
      <c r="V33" s="16" t="str">
        <f t="shared" ca="1" si="6"/>
        <v>MD</v>
      </c>
      <c r="W33" s="14" t="str">
        <f t="shared" ca="1" si="6"/>
        <v>Metal industry</v>
      </c>
      <c r="X33" s="3" t="str">
        <f>'EE investment costs'!D82</f>
        <v>HT-05</v>
      </c>
      <c r="Y33" s="3" t="str">
        <f>'EE investment costs'!E82</f>
        <v>Heat High Temp. over 150C</v>
      </c>
      <c r="AC33" s="123">
        <f>'EE investment costs'!C82</f>
        <v>0.5</v>
      </c>
      <c r="AD33" s="22"/>
    </row>
    <row r="34" spans="2:30">
      <c r="B34" s="14" t="str">
        <f t="shared" ca="1" si="0"/>
        <v>INDMDEFFRH-05</v>
      </c>
      <c r="C34" s="15" t="str">
        <f t="shared" ca="1" si="3"/>
        <v>IMDRH</v>
      </c>
      <c r="D34" s="16">
        <f>'EE investment costs'!$F$15</f>
        <v>2016</v>
      </c>
      <c r="E34" s="14">
        <f>VLOOKUP(X34,'EE investment costs'!$D$56:$R$656,15,0)</f>
        <v>10</v>
      </c>
      <c r="F34" s="17">
        <f ca="1">INDEX('EE investment costs'!$D$56:$R$656,MATCH(X34,'EE investment costs'!$D$56:$D$656,0),MATCH($V$8,'EE investment costs'!$D$56:$R$56,0))</f>
        <v>0</v>
      </c>
      <c r="I34" s="18">
        <v>1</v>
      </c>
      <c r="J34" s="18">
        <v>1</v>
      </c>
      <c r="K34" s="14">
        <f t="shared" ca="1" si="5"/>
        <v>8</v>
      </c>
      <c r="L34" s="23"/>
      <c r="M34" s="19" t="str">
        <f t="shared" ca="1" si="1"/>
        <v>INDMDEFFRH-05</v>
      </c>
      <c r="N34" s="23" t="str">
        <f t="shared" ca="1" si="4"/>
        <v>Metal industry Saving Tech-Heat Room Heat 0.5y</v>
      </c>
      <c r="O34" s="23" t="s">
        <v>32</v>
      </c>
      <c r="P34" s="23" t="s">
        <v>33</v>
      </c>
      <c r="Q34" s="23"/>
      <c r="R34" s="23"/>
      <c r="S34" s="19" t="s">
        <v>34</v>
      </c>
      <c r="V34" s="16" t="str">
        <f t="shared" ca="1" si="6"/>
        <v>MD</v>
      </c>
      <c r="W34" s="14" t="str">
        <f t="shared" ca="1" si="6"/>
        <v>Metal industry</v>
      </c>
      <c r="X34" s="3" t="str">
        <f>'EE investment costs'!D83</f>
        <v>RH-05</v>
      </c>
      <c r="Y34" s="3" t="str">
        <f>'EE investment costs'!E83</f>
        <v>Heat Room Heat</v>
      </c>
      <c r="AC34" s="123">
        <f>'EE investment costs'!C83</f>
        <v>0.5</v>
      </c>
      <c r="AD34" s="22"/>
    </row>
    <row r="35" spans="2:30">
      <c r="B35" s="14" t="str">
        <f t="shared" ca="1" si="0"/>
        <v>INDMDEFFLA-05</v>
      </c>
      <c r="C35" s="15" t="str">
        <f t="shared" ca="1" si="3"/>
        <v>IMDLA</v>
      </c>
      <c r="D35" s="16">
        <f>'EE investment costs'!$F$15</f>
        <v>2016</v>
      </c>
      <c r="E35" s="14">
        <f>VLOOKUP(X35,'EE investment costs'!$D$56:$R$656,15,0)</f>
        <v>2.89</v>
      </c>
      <c r="F35" s="17">
        <f ca="1">INDEX('EE investment costs'!$D$56:$R$656,MATCH(X35,'EE investment costs'!$D$56:$D$656,0),MATCH($V$8,'EE investment costs'!$D$56:$R$56,0))</f>
        <v>0</v>
      </c>
      <c r="I35" s="18">
        <v>1</v>
      </c>
      <c r="J35" s="18">
        <v>1</v>
      </c>
      <c r="K35" s="14">
        <f t="shared" ca="1" si="5"/>
        <v>8</v>
      </c>
      <c r="L35" s="23"/>
      <c r="M35" s="19" t="str">
        <f t="shared" ca="1" si="1"/>
        <v>INDMDEFFLA-05</v>
      </c>
      <c r="N35" s="23" t="str">
        <f t="shared" ca="1" si="4"/>
        <v>Metal industry Saving Tech-Light 0.5y</v>
      </c>
      <c r="O35" s="23" t="s">
        <v>32</v>
      </c>
      <c r="P35" s="23" t="s">
        <v>33</v>
      </c>
      <c r="Q35" s="23"/>
      <c r="R35" s="23"/>
      <c r="S35" s="19" t="s">
        <v>34</v>
      </c>
      <c r="V35" s="16" t="str">
        <f t="shared" ca="1" si="6"/>
        <v>MD</v>
      </c>
      <c r="W35" s="14" t="str">
        <f t="shared" ca="1" si="6"/>
        <v>Metal industry</v>
      </c>
      <c r="X35" s="3" t="str">
        <f>'EE investment costs'!D84</f>
        <v>LA-05</v>
      </c>
      <c r="Y35" s="3" t="str">
        <f>'EE investment costs'!E84</f>
        <v>Light</v>
      </c>
      <c r="AC35" s="123">
        <f>'EE investment costs'!C84</f>
        <v>0.5</v>
      </c>
      <c r="AD35" s="22"/>
    </row>
    <row r="36" spans="2:30">
      <c r="B36" s="14" t="str">
        <f t="shared" ca="1" si="0"/>
        <v>INDMDEFFEM-05</v>
      </c>
      <c r="C36" s="15" t="str">
        <f t="shared" ca="1" si="3"/>
        <v>IMDEM</v>
      </c>
      <c r="D36" s="16">
        <f>'EE investment costs'!$F$15</f>
        <v>2016</v>
      </c>
      <c r="E36" s="14">
        <f>VLOOKUP(X36,'EE investment costs'!$D$56:$R$656,15,0)</f>
        <v>3.0344999999999995</v>
      </c>
      <c r="F36" s="17">
        <f ca="1">INDEX('EE investment costs'!$D$56:$R$656,MATCH(X36,'EE investment costs'!$D$56:$D$656,0),MATCH($V$8,'EE investment costs'!$D$56:$R$56,0))</f>
        <v>0</v>
      </c>
      <c r="I36" s="18">
        <v>1</v>
      </c>
      <c r="J36" s="18">
        <v>1</v>
      </c>
      <c r="K36" s="14">
        <f t="shared" ca="1" si="5"/>
        <v>8</v>
      </c>
      <c r="L36" s="23"/>
      <c r="M36" s="19" t="str">
        <f t="shared" ca="1" si="1"/>
        <v>INDMDEFFEM-05</v>
      </c>
      <c r="N36" s="23" t="str">
        <f t="shared" ca="1" si="4"/>
        <v>Metal industry Saving Tech-Electric Motors 0.5y</v>
      </c>
      <c r="O36" s="23" t="s">
        <v>32</v>
      </c>
      <c r="P36" s="23" t="s">
        <v>33</v>
      </c>
      <c r="Q36" s="23"/>
      <c r="R36" s="23"/>
      <c r="S36" s="19" t="s">
        <v>34</v>
      </c>
      <c r="V36" s="16" t="str">
        <f t="shared" ca="1" si="6"/>
        <v>MD</v>
      </c>
      <c r="W36" s="14" t="str">
        <f t="shared" ca="1" si="6"/>
        <v>Metal industry</v>
      </c>
      <c r="X36" s="3" t="str">
        <f>'EE investment costs'!D85</f>
        <v>EM-05</v>
      </c>
      <c r="Y36" s="3" t="str">
        <f>'EE investment costs'!E85</f>
        <v>Electric Motors</v>
      </c>
      <c r="AC36" s="123">
        <f>'EE investment costs'!C85</f>
        <v>0.5</v>
      </c>
      <c r="AD36" s="22"/>
    </row>
    <row r="37" spans="2:30">
      <c r="B37" s="14" t="str">
        <f t="shared" ca="1" si="0"/>
        <v>INDMDEFFTF-05</v>
      </c>
      <c r="C37" s="15" t="str">
        <f t="shared" ca="1" si="3"/>
        <v>IMDTF</v>
      </c>
      <c r="D37" s="16">
        <f>'EE investment costs'!$F$15</f>
        <v>2016</v>
      </c>
      <c r="E37" s="14">
        <f>VLOOKUP(X37,'EE investment costs'!$D$56:$R$656,15,0)</f>
        <v>3.8499999999999988</v>
      </c>
      <c r="F37" s="17">
        <f ca="1">INDEX('EE investment costs'!$D$56:$R$656,MATCH(X37,'EE investment costs'!$D$56:$D$656,0),MATCH($V$8,'EE investment costs'!$D$56:$R$56,0))</f>
        <v>73.468550349244012</v>
      </c>
      <c r="I37" s="18">
        <v>1</v>
      </c>
      <c r="J37" s="18">
        <v>1</v>
      </c>
      <c r="K37" s="14">
        <f t="shared" ca="1" si="5"/>
        <v>8</v>
      </c>
      <c r="L37" s="23"/>
      <c r="M37" s="19" t="str">
        <f t="shared" ca="1" si="1"/>
        <v>INDMDEFFTF-05</v>
      </c>
      <c r="N37" s="23" t="str">
        <f t="shared" ca="1" si="4"/>
        <v>Metal industry Saving Tech-Haulage Tractors, Trucks, Fishing boats 0.5y</v>
      </c>
      <c r="O37" s="23" t="s">
        <v>32</v>
      </c>
      <c r="P37" s="23" t="s">
        <v>33</v>
      </c>
      <c r="Q37" s="23"/>
      <c r="R37" s="23"/>
      <c r="S37" s="19" t="s">
        <v>34</v>
      </c>
      <c r="V37" s="16" t="str">
        <f t="shared" ca="1" si="6"/>
        <v>MD</v>
      </c>
      <c r="W37" s="14" t="str">
        <f t="shared" ca="1" si="6"/>
        <v>Metal industry</v>
      </c>
      <c r="X37" s="3" t="str">
        <f>'EE investment costs'!D86</f>
        <v>TF-05</v>
      </c>
      <c r="Y37" s="3" t="str">
        <f>'EE investment costs'!E86</f>
        <v>Haulage Tractors, Trucks, Fishing boats</v>
      </c>
      <c r="AB37" s="3"/>
      <c r="AC37" s="123">
        <f>'EE investment costs'!C86</f>
        <v>0.5</v>
      </c>
      <c r="AD37" s="22"/>
    </row>
    <row r="38" spans="2:30">
      <c r="B38" s="14" t="str">
        <f t="shared" ca="1" si="0"/>
        <v>INDMDEFFMT-06</v>
      </c>
      <c r="C38" s="15" t="str">
        <f t="shared" ca="1" si="3"/>
        <v>IMDMT</v>
      </c>
      <c r="D38" s="16">
        <f>'EE investment costs'!$F$15</f>
        <v>2016</v>
      </c>
      <c r="E38" s="14">
        <f>VLOOKUP(X38,'EE investment costs'!$D$56:$R$656,15,0)</f>
        <v>3.25</v>
      </c>
      <c r="F38" s="17">
        <f ca="1">INDEX('EE investment costs'!$D$56:$R$656,MATCH(X38,'EE investment costs'!$D$56:$D$656,0),MATCH($V$8,'EE investment costs'!$D$56:$R$56,0))</f>
        <v>0</v>
      </c>
      <c r="I38" s="18">
        <v>1</v>
      </c>
      <c r="J38" s="18">
        <v>1</v>
      </c>
      <c r="K38" s="14">
        <f t="shared" ca="1" si="5"/>
        <v>8</v>
      </c>
      <c r="L38" s="23"/>
      <c r="M38" s="19" t="str">
        <f t="shared" ca="1" si="1"/>
        <v>INDMDEFFMT-06</v>
      </c>
      <c r="N38" s="23" t="str">
        <f t="shared" ca="1" si="4"/>
        <v>Metal industry Saving Tech-Heat Medium Temp. up to 150C 0.6y</v>
      </c>
      <c r="O38" s="23" t="s">
        <v>32</v>
      </c>
      <c r="P38" s="23" t="s">
        <v>33</v>
      </c>
      <c r="Q38" s="23"/>
      <c r="R38" s="23"/>
      <c r="S38" s="19" t="s">
        <v>34</v>
      </c>
      <c r="V38" s="16" t="str">
        <f t="shared" ca="1" si="6"/>
        <v>MD</v>
      </c>
      <c r="W38" s="14" t="str">
        <f t="shared" ca="1" si="6"/>
        <v>Metal industry</v>
      </c>
      <c r="X38" s="3" t="str">
        <f>'EE investment costs'!D87</f>
        <v>MT-06</v>
      </c>
      <c r="Y38" s="3" t="str">
        <f>'EE investment costs'!E87</f>
        <v>Heat Medium Temp. up to 150C</v>
      </c>
      <c r="AC38" s="123">
        <f>'EE investment costs'!C87</f>
        <v>0.6</v>
      </c>
    </row>
    <row r="39" spans="2:30">
      <c r="B39" s="14" t="str">
        <f t="shared" ca="1" si="0"/>
        <v>INDMDEFFHT-06</v>
      </c>
      <c r="C39" s="15" t="str">
        <f t="shared" ca="1" si="3"/>
        <v>IMDHT</v>
      </c>
      <c r="D39" s="16">
        <f>'EE investment costs'!$F$15</f>
        <v>2016</v>
      </c>
      <c r="E39" s="14">
        <f>VLOOKUP(X39,'EE investment costs'!$D$56:$R$656,15,0)</f>
        <v>2.6</v>
      </c>
      <c r="F39" s="17">
        <f ca="1">INDEX('EE investment costs'!$D$56:$R$656,MATCH(X39,'EE investment costs'!$D$56:$D$656,0),MATCH($V$8,'EE investment costs'!$D$56:$R$56,0))</f>
        <v>25.262310813338818</v>
      </c>
      <c r="I39" s="18">
        <v>1</v>
      </c>
      <c r="J39" s="18">
        <v>1</v>
      </c>
      <c r="K39" s="14">
        <f t="shared" ca="1" si="5"/>
        <v>8</v>
      </c>
      <c r="L39" s="23"/>
      <c r="M39" s="19" t="str">
        <f t="shared" ca="1" si="1"/>
        <v>INDMDEFFHT-06</v>
      </c>
      <c r="N39" s="23" t="str">
        <f t="shared" ca="1" si="4"/>
        <v>Metal industry Saving Tech-Heat High Temp. over 150C 0.6y</v>
      </c>
      <c r="O39" s="23" t="s">
        <v>32</v>
      </c>
      <c r="P39" s="23" t="s">
        <v>33</v>
      </c>
      <c r="Q39" s="23"/>
      <c r="R39" s="23"/>
      <c r="S39" s="19" t="s">
        <v>34</v>
      </c>
      <c r="V39" s="16" t="str">
        <f t="shared" ca="1" si="6"/>
        <v>MD</v>
      </c>
      <c r="W39" s="14" t="str">
        <f t="shared" ca="1" si="6"/>
        <v>Metal industry</v>
      </c>
      <c r="X39" s="3" t="str">
        <f>'EE investment costs'!D88</f>
        <v>HT-06</v>
      </c>
      <c r="Y39" s="3" t="str">
        <f>'EE investment costs'!E88</f>
        <v>Heat High Temp. over 150C</v>
      </c>
      <c r="AC39" s="123">
        <f>'EE investment costs'!C88</f>
        <v>0.6</v>
      </c>
      <c r="AD39" s="22"/>
    </row>
    <row r="40" spans="2:30">
      <c r="B40" s="14" t="str">
        <f t="shared" ca="1" si="0"/>
        <v>INDMDEFFRH-06</v>
      </c>
      <c r="C40" s="15" t="str">
        <f t="shared" ca="1" si="3"/>
        <v>IMDRH</v>
      </c>
      <c r="D40" s="16">
        <f>'EE investment costs'!$F$15</f>
        <v>2016</v>
      </c>
      <c r="E40" s="14">
        <f>VLOOKUP(X40,'EE investment costs'!$D$56:$R$656,15,0)</f>
        <v>10.4</v>
      </c>
      <c r="F40" s="17">
        <f ca="1">INDEX('EE investment costs'!$D$56:$R$656,MATCH(X40,'EE investment costs'!$D$56:$D$656,0),MATCH($V$8,'EE investment costs'!$D$56:$R$56,0))</f>
        <v>0</v>
      </c>
      <c r="I40" s="18">
        <v>1</v>
      </c>
      <c r="J40" s="18">
        <v>1</v>
      </c>
      <c r="K40" s="14">
        <f t="shared" ca="1" si="5"/>
        <v>8</v>
      </c>
      <c r="L40" s="23"/>
      <c r="M40" s="19" t="str">
        <f t="shared" ca="1" si="1"/>
        <v>INDMDEFFRH-06</v>
      </c>
      <c r="N40" s="23" t="str">
        <f t="shared" ca="1" si="4"/>
        <v>Metal industry Saving Tech-Heat Room Heat 0.6y</v>
      </c>
      <c r="O40" s="23" t="s">
        <v>32</v>
      </c>
      <c r="P40" s="23" t="s">
        <v>33</v>
      </c>
      <c r="Q40" s="23"/>
      <c r="R40" s="23"/>
      <c r="S40" s="19" t="s">
        <v>34</v>
      </c>
      <c r="V40" s="16" t="str">
        <f t="shared" ca="1" si="6"/>
        <v>MD</v>
      </c>
      <c r="W40" s="14" t="str">
        <f t="shared" ca="1" si="6"/>
        <v>Metal industry</v>
      </c>
      <c r="X40" s="3" t="str">
        <f>'EE investment costs'!D89</f>
        <v>RH-06</v>
      </c>
      <c r="Y40" s="3" t="str">
        <f>'EE investment costs'!E89</f>
        <v>Heat Room Heat</v>
      </c>
      <c r="AC40" s="123">
        <f>'EE investment costs'!C89</f>
        <v>0.6</v>
      </c>
      <c r="AD40" s="22"/>
    </row>
    <row r="41" spans="2:30">
      <c r="B41" s="14" t="str">
        <f t="shared" ca="1" si="0"/>
        <v>INDMDEFFLA-06</v>
      </c>
      <c r="C41" s="15" t="str">
        <f t="shared" ca="1" si="3"/>
        <v>IMDLA</v>
      </c>
      <c r="D41" s="16">
        <f>'EE investment costs'!$F$15</f>
        <v>2016</v>
      </c>
      <c r="E41" s="14">
        <f>VLOOKUP(X41,'EE investment costs'!$D$56:$R$656,15,0)</f>
        <v>2.9239999999999999</v>
      </c>
      <c r="F41" s="17">
        <f ca="1">INDEX('EE investment costs'!$D$56:$R$656,MATCH(X41,'EE investment costs'!$D$56:$D$656,0),MATCH($V$8,'EE investment costs'!$D$56:$R$56,0))</f>
        <v>0</v>
      </c>
      <c r="I41" s="18">
        <v>1</v>
      </c>
      <c r="J41" s="18">
        <v>1</v>
      </c>
      <c r="K41" s="14">
        <f t="shared" ca="1" si="5"/>
        <v>8</v>
      </c>
      <c r="L41" s="23"/>
      <c r="M41" s="19" t="str">
        <f t="shared" ca="1" si="1"/>
        <v>INDMDEFFLA-06</v>
      </c>
      <c r="N41" s="23" t="str">
        <f t="shared" ca="1" si="4"/>
        <v>Metal industry Saving Tech-Light 0.6y</v>
      </c>
      <c r="O41" s="23" t="s">
        <v>32</v>
      </c>
      <c r="P41" s="23" t="s">
        <v>33</v>
      </c>
      <c r="Q41" s="23"/>
      <c r="R41" s="23"/>
      <c r="S41" s="19" t="s">
        <v>34</v>
      </c>
      <c r="V41" s="16" t="str">
        <f t="shared" ca="1" si="6"/>
        <v>MD</v>
      </c>
      <c r="W41" s="14" t="str">
        <f t="shared" ca="1" si="6"/>
        <v>Metal industry</v>
      </c>
      <c r="X41" s="3" t="str">
        <f>'EE investment costs'!D90</f>
        <v>LA-06</v>
      </c>
      <c r="Y41" s="3" t="str">
        <f>'EE investment costs'!E90</f>
        <v>Light</v>
      </c>
      <c r="AC41" s="123">
        <f>'EE investment costs'!C90</f>
        <v>0.6</v>
      </c>
      <c r="AD41" s="22"/>
    </row>
    <row r="42" spans="2:30">
      <c r="B42" s="14" t="str">
        <f t="shared" ca="1" si="0"/>
        <v>INDMDEFFEM-06</v>
      </c>
      <c r="C42" s="15" t="str">
        <f t="shared" ca="1" si="3"/>
        <v>IMDEM</v>
      </c>
      <c r="D42" s="16">
        <f>'EE investment costs'!$F$15</f>
        <v>2016</v>
      </c>
      <c r="E42" s="14">
        <f>VLOOKUP(X42,'EE investment costs'!$D$56:$R$656,15,0)</f>
        <v>3.0701999999999998</v>
      </c>
      <c r="F42" s="17">
        <f ca="1">INDEX('EE investment costs'!$D$56:$R$656,MATCH(X42,'EE investment costs'!$D$56:$D$656,0),MATCH($V$8,'EE investment costs'!$D$56:$R$56,0))</f>
        <v>0</v>
      </c>
      <c r="I42" s="18">
        <v>1</v>
      </c>
      <c r="J42" s="18">
        <v>1</v>
      </c>
      <c r="K42" s="14">
        <f t="shared" ca="1" si="5"/>
        <v>8</v>
      </c>
      <c r="L42" s="23"/>
      <c r="M42" s="19" t="str">
        <f t="shared" ca="1" si="1"/>
        <v>INDMDEFFEM-06</v>
      </c>
      <c r="N42" s="23" t="str">
        <f t="shared" ca="1" si="4"/>
        <v>Metal industry Saving Tech-Electric Motors 0.6y</v>
      </c>
      <c r="O42" s="23" t="s">
        <v>32</v>
      </c>
      <c r="P42" s="23" t="s">
        <v>33</v>
      </c>
      <c r="Q42" s="23"/>
      <c r="R42" s="23"/>
      <c r="S42" s="19" t="s">
        <v>34</v>
      </c>
      <c r="V42" s="16" t="str">
        <f t="shared" ca="1" si="6"/>
        <v>MD</v>
      </c>
      <c r="W42" s="14" t="str">
        <f t="shared" ca="1" si="6"/>
        <v>Metal industry</v>
      </c>
      <c r="X42" s="3" t="str">
        <f>'EE investment costs'!D91</f>
        <v>EM-06</v>
      </c>
      <c r="Y42" s="3" t="str">
        <f>'EE investment costs'!E91</f>
        <v>Electric Motors</v>
      </c>
      <c r="AC42" s="123">
        <f>'EE investment costs'!C91</f>
        <v>0.6</v>
      </c>
      <c r="AD42" s="22"/>
    </row>
    <row r="43" spans="2:30">
      <c r="B43" s="14" t="str">
        <f t="shared" ca="1" si="0"/>
        <v>INDMDEFFTF-06</v>
      </c>
      <c r="C43" s="15" t="str">
        <f t="shared" ca="1" si="3"/>
        <v>IMDTF</v>
      </c>
      <c r="D43" s="16">
        <f>'EE investment costs'!$F$15</f>
        <v>2016</v>
      </c>
      <c r="E43" s="14">
        <f>VLOOKUP(X43,'EE investment costs'!$D$56:$R$656,15,0)</f>
        <v>4.0599999999999987</v>
      </c>
      <c r="F43" s="17">
        <f ca="1">INDEX('EE investment costs'!$D$56:$R$656,MATCH(X43,'EE investment costs'!$D$56:$D$656,0),MATCH($V$8,'EE investment costs'!$D$56:$R$56,0))</f>
        <v>88.162260419092817</v>
      </c>
      <c r="I43" s="18">
        <v>1</v>
      </c>
      <c r="J43" s="18">
        <v>1</v>
      </c>
      <c r="K43" s="14">
        <f t="shared" ca="1" si="5"/>
        <v>8</v>
      </c>
      <c r="L43" s="23"/>
      <c r="M43" s="19" t="str">
        <f t="shared" ca="1" si="1"/>
        <v>INDMDEFFTF-06</v>
      </c>
      <c r="N43" s="23" t="str">
        <f t="shared" ca="1" si="4"/>
        <v>Metal industry Saving Tech-Haulage Tractors, Trucks, Fishing boats 0.6y</v>
      </c>
      <c r="O43" s="23" t="s">
        <v>32</v>
      </c>
      <c r="P43" s="23" t="s">
        <v>33</v>
      </c>
      <c r="Q43" s="23"/>
      <c r="R43" s="23"/>
      <c r="S43" s="19" t="s">
        <v>34</v>
      </c>
      <c r="V43" s="16" t="str">
        <f t="shared" ca="1" si="6"/>
        <v>MD</v>
      </c>
      <c r="W43" s="14" t="str">
        <f t="shared" ca="1" si="6"/>
        <v>Metal industry</v>
      </c>
      <c r="X43" s="3" t="str">
        <f>'EE investment costs'!D92</f>
        <v>TF-06</v>
      </c>
      <c r="Y43" s="3" t="str">
        <f>'EE investment costs'!E92</f>
        <v>Haulage Tractors, Trucks, Fishing boats</v>
      </c>
      <c r="AC43" s="123">
        <f>'EE investment costs'!C92</f>
        <v>0.6</v>
      </c>
      <c r="AD43" s="22"/>
    </row>
    <row r="44" spans="2:30">
      <c r="B44" s="14" t="str">
        <f t="shared" ca="1" si="0"/>
        <v>INDMDEFFMT-07</v>
      </c>
      <c r="C44" s="15" t="str">
        <f t="shared" ca="1" si="3"/>
        <v>IMDMT</v>
      </c>
      <c r="D44" s="16">
        <f>'EE investment costs'!$F$15</f>
        <v>2016</v>
      </c>
      <c r="E44" s="14">
        <f>VLOOKUP(X44,'EE investment costs'!$D$56:$R$656,15,0)</f>
        <v>3.375</v>
      </c>
      <c r="F44" s="17">
        <f ca="1">INDEX('EE investment costs'!$D$56:$R$656,MATCH(X44,'EE investment costs'!$D$56:$D$656,0),MATCH($V$8,'EE investment costs'!$D$56:$R$56,0))</f>
        <v>9.770099077770686</v>
      </c>
      <c r="I44" s="18">
        <v>1</v>
      </c>
      <c r="J44" s="18">
        <v>1</v>
      </c>
      <c r="K44" s="14">
        <f t="shared" ca="1" si="5"/>
        <v>8</v>
      </c>
      <c r="L44" s="23"/>
      <c r="M44" s="19" t="str">
        <f t="shared" ca="1" si="1"/>
        <v>INDMDEFFMT-07</v>
      </c>
      <c r="N44" s="23" t="str">
        <f t="shared" ca="1" si="4"/>
        <v>Metal industry Saving Tech-Heat Medium Temp. up to 150C 0.7y</v>
      </c>
      <c r="O44" s="23" t="s">
        <v>32</v>
      </c>
      <c r="P44" s="23" t="s">
        <v>33</v>
      </c>
      <c r="Q44" s="23"/>
      <c r="R44" s="23"/>
      <c r="S44" s="19" t="s">
        <v>34</v>
      </c>
      <c r="V44" s="16" t="str">
        <f t="shared" ca="1" si="6"/>
        <v>MD</v>
      </c>
      <c r="W44" s="14" t="str">
        <f t="shared" ca="1" si="6"/>
        <v>Metal industry</v>
      </c>
      <c r="X44" s="3" t="str">
        <f>'EE investment costs'!D93</f>
        <v>MT-07</v>
      </c>
      <c r="Y44" s="3" t="str">
        <f>'EE investment costs'!E93</f>
        <v>Heat Medium Temp. up to 150C</v>
      </c>
      <c r="AC44" s="123">
        <f>'EE investment costs'!C93</f>
        <v>0.7</v>
      </c>
    </row>
    <row r="45" spans="2:30">
      <c r="B45" s="14" t="str">
        <f t="shared" ca="1" si="0"/>
        <v>INDMDEFFHT-07</v>
      </c>
      <c r="C45" s="15" t="str">
        <f t="shared" ca="1" si="3"/>
        <v>IMDHT</v>
      </c>
      <c r="D45" s="16">
        <f>'EE investment costs'!$F$15</f>
        <v>2016</v>
      </c>
      <c r="E45" s="14">
        <f>VLOOKUP(X45,'EE investment costs'!$D$56:$R$656,15,0)</f>
        <v>2.7</v>
      </c>
      <c r="F45" s="17">
        <f ca="1">INDEX('EE investment costs'!$D$56:$R$656,MATCH(X45,'EE investment costs'!$D$56:$D$656,0),MATCH($V$8,'EE investment costs'!$D$56:$R$56,0))</f>
        <v>39.697916992389572</v>
      </c>
      <c r="I45" s="18">
        <v>1</v>
      </c>
      <c r="J45" s="18">
        <v>1</v>
      </c>
      <c r="K45" s="14">
        <f t="shared" ca="1" si="5"/>
        <v>8</v>
      </c>
      <c r="L45" s="23"/>
      <c r="M45" s="19" t="str">
        <f t="shared" ca="1" si="1"/>
        <v>INDMDEFFHT-07</v>
      </c>
      <c r="N45" s="23" t="str">
        <f t="shared" ca="1" si="4"/>
        <v>Metal industry Saving Tech-Heat High Temp. over 150C 0.7y</v>
      </c>
      <c r="O45" s="23" t="s">
        <v>32</v>
      </c>
      <c r="P45" s="23" t="s">
        <v>33</v>
      </c>
      <c r="Q45" s="23"/>
      <c r="R45" s="23"/>
      <c r="S45" s="19" t="s">
        <v>34</v>
      </c>
      <c r="V45" s="16" t="str">
        <f t="shared" ca="1" si="6"/>
        <v>MD</v>
      </c>
      <c r="W45" s="14" t="str">
        <f t="shared" ca="1" si="6"/>
        <v>Metal industry</v>
      </c>
      <c r="X45" s="3" t="str">
        <f>'EE investment costs'!D94</f>
        <v>HT-07</v>
      </c>
      <c r="Y45" s="3" t="str">
        <f>'EE investment costs'!E94</f>
        <v>Heat High Temp. over 150C</v>
      </c>
      <c r="AC45" s="123">
        <f>'EE investment costs'!C94</f>
        <v>0.7</v>
      </c>
      <c r="AD45" s="22"/>
    </row>
    <row r="46" spans="2:30">
      <c r="B46" s="14" t="str">
        <f t="shared" ca="1" si="0"/>
        <v>INDMDEFFRH-07</v>
      </c>
      <c r="C46" s="15" t="str">
        <f t="shared" ca="1" si="3"/>
        <v>IMDRH</v>
      </c>
      <c r="D46" s="16">
        <f>'EE investment costs'!$F$15</f>
        <v>2016</v>
      </c>
      <c r="E46" s="14">
        <f>VLOOKUP(X46,'EE investment costs'!$D$56:$R$656,15,0)</f>
        <v>10.8</v>
      </c>
      <c r="F46" s="17">
        <f ca="1">INDEX('EE investment costs'!$D$56:$R$656,MATCH(X46,'EE investment costs'!$D$56:$D$656,0),MATCH($V$8,'EE investment costs'!$D$56:$R$56,0))</f>
        <v>0</v>
      </c>
      <c r="I46" s="18">
        <v>1</v>
      </c>
      <c r="J46" s="18">
        <v>1</v>
      </c>
      <c r="K46" s="14">
        <f t="shared" ca="1" si="5"/>
        <v>8</v>
      </c>
      <c r="L46" s="23"/>
      <c r="M46" s="19" t="str">
        <f t="shared" ca="1" si="1"/>
        <v>INDMDEFFRH-07</v>
      </c>
      <c r="N46" s="23" t="str">
        <f t="shared" ca="1" si="4"/>
        <v>Metal industry Saving Tech-Heat Room Heat 0.7y</v>
      </c>
      <c r="O46" s="23" t="s">
        <v>32</v>
      </c>
      <c r="P46" s="23" t="s">
        <v>33</v>
      </c>
      <c r="Q46" s="23"/>
      <c r="R46" s="23"/>
      <c r="S46" s="19" t="s">
        <v>34</v>
      </c>
      <c r="V46" s="16" t="str">
        <f t="shared" ca="1" si="6"/>
        <v>MD</v>
      </c>
      <c r="W46" s="14" t="str">
        <f t="shared" ca="1" si="6"/>
        <v>Metal industry</v>
      </c>
      <c r="X46" s="3" t="str">
        <f>'EE investment costs'!D95</f>
        <v>RH-07</v>
      </c>
      <c r="Y46" s="3" t="str">
        <f>'EE investment costs'!E95</f>
        <v>Heat Room Heat</v>
      </c>
      <c r="AC46" s="123">
        <f>'EE investment costs'!C95</f>
        <v>0.7</v>
      </c>
      <c r="AD46" s="22"/>
    </row>
    <row r="47" spans="2:30">
      <c r="B47" s="14" t="str">
        <f t="shared" ca="1" si="0"/>
        <v>INDMDEFFLA-07</v>
      </c>
      <c r="C47" s="15" t="str">
        <f t="shared" ca="1" si="3"/>
        <v>IMDLA</v>
      </c>
      <c r="D47" s="16">
        <f>'EE investment costs'!$F$15</f>
        <v>2016</v>
      </c>
      <c r="E47" s="14">
        <f>VLOOKUP(X47,'EE investment costs'!$D$56:$R$656,15,0)</f>
        <v>2.9580000000000002</v>
      </c>
      <c r="F47" s="17">
        <f ca="1">INDEX('EE investment costs'!$D$56:$R$656,MATCH(X47,'EE investment costs'!$D$56:$D$656,0),MATCH($V$8,'EE investment costs'!$D$56:$R$56,0))</f>
        <v>0</v>
      </c>
      <c r="I47" s="18">
        <v>1</v>
      </c>
      <c r="J47" s="18">
        <v>1</v>
      </c>
      <c r="K47" s="14">
        <f t="shared" ca="1" si="5"/>
        <v>8</v>
      </c>
      <c r="L47" s="23"/>
      <c r="M47" s="19" t="str">
        <f t="shared" ca="1" si="1"/>
        <v>INDMDEFFLA-07</v>
      </c>
      <c r="N47" s="23" t="str">
        <f t="shared" ca="1" si="4"/>
        <v>Metal industry Saving Tech-Light 0.7y</v>
      </c>
      <c r="O47" s="23" t="s">
        <v>32</v>
      </c>
      <c r="P47" s="23" t="s">
        <v>33</v>
      </c>
      <c r="Q47" s="23"/>
      <c r="R47" s="23"/>
      <c r="S47" s="19" t="s">
        <v>34</v>
      </c>
      <c r="V47" s="16" t="str">
        <f t="shared" ca="1" si="6"/>
        <v>MD</v>
      </c>
      <c r="W47" s="14" t="str">
        <f t="shared" ca="1" si="6"/>
        <v>Metal industry</v>
      </c>
      <c r="X47" s="3" t="str">
        <f>'EE investment costs'!D96</f>
        <v>LA-07</v>
      </c>
      <c r="Y47" s="3" t="str">
        <f>'EE investment costs'!E96</f>
        <v>Light</v>
      </c>
      <c r="AC47" s="123">
        <f>'EE investment costs'!C96</f>
        <v>0.7</v>
      </c>
      <c r="AD47" s="22"/>
    </row>
    <row r="48" spans="2:30">
      <c r="B48" s="14" t="str">
        <f t="shared" ca="1" si="0"/>
        <v>INDMDEFFEM-07</v>
      </c>
      <c r="C48" s="15" t="str">
        <f t="shared" ca="1" si="3"/>
        <v>IMDEM</v>
      </c>
      <c r="D48" s="16">
        <f>'EE investment costs'!$F$15</f>
        <v>2016</v>
      </c>
      <c r="E48" s="14">
        <f>VLOOKUP(X48,'EE investment costs'!$D$56:$R$656,15,0)</f>
        <v>3.1058999999999997</v>
      </c>
      <c r="F48" s="17">
        <f ca="1">INDEX('EE investment costs'!$D$56:$R$656,MATCH(X48,'EE investment costs'!$D$56:$D$656,0),MATCH($V$8,'EE investment costs'!$D$56:$R$56,0))</f>
        <v>0</v>
      </c>
      <c r="I48" s="18">
        <v>1</v>
      </c>
      <c r="J48" s="18">
        <v>1</v>
      </c>
      <c r="K48" s="14">
        <f t="shared" ca="1" si="5"/>
        <v>8</v>
      </c>
      <c r="L48" s="23"/>
      <c r="M48" s="19" t="str">
        <f t="shared" ca="1" si="1"/>
        <v>INDMDEFFEM-07</v>
      </c>
      <c r="N48" s="23" t="str">
        <f t="shared" ca="1" si="4"/>
        <v>Metal industry Saving Tech-Electric Motors 0.7y</v>
      </c>
      <c r="O48" s="23" t="s">
        <v>32</v>
      </c>
      <c r="P48" s="23" t="s">
        <v>33</v>
      </c>
      <c r="Q48" s="23"/>
      <c r="R48" s="23"/>
      <c r="S48" s="19" t="s">
        <v>34</v>
      </c>
      <c r="V48" s="16" t="str">
        <f t="shared" ca="1" si="6"/>
        <v>MD</v>
      </c>
      <c r="W48" s="14" t="str">
        <f t="shared" ca="1" si="6"/>
        <v>Metal industry</v>
      </c>
      <c r="X48" s="3" t="str">
        <f>'EE investment costs'!D97</f>
        <v>EM-07</v>
      </c>
      <c r="Y48" s="3" t="str">
        <f>'EE investment costs'!E97</f>
        <v>Electric Motors</v>
      </c>
      <c r="AC48" s="123">
        <f>'EE investment costs'!C97</f>
        <v>0.7</v>
      </c>
      <c r="AD48" s="22"/>
    </row>
    <row r="49" spans="2:30">
      <c r="B49" s="14" t="str">
        <f t="shared" ca="1" si="0"/>
        <v>INDMDEFFTF-07</v>
      </c>
      <c r="C49" s="15" t="str">
        <f t="shared" ca="1" si="3"/>
        <v>IMDTF</v>
      </c>
      <c r="D49" s="16">
        <f>'EE investment costs'!$F$15</f>
        <v>2016</v>
      </c>
      <c r="E49" s="14">
        <f>VLOOKUP(X49,'EE investment costs'!$D$56:$R$656,15,0)</f>
        <v>4.2699999999999987</v>
      </c>
      <c r="F49" s="17">
        <f ca="1">INDEX('EE investment costs'!$D$56:$R$656,MATCH(X49,'EE investment costs'!$D$56:$D$656,0),MATCH($V$8,'EE investment costs'!$D$56:$R$56,0))</f>
        <v>102.85597048894159</v>
      </c>
      <c r="I49" s="18">
        <v>1</v>
      </c>
      <c r="J49" s="18">
        <v>1</v>
      </c>
      <c r="K49" s="14">
        <f t="shared" ca="1" si="5"/>
        <v>8</v>
      </c>
      <c r="L49" s="23"/>
      <c r="M49" s="19" t="str">
        <f t="shared" ca="1" si="1"/>
        <v>INDMDEFFTF-07</v>
      </c>
      <c r="N49" s="23" t="str">
        <f t="shared" ca="1" si="4"/>
        <v>Metal industry Saving Tech-Haulage Tractors, Trucks, Fishing boats 0.7y</v>
      </c>
      <c r="O49" s="23" t="s">
        <v>32</v>
      </c>
      <c r="P49" s="23" t="s">
        <v>33</v>
      </c>
      <c r="Q49" s="23"/>
      <c r="R49" s="23"/>
      <c r="S49" s="19" t="s">
        <v>34</v>
      </c>
      <c r="V49" s="16" t="str">
        <f t="shared" ca="1" si="6"/>
        <v>MD</v>
      </c>
      <c r="W49" s="14" t="str">
        <f t="shared" ca="1" si="6"/>
        <v>Metal industry</v>
      </c>
      <c r="X49" s="3" t="str">
        <f>'EE investment costs'!D98</f>
        <v>TF-07</v>
      </c>
      <c r="Y49" s="3" t="str">
        <f>'EE investment costs'!E98</f>
        <v>Haulage Tractors, Trucks, Fishing boats</v>
      </c>
      <c r="AC49" s="123">
        <f>'EE investment costs'!C98</f>
        <v>0.7</v>
      </c>
      <c r="AD49" s="22"/>
    </row>
    <row r="50" spans="2:30">
      <c r="B50" s="14" t="str">
        <f t="shared" ca="1" si="0"/>
        <v>INDMDEFFMT-08</v>
      </c>
      <c r="C50" s="15" t="str">
        <f t="shared" ca="1" si="3"/>
        <v>IMDMT</v>
      </c>
      <c r="D50" s="16">
        <f>'EE investment costs'!$F$15</f>
        <v>2016</v>
      </c>
      <c r="E50" s="14">
        <f>VLOOKUP(X50,'EE investment costs'!$D$56:$R$656,15,0)</f>
        <v>3.5</v>
      </c>
      <c r="F50" s="17">
        <f ca="1">INDEX('EE investment costs'!$D$56:$R$656,MATCH(X50,'EE investment costs'!$D$56:$D$656,0),MATCH($V$8,'EE investment costs'!$D$56:$R$56,0))</f>
        <v>28.403057470882175</v>
      </c>
      <c r="I50" s="18">
        <v>1</v>
      </c>
      <c r="J50" s="18">
        <v>1</v>
      </c>
      <c r="K50" s="14">
        <f t="shared" ca="1" si="5"/>
        <v>8</v>
      </c>
      <c r="L50" s="23"/>
      <c r="M50" s="19" t="str">
        <f t="shared" ca="1" si="1"/>
        <v>INDMDEFFMT-08</v>
      </c>
      <c r="N50" s="23" t="str">
        <f t="shared" ca="1" si="4"/>
        <v>Metal industry Saving Tech-Heat Medium Temp. up to 150C 0.8y</v>
      </c>
      <c r="O50" s="23" t="s">
        <v>32</v>
      </c>
      <c r="P50" s="23" t="s">
        <v>33</v>
      </c>
      <c r="Q50" s="23"/>
      <c r="R50" s="23"/>
      <c r="S50" s="19" t="s">
        <v>34</v>
      </c>
      <c r="V50" s="16" t="str">
        <f t="shared" ca="1" si="6"/>
        <v>MD</v>
      </c>
      <c r="W50" s="14" t="str">
        <f t="shared" ca="1" si="6"/>
        <v>Metal industry</v>
      </c>
      <c r="X50" s="3" t="str">
        <f>'EE investment costs'!D99</f>
        <v>MT-08</v>
      </c>
      <c r="Y50" s="3" t="str">
        <f>'EE investment costs'!E99</f>
        <v>Heat Medium Temp. up to 150C</v>
      </c>
      <c r="AC50" s="123">
        <f>'EE investment costs'!C99</f>
        <v>0.8</v>
      </c>
    </row>
    <row r="51" spans="2:30">
      <c r="B51" s="14" t="str">
        <f t="shared" ca="1" si="0"/>
        <v>INDMDEFFHT-08</v>
      </c>
      <c r="C51" s="15" t="str">
        <f t="shared" ca="1" si="3"/>
        <v>IMDHT</v>
      </c>
      <c r="D51" s="16">
        <f>'EE investment costs'!$F$15</f>
        <v>2016</v>
      </c>
      <c r="E51" s="14">
        <f>VLOOKUP(X51,'EE investment costs'!$D$56:$R$656,15,0)</f>
        <v>2.8</v>
      </c>
      <c r="F51" s="17">
        <f ca="1">INDEX('EE investment costs'!$D$56:$R$656,MATCH(X51,'EE investment costs'!$D$56:$D$656,0),MATCH($V$8,'EE investment costs'!$D$56:$R$56,0))</f>
        <v>54.133523171440331</v>
      </c>
      <c r="I51" s="18">
        <v>1</v>
      </c>
      <c r="J51" s="18">
        <v>1</v>
      </c>
      <c r="K51" s="14">
        <f t="shared" ca="1" si="5"/>
        <v>8</v>
      </c>
      <c r="L51" s="23"/>
      <c r="M51" s="19" t="str">
        <f t="shared" ca="1" si="1"/>
        <v>INDMDEFFHT-08</v>
      </c>
      <c r="N51" s="23" t="str">
        <f t="shared" ca="1" si="4"/>
        <v>Metal industry Saving Tech-Heat High Temp. over 150C 0.8y</v>
      </c>
      <c r="O51" s="23" t="s">
        <v>32</v>
      </c>
      <c r="P51" s="23" t="s">
        <v>33</v>
      </c>
      <c r="Q51" s="23"/>
      <c r="R51" s="23"/>
      <c r="S51" s="19" t="s">
        <v>34</v>
      </c>
      <c r="V51" s="16" t="str">
        <f t="shared" ca="1" si="6"/>
        <v>MD</v>
      </c>
      <c r="W51" s="14" t="str">
        <f t="shared" ca="1" si="6"/>
        <v>Metal industry</v>
      </c>
      <c r="X51" s="3" t="str">
        <f>'EE investment costs'!D100</f>
        <v>HT-08</v>
      </c>
      <c r="Y51" s="3" t="str">
        <f>'EE investment costs'!E100</f>
        <v>Heat High Temp. over 150C</v>
      </c>
      <c r="AC51" s="123">
        <f>'EE investment costs'!C100</f>
        <v>0.8</v>
      </c>
      <c r="AD51" s="22"/>
    </row>
    <row r="52" spans="2:30">
      <c r="B52" s="14" t="str">
        <f t="shared" ca="1" si="0"/>
        <v>INDMDEFFRH-08</v>
      </c>
      <c r="C52" s="15" t="str">
        <f t="shared" ca="1" si="3"/>
        <v>IMDRH</v>
      </c>
      <c r="D52" s="16">
        <f>'EE investment costs'!$F$15</f>
        <v>2016</v>
      </c>
      <c r="E52" s="14">
        <f>VLOOKUP(X52,'EE investment costs'!$D$56:$R$656,15,0)</f>
        <v>11.2</v>
      </c>
      <c r="F52" s="17">
        <f ca="1">INDEX('EE investment costs'!$D$56:$R$656,MATCH(X52,'EE investment costs'!$D$56:$D$656,0),MATCH($V$8,'EE investment costs'!$D$56:$R$56,0))</f>
        <v>0</v>
      </c>
      <c r="I52" s="18">
        <v>1</v>
      </c>
      <c r="J52" s="18">
        <v>1</v>
      </c>
      <c r="K52" s="14">
        <f t="shared" ca="1" si="5"/>
        <v>8</v>
      </c>
      <c r="L52" s="23"/>
      <c r="M52" s="19" t="str">
        <f t="shared" ca="1" si="1"/>
        <v>INDMDEFFRH-08</v>
      </c>
      <c r="N52" s="23" t="str">
        <f t="shared" ca="1" si="4"/>
        <v>Metal industry Saving Tech-Heat Room Heat 0.8y</v>
      </c>
      <c r="O52" s="23" t="s">
        <v>32</v>
      </c>
      <c r="P52" s="23" t="s">
        <v>33</v>
      </c>
      <c r="Q52" s="23"/>
      <c r="R52" s="23"/>
      <c r="S52" s="19" t="s">
        <v>34</v>
      </c>
      <c r="V52" s="16" t="str">
        <f t="shared" ca="1" si="6"/>
        <v>MD</v>
      </c>
      <c r="W52" s="14" t="str">
        <f t="shared" ca="1" si="6"/>
        <v>Metal industry</v>
      </c>
      <c r="X52" s="3" t="str">
        <f>'EE investment costs'!D101</f>
        <v>RH-08</v>
      </c>
      <c r="Y52" s="3" t="str">
        <f>'EE investment costs'!E101</f>
        <v>Heat Room Heat</v>
      </c>
      <c r="AC52" s="123">
        <f>'EE investment costs'!C101</f>
        <v>0.8</v>
      </c>
      <c r="AD52" s="22"/>
    </row>
    <row r="53" spans="2:30">
      <c r="B53" s="14" t="str">
        <f t="shared" ca="1" si="0"/>
        <v>INDMDEFFLA-08</v>
      </c>
      <c r="C53" s="15" t="str">
        <f t="shared" ca="1" si="3"/>
        <v>IMDLA</v>
      </c>
      <c r="D53" s="16">
        <f>'EE investment costs'!$F$15</f>
        <v>2016</v>
      </c>
      <c r="E53" s="14">
        <f>VLOOKUP(X53,'EE investment costs'!$D$56:$R$656,15,0)</f>
        <v>2.992</v>
      </c>
      <c r="F53" s="17">
        <f ca="1">INDEX('EE investment costs'!$D$56:$R$656,MATCH(X53,'EE investment costs'!$D$56:$D$656,0),MATCH($V$8,'EE investment costs'!$D$56:$R$56,0))</f>
        <v>0</v>
      </c>
      <c r="I53" s="18">
        <v>1</v>
      </c>
      <c r="J53" s="18">
        <v>1</v>
      </c>
      <c r="K53" s="14">
        <f t="shared" ca="1" si="5"/>
        <v>8</v>
      </c>
      <c r="L53" s="23"/>
      <c r="M53" s="19" t="str">
        <f t="shared" ca="1" si="1"/>
        <v>INDMDEFFLA-08</v>
      </c>
      <c r="N53" s="23" t="str">
        <f t="shared" ca="1" si="4"/>
        <v>Metal industry Saving Tech-Light 0.8y</v>
      </c>
      <c r="O53" s="23" t="s">
        <v>32</v>
      </c>
      <c r="P53" s="23" t="s">
        <v>33</v>
      </c>
      <c r="Q53" s="23"/>
      <c r="R53" s="23"/>
      <c r="S53" s="19" t="s">
        <v>34</v>
      </c>
      <c r="V53" s="16" t="str">
        <f t="shared" ca="1" si="6"/>
        <v>MD</v>
      </c>
      <c r="W53" s="14" t="str">
        <f t="shared" ca="1" si="6"/>
        <v>Metal industry</v>
      </c>
      <c r="X53" s="3" t="str">
        <f>'EE investment costs'!D102</f>
        <v>LA-08</v>
      </c>
      <c r="Y53" s="3" t="str">
        <f>'EE investment costs'!E102</f>
        <v>Light</v>
      </c>
      <c r="AC53" s="123">
        <f>'EE investment costs'!C102</f>
        <v>0.8</v>
      </c>
      <c r="AD53" s="22"/>
    </row>
    <row r="54" spans="2:30">
      <c r="B54" s="14" t="str">
        <f t="shared" ca="1" si="0"/>
        <v>INDMDEFFEM-08</v>
      </c>
      <c r="C54" s="15" t="str">
        <f t="shared" ca="1" si="3"/>
        <v>IMDEM</v>
      </c>
      <c r="D54" s="16">
        <f>'EE investment costs'!$F$15</f>
        <v>2016</v>
      </c>
      <c r="E54" s="14">
        <f>VLOOKUP(X54,'EE investment costs'!$D$56:$R$656,15,0)</f>
        <v>3.1415999999999995</v>
      </c>
      <c r="F54" s="17">
        <f ca="1">INDEX('EE investment costs'!$D$56:$R$656,MATCH(X54,'EE investment costs'!$D$56:$D$656,0),MATCH($V$8,'EE investment costs'!$D$56:$R$56,0))</f>
        <v>0</v>
      </c>
      <c r="I54" s="18">
        <v>1</v>
      </c>
      <c r="J54" s="18">
        <v>1</v>
      </c>
      <c r="K54" s="14">
        <f t="shared" ca="1" si="5"/>
        <v>8</v>
      </c>
      <c r="L54" s="23"/>
      <c r="M54" s="19" t="str">
        <f t="shared" ca="1" si="1"/>
        <v>INDMDEFFEM-08</v>
      </c>
      <c r="N54" s="23" t="str">
        <f t="shared" ca="1" si="4"/>
        <v>Metal industry Saving Tech-Electric Motors 0.8y</v>
      </c>
      <c r="O54" s="23" t="s">
        <v>32</v>
      </c>
      <c r="P54" s="23" t="s">
        <v>33</v>
      </c>
      <c r="Q54" s="23"/>
      <c r="R54" s="23"/>
      <c r="S54" s="19" t="s">
        <v>34</v>
      </c>
      <c r="V54" s="16" t="str">
        <f t="shared" ca="1" si="6"/>
        <v>MD</v>
      </c>
      <c r="W54" s="14" t="str">
        <f t="shared" ca="1" si="6"/>
        <v>Metal industry</v>
      </c>
      <c r="X54" s="3" t="str">
        <f>'EE investment costs'!D103</f>
        <v>EM-08</v>
      </c>
      <c r="Y54" s="3" t="str">
        <f>'EE investment costs'!E103</f>
        <v>Electric Motors</v>
      </c>
      <c r="AC54" s="123">
        <f>'EE investment costs'!C103</f>
        <v>0.8</v>
      </c>
      <c r="AD54" s="22"/>
    </row>
    <row r="55" spans="2:30">
      <c r="B55" s="14" t="str">
        <f t="shared" ca="1" si="0"/>
        <v>INDMDEFFTF-08</v>
      </c>
      <c r="C55" s="15" t="str">
        <f t="shared" ca="1" si="3"/>
        <v>IMDTF</v>
      </c>
      <c r="D55" s="16">
        <f>'EE investment costs'!$F$15</f>
        <v>2016</v>
      </c>
      <c r="E55" s="14">
        <f>VLOOKUP(X55,'EE investment costs'!$D$56:$R$656,15,0)</f>
        <v>4.4799999999999986</v>
      </c>
      <c r="F55" s="17">
        <f ca="1">INDEX('EE investment costs'!$D$56:$R$656,MATCH(X55,'EE investment costs'!$D$56:$D$656,0),MATCH($V$8,'EE investment costs'!$D$56:$R$56,0))</f>
        <v>117.54968055879041</v>
      </c>
      <c r="I55" s="18">
        <v>1</v>
      </c>
      <c r="J55" s="18">
        <v>1</v>
      </c>
      <c r="K55" s="14">
        <f t="shared" ca="1" si="5"/>
        <v>8</v>
      </c>
      <c r="L55" s="23"/>
      <c r="M55" s="19" t="str">
        <f t="shared" ca="1" si="1"/>
        <v>INDMDEFFTF-08</v>
      </c>
      <c r="N55" s="23" t="str">
        <f t="shared" ca="1" si="4"/>
        <v>Metal industry Saving Tech-Haulage Tractors, Trucks, Fishing boats 0.8y</v>
      </c>
      <c r="O55" s="23" t="s">
        <v>32</v>
      </c>
      <c r="P55" s="23" t="s">
        <v>33</v>
      </c>
      <c r="Q55" s="23"/>
      <c r="R55" s="23"/>
      <c r="S55" s="19" t="s">
        <v>34</v>
      </c>
      <c r="V55" s="16" t="str">
        <f t="shared" ca="1" si="6"/>
        <v>MD</v>
      </c>
      <c r="W55" s="14" t="str">
        <f t="shared" ca="1" si="6"/>
        <v>Metal industry</v>
      </c>
      <c r="X55" s="3" t="str">
        <f>'EE investment costs'!D104</f>
        <v>TF-08</v>
      </c>
      <c r="Y55" s="3" t="str">
        <f>'EE investment costs'!E104</f>
        <v>Haulage Tractors, Trucks, Fishing boats</v>
      </c>
      <c r="AC55" s="123">
        <f>'EE investment costs'!C104</f>
        <v>0.8</v>
      </c>
      <c r="AD55" s="22"/>
    </row>
    <row r="56" spans="2:30">
      <c r="B56" s="14" t="str">
        <f t="shared" ca="1" si="0"/>
        <v>INDMDEFFMT-09</v>
      </c>
      <c r="C56" s="15" t="str">
        <f t="shared" ca="1" si="3"/>
        <v>IMDMT</v>
      </c>
      <c r="D56" s="16">
        <f>'EE investment costs'!$F$15</f>
        <v>2016</v>
      </c>
      <c r="E56" s="14">
        <f>VLOOKUP(X56,'EE investment costs'!$D$56:$R$656,15,0)</f>
        <v>3.625</v>
      </c>
      <c r="F56" s="17">
        <f ca="1">INDEX('EE investment costs'!$D$56:$R$656,MATCH(X56,'EE investment costs'!$D$56:$D$656,0),MATCH($V$8,'EE investment costs'!$D$56:$R$56,0))</f>
        <v>47.036015863993647</v>
      </c>
      <c r="I56" s="18">
        <v>1</v>
      </c>
      <c r="J56" s="18">
        <v>1</v>
      </c>
      <c r="K56" s="14">
        <f t="shared" ca="1" si="5"/>
        <v>8</v>
      </c>
      <c r="L56" s="23"/>
      <c r="M56" s="19" t="str">
        <f t="shared" ca="1" si="1"/>
        <v>INDMDEFFMT-09</v>
      </c>
      <c r="N56" s="23" t="str">
        <f t="shared" ca="1" si="4"/>
        <v>Metal industry Saving Tech-Heat Medium Temp. up to 150C 0.9y</v>
      </c>
      <c r="O56" s="23" t="s">
        <v>32</v>
      </c>
      <c r="P56" s="23" t="s">
        <v>33</v>
      </c>
      <c r="Q56" s="23"/>
      <c r="R56" s="23"/>
      <c r="S56" s="19" t="s">
        <v>34</v>
      </c>
      <c r="V56" s="16" t="str">
        <f t="shared" ca="1" si="6"/>
        <v>MD</v>
      </c>
      <c r="W56" s="14" t="str">
        <f t="shared" ca="1" si="6"/>
        <v>Metal industry</v>
      </c>
      <c r="X56" s="3" t="str">
        <f>'EE investment costs'!D105</f>
        <v>MT-09</v>
      </c>
      <c r="Y56" s="3" t="str">
        <f>'EE investment costs'!E105</f>
        <v>Heat Medium Temp. up to 150C</v>
      </c>
      <c r="AC56" s="123">
        <f>'EE investment costs'!C105</f>
        <v>0.9</v>
      </c>
    </row>
    <row r="57" spans="2:30">
      <c r="B57" s="14" t="str">
        <f t="shared" ca="1" si="0"/>
        <v>INDMDEFFHT-09</v>
      </c>
      <c r="C57" s="15" t="str">
        <f t="shared" ca="1" si="3"/>
        <v>IMDHT</v>
      </c>
      <c r="D57" s="16">
        <f>'EE investment costs'!$F$15</f>
        <v>2016</v>
      </c>
      <c r="E57" s="14">
        <f>VLOOKUP(X57,'EE investment costs'!$D$56:$R$656,15,0)</f>
        <v>2.9</v>
      </c>
      <c r="F57" s="17">
        <f ca="1">INDEX('EE investment costs'!$D$56:$R$656,MATCH(X57,'EE investment costs'!$D$56:$D$656,0),MATCH($V$8,'EE investment costs'!$D$56:$R$56,0))</f>
        <v>68.569129350491082</v>
      </c>
      <c r="I57" s="18">
        <v>1</v>
      </c>
      <c r="J57" s="18">
        <v>1</v>
      </c>
      <c r="K57" s="14">
        <f t="shared" ca="1" si="5"/>
        <v>8</v>
      </c>
      <c r="L57" s="23"/>
      <c r="M57" s="19" t="str">
        <f t="shared" ca="1" si="1"/>
        <v>INDMDEFFHT-09</v>
      </c>
      <c r="N57" s="23" t="str">
        <f t="shared" ca="1" si="4"/>
        <v>Metal industry Saving Tech-Heat High Temp. over 150C 0.9y</v>
      </c>
      <c r="O57" s="23" t="s">
        <v>32</v>
      </c>
      <c r="P57" s="23" t="s">
        <v>33</v>
      </c>
      <c r="Q57" s="23"/>
      <c r="R57" s="23"/>
      <c r="S57" s="19" t="s">
        <v>34</v>
      </c>
      <c r="V57" s="16" t="str">
        <f t="shared" ca="1" si="6"/>
        <v>MD</v>
      </c>
      <c r="W57" s="14" t="str">
        <f t="shared" ca="1" si="6"/>
        <v>Metal industry</v>
      </c>
      <c r="X57" s="3" t="str">
        <f>'EE investment costs'!D106</f>
        <v>HT-09</v>
      </c>
      <c r="Y57" s="3" t="str">
        <f>'EE investment costs'!E106</f>
        <v>Heat High Temp. over 150C</v>
      </c>
      <c r="AC57" s="123">
        <f>'EE investment costs'!C106</f>
        <v>0.9</v>
      </c>
      <c r="AD57" s="22"/>
    </row>
    <row r="58" spans="2:30">
      <c r="B58" s="14" t="str">
        <f t="shared" ca="1" si="0"/>
        <v>INDMDEFFRH-09</v>
      </c>
      <c r="C58" s="15" t="str">
        <f t="shared" ca="1" si="3"/>
        <v>IMDRH</v>
      </c>
      <c r="D58" s="16">
        <f>'EE investment costs'!$F$15</f>
        <v>2016</v>
      </c>
      <c r="E58" s="14">
        <f>VLOOKUP(X58,'EE investment costs'!$D$56:$R$656,15,0)</f>
        <v>11.6</v>
      </c>
      <c r="F58" s="17">
        <f ca="1">INDEX('EE investment costs'!$D$56:$R$656,MATCH(X58,'EE investment costs'!$D$56:$D$656,0),MATCH($V$8,'EE investment costs'!$D$56:$R$56,0))</f>
        <v>0</v>
      </c>
      <c r="I58" s="18">
        <v>1</v>
      </c>
      <c r="J58" s="18">
        <v>1</v>
      </c>
      <c r="K58" s="14">
        <f t="shared" ca="1" si="5"/>
        <v>8</v>
      </c>
      <c r="L58" s="23"/>
      <c r="M58" s="19" t="str">
        <f t="shared" ca="1" si="1"/>
        <v>INDMDEFFRH-09</v>
      </c>
      <c r="N58" s="23" t="str">
        <f t="shared" ca="1" si="4"/>
        <v>Metal industry Saving Tech-Heat Room Heat 0.9y</v>
      </c>
      <c r="O58" s="23" t="s">
        <v>32</v>
      </c>
      <c r="P58" s="23" t="s">
        <v>33</v>
      </c>
      <c r="Q58" s="23"/>
      <c r="R58" s="23"/>
      <c r="S58" s="19" t="s">
        <v>34</v>
      </c>
      <c r="V58" s="16" t="str">
        <f t="shared" ca="1" si="6"/>
        <v>MD</v>
      </c>
      <c r="W58" s="14" t="str">
        <f t="shared" ca="1" si="6"/>
        <v>Metal industry</v>
      </c>
      <c r="X58" s="3" t="str">
        <f>'EE investment costs'!D107</f>
        <v>RH-09</v>
      </c>
      <c r="Y58" s="3" t="str">
        <f>'EE investment costs'!E107</f>
        <v>Heat Room Heat</v>
      </c>
      <c r="AC58" s="123">
        <f>'EE investment costs'!C107</f>
        <v>0.9</v>
      </c>
      <c r="AD58" s="22"/>
    </row>
    <row r="59" spans="2:30">
      <c r="B59" s="14" t="str">
        <f t="shared" ca="1" si="0"/>
        <v>INDMDEFFLA-09</v>
      </c>
      <c r="C59" s="15" t="str">
        <f t="shared" ca="1" si="3"/>
        <v>IMDLA</v>
      </c>
      <c r="D59" s="16">
        <f>'EE investment costs'!$F$15</f>
        <v>2016</v>
      </c>
      <c r="E59" s="14">
        <f>VLOOKUP(X59,'EE investment costs'!$D$56:$R$656,15,0)</f>
        <v>3.0260000000000002</v>
      </c>
      <c r="F59" s="17">
        <f ca="1">INDEX('EE investment costs'!$D$56:$R$656,MATCH(X59,'EE investment costs'!$D$56:$D$656,0),MATCH($V$8,'EE investment costs'!$D$56:$R$56,0))</f>
        <v>47.022439295611044</v>
      </c>
      <c r="I59" s="18">
        <v>1</v>
      </c>
      <c r="J59" s="18">
        <v>1</v>
      </c>
      <c r="K59" s="14">
        <f t="shared" ca="1" si="5"/>
        <v>8</v>
      </c>
      <c r="L59" s="23"/>
      <c r="M59" s="19" t="str">
        <f t="shared" ca="1" si="1"/>
        <v>INDMDEFFLA-09</v>
      </c>
      <c r="N59" s="23" t="str">
        <f t="shared" ca="1" si="4"/>
        <v>Metal industry Saving Tech-Light 0.9y</v>
      </c>
      <c r="O59" s="23" t="s">
        <v>32</v>
      </c>
      <c r="P59" s="23" t="s">
        <v>33</v>
      </c>
      <c r="Q59" s="23"/>
      <c r="R59" s="23"/>
      <c r="S59" s="19" t="s">
        <v>34</v>
      </c>
      <c r="V59" s="16" t="str">
        <f t="shared" ca="1" si="6"/>
        <v>MD</v>
      </c>
      <c r="W59" s="14" t="str">
        <f t="shared" ca="1" si="6"/>
        <v>Metal industry</v>
      </c>
      <c r="X59" s="3" t="str">
        <f>'EE investment costs'!D108</f>
        <v>LA-09</v>
      </c>
      <c r="Y59" s="3" t="str">
        <f>'EE investment costs'!E108</f>
        <v>Light</v>
      </c>
      <c r="AC59" s="123">
        <f>'EE investment costs'!C108</f>
        <v>0.9</v>
      </c>
      <c r="AD59" s="22"/>
    </row>
    <row r="60" spans="2:30">
      <c r="B60" s="14" t="str">
        <f t="shared" ca="1" si="0"/>
        <v>INDMDEFFEM-09</v>
      </c>
      <c r="C60" s="15" t="str">
        <f t="shared" ca="1" si="3"/>
        <v>IMDEM</v>
      </c>
      <c r="D60" s="16">
        <f>'EE investment costs'!$F$15</f>
        <v>2016</v>
      </c>
      <c r="E60" s="14">
        <f>VLOOKUP(X60,'EE investment costs'!$D$56:$R$656,15,0)</f>
        <v>3.1772999999999998</v>
      </c>
      <c r="F60" s="17">
        <f ca="1">INDEX('EE investment costs'!$D$56:$R$656,MATCH(X60,'EE investment costs'!$D$56:$D$656,0),MATCH($V$8,'EE investment costs'!$D$56:$R$56,0))</f>
        <v>40.036271375049999</v>
      </c>
      <c r="I60" s="18">
        <v>1</v>
      </c>
      <c r="J60" s="18">
        <v>1</v>
      </c>
      <c r="K60" s="14">
        <f t="shared" ca="1" si="5"/>
        <v>8</v>
      </c>
      <c r="L60" s="23"/>
      <c r="M60" s="19" t="str">
        <f t="shared" ca="1" si="1"/>
        <v>INDMDEFFEM-09</v>
      </c>
      <c r="N60" s="23" t="str">
        <f t="shared" ca="1" si="4"/>
        <v>Metal industry Saving Tech-Electric Motors 0.9y</v>
      </c>
      <c r="O60" s="23" t="s">
        <v>32</v>
      </c>
      <c r="P60" s="23" t="s">
        <v>33</v>
      </c>
      <c r="Q60" s="23"/>
      <c r="R60" s="23"/>
      <c r="S60" s="19" t="s">
        <v>34</v>
      </c>
      <c r="V60" s="16" t="str">
        <f t="shared" ca="1" si="6"/>
        <v>MD</v>
      </c>
      <c r="W60" s="14" t="str">
        <f t="shared" ca="1" si="6"/>
        <v>Metal industry</v>
      </c>
      <c r="X60" s="3" t="str">
        <f>'EE investment costs'!D109</f>
        <v>EM-09</v>
      </c>
      <c r="Y60" s="3" t="str">
        <f>'EE investment costs'!E109</f>
        <v>Electric Motors</v>
      </c>
      <c r="AC60" s="123">
        <f>'EE investment costs'!C109</f>
        <v>0.9</v>
      </c>
      <c r="AD60" s="22"/>
    </row>
    <row r="61" spans="2:30">
      <c r="B61" s="14" t="str">
        <f t="shared" ca="1" si="0"/>
        <v>INDMDEFFTF-09</v>
      </c>
      <c r="C61" s="15" t="str">
        <f t="shared" ca="1" si="3"/>
        <v>IMDTF</v>
      </c>
      <c r="D61" s="16">
        <f>'EE investment costs'!$F$15</f>
        <v>2016</v>
      </c>
      <c r="E61" s="14">
        <f>VLOOKUP(X61,'EE investment costs'!$D$56:$R$656,15,0)</f>
        <v>4.6899999999999995</v>
      </c>
      <c r="F61" s="17">
        <f ca="1">INDEX('EE investment costs'!$D$56:$R$656,MATCH(X61,'EE investment costs'!$D$56:$D$656,0),MATCH($V$8,'EE investment costs'!$D$56:$R$56,0))</f>
        <v>132.24339062863922</v>
      </c>
      <c r="I61" s="18">
        <v>1</v>
      </c>
      <c r="J61" s="18">
        <v>1</v>
      </c>
      <c r="K61" s="14">
        <f t="shared" ca="1" si="5"/>
        <v>8</v>
      </c>
      <c r="L61" s="23"/>
      <c r="M61" s="19" t="str">
        <f t="shared" ca="1" si="1"/>
        <v>INDMDEFFTF-09</v>
      </c>
      <c r="N61" s="23" t="str">
        <f t="shared" ca="1" si="4"/>
        <v>Metal industry Saving Tech-Haulage Tractors, Trucks, Fishing boats 0.9y</v>
      </c>
      <c r="O61" s="23" t="s">
        <v>32</v>
      </c>
      <c r="P61" s="23" t="s">
        <v>33</v>
      </c>
      <c r="Q61" s="23"/>
      <c r="R61" s="23"/>
      <c r="S61" s="19" t="s">
        <v>34</v>
      </c>
      <c r="V61" s="16" t="str">
        <f t="shared" ca="1" si="6"/>
        <v>MD</v>
      </c>
      <c r="W61" s="14" t="str">
        <f t="shared" ca="1" si="6"/>
        <v>Metal industry</v>
      </c>
      <c r="X61" s="3" t="str">
        <f>'EE investment costs'!D110</f>
        <v>TF-09</v>
      </c>
      <c r="Y61" s="3" t="str">
        <f>'EE investment costs'!E110</f>
        <v>Haulage Tractors, Trucks, Fishing boats</v>
      </c>
      <c r="AC61" s="123">
        <f>'EE investment costs'!C110</f>
        <v>0.9</v>
      </c>
      <c r="AD61" s="22"/>
    </row>
    <row r="62" spans="2:30">
      <c r="B62" s="14" t="str">
        <f t="shared" ca="1" si="0"/>
        <v>INDMDEFFMT-10</v>
      </c>
      <c r="C62" s="15" t="str">
        <f t="shared" ca="1" si="3"/>
        <v>IMDMT</v>
      </c>
      <c r="D62" s="16">
        <f>'EE investment costs'!$F$15</f>
        <v>2016</v>
      </c>
      <c r="E62" s="14">
        <f>VLOOKUP(X62,'EE investment costs'!$D$56:$R$656,15,0)</f>
        <v>3.75</v>
      </c>
      <c r="F62" s="17">
        <f ca="1">INDEX('EE investment costs'!$D$56:$R$656,MATCH(X62,'EE investment costs'!$D$56:$D$656,0),MATCH($V$8,'EE investment costs'!$D$56:$R$56,0))</f>
        <v>65.66897425710512</v>
      </c>
      <c r="I62" s="18">
        <v>1</v>
      </c>
      <c r="J62" s="18">
        <v>1</v>
      </c>
      <c r="K62" s="14">
        <f t="shared" ca="1" si="5"/>
        <v>8</v>
      </c>
      <c r="L62" s="23"/>
      <c r="M62" s="19" t="str">
        <f t="shared" ca="1" si="1"/>
        <v>INDMDEFFMT-10</v>
      </c>
      <c r="N62" s="23" t="str">
        <f t="shared" ca="1" si="4"/>
        <v>Metal industry Saving Tech-Heat Medium Temp. up to 150C 1y</v>
      </c>
      <c r="O62" s="23" t="s">
        <v>32</v>
      </c>
      <c r="P62" s="23" t="s">
        <v>33</v>
      </c>
      <c r="Q62" s="23"/>
      <c r="R62" s="23"/>
      <c r="S62" s="19" t="s">
        <v>34</v>
      </c>
      <c r="V62" s="16" t="str">
        <f t="shared" ca="1" si="6"/>
        <v>MD</v>
      </c>
      <c r="W62" s="14" t="str">
        <f t="shared" ca="1" si="6"/>
        <v>Metal industry</v>
      </c>
      <c r="X62" s="3" t="str">
        <f>'EE investment costs'!D111</f>
        <v>MT-10</v>
      </c>
      <c r="Y62" s="3" t="str">
        <f>'EE investment costs'!E111</f>
        <v>Heat Medium Temp. up to 150C</v>
      </c>
      <c r="AC62" s="123">
        <f>'EE investment costs'!C111</f>
        <v>1</v>
      </c>
      <c r="AD62" s="22"/>
    </row>
    <row r="63" spans="2:30">
      <c r="B63" s="14" t="str">
        <f t="shared" ca="1" si="0"/>
        <v>INDMDEFFHT-10</v>
      </c>
      <c r="C63" s="15" t="str">
        <f t="shared" ca="1" si="3"/>
        <v>IMDHT</v>
      </c>
      <c r="D63" s="16">
        <f>'EE investment costs'!$F$15</f>
        <v>2016</v>
      </c>
      <c r="E63" s="14">
        <f>VLOOKUP(X63,'EE investment costs'!$D$56:$R$656,15,0)</f>
        <v>3</v>
      </c>
      <c r="F63" s="17">
        <f ca="1">INDEX('EE investment costs'!$D$56:$R$656,MATCH(X63,'EE investment costs'!$D$56:$D$656,0),MATCH($V$8,'EE investment costs'!$D$56:$R$56,0))</f>
        <v>83.004735529541847</v>
      </c>
      <c r="I63" s="18">
        <v>1</v>
      </c>
      <c r="J63" s="18">
        <v>1</v>
      </c>
      <c r="K63" s="14">
        <f t="shared" ca="1" si="5"/>
        <v>8</v>
      </c>
      <c r="L63" s="23"/>
      <c r="M63" s="19" t="str">
        <f t="shared" ca="1" si="1"/>
        <v>INDMDEFFHT-10</v>
      </c>
      <c r="N63" s="23" t="str">
        <f t="shared" ca="1" si="4"/>
        <v>Metal industry Saving Tech-Heat High Temp. over 150C 1y</v>
      </c>
      <c r="O63" s="23" t="s">
        <v>32</v>
      </c>
      <c r="P63" s="23" t="s">
        <v>33</v>
      </c>
      <c r="Q63" s="23"/>
      <c r="R63" s="23"/>
      <c r="S63" s="19" t="s">
        <v>34</v>
      </c>
      <c r="V63" s="16" t="str">
        <f t="shared" ca="1" si="6"/>
        <v>MD</v>
      </c>
      <c r="W63" s="14" t="str">
        <f t="shared" ca="1" si="6"/>
        <v>Metal industry</v>
      </c>
      <c r="X63" s="3" t="str">
        <f>'EE investment costs'!D112</f>
        <v>HT-10</v>
      </c>
      <c r="Y63" s="3" t="str">
        <f>'EE investment costs'!E112</f>
        <v>Heat High Temp. over 150C</v>
      </c>
      <c r="AC63" s="123">
        <f>'EE investment costs'!C112</f>
        <v>1</v>
      </c>
      <c r="AD63" s="22"/>
    </row>
    <row r="64" spans="2:30">
      <c r="B64" s="14" t="str">
        <f t="shared" ca="1" si="0"/>
        <v>INDMDEFFRH-10</v>
      </c>
      <c r="C64" s="15" t="str">
        <f t="shared" ca="1" si="3"/>
        <v>IMDRH</v>
      </c>
      <c r="D64" s="16">
        <f>'EE investment costs'!$F$15</f>
        <v>2016</v>
      </c>
      <c r="E64" s="14">
        <f>VLOOKUP(X64,'EE investment costs'!$D$56:$R$656,15,0)</f>
        <v>12</v>
      </c>
      <c r="F64" s="17">
        <f ca="1">INDEX('EE investment costs'!$D$56:$R$656,MATCH(X64,'EE investment costs'!$D$56:$D$656,0),MATCH($V$8,'EE investment costs'!$D$56:$R$56,0))</f>
        <v>0</v>
      </c>
      <c r="I64" s="18">
        <v>1</v>
      </c>
      <c r="J64" s="18">
        <v>1</v>
      </c>
      <c r="K64" s="14">
        <f t="shared" ca="1" si="5"/>
        <v>8</v>
      </c>
      <c r="L64" s="23"/>
      <c r="M64" s="19" t="str">
        <f t="shared" ca="1" si="1"/>
        <v>INDMDEFFRH-10</v>
      </c>
      <c r="N64" s="23" t="str">
        <f t="shared" ca="1" si="4"/>
        <v>Metal industry Saving Tech-Heat Room Heat 1y</v>
      </c>
      <c r="O64" s="23" t="s">
        <v>32</v>
      </c>
      <c r="P64" s="23" t="s">
        <v>33</v>
      </c>
      <c r="Q64" s="23"/>
      <c r="R64" s="23"/>
      <c r="S64" s="19" t="s">
        <v>34</v>
      </c>
      <c r="V64" s="16" t="str">
        <f t="shared" ca="1" si="6"/>
        <v>MD</v>
      </c>
      <c r="W64" s="14" t="str">
        <f t="shared" ca="1" si="6"/>
        <v>Metal industry</v>
      </c>
      <c r="X64" s="3" t="str">
        <f>'EE investment costs'!D113</f>
        <v>RH-10</v>
      </c>
      <c r="Y64" s="3" t="str">
        <f>'EE investment costs'!E113</f>
        <v>Heat Room Heat</v>
      </c>
      <c r="AC64" s="123">
        <f>'EE investment costs'!C113</f>
        <v>1</v>
      </c>
      <c r="AD64" s="22"/>
    </row>
    <row r="65" spans="2:30">
      <c r="B65" s="14" t="str">
        <f t="shared" ca="1" si="0"/>
        <v>INDMDEFFLA-10</v>
      </c>
      <c r="C65" s="15" t="str">
        <f t="shared" ca="1" si="3"/>
        <v>IMDLA</v>
      </c>
      <c r="D65" s="16">
        <f>'EE investment costs'!$F$15</f>
        <v>2016</v>
      </c>
      <c r="E65" s="14">
        <f>VLOOKUP(X65,'EE investment costs'!$D$56:$R$656,15,0)</f>
        <v>3.06</v>
      </c>
      <c r="F65" s="17">
        <f ca="1">INDEX('EE investment costs'!$D$56:$R$656,MATCH(X65,'EE investment costs'!$D$56:$D$656,0),MATCH($V$8,'EE investment costs'!$D$56:$R$56,0))</f>
        <v>102.92482247627288</v>
      </c>
      <c r="I65" s="18">
        <v>1</v>
      </c>
      <c r="J65" s="18">
        <v>1</v>
      </c>
      <c r="K65" s="14">
        <f t="shared" ca="1" si="5"/>
        <v>8</v>
      </c>
      <c r="L65" s="23"/>
      <c r="M65" s="19" t="str">
        <f t="shared" ca="1" si="1"/>
        <v>INDMDEFFLA-10</v>
      </c>
      <c r="N65" s="23" t="str">
        <f t="shared" ca="1" si="4"/>
        <v>Metal industry Saving Tech-Light 1y</v>
      </c>
      <c r="O65" s="23" t="s">
        <v>32</v>
      </c>
      <c r="P65" s="23" t="s">
        <v>33</v>
      </c>
      <c r="Q65" s="23"/>
      <c r="R65" s="23"/>
      <c r="S65" s="19" t="s">
        <v>34</v>
      </c>
      <c r="V65" s="16" t="str">
        <f t="shared" ca="1" si="6"/>
        <v>MD</v>
      </c>
      <c r="W65" s="14" t="str">
        <f t="shared" ca="1" si="6"/>
        <v>Metal industry</v>
      </c>
      <c r="X65" s="3" t="str">
        <f>'EE investment costs'!D114</f>
        <v>LA-10</v>
      </c>
      <c r="Y65" s="3" t="str">
        <f>'EE investment costs'!E114</f>
        <v>Light</v>
      </c>
      <c r="AC65" s="123">
        <f>'EE investment costs'!C114</f>
        <v>1</v>
      </c>
      <c r="AD65" s="22"/>
    </row>
    <row r="66" spans="2:30">
      <c r="B66" s="14" t="str">
        <f t="shared" ca="1" si="0"/>
        <v>INDMDEFFEM-10</v>
      </c>
      <c r="C66" s="15" t="str">
        <f t="shared" ca="1" si="3"/>
        <v>IMDEM</v>
      </c>
      <c r="D66" s="16">
        <f>'EE investment costs'!$F$15</f>
        <v>2016</v>
      </c>
      <c r="E66" s="14">
        <f>VLOOKUP(X66,'EE investment costs'!$D$56:$R$656,15,0)</f>
        <v>3.2129999999999996</v>
      </c>
      <c r="F66" s="17">
        <f ca="1">INDEX('EE investment costs'!$D$56:$R$656,MATCH(X66,'EE investment costs'!$D$56:$D$656,0),MATCH($V$8,'EE investment costs'!$D$56:$R$56,0))</f>
        <v>93.218538969064937</v>
      </c>
      <c r="I66" s="18">
        <v>1</v>
      </c>
      <c r="J66" s="18">
        <v>1</v>
      </c>
      <c r="K66" s="14">
        <f t="shared" ca="1" si="5"/>
        <v>8</v>
      </c>
      <c r="L66" s="23"/>
      <c r="M66" s="19" t="str">
        <f t="shared" ca="1" si="1"/>
        <v>INDMDEFFEM-10</v>
      </c>
      <c r="N66" s="23" t="str">
        <f t="shared" ca="1" si="4"/>
        <v>Metal industry Saving Tech-Electric Motors 1y</v>
      </c>
      <c r="O66" s="23" t="s">
        <v>32</v>
      </c>
      <c r="P66" s="23" t="s">
        <v>33</v>
      </c>
      <c r="Q66" s="23"/>
      <c r="R66" s="23"/>
      <c r="S66" s="19" t="s">
        <v>34</v>
      </c>
      <c r="V66" s="16" t="str">
        <f t="shared" ca="1" si="6"/>
        <v>MD</v>
      </c>
      <c r="W66" s="14" t="str">
        <f t="shared" ca="1" si="6"/>
        <v>Metal industry</v>
      </c>
      <c r="X66" s="3" t="str">
        <f>'EE investment costs'!D115</f>
        <v>EM-10</v>
      </c>
      <c r="Y66" s="3" t="str">
        <f>'EE investment costs'!E115</f>
        <v>Electric Motors</v>
      </c>
      <c r="AC66" s="123">
        <f>'EE investment costs'!C115</f>
        <v>1</v>
      </c>
      <c r="AD66" s="22"/>
    </row>
    <row r="67" spans="2:30" ht="13.5" thickBot="1">
      <c r="B67" s="14" t="str">
        <f t="shared" ca="1" si="0"/>
        <v>INDMDEFFTF-10</v>
      </c>
      <c r="C67" s="15" t="str">
        <f t="shared" ca="1" si="3"/>
        <v>IMDTF</v>
      </c>
      <c r="D67" s="16">
        <f>'EE investment costs'!$F$15</f>
        <v>2016</v>
      </c>
      <c r="E67" s="14">
        <f>VLOOKUP(X67,'EE investment costs'!$D$56:$R$656,15,0)</f>
        <v>4.8999999999999986</v>
      </c>
      <c r="F67" s="17">
        <f ca="1">INDEX('EE investment costs'!$D$56:$R$656,MATCH(X67,'EE investment costs'!$D$56:$D$656,0),MATCH($V$8,'EE investment costs'!$D$56:$R$56,0))</f>
        <v>146.93710069848802</v>
      </c>
      <c r="I67" s="18">
        <v>1</v>
      </c>
      <c r="J67" s="18">
        <v>1</v>
      </c>
      <c r="K67" s="14">
        <f t="shared" ca="1" si="5"/>
        <v>8</v>
      </c>
      <c r="L67" s="23"/>
      <c r="M67" s="24" t="str">
        <f t="shared" ca="1" si="1"/>
        <v>INDMDEFFTF-10</v>
      </c>
      <c r="N67" s="25" t="str">
        <f t="shared" ca="1" si="4"/>
        <v>Metal industry Saving Tech-Haulage Tractors, Trucks, Fishing boats 1y</v>
      </c>
      <c r="O67" s="25" t="s">
        <v>32</v>
      </c>
      <c r="P67" s="25" t="s">
        <v>33</v>
      </c>
      <c r="Q67" s="25"/>
      <c r="R67" s="25"/>
      <c r="S67" s="24" t="s">
        <v>34</v>
      </c>
      <c r="V67" s="16" t="str">
        <f t="shared" ca="1" si="6"/>
        <v>MD</v>
      </c>
      <c r="W67" s="14" t="str">
        <f t="shared" ca="1" si="6"/>
        <v>Metal industry</v>
      </c>
      <c r="X67" s="3" t="str">
        <f>'EE investment costs'!D116</f>
        <v>TF-10</v>
      </c>
      <c r="Y67" s="3" t="str">
        <f>'EE investment costs'!E116</f>
        <v>Haulage Tractors, Trucks, Fishing boats</v>
      </c>
      <c r="AC67" s="123">
        <f>'EE investment costs'!C116</f>
        <v>1</v>
      </c>
      <c r="AD67" s="22"/>
    </row>
    <row r="68" spans="2:30">
      <c r="B68" s="14" t="str">
        <f t="shared" ca="1" si="0"/>
        <v>INDMDEFFMT-11</v>
      </c>
      <c r="C68" s="15" t="str">
        <f ca="1">"I"&amp;MID(B68,4,1)&amp;"D"&amp;MID(B68,9,2)</f>
        <v>IMDMT</v>
      </c>
      <c r="D68" s="16">
        <f>'EE investment costs'!$F$15</f>
        <v>2016</v>
      </c>
      <c r="E68" s="14">
        <f>VLOOKUP(X68,'EE investment costs'!$D$56:$R$656,15,0)</f>
        <v>3.875</v>
      </c>
      <c r="F68" s="17">
        <f ca="1">INDEX('EE investment costs'!$D$56:$R$656,MATCH(X68,'EE investment costs'!$D$56:$D$656,0),MATCH($V$8,'EE investment costs'!$D$56:$R$56,0))</f>
        <v>84.301932650216614</v>
      </c>
      <c r="I68" s="18">
        <v>1</v>
      </c>
      <c r="J68" s="18">
        <v>1</v>
      </c>
      <c r="K68" s="14">
        <f t="shared" ca="1" si="5"/>
        <v>8</v>
      </c>
      <c r="L68" s="23"/>
      <c r="M68" s="20" t="str">
        <f t="shared" ca="1" si="1"/>
        <v>INDMDEFFMT-11</v>
      </c>
      <c r="N68" s="21" t="str">
        <f t="shared" ca="1" si="4"/>
        <v>Metal industry Saving Tech-Heat Medium Temp. up to 150C 1.1y</v>
      </c>
      <c r="O68" s="21" t="s">
        <v>32</v>
      </c>
      <c r="P68" s="21" t="s">
        <v>33</v>
      </c>
      <c r="Q68" s="21"/>
      <c r="R68" s="21"/>
      <c r="S68" s="20" t="s">
        <v>34</v>
      </c>
      <c r="V68" s="16" t="str">
        <f t="shared" ca="1" si="6"/>
        <v>MD</v>
      </c>
      <c r="W68" s="14" t="str">
        <f t="shared" ca="1" si="6"/>
        <v>Metal industry</v>
      </c>
      <c r="X68" s="3" t="str">
        <f>'EE investment costs'!D117</f>
        <v>MT-11</v>
      </c>
      <c r="Y68" s="3" t="str">
        <f>'EE investment costs'!E117</f>
        <v>Heat Medium Temp. up to 150C</v>
      </c>
      <c r="AC68" s="123">
        <f>'EE investment costs'!C117</f>
        <v>1.1000000000000001</v>
      </c>
      <c r="AD68" s="22"/>
    </row>
    <row r="69" spans="2:30">
      <c r="B69" s="14" t="str">
        <f t="shared" ca="1" si="0"/>
        <v>INDMDEFFHT-11</v>
      </c>
      <c r="C69" s="15" t="str">
        <f t="shared" ca="1" si="3"/>
        <v>IMDHT</v>
      </c>
      <c r="D69" s="16">
        <f>'EE investment costs'!$F$15</f>
        <v>2016</v>
      </c>
      <c r="E69" s="14">
        <f>VLOOKUP(X69,'EE investment costs'!$D$56:$R$656,15,0)</f>
        <v>3.1</v>
      </c>
      <c r="F69" s="17">
        <f ca="1">INDEX('EE investment costs'!$D$56:$R$656,MATCH(X69,'EE investment costs'!$D$56:$D$656,0),MATCH($V$8,'EE investment costs'!$D$56:$R$56,0))</f>
        <v>97.440341708592612</v>
      </c>
      <c r="I69" s="18">
        <v>1</v>
      </c>
      <c r="J69" s="18">
        <v>1</v>
      </c>
      <c r="K69" s="14">
        <f t="shared" ca="1" si="5"/>
        <v>8</v>
      </c>
      <c r="L69" s="23"/>
      <c r="M69" s="19" t="str">
        <f t="shared" ca="1" si="1"/>
        <v>INDMDEFFHT-11</v>
      </c>
      <c r="N69" s="23" t="str">
        <f t="shared" ca="1" si="4"/>
        <v>Metal industry Saving Tech-Heat High Temp. over 150C 1.1y</v>
      </c>
      <c r="O69" s="23" t="s">
        <v>32</v>
      </c>
      <c r="P69" s="23" t="s">
        <v>33</v>
      </c>
      <c r="Q69" s="23"/>
      <c r="R69" s="23"/>
      <c r="S69" s="19" t="s">
        <v>34</v>
      </c>
      <c r="V69" s="16" t="str">
        <f t="shared" ca="1" si="6"/>
        <v>MD</v>
      </c>
      <c r="W69" s="14" t="str">
        <f t="shared" ca="1" si="6"/>
        <v>Metal industry</v>
      </c>
      <c r="X69" s="3" t="str">
        <f>'EE investment costs'!D118</f>
        <v>HT-11</v>
      </c>
      <c r="Y69" s="3" t="str">
        <f>'EE investment costs'!E118</f>
        <v>Heat High Temp. over 150C</v>
      </c>
      <c r="AC69" s="123">
        <f>'EE investment costs'!C118</f>
        <v>1.1000000000000001</v>
      </c>
      <c r="AD69" s="22"/>
    </row>
    <row r="70" spans="2:30">
      <c r="B70" s="14" t="str">
        <f t="shared" ca="1" si="0"/>
        <v>INDMDEFFRH-11</v>
      </c>
      <c r="C70" s="15" t="str">
        <f t="shared" ca="1" si="3"/>
        <v>IMDRH</v>
      </c>
      <c r="D70" s="16">
        <f>'EE investment costs'!$F$15</f>
        <v>2016</v>
      </c>
      <c r="E70" s="14">
        <f>VLOOKUP(X70,'EE investment costs'!$D$56:$R$656,15,0)</f>
        <v>12.4</v>
      </c>
      <c r="F70" s="17">
        <f ca="1">INDEX('EE investment costs'!$D$56:$R$656,MATCH(X70,'EE investment costs'!$D$56:$D$656,0),MATCH($V$8,'EE investment costs'!$D$56:$R$56,0))</f>
        <v>0</v>
      </c>
      <c r="I70" s="18">
        <v>1</v>
      </c>
      <c r="J70" s="18">
        <v>1</v>
      </c>
      <c r="K70" s="14">
        <f t="shared" ca="1" si="5"/>
        <v>8</v>
      </c>
      <c r="L70" s="23"/>
      <c r="M70" s="19" t="str">
        <f t="shared" ca="1" si="1"/>
        <v>INDMDEFFRH-11</v>
      </c>
      <c r="N70" s="23" t="str">
        <f t="shared" ca="1" si="4"/>
        <v>Metal industry Saving Tech-Heat Room Heat 1.1y</v>
      </c>
      <c r="O70" s="23" t="s">
        <v>32</v>
      </c>
      <c r="P70" s="23" t="s">
        <v>33</v>
      </c>
      <c r="Q70" s="23"/>
      <c r="R70" s="23"/>
      <c r="S70" s="19" t="s">
        <v>34</v>
      </c>
      <c r="V70" s="16" t="str">
        <f t="shared" ca="1" si="6"/>
        <v>MD</v>
      </c>
      <c r="W70" s="14" t="str">
        <f t="shared" ca="1" si="6"/>
        <v>Metal industry</v>
      </c>
      <c r="X70" s="3" t="str">
        <f>'EE investment costs'!D119</f>
        <v>RH-11</v>
      </c>
      <c r="Y70" s="3" t="str">
        <f>'EE investment costs'!E119</f>
        <v>Heat Room Heat</v>
      </c>
      <c r="AC70" s="123">
        <f>'EE investment costs'!C119</f>
        <v>1.1000000000000001</v>
      </c>
      <c r="AD70" s="22"/>
    </row>
    <row r="71" spans="2:30">
      <c r="B71" s="14" t="str">
        <f t="shared" ca="1" si="0"/>
        <v>INDMDEFFLA-11</v>
      </c>
      <c r="C71" s="15" t="str">
        <f t="shared" ca="1" si="3"/>
        <v>IMDLA</v>
      </c>
      <c r="D71" s="16">
        <f>'EE investment costs'!$F$15</f>
        <v>2016</v>
      </c>
      <c r="E71" s="14">
        <f>VLOOKUP(X71,'EE investment costs'!$D$56:$R$656,15,0)</f>
        <v>3.0940000000000003</v>
      </c>
      <c r="F71" s="17">
        <f ca="1">INDEX('EE investment costs'!$D$56:$R$656,MATCH(X71,'EE investment costs'!$D$56:$D$656,0),MATCH($V$8,'EE investment costs'!$D$56:$R$56,0))</f>
        <v>158.82720565693484</v>
      </c>
      <c r="I71" s="18">
        <v>1</v>
      </c>
      <c r="J71" s="18">
        <v>1</v>
      </c>
      <c r="K71" s="14">
        <f t="shared" ca="1" si="5"/>
        <v>8</v>
      </c>
      <c r="L71" s="23"/>
      <c r="M71" s="19" t="str">
        <f t="shared" ca="1" si="1"/>
        <v>INDMDEFFLA-11</v>
      </c>
      <c r="N71" s="23" t="str">
        <f t="shared" ca="1" si="4"/>
        <v>Metal industry Saving Tech-Light 1.1y</v>
      </c>
      <c r="O71" s="23" t="s">
        <v>32</v>
      </c>
      <c r="P71" s="23" t="s">
        <v>33</v>
      </c>
      <c r="Q71" s="23"/>
      <c r="R71" s="23"/>
      <c r="S71" s="19" t="s">
        <v>34</v>
      </c>
      <c r="V71" s="16" t="str">
        <f t="shared" ca="1" si="6"/>
        <v>MD</v>
      </c>
      <c r="W71" s="14" t="str">
        <f t="shared" ca="1" si="6"/>
        <v>Metal industry</v>
      </c>
      <c r="X71" s="3" t="str">
        <f>'EE investment costs'!D120</f>
        <v>LA-11</v>
      </c>
      <c r="Y71" s="3" t="str">
        <f>'EE investment costs'!E120</f>
        <v>Light</v>
      </c>
      <c r="AC71" s="123">
        <f>'EE investment costs'!C120</f>
        <v>1.1000000000000001</v>
      </c>
      <c r="AD71" s="22"/>
    </row>
    <row r="72" spans="2:30">
      <c r="B72" s="14" t="str">
        <f t="shared" ref="B72:B135" ca="1" si="7">M72</f>
        <v>INDMDEFFEM-11</v>
      </c>
      <c r="C72" s="15" t="str">
        <f t="shared" ca="1" si="3"/>
        <v>IMDEM</v>
      </c>
      <c r="D72" s="16">
        <f>'EE investment costs'!$F$15</f>
        <v>2016</v>
      </c>
      <c r="E72" s="14">
        <f>VLOOKUP(X72,'EE investment costs'!$D$56:$R$656,15,0)</f>
        <v>3.2486999999999995</v>
      </c>
      <c r="F72" s="17">
        <f ca="1">INDEX('EE investment costs'!$D$56:$R$656,MATCH(X72,'EE investment costs'!$D$56:$D$656,0),MATCH($V$8,'EE investment costs'!$D$56:$R$56,0))</f>
        <v>146.40080656307987</v>
      </c>
      <c r="I72" s="18">
        <v>1</v>
      </c>
      <c r="J72" s="18">
        <v>1</v>
      </c>
      <c r="K72" s="14">
        <f t="shared" ca="1" si="5"/>
        <v>8</v>
      </c>
      <c r="L72" s="23"/>
      <c r="M72" s="19" t="str">
        <f t="shared" ref="M72:M135" ca="1" si="8">CONCATENATE("IND",$V$8,"EFF",$X72)</f>
        <v>INDMDEFFEM-11</v>
      </c>
      <c r="N72" s="23" t="str">
        <f t="shared" ca="1" si="4"/>
        <v>Metal industry Saving Tech-Electric Motors 1.1y</v>
      </c>
      <c r="O72" s="23" t="s">
        <v>32</v>
      </c>
      <c r="P72" s="23" t="s">
        <v>33</v>
      </c>
      <c r="Q72" s="23"/>
      <c r="R72" s="23"/>
      <c r="S72" s="19" t="s">
        <v>34</v>
      </c>
      <c r="V72" s="16" t="str">
        <f t="shared" ca="1" si="6"/>
        <v>MD</v>
      </c>
      <c r="W72" s="14" t="str">
        <f t="shared" ca="1" si="6"/>
        <v>Metal industry</v>
      </c>
      <c r="X72" s="3" t="str">
        <f>'EE investment costs'!D121</f>
        <v>EM-11</v>
      </c>
      <c r="Y72" s="3" t="str">
        <f>'EE investment costs'!E121</f>
        <v>Electric Motors</v>
      </c>
      <c r="AC72" s="123">
        <f>'EE investment costs'!C121</f>
        <v>1.1000000000000001</v>
      </c>
      <c r="AD72" s="22"/>
    </row>
    <row r="73" spans="2:30">
      <c r="B73" s="14" t="str">
        <f t="shared" ca="1" si="7"/>
        <v>INDMDEFFTF-11</v>
      </c>
      <c r="C73" s="15" t="str">
        <f t="shared" ref="C73:C127" ca="1" si="9">"I"&amp;MID(B73,4,1)&amp;"D"&amp;MID(B73,9,2)</f>
        <v>IMDTF</v>
      </c>
      <c r="D73" s="16">
        <f>'EE investment costs'!$F$15</f>
        <v>2016</v>
      </c>
      <c r="E73" s="14">
        <f>VLOOKUP(X73,'EE investment costs'!$D$56:$R$656,15,0)</f>
        <v>5.1099999999999994</v>
      </c>
      <c r="F73" s="17">
        <f ca="1">INDEX('EE investment costs'!$D$56:$R$656,MATCH(X73,'EE investment costs'!$D$56:$D$656,0),MATCH($V$8,'EE investment costs'!$D$56:$R$56,0))</f>
        <v>161.63081076833683</v>
      </c>
      <c r="I73" s="18">
        <v>1</v>
      </c>
      <c r="J73" s="18">
        <v>1</v>
      </c>
      <c r="K73" s="14">
        <f t="shared" ca="1" si="5"/>
        <v>8</v>
      </c>
      <c r="L73" s="23"/>
      <c r="M73" s="19" t="str">
        <f t="shared" ca="1" si="8"/>
        <v>INDMDEFFTF-11</v>
      </c>
      <c r="N73" s="23" t="str">
        <f t="shared" ref="N73:N136" ca="1" si="10">$W$8&amp;" Saving Tech"&amp;"-"&amp;$Y73&amp;" "&amp;AC73&amp;"y"</f>
        <v>Metal industry Saving Tech-Haulage Tractors, Trucks, Fishing boats 1.1y</v>
      </c>
      <c r="O73" s="23" t="s">
        <v>32</v>
      </c>
      <c r="P73" s="23" t="s">
        <v>33</v>
      </c>
      <c r="Q73" s="23"/>
      <c r="R73" s="23"/>
      <c r="S73" s="19" t="s">
        <v>34</v>
      </c>
      <c r="V73" s="16" t="str">
        <f t="shared" ca="1" si="6"/>
        <v>MD</v>
      </c>
      <c r="W73" s="14" t="str">
        <f t="shared" ca="1" si="6"/>
        <v>Metal industry</v>
      </c>
      <c r="X73" s="3" t="str">
        <f>'EE investment costs'!D122</f>
        <v>TF-11</v>
      </c>
      <c r="Y73" s="3" t="str">
        <f>'EE investment costs'!E122</f>
        <v>Haulage Tractors, Trucks, Fishing boats</v>
      </c>
      <c r="AC73" s="123">
        <f>'EE investment costs'!C122</f>
        <v>1.1000000000000001</v>
      </c>
      <c r="AD73" s="22"/>
    </row>
    <row r="74" spans="2:30">
      <c r="B74" s="14" t="str">
        <f t="shared" ca="1" si="7"/>
        <v>INDMDEFFMT-12</v>
      </c>
      <c r="C74" s="15" t="str">
        <f t="shared" ca="1" si="9"/>
        <v>IMDMT</v>
      </c>
      <c r="D74" s="16">
        <f>'EE investment costs'!$F$15</f>
        <v>2016</v>
      </c>
      <c r="E74" s="14">
        <f>VLOOKUP(X74,'EE investment costs'!$D$56:$R$656,15,0)</f>
        <v>4</v>
      </c>
      <c r="F74" s="17">
        <f ca="1">INDEX('EE investment costs'!$D$56:$R$656,MATCH(X74,'EE investment costs'!$D$56:$D$656,0),MATCH($V$8,'EE investment costs'!$D$56:$R$56,0))</f>
        <v>102.93489104332805</v>
      </c>
      <c r="I74" s="18">
        <v>1</v>
      </c>
      <c r="J74" s="18">
        <v>1</v>
      </c>
      <c r="K74" s="14">
        <f t="shared" ref="K74:K137" ca="1" si="11">IF(F74&lt;500,1,0)+IF(F74&lt;600,1,0)+IF(F74&lt;700,1,0)+IF(F74&lt;800,1,0)+IF(F74&lt;900,1,0)+IF(F74&lt;1000,1,0)+IF(F74&lt;1100,1,0)+IF(F74&lt;1200,1,0)</f>
        <v>8</v>
      </c>
      <c r="L74" s="23"/>
      <c r="M74" s="19" t="str">
        <f t="shared" ca="1" si="8"/>
        <v>INDMDEFFMT-12</v>
      </c>
      <c r="N74" s="23" t="str">
        <f t="shared" ca="1" si="10"/>
        <v>Metal industry Saving Tech-Heat Medium Temp. up to 150C 1.2y</v>
      </c>
      <c r="O74" s="23" t="s">
        <v>32</v>
      </c>
      <c r="P74" s="23" t="s">
        <v>33</v>
      </c>
      <c r="Q74" s="23"/>
      <c r="R74" s="23"/>
      <c r="S74" s="19" t="s">
        <v>34</v>
      </c>
      <c r="V74" s="16" t="str">
        <f t="shared" ref="V74:W137" ca="1" si="12">V73</f>
        <v>MD</v>
      </c>
      <c r="W74" s="14" t="str">
        <f t="shared" ca="1" si="12"/>
        <v>Metal industry</v>
      </c>
      <c r="X74" s="3" t="str">
        <f>'EE investment costs'!D123</f>
        <v>MT-12</v>
      </c>
      <c r="Y74" s="3" t="str">
        <f>'EE investment costs'!E123</f>
        <v>Heat Medium Temp. up to 150C</v>
      </c>
      <c r="AC74" s="123">
        <f>'EE investment costs'!C123</f>
        <v>1.2</v>
      </c>
      <c r="AD74" s="22"/>
    </row>
    <row r="75" spans="2:30">
      <c r="B75" s="14" t="str">
        <f t="shared" ca="1" si="7"/>
        <v>INDMDEFFHT-12</v>
      </c>
      <c r="C75" s="15" t="str">
        <f t="shared" ca="1" si="9"/>
        <v>IMDHT</v>
      </c>
      <c r="D75" s="16">
        <f>'EE investment costs'!$F$15</f>
        <v>2016</v>
      </c>
      <c r="E75" s="14">
        <f>VLOOKUP(X75,'EE investment costs'!$D$56:$R$656,15,0)</f>
        <v>3.2</v>
      </c>
      <c r="F75" s="17">
        <f ca="1">INDEX('EE investment costs'!$D$56:$R$656,MATCH(X75,'EE investment costs'!$D$56:$D$656,0),MATCH($V$8,'EE investment costs'!$D$56:$R$56,0))</f>
        <v>111.87594788764336</v>
      </c>
      <c r="I75" s="18">
        <v>1</v>
      </c>
      <c r="J75" s="18">
        <v>1</v>
      </c>
      <c r="K75" s="14">
        <f t="shared" ca="1" si="11"/>
        <v>8</v>
      </c>
      <c r="L75" s="23"/>
      <c r="M75" s="19" t="str">
        <f t="shared" ca="1" si="8"/>
        <v>INDMDEFFHT-12</v>
      </c>
      <c r="N75" s="23" t="str">
        <f t="shared" ca="1" si="10"/>
        <v>Metal industry Saving Tech-Heat High Temp. over 150C 1.2y</v>
      </c>
      <c r="O75" s="23" t="s">
        <v>32</v>
      </c>
      <c r="P75" s="23" t="s">
        <v>33</v>
      </c>
      <c r="Q75" s="23"/>
      <c r="R75" s="23"/>
      <c r="S75" s="19" t="s">
        <v>34</v>
      </c>
      <c r="V75" s="16" t="str">
        <f t="shared" ca="1" si="12"/>
        <v>MD</v>
      </c>
      <c r="W75" s="14" t="str">
        <f t="shared" ca="1" si="12"/>
        <v>Metal industry</v>
      </c>
      <c r="X75" s="3" t="str">
        <f>'EE investment costs'!D124</f>
        <v>HT-12</v>
      </c>
      <c r="Y75" s="3" t="str">
        <f>'EE investment costs'!E124</f>
        <v>Heat High Temp. over 150C</v>
      </c>
      <c r="AC75" s="123">
        <f>'EE investment costs'!C124</f>
        <v>1.2</v>
      </c>
      <c r="AD75" s="22"/>
    </row>
    <row r="76" spans="2:30">
      <c r="B76" s="14" t="str">
        <f t="shared" ca="1" si="7"/>
        <v>INDMDEFFRH-12</v>
      </c>
      <c r="C76" s="15" t="str">
        <f t="shared" ca="1" si="9"/>
        <v>IMDRH</v>
      </c>
      <c r="D76" s="16">
        <f>'EE investment costs'!$F$15</f>
        <v>2016</v>
      </c>
      <c r="E76" s="14">
        <f>VLOOKUP(X76,'EE investment costs'!$D$56:$R$656,15,0)</f>
        <v>12.8</v>
      </c>
      <c r="F76" s="17">
        <f ca="1">INDEX('EE investment costs'!$D$56:$R$656,MATCH(X76,'EE investment costs'!$D$56:$D$656,0),MATCH($V$8,'EE investment costs'!$D$56:$R$56,0))</f>
        <v>0</v>
      </c>
      <c r="I76" s="18">
        <v>1</v>
      </c>
      <c r="J76" s="18">
        <v>1</v>
      </c>
      <c r="K76" s="14">
        <f t="shared" ca="1" si="11"/>
        <v>8</v>
      </c>
      <c r="L76" s="23"/>
      <c r="M76" s="19" t="str">
        <f t="shared" ca="1" si="8"/>
        <v>INDMDEFFRH-12</v>
      </c>
      <c r="N76" s="23" t="str">
        <f t="shared" ca="1" si="10"/>
        <v>Metal industry Saving Tech-Heat Room Heat 1.2y</v>
      </c>
      <c r="O76" s="23" t="s">
        <v>32</v>
      </c>
      <c r="P76" s="23" t="s">
        <v>33</v>
      </c>
      <c r="Q76" s="23"/>
      <c r="R76" s="23"/>
      <c r="S76" s="19" t="s">
        <v>34</v>
      </c>
      <c r="V76" s="16" t="str">
        <f t="shared" ca="1" si="12"/>
        <v>MD</v>
      </c>
      <c r="W76" s="14" t="str">
        <f t="shared" ca="1" si="12"/>
        <v>Metal industry</v>
      </c>
      <c r="X76" s="3" t="str">
        <f>'EE investment costs'!D125</f>
        <v>RH-12</v>
      </c>
      <c r="Y76" s="3" t="str">
        <f>'EE investment costs'!E125</f>
        <v>Heat Room Heat</v>
      </c>
      <c r="AC76" s="123">
        <f>'EE investment costs'!C125</f>
        <v>1.2</v>
      </c>
      <c r="AD76" s="22"/>
    </row>
    <row r="77" spans="2:30">
      <c r="B77" s="14" t="str">
        <f t="shared" ca="1" si="7"/>
        <v>INDMDEFFLA-12</v>
      </c>
      <c r="C77" s="15" t="str">
        <f t="shared" ca="1" si="9"/>
        <v>IMDLA</v>
      </c>
      <c r="D77" s="16">
        <f>'EE investment costs'!$F$15</f>
        <v>2016</v>
      </c>
      <c r="E77" s="14">
        <f>VLOOKUP(X77,'EE investment costs'!$D$56:$R$656,15,0)</f>
        <v>3.1280000000000001</v>
      </c>
      <c r="F77" s="17">
        <f ca="1">INDEX('EE investment costs'!$D$56:$R$656,MATCH(X77,'EE investment costs'!$D$56:$D$656,0),MATCH($V$8,'EE investment costs'!$D$56:$R$56,0))</f>
        <v>214.72958883759659</v>
      </c>
      <c r="I77" s="18">
        <v>1</v>
      </c>
      <c r="J77" s="18">
        <v>1</v>
      </c>
      <c r="K77" s="14">
        <f t="shared" ca="1" si="11"/>
        <v>8</v>
      </c>
      <c r="L77" s="23"/>
      <c r="M77" s="19" t="str">
        <f t="shared" ca="1" si="8"/>
        <v>INDMDEFFLA-12</v>
      </c>
      <c r="N77" s="23" t="str">
        <f t="shared" ca="1" si="10"/>
        <v>Metal industry Saving Tech-Light 1.2y</v>
      </c>
      <c r="O77" s="23" t="s">
        <v>32</v>
      </c>
      <c r="P77" s="23" t="s">
        <v>33</v>
      </c>
      <c r="Q77" s="23"/>
      <c r="R77" s="23"/>
      <c r="S77" s="19" t="s">
        <v>34</v>
      </c>
      <c r="V77" s="16" t="str">
        <f t="shared" ca="1" si="12"/>
        <v>MD</v>
      </c>
      <c r="W77" s="14" t="str">
        <f t="shared" ca="1" si="12"/>
        <v>Metal industry</v>
      </c>
      <c r="X77" s="3" t="str">
        <f>'EE investment costs'!D126</f>
        <v>LA-12</v>
      </c>
      <c r="Y77" s="3" t="str">
        <f>'EE investment costs'!E126</f>
        <v>Light</v>
      </c>
      <c r="AC77" s="123">
        <f>'EE investment costs'!C126</f>
        <v>1.2</v>
      </c>
      <c r="AD77" s="22"/>
    </row>
    <row r="78" spans="2:30">
      <c r="B78" s="14" t="str">
        <f t="shared" ca="1" si="7"/>
        <v>INDMDEFFEM-12</v>
      </c>
      <c r="C78" s="15" t="str">
        <f t="shared" ca="1" si="9"/>
        <v>IMDEM</v>
      </c>
      <c r="D78" s="16">
        <f>'EE investment costs'!$F$15</f>
        <v>2016</v>
      </c>
      <c r="E78" s="14">
        <f>VLOOKUP(X78,'EE investment costs'!$D$56:$R$656,15,0)</f>
        <v>3.2843999999999998</v>
      </c>
      <c r="F78" s="17">
        <f ca="1">INDEX('EE investment costs'!$D$56:$R$656,MATCH(X78,'EE investment costs'!$D$56:$D$656,0),MATCH($V$8,'EE investment costs'!$D$56:$R$56,0))</f>
        <v>199.58307415709473</v>
      </c>
      <c r="I78" s="18">
        <v>1</v>
      </c>
      <c r="J78" s="18">
        <v>1</v>
      </c>
      <c r="K78" s="14">
        <f t="shared" ca="1" si="11"/>
        <v>8</v>
      </c>
      <c r="L78" s="23"/>
      <c r="M78" s="19" t="str">
        <f t="shared" ca="1" si="8"/>
        <v>INDMDEFFEM-12</v>
      </c>
      <c r="N78" s="23" t="str">
        <f t="shared" ca="1" si="10"/>
        <v>Metal industry Saving Tech-Electric Motors 1.2y</v>
      </c>
      <c r="O78" s="23" t="s">
        <v>32</v>
      </c>
      <c r="P78" s="23" t="s">
        <v>33</v>
      </c>
      <c r="Q78" s="23"/>
      <c r="R78" s="23"/>
      <c r="S78" s="19" t="s">
        <v>34</v>
      </c>
      <c r="V78" s="16" t="str">
        <f t="shared" ca="1" si="12"/>
        <v>MD</v>
      </c>
      <c r="W78" s="14" t="str">
        <f t="shared" ca="1" si="12"/>
        <v>Metal industry</v>
      </c>
      <c r="X78" s="3" t="str">
        <f>'EE investment costs'!D127</f>
        <v>EM-12</v>
      </c>
      <c r="Y78" s="3" t="str">
        <f>'EE investment costs'!E127</f>
        <v>Electric Motors</v>
      </c>
      <c r="AC78" s="123">
        <f>'EE investment costs'!C127</f>
        <v>1.2</v>
      </c>
      <c r="AD78" s="22"/>
    </row>
    <row r="79" spans="2:30">
      <c r="B79" s="14" t="str">
        <f t="shared" ca="1" si="7"/>
        <v>INDMDEFFTF-12</v>
      </c>
      <c r="C79" s="15" t="str">
        <f t="shared" ca="1" si="9"/>
        <v>IMDTF</v>
      </c>
      <c r="D79" s="16">
        <f>'EE investment costs'!$F$15</f>
        <v>2016</v>
      </c>
      <c r="E79" s="14">
        <f>VLOOKUP(X79,'EE investment costs'!$D$56:$R$656,15,0)</f>
        <v>5.3199999999999985</v>
      </c>
      <c r="F79" s="17">
        <f ca="1">INDEX('EE investment costs'!$D$56:$R$656,MATCH(X79,'EE investment costs'!$D$56:$D$656,0),MATCH($V$8,'EE investment costs'!$D$56:$R$56,0))</f>
        <v>176.32452083818563</v>
      </c>
      <c r="I79" s="18">
        <v>1</v>
      </c>
      <c r="J79" s="18">
        <v>1</v>
      </c>
      <c r="K79" s="14">
        <f t="shared" ca="1" si="11"/>
        <v>8</v>
      </c>
      <c r="L79" s="23"/>
      <c r="M79" s="19" t="str">
        <f t="shared" ca="1" si="8"/>
        <v>INDMDEFFTF-12</v>
      </c>
      <c r="N79" s="23" t="str">
        <f t="shared" ca="1" si="10"/>
        <v>Metal industry Saving Tech-Haulage Tractors, Trucks, Fishing boats 1.2y</v>
      </c>
      <c r="O79" s="23" t="s">
        <v>32</v>
      </c>
      <c r="P79" s="23" t="s">
        <v>33</v>
      </c>
      <c r="Q79" s="23"/>
      <c r="R79" s="23"/>
      <c r="S79" s="19" t="s">
        <v>34</v>
      </c>
      <c r="V79" s="16" t="str">
        <f t="shared" ca="1" si="12"/>
        <v>MD</v>
      </c>
      <c r="W79" s="14" t="str">
        <f t="shared" ca="1" si="12"/>
        <v>Metal industry</v>
      </c>
      <c r="X79" s="3" t="str">
        <f>'EE investment costs'!D128</f>
        <v>TF-12</v>
      </c>
      <c r="Y79" s="3" t="str">
        <f>'EE investment costs'!E128</f>
        <v>Haulage Tractors, Trucks, Fishing boats</v>
      </c>
      <c r="AC79" s="123">
        <f>'EE investment costs'!C128</f>
        <v>1.2</v>
      </c>
      <c r="AD79" s="22"/>
    </row>
    <row r="80" spans="2:30">
      <c r="B80" s="14" t="str">
        <f t="shared" ca="1" si="7"/>
        <v>INDMDEFFMT-13</v>
      </c>
      <c r="C80" s="15" t="str">
        <f t="shared" ca="1" si="9"/>
        <v>IMDMT</v>
      </c>
      <c r="D80" s="16">
        <f>'EE investment costs'!$F$15</f>
        <v>2016</v>
      </c>
      <c r="E80" s="14">
        <f>VLOOKUP(X80,'EE investment costs'!$D$56:$R$656,15,0)</f>
        <v>4.125</v>
      </c>
      <c r="F80" s="17">
        <f ca="1">INDEX('EE investment costs'!$D$56:$R$656,MATCH(X80,'EE investment costs'!$D$56:$D$656,0),MATCH($V$8,'EE investment costs'!$D$56:$R$56,0))</f>
        <v>121.56784943643956</v>
      </c>
      <c r="I80" s="18">
        <v>1</v>
      </c>
      <c r="J80" s="18">
        <v>1</v>
      </c>
      <c r="K80" s="14">
        <f t="shared" ca="1" si="11"/>
        <v>8</v>
      </c>
      <c r="M80" s="19" t="str">
        <f t="shared" ca="1" si="8"/>
        <v>INDMDEFFMT-13</v>
      </c>
      <c r="N80" s="23" t="str">
        <f t="shared" ca="1" si="10"/>
        <v>Metal industry Saving Tech-Heat Medium Temp. up to 150C 1.3y</v>
      </c>
      <c r="O80" s="23" t="s">
        <v>32</v>
      </c>
      <c r="P80" s="23" t="s">
        <v>33</v>
      </c>
      <c r="Q80" s="23"/>
      <c r="R80" s="23"/>
      <c r="S80" s="19" t="s">
        <v>34</v>
      </c>
      <c r="V80" s="16" t="str">
        <f t="shared" ca="1" si="12"/>
        <v>MD</v>
      </c>
      <c r="W80" s="14" t="str">
        <f t="shared" ca="1" si="12"/>
        <v>Metal industry</v>
      </c>
      <c r="X80" s="3" t="str">
        <f>'EE investment costs'!D129</f>
        <v>MT-13</v>
      </c>
      <c r="Y80" s="3" t="str">
        <f>'EE investment costs'!E129</f>
        <v>Heat Medium Temp. up to 150C</v>
      </c>
      <c r="AC80" s="123">
        <f>'EE investment costs'!C129</f>
        <v>1.3</v>
      </c>
      <c r="AD80" s="22"/>
    </row>
    <row r="81" spans="2:30">
      <c r="B81" s="14" t="str">
        <f t="shared" ca="1" si="7"/>
        <v>INDMDEFFHT-13</v>
      </c>
      <c r="C81" s="15" t="str">
        <f t="shared" ca="1" si="9"/>
        <v>IMDHT</v>
      </c>
      <c r="D81" s="16">
        <f>'EE investment costs'!$F$15</f>
        <v>2016</v>
      </c>
      <c r="E81" s="14">
        <f>VLOOKUP(X81,'EE investment costs'!$D$56:$R$656,15,0)</f>
        <v>3.3</v>
      </c>
      <c r="F81" s="17">
        <f ca="1">INDEX('EE investment costs'!$D$56:$R$656,MATCH(X81,'EE investment costs'!$D$56:$D$656,0),MATCH($V$8,'EE investment costs'!$D$56:$R$56,0))</f>
        <v>126.31155406669413</v>
      </c>
      <c r="I81" s="18">
        <v>1</v>
      </c>
      <c r="J81" s="18">
        <v>1</v>
      </c>
      <c r="K81" s="14">
        <f t="shared" ca="1" si="11"/>
        <v>8</v>
      </c>
      <c r="M81" s="19" t="str">
        <f t="shared" ca="1" si="8"/>
        <v>INDMDEFFHT-13</v>
      </c>
      <c r="N81" s="23" t="str">
        <f t="shared" ca="1" si="10"/>
        <v>Metal industry Saving Tech-Heat High Temp. over 150C 1.3y</v>
      </c>
      <c r="O81" s="23" t="s">
        <v>32</v>
      </c>
      <c r="P81" s="23" t="s">
        <v>33</v>
      </c>
      <c r="Q81" s="23"/>
      <c r="R81" s="23"/>
      <c r="S81" s="19" t="s">
        <v>34</v>
      </c>
      <c r="V81" s="16" t="str">
        <f t="shared" ca="1" si="12"/>
        <v>MD</v>
      </c>
      <c r="W81" s="14" t="str">
        <f t="shared" ca="1" si="12"/>
        <v>Metal industry</v>
      </c>
      <c r="X81" s="3" t="str">
        <f>'EE investment costs'!D130</f>
        <v>HT-13</v>
      </c>
      <c r="Y81" s="3" t="str">
        <f>'EE investment costs'!E130</f>
        <v>Heat High Temp. over 150C</v>
      </c>
      <c r="AC81" s="123">
        <f>'EE investment costs'!C130</f>
        <v>1.3</v>
      </c>
      <c r="AD81" s="22"/>
    </row>
    <row r="82" spans="2:30">
      <c r="B82" s="14" t="str">
        <f t="shared" ca="1" si="7"/>
        <v>INDMDEFFRH-13</v>
      </c>
      <c r="C82" s="15" t="str">
        <f t="shared" ca="1" si="9"/>
        <v>IMDRH</v>
      </c>
      <c r="D82" s="16">
        <f>'EE investment costs'!$F$15</f>
        <v>2016</v>
      </c>
      <c r="E82" s="14">
        <f>VLOOKUP(X82,'EE investment costs'!$D$56:$R$656,15,0)</f>
        <v>13.2</v>
      </c>
      <c r="F82" s="17">
        <f ca="1">INDEX('EE investment costs'!$D$56:$R$656,MATCH(X82,'EE investment costs'!$D$56:$D$656,0),MATCH($V$8,'EE investment costs'!$D$56:$R$56,0))</f>
        <v>0</v>
      </c>
      <c r="I82" s="18">
        <v>1</v>
      </c>
      <c r="J82" s="18">
        <v>1</v>
      </c>
      <c r="K82" s="14">
        <f t="shared" ca="1" si="11"/>
        <v>8</v>
      </c>
      <c r="M82" s="19" t="str">
        <f t="shared" ca="1" si="8"/>
        <v>INDMDEFFRH-13</v>
      </c>
      <c r="N82" s="23" t="str">
        <f t="shared" ca="1" si="10"/>
        <v>Metal industry Saving Tech-Heat Room Heat 1.3y</v>
      </c>
      <c r="O82" s="23" t="s">
        <v>32</v>
      </c>
      <c r="P82" s="23" t="s">
        <v>33</v>
      </c>
      <c r="Q82" s="23"/>
      <c r="R82" s="23"/>
      <c r="S82" s="19" t="s">
        <v>34</v>
      </c>
      <c r="V82" s="16" t="str">
        <f t="shared" ca="1" si="12"/>
        <v>MD</v>
      </c>
      <c r="W82" s="14" t="str">
        <f t="shared" ca="1" si="12"/>
        <v>Metal industry</v>
      </c>
      <c r="X82" s="3" t="str">
        <f>'EE investment costs'!D131</f>
        <v>RH-13</v>
      </c>
      <c r="Y82" s="3" t="str">
        <f>'EE investment costs'!E131</f>
        <v>Heat Room Heat</v>
      </c>
      <c r="AC82" s="123">
        <f>'EE investment costs'!C131</f>
        <v>1.3</v>
      </c>
      <c r="AD82" s="22"/>
    </row>
    <row r="83" spans="2:30">
      <c r="B83" s="14" t="str">
        <f t="shared" ca="1" si="7"/>
        <v>INDMDEFFLA-13</v>
      </c>
      <c r="C83" s="15" t="str">
        <f t="shared" ca="1" si="9"/>
        <v>IMDLA</v>
      </c>
      <c r="D83" s="16">
        <f>'EE investment costs'!$F$15</f>
        <v>2016</v>
      </c>
      <c r="E83" s="14">
        <f>VLOOKUP(X83,'EE investment costs'!$D$56:$R$656,15,0)</f>
        <v>3.1619999999999999</v>
      </c>
      <c r="F83" s="17">
        <f ca="1">INDEX('EE investment costs'!$D$56:$R$656,MATCH(X83,'EE investment costs'!$D$56:$D$656,0),MATCH($V$8,'EE investment costs'!$D$56:$R$56,0))</f>
        <v>270.63197201825852</v>
      </c>
      <c r="I83" s="18">
        <v>1</v>
      </c>
      <c r="J83" s="18">
        <v>1</v>
      </c>
      <c r="K83" s="14">
        <f t="shared" ca="1" si="11"/>
        <v>8</v>
      </c>
      <c r="M83" s="19" t="str">
        <f t="shared" ca="1" si="8"/>
        <v>INDMDEFFLA-13</v>
      </c>
      <c r="N83" s="23" t="str">
        <f t="shared" ca="1" si="10"/>
        <v>Metal industry Saving Tech-Light 1.3y</v>
      </c>
      <c r="O83" s="23" t="s">
        <v>32</v>
      </c>
      <c r="P83" s="23" t="s">
        <v>33</v>
      </c>
      <c r="Q83" s="23"/>
      <c r="R83" s="23"/>
      <c r="S83" s="19" t="s">
        <v>34</v>
      </c>
      <c r="V83" s="16" t="str">
        <f t="shared" ca="1" si="12"/>
        <v>MD</v>
      </c>
      <c r="W83" s="14" t="str">
        <f t="shared" ca="1" si="12"/>
        <v>Metal industry</v>
      </c>
      <c r="X83" s="3" t="str">
        <f>'EE investment costs'!D132</f>
        <v>LA-13</v>
      </c>
      <c r="Y83" s="3" t="str">
        <f>'EE investment costs'!E132</f>
        <v>Light</v>
      </c>
      <c r="AC83" s="123">
        <f>'EE investment costs'!C132</f>
        <v>1.3</v>
      </c>
      <c r="AD83" s="22"/>
    </row>
    <row r="84" spans="2:30">
      <c r="B84" s="14" t="str">
        <f t="shared" ca="1" si="7"/>
        <v>INDMDEFFEM-13</v>
      </c>
      <c r="C84" s="15" t="str">
        <f t="shared" ca="1" si="9"/>
        <v>IMDEM</v>
      </c>
      <c r="D84" s="16">
        <f>'EE investment costs'!$F$15</f>
        <v>2016</v>
      </c>
      <c r="E84" s="14">
        <f>VLOOKUP(X84,'EE investment costs'!$D$56:$R$656,15,0)</f>
        <v>3.3200999999999996</v>
      </c>
      <c r="F84" s="17">
        <f ca="1">INDEX('EE investment costs'!$D$56:$R$656,MATCH(X84,'EE investment costs'!$D$56:$D$656,0),MATCH($V$8,'EE investment costs'!$D$56:$R$56,0))</f>
        <v>252.76534175110973</v>
      </c>
      <c r="I84" s="18">
        <v>1</v>
      </c>
      <c r="J84" s="18">
        <v>1</v>
      </c>
      <c r="K84" s="14">
        <f t="shared" ca="1" si="11"/>
        <v>8</v>
      </c>
      <c r="M84" s="19" t="str">
        <f t="shared" ca="1" si="8"/>
        <v>INDMDEFFEM-13</v>
      </c>
      <c r="N84" s="23" t="str">
        <f t="shared" ca="1" si="10"/>
        <v>Metal industry Saving Tech-Electric Motors 1.3y</v>
      </c>
      <c r="O84" s="23" t="s">
        <v>32</v>
      </c>
      <c r="P84" s="23" t="s">
        <v>33</v>
      </c>
      <c r="Q84" s="23"/>
      <c r="R84" s="23"/>
      <c r="S84" s="19" t="s">
        <v>34</v>
      </c>
      <c r="V84" s="16" t="str">
        <f t="shared" ca="1" si="12"/>
        <v>MD</v>
      </c>
      <c r="W84" s="14" t="str">
        <f t="shared" ca="1" si="12"/>
        <v>Metal industry</v>
      </c>
      <c r="X84" s="3" t="str">
        <f>'EE investment costs'!D133</f>
        <v>EM-13</v>
      </c>
      <c r="Y84" s="3" t="str">
        <f>'EE investment costs'!E133</f>
        <v>Electric Motors</v>
      </c>
      <c r="AC84" s="123">
        <f>'EE investment costs'!C133</f>
        <v>1.3</v>
      </c>
      <c r="AD84" s="22"/>
    </row>
    <row r="85" spans="2:30">
      <c r="B85" s="14" t="str">
        <f t="shared" ca="1" si="7"/>
        <v>INDMDEFFTF-13</v>
      </c>
      <c r="C85" s="15" t="str">
        <f t="shared" ca="1" si="9"/>
        <v>IMDTF</v>
      </c>
      <c r="D85" s="16">
        <f>'EE investment costs'!$F$15</f>
        <v>2016</v>
      </c>
      <c r="E85" s="14">
        <f>VLOOKUP(X85,'EE investment costs'!$D$56:$R$656,15,0)</f>
        <v>5.5299999999999994</v>
      </c>
      <c r="F85" s="17">
        <f ca="1">INDEX('EE investment costs'!$D$56:$R$656,MATCH(X85,'EE investment costs'!$D$56:$D$656,0),MATCH($V$8,'EE investment costs'!$D$56:$R$56,0))</f>
        <v>191.01823090803444</v>
      </c>
      <c r="I85" s="18">
        <v>1</v>
      </c>
      <c r="J85" s="18">
        <v>1</v>
      </c>
      <c r="K85" s="14">
        <f t="shared" ca="1" si="11"/>
        <v>8</v>
      </c>
      <c r="M85" s="19" t="str">
        <f t="shared" ca="1" si="8"/>
        <v>INDMDEFFTF-13</v>
      </c>
      <c r="N85" s="23" t="str">
        <f t="shared" ca="1" si="10"/>
        <v>Metal industry Saving Tech-Haulage Tractors, Trucks, Fishing boats 1.3y</v>
      </c>
      <c r="O85" s="23" t="s">
        <v>32</v>
      </c>
      <c r="P85" s="23" t="s">
        <v>33</v>
      </c>
      <c r="Q85" s="23"/>
      <c r="R85" s="23"/>
      <c r="S85" s="19" t="s">
        <v>34</v>
      </c>
      <c r="V85" s="16" t="str">
        <f t="shared" ca="1" si="12"/>
        <v>MD</v>
      </c>
      <c r="W85" s="14" t="str">
        <f t="shared" ca="1" si="12"/>
        <v>Metal industry</v>
      </c>
      <c r="X85" s="3" t="str">
        <f>'EE investment costs'!D134</f>
        <v>TF-13</v>
      </c>
      <c r="Y85" s="3" t="str">
        <f>'EE investment costs'!E134</f>
        <v>Haulage Tractors, Trucks, Fishing boats</v>
      </c>
      <c r="AC85" s="123">
        <f>'EE investment costs'!C134</f>
        <v>1.3</v>
      </c>
      <c r="AD85" s="22"/>
    </row>
    <row r="86" spans="2:30">
      <c r="B86" s="14" t="str">
        <f t="shared" ca="1" si="7"/>
        <v>INDMDEFFMT-14</v>
      </c>
      <c r="C86" s="15" t="str">
        <f t="shared" ca="1" si="9"/>
        <v>IMDMT</v>
      </c>
      <c r="D86" s="16">
        <f>'EE investment costs'!$F$15</f>
        <v>2016</v>
      </c>
      <c r="E86" s="14">
        <f>VLOOKUP(X86,'EE investment costs'!$D$56:$R$656,15,0)</f>
        <v>4.25</v>
      </c>
      <c r="F86" s="17">
        <f ca="1">INDEX('EE investment costs'!$D$56:$R$656,MATCH(X86,'EE investment costs'!$D$56:$D$656,0),MATCH($V$8,'EE investment costs'!$D$56:$R$56,0))</f>
        <v>140.200807829551</v>
      </c>
      <c r="I86" s="18">
        <v>1</v>
      </c>
      <c r="J86" s="18">
        <v>1</v>
      </c>
      <c r="K86" s="14">
        <f t="shared" ca="1" si="11"/>
        <v>8</v>
      </c>
      <c r="L86" s="23"/>
      <c r="M86" s="19" t="str">
        <f t="shared" ca="1" si="8"/>
        <v>INDMDEFFMT-14</v>
      </c>
      <c r="N86" s="23" t="str">
        <f t="shared" ca="1" si="10"/>
        <v>Metal industry Saving Tech-Heat Medium Temp. up to 150C 1.4y</v>
      </c>
      <c r="O86" s="23" t="s">
        <v>32</v>
      </c>
      <c r="P86" s="23" t="s">
        <v>33</v>
      </c>
      <c r="Q86" s="23"/>
      <c r="R86" s="23"/>
      <c r="S86" s="19" t="s">
        <v>34</v>
      </c>
      <c r="V86" s="16" t="str">
        <f t="shared" ca="1" si="12"/>
        <v>MD</v>
      </c>
      <c r="W86" s="14" t="str">
        <f t="shared" ca="1" si="12"/>
        <v>Metal industry</v>
      </c>
      <c r="X86" s="3" t="str">
        <f>'EE investment costs'!D135</f>
        <v>MT-14</v>
      </c>
      <c r="Y86" s="3" t="str">
        <f>'EE investment costs'!E135</f>
        <v>Heat Medium Temp. up to 150C</v>
      </c>
      <c r="AC86" s="123">
        <f>'EE investment costs'!C135</f>
        <v>1.4</v>
      </c>
      <c r="AD86" s="22"/>
    </row>
    <row r="87" spans="2:30">
      <c r="B87" s="14" t="str">
        <f t="shared" ca="1" si="7"/>
        <v>INDMDEFFHT-14</v>
      </c>
      <c r="C87" s="15" t="str">
        <f t="shared" ca="1" si="9"/>
        <v>IMDHT</v>
      </c>
      <c r="D87" s="16">
        <f>'EE investment costs'!$F$15</f>
        <v>2016</v>
      </c>
      <c r="E87" s="14">
        <f>VLOOKUP(X87,'EE investment costs'!$D$56:$R$656,15,0)</f>
        <v>3.4</v>
      </c>
      <c r="F87" s="17">
        <f ca="1">INDEX('EE investment costs'!$D$56:$R$656,MATCH(X87,'EE investment costs'!$D$56:$D$656,0),MATCH($V$8,'EE investment costs'!$D$56:$R$56,0))</f>
        <v>140.74716024574488</v>
      </c>
      <c r="I87" s="18">
        <v>1</v>
      </c>
      <c r="J87" s="18">
        <v>1</v>
      </c>
      <c r="K87" s="14">
        <f t="shared" ca="1" si="11"/>
        <v>8</v>
      </c>
      <c r="L87" s="23"/>
      <c r="M87" s="19" t="str">
        <f t="shared" ca="1" si="8"/>
        <v>INDMDEFFHT-14</v>
      </c>
      <c r="N87" s="23" t="str">
        <f t="shared" ca="1" si="10"/>
        <v>Metal industry Saving Tech-Heat High Temp. over 150C 1.4y</v>
      </c>
      <c r="O87" s="23" t="s">
        <v>32</v>
      </c>
      <c r="P87" s="23" t="s">
        <v>33</v>
      </c>
      <c r="Q87" s="23"/>
      <c r="R87" s="23"/>
      <c r="S87" s="19" t="s">
        <v>34</v>
      </c>
      <c r="V87" s="16" t="str">
        <f t="shared" ca="1" si="12"/>
        <v>MD</v>
      </c>
      <c r="W87" s="14" t="str">
        <f t="shared" ca="1" si="12"/>
        <v>Metal industry</v>
      </c>
      <c r="X87" s="3" t="str">
        <f>'EE investment costs'!D136</f>
        <v>HT-14</v>
      </c>
      <c r="Y87" s="3" t="str">
        <f>'EE investment costs'!E136</f>
        <v>Heat High Temp. over 150C</v>
      </c>
      <c r="AC87" s="123">
        <f>'EE investment costs'!C136</f>
        <v>1.4</v>
      </c>
      <c r="AD87" s="22"/>
    </row>
    <row r="88" spans="2:30">
      <c r="B88" s="14" t="str">
        <f t="shared" ca="1" si="7"/>
        <v>INDMDEFFRH-14</v>
      </c>
      <c r="C88" s="15" t="str">
        <f t="shared" ca="1" si="9"/>
        <v>IMDRH</v>
      </c>
      <c r="D88" s="16">
        <f>'EE investment costs'!$F$15</f>
        <v>2016</v>
      </c>
      <c r="E88" s="14">
        <f>VLOOKUP(X88,'EE investment costs'!$D$56:$R$656,15,0)</f>
        <v>13.6</v>
      </c>
      <c r="F88" s="17">
        <f ca="1">INDEX('EE investment costs'!$D$56:$R$656,MATCH(X88,'EE investment costs'!$D$56:$D$656,0),MATCH($V$8,'EE investment costs'!$D$56:$R$56,0))</f>
        <v>0</v>
      </c>
      <c r="I88" s="18">
        <v>1</v>
      </c>
      <c r="J88" s="18">
        <v>1</v>
      </c>
      <c r="K88" s="14">
        <f t="shared" ca="1" si="11"/>
        <v>8</v>
      </c>
      <c r="L88" s="23"/>
      <c r="M88" s="19" t="str">
        <f t="shared" ca="1" si="8"/>
        <v>INDMDEFFRH-14</v>
      </c>
      <c r="N88" s="23" t="str">
        <f t="shared" ca="1" si="10"/>
        <v>Metal industry Saving Tech-Heat Room Heat 1.4y</v>
      </c>
      <c r="O88" s="23" t="s">
        <v>32</v>
      </c>
      <c r="P88" s="23" t="s">
        <v>33</v>
      </c>
      <c r="Q88" s="23"/>
      <c r="R88" s="23"/>
      <c r="S88" s="19" t="s">
        <v>34</v>
      </c>
      <c r="V88" s="16" t="str">
        <f t="shared" ca="1" si="12"/>
        <v>MD</v>
      </c>
      <c r="W88" s="14" t="str">
        <f t="shared" ca="1" si="12"/>
        <v>Metal industry</v>
      </c>
      <c r="X88" s="3" t="str">
        <f>'EE investment costs'!D137</f>
        <v>RH-14</v>
      </c>
      <c r="Y88" s="3" t="str">
        <f>'EE investment costs'!E137</f>
        <v>Heat Room Heat</v>
      </c>
      <c r="AC88" s="123">
        <f>'EE investment costs'!C137</f>
        <v>1.4</v>
      </c>
      <c r="AD88" s="22"/>
    </row>
    <row r="89" spans="2:30">
      <c r="B89" s="14" t="str">
        <f t="shared" ca="1" si="7"/>
        <v>INDMDEFFLA-14</v>
      </c>
      <c r="C89" s="15" t="str">
        <f t="shared" ca="1" si="9"/>
        <v>IMDLA</v>
      </c>
      <c r="D89" s="16">
        <f>'EE investment costs'!$F$15</f>
        <v>2016</v>
      </c>
      <c r="E89" s="14">
        <f>VLOOKUP(X89,'EE investment costs'!$D$56:$R$656,15,0)</f>
        <v>3.1959999999999997</v>
      </c>
      <c r="F89" s="17">
        <f ca="1">INDEX('EE investment costs'!$D$56:$R$656,MATCH(X89,'EE investment costs'!$D$56:$D$656,0),MATCH($V$8,'EE investment costs'!$D$56:$R$56,0))</f>
        <v>326.53435519892025</v>
      </c>
      <c r="I89" s="18">
        <v>1</v>
      </c>
      <c r="J89" s="18">
        <v>1</v>
      </c>
      <c r="K89" s="14">
        <f t="shared" ca="1" si="11"/>
        <v>8</v>
      </c>
      <c r="L89" s="23"/>
      <c r="M89" s="19" t="str">
        <f t="shared" ca="1" si="8"/>
        <v>INDMDEFFLA-14</v>
      </c>
      <c r="N89" s="23" t="str">
        <f t="shared" ca="1" si="10"/>
        <v>Metal industry Saving Tech-Light 1.4y</v>
      </c>
      <c r="O89" s="23" t="s">
        <v>32</v>
      </c>
      <c r="P89" s="23" t="s">
        <v>33</v>
      </c>
      <c r="Q89" s="23"/>
      <c r="R89" s="23"/>
      <c r="S89" s="19" t="s">
        <v>34</v>
      </c>
      <c r="V89" s="16" t="str">
        <f t="shared" ca="1" si="12"/>
        <v>MD</v>
      </c>
      <c r="W89" s="14" t="str">
        <f t="shared" ca="1" si="12"/>
        <v>Metal industry</v>
      </c>
      <c r="X89" s="3" t="str">
        <f>'EE investment costs'!D138</f>
        <v>LA-14</v>
      </c>
      <c r="Y89" s="3" t="str">
        <f>'EE investment costs'!E138</f>
        <v>Light</v>
      </c>
      <c r="AC89" s="123">
        <f>'EE investment costs'!C138</f>
        <v>1.4</v>
      </c>
      <c r="AD89" s="22"/>
    </row>
    <row r="90" spans="2:30">
      <c r="B90" s="14" t="str">
        <f t="shared" ca="1" si="7"/>
        <v>INDMDEFFEM-14</v>
      </c>
      <c r="C90" s="15" t="str">
        <f t="shared" ca="1" si="9"/>
        <v>IMDEM</v>
      </c>
      <c r="D90" s="16">
        <f>'EE investment costs'!$F$15</f>
        <v>2016</v>
      </c>
      <c r="E90" s="14">
        <f>VLOOKUP(X90,'EE investment costs'!$D$56:$R$656,15,0)</f>
        <v>3.3557999999999995</v>
      </c>
      <c r="F90" s="17">
        <f ca="1">INDEX('EE investment costs'!$D$56:$R$656,MATCH(X90,'EE investment costs'!$D$56:$D$656,0),MATCH($V$8,'EE investment costs'!$D$56:$R$56,0))</f>
        <v>305.94760934512459</v>
      </c>
      <c r="I90" s="18">
        <v>1</v>
      </c>
      <c r="J90" s="18">
        <v>1</v>
      </c>
      <c r="K90" s="14">
        <f t="shared" ca="1" si="11"/>
        <v>8</v>
      </c>
      <c r="L90" s="23"/>
      <c r="M90" s="19" t="str">
        <f t="shared" ca="1" si="8"/>
        <v>INDMDEFFEM-14</v>
      </c>
      <c r="N90" s="23" t="str">
        <f t="shared" ca="1" si="10"/>
        <v>Metal industry Saving Tech-Electric Motors 1.4y</v>
      </c>
      <c r="O90" s="23" t="s">
        <v>32</v>
      </c>
      <c r="P90" s="23" t="s">
        <v>33</v>
      </c>
      <c r="Q90" s="23"/>
      <c r="R90" s="23"/>
      <c r="S90" s="19" t="s">
        <v>34</v>
      </c>
      <c r="V90" s="16" t="str">
        <f t="shared" ca="1" si="12"/>
        <v>MD</v>
      </c>
      <c r="W90" s="14" t="str">
        <f t="shared" ca="1" si="12"/>
        <v>Metal industry</v>
      </c>
      <c r="X90" s="3" t="str">
        <f>'EE investment costs'!D139</f>
        <v>EM-14</v>
      </c>
      <c r="Y90" s="3" t="str">
        <f>'EE investment costs'!E139</f>
        <v>Electric Motors</v>
      </c>
      <c r="AC90" s="123">
        <f>'EE investment costs'!C139</f>
        <v>1.4</v>
      </c>
      <c r="AD90" s="22"/>
    </row>
    <row r="91" spans="2:30">
      <c r="B91" s="14" t="str">
        <f t="shared" ca="1" si="7"/>
        <v>INDMDEFFTF-14</v>
      </c>
      <c r="C91" s="15" t="str">
        <f t="shared" ca="1" si="9"/>
        <v>IMDTF</v>
      </c>
      <c r="D91" s="16">
        <f>'EE investment costs'!$F$15</f>
        <v>2016</v>
      </c>
      <c r="E91" s="14">
        <f>VLOOKUP(X91,'EE investment costs'!$D$56:$R$656,15,0)</f>
        <v>5.7399999999999984</v>
      </c>
      <c r="F91" s="17">
        <f ca="1">INDEX('EE investment costs'!$D$56:$R$656,MATCH(X91,'EE investment costs'!$D$56:$D$656,0),MATCH($V$8,'EE investment costs'!$D$56:$R$56,0))</f>
        <v>205.71194097788319</v>
      </c>
      <c r="I91" s="18">
        <v>1</v>
      </c>
      <c r="J91" s="18">
        <v>1</v>
      </c>
      <c r="K91" s="14">
        <f t="shared" ca="1" si="11"/>
        <v>8</v>
      </c>
      <c r="L91" s="23"/>
      <c r="M91" s="19" t="str">
        <f t="shared" ca="1" si="8"/>
        <v>INDMDEFFTF-14</v>
      </c>
      <c r="N91" s="23" t="str">
        <f t="shared" ca="1" si="10"/>
        <v>Metal industry Saving Tech-Haulage Tractors, Trucks, Fishing boats 1.4y</v>
      </c>
      <c r="O91" s="23" t="s">
        <v>32</v>
      </c>
      <c r="P91" s="23" t="s">
        <v>33</v>
      </c>
      <c r="Q91" s="23"/>
      <c r="R91" s="23"/>
      <c r="S91" s="19" t="s">
        <v>34</v>
      </c>
      <c r="V91" s="16" t="str">
        <f t="shared" ca="1" si="12"/>
        <v>MD</v>
      </c>
      <c r="W91" s="14" t="str">
        <f t="shared" ca="1" si="12"/>
        <v>Metal industry</v>
      </c>
      <c r="X91" s="3" t="str">
        <f>'EE investment costs'!D140</f>
        <v>TF-14</v>
      </c>
      <c r="Y91" s="3" t="str">
        <f>'EE investment costs'!E140</f>
        <v>Haulage Tractors, Trucks, Fishing boats</v>
      </c>
      <c r="AC91" s="123">
        <f>'EE investment costs'!C140</f>
        <v>1.4</v>
      </c>
      <c r="AD91" s="22"/>
    </row>
    <row r="92" spans="2:30">
      <c r="B92" s="14" t="str">
        <f t="shared" ca="1" si="7"/>
        <v>INDMDEFFMT-15</v>
      </c>
      <c r="C92" s="15" t="str">
        <f t="shared" ca="1" si="9"/>
        <v>IMDMT</v>
      </c>
      <c r="D92" s="16">
        <f>'EE investment costs'!$F$15</f>
        <v>2016</v>
      </c>
      <c r="E92" s="14">
        <f>VLOOKUP(X92,'EE investment costs'!$D$56:$R$656,15,0)</f>
        <v>4.375</v>
      </c>
      <c r="F92" s="17">
        <f ca="1">INDEX('EE investment costs'!$D$56:$R$656,MATCH(X92,'EE investment costs'!$D$56:$D$656,0),MATCH($V$8,'EE investment costs'!$D$56:$R$56,0))</f>
        <v>158.83376622266249</v>
      </c>
      <c r="I92" s="18">
        <v>1</v>
      </c>
      <c r="J92" s="18">
        <v>1</v>
      </c>
      <c r="K92" s="14">
        <f t="shared" ca="1" si="11"/>
        <v>8</v>
      </c>
      <c r="L92" s="23"/>
      <c r="M92" s="19" t="str">
        <f t="shared" ca="1" si="8"/>
        <v>INDMDEFFMT-15</v>
      </c>
      <c r="N92" s="23" t="str">
        <f t="shared" ca="1" si="10"/>
        <v>Metal industry Saving Tech-Heat Medium Temp. up to 150C 1.5y</v>
      </c>
      <c r="O92" s="23" t="s">
        <v>32</v>
      </c>
      <c r="P92" s="23" t="s">
        <v>33</v>
      </c>
      <c r="Q92" s="23"/>
      <c r="R92" s="23"/>
      <c r="S92" s="19" t="s">
        <v>34</v>
      </c>
      <c r="V92" s="16" t="str">
        <f t="shared" ca="1" si="12"/>
        <v>MD</v>
      </c>
      <c r="W92" s="14" t="str">
        <f t="shared" ca="1" si="12"/>
        <v>Metal industry</v>
      </c>
      <c r="X92" s="3" t="str">
        <f>'EE investment costs'!D141</f>
        <v>MT-15</v>
      </c>
      <c r="Y92" s="3" t="str">
        <f>'EE investment costs'!E141</f>
        <v>Heat Medium Temp. up to 150C</v>
      </c>
      <c r="AC92" s="123">
        <f>'EE investment costs'!C141</f>
        <v>1.5</v>
      </c>
      <c r="AD92" s="22"/>
    </row>
    <row r="93" spans="2:30">
      <c r="B93" s="14" t="str">
        <f t="shared" ca="1" si="7"/>
        <v>INDMDEFFHT-15</v>
      </c>
      <c r="C93" s="15" t="str">
        <f t="shared" ca="1" si="9"/>
        <v>IMDHT</v>
      </c>
      <c r="D93" s="16">
        <f>'EE investment costs'!$F$15</f>
        <v>2016</v>
      </c>
      <c r="E93" s="14">
        <f>VLOOKUP(X93,'EE investment costs'!$D$56:$R$656,15,0)</f>
        <v>3.5</v>
      </c>
      <c r="F93" s="17">
        <f ca="1">INDEX('EE investment costs'!$D$56:$R$656,MATCH(X93,'EE investment costs'!$D$56:$D$656,0),MATCH($V$8,'EE investment costs'!$D$56:$R$56,0))</f>
        <v>155.1827664247956</v>
      </c>
      <c r="I93" s="18">
        <v>1</v>
      </c>
      <c r="J93" s="18">
        <v>1</v>
      </c>
      <c r="K93" s="14">
        <f t="shared" ca="1" si="11"/>
        <v>8</v>
      </c>
      <c r="L93" s="23"/>
      <c r="M93" s="19" t="str">
        <f t="shared" ca="1" si="8"/>
        <v>INDMDEFFHT-15</v>
      </c>
      <c r="N93" s="23" t="str">
        <f t="shared" ca="1" si="10"/>
        <v>Metal industry Saving Tech-Heat High Temp. over 150C 1.5y</v>
      </c>
      <c r="O93" s="23" t="s">
        <v>32</v>
      </c>
      <c r="P93" s="23" t="s">
        <v>33</v>
      </c>
      <c r="Q93" s="23"/>
      <c r="R93" s="23"/>
      <c r="S93" s="19" t="s">
        <v>34</v>
      </c>
      <c r="V93" s="16" t="str">
        <f t="shared" ca="1" si="12"/>
        <v>MD</v>
      </c>
      <c r="W93" s="14" t="str">
        <f t="shared" ca="1" si="12"/>
        <v>Metal industry</v>
      </c>
      <c r="X93" s="3" t="str">
        <f>'EE investment costs'!D142</f>
        <v>HT-15</v>
      </c>
      <c r="Y93" s="3" t="str">
        <f>'EE investment costs'!E142</f>
        <v>Heat High Temp. over 150C</v>
      </c>
      <c r="AC93" s="123">
        <f>'EE investment costs'!C142</f>
        <v>1.5</v>
      </c>
      <c r="AD93" s="22"/>
    </row>
    <row r="94" spans="2:30">
      <c r="B94" s="14" t="str">
        <f t="shared" ca="1" si="7"/>
        <v>INDMDEFFRH-15</v>
      </c>
      <c r="C94" s="15" t="str">
        <f t="shared" ca="1" si="9"/>
        <v>IMDRH</v>
      </c>
      <c r="D94" s="16">
        <f>'EE investment costs'!$F$15</f>
        <v>2016</v>
      </c>
      <c r="E94" s="14">
        <f>VLOOKUP(X94,'EE investment costs'!$D$56:$R$656,15,0)</f>
        <v>14</v>
      </c>
      <c r="F94" s="17">
        <f ca="1">INDEX('EE investment costs'!$D$56:$R$656,MATCH(X94,'EE investment costs'!$D$56:$D$656,0),MATCH($V$8,'EE investment costs'!$D$56:$R$56,0))</f>
        <v>0</v>
      </c>
      <c r="I94" s="18">
        <v>1</v>
      </c>
      <c r="J94" s="18">
        <v>1</v>
      </c>
      <c r="K94" s="14">
        <f t="shared" ca="1" si="11"/>
        <v>8</v>
      </c>
      <c r="L94" s="23"/>
      <c r="M94" s="19" t="str">
        <f t="shared" ca="1" si="8"/>
        <v>INDMDEFFRH-15</v>
      </c>
      <c r="N94" s="23" t="str">
        <f t="shared" ca="1" si="10"/>
        <v>Metal industry Saving Tech-Heat Room Heat 1.5y</v>
      </c>
      <c r="O94" s="23" t="s">
        <v>32</v>
      </c>
      <c r="P94" s="23" t="s">
        <v>33</v>
      </c>
      <c r="Q94" s="23"/>
      <c r="R94" s="23"/>
      <c r="S94" s="19" t="s">
        <v>34</v>
      </c>
      <c r="V94" s="16" t="str">
        <f t="shared" ca="1" si="12"/>
        <v>MD</v>
      </c>
      <c r="W94" s="14" t="str">
        <f t="shared" ca="1" si="12"/>
        <v>Metal industry</v>
      </c>
      <c r="X94" s="3" t="str">
        <f>'EE investment costs'!D143</f>
        <v>RH-15</v>
      </c>
      <c r="Y94" s="3" t="str">
        <f>'EE investment costs'!E143</f>
        <v>Heat Room Heat</v>
      </c>
      <c r="AC94" s="123">
        <f>'EE investment costs'!C143</f>
        <v>1.5</v>
      </c>
      <c r="AD94" s="22"/>
    </row>
    <row r="95" spans="2:30">
      <c r="B95" s="14" t="str">
        <f t="shared" ca="1" si="7"/>
        <v>INDMDEFFLA-15</v>
      </c>
      <c r="C95" s="15" t="str">
        <f t="shared" ca="1" si="9"/>
        <v>IMDLA</v>
      </c>
      <c r="D95" s="16">
        <f>'EE investment costs'!$F$15</f>
        <v>2016</v>
      </c>
      <c r="E95" s="14">
        <f>VLOOKUP(X95,'EE investment costs'!$D$56:$R$656,15,0)</f>
        <v>3.23</v>
      </c>
      <c r="F95" s="17">
        <f ca="1">INDEX('EE investment costs'!$D$56:$R$656,MATCH(X95,'EE investment costs'!$D$56:$D$656,0),MATCH($V$8,'EE investment costs'!$D$56:$R$56,0))</f>
        <v>382.43673837958215</v>
      </c>
      <c r="I95" s="18">
        <v>1</v>
      </c>
      <c r="J95" s="18">
        <v>1</v>
      </c>
      <c r="K95" s="14">
        <f t="shared" ca="1" si="11"/>
        <v>8</v>
      </c>
      <c r="L95" s="23"/>
      <c r="M95" s="19" t="str">
        <f t="shared" ca="1" si="8"/>
        <v>INDMDEFFLA-15</v>
      </c>
      <c r="N95" s="23" t="str">
        <f t="shared" ca="1" si="10"/>
        <v>Metal industry Saving Tech-Light 1.5y</v>
      </c>
      <c r="O95" s="23" t="s">
        <v>32</v>
      </c>
      <c r="P95" s="23" t="s">
        <v>33</v>
      </c>
      <c r="Q95" s="23"/>
      <c r="R95" s="23"/>
      <c r="S95" s="19" t="s">
        <v>34</v>
      </c>
      <c r="V95" s="16" t="str">
        <f t="shared" ca="1" si="12"/>
        <v>MD</v>
      </c>
      <c r="W95" s="14" t="str">
        <f t="shared" ca="1" si="12"/>
        <v>Metal industry</v>
      </c>
      <c r="X95" s="3" t="str">
        <f>'EE investment costs'!D144</f>
        <v>LA-15</v>
      </c>
      <c r="Y95" s="3" t="str">
        <f>'EE investment costs'!E144</f>
        <v>Light</v>
      </c>
      <c r="AC95" s="123">
        <f>'EE investment costs'!C144</f>
        <v>1.5</v>
      </c>
      <c r="AD95" s="22"/>
    </row>
    <row r="96" spans="2:30">
      <c r="B96" s="14" t="str">
        <f t="shared" ca="1" si="7"/>
        <v>INDMDEFFEM-15</v>
      </c>
      <c r="C96" s="15" t="str">
        <f t="shared" ca="1" si="9"/>
        <v>IMDEM</v>
      </c>
      <c r="D96" s="16">
        <f>'EE investment costs'!$F$15</f>
        <v>2016</v>
      </c>
      <c r="E96" s="14">
        <f>VLOOKUP(X96,'EE investment costs'!$D$56:$R$656,15,0)</f>
        <v>3.3914999999999997</v>
      </c>
      <c r="F96" s="17">
        <f ca="1">INDEX('EE investment costs'!$D$56:$R$656,MATCH(X96,'EE investment costs'!$D$56:$D$656,0),MATCH($V$8,'EE investment costs'!$D$56:$R$56,0))</f>
        <v>359.12987693913948</v>
      </c>
      <c r="I96" s="18">
        <v>1</v>
      </c>
      <c r="J96" s="18">
        <v>1</v>
      </c>
      <c r="K96" s="14">
        <f t="shared" ca="1" si="11"/>
        <v>8</v>
      </c>
      <c r="M96" s="19" t="str">
        <f t="shared" ca="1" si="8"/>
        <v>INDMDEFFEM-15</v>
      </c>
      <c r="N96" s="23" t="str">
        <f t="shared" ca="1" si="10"/>
        <v>Metal industry Saving Tech-Electric Motors 1.5y</v>
      </c>
      <c r="O96" s="23" t="s">
        <v>32</v>
      </c>
      <c r="P96" s="23" t="s">
        <v>33</v>
      </c>
      <c r="Q96" s="23"/>
      <c r="R96" s="23"/>
      <c r="S96" s="19" t="s">
        <v>34</v>
      </c>
      <c r="V96" s="16" t="str">
        <f t="shared" ca="1" si="12"/>
        <v>MD</v>
      </c>
      <c r="W96" s="14" t="str">
        <f t="shared" ca="1" si="12"/>
        <v>Metal industry</v>
      </c>
      <c r="X96" s="3" t="str">
        <f>'EE investment costs'!D145</f>
        <v>EM-15</v>
      </c>
      <c r="Y96" s="3" t="str">
        <f>'EE investment costs'!E145</f>
        <v>Electric Motors</v>
      </c>
      <c r="AC96" s="123">
        <f>'EE investment costs'!C145</f>
        <v>1.5</v>
      </c>
      <c r="AD96" s="22"/>
    </row>
    <row r="97" spans="2:30">
      <c r="B97" s="14" t="str">
        <f t="shared" ca="1" si="7"/>
        <v>INDMDEFFTF-15</v>
      </c>
      <c r="C97" s="15" t="str">
        <f t="shared" ca="1" si="9"/>
        <v>IMDTF</v>
      </c>
      <c r="D97" s="16">
        <f>'EE investment costs'!$F$15</f>
        <v>2016</v>
      </c>
      <c r="E97" s="14">
        <f>VLOOKUP(X97,'EE investment costs'!$D$56:$R$656,15,0)</f>
        <v>5.9499999999999993</v>
      </c>
      <c r="F97" s="17">
        <f ca="1">INDEX('EE investment costs'!$D$56:$R$656,MATCH(X97,'EE investment costs'!$D$56:$D$656,0),MATCH($V$8,'EE investment costs'!$D$56:$R$56,0))</f>
        <v>220.40565104773205</v>
      </c>
      <c r="I97" s="18">
        <v>1</v>
      </c>
      <c r="J97" s="18">
        <v>1</v>
      </c>
      <c r="K97" s="14">
        <f t="shared" ca="1" si="11"/>
        <v>8</v>
      </c>
      <c r="M97" s="19" t="str">
        <f t="shared" ca="1" si="8"/>
        <v>INDMDEFFTF-15</v>
      </c>
      <c r="N97" s="23" t="str">
        <f t="shared" ca="1" si="10"/>
        <v>Metal industry Saving Tech-Haulage Tractors, Trucks, Fishing boats 1.5y</v>
      </c>
      <c r="O97" s="23" t="s">
        <v>32</v>
      </c>
      <c r="P97" s="23" t="s">
        <v>33</v>
      </c>
      <c r="Q97" s="23"/>
      <c r="R97" s="23"/>
      <c r="S97" s="19" t="s">
        <v>34</v>
      </c>
      <c r="V97" s="16" t="str">
        <f t="shared" ca="1" si="12"/>
        <v>MD</v>
      </c>
      <c r="W97" s="14" t="str">
        <f t="shared" ca="1" si="12"/>
        <v>Metal industry</v>
      </c>
      <c r="X97" s="3" t="str">
        <f>'EE investment costs'!D146</f>
        <v>TF-15</v>
      </c>
      <c r="Y97" s="3" t="str">
        <f>'EE investment costs'!E146</f>
        <v>Haulage Tractors, Trucks, Fishing boats</v>
      </c>
      <c r="AC97" s="123">
        <f>'EE investment costs'!C146</f>
        <v>1.5</v>
      </c>
      <c r="AD97" s="22"/>
    </row>
    <row r="98" spans="2:30">
      <c r="B98" s="14" t="str">
        <f t="shared" ca="1" si="7"/>
        <v>INDMDEFFMT-16</v>
      </c>
      <c r="C98" s="15" t="str">
        <f t="shared" ca="1" si="9"/>
        <v>IMDMT</v>
      </c>
      <c r="D98" s="16">
        <f>'EE investment costs'!$F$15</f>
        <v>2016</v>
      </c>
      <c r="E98" s="14">
        <f>VLOOKUP(X98,'EE investment costs'!$D$56:$R$656,15,0)</f>
        <v>4.5</v>
      </c>
      <c r="F98" s="17">
        <f ca="1">INDEX('EE investment costs'!$D$56:$R$656,MATCH(X98,'EE investment costs'!$D$56:$D$656,0),MATCH($V$8,'EE investment costs'!$D$56:$R$56,0))</f>
        <v>177.46672461577398</v>
      </c>
      <c r="I98" s="18">
        <v>1</v>
      </c>
      <c r="J98" s="18">
        <v>1</v>
      </c>
      <c r="K98" s="14">
        <f t="shared" ca="1" si="11"/>
        <v>8</v>
      </c>
      <c r="M98" s="19" t="str">
        <f t="shared" ca="1" si="8"/>
        <v>INDMDEFFMT-16</v>
      </c>
      <c r="N98" s="23" t="str">
        <f t="shared" ca="1" si="10"/>
        <v>Metal industry Saving Tech-Heat Medium Temp. up to 150C 1.6y</v>
      </c>
      <c r="O98" s="23" t="s">
        <v>32</v>
      </c>
      <c r="P98" s="23" t="s">
        <v>33</v>
      </c>
      <c r="Q98" s="23"/>
      <c r="R98" s="23"/>
      <c r="S98" s="19" t="s">
        <v>34</v>
      </c>
      <c r="V98" s="16" t="str">
        <f t="shared" ca="1" si="12"/>
        <v>MD</v>
      </c>
      <c r="W98" s="14" t="str">
        <f t="shared" ca="1" si="12"/>
        <v>Metal industry</v>
      </c>
      <c r="X98" s="3" t="str">
        <f>'EE investment costs'!D147</f>
        <v>MT-16</v>
      </c>
      <c r="Y98" s="3" t="str">
        <f>'EE investment costs'!E147</f>
        <v>Heat Medium Temp. up to 150C</v>
      </c>
      <c r="AC98" s="123">
        <f>'EE investment costs'!C147</f>
        <v>1.6</v>
      </c>
      <c r="AD98" s="22"/>
    </row>
    <row r="99" spans="2:30">
      <c r="B99" s="14" t="str">
        <f t="shared" ca="1" si="7"/>
        <v>INDMDEFFHT-16</v>
      </c>
      <c r="C99" s="15" t="str">
        <f t="shared" ca="1" si="9"/>
        <v>IMDHT</v>
      </c>
      <c r="D99" s="16">
        <f>'EE investment costs'!$F$15</f>
        <v>2016</v>
      </c>
      <c r="E99" s="14">
        <f>VLOOKUP(X99,'EE investment costs'!$D$56:$R$656,15,0)</f>
        <v>3.6</v>
      </c>
      <c r="F99" s="17">
        <f ca="1">INDEX('EE investment costs'!$D$56:$R$656,MATCH(X99,'EE investment costs'!$D$56:$D$656,0),MATCH($V$8,'EE investment costs'!$D$56:$R$56,0))</f>
        <v>169.61837260384638</v>
      </c>
      <c r="I99" s="18">
        <v>1</v>
      </c>
      <c r="J99" s="18">
        <v>1</v>
      </c>
      <c r="K99" s="14">
        <f t="shared" ca="1" si="11"/>
        <v>8</v>
      </c>
      <c r="M99" s="19" t="str">
        <f t="shared" ca="1" si="8"/>
        <v>INDMDEFFHT-16</v>
      </c>
      <c r="N99" s="23" t="str">
        <f t="shared" ca="1" si="10"/>
        <v>Metal industry Saving Tech-Heat High Temp. over 150C 1.6y</v>
      </c>
      <c r="O99" s="23" t="s">
        <v>32</v>
      </c>
      <c r="P99" s="23" t="s">
        <v>33</v>
      </c>
      <c r="Q99" s="23"/>
      <c r="R99" s="23"/>
      <c r="S99" s="19" t="s">
        <v>34</v>
      </c>
      <c r="V99" s="16" t="str">
        <f t="shared" ca="1" si="12"/>
        <v>MD</v>
      </c>
      <c r="W99" s="14" t="str">
        <f t="shared" ca="1" si="12"/>
        <v>Metal industry</v>
      </c>
      <c r="X99" s="3" t="str">
        <f>'EE investment costs'!D148</f>
        <v>HT-16</v>
      </c>
      <c r="Y99" s="3" t="str">
        <f>'EE investment costs'!E148</f>
        <v>Heat High Temp. over 150C</v>
      </c>
      <c r="AC99" s="123">
        <f>'EE investment costs'!C148</f>
        <v>1.6</v>
      </c>
      <c r="AD99" s="22"/>
    </row>
    <row r="100" spans="2:30">
      <c r="B100" s="14" t="str">
        <f t="shared" ca="1" si="7"/>
        <v>INDMDEFFRH-16</v>
      </c>
      <c r="C100" s="15" t="str">
        <f t="shared" ca="1" si="9"/>
        <v>IMDRH</v>
      </c>
      <c r="D100" s="16">
        <f>'EE investment costs'!$F$15</f>
        <v>2016</v>
      </c>
      <c r="E100" s="14">
        <f>VLOOKUP(X100,'EE investment costs'!$D$56:$R$656,15,0)</f>
        <v>14.4</v>
      </c>
      <c r="F100" s="17">
        <f ca="1">INDEX('EE investment costs'!$D$56:$R$656,MATCH(X100,'EE investment costs'!$D$56:$D$656,0),MATCH($V$8,'EE investment costs'!$D$56:$R$56,0))</f>
        <v>0</v>
      </c>
      <c r="I100" s="18">
        <v>1</v>
      </c>
      <c r="J100" s="18">
        <v>1</v>
      </c>
      <c r="K100" s="14">
        <f t="shared" ca="1" si="11"/>
        <v>8</v>
      </c>
      <c r="M100" s="19" t="str">
        <f t="shared" ca="1" si="8"/>
        <v>INDMDEFFRH-16</v>
      </c>
      <c r="N100" s="23" t="str">
        <f t="shared" ca="1" si="10"/>
        <v>Metal industry Saving Tech-Heat Room Heat 1.6y</v>
      </c>
      <c r="O100" s="23" t="s">
        <v>32</v>
      </c>
      <c r="P100" s="23" t="s">
        <v>33</v>
      </c>
      <c r="Q100" s="23"/>
      <c r="R100" s="23"/>
      <c r="S100" s="19" t="s">
        <v>34</v>
      </c>
      <c r="V100" s="16" t="str">
        <f t="shared" ca="1" si="12"/>
        <v>MD</v>
      </c>
      <c r="W100" s="14" t="str">
        <f t="shared" ca="1" si="12"/>
        <v>Metal industry</v>
      </c>
      <c r="X100" s="3" t="str">
        <f>'EE investment costs'!D149</f>
        <v>RH-16</v>
      </c>
      <c r="Y100" s="3" t="str">
        <f>'EE investment costs'!E149</f>
        <v>Heat Room Heat</v>
      </c>
      <c r="AC100" s="123">
        <f>'EE investment costs'!C149</f>
        <v>1.6</v>
      </c>
      <c r="AD100" s="22"/>
    </row>
    <row r="101" spans="2:30">
      <c r="B101" s="14" t="str">
        <f t="shared" ca="1" si="7"/>
        <v>INDMDEFFLA-16</v>
      </c>
      <c r="C101" s="15" t="str">
        <f t="shared" ca="1" si="9"/>
        <v>IMDLA</v>
      </c>
      <c r="D101" s="16">
        <f>'EE investment costs'!$F$15</f>
        <v>2016</v>
      </c>
      <c r="E101" s="14">
        <f>VLOOKUP(X101,'EE investment costs'!$D$56:$R$656,15,0)</f>
        <v>3.2640000000000002</v>
      </c>
      <c r="F101" s="17">
        <f ca="1">INDEX('EE investment costs'!$D$56:$R$656,MATCH(X101,'EE investment costs'!$D$56:$D$656,0),MATCH($V$8,'EE investment costs'!$D$56:$R$56,0))</f>
        <v>438.33912156024405</v>
      </c>
      <c r="I101" s="18">
        <v>1</v>
      </c>
      <c r="J101" s="18">
        <v>1</v>
      </c>
      <c r="K101" s="14">
        <f t="shared" ca="1" si="11"/>
        <v>8</v>
      </c>
      <c r="M101" s="19" t="str">
        <f t="shared" ca="1" si="8"/>
        <v>INDMDEFFLA-16</v>
      </c>
      <c r="N101" s="23" t="str">
        <f t="shared" ca="1" si="10"/>
        <v>Metal industry Saving Tech-Light 1.6y</v>
      </c>
      <c r="O101" s="23" t="s">
        <v>32</v>
      </c>
      <c r="P101" s="23" t="s">
        <v>33</v>
      </c>
      <c r="Q101" s="23"/>
      <c r="R101" s="23"/>
      <c r="S101" s="19" t="s">
        <v>34</v>
      </c>
      <c r="V101" s="16" t="str">
        <f t="shared" ca="1" si="12"/>
        <v>MD</v>
      </c>
      <c r="W101" s="14" t="str">
        <f t="shared" ca="1" si="12"/>
        <v>Metal industry</v>
      </c>
      <c r="X101" s="3" t="str">
        <f>'EE investment costs'!D150</f>
        <v>LA-16</v>
      </c>
      <c r="Y101" s="3" t="str">
        <f>'EE investment costs'!E150</f>
        <v>Light</v>
      </c>
      <c r="AC101" s="123">
        <f>'EE investment costs'!C150</f>
        <v>1.6</v>
      </c>
      <c r="AD101" s="22"/>
    </row>
    <row r="102" spans="2:30">
      <c r="B102" s="14" t="str">
        <f t="shared" ca="1" si="7"/>
        <v>INDMDEFFEM-16</v>
      </c>
      <c r="C102" s="15" t="str">
        <f t="shared" ca="1" si="9"/>
        <v>IMDEM</v>
      </c>
      <c r="D102" s="16">
        <f>'EE investment costs'!$F$15</f>
        <v>2016</v>
      </c>
      <c r="E102" s="14">
        <f>VLOOKUP(X102,'EE investment costs'!$D$56:$R$656,15,0)</f>
        <v>3.4271999999999996</v>
      </c>
      <c r="F102" s="17">
        <f ca="1">INDEX('EE investment costs'!$D$56:$R$656,MATCH(X102,'EE investment costs'!$D$56:$D$656,0),MATCH($V$8,'EE investment costs'!$D$56:$R$56,0))</f>
        <v>412.31214453315448</v>
      </c>
      <c r="I102" s="18">
        <v>1</v>
      </c>
      <c r="J102" s="18">
        <v>1</v>
      </c>
      <c r="K102" s="14">
        <f t="shared" ca="1" si="11"/>
        <v>8</v>
      </c>
      <c r="M102" s="19" t="str">
        <f t="shared" ca="1" si="8"/>
        <v>INDMDEFFEM-16</v>
      </c>
      <c r="N102" s="23" t="str">
        <f t="shared" ca="1" si="10"/>
        <v>Metal industry Saving Tech-Electric Motors 1.6y</v>
      </c>
      <c r="O102" s="23" t="s">
        <v>32</v>
      </c>
      <c r="P102" s="23" t="s">
        <v>33</v>
      </c>
      <c r="Q102" s="23"/>
      <c r="R102" s="23"/>
      <c r="S102" s="19" t="s">
        <v>34</v>
      </c>
      <c r="V102" s="16" t="str">
        <f t="shared" ca="1" si="12"/>
        <v>MD</v>
      </c>
      <c r="W102" s="14" t="str">
        <f t="shared" ca="1" si="12"/>
        <v>Metal industry</v>
      </c>
      <c r="X102" s="3" t="str">
        <f>'EE investment costs'!D151</f>
        <v>EM-16</v>
      </c>
      <c r="Y102" s="3" t="str">
        <f>'EE investment costs'!E151</f>
        <v>Electric Motors</v>
      </c>
      <c r="AC102" s="123">
        <f>'EE investment costs'!C151</f>
        <v>1.6</v>
      </c>
      <c r="AD102" s="22"/>
    </row>
    <row r="103" spans="2:30">
      <c r="B103" s="14" t="str">
        <f t="shared" ca="1" si="7"/>
        <v>INDMDEFFTF-16</v>
      </c>
      <c r="C103" s="15" t="str">
        <f t="shared" ca="1" si="9"/>
        <v>IMDTF</v>
      </c>
      <c r="D103" s="16">
        <f>'EE investment costs'!$F$15</f>
        <v>2016</v>
      </c>
      <c r="E103" s="14">
        <f>VLOOKUP(X103,'EE investment costs'!$D$56:$R$656,15,0)</f>
        <v>6.16</v>
      </c>
      <c r="F103" s="17">
        <f ca="1">INDEX('EE investment costs'!$D$56:$R$656,MATCH(X103,'EE investment costs'!$D$56:$D$656,0),MATCH($V$8,'EE investment costs'!$D$56:$R$56,0))</f>
        <v>235.09936111758083</v>
      </c>
      <c r="I103" s="18">
        <v>1</v>
      </c>
      <c r="J103" s="18">
        <v>1</v>
      </c>
      <c r="K103" s="14">
        <f t="shared" ca="1" si="11"/>
        <v>8</v>
      </c>
      <c r="M103" s="19" t="str">
        <f t="shared" ca="1" si="8"/>
        <v>INDMDEFFTF-16</v>
      </c>
      <c r="N103" s="23" t="str">
        <f t="shared" ca="1" si="10"/>
        <v>Metal industry Saving Tech-Haulage Tractors, Trucks, Fishing boats 1.6y</v>
      </c>
      <c r="O103" s="23" t="s">
        <v>32</v>
      </c>
      <c r="P103" s="23" t="s">
        <v>33</v>
      </c>
      <c r="Q103" s="23"/>
      <c r="R103" s="23"/>
      <c r="S103" s="19" t="s">
        <v>34</v>
      </c>
      <c r="V103" s="16" t="str">
        <f t="shared" ca="1" si="12"/>
        <v>MD</v>
      </c>
      <c r="W103" s="14" t="str">
        <f t="shared" ca="1" si="12"/>
        <v>Metal industry</v>
      </c>
      <c r="X103" s="3" t="str">
        <f>'EE investment costs'!D152</f>
        <v>TF-16</v>
      </c>
      <c r="Y103" s="3" t="str">
        <f>'EE investment costs'!E152</f>
        <v>Haulage Tractors, Trucks, Fishing boats</v>
      </c>
      <c r="AC103" s="123">
        <f>'EE investment costs'!C152</f>
        <v>1.6</v>
      </c>
      <c r="AD103" s="22"/>
    </row>
    <row r="104" spans="2:30">
      <c r="B104" s="14" t="str">
        <f t="shared" ca="1" si="7"/>
        <v>INDMDEFFMT-17</v>
      </c>
      <c r="C104" s="15" t="str">
        <f t="shared" ca="1" si="9"/>
        <v>IMDMT</v>
      </c>
      <c r="D104" s="16">
        <f>'EE investment costs'!$F$15</f>
        <v>2016</v>
      </c>
      <c r="E104" s="14">
        <f>VLOOKUP(X104,'EE investment costs'!$D$56:$R$656,15,0)</f>
        <v>4.625</v>
      </c>
      <c r="F104" s="17">
        <f ca="1">INDEX('EE investment costs'!$D$56:$R$656,MATCH(X104,'EE investment costs'!$D$56:$D$656,0),MATCH($V$8,'EE investment costs'!$D$56:$R$56,0))</f>
        <v>196.09968300888545</v>
      </c>
      <c r="I104" s="18">
        <v>1</v>
      </c>
      <c r="J104" s="18">
        <v>1</v>
      </c>
      <c r="K104" s="14">
        <f t="shared" ca="1" si="11"/>
        <v>8</v>
      </c>
      <c r="M104" s="19" t="str">
        <f t="shared" ca="1" si="8"/>
        <v>INDMDEFFMT-17</v>
      </c>
      <c r="N104" s="23" t="str">
        <f t="shared" ca="1" si="10"/>
        <v>Metal industry Saving Tech-Heat Medium Temp. up to 150C 1.7y</v>
      </c>
      <c r="O104" s="23" t="s">
        <v>32</v>
      </c>
      <c r="P104" s="23" t="s">
        <v>33</v>
      </c>
      <c r="Q104" s="23"/>
      <c r="R104" s="23"/>
      <c r="S104" s="19" t="s">
        <v>34</v>
      </c>
      <c r="V104" s="16" t="str">
        <f t="shared" ca="1" si="12"/>
        <v>MD</v>
      </c>
      <c r="W104" s="14" t="str">
        <f t="shared" ca="1" si="12"/>
        <v>Metal industry</v>
      </c>
      <c r="X104" s="3" t="str">
        <f>'EE investment costs'!D153</f>
        <v>MT-17</v>
      </c>
      <c r="Y104" s="3" t="str">
        <f>'EE investment costs'!E153</f>
        <v>Heat Medium Temp. up to 150C</v>
      </c>
      <c r="AC104" s="123">
        <f>'EE investment costs'!C153</f>
        <v>1.7</v>
      </c>
      <c r="AD104" s="22"/>
    </row>
    <row r="105" spans="2:30">
      <c r="B105" s="14" t="str">
        <f t="shared" ca="1" si="7"/>
        <v>INDMDEFFHT-17</v>
      </c>
      <c r="C105" s="15" t="str">
        <f t="shared" ca="1" si="9"/>
        <v>IMDHT</v>
      </c>
      <c r="D105" s="16">
        <f>'EE investment costs'!$F$15</f>
        <v>2016</v>
      </c>
      <c r="E105" s="14">
        <f>VLOOKUP(X105,'EE investment costs'!$D$56:$R$656,15,0)</f>
        <v>3.7</v>
      </c>
      <c r="F105" s="17">
        <f ca="1">INDEX('EE investment costs'!$D$56:$R$656,MATCH(X105,'EE investment costs'!$D$56:$D$656,0),MATCH($V$8,'EE investment costs'!$D$56:$R$56,0))</f>
        <v>184.05397878289713</v>
      </c>
      <c r="I105" s="18">
        <v>1</v>
      </c>
      <c r="J105" s="18">
        <v>1</v>
      </c>
      <c r="K105" s="14">
        <f t="shared" ca="1" si="11"/>
        <v>8</v>
      </c>
      <c r="M105" s="19" t="str">
        <f t="shared" ca="1" si="8"/>
        <v>INDMDEFFHT-17</v>
      </c>
      <c r="N105" s="23" t="str">
        <f t="shared" ca="1" si="10"/>
        <v>Metal industry Saving Tech-Heat High Temp. over 150C 1.7y</v>
      </c>
      <c r="O105" s="23" t="s">
        <v>32</v>
      </c>
      <c r="P105" s="23" t="s">
        <v>33</v>
      </c>
      <c r="Q105" s="23"/>
      <c r="R105" s="23"/>
      <c r="S105" s="19" t="s">
        <v>34</v>
      </c>
      <c r="V105" s="16" t="str">
        <f t="shared" ca="1" si="12"/>
        <v>MD</v>
      </c>
      <c r="W105" s="14" t="str">
        <f t="shared" ca="1" si="12"/>
        <v>Metal industry</v>
      </c>
      <c r="X105" s="3" t="str">
        <f>'EE investment costs'!D154</f>
        <v>HT-17</v>
      </c>
      <c r="Y105" s="3" t="str">
        <f>'EE investment costs'!E154</f>
        <v>Heat High Temp. over 150C</v>
      </c>
      <c r="AC105" s="123">
        <f>'EE investment costs'!C154</f>
        <v>1.7</v>
      </c>
      <c r="AD105" s="22"/>
    </row>
    <row r="106" spans="2:30">
      <c r="B106" s="14" t="str">
        <f t="shared" ca="1" si="7"/>
        <v>INDMDEFFRH-17</v>
      </c>
      <c r="C106" s="15" t="str">
        <f t="shared" ca="1" si="9"/>
        <v>IMDRH</v>
      </c>
      <c r="D106" s="16">
        <f>'EE investment costs'!$F$15</f>
        <v>2016</v>
      </c>
      <c r="E106" s="14">
        <f>VLOOKUP(X106,'EE investment costs'!$D$56:$R$656,15,0)</f>
        <v>14.8</v>
      </c>
      <c r="F106" s="17">
        <f ca="1">INDEX('EE investment costs'!$D$56:$R$656,MATCH(X106,'EE investment costs'!$D$56:$D$656,0),MATCH($V$8,'EE investment costs'!$D$56:$R$56,0))</f>
        <v>0</v>
      </c>
      <c r="I106" s="18">
        <v>1</v>
      </c>
      <c r="J106" s="18">
        <v>1</v>
      </c>
      <c r="K106" s="14">
        <f t="shared" ca="1" si="11"/>
        <v>8</v>
      </c>
      <c r="M106" s="19" t="str">
        <f t="shared" ca="1" si="8"/>
        <v>INDMDEFFRH-17</v>
      </c>
      <c r="N106" s="23" t="str">
        <f t="shared" ca="1" si="10"/>
        <v>Metal industry Saving Tech-Heat Room Heat 1.7y</v>
      </c>
      <c r="O106" s="23" t="s">
        <v>32</v>
      </c>
      <c r="P106" s="23" t="s">
        <v>33</v>
      </c>
      <c r="Q106" s="23"/>
      <c r="R106" s="23"/>
      <c r="S106" s="19" t="s">
        <v>34</v>
      </c>
      <c r="V106" s="16" t="str">
        <f t="shared" ca="1" si="12"/>
        <v>MD</v>
      </c>
      <c r="W106" s="14" t="str">
        <f t="shared" ca="1" si="12"/>
        <v>Metal industry</v>
      </c>
      <c r="X106" s="3" t="str">
        <f>'EE investment costs'!D155</f>
        <v>RH-17</v>
      </c>
      <c r="Y106" s="3" t="str">
        <f>'EE investment costs'!E155</f>
        <v>Heat Room Heat</v>
      </c>
      <c r="AC106" s="123">
        <f>'EE investment costs'!C155</f>
        <v>1.7</v>
      </c>
      <c r="AD106" s="22"/>
    </row>
    <row r="107" spans="2:30">
      <c r="B107" s="14" t="str">
        <f t="shared" ca="1" si="7"/>
        <v>INDMDEFFLA-17</v>
      </c>
      <c r="C107" s="15" t="str">
        <f t="shared" ca="1" si="9"/>
        <v>IMDLA</v>
      </c>
      <c r="D107" s="16">
        <f>'EE investment costs'!$F$15</f>
        <v>2016</v>
      </c>
      <c r="E107" s="14">
        <f>VLOOKUP(X107,'EE investment costs'!$D$56:$R$656,15,0)</f>
        <v>3.298</v>
      </c>
      <c r="F107" s="17">
        <f ca="1">INDEX('EE investment costs'!$D$56:$R$656,MATCH(X107,'EE investment costs'!$D$56:$D$656,0),MATCH($V$8,'EE investment costs'!$D$56:$R$56,0))</f>
        <v>494.24150474090595</v>
      </c>
      <c r="I107" s="18">
        <v>1</v>
      </c>
      <c r="J107" s="18">
        <v>1</v>
      </c>
      <c r="K107" s="14">
        <f t="shared" ca="1" si="11"/>
        <v>8</v>
      </c>
      <c r="M107" s="19" t="str">
        <f t="shared" ca="1" si="8"/>
        <v>INDMDEFFLA-17</v>
      </c>
      <c r="N107" s="23" t="str">
        <f t="shared" ca="1" si="10"/>
        <v>Metal industry Saving Tech-Light 1.7y</v>
      </c>
      <c r="O107" s="23" t="s">
        <v>32</v>
      </c>
      <c r="P107" s="23" t="s">
        <v>33</v>
      </c>
      <c r="Q107" s="23"/>
      <c r="R107" s="23"/>
      <c r="S107" s="19" t="s">
        <v>34</v>
      </c>
      <c r="V107" s="16" t="str">
        <f t="shared" ca="1" si="12"/>
        <v>MD</v>
      </c>
      <c r="W107" s="14" t="str">
        <f t="shared" ca="1" si="12"/>
        <v>Metal industry</v>
      </c>
      <c r="X107" s="3" t="str">
        <f>'EE investment costs'!D156</f>
        <v>LA-17</v>
      </c>
      <c r="Y107" s="3" t="str">
        <f>'EE investment costs'!E156</f>
        <v>Light</v>
      </c>
      <c r="AC107" s="123">
        <f>'EE investment costs'!C156</f>
        <v>1.7</v>
      </c>
      <c r="AD107" s="22"/>
    </row>
    <row r="108" spans="2:30">
      <c r="B108" s="14" t="str">
        <f t="shared" ca="1" si="7"/>
        <v>INDMDEFFEM-17</v>
      </c>
      <c r="C108" s="15" t="str">
        <f t="shared" ca="1" si="9"/>
        <v>IMDEM</v>
      </c>
      <c r="D108" s="16">
        <f>'EE investment costs'!$F$15</f>
        <v>2016</v>
      </c>
      <c r="E108" s="14">
        <f>VLOOKUP(X108,'EE investment costs'!$D$56:$R$656,15,0)</f>
        <v>3.4628999999999994</v>
      </c>
      <c r="F108" s="17">
        <f ca="1">INDEX('EE investment costs'!$D$56:$R$656,MATCH(X108,'EE investment costs'!$D$56:$D$656,0),MATCH($V$8,'EE investment costs'!$D$56:$R$56,0))</f>
        <v>465.49441212716931</v>
      </c>
      <c r="I108" s="18">
        <v>1</v>
      </c>
      <c r="J108" s="18">
        <v>1</v>
      </c>
      <c r="K108" s="14">
        <f t="shared" ca="1" si="11"/>
        <v>8</v>
      </c>
      <c r="M108" s="19" t="str">
        <f t="shared" ca="1" si="8"/>
        <v>INDMDEFFEM-17</v>
      </c>
      <c r="N108" s="23" t="str">
        <f t="shared" ca="1" si="10"/>
        <v>Metal industry Saving Tech-Electric Motors 1.7y</v>
      </c>
      <c r="O108" s="23" t="s">
        <v>32</v>
      </c>
      <c r="P108" s="23" t="s">
        <v>33</v>
      </c>
      <c r="Q108" s="23"/>
      <c r="R108" s="23"/>
      <c r="S108" s="19" t="s">
        <v>34</v>
      </c>
      <c r="V108" s="16" t="str">
        <f t="shared" ca="1" si="12"/>
        <v>MD</v>
      </c>
      <c r="W108" s="14" t="str">
        <f t="shared" ca="1" si="12"/>
        <v>Metal industry</v>
      </c>
      <c r="X108" s="3" t="str">
        <f>'EE investment costs'!D157</f>
        <v>EM-17</v>
      </c>
      <c r="Y108" s="3" t="str">
        <f>'EE investment costs'!E157</f>
        <v>Electric Motors</v>
      </c>
      <c r="AC108" s="123">
        <f>'EE investment costs'!C157</f>
        <v>1.7</v>
      </c>
      <c r="AD108" s="22"/>
    </row>
    <row r="109" spans="2:30">
      <c r="B109" s="14" t="str">
        <f t="shared" ca="1" si="7"/>
        <v>INDMDEFFTF-17</v>
      </c>
      <c r="C109" s="15" t="str">
        <f t="shared" ca="1" si="9"/>
        <v>IMDTF</v>
      </c>
      <c r="D109" s="16">
        <f>'EE investment costs'!$F$15</f>
        <v>2016</v>
      </c>
      <c r="E109" s="14">
        <f>VLOOKUP(X109,'EE investment costs'!$D$56:$R$656,15,0)</f>
        <v>6.3699999999999992</v>
      </c>
      <c r="F109" s="17">
        <f ca="1">INDEX('EE investment costs'!$D$56:$R$656,MATCH(X109,'EE investment costs'!$D$56:$D$656,0),MATCH($V$8,'EE investment costs'!$D$56:$R$56,0))</f>
        <v>249.7930711874296</v>
      </c>
      <c r="I109" s="18">
        <v>1</v>
      </c>
      <c r="J109" s="18">
        <v>1</v>
      </c>
      <c r="K109" s="14">
        <f t="shared" ca="1" si="11"/>
        <v>8</v>
      </c>
      <c r="M109" s="19" t="str">
        <f t="shared" ca="1" si="8"/>
        <v>INDMDEFFTF-17</v>
      </c>
      <c r="N109" s="23" t="str">
        <f t="shared" ca="1" si="10"/>
        <v>Metal industry Saving Tech-Haulage Tractors, Trucks, Fishing boats 1.7y</v>
      </c>
      <c r="O109" s="23" t="s">
        <v>32</v>
      </c>
      <c r="P109" s="23" t="s">
        <v>33</v>
      </c>
      <c r="Q109" s="23"/>
      <c r="R109" s="23"/>
      <c r="S109" s="19" t="s">
        <v>34</v>
      </c>
      <c r="V109" s="16" t="str">
        <f t="shared" ca="1" si="12"/>
        <v>MD</v>
      </c>
      <c r="W109" s="14" t="str">
        <f t="shared" ca="1" si="12"/>
        <v>Metal industry</v>
      </c>
      <c r="X109" s="3" t="str">
        <f>'EE investment costs'!D158</f>
        <v>TF-17</v>
      </c>
      <c r="Y109" s="3" t="str">
        <f>'EE investment costs'!E158</f>
        <v>Haulage Tractors, Trucks, Fishing boats</v>
      </c>
      <c r="AC109" s="123">
        <f>'EE investment costs'!C158</f>
        <v>1.7</v>
      </c>
      <c r="AD109" s="22"/>
    </row>
    <row r="110" spans="2:30">
      <c r="B110" s="14" t="str">
        <f t="shared" ca="1" si="7"/>
        <v>INDMDEFFMT-18</v>
      </c>
      <c r="C110" s="15" t="str">
        <f t="shared" ca="1" si="9"/>
        <v>IMDMT</v>
      </c>
      <c r="D110" s="16">
        <f>'EE investment costs'!$F$15</f>
        <v>2016</v>
      </c>
      <c r="E110" s="14">
        <f>VLOOKUP(X110,'EE investment costs'!$D$56:$R$656,15,0)</f>
        <v>4.75</v>
      </c>
      <c r="F110" s="17">
        <f ca="1">INDEX('EE investment costs'!$D$56:$R$656,MATCH(X110,'EE investment costs'!$D$56:$D$656,0),MATCH($V$8,'EE investment costs'!$D$56:$R$56,0))</f>
        <v>214.73264140199691</v>
      </c>
      <c r="I110" s="18">
        <v>1</v>
      </c>
      <c r="J110" s="18">
        <v>1</v>
      </c>
      <c r="K110" s="14">
        <f t="shared" ca="1" si="11"/>
        <v>8</v>
      </c>
      <c r="M110" s="19" t="str">
        <f t="shared" ca="1" si="8"/>
        <v>INDMDEFFMT-18</v>
      </c>
      <c r="N110" s="23" t="str">
        <f t="shared" ca="1" si="10"/>
        <v>Metal industry Saving Tech-Heat Medium Temp. up to 150C 1.8y</v>
      </c>
      <c r="O110" s="23" t="s">
        <v>32</v>
      </c>
      <c r="P110" s="23" t="s">
        <v>33</v>
      </c>
      <c r="Q110" s="23"/>
      <c r="R110" s="23"/>
      <c r="S110" s="19" t="s">
        <v>34</v>
      </c>
      <c r="V110" s="16" t="str">
        <f t="shared" ca="1" si="12"/>
        <v>MD</v>
      </c>
      <c r="W110" s="14" t="str">
        <f t="shared" ca="1" si="12"/>
        <v>Metal industry</v>
      </c>
      <c r="X110" s="3" t="str">
        <f>'EE investment costs'!D159</f>
        <v>MT-18</v>
      </c>
      <c r="Y110" s="3" t="str">
        <f>'EE investment costs'!E159</f>
        <v>Heat Medium Temp. up to 150C</v>
      </c>
      <c r="AC110" s="123">
        <f>'EE investment costs'!C159</f>
        <v>1.8</v>
      </c>
      <c r="AD110" s="22"/>
    </row>
    <row r="111" spans="2:30">
      <c r="B111" s="14" t="str">
        <f t="shared" ca="1" si="7"/>
        <v>INDMDEFFHT-18</v>
      </c>
      <c r="C111" s="15" t="str">
        <f t="shared" ca="1" si="9"/>
        <v>IMDHT</v>
      </c>
      <c r="D111" s="16">
        <f>'EE investment costs'!$F$15</f>
        <v>2016</v>
      </c>
      <c r="E111" s="14">
        <f>VLOOKUP(X111,'EE investment costs'!$D$56:$R$656,15,0)</f>
        <v>3.8</v>
      </c>
      <c r="F111" s="17">
        <f ca="1">INDEX('EE investment costs'!$D$56:$R$656,MATCH(X111,'EE investment costs'!$D$56:$D$656,0),MATCH($V$8,'EE investment costs'!$D$56:$R$56,0))</f>
        <v>198.48958496194788</v>
      </c>
      <c r="I111" s="18">
        <v>1</v>
      </c>
      <c r="J111" s="18">
        <v>1</v>
      </c>
      <c r="K111" s="14">
        <f t="shared" ca="1" si="11"/>
        <v>8</v>
      </c>
      <c r="M111" s="19" t="str">
        <f t="shared" ca="1" si="8"/>
        <v>INDMDEFFHT-18</v>
      </c>
      <c r="N111" s="23" t="str">
        <f t="shared" ca="1" si="10"/>
        <v>Metal industry Saving Tech-Heat High Temp. over 150C 1.8y</v>
      </c>
      <c r="O111" s="23" t="s">
        <v>32</v>
      </c>
      <c r="P111" s="23" t="s">
        <v>33</v>
      </c>
      <c r="Q111" s="23"/>
      <c r="R111" s="23"/>
      <c r="S111" s="19" t="s">
        <v>34</v>
      </c>
      <c r="V111" s="16" t="str">
        <f t="shared" ca="1" si="12"/>
        <v>MD</v>
      </c>
      <c r="W111" s="14" t="str">
        <f t="shared" ca="1" si="12"/>
        <v>Metal industry</v>
      </c>
      <c r="X111" s="3" t="str">
        <f>'EE investment costs'!D160</f>
        <v>HT-18</v>
      </c>
      <c r="Y111" s="3" t="str">
        <f>'EE investment costs'!E160</f>
        <v>Heat High Temp. over 150C</v>
      </c>
      <c r="AC111" s="123">
        <f>'EE investment costs'!C160</f>
        <v>1.8</v>
      </c>
      <c r="AD111" s="22"/>
    </row>
    <row r="112" spans="2:30">
      <c r="B112" s="14" t="str">
        <f t="shared" ca="1" si="7"/>
        <v>INDMDEFFRH-18</v>
      </c>
      <c r="C112" s="15" t="str">
        <f t="shared" ca="1" si="9"/>
        <v>IMDRH</v>
      </c>
      <c r="D112" s="16">
        <f>'EE investment costs'!$F$15</f>
        <v>2016</v>
      </c>
      <c r="E112" s="14">
        <f>VLOOKUP(X112,'EE investment costs'!$D$56:$R$656,15,0)</f>
        <v>15.2</v>
      </c>
      <c r="F112" s="17">
        <f ca="1">INDEX('EE investment costs'!$D$56:$R$656,MATCH(X112,'EE investment costs'!$D$56:$D$656,0),MATCH($V$8,'EE investment costs'!$D$56:$R$56,0))</f>
        <v>0</v>
      </c>
      <c r="I112" s="18">
        <v>1</v>
      </c>
      <c r="J112" s="18">
        <v>1</v>
      </c>
      <c r="K112" s="14">
        <f t="shared" ca="1" si="11"/>
        <v>8</v>
      </c>
      <c r="M112" s="19" t="str">
        <f t="shared" ca="1" si="8"/>
        <v>INDMDEFFRH-18</v>
      </c>
      <c r="N112" s="23" t="str">
        <f t="shared" ca="1" si="10"/>
        <v>Metal industry Saving Tech-Heat Room Heat 1.8y</v>
      </c>
      <c r="O112" s="23" t="s">
        <v>32</v>
      </c>
      <c r="P112" s="23" t="s">
        <v>33</v>
      </c>
      <c r="Q112" s="23"/>
      <c r="R112" s="23"/>
      <c r="S112" s="19" t="s">
        <v>34</v>
      </c>
      <c r="V112" s="16" t="str">
        <f t="shared" ca="1" si="12"/>
        <v>MD</v>
      </c>
      <c r="W112" s="14" t="str">
        <f t="shared" ca="1" si="12"/>
        <v>Metal industry</v>
      </c>
      <c r="X112" s="3" t="str">
        <f>'EE investment costs'!D161</f>
        <v>RH-18</v>
      </c>
      <c r="Y112" s="3" t="str">
        <f>'EE investment costs'!E161</f>
        <v>Heat Room Heat</v>
      </c>
      <c r="AC112" s="123">
        <f>'EE investment costs'!C161</f>
        <v>1.8</v>
      </c>
      <c r="AD112" s="22"/>
    </row>
    <row r="113" spans="2:30">
      <c r="B113" s="14" t="str">
        <f t="shared" ca="1" si="7"/>
        <v>INDMDEFFLA-18</v>
      </c>
      <c r="C113" s="15" t="str">
        <f t="shared" ca="1" si="9"/>
        <v>IMDLA</v>
      </c>
      <c r="D113" s="16">
        <f>'EE investment costs'!$F$15</f>
        <v>2016</v>
      </c>
      <c r="E113" s="14">
        <f>VLOOKUP(X113,'EE investment costs'!$D$56:$R$656,15,0)</f>
        <v>3.3319999999999999</v>
      </c>
      <c r="F113" s="17">
        <f ca="1">INDEX('EE investment costs'!$D$56:$R$656,MATCH(X113,'EE investment costs'!$D$56:$D$656,0),MATCH($V$8,'EE investment costs'!$D$56:$R$56,0))</f>
        <v>550.14388792156785</v>
      </c>
      <c r="I113" s="18">
        <v>1</v>
      </c>
      <c r="J113" s="18">
        <v>1</v>
      </c>
      <c r="K113" s="14">
        <f t="shared" ca="1" si="11"/>
        <v>7</v>
      </c>
      <c r="M113" s="19" t="str">
        <f t="shared" ca="1" si="8"/>
        <v>INDMDEFFLA-18</v>
      </c>
      <c r="N113" s="23" t="str">
        <f t="shared" ca="1" si="10"/>
        <v>Metal industry Saving Tech-Light 1.8y</v>
      </c>
      <c r="O113" s="23" t="s">
        <v>32</v>
      </c>
      <c r="P113" s="23" t="s">
        <v>33</v>
      </c>
      <c r="Q113" s="23"/>
      <c r="R113" s="23"/>
      <c r="S113" s="19" t="s">
        <v>34</v>
      </c>
      <c r="V113" s="16" t="str">
        <f t="shared" ca="1" si="12"/>
        <v>MD</v>
      </c>
      <c r="W113" s="14" t="str">
        <f t="shared" ca="1" si="12"/>
        <v>Metal industry</v>
      </c>
      <c r="X113" s="3" t="str">
        <f>'EE investment costs'!D162</f>
        <v>LA-18</v>
      </c>
      <c r="Y113" s="3" t="str">
        <f>'EE investment costs'!E162</f>
        <v>Light</v>
      </c>
      <c r="AC113" s="123">
        <f>'EE investment costs'!C162</f>
        <v>1.8</v>
      </c>
      <c r="AD113" s="22"/>
    </row>
    <row r="114" spans="2:30">
      <c r="B114" s="14" t="str">
        <f t="shared" ca="1" si="7"/>
        <v>INDMDEFFEM-18</v>
      </c>
      <c r="C114" s="15" t="str">
        <f t="shared" ca="1" si="9"/>
        <v>IMDEM</v>
      </c>
      <c r="D114" s="16">
        <f>'EE investment costs'!$F$15</f>
        <v>2016</v>
      </c>
      <c r="E114" s="14">
        <f>VLOOKUP(X114,'EE investment costs'!$D$56:$R$656,15,0)</f>
        <v>3.4985999999999997</v>
      </c>
      <c r="F114" s="17">
        <f ca="1">INDEX('EE investment costs'!$D$56:$R$656,MATCH(X114,'EE investment costs'!$D$56:$D$656,0),MATCH($V$8,'EE investment costs'!$D$56:$R$56,0))</f>
        <v>518.6766797211842</v>
      </c>
      <c r="I114" s="18">
        <v>1</v>
      </c>
      <c r="J114" s="18">
        <v>1</v>
      </c>
      <c r="K114" s="14">
        <f t="shared" ca="1" si="11"/>
        <v>7</v>
      </c>
      <c r="M114" s="19" t="str">
        <f t="shared" ca="1" si="8"/>
        <v>INDMDEFFEM-18</v>
      </c>
      <c r="N114" s="23" t="str">
        <f t="shared" ca="1" si="10"/>
        <v>Metal industry Saving Tech-Electric Motors 1.8y</v>
      </c>
      <c r="O114" s="23" t="s">
        <v>32</v>
      </c>
      <c r="P114" s="23" t="s">
        <v>33</v>
      </c>
      <c r="Q114" s="23"/>
      <c r="R114" s="23"/>
      <c r="S114" s="19" t="s">
        <v>34</v>
      </c>
      <c r="V114" s="16" t="str">
        <f t="shared" ca="1" si="12"/>
        <v>MD</v>
      </c>
      <c r="W114" s="14" t="str">
        <f t="shared" ca="1" si="12"/>
        <v>Metal industry</v>
      </c>
      <c r="X114" s="3" t="str">
        <f>'EE investment costs'!D163</f>
        <v>EM-18</v>
      </c>
      <c r="Y114" s="3" t="str">
        <f>'EE investment costs'!E163</f>
        <v>Electric Motors</v>
      </c>
      <c r="AC114" s="123">
        <f>'EE investment costs'!C163</f>
        <v>1.8</v>
      </c>
      <c r="AD114" s="22"/>
    </row>
    <row r="115" spans="2:30">
      <c r="B115" s="14" t="str">
        <f t="shared" ca="1" si="7"/>
        <v>INDMDEFFTF-18</v>
      </c>
      <c r="C115" s="15" t="str">
        <f t="shared" ca="1" si="9"/>
        <v>IMDTF</v>
      </c>
      <c r="D115" s="16">
        <f>'EE investment costs'!$F$15</f>
        <v>2016</v>
      </c>
      <c r="E115" s="14">
        <f>VLOOKUP(X115,'EE investment costs'!$D$56:$R$656,15,0)</f>
        <v>6.58</v>
      </c>
      <c r="F115" s="17">
        <f ca="1">INDEX('EE investment costs'!$D$56:$R$656,MATCH(X115,'EE investment costs'!$D$56:$D$656,0),MATCH($V$8,'EE investment costs'!$D$56:$R$56,0))</f>
        <v>264.48678125727844</v>
      </c>
      <c r="I115" s="18">
        <v>1</v>
      </c>
      <c r="J115" s="18">
        <v>1</v>
      </c>
      <c r="K115" s="14">
        <f t="shared" ca="1" si="11"/>
        <v>8</v>
      </c>
      <c r="M115" s="19" t="str">
        <f t="shared" ca="1" si="8"/>
        <v>INDMDEFFTF-18</v>
      </c>
      <c r="N115" s="23" t="str">
        <f t="shared" ca="1" si="10"/>
        <v>Metal industry Saving Tech-Haulage Tractors, Trucks, Fishing boats 1.8y</v>
      </c>
      <c r="O115" s="23" t="s">
        <v>32</v>
      </c>
      <c r="P115" s="23" t="s">
        <v>33</v>
      </c>
      <c r="Q115" s="23"/>
      <c r="R115" s="23"/>
      <c r="S115" s="19" t="s">
        <v>34</v>
      </c>
      <c r="V115" s="16" t="str">
        <f t="shared" ca="1" si="12"/>
        <v>MD</v>
      </c>
      <c r="W115" s="14" t="str">
        <f t="shared" ca="1" si="12"/>
        <v>Metal industry</v>
      </c>
      <c r="X115" s="3" t="str">
        <f>'EE investment costs'!D164</f>
        <v>TF-18</v>
      </c>
      <c r="Y115" s="3" t="str">
        <f>'EE investment costs'!E164</f>
        <v>Haulage Tractors, Trucks, Fishing boats</v>
      </c>
      <c r="AC115" s="123">
        <f>'EE investment costs'!C164</f>
        <v>1.8</v>
      </c>
      <c r="AD115" s="22"/>
    </row>
    <row r="116" spans="2:30">
      <c r="B116" s="14" t="str">
        <f t="shared" ca="1" si="7"/>
        <v>INDMDEFFMT-19</v>
      </c>
      <c r="C116" s="15" t="str">
        <f t="shared" ca="1" si="9"/>
        <v>IMDMT</v>
      </c>
      <c r="D116" s="16">
        <f>'EE investment costs'!$F$15</f>
        <v>2016</v>
      </c>
      <c r="E116" s="14">
        <f>VLOOKUP(X116,'EE investment costs'!$D$56:$R$656,15,0)</f>
        <v>4.875</v>
      </c>
      <c r="F116" s="17">
        <f ca="1">INDEX('EE investment costs'!$D$56:$R$656,MATCH(X116,'EE investment costs'!$D$56:$D$656,0),MATCH($V$8,'EE investment costs'!$D$56:$R$56,0))</f>
        <v>233.36559979510838</v>
      </c>
      <c r="I116" s="18">
        <v>1</v>
      </c>
      <c r="J116" s="18">
        <v>1</v>
      </c>
      <c r="K116" s="14">
        <f t="shared" ca="1" si="11"/>
        <v>8</v>
      </c>
      <c r="M116" s="19" t="str">
        <f t="shared" ca="1" si="8"/>
        <v>INDMDEFFMT-19</v>
      </c>
      <c r="N116" s="23" t="str">
        <f t="shared" ca="1" si="10"/>
        <v>Metal industry Saving Tech-Heat Medium Temp. up to 150C 1.9y</v>
      </c>
      <c r="O116" s="23" t="s">
        <v>32</v>
      </c>
      <c r="P116" s="23" t="s">
        <v>33</v>
      </c>
      <c r="Q116" s="23"/>
      <c r="R116" s="23"/>
      <c r="S116" s="19" t="s">
        <v>34</v>
      </c>
      <c r="V116" s="16" t="str">
        <f t="shared" ca="1" si="12"/>
        <v>MD</v>
      </c>
      <c r="W116" s="14" t="str">
        <f t="shared" ca="1" si="12"/>
        <v>Metal industry</v>
      </c>
      <c r="X116" s="3" t="str">
        <f>'EE investment costs'!D165</f>
        <v>MT-19</v>
      </c>
      <c r="Y116" s="3" t="str">
        <f>'EE investment costs'!E165</f>
        <v>Heat Medium Temp. up to 150C</v>
      </c>
      <c r="AC116" s="123">
        <f>'EE investment costs'!C165</f>
        <v>1.9</v>
      </c>
      <c r="AD116" s="22"/>
    </row>
    <row r="117" spans="2:30">
      <c r="B117" s="14" t="str">
        <f t="shared" ca="1" si="7"/>
        <v>INDMDEFFHT-19</v>
      </c>
      <c r="C117" s="15" t="str">
        <f t="shared" ca="1" si="9"/>
        <v>IMDHT</v>
      </c>
      <c r="D117" s="16">
        <f>'EE investment costs'!$F$15</f>
        <v>2016</v>
      </c>
      <c r="E117" s="14">
        <f>VLOOKUP(X117,'EE investment costs'!$D$56:$R$656,15,0)</f>
        <v>3.9</v>
      </c>
      <c r="F117" s="17">
        <f ca="1">INDEX('EE investment costs'!$D$56:$R$656,MATCH(X117,'EE investment costs'!$D$56:$D$656,0),MATCH($V$8,'EE investment costs'!$D$56:$R$56,0))</f>
        <v>212.92519114099863</v>
      </c>
      <c r="I117" s="18">
        <v>1</v>
      </c>
      <c r="J117" s="18">
        <v>1</v>
      </c>
      <c r="K117" s="14">
        <f t="shared" ca="1" si="11"/>
        <v>8</v>
      </c>
      <c r="M117" s="19" t="str">
        <f t="shared" ca="1" si="8"/>
        <v>INDMDEFFHT-19</v>
      </c>
      <c r="N117" s="23" t="str">
        <f t="shared" ca="1" si="10"/>
        <v>Metal industry Saving Tech-Heat High Temp. over 150C 1.9y</v>
      </c>
      <c r="O117" s="23" t="s">
        <v>32</v>
      </c>
      <c r="P117" s="23" t="s">
        <v>33</v>
      </c>
      <c r="Q117" s="23"/>
      <c r="R117" s="23"/>
      <c r="S117" s="19" t="s">
        <v>34</v>
      </c>
      <c r="V117" s="16" t="str">
        <f t="shared" ca="1" si="12"/>
        <v>MD</v>
      </c>
      <c r="W117" s="14" t="str">
        <f t="shared" ca="1" si="12"/>
        <v>Metal industry</v>
      </c>
      <c r="X117" s="3" t="str">
        <f>'EE investment costs'!D166</f>
        <v>HT-19</v>
      </c>
      <c r="Y117" s="3" t="str">
        <f>'EE investment costs'!E166</f>
        <v>Heat High Temp. over 150C</v>
      </c>
      <c r="AC117" s="123">
        <f>'EE investment costs'!C166</f>
        <v>1.9</v>
      </c>
      <c r="AD117" s="22"/>
    </row>
    <row r="118" spans="2:30">
      <c r="B118" s="14" t="str">
        <f t="shared" ca="1" si="7"/>
        <v>INDMDEFFRH-19</v>
      </c>
      <c r="C118" s="15" t="str">
        <f t="shared" ca="1" si="9"/>
        <v>IMDRH</v>
      </c>
      <c r="D118" s="16">
        <f>'EE investment costs'!$F$15</f>
        <v>2016</v>
      </c>
      <c r="E118" s="14">
        <f>VLOOKUP(X118,'EE investment costs'!$D$56:$R$656,15,0)</f>
        <v>15.6</v>
      </c>
      <c r="F118" s="17">
        <f ca="1">INDEX('EE investment costs'!$D$56:$R$656,MATCH(X118,'EE investment costs'!$D$56:$D$656,0),MATCH($V$8,'EE investment costs'!$D$56:$R$56,0))</f>
        <v>0</v>
      </c>
      <c r="I118" s="18">
        <v>1</v>
      </c>
      <c r="J118" s="18">
        <v>1</v>
      </c>
      <c r="K118" s="14">
        <f t="shared" ca="1" si="11"/>
        <v>8</v>
      </c>
      <c r="M118" s="19" t="str">
        <f t="shared" ca="1" si="8"/>
        <v>INDMDEFFRH-19</v>
      </c>
      <c r="N118" s="23" t="str">
        <f t="shared" ca="1" si="10"/>
        <v>Metal industry Saving Tech-Heat Room Heat 1.9y</v>
      </c>
      <c r="O118" s="23" t="s">
        <v>32</v>
      </c>
      <c r="P118" s="23" t="s">
        <v>33</v>
      </c>
      <c r="Q118" s="23"/>
      <c r="R118" s="23"/>
      <c r="S118" s="19" t="s">
        <v>34</v>
      </c>
      <c r="V118" s="16" t="str">
        <f t="shared" ca="1" si="12"/>
        <v>MD</v>
      </c>
      <c r="W118" s="14" t="str">
        <f t="shared" ca="1" si="12"/>
        <v>Metal industry</v>
      </c>
      <c r="X118" s="3" t="str">
        <f>'EE investment costs'!D167</f>
        <v>RH-19</v>
      </c>
      <c r="Y118" s="3" t="str">
        <f>'EE investment costs'!E167</f>
        <v>Heat Room Heat</v>
      </c>
      <c r="AC118" s="123">
        <f>'EE investment costs'!C167</f>
        <v>1.9</v>
      </c>
      <c r="AD118" s="22"/>
    </row>
    <row r="119" spans="2:30">
      <c r="B119" s="14" t="str">
        <f t="shared" ca="1" si="7"/>
        <v>INDMDEFFLA-19</v>
      </c>
      <c r="C119" s="15" t="str">
        <f t="shared" ca="1" si="9"/>
        <v>IMDLA</v>
      </c>
      <c r="D119" s="16">
        <f>'EE investment costs'!$F$15</f>
        <v>2016</v>
      </c>
      <c r="E119" s="14">
        <f>VLOOKUP(X119,'EE investment costs'!$D$56:$R$656,15,0)</f>
        <v>3.3659999999999997</v>
      </c>
      <c r="F119" s="17">
        <f ca="1">INDEX('EE investment costs'!$D$56:$R$656,MATCH(X119,'EE investment costs'!$D$56:$D$656,0),MATCH($V$8,'EE investment costs'!$D$56:$R$56,0))</f>
        <v>606.04627110222964</v>
      </c>
      <c r="I119" s="18">
        <v>1</v>
      </c>
      <c r="J119" s="18">
        <v>1</v>
      </c>
      <c r="K119" s="14">
        <f t="shared" ca="1" si="11"/>
        <v>6</v>
      </c>
      <c r="M119" s="19" t="str">
        <f t="shared" ca="1" si="8"/>
        <v>INDMDEFFLA-19</v>
      </c>
      <c r="N119" s="23" t="str">
        <f t="shared" ca="1" si="10"/>
        <v>Metal industry Saving Tech-Light 1.9y</v>
      </c>
      <c r="O119" s="23" t="s">
        <v>32</v>
      </c>
      <c r="P119" s="23" t="s">
        <v>33</v>
      </c>
      <c r="Q119" s="23"/>
      <c r="R119" s="23"/>
      <c r="S119" s="19" t="s">
        <v>34</v>
      </c>
      <c r="V119" s="16" t="str">
        <f t="shared" ca="1" si="12"/>
        <v>MD</v>
      </c>
      <c r="W119" s="14" t="str">
        <f t="shared" ca="1" si="12"/>
        <v>Metal industry</v>
      </c>
      <c r="X119" s="3" t="str">
        <f>'EE investment costs'!D168</f>
        <v>LA-19</v>
      </c>
      <c r="Y119" s="3" t="str">
        <f>'EE investment costs'!E168</f>
        <v>Light</v>
      </c>
      <c r="AC119" s="123">
        <f>'EE investment costs'!C168</f>
        <v>1.9</v>
      </c>
      <c r="AD119" s="22"/>
    </row>
    <row r="120" spans="2:30">
      <c r="B120" s="14" t="str">
        <f t="shared" ca="1" si="7"/>
        <v>INDMDEFFEM-19</v>
      </c>
      <c r="C120" s="15" t="str">
        <f t="shared" ca="1" si="9"/>
        <v>IMDEM</v>
      </c>
      <c r="D120" s="16">
        <f>'EE investment costs'!$F$15</f>
        <v>2016</v>
      </c>
      <c r="E120" s="14">
        <f>VLOOKUP(X120,'EE investment costs'!$D$56:$R$656,15,0)</f>
        <v>3.5342999999999996</v>
      </c>
      <c r="F120" s="17">
        <f ca="1">INDEX('EE investment costs'!$D$56:$R$656,MATCH(X120,'EE investment costs'!$D$56:$D$656,0),MATCH($V$8,'EE investment costs'!$D$56:$R$56,0))</f>
        <v>571.85894731519909</v>
      </c>
      <c r="I120" s="18">
        <v>1</v>
      </c>
      <c r="J120" s="18">
        <v>1</v>
      </c>
      <c r="K120" s="14">
        <f t="shared" ca="1" si="11"/>
        <v>7</v>
      </c>
      <c r="M120" s="19" t="str">
        <f t="shared" ca="1" si="8"/>
        <v>INDMDEFFEM-19</v>
      </c>
      <c r="N120" s="23" t="str">
        <f t="shared" ca="1" si="10"/>
        <v>Metal industry Saving Tech-Electric Motors 1.9y</v>
      </c>
      <c r="O120" s="23" t="s">
        <v>32</v>
      </c>
      <c r="P120" s="23" t="s">
        <v>33</v>
      </c>
      <c r="Q120" s="23"/>
      <c r="R120" s="23"/>
      <c r="S120" s="19" t="s">
        <v>34</v>
      </c>
      <c r="V120" s="16" t="str">
        <f t="shared" ca="1" si="12"/>
        <v>MD</v>
      </c>
      <c r="W120" s="14" t="str">
        <f t="shared" ca="1" si="12"/>
        <v>Metal industry</v>
      </c>
      <c r="X120" s="3" t="str">
        <f>'EE investment costs'!D169</f>
        <v>EM-19</v>
      </c>
      <c r="Y120" s="3" t="str">
        <f>'EE investment costs'!E169</f>
        <v>Electric Motors</v>
      </c>
      <c r="AC120" s="123">
        <f>'EE investment costs'!C169</f>
        <v>1.9</v>
      </c>
      <c r="AD120" s="22"/>
    </row>
    <row r="121" spans="2:30">
      <c r="B121" s="14" t="str">
        <f t="shared" ca="1" si="7"/>
        <v>INDMDEFFTF-19</v>
      </c>
      <c r="C121" s="15" t="str">
        <f t="shared" ca="1" si="9"/>
        <v>IMDTF</v>
      </c>
      <c r="D121" s="16">
        <f>'EE investment costs'!$F$15</f>
        <v>2016</v>
      </c>
      <c r="E121" s="14">
        <f>VLOOKUP(X121,'EE investment costs'!$D$56:$R$656,15,0)</f>
        <v>6.7899999999999991</v>
      </c>
      <c r="F121" s="17">
        <f ca="1">INDEX('EE investment costs'!$D$56:$R$656,MATCH(X121,'EE investment costs'!$D$56:$D$656,0),MATCH($V$8,'EE investment costs'!$D$56:$R$56,0))</f>
        <v>279.18049132712724</v>
      </c>
      <c r="I121" s="18">
        <v>1</v>
      </c>
      <c r="J121" s="18">
        <v>1</v>
      </c>
      <c r="K121" s="14">
        <f t="shared" ca="1" si="11"/>
        <v>8</v>
      </c>
      <c r="M121" s="19" t="str">
        <f t="shared" ca="1" si="8"/>
        <v>INDMDEFFTF-19</v>
      </c>
      <c r="N121" s="23" t="str">
        <f t="shared" ca="1" si="10"/>
        <v>Metal industry Saving Tech-Haulage Tractors, Trucks, Fishing boats 1.9y</v>
      </c>
      <c r="O121" s="23" t="s">
        <v>32</v>
      </c>
      <c r="P121" s="23" t="s">
        <v>33</v>
      </c>
      <c r="Q121" s="23"/>
      <c r="R121" s="23"/>
      <c r="S121" s="19" t="s">
        <v>34</v>
      </c>
      <c r="V121" s="16" t="str">
        <f t="shared" ca="1" si="12"/>
        <v>MD</v>
      </c>
      <c r="W121" s="14" t="str">
        <f t="shared" ca="1" si="12"/>
        <v>Metal industry</v>
      </c>
      <c r="X121" s="3" t="str">
        <f>'EE investment costs'!D170</f>
        <v>TF-19</v>
      </c>
      <c r="Y121" s="3" t="str">
        <f>'EE investment costs'!E170</f>
        <v>Haulage Tractors, Trucks, Fishing boats</v>
      </c>
      <c r="AC121" s="123">
        <f>'EE investment costs'!C170</f>
        <v>1.9</v>
      </c>
      <c r="AD121" s="22"/>
    </row>
    <row r="122" spans="2:30">
      <c r="B122" s="14" t="str">
        <f t="shared" ca="1" si="7"/>
        <v>INDMDEFFMT-20</v>
      </c>
      <c r="C122" s="15" t="str">
        <f t="shared" ca="1" si="9"/>
        <v>IMDMT</v>
      </c>
      <c r="D122" s="16">
        <f>'EE investment costs'!$F$15</f>
        <v>2016</v>
      </c>
      <c r="E122" s="14">
        <f>VLOOKUP(X122,'EE investment costs'!$D$56:$R$656,15,0)</f>
        <v>5</v>
      </c>
      <c r="F122" s="17">
        <f ca="1">INDEX('EE investment costs'!$D$56:$R$656,MATCH(X122,'EE investment costs'!$D$56:$D$656,0),MATCH($V$8,'EE investment costs'!$D$56:$R$56,0))</f>
        <v>251.99855818821985</v>
      </c>
      <c r="I122" s="18">
        <v>1</v>
      </c>
      <c r="J122" s="18">
        <v>1</v>
      </c>
      <c r="K122" s="14">
        <f t="shared" ca="1" si="11"/>
        <v>8</v>
      </c>
      <c r="M122" s="19" t="str">
        <f t="shared" ca="1" si="8"/>
        <v>INDMDEFFMT-20</v>
      </c>
      <c r="N122" s="23" t="str">
        <f t="shared" ca="1" si="10"/>
        <v>Metal industry Saving Tech-Heat Medium Temp. up to 150C 2y</v>
      </c>
      <c r="O122" s="23" t="s">
        <v>32</v>
      </c>
      <c r="P122" s="23" t="s">
        <v>33</v>
      </c>
      <c r="Q122" s="23"/>
      <c r="R122" s="23"/>
      <c r="S122" s="19" t="s">
        <v>34</v>
      </c>
      <c r="V122" s="16" t="str">
        <f t="shared" ca="1" si="12"/>
        <v>MD</v>
      </c>
      <c r="W122" s="14" t="str">
        <f t="shared" ca="1" si="12"/>
        <v>Metal industry</v>
      </c>
      <c r="X122" s="3" t="str">
        <f>'EE investment costs'!D171</f>
        <v>MT-20</v>
      </c>
      <c r="Y122" s="3" t="str">
        <f>'EE investment costs'!E171</f>
        <v>Heat Medium Temp. up to 150C</v>
      </c>
      <c r="AC122" s="123">
        <f>'EE investment costs'!C171</f>
        <v>2</v>
      </c>
      <c r="AD122" s="22"/>
    </row>
    <row r="123" spans="2:30">
      <c r="B123" s="14" t="str">
        <f t="shared" ca="1" si="7"/>
        <v>INDMDEFFHT-20</v>
      </c>
      <c r="C123" s="15" t="str">
        <f t="shared" ca="1" si="9"/>
        <v>IMDHT</v>
      </c>
      <c r="D123" s="16">
        <f>'EE investment costs'!$F$15</f>
        <v>2016</v>
      </c>
      <c r="E123" s="14">
        <f>VLOOKUP(X123,'EE investment costs'!$D$56:$R$656,15,0)</f>
        <v>4</v>
      </c>
      <c r="F123" s="17">
        <f ca="1">INDEX('EE investment costs'!$D$56:$R$656,MATCH(X123,'EE investment costs'!$D$56:$D$656,0),MATCH($V$8,'EE investment costs'!$D$56:$R$56,0))</f>
        <v>227.36079732004941</v>
      </c>
      <c r="I123" s="18">
        <v>1</v>
      </c>
      <c r="J123" s="18">
        <v>1</v>
      </c>
      <c r="K123" s="14">
        <f t="shared" ca="1" si="11"/>
        <v>8</v>
      </c>
      <c r="M123" s="19" t="str">
        <f t="shared" ca="1" si="8"/>
        <v>INDMDEFFHT-20</v>
      </c>
      <c r="N123" s="23" t="str">
        <f t="shared" ca="1" si="10"/>
        <v>Metal industry Saving Tech-Heat High Temp. over 150C 2y</v>
      </c>
      <c r="O123" s="23" t="s">
        <v>32</v>
      </c>
      <c r="P123" s="23" t="s">
        <v>33</v>
      </c>
      <c r="Q123" s="23"/>
      <c r="R123" s="23"/>
      <c r="S123" s="19" t="s">
        <v>34</v>
      </c>
      <c r="V123" s="16" t="str">
        <f t="shared" ca="1" si="12"/>
        <v>MD</v>
      </c>
      <c r="W123" s="14" t="str">
        <f t="shared" ca="1" si="12"/>
        <v>Metal industry</v>
      </c>
      <c r="X123" s="3" t="str">
        <f>'EE investment costs'!D172</f>
        <v>HT-20</v>
      </c>
      <c r="Y123" s="3" t="str">
        <f>'EE investment costs'!E172</f>
        <v>Heat High Temp. over 150C</v>
      </c>
      <c r="AC123" s="123">
        <f>'EE investment costs'!C172</f>
        <v>2</v>
      </c>
      <c r="AD123" s="22"/>
    </row>
    <row r="124" spans="2:30">
      <c r="B124" s="14" t="str">
        <f t="shared" ca="1" si="7"/>
        <v>INDMDEFFRH-20</v>
      </c>
      <c r="C124" s="15" t="str">
        <f t="shared" ca="1" si="9"/>
        <v>IMDRH</v>
      </c>
      <c r="D124" s="16">
        <f>'EE investment costs'!$F$15</f>
        <v>2016</v>
      </c>
      <c r="E124" s="14">
        <f>VLOOKUP(X124,'EE investment costs'!$D$56:$R$656,15,0)</f>
        <v>16</v>
      </c>
      <c r="F124" s="17">
        <f ca="1">INDEX('EE investment costs'!$D$56:$R$656,MATCH(X124,'EE investment costs'!$D$56:$D$656,0),MATCH($V$8,'EE investment costs'!$D$56:$R$56,0))</f>
        <v>0</v>
      </c>
      <c r="I124" s="18">
        <v>1</v>
      </c>
      <c r="J124" s="18">
        <v>1</v>
      </c>
      <c r="K124" s="14">
        <f t="shared" ca="1" si="11"/>
        <v>8</v>
      </c>
      <c r="M124" s="19" t="str">
        <f t="shared" ca="1" si="8"/>
        <v>INDMDEFFRH-20</v>
      </c>
      <c r="N124" s="23" t="str">
        <f t="shared" ca="1" si="10"/>
        <v>Metal industry Saving Tech-Heat Room Heat 2y</v>
      </c>
      <c r="O124" s="23" t="s">
        <v>32</v>
      </c>
      <c r="P124" s="23" t="s">
        <v>33</v>
      </c>
      <c r="Q124" s="23"/>
      <c r="R124" s="23"/>
      <c r="S124" s="19" t="s">
        <v>34</v>
      </c>
      <c r="V124" s="16" t="str">
        <f t="shared" ca="1" si="12"/>
        <v>MD</v>
      </c>
      <c r="W124" s="14" t="str">
        <f t="shared" ca="1" si="12"/>
        <v>Metal industry</v>
      </c>
      <c r="X124" s="3" t="str">
        <f>'EE investment costs'!D173</f>
        <v>RH-20</v>
      </c>
      <c r="Y124" s="3" t="str">
        <f>'EE investment costs'!E173</f>
        <v>Heat Room Heat</v>
      </c>
      <c r="AC124" s="123">
        <f>'EE investment costs'!C173</f>
        <v>2</v>
      </c>
      <c r="AD124" s="22"/>
    </row>
    <row r="125" spans="2:30">
      <c r="B125" s="14" t="str">
        <f t="shared" ca="1" si="7"/>
        <v>INDMDEFFLA-20</v>
      </c>
      <c r="C125" s="15" t="str">
        <f t="shared" ca="1" si="9"/>
        <v>IMDLA</v>
      </c>
      <c r="D125" s="16">
        <f>'EE investment costs'!$F$15</f>
        <v>2016</v>
      </c>
      <c r="E125" s="14">
        <f>VLOOKUP(X125,'EE investment costs'!$D$56:$R$656,15,0)</f>
        <v>3.4</v>
      </c>
      <c r="F125" s="17">
        <f ca="1">INDEX('EE investment costs'!$D$56:$R$656,MATCH(X125,'EE investment costs'!$D$56:$D$656,0),MATCH($V$8,'EE investment costs'!$D$56:$R$56,0))</f>
        <v>661.94865428289154</v>
      </c>
      <c r="I125" s="18">
        <v>1</v>
      </c>
      <c r="J125" s="18">
        <v>1</v>
      </c>
      <c r="K125" s="14">
        <f t="shared" ca="1" si="11"/>
        <v>6</v>
      </c>
      <c r="M125" s="19" t="str">
        <f t="shared" ca="1" si="8"/>
        <v>INDMDEFFLA-20</v>
      </c>
      <c r="N125" s="23" t="str">
        <f t="shared" ca="1" si="10"/>
        <v>Metal industry Saving Tech-Light 2y</v>
      </c>
      <c r="O125" s="23" t="s">
        <v>32</v>
      </c>
      <c r="P125" s="23" t="s">
        <v>33</v>
      </c>
      <c r="Q125" s="23"/>
      <c r="R125" s="23"/>
      <c r="S125" s="19" t="s">
        <v>34</v>
      </c>
      <c r="V125" s="16" t="str">
        <f t="shared" ca="1" si="12"/>
        <v>MD</v>
      </c>
      <c r="W125" s="14" t="str">
        <f t="shared" ca="1" si="12"/>
        <v>Metal industry</v>
      </c>
      <c r="X125" s="3" t="str">
        <f>'EE investment costs'!D174</f>
        <v>LA-20</v>
      </c>
      <c r="Y125" s="3" t="str">
        <f>'EE investment costs'!E174</f>
        <v>Light</v>
      </c>
      <c r="AC125" s="123">
        <f>'EE investment costs'!C174</f>
        <v>2</v>
      </c>
      <c r="AD125" s="22"/>
    </row>
    <row r="126" spans="2:30">
      <c r="B126" s="14" t="str">
        <f t="shared" ca="1" si="7"/>
        <v>INDMDEFFEM-20</v>
      </c>
      <c r="C126" s="15" t="str">
        <f t="shared" ca="1" si="9"/>
        <v>IMDEM</v>
      </c>
      <c r="D126" s="16">
        <f>'EE investment costs'!$F$15</f>
        <v>2016</v>
      </c>
      <c r="E126" s="14">
        <f>VLOOKUP(X126,'EE investment costs'!$D$56:$R$656,15,0)</f>
        <v>3.5699999999999994</v>
      </c>
      <c r="F126" s="17">
        <f ca="1">INDEX('EE investment costs'!$D$56:$R$656,MATCH(X126,'EE investment costs'!$D$56:$D$656,0),MATCH($V$8,'EE investment costs'!$D$56:$R$56,0))</f>
        <v>625.04121490921409</v>
      </c>
      <c r="I126" s="18">
        <v>1</v>
      </c>
      <c r="J126" s="18">
        <v>1</v>
      </c>
      <c r="K126" s="14">
        <f t="shared" ca="1" si="11"/>
        <v>6</v>
      </c>
      <c r="M126" s="19" t="str">
        <f t="shared" ca="1" si="8"/>
        <v>INDMDEFFEM-20</v>
      </c>
      <c r="N126" s="23" t="str">
        <f t="shared" ca="1" si="10"/>
        <v>Metal industry Saving Tech-Electric Motors 2y</v>
      </c>
      <c r="O126" s="23" t="s">
        <v>32</v>
      </c>
      <c r="P126" s="23" t="s">
        <v>33</v>
      </c>
      <c r="Q126" s="23"/>
      <c r="R126" s="23"/>
      <c r="S126" s="19" t="s">
        <v>34</v>
      </c>
      <c r="V126" s="16" t="str">
        <f t="shared" ca="1" si="12"/>
        <v>MD</v>
      </c>
      <c r="W126" s="14" t="str">
        <f t="shared" ca="1" si="12"/>
        <v>Metal industry</v>
      </c>
      <c r="X126" s="3" t="str">
        <f>'EE investment costs'!D175</f>
        <v>EM-20</v>
      </c>
      <c r="Y126" s="3" t="str">
        <f>'EE investment costs'!E175</f>
        <v>Electric Motors</v>
      </c>
      <c r="AC126" s="123">
        <f>'EE investment costs'!C175</f>
        <v>2</v>
      </c>
      <c r="AD126" s="22"/>
    </row>
    <row r="127" spans="2:30" ht="13.5" thickBot="1">
      <c r="B127" s="14" t="str">
        <f t="shared" ca="1" si="7"/>
        <v>INDMDEFFTF-20</v>
      </c>
      <c r="C127" s="15" t="str">
        <f t="shared" ca="1" si="9"/>
        <v>IMDTF</v>
      </c>
      <c r="D127" s="16">
        <f>'EE investment costs'!$F$15</f>
        <v>2016</v>
      </c>
      <c r="E127" s="14">
        <f>VLOOKUP(X127,'EE investment costs'!$D$56:$R$656,15,0)</f>
        <v>7</v>
      </c>
      <c r="F127" s="17">
        <f ca="1">INDEX('EE investment costs'!$D$56:$R$656,MATCH(X127,'EE investment costs'!$D$56:$D$656,0),MATCH($V$8,'EE investment costs'!$D$56:$R$56,0))</f>
        <v>293.87420139697605</v>
      </c>
      <c r="I127" s="18">
        <v>1</v>
      </c>
      <c r="J127" s="18">
        <v>1</v>
      </c>
      <c r="K127" s="14">
        <f t="shared" ca="1" si="11"/>
        <v>8</v>
      </c>
      <c r="M127" s="24" t="str">
        <f t="shared" ca="1" si="8"/>
        <v>INDMDEFFTF-20</v>
      </c>
      <c r="N127" s="25" t="str">
        <f t="shared" ca="1" si="10"/>
        <v>Metal industry Saving Tech-Haulage Tractors, Trucks, Fishing boats 2y</v>
      </c>
      <c r="O127" s="25" t="s">
        <v>32</v>
      </c>
      <c r="P127" s="25" t="s">
        <v>33</v>
      </c>
      <c r="Q127" s="25"/>
      <c r="R127" s="25"/>
      <c r="S127" s="24" t="s">
        <v>34</v>
      </c>
      <c r="V127" s="16" t="str">
        <f t="shared" ca="1" si="12"/>
        <v>MD</v>
      </c>
      <c r="W127" s="14" t="str">
        <f t="shared" ca="1" si="12"/>
        <v>Metal industry</v>
      </c>
      <c r="X127" s="3" t="str">
        <f>'EE investment costs'!D176</f>
        <v>TF-20</v>
      </c>
      <c r="Y127" s="3" t="str">
        <f>'EE investment costs'!E176</f>
        <v>Haulage Tractors, Trucks, Fishing boats</v>
      </c>
      <c r="AC127" s="123">
        <f>'EE investment costs'!C176</f>
        <v>2</v>
      </c>
      <c r="AD127" s="22"/>
    </row>
    <row r="128" spans="2:30">
      <c r="B128" s="14" t="str">
        <f t="shared" ca="1" si="7"/>
        <v>INDMDEFFMT-21</v>
      </c>
      <c r="C128" s="15" t="str">
        <f ca="1">"I"&amp;MID(B128,4,1)&amp;"D"&amp;MID(B128,9,2)</f>
        <v>IMDMT</v>
      </c>
      <c r="D128" s="16">
        <f>'EE investment costs'!$F$15</f>
        <v>2016</v>
      </c>
      <c r="E128" s="14">
        <f>VLOOKUP(X128,'EE investment costs'!$D$56:$R$656,15,0)</f>
        <v>5.05</v>
      </c>
      <c r="F128" s="17">
        <f ca="1">INDEX('EE investment costs'!$D$56:$R$656,MATCH(X128,'EE investment costs'!$D$56:$D$656,0),MATCH($V$8,'EE investment costs'!$D$56:$R$56,0))</f>
        <v>270.63151658133131</v>
      </c>
      <c r="I128" s="18">
        <v>1</v>
      </c>
      <c r="J128" s="18">
        <v>1</v>
      </c>
      <c r="K128" s="14">
        <f t="shared" ca="1" si="11"/>
        <v>8</v>
      </c>
      <c r="M128" s="20" t="str">
        <f t="shared" ca="1" si="8"/>
        <v>INDMDEFFMT-21</v>
      </c>
      <c r="N128" s="21" t="str">
        <f t="shared" ca="1" si="10"/>
        <v>Metal industry Saving Tech-Heat Medium Temp. up to 150C 2.1y</v>
      </c>
      <c r="O128" s="21" t="s">
        <v>32</v>
      </c>
      <c r="P128" s="21" t="s">
        <v>33</v>
      </c>
      <c r="Q128" s="21"/>
      <c r="R128" s="21"/>
      <c r="S128" s="20" t="s">
        <v>34</v>
      </c>
      <c r="V128" s="16" t="str">
        <f t="shared" ca="1" si="12"/>
        <v>MD</v>
      </c>
      <c r="W128" s="14" t="str">
        <f t="shared" ca="1" si="12"/>
        <v>Metal industry</v>
      </c>
      <c r="X128" s="3" t="str">
        <f>'EE investment costs'!D177</f>
        <v>MT-21</v>
      </c>
      <c r="Y128" s="3" t="str">
        <f>'EE investment costs'!E177</f>
        <v>Heat Medium Temp. up to 150C</v>
      </c>
      <c r="AC128" s="123">
        <f>'EE investment costs'!C177</f>
        <v>2.1</v>
      </c>
      <c r="AD128" s="22"/>
    </row>
    <row r="129" spans="2:30">
      <c r="B129" s="14" t="str">
        <f t="shared" ca="1" si="7"/>
        <v>INDMDEFFHT-21</v>
      </c>
      <c r="C129" s="15" t="str">
        <f t="shared" ref="C129:C187" ca="1" si="13">"I"&amp;MID(B129,4,1)&amp;"D"&amp;MID(B129,9,2)</f>
        <v>IMDHT</v>
      </c>
      <c r="D129" s="16">
        <f>'EE investment costs'!$F$15</f>
        <v>2016</v>
      </c>
      <c r="E129" s="14">
        <f>VLOOKUP(X129,'EE investment costs'!$D$56:$R$656,15,0)</f>
        <v>4.0399999999999991</v>
      </c>
      <c r="F129" s="17">
        <f ca="1">INDEX('EE investment costs'!$D$56:$R$656,MATCH(X129,'EE investment costs'!$D$56:$D$656,0),MATCH($V$8,'EE investment costs'!$D$56:$R$56,0))</f>
        <v>241.79640349910017</v>
      </c>
      <c r="I129" s="18">
        <v>1</v>
      </c>
      <c r="J129" s="18">
        <v>1</v>
      </c>
      <c r="K129" s="14">
        <f t="shared" ca="1" si="11"/>
        <v>8</v>
      </c>
      <c r="M129" s="19" t="str">
        <f t="shared" ca="1" si="8"/>
        <v>INDMDEFFHT-21</v>
      </c>
      <c r="N129" s="23" t="str">
        <f t="shared" ca="1" si="10"/>
        <v>Metal industry Saving Tech-Heat High Temp. over 150C 2.1y</v>
      </c>
      <c r="O129" s="23" t="s">
        <v>32</v>
      </c>
      <c r="P129" s="23" t="s">
        <v>33</v>
      </c>
      <c r="Q129" s="23"/>
      <c r="R129" s="23"/>
      <c r="S129" s="19" t="s">
        <v>34</v>
      </c>
      <c r="V129" s="16" t="str">
        <f t="shared" ca="1" si="12"/>
        <v>MD</v>
      </c>
      <c r="W129" s="14" t="str">
        <f t="shared" ca="1" si="12"/>
        <v>Metal industry</v>
      </c>
      <c r="X129" s="3" t="str">
        <f>'EE investment costs'!D178</f>
        <v>HT-21</v>
      </c>
      <c r="Y129" s="3" t="str">
        <f>'EE investment costs'!E178</f>
        <v>Heat High Temp. over 150C</v>
      </c>
      <c r="AC129" s="123">
        <f>'EE investment costs'!C178</f>
        <v>2.1</v>
      </c>
      <c r="AD129" s="22"/>
    </row>
    <row r="130" spans="2:30">
      <c r="B130" s="14" t="str">
        <f t="shared" ca="1" si="7"/>
        <v>INDMDEFFRH-21</v>
      </c>
      <c r="C130" s="15" t="str">
        <f t="shared" ca="1" si="13"/>
        <v>IMDRH</v>
      </c>
      <c r="D130" s="16">
        <f>'EE investment costs'!$F$15</f>
        <v>2016</v>
      </c>
      <c r="E130" s="14">
        <f>VLOOKUP(X130,'EE investment costs'!$D$56:$R$656,15,0)</f>
        <v>16</v>
      </c>
      <c r="F130" s="17">
        <f ca="1">INDEX('EE investment costs'!$D$56:$R$656,MATCH(X130,'EE investment costs'!$D$56:$D$656,0),MATCH($V$8,'EE investment costs'!$D$56:$R$56,0))</f>
        <v>0</v>
      </c>
      <c r="I130" s="18">
        <v>1</v>
      </c>
      <c r="J130" s="18">
        <v>1</v>
      </c>
      <c r="K130" s="14">
        <f t="shared" ca="1" si="11"/>
        <v>8</v>
      </c>
      <c r="M130" s="19" t="str">
        <f t="shared" ca="1" si="8"/>
        <v>INDMDEFFRH-21</v>
      </c>
      <c r="N130" s="23" t="str">
        <f t="shared" ca="1" si="10"/>
        <v>Metal industry Saving Tech-Heat Room Heat 2.1y</v>
      </c>
      <c r="O130" s="23" t="s">
        <v>32</v>
      </c>
      <c r="P130" s="23" t="s">
        <v>33</v>
      </c>
      <c r="Q130" s="23"/>
      <c r="R130" s="23"/>
      <c r="S130" s="19" t="s">
        <v>34</v>
      </c>
      <c r="V130" s="16" t="str">
        <f t="shared" ca="1" si="12"/>
        <v>MD</v>
      </c>
      <c r="W130" s="14" t="str">
        <f t="shared" ca="1" si="12"/>
        <v>Metal industry</v>
      </c>
      <c r="X130" s="3" t="str">
        <f>'EE investment costs'!D179</f>
        <v>RH-21</v>
      </c>
      <c r="Y130" s="3" t="str">
        <f>'EE investment costs'!E179</f>
        <v>Heat Room Heat</v>
      </c>
      <c r="AC130" s="123">
        <f>'EE investment costs'!C179</f>
        <v>2.1</v>
      </c>
      <c r="AD130" s="22"/>
    </row>
    <row r="131" spans="2:30">
      <c r="B131" s="14" t="str">
        <f t="shared" ca="1" si="7"/>
        <v>INDMDEFFLA-21</v>
      </c>
      <c r="C131" s="15" t="str">
        <f t="shared" ca="1" si="13"/>
        <v>IMDLA</v>
      </c>
      <c r="D131" s="16">
        <f>'EE investment costs'!$F$15</f>
        <v>2016</v>
      </c>
      <c r="E131" s="14">
        <f>VLOOKUP(X131,'EE investment costs'!$D$56:$R$656,15,0)</f>
        <v>3.4255</v>
      </c>
      <c r="F131" s="17">
        <f ca="1">INDEX('EE investment costs'!$D$56:$R$656,MATCH(X131,'EE investment costs'!$D$56:$D$656,0),MATCH($V$8,'EE investment costs'!$D$56:$R$56,0))</f>
        <v>717.85103746355344</v>
      </c>
      <c r="I131" s="18">
        <v>1</v>
      </c>
      <c r="J131" s="18">
        <v>1</v>
      </c>
      <c r="K131" s="14">
        <f t="shared" ca="1" si="11"/>
        <v>5</v>
      </c>
      <c r="M131" s="19" t="str">
        <f t="shared" ca="1" si="8"/>
        <v>INDMDEFFLA-21</v>
      </c>
      <c r="N131" s="23" t="str">
        <f t="shared" ca="1" si="10"/>
        <v>Metal industry Saving Tech-Light 2.1y</v>
      </c>
      <c r="O131" s="23" t="s">
        <v>32</v>
      </c>
      <c r="P131" s="23" t="s">
        <v>33</v>
      </c>
      <c r="Q131" s="23"/>
      <c r="R131" s="23"/>
      <c r="S131" s="19" t="s">
        <v>34</v>
      </c>
      <c r="V131" s="16" t="str">
        <f t="shared" ca="1" si="12"/>
        <v>MD</v>
      </c>
      <c r="W131" s="14" t="str">
        <f t="shared" ca="1" si="12"/>
        <v>Metal industry</v>
      </c>
      <c r="X131" s="3" t="str">
        <f>'EE investment costs'!D180</f>
        <v>LA-21</v>
      </c>
      <c r="Y131" s="3" t="str">
        <f>'EE investment costs'!E180</f>
        <v>Light</v>
      </c>
      <c r="AC131" s="123">
        <f>'EE investment costs'!C180</f>
        <v>2.1</v>
      </c>
      <c r="AD131" s="22"/>
    </row>
    <row r="132" spans="2:30">
      <c r="B132" s="14" t="str">
        <f t="shared" ca="1" si="7"/>
        <v>INDMDEFFEM-21</v>
      </c>
      <c r="C132" s="15" t="str">
        <f t="shared" ca="1" si="13"/>
        <v>IMDEM</v>
      </c>
      <c r="D132" s="16">
        <f>'EE investment costs'!$F$15</f>
        <v>2016</v>
      </c>
      <c r="E132" s="14">
        <f>VLOOKUP(X132,'EE investment costs'!$D$56:$R$656,15,0)</f>
        <v>3.5967750000000001</v>
      </c>
      <c r="F132" s="17">
        <f ca="1">INDEX('EE investment costs'!$D$56:$R$656,MATCH(X132,'EE investment costs'!$D$56:$D$656,0),MATCH($V$8,'EE investment costs'!$D$56:$R$56,0))</f>
        <v>678.22348250322909</v>
      </c>
      <c r="I132" s="18">
        <v>1</v>
      </c>
      <c r="J132" s="18">
        <v>1</v>
      </c>
      <c r="K132" s="14">
        <f t="shared" ca="1" si="11"/>
        <v>6</v>
      </c>
      <c r="M132" s="19" t="str">
        <f t="shared" ca="1" si="8"/>
        <v>INDMDEFFEM-21</v>
      </c>
      <c r="N132" s="23" t="str">
        <f t="shared" ca="1" si="10"/>
        <v>Metal industry Saving Tech-Electric Motors 2.1y</v>
      </c>
      <c r="O132" s="23" t="s">
        <v>32</v>
      </c>
      <c r="P132" s="23" t="s">
        <v>33</v>
      </c>
      <c r="Q132" s="23"/>
      <c r="R132" s="23"/>
      <c r="S132" s="19" t="s">
        <v>34</v>
      </c>
      <c r="V132" s="16" t="str">
        <f t="shared" ca="1" si="12"/>
        <v>MD</v>
      </c>
      <c r="W132" s="14" t="str">
        <f t="shared" ca="1" si="12"/>
        <v>Metal industry</v>
      </c>
      <c r="X132" s="3" t="str">
        <f>'EE investment costs'!D181</f>
        <v>EM-21</v>
      </c>
      <c r="Y132" s="3" t="str">
        <f>'EE investment costs'!E181</f>
        <v>Electric Motors</v>
      </c>
      <c r="AC132" s="123">
        <f>'EE investment costs'!C181</f>
        <v>2.1</v>
      </c>
      <c r="AD132" s="22"/>
    </row>
    <row r="133" spans="2:30">
      <c r="B133" s="14" t="str">
        <f t="shared" ca="1" si="7"/>
        <v>INDMDEFFTF-21</v>
      </c>
      <c r="C133" s="15" t="str">
        <f t="shared" ca="1" si="13"/>
        <v>IMDTF</v>
      </c>
      <c r="D133" s="16">
        <f>'EE investment costs'!$F$15</f>
        <v>2016</v>
      </c>
      <c r="E133" s="14">
        <f>VLOOKUP(X133,'EE investment costs'!$D$56:$R$656,15,0)</f>
        <v>7.4</v>
      </c>
      <c r="F133" s="17">
        <f ca="1">INDEX('EE investment costs'!$D$56:$R$656,MATCH(X133,'EE investment costs'!$D$56:$D$656,0),MATCH($V$8,'EE investment costs'!$D$56:$R$56,0))</f>
        <v>308.56791146682485</v>
      </c>
      <c r="I133" s="18">
        <v>1</v>
      </c>
      <c r="J133" s="18">
        <v>1</v>
      </c>
      <c r="K133" s="14">
        <f t="shared" ca="1" si="11"/>
        <v>8</v>
      </c>
      <c r="M133" s="19" t="str">
        <f t="shared" ca="1" si="8"/>
        <v>INDMDEFFTF-21</v>
      </c>
      <c r="N133" s="23" t="str">
        <f t="shared" ca="1" si="10"/>
        <v>Metal industry Saving Tech-Haulage Tractors, Trucks, Fishing boats 2.1y</v>
      </c>
      <c r="O133" s="23" t="s">
        <v>32</v>
      </c>
      <c r="P133" s="23" t="s">
        <v>33</v>
      </c>
      <c r="Q133" s="23"/>
      <c r="R133" s="23"/>
      <c r="S133" s="19" t="s">
        <v>34</v>
      </c>
      <c r="V133" s="16" t="str">
        <f t="shared" ca="1" si="12"/>
        <v>MD</v>
      </c>
      <c r="W133" s="14" t="str">
        <f t="shared" ca="1" si="12"/>
        <v>Metal industry</v>
      </c>
      <c r="X133" s="3" t="str">
        <f>'EE investment costs'!D182</f>
        <v>TF-21</v>
      </c>
      <c r="Y133" s="3" t="str">
        <f>'EE investment costs'!E182</f>
        <v>Haulage Tractors, Trucks, Fishing boats</v>
      </c>
      <c r="AC133" s="123">
        <f>'EE investment costs'!C182</f>
        <v>2.1</v>
      </c>
      <c r="AD133" s="22"/>
    </row>
    <row r="134" spans="2:30">
      <c r="B134" s="14" t="str">
        <f t="shared" ca="1" si="7"/>
        <v>INDMDEFFMT-22</v>
      </c>
      <c r="C134" s="15" t="str">
        <f t="shared" ca="1" si="13"/>
        <v>IMDMT</v>
      </c>
      <c r="D134" s="16">
        <f>'EE investment costs'!$F$15</f>
        <v>2016</v>
      </c>
      <c r="E134" s="14">
        <f>VLOOKUP(X134,'EE investment costs'!$D$56:$R$656,15,0)</f>
        <v>5.0999999999999996</v>
      </c>
      <c r="F134" s="17">
        <f ca="1">INDEX('EE investment costs'!$D$56:$R$656,MATCH(X134,'EE investment costs'!$D$56:$D$656,0),MATCH($V$8,'EE investment costs'!$D$56:$R$56,0))</f>
        <v>289.26447497444286</v>
      </c>
      <c r="I134" s="18">
        <v>1</v>
      </c>
      <c r="J134" s="18">
        <v>1</v>
      </c>
      <c r="K134" s="14">
        <f t="shared" ca="1" si="11"/>
        <v>8</v>
      </c>
      <c r="M134" s="19" t="str">
        <f t="shared" ca="1" si="8"/>
        <v>INDMDEFFMT-22</v>
      </c>
      <c r="N134" s="23" t="str">
        <f t="shared" ca="1" si="10"/>
        <v>Metal industry Saving Tech-Heat Medium Temp. up to 150C 2.2y</v>
      </c>
      <c r="O134" s="23" t="s">
        <v>32</v>
      </c>
      <c r="P134" s="23" t="s">
        <v>33</v>
      </c>
      <c r="Q134" s="23"/>
      <c r="R134" s="23"/>
      <c r="S134" s="19" t="s">
        <v>34</v>
      </c>
      <c r="V134" s="16" t="str">
        <f t="shared" ca="1" si="12"/>
        <v>MD</v>
      </c>
      <c r="W134" s="14" t="str">
        <f t="shared" ca="1" si="12"/>
        <v>Metal industry</v>
      </c>
      <c r="X134" s="3" t="str">
        <f>'EE investment costs'!D183</f>
        <v>MT-22</v>
      </c>
      <c r="Y134" s="3" t="str">
        <f>'EE investment costs'!E183</f>
        <v>Heat Medium Temp. up to 150C</v>
      </c>
      <c r="AC134" s="123">
        <f>'EE investment costs'!C183</f>
        <v>2.2000000000000002</v>
      </c>
      <c r="AD134" s="22"/>
    </row>
    <row r="135" spans="2:30">
      <c r="B135" s="14" t="str">
        <f t="shared" ca="1" si="7"/>
        <v>INDMDEFFHT-22</v>
      </c>
      <c r="C135" s="15" t="str">
        <f t="shared" ca="1" si="13"/>
        <v>IMDHT</v>
      </c>
      <c r="D135" s="16">
        <f>'EE investment costs'!$F$15</f>
        <v>2016</v>
      </c>
      <c r="E135" s="14">
        <f>VLOOKUP(X135,'EE investment costs'!$D$56:$R$656,15,0)</f>
        <v>4.08</v>
      </c>
      <c r="F135" s="17">
        <f ca="1">INDEX('EE investment costs'!$D$56:$R$656,MATCH(X135,'EE investment costs'!$D$56:$D$656,0),MATCH($V$8,'EE investment costs'!$D$56:$R$56,0))</f>
        <v>256.23200967815097</v>
      </c>
      <c r="I135" s="18">
        <v>1</v>
      </c>
      <c r="J135" s="18">
        <v>1</v>
      </c>
      <c r="K135" s="14">
        <f t="shared" ca="1" si="11"/>
        <v>8</v>
      </c>
      <c r="M135" s="19" t="str">
        <f t="shared" ca="1" si="8"/>
        <v>INDMDEFFHT-22</v>
      </c>
      <c r="N135" s="23" t="str">
        <f t="shared" ca="1" si="10"/>
        <v>Metal industry Saving Tech-Heat High Temp. over 150C 2.2y</v>
      </c>
      <c r="O135" s="23" t="s">
        <v>32</v>
      </c>
      <c r="P135" s="23" t="s">
        <v>33</v>
      </c>
      <c r="Q135" s="23"/>
      <c r="R135" s="23"/>
      <c r="S135" s="19" t="s">
        <v>34</v>
      </c>
      <c r="V135" s="16" t="str">
        <f t="shared" ca="1" si="12"/>
        <v>MD</v>
      </c>
      <c r="W135" s="14" t="str">
        <f t="shared" ca="1" si="12"/>
        <v>Metal industry</v>
      </c>
      <c r="X135" s="3" t="str">
        <f>'EE investment costs'!D184</f>
        <v>HT-22</v>
      </c>
      <c r="Y135" s="3" t="str">
        <f>'EE investment costs'!E184</f>
        <v>Heat High Temp. over 150C</v>
      </c>
      <c r="AC135" s="123">
        <f>'EE investment costs'!C184</f>
        <v>2.2000000000000002</v>
      </c>
      <c r="AD135" s="22"/>
    </row>
    <row r="136" spans="2:30">
      <c r="B136" s="14" t="str">
        <f t="shared" ref="B136:B199" ca="1" si="14">M136</f>
        <v>INDMDEFFRH-22</v>
      </c>
      <c r="C136" s="15" t="str">
        <f t="shared" ca="1" si="13"/>
        <v>IMDRH</v>
      </c>
      <c r="D136" s="16">
        <f>'EE investment costs'!$F$15</f>
        <v>2016</v>
      </c>
      <c r="E136" s="14">
        <f>VLOOKUP(X136,'EE investment costs'!$D$56:$R$656,15,0)</f>
        <v>16</v>
      </c>
      <c r="F136" s="17">
        <f ca="1">INDEX('EE investment costs'!$D$56:$R$656,MATCH(X136,'EE investment costs'!$D$56:$D$656,0),MATCH($V$8,'EE investment costs'!$D$56:$R$56,0))</f>
        <v>0</v>
      </c>
      <c r="I136" s="18">
        <v>1</v>
      </c>
      <c r="J136" s="18">
        <v>1</v>
      </c>
      <c r="K136" s="14">
        <f t="shared" ca="1" si="11"/>
        <v>8</v>
      </c>
      <c r="M136" s="19" t="str">
        <f t="shared" ref="M136:M199" ca="1" si="15">CONCATENATE("IND",$V$8,"EFF",$X136)</f>
        <v>INDMDEFFRH-22</v>
      </c>
      <c r="N136" s="23" t="str">
        <f t="shared" ca="1" si="10"/>
        <v>Metal industry Saving Tech-Heat Room Heat 2.2y</v>
      </c>
      <c r="O136" s="23" t="s">
        <v>32</v>
      </c>
      <c r="P136" s="23" t="s">
        <v>33</v>
      </c>
      <c r="Q136" s="23"/>
      <c r="R136" s="23"/>
      <c r="S136" s="19" t="s">
        <v>34</v>
      </c>
      <c r="V136" s="16" t="str">
        <f t="shared" ca="1" si="12"/>
        <v>MD</v>
      </c>
      <c r="W136" s="14" t="str">
        <f t="shared" ca="1" si="12"/>
        <v>Metal industry</v>
      </c>
      <c r="X136" s="3" t="str">
        <f>'EE investment costs'!D185</f>
        <v>RH-22</v>
      </c>
      <c r="Y136" s="3" t="str">
        <f>'EE investment costs'!E185</f>
        <v>Heat Room Heat</v>
      </c>
      <c r="AC136" s="123">
        <f>'EE investment costs'!C185</f>
        <v>2.2000000000000002</v>
      </c>
      <c r="AD136" s="22"/>
    </row>
    <row r="137" spans="2:30">
      <c r="B137" s="14" t="str">
        <f t="shared" ca="1" si="14"/>
        <v>INDMDEFFLA-22</v>
      </c>
      <c r="C137" s="15" t="str">
        <f t="shared" ca="1" si="13"/>
        <v>IMDLA</v>
      </c>
      <c r="D137" s="16">
        <f>'EE investment costs'!$F$15</f>
        <v>2016</v>
      </c>
      <c r="E137" s="14">
        <f>VLOOKUP(X137,'EE investment costs'!$D$56:$R$656,15,0)</f>
        <v>3.4510000000000001</v>
      </c>
      <c r="F137" s="17">
        <f ca="1">INDEX('EE investment costs'!$D$56:$R$656,MATCH(X137,'EE investment costs'!$D$56:$D$656,0),MATCH($V$8,'EE investment costs'!$D$56:$R$56,0))</f>
        <v>773.75342064421545</v>
      </c>
      <c r="I137" s="18">
        <v>1</v>
      </c>
      <c r="J137" s="18">
        <v>1</v>
      </c>
      <c r="K137" s="14">
        <f t="shared" ca="1" si="11"/>
        <v>5</v>
      </c>
      <c r="M137" s="19" t="str">
        <f t="shared" ca="1" si="15"/>
        <v>INDMDEFFLA-22</v>
      </c>
      <c r="N137" s="23" t="str">
        <f t="shared" ref="N137:N200" ca="1" si="16">$W$8&amp;" Saving Tech"&amp;"-"&amp;$Y137&amp;" "&amp;AC137&amp;"y"</f>
        <v>Metal industry Saving Tech-Light 2.2y</v>
      </c>
      <c r="O137" s="23" t="s">
        <v>32</v>
      </c>
      <c r="P137" s="23" t="s">
        <v>33</v>
      </c>
      <c r="Q137" s="23"/>
      <c r="R137" s="23"/>
      <c r="S137" s="19" t="s">
        <v>34</v>
      </c>
      <c r="V137" s="16" t="str">
        <f t="shared" ca="1" si="12"/>
        <v>MD</v>
      </c>
      <c r="W137" s="14" t="str">
        <f t="shared" ca="1" si="12"/>
        <v>Metal industry</v>
      </c>
      <c r="X137" s="3" t="str">
        <f>'EE investment costs'!D186</f>
        <v>LA-22</v>
      </c>
      <c r="Y137" s="3" t="str">
        <f>'EE investment costs'!E186</f>
        <v>Light</v>
      </c>
      <c r="AC137" s="123">
        <f>'EE investment costs'!C186</f>
        <v>2.2000000000000002</v>
      </c>
      <c r="AD137" s="22"/>
    </row>
    <row r="138" spans="2:30">
      <c r="B138" s="14" t="str">
        <f t="shared" ca="1" si="14"/>
        <v>INDMDEFFEM-22</v>
      </c>
      <c r="C138" s="15" t="str">
        <f t="shared" ca="1" si="13"/>
        <v>IMDEM</v>
      </c>
      <c r="D138" s="16">
        <f>'EE investment costs'!$F$15</f>
        <v>2016</v>
      </c>
      <c r="E138" s="14">
        <f>VLOOKUP(X138,'EE investment costs'!$D$56:$R$656,15,0)</f>
        <v>3.6235499999999998</v>
      </c>
      <c r="F138" s="17">
        <f ca="1">INDEX('EE investment costs'!$D$56:$R$656,MATCH(X138,'EE investment costs'!$D$56:$D$656,0),MATCH($V$8,'EE investment costs'!$D$56:$R$56,0))</f>
        <v>731.40575009724387</v>
      </c>
      <c r="I138" s="18">
        <v>1</v>
      </c>
      <c r="J138" s="18">
        <v>1</v>
      </c>
      <c r="K138" s="14">
        <f t="shared" ref="K138:K201" ca="1" si="17">IF(F138&lt;500,1,0)+IF(F138&lt;600,1,0)+IF(F138&lt;700,1,0)+IF(F138&lt;800,1,0)+IF(F138&lt;900,1,0)+IF(F138&lt;1000,1,0)+IF(F138&lt;1100,1,0)+IF(F138&lt;1200,1,0)</f>
        <v>5</v>
      </c>
      <c r="M138" s="19" t="str">
        <f t="shared" ca="1" si="15"/>
        <v>INDMDEFFEM-22</v>
      </c>
      <c r="N138" s="23" t="str">
        <f t="shared" ca="1" si="16"/>
        <v>Metal industry Saving Tech-Electric Motors 2.2y</v>
      </c>
      <c r="O138" s="23" t="s">
        <v>32</v>
      </c>
      <c r="P138" s="23" t="s">
        <v>33</v>
      </c>
      <c r="Q138" s="23"/>
      <c r="R138" s="23"/>
      <c r="S138" s="19" t="s">
        <v>34</v>
      </c>
      <c r="V138" s="16" t="str">
        <f t="shared" ref="V138:W201" ca="1" si="18">V137</f>
        <v>MD</v>
      </c>
      <c r="W138" s="14" t="str">
        <f t="shared" ca="1" si="18"/>
        <v>Metal industry</v>
      </c>
      <c r="X138" s="3" t="str">
        <f>'EE investment costs'!D187</f>
        <v>EM-22</v>
      </c>
      <c r="Y138" s="3" t="str">
        <f>'EE investment costs'!E187</f>
        <v>Electric Motors</v>
      </c>
      <c r="AC138" s="123">
        <f>'EE investment costs'!C187</f>
        <v>2.2000000000000002</v>
      </c>
      <c r="AD138" s="22"/>
    </row>
    <row r="139" spans="2:30">
      <c r="B139" s="14" t="str">
        <f t="shared" ca="1" si="14"/>
        <v>INDMDEFFTF-22</v>
      </c>
      <c r="C139" s="15" t="str">
        <f t="shared" ca="1" si="13"/>
        <v>IMDTF</v>
      </c>
      <c r="D139" s="16">
        <f>'EE investment costs'!$F$15</f>
        <v>2016</v>
      </c>
      <c r="E139" s="14">
        <f>VLOOKUP(X139,'EE investment costs'!$D$56:$R$656,15,0)</f>
        <v>7.8000000000000007</v>
      </c>
      <c r="F139" s="17">
        <f ca="1">INDEX('EE investment costs'!$D$56:$R$656,MATCH(X139,'EE investment costs'!$D$56:$D$656,0),MATCH($V$8,'EE investment costs'!$D$56:$R$56,0))</f>
        <v>323.26162153667366</v>
      </c>
      <c r="I139" s="18">
        <v>1</v>
      </c>
      <c r="J139" s="18">
        <v>1</v>
      </c>
      <c r="K139" s="14">
        <f t="shared" ca="1" si="17"/>
        <v>8</v>
      </c>
      <c r="M139" s="19" t="str">
        <f t="shared" ca="1" si="15"/>
        <v>INDMDEFFTF-22</v>
      </c>
      <c r="N139" s="23" t="str">
        <f t="shared" ca="1" si="16"/>
        <v>Metal industry Saving Tech-Haulage Tractors, Trucks, Fishing boats 2.2y</v>
      </c>
      <c r="O139" s="23" t="s">
        <v>32</v>
      </c>
      <c r="P139" s="23" t="s">
        <v>33</v>
      </c>
      <c r="Q139" s="23"/>
      <c r="R139" s="23"/>
      <c r="S139" s="19" t="s">
        <v>34</v>
      </c>
      <c r="V139" s="16" t="str">
        <f t="shared" ca="1" si="18"/>
        <v>MD</v>
      </c>
      <c r="W139" s="14" t="str">
        <f t="shared" ca="1" si="18"/>
        <v>Metal industry</v>
      </c>
      <c r="X139" s="3" t="str">
        <f>'EE investment costs'!D188</f>
        <v>TF-22</v>
      </c>
      <c r="Y139" s="3" t="str">
        <f>'EE investment costs'!E188</f>
        <v>Haulage Tractors, Trucks, Fishing boats</v>
      </c>
      <c r="AC139" s="123">
        <f>'EE investment costs'!C188</f>
        <v>2.2000000000000002</v>
      </c>
      <c r="AD139" s="22"/>
    </row>
    <row r="140" spans="2:30">
      <c r="B140" s="14" t="str">
        <f t="shared" ca="1" si="14"/>
        <v>INDMDEFFMT-23</v>
      </c>
      <c r="C140" s="15" t="str">
        <f t="shared" ca="1" si="13"/>
        <v>IMDMT</v>
      </c>
      <c r="D140" s="16">
        <f>'EE investment costs'!$F$15</f>
        <v>2016</v>
      </c>
      <c r="E140" s="14">
        <f>VLOOKUP(X140,'EE investment costs'!$D$56:$R$656,15,0)</f>
        <v>5.15</v>
      </c>
      <c r="F140" s="17">
        <f ca="1">INDEX('EE investment costs'!$D$56:$R$656,MATCH(X140,'EE investment costs'!$D$56:$D$656,0),MATCH($V$8,'EE investment costs'!$D$56:$R$56,0))</f>
        <v>307.89743336755424</v>
      </c>
      <c r="I140" s="18">
        <v>1</v>
      </c>
      <c r="J140" s="18">
        <v>1</v>
      </c>
      <c r="K140" s="14">
        <f t="shared" ca="1" si="17"/>
        <v>8</v>
      </c>
      <c r="M140" s="19" t="str">
        <f t="shared" ca="1" si="15"/>
        <v>INDMDEFFMT-23</v>
      </c>
      <c r="N140" s="23" t="str">
        <f t="shared" ca="1" si="16"/>
        <v>Metal industry Saving Tech-Heat Medium Temp. up to 150C 2.3y</v>
      </c>
      <c r="O140" s="23" t="s">
        <v>32</v>
      </c>
      <c r="P140" s="23" t="s">
        <v>33</v>
      </c>
      <c r="Q140" s="23"/>
      <c r="R140" s="23"/>
      <c r="S140" s="19" t="s">
        <v>34</v>
      </c>
      <c r="V140" s="16" t="str">
        <f t="shared" ca="1" si="18"/>
        <v>MD</v>
      </c>
      <c r="W140" s="14" t="str">
        <f t="shared" ca="1" si="18"/>
        <v>Metal industry</v>
      </c>
      <c r="X140" s="3" t="str">
        <f>'EE investment costs'!D189</f>
        <v>MT-23</v>
      </c>
      <c r="Y140" s="3" t="str">
        <f>'EE investment costs'!E189</f>
        <v>Heat Medium Temp. up to 150C</v>
      </c>
      <c r="AC140" s="123">
        <f>'EE investment costs'!C189</f>
        <v>2.2999999999999998</v>
      </c>
      <c r="AD140" s="22"/>
    </row>
    <row r="141" spans="2:30">
      <c r="B141" s="14" t="str">
        <f t="shared" ca="1" si="14"/>
        <v>INDMDEFFHT-23</v>
      </c>
      <c r="C141" s="15" t="str">
        <f t="shared" ca="1" si="13"/>
        <v>IMDHT</v>
      </c>
      <c r="D141" s="16">
        <f>'EE investment costs'!$F$15</f>
        <v>2016</v>
      </c>
      <c r="E141" s="14">
        <f>VLOOKUP(X141,'EE investment costs'!$D$56:$R$656,15,0)</f>
        <v>4.1199999999999992</v>
      </c>
      <c r="F141" s="17">
        <f ca="1">INDEX('EE investment costs'!$D$56:$R$656,MATCH(X141,'EE investment costs'!$D$56:$D$656,0),MATCH($V$8,'EE investment costs'!$D$56:$R$56,0))</f>
        <v>270.66761585720167</v>
      </c>
      <c r="I141" s="18">
        <v>1</v>
      </c>
      <c r="J141" s="18">
        <v>1</v>
      </c>
      <c r="K141" s="14">
        <f t="shared" ca="1" si="17"/>
        <v>8</v>
      </c>
      <c r="M141" s="19" t="str">
        <f t="shared" ca="1" si="15"/>
        <v>INDMDEFFHT-23</v>
      </c>
      <c r="N141" s="23" t="str">
        <f t="shared" ca="1" si="16"/>
        <v>Metal industry Saving Tech-Heat High Temp. over 150C 2.3y</v>
      </c>
      <c r="O141" s="23" t="s">
        <v>32</v>
      </c>
      <c r="P141" s="23" t="s">
        <v>33</v>
      </c>
      <c r="Q141" s="23"/>
      <c r="R141" s="23"/>
      <c r="S141" s="19" t="s">
        <v>34</v>
      </c>
      <c r="V141" s="16" t="str">
        <f t="shared" ca="1" si="18"/>
        <v>MD</v>
      </c>
      <c r="W141" s="14" t="str">
        <f t="shared" ca="1" si="18"/>
        <v>Metal industry</v>
      </c>
      <c r="X141" s="3" t="str">
        <f>'EE investment costs'!D190</f>
        <v>HT-23</v>
      </c>
      <c r="Y141" s="3" t="str">
        <f>'EE investment costs'!E190</f>
        <v>Heat High Temp. over 150C</v>
      </c>
      <c r="AC141" s="123">
        <f>'EE investment costs'!C190</f>
        <v>2.2999999999999998</v>
      </c>
      <c r="AD141" s="22"/>
    </row>
    <row r="142" spans="2:30">
      <c r="B142" s="14" t="str">
        <f t="shared" ca="1" si="14"/>
        <v>INDMDEFFRH-23</v>
      </c>
      <c r="C142" s="15" t="str">
        <f t="shared" ca="1" si="13"/>
        <v>IMDRH</v>
      </c>
      <c r="D142" s="16">
        <f>'EE investment costs'!$F$15</f>
        <v>2016</v>
      </c>
      <c r="E142" s="14">
        <f>VLOOKUP(X142,'EE investment costs'!$D$56:$R$656,15,0)</f>
        <v>16</v>
      </c>
      <c r="F142" s="17">
        <f ca="1">INDEX('EE investment costs'!$D$56:$R$656,MATCH(X142,'EE investment costs'!$D$56:$D$656,0),MATCH($V$8,'EE investment costs'!$D$56:$R$56,0))</f>
        <v>0</v>
      </c>
      <c r="I142" s="18">
        <v>1</v>
      </c>
      <c r="J142" s="18">
        <v>1</v>
      </c>
      <c r="K142" s="14">
        <f t="shared" ca="1" si="17"/>
        <v>8</v>
      </c>
      <c r="M142" s="19" t="str">
        <f t="shared" ca="1" si="15"/>
        <v>INDMDEFFRH-23</v>
      </c>
      <c r="N142" s="23" t="str">
        <f t="shared" ca="1" si="16"/>
        <v>Metal industry Saving Tech-Heat Room Heat 2.3y</v>
      </c>
      <c r="O142" s="23" t="s">
        <v>32</v>
      </c>
      <c r="P142" s="23" t="s">
        <v>33</v>
      </c>
      <c r="Q142" s="23"/>
      <c r="R142" s="23"/>
      <c r="S142" s="19" t="s">
        <v>34</v>
      </c>
      <c r="V142" s="16" t="str">
        <f t="shared" ca="1" si="18"/>
        <v>MD</v>
      </c>
      <c r="W142" s="14" t="str">
        <f t="shared" ca="1" si="18"/>
        <v>Metal industry</v>
      </c>
      <c r="X142" s="3" t="str">
        <f>'EE investment costs'!D191</f>
        <v>RH-23</v>
      </c>
      <c r="Y142" s="3" t="str">
        <f>'EE investment costs'!E191</f>
        <v>Heat Room Heat</v>
      </c>
      <c r="AC142" s="123">
        <f>'EE investment costs'!C191</f>
        <v>2.2999999999999998</v>
      </c>
      <c r="AD142" s="22"/>
    </row>
    <row r="143" spans="2:30">
      <c r="B143" s="14" t="str">
        <f t="shared" ca="1" si="14"/>
        <v>INDMDEFFLA-23</v>
      </c>
      <c r="C143" s="15" t="str">
        <f t="shared" ca="1" si="13"/>
        <v>IMDLA</v>
      </c>
      <c r="D143" s="16">
        <f>'EE investment costs'!$F$15</f>
        <v>2016</v>
      </c>
      <c r="E143" s="14">
        <f>VLOOKUP(X143,'EE investment costs'!$D$56:$R$656,15,0)</f>
        <v>3.4764999999999997</v>
      </c>
      <c r="F143" s="17">
        <f ca="1">INDEX('EE investment costs'!$D$56:$R$656,MATCH(X143,'EE investment costs'!$D$56:$D$656,0),MATCH($V$8,'EE investment costs'!$D$56:$R$56,0))</f>
        <v>829.6558038248769</v>
      </c>
      <c r="I143" s="18">
        <v>1</v>
      </c>
      <c r="J143" s="18">
        <v>1</v>
      </c>
      <c r="K143" s="14">
        <f t="shared" ca="1" si="17"/>
        <v>4</v>
      </c>
      <c r="M143" s="19" t="str">
        <f t="shared" ca="1" si="15"/>
        <v>INDMDEFFLA-23</v>
      </c>
      <c r="N143" s="23" t="str">
        <f t="shared" ca="1" si="16"/>
        <v>Metal industry Saving Tech-Light 2.3y</v>
      </c>
      <c r="O143" s="23" t="s">
        <v>32</v>
      </c>
      <c r="P143" s="23" t="s">
        <v>33</v>
      </c>
      <c r="Q143" s="23"/>
      <c r="R143" s="23"/>
      <c r="S143" s="19" t="s">
        <v>34</v>
      </c>
      <c r="V143" s="16" t="str">
        <f t="shared" ca="1" si="18"/>
        <v>MD</v>
      </c>
      <c r="W143" s="14" t="str">
        <f t="shared" ca="1" si="18"/>
        <v>Metal industry</v>
      </c>
      <c r="X143" s="3" t="str">
        <f>'EE investment costs'!D192</f>
        <v>LA-23</v>
      </c>
      <c r="Y143" s="3" t="str">
        <f>'EE investment costs'!E192</f>
        <v>Light</v>
      </c>
      <c r="AC143" s="123">
        <f>'EE investment costs'!C192</f>
        <v>2.2999999999999998</v>
      </c>
      <c r="AD143" s="22"/>
    </row>
    <row r="144" spans="2:30">
      <c r="B144" s="14" t="str">
        <f t="shared" ca="1" si="14"/>
        <v>INDMDEFFEM-23</v>
      </c>
      <c r="C144" s="15" t="str">
        <f t="shared" ca="1" si="13"/>
        <v>IMDEM</v>
      </c>
      <c r="D144" s="16">
        <f>'EE investment costs'!$F$15</f>
        <v>2016</v>
      </c>
      <c r="E144" s="14">
        <f>VLOOKUP(X144,'EE investment costs'!$D$56:$R$656,15,0)</f>
        <v>3.6503249999999996</v>
      </c>
      <c r="F144" s="17">
        <f ca="1">INDEX('EE investment costs'!$D$56:$R$656,MATCH(X144,'EE investment costs'!$D$56:$D$656,0),MATCH($V$8,'EE investment costs'!$D$56:$R$56,0))</f>
        <v>784.58801769125864</v>
      </c>
      <c r="I144" s="18">
        <v>1</v>
      </c>
      <c r="J144" s="18">
        <v>1</v>
      </c>
      <c r="K144" s="14">
        <f t="shared" ca="1" si="17"/>
        <v>5</v>
      </c>
      <c r="M144" s="19" t="str">
        <f t="shared" ca="1" si="15"/>
        <v>INDMDEFFEM-23</v>
      </c>
      <c r="N144" s="23" t="str">
        <f t="shared" ca="1" si="16"/>
        <v>Metal industry Saving Tech-Electric Motors 2.3y</v>
      </c>
      <c r="O144" s="23" t="s">
        <v>32</v>
      </c>
      <c r="P144" s="23" t="s">
        <v>33</v>
      </c>
      <c r="Q144" s="23"/>
      <c r="R144" s="23"/>
      <c r="S144" s="19" t="s">
        <v>34</v>
      </c>
      <c r="V144" s="16" t="str">
        <f t="shared" ca="1" si="18"/>
        <v>MD</v>
      </c>
      <c r="W144" s="14" t="str">
        <f t="shared" ca="1" si="18"/>
        <v>Metal industry</v>
      </c>
      <c r="X144" s="3" t="str">
        <f>'EE investment costs'!D193</f>
        <v>EM-23</v>
      </c>
      <c r="Y144" s="3" t="str">
        <f>'EE investment costs'!E193</f>
        <v>Electric Motors</v>
      </c>
      <c r="AC144" s="123">
        <f>'EE investment costs'!C193</f>
        <v>2.2999999999999998</v>
      </c>
      <c r="AD144" s="22"/>
    </row>
    <row r="145" spans="2:30">
      <c r="B145" s="14" t="str">
        <f t="shared" ca="1" si="14"/>
        <v>INDMDEFFTF-23</v>
      </c>
      <c r="C145" s="15" t="str">
        <f t="shared" ca="1" si="13"/>
        <v>IMDTF</v>
      </c>
      <c r="D145" s="16">
        <f>'EE investment costs'!$F$15</f>
        <v>2016</v>
      </c>
      <c r="E145" s="14">
        <f>VLOOKUP(X145,'EE investment costs'!$D$56:$R$656,15,0)</f>
        <v>8.1999999999999993</v>
      </c>
      <c r="F145" s="17">
        <f ca="1">INDEX('EE investment costs'!$D$56:$R$656,MATCH(X145,'EE investment costs'!$D$56:$D$656,0),MATCH($V$8,'EE investment costs'!$D$56:$R$56,0))</f>
        <v>337.95533160652241</v>
      </c>
      <c r="I145" s="18">
        <v>1</v>
      </c>
      <c r="J145" s="18">
        <v>1</v>
      </c>
      <c r="K145" s="14">
        <f t="shared" ca="1" si="17"/>
        <v>8</v>
      </c>
      <c r="M145" s="19" t="str">
        <f t="shared" ca="1" si="15"/>
        <v>INDMDEFFTF-23</v>
      </c>
      <c r="N145" s="23" t="str">
        <f t="shared" ca="1" si="16"/>
        <v>Metal industry Saving Tech-Haulage Tractors, Trucks, Fishing boats 2.3y</v>
      </c>
      <c r="O145" s="23" t="s">
        <v>32</v>
      </c>
      <c r="P145" s="23" t="s">
        <v>33</v>
      </c>
      <c r="Q145" s="23"/>
      <c r="R145" s="23"/>
      <c r="S145" s="19" t="s">
        <v>34</v>
      </c>
      <c r="V145" s="16" t="str">
        <f t="shared" ca="1" si="18"/>
        <v>MD</v>
      </c>
      <c r="W145" s="14" t="str">
        <f t="shared" ca="1" si="18"/>
        <v>Metal industry</v>
      </c>
      <c r="X145" s="3" t="str">
        <f>'EE investment costs'!D194</f>
        <v>TF-23</v>
      </c>
      <c r="Y145" s="3" t="str">
        <f>'EE investment costs'!E194</f>
        <v>Haulage Tractors, Trucks, Fishing boats</v>
      </c>
      <c r="AC145" s="123">
        <f>'EE investment costs'!C194</f>
        <v>2.2999999999999998</v>
      </c>
      <c r="AD145" s="22"/>
    </row>
    <row r="146" spans="2:30">
      <c r="B146" s="14" t="str">
        <f t="shared" ca="1" si="14"/>
        <v>INDMDEFFMT-24</v>
      </c>
      <c r="C146" s="15" t="str">
        <f t="shared" ca="1" si="13"/>
        <v>IMDMT</v>
      </c>
      <c r="D146" s="16">
        <f>'EE investment costs'!$F$15</f>
        <v>2016</v>
      </c>
      <c r="E146" s="14">
        <f>VLOOKUP(X146,'EE investment costs'!$D$56:$R$656,15,0)</f>
        <v>5.2</v>
      </c>
      <c r="F146" s="17">
        <f ca="1">INDEX('EE investment costs'!$D$56:$R$656,MATCH(X146,'EE investment costs'!$D$56:$D$656,0),MATCH($V$8,'EE investment costs'!$D$56:$R$56,0))</f>
        <v>326.53039176066574</v>
      </c>
      <c r="I146" s="18">
        <v>1</v>
      </c>
      <c r="J146" s="18">
        <v>1</v>
      </c>
      <c r="K146" s="14">
        <f t="shared" ca="1" si="17"/>
        <v>8</v>
      </c>
      <c r="M146" s="19" t="str">
        <f t="shared" ca="1" si="15"/>
        <v>INDMDEFFMT-24</v>
      </c>
      <c r="N146" s="23" t="str">
        <f t="shared" ca="1" si="16"/>
        <v>Metal industry Saving Tech-Heat Medium Temp. up to 150C 2.4y</v>
      </c>
      <c r="O146" s="23" t="s">
        <v>32</v>
      </c>
      <c r="P146" s="23" t="s">
        <v>33</v>
      </c>
      <c r="Q146" s="23"/>
      <c r="R146" s="23"/>
      <c r="S146" s="19" t="s">
        <v>34</v>
      </c>
      <c r="V146" s="16" t="str">
        <f t="shared" ca="1" si="18"/>
        <v>MD</v>
      </c>
      <c r="W146" s="14" t="str">
        <f t="shared" ca="1" si="18"/>
        <v>Metal industry</v>
      </c>
      <c r="X146" s="3" t="str">
        <f>'EE investment costs'!D195</f>
        <v>MT-24</v>
      </c>
      <c r="Y146" s="3" t="str">
        <f>'EE investment costs'!E195</f>
        <v>Heat Medium Temp. up to 150C</v>
      </c>
      <c r="AC146" s="123">
        <f>'EE investment costs'!C195</f>
        <v>2.4</v>
      </c>
      <c r="AD146" s="22"/>
    </row>
    <row r="147" spans="2:30">
      <c r="B147" s="14" t="str">
        <f t="shared" ca="1" si="14"/>
        <v>INDMDEFFHT-24</v>
      </c>
      <c r="C147" s="15" t="str">
        <f t="shared" ca="1" si="13"/>
        <v>IMDHT</v>
      </c>
      <c r="D147" s="16">
        <f>'EE investment costs'!$F$15</f>
        <v>2016</v>
      </c>
      <c r="E147" s="14">
        <f>VLOOKUP(X147,'EE investment costs'!$D$56:$R$656,15,0)</f>
        <v>4.1599999999999993</v>
      </c>
      <c r="F147" s="17">
        <f ca="1">INDEX('EE investment costs'!$D$56:$R$656,MATCH(X147,'EE investment costs'!$D$56:$D$656,0),MATCH($V$8,'EE investment costs'!$D$56:$R$56,0))</f>
        <v>285.10322203625242</v>
      </c>
      <c r="I147" s="18">
        <v>1</v>
      </c>
      <c r="J147" s="18">
        <v>1</v>
      </c>
      <c r="K147" s="14">
        <f t="shared" ca="1" si="17"/>
        <v>8</v>
      </c>
      <c r="M147" s="19" t="str">
        <f t="shared" ca="1" si="15"/>
        <v>INDMDEFFHT-24</v>
      </c>
      <c r="N147" s="23" t="str">
        <f t="shared" ca="1" si="16"/>
        <v>Metal industry Saving Tech-Heat High Temp. over 150C 2.4y</v>
      </c>
      <c r="O147" s="23" t="s">
        <v>32</v>
      </c>
      <c r="P147" s="23" t="s">
        <v>33</v>
      </c>
      <c r="Q147" s="23"/>
      <c r="R147" s="23"/>
      <c r="S147" s="19" t="s">
        <v>34</v>
      </c>
      <c r="V147" s="16" t="str">
        <f t="shared" ca="1" si="18"/>
        <v>MD</v>
      </c>
      <c r="W147" s="14" t="str">
        <f t="shared" ca="1" si="18"/>
        <v>Metal industry</v>
      </c>
      <c r="X147" s="3" t="str">
        <f>'EE investment costs'!D196</f>
        <v>HT-24</v>
      </c>
      <c r="Y147" s="3" t="str">
        <f>'EE investment costs'!E196</f>
        <v>Heat High Temp. over 150C</v>
      </c>
      <c r="AC147" s="123">
        <f>'EE investment costs'!C196</f>
        <v>2.4</v>
      </c>
      <c r="AD147" s="22"/>
    </row>
    <row r="148" spans="2:30">
      <c r="B148" s="14" t="str">
        <f t="shared" ca="1" si="14"/>
        <v>INDMDEFFRH-24</v>
      </c>
      <c r="C148" s="15" t="str">
        <f t="shared" ca="1" si="13"/>
        <v>IMDRH</v>
      </c>
      <c r="D148" s="16">
        <f>'EE investment costs'!$F$15</f>
        <v>2016</v>
      </c>
      <c r="E148" s="14">
        <f>VLOOKUP(X148,'EE investment costs'!$D$56:$R$656,15,0)</f>
        <v>16</v>
      </c>
      <c r="F148" s="17">
        <f ca="1">INDEX('EE investment costs'!$D$56:$R$656,MATCH(X148,'EE investment costs'!$D$56:$D$656,0),MATCH($V$8,'EE investment costs'!$D$56:$R$56,0))</f>
        <v>0</v>
      </c>
      <c r="I148" s="18">
        <v>1</v>
      </c>
      <c r="J148" s="18">
        <v>1</v>
      </c>
      <c r="K148" s="14">
        <f t="shared" ca="1" si="17"/>
        <v>8</v>
      </c>
      <c r="M148" s="19" t="str">
        <f t="shared" ca="1" si="15"/>
        <v>INDMDEFFRH-24</v>
      </c>
      <c r="N148" s="23" t="str">
        <f t="shared" ca="1" si="16"/>
        <v>Metal industry Saving Tech-Heat Room Heat 2.4y</v>
      </c>
      <c r="O148" s="23" t="s">
        <v>32</v>
      </c>
      <c r="P148" s="23" t="s">
        <v>33</v>
      </c>
      <c r="Q148" s="23"/>
      <c r="R148" s="23"/>
      <c r="S148" s="19" t="s">
        <v>34</v>
      </c>
      <c r="V148" s="16" t="str">
        <f t="shared" ca="1" si="18"/>
        <v>MD</v>
      </c>
      <c r="W148" s="14" t="str">
        <f t="shared" ca="1" si="18"/>
        <v>Metal industry</v>
      </c>
      <c r="X148" s="3" t="str">
        <f>'EE investment costs'!D197</f>
        <v>RH-24</v>
      </c>
      <c r="Y148" s="3" t="str">
        <f>'EE investment costs'!E197</f>
        <v>Heat Room Heat</v>
      </c>
      <c r="AC148" s="123">
        <f>'EE investment costs'!C197</f>
        <v>2.4</v>
      </c>
      <c r="AD148" s="22"/>
    </row>
    <row r="149" spans="2:30">
      <c r="B149" s="14" t="str">
        <f t="shared" ca="1" si="14"/>
        <v>INDMDEFFLA-24</v>
      </c>
      <c r="C149" s="15" t="str">
        <f t="shared" ca="1" si="13"/>
        <v>IMDLA</v>
      </c>
      <c r="D149" s="16">
        <f>'EE investment costs'!$F$15</f>
        <v>2016</v>
      </c>
      <c r="E149" s="14">
        <f>VLOOKUP(X149,'EE investment costs'!$D$56:$R$656,15,0)</f>
        <v>3.5019999999999998</v>
      </c>
      <c r="F149" s="17">
        <f ca="1">INDEX('EE investment costs'!$D$56:$R$656,MATCH(X149,'EE investment costs'!$D$56:$D$656,0),MATCH($V$8,'EE investment costs'!$D$56:$R$56,0))</f>
        <v>885.55818700553903</v>
      </c>
      <c r="I149" s="18">
        <v>1</v>
      </c>
      <c r="J149" s="18">
        <v>1</v>
      </c>
      <c r="K149" s="14">
        <f t="shared" ca="1" si="17"/>
        <v>4</v>
      </c>
      <c r="M149" s="19" t="str">
        <f t="shared" ca="1" si="15"/>
        <v>INDMDEFFLA-24</v>
      </c>
      <c r="N149" s="23" t="str">
        <f t="shared" ca="1" si="16"/>
        <v>Metal industry Saving Tech-Light 2.4y</v>
      </c>
      <c r="O149" s="23" t="s">
        <v>32</v>
      </c>
      <c r="P149" s="23" t="s">
        <v>33</v>
      </c>
      <c r="Q149" s="23"/>
      <c r="R149" s="23"/>
      <c r="S149" s="19" t="s">
        <v>34</v>
      </c>
      <c r="V149" s="16" t="str">
        <f t="shared" ca="1" si="18"/>
        <v>MD</v>
      </c>
      <c r="W149" s="14" t="str">
        <f t="shared" ca="1" si="18"/>
        <v>Metal industry</v>
      </c>
      <c r="X149" s="3" t="str">
        <f>'EE investment costs'!D198</f>
        <v>LA-24</v>
      </c>
      <c r="Y149" s="3" t="str">
        <f>'EE investment costs'!E198</f>
        <v>Light</v>
      </c>
      <c r="AC149" s="123">
        <f>'EE investment costs'!C198</f>
        <v>2.4</v>
      </c>
      <c r="AD149" s="22"/>
    </row>
    <row r="150" spans="2:30">
      <c r="B150" s="14" t="str">
        <f t="shared" ca="1" si="14"/>
        <v>INDMDEFFEM-24</v>
      </c>
      <c r="C150" s="15" t="str">
        <f t="shared" ca="1" si="13"/>
        <v>IMDEM</v>
      </c>
      <c r="D150" s="16">
        <f>'EE investment costs'!$F$15</f>
        <v>2016</v>
      </c>
      <c r="E150" s="14">
        <f>VLOOKUP(X150,'EE investment costs'!$D$56:$R$656,15,0)</f>
        <v>3.6770999999999998</v>
      </c>
      <c r="F150" s="17">
        <f ca="1">INDEX('EE investment costs'!$D$56:$R$656,MATCH(X150,'EE investment costs'!$D$56:$D$656,0),MATCH($V$8,'EE investment costs'!$D$56:$R$56,0))</f>
        <v>837.77028528527364</v>
      </c>
      <c r="I150" s="18">
        <v>1</v>
      </c>
      <c r="J150" s="18">
        <v>1</v>
      </c>
      <c r="K150" s="14">
        <f t="shared" ca="1" si="17"/>
        <v>4</v>
      </c>
      <c r="M150" s="19" t="str">
        <f t="shared" ca="1" si="15"/>
        <v>INDMDEFFEM-24</v>
      </c>
      <c r="N150" s="23" t="str">
        <f t="shared" ca="1" si="16"/>
        <v>Metal industry Saving Tech-Electric Motors 2.4y</v>
      </c>
      <c r="O150" s="23" t="s">
        <v>32</v>
      </c>
      <c r="P150" s="23" t="s">
        <v>33</v>
      </c>
      <c r="Q150" s="23"/>
      <c r="R150" s="23"/>
      <c r="S150" s="19" t="s">
        <v>34</v>
      </c>
      <c r="V150" s="16" t="str">
        <f t="shared" ca="1" si="18"/>
        <v>MD</v>
      </c>
      <c r="W150" s="14" t="str">
        <f t="shared" ca="1" si="18"/>
        <v>Metal industry</v>
      </c>
      <c r="X150" s="3" t="str">
        <f>'EE investment costs'!D199</f>
        <v>EM-24</v>
      </c>
      <c r="Y150" s="3" t="str">
        <f>'EE investment costs'!E199</f>
        <v>Electric Motors</v>
      </c>
      <c r="AC150" s="123">
        <f>'EE investment costs'!C199</f>
        <v>2.4</v>
      </c>
      <c r="AD150" s="22"/>
    </row>
    <row r="151" spans="2:30">
      <c r="B151" s="14" t="str">
        <f t="shared" ca="1" si="14"/>
        <v>INDMDEFFTF-24</v>
      </c>
      <c r="C151" s="15" t="str">
        <f t="shared" ca="1" si="13"/>
        <v>IMDTF</v>
      </c>
      <c r="D151" s="16">
        <f>'EE investment costs'!$F$15</f>
        <v>2016</v>
      </c>
      <c r="E151" s="14">
        <f>VLOOKUP(X151,'EE investment costs'!$D$56:$R$656,15,0)</f>
        <v>8.6</v>
      </c>
      <c r="F151" s="17">
        <f ca="1">INDEX('EE investment costs'!$D$56:$R$656,MATCH(X151,'EE investment costs'!$D$56:$D$656,0),MATCH($V$8,'EE investment costs'!$D$56:$R$56,0))</f>
        <v>352.64904167637127</v>
      </c>
      <c r="I151" s="18">
        <v>1</v>
      </c>
      <c r="J151" s="18">
        <v>1</v>
      </c>
      <c r="K151" s="14">
        <f t="shared" ca="1" si="17"/>
        <v>8</v>
      </c>
      <c r="M151" s="19" t="str">
        <f t="shared" ca="1" si="15"/>
        <v>INDMDEFFTF-24</v>
      </c>
      <c r="N151" s="23" t="str">
        <f t="shared" ca="1" si="16"/>
        <v>Metal industry Saving Tech-Haulage Tractors, Trucks, Fishing boats 2.4y</v>
      </c>
      <c r="O151" s="23" t="s">
        <v>32</v>
      </c>
      <c r="P151" s="23" t="s">
        <v>33</v>
      </c>
      <c r="Q151" s="23"/>
      <c r="R151" s="23"/>
      <c r="S151" s="19" t="s">
        <v>34</v>
      </c>
      <c r="V151" s="16" t="str">
        <f t="shared" ca="1" si="18"/>
        <v>MD</v>
      </c>
      <c r="W151" s="14" t="str">
        <f t="shared" ca="1" si="18"/>
        <v>Metal industry</v>
      </c>
      <c r="X151" s="3" t="str">
        <f>'EE investment costs'!D200</f>
        <v>TF-24</v>
      </c>
      <c r="Y151" s="3" t="str">
        <f>'EE investment costs'!E200</f>
        <v>Haulage Tractors, Trucks, Fishing boats</v>
      </c>
      <c r="AC151" s="123">
        <f>'EE investment costs'!C200</f>
        <v>2.4</v>
      </c>
      <c r="AD151" s="22"/>
    </row>
    <row r="152" spans="2:30">
      <c r="B152" s="14" t="str">
        <f t="shared" ca="1" si="14"/>
        <v>INDMDEFFMT-25</v>
      </c>
      <c r="C152" s="15" t="str">
        <f t="shared" ca="1" si="13"/>
        <v>IMDMT</v>
      </c>
      <c r="D152" s="16">
        <f>'EE investment costs'!$F$15</f>
        <v>2016</v>
      </c>
      <c r="E152" s="14">
        <f>VLOOKUP(X152,'EE investment costs'!$D$56:$R$656,15,0)</f>
        <v>5.25</v>
      </c>
      <c r="F152" s="17">
        <f ca="1">INDEX('EE investment costs'!$D$56:$R$656,MATCH(X152,'EE investment costs'!$D$56:$D$656,0),MATCH($V$8,'EE investment costs'!$D$56:$R$56,0))</f>
        <v>345.16335015377723</v>
      </c>
      <c r="I152" s="18">
        <v>1</v>
      </c>
      <c r="J152" s="18">
        <v>1</v>
      </c>
      <c r="K152" s="14">
        <f t="shared" ca="1" si="17"/>
        <v>8</v>
      </c>
      <c r="M152" s="19" t="str">
        <f t="shared" ca="1" si="15"/>
        <v>INDMDEFFMT-25</v>
      </c>
      <c r="N152" s="23" t="str">
        <f t="shared" ca="1" si="16"/>
        <v>Metal industry Saving Tech-Heat Medium Temp. up to 150C 2.5y</v>
      </c>
      <c r="O152" s="23" t="s">
        <v>32</v>
      </c>
      <c r="P152" s="23" t="s">
        <v>33</v>
      </c>
      <c r="Q152" s="23"/>
      <c r="R152" s="23"/>
      <c r="S152" s="19" t="s">
        <v>34</v>
      </c>
      <c r="V152" s="16" t="str">
        <f t="shared" ca="1" si="18"/>
        <v>MD</v>
      </c>
      <c r="W152" s="14" t="str">
        <f t="shared" ca="1" si="18"/>
        <v>Metal industry</v>
      </c>
      <c r="X152" s="3" t="str">
        <f>'EE investment costs'!D201</f>
        <v>MT-25</v>
      </c>
      <c r="Y152" s="3" t="str">
        <f>'EE investment costs'!E201</f>
        <v>Heat Medium Temp. up to 150C</v>
      </c>
      <c r="AC152" s="123">
        <f>'EE investment costs'!C201</f>
        <v>2.5</v>
      </c>
      <c r="AD152" s="22"/>
    </row>
    <row r="153" spans="2:30">
      <c r="B153" s="14" t="str">
        <f t="shared" ca="1" si="14"/>
        <v>INDMDEFFHT-25</v>
      </c>
      <c r="C153" s="15" t="str">
        <f t="shared" ca="1" si="13"/>
        <v>IMDHT</v>
      </c>
      <c r="D153" s="16">
        <f>'EE investment costs'!$F$15</f>
        <v>2016</v>
      </c>
      <c r="E153" s="14">
        <f>VLOOKUP(X153,'EE investment costs'!$D$56:$R$656,15,0)</f>
        <v>4.1999999999999993</v>
      </c>
      <c r="F153" s="17">
        <f ca="1">INDEX('EE investment costs'!$D$56:$R$656,MATCH(X153,'EE investment costs'!$D$56:$D$656,0),MATCH($V$8,'EE investment costs'!$D$56:$R$56,0))</f>
        <v>299.53882821530323</v>
      </c>
      <c r="I153" s="18">
        <v>1</v>
      </c>
      <c r="J153" s="18">
        <v>1</v>
      </c>
      <c r="K153" s="14">
        <f t="shared" ca="1" si="17"/>
        <v>8</v>
      </c>
      <c r="M153" s="19" t="str">
        <f t="shared" ca="1" si="15"/>
        <v>INDMDEFFHT-25</v>
      </c>
      <c r="N153" s="23" t="str">
        <f t="shared" ca="1" si="16"/>
        <v>Metal industry Saving Tech-Heat High Temp. over 150C 2.5y</v>
      </c>
      <c r="O153" s="23" t="s">
        <v>32</v>
      </c>
      <c r="P153" s="23" t="s">
        <v>33</v>
      </c>
      <c r="Q153" s="23"/>
      <c r="R153" s="23"/>
      <c r="S153" s="19" t="s">
        <v>34</v>
      </c>
      <c r="V153" s="16" t="str">
        <f t="shared" ca="1" si="18"/>
        <v>MD</v>
      </c>
      <c r="W153" s="14" t="str">
        <f t="shared" ca="1" si="18"/>
        <v>Metal industry</v>
      </c>
      <c r="X153" s="3" t="str">
        <f>'EE investment costs'!D202</f>
        <v>HT-25</v>
      </c>
      <c r="Y153" s="3" t="str">
        <f>'EE investment costs'!E202</f>
        <v>Heat High Temp. over 150C</v>
      </c>
      <c r="AC153" s="123">
        <f>'EE investment costs'!C202</f>
        <v>2.5</v>
      </c>
      <c r="AD153" s="22"/>
    </row>
    <row r="154" spans="2:30">
      <c r="B154" s="14" t="str">
        <f t="shared" ca="1" si="14"/>
        <v>INDMDEFFRH-25</v>
      </c>
      <c r="C154" s="15" t="str">
        <f t="shared" ca="1" si="13"/>
        <v>IMDRH</v>
      </c>
      <c r="D154" s="16">
        <f>'EE investment costs'!$F$15</f>
        <v>2016</v>
      </c>
      <c r="E154" s="14">
        <f>VLOOKUP(X154,'EE investment costs'!$D$56:$R$656,15,0)</f>
        <v>16</v>
      </c>
      <c r="F154" s="17">
        <f ca="1">INDEX('EE investment costs'!$D$56:$R$656,MATCH(X154,'EE investment costs'!$D$56:$D$656,0),MATCH($V$8,'EE investment costs'!$D$56:$R$56,0))</f>
        <v>0</v>
      </c>
      <c r="I154" s="18">
        <v>1</v>
      </c>
      <c r="J154" s="18">
        <v>1</v>
      </c>
      <c r="K154" s="14">
        <f t="shared" ca="1" si="17"/>
        <v>8</v>
      </c>
      <c r="M154" s="19" t="str">
        <f t="shared" ca="1" si="15"/>
        <v>INDMDEFFRH-25</v>
      </c>
      <c r="N154" s="23" t="str">
        <f t="shared" ca="1" si="16"/>
        <v>Metal industry Saving Tech-Heat Room Heat 2.5y</v>
      </c>
      <c r="O154" s="23" t="s">
        <v>32</v>
      </c>
      <c r="P154" s="23" t="s">
        <v>33</v>
      </c>
      <c r="Q154" s="23"/>
      <c r="R154" s="23"/>
      <c r="S154" s="19" t="s">
        <v>34</v>
      </c>
      <c r="V154" s="16" t="str">
        <f t="shared" ca="1" si="18"/>
        <v>MD</v>
      </c>
      <c r="W154" s="14" t="str">
        <f t="shared" ca="1" si="18"/>
        <v>Metal industry</v>
      </c>
      <c r="X154" s="3" t="str">
        <f>'EE investment costs'!D203</f>
        <v>RH-25</v>
      </c>
      <c r="Y154" s="3" t="str">
        <f>'EE investment costs'!E203</f>
        <v>Heat Room Heat</v>
      </c>
      <c r="AC154" s="123">
        <f>'EE investment costs'!C203</f>
        <v>2.5</v>
      </c>
      <c r="AD154" s="22"/>
    </row>
    <row r="155" spans="2:30">
      <c r="B155" s="14" t="str">
        <f t="shared" ca="1" si="14"/>
        <v>INDMDEFFLA-25</v>
      </c>
      <c r="C155" s="15" t="str">
        <f t="shared" ca="1" si="13"/>
        <v>IMDLA</v>
      </c>
      <c r="D155" s="16">
        <f>'EE investment costs'!$F$15</f>
        <v>2016</v>
      </c>
      <c r="E155" s="14">
        <f>VLOOKUP(X155,'EE investment costs'!$D$56:$R$656,15,0)</f>
        <v>3.5274999999999999</v>
      </c>
      <c r="F155" s="17">
        <f ca="1">INDEX('EE investment costs'!$D$56:$R$656,MATCH(X155,'EE investment costs'!$D$56:$D$656,0),MATCH($V$8,'EE investment costs'!$D$56:$R$56,0))</f>
        <v>941.4605701862007</v>
      </c>
      <c r="I155" s="18">
        <v>1</v>
      </c>
      <c r="J155" s="18">
        <v>1</v>
      </c>
      <c r="K155" s="14">
        <f t="shared" ca="1" si="17"/>
        <v>3</v>
      </c>
      <c r="M155" s="19" t="str">
        <f t="shared" ca="1" si="15"/>
        <v>INDMDEFFLA-25</v>
      </c>
      <c r="N155" s="23" t="str">
        <f t="shared" ca="1" si="16"/>
        <v>Metal industry Saving Tech-Light 2.5y</v>
      </c>
      <c r="O155" s="23" t="s">
        <v>32</v>
      </c>
      <c r="P155" s="23" t="s">
        <v>33</v>
      </c>
      <c r="Q155" s="23"/>
      <c r="R155" s="23"/>
      <c r="S155" s="19" t="s">
        <v>34</v>
      </c>
      <c r="V155" s="16" t="str">
        <f t="shared" ca="1" si="18"/>
        <v>MD</v>
      </c>
      <c r="W155" s="14" t="str">
        <f t="shared" ca="1" si="18"/>
        <v>Metal industry</v>
      </c>
      <c r="X155" s="3" t="str">
        <f>'EE investment costs'!D204</f>
        <v>LA-25</v>
      </c>
      <c r="Y155" s="3" t="str">
        <f>'EE investment costs'!E204</f>
        <v>Light</v>
      </c>
      <c r="AC155" s="123">
        <f>'EE investment costs'!C204</f>
        <v>2.5</v>
      </c>
      <c r="AD155" s="22"/>
    </row>
    <row r="156" spans="2:30">
      <c r="B156" s="14" t="str">
        <f t="shared" ca="1" si="14"/>
        <v>INDMDEFFEM-25</v>
      </c>
      <c r="C156" s="15" t="str">
        <f t="shared" ca="1" si="13"/>
        <v>IMDEM</v>
      </c>
      <c r="D156" s="16">
        <f>'EE investment costs'!$F$15</f>
        <v>2016</v>
      </c>
      <c r="E156" s="14">
        <f>VLOOKUP(X156,'EE investment costs'!$D$56:$R$656,15,0)</f>
        <v>3.703875</v>
      </c>
      <c r="F156" s="17">
        <f ca="1">INDEX('EE investment costs'!$D$56:$R$656,MATCH(X156,'EE investment costs'!$D$56:$D$656,0),MATCH($V$8,'EE investment costs'!$D$56:$R$56,0))</f>
        <v>890.95255287928853</v>
      </c>
      <c r="I156" s="18">
        <v>1</v>
      </c>
      <c r="J156" s="18">
        <v>1</v>
      </c>
      <c r="K156" s="14">
        <f t="shared" ca="1" si="17"/>
        <v>4</v>
      </c>
      <c r="M156" s="19" t="str">
        <f t="shared" ca="1" si="15"/>
        <v>INDMDEFFEM-25</v>
      </c>
      <c r="N156" s="23" t="str">
        <f t="shared" ca="1" si="16"/>
        <v>Metal industry Saving Tech-Electric Motors 2.5y</v>
      </c>
      <c r="O156" s="23" t="s">
        <v>32</v>
      </c>
      <c r="P156" s="23" t="s">
        <v>33</v>
      </c>
      <c r="Q156" s="23"/>
      <c r="R156" s="23"/>
      <c r="S156" s="19" t="s">
        <v>34</v>
      </c>
      <c r="V156" s="16" t="str">
        <f t="shared" ca="1" si="18"/>
        <v>MD</v>
      </c>
      <c r="W156" s="14" t="str">
        <f t="shared" ca="1" si="18"/>
        <v>Metal industry</v>
      </c>
      <c r="X156" s="3" t="str">
        <f>'EE investment costs'!D205</f>
        <v>EM-25</v>
      </c>
      <c r="Y156" s="3" t="str">
        <f>'EE investment costs'!E205</f>
        <v>Electric Motors</v>
      </c>
      <c r="AC156" s="123">
        <f>'EE investment costs'!C205</f>
        <v>2.5</v>
      </c>
      <c r="AD156" s="22"/>
    </row>
    <row r="157" spans="2:30">
      <c r="B157" s="14" t="str">
        <f t="shared" ca="1" si="14"/>
        <v>INDMDEFFTF-25</v>
      </c>
      <c r="C157" s="15" t="str">
        <f t="shared" ca="1" si="13"/>
        <v>IMDTF</v>
      </c>
      <c r="D157" s="16">
        <f>'EE investment costs'!$F$15</f>
        <v>2016</v>
      </c>
      <c r="E157" s="14">
        <f>VLOOKUP(X157,'EE investment costs'!$D$56:$R$656,15,0)</f>
        <v>9</v>
      </c>
      <c r="F157" s="17">
        <f ca="1">INDEX('EE investment costs'!$D$56:$R$656,MATCH(X157,'EE investment costs'!$D$56:$D$656,0),MATCH($V$8,'EE investment costs'!$D$56:$R$56,0))</f>
        <v>367.34275174622002</v>
      </c>
      <c r="I157" s="18">
        <v>1</v>
      </c>
      <c r="J157" s="18">
        <v>1</v>
      </c>
      <c r="K157" s="14">
        <f t="shared" ca="1" si="17"/>
        <v>8</v>
      </c>
      <c r="M157" s="19" t="str">
        <f t="shared" ca="1" si="15"/>
        <v>INDMDEFFTF-25</v>
      </c>
      <c r="N157" s="23" t="str">
        <f t="shared" ca="1" si="16"/>
        <v>Metal industry Saving Tech-Haulage Tractors, Trucks, Fishing boats 2.5y</v>
      </c>
      <c r="O157" s="23" t="s">
        <v>32</v>
      </c>
      <c r="P157" s="23" t="s">
        <v>33</v>
      </c>
      <c r="Q157" s="23"/>
      <c r="R157" s="23"/>
      <c r="S157" s="19" t="s">
        <v>34</v>
      </c>
      <c r="V157" s="16" t="str">
        <f t="shared" ca="1" si="18"/>
        <v>MD</v>
      </c>
      <c r="W157" s="14" t="str">
        <f t="shared" ca="1" si="18"/>
        <v>Metal industry</v>
      </c>
      <c r="X157" s="3" t="str">
        <f>'EE investment costs'!D206</f>
        <v>TF-25</v>
      </c>
      <c r="Y157" s="3" t="str">
        <f>'EE investment costs'!E206</f>
        <v>Haulage Tractors, Trucks, Fishing boats</v>
      </c>
      <c r="AC157" s="123">
        <f>'EE investment costs'!C206</f>
        <v>2.5</v>
      </c>
      <c r="AD157" s="22"/>
    </row>
    <row r="158" spans="2:30">
      <c r="B158" s="14" t="str">
        <f t="shared" ca="1" si="14"/>
        <v>INDMDEFFMT-26</v>
      </c>
      <c r="C158" s="15" t="str">
        <f t="shared" ca="1" si="13"/>
        <v>IMDMT</v>
      </c>
      <c r="D158" s="16">
        <f>'EE investment costs'!$F$15</f>
        <v>2016</v>
      </c>
      <c r="E158" s="14">
        <f>VLOOKUP(X158,'EE investment costs'!$D$56:$R$656,15,0)</f>
        <v>5.3</v>
      </c>
      <c r="F158" s="17">
        <f ca="1">INDEX('EE investment costs'!$D$56:$R$656,MATCH(X158,'EE investment costs'!$D$56:$D$656,0),MATCH($V$8,'EE investment costs'!$D$56:$R$56,0))</f>
        <v>363.79630854688872</v>
      </c>
      <c r="I158" s="18">
        <v>1</v>
      </c>
      <c r="J158" s="18">
        <v>1</v>
      </c>
      <c r="K158" s="14">
        <f t="shared" ca="1" si="17"/>
        <v>8</v>
      </c>
      <c r="M158" s="19" t="str">
        <f t="shared" ca="1" si="15"/>
        <v>INDMDEFFMT-26</v>
      </c>
      <c r="N158" s="23" t="str">
        <f t="shared" ca="1" si="16"/>
        <v>Metal industry Saving Tech-Heat Medium Temp. up to 150C 2.6y</v>
      </c>
      <c r="O158" s="23" t="s">
        <v>32</v>
      </c>
      <c r="P158" s="23" t="s">
        <v>33</v>
      </c>
      <c r="Q158" s="23"/>
      <c r="R158" s="23"/>
      <c r="S158" s="19" t="s">
        <v>34</v>
      </c>
      <c r="V158" s="16" t="str">
        <f t="shared" ca="1" si="18"/>
        <v>MD</v>
      </c>
      <c r="W158" s="14" t="str">
        <f t="shared" ca="1" si="18"/>
        <v>Metal industry</v>
      </c>
      <c r="X158" s="3" t="str">
        <f>'EE investment costs'!D207</f>
        <v>MT-26</v>
      </c>
      <c r="Y158" s="3" t="str">
        <f>'EE investment costs'!E207</f>
        <v>Heat Medium Temp. up to 150C</v>
      </c>
      <c r="AC158" s="123">
        <f>'EE investment costs'!C207</f>
        <v>2.6</v>
      </c>
      <c r="AD158" s="22"/>
    </row>
    <row r="159" spans="2:30">
      <c r="B159" s="14" t="str">
        <f t="shared" ca="1" si="14"/>
        <v>INDMDEFFHT-26</v>
      </c>
      <c r="C159" s="15" t="str">
        <f t="shared" ca="1" si="13"/>
        <v>IMDHT</v>
      </c>
      <c r="D159" s="16">
        <f>'EE investment costs'!$F$15</f>
        <v>2016</v>
      </c>
      <c r="E159" s="14">
        <f>VLOOKUP(X159,'EE investment costs'!$D$56:$R$656,15,0)</f>
        <v>4.2399999999999993</v>
      </c>
      <c r="F159" s="17">
        <f ca="1">INDEX('EE investment costs'!$D$56:$R$656,MATCH(X159,'EE investment costs'!$D$56:$D$656,0),MATCH($V$8,'EE investment costs'!$D$56:$R$56,0))</f>
        <v>313.97443439435398</v>
      </c>
      <c r="I159" s="18">
        <v>1</v>
      </c>
      <c r="J159" s="18">
        <v>1</v>
      </c>
      <c r="K159" s="14">
        <f t="shared" ca="1" si="17"/>
        <v>8</v>
      </c>
      <c r="M159" s="19" t="str">
        <f t="shared" ca="1" si="15"/>
        <v>INDMDEFFHT-26</v>
      </c>
      <c r="N159" s="23" t="str">
        <f t="shared" ca="1" si="16"/>
        <v>Metal industry Saving Tech-Heat High Temp. over 150C 2.6y</v>
      </c>
      <c r="O159" s="23" t="s">
        <v>32</v>
      </c>
      <c r="P159" s="23" t="s">
        <v>33</v>
      </c>
      <c r="Q159" s="23"/>
      <c r="R159" s="23"/>
      <c r="S159" s="19" t="s">
        <v>34</v>
      </c>
      <c r="V159" s="16" t="str">
        <f t="shared" ca="1" si="18"/>
        <v>MD</v>
      </c>
      <c r="W159" s="14" t="str">
        <f t="shared" ca="1" si="18"/>
        <v>Metal industry</v>
      </c>
      <c r="X159" s="3" t="str">
        <f>'EE investment costs'!D208</f>
        <v>HT-26</v>
      </c>
      <c r="Y159" s="3" t="str">
        <f>'EE investment costs'!E208</f>
        <v>Heat High Temp. over 150C</v>
      </c>
      <c r="AC159" s="123">
        <f>'EE investment costs'!C208</f>
        <v>2.6</v>
      </c>
      <c r="AD159" s="22"/>
    </row>
    <row r="160" spans="2:30">
      <c r="B160" s="14" t="str">
        <f t="shared" ca="1" si="14"/>
        <v>INDMDEFFRH-26</v>
      </c>
      <c r="C160" s="15" t="str">
        <f t="shared" ca="1" si="13"/>
        <v>IMDRH</v>
      </c>
      <c r="D160" s="16">
        <f>'EE investment costs'!$F$15</f>
        <v>2016</v>
      </c>
      <c r="E160" s="14">
        <f>VLOOKUP(X160,'EE investment costs'!$D$56:$R$656,15,0)</f>
        <v>16</v>
      </c>
      <c r="F160" s="17">
        <f ca="1">INDEX('EE investment costs'!$D$56:$R$656,MATCH(X160,'EE investment costs'!$D$56:$D$656,0),MATCH($V$8,'EE investment costs'!$D$56:$R$56,0))</f>
        <v>0</v>
      </c>
      <c r="I160" s="18">
        <v>1</v>
      </c>
      <c r="J160" s="18">
        <v>1</v>
      </c>
      <c r="K160" s="14">
        <f t="shared" ca="1" si="17"/>
        <v>8</v>
      </c>
      <c r="M160" s="19" t="str">
        <f t="shared" ca="1" si="15"/>
        <v>INDMDEFFRH-26</v>
      </c>
      <c r="N160" s="23" t="str">
        <f t="shared" ca="1" si="16"/>
        <v>Metal industry Saving Tech-Heat Room Heat 2.6y</v>
      </c>
      <c r="O160" s="23" t="s">
        <v>32</v>
      </c>
      <c r="P160" s="23" t="s">
        <v>33</v>
      </c>
      <c r="Q160" s="23"/>
      <c r="R160" s="23"/>
      <c r="S160" s="19" t="s">
        <v>34</v>
      </c>
      <c r="V160" s="16" t="str">
        <f t="shared" ca="1" si="18"/>
        <v>MD</v>
      </c>
      <c r="W160" s="14" t="str">
        <f t="shared" ca="1" si="18"/>
        <v>Metal industry</v>
      </c>
      <c r="X160" s="3" t="str">
        <f>'EE investment costs'!D209</f>
        <v>RH-26</v>
      </c>
      <c r="Y160" s="3" t="str">
        <f>'EE investment costs'!E209</f>
        <v>Heat Room Heat</v>
      </c>
      <c r="AC160" s="123">
        <f>'EE investment costs'!C209</f>
        <v>2.6</v>
      </c>
      <c r="AD160" s="22"/>
    </row>
    <row r="161" spans="2:30">
      <c r="B161" s="14" t="str">
        <f t="shared" ca="1" si="14"/>
        <v>INDMDEFFLA-26</v>
      </c>
      <c r="C161" s="15" t="str">
        <f t="shared" ca="1" si="13"/>
        <v>IMDLA</v>
      </c>
      <c r="D161" s="16">
        <f>'EE investment costs'!$F$15</f>
        <v>2016</v>
      </c>
      <c r="E161" s="14">
        <f>VLOOKUP(X161,'EE investment costs'!$D$56:$R$656,15,0)</f>
        <v>3.5529999999999999</v>
      </c>
      <c r="F161" s="17">
        <f ca="1">INDEX('EE investment costs'!$D$56:$R$656,MATCH(X161,'EE investment costs'!$D$56:$D$656,0),MATCH($V$8,'EE investment costs'!$D$56:$R$56,0))</f>
        <v>997.36295336686271</v>
      </c>
      <c r="I161" s="18">
        <v>1</v>
      </c>
      <c r="J161" s="18">
        <v>1</v>
      </c>
      <c r="K161" s="14">
        <f t="shared" ca="1" si="17"/>
        <v>3</v>
      </c>
      <c r="M161" s="19" t="str">
        <f t="shared" ca="1" si="15"/>
        <v>INDMDEFFLA-26</v>
      </c>
      <c r="N161" s="23" t="str">
        <f t="shared" ca="1" si="16"/>
        <v>Metal industry Saving Tech-Light 2.6y</v>
      </c>
      <c r="O161" s="23" t="s">
        <v>32</v>
      </c>
      <c r="P161" s="23" t="s">
        <v>33</v>
      </c>
      <c r="Q161" s="23"/>
      <c r="R161" s="23"/>
      <c r="S161" s="19" t="s">
        <v>34</v>
      </c>
      <c r="V161" s="16" t="str">
        <f t="shared" ca="1" si="18"/>
        <v>MD</v>
      </c>
      <c r="W161" s="14" t="str">
        <f t="shared" ca="1" si="18"/>
        <v>Metal industry</v>
      </c>
      <c r="X161" s="3" t="str">
        <f>'EE investment costs'!D210</f>
        <v>LA-26</v>
      </c>
      <c r="Y161" s="3" t="str">
        <f>'EE investment costs'!E210</f>
        <v>Light</v>
      </c>
      <c r="AC161" s="123">
        <f>'EE investment costs'!C210</f>
        <v>2.6</v>
      </c>
      <c r="AD161" s="22"/>
    </row>
    <row r="162" spans="2:30">
      <c r="B162" s="14" t="str">
        <f t="shared" ca="1" si="14"/>
        <v>INDMDEFFEM-26</v>
      </c>
      <c r="C162" s="15" t="str">
        <f t="shared" ca="1" si="13"/>
        <v>IMDEM</v>
      </c>
      <c r="D162" s="16">
        <f>'EE investment costs'!$F$15</f>
        <v>2016</v>
      </c>
      <c r="E162" s="14">
        <f>VLOOKUP(X162,'EE investment costs'!$D$56:$R$656,15,0)</f>
        <v>3.7306499999999998</v>
      </c>
      <c r="F162" s="17">
        <f ca="1">INDEX('EE investment costs'!$D$56:$R$656,MATCH(X162,'EE investment costs'!$D$56:$D$656,0),MATCH($V$8,'EE investment costs'!$D$56:$R$56,0))</f>
        <v>944.13482047330365</v>
      </c>
      <c r="I162" s="18">
        <v>1</v>
      </c>
      <c r="J162" s="18">
        <v>1</v>
      </c>
      <c r="K162" s="14">
        <f t="shared" ca="1" si="17"/>
        <v>3</v>
      </c>
      <c r="M162" s="19" t="str">
        <f t="shared" ca="1" si="15"/>
        <v>INDMDEFFEM-26</v>
      </c>
      <c r="N162" s="23" t="str">
        <f t="shared" ca="1" si="16"/>
        <v>Metal industry Saving Tech-Electric Motors 2.6y</v>
      </c>
      <c r="O162" s="23" t="s">
        <v>32</v>
      </c>
      <c r="P162" s="23" t="s">
        <v>33</v>
      </c>
      <c r="Q162" s="23"/>
      <c r="R162" s="23"/>
      <c r="S162" s="19" t="s">
        <v>34</v>
      </c>
      <c r="V162" s="16" t="str">
        <f t="shared" ca="1" si="18"/>
        <v>MD</v>
      </c>
      <c r="W162" s="14" t="str">
        <f t="shared" ca="1" si="18"/>
        <v>Metal industry</v>
      </c>
      <c r="X162" s="3" t="str">
        <f>'EE investment costs'!D211</f>
        <v>EM-26</v>
      </c>
      <c r="Y162" s="3" t="str">
        <f>'EE investment costs'!E211</f>
        <v>Electric Motors</v>
      </c>
      <c r="AC162" s="123">
        <f>'EE investment costs'!C211</f>
        <v>2.6</v>
      </c>
      <c r="AD162" s="22"/>
    </row>
    <row r="163" spans="2:30">
      <c r="B163" s="14" t="str">
        <f t="shared" ca="1" si="14"/>
        <v>INDMDEFFTF-26</v>
      </c>
      <c r="C163" s="15" t="str">
        <f t="shared" ca="1" si="13"/>
        <v>IMDTF</v>
      </c>
      <c r="D163" s="16">
        <f>'EE investment costs'!$F$15</f>
        <v>2016</v>
      </c>
      <c r="E163" s="14">
        <f>VLOOKUP(X163,'EE investment costs'!$D$56:$R$656,15,0)</f>
        <v>9.4</v>
      </c>
      <c r="F163" s="17">
        <f ca="1">INDEX('EE investment costs'!$D$56:$R$656,MATCH(X163,'EE investment costs'!$D$56:$D$656,0),MATCH($V$8,'EE investment costs'!$D$56:$R$56,0))</f>
        <v>382.03646181606888</v>
      </c>
      <c r="I163" s="18">
        <v>1</v>
      </c>
      <c r="J163" s="18">
        <v>1</v>
      </c>
      <c r="K163" s="14">
        <f t="shared" ca="1" si="17"/>
        <v>8</v>
      </c>
      <c r="M163" s="19" t="str">
        <f t="shared" ca="1" si="15"/>
        <v>INDMDEFFTF-26</v>
      </c>
      <c r="N163" s="23" t="str">
        <f t="shared" ca="1" si="16"/>
        <v>Metal industry Saving Tech-Haulage Tractors, Trucks, Fishing boats 2.6y</v>
      </c>
      <c r="O163" s="23" t="s">
        <v>32</v>
      </c>
      <c r="P163" s="23" t="s">
        <v>33</v>
      </c>
      <c r="Q163" s="23"/>
      <c r="R163" s="23"/>
      <c r="S163" s="19" t="s">
        <v>34</v>
      </c>
      <c r="V163" s="16" t="str">
        <f t="shared" ca="1" si="18"/>
        <v>MD</v>
      </c>
      <c r="W163" s="14" t="str">
        <f t="shared" ca="1" si="18"/>
        <v>Metal industry</v>
      </c>
      <c r="X163" s="3" t="str">
        <f>'EE investment costs'!D212</f>
        <v>TF-26</v>
      </c>
      <c r="Y163" s="3" t="str">
        <f>'EE investment costs'!E212</f>
        <v>Haulage Tractors, Trucks, Fishing boats</v>
      </c>
      <c r="AC163" s="123">
        <f>'EE investment costs'!C212</f>
        <v>2.6</v>
      </c>
      <c r="AD163" s="22"/>
    </row>
    <row r="164" spans="2:30">
      <c r="B164" s="14" t="str">
        <f t="shared" ca="1" si="14"/>
        <v>INDMDEFFMT-27</v>
      </c>
      <c r="C164" s="15" t="str">
        <f t="shared" ca="1" si="13"/>
        <v>IMDMT</v>
      </c>
      <c r="D164" s="16">
        <f>'EE investment costs'!$F$15</f>
        <v>2016</v>
      </c>
      <c r="E164" s="14">
        <f>VLOOKUP(X164,'EE investment costs'!$D$56:$R$656,15,0)</f>
        <v>5.35</v>
      </c>
      <c r="F164" s="17">
        <f ca="1">INDEX('EE investment costs'!$D$56:$R$656,MATCH(X164,'EE investment costs'!$D$56:$D$656,0),MATCH($V$8,'EE investment costs'!$D$56:$R$56,0))</f>
        <v>382.42926694000022</v>
      </c>
      <c r="I164" s="18">
        <v>1</v>
      </c>
      <c r="J164" s="18">
        <v>1</v>
      </c>
      <c r="K164" s="14">
        <f t="shared" ca="1" si="17"/>
        <v>8</v>
      </c>
      <c r="M164" s="19" t="str">
        <f t="shared" ca="1" si="15"/>
        <v>INDMDEFFMT-27</v>
      </c>
      <c r="N164" s="23" t="str">
        <f t="shared" ca="1" si="16"/>
        <v>Metal industry Saving Tech-Heat Medium Temp. up to 150C 2.7y</v>
      </c>
      <c r="O164" s="23" t="s">
        <v>32</v>
      </c>
      <c r="P164" s="23" t="s">
        <v>33</v>
      </c>
      <c r="Q164" s="23"/>
      <c r="R164" s="23"/>
      <c r="S164" s="19" t="s">
        <v>34</v>
      </c>
      <c r="V164" s="16" t="str">
        <f t="shared" ca="1" si="18"/>
        <v>MD</v>
      </c>
      <c r="W164" s="14" t="str">
        <f t="shared" ca="1" si="18"/>
        <v>Metal industry</v>
      </c>
      <c r="X164" s="3" t="str">
        <f>'EE investment costs'!D213</f>
        <v>MT-27</v>
      </c>
      <c r="Y164" s="3" t="str">
        <f>'EE investment costs'!E213</f>
        <v>Heat Medium Temp. up to 150C</v>
      </c>
      <c r="AC164" s="123">
        <f>'EE investment costs'!C213</f>
        <v>2.7</v>
      </c>
      <c r="AD164" s="22"/>
    </row>
    <row r="165" spans="2:30">
      <c r="B165" s="14" t="str">
        <f t="shared" ca="1" si="14"/>
        <v>INDMDEFFHT-27</v>
      </c>
      <c r="C165" s="15" t="str">
        <f t="shared" ca="1" si="13"/>
        <v>IMDHT</v>
      </c>
      <c r="D165" s="16">
        <f>'EE investment costs'!$F$15</f>
        <v>2016</v>
      </c>
      <c r="E165" s="14">
        <f>VLOOKUP(X165,'EE investment costs'!$D$56:$R$656,15,0)</f>
        <v>4.2799999999999994</v>
      </c>
      <c r="F165" s="17">
        <f ca="1">INDEX('EE investment costs'!$D$56:$R$656,MATCH(X165,'EE investment costs'!$D$56:$D$656,0),MATCH($V$8,'EE investment costs'!$D$56:$R$56,0))</f>
        <v>328.41004057340473</v>
      </c>
      <c r="I165" s="18">
        <v>1</v>
      </c>
      <c r="J165" s="18">
        <v>1</v>
      </c>
      <c r="K165" s="14">
        <f t="shared" ca="1" si="17"/>
        <v>8</v>
      </c>
      <c r="M165" s="19" t="str">
        <f t="shared" ca="1" si="15"/>
        <v>INDMDEFFHT-27</v>
      </c>
      <c r="N165" s="23" t="str">
        <f t="shared" ca="1" si="16"/>
        <v>Metal industry Saving Tech-Heat High Temp. over 150C 2.7y</v>
      </c>
      <c r="O165" s="23" t="s">
        <v>32</v>
      </c>
      <c r="P165" s="23" t="s">
        <v>33</v>
      </c>
      <c r="Q165" s="23"/>
      <c r="R165" s="23"/>
      <c r="S165" s="19" t="s">
        <v>34</v>
      </c>
      <c r="V165" s="16" t="str">
        <f t="shared" ca="1" si="18"/>
        <v>MD</v>
      </c>
      <c r="W165" s="14" t="str">
        <f t="shared" ca="1" si="18"/>
        <v>Metal industry</v>
      </c>
      <c r="X165" s="3" t="str">
        <f>'EE investment costs'!D214</f>
        <v>HT-27</v>
      </c>
      <c r="Y165" s="3" t="str">
        <f>'EE investment costs'!E214</f>
        <v>Heat High Temp. over 150C</v>
      </c>
      <c r="AC165" s="123">
        <f>'EE investment costs'!C214</f>
        <v>2.7</v>
      </c>
      <c r="AD165" s="22"/>
    </row>
    <row r="166" spans="2:30">
      <c r="B166" s="14" t="str">
        <f t="shared" ca="1" si="14"/>
        <v>INDMDEFFRH-27</v>
      </c>
      <c r="C166" s="15" t="str">
        <f t="shared" ca="1" si="13"/>
        <v>IMDRH</v>
      </c>
      <c r="D166" s="16">
        <f>'EE investment costs'!$F$15</f>
        <v>2016</v>
      </c>
      <c r="E166" s="14">
        <f>VLOOKUP(X166,'EE investment costs'!$D$56:$R$656,15,0)</f>
        <v>16</v>
      </c>
      <c r="F166" s="17">
        <f ca="1">INDEX('EE investment costs'!$D$56:$R$656,MATCH(X166,'EE investment costs'!$D$56:$D$656,0),MATCH($V$8,'EE investment costs'!$D$56:$R$56,0))</f>
        <v>0</v>
      </c>
      <c r="I166" s="18">
        <v>1</v>
      </c>
      <c r="J166" s="18">
        <v>1</v>
      </c>
      <c r="K166" s="14">
        <f t="shared" ca="1" si="17"/>
        <v>8</v>
      </c>
      <c r="M166" s="19" t="str">
        <f t="shared" ca="1" si="15"/>
        <v>INDMDEFFRH-27</v>
      </c>
      <c r="N166" s="23" t="str">
        <f t="shared" ca="1" si="16"/>
        <v>Metal industry Saving Tech-Heat Room Heat 2.7y</v>
      </c>
      <c r="O166" s="23" t="s">
        <v>32</v>
      </c>
      <c r="P166" s="23" t="s">
        <v>33</v>
      </c>
      <c r="Q166" s="23"/>
      <c r="R166" s="23"/>
      <c r="S166" s="19" t="s">
        <v>34</v>
      </c>
      <c r="V166" s="16" t="str">
        <f t="shared" ca="1" si="18"/>
        <v>MD</v>
      </c>
      <c r="W166" s="14" t="str">
        <f t="shared" ca="1" si="18"/>
        <v>Metal industry</v>
      </c>
      <c r="X166" s="3" t="str">
        <f>'EE investment costs'!D215</f>
        <v>RH-27</v>
      </c>
      <c r="Y166" s="3" t="str">
        <f>'EE investment costs'!E215</f>
        <v>Heat Room Heat</v>
      </c>
      <c r="AC166" s="123">
        <f>'EE investment costs'!C215</f>
        <v>2.7</v>
      </c>
      <c r="AD166" s="22"/>
    </row>
    <row r="167" spans="2:30">
      <c r="B167" s="14" t="str">
        <f t="shared" ca="1" si="14"/>
        <v>INDMDEFFLA-27</v>
      </c>
      <c r="C167" s="15" t="str">
        <f t="shared" ca="1" si="13"/>
        <v>IMDLA</v>
      </c>
      <c r="D167" s="16">
        <f>'EE investment costs'!$F$15</f>
        <v>2016</v>
      </c>
      <c r="E167" s="14">
        <f>VLOOKUP(X167,'EE investment costs'!$D$56:$R$656,15,0)</f>
        <v>3.5785</v>
      </c>
      <c r="F167" s="17">
        <f ca="1">INDEX('EE investment costs'!$D$56:$R$656,MATCH(X167,'EE investment costs'!$D$56:$D$656,0),MATCH($V$8,'EE investment costs'!$D$56:$R$56,0))</f>
        <v>1053.2653365475246</v>
      </c>
      <c r="I167" s="18">
        <v>1</v>
      </c>
      <c r="J167" s="18">
        <v>1</v>
      </c>
      <c r="K167" s="14">
        <f t="shared" ca="1" si="17"/>
        <v>2</v>
      </c>
      <c r="M167" s="19" t="str">
        <f t="shared" ca="1" si="15"/>
        <v>INDMDEFFLA-27</v>
      </c>
      <c r="N167" s="23" t="str">
        <f t="shared" ca="1" si="16"/>
        <v>Metal industry Saving Tech-Light 2.7y</v>
      </c>
      <c r="O167" s="23" t="s">
        <v>32</v>
      </c>
      <c r="P167" s="23" t="s">
        <v>33</v>
      </c>
      <c r="Q167" s="23"/>
      <c r="R167" s="23"/>
      <c r="S167" s="19" t="s">
        <v>34</v>
      </c>
      <c r="V167" s="16" t="str">
        <f t="shared" ca="1" si="18"/>
        <v>MD</v>
      </c>
      <c r="W167" s="14" t="str">
        <f t="shared" ca="1" si="18"/>
        <v>Metal industry</v>
      </c>
      <c r="X167" s="3" t="str">
        <f>'EE investment costs'!D216</f>
        <v>LA-27</v>
      </c>
      <c r="Y167" s="3" t="str">
        <f>'EE investment costs'!E216</f>
        <v>Light</v>
      </c>
      <c r="AC167" s="123">
        <f>'EE investment costs'!C216</f>
        <v>2.7</v>
      </c>
      <c r="AD167" s="22"/>
    </row>
    <row r="168" spans="2:30">
      <c r="B168" s="14" t="str">
        <f t="shared" ca="1" si="14"/>
        <v>INDMDEFFEM-27</v>
      </c>
      <c r="C168" s="15" t="str">
        <f t="shared" ca="1" si="13"/>
        <v>IMDEM</v>
      </c>
      <c r="D168" s="16">
        <f>'EE investment costs'!$F$15</f>
        <v>2016</v>
      </c>
      <c r="E168" s="14">
        <f>VLOOKUP(X168,'EE investment costs'!$D$56:$R$656,15,0)</f>
        <v>3.757425</v>
      </c>
      <c r="F168" s="17">
        <f ca="1">INDEX('EE investment costs'!$D$56:$R$656,MATCH(X168,'EE investment costs'!$D$56:$D$656,0),MATCH($V$8,'EE investment costs'!$D$56:$R$56,0))</f>
        <v>997.31708806731854</v>
      </c>
      <c r="I168" s="18">
        <v>1</v>
      </c>
      <c r="J168" s="18">
        <v>1</v>
      </c>
      <c r="K168" s="14">
        <f t="shared" ca="1" si="17"/>
        <v>3</v>
      </c>
      <c r="M168" s="19" t="str">
        <f t="shared" ca="1" si="15"/>
        <v>INDMDEFFEM-27</v>
      </c>
      <c r="N168" s="23" t="str">
        <f t="shared" ca="1" si="16"/>
        <v>Metal industry Saving Tech-Electric Motors 2.7y</v>
      </c>
      <c r="O168" s="23" t="s">
        <v>32</v>
      </c>
      <c r="P168" s="23" t="s">
        <v>33</v>
      </c>
      <c r="Q168" s="23"/>
      <c r="R168" s="23"/>
      <c r="S168" s="19" t="s">
        <v>34</v>
      </c>
      <c r="V168" s="16" t="str">
        <f t="shared" ca="1" si="18"/>
        <v>MD</v>
      </c>
      <c r="W168" s="14" t="str">
        <f t="shared" ca="1" si="18"/>
        <v>Metal industry</v>
      </c>
      <c r="X168" s="3" t="str">
        <f>'EE investment costs'!D217</f>
        <v>EM-27</v>
      </c>
      <c r="Y168" s="3" t="str">
        <f>'EE investment costs'!E217</f>
        <v>Electric Motors</v>
      </c>
      <c r="AC168" s="123">
        <f>'EE investment costs'!C217</f>
        <v>2.7</v>
      </c>
      <c r="AD168" s="22"/>
    </row>
    <row r="169" spans="2:30">
      <c r="B169" s="14" t="str">
        <f t="shared" ca="1" si="14"/>
        <v>INDMDEFFTF-27</v>
      </c>
      <c r="C169" s="15" t="str">
        <f t="shared" ca="1" si="13"/>
        <v>IMDTF</v>
      </c>
      <c r="D169" s="16">
        <f>'EE investment costs'!$F$15</f>
        <v>2016</v>
      </c>
      <c r="E169" s="14">
        <f>VLOOKUP(X169,'EE investment costs'!$D$56:$R$656,15,0)</f>
        <v>9.8000000000000007</v>
      </c>
      <c r="F169" s="17">
        <f ca="1">INDEX('EE investment costs'!$D$56:$R$656,MATCH(X169,'EE investment costs'!$D$56:$D$656,0),MATCH($V$8,'EE investment costs'!$D$56:$R$56,0))</f>
        <v>396.73017188591768</v>
      </c>
      <c r="I169" s="18">
        <v>1</v>
      </c>
      <c r="J169" s="18">
        <v>1</v>
      </c>
      <c r="K169" s="14">
        <f t="shared" ca="1" si="17"/>
        <v>8</v>
      </c>
      <c r="M169" s="19" t="str">
        <f t="shared" ca="1" si="15"/>
        <v>INDMDEFFTF-27</v>
      </c>
      <c r="N169" s="23" t="str">
        <f t="shared" ca="1" si="16"/>
        <v>Metal industry Saving Tech-Haulage Tractors, Trucks, Fishing boats 2.7y</v>
      </c>
      <c r="O169" s="23" t="s">
        <v>32</v>
      </c>
      <c r="P169" s="23" t="s">
        <v>33</v>
      </c>
      <c r="Q169" s="23"/>
      <c r="R169" s="23"/>
      <c r="S169" s="19" t="s">
        <v>34</v>
      </c>
      <c r="V169" s="16" t="str">
        <f t="shared" ca="1" si="18"/>
        <v>MD</v>
      </c>
      <c r="W169" s="14" t="str">
        <f t="shared" ca="1" si="18"/>
        <v>Metal industry</v>
      </c>
      <c r="X169" s="3" t="str">
        <f>'EE investment costs'!D218</f>
        <v>TF-27</v>
      </c>
      <c r="Y169" s="3" t="str">
        <f>'EE investment costs'!E218</f>
        <v>Haulage Tractors, Trucks, Fishing boats</v>
      </c>
      <c r="AC169" s="123">
        <f>'EE investment costs'!C218</f>
        <v>2.7</v>
      </c>
      <c r="AD169" s="22"/>
    </row>
    <row r="170" spans="2:30">
      <c r="B170" s="14" t="str">
        <f t="shared" ca="1" si="14"/>
        <v>INDMDEFFMT-28</v>
      </c>
      <c r="C170" s="15" t="str">
        <f t="shared" ca="1" si="13"/>
        <v>IMDMT</v>
      </c>
      <c r="D170" s="16">
        <f>'EE investment costs'!$F$15</f>
        <v>2016</v>
      </c>
      <c r="E170" s="14">
        <f>VLOOKUP(X170,'EE investment costs'!$D$56:$R$656,15,0)</f>
        <v>5.4</v>
      </c>
      <c r="F170" s="17">
        <f ca="1">INDEX('EE investment costs'!$D$56:$R$656,MATCH(X170,'EE investment costs'!$D$56:$D$656,0),MATCH($V$8,'EE investment costs'!$D$56:$R$56,0))</f>
        <v>401.0622253331116</v>
      </c>
      <c r="I170" s="18">
        <v>1</v>
      </c>
      <c r="J170" s="18">
        <v>1</v>
      </c>
      <c r="K170" s="14">
        <f t="shared" ca="1" si="17"/>
        <v>8</v>
      </c>
      <c r="M170" s="19" t="str">
        <f t="shared" ca="1" si="15"/>
        <v>INDMDEFFMT-28</v>
      </c>
      <c r="N170" s="23" t="str">
        <f t="shared" ca="1" si="16"/>
        <v>Metal industry Saving Tech-Heat Medium Temp. up to 150C 2.8y</v>
      </c>
      <c r="O170" s="23" t="s">
        <v>32</v>
      </c>
      <c r="P170" s="23" t="s">
        <v>33</v>
      </c>
      <c r="Q170" s="23"/>
      <c r="R170" s="23"/>
      <c r="S170" s="19" t="s">
        <v>34</v>
      </c>
      <c r="V170" s="16" t="str">
        <f t="shared" ca="1" si="18"/>
        <v>MD</v>
      </c>
      <c r="W170" s="14" t="str">
        <f t="shared" ca="1" si="18"/>
        <v>Metal industry</v>
      </c>
      <c r="X170" s="3" t="str">
        <f>'EE investment costs'!D219</f>
        <v>MT-28</v>
      </c>
      <c r="Y170" s="3" t="str">
        <f>'EE investment costs'!E219</f>
        <v>Heat Medium Temp. up to 150C</v>
      </c>
      <c r="AC170" s="123">
        <f>'EE investment costs'!C219</f>
        <v>2.8</v>
      </c>
      <c r="AD170" s="22"/>
    </row>
    <row r="171" spans="2:30">
      <c r="B171" s="14" t="str">
        <f t="shared" ca="1" si="14"/>
        <v>INDMDEFFHT-28</v>
      </c>
      <c r="C171" s="15" t="str">
        <f t="shared" ca="1" si="13"/>
        <v>IMDHT</v>
      </c>
      <c r="D171" s="16">
        <f>'EE investment costs'!$F$15</f>
        <v>2016</v>
      </c>
      <c r="E171" s="14">
        <f>VLOOKUP(X171,'EE investment costs'!$D$56:$R$656,15,0)</f>
        <v>4.3199999999999994</v>
      </c>
      <c r="F171" s="17">
        <f ca="1">INDEX('EE investment costs'!$D$56:$R$656,MATCH(X171,'EE investment costs'!$D$56:$D$656,0),MATCH($V$8,'EE investment costs'!$D$56:$R$56,0))</f>
        <v>342.84564675245548</v>
      </c>
      <c r="I171" s="18">
        <v>1</v>
      </c>
      <c r="J171" s="18">
        <v>1</v>
      </c>
      <c r="K171" s="14">
        <f t="shared" ca="1" si="17"/>
        <v>8</v>
      </c>
      <c r="M171" s="19" t="str">
        <f t="shared" ca="1" si="15"/>
        <v>INDMDEFFHT-28</v>
      </c>
      <c r="N171" s="23" t="str">
        <f t="shared" ca="1" si="16"/>
        <v>Metal industry Saving Tech-Heat High Temp. over 150C 2.8y</v>
      </c>
      <c r="O171" s="23" t="s">
        <v>32</v>
      </c>
      <c r="P171" s="23" t="s">
        <v>33</v>
      </c>
      <c r="Q171" s="23"/>
      <c r="R171" s="23"/>
      <c r="S171" s="19" t="s">
        <v>34</v>
      </c>
      <c r="V171" s="16" t="str">
        <f t="shared" ca="1" si="18"/>
        <v>MD</v>
      </c>
      <c r="W171" s="14" t="str">
        <f t="shared" ca="1" si="18"/>
        <v>Metal industry</v>
      </c>
      <c r="X171" s="3" t="str">
        <f>'EE investment costs'!D220</f>
        <v>HT-28</v>
      </c>
      <c r="Y171" s="3" t="str">
        <f>'EE investment costs'!E220</f>
        <v>Heat High Temp. over 150C</v>
      </c>
      <c r="AC171" s="123">
        <f>'EE investment costs'!C220</f>
        <v>2.8</v>
      </c>
      <c r="AD171" s="22"/>
    </row>
    <row r="172" spans="2:30">
      <c r="B172" s="14" t="str">
        <f t="shared" ca="1" si="14"/>
        <v>INDMDEFFRH-28</v>
      </c>
      <c r="C172" s="15" t="str">
        <f t="shared" ca="1" si="13"/>
        <v>IMDRH</v>
      </c>
      <c r="D172" s="16">
        <f>'EE investment costs'!$F$15</f>
        <v>2016</v>
      </c>
      <c r="E172" s="14">
        <f>VLOOKUP(X172,'EE investment costs'!$D$56:$R$656,15,0)</f>
        <v>16</v>
      </c>
      <c r="F172" s="17">
        <f ca="1">INDEX('EE investment costs'!$D$56:$R$656,MATCH(X172,'EE investment costs'!$D$56:$D$656,0),MATCH($V$8,'EE investment costs'!$D$56:$R$56,0))</f>
        <v>0</v>
      </c>
      <c r="I172" s="18">
        <v>1</v>
      </c>
      <c r="J172" s="18">
        <v>1</v>
      </c>
      <c r="K172" s="14">
        <f t="shared" ca="1" si="17"/>
        <v>8</v>
      </c>
      <c r="M172" s="19" t="str">
        <f t="shared" ca="1" si="15"/>
        <v>INDMDEFFRH-28</v>
      </c>
      <c r="N172" s="23" t="str">
        <f t="shared" ca="1" si="16"/>
        <v>Metal industry Saving Tech-Heat Room Heat 2.8y</v>
      </c>
      <c r="O172" s="23" t="s">
        <v>32</v>
      </c>
      <c r="P172" s="23" t="s">
        <v>33</v>
      </c>
      <c r="Q172" s="23"/>
      <c r="R172" s="23"/>
      <c r="S172" s="19" t="s">
        <v>34</v>
      </c>
      <c r="V172" s="16" t="str">
        <f t="shared" ca="1" si="18"/>
        <v>MD</v>
      </c>
      <c r="W172" s="14" t="str">
        <f t="shared" ca="1" si="18"/>
        <v>Metal industry</v>
      </c>
      <c r="X172" s="3" t="str">
        <f>'EE investment costs'!D221</f>
        <v>RH-28</v>
      </c>
      <c r="Y172" s="3" t="str">
        <f>'EE investment costs'!E221</f>
        <v>Heat Room Heat</v>
      </c>
      <c r="AC172" s="123">
        <f>'EE investment costs'!C221</f>
        <v>2.8</v>
      </c>
      <c r="AD172" s="22"/>
    </row>
    <row r="173" spans="2:30">
      <c r="B173" s="14" t="str">
        <f t="shared" ca="1" si="14"/>
        <v>INDMDEFFLA-28</v>
      </c>
      <c r="C173" s="15" t="str">
        <f t="shared" ca="1" si="13"/>
        <v>IMDLA</v>
      </c>
      <c r="D173" s="16">
        <f>'EE investment costs'!$F$15</f>
        <v>2016</v>
      </c>
      <c r="E173" s="14">
        <f>VLOOKUP(X173,'EE investment costs'!$D$56:$R$656,15,0)</f>
        <v>3.6039999999999996</v>
      </c>
      <c r="F173" s="17">
        <f ca="1">INDEX('EE investment costs'!$D$56:$R$656,MATCH(X173,'EE investment costs'!$D$56:$D$656,0),MATCH($V$8,'EE investment costs'!$D$56:$R$56,0))</f>
        <v>1109.1677197281863</v>
      </c>
      <c r="I173" s="18">
        <v>1</v>
      </c>
      <c r="J173" s="18">
        <v>1</v>
      </c>
      <c r="K173" s="14">
        <f t="shared" ca="1" si="17"/>
        <v>1</v>
      </c>
      <c r="M173" s="19" t="str">
        <f t="shared" ca="1" si="15"/>
        <v>INDMDEFFLA-28</v>
      </c>
      <c r="N173" s="23" t="str">
        <f t="shared" ca="1" si="16"/>
        <v>Metal industry Saving Tech-Light 2.8y</v>
      </c>
      <c r="O173" s="23" t="s">
        <v>32</v>
      </c>
      <c r="P173" s="23" t="s">
        <v>33</v>
      </c>
      <c r="Q173" s="23"/>
      <c r="R173" s="23"/>
      <c r="S173" s="19" t="s">
        <v>34</v>
      </c>
      <c r="V173" s="16" t="str">
        <f t="shared" ca="1" si="18"/>
        <v>MD</v>
      </c>
      <c r="W173" s="14" t="str">
        <f t="shared" ca="1" si="18"/>
        <v>Metal industry</v>
      </c>
      <c r="X173" s="3" t="str">
        <f>'EE investment costs'!D222</f>
        <v>LA-28</v>
      </c>
      <c r="Y173" s="3" t="str">
        <f>'EE investment costs'!E222</f>
        <v>Light</v>
      </c>
      <c r="AC173" s="123">
        <f>'EE investment costs'!C222</f>
        <v>2.8</v>
      </c>
      <c r="AD173" s="22"/>
    </row>
    <row r="174" spans="2:30">
      <c r="B174" s="14" t="str">
        <f t="shared" ca="1" si="14"/>
        <v>INDMDEFFEM-28</v>
      </c>
      <c r="C174" s="15" t="str">
        <f t="shared" ca="1" si="13"/>
        <v>IMDEM</v>
      </c>
      <c r="D174" s="16">
        <f>'EE investment costs'!$F$15</f>
        <v>2016</v>
      </c>
      <c r="E174" s="14">
        <f>VLOOKUP(X174,'EE investment costs'!$D$56:$R$656,15,0)</f>
        <v>3.7841999999999998</v>
      </c>
      <c r="F174" s="17">
        <f ca="1">INDEX('EE investment costs'!$D$56:$R$656,MATCH(X174,'EE investment costs'!$D$56:$D$656,0),MATCH($V$8,'EE investment costs'!$D$56:$R$56,0))</f>
        <v>1050.4993556613333</v>
      </c>
      <c r="I174" s="18">
        <v>1</v>
      </c>
      <c r="J174" s="18">
        <v>1</v>
      </c>
      <c r="K174" s="14">
        <f t="shared" ca="1" si="17"/>
        <v>2</v>
      </c>
      <c r="M174" s="19" t="str">
        <f t="shared" ca="1" si="15"/>
        <v>INDMDEFFEM-28</v>
      </c>
      <c r="N174" s="23" t="str">
        <f t="shared" ca="1" si="16"/>
        <v>Metal industry Saving Tech-Electric Motors 2.8y</v>
      </c>
      <c r="O174" s="23" t="s">
        <v>32</v>
      </c>
      <c r="P174" s="23" t="s">
        <v>33</v>
      </c>
      <c r="Q174" s="23"/>
      <c r="R174" s="23"/>
      <c r="S174" s="19" t="s">
        <v>34</v>
      </c>
      <c r="V174" s="16" t="str">
        <f t="shared" ca="1" si="18"/>
        <v>MD</v>
      </c>
      <c r="W174" s="14" t="str">
        <f t="shared" ca="1" si="18"/>
        <v>Metal industry</v>
      </c>
      <c r="X174" s="3" t="str">
        <f>'EE investment costs'!D223</f>
        <v>EM-28</v>
      </c>
      <c r="Y174" s="3" t="str">
        <f>'EE investment costs'!E223</f>
        <v>Electric Motors</v>
      </c>
      <c r="AC174" s="123">
        <f>'EE investment costs'!C223</f>
        <v>2.8</v>
      </c>
      <c r="AD174" s="22"/>
    </row>
    <row r="175" spans="2:30">
      <c r="B175" s="14" t="str">
        <f t="shared" ca="1" si="14"/>
        <v>INDMDEFFTF-28</v>
      </c>
      <c r="C175" s="15" t="str">
        <f t="shared" ca="1" si="13"/>
        <v>IMDTF</v>
      </c>
      <c r="D175" s="16">
        <f>'EE investment costs'!$F$15</f>
        <v>2016</v>
      </c>
      <c r="E175" s="14">
        <f>VLOOKUP(X175,'EE investment costs'!$D$56:$R$656,15,0)</f>
        <v>10.199999999999999</v>
      </c>
      <c r="F175" s="17">
        <f ca="1">INDEX('EE investment costs'!$D$56:$R$656,MATCH(X175,'EE investment costs'!$D$56:$D$656,0),MATCH($V$8,'EE investment costs'!$D$56:$R$56,0))</f>
        <v>411.42388195576638</v>
      </c>
      <c r="I175" s="18">
        <v>1</v>
      </c>
      <c r="J175" s="18">
        <v>1</v>
      </c>
      <c r="K175" s="14">
        <f t="shared" ca="1" si="17"/>
        <v>8</v>
      </c>
      <c r="M175" s="19" t="str">
        <f t="shared" ca="1" si="15"/>
        <v>INDMDEFFTF-28</v>
      </c>
      <c r="N175" s="23" t="str">
        <f t="shared" ca="1" si="16"/>
        <v>Metal industry Saving Tech-Haulage Tractors, Trucks, Fishing boats 2.8y</v>
      </c>
      <c r="O175" s="23" t="s">
        <v>32</v>
      </c>
      <c r="P175" s="23" t="s">
        <v>33</v>
      </c>
      <c r="Q175" s="23"/>
      <c r="R175" s="23"/>
      <c r="S175" s="19" t="s">
        <v>34</v>
      </c>
      <c r="V175" s="16" t="str">
        <f t="shared" ca="1" si="18"/>
        <v>MD</v>
      </c>
      <c r="W175" s="14" t="str">
        <f t="shared" ca="1" si="18"/>
        <v>Metal industry</v>
      </c>
      <c r="X175" s="3" t="str">
        <f>'EE investment costs'!D224</f>
        <v>TF-28</v>
      </c>
      <c r="Y175" s="3" t="str">
        <f>'EE investment costs'!E224</f>
        <v>Haulage Tractors, Trucks, Fishing boats</v>
      </c>
      <c r="AC175" s="123">
        <f>'EE investment costs'!C224</f>
        <v>2.8</v>
      </c>
      <c r="AD175" s="22"/>
    </row>
    <row r="176" spans="2:30">
      <c r="B176" s="14" t="str">
        <f t="shared" ca="1" si="14"/>
        <v>INDMDEFFMT-29</v>
      </c>
      <c r="C176" s="15" t="str">
        <f t="shared" ca="1" si="13"/>
        <v>IMDMT</v>
      </c>
      <c r="D176" s="16">
        <f>'EE investment costs'!$F$15</f>
        <v>2016</v>
      </c>
      <c r="E176" s="14">
        <f>VLOOKUP(X176,'EE investment costs'!$D$56:$R$656,15,0)</f>
        <v>5.45</v>
      </c>
      <c r="F176" s="17">
        <f ca="1">INDEX('EE investment costs'!$D$56:$R$656,MATCH(X176,'EE investment costs'!$D$56:$D$656,0),MATCH($V$8,'EE investment costs'!$D$56:$R$56,0))</f>
        <v>419.69518372622309</v>
      </c>
      <c r="I176" s="18">
        <v>1</v>
      </c>
      <c r="J176" s="18">
        <v>1</v>
      </c>
      <c r="K176" s="14">
        <f t="shared" ca="1" si="17"/>
        <v>8</v>
      </c>
      <c r="M176" s="19" t="str">
        <f t="shared" ca="1" si="15"/>
        <v>INDMDEFFMT-29</v>
      </c>
      <c r="N176" s="23" t="str">
        <f t="shared" ca="1" si="16"/>
        <v>Metal industry Saving Tech-Heat Medium Temp. up to 150C 2.9y</v>
      </c>
      <c r="O176" s="23" t="s">
        <v>32</v>
      </c>
      <c r="P176" s="23" t="s">
        <v>33</v>
      </c>
      <c r="Q176" s="23"/>
      <c r="R176" s="23"/>
      <c r="S176" s="19" t="s">
        <v>34</v>
      </c>
      <c r="V176" s="16" t="str">
        <f t="shared" ca="1" si="18"/>
        <v>MD</v>
      </c>
      <c r="W176" s="14" t="str">
        <f t="shared" ca="1" si="18"/>
        <v>Metal industry</v>
      </c>
      <c r="X176" s="3" t="str">
        <f>'EE investment costs'!D225</f>
        <v>MT-29</v>
      </c>
      <c r="Y176" s="3" t="str">
        <f>'EE investment costs'!E225</f>
        <v>Heat Medium Temp. up to 150C</v>
      </c>
      <c r="AC176" s="123">
        <f>'EE investment costs'!C225</f>
        <v>2.9</v>
      </c>
      <c r="AD176" s="22"/>
    </row>
    <row r="177" spans="2:30">
      <c r="B177" s="14" t="str">
        <f t="shared" ca="1" si="14"/>
        <v>INDMDEFFHT-29</v>
      </c>
      <c r="C177" s="15" t="str">
        <f t="shared" ca="1" si="13"/>
        <v>IMDHT</v>
      </c>
      <c r="D177" s="16">
        <f>'EE investment costs'!$F$15</f>
        <v>2016</v>
      </c>
      <c r="E177" s="14">
        <f>VLOOKUP(X177,'EE investment costs'!$D$56:$R$656,15,0)</f>
        <v>4.3599999999999994</v>
      </c>
      <c r="F177" s="17">
        <f ca="1">INDEX('EE investment costs'!$D$56:$R$656,MATCH(X177,'EE investment costs'!$D$56:$D$656,0),MATCH($V$8,'EE investment costs'!$D$56:$R$56,0))</f>
        <v>357.28125293150623</v>
      </c>
      <c r="I177" s="18">
        <v>1</v>
      </c>
      <c r="J177" s="18">
        <v>1</v>
      </c>
      <c r="K177" s="14">
        <f t="shared" ca="1" si="17"/>
        <v>8</v>
      </c>
      <c r="M177" s="19" t="str">
        <f t="shared" ca="1" si="15"/>
        <v>INDMDEFFHT-29</v>
      </c>
      <c r="N177" s="23" t="str">
        <f t="shared" ca="1" si="16"/>
        <v>Metal industry Saving Tech-Heat High Temp. over 150C 2.9y</v>
      </c>
      <c r="O177" s="23" t="s">
        <v>32</v>
      </c>
      <c r="P177" s="23" t="s">
        <v>33</v>
      </c>
      <c r="Q177" s="23"/>
      <c r="R177" s="23"/>
      <c r="S177" s="19" t="s">
        <v>34</v>
      </c>
      <c r="V177" s="16" t="str">
        <f t="shared" ca="1" si="18"/>
        <v>MD</v>
      </c>
      <c r="W177" s="14" t="str">
        <f t="shared" ca="1" si="18"/>
        <v>Metal industry</v>
      </c>
      <c r="X177" s="3" t="str">
        <f>'EE investment costs'!D226</f>
        <v>HT-29</v>
      </c>
      <c r="Y177" s="3" t="str">
        <f>'EE investment costs'!E226</f>
        <v>Heat High Temp. over 150C</v>
      </c>
      <c r="AC177" s="123">
        <f>'EE investment costs'!C226</f>
        <v>2.9</v>
      </c>
      <c r="AD177" s="22"/>
    </row>
    <row r="178" spans="2:30">
      <c r="B178" s="14" t="str">
        <f t="shared" ca="1" si="14"/>
        <v>INDMDEFFRH-29</v>
      </c>
      <c r="C178" s="15" t="str">
        <f t="shared" ca="1" si="13"/>
        <v>IMDRH</v>
      </c>
      <c r="D178" s="16">
        <f>'EE investment costs'!$F$15</f>
        <v>2016</v>
      </c>
      <c r="E178" s="14">
        <f>VLOOKUP(X178,'EE investment costs'!$D$56:$R$656,15,0)</f>
        <v>16</v>
      </c>
      <c r="F178" s="17">
        <f ca="1">INDEX('EE investment costs'!$D$56:$R$656,MATCH(X178,'EE investment costs'!$D$56:$D$656,0),MATCH($V$8,'EE investment costs'!$D$56:$R$56,0))</f>
        <v>0</v>
      </c>
      <c r="I178" s="18">
        <v>1</v>
      </c>
      <c r="J178" s="18">
        <v>1</v>
      </c>
      <c r="K178" s="14">
        <f t="shared" ca="1" si="17"/>
        <v>8</v>
      </c>
      <c r="M178" s="19" t="str">
        <f t="shared" ca="1" si="15"/>
        <v>INDMDEFFRH-29</v>
      </c>
      <c r="N178" s="23" t="str">
        <f t="shared" ca="1" si="16"/>
        <v>Metal industry Saving Tech-Heat Room Heat 2.9y</v>
      </c>
      <c r="O178" s="23" t="s">
        <v>32</v>
      </c>
      <c r="P178" s="23" t="s">
        <v>33</v>
      </c>
      <c r="Q178" s="23"/>
      <c r="R178" s="23"/>
      <c r="S178" s="19" t="s">
        <v>34</v>
      </c>
      <c r="V178" s="16" t="str">
        <f t="shared" ca="1" si="18"/>
        <v>MD</v>
      </c>
      <c r="W178" s="14" t="str">
        <f t="shared" ca="1" si="18"/>
        <v>Metal industry</v>
      </c>
      <c r="X178" s="3" t="str">
        <f>'EE investment costs'!D227</f>
        <v>RH-29</v>
      </c>
      <c r="Y178" s="3" t="str">
        <f>'EE investment costs'!E227</f>
        <v>Heat Room Heat</v>
      </c>
      <c r="AC178" s="123">
        <f>'EE investment costs'!C227</f>
        <v>2.9</v>
      </c>
      <c r="AD178" s="22"/>
    </row>
    <row r="179" spans="2:30">
      <c r="B179" s="14" t="str">
        <f t="shared" ca="1" si="14"/>
        <v>INDMDEFFLA-29</v>
      </c>
      <c r="C179" s="15" t="str">
        <f t="shared" ca="1" si="13"/>
        <v>IMDLA</v>
      </c>
      <c r="D179" s="16">
        <f>'EE investment costs'!$F$15</f>
        <v>2016</v>
      </c>
      <c r="E179" s="14">
        <f>VLOOKUP(X179,'EE investment costs'!$D$56:$R$656,15,0)</f>
        <v>3.6294999999999997</v>
      </c>
      <c r="F179" s="17">
        <f ca="1">INDEX('EE investment costs'!$D$56:$R$656,MATCH(X179,'EE investment costs'!$D$56:$D$656,0),MATCH($V$8,'EE investment costs'!$D$56:$R$56,0))</f>
        <v>1165.0701029088484</v>
      </c>
      <c r="I179" s="18">
        <v>1</v>
      </c>
      <c r="J179" s="18">
        <v>1</v>
      </c>
      <c r="K179" s="14">
        <f t="shared" ca="1" si="17"/>
        <v>1</v>
      </c>
      <c r="M179" s="19" t="str">
        <f t="shared" ca="1" si="15"/>
        <v>INDMDEFFLA-29</v>
      </c>
      <c r="N179" s="23" t="str">
        <f t="shared" ca="1" si="16"/>
        <v>Metal industry Saving Tech-Light 2.9y</v>
      </c>
      <c r="O179" s="23" t="s">
        <v>32</v>
      </c>
      <c r="P179" s="23" t="s">
        <v>33</v>
      </c>
      <c r="Q179" s="23"/>
      <c r="R179" s="23"/>
      <c r="S179" s="19" t="s">
        <v>34</v>
      </c>
      <c r="V179" s="16" t="str">
        <f t="shared" ca="1" si="18"/>
        <v>MD</v>
      </c>
      <c r="W179" s="14" t="str">
        <f t="shared" ca="1" si="18"/>
        <v>Metal industry</v>
      </c>
      <c r="X179" s="3" t="str">
        <f>'EE investment costs'!D228</f>
        <v>LA-29</v>
      </c>
      <c r="Y179" s="3" t="str">
        <f>'EE investment costs'!E228</f>
        <v>Light</v>
      </c>
      <c r="AC179" s="123">
        <f>'EE investment costs'!C228</f>
        <v>2.9</v>
      </c>
      <c r="AD179" s="22"/>
    </row>
    <row r="180" spans="2:30">
      <c r="B180" s="14" t="str">
        <f t="shared" ca="1" si="14"/>
        <v>INDMDEFFEM-29</v>
      </c>
      <c r="C180" s="15" t="str">
        <f t="shared" ca="1" si="13"/>
        <v>IMDEM</v>
      </c>
      <c r="D180" s="16">
        <f>'EE investment costs'!$F$15</f>
        <v>2016</v>
      </c>
      <c r="E180" s="14">
        <f>VLOOKUP(X180,'EE investment costs'!$D$56:$R$656,15,0)</f>
        <v>3.810975</v>
      </c>
      <c r="F180" s="17">
        <f ca="1">INDEX('EE investment costs'!$D$56:$R$656,MATCH(X180,'EE investment costs'!$D$56:$D$656,0),MATCH($V$8,'EE investment costs'!$D$56:$R$56,0))</f>
        <v>1103.6816232553483</v>
      </c>
      <c r="I180" s="18">
        <v>1</v>
      </c>
      <c r="J180" s="18">
        <v>1</v>
      </c>
      <c r="K180" s="14">
        <f t="shared" ca="1" si="17"/>
        <v>1</v>
      </c>
      <c r="M180" s="19" t="str">
        <f t="shared" ca="1" si="15"/>
        <v>INDMDEFFEM-29</v>
      </c>
      <c r="N180" s="23" t="str">
        <f t="shared" ca="1" si="16"/>
        <v>Metal industry Saving Tech-Electric Motors 2.9y</v>
      </c>
      <c r="O180" s="23" t="s">
        <v>32</v>
      </c>
      <c r="P180" s="23" t="s">
        <v>33</v>
      </c>
      <c r="Q180" s="23"/>
      <c r="R180" s="23"/>
      <c r="S180" s="19" t="s">
        <v>34</v>
      </c>
      <c r="V180" s="16" t="str">
        <f t="shared" ca="1" si="18"/>
        <v>MD</v>
      </c>
      <c r="W180" s="14" t="str">
        <f t="shared" ca="1" si="18"/>
        <v>Metal industry</v>
      </c>
      <c r="X180" s="3" t="str">
        <f>'EE investment costs'!D229</f>
        <v>EM-29</v>
      </c>
      <c r="Y180" s="3" t="str">
        <f>'EE investment costs'!E229</f>
        <v>Electric Motors</v>
      </c>
      <c r="AC180" s="123">
        <f>'EE investment costs'!C229</f>
        <v>2.9</v>
      </c>
      <c r="AD180" s="22"/>
    </row>
    <row r="181" spans="2:30">
      <c r="B181" s="14" t="str">
        <f t="shared" ca="1" si="14"/>
        <v>INDMDEFFTF-29</v>
      </c>
      <c r="C181" s="15" t="str">
        <f t="shared" ca="1" si="13"/>
        <v>IMDTF</v>
      </c>
      <c r="D181" s="16">
        <f>'EE investment costs'!$F$15</f>
        <v>2016</v>
      </c>
      <c r="E181" s="14">
        <f>VLOOKUP(X181,'EE investment costs'!$D$56:$R$656,15,0)</f>
        <v>10.6</v>
      </c>
      <c r="F181" s="17">
        <f ca="1">INDEX('EE investment costs'!$D$56:$R$656,MATCH(X181,'EE investment costs'!$D$56:$D$656,0),MATCH($V$8,'EE investment costs'!$D$56:$R$56,0))</f>
        <v>426.11759202561524</v>
      </c>
      <c r="I181" s="18">
        <v>1</v>
      </c>
      <c r="J181" s="18">
        <v>1</v>
      </c>
      <c r="K181" s="14">
        <f t="shared" ca="1" si="17"/>
        <v>8</v>
      </c>
      <c r="M181" s="19" t="str">
        <f t="shared" ca="1" si="15"/>
        <v>INDMDEFFTF-29</v>
      </c>
      <c r="N181" s="23" t="str">
        <f t="shared" ca="1" si="16"/>
        <v>Metal industry Saving Tech-Haulage Tractors, Trucks, Fishing boats 2.9y</v>
      </c>
      <c r="O181" s="23" t="s">
        <v>32</v>
      </c>
      <c r="P181" s="23" t="s">
        <v>33</v>
      </c>
      <c r="Q181" s="23"/>
      <c r="R181" s="23"/>
      <c r="S181" s="19" t="s">
        <v>34</v>
      </c>
      <c r="V181" s="16" t="str">
        <f t="shared" ca="1" si="18"/>
        <v>MD</v>
      </c>
      <c r="W181" s="14" t="str">
        <f t="shared" ca="1" si="18"/>
        <v>Metal industry</v>
      </c>
      <c r="X181" s="3" t="str">
        <f>'EE investment costs'!D230</f>
        <v>TF-29</v>
      </c>
      <c r="Y181" s="3" t="str">
        <f>'EE investment costs'!E230</f>
        <v>Haulage Tractors, Trucks, Fishing boats</v>
      </c>
      <c r="AC181" s="123">
        <f>'EE investment costs'!C230</f>
        <v>2.9</v>
      </c>
      <c r="AD181" s="22"/>
    </row>
    <row r="182" spans="2:30">
      <c r="B182" s="14" t="str">
        <f t="shared" ca="1" si="14"/>
        <v>INDMDEFFMT-30</v>
      </c>
      <c r="C182" s="15" t="str">
        <f t="shared" ca="1" si="13"/>
        <v>IMDMT</v>
      </c>
      <c r="D182" s="16">
        <f>'EE investment costs'!$F$15</f>
        <v>2016</v>
      </c>
      <c r="E182" s="14">
        <f>VLOOKUP(X182,'EE investment costs'!$D$56:$R$656,15,0)</f>
        <v>5.5</v>
      </c>
      <c r="F182" s="17">
        <f ca="1">INDEX('EE investment costs'!$D$56:$R$656,MATCH(X182,'EE investment costs'!$D$56:$D$656,0),MATCH($V$8,'EE investment costs'!$D$56:$R$56,0))</f>
        <v>438.32814211933464</v>
      </c>
      <c r="I182" s="18">
        <v>1</v>
      </c>
      <c r="J182" s="18">
        <v>1</v>
      </c>
      <c r="K182" s="14">
        <f t="shared" ca="1" si="17"/>
        <v>8</v>
      </c>
      <c r="M182" s="19" t="str">
        <f t="shared" ca="1" si="15"/>
        <v>INDMDEFFMT-30</v>
      </c>
      <c r="N182" s="23" t="str">
        <f t="shared" ca="1" si="16"/>
        <v>Metal industry Saving Tech-Heat Medium Temp. up to 150C 3y</v>
      </c>
      <c r="O182" s="23" t="s">
        <v>32</v>
      </c>
      <c r="P182" s="23" t="s">
        <v>33</v>
      </c>
      <c r="Q182" s="23"/>
      <c r="R182" s="23"/>
      <c r="S182" s="19" t="s">
        <v>34</v>
      </c>
      <c r="V182" s="16" t="str">
        <f t="shared" ca="1" si="18"/>
        <v>MD</v>
      </c>
      <c r="W182" s="14" t="str">
        <f t="shared" ca="1" si="18"/>
        <v>Metal industry</v>
      </c>
      <c r="X182" s="3" t="str">
        <f>'EE investment costs'!D231</f>
        <v>MT-30</v>
      </c>
      <c r="Y182" s="3" t="str">
        <f>'EE investment costs'!E231</f>
        <v>Heat Medium Temp. up to 150C</v>
      </c>
      <c r="AC182" s="123">
        <f>'EE investment costs'!C231</f>
        <v>3</v>
      </c>
      <c r="AD182" s="22"/>
    </row>
    <row r="183" spans="2:30">
      <c r="B183" s="14" t="str">
        <f t="shared" ca="1" si="14"/>
        <v>INDMDEFFHT-30</v>
      </c>
      <c r="C183" s="15" t="str">
        <f t="shared" ca="1" si="13"/>
        <v>IMDHT</v>
      </c>
      <c r="D183" s="16">
        <f>'EE investment costs'!$F$15</f>
        <v>2016</v>
      </c>
      <c r="E183" s="14">
        <f>VLOOKUP(X183,'EE investment costs'!$D$56:$R$656,15,0)</f>
        <v>4.3999999999999995</v>
      </c>
      <c r="F183" s="17">
        <f ca="1">INDEX('EE investment costs'!$D$56:$R$656,MATCH(X183,'EE investment costs'!$D$56:$D$656,0),MATCH($V$8,'EE investment costs'!$D$56:$R$56,0))</f>
        <v>371.71685911055692</v>
      </c>
      <c r="I183" s="18">
        <v>1</v>
      </c>
      <c r="J183" s="18">
        <v>1</v>
      </c>
      <c r="K183" s="14">
        <f t="shared" ca="1" si="17"/>
        <v>8</v>
      </c>
      <c r="M183" s="19" t="str">
        <f t="shared" ca="1" si="15"/>
        <v>INDMDEFFHT-30</v>
      </c>
      <c r="N183" s="23" t="str">
        <f t="shared" ca="1" si="16"/>
        <v>Metal industry Saving Tech-Heat High Temp. over 150C 3y</v>
      </c>
      <c r="O183" s="23" t="s">
        <v>32</v>
      </c>
      <c r="P183" s="23" t="s">
        <v>33</v>
      </c>
      <c r="Q183" s="23"/>
      <c r="R183" s="23"/>
      <c r="S183" s="19" t="s">
        <v>34</v>
      </c>
      <c r="V183" s="16" t="str">
        <f t="shared" ca="1" si="18"/>
        <v>MD</v>
      </c>
      <c r="W183" s="14" t="str">
        <f t="shared" ca="1" si="18"/>
        <v>Metal industry</v>
      </c>
      <c r="X183" s="3" t="str">
        <f>'EE investment costs'!D232</f>
        <v>HT-30</v>
      </c>
      <c r="Y183" s="3" t="str">
        <f>'EE investment costs'!E232</f>
        <v>Heat High Temp. over 150C</v>
      </c>
      <c r="AC183" s="123">
        <f>'EE investment costs'!C232</f>
        <v>3</v>
      </c>
      <c r="AD183" s="22"/>
    </row>
    <row r="184" spans="2:30">
      <c r="B184" s="14" t="str">
        <f t="shared" ca="1" si="14"/>
        <v>INDMDEFFRH-30</v>
      </c>
      <c r="C184" s="15" t="str">
        <f t="shared" ca="1" si="13"/>
        <v>IMDRH</v>
      </c>
      <c r="D184" s="16">
        <f>'EE investment costs'!$F$15</f>
        <v>2016</v>
      </c>
      <c r="E184" s="14">
        <f>VLOOKUP(X184,'EE investment costs'!$D$56:$R$656,15,0)</f>
        <v>16</v>
      </c>
      <c r="F184" s="17">
        <f ca="1">INDEX('EE investment costs'!$D$56:$R$656,MATCH(X184,'EE investment costs'!$D$56:$D$656,0),MATCH($V$8,'EE investment costs'!$D$56:$R$56,0))</f>
        <v>0</v>
      </c>
      <c r="I184" s="18">
        <v>1</v>
      </c>
      <c r="J184" s="18">
        <v>1</v>
      </c>
      <c r="K184" s="14">
        <f t="shared" ca="1" si="17"/>
        <v>8</v>
      </c>
      <c r="M184" s="19" t="str">
        <f t="shared" ca="1" si="15"/>
        <v>INDMDEFFRH-30</v>
      </c>
      <c r="N184" s="23" t="str">
        <f t="shared" ca="1" si="16"/>
        <v>Metal industry Saving Tech-Heat Room Heat 3y</v>
      </c>
      <c r="O184" s="23" t="s">
        <v>32</v>
      </c>
      <c r="P184" s="23" t="s">
        <v>33</v>
      </c>
      <c r="Q184" s="23"/>
      <c r="R184" s="23"/>
      <c r="S184" s="19" t="s">
        <v>34</v>
      </c>
      <c r="U184" s="14"/>
      <c r="V184" s="16" t="str">
        <f t="shared" ca="1" si="18"/>
        <v>MD</v>
      </c>
      <c r="W184" s="14" t="str">
        <f t="shared" ca="1" si="18"/>
        <v>Metal industry</v>
      </c>
      <c r="X184" s="3" t="str">
        <f>'EE investment costs'!D233</f>
        <v>RH-30</v>
      </c>
      <c r="Y184" s="3" t="str">
        <f>'EE investment costs'!E233</f>
        <v>Heat Room Heat</v>
      </c>
      <c r="AC184" s="123">
        <f>'EE investment costs'!C233</f>
        <v>3</v>
      </c>
      <c r="AD184" s="22"/>
    </row>
    <row r="185" spans="2:30">
      <c r="B185" s="14" t="str">
        <f t="shared" ca="1" si="14"/>
        <v>INDMDEFFLA-30</v>
      </c>
      <c r="C185" s="15" t="str">
        <f t="shared" ca="1" si="13"/>
        <v>IMDLA</v>
      </c>
      <c r="D185" s="16">
        <f>'EE investment costs'!$F$15</f>
        <v>2016</v>
      </c>
      <c r="E185" s="14">
        <f>VLOOKUP(X185,'EE investment costs'!$D$56:$R$656,15,0)</f>
        <v>3.6549999999999998</v>
      </c>
      <c r="F185" s="17">
        <f ca="1">INDEX('EE investment costs'!$D$56:$R$656,MATCH(X185,'EE investment costs'!$D$56:$D$656,0),MATCH($V$8,'EE investment costs'!$D$56:$R$56,0))</f>
        <v>1220.9724860895101</v>
      </c>
      <c r="I185" s="18">
        <v>1</v>
      </c>
      <c r="J185" s="18">
        <v>1</v>
      </c>
      <c r="K185" s="14">
        <f t="shared" ca="1" si="17"/>
        <v>0</v>
      </c>
      <c r="M185" s="19" t="str">
        <f t="shared" ca="1" si="15"/>
        <v>INDMDEFFLA-30</v>
      </c>
      <c r="N185" s="23" t="str">
        <f t="shared" ca="1" si="16"/>
        <v>Metal industry Saving Tech-Light 3y</v>
      </c>
      <c r="O185" s="23" t="s">
        <v>32</v>
      </c>
      <c r="P185" s="23" t="s">
        <v>33</v>
      </c>
      <c r="Q185" s="23"/>
      <c r="R185" s="23"/>
      <c r="S185" s="19" t="s">
        <v>34</v>
      </c>
      <c r="T185" s="14"/>
      <c r="U185" s="14"/>
      <c r="V185" s="16" t="str">
        <f t="shared" ca="1" si="18"/>
        <v>MD</v>
      </c>
      <c r="W185" s="14" t="str">
        <f t="shared" ca="1" si="18"/>
        <v>Metal industry</v>
      </c>
      <c r="X185" s="3" t="str">
        <f>'EE investment costs'!D234</f>
        <v>LA-30</v>
      </c>
      <c r="Y185" s="3" t="str">
        <f>'EE investment costs'!E234</f>
        <v>Light</v>
      </c>
      <c r="AC185" s="123">
        <f>'EE investment costs'!C234</f>
        <v>3</v>
      </c>
      <c r="AD185" s="22"/>
    </row>
    <row r="186" spans="2:30">
      <c r="B186" s="14" t="str">
        <f t="shared" ca="1" si="14"/>
        <v>INDMDEFFEM-30</v>
      </c>
      <c r="C186" s="15" t="str">
        <f t="shared" ca="1" si="13"/>
        <v>IMDEM</v>
      </c>
      <c r="D186" s="16">
        <f>'EE investment costs'!$F$15</f>
        <v>2016</v>
      </c>
      <c r="E186" s="14">
        <f>VLOOKUP(X186,'EE investment costs'!$D$56:$R$656,15,0)</f>
        <v>3.8377499999999998</v>
      </c>
      <c r="F186" s="17">
        <f ca="1">INDEX('EE investment costs'!$D$56:$R$656,MATCH(X186,'EE investment costs'!$D$56:$D$656,0),MATCH($V$8,'EE investment costs'!$D$56:$R$56,0))</f>
        <v>1156.8638908493631</v>
      </c>
      <c r="I186" s="18">
        <v>1</v>
      </c>
      <c r="J186" s="18">
        <v>1</v>
      </c>
      <c r="K186" s="14">
        <f t="shared" ca="1" si="17"/>
        <v>1</v>
      </c>
      <c r="M186" s="19" t="str">
        <f t="shared" ca="1" si="15"/>
        <v>INDMDEFFEM-30</v>
      </c>
      <c r="N186" s="23" t="str">
        <f t="shared" ca="1" si="16"/>
        <v>Metal industry Saving Tech-Electric Motors 3y</v>
      </c>
      <c r="O186" s="23" t="s">
        <v>32</v>
      </c>
      <c r="P186" s="23" t="s">
        <v>33</v>
      </c>
      <c r="Q186" s="23"/>
      <c r="R186" s="23"/>
      <c r="S186" s="19" t="s">
        <v>34</v>
      </c>
      <c r="T186" s="14"/>
      <c r="U186" s="14"/>
      <c r="V186" s="16" t="str">
        <f t="shared" ca="1" si="18"/>
        <v>MD</v>
      </c>
      <c r="W186" s="14" t="str">
        <f t="shared" ca="1" si="18"/>
        <v>Metal industry</v>
      </c>
      <c r="X186" s="3" t="str">
        <f>'EE investment costs'!D235</f>
        <v>EM-30</v>
      </c>
      <c r="Y186" s="3" t="str">
        <f>'EE investment costs'!E235</f>
        <v>Electric Motors</v>
      </c>
      <c r="AC186" s="123">
        <f>'EE investment costs'!C235</f>
        <v>3</v>
      </c>
      <c r="AD186" s="22"/>
    </row>
    <row r="187" spans="2:30" ht="13.5" thickBot="1">
      <c r="B187" s="14" t="str">
        <f t="shared" ca="1" si="14"/>
        <v>INDMDEFFTF-30</v>
      </c>
      <c r="C187" s="15" t="str">
        <f t="shared" ca="1" si="13"/>
        <v>IMDTF</v>
      </c>
      <c r="D187" s="16">
        <f>'EE investment costs'!$F$15</f>
        <v>2016</v>
      </c>
      <c r="E187" s="14">
        <f>VLOOKUP(X187,'EE investment costs'!$D$56:$R$656,15,0)</f>
        <v>11</v>
      </c>
      <c r="F187" s="17">
        <f ca="1">INDEX('EE investment costs'!$D$56:$R$656,MATCH(X187,'EE investment costs'!$D$56:$D$656,0),MATCH($V$8,'EE investment costs'!$D$56:$R$56,0))</f>
        <v>440.8113020954641</v>
      </c>
      <c r="I187" s="18">
        <v>1</v>
      </c>
      <c r="J187" s="18">
        <v>1</v>
      </c>
      <c r="K187" s="14">
        <f t="shared" ca="1" si="17"/>
        <v>8</v>
      </c>
      <c r="M187" s="24" t="str">
        <f t="shared" ca="1" si="15"/>
        <v>INDMDEFFTF-30</v>
      </c>
      <c r="N187" s="25" t="str">
        <f t="shared" ca="1" si="16"/>
        <v>Metal industry Saving Tech-Haulage Tractors, Trucks, Fishing boats 3y</v>
      </c>
      <c r="O187" s="25" t="s">
        <v>32</v>
      </c>
      <c r="P187" s="25" t="s">
        <v>33</v>
      </c>
      <c r="Q187" s="25"/>
      <c r="R187" s="25"/>
      <c r="S187" s="24" t="s">
        <v>34</v>
      </c>
      <c r="T187" s="14"/>
      <c r="U187" s="14"/>
      <c r="V187" s="16" t="str">
        <f t="shared" ca="1" si="18"/>
        <v>MD</v>
      </c>
      <c r="W187" s="14" t="str">
        <f t="shared" ca="1" si="18"/>
        <v>Metal industry</v>
      </c>
      <c r="X187" s="3" t="str">
        <f>'EE investment costs'!D236</f>
        <v>TF-30</v>
      </c>
      <c r="Y187" s="3" t="str">
        <f>'EE investment costs'!E236</f>
        <v>Haulage Tractors, Trucks, Fishing boats</v>
      </c>
      <c r="AC187" s="123">
        <f>'EE investment costs'!C236</f>
        <v>3</v>
      </c>
      <c r="AD187" s="22"/>
    </row>
    <row r="188" spans="2:30">
      <c r="B188" s="14" t="str">
        <f t="shared" ca="1" si="14"/>
        <v>INDMDEFFMT-31</v>
      </c>
      <c r="C188" s="15" t="str">
        <f ca="1">"I"&amp;MID(B188,4,1)&amp;"D"&amp;MID(B188,9,2)</f>
        <v>IMDMT</v>
      </c>
      <c r="D188" s="16">
        <f>'EE investment costs'!$F$15</f>
        <v>2016</v>
      </c>
      <c r="E188" s="14">
        <f>VLOOKUP(X188,'EE investment costs'!$D$56:$R$656,15,0)</f>
        <v>5.55</v>
      </c>
      <c r="F188" s="17">
        <f ca="1">INDEX('EE investment costs'!$D$56:$R$656,MATCH(X188,'EE investment costs'!$D$56:$D$656,0),MATCH($V$8,'EE investment costs'!$D$56:$R$56,0))</f>
        <v>456.96110051244608</v>
      </c>
      <c r="I188" s="18">
        <v>1</v>
      </c>
      <c r="J188" s="18">
        <v>1</v>
      </c>
      <c r="K188" s="14">
        <f t="shared" ca="1" si="17"/>
        <v>8</v>
      </c>
      <c r="M188" s="20" t="str">
        <f t="shared" ca="1" si="15"/>
        <v>INDMDEFFMT-31</v>
      </c>
      <c r="N188" s="21" t="str">
        <f t="shared" ca="1" si="16"/>
        <v>Metal industry Saving Tech-Heat Medium Temp. up to 150C 3.1y</v>
      </c>
      <c r="O188" s="21" t="s">
        <v>32</v>
      </c>
      <c r="P188" s="21" t="s">
        <v>33</v>
      </c>
      <c r="Q188" s="21"/>
      <c r="R188" s="21"/>
      <c r="S188" s="20" t="s">
        <v>34</v>
      </c>
      <c r="T188" s="14"/>
      <c r="U188" s="14"/>
      <c r="V188" s="16" t="str">
        <f t="shared" ca="1" si="18"/>
        <v>MD</v>
      </c>
      <c r="W188" s="14" t="str">
        <f t="shared" ca="1" si="18"/>
        <v>Metal industry</v>
      </c>
      <c r="X188" s="3" t="str">
        <f>'EE investment costs'!D237</f>
        <v>MT-31</v>
      </c>
      <c r="Y188" s="3" t="str">
        <f>'EE investment costs'!E237</f>
        <v>Heat Medium Temp. up to 150C</v>
      </c>
      <c r="AC188" s="123">
        <f>'EE investment costs'!C237</f>
        <v>3.1</v>
      </c>
      <c r="AD188" s="22"/>
    </row>
    <row r="189" spans="2:30">
      <c r="B189" s="14" t="str">
        <f t="shared" ca="1" si="14"/>
        <v>INDMDEFFHT-31</v>
      </c>
      <c r="C189" s="15" t="str">
        <f t="shared" ref="C189:C247" ca="1" si="19">"I"&amp;MID(B189,4,1)&amp;"D"&amp;MID(B189,9,2)</f>
        <v>IMDHT</v>
      </c>
      <c r="D189" s="16">
        <f>'EE investment costs'!$F$15</f>
        <v>2016</v>
      </c>
      <c r="E189" s="14">
        <f>VLOOKUP(X189,'EE investment costs'!$D$56:$R$656,15,0)</f>
        <v>4.4399999999999995</v>
      </c>
      <c r="F189" s="17">
        <f ca="1">INDEX('EE investment costs'!$D$56:$R$656,MATCH(X189,'EE investment costs'!$D$56:$D$656,0),MATCH($V$8,'EE investment costs'!$D$56:$R$56,0))</f>
        <v>386.15246528960773</v>
      </c>
      <c r="I189" s="18">
        <v>1</v>
      </c>
      <c r="J189" s="18">
        <v>1</v>
      </c>
      <c r="K189" s="14">
        <f t="shared" ca="1" si="17"/>
        <v>8</v>
      </c>
      <c r="M189" s="19" t="str">
        <f t="shared" ca="1" si="15"/>
        <v>INDMDEFFHT-31</v>
      </c>
      <c r="N189" s="23" t="str">
        <f t="shared" ca="1" si="16"/>
        <v>Metal industry Saving Tech-Heat High Temp. over 150C 3.1y</v>
      </c>
      <c r="O189" s="23" t="s">
        <v>32</v>
      </c>
      <c r="P189" s="23" t="s">
        <v>33</v>
      </c>
      <c r="Q189" s="23"/>
      <c r="R189" s="23"/>
      <c r="S189" s="19" t="s">
        <v>34</v>
      </c>
      <c r="T189" s="14"/>
      <c r="U189" s="14"/>
      <c r="V189" s="16" t="str">
        <f t="shared" ca="1" si="18"/>
        <v>MD</v>
      </c>
      <c r="W189" s="14" t="str">
        <f t="shared" ca="1" si="18"/>
        <v>Metal industry</v>
      </c>
      <c r="X189" s="3" t="str">
        <f>'EE investment costs'!D238</f>
        <v>HT-31</v>
      </c>
      <c r="Y189" s="3" t="str">
        <f>'EE investment costs'!E238</f>
        <v>Heat High Temp. over 150C</v>
      </c>
      <c r="AC189" s="123">
        <f>'EE investment costs'!C238</f>
        <v>3.1</v>
      </c>
      <c r="AD189" s="22"/>
    </row>
    <row r="190" spans="2:30">
      <c r="B190" s="14" t="str">
        <f t="shared" ca="1" si="14"/>
        <v>INDMDEFFRH-31</v>
      </c>
      <c r="C190" s="15" t="str">
        <f t="shared" ca="1" si="19"/>
        <v>IMDRH</v>
      </c>
      <c r="D190" s="16">
        <f>'EE investment costs'!$F$15</f>
        <v>2016</v>
      </c>
      <c r="E190" s="14">
        <f>VLOOKUP(X190,'EE investment costs'!$D$56:$R$656,15,0)</f>
        <v>16</v>
      </c>
      <c r="F190" s="17">
        <f ca="1">INDEX('EE investment costs'!$D$56:$R$656,MATCH(X190,'EE investment costs'!$D$56:$D$656,0),MATCH($V$8,'EE investment costs'!$D$56:$R$56,0))</f>
        <v>0</v>
      </c>
      <c r="I190" s="18">
        <v>1</v>
      </c>
      <c r="J190" s="18">
        <v>1</v>
      </c>
      <c r="K190" s="14">
        <f t="shared" ca="1" si="17"/>
        <v>8</v>
      </c>
      <c r="M190" s="19" t="str">
        <f t="shared" ca="1" si="15"/>
        <v>INDMDEFFRH-31</v>
      </c>
      <c r="N190" s="23" t="str">
        <f t="shared" ca="1" si="16"/>
        <v>Metal industry Saving Tech-Heat Room Heat 3.1y</v>
      </c>
      <c r="O190" s="23" t="s">
        <v>32</v>
      </c>
      <c r="P190" s="23" t="s">
        <v>33</v>
      </c>
      <c r="Q190" s="23"/>
      <c r="R190" s="23"/>
      <c r="S190" s="19" t="s">
        <v>34</v>
      </c>
      <c r="U190" s="14"/>
      <c r="V190" s="16" t="str">
        <f t="shared" ca="1" si="18"/>
        <v>MD</v>
      </c>
      <c r="W190" s="14" t="str">
        <f t="shared" ca="1" si="18"/>
        <v>Metal industry</v>
      </c>
      <c r="X190" s="3" t="str">
        <f>'EE investment costs'!D239</f>
        <v>RH-31</v>
      </c>
      <c r="Y190" s="3" t="str">
        <f>'EE investment costs'!E239</f>
        <v>Heat Room Heat</v>
      </c>
      <c r="Z190" s="14"/>
      <c r="AC190" s="123">
        <f>'EE investment costs'!C239</f>
        <v>3.1</v>
      </c>
      <c r="AD190" s="22"/>
    </row>
    <row r="191" spans="2:30">
      <c r="B191" s="14" t="str">
        <f t="shared" ca="1" si="14"/>
        <v>INDMDEFFLA-31</v>
      </c>
      <c r="C191" s="15" t="str">
        <f t="shared" ca="1" si="19"/>
        <v>IMDLA</v>
      </c>
      <c r="D191" s="16">
        <f>'EE investment costs'!$F$15</f>
        <v>2016</v>
      </c>
      <c r="E191" s="14">
        <f>VLOOKUP(X191,'EE investment costs'!$D$56:$R$656,15,0)</f>
        <v>3.6804999999999999</v>
      </c>
      <c r="F191" s="17">
        <f ca="1">INDEX('EE investment costs'!$D$56:$R$656,MATCH(X191,'EE investment costs'!$D$56:$D$656,0),MATCH($V$8,'EE investment costs'!$D$56:$R$56,0))</f>
        <v>1276.8748692701722</v>
      </c>
      <c r="I191" s="18">
        <v>1</v>
      </c>
      <c r="J191" s="18">
        <v>1</v>
      </c>
      <c r="K191" s="14">
        <f t="shared" ca="1" si="17"/>
        <v>0</v>
      </c>
      <c r="M191" s="19" t="str">
        <f t="shared" ca="1" si="15"/>
        <v>INDMDEFFLA-31</v>
      </c>
      <c r="N191" s="23" t="str">
        <f t="shared" ca="1" si="16"/>
        <v>Metal industry Saving Tech-Light 3.1y</v>
      </c>
      <c r="O191" s="23" t="s">
        <v>32</v>
      </c>
      <c r="P191" s="23" t="s">
        <v>33</v>
      </c>
      <c r="Q191" s="23"/>
      <c r="R191" s="23"/>
      <c r="S191" s="19" t="s">
        <v>34</v>
      </c>
      <c r="U191" s="14"/>
      <c r="V191" s="16" t="str">
        <f t="shared" ca="1" si="18"/>
        <v>MD</v>
      </c>
      <c r="W191" s="14" t="str">
        <f t="shared" ca="1" si="18"/>
        <v>Metal industry</v>
      </c>
      <c r="X191" s="3" t="str">
        <f>'EE investment costs'!D240</f>
        <v>LA-31</v>
      </c>
      <c r="Y191" s="3" t="str">
        <f>'EE investment costs'!E240</f>
        <v>Light</v>
      </c>
      <c r="Z191" s="14"/>
      <c r="AC191" s="123">
        <f>'EE investment costs'!C240</f>
        <v>3.1</v>
      </c>
      <c r="AD191" s="22"/>
    </row>
    <row r="192" spans="2:30">
      <c r="B192" s="14" t="str">
        <f t="shared" ca="1" si="14"/>
        <v>INDMDEFFEM-31</v>
      </c>
      <c r="C192" s="15" t="str">
        <f t="shared" ca="1" si="19"/>
        <v>IMDEM</v>
      </c>
      <c r="D192" s="16">
        <f>'EE investment costs'!$F$15</f>
        <v>2016</v>
      </c>
      <c r="E192" s="14">
        <f>VLOOKUP(X192,'EE investment costs'!$D$56:$R$656,15,0)</f>
        <v>3.864525</v>
      </c>
      <c r="F192" s="17">
        <f ca="1">INDEX('EE investment costs'!$D$56:$R$656,MATCH(X192,'EE investment costs'!$D$56:$D$656,0),MATCH($V$8,'EE investment costs'!$D$56:$R$56,0))</f>
        <v>1210.0461584433783</v>
      </c>
      <c r="I192" s="18">
        <v>1</v>
      </c>
      <c r="J192" s="18">
        <v>1</v>
      </c>
      <c r="K192" s="14">
        <f t="shared" ca="1" si="17"/>
        <v>0</v>
      </c>
      <c r="M192" s="19" t="str">
        <f t="shared" ca="1" si="15"/>
        <v>INDMDEFFEM-31</v>
      </c>
      <c r="N192" s="23" t="str">
        <f t="shared" ca="1" si="16"/>
        <v>Metal industry Saving Tech-Electric Motors 3.1y</v>
      </c>
      <c r="O192" s="23" t="s">
        <v>32</v>
      </c>
      <c r="P192" s="23" t="s">
        <v>33</v>
      </c>
      <c r="Q192" s="23"/>
      <c r="R192" s="23"/>
      <c r="S192" s="19" t="s">
        <v>34</v>
      </c>
      <c r="U192" s="14"/>
      <c r="V192" s="16" t="str">
        <f t="shared" ca="1" si="18"/>
        <v>MD</v>
      </c>
      <c r="W192" s="14" t="str">
        <f t="shared" ca="1" si="18"/>
        <v>Metal industry</v>
      </c>
      <c r="X192" s="3" t="str">
        <f>'EE investment costs'!D241</f>
        <v>EM-31</v>
      </c>
      <c r="Y192" s="3" t="str">
        <f>'EE investment costs'!E241</f>
        <v>Electric Motors</v>
      </c>
      <c r="Z192" s="14"/>
      <c r="AC192" s="123">
        <f>'EE investment costs'!C241</f>
        <v>3.1</v>
      </c>
      <c r="AD192" s="22"/>
    </row>
    <row r="193" spans="2:30">
      <c r="B193" s="14" t="str">
        <f t="shared" ca="1" si="14"/>
        <v>INDMDEFFTF-31</v>
      </c>
      <c r="C193" s="15" t="str">
        <f t="shared" ca="1" si="19"/>
        <v>IMDTF</v>
      </c>
      <c r="D193" s="16">
        <f>'EE investment costs'!$F$15</f>
        <v>2016</v>
      </c>
      <c r="E193" s="14">
        <f>VLOOKUP(X193,'EE investment costs'!$D$56:$R$656,15,0)</f>
        <v>11.4</v>
      </c>
      <c r="F193" s="17">
        <f ca="1">INDEX('EE investment costs'!$D$56:$R$656,MATCH(X193,'EE investment costs'!$D$56:$D$656,0),MATCH($V$8,'EE investment costs'!$D$56:$R$56,0))</f>
        <v>455.50501216531285</v>
      </c>
      <c r="I193" s="18">
        <v>1</v>
      </c>
      <c r="J193" s="18">
        <v>1</v>
      </c>
      <c r="K193" s="14">
        <f t="shared" ca="1" si="17"/>
        <v>8</v>
      </c>
      <c r="M193" s="19" t="str">
        <f t="shared" ca="1" si="15"/>
        <v>INDMDEFFTF-31</v>
      </c>
      <c r="N193" s="23" t="str">
        <f t="shared" ca="1" si="16"/>
        <v>Metal industry Saving Tech-Haulage Tractors, Trucks, Fishing boats 3.1y</v>
      </c>
      <c r="O193" s="23" t="s">
        <v>32</v>
      </c>
      <c r="P193" s="23" t="s">
        <v>33</v>
      </c>
      <c r="Q193" s="23"/>
      <c r="R193" s="23"/>
      <c r="S193" s="19" t="s">
        <v>34</v>
      </c>
      <c r="U193" s="14"/>
      <c r="V193" s="16" t="str">
        <f t="shared" ca="1" si="18"/>
        <v>MD</v>
      </c>
      <c r="W193" s="14" t="str">
        <f t="shared" ca="1" si="18"/>
        <v>Metal industry</v>
      </c>
      <c r="X193" s="3" t="str">
        <f>'EE investment costs'!D242</f>
        <v>TF-31</v>
      </c>
      <c r="Y193" s="3" t="str">
        <f>'EE investment costs'!E242</f>
        <v>Haulage Tractors, Trucks, Fishing boats</v>
      </c>
      <c r="Z193" s="14"/>
      <c r="AC193" s="123">
        <f>'EE investment costs'!C242</f>
        <v>3.1</v>
      </c>
      <c r="AD193" s="22"/>
    </row>
    <row r="194" spans="2:30">
      <c r="B194" s="14" t="str">
        <f t="shared" ca="1" si="14"/>
        <v>INDMDEFFMT-32</v>
      </c>
      <c r="C194" s="15" t="str">
        <f t="shared" ca="1" si="19"/>
        <v>IMDMT</v>
      </c>
      <c r="D194" s="16">
        <f>'EE investment costs'!$F$15</f>
        <v>2016</v>
      </c>
      <c r="E194" s="14">
        <f>VLOOKUP(X194,'EE investment costs'!$D$56:$R$656,15,0)</f>
        <v>5.6</v>
      </c>
      <c r="F194" s="17">
        <f ca="1">INDEX('EE investment costs'!$D$56:$R$656,MATCH(X194,'EE investment costs'!$D$56:$D$656,0),MATCH($V$8,'EE investment costs'!$D$56:$R$56,0))</f>
        <v>475.59405890555757</v>
      </c>
      <c r="I194" s="18">
        <v>1</v>
      </c>
      <c r="J194" s="18">
        <v>1</v>
      </c>
      <c r="K194" s="14">
        <f t="shared" ca="1" si="17"/>
        <v>8</v>
      </c>
      <c r="M194" s="19" t="str">
        <f t="shared" ca="1" si="15"/>
        <v>INDMDEFFMT-32</v>
      </c>
      <c r="N194" s="23" t="str">
        <f t="shared" ca="1" si="16"/>
        <v>Metal industry Saving Tech-Heat Medium Temp. up to 150C 3.2y</v>
      </c>
      <c r="O194" s="23" t="s">
        <v>32</v>
      </c>
      <c r="P194" s="23" t="s">
        <v>33</v>
      </c>
      <c r="Q194" s="23"/>
      <c r="R194" s="23"/>
      <c r="S194" s="19" t="s">
        <v>34</v>
      </c>
      <c r="U194" s="14"/>
      <c r="V194" s="16" t="str">
        <f t="shared" ca="1" si="18"/>
        <v>MD</v>
      </c>
      <c r="W194" s="14" t="str">
        <f t="shared" ca="1" si="18"/>
        <v>Metal industry</v>
      </c>
      <c r="X194" s="3" t="str">
        <f>'EE investment costs'!D243</f>
        <v>MT-32</v>
      </c>
      <c r="Y194" s="3" t="str">
        <f>'EE investment costs'!E243</f>
        <v>Heat Medium Temp. up to 150C</v>
      </c>
      <c r="Z194" s="14"/>
      <c r="AC194" s="123">
        <f>'EE investment costs'!C243</f>
        <v>3.2</v>
      </c>
      <c r="AD194" s="22"/>
    </row>
    <row r="195" spans="2:30">
      <c r="B195" s="14" t="str">
        <f t="shared" ca="1" si="14"/>
        <v>INDMDEFFHT-32</v>
      </c>
      <c r="C195" s="15" t="str">
        <f t="shared" ca="1" si="19"/>
        <v>IMDHT</v>
      </c>
      <c r="D195" s="16">
        <f>'EE investment costs'!$F$15</f>
        <v>2016</v>
      </c>
      <c r="E195" s="14">
        <f>VLOOKUP(X195,'EE investment costs'!$D$56:$R$656,15,0)</f>
        <v>4.4799999999999995</v>
      </c>
      <c r="F195" s="17">
        <f ca="1">INDEX('EE investment costs'!$D$56:$R$656,MATCH(X195,'EE investment costs'!$D$56:$D$656,0),MATCH($V$8,'EE investment costs'!$D$56:$R$56,0))</f>
        <v>400.58807146865848</v>
      </c>
      <c r="I195" s="18">
        <v>1</v>
      </c>
      <c r="J195" s="18">
        <v>1</v>
      </c>
      <c r="K195" s="14">
        <f t="shared" ca="1" si="17"/>
        <v>8</v>
      </c>
      <c r="M195" s="19" t="str">
        <f t="shared" ca="1" si="15"/>
        <v>INDMDEFFHT-32</v>
      </c>
      <c r="N195" s="23" t="str">
        <f t="shared" ca="1" si="16"/>
        <v>Metal industry Saving Tech-Heat High Temp. over 150C 3.2y</v>
      </c>
      <c r="O195" s="23" t="s">
        <v>32</v>
      </c>
      <c r="P195" s="23" t="s">
        <v>33</v>
      </c>
      <c r="Q195" s="23"/>
      <c r="R195" s="23"/>
      <c r="S195" s="19" t="s">
        <v>34</v>
      </c>
      <c r="V195" s="16" t="str">
        <f t="shared" ca="1" si="18"/>
        <v>MD</v>
      </c>
      <c r="W195" s="14" t="str">
        <f t="shared" ca="1" si="18"/>
        <v>Metal industry</v>
      </c>
      <c r="X195" s="3" t="str">
        <f>'EE investment costs'!D244</f>
        <v>HT-32</v>
      </c>
      <c r="Y195" s="3" t="str">
        <f>'EE investment costs'!E244</f>
        <v>Heat High Temp. over 150C</v>
      </c>
      <c r="Z195" s="14"/>
      <c r="AC195" s="123">
        <f>'EE investment costs'!C244</f>
        <v>3.2</v>
      </c>
      <c r="AD195" s="22"/>
    </row>
    <row r="196" spans="2:30">
      <c r="B196" s="14" t="str">
        <f t="shared" ca="1" si="14"/>
        <v>INDMDEFFRH-32</v>
      </c>
      <c r="C196" s="15" t="str">
        <f t="shared" ca="1" si="19"/>
        <v>IMDRH</v>
      </c>
      <c r="D196" s="16">
        <f>'EE investment costs'!$F$15</f>
        <v>2016</v>
      </c>
      <c r="E196" s="14">
        <f>VLOOKUP(X196,'EE investment costs'!$D$56:$R$656,15,0)</f>
        <v>16</v>
      </c>
      <c r="F196" s="17">
        <f ca="1">INDEX('EE investment costs'!$D$56:$R$656,MATCH(X196,'EE investment costs'!$D$56:$D$656,0),MATCH($V$8,'EE investment costs'!$D$56:$R$56,0))</f>
        <v>0</v>
      </c>
      <c r="I196" s="18">
        <v>1</v>
      </c>
      <c r="J196" s="18">
        <v>1</v>
      </c>
      <c r="K196" s="14">
        <f t="shared" ca="1" si="17"/>
        <v>8</v>
      </c>
      <c r="M196" s="19" t="str">
        <f t="shared" ca="1" si="15"/>
        <v>INDMDEFFRH-32</v>
      </c>
      <c r="N196" s="23" t="str">
        <f t="shared" ca="1" si="16"/>
        <v>Metal industry Saving Tech-Heat Room Heat 3.2y</v>
      </c>
      <c r="O196" s="23" t="s">
        <v>32</v>
      </c>
      <c r="P196" s="23" t="s">
        <v>33</v>
      </c>
      <c r="Q196" s="23"/>
      <c r="R196" s="23"/>
      <c r="S196" s="19" t="s">
        <v>34</v>
      </c>
      <c r="V196" s="16" t="str">
        <f t="shared" ca="1" si="18"/>
        <v>MD</v>
      </c>
      <c r="W196" s="14" t="str">
        <f t="shared" ca="1" si="18"/>
        <v>Metal industry</v>
      </c>
      <c r="X196" s="3" t="str">
        <f>'EE investment costs'!D245</f>
        <v>RH-32</v>
      </c>
      <c r="Y196" s="3" t="str">
        <f>'EE investment costs'!E245</f>
        <v>Heat Room Heat</v>
      </c>
      <c r="Z196" s="14"/>
      <c r="AC196" s="123">
        <f>'EE investment costs'!C245</f>
        <v>3.2</v>
      </c>
      <c r="AD196" s="22"/>
    </row>
    <row r="197" spans="2:30">
      <c r="B197" s="14" t="str">
        <f t="shared" ca="1" si="14"/>
        <v>INDMDEFFLA-32</v>
      </c>
      <c r="C197" s="15" t="str">
        <f t="shared" ca="1" si="19"/>
        <v>IMDLA</v>
      </c>
      <c r="D197" s="16">
        <f>'EE investment costs'!$F$15</f>
        <v>2016</v>
      </c>
      <c r="E197" s="14">
        <f>VLOOKUP(X197,'EE investment costs'!$D$56:$R$656,15,0)</f>
        <v>3.706</v>
      </c>
      <c r="F197" s="17">
        <f ca="1">INDEX('EE investment costs'!$D$56:$R$656,MATCH(X197,'EE investment costs'!$D$56:$D$656,0),MATCH($V$8,'EE investment costs'!$D$56:$R$56,0))</f>
        <v>1332.7772524508339</v>
      </c>
      <c r="I197" s="18">
        <v>1</v>
      </c>
      <c r="J197" s="18">
        <v>1</v>
      </c>
      <c r="K197" s="14">
        <f t="shared" ca="1" si="17"/>
        <v>0</v>
      </c>
      <c r="M197" s="19" t="str">
        <f t="shared" ca="1" si="15"/>
        <v>INDMDEFFLA-32</v>
      </c>
      <c r="N197" s="23" t="str">
        <f t="shared" ca="1" si="16"/>
        <v>Metal industry Saving Tech-Light 3.2y</v>
      </c>
      <c r="O197" s="23" t="s">
        <v>32</v>
      </c>
      <c r="P197" s="23" t="s">
        <v>33</v>
      </c>
      <c r="Q197" s="23"/>
      <c r="R197" s="23"/>
      <c r="S197" s="19" t="s">
        <v>34</v>
      </c>
      <c r="V197" s="16" t="str">
        <f t="shared" ca="1" si="18"/>
        <v>MD</v>
      </c>
      <c r="W197" s="14" t="str">
        <f t="shared" ca="1" si="18"/>
        <v>Metal industry</v>
      </c>
      <c r="X197" s="3" t="str">
        <f>'EE investment costs'!D246</f>
        <v>LA-32</v>
      </c>
      <c r="Y197" s="3" t="str">
        <f>'EE investment costs'!E246</f>
        <v>Light</v>
      </c>
      <c r="Z197" s="14"/>
      <c r="AC197" s="123">
        <f>'EE investment costs'!C246</f>
        <v>3.2</v>
      </c>
      <c r="AD197" s="22"/>
    </row>
    <row r="198" spans="2:30">
      <c r="B198" s="14" t="str">
        <f t="shared" ca="1" si="14"/>
        <v>INDMDEFFEM-32</v>
      </c>
      <c r="C198" s="15" t="str">
        <f t="shared" ca="1" si="19"/>
        <v>IMDEM</v>
      </c>
      <c r="D198" s="16">
        <f>'EE investment costs'!$F$15</f>
        <v>2016</v>
      </c>
      <c r="E198" s="14">
        <f>VLOOKUP(X198,'EE investment costs'!$D$56:$R$656,15,0)</f>
        <v>3.8913000000000002</v>
      </c>
      <c r="F198" s="17">
        <f ca="1">INDEX('EE investment costs'!$D$56:$R$656,MATCH(X198,'EE investment costs'!$D$56:$D$656,0),MATCH($V$8,'EE investment costs'!$D$56:$R$56,0))</f>
        <v>1263.2284260373929</v>
      </c>
      <c r="I198" s="18">
        <v>1</v>
      </c>
      <c r="J198" s="18">
        <v>1</v>
      </c>
      <c r="K198" s="14">
        <f t="shared" ca="1" si="17"/>
        <v>0</v>
      </c>
      <c r="M198" s="19" t="str">
        <f t="shared" ca="1" si="15"/>
        <v>INDMDEFFEM-32</v>
      </c>
      <c r="N198" s="23" t="str">
        <f t="shared" ca="1" si="16"/>
        <v>Metal industry Saving Tech-Electric Motors 3.2y</v>
      </c>
      <c r="O198" s="23" t="s">
        <v>32</v>
      </c>
      <c r="P198" s="23" t="s">
        <v>33</v>
      </c>
      <c r="Q198" s="23"/>
      <c r="R198" s="23"/>
      <c r="S198" s="19" t="s">
        <v>34</v>
      </c>
      <c r="V198" s="16" t="str">
        <f t="shared" ca="1" si="18"/>
        <v>MD</v>
      </c>
      <c r="W198" s="14" t="str">
        <f t="shared" ca="1" si="18"/>
        <v>Metal industry</v>
      </c>
      <c r="X198" s="3" t="str">
        <f>'EE investment costs'!D247</f>
        <v>EM-32</v>
      </c>
      <c r="Y198" s="3" t="str">
        <f>'EE investment costs'!E247</f>
        <v>Electric Motors</v>
      </c>
      <c r="Z198" s="14"/>
      <c r="AC198" s="123">
        <f>'EE investment costs'!C247</f>
        <v>3.2</v>
      </c>
      <c r="AD198" s="22"/>
    </row>
    <row r="199" spans="2:30">
      <c r="B199" s="14" t="str">
        <f t="shared" ca="1" si="14"/>
        <v>INDMDEFFTF-32</v>
      </c>
      <c r="C199" s="15" t="str">
        <f t="shared" ca="1" si="19"/>
        <v>IMDTF</v>
      </c>
      <c r="D199" s="16">
        <f>'EE investment costs'!$F$15</f>
        <v>2016</v>
      </c>
      <c r="E199" s="14">
        <f>VLOOKUP(X199,'EE investment costs'!$D$56:$R$656,15,0)</f>
        <v>11.8</v>
      </c>
      <c r="F199" s="17">
        <f ca="1">INDEX('EE investment costs'!$D$56:$R$656,MATCH(X199,'EE investment costs'!$D$56:$D$656,0),MATCH($V$8,'EE investment costs'!$D$56:$R$56,0))</f>
        <v>470.19872223516165</v>
      </c>
      <c r="I199" s="18">
        <v>1</v>
      </c>
      <c r="J199" s="18">
        <v>1</v>
      </c>
      <c r="K199" s="14">
        <f t="shared" ca="1" si="17"/>
        <v>8</v>
      </c>
      <c r="M199" s="19" t="str">
        <f t="shared" ca="1" si="15"/>
        <v>INDMDEFFTF-32</v>
      </c>
      <c r="N199" s="23" t="str">
        <f t="shared" ca="1" si="16"/>
        <v>Metal industry Saving Tech-Haulage Tractors, Trucks, Fishing boats 3.2y</v>
      </c>
      <c r="O199" s="23" t="s">
        <v>32</v>
      </c>
      <c r="P199" s="23" t="s">
        <v>33</v>
      </c>
      <c r="Q199" s="23"/>
      <c r="R199" s="23"/>
      <c r="S199" s="19" t="s">
        <v>34</v>
      </c>
      <c r="V199" s="16" t="str">
        <f t="shared" ca="1" si="18"/>
        <v>MD</v>
      </c>
      <c r="W199" s="14" t="str">
        <f t="shared" ca="1" si="18"/>
        <v>Metal industry</v>
      </c>
      <c r="X199" s="3" t="str">
        <f>'EE investment costs'!D248</f>
        <v>TF-32</v>
      </c>
      <c r="Y199" s="3" t="str">
        <f>'EE investment costs'!E248</f>
        <v>Haulage Tractors, Trucks, Fishing boats</v>
      </c>
      <c r="Z199" s="14"/>
      <c r="AC199" s="123">
        <f>'EE investment costs'!C248</f>
        <v>3.2</v>
      </c>
      <c r="AD199" s="22"/>
    </row>
    <row r="200" spans="2:30">
      <c r="B200" s="14" t="str">
        <f t="shared" ref="B200:B263" ca="1" si="20">M200</f>
        <v>INDMDEFFMT-33</v>
      </c>
      <c r="C200" s="15" t="str">
        <f t="shared" ca="1" si="19"/>
        <v>IMDMT</v>
      </c>
      <c r="D200" s="16">
        <f>'EE investment costs'!$F$15</f>
        <v>2016</v>
      </c>
      <c r="E200" s="14">
        <f>VLOOKUP(X200,'EE investment costs'!$D$56:$R$656,15,0)</f>
        <v>5.65</v>
      </c>
      <c r="F200" s="17">
        <f ca="1">INDEX('EE investment costs'!$D$56:$R$656,MATCH(X200,'EE investment costs'!$D$56:$D$656,0),MATCH($V$8,'EE investment costs'!$D$56:$R$56,0))</f>
        <v>494.22701729866895</v>
      </c>
      <c r="I200" s="18">
        <v>1</v>
      </c>
      <c r="J200" s="18">
        <v>1</v>
      </c>
      <c r="K200" s="14">
        <f t="shared" ca="1" si="17"/>
        <v>8</v>
      </c>
      <c r="M200" s="19" t="str">
        <f t="shared" ref="M200:M263" ca="1" si="21">CONCATENATE("IND",$V$8,"EFF",$X200)</f>
        <v>INDMDEFFMT-33</v>
      </c>
      <c r="N200" s="23" t="str">
        <f t="shared" ca="1" si="16"/>
        <v>Metal industry Saving Tech-Heat Medium Temp. up to 150C 3.3y</v>
      </c>
      <c r="O200" s="23" t="s">
        <v>32</v>
      </c>
      <c r="P200" s="23" t="s">
        <v>33</v>
      </c>
      <c r="Q200" s="23"/>
      <c r="R200" s="23"/>
      <c r="S200" s="19" t="s">
        <v>34</v>
      </c>
      <c r="V200" s="16" t="str">
        <f t="shared" ca="1" si="18"/>
        <v>MD</v>
      </c>
      <c r="W200" s="14" t="str">
        <f t="shared" ca="1" si="18"/>
        <v>Metal industry</v>
      </c>
      <c r="X200" s="3" t="str">
        <f>'EE investment costs'!D249</f>
        <v>MT-33</v>
      </c>
      <c r="Y200" s="3" t="str">
        <f>'EE investment costs'!E249</f>
        <v>Heat Medium Temp. up to 150C</v>
      </c>
      <c r="Z200" s="14"/>
      <c r="AC200" s="123">
        <f>'EE investment costs'!C249</f>
        <v>3.3</v>
      </c>
      <c r="AD200" s="22"/>
    </row>
    <row r="201" spans="2:30">
      <c r="B201" s="14" t="str">
        <f t="shared" ca="1" si="20"/>
        <v>INDMDEFFHT-33</v>
      </c>
      <c r="C201" s="15" t="str">
        <f t="shared" ca="1" si="19"/>
        <v>IMDHT</v>
      </c>
      <c r="D201" s="16">
        <f>'EE investment costs'!$F$15</f>
        <v>2016</v>
      </c>
      <c r="E201" s="14">
        <f>VLOOKUP(X201,'EE investment costs'!$D$56:$R$656,15,0)</f>
        <v>4.5199999999999996</v>
      </c>
      <c r="F201" s="17">
        <f ca="1">INDEX('EE investment costs'!$D$56:$R$656,MATCH(X201,'EE investment costs'!$D$56:$D$656,0),MATCH($V$8,'EE investment costs'!$D$56:$R$56,0))</f>
        <v>415.02367764770918</v>
      </c>
      <c r="I201" s="18">
        <v>1</v>
      </c>
      <c r="J201" s="18">
        <v>1</v>
      </c>
      <c r="K201" s="14">
        <f t="shared" ca="1" si="17"/>
        <v>8</v>
      </c>
      <c r="M201" s="19" t="str">
        <f t="shared" ca="1" si="21"/>
        <v>INDMDEFFHT-33</v>
      </c>
      <c r="N201" s="23" t="str">
        <f t="shared" ref="N201:N264" ca="1" si="22">$W$8&amp;" Saving Tech"&amp;"-"&amp;$Y201&amp;" "&amp;AC201&amp;"y"</f>
        <v>Metal industry Saving Tech-Heat High Temp. over 150C 3.3y</v>
      </c>
      <c r="O201" s="23" t="s">
        <v>32</v>
      </c>
      <c r="P201" s="23" t="s">
        <v>33</v>
      </c>
      <c r="Q201" s="23"/>
      <c r="R201" s="23"/>
      <c r="S201" s="19" t="s">
        <v>34</v>
      </c>
      <c r="V201" s="16" t="str">
        <f t="shared" ca="1" si="18"/>
        <v>MD</v>
      </c>
      <c r="W201" s="14" t="str">
        <f t="shared" ca="1" si="18"/>
        <v>Metal industry</v>
      </c>
      <c r="X201" s="3" t="str">
        <f>'EE investment costs'!D250</f>
        <v>HT-33</v>
      </c>
      <c r="Y201" s="3" t="str">
        <f>'EE investment costs'!E250</f>
        <v>Heat High Temp. over 150C</v>
      </c>
      <c r="AC201" s="123">
        <f>'EE investment costs'!C250</f>
        <v>3.3</v>
      </c>
      <c r="AD201" s="22"/>
    </row>
    <row r="202" spans="2:30">
      <c r="B202" s="14" t="str">
        <f t="shared" ca="1" si="20"/>
        <v>INDMDEFFRH-33</v>
      </c>
      <c r="C202" s="15" t="str">
        <f t="shared" ca="1" si="19"/>
        <v>IMDRH</v>
      </c>
      <c r="D202" s="16">
        <f>'EE investment costs'!$F$15</f>
        <v>2016</v>
      </c>
      <c r="E202" s="14">
        <f>VLOOKUP(X202,'EE investment costs'!$D$56:$R$656,15,0)</f>
        <v>16</v>
      </c>
      <c r="F202" s="17">
        <f ca="1">INDEX('EE investment costs'!$D$56:$R$656,MATCH(X202,'EE investment costs'!$D$56:$D$656,0),MATCH($V$8,'EE investment costs'!$D$56:$R$56,0))</f>
        <v>0</v>
      </c>
      <c r="I202" s="18">
        <v>1</v>
      </c>
      <c r="J202" s="18">
        <v>1</v>
      </c>
      <c r="K202" s="14">
        <f t="shared" ref="K202:K265" ca="1" si="23">IF(F202&lt;500,1,0)+IF(F202&lt;600,1,0)+IF(F202&lt;700,1,0)+IF(F202&lt;800,1,0)+IF(F202&lt;900,1,0)+IF(F202&lt;1000,1,0)+IF(F202&lt;1100,1,0)+IF(F202&lt;1200,1,0)</f>
        <v>8</v>
      </c>
      <c r="M202" s="19" t="str">
        <f t="shared" ca="1" si="21"/>
        <v>INDMDEFFRH-33</v>
      </c>
      <c r="N202" s="23" t="str">
        <f t="shared" ca="1" si="22"/>
        <v>Metal industry Saving Tech-Heat Room Heat 3.3y</v>
      </c>
      <c r="O202" s="23" t="s">
        <v>32</v>
      </c>
      <c r="P202" s="23" t="s">
        <v>33</v>
      </c>
      <c r="Q202" s="23"/>
      <c r="R202" s="23"/>
      <c r="S202" s="19" t="s">
        <v>34</v>
      </c>
      <c r="V202" s="16" t="str">
        <f t="shared" ref="V202:W265" ca="1" si="24">V201</f>
        <v>MD</v>
      </c>
      <c r="W202" s="14" t="str">
        <f t="shared" ca="1" si="24"/>
        <v>Metal industry</v>
      </c>
      <c r="X202" s="3" t="str">
        <f>'EE investment costs'!D251</f>
        <v>RH-33</v>
      </c>
      <c r="Y202" s="3" t="str">
        <f>'EE investment costs'!E251</f>
        <v>Heat Room Heat</v>
      </c>
      <c r="AC202" s="123">
        <f>'EE investment costs'!C251</f>
        <v>3.3</v>
      </c>
      <c r="AD202" s="22"/>
    </row>
    <row r="203" spans="2:30">
      <c r="B203" s="14" t="str">
        <f t="shared" ca="1" si="20"/>
        <v>INDMDEFFLA-33</v>
      </c>
      <c r="C203" s="15" t="str">
        <f t="shared" ca="1" si="19"/>
        <v>IMDLA</v>
      </c>
      <c r="D203" s="16">
        <f>'EE investment costs'!$F$15</f>
        <v>2016</v>
      </c>
      <c r="E203" s="14">
        <f>VLOOKUP(X203,'EE investment costs'!$D$56:$R$656,15,0)</f>
        <v>3.7314999999999996</v>
      </c>
      <c r="F203" s="17">
        <f ca="1">INDEX('EE investment costs'!$D$56:$R$656,MATCH(X203,'EE investment costs'!$D$56:$D$656,0),MATCH($V$8,'EE investment costs'!$D$56:$R$56,0))</f>
        <v>1388.6796356314956</v>
      </c>
      <c r="I203" s="18">
        <v>1</v>
      </c>
      <c r="J203" s="18">
        <v>1</v>
      </c>
      <c r="K203" s="14">
        <f t="shared" ca="1" si="23"/>
        <v>0</v>
      </c>
      <c r="M203" s="19" t="str">
        <f t="shared" ca="1" si="21"/>
        <v>INDMDEFFLA-33</v>
      </c>
      <c r="N203" s="23" t="str">
        <f t="shared" ca="1" si="22"/>
        <v>Metal industry Saving Tech-Light 3.3y</v>
      </c>
      <c r="O203" s="23" t="s">
        <v>32</v>
      </c>
      <c r="P203" s="23" t="s">
        <v>33</v>
      </c>
      <c r="Q203" s="23"/>
      <c r="R203" s="23"/>
      <c r="S203" s="19" t="s">
        <v>34</v>
      </c>
      <c r="V203" s="16" t="str">
        <f t="shared" ca="1" si="24"/>
        <v>MD</v>
      </c>
      <c r="W203" s="14" t="str">
        <f t="shared" ca="1" si="24"/>
        <v>Metal industry</v>
      </c>
      <c r="X203" s="3" t="str">
        <f>'EE investment costs'!D252</f>
        <v>LA-33</v>
      </c>
      <c r="Y203" s="3" t="str">
        <f>'EE investment costs'!E252</f>
        <v>Light</v>
      </c>
      <c r="AC203" s="123">
        <f>'EE investment costs'!C252</f>
        <v>3.3</v>
      </c>
      <c r="AD203" s="22"/>
    </row>
    <row r="204" spans="2:30">
      <c r="B204" s="14" t="str">
        <f t="shared" ca="1" si="20"/>
        <v>INDMDEFFEM-33</v>
      </c>
      <c r="C204" s="15" t="str">
        <f t="shared" ca="1" si="19"/>
        <v>IMDEM</v>
      </c>
      <c r="D204" s="16">
        <f>'EE investment costs'!$F$15</f>
        <v>2016</v>
      </c>
      <c r="E204" s="14">
        <f>VLOOKUP(X204,'EE investment costs'!$D$56:$R$656,15,0)</f>
        <v>3.918075</v>
      </c>
      <c r="F204" s="17">
        <f ca="1">INDEX('EE investment costs'!$D$56:$R$656,MATCH(X204,'EE investment costs'!$D$56:$D$656,0),MATCH($V$8,'EE investment costs'!$D$56:$R$56,0))</f>
        <v>1316.4106936314076</v>
      </c>
      <c r="I204" s="18">
        <v>1</v>
      </c>
      <c r="J204" s="18">
        <v>1</v>
      </c>
      <c r="K204" s="14">
        <f t="shared" ca="1" si="23"/>
        <v>0</v>
      </c>
      <c r="M204" s="19" t="str">
        <f t="shared" ca="1" si="21"/>
        <v>INDMDEFFEM-33</v>
      </c>
      <c r="N204" s="23" t="str">
        <f t="shared" ca="1" si="22"/>
        <v>Metal industry Saving Tech-Electric Motors 3.3y</v>
      </c>
      <c r="O204" s="23" t="s">
        <v>32</v>
      </c>
      <c r="P204" s="23" t="s">
        <v>33</v>
      </c>
      <c r="Q204" s="23"/>
      <c r="R204" s="23"/>
      <c r="S204" s="19" t="s">
        <v>34</v>
      </c>
      <c r="V204" s="16" t="str">
        <f t="shared" ca="1" si="24"/>
        <v>MD</v>
      </c>
      <c r="W204" s="14" t="str">
        <f t="shared" ca="1" si="24"/>
        <v>Metal industry</v>
      </c>
      <c r="X204" s="3" t="str">
        <f>'EE investment costs'!D253</f>
        <v>EM-33</v>
      </c>
      <c r="Y204" s="3" t="str">
        <f>'EE investment costs'!E253</f>
        <v>Electric Motors</v>
      </c>
      <c r="AC204" s="123">
        <f>'EE investment costs'!C253</f>
        <v>3.3</v>
      </c>
      <c r="AD204" s="22"/>
    </row>
    <row r="205" spans="2:30">
      <c r="B205" s="14" t="str">
        <f t="shared" ca="1" si="20"/>
        <v>INDMDEFFTF-33</v>
      </c>
      <c r="C205" s="15" t="str">
        <f t="shared" ca="1" si="19"/>
        <v>IMDTF</v>
      </c>
      <c r="D205" s="16">
        <f>'EE investment costs'!$F$15</f>
        <v>2016</v>
      </c>
      <c r="E205" s="14">
        <f>VLOOKUP(X205,'EE investment costs'!$D$56:$R$656,15,0)</f>
        <v>12.2</v>
      </c>
      <c r="F205" s="17">
        <f ca="1">INDEX('EE investment costs'!$D$56:$R$656,MATCH(X205,'EE investment costs'!$D$56:$D$656,0),MATCH($V$8,'EE investment costs'!$D$56:$R$56,0))</f>
        <v>484.8924323050104</v>
      </c>
      <c r="I205" s="18">
        <v>1</v>
      </c>
      <c r="J205" s="18">
        <v>1</v>
      </c>
      <c r="K205" s="14">
        <f t="shared" ca="1" si="23"/>
        <v>8</v>
      </c>
      <c r="M205" s="19" t="str">
        <f t="shared" ca="1" si="21"/>
        <v>INDMDEFFTF-33</v>
      </c>
      <c r="N205" s="23" t="str">
        <f t="shared" ca="1" si="22"/>
        <v>Metal industry Saving Tech-Haulage Tractors, Trucks, Fishing boats 3.3y</v>
      </c>
      <c r="O205" s="23" t="s">
        <v>32</v>
      </c>
      <c r="P205" s="23" t="s">
        <v>33</v>
      </c>
      <c r="Q205" s="23"/>
      <c r="R205" s="23"/>
      <c r="S205" s="19" t="s">
        <v>34</v>
      </c>
      <c r="V205" s="16" t="str">
        <f t="shared" ca="1" si="24"/>
        <v>MD</v>
      </c>
      <c r="W205" s="14" t="str">
        <f t="shared" ca="1" si="24"/>
        <v>Metal industry</v>
      </c>
      <c r="X205" s="3" t="str">
        <f>'EE investment costs'!D254</f>
        <v>TF-33</v>
      </c>
      <c r="Y205" s="3" t="str">
        <f>'EE investment costs'!E254</f>
        <v>Haulage Tractors, Trucks, Fishing boats</v>
      </c>
      <c r="AC205" s="123">
        <f>'EE investment costs'!C254</f>
        <v>3.3</v>
      </c>
      <c r="AD205" s="22"/>
    </row>
    <row r="206" spans="2:30">
      <c r="B206" s="14" t="str">
        <f t="shared" ca="1" si="20"/>
        <v>INDMDEFFMT-34</v>
      </c>
      <c r="C206" s="15" t="str">
        <f t="shared" ca="1" si="19"/>
        <v>IMDMT</v>
      </c>
      <c r="D206" s="16">
        <f>'EE investment costs'!$F$15</f>
        <v>2016</v>
      </c>
      <c r="E206" s="14">
        <f>VLOOKUP(X206,'EE investment costs'!$D$56:$R$656,15,0)</f>
        <v>5.7</v>
      </c>
      <c r="F206" s="17">
        <f ca="1">INDEX('EE investment costs'!$D$56:$R$656,MATCH(X206,'EE investment costs'!$D$56:$D$656,0),MATCH($V$8,'EE investment costs'!$D$56:$R$56,0))</f>
        <v>512.85997569178051</v>
      </c>
      <c r="I206" s="18">
        <v>1</v>
      </c>
      <c r="J206" s="18">
        <v>1</v>
      </c>
      <c r="K206" s="14">
        <f t="shared" ca="1" si="23"/>
        <v>7</v>
      </c>
      <c r="M206" s="19" t="str">
        <f t="shared" ca="1" si="21"/>
        <v>INDMDEFFMT-34</v>
      </c>
      <c r="N206" s="23" t="str">
        <f t="shared" ca="1" si="22"/>
        <v>Metal industry Saving Tech-Heat Medium Temp. up to 150C 3.4y</v>
      </c>
      <c r="O206" s="23" t="s">
        <v>32</v>
      </c>
      <c r="P206" s="23" t="s">
        <v>33</v>
      </c>
      <c r="Q206" s="23"/>
      <c r="R206" s="23"/>
      <c r="S206" s="19" t="s">
        <v>34</v>
      </c>
      <c r="V206" s="16" t="str">
        <f t="shared" ca="1" si="24"/>
        <v>MD</v>
      </c>
      <c r="W206" s="14" t="str">
        <f t="shared" ca="1" si="24"/>
        <v>Metal industry</v>
      </c>
      <c r="X206" s="3" t="str">
        <f>'EE investment costs'!D255</f>
        <v>MT-34</v>
      </c>
      <c r="Y206" s="3" t="str">
        <f>'EE investment costs'!E255</f>
        <v>Heat Medium Temp. up to 150C</v>
      </c>
      <c r="AC206" s="123">
        <f>'EE investment costs'!C255</f>
        <v>3.4</v>
      </c>
      <c r="AD206" s="22"/>
    </row>
    <row r="207" spans="2:30">
      <c r="B207" s="14" t="str">
        <f t="shared" ca="1" si="20"/>
        <v>INDMDEFFHT-34</v>
      </c>
      <c r="C207" s="15" t="str">
        <f t="shared" ca="1" si="19"/>
        <v>IMDHT</v>
      </c>
      <c r="D207" s="16">
        <f>'EE investment costs'!$F$15</f>
        <v>2016</v>
      </c>
      <c r="E207" s="14">
        <f>VLOOKUP(X207,'EE investment costs'!$D$56:$R$656,15,0)</f>
        <v>4.5599999999999996</v>
      </c>
      <c r="F207" s="17">
        <f ca="1">INDEX('EE investment costs'!$D$56:$R$656,MATCH(X207,'EE investment costs'!$D$56:$D$656,0),MATCH($V$8,'EE investment costs'!$D$56:$R$56,0))</f>
        <v>429.45928382675999</v>
      </c>
      <c r="I207" s="18">
        <v>1</v>
      </c>
      <c r="J207" s="18">
        <v>1</v>
      </c>
      <c r="K207" s="14">
        <f t="shared" ca="1" si="23"/>
        <v>8</v>
      </c>
      <c r="M207" s="19" t="str">
        <f t="shared" ca="1" si="21"/>
        <v>INDMDEFFHT-34</v>
      </c>
      <c r="N207" s="23" t="str">
        <f t="shared" ca="1" si="22"/>
        <v>Metal industry Saving Tech-Heat High Temp. over 150C 3.4y</v>
      </c>
      <c r="O207" s="23" t="s">
        <v>32</v>
      </c>
      <c r="P207" s="23" t="s">
        <v>33</v>
      </c>
      <c r="Q207" s="23"/>
      <c r="R207" s="23"/>
      <c r="S207" s="19" t="s">
        <v>34</v>
      </c>
      <c r="V207" s="16" t="str">
        <f t="shared" ca="1" si="24"/>
        <v>MD</v>
      </c>
      <c r="W207" s="14" t="str">
        <f t="shared" ca="1" si="24"/>
        <v>Metal industry</v>
      </c>
      <c r="X207" s="3" t="str">
        <f>'EE investment costs'!D256</f>
        <v>HT-34</v>
      </c>
      <c r="Y207" s="3" t="str">
        <f>'EE investment costs'!E256</f>
        <v>Heat High Temp. over 150C</v>
      </c>
      <c r="AC207" s="123">
        <f>'EE investment costs'!C256</f>
        <v>3.4</v>
      </c>
      <c r="AD207" s="22"/>
    </row>
    <row r="208" spans="2:30">
      <c r="B208" s="14" t="str">
        <f t="shared" ca="1" si="20"/>
        <v>INDMDEFFRH-34</v>
      </c>
      <c r="C208" s="15" t="str">
        <f t="shared" ca="1" si="19"/>
        <v>IMDRH</v>
      </c>
      <c r="D208" s="16">
        <f>'EE investment costs'!$F$15</f>
        <v>2016</v>
      </c>
      <c r="E208" s="14">
        <f>VLOOKUP(X208,'EE investment costs'!$D$56:$R$656,15,0)</f>
        <v>16</v>
      </c>
      <c r="F208" s="17">
        <f ca="1">INDEX('EE investment costs'!$D$56:$R$656,MATCH(X208,'EE investment costs'!$D$56:$D$656,0),MATCH($V$8,'EE investment costs'!$D$56:$R$56,0))</f>
        <v>0</v>
      </c>
      <c r="I208" s="18">
        <v>1</v>
      </c>
      <c r="J208" s="18">
        <v>1</v>
      </c>
      <c r="K208" s="14">
        <f t="shared" ca="1" si="23"/>
        <v>8</v>
      </c>
      <c r="M208" s="19" t="str">
        <f t="shared" ca="1" si="21"/>
        <v>INDMDEFFRH-34</v>
      </c>
      <c r="N208" s="23" t="str">
        <f t="shared" ca="1" si="22"/>
        <v>Metal industry Saving Tech-Heat Room Heat 3.4y</v>
      </c>
      <c r="O208" s="23" t="s">
        <v>32</v>
      </c>
      <c r="P208" s="23" t="s">
        <v>33</v>
      </c>
      <c r="Q208" s="23"/>
      <c r="R208" s="23"/>
      <c r="S208" s="19" t="s">
        <v>34</v>
      </c>
      <c r="V208" s="16" t="str">
        <f t="shared" ca="1" si="24"/>
        <v>MD</v>
      </c>
      <c r="W208" s="14" t="str">
        <f t="shared" ca="1" si="24"/>
        <v>Metal industry</v>
      </c>
      <c r="X208" s="3" t="str">
        <f>'EE investment costs'!D257</f>
        <v>RH-34</v>
      </c>
      <c r="Y208" s="3" t="str">
        <f>'EE investment costs'!E257</f>
        <v>Heat Room Heat</v>
      </c>
      <c r="AC208" s="123">
        <f>'EE investment costs'!C257</f>
        <v>3.4</v>
      </c>
      <c r="AD208" s="22"/>
    </row>
    <row r="209" spans="2:30">
      <c r="B209" s="14" t="str">
        <f t="shared" ca="1" si="20"/>
        <v>INDMDEFFLA-34</v>
      </c>
      <c r="C209" s="15" t="str">
        <f t="shared" ca="1" si="19"/>
        <v>IMDLA</v>
      </c>
      <c r="D209" s="16">
        <f>'EE investment costs'!$F$15</f>
        <v>2016</v>
      </c>
      <c r="E209" s="14">
        <f>VLOOKUP(X209,'EE investment costs'!$D$56:$R$656,15,0)</f>
        <v>3.7569999999999997</v>
      </c>
      <c r="F209" s="17">
        <f ca="1">INDEX('EE investment costs'!$D$56:$R$656,MATCH(X209,'EE investment costs'!$D$56:$D$656,0),MATCH($V$8,'EE investment costs'!$D$56:$R$56,0))</f>
        <v>1444.5820188121577</v>
      </c>
      <c r="I209" s="18">
        <v>1</v>
      </c>
      <c r="J209" s="18">
        <v>1</v>
      </c>
      <c r="K209" s="14">
        <f t="shared" ca="1" si="23"/>
        <v>0</v>
      </c>
      <c r="M209" s="19" t="str">
        <f t="shared" ca="1" si="21"/>
        <v>INDMDEFFLA-34</v>
      </c>
      <c r="N209" s="23" t="str">
        <f t="shared" ca="1" si="22"/>
        <v>Metal industry Saving Tech-Light 3.4y</v>
      </c>
      <c r="O209" s="23" t="s">
        <v>32</v>
      </c>
      <c r="P209" s="23" t="s">
        <v>33</v>
      </c>
      <c r="Q209" s="23"/>
      <c r="R209" s="23"/>
      <c r="S209" s="19" t="s">
        <v>34</v>
      </c>
      <c r="V209" s="16" t="str">
        <f t="shared" ca="1" si="24"/>
        <v>MD</v>
      </c>
      <c r="W209" s="14" t="str">
        <f t="shared" ca="1" si="24"/>
        <v>Metal industry</v>
      </c>
      <c r="X209" s="3" t="str">
        <f>'EE investment costs'!D258</f>
        <v>LA-34</v>
      </c>
      <c r="Y209" s="3" t="str">
        <f>'EE investment costs'!E258</f>
        <v>Light</v>
      </c>
      <c r="AC209" s="123">
        <f>'EE investment costs'!C258</f>
        <v>3.4</v>
      </c>
      <c r="AD209" s="22"/>
    </row>
    <row r="210" spans="2:30">
      <c r="B210" s="14" t="str">
        <f t="shared" ca="1" si="20"/>
        <v>INDMDEFFEM-34</v>
      </c>
      <c r="C210" s="15" t="str">
        <f t="shared" ca="1" si="19"/>
        <v>IMDEM</v>
      </c>
      <c r="D210" s="16">
        <f>'EE investment costs'!$F$15</f>
        <v>2016</v>
      </c>
      <c r="E210" s="14">
        <f>VLOOKUP(X210,'EE investment costs'!$D$56:$R$656,15,0)</f>
        <v>3.9448500000000002</v>
      </c>
      <c r="F210" s="17">
        <f ca="1">INDEX('EE investment costs'!$D$56:$R$656,MATCH(X210,'EE investment costs'!$D$56:$D$656,0),MATCH($V$8,'EE investment costs'!$D$56:$R$56,0))</f>
        <v>1369.5929612254226</v>
      </c>
      <c r="I210" s="18">
        <v>1</v>
      </c>
      <c r="J210" s="18">
        <v>1</v>
      </c>
      <c r="K210" s="14">
        <f t="shared" ca="1" si="23"/>
        <v>0</v>
      </c>
      <c r="M210" s="19" t="str">
        <f t="shared" ca="1" si="21"/>
        <v>INDMDEFFEM-34</v>
      </c>
      <c r="N210" s="23" t="str">
        <f t="shared" ca="1" si="22"/>
        <v>Metal industry Saving Tech-Electric Motors 3.4y</v>
      </c>
      <c r="O210" s="23" t="s">
        <v>32</v>
      </c>
      <c r="P210" s="23" t="s">
        <v>33</v>
      </c>
      <c r="Q210" s="23"/>
      <c r="R210" s="23"/>
      <c r="S210" s="19" t="s">
        <v>34</v>
      </c>
      <c r="V210" s="16" t="str">
        <f t="shared" ca="1" si="24"/>
        <v>MD</v>
      </c>
      <c r="W210" s="14" t="str">
        <f t="shared" ca="1" si="24"/>
        <v>Metal industry</v>
      </c>
      <c r="X210" s="3" t="str">
        <f>'EE investment costs'!D259</f>
        <v>EM-34</v>
      </c>
      <c r="Y210" s="3" t="str">
        <f>'EE investment costs'!E259</f>
        <v>Electric Motors</v>
      </c>
      <c r="AC210" s="123">
        <f>'EE investment costs'!C259</f>
        <v>3.4</v>
      </c>
      <c r="AD210" s="22"/>
    </row>
    <row r="211" spans="2:30">
      <c r="B211" s="14" t="str">
        <f t="shared" ca="1" si="20"/>
        <v>INDMDEFFTF-34</v>
      </c>
      <c r="C211" s="15" t="str">
        <f t="shared" ca="1" si="19"/>
        <v>IMDTF</v>
      </c>
      <c r="D211" s="16">
        <f>'EE investment costs'!$F$15</f>
        <v>2016</v>
      </c>
      <c r="E211" s="14">
        <f>VLOOKUP(X211,'EE investment costs'!$D$56:$R$656,15,0)</f>
        <v>12.6</v>
      </c>
      <c r="F211" s="17">
        <f ca="1">INDEX('EE investment costs'!$D$56:$R$656,MATCH(X211,'EE investment costs'!$D$56:$D$656,0),MATCH($V$8,'EE investment costs'!$D$56:$R$56,0))</f>
        <v>499.58614237485921</v>
      </c>
      <c r="I211" s="18">
        <v>1</v>
      </c>
      <c r="J211" s="18">
        <v>1</v>
      </c>
      <c r="K211" s="14">
        <f t="shared" ca="1" si="23"/>
        <v>8</v>
      </c>
      <c r="M211" s="19" t="str">
        <f t="shared" ca="1" si="21"/>
        <v>INDMDEFFTF-34</v>
      </c>
      <c r="N211" s="23" t="str">
        <f t="shared" ca="1" si="22"/>
        <v>Metal industry Saving Tech-Haulage Tractors, Trucks, Fishing boats 3.4y</v>
      </c>
      <c r="O211" s="23" t="s">
        <v>32</v>
      </c>
      <c r="P211" s="23" t="s">
        <v>33</v>
      </c>
      <c r="Q211" s="23"/>
      <c r="R211" s="23"/>
      <c r="S211" s="19" t="s">
        <v>34</v>
      </c>
      <c r="V211" s="16" t="str">
        <f t="shared" ca="1" si="24"/>
        <v>MD</v>
      </c>
      <c r="W211" s="14" t="str">
        <f t="shared" ca="1" si="24"/>
        <v>Metal industry</v>
      </c>
      <c r="X211" s="3" t="str">
        <f>'EE investment costs'!D260</f>
        <v>TF-34</v>
      </c>
      <c r="Y211" s="3" t="str">
        <f>'EE investment costs'!E260</f>
        <v>Haulage Tractors, Trucks, Fishing boats</v>
      </c>
      <c r="AC211" s="123">
        <f>'EE investment costs'!C260</f>
        <v>3.4</v>
      </c>
      <c r="AD211" s="22"/>
    </row>
    <row r="212" spans="2:30">
      <c r="B212" s="14" t="str">
        <f t="shared" ca="1" si="20"/>
        <v>INDMDEFFMT-35</v>
      </c>
      <c r="C212" s="15" t="str">
        <f t="shared" ca="1" si="19"/>
        <v>IMDMT</v>
      </c>
      <c r="D212" s="16">
        <f>'EE investment costs'!$F$15</f>
        <v>2016</v>
      </c>
      <c r="E212" s="14">
        <f>VLOOKUP(X212,'EE investment costs'!$D$56:$R$656,15,0)</f>
        <v>5.75</v>
      </c>
      <c r="F212" s="17">
        <f ca="1">INDEX('EE investment costs'!$D$56:$R$656,MATCH(X212,'EE investment costs'!$D$56:$D$656,0),MATCH($V$8,'EE investment costs'!$D$56:$R$56,0))</f>
        <v>531.49293408489189</v>
      </c>
      <c r="I212" s="18">
        <v>1</v>
      </c>
      <c r="J212" s="18">
        <v>1</v>
      </c>
      <c r="K212" s="14">
        <f t="shared" ca="1" si="23"/>
        <v>7</v>
      </c>
      <c r="M212" s="19" t="str">
        <f t="shared" ca="1" si="21"/>
        <v>INDMDEFFMT-35</v>
      </c>
      <c r="N212" s="23" t="str">
        <f t="shared" ca="1" si="22"/>
        <v>Metal industry Saving Tech-Heat Medium Temp. up to 150C 3.5y</v>
      </c>
      <c r="O212" s="23" t="s">
        <v>32</v>
      </c>
      <c r="P212" s="23" t="s">
        <v>33</v>
      </c>
      <c r="Q212" s="23"/>
      <c r="R212" s="23"/>
      <c r="S212" s="19" t="s">
        <v>34</v>
      </c>
      <c r="V212" s="16" t="str">
        <f t="shared" ca="1" si="24"/>
        <v>MD</v>
      </c>
      <c r="W212" s="14" t="str">
        <f t="shared" ca="1" si="24"/>
        <v>Metal industry</v>
      </c>
      <c r="X212" s="3" t="str">
        <f>'EE investment costs'!D261</f>
        <v>MT-35</v>
      </c>
      <c r="Y212" s="3" t="str">
        <f>'EE investment costs'!E261</f>
        <v>Heat Medium Temp. up to 150C</v>
      </c>
      <c r="AC212" s="123">
        <f>'EE investment costs'!C261</f>
        <v>3.5</v>
      </c>
      <c r="AD212" s="22"/>
    </row>
    <row r="213" spans="2:30">
      <c r="B213" s="14" t="str">
        <f t="shared" ca="1" si="20"/>
        <v>INDMDEFFHT-35</v>
      </c>
      <c r="C213" s="15" t="str">
        <f t="shared" ca="1" si="19"/>
        <v>IMDHT</v>
      </c>
      <c r="D213" s="16">
        <f>'EE investment costs'!$F$15</f>
        <v>2016</v>
      </c>
      <c r="E213" s="14">
        <f>VLOOKUP(X213,'EE investment costs'!$D$56:$R$656,15,0)</f>
        <v>4.5999999999999996</v>
      </c>
      <c r="F213" s="17">
        <f ca="1">INDEX('EE investment costs'!$D$56:$R$656,MATCH(X213,'EE investment costs'!$D$56:$D$656,0),MATCH($V$8,'EE investment costs'!$D$56:$R$56,0))</f>
        <v>443.89489000581074</v>
      </c>
      <c r="I213" s="18">
        <v>1</v>
      </c>
      <c r="J213" s="18">
        <v>1</v>
      </c>
      <c r="K213" s="14">
        <f t="shared" ca="1" si="23"/>
        <v>8</v>
      </c>
      <c r="M213" s="19" t="str">
        <f t="shared" ca="1" si="21"/>
        <v>INDMDEFFHT-35</v>
      </c>
      <c r="N213" s="23" t="str">
        <f t="shared" ca="1" si="22"/>
        <v>Metal industry Saving Tech-Heat High Temp. over 150C 3.5y</v>
      </c>
      <c r="O213" s="23" t="s">
        <v>32</v>
      </c>
      <c r="P213" s="23" t="s">
        <v>33</v>
      </c>
      <c r="Q213" s="23"/>
      <c r="R213" s="23"/>
      <c r="S213" s="19" t="s">
        <v>34</v>
      </c>
      <c r="V213" s="16" t="str">
        <f t="shared" ca="1" si="24"/>
        <v>MD</v>
      </c>
      <c r="W213" s="14" t="str">
        <f t="shared" ca="1" si="24"/>
        <v>Metal industry</v>
      </c>
      <c r="X213" s="3" t="str">
        <f>'EE investment costs'!D262</f>
        <v>HT-35</v>
      </c>
      <c r="Y213" s="3" t="str">
        <f>'EE investment costs'!E262</f>
        <v>Heat High Temp. over 150C</v>
      </c>
      <c r="AC213" s="123">
        <f>'EE investment costs'!C262</f>
        <v>3.5</v>
      </c>
      <c r="AD213" s="22"/>
    </row>
    <row r="214" spans="2:30">
      <c r="B214" s="14" t="str">
        <f t="shared" ca="1" si="20"/>
        <v>INDMDEFFRH-35</v>
      </c>
      <c r="C214" s="15" t="str">
        <f t="shared" ca="1" si="19"/>
        <v>IMDRH</v>
      </c>
      <c r="D214" s="16">
        <f>'EE investment costs'!$F$15</f>
        <v>2016</v>
      </c>
      <c r="E214" s="14">
        <f>VLOOKUP(X214,'EE investment costs'!$D$56:$R$656,15,0)</f>
        <v>16</v>
      </c>
      <c r="F214" s="17">
        <f ca="1">INDEX('EE investment costs'!$D$56:$R$656,MATCH(X214,'EE investment costs'!$D$56:$D$656,0),MATCH($V$8,'EE investment costs'!$D$56:$R$56,0))</f>
        <v>0</v>
      </c>
      <c r="I214" s="18">
        <v>1</v>
      </c>
      <c r="J214" s="18">
        <v>1</v>
      </c>
      <c r="K214" s="14">
        <f t="shared" ca="1" si="23"/>
        <v>8</v>
      </c>
      <c r="M214" s="19" t="str">
        <f t="shared" ca="1" si="21"/>
        <v>INDMDEFFRH-35</v>
      </c>
      <c r="N214" s="23" t="str">
        <f t="shared" ca="1" si="22"/>
        <v>Metal industry Saving Tech-Heat Room Heat 3.5y</v>
      </c>
      <c r="O214" s="23" t="s">
        <v>32</v>
      </c>
      <c r="P214" s="23" t="s">
        <v>33</v>
      </c>
      <c r="Q214" s="23"/>
      <c r="R214" s="23"/>
      <c r="S214" s="19" t="s">
        <v>34</v>
      </c>
      <c r="V214" s="16" t="str">
        <f t="shared" ca="1" si="24"/>
        <v>MD</v>
      </c>
      <c r="W214" s="14" t="str">
        <f t="shared" ca="1" si="24"/>
        <v>Metal industry</v>
      </c>
      <c r="X214" s="3" t="str">
        <f>'EE investment costs'!D263</f>
        <v>RH-35</v>
      </c>
      <c r="Y214" s="3" t="str">
        <f>'EE investment costs'!E263</f>
        <v>Heat Room Heat</v>
      </c>
      <c r="AC214" s="123">
        <f>'EE investment costs'!C263</f>
        <v>3.5</v>
      </c>
      <c r="AD214" s="22"/>
    </row>
    <row r="215" spans="2:30">
      <c r="B215" s="14" t="str">
        <f t="shared" ca="1" si="20"/>
        <v>INDMDEFFLA-35</v>
      </c>
      <c r="C215" s="15" t="str">
        <f t="shared" ca="1" si="19"/>
        <v>IMDLA</v>
      </c>
      <c r="D215" s="16">
        <f>'EE investment costs'!$F$15</f>
        <v>2016</v>
      </c>
      <c r="E215" s="14">
        <f>VLOOKUP(X215,'EE investment costs'!$D$56:$R$656,15,0)</f>
        <v>3.7824999999999998</v>
      </c>
      <c r="F215" s="17">
        <f ca="1">INDEX('EE investment costs'!$D$56:$R$656,MATCH(X215,'EE investment costs'!$D$56:$D$656,0),MATCH($V$8,'EE investment costs'!$D$56:$R$56,0))</f>
        <v>1500.4844019928194</v>
      </c>
      <c r="I215" s="18">
        <v>1</v>
      </c>
      <c r="J215" s="18">
        <v>1</v>
      </c>
      <c r="K215" s="14">
        <f t="shared" ca="1" si="23"/>
        <v>0</v>
      </c>
      <c r="M215" s="19" t="str">
        <f t="shared" ca="1" si="21"/>
        <v>INDMDEFFLA-35</v>
      </c>
      <c r="N215" s="23" t="str">
        <f t="shared" ca="1" si="22"/>
        <v>Metal industry Saving Tech-Light 3.5y</v>
      </c>
      <c r="O215" s="23" t="s">
        <v>32</v>
      </c>
      <c r="P215" s="23" t="s">
        <v>33</v>
      </c>
      <c r="Q215" s="23"/>
      <c r="R215" s="23"/>
      <c r="S215" s="19" t="s">
        <v>34</v>
      </c>
      <c r="V215" s="16" t="str">
        <f t="shared" ca="1" si="24"/>
        <v>MD</v>
      </c>
      <c r="W215" s="14" t="str">
        <f t="shared" ca="1" si="24"/>
        <v>Metal industry</v>
      </c>
      <c r="X215" s="3" t="str">
        <f>'EE investment costs'!D264</f>
        <v>LA-35</v>
      </c>
      <c r="Y215" s="3" t="str">
        <f>'EE investment costs'!E264</f>
        <v>Light</v>
      </c>
      <c r="AC215" s="123">
        <f>'EE investment costs'!C264</f>
        <v>3.5</v>
      </c>
      <c r="AD215" s="22"/>
    </row>
    <row r="216" spans="2:30">
      <c r="B216" s="14" t="str">
        <f t="shared" ca="1" si="20"/>
        <v>INDMDEFFEM-35</v>
      </c>
      <c r="C216" s="15" t="str">
        <f t="shared" ca="1" si="19"/>
        <v>IMDEM</v>
      </c>
      <c r="D216" s="16">
        <f>'EE investment costs'!$F$15</f>
        <v>2016</v>
      </c>
      <c r="E216" s="14">
        <f>VLOOKUP(X216,'EE investment costs'!$D$56:$R$656,15,0)</f>
        <v>3.971625</v>
      </c>
      <c r="F216" s="17">
        <f ca="1">INDEX('EE investment costs'!$D$56:$R$656,MATCH(X216,'EE investment costs'!$D$56:$D$656,0),MATCH($V$8,'EE investment costs'!$D$56:$R$56,0))</f>
        <v>1422.7752288194379</v>
      </c>
      <c r="I216" s="18">
        <v>1</v>
      </c>
      <c r="J216" s="18">
        <v>1</v>
      </c>
      <c r="K216" s="14">
        <f t="shared" ca="1" si="23"/>
        <v>0</v>
      </c>
      <c r="M216" s="19" t="str">
        <f t="shared" ca="1" si="21"/>
        <v>INDMDEFFEM-35</v>
      </c>
      <c r="N216" s="23" t="str">
        <f t="shared" ca="1" si="22"/>
        <v>Metal industry Saving Tech-Electric Motors 3.5y</v>
      </c>
      <c r="O216" s="23" t="s">
        <v>32</v>
      </c>
      <c r="P216" s="23" t="s">
        <v>33</v>
      </c>
      <c r="Q216" s="23"/>
      <c r="R216" s="23"/>
      <c r="S216" s="19" t="s">
        <v>34</v>
      </c>
      <c r="V216" s="16" t="str">
        <f t="shared" ca="1" si="24"/>
        <v>MD</v>
      </c>
      <c r="W216" s="14" t="str">
        <f t="shared" ca="1" si="24"/>
        <v>Metal industry</v>
      </c>
      <c r="X216" s="3" t="str">
        <f>'EE investment costs'!D265</f>
        <v>EM-35</v>
      </c>
      <c r="Y216" s="3" t="str">
        <f>'EE investment costs'!E265</f>
        <v>Electric Motors</v>
      </c>
      <c r="AC216" s="123">
        <f>'EE investment costs'!C265</f>
        <v>3.5</v>
      </c>
      <c r="AD216" s="22"/>
    </row>
    <row r="217" spans="2:30">
      <c r="B217" s="14" t="str">
        <f t="shared" ca="1" si="20"/>
        <v>INDMDEFFTF-35</v>
      </c>
      <c r="C217" s="15" t="str">
        <f t="shared" ca="1" si="19"/>
        <v>IMDTF</v>
      </c>
      <c r="D217" s="16">
        <f>'EE investment costs'!$F$15</f>
        <v>2016</v>
      </c>
      <c r="E217" s="14">
        <f>VLOOKUP(X217,'EE investment costs'!$D$56:$R$656,15,0)</f>
        <v>13</v>
      </c>
      <c r="F217" s="17">
        <f ca="1">INDEX('EE investment costs'!$D$56:$R$656,MATCH(X217,'EE investment costs'!$D$56:$D$656,0),MATCH($V$8,'EE investment costs'!$D$56:$R$56,0))</f>
        <v>514.27985244470801</v>
      </c>
      <c r="I217" s="18">
        <v>1</v>
      </c>
      <c r="J217" s="18">
        <v>1</v>
      </c>
      <c r="K217" s="14">
        <f t="shared" ca="1" si="23"/>
        <v>7</v>
      </c>
      <c r="M217" s="19" t="str">
        <f t="shared" ca="1" si="21"/>
        <v>INDMDEFFTF-35</v>
      </c>
      <c r="N217" s="23" t="str">
        <f t="shared" ca="1" si="22"/>
        <v>Metal industry Saving Tech-Haulage Tractors, Trucks, Fishing boats 3.5y</v>
      </c>
      <c r="O217" s="23" t="s">
        <v>32</v>
      </c>
      <c r="P217" s="23" t="s">
        <v>33</v>
      </c>
      <c r="Q217" s="23"/>
      <c r="R217" s="23"/>
      <c r="S217" s="19" t="s">
        <v>34</v>
      </c>
      <c r="V217" s="16" t="str">
        <f t="shared" ca="1" si="24"/>
        <v>MD</v>
      </c>
      <c r="W217" s="14" t="str">
        <f t="shared" ca="1" si="24"/>
        <v>Metal industry</v>
      </c>
      <c r="X217" s="3" t="str">
        <f>'EE investment costs'!D266</f>
        <v>TF-35</v>
      </c>
      <c r="Y217" s="3" t="str">
        <f>'EE investment costs'!E266</f>
        <v>Haulage Tractors, Trucks, Fishing boats</v>
      </c>
      <c r="AC217" s="123">
        <f>'EE investment costs'!C266</f>
        <v>3.5</v>
      </c>
      <c r="AD217" s="22"/>
    </row>
    <row r="218" spans="2:30">
      <c r="B218" s="14" t="str">
        <f t="shared" ca="1" si="20"/>
        <v>INDMDEFFMT-36</v>
      </c>
      <c r="C218" s="15" t="str">
        <f t="shared" ca="1" si="19"/>
        <v>IMDMT</v>
      </c>
      <c r="D218" s="16">
        <f>'EE investment costs'!$F$15</f>
        <v>2016</v>
      </c>
      <c r="E218" s="14">
        <f>VLOOKUP(X218,'EE investment costs'!$D$56:$R$656,15,0)</f>
        <v>5.8</v>
      </c>
      <c r="F218" s="17">
        <f ca="1">INDEX('EE investment costs'!$D$56:$R$656,MATCH(X218,'EE investment costs'!$D$56:$D$656,0),MATCH($V$8,'EE investment costs'!$D$56:$R$56,0))</f>
        <v>542.1184898209915</v>
      </c>
      <c r="I218" s="18">
        <v>1</v>
      </c>
      <c r="J218" s="18">
        <v>1</v>
      </c>
      <c r="K218" s="14">
        <f t="shared" ca="1" si="23"/>
        <v>7</v>
      </c>
      <c r="M218" s="19" t="str">
        <f t="shared" ca="1" si="21"/>
        <v>INDMDEFFMT-36</v>
      </c>
      <c r="N218" s="23" t="str">
        <f t="shared" ca="1" si="22"/>
        <v>Metal industry Saving Tech-Heat Medium Temp. up to 150C 3.6y</v>
      </c>
      <c r="O218" s="23" t="s">
        <v>32</v>
      </c>
      <c r="P218" s="23" t="s">
        <v>33</v>
      </c>
      <c r="Q218" s="23"/>
      <c r="R218" s="23"/>
      <c r="S218" s="19" t="s">
        <v>34</v>
      </c>
      <c r="V218" s="16" t="str">
        <f t="shared" ca="1" si="24"/>
        <v>MD</v>
      </c>
      <c r="W218" s="14" t="str">
        <f t="shared" ca="1" si="24"/>
        <v>Metal industry</v>
      </c>
      <c r="X218" s="3" t="str">
        <f>'EE investment costs'!D267</f>
        <v>MT-36</v>
      </c>
      <c r="Y218" s="3" t="str">
        <f>'EE investment costs'!E267</f>
        <v>Heat Medium Temp. up to 150C</v>
      </c>
      <c r="AC218" s="123">
        <f>'EE investment costs'!C267</f>
        <v>3.6</v>
      </c>
      <c r="AD218" s="22"/>
    </row>
    <row r="219" spans="2:30">
      <c r="B219" s="14" t="str">
        <f t="shared" ca="1" si="20"/>
        <v>INDMDEFFHT-36</v>
      </c>
      <c r="C219" s="15" t="str">
        <f t="shared" ca="1" si="19"/>
        <v>IMDHT</v>
      </c>
      <c r="D219" s="16">
        <f>'EE investment costs'!$F$15</f>
        <v>2016</v>
      </c>
      <c r="E219" s="14">
        <f>VLOOKUP(X219,'EE investment costs'!$D$56:$R$656,15,0)</f>
        <v>4.6399999999999997</v>
      </c>
      <c r="F219" s="17">
        <f ca="1">INDEX('EE investment costs'!$D$56:$R$656,MATCH(X219,'EE investment costs'!$D$56:$D$656,0),MATCH($V$8,'EE investment costs'!$D$56:$R$56,0))</f>
        <v>450.23809650649633</v>
      </c>
      <c r="I219" s="18">
        <v>1</v>
      </c>
      <c r="J219" s="18">
        <v>1</v>
      </c>
      <c r="K219" s="14">
        <f t="shared" ca="1" si="23"/>
        <v>8</v>
      </c>
      <c r="M219" s="19" t="str">
        <f t="shared" ca="1" si="21"/>
        <v>INDMDEFFHT-36</v>
      </c>
      <c r="N219" s="23" t="str">
        <f t="shared" ca="1" si="22"/>
        <v>Metal industry Saving Tech-Heat High Temp. over 150C 3.6y</v>
      </c>
      <c r="O219" s="23" t="s">
        <v>32</v>
      </c>
      <c r="P219" s="23" t="s">
        <v>33</v>
      </c>
      <c r="Q219" s="23"/>
      <c r="R219" s="23"/>
      <c r="S219" s="19" t="s">
        <v>34</v>
      </c>
      <c r="V219" s="16" t="str">
        <f t="shared" ca="1" si="24"/>
        <v>MD</v>
      </c>
      <c r="W219" s="14" t="str">
        <f t="shared" ca="1" si="24"/>
        <v>Metal industry</v>
      </c>
      <c r="X219" s="3" t="str">
        <f>'EE investment costs'!D268</f>
        <v>HT-36</v>
      </c>
      <c r="Y219" s="3" t="str">
        <f>'EE investment costs'!E268</f>
        <v>Heat High Temp. over 150C</v>
      </c>
      <c r="AC219" s="123">
        <f>'EE investment costs'!C268</f>
        <v>3.6</v>
      </c>
      <c r="AD219" s="22"/>
    </row>
    <row r="220" spans="2:30">
      <c r="B220" s="14" t="str">
        <f t="shared" ca="1" si="20"/>
        <v>INDMDEFFRH-36</v>
      </c>
      <c r="C220" s="15" t="str">
        <f t="shared" ca="1" si="19"/>
        <v>IMDRH</v>
      </c>
      <c r="D220" s="16">
        <f>'EE investment costs'!$F$15</f>
        <v>2016</v>
      </c>
      <c r="E220" s="14">
        <f>VLOOKUP(X220,'EE investment costs'!$D$56:$R$656,15,0)</f>
        <v>16</v>
      </c>
      <c r="F220" s="17">
        <f ca="1">INDEX('EE investment costs'!$D$56:$R$656,MATCH(X220,'EE investment costs'!$D$56:$D$656,0),MATCH($V$8,'EE investment costs'!$D$56:$R$56,0))</f>
        <v>37.68161952988121</v>
      </c>
      <c r="I220" s="18">
        <v>1</v>
      </c>
      <c r="J220" s="18">
        <v>1</v>
      </c>
      <c r="K220" s="14">
        <f t="shared" ca="1" si="23"/>
        <v>8</v>
      </c>
      <c r="M220" s="19" t="str">
        <f t="shared" ca="1" si="21"/>
        <v>INDMDEFFRH-36</v>
      </c>
      <c r="N220" s="23" t="str">
        <f t="shared" ca="1" si="22"/>
        <v>Metal industry Saving Tech-Heat Room Heat 3.6y</v>
      </c>
      <c r="O220" s="23" t="s">
        <v>32</v>
      </c>
      <c r="P220" s="23" t="s">
        <v>33</v>
      </c>
      <c r="Q220" s="23"/>
      <c r="R220" s="23"/>
      <c r="S220" s="19" t="s">
        <v>34</v>
      </c>
      <c r="V220" s="16" t="str">
        <f t="shared" ca="1" si="24"/>
        <v>MD</v>
      </c>
      <c r="W220" s="14" t="str">
        <f t="shared" ca="1" si="24"/>
        <v>Metal industry</v>
      </c>
      <c r="X220" s="3" t="str">
        <f>'EE investment costs'!D269</f>
        <v>RH-36</v>
      </c>
      <c r="Y220" s="3" t="str">
        <f>'EE investment costs'!E269</f>
        <v>Heat Room Heat</v>
      </c>
      <c r="AC220" s="123">
        <f>'EE investment costs'!C269</f>
        <v>3.6</v>
      </c>
      <c r="AD220" s="22"/>
    </row>
    <row r="221" spans="2:30">
      <c r="B221" s="14" t="str">
        <f t="shared" ca="1" si="20"/>
        <v>INDMDEFFLA-36</v>
      </c>
      <c r="C221" s="15" t="str">
        <f t="shared" ca="1" si="19"/>
        <v>IMDLA</v>
      </c>
      <c r="D221" s="16">
        <f>'EE investment costs'!$F$15</f>
        <v>2016</v>
      </c>
      <c r="E221" s="14">
        <f>VLOOKUP(X221,'EE investment costs'!$D$56:$R$656,15,0)</f>
        <v>3.8079999999999998</v>
      </c>
      <c r="F221" s="17">
        <f ca="1">INDEX('EE investment costs'!$D$56:$R$656,MATCH(X221,'EE investment costs'!$D$56:$D$656,0),MATCH($V$8,'EE investment costs'!$D$56:$R$56,0))</f>
        <v>1515.8844876501892</v>
      </c>
      <c r="I221" s="18">
        <v>1</v>
      </c>
      <c r="J221" s="18">
        <v>1</v>
      </c>
      <c r="K221" s="14">
        <f t="shared" ca="1" si="23"/>
        <v>0</v>
      </c>
      <c r="M221" s="19" t="str">
        <f t="shared" ca="1" si="21"/>
        <v>INDMDEFFLA-36</v>
      </c>
      <c r="N221" s="23" t="str">
        <f t="shared" ca="1" si="22"/>
        <v>Metal industry Saving Tech-Light 3.6y</v>
      </c>
      <c r="O221" s="23" t="s">
        <v>32</v>
      </c>
      <c r="P221" s="23" t="s">
        <v>33</v>
      </c>
      <c r="Q221" s="23"/>
      <c r="R221" s="23"/>
      <c r="S221" s="19" t="s">
        <v>34</v>
      </c>
      <c r="V221" s="16" t="str">
        <f t="shared" ca="1" si="24"/>
        <v>MD</v>
      </c>
      <c r="W221" s="14" t="str">
        <f t="shared" ca="1" si="24"/>
        <v>Metal industry</v>
      </c>
      <c r="X221" s="3" t="str">
        <f>'EE investment costs'!D270</f>
        <v>LA-36</v>
      </c>
      <c r="Y221" s="3" t="str">
        <f>'EE investment costs'!E270</f>
        <v>Light</v>
      </c>
      <c r="AC221" s="123">
        <f>'EE investment costs'!C270</f>
        <v>3.6</v>
      </c>
      <c r="AD221" s="22"/>
    </row>
    <row r="222" spans="2:30">
      <c r="B222" s="14" t="str">
        <f t="shared" ca="1" si="20"/>
        <v>INDMDEFFEM-36</v>
      </c>
      <c r="C222" s="15" t="str">
        <f t="shared" ca="1" si="19"/>
        <v>IMDEM</v>
      </c>
      <c r="D222" s="16">
        <f>'EE investment costs'!$F$15</f>
        <v>2016</v>
      </c>
      <c r="E222" s="14">
        <f>VLOOKUP(X222,'EE investment costs'!$D$56:$R$656,15,0)</f>
        <v>3.9984000000000002</v>
      </c>
      <c r="F222" s="17">
        <f ca="1">INDEX('EE investment costs'!$D$56:$R$656,MATCH(X222,'EE investment costs'!$D$56:$D$656,0),MATCH($V$8,'EE investment costs'!$D$56:$R$56,0))</f>
        <v>1443.5106956733473</v>
      </c>
      <c r="I222" s="18">
        <v>1</v>
      </c>
      <c r="J222" s="18">
        <v>1</v>
      </c>
      <c r="K222" s="14">
        <f t="shared" ca="1" si="23"/>
        <v>0</v>
      </c>
      <c r="M222" s="19" t="str">
        <f t="shared" ca="1" si="21"/>
        <v>INDMDEFFEM-36</v>
      </c>
      <c r="N222" s="23" t="str">
        <f t="shared" ca="1" si="22"/>
        <v>Metal industry Saving Tech-Electric Motors 3.6y</v>
      </c>
      <c r="O222" s="23" t="s">
        <v>32</v>
      </c>
      <c r="P222" s="23" t="s">
        <v>33</v>
      </c>
      <c r="Q222" s="23"/>
      <c r="R222" s="23"/>
      <c r="S222" s="19" t="s">
        <v>34</v>
      </c>
      <c r="V222" s="16" t="str">
        <f t="shared" ca="1" si="24"/>
        <v>MD</v>
      </c>
      <c r="W222" s="14" t="str">
        <f t="shared" ca="1" si="24"/>
        <v>Metal industry</v>
      </c>
      <c r="X222" s="3" t="str">
        <f>'EE investment costs'!D271</f>
        <v>EM-36</v>
      </c>
      <c r="Y222" s="3" t="str">
        <f>'EE investment costs'!E271</f>
        <v>Electric Motors</v>
      </c>
      <c r="AC222" s="123">
        <f>'EE investment costs'!C271</f>
        <v>3.6</v>
      </c>
      <c r="AD222" s="22"/>
    </row>
    <row r="223" spans="2:30">
      <c r="B223" s="14" t="str">
        <f t="shared" ca="1" si="20"/>
        <v>INDMDEFFTF-36</v>
      </c>
      <c r="C223" s="15" t="str">
        <f t="shared" ca="1" si="19"/>
        <v>IMDTF</v>
      </c>
      <c r="D223" s="16">
        <f>'EE investment costs'!$F$15</f>
        <v>2016</v>
      </c>
      <c r="E223" s="14">
        <f>VLOOKUP(X223,'EE investment costs'!$D$56:$R$656,15,0)</f>
        <v>13.4</v>
      </c>
      <c r="F223" s="17">
        <f ca="1">INDEX('EE investment costs'!$D$56:$R$656,MATCH(X223,'EE investment costs'!$D$56:$D$656,0),MATCH($V$8,'EE investment costs'!$D$56:$R$56,0))</f>
        <v>528.97356251455687</v>
      </c>
      <c r="I223" s="18">
        <v>1</v>
      </c>
      <c r="J223" s="18">
        <v>1</v>
      </c>
      <c r="K223" s="14">
        <f t="shared" ca="1" si="23"/>
        <v>7</v>
      </c>
      <c r="M223" s="19" t="str">
        <f t="shared" ca="1" si="21"/>
        <v>INDMDEFFTF-36</v>
      </c>
      <c r="N223" s="23" t="str">
        <f t="shared" ca="1" si="22"/>
        <v>Metal industry Saving Tech-Haulage Tractors, Trucks, Fishing boats 3.6y</v>
      </c>
      <c r="O223" s="23" t="s">
        <v>32</v>
      </c>
      <c r="P223" s="23" t="s">
        <v>33</v>
      </c>
      <c r="Q223" s="23"/>
      <c r="R223" s="23"/>
      <c r="S223" s="19" t="s">
        <v>34</v>
      </c>
      <c r="V223" s="16" t="str">
        <f t="shared" ca="1" si="24"/>
        <v>MD</v>
      </c>
      <c r="W223" s="14" t="str">
        <f t="shared" ca="1" si="24"/>
        <v>Metal industry</v>
      </c>
      <c r="X223" s="3" t="str">
        <f>'EE investment costs'!D272</f>
        <v>TF-36</v>
      </c>
      <c r="Y223" s="3" t="str">
        <f>'EE investment costs'!E272</f>
        <v>Haulage Tractors, Trucks, Fishing boats</v>
      </c>
      <c r="AC223" s="123">
        <f>'EE investment costs'!C272</f>
        <v>3.6</v>
      </c>
      <c r="AD223" s="22"/>
    </row>
    <row r="224" spans="2:30">
      <c r="B224" s="14" t="str">
        <f t="shared" ca="1" si="20"/>
        <v>INDMDEFFMT-37</v>
      </c>
      <c r="C224" s="15" t="str">
        <f t="shared" ca="1" si="19"/>
        <v>IMDMT</v>
      </c>
      <c r="D224" s="16">
        <f>'EE investment costs'!$F$15</f>
        <v>2016</v>
      </c>
      <c r="E224" s="14">
        <f>VLOOKUP(X224,'EE investment costs'!$D$56:$R$656,15,0)</f>
        <v>5.85</v>
      </c>
      <c r="F224" s="17">
        <f ca="1">INDEX('EE investment costs'!$D$56:$R$656,MATCH(X224,'EE investment costs'!$D$56:$D$656,0),MATCH($V$8,'EE investment costs'!$D$56:$R$56,0))</f>
        <v>552.74404555709123</v>
      </c>
      <c r="I224" s="18">
        <v>1</v>
      </c>
      <c r="J224" s="18">
        <v>1</v>
      </c>
      <c r="K224" s="14">
        <f t="shared" ca="1" si="23"/>
        <v>7</v>
      </c>
      <c r="L224" s="26"/>
      <c r="M224" s="19" t="str">
        <f t="shared" ca="1" si="21"/>
        <v>INDMDEFFMT-37</v>
      </c>
      <c r="N224" s="23" t="str">
        <f t="shared" ca="1" si="22"/>
        <v>Metal industry Saving Tech-Heat Medium Temp. up to 150C 3.7y</v>
      </c>
      <c r="O224" s="23" t="s">
        <v>32</v>
      </c>
      <c r="P224" s="23" t="s">
        <v>33</v>
      </c>
      <c r="Q224" s="23"/>
      <c r="R224" s="23"/>
      <c r="S224" s="19" t="s">
        <v>34</v>
      </c>
      <c r="V224" s="16" t="str">
        <f t="shared" ca="1" si="24"/>
        <v>MD</v>
      </c>
      <c r="W224" s="14" t="str">
        <f t="shared" ca="1" si="24"/>
        <v>Metal industry</v>
      </c>
      <c r="X224" s="3" t="str">
        <f>'EE investment costs'!D273</f>
        <v>MT-37</v>
      </c>
      <c r="Y224" s="3" t="str">
        <f>'EE investment costs'!E273</f>
        <v>Heat Medium Temp. up to 150C</v>
      </c>
      <c r="AC224" s="123">
        <f>'EE investment costs'!C273</f>
        <v>3.7</v>
      </c>
      <c r="AD224" s="22"/>
    </row>
    <row r="225" spans="2:30">
      <c r="B225" s="14" t="str">
        <f t="shared" ca="1" si="20"/>
        <v>INDMDEFFHT-37</v>
      </c>
      <c r="C225" s="15" t="str">
        <f t="shared" ca="1" si="19"/>
        <v>IMDHT</v>
      </c>
      <c r="D225" s="16">
        <f>'EE investment costs'!$F$15</f>
        <v>2016</v>
      </c>
      <c r="E225" s="14">
        <f>VLOOKUP(X225,'EE investment costs'!$D$56:$R$656,15,0)</f>
        <v>4.68</v>
      </c>
      <c r="F225" s="17">
        <f ca="1">INDEX('EE investment costs'!$D$56:$R$656,MATCH(X225,'EE investment costs'!$D$56:$D$656,0),MATCH($V$8,'EE investment costs'!$D$56:$R$56,0))</f>
        <v>456.58130300718199</v>
      </c>
      <c r="I225" s="18">
        <v>1</v>
      </c>
      <c r="J225" s="18">
        <v>1</v>
      </c>
      <c r="K225" s="14">
        <f t="shared" ca="1" si="23"/>
        <v>8</v>
      </c>
      <c r="L225" s="26"/>
      <c r="M225" s="19" t="str">
        <f t="shared" ca="1" si="21"/>
        <v>INDMDEFFHT-37</v>
      </c>
      <c r="N225" s="23" t="str">
        <f t="shared" ca="1" si="22"/>
        <v>Metal industry Saving Tech-Heat High Temp. over 150C 3.7y</v>
      </c>
      <c r="O225" s="23" t="s">
        <v>32</v>
      </c>
      <c r="P225" s="23" t="s">
        <v>33</v>
      </c>
      <c r="Q225" s="23"/>
      <c r="R225" s="23"/>
      <c r="S225" s="19" t="s">
        <v>34</v>
      </c>
      <c r="V225" s="16" t="str">
        <f t="shared" ca="1" si="24"/>
        <v>MD</v>
      </c>
      <c r="W225" s="14" t="str">
        <f t="shared" ca="1" si="24"/>
        <v>Metal industry</v>
      </c>
      <c r="X225" s="3" t="str">
        <f>'EE investment costs'!D274</f>
        <v>HT-37</v>
      </c>
      <c r="Y225" s="3" t="str">
        <f>'EE investment costs'!E274</f>
        <v>Heat High Temp. over 150C</v>
      </c>
      <c r="AC225" s="123">
        <f>'EE investment costs'!C274</f>
        <v>3.7</v>
      </c>
      <c r="AD225" s="22"/>
    </row>
    <row r="226" spans="2:30">
      <c r="B226" s="14" t="str">
        <f t="shared" ca="1" si="20"/>
        <v>INDMDEFFRH-37</v>
      </c>
      <c r="C226" s="15" t="str">
        <f t="shared" ca="1" si="19"/>
        <v>IMDRH</v>
      </c>
      <c r="D226" s="16">
        <f>'EE investment costs'!$F$15</f>
        <v>2016</v>
      </c>
      <c r="E226" s="14">
        <f>VLOOKUP(X226,'EE investment costs'!$D$56:$R$656,15,0)</f>
        <v>16</v>
      </c>
      <c r="F226" s="17">
        <f ca="1">INDEX('EE investment costs'!$D$56:$R$656,MATCH(X226,'EE investment costs'!$D$56:$D$656,0),MATCH($V$8,'EE investment costs'!$D$56:$R$56,0))</f>
        <v>75.363239059762691</v>
      </c>
      <c r="I226" s="18">
        <v>1</v>
      </c>
      <c r="J226" s="18">
        <v>1</v>
      </c>
      <c r="K226" s="14">
        <f t="shared" ca="1" si="23"/>
        <v>8</v>
      </c>
      <c r="L226" s="26"/>
      <c r="M226" s="19" t="str">
        <f t="shared" ca="1" si="21"/>
        <v>INDMDEFFRH-37</v>
      </c>
      <c r="N226" s="23" t="str">
        <f t="shared" ca="1" si="22"/>
        <v>Metal industry Saving Tech-Heat Room Heat 3.7y</v>
      </c>
      <c r="O226" s="23" t="s">
        <v>32</v>
      </c>
      <c r="P226" s="23" t="s">
        <v>33</v>
      </c>
      <c r="Q226" s="23"/>
      <c r="R226" s="23"/>
      <c r="S226" s="19" t="s">
        <v>34</v>
      </c>
      <c r="V226" s="16" t="str">
        <f t="shared" ca="1" si="24"/>
        <v>MD</v>
      </c>
      <c r="W226" s="14" t="str">
        <f t="shared" ca="1" si="24"/>
        <v>Metal industry</v>
      </c>
      <c r="X226" s="3" t="str">
        <f>'EE investment costs'!D275</f>
        <v>RH-37</v>
      </c>
      <c r="Y226" s="3" t="str">
        <f>'EE investment costs'!E275</f>
        <v>Heat Room Heat</v>
      </c>
      <c r="AC226" s="123">
        <f>'EE investment costs'!C275</f>
        <v>3.7</v>
      </c>
      <c r="AD226" s="22"/>
    </row>
    <row r="227" spans="2:30">
      <c r="B227" s="14" t="str">
        <f t="shared" ca="1" si="20"/>
        <v>INDMDEFFLA-37</v>
      </c>
      <c r="C227" s="15" t="str">
        <f t="shared" ca="1" si="19"/>
        <v>IMDLA</v>
      </c>
      <c r="D227" s="16">
        <f>'EE investment costs'!$F$15</f>
        <v>2016</v>
      </c>
      <c r="E227" s="14">
        <f>VLOOKUP(X227,'EE investment costs'!$D$56:$R$656,15,0)</f>
        <v>3.8334999999999999</v>
      </c>
      <c r="F227" s="17">
        <f ca="1">INDEX('EE investment costs'!$D$56:$R$656,MATCH(X227,'EE investment costs'!$D$56:$D$656,0),MATCH($V$8,'EE investment costs'!$D$56:$R$56,0))</f>
        <v>1531.2845733075587</v>
      </c>
      <c r="I227" s="18">
        <v>1</v>
      </c>
      <c r="J227" s="18">
        <v>1</v>
      </c>
      <c r="K227" s="14">
        <f t="shared" ca="1" si="23"/>
        <v>0</v>
      </c>
      <c r="L227" s="26"/>
      <c r="M227" s="19" t="str">
        <f t="shared" ca="1" si="21"/>
        <v>INDMDEFFLA-37</v>
      </c>
      <c r="N227" s="23" t="str">
        <f t="shared" ca="1" si="22"/>
        <v>Metal industry Saving Tech-Light 3.7y</v>
      </c>
      <c r="O227" s="23" t="s">
        <v>32</v>
      </c>
      <c r="P227" s="23" t="s">
        <v>33</v>
      </c>
      <c r="Q227" s="23"/>
      <c r="R227" s="23"/>
      <c r="S227" s="19" t="s">
        <v>34</v>
      </c>
      <c r="V227" s="16" t="str">
        <f t="shared" ca="1" si="24"/>
        <v>MD</v>
      </c>
      <c r="W227" s="14" t="str">
        <f t="shared" ca="1" si="24"/>
        <v>Metal industry</v>
      </c>
      <c r="X227" s="3" t="str">
        <f>'EE investment costs'!D276</f>
        <v>LA-37</v>
      </c>
      <c r="Y227" s="3" t="str">
        <f>'EE investment costs'!E276</f>
        <v>Light</v>
      </c>
      <c r="AC227" s="123">
        <f>'EE investment costs'!C276</f>
        <v>3.7</v>
      </c>
      <c r="AD227" s="22"/>
    </row>
    <row r="228" spans="2:30">
      <c r="B228" s="14" t="str">
        <f t="shared" ca="1" si="20"/>
        <v>INDMDEFFEM-37</v>
      </c>
      <c r="C228" s="15" t="str">
        <f t="shared" ca="1" si="19"/>
        <v>IMDEM</v>
      </c>
      <c r="D228" s="16">
        <f>'EE investment costs'!$F$15</f>
        <v>2016</v>
      </c>
      <c r="E228" s="14">
        <f>VLOOKUP(X228,'EE investment costs'!$D$56:$R$656,15,0)</f>
        <v>4.0251749999999999</v>
      </c>
      <c r="F228" s="17">
        <f ca="1">INDEX('EE investment costs'!$D$56:$R$656,MATCH(X228,'EE investment costs'!$D$56:$D$656,0),MATCH($V$8,'EE investment costs'!$D$56:$R$56,0))</f>
        <v>1464.2461625272574</v>
      </c>
      <c r="I228" s="18">
        <v>1</v>
      </c>
      <c r="J228" s="18">
        <v>1</v>
      </c>
      <c r="K228" s="14">
        <f t="shared" ca="1" si="23"/>
        <v>0</v>
      </c>
      <c r="L228" s="26"/>
      <c r="M228" s="19" t="str">
        <f t="shared" ca="1" si="21"/>
        <v>INDMDEFFEM-37</v>
      </c>
      <c r="N228" s="23" t="str">
        <f t="shared" ca="1" si="22"/>
        <v>Metal industry Saving Tech-Electric Motors 3.7y</v>
      </c>
      <c r="O228" s="23" t="s">
        <v>32</v>
      </c>
      <c r="P228" s="23" t="s">
        <v>33</v>
      </c>
      <c r="Q228" s="23"/>
      <c r="R228" s="23"/>
      <c r="S228" s="19" t="s">
        <v>34</v>
      </c>
      <c r="V228" s="16" t="str">
        <f t="shared" ca="1" si="24"/>
        <v>MD</v>
      </c>
      <c r="W228" s="14" t="str">
        <f t="shared" ca="1" si="24"/>
        <v>Metal industry</v>
      </c>
      <c r="X228" s="3" t="str">
        <f>'EE investment costs'!D277</f>
        <v>EM-37</v>
      </c>
      <c r="Y228" s="3" t="str">
        <f>'EE investment costs'!E277</f>
        <v>Electric Motors</v>
      </c>
      <c r="AC228" s="123">
        <f>'EE investment costs'!C277</f>
        <v>3.7</v>
      </c>
      <c r="AD228" s="22"/>
    </row>
    <row r="229" spans="2:30">
      <c r="B229" s="14" t="str">
        <f t="shared" ca="1" si="20"/>
        <v>INDMDEFFTF-37</v>
      </c>
      <c r="C229" s="15" t="str">
        <f t="shared" ca="1" si="19"/>
        <v>IMDTF</v>
      </c>
      <c r="D229" s="16">
        <f>'EE investment costs'!$F$15</f>
        <v>2016</v>
      </c>
      <c r="E229" s="14">
        <f>VLOOKUP(X229,'EE investment costs'!$D$56:$R$656,15,0)</f>
        <v>13.8</v>
      </c>
      <c r="F229" s="17">
        <f ca="1">INDEX('EE investment costs'!$D$56:$R$656,MATCH(X229,'EE investment costs'!$D$56:$D$656,0),MATCH($V$8,'EE investment costs'!$D$56:$R$56,0))</f>
        <v>543.66727258440562</v>
      </c>
      <c r="I229" s="18">
        <v>1</v>
      </c>
      <c r="J229" s="18">
        <v>1</v>
      </c>
      <c r="K229" s="14">
        <f t="shared" ca="1" si="23"/>
        <v>7</v>
      </c>
      <c r="L229" s="26"/>
      <c r="M229" s="19" t="str">
        <f t="shared" ca="1" si="21"/>
        <v>INDMDEFFTF-37</v>
      </c>
      <c r="N229" s="23" t="str">
        <f t="shared" ca="1" si="22"/>
        <v>Metal industry Saving Tech-Haulage Tractors, Trucks, Fishing boats 3.7y</v>
      </c>
      <c r="O229" s="23" t="s">
        <v>32</v>
      </c>
      <c r="P229" s="23" t="s">
        <v>33</v>
      </c>
      <c r="Q229" s="23"/>
      <c r="R229" s="23"/>
      <c r="S229" s="19" t="s">
        <v>34</v>
      </c>
      <c r="V229" s="16" t="str">
        <f t="shared" ca="1" si="24"/>
        <v>MD</v>
      </c>
      <c r="W229" s="14" t="str">
        <f t="shared" ca="1" si="24"/>
        <v>Metal industry</v>
      </c>
      <c r="X229" s="3" t="str">
        <f>'EE investment costs'!D278</f>
        <v>TF-37</v>
      </c>
      <c r="Y229" s="3" t="str">
        <f>'EE investment costs'!E278</f>
        <v>Haulage Tractors, Trucks, Fishing boats</v>
      </c>
      <c r="AC229" s="123">
        <f>'EE investment costs'!C278</f>
        <v>3.7</v>
      </c>
      <c r="AD229" s="22"/>
    </row>
    <row r="230" spans="2:30">
      <c r="B230" s="14" t="str">
        <f t="shared" ca="1" si="20"/>
        <v>INDMDEFFMT-38</v>
      </c>
      <c r="C230" s="15" t="str">
        <f t="shared" ca="1" si="19"/>
        <v>IMDMT</v>
      </c>
      <c r="D230" s="16">
        <f>'EE investment costs'!$F$15</f>
        <v>2016</v>
      </c>
      <c r="E230" s="14">
        <f>VLOOKUP(X230,'EE investment costs'!$D$56:$R$656,15,0)</f>
        <v>5.9</v>
      </c>
      <c r="F230" s="17">
        <f ca="1">INDEX('EE investment costs'!$D$56:$R$656,MATCH(X230,'EE investment costs'!$D$56:$D$656,0),MATCH($V$8,'EE investment costs'!$D$56:$R$56,0))</f>
        <v>563.36960129319073</v>
      </c>
      <c r="I230" s="18">
        <v>1</v>
      </c>
      <c r="J230" s="18">
        <v>1</v>
      </c>
      <c r="K230" s="14">
        <f t="shared" ca="1" si="23"/>
        <v>7</v>
      </c>
      <c r="L230" s="26"/>
      <c r="M230" s="19" t="str">
        <f t="shared" ca="1" si="21"/>
        <v>INDMDEFFMT-38</v>
      </c>
      <c r="N230" s="23" t="str">
        <f t="shared" ca="1" si="22"/>
        <v>Metal industry Saving Tech-Heat Medium Temp. up to 150C 3.8y</v>
      </c>
      <c r="O230" s="23" t="s">
        <v>32</v>
      </c>
      <c r="P230" s="23" t="s">
        <v>33</v>
      </c>
      <c r="Q230" s="23"/>
      <c r="R230" s="23"/>
      <c r="S230" s="19" t="s">
        <v>34</v>
      </c>
      <c r="V230" s="16" t="str">
        <f t="shared" ca="1" si="24"/>
        <v>MD</v>
      </c>
      <c r="W230" s="14" t="str">
        <f t="shared" ca="1" si="24"/>
        <v>Metal industry</v>
      </c>
      <c r="X230" s="3" t="str">
        <f>'EE investment costs'!D279</f>
        <v>MT-38</v>
      </c>
      <c r="Y230" s="3" t="str">
        <f>'EE investment costs'!E279</f>
        <v>Heat Medium Temp. up to 150C</v>
      </c>
      <c r="AC230" s="123">
        <f>'EE investment costs'!C279</f>
        <v>3.8</v>
      </c>
      <c r="AD230" s="22"/>
    </row>
    <row r="231" spans="2:30">
      <c r="B231" s="14" t="str">
        <f t="shared" ca="1" si="20"/>
        <v>INDMDEFFHT-38</v>
      </c>
      <c r="C231" s="15" t="str">
        <f t="shared" ca="1" si="19"/>
        <v>IMDHT</v>
      </c>
      <c r="D231" s="16">
        <f>'EE investment costs'!$F$15</f>
        <v>2016</v>
      </c>
      <c r="E231" s="14">
        <f>VLOOKUP(X231,'EE investment costs'!$D$56:$R$656,15,0)</f>
        <v>4.7199999999999989</v>
      </c>
      <c r="F231" s="17">
        <f ca="1">INDEX('EE investment costs'!$D$56:$R$656,MATCH(X231,'EE investment costs'!$D$56:$D$656,0),MATCH($V$8,'EE investment costs'!$D$56:$R$56,0))</f>
        <v>462.92450950786753</v>
      </c>
      <c r="I231" s="18">
        <v>1</v>
      </c>
      <c r="J231" s="18">
        <v>1</v>
      </c>
      <c r="K231" s="14">
        <f t="shared" ca="1" si="23"/>
        <v>8</v>
      </c>
      <c r="L231" s="26"/>
      <c r="M231" s="19" t="str">
        <f t="shared" ca="1" si="21"/>
        <v>INDMDEFFHT-38</v>
      </c>
      <c r="N231" s="23" t="str">
        <f t="shared" ca="1" si="22"/>
        <v>Metal industry Saving Tech-Heat High Temp. over 150C 3.8y</v>
      </c>
      <c r="O231" s="23" t="s">
        <v>32</v>
      </c>
      <c r="P231" s="23" t="s">
        <v>33</v>
      </c>
      <c r="Q231" s="23"/>
      <c r="R231" s="23"/>
      <c r="S231" s="19" t="s">
        <v>34</v>
      </c>
      <c r="V231" s="16" t="str">
        <f t="shared" ca="1" si="24"/>
        <v>MD</v>
      </c>
      <c r="W231" s="14" t="str">
        <f t="shared" ca="1" si="24"/>
        <v>Metal industry</v>
      </c>
      <c r="X231" s="3" t="str">
        <f>'EE investment costs'!D280</f>
        <v>HT-38</v>
      </c>
      <c r="Y231" s="3" t="str">
        <f>'EE investment costs'!E280</f>
        <v>Heat High Temp. over 150C</v>
      </c>
      <c r="AC231" s="123">
        <f>'EE investment costs'!C280</f>
        <v>3.8</v>
      </c>
      <c r="AD231" s="22"/>
    </row>
    <row r="232" spans="2:30">
      <c r="B232" s="14" t="str">
        <f t="shared" ca="1" si="20"/>
        <v>INDMDEFFRH-38</v>
      </c>
      <c r="C232" s="15" t="str">
        <f t="shared" ca="1" si="19"/>
        <v>IMDRH</v>
      </c>
      <c r="D232" s="16">
        <f>'EE investment costs'!$F$15</f>
        <v>2016</v>
      </c>
      <c r="E232" s="14">
        <f>VLOOKUP(X232,'EE investment costs'!$D$56:$R$656,15,0)</f>
        <v>16</v>
      </c>
      <c r="F232" s="17">
        <f ca="1">INDEX('EE investment costs'!$D$56:$R$656,MATCH(X232,'EE investment costs'!$D$56:$D$656,0),MATCH($V$8,'EE investment costs'!$D$56:$R$56,0))</f>
        <v>113.04485858964362</v>
      </c>
      <c r="I232" s="18">
        <v>1</v>
      </c>
      <c r="J232" s="18">
        <v>1</v>
      </c>
      <c r="K232" s="14">
        <f t="shared" ca="1" si="23"/>
        <v>8</v>
      </c>
      <c r="L232" s="26"/>
      <c r="M232" s="19" t="str">
        <f t="shared" ca="1" si="21"/>
        <v>INDMDEFFRH-38</v>
      </c>
      <c r="N232" s="23" t="str">
        <f t="shared" ca="1" si="22"/>
        <v>Metal industry Saving Tech-Heat Room Heat 3.8y</v>
      </c>
      <c r="O232" s="23" t="s">
        <v>32</v>
      </c>
      <c r="P232" s="23" t="s">
        <v>33</v>
      </c>
      <c r="Q232" s="23"/>
      <c r="R232" s="23"/>
      <c r="S232" s="19" t="s">
        <v>34</v>
      </c>
      <c r="V232" s="16" t="str">
        <f t="shared" ca="1" si="24"/>
        <v>MD</v>
      </c>
      <c r="W232" s="14" t="str">
        <f t="shared" ca="1" si="24"/>
        <v>Metal industry</v>
      </c>
      <c r="X232" s="3" t="str">
        <f>'EE investment costs'!D281</f>
        <v>RH-38</v>
      </c>
      <c r="Y232" s="3" t="str">
        <f>'EE investment costs'!E281</f>
        <v>Heat Room Heat</v>
      </c>
      <c r="AC232" s="123">
        <f>'EE investment costs'!C281</f>
        <v>3.8</v>
      </c>
      <c r="AD232" s="22"/>
    </row>
    <row r="233" spans="2:30">
      <c r="B233" s="14" t="str">
        <f t="shared" ca="1" si="20"/>
        <v>INDMDEFFLA-38</v>
      </c>
      <c r="C233" s="15" t="str">
        <f t="shared" ca="1" si="19"/>
        <v>IMDLA</v>
      </c>
      <c r="D233" s="16">
        <f>'EE investment costs'!$F$15</f>
        <v>2016</v>
      </c>
      <c r="E233" s="14">
        <f>VLOOKUP(X233,'EE investment costs'!$D$56:$R$656,15,0)</f>
        <v>3.8589999999999995</v>
      </c>
      <c r="F233" s="17">
        <f ca="1">INDEX('EE investment costs'!$D$56:$R$656,MATCH(X233,'EE investment costs'!$D$56:$D$656,0),MATCH($V$8,'EE investment costs'!$D$56:$R$56,0))</f>
        <v>1546.6846589649283</v>
      </c>
      <c r="I233" s="18">
        <v>1</v>
      </c>
      <c r="J233" s="18">
        <v>1</v>
      </c>
      <c r="K233" s="14">
        <f t="shared" ca="1" si="23"/>
        <v>0</v>
      </c>
      <c r="L233" s="26"/>
      <c r="M233" s="19" t="str">
        <f t="shared" ca="1" si="21"/>
        <v>INDMDEFFLA-38</v>
      </c>
      <c r="N233" s="23" t="str">
        <f t="shared" ca="1" si="22"/>
        <v>Metal industry Saving Tech-Light 3.8y</v>
      </c>
      <c r="O233" s="23" t="s">
        <v>32</v>
      </c>
      <c r="P233" s="23" t="s">
        <v>33</v>
      </c>
      <c r="Q233" s="23"/>
      <c r="R233" s="23"/>
      <c r="S233" s="19" t="s">
        <v>34</v>
      </c>
      <c r="V233" s="16" t="str">
        <f t="shared" ca="1" si="24"/>
        <v>MD</v>
      </c>
      <c r="W233" s="14" t="str">
        <f t="shared" ca="1" si="24"/>
        <v>Metal industry</v>
      </c>
      <c r="X233" s="3" t="str">
        <f>'EE investment costs'!D282</f>
        <v>LA-38</v>
      </c>
      <c r="Y233" s="3" t="str">
        <f>'EE investment costs'!E282</f>
        <v>Light</v>
      </c>
      <c r="AC233" s="123">
        <f>'EE investment costs'!C282</f>
        <v>3.8</v>
      </c>
      <c r="AD233" s="22"/>
    </row>
    <row r="234" spans="2:30">
      <c r="B234" s="14" t="str">
        <f t="shared" ca="1" si="20"/>
        <v>INDMDEFFEM-38</v>
      </c>
      <c r="C234" s="15" t="str">
        <f t="shared" ca="1" si="19"/>
        <v>IMDEM</v>
      </c>
      <c r="D234" s="16">
        <f>'EE investment costs'!$F$15</f>
        <v>2016</v>
      </c>
      <c r="E234" s="14">
        <f>VLOOKUP(X234,'EE investment costs'!$D$56:$R$656,15,0)</f>
        <v>4.0519499999999997</v>
      </c>
      <c r="F234" s="17">
        <f ca="1">INDEX('EE investment costs'!$D$56:$R$656,MATCH(X234,'EE investment costs'!$D$56:$D$656,0),MATCH($V$8,'EE investment costs'!$D$56:$R$56,0))</f>
        <v>1484.9816293811668</v>
      </c>
      <c r="I234" s="18">
        <v>1</v>
      </c>
      <c r="J234" s="18">
        <v>1</v>
      </c>
      <c r="K234" s="14">
        <f t="shared" ca="1" si="23"/>
        <v>0</v>
      </c>
      <c r="L234" s="26"/>
      <c r="M234" s="19" t="str">
        <f t="shared" ca="1" si="21"/>
        <v>INDMDEFFEM-38</v>
      </c>
      <c r="N234" s="23" t="str">
        <f t="shared" ca="1" si="22"/>
        <v>Metal industry Saving Tech-Electric Motors 3.8y</v>
      </c>
      <c r="O234" s="23" t="s">
        <v>32</v>
      </c>
      <c r="P234" s="23" t="s">
        <v>33</v>
      </c>
      <c r="Q234" s="23"/>
      <c r="R234" s="23"/>
      <c r="S234" s="19" t="s">
        <v>34</v>
      </c>
      <c r="V234" s="16" t="str">
        <f t="shared" ca="1" si="24"/>
        <v>MD</v>
      </c>
      <c r="W234" s="14" t="str">
        <f t="shared" ca="1" si="24"/>
        <v>Metal industry</v>
      </c>
      <c r="X234" s="3" t="str">
        <f>'EE investment costs'!D283</f>
        <v>EM-38</v>
      </c>
      <c r="Y234" s="3" t="str">
        <f>'EE investment costs'!E283</f>
        <v>Electric Motors</v>
      </c>
      <c r="AC234" s="123">
        <f>'EE investment costs'!C283</f>
        <v>3.8</v>
      </c>
      <c r="AD234" s="22"/>
    </row>
    <row r="235" spans="2:30">
      <c r="B235" s="14" t="str">
        <f t="shared" ca="1" si="20"/>
        <v>INDMDEFFTF-38</v>
      </c>
      <c r="C235" s="15" t="str">
        <f t="shared" ca="1" si="19"/>
        <v>IMDTF</v>
      </c>
      <c r="D235" s="16">
        <f>'EE investment costs'!$F$15</f>
        <v>2016</v>
      </c>
      <c r="E235" s="14">
        <f>VLOOKUP(X235,'EE investment costs'!$D$56:$R$656,15,0)</f>
        <v>14.2</v>
      </c>
      <c r="F235" s="17">
        <f ca="1">INDEX('EE investment costs'!$D$56:$R$656,MATCH(X235,'EE investment costs'!$D$56:$D$656,0),MATCH($V$8,'EE investment costs'!$D$56:$R$56,0))</f>
        <v>558.36098265425449</v>
      </c>
      <c r="I235" s="18">
        <v>1</v>
      </c>
      <c r="J235" s="18">
        <v>1</v>
      </c>
      <c r="K235" s="14">
        <f t="shared" ca="1" si="23"/>
        <v>7</v>
      </c>
      <c r="L235" s="26"/>
      <c r="M235" s="19" t="str">
        <f t="shared" ca="1" si="21"/>
        <v>INDMDEFFTF-38</v>
      </c>
      <c r="N235" s="23" t="str">
        <f t="shared" ca="1" si="22"/>
        <v>Metal industry Saving Tech-Haulage Tractors, Trucks, Fishing boats 3.8y</v>
      </c>
      <c r="O235" s="23" t="s">
        <v>32</v>
      </c>
      <c r="P235" s="23" t="s">
        <v>33</v>
      </c>
      <c r="Q235" s="23"/>
      <c r="R235" s="23"/>
      <c r="S235" s="19" t="s">
        <v>34</v>
      </c>
      <c r="V235" s="16" t="str">
        <f t="shared" ca="1" si="24"/>
        <v>MD</v>
      </c>
      <c r="W235" s="14" t="str">
        <f t="shared" ca="1" si="24"/>
        <v>Metal industry</v>
      </c>
      <c r="X235" s="3" t="str">
        <f>'EE investment costs'!D284</f>
        <v>TF-38</v>
      </c>
      <c r="Y235" s="3" t="str">
        <f>'EE investment costs'!E284</f>
        <v>Haulage Tractors, Trucks, Fishing boats</v>
      </c>
      <c r="AC235" s="123">
        <f>'EE investment costs'!C284</f>
        <v>3.8</v>
      </c>
      <c r="AD235" s="22"/>
    </row>
    <row r="236" spans="2:30">
      <c r="B236" s="14" t="str">
        <f t="shared" ca="1" si="20"/>
        <v>INDMDEFFMT-39</v>
      </c>
      <c r="C236" s="15" t="str">
        <f t="shared" ca="1" si="19"/>
        <v>IMDMT</v>
      </c>
      <c r="D236" s="16">
        <f>'EE investment costs'!$F$15</f>
        <v>2016</v>
      </c>
      <c r="E236" s="14">
        <f>VLOOKUP(X236,'EE investment costs'!$D$56:$R$656,15,0)</f>
        <v>5.95</v>
      </c>
      <c r="F236" s="17">
        <f ca="1">INDEX('EE investment costs'!$D$56:$R$656,MATCH(X236,'EE investment costs'!$D$56:$D$656,0),MATCH($V$8,'EE investment costs'!$D$56:$R$56,0))</f>
        <v>573.99515702929034</v>
      </c>
      <c r="I236" s="18">
        <v>1</v>
      </c>
      <c r="J236" s="18">
        <v>1</v>
      </c>
      <c r="K236" s="14">
        <f t="shared" ca="1" si="23"/>
        <v>7</v>
      </c>
      <c r="L236" s="26"/>
      <c r="M236" s="19" t="str">
        <f t="shared" ca="1" si="21"/>
        <v>INDMDEFFMT-39</v>
      </c>
      <c r="N236" s="23" t="str">
        <f t="shared" ca="1" si="22"/>
        <v>Metal industry Saving Tech-Heat Medium Temp. up to 150C 3.9y</v>
      </c>
      <c r="O236" s="23" t="s">
        <v>32</v>
      </c>
      <c r="P236" s="23" t="s">
        <v>33</v>
      </c>
      <c r="Q236" s="23"/>
      <c r="R236" s="23"/>
      <c r="S236" s="19" t="s">
        <v>34</v>
      </c>
      <c r="V236" s="16" t="str">
        <f t="shared" ca="1" si="24"/>
        <v>MD</v>
      </c>
      <c r="W236" s="14" t="str">
        <f t="shared" ca="1" si="24"/>
        <v>Metal industry</v>
      </c>
      <c r="X236" s="3" t="str">
        <f>'EE investment costs'!D285</f>
        <v>MT-39</v>
      </c>
      <c r="Y236" s="3" t="str">
        <f>'EE investment costs'!E285</f>
        <v>Heat Medium Temp. up to 150C</v>
      </c>
      <c r="AC236" s="123">
        <f>'EE investment costs'!C285</f>
        <v>3.9</v>
      </c>
      <c r="AD236" s="22"/>
    </row>
    <row r="237" spans="2:30">
      <c r="B237" s="14" t="str">
        <f t="shared" ca="1" si="20"/>
        <v>INDMDEFFHT-39</v>
      </c>
      <c r="C237" s="15" t="str">
        <f t="shared" ca="1" si="19"/>
        <v>IMDHT</v>
      </c>
      <c r="D237" s="16">
        <f>'EE investment costs'!$F$15</f>
        <v>2016</v>
      </c>
      <c r="E237" s="14">
        <f>VLOOKUP(X237,'EE investment costs'!$D$56:$R$656,15,0)</f>
        <v>4.76</v>
      </c>
      <c r="F237" s="17">
        <f ca="1">INDEX('EE investment costs'!$D$56:$R$656,MATCH(X237,'EE investment costs'!$D$56:$D$656,0),MATCH($V$8,'EE investment costs'!$D$56:$R$56,0))</f>
        <v>469.26771600855312</v>
      </c>
      <c r="I237" s="18">
        <v>1</v>
      </c>
      <c r="J237" s="18">
        <v>1</v>
      </c>
      <c r="K237" s="14">
        <f t="shared" ca="1" si="23"/>
        <v>8</v>
      </c>
      <c r="L237" s="26"/>
      <c r="M237" s="19" t="str">
        <f t="shared" ca="1" si="21"/>
        <v>INDMDEFFHT-39</v>
      </c>
      <c r="N237" s="23" t="str">
        <f t="shared" ca="1" si="22"/>
        <v>Metal industry Saving Tech-Heat High Temp. over 150C 3.9y</v>
      </c>
      <c r="O237" s="23" t="s">
        <v>32</v>
      </c>
      <c r="P237" s="23" t="s">
        <v>33</v>
      </c>
      <c r="Q237" s="23"/>
      <c r="R237" s="23"/>
      <c r="S237" s="19" t="s">
        <v>34</v>
      </c>
      <c r="V237" s="16" t="str">
        <f t="shared" ca="1" si="24"/>
        <v>MD</v>
      </c>
      <c r="W237" s="14" t="str">
        <f t="shared" ca="1" si="24"/>
        <v>Metal industry</v>
      </c>
      <c r="X237" s="3" t="str">
        <f>'EE investment costs'!D286</f>
        <v>HT-39</v>
      </c>
      <c r="Y237" s="3" t="str">
        <f>'EE investment costs'!E286</f>
        <v>Heat High Temp. over 150C</v>
      </c>
      <c r="AC237" s="123">
        <f>'EE investment costs'!C286</f>
        <v>3.9</v>
      </c>
      <c r="AD237" s="22"/>
    </row>
    <row r="238" spans="2:30">
      <c r="B238" s="14" t="str">
        <f t="shared" ca="1" si="20"/>
        <v>INDMDEFFRH-39</v>
      </c>
      <c r="C238" s="15" t="str">
        <f t="shared" ca="1" si="19"/>
        <v>IMDRH</v>
      </c>
      <c r="D238" s="16">
        <f>'EE investment costs'!$F$15</f>
        <v>2016</v>
      </c>
      <c r="E238" s="14">
        <f>VLOOKUP(X238,'EE investment costs'!$D$56:$R$656,15,0)</f>
        <v>16</v>
      </c>
      <c r="F238" s="17">
        <f ca="1">INDEX('EE investment costs'!$D$56:$R$656,MATCH(X238,'EE investment costs'!$D$56:$D$656,0),MATCH($V$8,'EE investment costs'!$D$56:$R$56,0))</f>
        <v>150.7264781195251</v>
      </c>
      <c r="I238" s="18">
        <v>1</v>
      </c>
      <c r="J238" s="18">
        <v>1</v>
      </c>
      <c r="K238" s="14">
        <f t="shared" ca="1" si="23"/>
        <v>8</v>
      </c>
      <c r="L238" s="26"/>
      <c r="M238" s="19" t="str">
        <f t="shared" ca="1" si="21"/>
        <v>INDMDEFFRH-39</v>
      </c>
      <c r="N238" s="23" t="str">
        <f t="shared" ca="1" si="22"/>
        <v>Metal industry Saving Tech-Heat Room Heat 3.9y</v>
      </c>
      <c r="O238" s="23" t="s">
        <v>32</v>
      </c>
      <c r="P238" s="23" t="s">
        <v>33</v>
      </c>
      <c r="Q238" s="23"/>
      <c r="R238" s="23"/>
      <c r="S238" s="19" t="s">
        <v>34</v>
      </c>
      <c r="V238" s="16" t="str">
        <f t="shared" ca="1" si="24"/>
        <v>MD</v>
      </c>
      <c r="W238" s="14" t="str">
        <f t="shared" ca="1" si="24"/>
        <v>Metal industry</v>
      </c>
      <c r="X238" s="3" t="str">
        <f>'EE investment costs'!D287</f>
        <v>RH-39</v>
      </c>
      <c r="Y238" s="3" t="str">
        <f>'EE investment costs'!E287</f>
        <v>Heat Room Heat</v>
      </c>
      <c r="AC238" s="123">
        <f>'EE investment costs'!C287</f>
        <v>3.9</v>
      </c>
      <c r="AD238" s="22"/>
    </row>
    <row r="239" spans="2:30">
      <c r="B239" s="14" t="str">
        <f t="shared" ca="1" si="20"/>
        <v>INDMDEFFLA-39</v>
      </c>
      <c r="C239" s="15" t="str">
        <f t="shared" ca="1" si="19"/>
        <v>IMDLA</v>
      </c>
      <c r="D239" s="16">
        <f>'EE investment costs'!$F$15</f>
        <v>2016</v>
      </c>
      <c r="E239" s="14">
        <f>VLOOKUP(X239,'EE investment costs'!$D$56:$R$656,15,0)</f>
        <v>3.8844999999999996</v>
      </c>
      <c r="F239" s="17">
        <f ca="1">INDEX('EE investment costs'!$D$56:$R$656,MATCH(X239,'EE investment costs'!$D$56:$D$656,0),MATCH($V$8,'EE investment costs'!$D$56:$R$56,0))</f>
        <v>1562.0847446222976</v>
      </c>
      <c r="I239" s="18">
        <v>1</v>
      </c>
      <c r="J239" s="18">
        <v>1</v>
      </c>
      <c r="K239" s="14">
        <f t="shared" ca="1" si="23"/>
        <v>0</v>
      </c>
      <c r="L239" s="26"/>
      <c r="M239" s="19" t="str">
        <f t="shared" ca="1" si="21"/>
        <v>INDMDEFFLA-39</v>
      </c>
      <c r="N239" s="23" t="str">
        <f t="shared" ca="1" si="22"/>
        <v>Metal industry Saving Tech-Light 3.9y</v>
      </c>
      <c r="O239" s="23" t="s">
        <v>32</v>
      </c>
      <c r="P239" s="23" t="s">
        <v>33</v>
      </c>
      <c r="Q239" s="23"/>
      <c r="R239" s="23"/>
      <c r="S239" s="19" t="s">
        <v>34</v>
      </c>
      <c r="V239" s="16" t="str">
        <f t="shared" ca="1" si="24"/>
        <v>MD</v>
      </c>
      <c r="W239" s="14" t="str">
        <f t="shared" ca="1" si="24"/>
        <v>Metal industry</v>
      </c>
      <c r="X239" s="3" t="str">
        <f>'EE investment costs'!D288</f>
        <v>LA-39</v>
      </c>
      <c r="Y239" s="3" t="str">
        <f>'EE investment costs'!E288</f>
        <v>Light</v>
      </c>
      <c r="AC239" s="123">
        <f>'EE investment costs'!C288</f>
        <v>3.9</v>
      </c>
      <c r="AD239" s="22"/>
    </row>
    <row r="240" spans="2:30">
      <c r="B240" s="14" t="str">
        <f t="shared" ca="1" si="20"/>
        <v>INDMDEFFEM-39</v>
      </c>
      <c r="C240" s="15" t="str">
        <f t="shared" ca="1" si="19"/>
        <v>IMDEM</v>
      </c>
      <c r="D240" s="16">
        <f>'EE investment costs'!$F$15</f>
        <v>2016</v>
      </c>
      <c r="E240" s="14">
        <f>VLOOKUP(X240,'EE investment costs'!$D$56:$R$656,15,0)</f>
        <v>4.0787250000000004</v>
      </c>
      <c r="F240" s="17">
        <f ca="1">INDEX('EE investment costs'!$D$56:$R$656,MATCH(X240,'EE investment costs'!$D$56:$D$656,0),MATCH($V$8,'EE investment costs'!$D$56:$R$56,0))</f>
        <v>1505.7170962350767</v>
      </c>
      <c r="I240" s="18">
        <v>1</v>
      </c>
      <c r="J240" s="18">
        <v>1</v>
      </c>
      <c r="K240" s="14">
        <f t="shared" ca="1" si="23"/>
        <v>0</v>
      </c>
      <c r="L240" s="26"/>
      <c r="M240" s="19" t="str">
        <f t="shared" ca="1" si="21"/>
        <v>INDMDEFFEM-39</v>
      </c>
      <c r="N240" s="23" t="str">
        <f t="shared" ca="1" si="22"/>
        <v>Metal industry Saving Tech-Electric Motors 3.9y</v>
      </c>
      <c r="O240" s="23" t="s">
        <v>32</v>
      </c>
      <c r="P240" s="23" t="s">
        <v>33</v>
      </c>
      <c r="Q240" s="23"/>
      <c r="R240" s="23"/>
      <c r="S240" s="19" t="s">
        <v>34</v>
      </c>
      <c r="V240" s="16" t="str">
        <f t="shared" ca="1" si="24"/>
        <v>MD</v>
      </c>
      <c r="W240" s="14" t="str">
        <f t="shared" ca="1" si="24"/>
        <v>Metal industry</v>
      </c>
      <c r="X240" s="3" t="str">
        <f>'EE investment costs'!D289</f>
        <v>EM-39</v>
      </c>
      <c r="Y240" s="3" t="str">
        <f>'EE investment costs'!E289</f>
        <v>Electric Motors</v>
      </c>
      <c r="AC240" s="123">
        <f>'EE investment costs'!C289</f>
        <v>3.9</v>
      </c>
      <c r="AD240" s="22"/>
    </row>
    <row r="241" spans="2:30">
      <c r="B241" s="14" t="str">
        <f t="shared" ca="1" si="20"/>
        <v>INDMDEFFTF-39</v>
      </c>
      <c r="C241" s="15" t="str">
        <f t="shared" ca="1" si="19"/>
        <v>IMDTF</v>
      </c>
      <c r="D241" s="16">
        <f>'EE investment costs'!$F$15</f>
        <v>2016</v>
      </c>
      <c r="E241" s="14">
        <f>VLOOKUP(X241,'EE investment costs'!$D$56:$R$656,15,0)</f>
        <v>14.6</v>
      </c>
      <c r="F241" s="17">
        <f ca="1">INDEX('EE investment costs'!$D$56:$R$656,MATCH(X241,'EE investment costs'!$D$56:$D$656,0),MATCH($V$8,'EE investment costs'!$D$56:$R$56,0))</f>
        <v>573.05469272410323</v>
      </c>
      <c r="I241" s="18">
        <v>1</v>
      </c>
      <c r="J241" s="18">
        <v>1</v>
      </c>
      <c r="K241" s="14">
        <f t="shared" ca="1" si="23"/>
        <v>7</v>
      </c>
      <c r="L241" s="26"/>
      <c r="M241" s="19" t="str">
        <f t="shared" ca="1" si="21"/>
        <v>INDMDEFFTF-39</v>
      </c>
      <c r="N241" s="23" t="str">
        <f t="shared" ca="1" si="22"/>
        <v>Metal industry Saving Tech-Haulage Tractors, Trucks, Fishing boats 3.9y</v>
      </c>
      <c r="O241" s="23" t="s">
        <v>32</v>
      </c>
      <c r="P241" s="23" t="s">
        <v>33</v>
      </c>
      <c r="Q241" s="23"/>
      <c r="R241" s="23"/>
      <c r="S241" s="19" t="s">
        <v>34</v>
      </c>
      <c r="V241" s="16" t="str">
        <f t="shared" ca="1" si="24"/>
        <v>MD</v>
      </c>
      <c r="W241" s="14" t="str">
        <f t="shared" ca="1" si="24"/>
        <v>Metal industry</v>
      </c>
      <c r="X241" s="3" t="str">
        <f>'EE investment costs'!D290</f>
        <v>TF-39</v>
      </c>
      <c r="Y241" s="3" t="str">
        <f>'EE investment costs'!E290</f>
        <v>Haulage Tractors, Trucks, Fishing boats</v>
      </c>
      <c r="AC241" s="123">
        <f>'EE investment costs'!C290</f>
        <v>3.9</v>
      </c>
      <c r="AD241" s="22"/>
    </row>
    <row r="242" spans="2:30">
      <c r="B242" s="14" t="str">
        <f t="shared" ca="1" si="20"/>
        <v>INDMDEFFMT-40</v>
      </c>
      <c r="C242" s="15" t="str">
        <f t="shared" ca="1" si="19"/>
        <v>IMDMT</v>
      </c>
      <c r="D242" s="16">
        <f>'EE investment costs'!$F$15</f>
        <v>2016</v>
      </c>
      <c r="E242" s="14">
        <f>VLOOKUP(X242,'EE investment costs'!$D$56:$R$656,15,0)</f>
        <v>6</v>
      </c>
      <c r="F242" s="17">
        <f ca="1">INDEX('EE investment costs'!$D$56:$R$656,MATCH(X242,'EE investment costs'!$D$56:$D$656,0),MATCH($V$8,'EE investment costs'!$D$56:$R$56,0))</f>
        <v>584.62071276538995</v>
      </c>
      <c r="I242" s="18">
        <v>1</v>
      </c>
      <c r="J242" s="18">
        <v>1</v>
      </c>
      <c r="K242" s="14">
        <f t="shared" ca="1" si="23"/>
        <v>7</v>
      </c>
      <c r="L242" s="26"/>
      <c r="M242" s="19" t="str">
        <f t="shared" ca="1" si="21"/>
        <v>INDMDEFFMT-40</v>
      </c>
      <c r="N242" s="23" t="str">
        <f t="shared" ca="1" si="22"/>
        <v>Metal industry Saving Tech-Heat Medium Temp. up to 150C 4y</v>
      </c>
      <c r="O242" s="23" t="s">
        <v>32</v>
      </c>
      <c r="P242" s="23" t="s">
        <v>33</v>
      </c>
      <c r="Q242" s="23"/>
      <c r="R242" s="23"/>
      <c r="S242" s="19" t="s">
        <v>34</v>
      </c>
      <c r="V242" s="16" t="str">
        <f t="shared" ca="1" si="24"/>
        <v>MD</v>
      </c>
      <c r="W242" s="14" t="str">
        <f t="shared" ca="1" si="24"/>
        <v>Metal industry</v>
      </c>
      <c r="X242" s="3" t="str">
        <f>'EE investment costs'!D291</f>
        <v>MT-40</v>
      </c>
      <c r="Y242" s="3" t="str">
        <f>'EE investment costs'!E291</f>
        <v>Heat Medium Temp. up to 150C</v>
      </c>
      <c r="AC242" s="123">
        <f>'EE investment costs'!C291</f>
        <v>4</v>
      </c>
      <c r="AD242" s="22"/>
    </row>
    <row r="243" spans="2:30">
      <c r="B243" s="14" t="str">
        <f t="shared" ca="1" si="20"/>
        <v>INDMDEFFHT-40</v>
      </c>
      <c r="C243" s="15" t="str">
        <f t="shared" ca="1" si="19"/>
        <v>IMDHT</v>
      </c>
      <c r="D243" s="16">
        <f>'EE investment costs'!$F$15</f>
        <v>2016</v>
      </c>
      <c r="E243" s="14">
        <f>VLOOKUP(X243,'EE investment costs'!$D$56:$R$656,15,0)</f>
        <v>4.7999999999999989</v>
      </c>
      <c r="F243" s="17">
        <f ca="1">INDEX('EE investment costs'!$D$56:$R$656,MATCH(X243,'EE investment costs'!$D$56:$D$656,0),MATCH($V$8,'EE investment costs'!$D$56:$R$56,0))</f>
        <v>475.61092250923866</v>
      </c>
      <c r="I243" s="18">
        <v>1</v>
      </c>
      <c r="J243" s="18">
        <v>1</v>
      </c>
      <c r="K243" s="14">
        <f t="shared" ca="1" si="23"/>
        <v>8</v>
      </c>
      <c r="L243" s="26"/>
      <c r="M243" s="19" t="str">
        <f t="shared" ca="1" si="21"/>
        <v>INDMDEFFHT-40</v>
      </c>
      <c r="N243" s="23" t="str">
        <f t="shared" ca="1" si="22"/>
        <v>Metal industry Saving Tech-Heat High Temp. over 150C 4y</v>
      </c>
      <c r="O243" s="23" t="s">
        <v>32</v>
      </c>
      <c r="P243" s="23" t="s">
        <v>33</v>
      </c>
      <c r="Q243" s="23"/>
      <c r="R243" s="23"/>
      <c r="S243" s="19" t="s">
        <v>34</v>
      </c>
      <c r="V243" s="16" t="str">
        <f t="shared" ca="1" si="24"/>
        <v>MD</v>
      </c>
      <c r="W243" s="14" t="str">
        <f t="shared" ca="1" si="24"/>
        <v>Metal industry</v>
      </c>
      <c r="X243" s="3" t="str">
        <f>'EE investment costs'!D292</f>
        <v>HT-40</v>
      </c>
      <c r="Y243" s="3" t="str">
        <f>'EE investment costs'!E292</f>
        <v>Heat High Temp. over 150C</v>
      </c>
      <c r="AC243" s="123">
        <f>'EE investment costs'!C292</f>
        <v>4</v>
      </c>
      <c r="AD243" s="22"/>
    </row>
    <row r="244" spans="2:30">
      <c r="B244" s="14" t="str">
        <f t="shared" ca="1" si="20"/>
        <v>INDMDEFFRH-40</v>
      </c>
      <c r="C244" s="15" t="str">
        <f t="shared" ca="1" si="19"/>
        <v>IMDRH</v>
      </c>
      <c r="D244" s="16">
        <f>'EE investment costs'!$F$15</f>
        <v>2016</v>
      </c>
      <c r="E244" s="14">
        <f>VLOOKUP(X244,'EE investment costs'!$D$56:$R$656,15,0)</f>
        <v>16</v>
      </c>
      <c r="F244" s="17">
        <f ca="1">INDEX('EE investment costs'!$D$56:$R$656,MATCH(X244,'EE investment costs'!$D$56:$D$656,0),MATCH($V$8,'EE investment costs'!$D$56:$R$56,0))</f>
        <v>188.4080976494063</v>
      </c>
      <c r="I244" s="18">
        <v>1</v>
      </c>
      <c r="J244" s="18">
        <v>1</v>
      </c>
      <c r="K244" s="14">
        <f t="shared" ca="1" si="23"/>
        <v>8</v>
      </c>
      <c r="L244" s="26"/>
      <c r="M244" s="19" t="str">
        <f t="shared" ca="1" si="21"/>
        <v>INDMDEFFRH-40</v>
      </c>
      <c r="N244" s="23" t="str">
        <f t="shared" ca="1" si="22"/>
        <v>Metal industry Saving Tech-Heat Room Heat 4y</v>
      </c>
      <c r="O244" s="23" t="s">
        <v>32</v>
      </c>
      <c r="P244" s="23" t="s">
        <v>33</v>
      </c>
      <c r="Q244" s="23"/>
      <c r="R244" s="23"/>
      <c r="S244" s="19" t="s">
        <v>34</v>
      </c>
      <c r="V244" s="16" t="str">
        <f t="shared" ca="1" si="24"/>
        <v>MD</v>
      </c>
      <c r="W244" s="14" t="str">
        <f t="shared" ca="1" si="24"/>
        <v>Metal industry</v>
      </c>
      <c r="X244" s="3" t="str">
        <f>'EE investment costs'!D293</f>
        <v>RH-40</v>
      </c>
      <c r="Y244" s="3" t="str">
        <f>'EE investment costs'!E293</f>
        <v>Heat Room Heat</v>
      </c>
      <c r="AC244" s="123">
        <f>'EE investment costs'!C293</f>
        <v>4</v>
      </c>
      <c r="AD244" s="22"/>
    </row>
    <row r="245" spans="2:30">
      <c r="B245" s="14" t="str">
        <f t="shared" ca="1" si="20"/>
        <v>INDMDEFFLA-40</v>
      </c>
      <c r="C245" s="15" t="str">
        <f t="shared" ca="1" si="19"/>
        <v>IMDLA</v>
      </c>
      <c r="D245" s="16">
        <f>'EE investment costs'!$F$15</f>
        <v>2016</v>
      </c>
      <c r="E245" s="14">
        <f>VLOOKUP(X245,'EE investment costs'!$D$56:$R$656,15,0)</f>
        <v>3.9099999999999997</v>
      </c>
      <c r="F245" s="17">
        <f ca="1">INDEX('EE investment costs'!$D$56:$R$656,MATCH(X245,'EE investment costs'!$D$56:$D$656,0),MATCH($V$8,'EE investment costs'!$D$56:$R$56,0))</f>
        <v>1577.4848302796674</v>
      </c>
      <c r="I245" s="18">
        <v>1</v>
      </c>
      <c r="J245" s="18">
        <v>1</v>
      </c>
      <c r="K245" s="14">
        <f t="shared" ca="1" si="23"/>
        <v>0</v>
      </c>
      <c r="L245" s="26"/>
      <c r="M245" s="19" t="str">
        <f t="shared" ca="1" si="21"/>
        <v>INDMDEFFLA-40</v>
      </c>
      <c r="N245" s="23" t="str">
        <f t="shared" ca="1" si="22"/>
        <v>Metal industry Saving Tech-Light 4y</v>
      </c>
      <c r="O245" s="23" t="s">
        <v>32</v>
      </c>
      <c r="P245" s="23" t="s">
        <v>33</v>
      </c>
      <c r="Q245" s="23"/>
      <c r="R245" s="23"/>
      <c r="S245" s="19" t="s">
        <v>34</v>
      </c>
      <c r="V245" s="16" t="str">
        <f t="shared" ca="1" si="24"/>
        <v>MD</v>
      </c>
      <c r="W245" s="14" t="str">
        <f t="shared" ca="1" si="24"/>
        <v>Metal industry</v>
      </c>
      <c r="X245" s="3" t="str">
        <f>'EE investment costs'!D294</f>
        <v>LA-40</v>
      </c>
      <c r="Y245" s="3" t="str">
        <f>'EE investment costs'!E294</f>
        <v>Light</v>
      </c>
      <c r="AC245" s="123">
        <f>'EE investment costs'!C294</f>
        <v>4</v>
      </c>
      <c r="AD245" s="22"/>
    </row>
    <row r="246" spans="2:30">
      <c r="B246" s="14" t="str">
        <f t="shared" ca="1" si="20"/>
        <v>INDMDEFFEM-40</v>
      </c>
      <c r="C246" s="15" t="str">
        <f t="shared" ca="1" si="19"/>
        <v>IMDEM</v>
      </c>
      <c r="D246" s="16">
        <f>'EE investment costs'!$F$15</f>
        <v>2016</v>
      </c>
      <c r="E246" s="14">
        <f>VLOOKUP(X246,'EE investment costs'!$D$56:$R$656,15,0)</f>
        <v>4.1055000000000001</v>
      </c>
      <c r="F246" s="17">
        <f ca="1">INDEX('EE investment costs'!$D$56:$R$656,MATCH(X246,'EE investment costs'!$D$56:$D$656,0),MATCH($V$8,'EE investment costs'!$D$56:$R$56,0))</f>
        <v>1526.4525630889866</v>
      </c>
      <c r="I246" s="18">
        <v>1</v>
      </c>
      <c r="J246" s="18">
        <v>1</v>
      </c>
      <c r="K246" s="14">
        <f t="shared" ca="1" si="23"/>
        <v>0</v>
      </c>
      <c r="L246" s="26"/>
      <c r="M246" s="19" t="str">
        <f t="shared" ca="1" si="21"/>
        <v>INDMDEFFEM-40</v>
      </c>
      <c r="N246" s="23" t="str">
        <f t="shared" ca="1" si="22"/>
        <v>Metal industry Saving Tech-Electric Motors 4y</v>
      </c>
      <c r="O246" s="23" t="s">
        <v>32</v>
      </c>
      <c r="P246" s="23" t="s">
        <v>33</v>
      </c>
      <c r="Q246" s="23"/>
      <c r="R246" s="23"/>
      <c r="S246" s="19" t="s">
        <v>34</v>
      </c>
      <c r="V246" s="16" t="str">
        <f t="shared" ca="1" si="24"/>
        <v>MD</v>
      </c>
      <c r="W246" s="14" t="str">
        <f t="shared" ca="1" si="24"/>
        <v>Metal industry</v>
      </c>
      <c r="X246" s="3" t="str">
        <f>'EE investment costs'!D295</f>
        <v>EM-40</v>
      </c>
      <c r="Y246" s="3" t="str">
        <f>'EE investment costs'!E295</f>
        <v>Electric Motors</v>
      </c>
      <c r="AC246" s="123">
        <f>'EE investment costs'!C295</f>
        <v>4</v>
      </c>
      <c r="AD246" s="22"/>
    </row>
    <row r="247" spans="2:30" ht="13.5" thickBot="1">
      <c r="B247" s="14" t="str">
        <f t="shared" ca="1" si="20"/>
        <v>INDMDEFFTF-40</v>
      </c>
      <c r="C247" s="15" t="str">
        <f t="shared" ca="1" si="19"/>
        <v>IMDTF</v>
      </c>
      <c r="D247" s="16">
        <f>'EE investment costs'!$F$15</f>
        <v>2016</v>
      </c>
      <c r="E247" s="14">
        <f>VLOOKUP(X247,'EE investment costs'!$D$56:$R$656,15,0)</f>
        <v>15</v>
      </c>
      <c r="F247" s="17">
        <f ca="1">INDEX('EE investment costs'!$D$56:$R$656,MATCH(X247,'EE investment costs'!$D$56:$D$656,0),MATCH($V$8,'EE investment costs'!$D$56:$R$56,0))</f>
        <v>587.7484027939521</v>
      </c>
      <c r="I247" s="18">
        <v>1</v>
      </c>
      <c r="J247" s="18">
        <v>1</v>
      </c>
      <c r="K247" s="14">
        <f t="shared" ca="1" si="23"/>
        <v>7</v>
      </c>
      <c r="L247" s="26"/>
      <c r="M247" s="24" t="str">
        <f t="shared" ca="1" si="21"/>
        <v>INDMDEFFTF-40</v>
      </c>
      <c r="N247" s="25" t="str">
        <f t="shared" ca="1" si="22"/>
        <v>Metal industry Saving Tech-Haulage Tractors, Trucks, Fishing boats 4y</v>
      </c>
      <c r="O247" s="25" t="s">
        <v>32</v>
      </c>
      <c r="P247" s="25" t="s">
        <v>33</v>
      </c>
      <c r="Q247" s="25"/>
      <c r="R247" s="25"/>
      <c r="S247" s="24" t="s">
        <v>34</v>
      </c>
      <c r="V247" s="16" t="str">
        <f t="shared" ca="1" si="24"/>
        <v>MD</v>
      </c>
      <c r="W247" s="14" t="str">
        <f t="shared" ca="1" si="24"/>
        <v>Metal industry</v>
      </c>
      <c r="X247" s="3" t="str">
        <f>'EE investment costs'!D296</f>
        <v>TF-40</v>
      </c>
      <c r="Y247" s="3" t="str">
        <f>'EE investment costs'!E296</f>
        <v>Haulage Tractors, Trucks, Fishing boats</v>
      </c>
      <c r="AC247" s="123">
        <f>'EE investment costs'!C296</f>
        <v>4</v>
      </c>
      <c r="AD247" s="22"/>
    </row>
    <row r="248" spans="2:30">
      <c r="B248" s="14" t="str">
        <f t="shared" ca="1" si="20"/>
        <v>INDMDEFFMT-41</v>
      </c>
      <c r="C248" s="15" t="str">
        <f ca="1">"I"&amp;MID(B248,4,1)&amp;"D"&amp;MID(B248,9,2)</f>
        <v>IMDMT</v>
      </c>
      <c r="D248" s="16">
        <f>'EE investment costs'!$F$15</f>
        <v>2016</v>
      </c>
      <c r="E248" s="14">
        <f>VLOOKUP(X248,'EE investment costs'!$D$56:$R$656,15,0)</f>
        <v>6.01</v>
      </c>
      <c r="F248" s="17">
        <f ca="1">INDEX('EE investment costs'!$D$56:$R$656,MATCH(X248,'EE investment costs'!$D$56:$D$656,0),MATCH($V$8,'EE investment costs'!$D$56:$R$56,0))</f>
        <v>595.24626850148957</v>
      </c>
      <c r="I248" s="18">
        <v>1</v>
      </c>
      <c r="J248" s="18">
        <v>1</v>
      </c>
      <c r="K248" s="14">
        <f t="shared" ca="1" si="23"/>
        <v>7</v>
      </c>
      <c r="L248" s="26"/>
      <c r="M248" s="20" t="str">
        <f t="shared" ca="1" si="21"/>
        <v>INDMDEFFMT-41</v>
      </c>
      <c r="N248" s="21" t="str">
        <f t="shared" ca="1" si="22"/>
        <v>Metal industry Saving Tech-Heat Medium Temp. up to 150C 4.1y</v>
      </c>
      <c r="O248" s="21" t="s">
        <v>32</v>
      </c>
      <c r="P248" s="21" t="s">
        <v>33</v>
      </c>
      <c r="Q248" s="21"/>
      <c r="R248" s="21"/>
      <c r="S248" s="20" t="s">
        <v>34</v>
      </c>
      <c r="V248" s="16" t="str">
        <f t="shared" ca="1" si="24"/>
        <v>MD</v>
      </c>
      <c r="W248" s="14" t="str">
        <f t="shared" ca="1" si="24"/>
        <v>Metal industry</v>
      </c>
      <c r="X248" s="3" t="str">
        <f>'EE investment costs'!D297</f>
        <v>MT-41</v>
      </c>
      <c r="Y248" s="3" t="str">
        <f>'EE investment costs'!E297</f>
        <v>Heat Medium Temp. up to 150C</v>
      </c>
      <c r="AC248" s="123">
        <f>'EE investment costs'!C297</f>
        <v>4.0999999999999996</v>
      </c>
      <c r="AD248" s="22"/>
    </row>
    <row r="249" spans="2:30">
      <c r="B249" s="14" t="str">
        <f t="shared" ca="1" si="20"/>
        <v>INDMDEFFHT-41</v>
      </c>
      <c r="C249" s="15" t="str">
        <f t="shared" ref="C249:C312" ca="1" si="25">"I"&amp;MID(B249,4,1)&amp;"D"&amp;MID(B249,9,2)</f>
        <v>IMDHT</v>
      </c>
      <c r="D249" s="16">
        <f>'EE investment costs'!$F$15</f>
        <v>2016</v>
      </c>
      <c r="E249" s="14">
        <f>VLOOKUP(X249,'EE investment costs'!$D$56:$R$656,15,0)</f>
        <v>4.8079999999999998</v>
      </c>
      <c r="F249" s="17">
        <f ca="1">INDEX('EE investment costs'!$D$56:$R$656,MATCH(X249,'EE investment costs'!$D$56:$D$656,0),MATCH($V$8,'EE investment costs'!$D$56:$R$56,0))</f>
        <v>481.95412900992432</v>
      </c>
      <c r="I249" s="18">
        <v>1</v>
      </c>
      <c r="J249" s="18">
        <v>1</v>
      </c>
      <c r="K249" s="14">
        <f t="shared" ca="1" si="23"/>
        <v>8</v>
      </c>
      <c r="L249" s="26"/>
      <c r="M249" s="19" t="str">
        <f t="shared" ca="1" si="21"/>
        <v>INDMDEFFHT-41</v>
      </c>
      <c r="N249" s="23" t="str">
        <f t="shared" ca="1" si="22"/>
        <v>Metal industry Saving Tech-Heat High Temp. over 150C 4.1y</v>
      </c>
      <c r="O249" s="23" t="s">
        <v>32</v>
      </c>
      <c r="P249" s="23" t="s">
        <v>33</v>
      </c>
      <c r="Q249" s="23"/>
      <c r="R249" s="23"/>
      <c r="S249" s="19" t="s">
        <v>34</v>
      </c>
      <c r="V249" s="16" t="str">
        <f t="shared" ca="1" si="24"/>
        <v>MD</v>
      </c>
      <c r="W249" s="14" t="str">
        <f t="shared" ca="1" si="24"/>
        <v>Metal industry</v>
      </c>
      <c r="X249" s="3" t="str">
        <f>'EE investment costs'!D298</f>
        <v>HT-41</v>
      </c>
      <c r="Y249" s="3" t="str">
        <f>'EE investment costs'!E298</f>
        <v>Heat High Temp. over 150C</v>
      </c>
      <c r="AC249" s="123">
        <f>'EE investment costs'!C298</f>
        <v>4.0999999999999996</v>
      </c>
      <c r="AD249" s="22"/>
    </row>
    <row r="250" spans="2:30">
      <c r="B250" s="14" t="str">
        <f t="shared" ca="1" si="20"/>
        <v>INDMDEFFRH-41</v>
      </c>
      <c r="C250" s="15" t="str">
        <f t="shared" ca="1" si="25"/>
        <v>IMDRH</v>
      </c>
      <c r="D250" s="16">
        <f>'EE investment costs'!$F$15</f>
        <v>2016</v>
      </c>
      <c r="E250" s="14">
        <f>VLOOKUP(X250,'EE investment costs'!$D$56:$R$656,15,0)</f>
        <v>16.018666666666668</v>
      </c>
      <c r="F250" s="17">
        <f ca="1">INDEX('EE investment costs'!$D$56:$R$656,MATCH(X250,'EE investment costs'!$D$56:$D$656,0),MATCH($V$8,'EE investment costs'!$D$56:$R$56,0))</f>
        <v>226.08971717928753</v>
      </c>
      <c r="I250" s="18">
        <v>1</v>
      </c>
      <c r="J250" s="18">
        <v>1</v>
      </c>
      <c r="K250" s="14">
        <f t="shared" ca="1" si="23"/>
        <v>8</v>
      </c>
      <c r="L250" s="26"/>
      <c r="M250" s="19" t="str">
        <f t="shared" ca="1" si="21"/>
        <v>INDMDEFFRH-41</v>
      </c>
      <c r="N250" s="23" t="str">
        <f t="shared" ca="1" si="22"/>
        <v>Metal industry Saving Tech-Heat Room Heat 4.1y</v>
      </c>
      <c r="O250" s="23" t="s">
        <v>32</v>
      </c>
      <c r="P250" s="23" t="s">
        <v>33</v>
      </c>
      <c r="Q250" s="23"/>
      <c r="R250" s="23"/>
      <c r="S250" s="19" t="s">
        <v>34</v>
      </c>
      <c r="V250" s="16" t="str">
        <f t="shared" ca="1" si="24"/>
        <v>MD</v>
      </c>
      <c r="W250" s="14" t="str">
        <f t="shared" ca="1" si="24"/>
        <v>Metal industry</v>
      </c>
      <c r="X250" s="3" t="str">
        <f>'EE investment costs'!D299</f>
        <v>RH-41</v>
      </c>
      <c r="Y250" s="3" t="str">
        <f>'EE investment costs'!E299</f>
        <v>Heat Room Heat</v>
      </c>
      <c r="AC250" s="123">
        <f>'EE investment costs'!C299</f>
        <v>4.0999999999999996</v>
      </c>
      <c r="AD250" s="22"/>
    </row>
    <row r="251" spans="2:30">
      <c r="B251" s="14" t="str">
        <f t="shared" ca="1" si="20"/>
        <v>INDMDEFFLA-41</v>
      </c>
      <c r="C251" s="15" t="str">
        <f t="shared" ca="1" si="25"/>
        <v>IMDLA</v>
      </c>
      <c r="D251" s="16">
        <f>'EE investment costs'!$F$15</f>
        <v>2016</v>
      </c>
      <c r="E251" s="14">
        <f>VLOOKUP(X251,'EE investment costs'!$D$56:$R$656,15,0)</f>
        <v>3.9230333333333336</v>
      </c>
      <c r="F251" s="17">
        <f ca="1">INDEX('EE investment costs'!$D$56:$R$656,MATCH(X251,'EE investment costs'!$D$56:$D$656,0),MATCH($V$8,'EE investment costs'!$D$56:$R$56,0))</f>
        <v>1592.8849159370368</v>
      </c>
      <c r="I251" s="18">
        <v>1</v>
      </c>
      <c r="J251" s="18">
        <v>1</v>
      </c>
      <c r="K251" s="14">
        <f t="shared" ca="1" si="23"/>
        <v>0</v>
      </c>
      <c r="L251" s="26"/>
      <c r="M251" s="19" t="str">
        <f t="shared" ca="1" si="21"/>
        <v>INDMDEFFLA-41</v>
      </c>
      <c r="N251" s="23" t="str">
        <f t="shared" ca="1" si="22"/>
        <v>Metal industry Saving Tech-Light 4.1y</v>
      </c>
      <c r="O251" s="23" t="s">
        <v>32</v>
      </c>
      <c r="P251" s="23" t="s">
        <v>33</v>
      </c>
      <c r="Q251" s="23"/>
      <c r="R251" s="23"/>
      <c r="S251" s="19" t="s">
        <v>34</v>
      </c>
      <c r="V251" s="16" t="str">
        <f t="shared" ca="1" si="24"/>
        <v>MD</v>
      </c>
      <c r="W251" s="14" t="str">
        <f t="shared" ca="1" si="24"/>
        <v>Metal industry</v>
      </c>
      <c r="X251" s="3" t="str">
        <f>'EE investment costs'!D300</f>
        <v>LA-41</v>
      </c>
      <c r="Y251" s="3" t="str">
        <f>'EE investment costs'!E300</f>
        <v>Light</v>
      </c>
      <c r="AC251" s="123">
        <f>'EE investment costs'!C300</f>
        <v>4.0999999999999996</v>
      </c>
      <c r="AD251" s="22"/>
    </row>
    <row r="252" spans="2:30">
      <c r="B252" s="14" t="str">
        <f t="shared" ca="1" si="20"/>
        <v>INDMDEFFEM-41</v>
      </c>
      <c r="C252" s="15" t="str">
        <f t="shared" ca="1" si="25"/>
        <v>IMDEM</v>
      </c>
      <c r="D252" s="16">
        <f>'EE investment costs'!$F$15</f>
        <v>2016</v>
      </c>
      <c r="E252" s="14">
        <f>VLOOKUP(X252,'EE investment costs'!$D$56:$R$656,15,0)</f>
        <v>4.1191849999999999</v>
      </c>
      <c r="F252" s="17">
        <f ca="1">INDEX('EE investment costs'!$D$56:$R$656,MATCH(X252,'EE investment costs'!$D$56:$D$656,0),MATCH($V$8,'EE investment costs'!$D$56:$R$56,0))</f>
        <v>1547.1880299428963</v>
      </c>
      <c r="I252" s="18">
        <v>1</v>
      </c>
      <c r="J252" s="18">
        <v>1</v>
      </c>
      <c r="K252" s="14">
        <f t="shared" ca="1" si="23"/>
        <v>0</v>
      </c>
      <c r="L252" s="26"/>
      <c r="M252" s="19" t="str">
        <f t="shared" ca="1" si="21"/>
        <v>INDMDEFFEM-41</v>
      </c>
      <c r="N252" s="23" t="str">
        <f t="shared" ca="1" si="22"/>
        <v>Metal industry Saving Tech-Electric Motors 4.1y</v>
      </c>
      <c r="O252" s="23" t="s">
        <v>32</v>
      </c>
      <c r="P252" s="23" t="s">
        <v>33</v>
      </c>
      <c r="Q252" s="23"/>
      <c r="R252" s="23"/>
      <c r="S252" s="19" t="s">
        <v>34</v>
      </c>
      <c r="V252" s="16" t="str">
        <f t="shared" ca="1" si="24"/>
        <v>MD</v>
      </c>
      <c r="W252" s="14" t="str">
        <f t="shared" ca="1" si="24"/>
        <v>Metal industry</v>
      </c>
      <c r="X252" s="3" t="str">
        <f>'EE investment costs'!D301</f>
        <v>EM-41</v>
      </c>
      <c r="Y252" s="3" t="str">
        <f>'EE investment costs'!E301</f>
        <v>Electric Motors</v>
      </c>
      <c r="AC252" s="123">
        <f>'EE investment costs'!C301</f>
        <v>4.0999999999999996</v>
      </c>
      <c r="AD252" s="22"/>
    </row>
    <row r="253" spans="2:30">
      <c r="B253" s="14" t="str">
        <f t="shared" ca="1" si="20"/>
        <v>INDMDEFFTF-41</v>
      </c>
      <c r="C253" s="15" t="str">
        <f t="shared" ca="1" si="25"/>
        <v>IMDTF</v>
      </c>
      <c r="D253" s="16">
        <f>'EE investment costs'!$F$15</f>
        <v>2016</v>
      </c>
      <c r="E253" s="14">
        <f>VLOOKUP(X253,'EE investment costs'!$D$56:$R$656,15,0)</f>
        <v>15.083333333333332</v>
      </c>
      <c r="F253" s="17">
        <f ca="1">INDEX('EE investment costs'!$D$56:$R$656,MATCH(X253,'EE investment costs'!$D$56:$D$656,0),MATCH($V$8,'EE investment costs'!$D$56:$R$56,0))</f>
        <v>602.44211286380084</v>
      </c>
      <c r="I253" s="18">
        <v>1</v>
      </c>
      <c r="J253" s="18">
        <v>1</v>
      </c>
      <c r="K253" s="14">
        <f t="shared" ca="1" si="23"/>
        <v>6</v>
      </c>
      <c r="L253" s="26"/>
      <c r="M253" s="19" t="str">
        <f t="shared" ca="1" si="21"/>
        <v>INDMDEFFTF-41</v>
      </c>
      <c r="N253" s="23" t="str">
        <f t="shared" ca="1" si="22"/>
        <v>Metal industry Saving Tech-Haulage Tractors, Trucks, Fishing boats 4.1y</v>
      </c>
      <c r="O253" s="23" t="s">
        <v>32</v>
      </c>
      <c r="P253" s="23" t="s">
        <v>33</v>
      </c>
      <c r="Q253" s="23"/>
      <c r="R253" s="23"/>
      <c r="S253" s="19" t="s">
        <v>34</v>
      </c>
      <c r="V253" s="16" t="str">
        <f t="shared" ca="1" si="24"/>
        <v>MD</v>
      </c>
      <c r="W253" s="14" t="str">
        <f t="shared" ca="1" si="24"/>
        <v>Metal industry</v>
      </c>
      <c r="X253" s="3" t="str">
        <f>'EE investment costs'!D302</f>
        <v>TF-41</v>
      </c>
      <c r="Y253" s="3" t="str">
        <f>'EE investment costs'!E302</f>
        <v>Haulage Tractors, Trucks, Fishing boats</v>
      </c>
      <c r="AC253" s="123">
        <f>'EE investment costs'!C302</f>
        <v>4.0999999999999996</v>
      </c>
      <c r="AD253" s="22"/>
    </row>
    <row r="254" spans="2:30">
      <c r="B254" s="14" t="str">
        <f t="shared" ca="1" si="20"/>
        <v>INDMDEFFMT-42</v>
      </c>
      <c r="C254" s="15" t="str">
        <f t="shared" ca="1" si="25"/>
        <v>IMDMT</v>
      </c>
      <c r="D254" s="16">
        <f>'EE investment costs'!$F$15</f>
        <v>2016</v>
      </c>
      <c r="E254" s="14">
        <f>VLOOKUP(X254,'EE investment costs'!$D$56:$R$656,15,0)</f>
        <v>6.02</v>
      </c>
      <c r="F254" s="17">
        <f ca="1">INDEX('EE investment costs'!$D$56:$R$656,MATCH(X254,'EE investment costs'!$D$56:$D$656,0),MATCH($V$8,'EE investment costs'!$D$56:$R$56,0))</f>
        <v>605.87182423758918</v>
      </c>
      <c r="I254" s="18">
        <v>1</v>
      </c>
      <c r="J254" s="18">
        <v>1</v>
      </c>
      <c r="K254" s="14">
        <f t="shared" ca="1" si="23"/>
        <v>6</v>
      </c>
      <c r="L254" s="26"/>
      <c r="M254" s="19" t="str">
        <f t="shared" ca="1" si="21"/>
        <v>INDMDEFFMT-42</v>
      </c>
      <c r="N254" s="23" t="str">
        <f t="shared" ca="1" si="22"/>
        <v>Metal industry Saving Tech-Heat Medium Temp. up to 150C 4.2y</v>
      </c>
      <c r="O254" s="23" t="s">
        <v>32</v>
      </c>
      <c r="P254" s="23" t="s">
        <v>33</v>
      </c>
      <c r="Q254" s="23"/>
      <c r="R254" s="23"/>
      <c r="S254" s="19" t="s">
        <v>34</v>
      </c>
      <c r="V254" s="16" t="str">
        <f t="shared" ca="1" si="24"/>
        <v>MD</v>
      </c>
      <c r="W254" s="14" t="str">
        <f t="shared" ca="1" si="24"/>
        <v>Metal industry</v>
      </c>
      <c r="X254" s="3" t="str">
        <f>'EE investment costs'!D303</f>
        <v>MT-42</v>
      </c>
      <c r="Y254" s="3" t="str">
        <f>'EE investment costs'!E303</f>
        <v>Heat Medium Temp. up to 150C</v>
      </c>
      <c r="AC254" s="123">
        <f>'EE investment costs'!C303</f>
        <v>4.2</v>
      </c>
      <c r="AD254" s="22"/>
    </row>
    <row r="255" spans="2:30">
      <c r="B255" s="14" t="str">
        <f t="shared" ca="1" si="20"/>
        <v>INDMDEFFHT-42</v>
      </c>
      <c r="C255" s="15" t="str">
        <f t="shared" ca="1" si="25"/>
        <v>IMDHT</v>
      </c>
      <c r="D255" s="16">
        <f>'EE investment costs'!$F$15</f>
        <v>2016</v>
      </c>
      <c r="E255" s="14">
        <f>VLOOKUP(X255,'EE investment costs'!$D$56:$R$656,15,0)</f>
        <v>4.8159999999999998</v>
      </c>
      <c r="F255" s="17">
        <f ca="1">INDEX('EE investment costs'!$D$56:$R$656,MATCH(X255,'EE investment costs'!$D$56:$D$656,0),MATCH($V$8,'EE investment costs'!$D$56:$R$56,0))</f>
        <v>488.29733551060991</v>
      </c>
      <c r="I255" s="18">
        <v>1</v>
      </c>
      <c r="J255" s="18">
        <v>1</v>
      </c>
      <c r="K255" s="14">
        <f t="shared" ca="1" si="23"/>
        <v>8</v>
      </c>
      <c r="L255" s="26"/>
      <c r="M255" s="19" t="str">
        <f t="shared" ca="1" si="21"/>
        <v>INDMDEFFHT-42</v>
      </c>
      <c r="N255" s="23" t="str">
        <f t="shared" ca="1" si="22"/>
        <v>Metal industry Saving Tech-Heat High Temp. over 150C 4.2y</v>
      </c>
      <c r="O255" s="23" t="s">
        <v>32</v>
      </c>
      <c r="P255" s="23" t="s">
        <v>33</v>
      </c>
      <c r="Q255" s="23"/>
      <c r="R255" s="23"/>
      <c r="S255" s="19" t="s">
        <v>34</v>
      </c>
      <c r="V255" s="16" t="str">
        <f t="shared" ca="1" si="24"/>
        <v>MD</v>
      </c>
      <c r="W255" s="14" t="str">
        <f t="shared" ca="1" si="24"/>
        <v>Metal industry</v>
      </c>
      <c r="X255" s="3" t="str">
        <f>'EE investment costs'!D304</f>
        <v>HT-42</v>
      </c>
      <c r="Y255" s="3" t="str">
        <f>'EE investment costs'!E304</f>
        <v>Heat High Temp. over 150C</v>
      </c>
      <c r="AC255" s="123">
        <f>'EE investment costs'!C304</f>
        <v>4.2</v>
      </c>
      <c r="AD255" s="22"/>
    </row>
    <row r="256" spans="2:30">
      <c r="B256" s="14" t="str">
        <f t="shared" ca="1" si="20"/>
        <v>INDMDEFFRH-42</v>
      </c>
      <c r="C256" s="15" t="str">
        <f t="shared" ca="1" si="25"/>
        <v>IMDRH</v>
      </c>
      <c r="D256" s="16">
        <f>'EE investment costs'!$F$15</f>
        <v>2016</v>
      </c>
      <c r="E256" s="14">
        <f>VLOOKUP(X256,'EE investment costs'!$D$56:$R$656,15,0)</f>
        <v>16.037333333333336</v>
      </c>
      <c r="F256" s="17">
        <f ca="1">INDEX('EE investment costs'!$D$56:$R$656,MATCH(X256,'EE investment costs'!$D$56:$D$656,0),MATCH($V$8,'EE investment costs'!$D$56:$R$56,0))</f>
        <v>263.77133670916902</v>
      </c>
      <c r="I256" s="18">
        <v>1</v>
      </c>
      <c r="J256" s="18">
        <v>1</v>
      </c>
      <c r="K256" s="14">
        <f t="shared" ca="1" si="23"/>
        <v>8</v>
      </c>
      <c r="L256" s="26"/>
      <c r="M256" s="19" t="str">
        <f t="shared" ca="1" si="21"/>
        <v>INDMDEFFRH-42</v>
      </c>
      <c r="N256" s="23" t="str">
        <f t="shared" ca="1" si="22"/>
        <v>Metal industry Saving Tech-Heat Room Heat 4.2y</v>
      </c>
      <c r="O256" s="23" t="s">
        <v>32</v>
      </c>
      <c r="P256" s="23" t="s">
        <v>33</v>
      </c>
      <c r="Q256" s="23"/>
      <c r="R256" s="23"/>
      <c r="S256" s="19" t="s">
        <v>34</v>
      </c>
      <c r="V256" s="16" t="str">
        <f t="shared" ca="1" si="24"/>
        <v>MD</v>
      </c>
      <c r="W256" s="14" t="str">
        <f t="shared" ca="1" si="24"/>
        <v>Metal industry</v>
      </c>
      <c r="X256" s="3" t="str">
        <f>'EE investment costs'!D305</f>
        <v>RH-42</v>
      </c>
      <c r="Y256" s="3" t="str">
        <f>'EE investment costs'!E305</f>
        <v>Heat Room Heat</v>
      </c>
      <c r="AC256" s="123">
        <f>'EE investment costs'!C305</f>
        <v>4.2</v>
      </c>
      <c r="AD256" s="22"/>
    </row>
    <row r="257" spans="2:30">
      <c r="B257" s="14" t="str">
        <f t="shared" ca="1" si="20"/>
        <v>INDMDEFFLA-42</v>
      </c>
      <c r="C257" s="15" t="str">
        <f t="shared" ca="1" si="25"/>
        <v>IMDLA</v>
      </c>
      <c r="D257" s="16">
        <f>'EE investment costs'!$F$15</f>
        <v>2016</v>
      </c>
      <c r="E257" s="14">
        <f>VLOOKUP(X257,'EE investment costs'!$D$56:$R$656,15,0)</f>
        <v>3.936066666666667</v>
      </c>
      <c r="F257" s="17">
        <f ca="1">INDEX('EE investment costs'!$D$56:$R$656,MATCH(X257,'EE investment costs'!$D$56:$D$656,0),MATCH($V$8,'EE investment costs'!$D$56:$R$56,0))</f>
        <v>1608.2850015944068</v>
      </c>
      <c r="I257" s="18">
        <v>1</v>
      </c>
      <c r="J257" s="18">
        <v>1</v>
      </c>
      <c r="K257" s="14">
        <f t="shared" ca="1" si="23"/>
        <v>0</v>
      </c>
      <c r="L257" s="26"/>
      <c r="M257" s="19" t="str">
        <f t="shared" ca="1" si="21"/>
        <v>INDMDEFFLA-42</v>
      </c>
      <c r="N257" s="23" t="str">
        <f t="shared" ca="1" si="22"/>
        <v>Metal industry Saving Tech-Light 4.2y</v>
      </c>
      <c r="O257" s="23" t="s">
        <v>32</v>
      </c>
      <c r="P257" s="23" t="s">
        <v>33</v>
      </c>
      <c r="Q257" s="23"/>
      <c r="R257" s="23"/>
      <c r="S257" s="19" t="s">
        <v>34</v>
      </c>
      <c r="V257" s="16" t="str">
        <f t="shared" ca="1" si="24"/>
        <v>MD</v>
      </c>
      <c r="W257" s="14" t="str">
        <f t="shared" ca="1" si="24"/>
        <v>Metal industry</v>
      </c>
      <c r="X257" s="3" t="str">
        <f>'EE investment costs'!D306</f>
        <v>LA-42</v>
      </c>
      <c r="Y257" s="3" t="str">
        <f>'EE investment costs'!E306</f>
        <v>Light</v>
      </c>
      <c r="AC257" s="123">
        <f>'EE investment costs'!C306</f>
        <v>4.2</v>
      </c>
      <c r="AD257" s="22"/>
    </row>
    <row r="258" spans="2:30">
      <c r="B258" s="14" t="str">
        <f t="shared" ca="1" si="20"/>
        <v>INDMDEFFEM-42</v>
      </c>
      <c r="C258" s="15" t="str">
        <f t="shared" ca="1" si="25"/>
        <v>IMDEM</v>
      </c>
      <c r="D258" s="16">
        <f>'EE investment costs'!$F$15</f>
        <v>2016</v>
      </c>
      <c r="E258" s="14">
        <f>VLOOKUP(X258,'EE investment costs'!$D$56:$R$656,15,0)</f>
        <v>4.1328700000000005</v>
      </c>
      <c r="F258" s="17">
        <f ca="1">INDEX('EE investment costs'!$D$56:$R$656,MATCH(X258,'EE investment costs'!$D$56:$D$656,0),MATCH($V$8,'EE investment costs'!$D$56:$R$56,0))</f>
        <v>1567.9234967968061</v>
      </c>
      <c r="I258" s="18">
        <v>1</v>
      </c>
      <c r="J258" s="18">
        <v>1</v>
      </c>
      <c r="K258" s="14">
        <f t="shared" ca="1" si="23"/>
        <v>0</v>
      </c>
      <c r="L258" s="26"/>
      <c r="M258" s="19" t="str">
        <f t="shared" ca="1" si="21"/>
        <v>INDMDEFFEM-42</v>
      </c>
      <c r="N258" s="23" t="str">
        <f t="shared" ca="1" si="22"/>
        <v>Metal industry Saving Tech-Electric Motors 4.2y</v>
      </c>
      <c r="O258" s="23" t="s">
        <v>32</v>
      </c>
      <c r="P258" s="23" t="s">
        <v>33</v>
      </c>
      <c r="Q258" s="23"/>
      <c r="R258" s="23"/>
      <c r="S258" s="19" t="s">
        <v>34</v>
      </c>
      <c r="V258" s="16" t="str">
        <f t="shared" ca="1" si="24"/>
        <v>MD</v>
      </c>
      <c r="W258" s="14" t="str">
        <f t="shared" ca="1" si="24"/>
        <v>Metal industry</v>
      </c>
      <c r="X258" s="3" t="str">
        <f>'EE investment costs'!D307</f>
        <v>EM-42</v>
      </c>
      <c r="Y258" s="3" t="str">
        <f>'EE investment costs'!E307</f>
        <v>Electric Motors</v>
      </c>
      <c r="AC258" s="123">
        <f>'EE investment costs'!C307</f>
        <v>4.2</v>
      </c>
      <c r="AD258" s="22"/>
    </row>
    <row r="259" spans="2:30">
      <c r="B259" s="14" t="str">
        <f t="shared" ca="1" si="20"/>
        <v>INDMDEFFTF-42</v>
      </c>
      <c r="C259" s="15" t="str">
        <f t="shared" ca="1" si="25"/>
        <v>IMDTF</v>
      </c>
      <c r="D259" s="16">
        <f>'EE investment costs'!$F$15</f>
        <v>2016</v>
      </c>
      <c r="E259" s="14">
        <f>VLOOKUP(X259,'EE investment costs'!$D$56:$R$656,15,0)</f>
        <v>15.166666666666666</v>
      </c>
      <c r="F259" s="17">
        <f ca="1">INDEX('EE investment costs'!$D$56:$R$656,MATCH(X259,'EE investment costs'!$D$56:$D$656,0),MATCH($V$8,'EE investment costs'!$D$56:$R$56,0))</f>
        <v>617.13582293364971</v>
      </c>
      <c r="I259" s="18">
        <v>1</v>
      </c>
      <c r="J259" s="18">
        <v>1</v>
      </c>
      <c r="K259" s="14">
        <f t="shared" ca="1" si="23"/>
        <v>6</v>
      </c>
      <c r="L259" s="26"/>
      <c r="M259" s="19" t="str">
        <f t="shared" ca="1" si="21"/>
        <v>INDMDEFFTF-42</v>
      </c>
      <c r="N259" s="23" t="str">
        <f t="shared" ca="1" si="22"/>
        <v>Metal industry Saving Tech-Haulage Tractors, Trucks, Fishing boats 4.2y</v>
      </c>
      <c r="O259" s="23" t="s">
        <v>32</v>
      </c>
      <c r="P259" s="23" t="s">
        <v>33</v>
      </c>
      <c r="Q259" s="23"/>
      <c r="R259" s="23"/>
      <c r="S259" s="19" t="s">
        <v>34</v>
      </c>
      <c r="V259" s="16" t="str">
        <f t="shared" ca="1" si="24"/>
        <v>MD</v>
      </c>
      <c r="W259" s="14" t="str">
        <f t="shared" ca="1" si="24"/>
        <v>Metal industry</v>
      </c>
      <c r="X259" s="3" t="str">
        <f>'EE investment costs'!D308</f>
        <v>TF-42</v>
      </c>
      <c r="Y259" s="3" t="str">
        <f>'EE investment costs'!E308</f>
        <v>Haulage Tractors, Trucks, Fishing boats</v>
      </c>
      <c r="AC259" s="123">
        <f>'EE investment costs'!C308</f>
        <v>4.2</v>
      </c>
      <c r="AD259" s="22"/>
    </row>
    <row r="260" spans="2:30">
      <c r="B260" s="14" t="str">
        <f t="shared" ca="1" si="20"/>
        <v>INDMDEFFMT-43</v>
      </c>
      <c r="C260" s="15" t="str">
        <f t="shared" ca="1" si="25"/>
        <v>IMDMT</v>
      </c>
      <c r="D260" s="16">
        <f>'EE investment costs'!$F$15</f>
        <v>2016</v>
      </c>
      <c r="E260" s="14">
        <f>VLOOKUP(X260,'EE investment costs'!$D$56:$R$656,15,0)</f>
        <v>6.0299999999999994</v>
      </c>
      <c r="F260" s="17">
        <f ca="1">INDEX('EE investment costs'!$D$56:$R$656,MATCH(X260,'EE investment costs'!$D$56:$D$656,0),MATCH($V$8,'EE investment costs'!$D$56:$R$56,0))</f>
        <v>616.49737997368868</v>
      </c>
      <c r="I260" s="18">
        <v>1</v>
      </c>
      <c r="J260" s="18">
        <v>1</v>
      </c>
      <c r="K260" s="14">
        <f t="shared" ca="1" si="23"/>
        <v>6</v>
      </c>
      <c r="L260" s="26"/>
      <c r="M260" s="19" t="str">
        <f t="shared" ca="1" si="21"/>
        <v>INDMDEFFMT-43</v>
      </c>
      <c r="N260" s="23" t="str">
        <f t="shared" ca="1" si="22"/>
        <v>Metal industry Saving Tech-Heat Medium Temp. up to 150C 4.3y</v>
      </c>
      <c r="O260" s="23" t="s">
        <v>32</v>
      </c>
      <c r="P260" s="23" t="s">
        <v>33</v>
      </c>
      <c r="Q260" s="23"/>
      <c r="R260" s="23"/>
      <c r="S260" s="19" t="s">
        <v>34</v>
      </c>
      <c r="V260" s="16" t="str">
        <f t="shared" ca="1" si="24"/>
        <v>MD</v>
      </c>
      <c r="W260" s="14" t="str">
        <f t="shared" ca="1" si="24"/>
        <v>Metal industry</v>
      </c>
      <c r="X260" s="3" t="str">
        <f>'EE investment costs'!D309</f>
        <v>MT-43</v>
      </c>
      <c r="Y260" s="3" t="str">
        <f>'EE investment costs'!E309</f>
        <v>Heat Medium Temp. up to 150C</v>
      </c>
      <c r="AC260" s="123">
        <f>'EE investment costs'!C309</f>
        <v>4.3</v>
      </c>
      <c r="AD260" s="22"/>
    </row>
    <row r="261" spans="2:30">
      <c r="B261" s="14" t="str">
        <f t="shared" ca="1" si="20"/>
        <v>INDMDEFFHT-43</v>
      </c>
      <c r="C261" s="15" t="str">
        <f t="shared" ca="1" si="25"/>
        <v>IMDHT</v>
      </c>
      <c r="D261" s="16">
        <f>'EE investment costs'!$F$15</f>
        <v>2016</v>
      </c>
      <c r="E261" s="14">
        <f>VLOOKUP(X261,'EE investment costs'!$D$56:$R$656,15,0)</f>
        <v>4.8239999999999998</v>
      </c>
      <c r="F261" s="17">
        <f ca="1">INDEX('EE investment costs'!$D$56:$R$656,MATCH(X261,'EE investment costs'!$D$56:$D$656,0),MATCH($V$8,'EE investment costs'!$D$56:$R$56,0))</f>
        <v>494.64054201129545</v>
      </c>
      <c r="I261" s="18">
        <v>1</v>
      </c>
      <c r="J261" s="18">
        <v>1</v>
      </c>
      <c r="K261" s="14">
        <f t="shared" ca="1" si="23"/>
        <v>8</v>
      </c>
      <c r="L261" s="26"/>
      <c r="M261" s="19" t="str">
        <f t="shared" ca="1" si="21"/>
        <v>INDMDEFFHT-43</v>
      </c>
      <c r="N261" s="23" t="str">
        <f t="shared" ca="1" si="22"/>
        <v>Metal industry Saving Tech-Heat High Temp. over 150C 4.3y</v>
      </c>
      <c r="O261" s="23" t="s">
        <v>32</v>
      </c>
      <c r="P261" s="23" t="s">
        <v>33</v>
      </c>
      <c r="Q261" s="23"/>
      <c r="R261" s="23"/>
      <c r="S261" s="19" t="s">
        <v>34</v>
      </c>
      <c r="V261" s="16" t="str">
        <f t="shared" ca="1" si="24"/>
        <v>MD</v>
      </c>
      <c r="W261" s="14" t="str">
        <f t="shared" ca="1" si="24"/>
        <v>Metal industry</v>
      </c>
      <c r="X261" s="3" t="str">
        <f>'EE investment costs'!D310</f>
        <v>HT-43</v>
      </c>
      <c r="Y261" s="3" t="str">
        <f>'EE investment costs'!E310</f>
        <v>Heat High Temp. over 150C</v>
      </c>
      <c r="AC261" s="123">
        <f>'EE investment costs'!C310</f>
        <v>4.3</v>
      </c>
      <c r="AD261" s="22"/>
    </row>
    <row r="262" spans="2:30">
      <c r="B262" s="14" t="str">
        <f t="shared" ca="1" si="20"/>
        <v>INDMDEFFRH-43</v>
      </c>
      <c r="C262" s="15" t="str">
        <f t="shared" ca="1" si="25"/>
        <v>IMDRH</v>
      </c>
      <c r="D262" s="16">
        <f>'EE investment costs'!$F$15</f>
        <v>2016</v>
      </c>
      <c r="E262" s="14">
        <f>VLOOKUP(X262,'EE investment costs'!$D$56:$R$656,15,0)</f>
        <v>16.056000000000001</v>
      </c>
      <c r="F262" s="17">
        <f ca="1">INDEX('EE investment costs'!$D$56:$R$656,MATCH(X262,'EE investment costs'!$D$56:$D$656,0),MATCH($V$8,'EE investment costs'!$D$56:$R$56,0))</f>
        <v>301.45295623904991</v>
      </c>
      <c r="I262" s="18">
        <v>1</v>
      </c>
      <c r="J262" s="18">
        <v>1</v>
      </c>
      <c r="K262" s="14">
        <f t="shared" ca="1" si="23"/>
        <v>8</v>
      </c>
      <c r="L262" s="26"/>
      <c r="M262" s="19" t="str">
        <f t="shared" ca="1" si="21"/>
        <v>INDMDEFFRH-43</v>
      </c>
      <c r="N262" s="23" t="str">
        <f t="shared" ca="1" si="22"/>
        <v>Metal industry Saving Tech-Heat Room Heat 4.3y</v>
      </c>
      <c r="O262" s="23" t="s">
        <v>32</v>
      </c>
      <c r="P262" s="23" t="s">
        <v>33</v>
      </c>
      <c r="Q262" s="23"/>
      <c r="R262" s="23"/>
      <c r="S262" s="19" t="s">
        <v>34</v>
      </c>
      <c r="V262" s="16" t="str">
        <f t="shared" ca="1" si="24"/>
        <v>MD</v>
      </c>
      <c r="W262" s="14" t="str">
        <f t="shared" ca="1" si="24"/>
        <v>Metal industry</v>
      </c>
      <c r="X262" s="3" t="str">
        <f>'EE investment costs'!D311</f>
        <v>RH-43</v>
      </c>
      <c r="Y262" s="3" t="str">
        <f>'EE investment costs'!E311</f>
        <v>Heat Room Heat</v>
      </c>
      <c r="AC262" s="123">
        <f>'EE investment costs'!C311</f>
        <v>4.3</v>
      </c>
      <c r="AD262" s="22"/>
    </row>
    <row r="263" spans="2:30">
      <c r="B263" s="14" t="str">
        <f t="shared" ca="1" si="20"/>
        <v>INDMDEFFLA-43</v>
      </c>
      <c r="C263" s="15" t="str">
        <f t="shared" ca="1" si="25"/>
        <v>IMDLA</v>
      </c>
      <c r="D263" s="16">
        <f>'EE investment costs'!$F$15</f>
        <v>2016</v>
      </c>
      <c r="E263" s="14">
        <f>VLOOKUP(X263,'EE investment costs'!$D$56:$R$656,15,0)</f>
        <v>3.9491000000000005</v>
      </c>
      <c r="F263" s="17">
        <f ca="1">INDEX('EE investment costs'!$D$56:$R$656,MATCH(X263,'EE investment costs'!$D$56:$D$656,0),MATCH($V$8,'EE investment costs'!$D$56:$R$56,0))</f>
        <v>1623.6850872517762</v>
      </c>
      <c r="I263" s="18">
        <v>1</v>
      </c>
      <c r="J263" s="18">
        <v>1</v>
      </c>
      <c r="K263" s="14">
        <f t="shared" ca="1" si="23"/>
        <v>0</v>
      </c>
      <c r="L263" s="26"/>
      <c r="M263" s="19" t="str">
        <f t="shared" ca="1" si="21"/>
        <v>INDMDEFFLA-43</v>
      </c>
      <c r="N263" s="23" t="str">
        <f t="shared" ca="1" si="22"/>
        <v>Metal industry Saving Tech-Light 4.3y</v>
      </c>
      <c r="O263" s="23" t="s">
        <v>32</v>
      </c>
      <c r="P263" s="23" t="s">
        <v>33</v>
      </c>
      <c r="Q263" s="23"/>
      <c r="R263" s="23"/>
      <c r="S263" s="19" t="s">
        <v>34</v>
      </c>
      <c r="V263" s="16" t="str">
        <f t="shared" ca="1" si="24"/>
        <v>MD</v>
      </c>
      <c r="W263" s="14" t="str">
        <f t="shared" ca="1" si="24"/>
        <v>Metal industry</v>
      </c>
      <c r="X263" s="3" t="str">
        <f>'EE investment costs'!D312</f>
        <v>LA-43</v>
      </c>
      <c r="Y263" s="3" t="str">
        <f>'EE investment costs'!E312</f>
        <v>Light</v>
      </c>
      <c r="AC263" s="123">
        <f>'EE investment costs'!C312</f>
        <v>4.3</v>
      </c>
      <c r="AD263" s="22"/>
    </row>
    <row r="264" spans="2:30">
      <c r="B264" s="14" t="str">
        <f t="shared" ref="B264:B327" ca="1" si="26">M264</f>
        <v>INDMDEFFEM-43</v>
      </c>
      <c r="C264" s="15" t="str">
        <f t="shared" ca="1" si="25"/>
        <v>IMDEM</v>
      </c>
      <c r="D264" s="16">
        <f>'EE investment costs'!$F$15</f>
        <v>2016</v>
      </c>
      <c r="E264" s="14">
        <f>VLOOKUP(X264,'EE investment costs'!$D$56:$R$656,15,0)</f>
        <v>4.1465550000000002</v>
      </c>
      <c r="F264" s="17">
        <f ca="1">INDEX('EE investment costs'!$D$56:$R$656,MATCH(X264,'EE investment costs'!$D$56:$D$656,0),MATCH($V$8,'EE investment costs'!$D$56:$R$56,0))</f>
        <v>1588.6589636507158</v>
      </c>
      <c r="I264" s="18">
        <v>1</v>
      </c>
      <c r="J264" s="18">
        <v>1</v>
      </c>
      <c r="K264" s="14">
        <f t="shared" ca="1" si="23"/>
        <v>0</v>
      </c>
      <c r="L264" s="26"/>
      <c r="M264" s="19" t="str">
        <f t="shared" ref="M264:M327" ca="1" si="27">CONCATENATE("IND",$V$8,"EFF",$X264)</f>
        <v>INDMDEFFEM-43</v>
      </c>
      <c r="N264" s="23" t="str">
        <f t="shared" ca="1" si="22"/>
        <v>Metal industry Saving Tech-Electric Motors 4.3y</v>
      </c>
      <c r="O264" s="23" t="s">
        <v>32</v>
      </c>
      <c r="P264" s="23" t="s">
        <v>33</v>
      </c>
      <c r="Q264" s="23"/>
      <c r="R264" s="23"/>
      <c r="S264" s="19" t="s">
        <v>34</v>
      </c>
      <c r="V264" s="16" t="str">
        <f t="shared" ca="1" si="24"/>
        <v>MD</v>
      </c>
      <c r="W264" s="14" t="str">
        <f t="shared" ca="1" si="24"/>
        <v>Metal industry</v>
      </c>
      <c r="X264" s="3" t="str">
        <f>'EE investment costs'!D313</f>
        <v>EM-43</v>
      </c>
      <c r="Y264" s="3" t="str">
        <f>'EE investment costs'!E313</f>
        <v>Electric Motors</v>
      </c>
      <c r="AC264" s="123">
        <f>'EE investment costs'!C313</f>
        <v>4.3</v>
      </c>
      <c r="AD264" s="22"/>
    </row>
    <row r="265" spans="2:30">
      <c r="B265" s="14" t="str">
        <f t="shared" ca="1" si="26"/>
        <v>INDMDEFFTF-43</v>
      </c>
      <c r="C265" s="15" t="str">
        <f t="shared" ca="1" si="25"/>
        <v>IMDTF</v>
      </c>
      <c r="D265" s="16">
        <f>'EE investment costs'!$F$15</f>
        <v>2016</v>
      </c>
      <c r="E265" s="14">
        <f>VLOOKUP(X265,'EE investment costs'!$D$56:$R$656,15,0)</f>
        <v>15.249999999999998</v>
      </c>
      <c r="F265" s="17">
        <f ca="1">INDEX('EE investment costs'!$D$56:$R$656,MATCH(X265,'EE investment costs'!$D$56:$D$656,0),MATCH($V$8,'EE investment costs'!$D$56:$R$56,0))</f>
        <v>631.82953300349845</v>
      </c>
      <c r="I265" s="18">
        <v>1</v>
      </c>
      <c r="J265" s="18">
        <v>1</v>
      </c>
      <c r="K265" s="14">
        <f t="shared" ca="1" si="23"/>
        <v>6</v>
      </c>
      <c r="L265" s="26"/>
      <c r="M265" s="19" t="str">
        <f t="shared" ca="1" si="27"/>
        <v>INDMDEFFTF-43</v>
      </c>
      <c r="N265" s="23" t="str">
        <f t="shared" ref="N265:N328" ca="1" si="28">$W$8&amp;" Saving Tech"&amp;"-"&amp;$Y265&amp;" "&amp;AC265&amp;"y"</f>
        <v>Metal industry Saving Tech-Haulage Tractors, Trucks, Fishing boats 4.3y</v>
      </c>
      <c r="O265" s="23" t="s">
        <v>32</v>
      </c>
      <c r="P265" s="23" t="s">
        <v>33</v>
      </c>
      <c r="Q265" s="23"/>
      <c r="R265" s="23"/>
      <c r="S265" s="19" t="s">
        <v>34</v>
      </c>
      <c r="V265" s="16" t="str">
        <f t="shared" ca="1" si="24"/>
        <v>MD</v>
      </c>
      <c r="W265" s="14" t="str">
        <f t="shared" ca="1" si="24"/>
        <v>Metal industry</v>
      </c>
      <c r="X265" s="3" t="str">
        <f>'EE investment costs'!D314</f>
        <v>TF-43</v>
      </c>
      <c r="Y265" s="3" t="str">
        <f>'EE investment costs'!E314</f>
        <v>Haulage Tractors, Trucks, Fishing boats</v>
      </c>
      <c r="AC265" s="123">
        <f>'EE investment costs'!C314</f>
        <v>4.3</v>
      </c>
      <c r="AD265" s="22"/>
    </row>
    <row r="266" spans="2:30">
      <c r="B266" s="14" t="str">
        <f t="shared" ca="1" si="26"/>
        <v>INDMDEFFMT-44</v>
      </c>
      <c r="C266" s="15" t="str">
        <f t="shared" ca="1" si="25"/>
        <v>IMDMT</v>
      </c>
      <c r="D266" s="16">
        <f>'EE investment costs'!$F$15</f>
        <v>2016</v>
      </c>
      <c r="E266" s="14">
        <f>VLOOKUP(X266,'EE investment costs'!$D$56:$R$656,15,0)</f>
        <v>6.0399999999999991</v>
      </c>
      <c r="F266" s="17">
        <f ca="1">INDEX('EE investment costs'!$D$56:$R$656,MATCH(X266,'EE investment costs'!$D$56:$D$656,0),MATCH($V$8,'EE investment costs'!$D$56:$R$56,0))</f>
        <v>627.12293570978841</v>
      </c>
      <c r="I266" s="18">
        <v>1</v>
      </c>
      <c r="J266" s="18">
        <v>1</v>
      </c>
      <c r="K266" s="14">
        <f t="shared" ref="K266:K329" ca="1" si="29">IF(F266&lt;500,1,0)+IF(F266&lt;600,1,0)+IF(F266&lt;700,1,0)+IF(F266&lt;800,1,0)+IF(F266&lt;900,1,0)+IF(F266&lt;1000,1,0)+IF(F266&lt;1100,1,0)+IF(F266&lt;1200,1,0)</f>
        <v>6</v>
      </c>
      <c r="L266" s="26"/>
      <c r="M266" s="19" t="str">
        <f t="shared" ca="1" si="27"/>
        <v>INDMDEFFMT-44</v>
      </c>
      <c r="N266" s="23" t="str">
        <f t="shared" ca="1" si="28"/>
        <v>Metal industry Saving Tech-Heat Medium Temp. up to 150C 4.4y</v>
      </c>
      <c r="O266" s="23" t="s">
        <v>32</v>
      </c>
      <c r="P266" s="23" t="s">
        <v>33</v>
      </c>
      <c r="Q266" s="23"/>
      <c r="R266" s="23"/>
      <c r="S266" s="19" t="s">
        <v>34</v>
      </c>
      <c r="V266" s="16" t="str">
        <f t="shared" ref="V266:W329" ca="1" si="30">V265</f>
        <v>MD</v>
      </c>
      <c r="W266" s="14" t="str">
        <f t="shared" ca="1" si="30"/>
        <v>Metal industry</v>
      </c>
      <c r="X266" s="3" t="str">
        <f>'EE investment costs'!D315</f>
        <v>MT-44</v>
      </c>
      <c r="Y266" s="3" t="str">
        <f>'EE investment costs'!E315</f>
        <v>Heat Medium Temp. up to 150C</v>
      </c>
      <c r="AC266" s="123">
        <f>'EE investment costs'!C315</f>
        <v>4.4000000000000004</v>
      </c>
      <c r="AD266" s="22"/>
    </row>
    <row r="267" spans="2:30">
      <c r="B267" s="14" t="str">
        <f t="shared" ca="1" si="26"/>
        <v>INDMDEFFHT-44</v>
      </c>
      <c r="C267" s="15" t="str">
        <f t="shared" ca="1" si="25"/>
        <v>IMDHT</v>
      </c>
      <c r="D267" s="16">
        <f>'EE investment costs'!$F$15</f>
        <v>2016</v>
      </c>
      <c r="E267" s="14">
        <f>VLOOKUP(X267,'EE investment costs'!$D$56:$R$656,15,0)</f>
        <v>4.8319999999999999</v>
      </c>
      <c r="F267" s="17">
        <f ca="1">INDEX('EE investment costs'!$D$56:$R$656,MATCH(X267,'EE investment costs'!$D$56:$D$656,0),MATCH($V$8,'EE investment costs'!$D$56:$R$56,0))</f>
        <v>500.98374851198116</v>
      </c>
      <c r="I267" s="18">
        <v>1</v>
      </c>
      <c r="J267" s="18">
        <v>1</v>
      </c>
      <c r="K267" s="14">
        <f t="shared" ca="1" si="29"/>
        <v>7</v>
      </c>
      <c r="L267" s="26"/>
      <c r="M267" s="19" t="str">
        <f t="shared" ca="1" si="27"/>
        <v>INDMDEFFHT-44</v>
      </c>
      <c r="N267" s="23" t="str">
        <f t="shared" ca="1" si="28"/>
        <v>Metal industry Saving Tech-Heat High Temp. over 150C 4.4y</v>
      </c>
      <c r="O267" s="23" t="s">
        <v>32</v>
      </c>
      <c r="P267" s="23" t="s">
        <v>33</v>
      </c>
      <c r="Q267" s="23"/>
      <c r="R267" s="23"/>
      <c r="S267" s="19" t="s">
        <v>34</v>
      </c>
      <c r="V267" s="16" t="str">
        <f t="shared" ca="1" si="30"/>
        <v>MD</v>
      </c>
      <c r="W267" s="14" t="str">
        <f t="shared" ca="1" si="30"/>
        <v>Metal industry</v>
      </c>
      <c r="X267" s="3" t="str">
        <f>'EE investment costs'!D316</f>
        <v>HT-44</v>
      </c>
      <c r="Y267" s="3" t="str">
        <f>'EE investment costs'!E316</f>
        <v>Heat High Temp. over 150C</v>
      </c>
      <c r="AC267" s="123">
        <f>'EE investment costs'!C316</f>
        <v>4.4000000000000004</v>
      </c>
      <c r="AD267" s="22"/>
    </row>
    <row r="268" spans="2:30">
      <c r="B268" s="14" t="str">
        <f t="shared" ca="1" si="26"/>
        <v>INDMDEFFRH-44</v>
      </c>
      <c r="C268" s="15" t="str">
        <f t="shared" ca="1" si="25"/>
        <v>IMDRH</v>
      </c>
      <c r="D268" s="16">
        <f>'EE investment costs'!$F$15</f>
        <v>2016</v>
      </c>
      <c r="E268" s="14">
        <f>VLOOKUP(X268,'EE investment costs'!$D$56:$R$656,15,0)</f>
        <v>16.074666666666669</v>
      </c>
      <c r="F268" s="17">
        <f ca="1">INDEX('EE investment costs'!$D$56:$R$656,MATCH(X268,'EE investment costs'!$D$56:$D$656,0),MATCH($V$8,'EE investment costs'!$D$56:$R$56,0))</f>
        <v>339.13457576893143</v>
      </c>
      <c r="I268" s="18">
        <v>1</v>
      </c>
      <c r="J268" s="18">
        <v>1</v>
      </c>
      <c r="K268" s="14">
        <f t="shared" ca="1" si="29"/>
        <v>8</v>
      </c>
      <c r="L268" s="26"/>
      <c r="M268" s="19" t="str">
        <f t="shared" ca="1" si="27"/>
        <v>INDMDEFFRH-44</v>
      </c>
      <c r="N268" s="23" t="str">
        <f t="shared" ca="1" si="28"/>
        <v>Metal industry Saving Tech-Heat Room Heat 4.4y</v>
      </c>
      <c r="O268" s="23" t="s">
        <v>32</v>
      </c>
      <c r="P268" s="23" t="s">
        <v>33</v>
      </c>
      <c r="Q268" s="23"/>
      <c r="R268" s="23"/>
      <c r="S268" s="19" t="s">
        <v>34</v>
      </c>
      <c r="V268" s="16" t="str">
        <f t="shared" ca="1" si="30"/>
        <v>MD</v>
      </c>
      <c r="W268" s="14" t="str">
        <f t="shared" ca="1" si="30"/>
        <v>Metal industry</v>
      </c>
      <c r="X268" s="3" t="str">
        <f>'EE investment costs'!D317</f>
        <v>RH-44</v>
      </c>
      <c r="Y268" s="3" t="str">
        <f>'EE investment costs'!E317</f>
        <v>Heat Room Heat</v>
      </c>
      <c r="AC268" s="123">
        <f>'EE investment costs'!C317</f>
        <v>4.4000000000000004</v>
      </c>
      <c r="AD268" s="22"/>
    </row>
    <row r="269" spans="2:30">
      <c r="B269" s="14" t="str">
        <f t="shared" ca="1" si="26"/>
        <v>INDMDEFFLA-44</v>
      </c>
      <c r="C269" s="15" t="str">
        <f t="shared" ca="1" si="25"/>
        <v>IMDLA</v>
      </c>
      <c r="D269" s="16">
        <f>'EE investment costs'!$F$15</f>
        <v>2016</v>
      </c>
      <c r="E269" s="14">
        <f>VLOOKUP(X269,'EE investment costs'!$D$56:$R$656,15,0)</f>
        <v>3.9621333333333335</v>
      </c>
      <c r="F269" s="17">
        <f ca="1">INDEX('EE investment costs'!$D$56:$R$656,MATCH(X269,'EE investment costs'!$D$56:$D$656,0),MATCH($V$8,'EE investment costs'!$D$56:$R$56,0))</f>
        <v>1639.085172909146</v>
      </c>
      <c r="I269" s="18">
        <v>1</v>
      </c>
      <c r="J269" s="18">
        <v>1</v>
      </c>
      <c r="K269" s="14">
        <f t="shared" ca="1" si="29"/>
        <v>0</v>
      </c>
      <c r="L269" s="26"/>
      <c r="M269" s="19" t="str">
        <f t="shared" ca="1" si="27"/>
        <v>INDMDEFFLA-44</v>
      </c>
      <c r="N269" s="23" t="str">
        <f t="shared" ca="1" si="28"/>
        <v>Metal industry Saving Tech-Light 4.4y</v>
      </c>
      <c r="O269" s="23" t="s">
        <v>32</v>
      </c>
      <c r="P269" s="23" t="s">
        <v>33</v>
      </c>
      <c r="Q269" s="23"/>
      <c r="R269" s="23"/>
      <c r="S269" s="19" t="s">
        <v>34</v>
      </c>
      <c r="V269" s="16" t="str">
        <f t="shared" ca="1" si="30"/>
        <v>MD</v>
      </c>
      <c r="W269" s="14" t="str">
        <f t="shared" ca="1" si="30"/>
        <v>Metal industry</v>
      </c>
      <c r="X269" s="3" t="str">
        <f>'EE investment costs'!D318</f>
        <v>LA-44</v>
      </c>
      <c r="Y269" s="3" t="str">
        <f>'EE investment costs'!E318</f>
        <v>Light</v>
      </c>
      <c r="AC269" s="123">
        <f>'EE investment costs'!C318</f>
        <v>4.4000000000000004</v>
      </c>
      <c r="AD269" s="22"/>
    </row>
    <row r="270" spans="2:30">
      <c r="B270" s="14" t="str">
        <f t="shared" ca="1" si="26"/>
        <v>INDMDEFFEM-44</v>
      </c>
      <c r="C270" s="15" t="str">
        <f t="shared" ca="1" si="25"/>
        <v>IMDEM</v>
      </c>
      <c r="D270" s="16">
        <f>'EE investment costs'!$F$15</f>
        <v>2016</v>
      </c>
      <c r="E270" s="14">
        <f>VLOOKUP(X270,'EE investment costs'!$D$56:$R$656,15,0)</f>
        <v>4.1602399999999999</v>
      </c>
      <c r="F270" s="17">
        <f ca="1">INDEX('EE investment costs'!$D$56:$R$656,MATCH(X270,'EE investment costs'!$D$56:$D$656,0),MATCH($V$8,'EE investment costs'!$D$56:$R$56,0))</f>
        <v>1609.3944305046255</v>
      </c>
      <c r="I270" s="18">
        <v>1</v>
      </c>
      <c r="J270" s="18">
        <v>1</v>
      </c>
      <c r="K270" s="14">
        <f t="shared" ca="1" si="29"/>
        <v>0</v>
      </c>
      <c r="L270" s="26"/>
      <c r="M270" s="19" t="str">
        <f t="shared" ca="1" si="27"/>
        <v>INDMDEFFEM-44</v>
      </c>
      <c r="N270" s="23" t="str">
        <f t="shared" ca="1" si="28"/>
        <v>Metal industry Saving Tech-Electric Motors 4.4y</v>
      </c>
      <c r="O270" s="23" t="s">
        <v>32</v>
      </c>
      <c r="P270" s="23" t="s">
        <v>33</v>
      </c>
      <c r="Q270" s="23"/>
      <c r="R270" s="23"/>
      <c r="S270" s="19" t="s">
        <v>34</v>
      </c>
      <c r="V270" s="16" t="str">
        <f t="shared" ca="1" si="30"/>
        <v>MD</v>
      </c>
      <c r="W270" s="14" t="str">
        <f t="shared" ca="1" si="30"/>
        <v>Metal industry</v>
      </c>
      <c r="X270" s="3" t="str">
        <f>'EE investment costs'!D319</f>
        <v>EM-44</v>
      </c>
      <c r="Y270" s="3" t="str">
        <f>'EE investment costs'!E319</f>
        <v>Electric Motors</v>
      </c>
      <c r="AC270" s="123">
        <f>'EE investment costs'!C319</f>
        <v>4.4000000000000004</v>
      </c>
      <c r="AD270" s="22"/>
    </row>
    <row r="271" spans="2:30">
      <c r="B271" s="14" t="str">
        <f t="shared" ca="1" si="26"/>
        <v>INDMDEFFTF-44</v>
      </c>
      <c r="C271" s="15" t="str">
        <f t="shared" ca="1" si="25"/>
        <v>IMDTF</v>
      </c>
      <c r="D271" s="16">
        <f>'EE investment costs'!$F$15</f>
        <v>2016</v>
      </c>
      <c r="E271" s="14">
        <f>VLOOKUP(X271,'EE investment costs'!$D$56:$R$656,15,0)</f>
        <v>15.333333333333332</v>
      </c>
      <c r="F271" s="17">
        <f ca="1">INDEX('EE investment costs'!$D$56:$R$656,MATCH(X271,'EE investment costs'!$D$56:$D$656,0),MATCH($V$8,'EE investment costs'!$D$56:$R$56,0))</f>
        <v>646.52324307334732</v>
      </c>
      <c r="I271" s="18">
        <v>1</v>
      </c>
      <c r="J271" s="18">
        <v>1</v>
      </c>
      <c r="K271" s="14">
        <f t="shared" ca="1" si="29"/>
        <v>6</v>
      </c>
      <c r="L271" s="26"/>
      <c r="M271" s="19" t="str">
        <f t="shared" ca="1" si="27"/>
        <v>INDMDEFFTF-44</v>
      </c>
      <c r="N271" s="23" t="str">
        <f t="shared" ca="1" si="28"/>
        <v>Metal industry Saving Tech-Haulage Tractors, Trucks, Fishing boats 4.4y</v>
      </c>
      <c r="O271" s="23" t="s">
        <v>32</v>
      </c>
      <c r="P271" s="23" t="s">
        <v>33</v>
      </c>
      <c r="Q271" s="23"/>
      <c r="R271" s="23"/>
      <c r="S271" s="19" t="s">
        <v>34</v>
      </c>
      <c r="V271" s="16" t="str">
        <f t="shared" ca="1" si="30"/>
        <v>MD</v>
      </c>
      <c r="W271" s="14" t="str">
        <f t="shared" ca="1" si="30"/>
        <v>Metal industry</v>
      </c>
      <c r="X271" s="3" t="str">
        <f>'EE investment costs'!D320</f>
        <v>TF-44</v>
      </c>
      <c r="Y271" s="3" t="str">
        <f>'EE investment costs'!E320</f>
        <v>Haulage Tractors, Trucks, Fishing boats</v>
      </c>
      <c r="AC271" s="123">
        <f>'EE investment costs'!C320</f>
        <v>4.4000000000000004</v>
      </c>
      <c r="AD271" s="22"/>
    </row>
    <row r="272" spans="2:30">
      <c r="B272" s="14" t="str">
        <f t="shared" ca="1" si="26"/>
        <v>INDMDEFFMT-45</v>
      </c>
      <c r="C272" s="15" t="str">
        <f t="shared" ca="1" si="25"/>
        <v>IMDMT</v>
      </c>
      <c r="D272" s="16">
        <f>'EE investment costs'!$F$15</f>
        <v>2016</v>
      </c>
      <c r="E272" s="14">
        <f>VLOOKUP(X272,'EE investment costs'!$D$56:$R$656,15,0)</f>
        <v>6.05</v>
      </c>
      <c r="F272" s="17">
        <f ca="1">INDEX('EE investment costs'!$D$56:$R$656,MATCH(X272,'EE investment costs'!$D$56:$D$656,0),MATCH($V$8,'EE investment costs'!$D$56:$R$56,0))</f>
        <v>637.74849144588791</v>
      </c>
      <c r="I272" s="18">
        <v>1</v>
      </c>
      <c r="J272" s="18">
        <v>1</v>
      </c>
      <c r="K272" s="14">
        <f t="shared" ca="1" si="29"/>
        <v>6</v>
      </c>
      <c r="L272" s="26"/>
      <c r="M272" s="19" t="str">
        <f t="shared" ca="1" si="27"/>
        <v>INDMDEFFMT-45</v>
      </c>
      <c r="N272" s="23" t="str">
        <f t="shared" ca="1" si="28"/>
        <v>Metal industry Saving Tech-Heat Medium Temp. up to 150C 4.5y</v>
      </c>
      <c r="O272" s="23" t="s">
        <v>32</v>
      </c>
      <c r="P272" s="23" t="s">
        <v>33</v>
      </c>
      <c r="Q272" s="23"/>
      <c r="R272" s="23"/>
      <c r="S272" s="19" t="s">
        <v>34</v>
      </c>
      <c r="V272" s="16" t="str">
        <f t="shared" ca="1" si="30"/>
        <v>MD</v>
      </c>
      <c r="W272" s="14" t="str">
        <f t="shared" ca="1" si="30"/>
        <v>Metal industry</v>
      </c>
      <c r="X272" s="3" t="str">
        <f>'EE investment costs'!D321</f>
        <v>MT-45</v>
      </c>
      <c r="Y272" s="3" t="str">
        <f>'EE investment costs'!E321</f>
        <v>Heat Medium Temp. up to 150C</v>
      </c>
      <c r="AC272" s="123">
        <f>'EE investment costs'!C321</f>
        <v>4.5</v>
      </c>
      <c r="AD272" s="22"/>
    </row>
    <row r="273" spans="2:30">
      <c r="B273" s="14" t="str">
        <f t="shared" ca="1" si="26"/>
        <v>INDMDEFFHT-45</v>
      </c>
      <c r="C273" s="15" t="str">
        <f t="shared" ca="1" si="25"/>
        <v>IMDHT</v>
      </c>
      <c r="D273" s="16">
        <f>'EE investment costs'!$F$15</f>
        <v>2016</v>
      </c>
      <c r="E273" s="14">
        <f>VLOOKUP(X273,'EE investment costs'!$D$56:$R$656,15,0)</f>
        <v>4.84</v>
      </c>
      <c r="F273" s="17">
        <f ca="1">INDEX('EE investment costs'!$D$56:$R$656,MATCH(X273,'EE investment costs'!$D$56:$D$656,0),MATCH($V$8,'EE investment costs'!$D$56:$R$56,0))</f>
        <v>507.32695501266664</v>
      </c>
      <c r="I273" s="18">
        <v>1</v>
      </c>
      <c r="J273" s="18">
        <v>1</v>
      </c>
      <c r="K273" s="14">
        <f t="shared" ca="1" si="29"/>
        <v>7</v>
      </c>
      <c r="L273" s="26"/>
      <c r="M273" s="19" t="str">
        <f t="shared" ca="1" si="27"/>
        <v>INDMDEFFHT-45</v>
      </c>
      <c r="N273" s="23" t="str">
        <f t="shared" ca="1" si="28"/>
        <v>Metal industry Saving Tech-Heat High Temp. over 150C 4.5y</v>
      </c>
      <c r="O273" s="23" t="s">
        <v>32</v>
      </c>
      <c r="P273" s="23" t="s">
        <v>33</v>
      </c>
      <c r="Q273" s="23"/>
      <c r="R273" s="23"/>
      <c r="S273" s="19" t="s">
        <v>34</v>
      </c>
      <c r="V273" s="16" t="str">
        <f t="shared" ca="1" si="30"/>
        <v>MD</v>
      </c>
      <c r="W273" s="14" t="str">
        <f t="shared" ca="1" si="30"/>
        <v>Metal industry</v>
      </c>
      <c r="X273" s="3" t="str">
        <f>'EE investment costs'!D322</f>
        <v>HT-45</v>
      </c>
      <c r="Y273" s="3" t="str">
        <f>'EE investment costs'!E322</f>
        <v>Heat High Temp. over 150C</v>
      </c>
      <c r="AC273" s="123">
        <f>'EE investment costs'!C322</f>
        <v>4.5</v>
      </c>
      <c r="AD273" s="22"/>
    </row>
    <row r="274" spans="2:30">
      <c r="B274" s="14" t="str">
        <f t="shared" ca="1" si="26"/>
        <v>INDMDEFFRH-45</v>
      </c>
      <c r="C274" s="15" t="str">
        <f t="shared" ca="1" si="25"/>
        <v>IMDRH</v>
      </c>
      <c r="D274" s="16">
        <f>'EE investment costs'!$F$15</f>
        <v>2016</v>
      </c>
      <c r="E274" s="14">
        <f>VLOOKUP(X274,'EE investment costs'!$D$56:$R$656,15,0)</f>
        <v>16.093333333333337</v>
      </c>
      <c r="F274" s="17">
        <f ca="1">INDEX('EE investment costs'!$D$56:$R$656,MATCH(X274,'EE investment costs'!$D$56:$D$656,0),MATCH($V$8,'EE investment costs'!$D$56:$R$56,0))</f>
        <v>376.8161952988126</v>
      </c>
      <c r="I274" s="18">
        <v>1</v>
      </c>
      <c r="J274" s="18">
        <v>1</v>
      </c>
      <c r="K274" s="14">
        <f t="shared" ca="1" si="29"/>
        <v>8</v>
      </c>
      <c r="L274" s="26"/>
      <c r="M274" s="19" t="str">
        <f t="shared" ca="1" si="27"/>
        <v>INDMDEFFRH-45</v>
      </c>
      <c r="N274" s="23" t="str">
        <f t="shared" ca="1" si="28"/>
        <v>Metal industry Saving Tech-Heat Room Heat 4.5y</v>
      </c>
      <c r="O274" s="23" t="s">
        <v>32</v>
      </c>
      <c r="P274" s="23" t="s">
        <v>33</v>
      </c>
      <c r="Q274" s="23"/>
      <c r="R274" s="23"/>
      <c r="S274" s="19" t="s">
        <v>34</v>
      </c>
      <c r="V274" s="16" t="str">
        <f t="shared" ca="1" si="30"/>
        <v>MD</v>
      </c>
      <c r="W274" s="14" t="str">
        <f t="shared" ca="1" si="30"/>
        <v>Metal industry</v>
      </c>
      <c r="X274" s="3" t="str">
        <f>'EE investment costs'!D323</f>
        <v>RH-45</v>
      </c>
      <c r="Y274" s="3" t="str">
        <f>'EE investment costs'!E323</f>
        <v>Heat Room Heat</v>
      </c>
      <c r="AC274" s="123">
        <f>'EE investment costs'!C323</f>
        <v>4.5</v>
      </c>
      <c r="AD274" s="22"/>
    </row>
    <row r="275" spans="2:30">
      <c r="B275" s="14" t="str">
        <f t="shared" ca="1" si="26"/>
        <v>INDMDEFFLA-45</v>
      </c>
      <c r="C275" s="15" t="str">
        <f t="shared" ca="1" si="25"/>
        <v>IMDLA</v>
      </c>
      <c r="D275" s="16">
        <f>'EE investment costs'!$F$15</f>
        <v>2016</v>
      </c>
      <c r="E275" s="14">
        <f>VLOOKUP(X275,'EE investment costs'!$D$56:$R$656,15,0)</f>
        <v>3.975166666666667</v>
      </c>
      <c r="F275" s="17">
        <f ca="1">INDEX('EE investment costs'!$D$56:$R$656,MATCH(X275,'EE investment costs'!$D$56:$D$656,0),MATCH($V$8,'EE investment costs'!$D$56:$R$56,0))</f>
        <v>1654.4852585665153</v>
      </c>
      <c r="I275" s="18">
        <v>1</v>
      </c>
      <c r="J275" s="18">
        <v>1</v>
      </c>
      <c r="K275" s="14">
        <f t="shared" ca="1" si="29"/>
        <v>0</v>
      </c>
      <c r="L275" s="26"/>
      <c r="M275" s="19" t="str">
        <f t="shared" ca="1" si="27"/>
        <v>INDMDEFFLA-45</v>
      </c>
      <c r="N275" s="23" t="str">
        <f t="shared" ca="1" si="28"/>
        <v>Metal industry Saving Tech-Light 4.5y</v>
      </c>
      <c r="O275" s="23" t="s">
        <v>32</v>
      </c>
      <c r="P275" s="23" t="s">
        <v>33</v>
      </c>
      <c r="Q275" s="23"/>
      <c r="R275" s="23"/>
      <c r="S275" s="19" t="s">
        <v>34</v>
      </c>
      <c r="V275" s="16" t="str">
        <f t="shared" ca="1" si="30"/>
        <v>MD</v>
      </c>
      <c r="W275" s="14" t="str">
        <f t="shared" ca="1" si="30"/>
        <v>Metal industry</v>
      </c>
      <c r="X275" s="3" t="str">
        <f>'EE investment costs'!D324</f>
        <v>LA-45</v>
      </c>
      <c r="Y275" s="3" t="str">
        <f>'EE investment costs'!E324</f>
        <v>Light</v>
      </c>
      <c r="AC275" s="123">
        <f>'EE investment costs'!C324</f>
        <v>4.5</v>
      </c>
      <c r="AD275" s="22"/>
    </row>
    <row r="276" spans="2:30">
      <c r="B276" s="14" t="str">
        <f t="shared" ca="1" si="26"/>
        <v>INDMDEFFEM-45</v>
      </c>
      <c r="C276" s="15" t="str">
        <f t="shared" ca="1" si="25"/>
        <v>IMDEM</v>
      </c>
      <c r="D276" s="16">
        <f>'EE investment costs'!$F$15</f>
        <v>2016</v>
      </c>
      <c r="E276" s="14">
        <f>VLOOKUP(X276,'EE investment costs'!$D$56:$R$656,15,0)</f>
        <v>4.1739250000000006</v>
      </c>
      <c r="F276" s="17">
        <f ca="1">INDEX('EE investment costs'!$D$56:$R$656,MATCH(X276,'EE investment costs'!$D$56:$D$656,0),MATCH($V$8,'EE investment costs'!$D$56:$R$56,0))</f>
        <v>1630.1298973585353</v>
      </c>
      <c r="I276" s="18">
        <v>1</v>
      </c>
      <c r="J276" s="18">
        <v>1</v>
      </c>
      <c r="K276" s="14">
        <f t="shared" ca="1" si="29"/>
        <v>0</v>
      </c>
      <c r="L276" s="26"/>
      <c r="M276" s="19" t="str">
        <f t="shared" ca="1" si="27"/>
        <v>INDMDEFFEM-45</v>
      </c>
      <c r="N276" s="23" t="str">
        <f t="shared" ca="1" si="28"/>
        <v>Metal industry Saving Tech-Electric Motors 4.5y</v>
      </c>
      <c r="O276" s="23" t="s">
        <v>32</v>
      </c>
      <c r="P276" s="23" t="s">
        <v>33</v>
      </c>
      <c r="Q276" s="23"/>
      <c r="R276" s="23"/>
      <c r="S276" s="19" t="s">
        <v>34</v>
      </c>
      <c r="V276" s="16" t="str">
        <f t="shared" ca="1" si="30"/>
        <v>MD</v>
      </c>
      <c r="W276" s="14" t="str">
        <f t="shared" ca="1" si="30"/>
        <v>Metal industry</v>
      </c>
      <c r="X276" s="3" t="str">
        <f>'EE investment costs'!D325</f>
        <v>EM-45</v>
      </c>
      <c r="Y276" s="3" t="str">
        <f>'EE investment costs'!E325</f>
        <v>Electric Motors</v>
      </c>
      <c r="AC276" s="123">
        <f>'EE investment costs'!C325</f>
        <v>4.5</v>
      </c>
      <c r="AD276" s="22"/>
    </row>
    <row r="277" spans="2:30">
      <c r="B277" s="14" t="str">
        <f t="shared" ca="1" si="26"/>
        <v>INDMDEFFTF-45</v>
      </c>
      <c r="C277" s="15" t="str">
        <f t="shared" ca="1" si="25"/>
        <v>IMDTF</v>
      </c>
      <c r="D277" s="16">
        <f>'EE investment costs'!$F$15</f>
        <v>2016</v>
      </c>
      <c r="E277" s="14">
        <f>VLOOKUP(X277,'EE investment costs'!$D$56:$R$656,15,0)</f>
        <v>15.416666666666666</v>
      </c>
      <c r="F277" s="17">
        <f ca="1">INDEX('EE investment costs'!$D$56:$R$656,MATCH(X277,'EE investment costs'!$D$56:$D$656,0),MATCH($V$8,'EE investment costs'!$D$56:$R$56,0))</f>
        <v>661.21695314319606</v>
      </c>
      <c r="I277" s="18">
        <v>1</v>
      </c>
      <c r="J277" s="18">
        <v>1</v>
      </c>
      <c r="K277" s="14">
        <f t="shared" ca="1" si="29"/>
        <v>6</v>
      </c>
      <c r="L277" s="26"/>
      <c r="M277" s="19" t="str">
        <f t="shared" ca="1" si="27"/>
        <v>INDMDEFFTF-45</v>
      </c>
      <c r="N277" s="23" t="str">
        <f t="shared" ca="1" si="28"/>
        <v>Metal industry Saving Tech-Haulage Tractors, Trucks, Fishing boats 4.5y</v>
      </c>
      <c r="O277" s="23" t="s">
        <v>32</v>
      </c>
      <c r="P277" s="23" t="s">
        <v>33</v>
      </c>
      <c r="Q277" s="23"/>
      <c r="R277" s="23"/>
      <c r="S277" s="19" t="s">
        <v>34</v>
      </c>
      <c r="V277" s="16" t="str">
        <f t="shared" ca="1" si="30"/>
        <v>MD</v>
      </c>
      <c r="W277" s="14" t="str">
        <f t="shared" ca="1" si="30"/>
        <v>Metal industry</v>
      </c>
      <c r="X277" s="3" t="str">
        <f>'EE investment costs'!D326</f>
        <v>TF-45</v>
      </c>
      <c r="Y277" s="3" t="str">
        <f>'EE investment costs'!E326</f>
        <v>Haulage Tractors, Trucks, Fishing boats</v>
      </c>
      <c r="AC277" s="123">
        <f>'EE investment costs'!C326</f>
        <v>4.5</v>
      </c>
      <c r="AD277" s="22"/>
    </row>
    <row r="278" spans="2:30">
      <c r="B278" s="14" t="str">
        <f t="shared" ca="1" si="26"/>
        <v>INDMDEFFMT-46</v>
      </c>
      <c r="C278" s="15" t="str">
        <f t="shared" ca="1" si="25"/>
        <v>IMDMT</v>
      </c>
      <c r="D278" s="16">
        <f>'EE investment costs'!$F$15</f>
        <v>2016</v>
      </c>
      <c r="E278" s="14">
        <f>VLOOKUP(X278,'EE investment costs'!$D$56:$R$656,15,0)</f>
        <v>6.06</v>
      </c>
      <c r="F278" s="17">
        <f ca="1">INDEX('EE investment costs'!$D$56:$R$656,MATCH(X278,'EE investment costs'!$D$56:$D$656,0),MATCH($V$8,'EE investment costs'!$D$56:$R$56,0))</f>
        <v>648.37404718198752</v>
      </c>
      <c r="I278" s="18">
        <v>1</v>
      </c>
      <c r="J278" s="18">
        <v>1</v>
      </c>
      <c r="K278" s="14">
        <f t="shared" ca="1" si="29"/>
        <v>6</v>
      </c>
      <c r="L278" s="26"/>
      <c r="M278" s="19" t="str">
        <f t="shared" ca="1" si="27"/>
        <v>INDMDEFFMT-46</v>
      </c>
      <c r="N278" s="23" t="str">
        <f t="shared" ca="1" si="28"/>
        <v>Metal industry Saving Tech-Heat Medium Temp. up to 150C 4.6y</v>
      </c>
      <c r="O278" s="23" t="s">
        <v>32</v>
      </c>
      <c r="P278" s="23" t="s">
        <v>33</v>
      </c>
      <c r="Q278" s="23"/>
      <c r="R278" s="23"/>
      <c r="S278" s="19" t="s">
        <v>34</v>
      </c>
      <c r="V278" s="16" t="str">
        <f t="shared" ca="1" si="30"/>
        <v>MD</v>
      </c>
      <c r="W278" s="14" t="str">
        <f t="shared" ca="1" si="30"/>
        <v>Metal industry</v>
      </c>
      <c r="X278" s="3" t="str">
        <f>'EE investment costs'!D327</f>
        <v>MT-46</v>
      </c>
      <c r="Y278" s="3" t="str">
        <f>'EE investment costs'!E327</f>
        <v>Heat Medium Temp. up to 150C</v>
      </c>
      <c r="AC278" s="123">
        <f>'EE investment costs'!C327</f>
        <v>4.5999999999999996</v>
      </c>
      <c r="AD278" s="22"/>
    </row>
    <row r="279" spans="2:30">
      <c r="B279" s="14" t="str">
        <f t="shared" ca="1" si="26"/>
        <v>INDMDEFFHT-46</v>
      </c>
      <c r="C279" s="15" t="str">
        <f t="shared" ca="1" si="25"/>
        <v>IMDHT</v>
      </c>
      <c r="D279" s="16">
        <f>'EE investment costs'!$F$15</f>
        <v>2016</v>
      </c>
      <c r="E279" s="14">
        <f>VLOOKUP(X279,'EE investment costs'!$D$56:$R$656,15,0)</f>
        <v>4.8479999999999999</v>
      </c>
      <c r="F279" s="17">
        <f ca="1">INDEX('EE investment costs'!$D$56:$R$656,MATCH(X279,'EE investment costs'!$D$56:$D$656,0),MATCH($V$8,'EE investment costs'!$D$56:$R$56,0))</f>
        <v>513.67016151335224</v>
      </c>
      <c r="I279" s="18">
        <v>1</v>
      </c>
      <c r="J279" s="18">
        <v>1</v>
      </c>
      <c r="K279" s="14">
        <f t="shared" ca="1" si="29"/>
        <v>7</v>
      </c>
      <c r="L279" s="26"/>
      <c r="M279" s="19" t="str">
        <f t="shared" ca="1" si="27"/>
        <v>INDMDEFFHT-46</v>
      </c>
      <c r="N279" s="23" t="str">
        <f t="shared" ca="1" si="28"/>
        <v>Metal industry Saving Tech-Heat High Temp. over 150C 4.6y</v>
      </c>
      <c r="O279" s="23" t="s">
        <v>32</v>
      </c>
      <c r="P279" s="23" t="s">
        <v>33</v>
      </c>
      <c r="Q279" s="23"/>
      <c r="R279" s="23"/>
      <c r="S279" s="19" t="s">
        <v>34</v>
      </c>
      <c r="V279" s="16" t="str">
        <f t="shared" ca="1" si="30"/>
        <v>MD</v>
      </c>
      <c r="W279" s="14" t="str">
        <f t="shared" ca="1" si="30"/>
        <v>Metal industry</v>
      </c>
      <c r="X279" s="3" t="str">
        <f>'EE investment costs'!D328</f>
        <v>HT-46</v>
      </c>
      <c r="Y279" s="3" t="str">
        <f>'EE investment costs'!E328</f>
        <v>Heat High Temp. over 150C</v>
      </c>
      <c r="AC279" s="123">
        <f>'EE investment costs'!C328</f>
        <v>4.5999999999999996</v>
      </c>
      <c r="AD279" s="22"/>
    </row>
    <row r="280" spans="2:30">
      <c r="B280" s="14" t="str">
        <f t="shared" ca="1" si="26"/>
        <v>INDMDEFFRH-46</v>
      </c>
      <c r="C280" s="15" t="str">
        <f t="shared" ca="1" si="25"/>
        <v>IMDRH</v>
      </c>
      <c r="D280" s="16">
        <f>'EE investment costs'!$F$15</f>
        <v>2016</v>
      </c>
      <c r="E280" s="14">
        <f>VLOOKUP(X280,'EE investment costs'!$D$56:$R$656,15,0)</f>
        <v>16.112000000000002</v>
      </c>
      <c r="F280" s="17">
        <f ca="1">INDEX('EE investment costs'!$D$56:$R$656,MATCH(X280,'EE investment costs'!$D$56:$D$656,0),MATCH($V$8,'EE investment costs'!$D$56:$R$56,0))</f>
        <v>414.49781482869383</v>
      </c>
      <c r="I280" s="18">
        <v>1</v>
      </c>
      <c r="J280" s="18">
        <v>1</v>
      </c>
      <c r="K280" s="14">
        <f t="shared" ca="1" si="29"/>
        <v>8</v>
      </c>
      <c r="L280" s="26"/>
      <c r="M280" s="19" t="str">
        <f t="shared" ca="1" si="27"/>
        <v>INDMDEFFRH-46</v>
      </c>
      <c r="N280" s="23" t="str">
        <f t="shared" ca="1" si="28"/>
        <v>Metal industry Saving Tech-Heat Room Heat 4.6y</v>
      </c>
      <c r="O280" s="23" t="s">
        <v>32</v>
      </c>
      <c r="P280" s="23" t="s">
        <v>33</v>
      </c>
      <c r="Q280" s="23"/>
      <c r="R280" s="23"/>
      <c r="S280" s="19" t="s">
        <v>34</v>
      </c>
      <c r="V280" s="16" t="str">
        <f t="shared" ca="1" si="30"/>
        <v>MD</v>
      </c>
      <c r="W280" s="14" t="str">
        <f t="shared" ca="1" si="30"/>
        <v>Metal industry</v>
      </c>
      <c r="X280" s="3" t="str">
        <f>'EE investment costs'!D329</f>
        <v>RH-46</v>
      </c>
      <c r="Y280" s="3" t="str">
        <f>'EE investment costs'!E329</f>
        <v>Heat Room Heat</v>
      </c>
      <c r="AC280" s="123">
        <f>'EE investment costs'!C329</f>
        <v>4.5999999999999996</v>
      </c>
      <c r="AD280" s="22"/>
    </row>
    <row r="281" spans="2:30">
      <c r="B281" s="14" t="str">
        <f t="shared" ca="1" si="26"/>
        <v>INDMDEFFLA-46</v>
      </c>
      <c r="C281" s="15" t="str">
        <f t="shared" ca="1" si="25"/>
        <v>IMDLA</v>
      </c>
      <c r="D281" s="16">
        <f>'EE investment costs'!$F$15</f>
        <v>2016</v>
      </c>
      <c r="E281" s="14">
        <f>VLOOKUP(X281,'EE investment costs'!$D$56:$R$656,15,0)</f>
        <v>3.9882</v>
      </c>
      <c r="F281" s="17">
        <f ca="1">INDEX('EE investment costs'!$D$56:$R$656,MATCH(X281,'EE investment costs'!$D$56:$D$656,0),MATCH($V$8,'EE investment costs'!$D$56:$R$56,0))</f>
        <v>1669.8853442238847</v>
      </c>
      <c r="I281" s="18">
        <v>1</v>
      </c>
      <c r="J281" s="18">
        <v>1</v>
      </c>
      <c r="K281" s="14">
        <f t="shared" ca="1" si="29"/>
        <v>0</v>
      </c>
      <c r="L281" s="26"/>
      <c r="M281" s="19" t="str">
        <f t="shared" ca="1" si="27"/>
        <v>INDMDEFFLA-46</v>
      </c>
      <c r="N281" s="23" t="str">
        <f t="shared" ca="1" si="28"/>
        <v>Metal industry Saving Tech-Light 4.6y</v>
      </c>
      <c r="O281" s="23" t="s">
        <v>32</v>
      </c>
      <c r="P281" s="23" t="s">
        <v>33</v>
      </c>
      <c r="Q281" s="23"/>
      <c r="R281" s="23"/>
      <c r="S281" s="19" t="s">
        <v>34</v>
      </c>
      <c r="V281" s="16" t="str">
        <f t="shared" ca="1" si="30"/>
        <v>MD</v>
      </c>
      <c r="W281" s="14" t="str">
        <f t="shared" ca="1" si="30"/>
        <v>Metal industry</v>
      </c>
      <c r="X281" s="3" t="str">
        <f>'EE investment costs'!D330</f>
        <v>LA-46</v>
      </c>
      <c r="Y281" s="3" t="str">
        <f>'EE investment costs'!E330</f>
        <v>Light</v>
      </c>
      <c r="AC281" s="123">
        <f>'EE investment costs'!C330</f>
        <v>4.5999999999999996</v>
      </c>
      <c r="AD281" s="22"/>
    </row>
    <row r="282" spans="2:30">
      <c r="B282" s="14" t="str">
        <f t="shared" ca="1" si="26"/>
        <v>INDMDEFFEM-46</v>
      </c>
      <c r="C282" s="15" t="str">
        <f t="shared" ca="1" si="25"/>
        <v>IMDEM</v>
      </c>
      <c r="D282" s="16">
        <f>'EE investment costs'!$F$15</f>
        <v>2016</v>
      </c>
      <c r="E282" s="14">
        <f>VLOOKUP(X282,'EE investment costs'!$D$56:$R$656,15,0)</f>
        <v>4.1876100000000003</v>
      </c>
      <c r="F282" s="17">
        <f ca="1">INDEX('EE investment costs'!$D$56:$R$656,MATCH(X282,'EE investment costs'!$D$56:$D$656,0),MATCH($V$8,'EE investment costs'!$D$56:$R$56,0))</f>
        <v>1650.865364212445</v>
      </c>
      <c r="I282" s="18">
        <v>1</v>
      </c>
      <c r="J282" s="18">
        <v>1</v>
      </c>
      <c r="K282" s="14">
        <f t="shared" ca="1" si="29"/>
        <v>0</v>
      </c>
      <c r="L282" s="26"/>
      <c r="M282" s="19" t="str">
        <f t="shared" ca="1" si="27"/>
        <v>INDMDEFFEM-46</v>
      </c>
      <c r="N282" s="23" t="str">
        <f t="shared" ca="1" si="28"/>
        <v>Metal industry Saving Tech-Electric Motors 4.6y</v>
      </c>
      <c r="O282" s="23" t="s">
        <v>32</v>
      </c>
      <c r="P282" s="23" t="s">
        <v>33</v>
      </c>
      <c r="Q282" s="23"/>
      <c r="R282" s="23"/>
      <c r="S282" s="19" t="s">
        <v>34</v>
      </c>
      <c r="V282" s="16" t="str">
        <f t="shared" ca="1" si="30"/>
        <v>MD</v>
      </c>
      <c r="W282" s="14" t="str">
        <f t="shared" ca="1" si="30"/>
        <v>Metal industry</v>
      </c>
      <c r="X282" s="3" t="str">
        <f>'EE investment costs'!D331</f>
        <v>EM-46</v>
      </c>
      <c r="Y282" s="3" t="str">
        <f>'EE investment costs'!E331</f>
        <v>Electric Motors</v>
      </c>
      <c r="AC282" s="123">
        <f>'EE investment costs'!C331</f>
        <v>4.5999999999999996</v>
      </c>
      <c r="AD282" s="22"/>
    </row>
    <row r="283" spans="2:30">
      <c r="B283" s="14" t="str">
        <f t="shared" ca="1" si="26"/>
        <v>INDMDEFFTF-46</v>
      </c>
      <c r="C283" s="15" t="str">
        <f t="shared" ca="1" si="25"/>
        <v>IMDTF</v>
      </c>
      <c r="D283" s="16">
        <f>'EE investment costs'!$F$15</f>
        <v>2016</v>
      </c>
      <c r="E283" s="14">
        <f>VLOOKUP(X283,'EE investment costs'!$D$56:$R$656,15,0)</f>
        <v>15.499999999999998</v>
      </c>
      <c r="F283" s="17">
        <f ca="1">INDEX('EE investment costs'!$D$56:$R$656,MATCH(X283,'EE investment costs'!$D$56:$D$656,0),MATCH($V$8,'EE investment costs'!$D$56:$R$56,0))</f>
        <v>675.91066321304481</v>
      </c>
      <c r="I283" s="18">
        <v>1</v>
      </c>
      <c r="J283" s="18">
        <v>1</v>
      </c>
      <c r="K283" s="14">
        <f t="shared" ca="1" si="29"/>
        <v>6</v>
      </c>
      <c r="L283" s="26"/>
      <c r="M283" s="19" t="str">
        <f t="shared" ca="1" si="27"/>
        <v>INDMDEFFTF-46</v>
      </c>
      <c r="N283" s="23" t="str">
        <f t="shared" ca="1" si="28"/>
        <v>Metal industry Saving Tech-Haulage Tractors, Trucks, Fishing boats 4.6y</v>
      </c>
      <c r="O283" s="23" t="s">
        <v>32</v>
      </c>
      <c r="P283" s="23" t="s">
        <v>33</v>
      </c>
      <c r="Q283" s="23"/>
      <c r="R283" s="23"/>
      <c r="S283" s="19" t="s">
        <v>34</v>
      </c>
      <c r="V283" s="16" t="str">
        <f t="shared" ca="1" si="30"/>
        <v>MD</v>
      </c>
      <c r="W283" s="14" t="str">
        <f t="shared" ca="1" si="30"/>
        <v>Metal industry</v>
      </c>
      <c r="X283" s="3" t="str">
        <f>'EE investment costs'!D332</f>
        <v>TF-46</v>
      </c>
      <c r="Y283" s="3" t="str">
        <f>'EE investment costs'!E332</f>
        <v>Haulage Tractors, Trucks, Fishing boats</v>
      </c>
      <c r="AC283" s="123">
        <f>'EE investment costs'!C332</f>
        <v>4.5999999999999996</v>
      </c>
      <c r="AD283" s="22"/>
    </row>
    <row r="284" spans="2:30">
      <c r="B284" s="14" t="str">
        <f t="shared" ca="1" si="26"/>
        <v>INDMDEFFMT-47</v>
      </c>
      <c r="C284" s="15" t="str">
        <f t="shared" ca="1" si="25"/>
        <v>IMDMT</v>
      </c>
      <c r="D284" s="16">
        <f>'EE investment costs'!$F$15</f>
        <v>2016</v>
      </c>
      <c r="E284" s="14">
        <f>VLOOKUP(X284,'EE investment costs'!$D$56:$R$656,15,0)</f>
        <v>6.0699999999999994</v>
      </c>
      <c r="F284" s="17">
        <f ca="1">INDEX('EE investment costs'!$D$56:$R$656,MATCH(X284,'EE investment costs'!$D$56:$D$656,0),MATCH($V$8,'EE investment costs'!$D$56:$R$56,0))</f>
        <v>658.99960291808725</v>
      </c>
      <c r="I284" s="18">
        <v>1</v>
      </c>
      <c r="J284" s="18">
        <v>1</v>
      </c>
      <c r="K284" s="14">
        <f t="shared" ca="1" si="29"/>
        <v>6</v>
      </c>
      <c r="M284" s="19" t="str">
        <f t="shared" ca="1" si="27"/>
        <v>INDMDEFFMT-47</v>
      </c>
      <c r="N284" s="23" t="str">
        <f t="shared" ca="1" si="28"/>
        <v>Metal industry Saving Tech-Heat Medium Temp. up to 150C 4.7y</v>
      </c>
      <c r="O284" s="23" t="s">
        <v>32</v>
      </c>
      <c r="P284" s="23" t="s">
        <v>33</v>
      </c>
      <c r="Q284" s="23"/>
      <c r="R284" s="23"/>
      <c r="S284" s="19" t="s">
        <v>34</v>
      </c>
      <c r="V284" s="16" t="str">
        <f t="shared" ca="1" si="30"/>
        <v>MD</v>
      </c>
      <c r="W284" s="14" t="str">
        <f t="shared" ca="1" si="30"/>
        <v>Metal industry</v>
      </c>
      <c r="X284" s="3" t="str">
        <f>'EE investment costs'!D333</f>
        <v>MT-47</v>
      </c>
      <c r="Y284" s="3" t="str">
        <f>'EE investment costs'!E333</f>
        <v>Heat Medium Temp. up to 150C</v>
      </c>
      <c r="AC284" s="123">
        <f>'EE investment costs'!C333</f>
        <v>4.7</v>
      </c>
      <c r="AD284" s="22"/>
    </row>
    <row r="285" spans="2:30">
      <c r="B285" s="14" t="str">
        <f t="shared" ca="1" si="26"/>
        <v>INDMDEFFHT-47</v>
      </c>
      <c r="C285" s="15" t="str">
        <f t="shared" ca="1" si="25"/>
        <v>IMDHT</v>
      </c>
      <c r="D285" s="16">
        <f>'EE investment costs'!$F$15</f>
        <v>2016</v>
      </c>
      <c r="E285" s="14">
        <f>VLOOKUP(X285,'EE investment costs'!$D$56:$R$656,15,0)</f>
        <v>4.8559999999999999</v>
      </c>
      <c r="F285" s="17">
        <f ca="1">INDEX('EE investment costs'!$D$56:$R$656,MATCH(X285,'EE investment costs'!$D$56:$D$656,0),MATCH($V$8,'EE investment costs'!$D$56:$R$56,0))</f>
        <v>520.01336801403784</v>
      </c>
      <c r="I285" s="18">
        <v>1</v>
      </c>
      <c r="J285" s="18">
        <v>1</v>
      </c>
      <c r="K285" s="14">
        <f t="shared" ca="1" si="29"/>
        <v>7</v>
      </c>
      <c r="M285" s="19" t="str">
        <f t="shared" ca="1" si="27"/>
        <v>INDMDEFFHT-47</v>
      </c>
      <c r="N285" s="23" t="str">
        <f t="shared" ca="1" si="28"/>
        <v>Metal industry Saving Tech-Heat High Temp. over 150C 4.7y</v>
      </c>
      <c r="O285" s="23" t="s">
        <v>32</v>
      </c>
      <c r="P285" s="23" t="s">
        <v>33</v>
      </c>
      <c r="Q285" s="23"/>
      <c r="R285" s="23"/>
      <c r="S285" s="19" t="s">
        <v>34</v>
      </c>
      <c r="V285" s="16" t="str">
        <f t="shared" ca="1" si="30"/>
        <v>MD</v>
      </c>
      <c r="W285" s="14" t="str">
        <f t="shared" ca="1" si="30"/>
        <v>Metal industry</v>
      </c>
      <c r="X285" s="3" t="str">
        <f>'EE investment costs'!D334</f>
        <v>HT-47</v>
      </c>
      <c r="Y285" s="3" t="str">
        <f>'EE investment costs'!E334</f>
        <v>Heat High Temp. over 150C</v>
      </c>
      <c r="AC285" s="123">
        <f>'EE investment costs'!C334</f>
        <v>4.7</v>
      </c>
      <c r="AD285" s="22"/>
    </row>
    <row r="286" spans="2:30">
      <c r="B286" s="14" t="str">
        <f t="shared" ca="1" si="26"/>
        <v>INDMDEFFRH-47</v>
      </c>
      <c r="C286" s="15" t="str">
        <f t="shared" ca="1" si="25"/>
        <v>IMDRH</v>
      </c>
      <c r="D286" s="16">
        <f>'EE investment costs'!$F$15</f>
        <v>2016</v>
      </c>
      <c r="E286" s="14">
        <f>VLOOKUP(X286,'EE investment costs'!$D$56:$R$656,15,0)</f>
        <v>16.13066666666667</v>
      </c>
      <c r="F286" s="17">
        <f ca="1">INDEX('EE investment costs'!$D$56:$R$656,MATCH(X286,'EE investment costs'!$D$56:$D$656,0),MATCH($V$8,'EE investment costs'!$D$56:$R$56,0))</f>
        <v>452.17943435857507</v>
      </c>
      <c r="I286" s="18">
        <v>1</v>
      </c>
      <c r="J286" s="18">
        <v>1</v>
      </c>
      <c r="K286" s="14">
        <f t="shared" ca="1" si="29"/>
        <v>8</v>
      </c>
      <c r="M286" s="19" t="str">
        <f t="shared" ca="1" si="27"/>
        <v>INDMDEFFRH-47</v>
      </c>
      <c r="N286" s="23" t="str">
        <f t="shared" ca="1" si="28"/>
        <v>Metal industry Saving Tech-Heat Room Heat 4.7y</v>
      </c>
      <c r="O286" s="23" t="s">
        <v>32</v>
      </c>
      <c r="P286" s="23" t="s">
        <v>33</v>
      </c>
      <c r="Q286" s="23"/>
      <c r="R286" s="23"/>
      <c r="S286" s="19" t="s">
        <v>34</v>
      </c>
      <c r="V286" s="16" t="str">
        <f t="shared" ca="1" si="30"/>
        <v>MD</v>
      </c>
      <c r="W286" s="14" t="str">
        <f t="shared" ca="1" si="30"/>
        <v>Metal industry</v>
      </c>
      <c r="X286" s="3" t="str">
        <f>'EE investment costs'!D335</f>
        <v>RH-47</v>
      </c>
      <c r="Y286" s="3" t="str">
        <f>'EE investment costs'!E335</f>
        <v>Heat Room Heat</v>
      </c>
      <c r="AC286" s="123">
        <f>'EE investment costs'!C335</f>
        <v>4.7</v>
      </c>
      <c r="AD286" s="22"/>
    </row>
    <row r="287" spans="2:30">
      <c r="B287" s="14" t="str">
        <f t="shared" ca="1" si="26"/>
        <v>INDMDEFFLA-47</v>
      </c>
      <c r="C287" s="15" t="str">
        <f t="shared" ca="1" si="25"/>
        <v>IMDLA</v>
      </c>
      <c r="D287" s="16">
        <f>'EE investment costs'!$F$15</f>
        <v>2016</v>
      </c>
      <c r="E287" s="14">
        <f>VLOOKUP(X287,'EE investment costs'!$D$56:$R$656,15,0)</f>
        <v>4.0012333333333334</v>
      </c>
      <c r="F287" s="17">
        <f ca="1">INDEX('EE investment costs'!$D$56:$R$656,MATCH(X287,'EE investment costs'!$D$56:$D$656,0),MATCH($V$8,'EE investment costs'!$D$56:$R$56,0))</f>
        <v>1685.2854298812547</v>
      </c>
      <c r="I287" s="18">
        <v>1</v>
      </c>
      <c r="J287" s="18">
        <v>1</v>
      </c>
      <c r="K287" s="14">
        <f t="shared" ca="1" si="29"/>
        <v>0</v>
      </c>
      <c r="M287" s="19" t="str">
        <f t="shared" ca="1" si="27"/>
        <v>INDMDEFFLA-47</v>
      </c>
      <c r="N287" s="23" t="str">
        <f t="shared" ca="1" si="28"/>
        <v>Metal industry Saving Tech-Light 4.7y</v>
      </c>
      <c r="O287" s="23" t="s">
        <v>32</v>
      </c>
      <c r="P287" s="23" t="s">
        <v>33</v>
      </c>
      <c r="Q287" s="23"/>
      <c r="R287" s="23"/>
      <c r="S287" s="19" t="s">
        <v>34</v>
      </c>
      <c r="V287" s="16" t="str">
        <f t="shared" ca="1" si="30"/>
        <v>MD</v>
      </c>
      <c r="W287" s="14" t="str">
        <f t="shared" ca="1" si="30"/>
        <v>Metal industry</v>
      </c>
      <c r="X287" s="3" t="str">
        <f>'EE investment costs'!D336</f>
        <v>LA-47</v>
      </c>
      <c r="Y287" s="3" t="str">
        <f>'EE investment costs'!E336</f>
        <v>Light</v>
      </c>
      <c r="AC287" s="123">
        <f>'EE investment costs'!C336</f>
        <v>4.7</v>
      </c>
      <c r="AD287" s="22"/>
    </row>
    <row r="288" spans="2:30">
      <c r="B288" s="14" t="str">
        <f t="shared" ca="1" si="26"/>
        <v>INDMDEFFEM-47</v>
      </c>
      <c r="C288" s="15" t="str">
        <f t="shared" ca="1" si="25"/>
        <v>IMDEM</v>
      </c>
      <c r="D288" s="16">
        <f>'EE investment costs'!$F$15</f>
        <v>2016</v>
      </c>
      <c r="E288" s="14">
        <f>VLOOKUP(X288,'EE investment costs'!$D$56:$R$656,15,0)</f>
        <v>4.201295</v>
      </c>
      <c r="F288" s="17">
        <f ca="1">INDEX('EE investment costs'!$D$56:$R$656,MATCH(X288,'EE investment costs'!$D$56:$D$656,0),MATCH($V$8,'EE investment costs'!$D$56:$R$56,0))</f>
        <v>1671.6008310663549</v>
      </c>
      <c r="I288" s="18">
        <v>1</v>
      </c>
      <c r="J288" s="18">
        <v>1</v>
      </c>
      <c r="K288" s="14">
        <f t="shared" ca="1" si="29"/>
        <v>0</v>
      </c>
      <c r="M288" s="19" t="str">
        <f t="shared" ca="1" si="27"/>
        <v>INDMDEFFEM-47</v>
      </c>
      <c r="N288" s="23" t="str">
        <f t="shared" ca="1" si="28"/>
        <v>Metal industry Saving Tech-Electric Motors 4.7y</v>
      </c>
      <c r="O288" s="23" t="s">
        <v>32</v>
      </c>
      <c r="P288" s="23" t="s">
        <v>33</v>
      </c>
      <c r="Q288" s="23"/>
      <c r="R288" s="23"/>
      <c r="S288" s="19" t="s">
        <v>34</v>
      </c>
      <c r="V288" s="16" t="str">
        <f t="shared" ca="1" si="30"/>
        <v>MD</v>
      </c>
      <c r="W288" s="14" t="str">
        <f t="shared" ca="1" si="30"/>
        <v>Metal industry</v>
      </c>
      <c r="X288" s="3" t="str">
        <f>'EE investment costs'!D337</f>
        <v>EM-47</v>
      </c>
      <c r="Y288" s="3" t="str">
        <f>'EE investment costs'!E337</f>
        <v>Electric Motors</v>
      </c>
      <c r="AC288" s="123">
        <f>'EE investment costs'!C337</f>
        <v>4.7</v>
      </c>
      <c r="AD288" s="22"/>
    </row>
    <row r="289" spans="2:30">
      <c r="B289" s="14" t="str">
        <f t="shared" ca="1" si="26"/>
        <v>INDMDEFFTF-47</v>
      </c>
      <c r="C289" s="15" t="str">
        <f t="shared" ca="1" si="25"/>
        <v>IMDTF</v>
      </c>
      <c r="D289" s="16">
        <f>'EE investment costs'!$F$15</f>
        <v>2016</v>
      </c>
      <c r="E289" s="14">
        <f>VLOOKUP(X289,'EE investment costs'!$D$56:$R$656,15,0)</f>
        <v>15.583333333333332</v>
      </c>
      <c r="F289" s="17">
        <f ca="1">INDEX('EE investment costs'!$D$56:$R$656,MATCH(X289,'EE investment costs'!$D$56:$D$656,0),MATCH($V$8,'EE investment costs'!$D$56:$R$56,0))</f>
        <v>690.60437328289368</v>
      </c>
      <c r="I289" s="18">
        <v>1</v>
      </c>
      <c r="J289" s="18">
        <v>1</v>
      </c>
      <c r="K289" s="14">
        <f t="shared" ca="1" si="29"/>
        <v>6</v>
      </c>
      <c r="M289" s="19" t="str">
        <f t="shared" ca="1" si="27"/>
        <v>INDMDEFFTF-47</v>
      </c>
      <c r="N289" s="23" t="str">
        <f t="shared" ca="1" si="28"/>
        <v>Metal industry Saving Tech-Haulage Tractors, Trucks, Fishing boats 4.7y</v>
      </c>
      <c r="O289" s="23" t="s">
        <v>32</v>
      </c>
      <c r="P289" s="23" t="s">
        <v>33</v>
      </c>
      <c r="Q289" s="23"/>
      <c r="R289" s="23"/>
      <c r="S289" s="19" t="s">
        <v>34</v>
      </c>
      <c r="V289" s="16" t="str">
        <f t="shared" ca="1" si="30"/>
        <v>MD</v>
      </c>
      <c r="W289" s="14" t="str">
        <f t="shared" ca="1" si="30"/>
        <v>Metal industry</v>
      </c>
      <c r="X289" s="3" t="str">
        <f>'EE investment costs'!D338</f>
        <v>TF-47</v>
      </c>
      <c r="Y289" s="3" t="str">
        <f>'EE investment costs'!E338</f>
        <v>Haulage Tractors, Trucks, Fishing boats</v>
      </c>
      <c r="AC289" s="123">
        <f>'EE investment costs'!C338</f>
        <v>4.7</v>
      </c>
      <c r="AD289" s="22"/>
    </row>
    <row r="290" spans="2:30">
      <c r="B290" s="14" t="str">
        <f t="shared" ca="1" si="26"/>
        <v>INDMDEFFMT-48</v>
      </c>
      <c r="C290" s="15" t="str">
        <f t="shared" ca="1" si="25"/>
        <v>IMDMT</v>
      </c>
      <c r="D290" s="16">
        <f>'EE investment costs'!$F$15</f>
        <v>2016</v>
      </c>
      <c r="E290" s="14">
        <f>VLOOKUP(X290,'EE investment costs'!$D$56:$R$656,15,0)</f>
        <v>6.0799999999999992</v>
      </c>
      <c r="F290" s="17">
        <f ca="1">INDEX('EE investment costs'!$D$56:$R$656,MATCH(X290,'EE investment costs'!$D$56:$D$656,0),MATCH($V$8,'EE investment costs'!$D$56:$R$56,0))</f>
        <v>669.62515865418675</v>
      </c>
      <c r="I290" s="18">
        <v>1</v>
      </c>
      <c r="J290" s="18">
        <v>1</v>
      </c>
      <c r="K290" s="14">
        <f t="shared" ca="1" si="29"/>
        <v>6</v>
      </c>
      <c r="M290" s="19" t="str">
        <f t="shared" ca="1" si="27"/>
        <v>INDMDEFFMT-48</v>
      </c>
      <c r="N290" s="23" t="str">
        <f t="shared" ca="1" si="28"/>
        <v>Metal industry Saving Tech-Heat Medium Temp. up to 150C 4.8y</v>
      </c>
      <c r="O290" s="23" t="s">
        <v>32</v>
      </c>
      <c r="P290" s="23" t="s">
        <v>33</v>
      </c>
      <c r="Q290" s="23"/>
      <c r="R290" s="23"/>
      <c r="S290" s="19" t="s">
        <v>34</v>
      </c>
      <c r="V290" s="16" t="str">
        <f t="shared" ca="1" si="30"/>
        <v>MD</v>
      </c>
      <c r="W290" s="14" t="str">
        <f t="shared" ca="1" si="30"/>
        <v>Metal industry</v>
      </c>
      <c r="X290" s="3" t="str">
        <f>'EE investment costs'!D339</f>
        <v>MT-48</v>
      </c>
      <c r="Y290" s="3" t="str">
        <f>'EE investment costs'!E339</f>
        <v>Heat Medium Temp. up to 150C</v>
      </c>
      <c r="AC290" s="123">
        <f>'EE investment costs'!C339</f>
        <v>4.8</v>
      </c>
      <c r="AD290" s="22"/>
    </row>
    <row r="291" spans="2:30">
      <c r="B291" s="14" t="str">
        <f t="shared" ca="1" si="26"/>
        <v>INDMDEFFHT-48</v>
      </c>
      <c r="C291" s="15" t="str">
        <f t="shared" ca="1" si="25"/>
        <v>IMDHT</v>
      </c>
      <c r="D291" s="16">
        <f>'EE investment costs'!$F$15</f>
        <v>2016</v>
      </c>
      <c r="E291" s="14">
        <f>VLOOKUP(X291,'EE investment costs'!$D$56:$R$656,15,0)</f>
        <v>4.8639999999999999</v>
      </c>
      <c r="F291" s="17">
        <f ca="1">INDEX('EE investment costs'!$D$56:$R$656,MATCH(X291,'EE investment costs'!$D$56:$D$656,0),MATCH($V$8,'EE investment costs'!$D$56:$R$56,0))</f>
        <v>526.35657451472355</v>
      </c>
      <c r="I291" s="18">
        <v>1</v>
      </c>
      <c r="J291" s="18">
        <v>1</v>
      </c>
      <c r="K291" s="14">
        <f t="shared" ca="1" si="29"/>
        <v>7</v>
      </c>
      <c r="M291" s="19" t="str">
        <f t="shared" ca="1" si="27"/>
        <v>INDMDEFFHT-48</v>
      </c>
      <c r="N291" s="23" t="str">
        <f t="shared" ca="1" si="28"/>
        <v>Metal industry Saving Tech-Heat High Temp. over 150C 4.8y</v>
      </c>
      <c r="O291" s="23" t="s">
        <v>32</v>
      </c>
      <c r="P291" s="23" t="s">
        <v>33</v>
      </c>
      <c r="Q291" s="23"/>
      <c r="R291" s="23"/>
      <c r="S291" s="19" t="s">
        <v>34</v>
      </c>
      <c r="V291" s="16" t="str">
        <f t="shared" ca="1" si="30"/>
        <v>MD</v>
      </c>
      <c r="W291" s="14" t="str">
        <f t="shared" ca="1" si="30"/>
        <v>Metal industry</v>
      </c>
      <c r="X291" s="3" t="str">
        <f>'EE investment costs'!D340</f>
        <v>HT-48</v>
      </c>
      <c r="Y291" s="3" t="str">
        <f>'EE investment costs'!E340</f>
        <v>Heat High Temp. over 150C</v>
      </c>
      <c r="AC291" s="123">
        <f>'EE investment costs'!C340</f>
        <v>4.8</v>
      </c>
      <c r="AD291" s="22"/>
    </row>
    <row r="292" spans="2:30">
      <c r="B292" s="14" t="str">
        <f t="shared" ca="1" si="26"/>
        <v>INDMDEFFRH-48</v>
      </c>
      <c r="C292" s="15" t="str">
        <f t="shared" ca="1" si="25"/>
        <v>IMDRH</v>
      </c>
      <c r="D292" s="16">
        <f>'EE investment costs'!$F$15</f>
        <v>2016</v>
      </c>
      <c r="E292" s="14">
        <f>VLOOKUP(X292,'EE investment costs'!$D$56:$R$656,15,0)</f>
        <v>16.149333333333335</v>
      </c>
      <c r="F292" s="17">
        <f ca="1">INDEX('EE investment costs'!$D$56:$R$656,MATCH(X292,'EE investment costs'!$D$56:$D$656,0),MATCH($V$8,'EE investment costs'!$D$56:$R$56,0))</f>
        <v>489.86105388845624</v>
      </c>
      <c r="I292" s="18">
        <v>1</v>
      </c>
      <c r="J292" s="18">
        <v>1</v>
      </c>
      <c r="K292" s="14">
        <f t="shared" ca="1" si="29"/>
        <v>8</v>
      </c>
      <c r="M292" s="19" t="str">
        <f t="shared" ca="1" si="27"/>
        <v>INDMDEFFRH-48</v>
      </c>
      <c r="N292" s="23" t="str">
        <f t="shared" ca="1" si="28"/>
        <v>Metal industry Saving Tech-Heat Room Heat 4.8y</v>
      </c>
      <c r="O292" s="23" t="s">
        <v>32</v>
      </c>
      <c r="P292" s="23" t="s">
        <v>33</v>
      </c>
      <c r="Q292" s="23"/>
      <c r="R292" s="23"/>
      <c r="S292" s="19" t="s">
        <v>34</v>
      </c>
      <c r="V292" s="16" t="str">
        <f t="shared" ca="1" si="30"/>
        <v>MD</v>
      </c>
      <c r="W292" s="14" t="str">
        <f t="shared" ca="1" si="30"/>
        <v>Metal industry</v>
      </c>
      <c r="X292" s="3" t="str">
        <f>'EE investment costs'!D341</f>
        <v>RH-48</v>
      </c>
      <c r="Y292" s="3" t="str">
        <f>'EE investment costs'!E341</f>
        <v>Heat Room Heat</v>
      </c>
      <c r="AC292" s="123">
        <f>'EE investment costs'!C341</f>
        <v>4.8</v>
      </c>
      <c r="AD292" s="22"/>
    </row>
    <row r="293" spans="2:30">
      <c r="B293" s="14" t="str">
        <f t="shared" ca="1" si="26"/>
        <v>INDMDEFFLA-48</v>
      </c>
      <c r="C293" s="15" t="str">
        <f t="shared" ca="1" si="25"/>
        <v>IMDLA</v>
      </c>
      <c r="D293" s="16">
        <f>'EE investment costs'!$F$15</f>
        <v>2016</v>
      </c>
      <c r="E293" s="14">
        <f>VLOOKUP(X293,'EE investment costs'!$D$56:$R$656,15,0)</f>
        <v>4.0142666666666669</v>
      </c>
      <c r="F293" s="17">
        <f ca="1">INDEX('EE investment costs'!$D$56:$R$656,MATCH(X293,'EE investment costs'!$D$56:$D$656,0),MATCH($V$8,'EE investment costs'!$D$56:$R$56,0))</f>
        <v>1700.685515538624</v>
      </c>
      <c r="I293" s="18">
        <v>1</v>
      </c>
      <c r="J293" s="18">
        <v>1</v>
      </c>
      <c r="K293" s="14">
        <f t="shared" ca="1" si="29"/>
        <v>0</v>
      </c>
      <c r="M293" s="19" t="str">
        <f t="shared" ca="1" si="27"/>
        <v>INDMDEFFLA-48</v>
      </c>
      <c r="N293" s="23" t="str">
        <f t="shared" ca="1" si="28"/>
        <v>Metal industry Saving Tech-Light 4.8y</v>
      </c>
      <c r="O293" s="23" t="s">
        <v>32</v>
      </c>
      <c r="P293" s="23" t="s">
        <v>33</v>
      </c>
      <c r="Q293" s="23"/>
      <c r="R293" s="23"/>
      <c r="S293" s="19" t="s">
        <v>34</v>
      </c>
      <c r="V293" s="16" t="str">
        <f t="shared" ca="1" si="30"/>
        <v>MD</v>
      </c>
      <c r="W293" s="14" t="str">
        <f t="shared" ca="1" si="30"/>
        <v>Metal industry</v>
      </c>
      <c r="X293" s="3" t="str">
        <f>'EE investment costs'!D342</f>
        <v>LA-48</v>
      </c>
      <c r="Y293" s="3" t="str">
        <f>'EE investment costs'!E342</f>
        <v>Light</v>
      </c>
      <c r="AC293" s="123">
        <f>'EE investment costs'!C342</f>
        <v>4.8</v>
      </c>
      <c r="AD293" s="22"/>
    </row>
    <row r="294" spans="2:30">
      <c r="B294" s="14" t="str">
        <f t="shared" ca="1" si="26"/>
        <v>INDMDEFFEM-48</v>
      </c>
      <c r="C294" s="15" t="str">
        <f t="shared" ca="1" si="25"/>
        <v>IMDEM</v>
      </c>
      <c r="D294" s="16">
        <f>'EE investment costs'!$F$15</f>
        <v>2016</v>
      </c>
      <c r="E294" s="14">
        <f>VLOOKUP(X294,'EE investment costs'!$D$56:$R$656,15,0)</f>
        <v>4.2149799999999997</v>
      </c>
      <c r="F294" s="17">
        <f ca="1">INDEX('EE investment costs'!$D$56:$R$656,MATCH(X294,'EE investment costs'!$D$56:$D$656,0),MATCH($V$8,'EE investment costs'!$D$56:$R$56,0))</f>
        <v>1692.3362979202645</v>
      </c>
      <c r="I294" s="18">
        <v>1</v>
      </c>
      <c r="J294" s="18">
        <v>1</v>
      </c>
      <c r="K294" s="14">
        <f t="shared" ca="1" si="29"/>
        <v>0</v>
      </c>
      <c r="M294" s="19" t="str">
        <f t="shared" ca="1" si="27"/>
        <v>INDMDEFFEM-48</v>
      </c>
      <c r="N294" s="23" t="str">
        <f t="shared" ca="1" si="28"/>
        <v>Metal industry Saving Tech-Electric Motors 4.8y</v>
      </c>
      <c r="O294" s="23" t="s">
        <v>32</v>
      </c>
      <c r="P294" s="23" t="s">
        <v>33</v>
      </c>
      <c r="Q294" s="23"/>
      <c r="R294" s="23"/>
      <c r="S294" s="19" t="s">
        <v>34</v>
      </c>
      <c r="V294" s="16" t="str">
        <f t="shared" ca="1" si="30"/>
        <v>MD</v>
      </c>
      <c r="W294" s="14" t="str">
        <f t="shared" ca="1" si="30"/>
        <v>Metal industry</v>
      </c>
      <c r="X294" s="3" t="str">
        <f>'EE investment costs'!D343</f>
        <v>EM-48</v>
      </c>
      <c r="Y294" s="3" t="str">
        <f>'EE investment costs'!E343</f>
        <v>Electric Motors</v>
      </c>
      <c r="AC294" s="123">
        <f>'EE investment costs'!C343</f>
        <v>4.8</v>
      </c>
      <c r="AD294" s="22"/>
    </row>
    <row r="295" spans="2:30">
      <c r="B295" s="14" t="str">
        <f t="shared" ca="1" si="26"/>
        <v>INDMDEFFTF-48</v>
      </c>
      <c r="C295" s="15" t="str">
        <f t="shared" ca="1" si="25"/>
        <v>IMDTF</v>
      </c>
      <c r="D295" s="16">
        <f>'EE investment costs'!$F$15</f>
        <v>2016</v>
      </c>
      <c r="E295" s="14">
        <f>VLOOKUP(X295,'EE investment costs'!$D$56:$R$656,15,0)</f>
        <v>15.666666666666664</v>
      </c>
      <c r="F295" s="17">
        <f ca="1">INDEX('EE investment costs'!$D$56:$R$656,MATCH(X295,'EE investment costs'!$D$56:$D$656,0),MATCH($V$8,'EE investment costs'!$D$56:$R$56,0))</f>
        <v>705.29808335274254</v>
      </c>
      <c r="I295" s="18">
        <v>1</v>
      </c>
      <c r="J295" s="18">
        <v>1</v>
      </c>
      <c r="K295" s="14">
        <f t="shared" ca="1" si="29"/>
        <v>5</v>
      </c>
      <c r="M295" s="19" t="str">
        <f t="shared" ca="1" si="27"/>
        <v>INDMDEFFTF-48</v>
      </c>
      <c r="N295" s="23" t="str">
        <f t="shared" ca="1" si="28"/>
        <v>Metal industry Saving Tech-Haulage Tractors, Trucks, Fishing boats 4.8y</v>
      </c>
      <c r="O295" s="23" t="s">
        <v>32</v>
      </c>
      <c r="P295" s="23" t="s">
        <v>33</v>
      </c>
      <c r="Q295" s="23"/>
      <c r="R295" s="23"/>
      <c r="S295" s="19" t="s">
        <v>34</v>
      </c>
      <c r="V295" s="16" t="str">
        <f t="shared" ca="1" si="30"/>
        <v>MD</v>
      </c>
      <c r="W295" s="14" t="str">
        <f t="shared" ca="1" si="30"/>
        <v>Metal industry</v>
      </c>
      <c r="X295" s="3" t="str">
        <f>'EE investment costs'!D344</f>
        <v>TF-48</v>
      </c>
      <c r="Y295" s="3" t="str">
        <f>'EE investment costs'!E344</f>
        <v>Haulage Tractors, Trucks, Fishing boats</v>
      </c>
      <c r="AC295" s="123">
        <f>'EE investment costs'!C344</f>
        <v>4.8</v>
      </c>
      <c r="AD295" s="22"/>
    </row>
    <row r="296" spans="2:30">
      <c r="B296" s="14" t="str">
        <f t="shared" ca="1" si="26"/>
        <v>INDMDEFFMT-49</v>
      </c>
      <c r="C296" s="15" t="str">
        <f t="shared" ca="1" si="25"/>
        <v>IMDMT</v>
      </c>
      <c r="D296" s="16">
        <f>'EE investment costs'!$F$15</f>
        <v>2016</v>
      </c>
      <c r="E296" s="14">
        <f>VLOOKUP(X296,'EE investment costs'!$D$56:$R$656,15,0)</f>
        <v>6.09</v>
      </c>
      <c r="F296" s="17">
        <f ca="1">INDEX('EE investment costs'!$D$56:$R$656,MATCH(X296,'EE investment costs'!$D$56:$D$656,0),MATCH($V$8,'EE investment costs'!$D$56:$R$56,0))</f>
        <v>680.25071439028636</v>
      </c>
      <c r="I296" s="18">
        <v>1</v>
      </c>
      <c r="J296" s="18">
        <v>1</v>
      </c>
      <c r="K296" s="14">
        <f t="shared" ca="1" si="29"/>
        <v>6</v>
      </c>
      <c r="M296" s="19" t="str">
        <f t="shared" ca="1" si="27"/>
        <v>INDMDEFFMT-49</v>
      </c>
      <c r="N296" s="23" t="str">
        <f t="shared" ca="1" si="28"/>
        <v>Metal industry Saving Tech-Heat Medium Temp. up to 150C 4.9y</v>
      </c>
      <c r="O296" s="23" t="s">
        <v>32</v>
      </c>
      <c r="P296" s="23" t="s">
        <v>33</v>
      </c>
      <c r="Q296" s="23"/>
      <c r="R296" s="23"/>
      <c r="S296" s="19" t="s">
        <v>34</v>
      </c>
      <c r="V296" s="16" t="str">
        <f t="shared" ca="1" si="30"/>
        <v>MD</v>
      </c>
      <c r="W296" s="14" t="str">
        <f t="shared" ca="1" si="30"/>
        <v>Metal industry</v>
      </c>
      <c r="X296" s="3" t="str">
        <f>'EE investment costs'!D345</f>
        <v>MT-49</v>
      </c>
      <c r="Y296" s="3" t="str">
        <f>'EE investment costs'!E345</f>
        <v>Heat Medium Temp. up to 150C</v>
      </c>
      <c r="AC296" s="123">
        <f>'EE investment costs'!C345</f>
        <v>4.9000000000000004</v>
      </c>
      <c r="AD296" s="22"/>
    </row>
    <row r="297" spans="2:30">
      <c r="B297" s="14" t="str">
        <f t="shared" ca="1" si="26"/>
        <v>INDMDEFFHT-49</v>
      </c>
      <c r="C297" s="15" t="str">
        <f t="shared" ca="1" si="25"/>
        <v>IMDHT</v>
      </c>
      <c r="D297" s="16">
        <f>'EE investment costs'!$F$15</f>
        <v>2016</v>
      </c>
      <c r="E297" s="14">
        <f>VLOOKUP(X297,'EE investment costs'!$D$56:$R$656,15,0)</f>
        <v>4.8719999999999999</v>
      </c>
      <c r="F297" s="17">
        <f ca="1">INDEX('EE investment costs'!$D$56:$R$656,MATCH(X297,'EE investment costs'!$D$56:$D$656,0),MATCH($V$8,'EE investment costs'!$D$56:$R$56,0))</f>
        <v>532.69978101540914</v>
      </c>
      <c r="I297" s="18">
        <v>1</v>
      </c>
      <c r="J297" s="18">
        <v>1</v>
      </c>
      <c r="K297" s="14">
        <f t="shared" ca="1" si="29"/>
        <v>7</v>
      </c>
      <c r="M297" s="19" t="str">
        <f t="shared" ca="1" si="27"/>
        <v>INDMDEFFHT-49</v>
      </c>
      <c r="N297" s="23" t="str">
        <f t="shared" ca="1" si="28"/>
        <v>Metal industry Saving Tech-Heat High Temp. over 150C 4.9y</v>
      </c>
      <c r="O297" s="23" t="s">
        <v>32</v>
      </c>
      <c r="P297" s="23" t="s">
        <v>33</v>
      </c>
      <c r="Q297" s="23"/>
      <c r="R297" s="23"/>
      <c r="S297" s="19" t="s">
        <v>34</v>
      </c>
      <c r="V297" s="16" t="str">
        <f t="shared" ca="1" si="30"/>
        <v>MD</v>
      </c>
      <c r="W297" s="14" t="str">
        <f t="shared" ca="1" si="30"/>
        <v>Metal industry</v>
      </c>
      <c r="X297" s="3" t="str">
        <f>'EE investment costs'!D346</f>
        <v>HT-49</v>
      </c>
      <c r="Y297" s="3" t="str">
        <f>'EE investment costs'!E346</f>
        <v>Heat High Temp. over 150C</v>
      </c>
      <c r="AC297" s="123">
        <f>'EE investment costs'!C346</f>
        <v>4.9000000000000004</v>
      </c>
      <c r="AD297" s="22"/>
    </row>
    <row r="298" spans="2:30">
      <c r="B298" s="14" t="str">
        <f t="shared" ca="1" si="26"/>
        <v>INDMDEFFRH-49</v>
      </c>
      <c r="C298" s="15" t="str">
        <f t="shared" ca="1" si="25"/>
        <v>IMDRH</v>
      </c>
      <c r="D298" s="16">
        <f>'EE investment costs'!$F$15</f>
        <v>2016</v>
      </c>
      <c r="E298" s="14">
        <f>VLOOKUP(X298,'EE investment costs'!$D$56:$R$656,15,0)</f>
        <v>16.168000000000003</v>
      </c>
      <c r="F298" s="17">
        <f ca="1">INDEX('EE investment costs'!$D$56:$R$656,MATCH(X298,'EE investment costs'!$D$56:$D$656,0),MATCH($V$8,'EE investment costs'!$D$56:$R$56,0))</f>
        <v>527.5426734183377</v>
      </c>
      <c r="I298" s="18">
        <v>1</v>
      </c>
      <c r="J298" s="18">
        <v>1</v>
      </c>
      <c r="K298" s="14">
        <f t="shared" ca="1" si="29"/>
        <v>7</v>
      </c>
      <c r="M298" s="19" t="str">
        <f t="shared" ca="1" si="27"/>
        <v>INDMDEFFRH-49</v>
      </c>
      <c r="N298" s="23" t="str">
        <f t="shared" ca="1" si="28"/>
        <v>Metal industry Saving Tech-Heat Room Heat 4.9y</v>
      </c>
      <c r="O298" s="23" t="s">
        <v>32</v>
      </c>
      <c r="P298" s="23" t="s">
        <v>33</v>
      </c>
      <c r="Q298" s="23"/>
      <c r="R298" s="23"/>
      <c r="S298" s="19" t="s">
        <v>34</v>
      </c>
      <c r="V298" s="16" t="str">
        <f t="shared" ca="1" si="30"/>
        <v>MD</v>
      </c>
      <c r="W298" s="14" t="str">
        <f t="shared" ca="1" si="30"/>
        <v>Metal industry</v>
      </c>
      <c r="X298" s="3" t="str">
        <f>'EE investment costs'!D347</f>
        <v>RH-49</v>
      </c>
      <c r="Y298" s="3" t="str">
        <f>'EE investment costs'!E347</f>
        <v>Heat Room Heat</v>
      </c>
      <c r="AC298" s="123">
        <f>'EE investment costs'!C347</f>
        <v>4.9000000000000004</v>
      </c>
      <c r="AD298" s="22"/>
    </row>
    <row r="299" spans="2:30">
      <c r="B299" s="14" t="str">
        <f t="shared" ca="1" si="26"/>
        <v>INDMDEFFLA-49</v>
      </c>
      <c r="C299" s="15" t="str">
        <f t="shared" ca="1" si="25"/>
        <v>IMDLA</v>
      </c>
      <c r="D299" s="16">
        <f>'EE investment costs'!$F$15</f>
        <v>2016</v>
      </c>
      <c r="E299" s="14">
        <f>VLOOKUP(X299,'EE investment costs'!$D$56:$R$656,15,0)</f>
        <v>4.0273000000000003</v>
      </c>
      <c r="F299" s="17">
        <f ca="1">INDEX('EE investment costs'!$D$56:$R$656,MATCH(X299,'EE investment costs'!$D$56:$D$656,0),MATCH($V$8,'EE investment costs'!$D$56:$R$56,0))</f>
        <v>1716.0856011959938</v>
      </c>
      <c r="I299" s="18">
        <v>1</v>
      </c>
      <c r="J299" s="18">
        <v>1</v>
      </c>
      <c r="K299" s="14">
        <f t="shared" ca="1" si="29"/>
        <v>0</v>
      </c>
      <c r="M299" s="19" t="str">
        <f t="shared" ca="1" si="27"/>
        <v>INDMDEFFLA-49</v>
      </c>
      <c r="N299" s="23" t="str">
        <f t="shared" ca="1" si="28"/>
        <v>Metal industry Saving Tech-Light 4.9y</v>
      </c>
      <c r="O299" s="23" t="s">
        <v>32</v>
      </c>
      <c r="P299" s="23" t="s">
        <v>33</v>
      </c>
      <c r="Q299" s="23"/>
      <c r="R299" s="23"/>
      <c r="S299" s="19" t="s">
        <v>34</v>
      </c>
      <c r="V299" s="16" t="str">
        <f t="shared" ca="1" si="30"/>
        <v>MD</v>
      </c>
      <c r="W299" s="14" t="str">
        <f t="shared" ca="1" si="30"/>
        <v>Metal industry</v>
      </c>
      <c r="X299" s="3" t="str">
        <f>'EE investment costs'!D348</f>
        <v>LA-49</v>
      </c>
      <c r="Y299" s="3" t="str">
        <f>'EE investment costs'!E348</f>
        <v>Light</v>
      </c>
      <c r="AC299" s="123">
        <f>'EE investment costs'!C348</f>
        <v>4.9000000000000004</v>
      </c>
      <c r="AD299" s="22"/>
    </row>
    <row r="300" spans="2:30">
      <c r="B300" s="14" t="str">
        <f t="shared" ca="1" si="26"/>
        <v>INDMDEFFEM-49</v>
      </c>
      <c r="C300" s="15" t="str">
        <f t="shared" ca="1" si="25"/>
        <v>IMDEM</v>
      </c>
      <c r="D300" s="16">
        <f>'EE investment costs'!$F$15</f>
        <v>2016</v>
      </c>
      <c r="E300" s="14">
        <f>VLOOKUP(X300,'EE investment costs'!$D$56:$R$656,15,0)</f>
        <v>4.2286650000000003</v>
      </c>
      <c r="F300" s="17">
        <f ca="1">INDEX('EE investment costs'!$D$56:$R$656,MATCH(X300,'EE investment costs'!$D$56:$D$656,0),MATCH($V$8,'EE investment costs'!$D$56:$R$56,0))</f>
        <v>1713.0717647741742</v>
      </c>
      <c r="I300" s="18">
        <v>1</v>
      </c>
      <c r="J300" s="18">
        <v>1</v>
      </c>
      <c r="K300" s="14">
        <f t="shared" ca="1" si="29"/>
        <v>0</v>
      </c>
      <c r="M300" s="19" t="str">
        <f t="shared" ca="1" si="27"/>
        <v>INDMDEFFEM-49</v>
      </c>
      <c r="N300" s="23" t="str">
        <f t="shared" ca="1" si="28"/>
        <v>Metal industry Saving Tech-Electric Motors 4.9y</v>
      </c>
      <c r="O300" s="23" t="s">
        <v>32</v>
      </c>
      <c r="P300" s="23" t="s">
        <v>33</v>
      </c>
      <c r="Q300" s="23"/>
      <c r="R300" s="23"/>
      <c r="S300" s="19" t="s">
        <v>34</v>
      </c>
      <c r="V300" s="16" t="str">
        <f t="shared" ca="1" si="30"/>
        <v>MD</v>
      </c>
      <c r="W300" s="14" t="str">
        <f t="shared" ca="1" si="30"/>
        <v>Metal industry</v>
      </c>
      <c r="X300" s="3" t="str">
        <f>'EE investment costs'!D349</f>
        <v>EM-49</v>
      </c>
      <c r="Y300" s="3" t="str">
        <f>'EE investment costs'!E349</f>
        <v>Electric Motors</v>
      </c>
      <c r="AC300" s="123">
        <f>'EE investment costs'!C349</f>
        <v>4.9000000000000004</v>
      </c>
      <c r="AD300" s="22"/>
    </row>
    <row r="301" spans="2:30">
      <c r="B301" s="14" t="str">
        <f t="shared" ca="1" si="26"/>
        <v>INDMDEFFTF-49</v>
      </c>
      <c r="C301" s="15" t="str">
        <f t="shared" ca="1" si="25"/>
        <v>IMDTF</v>
      </c>
      <c r="D301" s="16">
        <f>'EE investment costs'!$F$15</f>
        <v>2016</v>
      </c>
      <c r="E301" s="14">
        <f>VLOOKUP(X301,'EE investment costs'!$D$56:$R$656,15,0)</f>
        <v>15.75</v>
      </c>
      <c r="F301" s="17">
        <f ca="1">INDEX('EE investment costs'!$D$56:$R$656,MATCH(X301,'EE investment costs'!$D$56:$D$656,0),MATCH($V$8,'EE investment costs'!$D$56:$R$56,0))</f>
        <v>719.99179342259129</v>
      </c>
      <c r="I301" s="18">
        <v>1</v>
      </c>
      <c r="J301" s="18">
        <v>1</v>
      </c>
      <c r="K301" s="14">
        <f t="shared" ca="1" si="29"/>
        <v>5</v>
      </c>
      <c r="M301" s="19" t="str">
        <f t="shared" ca="1" si="27"/>
        <v>INDMDEFFTF-49</v>
      </c>
      <c r="N301" s="23" t="str">
        <f t="shared" ca="1" si="28"/>
        <v>Metal industry Saving Tech-Haulage Tractors, Trucks, Fishing boats 4.9y</v>
      </c>
      <c r="O301" s="23" t="s">
        <v>32</v>
      </c>
      <c r="P301" s="23" t="s">
        <v>33</v>
      </c>
      <c r="Q301" s="23"/>
      <c r="R301" s="23"/>
      <c r="S301" s="19" t="s">
        <v>34</v>
      </c>
      <c r="V301" s="16" t="str">
        <f t="shared" ca="1" si="30"/>
        <v>MD</v>
      </c>
      <c r="W301" s="14" t="str">
        <f t="shared" ca="1" si="30"/>
        <v>Metal industry</v>
      </c>
      <c r="X301" s="3" t="str">
        <f>'EE investment costs'!D350</f>
        <v>TF-49</v>
      </c>
      <c r="Y301" s="3" t="str">
        <f>'EE investment costs'!E350</f>
        <v>Haulage Tractors, Trucks, Fishing boats</v>
      </c>
      <c r="AC301" s="123">
        <f>'EE investment costs'!C350</f>
        <v>4.9000000000000004</v>
      </c>
      <c r="AD301" s="22"/>
    </row>
    <row r="302" spans="2:30">
      <c r="B302" s="14" t="str">
        <f t="shared" ca="1" si="26"/>
        <v>INDMDEFFMT-50</v>
      </c>
      <c r="C302" s="15" t="str">
        <f t="shared" ca="1" si="25"/>
        <v>IMDMT</v>
      </c>
      <c r="D302" s="16">
        <f>'EE investment costs'!$F$15</f>
        <v>2016</v>
      </c>
      <c r="E302" s="14">
        <f>VLOOKUP(X302,'EE investment costs'!$D$56:$R$656,15,0)</f>
        <v>6.1</v>
      </c>
      <c r="F302" s="17">
        <f ca="1">INDEX('EE investment costs'!$D$56:$R$656,MATCH(X302,'EE investment costs'!$D$56:$D$656,0),MATCH($V$8,'EE investment costs'!$D$56:$R$56,0))</f>
        <v>690.87627012638598</v>
      </c>
      <c r="I302" s="18">
        <v>1</v>
      </c>
      <c r="J302" s="18">
        <v>1</v>
      </c>
      <c r="K302" s="14">
        <f t="shared" ca="1" si="29"/>
        <v>6</v>
      </c>
      <c r="M302" s="19" t="str">
        <f t="shared" ca="1" si="27"/>
        <v>INDMDEFFMT-50</v>
      </c>
      <c r="N302" s="23" t="str">
        <f t="shared" ca="1" si="28"/>
        <v>Metal industry Saving Tech-Heat Medium Temp. up to 150C 5y</v>
      </c>
      <c r="O302" s="23" t="s">
        <v>32</v>
      </c>
      <c r="P302" s="23" t="s">
        <v>33</v>
      </c>
      <c r="Q302" s="23"/>
      <c r="R302" s="23"/>
      <c r="S302" s="19" t="s">
        <v>34</v>
      </c>
      <c r="V302" s="16" t="str">
        <f t="shared" ca="1" si="30"/>
        <v>MD</v>
      </c>
      <c r="W302" s="14" t="str">
        <f t="shared" ca="1" si="30"/>
        <v>Metal industry</v>
      </c>
      <c r="X302" s="3" t="str">
        <f>'EE investment costs'!D351</f>
        <v>MT-50</v>
      </c>
      <c r="Y302" s="3" t="str">
        <f>'EE investment costs'!E351</f>
        <v>Heat Medium Temp. up to 150C</v>
      </c>
      <c r="AC302" s="123">
        <f>'EE investment costs'!C351</f>
        <v>5</v>
      </c>
      <c r="AD302" s="22"/>
    </row>
    <row r="303" spans="2:30">
      <c r="B303" s="14" t="str">
        <f t="shared" ca="1" si="26"/>
        <v>INDMDEFFHT-50</v>
      </c>
      <c r="C303" s="15" t="str">
        <f t="shared" ca="1" si="25"/>
        <v>IMDHT</v>
      </c>
      <c r="D303" s="16">
        <f>'EE investment costs'!$F$15</f>
        <v>2016</v>
      </c>
      <c r="E303" s="14">
        <f>VLOOKUP(X303,'EE investment costs'!$D$56:$R$656,15,0)</f>
        <v>4.88</v>
      </c>
      <c r="F303" s="17">
        <f ca="1">INDEX('EE investment costs'!$D$56:$R$656,MATCH(X303,'EE investment costs'!$D$56:$D$656,0),MATCH($V$8,'EE investment costs'!$D$56:$R$56,0))</f>
        <v>539.04298751609463</v>
      </c>
      <c r="I303" s="18">
        <v>1</v>
      </c>
      <c r="J303" s="18">
        <v>1</v>
      </c>
      <c r="K303" s="14">
        <f t="shared" ca="1" si="29"/>
        <v>7</v>
      </c>
      <c r="M303" s="19" t="str">
        <f t="shared" ca="1" si="27"/>
        <v>INDMDEFFHT-50</v>
      </c>
      <c r="N303" s="23" t="str">
        <f t="shared" ca="1" si="28"/>
        <v>Metal industry Saving Tech-Heat High Temp. over 150C 5y</v>
      </c>
      <c r="O303" s="23" t="s">
        <v>32</v>
      </c>
      <c r="P303" s="23" t="s">
        <v>33</v>
      </c>
      <c r="Q303" s="23"/>
      <c r="R303" s="23"/>
      <c r="S303" s="19" t="s">
        <v>34</v>
      </c>
      <c r="V303" s="16" t="str">
        <f t="shared" ca="1" si="30"/>
        <v>MD</v>
      </c>
      <c r="W303" s="14" t="str">
        <f t="shared" ca="1" si="30"/>
        <v>Metal industry</v>
      </c>
      <c r="X303" s="3" t="str">
        <f>'EE investment costs'!D352</f>
        <v>HT-50</v>
      </c>
      <c r="Y303" s="3" t="str">
        <f>'EE investment costs'!E352</f>
        <v>Heat High Temp. over 150C</v>
      </c>
      <c r="AC303" s="123">
        <f>'EE investment costs'!C352</f>
        <v>5</v>
      </c>
      <c r="AD303" s="22"/>
    </row>
    <row r="304" spans="2:30">
      <c r="B304" s="14" t="str">
        <f t="shared" ca="1" si="26"/>
        <v>INDMDEFFRH-50</v>
      </c>
      <c r="C304" s="15" t="str">
        <f t="shared" ca="1" si="25"/>
        <v>IMDRH</v>
      </c>
      <c r="D304" s="16">
        <f>'EE investment costs'!$F$15</f>
        <v>2016</v>
      </c>
      <c r="E304" s="14">
        <f>VLOOKUP(X304,'EE investment costs'!$D$56:$R$656,15,0)</f>
        <v>16.186666666666667</v>
      </c>
      <c r="F304" s="17">
        <f ca="1">INDEX('EE investment costs'!$D$56:$R$656,MATCH(X304,'EE investment costs'!$D$56:$D$656,0),MATCH($V$8,'EE investment costs'!$D$56:$R$56,0))</f>
        <v>565.22429294821893</v>
      </c>
      <c r="I304" s="18">
        <v>1</v>
      </c>
      <c r="J304" s="18">
        <v>1</v>
      </c>
      <c r="K304" s="14">
        <f t="shared" ca="1" si="29"/>
        <v>7</v>
      </c>
      <c r="M304" s="19" t="str">
        <f t="shared" ca="1" si="27"/>
        <v>INDMDEFFRH-50</v>
      </c>
      <c r="N304" s="23" t="str">
        <f t="shared" ca="1" si="28"/>
        <v>Metal industry Saving Tech-Heat Room Heat 5y</v>
      </c>
      <c r="O304" s="23" t="s">
        <v>32</v>
      </c>
      <c r="P304" s="23" t="s">
        <v>33</v>
      </c>
      <c r="Q304" s="23"/>
      <c r="R304" s="23"/>
      <c r="S304" s="19" t="s">
        <v>34</v>
      </c>
      <c r="V304" s="16" t="str">
        <f t="shared" ca="1" si="30"/>
        <v>MD</v>
      </c>
      <c r="W304" s="14" t="str">
        <f t="shared" ca="1" si="30"/>
        <v>Metal industry</v>
      </c>
      <c r="X304" s="3" t="str">
        <f>'EE investment costs'!D353</f>
        <v>RH-50</v>
      </c>
      <c r="Y304" s="3" t="str">
        <f>'EE investment costs'!E353</f>
        <v>Heat Room Heat</v>
      </c>
      <c r="AC304" s="123">
        <f>'EE investment costs'!C353</f>
        <v>5</v>
      </c>
      <c r="AD304" s="22"/>
    </row>
    <row r="305" spans="2:30">
      <c r="B305" s="14" t="str">
        <f t="shared" ca="1" si="26"/>
        <v>INDMDEFFLA-50</v>
      </c>
      <c r="C305" s="15" t="str">
        <f t="shared" ca="1" si="25"/>
        <v>IMDLA</v>
      </c>
      <c r="D305" s="16">
        <f>'EE investment costs'!$F$15</f>
        <v>2016</v>
      </c>
      <c r="E305" s="14">
        <f>VLOOKUP(X305,'EE investment costs'!$D$56:$R$656,15,0)</f>
        <v>4.0403333333333338</v>
      </c>
      <c r="F305" s="17">
        <f ca="1">INDEX('EE investment costs'!$D$56:$R$656,MATCH(X305,'EE investment costs'!$D$56:$D$656,0),MATCH($V$8,'EE investment costs'!$D$56:$R$56,0))</f>
        <v>1731.4856868533632</v>
      </c>
      <c r="I305" s="18">
        <v>1</v>
      </c>
      <c r="J305" s="18">
        <v>1</v>
      </c>
      <c r="K305" s="14">
        <f t="shared" ca="1" si="29"/>
        <v>0</v>
      </c>
      <c r="M305" s="19" t="str">
        <f t="shared" ca="1" si="27"/>
        <v>INDMDEFFLA-50</v>
      </c>
      <c r="N305" s="23" t="str">
        <f t="shared" ca="1" si="28"/>
        <v>Metal industry Saving Tech-Light 5y</v>
      </c>
      <c r="O305" s="23" t="s">
        <v>32</v>
      </c>
      <c r="P305" s="23" t="s">
        <v>33</v>
      </c>
      <c r="Q305" s="23"/>
      <c r="R305" s="23"/>
      <c r="S305" s="19" t="s">
        <v>34</v>
      </c>
      <c r="V305" s="16" t="str">
        <f t="shared" ca="1" si="30"/>
        <v>MD</v>
      </c>
      <c r="W305" s="14" t="str">
        <f t="shared" ca="1" si="30"/>
        <v>Metal industry</v>
      </c>
      <c r="X305" s="3" t="str">
        <f>'EE investment costs'!D354</f>
        <v>LA-50</v>
      </c>
      <c r="Y305" s="3" t="str">
        <f>'EE investment costs'!E354</f>
        <v>Light</v>
      </c>
      <c r="AC305" s="123">
        <f>'EE investment costs'!C354</f>
        <v>5</v>
      </c>
      <c r="AD305" s="22"/>
    </row>
    <row r="306" spans="2:30">
      <c r="B306" s="14" t="str">
        <f t="shared" ca="1" si="26"/>
        <v>INDMDEFFEM-50</v>
      </c>
      <c r="C306" s="15" t="str">
        <f t="shared" ca="1" si="25"/>
        <v>IMDEM</v>
      </c>
      <c r="D306" s="16">
        <f>'EE investment costs'!$F$15</f>
        <v>2016</v>
      </c>
      <c r="E306" s="14">
        <f>VLOOKUP(X306,'EE investment costs'!$D$56:$R$656,15,0)</f>
        <v>4.2423500000000001</v>
      </c>
      <c r="F306" s="17">
        <f ca="1">INDEX('EE investment costs'!$D$56:$R$656,MATCH(X306,'EE investment costs'!$D$56:$D$656,0),MATCH($V$8,'EE investment costs'!$D$56:$R$56,0))</f>
        <v>1733.8072316280841</v>
      </c>
      <c r="I306" s="18">
        <v>1</v>
      </c>
      <c r="J306" s="18">
        <v>1</v>
      </c>
      <c r="K306" s="14">
        <f t="shared" ca="1" si="29"/>
        <v>0</v>
      </c>
      <c r="M306" s="19" t="str">
        <f t="shared" ca="1" si="27"/>
        <v>INDMDEFFEM-50</v>
      </c>
      <c r="N306" s="23" t="str">
        <f t="shared" ca="1" si="28"/>
        <v>Metal industry Saving Tech-Electric Motors 5y</v>
      </c>
      <c r="O306" s="23" t="s">
        <v>32</v>
      </c>
      <c r="P306" s="23" t="s">
        <v>33</v>
      </c>
      <c r="Q306" s="23"/>
      <c r="R306" s="23"/>
      <c r="S306" s="19" t="s">
        <v>34</v>
      </c>
      <c r="V306" s="16" t="str">
        <f t="shared" ca="1" si="30"/>
        <v>MD</v>
      </c>
      <c r="W306" s="14" t="str">
        <f t="shared" ca="1" si="30"/>
        <v>Metal industry</v>
      </c>
      <c r="X306" s="3" t="str">
        <f>'EE investment costs'!D355</f>
        <v>EM-50</v>
      </c>
      <c r="Y306" s="3" t="str">
        <f>'EE investment costs'!E355</f>
        <v>Electric Motors</v>
      </c>
      <c r="AC306" s="123">
        <f>'EE investment costs'!C355</f>
        <v>5</v>
      </c>
      <c r="AD306" s="22"/>
    </row>
    <row r="307" spans="2:30" ht="13.5" thickBot="1">
      <c r="B307" s="14" t="str">
        <f t="shared" ca="1" si="26"/>
        <v>INDMDEFFTF-50</v>
      </c>
      <c r="C307" s="15" t="str">
        <f t="shared" ca="1" si="25"/>
        <v>IMDTF</v>
      </c>
      <c r="D307" s="16">
        <f>'EE investment costs'!$F$15</f>
        <v>2016</v>
      </c>
      <c r="E307" s="14">
        <f>VLOOKUP(X307,'EE investment costs'!$D$56:$R$656,15,0)</f>
        <v>15.833333333333332</v>
      </c>
      <c r="F307" s="17">
        <f ca="1">INDEX('EE investment costs'!$D$56:$R$656,MATCH(X307,'EE investment costs'!$D$56:$D$656,0),MATCH($V$8,'EE investment costs'!$D$56:$R$56,0))</f>
        <v>734.68550349244003</v>
      </c>
      <c r="I307" s="18">
        <v>1</v>
      </c>
      <c r="J307" s="18">
        <v>1</v>
      </c>
      <c r="K307" s="14">
        <f t="shared" ca="1" si="29"/>
        <v>5</v>
      </c>
      <c r="M307" s="24" t="str">
        <f t="shared" ca="1" si="27"/>
        <v>INDMDEFFTF-50</v>
      </c>
      <c r="N307" s="25" t="str">
        <f t="shared" ca="1" si="28"/>
        <v>Metal industry Saving Tech-Haulage Tractors, Trucks, Fishing boats 5y</v>
      </c>
      <c r="O307" s="25" t="s">
        <v>32</v>
      </c>
      <c r="P307" s="25" t="s">
        <v>33</v>
      </c>
      <c r="Q307" s="25"/>
      <c r="R307" s="25"/>
      <c r="S307" s="24" t="s">
        <v>34</v>
      </c>
      <c r="V307" s="16" t="str">
        <f t="shared" ca="1" si="30"/>
        <v>MD</v>
      </c>
      <c r="W307" s="14" t="str">
        <f t="shared" ca="1" si="30"/>
        <v>Metal industry</v>
      </c>
      <c r="X307" s="3" t="str">
        <f>'EE investment costs'!D356</f>
        <v>TF-50</v>
      </c>
      <c r="Y307" s="3" t="str">
        <f>'EE investment costs'!E356</f>
        <v>Haulage Tractors, Trucks, Fishing boats</v>
      </c>
      <c r="AC307" s="123">
        <f>'EE investment costs'!C356</f>
        <v>5</v>
      </c>
      <c r="AD307" s="22"/>
    </row>
    <row r="308" spans="2:30">
      <c r="B308" s="14" t="str">
        <f t="shared" ca="1" si="26"/>
        <v>INDMDEFFMT-51</v>
      </c>
      <c r="C308" s="15" t="str">
        <f ca="1">"I"&amp;MID(B308,4,1)&amp;"D"&amp;MID(B308,9,2)</f>
        <v>IMDMT</v>
      </c>
      <c r="D308" s="16">
        <f>'EE investment costs'!$F$15</f>
        <v>2016</v>
      </c>
      <c r="E308" s="14">
        <f>VLOOKUP(X308,'EE investment costs'!$D$56:$R$656,15,0)</f>
        <v>6.1099999999999994</v>
      </c>
      <c r="F308" s="17">
        <f ca="1">INDEX('EE investment costs'!$D$56:$R$656,MATCH(X308,'EE investment costs'!$D$56:$D$656,0),MATCH($V$8,'EE investment costs'!$D$56:$R$56,0))</f>
        <v>701.50182586248559</v>
      </c>
      <c r="I308" s="18">
        <v>1</v>
      </c>
      <c r="J308" s="18">
        <v>1</v>
      </c>
      <c r="K308" s="14">
        <f t="shared" ca="1" si="29"/>
        <v>5</v>
      </c>
      <c r="M308" s="20" t="str">
        <f t="shared" ca="1" si="27"/>
        <v>INDMDEFFMT-51</v>
      </c>
      <c r="N308" s="21" t="str">
        <f t="shared" ca="1" si="28"/>
        <v>Metal industry Saving Tech-Heat Medium Temp. up to 150C 5.1y</v>
      </c>
      <c r="O308" s="21" t="s">
        <v>32</v>
      </c>
      <c r="P308" s="21" t="s">
        <v>33</v>
      </c>
      <c r="Q308" s="21"/>
      <c r="R308" s="21"/>
      <c r="S308" s="20" t="s">
        <v>34</v>
      </c>
      <c r="V308" s="16" t="str">
        <f t="shared" ca="1" si="30"/>
        <v>MD</v>
      </c>
      <c r="W308" s="14" t="str">
        <f t="shared" ca="1" si="30"/>
        <v>Metal industry</v>
      </c>
      <c r="X308" s="3" t="str">
        <f>'EE investment costs'!D357</f>
        <v>MT-51</v>
      </c>
      <c r="Y308" s="3" t="str">
        <f>'EE investment costs'!E357</f>
        <v>Heat Medium Temp. up to 150C</v>
      </c>
      <c r="AC308" s="123">
        <f>'EE investment costs'!C357</f>
        <v>5.0999999999999996</v>
      </c>
      <c r="AD308" s="22"/>
    </row>
    <row r="309" spans="2:30">
      <c r="B309" s="14" t="str">
        <f t="shared" ca="1" si="26"/>
        <v>INDMDEFFHT-51</v>
      </c>
      <c r="C309" s="15" t="str">
        <f t="shared" ca="1" si="25"/>
        <v>IMDHT</v>
      </c>
      <c r="D309" s="16">
        <f>'EE investment costs'!$F$15</f>
        <v>2016</v>
      </c>
      <c r="E309" s="14">
        <f>VLOOKUP(X309,'EE investment costs'!$D$56:$R$656,15,0)</f>
        <v>4.8879999999999999</v>
      </c>
      <c r="F309" s="17">
        <f ca="1">INDEX('EE investment costs'!$D$56:$R$656,MATCH(X309,'EE investment costs'!$D$56:$D$656,0),MATCH($V$8,'EE investment costs'!$D$56:$R$56,0))</f>
        <v>545.38619401678022</v>
      </c>
      <c r="I309" s="18">
        <v>1</v>
      </c>
      <c r="J309" s="18">
        <v>1</v>
      </c>
      <c r="K309" s="14">
        <f t="shared" ca="1" si="29"/>
        <v>7</v>
      </c>
      <c r="M309" s="19" t="str">
        <f t="shared" ca="1" si="27"/>
        <v>INDMDEFFHT-51</v>
      </c>
      <c r="N309" s="23" t="str">
        <f t="shared" ca="1" si="28"/>
        <v>Metal industry Saving Tech-Heat High Temp. over 150C 5.1y</v>
      </c>
      <c r="O309" s="23" t="s">
        <v>32</v>
      </c>
      <c r="P309" s="23" t="s">
        <v>33</v>
      </c>
      <c r="Q309" s="23"/>
      <c r="R309" s="23"/>
      <c r="S309" s="19" t="s">
        <v>34</v>
      </c>
      <c r="V309" s="16" t="str">
        <f t="shared" ca="1" si="30"/>
        <v>MD</v>
      </c>
      <c r="W309" s="14" t="str">
        <f t="shared" ca="1" si="30"/>
        <v>Metal industry</v>
      </c>
      <c r="X309" s="3" t="str">
        <f>'EE investment costs'!D358</f>
        <v>HT-51</v>
      </c>
      <c r="Y309" s="3" t="str">
        <f>'EE investment costs'!E358</f>
        <v>Heat High Temp. over 150C</v>
      </c>
      <c r="AC309" s="123">
        <f>'EE investment costs'!C358</f>
        <v>5.0999999999999996</v>
      </c>
      <c r="AD309" s="22"/>
    </row>
    <row r="310" spans="2:30">
      <c r="B310" s="14" t="str">
        <f t="shared" ca="1" si="26"/>
        <v>INDMDEFFRH-51</v>
      </c>
      <c r="C310" s="15" t="str">
        <f t="shared" ca="1" si="25"/>
        <v>IMDRH</v>
      </c>
      <c r="D310" s="16">
        <f>'EE investment costs'!$F$15</f>
        <v>2016</v>
      </c>
      <c r="E310" s="14">
        <f>VLOOKUP(X310,'EE investment costs'!$D$56:$R$656,15,0)</f>
        <v>16.205333333333336</v>
      </c>
      <c r="F310" s="17">
        <f ca="1">INDEX('EE investment costs'!$D$56:$R$656,MATCH(X310,'EE investment costs'!$D$56:$D$656,0),MATCH($V$8,'EE investment costs'!$D$56:$R$56,0))</f>
        <v>602.90591247809982</v>
      </c>
      <c r="I310" s="18">
        <v>1</v>
      </c>
      <c r="J310" s="18">
        <v>1</v>
      </c>
      <c r="K310" s="14">
        <f t="shared" ca="1" si="29"/>
        <v>6</v>
      </c>
      <c r="M310" s="19" t="str">
        <f t="shared" ca="1" si="27"/>
        <v>INDMDEFFRH-51</v>
      </c>
      <c r="N310" s="23" t="str">
        <f t="shared" ca="1" si="28"/>
        <v>Metal industry Saving Tech-Heat Room Heat 5.1y</v>
      </c>
      <c r="O310" s="23" t="s">
        <v>32</v>
      </c>
      <c r="P310" s="23" t="s">
        <v>33</v>
      </c>
      <c r="Q310" s="23"/>
      <c r="R310" s="23"/>
      <c r="S310" s="19" t="s">
        <v>34</v>
      </c>
      <c r="V310" s="16" t="str">
        <f t="shared" ca="1" si="30"/>
        <v>MD</v>
      </c>
      <c r="W310" s="14" t="str">
        <f t="shared" ca="1" si="30"/>
        <v>Metal industry</v>
      </c>
      <c r="X310" s="3" t="str">
        <f>'EE investment costs'!D359</f>
        <v>RH-51</v>
      </c>
      <c r="Y310" s="3" t="str">
        <f>'EE investment costs'!E359</f>
        <v>Heat Room Heat</v>
      </c>
      <c r="AC310" s="123">
        <f>'EE investment costs'!C359</f>
        <v>5.0999999999999996</v>
      </c>
      <c r="AD310" s="22"/>
    </row>
    <row r="311" spans="2:30">
      <c r="B311" s="14" t="str">
        <f t="shared" ca="1" si="26"/>
        <v>INDMDEFFLA-51</v>
      </c>
      <c r="C311" s="15" t="str">
        <f t="shared" ca="1" si="25"/>
        <v>IMDLA</v>
      </c>
      <c r="D311" s="16">
        <f>'EE investment costs'!$F$15</f>
        <v>2016</v>
      </c>
      <c r="E311" s="14">
        <f>VLOOKUP(X311,'EE investment costs'!$D$56:$R$656,15,0)</f>
        <v>4.0533666666666672</v>
      </c>
      <c r="F311" s="17">
        <f ca="1">INDEX('EE investment costs'!$D$56:$R$656,MATCH(X311,'EE investment costs'!$D$56:$D$656,0),MATCH($V$8,'EE investment costs'!$D$56:$R$56,0))</f>
        <v>1746.8857725107327</v>
      </c>
      <c r="I311" s="18">
        <v>1</v>
      </c>
      <c r="J311" s="18">
        <v>1</v>
      </c>
      <c r="K311" s="14">
        <f t="shared" ca="1" si="29"/>
        <v>0</v>
      </c>
      <c r="M311" s="19" t="str">
        <f t="shared" ca="1" si="27"/>
        <v>INDMDEFFLA-51</v>
      </c>
      <c r="N311" s="23" t="str">
        <f t="shared" ca="1" si="28"/>
        <v>Metal industry Saving Tech-Light 5.1y</v>
      </c>
      <c r="O311" s="23" t="s">
        <v>32</v>
      </c>
      <c r="P311" s="23" t="s">
        <v>33</v>
      </c>
      <c r="Q311" s="23"/>
      <c r="R311" s="23"/>
      <c r="S311" s="19" t="s">
        <v>34</v>
      </c>
      <c r="V311" s="16" t="str">
        <f t="shared" ca="1" si="30"/>
        <v>MD</v>
      </c>
      <c r="W311" s="14" t="str">
        <f t="shared" ca="1" si="30"/>
        <v>Metal industry</v>
      </c>
      <c r="X311" s="3" t="str">
        <f>'EE investment costs'!D360</f>
        <v>LA-51</v>
      </c>
      <c r="Y311" s="3" t="str">
        <f>'EE investment costs'!E360</f>
        <v>Light</v>
      </c>
      <c r="AC311" s="123">
        <f>'EE investment costs'!C360</f>
        <v>5.0999999999999996</v>
      </c>
      <c r="AD311" s="22"/>
    </row>
    <row r="312" spans="2:30">
      <c r="B312" s="14" t="str">
        <f t="shared" ca="1" si="26"/>
        <v>INDMDEFFEM-51</v>
      </c>
      <c r="C312" s="15" t="str">
        <f t="shared" ca="1" si="25"/>
        <v>IMDEM</v>
      </c>
      <c r="D312" s="16">
        <f>'EE investment costs'!$F$15</f>
        <v>2016</v>
      </c>
      <c r="E312" s="14">
        <f>VLOOKUP(X312,'EE investment costs'!$D$56:$R$656,15,0)</f>
        <v>4.2560349999999998</v>
      </c>
      <c r="F312" s="17">
        <f ca="1">INDEX('EE investment costs'!$D$56:$R$656,MATCH(X312,'EE investment costs'!$D$56:$D$656,0),MATCH($V$8,'EE investment costs'!$D$56:$R$56,0))</f>
        <v>1754.5426984819937</v>
      </c>
      <c r="I312" s="18">
        <v>1</v>
      </c>
      <c r="J312" s="18">
        <v>1</v>
      </c>
      <c r="K312" s="14">
        <f t="shared" ca="1" si="29"/>
        <v>0</v>
      </c>
      <c r="M312" s="19" t="str">
        <f t="shared" ca="1" si="27"/>
        <v>INDMDEFFEM-51</v>
      </c>
      <c r="N312" s="23" t="str">
        <f t="shared" ca="1" si="28"/>
        <v>Metal industry Saving Tech-Electric Motors 5.1y</v>
      </c>
      <c r="O312" s="23" t="s">
        <v>32</v>
      </c>
      <c r="P312" s="23" t="s">
        <v>33</v>
      </c>
      <c r="Q312" s="23"/>
      <c r="R312" s="23"/>
      <c r="S312" s="19" t="s">
        <v>34</v>
      </c>
      <c r="V312" s="16" t="str">
        <f t="shared" ca="1" si="30"/>
        <v>MD</v>
      </c>
      <c r="W312" s="14" t="str">
        <f t="shared" ca="1" si="30"/>
        <v>Metal industry</v>
      </c>
      <c r="X312" s="3" t="str">
        <f>'EE investment costs'!D361</f>
        <v>EM-51</v>
      </c>
      <c r="Y312" s="3" t="str">
        <f>'EE investment costs'!E361</f>
        <v>Electric Motors</v>
      </c>
      <c r="AC312" s="123">
        <f>'EE investment costs'!C361</f>
        <v>5.0999999999999996</v>
      </c>
      <c r="AD312" s="22"/>
    </row>
    <row r="313" spans="2:30">
      <c r="B313" s="14" t="str">
        <f t="shared" ca="1" si="26"/>
        <v>INDMDEFFTF-51</v>
      </c>
      <c r="C313" s="15" t="str">
        <f t="shared" ref="C313:C367" ca="1" si="31">"I"&amp;MID(B313,4,1)&amp;"D"&amp;MID(B313,9,2)</f>
        <v>IMDTF</v>
      </c>
      <c r="D313" s="16">
        <f>'EE investment costs'!$F$15</f>
        <v>2016</v>
      </c>
      <c r="E313" s="14">
        <f>VLOOKUP(X313,'EE investment costs'!$D$56:$R$656,15,0)</f>
        <v>15.916666666666664</v>
      </c>
      <c r="F313" s="17">
        <f ca="1">INDEX('EE investment costs'!$D$56:$R$656,MATCH(X313,'EE investment costs'!$D$56:$D$656,0),MATCH($V$8,'EE investment costs'!$D$56:$R$56,0))</f>
        <v>749.3792135622889</v>
      </c>
      <c r="I313" s="18">
        <v>1</v>
      </c>
      <c r="J313" s="18">
        <v>1</v>
      </c>
      <c r="K313" s="14">
        <f t="shared" ca="1" si="29"/>
        <v>5</v>
      </c>
      <c r="M313" s="19" t="str">
        <f t="shared" ca="1" si="27"/>
        <v>INDMDEFFTF-51</v>
      </c>
      <c r="N313" s="23" t="str">
        <f t="shared" ca="1" si="28"/>
        <v>Metal industry Saving Tech-Haulage Tractors, Trucks, Fishing boats 5.1y</v>
      </c>
      <c r="O313" s="23" t="s">
        <v>32</v>
      </c>
      <c r="P313" s="23" t="s">
        <v>33</v>
      </c>
      <c r="Q313" s="23"/>
      <c r="R313" s="23"/>
      <c r="S313" s="19" t="s">
        <v>34</v>
      </c>
      <c r="V313" s="16" t="str">
        <f t="shared" ca="1" si="30"/>
        <v>MD</v>
      </c>
      <c r="W313" s="14" t="str">
        <f t="shared" ca="1" si="30"/>
        <v>Metal industry</v>
      </c>
      <c r="X313" s="3" t="str">
        <f>'EE investment costs'!D362</f>
        <v>TF-51</v>
      </c>
      <c r="Y313" s="3" t="str">
        <f>'EE investment costs'!E362</f>
        <v>Haulage Tractors, Trucks, Fishing boats</v>
      </c>
      <c r="AC313" s="123">
        <f>'EE investment costs'!C362</f>
        <v>5.0999999999999996</v>
      </c>
      <c r="AD313" s="22"/>
    </row>
    <row r="314" spans="2:30">
      <c r="B314" s="14" t="str">
        <f t="shared" ca="1" si="26"/>
        <v>INDMDEFFMT-52</v>
      </c>
      <c r="C314" s="15" t="str">
        <f t="shared" ca="1" si="31"/>
        <v>IMDMT</v>
      </c>
      <c r="D314" s="16">
        <f>'EE investment costs'!$F$15</f>
        <v>2016</v>
      </c>
      <c r="E314" s="14">
        <f>VLOOKUP(X314,'EE investment costs'!$D$56:$R$656,15,0)</f>
        <v>6.1199999999999992</v>
      </c>
      <c r="F314" s="17">
        <f ca="1">INDEX('EE investment costs'!$D$56:$R$656,MATCH(X314,'EE investment costs'!$D$56:$D$656,0),MATCH($V$8,'EE investment costs'!$D$56:$R$56,0))</f>
        <v>712.1273815985852</v>
      </c>
      <c r="I314" s="18">
        <v>1</v>
      </c>
      <c r="J314" s="18">
        <v>1</v>
      </c>
      <c r="K314" s="14">
        <f t="shared" ca="1" si="29"/>
        <v>5</v>
      </c>
      <c r="M314" s="19" t="str">
        <f t="shared" ca="1" si="27"/>
        <v>INDMDEFFMT-52</v>
      </c>
      <c r="N314" s="23" t="str">
        <f t="shared" ca="1" si="28"/>
        <v>Metal industry Saving Tech-Heat Medium Temp. up to 150C 5.2y</v>
      </c>
      <c r="O314" s="23" t="s">
        <v>32</v>
      </c>
      <c r="P314" s="23" t="s">
        <v>33</v>
      </c>
      <c r="Q314" s="23"/>
      <c r="R314" s="23"/>
      <c r="S314" s="19" t="s">
        <v>34</v>
      </c>
      <c r="V314" s="16" t="str">
        <f t="shared" ca="1" si="30"/>
        <v>MD</v>
      </c>
      <c r="W314" s="14" t="str">
        <f t="shared" ca="1" si="30"/>
        <v>Metal industry</v>
      </c>
      <c r="X314" s="3" t="str">
        <f>'EE investment costs'!D363</f>
        <v>MT-52</v>
      </c>
      <c r="Y314" s="3" t="str">
        <f>'EE investment costs'!E363</f>
        <v>Heat Medium Temp. up to 150C</v>
      </c>
      <c r="AC314" s="123">
        <f>'EE investment costs'!C363</f>
        <v>5.2</v>
      </c>
      <c r="AD314" s="22"/>
    </row>
    <row r="315" spans="2:30">
      <c r="B315" s="14" t="str">
        <f t="shared" ca="1" si="26"/>
        <v>INDMDEFFHT-52</v>
      </c>
      <c r="C315" s="15" t="str">
        <f t="shared" ca="1" si="31"/>
        <v>IMDHT</v>
      </c>
      <c r="D315" s="16">
        <f>'EE investment costs'!$F$15</f>
        <v>2016</v>
      </c>
      <c r="E315" s="14">
        <f>VLOOKUP(X315,'EE investment costs'!$D$56:$R$656,15,0)</f>
        <v>4.8959999999999999</v>
      </c>
      <c r="F315" s="17">
        <f ca="1">INDEX('EE investment costs'!$D$56:$R$656,MATCH(X315,'EE investment costs'!$D$56:$D$656,0),MATCH($V$8,'EE investment costs'!$D$56:$R$56,0))</f>
        <v>551.72940051746582</v>
      </c>
      <c r="I315" s="18">
        <v>1</v>
      </c>
      <c r="J315" s="18">
        <v>1</v>
      </c>
      <c r="K315" s="14">
        <f t="shared" ca="1" si="29"/>
        <v>7</v>
      </c>
      <c r="M315" s="19" t="str">
        <f t="shared" ca="1" si="27"/>
        <v>INDMDEFFHT-52</v>
      </c>
      <c r="N315" s="23" t="str">
        <f t="shared" ca="1" si="28"/>
        <v>Metal industry Saving Tech-Heat High Temp. over 150C 5.2y</v>
      </c>
      <c r="O315" s="23" t="s">
        <v>32</v>
      </c>
      <c r="P315" s="23" t="s">
        <v>33</v>
      </c>
      <c r="Q315" s="23"/>
      <c r="R315" s="23"/>
      <c r="S315" s="19" t="s">
        <v>34</v>
      </c>
      <c r="V315" s="16" t="str">
        <f t="shared" ca="1" si="30"/>
        <v>MD</v>
      </c>
      <c r="W315" s="14" t="str">
        <f t="shared" ca="1" si="30"/>
        <v>Metal industry</v>
      </c>
      <c r="X315" s="3" t="str">
        <f>'EE investment costs'!D364</f>
        <v>HT-52</v>
      </c>
      <c r="Y315" s="3" t="str">
        <f>'EE investment costs'!E364</f>
        <v>Heat High Temp. over 150C</v>
      </c>
      <c r="AC315" s="123">
        <f>'EE investment costs'!C364</f>
        <v>5.2</v>
      </c>
      <c r="AD315" s="22"/>
    </row>
    <row r="316" spans="2:30">
      <c r="B316" s="14" t="str">
        <f t="shared" ca="1" si="26"/>
        <v>INDMDEFFRH-52</v>
      </c>
      <c r="C316" s="15" t="str">
        <f t="shared" ca="1" si="31"/>
        <v>IMDRH</v>
      </c>
      <c r="D316" s="16">
        <f>'EE investment costs'!$F$15</f>
        <v>2016</v>
      </c>
      <c r="E316" s="14">
        <f>VLOOKUP(X316,'EE investment costs'!$D$56:$R$656,15,0)</f>
        <v>16.224000000000004</v>
      </c>
      <c r="F316" s="17">
        <f ca="1">INDEX('EE investment costs'!$D$56:$R$656,MATCH(X316,'EE investment costs'!$D$56:$D$656,0),MATCH($V$8,'EE investment costs'!$D$56:$R$56,0))</f>
        <v>640.58753200798139</v>
      </c>
      <c r="I316" s="18">
        <v>1</v>
      </c>
      <c r="J316" s="18">
        <v>1</v>
      </c>
      <c r="K316" s="14">
        <f t="shared" ca="1" si="29"/>
        <v>6</v>
      </c>
      <c r="M316" s="19" t="str">
        <f t="shared" ca="1" si="27"/>
        <v>INDMDEFFRH-52</v>
      </c>
      <c r="N316" s="23" t="str">
        <f t="shared" ca="1" si="28"/>
        <v>Metal industry Saving Tech-Heat Room Heat 5.2y</v>
      </c>
      <c r="O316" s="23" t="s">
        <v>32</v>
      </c>
      <c r="P316" s="23" t="s">
        <v>33</v>
      </c>
      <c r="Q316" s="23"/>
      <c r="R316" s="23"/>
      <c r="S316" s="19" t="s">
        <v>34</v>
      </c>
      <c r="V316" s="16" t="str">
        <f t="shared" ca="1" si="30"/>
        <v>MD</v>
      </c>
      <c r="W316" s="14" t="str">
        <f t="shared" ca="1" si="30"/>
        <v>Metal industry</v>
      </c>
      <c r="X316" s="3" t="str">
        <f>'EE investment costs'!D365</f>
        <v>RH-52</v>
      </c>
      <c r="Y316" s="3" t="str">
        <f>'EE investment costs'!E365</f>
        <v>Heat Room Heat</v>
      </c>
      <c r="AC316" s="123">
        <f>'EE investment costs'!C365</f>
        <v>5.2</v>
      </c>
      <c r="AD316" s="22"/>
    </row>
    <row r="317" spans="2:30">
      <c r="B317" s="14" t="str">
        <f t="shared" ca="1" si="26"/>
        <v>INDMDEFFLA-52</v>
      </c>
      <c r="C317" s="15" t="str">
        <f t="shared" ca="1" si="31"/>
        <v>IMDLA</v>
      </c>
      <c r="D317" s="16">
        <f>'EE investment costs'!$F$15</f>
        <v>2016</v>
      </c>
      <c r="E317" s="14">
        <f>VLOOKUP(X317,'EE investment costs'!$D$56:$R$656,15,0)</f>
        <v>4.0663999999999998</v>
      </c>
      <c r="F317" s="17">
        <f ca="1">INDEX('EE investment costs'!$D$56:$R$656,MATCH(X317,'EE investment costs'!$D$56:$D$656,0),MATCH($V$8,'EE investment costs'!$D$56:$R$56,0))</f>
        <v>1762.2858581681023</v>
      </c>
      <c r="I317" s="18">
        <v>1</v>
      </c>
      <c r="J317" s="18">
        <v>1</v>
      </c>
      <c r="K317" s="14">
        <f t="shared" ca="1" si="29"/>
        <v>0</v>
      </c>
      <c r="M317" s="19" t="str">
        <f t="shared" ca="1" si="27"/>
        <v>INDMDEFFLA-52</v>
      </c>
      <c r="N317" s="23" t="str">
        <f t="shared" ca="1" si="28"/>
        <v>Metal industry Saving Tech-Light 5.2y</v>
      </c>
      <c r="O317" s="23" t="s">
        <v>32</v>
      </c>
      <c r="P317" s="23" t="s">
        <v>33</v>
      </c>
      <c r="Q317" s="23"/>
      <c r="R317" s="23"/>
      <c r="S317" s="19" t="s">
        <v>34</v>
      </c>
      <c r="V317" s="16" t="str">
        <f t="shared" ca="1" si="30"/>
        <v>MD</v>
      </c>
      <c r="W317" s="14" t="str">
        <f t="shared" ca="1" si="30"/>
        <v>Metal industry</v>
      </c>
      <c r="X317" s="3" t="str">
        <f>'EE investment costs'!D366</f>
        <v>LA-52</v>
      </c>
      <c r="Y317" s="3" t="str">
        <f>'EE investment costs'!E366</f>
        <v>Light</v>
      </c>
      <c r="AC317" s="123">
        <f>'EE investment costs'!C366</f>
        <v>5.2</v>
      </c>
      <c r="AD317" s="22"/>
    </row>
    <row r="318" spans="2:30">
      <c r="B318" s="14" t="str">
        <f t="shared" ca="1" si="26"/>
        <v>INDMDEFFEM-52</v>
      </c>
      <c r="C318" s="15" t="str">
        <f t="shared" ca="1" si="31"/>
        <v>IMDEM</v>
      </c>
      <c r="D318" s="16">
        <f>'EE investment costs'!$F$15</f>
        <v>2016</v>
      </c>
      <c r="E318" s="14">
        <f>VLOOKUP(X318,'EE investment costs'!$D$56:$R$656,15,0)</f>
        <v>4.2697200000000004</v>
      </c>
      <c r="F318" s="17">
        <f ca="1">INDEX('EE investment costs'!$D$56:$R$656,MATCH(X318,'EE investment costs'!$D$56:$D$656,0),MATCH($V$8,'EE investment costs'!$D$56:$R$56,0))</f>
        <v>1775.2781653359036</v>
      </c>
      <c r="I318" s="18">
        <v>1</v>
      </c>
      <c r="J318" s="18">
        <v>1</v>
      </c>
      <c r="K318" s="14">
        <f t="shared" ca="1" si="29"/>
        <v>0</v>
      </c>
      <c r="M318" s="19" t="str">
        <f t="shared" ca="1" si="27"/>
        <v>INDMDEFFEM-52</v>
      </c>
      <c r="N318" s="23" t="str">
        <f t="shared" ca="1" si="28"/>
        <v>Metal industry Saving Tech-Electric Motors 5.2y</v>
      </c>
      <c r="O318" s="23" t="s">
        <v>32</v>
      </c>
      <c r="P318" s="23" t="s">
        <v>33</v>
      </c>
      <c r="Q318" s="23"/>
      <c r="R318" s="23"/>
      <c r="S318" s="19" t="s">
        <v>34</v>
      </c>
      <c r="V318" s="16" t="str">
        <f t="shared" ca="1" si="30"/>
        <v>MD</v>
      </c>
      <c r="W318" s="14" t="str">
        <f t="shared" ca="1" si="30"/>
        <v>Metal industry</v>
      </c>
      <c r="X318" s="3" t="str">
        <f>'EE investment costs'!D367</f>
        <v>EM-52</v>
      </c>
      <c r="Y318" s="3" t="str">
        <f>'EE investment costs'!E367</f>
        <v>Electric Motors</v>
      </c>
      <c r="AC318" s="123">
        <f>'EE investment costs'!C367</f>
        <v>5.2</v>
      </c>
      <c r="AD318" s="22"/>
    </row>
    <row r="319" spans="2:30">
      <c r="B319" s="14" t="str">
        <f t="shared" ca="1" si="26"/>
        <v>INDMDEFFTF-52</v>
      </c>
      <c r="C319" s="15" t="str">
        <f t="shared" ca="1" si="31"/>
        <v>IMDTF</v>
      </c>
      <c r="D319" s="16">
        <f>'EE investment costs'!$F$15</f>
        <v>2016</v>
      </c>
      <c r="E319" s="14">
        <f>VLOOKUP(X319,'EE investment costs'!$D$56:$R$656,15,0)</f>
        <v>16</v>
      </c>
      <c r="F319" s="17">
        <f ca="1">INDEX('EE investment costs'!$D$56:$R$656,MATCH(X319,'EE investment costs'!$D$56:$D$656,0),MATCH($V$8,'EE investment costs'!$D$56:$R$56,0))</f>
        <v>764.07292363213776</v>
      </c>
      <c r="I319" s="18">
        <v>1</v>
      </c>
      <c r="J319" s="18">
        <v>1</v>
      </c>
      <c r="K319" s="14">
        <f t="shared" ca="1" si="29"/>
        <v>5</v>
      </c>
      <c r="M319" s="19" t="str">
        <f t="shared" ca="1" si="27"/>
        <v>INDMDEFFTF-52</v>
      </c>
      <c r="N319" s="23" t="str">
        <f t="shared" ca="1" si="28"/>
        <v>Metal industry Saving Tech-Haulage Tractors, Trucks, Fishing boats 5.2y</v>
      </c>
      <c r="O319" s="23" t="s">
        <v>32</v>
      </c>
      <c r="P319" s="23" t="s">
        <v>33</v>
      </c>
      <c r="Q319" s="23"/>
      <c r="R319" s="23"/>
      <c r="S319" s="19" t="s">
        <v>34</v>
      </c>
      <c r="V319" s="16" t="str">
        <f t="shared" ca="1" si="30"/>
        <v>MD</v>
      </c>
      <c r="W319" s="14" t="str">
        <f t="shared" ca="1" si="30"/>
        <v>Metal industry</v>
      </c>
      <c r="X319" s="3" t="str">
        <f>'EE investment costs'!D368</f>
        <v>TF-52</v>
      </c>
      <c r="Y319" s="3" t="str">
        <f>'EE investment costs'!E368</f>
        <v>Haulage Tractors, Trucks, Fishing boats</v>
      </c>
      <c r="AC319" s="123">
        <f>'EE investment costs'!C368</f>
        <v>5.2</v>
      </c>
      <c r="AD319" s="22"/>
    </row>
    <row r="320" spans="2:30">
      <c r="B320" s="14" t="str">
        <f t="shared" ca="1" si="26"/>
        <v>INDMDEFFMT-53</v>
      </c>
      <c r="C320" s="15" t="str">
        <f t="shared" ca="1" si="31"/>
        <v>IMDMT</v>
      </c>
      <c r="D320" s="16">
        <f>'EE investment costs'!$F$15</f>
        <v>2016</v>
      </c>
      <c r="E320" s="14">
        <f>VLOOKUP(X320,'EE investment costs'!$D$56:$R$656,15,0)</f>
        <v>6.13</v>
      </c>
      <c r="F320" s="17">
        <f ca="1">INDEX('EE investment costs'!$D$56:$R$656,MATCH(X320,'EE investment costs'!$D$56:$D$656,0),MATCH($V$8,'EE investment costs'!$D$56:$R$56,0))</f>
        <v>722.7529373346847</v>
      </c>
      <c r="I320" s="18">
        <v>1</v>
      </c>
      <c r="J320" s="18">
        <v>1</v>
      </c>
      <c r="K320" s="14">
        <f t="shared" ca="1" si="29"/>
        <v>5</v>
      </c>
      <c r="M320" s="19" t="str">
        <f t="shared" ca="1" si="27"/>
        <v>INDMDEFFMT-53</v>
      </c>
      <c r="N320" s="23" t="str">
        <f t="shared" ca="1" si="28"/>
        <v>Metal industry Saving Tech-Heat Medium Temp. up to 150C 5.3y</v>
      </c>
      <c r="O320" s="23" t="s">
        <v>32</v>
      </c>
      <c r="P320" s="23" t="s">
        <v>33</v>
      </c>
      <c r="Q320" s="23"/>
      <c r="R320" s="23"/>
      <c r="S320" s="19" t="s">
        <v>34</v>
      </c>
      <c r="V320" s="16" t="str">
        <f t="shared" ca="1" si="30"/>
        <v>MD</v>
      </c>
      <c r="W320" s="14" t="str">
        <f t="shared" ca="1" si="30"/>
        <v>Metal industry</v>
      </c>
      <c r="X320" s="3" t="str">
        <f>'EE investment costs'!D369</f>
        <v>MT-53</v>
      </c>
      <c r="Y320" s="3" t="str">
        <f>'EE investment costs'!E369</f>
        <v>Heat Medium Temp. up to 150C</v>
      </c>
      <c r="AC320" s="123">
        <f>'EE investment costs'!C369</f>
        <v>5.3</v>
      </c>
      <c r="AD320" s="22"/>
    </row>
    <row r="321" spans="2:30">
      <c r="B321" s="14" t="str">
        <f t="shared" ca="1" si="26"/>
        <v>INDMDEFFHT-53</v>
      </c>
      <c r="C321" s="15" t="str">
        <f t="shared" ca="1" si="31"/>
        <v>IMDHT</v>
      </c>
      <c r="D321" s="16">
        <f>'EE investment costs'!$F$15</f>
        <v>2016</v>
      </c>
      <c r="E321" s="14">
        <f>VLOOKUP(X321,'EE investment costs'!$D$56:$R$656,15,0)</f>
        <v>4.9039999999999999</v>
      </c>
      <c r="F321" s="17">
        <f ca="1">INDEX('EE investment costs'!$D$56:$R$656,MATCH(X321,'EE investment costs'!$D$56:$D$656,0),MATCH($V$8,'EE investment costs'!$D$56:$R$56,0))</f>
        <v>558.07260701815142</v>
      </c>
      <c r="I321" s="18">
        <v>1</v>
      </c>
      <c r="J321" s="18">
        <v>1</v>
      </c>
      <c r="K321" s="14">
        <f t="shared" ca="1" si="29"/>
        <v>7</v>
      </c>
      <c r="M321" s="19" t="str">
        <f t="shared" ca="1" si="27"/>
        <v>INDMDEFFHT-53</v>
      </c>
      <c r="N321" s="23" t="str">
        <f t="shared" ca="1" si="28"/>
        <v>Metal industry Saving Tech-Heat High Temp. over 150C 5.3y</v>
      </c>
      <c r="O321" s="23" t="s">
        <v>32</v>
      </c>
      <c r="P321" s="23" t="s">
        <v>33</v>
      </c>
      <c r="Q321" s="23"/>
      <c r="R321" s="23"/>
      <c r="S321" s="19" t="s">
        <v>34</v>
      </c>
      <c r="V321" s="16" t="str">
        <f t="shared" ca="1" si="30"/>
        <v>MD</v>
      </c>
      <c r="W321" s="14" t="str">
        <f t="shared" ca="1" si="30"/>
        <v>Metal industry</v>
      </c>
      <c r="X321" s="3" t="str">
        <f>'EE investment costs'!D370</f>
        <v>HT-53</v>
      </c>
      <c r="Y321" s="3" t="str">
        <f>'EE investment costs'!E370</f>
        <v>Heat High Temp. over 150C</v>
      </c>
      <c r="AC321" s="123">
        <f>'EE investment costs'!C370</f>
        <v>5.3</v>
      </c>
      <c r="AD321" s="22"/>
    </row>
    <row r="322" spans="2:30">
      <c r="B322" s="14" t="str">
        <f t="shared" ca="1" si="26"/>
        <v>INDMDEFFRH-53</v>
      </c>
      <c r="C322" s="15" t="str">
        <f t="shared" ca="1" si="31"/>
        <v>IMDRH</v>
      </c>
      <c r="D322" s="16">
        <f>'EE investment costs'!$F$15</f>
        <v>2016</v>
      </c>
      <c r="E322" s="14">
        <f>VLOOKUP(X322,'EE investment costs'!$D$56:$R$656,15,0)</f>
        <v>16.242666666666668</v>
      </c>
      <c r="F322" s="17">
        <f ca="1">INDEX('EE investment costs'!$D$56:$R$656,MATCH(X322,'EE investment costs'!$D$56:$D$656,0),MATCH($V$8,'EE investment costs'!$D$56:$R$56,0))</f>
        <v>678.26915153786251</v>
      </c>
      <c r="I322" s="18">
        <v>1</v>
      </c>
      <c r="J322" s="18">
        <v>1</v>
      </c>
      <c r="K322" s="14">
        <f t="shared" ca="1" si="29"/>
        <v>6</v>
      </c>
      <c r="M322" s="19" t="str">
        <f t="shared" ca="1" si="27"/>
        <v>INDMDEFFRH-53</v>
      </c>
      <c r="N322" s="23" t="str">
        <f t="shared" ca="1" si="28"/>
        <v>Metal industry Saving Tech-Heat Room Heat 5.3y</v>
      </c>
      <c r="O322" s="23" t="s">
        <v>32</v>
      </c>
      <c r="P322" s="23" t="s">
        <v>33</v>
      </c>
      <c r="Q322" s="23"/>
      <c r="R322" s="23"/>
      <c r="S322" s="19" t="s">
        <v>34</v>
      </c>
      <c r="V322" s="16" t="str">
        <f t="shared" ca="1" si="30"/>
        <v>MD</v>
      </c>
      <c r="W322" s="14" t="str">
        <f t="shared" ca="1" si="30"/>
        <v>Metal industry</v>
      </c>
      <c r="X322" s="3" t="str">
        <f>'EE investment costs'!D371</f>
        <v>RH-53</v>
      </c>
      <c r="Y322" s="3" t="str">
        <f>'EE investment costs'!E371</f>
        <v>Heat Room Heat</v>
      </c>
      <c r="AC322" s="123">
        <f>'EE investment costs'!C371</f>
        <v>5.3</v>
      </c>
      <c r="AD322" s="22"/>
    </row>
    <row r="323" spans="2:30">
      <c r="B323" s="14" t="str">
        <f t="shared" ca="1" si="26"/>
        <v>INDMDEFFLA-53</v>
      </c>
      <c r="C323" s="15" t="str">
        <f t="shared" ca="1" si="31"/>
        <v>IMDLA</v>
      </c>
      <c r="D323" s="16">
        <f>'EE investment costs'!$F$15</f>
        <v>2016</v>
      </c>
      <c r="E323" s="14">
        <f>VLOOKUP(X323,'EE investment costs'!$D$56:$R$656,15,0)</f>
        <v>4.0794333333333332</v>
      </c>
      <c r="F323" s="17">
        <f ca="1">INDEX('EE investment costs'!$D$56:$R$656,MATCH(X323,'EE investment costs'!$D$56:$D$656,0),MATCH($V$8,'EE investment costs'!$D$56:$R$56,0))</f>
        <v>1777.6859438254721</v>
      </c>
      <c r="I323" s="18">
        <v>1</v>
      </c>
      <c r="J323" s="18">
        <v>1</v>
      </c>
      <c r="K323" s="14">
        <f t="shared" ca="1" si="29"/>
        <v>0</v>
      </c>
      <c r="M323" s="19" t="str">
        <f t="shared" ca="1" si="27"/>
        <v>INDMDEFFLA-53</v>
      </c>
      <c r="N323" s="23" t="str">
        <f t="shared" ca="1" si="28"/>
        <v>Metal industry Saving Tech-Light 5.3y</v>
      </c>
      <c r="O323" s="23" t="s">
        <v>32</v>
      </c>
      <c r="P323" s="23" t="s">
        <v>33</v>
      </c>
      <c r="Q323" s="23"/>
      <c r="R323" s="23"/>
      <c r="S323" s="19" t="s">
        <v>34</v>
      </c>
      <c r="V323" s="16" t="str">
        <f t="shared" ca="1" si="30"/>
        <v>MD</v>
      </c>
      <c r="W323" s="14" t="str">
        <f t="shared" ca="1" si="30"/>
        <v>Metal industry</v>
      </c>
      <c r="X323" s="3" t="str">
        <f>'EE investment costs'!D372</f>
        <v>LA-53</v>
      </c>
      <c r="Y323" s="3" t="str">
        <f>'EE investment costs'!E372</f>
        <v>Light</v>
      </c>
      <c r="AC323" s="123">
        <f>'EE investment costs'!C372</f>
        <v>5.3</v>
      </c>
      <c r="AD323" s="22"/>
    </row>
    <row r="324" spans="2:30">
      <c r="B324" s="14" t="str">
        <f t="shared" ca="1" si="26"/>
        <v>INDMDEFFEM-53</v>
      </c>
      <c r="C324" s="15" t="str">
        <f t="shared" ca="1" si="31"/>
        <v>IMDEM</v>
      </c>
      <c r="D324" s="16">
        <f>'EE investment costs'!$F$15</f>
        <v>2016</v>
      </c>
      <c r="E324" s="14">
        <f>VLOOKUP(X324,'EE investment costs'!$D$56:$R$656,15,0)</f>
        <v>4.2834050000000001</v>
      </c>
      <c r="F324" s="17">
        <f ca="1">INDEX('EE investment costs'!$D$56:$R$656,MATCH(X324,'EE investment costs'!$D$56:$D$656,0),MATCH($V$8,'EE investment costs'!$D$56:$R$56,0))</f>
        <v>1796.0136321898133</v>
      </c>
      <c r="I324" s="18">
        <v>1</v>
      </c>
      <c r="J324" s="18">
        <v>1</v>
      </c>
      <c r="K324" s="14">
        <f t="shared" ca="1" si="29"/>
        <v>0</v>
      </c>
      <c r="M324" s="19" t="str">
        <f t="shared" ca="1" si="27"/>
        <v>INDMDEFFEM-53</v>
      </c>
      <c r="N324" s="23" t="str">
        <f t="shared" ca="1" si="28"/>
        <v>Metal industry Saving Tech-Electric Motors 5.3y</v>
      </c>
      <c r="O324" s="23" t="s">
        <v>32</v>
      </c>
      <c r="P324" s="23" t="s">
        <v>33</v>
      </c>
      <c r="Q324" s="23"/>
      <c r="R324" s="23"/>
      <c r="S324" s="19" t="s">
        <v>34</v>
      </c>
      <c r="V324" s="16" t="str">
        <f t="shared" ca="1" si="30"/>
        <v>MD</v>
      </c>
      <c r="W324" s="14" t="str">
        <f t="shared" ca="1" si="30"/>
        <v>Metal industry</v>
      </c>
      <c r="X324" s="3" t="str">
        <f>'EE investment costs'!D373</f>
        <v>EM-53</v>
      </c>
      <c r="Y324" s="3" t="str">
        <f>'EE investment costs'!E373</f>
        <v>Electric Motors</v>
      </c>
      <c r="AC324" s="123">
        <f>'EE investment costs'!C373</f>
        <v>5.3</v>
      </c>
      <c r="AD324" s="22"/>
    </row>
    <row r="325" spans="2:30">
      <c r="B325" s="14" t="str">
        <f t="shared" ca="1" si="26"/>
        <v>INDMDEFFTF-53</v>
      </c>
      <c r="C325" s="15" t="str">
        <f t="shared" ca="1" si="31"/>
        <v>IMDTF</v>
      </c>
      <c r="D325" s="16">
        <f>'EE investment costs'!$F$15</f>
        <v>2016</v>
      </c>
      <c r="E325" s="14">
        <f>VLOOKUP(X325,'EE investment costs'!$D$56:$R$656,15,0)</f>
        <v>16.083333333333332</v>
      </c>
      <c r="F325" s="17">
        <f ca="1">INDEX('EE investment costs'!$D$56:$R$656,MATCH(X325,'EE investment costs'!$D$56:$D$656,0),MATCH($V$8,'EE investment costs'!$D$56:$R$56,0))</f>
        <v>778.76663370198639</v>
      </c>
      <c r="I325" s="18">
        <v>1</v>
      </c>
      <c r="J325" s="18">
        <v>1</v>
      </c>
      <c r="K325" s="14">
        <f t="shared" ca="1" si="29"/>
        <v>5</v>
      </c>
      <c r="M325" s="19" t="str">
        <f t="shared" ca="1" si="27"/>
        <v>INDMDEFFTF-53</v>
      </c>
      <c r="N325" s="23" t="str">
        <f t="shared" ca="1" si="28"/>
        <v>Metal industry Saving Tech-Haulage Tractors, Trucks, Fishing boats 5.3y</v>
      </c>
      <c r="O325" s="23" t="s">
        <v>32</v>
      </c>
      <c r="P325" s="23" t="s">
        <v>33</v>
      </c>
      <c r="Q325" s="23"/>
      <c r="R325" s="23"/>
      <c r="S325" s="19" t="s">
        <v>34</v>
      </c>
      <c r="V325" s="16" t="str">
        <f t="shared" ca="1" si="30"/>
        <v>MD</v>
      </c>
      <c r="W325" s="14" t="str">
        <f t="shared" ca="1" si="30"/>
        <v>Metal industry</v>
      </c>
      <c r="X325" s="3" t="str">
        <f>'EE investment costs'!D374</f>
        <v>TF-53</v>
      </c>
      <c r="Y325" s="3" t="str">
        <f>'EE investment costs'!E374</f>
        <v>Haulage Tractors, Trucks, Fishing boats</v>
      </c>
      <c r="AC325" s="123">
        <f>'EE investment costs'!C374</f>
        <v>5.3</v>
      </c>
      <c r="AD325" s="22"/>
    </row>
    <row r="326" spans="2:30">
      <c r="B326" s="14" t="str">
        <f t="shared" ca="1" si="26"/>
        <v>INDMDEFFMT-54</v>
      </c>
      <c r="C326" s="15" t="str">
        <f t="shared" ca="1" si="31"/>
        <v>IMDMT</v>
      </c>
      <c r="D326" s="16">
        <f>'EE investment costs'!$F$15</f>
        <v>2016</v>
      </c>
      <c r="E326" s="14">
        <f>VLOOKUP(X326,'EE investment costs'!$D$56:$R$656,15,0)</f>
        <v>6.14</v>
      </c>
      <c r="F326" s="17">
        <f ca="1">INDEX('EE investment costs'!$D$56:$R$656,MATCH(X326,'EE investment costs'!$D$56:$D$656,0),MATCH($V$8,'EE investment costs'!$D$56:$R$56,0))</f>
        <v>733.37849307078443</v>
      </c>
      <c r="I326" s="18">
        <v>1</v>
      </c>
      <c r="J326" s="18">
        <v>1</v>
      </c>
      <c r="K326" s="14">
        <f t="shared" ca="1" si="29"/>
        <v>5</v>
      </c>
      <c r="M326" s="19" t="str">
        <f t="shared" ca="1" si="27"/>
        <v>INDMDEFFMT-54</v>
      </c>
      <c r="N326" s="23" t="str">
        <f t="shared" ca="1" si="28"/>
        <v>Metal industry Saving Tech-Heat Medium Temp. up to 150C 5.4y</v>
      </c>
      <c r="O326" s="23" t="s">
        <v>32</v>
      </c>
      <c r="P326" s="23" t="s">
        <v>33</v>
      </c>
      <c r="Q326" s="23"/>
      <c r="R326" s="23"/>
      <c r="S326" s="19" t="s">
        <v>34</v>
      </c>
      <c r="V326" s="16" t="str">
        <f t="shared" ca="1" si="30"/>
        <v>MD</v>
      </c>
      <c r="W326" s="14" t="str">
        <f t="shared" ca="1" si="30"/>
        <v>Metal industry</v>
      </c>
      <c r="X326" s="3" t="str">
        <f>'EE investment costs'!D375</f>
        <v>MT-54</v>
      </c>
      <c r="Y326" s="3" t="str">
        <f>'EE investment costs'!E375</f>
        <v>Heat Medium Temp. up to 150C</v>
      </c>
      <c r="AC326" s="123">
        <f>'EE investment costs'!C375</f>
        <v>5.4</v>
      </c>
      <c r="AD326" s="22"/>
    </row>
    <row r="327" spans="2:30">
      <c r="B327" s="14" t="str">
        <f t="shared" ca="1" si="26"/>
        <v>INDMDEFFHT-54</v>
      </c>
      <c r="C327" s="15" t="str">
        <f t="shared" ca="1" si="31"/>
        <v>IMDHT</v>
      </c>
      <c r="D327" s="16">
        <f>'EE investment costs'!$F$15</f>
        <v>2016</v>
      </c>
      <c r="E327" s="14">
        <f>VLOOKUP(X327,'EE investment costs'!$D$56:$R$656,15,0)</f>
        <v>4.9119999999999999</v>
      </c>
      <c r="F327" s="17">
        <f ca="1">INDEX('EE investment costs'!$D$56:$R$656,MATCH(X327,'EE investment costs'!$D$56:$D$656,0),MATCH($V$8,'EE investment costs'!$D$56:$R$56,0))</f>
        <v>564.41581351883713</v>
      </c>
      <c r="I327" s="18">
        <v>1</v>
      </c>
      <c r="J327" s="18">
        <v>1</v>
      </c>
      <c r="K327" s="14">
        <f t="shared" ca="1" si="29"/>
        <v>7</v>
      </c>
      <c r="M327" s="19" t="str">
        <f t="shared" ca="1" si="27"/>
        <v>INDMDEFFHT-54</v>
      </c>
      <c r="N327" s="23" t="str">
        <f t="shared" ca="1" si="28"/>
        <v>Metal industry Saving Tech-Heat High Temp. over 150C 5.4y</v>
      </c>
      <c r="O327" s="23" t="s">
        <v>32</v>
      </c>
      <c r="P327" s="23" t="s">
        <v>33</v>
      </c>
      <c r="Q327" s="23"/>
      <c r="R327" s="23"/>
      <c r="S327" s="19" t="s">
        <v>34</v>
      </c>
      <c r="V327" s="16" t="str">
        <f t="shared" ca="1" si="30"/>
        <v>MD</v>
      </c>
      <c r="W327" s="14" t="str">
        <f t="shared" ca="1" si="30"/>
        <v>Metal industry</v>
      </c>
      <c r="X327" s="3" t="str">
        <f>'EE investment costs'!D376</f>
        <v>HT-54</v>
      </c>
      <c r="Y327" s="3" t="str">
        <f>'EE investment costs'!E376</f>
        <v>Heat High Temp. over 150C</v>
      </c>
      <c r="AC327" s="123">
        <f>'EE investment costs'!C376</f>
        <v>5.4</v>
      </c>
      <c r="AD327" s="22"/>
    </row>
    <row r="328" spans="2:30">
      <c r="B328" s="14" t="str">
        <f t="shared" ref="B328:B391" ca="1" si="32">M328</f>
        <v>INDMDEFFRH-54</v>
      </c>
      <c r="C328" s="15" t="str">
        <f t="shared" ca="1" si="31"/>
        <v>IMDRH</v>
      </c>
      <c r="D328" s="16">
        <f>'EE investment costs'!$F$15</f>
        <v>2016</v>
      </c>
      <c r="E328" s="14">
        <f>VLOOKUP(X328,'EE investment costs'!$D$56:$R$656,15,0)</f>
        <v>16.261333333333337</v>
      </c>
      <c r="F328" s="17">
        <f ca="1">INDEX('EE investment costs'!$D$56:$R$656,MATCH(X328,'EE investment costs'!$D$56:$D$656,0),MATCH($V$8,'EE investment costs'!$D$56:$R$56,0))</f>
        <v>715.95077106774409</v>
      </c>
      <c r="I328" s="18">
        <v>1</v>
      </c>
      <c r="J328" s="18">
        <v>1</v>
      </c>
      <c r="K328" s="14">
        <f t="shared" ca="1" si="29"/>
        <v>5</v>
      </c>
      <c r="M328" s="19" t="str">
        <f t="shared" ref="M328:M391" ca="1" si="33">CONCATENATE("IND",$V$8,"EFF",$X328)</f>
        <v>INDMDEFFRH-54</v>
      </c>
      <c r="N328" s="23" t="str">
        <f t="shared" ca="1" si="28"/>
        <v>Metal industry Saving Tech-Heat Room Heat 5.4y</v>
      </c>
      <c r="O328" s="23" t="s">
        <v>32</v>
      </c>
      <c r="P328" s="23" t="s">
        <v>33</v>
      </c>
      <c r="Q328" s="23"/>
      <c r="R328" s="23"/>
      <c r="S328" s="19" t="s">
        <v>34</v>
      </c>
      <c r="V328" s="16" t="str">
        <f t="shared" ca="1" si="30"/>
        <v>MD</v>
      </c>
      <c r="W328" s="14" t="str">
        <f t="shared" ca="1" si="30"/>
        <v>Metal industry</v>
      </c>
      <c r="X328" s="3" t="str">
        <f>'EE investment costs'!D377</f>
        <v>RH-54</v>
      </c>
      <c r="Y328" s="3" t="str">
        <f>'EE investment costs'!E377</f>
        <v>Heat Room Heat</v>
      </c>
      <c r="AC328" s="123">
        <f>'EE investment costs'!C377</f>
        <v>5.4</v>
      </c>
      <c r="AD328" s="22"/>
    </row>
    <row r="329" spans="2:30">
      <c r="B329" s="14" t="str">
        <f t="shared" ca="1" si="32"/>
        <v>INDMDEFFLA-54</v>
      </c>
      <c r="C329" s="15" t="str">
        <f t="shared" ca="1" si="31"/>
        <v>IMDLA</v>
      </c>
      <c r="D329" s="16">
        <f>'EE investment costs'!$F$15</f>
        <v>2016</v>
      </c>
      <c r="E329" s="14">
        <f>VLOOKUP(X329,'EE investment costs'!$D$56:$R$656,15,0)</f>
        <v>4.0924666666666667</v>
      </c>
      <c r="F329" s="17">
        <f ca="1">INDEX('EE investment costs'!$D$56:$R$656,MATCH(X329,'EE investment costs'!$D$56:$D$656,0),MATCH($V$8,'EE investment costs'!$D$56:$R$56,0))</f>
        <v>1793.0860294828417</v>
      </c>
      <c r="I329" s="18">
        <v>1</v>
      </c>
      <c r="J329" s="18">
        <v>1</v>
      </c>
      <c r="K329" s="14">
        <f t="shared" ca="1" si="29"/>
        <v>0</v>
      </c>
      <c r="M329" s="19" t="str">
        <f t="shared" ca="1" si="33"/>
        <v>INDMDEFFLA-54</v>
      </c>
      <c r="N329" s="23" t="str">
        <f t="shared" ref="N329:N392" ca="1" si="34">$W$8&amp;" Saving Tech"&amp;"-"&amp;$Y329&amp;" "&amp;AC329&amp;"y"</f>
        <v>Metal industry Saving Tech-Light 5.4y</v>
      </c>
      <c r="O329" s="23" t="s">
        <v>32</v>
      </c>
      <c r="P329" s="23" t="s">
        <v>33</v>
      </c>
      <c r="Q329" s="23"/>
      <c r="R329" s="23"/>
      <c r="S329" s="19" t="s">
        <v>34</v>
      </c>
      <c r="V329" s="16" t="str">
        <f t="shared" ca="1" si="30"/>
        <v>MD</v>
      </c>
      <c r="W329" s="14" t="str">
        <f t="shared" ca="1" si="30"/>
        <v>Metal industry</v>
      </c>
      <c r="X329" s="3" t="str">
        <f>'EE investment costs'!D378</f>
        <v>LA-54</v>
      </c>
      <c r="Y329" s="3" t="str">
        <f>'EE investment costs'!E378</f>
        <v>Light</v>
      </c>
      <c r="AC329" s="123">
        <f>'EE investment costs'!C378</f>
        <v>5.4</v>
      </c>
      <c r="AD329" s="22"/>
    </row>
    <row r="330" spans="2:30">
      <c r="B330" s="14" t="str">
        <f t="shared" ca="1" si="32"/>
        <v>INDMDEFFEM-54</v>
      </c>
      <c r="C330" s="15" t="str">
        <f t="shared" ca="1" si="31"/>
        <v>IMDEM</v>
      </c>
      <c r="D330" s="16">
        <f>'EE investment costs'!$F$15</f>
        <v>2016</v>
      </c>
      <c r="E330" s="14">
        <f>VLOOKUP(X330,'EE investment costs'!$D$56:$R$656,15,0)</f>
        <v>4.2970899999999999</v>
      </c>
      <c r="F330" s="17">
        <f ca="1">INDEX('EE investment costs'!$D$56:$R$656,MATCH(X330,'EE investment costs'!$D$56:$D$656,0),MATCH($V$8,'EE investment costs'!$D$56:$R$56,0))</f>
        <v>1816.7490990437234</v>
      </c>
      <c r="I330" s="18">
        <v>1</v>
      </c>
      <c r="J330" s="18">
        <v>1</v>
      </c>
      <c r="K330" s="14">
        <f t="shared" ref="K330:K393" ca="1" si="35">IF(F330&lt;500,1,0)+IF(F330&lt;600,1,0)+IF(F330&lt;700,1,0)+IF(F330&lt;800,1,0)+IF(F330&lt;900,1,0)+IF(F330&lt;1000,1,0)+IF(F330&lt;1100,1,0)+IF(F330&lt;1200,1,0)</f>
        <v>0</v>
      </c>
      <c r="M330" s="19" t="str">
        <f t="shared" ca="1" si="33"/>
        <v>INDMDEFFEM-54</v>
      </c>
      <c r="N330" s="23" t="str">
        <f t="shared" ca="1" si="34"/>
        <v>Metal industry Saving Tech-Electric Motors 5.4y</v>
      </c>
      <c r="O330" s="23" t="s">
        <v>32</v>
      </c>
      <c r="P330" s="23" t="s">
        <v>33</v>
      </c>
      <c r="Q330" s="23"/>
      <c r="R330" s="23"/>
      <c r="S330" s="19" t="s">
        <v>34</v>
      </c>
      <c r="V330" s="16" t="str">
        <f t="shared" ref="V330:W393" ca="1" si="36">V329</f>
        <v>MD</v>
      </c>
      <c r="W330" s="14" t="str">
        <f t="shared" ca="1" si="36"/>
        <v>Metal industry</v>
      </c>
      <c r="X330" s="3" t="str">
        <f>'EE investment costs'!D379</f>
        <v>EM-54</v>
      </c>
      <c r="Y330" s="3" t="str">
        <f>'EE investment costs'!E379</f>
        <v>Electric Motors</v>
      </c>
      <c r="AC330" s="123">
        <f>'EE investment costs'!C379</f>
        <v>5.4</v>
      </c>
      <c r="AD330" s="22"/>
    </row>
    <row r="331" spans="2:30">
      <c r="B331" s="14" t="str">
        <f t="shared" ca="1" si="32"/>
        <v>INDMDEFFTF-54</v>
      </c>
      <c r="C331" s="15" t="str">
        <f t="shared" ca="1" si="31"/>
        <v>IMDTF</v>
      </c>
      <c r="D331" s="16">
        <f>'EE investment costs'!$F$15</f>
        <v>2016</v>
      </c>
      <c r="E331" s="14">
        <f>VLOOKUP(X331,'EE investment costs'!$D$56:$R$656,15,0)</f>
        <v>16.166666666666664</v>
      </c>
      <c r="F331" s="17">
        <f ca="1">INDEX('EE investment costs'!$D$56:$R$656,MATCH(X331,'EE investment costs'!$D$56:$D$656,0),MATCH($V$8,'EE investment costs'!$D$56:$R$56,0))</f>
        <v>793.46034377183537</v>
      </c>
      <c r="I331" s="18">
        <v>1</v>
      </c>
      <c r="J331" s="18">
        <v>1</v>
      </c>
      <c r="K331" s="14">
        <f t="shared" ca="1" si="35"/>
        <v>5</v>
      </c>
      <c r="M331" s="19" t="str">
        <f t="shared" ca="1" si="33"/>
        <v>INDMDEFFTF-54</v>
      </c>
      <c r="N331" s="23" t="str">
        <f t="shared" ca="1" si="34"/>
        <v>Metal industry Saving Tech-Haulage Tractors, Trucks, Fishing boats 5.4y</v>
      </c>
      <c r="O331" s="23" t="s">
        <v>32</v>
      </c>
      <c r="P331" s="23" t="s">
        <v>33</v>
      </c>
      <c r="Q331" s="23"/>
      <c r="R331" s="23"/>
      <c r="S331" s="19" t="s">
        <v>34</v>
      </c>
      <c r="V331" s="16" t="str">
        <f t="shared" ca="1" si="36"/>
        <v>MD</v>
      </c>
      <c r="W331" s="14" t="str">
        <f t="shared" ca="1" si="36"/>
        <v>Metal industry</v>
      </c>
      <c r="X331" s="3" t="str">
        <f>'EE investment costs'!D380</f>
        <v>TF-54</v>
      </c>
      <c r="Y331" s="3" t="str">
        <f>'EE investment costs'!E380</f>
        <v>Haulage Tractors, Trucks, Fishing boats</v>
      </c>
      <c r="AC331" s="123">
        <f>'EE investment costs'!C380</f>
        <v>5.4</v>
      </c>
      <c r="AD331" s="22"/>
    </row>
    <row r="332" spans="2:30">
      <c r="B332" s="14" t="str">
        <f t="shared" ca="1" si="32"/>
        <v>INDMDEFFMT-55</v>
      </c>
      <c r="C332" s="15" t="str">
        <f t="shared" ca="1" si="31"/>
        <v>IMDMT</v>
      </c>
      <c r="D332" s="16">
        <f>'EE investment costs'!$F$15</f>
        <v>2016</v>
      </c>
      <c r="E332" s="14">
        <f>VLOOKUP(X332,'EE investment costs'!$D$56:$R$656,15,0)</f>
        <v>6.1499999999999995</v>
      </c>
      <c r="F332" s="17">
        <f ca="1">INDEX('EE investment costs'!$D$56:$R$656,MATCH(X332,'EE investment costs'!$D$56:$D$656,0),MATCH($V$8,'EE investment costs'!$D$56:$R$56,0))</f>
        <v>744.00404880688393</v>
      </c>
      <c r="I332" s="18">
        <v>1</v>
      </c>
      <c r="J332" s="18">
        <v>1</v>
      </c>
      <c r="K332" s="14">
        <f t="shared" ca="1" si="35"/>
        <v>5</v>
      </c>
      <c r="M332" s="19" t="str">
        <f t="shared" ca="1" si="33"/>
        <v>INDMDEFFMT-55</v>
      </c>
      <c r="N332" s="23" t="str">
        <f t="shared" ca="1" si="34"/>
        <v>Metal industry Saving Tech-Heat Medium Temp. up to 150C 5.5y</v>
      </c>
      <c r="O332" s="23" t="s">
        <v>32</v>
      </c>
      <c r="P332" s="23" t="s">
        <v>33</v>
      </c>
      <c r="Q332" s="23"/>
      <c r="R332" s="23"/>
      <c r="S332" s="19" t="s">
        <v>34</v>
      </c>
      <c r="V332" s="16" t="str">
        <f t="shared" ca="1" si="36"/>
        <v>MD</v>
      </c>
      <c r="W332" s="14" t="str">
        <f t="shared" ca="1" si="36"/>
        <v>Metal industry</v>
      </c>
      <c r="X332" s="3" t="str">
        <f>'EE investment costs'!D381</f>
        <v>MT-55</v>
      </c>
      <c r="Y332" s="3" t="str">
        <f>'EE investment costs'!E381</f>
        <v>Heat Medium Temp. up to 150C</v>
      </c>
      <c r="AC332" s="123">
        <f>'EE investment costs'!C381</f>
        <v>5.5</v>
      </c>
      <c r="AD332" s="22"/>
    </row>
    <row r="333" spans="2:30">
      <c r="B333" s="14" t="str">
        <f t="shared" ca="1" si="32"/>
        <v>INDMDEFFHT-55</v>
      </c>
      <c r="C333" s="15" t="str">
        <f t="shared" ca="1" si="31"/>
        <v>IMDHT</v>
      </c>
      <c r="D333" s="16">
        <f>'EE investment costs'!$F$15</f>
        <v>2016</v>
      </c>
      <c r="E333" s="14">
        <f>VLOOKUP(X333,'EE investment costs'!$D$56:$R$656,15,0)</f>
        <v>4.92</v>
      </c>
      <c r="F333" s="17">
        <f ca="1">INDEX('EE investment costs'!$D$56:$R$656,MATCH(X333,'EE investment costs'!$D$56:$D$656,0),MATCH($V$8,'EE investment costs'!$D$56:$R$56,0))</f>
        <v>570.75902001952261</v>
      </c>
      <c r="I333" s="18">
        <v>1</v>
      </c>
      <c r="J333" s="18">
        <v>1</v>
      </c>
      <c r="K333" s="14">
        <f t="shared" ca="1" si="35"/>
        <v>7</v>
      </c>
      <c r="M333" s="19" t="str">
        <f t="shared" ca="1" si="33"/>
        <v>INDMDEFFHT-55</v>
      </c>
      <c r="N333" s="23" t="str">
        <f t="shared" ca="1" si="34"/>
        <v>Metal industry Saving Tech-Heat High Temp. over 150C 5.5y</v>
      </c>
      <c r="O333" s="23" t="s">
        <v>32</v>
      </c>
      <c r="P333" s="23" t="s">
        <v>33</v>
      </c>
      <c r="Q333" s="23"/>
      <c r="R333" s="23"/>
      <c r="S333" s="19" t="s">
        <v>34</v>
      </c>
      <c r="V333" s="16" t="str">
        <f t="shared" ca="1" si="36"/>
        <v>MD</v>
      </c>
      <c r="W333" s="14" t="str">
        <f t="shared" ca="1" si="36"/>
        <v>Metal industry</v>
      </c>
      <c r="X333" s="3" t="str">
        <f>'EE investment costs'!D382</f>
        <v>HT-55</v>
      </c>
      <c r="Y333" s="3" t="str">
        <f>'EE investment costs'!E382</f>
        <v>Heat High Temp. over 150C</v>
      </c>
      <c r="AC333" s="123">
        <f>'EE investment costs'!C382</f>
        <v>5.5</v>
      </c>
      <c r="AD333" s="22"/>
    </row>
    <row r="334" spans="2:30">
      <c r="B334" s="14" t="str">
        <f t="shared" ca="1" si="32"/>
        <v>INDMDEFFRH-55</v>
      </c>
      <c r="C334" s="15" t="str">
        <f t="shared" ca="1" si="31"/>
        <v>IMDRH</v>
      </c>
      <c r="D334" s="16">
        <f>'EE investment costs'!$F$15</f>
        <v>2016</v>
      </c>
      <c r="E334" s="14">
        <f>VLOOKUP(X334,'EE investment costs'!$D$56:$R$656,15,0)</f>
        <v>16.28</v>
      </c>
      <c r="F334" s="17">
        <f ca="1">INDEX('EE investment costs'!$D$56:$R$656,MATCH(X334,'EE investment costs'!$D$56:$D$656,0),MATCH($V$8,'EE investment costs'!$D$56:$R$56,0))</f>
        <v>753.6323905976252</v>
      </c>
      <c r="I334" s="18">
        <v>1</v>
      </c>
      <c r="J334" s="18">
        <v>1</v>
      </c>
      <c r="K334" s="14">
        <f t="shared" ca="1" si="35"/>
        <v>5</v>
      </c>
      <c r="M334" s="19" t="str">
        <f t="shared" ca="1" si="33"/>
        <v>INDMDEFFRH-55</v>
      </c>
      <c r="N334" s="23" t="str">
        <f t="shared" ca="1" si="34"/>
        <v>Metal industry Saving Tech-Heat Room Heat 5.5y</v>
      </c>
      <c r="O334" s="23" t="s">
        <v>32</v>
      </c>
      <c r="P334" s="23" t="s">
        <v>33</v>
      </c>
      <c r="Q334" s="23"/>
      <c r="R334" s="23"/>
      <c r="S334" s="19" t="s">
        <v>34</v>
      </c>
      <c r="V334" s="16" t="str">
        <f t="shared" ca="1" si="36"/>
        <v>MD</v>
      </c>
      <c r="W334" s="14" t="str">
        <f t="shared" ca="1" si="36"/>
        <v>Metal industry</v>
      </c>
      <c r="X334" s="3" t="str">
        <f>'EE investment costs'!D383</f>
        <v>RH-55</v>
      </c>
      <c r="Y334" s="3" t="str">
        <f>'EE investment costs'!E383</f>
        <v>Heat Room Heat</v>
      </c>
      <c r="AC334" s="123">
        <f>'EE investment costs'!C383</f>
        <v>5.5</v>
      </c>
      <c r="AD334" s="22"/>
    </row>
    <row r="335" spans="2:30">
      <c r="B335" s="14" t="str">
        <f t="shared" ca="1" si="32"/>
        <v>INDMDEFFLA-55</v>
      </c>
      <c r="C335" s="15" t="str">
        <f t="shared" ca="1" si="31"/>
        <v>IMDLA</v>
      </c>
      <c r="D335" s="16">
        <f>'EE investment costs'!$F$15</f>
        <v>2016</v>
      </c>
      <c r="E335" s="14">
        <f>VLOOKUP(X335,'EE investment costs'!$D$56:$R$656,15,0)</f>
        <v>4.1055000000000001</v>
      </c>
      <c r="F335" s="17">
        <f ca="1">INDEX('EE investment costs'!$D$56:$R$656,MATCH(X335,'EE investment costs'!$D$56:$D$656,0),MATCH($V$8,'EE investment costs'!$D$56:$R$56,0))</f>
        <v>1808.4861151402113</v>
      </c>
      <c r="I335" s="18">
        <v>1</v>
      </c>
      <c r="J335" s="18">
        <v>1</v>
      </c>
      <c r="K335" s="14">
        <f t="shared" ca="1" si="35"/>
        <v>0</v>
      </c>
      <c r="M335" s="19" t="str">
        <f t="shared" ca="1" si="33"/>
        <v>INDMDEFFLA-55</v>
      </c>
      <c r="N335" s="23" t="str">
        <f t="shared" ca="1" si="34"/>
        <v>Metal industry Saving Tech-Light 5.5y</v>
      </c>
      <c r="O335" s="23" t="s">
        <v>32</v>
      </c>
      <c r="P335" s="23" t="s">
        <v>33</v>
      </c>
      <c r="Q335" s="23"/>
      <c r="R335" s="23"/>
      <c r="S335" s="19" t="s">
        <v>34</v>
      </c>
      <c r="V335" s="16" t="str">
        <f t="shared" ca="1" si="36"/>
        <v>MD</v>
      </c>
      <c r="W335" s="14" t="str">
        <f t="shared" ca="1" si="36"/>
        <v>Metal industry</v>
      </c>
      <c r="X335" s="3" t="str">
        <f>'EE investment costs'!D384</f>
        <v>LA-55</v>
      </c>
      <c r="Y335" s="3" t="str">
        <f>'EE investment costs'!E384</f>
        <v>Light</v>
      </c>
      <c r="AC335" s="123">
        <f>'EE investment costs'!C384</f>
        <v>5.5</v>
      </c>
      <c r="AD335" s="22"/>
    </row>
    <row r="336" spans="2:30">
      <c r="B336" s="14" t="str">
        <f t="shared" ca="1" si="32"/>
        <v>INDMDEFFEM-55</v>
      </c>
      <c r="C336" s="15" t="str">
        <f t="shared" ca="1" si="31"/>
        <v>IMDEM</v>
      </c>
      <c r="D336" s="16">
        <f>'EE investment costs'!$F$15</f>
        <v>2016</v>
      </c>
      <c r="E336" s="14">
        <f>VLOOKUP(X336,'EE investment costs'!$D$56:$R$656,15,0)</f>
        <v>4.3107749999999996</v>
      </c>
      <c r="F336" s="17">
        <f ca="1">INDEX('EE investment costs'!$D$56:$R$656,MATCH(X336,'EE investment costs'!$D$56:$D$656,0),MATCH($V$8,'EE investment costs'!$D$56:$R$56,0))</f>
        <v>1837.484565897633</v>
      </c>
      <c r="I336" s="18">
        <v>1</v>
      </c>
      <c r="J336" s="18">
        <v>1</v>
      </c>
      <c r="K336" s="14">
        <f t="shared" ca="1" si="35"/>
        <v>0</v>
      </c>
      <c r="M336" s="19" t="str">
        <f t="shared" ca="1" si="33"/>
        <v>INDMDEFFEM-55</v>
      </c>
      <c r="N336" s="23" t="str">
        <f t="shared" ca="1" si="34"/>
        <v>Metal industry Saving Tech-Electric Motors 5.5y</v>
      </c>
      <c r="O336" s="23" t="s">
        <v>32</v>
      </c>
      <c r="P336" s="23" t="s">
        <v>33</v>
      </c>
      <c r="Q336" s="23"/>
      <c r="R336" s="23"/>
      <c r="S336" s="19" t="s">
        <v>34</v>
      </c>
      <c r="V336" s="16" t="str">
        <f t="shared" ca="1" si="36"/>
        <v>MD</v>
      </c>
      <c r="W336" s="14" t="str">
        <f t="shared" ca="1" si="36"/>
        <v>Metal industry</v>
      </c>
      <c r="X336" s="3" t="str">
        <f>'EE investment costs'!D385</f>
        <v>EM-55</v>
      </c>
      <c r="Y336" s="3" t="str">
        <f>'EE investment costs'!E385</f>
        <v>Electric Motors</v>
      </c>
      <c r="AC336" s="123">
        <f>'EE investment costs'!C385</f>
        <v>5.5</v>
      </c>
      <c r="AD336" s="22"/>
    </row>
    <row r="337" spans="2:30">
      <c r="B337" s="14" t="str">
        <f t="shared" ca="1" si="32"/>
        <v>INDMDEFFTF-55</v>
      </c>
      <c r="C337" s="15" t="str">
        <f t="shared" ca="1" si="31"/>
        <v>IMDTF</v>
      </c>
      <c r="D337" s="16">
        <f>'EE investment costs'!$F$15</f>
        <v>2016</v>
      </c>
      <c r="E337" s="14">
        <f>VLOOKUP(X337,'EE investment costs'!$D$56:$R$656,15,0)</f>
        <v>16.25</v>
      </c>
      <c r="F337" s="17">
        <f ca="1">INDEX('EE investment costs'!$D$56:$R$656,MATCH(X337,'EE investment costs'!$D$56:$D$656,0),MATCH($V$8,'EE investment costs'!$D$56:$R$56,0))</f>
        <v>808.15405384168412</v>
      </c>
      <c r="I337" s="18">
        <v>1</v>
      </c>
      <c r="J337" s="18">
        <v>1</v>
      </c>
      <c r="K337" s="14">
        <f t="shared" ca="1" si="35"/>
        <v>4</v>
      </c>
      <c r="M337" s="19" t="str">
        <f t="shared" ca="1" si="33"/>
        <v>INDMDEFFTF-55</v>
      </c>
      <c r="N337" s="23" t="str">
        <f t="shared" ca="1" si="34"/>
        <v>Metal industry Saving Tech-Haulage Tractors, Trucks, Fishing boats 5.5y</v>
      </c>
      <c r="O337" s="23" t="s">
        <v>32</v>
      </c>
      <c r="P337" s="23" t="s">
        <v>33</v>
      </c>
      <c r="Q337" s="23"/>
      <c r="R337" s="23"/>
      <c r="S337" s="19" t="s">
        <v>34</v>
      </c>
      <c r="V337" s="16" t="str">
        <f t="shared" ca="1" si="36"/>
        <v>MD</v>
      </c>
      <c r="W337" s="14" t="str">
        <f t="shared" ca="1" si="36"/>
        <v>Metal industry</v>
      </c>
      <c r="X337" s="3" t="str">
        <f>'EE investment costs'!D386</f>
        <v>TF-55</v>
      </c>
      <c r="Y337" s="3" t="str">
        <f>'EE investment costs'!E386</f>
        <v>Haulage Tractors, Trucks, Fishing boats</v>
      </c>
      <c r="AC337" s="123">
        <f>'EE investment costs'!C386</f>
        <v>5.5</v>
      </c>
      <c r="AD337" s="22"/>
    </row>
    <row r="338" spans="2:30">
      <c r="B338" s="14" t="str">
        <f t="shared" ca="1" si="32"/>
        <v>INDMDEFFMT-56</v>
      </c>
      <c r="C338" s="15" t="str">
        <f t="shared" ca="1" si="31"/>
        <v>IMDMT</v>
      </c>
      <c r="D338" s="16">
        <f>'EE investment costs'!$F$15</f>
        <v>2016</v>
      </c>
      <c r="E338" s="14">
        <f>VLOOKUP(X338,'EE investment costs'!$D$56:$R$656,15,0)</f>
        <v>6.1599999999999993</v>
      </c>
      <c r="F338" s="17">
        <f ca="1">INDEX('EE investment costs'!$D$56:$R$656,MATCH(X338,'EE investment costs'!$D$56:$D$656,0),MATCH($V$8,'EE investment costs'!$D$56:$R$56,0))</f>
        <v>754.62960454298354</v>
      </c>
      <c r="I338" s="18">
        <v>1</v>
      </c>
      <c r="J338" s="18">
        <v>1</v>
      </c>
      <c r="K338" s="14">
        <f t="shared" ca="1" si="35"/>
        <v>5</v>
      </c>
      <c r="M338" s="19" t="str">
        <f t="shared" ca="1" si="33"/>
        <v>INDMDEFFMT-56</v>
      </c>
      <c r="N338" s="23" t="str">
        <f t="shared" ca="1" si="34"/>
        <v>Metal industry Saving Tech-Heat Medium Temp. up to 150C 5.6y</v>
      </c>
      <c r="O338" s="23" t="s">
        <v>32</v>
      </c>
      <c r="P338" s="23" t="s">
        <v>33</v>
      </c>
      <c r="Q338" s="23"/>
      <c r="R338" s="23"/>
      <c r="S338" s="19" t="s">
        <v>34</v>
      </c>
      <c r="V338" s="16" t="str">
        <f t="shared" ca="1" si="36"/>
        <v>MD</v>
      </c>
      <c r="W338" s="14" t="str">
        <f t="shared" ca="1" si="36"/>
        <v>Metal industry</v>
      </c>
      <c r="X338" s="3" t="str">
        <f>'EE investment costs'!D387</f>
        <v>MT-56</v>
      </c>
      <c r="Y338" s="3" t="str">
        <f>'EE investment costs'!E387</f>
        <v>Heat Medium Temp. up to 150C</v>
      </c>
      <c r="AC338" s="123">
        <f>'EE investment costs'!C387</f>
        <v>5.6</v>
      </c>
      <c r="AD338" s="22"/>
    </row>
    <row r="339" spans="2:30">
      <c r="B339" s="14" t="str">
        <f t="shared" ca="1" si="32"/>
        <v>INDMDEFFHT-56</v>
      </c>
      <c r="C339" s="15" t="str">
        <f t="shared" ca="1" si="31"/>
        <v>IMDHT</v>
      </c>
      <c r="D339" s="16">
        <f>'EE investment costs'!$F$15</f>
        <v>2016</v>
      </c>
      <c r="E339" s="14">
        <f>VLOOKUP(X339,'EE investment costs'!$D$56:$R$656,15,0)</f>
        <v>4.9279999999999999</v>
      </c>
      <c r="F339" s="17">
        <f ca="1">INDEX('EE investment costs'!$D$56:$R$656,MATCH(X339,'EE investment costs'!$D$56:$D$656,0),MATCH($V$8,'EE investment costs'!$D$56:$R$56,0))</f>
        <v>577.10222652020821</v>
      </c>
      <c r="I339" s="18">
        <v>1</v>
      </c>
      <c r="J339" s="18">
        <v>1</v>
      </c>
      <c r="K339" s="14">
        <f t="shared" ca="1" si="35"/>
        <v>7</v>
      </c>
      <c r="M339" s="19" t="str">
        <f t="shared" ca="1" si="33"/>
        <v>INDMDEFFHT-56</v>
      </c>
      <c r="N339" s="23" t="str">
        <f t="shared" ca="1" si="34"/>
        <v>Metal industry Saving Tech-Heat High Temp. over 150C 5.6y</v>
      </c>
      <c r="O339" s="23" t="s">
        <v>32</v>
      </c>
      <c r="P339" s="23" t="s">
        <v>33</v>
      </c>
      <c r="Q339" s="23"/>
      <c r="R339" s="23"/>
      <c r="S339" s="19" t="s">
        <v>34</v>
      </c>
      <c r="V339" s="16" t="str">
        <f t="shared" ca="1" si="36"/>
        <v>MD</v>
      </c>
      <c r="W339" s="14" t="str">
        <f t="shared" ca="1" si="36"/>
        <v>Metal industry</v>
      </c>
      <c r="X339" s="3" t="str">
        <f>'EE investment costs'!D388</f>
        <v>HT-56</v>
      </c>
      <c r="Y339" s="3" t="str">
        <f>'EE investment costs'!E388</f>
        <v>Heat High Temp. over 150C</v>
      </c>
      <c r="AC339" s="123">
        <f>'EE investment costs'!C388</f>
        <v>5.6</v>
      </c>
      <c r="AD339" s="22"/>
    </row>
    <row r="340" spans="2:30">
      <c r="B340" s="14" t="str">
        <f t="shared" ca="1" si="32"/>
        <v>INDMDEFFRH-56</v>
      </c>
      <c r="C340" s="15" t="str">
        <f t="shared" ca="1" si="31"/>
        <v>IMDRH</v>
      </c>
      <c r="D340" s="16">
        <f>'EE investment costs'!$F$15</f>
        <v>2016</v>
      </c>
      <c r="E340" s="14">
        <f>VLOOKUP(X340,'EE investment costs'!$D$56:$R$656,15,0)</f>
        <v>16.298666666666669</v>
      </c>
      <c r="F340" s="17">
        <f ca="1">INDEX('EE investment costs'!$D$56:$R$656,MATCH(X340,'EE investment costs'!$D$56:$D$656,0),MATCH($V$8,'EE investment costs'!$D$56:$R$56,0))</f>
        <v>791.31401012750621</v>
      </c>
      <c r="I340" s="18">
        <v>1</v>
      </c>
      <c r="J340" s="18">
        <v>1</v>
      </c>
      <c r="K340" s="14">
        <f t="shared" ca="1" si="35"/>
        <v>5</v>
      </c>
      <c r="M340" s="19" t="str">
        <f t="shared" ca="1" si="33"/>
        <v>INDMDEFFRH-56</v>
      </c>
      <c r="N340" s="23" t="str">
        <f t="shared" ca="1" si="34"/>
        <v>Metal industry Saving Tech-Heat Room Heat 5.6y</v>
      </c>
      <c r="O340" s="23" t="s">
        <v>32</v>
      </c>
      <c r="P340" s="23" t="s">
        <v>33</v>
      </c>
      <c r="Q340" s="23"/>
      <c r="R340" s="23"/>
      <c r="S340" s="19" t="s">
        <v>34</v>
      </c>
      <c r="V340" s="16" t="str">
        <f t="shared" ca="1" si="36"/>
        <v>MD</v>
      </c>
      <c r="W340" s="14" t="str">
        <f t="shared" ca="1" si="36"/>
        <v>Metal industry</v>
      </c>
      <c r="X340" s="3" t="str">
        <f>'EE investment costs'!D389</f>
        <v>RH-56</v>
      </c>
      <c r="Y340" s="3" t="str">
        <f>'EE investment costs'!E389</f>
        <v>Heat Room Heat</v>
      </c>
      <c r="AC340" s="123">
        <f>'EE investment costs'!C389</f>
        <v>5.6</v>
      </c>
      <c r="AD340" s="22"/>
    </row>
    <row r="341" spans="2:30">
      <c r="B341" s="14" t="str">
        <f t="shared" ca="1" si="32"/>
        <v>INDMDEFFLA-56</v>
      </c>
      <c r="C341" s="15" t="str">
        <f t="shared" ca="1" si="31"/>
        <v>IMDLA</v>
      </c>
      <c r="D341" s="16">
        <f>'EE investment costs'!$F$15</f>
        <v>2016</v>
      </c>
      <c r="E341" s="14">
        <f>VLOOKUP(X341,'EE investment costs'!$D$56:$R$656,15,0)</f>
        <v>4.1185333333333336</v>
      </c>
      <c r="F341" s="17">
        <f ca="1">INDEX('EE investment costs'!$D$56:$R$656,MATCH(X341,'EE investment costs'!$D$56:$D$656,0),MATCH($V$8,'EE investment costs'!$D$56:$R$56,0))</f>
        <v>1823.8862007975808</v>
      </c>
      <c r="I341" s="18">
        <v>1</v>
      </c>
      <c r="J341" s="18">
        <v>1</v>
      </c>
      <c r="K341" s="14">
        <f t="shared" ca="1" si="35"/>
        <v>0</v>
      </c>
      <c r="M341" s="19" t="str">
        <f t="shared" ca="1" si="33"/>
        <v>INDMDEFFLA-56</v>
      </c>
      <c r="N341" s="23" t="str">
        <f t="shared" ca="1" si="34"/>
        <v>Metal industry Saving Tech-Light 5.6y</v>
      </c>
      <c r="O341" s="23" t="s">
        <v>32</v>
      </c>
      <c r="P341" s="23" t="s">
        <v>33</v>
      </c>
      <c r="Q341" s="23"/>
      <c r="R341" s="23"/>
      <c r="S341" s="19" t="s">
        <v>34</v>
      </c>
      <c r="V341" s="16" t="str">
        <f t="shared" ca="1" si="36"/>
        <v>MD</v>
      </c>
      <c r="W341" s="14" t="str">
        <f t="shared" ca="1" si="36"/>
        <v>Metal industry</v>
      </c>
      <c r="X341" s="3" t="str">
        <f>'EE investment costs'!D390</f>
        <v>LA-56</v>
      </c>
      <c r="Y341" s="3" t="str">
        <f>'EE investment costs'!E390</f>
        <v>Light</v>
      </c>
      <c r="AC341" s="123">
        <f>'EE investment costs'!C390</f>
        <v>5.6</v>
      </c>
      <c r="AD341" s="22"/>
    </row>
    <row r="342" spans="2:30">
      <c r="B342" s="14" t="str">
        <f t="shared" ca="1" si="32"/>
        <v>INDMDEFFEM-56</v>
      </c>
      <c r="C342" s="15" t="str">
        <f t="shared" ca="1" si="31"/>
        <v>IMDEM</v>
      </c>
      <c r="D342" s="16">
        <f>'EE investment costs'!$F$15</f>
        <v>2016</v>
      </c>
      <c r="E342" s="14">
        <f>VLOOKUP(X342,'EE investment costs'!$D$56:$R$656,15,0)</f>
        <v>4.3244600000000002</v>
      </c>
      <c r="F342" s="17">
        <f ca="1">INDEX('EE investment costs'!$D$56:$R$656,MATCH(X342,'EE investment costs'!$D$56:$D$656,0),MATCH($V$8,'EE investment costs'!$D$56:$R$56,0))</f>
        <v>1858.2200327515425</v>
      </c>
      <c r="I342" s="18">
        <v>1</v>
      </c>
      <c r="J342" s="18">
        <v>1</v>
      </c>
      <c r="K342" s="14">
        <f t="shared" ca="1" si="35"/>
        <v>0</v>
      </c>
      <c r="M342" s="19" t="str">
        <f t="shared" ca="1" si="33"/>
        <v>INDMDEFFEM-56</v>
      </c>
      <c r="N342" s="23" t="str">
        <f t="shared" ca="1" si="34"/>
        <v>Metal industry Saving Tech-Electric Motors 5.6y</v>
      </c>
      <c r="O342" s="23" t="s">
        <v>32</v>
      </c>
      <c r="P342" s="23" t="s">
        <v>33</v>
      </c>
      <c r="Q342" s="23"/>
      <c r="R342" s="23"/>
      <c r="S342" s="19" t="s">
        <v>34</v>
      </c>
      <c r="V342" s="16" t="str">
        <f t="shared" ca="1" si="36"/>
        <v>MD</v>
      </c>
      <c r="W342" s="14" t="str">
        <f t="shared" ca="1" si="36"/>
        <v>Metal industry</v>
      </c>
      <c r="X342" s="3" t="str">
        <f>'EE investment costs'!D391</f>
        <v>EM-56</v>
      </c>
      <c r="Y342" s="3" t="str">
        <f>'EE investment costs'!E391</f>
        <v>Electric Motors</v>
      </c>
      <c r="AC342" s="123">
        <f>'EE investment costs'!C391</f>
        <v>5.6</v>
      </c>
      <c r="AD342" s="22"/>
    </row>
    <row r="343" spans="2:30">
      <c r="B343" s="14" t="str">
        <f t="shared" ca="1" si="32"/>
        <v>INDMDEFFTF-56</v>
      </c>
      <c r="C343" s="15" t="str">
        <f t="shared" ca="1" si="31"/>
        <v>IMDTF</v>
      </c>
      <c r="D343" s="16">
        <f>'EE investment costs'!$F$15</f>
        <v>2016</v>
      </c>
      <c r="E343" s="14">
        <f>VLOOKUP(X343,'EE investment costs'!$D$56:$R$656,15,0)</f>
        <v>16.333333333333332</v>
      </c>
      <c r="F343" s="17">
        <f ca="1">INDEX('EE investment costs'!$D$56:$R$656,MATCH(X343,'EE investment costs'!$D$56:$D$656,0),MATCH($V$8,'EE investment costs'!$D$56:$R$56,0))</f>
        <v>822.84776391153275</v>
      </c>
      <c r="I343" s="18">
        <v>1</v>
      </c>
      <c r="J343" s="18">
        <v>1</v>
      </c>
      <c r="K343" s="14">
        <f t="shared" ca="1" si="35"/>
        <v>4</v>
      </c>
      <c r="M343" s="19" t="str">
        <f t="shared" ca="1" si="33"/>
        <v>INDMDEFFTF-56</v>
      </c>
      <c r="N343" s="23" t="str">
        <f t="shared" ca="1" si="34"/>
        <v>Metal industry Saving Tech-Haulage Tractors, Trucks, Fishing boats 5.6y</v>
      </c>
      <c r="O343" s="23" t="s">
        <v>32</v>
      </c>
      <c r="P343" s="23" t="s">
        <v>33</v>
      </c>
      <c r="Q343" s="23"/>
      <c r="R343" s="23"/>
      <c r="S343" s="19" t="s">
        <v>34</v>
      </c>
      <c r="V343" s="16" t="str">
        <f t="shared" ca="1" si="36"/>
        <v>MD</v>
      </c>
      <c r="W343" s="14" t="str">
        <f t="shared" ca="1" si="36"/>
        <v>Metal industry</v>
      </c>
      <c r="X343" s="3" t="str">
        <f>'EE investment costs'!D392</f>
        <v>TF-56</v>
      </c>
      <c r="Y343" s="3" t="str">
        <f>'EE investment costs'!E392</f>
        <v>Haulage Tractors, Trucks, Fishing boats</v>
      </c>
      <c r="AC343" s="123">
        <f>'EE investment costs'!C392</f>
        <v>5.6</v>
      </c>
      <c r="AD343" s="22"/>
    </row>
    <row r="344" spans="2:30">
      <c r="B344" s="14" t="str">
        <f t="shared" ca="1" si="32"/>
        <v>INDMDEFFMT-57</v>
      </c>
      <c r="C344" s="15" t="str">
        <f t="shared" ca="1" si="31"/>
        <v>IMDMT</v>
      </c>
      <c r="D344" s="16">
        <f>'EE investment costs'!$F$15</f>
        <v>2016</v>
      </c>
      <c r="E344" s="14">
        <f>VLOOKUP(X344,'EE investment costs'!$D$56:$R$656,15,0)</f>
        <v>6.17</v>
      </c>
      <c r="F344" s="17">
        <f ca="1">INDEX('EE investment costs'!$D$56:$R$656,MATCH(X344,'EE investment costs'!$D$56:$D$656,0),MATCH($V$8,'EE investment costs'!$D$56:$R$56,0))</f>
        <v>765.25516027908327</v>
      </c>
      <c r="I344" s="18">
        <v>1</v>
      </c>
      <c r="J344" s="18">
        <v>1</v>
      </c>
      <c r="K344" s="14">
        <f t="shared" ca="1" si="35"/>
        <v>5</v>
      </c>
      <c r="M344" s="19" t="str">
        <f t="shared" ca="1" si="33"/>
        <v>INDMDEFFMT-57</v>
      </c>
      <c r="N344" s="23" t="str">
        <f t="shared" ca="1" si="34"/>
        <v>Metal industry Saving Tech-Heat Medium Temp. up to 150C 5.7y</v>
      </c>
      <c r="O344" s="23" t="s">
        <v>32</v>
      </c>
      <c r="P344" s="23" t="s">
        <v>33</v>
      </c>
      <c r="Q344" s="23"/>
      <c r="R344" s="23"/>
      <c r="S344" s="19" t="s">
        <v>34</v>
      </c>
      <c r="V344" s="16" t="str">
        <f t="shared" ca="1" si="36"/>
        <v>MD</v>
      </c>
      <c r="W344" s="14" t="str">
        <f t="shared" ca="1" si="36"/>
        <v>Metal industry</v>
      </c>
      <c r="X344" s="3" t="str">
        <f>'EE investment costs'!D393</f>
        <v>MT-57</v>
      </c>
      <c r="Y344" s="3" t="str">
        <f>'EE investment costs'!E393</f>
        <v>Heat Medium Temp. up to 150C</v>
      </c>
      <c r="AC344" s="123">
        <f>'EE investment costs'!C393</f>
        <v>5.7</v>
      </c>
      <c r="AD344" s="22"/>
    </row>
    <row r="345" spans="2:30">
      <c r="B345" s="14" t="str">
        <f t="shared" ca="1" si="32"/>
        <v>INDMDEFFHT-57</v>
      </c>
      <c r="C345" s="15" t="str">
        <f t="shared" ca="1" si="31"/>
        <v>IMDHT</v>
      </c>
      <c r="D345" s="16">
        <f>'EE investment costs'!$F$15</f>
        <v>2016</v>
      </c>
      <c r="E345" s="14">
        <f>VLOOKUP(X345,'EE investment costs'!$D$56:$R$656,15,0)</f>
        <v>4.9359999999999999</v>
      </c>
      <c r="F345" s="17">
        <f ca="1">INDEX('EE investment costs'!$D$56:$R$656,MATCH(X345,'EE investment costs'!$D$56:$D$656,0),MATCH($V$8,'EE investment costs'!$D$56:$R$56,0))</f>
        <v>583.44543302089392</v>
      </c>
      <c r="I345" s="18">
        <v>1</v>
      </c>
      <c r="J345" s="18">
        <v>1</v>
      </c>
      <c r="K345" s="14">
        <f t="shared" ca="1" si="35"/>
        <v>7</v>
      </c>
      <c r="M345" s="19" t="str">
        <f t="shared" ca="1" si="33"/>
        <v>INDMDEFFHT-57</v>
      </c>
      <c r="N345" s="23" t="str">
        <f t="shared" ca="1" si="34"/>
        <v>Metal industry Saving Tech-Heat High Temp. over 150C 5.7y</v>
      </c>
      <c r="O345" s="23" t="s">
        <v>32</v>
      </c>
      <c r="P345" s="23" t="s">
        <v>33</v>
      </c>
      <c r="Q345" s="23"/>
      <c r="R345" s="23"/>
      <c r="S345" s="19" t="s">
        <v>34</v>
      </c>
      <c r="V345" s="16" t="str">
        <f t="shared" ca="1" si="36"/>
        <v>MD</v>
      </c>
      <c r="W345" s="14" t="str">
        <f t="shared" ca="1" si="36"/>
        <v>Metal industry</v>
      </c>
      <c r="X345" s="3" t="str">
        <f>'EE investment costs'!D394</f>
        <v>HT-57</v>
      </c>
      <c r="Y345" s="3" t="str">
        <f>'EE investment costs'!E394</f>
        <v>Heat High Temp. over 150C</v>
      </c>
      <c r="AC345" s="123">
        <f>'EE investment costs'!C394</f>
        <v>5.7</v>
      </c>
      <c r="AD345" s="22"/>
    </row>
    <row r="346" spans="2:30">
      <c r="B346" s="14" t="str">
        <f t="shared" ca="1" si="32"/>
        <v>INDMDEFFRH-57</v>
      </c>
      <c r="C346" s="15" t="str">
        <f t="shared" ca="1" si="31"/>
        <v>IMDRH</v>
      </c>
      <c r="D346" s="16">
        <f>'EE investment costs'!$F$15</f>
        <v>2016</v>
      </c>
      <c r="E346" s="14">
        <f>VLOOKUP(X346,'EE investment costs'!$D$56:$R$656,15,0)</f>
        <v>16.317333333333337</v>
      </c>
      <c r="F346" s="17">
        <f ca="1">INDEX('EE investment costs'!$D$56:$R$656,MATCH(X346,'EE investment costs'!$D$56:$D$656,0),MATCH($V$8,'EE investment costs'!$D$56:$R$56,0))</f>
        <v>828.99562965738767</v>
      </c>
      <c r="I346" s="18">
        <v>1</v>
      </c>
      <c r="J346" s="18">
        <v>1</v>
      </c>
      <c r="K346" s="14">
        <f t="shared" ca="1" si="35"/>
        <v>4</v>
      </c>
      <c r="M346" s="19" t="str">
        <f t="shared" ca="1" si="33"/>
        <v>INDMDEFFRH-57</v>
      </c>
      <c r="N346" s="23" t="str">
        <f t="shared" ca="1" si="34"/>
        <v>Metal industry Saving Tech-Heat Room Heat 5.7y</v>
      </c>
      <c r="O346" s="23" t="s">
        <v>32</v>
      </c>
      <c r="P346" s="23" t="s">
        <v>33</v>
      </c>
      <c r="Q346" s="23"/>
      <c r="R346" s="23"/>
      <c r="S346" s="19" t="s">
        <v>34</v>
      </c>
      <c r="V346" s="16" t="str">
        <f t="shared" ca="1" si="36"/>
        <v>MD</v>
      </c>
      <c r="W346" s="14" t="str">
        <f t="shared" ca="1" si="36"/>
        <v>Metal industry</v>
      </c>
      <c r="X346" s="3" t="str">
        <f>'EE investment costs'!D395</f>
        <v>RH-57</v>
      </c>
      <c r="Y346" s="3" t="str">
        <f>'EE investment costs'!E395</f>
        <v>Heat Room Heat</v>
      </c>
      <c r="AC346" s="123">
        <f>'EE investment costs'!C395</f>
        <v>5.7</v>
      </c>
      <c r="AD346" s="22"/>
    </row>
    <row r="347" spans="2:30">
      <c r="B347" s="14" t="str">
        <f t="shared" ca="1" si="32"/>
        <v>INDMDEFFLA-57</v>
      </c>
      <c r="C347" s="15" t="str">
        <f t="shared" ca="1" si="31"/>
        <v>IMDLA</v>
      </c>
      <c r="D347" s="16">
        <f>'EE investment costs'!$F$15</f>
        <v>2016</v>
      </c>
      <c r="E347" s="14">
        <f>VLOOKUP(X347,'EE investment costs'!$D$56:$R$656,15,0)</f>
        <v>4.1315666666666671</v>
      </c>
      <c r="F347" s="17">
        <f ca="1">INDEX('EE investment costs'!$D$56:$R$656,MATCH(X347,'EE investment costs'!$D$56:$D$656,0),MATCH($V$8,'EE investment costs'!$D$56:$R$56,0))</f>
        <v>1839.2862864549502</v>
      </c>
      <c r="I347" s="18">
        <v>1</v>
      </c>
      <c r="J347" s="18">
        <v>1</v>
      </c>
      <c r="K347" s="14">
        <f t="shared" ca="1" si="35"/>
        <v>0</v>
      </c>
      <c r="M347" s="19" t="str">
        <f t="shared" ca="1" si="33"/>
        <v>INDMDEFFLA-57</v>
      </c>
      <c r="N347" s="23" t="str">
        <f t="shared" ca="1" si="34"/>
        <v>Metal industry Saving Tech-Light 5.7y</v>
      </c>
      <c r="O347" s="23" t="s">
        <v>32</v>
      </c>
      <c r="P347" s="23" t="s">
        <v>33</v>
      </c>
      <c r="Q347" s="23"/>
      <c r="R347" s="23"/>
      <c r="S347" s="19" t="s">
        <v>34</v>
      </c>
      <c r="V347" s="16" t="str">
        <f t="shared" ca="1" si="36"/>
        <v>MD</v>
      </c>
      <c r="W347" s="14" t="str">
        <f t="shared" ca="1" si="36"/>
        <v>Metal industry</v>
      </c>
      <c r="X347" s="3" t="str">
        <f>'EE investment costs'!D396</f>
        <v>LA-57</v>
      </c>
      <c r="Y347" s="3" t="str">
        <f>'EE investment costs'!E396</f>
        <v>Light</v>
      </c>
      <c r="AC347" s="123">
        <f>'EE investment costs'!C396</f>
        <v>5.7</v>
      </c>
      <c r="AD347" s="22"/>
    </row>
    <row r="348" spans="2:30">
      <c r="B348" s="14" t="str">
        <f t="shared" ca="1" si="32"/>
        <v>INDMDEFFEM-57</v>
      </c>
      <c r="C348" s="15" t="str">
        <f t="shared" ca="1" si="31"/>
        <v>IMDEM</v>
      </c>
      <c r="D348" s="16">
        <f>'EE investment costs'!$F$15</f>
        <v>2016</v>
      </c>
      <c r="E348" s="14">
        <f>VLOOKUP(X348,'EE investment costs'!$D$56:$R$656,15,0)</f>
        <v>4.3381449999999999</v>
      </c>
      <c r="F348" s="17">
        <f ca="1">INDEX('EE investment costs'!$D$56:$R$656,MATCH(X348,'EE investment costs'!$D$56:$D$656,0),MATCH($V$8,'EE investment costs'!$D$56:$R$56,0))</f>
        <v>1878.9554996054526</v>
      </c>
      <c r="I348" s="18">
        <v>1</v>
      </c>
      <c r="J348" s="18">
        <v>1</v>
      </c>
      <c r="K348" s="14">
        <f t="shared" ca="1" si="35"/>
        <v>0</v>
      </c>
      <c r="M348" s="19" t="str">
        <f t="shared" ca="1" si="33"/>
        <v>INDMDEFFEM-57</v>
      </c>
      <c r="N348" s="23" t="str">
        <f t="shared" ca="1" si="34"/>
        <v>Metal industry Saving Tech-Electric Motors 5.7y</v>
      </c>
      <c r="O348" s="23" t="s">
        <v>32</v>
      </c>
      <c r="P348" s="23" t="s">
        <v>33</v>
      </c>
      <c r="Q348" s="23"/>
      <c r="R348" s="23"/>
      <c r="S348" s="19" t="s">
        <v>34</v>
      </c>
      <c r="V348" s="16" t="str">
        <f t="shared" ca="1" si="36"/>
        <v>MD</v>
      </c>
      <c r="W348" s="14" t="str">
        <f t="shared" ca="1" si="36"/>
        <v>Metal industry</v>
      </c>
      <c r="X348" s="3" t="str">
        <f>'EE investment costs'!D397</f>
        <v>EM-57</v>
      </c>
      <c r="Y348" s="3" t="str">
        <f>'EE investment costs'!E397</f>
        <v>Electric Motors</v>
      </c>
      <c r="AC348" s="123">
        <f>'EE investment costs'!C397</f>
        <v>5.7</v>
      </c>
      <c r="AD348" s="22"/>
    </row>
    <row r="349" spans="2:30">
      <c r="B349" s="14" t="str">
        <f t="shared" ca="1" si="32"/>
        <v>INDMDEFFTF-57</v>
      </c>
      <c r="C349" s="15" t="str">
        <f t="shared" ca="1" si="31"/>
        <v>IMDTF</v>
      </c>
      <c r="D349" s="16">
        <f>'EE investment costs'!$F$15</f>
        <v>2016</v>
      </c>
      <c r="E349" s="14">
        <f>VLOOKUP(X349,'EE investment costs'!$D$56:$R$656,15,0)</f>
        <v>16.416666666666664</v>
      </c>
      <c r="F349" s="17">
        <f ca="1">INDEX('EE investment costs'!$D$56:$R$656,MATCH(X349,'EE investment costs'!$D$56:$D$656,0),MATCH($V$8,'EE investment costs'!$D$56:$R$56,0))</f>
        <v>837.54147398138173</v>
      </c>
      <c r="I349" s="18">
        <v>1</v>
      </c>
      <c r="J349" s="18">
        <v>1</v>
      </c>
      <c r="K349" s="14">
        <f t="shared" ca="1" si="35"/>
        <v>4</v>
      </c>
      <c r="M349" s="19" t="str">
        <f t="shared" ca="1" si="33"/>
        <v>INDMDEFFTF-57</v>
      </c>
      <c r="N349" s="23" t="str">
        <f t="shared" ca="1" si="34"/>
        <v>Metal industry Saving Tech-Haulage Tractors, Trucks, Fishing boats 5.7y</v>
      </c>
      <c r="O349" s="23" t="s">
        <v>32</v>
      </c>
      <c r="P349" s="23" t="s">
        <v>33</v>
      </c>
      <c r="Q349" s="23"/>
      <c r="R349" s="23"/>
      <c r="S349" s="19" t="s">
        <v>34</v>
      </c>
      <c r="V349" s="16" t="str">
        <f t="shared" ca="1" si="36"/>
        <v>MD</v>
      </c>
      <c r="W349" s="14" t="str">
        <f t="shared" ca="1" si="36"/>
        <v>Metal industry</v>
      </c>
      <c r="X349" s="3" t="str">
        <f>'EE investment costs'!D398</f>
        <v>TF-57</v>
      </c>
      <c r="Y349" s="3" t="str">
        <f>'EE investment costs'!E398</f>
        <v>Haulage Tractors, Trucks, Fishing boats</v>
      </c>
      <c r="AC349" s="123">
        <f>'EE investment costs'!C398</f>
        <v>5.7</v>
      </c>
      <c r="AD349" s="22"/>
    </row>
    <row r="350" spans="2:30">
      <c r="B350" s="14" t="str">
        <f t="shared" ca="1" si="32"/>
        <v>INDMDEFFMT-58</v>
      </c>
      <c r="C350" s="15" t="str">
        <f t="shared" ca="1" si="31"/>
        <v>IMDMT</v>
      </c>
      <c r="D350" s="16">
        <f>'EE investment costs'!$F$15</f>
        <v>2016</v>
      </c>
      <c r="E350" s="14">
        <f>VLOOKUP(X350,'EE investment costs'!$D$56:$R$656,15,0)</f>
        <v>6.18</v>
      </c>
      <c r="F350" s="17">
        <f ca="1">INDEX('EE investment costs'!$D$56:$R$656,MATCH(X350,'EE investment costs'!$D$56:$D$656,0),MATCH($V$8,'EE investment costs'!$D$56:$R$56,0))</f>
        <v>775.88071601518277</v>
      </c>
      <c r="I350" s="18">
        <v>1</v>
      </c>
      <c r="J350" s="18">
        <v>1</v>
      </c>
      <c r="K350" s="14">
        <f t="shared" ca="1" si="35"/>
        <v>5</v>
      </c>
      <c r="M350" s="19" t="str">
        <f t="shared" ca="1" si="33"/>
        <v>INDMDEFFMT-58</v>
      </c>
      <c r="N350" s="23" t="str">
        <f t="shared" ca="1" si="34"/>
        <v>Metal industry Saving Tech-Heat Medium Temp. up to 150C 5.8y</v>
      </c>
      <c r="O350" s="23" t="s">
        <v>32</v>
      </c>
      <c r="P350" s="23" t="s">
        <v>33</v>
      </c>
      <c r="Q350" s="23"/>
      <c r="R350" s="23"/>
      <c r="S350" s="19" t="s">
        <v>34</v>
      </c>
      <c r="V350" s="16" t="str">
        <f t="shared" ca="1" si="36"/>
        <v>MD</v>
      </c>
      <c r="W350" s="14" t="str">
        <f t="shared" ca="1" si="36"/>
        <v>Metal industry</v>
      </c>
      <c r="X350" s="3" t="str">
        <f>'EE investment costs'!D399</f>
        <v>MT-58</v>
      </c>
      <c r="Y350" s="3" t="str">
        <f>'EE investment costs'!E399</f>
        <v>Heat Medium Temp. up to 150C</v>
      </c>
      <c r="AC350" s="123">
        <f>'EE investment costs'!C399</f>
        <v>5.8</v>
      </c>
      <c r="AD350" s="22"/>
    </row>
    <row r="351" spans="2:30">
      <c r="B351" s="14" t="str">
        <f t="shared" ca="1" si="32"/>
        <v>INDMDEFFHT-58</v>
      </c>
      <c r="C351" s="15" t="str">
        <f t="shared" ca="1" si="31"/>
        <v>IMDHT</v>
      </c>
      <c r="D351" s="16">
        <f>'EE investment costs'!$F$15</f>
        <v>2016</v>
      </c>
      <c r="E351" s="14">
        <f>VLOOKUP(X351,'EE investment costs'!$D$56:$R$656,15,0)</f>
        <v>4.944</v>
      </c>
      <c r="F351" s="17">
        <f ca="1">INDEX('EE investment costs'!$D$56:$R$656,MATCH(X351,'EE investment costs'!$D$56:$D$656,0),MATCH($V$8,'EE investment costs'!$D$56:$R$56,0))</f>
        <v>589.7886395215794</v>
      </c>
      <c r="I351" s="18">
        <v>1</v>
      </c>
      <c r="J351" s="18">
        <v>1</v>
      </c>
      <c r="K351" s="14">
        <f t="shared" ca="1" si="35"/>
        <v>7</v>
      </c>
      <c r="M351" s="19" t="str">
        <f t="shared" ca="1" si="33"/>
        <v>INDMDEFFHT-58</v>
      </c>
      <c r="N351" s="23" t="str">
        <f t="shared" ca="1" si="34"/>
        <v>Metal industry Saving Tech-Heat High Temp. over 150C 5.8y</v>
      </c>
      <c r="O351" s="23" t="s">
        <v>32</v>
      </c>
      <c r="P351" s="23" t="s">
        <v>33</v>
      </c>
      <c r="Q351" s="23"/>
      <c r="R351" s="23"/>
      <c r="S351" s="19" t="s">
        <v>34</v>
      </c>
      <c r="V351" s="16" t="str">
        <f t="shared" ca="1" si="36"/>
        <v>MD</v>
      </c>
      <c r="W351" s="14" t="str">
        <f t="shared" ca="1" si="36"/>
        <v>Metal industry</v>
      </c>
      <c r="X351" s="3" t="str">
        <f>'EE investment costs'!D400</f>
        <v>HT-58</v>
      </c>
      <c r="Y351" s="3" t="str">
        <f>'EE investment costs'!E400</f>
        <v>Heat High Temp. over 150C</v>
      </c>
      <c r="AC351" s="123">
        <f>'EE investment costs'!C400</f>
        <v>5.8</v>
      </c>
      <c r="AD351" s="22"/>
    </row>
    <row r="352" spans="2:30">
      <c r="B352" s="14" t="str">
        <f t="shared" ca="1" si="32"/>
        <v>INDMDEFFRH-58</v>
      </c>
      <c r="C352" s="15" t="str">
        <f t="shared" ca="1" si="31"/>
        <v>IMDRH</v>
      </c>
      <c r="D352" s="16">
        <f>'EE investment costs'!$F$15</f>
        <v>2016</v>
      </c>
      <c r="E352" s="14">
        <f>VLOOKUP(X352,'EE investment costs'!$D$56:$R$656,15,0)</f>
        <v>16.336000000000002</v>
      </c>
      <c r="F352" s="17">
        <f ca="1">INDEX('EE investment costs'!$D$56:$R$656,MATCH(X352,'EE investment costs'!$D$56:$D$656,0),MATCH($V$8,'EE investment costs'!$D$56:$R$56,0))</f>
        <v>866.6772491872689</v>
      </c>
      <c r="I352" s="18">
        <v>1</v>
      </c>
      <c r="J352" s="18">
        <v>1</v>
      </c>
      <c r="K352" s="14">
        <f t="shared" ca="1" si="35"/>
        <v>4</v>
      </c>
      <c r="M352" s="19" t="str">
        <f t="shared" ca="1" si="33"/>
        <v>INDMDEFFRH-58</v>
      </c>
      <c r="N352" s="23" t="str">
        <f t="shared" ca="1" si="34"/>
        <v>Metal industry Saving Tech-Heat Room Heat 5.8y</v>
      </c>
      <c r="O352" s="23" t="s">
        <v>32</v>
      </c>
      <c r="P352" s="23" t="s">
        <v>33</v>
      </c>
      <c r="Q352" s="23"/>
      <c r="R352" s="23"/>
      <c r="S352" s="19" t="s">
        <v>34</v>
      </c>
      <c r="V352" s="16" t="str">
        <f t="shared" ca="1" si="36"/>
        <v>MD</v>
      </c>
      <c r="W352" s="14" t="str">
        <f t="shared" ca="1" si="36"/>
        <v>Metal industry</v>
      </c>
      <c r="X352" s="3" t="str">
        <f>'EE investment costs'!D401</f>
        <v>RH-58</v>
      </c>
      <c r="Y352" s="3" t="str">
        <f>'EE investment costs'!E401</f>
        <v>Heat Room Heat</v>
      </c>
      <c r="AC352" s="123">
        <f>'EE investment costs'!C401</f>
        <v>5.8</v>
      </c>
      <c r="AD352" s="22"/>
    </row>
    <row r="353" spans="2:30">
      <c r="B353" s="14" t="str">
        <f t="shared" ca="1" si="32"/>
        <v>INDMDEFFLA-58</v>
      </c>
      <c r="C353" s="15" t="str">
        <f t="shared" ca="1" si="31"/>
        <v>IMDLA</v>
      </c>
      <c r="D353" s="16">
        <f>'EE investment costs'!$F$15</f>
        <v>2016</v>
      </c>
      <c r="E353" s="14">
        <f>VLOOKUP(X353,'EE investment costs'!$D$56:$R$656,15,0)</f>
        <v>4.1446000000000005</v>
      </c>
      <c r="F353" s="17">
        <f ca="1">INDEX('EE investment costs'!$D$56:$R$656,MATCH(X353,'EE investment costs'!$D$56:$D$656,0),MATCH($V$8,'EE investment costs'!$D$56:$R$56,0))</f>
        <v>1854.68637211232</v>
      </c>
      <c r="I353" s="18">
        <v>1</v>
      </c>
      <c r="J353" s="18">
        <v>1</v>
      </c>
      <c r="K353" s="14">
        <f t="shared" ca="1" si="35"/>
        <v>0</v>
      </c>
      <c r="M353" s="19" t="str">
        <f t="shared" ca="1" si="33"/>
        <v>INDMDEFFLA-58</v>
      </c>
      <c r="N353" s="23" t="str">
        <f t="shared" ca="1" si="34"/>
        <v>Metal industry Saving Tech-Light 5.8y</v>
      </c>
      <c r="O353" s="23" t="s">
        <v>32</v>
      </c>
      <c r="P353" s="23" t="s">
        <v>33</v>
      </c>
      <c r="Q353" s="23"/>
      <c r="R353" s="23"/>
      <c r="S353" s="19" t="s">
        <v>34</v>
      </c>
      <c r="V353" s="16" t="str">
        <f t="shared" ca="1" si="36"/>
        <v>MD</v>
      </c>
      <c r="W353" s="14" t="str">
        <f t="shared" ca="1" si="36"/>
        <v>Metal industry</v>
      </c>
      <c r="X353" s="3" t="str">
        <f>'EE investment costs'!D402</f>
        <v>LA-58</v>
      </c>
      <c r="Y353" s="3" t="str">
        <f>'EE investment costs'!E402</f>
        <v>Light</v>
      </c>
      <c r="AC353" s="123">
        <f>'EE investment costs'!C402</f>
        <v>5.8</v>
      </c>
      <c r="AD353" s="22"/>
    </row>
    <row r="354" spans="2:30">
      <c r="B354" s="14" t="str">
        <f t="shared" ca="1" si="32"/>
        <v>INDMDEFFEM-58</v>
      </c>
      <c r="C354" s="15" t="str">
        <f t="shared" ca="1" si="31"/>
        <v>IMDEM</v>
      </c>
      <c r="D354" s="16">
        <f>'EE investment costs'!$F$15</f>
        <v>2016</v>
      </c>
      <c r="E354" s="14">
        <f>VLOOKUP(X354,'EE investment costs'!$D$56:$R$656,15,0)</f>
        <v>4.3518299999999996</v>
      </c>
      <c r="F354" s="17">
        <f ca="1">INDEX('EE investment costs'!$D$56:$R$656,MATCH(X354,'EE investment costs'!$D$56:$D$656,0),MATCH($V$8,'EE investment costs'!$D$56:$R$56,0))</f>
        <v>1899.6909664593622</v>
      </c>
      <c r="I354" s="18">
        <v>1</v>
      </c>
      <c r="J354" s="18">
        <v>1</v>
      </c>
      <c r="K354" s="14">
        <f t="shared" ca="1" si="35"/>
        <v>0</v>
      </c>
      <c r="M354" s="19" t="str">
        <f t="shared" ca="1" si="33"/>
        <v>INDMDEFFEM-58</v>
      </c>
      <c r="N354" s="23" t="str">
        <f t="shared" ca="1" si="34"/>
        <v>Metal industry Saving Tech-Electric Motors 5.8y</v>
      </c>
      <c r="O354" s="23" t="s">
        <v>32</v>
      </c>
      <c r="P354" s="23" t="s">
        <v>33</v>
      </c>
      <c r="Q354" s="23"/>
      <c r="R354" s="23"/>
      <c r="S354" s="19" t="s">
        <v>34</v>
      </c>
      <c r="V354" s="16" t="str">
        <f t="shared" ca="1" si="36"/>
        <v>MD</v>
      </c>
      <c r="W354" s="14" t="str">
        <f t="shared" ca="1" si="36"/>
        <v>Metal industry</v>
      </c>
      <c r="X354" s="3" t="str">
        <f>'EE investment costs'!D403</f>
        <v>EM-58</v>
      </c>
      <c r="Y354" s="3" t="str">
        <f>'EE investment costs'!E403</f>
        <v>Electric Motors</v>
      </c>
      <c r="AC354" s="123">
        <f>'EE investment costs'!C403</f>
        <v>5.8</v>
      </c>
      <c r="AD354" s="22"/>
    </row>
    <row r="355" spans="2:30">
      <c r="B355" s="14" t="str">
        <f t="shared" ca="1" si="32"/>
        <v>INDMDEFFTF-58</v>
      </c>
      <c r="C355" s="15" t="str">
        <f t="shared" ca="1" si="31"/>
        <v>IMDTF</v>
      </c>
      <c r="D355" s="16">
        <f>'EE investment costs'!$F$15</f>
        <v>2016</v>
      </c>
      <c r="E355" s="14">
        <f>VLOOKUP(X355,'EE investment costs'!$D$56:$R$656,15,0)</f>
        <v>16.5</v>
      </c>
      <c r="F355" s="17">
        <f ca="1">INDEX('EE investment costs'!$D$56:$R$656,MATCH(X355,'EE investment costs'!$D$56:$D$656,0),MATCH($V$8,'EE investment costs'!$D$56:$R$56,0))</f>
        <v>852.23518405123048</v>
      </c>
      <c r="I355" s="18">
        <v>1</v>
      </c>
      <c r="J355" s="18">
        <v>1</v>
      </c>
      <c r="K355" s="14">
        <f t="shared" ca="1" si="35"/>
        <v>4</v>
      </c>
      <c r="M355" s="19" t="str">
        <f t="shared" ca="1" si="33"/>
        <v>INDMDEFFTF-58</v>
      </c>
      <c r="N355" s="23" t="str">
        <f t="shared" ca="1" si="34"/>
        <v>Metal industry Saving Tech-Haulage Tractors, Trucks, Fishing boats 5.8y</v>
      </c>
      <c r="O355" s="23" t="s">
        <v>32</v>
      </c>
      <c r="P355" s="23" t="s">
        <v>33</v>
      </c>
      <c r="Q355" s="23"/>
      <c r="R355" s="23"/>
      <c r="S355" s="19" t="s">
        <v>34</v>
      </c>
      <c r="V355" s="16" t="str">
        <f t="shared" ca="1" si="36"/>
        <v>MD</v>
      </c>
      <c r="W355" s="14" t="str">
        <f t="shared" ca="1" si="36"/>
        <v>Metal industry</v>
      </c>
      <c r="X355" s="3" t="str">
        <f>'EE investment costs'!D404</f>
        <v>TF-58</v>
      </c>
      <c r="Y355" s="3" t="str">
        <f>'EE investment costs'!E404</f>
        <v>Haulage Tractors, Trucks, Fishing boats</v>
      </c>
      <c r="AC355" s="123">
        <f>'EE investment costs'!C404</f>
        <v>5.8</v>
      </c>
      <c r="AD355" s="22"/>
    </row>
    <row r="356" spans="2:30">
      <c r="B356" s="14" t="str">
        <f t="shared" ca="1" si="32"/>
        <v>INDMDEFFMT-59</v>
      </c>
      <c r="C356" s="15" t="str">
        <f t="shared" ca="1" si="31"/>
        <v>IMDMT</v>
      </c>
      <c r="D356" s="16">
        <f>'EE investment costs'!$F$15</f>
        <v>2016</v>
      </c>
      <c r="E356" s="14">
        <f>VLOOKUP(X356,'EE investment costs'!$D$56:$R$656,15,0)</f>
        <v>6.1899999999999995</v>
      </c>
      <c r="F356" s="17">
        <f ca="1">INDEX('EE investment costs'!$D$56:$R$656,MATCH(X356,'EE investment costs'!$D$56:$D$656,0),MATCH($V$8,'EE investment costs'!$D$56:$R$56,0))</f>
        <v>786.50627175128238</v>
      </c>
      <c r="I356" s="18">
        <v>1</v>
      </c>
      <c r="J356" s="18">
        <v>1</v>
      </c>
      <c r="K356" s="14">
        <f t="shared" ca="1" si="35"/>
        <v>5</v>
      </c>
      <c r="M356" s="19" t="str">
        <f t="shared" ca="1" si="33"/>
        <v>INDMDEFFMT-59</v>
      </c>
      <c r="N356" s="23" t="str">
        <f t="shared" ca="1" si="34"/>
        <v>Metal industry Saving Tech-Heat Medium Temp. up to 150C 5.9y</v>
      </c>
      <c r="O356" s="23" t="s">
        <v>32</v>
      </c>
      <c r="P356" s="23" t="s">
        <v>33</v>
      </c>
      <c r="Q356" s="23"/>
      <c r="R356" s="23"/>
      <c r="S356" s="19" t="s">
        <v>34</v>
      </c>
      <c r="V356" s="16" t="str">
        <f t="shared" ca="1" si="36"/>
        <v>MD</v>
      </c>
      <c r="W356" s="14" t="str">
        <f t="shared" ca="1" si="36"/>
        <v>Metal industry</v>
      </c>
      <c r="X356" s="3" t="str">
        <f>'EE investment costs'!D405</f>
        <v>MT-59</v>
      </c>
      <c r="Y356" s="3" t="str">
        <f>'EE investment costs'!E405</f>
        <v>Heat Medium Temp. up to 150C</v>
      </c>
      <c r="AC356" s="123">
        <f>'EE investment costs'!C405</f>
        <v>5.9</v>
      </c>
      <c r="AD356" s="22"/>
    </row>
    <row r="357" spans="2:30">
      <c r="B357" s="14" t="str">
        <f t="shared" ca="1" si="32"/>
        <v>INDMDEFFHT-59</v>
      </c>
      <c r="C357" s="15" t="str">
        <f t="shared" ca="1" si="31"/>
        <v>IMDHT</v>
      </c>
      <c r="D357" s="16">
        <f>'EE investment costs'!$F$15</f>
        <v>2016</v>
      </c>
      <c r="E357" s="14">
        <f>VLOOKUP(X357,'EE investment costs'!$D$56:$R$656,15,0)</f>
        <v>4.952</v>
      </c>
      <c r="F357" s="17">
        <f ca="1">INDEX('EE investment costs'!$D$56:$R$656,MATCH(X357,'EE investment costs'!$D$56:$D$656,0),MATCH($V$8,'EE investment costs'!$D$56:$R$56,0))</f>
        <v>596.13184602226499</v>
      </c>
      <c r="I357" s="18">
        <v>1</v>
      </c>
      <c r="J357" s="18">
        <v>1</v>
      </c>
      <c r="K357" s="14">
        <f t="shared" ca="1" si="35"/>
        <v>7</v>
      </c>
      <c r="M357" s="19" t="str">
        <f t="shared" ca="1" si="33"/>
        <v>INDMDEFFHT-59</v>
      </c>
      <c r="N357" s="23" t="str">
        <f t="shared" ca="1" si="34"/>
        <v>Metal industry Saving Tech-Heat High Temp. over 150C 5.9y</v>
      </c>
      <c r="O357" s="23" t="s">
        <v>32</v>
      </c>
      <c r="P357" s="23" t="s">
        <v>33</v>
      </c>
      <c r="Q357" s="23"/>
      <c r="R357" s="23"/>
      <c r="S357" s="19" t="s">
        <v>34</v>
      </c>
      <c r="V357" s="16" t="str">
        <f t="shared" ca="1" si="36"/>
        <v>MD</v>
      </c>
      <c r="W357" s="14" t="str">
        <f t="shared" ca="1" si="36"/>
        <v>Metal industry</v>
      </c>
      <c r="X357" s="3" t="str">
        <f>'EE investment costs'!D406</f>
        <v>HT-59</v>
      </c>
      <c r="Y357" s="3" t="str">
        <f>'EE investment costs'!E406</f>
        <v>Heat High Temp. over 150C</v>
      </c>
      <c r="AC357" s="123">
        <f>'EE investment costs'!C406</f>
        <v>5.9</v>
      </c>
      <c r="AD357" s="22"/>
    </row>
    <row r="358" spans="2:30">
      <c r="B358" s="14" t="str">
        <f t="shared" ca="1" si="32"/>
        <v>INDMDEFFRH-59</v>
      </c>
      <c r="C358" s="15" t="str">
        <f t="shared" ca="1" si="31"/>
        <v>IMDRH</v>
      </c>
      <c r="D358" s="16">
        <f>'EE investment costs'!$F$15</f>
        <v>2016</v>
      </c>
      <c r="E358" s="14">
        <f>VLOOKUP(X358,'EE investment costs'!$D$56:$R$656,15,0)</f>
        <v>16.35466666666667</v>
      </c>
      <c r="F358" s="17">
        <f ca="1">INDEX('EE investment costs'!$D$56:$R$656,MATCH(X358,'EE investment costs'!$D$56:$D$656,0),MATCH($V$8,'EE investment costs'!$D$56:$R$56,0))</f>
        <v>904.35886871715036</v>
      </c>
      <c r="I358" s="18">
        <v>1</v>
      </c>
      <c r="J358" s="18">
        <v>1</v>
      </c>
      <c r="K358" s="14">
        <f t="shared" ca="1" si="35"/>
        <v>3</v>
      </c>
      <c r="M358" s="19" t="str">
        <f t="shared" ca="1" si="33"/>
        <v>INDMDEFFRH-59</v>
      </c>
      <c r="N358" s="23" t="str">
        <f t="shared" ca="1" si="34"/>
        <v>Metal industry Saving Tech-Heat Room Heat 5.9y</v>
      </c>
      <c r="O358" s="23" t="s">
        <v>32</v>
      </c>
      <c r="P358" s="23" t="s">
        <v>33</v>
      </c>
      <c r="Q358" s="23"/>
      <c r="R358" s="23"/>
      <c r="S358" s="19" t="s">
        <v>34</v>
      </c>
      <c r="V358" s="16" t="str">
        <f t="shared" ca="1" si="36"/>
        <v>MD</v>
      </c>
      <c r="W358" s="14" t="str">
        <f t="shared" ca="1" si="36"/>
        <v>Metal industry</v>
      </c>
      <c r="X358" s="3" t="str">
        <f>'EE investment costs'!D407</f>
        <v>RH-59</v>
      </c>
      <c r="Y358" s="3" t="str">
        <f>'EE investment costs'!E407</f>
        <v>Heat Room Heat</v>
      </c>
      <c r="AC358" s="123">
        <f>'EE investment costs'!C407</f>
        <v>5.9</v>
      </c>
      <c r="AD358" s="22"/>
    </row>
    <row r="359" spans="2:30">
      <c r="B359" s="14" t="str">
        <f t="shared" ca="1" si="32"/>
        <v>INDMDEFFLA-59</v>
      </c>
      <c r="C359" s="15" t="str">
        <f t="shared" ca="1" si="31"/>
        <v>IMDLA</v>
      </c>
      <c r="D359" s="16">
        <f>'EE investment costs'!$F$15</f>
        <v>2016</v>
      </c>
      <c r="E359" s="14">
        <f>VLOOKUP(X359,'EE investment costs'!$D$56:$R$656,15,0)</f>
        <v>4.157633333333334</v>
      </c>
      <c r="F359" s="17">
        <f ca="1">INDEX('EE investment costs'!$D$56:$R$656,MATCH(X359,'EE investment costs'!$D$56:$D$656,0),MATCH($V$8,'EE investment costs'!$D$56:$R$56,0))</f>
        <v>1870.0864577696893</v>
      </c>
      <c r="I359" s="18">
        <v>1</v>
      </c>
      <c r="J359" s="18">
        <v>1</v>
      </c>
      <c r="K359" s="14">
        <f t="shared" ca="1" si="35"/>
        <v>0</v>
      </c>
      <c r="M359" s="19" t="str">
        <f t="shared" ca="1" si="33"/>
        <v>INDMDEFFLA-59</v>
      </c>
      <c r="N359" s="23" t="str">
        <f t="shared" ca="1" si="34"/>
        <v>Metal industry Saving Tech-Light 5.9y</v>
      </c>
      <c r="O359" s="23" t="s">
        <v>32</v>
      </c>
      <c r="P359" s="23" t="s">
        <v>33</v>
      </c>
      <c r="Q359" s="23"/>
      <c r="R359" s="23"/>
      <c r="S359" s="19" t="s">
        <v>34</v>
      </c>
      <c r="V359" s="16" t="str">
        <f t="shared" ca="1" si="36"/>
        <v>MD</v>
      </c>
      <c r="W359" s="14" t="str">
        <f t="shared" ca="1" si="36"/>
        <v>Metal industry</v>
      </c>
      <c r="X359" s="3" t="str">
        <f>'EE investment costs'!D408</f>
        <v>LA-59</v>
      </c>
      <c r="Y359" s="3" t="str">
        <f>'EE investment costs'!E408</f>
        <v>Light</v>
      </c>
      <c r="AC359" s="123">
        <f>'EE investment costs'!C408</f>
        <v>5.9</v>
      </c>
      <c r="AD359" s="22"/>
    </row>
    <row r="360" spans="2:30">
      <c r="B360" s="14" t="str">
        <f t="shared" ca="1" si="32"/>
        <v>INDMDEFFEM-59</v>
      </c>
      <c r="C360" s="15" t="str">
        <f t="shared" ca="1" si="31"/>
        <v>IMDEM</v>
      </c>
      <c r="D360" s="16">
        <f>'EE investment costs'!$F$15</f>
        <v>2016</v>
      </c>
      <c r="E360" s="14">
        <f>VLOOKUP(X360,'EE investment costs'!$D$56:$R$656,15,0)</f>
        <v>4.3655150000000003</v>
      </c>
      <c r="F360" s="17">
        <f ca="1">INDEX('EE investment costs'!$D$56:$R$656,MATCH(X360,'EE investment costs'!$D$56:$D$656,0),MATCH($V$8,'EE investment costs'!$D$56:$R$56,0))</f>
        <v>1920.4264333132724</v>
      </c>
      <c r="I360" s="18">
        <v>1</v>
      </c>
      <c r="J360" s="18">
        <v>1</v>
      </c>
      <c r="K360" s="14">
        <f t="shared" ca="1" si="35"/>
        <v>0</v>
      </c>
      <c r="M360" s="19" t="str">
        <f t="shared" ca="1" si="33"/>
        <v>INDMDEFFEM-59</v>
      </c>
      <c r="N360" s="23" t="str">
        <f t="shared" ca="1" si="34"/>
        <v>Metal industry Saving Tech-Electric Motors 5.9y</v>
      </c>
      <c r="O360" s="23" t="s">
        <v>32</v>
      </c>
      <c r="P360" s="23" t="s">
        <v>33</v>
      </c>
      <c r="Q360" s="23"/>
      <c r="R360" s="23"/>
      <c r="S360" s="19" t="s">
        <v>34</v>
      </c>
      <c r="V360" s="16" t="str">
        <f t="shared" ca="1" si="36"/>
        <v>MD</v>
      </c>
      <c r="W360" s="14" t="str">
        <f t="shared" ca="1" si="36"/>
        <v>Metal industry</v>
      </c>
      <c r="X360" s="3" t="str">
        <f>'EE investment costs'!D409</f>
        <v>EM-59</v>
      </c>
      <c r="Y360" s="3" t="str">
        <f>'EE investment costs'!E409</f>
        <v>Electric Motors</v>
      </c>
      <c r="AC360" s="123">
        <f>'EE investment costs'!C409</f>
        <v>5.9</v>
      </c>
      <c r="AD360" s="22"/>
    </row>
    <row r="361" spans="2:30">
      <c r="B361" s="14" t="str">
        <f t="shared" ca="1" si="32"/>
        <v>INDMDEFFTF-59</v>
      </c>
      <c r="C361" s="15" t="str">
        <f t="shared" ca="1" si="31"/>
        <v>IMDTF</v>
      </c>
      <c r="D361" s="16">
        <f>'EE investment costs'!$F$15</f>
        <v>2016</v>
      </c>
      <c r="E361" s="14">
        <f>VLOOKUP(X361,'EE investment costs'!$D$56:$R$656,15,0)</f>
        <v>16.583333333333332</v>
      </c>
      <c r="F361" s="17">
        <f ca="1">INDEX('EE investment costs'!$D$56:$R$656,MATCH(X361,'EE investment costs'!$D$56:$D$656,0),MATCH($V$8,'EE investment costs'!$D$56:$R$56,0))</f>
        <v>866.92889412107934</v>
      </c>
      <c r="I361" s="18">
        <v>1</v>
      </c>
      <c r="J361" s="18">
        <v>1</v>
      </c>
      <c r="K361" s="14">
        <f t="shared" ca="1" si="35"/>
        <v>4</v>
      </c>
      <c r="M361" s="19" t="str">
        <f t="shared" ca="1" si="33"/>
        <v>INDMDEFFTF-59</v>
      </c>
      <c r="N361" s="23" t="str">
        <f t="shared" ca="1" si="34"/>
        <v>Metal industry Saving Tech-Haulage Tractors, Trucks, Fishing boats 5.9y</v>
      </c>
      <c r="O361" s="23" t="s">
        <v>32</v>
      </c>
      <c r="P361" s="23" t="s">
        <v>33</v>
      </c>
      <c r="Q361" s="23"/>
      <c r="R361" s="23"/>
      <c r="S361" s="19" t="s">
        <v>34</v>
      </c>
      <c r="V361" s="16" t="str">
        <f t="shared" ca="1" si="36"/>
        <v>MD</v>
      </c>
      <c r="W361" s="14" t="str">
        <f t="shared" ca="1" si="36"/>
        <v>Metal industry</v>
      </c>
      <c r="X361" s="3" t="str">
        <f>'EE investment costs'!D410</f>
        <v>TF-59</v>
      </c>
      <c r="Y361" s="3" t="str">
        <f>'EE investment costs'!E410</f>
        <v>Haulage Tractors, Trucks, Fishing boats</v>
      </c>
      <c r="AC361" s="123">
        <f>'EE investment costs'!C410</f>
        <v>5.9</v>
      </c>
      <c r="AD361" s="22"/>
    </row>
    <row r="362" spans="2:30">
      <c r="B362" s="14" t="str">
        <f t="shared" ca="1" si="32"/>
        <v>INDMDEFFMT-60</v>
      </c>
      <c r="C362" s="15" t="str">
        <f t="shared" ca="1" si="31"/>
        <v>IMDMT</v>
      </c>
      <c r="D362" s="16">
        <f>'EE investment costs'!$F$15</f>
        <v>2016</v>
      </c>
      <c r="E362" s="14">
        <f>VLOOKUP(X362,'EE investment costs'!$D$56:$R$656,15,0)</f>
        <v>6.1999999999999993</v>
      </c>
      <c r="F362" s="17">
        <f ca="1">INDEX('EE investment costs'!$D$56:$R$656,MATCH(X362,'EE investment costs'!$D$56:$D$656,0),MATCH($V$8,'EE investment costs'!$D$56:$R$56,0))</f>
        <v>797.13182748738188</v>
      </c>
      <c r="I362" s="18">
        <v>1</v>
      </c>
      <c r="J362" s="18">
        <v>1</v>
      </c>
      <c r="K362" s="14">
        <f t="shared" ca="1" si="35"/>
        <v>5</v>
      </c>
      <c r="M362" s="19" t="str">
        <f t="shared" ca="1" si="33"/>
        <v>INDMDEFFMT-60</v>
      </c>
      <c r="N362" s="23" t="str">
        <f t="shared" ca="1" si="34"/>
        <v>Metal industry Saving Tech-Heat Medium Temp. up to 150C 6y</v>
      </c>
      <c r="O362" s="23" t="s">
        <v>32</v>
      </c>
      <c r="P362" s="23" t="s">
        <v>33</v>
      </c>
      <c r="Q362" s="23"/>
      <c r="R362" s="23"/>
      <c r="S362" s="19" t="s">
        <v>34</v>
      </c>
      <c r="V362" s="16" t="str">
        <f t="shared" ca="1" si="36"/>
        <v>MD</v>
      </c>
      <c r="W362" s="14" t="str">
        <f t="shared" ca="1" si="36"/>
        <v>Metal industry</v>
      </c>
      <c r="X362" s="3" t="str">
        <f>'EE investment costs'!D411</f>
        <v>MT-60</v>
      </c>
      <c r="Y362" s="3" t="str">
        <f>'EE investment costs'!E411</f>
        <v>Heat Medium Temp. up to 150C</v>
      </c>
      <c r="AC362" s="123">
        <f>'EE investment costs'!C411</f>
        <v>6</v>
      </c>
      <c r="AD362" s="22"/>
    </row>
    <row r="363" spans="2:30">
      <c r="B363" s="14" t="str">
        <f t="shared" ca="1" si="32"/>
        <v>INDMDEFFHT-60</v>
      </c>
      <c r="C363" s="15" t="str">
        <f t="shared" ca="1" si="31"/>
        <v>IMDHT</v>
      </c>
      <c r="D363" s="16">
        <f>'EE investment costs'!$F$15</f>
        <v>2016</v>
      </c>
      <c r="E363" s="14">
        <f>VLOOKUP(X363,'EE investment costs'!$D$56:$R$656,15,0)</f>
        <v>4.96</v>
      </c>
      <c r="F363" s="17">
        <f ca="1">INDEX('EE investment costs'!$D$56:$R$656,MATCH(X363,'EE investment costs'!$D$56:$D$656,0),MATCH($V$8,'EE investment costs'!$D$56:$R$56,0))</f>
        <v>602.47505252295059</v>
      </c>
      <c r="I363" s="18">
        <v>1</v>
      </c>
      <c r="J363" s="18">
        <v>1</v>
      </c>
      <c r="K363" s="14">
        <f t="shared" ca="1" si="35"/>
        <v>6</v>
      </c>
      <c r="M363" s="19" t="str">
        <f t="shared" ca="1" si="33"/>
        <v>INDMDEFFHT-60</v>
      </c>
      <c r="N363" s="23" t="str">
        <f t="shared" ca="1" si="34"/>
        <v>Metal industry Saving Tech-Heat High Temp. over 150C 6y</v>
      </c>
      <c r="O363" s="23" t="s">
        <v>32</v>
      </c>
      <c r="P363" s="23" t="s">
        <v>33</v>
      </c>
      <c r="Q363" s="23"/>
      <c r="R363" s="23"/>
      <c r="S363" s="19" t="s">
        <v>34</v>
      </c>
      <c r="V363" s="16" t="str">
        <f t="shared" ca="1" si="36"/>
        <v>MD</v>
      </c>
      <c r="W363" s="14" t="str">
        <f t="shared" ca="1" si="36"/>
        <v>Metal industry</v>
      </c>
      <c r="X363" s="3" t="str">
        <f>'EE investment costs'!D412</f>
        <v>HT-60</v>
      </c>
      <c r="Y363" s="3" t="str">
        <f>'EE investment costs'!E412</f>
        <v>Heat High Temp. over 150C</v>
      </c>
      <c r="AC363" s="123">
        <f>'EE investment costs'!C412</f>
        <v>6</v>
      </c>
      <c r="AD363" s="22"/>
    </row>
    <row r="364" spans="2:30">
      <c r="B364" s="14" t="str">
        <f t="shared" ca="1" si="32"/>
        <v>INDMDEFFRH-60</v>
      </c>
      <c r="C364" s="15" t="str">
        <f t="shared" ca="1" si="31"/>
        <v>IMDRH</v>
      </c>
      <c r="D364" s="16">
        <f>'EE investment costs'!$F$15</f>
        <v>2016</v>
      </c>
      <c r="E364" s="14">
        <f>VLOOKUP(X364,'EE investment costs'!$D$56:$R$656,15,0)</f>
        <v>16.373333333333335</v>
      </c>
      <c r="F364" s="17">
        <f ca="1">INDEX('EE investment costs'!$D$56:$R$656,MATCH(X364,'EE investment costs'!$D$56:$D$656,0),MATCH($V$8,'EE investment costs'!$D$56:$R$56,0))</f>
        <v>942.04048824703125</v>
      </c>
      <c r="I364" s="18">
        <v>1</v>
      </c>
      <c r="J364" s="18">
        <v>1</v>
      </c>
      <c r="K364" s="14">
        <f t="shared" ca="1" si="35"/>
        <v>3</v>
      </c>
      <c r="M364" s="19" t="str">
        <f t="shared" ca="1" si="33"/>
        <v>INDMDEFFRH-60</v>
      </c>
      <c r="N364" s="23" t="str">
        <f t="shared" ca="1" si="34"/>
        <v>Metal industry Saving Tech-Heat Room Heat 6y</v>
      </c>
      <c r="O364" s="23" t="s">
        <v>32</v>
      </c>
      <c r="P364" s="23" t="s">
        <v>33</v>
      </c>
      <c r="Q364" s="23"/>
      <c r="R364" s="23"/>
      <c r="S364" s="19" t="s">
        <v>34</v>
      </c>
      <c r="V364" s="16" t="str">
        <f t="shared" ca="1" si="36"/>
        <v>MD</v>
      </c>
      <c r="W364" s="14" t="str">
        <f t="shared" ca="1" si="36"/>
        <v>Metal industry</v>
      </c>
      <c r="X364" s="3" t="str">
        <f>'EE investment costs'!D413</f>
        <v>RH-60</v>
      </c>
      <c r="Y364" s="3" t="str">
        <f>'EE investment costs'!E413</f>
        <v>Heat Room Heat</v>
      </c>
      <c r="AC364" s="123">
        <f>'EE investment costs'!C413</f>
        <v>6</v>
      </c>
      <c r="AD364" s="22"/>
    </row>
    <row r="365" spans="2:30">
      <c r="B365" s="14" t="str">
        <f t="shared" ca="1" si="32"/>
        <v>INDMDEFFLA-60</v>
      </c>
      <c r="C365" s="15" t="str">
        <f t="shared" ca="1" si="31"/>
        <v>IMDLA</v>
      </c>
      <c r="D365" s="16">
        <f>'EE investment costs'!$F$15</f>
        <v>2016</v>
      </c>
      <c r="E365" s="14">
        <f>VLOOKUP(X365,'EE investment costs'!$D$56:$R$656,15,0)</f>
        <v>4.1706666666666674</v>
      </c>
      <c r="F365" s="17">
        <f ca="1">INDEX('EE investment costs'!$D$56:$R$656,MATCH(X365,'EE investment costs'!$D$56:$D$656,0),MATCH($V$8,'EE investment costs'!$D$56:$R$56,0))</f>
        <v>1885.4865434270591</v>
      </c>
      <c r="I365" s="18">
        <v>1</v>
      </c>
      <c r="J365" s="18">
        <v>1</v>
      </c>
      <c r="K365" s="14">
        <f t="shared" ca="1" si="35"/>
        <v>0</v>
      </c>
      <c r="M365" s="19" t="str">
        <f t="shared" ca="1" si="33"/>
        <v>INDMDEFFLA-60</v>
      </c>
      <c r="N365" s="23" t="str">
        <f t="shared" ca="1" si="34"/>
        <v>Metal industry Saving Tech-Light 6y</v>
      </c>
      <c r="O365" s="23" t="s">
        <v>32</v>
      </c>
      <c r="P365" s="23" t="s">
        <v>33</v>
      </c>
      <c r="Q365" s="23"/>
      <c r="R365" s="23"/>
      <c r="S365" s="19" t="s">
        <v>34</v>
      </c>
      <c r="V365" s="16" t="str">
        <f t="shared" ca="1" si="36"/>
        <v>MD</v>
      </c>
      <c r="W365" s="14" t="str">
        <f t="shared" ca="1" si="36"/>
        <v>Metal industry</v>
      </c>
      <c r="X365" s="3" t="str">
        <f>'EE investment costs'!D414</f>
        <v>LA-60</v>
      </c>
      <c r="Y365" s="3" t="str">
        <f>'EE investment costs'!E414</f>
        <v>Light</v>
      </c>
      <c r="AC365" s="123">
        <f>'EE investment costs'!C414</f>
        <v>6</v>
      </c>
      <c r="AD365" s="22"/>
    </row>
    <row r="366" spans="2:30">
      <c r="B366" s="14" t="str">
        <f t="shared" ca="1" si="32"/>
        <v>INDMDEFFEM-60</v>
      </c>
      <c r="C366" s="15" t="str">
        <f t="shared" ca="1" si="31"/>
        <v>IMDEM</v>
      </c>
      <c r="D366" s="16">
        <f>'EE investment costs'!$F$15</f>
        <v>2016</v>
      </c>
      <c r="E366" s="14">
        <f>VLOOKUP(X366,'EE investment costs'!$D$56:$R$656,15,0)</f>
        <v>4.3792</v>
      </c>
      <c r="F366" s="17">
        <f ca="1">INDEX('EE investment costs'!$D$56:$R$656,MATCH(X366,'EE investment costs'!$D$56:$D$656,0),MATCH($V$8,'EE investment costs'!$D$56:$R$56,0))</f>
        <v>1941.1619001671818</v>
      </c>
      <c r="I366" s="18">
        <v>1</v>
      </c>
      <c r="J366" s="18">
        <v>1</v>
      </c>
      <c r="K366" s="14">
        <f t="shared" ca="1" si="35"/>
        <v>0</v>
      </c>
      <c r="M366" s="19" t="str">
        <f t="shared" ca="1" si="33"/>
        <v>INDMDEFFEM-60</v>
      </c>
      <c r="N366" s="23" t="str">
        <f t="shared" ca="1" si="34"/>
        <v>Metal industry Saving Tech-Electric Motors 6y</v>
      </c>
      <c r="O366" s="23" t="s">
        <v>32</v>
      </c>
      <c r="P366" s="23" t="s">
        <v>33</v>
      </c>
      <c r="Q366" s="23"/>
      <c r="R366" s="23"/>
      <c r="S366" s="19" t="s">
        <v>34</v>
      </c>
      <c r="V366" s="16" t="str">
        <f t="shared" ca="1" si="36"/>
        <v>MD</v>
      </c>
      <c r="W366" s="14" t="str">
        <f t="shared" ca="1" si="36"/>
        <v>Metal industry</v>
      </c>
      <c r="X366" s="3" t="str">
        <f>'EE investment costs'!D415</f>
        <v>EM-60</v>
      </c>
      <c r="Y366" s="3" t="str">
        <f>'EE investment costs'!E415</f>
        <v>Electric Motors</v>
      </c>
      <c r="AC366" s="123">
        <f>'EE investment costs'!C415</f>
        <v>6</v>
      </c>
      <c r="AD366" s="22"/>
    </row>
    <row r="367" spans="2:30" ht="13.5" thickBot="1">
      <c r="B367" s="14" t="str">
        <f t="shared" ca="1" si="32"/>
        <v>INDMDEFFTF-60</v>
      </c>
      <c r="C367" s="15" t="str">
        <f t="shared" ca="1" si="31"/>
        <v>IMDTF</v>
      </c>
      <c r="D367" s="16">
        <f>'EE investment costs'!$F$15</f>
        <v>2016</v>
      </c>
      <c r="E367" s="14">
        <f>VLOOKUP(X367,'EE investment costs'!$D$56:$R$656,15,0)</f>
        <v>16.666666666666664</v>
      </c>
      <c r="F367" s="17">
        <f ca="1">INDEX('EE investment costs'!$D$56:$R$656,MATCH(X367,'EE investment costs'!$D$56:$D$656,0),MATCH($V$8,'EE investment costs'!$D$56:$R$56,0))</f>
        <v>881.6226041909282</v>
      </c>
      <c r="I367" s="18">
        <v>1</v>
      </c>
      <c r="J367" s="18">
        <v>1</v>
      </c>
      <c r="K367" s="14">
        <f t="shared" ca="1" si="35"/>
        <v>4</v>
      </c>
      <c r="M367" s="24" t="str">
        <f t="shared" ca="1" si="33"/>
        <v>INDMDEFFTF-60</v>
      </c>
      <c r="N367" s="25" t="str">
        <f t="shared" ca="1" si="34"/>
        <v>Metal industry Saving Tech-Haulage Tractors, Trucks, Fishing boats 6y</v>
      </c>
      <c r="O367" s="25" t="s">
        <v>32</v>
      </c>
      <c r="P367" s="25" t="s">
        <v>33</v>
      </c>
      <c r="Q367" s="25"/>
      <c r="R367" s="25"/>
      <c r="S367" s="24" t="s">
        <v>34</v>
      </c>
      <c r="V367" s="16" t="str">
        <f t="shared" ca="1" si="36"/>
        <v>MD</v>
      </c>
      <c r="W367" s="14" t="str">
        <f t="shared" ca="1" si="36"/>
        <v>Metal industry</v>
      </c>
      <c r="X367" s="3" t="str">
        <f>'EE investment costs'!D416</f>
        <v>TF-60</v>
      </c>
      <c r="Y367" s="3" t="str">
        <f>'EE investment costs'!E416</f>
        <v>Haulage Tractors, Trucks, Fishing boats</v>
      </c>
      <c r="AC367" s="123">
        <f>'EE investment costs'!C416</f>
        <v>6</v>
      </c>
      <c r="AD367" s="22"/>
    </row>
    <row r="368" spans="2:30">
      <c r="B368" s="14" t="str">
        <f t="shared" ca="1" si="32"/>
        <v>INDMDEFFMT-61</v>
      </c>
      <c r="C368" s="15" t="str">
        <f ca="1">"I"&amp;MID(B368,4,1)&amp;"D"&amp;MID(B368,9,2)</f>
        <v>IMDMT</v>
      </c>
      <c r="D368" s="16">
        <f>'EE investment costs'!$F$15</f>
        <v>2016</v>
      </c>
      <c r="E368" s="14">
        <f>VLOOKUP(X368,'EE investment costs'!$D$56:$R$656,15,0)</f>
        <v>6.21</v>
      </c>
      <c r="F368" s="17">
        <f ca="1">INDEX('EE investment costs'!$D$56:$R$656,MATCH(X368,'EE investment costs'!$D$56:$D$656,0),MATCH($V$8,'EE investment costs'!$D$56:$R$56,0))</f>
        <v>807.7573832234815</v>
      </c>
      <c r="I368" s="18">
        <v>1</v>
      </c>
      <c r="J368" s="18">
        <v>1</v>
      </c>
      <c r="K368" s="14">
        <f t="shared" ca="1" si="35"/>
        <v>4</v>
      </c>
      <c r="M368" s="20" t="str">
        <f t="shared" ca="1" si="33"/>
        <v>INDMDEFFMT-61</v>
      </c>
      <c r="N368" s="21" t="str">
        <f t="shared" ca="1" si="34"/>
        <v>Metal industry Saving Tech-Heat Medium Temp. up to 150C 6.1y</v>
      </c>
      <c r="O368" s="21" t="s">
        <v>32</v>
      </c>
      <c r="P368" s="21" t="s">
        <v>33</v>
      </c>
      <c r="Q368" s="21"/>
      <c r="R368" s="21"/>
      <c r="S368" s="20" t="s">
        <v>34</v>
      </c>
      <c r="V368" s="16" t="str">
        <f t="shared" ca="1" si="36"/>
        <v>MD</v>
      </c>
      <c r="W368" s="14" t="str">
        <f t="shared" ca="1" si="36"/>
        <v>Metal industry</v>
      </c>
      <c r="X368" s="3" t="str">
        <f>'EE investment costs'!D417</f>
        <v>MT-61</v>
      </c>
      <c r="Y368" s="3" t="str">
        <f>'EE investment costs'!E417</f>
        <v>Heat Medium Temp. up to 150C</v>
      </c>
      <c r="AC368" s="123">
        <f>'EE investment costs'!C417</f>
        <v>6.1</v>
      </c>
      <c r="AD368" s="22"/>
    </row>
    <row r="369" spans="2:30">
      <c r="B369" s="14" t="str">
        <f t="shared" ca="1" si="32"/>
        <v>INDMDEFFHT-61</v>
      </c>
      <c r="C369" s="15" t="str">
        <f t="shared" ref="C369:C427" ca="1" si="37">"I"&amp;MID(B369,4,1)&amp;"D"&amp;MID(B369,9,2)</f>
        <v>IMDHT</v>
      </c>
      <c r="D369" s="16">
        <f>'EE investment costs'!$F$15</f>
        <v>2016</v>
      </c>
      <c r="E369" s="14">
        <f>VLOOKUP(X369,'EE investment costs'!$D$56:$R$656,15,0)</f>
        <v>4.968</v>
      </c>
      <c r="F369" s="17">
        <f ca="1">INDEX('EE investment costs'!$D$56:$R$656,MATCH(X369,'EE investment costs'!$D$56:$D$656,0),MATCH($V$8,'EE investment costs'!$D$56:$R$56,0))</f>
        <v>608.81825902363619</v>
      </c>
      <c r="I369" s="18">
        <v>1</v>
      </c>
      <c r="J369" s="18">
        <v>1</v>
      </c>
      <c r="K369" s="14">
        <f t="shared" ca="1" si="35"/>
        <v>6</v>
      </c>
      <c r="M369" s="19" t="str">
        <f t="shared" ca="1" si="33"/>
        <v>INDMDEFFHT-61</v>
      </c>
      <c r="N369" s="23" t="str">
        <f t="shared" ca="1" si="34"/>
        <v>Metal industry Saving Tech-Heat High Temp. over 150C 6.1y</v>
      </c>
      <c r="O369" s="23" t="s">
        <v>32</v>
      </c>
      <c r="P369" s="23" t="s">
        <v>33</v>
      </c>
      <c r="Q369" s="23"/>
      <c r="R369" s="23"/>
      <c r="S369" s="19" t="s">
        <v>34</v>
      </c>
      <c r="V369" s="16" t="str">
        <f t="shared" ca="1" si="36"/>
        <v>MD</v>
      </c>
      <c r="W369" s="14" t="str">
        <f t="shared" ca="1" si="36"/>
        <v>Metal industry</v>
      </c>
      <c r="X369" s="3" t="str">
        <f>'EE investment costs'!D418</f>
        <v>HT-61</v>
      </c>
      <c r="Y369" s="3" t="str">
        <f>'EE investment costs'!E418</f>
        <v>Heat High Temp. over 150C</v>
      </c>
      <c r="AC369" s="123">
        <f>'EE investment costs'!C418</f>
        <v>6.1</v>
      </c>
      <c r="AD369" s="22"/>
    </row>
    <row r="370" spans="2:30">
      <c r="B370" s="14" t="str">
        <f t="shared" ca="1" si="32"/>
        <v>INDMDEFFRH-61</v>
      </c>
      <c r="C370" s="15" t="str">
        <f t="shared" ca="1" si="37"/>
        <v>IMDRH</v>
      </c>
      <c r="D370" s="16">
        <f>'EE investment costs'!$F$15</f>
        <v>2016</v>
      </c>
      <c r="E370" s="14">
        <f>VLOOKUP(X370,'EE investment costs'!$D$56:$R$656,15,0)</f>
        <v>16.392000000000003</v>
      </c>
      <c r="F370" s="17">
        <f ca="1">INDEX('EE investment costs'!$D$56:$R$656,MATCH(X370,'EE investment costs'!$D$56:$D$656,0),MATCH($V$8,'EE investment costs'!$D$56:$R$56,0))</f>
        <v>979.72210777691248</v>
      </c>
      <c r="I370" s="18">
        <v>1</v>
      </c>
      <c r="J370" s="18">
        <v>1</v>
      </c>
      <c r="K370" s="14">
        <f t="shared" ca="1" si="35"/>
        <v>3</v>
      </c>
      <c r="M370" s="19" t="str">
        <f t="shared" ca="1" si="33"/>
        <v>INDMDEFFRH-61</v>
      </c>
      <c r="N370" s="23" t="str">
        <f t="shared" ca="1" si="34"/>
        <v>Metal industry Saving Tech-Heat Room Heat 6.1y</v>
      </c>
      <c r="O370" s="23" t="s">
        <v>32</v>
      </c>
      <c r="P370" s="23" t="s">
        <v>33</v>
      </c>
      <c r="Q370" s="23"/>
      <c r="R370" s="23"/>
      <c r="S370" s="19" t="s">
        <v>34</v>
      </c>
      <c r="V370" s="16" t="str">
        <f t="shared" ca="1" si="36"/>
        <v>MD</v>
      </c>
      <c r="W370" s="14" t="str">
        <f t="shared" ca="1" si="36"/>
        <v>Metal industry</v>
      </c>
      <c r="X370" s="3" t="str">
        <f>'EE investment costs'!D419</f>
        <v>RH-61</v>
      </c>
      <c r="Y370" s="3" t="str">
        <f>'EE investment costs'!E419</f>
        <v>Heat Room Heat</v>
      </c>
      <c r="AC370" s="123">
        <f>'EE investment costs'!C419</f>
        <v>6.1</v>
      </c>
      <c r="AD370" s="22"/>
    </row>
    <row r="371" spans="2:30">
      <c r="B371" s="14" t="str">
        <f t="shared" ca="1" si="32"/>
        <v>INDMDEFFLA-61</v>
      </c>
      <c r="C371" s="15" t="str">
        <f t="shared" ca="1" si="37"/>
        <v>IMDLA</v>
      </c>
      <c r="D371" s="16">
        <f>'EE investment costs'!$F$15</f>
        <v>2016</v>
      </c>
      <c r="E371" s="14">
        <f>VLOOKUP(X371,'EE investment costs'!$D$56:$R$656,15,0)</f>
        <v>4.1837</v>
      </c>
      <c r="F371" s="17">
        <f ca="1">INDEX('EE investment costs'!$D$56:$R$656,MATCH(X371,'EE investment costs'!$D$56:$D$656,0),MATCH($V$8,'EE investment costs'!$D$56:$R$56,0))</f>
        <v>1900.8866290844287</v>
      </c>
      <c r="I371" s="18">
        <v>1</v>
      </c>
      <c r="J371" s="18">
        <v>1</v>
      </c>
      <c r="K371" s="14">
        <f t="shared" ca="1" si="35"/>
        <v>0</v>
      </c>
      <c r="M371" s="19" t="str">
        <f t="shared" ca="1" si="33"/>
        <v>INDMDEFFLA-61</v>
      </c>
      <c r="N371" s="23" t="str">
        <f t="shared" ca="1" si="34"/>
        <v>Metal industry Saving Tech-Light 6.1y</v>
      </c>
      <c r="O371" s="23" t="s">
        <v>32</v>
      </c>
      <c r="P371" s="23" t="s">
        <v>33</v>
      </c>
      <c r="Q371" s="23"/>
      <c r="R371" s="23"/>
      <c r="S371" s="19" t="s">
        <v>34</v>
      </c>
      <c r="V371" s="16" t="str">
        <f t="shared" ca="1" si="36"/>
        <v>MD</v>
      </c>
      <c r="W371" s="14" t="str">
        <f t="shared" ca="1" si="36"/>
        <v>Metal industry</v>
      </c>
      <c r="X371" s="3" t="str">
        <f>'EE investment costs'!D420</f>
        <v>LA-61</v>
      </c>
      <c r="Y371" s="3" t="str">
        <f>'EE investment costs'!E420</f>
        <v>Light</v>
      </c>
      <c r="AC371" s="123">
        <f>'EE investment costs'!C420</f>
        <v>6.1</v>
      </c>
      <c r="AD371" s="22"/>
    </row>
    <row r="372" spans="2:30">
      <c r="B372" s="14" t="str">
        <f t="shared" ca="1" si="32"/>
        <v>INDMDEFFEM-61</v>
      </c>
      <c r="C372" s="15" t="str">
        <f t="shared" ca="1" si="37"/>
        <v>IMDEM</v>
      </c>
      <c r="D372" s="16">
        <f>'EE investment costs'!$F$15</f>
        <v>2016</v>
      </c>
      <c r="E372" s="14">
        <f>VLOOKUP(X372,'EE investment costs'!$D$56:$R$656,15,0)</f>
        <v>4.3928849999999997</v>
      </c>
      <c r="F372" s="17">
        <f ca="1">INDEX('EE investment costs'!$D$56:$R$656,MATCH(X372,'EE investment costs'!$D$56:$D$656,0),MATCH($V$8,'EE investment costs'!$D$56:$R$56,0))</f>
        <v>1961.8973670210914</v>
      </c>
      <c r="I372" s="18">
        <v>1</v>
      </c>
      <c r="J372" s="18">
        <v>1</v>
      </c>
      <c r="K372" s="14">
        <f t="shared" ca="1" si="35"/>
        <v>0</v>
      </c>
      <c r="M372" s="19" t="str">
        <f t="shared" ca="1" si="33"/>
        <v>INDMDEFFEM-61</v>
      </c>
      <c r="N372" s="23" t="str">
        <f t="shared" ca="1" si="34"/>
        <v>Metal industry Saving Tech-Electric Motors 6.1y</v>
      </c>
      <c r="O372" s="23" t="s">
        <v>32</v>
      </c>
      <c r="P372" s="23" t="s">
        <v>33</v>
      </c>
      <c r="Q372" s="23"/>
      <c r="R372" s="23"/>
      <c r="S372" s="19" t="s">
        <v>34</v>
      </c>
      <c r="V372" s="16" t="str">
        <f t="shared" ca="1" si="36"/>
        <v>MD</v>
      </c>
      <c r="W372" s="14" t="str">
        <f t="shared" ca="1" si="36"/>
        <v>Metal industry</v>
      </c>
      <c r="X372" s="3" t="str">
        <f>'EE investment costs'!D421</f>
        <v>EM-61</v>
      </c>
      <c r="Y372" s="3" t="str">
        <f>'EE investment costs'!E421</f>
        <v>Electric Motors</v>
      </c>
      <c r="AC372" s="123">
        <f>'EE investment costs'!C421</f>
        <v>6.1</v>
      </c>
      <c r="AD372" s="22"/>
    </row>
    <row r="373" spans="2:30">
      <c r="B373" s="14" t="str">
        <f t="shared" ca="1" si="32"/>
        <v>INDMDEFFTF-61</v>
      </c>
      <c r="C373" s="15" t="str">
        <f t="shared" ca="1" si="37"/>
        <v>IMDTF</v>
      </c>
      <c r="D373" s="16">
        <f>'EE investment costs'!$F$15</f>
        <v>2016</v>
      </c>
      <c r="E373" s="14">
        <f>VLOOKUP(X373,'EE investment costs'!$D$56:$R$656,15,0)</f>
        <v>16.75</v>
      </c>
      <c r="F373" s="17">
        <f ca="1">INDEX('EE investment costs'!$D$56:$R$656,MATCH(X373,'EE investment costs'!$D$56:$D$656,0),MATCH($V$8,'EE investment costs'!$D$56:$R$56,0))</f>
        <v>896.31631426077683</v>
      </c>
      <c r="I373" s="18">
        <v>1</v>
      </c>
      <c r="J373" s="18">
        <v>1</v>
      </c>
      <c r="K373" s="14">
        <f t="shared" ca="1" si="35"/>
        <v>4</v>
      </c>
      <c r="M373" s="19" t="str">
        <f t="shared" ca="1" si="33"/>
        <v>INDMDEFFTF-61</v>
      </c>
      <c r="N373" s="23" t="str">
        <f t="shared" ca="1" si="34"/>
        <v>Metal industry Saving Tech-Haulage Tractors, Trucks, Fishing boats 6.1y</v>
      </c>
      <c r="O373" s="23" t="s">
        <v>32</v>
      </c>
      <c r="P373" s="23" t="s">
        <v>33</v>
      </c>
      <c r="Q373" s="23"/>
      <c r="R373" s="23"/>
      <c r="S373" s="19" t="s">
        <v>34</v>
      </c>
      <c r="V373" s="16" t="str">
        <f t="shared" ca="1" si="36"/>
        <v>MD</v>
      </c>
      <c r="W373" s="14" t="str">
        <f t="shared" ca="1" si="36"/>
        <v>Metal industry</v>
      </c>
      <c r="X373" s="3" t="str">
        <f>'EE investment costs'!D422</f>
        <v>TF-61</v>
      </c>
      <c r="Y373" s="3" t="str">
        <f>'EE investment costs'!E422</f>
        <v>Haulage Tractors, Trucks, Fishing boats</v>
      </c>
      <c r="AC373" s="123">
        <f>'EE investment costs'!C422</f>
        <v>6.1</v>
      </c>
      <c r="AD373" s="22"/>
    </row>
    <row r="374" spans="2:30">
      <c r="B374" s="14" t="str">
        <f t="shared" ca="1" si="32"/>
        <v>INDMDEFFMT-62</v>
      </c>
      <c r="C374" s="15" t="str">
        <f t="shared" ca="1" si="37"/>
        <v>IMDMT</v>
      </c>
      <c r="D374" s="16">
        <f>'EE investment costs'!$F$15</f>
        <v>2016</v>
      </c>
      <c r="E374" s="14">
        <f>VLOOKUP(X374,'EE investment costs'!$D$56:$R$656,15,0)</f>
        <v>6.22</v>
      </c>
      <c r="F374" s="17">
        <f ca="1">INDEX('EE investment costs'!$D$56:$R$656,MATCH(X374,'EE investment costs'!$D$56:$D$656,0),MATCH($V$8,'EE investment costs'!$D$56:$R$56,0))</f>
        <v>818.38293895958122</v>
      </c>
      <c r="I374" s="18">
        <v>1</v>
      </c>
      <c r="J374" s="18">
        <v>1</v>
      </c>
      <c r="K374" s="14">
        <f t="shared" ca="1" si="35"/>
        <v>4</v>
      </c>
      <c r="M374" s="19" t="str">
        <f t="shared" ca="1" si="33"/>
        <v>INDMDEFFMT-62</v>
      </c>
      <c r="N374" s="23" t="str">
        <f t="shared" ca="1" si="34"/>
        <v>Metal industry Saving Tech-Heat Medium Temp. up to 150C 6.2y</v>
      </c>
      <c r="O374" s="23" t="s">
        <v>32</v>
      </c>
      <c r="P374" s="23" t="s">
        <v>33</v>
      </c>
      <c r="Q374" s="23"/>
      <c r="R374" s="23"/>
      <c r="S374" s="19" t="s">
        <v>34</v>
      </c>
      <c r="V374" s="16" t="str">
        <f t="shared" ca="1" si="36"/>
        <v>MD</v>
      </c>
      <c r="W374" s="14" t="str">
        <f t="shared" ca="1" si="36"/>
        <v>Metal industry</v>
      </c>
      <c r="X374" s="3" t="str">
        <f>'EE investment costs'!D423</f>
        <v>MT-62</v>
      </c>
      <c r="Y374" s="3" t="str">
        <f>'EE investment costs'!E423</f>
        <v>Heat Medium Temp. up to 150C</v>
      </c>
      <c r="AC374" s="123">
        <f>'EE investment costs'!C423</f>
        <v>6.2</v>
      </c>
      <c r="AD374" s="22"/>
    </row>
    <row r="375" spans="2:30">
      <c r="B375" s="14" t="str">
        <f t="shared" ca="1" si="32"/>
        <v>INDMDEFFHT-62</v>
      </c>
      <c r="C375" s="15" t="str">
        <f t="shared" ca="1" si="37"/>
        <v>IMDHT</v>
      </c>
      <c r="D375" s="16">
        <f>'EE investment costs'!$F$15</f>
        <v>2016</v>
      </c>
      <c r="E375" s="14">
        <f>VLOOKUP(X375,'EE investment costs'!$D$56:$R$656,15,0)</f>
        <v>4.976</v>
      </c>
      <c r="F375" s="17">
        <f ca="1">INDEX('EE investment costs'!$D$56:$R$656,MATCH(X375,'EE investment costs'!$D$56:$D$656,0),MATCH($V$8,'EE investment costs'!$D$56:$R$56,0))</f>
        <v>615.1614655243219</v>
      </c>
      <c r="I375" s="18">
        <v>1</v>
      </c>
      <c r="J375" s="18">
        <v>1</v>
      </c>
      <c r="K375" s="14">
        <f t="shared" ca="1" si="35"/>
        <v>6</v>
      </c>
      <c r="M375" s="19" t="str">
        <f t="shared" ca="1" si="33"/>
        <v>INDMDEFFHT-62</v>
      </c>
      <c r="N375" s="23" t="str">
        <f t="shared" ca="1" si="34"/>
        <v>Metal industry Saving Tech-Heat High Temp. over 150C 6.2y</v>
      </c>
      <c r="O375" s="23" t="s">
        <v>32</v>
      </c>
      <c r="P375" s="23" t="s">
        <v>33</v>
      </c>
      <c r="Q375" s="23"/>
      <c r="R375" s="23"/>
      <c r="S375" s="19" t="s">
        <v>34</v>
      </c>
      <c r="V375" s="16" t="str">
        <f t="shared" ca="1" si="36"/>
        <v>MD</v>
      </c>
      <c r="W375" s="14" t="str">
        <f t="shared" ca="1" si="36"/>
        <v>Metal industry</v>
      </c>
      <c r="X375" s="3" t="str">
        <f>'EE investment costs'!D424</f>
        <v>HT-62</v>
      </c>
      <c r="Y375" s="3" t="str">
        <f>'EE investment costs'!E424</f>
        <v>Heat High Temp. over 150C</v>
      </c>
      <c r="AC375" s="123">
        <f>'EE investment costs'!C424</f>
        <v>6.2</v>
      </c>
      <c r="AD375" s="22"/>
    </row>
    <row r="376" spans="2:30">
      <c r="B376" s="14" t="str">
        <f t="shared" ca="1" si="32"/>
        <v>INDMDEFFRH-62</v>
      </c>
      <c r="C376" s="15" t="str">
        <f t="shared" ca="1" si="37"/>
        <v>IMDRH</v>
      </c>
      <c r="D376" s="16">
        <f>'EE investment costs'!$F$15</f>
        <v>2016</v>
      </c>
      <c r="E376" s="14">
        <f>VLOOKUP(X376,'EE investment costs'!$D$56:$R$656,15,0)</f>
        <v>16.410666666666668</v>
      </c>
      <c r="F376" s="17">
        <f ca="1">INDEX('EE investment costs'!$D$56:$R$656,MATCH(X376,'EE investment costs'!$D$56:$D$656,0),MATCH($V$8,'EE investment costs'!$D$56:$R$56,0))</f>
        <v>1017.4037273067939</v>
      </c>
      <c r="I376" s="18">
        <v>1</v>
      </c>
      <c r="J376" s="18">
        <v>1</v>
      </c>
      <c r="K376" s="14">
        <f t="shared" ca="1" si="35"/>
        <v>2</v>
      </c>
      <c r="M376" s="19" t="str">
        <f t="shared" ca="1" si="33"/>
        <v>INDMDEFFRH-62</v>
      </c>
      <c r="N376" s="23" t="str">
        <f t="shared" ca="1" si="34"/>
        <v>Metal industry Saving Tech-Heat Room Heat 6.2y</v>
      </c>
      <c r="O376" s="23" t="s">
        <v>32</v>
      </c>
      <c r="P376" s="23" t="s">
        <v>33</v>
      </c>
      <c r="Q376" s="23"/>
      <c r="R376" s="23"/>
      <c r="S376" s="19" t="s">
        <v>34</v>
      </c>
      <c r="V376" s="16" t="str">
        <f t="shared" ca="1" si="36"/>
        <v>MD</v>
      </c>
      <c r="W376" s="14" t="str">
        <f t="shared" ca="1" si="36"/>
        <v>Metal industry</v>
      </c>
      <c r="X376" s="3" t="str">
        <f>'EE investment costs'!D425</f>
        <v>RH-62</v>
      </c>
      <c r="Y376" s="3" t="str">
        <f>'EE investment costs'!E425</f>
        <v>Heat Room Heat</v>
      </c>
      <c r="AC376" s="123">
        <f>'EE investment costs'!C425</f>
        <v>6.2</v>
      </c>
      <c r="AD376" s="22"/>
    </row>
    <row r="377" spans="2:30">
      <c r="B377" s="14" t="str">
        <f t="shared" ca="1" si="32"/>
        <v>INDMDEFFLA-62</v>
      </c>
      <c r="C377" s="15" t="str">
        <f t="shared" ca="1" si="37"/>
        <v>IMDLA</v>
      </c>
      <c r="D377" s="16">
        <f>'EE investment costs'!$F$15</f>
        <v>2016</v>
      </c>
      <c r="E377" s="14">
        <f>VLOOKUP(X377,'EE investment costs'!$D$56:$R$656,15,0)</f>
        <v>4.1967333333333334</v>
      </c>
      <c r="F377" s="17">
        <f ca="1">INDEX('EE investment costs'!$D$56:$R$656,MATCH(X377,'EE investment costs'!$D$56:$D$656,0),MATCH($V$8,'EE investment costs'!$D$56:$R$56,0))</f>
        <v>1916.2867147417983</v>
      </c>
      <c r="I377" s="18">
        <v>1</v>
      </c>
      <c r="J377" s="18">
        <v>1</v>
      </c>
      <c r="K377" s="14">
        <f t="shared" ca="1" si="35"/>
        <v>0</v>
      </c>
      <c r="M377" s="19" t="str">
        <f t="shared" ca="1" si="33"/>
        <v>INDMDEFFLA-62</v>
      </c>
      <c r="N377" s="23" t="str">
        <f t="shared" ca="1" si="34"/>
        <v>Metal industry Saving Tech-Light 6.2y</v>
      </c>
      <c r="O377" s="23" t="s">
        <v>32</v>
      </c>
      <c r="P377" s="23" t="s">
        <v>33</v>
      </c>
      <c r="Q377" s="23"/>
      <c r="R377" s="23"/>
      <c r="S377" s="19" t="s">
        <v>34</v>
      </c>
      <c r="V377" s="16" t="str">
        <f t="shared" ca="1" si="36"/>
        <v>MD</v>
      </c>
      <c r="W377" s="14" t="str">
        <f t="shared" ca="1" si="36"/>
        <v>Metal industry</v>
      </c>
      <c r="X377" s="3" t="str">
        <f>'EE investment costs'!D426</f>
        <v>LA-62</v>
      </c>
      <c r="Y377" s="3" t="str">
        <f>'EE investment costs'!E426</f>
        <v>Light</v>
      </c>
      <c r="AC377" s="123">
        <f>'EE investment costs'!C426</f>
        <v>6.2</v>
      </c>
      <c r="AD377" s="22"/>
    </row>
    <row r="378" spans="2:30">
      <c r="B378" s="14" t="str">
        <f t="shared" ca="1" si="32"/>
        <v>INDMDEFFEM-62</v>
      </c>
      <c r="C378" s="15" t="str">
        <f t="shared" ca="1" si="37"/>
        <v>IMDEM</v>
      </c>
      <c r="D378" s="16">
        <f>'EE investment costs'!$F$15</f>
        <v>2016</v>
      </c>
      <c r="E378" s="14">
        <f>VLOOKUP(X378,'EE investment costs'!$D$56:$R$656,15,0)</f>
        <v>4.4065700000000003</v>
      </c>
      <c r="F378" s="17">
        <f ca="1">INDEX('EE investment costs'!$D$56:$R$656,MATCH(X378,'EE investment costs'!$D$56:$D$656,0),MATCH($V$8,'EE investment costs'!$D$56:$R$56,0))</f>
        <v>1982.6328338750016</v>
      </c>
      <c r="I378" s="18">
        <v>1</v>
      </c>
      <c r="J378" s="18">
        <v>1</v>
      </c>
      <c r="K378" s="14">
        <f t="shared" ca="1" si="35"/>
        <v>0</v>
      </c>
      <c r="M378" s="19" t="str">
        <f t="shared" ca="1" si="33"/>
        <v>INDMDEFFEM-62</v>
      </c>
      <c r="N378" s="23" t="str">
        <f t="shared" ca="1" si="34"/>
        <v>Metal industry Saving Tech-Electric Motors 6.2y</v>
      </c>
      <c r="O378" s="23" t="s">
        <v>32</v>
      </c>
      <c r="P378" s="23" t="s">
        <v>33</v>
      </c>
      <c r="Q378" s="23"/>
      <c r="R378" s="23"/>
      <c r="S378" s="19" t="s">
        <v>34</v>
      </c>
      <c r="V378" s="16" t="str">
        <f t="shared" ca="1" si="36"/>
        <v>MD</v>
      </c>
      <c r="W378" s="14" t="str">
        <f t="shared" ca="1" si="36"/>
        <v>Metal industry</v>
      </c>
      <c r="X378" s="3" t="str">
        <f>'EE investment costs'!D427</f>
        <v>EM-62</v>
      </c>
      <c r="Y378" s="3" t="str">
        <f>'EE investment costs'!E427</f>
        <v>Electric Motors</v>
      </c>
      <c r="AC378" s="123">
        <f>'EE investment costs'!C427</f>
        <v>6.2</v>
      </c>
      <c r="AD378" s="22"/>
    </row>
    <row r="379" spans="2:30">
      <c r="B379" s="14" t="str">
        <f t="shared" ca="1" si="32"/>
        <v>INDMDEFFTF-62</v>
      </c>
      <c r="C379" s="15" t="str">
        <f t="shared" ca="1" si="37"/>
        <v>IMDTF</v>
      </c>
      <c r="D379" s="16">
        <f>'EE investment costs'!$F$15</f>
        <v>2016</v>
      </c>
      <c r="E379" s="14">
        <f>VLOOKUP(X379,'EE investment costs'!$D$56:$R$656,15,0)</f>
        <v>16.833333333333332</v>
      </c>
      <c r="F379" s="17">
        <f ca="1">INDEX('EE investment costs'!$D$56:$R$656,MATCH(X379,'EE investment costs'!$D$56:$D$656,0),MATCH($V$8,'EE investment costs'!$D$56:$R$56,0))</f>
        <v>911.0100243306257</v>
      </c>
      <c r="I379" s="18">
        <v>1</v>
      </c>
      <c r="J379" s="18">
        <v>1</v>
      </c>
      <c r="K379" s="14">
        <f t="shared" ca="1" si="35"/>
        <v>3</v>
      </c>
      <c r="M379" s="19" t="str">
        <f t="shared" ca="1" si="33"/>
        <v>INDMDEFFTF-62</v>
      </c>
      <c r="N379" s="23" t="str">
        <f t="shared" ca="1" si="34"/>
        <v>Metal industry Saving Tech-Haulage Tractors, Trucks, Fishing boats 6.2y</v>
      </c>
      <c r="O379" s="23" t="s">
        <v>32</v>
      </c>
      <c r="P379" s="23" t="s">
        <v>33</v>
      </c>
      <c r="Q379" s="23"/>
      <c r="R379" s="23"/>
      <c r="S379" s="19" t="s">
        <v>34</v>
      </c>
      <c r="V379" s="16" t="str">
        <f t="shared" ca="1" si="36"/>
        <v>MD</v>
      </c>
      <c r="W379" s="14" t="str">
        <f t="shared" ca="1" si="36"/>
        <v>Metal industry</v>
      </c>
      <c r="X379" s="3" t="str">
        <f>'EE investment costs'!D428</f>
        <v>TF-62</v>
      </c>
      <c r="Y379" s="3" t="str">
        <f>'EE investment costs'!E428</f>
        <v>Haulage Tractors, Trucks, Fishing boats</v>
      </c>
      <c r="AC379" s="123">
        <f>'EE investment costs'!C428</f>
        <v>6.2</v>
      </c>
      <c r="AD379" s="22"/>
    </row>
    <row r="380" spans="2:30">
      <c r="B380" s="14" t="str">
        <f t="shared" ca="1" si="32"/>
        <v>INDMDEFFMT-63</v>
      </c>
      <c r="C380" s="15" t="str">
        <f t="shared" ca="1" si="37"/>
        <v>IMDMT</v>
      </c>
      <c r="D380" s="16">
        <f>'EE investment costs'!$F$15</f>
        <v>2016</v>
      </c>
      <c r="E380" s="14">
        <f>VLOOKUP(X380,'EE investment costs'!$D$56:$R$656,15,0)</f>
        <v>6.2299999999999995</v>
      </c>
      <c r="F380" s="17">
        <f ca="1">INDEX('EE investment costs'!$D$56:$R$656,MATCH(X380,'EE investment costs'!$D$56:$D$656,0),MATCH($V$8,'EE investment costs'!$D$56:$R$56,0))</f>
        <v>829.00849469568072</v>
      </c>
      <c r="I380" s="18">
        <v>1</v>
      </c>
      <c r="J380" s="18">
        <v>1</v>
      </c>
      <c r="K380" s="14">
        <f t="shared" ca="1" si="35"/>
        <v>4</v>
      </c>
      <c r="M380" s="19" t="str">
        <f t="shared" ca="1" si="33"/>
        <v>INDMDEFFMT-63</v>
      </c>
      <c r="N380" s="23" t="str">
        <f t="shared" ca="1" si="34"/>
        <v>Metal industry Saving Tech-Heat Medium Temp. up to 150C 6.3y</v>
      </c>
      <c r="O380" s="23" t="s">
        <v>32</v>
      </c>
      <c r="P380" s="23" t="s">
        <v>33</v>
      </c>
      <c r="Q380" s="23"/>
      <c r="R380" s="23"/>
      <c r="S380" s="19" t="s">
        <v>34</v>
      </c>
      <c r="V380" s="16" t="str">
        <f t="shared" ca="1" si="36"/>
        <v>MD</v>
      </c>
      <c r="W380" s="14" t="str">
        <f t="shared" ca="1" si="36"/>
        <v>Metal industry</v>
      </c>
      <c r="X380" s="3" t="str">
        <f>'EE investment costs'!D429</f>
        <v>MT-63</v>
      </c>
      <c r="Y380" s="3" t="str">
        <f>'EE investment costs'!E429</f>
        <v>Heat Medium Temp. up to 150C</v>
      </c>
      <c r="AC380" s="123">
        <f>'EE investment costs'!C429</f>
        <v>6.3</v>
      </c>
      <c r="AD380" s="22"/>
    </row>
    <row r="381" spans="2:30">
      <c r="B381" s="14" t="str">
        <f t="shared" ca="1" si="32"/>
        <v>INDMDEFFHT-63</v>
      </c>
      <c r="C381" s="15" t="str">
        <f t="shared" ca="1" si="37"/>
        <v>IMDHT</v>
      </c>
      <c r="D381" s="16">
        <f>'EE investment costs'!$F$15</f>
        <v>2016</v>
      </c>
      <c r="E381" s="14">
        <f>VLOOKUP(X381,'EE investment costs'!$D$56:$R$656,15,0)</f>
        <v>4.984</v>
      </c>
      <c r="F381" s="17">
        <f ca="1">INDEX('EE investment costs'!$D$56:$R$656,MATCH(X381,'EE investment costs'!$D$56:$D$656,0),MATCH($V$8,'EE investment costs'!$D$56:$R$56,0))</f>
        <v>621.50467202500738</v>
      </c>
      <c r="I381" s="18">
        <v>1</v>
      </c>
      <c r="J381" s="18">
        <v>1</v>
      </c>
      <c r="K381" s="14">
        <f t="shared" ca="1" si="35"/>
        <v>6</v>
      </c>
      <c r="M381" s="19" t="str">
        <f t="shared" ca="1" si="33"/>
        <v>INDMDEFFHT-63</v>
      </c>
      <c r="N381" s="23" t="str">
        <f t="shared" ca="1" si="34"/>
        <v>Metal industry Saving Tech-Heat High Temp. over 150C 6.3y</v>
      </c>
      <c r="O381" s="23" t="s">
        <v>32</v>
      </c>
      <c r="P381" s="23" t="s">
        <v>33</v>
      </c>
      <c r="Q381" s="23"/>
      <c r="R381" s="23"/>
      <c r="S381" s="19" t="s">
        <v>34</v>
      </c>
      <c r="V381" s="16" t="str">
        <f t="shared" ca="1" si="36"/>
        <v>MD</v>
      </c>
      <c r="W381" s="14" t="str">
        <f t="shared" ca="1" si="36"/>
        <v>Metal industry</v>
      </c>
      <c r="X381" s="3" t="str">
        <f>'EE investment costs'!D430</f>
        <v>HT-63</v>
      </c>
      <c r="Y381" s="3" t="str">
        <f>'EE investment costs'!E430</f>
        <v>Heat High Temp. over 150C</v>
      </c>
      <c r="AC381" s="123">
        <f>'EE investment costs'!C430</f>
        <v>6.3</v>
      </c>
      <c r="AD381" s="22"/>
    </row>
    <row r="382" spans="2:30">
      <c r="B382" s="14" t="str">
        <f t="shared" ca="1" si="32"/>
        <v>INDMDEFFRH-63</v>
      </c>
      <c r="C382" s="15" t="str">
        <f t="shared" ca="1" si="37"/>
        <v>IMDRH</v>
      </c>
      <c r="D382" s="16">
        <f>'EE investment costs'!$F$15</f>
        <v>2016</v>
      </c>
      <c r="E382" s="14">
        <f>VLOOKUP(X382,'EE investment costs'!$D$56:$R$656,15,0)</f>
        <v>16.429333333333336</v>
      </c>
      <c r="F382" s="17">
        <f ca="1">INDEX('EE investment costs'!$D$56:$R$656,MATCH(X382,'EE investment costs'!$D$56:$D$656,0),MATCH($V$8,'EE investment costs'!$D$56:$R$56,0))</f>
        <v>1055.0853468366752</v>
      </c>
      <c r="I382" s="18">
        <v>1</v>
      </c>
      <c r="J382" s="18">
        <v>1</v>
      </c>
      <c r="K382" s="14">
        <f t="shared" ca="1" si="35"/>
        <v>2</v>
      </c>
      <c r="M382" s="19" t="str">
        <f t="shared" ca="1" si="33"/>
        <v>INDMDEFFRH-63</v>
      </c>
      <c r="N382" s="23" t="str">
        <f t="shared" ca="1" si="34"/>
        <v>Metal industry Saving Tech-Heat Room Heat 6.3y</v>
      </c>
      <c r="O382" s="23" t="s">
        <v>32</v>
      </c>
      <c r="P382" s="23" t="s">
        <v>33</v>
      </c>
      <c r="Q382" s="23"/>
      <c r="R382" s="23"/>
      <c r="S382" s="19" t="s">
        <v>34</v>
      </c>
      <c r="V382" s="16" t="str">
        <f t="shared" ca="1" si="36"/>
        <v>MD</v>
      </c>
      <c r="W382" s="14" t="str">
        <f t="shared" ca="1" si="36"/>
        <v>Metal industry</v>
      </c>
      <c r="X382" s="3" t="str">
        <f>'EE investment costs'!D431</f>
        <v>RH-63</v>
      </c>
      <c r="Y382" s="3" t="str">
        <f>'EE investment costs'!E431</f>
        <v>Heat Room Heat</v>
      </c>
      <c r="AC382" s="123">
        <f>'EE investment costs'!C431</f>
        <v>6.3</v>
      </c>
      <c r="AD382" s="22"/>
    </row>
    <row r="383" spans="2:30">
      <c r="B383" s="14" t="str">
        <f t="shared" ca="1" si="32"/>
        <v>INDMDEFFLA-63</v>
      </c>
      <c r="C383" s="15" t="str">
        <f t="shared" ca="1" si="37"/>
        <v>IMDLA</v>
      </c>
      <c r="D383" s="16">
        <f>'EE investment costs'!$F$15</f>
        <v>2016</v>
      </c>
      <c r="E383" s="14">
        <f>VLOOKUP(X383,'EE investment costs'!$D$56:$R$656,15,0)</f>
        <v>4.2097666666666669</v>
      </c>
      <c r="F383" s="17">
        <f ca="1">INDEX('EE investment costs'!$D$56:$R$656,MATCH(X383,'EE investment costs'!$D$56:$D$656,0),MATCH($V$8,'EE investment costs'!$D$56:$R$56,0))</f>
        <v>1931.6868003991679</v>
      </c>
      <c r="I383" s="18">
        <v>1</v>
      </c>
      <c r="J383" s="18">
        <v>1</v>
      </c>
      <c r="K383" s="14">
        <f t="shared" ca="1" si="35"/>
        <v>0</v>
      </c>
      <c r="M383" s="19" t="str">
        <f t="shared" ca="1" si="33"/>
        <v>INDMDEFFLA-63</v>
      </c>
      <c r="N383" s="23" t="str">
        <f t="shared" ca="1" si="34"/>
        <v>Metal industry Saving Tech-Light 6.3y</v>
      </c>
      <c r="O383" s="23" t="s">
        <v>32</v>
      </c>
      <c r="P383" s="23" t="s">
        <v>33</v>
      </c>
      <c r="Q383" s="23"/>
      <c r="R383" s="23"/>
      <c r="S383" s="19" t="s">
        <v>34</v>
      </c>
      <c r="V383" s="16" t="str">
        <f t="shared" ca="1" si="36"/>
        <v>MD</v>
      </c>
      <c r="W383" s="14" t="str">
        <f t="shared" ca="1" si="36"/>
        <v>Metal industry</v>
      </c>
      <c r="X383" s="3" t="str">
        <f>'EE investment costs'!D432</f>
        <v>LA-63</v>
      </c>
      <c r="Y383" s="3" t="str">
        <f>'EE investment costs'!E432</f>
        <v>Light</v>
      </c>
      <c r="AC383" s="123">
        <f>'EE investment costs'!C432</f>
        <v>6.3</v>
      </c>
      <c r="AD383" s="22"/>
    </row>
    <row r="384" spans="2:30">
      <c r="B384" s="14" t="str">
        <f t="shared" ca="1" si="32"/>
        <v>INDMDEFFEM-63</v>
      </c>
      <c r="C384" s="15" t="str">
        <f t="shared" ca="1" si="37"/>
        <v>IMDEM</v>
      </c>
      <c r="D384" s="16">
        <f>'EE investment costs'!$F$15</f>
        <v>2016</v>
      </c>
      <c r="E384" s="14">
        <f>VLOOKUP(X384,'EE investment costs'!$D$56:$R$656,15,0)</f>
        <v>4.420255</v>
      </c>
      <c r="F384" s="17">
        <f ca="1">INDEX('EE investment costs'!$D$56:$R$656,MATCH(X384,'EE investment costs'!$D$56:$D$656,0),MATCH($V$8,'EE investment costs'!$D$56:$R$56,0))</f>
        <v>2003.368300728911</v>
      </c>
      <c r="I384" s="18">
        <v>1</v>
      </c>
      <c r="J384" s="18">
        <v>1</v>
      </c>
      <c r="K384" s="14">
        <f t="shared" ca="1" si="35"/>
        <v>0</v>
      </c>
      <c r="M384" s="19" t="str">
        <f t="shared" ca="1" si="33"/>
        <v>INDMDEFFEM-63</v>
      </c>
      <c r="N384" s="23" t="str">
        <f t="shared" ca="1" si="34"/>
        <v>Metal industry Saving Tech-Electric Motors 6.3y</v>
      </c>
      <c r="O384" s="23" t="s">
        <v>32</v>
      </c>
      <c r="P384" s="23" t="s">
        <v>33</v>
      </c>
      <c r="Q384" s="23"/>
      <c r="R384" s="23"/>
      <c r="S384" s="19" t="s">
        <v>34</v>
      </c>
      <c r="V384" s="16" t="str">
        <f t="shared" ca="1" si="36"/>
        <v>MD</v>
      </c>
      <c r="W384" s="14" t="str">
        <f t="shared" ca="1" si="36"/>
        <v>Metal industry</v>
      </c>
      <c r="X384" s="3" t="str">
        <f>'EE investment costs'!D433</f>
        <v>EM-63</v>
      </c>
      <c r="Y384" s="3" t="str">
        <f>'EE investment costs'!E433</f>
        <v>Electric Motors</v>
      </c>
      <c r="AC384" s="123">
        <f>'EE investment costs'!C433</f>
        <v>6.3</v>
      </c>
      <c r="AD384" s="22"/>
    </row>
    <row r="385" spans="2:30">
      <c r="B385" s="14" t="str">
        <f t="shared" ca="1" si="32"/>
        <v>INDMDEFFTF-63</v>
      </c>
      <c r="C385" s="15" t="str">
        <f t="shared" ca="1" si="37"/>
        <v>IMDTF</v>
      </c>
      <c r="D385" s="16">
        <f>'EE investment costs'!$F$15</f>
        <v>2016</v>
      </c>
      <c r="E385" s="14">
        <f>VLOOKUP(X385,'EE investment costs'!$D$56:$R$656,15,0)</f>
        <v>16.916666666666664</v>
      </c>
      <c r="F385" s="17">
        <f ca="1">INDEX('EE investment costs'!$D$56:$R$656,MATCH(X385,'EE investment costs'!$D$56:$D$656,0),MATCH($V$8,'EE investment costs'!$D$56:$R$56,0))</f>
        <v>925.70373440047433</v>
      </c>
      <c r="I385" s="18">
        <v>1</v>
      </c>
      <c r="J385" s="18">
        <v>1</v>
      </c>
      <c r="K385" s="14">
        <f t="shared" ca="1" si="35"/>
        <v>3</v>
      </c>
      <c r="M385" s="19" t="str">
        <f t="shared" ca="1" si="33"/>
        <v>INDMDEFFTF-63</v>
      </c>
      <c r="N385" s="23" t="str">
        <f t="shared" ca="1" si="34"/>
        <v>Metal industry Saving Tech-Haulage Tractors, Trucks, Fishing boats 6.3y</v>
      </c>
      <c r="O385" s="23" t="s">
        <v>32</v>
      </c>
      <c r="P385" s="23" t="s">
        <v>33</v>
      </c>
      <c r="Q385" s="23"/>
      <c r="R385" s="23"/>
      <c r="S385" s="19" t="s">
        <v>34</v>
      </c>
      <c r="V385" s="16" t="str">
        <f t="shared" ca="1" si="36"/>
        <v>MD</v>
      </c>
      <c r="W385" s="14" t="str">
        <f t="shared" ca="1" si="36"/>
        <v>Metal industry</v>
      </c>
      <c r="X385" s="3" t="str">
        <f>'EE investment costs'!D434</f>
        <v>TF-63</v>
      </c>
      <c r="Y385" s="3" t="str">
        <f>'EE investment costs'!E434</f>
        <v>Haulage Tractors, Trucks, Fishing boats</v>
      </c>
      <c r="AC385" s="123">
        <f>'EE investment costs'!C434</f>
        <v>6.3</v>
      </c>
      <c r="AD385" s="22"/>
    </row>
    <row r="386" spans="2:30">
      <c r="B386" s="14" t="str">
        <f t="shared" ca="1" si="32"/>
        <v>INDMDEFFMT-64</v>
      </c>
      <c r="C386" s="15" t="str">
        <f t="shared" ca="1" si="37"/>
        <v>IMDMT</v>
      </c>
      <c r="D386" s="16">
        <f>'EE investment costs'!$F$15</f>
        <v>2016</v>
      </c>
      <c r="E386" s="14">
        <f>VLOOKUP(X386,'EE investment costs'!$D$56:$R$656,15,0)</f>
        <v>6.24</v>
      </c>
      <c r="F386" s="17">
        <f ca="1">INDEX('EE investment costs'!$D$56:$R$656,MATCH(X386,'EE investment costs'!$D$56:$D$656,0),MATCH($V$8,'EE investment costs'!$D$56:$R$56,0))</f>
        <v>839.63405043178034</v>
      </c>
      <c r="I386" s="18">
        <v>1</v>
      </c>
      <c r="J386" s="18">
        <v>1</v>
      </c>
      <c r="K386" s="14">
        <f t="shared" ca="1" si="35"/>
        <v>4</v>
      </c>
      <c r="M386" s="19" t="str">
        <f t="shared" ca="1" si="33"/>
        <v>INDMDEFFMT-64</v>
      </c>
      <c r="N386" s="23" t="str">
        <f t="shared" ca="1" si="34"/>
        <v>Metal industry Saving Tech-Heat Medium Temp. up to 150C 6.4y</v>
      </c>
      <c r="O386" s="23" t="s">
        <v>32</v>
      </c>
      <c r="P386" s="23" t="s">
        <v>33</v>
      </c>
      <c r="Q386" s="23"/>
      <c r="R386" s="23"/>
      <c r="S386" s="19" t="s">
        <v>34</v>
      </c>
      <c r="V386" s="16" t="str">
        <f t="shared" ca="1" si="36"/>
        <v>MD</v>
      </c>
      <c r="W386" s="14" t="str">
        <f t="shared" ca="1" si="36"/>
        <v>Metal industry</v>
      </c>
      <c r="X386" s="3" t="str">
        <f>'EE investment costs'!D435</f>
        <v>MT-64</v>
      </c>
      <c r="Y386" s="3" t="str">
        <f>'EE investment costs'!E435</f>
        <v>Heat Medium Temp. up to 150C</v>
      </c>
      <c r="AC386" s="123">
        <f>'EE investment costs'!C435</f>
        <v>6.4</v>
      </c>
      <c r="AD386" s="22"/>
    </row>
    <row r="387" spans="2:30">
      <c r="B387" s="14" t="str">
        <f t="shared" ca="1" si="32"/>
        <v>INDMDEFFHT-64</v>
      </c>
      <c r="C387" s="15" t="str">
        <f t="shared" ca="1" si="37"/>
        <v>IMDHT</v>
      </c>
      <c r="D387" s="16">
        <f>'EE investment costs'!$F$15</f>
        <v>2016</v>
      </c>
      <c r="E387" s="14">
        <f>VLOOKUP(X387,'EE investment costs'!$D$56:$R$656,15,0)</f>
        <v>4.992</v>
      </c>
      <c r="F387" s="17">
        <f ca="1">INDEX('EE investment costs'!$D$56:$R$656,MATCH(X387,'EE investment costs'!$D$56:$D$656,0),MATCH($V$8,'EE investment costs'!$D$56:$R$56,0))</f>
        <v>627.84787852569298</v>
      </c>
      <c r="I387" s="18">
        <v>1</v>
      </c>
      <c r="J387" s="18">
        <v>1</v>
      </c>
      <c r="K387" s="14">
        <f t="shared" ca="1" si="35"/>
        <v>6</v>
      </c>
      <c r="M387" s="19" t="str">
        <f t="shared" ca="1" si="33"/>
        <v>INDMDEFFHT-64</v>
      </c>
      <c r="N387" s="23" t="str">
        <f t="shared" ca="1" si="34"/>
        <v>Metal industry Saving Tech-Heat High Temp. over 150C 6.4y</v>
      </c>
      <c r="O387" s="23" t="s">
        <v>32</v>
      </c>
      <c r="P387" s="23" t="s">
        <v>33</v>
      </c>
      <c r="Q387" s="23"/>
      <c r="R387" s="23"/>
      <c r="S387" s="19" t="s">
        <v>34</v>
      </c>
      <c r="V387" s="16" t="str">
        <f t="shared" ca="1" si="36"/>
        <v>MD</v>
      </c>
      <c r="W387" s="14" t="str">
        <f t="shared" ca="1" si="36"/>
        <v>Metal industry</v>
      </c>
      <c r="X387" s="3" t="str">
        <f>'EE investment costs'!D436</f>
        <v>HT-64</v>
      </c>
      <c r="Y387" s="3" t="str">
        <f>'EE investment costs'!E436</f>
        <v>Heat High Temp. over 150C</v>
      </c>
      <c r="AC387" s="123">
        <f>'EE investment costs'!C436</f>
        <v>6.4</v>
      </c>
      <c r="AD387" s="22"/>
    </row>
    <row r="388" spans="2:30">
      <c r="B388" s="14" t="str">
        <f t="shared" ca="1" si="32"/>
        <v>INDMDEFFRH-64</v>
      </c>
      <c r="C388" s="15" t="str">
        <f t="shared" ca="1" si="37"/>
        <v>IMDRH</v>
      </c>
      <c r="D388" s="16">
        <f>'EE investment costs'!$F$15</f>
        <v>2016</v>
      </c>
      <c r="E388" s="14">
        <f>VLOOKUP(X388,'EE investment costs'!$D$56:$R$656,15,0)</f>
        <v>16.448000000000004</v>
      </c>
      <c r="F388" s="17">
        <f ca="1">INDEX('EE investment costs'!$D$56:$R$656,MATCH(X388,'EE investment costs'!$D$56:$D$656,0),MATCH($V$8,'EE investment costs'!$D$56:$R$56,0))</f>
        <v>1092.7669663665567</v>
      </c>
      <c r="I388" s="18">
        <v>1</v>
      </c>
      <c r="J388" s="18">
        <v>1</v>
      </c>
      <c r="K388" s="14">
        <f t="shared" ca="1" si="35"/>
        <v>2</v>
      </c>
      <c r="M388" s="19" t="str">
        <f t="shared" ca="1" si="33"/>
        <v>INDMDEFFRH-64</v>
      </c>
      <c r="N388" s="23" t="str">
        <f t="shared" ca="1" si="34"/>
        <v>Metal industry Saving Tech-Heat Room Heat 6.4y</v>
      </c>
      <c r="O388" s="23" t="s">
        <v>32</v>
      </c>
      <c r="P388" s="23" t="s">
        <v>33</v>
      </c>
      <c r="Q388" s="23"/>
      <c r="R388" s="23"/>
      <c r="S388" s="19" t="s">
        <v>34</v>
      </c>
      <c r="V388" s="16" t="str">
        <f t="shared" ca="1" si="36"/>
        <v>MD</v>
      </c>
      <c r="W388" s="14" t="str">
        <f t="shared" ca="1" si="36"/>
        <v>Metal industry</v>
      </c>
      <c r="X388" s="3" t="str">
        <f>'EE investment costs'!D437</f>
        <v>RH-64</v>
      </c>
      <c r="Y388" s="3" t="str">
        <f>'EE investment costs'!E437</f>
        <v>Heat Room Heat</v>
      </c>
      <c r="AC388" s="123">
        <f>'EE investment costs'!C437</f>
        <v>6.4</v>
      </c>
      <c r="AD388" s="22"/>
    </row>
    <row r="389" spans="2:30">
      <c r="B389" s="14" t="str">
        <f t="shared" ca="1" si="32"/>
        <v>INDMDEFFLA-64</v>
      </c>
      <c r="C389" s="15" t="str">
        <f t="shared" ca="1" si="37"/>
        <v>IMDLA</v>
      </c>
      <c r="D389" s="16">
        <f>'EE investment costs'!$F$15</f>
        <v>2016</v>
      </c>
      <c r="E389" s="14">
        <f>VLOOKUP(X389,'EE investment costs'!$D$56:$R$656,15,0)</f>
        <v>4.2228000000000003</v>
      </c>
      <c r="F389" s="17">
        <f ca="1">INDEX('EE investment costs'!$D$56:$R$656,MATCH(X389,'EE investment costs'!$D$56:$D$656,0),MATCH($V$8,'EE investment costs'!$D$56:$R$56,0))</f>
        <v>1947.0868860565374</v>
      </c>
      <c r="I389" s="18">
        <v>1</v>
      </c>
      <c r="J389" s="18">
        <v>1</v>
      </c>
      <c r="K389" s="14">
        <f t="shared" ca="1" si="35"/>
        <v>0</v>
      </c>
      <c r="M389" s="19" t="str">
        <f t="shared" ca="1" si="33"/>
        <v>INDMDEFFLA-64</v>
      </c>
      <c r="N389" s="23" t="str">
        <f t="shared" ca="1" si="34"/>
        <v>Metal industry Saving Tech-Light 6.4y</v>
      </c>
      <c r="O389" s="23" t="s">
        <v>32</v>
      </c>
      <c r="P389" s="23" t="s">
        <v>33</v>
      </c>
      <c r="Q389" s="23"/>
      <c r="R389" s="23"/>
      <c r="S389" s="19" t="s">
        <v>34</v>
      </c>
      <c r="V389" s="16" t="str">
        <f t="shared" ca="1" si="36"/>
        <v>MD</v>
      </c>
      <c r="W389" s="14" t="str">
        <f t="shared" ca="1" si="36"/>
        <v>Metal industry</v>
      </c>
      <c r="X389" s="3" t="str">
        <f>'EE investment costs'!D438</f>
        <v>LA-64</v>
      </c>
      <c r="Y389" s="3" t="str">
        <f>'EE investment costs'!E438</f>
        <v>Light</v>
      </c>
      <c r="AC389" s="123">
        <f>'EE investment costs'!C438</f>
        <v>6.4</v>
      </c>
      <c r="AD389" s="22"/>
    </row>
    <row r="390" spans="2:30">
      <c r="B390" s="14" t="str">
        <f t="shared" ca="1" si="32"/>
        <v>INDMDEFFEM-64</v>
      </c>
      <c r="C390" s="15" t="str">
        <f t="shared" ca="1" si="37"/>
        <v>IMDEM</v>
      </c>
      <c r="D390" s="16">
        <f>'EE investment costs'!$F$15</f>
        <v>2016</v>
      </c>
      <c r="E390" s="14">
        <f>VLOOKUP(X390,'EE investment costs'!$D$56:$R$656,15,0)</f>
        <v>4.4339399999999998</v>
      </c>
      <c r="F390" s="17">
        <f ca="1">INDEX('EE investment costs'!$D$56:$R$656,MATCH(X390,'EE investment costs'!$D$56:$D$656,0),MATCH($V$8,'EE investment costs'!$D$56:$R$56,0))</f>
        <v>2024.1037675828211</v>
      </c>
      <c r="I390" s="18">
        <v>1</v>
      </c>
      <c r="J390" s="18">
        <v>1</v>
      </c>
      <c r="K390" s="14">
        <f t="shared" ca="1" si="35"/>
        <v>0</v>
      </c>
      <c r="M390" s="19" t="str">
        <f t="shared" ca="1" si="33"/>
        <v>INDMDEFFEM-64</v>
      </c>
      <c r="N390" s="23" t="str">
        <f t="shared" ca="1" si="34"/>
        <v>Metal industry Saving Tech-Electric Motors 6.4y</v>
      </c>
      <c r="O390" s="23" t="s">
        <v>32</v>
      </c>
      <c r="P390" s="23" t="s">
        <v>33</v>
      </c>
      <c r="Q390" s="23"/>
      <c r="R390" s="23"/>
      <c r="S390" s="19" t="s">
        <v>34</v>
      </c>
      <c r="V390" s="16" t="str">
        <f t="shared" ca="1" si="36"/>
        <v>MD</v>
      </c>
      <c r="W390" s="14" t="str">
        <f t="shared" ca="1" si="36"/>
        <v>Metal industry</v>
      </c>
      <c r="X390" s="3" t="str">
        <f>'EE investment costs'!D439</f>
        <v>EM-64</v>
      </c>
      <c r="Y390" s="3" t="str">
        <f>'EE investment costs'!E439</f>
        <v>Electric Motors</v>
      </c>
      <c r="AC390" s="123">
        <f>'EE investment costs'!C439</f>
        <v>6.4</v>
      </c>
      <c r="AD390" s="22"/>
    </row>
    <row r="391" spans="2:30">
      <c r="B391" s="14" t="str">
        <f t="shared" ca="1" si="32"/>
        <v>INDMDEFFTF-64</v>
      </c>
      <c r="C391" s="15" t="str">
        <f t="shared" ca="1" si="37"/>
        <v>IMDTF</v>
      </c>
      <c r="D391" s="16">
        <f>'EE investment costs'!$F$15</f>
        <v>2016</v>
      </c>
      <c r="E391" s="14">
        <f>VLOOKUP(X391,'EE investment costs'!$D$56:$R$656,15,0)</f>
        <v>17</v>
      </c>
      <c r="F391" s="17">
        <f ca="1">INDEX('EE investment costs'!$D$56:$R$656,MATCH(X391,'EE investment costs'!$D$56:$D$656,0),MATCH($V$8,'EE investment costs'!$D$56:$R$56,0))</f>
        <v>940.39744447032331</v>
      </c>
      <c r="I391" s="18">
        <v>1</v>
      </c>
      <c r="J391" s="18">
        <v>1</v>
      </c>
      <c r="K391" s="14">
        <f t="shared" ca="1" si="35"/>
        <v>3</v>
      </c>
      <c r="M391" s="19" t="str">
        <f t="shared" ca="1" si="33"/>
        <v>INDMDEFFTF-64</v>
      </c>
      <c r="N391" s="23" t="str">
        <f t="shared" ca="1" si="34"/>
        <v>Metal industry Saving Tech-Haulage Tractors, Trucks, Fishing boats 6.4y</v>
      </c>
      <c r="O391" s="23" t="s">
        <v>32</v>
      </c>
      <c r="P391" s="23" t="s">
        <v>33</v>
      </c>
      <c r="Q391" s="23"/>
      <c r="R391" s="23"/>
      <c r="S391" s="19" t="s">
        <v>34</v>
      </c>
      <c r="V391" s="16" t="str">
        <f t="shared" ca="1" si="36"/>
        <v>MD</v>
      </c>
      <c r="W391" s="14" t="str">
        <f t="shared" ca="1" si="36"/>
        <v>Metal industry</v>
      </c>
      <c r="X391" s="3" t="str">
        <f>'EE investment costs'!D440</f>
        <v>TF-64</v>
      </c>
      <c r="Y391" s="3" t="str">
        <f>'EE investment costs'!E440</f>
        <v>Haulage Tractors, Trucks, Fishing boats</v>
      </c>
      <c r="AC391" s="123">
        <f>'EE investment costs'!C440</f>
        <v>6.4</v>
      </c>
      <c r="AD391" s="22"/>
    </row>
    <row r="392" spans="2:30">
      <c r="B392" s="14" t="str">
        <f t="shared" ref="B392:B455" ca="1" si="38">M392</f>
        <v>INDMDEFFMT-65</v>
      </c>
      <c r="C392" s="15" t="str">
        <f t="shared" ca="1" si="37"/>
        <v>IMDMT</v>
      </c>
      <c r="D392" s="16">
        <f>'EE investment costs'!$F$15</f>
        <v>2016</v>
      </c>
      <c r="E392" s="14">
        <f>VLOOKUP(X392,'EE investment costs'!$D$56:$R$656,15,0)</f>
        <v>6.25</v>
      </c>
      <c r="F392" s="17">
        <f ca="1">INDEX('EE investment costs'!$D$56:$R$656,MATCH(X392,'EE investment costs'!$D$56:$D$656,0),MATCH($V$8,'EE investment costs'!$D$56:$R$56,0))</f>
        <v>850.25960616787995</v>
      </c>
      <c r="I392" s="18">
        <v>1</v>
      </c>
      <c r="J392" s="18">
        <v>1</v>
      </c>
      <c r="K392" s="14">
        <f t="shared" ca="1" si="35"/>
        <v>4</v>
      </c>
      <c r="M392" s="19" t="str">
        <f t="shared" ref="M392:M455" ca="1" si="39">CONCATENATE("IND",$V$8,"EFF",$X392)</f>
        <v>INDMDEFFMT-65</v>
      </c>
      <c r="N392" s="23" t="str">
        <f t="shared" ca="1" si="34"/>
        <v>Metal industry Saving Tech-Heat Medium Temp. up to 150C 6.5y</v>
      </c>
      <c r="O392" s="23" t="s">
        <v>32</v>
      </c>
      <c r="P392" s="23" t="s">
        <v>33</v>
      </c>
      <c r="Q392" s="23"/>
      <c r="R392" s="23"/>
      <c r="S392" s="19" t="s">
        <v>34</v>
      </c>
      <c r="V392" s="16" t="str">
        <f t="shared" ca="1" si="36"/>
        <v>MD</v>
      </c>
      <c r="W392" s="14" t="str">
        <f t="shared" ca="1" si="36"/>
        <v>Metal industry</v>
      </c>
      <c r="X392" s="3" t="str">
        <f>'EE investment costs'!D441</f>
        <v>MT-65</v>
      </c>
      <c r="Y392" s="3" t="str">
        <f>'EE investment costs'!E441</f>
        <v>Heat Medium Temp. up to 150C</v>
      </c>
      <c r="AC392" s="123">
        <f>'EE investment costs'!C441</f>
        <v>6.5</v>
      </c>
      <c r="AD392" s="22"/>
    </row>
    <row r="393" spans="2:30">
      <c r="B393" s="14" t="str">
        <f t="shared" ca="1" si="38"/>
        <v>INDMDEFFHT-65</v>
      </c>
      <c r="C393" s="15" t="str">
        <f t="shared" ca="1" si="37"/>
        <v>IMDHT</v>
      </c>
      <c r="D393" s="16">
        <f>'EE investment costs'!$F$15</f>
        <v>2016</v>
      </c>
      <c r="E393" s="14">
        <f>VLOOKUP(X393,'EE investment costs'!$D$56:$R$656,15,0)</f>
        <v>5</v>
      </c>
      <c r="F393" s="17">
        <f ca="1">INDEX('EE investment costs'!$D$56:$R$656,MATCH(X393,'EE investment costs'!$D$56:$D$656,0),MATCH($V$8,'EE investment costs'!$D$56:$R$56,0))</f>
        <v>634.19108502637857</v>
      </c>
      <c r="I393" s="18">
        <v>1</v>
      </c>
      <c r="J393" s="18">
        <v>1</v>
      </c>
      <c r="K393" s="14">
        <f t="shared" ca="1" si="35"/>
        <v>6</v>
      </c>
      <c r="M393" s="19" t="str">
        <f t="shared" ca="1" si="39"/>
        <v>INDMDEFFHT-65</v>
      </c>
      <c r="N393" s="23" t="str">
        <f t="shared" ref="N393:N456" ca="1" si="40">$W$8&amp;" Saving Tech"&amp;"-"&amp;$Y393&amp;" "&amp;AC393&amp;"y"</f>
        <v>Metal industry Saving Tech-Heat High Temp. over 150C 6.5y</v>
      </c>
      <c r="O393" s="23" t="s">
        <v>32</v>
      </c>
      <c r="P393" s="23" t="s">
        <v>33</v>
      </c>
      <c r="Q393" s="23"/>
      <c r="R393" s="23"/>
      <c r="S393" s="19" t="s">
        <v>34</v>
      </c>
      <c r="V393" s="16" t="str">
        <f t="shared" ca="1" si="36"/>
        <v>MD</v>
      </c>
      <c r="W393" s="14" t="str">
        <f t="shared" ca="1" si="36"/>
        <v>Metal industry</v>
      </c>
      <c r="X393" s="3" t="str">
        <f>'EE investment costs'!D442</f>
        <v>HT-65</v>
      </c>
      <c r="Y393" s="3" t="str">
        <f>'EE investment costs'!E442</f>
        <v>Heat High Temp. over 150C</v>
      </c>
      <c r="AC393" s="123">
        <f>'EE investment costs'!C442</f>
        <v>6.5</v>
      </c>
      <c r="AD393" s="22"/>
    </row>
    <row r="394" spans="2:30">
      <c r="B394" s="14" t="str">
        <f t="shared" ca="1" si="38"/>
        <v>INDMDEFFRH-65</v>
      </c>
      <c r="C394" s="15" t="str">
        <f t="shared" ca="1" si="37"/>
        <v>IMDRH</v>
      </c>
      <c r="D394" s="16">
        <f>'EE investment costs'!$F$15</f>
        <v>2016</v>
      </c>
      <c r="E394" s="14">
        <f>VLOOKUP(X394,'EE investment costs'!$D$56:$R$656,15,0)</f>
        <v>16.466666666666669</v>
      </c>
      <c r="F394" s="17">
        <f ca="1">INDEX('EE investment costs'!$D$56:$R$656,MATCH(X394,'EE investment costs'!$D$56:$D$656,0),MATCH($V$8,'EE investment costs'!$D$56:$R$56,0))</f>
        <v>1130.4485858964376</v>
      </c>
      <c r="I394" s="18">
        <v>1</v>
      </c>
      <c r="J394" s="18">
        <v>1</v>
      </c>
      <c r="K394" s="14">
        <f t="shared" ref="K394:K457" ca="1" si="41">IF(F394&lt;500,1,0)+IF(F394&lt;600,1,0)+IF(F394&lt;700,1,0)+IF(F394&lt;800,1,0)+IF(F394&lt;900,1,0)+IF(F394&lt;1000,1,0)+IF(F394&lt;1100,1,0)+IF(F394&lt;1200,1,0)</f>
        <v>1</v>
      </c>
      <c r="M394" s="19" t="str">
        <f t="shared" ca="1" si="39"/>
        <v>INDMDEFFRH-65</v>
      </c>
      <c r="N394" s="23" t="str">
        <f t="shared" ca="1" si="40"/>
        <v>Metal industry Saving Tech-Heat Room Heat 6.5y</v>
      </c>
      <c r="O394" s="23" t="s">
        <v>32</v>
      </c>
      <c r="P394" s="23" t="s">
        <v>33</v>
      </c>
      <c r="Q394" s="23"/>
      <c r="R394" s="23"/>
      <c r="S394" s="19" t="s">
        <v>34</v>
      </c>
      <c r="V394" s="16" t="str">
        <f t="shared" ref="V394:W457" ca="1" si="42">V393</f>
        <v>MD</v>
      </c>
      <c r="W394" s="14" t="str">
        <f t="shared" ca="1" si="42"/>
        <v>Metal industry</v>
      </c>
      <c r="X394" s="3" t="str">
        <f>'EE investment costs'!D443</f>
        <v>RH-65</v>
      </c>
      <c r="Y394" s="3" t="str">
        <f>'EE investment costs'!E443</f>
        <v>Heat Room Heat</v>
      </c>
      <c r="AC394" s="123">
        <f>'EE investment costs'!C443</f>
        <v>6.5</v>
      </c>
      <c r="AD394" s="22"/>
    </row>
    <row r="395" spans="2:30">
      <c r="B395" s="14" t="str">
        <f t="shared" ca="1" si="38"/>
        <v>INDMDEFFLA-65</v>
      </c>
      <c r="C395" s="15" t="str">
        <f t="shared" ca="1" si="37"/>
        <v>IMDLA</v>
      </c>
      <c r="D395" s="16">
        <f>'EE investment costs'!$F$15</f>
        <v>2016</v>
      </c>
      <c r="E395" s="14">
        <f>VLOOKUP(X395,'EE investment costs'!$D$56:$R$656,15,0)</f>
        <v>4.2358333333333338</v>
      </c>
      <c r="F395" s="17">
        <f ca="1">INDEX('EE investment costs'!$D$56:$R$656,MATCH(X395,'EE investment costs'!$D$56:$D$656,0),MATCH($V$8,'EE investment costs'!$D$56:$R$56,0))</f>
        <v>1962.4869717139072</v>
      </c>
      <c r="I395" s="18">
        <v>1</v>
      </c>
      <c r="J395" s="18">
        <v>1</v>
      </c>
      <c r="K395" s="14">
        <f t="shared" ca="1" si="41"/>
        <v>0</v>
      </c>
      <c r="M395" s="19" t="str">
        <f t="shared" ca="1" si="39"/>
        <v>INDMDEFFLA-65</v>
      </c>
      <c r="N395" s="23" t="str">
        <f t="shared" ca="1" si="40"/>
        <v>Metal industry Saving Tech-Light 6.5y</v>
      </c>
      <c r="O395" s="23" t="s">
        <v>32</v>
      </c>
      <c r="P395" s="23" t="s">
        <v>33</v>
      </c>
      <c r="Q395" s="23"/>
      <c r="R395" s="23"/>
      <c r="S395" s="19" t="s">
        <v>34</v>
      </c>
      <c r="V395" s="16" t="str">
        <f t="shared" ca="1" si="42"/>
        <v>MD</v>
      </c>
      <c r="W395" s="14" t="str">
        <f t="shared" ca="1" si="42"/>
        <v>Metal industry</v>
      </c>
      <c r="X395" s="3" t="str">
        <f>'EE investment costs'!D444</f>
        <v>LA-65</v>
      </c>
      <c r="Y395" s="3" t="str">
        <f>'EE investment costs'!E444</f>
        <v>Light</v>
      </c>
      <c r="AC395" s="123">
        <f>'EE investment costs'!C444</f>
        <v>6.5</v>
      </c>
      <c r="AD395" s="22"/>
    </row>
    <row r="396" spans="2:30">
      <c r="B396" s="14" t="str">
        <f t="shared" ca="1" si="38"/>
        <v>INDMDEFFEM-65</v>
      </c>
      <c r="C396" s="15" t="str">
        <f t="shared" ca="1" si="37"/>
        <v>IMDEM</v>
      </c>
      <c r="D396" s="16">
        <f>'EE investment costs'!$F$15</f>
        <v>2016</v>
      </c>
      <c r="E396" s="14">
        <f>VLOOKUP(X396,'EE investment costs'!$D$56:$R$656,15,0)</f>
        <v>4.4476250000000004</v>
      </c>
      <c r="F396" s="17">
        <f ca="1">INDEX('EE investment costs'!$D$56:$R$656,MATCH(X396,'EE investment costs'!$D$56:$D$656,0),MATCH($V$8,'EE investment costs'!$D$56:$R$56,0))</f>
        <v>2044.8392344367307</v>
      </c>
      <c r="I396" s="18">
        <v>1</v>
      </c>
      <c r="J396" s="18">
        <v>1</v>
      </c>
      <c r="K396" s="14">
        <f t="shared" ca="1" si="41"/>
        <v>0</v>
      </c>
      <c r="M396" s="19" t="str">
        <f t="shared" ca="1" si="39"/>
        <v>INDMDEFFEM-65</v>
      </c>
      <c r="N396" s="23" t="str">
        <f t="shared" ca="1" si="40"/>
        <v>Metal industry Saving Tech-Electric Motors 6.5y</v>
      </c>
      <c r="O396" s="23" t="s">
        <v>32</v>
      </c>
      <c r="P396" s="23" t="s">
        <v>33</v>
      </c>
      <c r="Q396" s="23"/>
      <c r="R396" s="23"/>
      <c r="S396" s="19" t="s">
        <v>34</v>
      </c>
      <c r="V396" s="16" t="str">
        <f t="shared" ca="1" si="42"/>
        <v>MD</v>
      </c>
      <c r="W396" s="14" t="str">
        <f t="shared" ca="1" si="42"/>
        <v>Metal industry</v>
      </c>
      <c r="X396" s="3" t="str">
        <f>'EE investment costs'!D445</f>
        <v>EM-65</v>
      </c>
      <c r="Y396" s="3" t="str">
        <f>'EE investment costs'!E445</f>
        <v>Electric Motors</v>
      </c>
      <c r="AC396" s="123">
        <f>'EE investment costs'!C445</f>
        <v>6.5</v>
      </c>
      <c r="AD396" s="22"/>
    </row>
    <row r="397" spans="2:30">
      <c r="B397" s="14" t="str">
        <f t="shared" ca="1" si="38"/>
        <v>INDMDEFFTF-65</v>
      </c>
      <c r="C397" s="15" t="str">
        <f t="shared" ca="1" si="37"/>
        <v>IMDTF</v>
      </c>
      <c r="D397" s="16">
        <f>'EE investment costs'!$F$15</f>
        <v>2016</v>
      </c>
      <c r="E397" s="14">
        <f>VLOOKUP(X397,'EE investment costs'!$D$56:$R$656,15,0)</f>
        <v>17.083333333333332</v>
      </c>
      <c r="F397" s="17">
        <f ca="1">INDEX('EE investment costs'!$D$56:$R$656,MATCH(X397,'EE investment costs'!$D$56:$D$656,0),MATCH($V$8,'EE investment costs'!$D$56:$R$56,0))</f>
        <v>955.09115454017206</v>
      </c>
      <c r="I397" s="18">
        <v>1</v>
      </c>
      <c r="J397" s="18">
        <v>1</v>
      </c>
      <c r="K397" s="14">
        <f t="shared" ca="1" si="41"/>
        <v>3</v>
      </c>
      <c r="M397" s="19" t="str">
        <f t="shared" ca="1" si="39"/>
        <v>INDMDEFFTF-65</v>
      </c>
      <c r="N397" s="23" t="str">
        <f t="shared" ca="1" si="40"/>
        <v>Metal industry Saving Tech-Haulage Tractors, Trucks, Fishing boats 6.5y</v>
      </c>
      <c r="O397" s="23" t="s">
        <v>32</v>
      </c>
      <c r="P397" s="23" t="s">
        <v>33</v>
      </c>
      <c r="Q397" s="23"/>
      <c r="R397" s="23"/>
      <c r="S397" s="19" t="s">
        <v>34</v>
      </c>
      <c r="V397" s="16" t="str">
        <f t="shared" ca="1" si="42"/>
        <v>MD</v>
      </c>
      <c r="W397" s="14" t="str">
        <f t="shared" ca="1" si="42"/>
        <v>Metal industry</v>
      </c>
      <c r="X397" s="3" t="str">
        <f>'EE investment costs'!D446</f>
        <v>TF-65</v>
      </c>
      <c r="Y397" s="3" t="str">
        <f>'EE investment costs'!E446</f>
        <v>Haulage Tractors, Trucks, Fishing boats</v>
      </c>
      <c r="AC397" s="123">
        <f>'EE investment costs'!C446</f>
        <v>6.5</v>
      </c>
      <c r="AD397" s="22"/>
    </row>
    <row r="398" spans="2:30">
      <c r="B398" s="14" t="str">
        <f t="shared" ca="1" si="38"/>
        <v>INDMDEFFMT-66</v>
      </c>
      <c r="C398" s="15" t="str">
        <f t="shared" ca="1" si="37"/>
        <v>IMDMT</v>
      </c>
      <c r="D398" s="16">
        <f>'EE investment costs'!$F$15</f>
        <v>2016</v>
      </c>
      <c r="E398" s="14">
        <f>VLOOKUP(X398,'EE investment costs'!$D$56:$R$656,15,0)</f>
        <v>6.26</v>
      </c>
      <c r="F398" s="17">
        <f ca="1">INDEX('EE investment costs'!$D$56:$R$656,MATCH(X398,'EE investment costs'!$D$56:$D$656,0),MATCH($V$8,'EE investment costs'!$D$56:$R$56,0))</f>
        <v>860.88516190397945</v>
      </c>
      <c r="I398" s="18">
        <v>1</v>
      </c>
      <c r="J398" s="18">
        <v>1</v>
      </c>
      <c r="K398" s="14">
        <f t="shared" ca="1" si="41"/>
        <v>4</v>
      </c>
      <c r="M398" s="19" t="str">
        <f t="shared" ca="1" si="39"/>
        <v>INDMDEFFMT-66</v>
      </c>
      <c r="N398" s="23" t="str">
        <f t="shared" ca="1" si="40"/>
        <v>Metal industry Saving Tech-Heat Medium Temp. up to 150C 6.6y</v>
      </c>
      <c r="O398" s="23" t="s">
        <v>32</v>
      </c>
      <c r="P398" s="23" t="s">
        <v>33</v>
      </c>
      <c r="Q398" s="23"/>
      <c r="R398" s="23"/>
      <c r="S398" s="19" t="s">
        <v>34</v>
      </c>
      <c r="V398" s="16" t="str">
        <f t="shared" ca="1" si="42"/>
        <v>MD</v>
      </c>
      <c r="W398" s="14" t="str">
        <f t="shared" ca="1" si="42"/>
        <v>Metal industry</v>
      </c>
      <c r="X398" s="3" t="str">
        <f>'EE investment costs'!D447</f>
        <v>MT-66</v>
      </c>
      <c r="Y398" s="3" t="str">
        <f>'EE investment costs'!E447</f>
        <v>Heat Medium Temp. up to 150C</v>
      </c>
      <c r="AC398" s="123">
        <f>'EE investment costs'!C447</f>
        <v>6.6</v>
      </c>
      <c r="AD398" s="22"/>
    </row>
    <row r="399" spans="2:30">
      <c r="B399" s="14" t="str">
        <f t="shared" ca="1" si="38"/>
        <v>INDMDEFFHT-66</v>
      </c>
      <c r="C399" s="15" t="str">
        <f t="shared" ca="1" si="37"/>
        <v>IMDHT</v>
      </c>
      <c r="D399" s="16">
        <f>'EE investment costs'!$F$15</f>
        <v>2016</v>
      </c>
      <c r="E399" s="14">
        <f>VLOOKUP(X399,'EE investment costs'!$D$56:$R$656,15,0)</f>
        <v>5.008</v>
      </c>
      <c r="F399" s="17">
        <f ca="1">INDEX('EE investment costs'!$D$56:$R$656,MATCH(X399,'EE investment costs'!$D$56:$D$656,0),MATCH($V$8,'EE investment costs'!$D$56:$R$56,0))</f>
        <v>640.53429152706406</v>
      </c>
      <c r="I399" s="18">
        <v>1</v>
      </c>
      <c r="J399" s="18">
        <v>1</v>
      </c>
      <c r="K399" s="14">
        <f t="shared" ca="1" si="41"/>
        <v>6</v>
      </c>
      <c r="M399" s="19" t="str">
        <f t="shared" ca="1" si="39"/>
        <v>INDMDEFFHT-66</v>
      </c>
      <c r="N399" s="23" t="str">
        <f t="shared" ca="1" si="40"/>
        <v>Metal industry Saving Tech-Heat High Temp. over 150C 6.6y</v>
      </c>
      <c r="O399" s="23" t="s">
        <v>32</v>
      </c>
      <c r="P399" s="23" t="s">
        <v>33</v>
      </c>
      <c r="Q399" s="23"/>
      <c r="R399" s="23"/>
      <c r="S399" s="19" t="s">
        <v>34</v>
      </c>
      <c r="V399" s="16" t="str">
        <f t="shared" ca="1" si="42"/>
        <v>MD</v>
      </c>
      <c r="W399" s="14" t="str">
        <f t="shared" ca="1" si="42"/>
        <v>Metal industry</v>
      </c>
      <c r="X399" s="3" t="str">
        <f>'EE investment costs'!D448</f>
        <v>HT-66</v>
      </c>
      <c r="Y399" s="3" t="str">
        <f>'EE investment costs'!E448</f>
        <v>Heat High Temp. over 150C</v>
      </c>
      <c r="AC399" s="123">
        <f>'EE investment costs'!C448</f>
        <v>6.6</v>
      </c>
      <c r="AD399" s="22"/>
    </row>
    <row r="400" spans="2:30">
      <c r="B400" s="14" t="str">
        <f t="shared" ca="1" si="38"/>
        <v>INDMDEFFRH-66</v>
      </c>
      <c r="C400" s="15" t="str">
        <f t="shared" ca="1" si="37"/>
        <v>IMDRH</v>
      </c>
      <c r="D400" s="16">
        <f>'EE investment costs'!$F$15</f>
        <v>2016</v>
      </c>
      <c r="E400" s="14">
        <f>VLOOKUP(X400,'EE investment costs'!$D$56:$R$656,15,0)</f>
        <v>16.485333333333337</v>
      </c>
      <c r="F400" s="17">
        <f ca="1">INDEX('EE investment costs'!$D$56:$R$656,MATCH(X400,'EE investment costs'!$D$56:$D$656,0),MATCH($V$8,'EE investment costs'!$D$56:$R$56,0))</f>
        <v>1168.130205426319</v>
      </c>
      <c r="I400" s="18">
        <v>1</v>
      </c>
      <c r="J400" s="18">
        <v>1</v>
      </c>
      <c r="K400" s="14">
        <f t="shared" ca="1" si="41"/>
        <v>1</v>
      </c>
      <c r="M400" s="19" t="str">
        <f t="shared" ca="1" si="39"/>
        <v>INDMDEFFRH-66</v>
      </c>
      <c r="N400" s="23" t="str">
        <f t="shared" ca="1" si="40"/>
        <v>Metal industry Saving Tech-Heat Room Heat 6.6y</v>
      </c>
      <c r="O400" s="23" t="s">
        <v>32</v>
      </c>
      <c r="P400" s="23" t="s">
        <v>33</v>
      </c>
      <c r="Q400" s="23"/>
      <c r="R400" s="23"/>
      <c r="S400" s="19" t="s">
        <v>34</v>
      </c>
      <c r="V400" s="16" t="str">
        <f t="shared" ca="1" si="42"/>
        <v>MD</v>
      </c>
      <c r="W400" s="14" t="str">
        <f t="shared" ca="1" si="42"/>
        <v>Metal industry</v>
      </c>
      <c r="X400" s="3" t="str">
        <f>'EE investment costs'!D449</f>
        <v>RH-66</v>
      </c>
      <c r="Y400" s="3" t="str">
        <f>'EE investment costs'!E449</f>
        <v>Heat Room Heat</v>
      </c>
      <c r="AC400" s="123">
        <f>'EE investment costs'!C449</f>
        <v>6.6</v>
      </c>
      <c r="AD400" s="22"/>
    </row>
    <row r="401" spans="2:30">
      <c r="B401" s="14" t="str">
        <f t="shared" ca="1" si="38"/>
        <v>INDMDEFFLA-66</v>
      </c>
      <c r="C401" s="15" t="str">
        <f t="shared" ca="1" si="37"/>
        <v>IMDLA</v>
      </c>
      <c r="D401" s="16">
        <f>'EE investment costs'!$F$15</f>
        <v>2016</v>
      </c>
      <c r="E401" s="14">
        <f>VLOOKUP(X401,'EE investment costs'!$D$56:$R$656,15,0)</f>
        <v>4.2488666666666672</v>
      </c>
      <c r="F401" s="17">
        <f ca="1">INDEX('EE investment costs'!$D$56:$R$656,MATCH(X401,'EE investment costs'!$D$56:$D$656,0),MATCH($V$8,'EE investment costs'!$D$56:$R$56,0))</f>
        <v>1977.8870573712766</v>
      </c>
      <c r="I401" s="18">
        <v>1</v>
      </c>
      <c r="J401" s="18">
        <v>1</v>
      </c>
      <c r="K401" s="14">
        <f t="shared" ca="1" si="41"/>
        <v>0</v>
      </c>
      <c r="M401" s="19" t="str">
        <f t="shared" ca="1" si="39"/>
        <v>INDMDEFFLA-66</v>
      </c>
      <c r="N401" s="23" t="str">
        <f t="shared" ca="1" si="40"/>
        <v>Metal industry Saving Tech-Light 6.6y</v>
      </c>
      <c r="O401" s="23" t="s">
        <v>32</v>
      </c>
      <c r="P401" s="23" t="s">
        <v>33</v>
      </c>
      <c r="Q401" s="23"/>
      <c r="R401" s="23"/>
      <c r="S401" s="19" t="s">
        <v>34</v>
      </c>
      <c r="V401" s="16" t="str">
        <f t="shared" ca="1" si="42"/>
        <v>MD</v>
      </c>
      <c r="W401" s="14" t="str">
        <f t="shared" ca="1" si="42"/>
        <v>Metal industry</v>
      </c>
      <c r="X401" s="3" t="str">
        <f>'EE investment costs'!D450</f>
        <v>LA-66</v>
      </c>
      <c r="Y401" s="3" t="str">
        <f>'EE investment costs'!E450</f>
        <v>Light</v>
      </c>
      <c r="AC401" s="123">
        <f>'EE investment costs'!C450</f>
        <v>6.6</v>
      </c>
      <c r="AD401" s="22"/>
    </row>
    <row r="402" spans="2:30">
      <c r="B402" s="14" t="str">
        <f t="shared" ca="1" si="38"/>
        <v>INDMDEFFEM-66</v>
      </c>
      <c r="C402" s="15" t="str">
        <f t="shared" ca="1" si="37"/>
        <v>IMDEM</v>
      </c>
      <c r="D402" s="16">
        <f>'EE investment costs'!$F$15</f>
        <v>2016</v>
      </c>
      <c r="E402" s="14">
        <f>VLOOKUP(X402,'EE investment costs'!$D$56:$R$656,15,0)</f>
        <v>4.4613100000000001</v>
      </c>
      <c r="F402" s="17">
        <f ca="1">INDEX('EE investment costs'!$D$56:$R$656,MATCH(X402,'EE investment costs'!$D$56:$D$656,0),MATCH($V$8,'EE investment costs'!$D$56:$R$56,0))</f>
        <v>2065.5747012906404</v>
      </c>
      <c r="I402" s="18">
        <v>1</v>
      </c>
      <c r="J402" s="18">
        <v>1</v>
      </c>
      <c r="K402" s="14">
        <f t="shared" ca="1" si="41"/>
        <v>0</v>
      </c>
      <c r="M402" s="19" t="str">
        <f t="shared" ca="1" si="39"/>
        <v>INDMDEFFEM-66</v>
      </c>
      <c r="N402" s="23" t="str">
        <f t="shared" ca="1" si="40"/>
        <v>Metal industry Saving Tech-Electric Motors 6.6y</v>
      </c>
      <c r="O402" s="23" t="s">
        <v>32</v>
      </c>
      <c r="P402" s="23" t="s">
        <v>33</v>
      </c>
      <c r="Q402" s="23"/>
      <c r="R402" s="23"/>
      <c r="S402" s="19" t="s">
        <v>34</v>
      </c>
      <c r="V402" s="16" t="str">
        <f t="shared" ca="1" si="42"/>
        <v>MD</v>
      </c>
      <c r="W402" s="14" t="str">
        <f t="shared" ca="1" si="42"/>
        <v>Metal industry</v>
      </c>
      <c r="X402" s="3" t="str">
        <f>'EE investment costs'!D451</f>
        <v>EM-66</v>
      </c>
      <c r="Y402" s="3" t="str">
        <f>'EE investment costs'!E451</f>
        <v>Electric Motors</v>
      </c>
      <c r="AC402" s="123">
        <f>'EE investment costs'!C451</f>
        <v>6.6</v>
      </c>
      <c r="AD402" s="22"/>
    </row>
    <row r="403" spans="2:30">
      <c r="B403" s="14" t="str">
        <f t="shared" ca="1" si="38"/>
        <v>INDMDEFFTF-66</v>
      </c>
      <c r="C403" s="15" t="str">
        <f t="shared" ca="1" si="37"/>
        <v>IMDTF</v>
      </c>
      <c r="D403" s="16">
        <f>'EE investment costs'!$F$15</f>
        <v>2016</v>
      </c>
      <c r="E403" s="14">
        <f>VLOOKUP(X403,'EE investment costs'!$D$56:$R$656,15,0)</f>
        <v>17.166666666666664</v>
      </c>
      <c r="F403" s="17">
        <f ca="1">INDEX('EE investment costs'!$D$56:$R$656,MATCH(X403,'EE investment costs'!$D$56:$D$656,0),MATCH($V$8,'EE investment costs'!$D$56:$R$56,0))</f>
        <v>969.7848646100208</v>
      </c>
      <c r="I403" s="18">
        <v>1</v>
      </c>
      <c r="J403" s="18">
        <v>1</v>
      </c>
      <c r="K403" s="14">
        <f t="shared" ca="1" si="41"/>
        <v>3</v>
      </c>
      <c r="M403" s="19" t="str">
        <f t="shared" ca="1" si="39"/>
        <v>INDMDEFFTF-66</v>
      </c>
      <c r="N403" s="23" t="str">
        <f t="shared" ca="1" si="40"/>
        <v>Metal industry Saving Tech-Haulage Tractors, Trucks, Fishing boats 6.6y</v>
      </c>
      <c r="O403" s="23" t="s">
        <v>32</v>
      </c>
      <c r="P403" s="23" t="s">
        <v>33</v>
      </c>
      <c r="Q403" s="23"/>
      <c r="R403" s="23"/>
      <c r="S403" s="19" t="s">
        <v>34</v>
      </c>
      <c r="V403" s="16" t="str">
        <f t="shared" ca="1" si="42"/>
        <v>MD</v>
      </c>
      <c r="W403" s="14" t="str">
        <f t="shared" ca="1" si="42"/>
        <v>Metal industry</v>
      </c>
      <c r="X403" s="3" t="str">
        <f>'EE investment costs'!D452</f>
        <v>TF-66</v>
      </c>
      <c r="Y403" s="3" t="str">
        <f>'EE investment costs'!E452</f>
        <v>Haulage Tractors, Trucks, Fishing boats</v>
      </c>
      <c r="AC403" s="123">
        <f>'EE investment costs'!C452</f>
        <v>6.6</v>
      </c>
      <c r="AD403" s="22"/>
    </row>
    <row r="404" spans="2:30">
      <c r="B404" s="14" t="str">
        <f t="shared" ca="1" si="38"/>
        <v>INDMDEFFMT-67</v>
      </c>
      <c r="C404" s="15" t="str">
        <f t="shared" ca="1" si="37"/>
        <v>IMDMT</v>
      </c>
      <c r="D404" s="16">
        <f>'EE investment costs'!$F$15</f>
        <v>2016</v>
      </c>
      <c r="E404" s="14">
        <f>VLOOKUP(X404,'EE investment costs'!$D$56:$R$656,15,0)</f>
        <v>6.27</v>
      </c>
      <c r="F404" s="17">
        <f ca="1">INDEX('EE investment costs'!$D$56:$R$656,MATCH(X404,'EE investment costs'!$D$56:$D$656,0),MATCH($V$8,'EE investment costs'!$D$56:$R$56,0))</f>
        <v>871.51071764007918</v>
      </c>
      <c r="I404" s="18">
        <v>1</v>
      </c>
      <c r="J404" s="18">
        <v>1</v>
      </c>
      <c r="K404" s="14">
        <f t="shared" ca="1" si="41"/>
        <v>4</v>
      </c>
      <c r="M404" s="19" t="str">
        <f t="shared" ca="1" si="39"/>
        <v>INDMDEFFMT-67</v>
      </c>
      <c r="N404" s="23" t="str">
        <f t="shared" ca="1" si="40"/>
        <v>Metal industry Saving Tech-Heat Medium Temp. up to 150C 6.7y</v>
      </c>
      <c r="O404" s="23" t="s">
        <v>32</v>
      </c>
      <c r="P404" s="23" t="s">
        <v>33</v>
      </c>
      <c r="Q404" s="23"/>
      <c r="R404" s="23"/>
      <c r="S404" s="19" t="s">
        <v>34</v>
      </c>
      <c r="V404" s="16" t="str">
        <f t="shared" ca="1" si="42"/>
        <v>MD</v>
      </c>
      <c r="W404" s="14" t="str">
        <f t="shared" ca="1" si="42"/>
        <v>Metal industry</v>
      </c>
      <c r="X404" s="3" t="str">
        <f>'EE investment costs'!D453</f>
        <v>MT-67</v>
      </c>
      <c r="Y404" s="3" t="str">
        <f>'EE investment costs'!E453</f>
        <v>Heat Medium Temp. up to 150C</v>
      </c>
      <c r="AC404" s="123">
        <f>'EE investment costs'!C453</f>
        <v>6.7</v>
      </c>
      <c r="AD404" s="22"/>
    </row>
    <row r="405" spans="2:30">
      <c r="B405" s="14" t="str">
        <f t="shared" ca="1" si="38"/>
        <v>INDMDEFFHT-67</v>
      </c>
      <c r="C405" s="15" t="str">
        <f t="shared" ca="1" si="37"/>
        <v>IMDHT</v>
      </c>
      <c r="D405" s="16">
        <f>'EE investment costs'!$F$15</f>
        <v>2016</v>
      </c>
      <c r="E405" s="14">
        <f>VLOOKUP(X405,'EE investment costs'!$D$56:$R$656,15,0)</f>
        <v>5.016</v>
      </c>
      <c r="F405" s="17">
        <f ca="1">INDEX('EE investment costs'!$D$56:$R$656,MATCH(X405,'EE investment costs'!$D$56:$D$656,0),MATCH($V$8,'EE investment costs'!$D$56:$R$56,0))</f>
        <v>646.87749802774988</v>
      </c>
      <c r="I405" s="18">
        <v>1</v>
      </c>
      <c r="J405" s="18">
        <v>1</v>
      </c>
      <c r="K405" s="14">
        <f t="shared" ca="1" si="41"/>
        <v>6</v>
      </c>
      <c r="M405" s="19" t="str">
        <f t="shared" ca="1" si="39"/>
        <v>INDMDEFFHT-67</v>
      </c>
      <c r="N405" s="23" t="str">
        <f t="shared" ca="1" si="40"/>
        <v>Metal industry Saving Tech-Heat High Temp. over 150C 6.7y</v>
      </c>
      <c r="O405" s="23" t="s">
        <v>32</v>
      </c>
      <c r="P405" s="23" t="s">
        <v>33</v>
      </c>
      <c r="Q405" s="23"/>
      <c r="R405" s="23"/>
      <c r="S405" s="19" t="s">
        <v>34</v>
      </c>
      <c r="V405" s="16" t="str">
        <f t="shared" ca="1" si="42"/>
        <v>MD</v>
      </c>
      <c r="W405" s="14" t="str">
        <f t="shared" ca="1" si="42"/>
        <v>Metal industry</v>
      </c>
      <c r="X405" s="3" t="str">
        <f>'EE investment costs'!D454</f>
        <v>HT-67</v>
      </c>
      <c r="Y405" s="3" t="str">
        <f>'EE investment costs'!E454</f>
        <v>Heat High Temp. over 150C</v>
      </c>
      <c r="AC405" s="123">
        <f>'EE investment costs'!C454</f>
        <v>6.7</v>
      </c>
      <c r="AD405" s="22"/>
    </row>
    <row r="406" spans="2:30">
      <c r="B406" s="14" t="str">
        <f t="shared" ca="1" si="38"/>
        <v>INDMDEFFRH-67</v>
      </c>
      <c r="C406" s="15" t="str">
        <f t="shared" ca="1" si="37"/>
        <v>IMDRH</v>
      </c>
      <c r="D406" s="16">
        <f>'EE investment costs'!$F$15</f>
        <v>2016</v>
      </c>
      <c r="E406" s="14">
        <f>VLOOKUP(X406,'EE investment costs'!$D$56:$R$656,15,0)</f>
        <v>16.504000000000001</v>
      </c>
      <c r="F406" s="17">
        <f ca="1">INDEX('EE investment costs'!$D$56:$R$656,MATCH(X406,'EE investment costs'!$D$56:$D$656,0),MATCH($V$8,'EE investment costs'!$D$56:$R$56,0))</f>
        <v>1205.8118249562003</v>
      </c>
      <c r="I406" s="18">
        <v>1</v>
      </c>
      <c r="J406" s="18">
        <v>1</v>
      </c>
      <c r="K406" s="14">
        <f t="shared" ca="1" si="41"/>
        <v>0</v>
      </c>
      <c r="M406" s="19" t="str">
        <f t="shared" ca="1" si="39"/>
        <v>INDMDEFFRH-67</v>
      </c>
      <c r="N406" s="23" t="str">
        <f t="shared" ca="1" si="40"/>
        <v>Metal industry Saving Tech-Heat Room Heat 6.7y</v>
      </c>
      <c r="O406" s="23" t="s">
        <v>32</v>
      </c>
      <c r="P406" s="23" t="s">
        <v>33</v>
      </c>
      <c r="Q406" s="23"/>
      <c r="R406" s="23"/>
      <c r="S406" s="19" t="s">
        <v>34</v>
      </c>
      <c r="V406" s="16" t="str">
        <f t="shared" ca="1" si="42"/>
        <v>MD</v>
      </c>
      <c r="W406" s="14" t="str">
        <f t="shared" ca="1" si="42"/>
        <v>Metal industry</v>
      </c>
      <c r="X406" s="3" t="str">
        <f>'EE investment costs'!D455</f>
        <v>RH-67</v>
      </c>
      <c r="Y406" s="3" t="str">
        <f>'EE investment costs'!E455</f>
        <v>Heat Room Heat</v>
      </c>
      <c r="AC406" s="123">
        <f>'EE investment costs'!C455</f>
        <v>6.7</v>
      </c>
      <c r="AD406" s="22"/>
    </row>
    <row r="407" spans="2:30">
      <c r="B407" s="14" t="str">
        <f t="shared" ca="1" si="38"/>
        <v>INDMDEFFLA-67</v>
      </c>
      <c r="C407" s="15" t="str">
        <f t="shared" ca="1" si="37"/>
        <v>IMDLA</v>
      </c>
      <c r="D407" s="16">
        <f>'EE investment costs'!$F$15</f>
        <v>2016</v>
      </c>
      <c r="E407" s="14">
        <f>VLOOKUP(X407,'EE investment costs'!$D$56:$R$656,15,0)</f>
        <v>4.2619000000000007</v>
      </c>
      <c r="F407" s="17">
        <f ca="1">INDEX('EE investment costs'!$D$56:$R$656,MATCH(X407,'EE investment costs'!$D$56:$D$656,0),MATCH($V$8,'EE investment costs'!$D$56:$R$56,0))</f>
        <v>1993.2871430286464</v>
      </c>
      <c r="I407" s="18">
        <v>1</v>
      </c>
      <c r="J407" s="18">
        <v>1</v>
      </c>
      <c r="K407" s="14">
        <f t="shared" ca="1" si="41"/>
        <v>0</v>
      </c>
      <c r="M407" s="19" t="str">
        <f t="shared" ca="1" si="39"/>
        <v>INDMDEFFLA-67</v>
      </c>
      <c r="N407" s="23" t="str">
        <f t="shared" ca="1" si="40"/>
        <v>Metal industry Saving Tech-Light 6.7y</v>
      </c>
      <c r="O407" s="23" t="s">
        <v>32</v>
      </c>
      <c r="P407" s="23" t="s">
        <v>33</v>
      </c>
      <c r="Q407" s="23"/>
      <c r="R407" s="23"/>
      <c r="S407" s="19" t="s">
        <v>34</v>
      </c>
      <c r="V407" s="16" t="str">
        <f t="shared" ca="1" si="42"/>
        <v>MD</v>
      </c>
      <c r="W407" s="14" t="str">
        <f t="shared" ca="1" si="42"/>
        <v>Metal industry</v>
      </c>
      <c r="X407" s="3" t="str">
        <f>'EE investment costs'!D456</f>
        <v>LA-67</v>
      </c>
      <c r="Y407" s="3" t="str">
        <f>'EE investment costs'!E456</f>
        <v>Light</v>
      </c>
      <c r="AC407" s="123">
        <f>'EE investment costs'!C456</f>
        <v>6.7</v>
      </c>
      <c r="AD407" s="22"/>
    </row>
    <row r="408" spans="2:30">
      <c r="B408" s="14" t="str">
        <f t="shared" ca="1" si="38"/>
        <v>INDMDEFFEM-67</v>
      </c>
      <c r="C408" s="15" t="str">
        <f t="shared" ca="1" si="37"/>
        <v>IMDEM</v>
      </c>
      <c r="D408" s="16">
        <f>'EE investment costs'!$F$15</f>
        <v>2016</v>
      </c>
      <c r="E408" s="14">
        <f>VLOOKUP(X408,'EE investment costs'!$D$56:$R$656,15,0)</f>
        <v>4.4749949999999998</v>
      </c>
      <c r="F408" s="17">
        <f ca="1">INDEX('EE investment costs'!$D$56:$R$656,MATCH(X408,'EE investment costs'!$D$56:$D$656,0),MATCH($V$8,'EE investment costs'!$D$56:$R$56,0))</f>
        <v>2086.3101681445501</v>
      </c>
      <c r="I408" s="18">
        <v>1</v>
      </c>
      <c r="J408" s="18">
        <v>1</v>
      </c>
      <c r="K408" s="14">
        <f t="shared" ca="1" si="41"/>
        <v>0</v>
      </c>
      <c r="M408" s="19" t="str">
        <f t="shared" ca="1" si="39"/>
        <v>INDMDEFFEM-67</v>
      </c>
      <c r="N408" s="23" t="str">
        <f t="shared" ca="1" si="40"/>
        <v>Metal industry Saving Tech-Electric Motors 6.7y</v>
      </c>
      <c r="O408" s="23" t="s">
        <v>32</v>
      </c>
      <c r="P408" s="23" t="s">
        <v>33</v>
      </c>
      <c r="Q408" s="23"/>
      <c r="R408" s="23"/>
      <c r="S408" s="19" t="s">
        <v>34</v>
      </c>
      <c r="V408" s="16" t="str">
        <f t="shared" ca="1" si="42"/>
        <v>MD</v>
      </c>
      <c r="W408" s="14" t="str">
        <f t="shared" ca="1" si="42"/>
        <v>Metal industry</v>
      </c>
      <c r="X408" s="3" t="str">
        <f>'EE investment costs'!D457</f>
        <v>EM-67</v>
      </c>
      <c r="Y408" s="3" t="str">
        <f>'EE investment costs'!E457</f>
        <v>Electric Motors</v>
      </c>
      <c r="AC408" s="123">
        <f>'EE investment costs'!C457</f>
        <v>6.7</v>
      </c>
      <c r="AD408" s="22"/>
    </row>
    <row r="409" spans="2:30">
      <c r="B409" s="14" t="str">
        <f t="shared" ca="1" si="38"/>
        <v>INDMDEFFTF-67</v>
      </c>
      <c r="C409" s="15" t="str">
        <f t="shared" ca="1" si="37"/>
        <v>IMDTF</v>
      </c>
      <c r="D409" s="16">
        <f>'EE investment costs'!$F$15</f>
        <v>2016</v>
      </c>
      <c r="E409" s="14">
        <f>VLOOKUP(X409,'EE investment costs'!$D$56:$R$656,15,0)</f>
        <v>17.25</v>
      </c>
      <c r="F409" s="17">
        <f ca="1">INDEX('EE investment costs'!$D$56:$R$656,MATCH(X409,'EE investment costs'!$D$56:$D$656,0),MATCH($V$8,'EE investment costs'!$D$56:$R$56,0))</f>
        <v>984.47857467986978</v>
      </c>
      <c r="I409" s="18">
        <v>1</v>
      </c>
      <c r="J409" s="18">
        <v>1</v>
      </c>
      <c r="K409" s="14">
        <f t="shared" ca="1" si="41"/>
        <v>3</v>
      </c>
      <c r="M409" s="19" t="str">
        <f t="shared" ca="1" si="39"/>
        <v>INDMDEFFTF-67</v>
      </c>
      <c r="N409" s="23" t="str">
        <f t="shared" ca="1" si="40"/>
        <v>Metal industry Saving Tech-Haulage Tractors, Trucks, Fishing boats 6.7y</v>
      </c>
      <c r="O409" s="23" t="s">
        <v>32</v>
      </c>
      <c r="P409" s="23" t="s">
        <v>33</v>
      </c>
      <c r="Q409" s="23"/>
      <c r="R409" s="23"/>
      <c r="S409" s="19" t="s">
        <v>34</v>
      </c>
      <c r="V409" s="16" t="str">
        <f t="shared" ca="1" si="42"/>
        <v>MD</v>
      </c>
      <c r="W409" s="14" t="str">
        <f t="shared" ca="1" si="42"/>
        <v>Metal industry</v>
      </c>
      <c r="X409" s="3" t="str">
        <f>'EE investment costs'!D458</f>
        <v>TF-67</v>
      </c>
      <c r="Y409" s="3" t="str">
        <f>'EE investment costs'!E458</f>
        <v>Haulage Tractors, Trucks, Fishing boats</v>
      </c>
      <c r="AC409" s="123">
        <f>'EE investment costs'!C458</f>
        <v>6.7</v>
      </c>
      <c r="AD409" s="22"/>
    </row>
    <row r="410" spans="2:30">
      <c r="B410" s="14" t="str">
        <f t="shared" ca="1" si="38"/>
        <v>INDMDEFFMT-68</v>
      </c>
      <c r="C410" s="15" t="str">
        <f t="shared" ca="1" si="37"/>
        <v>IMDMT</v>
      </c>
      <c r="D410" s="16">
        <f>'EE investment costs'!$F$15</f>
        <v>2016</v>
      </c>
      <c r="E410" s="14">
        <f>VLOOKUP(X410,'EE investment costs'!$D$56:$R$656,15,0)</f>
        <v>6.2799999999999994</v>
      </c>
      <c r="F410" s="17">
        <f ca="1">INDEX('EE investment costs'!$D$56:$R$656,MATCH(X410,'EE investment costs'!$D$56:$D$656,0),MATCH($V$8,'EE investment costs'!$D$56:$R$56,0))</f>
        <v>882.13627337617879</v>
      </c>
      <c r="I410" s="18">
        <v>1</v>
      </c>
      <c r="J410" s="18">
        <v>1</v>
      </c>
      <c r="K410" s="14">
        <f t="shared" ca="1" si="41"/>
        <v>4</v>
      </c>
      <c r="M410" s="19" t="str">
        <f t="shared" ca="1" si="39"/>
        <v>INDMDEFFMT-68</v>
      </c>
      <c r="N410" s="23" t="str">
        <f t="shared" ca="1" si="40"/>
        <v>Metal industry Saving Tech-Heat Medium Temp. up to 150C 6.8y</v>
      </c>
      <c r="O410" s="23" t="s">
        <v>32</v>
      </c>
      <c r="P410" s="23" t="s">
        <v>33</v>
      </c>
      <c r="Q410" s="23"/>
      <c r="R410" s="23"/>
      <c r="S410" s="19" t="s">
        <v>34</v>
      </c>
      <c r="V410" s="16" t="str">
        <f t="shared" ca="1" si="42"/>
        <v>MD</v>
      </c>
      <c r="W410" s="14" t="str">
        <f t="shared" ca="1" si="42"/>
        <v>Metal industry</v>
      </c>
      <c r="X410" s="3" t="str">
        <f>'EE investment costs'!D459</f>
        <v>MT-68</v>
      </c>
      <c r="Y410" s="3" t="str">
        <f>'EE investment costs'!E459</f>
        <v>Heat Medium Temp. up to 150C</v>
      </c>
      <c r="AC410" s="123">
        <f>'EE investment costs'!C459</f>
        <v>6.8</v>
      </c>
      <c r="AD410" s="22"/>
    </row>
    <row r="411" spans="2:30">
      <c r="B411" s="14" t="str">
        <f t="shared" ca="1" si="38"/>
        <v>INDMDEFFHT-68</v>
      </c>
      <c r="C411" s="15" t="str">
        <f t="shared" ca="1" si="37"/>
        <v>IMDHT</v>
      </c>
      <c r="D411" s="16">
        <f>'EE investment costs'!$F$15</f>
        <v>2016</v>
      </c>
      <c r="E411" s="14">
        <f>VLOOKUP(X411,'EE investment costs'!$D$56:$R$656,15,0)</f>
        <v>5.024</v>
      </c>
      <c r="F411" s="17">
        <f ca="1">INDEX('EE investment costs'!$D$56:$R$656,MATCH(X411,'EE investment costs'!$D$56:$D$656,0),MATCH($V$8,'EE investment costs'!$D$56:$R$56,0))</f>
        <v>653.22070452843536</v>
      </c>
      <c r="I411" s="18">
        <v>1</v>
      </c>
      <c r="J411" s="18">
        <v>1</v>
      </c>
      <c r="K411" s="14">
        <f t="shared" ca="1" si="41"/>
        <v>6</v>
      </c>
      <c r="M411" s="19" t="str">
        <f t="shared" ca="1" si="39"/>
        <v>INDMDEFFHT-68</v>
      </c>
      <c r="N411" s="23" t="str">
        <f t="shared" ca="1" si="40"/>
        <v>Metal industry Saving Tech-Heat High Temp. over 150C 6.8y</v>
      </c>
      <c r="O411" s="23" t="s">
        <v>32</v>
      </c>
      <c r="P411" s="23" t="s">
        <v>33</v>
      </c>
      <c r="Q411" s="23"/>
      <c r="R411" s="23"/>
      <c r="S411" s="19" t="s">
        <v>34</v>
      </c>
      <c r="V411" s="16" t="str">
        <f t="shared" ca="1" si="42"/>
        <v>MD</v>
      </c>
      <c r="W411" s="14" t="str">
        <f t="shared" ca="1" si="42"/>
        <v>Metal industry</v>
      </c>
      <c r="X411" s="3" t="str">
        <f>'EE investment costs'!D460</f>
        <v>HT-68</v>
      </c>
      <c r="Y411" s="3" t="str">
        <f>'EE investment costs'!E460</f>
        <v>Heat High Temp. over 150C</v>
      </c>
      <c r="AC411" s="123">
        <f>'EE investment costs'!C460</f>
        <v>6.8</v>
      </c>
      <c r="AD411" s="22"/>
    </row>
    <row r="412" spans="2:30">
      <c r="B412" s="14" t="str">
        <f t="shared" ca="1" si="38"/>
        <v>INDMDEFFRH-68</v>
      </c>
      <c r="C412" s="15" t="str">
        <f t="shared" ca="1" si="37"/>
        <v>IMDRH</v>
      </c>
      <c r="D412" s="16">
        <f>'EE investment costs'!$F$15</f>
        <v>2016</v>
      </c>
      <c r="E412" s="14">
        <f>VLOOKUP(X412,'EE investment costs'!$D$56:$R$656,15,0)</f>
        <v>16.522666666666669</v>
      </c>
      <c r="F412" s="17">
        <f ca="1">INDEX('EE investment costs'!$D$56:$R$656,MATCH(X412,'EE investment costs'!$D$56:$D$656,0),MATCH($V$8,'EE investment costs'!$D$56:$R$56,0))</f>
        <v>1243.4934444860814</v>
      </c>
      <c r="I412" s="18">
        <v>1</v>
      </c>
      <c r="J412" s="18">
        <v>1</v>
      </c>
      <c r="K412" s="14">
        <f t="shared" ca="1" si="41"/>
        <v>0</v>
      </c>
      <c r="M412" s="19" t="str">
        <f t="shared" ca="1" si="39"/>
        <v>INDMDEFFRH-68</v>
      </c>
      <c r="N412" s="23" t="str">
        <f t="shared" ca="1" si="40"/>
        <v>Metal industry Saving Tech-Heat Room Heat 6.8y</v>
      </c>
      <c r="O412" s="23" t="s">
        <v>32</v>
      </c>
      <c r="P412" s="23" t="s">
        <v>33</v>
      </c>
      <c r="Q412" s="23"/>
      <c r="R412" s="23"/>
      <c r="S412" s="19" t="s">
        <v>34</v>
      </c>
      <c r="V412" s="16" t="str">
        <f t="shared" ca="1" si="42"/>
        <v>MD</v>
      </c>
      <c r="W412" s="14" t="str">
        <f t="shared" ca="1" si="42"/>
        <v>Metal industry</v>
      </c>
      <c r="X412" s="3" t="str">
        <f>'EE investment costs'!D461</f>
        <v>RH-68</v>
      </c>
      <c r="Y412" s="3" t="str">
        <f>'EE investment costs'!E461</f>
        <v>Heat Room Heat</v>
      </c>
      <c r="AC412" s="123">
        <f>'EE investment costs'!C461</f>
        <v>6.8</v>
      </c>
      <c r="AD412" s="22"/>
    </row>
    <row r="413" spans="2:30">
      <c r="B413" s="14" t="str">
        <f t="shared" ca="1" si="38"/>
        <v>INDMDEFFLA-68</v>
      </c>
      <c r="C413" s="15" t="str">
        <f t="shared" ca="1" si="37"/>
        <v>IMDLA</v>
      </c>
      <c r="D413" s="16">
        <f>'EE investment costs'!$F$15</f>
        <v>2016</v>
      </c>
      <c r="E413" s="14">
        <f>VLOOKUP(X413,'EE investment costs'!$D$56:$R$656,15,0)</f>
        <v>4.2749333333333333</v>
      </c>
      <c r="F413" s="17">
        <f ca="1">INDEX('EE investment costs'!$D$56:$R$656,MATCH(X413,'EE investment costs'!$D$56:$D$656,0),MATCH($V$8,'EE investment costs'!$D$56:$R$56,0))</f>
        <v>2008.6872286860157</v>
      </c>
      <c r="I413" s="18">
        <v>1</v>
      </c>
      <c r="J413" s="18">
        <v>1</v>
      </c>
      <c r="K413" s="14">
        <f t="shared" ca="1" si="41"/>
        <v>0</v>
      </c>
      <c r="M413" s="19" t="str">
        <f t="shared" ca="1" si="39"/>
        <v>INDMDEFFLA-68</v>
      </c>
      <c r="N413" s="23" t="str">
        <f t="shared" ca="1" si="40"/>
        <v>Metal industry Saving Tech-Light 6.8y</v>
      </c>
      <c r="O413" s="23" t="s">
        <v>32</v>
      </c>
      <c r="P413" s="23" t="s">
        <v>33</v>
      </c>
      <c r="Q413" s="23"/>
      <c r="R413" s="23"/>
      <c r="S413" s="19" t="s">
        <v>34</v>
      </c>
      <c r="V413" s="16" t="str">
        <f t="shared" ca="1" si="42"/>
        <v>MD</v>
      </c>
      <c r="W413" s="14" t="str">
        <f t="shared" ca="1" si="42"/>
        <v>Metal industry</v>
      </c>
      <c r="X413" s="3" t="str">
        <f>'EE investment costs'!D462</f>
        <v>LA-68</v>
      </c>
      <c r="Y413" s="3" t="str">
        <f>'EE investment costs'!E462</f>
        <v>Light</v>
      </c>
      <c r="AC413" s="123">
        <f>'EE investment costs'!C462</f>
        <v>6.8</v>
      </c>
      <c r="AD413" s="22"/>
    </row>
    <row r="414" spans="2:30">
      <c r="B414" s="14" t="str">
        <f t="shared" ca="1" si="38"/>
        <v>INDMDEFFEM-68</v>
      </c>
      <c r="C414" s="15" t="str">
        <f t="shared" ca="1" si="37"/>
        <v>IMDEM</v>
      </c>
      <c r="D414" s="16">
        <f>'EE investment costs'!$F$15</f>
        <v>2016</v>
      </c>
      <c r="E414" s="14">
        <f>VLOOKUP(X414,'EE investment costs'!$D$56:$R$656,15,0)</f>
        <v>4.4886799999999996</v>
      </c>
      <c r="F414" s="17">
        <f ca="1">INDEX('EE investment costs'!$D$56:$R$656,MATCH(X414,'EE investment costs'!$D$56:$D$656,0),MATCH($V$8,'EE investment costs'!$D$56:$R$56,0))</f>
        <v>2107.0456349984602</v>
      </c>
      <c r="I414" s="18">
        <v>1</v>
      </c>
      <c r="J414" s="18">
        <v>1</v>
      </c>
      <c r="K414" s="14">
        <f t="shared" ca="1" si="41"/>
        <v>0</v>
      </c>
      <c r="M414" s="19" t="str">
        <f t="shared" ca="1" si="39"/>
        <v>INDMDEFFEM-68</v>
      </c>
      <c r="N414" s="23" t="str">
        <f t="shared" ca="1" si="40"/>
        <v>Metal industry Saving Tech-Electric Motors 6.8y</v>
      </c>
      <c r="O414" s="23" t="s">
        <v>32</v>
      </c>
      <c r="P414" s="23" t="s">
        <v>33</v>
      </c>
      <c r="Q414" s="23"/>
      <c r="R414" s="23"/>
      <c r="S414" s="19" t="s">
        <v>34</v>
      </c>
      <c r="V414" s="16" t="str">
        <f t="shared" ca="1" si="42"/>
        <v>MD</v>
      </c>
      <c r="W414" s="14" t="str">
        <f t="shared" ca="1" si="42"/>
        <v>Metal industry</v>
      </c>
      <c r="X414" s="3" t="str">
        <f>'EE investment costs'!D463</f>
        <v>EM-68</v>
      </c>
      <c r="Y414" s="3" t="str">
        <f>'EE investment costs'!E463</f>
        <v>Electric Motors</v>
      </c>
      <c r="AC414" s="123">
        <f>'EE investment costs'!C463</f>
        <v>6.8</v>
      </c>
      <c r="AD414" s="22"/>
    </row>
    <row r="415" spans="2:30">
      <c r="B415" s="14" t="str">
        <f t="shared" ca="1" si="38"/>
        <v>INDMDEFFTF-68</v>
      </c>
      <c r="C415" s="15" t="str">
        <f t="shared" ca="1" si="37"/>
        <v>IMDTF</v>
      </c>
      <c r="D415" s="16">
        <f>'EE investment costs'!$F$15</f>
        <v>2016</v>
      </c>
      <c r="E415" s="14">
        <f>VLOOKUP(X415,'EE investment costs'!$D$56:$R$656,15,0)</f>
        <v>17.333333333333332</v>
      </c>
      <c r="F415" s="17">
        <f ca="1">INDEX('EE investment costs'!$D$56:$R$656,MATCH(X415,'EE investment costs'!$D$56:$D$656,0),MATCH($V$8,'EE investment costs'!$D$56:$R$56,0))</f>
        <v>999.17228474971841</v>
      </c>
      <c r="I415" s="18">
        <v>1</v>
      </c>
      <c r="J415" s="18">
        <v>1</v>
      </c>
      <c r="K415" s="14">
        <f t="shared" ca="1" si="41"/>
        <v>3</v>
      </c>
      <c r="M415" s="19" t="str">
        <f t="shared" ca="1" si="39"/>
        <v>INDMDEFFTF-68</v>
      </c>
      <c r="N415" s="23" t="str">
        <f t="shared" ca="1" si="40"/>
        <v>Metal industry Saving Tech-Haulage Tractors, Trucks, Fishing boats 6.8y</v>
      </c>
      <c r="O415" s="23" t="s">
        <v>32</v>
      </c>
      <c r="P415" s="23" t="s">
        <v>33</v>
      </c>
      <c r="Q415" s="23"/>
      <c r="R415" s="23"/>
      <c r="S415" s="19" t="s">
        <v>34</v>
      </c>
      <c r="V415" s="16" t="str">
        <f t="shared" ca="1" si="42"/>
        <v>MD</v>
      </c>
      <c r="W415" s="14" t="str">
        <f t="shared" ca="1" si="42"/>
        <v>Metal industry</v>
      </c>
      <c r="X415" s="3" t="str">
        <f>'EE investment costs'!D464</f>
        <v>TF-68</v>
      </c>
      <c r="Y415" s="3" t="str">
        <f>'EE investment costs'!E464</f>
        <v>Haulage Tractors, Trucks, Fishing boats</v>
      </c>
      <c r="AC415" s="123">
        <f>'EE investment costs'!C464</f>
        <v>6.8</v>
      </c>
      <c r="AD415" s="22"/>
    </row>
    <row r="416" spans="2:30">
      <c r="B416" s="14" t="str">
        <f t="shared" ca="1" si="38"/>
        <v>INDMDEFFMT-69</v>
      </c>
      <c r="C416" s="15" t="str">
        <f t="shared" ca="1" si="37"/>
        <v>IMDMT</v>
      </c>
      <c r="D416" s="16">
        <f>'EE investment costs'!$F$15</f>
        <v>2016</v>
      </c>
      <c r="E416" s="14">
        <f>VLOOKUP(X416,'EE investment costs'!$D$56:$R$656,15,0)</f>
        <v>6.29</v>
      </c>
      <c r="F416" s="17">
        <f ca="1">INDEX('EE investment costs'!$D$56:$R$656,MATCH(X416,'EE investment costs'!$D$56:$D$656,0),MATCH($V$8,'EE investment costs'!$D$56:$R$56,0))</f>
        <v>892.76182911227841</v>
      </c>
      <c r="I416" s="18">
        <v>1</v>
      </c>
      <c r="J416" s="18">
        <v>1</v>
      </c>
      <c r="K416" s="14">
        <f t="shared" ca="1" si="41"/>
        <v>4</v>
      </c>
      <c r="M416" s="19" t="str">
        <f t="shared" ca="1" si="39"/>
        <v>INDMDEFFMT-69</v>
      </c>
      <c r="N416" s="23" t="str">
        <f t="shared" ca="1" si="40"/>
        <v>Metal industry Saving Tech-Heat Medium Temp. up to 150C 6.9y</v>
      </c>
      <c r="O416" s="23" t="s">
        <v>32</v>
      </c>
      <c r="P416" s="23" t="s">
        <v>33</v>
      </c>
      <c r="Q416" s="23"/>
      <c r="R416" s="23"/>
      <c r="S416" s="19" t="s">
        <v>34</v>
      </c>
      <c r="V416" s="16" t="str">
        <f t="shared" ca="1" si="42"/>
        <v>MD</v>
      </c>
      <c r="W416" s="14" t="str">
        <f t="shared" ca="1" si="42"/>
        <v>Metal industry</v>
      </c>
      <c r="X416" s="3" t="str">
        <f>'EE investment costs'!D465</f>
        <v>MT-69</v>
      </c>
      <c r="Y416" s="3" t="str">
        <f>'EE investment costs'!E465</f>
        <v>Heat Medium Temp. up to 150C</v>
      </c>
      <c r="AC416" s="123">
        <f>'EE investment costs'!C465</f>
        <v>6.9</v>
      </c>
      <c r="AD416" s="22"/>
    </row>
    <row r="417" spans="2:30">
      <c r="B417" s="14" t="str">
        <f t="shared" ca="1" si="38"/>
        <v>INDMDEFFHT-69</v>
      </c>
      <c r="C417" s="15" t="str">
        <f t="shared" ca="1" si="37"/>
        <v>IMDHT</v>
      </c>
      <c r="D417" s="16">
        <f>'EE investment costs'!$F$15</f>
        <v>2016</v>
      </c>
      <c r="E417" s="14">
        <f>VLOOKUP(X417,'EE investment costs'!$D$56:$R$656,15,0)</f>
        <v>5.032</v>
      </c>
      <c r="F417" s="17">
        <f ca="1">INDEX('EE investment costs'!$D$56:$R$656,MATCH(X417,'EE investment costs'!$D$56:$D$656,0),MATCH($V$8,'EE investment costs'!$D$56:$R$56,0))</f>
        <v>659.56391102912096</v>
      </c>
      <c r="I417" s="18">
        <v>1</v>
      </c>
      <c r="J417" s="18">
        <v>1</v>
      </c>
      <c r="K417" s="14">
        <f t="shared" ca="1" si="41"/>
        <v>6</v>
      </c>
      <c r="M417" s="19" t="str">
        <f t="shared" ca="1" si="39"/>
        <v>INDMDEFFHT-69</v>
      </c>
      <c r="N417" s="23" t="str">
        <f t="shared" ca="1" si="40"/>
        <v>Metal industry Saving Tech-Heat High Temp. over 150C 6.9y</v>
      </c>
      <c r="O417" s="23" t="s">
        <v>32</v>
      </c>
      <c r="P417" s="23" t="s">
        <v>33</v>
      </c>
      <c r="Q417" s="23"/>
      <c r="R417" s="23"/>
      <c r="S417" s="19" t="s">
        <v>34</v>
      </c>
      <c r="V417" s="16" t="str">
        <f t="shared" ca="1" si="42"/>
        <v>MD</v>
      </c>
      <c r="W417" s="14" t="str">
        <f t="shared" ca="1" si="42"/>
        <v>Metal industry</v>
      </c>
      <c r="X417" s="3" t="str">
        <f>'EE investment costs'!D466</f>
        <v>HT-69</v>
      </c>
      <c r="Y417" s="3" t="str">
        <f>'EE investment costs'!E466</f>
        <v>Heat High Temp. over 150C</v>
      </c>
      <c r="AC417" s="123">
        <f>'EE investment costs'!C466</f>
        <v>6.9</v>
      </c>
      <c r="AD417" s="22"/>
    </row>
    <row r="418" spans="2:30">
      <c r="B418" s="14" t="str">
        <f t="shared" ca="1" si="38"/>
        <v>INDMDEFFRH-69</v>
      </c>
      <c r="C418" s="15" t="str">
        <f t="shared" ca="1" si="37"/>
        <v>IMDRH</v>
      </c>
      <c r="D418" s="16">
        <f>'EE investment costs'!$F$15</f>
        <v>2016</v>
      </c>
      <c r="E418" s="14">
        <f>VLOOKUP(X418,'EE investment costs'!$D$56:$R$656,15,0)</f>
        <v>16.541333333333334</v>
      </c>
      <c r="F418" s="17">
        <f ca="1">INDEX('EE investment costs'!$D$56:$R$656,MATCH(X418,'EE investment costs'!$D$56:$D$656,0),MATCH($V$8,'EE investment costs'!$D$56:$R$56,0))</f>
        <v>1281.1750640159628</v>
      </c>
      <c r="I418" s="18">
        <v>1</v>
      </c>
      <c r="J418" s="18">
        <v>1</v>
      </c>
      <c r="K418" s="14">
        <f t="shared" ca="1" si="41"/>
        <v>0</v>
      </c>
      <c r="M418" s="19" t="str">
        <f t="shared" ca="1" si="39"/>
        <v>INDMDEFFRH-69</v>
      </c>
      <c r="N418" s="23" t="str">
        <f t="shared" ca="1" si="40"/>
        <v>Metal industry Saving Tech-Heat Room Heat 6.9y</v>
      </c>
      <c r="O418" s="23" t="s">
        <v>32</v>
      </c>
      <c r="P418" s="23" t="s">
        <v>33</v>
      </c>
      <c r="Q418" s="23"/>
      <c r="R418" s="23"/>
      <c r="S418" s="19" t="s">
        <v>34</v>
      </c>
      <c r="V418" s="16" t="str">
        <f t="shared" ca="1" si="42"/>
        <v>MD</v>
      </c>
      <c r="W418" s="14" t="str">
        <f t="shared" ca="1" si="42"/>
        <v>Metal industry</v>
      </c>
      <c r="X418" s="3" t="str">
        <f>'EE investment costs'!D467</f>
        <v>RH-69</v>
      </c>
      <c r="Y418" s="3" t="str">
        <f>'EE investment costs'!E467</f>
        <v>Heat Room Heat</v>
      </c>
      <c r="AC418" s="123">
        <f>'EE investment costs'!C467</f>
        <v>6.9</v>
      </c>
      <c r="AD418" s="22"/>
    </row>
    <row r="419" spans="2:30">
      <c r="B419" s="14" t="str">
        <f t="shared" ca="1" si="38"/>
        <v>INDMDEFFLA-69</v>
      </c>
      <c r="C419" s="15" t="str">
        <f t="shared" ca="1" si="37"/>
        <v>IMDLA</v>
      </c>
      <c r="D419" s="16">
        <f>'EE investment costs'!$F$15</f>
        <v>2016</v>
      </c>
      <c r="E419" s="14">
        <f>VLOOKUP(X419,'EE investment costs'!$D$56:$R$656,15,0)</f>
        <v>4.2879666666666667</v>
      </c>
      <c r="F419" s="17">
        <f ca="1">INDEX('EE investment costs'!$D$56:$R$656,MATCH(X419,'EE investment costs'!$D$56:$D$656,0),MATCH($V$8,'EE investment costs'!$D$56:$R$56,0))</f>
        <v>2024.0873143433855</v>
      </c>
      <c r="I419" s="18">
        <v>1</v>
      </c>
      <c r="J419" s="18">
        <v>1</v>
      </c>
      <c r="K419" s="14">
        <f t="shared" ca="1" si="41"/>
        <v>0</v>
      </c>
      <c r="M419" s="19" t="str">
        <f t="shared" ca="1" si="39"/>
        <v>INDMDEFFLA-69</v>
      </c>
      <c r="N419" s="23" t="str">
        <f t="shared" ca="1" si="40"/>
        <v>Metal industry Saving Tech-Light 6.9y</v>
      </c>
      <c r="O419" s="23" t="s">
        <v>32</v>
      </c>
      <c r="P419" s="23" t="s">
        <v>33</v>
      </c>
      <c r="Q419" s="23"/>
      <c r="R419" s="23"/>
      <c r="S419" s="19" t="s">
        <v>34</v>
      </c>
      <c r="V419" s="16" t="str">
        <f t="shared" ca="1" si="42"/>
        <v>MD</v>
      </c>
      <c r="W419" s="14" t="str">
        <f t="shared" ca="1" si="42"/>
        <v>Metal industry</v>
      </c>
      <c r="X419" s="3" t="str">
        <f>'EE investment costs'!D468</f>
        <v>LA-69</v>
      </c>
      <c r="Y419" s="3" t="str">
        <f>'EE investment costs'!E468</f>
        <v>Light</v>
      </c>
      <c r="AC419" s="123">
        <f>'EE investment costs'!C468</f>
        <v>6.9</v>
      </c>
      <c r="AD419" s="22"/>
    </row>
    <row r="420" spans="2:30">
      <c r="B420" s="14" t="str">
        <f t="shared" ca="1" si="38"/>
        <v>INDMDEFFEM-69</v>
      </c>
      <c r="C420" s="15" t="str">
        <f t="shared" ca="1" si="37"/>
        <v>IMDEM</v>
      </c>
      <c r="D420" s="16">
        <f>'EE investment costs'!$F$15</f>
        <v>2016</v>
      </c>
      <c r="E420" s="14">
        <f>VLOOKUP(X420,'EE investment costs'!$D$56:$R$656,15,0)</f>
        <v>4.5023650000000002</v>
      </c>
      <c r="F420" s="17">
        <f ca="1">INDEX('EE investment costs'!$D$56:$R$656,MATCH(X420,'EE investment costs'!$D$56:$D$656,0),MATCH($V$8,'EE investment costs'!$D$56:$R$56,0))</f>
        <v>2127.7811018523698</v>
      </c>
      <c r="I420" s="18">
        <v>1</v>
      </c>
      <c r="J420" s="18">
        <v>1</v>
      </c>
      <c r="K420" s="14">
        <f t="shared" ca="1" si="41"/>
        <v>0</v>
      </c>
      <c r="M420" s="19" t="str">
        <f t="shared" ca="1" si="39"/>
        <v>INDMDEFFEM-69</v>
      </c>
      <c r="N420" s="23" t="str">
        <f t="shared" ca="1" si="40"/>
        <v>Metal industry Saving Tech-Electric Motors 6.9y</v>
      </c>
      <c r="O420" s="23" t="s">
        <v>32</v>
      </c>
      <c r="P420" s="23" t="s">
        <v>33</v>
      </c>
      <c r="Q420" s="23"/>
      <c r="R420" s="23"/>
      <c r="S420" s="19" t="s">
        <v>34</v>
      </c>
      <c r="V420" s="16" t="str">
        <f t="shared" ca="1" si="42"/>
        <v>MD</v>
      </c>
      <c r="W420" s="14" t="str">
        <f t="shared" ca="1" si="42"/>
        <v>Metal industry</v>
      </c>
      <c r="X420" s="3" t="str">
        <f>'EE investment costs'!D469</f>
        <v>EM-69</v>
      </c>
      <c r="Y420" s="3" t="str">
        <f>'EE investment costs'!E469</f>
        <v>Electric Motors</v>
      </c>
      <c r="AC420" s="123">
        <f>'EE investment costs'!C469</f>
        <v>6.9</v>
      </c>
      <c r="AD420" s="22"/>
    </row>
    <row r="421" spans="2:30">
      <c r="B421" s="14" t="str">
        <f t="shared" ca="1" si="38"/>
        <v>INDMDEFFTF-69</v>
      </c>
      <c r="C421" s="15" t="str">
        <f t="shared" ca="1" si="37"/>
        <v>IMDTF</v>
      </c>
      <c r="D421" s="16">
        <f>'EE investment costs'!$F$15</f>
        <v>2016</v>
      </c>
      <c r="E421" s="14">
        <f>VLOOKUP(X421,'EE investment costs'!$D$56:$R$656,15,0)</f>
        <v>17.416666666666664</v>
      </c>
      <c r="F421" s="17">
        <f ca="1">INDEX('EE investment costs'!$D$56:$R$656,MATCH(X421,'EE investment costs'!$D$56:$D$656,0),MATCH($V$8,'EE investment costs'!$D$56:$R$56,0))</f>
        <v>1013.8659948195673</v>
      </c>
      <c r="I421" s="18">
        <v>1</v>
      </c>
      <c r="J421" s="18">
        <v>1</v>
      </c>
      <c r="K421" s="14">
        <f t="shared" ca="1" si="41"/>
        <v>2</v>
      </c>
      <c r="M421" s="19" t="str">
        <f t="shared" ca="1" si="39"/>
        <v>INDMDEFFTF-69</v>
      </c>
      <c r="N421" s="23" t="str">
        <f t="shared" ca="1" si="40"/>
        <v>Metal industry Saving Tech-Haulage Tractors, Trucks, Fishing boats 6.9y</v>
      </c>
      <c r="O421" s="23" t="s">
        <v>32</v>
      </c>
      <c r="P421" s="23" t="s">
        <v>33</v>
      </c>
      <c r="Q421" s="23"/>
      <c r="R421" s="23"/>
      <c r="S421" s="19" t="s">
        <v>34</v>
      </c>
      <c r="V421" s="16" t="str">
        <f t="shared" ca="1" si="42"/>
        <v>MD</v>
      </c>
      <c r="W421" s="14" t="str">
        <f t="shared" ca="1" si="42"/>
        <v>Metal industry</v>
      </c>
      <c r="X421" s="3" t="str">
        <f>'EE investment costs'!D470</f>
        <v>TF-69</v>
      </c>
      <c r="Y421" s="3" t="str">
        <f>'EE investment costs'!E470</f>
        <v>Haulage Tractors, Trucks, Fishing boats</v>
      </c>
      <c r="AC421" s="123">
        <f>'EE investment costs'!C470</f>
        <v>6.9</v>
      </c>
      <c r="AD421" s="22"/>
    </row>
    <row r="422" spans="2:30">
      <c r="B422" s="14" t="str">
        <f t="shared" ca="1" si="38"/>
        <v>INDMDEFFMT-70</v>
      </c>
      <c r="C422" s="15" t="str">
        <f t="shared" ca="1" si="37"/>
        <v>IMDMT</v>
      </c>
      <c r="D422" s="16">
        <f>'EE investment costs'!$F$15</f>
        <v>2016</v>
      </c>
      <c r="E422" s="14">
        <f>VLOOKUP(X422,'EE investment costs'!$D$56:$R$656,15,0)</f>
        <v>6.3</v>
      </c>
      <c r="F422" s="17">
        <f ca="1">INDEX('EE investment costs'!$D$56:$R$656,MATCH(X422,'EE investment costs'!$D$56:$D$656,0),MATCH($V$8,'EE investment costs'!$D$56:$R$56,0))</f>
        <v>903.38738484837802</v>
      </c>
      <c r="I422" s="18">
        <v>1</v>
      </c>
      <c r="J422" s="18">
        <v>1</v>
      </c>
      <c r="K422" s="14">
        <f t="shared" ca="1" si="41"/>
        <v>3</v>
      </c>
      <c r="M422" s="19" t="str">
        <f t="shared" ca="1" si="39"/>
        <v>INDMDEFFMT-70</v>
      </c>
      <c r="N422" s="23" t="str">
        <f t="shared" ca="1" si="40"/>
        <v>Metal industry Saving Tech-Heat Medium Temp. up to 150C 7y</v>
      </c>
      <c r="O422" s="23" t="s">
        <v>32</v>
      </c>
      <c r="P422" s="23" t="s">
        <v>33</v>
      </c>
      <c r="Q422" s="23"/>
      <c r="R422" s="23"/>
      <c r="S422" s="19" t="s">
        <v>34</v>
      </c>
      <c r="V422" s="16" t="str">
        <f t="shared" ca="1" si="42"/>
        <v>MD</v>
      </c>
      <c r="W422" s="14" t="str">
        <f t="shared" ca="1" si="42"/>
        <v>Metal industry</v>
      </c>
      <c r="X422" s="3" t="str">
        <f>'EE investment costs'!D471</f>
        <v>MT-70</v>
      </c>
      <c r="Y422" s="3" t="str">
        <f>'EE investment costs'!E471</f>
        <v>Heat Medium Temp. up to 150C</v>
      </c>
      <c r="AC422" s="123">
        <f>'EE investment costs'!C471</f>
        <v>7</v>
      </c>
      <c r="AD422" s="22"/>
    </row>
    <row r="423" spans="2:30">
      <c r="B423" s="14" t="str">
        <f t="shared" ca="1" si="38"/>
        <v>INDMDEFFHT-70</v>
      </c>
      <c r="C423" s="15" t="str">
        <f t="shared" ca="1" si="37"/>
        <v>IMDHT</v>
      </c>
      <c r="D423" s="16">
        <f>'EE investment costs'!$F$15</f>
        <v>2016</v>
      </c>
      <c r="E423" s="14">
        <f>VLOOKUP(X423,'EE investment costs'!$D$56:$R$656,15,0)</f>
        <v>5.04</v>
      </c>
      <c r="F423" s="17">
        <f ca="1">INDEX('EE investment costs'!$D$56:$R$656,MATCH(X423,'EE investment costs'!$D$56:$D$656,0),MATCH($V$8,'EE investment costs'!$D$56:$R$56,0))</f>
        <v>665.90711752980656</v>
      </c>
      <c r="I423" s="18">
        <v>1</v>
      </c>
      <c r="J423" s="18">
        <v>1</v>
      </c>
      <c r="K423" s="14">
        <f t="shared" ca="1" si="41"/>
        <v>6</v>
      </c>
      <c r="M423" s="19" t="str">
        <f t="shared" ca="1" si="39"/>
        <v>INDMDEFFHT-70</v>
      </c>
      <c r="N423" s="23" t="str">
        <f t="shared" ca="1" si="40"/>
        <v>Metal industry Saving Tech-Heat High Temp. over 150C 7y</v>
      </c>
      <c r="O423" s="23" t="s">
        <v>32</v>
      </c>
      <c r="P423" s="23" t="s">
        <v>33</v>
      </c>
      <c r="Q423" s="23"/>
      <c r="R423" s="23"/>
      <c r="S423" s="19" t="s">
        <v>34</v>
      </c>
      <c r="V423" s="16" t="str">
        <f t="shared" ca="1" si="42"/>
        <v>MD</v>
      </c>
      <c r="W423" s="14" t="str">
        <f t="shared" ca="1" si="42"/>
        <v>Metal industry</v>
      </c>
      <c r="X423" s="3" t="str">
        <f>'EE investment costs'!D472</f>
        <v>HT-70</v>
      </c>
      <c r="Y423" s="3" t="str">
        <f>'EE investment costs'!E472</f>
        <v>Heat High Temp. over 150C</v>
      </c>
      <c r="AC423" s="123">
        <f>'EE investment costs'!C472</f>
        <v>7</v>
      </c>
      <c r="AD423" s="22"/>
    </row>
    <row r="424" spans="2:30">
      <c r="B424" s="14" t="str">
        <f t="shared" ca="1" si="38"/>
        <v>INDMDEFFRH-70</v>
      </c>
      <c r="C424" s="15" t="str">
        <f t="shared" ca="1" si="37"/>
        <v>IMDRH</v>
      </c>
      <c r="D424" s="16">
        <f>'EE investment costs'!$F$15</f>
        <v>2016</v>
      </c>
      <c r="E424" s="14">
        <f>VLOOKUP(X424,'EE investment costs'!$D$56:$R$656,15,0)</f>
        <v>16.560000000000002</v>
      </c>
      <c r="F424" s="17">
        <f ca="1">INDEX('EE investment costs'!$D$56:$R$656,MATCH(X424,'EE investment costs'!$D$56:$D$656,0),MATCH($V$8,'EE investment costs'!$D$56:$R$56,0))</f>
        <v>1318.8566835458439</v>
      </c>
      <c r="I424" s="18">
        <v>1</v>
      </c>
      <c r="J424" s="18">
        <v>1</v>
      </c>
      <c r="K424" s="14">
        <f t="shared" ca="1" si="41"/>
        <v>0</v>
      </c>
      <c r="M424" s="19" t="str">
        <f t="shared" ca="1" si="39"/>
        <v>INDMDEFFRH-70</v>
      </c>
      <c r="N424" s="23" t="str">
        <f t="shared" ca="1" si="40"/>
        <v>Metal industry Saving Tech-Heat Room Heat 7y</v>
      </c>
      <c r="O424" s="23" t="s">
        <v>32</v>
      </c>
      <c r="P424" s="23" t="s">
        <v>33</v>
      </c>
      <c r="Q424" s="23"/>
      <c r="R424" s="23"/>
      <c r="S424" s="19" t="s">
        <v>34</v>
      </c>
      <c r="V424" s="16" t="str">
        <f t="shared" ca="1" si="42"/>
        <v>MD</v>
      </c>
      <c r="W424" s="14" t="str">
        <f t="shared" ca="1" si="42"/>
        <v>Metal industry</v>
      </c>
      <c r="X424" s="3" t="str">
        <f>'EE investment costs'!D473</f>
        <v>RH-70</v>
      </c>
      <c r="Y424" s="3" t="str">
        <f>'EE investment costs'!E473</f>
        <v>Heat Room Heat</v>
      </c>
      <c r="AC424" s="123">
        <f>'EE investment costs'!C473</f>
        <v>7</v>
      </c>
      <c r="AD424" s="22"/>
    </row>
    <row r="425" spans="2:30">
      <c r="B425" s="14" t="str">
        <f t="shared" ca="1" si="38"/>
        <v>INDMDEFFLA-70</v>
      </c>
      <c r="C425" s="15" t="str">
        <f t="shared" ca="1" si="37"/>
        <v>IMDLA</v>
      </c>
      <c r="D425" s="16">
        <f>'EE investment costs'!$F$15</f>
        <v>2016</v>
      </c>
      <c r="E425" s="14">
        <f>VLOOKUP(X425,'EE investment costs'!$D$56:$R$656,15,0)</f>
        <v>4.3010000000000002</v>
      </c>
      <c r="F425" s="17">
        <f ca="1">INDEX('EE investment costs'!$D$56:$R$656,MATCH(X425,'EE investment costs'!$D$56:$D$656,0),MATCH($V$8,'EE investment costs'!$D$56:$R$56,0))</f>
        <v>2039.4874000007549</v>
      </c>
      <c r="I425" s="18">
        <v>1</v>
      </c>
      <c r="J425" s="18">
        <v>1</v>
      </c>
      <c r="K425" s="14">
        <f t="shared" ca="1" si="41"/>
        <v>0</v>
      </c>
      <c r="M425" s="19" t="str">
        <f t="shared" ca="1" si="39"/>
        <v>INDMDEFFLA-70</v>
      </c>
      <c r="N425" s="23" t="str">
        <f t="shared" ca="1" si="40"/>
        <v>Metal industry Saving Tech-Light 7y</v>
      </c>
      <c r="O425" s="23" t="s">
        <v>32</v>
      </c>
      <c r="P425" s="23" t="s">
        <v>33</v>
      </c>
      <c r="Q425" s="23"/>
      <c r="R425" s="23"/>
      <c r="S425" s="19" t="s">
        <v>34</v>
      </c>
      <c r="V425" s="16" t="str">
        <f t="shared" ca="1" si="42"/>
        <v>MD</v>
      </c>
      <c r="W425" s="14" t="str">
        <f t="shared" ca="1" si="42"/>
        <v>Metal industry</v>
      </c>
      <c r="X425" s="3" t="str">
        <f>'EE investment costs'!D474</f>
        <v>LA-70</v>
      </c>
      <c r="Y425" s="3" t="str">
        <f>'EE investment costs'!E474</f>
        <v>Light</v>
      </c>
      <c r="AC425" s="123">
        <f>'EE investment costs'!C474</f>
        <v>7</v>
      </c>
      <c r="AD425" s="22"/>
    </row>
    <row r="426" spans="2:30">
      <c r="B426" s="14" t="str">
        <f t="shared" ca="1" si="38"/>
        <v>INDMDEFFEM-70</v>
      </c>
      <c r="C426" s="15" t="str">
        <f t="shared" ca="1" si="37"/>
        <v>IMDEM</v>
      </c>
      <c r="D426" s="16">
        <f>'EE investment costs'!$F$15</f>
        <v>2016</v>
      </c>
      <c r="E426" s="14">
        <f>VLOOKUP(X426,'EE investment costs'!$D$56:$R$656,15,0)</f>
        <v>4.5160499999999999</v>
      </c>
      <c r="F426" s="17">
        <f ca="1">INDEX('EE investment costs'!$D$56:$R$656,MATCH(X426,'EE investment costs'!$D$56:$D$656,0),MATCH($V$8,'EE investment costs'!$D$56:$R$56,0))</f>
        <v>2148.5165687062795</v>
      </c>
      <c r="I426" s="18">
        <v>1</v>
      </c>
      <c r="J426" s="18">
        <v>1</v>
      </c>
      <c r="K426" s="14">
        <f t="shared" ca="1" si="41"/>
        <v>0</v>
      </c>
      <c r="M426" s="19" t="str">
        <f t="shared" ca="1" si="39"/>
        <v>INDMDEFFEM-70</v>
      </c>
      <c r="N426" s="23" t="str">
        <f t="shared" ca="1" si="40"/>
        <v>Metal industry Saving Tech-Electric Motors 7y</v>
      </c>
      <c r="O426" s="23" t="s">
        <v>32</v>
      </c>
      <c r="P426" s="23" t="s">
        <v>33</v>
      </c>
      <c r="Q426" s="23"/>
      <c r="R426" s="23"/>
      <c r="S426" s="19" t="s">
        <v>34</v>
      </c>
      <c r="V426" s="16" t="str">
        <f t="shared" ca="1" si="42"/>
        <v>MD</v>
      </c>
      <c r="W426" s="14" t="str">
        <f t="shared" ca="1" si="42"/>
        <v>Metal industry</v>
      </c>
      <c r="X426" s="3" t="str">
        <f>'EE investment costs'!D475</f>
        <v>EM-70</v>
      </c>
      <c r="Y426" s="3" t="str">
        <f>'EE investment costs'!E475</f>
        <v>Electric Motors</v>
      </c>
      <c r="AC426" s="123">
        <f>'EE investment costs'!C475</f>
        <v>7</v>
      </c>
      <c r="AD426" s="22"/>
    </row>
    <row r="427" spans="2:30" ht="13.5" thickBot="1">
      <c r="B427" s="14" t="str">
        <f t="shared" ca="1" si="38"/>
        <v>INDMDEFFTF-70</v>
      </c>
      <c r="C427" s="15" t="str">
        <f t="shared" ca="1" si="37"/>
        <v>IMDTF</v>
      </c>
      <c r="D427" s="16">
        <f>'EE investment costs'!$F$15</f>
        <v>2016</v>
      </c>
      <c r="E427" s="14">
        <f>VLOOKUP(X427,'EE investment costs'!$D$56:$R$656,15,0)</f>
        <v>17.5</v>
      </c>
      <c r="F427" s="17">
        <f ca="1">INDEX('EE investment costs'!$D$56:$R$656,MATCH(X427,'EE investment costs'!$D$56:$D$656,0),MATCH($V$8,'EE investment costs'!$D$56:$R$56,0))</f>
        <v>1028.559704889416</v>
      </c>
      <c r="I427" s="18">
        <v>1</v>
      </c>
      <c r="J427" s="18">
        <v>1</v>
      </c>
      <c r="K427" s="14">
        <f t="shared" ca="1" si="41"/>
        <v>2</v>
      </c>
      <c r="M427" s="24" t="str">
        <f t="shared" ca="1" si="39"/>
        <v>INDMDEFFTF-70</v>
      </c>
      <c r="N427" s="25" t="str">
        <f t="shared" ca="1" si="40"/>
        <v>Metal industry Saving Tech-Haulage Tractors, Trucks, Fishing boats 7y</v>
      </c>
      <c r="O427" s="25" t="s">
        <v>32</v>
      </c>
      <c r="P427" s="25" t="s">
        <v>33</v>
      </c>
      <c r="Q427" s="25"/>
      <c r="R427" s="25"/>
      <c r="S427" s="24" t="s">
        <v>34</v>
      </c>
      <c r="V427" s="16" t="str">
        <f t="shared" ca="1" si="42"/>
        <v>MD</v>
      </c>
      <c r="W427" s="14" t="str">
        <f t="shared" ca="1" si="42"/>
        <v>Metal industry</v>
      </c>
      <c r="X427" s="3" t="str">
        <f>'EE investment costs'!D476</f>
        <v>TF-70</v>
      </c>
      <c r="Y427" s="3" t="str">
        <f>'EE investment costs'!E476</f>
        <v>Haulage Tractors, Trucks, Fishing boats</v>
      </c>
      <c r="AC427" s="123">
        <f>'EE investment costs'!C476</f>
        <v>7</v>
      </c>
      <c r="AD427" s="22"/>
    </row>
    <row r="428" spans="2:30">
      <c r="B428" s="14" t="str">
        <f t="shared" ca="1" si="38"/>
        <v>INDMDEFFMT-71</v>
      </c>
      <c r="C428" s="15" t="str">
        <f ca="1">"I"&amp;MID(B428,4,1)&amp;"D"&amp;MID(B428,9,2)</f>
        <v>IMDMT</v>
      </c>
      <c r="D428" s="16">
        <f>'EE investment costs'!$F$15</f>
        <v>2016</v>
      </c>
      <c r="E428" s="14">
        <f>VLOOKUP(X428,'EE investment costs'!$D$56:$R$656,15,0)</f>
        <v>6.31</v>
      </c>
      <c r="F428" s="17">
        <f ca="1">INDEX('EE investment costs'!$D$56:$R$656,MATCH(X428,'EE investment costs'!$D$56:$D$656,0),MATCH($V$8,'EE investment costs'!$D$56:$R$56,0))</f>
        <v>914.01294058447763</v>
      </c>
      <c r="I428" s="18">
        <v>1</v>
      </c>
      <c r="J428" s="18">
        <v>1</v>
      </c>
      <c r="K428" s="14">
        <f t="shared" ca="1" si="41"/>
        <v>3</v>
      </c>
      <c r="M428" s="20" t="str">
        <f t="shared" ca="1" si="39"/>
        <v>INDMDEFFMT-71</v>
      </c>
      <c r="N428" s="21" t="str">
        <f t="shared" ca="1" si="40"/>
        <v>Metal industry Saving Tech-Heat Medium Temp. up to 150C 7.1y</v>
      </c>
      <c r="O428" s="21" t="s">
        <v>32</v>
      </c>
      <c r="P428" s="21" t="s">
        <v>33</v>
      </c>
      <c r="Q428" s="21"/>
      <c r="R428" s="21"/>
      <c r="S428" s="20" t="s">
        <v>34</v>
      </c>
      <c r="V428" s="16" t="str">
        <f t="shared" ca="1" si="42"/>
        <v>MD</v>
      </c>
      <c r="W428" s="14" t="str">
        <f t="shared" ca="1" si="42"/>
        <v>Metal industry</v>
      </c>
      <c r="X428" s="3" t="str">
        <f>'EE investment costs'!D477</f>
        <v>MT-71</v>
      </c>
      <c r="Y428" s="3" t="str">
        <f>'EE investment costs'!E477</f>
        <v>Heat Medium Temp. up to 150C</v>
      </c>
      <c r="AC428" s="123">
        <f>'EE investment costs'!C477</f>
        <v>7.1</v>
      </c>
      <c r="AD428" s="22"/>
    </row>
    <row r="429" spans="2:30">
      <c r="B429" s="14" t="str">
        <f t="shared" ca="1" si="38"/>
        <v>INDMDEFFHT-71</v>
      </c>
      <c r="C429" s="15" t="str">
        <f t="shared" ref="C429:C487" ca="1" si="43">"I"&amp;MID(B429,4,1)&amp;"D"&amp;MID(B429,9,2)</f>
        <v>IMDHT</v>
      </c>
      <c r="D429" s="16">
        <f>'EE investment costs'!$F$15</f>
        <v>2016</v>
      </c>
      <c r="E429" s="14">
        <f>VLOOKUP(X429,'EE investment costs'!$D$56:$R$656,15,0)</f>
        <v>5.048</v>
      </c>
      <c r="F429" s="17">
        <f ca="1">INDEX('EE investment costs'!$D$56:$R$656,MATCH(X429,'EE investment costs'!$D$56:$D$656,0),MATCH($V$8,'EE investment costs'!$D$56:$R$56,0))</f>
        <v>672.25032403049204</v>
      </c>
      <c r="I429" s="18">
        <v>1</v>
      </c>
      <c r="J429" s="18">
        <v>1</v>
      </c>
      <c r="K429" s="14">
        <f t="shared" ca="1" si="41"/>
        <v>6</v>
      </c>
      <c r="M429" s="19" t="str">
        <f t="shared" ca="1" si="39"/>
        <v>INDMDEFFHT-71</v>
      </c>
      <c r="N429" s="23" t="str">
        <f t="shared" ca="1" si="40"/>
        <v>Metal industry Saving Tech-Heat High Temp. over 150C 7.1y</v>
      </c>
      <c r="O429" s="23" t="s">
        <v>32</v>
      </c>
      <c r="P429" s="23" t="s">
        <v>33</v>
      </c>
      <c r="Q429" s="23"/>
      <c r="R429" s="23"/>
      <c r="S429" s="19" t="s">
        <v>34</v>
      </c>
      <c r="V429" s="16" t="str">
        <f t="shared" ca="1" si="42"/>
        <v>MD</v>
      </c>
      <c r="W429" s="14" t="str">
        <f t="shared" ca="1" si="42"/>
        <v>Metal industry</v>
      </c>
      <c r="X429" s="3" t="str">
        <f>'EE investment costs'!D478</f>
        <v>HT-71</v>
      </c>
      <c r="Y429" s="3" t="str">
        <f>'EE investment costs'!E478</f>
        <v>Heat High Temp. over 150C</v>
      </c>
      <c r="AC429" s="123">
        <f>'EE investment costs'!C478</f>
        <v>7.1</v>
      </c>
      <c r="AD429" s="22"/>
    </row>
    <row r="430" spans="2:30">
      <c r="B430" s="14" t="str">
        <f t="shared" ca="1" si="38"/>
        <v>INDMDEFFRH-71</v>
      </c>
      <c r="C430" s="15" t="str">
        <f t="shared" ca="1" si="43"/>
        <v>IMDRH</v>
      </c>
      <c r="D430" s="16">
        <f>'EE investment costs'!$F$15</f>
        <v>2016</v>
      </c>
      <c r="E430" s="14">
        <f>VLOOKUP(X430,'EE investment costs'!$D$56:$R$656,15,0)</f>
        <v>16.57866666666667</v>
      </c>
      <c r="F430" s="17">
        <f ca="1">INDEX('EE investment costs'!$D$56:$R$656,MATCH(X430,'EE investment costs'!$D$56:$D$656,0),MATCH($V$8,'EE investment costs'!$D$56:$R$56,0))</f>
        <v>1356.538303075725</v>
      </c>
      <c r="I430" s="18">
        <v>1</v>
      </c>
      <c r="J430" s="18">
        <v>1</v>
      </c>
      <c r="K430" s="14">
        <f t="shared" ca="1" si="41"/>
        <v>0</v>
      </c>
      <c r="M430" s="19" t="str">
        <f t="shared" ca="1" si="39"/>
        <v>INDMDEFFRH-71</v>
      </c>
      <c r="N430" s="23" t="str">
        <f t="shared" ca="1" si="40"/>
        <v>Metal industry Saving Tech-Heat Room Heat 7.1y</v>
      </c>
      <c r="O430" s="23" t="s">
        <v>32</v>
      </c>
      <c r="P430" s="23" t="s">
        <v>33</v>
      </c>
      <c r="Q430" s="23"/>
      <c r="R430" s="23"/>
      <c r="S430" s="19" t="s">
        <v>34</v>
      </c>
      <c r="V430" s="16" t="str">
        <f t="shared" ca="1" si="42"/>
        <v>MD</v>
      </c>
      <c r="W430" s="14" t="str">
        <f t="shared" ca="1" si="42"/>
        <v>Metal industry</v>
      </c>
      <c r="X430" s="3" t="str">
        <f>'EE investment costs'!D479</f>
        <v>RH-71</v>
      </c>
      <c r="Y430" s="3" t="str">
        <f>'EE investment costs'!E479</f>
        <v>Heat Room Heat</v>
      </c>
      <c r="AC430" s="123">
        <f>'EE investment costs'!C479</f>
        <v>7.1</v>
      </c>
      <c r="AD430" s="22"/>
    </row>
    <row r="431" spans="2:30">
      <c r="B431" s="14" t="str">
        <f t="shared" ca="1" si="38"/>
        <v>INDMDEFFLA-71</v>
      </c>
      <c r="C431" s="15" t="str">
        <f t="shared" ca="1" si="43"/>
        <v>IMDLA</v>
      </c>
      <c r="D431" s="16">
        <f>'EE investment costs'!$F$15</f>
        <v>2016</v>
      </c>
      <c r="E431" s="14">
        <f>VLOOKUP(X431,'EE investment costs'!$D$56:$R$656,15,0)</f>
        <v>4.3140333333333336</v>
      </c>
      <c r="F431" s="17">
        <f ca="1">INDEX('EE investment costs'!$D$56:$R$656,MATCH(X431,'EE investment costs'!$D$56:$D$656,0),MATCH($V$8,'EE investment costs'!$D$56:$R$56,0))</f>
        <v>2054.8874856581247</v>
      </c>
      <c r="I431" s="18">
        <v>1</v>
      </c>
      <c r="J431" s="18">
        <v>1</v>
      </c>
      <c r="K431" s="14">
        <f t="shared" ca="1" si="41"/>
        <v>0</v>
      </c>
      <c r="M431" s="19" t="str">
        <f t="shared" ca="1" si="39"/>
        <v>INDMDEFFLA-71</v>
      </c>
      <c r="N431" s="23" t="str">
        <f t="shared" ca="1" si="40"/>
        <v>Metal industry Saving Tech-Light 7.1y</v>
      </c>
      <c r="O431" s="23" t="s">
        <v>32</v>
      </c>
      <c r="P431" s="23" t="s">
        <v>33</v>
      </c>
      <c r="Q431" s="23"/>
      <c r="R431" s="23"/>
      <c r="S431" s="19" t="s">
        <v>34</v>
      </c>
      <c r="V431" s="16" t="str">
        <f t="shared" ca="1" si="42"/>
        <v>MD</v>
      </c>
      <c r="W431" s="14" t="str">
        <f t="shared" ca="1" si="42"/>
        <v>Metal industry</v>
      </c>
      <c r="X431" s="3" t="str">
        <f>'EE investment costs'!D480</f>
        <v>LA-71</v>
      </c>
      <c r="Y431" s="3" t="str">
        <f>'EE investment costs'!E480</f>
        <v>Light</v>
      </c>
      <c r="AC431" s="123">
        <f>'EE investment costs'!C480</f>
        <v>7.1</v>
      </c>
      <c r="AD431" s="22"/>
    </row>
    <row r="432" spans="2:30">
      <c r="B432" s="14" t="str">
        <f t="shared" ca="1" si="38"/>
        <v>INDMDEFFEM-71</v>
      </c>
      <c r="C432" s="15" t="str">
        <f t="shared" ca="1" si="43"/>
        <v>IMDEM</v>
      </c>
      <c r="D432" s="16">
        <f>'EE investment costs'!$F$15</f>
        <v>2016</v>
      </c>
      <c r="E432" s="14">
        <f>VLOOKUP(X432,'EE investment costs'!$D$56:$R$656,15,0)</f>
        <v>4.5297349999999996</v>
      </c>
      <c r="F432" s="17">
        <f ca="1">INDEX('EE investment costs'!$D$56:$R$656,MATCH(X432,'EE investment costs'!$D$56:$D$656,0),MATCH($V$8,'EE investment costs'!$D$56:$R$56,0))</f>
        <v>2169.2520355601891</v>
      </c>
      <c r="I432" s="18">
        <v>1</v>
      </c>
      <c r="J432" s="18">
        <v>1</v>
      </c>
      <c r="K432" s="14">
        <f t="shared" ca="1" si="41"/>
        <v>0</v>
      </c>
      <c r="M432" s="19" t="str">
        <f t="shared" ca="1" si="39"/>
        <v>INDMDEFFEM-71</v>
      </c>
      <c r="N432" s="23" t="str">
        <f t="shared" ca="1" si="40"/>
        <v>Metal industry Saving Tech-Electric Motors 7.1y</v>
      </c>
      <c r="O432" s="23" t="s">
        <v>32</v>
      </c>
      <c r="P432" s="23" t="s">
        <v>33</v>
      </c>
      <c r="Q432" s="23"/>
      <c r="R432" s="23"/>
      <c r="S432" s="19" t="s">
        <v>34</v>
      </c>
      <c r="V432" s="16" t="str">
        <f t="shared" ca="1" si="42"/>
        <v>MD</v>
      </c>
      <c r="W432" s="14" t="str">
        <f t="shared" ca="1" si="42"/>
        <v>Metal industry</v>
      </c>
      <c r="X432" s="3" t="str">
        <f>'EE investment costs'!D481</f>
        <v>EM-71</v>
      </c>
      <c r="Y432" s="3" t="str">
        <f>'EE investment costs'!E481</f>
        <v>Electric Motors</v>
      </c>
      <c r="AC432" s="123">
        <f>'EE investment costs'!C481</f>
        <v>7.1</v>
      </c>
      <c r="AD432" s="22"/>
    </row>
    <row r="433" spans="2:30">
      <c r="B433" s="14" t="str">
        <f t="shared" ca="1" si="38"/>
        <v>INDMDEFFTF-71</v>
      </c>
      <c r="C433" s="15" t="str">
        <f t="shared" ca="1" si="43"/>
        <v>IMDTF</v>
      </c>
      <c r="D433" s="16">
        <f>'EE investment costs'!$F$15</f>
        <v>2016</v>
      </c>
      <c r="E433" s="14">
        <f>VLOOKUP(X433,'EE investment costs'!$D$56:$R$656,15,0)</f>
        <v>17.583333333333332</v>
      </c>
      <c r="F433" s="17">
        <f ca="1">INDEX('EE investment costs'!$D$56:$R$656,MATCH(X433,'EE investment costs'!$D$56:$D$656,0),MATCH($V$8,'EE investment costs'!$D$56:$R$56,0))</f>
        <v>1043.2534149592648</v>
      </c>
      <c r="I433" s="18">
        <v>1</v>
      </c>
      <c r="J433" s="18">
        <v>1</v>
      </c>
      <c r="K433" s="14">
        <f t="shared" ca="1" si="41"/>
        <v>2</v>
      </c>
      <c r="M433" s="19" t="str">
        <f t="shared" ca="1" si="39"/>
        <v>INDMDEFFTF-71</v>
      </c>
      <c r="N433" s="23" t="str">
        <f t="shared" ca="1" si="40"/>
        <v>Metal industry Saving Tech-Haulage Tractors, Trucks, Fishing boats 7.1y</v>
      </c>
      <c r="O433" s="23" t="s">
        <v>32</v>
      </c>
      <c r="P433" s="23" t="s">
        <v>33</v>
      </c>
      <c r="Q433" s="23"/>
      <c r="R433" s="23"/>
      <c r="S433" s="19" t="s">
        <v>34</v>
      </c>
      <c r="V433" s="16" t="str">
        <f t="shared" ca="1" si="42"/>
        <v>MD</v>
      </c>
      <c r="W433" s="14" t="str">
        <f t="shared" ca="1" si="42"/>
        <v>Metal industry</v>
      </c>
      <c r="X433" s="3" t="str">
        <f>'EE investment costs'!D482</f>
        <v>TF-71</v>
      </c>
      <c r="Y433" s="3" t="str">
        <f>'EE investment costs'!E482</f>
        <v>Haulage Tractors, Trucks, Fishing boats</v>
      </c>
      <c r="AC433" s="123">
        <f>'EE investment costs'!C482</f>
        <v>7.1</v>
      </c>
      <c r="AD433" s="22"/>
    </row>
    <row r="434" spans="2:30">
      <c r="B434" s="14" t="str">
        <f t="shared" ca="1" si="38"/>
        <v>INDMDEFFMT-72</v>
      </c>
      <c r="C434" s="15" t="str">
        <f t="shared" ca="1" si="43"/>
        <v>IMDMT</v>
      </c>
      <c r="D434" s="16">
        <f>'EE investment costs'!$F$15</f>
        <v>2016</v>
      </c>
      <c r="E434" s="14">
        <f>VLOOKUP(X434,'EE investment costs'!$D$56:$R$656,15,0)</f>
        <v>6.32</v>
      </c>
      <c r="F434" s="17">
        <f ca="1">INDEX('EE investment costs'!$D$56:$R$656,MATCH(X434,'EE investment costs'!$D$56:$D$656,0),MATCH($V$8,'EE investment costs'!$D$56:$R$56,0))</f>
        <v>924.63849632057713</v>
      </c>
      <c r="I434" s="18">
        <v>1</v>
      </c>
      <c r="J434" s="18">
        <v>1</v>
      </c>
      <c r="K434" s="14">
        <f t="shared" ca="1" si="41"/>
        <v>3</v>
      </c>
      <c r="M434" s="19" t="str">
        <f t="shared" ca="1" si="39"/>
        <v>INDMDEFFMT-72</v>
      </c>
      <c r="N434" s="23" t="str">
        <f t="shared" ca="1" si="40"/>
        <v>Metal industry Saving Tech-Heat Medium Temp. up to 150C 7.2y</v>
      </c>
      <c r="O434" s="23" t="s">
        <v>32</v>
      </c>
      <c r="P434" s="23" t="s">
        <v>33</v>
      </c>
      <c r="Q434" s="23"/>
      <c r="R434" s="23"/>
      <c r="S434" s="19" t="s">
        <v>34</v>
      </c>
      <c r="V434" s="16" t="str">
        <f t="shared" ca="1" si="42"/>
        <v>MD</v>
      </c>
      <c r="W434" s="14" t="str">
        <f t="shared" ca="1" si="42"/>
        <v>Metal industry</v>
      </c>
      <c r="X434" s="3" t="str">
        <f>'EE investment costs'!D483</f>
        <v>MT-72</v>
      </c>
      <c r="Y434" s="3" t="str">
        <f>'EE investment costs'!E483</f>
        <v>Heat Medium Temp. up to 150C</v>
      </c>
      <c r="AC434" s="123">
        <f>'EE investment costs'!C483</f>
        <v>7.2</v>
      </c>
      <c r="AD434" s="22"/>
    </row>
    <row r="435" spans="2:30">
      <c r="B435" s="14" t="str">
        <f t="shared" ca="1" si="38"/>
        <v>INDMDEFFHT-72</v>
      </c>
      <c r="C435" s="15" t="str">
        <f t="shared" ca="1" si="43"/>
        <v>IMDHT</v>
      </c>
      <c r="D435" s="16">
        <f>'EE investment costs'!$F$15</f>
        <v>2016</v>
      </c>
      <c r="E435" s="14">
        <f>VLOOKUP(X435,'EE investment costs'!$D$56:$R$656,15,0)</f>
        <v>5.056</v>
      </c>
      <c r="F435" s="17">
        <f ca="1">INDEX('EE investment costs'!$D$56:$R$656,MATCH(X435,'EE investment costs'!$D$56:$D$656,0),MATCH($V$8,'EE investment costs'!$D$56:$R$56,0))</f>
        <v>678.59353053117786</v>
      </c>
      <c r="I435" s="18">
        <v>1</v>
      </c>
      <c r="J435" s="18">
        <v>1</v>
      </c>
      <c r="K435" s="14">
        <f t="shared" ca="1" si="41"/>
        <v>6</v>
      </c>
      <c r="M435" s="19" t="str">
        <f t="shared" ca="1" si="39"/>
        <v>INDMDEFFHT-72</v>
      </c>
      <c r="N435" s="23" t="str">
        <f t="shared" ca="1" si="40"/>
        <v>Metal industry Saving Tech-Heat High Temp. over 150C 7.2y</v>
      </c>
      <c r="O435" s="23" t="s">
        <v>32</v>
      </c>
      <c r="P435" s="23" t="s">
        <v>33</v>
      </c>
      <c r="Q435" s="23"/>
      <c r="R435" s="23"/>
      <c r="S435" s="19" t="s">
        <v>34</v>
      </c>
      <c r="V435" s="16" t="str">
        <f t="shared" ca="1" si="42"/>
        <v>MD</v>
      </c>
      <c r="W435" s="14" t="str">
        <f t="shared" ca="1" si="42"/>
        <v>Metal industry</v>
      </c>
      <c r="X435" s="3" t="str">
        <f>'EE investment costs'!D484</f>
        <v>HT-72</v>
      </c>
      <c r="Y435" s="3" t="str">
        <f>'EE investment costs'!E484</f>
        <v>Heat High Temp. over 150C</v>
      </c>
      <c r="AC435" s="123">
        <f>'EE investment costs'!C484</f>
        <v>7.2</v>
      </c>
      <c r="AD435" s="22"/>
    </row>
    <row r="436" spans="2:30">
      <c r="B436" s="14" t="str">
        <f t="shared" ca="1" si="38"/>
        <v>INDMDEFFRH-72</v>
      </c>
      <c r="C436" s="15" t="str">
        <f t="shared" ca="1" si="43"/>
        <v>IMDRH</v>
      </c>
      <c r="D436" s="16">
        <f>'EE investment costs'!$F$15</f>
        <v>2016</v>
      </c>
      <c r="E436" s="14">
        <f>VLOOKUP(X436,'EE investment costs'!$D$56:$R$656,15,0)</f>
        <v>16.597333333333335</v>
      </c>
      <c r="F436" s="17">
        <f ca="1">INDEX('EE investment costs'!$D$56:$R$656,MATCH(X436,'EE investment costs'!$D$56:$D$656,0),MATCH($V$8,'EE investment costs'!$D$56:$R$56,0))</f>
        <v>1394.2199226056064</v>
      </c>
      <c r="I436" s="18">
        <v>1</v>
      </c>
      <c r="J436" s="18">
        <v>1</v>
      </c>
      <c r="K436" s="14">
        <f t="shared" ca="1" si="41"/>
        <v>0</v>
      </c>
      <c r="M436" s="19" t="str">
        <f t="shared" ca="1" si="39"/>
        <v>INDMDEFFRH-72</v>
      </c>
      <c r="N436" s="23" t="str">
        <f t="shared" ca="1" si="40"/>
        <v>Metal industry Saving Tech-Heat Room Heat 7.2y</v>
      </c>
      <c r="O436" s="23" t="s">
        <v>32</v>
      </c>
      <c r="P436" s="23" t="s">
        <v>33</v>
      </c>
      <c r="Q436" s="23"/>
      <c r="R436" s="23"/>
      <c r="S436" s="19" t="s">
        <v>34</v>
      </c>
      <c r="V436" s="16" t="str">
        <f t="shared" ca="1" si="42"/>
        <v>MD</v>
      </c>
      <c r="W436" s="14" t="str">
        <f t="shared" ca="1" si="42"/>
        <v>Metal industry</v>
      </c>
      <c r="X436" s="3" t="str">
        <f>'EE investment costs'!D485</f>
        <v>RH-72</v>
      </c>
      <c r="Y436" s="3" t="str">
        <f>'EE investment costs'!E485</f>
        <v>Heat Room Heat</v>
      </c>
      <c r="AC436" s="123">
        <f>'EE investment costs'!C485</f>
        <v>7.2</v>
      </c>
      <c r="AD436" s="22"/>
    </row>
    <row r="437" spans="2:30">
      <c r="B437" s="14" t="str">
        <f t="shared" ca="1" si="38"/>
        <v>INDMDEFFLA-72</v>
      </c>
      <c r="C437" s="15" t="str">
        <f t="shared" ca="1" si="43"/>
        <v>IMDLA</v>
      </c>
      <c r="D437" s="16">
        <f>'EE investment costs'!$F$15</f>
        <v>2016</v>
      </c>
      <c r="E437" s="14">
        <f>VLOOKUP(X437,'EE investment costs'!$D$56:$R$656,15,0)</f>
        <v>4.3270666666666671</v>
      </c>
      <c r="F437" s="17">
        <f ca="1">INDEX('EE investment costs'!$D$56:$R$656,MATCH(X437,'EE investment costs'!$D$56:$D$656,0),MATCH($V$8,'EE investment costs'!$D$56:$R$56,0))</f>
        <v>2070.287571315494</v>
      </c>
      <c r="I437" s="18">
        <v>1</v>
      </c>
      <c r="J437" s="18">
        <v>1</v>
      </c>
      <c r="K437" s="14">
        <f t="shared" ca="1" si="41"/>
        <v>0</v>
      </c>
      <c r="M437" s="19" t="str">
        <f t="shared" ca="1" si="39"/>
        <v>INDMDEFFLA-72</v>
      </c>
      <c r="N437" s="23" t="str">
        <f t="shared" ca="1" si="40"/>
        <v>Metal industry Saving Tech-Light 7.2y</v>
      </c>
      <c r="O437" s="23" t="s">
        <v>32</v>
      </c>
      <c r="P437" s="23" t="s">
        <v>33</v>
      </c>
      <c r="Q437" s="23"/>
      <c r="R437" s="23"/>
      <c r="S437" s="19" t="s">
        <v>34</v>
      </c>
      <c r="V437" s="16" t="str">
        <f t="shared" ca="1" si="42"/>
        <v>MD</v>
      </c>
      <c r="W437" s="14" t="str">
        <f t="shared" ca="1" si="42"/>
        <v>Metal industry</v>
      </c>
      <c r="X437" s="3" t="str">
        <f>'EE investment costs'!D486</f>
        <v>LA-72</v>
      </c>
      <c r="Y437" s="3" t="str">
        <f>'EE investment costs'!E486</f>
        <v>Light</v>
      </c>
      <c r="AC437" s="123">
        <f>'EE investment costs'!C486</f>
        <v>7.2</v>
      </c>
      <c r="AD437" s="22"/>
    </row>
    <row r="438" spans="2:30">
      <c r="B438" s="14" t="str">
        <f t="shared" ca="1" si="38"/>
        <v>INDMDEFFEM-72</v>
      </c>
      <c r="C438" s="15" t="str">
        <f t="shared" ca="1" si="43"/>
        <v>IMDEM</v>
      </c>
      <c r="D438" s="16">
        <f>'EE investment costs'!$F$15</f>
        <v>2016</v>
      </c>
      <c r="E438" s="14">
        <f>VLOOKUP(X438,'EE investment costs'!$D$56:$R$656,15,0)</f>
        <v>4.5434200000000002</v>
      </c>
      <c r="F438" s="17">
        <f ca="1">INDEX('EE investment costs'!$D$56:$R$656,MATCH(X438,'EE investment costs'!$D$56:$D$656,0),MATCH($V$8,'EE investment costs'!$D$56:$R$56,0))</f>
        <v>2189.9875024140988</v>
      </c>
      <c r="I438" s="18">
        <v>1</v>
      </c>
      <c r="J438" s="18">
        <v>1</v>
      </c>
      <c r="K438" s="14">
        <f t="shared" ca="1" si="41"/>
        <v>0</v>
      </c>
      <c r="M438" s="19" t="str">
        <f t="shared" ca="1" si="39"/>
        <v>INDMDEFFEM-72</v>
      </c>
      <c r="N438" s="23" t="str">
        <f t="shared" ca="1" si="40"/>
        <v>Metal industry Saving Tech-Electric Motors 7.2y</v>
      </c>
      <c r="O438" s="23" t="s">
        <v>32</v>
      </c>
      <c r="P438" s="23" t="s">
        <v>33</v>
      </c>
      <c r="Q438" s="23"/>
      <c r="R438" s="23"/>
      <c r="S438" s="19" t="s">
        <v>34</v>
      </c>
      <c r="V438" s="16" t="str">
        <f t="shared" ca="1" si="42"/>
        <v>MD</v>
      </c>
      <c r="W438" s="14" t="str">
        <f t="shared" ca="1" si="42"/>
        <v>Metal industry</v>
      </c>
      <c r="X438" s="3" t="str">
        <f>'EE investment costs'!D487</f>
        <v>EM-72</v>
      </c>
      <c r="Y438" s="3" t="str">
        <f>'EE investment costs'!E487</f>
        <v>Electric Motors</v>
      </c>
      <c r="AC438" s="123">
        <f>'EE investment costs'!C487</f>
        <v>7.2</v>
      </c>
      <c r="AD438" s="22"/>
    </row>
    <row r="439" spans="2:30">
      <c r="B439" s="14" t="str">
        <f t="shared" ca="1" si="38"/>
        <v>INDMDEFFTF-72</v>
      </c>
      <c r="C439" s="15" t="str">
        <f t="shared" ca="1" si="43"/>
        <v>IMDTF</v>
      </c>
      <c r="D439" s="16">
        <f>'EE investment costs'!$F$15</f>
        <v>2016</v>
      </c>
      <c r="E439" s="14">
        <f>VLOOKUP(X439,'EE investment costs'!$D$56:$R$656,15,0)</f>
        <v>17.666666666666664</v>
      </c>
      <c r="F439" s="17">
        <f ca="1">INDEX('EE investment costs'!$D$56:$R$656,MATCH(X439,'EE investment costs'!$D$56:$D$656,0),MATCH($V$8,'EE investment costs'!$D$56:$R$56,0))</f>
        <v>1057.9471250291137</v>
      </c>
      <c r="I439" s="18">
        <v>1</v>
      </c>
      <c r="J439" s="18">
        <v>1</v>
      </c>
      <c r="K439" s="14">
        <f t="shared" ca="1" si="41"/>
        <v>2</v>
      </c>
      <c r="M439" s="19" t="str">
        <f t="shared" ca="1" si="39"/>
        <v>INDMDEFFTF-72</v>
      </c>
      <c r="N439" s="23" t="str">
        <f t="shared" ca="1" si="40"/>
        <v>Metal industry Saving Tech-Haulage Tractors, Trucks, Fishing boats 7.2y</v>
      </c>
      <c r="O439" s="23" t="s">
        <v>32</v>
      </c>
      <c r="P439" s="23" t="s">
        <v>33</v>
      </c>
      <c r="Q439" s="23"/>
      <c r="R439" s="23"/>
      <c r="S439" s="19" t="s">
        <v>34</v>
      </c>
      <c r="V439" s="16" t="str">
        <f t="shared" ca="1" si="42"/>
        <v>MD</v>
      </c>
      <c r="W439" s="14" t="str">
        <f t="shared" ca="1" si="42"/>
        <v>Metal industry</v>
      </c>
      <c r="X439" s="3" t="str">
        <f>'EE investment costs'!D488</f>
        <v>TF-72</v>
      </c>
      <c r="Y439" s="3" t="str">
        <f>'EE investment costs'!E488</f>
        <v>Haulage Tractors, Trucks, Fishing boats</v>
      </c>
      <c r="AC439" s="123">
        <f>'EE investment costs'!C488</f>
        <v>7.2</v>
      </c>
      <c r="AD439" s="22"/>
    </row>
    <row r="440" spans="2:30">
      <c r="B440" s="14" t="str">
        <f t="shared" ca="1" si="38"/>
        <v>INDMDEFFMT-73</v>
      </c>
      <c r="C440" s="15" t="str">
        <f t="shared" ca="1" si="43"/>
        <v>IMDMT</v>
      </c>
      <c r="D440" s="16">
        <f>'EE investment costs'!$F$15</f>
        <v>2016</v>
      </c>
      <c r="E440" s="14">
        <f>VLOOKUP(X440,'EE investment costs'!$D$56:$R$656,15,0)</f>
        <v>6.33</v>
      </c>
      <c r="F440" s="17">
        <f ca="1">INDEX('EE investment costs'!$D$56:$R$656,MATCH(X440,'EE investment costs'!$D$56:$D$656,0),MATCH($V$8,'EE investment costs'!$D$56:$R$56,0))</f>
        <v>935.26405205667675</v>
      </c>
      <c r="I440" s="18">
        <v>1</v>
      </c>
      <c r="J440" s="18">
        <v>1</v>
      </c>
      <c r="K440" s="14">
        <f t="shared" ca="1" si="41"/>
        <v>3</v>
      </c>
      <c r="M440" s="19" t="str">
        <f t="shared" ca="1" si="39"/>
        <v>INDMDEFFMT-73</v>
      </c>
      <c r="N440" s="23" t="str">
        <f t="shared" ca="1" si="40"/>
        <v>Metal industry Saving Tech-Heat Medium Temp. up to 150C 7.3y</v>
      </c>
      <c r="O440" s="23" t="s">
        <v>32</v>
      </c>
      <c r="P440" s="23" t="s">
        <v>33</v>
      </c>
      <c r="Q440" s="23"/>
      <c r="R440" s="23"/>
      <c r="S440" s="19" t="s">
        <v>34</v>
      </c>
      <c r="V440" s="16" t="str">
        <f t="shared" ca="1" si="42"/>
        <v>MD</v>
      </c>
      <c r="W440" s="14" t="str">
        <f t="shared" ca="1" si="42"/>
        <v>Metal industry</v>
      </c>
      <c r="X440" s="3" t="str">
        <f>'EE investment costs'!D489</f>
        <v>MT-73</v>
      </c>
      <c r="Y440" s="3" t="str">
        <f>'EE investment costs'!E489</f>
        <v>Heat Medium Temp. up to 150C</v>
      </c>
      <c r="AC440" s="123">
        <f>'EE investment costs'!C489</f>
        <v>7.3</v>
      </c>
      <c r="AD440" s="22"/>
    </row>
    <row r="441" spans="2:30">
      <c r="B441" s="14" t="str">
        <f t="shared" ca="1" si="38"/>
        <v>INDMDEFFHT-73</v>
      </c>
      <c r="C441" s="15" t="str">
        <f t="shared" ca="1" si="43"/>
        <v>IMDHT</v>
      </c>
      <c r="D441" s="16">
        <f>'EE investment costs'!$F$15</f>
        <v>2016</v>
      </c>
      <c r="E441" s="14">
        <f>VLOOKUP(X441,'EE investment costs'!$D$56:$R$656,15,0)</f>
        <v>5.0640000000000001</v>
      </c>
      <c r="F441" s="17">
        <f ca="1">INDEX('EE investment costs'!$D$56:$R$656,MATCH(X441,'EE investment costs'!$D$56:$D$656,0),MATCH($V$8,'EE investment costs'!$D$56:$R$56,0))</f>
        <v>684.93673703186334</v>
      </c>
      <c r="I441" s="18">
        <v>1</v>
      </c>
      <c r="J441" s="18">
        <v>1</v>
      </c>
      <c r="K441" s="14">
        <f t="shared" ca="1" si="41"/>
        <v>6</v>
      </c>
      <c r="M441" s="19" t="str">
        <f t="shared" ca="1" si="39"/>
        <v>INDMDEFFHT-73</v>
      </c>
      <c r="N441" s="23" t="str">
        <f t="shared" ca="1" si="40"/>
        <v>Metal industry Saving Tech-Heat High Temp. over 150C 7.3y</v>
      </c>
      <c r="O441" s="23" t="s">
        <v>32</v>
      </c>
      <c r="P441" s="23" t="s">
        <v>33</v>
      </c>
      <c r="Q441" s="23"/>
      <c r="R441" s="23"/>
      <c r="S441" s="19" t="s">
        <v>34</v>
      </c>
      <c r="V441" s="16" t="str">
        <f t="shared" ca="1" si="42"/>
        <v>MD</v>
      </c>
      <c r="W441" s="14" t="str">
        <f t="shared" ca="1" si="42"/>
        <v>Metal industry</v>
      </c>
      <c r="X441" s="3" t="str">
        <f>'EE investment costs'!D490</f>
        <v>HT-73</v>
      </c>
      <c r="Y441" s="3" t="str">
        <f>'EE investment costs'!E490</f>
        <v>Heat High Temp. over 150C</v>
      </c>
      <c r="AC441" s="123">
        <f>'EE investment costs'!C490</f>
        <v>7.3</v>
      </c>
      <c r="AD441" s="22"/>
    </row>
    <row r="442" spans="2:30">
      <c r="B442" s="14" t="str">
        <f t="shared" ca="1" si="38"/>
        <v>INDMDEFFRH-73</v>
      </c>
      <c r="C442" s="15" t="str">
        <f t="shared" ca="1" si="43"/>
        <v>IMDRH</v>
      </c>
      <c r="D442" s="16">
        <f>'EE investment costs'!$F$15</f>
        <v>2016</v>
      </c>
      <c r="E442" s="14">
        <f>VLOOKUP(X442,'EE investment costs'!$D$56:$R$656,15,0)</f>
        <v>16.616000000000003</v>
      </c>
      <c r="F442" s="17">
        <f ca="1">INDEX('EE investment costs'!$D$56:$R$656,MATCH(X442,'EE investment costs'!$D$56:$D$656,0),MATCH($V$8,'EE investment costs'!$D$56:$R$56,0))</f>
        <v>1431.9015421354875</v>
      </c>
      <c r="I442" s="18">
        <v>1</v>
      </c>
      <c r="J442" s="18">
        <v>1</v>
      </c>
      <c r="K442" s="14">
        <f t="shared" ca="1" si="41"/>
        <v>0</v>
      </c>
      <c r="M442" s="19" t="str">
        <f t="shared" ca="1" si="39"/>
        <v>INDMDEFFRH-73</v>
      </c>
      <c r="N442" s="23" t="str">
        <f t="shared" ca="1" si="40"/>
        <v>Metal industry Saving Tech-Heat Room Heat 7.3y</v>
      </c>
      <c r="O442" s="23" t="s">
        <v>32</v>
      </c>
      <c r="P442" s="23" t="s">
        <v>33</v>
      </c>
      <c r="Q442" s="23"/>
      <c r="R442" s="23"/>
      <c r="S442" s="19" t="s">
        <v>34</v>
      </c>
      <c r="V442" s="16" t="str">
        <f t="shared" ca="1" si="42"/>
        <v>MD</v>
      </c>
      <c r="W442" s="14" t="str">
        <f t="shared" ca="1" si="42"/>
        <v>Metal industry</v>
      </c>
      <c r="X442" s="3" t="str">
        <f>'EE investment costs'!D491</f>
        <v>RH-73</v>
      </c>
      <c r="Y442" s="3" t="str">
        <f>'EE investment costs'!E491</f>
        <v>Heat Room Heat</v>
      </c>
      <c r="AC442" s="123">
        <f>'EE investment costs'!C491</f>
        <v>7.3</v>
      </c>
      <c r="AD442" s="22"/>
    </row>
    <row r="443" spans="2:30">
      <c r="B443" s="14" t="str">
        <f t="shared" ca="1" si="38"/>
        <v>INDMDEFFLA-73</v>
      </c>
      <c r="C443" s="15" t="str">
        <f t="shared" ca="1" si="43"/>
        <v>IMDLA</v>
      </c>
      <c r="D443" s="16">
        <f>'EE investment costs'!$F$15</f>
        <v>2016</v>
      </c>
      <c r="E443" s="14">
        <f>VLOOKUP(X443,'EE investment costs'!$D$56:$R$656,15,0)</f>
        <v>4.3401000000000005</v>
      </c>
      <c r="F443" s="17">
        <f ca="1">INDEX('EE investment costs'!$D$56:$R$656,MATCH(X443,'EE investment costs'!$D$56:$D$656,0),MATCH($V$8,'EE investment costs'!$D$56:$R$56,0))</f>
        <v>2085.6876569728634</v>
      </c>
      <c r="I443" s="18">
        <v>1</v>
      </c>
      <c r="J443" s="18">
        <v>1</v>
      </c>
      <c r="K443" s="14">
        <f t="shared" ca="1" si="41"/>
        <v>0</v>
      </c>
      <c r="M443" s="19" t="str">
        <f t="shared" ca="1" si="39"/>
        <v>INDMDEFFLA-73</v>
      </c>
      <c r="N443" s="23" t="str">
        <f t="shared" ca="1" si="40"/>
        <v>Metal industry Saving Tech-Light 7.3y</v>
      </c>
      <c r="O443" s="23" t="s">
        <v>32</v>
      </c>
      <c r="P443" s="23" t="s">
        <v>33</v>
      </c>
      <c r="Q443" s="23"/>
      <c r="R443" s="23"/>
      <c r="S443" s="19" t="s">
        <v>34</v>
      </c>
      <c r="V443" s="16" t="str">
        <f t="shared" ca="1" si="42"/>
        <v>MD</v>
      </c>
      <c r="W443" s="14" t="str">
        <f t="shared" ca="1" si="42"/>
        <v>Metal industry</v>
      </c>
      <c r="X443" s="3" t="str">
        <f>'EE investment costs'!D492</f>
        <v>LA-73</v>
      </c>
      <c r="Y443" s="3" t="str">
        <f>'EE investment costs'!E492</f>
        <v>Light</v>
      </c>
      <c r="AC443" s="123">
        <f>'EE investment costs'!C492</f>
        <v>7.3</v>
      </c>
      <c r="AD443" s="22"/>
    </row>
    <row r="444" spans="2:30">
      <c r="B444" s="14" t="str">
        <f t="shared" ca="1" si="38"/>
        <v>INDMDEFFEM-73</v>
      </c>
      <c r="C444" s="15" t="str">
        <f t="shared" ca="1" si="43"/>
        <v>IMDEM</v>
      </c>
      <c r="D444" s="16">
        <f>'EE investment costs'!$F$15</f>
        <v>2016</v>
      </c>
      <c r="E444" s="14">
        <f>VLOOKUP(X444,'EE investment costs'!$D$56:$R$656,15,0)</f>
        <v>4.557105</v>
      </c>
      <c r="F444" s="17">
        <f ca="1">INDEX('EE investment costs'!$D$56:$R$656,MATCH(X444,'EE investment costs'!$D$56:$D$656,0),MATCH($V$8,'EE investment costs'!$D$56:$R$56,0))</f>
        <v>2210.7229692680089</v>
      </c>
      <c r="I444" s="18">
        <v>1</v>
      </c>
      <c r="J444" s="18">
        <v>1</v>
      </c>
      <c r="K444" s="14">
        <f t="shared" ca="1" si="41"/>
        <v>0</v>
      </c>
      <c r="M444" s="19" t="str">
        <f t="shared" ca="1" si="39"/>
        <v>INDMDEFFEM-73</v>
      </c>
      <c r="N444" s="23" t="str">
        <f t="shared" ca="1" si="40"/>
        <v>Metal industry Saving Tech-Electric Motors 7.3y</v>
      </c>
      <c r="O444" s="23" t="s">
        <v>32</v>
      </c>
      <c r="P444" s="23" t="s">
        <v>33</v>
      </c>
      <c r="Q444" s="23"/>
      <c r="R444" s="23"/>
      <c r="S444" s="19" t="s">
        <v>34</v>
      </c>
      <c r="V444" s="16" t="str">
        <f t="shared" ca="1" si="42"/>
        <v>MD</v>
      </c>
      <c r="W444" s="14" t="str">
        <f t="shared" ca="1" si="42"/>
        <v>Metal industry</v>
      </c>
      <c r="X444" s="3" t="str">
        <f>'EE investment costs'!D493</f>
        <v>EM-73</v>
      </c>
      <c r="Y444" s="3" t="str">
        <f>'EE investment costs'!E493</f>
        <v>Electric Motors</v>
      </c>
      <c r="AC444" s="123">
        <f>'EE investment costs'!C493</f>
        <v>7.3</v>
      </c>
      <c r="AD444" s="22"/>
    </row>
    <row r="445" spans="2:30">
      <c r="B445" s="14" t="str">
        <f t="shared" ca="1" si="38"/>
        <v>INDMDEFFTF-73</v>
      </c>
      <c r="C445" s="15" t="str">
        <f t="shared" ca="1" si="43"/>
        <v>IMDTF</v>
      </c>
      <c r="D445" s="16">
        <f>'EE investment costs'!$F$15</f>
        <v>2016</v>
      </c>
      <c r="E445" s="14">
        <f>VLOOKUP(X445,'EE investment costs'!$D$56:$R$656,15,0)</f>
        <v>17.75</v>
      </c>
      <c r="F445" s="17">
        <f ca="1">INDEX('EE investment costs'!$D$56:$R$656,MATCH(X445,'EE investment costs'!$D$56:$D$656,0),MATCH($V$8,'EE investment costs'!$D$56:$R$56,0))</f>
        <v>1072.6408350989625</v>
      </c>
      <c r="I445" s="18">
        <v>1</v>
      </c>
      <c r="J445" s="18">
        <v>1</v>
      </c>
      <c r="K445" s="14">
        <f t="shared" ca="1" si="41"/>
        <v>2</v>
      </c>
      <c r="M445" s="19" t="str">
        <f t="shared" ca="1" si="39"/>
        <v>INDMDEFFTF-73</v>
      </c>
      <c r="N445" s="23" t="str">
        <f t="shared" ca="1" si="40"/>
        <v>Metal industry Saving Tech-Haulage Tractors, Trucks, Fishing boats 7.3y</v>
      </c>
      <c r="O445" s="23" t="s">
        <v>32</v>
      </c>
      <c r="P445" s="23" t="s">
        <v>33</v>
      </c>
      <c r="Q445" s="23"/>
      <c r="R445" s="23"/>
      <c r="S445" s="19" t="s">
        <v>34</v>
      </c>
      <c r="V445" s="16" t="str">
        <f t="shared" ca="1" si="42"/>
        <v>MD</v>
      </c>
      <c r="W445" s="14" t="str">
        <f t="shared" ca="1" si="42"/>
        <v>Metal industry</v>
      </c>
      <c r="X445" s="3" t="str">
        <f>'EE investment costs'!D494</f>
        <v>TF-73</v>
      </c>
      <c r="Y445" s="3" t="str">
        <f>'EE investment costs'!E494</f>
        <v>Haulage Tractors, Trucks, Fishing boats</v>
      </c>
      <c r="AC445" s="123">
        <f>'EE investment costs'!C494</f>
        <v>7.3</v>
      </c>
      <c r="AD445" s="22"/>
    </row>
    <row r="446" spans="2:30">
      <c r="B446" s="14" t="str">
        <f t="shared" ca="1" si="38"/>
        <v>INDMDEFFMT-74</v>
      </c>
      <c r="C446" s="15" t="str">
        <f t="shared" ca="1" si="43"/>
        <v>IMDMT</v>
      </c>
      <c r="D446" s="16">
        <f>'EE investment costs'!$F$15</f>
        <v>2016</v>
      </c>
      <c r="E446" s="14">
        <f>VLOOKUP(X446,'EE investment costs'!$D$56:$R$656,15,0)</f>
        <v>6.34</v>
      </c>
      <c r="F446" s="17">
        <f ca="1">INDEX('EE investment costs'!$D$56:$R$656,MATCH(X446,'EE investment costs'!$D$56:$D$656,0),MATCH($V$8,'EE investment costs'!$D$56:$R$56,0))</f>
        <v>945.88960779277636</v>
      </c>
      <c r="I446" s="18">
        <v>1</v>
      </c>
      <c r="J446" s="18">
        <v>1</v>
      </c>
      <c r="K446" s="14">
        <f t="shared" ca="1" si="41"/>
        <v>3</v>
      </c>
      <c r="M446" s="19" t="str">
        <f t="shared" ca="1" si="39"/>
        <v>INDMDEFFMT-74</v>
      </c>
      <c r="N446" s="23" t="str">
        <f t="shared" ca="1" si="40"/>
        <v>Metal industry Saving Tech-Heat Medium Temp. up to 150C 7.4y</v>
      </c>
      <c r="O446" s="23" t="s">
        <v>32</v>
      </c>
      <c r="P446" s="23" t="s">
        <v>33</v>
      </c>
      <c r="Q446" s="23"/>
      <c r="R446" s="23"/>
      <c r="S446" s="19" t="s">
        <v>34</v>
      </c>
      <c r="V446" s="16" t="str">
        <f t="shared" ca="1" si="42"/>
        <v>MD</v>
      </c>
      <c r="W446" s="14" t="str">
        <f t="shared" ca="1" si="42"/>
        <v>Metal industry</v>
      </c>
      <c r="X446" s="3" t="str">
        <f>'EE investment costs'!D495</f>
        <v>MT-74</v>
      </c>
      <c r="Y446" s="3" t="str">
        <f>'EE investment costs'!E495</f>
        <v>Heat Medium Temp. up to 150C</v>
      </c>
      <c r="AC446" s="123">
        <f>'EE investment costs'!C495</f>
        <v>7.4</v>
      </c>
      <c r="AD446" s="22"/>
    </row>
    <row r="447" spans="2:30">
      <c r="B447" s="14" t="str">
        <f t="shared" ca="1" si="38"/>
        <v>INDMDEFFHT-74</v>
      </c>
      <c r="C447" s="15" t="str">
        <f t="shared" ca="1" si="43"/>
        <v>IMDHT</v>
      </c>
      <c r="D447" s="16">
        <f>'EE investment costs'!$F$15</f>
        <v>2016</v>
      </c>
      <c r="E447" s="14">
        <f>VLOOKUP(X447,'EE investment costs'!$D$56:$R$656,15,0)</f>
        <v>5.0720000000000001</v>
      </c>
      <c r="F447" s="17">
        <f ca="1">INDEX('EE investment costs'!$D$56:$R$656,MATCH(X447,'EE investment costs'!$D$56:$D$656,0),MATCH($V$8,'EE investment costs'!$D$56:$R$56,0))</f>
        <v>691.27994353254905</v>
      </c>
      <c r="I447" s="18">
        <v>1</v>
      </c>
      <c r="J447" s="18">
        <v>1</v>
      </c>
      <c r="K447" s="14">
        <f t="shared" ca="1" si="41"/>
        <v>6</v>
      </c>
      <c r="M447" s="19" t="str">
        <f t="shared" ca="1" si="39"/>
        <v>INDMDEFFHT-74</v>
      </c>
      <c r="N447" s="23" t="str">
        <f t="shared" ca="1" si="40"/>
        <v>Metal industry Saving Tech-Heat High Temp. over 150C 7.4y</v>
      </c>
      <c r="O447" s="23" t="s">
        <v>32</v>
      </c>
      <c r="P447" s="23" t="s">
        <v>33</v>
      </c>
      <c r="Q447" s="23"/>
      <c r="R447" s="23"/>
      <c r="S447" s="19" t="s">
        <v>34</v>
      </c>
      <c r="V447" s="16" t="str">
        <f t="shared" ca="1" si="42"/>
        <v>MD</v>
      </c>
      <c r="W447" s="14" t="str">
        <f t="shared" ca="1" si="42"/>
        <v>Metal industry</v>
      </c>
      <c r="X447" s="3" t="str">
        <f>'EE investment costs'!D496</f>
        <v>HT-74</v>
      </c>
      <c r="Y447" s="3" t="str">
        <f>'EE investment costs'!E496</f>
        <v>Heat High Temp. over 150C</v>
      </c>
      <c r="AC447" s="123">
        <f>'EE investment costs'!C496</f>
        <v>7.4</v>
      </c>
      <c r="AD447" s="22"/>
    </row>
    <row r="448" spans="2:30">
      <c r="B448" s="14" t="str">
        <f t="shared" ca="1" si="38"/>
        <v>INDMDEFFRH-74</v>
      </c>
      <c r="C448" s="15" t="str">
        <f t="shared" ca="1" si="43"/>
        <v>IMDRH</v>
      </c>
      <c r="D448" s="16">
        <f>'EE investment costs'!$F$15</f>
        <v>2016</v>
      </c>
      <c r="E448" s="14">
        <f>VLOOKUP(X448,'EE investment costs'!$D$56:$R$656,15,0)</f>
        <v>16.634666666666668</v>
      </c>
      <c r="F448" s="17">
        <f ca="1">INDEX('EE investment costs'!$D$56:$R$656,MATCH(X448,'EE investment costs'!$D$56:$D$656,0),MATCH($V$8,'EE investment costs'!$D$56:$R$56,0))</f>
        <v>1469.5831616653693</v>
      </c>
      <c r="I448" s="18">
        <v>1</v>
      </c>
      <c r="J448" s="18">
        <v>1</v>
      </c>
      <c r="K448" s="14">
        <f t="shared" ca="1" si="41"/>
        <v>0</v>
      </c>
      <c r="M448" s="19" t="str">
        <f t="shared" ca="1" si="39"/>
        <v>INDMDEFFRH-74</v>
      </c>
      <c r="N448" s="23" t="str">
        <f t="shared" ca="1" si="40"/>
        <v>Metal industry Saving Tech-Heat Room Heat 7.4y</v>
      </c>
      <c r="O448" s="23" t="s">
        <v>32</v>
      </c>
      <c r="P448" s="23" t="s">
        <v>33</v>
      </c>
      <c r="Q448" s="23"/>
      <c r="R448" s="23"/>
      <c r="S448" s="19" t="s">
        <v>34</v>
      </c>
      <c r="V448" s="16" t="str">
        <f t="shared" ca="1" si="42"/>
        <v>MD</v>
      </c>
      <c r="W448" s="14" t="str">
        <f t="shared" ca="1" si="42"/>
        <v>Metal industry</v>
      </c>
      <c r="X448" s="3" t="str">
        <f>'EE investment costs'!D497</f>
        <v>RH-74</v>
      </c>
      <c r="Y448" s="3" t="str">
        <f>'EE investment costs'!E497</f>
        <v>Heat Room Heat</v>
      </c>
      <c r="AC448" s="123">
        <f>'EE investment costs'!C497</f>
        <v>7.4</v>
      </c>
      <c r="AD448" s="22"/>
    </row>
    <row r="449" spans="2:30">
      <c r="B449" s="14" t="str">
        <f t="shared" ca="1" si="38"/>
        <v>INDMDEFFLA-74</v>
      </c>
      <c r="C449" s="15" t="str">
        <f t="shared" ca="1" si="43"/>
        <v>IMDLA</v>
      </c>
      <c r="D449" s="16">
        <f>'EE investment costs'!$F$15</f>
        <v>2016</v>
      </c>
      <c r="E449" s="14">
        <f>VLOOKUP(X449,'EE investment costs'!$D$56:$R$656,15,0)</f>
        <v>4.353133333333334</v>
      </c>
      <c r="F449" s="17">
        <f ca="1">INDEX('EE investment costs'!$D$56:$R$656,MATCH(X449,'EE investment costs'!$D$56:$D$656,0),MATCH($V$8,'EE investment costs'!$D$56:$R$56,0))</f>
        <v>2101.0877426302336</v>
      </c>
      <c r="I449" s="18">
        <v>1</v>
      </c>
      <c r="J449" s="18">
        <v>1</v>
      </c>
      <c r="K449" s="14">
        <f t="shared" ca="1" si="41"/>
        <v>0</v>
      </c>
      <c r="M449" s="19" t="str">
        <f t="shared" ca="1" si="39"/>
        <v>INDMDEFFLA-74</v>
      </c>
      <c r="N449" s="23" t="str">
        <f t="shared" ca="1" si="40"/>
        <v>Metal industry Saving Tech-Light 7.4y</v>
      </c>
      <c r="O449" s="23" t="s">
        <v>32</v>
      </c>
      <c r="P449" s="23" t="s">
        <v>33</v>
      </c>
      <c r="Q449" s="23"/>
      <c r="R449" s="23"/>
      <c r="S449" s="19" t="s">
        <v>34</v>
      </c>
      <c r="V449" s="16" t="str">
        <f t="shared" ca="1" si="42"/>
        <v>MD</v>
      </c>
      <c r="W449" s="14" t="str">
        <f t="shared" ca="1" si="42"/>
        <v>Metal industry</v>
      </c>
      <c r="X449" s="3" t="str">
        <f>'EE investment costs'!D498</f>
        <v>LA-74</v>
      </c>
      <c r="Y449" s="3" t="str">
        <f>'EE investment costs'!E498</f>
        <v>Light</v>
      </c>
      <c r="AC449" s="123">
        <f>'EE investment costs'!C498</f>
        <v>7.4</v>
      </c>
      <c r="AD449" s="22"/>
    </row>
    <row r="450" spans="2:30">
      <c r="B450" s="14" t="str">
        <f t="shared" ca="1" si="38"/>
        <v>INDMDEFFEM-74</v>
      </c>
      <c r="C450" s="15" t="str">
        <f t="shared" ca="1" si="43"/>
        <v>IMDEM</v>
      </c>
      <c r="D450" s="16">
        <f>'EE investment costs'!$F$15</f>
        <v>2016</v>
      </c>
      <c r="E450" s="14">
        <f>VLOOKUP(X450,'EE investment costs'!$D$56:$R$656,15,0)</f>
        <v>4.5707899999999997</v>
      </c>
      <c r="F450" s="17">
        <f ca="1">INDEX('EE investment costs'!$D$56:$R$656,MATCH(X450,'EE investment costs'!$D$56:$D$656,0),MATCH($V$8,'EE investment costs'!$D$56:$R$56,0))</f>
        <v>2231.4584361219186</v>
      </c>
      <c r="I450" s="18">
        <v>1</v>
      </c>
      <c r="J450" s="18">
        <v>1</v>
      </c>
      <c r="K450" s="14">
        <f t="shared" ca="1" si="41"/>
        <v>0</v>
      </c>
      <c r="M450" s="19" t="str">
        <f t="shared" ca="1" si="39"/>
        <v>INDMDEFFEM-74</v>
      </c>
      <c r="N450" s="23" t="str">
        <f t="shared" ca="1" si="40"/>
        <v>Metal industry Saving Tech-Electric Motors 7.4y</v>
      </c>
      <c r="O450" s="23" t="s">
        <v>32</v>
      </c>
      <c r="P450" s="23" t="s">
        <v>33</v>
      </c>
      <c r="Q450" s="23"/>
      <c r="R450" s="23"/>
      <c r="S450" s="19" t="s">
        <v>34</v>
      </c>
      <c r="V450" s="16" t="str">
        <f t="shared" ca="1" si="42"/>
        <v>MD</v>
      </c>
      <c r="W450" s="14" t="str">
        <f t="shared" ca="1" si="42"/>
        <v>Metal industry</v>
      </c>
      <c r="X450" s="3" t="str">
        <f>'EE investment costs'!D499</f>
        <v>EM-74</v>
      </c>
      <c r="Y450" s="3" t="str">
        <f>'EE investment costs'!E499</f>
        <v>Electric Motors</v>
      </c>
      <c r="AC450" s="123">
        <f>'EE investment costs'!C499</f>
        <v>7.4</v>
      </c>
      <c r="AD450" s="22"/>
    </row>
    <row r="451" spans="2:30">
      <c r="B451" s="14" t="str">
        <f t="shared" ca="1" si="38"/>
        <v>INDMDEFFTF-74</v>
      </c>
      <c r="C451" s="15" t="str">
        <f t="shared" ca="1" si="43"/>
        <v>IMDTF</v>
      </c>
      <c r="D451" s="16">
        <f>'EE investment costs'!$F$15</f>
        <v>2016</v>
      </c>
      <c r="E451" s="14">
        <f>VLOOKUP(X451,'EE investment costs'!$D$56:$R$656,15,0)</f>
        <v>17.833333333333332</v>
      </c>
      <c r="F451" s="17">
        <f ca="1">INDEX('EE investment costs'!$D$56:$R$656,MATCH(X451,'EE investment costs'!$D$56:$D$656,0),MATCH($V$8,'EE investment costs'!$D$56:$R$56,0))</f>
        <v>1087.3345451688112</v>
      </c>
      <c r="I451" s="18">
        <v>1</v>
      </c>
      <c r="J451" s="18">
        <v>1</v>
      </c>
      <c r="K451" s="14">
        <f t="shared" ca="1" si="41"/>
        <v>2</v>
      </c>
      <c r="M451" s="19" t="str">
        <f t="shared" ca="1" si="39"/>
        <v>INDMDEFFTF-74</v>
      </c>
      <c r="N451" s="23" t="str">
        <f t="shared" ca="1" si="40"/>
        <v>Metal industry Saving Tech-Haulage Tractors, Trucks, Fishing boats 7.4y</v>
      </c>
      <c r="O451" s="23" t="s">
        <v>32</v>
      </c>
      <c r="P451" s="23" t="s">
        <v>33</v>
      </c>
      <c r="Q451" s="23"/>
      <c r="R451" s="23"/>
      <c r="S451" s="19" t="s">
        <v>34</v>
      </c>
      <c r="V451" s="16" t="str">
        <f t="shared" ca="1" si="42"/>
        <v>MD</v>
      </c>
      <c r="W451" s="14" t="str">
        <f t="shared" ca="1" si="42"/>
        <v>Metal industry</v>
      </c>
      <c r="X451" s="3" t="str">
        <f>'EE investment costs'!D500</f>
        <v>TF-74</v>
      </c>
      <c r="Y451" s="3" t="str">
        <f>'EE investment costs'!E500</f>
        <v>Haulage Tractors, Trucks, Fishing boats</v>
      </c>
      <c r="AC451" s="123">
        <f>'EE investment costs'!C500</f>
        <v>7.4</v>
      </c>
      <c r="AD451" s="22"/>
    </row>
    <row r="452" spans="2:30">
      <c r="B452" s="14" t="str">
        <f t="shared" ca="1" si="38"/>
        <v>INDMDEFFMT-75</v>
      </c>
      <c r="C452" s="15" t="str">
        <f t="shared" ca="1" si="43"/>
        <v>IMDMT</v>
      </c>
      <c r="D452" s="16">
        <f>'EE investment costs'!$F$15</f>
        <v>2016</v>
      </c>
      <c r="E452" s="14">
        <f>VLOOKUP(X452,'EE investment costs'!$D$56:$R$656,15,0)</f>
        <v>6.35</v>
      </c>
      <c r="F452" s="17">
        <f ca="1">INDEX('EE investment costs'!$D$56:$R$656,MATCH(X452,'EE investment costs'!$D$56:$D$656,0),MATCH($V$8,'EE investment costs'!$D$56:$R$56,0))</f>
        <v>956.51516352887597</v>
      </c>
      <c r="I452" s="18">
        <v>1</v>
      </c>
      <c r="J452" s="18">
        <v>1</v>
      </c>
      <c r="K452" s="14">
        <f t="shared" ca="1" si="41"/>
        <v>3</v>
      </c>
      <c r="M452" s="19" t="str">
        <f t="shared" ca="1" si="39"/>
        <v>INDMDEFFMT-75</v>
      </c>
      <c r="N452" s="23" t="str">
        <f t="shared" ca="1" si="40"/>
        <v>Metal industry Saving Tech-Heat Medium Temp. up to 150C 7.5y</v>
      </c>
      <c r="O452" s="23" t="s">
        <v>32</v>
      </c>
      <c r="P452" s="23" t="s">
        <v>33</v>
      </c>
      <c r="Q452" s="23"/>
      <c r="R452" s="23"/>
      <c r="S452" s="19" t="s">
        <v>34</v>
      </c>
      <c r="V452" s="16" t="str">
        <f t="shared" ca="1" si="42"/>
        <v>MD</v>
      </c>
      <c r="W452" s="14" t="str">
        <f t="shared" ca="1" si="42"/>
        <v>Metal industry</v>
      </c>
      <c r="X452" s="3" t="str">
        <f>'EE investment costs'!D501</f>
        <v>MT-75</v>
      </c>
      <c r="Y452" s="3" t="str">
        <f>'EE investment costs'!E501</f>
        <v>Heat Medium Temp. up to 150C</v>
      </c>
      <c r="AC452" s="123">
        <f>'EE investment costs'!C501</f>
        <v>7.5</v>
      </c>
      <c r="AD452" s="22"/>
    </row>
    <row r="453" spans="2:30">
      <c r="B453" s="14" t="str">
        <f t="shared" ca="1" si="38"/>
        <v>INDMDEFFHT-75</v>
      </c>
      <c r="C453" s="15" t="str">
        <f t="shared" ca="1" si="43"/>
        <v>IMDHT</v>
      </c>
      <c r="D453" s="16">
        <f>'EE investment costs'!$F$15</f>
        <v>2016</v>
      </c>
      <c r="E453" s="14">
        <f>VLOOKUP(X453,'EE investment costs'!$D$56:$R$656,15,0)</f>
        <v>5.08</v>
      </c>
      <c r="F453" s="17">
        <f ca="1">INDEX('EE investment costs'!$D$56:$R$656,MATCH(X453,'EE investment costs'!$D$56:$D$656,0),MATCH($V$8,'EE investment costs'!$D$56:$R$56,0))</f>
        <v>697.62315003323454</v>
      </c>
      <c r="I453" s="18">
        <v>1</v>
      </c>
      <c r="J453" s="18">
        <v>1</v>
      </c>
      <c r="K453" s="14">
        <f t="shared" ca="1" si="41"/>
        <v>6</v>
      </c>
      <c r="M453" s="19" t="str">
        <f t="shared" ca="1" si="39"/>
        <v>INDMDEFFHT-75</v>
      </c>
      <c r="N453" s="23" t="str">
        <f t="shared" ca="1" si="40"/>
        <v>Metal industry Saving Tech-Heat High Temp. over 150C 7.5y</v>
      </c>
      <c r="O453" s="23" t="s">
        <v>32</v>
      </c>
      <c r="P453" s="23" t="s">
        <v>33</v>
      </c>
      <c r="Q453" s="23"/>
      <c r="R453" s="23"/>
      <c r="S453" s="19" t="s">
        <v>34</v>
      </c>
      <c r="V453" s="16" t="str">
        <f t="shared" ca="1" si="42"/>
        <v>MD</v>
      </c>
      <c r="W453" s="14" t="str">
        <f t="shared" ca="1" si="42"/>
        <v>Metal industry</v>
      </c>
      <c r="X453" s="3" t="str">
        <f>'EE investment costs'!D502</f>
        <v>HT-75</v>
      </c>
      <c r="Y453" s="3" t="str">
        <f>'EE investment costs'!E502</f>
        <v>Heat High Temp. over 150C</v>
      </c>
      <c r="AC453" s="123">
        <f>'EE investment costs'!C502</f>
        <v>7.5</v>
      </c>
      <c r="AD453" s="22"/>
    </row>
    <row r="454" spans="2:30">
      <c r="B454" s="14" t="str">
        <f t="shared" ca="1" si="38"/>
        <v>INDMDEFFRH-75</v>
      </c>
      <c r="C454" s="15" t="str">
        <f t="shared" ca="1" si="43"/>
        <v>IMDRH</v>
      </c>
      <c r="D454" s="16">
        <f>'EE investment costs'!$F$15</f>
        <v>2016</v>
      </c>
      <c r="E454" s="14">
        <f>VLOOKUP(X454,'EE investment costs'!$D$56:$R$656,15,0)</f>
        <v>16.653333333333336</v>
      </c>
      <c r="F454" s="17">
        <f ca="1">INDEX('EE investment costs'!$D$56:$R$656,MATCH(X454,'EE investment costs'!$D$56:$D$656,0),MATCH($V$8,'EE investment costs'!$D$56:$R$56,0))</f>
        <v>1507.2647811952504</v>
      </c>
      <c r="I454" s="18">
        <v>1</v>
      </c>
      <c r="J454" s="18">
        <v>1</v>
      </c>
      <c r="K454" s="14">
        <f t="shared" ca="1" si="41"/>
        <v>0</v>
      </c>
      <c r="M454" s="19" t="str">
        <f t="shared" ca="1" si="39"/>
        <v>INDMDEFFRH-75</v>
      </c>
      <c r="N454" s="23" t="str">
        <f t="shared" ca="1" si="40"/>
        <v>Metal industry Saving Tech-Heat Room Heat 7.5y</v>
      </c>
      <c r="O454" s="23" t="s">
        <v>32</v>
      </c>
      <c r="P454" s="23" t="s">
        <v>33</v>
      </c>
      <c r="Q454" s="23"/>
      <c r="R454" s="23"/>
      <c r="S454" s="19" t="s">
        <v>34</v>
      </c>
      <c r="V454" s="16" t="str">
        <f t="shared" ca="1" si="42"/>
        <v>MD</v>
      </c>
      <c r="W454" s="14" t="str">
        <f t="shared" ca="1" si="42"/>
        <v>Metal industry</v>
      </c>
      <c r="X454" s="3" t="str">
        <f>'EE investment costs'!D503</f>
        <v>RH-75</v>
      </c>
      <c r="Y454" s="3" t="str">
        <f>'EE investment costs'!E503</f>
        <v>Heat Room Heat</v>
      </c>
      <c r="AC454" s="123">
        <f>'EE investment costs'!C503</f>
        <v>7.5</v>
      </c>
      <c r="AD454" s="22"/>
    </row>
    <row r="455" spans="2:30">
      <c r="B455" s="14" t="str">
        <f t="shared" ca="1" si="38"/>
        <v>INDMDEFFLA-75</v>
      </c>
      <c r="C455" s="15" t="str">
        <f t="shared" ca="1" si="43"/>
        <v>IMDLA</v>
      </c>
      <c r="D455" s="16">
        <f>'EE investment costs'!$F$15</f>
        <v>2016</v>
      </c>
      <c r="E455" s="14">
        <f>VLOOKUP(X455,'EE investment costs'!$D$56:$R$656,15,0)</f>
        <v>4.3661666666666665</v>
      </c>
      <c r="F455" s="17">
        <f ca="1">INDEX('EE investment costs'!$D$56:$R$656,MATCH(X455,'EE investment costs'!$D$56:$D$656,0),MATCH($V$8,'EE investment costs'!$D$56:$R$56,0))</f>
        <v>2116.487828287603</v>
      </c>
      <c r="I455" s="18">
        <v>1</v>
      </c>
      <c r="J455" s="18">
        <v>1</v>
      </c>
      <c r="K455" s="14">
        <f t="shared" ca="1" si="41"/>
        <v>0</v>
      </c>
      <c r="M455" s="19" t="str">
        <f t="shared" ca="1" si="39"/>
        <v>INDMDEFFLA-75</v>
      </c>
      <c r="N455" s="23" t="str">
        <f t="shared" ca="1" si="40"/>
        <v>Metal industry Saving Tech-Light 7.5y</v>
      </c>
      <c r="O455" s="23" t="s">
        <v>32</v>
      </c>
      <c r="P455" s="23" t="s">
        <v>33</v>
      </c>
      <c r="Q455" s="23"/>
      <c r="R455" s="23"/>
      <c r="S455" s="19" t="s">
        <v>34</v>
      </c>
      <c r="V455" s="16" t="str">
        <f t="shared" ca="1" si="42"/>
        <v>MD</v>
      </c>
      <c r="W455" s="14" t="str">
        <f t="shared" ca="1" si="42"/>
        <v>Metal industry</v>
      </c>
      <c r="X455" s="3" t="str">
        <f>'EE investment costs'!D504</f>
        <v>LA-75</v>
      </c>
      <c r="Y455" s="3" t="str">
        <f>'EE investment costs'!E504</f>
        <v>Light</v>
      </c>
      <c r="AC455" s="123">
        <f>'EE investment costs'!C504</f>
        <v>7.5</v>
      </c>
      <c r="AD455" s="22"/>
    </row>
    <row r="456" spans="2:30">
      <c r="B456" s="14" t="str">
        <f t="shared" ref="B456:B519" ca="1" si="44">M456</f>
        <v>INDMDEFFEM-75</v>
      </c>
      <c r="C456" s="15" t="str">
        <f t="shared" ca="1" si="43"/>
        <v>IMDEM</v>
      </c>
      <c r="D456" s="16">
        <f>'EE investment costs'!$F$15</f>
        <v>2016</v>
      </c>
      <c r="E456" s="14">
        <f>VLOOKUP(X456,'EE investment costs'!$D$56:$R$656,15,0)</f>
        <v>4.5844749999999994</v>
      </c>
      <c r="F456" s="17">
        <f ca="1">INDEX('EE investment costs'!$D$56:$R$656,MATCH(X456,'EE investment costs'!$D$56:$D$656,0),MATCH($V$8,'EE investment costs'!$D$56:$R$56,0))</f>
        <v>2252.1939029758287</v>
      </c>
      <c r="I456" s="18">
        <v>1</v>
      </c>
      <c r="J456" s="18">
        <v>1</v>
      </c>
      <c r="K456" s="14">
        <f t="shared" ca="1" si="41"/>
        <v>0</v>
      </c>
      <c r="M456" s="19" t="str">
        <f t="shared" ref="M456:M519" ca="1" si="45">CONCATENATE("IND",$V$8,"EFF",$X456)</f>
        <v>INDMDEFFEM-75</v>
      </c>
      <c r="N456" s="23" t="str">
        <f t="shared" ca="1" si="40"/>
        <v>Metal industry Saving Tech-Electric Motors 7.5y</v>
      </c>
      <c r="O456" s="23" t="s">
        <v>32</v>
      </c>
      <c r="P456" s="23" t="s">
        <v>33</v>
      </c>
      <c r="Q456" s="23"/>
      <c r="R456" s="23"/>
      <c r="S456" s="19" t="s">
        <v>34</v>
      </c>
      <c r="V456" s="16" t="str">
        <f t="shared" ca="1" si="42"/>
        <v>MD</v>
      </c>
      <c r="W456" s="14" t="str">
        <f t="shared" ca="1" si="42"/>
        <v>Metal industry</v>
      </c>
      <c r="X456" s="3" t="str">
        <f>'EE investment costs'!D505</f>
        <v>EM-75</v>
      </c>
      <c r="Y456" s="3" t="str">
        <f>'EE investment costs'!E505</f>
        <v>Electric Motors</v>
      </c>
      <c r="AC456" s="123">
        <f>'EE investment costs'!C505</f>
        <v>7.5</v>
      </c>
      <c r="AD456" s="22"/>
    </row>
    <row r="457" spans="2:30">
      <c r="B457" s="14" t="str">
        <f t="shared" ca="1" si="44"/>
        <v>INDMDEFFTF-75</v>
      </c>
      <c r="C457" s="15" t="str">
        <f t="shared" ca="1" si="43"/>
        <v>IMDTF</v>
      </c>
      <c r="D457" s="16">
        <f>'EE investment costs'!$F$15</f>
        <v>2016</v>
      </c>
      <c r="E457" s="14">
        <f>VLOOKUP(X457,'EE investment costs'!$D$56:$R$656,15,0)</f>
        <v>17.916666666666664</v>
      </c>
      <c r="F457" s="17">
        <f ca="1">INDEX('EE investment costs'!$D$56:$R$656,MATCH(X457,'EE investment costs'!$D$56:$D$656,0),MATCH($V$8,'EE investment costs'!$D$56:$R$56,0))</f>
        <v>1102.02825523866</v>
      </c>
      <c r="I457" s="18">
        <v>1</v>
      </c>
      <c r="J457" s="18">
        <v>1</v>
      </c>
      <c r="K457" s="14">
        <f t="shared" ca="1" si="41"/>
        <v>1</v>
      </c>
      <c r="M457" s="19" t="str">
        <f t="shared" ca="1" si="45"/>
        <v>INDMDEFFTF-75</v>
      </c>
      <c r="N457" s="23" t="str">
        <f t="shared" ref="N457:N520" ca="1" si="46">$W$8&amp;" Saving Tech"&amp;"-"&amp;$Y457&amp;" "&amp;AC457&amp;"y"</f>
        <v>Metal industry Saving Tech-Haulage Tractors, Trucks, Fishing boats 7.5y</v>
      </c>
      <c r="O457" s="23" t="s">
        <v>32</v>
      </c>
      <c r="P457" s="23" t="s">
        <v>33</v>
      </c>
      <c r="Q457" s="23"/>
      <c r="R457" s="23"/>
      <c r="S457" s="19" t="s">
        <v>34</v>
      </c>
      <c r="V457" s="16" t="str">
        <f t="shared" ca="1" si="42"/>
        <v>MD</v>
      </c>
      <c r="W457" s="14" t="str">
        <f t="shared" ca="1" si="42"/>
        <v>Metal industry</v>
      </c>
      <c r="X457" s="3" t="str">
        <f>'EE investment costs'!D506</f>
        <v>TF-75</v>
      </c>
      <c r="Y457" s="3" t="str">
        <f>'EE investment costs'!E506</f>
        <v>Haulage Tractors, Trucks, Fishing boats</v>
      </c>
      <c r="AC457" s="123">
        <f>'EE investment costs'!C506</f>
        <v>7.5</v>
      </c>
      <c r="AD457" s="22"/>
    </row>
    <row r="458" spans="2:30">
      <c r="B458" s="14" t="str">
        <f t="shared" ca="1" si="44"/>
        <v>INDMDEFFMT-76</v>
      </c>
      <c r="C458" s="15" t="str">
        <f t="shared" ca="1" si="43"/>
        <v>IMDMT</v>
      </c>
      <c r="D458" s="16">
        <f>'EE investment costs'!$F$15</f>
        <v>2016</v>
      </c>
      <c r="E458" s="14">
        <f>VLOOKUP(X458,'EE investment costs'!$D$56:$R$656,15,0)</f>
        <v>6.3599999999999994</v>
      </c>
      <c r="F458" s="17">
        <f ca="1">INDEX('EE investment costs'!$D$56:$R$656,MATCH(X458,'EE investment costs'!$D$56:$D$656,0),MATCH($V$8,'EE investment costs'!$D$56:$R$56,0))</f>
        <v>967.14071926497559</v>
      </c>
      <c r="I458" s="18">
        <v>1</v>
      </c>
      <c r="J458" s="18">
        <v>1</v>
      </c>
      <c r="K458" s="14">
        <f t="shared" ref="K458:K521" ca="1" si="47">IF(F458&lt;500,1,0)+IF(F458&lt;600,1,0)+IF(F458&lt;700,1,0)+IF(F458&lt;800,1,0)+IF(F458&lt;900,1,0)+IF(F458&lt;1000,1,0)+IF(F458&lt;1100,1,0)+IF(F458&lt;1200,1,0)</f>
        <v>3</v>
      </c>
      <c r="M458" s="19" t="str">
        <f t="shared" ca="1" si="45"/>
        <v>INDMDEFFMT-76</v>
      </c>
      <c r="N458" s="23" t="str">
        <f t="shared" ca="1" si="46"/>
        <v>Metal industry Saving Tech-Heat Medium Temp. up to 150C 7.6y</v>
      </c>
      <c r="O458" s="23" t="s">
        <v>32</v>
      </c>
      <c r="P458" s="23" t="s">
        <v>33</v>
      </c>
      <c r="Q458" s="23"/>
      <c r="R458" s="23"/>
      <c r="S458" s="19" t="s">
        <v>34</v>
      </c>
      <c r="V458" s="16" t="str">
        <f t="shared" ref="V458:W521" ca="1" si="48">V457</f>
        <v>MD</v>
      </c>
      <c r="W458" s="14" t="str">
        <f t="shared" ca="1" si="48"/>
        <v>Metal industry</v>
      </c>
      <c r="X458" s="3" t="str">
        <f>'EE investment costs'!D507</f>
        <v>MT-76</v>
      </c>
      <c r="Y458" s="3" t="str">
        <f>'EE investment costs'!E507</f>
        <v>Heat Medium Temp. up to 150C</v>
      </c>
      <c r="AC458" s="123">
        <f>'EE investment costs'!C507</f>
        <v>7.6</v>
      </c>
      <c r="AD458" s="22"/>
    </row>
    <row r="459" spans="2:30">
      <c r="B459" s="14" t="str">
        <f t="shared" ca="1" si="44"/>
        <v>INDMDEFFHT-76</v>
      </c>
      <c r="C459" s="15" t="str">
        <f t="shared" ca="1" si="43"/>
        <v>IMDHT</v>
      </c>
      <c r="D459" s="16">
        <f>'EE investment costs'!$F$15</f>
        <v>2016</v>
      </c>
      <c r="E459" s="14">
        <f>VLOOKUP(X459,'EE investment costs'!$D$56:$R$656,15,0)</f>
        <v>5.0880000000000001</v>
      </c>
      <c r="F459" s="17">
        <f ca="1">INDEX('EE investment costs'!$D$56:$R$656,MATCH(X459,'EE investment costs'!$D$56:$D$656,0),MATCH($V$8,'EE investment costs'!$D$56:$R$56,0))</f>
        <v>703.96635653392002</v>
      </c>
      <c r="I459" s="18">
        <v>1</v>
      </c>
      <c r="J459" s="18">
        <v>1</v>
      </c>
      <c r="K459" s="14">
        <f t="shared" ca="1" si="47"/>
        <v>5</v>
      </c>
      <c r="M459" s="19" t="str">
        <f t="shared" ca="1" si="45"/>
        <v>INDMDEFFHT-76</v>
      </c>
      <c r="N459" s="23" t="str">
        <f t="shared" ca="1" si="46"/>
        <v>Metal industry Saving Tech-Heat High Temp. over 150C 7.6y</v>
      </c>
      <c r="O459" s="23" t="s">
        <v>32</v>
      </c>
      <c r="P459" s="23" t="s">
        <v>33</v>
      </c>
      <c r="Q459" s="23"/>
      <c r="R459" s="23"/>
      <c r="S459" s="19" t="s">
        <v>34</v>
      </c>
      <c r="V459" s="16" t="str">
        <f t="shared" ca="1" si="48"/>
        <v>MD</v>
      </c>
      <c r="W459" s="14" t="str">
        <f t="shared" ca="1" si="48"/>
        <v>Metal industry</v>
      </c>
      <c r="X459" s="3" t="str">
        <f>'EE investment costs'!D508</f>
        <v>HT-76</v>
      </c>
      <c r="Y459" s="3" t="str">
        <f>'EE investment costs'!E508</f>
        <v>Heat High Temp. over 150C</v>
      </c>
      <c r="AC459" s="123">
        <f>'EE investment costs'!C508</f>
        <v>7.6</v>
      </c>
      <c r="AD459" s="22"/>
    </row>
    <row r="460" spans="2:30">
      <c r="B460" s="14" t="str">
        <f t="shared" ca="1" si="44"/>
        <v>INDMDEFFRH-76</v>
      </c>
      <c r="C460" s="15" t="str">
        <f t="shared" ca="1" si="43"/>
        <v>IMDRH</v>
      </c>
      <c r="D460" s="16">
        <f>'EE investment costs'!$F$15</f>
        <v>2016</v>
      </c>
      <c r="E460" s="14">
        <f>VLOOKUP(X460,'EE investment costs'!$D$56:$R$656,15,0)</f>
        <v>16.672000000000004</v>
      </c>
      <c r="F460" s="17">
        <f ca="1">INDEX('EE investment costs'!$D$56:$R$656,MATCH(X460,'EE investment costs'!$D$56:$D$656,0),MATCH($V$8,'EE investment costs'!$D$56:$R$56,0))</f>
        <v>1544.9464007251311</v>
      </c>
      <c r="I460" s="18">
        <v>1</v>
      </c>
      <c r="J460" s="18">
        <v>1</v>
      </c>
      <c r="K460" s="14">
        <f t="shared" ca="1" si="47"/>
        <v>0</v>
      </c>
      <c r="M460" s="19" t="str">
        <f t="shared" ca="1" si="45"/>
        <v>INDMDEFFRH-76</v>
      </c>
      <c r="N460" s="23" t="str">
        <f t="shared" ca="1" si="46"/>
        <v>Metal industry Saving Tech-Heat Room Heat 7.6y</v>
      </c>
      <c r="O460" s="23" t="s">
        <v>32</v>
      </c>
      <c r="P460" s="23" t="s">
        <v>33</v>
      </c>
      <c r="Q460" s="23"/>
      <c r="R460" s="23"/>
      <c r="S460" s="19" t="s">
        <v>34</v>
      </c>
      <c r="V460" s="16" t="str">
        <f t="shared" ca="1" si="48"/>
        <v>MD</v>
      </c>
      <c r="W460" s="14" t="str">
        <f t="shared" ca="1" si="48"/>
        <v>Metal industry</v>
      </c>
      <c r="X460" s="3" t="str">
        <f>'EE investment costs'!D509</f>
        <v>RH-76</v>
      </c>
      <c r="Y460" s="3" t="str">
        <f>'EE investment costs'!E509</f>
        <v>Heat Room Heat</v>
      </c>
      <c r="AC460" s="123">
        <f>'EE investment costs'!C509</f>
        <v>7.6</v>
      </c>
      <c r="AD460" s="22"/>
    </row>
    <row r="461" spans="2:30">
      <c r="B461" s="14" t="str">
        <f t="shared" ca="1" si="44"/>
        <v>INDMDEFFLA-76</v>
      </c>
      <c r="C461" s="15" t="str">
        <f t="shared" ca="1" si="43"/>
        <v>IMDLA</v>
      </c>
      <c r="D461" s="16">
        <f>'EE investment costs'!$F$15</f>
        <v>2016</v>
      </c>
      <c r="E461" s="14">
        <f>VLOOKUP(X461,'EE investment costs'!$D$56:$R$656,15,0)</f>
        <v>4.3792</v>
      </c>
      <c r="F461" s="17">
        <f ca="1">INDEX('EE investment costs'!$D$56:$R$656,MATCH(X461,'EE investment costs'!$D$56:$D$656,0),MATCH($V$8,'EE investment costs'!$D$56:$R$56,0))</f>
        <v>2131.8879139449723</v>
      </c>
      <c r="I461" s="18">
        <v>1</v>
      </c>
      <c r="J461" s="18">
        <v>1</v>
      </c>
      <c r="K461" s="14">
        <f t="shared" ca="1" si="47"/>
        <v>0</v>
      </c>
      <c r="M461" s="19" t="str">
        <f t="shared" ca="1" si="45"/>
        <v>INDMDEFFLA-76</v>
      </c>
      <c r="N461" s="23" t="str">
        <f t="shared" ca="1" si="46"/>
        <v>Metal industry Saving Tech-Light 7.6y</v>
      </c>
      <c r="O461" s="23" t="s">
        <v>32</v>
      </c>
      <c r="P461" s="23" t="s">
        <v>33</v>
      </c>
      <c r="Q461" s="23"/>
      <c r="R461" s="23"/>
      <c r="S461" s="19" t="s">
        <v>34</v>
      </c>
      <c r="V461" s="16" t="str">
        <f t="shared" ca="1" si="48"/>
        <v>MD</v>
      </c>
      <c r="W461" s="14" t="str">
        <f t="shared" ca="1" si="48"/>
        <v>Metal industry</v>
      </c>
      <c r="X461" s="3" t="str">
        <f>'EE investment costs'!D510</f>
        <v>LA-76</v>
      </c>
      <c r="Y461" s="3" t="str">
        <f>'EE investment costs'!E510</f>
        <v>Light</v>
      </c>
      <c r="AC461" s="123">
        <f>'EE investment costs'!C510</f>
        <v>7.6</v>
      </c>
      <c r="AD461" s="22"/>
    </row>
    <row r="462" spans="2:30">
      <c r="B462" s="14" t="str">
        <f t="shared" ca="1" si="44"/>
        <v>INDMDEFFEM-76</v>
      </c>
      <c r="C462" s="15" t="str">
        <f t="shared" ca="1" si="43"/>
        <v>IMDEM</v>
      </c>
      <c r="D462" s="16">
        <f>'EE investment costs'!$F$15</f>
        <v>2016</v>
      </c>
      <c r="E462" s="14">
        <f>VLOOKUP(X462,'EE investment costs'!$D$56:$R$656,15,0)</f>
        <v>4.59816</v>
      </c>
      <c r="F462" s="17">
        <f ca="1">INDEX('EE investment costs'!$D$56:$R$656,MATCH(X462,'EE investment costs'!$D$56:$D$656,0),MATCH($V$8,'EE investment costs'!$D$56:$R$56,0))</f>
        <v>2272.9293698297379</v>
      </c>
      <c r="I462" s="18">
        <v>1</v>
      </c>
      <c r="J462" s="18">
        <v>1</v>
      </c>
      <c r="K462" s="14">
        <f t="shared" ca="1" si="47"/>
        <v>0</v>
      </c>
      <c r="M462" s="19" t="str">
        <f t="shared" ca="1" si="45"/>
        <v>INDMDEFFEM-76</v>
      </c>
      <c r="N462" s="23" t="str">
        <f t="shared" ca="1" si="46"/>
        <v>Metal industry Saving Tech-Electric Motors 7.6y</v>
      </c>
      <c r="O462" s="23" t="s">
        <v>32</v>
      </c>
      <c r="P462" s="23" t="s">
        <v>33</v>
      </c>
      <c r="Q462" s="23"/>
      <c r="R462" s="23"/>
      <c r="S462" s="19" t="s">
        <v>34</v>
      </c>
      <c r="V462" s="16" t="str">
        <f t="shared" ca="1" si="48"/>
        <v>MD</v>
      </c>
      <c r="W462" s="14" t="str">
        <f t="shared" ca="1" si="48"/>
        <v>Metal industry</v>
      </c>
      <c r="X462" s="3" t="str">
        <f>'EE investment costs'!D511</f>
        <v>EM-76</v>
      </c>
      <c r="Y462" s="3" t="str">
        <f>'EE investment costs'!E511</f>
        <v>Electric Motors</v>
      </c>
      <c r="AC462" s="123">
        <f>'EE investment costs'!C511</f>
        <v>7.6</v>
      </c>
      <c r="AD462" s="22"/>
    </row>
    <row r="463" spans="2:30">
      <c r="B463" s="14" t="str">
        <f t="shared" ca="1" si="44"/>
        <v>INDMDEFFTF-76</v>
      </c>
      <c r="C463" s="15" t="str">
        <f t="shared" ca="1" si="43"/>
        <v>IMDTF</v>
      </c>
      <c r="D463" s="16">
        <f>'EE investment costs'!$F$15</f>
        <v>2016</v>
      </c>
      <c r="E463" s="14">
        <f>VLOOKUP(X463,'EE investment costs'!$D$56:$R$656,15,0)</f>
        <v>18</v>
      </c>
      <c r="F463" s="17">
        <f ca="1">INDEX('EE investment costs'!$D$56:$R$656,MATCH(X463,'EE investment costs'!$D$56:$D$656,0),MATCH($V$8,'EE investment costs'!$D$56:$R$56,0))</f>
        <v>1116.721965308509</v>
      </c>
      <c r="I463" s="18">
        <v>1</v>
      </c>
      <c r="J463" s="18">
        <v>1</v>
      </c>
      <c r="K463" s="14">
        <f t="shared" ca="1" si="47"/>
        <v>1</v>
      </c>
      <c r="M463" s="19" t="str">
        <f t="shared" ca="1" si="45"/>
        <v>INDMDEFFTF-76</v>
      </c>
      <c r="N463" s="23" t="str">
        <f t="shared" ca="1" si="46"/>
        <v>Metal industry Saving Tech-Haulage Tractors, Trucks, Fishing boats 7.6y</v>
      </c>
      <c r="O463" s="23" t="s">
        <v>32</v>
      </c>
      <c r="P463" s="23" t="s">
        <v>33</v>
      </c>
      <c r="Q463" s="23"/>
      <c r="R463" s="23"/>
      <c r="S463" s="19" t="s">
        <v>34</v>
      </c>
      <c r="V463" s="16" t="str">
        <f t="shared" ca="1" si="48"/>
        <v>MD</v>
      </c>
      <c r="W463" s="14" t="str">
        <f t="shared" ca="1" si="48"/>
        <v>Metal industry</v>
      </c>
      <c r="X463" s="3" t="str">
        <f>'EE investment costs'!D512</f>
        <v>TF-76</v>
      </c>
      <c r="Y463" s="3" t="str">
        <f>'EE investment costs'!E512</f>
        <v>Haulage Tractors, Trucks, Fishing boats</v>
      </c>
      <c r="AC463" s="123">
        <f>'EE investment costs'!C512</f>
        <v>7.6</v>
      </c>
      <c r="AD463" s="22"/>
    </row>
    <row r="464" spans="2:30">
      <c r="B464" s="14" t="str">
        <f t="shared" ca="1" si="44"/>
        <v>INDMDEFFMT-77</v>
      </c>
      <c r="C464" s="15" t="str">
        <f t="shared" ca="1" si="43"/>
        <v>IMDMT</v>
      </c>
      <c r="D464" s="16">
        <f>'EE investment costs'!$F$15</f>
        <v>2016</v>
      </c>
      <c r="E464" s="14">
        <f>VLOOKUP(X464,'EE investment costs'!$D$56:$R$656,15,0)</f>
        <v>6.37</v>
      </c>
      <c r="F464" s="17">
        <f ca="1">INDEX('EE investment costs'!$D$56:$R$656,MATCH(X464,'EE investment costs'!$D$56:$D$656,0),MATCH($V$8,'EE investment costs'!$D$56:$R$56,0))</f>
        <v>977.76627500107509</v>
      </c>
      <c r="I464" s="18">
        <v>1</v>
      </c>
      <c r="J464" s="18">
        <v>1</v>
      </c>
      <c r="K464" s="14">
        <f t="shared" ca="1" si="47"/>
        <v>3</v>
      </c>
      <c r="M464" s="19" t="str">
        <f t="shared" ca="1" si="45"/>
        <v>INDMDEFFMT-77</v>
      </c>
      <c r="N464" s="23" t="str">
        <f t="shared" ca="1" si="46"/>
        <v>Metal industry Saving Tech-Heat Medium Temp. up to 150C 7.7y</v>
      </c>
      <c r="O464" s="23" t="s">
        <v>32</v>
      </c>
      <c r="P464" s="23" t="s">
        <v>33</v>
      </c>
      <c r="Q464" s="23"/>
      <c r="R464" s="23"/>
      <c r="S464" s="19" t="s">
        <v>34</v>
      </c>
      <c r="V464" s="16" t="str">
        <f t="shared" ca="1" si="48"/>
        <v>MD</v>
      </c>
      <c r="W464" s="14" t="str">
        <f t="shared" ca="1" si="48"/>
        <v>Metal industry</v>
      </c>
      <c r="X464" s="3" t="str">
        <f>'EE investment costs'!D513</f>
        <v>MT-77</v>
      </c>
      <c r="Y464" s="3" t="str">
        <f>'EE investment costs'!E513</f>
        <v>Heat Medium Temp. up to 150C</v>
      </c>
      <c r="AC464" s="123">
        <f>'EE investment costs'!C513</f>
        <v>7.7</v>
      </c>
      <c r="AD464" s="22"/>
    </row>
    <row r="465" spans="2:30">
      <c r="B465" s="14" t="str">
        <f t="shared" ca="1" si="44"/>
        <v>INDMDEFFHT-77</v>
      </c>
      <c r="C465" s="15" t="str">
        <f t="shared" ca="1" si="43"/>
        <v>IMDHT</v>
      </c>
      <c r="D465" s="16">
        <f>'EE investment costs'!$F$15</f>
        <v>2016</v>
      </c>
      <c r="E465" s="14">
        <f>VLOOKUP(X465,'EE investment costs'!$D$56:$R$656,15,0)</f>
        <v>5.0960000000000001</v>
      </c>
      <c r="F465" s="17">
        <f ca="1">INDEX('EE investment costs'!$D$56:$R$656,MATCH(X465,'EE investment costs'!$D$56:$D$656,0),MATCH($V$8,'EE investment costs'!$D$56:$R$56,0))</f>
        <v>710.30956303460573</v>
      </c>
      <c r="I465" s="18">
        <v>1</v>
      </c>
      <c r="J465" s="18">
        <v>1</v>
      </c>
      <c r="K465" s="14">
        <f t="shared" ca="1" si="47"/>
        <v>5</v>
      </c>
      <c r="M465" s="19" t="str">
        <f t="shared" ca="1" si="45"/>
        <v>INDMDEFFHT-77</v>
      </c>
      <c r="N465" s="23" t="str">
        <f t="shared" ca="1" si="46"/>
        <v>Metal industry Saving Tech-Heat High Temp. over 150C 7.7y</v>
      </c>
      <c r="O465" s="23" t="s">
        <v>32</v>
      </c>
      <c r="P465" s="23" t="s">
        <v>33</v>
      </c>
      <c r="Q465" s="23"/>
      <c r="R465" s="23"/>
      <c r="S465" s="19" t="s">
        <v>34</v>
      </c>
      <c r="V465" s="16" t="str">
        <f t="shared" ca="1" si="48"/>
        <v>MD</v>
      </c>
      <c r="W465" s="14" t="str">
        <f t="shared" ca="1" si="48"/>
        <v>Metal industry</v>
      </c>
      <c r="X465" s="3" t="str">
        <f>'EE investment costs'!D514</f>
        <v>HT-77</v>
      </c>
      <c r="Y465" s="3" t="str">
        <f>'EE investment costs'!E514</f>
        <v>Heat High Temp. over 150C</v>
      </c>
      <c r="AC465" s="123">
        <f>'EE investment costs'!C514</f>
        <v>7.7</v>
      </c>
      <c r="AD465" s="22"/>
    </row>
    <row r="466" spans="2:30">
      <c r="B466" s="14" t="str">
        <f t="shared" ca="1" si="44"/>
        <v>INDMDEFFRH-77</v>
      </c>
      <c r="C466" s="15" t="str">
        <f t="shared" ca="1" si="43"/>
        <v>IMDRH</v>
      </c>
      <c r="D466" s="16">
        <f>'EE investment costs'!$F$15</f>
        <v>2016</v>
      </c>
      <c r="E466" s="14">
        <f>VLOOKUP(X466,'EE investment costs'!$D$56:$R$656,15,0)</f>
        <v>16.690666666666669</v>
      </c>
      <c r="F466" s="17">
        <f ca="1">INDEX('EE investment costs'!$D$56:$R$656,MATCH(X466,'EE investment costs'!$D$56:$D$656,0),MATCH($V$8,'EE investment costs'!$D$56:$R$56,0))</f>
        <v>1582.6280202550129</v>
      </c>
      <c r="I466" s="18">
        <v>1</v>
      </c>
      <c r="J466" s="18">
        <v>1</v>
      </c>
      <c r="K466" s="14">
        <f t="shared" ca="1" si="47"/>
        <v>0</v>
      </c>
      <c r="M466" s="19" t="str">
        <f t="shared" ca="1" si="45"/>
        <v>INDMDEFFRH-77</v>
      </c>
      <c r="N466" s="23" t="str">
        <f t="shared" ca="1" si="46"/>
        <v>Metal industry Saving Tech-Heat Room Heat 7.7y</v>
      </c>
      <c r="O466" s="23" t="s">
        <v>32</v>
      </c>
      <c r="P466" s="23" t="s">
        <v>33</v>
      </c>
      <c r="Q466" s="23"/>
      <c r="R466" s="23"/>
      <c r="S466" s="19" t="s">
        <v>34</v>
      </c>
      <c r="V466" s="16" t="str">
        <f t="shared" ca="1" si="48"/>
        <v>MD</v>
      </c>
      <c r="W466" s="14" t="str">
        <f t="shared" ca="1" si="48"/>
        <v>Metal industry</v>
      </c>
      <c r="X466" s="3" t="str">
        <f>'EE investment costs'!D515</f>
        <v>RH-77</v>
      </c>
      <c r="Y466" s="3" t="str">
        <f>'EE investment costs'!E515</f>
        <v>Heat Room Heat</v>
      </c>
      <c r="AC466" s="123">
        <f>'EE investment costs'!C515</f>
        <v>7.7</v>
      </c>
      <c r="AD466" s="22"/>
    </row>
    <row r="467" spans="2:30">
      <c r="B467" s="14" t="str">
        <f t="shared" ca="1" si="44"/>
        <v>INDMDEFFLA-77</v>
      </c>
      <c r="C467" s="15" t="str">
        <f t="shared" ca="1" si="43"/>
        <v>IMDLA</v>
      </c>
      <c r="D467" s="16">
        <f>'EE investment costs'!$F$15</f>
        <v>2016</v>
      </c>
      <c r="E467" s="14">
        <f>VLOOKUP(X467,'EE investment costs'!$D$56:$R$656,15,0)</f>
        <v>4.3922333333333334</v>
      </c>
      <c r="F467" s="17">
        <f ca="1">INDEX('EE investment costs'!$D$56:$R$656,MATCH(X467,'EE investment costs'!$D$56:$D$656,0),MATCH($V$8,'EE investment costs'!$D$56:$R$56,0))</f>
        <v>2147.2879996023421</v>
      </c>
      <c r="I467" s="18">
        <v>1</v>
      </c>
      <c r="J467" s="18">
        <v>1</v>
      </c>
      <c r="K467" s="14">
        <f t="shared" ca="1" si="47"/>
        <v>0</v>
      </c>
      <c r="M467" s="19" t="str">
        <f t="shared" ca="1" si="45"/>
        <v>INDMDEFFLA-77</v>
      </c>
      <c r="N467" s="23" t="str">
        <f t="shared" ca="1" si="46"/>
        <v>Metal industry Saving Tech-Light 7.7y</v>
      </c>
      <c r="O467" s="23" t="s">
        <v>32</v>
      </c>
      <c r="P467" s="23" t="s">
        <v>33</v>
      </c>
      <c r="Q467" s="23"/>
      <c r="R467" s="23"/>
      <c r="S467" s="19" t="s">
        <v>34</v>
      </c>
      <c r="V467" s="16" t="str">
        <f t="shared" ca="1" si="48"/>
        <v>MD</v>
      </c>
      <c r="W467" s="14" t="str">
        <f t="shared" ca="1" si="48"/>
        <v>Metal industry</v>
      </c>
      <c r="X467" s="3" t="str">
        <f>'EE investment costs'!D516</f>
        <v>LA-77</v>
      </c>
      <c r="Y467" s="3" t="str">
        <f>'EE investment costs'!E516</f>
        <v>Light</v>
      </c>
      <c r="AC467" s="123">
        <f>'EE investment costs'!C516</f>
        <v>7.7</v>
      </c>
      <c r="AD467" s="22"/>
    </row>
    <row r="468" spans="2:30">
      <c r="B468" s="14" t="str">
        <f t="shared" ca="1" si="44"/>
        <v>INDMDEFFEM-77</v>
      </c>
      <c r="C468" s="15" t="str">
        <f t="shared" ca="1" si="43"/>
        <v>IMDEM</v>
      </c>
      <c r="D468" s="16">
        <f>'EE investment costs'!$F$15</f>
        <v>2016</v>
      </c>
      <c r="E468" s="14">
        <f>VLOOKUP(X468,'EE investment costs'!$D$56:$R$656,15,0)</f>
        <v>4.6118449999999998</v>
      </c>
      <c r="F468" s="17">
        <f ca="1">INDEX('EE investment costs'!$D$56:$R$656,MATCH(X468,'EE investment costs'!$D$56:$D$656,0),MATCH($V$8,'EE investment costs'!$D$56:$R$56,0))</f>
        <v>2293.664836683648</v>
      </c>
      <c r="I468" s="18">
        <v>1</v>
      </c>
      <c r="J468" s="18">
        <v>1</v>
      </c>
      <c r="K468" s="14">
        <f t="shared" ca="1" si="47"/>
        <v>0</v>
      </c>
      <c r="M468" s="19" t="str">
        <f t="shared" ca="1" si="45"/>
        <v>INDMDEFFEM-77</v>
      </c>
      <c r="N468" s="23" t="str">
        <f t="shared" ca="1" si="46"/>
        <v>Metal industry Saving Tech-Electric Motors 7.7y</v>
      </c>
      <c r="O468" s="23" t="s">
        <v>32</v>
      </c>
      <c r="P468" s="23" t="s">
        <v>33</v>
      </c>
      <c r="Q468" s="23"/>
      <c r="R468" s="23"/>
      <c r="S468" s="19" t="s">
        <v>34</v>
      </c>
      <c r="V468" s="16" t="str">
        <f t="shared" ca="1" si="48"/>
        <v>MD</v>
      </c>
      <c r="W468" s="14" t="str">
        <f t="shared" ca="1" si="48"/>
        <v>Metal industry</v>
      </c>
      <c r="X468" s="3" t="str">
        <f>'EE investment costs'!D517</f>
        <v>EM-77</v>
      </c>
      <c r="Y468" s="3" t="str">
        <f>'EE investment costs'!E517</f>
        <v>Electric Motors</v>
      </c>
      <c r="AC468" s="123">
        <f>'EE investment costs'!C517</f>
        <v>7.7</v>
      </c>
      <c r="AD468" s="22"/>
    </row>
    <row r="469" spans="2:30">
      <c r="B469" s="14" t="str">
        <f t="shared" ca="1" si="44"/>
        <v>INDMDEFFTF-77</v>
      </c>
      <c r="C469" s="15" t="str">
        <f t="shared" ca="1" si="43"/>
        <v>IMDTF</v>
      </c>
      <c r="D469" s="16">
        <f>'EE investment costs'!$F$15</f>
        <v>2016</v>
      </c>
      <c r="E469" s="14">
        <f>VLOOKUP(X469,'EE investment costs'!$D$56:$R$656,15,0)</f>
        <v>18.083333333333332</v>
      </c>
      <c r="F469" s="17">
        <f ca="1">INDEX('EE investment costs'!$D$56:$R$656,MATCH(X469,'EE investment costs'!$D$56:$D$656,0),MATCH($V$8,'EE investment costs'!$D$56:$R$56,0))</f>
        <v>1131.4156753783577</v>
      </c>
      <c r="I469" s="18">
        <v>1</v>
      </c>
      <c r="J469" s="18">
        <v>1</v>
      </c>
      <c r="K469" s="14">
        <f t="shared" ca="1" si="47"/>
        <v>1</v>
      </c>
      <c r="M469" s="19" t="str">
        <f t="shared" ca="1" si="45"/>
        <v>INDMDEFFTF-77</v>
      </c>
      <c r="N469" s="23" t="str">
        <f t="shared" ca="1" si="46"/>
        <v>Metal industry Saving Tech-Haulage Tractors, Trucks, Fishing boats 7.7y</v>
      </c>
      <c r="O469" s="23" t="s">
        <v>32</v>
      </c>
      <c r="P469" s="23" t="s">
        <v>33</v>
      </c>
      <c r="Q469" s="23"/>
      <c r="R469" s="23"/>
      <c r="S469" s="19" t="s">
        <v>34</v>
      </c>
      <c r="V469" s="16" t="str">
        <f t="shared" ca="1" si="48"/>
        <v>MD</v>
      </c>
      <c r="W469" s="14" t="str">
        <f t="shared" ca="1" si="48"/>
        <v>Metal industry</v>
      </c>
      <c r="X469" s="3" t="str">
        <f>'EE investment costs'!D518</f>
        <v>TF-77</v>
      </c>
      <c r="Y469" s="3" t="str">
        <f>'EE investment costs'!E518</f>
        <v>Haulage Tractors, Trucks, Fishing boats</v>
      </c>
      <c r="AC469" s="123">
        <f>'EE investment costs'!C518</f>
        <v>7.7</v>
      </c>
      <c r="AD469" s="22"/>
    </row>
    <row r="470" spans="2:30">
      <c r="B470" s="14" t="str">
        <f t="shared" ca="1" si="44"/>
        <v>INDMDEFFMT-78</v>
      </c>
      <c r="C470" s="15" t="str">
        <f t="shared" ca="1" si="43"/>
        <v>IMDMT</v>
      </c>
      <c r="D470" s="16">
        <f>'EE investment costs'!$F$15</f>
        <v>2016</v>
      </c>
      <c r="E470" s="14">
        <f>VLOOKUP(X470,'EE investment costs'!$D$56:$R$656,15,0)</f>
        <v>6.38</v>
      </c>
      <c r="F470" s="17">
        <f ca="1">INDEX('EE investment costs'!$D$56:$R$656,MATCH(X470,'EE investment costs'!$D$56:$D$656,0),MATCH($V$8,'EE investment costs'!$D$56:$R$56,0))</f>
        <v>988.3918307371747</v>
      </c>
      <c r="I470" s="18">
        <v>1</v>
      </c>
      <c r="J470" s="18">
        <v>1</v>
      </c>
      <c r="K470" s="14">
        <f t="shared" ca="1" si="47"/>
        <v>3</v>
      </c>
      <c r="M470" s="19" t="str">
        <f t="shared" ca="1" si="45"/>
        <v>INDMDEFFMT-78</v>
      </c>
      <c r="N470" s="23" t="str">
        <f t="shared" ca="1" si="46"/>
        <v>Metal industry Saving Tech-Heat Medium Temp. up to 150C 7.8y</v>
      </c>
      <c r="O470" s="23" t="s">
        <v>32</v>
      </c>
      <c r="P470" s="23" t="s">
        <v>33</v>
      </c>
      <c r="Q470" s="23"/>
      <c r="R470" s="23"/>
      <c r="S470" s="19" t="s">
        <v>34</v>
      </c>
      <c r="V470" s="16" t="str">
        <f t="shared" ca="1" si="48"/>
        <v>MD</v>
      </c>
      <c r="W470" s="14" t="str">
        <f t="shared" ca="1" si="48"/>
        <v>Metal industry</v>
      </c>
      <c r="X470" s="3" t="str">
        <f>'EE investment costs'!D519</f>
        <v>MT-78</v>
      </c>
      <c r="Y470" s="3" t="str">
        <f>'EE investment costs'!E519</f>
        <v>Heat Medium Temp. up to 150C</v>
      </c>
      <c r="AC470" s="123">
        <f>'EE investment costs'!C519</f>
        <v>7.8</v>
      </c>
      <c r="AD470" s="22"/>
    </row>
    <row r="471" spans="2:30">
      <c r="B471" s="14" t="str">
        <f t="shared" ca="1" si="44"/>
        <v>INDMDEFFHT-78</v>
      </c>
      <c r="C471" s="15" t="str">
        <f t="shared" ca="1" si="43"/>
        <v>IMDHT</v>
      </c>
      <c r="D471" s="16">
        <f>'EE investment costs'!$F$15</f>
        <v>2016</v>
      </c>
      <c r="E471" s="14">
        <f>VLOOKUP(X471,'EE investment costs'!$D$56:$R$656,15,0)</f>
        <v>5.1040000000000001</v>
      </c>
      <c r="F471" s="17">
        <f ca="1">INDEX('EE investment costs'!$D$56:$R$656,MATCH(X471,'EE investment costs'!$D$56:$D$656,0),MATCH($V$8,'EE investment costs'!$D$56:$R$56,0))</f>
        <v>716.65276953529121</v>
      </c>
      <c r="I471" s="18">
        <v>1</v>
      </c>
      <c r="J471" s="18">
        <v>1</v>
      </c>
      <c r="K471" s="14">
        <f t="shared" ca="1" si="47"/>
        <v>5</v>
      </c>
      <c r="M471" s="19" t="str">
        <f t="shared" ca="1" si="45"/>
        <v>INDMDEFFHT-78</v>
      </c>
      <c r="N471" s="23" t="str">
        <f t="shared" ca="1" si="46"/>
        <v>Metal industry Saving Tech-Heat High Temp. over 150C 7.8y</v>
      </c>
      <c r="O471" s="23" t="s">
        <v>32</v>
      </c>
      <c r="P471" s="23" t="s">
        <v>33</v>
      </c>
      <c r="Q471" s="23"/>
      <c r="R471" s="23"/>
      <c r="S471" s="19" t="s">
        <v>34</v>
      </c>
      <c r="V471" s="16" t="str">
        <f t="shared" ca="1" si="48"/>
        <v>MD</v>
      </c>
      <c r="W471" s="14" t="str">
        <f t="shared" ca="1" si="48"/>
        <v>Metal industry</v>
      </c>
      <c r="X471" s="3" t="str">
        <f>'EE investment costs'!D520</f>
        <v>HT-78</v>
      </c>
      <c r="Y471" s="3" t="str">
        <f>'EE investment costs'!E520</f>
        <v>Heat High Temp. over 150C</v>
      </c>
      <c r="AC471" s="123">
        <f>'EE investment costs'!C520</f>
        <v>7.8</v>
      </c>
      <c r="AD471" s="22"/>
    </row>
    <row r="472" spans="2:30">
      <c r="B472" s="14" t="str">
        <f t="shared" ca="1" si="44"/>
        <v>INDMDEFFRH-78</v>
      </c>
      <c r="C472" s="15" t="str">
        <f t="shared" ca="1" si="43"/>
        <v>IMDRH</v>
      </c>
      <c r="D472" s="16">
        <f>'EE investment costs'!$F$15</f>
        <v>2016</v>
      </c>
      <c r="E472" s="14">
        <f>VLOOKUP(X472,'EE investment costs'!$D$56:$R$656,15,0)</f>
        <v>16.709333333333337</v>
      </c>
      <c r="F472" s="17">
        <f ca="1">INDEX('EE investment costs'!$D$56:$R$656,MATCH(X472,'EE investment costs'!$D$56:$D$656,0),MATCH($V$8,'EE investment costs'!$D$56:$R$56,0))</f>
        <v>1620.3096397848942</v>
      </c>
      <c r="I472" s="18">
        <v>1</v>
      </c>
      <c r="J472" s="18">
        <v>1</v>
      </c>
      <c r="K472" s="14">
        <f t="shared" ca="1" si="47"/>
        <v>0</v>
      </c>
      <c r="M472" s="19" t="str">
        <f t="shared" ca="1" si="45"/>
        <v>INDMDEFFRH-78</v>
      </c>
      <c r="N472" s="23" t="str">
        <f t="shared" ca="1" si="46"/>
        <v>Metal industry Saving Tech-Heat Room Heat 7.8y</v>
      </c>
      <c r="O472" s="23" t="s">
        <v>32</v>
      </c>
      <c r="P472" s="23" t="s">
        <v>33</v>
      </c>
      <c r="Q472" s="23"/>
      <c r="R472" s="23"/>
      <c r="S472" s="19" t="s">
        <v>34</v>
      </c>
      <c r="V472" s="16" t="str">
        <f t="shared" ca="1" si="48"/>
        <v>MD</v>
      </c>
      <c r="W472" s="14" t="str">
        <f t="shared" ca="1" si="48"/>
        <v>Metal industry</v>
      </c>
      <c r="X472" s="3" t="str">
        <f>'EE investment costs'!D521</f>
        <v>RH-78</v>
      </c>
      <c r="Y472" s="3" t="str">
        <f>'EE investment costs'!E521</f>
        <v>Heat Room Heat</v>
      </c>
      <c r="AC472" s="123">
        <f>'EE investment costs'!C521</f>
        <v>7.8</v>
      </c>
      <c r="AD472" s="22"/>
    </row>
    <row r="473" spans="2:30">
      <c r="B473" s="14" t="str">
        <f t="shared" ca="1" si="44"/>
        <v>INDMDEFFLA-78</v>
      </c>
      <c r="C473" s="15" t="str">
        <f t="shared" ca="1" si="43"/>
        <v>IMDLA</v>
      </c>
      <c r="D473" s="16">
        <f>'EE investment costs'!$F$15</f>
        <v>2016</v>
      </c>
      <c r="E473" s="14">
        <f>VLOOKUP(X473,'EE investment costs'!$D$56:$R$656,15,0)</f>
        <v>4.4052666666666669</v>
      </c>
      <c r="F473" s="17">
        <f ca="1">INDEX('EE investment costs'!$D$56:$R$656,MATCH(X473,'EE investment costs'!$D$56:$D$656,0),MATCH($V$8,'EE investment costs'!$D$56:$R$56,0))</f>
        <v>2162.6880852597114</v>
      </c>
      <c r="I473" s="18">
        <v>1</v>
      </c>
      <c r="J473" s="18">
        <v>1</v>
      </c>
      <c r="K473" s="14">
        <f t="shared" ca="1" si="47"/>
        <v>0</v>
      </c>
      <c r="M473" s="19" t="str">
        <f t="shared" ca="1" si="45"/>
        <v>INDMDEFFLA-78</v>
      </c>
      <c r="N473" s="23" t="str">
        <f t="shared" ca="1" si="46"/>
        <v>Metal industry Saving Tech-Light 7.8y</v>
      </c>
      <c r="O473" s="23" t="s">
        <v>32</v>
      </c>
      <c r="P473" s="23" t="s">
        <v>33</v>
      </c>
      <c r="Q473" s="23"/>
      <c r="R473" s="23"/>
      <c r="S473" s="19" t="s">
        <v>34</v>
      </c>
      <c r="V473" s="16" t="str">
        <f t="shared" ca="1" si="48"/>
        <v>MD</v>
      </c>
      <c r="W473" s="14" t="str">
        <f t="shared" ca="1" si="48"/>
        <v>Metal industry</v>
      </c>
      <c r="X473" s="3" t="str">
        <f>'EE investment costs'!D522</f>
        <v>LA-78</v>
      </c>
      <c r="Y473" s="3" t="str">
        <f>'EE investment costs'!E522</f>
        <v>Light</v>
      </c>
      <c r="AC473" s="123">
        <f>'EE investment costs'!C522</f>
        <v>7.8</v>
      </c>
      <c r="AD473" s="22"/>
    </row>
    <row r="474" spans="2:30">
      <c r="B474" s="14" t="str">
        <f t="shared" ca="1" si="44"/>
        <v>INDMDEFFEM-78</v>
      </c>
      <c r="C474" s="15" t="str">
        <f t="shared" ca="1" si="43"/>
        <v>IMDEM</v>
      </c>
      <c r="D474" s="16">
        <f>'EE investment costs'!$F$15</f>
        <v>2016</v>
      </c>
      <c r="E474" s="14">
        <f>VLOOKUP(X474,'EE investment costs'!$D$56:$R$656,15,0)</f>
        <v>4.6255299999999995</v>
      </c>
      <c r="F474" s="17">
        <f ca="1">INDEX('EE investment costs'!$D$56:$R$656,MATCH(X474,'EE investment costs'!$D$56:$D$656,0),MATCH($V$8,'EE investment costs'!$D$56:$R$56,0))</f>
        <v>2314.4003035375576</v>
      </c>
      <c r="I474" s="18">
        <v>1</v>
      </c>
      <c r="J474" s="18">
        <v>1</v>
      </c>
      <c r="K474" s="14">
        <f t="shared" ca="1" si="47"/>
        <v>0</v>
      </c>
      <c r="M474" s="19" t="str">
        <f t="shared" ca="1" si="45"/>
        <v>INDMDEFFEM-78</v>
      </c>
      <c r="N474" s="23" t="str">
        <f t="shared" ca="1" si="46"/>
        <v>Metal industry Saving Tech-Electric Motors 7.8y</v>
      </c>
      <c r="O474" s="23" t="s">
        <v>32</v>
      </c>
      <c r="P474" s="23" t="s">
        <v>33</v>
      </c>
      <c r="Q474" s="23"/>
      <c r="R474" s="23"/>
      <c r="S474" s="19" t="s">
        <v>34</v>
      </c>
      <c r="V474" s="16" t="str">
        <f t="shared" ca="1" si="48"/>
        <v>MD</v>
      </c>
      <c r="W474" s="14" t="str">
        <f t="shared" ca="1" si="48"/>
        <v>Metal industry</v>
      </c>
      <c r="X474" s="3" t="str">
        <f>'EE investment costs'!D523</f>
        <v>EM-78</v>
      </c>
      <c r="Y474" s="3" t="str">
        <f>'EE investment costs'!E523</f>
        <v>Electric Motors</v>
      </c>
      <c r="AC474" s="123">
        <f>'EE investment costs'!C523</f>
        <v>7.8</v>
      </c>
      <c r="AD474" s="22"/>
    </row>
    <row r="475" spans="2:30">
      <c r="B475" s="14" t="str">
        <f t="shared" ca="1" si="44"/>
        <v>INDMDEFFTF-78</v>
      </c>
      <c r="C475" s="15" t="str">
        <f t="shared" ca="1" si="43"/>
        <v>IMDTF</v>
      </c>
      <c r="D475" s="16">
        <f>'EE investment costs'!$F$15</f>
        <v>2016</v>
      </c>
      <c r="E475" s="14">
        <f>VLOOKUP(X475,'EE investment costs'!$D$56:$R$656,15,0)</f>
        <v>18.166666666666664</v>
      </c>
      <c r="F475" s="17">
        <f ca="1">INDEX('EE investment costs'!$D$56:$R$656,MATCH(X475,'EE investment costs'!$D$56:$D$656,0),MATCH($V$8,'EE investment costs'!$D$56:$R$56,0))</f>
        <v>1146.1093854482065</v>
      </c>
      <c r="I475" s="18">
        <v>1</v>
      </c>
      <c r="J475" s="18">
        <v>1</v>
      </c>
      <c r="K475" s="14">
        <f t="shared" ca="1" si="47"/>
        <v>1</v>
      </c>
      <c r="M475" s="19" t="str">
        <f t="shared" ca="1" si="45"/>
        <v>INDMDEFFTF-78</v>
      </c>
      <c r="N475" s="23" t="str">
        <f t="shared" ca="1" si="46"/>
        <v>Metal industry Saving Tech-Haulage Tractors, Trucks, Fishing boats 7.8y</v>
      </c>
      <c r="O475" s="23" t="s">
        <v>32</v>
      </c>
      <c r="P475" s="23" t="s">
        <v>33</v>
      </c>
      <c r="Q475" s="23"/>
      <c r="R475" s="23"/>
      <c r="S475" s="19" t="s">
        <v>34</v>
      </c>
      <c r="V475" s="16" t="str">
        <f t="shared" ca="1" si="48"/>
        <v>MD</v>
      </c>
      <c r="W475" s="14" t="str">
        <f t="shared" ca="1" si="48"/>
        <v>Metal industry</v>
      </c>
      <c r="X475" s="3" t="str">
        <f>'EE investment costs'!D524</f>
        <v>TF-78</v>
      </c>
      <c r="Y475" s="3" t="str">
        <f>'EE investment costs'!E524</f>
        <v>Haulage Tractors, Trucks, Fishing boats</v>
      </c>
      <c r="AC475" s="123">
        <f>'EE investment costs'!C524</f>
        <v>7.8</v>
      </c>
      <c r="AD475" s="22"/>
    </row>
    <row r="476" spans="2:30">
      <c r="B476" s="14" t="str">
        <f t="shared" ca="1" si="44"/>
        <v>INDMDEFFMT-79</v>
      </c>
      <c r="C476" s="15" t="str">
        <f t="shared" ca="1" si="43"/>
        <v>IMDMT</v>
      </c>
      <c r="D476" s="16">
        <f>'EE investment costs'!$F$15</f>
        <v>2016</v>
      </c>
      <c r="E476" s="14">
        <f>VLOOKUP(X476,'EE investment costs'!$D$56:$R$656,15,0)</f>
        <v>6.39</v>
      </c>
      <c r="F476" s="17">
        <f ca="1">INDEX('EE investment costs'!$D$56:$R$656,MATCH(X476,'EE investment costs'!$D$56:$D$656,0),MATCH($V$8,'EE investment costs'!$D$56:$R$56,0))</f>
        <v>999.01738647327443</v>
      </c>
      <c r="I476" s="18">
        <v>1</v>
      </c>
      <c r="J476" s="18">
        <v>1</v>
      </c>
      <c r="K476" s="14">
        <f t="shared" ca="1" si="47"/>
        <v>3</v>
      </c>
      <c r="M476" s="19" t="str">
        <f t="shared" ca="1" si="45"/>
        <v>INDMDEFFMT-79</v>
      </c>
      <c r="N476" s="23" t="str">
        <f t="shared" ca="1" si="46"/>
        <v>Metal industry Saving Tech-Heat Medium Temp. up to 150C 7.9y</v>
      </c>
      <c r="O476" s="23" t="s">
        <v>32</v>
      </c>
      <c r="P476" s="23" t="s">
        <v>33</v>
      </c>
      <c r="Q476" s="23"/>
      <c r="R476" s="23"/>
      <c r="S476" s="19" t="s">
        <v>34</v>
      </c>
      <c r="V476" s="16" t="str">
        <f t="shared" ca="1" si="48"/>
        <v>MD</v>
      </c>
      <c r="W476" s="14" t="str">
        <f t="shared" ca="1" si="48"/>
        <v>Metal industry</v>
      </c>
      <c r="X476" s="3" t="str">
        <f>'EE investment costs'!D525</f>
        <v>MT-79</v>
      </c>
      <c r="Y476" s="3" t="str">
        <f>'EE investment costs'!E525</f>
        <v>Heat Medium Temp. up to 150C</v>
      </c>
      <c r="AC476" s="123">
        <f>'EE investment costs'!C525</f>
        <v>7.9</v>
      </c>
      <c r="AD476" s="22"/>
    </row>
    <row r="477" spans="2:30">
      <c r="B477" s="14" t="str">
        <f t="shared" ca="1" si="44"/>
        <v>INDMDEFFHT-79</v>
      </c>
      <c r="C477" s="15" t="str">
        <f t="shared" ca="1" si="43"/>
        <v>IMDHT</v>
      </c>
      <c r="D477" s="16">
        <f>'EE investment costs'!$F$15</f>
        <v>2016</v>
      </c>
      <c r="E477" s="14">
        <f>VLOOKUP(X477,'EE investment costs'!$D$56:$R$656,15,0)</f>
        <v>5.1120000000000001</v>
      </c>
      <c r="F477" s="17">
        <f ca="1">INDEX('EE investment costs'!$D$56:$R$656,MATCH(X477,'EE investment costs'!$D$56:$D$656,0),MATCH($V$8,'EE investment costs'!$D$56:$R$56,0))</f>
        <v>722.99597603597704</v>
      </c>
      <c r="I477" s="18">
        <v>1</v>
      </c>
      <c r="J477" s="18">
        <v>1</v>
      </c>
      <c r="K477" s="14">
        <f t="shared" ca="1" si="47"/>
        <v>5</v>
      </c>
      <c r="M477" s="19" t="str">
        <f t="shared" ca="1" si="45"/>
        <v>INDMDEFFHT-79</v>
      </c>
      <c r="N477" s="23" t="str">
        <f t="shared" ca="1" si="46"/>
        <v>Metal industry Saving Tech-Heat High Temp. over 150C 7.9y</v>
      </c>
      <c r="O477" s="23" t="s">
        <v>32</v>
      </c>
      <c r="P477" s="23" t="s">
        <v>33</v>
      </c>
      <c r="Q477" s="23"/>
      <c r="R477" s="23"/>
      <c r="S477" s="19" t="s">
        <v>34</v>
      </c>
      <c r="V477" s="16" t="str">
        <f t="shared" ca="1" si="48"/>
        <v>MD</v>
      </c>
      <c r="W477" s="14" t="str">
        <f t="shared" ca="1" si="48"/>
        <v>Metal industry</v>
      </c>
      <c r="X477" s="3" t="str">
        <f>'EE investment costs'!D526</f>
        <v>HT-79</v>
      </c>
      <c r="Y477" s="3" t="str">
        <f>'EE investment costs'!E526</f>
        <v>Heat High Temp. over 150C</v>
      </c>
      <c r="AC477" s="123">
        <f>'EE investment costs'!C526</f>
        <v>7.9</v>
      </c>
      <c r="AD477" s="22"/>
    </row>
    <row r="478" spans="2:30">
      <c r="B478" s="14" t="str">
        <f t="shared" ca="1" si="44"/>
        <v>INDMDEFFRH-79</v>
      </c>
      <c r="C478" s="15" t="str">
        <f t="shared" ca="1" si="43"/>
        <v>IMDRH</v>
      </c>
      <c r="D478" s="16">
        <f>'EE investment costs'!$F$15</f>
        <v>2016</v>
      </c>
      <c r="E478" s="14">
        <f>VLOOKUP(X478,'EE investment costs'!$D$56:$R$656,15,0)</f>
        <v>16.728000000000002</v>
      </c>
      <c r="F478" s="17">
        <f ca="1">INDEX('EE investment costs'!$D$56:$R$656,MATCH(X478,'EE investment costs'!$D$56:$D$656,0),MATCH($V$8,'EE investment costs'!$D$56:$R$56,0))</f>
        <v>1657.9912593147753</v>
      </c>
      <c r="I478" s="18">
        <v>1</v>
      </c>
      <c r="J478" s="18">
        <v>1</v>
      </c>
      <c r="K478" s="14">
        <f t="shared" ca="1" si="47"/>
        <v>0</v>
      </c>
      <c r="M478" s="19" t="str">
        <f t="shared" ca="1" si="45"/>
        <v>INDMDEFFRH-79</v>
      </c>
      <c r="N478" s="23" t="str">
        <f t="shared" ca="1" si="46"/>
        <v>Metal industry Saving Tech-Heat Room Heat 7.9y</v>
      </c>
      <c r="O478" s="23" t="s">
        <v>32</v>
      </c>
      <c r="P478" s="23" t="s">
        <v>33</v>
      </c>
      <c r="Q478" s="23"/>
      <c r="R478" s="23"/>
      <c r="S478" s="19" t="s">
        <v>34</v>
      </c>
      <c r="V478" s="16" t="str">
        <f t="shared" ca="1" si="48"/>
        <v>MD</v>
      </c>
      <c r="W478" s="14" t="str">
        <f t="shared" ca="1" si="48"/>
        <v>Metal industry</v>
      </c>
      <c r="X478" s="3" t="str">
        <f>'EE investment costs'!D527</f>
        <v>RH-79</v>
      </c>
      <c r="Y478" s="3" t="str">
        <f>'EE investment costs'!E527</f>
        <v>Heat Room Heat</v>
      </c>
      <c r="AC478" s="123">
        <f>'EE investment costs'!C527</f>
        <v>7.9</v>
      </c>
      <c r="AD478" s="22"/>
    </row>
    <row r="479" spans="2:30">
      <c r="B479" s="14" t="str">
        <f t="shared" ca="1" si="44"/>
        <v>INDMDEFFLA-79</v>
      </c>
      <c r="C479" s="15" t="str">
        <f t="shared" ca="1" si="43"/>
        <v>IMDLA</v>
      </c>
      <c r="D479" s="16">
        <f>'EE investment costs'!$F$15</f>
        <v>2016</v>
      </c>
      <c r="E479" s="14">
        <f>VLOOKUP(X479,'EE investment costs'!$D$56:$R$656,15,0)</f>
        <v>4.4183000000000003</v>
      </c>
      <c r="F479" s="17">
        <f ca="1">INDEX('EE investment costs'!$D$56:$R$656,MATCH(X479,'EE investment costs'!$D$56:$D$656,0),MATCH($V$8,'EE investment costs'!$D$56:$R$56,0))</f>
        <v>2178.0881709170812</v>
      </c>
      <c r="I479" s="18">
        <v>1</v>
      </c>
      <c r="J479" s="18">
        <v>1</v>
      </c>
      <c r="K479" s="14">
        <f t="shared" ca="1" si="47"/>
        <v>0</v>
      </c>
      <c r="M479" s="19" t="str">
        <f t="shared" ca="1" si="45"/>
        <v>INDMDEFFLA-79</v>
      </c>
      <c r="N479" s="23" t="str">
        <f t="shared" ca="1" si="46"/>
        <v>Metal industry Saving Tech-Light 7.9y</v>
      </c>
      <c r="O479" s="23" t="s">
        <v>32</v>
      </c>
      <c r="P479" s="23" t="s">
        <v>33</v>
      </c>
      <c r="Q479" s="23"/>
      <c r="R479" s="23"/>
      <c r="S479" s="19" t="s">
        <v>34</v>
      </c>
      <c r="V479" s="16" t="str">
        <f t="shared" ca="1" si="48"/>
        <v>MD</v>
      </c>
      <c r="W479" s="14" t="str">
        <f t="shared" ca="1" si="48"/>
        <v>Metal industry</v>
      </c>
      <c r="X479" s="3" t="str">
        <f>'EE investment costs'!D528</f>
        <v>LA-79</v>
      </c>
      <c r="Y479" s="3" t="str">
        <f>'EE investment costs'!E528</f>
        <v>Light</v>
      </c>
      <c r="AC479" s="123">
        <f>'EE investment costs'!C528</f>
        <v>7.9</v>
      </c>
      <c r="AD479" s="22"/>
    </row>
    <row r="480" spans="2:30">
      <c r="B480" s="14" t="str">
        <f t="shared" ca="1" si="44"/>
        <v>INDMDEFFEM-79</v>
      </c>
      <c r="C480" s="15" t="str">
        <f t="shared" ca="1" si="43"/>
        <v>IMDEM</v>
      </c>
      <c r="D480" s="16">
        <f>'EE investment costs'!$F$15</f>
        <v>2016</v>
      </c>
      <c r="E480" s="14">
        <f>VLOOKUP(X480,'EE investment costs'!$D$56:$R$656,15,0)</f>
        <v>4.6392150000000001</v>
      </c>
      <c r="F480" s="17">
        <f ca="1">INDEX('EE investment costs'!$D$56:$R$656,MATCH(X480,'EE investment costs'!$D$56:$D$656,0),MATCH($V$8,'EE investment costs'!$D$56:$R$56,0))</f>
        <v>2335.1357703914673</v>
      </c>
      <c r="I480" s="18">
        <v>1</v>
      </c>
      <c r="J480" s="18">
        <v>1</v>
      </c>
      <c r="K480" s="14">
        <f t="shared" ca="1" si="47"/>
        <v>0</v>
      </c>
      <c r="M480" s="19" t="str">
        <f t="shared" ca="1" si="45"/>
        <v>INDMDEFFEM-79</v>
      </c>
      <c r="N480" s="23" t="str">
        <f t="shared" ca="1" si="46"/>
        <v>Metal industry Saving Tech-Electric Motors 7.9y</v>
      </c>
      <c r="O480" s="23" t="s">
        <v>32</v>
      </c>
      <c r="P480" s="23" t="s">
        <v>33</v>
      </c>
      <c r="Q480" s="23"/>
      <c r="R480" s="23"/>
      <c r="S480" s="19" t="s">
        <v>34</v>
      </c>
      <c r="V480" s="16" t="str">
        <f t="shared" ca="1" si="48"/>
        <v>MD</v>
      </c>
      <c r="W480" s="14" t="str">
        <f t="shared" ca="1" si="48"/>
        <v>Metal industry</v>
      </c>
      <c r="X480" s="3" t="str">
        <f>'EE investment costs'!D529</f>
        <v>EM-79</v>
      </c>
      <c r="Y480" s="3" t="str">
        <f>'EE investment costs'!E529</f>
        <v>Electric Motors</v>
      </c>
      <c r="AC480" s="123">
        <f>'EE investment costs'!C529</f>
        <v>7.9</v>
      </c>
      <c r="AD480" s="22"/>
    </row>
    <row r="481" spans="2:30">
      <c r="B481" s="14" t="str">
        <f t="shared" ca="1" si="44"/>
        <v>INDMDEFFTF-79</v>
      </c>
      <c r="C481" s="15" t="str">
        <f t="shared" ca="1" si="43"/>
        <v>IMDTF</v>
      </c>
      <c r="D481" s="16">
        <f>'EE investment costs'!$F$15</f>
        <v>2016</v>
      </c>
      <c r="E481" s="14">
        <f>VLOOKUP(X481,'EE investment costs'!$D$56:$R$656,15,0)</f>
        <v>18.25</v>
      </c>
      <c r="F481" s="17">
        <f ca="1">INDEX('EE investment costs'!$D$56:$R$656,MATCH(X481,'EE investment costs'!$D$56:$D$656,0),MATCH($V$8,'EE investment costs'!$D$56:$R$56,0))</f>
        <v>1160.8030955180554</v>
      </c>
      <c r="I481" s="18">
        <v>1</v>
      </c>
      <c r="J481" s="18">
        <v>1</v>
      </c>
      <c r="K481" s="14">
        <f t="shared" ca="1" si="47"/>
        <v>1</v>
      </c>
      <c r="M481" s="19" t="str">
        <f t="shared" ca="1" si="45"/>
        <v>INDMDEFFTF-79</v>
      </c>
      <c r="N481" s="23" t="str">
        <f t="shared" ca="1" si="46"/>
        <v>Metal industry Saving Tech-Haulage Tractors, Trucks, Fishing boats 7.9y</v>
      </c>
      <c r="O481" s="23" t="s">
        <v>32</v>
      </c>
      <c r="P481" s="23" t="s">
        <v>33</v>
      </c>
      <c r="Q481" s="23"/>
      <c r="R481" s="23"/>
      <c r="S481" s="19" t="s">
        <v>34</v>
      </c>
      <c r="V481" s="16" t="str">
        <f t="shared" ca="1" si="48"/>
        <v>MD</v>
      </c>
      <c r="W481" s="14" t="str">
        <f t="shared" ca="1" si="48"/>
        <v>Metal industry</v>
      </c>
      <c r="X481" s="3" t="str">
        <f>'EE investment costs'!D530</f>
        <v>TF-79</v>
      </c>
      <c r="Y481" s="3" t="str">
        <f>'EE investment costs'!E530</f>
        <v>Haulage Tractors, Trucks, Fishing boats</v>
      </c>
      <c r="AC481" s="123">
        <f>'EE investment costs'!C530</f>
        <v>7.9</v>
      </c>
      <c r="AD481" s="22"/>
    </row>
    <row r="482" spans="2:30">
      <c r="B482" s="14" t="str">
        <f t="shared" ca="1" si="44"/>
        <v>INDMDEFFMT-80</v>
      </c>
      <c r="C482" s="15" t="str">
        <f t="shared" ca="1" si="43"/>
        <v>IMDMT</v>
      </c>
      <c r="D482" s="16">
        <f>'EE investment costs'!$F$15</f>
        <v>2016</v>
      </c>
      <c r="E482" s="14">
        <f>VLOOKUP(X482,'EE investment costs'!$D$56:$R$656,15,0)</f>
        <v>6.4</v>
      </c>
      <c r="F482" s="17">
        <f ca="1">INDEX('EE investment costs'!$D$56:$R$656,MATCH(X482,'EE investment costs'!$D$56:$D$656,0),MATCH($V$8,'EE investment costs'!$D$56:$R$56,0))</f>
        <v>1009.6429422093739</v>
      </c>
      <c r="I482" s="18">
        <v>1</v>
      </c>
      <c r="J482" s="18">
        <v>1</v>
      </c>
      <c r="K482" s="14">
        <f t="shared" ca="1" si="47"/>
        <v>2</v>
      </c>
      <c r="M482" s="19" t="str">
        <f t="shared" ca="1" si="45"/>
        <v>INDMDEFFMT-80</v>
      </c>
      <c r="N482" s="23" t="str">
        <f t="shared" ca="1" si="46"/>
        <v>Metal industry Saving Tech-Heat Medium Temp. up to 150C 8y</v>
      </c>
      <c r="O482" s="23" t="s">
        <v>32</v>
      </c>
      <c r="P482" s="23" t="s">
        <v>33</v>
      </c>
      <c r="Q482" s="23"/>
      <c r="R482" s="23"/>
      <c r="S482" s="19" t="s">
        <v>34</v>
      </c>
      <c r="V482" s="16" t="str">
        <f t="shared" ca="1" si="48"/>
        <v>MD</v>
      </c>
      <c r="W482" s="14" t="str">
        <f t="shared" ca="1" si="48"/>
        <v>Metal industry</v>
      </c>
      <c r="X482" s="3" t="str">
        <f>'EE investment costs'!D531</f>
        <v>MT-80</v>
      </c>
      <c r="Y482" s="3" t="str">
        <f>'EE investment costs'!E531</f>
        <v>Heat Medium Temp. up to 150C</v>
      </c>
      <c r="AC482" s="123">
        <f>'EE investment costs'!C531</f>
        <v>8</v>
      </c>
      <c r="AD482" s="22"/>
    </row>
    <row r="483" spans="2:30">
      <c r="B483" s="14" t="str">
        <f t="shared" ca="1" si="44"/>
        <v>INDMDEFFHT-80</v>
      </c>
      <c r="C483" s="15" t="str">
        <f t="shared" ca="1" si="43"/>
        <v>IMDHT</v>
      </c>
      <c r="D483" s="16">
        <f>'EE investment costs'!$F$15</f>
        <v>2016</v>
      </c>
      <c r="E483" s="14">
        <f>VLOOKUP(X483,'EE investment costs'!$D$56:$R$656,15,0)</f>
        <v>5.12</v>
      </c>
      <c r="F483" s="17">
        <f ca="1">INDEX('EE investment costs'!$D$56:$R$656,MATCH(X483,'EE investment costs'!$D$56:$D$656,0),MATCH($V$8,'EE investment costs'!$D$56:$R$56,0))</f>
        <v>729.33918253666252</v>
      </c>
      <c r="I483" s="18">
        <v>1</v>
      </c>
      <c r="J483" s="18">
        <v>1</v>
      </c>
      <c r="K483" s="14">
        <f t="shared" ca="1" si="47"/>
        <v>5</v>
      </c>
      <c r="M483" s="19" t="str">
        <f t="shared" ca="1" si="45"/>
        <v>INDMDEFFHT-80</v>
      </c>
      <c r="N483" s="23" t="str">
        <f t="shared" ca="1" si="46"/>
        <v>Metal industry Saving Tech-Heat High Temp. over 150C 8y</v>
      </c>
      <c r="O483" s="23" t="s">
        <v>32</v>
      </c>
      <c r="P483" s="23" t="s">
        <v>33</v>
      </c>
      <c r="Q483" s="23"/>
      <c r="R483" s="23"/>
      <c r="S483" s="19" t="s">
        <v>34</v>
      </c>
      <c r="V483" s="16" t="str">
        <f t="shared" ca="1" si="48"/>
        <v>MD</v>
      </c>
      <c r="W483" s="14" t="str">
        <f t="shared" ca="1" si="48"/>
        <v>Metal industry</v>
      </c>
      <c r="X483" s="3" t="str">
        <f>'EE investment costs'!D532</f>
        <v>HT-80</v>
      </c>
      <c r="Y483" s="3" t="str">
        <f>'EE investment costs'!E532</f>
        <v>Heat High Temp. over 150C</v>
      </c>
      <c r="AC483" s="123">
        <f>'EE investment costs'!C532</f>
        <v>8</v>
      </c>
      <c r="AD483" s="22"/>
    </row>
    <row r="484" spans="2:30">
      <c r="B484" s="14" t="str">
        <f t="shared" ca="1" si="44"/>
        <v>INDMDEFFRH-80</v>
      </c>
      <c r="C484" s="15" t="str">
        <f t="shared" ca="1" si="43"/>
        <v>IMDRH</v>
      </c>
      <c r="D484" s="16">
        <f>'EE investment costs'!$F$15</f>
        <v>2016</v>
      </c>
      <c r="E484" s="14">
        <f>VLOOKUP(X484,'EE investment costs'!$D$56:$R$656,15,0)</f>
        <v>16.74666666666667</v>
      </c>
      <c r="F484" s="17">
        <f ca="1">INDEX('EE investment costs'!$D$56:$R$656,MATCH(X484,'EE investment costs'!$D$56:$D$656,0),MATCH($V$8,'EE investment costs'!$D$56:$R$56,0))</f>
        <v>1695.6728788446565</v>
      </c>
      <c r="I484" s="18">
        <v>1</v>
      </c>
      <c r="J484" s="18">
        <v>1</v>
      </c>
      <c r="K484" s="14">
        <f t="shared" ca="1" si="47"/>
        <v>0</v>
      </c>
      <c r="M484" s="19" t="str">
        <f t="shared" ca="1" si="45"/>
        <v>INDMDEFFRH-80</v>
      </c>
      <c r="N484" s="23" t="str">
        <f t="shared" ca="1" si="46"/>
        <v>Metal industry Saving Tech-Heat Room Heat 8y</v>
      </c>
      <c r="O484" s="23" t="s">
        <v>32</v>
      </c>
      <c r="P484" s="23" t="s">
        <v>33</v>
      </c>
      <c r="Q484" s="23"/>
      <c r="R484" s="23"/>
      <c r="S484" s="19" t="s">
        <v>34</v>
      </c>
      <c r="V484" s="16" t="str">
        <f t="shared" ca="1" si="48"/>
        <v>MD</v>
      </c>
      <c r="W484" s="14" t="str">
        <f t="shared" ca="1" si="48"/>
        <v>Metal industry</v>
      </c>
      <c r="X484" s="3" t="str">
        <f>'EE investment costs'!D533</f>
        <v>RH-80</v>
      </c>
      <c r="Y484" s="3" t="str">
        <f>'EE investment costs'!E533</f>
        <v>Heat Room Heat</v>
      </c>
      <c r="AC484" s="123">
        <f>'EE investment costs'!C533</f>
        <v>8</v>
      </c>
      <c r="AD484" s="22"/>
    </row>
    <row r="485" spans="2:30">
      <c r="B485" s="14" t="str">
        <f t="shared" ca="1" si="44"/>
        <v>INDMDEFFLA-80</v>
      </c>
      <c r="C485" s="15" t="str">
        <f t="shared" ca="1" si="43"/>
        <v>IMDLA</v>
      </c>
      <c r="D485" s="16">
        <f>'EE investment costs'!$F$15</f>
        <v>2016</v>
      </c>
      <c r="E485" s="14">
        <f>VLOOKUP(X485,'EE investment costs'!$D$56:$R$656,15,0)</f>
        <v>4.4313333333333338</v>
      </c>
      <c r="F485" s="17">
        <f ca="1">INDEX('EE investment costs'!$D$56:$R$656,MATCH(X485,'EE investment costs'!$D$56:$D$656,0),MATCH($V$8,'EE investment costs'!$D$56:$R$56,0))</f>
        <v>2193.488256574451</v>
      </c>
      <c r="I485" s="18">
        <v>1</v>
      </c>
      <c r="J485" s="18">
        <v>1</v>
      </c>
      <c r="K485" s="14">
        <f t="shared" ca="1" si="47"/>
        <v>0</v>
      </c>
      <c r="M485" s="19" t="str">
        <f t="shared" ca="1" si="45"/>
        <v>INDMDEFFLA-80</v>
      </c>
      <c r="N485" s="23" t="str">
        <f t="shared" ca="1" si="46"/>
        <v>Metal industry Saving Tech-Light 8y</v>
      </c>
      <c r="O485" s="23" t="s">
        <v>32</v>
      </c>
      <c r="P485" s="23" t="s">
        <v>33</v>
      </c>
      <c r="Q485" s="23"/>
      <c r="R485" s="23"/>
      <c r="S485" s="19" t="s">
        <v>34</v>
      </c>
      <c r="V485" s="16" t="str">
        <f t="shared" ca="1" si="48"/>
        <v>MD</v>
      </c>
      <c r="W485" s="14" t="str">
        <f t="shared" ca="1" si="48"/>
        <v>Metal industry</v>
      </c>
      <c r="X485" s="3" t="str">
        <f>'EE investment costs'!D534</f>
        <v>LA-80</v>
      </c>
      <c r="Y485" s="3" t="str">
        <f>'EE investment costs'!E534</f>
        <v>Light</v>
      </c>
      <c r="AC485" s="123">
        <f>'EE investment costs'!C534</f>
        <v>8</v>
      </c>
      <c r="AD485" s="22"/>
    </row>
    <row r="486" spans="2:30">
      <c r="B486" s="14" t="str">
        <f t="shared" ca="1" si="44"/>
        <v>INDMDEFFEM-80</v>
      </c>
      <c r="C486" s="15" t="str">
        <f t="shared" ca="1" si="43"/>
        <v>IMDEM</v>
      </c>
      <c r="D486" s="16">
        <f>'EE investment costs'!$F$15</f>
        <v>2016</v>
      </c>
      <c r="E486" s="14">
        <f>VLOOKUP(X486,'EE investment costs'!$D$56:$R$656,15,0)</f>
        <v>4.6528999999999998</v>
      </c>
      <c r="F486" s="17">
        <f ca="1">INDEX('EE investment costs'!$D$56:$R$656,MATCH(X486,'EE investment costs'!$D$56:$D$656,0),MATCH($V$8,'EE investment costs'!$D$56:$R$56,0))</f>
        <v>2355.8712372453774</v>
      </c>
      <c r="I486" s="18">
        <v>1</v>
      </c>
      <c r="J486" s="18">
        <v>1</v>
      </c>
      <c r="K486" s="14">
        <f t="shared" ca="1" si="47"/>
        <v>0</v>
      </c>
      <c r="M486" s="19" t="str">
        <f t="shared" ca="1" si="45"/>
        <v>INDMDEFFEM-80</v>
      </c>
      <c r="N486" s="23" t="str">
        <f t="shared" ca="1" si="46"/>
        <v>Metal industry Saving Tech-Electric Motors 8y</v>
      </c>
      <c r="O486" s="23" t="s">
        <v>32</v>
      </c>
      <c r="P486" s="23" t="s">
        <v>33</v>
      </c>
      <c r="Q486" s="23"/>
      <c r="R486" s="23"/>
      <c r="S486" s="19" t="s">
        <v>34</v>
      </c>
      <c r="V486" s="16" t="str">
        <f t="shared" ca="1" si="48"/>
        <v>MD</v>
      </c>
      <c r="W486" s="14" t="str">
        <f t="shared" ca="1" si="48"/>
        <v>Metal industry</v>
      </c>
      <c r="X486" s="3" t="str">
        <f>'EE investment costs'!D535</f>
        <v>EM-80</v>
      </c>
      <c r="Y486" s="3" t="str">
        <f>'EE investment costs'!E535</f>
        <v>Electric Motors</v>
      </c>
      <c r="AC486" s="123">
        <f>'EE investment costs'!C535</f>
        <v>8</v>
      </c>
      <c r="AD486" s="22"/>
    </row>
    <row r="487" spans="2:30" ht="13.5" thickBot="1">
      <c r="B487" s="14" t="str">
        <f t="shared" ca="1" si="44"/>
        <v>INDMDEFFTF-80</v>
      </c>
      <c r="C487" s="15" t="str">
        <f t="shared" ca="1" si="43"/>
        <v>IMDTF</v>
      </c>
      <c r="D487" s="16">
        <f>'EE investment costs'!$F$15</f>
        <v>2016</v>
      </c>
      <c r="E487" s="14">
        <f>VLOOKUP(X487,'EE investment costs'!$D$56:$R$656,15,0)</f>
        <v>18.333333333333332</v>
      </c>
      <c r="F487" s="17">
        <f ca="1">INDEX('EE investment costs'!$D$56:$R$656,MATCH(X487,'EE investment costs'!$D$56:$D$656,0),MATCH($V$8,'EE investment costs'!$D$56:$R$56,0))</f>
        <v>1175.4968055879042</v>
      </c>
      <c r="I487" s="18">
        <v>1</v>
      </c>
      <c r="J487" s="18">
        <v>1</v>
      </c>
      <c r="K487" s="14">
        <f t="shared" ca="1" si="47"/>
        <v>1</v>
      </c>
      <c r="M487" s="24" t="str">
        <f t="shared" ca="1" si="45"/>
        <v>INDMDEFFTF-80</v>
      </c>
      <c r="N487" s="25" t="str">
        <f t="shared" ca="1" si="46"/>
        <v>Metal industry Saving Tech-Haulage Tractors, Trucks, Fishing boats 8y</v>
      </c>
      <c r="O487" s="25" t="s">
        <v>32</v>
      </c>
      <c r="P487" s="25" t="s">
        <v>33</v>
      </c>
      <c r="Q487" s="25"/>
      <c r="R487" s="25"/>
      <c r="S487" s="24" t="s">
        <v>34</v>
      </c>
      <c r="V487" s="16" t="str">
        <f t="shared" ca="1" si="48"/>
        <v>MD</v>
      </c>
      <c r="W487" s="14" t="str">
        <f t="shared" ca="1" si="48"/>
        <v>Metal industry</v>
      </c>
      <c r="X487" s="3" t="str">
        <f>'EE investment costs'!D536</f>
        <v>TF-80</v>
      </c>
      <c r="Y487" s="3" t="str">
        <f>'EE investment costs'!E536</f>
        <v>Haulage Tractors, Trucks, Fishing boats</v>
      </c>
      <c r="AC487" s="123">
        <f>'EE investment costs'!C536</f>
        <v>8</v>
      </c>
      <c r="AD487" s="22"/>
    </row>
    <row r="488" spans="2:30">
      <c r="B488" s="14" t="str">
        <f t="shared" ca="1" si="44"/>
        <v>INDMDEFFMT-81</v>
      </c>
      <c r="C488" s="15" t="str">
        <f ca="1">"I"&amp;MID(B488,4,1)&amp;"D"&amp;MID(B488,9,2)</f>
        <v>IMDMT</v>
      </c>
      <c r="D488" s="16">
        <f>'EE investment costs'!$F$15</f>
        <v>2016</v>
      </c>
      <c r="E488" s="14">
        <f>VLOOKUP(X488,'EE investment costs'!$D$56:$R$656,15,0)</f>
        <v>6.41</v>
      </c>
      <c r="F488" s="17">
        <f ca="1">INDEX('EE investment costs'!$D$56:$R$656,MATCH(X488,'EE investment costs'!$D$56:$D$656,0),MATCH($V$8,'EE investment costs'!$D$56:$R$56,0))</f>
        <v>1020.2684979454735</v>
      </c>
      <c r="I488" s="18">
        <v>1</v>
      </c>
      <c r="J488" s="18">
        <v>1</v>
      </c>
      <c r="K488" s="14">
        <f t="shared" ca="1" si="47"/>
        <v>2</v>
      </c>
      <c r="M488" s="20" t="str">
        <f t="shared" ca="1" si="45"/>
        <v>INDMDEFFMT-81</v>
      </c>
      <c r="N488" s="21" t="str">
        <f t="shared" ca="1" si="46"/>
        <v>Metal industry Saving Tech-Heat Medium Temp. up to 150C 8.1y</v>
      </c>
      <c r="O488" s="21" t="s">
        <v>32</v>
      </c>
      <c r="P488" s="21" t="s">
        <v>33</v>
      </c>
      <c r="Q488" s="21"/>
      <c r="R488" s="21"/>
      <c r="S488" s="20" t="s">
        <v>34</v>
      </c>
      <c r="V488" s="16" t="str">
        <f t="shared" ca="1" si="48"/>
        <v>MD</v>
      </c>
      <c r="W488" s="14" t="str">
        <f t="shared" ca="1" si="48"/>
        <v>Metal industry</v>
      </c>
      <c r="X488" s="3" t="str">
        <f>'EE investment costs'!D537</f>
        <v>MT-81</v>
      </c>
      <c r="Y488" s="3" t="str">
        <f>'EE investment costs'!E537</f>
        <v>Heat Medium Temp. up to 150C</v>
      </c>
      <c r="AC488" s="123">
        <f>'EE investment costs'!C537</f>
        <v>8.1</v>
      </c>
      <c r="AD488" s="22"/>
    </row>
    <row r="489" spans="2:30">
      <c r="B489" s="14" t="str">
        <f t="shared" ca="1" si="44"/>
        <v>INDMDEFFHT-81</v>
      </c>
      <c r="C489" s="15" t="str">
        <f t="shared" ref="C489:C547" ca="1" si="49">"I"&amp;MID(B489,4,1)&amp;"D"&amp;MID(B489,9,2)</f>
        <v>IMDHT</v>
      </c>
      <c r="D489" s="16">
        <f>'EE investment costs'!$F$15</f>
        <v>2016</v>
      </c>
      <c r="E489" s="14">
        <f>VLOOKUP(X489,'EE investment costs'!$D$56:$R$656,15,0)</f>
        <v>5.1280000000000001</v>
      </c>
      <c r="F489" s="17">
        <f ca="1">INDEX('EE investment costs'!$D$56:$R$656,MATCH(X489,'EE investment costs'!$D$56:$D$656,0),MATCH($V$8,'EE investment costs'!$D$56:$R$56,0))</f>
        <v>735.682389037348</v>
      </c>
      <c r="I489" s="18">
        <v>1</v>
      </c>
      <c r="J489" s="18">
        <v>1</v>
      </c>
      <c r="K489" s="14">
        <f t="shared" ca="1" si="47"/>
        <v>5</v>
      </c>
      <c r="M489" s="19" t="str">
        <f t="shared" ca="1" si="45"/>
        <v>INDMDEFFHT-81</v>
      </c>
      <c r="N489" s="23" t="str">
        <f t="shared" ca="1" si="46"/>
        <v>Metal industry Saving Tech-Heat High Temp. over 150C 8.1y</v>
      </c>
      <c r="O489" s="23" t="s">
        <v>32</v>
      </c>
      <c r="P489" s="23" t="s">
        <v>33</v>
      </c>
      <c r="Q489" s="23"/>
      <c r="R489" s="23"/>
      <c r="S489" s="19" t="s">
        <v>34</v>
      </c>
      <c r="V489" s="16" t="str">
        <f t="shared" ca="1" si="48"/>
        <v>MD</v>
      </c>
      <c r="W489" s="14" t="str">
        <f t="shared" ca="1" si="48"/>
        <v>Metal industry</v>
      </c>
      <c r="X489" s="3" t="str">
        <f>'EE investment costs'!D538</f>
        <v>HT-81</v>
      </c>
      <c r="Y489" s="3" t="str">
        <f>'EE investment costs'!E538</f>
        <v>Heat High Temp. over 150C</v>
      </c>
      <c r="AC489" s="123">
        <f>'EE investment costs'!C538</f>
        <v>8.1</v>
      </c>
      <c r="AD489" s="22"/>
    </row>
    <row r="490" spans="2:30">
      <c r="B490" s="14" t="str">
        <f t="shared" ca="1" si="44"/>
        <v>INDMDEFFRH-81</v>
      </c>
      <c r="C490" s="15" t="str">
        <f t="shared" ca="1" si="49"/>
        <v>IMDRH</v>
      </c>
      <c r="D490" s="16">
        <f>'EE investment costs'!$F$15</f>
        <v>2016</v>
      </c>
      <c r="E490" s="14">
        <f>VLOOKUP(X490,'EE investment costs'!$D$56:$R$656,15,0)</f>
        <v>16.765333333333334</v>
      </c>
      <c r="F490" s="17">
        <f ca="1">INDEX('EE investment costs'!$D$56:$R$656,MATCH(X490,'EE investment costs'!$D$56:$D$656,0),MATCH($V$8,'EE investment costs'!$D$56:$R$56,0))</f>
        <v>1733.3544983745378</v>
      </c>
      <c r="I490" s="18">
        <v>1</v>
      </c>
      <c r="J490" s="18">
        <v>1</v>
      </c>
      <c r="K490" s="14">
        <f t="shared" ca="1" si="47"/>
        <v>0</v>
      </c>
      <c r="M490" s="19" t="str">
        <f t="shared" ca="1" si="45"/>
        <v>INDMDEFFRH-81</v>
      </c>
      <c r="N490" s="23" t="str">
        <f t="shared" ca="1" si="46"/>
        <v>Metal industry Saving Tech-Heat Room Heat 8.1y</v>
      </c>
      <c r="O490" s="23" t="s">
        <v>32</v>
      </c>
      <c r="P490" s="23" t="s">
        <v>33</v>
      </c>
      <c r="Q490" s="23"/>
      <c r="R490" s="23"/>
      <c r="S490" s="19" t="s">
        <v>34</v>
      </c>
      <c r="V490" s="16" t="str">
        <f t="shared" ca="1" si="48"/>
        <v>MD</v>
      </c>
      <c r="W490" s="14" t="str">
        <f t="shared" ca="1" si="48"/>
        <v>Metal industry</v>
      </c>
      <c r="X490" s="3" t="str">
        <f>'EE investment costs'!D539</f>
        <v>RH-81</v>
      </c>
      <c r="Y490" s="3" t="str">
        <f>'EE investment costs'!E539</f>
        <v>Heat Room Heat</v>
      </c>
      <c r="AC490" s="123">
        <f>'EE investment costs'!C539</f>
        <v>8.1</v>
      </c>
      <c r="AD490" s="22"/>
    </row>
    <row r="491" spans="2:30">
      <c r="B491" s="14" t="str">
        <f t="shared" ca="1" si="44"/>
        <v>INDMDEFFLA-81</v>
      </c>
      <c r="C491" s="15" t="str">
        <f t="shared" ca="1" si="49"/>
        <v>IMDLA</v>
      </c>
      <c r="D491" s="16">
        <f>'EE investment costs'!$F$15</f>
        <v>2016</v>
      </c>
      <c r="E491" s="14">
        <f>VLOOKUP(X491,'EE investment costs'!$D$56:$R$656,15,0)</f>
        <v>4.4443666666666672</v>
      </c>
      <c r="F491" s="17">
        <f ca="1">INDEX('EE investment costs'!$D$56:$R$656,MATCH(X491,'EE investment costs'!$D$56:$D$656,0),MATCH($V$8,'EE investment costs'!$D$56:$R$56,0))</f>
        <v>2208.8883422318204</v>
      </c>
      <c r="I491" s="18">
        <v>1</v>
      </c>
      <c r="J491" s="18">
        <v>1</v>
      </c>
      <c r="K491" s="14">
        <f t="shared" ca="1" si="47"/>
        <v>0</v>
      </c>
      <c r="M491" s="19" t="str">
        <f t="shared" ca="1" si="45"/>
        <v>INDMDEFFLA-81</v>
      </c>
      <c r="N491" s="23" t="str">
        <f t="shared" ca="1" si="46"/>
        <v>Metal industry Saving Tech-Light 8.1y</v>
      </c>
      <c r="O491" s="23" t="s">
        <v>32</v>
      </c>
      <c r="P491" s="23" t="s">
        <v>33</v>
      </c>
      <c r="Q491" s="23"/>
      <c r="R491" s="23"/>
      <c r="S491" s="19" t="s">
        <v>34</v>
      </c>
      <c r="V491" s="16" t="str">
        <f t="shared" ca="1" si="48"/>
        <v>MD</v>
      </c>
      <c r="W491" s="14" t="str">
        <f t="shared" ca="1" si="48"/>
        <v>Metal industry</v>
      </c>
      <c r="X491" s="3" t="str">
        <f>'EE investment costs'!D540</f>
        <v>LA-81</v>
      </c>
      <c r="Y491" s="3" t="str">
        <f>'EE investment costs'!E540</f>
        <v>Light</v>
      </c>
      <c r="AC491" s="123">
        <f>'EE investment costs'!C540</f>
        <v>8.1</v>
      </c>
      <c r="AD491" s="22"/>
    </row>
    <row r="492" spans="2:30">
      <c r="B492" s="14" t="str">
        <f t="shared" ca="1" si="44"/>
        <v>INDMDEFFEM-81</v>
      </c>
      <c r="C492" s="15" t="str">
        <f t="shared" ca="1" si="49"/>
        <v>IMDEM</v>
      </c>
      <c r="D492" s="16">
        <f>'EE investment costs'!$F$15</f>
        <v>2016</v>
      </c>
      <c r="E492" s="14">
        <f>VLOOKUP(X492,'EE investment costs'!$D$56:$R$656,15,0)</f>
        <v>4.6665849999999995</v>
      </c>
      <c r="F492" s="17">
        <f ca="1">INDEX('EE investment costs'!$D$56:$R$656,MATCH(X492,'EE investment costs'!$D$56:$D$656,0),MATCH($V$8,'EE investment costs'!$D$56:$R$56,0))</f>
        <v>2376.6067040992871</v>
      </c>
      <c r="I492" s="18">
        <v>1</v>
      </c>
      <c r="J492" s="18">
        <v>1</v>
      </c>
      <c r="K492" s="14">
        <f t="shared" ca="1" si="47"/>
        <v>0</v>
      </c>
      <c r="M492" s="19" t="str">
        <f t="shared" ca="1" si="45"/>
        <v>INDMDEFFEM-81</v>
      </c>
      <c r="N492" s="23" t="str">
        <f t="shared" ca="1" si="46"/>
        <v>Metal industry Saving Tech-Electric Motors 8.1y</v>
      </c>
      <c r="O492" s="23" t="s">
        <v>32</v>
      </c>
      <c r="P492" s="23" t="s">
        <v>33</v>
      </c>
      <c r="Q492" s="23"/>
      <c r="R492" s="23"/>
      <c r="S492" s="19" t="s">
        <v>34</v>
      </c>
      <c r="V492" s="16" t="str">
        <f t="shared" ca="1" si="48"/>
        <v>MD</v>
      </c>
      <c r="W492" s="14" t="str">
        <f t="shared" ca="1" si="48"/>
        <v>Metal industry</v>
      </c>
      <c r="X492" s="3" t="str">
        <f>'EE investment costs'!D541</f>
        <v>EM-81</v>
      </c>
      <c r="Y492" s="3" t="str">
        <f>'EE investment costs'!E541</f>
        <v>Electric Motors</v>
      </c>
      <c r="AC492" s="123">
        <f>'EE investment costs'!C541</f>
        <v>8.1</v>
      </c>
      <c r="AD492" s="22"/>
    </row>
    <row r="493" spans="2:30">
      <c r="B493" s="14" t="str">
        <f t="shared" ca="1" si="44"/>
        <v>INDMDEFFTF-81</v>
      </c>
      <c r="C493" s="15" t="str">
        <f t="shared" ca="1" si="49"/>
        <v>IMDTF</v>
      </c>
      <c r="D493" s="16">
        <f>'EE investment costs'!$F$15</f>
        <v>2016</v>
      </c>
      <c r="E493" s="14">
        <f>VLOOKUP(X493,'EE investment costs'!$D$56:$R$656,15,0)</f>
        <v>18.416666666666664</v>
      </c>
      <c r="F493" s="17">
        <f ca="1">INDEX('EE investment costs'!$D$56:$R$656,MATCH(X493,'EE investment costs'!$D$56:$D$656,0),MATCH($V$8,'EE investment costs'!$D$56:$R$56,0))</f>
        <v>1190.1905156577527</v>
      </c>
      <c r="I493" s="18">
        <v>1</v>
      </c>
      <c r="J493" s="18">
        <v>1</v>
      </c>
      <c r="K493" s="14">
        <f t="shared" ca="1" si="47"/>
        <v>1</v>
      </c>
      <c r="M493" s="19" t="str">
        <f t="shared" ca="1" si="45"/>
        <v>INDMDEFFTF-81</v>
      </c>
      <c r="N493" s="23" t="str">
        <f t="shared" ca="1" si="46"/>
        <v>Metal industry Saving Tech-Haulage Tractors, Trucks, Fishing boats 8.1y</v>
      </c>
      <c r="O493" s="23" t="s">
        <v>32</v>
      </c>
      <c r="P493" s="23" t="s">
        <v>33</v>
      </c>
      <c r="Q493" s="23"/>
      <c r="R493" s="23"/>
      <c r="S493" s="19" t="s">
        <v>34</v>
      </c>
      <c r="V493" s="16" t="str">
        <f t="shared" ca="1" si="48"/>
        <v>MD</v>
      </c>
      <c r="W493" s="14" t="str">
        <f t="shared" ca="1" si="48"/>
        <v>Metal industry</v>
      </c>
      <c r="X493" s="3" t="str">
        <f>'EE investment costs'!D542</f>
        <v>TF-81</v>
      </c>
      <c r="Y493" s="3" t="str">
        <f>'EE investment costs'!E542</f>
        <v>Haulage Tractors, Trucks, Fishing boats</v>
      </c>
      <c r="AC493" s="123">
        <f>'EE investment costs'!C542</f>
        <v>8.1</v>
      </c>
      <c r="AD493" s="22"/>
    </row>
    <row r="494" spans="2:30">
      <c r="B494" s="14" t="str">
        <f t="shared" ca="1" si="44"/>
        <v>INDMDEFFMT-82</v>
      </c>
      <c r="C494" s="15" t="str">
        <f t="shared" ca="1" si="49"/>
        <v>IMDMT</v>
      </c>
      <c r="D494" s="16">
        <f>'EE investment costs'!$F$15</f>
        <v>2016</v>
      </c>
      <c r="E494" s="14">
        <f>VLOOKUP(X494,'EE investment costs'!$D$56:$R$656,15,0)</f>
        <v>6.42</v>
      </c>
      <c r="F494" s="17">
        <f ca="1">INDEX('EE investment costs'!$D$56:$R$656,MATCH(X494,'EE investment costs'!$D$56:$D$656,0),MATCH($V$8,'EE investment costs'!$D$56:$R$56,0))</f>
        <v>1030.894053681573</v>
      </c>
      <c r="I494" s="18">
        <v>1</v>
      </c>
      <c r="J494" s="18">
        <v>1</v>
      </c>
      <c r="K494" s="14">
        <f t="shared" ca="1" si="47"/>
        <v>2</v>
      </c>
      <c r="M494" s="19" t="str">
        <f t="shared" ca="1" si="45"/>
        <v>INDMDEFFMT-82</v>
      </c>
      <c r="N494" s="23" t="str">
        <f t="shared" ca="1" si="46"/>
        <v>Metal industry Saving Tech-Heat Medium Temp. up to 150C 8.2y</v>
      </c>
      <c r="O494" s="23" t="s">
        <v>32</v>
      </c>
      <c r="P494" s="23" t="s">
        <v>33</v>
      </c>
      <c r="Q494" s="23"/>
      <c r="R494" s="23"/>
      <c r="S494" s="19" t="s">
        <v>34</v>
      </c>
      <c r="V494" s="16" t="str">
        <f t="shared" ca="1" si="48"/>
        <v>MD</v>
      </c>
      <c r="W494" s="14" t="str">
        <f t="shared" ca="1" si="48"/>
        <v>Metal industry</v>
      </c>
      <c r="X494" s="3" t="str">
        <f>'EE investment costs'!D543</f>
        <v>MT-82</v>
      </c>
      <c r="Y494" s="3" t="str">
        <f>'EE investment costs'!E543</f>
        <v>Heat Medium Temp. up to 150C</v>
      </c>
      <c r="AC494" s="123">
        <f>'EE investment costs'!C543</f>
        <v>8.1999999999999993</v>
      </c>
      <c r="AD494" s="22"/>
    </row>
    <row r="495" spans="2:30">
      <c r="B495" s="14" t="str">
        <f t="shared" ca="1" si="44"/>
        <v>INDMDEFFHT-82</v>
      </c>
      <c r="C495" s="15" t="str">
        <f t="shared" ca="1" si="49"/>
        <v>IMDHT</v>
      </c>
      <c r="D495" s="16">
        <f>'EE investment costs'!$F$15</f>
        <v>2016</v>
      </c>
      <c r="E495" s="14">
        <f>VLOOKUP(X495,'EE investment costs'!$D$56:$R$656,15,0)</f>
        <v>5.1360000000000001</v>
      </c>
      <c r="F495" s="17">
        <f ca="1">INDEX('EE investment costs'!$D$56:$R$656,MATCH(X495,'EE investment costs'!$D$56:$D$656,0),MATCH($V$8,'EE investment costs'!$D$56:$R$56,0))</f>
        <v>742.02559553803371</v>
      </c>
      <c r="I495" s="18">
        <v>1</v>
      </c>
      <c r="J495" s="18">
        <v>1</v>
      </c>
      <c r="K495" s="14">
        <f t="shared" ca="1" si="47"/>
        <v>5</v>
      </c>
      <c r="M495" s="19" t="str">
        <f t="shared" ca="1" si="45"/>
        <v>INDMDEFFHT-82</v>
      </c>
      <c r="N495" s="23" t="str">
        <f t="shared" ca="1" si="46"/>
        <v>Metal industry Saving Tech-Heat High Temp. over 150C 8.2y</v>
      </c>
      <c r="O495" s="23" t="s">
        <v>32</v>
      </c>
      <c r="P495" s="23" t="s">
        <v>33</v>
      </c>
      <c r="Q495" s="23"/>
      <c r="R495" s="23"/>
      <c r="S495" s="19" t="s">
        <v>34</v>
      </c>
      <c r="V495" s="16" t="str">
        <f t="shared" ca="1" si="48"/>
        <v>MD</v>
      </c>
      <c r="W495" s="14" t="str">
        <f t="shared" ca="1" si="48"/>
        <v>Metal industry</v>
      </c>
      <c r="X495" s="3" t="str">
        <f>'EE investment costs'!D544</f>
        <v>HT-82</v>
      </c>
      <c r="Y495" s="3" t="str">
        <f>'EE investment costs'!E544</f>
        <v>Heat High Temp. over 150C</v>
      </c>
      <c r="AC495" s="123">
        <f>'EE investment costs'!C544</f>
        <v>8.1999999999999993</v>
      </c>
      <c r="AD495" s="22"/>
    </row>
    <row r="496" spans="2:30">
      <c r="B496" s="14" t="str">
        <f t="shared" ca="1" si="44"/>
        <v>INDMDEFFRH-82</v>
      </c>
      <c r="C496" s="15" t="str">
        <f t="shared" ca="1" si="49"/>
        <v>IMDRH</v>
      </c>
      <c r="D496" s="16">
        <f>'EE investment costs'!$F$15</f>
        <v>2016</v>
      </c>
      <c r="E496" s="14">
        <f>VLOOKUP(X496,'EE investment costs'!$D$56:$R$656,15,0)</f>
        <v>16.784000000000002</v>
      </c>
      <c r="F496" s="17">
        <f ca="1">INDEX('EE investment costs'!$D$56:$R$656,MATCH(X496,'EE investment costs'!$D$56:$D$656,0),MATCH($V$8,'EE investment costs'!$D$56:$R$56,0))</f>
        <v>1771.0361179044189</v>
      </c>
      <c r="I496" s="18">
        <v>1</v>
      </c>
      <c r="J496" s="18">
        <v>1</v>
      </c>
      <c r="K496" s="14">
        <f t="shared" ca="1" si="47"/>
        <v>0</v>
      </c>
      <c r="M496" s="19" t="str">
        <f t="shared" ca="1" si="45"/>
        <v>INDMDEFFRH-82</v>
      </c>
      <c r="N496" s="23" t="str">
        <f t="shared" ca="1" si="46"/>
        <v>Metal industry Saving Tech-Heat Room Heat 8.2y</v>
      </c>
      <c r="O496" s="23" t="s">
        <v>32</v>
      </c>
      <c r="P496" s="23" t="s">
        <v>33</v>
      </c>
      <c r="Q496" s="23"/>
      <c r="R496" s="23"/>
      <c r="S496" s="19" t="s">
        <v>34</v>
      </c>
      <c r="V496" s="16" t="str">
        <f t="shared" ca="1" si="48"/>
        <v>MD</v>
      </c>
      <c r="W496" s="14" t="str">
        <f t="shared" ca="1" si="48"/>
        <v>Metal industry</v>
      </c>
      <c r="X496" s="3" t="str">
        <f>'EE investment costs'!D545</f>
        <v>RH-82</v>
      </c>
      <c r="Y496" s="3" t="str">
        <f>'EE investment costs'!E545</f>
        <v>Heat Room Heat</v>
      </c>
      <c r="AC496" s="123">
        <f>'EE investment costs'!C545</f>
        <v>8.1999999999999993</v>
      </c>
      <c r="AD496" s="22"/>
    </row>
    <row r="497" spans="2:30">
      <c r="B497" s="14" t="str">
        <f t="shared" ca="1" si="44"/>
        <v>INDMDEFFLA-82</v>
      </c>
      <c r="C497" s="15" t="str">
        <f t="shared" ca="1" si="49"/>
        <v>IMDLA</v>
      </c>
      <c r="D497" s="16">
        <f>'EE investment costs'!$F$15</f>
        <v>2016</v>
      </c>
      <c r="E497" s="14">
        <f>VLOOKUP(X497,'EE investment costs'!$D$56:$R$656,15,0)</f>
        <v>4.4573999999999998</v>
      </c>
      <c r="F497" s="17">
        <f ca="1">INDEX('EE investment costs'!$D$56:$R$656,MATCH(X497,'EE investment costs'!$D$56:$D$656,0),MATCH($V$8,'EE investment costs'!$D$56:$R$56,0))</f>
        <v>2224.2884278891897</v>
      </c>
      <c r="I497" s="18">
        <v>1</v>
      </c>
      <c r="J497" s="18">
        <v>1</v>
      </c>
      <c r="K497" s="14">
        <f t="shared" ca="1" si="47"/>
        <v>0</v>
      </c>
      <c r="M497" s="19" t="str">
        <f t="shared" ca="1" si="45"/>
        <v>INDMDEFFLA-82</v>
      </c>
      <c r="N497" s="23" t="str">
        <f t="shared" ca="1" si="46"/>
        <v>Metal industry Saving Tech-Light 8.2y</v>
      </c>
      <c r="O497" s="23" t="s">
        <v>32</v>
      </c>
      <c r="P497" s="23" t="s">
        <v>33</v>
      </c>
      <c r="Q497" s="23"/>
      <c r="R497" s="23"/>
      <c r="S497" s="19" t="s">
        <v>34</v>
      </c>
      <c r="V497" s="16" t="str">
        <f t="shared" ca="1" si="48"/>
        <v>MD</v>
      </c>
      <c r="W497" s="14" t="str">
        <f t="shared" ca="1" si="48"/>
        <v>Metal industry</v>
      </c>
      <c r="X497" s="3" t="str">
        <f>'EE investment costs'!D546</f>
        <v>LA-82</v>
      </c>
      <c r="Y497" s="3" t="str">
        <f>'EE investment costs'!E546</f>
        <v>Light</v>
      </c>
      <c r="AC497" s="123">
        <f>'EE investment costs'!C546</f>
        <v>8.1999999999999993</v>
      </c>
      <c r="AD497" s="22"/>
    </row>
    <row r="498" spans="2:30">
      <c r="B498" s="14" t="str">
        <f t="shared" ca="1" si="44"/>
        <v>INDMDEFFEM-82</v>
      </c>
      <c r="C498" s="15" t="str">
        <f t="shared" ca="1" si="49"/>
        <v>IMDEM</v>
      </c>
      <c r="D498" s="16">
        <f>'EE investment costs'!$F$15</f>
        <v>2016</v>
      </c>
      <c r="E498" s="14">
        <f>VLOOKUP(X498,'EE investment costs'!$D$56:$R$656,15,0)</f>
        <v>4.6802700000000002</v>
      </c>
      <c r="F498" s="17">
        <f ca="1">INDEX('EE investment costs'!$D$56:$R$656,MATCH(X498,'EE investment costs'!$D$56:$D$656,0),MATCH($V$8,'EE investment costs'!$D$56:$R$56,0))</f>
        <v>2397.3421709531967</v>
      </c>
      <c r="I498" s="18">
        <v>1</v>
      </c>
      <c r="J498" s="18">
        <v>1</v>
      </c>
      <c r="K498" s="14">
        <f t="shared" ca="1" si="47"/>
        <v>0</v>
      </c>
      <c r="M498" s="19" t="str">
        <f t="shared" ca="1" si="45"/>
        <v>INDMDEFFEM-82</v>
      </c>
      <c r="N498" s="23" t="str">
        <f t="shared" ca="1" si="46"/>
        <v>Metal industry Saving Tech-Electric Motors 8.2y</v>
      </c>
      <c r="O498" s="23" t="s">
        <v>32</v>
      </c>
      <c r="P498" s="23" t="s">
        <v>33</v>
      </c>
      <c r="Q498" s="23"/>
      <c r="R498" s="23"/>
      <c r="S498" s="19" t="s">
        <v>34</v>
      </c>
      <c r="V498" s="16" t="str">
        <f t="shared" ca="1" si="48"/>
        <v>MD</v>
      </c>
      <c r="W498" s="14" t="str">
        <f t="shared" ca="1" si="48"/>
        <v>Metal industry</v>
      </c>
      <c r="X498" s="3" t="str">
        <f>'EE investment costs'!D547</f>
        <v>EM-82</v>
      </c>
      <c r="Y498" s="3" t="str">
        <f>'EE investment costs'!E547</f>
        <v>Electric Motors</v>
      </c>
      <c r="AC498" s="123">
        <f>'EE investment costs'!C547</f>
        <v>8.1999999999999993</v>
      </c>
      <c r="AD498" s="22"/>
    </row>
    <row r="499" spans="2:30">
      <c r="B499" s="14" t="str">
        <f t="shared" ca="1" si="44"/>
        <v>INDMDEFFTF-82</v>
      </c>
      <c r="C499" s="15" t="str">
        <f t="shared" ca="1" si="49"/>
        <v>IMDTF</v>
      </c>
      <c r="D499" s="16">
        <f>'EE investment costs'!$F$15</f>
        <v>2016</v>
      </c>
      <c r="E499" s="14">
        <f>VLOOKUP(X499,'EE investment costs'!$D$56:$R$656,15,0)</f>
        <v>18.5</v>
      </c>
      <c r="F499" s="17">
        <f ca="1">INDEX('EE investment costs'!$D$56:$R$656,MATCH(X499,'EE investment costs'!$D$56:$D$656,0),MATCH($V$8,'EE investment costs'!$D$56:$R$56,0))</f>
        <v>1204.8842257276017</v>
      </c>
      <c r="I499" s="18">
        <v>1</v>
      </c>
      <c r="J499" s="18">
        <v>1</v>
      </c>
      <c r="K499" s="14">
        <f t="shared" ca="1" si="47"/>
        <v>0</v>
      </c>
      <c r="M499" s="19" t="str">
        <f t="shared" ca="1" si="45"/>
        <v>INDMDEFFTF-82</v>
      </c>
      <c r="N499" s="23" t="str">
        <f t="shared" ca="1" si="46"/>
        <v>Metal industry Saving Tech-Haulage Tractors, Trucks, Fishing boats 8.2y</v>
      </c>
      <c r="O499" s="23" t="s">
        <v>32</v>
      </c>
      <c r="P499" s="23" t="s">
        <v>33</v>
      </c>
      <c r="Q499" s="23"/>
      <c r="R499" s="23"/>
      <c r="S499" s="19" t="s">
        <v>34</v>
      </c>
      <c r="V499" s="16" t="str">
        <f t="shared" ca="1" si="48"/>
        <v>MD</v>
      </c>
      <c r="W499" s="14" t="str">
        <f t="shared" ca="1" si="48"/>
        <v>Metal industry</v>
      </c>
      <c r="X499" s="3" t="str">
        <f>'EE investment costs'!D548</f>
        <v>TF-82</v>
      </c>
      <c r="Y499" s="3" t="str">
        <f>'EE investment costs'!E548</f>
        <v>Haulage Tractors, Trucks, Fishing boats</v>
      </c>
      <c r="AC499" s="123">
        <f>'EE investment costs'!C548</f>
        <v>8.1999999999999993</v>
      </c>
      <c r="AD499" s="22"/>
    </row>
    <row r="500" spans="2:30">
      <c r="B500" s="14" t="str">
        <f t="shared" ca="1" si="44"/>
        <v>INDMDEFFMT-83</v>
      </c>
      <c r="C500" s="15" t="str">
        <f t="shared" ca="1" si="49"/>
        <v>IMDMT</v>
      </c>
      <c r="D500" s="16">
        <f>'EE investment costs'!$F$15</f>
        <v>2016</v>
      </c>
      <c r="E500" s="14">
        <f>VLOOKUP(X500,'EE investment costs'!$D$56:$R$656,15,0)</f>
        <v>6.43</v>
      </c>
      <c r="F500" s="17">
        <f ca="1">INDEX('EE investment costs'!$D$56:$R$656,MATCH(X500,'EE investment costs'!$D$56:$D$656,0),MATCH($V$8,'EE investment costs'!$D$56:$R$56,0))</f>
        <v>1041.5196094176729</v>
      </c>
      <c r="I500" s="18">
        <v>1</v>
      </c>
      <c r="J500" s="18">
        <v>1</v>
      </c>
      <c r="K500" s="14">
        <f t="shared" ca="1" si="47"/>
        <v>2</v>
      </c>
      <c r="M500" s="19" t="str">
        <f t="shared" ca="1" si="45"/>
        <v>INDMDEFFMT-83</v>
      </c>
      <c r="N500" s="23" t="str">
        <f t="shared" ca="1" si="46"/>
        <v>Metal industry Saving Tech-Heat Medium Temp. up to 150C 8.3y</v>
      </c>
      <c r="O500" s="23" t="s">
        <v>32</v>
      </c>
      <c r="P500" s="23" t="s">
        <v>33</v>
      </c>
      <c r="Q500" s="23"/>
      <c r="R500" s="23"/>
      <c r="S500" s="19" t="s">
        <v>34</v>
      </c>
      <c r="V500" s="16" t="str">
        <f t="shared" ca="1" si="48"/>
        <v>MD</v>
      </c>
      <c r="W500" s="14" t="str">
        <f t="shared" ca="1" si="48"/>
        <v>Metal industry</v>
      </c>
      <c r="X500" s="3" t="str">
        <f>'EE investment costs'!D549</f>
        <v>MT-83</v>
      </c>
      <c r="Y500" s="3" t="str">
        <f>'EE investment costs'!E549</f>
        <v>Heat Medium Temp. up to 150C</v>
      </c>
      <c r="AC500" s="123">
        <f>'EE investment costs'!C549</f>
        <v>8.3000000000000007</v>
      </c>
      <c r="AD500" s="22"/>
    </row>
    <row r="501" spans="2:30">
      <c r="B501" s="14" t="str">
        <f t="shared" ca="1" si="44"/>
        <v>INDMDEFFHT-83</v>
      </c>
      <c r="C501" s="15" t="str">
        <f t="shared" ca="1" si="49"/>
        <v>IMDHT</v>
      </c>
      <c r="D501" s="16">
        <f>'EE investment costs'!$F$15</f>
        <v>2016</v>
      </c>
      <c r="E501" s="14">
        <f>VLOOKUP(X501,'EE investment costs'!$D$56:$R$656,15,0)</f>
        <v>5.1440000000000001</v>
      </c>
      <c r="F501" s="17">
        <f ca="1">INDEX('EE investment costs'!$D$56:$R$656,MATCH(X501,'EE investment costs'!$D$56:$D$656,0),MATCH($V$8,'EE investment costs'!$D$56:$R$56,0))</f>
        <v>748.36880203871931</v>
      </c>
      <c r="I501" s="18">
        <v>1</v>
      </c>
      <c r="J501" s="18">
        <v>1</v>
      </c>
      <c r="K501" s="14">
        <f t="shared" ca="1" si="47"/>
        <v>5</v>
      </c>
      <c r="M501" s="19" t="str">
        <f t="shared" ca="1" si="45"/>
        <v>INDMDEFFHT-83</v>
      </c>
      <c r="N501" s="23" t="str">
        <f t="shared" ca="1" si="46"/>
        <v>Metal industry Saving Tech-Heat High Temp. over 150C 8.3y</v>
      </c>
      <c r="O501" s="23" t="s">
        <v>32</v>
      </c>
      <c r="P501" s="23" t="s">
        <v>33</v>
      </c>
      <c r="Q501" s="23"/>
      <c r="R501" s="23"/>
      <c r="S501" s="19" t="s">
        <v>34</v>
      </c>
      <c r="V501" s="16" t="str">
        <f t="shared" ca="1" si="48"/>
        <v>MD</v>
      </c>
      <c r="W501" s="14" t="str">
        <f t="shared" ca="1" si="48"/>
        <v>Metal industry</v>
      </c>
      <c r="X501" s="3" t="str">
        <f>'EE investment costs'!D550</f>
        <v>HT-83</v>
      </c>
      <c r="Y501" s="3" t="str">
        <f>'EE investment costs'!E550</f>
        <v>Heat High Temp. over 150C</v>
      </c>
      <c r="AC501" s="123">
        <f>'EE investment costs'!C550</f>
        <v>8.3000000000000007</v>
      </c>
      <c r="AD501" s="22"/>
    </row>
    <row r="502" spans="2:30">
      <c r="B502" s="14" t="str">
        <f t="shared" ca="1" si="44"/>
        <v>INDMDEFFRH-83</v>
      </c>
      <c r="C502" s="15" t="str">
        <f t="shared" ca="1" si="49"/>
        <v>IMDRH</v>
      </c>
      <c r="D502" s="16">
        <f>'EE investment costs'!$F$15</f>
        <v>2016</v>
      </c>
      <c r="E502" s="14">
        <f>VLOOKUP(X502,'EE investment costs'!$D$56:$R$656,15,0)</f>
        <v>16.802666666666671</v>
      </c>
      <c r="F502" s="17">
        <f ca="1">INDEX('EE investment costs'!$D$56:$R$656,MATCH(X502,'EE investment costs'!$D$56:$D$656,0),MATCH($V$8,'EE investment costs'!$D$56:$R$56,0))</f>
        <v>1808.7177374343007</v>
      </c>
      <c r="I502" s="18">
        <v>1</v>
      </c>
      <c r="J502" s="18">
        <v>1</v>
      </c>
      <c r="K502" s="14">
        <f t="shared" ca="1" si="47"/>
        <v>0</v>
      </c>
      <c r="M502" s="19" t="str">
        <f t="shared" ca="1" si="45"/>
        <v>INDMDEFFRH-83</v>
      </c>
      <c r="N502" s="23" t="str">
        <f t="shared" ca="1" si="46"/>
        <v>Metal industry Saving Tech-Heat Room Heat 8.3y</v>
      </c>
      <c r="O502" s="23" t="s">
        <v>32</v>
      </c>
      <c r="P502" s="23" t="s">
        <v>33</v>
      </c>
      <c r="Q502" s="23"/>
      <c r="R502" s="23"/>
      <c r="S502" s="19" t="s">
        <v>34</v>
      </c>
      <c r="V502" s="16" t="str">
        <f t="shared" ca="1" si="48"/>
        <v>MD</v>
      </c>
      <c r="W502" s="14" t="str">
        <f t="shared" ca="1" si="48"/>
        <v>Metal industry</v>
      </c>
      <c r="X502" s="3" t="str">
        <f>'EE investment costs'!D551</f>
        <v>RH-83</v>
      </c>
      <c r="Y502" s="3" t="str">
        <f>'EE investment costs'!E551</f>
        <v>Heat Room Heat</v>
      </c>
      <c r="AC502" s="123">
        <f>'EE investment costs'!C551</f>
        <v>8.3000000000000007</v>
      </c>
      <c r="AD502" s="22"/>
    </row>
    <row r="503" spans="2:30">
      <c r="B503" s="14" t="str">
        <f t="shared" ca="1" si="44"/>
        <v>INDMDEFFLA-83</v>
      </c>
      <c r="C503" s="15" t="str">
        <f t="shared" ca="1" si="49"/>
        <v>IMDLA</v>
      </c>
      <c r="D503" s="16">
        <f>'EE investment costs'!$F$15</f>
        <v>2016</v>
      </c>
      <c r="E503" s="14">
        <f>VLOOKUP(X503,'EE investment costs'!$D$56:$R$656,15,0)</f>
        <v>4.4704333333333341</v>
      </c>
      <c r="F503" s="17">
        <f ca="1">INDEX('EE investment costs'!$D$56:$R$656,MATCH(X503,'EE investment costs'!$D$56:$D$656,0),MATCH($V$8,'EE investment costs'!$D$56:$R$56,0))</f>
        <v>2239.6885135465595</v>
      </c>
      <c r="I503" s="18">
        <v>1</v>
      </c>
      <c r="J503" s="18">
        <v>1</v>
      </c>
      <c r="K503" s="14">
        <f t="shared" ca="1" si="47"/>
        <v>0</v>
      </c>
      <c r="M503" s="19" t="str">
        <f t="shared" ca="1" si="45"/>
        <v>INDMDEFFLA-83</v>
      </c>
      <c r="N503" s="23" t="str">
        <f t="shared" ca="1" si="46"/>
        <v>Metal industry Saving Tech-Light 8.3y</v>
      </c>
      <c r="O503" s="23" t="s">
        <v>32</v>
      </c>
      <c r="P503" s="23" t="s">
        <v>33</v>
      </c>
      <c r="Q503" s="23"/>
      <c r="R503" s="23"/>
      <c r="S503" s="19" t="s">
        <v>34</v>
      </c>
      <c r="V503" s="16" t="str">
        <f t="shared" ca="1" si="48"/>
        <v>MD</v>
      </c>
      <c r="W503" s="14" t="str">
        <f t="shared" ca="1" si="48"/>
        <v>Metal industry</v>
      </c>
      <c r="X503" s="3" t="str">
        <f>'EE investment costs'!D552</f>
        <v>LA-83</v>
      </c>
      <c r="Y503" s="3" t="str">
        <f>'EE investment costs'!E552</f>
        <v>Light</v>
      </c>
      <c r="AC503" s="123">
        <f>'EE investment costs'!C552</f>
        <v>8.3000000000000007</v>
      </c>
      <c r="AD503" s="22"/>
    </row>
    <row r="504" spans="2:30">
      <c r="B504" s="14" t="str">
        <f t="shared" ca="1" si="44"/>
        <v>INDMDEFFEM-83</v>
      </c>
      <c r="C504" s="15" t="str">
        <f t="shared" ca="1" si="49"/>
        <v>IMDEM</v>
      </c>
      <c r="D504" s="16">
        <f>'EE investment costs'!$F$15</f>
        <v>2016</v>
      </c>
      <c r="E504" s="14">
        <f>VLOOKUP(X504,'EE investment costs'!$D$56:$R$656,15,0)</f>
        <v>4.6939549999999999</v>
      </c>
      <c r="F504" s="17">
        <f ca="1">INDEX('EE investment costs'!$D$56:$R$656,MATCH(X504,'EE investment costs'!$D$56:$D$656,0),MATCH($V$8,'EE investment costs'!$D$56:$R$56,0))</f>
        <v>2418.0776378071068</v>
      </c>
      <c r="I504" s="18">
        <v>1</v>
      </c>
      <c r="J504" s="18">
        <v>1</v>
      </c>
      <c r="K504" s="14">
        <f t="shared" ca="1" si="47"/>
        <v>0</v>
      </c>
      <c r="M504" s="19" t="str">
        <f t="shared" ca="1" si="45"/>
        <v>INDMDEFFEM-83</v>
      </c>
      <c r="N504" s="23" t="str">
        <f t="shared" ca="1" si="46"/>
        <v>Metal industry Saving Tech-Electric Motors 8.3y</v>
      </c>
      <c r="O504" s="23" t="s">
        <v>32</v>
      </c>
      <c r="P504" s="23" t="s">
        <v>33</v>
      </c>
      <c r="Q504" s="23"/>
      <c r="R504" s="23"/>
      <c r="S504" s="19" t="s">
        <v>34</v>
      </c>
      <c r="V504" s="16" t="str">
        <f t="shared" ca="1" si="48"/>
        <v>MD</v>
      </c>
      <c r="W504" s="14" t="str">
        <f t="shared" ca="1" si="48"/>
        <v>Metal industry</v>
      </c>
      <c r="X504" s="3" t="str">
        <f>'EE investment costs'!D553</f>
        <v>EM-83</v>
      </c>
      <c r="Y504" s="3" t="str">
        <f>'EE investment costs'!E553</f>
        <v>Electric Motors</v>
      </c>
      <c r="AC504" s="123">
        <f>'EE investment costs'!C553</f>
        <v>8.3000000000000007</v>
      </c>
      <c r="AD504" s="22"/>
    </row>
    <row r="505" spans="2:30">
      <c r="B505" s="14" t="str">
        <f t="shared" ca="1" si="44"/>
        <v>INDMDEFFTF-83</v>
      </c>
      <c r="C505" s="15" t="str">
        <f t="shared" ca="1" si="49"/>
        <v>IMDTF</v>
      </c>
      <c r="D505" s="16">
        <f>'EE investment costs'!$F$15</f>
        <v>2016</v>
      </c>
      <c r="E505" s="14">
        <f>VLOOKUP(X505,'EE investment costs'!$D$56:$R$656,15,0)</f>
        <v>18.583333333333336</v>
      </c>
      <c r="F505" s="17">
        <f ca="1">INDEX('EE investment costs'!$D$56:$R$656,MATCH(X505,'EE investment costs'!$D$56:$D$656,0),MATCH($V$8,'EE investment costs'!$D$56:$R$56,0))</f>
        <v>1219.5779357974507</v>
      </c>
      <c r="I505" s="18">
        <v>1</v>
      </c>
      <c r="J505" s="18">
        <v>1</v>
      </c>
      <c r="K505" s="14">
        <f t="shared" ca="1" si="47"/>
        <v>0</v>
      </c>
      <c r="M505" s="19" t="str">
        <f t="shared" ca="1" si="45"/>
        <v>INDMDEFFTF-83</v>
      </c>
      <c r="N505" s="23" t="str">
        <f t="shared" ca="1" si="46"/>
        <v>Metal industry Saving Tech-Haulage Tractors, Trucks, Fishing boats 8.3y</v>
      </c>
      <c r="O505" s="23" t="s">
        <v>32</v>
      </c>
      <c r="P505" s="23" t="s">
        <v>33</v>
      </c>
      <c r="Q505" s="23"/>
      <c r="R505" s="23"/>
      <c r="S505" s="19" t="s">
        <v>34</v>
      </c>
      <c r="V505" s="16" t="str">
        <f t="shared" ca="1" si="48"/>
        <v>MD</v>
      </c>
      <c r="W505" s="14" t="str">
        <f t="shared" ca="1" si="48"/>
        <v>Metal industry</v>
      </c>
      <c r="X505" s="3" t="str">
        <f>'EE investment costs'!D554</f>
        <v>TF-83</v>
      </c>
      <c r="Y505" s="3" t="str">
        <f>'EE investment costs'!E554</f>
        <v>Haulage Tractors, Trucks, Fishing boats</v>
      </c>
      <c r="AC505" s="123">
        <f>'EE investment costs'!C554</f>
        <v>8.3000000000000007</v>
      </c>
      <c r="AD505" s="22"/>
    </row>
    <row r="506" spans="2:30">
      <c r="B506" s="14" t="str">
        <f t="shared" ca="1" si="44"/>
        <v>INDMDEFFMT-84</v>
      </c>
      <c r="C506" s="15" t="str">
        <f t="shared" ca="1" si="49"/>
        <v>IMDMT</v>
      </c>
      <c r="D506" s="16">
        <f>'EE investment costs'!$F$15</f>
        <v>2016</v>
      </c>
      <c r="E506" s="14">
        <f>VLOOKUP(X506,'EE investment costs'!$D$56:$R$656,15,0)</f>
        <v>6.44</v>
      </c>
      <c r="F506" s="17">
        <f ca="1">INDEX('EE investment costs'!$D$56:$R$656,MATCH(X506,'EE investment costs'!$D$56:$D$656,0),MATCH($V$8,'EE investment costs'!$D$56:$R$56,0))</f>
        <v>1052.1451651537723</v>
      </c>
      <c r="I506" s="18">
        <v>1</v>
      </c>
      <c r="J506" s="18">
        <v>1</v>
      </c>
      <c r="K506" s="14">
        <f t="shared" ca="1" si="47"/>
        <v>2</v>
      </c>
      <c r="M506" s="19" t="str">
        <f t="shared" ca="1" si="45"/>
        <v>INDMDEFFMT-84</v>
      </c>
      <c r="N506" s="23" t="str">
        <f t="shared" ca="1" si="46"/>
        <v>Metal industry Saving Tech-Heat Medium Temp. up to 150C 8.4y</v>
      </c>
      <c r="O506" s="23" t="s">
        <v>32</v>
      </c>
      <c r="P506" s="23" t="s">
        <v>33</v>
      </c>
      <c r="Q506" s="23"/>
      <c r="R506" s="23"/>
      <c r="S506" s="19" t="s">
        <v>34</v>
      </c>
      <c r="V506" s="16" t="str">
        <f t="shared" ca="1" si="48"/>
        <v>MD</v>
      </c>
      <c r="W506" s="14" t="str">
        <f t="shared" ca="1" si="48"/>
        <v>Metal industry</v>
      </c>
      <c r="X506" s="3" t="str">
        <f>'EE investment costs'!D555</f>
        <v>MT-84</v>
      </c>
      <c r="Y506" s="3" t="str">
        <f>'EE investment costs'!E555</f>
        <v>Heat Medium Temp. up to 150C</v>
      </c>
      <c r="AC506" s="123">
        <f>'EE investment costs'!C555</f>
        <v>8.4</v>
      </c>
      <c r="AD506" s="22"/>
    </row>
    <row r="507" spans="2:30">
      <c r="B507" s="14" t="str">
        <f t="shared" ca="1" si="44"/>
        <v>INDMDEFFHT-84</v>
      </c>
      <c r="C507" s="15" t="str">
        <f t="shared" ca="1" si="49"/>
        <v>IMDHT</v>
      </c>
      <c r="D507" s="16">
        <f>'EE investment costs'!$F$15</f>
        <v>2016</v>
      </c>
      <c r="E507" s="14">
        <f>VLOOKUP(X507,'EE investment costs'!$D$56:$R$656,15,0)</f>
        <v>5.1520000000000001</v>
      </c>
      <c r="F507" s="17">
        <f ca="1">INDEX('EE investment costs'!$D$56:$R$656,MATCH(X507,'EE investment costs'!$D$56:$D$656,0),MATCH($V$8,'EE investment costs'!$D$56:$R$56,0))</f>
        <v>754.71200853940502</v>
      </c>
      <c r="I507" s="18">
        <v>1</v>
      </c>
      <c r="J507" s="18">
        <v>1</v>
      </c>
      <c r="K507" s="14">
        <f t="shared" ca="1" si="47"/>
        <v>5</v>
      </c>
      <c r="M507" s="19" t="str">
        <f t="shared" ca="1" si="45"/>
        <v>INDMDEFFHT-84</v>
      </c>
      <c r="N507" s="23" t="str">
        <f t="shared" ca="1" si="46"/>
        <v>Metal industry Saving Tech-Heat High Temp. over 150C 8.4y</v>
      </c>
      <c r="O507" s="23" t="s">
        <v>32</v>
      </c>
      <c r="P507" s="23" t="s">
        <v>33</v>
      </c>
      <c r="Q507" s="23"/>
      <c r="R507" s="23"/>
      <c r="S507" s="19" t="s">
        <v>34</v>
      </c>
      <c r="V507" s="16" t="str">
        <f t="shared" ca="1" si="48"/>
        <v>MD</v>
      </c>
      <c r="W507" s="14" t="str">
        <f t="shared" ca="1" si="48"/>
        <v>Metal industry</v>
      </c>
      <c r="X507" s="3" t="str">
        <f>'EE investment costs'!D556</f>
        <v>HT-84</v>
      </c>
      <c r="Y507" s="3" t="str">
        <f>'EE investment costs'!E556</f>
        <v>Heat High Temp. over 150C</v>
      </c>
      <c r="AC507" s="123">
        <f>'EE investment costs'!C556</f>
        <v>8.4</v>
      </c>
      <c r="AD507" s="22"/>
    </row>
    <row r="508" spans="2:30">
      <c r="B508" s="14" t="str">
        <f t="shared" ca="1" si="44"/>
        <v>INDMDEFFRH-84</v>
      </c>
      <c r="C508" s="15" t="str">
        <f t="shared" ca="1" si="49"/>
        <v>IMDRH</v>
      </c>
      <c r="D508" s="16">
        <f>'EE investment costs'!$F$15</f>
        <v>2016</v>
      </c>
      <c r="E508" s="14">
        <f>VLOOKUP(X508,'EE investment costs'!$D$56:$R$656,15,0)</f>
        <v>16.821333333333335</v>
      </c>
      <c r="F508" s="17">
        <f ca="1">INDEX('EE investment costs'!$D$56:$R$656,MATCH(X508,'EE investment costs'!$D$56:$D$656,0),MATCH($V$8,'EE investment costs'!$D$56:$R$56,0))</f>
        <v>1846.3993569641818</v>
      </c>
      <c r="I508" s="18">
        <v>1</v>
      </c>
      <c r="J508" s="18">
        <v>1</v>
      </c>
      <c r="K508" s="14">
        <f t="shared" ca="1" si="47"/>
        <v>0</v>
      </c>
      <c r="M508" s="19" t="str">
        <f t="shared" ca="1" si="45"/>
        <v>INDMDEFFRH-84</v>
      </c>
      <c r="N508" s="23" t="str">
        <f t="shared" ca="1" si="46"/>
        <v>Metal industry Saving Tech-Heat Room Heat 8.4y</v>
      </c>
      <c r="O508" s="23" t="s">
        <v>32</v>
      </c>
      <c r="P508" s="23" t="s">
        <v>33</v>
      </c>
      <c r="Q508" s="23"/>
      <c r="R508" s="23"/>
      <c r="S508" s="19" t="s">
        <v>34</v>
      </c>
      <c r="V508" s="16" t="str">
        <f t="shared" ca="1" si="48"/>
        <v>MD</v>
      </c>
      <c r="W508" s="14" t="str">
        <f t="shared" ca="1" si="48"/>
        <v>Metal industry</v>
      </c>
      <c r="X508" s="3" t="str">
        <f>'EE investment costs'!D557</f>
        <v>RH-84</v>
      </c>
      <c r="Y508" s="3" t="str">
        <f>'EE investment costs'!E557</f>
        <v>Heat Room Heat</v>
      </c>
      <c r="AC508" s="123">
        <f>'EE investment costs'!C557</f>
        <v>8.4</v>
      </c>
      <c r="AD508" s="22"/>
    </row>
    <row r="509" spans="2:30">
      <c r="B509" s="14" t="str">
        <f t="shared" ca="1" si="44"/>
        <v>INDMDEFFLA-84</v>
      </c>
      <c r="C509" s="15" t="str">
        <f t="shared" ca="1" si="49"/>
        <v>IMDLA</v>
      </c>
      <c r="D509" s="16">
        <f>'EE investment costs'!$F$15</f>
        <v>2016</v>
      </c>
      <c r="E509" s="14">
        <f>VLOOKUP(X509,'EE investment costs'!$D$56:$R$656,15,0)</f>
        <v>4.4834666666666667</v>
      </c>
      <c r="F509" s="17">
        <f ca="1">INDEX('EE investment costs'!$D$56:$R$656,MATCH(X509,'EE investment costs'!$D$56:$D$656,0),MATCH($V$8,'EE investment costs'!$D$56:$R$56,0))</f>
        <v>2255.0885992039293</v>
      </c>
      <c r="I509" s="18">
        <v>1</v>
      </c>
      <c r="J509" s="18">
        <v>1</v>
      </c>
      <c r="K509" s="14">
        <f t="shared" ca="1" si="47"/>
        <v>0</v>
      </c>
      <c r="M509" s="19" t="str">
        <f t="shared" ca="1" si="45"/>
        <v>INDMDEFFLA-84</v>
      </c>
      <c r="N509" s="23" t="str">
        <f t="shared" ca="1" si="46"/>
        <v>Metal industry Saving Tech-Light 8.4y</v>
      </c>
      <c r="O509" s="23" t="s">
        <v>32</v>
      </c>
      <c r="P509" s="23" t="s">
        <v>33</v>
      </c>
      <c r="Q509" s="23"/>
      <c r="R509" s="23"/>
      <c r="S509" s="19" t="s">
        <v>34</v>
      </c>
      <c r="V509" s="16" t="str">
        <f t="shared" ca="1" si="48"/>
        <v>MD</v>
      </c>
      <c r="W509" s="14" t="str">
        <f t="shared" ca="1" si="48"/>
        <v>Metal industry</v>
      </c>
      <c r="X509" s="3" t="str">
        <f>'EE investment costs'!D558</f>
        <v>LA-84</v>
      </c>
      <c r="Y509" s="3" t="str">
        <f>'EE investment costs'!E558</f>
        <v>Light</v>
      </c>
      <c r="AC509" s="123">
        <f>'EE investment costs'!C558</f>
        <v>8.4</v>
      </c>
      <c r="AD509" s="22"/>
    </row>
    <row r="510" spans="2:30">
      <c r="B510" s="14" t="str">
        <f t="shared" ca="1" si="44"/>
        <v>INDMDEFFEM-84</v>
      </c>
      <c r="C510" s="15" t="str">
        <f t="shared" ca="1" si="49"/>
        <v>IMDEM</v>
      </c>
      <c r="D510" s="16">
        <f>'EE investment costs'!$F$15</f>
        <v>2016</v>
      </c>
      <c r="E510" s="14">
        <f>VLOOKUP(X510,'EE investment costs'!$D$56:$R$656,15,0)</f>
        <v>4.7076399999999996</v>
      </c>
      <c r="F510" s="17">
        <f ca="1">INDEX('EE investment costs'!$D$56:$R$656,MATCH(X510,'EE investment costs'!$D$56:$D$656,0),MATCH($V$8,'EE investment costs'!$D$56:$R$56,0))</f>
        <v>2438.8131046610165</v>
      </c>
      <c r="I510" s="18">
        <v>1</v>
      </c>
      <c r="J510" s="18">
        <v>1</v>
      </c>
      <c r="K510" s="14">
        <f t="shared" ca="1" si="47"/>
        <v>0</v>
      </c>
      <c r="M510" s="19" t="str">
        <f t="shared" ca="1" si="45"/>
        <v>INDMDEFFEM-84</v>
      </c>
      <c r="N510" s="23" t="str">
        <f t="shared" ca="1" si="46"/>
        <v>Metal industry Saving Tech-Electric Motors 8.4y</v>
      </c>
      <c r="O510" s="23" t="s">
        <v>32</v>
      </c>
      <c r="P510" s="23" t="s">
        <v>33</v>
      </c>
      <c r="Q510" s="23"/>
      <c r="R510" s="23"/>
      <c r="S510" s="19" t="s">
        <v>34</v>
      </c>
      <c r="V510" s="16" t="str">
        <f t="shared" ca="1" si="48"/>
        <v>MD</v>
      </c>
      <c r="W510" s="14" t="str">
        <f t="shared" ca="1" si="48"/>
        <v>Metal industry</v>
      </c>
      <c r="X510" s="3" t="str">
        <f>'EE investment costs'!D559</f>
        <v>EM-84</v>
      </c>
      <c r="Y510" s="3" t="str">
        <f>'EE investment costs'!E559</f>
        <v>Electric Motors</v>
      </c>
      <c r="AC510" s="123">
        <f>'EE investment costs'!C559</f>
        <v>8.4</v>
      </c>
      <c r="AD510" s="22"/>
    </row>
    <row r="511" spans="2:30">
      <c r="B511" s="14" t="str">
        <f t="shared" ca="1" si="44"/>
        <v>INDMDEFFTF-84</v>
      </c>
      <c r="C511" s="15" t="str">
        <f t="shared" ca="1" si="49"/>
        <v>IMDTF</v>
      </c>
      <c r="D511" s="16">
        <f>'EE investment costs'!$F$15</f>
        <v>2016</v>
      </c>
      <c r="E511" s="14">
        <f>VLOOKUP(X511,'EE investment costs'!$D$56:$R$656,15,0)</f>
        <v>18.666666666666668</v>
      </c>
      <c r="F511" s="17">
        <f ca="1">INDEX('EE investment costs'!$D$56:$R$656,MATCH(X511,'EE investment costs'!$D$56:$D$656,0),MATCH($V$8,'EE investment costs'!$D$56:$R$56,0))</f>
        <v>1234.2716458672994</v>
      </c>
      <c r="I511" s="18">
        <v>1</v>
      </c>
      <c r="J511" s="18">
        <v>1</v>
      </c>
      <c r="K511" s="14">
        <f t="shared" ca="1" si="47"/>
        <v>0</v>
      </c>
      <c r="M511" s="19" t="str">
        <f t="shared" ca="1" si="45"/>
        <v>INDMDEFFTF-84</v>
      </c>
      <c r="N511" s="23" t="str">
        <f t="shared" ca="1" si="46"/>
        <v>Metal industry Saving Tech-Haulage Tractors, Trucks, Fishing boats 8.4y</v>
      </c>
      <c r="O511" s="23" t="s">
        <v>32</v>
      </c>
      <c r="P511" s="23" t="s">
        <v>33</v>
      </c>
      <c r="Q511" s="23"/>
      <c r="R511" s="23"/>
      <c r="S511" s="19" t="s">
        <v>34</v>
      </c>
      <c r="V511" s="16" t="str">
        <f t="shared" ca="1" si="48"/>
        <v>MD</v>
      </c>
      <c r="W511" s="14" t="str">
        <f t="shared" ca="1" si="48"/>
        <v>Metal industry</v>
      </c>
      <c r="X511" s="3" t="str">
        <f>'EE investment costs'!D560</f>
        <v>TF-84</v>
      </c>
      <c r="Y511" s="3" t="str">
        <f>'EE investment costs'!E560</f>
        <v>Haulage Tractors, Trucks, Fishing boats</v>
      </c>
      <c r="AC511" s="123">
        <f>'EE investment costs'!C560</f>
        <v>8.4</v>
      </c>
      <c r="AD511" s="22"/>
    </row>
    <row r="512" spans="2:30">
      <c r="B512" s="14" t="str">
        <f t="shared" ca="1" si="44"/>
        <v>INDMDEFFMT-85</v>
      </c>
      <c r="C512" s="15" t="str">
        <f t="shared" ca="1" si="49"/>
        <v>IMDMT</v>
      </c>
      <c r="D512" s="16">
        <f>'EE investment costs'!$F$15</f>
        <v>2016</v>
      </c>
      <c r="E512" s="14">
        <f>VLOOKUP(X512,'EE investment costs'!$D$56:$R$656,15,0)</f>
        <v>6.45</v>
      </c>
      <c r="F512" s="17">
        <f ca="1">INDEX('EE investment costs'!$D$56:$R$656,MATCH(X512,'EE investment costs'!$D$56:$D$656,0),MATCH($V$8,'EE investment costs'!$D$56:$R$56,0))</f>
        <v>1062.7707208898719</v>
      </c>
      <c r="I512" s="18">
        <v>1</v>
      </c>
      <c r="J512" s="18">
        <v>1</v>
      </c>
      <c r="K512" s="14">
        <f t="shared" ca="1" si="47"/>
        <v>2</v>
      </c>
      <c r="M512" s="19" t="str">
        <f t="shared" ca="1" si="45"/>
        <v>INDMDEFFMT-85</v>
      </c>
      <c r="N512" s="23" t="str">
        <f t="shared" ca="1" si="46"/>
        <v>Metal industry Saving Tech-Heat Medium Temp. up to 150C 8.5y</v>
      </c>
      <c r="O512" s="23" t="s">
        <v>32</v>
      </c>
      <c r="P512" s="23" t="s">
        <v>33</v>
      </c>
      <c r="Q512" s="23"/>
      <c r="R512" s="23"/>
      <c r="S512" s="19" t="s">
        <v>34</v>
      </c>
      <c r="V512" s="16" t="str">
        <f t="shared" ca="1" si="48"/>
        <v>MD</v>
      </c>
      <c r="W512" s="14" t="str">
        <f t="shared" ca="1" si="48"/>
        <v>Metal industry</v>
      </c>
      <c r="X512" s="3" t="str">
        <f>'EE investment costs'!D561</f>
        <v>MT-85</v>
      </c>
      <c r="Y512" s="3" t="str">
        <f>'EE investment costs'!E561</f>
        <v>Heat Medium Temp. up to 150C</v>
      </c>
      <c r="AC512" s="123">
        <f>'EE investment costs'!C561</f>
        <v>8.5</v>
      </c>
      <c r="AD512" s="22"/>
    </row>
    <row r="513" spans="2:30">
      <c r="B513" s="14" t="str">
        <f t="shared" ca="1" si="44"/>
        <v>INDMDEFFHT-85</v>
      </c>
      <c r="C513" s="15" t="str">
        <f t="shared" ca="1" si="49"/>
        <v>IMDHT</v>
      </c>
      <c r="D513" s="16">
        <f>'EE investment costs'!$F$15</f>
        <v>2016</v>
      </c>
      <c r="E513" s="14">
        <f>VLOOKUP(X513,'EE investment costs'!$D$56:$R$656,15,0)</f>
        <v>5.16</v>
      </c>
      <c r="F513" s="17">
        <f ca="1">INDEX('EE investment costs'!$D$56:$R$656,MATCH(X513,'EE investment costs'!$D$56:$D$656,0),MATCH($V$8,'EE investment costs'!$D$56:$R$56,0))</f>
        <v>761.0552150400905</v>
      </c>
      <c r="I513" s="18">
        <v>1</v>
      </c>
      <c r="J513" s="18">
        <v>1</v>
      </c>
      <c r="K513" s="14">
        <f t="shared" ca="1" si="47"/>
        <v>5</v>
      </c>
      <c r="M513" s="19" t="str">
        <f t="shared" ca="1" si="45"/>
        <v>INDMDEFFHT-85</v>
      </c>
      <c r="N513" s="23" t="str">
        <f t="shared" ca="1" si="46"/>
        <v>Metal industry Saving Tech-Heat High Temp. over 150C 8.5y</v>
      </c>
      <c r="O513" s="23" t="s">
        <v>32</v>
      </c>
      <c r="P513" s="23" t="s">
        <v>33</v>
      </c>
      <c r="Q513" s="23"/>
      <c r="R513" s="23"/>
      <c r="S513" s="19" t="s">
        <v>34</v>
      </c>
      <c r="V513" s="16" t="str">
        <f t="shared" ca="1" si="48"/>
        <v>MD</v>
      </c>
      <c r="W513" s="14" t="str">
        <f t="shared" ca="1" si="48"/>
        <v>Metal industry</v>
      </c>
      <c r="X513" s="3" t="str">
        <f>'EE investment costs'!D562</f>
        <v>HT-85</v>
      </c>
      <c r="Y513" s="3" t="str">
        <f>'EE investment costs'!E562</f>
        <v>Heat High Temp. over 150C</v>
      </c>
      <c r="AC513" s="123">
        <f>'EE investment costs'!C562</f>
        <v>8.5</v>
      </c>
      <c r="AD513" s="22"/>
    </row>
    <row r="514" spans="2:30">
      <c r="B514" s="14" t="str">
        <f t="shared" ca="1" si="44"/>
        <v>INDMDEFFRH-85</v>
      </c>
      <c r="C514" s="15" t="str">
        <f t="shared" ca="1" si="49"/>
        <v>IMDRH</v>
      </c>
      <c r="D514" s="16">
        <f>'EE investment costs'!$F$15</f>
        <v>2016</v>
      </c>
      <c r="E514" s="14">
        <f>VLOOKUP(X514,'EE investment costs'!$D$56:$R$656,15,0)</f>
        <v>16.840000000000003</v>
      </c>
      <c r="F514" s="17">
        <f ca="1">INDEX('EE investment costs'!$D$56:$R$656,MATCH(X514,'EE investment costs'!$D$56:$D$656,0),MATCH($V$8,'EE investment costs'!$D$56:$R$56,0))</f>
        <v>1884.0809764940625</v>
      </c>
      <c r="I514" s="18">
        <v>1</v>
      </c>
      <c r="J514" s="18">
        <v>1</v>
      </c>
      <c r="K514" s="14">
        <f t="shared" ca="1" si="47"/>
        <v>0</v>
      </c>
      <c r="M514" s="19" t="str">
        <f t="shared" ca="1" si="45"/>
        <v>INDMDEFFRH-85</v>
      </c>
      <c r="N514" s="23" t="str">
        <f t="shared" ca="1" si="46"/>
        <v>Metal industry Saving Tech-Heat Room Heat 8.5y</v>
      </c>
      <c r="O514" s="23" t="s">
        <v>32</v>
      </c>
      <c r="P514" s="23" t="s">
        <v>33</v>
      </c>
      <c r="Q514" s="23"/>
      <c r="R514" s="23"/>
      <c r="S514" s="19" t="s">
        <v>34</v>
      </c>
      <c r="V514" s="16" t="str">
        <f t="shared" ca="1" si="48"/>
        <v>MD</v>
      </c>
      <c r="W514" s="14" t="str">
        <f t="shared" ca="1" si="48"/>
        <v>Metal industry</v>
      </c>
      <c r="X514" s="3" t="str">
        <f>'EE investment costs'!D563</f>
        <v>RH-85</v>
      </c>
      <c r="Y514" s="3" t="str">
        <f>'EE investment costs'!E563</f>
        <v>Heat Room Heat</v>
      </c>
      <c r="AC514" s="123">
        <f>'EE investment costs'!C563</f>
        <v>8.5</v>
      </c>
      <c r="AD514" s="22"/>
    </row>
    <row r="515" spans="2:30">
      <c r="B515" s="14" t="str">
        <f t="shared" ca="1" si="44"/>
        <v>INDMDEFFLA-85</v>
      </c>
      <c r="C515" s="15" t="str">
        <f t="shared" ca="1" si="49"/>
        <v>IMDLA</v>
      </c>
      <c r="D515" s="16">
        <f>'EE investment costs'!$F$15</f>
        <v>2016</v>
      </c>
      <c r="E515" s="14">
        <f>VLOOKUP(X515,'EE investment costs'!$D$56:$R$656,15,0)</f>
        <v>4.4965000000000002</v>
      </c>
      <c r="F515" s="17">
        <f ca="1">INDEX('EE investment costs'!$D$56:$R$656,MATCH(X515,'EE investment costs'!$D$56:$D$656,0),MATCH($V$8,'EE investment costs'!$D$56:$R$56,0))</f>
        <v>2270.4886848612987</v>
      </c>
      <c r="I515" s="18">
        <v>1</v>
      </c>
      <c r="J515" s="18">
        <v>1</v>
      </c>
      <c r="K515" s="14">
        <f t="shared" ca="1" si="47"/>
        <v>0</v>
      </c>
      <c r="M515" s="19" t="str">
        <f t="shared" ca="1" si="45"/>
        <v>INDMDEFFLA-85</v>
      </c>
      <c r="N515" s="23" t="str">
        <f t="shared" ca="1" si="46"/>
        <v>Metal industry Saving Tech-Light 8.5y</v>
      </c>
      <c r="O515" s="23" t="s">
        <v>32</v>
      </c>
      <c r="P515" s="23" t="s">
        <v>33</v>
      </c>
      <c r="Q515" s="23"/>
      <c r="R515" s="23"/>
      <c r="S515" s="19" t="s">
        <v>34</v>
      </c>
      <c r="V515" s="16" t="str">
        <f t="shared" ca="1" si="48"/>
        <v>MD</v>
      </c>
      <c r="W515" s="14" t="str">
        <f t="shared" ca="1" si="48"/>
        <v>Metal industry</v>
      </c>
      <c r="X515" s="3" t="str">
        <f>'EE investment costs'!D564</f>
        <v>LA-85</v>
      </c>
      <c r="Y515" s="3" t="str">
        <f>'EE investment costs'!E564</f>
        <v>Light</v>
      </c>
      <c r="AC515" s="123">
        <f>'EE investment costs'!C564</f>
        <v>8.5</v>
      </c>
      <c r="AD515" s="22"/>
    </row>
    <row r="516" spans="2:30">
      <c r="B516" s="14" t="str">
        <f t="shared" ca="1" si="44"/>
        <v>INDMDEFFEM-85</v>
      </c>
      <c r="C516" s="15" t="str">
        <f t="shared" ca="1" si="49"/>
        <v>IMDEM</v>
      </c>
      <c r="D516" s="16">
        <f>'EE investment costs'!$F$15</f>
        <v>2016</v>
      </c>
      <c r="E516" s="14">
        <f>VLOOKUP(X516,'EE investment costs'!$D$56:$R$656,15,0)</f>
        <v>4.7213250000000002</v>
      </c>
      <c r="F516" s="17">
        <f ca="1">INDEX('EE investment costs'!$D$56:$R$656,MATCH(X516,'EE investment costs'!$D$56:$D$656,0),MATCH($V$8,'EE investment costs'!$D$56:$R$56,0))</f>
        <v>2459.5485715149257</v>
      </c>
      <c r="I516" s="18">
        <v>1</v>
      </c>
      <c r="J516" s="18">
        <v>1</v>
      </c>
      <c r="K516" s="14">
        <f t="shared" ca="1" si="47"/>
        <v>0</v>
      </c>
      <c r="M516" s="19" t="str">
        <f t="shared" ca="1" si="45"/>
        <v>INDMDEFFEM-85</v>
      </c>
      <c r="N516" s="23" t="str">
        <f t="shared" ca="1" si="46"/>
        <v>Metal industry Saving Tech-Electric Motors 8.5y</v>
      </c>
      <c r="O516" s="23" t="s">
        <v>32</v>
      </c>
      <c r="P516" s="23" t="s">
        <v>33</v>
      </c>
      <c r="Q516" s="23"/>
      <c r="R516" s="23"/>
      <c r="S516" s="19" t="s">
        <v>34</v>
      </c>
      <c r="V516" s="16" t="str">
        <f t="shared" ca="1" si="48"/>
        <v>MD</v>
      </c>
      <c r="W516" s="14" t="str">
        <f t="shared" ca="1" si="48"/>
        <v>Metal industry</v>
      </c>
      <c r="X516" s="3" t="str">
        <f>'EE investment costs'!D565</f>
        <v>EM-85</v>
      </c>
      <c r="Y516" s="3" t="str">
        <f>'EE investment costs'!E565</f>
        <v>Electric Motors</v>
      </c>
      <c r="AC516" s="123">
        <f>'EE investment costs'!C565</f>
        <v>8.5</v>
      </c>
      <c r="AD516" s="22"/>
    </row>
    <row r="517" spans="2:30">
      <c r="B517" s="14" t="str">
        <f t="shared" ca="1" si="44"/>
        <v>INDMDEFFTF-85</v>
      </c>
      <c r="C517" s="15" t="str">
        <f t="shared" ca="1" si="49"/>
        <v>IMDTF</v>
      </c>
      <c r="D517" s="16">
        <f>'EE investment costs'!$F$15</f>
        <v>2016</v>
      </c>
      <c r="E517" s="14">
        <f>VLOOKUP(X517,'EE investment costs'!$D$56:$R$656,15,0)</f>
        <v>18.75</v>
      </c>
      <c r="F517" s="17">
        <f ca="1">INDEX('EE investment costs'!$D$56:$R$656,MATCH(X517,'EE investment costs'!$D$56:$D$656,0),MATCH($V$8,'EE investment costs'!$D$56:$R$56,0))</f>
        <v>1248.9653559371479</v>
      </c>
      <c r="I517" s="18">
        <v>1</v>
      </c>
      <c r="J517" s="18">
        <v>1</v>
      </c>
      <c r="K517" s="14">
        <f t="shared" ca="1" si="47"/>
        <v>0</v>
      </c>
      <c r="M517" s="19" t="str">
        <f t="shared" ca="1" si="45"/>
        <v>INDMDEFFTF-85</v>
      </c>
      <c r="N517" s="23" t="str">
        <f t="shared" ca="1" si="46"/>
        <v>Metal industry Saving Tech-Haulage Tractors, Trucks, Fishing boats 8.5y</v>
      </c>
      <c r="O517" s="23" t="s">
        <v>32</v>
      </c>
      <c r="P517" s="23" t="s">
        <v>33</v>
      </c>
      <c r="Q517" s="23"/>
      <c r="R517" s="23"/>
      <c r="S517" s="19" t="s">
        <v>34</v>
      </c>
      <c r="V517" s="16" t="str">
        <f t="shared" ca="1" si="48"/>
        <v>MD</v>
      </c>
      <c r="W517" s="14" t="str">
        <f t="shared" ca="1" si="48"/>
        <v>Metal industry</v>
      </c>
      <c r="X517" s="3" t="str">
        <f>'EE investment costs'!D566</f>
        <v>TF-85</v>
      </c>
      <c r="Y517" s="3" t="str">
        <f>'EE investment costs'!E566</f>
        <v>Haulage Tractors, Trucks, Fishing boats</v>
      </c>
      <c r="AC517" s="123">
        <f>'EE investment costs'!C566</f>
        <v>8.5</v>
      </c>
      <c r="AD517" s="22"/>
    </row>
    <row r="518" spans="2:30">
      <c r="B518" s="14" t="str">
        <f t="shared" ca="1" si="44"/>
        <v>INDMDEFFMT-86</v>
      </c>
      <c r="C518" s="15" t="str">
        <f t="shared" ca="1" si="49"/>
        <v>IMDMT</v>
      </c>
      <c r="D518" s="16">
        <f>'EE investment costs'!$F$15</f>
        <v>2016</v>
      </c>
      <c r="E518" s="14">
        <f>VLOOKUP(X518,'EE investment costs'!$D$56:$R$656,15,0)</f>
        <v>6.46</v>
      </c>
      <c r="F518" s="17">
        <f ca="1">INDEX('EE investment costs'!$D$56:$R$656,MATCH(X518,'EE investment costs'!$D$56:$D$656,0),MATCH($V$8,'EE investment costs'!$D$56:$R$56,0))</f>
        <v>1073.3962766259715</v>
      </c>
      <c r="I518" s="18">
        <v>1</v>
      </c>
      <c r="J518" s="18">
        <v>1</v>
      </c>
      <c r="K518" s="14">
        <f t="shared" ca="1" si="47"/>
        <v>2</v>
      </c>
      <c r="M518" s="19" t="str">
        <f t="shared" ca="1" si="45"/>
        <v>INDMDEFFMT-86</v>
      </c>
      <c r="N518" s="23" t="str">
        <f t="shared" ca="1" si="46"/>
        <v>Metal industry Saving Tech-Heat Medium Temp. up to 150C 8.6y</v>
      </c>
      <c r="O518" s="23" t="s">
        <v>32</v>
      </c>
      <c r="P518" s="23" t="s">
        <v>33</v>
      </c>
      <c r="Q518" s="23"/>
      <c r="R518" s="23"/>
      <c r="S518" s="19" t="s">
        <v>34</v>
      </c>
      <c r="V518" s="16" t="str">
        <f t="shared" ca="1" si="48"/>
        <v>MD</v>
      </c>
      <c r="W518" s="14" t="str">
        <f t="shared" ca="1" si="48"/>
        <v>Metal industry</v>
      </c>
      <c r="X518" s="3" t="str">
        <f>'EE investment costs'!D567</f>
        <v>MT-86</v>
      </c>
      <c r="Y518" s="3" t="str">
        <f>'EE investment costs'!E567</f>
        <v>Heat Medium Temp. up to 150C</v>
      </c>
      <c r="AC518" s="123">
        <f>'EE investment costs'!C567</f>
        <v>8.6</v>
      </c>
      <c r="AD518" s="22"/>
    </row>
    <row r="519" spans="2:30">
      <c r="B519" s="14" t="str">
        <f t="shared" ca="1" si="44"/>
        <v>INDMDEFFHT-86</v>
      </c>
      <c r="C519" s="15" t="str">
        <f t="shared" ca="1" si="49"/>
        <v>IMDHT</v>
      </c>
      <c r="D519" s="16">
        <f>'EE investment costs'!$F$15</f>
        <v>2016</v>
      </c>
      <c r="E519" s="14">
        <f>VLOOKUP(X519,'EE investment costs'!$D$56:$R$656,15,0)</f>
        <v>5.1680000000000001</v>
      </c>
      <c r="F519" s="17">
        <f ca="1">INDEX('EE investment costs'!$D$56:$R$656,MATCH(X519,'EE investment costs'!$D$56:$D$656,0),MATCH($V$8,'EE investment costs'!$D$56:$R$56,0))</f>
        <v>767.39842154077598</v>
      </c>
      <c r="I519" s="18">
        <v>1</v>
      </c>
      <c r="J519" s="18">
        <v>1</v>
      </c>
      <c r="K519" s="14">
        <f t="shared" ca="1" si="47"/>
        <v>5</v>
      </c>
      <c r="M519" s="19" t="str">
        <f t="shared" ca="1" si="45"/>
        <v>INDMDEFFHT-86</v>
      </c>
      <c r="N519" s="23" t="str">
        <f t="shared" ca="1" si="46"/>
        <v>Metal industry Saving Tech-Heat High Temp. over 150C 8.6y</v>
      </c>
      <c r="O519" s="23" t="s">
        <v>32</v>
      </c>
      <c r="P519" s="23" t="s">
        <v>33</v>
      </c>
      <c r="Q519" s="23"/>
      <c r="R519" s="23"/>
      <c r="S519" s="19" t="s">
        <v>34</v>
      </c>
      <c r="V519" s="16" t="str">
        <f t="shared" ca="1" si="48"/>
        <v>MD</v>
      </c>
      <c r="W519" s="14" t="str">
        <f t="shared" ca="1" si="48"/>
        <v>Metal industry</v>
      </c>
      <c r="X519" s="3" t="str">
        <f>'EE investment costs'!D568</f>
        <v>HT-86</v>
      </c>
      <c r="Y519" s="3" t="str">
        <f>'EE investment costs'!E568</f>
        <v>Heat High Temp. over 150C</v>
      </c>
      <c r="AC519" s="123">
        <f>'EE investment costs'!C568</f>
        <v>8.6</v>
      </c>
      <c r="AD519" s="22"/>
    </row>
    <row r="520" spans="2:30">
      <c r="B520" s="14" t="str">
        <f t="shared" ref="B520:B583" ca="1" si="50">M520</f>
        <v>INDMDEFFRH-86</v>
      </c>
      <c r="C520" s="15" t="str">
        <f t="shared" ca="1" si="49"/>
        <v>IMDRH</v>
      </c>
      <c r="D520" s="16">
        <f>'EE investment costs'!$F$15</f>
        <v>2016</v>
      </c>
      <c r="E520" s="14">
        <f>VLOOKUP(X520,'EE investment costs'!$D$56:$R$656,15,0)</f>
        <v>16.858666666666668</v>
      </c>
      <c r="F520" s="17">
        <f ca="1">INDEX('EE investment costs'!$D$56:$R$656,MATCH(X520,'EE investment costs'!$D$56:$D$656,0),MATCH($V$8,'EE investment costs'!$D$56:$R$56,0))</f>
        <v>1921.7625960239438</v>
      </c>
      <c r="I520" s="18">
        <v>1</v>
      </c>
      <c r="J520" s="18">
        <v>1</v>
      </c>
      <c r="K520" s="14">
        <f t="shared" ca="1" si="47"/>
        <v>0</v>
      </c>
      <c r="M520" s="19" t="str">
        <f t="shared" ref="M520:M583" ca="1" si="51">CONCATENATE("IND",$V$8,"EFF",$X520)</f>
        <v>INDMDEFFRH-86</v>
      </c>
      <c r="N520" s="23" t="str">
        <f t="shared" ca="1" si="46"/>
        <v>Metal industry Saving Tech-Heat Room Heat 8.6y</v>
      </c>
      <c r="O520" s="23" t="s">
        <v>32</v>
      </c>
      <c r="P520" s="23" t="s">
        <v>33</v>
      </c>
      <c r="Q520" s="23"/>
      <c r="R520" s="23"/>
      <c r="S520" s="19" t="s">
        <v>34</v>
      </c>
      <c r="V520" s="16" t="str">
        <f t="shared" ca="1" si="48"/>
        <v>MD</v>
      </c>
      <c r="W520" s="14" t="str">
        <f t="shared" ca="1" si="48"/>
        <v>Metal industry</v>
      </c>
      <c r="X520" s="3" t="str">
        <f>'EE investment costs'!D569</f>
        <v>RH-86</v>
      </c>
      <c r="Y520" s="3" t="str">
        <f>'EE investment costs'!E569</f>
        <v>Heat Room Heat</v>
      </c>
      <c r="AC520" s="123">
        <f>'EE investment costs'!C569</f>
        <v>8.6</v>
      </c>
      <c r="AD520" s="22"/>
    </row>
    <row r="521" spans="2:30">
      <c r="B521" s="14" t="str">
        <f t="shared" ca="1" si="50"/>
        <v>INDMDEFFLA-86</v>
      </c>
      <c r="C521" s="15" t="str">
        <f t="shared" ca="1" si="49"/>
        <v>IMDLA</v>
      </c>
      <c r="D521" s="16">
        <f>'EE investment costs'!$F$15</f>
        <v>2016</v>
      </c>
      <c r="E521" s="14">
        <f>VLOOKUP(X521,'EE investment costs'!$D$56:$R$656,15,0)</f>
        <v>4.5095333333333336</v>
      </c>
      <c r="F521" s="17">
        <f ca="1">INDEX('EE investment costs'!$D$56:$R$656,MATCH(X521,'EE investment costs'!$D$56:$D$656,0),MATCH($V$8,'EE investment costs'!$D$56:$R$56,0))</f>
        <v>2285.8887705186685</v>
      </c>
      <c r="I521" s="18">
        <v>1</v>
      </c>
      <c r="J521" s="18">
        <v>1</v>
      </c>
      <c r="K521" s="14">
        <f t="shared" ca="1" si="47"/>
        <v>0</v>
      </c>
      <c r="M521" s="19" t="str">
        <f t="shared" ca="1" si="51"/>
        <v>INDMDEFFLA-86</v>
      </c>
      <c r="N521" s="23" t="str">
        <f t="shared" ref="N521:N584" ca="1" si="52">$W$8&amp;" Saving Tech"&amp;"-"&amp;$Y521&amp;" "&amp;AC521&amp;"y"</f>
        <v>Metal industry Saving Tech-Light 8.6y</v>
      </c>
      <c r="O521" s="23" t="s">
        <v>32</v>
      </c>
      <c r="P521" s="23" t="s">
        <v>33</v>
      </c>
      <c r="Q521" s="23"/>
      <c r="R521" s="23"/>
      <c r="S521" s="19" t="s">
        <v>34</v>
      </c>
      <c r="V521" s="16" t="str">
        <f t="shared" ca="1" si="48"/>
        <v>MD</v>
      </c>
      <c r="W521" s="14" t="str">
        <f t="shared" ca="1" si="48"/>
        <v>Metal industry</v>
      </c>
      <c r="X521" s="3" t="str">
        <f>'EE investment costs'!D570</f>
        <v>LA-86</v>
      </c>
      <c r="Y521" s="3" t="str">
        <f>'EE investment costs'!E570</f>
        <v>Light</v>
      </c>
      <c r="AC521" s="123">
        <f>'EE investment costs'!C570</f>
        <v>8.6</v>
      </c>
      <c r="AD521" s="22"/>
    </row>
    <row r="522" spans="2:30">
      <c r="B522" s="14" t="str">
        <f t="shared" ca="1" si="50"/>
        <v>INDMDEFFEM-86</v>
      </c>
      <c r="C522" s="15" t="str">
        <f t="shared" ca="1" si="49"/>
        <v>IMDEM</v>
      </c>
      <c r="D522" s="16">
        <f>'EE investment costs'!$F$15</f>
        <v>2016</v>
      </c>
      <c r="E522" s="14">
        <f>VLOOKUP(X522,'EE investment costs'!$D$56:$R$656,15,0)</f>
        <v>4.7350099999999999</v>
      </c>
      <c r="F522" s="17">
        <f ca="1">INDEX('EE investment costs'!$D$56:$R$656,MATCH(X522,'EE investment costs'!$D$56:$D$656,0),MATCH($V$8,'EE investment costs'!$D$56:$R$56,0))</f>
        <v>2480.2840383688354</v>
      </c>
      <c r="I522" s="18">
        <v>1</v>
      </c>
      <c r="J522" s="18">
        <v>1</v>
      </c>
      <c r="K522" s="14">
        <f t="shared" ref="K522:K585" ca="1" si="53">IF(F522&lt;500,1,0)+IF(F522&lt;600,1,0)+IF(F522&lt;700,1,0)+IF(F522&lt;800,1,0)+IF(F522&lt;900,1,0)+IF(F522&lt;1000,1,0)+IF(F522&lt;1100,1,0)+IF(F522&lt;1200,1,0)</f>
        <v>0</v>
      </c>
      <c r="M522" s="19" t="str">
        <f t="shared" ca="1" si="51"/>
        <v>INDMDEFFEM-86</v>
      </c>
      <c r="N522" s="23" t="str">
        <f t="shared" ca="1" si="52"/>
        <v>Metal industry Saving Tech-Electric Motors 8.6y</v>
      </c>
      <c r="O522" s="23" t="s">
        <v>32</v>
      </c>
      <c r="P522" s="23" t="s">
        <v>33</v>
      </c>
      <c r="Q522" s="23"/>
      <c r="R522" s="23"/>
      <c r="S522" s="19" t="s">
        <v>34</v>
      </c>
      <c r="V522" s="16" t="str">
        <f t="shared" ref="V522:W585" ca="1" si="54">V521</f>
        <v>MD</v>
      </c>
      <c r="W522" s="14" t="str">
        <f t="shared" ca="1" si="54"/>
        <v>Metal industry</v>
      </c>
      <c r="X522" s="3" t="str">
        <f>'EE investment costs'!D571</f>
        <v>EM-86</v>
      </c>
      <c r="Y522" s="3" t="str">
        <f>'EE investment costs'!E571</f>
        <v>Electric Motors</v>
      </c>
      <c r="AC522" s="123">
        <f>'EE investment costs'!C571</f>
        <v>8.6</v>
      </c>
      <c r="AD522" s="22"/>
    </row>
    <row r="523" spans="2:30">
      <c r="B523" s="14" t="str">
        <f t="shared" ca="1" si="50"/>
        <v>INDMDEFFTF-86</v>
      </c>
      <c r="C523" s="15" t="str">
        <f t="shared" ca="1" si="49"/>
        <v>IMDTF</v>
      </c>
      <c r="D523" s="16">
        <f>'EE investment costs'!$F$15</f>
        <v>2016</v>
      </c>
      <c r="E523" s="14">
        <f>VLOOKUP(X523,'EE investment costs'!$D$56:$R$656,15,0)</f>
        <v>18.833333333333332</v>
      </c>
      <c r="F523" s="17">
        <f ca="1">INDEX('EE investment costs'!$D$56:$R$656,MATCH(X523,'EE investment costs'!$D$56:$D$656,0),MATCH($V$8,'EE investment costs'!$D$56:$R$56,0))</f>
        <v>1263.6590660069969</v>
      </c>
      <c r="I523" s="18">
        <v>1</v>
      </c>
      <c r="J523" s="18">
        <v>1</v>
      </c>
      <c r="K523" s="14">
        <f t="shared" ca="1" si="53"/>
        <v>0</v>
      </c>
      <c r="M523" s="19" t="str">
        <f t="shared" ca="1" si="51"/>
        <v>INDMDEFFTF-86</v>
      </c>
      <c r="N523" s="23" t="str">
        <f t="shared" ca="1" si="52"/>
        <v>Metal industry Saving Tech-Haulage Tractors, Trucks, Fishing boats 8.6y</v>
      </c>
      <c r="O523" s="23" t="s">
        <v>32</v>
      </c>
      <c r="P523" s="23" t="s">
        <v>33</v>
      </c>
      <c r="Q523" s="23"/>
      <c r="R523" s="23"/>
      <c r="S523" s="19" t="s">
        <v>34</v>
      </c>
      <c r="V523" s="16" t="str">
        <f t="shared" ca="1" si="54"/>
        <v>MD</v>
      </c>
      <c r="W523" s="14" t="str">
        <f t="shared" ca="1" si="54"/>
        <v>Metal industry</v>
      </c>
      <c r="X523" s="3" t="str">
        <f>'EE investment costs'!D572</f>
        <v>TF-86</v>
      </c>
      <c r="Y523" s="3" t="str">
        <f>'EE investment costs'!E572</f>
        <v>Haulage Tractors, Trucks, Fishing boats</v>
      </c>
      <c r="AC523" s="123">
        <f>'EE investment costs'!C572</f>
        <v>8.6</v>
      </c>
      <c r="AD523" s="22"/>
    </row>
    <row r="524" spans="2:30">
      <c r="B524" s="14" t="str">
        <f t="shared" ca="1" si="50"/>
        <v>INDMDEFFMT-87</v>
      </c>
      <c r="C524" s="15" t="str">
        <f t="shared" ca="1" si="49"/>
        <v>IMDMT</v>
      </c>
      <c r="D524" s="16">
        <f>'EE investment costs'!$F$15</f>
        <v>2016</v>
      </c>
      <c r="E524" s="14">
        <f>VLOOKUP(X524,'EE investment costs'!$D$56:$R$656,15,0)</f>
        <v>6.47</v>
      </c>
      <c r="F524" s="17">
        <f ca="1">INDEX('EE investment costs'!$D$56:$R$656,MATCH(X524,'EE investment costs'!$D$56:$D$656,0),MATCH($V$8,'EE investment costs'!$D$56:$R$56,0))</f>
        <v>1084.0218323620711</v>
      </c>
      <c r="I524" s="18">
        <v>1</v>
      </c>
      <c r="J524" s="18">
        <v>1</v>
      </c>
      <c r="K524" s="14">
        <f t="shared" ca="1" si="53"/>
        <v>2</v>
      </c>
      <c r="M524" s="19" t="str">
        <f t="shared" ca="1" si="51"/>
        <v>INDMDEFFMT-87</v>
      </c>
      <c r="N524" s="23" t="str">
        <f t="shared" ca="1" si="52"/>
        <v>Metal industry Saving Tech-Heat Medium Temp. up to 150C 8.7y</v>
      </c>
      <c r="O524" s="23" t="s">
        <v>32</v>
      </c>
      <c r="P524" s="23" t="s">
        <v>33</v>
      </c>
      <c r="Q524" s="23"/>
      <c r="R524" s="23"/>
      <c r="S524" s="19" t="s">
        <v>34</v>
      </c>
      <c r="V524" s="16" t="str">
        <f t="shared" ca="1" si="54"/>
        <v>MD</v>
      </c>
      <c r="W524" s="14" t="str">
        <f t="shared" ca="1" si="54"/>
        <v>Metal industry</v>
      </c>
      <c r="X524" s="3" t="str">
        <f>'EE investment costs'!D573</f>
        <v>MT-87</v>
      </c>
      <c r="Y524" s="3" t="str">
        <f>'EE investment costs'!E573</f>
        <v>Heat Medium Temp. up to 150C</v>
      </c>
      <c r="AC524" s="123">
        <f>'EE investment costs'!C573</f>
        <v>8.6999999999999993</v>
      </c>
      <c r="AD524" s="22"/>
    </row>
    <row r="525" spans="2:30">
      <c r="B525" s="14" t="str">
        <f t="shared" ca="1" si="50"/>
        <v>INDMDEFFHT-87</v>
      </c>
      <c r="C525" s="15" t="str">
        <f t="shared" ca="1" si="49"/>
        <v>IMDHT</v>
      </c>
      <c r="D525" s="16">
        <f>'EE investment costs'!$F$15</f>
        <v>2016</v>
      </c>
      <c r="E525" s="14">
        <f>VLOOKUP(X525,'EE investment costs'!$D$56:$R$656,15,0)</f>
        <v>5.1760000000000002</v>
      </c>
      <c r="F525" s="17">
        <f ca="1">INDEX('EE investment costs'!$D$56:$R$656,MATCH(X525,'EE investment costs'!$D$56:$D$656,0),MATCH($V$8,'EE investment costs'!$D$56:$R$56,0))</f>
        <v>773.74162804146169</v>
      </c>
      <c r="I525" s="18">
        <v>1</v>
      </c>
      <c r="J525" s="18">
        <v>1</v>
      </c>
      <c r="K525" s="14">
        <f t="shared" ca="1" si="53"/>
        <v>5</v>
      </c>
      <c r="M525" s="19" t="str">
        <f t="shared" ca="1" si="51"/>
        <v>INDMDEFFHT-87</v>
      </c>
      <c r="N525" s="23" t="str">
        <f t="shared" ca="1" si="52"/>
        <v>Metal industry Saving Tech-Heat High Temp. over 150C 8.7y</v>
      </c>
      <c r="O525" s="23" t="s">
        <v>32</v>
      </c>
      <c r="P525" s="23" t="s">
        <v>33</v>
      </c>
      <c r="Q525" s="23"/>
      <c r="R525" s="23"/>
      <c r="S525" s="19" t="s">
        <v>34</v>
      </c>
      <c r="V525" s="16" t="str">
        <f t="shared" ca="1" si="54"/>
        <v>MD</v>
      </c>
      <c r="W525" s="14" t="str">
        <f t="shared" ca="1" si="54"/>
        <v>Metal industry</v>
      </c>
      <c r="X525" s="3" t="str">
        <f>'EE investment costs'!D574</f>
        <v>HT-87</v>
      </c>
      <c r="Y525" s="3" t="str">
        <f>'EE investment costs'!E574</f>
        <v>Heat High Temp. over 150C</v>
      </c>
      <c r="AC525" s="123">
        <f>'EE investment costs'!C574</f>
        <v>8.6999999999999993</v>
      </c>
      <c r="AD525" s="22"/>
    </row>
    <row r="526" spans="2:30">
      <c r="B526" s="14" t="str">
        <f t="shared" ca="1" si="50"/>
        <v>INDMDEFFRH-87</v>
      </c>
      <c r="C526" s="15" t="str">
        <f t="shared" ca="1" si="49"/>
        <v>IMDRH</v>
      </c>
      <c r="D526" s="16">
        <f>'EE investment costs'!$F$15</f>
        <v>2016</v>
      </c>
      <c r="E526" s="14">
        <f>VLOOKUP(X526,'EE investment costs'!$D$56:$R$656,15,0)</f>
        <v>16.877333333333336</v>
      </c>
      <c r="F526" s="17">
        <f ca="1">INDEX('EE investment costs'!$D$56:$R$656,MATCH(X526,'EE investment costs'!$D$56:$D$656,0),MATCH($V$8,'EE investment costs'!$D$56:$R$56,0))</f>
        <v>1959.444215553825</v>
      </c>
      <c r="I526" s="18">
        <v>1</v>
      </c>
      <c r="J526" s="18">
        <v>1</v>
      </c>
      <c r="K526" s="14">
        <f t="shared" ca="1" si="53"/>
        <v>0</v>
      </c>
      <c r="M526" s="19" t="str">
        <f t="shared" ca="1" si="51"/>
        <v>INDMDEFFRH-87</v>
      </c>
      <c r="N526" s="23" t="str">
        <f t="shared" ca="1" si="52"/>
        <v>Metal industry Saving Tech-Heat Room Heat 8.7y</v>
      </c>
      <c r="O526" s="23" t="s">
        <v>32</v>
      </c>
      <c r="P526" s="23" t="s">
        <v>33</v>
      </c>
      <c r="Q526" s="23"/>
      <c r="R526" s="23"/>
      <c r="S526" s="19" t="s">
        <v>34</v>
      </c>
      <c r="V526" s="16" t="str">
        <f t="shared" ca="1" si="54"/>
        <v>MD</v>
      </c>
      <c r="W526" s="14" t="str">
        <f t="shared" ca="1" si="54"/>
        <v>Metal industry</v>
      </c>
      <c r="X526" s="3" t="str">
        <f>'EE investment costs'!D575</f>
        <v>RH-87</v>
      </c>
      <c r="Y526" s="3" t="str">
        <f>'EE investment costs'!E575</f>
        <v>Heat Room Heat</v>
      </c>
      <c r="AC526" s="123">
        <f>'EE investment costs'!C575</f>
        <v>8.6999999999999993</v>
      </c>
      <c r="AD526" s="22"/>
    </row>
    <row r="527" spans="2:30">
      <c r="B527" s="14" t="str">
        <f t="shared" ca="1" si="50"/>
        <v>INDMDEFFLA-87</v>
      </c>
      <c r="C527" s="15" t="str">
        <f t="shared" ca="1" si="49"/>
        <v>IMDLA</v>
      </c>
      <c r="D527" s="16">
        <f>'EE investment costs'!$F$15</f>
        <v>2016</v>
      </c>
      <c r="E527" s="14">
        <f>VLOOKUP(X527,'EE investment costs'!$D$56:$R$656,15,0)</f>
        <v>4.5225666666666671</v>
      </c>
      <c r="F527" s="17">
        <f ca="1">INDEX('EE investment costs'!$D$56:$R$656,MATCH(X527,'EE investment costs'!$D$56:$D$656,0),MATCH($V$8,'EE investment costs'!$D$56:$R$56,0))</f>
        <v>2301.2888561760378</v>
      </c>
      <c r="I527" s="18">
        <v>1</v>
      </c>
      <c r="J527" s="18">
        <v>1</v>
      </c>
      <c r="K527" s="14">
        <f t="shared" ca="1" si="53"/>
        <v>0</v>
      </c>
      <c r="M527" s="19" t="str">
        <f t="shared" ca="1" si="51"/>
        <v>INDMDEFFLA-87</v>
      </c>
      <c r="N527" s="23" t="str">
        <f t="shared" ca="1" si="52"/>
        <v>Metal industry Saving Tech-Light 8.7y</v>
      </c>
      <c r="O527" s="23" t="s">
        <v>32</v>
      </c>
      <c r="P527" s="23" t="s">
        <v>33</v>
      </c>
      <c r="Q527" s="23"/>
      <c r="R527" s="23"/>
      <c r="S527" s="19" t="s">
        <v>34</v>
      </c>
      <c r="V527" s="16" t="str">
        <f t="shared" ca="1" si="54"/>
        <v>MD</v>
      </c>
      <c r="W527" s="14" t="str">
        <f t="shared" ca="1" si="54"/>
        <v>Metal industry</v>
      </c>
      <c r="X527" s="3" t="str">
        <f>'EE investment costs'!D576</f>
        <v>LA-87</v>
      </c>
      <c r="Y527" s="3" t="str">
        <f>'EE investment costs'!E576</f>
        <v>Light</v>
      </c>
      <c r="AC527" s="123">
        <f>'EE investment costs'!C576</f>
        <v>8.6999999999999993</v>
      </c>
      <c r="AD527" s="22"/>
    </row>
    <row r="528" spans="2:30">
      <c r="B528" s="14" t="str">
        <f t="shared" ca="1" si="50"/>
        <v>INDMDEFFEM-87</v>
      </c>
      <c r="C528" s="15" t="str">
        <f t="shared" ca="1" si="49"/>
        <v>IMDEM</v>
      </c>
      <c r="D528" s="16">
        <f>'EE investment costs'!$F$15</f>
        <v>2016</v>
      </c>
      <c r="E528" s="14">
        <f>VLOOKUP(X528,'EE investment costs'!$D$56:$R$656,15,0)</f>
        <v>4.7486949999999997</v>
      </c>
      <c r="F528" s="17">
        <f ca="1">INDEX('EE investment costs'!$D$56:$R$656,MATCH(X528,'EE investment costs'!$D$56:$D$656,0),MATCH($V$8,'EE investment costs'!$D$56:$R$56,0))</f>
        <v>2501.019505222745</v>
      </c>
      <c r="I528" s="18">
        <v>1</v>
      </c>
      <c r="J528" s="18">
        <v>1</v>
      </c>
      <c r="K528" s="14">
        <f t="shared" ca="1" si="53"/>
        <v>0</v>
      </c>
      <c r="M528" s="19" t="str">
        <f t="shared" ca="1" si="51"/>
        <v>INDMDEFFEM-87</v>
      </c>
      <c r="N528" s="23" t="str">
        <f t="shared" ca="1" si="52"/>
        <v>Metal industry Saving Tech-Electric Motors 8.7y</v>
      </c>
      <c r="O528" s="23" t="s">
        <v>32</v>
      </c>
      <c r="P528" s="23" t="s">
        <v>33</v>
      </c>
      <c r="Q528" s="23"/>
      <c r="R528" s="23"/>
      <c r="S528" s="19" t="s">
        <v>34</v>
      </c>
      <c r="V528" s="16" t="str">
        <f t="shared" ca="1" si="54"/>
        <v>MD</v>
      </c>
      <c r="W528" s="14" t="str">
        <f t="shared" ca="1" si="54"/>
        <v>Metal industry</v>
      </c>
      <c r="X528" s="3" t="str">
        <f>'EE investment costs'!D577</f>
        <v>EM-87</v>
      </c>
      <c r="Y528" s="3" t="str">
        <f>'EE investment costs'!E577</f>
        <v>Electric Motors</v>
      </c>
      <c r="AC528" s="123">
        <f>'EE investment costs'!C577</f>
        <v>8.6999999999999993</v>
      </c>
      <c r="AD528" s="22"/>
    </row>
    <row r="529" spans="2:30">
      <c r="B529" s="14" t="str">
        <f t="shared" ca="1" si="50"/>
        <v>INDMDEFFTF-87</v>
      </c>
      <c r="C529" s="15" t="str">
        <f t="shared" ca="1" si="49"/>
        <v>IMDTF</v>
      </c>
      <c r="D529" s="16">
        <f>'EE investment costs'!$F$15</f>
        <v>2016</v>
      </c>
      <c r="E529" s="14">
        <f>VLOOKUP(X529,'EE investment costs'!$D$56:$R$656,15,0)</f>
        <v>18.916666666666664</v>
      </c>
      <c r="F529" s="17">
        <f ca="1">INDEX('EE investment costs'!$D$56:$R$656,MATCH(X529,'EE investment costs'!$D$56:$D$656,0),MATCH($V$8,'EE investment costs'!$D$56:$R$56,0))</f>
        <v>1278.3527760768457</v>
      </c>
      <c r="I529" s="18">
        <v>1</v>
      </c>
      <c r="J529" s="18">
        <v>1</v>
      </c>
      <c r="K529" s="14">
        <f t="shared" ca="1" si="53"/>
        <v>0</v>
      </c>
      <c r="M529" s="19" t="str">
        <f t="shared" ca="1" si="51"/>
        <v>INDMDEFFTF-87</v>
      </c>
      <c r="N529" s="23" t="str">
        <f t="shared" ca="1" si="52"/>
        <v>Metal industry Saving Tech-Haulage Tractors, Trucks, Fishing boats 8.7y</v>
      </c>
      <c r="O529" s="23" t="s">
        <v>32</v>
      </c>
      <c r="P529" s="23" t="s">
        <v>33</v>
      </c>
      <c r="Q529" s="23"/>
      <c r="R529" s="23"/>
      <c r="S529" s="19" t="s">
        <v>34</v>
      </c>
      <c r="V529" s="16" t="str">
        <f t="shared" ca="1" si="54"/>
        <v>MD</v>
      </c>
      <c r="W529" s="14" t="str">
        <f t="shared" ca="1" si="54"/>
        <v>Metal industry</v>
      </c>
      <c r="X529" s="3" t="str">
        <f>'EE investment costs'!D578</f>
        <v>TF-87</v>
      </c>
      <c r="Y529" s="3" t="str">
        <f>'EE investment costs'!E578</f>
        <v>Haulage Tractors, Trucks, Fishing boats</v>
      </c>
      <c r="AC529" s="123">
        <f>'EE investment costs'!C578</f>
        <v>8.6999999999999993</v>
      </c>
      <c r="AD529" s="22"/>
    </row>
    <row r="530" spans="2:30">
      <c r="B530" s="14" t="str">
        <f t="shared" ca="1" si="50"/>
        <v>INDMDEFFMT-88</v>
      </c>
      <c r="C530" s="15" t="str">
        <f t="shared" ca="1" si="49"/>
        <v>IMDMT</v>
      </c>
      <c r="D530" s="16">
        <f>'EE investment costs'!$F$15</f>
        <v>2016</v>
      </c>
      <c r="E530" s="14">
        <f>VLOOKUP(X530,'EE investment costs'!$D$56:$R$656,15,0)</f>
        <v>6.48</v>
      </c>
      <c r="F530" s="17">
        <f ca="1">INDEX('EE investment costs'!$D$56:$R$656,MATCH(X530,'EE investment costs'!$D$56:$D$656,0),MATCH($V$8,'EE investment costs'!$D$56:$R$56,0))</f>
        <v>1094.6473880981707</v>
      </c>
      <c r="I530" s="18">
        <v>1</v>
      </c>
      <c r="J530" s="18">
        <v>1</v>
      </c>
      <c r="K530" s="14">
        <f t="shared" ca="1" si="53"/>
        <v>2</v>
      </c>
      <c r="M530" s="19" t="str">
        <f t="shared" ca="1" si="51"/>
        <v>INDMDEFFMT-88</v>
      </c>
      <c r="N530" s="23" t="str">
        <f t="shared" ca="1" si="52"/>
        <v>Metal industry Saving Tech-Heat Medium Temp. up to 150C 8.8y</v>
      </c>
      <c r="O530" s="23" t="s">
        <v>32</v>
      </c>
      <c r="P530" s="23" t="s">
        <v>33</v>
      </c>
      <c r="Q530" s="23"/>
      <c r="R530" s="23"/>
      <c r="S530" s="19" t="s">
        <v>34</v>
      </c>
      <c r="V530" s="16" t="str">
        <f t="shared" ca="1" si="54"/>
        <v>MD</v>
      </c>
      <c r="W530" s="14" t="str">
        <f t="shared" ca="1" si="54"/>
        <v>Metal industry</v>
      </c>
      <c r="X530" s="3" t="str">
        <f>'EE investment costs'!D579</f>
        <v>MT-88</v>
      </c>
      <c r="Y530" s="3" t="str">
        <f>'EE investment costs'!E579</f>
        <v>Heat Medium Temp. up to 150C</v>
      </c>
      <c r="AC530" s="123">
        <f>'EE investment costs'!C579</f>
        <v>8.8000000000000007</v>
      </c>
      <c r="AD530" s="22"/>
    </row>
    <row r="531" spans="2:30">
      <c r="B531" s="14" t="str">
        <f t="shared" ca="1" si="50"/>
        <v>INDMDEFFHT-88</v>
      </c>
      <c r="C531" s="15" t="str">
        <f t="shared" ca="1" si="49"/>
        <v>IMDHT</v>
      </c>
      <c r="D531" s="16">
        <f>'EE investment costs'!$F$15</f>
        <v>2016</v>
      </c>
      <c r="E531" s="14">
        <f>VLOOKUP(X531,'EE investment costs'!$D$56:$R$656,15,0)</f>
        <v>5.1840000000000002</v>
      </c>
      <c r="F531" s="17">
        <f ca="1">INDEX('EE investment costs'!$D$56:$R$656,MATCH(X531,'EE investment costs'!$D$56:$D$656,0),MATCH($V$8,'EE investment costs'!$D$56:$R$56,0))</f>
        <v>780.08483454214729</v>
      </c>
      <c r="I531" s="18">
        <v>1</v>
      </c>
      <c r="J531" s="18">
        <v>1</v>
      </c>
      <c r="K531" s="14">
        <f t="shared" ca="1" si="53"/>
        <v>5</v>
      </c>
      <c r="M531" s="19" t="str">
        <f t="shared" ca="1" si="51"/>
        <v>INDMDEFFHT-88</v>
      </c>
      <c r="N531" s="23" t="str">
        <f t="shared" ca="1" si="52"/>
        <v>Metal industry Saving Tech-Heat High Temp. over 150C 8.8y</v>
      </c>
      <c r="O531" s="23" t="s">
        <v>32</v>
      </c>
      <c r="P531" s="23" t="s">
        <v>33</v>
      </c>
      <c r="Q531" s="23"/>
      <c r="R531" s="23"/>
      <c r="S531" s="19" t="s">
        <v>34</v>
      </c>
      <c r="V531" s="16" t="str">
        <f t="shared" ca="1" si="54"/>
        <v>MD</v>
      </c>
      <c r="W531" s="14" t="str">
        <f t="shared" ca="1" si="54"/>
        <v>Metal industry</v>
      </c>
      <c r="X531" s="3" t="str">
        <f>'EE investment costs'!D580</f>
        <v>HT-88</v>
      </c>
      <c r="Y531" s="3" t="str">
        <f>'EE investment costs'!E580</f>
        <v>Heat High Temp. over 150C</v>
      </c>
      <c r="AC531" s="123">
        <f>'EE investment costs'!C580</f>
        <v>8.8000000000000007</v>
      </c>
      <c r="AD531" s="22"/>
    </row>
    <row r="532" spans="2:30">
      <c r="B532" s="14" t="str">
        <f t="shared" ca="1" si="50"/>
        <v>INDMDEFFRH-88</v>
      </c>
      <c r="C532" s="15" t="str">
        <f t="shared" ca="1" si="49"/>
        <v>IMDRH</v>
      </c>
      <c r="D532" s="16">
        <f>'EE investment costs'!$F$15</f>
        <v>2016</v>
      </c>
      <c r="E532" s="14">
        <f>VLOOKUP(X532,'EE investment costs'!$D$56:$R$656,15,0)</f>
        <v>16.896000000000001</v>
      </c>
      <c r="F532" s="17">
        <f ca="1">INDEX('EE investment costs'!$D$56:$R$656,MATCH(X532,'EE investment costs'!$D$56:$D$656,0),MATCH($V$8,'EE investment costs'!$D$56:$R$56,0))</f>
        <v>1997.1258350837068</v>
      </c>
      <c r="I532" s="18">
        <v>1</v>
      </c>
      <c r="J532" s="18">
        <v>1</v>
      </c>
      <c r="K532" s="14">
        <f t="shared" ca="1" si="53"/>
        <v>0</v>
      </c>
      <c r="M532" s="19" t="str">
        <f t="shared" ca="1" si="51"/>
        <v>INDMDEFFRH-88</v>
      </c>
      <c r="N532" s="23" t="str">
        <f t="shared" ca="1" si="52"/>
        <v>Metal industry Saving Tech-Heat Room Heat 8.8y</v>
      </c>
      <c r="O532" s="23" t="s">
        <v>32</v>
      </c>
      <c r="P532" s="23" t="s">
        <v>33</v>
      </c>
      <c r="Q532" s="23"/>
      <c r="R532" s="23"/>
      <c r="S532" s="19" t="s">
        <v>34</v>
      </c>
      <c r="V532" s="16" t="str">
        <f t="shared" ca="1" si="54"/>
        <v>MD</v>
      </c>
      <c r="W532" s="14" t="str">
        <f t="shared" ca="1" si="54"/>
        <v>Metal industry</v>
      </c>
      <c r="X532" s="3" t="str">
        <f>'EE investment costs'!D581</f>
        <v>RH-88</v>
      </c>
      <c r="Y532" s="3" t="str">
        <f>'EE investment costs'!E581</f>
        <v>Heat Room Heat</v>
      </c>
      <c r="AC532" s="123">
        <f>'EE investment costs'!C581</f>
        <v>8.8000000000000007</v>
      </c>
      <c r="AD532" s="22"/>
    </row>
    <row r="533" spans="2:30">
      <c r="B533" s="14" t="str">
        <f t="shared" ca="1" si="50"/>
        <v>INDMDEFFLA-88</v>
      </c>
      <c r="C533" s="15" t="str">
        <f t="shared" ca="1" si="49"/>
        <v>IMDLA</v>
      </c>
      <c r="D533" s="16">
        <f>'EE investment costs'!$F$15</f>
        <v>2016</v>
      </c>
      <c r="E533" s="14">
        <f>VLOOKUP(X533,'EE investment costs'!$D$56:$R$656,15,0)</f>
        <v>4.5356000000000005</v>
      </c>
      <c r="F533" s="17">
        <f ca="1">INDEX('EE investment costs'!$D$56:$R$656,MATCH(X533,'EE investment costs'!$D$56:$D$656,0),MATCH($V$8,'EE investment costs'!$D$56:$R$56,0))</f>
        <v>2316.6889418334076</v>
      </c>
      <c r="I533" s="18">
        <v>1</v>
      </c>
      <c r="J533" s="18">
        <v>1</v>
      </c>
      <c r="K533" s="14">
        <f t="shared" ca="1" si="53"/>
        <v>0</v>
      </c>
      <c r="M533" s="19" t="str">
        <f t="shared" ca="1" si="51"/>
        <v>INDMDEFFLA-88</v>
      </c>
      <c r="N533" s="23" t="str">
        <f t="shared" ca="1" si="52"/>
        <v>Metal industry Saving Tech-Light 8.8y</v>
      </c>
      <c r="O533" s="23" t="s">
        <v>32</v>
      </c>
      <c r="P533" s="23" t="s">
        <v>33</v>
      </c>
      <c r="Q533" s="23"/>
      <c r="R533" s="23"/>
      <c r="S533" s="19" t="s">
        <v>34</v>
      </c>
      <c r="V533" s="16" t="str">
        <f t="shared" ca="1" si="54"/>
        <v>MD</v>
      </c>
      <c r="W533" s="14" t="str">
        <f t="shared" ca="1" si="54"/>
        <v>Metal industry</v>
      </c>
      <c r="X533" s="3" t="str">
        <f>'EE investment costs'!D582</f>
        <v>LA-88</v>
      </c>
      <c r="Y533" s="3" t="str">
        <f>'EE investment costs'!E582</f>
        <v>Light</v>
      </c>
      <c r="AC533" s="123">
        <f>'EE investment costs'!C582</f>
        <v>8.8000000000000007</v>
      </c>
      <c r="AD533" s="22"/>
    </row>
    <row r="534" spans="2:30">
      <c r="B534" s="14" t="str">
        <f t="shared" ca="1" si="50"/>
        <v>INDMDEFFEM-88</v>
      </c>
      <c r="C534" s="15" t="str">
        <f t="shared" ca="1" si="49"/>
        <v>IMDEM</v>
      </c>
      <c r="D534" s="16">
        <f>'EE investment costs'!$F$15</f>
        <v>2016</v>
      </c>
      <c r="E534" s="14">
        <f>VLOOKUP(X534,'EE investment costs'!$D$56:$R$656,15,0)</f>
        <v>4.7623800000000003</v>
      </c>
      <c r="F534" s="17">
        <f ca="1">INDEX('EE investment costs'!$D$56:$R$656,MATCH(X534,'EE investment costs'!$D$56:$D$656,0),MATCH($V$8,'EE investment costs'!$D$56:$R$56,0))</f>
        <v>2521.7549720766556</v>
      </c>
      <c r="I534" s="18">
        <v>1</v>
      </c>
      <c r="J534" s="18">
        <v>1</v>
      </c>
      <c r="K534" s="14">
        <f t="shared" ca="1" si="53"/>
        <v>0</v>
      </c>
      <c r="M534" s="19" t="str">
        <f t="shared" ca="1" si="51"/>
        <v>INDMDEFFEM-88</v>
      </c>
      <c r="N534" s="23" t="str">
        <f t="shared" ca="1" si="52"/>
        <v>Metal industry Saving Tech-Electric Motors 8.8y</v>
      </c>
      <c r="O534" s="23" t="s">
        <v>32</v>
      </c>
      <c r="P534" s="23" t="s">
        <v>33</v>
      </c>
      <c r="Q534" s="23"/>
      <c r="R534" s="23"/>
      <c r="S534" s="19" t="s">
        <v>34</v>
      </c>
      <c r="V534" s="16" t="str">
        <f t="shared" ca="1" si="54"/>
        <v>MD</v>
      </c>
      <c r="W534" s="14" t="str">
        <f t="shared" ca="1" si="54"/>
        <v>Metal industry</v>
      </c>
      <c r="X534" s="3" t="str">
        <f>'EE investment costs'!D583</f>
        <v>EM-88</v>
      </c>
      <c r="Y534" s="3" t="str">
        <f>'EE investment costs'!E583</f>
        <v>Electric Motors</v>
      </c>
      <c r="AC534" s="123">
        <f>'EE investment costs'!C583</f>
        <v>8.8000000000000007</v>
      </c>
      <c r="AD534" s="22"/>
    </row>
    <row r="535" spans="2:30">
      <c r="B535" s="14" t="str">
        <f t="shared" ca="1" si="50"/>
        <v>INDMDEFFTF-88</v>
      </c>
      <c r="C535" s="15" t="str">
        <f t="shared" ca="1" si="49"/>
        <v>IMDTF</v>
      </c>
      <c r="D535" s="16">
        <f>'EE investment costs'!$F$15</f>
        <v>2016</v>
      </c>
      <c r="E535" s="14">
        <f>VLOOKUP(X535,'EE investment costs'!$D$56:$R$656,15,0)</f>
        <v>19</v>
      </c>
      <c r="F535" s="17">
        <f ca="1">INDEX('EE investment costs'!$D$56:$R$656,MATCH(X535,'EE investment costs'!$D$56:$D$656,0),MATCH($V$8,'EE investment costs'!$D$56:$R$56,0))</f>
        <v>1293.0464861466946</v>
      </c>
      <c r="I535" s="18">
        <v>1</v>
      </c>
      <c r="J535" s="18">
        <v>1</v>
      </c>
      <c r="K535" s="14">
        <f t="shared" ca="1" si="53"/>
        <v>0</v>
      </c>
      <c r="M535" s="19" t="str">
        <f t="shared" ca="1" si="51"/>
        <v>INDMDEFFTF-88</v>
      </c>
      <c r="N535" s="23" t="str">
        <f t="shared" ca="1" si="52"/>
        <v>Metal industry Saving Tech-Haulage Tractors, Trucks, Fishing boats 8.8y</v>
      </c>
      <c r="O535" s="23" t="s">
        <v>32</v>
      </c>
      <c r="P535" s="23" t="s">
        <v>33</v>
      </c>
      <c r="Q535" s="23"/>
      <c r="R535" s="23"/>
      <c r="S535" s="19" t="s">
        <v>34</v>
      </c>
      <c r="V535" s="16" t="str">
        <f t="shared" ca="1" si="54"/>
        <v>MD</v>
      </c>
      <c r="W535" s="14" t="str">
        <f t="shared" ca="1" si="54"/>
        <v>Metal industry</v>
      </c>
      <c r="X535" s="3" t="str">
        <f>'EE investment costs'!D584</f>
        <v>TF-88</v>
      </c>
      <c r="Y535" s="3" t="str">
        <f>'EE investment costs'!E584</f>
        <v>Haulage Tractors, Trucks, Fishing boats</v>
      </c>
      <c r="AC535" s="123">
        <f>'EE investment costs'!C584</f>
        <v>8.8000000000000007</v>
      </c>
      <c r="AD535" s="22"/>
    </row>
    <row r="536" spans="2:30">
      <c r="B536" s="14" t="str">
        <f t="shared" ca="1" si="50"/>
        <v>INDMDEFFMT-89</v>
      </c>
      <c r="C536" s="15" t="str">
        <f t="shared" ca="1" si="49"/>
        <v>IMDMT</v>
      </c>
      <c r="D536" s="16">
        <f>'EE investment costs'!$F$15</f>
        <v>2016</v>
      </c>
      <c r="E536" s="14">
        <f>VLOOKUP(X536,'EE investment costs'!$D$56:$R$656,15,0)</f>
        <v>6.49</v>
      </c>
      <c r="F536" s="17">
        <f ca="1">INDEX('EE investment costs'!$D$56:$R$656,MATCH(X536,'EE investment costs'!$D$56:$D$656,0),MATCH($V$8,'EE investment costs'!$D$56:$R$56,0))</f>
        <v>1105.2729438342703</v>
      </c>
      <c r="I536" s="18">
        <v>1</v>
      </c>
      <c r="J536" s="18">
        <v>1</v>
      </c>
      <c r="K536" s="14">
        <f t="shared" ca="1" si="53"/>
        <v>1</v>
      </c>
      <c r="M536" s="19" t="str">
        <f t="shared" ca="1" si="51"/>
        <v>INDMDEFFMT-89</v>
      </c>
      <c r="N536" s="23" t="str">
        <f t="shared" ca="1" si="52"/>
        <v>Metal industry Saving Tech-Heat Medium Temp. up to 150C 8.9y</v>
      </c>
      <c r="O536" s="23" t="s">
        <v>32</v>
      </c>
      <c r="P536" s="23" t="s">
        <v>33</v>
      </c>
      <c r="Q536" s="23"/>
      <c r="R536" s="23"/>
      <c r="S536" s="19" t="s">
        <v>34</v>
      </c>
      <c r="V536" s="16" t="str">
        <f t="shared" ca="1" si="54"/>
        <v>MD</v>
      </c>
      <c r="W536" s="14" t="str">
        <f t="shared" ca="1" si="54"/>
        <v>Metal industry</v>
      </c>
      <c r="X536" s="3" t="str">
        <f>'EE investment costs'!D585</f>
        <v>MT-89</v>
      </c>
      <c r="Y536" s="3" t="str">
        <f>'EE investment costs'!E585</f>
        <v>Heat Medium Temp. up to 150C</v>
      </c>
      <c r="AC536" s="123">
        <f>'EE investment costs'!C585</f>
        <v>8.9</v>
      </c>
      <c r="AD536" s="22"/>
    </row>
    <row r="537" spans="2:30">
      <c r="B537" s="14" t="str">
        <f t="shared" ca="1" si="50"/>
        <v>INDMDEFFHT-89</v>
      </c>
      <c r="C537" s="15" t="str">
        <f t="shared" ca="1" si="49"/>
        <v>IMDHT</v>
      </c>
      <c r="D537" s="16">
        <f>'EE investment costs'!$F$15</f>
        <v>2016</v>
      </c>
      <c r="E537" s="14">
        <f>VLOOKUP(X537,'EE investment costs'!$D$56:$R$656,15,0)</f>
        <v>5.1920000000000002</v>
      </c>
      <c r="F537" s="17">
        <f ca="1">INDEX('EE investment costs'!$D$56:$R$656,MATCH(X537,'EE investment costs'!$D$56:$D$656,0),MATCH($V$8,'EE investment costs'!$D$56:$R$56,0))</f>
        <v>786.42804104283289</v>
      </c>
      <c r="I537" s="18">
        <v>1</v>
      </c>
      <c r="J537" s="18">
        <v>1</v>
      </c>
      <c r="K537" s="14">
        <f t="shared" ca="1" si="53"/>
        <v>5</v>
      </c>
      <c r="M537" s="19" t="str">
        <f t="shared" ca="1" si="51"/>
        <v>INDMDEFFHT-89</v>
      </c>
      <c r="N537" s="23" t="str">
        <f t="shared" ca="1" si="52"/>
        <v>Metal industry Saving Tech-Heat High Temp. over 150C 8.9y</v>
      </c>
      <c r="O537" s="23" t="s">
        <v>32</v>
      </c>
      <c r="P537" s="23" t="s">
        <v>33</v>
      </c>
      <c r="Q537" s="23"/>
      <c r="R537" s="23"/>
      <c r="S537" s="19" t="s">
        <v>34</v>
      </c>
      <c r="V537" s="16" t="str">
        <f t="shared" ca="1" si="54"/>
        <v>MD</v>
      </c>
      <c r="W537" s="14" t="str">
        <f t="shared" ca="1" si="54"/>
        <v>Metal industry</v>
      </c>
      <c r="X537" s="3" t="str">
        <f>'EE investment costs'!D586</f>
        <v>HT-89</v>
      </c>
      <c r="Y537" s="3" t="str">
        <f>'EE investment costs'!E586</f>
        <v>Heat High Temp. over 150C</v>
      </c>
      <c r="AC537" s="123">
        <f>'EE investment costs'!C586</f>
        <v>8.9</v>
      </c>
      <c r="AD537" s="22"/>
    </row>
    <row r="538" spans="2:30">
      <c r="B538" s="14" t="str">
        <f t="shared" ca="1" si="50"/>
        <v>INDMDEFFRH-89</v>
      </c>
      <c r="C538" s="15" t="str">
        <f t="shared" ca="1" si="49"/>
        <v>IMDRH</v>
      </c>
      <c r="D538" s="16">
        <f>'EE investment costs'!$F$15</f>
        <v>2016</v>
      </c>
      <c r="E538" s="14">
        <f>VLOOKUP(X538,'EE investment costs'!$D$56:$R$656,15,0)</f>
        <v>16.914666666666669</v>
      </c>
      <c r="F538" s="17">
        <f ca="1">INDEX('EE investment costs'!$D$56:$R$656,MATCH(X538,'EE investment costs'!$D$56:$D$656,0),MATCH($V$8,'EE investment costs'!$D$56:$R$56,0))</f>
        <v>2034.8074546135879</v>
      </c>
      <c r="I538" s="18">
        <v>1</v>
      </c>
      <c r="J538" s="18">
        <v>1</v>
      </c>
      <c r="K538" s="14">
        <f t="shared" ca="1" si="53"/>
        <v>0</v>
      </c>
      <c r="M538" s="19" t="str">
        <f t="shared" ca="1" si="51"/>
        <v>INDMDEFFRH-89</v>
      </c>
      <c r="N538" s="23" t="str">
        <f t="shared" ca="1" si="52"/>
        <v>Metal industry Saving Tech-Heat Room Heat 8.9y</v>
      </c>
      <c r="O538" s="23" t="s">
        <v>32</v>
      </c>
      <c r="P538" s="23" t="s">
        <v>33</v>
      </c>
      <c r="Q538" s="23"/>
      <c r="R538" s="23"/>
      <c r="S538" s="19" t="s">
        <v>34</v>
      </c>
      <c r="V538" s="16" t="str">
        <f t="shared" ca="1" si="54"/>
        <v>MD</v>
      </c>
      <c r="W538" s="14" t="str">
        <f t="shared" ca="1" si="54"/>
        <v>Metal industry</v>
      </c>
      <c r="X538" s="3" t="str">
        <f>'EE investment costs'!D587</f>
        <v>RH-89</v>
      </c>
      <c r="Y538" s="3" t="str">
        <f>'EE investment costs'!E587</f>
        <v>Heat Room Heat</v>
      </c>
      <c r="AC538" s="123">
        <f>'EE investment costs'!C587</f>
        <v>8.9</v>
      </c>
      <c r="AD538" s="22"/>
    </row>
    <row r="539" spans="2:30">
      <c r="B539" s="14" t="str">
        <f t="shared" ca="1" si="50"/>
        <v>INDMDEFFLA-89</v>
      </c>
      <c r="C539" s="15" t="str">
        <f t="shared" ca="1" si="49"/>
        <v>IMDLA</v>
      </c>
      <c r="D539" s="16">
        <f>'EE investment costs'!$F$15</f>
        <v>2016</v>
      </c>
      <c r="E539" s="14">
        <f>VLOOKUP(X539,'EE investment costs'!$D$56:$R$656,15,0)</f>
        <v>4.5486333333333331</v>
      </c>
      <c r="F539" s="17">
        <f ca="1">INDEX('EE investment costs'!$D$56:$R$656,MATCH(X539,'EE investment costs'!$D$56:$D$656,0),MATCH($V$8,'EE investment costs'!$D$56:$R$56,0))</f>
        <v>2332.089027490777</v>
      </c>
      <c r="I539" s="18">
        <v>1</v>
      </c>
      <c r="J539" s="18">
        <v>1</v>
      </c>
      <c r="K539" s="14">
        <f t="shared" ca="1" si="53"/>
        <v>0</v>
      </c>
      <c r="M539" s="19" t="str">
        <f t="shared" ca="1" si="51"/>
        <v>INDMDEFFLA-89</v>
      </c>
      <c r="N539" s="23" t="str">
        <f t="shared" ca="1" si="52"/>
        <v>Metal industry Saving Tech-Light 8.9y</v>
      </c>
      <c r="O539" s="23" t="s">
        <v>32</v>
      </c>
      <c r="P539" s="23" t="s">
        <v>33</v>
      </c>
      <c r="Q539" s="23"/>
      <c r="R539" s="23"/>
      <c r="S539" s="19" t="s">
        <v>34</v>
      </c>
      <c r="V539" s="16" t="str">
        <f t="shared" ca="1" si="54"/>
        <v>MD</v>
      </c>
      <c r="W539" s="14" t="str">
        <f t="shared" ca="1" si="54"/>
        <v>Metal industry</v>
      </c>
      <c r="X539" s="3" t="str">
        <f>'EE investment costs'!D588</f>
        <v>LA-89</v>
      </c>
      <c r="Y539" s="3" t="str">
        <f>'EE investment costs'!E588</f>
        <v>Light</v>
      </c>
      <c r="AC539" s="123">
        <f>'EE investment costs'!C588</f>
        <v>8.9</v>
      </c>
      <c r="AD539" s="22"/>
    </row>
    <row r="540" spans="2:30">
      <c r="B540" s="14" t="str">
        <f t="shared" ca="1" si="50"/>
        <v>INDMDEFFEM-89</v>
      </c>
      <c r="C540" s="15" t="str">
        <f t="shared" ca="1" si="49"/>
        <v>IMDEM</v>
      </c>
      <c r="D540" s="16">
        <f>'EE investment costs'!$F$15</f>
        <v>2016</v>
      </c>
      <c r="E540" s="14">
        <f>VLOOKUP(X540,'EE investment costs'!$D$56:$R$656,15,0)</f>
        <v>4.776065</v>
      </c>
      <c r="F540" s="17">
        <f ca="1">INDEX('EE investment costs'!$D$56:$R$656,MATCH(X540,'EE investment costs'!$D$56:$D$656,0),MATCH($V$8,'EE investment costs'!$D$56:$R$56,0))</f>
        <v>2542.4904389305652</v>
      </c>
      <c r="I540" s="18">
        <v>1</v>
      </c>
      <c r="J540" s="18">
        <v>1</v>
      </c>
      <c r="K540" s="14">
        <f t="shared" ca="1" si="53"/>
        <v>0</v>
      </c>
      <c r="M540" s="19" t="str">
        <f t="shared" ca="1" si="51"/>
        <v>INDMDEFFEM-89</v>
      </c>
      <c r="N540" s="23" t="str">
        <f t="shared" ca="1" si="52"/>
        <v>Metal industry Saving Tech-Electric Motors 8.9y</v>
      </c>
      <c r="O540" s="23" t="s">
        <v>32</v>
      </c>
      <c r="P540" s="23" t="s">
        <v>33</v>
      </c>
      <c r="Q540" s="23"/>
      <c r="R540" s="23"/>
      <c r="S540" s="19" t="s">
        <v>34</v>
      </c>
      <c r="V540" s="16" t="str">
        <f t="shared" ca="1" si="54"/>
        <v>MD</v>
      </c>
      <c r="W540" s="14" t="str">
        <f t="shared" ca="1" si="54"/>
        <v>Metal industry</v>
      </c>
      <c r="X540" s="3" t="str">
        <f>'EE investment costs'!D589</f>
        <v>EM-89</v>
      </c>
      <c r="Y540" s="3" t="str">
        <f>'EE investment costs'!E589</f>
        <v>Electric Motors</v>
      </c>
      <c r="AC540" s="123">
        <f>'EE investment costs'!C589</f>
        <v>8.9</v>
      </c>
      <c r="AD540" s="22"/>
    </row>
    <row r="541" spans="2:30">
      <c r="B541" s="14" t="str">
        <f t="shared" ca="1" si="50"/>
        <v>INDMDEFFTF-89</v>
      </c>
      <c r="C541" s="15" t="str">
        <f t="shared" ca="1" si="49"/>
        <v>IMDTF</v>
      </c>
      <c r="D541" s="16">
        <f>'EE investment costs'!$F$15</f>
        <v>2016</v>
      </c>
      <c r="E541" s="14">
        <f>VLOOKUP(X541,'EE investment costs'!$D$56:$R$656,15,0)</f>
        <v>19.083333333333336</v>
      </c>
      <c r="F541" s="17">
        <f ca="1">INDEX('EE investment costs'!$D$56:$R$656,MATCH(X541,'EE investment costs'!$D$56:$D$656,0),MATCH($V$8,'EE investment costs'!$D$56:$R$56,0))</f>
        <v>1307.7401962165434</v>
      </c>
      <c r="I541" s="18">
        <v>1</v>
      </c>
      <c r="J541" s="18">
        <v>1</v>
      </c>
      <c r="K541" s="14">
        <f t="shared" ca="1" si="53"/>
        <v>0</v>
      </c>
      <c r="M541" s="19" t="str">
        <f t="shared" ca="1" si="51"/>
        <v>INDMDEFFTF-89</v>
      </c>
      <c r="N541" s="23" t="str">
        <f t="shared" ca="1" si="52"/>
        <v>Metal industry Saving Tech-Haulage Tractors, Trucks, Fishing boats 8.9y</v>
      </c>
      <c r="O541" s="23" t="s">
        <v>32</v>
      </c>
      <c r="P541" s="23" t="s">
        <v>33</v>
      </c>
      <c r="Q541" s="23"/>
      <c r="R541" s="23"/>
      <c r="S541" s="19" t="s">
        <v>34</v>
      </c>
      <c r="V541" s="16" t="str">
        <f t="shared" ca="1" si="54"/>
        <v>MD</v>
      </c>
      <c r="W541" s="14" t="str">
        <f t="shared" ca="1" si="54"/>
        <v>Metal industry</v>
      </c>
      <c r="X541" s="3" t="str">
        <f>'EE investment costs'!D590</f>
        <v>TF-89</v>
      </c>
      <c r="Y541" s="3" t="str">
        <f>'EE investment costs'!E590</f>
        <v>Haulage Tractors, Trucks, Fishing boats</v>
      </c>
      <c r="AC541" s="123">
        <f>'EE investment costs'!C590</f>
        <v>8.9</v>
      </c>
      <c r="AD541" s="22"/>
    </row>
    <row r="542" spans="2:30">
      <c r="B542" s="14" t="str">
        <f t="shared" ca="1" si="50"/>
        <v>INDMDEFFMT-90</v>
      </c>
      <c r="C542" s="15" t="str">
        <f t="shared" ca="1" si="49"/>
        <v>IMDMT</v>
      </c>
      <c r="D542" s="16">
        <f>'EE investment costs'!$F$15</f>
        <v>2016</v>
      </c>
      <c r="E542" s="14">
        <f>VLOOKUP(X542,'EE investment costs'!$D$56:$R$656,15,0)</f>
        <v>6.5</v>
      </c>
      <c r="F542" s="17">
        <f ca="1">INDEX('EE investment costs'!$D$56:$R$656,MATCH(X542,'EE investment costs'!$D$56:$D$656,0),MATCH($V$8,'EE investment costs'!$D$56:$R$56,0))</f>
        <v>1115.8984995703699</v>
      </c>
      <c r="I542" s="18">
        <v>1</v>
      </c>
      <c r="J542" s="18">
        <v>1</v>
      </c>
      <c r="K542" s="14">
        <f t="shared" ca="1" si="53"/>
        <v>1</v>
      </c>
      <c r="M542" s="19" t="str">
        <f t="shared" ca="1" si="51"/>
        <v>INDMDEFFMT-90</v>
      </c>
      <c r="N542" s="23" t="str">
        <f t="shared" ca="1" si="52"/>
        <v>Metal industry Saving Tech-Heat Medium Temp. up to 150C 9y</v>
      </c>
      <c r="O542" s="23" t="s">
        <v>32</v>
      </c>
      <c r="P542" s="23" t="s">
        <v>33</v>
      </c>
      <c r="Q542" s="23"/>
      <c r="R542" s="23"/>
      <c r="S542" s="19" t="s">
        <v>34</v>
      </c>
      <c r="V542" s="16" t="str">
        <f t="shared" ca="1" si="54"/>
        <v>MD</v>
      </c>
      <c r="W542" s="14" t="str">
        <f t="shared" ca="1" si="54"/>
        <v>Metal industry</v>
      </c>
      <c r="X542" s="3" t="str">
        <f>'EE investment costs'!D591</f>
        <v>MT-90</v>
      </c>
      <c r="Y542" s="3" t="str">
        <f>'EE investment costs'!E591</f>
        <v>Heat Medium Temp. up to 150C</v>
      </c>
      <c r="AC542" s="123">
        <f>'EE investment costs'!C591</f>
        <v>9</v>
      </c>
      <c r="AD542" s="22"/>
    </row>
    <row r="543" spans="2:30">
      <c r="B543" s="14" t="str">
        <f t="shared" ca="1" si="50"/>
        <v>INDMDEFFHT-90</v>
      </c>
      <c r="C543" s="15" t="str">
        <f t="shared" ca="1" si="49"/>
        <v>IMDHT</v>
      </c>
      <c r="D543" s="16">
        <f>'EE investment costs'!$F$15</f>
        <v>2016</v>
      </c>
      <c r="E543" s="14">
        <f>VLOOKUP(X543,'EE investment costs'!$D$56:$R$656,15,0)</f>
        <v>5.2</v>
      </c>
      <c r="F543" s="17">
        <f ca="1">INDEX('EE investment costs'!$D$56:$R$656,MATCH(X543,'EE investment costs'!$D$56:$D$656,0),MATCH($V$8,'EE investment costs'!$D$56:$R$56,0))</f>
        <v>792.77124754351837</v>
      </c>
      <c r="I543" s="18">
        <v>1</v>
      </c>
      <c r="J543" s="18">
        <v>1</v>
      </c>
      <c r="K543" s="14">
        <f t="shared" ca="1" si="53"/>
        <v>5</v>
      </c>
      <c r="M543" s="19" t="str">
        <f t="shared" ca="1" si="51"/>
        <v>INDMDEFFHT-90</v>
      </c>
      <c r="N543" s="23" t="str">
        <f t="shared" ca="1" si="52"/>
        <v>Metal industry Saving Tech-Heat High Temp. over 150C 9y</v>
      </c>
      <c r="O543" s="23" t="s">
        <v>32</v>
      </c>
      <c r="P543" s="23" t="s">
        <v>33</v>
      </c>
      <c r="Q543" s="23"/>
      <c r="R543" s="23"/>
      <c r="S543" s="19" t="s">
        <v>34</v>
      </c>
      <c r="V543" s="16" t="str">
        <f t="shared" ca="1" si="54"/>
        <v>MD</v>
      </c>
      <c r="W543" s="14" t="str">
        <f t="shared" ca="1" si="54"/>
        <v>Metal industry</v>
      </c>
      <c r="X543" s="3" t="str">
        <f>'EE investment costs'!D592</f>
        <v>HT-90</v>
      </c>
      <c r="Y543" s="3" t="str">
        <f>'EE investment costs'!E592</f>
        <v>Heat High Temp. over 150C</v>
      </c>
      <c r="AC543" s="123">
        <f>'EE investment costs'!C592</f>
        <v>9</v>
      </c>
      <c r="AD543" s="22"/>
    </row>
    <row r="544" spans="2:30">
      <c r="B544" s="14" t="str">
        <f t="shared" ca="1" si="50"/>
        <v>INDMDEFFRH-90</v>
      </c>
      <c r="C544" s="15" t="str">
        <f t="shared" ca="1" si="49"/>
        <v>IMDRH</v>
      </c>
      <c r="D544" s="16">
        <f>'EE investment costs'!$F$15</f>
        <v>2016</v>
      </c>
      <c r="E544" s="14">
        <f>VLOOKUP(X544,'EE investment costs'!$D$56:$R$656,15,0)</f>
        <v>16.933333333333337</v>
      </c>
      <c r="F544" s="17">
        <f ca="1">INDEX('EE investment costs'!$D$56:$R$656,MATCH(X544,'EE investment costs'!$D$56:$D$656,0),MATCH($V$8,'EE investment costs'!$D$56:$R$56,0))</f>
        <v>2072.4890741434692</v>
      </c>
      <c r="I544" s="18">
        <v>1</v>
      </c>
      <c r="J544" s="18">
        <v>1</v>
      </c>
      <c r="K544" s="14">
        <f t="shared" ca="1" si="53"/>
        <v>0</v>
      </c>
      <c r="M544" s="19" t="str">
        <f t="shared" ca="1" si="51"/>
        <v>INDMDEFFRH-90</v>
      </c>
      <c r="N544" s="23" t="str">
        <f t="shared" ca="1" si="52"/>
        <v>Metal industry Saving Tech-Heat Room Heat 9y</v>
      </c>
      <c r="O544" s="23" t="s">
        <v>32</v>
      </c>
      <c r="P544" s="23" t="s">
        <v>33</v>
      </c>
      <c r="Q544" s="23"/>
      <c r="R544" s="23"/>
      <c r="S544" s="19" t="s">
        <v>34</v>
      </c>
      <c r="V544" s="16" t="str">
        <f t="shared" ca="1" si="54"/>
        <v>MD</v>
      </c>
      <c r="W544" s="14" t="str">
        <f t="shared" ca="1" si="54"/>
        <v>Metal industry</v>
      </c>
      <c r="X544" s="3" t="str">
        <f>'EE investment costs'!D593</f>
        <v>RH-90</v>
      </c>
      <c r="Y544" s="3" t="str">
        <f>'EE investment costs'!E593</f>
        <v>Heat Room Heat</v>
      </c>
      <c r="AC544" s="123">
        <f>'EE investment costs'!C593</f>
        <v>9</v>
      </c>
      <c r="AD544" s="22"/>
    </row>
    <row r="545" spans="2:30">
      <c r="B545" s="14" t="str">
        <f t="shared" ca="1" si="50"/>
        <v>INDMDEFFLA-90</v>
      </c>
      <c r="C545" s="15" t="str">
        <f t="shared" ca="1" si="49"/>
        <v>IMDLA</v>
      </c>
      <c r="D545" s="16">
        <f>'EE investment costs'!$F$15</f>
        <v>2016</v>
      </c>
      <c r="E545" s="14">
        <f>VLOOKUP(X545,'EE investment costs'!$D$56:$R$656,15,0)</f>
        <v>4.5616666666666674</v>
      </c>
      <c r="F545" s="17">
        <f ca="1">INDEX('EE investment costs'!$D$56:$R$656,MATCH(X545,'EE investment costs'!$D$56:$D$656,0),MATCH($V$8,'EE investment costs'!$D$56:$R$56,0))</f>
        <v>2347.4891131481468</v>
      </c>
      <c r="I545" s="18">
        <v>1</v>
      </c>
      <c r="J545" s="18">
        <v>1</v>
      </c>
      <c r="K545" s="14">
        <f t="shared" ca="1" si="53"/>
        <v>0</v>
      </c>
      <c r="M545" s="19" t="str">
        <f t="shared" ca="1" si="51"/>
        <v>INDMDEFFLA-90</v>
      </c>
      <c r="N545" s="23" t="str">
        <f t="shared" ca="1" si="52"/>
        <v>Metal industry Saving Tech-Light 9y</v>
      </c>
      <c r="O545" s="23" t="s">
        <v>32</v>
      </c>
      <c r="P545" s="23" t="s">
        <v>33</v>
      </c>
      <c r="Q545" s="23"/>
      <c r="R545" s="23"/>
      <c r="S545" s="19" t="s">
        <v>34</v>
      </c>
      <c r="V545" s="16" t="str">
        <f t="shared" ca="1" si="54"/>
        <v>MD</v>
      </c>
      <c r="W545" s="14" t="str">
        <f t="shared" ca="1" si="54"/>
        <v>Metal industry</v>
      </c>
      <c r="X545" s="3" t="str">
        <f>'EE investment costs'!D594</f>
        <v>LA-90</v>
      </c>
      <c r="Y545" s="3" t="str">
        <f>'EE investment costs'!E594</f>
        <v>Light</v>
      </c>
      <c r="AC545" s="123">
        <f>'EE investment costs'!C594</f>
        <v>9</v>
      </c>
      <c r="AD545" s="22"/>
    </row>
    <row r="546" spans="2:30">
      <c r="B546" s="14" t="str">
        <f t="shared" ca="1" si="50"/>
        <v>INDMDEFFEM-90</v>
      </c>
      <c r="C546" s="15" t="str">
        <f t="shared" ca="1" si="49"/>
        <v>IMDEM</v>
      </c>
      <c r="D546" s="16">
        <f>'EE investment costs'!$F$15</f>
        <v>2016</v>
      </c>
      <c r="E546" s="14">
        <f>VLOOKUP(X546,'EE investment costs'!$D$56:$R$656,15,0)</f>
        <v>4.7897499999999997</v>
      </c>
      <c r="F546" s="17">
        <f ca="1">INDEX('EE investment costs'!$D$56:$R$656,MATCH(X546,'EE investment costs'!$D$56:$D$656,0),MATCH($V$8,'EE investment costs'!$D$56:$R$56,0))</f>
        <v>2563.2259057844749</v>
      </c>
      <c r="I546" s="18">
        <v>1</v>
      </c>
      <c r="J546" s="18">
        <v>1</v>
      </c>
      <c r="K546" s="14">
        <f t="shared" ca="1" si="53"/>
        <v>0</v>
      </c>
      <c r="M546" s="19" t="str">
        <f t="shared" ca="1" si="51"/>
        <v>INDMDEFFEM-90</v>
      </c>
      <c r="N546" s="23" t="str">
        <f t="shared" ca="1" si="52"/>
        <v>Metal industry Saving Tech-Electric Motors 9y</v>
      </c>
      <c r="O546" s="23" t="s">
        <v>32</v>
      </c>
      <c r="P546" s="23" t="s">
        <v>33</v>
      </c>
      <c r="Q546" s="23"/>
      <c r="R546" s="23"/>
      <c r="S546" s="19" t="s">
        <v>34</v>
      </c>
      <c r="V546" s="16" t="str">
        <f t="shared" ca="1" si="54"/>
        <v>MD</v>
      </c>
      <c r="W546" s="14" t="str">
        <f t="shared" ca="1" si="54"/>
        <v>Metal industry</v>
      </c>
      <c r="X546" s="3" t="str">
        <f>'EE investment costs'!D595</f>
        <v>EM-90</v>
      </c>
      <c r="Y546" s="3" t="str">
        <f>'EE investment costs'!E595</f>
        <v>Electric Motors</v>
      </c>
      <c r="AC546" s="123">
        <f>'EE investment costs'!C595</f>
        <v>9</v>
      </c>
      <c r="AD546" s="22"/>
    </row>
    <row r="547" spans="2:30" ht="13.5" thickBot="1">
      <c r="B547" s="14" t="str">
        <f t="shared" ca="1" si="50"/>
        <v>INDMDEFFTF-90</v>
      </c>
      <c r="C547" s="15" t="str">
        <f t="shared" ca="1" si="49"/>
        <v>IMDTF</v>
      </c>
      <c r="D547" s="16">
        <f>'EE investment costs'!$F$15</f>
        <v>2016</v>
      </c>
      <c r="E547" s="14">
        <f>VLOOKUP(X547,'EE investment costs'!$D$56:$R$656,15,0)</f>
        <v>19.166666666666668</v>
      </c>
      <c r="F547" s="17">
        <f ca="1">INDEX('EE investment costs'!$D$56:$R$656,MATCH(X547,'EE investment costs'!$D$56:$D$656,0),MATCH($V$8,'EE investment costs'!$D$56:$R$56,0))</f>
        <v>1322.4339062863921</v>
      </c>
      <c r="I547" s="18">
        <v>1</v>
      </c>
      <c r="J547" s="18">
        <v>1</v>
      </c>
      <c r="K547" s="14">
        <f t="shared" ca="1" si="53"/>
        <v>0</v>
      </c>
      <c r="M547" s="24" t="str">
        <f t="shared" ca="1" si="51"/>
        <v>INDMDEFFTF-90</v>
      </c>
      <c r="N547" s="25" t="str">
        <f t="shared" ca="1" si="52"/>
        <v>Metal industry Saving Tech-Haulage Tractors, Trucks, Fishing boats 9y</v>
      </c>
      <c r="O547" s="25" t="s">
        <v>32</v>
      </c>
      <c r="P547" s="25" t="s">
        <v>33</v>
      </c>
      <c r="Q547" s="25"/>
      <c r="R547" s="25"/>
      <c r="S547" s="24" t="s">
        <v>34</v>
      </c>
      <c r="V547" s="16" t="str">
        <f t="shared" ca="1" si="54"/>
        <v>MD</v>
      </c>
      <c r="W547" s="14" t="str">
        <f t="shared" ca="1" si="54"/>
        <v>Metal industry</v>
      </c>
      <c r="X547" s="3" t="str">
        <f>'EE investment costs'!D596</f>
        <v>TF-90</v>
      </c>
      <c r="Y547" s="3" t="str">
        <f>'EE investment costs'!E596</f>
        <v>Haulage Tractors, Trucks, Fishing boats</v>
      </c>
      <c r="AC547" s="123">
        <f>'EE investment costs'!C596</f>
        <v>9</v>
      </c>
      <c r="AD547" s="22"/>
    </row>
    <row r="548" spans="2:30">
      <c r="B548" s="14" t="str">
        <f t="shared" ca="1" si="50"/>
        <v>INDMDEFFMT-91</v>
      </c>
      <c r="C548" s="15" t="str">
        <f ca="1">"I"&amp;MID(B548,4,1)&amp;"D"&amp;MID(B548,9,2)</f>
        <v>IMDMT</v>
      </c>
      <c r="D548" s="16">
        <f>'EE investment costs'!$F$15</f>
        <v>2016</v>
      </c>
      <c r="E548" s="14">
        <f>VLOOKUP(X548,'EE investment costs'!$D$56:$R$656,15,0)</f>
        <v>6.51</v>
      </c>
      <c r="F548" s="17">
        <f ca="1">INDEX('EE investment costs'!$D$56:$R$656,MATCH(X548,'EE investment costs'!$D$56:$D$656,0),MATCH($V$8,'EE investment costs'!$D$56:$R$56,0))</f>
        <v>1126.5240553064696</v>
      </c>
      <c r="I548" s="18">
        <v>1</v>
      </c>
      <c r="J548" s="18">
        <v>1</v>
      </c>
      <c r="K548" s="14">
        <f t="shared" ca="1" si="53"/>
        <v>1</v>
      </c>
      <c r="M548" s="20" t="str">
        <f t="shared" ca="1" si="51"/>
        <v>INDMDEFFMT-91</v>
      </c>
      <c r="N548" s="21" t="str">
        <f t="shared" ca="1" si="52"/>
        <v>Metal industry Saving Tech-Heat Medium Temp. up to 150C 9.1y</v>
      </c>
      <c r="O548" s="21" t="s">
        <v>32</v>
      </c>
      <c r="P548" s="21" t="s">
        <v>33</v>
      </c>
      <c r="Q548" s="21"/>
      <c r="R548" s="21"/>
      <c r="S548" s="20" t="s">
        <v>34</v>
      </c>
      <c r="V548" s="16" t="str">
        <f t="shared" ca="1" si="54"/>
        <v>MD</v>
      </c>
      <c r="W548" s="14" t="str">
        <f t="shared" ca="1" si="54"/>
        <v>Metal industry</v>
      </c>
      <c r="X548" s="3" t="str">
        <f>'EE investment costs'!D597</f>
        <v>MT-91</v>
      </c>
      <c r="Y548" s="3" t="str">
        <f>'EE investment costs'!E597</f>
        <v>Heat Medium Temp. up to 150C</v>
      </c>
      <c r="AC548" s="123">
        <f>'EE investment costs'!C597</f>
        <v>9.1</v>
      </c>
      <c r="AD548" s="22"/>
    </row>
    <row r="549" spans="2:30">
      <c r="B549" s="14" t="str">
        <f t="shared" ca="1" si="50"/>
        <v>INDMDEFFHT-91</v>
      </c>
      <c r="C549" s="15" t="str">
        <f t="shared" ref="C549:C607" ca="1" si="55">"I"&amp;MID(B549,4,1)&amp;"D"&amp;MID(B549,9,2)</f>
        <v>IMDHT</v>
      </c>
      <c r="D549" s="16">
        <f>'EE investment costs'!$F$15</f>
        <v>2016</v>
      </c>
      <c r="E549" s="14">
        <f>VLOOKUP(X549,'EE investment costs'!$D$56:$R$656,15,0)</f>
        <v>5.2080000000000002</v>
      </c>
      <c r="F549" s="17">
        <f ca="1">INDEX('EE investment costs'!$D$56:$R$656,MATCH(X549,'EE investment costs'!$D$56:$D$656,0),MATCH($V$8,'EE investment costs'!$D$56:$R$56,0))</f>
        <v>799.11445404420408</v>
      </c>
      <c r="I549" s="18">
        <v>1</v>
      </c>
      <c r="J549" s="18">
        <v>1</v>
      </c>
      <c r="K549" s="14">
        <f t="shared" ca="1" si="53"/>
        <v>5</v>
      </c>
      <c r="M549" s="19" t="str">
        <f t="shared" ca="1" si="51"/>
        <v>INDMDEFFHT-91</v>
      </c>
      <c r="N549" s="23" t="str">
        <f t="shared" ca="1" si="52"/>
        <v>Metal industry Saving Tech-Heat High Temp. over 150C 9.1y</v>
      </c>
      <c r="O549" s="23" t="s">
        <v>32</v>
      </c>
      <c r="P549" s="23" t="s">
        <v>33</v>
      </c>
      <c r="Q549" s="23"/>
      <c r="R549" s="23"/>
      <c r="S549" s="19" t="s">
        <v>34</v>
      </c>
      <c r="V549" s="16" t="str">
        <f t="shared" ca="1" si="54"/>
        <v>MD</v>
      </c>
      <c r="W549" s="14" t="str">
        <f t="shared" ca="1" si="54"/>
        <v>Metal industry</v>
      </c>
      <c r="X549" s="3" t="str">
        <f>'EE investment costs'!D598</f>
        <v>HT-91</v>
      </c>
      <c r="Y549" s="3" t="str">
        <f>'EE investment costs'!E598</f>
        <v>Heat High Temp. over 150C</v>
      </c>
      <c r="AC549" s="123">
        <f>'EE investment costs'!C598</f>
        <v>9.1</v>
      </c>
      <c r="AD549" s="22"/>
    </row>
    <row r="550" spans="2:30">
      <c r="B550" s="14" t="str">
        <f t="shared" ca="1" si="50"/>
        <v>INDMDEFFRH-91</v>
      </c>
      <c r="C550" s="15" t="str">
        <f t="shared" ca="1" si="55"/>
        <v>IMDRH</v>
      </c>
      <c r="D550" s="16">
        <f>'EE investment costs'!$F$15</f>
        <v>2016</v>
      </c>
      <c r="E550" s="14">
        <f>VLOOKUP(X550,'EE investment costs'!$D$56:$R$656,15,0)</f>
        <v>16.952000000000002</v>
      </c>
      <c r="F550" s="17">
        <f ca="1">INDEX('EE investment costs'!$D$56:$R$656,MATCH(X550,'EE investment costs'!$D$56:$D$656,0),MATCH($V$8,'EE investment costs'!$D$56:$R$56,0))</f>
        <v>2110.1706936733503</v>
      </c>
      <c r="I550" s="18">
        <v>1</v>
      </c>
      <c r="J550" s="18">
        <v>1</v>
      </c>
      <c r="K550" s="14">
        <f t="shared" ca="1" si="53"/>
        <v>0</v>
      </c>
      <c r="M550" s="19" t="str">
        <f t="shared" ca="1" si="51"/>
        <v>INDMDEFFRH-91</v>
      </c>
      <c r="N550" s="23" t="str">
        <f t="shared" ca="1" si="52"/>
        <v>Metal industry Saving Tech-Heat Room Heat 9.1y</v>
      </c>
      <c r="O550" s="23" t="s">
        <v>32</v>
      </c>
      <c r="P550" s="23" t="s">
        <v>33</v>
      </c>
      <c r="Q550" s="23"/>
      <c r="R550" s="23"/>
      <c r="S550" s="19" t="s">
        <v>34</v>
      </c>
      <c r="V550" s="16" t="str">
        <f t="shared" ca="1" si="54"/>
        <v>MD</v>
      </c>
      <c r="W550" s="14" t="str">
        <f t="shared" ca="1" si="54"/>
        <v>Metal industry</v>
      </c>
      <c r="X550" s="3" t="str">
        <f>'EE investment costs'!D599</f>
        <v>RH-91</v>
      </c>
      <c r="Y550" s="3" t="str">
        <f>'EE investment costs'!E599</f>
        <v>Heat Room Heat</v>
      </c>
      <c r="AC550" s="123">
        <f>'EE investment costs'!C599</f>
        <v>9.1</v>
      </c>
      <c r="AD550" s="22"/>
    </row>
    <row r="551" spans="2:30">
      <c r="B551" s="14" t="str">
        <f t="shared" ca="1" si="50"/>
        <v>INDMDEFFLA-91</v>
      </c>
      <c r="C551" s="15" t="str">
        <f t="shared" ca="1" si="55"/>
        <v>IMDLA</v>
      </c>
      <c r="D551" s="16">
        <f>'EE investment costs'!$F$15</f>
        <v>2016</v>
      </c>
      <c r="E551" s="14">
        <f>VLOOKUP(X551,'EE investment costs'!$D$56:$R$656,15,0)</f>
        <v>4.5747</v>
      </c>
      <c r="F551" s="17">
        <f ca="1">INDEX('EE investment costs'!$D$56:$R$656,MATCH(X551,'EE investment costs'!$D$56:$D$656,0),MATCH($V$8,'EE investment costs'!$D$56:$R$56,0))</f>
        <v>2362.8891988055166</v>
      </c>
      <c r="I551" s="18">
        <v>1</v>
      </c>
      <c r="J551" s="18">
        <v>1</v>
      </c>
      <c r="K551" s="14">
        <f t="shared" ca="1" si="53"/>
        <v>0</v>
      </c>
      <c r="M551" s="19" t="str">
        <f t="shared" ca="1" si="51"/>
        <v>INDMDEFFLA-91</v>
      </c>
      <c r="N551" s="23" t="str">
        <f t="shared" ca="1" si="52"/>
        <v>Metal industry Saving Tech-Light 9.1y</v>
      </c>
      <c r="O551" s="23" t="s">
        <v>32</v>
      </c>
      <c r="P551" s="23" t="s">
        <v>33</v>
      </c>
      <c r="Q551" s="23"/>
      <c r="R551" s="23"/>
      <c r="S551" s="19" t="s">
        <v>34</v>
      </c>
      <c r="V551" s="16" t="str">
        <f t="shared" ca="1" si="54"/>
        <v>MD</v>
      </c>
      <c r="W551" s="14" t="str">
        <f t="shared" ca="1" si="54"/>
        <v>Metal industry</v>
      </c>
      <c r="X551" s="3" t="str">
        <f>'EE investment costs'!D600</f>
        <v>LA-91</v>
      </c>
      <c r="Y551" s="3" t="str">
        <f>'EE investment costs'!E600</f>
        <v>Light</v>
      </c>
      <c r="AC551" s="123">
        <f>'EE investment costs'!C600</f>
        <v>9.1</v>
      </c>
      <c r="AD551" s="22"/>
    </row>
    <row r="552" spans="2:30">
      <c r="B552" s="14" t="str">
        <f t="shared" ca="1" si="50"/>
        <v>INDMDEFFEM-91</v>
      </c>
      <c r="C552" s="15" t="str">
        <f t="shared" ca="1" si="55"/>
        <v>IMDEM</v>
      </c>
      <c r="D552" s="16">
        <f>'EE investment costs'!$F$15</f>
        <v>2016</v>
      </c>
      <c r="E552" s="14">
        <f>VLOOKUP(X552,'EE investment costs'!$D$56:$R$656,15,0)</f>
        <v>4.8034349999999995</v>
      </c>
      <c r="F552" s="17">
        <f ca="1">INDEX('EE investment costs'!$D$56:$R$656,MATCH(X552,'EE investment costs'!$D$56:$D$656,0),MATCH($V$8,'EE investment costs'!$D$56:$R$56,0))</f>
        <v>2583.9613726383845</v>
      </c>
      <c r="I552" s="18">
        <v>1</v>
      </c>
      <c r="J552" s="18">
        <v>1</v>
      </c>
      <c r="K552" s="14">
        <f t="shared" ca="1" si="53"/>
        <v>0</v>
      </c>
      <c r="M552" s="19" t="str">
        <f t="shared" ca="1" si="51"/>
        <v>INDMDEFFEM-91</v>
      </c>
      <c r="N552" s="23" t="str">
        <f t="shared" ca="1" si="52"/>
        <v>Metal industry Saving Tech-Electric Motors 9.1y</v>
      </c>
      <c r="O552" s="23" t="s">
        <v>32</v>
      </c>
      <c r="P552" s="23" t="s">
        <v>33</v>
      </c>
      <c r="Q552" s="23"/>
      <c r="R552" s="23"/>
      <c r="S552" s="19" t="s">
        <v>34</v>
      </c>
      <c r="V552" s="16" t="str">
        <f t="shared" ca="1" si="54"/>
        <v>MD</v>
      </c>
      <c r="W552" s="14" t="str">
        <f t="shared" ca="1" si="54"/>
        <v>Metal industry</v>
      </c>
      <c r="X552" s="3" t="str">
        <f>'EE investment costs'!D601</f>
        <v>EM-91</v>
      </c>
      <c r="Y552" s="3" t="str">
        <f>'EE investment costs'!E601</f>
        <v>Electric Motors</v>
      </c>
      <c r="AC552" s="123">
        <f>'EE investment costs'!C601</f>
        <v>9.1</v>
      </c>
      <c r="AD552" s="22"/>
    </row>
    <row r="553" spans="2:30">
      <c r="B553" s="14" t="str">
        <f t="shared" ca="1" si="50"/>
        <v>INDMDEFFTF-91</v>
      </c>
      <c r="C553" s="15" t="str">
        <f t="shared" ca="1" si="55"/>
        <v>IMDTF</v>
      </c>
      <c r="D553" s="16">
        <f>'EE investment costs'!$F$15</f>
        <v>2016</v>
      </c>
      <c r="E553" s="14">
        <f>VLOOKUP(X553,'EE investment costs'!$D$56:$R$656,15,0)</f>
        <v>19.25</v>
      </c>
      <c r="F553" s="17">
        <f ca="1">INDEX('EE investment costs'!$D$56:$R$656,MATCH(X553,'EE investment costs'!$D$56:$D$656,0),MATCH($V$8,'EE investment costs'!$D$56:$R$56,0))</f>
        <v>1337.1276163562409</v>
      </c>
      <c r="I553" s="18">
        <v>1</v>
      </c>
      <c r="J553" s="18">
        <v>1</v>
      </c>
      <c r="K553" s="14">
        <f t="shared" ca="1" si="53"/>
        <v>0</v>
      </c>
      <c r="M553" s="19" t="str">
        <f t="shared" ca="1" si="51"/>
        <v>INDMDEFFTF-91</v>
      </c>
      <c r="N553" s="23" t="str">
        <f t="shared" ca="1" si="52"/>
        <v>Metal industry Saving Tech-Haulage Tractors, Trucks, Fishing boats 9.1y</v>
      </c>
      <c r="O553" s="23" t="s">
        <v>32</v>
      </c>
      <c r="P553" s="23" t="s">
        <v>33</v>
      </c>
      <c r="Q553" s="23"/>
      <c r="R553" s="23"/>
      <c r="S553" s="19" t="s">
        <v>34</v>
      </c>
      <c r="V553" s="16" t="str">
        <f t="shared" ca="1" si="54"/>
        <v>MD</v>
      </c>
      <c r="W553" s="14" t="str">
        <f t="shared" ca="1" si="54"/>
        <v>Metal industry</v>
      </c>
      <c r="X553" s="3" t="str">
        <f>'EE investment costs'!D602</f>
        <v>TF-91</v>
      </c>
      <c r="Y553" s="3" t="str">
        <f>'EE investment costs'!E602</f>
        <v>Haulage Tractors, Trucks, Fishing boats</v>
      </c>
      <c r="AC553" s="123">
        <f>'EE investment costs'!C602</f>
        <v>9.1</v>
      </c>
      <c r="AD553" s="22"/>
    </row>
    <row r="554" spans="2:30">
      <c r="B554" s="14" t="str">
        <f t="shared" ca="1" si="50"/>
        <v>INDMDEFFMT-92</v>
      </c>
      <c r="C554" s="15" t="str">
        <f t="shared" ca="1" si="55"/>
        <v>IMDMT</v>
      </c>
      <c r="D554" s="16">
        <f>'EE investment costs'!$F$15</f>
        <v>2016</v>
      </c>
      <c r="E554" s="14">
        <f>VLOOKUP(X554,'EE investment costs'!$D$56:$R$656,15,0)</f>
        <v>6.5200000000000005</v>
      </c>
      <c r="F554" s="17">
        <f ca="1">INDEX('EE investment costs'!$D$56:$R$656,MATCH(X554,'EE investment costs'!$D$56:$D$656,0),MATCH($V$8,'EE investment costs'!$D$56:$R$56,0))</f>
        <v>1137.1496110425689</v>
      </c>
      <c r="I554" s="18">
        <v>1</v>
      </c>
      <c r="J554" s="18">
        <v>1</v>
      </c>
      <c r="K554" s="14">
        <f t="shared" ca="1" si="53"/>
        <v>1</v>
      </c>
      <c r="M554" s="19" t="str">
        <f t="shared" ca="1" si="51"/>
        <v>INDMDEFFMT-92</v>
      </c>
      <c r="N554" s="23" t="str">
        <f t="shared" ca="1" si="52"/>
        <v>Metal industry Saving Tech-Heat Medium Temp. up to 150C 9.2y</v>
      </c>
      <c r="O554" s="23" t="s">
        <v>32</v>
      </c>
      <c r="P554" s="23" t="s">
        <v>33</v>
      </c>
      <c r="Q554" s="23"/>
      <c r="R554" s="23"/>
      <c r="S554" s="19" t="s">
        <v>34</v>
      </c>
      <c r="V554" s="16" t="str">
        <f t="shared" ca="1" si="54"/>
        <v>MD</v>
      </c>
      <c r="W554" s="14" t="str">
        <f t="shared" ca="1" si="54"/>
        <v>Metal industry</v>
      </c>
      <c r="X554" s="3" t="str">
        <f>'EE investment costs'!D603</f>
        <v>MT-92</v>
      </c>
      <c r="Y554" s="3" t="str">
        <f>'EE investment costs'!E603</f>
        <v>Heat Medium Temp. up to 150C</v>
      </c>
      <c r="AC554" s="123">
        <f>'EE investment costs'!C603</f>
        <v>9.1999999999999993</v>
      </c>
      <c r="AD554" s="22"/>
    </row>
    <row r="555" spans="2:30">
      <c r="B555" s="14" t="str">
        <f t="shared" ca="1" si="50"/>
        <v>INDMDEFFHT-92</v>
      </c>
      <c r="C555" s="15" t="str">
        <f t="shared" ca="1" si="55"/>
        <v>IMDHT</v>
      </c>
      <c r="D555" s="16">
        <f>'EE investment costs'!$F$15</f>
        <v>2016</v>
      </c>
      <c r="E555" s="14">
        <f>VLOOKUP(X555,'EE investment costs'!$D$56:$R$656,15,0)</f>
        <v>5.2160000000000002</v>
      </c>
      <c r="F555" s="17">
        <f ca="1">INDEX('EE investment costs'!$D$56:$R$656,MATCH(X555,'EE investment costs'!$D$56:$D$656,0),MATCH($V$8,'EE investment costs'!$D$56:$R$56,0))</f>
        <v>805.45766054488968</v>
      </c>
      <c r="I555" s="18">
        <v>1</v>
      </c>
      <c r="J555" s="18">
        <v>1</v>
      </c>
      <c r="K555" s="14">
        <f t="shared" ca="1" si="53"/>
        <v>4</v>
      </c>
      <c r="M555" s="19" t="str">
        <f t="shared" ca="1" si="51"/>
        <v>INDMDEFFHT-92</v>
      </c>
      <c r="N555" s="23" t="str">
        <f t="shared" ca="1" si="52"/>
        <v>Metal industry Saving Tech-Heat High Temp. over 150C 9.2y</v>
      </c>
      <c r="O555" s="23" t="s">
        <v>32</v>
      </c>
      <c r="P555" s="23" t="s">
        <v>33</v>
      </c>
      <c r="Q555" s="23"/>
      <c r="R555" s="23"/>
      <c r="S555" s="19" t="s">
        <v>34</v>
      </c>
      <c r="V555" s="16" t="str">
        <f t="shared" ca="1" si="54"/>
        <v>MD</v>
      </c>
      <c r="W555" s="14" t="str">
        <f t="shared" ca="1" si="54"/>
        <v>Metal industry</v>
      </c>
      <c r="X555" s="3" t="str">
        <f>'EE investment costs'!D604</f>
        <v>HT-92</v>
      </c>
      <c r="Y555" s="3" t="str">
        <f>'EE investment costs'!E604</f>
        <v>Heat High Temp. over 150C</v>
      </c>
      <c r="AC555" s="123">
        <f>'EE investment costs'!C604</f>
        <v>9.1999999999999993</v>
      </c>
      <c r="AD555" s="22"/>
    </row>
    <row r="556" spans="2:30">
      <c r="B556" s="14" t="str">
        <f t="shared" ca="1" si="50"/>
        <v>INDMDEFFRH-92</v>
      </c>
      <c r="C556" s="15" t="str">
        <f t="shared" ca="1" si="55"/>
        <v>IMDRH</v>
      </c>
      <c r="D556" s="16">
        <f>'EE investment costs'!$F$15</f>
        <v>2016</v>
      </c>
      <c r="E556" s="14">
        <f>VLOOKUP(X556,'EE investment costs'!$D$56:$R$656,15,0)</f>
        <v>16.97066666666667</v>
      </c>
      <c r="F556" s="17">
        <f ca="1">INDEX('EE investment costs'!$D$56:$R$656,MATCH(X556,'EE investment costs'!$D$56:$D$656,0),MATCH($V$8,'EE investment costs'!$D$56:$R$56,0))</f>
        <v>2147.8523132032315</v>
      </c>
      <c r="I556" s="18">
        <v>1</v>
      </c>
      <c r="J556" s="18">
        <v>1</v>
      </c>
      <c r="K556" s="14">
        <f t="shared" ca="1" si="53"/>
        <v>0</v>
      </c>
      <c r="M556" s="19" t="str">
        <f t="shared" ca="1" si="51"/>
        <v>INDMDEFFRH-92</v>
      </c>
      <c r="N556" s="23" t="str">
        <f t="shared" ca="1" si="52"/>
        <v>Metal industry Saving Tech-Heat Room Heat 9.2y</v>
      </c>
      <c r="O556" s="23" t="s">
        <v>32</v>
      </c>
      <c r="P556" s="23" t="s">
        <v>33</v>
      </c>
      <c r="Q556" s="23"/>
      <c r="R556" s="23"/>
      <c r="S556" s="19" t="s">
        <v>34</v>
      </c>
      <c r="V556" s="16" t="str">
        <f t="shared" ca="1" si="54"/>
        <v>MD</v>
      </c>
      <c r="W556" s="14" t="str">
        <f t="shared" ca="1" si="54"/>
        <v>Metal industry</v>
      </c>
      <c r="X556" s="3" t="str">
        <f>'EE investment costs'!D605</f>
        <v>RH-92</v>
      </c>
      <c r="Y556" s="3" t="str">
        <f>'EE investment costs'!E605</f>
        <v>Heat Room Heat</v>
      </c>
      <c r="AC556" s="123">
        <f>'EE investment costs'!C605</f>
        <v>9.1999999999999993</v>
      </c>
      <c r="AD556" s="22"/>
    </row>
    <row r="557" spans="2:30">
      <c r="B557" s="14" t="str">
        <f t="shared" ca="1" si="50"/>
        <v>INDMDEFFLA-92</v>
      </c>
      <c r="C557" s="15" t="str">
        <f t="shared" ca="1" si="55"/>
        <v>IMDLA</v>
      </c>
      <c r="D557" s="16">
        <f>'EE investment costs'!$F$15</f>
        <v>2016</v>
      </c>
      <c r="E557" s="14">
        <f>VLOOKUP(X557,'EE investment costs'!$D$56:$R$656,15,0)</f>
        <v>4.5877333333333334</v>
      </c>
      <c r="F557" s="17">
        <f ca="1">INDEX('EE investment costs'!$D$56:$R$656,MATCH(X557,'EE investment costs'!$D$56:$D$656,0),MATCH($V$8,'EE investment costs'!$D$56:$R$56,0))</f>
        <v>2378.2892844628859</v>
      </c>
      <c r="I557" s="18">
        <v>1</v>
      </c>
      <c r="J557" s="18">
        <v>1</v>
      </c>
      <c r="K557" s="14">
        <f t="shared" ca="1" si="53"/>
        <v>0</v>
      </c>
      <c r="M557" s="19" t="str">
        <f t="shared" ca="1" si="51"/>
        <v>INDMDEFFLA-92</v>
      </c>
      <c r="N557" s="23" t="str">
        <f t="shared" ca="1" si="52"/>
        <v>Metal industry Saving Tech-Light 9.2y</v>
      </c>
      <c r="O557" s="23" t="s">
        <v>32</v>
      </c>
      <c r="P557" s="23" t="s">
        <v>33</v>
      </c>
      <c r="Q557" s="23"/>
      <c r="R557" s="23"/>
      <c r="S557" s="19" t="s">
        <v>34</v>
      </c>
      <c r="V557" s="16" t="str">
        <f t="shared" ca="1" si="54"/>
        <v>MD</v>
      </c>
      <c r="W557" s="14" t="str">
        <f t="shared" ca="1" si="54"/>
        <v>Metal industry</v>
      </c>
      <c r="X557" s="3" t="str">
        <f>'EE investment costs'!D606</f>
        <v>LA-92</v>
      </c>
      <c r="Y557" s="3" t="str">
        <f>'EE investment costs'!E606</f>
        <v>Light</v>
      </c>
      <c r="AC557" s="123">
        <f>'EE investment costs'!C606</f>
        <v>9.1999999999999993</v>
      </c>
      <c r="AD557" s="22"/>
    </row>
    <row r="558" spans="2:30">
      <c r="B558" s="14" t="str">
        <f t="shared" ca="1" si="50"/>
        <v>INDMDEFFEM-92</v>
      </c>
      <c r="C558" s="15" t="str">
        <f t="shared" ca="1" si="55"/>
        <v>IMDEM</v>
      </c>
      <c r="D558" s="16">
        <f>'EE investment costs'!$F$15</f>
        <v>2016</v>
      </c>
      <c r="E558" s="14">
        <f>VLOOKUP(X558,'EE investment costs'!$D$56:$R$656,15,0)</f>
        <v>4.8171199999999992</v>
      </c>
      <c r="F558" s="17">
        <f ca="1">INDEX('EE investment costs'!$D$56:$R$656,MATCH(X558,'EE investment costs'!$D$56:$D$656,0),MATCH($V$8,'EE investment costs'!$D$56:$R$56,0))</f>
        <v>2604.6968394922947</v>
      </c>
      <c r="I558" s="18">
        <v>1</v>
      </c>
      <c r="J558" s="18">
        <v>1</v>
      </c>
      <c r="K558" s="14">
        <f t="shared" ca="1" si="53"/>
        <v>0</v>
      </c>
      <c r="M558" s="19" t="str">
        <f t="shared" ca="1" si="51"/>
        <v>INDMDEFFEM-92</v>
      </c>
      <c r="N558" s="23" t="str">
        <f t="shared" ca="1" si="52"/>
        <v>Metal industry Saving Tech-Electric Motors 9.2y</v>
      </c>
      <c r="O558" s="23" t="s">
        <v>32</v>
      </c>
      <c r="P558" s="23" t="s">
        <v>33</v>
      </c>
      <c r="Q558" s="23"/>
      <c r="R558" s="23"/>
      <c r="S558" s="19" t="s">
        <v>34</v>
      </c>
      <c r="V558" s="16" t="str">
        <f t="shared" ca="1" si="54"/>
        <v>MD</v>
      </c>
      <c r="W558" s="14" t="str">
        <f t="shared" ca="1" si="54"/>
        <v>Metal industry</v>
      </c>
      <c r="X558" s="3" t="str">
        <f>'EE investment costs'!D607</f>
        <v>EM-92</v>
      </c>
      <c r="Y558" s="3" t="str">
        <f>'EE investment costs'!E607</f>
        <v>Electric Motors</v>
      </c>
      <c r="AC558" s="123">
        <f>'EE investment costs'!C607</f>
        <v>9.1999999999999993</v>
      </c>
      <c r="AD558" s="22"/>
    </row>
    <row r="559" spans="2:30">
      <c r="B559" s="14" t="str">
        <f t="shared" ca="1" si="50"/>
        <v>INDMDEFFTF-92</v>
      </c>
      <c r="C559" s="15" t="str">
        <f t="shared" ca="1" si="55"/>
        <v>IMDTF</v>
      </c>
      <c r="D559" s="16">
        <f>'EE investment costs'!$F$15</f>
        <v>2016</v>
      </c>
      <c r="E559" s="14">
        <f>VLOOKUP(X559,'EE investment costs'!$D$56:$R$656,15,0)</f>
        <v>19.333333333333332</v>
      </c>
      <c r="F559" s="17">
        <f ca="1">INDEX('EE investment costs'!$D$56:$R$656,MATCH(X559,'EE investment costs'!$D$56:$D$656,0),MATCH($V$8,'EE investment costs'!$D$56:$R$56,0))</f>
        <v>1351.8213264260896</v>
      </c>
      <c r="I559" s="18">
        <v>1</v>
      </c>
      <c r="J559" s="18">
        <v>1</v>
      </c>
      <c r="K559" s="14">
        <f t="shared" ca="1" si="53"/>
        <v>0</v>
      </c>
      <c r="M559" s="19" t="str">
        <f t="shared" ca="1" si="51"/>
        <v>INDMDEFFTF-92</v>
      </c>
      <c r="N559" s="23" t="str">
        <f t="shared" ca="1" si="52"/>
        <v>Metal industry Saving Tech-Haulage Tractors, Trucks, Fishing boats 9.2y</v>
      </c>
      <c r="O559" s="23" t="s">
        <v>32</v>
      </c>
      <c r="P559" s="23" t="s">
        <v>33</v>
      </c>
      <c r="Q559" s="23"/>
      <c r="R559" s="23"/>
      <c r="S559" s="19" t="s">
        <v>34</v>
      </c>
      <c r="V559" s="16" t="str">
        <f t="shared" ca="1" si="54"/>
        <v>MD</v>
      </c>
      <c r="W559" s="14" t="str">
        <f t="shared" ca="1" si="54"/>
        <v>Metal industry</v>
      </c>
      <c r="X559" s="3" t="str">
        <f>'EE investment costs'!D608</f>
        <v>TF-92</v>
      </c>
      <c r="Y559" s="3" t="str">
        <f>'EE investment costs'!E608</f>
        <v>Haulage Tractors, Trucks, Fishing boats</v>
      </c>
      <c r="AC559" s="123">
        <f>'EE investment costs'!C608</f>
        <v>9.1999999999999993</v>
      </c>
      <c r="AD559" s="22"/>
    </row>
    <row r="560" spans="2:30">
      <c r="B560" s="14" t="str">
        <f t="shared" ca="1" si="50"/>
        <v>INDMDEFFMT-93</v>
      </c>
      <c r="C560" s="15" t="str">
        <f t="shared" ca="1" si="55"/>
        <v>IMDMT</v>
      </c>
      <c r="D560" s="16">
        <f>'EE investment costs'!$F$15</f>
        <v>2016</v>
      </c>
      <c r="E560" s="14">
        <f>VLOOKUP(X560,'EE investment costs'!$D$56:$R$656,15,0)</f>
        <v>6.53</v>
      </c>
      <c r="F560" s="17">
        <f ca="1">INDEX('EE investment costs'!$D$56:$R$656,MATCH(X560,'EE investment costs'!$D$56:$D$656,0),MATCH($V$8,'EE investment costs'!$D$56:$R$56,0))</f>
        <v>1147.7751667786688</v>
      </c>
      <c r="I560" s="18">
        <v>1</v>
      </c>
      <c r="J560" s="18">
        <v>1</v>
      </c>
      <c r="K560" s="14">
        <f t="shared" ca="1" si="53"/>
        <v>1</v>
      </c>
      <c r="M560" s="19" t="str">
        <f t="shared" ca="1" si="51"/>
        <v>INDMDEFFMT-93</v>
      </c>
      <c r="N560" s="23" t="str">
        <f t="shared" ca="1" si="52"/>
        <v>Metal industry Saving Tech-Heat Medium Temp. up to 150C 9.3y</v>
      </c>
      <c r="O560" s="23" t="s">
        <v>32</v>
      </c>
      <c r="P560" s="23" t="s">
        <v>33</v>
      </c>
      <c r="Q560" s="23"/>
      <c r="R560" s="23"/>
      <c r="S560" s="19" t="s">
        <v>34</v>
      </c>
      <c r="V560" s="16" t="str">
        <f t="shared" ca="1" si="54"/>
        <v>MD</v>
      </c>
      <c r="W560" s="14" t="str">
        <f t="shared" ca="1" si="54"/>
        <v>Metal industry</v>
      </c>
      <c r="X560" s="3" t="str">
        <f>'EE investment costs'!D609</f>
        <v>MT-93</v>
      </c>
      <c r="Y560" s="3" t="str">
        <f>'EE investment costs'!E609</f>
        <v>Heat Medium Temp. up to 150C</v>
      </c>
      <c r="AC560" s="123">
        <f>'EE investment costs'!C609</f>
        <v>9.3000000000000007</v>
      </c>
      <c r="AD560" s="22"/>
    </row>
    <row r="561" spans="2:30">
      <c r="B561" s="14" t="str">
        <f t="shared" ca="1" si="50"/>
        <v>INDMDEFFHT-93</v>
      </c>
      <c r="C561" s="15" t="str">
        <f t="shared" ca="1" si="55"/>
        <v>IMDHT</v>
      </c>
      <c r="D561" s="16">
        <f>'EE investment costs'!$F$15</f>
        <v>2016</v>
      </c>
      <c r="E561" s="14">
        <f>VLOOKUP(X561,'EE investment costs'!$D$56:$R$656,15,0)</f>
        <v>5.2240000000000002</v>
      </c>
      <c r="F561" s="17">
        <f ca="1">INDEX('EE investment costs'!$D$56:$R$656,MATCH(X561,'EE investment costs'!$D$56:$D$656,0),MATCH($V$8,'EE investment costs'!$D$56:$R$56,0))</f>
        <v>811.80086704557527</v>
      </c>
      <c r="I561" s="18">
        <v>1</v>
      </c>
      <c r="J561" s="18">
        <v>1</v>
      </c>
      <c r="K561" s="14">
        <f t="shared" ca="1" si="53"/>
        <v>4</v>
      </c>
      <c r="M561" s="19" t="str">
        <f t="shared" ca="1" si="51"/>
        <v>INDMDEFFHT-93</v>
      </c>
      <c r="N561" s="23" t="str">
        <f t="shared" ca="1" si="52"/>
        <v>Metal industry Saving Tech-Heat High Temp. over 150C 9.3y</v>
      </c>
      <c r="O561" s="23" t="s">
        <v>32</v>
      </c>
      <c r="P561" s="23" t="s">
        <v>33</v>
      </c>
      <c r="Q561" s="23"/>
      <c r="R561" s="23"/>
      <c r="S561" s="19" t="s">
        <v>34</v>
      </c>
      <c r="V561" s="16" t="str">
        <f t="shared" ca="1" si="54"/>
        <v>MD</v>
      </c>
      <c r="W561" s="14" t="str">
        <f t="shared" ca="1" si="54"/>
        <v>Metal industry</v>
      </c>
      <c r="X561" s="3" t="str">
        <f>'EE investment costs'!D610</f>
        <v>HT-93</v>
      </c>
      <c r="Y561" s="3" t="str">
        <f>'EE investment costs'!E610</f>
        <v>Heat High Temp. over 150C</v>
      </c>
      <c r="AC561" s="123">
        <f>'EE investment costs'!C610</f>
        <v>9.3000000000000007</v>
      </c>
      <c r="AD561" s="22"/>
    </row>
    <row r="562" spans="2:30">
      <c r="B562" s="14" t="str">
        <f t="shared" ca="1" si="50"/>
        <v>INDMDEFFRH-93</v>
      </c>
      <c r="C562" s="15" t="str">
        <f t="shared" ca="1" si="55"/>
        <v>IMDRH</v>
      </c>
      <c r="D562" s="16">
        <f>'EE investment costs'!$F$15</f>
        <v>2016</v>
      </c>
      <c r="E562" s="14">
        <f>VLOOKUP(X562,'EE investment costs'!$D$56:$R$656,15,0)</f>
        <v>16.989333333333335</v>
      </c>
      <c r="F562" s="17">
        <f ca="1">INDEX('EE investment costs'!$D$56:$R$656,MATCH(X562,'EE investment costs'!$D$56:$D$656,0),MATCH($V$8,'EE investment costs'!$D$56:$R$56,0))</f>
        <v>2185.5339327331135</v>
      </c>
      <c r="I562" s="18">
        <v>1</v>
      </c>
      <c r="J562" s="18">
        <v>1</v>
      </c>
      <c r="K562" s="14">
        <f t="shared" ca="1" si="53"/>
        <v>0</v>
      </c>
      <c r="M562" s="19" t="str">
        <f t="shared" ca="1" si="51"/>
        <v>INDMDEFFRH-93</v>
      </c>
      <c r="N562" s="23" t="str">
        <f t="shared" ca="1" si="52"/>
        <v>Metal industry Saving Tech-Heat Room Heat 9.3y</v>
      </c>
      <c r="O562" s="23" t="s">
        <v>32</v>
      </c>
      <c r="P562" s="23" t="s">
        <v>33</v>
      </c>
      <c r="Q562" s="23"/>
      <c r="R562" s="23"/>
      <c r="S562" s="19" t="s">
        <v>34</v>
      </c>
      <c r="V562" s="16" t="str">
        <f t="shared" ca="1" si="54"/>
        <v>MD</v>
      </c>
      <c r="W562" s="14" t="str">
        <f t="shared" ca="1" si="54"/>
        <v>Metal industry</v>
      </c>
      <c r="X562" s="3" t="str">
        <f>'EE investment costs'!D611</f>
        <v>RH-93</v>
      </c>
      <c r="Y562" s="3" t="str">
        <f>'EE investment costs'!E611</f>
        <v>Heat Room Heat</v>
      </c>
      <c r="AC562" s="123">
        <f>'EE investment costs'!C611</f>
        <v>9.3000000000000007</v>
      </c>
      <c r="AD562" s="22"/>
    </row>
    <row r="563" spans="2:30">
      <c r="B563" s="14" t="str">
        <f t="shared" ca="1" si="50"/>
        <v>INDMDEFFLA-93</v>
      </c>
      <c r="C563" s="15" t="str">
        <f t="shared" ca="1" si="55"/>
        <v>IMDLA</v>
      </c>
      <c r="D563" s="16">
        <f>'EE investment costs'!$F$15</f>
        <v>2016</v>
      </c>
      <c r="E563" s="14">
        <f>VLOOKUP(X563,'EE investment costs'!$D$56:$R$656,15,0)</f>
        <v>4.6007666666666669</v>
      </c>
      <c r="F563" s="17">
        <f ca="1">INDEX('EE investment costs'!$D$56:$R$656,MATCH(X563,'EE investment costs'!$D$56:$D$656,0),MATCH($V$8,'EE investment costs'!$D$56:$R$56,0))</f>
        <v>2393.6893701202557</v>
      </c>
      <c r="I563" s="18">
        <v>1</v>
      </c>
      <c r="J563" s="18">
        <v>1</v>
      </c>
      <c r="K563" s="14">
        <f t="shared" ca="1" si="53"/>
        <v>0</v>
      </c>
      <c r="M563" s="19" t="str">
        <f t="shared" ca="1" si="51"/>
        <v>INDMDEFFLA-93</v>
      </c>
      <c r="N563" s="23" t="str">
        <f t="shared" ca="1" si="52"/>
        <v>Metal industry Saving Tech-Light 9.3y</v>
      </c>
      <c r="O563" s="23" t="s">
        <v>32</v>
      </c>
      <c r="P563" s="23" t="s">
        <v>33</v>
      </c>
      <c r="Q563" s="23"/>
      <c r="R563" s="23"/>
      <c r="S563" s="19" t="s">
        <v>34</v>
      </c>
      <c r="V563" s="16" t="str">
        <f t="shared" ca="1" si="54"/>
        <v>MD</v>
      </c>
      <c r="W563" s="14" t="str">
        <f t="shared" ca="1" si="54"/>
        <v>Metal industry</v>
      </c>
      <c r="X563" s="3" t="str">
        <f>'EE investment costs'!D612</f>
        <v>LA-93</v>
      </c>
      <c r="Y563" s="3" t="str">
        <f>'EE investment costs'!E612</f>
        <v>Light</v>
      </c>
      <c r="AC563" s="123">
        <f>'EE investment costs'!C612</f>
        <v>9.3000000000000007</v>
      </c>
      <c r="AD563" s="22"/>
    </row>
    <row r="564" spans="2:30">
      <c r="B564" s="14" t="str">
        <f t="shared" ca="1" si="50"/>
        <v>INDMDEFFEM-93</v>
      </c>
      <c r="C564" s="15" t="str">
        <f t="shared" ca="1" si="55"/>
        <v>IMDEM</v>
      </c>
      <c r="D564" s="16">
        <f>'EE investment costs'!$F$15</f>
        <v>2016</v>
      </c>
      <c r="E564" s="14">
        <f>VLOOKUP(X564,'EE investment costs'!$D$56:$R$656,15,0)</f>
        <v>4.8308049999999998</v>
      </c>
      <c r="F564" s="17">
        <f ca="1">INDEX('EE investment costs'!$D$56:$R$656,MATCH(X564,'EE investment costs'!$D$56:$D$656,0),MATCH($V$8,'EE investment costs'!$D$56:$R$56,0))</f>
        <v>2625.4323063462048</v>
      </c>
      <c r="I564" s="18">
        <v>1</v>
      </c>
      <c r="J564" s="18">
        <v>1</v>
      </c>
      <c r="K564" s="14">
        <f t="shared" ca="1" si="53"/>
        <v>0</v>
      </c>
      <c r="M564" s="19" t="str">
        <f t="shared" ca="1" si="51"/>
        <v>INDMDEFFEM-93</v>
      </c>
      <c r="N564" s="23" t="str">
        <f t="shared" ca="1" si="52"/>
        <v>Metal industry Saving Tech-Electric Motors 9.3y</v>
      </c>
      <c r="O564" s="23" t="s">
        <v>32</v>
      </c>
      <c r="P564" s="23" t="s">
        <v>33</v>
      </c>
      <c r="Q564" s="23"/>
      <c r="R564" s="23"/>
      <c r="S564" s="19" t="s">
        <v>34</v>
      </c>
      <c r="V564" s="16" t="str">
        <f t="shared" ca="1" si="54"/>
        <v>MD</v>
      </c>
      <c r="W564" s="14" t="str">
        <f t="shared" ca="1" si="54"/>
        <v>Metal industry</v>
      </c>
      <c r="X564" s="3" t="str">
        <f>'EE investment costs'!D613</f>
        <v>EM-93</v>
      </c>
      <c r="Y564" s="3" t="str">
        <f>'EE investment costs'!E613</f>
        <v>Electric Motors</v>
      </c>
      <c r="AC564" s="123">
        <f>'EE investment costs'!C613</f>
        <v>9.3000000000000007</v>
      </c>
      <c r="AD564" s="22"/>
    </row>
    <row r="565" spans="2:30">
      <c r="B565" s="14" t="str">
        <f t="shared" ca="1" si="50"/>
        <v>INDMDEFFTF-93</v>
      </c>
      <c r="C565" s="15" t="str">
        <f t="shared" ca="1" si="55"/>
        <v>IMDTF</v>
      </c>
      <c r="D565" s="16">
        <f>'EE investment costs'!$F$15</f>
        <v>2016</v>
      </c>
      <c r="E565" s="14">
        <f>VLOOKUP(X565,'EE investment costs'!$D$56:$R$656,15,0)</f>
        <v>19.416666666666668</v>
      </c>
      <c r="F565" s="17">
        <f ca="1">INDEX('EE investment costs'!$D$56:$R$656,MATCH(X565,'EE investment costs'!$D$56:$D$656,0),MATCH($V$8,'EE investment costs'!$D$56:$R$56,0))</f>
        <v>1366.5150364959388</v>
      </c>
      <c r="I565" s="18">
        <v>1</v>
      </c>
      <c r="J565" s="18">
        <v>1</v>
      </c>
      <c r="K565" s="14">
        <f t="shared" ca="1" si="53"/>
        <v>0</v>
      </c>
      <c r="M565" s="19" t="str">
        <f t="shared" ca="1" si="51"/>
        <v>INDMDEFFTF-93</v>
      </c>
      <c r="N565" s="23" t="str">
        <f t="shared" ca="1" si="52"/>
        <v>Metal industry Saving Tech-Haulage Tractors, Trucks, Fishing boats 9.3y</v>
      </c>
      <c r="O565" s="23" t="s">
        <v>32</v>
      </c>
      <c r="P565" s="23" t="s">
        <v>33</v>
      </c>
      <c r="Q565" s="23"/>
      <c r="R565" s="23"/>
      <c r="S565" s="19" t="s">
        <v>34</v>
      </c>
      <c r="V565" s="16" t="str">
        <f t="shared" ca="1" si="54"/>
        <v>MD</v>
      </c>
      <c r="W565" s="14" t="str">
        <f t="shared" ca="1" si="54"/>
        <v>Metal industry</v>
      </c>
      <c r="X565" s="3" t="str">
        <f>'EE investment costs'!D614</f>
        <v>TF-93</v>
      </c>
      <c r="Y565" s="3" t="str">
        <f>'EE investment costs'!E614</f>
        <v>Haulage Tractors, Trucks, Fishing boats</v>
      </c>
      <c r="AC565" s="123">
        <f>'EE investment costs'!C614</f>
        <v>9.3000000000000007</v>
      </c>
      <c r="AD565" s="22"/>
    </row>
    <row r="566" spans="2:30">
      <c r="B566" s="14" t="str">
        <f t="shared" ca="1" si="50"/>
        <v>INDMDEFFMT-94</v>
      </c>
      <c r="C566" s="15" t="str">
        <f t="shared" ca="1" si="55"/>
        <v>IMDMT</v>
      </c>
      <c r="D566" s="16">
        <f>'EE investment costs'!$F$15</f>
        <v>2016</v>
      </c>
      <c r="E566" s="14">
        <f>VLOOKUP(X566,'EE investment costs'!$D$56:$R$656,15,0)</f>
        <v>6.54</v>
      </c>
      <c r="F566" s="17">
        <f ca="1">INDEX('EE investment costs'!$D$56:$R$656,MATCH(X566,'EE investment costs'!$D$56:$D$656,0),MATCH($V$8,'EE investment costs'!$D$56:$R$56,0))</f>
        <v>1158.4007225147684</v>
      </c>
      <c r="I566" s="18">
        <v>1</v>
      </c>
      <c r="J566" s="18">
        <v>1</v>
      </c>
      <c r="K566" s="14">
        <f t="shared" ca="1" si="53"/>
        <v>1</v>
      </c>
      <c r="M566" s="19" t="str">
        <f t="shared" ca="1" si="51"/>
        <v>INDMDEFFMT-94</v>
      </c>
      <c r="N566" s="23" t="str">
        <f t="shared" ca="1" si="52"/>
        <v>Metal industry Saving Tech-Heat Medium Temp. up to 150C 9.4y</v>
      </c>
      <c r="O566" s="23" t="s">
        <v>32</v>
      </c>
      <c r="P566" s="23" t="s">
        <v>33</v>
      </c>
      <c r="Q566" s="23"/>
      <c r="R566" s="23"/>
      <c r="S566" s="19" t="s">
        <v>34</v>
      </c>
      <c r="V566" s="16" t="str">
        <f t="shared" ca="1" si="54"/>
        <v>MD</v>
      </c>
      <c r="W566" s="14" t="str">
        <f t="shared" ca="1" si="54"/>
        <v>Metal industry</v>
      </c>
      <c r="X566" s="3" t="str">
        <f>'EE investment costs'!D615</f>
        <v>MT-94</v>
      </c>
      <c r="Y566" s="3" t="str">
        <f>'EE investment costs'!E615</f>
        <v>Heat Medium Temp. up to 150C</v>
      </c>
      <c r="AC566" s="123">
        <f>'EE investment costs'!C615</f>
        <v>9.4</v>
      </c>
      <c r="AD566" s="22"/>
    </row>
    <row r="567" spans="2:30">
      <c r="B567" s="14" t="str">
        <f t="shared" ca="1" si="50"/>
        <v>INDMDEFFHT-94</v>
      </c>
      <c r="C567" s="15" t="str">
        <f t="shared" ca="1" si="55"/>
        <v>IMDHT</v>
      </c>
      <c r="D567" s="16">
        <f>'EE investment costs'!$F$15</f>
        <v>2016</v>
      </c>
      <c r="E567" s="14">
        <f>VLOOKUP(X567,'EE investment costs'!$D$56:$R$656,15,0)</f>
        <v>5.2320000000000002</v>
      </c>
      <c r="F567" s="17">
        <f ca="1">INDEX('EE investment costs'!$D$56:$R$656,MATCH(X567,'EE investment costs'!$D$56:$D$656,0),MATCH($V$8,'EE investment costs'!$D$56:$R$56,0))</f>
        <v>818.14407354626087</v>
      </c>
      <c r="I567" s="18">
        <v>1</v>
      </c>
      <c r="J567" s="18">
        <v>1</v>
      </c>
      <c r="K567" s="14">
        <f t="shared" ca="1" si="53"/>
        <v>4</v>
      </c>
      <c r="M567" s="19" t="str">
        <f t="shared" ca="1" si="51"/>
        <v>INDMDEFFHT-94</v>
      </c>
      <c r="N567" s="23" t="str">
        <f t="shared" ca="1" si="52"/>
        <v>Metal industry Saving Tech-Heat High Temp. over 150C 9.4y</v>
      </c>
      <c r="O567" s="23" t="s">
        <v>32</v>
      </c>
      <c r="P567" s="23" t="s">
        <v>33</v>
      </c>
      <c r="Q567" s="23"/>
      <c r="R567" s="23"/>
      <c r="S567" s="19" t="s">
        <v>34</v>
      </c>
      <c r="V567" s="16" t="str">
        <f t="shared" ca="1" si="54"/>
        <v>MD</v>
      </c>
      <c r="W567" s="14" t="str">
        <f t="shared" ca="1" si="54"/>
        <v>Metal industry</v>
      </c>
      <c r="X567" s="3" t="str">
        <f>'EE investment costs'!D616</f>
        <v>HT-94</v>
      </c>
      <c r="Y567" s="3" t="str">
        <f>'EE investment costs'!E616</f>
        <v>Heat High Temp. over 150C</v>
      </c>
      <c r="AC567" s="123">
        <f>'EE investment costs'!C616</f>
        <v>9.4</v>
      </c>
      <c r="AD567" s="22"/>
    </row>
    <row r="568" spans="2:30">
      <c r="B568" s="14" t="str">
        <f t="shared" ca="1" si="50"/>
        <v>INDMDEFFRH-94</v>
      </c>
      <c r="C568" s="15" t="str">
        <f t="shared" ca="1" si="55"/>
        <v>IMDRH</v>
      </c>
      <c r="D568" s="16">
        <f>'EE investment costs'!$F$15</f>
        <v>2016</v>
      </c>
      <c r="E568" s="14">
        <f>VLOOKUP(X568,'EE investment costs'!$D$56:$R$656,15,0)</f>
        <v>17.008000000000003</v>
      </c>
      <c r="F568" s="17">
        <f ca="1">INDEX('EE investment costs'!$D$56:$R$656,MATCH(X568,'EE investment costs'!$D$56:$D$656,0),MATCH($V$8,'EE investment costs'!$D$56:$R$56,0))</f>
        <v>2223.2155522629942</v>
      </c>
      <c r="I568" s="18">
        <v>1</v>
      </c>
      <c r="J568" s="18">
        <v>1</v>
      </c>
      <c r="K568" s="14">
        <f t="shared" ca="1" si="53"/>
        <v>0</v>
      </c>
      <c r="M568" s="19" t="str">
        <f t="shared" ca="1" si="51"/>
        <v>INDMDEFFRH-94</v>
      </c>
      <c r="N568" s="23" t="str">
        <f t="shared" ca="1" si="52"/>
        <v>Metal industry Saving Tech-Heat Room Heat 9.4y</v>
      </c>
      <c r="O568" s="23" t="s">
        <v>32</v>
      </c>
      <c r="P568" s="23" t="s">
        <v>33</v>
      </c>
      <c r="Q568" s="23"/>
      <c r="R568" s="23"/>
      <c r="S568" s="19" t="s">
        <v>34</v>
      </c>
      <c r="V568" s="16" t="str">
        <f t="shared" ca="1" si="54"/>
        <v>MD</v>
      </c>
      <c r="W568" s="14" t="str">
        <f t="shared" ca="1" si="54"/>
        <v>Metal industry</v>
      </c>
      <c r="X568" s="3" t="str">
        <f>'EE investment costs'!D617</f>
        <v>RH-94</v>
      </c>
      <c r="Y568" s="3" t="str">
        <f>'EE investment costs'!E617</f>
        <v>Heat Room Heat</v>
      </c>
      <c r="AC568" s="123">
        <f>'EE investment costs'!C617</f>
        <v>9.4</v>
      </c>
      <c r="AD568" s="22"/>
    </row>
    <row r="569" spans="2:30">
      <c r="B569" s="14" t="str">
        <f t="shared" ca="1" si="50"/>
        <v>INDMDEFFLA-94</v>
      </c>
      <c r="C569" s="15" t="str">
        <f t="shared" ca="1" si="55"/>
        <v>IMDLA</v>
      </c>
      <c r="D569" s="16">
        <f>'EE investment costs'!$F$15</f>
        <v>2016</v>
      </c>
      <c r="E569" s="14">
        <f>VLOOKUP(X569,'EE investment costs'!$D$56:$R$656,15,0)</f>
        <v>4.6138000000000003</v>
      </c>
      <c r="F569" s="17">
        <f ca="1">INDEX('EE investment costs'!$D$56:$R$656,MATCH(X569,'EE investment costs'!$D$56:$D$656,0),MATCH($V$8,'EE investment costs'!$D$56:$R$56,0))</f>
        <v>2409.0894557776251</v>
      </c>
      <c r="I569" s="18">
        <v>1</v>
      </c>
      <c r="J569" s="18">
        <v>1</v>
      </c>
      <c r="K569" s="14">
        <f t="shared" ca="1" si="53"/>
        <v>0</v>
      </c>
      <c r="M569" s="19" t="str">
        <f t="shared" ca="1" si="51"/>
        <v>INDMDEFFLA-94</v>
      </c>
      <c r="N569" s="23" t="str">
        <f t="shared" ca="1" si="52"/>
        <v>Metal industry Saving Tech-Light 9.4y</v>
      </c>
      <c r="O569" s="23" t="s">
        <v>32</v>
      </c>
      <c r="P569" s="23" t="s">
        <v>33</v>
      </c>
      <c r="Q569" s="23"/>
      <c r="R569" s="23"/>
      <c r="S569" s="19" t="s">
        <v>34</v>
      </c>
      <c r="V569" s="16" t="str">
        <f t="shared" ca="1" si="54"/>
        <v>MD</v>
      </c>
      <c r="W569" s="14" t="str">
        <f t="shared" ca="1" si="54"/>
        <v>Metal industry</v>
      </c>
      <c r="X569" s="3" t="str">
        <f>'EE investment costs'!D618</f>
        <v>LA-94</v>
      </c>
      <c r="Y569" s="3" t="str">
        <f>'EE investment costs'!E618</f>
        <v>Light</v>
      </c>
      <c r="AC569" s="123">
        <f>'EE investment costs'!C618</f>
        <v>9.4</v>
      </c>
      <c r="AD569" s="22"/>
    </row>
    <row r="570" spans="2:30">
      <c r="B570" s="14" t="str">
        <f t="shared" ca="1" si="50"/>
        <v>INDMDEFFEM-94</v>
      </c>
      <c r="C570" s="15" t="str">
        <f t="shared" ca="1" si="55"/>
        <v>IMDEM</v>
      </c>
      <c r="D570" s="16">
        <f>'EE investment costs'!$F$15</f>
        <v>2016</v>
      </c>
      <c r="E570" s="14">
        <f>VLOOKUP(X570,'EE investment costs'!$D$56:$R$656,15,0)</f>
        <v>4.8444899999999995</v>
      </c>
      <c r="F570" s="17">
        <f ca="1">INDEX('EE investment costs'!$D$56:$R$656,MATCH(X570,'EE investment costs'!$D$56:$D$656,0),MATCH($V$8,'EE investment costs'!$D$56:$R$56,0))</f>
        <v>2646.167773200114</v>
      </c>
      <c r="I570" s="18">
        <v>1</v>
      </c>
      <c r="J570" s="18">
        <v>1</v>
      </c>
      <c r="K570" s="14">
        <f t="shared" ca="1" si="53"/>
        <v>0</v>
      </c>
      <c r="M570" s="19" t="str">
        <f t="shared" ca="1" si="51"/>
        <v>INDMDEFFEM-94</v>
      </c>
      <c r="N570" s="23" t="str">
        <f t="shared" ca="1" si="52"/>
        <v>Metal industry Saving Tech-Electric Motors 9.4y</v>
      </c>
      <c r="O570" s="23" t="s">
        <v>32</v>
      </c>
      <c r="P570" s="23" t="s">
        <v>33</v>
      </c>
      <c r="Q570" s="23"/>
      <c r="R570" s="23"/>
      <c r="S570" s="19" t="s">
        <v>34</v>
      </c>
      <c r="V570" s="16" t="str">
        <f t="shared" ca="1" si="54"/>
        <v>MD</v>
      </c>
      <c r="W570" s="14" t="str">
        <f t="shared" ca="1" si="54"/>
        <v>Metal industry</v>
      </c>
      <c r="X570" s="3" t="str">
        <f>'EE investment costs'!D619</f>
        <v>EM-94</v>
      </c>
      <c r="Y570" s="3" t="str">
        <f>'EE investment costs'!E619</f>
        <v>Electric Motors</v>
      </c>
      <c r="AC570" s="123">
        <f>'EE investment costs'!C619</f>
        <v>9.4</v>
      </c>
      <c r="AD570" s="22"/>
    </row>
    <row r="571" spans="2:30">
      <c r="B571" s="14" t="str">
        <f t="shared" ca="1" si="50"/>
        <v>INDMDEFFTF-94</v>
      </c>
      <c r="C571" s="15" t="str">
        <f t="shared" ca="1" si="55"/>
        <v>IMDTF</v>
      </c>
      <c r="D571" s="16">
        <f>'EE investment costs'!$F$15</f>
        <v>2016</v>
      </c>
      <c r="E571" s="14">
        <f>VLOOKUP(X571,'EE investment costs'!$D$56:$R$656,15,0)</f>
        <v>19.5</v>
      </c>
      <c r="F571" s="17">
        <f ca="1">INDEX('EE investment costs'!$D$56:$R$656,MATCH(X571,'EE investment costs'!$D$56:$D$656,0),MATCH($V$8,'EE investment costs'!$D$56:$R$56,0))</f>
        <v>1381.2087465657874</v>
      </c>
      <c r="I571" s="18">
        <v>1</v>
      </c>
      <c r="J571" s="18">
        <v>1</v>
      </c>
      <c r="K571" s="14">
        <f t="shared" ca="1" si="53"/>
        <v>0</v>
      </c>
      <c r="M571" s="19" t="str">
        <f t="shared" ca="1" si="51"/>
        <v>INDMDEFFTF-94</v>
      </c>
      <c r="N571" s="23" t="str">
        <f t="shared" ca="1" si="52"/>
        <v>Metal industry Saving Tech-Haulage Tractors, Trucks, Fishing boats 9.4y</v>
      </c>
      <c r="O571" s="23" t="s">
        <v>32</v>
      </c>
      <c r="P571" s="23" t="s">
        <v>33</v>
      </c>
      <c r="Q571" s="23"/>
      <c r="R571" s="23"/>
      <c r="S571" s="19" t="s">
        <v>34</v>
      </c>
      <c r="V571" s="16" t="str">
        <f t="shared" ca="1" si="54"/>
        <v>MD</v>
      </c>
      <c r="W571" s="14" t="str">
        <f t="shared" ca="1" si="54"/>
        <v>Metal industry</v>
      </c>
      <c r="X571" s="3" t="str">
        <f>'EE investment costs'!D620</f>
        <v>TF-94</v>
      </c>
      <c r="Y571" s="3" t="str">
        <f>'EE investment costs'!E620</f>
        <v>Haulage Tractors, Trucks, Fishing boats</v>
      </c>
      <c r="AC571" s="123">
        <f>'EE investment costs'!C620</f>
        <v>9.4</v>
      </c>
      <c r="AD571" s="22"/>
    </row>
    <row r="572" spans="2:30">
      <c r="B572" s="14" t="str">
        <f t="shared" ca="1" si="50"/>
        <v>INDMDEFFMT-95</v>
      </c>
      <c r="C572" s="15" t="str">
        <f t="shared" ca="1" si="55"/>
        <v>IMDMT</v>
      </c>
      <c r="D572" s="16">
        <f>'EE investment costs'!$F$15</f>
        <v>2016</v>
      </c>
      <c r="E572" s="14">
        <f>VLOOKUP(X572,'EE investment costs'!$D$56:$R$656,15,0)</f>
        <v>6.5500000000000007</v>
      </c>
      <c r="F572" s="17">
        <f ca="1">INDEX('EE investment costs'!$D$56:$R$656,MATCH(X572,'EE investment costs'!$D$56:$D$656,0),MATCH($V$8,'EE investment costs'!$D$56:$R$56,0))</f>
        <v>1169.026278250868</v>
      </c>
      <c r="I572" s="18">
        <v>1</v>
      </c>
      <c r="J572" s="18">
        <v>1</v>
      </c>
      <c r="K572" s="14">
        <f t="shared" ca="1" si="53"/>
        <v>1</v>
      </c>
      <c r="M572" s="19" t="str">
        <f t="shared" ca="1" si="51"/>
        <v>INDMDEFFMT-95</v>
      </c>
      <c r="N572" s="23" t="str">
        <f t="shared" ca="1" si="52"/>
        <v>Metal industry Saving Tech-Heat Medium Temp. up to 150C 9.5y</v>
      </c>
      <c r="O572" s="23" t="s">
        <v>32</v>
      </c>
      <c r="P572" s="23" t="s">
        <v>33</v>
      </c>
      <c r="Q572" s="23"/>
      <c r="R572" s="23"/>
      <c r="S572" s="19" t="s">
        <v>34</v>
      </c>
      <c r="V572" s="16" t="str">
        <f t="shared" ca="1" si="54"/>
        <v>MD</v>
      </c>
      <c r="W572" s="14" t="str">
        <f t="shared" ca="1" si="54"/>
        <v>Metal industry</v>
      </c>
      <c r="X572" s="3" t="str">
        <f>'EE investment costs'!D621</f>
        <v>MT-95</v>
      </c>
      <c r="Y572" s="3" t="str">
        <f>'EE investment costs'!E621</f>
        <v>Heat Medium Temp. up to 150C</v>
      </c>
      <c r="AC572" s="123">
        <f>'EE investment costs'!C621</f>
        <v>9.5</v>
      </c>
      <c r="AD572" s="22"/>
    </row>
    <row r="573" spans="2:30">
      <c r="B573" s="14" t="str">
        <f t="shared" ca="1" si="50"/>
        <v>INDMDEFFHT-95</v>
      </c>
      <c r="C573" s="15" t="str">
        <f t="shared" ca="1" si="55"/>
        <v>IMDHT</v>
      </c>
      <c r="D573" s="16">
        <f>'EE investment costs'!$F$15</f>
        <v>2016</v>
      </c>
      <c r="E573" s="14">
        <f>VLOOKUP(X573,'EE investment costs'!$D$56:$R$656,15,0)</f>
        <v>5.24</v>
      </c>
      <c r="F573" s="17">
        <f ca="1">INDEX('EE investment costs'!$D$56:$R$656,MATCH(X573,'EE investment costs'!$D$56:$D$656,0),MATCH($V$8,'EE investment costs'!$D$56:$R$56,0))</f>
        <v>824.48728004694635</v>
      </c>
      <c r="I573" s="18">
        <v>1</v>
      </c>
      <c r="J573" s="18">
        <v>1</v>
      </c>
      <c r="K573" s="14">
        <f t="shared" ca="1" si="53"/>
        <v>4</v>
      </c>
      <c r="M573" s="19" t="str">
        <f t="shared" ca="1" si="51"/>
        <v>INDMDEFFHT-95</v>
      </c>
      <c r="N573" s="23" t="str">
        <f t="shared" ca="1" si="52"/>
        <v>Metal industry Saving Tech-Heat High Temp. over 150C 9.5y</v>
      </c>
      <c r="O573" s="23" t="s">
        <v>32</v>
      </c>
      <c r="P573" s="23" t="s">
        <v>33</v>
      </c>
      <c r="Q573" s="23"/>
      <c r="R573" s="23"/>
      <c r="S573" s="19" t="s">
        <v>34</v>
      </c>
      <c r="V573" s="16" t="str">
        <f t="shared" ca="1" si="54"/>
        <v>MD</v>
      </c>
      <c r="W573" s="14" t="str">
        <f t="shared" ca="1" si="54"/>
        <v>Metal industry</v>
      </c>
      <c r="X573" s="3" t="str">
        <f>'EE investment costs'!D622</f>
        <v>HT-95</v>
      </c>
      <c r="Y573" s="3" t="str">
        <f>'EE investment costs'!E622</f>
        <v>Heat High Temp. over 150C</v>
      </c>
      <c r="AC573" s="123">
        <f>'EE investment costs'!C622</f>
        <v>9.5</v>
      </c>
      <c r="AD573" s="22"/>
    </row>
    <row r="574" spans="2:30">
      <c r="B574" s="14" t="str">
        <f t="shared" ca="1" si="50"/>
        <v>INDMDEFFRH-95</v>
      </c>
      <c r="C574" s="15" t="str">
        <f t="shared" ca="1" si="55"/>
        <v>IMDRH</v>
      </c>
      <c r="D574" s="16">
        <f>'EE investment costs'!$F$15</f>
        <v>2016</v>
      </c>
      <c r="E574" s="14">
        <f>VLOOKUP(X574,'EE investment costs'!$D$56:$R$656,15,0)</f>
        <v>17.026666666666671</v>
      </c>
      <c r="F574" s="17">
        <f ca="1">INDEX('EE investment costs'!$D$56:$R$656,MATCH(X574,'EE investment costs'!$D$56:$D$656,0),MATCH($V$8,'EE investment costs'!$D$56:$R$56,0))</f>
        <v>2260.8971717928753</v>
      </c>
      <c r="I574" s="18">
        <v>1</v>
      </c>
      <c r="J574" s="18">
        <v>1</v>
      </c>
      <c r="K574" s="14">
        <f t="shared" ca="1" si="53"/>
        <v>0</v>
      </c>
      <c r="M574" s="19" t="str">
        <f t="shared" ca="1" si="51"/>
        <v>INDMDEFFRH-95</v>
      </c>
      <c r="N574" s="23" t="str">
        <f t="shared" ca="1" si="52"/>
        <v>Metal industry Saving Tech-Heat Room Heat 9.5y</v>
      </c>
      <c r="O574" s="23" t="s">
        <v>32</v>
      </c>
      <c r="P574" s="23" t="s">
        <v>33</v>
      </c>
      <c r="Q574" s="23"/>
      <c r="R574" s="23"/>
      <c r="S574" s="19" t="s">
        <v>34</v>
      </c>
      <c r="V574" s="16" t="str">
        <f t="shared" ca="1" si="54"/>
        <v>MD</v>
      </c>
      <c r="W574" s="14" t="str">
        <f t="shared" ca="1" si="54"/>
        <v>Metal industry</v>
      </c>
      <c r="X574" s="3" t="str">
        <f>'EE investment costs'!D623</f>
        <v>RH-95</v>
      </c>
      <c r="Y574" s="3" t="str">
        <f>'EE investment costs'!E623</f>
        <v>Heat Room Heat</v>
      </c>
      <c r="AC574" s="123">
        <f>'EE investment costs'!C623</f>
        <v>9.5</v>
      </c>
      <c r="AD574" s="22"/>
    </row>
    <row r="575" spans="2:30">
      <c r="B575" s="14" t="str">
        <f t="shared" ca="1" si="50"/>
        <v>INDMDEFFLA-95</v>
      </c>
      <c r="C575" s="15" t="str">
        <f t="shared" ca="1" si="55"/>
        <v>IMDLA</v>
      </c>
      <c r="D575" s="16">
        <f>'EE investment costs'!$F$15</f>
        <v>2016</v>
      </c>
      <c r="E575" s="14">
        <f>VLOOKUP(X575,'EE investment costs'!$D$56:$R$656,15,0)</f>
        <v>4.6268333333333338</v>
      </c>
      <c r="F575" s="17">
        <f ca="1">INDEX('EE investment costs'!$D$56:$R$656,MATCH(X575,'EE investment costs'!$D$56:$D$656,0),MATCH($V$8,'EE investment costs'!$D$56:$R$56,0))</f>
        <v>2424.4895414349944</v>
      </c>
      <c r="I575" s="18">
        <v>1</v>
      </c>
      <c r="J575" s="18">
        <v>1</v>
      </c>
      <c r="K575" s="14">
        <f t="shared" ca="1" si="53"/>
        <v>0</v>
      </c>
      <c r="M575" s="19" t="str">
        <f t="shared" ca="1" si="51"/>
        <v>INDMDEFFLA-95</v>
      </c>
      <c r="N575" s="23" t="str">
        <f t="shared" ca="1" si="52"/>
        <v>Metal industry Saving Tech-Light 9.5y</v>
      </c>
      <c r="O575" s="23" t="s">
        <v>32</v>
      </c>
      <c r="P575" s="23" t="s">
        <v>33</v>
      </c>
      <c r="Q575" s="23"/>
      <c r="R575" s="23"/>
      <c r="S575" s="19" t="s">
        <v>34</v>
      </c>
      <c r="V575" s="16" t="str">
        <f t="shared" ca="1" si="54"/>
        <v>MD</v>
      </c>
      <c r="W575" s="14" t="str">
        <f t="shared" ca="1" si="54"/>
        <v>Metal industry</v>
      </c>
      <c r="X575" s="3" t="str">
        <f>'EE investment costs'!D624</f>
        <v>LA-95</v>
      </c>
      <c r="Y575" s="3" t="str">
        <f>'EE investment costs'!E624</f>
        <v>Light</v>
      </c>
      <c r="AC575" s="123">
        <f>'EE investment costs'!C624</f>
        <v>9.5</v>
      </c>
      <c r="AD575" s="22"/>
    </row>
    <row r="576" spans="2:30">
      <c r="B576" s="14" t="str">
        <f t="shared" ca="1" si="50"/>
        <v>INDMDEFFEM-95</v>
      </c>
      <c r="C576" s="15" t="str">
        <f t="shared" ca="1" si="55"/>
        <v>IMDEM</v>
      </c>
      <c r="D576" s="16">
        <f>'EE investment costs'!$F$15</f>
        <v>2016</v>
      </c>
      <c r="E576" s="14">
        <f>VLOOKUP(X576,'EE investment costs'!$D$56:$R$656,15,0)</f>
        <v>4.8581749999999992</v>
      </c>
      <c r="F576" s="17">
        <f ca="1">INDEX('EE investment costs'!$D$56:$R$656,MATCH(X576,'EE investment costs'!$D$56:$D$656,0),MATCH($V$8,'EE investment costs'!$D$56:$R$56,0))</f>
        <v>2666.9032400540236</v>
      </c>
      <c r="I576" s="18">
        <v>1</v>
      </c>
      <c r="J576" s="18">
        <v>1</v>
      </c>
      <c r="K576" s="14">
        <f t="shared" ca="1" si="53"/>
        <v>0</v>
      </c>
      <c r="M576" s="19" t="str">
        <f t="shared" ca="1" si="51"/>
        <v>INDMDEFFEM-95</v>
      </c>
      <c r="N576" s="23" t="str">
        <f t="shared" ca="1" si="52"/>
        <v>Metal industry Saving Tech-Electric Motors 9.5y</v>
      </c>
      <c r="O576" s="23" t="s">
        <v>32</v>
      </c>
      <c r="P576" s="23" t="s">
        <v>33</v>
      </c>
      <c r="Q576" s="23"/>
      <c r="R576" s="23"/>
      <c r="S576" s="19" t="s">
        <v>34</v>
      </c>
      <c r="V576" s="16" t="str">
        <f t="shared" ca="1" si="54"/>
        <v>MD</v>
      </c>
      <c r="W576" s="14" t="str">
        <f t="shared" ca="1" si="54"/>
        <v>Metal industry</v>
      </c>
      <c r="X576" s="3" t="str">
        <f>'EE investment costs'!D625</f>
        <v>EM-95</v>
      </c>
      <c r="Y576" s="3" t="str">
        <f>'EE investment costs'!E625</f>
        <v>Electric Motors</v>
      </c>
      <c r="AC576" s="123">
        <f>'EE investment costs'!C625</f>
        <v>9.5</v>
      </c>
      <c r="AD576" s="22"/>
    </row>
    <row r="577" spans="2:30">
      <c r="B577" s="14" t="str">
        <f t="shared" ca="1" si="50"/>
        <v>INDMDEFFTF-95</v>
      </c>
      <c r="C577" s="15" t="str">
        <f t="shared" ca="1" si="55"/>
        <v>IMDTF</v>
      </c>
      <c r="D577" s="16">
        <f>'EE investment costs'!$F$15</f>
        <v>2016</v>
      </c>
      <c r="E577" s="14">
        <f>VLOOKUP(X577,'EE investment costs'!$D$56:$R$656,15,0)</f>
        <v>19.583333333333332</v>
      </c>
      <c r="F577" s="17">
        <f ca="1">INDEX('EE investment costs'!$D$56:$R$656,MATCH(X577,'EE investment costs'!$D$56:$D$656,0),MATCH($V$8,'EE investment costs'!$D$56:$R$56,0))</f>
        <v>1395.9024566356361</v>
      </c>
      <c r="I577" s="18">
        <v>1</v>
      </c>
      <c r="J577" s="18">
        <v>1</v>
      </c>
      <c r="K577" s="14">
        <f t="shared" ca="1" si="53"/>
        <v>0</v>
      </c>
      <c r="M577" s="19" t="str">
        <f t="shared" ca="1" si="51"/>
        <v>INDMDEFFTF-95</v>
      </c>
      <c r="N577" s="23" t="str">
        <f t="shared" ca="1" si="52"/>
        <v>Metal industry Saving Tech-Haulage Tractors, Trucks, Fishing boats 9.5y</v>
      </c>
      <c r="O577" s="23" t="s">
        <v>32</v>
      </c>
      <c r="P577" s="23" t="s">
        <v>33</v>
      </c>
      <c r="Q577" s="23"/>
      <c r="R577" s="23"/>
      <c r="S577" s="19" t="s">
        <v>34</v>
      </c>
      <c r="V577" s="16" t="str">
        <f t="shared" ca="1" si="54"/>
        <v>MD</v>
      </c>
      <c r="W577" s="14" t="str">
        <f t="shared" ca="1" si="54"/>
        <v>Metal industry</v>
      </c>
      <c r="X577" s="3" t="str">
        <f>'EE investment costs'!D626</f>
        <v>TF-95</v>
      </c>
      <c r="Y577" s="3" t="str">
        <f>'EE investment costs'!E626</f>
        <v>Haulage Tractors, Trucks, Fishing boats</v>
      </c>
      <c r="AC577" s="123">
        <f>'EE investment costs'!C626</f>
        <v>9.5</v>
      </c>
      <c r="AD577" s="22"/>
    </row>
    <row r="578" spans="2:30">
      <c r="B578" s="14" t="str">
        <f t="shared" ca="1" si="50"/>
        <v>INDMDEFFMT-96</v>
      </c>
      <c r="C578" s="15" t="str">
        <f t="shared" ca="1" si="55"/>
        <v>IMDMT</v>
      </c>
      <c r="D578" s="16">
        <f>'EE investment costs'!$F$15</f>
        <v>2016</v>
      </c>
      <c r="E578" s="14">
        <f>VLOOKUP(X578,'EE investment costs'!$D$56:$R$656,15,0)</f>
        <v>6.5600000000000005</v>
      </c>
      <c r="F578" s="17">
        <f ca="1">INDEX('EE investment costs'!$D$56:$R$656,MATCH(X578,'EE investment costs'!$D$56:$D$656,0),MATCH($V$8,'EE investment costs'!$D$56:$R$56,0))</f>
        <v>1179.6518339869676</v>
      </c>
      <c r="I578" s="18">
        <v>1</v>
      </c>
      <c r="J578" s="18">
        <v>1</v>
      </c>
      <c r="K578" s="14">
        <f t="shared" ca="1" si="53"/>
        <v>1</v>
      </c>
      <c r="M578" s="19" t="str">
        <f t="shared" ca="1" si="51"/>
        <v>INDMDEFFMT-96</v>
      </c>
      <c r="N578" s="23" t="str">
        <f t="shared" ca="1" si="52"/>
        <v>Metal industry Saving Tech-Heat Medium Temp. up to 150C 9.6y</v>
      </c>
      <c r="O578" s="23" t="s">
        <v>32</v>
      </c>
      <c r="P578" s="23" t="s">
        <v>33</v>
      </c>
      <c r="Q578" s="23"/>
      <c r="R578" s="23"/>
      <c r="S578" s="19" t="s">
        <v>34</v>
      </c>
      <c r="V578" s="16" t="str">
        <f t="shared" ca="1" si="54"/>
        <v>MD</v>
      </c>
      <c r="W578" s="14" t="str">
        <f t="shared" ca="1" si="54"/>
        <v>Metal industry</v>
      </c>
      <c r="X578" s="3" t="str">
        <f>'EE investment costs'!D627</f>
        <v>MT-96</v>
      </c>
      <c r="Y578" s="3" t="str">
        <f>'EE investment costs'!E627</f>
        <v>Heat Medium Temp. up to 150C</v>
      </c>
      <c r="AC578" s="123">
        <f>'EE investment costs'!C627</f>
        <v>9.6</v>
      </c>
      <c r="AD578" s="22"/>
    </row>
    <row r="579" spans="2:30">
      <c r="B579" s="14" t="str">
        <f t="shared" ca="1" si="50"/>
        <v>INDMDEFFHT-96</v>
      </c>
      <c r="C579" s="15" t="str">
        <f t="shared" ca="1" si="55"/>
        <v>IMDHT</v>
      </c>
      <c r="D579" s="16">
        <f>'EE investment costs'!$F$15</f>
        <v>2016</v>
      </c>
      <c r="E579" s="14">
        <f>VLOOKUP(X579,'EE investment costs'!$D$56:$R$656,15,0)</f>
        <v>5.2480000000000002</v>
      </c>
      <c r="F579" s="17">
        <f ca="1">INDEX('EE investment costs'!$D$56:$R$656,MATCH(X579,'EE investment costs'!$D$56:$D$656,0),MATCH($V$8,'EE investment costs'!$D$56:$R$56,0))</f>
        <v>830.83048654763195</v>
      </c>
      <c r="I579" s="18">
        <v>1</v>
      </c>
      <c r="J579" s="18">
        <v>1</v>
      </c>
      <c r="K579" s="14">
        <f t="shared" ca="1" si="53"/>
        <v>4</v>
      </c>
      <c r="M579" s="19" t="str">
        <f t="shared" ca="1" si="51"/>
        <v>INDMDEFFHT-96</v>
      </c>
      <c r="N579" s="23" t="str">
        <f t="shared" ca="1" si="52"/>
        <v>Metal industry Saving Tech-Heat High Temp. over 150C 9.6y</v>
      </c>
      <c r="O579" s="23" t="s">
        <v>32</v>
      </c>
      <c r="P579" s="23" t="s">
        <v>33</v>
      </c>
      <c r="Q579" s="23"/>
      <c r="R579" s="23"/>
      <c r="S579" s="19" t="s">
        <v>34</v>
      </c>
      <c r="V579" s="16" t="str">
        <f t="shared" ca="1" si="54"/>
        <v>MD</v>
      </c>
      <c r="W579" s="14" t="str">
        <f t="shared" ca="1" si="54"/>
        <v>Metal industry</v>
      </c>
      <c r="X579" s="3" t="str">
        <f>'EE investment costs'!D628</f>
        <v>HT-96</v>
      </c>
      <c r="Y579" s="3" t="str">
        <f>'EE investment costs'!E628</f>
        <v>Heat High Temp. over 150C</v>
      </c>
      <c r="AC579" s="123">
        <f>'EE investment costs'!C628</f>
        <v>9.6</v>
      </c>
      <c r="AD579" s="22"/>
    </row>
    <row r="580" spans="2:30">
      <c r="B580" s="14" t="str">
        <f t="shared" ca="1" si="50"/>
        <v>INDMDEFFRH-96</v>
      </c>
      <c r="C580" s="15" t="str">
        <f t="shared" ca="1" si="55"/>
        <v>IMDRH</v>
      </c>
      <c r="D580" s="16">
        <f>'EE investment costs'!$F$15</f>
        <v>2016</v>
      </c>
      <c r="E580" s="14">
        <f>VLOOKUP(X580,'EE investment costs'!$D$56:$R$656,15,0)</f>
        <v>17.045333333333335</v>
      </c>
      <c r="F580" s="17">
        <f ca="1">INDEX('EE investment costs'!$D$56:$R$656,MATCH(X580,'EE investment costs'!$D$56:$D$656,0),MATCH($V$8,'EE investment costs'!$D$56:$R$56,0))</f>
        <v>2298.5787913227564</v>
      </c>
      <c r="I580" s="18">
        <v>1</v>
      </c>
      <c r="J580" s="18">
        <v>1</v>
      </c>
      <c r="K580" s="14">
        <f t="shared" ca="1" si="53"/>
        <v>0</v>
      </c>
      <c r="M580" s="19" t="str">
        <f t="shared" ca="1" si="51"/>
        <v>INDMDEFFRH-96</v>
      </c>
      <c r="N580" s="23" t="str">
        <f t="shared" ca="1" si="52"/>
        <v>Metal industry Saving Tech-Heat Room Heat 9.6y</v>
      </c>
      <c r="O580" s="23" t="s">
        <v>32</v>
      </c>
      <c r="P580" s="23" t="s">
        <v>33</v>
      </c>
      <c r="Q580" s="23"/>
      <c r="R580" s="23"/>
      <c r="S580" s="19" t="s">
        <v>34</v>
      </c>
      <c r="V580" s="16" t="str">
        <f t="shared" ca="1" si="54"/>
        <v>MD</v>
      </c>
      <c r="W580" s="14" t="str">
        <f t="shared" ca="1" si="54"/>
        <v>Metal industry</v>
      </c>
      <c r="X580" s="3" t="str">
        <f>'EE investment costs'!D629</f>
        <v>RH-96</v>
      </c>
      <c r="Y580" s="3" t="str">
        <f>'EE investment costs'!E629</f>
        <v>Heat Room Heat</v>
      </c>
      <c r="AC580" s="123">
        <f>'EE investment costs'!C629</f>
        <v>9.6</v>
      </c>
      <c r="AD580" s="22"/>
    </row>
    <row r="581" spans="2:30">
      <c r="B581" s="14" t="str">
        <f t="shared" ca="1" si="50"/>
        <v>INDMDEFFLA-96</v>
      </c>
      <c r="C581" s="15" t="str">
        <f t="shared" ca="1" si="55"/>
        <v>IMDLA</v>
      </c>
      <c r="D581" s="16">
        <f>'EE investment costs'!$F$15</f>
        <v>2016</v>
      </c>
      <c r="E581" s="14">
        <f>VLOOKUP(X581,'EE investment costs'!$D$56:$R$656,15,0)</f>
        <v>4.6398666666666664</v>
      </c>
      <c r="F581" s="17">
        <f ca="1">INDEX('EE investment costs'!$D$56:$R$656,MATCH(X581,'EE investment costs'!$D$56:$D$656,0),MATCH($V$8,'EE investment costs'!$D$56:$R$56,0))</f>
        <v>2439.8896270923642</v>
      </c>
      <c r="I581" s="18">
        <v>1</v>
      </c>
      <c r="J581" s="18">
        <v>1</v>
      </c>
      <c r="K581" s="14">
        <f t="shared" ca="1" si="53"/>
        <v>0</v>
      </c>
      <c r="M581" s="19" t="str">
        <f t="shared" ca="1" si="51"/>
        <v>INDMDEFFLA-96</v>
      </c>
      <c r="N581" s="23" t="str">
        <f t="shared" ca="1" si="52"/>
        <v>Metal industry Saving Tech-Light 9.6y</v>
      </c>
      <c r="O581" s="23" t="s">
        <v>32</v>
      </c>
      <c r="P581" s="23" t="s">
        <v>33</v>
      </c>
      <c r="Q581" s="23"/>
      <c r="R581" s="23"/>
      <c r="S581" s="19" t="s">
        <v>34</v>
      </c>
      <c r="V581" s="16" t="str">
        <f t="shared" ca="1" si="54"/>
        <v>MD</v>
      </c>
      <c r="W581" s="14" t="str">
        <f t="shared" ca="1" si="54"/>
        <v>Metal industry</v>
      </c>
      <c r="X581" s="3" t="str">
        <f>'EE investment costs'!D630</f>
        <v>LA-96</v>
      </c>
      <c r="Y581" s="3" t="str">
        <f>'EE investment costs'!E630</f>
        <v>Light</v>
      </c>
      <c r="AC581" s="123">
        <f>'EE investment costs'!C630</f>
        <v>9.6</v>
      </c>
      <c r="AD581" s="22"/>
    </row>
    <row r="582" spans="2:30">
      <c r="B582" s="14" t="str">
        <f t="shared" ca="1" si="50"/>
        <v>INDMDEFFEM-96</v>
      </c>
      <c r="C582" s="15" t="str">
        <f t="shared" ca="1" si="55"/>
        <v>IMDEM</v>
      </c>
      <c r="D582" s="16">
        <f>'EE investment costs'!$F$15</f>
        <v>2016</v>
      </c>
      <c r="E582" s="14">
        <f>VLOOKUP(X582,'EE investment costs'!$D$56:$R$656,15,0)</f>
        <v>4.8718599999999999</v>
      </c>
      <c r="F582" s="17">
        <f ca="1">INDEX('EE investment costs'!$D$56:$R$656,MATCH(X582,'EE investment costs'!$D$56:$D$656,0),MATCH($V$8,'EE investment costs'!$D$56:$R$56,0))</f>
        <v>2687.6387069079333</v>
      </c>
      <c r="I582" s="18">
        <v>1</v>
      </c>
      <c r="J582" s="18">
        <v>1</v>
      </c>
      <c r="K582" s="14">
        <f t="shared" ca="1" si="53"/>
        <v>0</v>
      </c>
      <c r="M582" s="19" t="str">
        <f t="shared" ca="1" si="51"/>
        <v>INDMDEFFEM-96</v>
      </c>
      <c r="N582" s="23" t="str">
        <f t="shared" ca="1" si="52"/>
        <v>Metal industry Saving Tech-Electric Motors 9.6y</v>
      </c>
      <c r="O582" s="23" t="s">
        <v>32</v>
      </c>
      <c r="P582" s="23" t="s">
        <v>33</v>
      </c>
      <c r="Q582" s="23"/>
      <c r="R582" s="23"/>
      <c r="S582" s="19" t="s">
        <v>34</v>
      </c>
      <c r="V582" s="16" t="str">
        <f t="shared" ca="1" si="54"/>
        <v>MD</v>
      </c>
      <c r="W582" s="14" t="str">
        <f t="shared" ca="1" si="54"/>
        <v>Metal industry</v>
      </c>
      <c r="X582" s="3" t="str">
        <f>'EE investment costs'!D631</f>
        <v>EM-96</v>
      </c>
      <c r="Y582" s="3" t="str">
        <f>'EE investment costs'!E631</f>
        <v>Electric Motors</v>
      </c>
      <c r="AC582" s="123">
        <f>'EE investment costs'!C631</f>
        <v>9.6</v>
      </c>
      <c r="AD582" s="22"/>
    </row>
    <row r="583" spans="2:30">
      <c r="B583" s="14" t="str">
        <f t="shared" ca="1" si="50"/>
        <v>INDMDEFFTF-96</v>
      </c>
      <c r="C583" s="15" t="str">
        <f t="shared" ca="1" si="55"/>
        <v>IMDTF</v>
      </c>
      <c r="D583" s="16">
        <f>'EE investment costs'!$F$15</f>
        <v>2016</v>
      </c>
      <c r="E583" s="14">
        <f>VLOOKUP(X583,'EE investment costs'!$D$56:$R$656,15,0)</f>
        <v>19.666666666666664</v>
      </c>
      <c r="F583" s="17">
        <f ca="1">INDEX('EE investment costs'!$D$56:$R$656,MATCH(X583,'EE investment costs'!$D$56:$D$656,0),MATCH($V$8,'EE investment costs'!$D$56:$R$56,0))</f>
        <v>1410.5961667054851</v>
      </c>
      <c r="I583" s="18">
        <v>1</v>
      </c>
      <c r="J583" s="18">
        <v>1</v>
      </c>
      <c r="K583" s="14">
        <f t="shared" ca="1" si="53"/>
        <v>0</v>
      </c>
      <c r="M583" s="19" t="str">
        <f t="shared" ca="1" si="51"/>
        <v>INDMDEFFTF-96</v>
      </c>
      <c r="N583" s="23" t="str">
        <f t="shared" ca="1" si="52"/>
        <v>Metal industry Saving Tech-Haulage Tractors, Trucks, Fishing boats 9.6y</v>
      </c>
      <c r="O583" s="23" t="s">
        <v>32</v>
      </c>
      <c r="P583" s="23" t="s">
        <v>33</v>
      </c>
      <c r="Q583" s="23"/>
      <c r="R583" s="23"/>
      <c r="S583" s="19" t="s">
        <v>34</v>
      </c>
      <c r="V583" s="16" t="str">
        <f t="shared" ca="1" si="54"/>
        <v>MD</v>
      </c>
      <c r="W583" s="14" t="str">
        <f t="shared" ca="1" si="54"/>
        <v>Metal industry</v>
      </c>
      <c r="X583" s="3" t="str">
        <f>'EE investment costs'!D632</f>
        <v>TF-96</v>
      </c>
      <c r="Y583" s="3" t="str">
        <f>'EE investment costs'!E632</f>
        <v>Haulage Tractors, Trucks, Fishing boats</v>
      </c>
      <c r="AC583" s="123">
        <f>'EE investment costs'!C632</f>
        <v>9.6</v>
      </c>
      <c r="AD583" s="22"/>
    </row>
    <row r="584" spans="2:30">
      <c r="B584" s="14" t="str">
        <f t="shared" ref="B584:B607" ca="1" si="56">M584</f>
        <v>INDMDEFFMT-97</v>
      </c>
      <c r="C584" s="15" t="str">
        <f t="shared" ca="1" si="55"/>
        <v>IMDMT</v>
      </c>
      <c r="D584" s="16">
        <f>'EE investment costs'!$F$15</f>
        <v>2016</v>
      </c>
      <c r="E584" s="14">
        <f>VLOOKUP(X584,'EE investment costs'!$D$56:$R$656,15,0)</f>
        <v>6.57</v>
      </c>
      <c r="F584" s="17">
        <f ca="1">INDEX('EE investment costs'!$D$56:$R$656,MATCH(X584,'EE investment costs'!$D$56:$D$656,0),MATCH($V$8,'EE investment costs'!$D$56:$R$56,0))</f>
        <v>1190.277389723067</v>
      </c>
      <c r="I584" s="18">
        <v>1</v>
      </c>
      <c r="J584" s="18">
        <v>1</v>
      </c>
      <c r="K584" s="14">
        <f t="shared" ca="1" si="53"/>
        <v>1</v>
      </c>
      <c r="M584" s="19" t="str">
        <f t="shared" ref="M584:M607" ca="1" si="57">CONCATENATE("IND",$V$8,"EFF",$X584)</f>
        <v>INDMDEFFMT-97</v>
      </c>
      <c r="N584" s="23" t="str">
        <f t="shared" ca="1" si="52"/>
        <v>Metal industry Saving Tech-Heat Medium Temp. up to 150C 9.7y</v>
      </c>
      <c r="O584" s="23" t="s">
        <v>32</v>
      </c>
      <c r="P584" s="23" t="s">
        <v>33</v>
      </c>
      <c r="Q584" s="23"/>
      <c r="R584" s="23"/>
      <c r="S584" s="19" t="s">
        <v>34</v>
      </c>
      <c r="V584" s="16" t="str">
        <f t="shared" ca="1" si="54"/>
        <v>MD</v>
      </c>
      <c r="W584" s="14" t="str">
        <f t="shared" ca="1" si="54"/>
        <v>Metal industry</v>
      </c>
      <c r="X584" s="3" t="str">
        <f>'EE investment costs'!D633</f>
        <v>MT-97</v>
      </c>
      <c r="Y584" s="3" t="str">
        <f>'EE investment costs'!E633</f>
        <v>Heat Medium Temp. up to 150C</v>
      </c>
      <c r="AC584" s="123">
        <f>'EE investment costs'!C633</f>
        <v>9.6999999999999993</v>
      </c>
      <c r="AD584" s="22"/>
    </row>
    <row r="585" spans="2:30">
      <c r="B585" s="14" t="str">
        <f t="shared" ca="1" si="56"/>
        <v>INDMDEFFHT-97</v>
      </c>
      <c r="C585" s="15" t="str">
        <f t="shared" ca="1" si="55"/>
        <v>IMDHT</v>
      </c>
      <c r="D585" s="16">
        <f>'EE investment costs'!$F$15</f>
        <v>2016</v>
      </c>
      <c r="E585" s="14">
        <f>VLOOKUP(X585,'EE investment costs'!$D$56:$R$656,15,0)</f>
        <v>5.2560000000000002</v>
      </c>
      <c r="F585" s="17">
        <f ca="1">INDEX('EE investment costs'!$D$56:$R$656,MATCH(X585,'EE investment costs'!$D$56:$D$656,0),MATCH($V$8,'EE investment costs'!$D$56:$R$56,0))</f>
        <v>837.17369304831766</v>
      </c>
      <c r="I585" s="18">
        <v>1</v>
      </c>
      <c r="J585" s="18">
        <v>1</v>
      </c>
      <c r="K585" s="14">
        <f t="shared" ca="1" si="53"/>
        <v>4</v>
      </c>
      <c r="M585" s="19" t="str">
        <f t="shared" ca="1" si="57"/>
        <v>INDMDEFFHT-97</v>
      </c>
      <c r="N585" s="23" t="str">
        <f t="shared" ref="N585:N607" ca="1" si="58">$W$8&amp;" Saving Tech"&amp;"-"&amp;$Y585&amp;" "&amp;AC585&amp;"y"</f>
        <v>Metal industry Saving Tech-Heat High Temp. over 150C 9.7y</v>
      </c>
      <c r="O585" s="23" t="s">
        <v>32</v>
      </c>
      <c r="P585" s="23" t="s">
        <v>33</v>
      </c>
      <c r="Q585" s="23"/>
      <c r="R585" s="23"/>
      <c r="S585" s="19" t="s">
        <v>34</v>
      </c>
      <c r="V585" s="16" t="str">
        <f t="shared" ca="1" si="54"/>
        <v>MD</v>
      </c>
      <c r="W585" s="14" t="str">
        <f t="shared" ca="1" si="54"/>
        <v>Metal industry</v>
      </c>
      <c r="X585" s="3" t="str">
        <f>'EE investment costs'!D634</f>
        <v>HT-97</v>
      </c>
      <c r="Y585" s="3" t="str">
        <f>'EE investment costs'!E634</f>
        <v>Heat High Temp. over 150C</v>
      </c>
      <c r="AC585" s="123">
        <f>'EE investment costs'!C634</f>
        <v>9.6999999999999993</v>
      </c>
      <c r="AD585" s="22"/>
    </row>
    <row r="586" spans="2:30">
      <c r="B586" s="14" t="str">
        <f t="shared" ca="1" si="56"/>
        <v>INDMDEFFRH-97</v>
      </c>
      <c r="C586" s="15" t="str">
        <f t="shared" ca="1" si="55"/>
        <v>IMDRH</v>
      </c>
      <c r="D586" s="16">
        <f>'EE investment costs'!$F$15</f>
        <v>2016</v>
      </c>
      <c r="E586" s="14">
        <f>VLOOKUP(X586,'EE investment costs'!$D$56:$R$656,15,0)</f>
        <v>17.064000000000004</v>
      </c>
      <c r="F586" s="17">
        <f ca="1">INDEX('EE investment costs'!$D$56:$R$656,MATCH(X586,'EE investment costs'!$D$56:$D$656,0),MATCH($V$8,'EE investment costs'!$D$56:$R$56,0))</f>
        <v>2336.2604108526375</v>
      </c>
      <c r="I586" s="18">
        <v>1</v>
      </c>
      <c r="J586" s="18">
        <v>1</v>
      </c>
      <c r="K586" s="14">
        <f t="shared" ref="K586:K607" ca="1" si="59">IF(F586&lt;500,1,0)+IF(F586&lt;600,1,0)+IF(F586&lt;700,1,0)+IF(F586&lt;800,1,0)+IF(F586&lt;900,1,0)+IF(F586&lt;1000,1,0)+IF(F586&lt;1100,1,0)+IF(F586&lt;1200,1,0)</f>
        <v>0</v>
      </c>
      <c r="M586" s="19" t="str">
        <f t="shared" ca="1" si="57"/>
        <v>INDMDEFFRH-97</v>
      </c>
      <c r="N586" s="23" t="str">
        <f t="shared" ca="1" si="58"/>
        <v>Metal industry Saving Tech-Heat Room Heat 9.7y</v>
      </c>
      <c r="O586" s="23" t="s">
        <v>32</v>
      </c>
      <c r="P586" s="23" t="s">
        <v>33</v>
      </c>
      <c r="Q586" s="23"/>
      <c r="R586" s="23"/>
      <c r="S586" s="19" t="s">
        <v>34</v>
      </c>
      <c r="V586" s="16" t="str">
        <f t="shared" ref="V586:W607" ca="1" si="60">V585</f>
        <v>MD</v>
      </c>
      <c r="W586" s="14" t="str">
        <f t="shared" ca="1" si="60"/>
        <v>Metal industry</v>
      </c>
      <c r="X586" s="3" t="str">
        <f>'EE investment costs'!D635</f>
        <v>RH-97</v>
      </c>
      <c r="Y586" s="3" t="str">
        <f>'EE investment costs'!E635</f>
        <v>Heat Room Heat</v>
      </c>
      <c r="AC586" s="123">
        <f>'EE investment costs'!C635</f>
        <v>9.6999999999999993</v>
      </c>
      <c r="AD586" s="22"/>
    </row>
    <row r="587" spans="2:30">
      <c r="B587" s="14" t="str">
        <f t="shared" ca="1" si="56"/>
        <v>INDMDEFFLA-97</v>
      </c>
      <c r="C587" s="15" t="str">
        <f t="shared" ca="1" si="55"/>
        <v>IMDLA</v>
      </c>
      <c r="D587" s="16">
        <f>'EE investment costs'!$F$15</f>
        <v>2016</v>
      </c>
      <c r="E587" s="14">
        <f>VLOOKUP(X587,'EE investment costs'!$D$56:$R$656,15,0)</f>
        <v>4.6528999999999998</v>
      </c>
      <c r="F587" s="17">
        <f ca="1">INDEX('EE investment costs'!$D$56:$R$656,MATCH(X587,'EE investment costs'!$D$56:$D$656,0),MATCH($V$8,'EE investment costs'!$D$56:$R$56,0))</f>
        <v>2455.289712749734</v>
      </c>
      <c r="I587" s="18">
        <v>1</v>
      </c>
      <c r="J587" s="18">
        <v>1</v>
      </c>
      <c r="K587" s="14">
        <f t="shared" ca="1" si="59"/>
        <v>0</v>
      </c>
      <c r="M587" s="19" t="str">
        <f t="shared" ca="1" si="57"/>
        <v>INDMDEFFLA-97</v>
      </c>
      <c r="N587" s="23" t="str">
        <f t="shared" ca="1" si="58"/>
        <v>Metal industry Saving Tech-Light 9.7y</v>
      </c>
      <c r="O587" s="23" t="s">
        <v>32</v>
      </c>
      <c r="P587" s="23" t="s">
        <v>33</v>
      </c>
      <c r="Q587" s="23"/>
      <c r="R587" s="23"/>
      <c r="S587" s="19" t="s">
        <v>34</v>
      </c>
      <c r="V587" s="16" t="str">
        <f t="shared" ca="1" si="60"/>
        <v>MD</v>
      </c>
      <c r="W587" s="14" t="str">
        <f t="shared" ca="1" si="60"/>
        <v>Metal industry</v>
      </c>
      <c r="X587" s="3" t="str">
        <f>'EE investment costs'!D636</f>
        <v>LA-97</v>
      </c>
      <c r="Y587" s="3" t="str">
        <f>'EE investment costs'!E636</f>
        <v>Light</v>
      </c>
      <c r="AC587" s="123">
        <f>'EE investment costs'!C636</f>
        <v>9.6999999999999993</v>
      </c>
      <c r="AD587" s="22"/>
    </row>
    <row r="588" spans="2:30">
      <c r="B588" s="14" t="str">
        <f t="shared" ca="1" si="56"/>
        <v>INDMDEFFEM-97</v>
      </c>
      <c r="C588" s="15" t="str">
        <f t="shared" ca="1" si="55"/>
        <v>IMDEM</v>
      </c>
      <c r="D588" s="16">
        <f>'EE investment costs'!$F$15</f>
        <v>2016</v>
      </c>
      <c r="E588" s="14">
        <f>VLOOKUP(X588,'EE investment costs'!$D$56:$R$656,15,0)</f>
        <v>4.8855449999999996</v>
      </c>
      <c r="F588" s="17">
        <f ca="1">INDEX('EE investment costs'!$D$56:$R$656,MATCH(X588,'EE investment costs'!$D$56:$D$656,0),MATCH($V$8,'EE investment costs'!$D$56:$R$56,0))</f>
        <v>2708.3741737618434</v>
      </c>
      <c r="I588" s="18">
        <v>1</v>
      </c>
      <c r="J588" s="18">
        <v>1</v>
      </c>
      <c r="K588" s="14">
        <f t="shared" ca="1" si="59"/>
        <v>0</v>
      </c>
      <c r="M588" s="19" t="str">
        <f t="shared" ca="1" si="57"/>
        <v>INDMDEFFEM-97</v>
      </c>
      <c r="N588" s="23" t="str">
        <f t="shared" ca="1" si="58"/>
        <v>Metal industry Saving Tech-Electric Motors 9.7y</v>
      </c>
      <c r="O588" s="23" t="s">
        <v>32</v>
      </c>
      <c r="P588" s="23" t="s">
        <v>33</v>
      </c>
      <c r="Q588" s="23"/>
      <c r="R588" s="23"/>
      <c r="S588" s="19" t="s">
        <v>34</v>
      </c>
      <c r="V588" s="16" t="str">
        <f t="shared" ca="1" si="60"/>
        <v>MD</v>
      </c>
      <c r="W588" s="14" t="str">
        <f t="shared" ca="1" si="60"/>
        <v>Metal industry</v>
      </c>
      <c r="X588" s="3" t="str">
        <f>'EE investment costs'!D637</f>
        <v>EM-97</v>
      </c>
      <c r="Y588" s="3" t="str">
        <f>'EE investment costs'!E637</f>
        <v>Electric Motors</v>
      </c>
      <c r="AC588" s="123">
        <f>'EE investment costs'!C637</f>
        <v>9.6999999999999993</v>
      </c>
      <c r="AD588" s="22"/>
    </row>
    <row r="589" spans="2:30">
      <c r="B589" s="14" t="str">
        <f t="shared" ca="1" si="56"/>
        <v>INDMDEFFTF-97</v>
      </c>
      <c r="C589" s="15" t="str">
        <f t="shared" ca="1" si="55"/>
        <v>IMDTF</v>
      </c>
      <c r="D589" s="16">
        <f>'EE investment costs'!$F$15</f>
        <v>2016</v>
      </c>
      <c r="E589" s="14">
        <f>VLOOKUP(X589,'EE investment costs'!$D$56:$R$656,15,0)</f>
        <v>19.75</v>
      </c>
      <c r="F589" s="17">
        <f ca="1">INDEX('EE investment costs'!$D$56:$R$656,MATCH(X589,'EE investment costs'!$D$56:$D$656,0),MATCH($V$8,'EE investment costs'!$D$56:$R$56,0))</f>
        <v>1425.2898767753336</v>
      </c>
      <c r="I589" s="18">
        <v>1</v>
      </c>
      <c r="J589" s="18">
        <v>1</v>
      </c>
      <c r="K589" s="14">
        <f t="shared" ca="1" si="59"/>
        <v>0</v>
      </c>
      <c r="M589" s="19" t="str">
        <f t="shared" ca="1" si="57"/>
        <v>INDMDEFFTF-97</v>
      </c>
      <c r="N589" s="23" t="str">
        <f t="shared" ca="1" si="58"/>
        <v>Metal industry Saving Tech-Haulage Tractors, Trucks, Fishing boats 9.7y</v>
      </c>
      <c r="O589" s="23" t="s">
        <v>32</v>
      </c>
      <c r="P589" s="23" t="s">
        <v>33</v>
      </c>
      <c r="Q589" s="23"/>
      <c r="R589" s="23"/>
      <c r="S589" s="19" t="s">
        <v>34</v>
      </c>
      <c r="V589" s="16" t="str">
        <f t="shared" ca="1" si="60"/>
        <v>MD</v>
      </c>
      <c r="W589" s="14" t="str">
        <f t="shared" ca="1" si="60"/>
        <v>Metal industry</v>
      </c>
      <c r="X589" s="3" t="str">
        <f>'EE investment costs'!D638</f>
        <v>TF-97</v>
      </c>
      <c r="Y589" s="3" t="str">
        <f>'EE investment costs'!E638</f>
        <v>Haulage Tractors, Trucks, Fishing boats</v>
      </c>
      <c r="AC589" s="123">
        <f>'EE investment costs'!C638</f>
        <v>9.6999999999999993</v>
      </c>
      <c r="AD589" s="22"/>
    </row>
    <row r="590" spans="2:30">
      <c r="B590" s="14" t="str">
        <f t="shared" ca="1" si="56"/>
        <v>INDMDEFFMT-98</v>
      </c>
      <c r="C590" s="15" t="str">
        <f t="shared" ca="1" si="55"/>
        <v>IMDMT</v>
      </c>
      <c r="D590" s="16">
        <f>'EE investment costs'!$F$15</f>
        <v>2016</v>
      </c>
      <c r="E590" s="14">
        <f>VLOOKUP(X590,'EE investment costs'!$D$56:$R$656,15,0)</f>
        <v>6.58</v>
      </c>
      <c r="F590" s="17">
        <f ca="1">INDEX('EE investment costs'!$D$56:$R$656,MATCH(X590,'EE investment costs'!$D$56:$D$656,0),MATCH($V$8,'EE investment costs'!$D$56:$R$56,0))</f>
        <v>1200.9029454591669</v>
      </c>
      <c r="I590" s="18">
        <v>1</v>
      </c>
      <c r="J590" s="18">
        <v>1</v>
      </c>
      <c r="K590" s="14">
        <f t="shared" ca="1" si="59"/>
        <v>0</v>
      </c>
      <c r="M590" s="19" t="str">
        <f t="shared" ca="1" si="57"/>
        <v>INDMDEFFMT-98</v>
      </c>
      <c r="N590" s="23" t="str">
        <f t="shared" ca="1" si="58"/>
        <v>Metal industry Saving Tech-Heat Medium Temp. up to 150C 9.8y</v>
      </c>
      <c r="O590" s="23" t="s">
        <v>32</v>
      </c>
      <c r="P590" s="23" t="s">
        <v>33</v>
      </c>
      <c r="Q590" s="23"/>
      <c r="R590" s="23"/>
      <c r="S590" s="19" t="s">
        <v>34</v>
      </c>
      <c r="V590" s="16" t="str">
        <f t="shared" ca="1" si="60"/>
        <v>MD</v>
      </c>
      <c r="W590" s="14" t="str">
        <f t="shared" ca="1" si="60"/>
        <v>Metal industry</v>
      </c>
      <c r="X590" s="3" t="str">
        <f>'EE investment costs'!D639</f>
        <v>MT-98</v>
      </c>
      <c r="Y590" s="3" t="str">
        <f>'EE investment costs'!E639</f>
        <v>Heat Medium Temp. up to 150C</v>
      </c>
      <c r="AC590" s="123">
        <f>'EE investment costs'!C639</f>
        <v>9.8000000000000007</v>
      </c>
      <c r="AD590" s="22"/>
    </row>
    <row r="591" spans="2:30">
      <c r="B591" s="14" t="str">
        <f t="shared" ca="1" si="56"/>
        <v>INDMDEFFHT-98</v>
      </c>
      <c r="C591" s="15" t="str">
        <f t="shared" ca="1" si="55"/>
        <v>IMDHT</v>
      </c>
      <c r="D591" s="16">
        <f>'EE investment costs'!$F$15</f>
        <v>2016</v>
      </c>
      <c r="E591" s="14">
        <f>VLOOKUP(X591,'EE investment costs'!$D$56:$R$656,15,0)</f>
        <v>5.2640000000000002</v>
      </c>
      <c r="F591" s="17">
        <f ca="1">INDEX('EE investment costs'!$D$56:$R$656,MATCH(X591,'EE investment costs'!$D$56:$D$656,0),MATCH($V$8,'EE investment costs'!$D$56:$R$56,0))</f>
        <v>843.51689954900337</v>
      </c>
      <c r="I591" s="18">
        <v>1</v>
      </c>
      <c r="J591" s="18">
        <v>1</v>
      </c>
      <c r="K591" s="14">
        <f t="shared" ca="1" si="59"/>
        <v>4</v>
      </c>
      <c r="M591" s="19" t="str">
        <f t="shared" ca="1" si="57"/>
        <v>INDMDEFFHT-98</v>
      </c>
      <c r="N591" s="23" t="str">
        <f t="shared" ca="1" si="58"/>
        <v>Metal industry Saving Tech-Heat High Temp. over 150C 9.8y</v>
      </c>
      <c r="O591" s="23" t="s">
        <v>32</v>
      </c>
      <c r="P591" s="23" t="s">
        <v>33</v>
      </c>
      <c r="Q591" s="23"/>
      <c r="R591" s="23"/>
      <c r="S591" s="19" t="s">
        <v>34</v>
      </c>
      <c r="V591" s="16" t="str">
        <f t="shared" ca="1" si="60"/>
        <v>MD</v>
      </c>
      <c r="W591" s="14" t="str">
        <f t="shared" ca="1" si="60"/>
        <v>Metal industry</v>
      </c>
      <c r="X591" s="3" t="str">
        <f>'EE investment costs'!D640</f>
        <v>HT-98</v>
      </c>
      <c r="Y591" s="3" t="str">
        <f>'EE investment costs'!E640</f>
        <v>Heat High Temp. over 150C</v>
      </c>
      <c r="AC591" s="123">
        <f>'EE investment costs'!C640</f>
        <v>9.8000000000000007</v>
      </c>
      <c r="AD591" s="22"/>
    </row>
    <row r="592" spans="2:30">
      <c r="B592" s="14" t="str">
        <f t="shared" ca="1" si="56"/>
        <v>INDMDEFFRH-98</v>
      </c>
      <c r="C592" s="15" t="str">
        <f t="shared" ca="1" si="55"/>
        <v>IMDRH</v>
      </c>
      <c r="D592" s="16">
        <f>'EE investment costs'!$F$15</f>
        <v>2016</v>
      </c>
      <c r="E592" s="14">
        <f>VLOOKUP(X592,'EE investment costs'!$D$56:$R$656,15,0)</f>
        <v>17.082666666666668</v>
      </c>
      <c r="F592" s="17">
        <f ca="1">INDEX('EE investment costs'!$D$56:$R$656,MATCH(X592,'EE investment costs'!$D$56:$D$656,0),MATCH($V$8,'EE investment costs'!$D$56:$R$56,0))</f>
        <v>2373.9420303825195</v>
      </c>
      <c r="I592" s="18">
        <v>1</v>
      </c>
      <c r="J592" s="18">
        <v>1</v>
      </c>
      <c r="K592" s="14">
        <f t="shared" ca="1" si="59"/>
        <v>0</v>
      </c>
      <c r="M592" s="19" t="str">
        <f t="shared" ca="1" si="57"/>
        <v>INDMDEFFRH-98</v>
      </c>
      <c r="N592" s="23" t="str">
        <f t="shared" ca="1" si="58"/>
        <v>Metal industry Saving Tech-Heat Room Heat 9.8y</v>
      </c>
      <c r="O592" s="23" t="s">
        <v>32</v>
      </c>
      <c r="P592" s="23" t="s">
        <v>33</v>
      </c>
      <c r="Q592" s="23"/>
      <c r="R592" s="23"/>
      <c r="S592" s="19" t="s">
        <v>34</v>
      </c>
      <c r="V592" s="16" t="str">
        <f t="shared" ca="1" si="60"/>
        <v>MD</v>
      </c>
      <c r="W592" s="14" t="str">
        <f t="shared" ca="1" si="60"/>
        <v>Metal industry</v>
      </c>
      <c r="X592" s="3" t="str">
        <f>'EE investment costs'!D641</f>
        <v>RH-98</v>
      </c>
      <c r="Y592" s="3" t="str">
        <f>'EE investment costs'!E641</f>
        <v>Heat Room Heat</v>
      </c>
      <c r="AC592" s="123">
        <f>'EE investment costs'!C641</f>
        <v>9.8000000000000007</v>
      </c>
      <c r="AD592" s="22"/>
    </row>
    <row r="593" spans="2:30">
      <c r="B593" s="14" t="str">
        <f t="shared" ca="1" si="56"/>
        <v>INDMDEFFLA-98</v>
      </c>
      <c r="C593" s="15" t="str">
        <f t="shared" ca="1" si="55"/>
        <v>IMDLA</v>
      </c>
      <c r="D593" s="16">
        <f>'EE investment costs'!$F$15</f>
        <v>2016</v>
      </c>
      <c r="E593" s="14">
        <f>VLOOKUP(X593,'EE investment costs'!$D$56:$R$656,15,0)</f>
        <v>4.6659333333333333</v>
      </c>
      <c r="F593" s="17">
        <f ca="1">INDEX('EE investment costs'!$D$56:$R$656,MATCH(X593,'EE investment costs'!$D$56:$D$656,0),MATCH($V$8,'EE investment costs'!$D$56:$R$56,0))</f>
        <v>2470.6897984071038</v>
      </c>
      <c r="I593" s="18">
        <v>1</v>
      </c>
      <c r="J593" s="18">
        <v>1</v>
      </c>
      <c r="K593" s="14">
        <f t="shared" ca="1" si="59"/>
        <v>0</v>
      </c>
      <c r="M593" s="19" t="str">
        <f t="shared" ca="1" si="57"/>
        <v>INDMDEFFLA-98</v>
      </c>
      <c r="N593" s="23" t="str">
        <f t="shared" ca="1" si="58"/>
        <v>Metal industry Saving Tech-Light 9.8y</v>
      </c>
      <c r="O593" s="23" t="s">
        <v>32</v>
      </c>
      <c r="P593" s="23" t="s">
        <v>33</v>
      </c>
      <c r="Q593" s="23"/>
      <c r="R593" s="23"/>
      <c r="S593" s="19" t="s">
        <v>34</v>
      </c>
      <c r="V593" s="16" t="str">
        <f t="shared" ca="1" si="60"/>
        <v>MD</v>
      </c>
      <c r="W593" s="14" t="str">
        <f t="shared" ca="1" si="60"/>
        <v>Metal industry</v>
      </c>
      <c r="X593" s="3" t="str">
        <f>'EE investment costs'!D642</f>
        <v>LA-98</v>
      </c>
      <c r="Y593" s="3" t="str">
        <f>'EE investment costs'!E642</f>
        <v>Light</v>
      </c>
      <c r="AC593" s="123">
        <f>'EE investment costs'!C642</f>
        <v>9.8000000000000007</v>
      </c>
      <c r="AD593" s="22"/>
    </row>
    <row r="594" spans="2:30">
      <c r="B594" s="14" t="str">
        <f t="shared" ca="1" si="56"/>
        <v>INDMDEFFEM-98</v>
      </c>
      <c r="C594" s="15" t="str">
        <f t="shared" ca="1" si="55"/>
        <v>IMDEM</v>
      </c>
      <c r="D594" s="16">
        <f>'EE investment costs'!$F$15</f>
        <v>2016</v>
      </c>
      <c r="E594" s="14">
        <f>VLOOKUP(X594,'EE investment costs'!$D$56:$R$656,15,0)</f>
        <v>4.8992299999999993</v>
      </c>
      <c r="F594" s="17">
        <f ca="1">INDEX('EE investment costs'!$D$56:$R$656,MATCH(X594,'EE investment costs'!$D$56:$D$656,0),MATCH($V$8,'EE investment costs'!$D$56:$R$56,0))</f>
        <v>2729.1096406157535</v>
      </c>
      <c r="I594" s="18">
        <v>1</v>
      </c>
      <c r="J594" s="18">
        <v>1</v>
      </c>
      <c r="K594" s="14">
        <f t="shared" ca="1" si="59"/>
        <v>0</v>
      </c>
      <c r="M594" s="19" t="str">
        <f t="shared" ca="1" si="57"/>
        <v>INDMDEFFEM-98</v>
      </c>
      <c r="N594" s="23" t="str">
        <f t="shared" ca="1" si="58"/>
        <v>Metal industry Saving Tech-Electric Motors 9.8y</v>
      </c>
      <c r="O594" s="23" t="s">
        <v>32</v>
      </c>
      <c r="P594" s="23" t="s">
        <v>33</v>
      </c>
      <c r="Q594" s="23"/>
      <c r="R594" s="23"/>
      <c r="S594" s="19" t="s">
        <v>34</v>
      </c>
      <c r="V594" s="16" t="str">
        <f t="shared" ca="1" si="60"/>
        <v>MD</v>
      </c>
      <c r="W594" s="14" t="str">
        <f t="shared" ca="1" si="60"/>
        <v>Metal industry</v>
      </c>
      <c r="X594" s="3" t="str">
        <f>'EE investment costs'!D643</f>
        <v>EM-98</v>
      </c>
      <c r="Y594" s="3" t="str">
        <f>'EE investment costs'!E643</f>
        <v>Electric Motors</v>
      </c>
      <c r="AC594" s="123">
        <f>'EE investment costs'!C643</f>
        <v>9.8000000000000007</v>
      </c>
      <c r="AD594" s="22"/>
    </row>
    <row r="595" spans="2:30">
      <c r="B595" s="14" t="str">
        <f t="shared" ca="1" si="56"/>
        <v>INDMDEFFTF-98</v>
      </c>
      <c r="C595" s="15" t="str">
        <f t="shared" ca="1" si="55"/>
        <v>IMDTF</v>
      </c>
      <c r="D595" s="16">
        <f>'EE investment costs'!$F$15</f>
        <v>2016</v>
      </c>
      <c r="E595" s="14">
        <f>VLOOKUP(X595,'EE investment costs'!$D$56:$R$656,15,0)</f>
        <v>19.833333333333336</v>
      </c>
      <c r="F595" s="17">
        <f ca="1">INDEX('EE investment costs'!$D$56:$R$656,MATCH(X595,'EE investment costs'!$D$56:$D$656,0),MATCH($V$8,'EE investment costs'!$D$56:$R$56,0))</f>
        <v>1439.9835868451826</v>
      </c>
      <c r="I595" s="18">
        <v>1</v>
      </c>
      <c r="J595" s="18">
        <v>1</v>
      </c>
      <c r="K595" s="14">
        <f t="shared" ca="1" si="59"/>
        <v>0</v>
      </c>
      <c r="M595" s="19" t="str">
        <f t="shared" ca="1" si="57"/>
        <v>INDMDEFFTF-98</v>
      </c>
      <c r="N595" s="23" t="str">
        <f t="shared" ca="1" si="58"/>
        <v>Metal industry Saving Tech-Haulage Tractors, Trucks, Fishing boats 9.8y</v>
      </c>
      <c r="O595" s="23" t="s">
        <v>32</v>
      </c>
      <c r="P595" s="23" t="s">
        <v>33</v>
      </c>
      <c r="Q595" s="23"/>
      <c r="R595" s="23"/>
      <c r="S595" s="19" t="s">
        <v>34</v>
      </c>
      <c r="V595" s="16" t="str">
        <f t="shared" ca="1" si="60"/>
        <v>MD</v>
      </c>
      <c r="W595" s="14" t="str">
        <f t="shared" ca="1" si="60"/>
        <v>Metal industry</v>
      </c>
      <c r="X595" s="3" t="str">
        <f>'EE investment costs'!D644</f>
        <v>TF-98</v>
      </c>
      <c r="Y595" s="3" t="str">
        <f>'EE investment costs'!E644</f>
        <v>Haulage Tractors, Trucks, Fishing boats</v>
      </c>
      <c r="AC595" s="123">
        <f>'EE investment costs'!C644</f>
        <v>9.8000000000000007</v>
      </c>
      <c r="AD595" s="22"/>
    </row>
    <row r="596" spans="2:30">
      <c r="B596" s="14" t="str">
        <f t="shared" ca="1" si="56"/>
        <v>INDMDEFFMT-99</v>
      </c>
      <c r="C596" s="15" t="str">
        <f t="shared" ca="1" si="55"/>
        <v>IMDMT</v>
      </c>
      <c r="D596" s="16">
        <f>'EE investment costs'!$F$15</f>
        <v>2016</v>
      </c>
      <c r="E596" s="14">
        <f>VLOOKUP(X596,'EE investment costs'!$D$56:$R$656,15,0)</f>
        <v>6.5900000000000007</v>
      </c>
      <c r="F596" s="17">
        <f ca="1">INDEX('EE investment costs'!$D$56:$R$656,MATCH(X596,'EE investment costs'!$D$56:$D$656,0),MATCH($V$8,'EE investment costs'!$D$56:$R$56,0))</f>
        <v>1211.5285011952665</v>
      </c>
      <c r="I596" s="18">
        <v>1</v>
      </c>
      <c r="J596" s="18">
        <v>1</v>
      </c>
      <c r="K596" s="14">
        <f t="shared" ca="1" si="59"/>
        <v>0</v>
      </c>
      <c r="M596" s="19" t="str">
        <f t="shared" ca="1" si="57"/>
        <v>INDMDEFFMT-99</v>
      </c>
      <c r="N596" s="23" t="str">
        <f t="shared" ca="1" si="58"/>
        <v>Metal industry Saving Tech-Heat Medium Temp. up to 150C 9.9y</v>
      </c>
      <c r="O596" s="23" t="s">
        <v>32</v>
      </c>
      <c r="P596" s="23" t="s">
        <v>33</v>
      </c>
      <c r="Q596" s="23"/>
      <c r="R596" s="23"/>
      <c r="S596" s="19" t="s">
        <v>34</v>
      </c>
      <c r="V596" s="16" t="str">
        <f t="shared" ca="1" si="60"/>
        <v>MD</v>
      </c>
      <c r="W596" s="14" t="str">
        <f t="shared" ca="1" si="60"/>
        <v>Metal industry</v>
      </c>
      <c r="X596" s="3" t="str">
        <f>'EE investment costs'!D645</f>
        <v>MT-99</v>
      </c>
      <c r="Y596" s="3" t="str">
        <f>'EE investment costs'!E645</f>
        <v>Heat Medium Temp. up to 150C</v>
      </c>
      <c r="AC596" s="123">
        <f>'EE investment costs'!C645</f>
        <v>9.9</v>
      </c>
      <c r="AD596" s="22"/>
    </row>
    <row r="597" spans="2:30">
      <c r="B597" s="14" t="str">
        <f t="shared" ca="1" si="56"/>
        <v>INDMDEFFHT-99</v>
      </c>
      <c r="C597" s="15" t="str">
        <f t="shared" ca="1" si="55"/>
        <v>IMDHT</v>
      </c>
      <c r="D597" s="16">
        <f>'EE investment costs'!$F$15</f>
        <v>2016</v>
      </c>
      <c r="E597" s="14">
        <f>VLOOKUP(X597,'EE investment costs'!$D$56:$R$656,15,0)</f>
        <v>5.2720000000000002</v>
      </c>
      <c r="F597" s="17">
        <f ca="1">INDEX('EE investment costs'!$D$56:$R$656,MATCH(X597,'EE investment costs'!$D$56:$D$656,0),MATCH($V$8,'EE investment costs'!$D$56:$R$56,0))</f>
        <v>849.86010604968885</v>
      </c>
      <c r="I597" s="18">
        <v>1</v>
      </c>
      <c r="J597" s="18">
        <v>1</v>
      </c>
      <c r="K597" s="14">
        <f t="shared" ca="1" si="59"/>
        <v>4</v>
      </c>
      <c r="M597" s="19" t="str">
        <f t="shared" ca="1" si="57"/>
        <v>INDMDEFFHT-99</v>
      </c>
      <c r="N597" s="23" t="str">
        <f t="shared" ca="1" si="58"/>
        <v>Metal industry Saving Tech-Heat High Temp. over 150C 9.9y</v>
      </c>
      <c r="O597" s="23" t="s">
        <v>32</v>
      </c>
      <c r="P597" s="23" t="s">
        <v>33</v>
      </c>
      <c r="Q597" s="23"/>
      <c r="R597" s="23"/>
      <c r="S597" s="19" t="s">
        <v>34</v>
      </c>
      <c r="V597" s="16" t="str">
        <f t="shared" ca="1" si="60"/>
        <v>MD</v>
      </c>
      <c r="W597" s="14" t="str">
        <f t="shared" ca="1" si="60"/>
        <v>Metal industry</v>
      </c>
      <c r="X597" s="3" t="str">
        <f>'EE investment costs'!D646</f>
        <v>HT-99</v>
      </c>
      <c r="Y597" s="3" t="str">
        <f>'EE investment costs'!E646</f>
        <v>Heat High Temp. over 150C</v>
      </c>
      <c r="AC597" s="123">
        <f>'EE investment costs'!C646</f>
        <v>9.9</v>
      </c>
      <c r="AD597" s="22"/>
    </row>
    <row r="598" spans="2:30">
      <c r="B598" s="14" t="str">
        <f t="shared" ca="1" si="56"/>
        <v>INDMDEFFRH-99</v>
      </c>
      <c r="C598" s="15" t="str">
        <f t="shared" ca="1" si="55"/>
        <v>IMDRH</v>
      </c>
      <c r="D598" s="16">
        <f>'EE investment costs'!$F$15</f>
        <v>2016</v>
      </c>
      <c r="E598" s="14">
        <f>VLOOKUP(X598,'EE investment costs'!$D$56:$R$656,15,0)</f>
        <v>17.101333333333336</v>
      </c>
      <c r="F598" s="17">
        <f ca="1">INDEX('EE investment costs'!$D$56:$R$656,MATCH(X598,'EE investment costs'!$D$56:$D$656,0),MATCH($V$8,'EE investment costs'!$D$56:$R$56,0))</f>
        <v>2411.6236499124007</v>
      </c>
      <c r="I598" s="18">
        <v>1</v>
      </c>
      <c r="J598" s="18">
        <v>1</v>
      </c>
      <c r="K598" s="14">
        <f t="shared" ca="1" si="59"/>
        <v>0</v>
      </c>
      <c r="M598" s="19" t="str">
        <f t="shared" ca="1" si="57"/>
        <v>INDMDEFFRH-99</v>
      </c>
      <c r="N598" s="23" t="str">
        <f t="shared" ca="1" si="58"/>
        <v>Metal industry Saving Tech-Heat Room Heat 9.9y</v>
      </c>
      <c r="O598" s="23" t="s">
        <v>32</v>
      </c>
      <c r="P598" s="23" t="s">
        <v>33</v>
      </c>
      <c r="Q598" s="23"/>
      <c r="R598" s="23"/>
      <c r="S598" s="19" t="s">
        <v>34</v>
      </c>
      <c r="V598" s="16" t="str">
        <f t="shared" ca="1" si="60"/>
        <v>MD</v>
      </c>
      <c r="W598" s="14" t="str">
        <f t="shared" ca="1" si="60"/>
        <v>Metal industry</v>
      </c>
      <c r="X598" s="3" t="str">
        <f>'EE investment costs'!D647</f>
        <v>RH-99</v>
      </c>
      <c r="Y598" s="3" t="str">
        <f>'EE investment costs'!E647</f>
        <v>Heat Room Heat</v>
      </c>
      <c r="AC598" s="123">
        <f>'EE investment costs'!C647</f>
        <v>9.9</v>
      </c>
      <c r="AD598" s="22"/>
    </row>
    <row r="599" spans="2:30">
      <c r="B599" s="14" t="str">
        <f t="shared" ca="1" si="56"/>
        <v>INDMDEFFLA-99</v>
      </c>
      <c r="C599" s="15" t="str">
        <f t="shared" ca="1" si="55"/>
        <v>IMDLA</v>
      </c>
      <c r="D599" s="16">
        <f>'EE investment costs'!$F$15</f>
        <v>2016</v>
      </c>
      <c r="E599" s="14">
        <f>VLOOKUP(X599,'EE investment costs'!$D$56:$R$656,15,0)</f>
        <v>4.6789666666666667</v>
      </c>
      <c r="F599" s="17">
        <f ca="1">INDEX('EE investment costs'!$D$56:$R$656,MATCH(X599,'EE investment costs'!$D$56:$D$656,0),MATCH($V$8,'EE investment costs'!$D$56:$R$56,0))</f>
        <v>2486.0898840644732</v>
      </c>
      <c r="I599" s="18">
        <v>1</v>
      </c>
      <c r="J599" s="18">
        <v>1</v>
      </c>
      <c r="K599" s="14">
        <f t="shared" ca="1" si="59"/>
        <v>0</v>
      </c>
      <c r="M599" s="19" t="str">
        <f t="shared" ca="1" si="57"/>
        <v>INDMDEFFLA-99</v>
      </c>
      <c r="N599" s="23" t="str">
        <f t="shared" ca="1" si="58"/>
        <v>Metal industry Saving Tech-Light 9.9y</v>
      </c>
      <c r="O599" s="23" t="s">
        <v>32</v>
      </c>
      <c r="P599" s="23" t="s">
        <v>33</v>
      </c>
      <c r="Q599" s="23"/>
      <c r="R599" s="23"/>
      <c r="S599" s="19" t="s">
        <v>34</v>
      </c>
      <c r="V599" s="16" t="str">
        <f t="shared" ca="1" si="60"/>
        <v>MD</v>
      </c>
      <c r="W599" s="14" t="str">
        <f t="shared" ca="1" si="60"/>
        <v>Metal industry</v>
      </c>
      <c r="X599" s="3" t="str">
        <f>'EE investment costs'!D648</f>
        <v>LA-99</v>
      </c>
      <c r="Y599" s="3" t="str">
        <f>'EE investment costs'!E648</f>
        <v>Light</v>
      </c>
      <c r="AC599" s="123">
        <f>'EE investment costs'!C648</f>
        <v>9.9</v>
      </c>
      <c r="AD599" s="22"/>
    </row>
    <row r="600" spans="2:30">
      <c r="B600" s="14" t="str">
        <f t="shared" ca="1" si="56"/>
        <v>INDMDEFFEM-99</v>
      </c>
      <c r="C600" s="15" t="str">
        <f t="shared" ca="1" si="55"/>
        <v>IMDEM</v>
      </c>
      <c r="D600" s="16">
        <f>'EE investment costs'!$F$15</f>
        <v>2016</v>
      </c>
      <c r="E600" s="14">
        <f>VLOOKUP(X600,'EE investment costs'!$D$56:$R$656,15,0)</f>
        <v>4.9129149999999999</v>
      </c>
      <c r="F600" s="17">
        <f ca="1">INDEX('EE investment costs'!$D$56:$R$656,MATCH(X600,'EE investment costs'!$D$56:$D$656,0),MATCH($V$8,'EE investment costs'!$D$56:$R$56,0))</f>
        <v>2749.8451074696632</v>
      </c>
      <c r="I600" s="18">
        <v>1</v>
      </c>
      <c r="J600" s="18">
        <v>1</v>
      </c>
      <c r="K600" s="14">
        <f t="shared" ca="1" si="59"/>
        <v>0</v>
      </c>
      <c r="M600" s="19" t="str">
        <f t="shared" ca="1" si="57"/>
        <v>INDMDEFFEM-99</v>
      </c>
      <c r="N600" s="23" t="str">
        <f t="shared" ca="1" si="58"/>
        <v>Metal industry Saving Tech-Electric Motors 9.9y</v>
      </c>
      <c r="O600" s="23" t="s">
        <v>32</v>
      </c>
      <c r="P600" s="23" t="s">
        <v>33</v>
      </c>
      <c r="Q600" s="23"/>
      <c r="R600" s="23"/>
      <c r="S600" s="19" t="s">
        <v>34</v>
      </c>
      <c r="V600" s="16" t="str">
        <f t="shared" ca="1" si="60"/>
        <v>MD</v>
      </c>
      <c r="W600" s="14" t="str">
        <f t="shared" ca="1" si="60"/>
        <v>Metal industry</v>
      </c>
      <c r="X600" s="3" t="str">
        <f>'EE investment costs'!D649</f>
        <v>EM-99</v>
      </c>
      <c r="Y600" s="3" t="str">
        <f>'EE investment costs'!E649</f>
        <v>Electric Motors</v>
      </c>
      <c r="AC600" s="123">
        <f>'EE investment costs'!C649</f>
        <v>9.9</v>
      </c>
      <c r="AD600" s="22"/>
    </row>
    <row r="601" spans="2:30">
      <c r="B601" s="14" t="str">
        <f t="shared" ca="1" si="56"/>
        <v>INDMDEFFTF-99</v>
      </c>
      <c r="C601" s="15" t="str">
        <f t="shared" ca="1" si="55"/>
        <v>IMDTF</v>
      </c>
      <c r="D601" s="16">
        <f>'EE investment costs'!$F$15</f>
        <v>2016</v>
      </c>
      <c r="E601" s="14">
        <f>VLOOKUP(X601,'EE investment costs'!$D$56:$R$656,15,0)</f>
        <v>19.916666666666668</v>
      </c>
      <c r="F601" s="17">
        <f ca="1">INDEX('EE investment costs'!$D$56:$R$656,MATCH(X601,'EE investment costs'!$D$56:$D$656,0),MATCH($V$8,'EE investment costs'!$D$56:$R$56,0))</f>
        <v>1454.6772969150315</v>
      </c>
      <c r="I601" s="18">
        <v>1</v>
      </c>
      <c r="J601" s="18">
        <v>1</v>
      </c>
      <c r="K601" s="14">
        <f t="shared" ca="1" si="59"/>
        <v>0</v>
      </c>
      <c r="M601" s="19" t="str">
        <f t="shared" ca="1" si="57"/>
        <v>INDMDEFFTF-99</v>
      </c>
      <c r="N601" s="23" t="str">
        <f t="shared" ca="1" si="58"/>
        <v>Metal industry Saving Tech-Haulage Tractors, Trucks, Fishing boats 9.9y</v>
      </c>
      <c r="O601" s="23" t="s">
        <v>32</v>
      </c>
      <c r="P601" s="23" t="s">
        <v>33</v>
      </c>
      <c r="Q601" s="23"/>
      <c r="R601" s="23"/>
      <c r="S601" s="19" t="s">
        <v>34</v>
      </c>
      <c r="V601" s="16" t="str">
        <f t="shared" ca="1" si="60"/>
        <v>MD</v>
      </c>
      <c r="W601" s="14" t="str">
        <f t="shared" ca="1" si="60"/>
        <v>Metal industry</v>
      </c>
      <c r="X601" s="3" t="str">
        <f>'EE investment costs'!D650</f>
        <v>TF-99</v>
      </c>
      <c r="Y601" s="3" t="str">
        <f>'EE investment costs'!E650</f>
        <v>Haulage Tractors, Trucks, Fishing boats</v>
      </c>
      <c r="AC601" s="123">
        <f>'EE investment costs'!C650</f>
        <v>9.9</v>
      </c>
      <c r="AD601" s="22"/>
    </row>
    <row r="602" spans="2:30">
      <c r="B602" s="14" t="str">
        <f t="shared" ca="1" si="56"/>
        <v>INDMDEFFMT-100</v>
      </c>
      <c r="C602" s="15" t="str">
        <f t="shared" ca="1" si="55"/>
        <v>IMDMT</v>
      </c>
      <c r="D602" s="16">
        <f>'EE investment costs'!$F$15</f>
        <v>2016</v>
      </c>
      <c r="E602" s="14">
        <f>VLOOKUP(X602,'EE investment costs'!$D$56:$R$656,15,0)</f>
        <v>6.6000000000000005</v>
      </c>
      <c r="F602" s="17">
        <f ca="1">INDEX('EE investment costs'!$D$56:$R$656,MATCH(X602,'EE investment costs'!$D$56:$D$656,0),MATCH($V$8,'EE investment costs'!$D$56:$R$56,0))</f>
        <v>1222.1540569313661</v>
      </c>
      <c r="I602" s="18">
        <v>1</v>
      </c>
      <c r="J602" s="18">
        <v>1</v>
      </c>
      <c r="K602" s="14">
        <f t="shared" ca="1" si="59"/>
        <v>0</v>
      </c>
      <c r="M602" s="19" t="str">
        <f t="shared" ca="1" si="57"/>
        <v>INDMDEFFMT-100</v>
      </c>
      <c r="N602" s="23" t="str">
        <f t="shared" ca="1" si="58"/>
        <v>Metal industry Saving Tech-Heat Medium Temp. up to 150C 10y</v>
      </c>
      <c r="O602" s="23" t="s">
        <v>32</v>
      </c>
      <c r="P602" s="23" t="s">
        <v>33</v>
      </c>
      <c r="Q602" s="23"/>
      <c r="R602" s="23"/>
      <c r="S602" s="19" t="s">
        <v>34</v>
      </c>
      <c r="V602" s="16" t="str">
        <f t="shared" ca="1" si="60"/>
        <v>MD</v>
      </c>
      <c r="W602" s="14" t="str">
        <f t="shared" ca="1" si="60"/>
        <v>Metal industry</v>
      </c>
      <c r="X602" s="3" t="str">
        <f>'EE investment costs'!D651</f>
        <v>MT-100</v>
      </c>
      <c r="Y602" s="3" t="str">
        <f>'EE investment costs'!E651</f>
        <v>Heat Medium Temp. up to 150C</v>
      </c>
      <c r="AC602" s="123">
        <f>'EE investment costs'!C651</f>
        <v>10</v>
      </c>
      <c r="AD602" s="22"/>
    </row>
    <row r="603" spans="2:30">
      <c r="B603" s="14" t="str">
        <f t="shared" ca="1" si="56"/>
        <v>INDMDEFFHT-100</v>
      </c>
      <c r="C603" s="15" t="str">
        <f t="shared" ca="1" si="55"/>
        <v>IMDHT</v>
      </c>
      <c r="D603" s="16">
        <f>'EE investment costs'!$F$15</f>
        <v>2016</v>
      </c>
      <c r="E603" s="14">
        <f>VLOOKUP(X603,'EE investment costs'!$D$56:$R$656,15,0)</f>
        <v>5.28</v>
      </c>
      <c r="F603" s="17">
        <f ca="1">INDEX('EE investment costs'!$D$56:$R$656,MATCH(X603,'EE investment costs'!$D$56:$D$656,0),MATCH($V$8,'EE investment costs'!$D$56:$R$56,0))</f>
        <v>856.20331255037433</v>
      </c>
      <c r="I603" s="18">
        <v>1</v>
      </c>
      <c r="J603" s="18">
        <v>1</v>
      </c>
      <c r="K603" s="14">
        <f t="shared" ca="1" si="59"/>
        <v>4</v>
      </c>
      <c r="M603" s="19" t="str">
        <f t="shared" ca="1" si="57"/>
        <v>INDMDEFFHT-100</v>
      </c>
      <c r="N603" s="23" t="str">
        <f t="shared" ca="1" si="58"/>
        <v>Metal industry Saving Tech-Heat High Temp. over 150C 10y</v>
      </c>
      <c r="O603" s="23" t="s">
        <v>32</v>
      </c>
      <c r="P603" s="23" t="s">
        <v>33</v>
      </c>
      <c r="Q603" s="23"/>
      <c r="R603" s="23"/>
      <c r="S603" s="19" t="s">
        <v>34</v>
      </c>
      <c r="V603" s="16" t="str">
        <f t="shared" ca="1" si="60"/>
        <v>MD</v>
      </c>
      <c r="W603" s="14" t="str">
        <f t="shared" ca="1" si="60"/>
        <v>Metal industry</v>
      </c>
      <c r="X603" s="3" t="str">
        <f>'EE investment costs'!D652</f>
        <v>HT-100</v>
      </c>
      <c r="Y603" s="3" t="str">
        <f>'EE investment costs'!E652</f>
        <v>Heat High Temp. over 150C</v>
      </c>
      <c r="AC603" s="123">
        <f>'EE investment costs'!C652</f>
        <v>10</v>
      </c>
      <c r="AD603" s="22"/>
    </row>
    <row r="604" spans="2:30">
      <c r="B604" s="14" t="str">
        <f t="shared" ca="1" si="56"/>
        <v>INDMDEFFRH-100</v>
      </c>
      <c r="C604" s="15" t="str">
        <f t="shared" ca="1" si="55"/>
        <v>IMDRH</v>
      </c>
      <c r="D604" s="16">
        <f>'EE investment costs'!$F$15</f>
        <v>2016</v>
      </c>
      <c r="E604" s="14">
        <f>VLOOKUP(X604,'EE investment costs'!$D$56:$R$656,15,0)</f>
        <v>17.12</v>
      </c>
      <c r="F604" s="17">
        <f ca="1">INDEX('EE investment costs'!$D$56:$R$656,MATCH(X604,'EE investment costs'!$D$56:$D$656,0),MATCH($V$8,'EE investment costs'!$D$56:$R$56,0))</f>
        <v>2449.3052694422818</v>
      </c>
      <c r="I604" s="18">
        <v>1</v>
      </c>
      <c r="J604" s="18">
        <v>1</v>
      </c>
      <c r="K604" s="14">
        <f t="shared" ca="1" si="59"/>
        <v>0</v>
      </c>
      <c r="M604" s="19" t="str">
        <f t="shared" ca="1" si="57"/>
        <v>INDMDEFFRH-100</v>
      </c>
      <c r="N604" s="23" t="str">
        <f t="shared" ca="1" si="58"/>
        <v>Metal industry Saving Tech-Heat Room Heat 10y</v>
      </c>
      <c r="O604" s="23" t="s">
        <v>32</v>
      </c>
      <c r="P604" s="23" t="s">
        <v>33</v>
      </c>
      <c r="Q604" s="23"/>
      <c r="R604" s="23"/>
      <c r="S604" s="19" t="s">
        <v>34</v>
      </c>
      <c r="V604" s="16" t="str">
        <f t="shared" ca="1" si="60"/>
        <v>MD</v>
      </c>
      <c r="W604" s="14" t="str">
        <f t="shared" ca="1" si="60"/>
        <v>Metal industry</v>
      </c>
      <c r="X604" s="3" t="str">
        <f>'EE investment costs'!D653</f>
        <v>RH-100</v>
      </c>
      <c r="Y604" s="3" t="str">
        <f>'EE investment costs'!E653</f>
        <v>Heat Room Heat</v>
      </c>
      <c r="AC604" s="123">
        <f>'EE investment costs'!C653</f>
        <v>10</v>
      </c>
      <c r="AD604" s="22"/>
    </row>
    <row r="605" spans="2:30">
      <c r="B605" s="14" t="str">
        <f t="shared" ca="1" si="56"/>
        <v>INDMDEFFLA-100</v>
      </c>
      <c r="C605" s="15" t="str">
        <f t="shared" ca="1" si="55"/>
        <v>IMDLA</v>
      </c>
      <c r="D605" s="16">
        <f>'EE investment costs'!$F$15</f>
        <v>2016</v>
      </c>
      <c r="E605" s="14">
        <f>VLOOKUP(X605,'EE investment costs'!$D$56:$R$656,15,0)</f>
        <v>4.6920000000000002</v>
      </c>
      <c r="F605" s="17">
        <f ca="1">INDEX('EE investment costs'!$D$56:$R$656,MATCH(X605,'EE investment costs'!$D$56:$D$656,0),MATCH($V$8,'EE investment costs'!$D$56:$R$56,0))</f>
        <v>2501.4899697218425</v>
      </c>
      <c r="I605" s="18">
        <v>1</v>
      </c>
      <c r="J605" s="18">
        <v>1</v>
      </c>
      <c r="K605" s="14">
        <f t="shared" ca="1" si="59"/>
        <v>0</v>
      </c>
      <c r="M605" s="19" t="str">
        <f t="shared" ca="1" si="57"/>
        <v>INDMDEFFLA-100</v>
      </c>
      <c r="N605" s="23" t="str">
        <f t="shared" ca="1" si="58"/>
        <v>Metal industry Saving Tech-Light 10y</v>
      </c>
      <c r="O605" s="23" t="s">
        <v>32</v>
      </c>
      <c r="P605" s="23" t="s">
        <v>33</v>
      </c>
      <c r="Q605" s="23"/>
      <c r="R605" s="23"/>
      <c r="S605" s="19" t="s">
        <v>34</v>
      </c>
      <c r="V605" s="16" t="str">
        <f t="shared" ca="1" si="60"/>
        <v>MD</v>
      </c>
      <c r="W605" s="14" t="str">
        <f t="shared" ca="1" si="60"/>
        <v>Metal industry</v>
      </c>
      <c r="X605" s="3" t="str">
        <f>'EE investment costs'!D654</f>
        <v>LA-100</v>
      </c>
      <c r="Y605" s="3" t="str">
        <f>'EE investment costs'!E654</f>
        <v>Light</v>
      </c>
      <c r="AC605" s="123">
        <f>'EE investment costs'!C654</f>
        <v>10</v>
      </c>
      <c r="AD605" s="22"/>
    </row>
    <row r="606" spans="2:30">
      <c r="B606" s="14" t="str">
        <f t="shared" ca="1" si="56"/>
        <v>INDMDEFFEM-100</v>
      </c>
      <c r="C606" s="15" t="str">
        <f t="shared" ca="1" si="55"/>
        <v>IMDEM</v>
      </c>
      <c r="D606" s="16">
        <f>'EE investment costs'!$F$15</f>
        <v>2016</v>
      </c>
      <c r="E606" s="14">
        <f>VLOOKUP(X606,'EE investment costs'!$D$56:$R$656,15,0)</f>
        <v>4.9265999999999996</v>
      </c>
      <c r="F606" s="17">
        <f ca="1">INDEX('EE investment costs'!$D$56:$R$656,MATCH(X606,'EE investment costs'!$D$56:$D$656,0),MATCH($V$8,'EE investment costs'!$D$56:$R$56,0))</f>
        <v>2770.5805743235728</v>
      </c>
      <c r="I606" s="18">
        <v>1</v>
      </c>
      <c r="J606" s="18">
        <v>1</v>
      </c>
      <c r="K606" s="14">
        <f t="shared" ca="1" si="59"/>
        <v>0</v>
      </c>
      <c r="M606" s="19" t="str">
        <f t="shared" ca="1" si="57"/>
        <v>INDMDEFFEM-100</v>
      </c>
      <c r="N606" s="23" t="str">
        <f t="shared" ca="1" si="58"/>
        <v>Metal industry Saving Tech-Electric Motors 10y</v>
      </c>
      <c r="O606" s="23" t="s">
        <v>32</v>
      </c>
      <c r="P606" s="23" t="s">
        <v>33</v>
      </c>
      <c r="Q606" s="23"/>
      <c r="R606" s="23"/>
      <c r="S606" s="19" t="s">
        <v>34</v>
      </c>
      <c r="V606" s="16" t="str">
        <f t="shared" ca="1" si="60"/>
        <v>MD</v>
      </c>
      <c r="W606" s="14" t="str">
        <f t="shared" ca="1" si="60"/>
        <v>Metal industry</v>
      </c>
      <c r="X606" s="3" t="str">
        <f>'EE investment costs'!D655</f>
        <v>EM-100</v>
      </c>
      <c r="Y606" s="3" t="str">
        <f>'EE investment costs'!E655</f>
        <v>Electric Motors</v>
      </c>
      <c r="AC606" s="123">
        <f>'EE investment costs'!C655</f>
        <v>10</v>
      </c>
      <c r="AD606" s="22"/>
    </row>
    <row r="607" spans="2:30" ht="13.5" thickBot="1">
      <c r="B607" s="14" t="str">
        <f t="shared" ca="1" si="56"/>
        <v>INDMDEFFTF-100</v>
      </c>
      <c r="C607" s="15" t="str">
        <f t="shared" ca="1" si="55"/>
        <v>IMDTF</v>
      </c>
      <c r="D607" s="16">
        <f>'EE investment costs'!$F$15</f>
        <v>2016</v>
      </c>
      <c r="E607" s="14">
        <f>VLOOKUP(X607,'EE investment costs'!$D$56:$R$656,15,0)</f>
        <v>20</v>
      </c>
      <c r="F607" s="17">
        <f ca="1">INDEX('EE investment costs'!$D$56:$R$656,MATCH(X607,'EE investment costs'!$D$56:$D$656,0),MATCH($V$8,'EE investment costs'!$D$56:$R$56,0))</f>
        <v>1469.3710069848801</v>
      </c>
      <c r="I607" s="18">
        <v>1</v>
      </c>
      <c r="J607" s="18">
        <v>1</v>
      </c>
      <c r="K607" s="14">
        <f t="shared" ca="1" si="59"/>
        <v>0</v>
      </c>
      <c r="M607" s="24" t="str">
        <f t="shared" ca="1" si="57"/>
        <v>INDMDEFFTF-100</v>
      </c>
      <c r="N607" s="25" t="str">
        <f t="shared" ca="1" si="58"/>
        <v>Metal industry Saving Tech-Haulage Tractors, Trucks, Fishing boats 10y</v>
      </c>
      <c r="O607" s="25" t="s">
        <v>32</v>
      </c>
      <c r="P607" s="25" t="s">
        <v>33</v>
      </c>
      <c r="Q607" s="25"/>
      <c r="R607" s="25"/>
      <c r="S607" s="24" t="s">
        <v>34</v>
      </c>
      <c r="V607" s="16" t="str">
        <f t="shared" ca="1" si="60"/>
        <v>MD</v>
      </c>
      <c r="W607" s="14" t="str">
        <f t="shared" ca="1" si="60"/>
        <v>Metal industry</v>
      </c>
      <c r="X607" s="3" t="str">
        <f>'EE investment costs'!D656</f>
        <v>TF-100</v>
      </c>
      <c r="Y607" s="3" t="str">
        <f>'EE investment costs'!E656</f>
        <v>Haulage Tractors, Trucks, Fishing boats</v>
      </c>
      <c r="AC607" s="123">
        <f>'EE investment costs'!C656</f>
        <v>10</v>
      </c>
      <c r="AD607" s="22"/>
    </row>
    <row r="608" spans="2:30">
      <c r="C608" s="15"/>
      <c r="D608" s="16"/>
      <c r="F608" s="17"/>
      <c r="I608" s="18"/>
      <c r="J608" s="18"/>
      <c r="M608" s="20"/>
      <c r="N608" s="21"/>
      <c r="O608" s="21"/>
      <c r="P608" s="21"/>
      <c r="Q608" s="21"/>
      <c r="R608" s="21"/>
      <c r="S608" s="20"/>
      <c r="V608" s="16"/>
      <c r="W608" s="14"/>
      <c r="X608" s="3"/>
      <c r="Y608" s="3"/>
      <c r="AC608" s="123"/>
      <c r="AD608" s="22"/>
    </row>
    <row r="609" spans="3:30">
      <c r="C609" s="15"/>
      <c r="D609" s="16"/>
      <c r="F609" s="17"/>
      <c r="I609" s="18"/>
      <c r="J609" s="18"/>
      <c r="M609" s="19"/>
      <c r="N609" s="23"/>
      <c r="O609" s="23"/>
      <c r="P609" s="23"/>
      <c r="Q609" s="23"/>
      <c r="R609" s="23"/>
      <c r="S609" s="19"/>
      <c r="V609" s="16"/>
      <c r="W609" s="14"/>
      <c r="X609" s="3"/>
      <c r="Y609" s="3"/>
      <c r="AC609" s="123"/>
      <c r="AD609" s="22"/>
    </row>
    <row r="610" spans="3:30">
      <c r="C610" s="15"/>
      <c r="D610" s="16"/>
      <c r="F610" s="17"/>
      <c r="I610" s="18"/>
      <c r="J610" s="18"/>
      <c r="M610" s="19"/>
      <c r="N610" s="23"/>
      <c r="O610" s="23"/>
      <c r="P610" s="23"/>
      <c r="Q610" s="23"/>
      <c r="R610" s="23"/>
      <c r="S610" s="19"/>
      <c r="V610" s="16"/>
      <c r="W610" s="14"/>
      <c r="X610" s="3"/>
      <c r="Y610" s="3"/>
      <c r="AC610" s="123"/>
      <c r="AD610" s="22"/>
    </row>
    <row r="611" spans="3:30">
      <c r="C611" s="15"/>
      <c r="D611" s="16"/>
      <c r="F611" s="17"/>
      <c r="I611" s="18"/>
      <c r="J611" s="18"/>
      <c r="M611" s="19"/>
      <c r="N611" s="23"/>
      <c r="O611" s="23"/>
      <c r="P611" s="23"/>
      <c r="Q611" s="23"/>
      <c r="R611" s="23"/>
      <c r="S611" s="19"/>
      <c r="V611" s="16"/>
      <c r="W611" s="14"/>
      <c r="X611" s="3"/>
      <c r="Y611" s="3"/>
      <c r="AC611" s="123"/>
      <c r="AD611" s="22"/>
    </row>
    <row r="612" spans="3:30">
      <c r="C612" s="15"/>
      <c r="D612" s="16"/>
      <c r="F612" s="17"/>
      <c r="I612" s="18"/>
      <c r="J612" s="18"/>
      <c r="M612" s="19"/>
      <c r="N612" s="23"/>
      <c r="O612" s="23"/>
      <c r="P612" s="23"/>
      <c r="Q612" s="23"/>
      <c r="R612" s="23"/>
      <c r="S612" s="19"/>
      <c r="V612" s="16"/>
      <c r="W612" s="14"/>
      <c r="X612" s="3"/>
      <c r="Y612" s="3"/>
      <c r="AC612" s="123"/>
      <c r="AD612" s="22"/>
    </row>
    <row r="613" spans="3:30">
      <c r="C613" s="15"/>
      <c r="D613" s="16"/>
      <c r="F613" s="17"/>
      <c r="I613" s="18"/>
      <c r="J613" s="18"/>
      <c r="M613" s="19"/>
      <c r="N613" s="23"/>
      <c r="O613" s="23"/>
      <c r="P613" s="23"/>
      <c r="Q613" s="23"/>
      <c r="R613" s="23"/>
      <c r="S613" s="19"/>
      <c r="V613" s="16"/>
      <c r="W613" s="14"/>
      <c r="X613" s="3"/>
      <c r="Y613" s="3"/>
      <c r="AC613" s="123"/>
      <c r="AD613" s="22"/>
    </row>
    <row r="614" spans="3:30">
      <c r="C614" s="15"/>
      <c r="D614" s="16"/>
      <c r="F614" s="17"/>
      <c r="I614" s="18"/>
      <c r="J614" s="18"/>
      <c r="M614" s="19"/>
      <c r="N614" s="23"/>
      <c r="O614" s="23"/>
      <c r="P614" s="23"/>
      <c r="Q614" s="23"/>
      <c r="R614" s="23"/>
      <c r="S614" s="19"/>
      <c r="V614" s="16"/>
      <c r="W614" s="14"/>
      <c r="X614" s="3"/>
      <c r="Y614" s="3"/>
      <c r="AC614" s="123"/>
      <c r="AD614" s="22"/>
    </row>
    <row r="615" spans="3:30">
      <c r="C615" s="15"/>
      <c r="D615" s="16"/>
      <c r="F615" s="17"/>
      <c r="I615" s="18"/>
      <c r="J615" s="18"/>
      <c r="M615" s="19"/>
      <c r="N615" s="23"/>
      <c r="O615" s="23"/>
      <c r="P615" s="23"/>
      <c r="Q615" s="23"/>
      <c r="R615" s="23"/>
      <c r="S615" s="19"/>
      <c r="V615" s="16"/>
      <c r="W615" s="14"/>
      <c r="X615" s="3"/>
      <c r="Y615" s="3"/>
      <c r="AC615" s="123"/>
      <c r="AD615" s="22"/>
    </row>
    <row r="616" spans="3:30">
      <c r="C616" s="15"/>
      <c r="D616" s="16"/>
      <c r="F616" s="17"/>
      <c r="I616" s="18"/>
      <c r="J616" s="18"/>
      <c r="M616" s="19"/>
      <c r="N616" s="23"/>
      <c r="O616" s="23"/>
      <c r="P616" s="23"/>
      <c r="Q616" s="23"/>
      <c r="R616" s="23"/>
      <c r="S616" s="19"/>
      <c r="V616" s="16"/>
      <c r="W616" s="14"/>
      <c r="X616" s="3"/>
      <c r="Y616" s="3"/>
      <c r="AC616" s="123"/>
      <c r="AD616" s="22"/>
    </row>
    <row r="617" spans="3:30">
      <c r="C617" s="15"/>
      <c r="D617" s="16"/>
      <c r="F617" s="17"/>
      <c r="I617" s="18"/>
      <c r="J617" s="18"/>
      <c r="M617" s="19"/>
      <c r="N617" s="23"/>
      <c r="O617" s="23"/>
      <c r="P617" s="23"/>
      <c r="Q617" s="23"/>
      <c r="R617" s="23"/>
      <c r="S617" s="19"/>
      <c r="V617" s="16"/>
      <c r="W617" s="14"/>
      <c r="X617" s="3"/>
      <c r="Y617" s="3"/>
      <c r="AC617" s="123"/>
      <c r="AD617" s="22"/>
    </row>
    <row r="618" spans="3:30">
      <c r="C618" s="15"/>
      <c r="D618" s="16"/>
      <c r="F618" s="17"/>
      <c r="I618" s="18"/>
      <c r="J618" s="18"/>
      <c r="M618" s="19"/>
      <c r="N618" s="23"/>
      <c r="O618" s="23"/>
      <c r="P618" s="23"/>
      <c r="Q618" s="23"/>
      <c r="R618" s="23"/>
      <c r="S618" s="19"/>
      <c r="V618" s="16"/>
      <c r="W618" s="14"/>
      <c r="X618" s="3"/>
      <c r="Y618" s="3"/>
      <c r="AC618" s="123"/>
      <c r="AD618" s="22"/>
    </row>
    <row r="619" spans="3:30">
      <c r="C619" s="15"/>
      <c r="D619" s="16"/>
      <c r="F619" s="17"/>
      <c r="I619" s="18"/>
      <c r="J619" s="18"/>
      <c r="M619" s="19"/>
      <c r="N619" s="23"/>
      <c r="O619" s="23"/>
      <c r="P619" s="23"/>
      <c r="Q619" s="23"/>
      <c r="R619" s="23"/>
      <c r="S619" s="19"/>
      <c r="V619" s="16"/>
      <c r="W619" s="14"/>
      <c r="X619" s="3"/>
      <c r="Y619" s="3"/>
      <c r="AC619" s="123"/>
      <c r="AD619" s="22"/>
    </row>
    <row r="620" spans="3:30">
      <c r="C620" s="15"/>
      <c r="D620" s="16"/>
      <c r="F620" s="17"/>
      <c r="I620" s="18"/>
      <c r="J620" s="18"/>
      <c r="M620" s="19"/>
      <c r="N620" s="23"/>
      <c r="O620" s="23"/>
      <c r="P620" s="23"/>
      <c r="Q620" s="23"/>
      <c r="R620" s="23"/>
      <c r="S620" s="19"/>
      <c r="V620" s="16"/>
      <c r="W620" s="14"/>
      <c r="X620" s="3"/>
      <c r="Y620" s="3"/>
      <c r="AC620" s="123"/>
      <c r="AD620" s="22"/>
    </row>
    <row r="621" spans="3:30">
      <c r="C621" s="15"/>
      <c r="D621" s="16"/>
      <c r="F621" s="17"/>
      <c r="I621" s="18"/>
      <c r="J621" s="18"/>
      <c r="M621" s="19"/>
      <c r="N621" s="23"/>
      <c r="O621" s="23"/>
      <c r="P621" s="23"/>
      <c r="Q621" s="23"/>
      <c r="R621" s="23"/>
      <c r="S621" s="19"/>
      <c r="V621" s="16"/>
      <c r="W621" s="14"/>
      <c r="X621" s="3"/>
      <c r="Y621" s="3"/>
      <c r="AC621" s="123"/>
      <c r="AD621" s="22"/>
    </row>
    <row r="622" spans="3:30">
      <c r="C622" s="15"/>
      <c r="D622" s="16"/>
      <c r="F622" s="17"/>
      <c r="I622" s="18"/>
      <c r="J622" s="18"/>
      <c r="M622" s="19"/>
      <c r="N622" s="23"/>
      <c r="O622" s="23"/>
      <c r="P622" s="23"/>
      <c r="Q622" s="23"/>
      <c r="R622" s="23"/>
      <c r="S622" s="19"/>
      <c r="V622" s="16"/>
      <c r="W622" s="14"/>
      <c r="X622" s="3"/>
      <c r="Y622" s="3"/>
      <c r="AC622" s="123"/>
      <c r="AD622" s="22"/>
    </row>
    <row r="623" spans="3:30">
      <c r="C623" s="15"/>
      <c r="D623" s="16"/>
      <c r="F623" s="17"/>
      <c r="I623" s="18"/>
      <c r="J623" s="18"/>
      <c r="M623" s="19"/>
      <c r="N623" s="23"/>
      <c r="O623" s="23"/>
      <c r="P623" s="23"/>
      <c r="Q623" s="23"/>
      <c r="R623" s="23"/>
      <c r="S623" s="19"/>
      <c r="V623" s="16"/>
      <c r="W623" s="14"/>
      <c r="X623" s="3"/>
      <c r="Y623" s="3"/>
      <c r="AC623" s="123"/>
      <c r="AD623" s="22"/>
    </row>
    <row r="624" spans="3:30">
      <c r="C624" s="15"/>
      <c r="D624" s="16"/>
      <c r="F624" s="17"/>
      <c r="I624" s="18"/>
      <c r="J624" s="18"/>
      <c r="M624" s="19"/>
      <c r="N624" s="23"/>
      <c r="O624" s="23"/>
      <c r="P624" s="23"/>
      <c r="Q624" s="23"/>
      <c r="R624" s="23"/>
      <c r="S624" s="19"/>
      <c r="V624" s="16"/>
      <c r="W624" s="14"/>
      <c r="X624" s="3"/>
      <c r="Y624" s="3"/>
      <c r="AC624" s="123"/>
      <c r="AD624" s="22"/>
    </row>
    <row r="625" spans="3:30">
      <c r="C625" s="15"/>
      <c r="D625" s="16"/>
      <c r="F625" s="17"/>
      <c r="I625" s="18"/>
      <c r="J625" s="18"/>
      <c r="M625" s="19"/>
      <c r="N625" s="23"/>
      <c r="O625" s="23"/>
      <c r="P625" s="23"/>
      <c r="Q625" s="23"/>
      <c r="R625" s="23"/>
      <c r="S625" s="19"/>
      <c r="V625" s="16"/>
      <c r="W625" s="14"/>
      <c r="X625" s="3"/>
      <c r="Y625" s="3"/>
      <c r="AC625" s="123"/>
      <c r="AD625" s="22"/>
    </row>
    <row r="626" spans="3:30">
      <c r="C626" s="15"/>
      <c r="D626" s="16"/>
      <c r="F626" s="17"/>
      <c r="I626" s="18"/>
      <c r="J626" s="18"/>
      <c r="M626" s="19"/>
      <c r="N626" s="23"/>
      <c r="O626" s="23"/>
      <c r="P626" s="23"/>
      <c r="Q626" s="23"/>
      <c r="R626" s="23"/>
      <c r="S626" s="19"/>
      <c r="V626" s="16"/>
      <c r="W626" s="14"/>
      <c r="X626" s="3"/>
      <c r="Y626" s="3"/>
      <c r="AC626" s="123"/>
      <c r="AD626" s="22"/>
    </row>
    <row r="627" spans="3:30">
      <c r="C627" s="15"/>
      <c r="D627" s="16"/>
      <c r="F627" s="17"/>
      <c r="I627" s="18"/>
      <c r="J627" s="18"/>
      <c r="M627" s="19"/>
      <c r="N627" s="23"/>
      <c r="O627" s="23"/>
      <c r="P627" s="23"/>
      <c r="Q627" s="23"/>
      <c r="R627" s="23"/>
      <c r="S627" s="19"/>
      <c r="V627" s="16"/>
      <c r="W627" s="14"/>
      <c r="X627" s="3"/>
      <c r="Y627" s="3"/>
      <c r="AC627" s="123"/>
      <c r="AD627" s="22"/>
    </row>
    <row r="628" spans="3:30">
      <c r="C628" s="15"/>
      <c r="D628" s="16"/>
      <c r="F628" s="17"/>
      <c r="I628" s="18"/>
      <c r="J628" s="18"/>
      <c r="M628" s="19"/>
      <c r="N628" s="23"/>
      <c r="O628" s="23"/>
      <c r="P628" s="23"/>
      <c r="Q628" s="23"/>
      <c r="R628" s="23"/>
      <c r="S628" s="19"/>
      <c r="V628" s="16"/>
      <c r="W628" s="14"/>
      <c r="X628" s="3"/>
      <c r="Y628" s="3"/>
      <c r="AC628" s="123"/>
      <c r="AD628" s="22"/>
    </row>
    <row r="629" spans="3:30">
      <c r="C629" s="15"/>
      <c r="D629" s="16"/>
      <c r="F629" s="17"/>
      <c r="I629" s="18"/>
      <c r="J629" s="18"/>
      <c r="M629" s="19"/>
      <c r="N629" s="23"/>
      <c r="O629" s="23"/>
      <c r="P629" s="23"/>
      <c r="Q629" s="23"/>
      <c r="R629" s="23"/>
      <c r="S629" s="19"/>
      <c r="V629" s="16"/>
      <c r="W629" s="14"/>
      <c r="X629" s="3"/>
      <c r="Y629" s="3"/>
      <c r="AC629" s="123"/>
      <c r="AD629" s="22"/>
    </row>
    <row r="630" spans="3:30">
      <c r="C630" s="15"/>
      <c r="D630" s="16"/>
      <c r="F630" s="17"/>
      <c r="I630" s="18"/>
      <c r="J630" s="18"/>
      <c r="M630" s="19"/>
      <c r="N630" s="23"/>
      <c r="O630" s="23"/>
      <c r="P630" s="23"/>
      <c r="Q630" s="23"/>
      <c r="R630" s="23"/>
      <c r="S630" s="19"/>
      <c r="V630" s="16"/>
      <c r="W630" s="14"/>
      <c r="X630" s="3"/>
      <c r="Y630" s="3"/>
      <c r="AC630" s="123"/>
      <c r="AD630" s="22"/>
    </row>
    <row r="631" spans="3:30">
      <c r="C631" s="15"/>
      <c r="D631" s="16"/>
      <c r="F631" s="17"/>
      <c r="I631" s="18"/>
      <c r="J631" s="18"/>
      <c r="M631" s="19"/>
      <c r="N631" s="23"/>
      <c r="O631" s="23"/>
      <c r="P631" s="23"/>
      <c r="Q631" s="23"/>
      <c r="R631" s="23"/>
      <c r="S631" s="19"/>
      <c r="V631" s="16"/>
      <c r="W631" s="14"/>
      <c r="X631" s="3"/>
      <c r="Y631" s="3"/>
      <c r="AC631" s="123"/>
      <c r="AD631" s="22"/>
    </row>
    <row r="632" spans="3:30">
      <c r="C632" s="15"/>
      <c r="D632" s="16"/>
      <c r="F632" s="17"/>
      <c r="I632" s="18"/>
      <c r="J632" s="18"/>
      <c r="M632" s="19"/>
      <c r="N632" s="23"/>
      <c r="O632" s="23"/>
      <c r="P632" s="23"/>
      <c r="Q632" s="23"/>
      <c r="R632" s="23"/>
      <c r="S632" s="19"/>
      <c r="V632" s="16"/>
      <c r="W632" s="14"/>
      <c r="X632" s="3"/>
      <c r="Y632" s="3"/>
      <c r="AC632" s="123"/>
      <c r="AD632" s="22"/>
    </row>
    <row r="633" spans="3:30">
      <c r="C633" s="15"/>
      <c r="D633" s="16"/>
      <c r="F633" s="17"/>
      <c r="I633" s="18"/>
      <c r="J633" s="18"/>
      <c r="M633" s="19"/>
      <c r="N633" s="23"/>
      <c r="O633" s="23"/>
      <c r="P633" s="23"/>
      <c r="Q633" s="23"/>
      <c r="R633" s="23"/>
      <c r="S633" s="19"/>
      <c r="V633" s="16"/>
      <c r="W633" s="14"/>
      <c r="X633" s="3"/>
      <c r="Y633" s="3"/>
      <c r="AC633" s="123"/>
      <c r="AD633" s="22"/>
    </row>
    <row r="634" spans="3:30">
      <c r="C634" s="15"/>
      <c r="D634" s="16"/>
      <c r="F634" s="17"/>
      <c r="I634" s="18"/>
      <c r="J634" s="18"/>
      <c r="M634" s="19"/>
      <c r="N634" s="23"/>
      <c r="O634" s="23"/>
      <c r="P634" s="23"/>
      <c r="Q634" s="23"/>
      <c r="R634" s="23"/>
      <c r="S634" s="19"/>
      <c r="V634" s="16"/>
      <c r="W634" s="14"/>
      <c r="X634" s="3"/>
      <c r="Y634" s="3"/>
      <c r="AC634" s="123"/>
      <c r="AD634" s="22"/>
    </row>
    <row r="635" spans="3:30">
      <c r="C635" s="15"/>
      <c r="D635" s="16"/>
      <c r="F635" s="17"/>
      <c r="I635" s="18"/>
      <c r="J635" s="18"/>
      <c r="M635" s="19"/>
      <c r="N635" s="23"/>
      <c r="O635" s="23"/>
      <c r="P635" s="23"/>
      <c r="Q635" s="23"/>
      <c r="R635" s="23"/>
      <c r="S635" s="19"/>
      <c r="V635" s="16"/>
      <c r="W635" s="14"/>
      <c r="X635" s="3"/>
      <c r="Y635" s="3"/>
      <c r="AC635" s="123"/>
      <c r="AD635" s="22"/>
    </row>
    <row r="636" spans="3:30">
      <c r="C636" s="15"/>
      <c r="D636" s="16"/>
      <c r="F636" s="17"/>
      <c r="I636" s="18"/>
      <c r="J636" s="18"/>
      <c r="M636" s="19"/>
      <c r="N636" s="23"/>
      <c r="O636" s="23"/>
      <c r="P636" s="23"/>
      <c r="Q636" s="23"/>
      <c r="R636" s="23"/>
      <c r="S636" s="19"/>
      <c r="V636" s="16"/>
      <c r="W636" s="14"/>
      <c r="X636" s="3"/>
      <c r="Y636" s="3"/>
      <c r="AC636" s="123"/>
      <c r="AD636" s="22"/>
    </row>
    <row r="637" spans="3:30">
      <c r="C637" s="15"/>
      <c r="D637" s="16"/>
      <c r="F637" s="17"/>
      <c r="I637" s="18"/>
      <c r="J637" s="18"/>
      <c r="M637" s="19"/>
      <c r="N637" s="23"/>
      <c r="O637" s="23"/>
      <c r="P637" s="23"/>
      <c r="Q637" s="23"/>
      <c r="R637" s="23"/>
      <c r="S637" s="19"/>
      <c r="V637" s="16"/>
      <c r="W637" s="14"/>
      <c r="X637" s="3"/>
      <c r="Y637" s="3"/>
      <c r="AC637" s="123"/>
      <c r="AD637" s="22"/>
    </row>
    <row r="638" spans="3:30">
      <c r="C638" s="15"/>
      <c r="D638" s="16"/>
      <c r="F638" s="17"/>
      <c r="I638" s="18"/>
      <c r="J638" s="18"/>
      <c r="M638" s="19"/>
      <c r="N638" s="23"/>
      <c r="O638" s="23"/>
      <c r="P638" s="23"/>
      <c r="Q638" s="23"/>
      <c r="R638" s="23"/>
      <c r="S638" s="19"/>
      <c r="V638" s="16"/>
      <c r="W638" s="14"/>
      <c r="X638" s="3"/>
      <c r="Y638" s="3"/>
      <c r="AC638" s="123"/>
      <c r="AD638" s="22"/>
    </row>
    <row r="639" spans="3:30">
      <c r="C639" s="15"/>
      <c r="D639" s="16"/>
      <c r="F639" s="17"/>
      <c r="I639" s="18"/>
      <c r="J639" s="18"/>
      <c r="M639" s="19"/>
      <c r="N639" s="23"/>
      <c r="O639" s="23"/>
      <c r="P639" s="23"/>
      <c r="Q639" s="23"/>
      <c r="R639" s="23"/>
      <c r="S639" s="19"/>
      <c r="V639" s="16"/>
      <c r="W639" s="14"/>
      <c r="X639" s="3"/>
      <c r="Y639" s="3"/>
      <c r="AC639" s="123"/>
      <c r="AD639" s="22"/>
    </row>
    <row r="640" spans="3:30">
      <c r="C640" s="15"/>
      <c r="D640" s="16"/>
      <c r="F640" s="17"/>
      <c r="I640" s="18"/>
      <c r="J640" s="18"/>
      <c r="M640" s="19"/>
      <c r="N640" s="23"/>
      <c r="O640" s="23"/>
      <c r="P640" s="23"/>
      <c r="Q640" s="23"/>
      <c r="R640" s="23"/>
      <c r="S640" s="19"/>
      <c r="V640" s="16"/>
      <c r="W640" s="14"/>
      <c r="X640" s="3"/>
      <c r="Y640" s="3"/>
      <c r="AC640" s="123"/>
      <c r="AD640" s="22"/>
    </row>
    <row r="641" spans="3:30">
      <c r="C641" s="15"/>
      <c r="D641" s="16"/>
      <c r="F641" s="17"/>
      <c r="I641" s="18"/>
      <c r="J641" s="18"/>
      <c r="M641" s="19"/>
      <c r="N641" s="23"/>
      <c r="O641" s="23"/>
      <c r="P641" s="23"/>
      <c r="Q641" s="23"/>
      <c r="R641" s="23"/>
      <c r="S641" s="19"/>
      <c r="V641" s="16"/>
      <c r="W641" s="14"/>
      <c r="X641" s="3"/>
      <c r="Y641" s="3"/>
      <c r="AC641" s="123"/>
      <c r="AD641" s="22"/>
    </row>
    <row r="642" spans="3:30">
      <c r="C642" s="15"/>
      <c r="D642" s="16"/>
      <c r="F642" s="17"/>
      <c r="I642" s="18"/>
      <c r="J642" s="18"/>
      <c r="M642" s="19"/>
      <c r="N642" s="23"/>
      <c r="O642" s="23"/>
      <c r="P642" s="23"/>
      <c r="Q642" s="23"/>
      <c r="R642" s="23"/>
      <c r="S642" s="19"/>
      <c r="V642" s="16"/>
      <c r="W642" s="14"/>
      <c r="X642" s="3"/>
      <c r="Y642" s="3"/>
      <c r="AC642" s="123"/>
      <c r="AD642" s="22"/>
    </row>
    <row r="643" spans="3:30">
      <c r="C643" s="15"/>
      <c r="D643" s="16"/>
      <c r="F643" s="17"/>
      <c r="I643" s="18"/>
      <c r="J643" s="18"/>
      <c r="M643" s="19"/>
      <c r="N643" s="23"/>
      <c r="O643" s="23"/>
      <c r="P643" s="23"/>
      <c r="Q643" s="23"/>
      <c r="R643" s="23"/>
      <c r="S643" s="19"/>
      <c r="V643" s="16"/>
      <c r="W643" s="14"/>
      <c r="X643" s="3"/>
      <c r="Y643" s="3"/>
      <c r="AC643" s="123"/>
      <c r="AD643" s="22"/>
    </row>
    <row r="644" spans="3:30">
      <c r="C644" s="15"/>
      <c r="D644" s="16"/>
      <c r="F644" s="17"/>
      <c r="I644" s="18"/>
      <c r="J644" s="18"/>
      <c r="M644" s="19"/>
      <c r="N644" s="23"/>
      <c r="O644" s="23"/>
      <c r="P644" s="23"/>
      <c r="Q644" s="23"/>
      <c r="R644" s="23"/>
      <c r="S644" s="19"/>
      <c r="V644" s="16"/>
      <c r="W644" s="14"/>
      <c r="X644" s="3"/>
      <c r="Y644" s="3"/>
      <c r="AC644" s="123"/>
      <c r="AD644" s="22"/>
    </row>
    <row r="645" spans="3:30">
      <c r="C645" s="15"/>
      <c r="D645" s="16"/>
      <c r="F645" s="17"/>
      <c r="I645" s="18"/>
      <c r="J645" s="18"/>
      <c r="M645" s="19"/>
      <c r="N645" s="23"/>
      <c r="O645" s="23"/>
      <c r="P645" s="23"/>
      <c r="Q645" s="23"/>
      <c r="R645" s="23"/>
      <c r="S645" s="19"/>
      <c r="V645" s="16"/>
      <c r="W645" s="14"/>
      <c r="X645" s="3"/>
      <c r="Y645" s="3"/>
      <c r="AC645" s="123"/>
      <c r="AD645" s="22"/>
    </row>
    <row r="646" spans="3:30">
      <c r="C646" s="15"/>
      <c r="D646" s="16"/>
      <c r="F646" s="17"/>
      <c r="I646" s="18"/>
      <c r="J646" s="18"/>
      <c r="M646" s="19"/>
      <c r="N646" s="23"/>
      <c r="O646" s="23"/>
      <c r="P646" s="23"/>
      <c r="Q646" s="23"/>
      <c r="R646" s="23"/>
      <c r="S646" s="19"/>
      <c r="V646" s="16"/>
      <c r="W646" s="14"/>
      <c r="X646" s="3"/>
      <c r="Y646" s="3"/>
      <c r="AC646" s="123"/>
      <c r="AD646" s="22"/>
    </row>
    <row r="647" spans="3:30">
      <c r="C647" s="15"/>
      <c r="D647" s="16"/>
      <c r="F647" s="17"/>
      <c r="I647" s="18"/>
      <c r="J647" s="18"/>
      <c r="M647" s="19"/>
      <c r="N647" s="23"/>
      <c r="O647" s="23"/>
      <c r="P647" s="23"/>
      <c r="Q647" s="23"/>
      <c r="R647" s="23"/>
      <c r="S647" s="19"/>
      <c r="V647" s="16"/>
      <c r="W647" s="14"/>
      <c r="X647" s="3"/>
      <c r="Y647" s="3"/>
      <c r="AC647" s="123"/>
      <c r="AD647" s="22"/>
    </row>
    <row r="648" spans="3:30">
      <c r="C648" s="15"/>
      <c r="D648" s="16"/>
      <c r="F648" s="17"/>
      <c r="I648" s="18"/>
      <c r="J648" s="18"/>
      <c r="M648" s="19"/>
      <c r="N648" s="23"/>
      <c r="O648" s="23"/>
      <c r="P648" s="23"/>
      <c r="Q648" s="23"/>
      <c r="R648" s="23"/>
      <c r="S648" s="19"/>
      <c r="V648" s="16"/>
      <c r="W648" s="14"/>
      <c r="X648" s="3"/>
      <c r="Y648" s="3"/>
      <c r="AC648" s="123"/>
      <c r="AD648" s="22"/>
    </row>
    <row r="649" spans="3:30">
      <c r="C649" s="15"/>
      <c r="D649" s="16"/>
      <c r="F649" s="17"/>
      <c r="I649" s="18"/>
      <c r="J649" s="18"/>
      <c r="M649" s="19"/>
      <c r="N649" s="23"/>
      <c r="O649" s="23"/>
      <c r="P649" s="23"/>
      <c r="Q649" s="23"/>
      <c r="R649" s="23"/>
      <c r="S649" s="19"/>
      <c r="V649" s="16"/>
      <c r="W649" s="14"/>
      <c r="X649" s="3"/>
      <c r="Y649" s="3"/>
      <c r="AC649" s="123"/>
      <c r="AD649" s="22"/>
    </row>
    <row r="650" spans="3:30">
      <c r="C650" s="15"/>
      <c r="D650" s="16"/>
      <c r="F650" s="17"/>
      <c r="I650" s="18"/>
      <c r="J650" s="18"/>
      <c r="M650" s="19"/>
      <c r="N650" s="23"/>
      <c r="O650" s="23"/>
      <c r="P650" s="23"/>
      <c r="Q650" s="23"/>
      <c r="R650" s="23"/>
      <c r="S650" s="19"/>
      <c r="V650" s="16"/>
      <c r="W650" s="14"/>
      <c r="X650" s="3"/>
      <c r="Y650" s="3"/>
      <c r="AC650" s="123"/>
      <c r="AD650" s="22"/>
    </row>
    <row r="651" spans="3:30">
      <c r="C651" s="15"/>
      <c r="D651" s="16"/>
      <c r="F651" s="17"/>
      <c r="I651" s="18"/>
      <c r="J651" s="18"/>
      <c r="M651" s="19"/>
      <c r="N651" s="23"/>
      <c r="O651" s="23"/>
      <c r="P651" s="23"/>
      <c r="Q651" s="23"/>
      <c r="R651" s="23"/>
      <c r="S651" s="19"/>
      <c r="V651" s="16"/>
      <c r="W651" s="14"/>
      <c r="X651" s="3"/>
      <c r="Y651" s="3"/>
      <c r="AC651" s="123"/>
      <c r="AD651" s="22"/>
    </row>
    <row r="652" spans="3:30">
      <c r="C652" s="15"/>
      <c r="D652" s="16"/>
      <c r="F652" s="17"/>
      <c r="I652" s="18"/>
      <c r="J652" s="18"/>
      <c r="M652" s="19"/>
      <c r="N652" s="23"/>
      <c r="O652" s="23"/>
      <c r="P652" s="23"/>
      <c r="Q652" s="23"/>
      <c r="R652" s="23"/>
      <c r="S652" s="19"/>
      <c r="V652" s="16"/>
      <c r="W652" s="14"/>
      <c r="X652" s="3"/>
      <c r="Y652" s="3"/>
      <c r="AC652" s="123"/>
      <c r="AD652" s="22"/>
    </row>
    <row r="653" spans="3:30">
      <c r="C653" s="15"/>
      <c r="D653" s="16"/>
      <c r="F653" s="17"/>
      <c r="I653" s="18"/>
      <c r="J653" s="18"/>
      <c r="M653" s="19"/>
      <c r="N653" s="23"/>
      <c r="O653" s="23"/>
      <c r="P653" s="23"/>
      <c r="Q653" s="23"/>
      <c r="R653" s="23"/>
      <c r="S653" s="19"/>
      <c r="V653" s="16"/>
      <c r="W653" s="14"/>
      <c r="X653" s="3"/>
      <c r="Y653" s="3"/>
      <c r="AC653" s="123"/>
      <c r="AD653" s="22"/>
    </row>
    <row r="654" spans="3:30">
      <c r="C654" s="15"/>
      <c r="D654" s="16"/>
      <c r="F654" s="17"/>
      <c r="I654" s="18"/>
      <c r="J654" s="18"/>
      <c r="M654" s="19"/>
      <c r="N654" s="23"/>
      <c r="O654" s="23"/>
      <c r="P654" s="23"/>
      <c r="Q654" s="23"/>
      <c r="R654" s="23"/>
      <c r="S654" s="19"/>
      <c r="V654" s="16"/>
      <c r="W654" s="14"/>
      <c r="X654" s="3"/>
      <c r="Y654" s="3"/>
      <c r="AC654" s="123"/>
      <c r="AD654" s="22"/>
    </row>
    <row r="655" spans="3:30">
      <c r="C655" s="15"/>
      <c r="D655" s="16"/>
      <c r="F655" s="17"/>
      <c r="I655" s="18"/>
      <c r="J655" s="18"/>
      <c r="M655" s="19"/>
      <c r="N655" s="23"/>
      <c r="O655" s="23"/>
      <c r="P655" s="23"/>
      <c r="Q655" s="23"/>
      <c r="R655" s="23"/>
      <c r="S655" s="19"/>
      <c r="V655" s="16"/>
      <c r="W655" s="14"/>
      <c r="X655" s="3"/>
      <c r="Y655" s="3"/>
      <c r="AC655" s="123"/>
      <c r="AD655" s="22"/>
    </row>
    <row r="656" spans="3:30">
      <c r="C656" s="15"/>
      <c r="D656" s="16"/>
      <c r="F656" s="17"/>
      <c r="I656" s="18"/>
      <c r="J656" s="18"/>
      <c r="M656" s="19"/>
      <c r="N656" s="23"/>
      <c r="O656" s="23"/>
      <c r="P656" s="23"/>
      <c r="Q656" s="23"/>
      <c r="R656" s="23"/>
      <c r="S656" s="19"/>
      <c r="V656" s="16"/>
      <c r="W656" s="14"/>
      <c r="X656" s="3"/>
      <c r="Y656" s="3"/>
      <c r="AC656" s="123"/>
    </row>
    <row r="657" spans="3:29">
      <c r="C657" s="15"/>
      <c r="D657" s="16"/>
      <c r="F657" s="17"/>
      <c r="I657" s="18"/>
      <c r="J657" s="18"/>
      <c r="M657" s="19"/>
      <c r="N657" s="23"/>
      <c r="O657" s="23"/>
      <c r="P657" s="23"/>
      <c r="Q657" s="23"/>
      <c r="R657" s="23"/>
      <c r="S657" s="19"/>
      <c r="T657" s="14"/>
      <c r="U657" s="14"/>
      <c r="V657" s="16"/>
      <c r="W657" s="14"/>
      <c r="X657" s="3"/>
      <c r="Y657" s="3"/>
      <c r="AC657" s="123"/>
    </row>
    <row r="658" spans="3:29">
      <c r="C658" s="15"/>
      <c r="D658" s="16"/>
      <c r="F658" s="17"/>
      <c r="I658" s="18"/>
      <c r="J658" s="18"/>
      <c r="M658" s="19"/>
      <c r="N658" s="23"/>
      <c r="O658" s="23"/>
      <c r="P658" s="23"/>
      <c r="Q658" s="23"/>
      <c r="R658" s="23"/>
      <c r="S658" s="19"/>
      <c r="T658" s="14"/>
      <c r="U658" s="14"/>
      <c r="V658" s="16"/>
      <c r="W658" s="14"/>
      <c r="X658" s="3"/>
      <c r="Y658" s="3"/>
      <c r="AC658" s="123"/>
    </row>
    <row r="659" spans="3:29">
      <c r="C659" s="15"/>
      <c r="D659" s="16"/>
      <c r="F659" s="17"/>
      <c r="I659" s="18"/>
      <c r="J659" s="18"/>
      <c r="M659" s="19"/>
      <c r="N659" s="23"/>
      <c r="O659" s="23"/>
      <c r="P659" s="23"/>
      <c r="Q659" s="23"/>
      <c r="R659" s="23"/>
      <c r="S659" s="19"/>
      <c r="T659" s="14"/>
      <c r="U659" s="14"/>
      <c r="V659" s="16"/>
      <c r="W659" s="14"/>
      <c r="X659" s="3"/>
      <c r="Y659" s="3"/>
      <c r="AC659" s="123"/>
    </row>
    <row r="660" spans="3:29">
      <c r="C660" s="15"/>
      <c r="D660" s="16"/>
      <c r="F660" s="17"/>
      <c r="I660" s="18"/>
      <c r="J660" s="18"/>
      <c r="M660" s="19"/>
      <c r="N660" s="23"/>
      <c r="O660" s="23"/>
      <c r="P660" s="23"/>
      <c r="Q660" s="23"/>
      <c r="R660" s="23"/>
      <c r="S660" s="19"/>
      <c r="T660" s="14"/>
      <c r="U660" s="14"/>
      <c r="V660" s="16"/>
      <c r="W660" s="14"/>
      <c r="X660" s="3"/>
      <c r="Y660" s="3"/>
      <c r="AC660" s="123"/>
    </row>
    <row r="661" spans="3:29">
      <c r="C661" s="15"/>
      <c r="D661" s="16"/>
      <c r="F661" s="17"/>
      <c r="I661" s="18"/>
      <c r="J661" s="18"/>
      <c r="M661" s="19"/>
      <c r="N661" s="23"/>
      <c r="O661" s="23"/>
      <c r="P661" s="23"/>
      <c r="Q661" s="23"/>
      <c r="R661" s="23"/>
      <c r="S661" s="19"/>
      <c r="T661" s="14"/>
      <c r="U661" s="14"/>
      <c r="V661" s="16"/>
      <c r="W661" s="14"/>
      <c r="X661" s="3"/>
      <c r="Y661" s="3"/>
      <c r="AC661" s="123"/>
    </row>
    <row r="662" spans="3:29">
      <c r="C662" s="15"/>
      <c r="D662" s="16"/>
      <c r="F662" s="17"/>
      <c r="I662" s="18"/>
      <c r="J662" s="18"/>
      <c r="M662" s="19"/>
      <c r="N662" s="23"/>
      <c r="O662" s="23"/>
      <c r="P662" s="23"/>
      <c r="Q662" s="23"/>
      <c r="R662" s="23"/>
      <c r="S662" s="19"/>
      <c r="T662" s="14"/>
      <c r="U662" s="14"/>
      <c r="V662" s="16"/>
      <c r="W662" s="14"/>
      <c r="X662" s="3"/>
      <c r="Y662" s="3"/>
      <c r="AC662" s="123"/>
    </row>
    <row r="663" spans="3:29">
      <c r="C663" s="15"/>
      <c r="D663" s="16"/>
      <c r="F663" s="17"/>
      <c r="I663" s="18"/>
      <c r="J663" s="18"/>
      <c r="M663" s="19"/>
      <c r="N663" s="23"/>
      <c r="O663" s="23"/>
      <c r="P663" s="23"/>
      <c r="Q663" s="23"/>
      <c r="R663" s="23"/>
      <c r="S663" s="19"/>
      <c r="T663" s="14"/>
      <c r="U663" s="14"/>
      <c r="V663" s="16"/>
      <c r="W663" s="14"/>
      <c r="X663" s="3"/>
      <c r="Y663" s="3"/>
      <c r="Z663" s="14"/>
      <c r="AC663" s="123"/>
    </row>
    <row r="664" spans="3:29">
      <c r="C664" s="15"/>
      <c r="D664" s="16"/>
      <c r="F664" s="17"/>
      <c r="I664" s="18"/>
      <c r="J664" s="18"/>
      <c r="M664" s="19"/>
      <c r="N664" s="23"/>
      <c r="O664" s="23"/>
      <c r="P664" s="23"/>
      <c r="Q664" s="23"/>
      <c r="R664" s="23"/>
      <c r="S664" s="19"/>
      <c r="T664" s="14"/>
      <c r="U664" s="14"/>
      <c r="V664" s="16"/>
      <c r="W664" s="14"/>
      <c r="X664" s="3"/>
      <c r="Y664" s="3"/>
      <c r="Z664" s="14"/>
      <c r="AC664" s="123"/>
    </row>
    <row r="665" spans="3:29">
      <c r="C665" s="15"/>
      <c r="D665" s="16"/>
      <c r="F665" s="17"/>
      <c r="I665" s="18"/>
      <c r="J665" s="18"/>
      <c r="M665" s="19"/>
      <c r="N665" s="23"/>
      <c r="O665" s="23"/>
      <c r="P665" s="23"/>
      <c r="Q665" s="23"/>
      <c r="R665" s="23"/>
      <c r="S665" s="19"/>
      <c r="T665" s="14"/>
      <c r="U665" s="14"/>
      <c r="V665" s="16"/>
      <c r="W665" s="14"/>
      <c r="X665" s="3"/>
      <c r="Y665" s="3"/>
      <c r="Z665" s="14"/>
      <c r="AC665" s="123"/>
    </row>
    <row r="666" spans="3:29">
      <c r="C666" s="15"/>
      <c r="D666" s="16"/>
      <c r="F666" s="17"/>
      <c r="I666" s="18"/>
      <c r="J666" s="18"/>
      <c r="M666" s="19"/>
      <c r="N666" s="23"/>
      <c r="O666" s="23"/>
      <c r="P666" s="23"/>
      <c r="Q666" s="23"/>
      <c r="R666" s="23"/>
      <c r="S666" s="19"/>
      <c r="T666" s="14"/>
      <c r="U666" s="14"/>
      <c r="V666" s="16"/>
      <c r="W666" s="14"/>
      <c r="X666" s="3"/>
      <c r="Y666" s="3"/>
      <c r="Z666" s="14"/>
      <c r="AC666" s="123"/>
    </row>
    <row r="667" spans="3:29" ht="13.5" thickBot="1">
      <c r="C667" s="15"/>
      <c r="D667" s="16"/>
      <c r="F667" s="17"/>
      <c r="I667" s="18"/>
      <c r="J667" s="18"/>
      <c r="M667" s="24"/>
      <c r="N667" s="25"/>
      <c r="O667" s="25"/>
      <c r="P667" s="25"/>
      <c r="Q667" s="25"/>
      <c r="R667" s="25"/>
      <c r="S667" s="24"/>
      <c r="T667" s="14"/>
      <c r="U667" s="14"/>
      <c r="V667" s="16"/>
      <c r="W667" s="14"/>
      <c r="X667" s="3"/>
      <c r="Y667" s="3"/>
      <c r="Z667" s="14"/>
      <c r="AC667" s="123"/>
    </row>
    <row r="668" spans="3:29">
      <c r="C668" s="15"/>
      <c r="D668" s="16"/>
      <c r="F668" s="17"/>
      <c r="I668" s="18"/>
      <c r="J668" s="18"/>
      <c r="M668" s="20"/>
      <c r="N668" s="21"/>
      <c r="O668" s="21"/>
      <c r="P668" s="21"/>
      <c r="Q668" s="21"/>
      <c r="R668" s="21"/>
      <c r="S668" s="20"/>
      <c r="T668" s="14"/>
      <c r="U668" s="14"/>
      <c r="V668" s="16"/>
      <c r="W668" s="14"/>
      <c r="X668" s="3"/>
      <c r="Y668" s="3"/>
      <c r="Z668" s="14"/>
      <c r="AC668" s="123"/>
    </row>
    <row r="669" spans="3:29">
      <c r="C669" s="15"/>
      <c r="D669" s="16"/>
      <c r="F669" s="17"/>
      <c r="I669" s="18"/>
      <c r="J669" s="18"/>
      <c r="M669" s="19"/>
      <c r="N669" s="23"/>
      <c r="O669" s="23"/>
      <c r="P669" s="23"/>
      <c r="Q669" s="23"/>
      <c r="R669" s="23"/>
      <c r="S669" s="19"/>
      <c r="T669" s="14"/>
      <c r="U669" s="14"/>
      <c r="V669" s="16"/>
      <c r="W669" s="14"/>
      <c r="X669" s="3"/>
      <c r="Y669" s="3"/>
      <c r="Z669" s="14"/>
      <c r="AC669" s="123"/>
    </row>
    <row r="670" spans="3:29">
      <c r="C670" s="15"/>
      <c r="D670" s="16"/>
      <c r="F670" s="17"/>
      <c r="I670" s="18"/>
      <c r="J670" s="18"/>
      <c r="M670" s="19"/>
      <c r="N670" s="23"/>
      <c r="O670" s="23"/>
      <c r="P670" s="23"/>
      <c r="Q670" s="23"/>
      <c r="R670" s="23"/>
      <c r="S670" s="19"/>
      <c r="T670" s="14"/>
      <c r="U670" s="14"/>
      <c r="V670" s="16"/>
      <c r="W670" s="14"/>
      <c r="X670" s="3"/>
      <c r="Y670" s="3"/>
      <c r="Z670" s="14"/>
      <c r="AC670" s="123"/>
    </row>
    <row r="671" spans="3:29">
      <c r="C671" s="15"/>
      <c r="D671" s="16"/>
      <c r="F671" s="17"/>
      <c r="I671" s="18"/>
      <c r="J671" s="18"/>
      <c r="M671" s="19"/>
      <c r="N671" s="23"/>
      <c r="O671" s="23"/>
      <c r="P671" s="23"/>
      <c r="Q671" s="23"/>
      <c r="R671" s="23"/>
      <c r="S671" s="19"/>
      <c r="T671" s="14"/>
      <c r="U671" s="14"/>
      <c r="V671" s="16"/>
      <c r="W671" s="14"/>
      <c r="X671" s="3"/>
      <c r="Y671" s="3"/>
      <c r="Z671" s="14"/>
      <c r="AC671" s="123"/>
    </row>
    <row r="672" spans="3:29">
      <c r="C672" s="15"/>
      <c r="D672" s="16"/>
      <c r="F672" s="17"/>
      <c r="I672" s="18"/>
      <c r="J672" s="18"/>
      <c r="M672" s="19"/>
      <c r="N672" s="23"/>
      <c r="O672" s="23"/>
      <c r="P672" s="23"/>
      <c r="Q672" s="23"/>
      <c r="R672" s="23"/>
      <c r="S672" s="19"/>
      <c r="T672" s="14"/>
      <c r="U672" s="14"/>
      <c r="V672" s="16"/>
      <c r="W672" s="14"/>
      <c r="X672" s="3"/>
      <c r="Y672" s="3"/>
      <c r="Z672" s="14"/>
      <c r="AC672" s="123"/>
    </row>
    <row r="673" spans="3:29">
      <c r="C673" s="15"/>
      <c r="D673" s="16"/>
      <c r="F673" s="17"/>
      <c r="I673" s="18"/>
      <c r="J673" s="18"/>
      <c r="M673" s="19"/>
      <c r="N673" s="23"/>
      <c r="O673" s="23"/>
      <c r="P673" s="23"/>
      <c r="Q673" s="23"/>
      <c r="R673" s="23"/>
      <c r="S673" s="19"/>
      <c r="T673" s="14"/>
      <c r="U673" s="14"/>
      <c r="V673" s="16"/>
      <c r="W673" s="14"/>
      <c r="X673" s="3"/>
      <c r="Y673" s="3"/>
      <c r="Z673" s="14"/>
      <c r="AC673" s="123"/>
    </row>
    <row r="674" spans="3:29">
      <c r="C674" s="15"/>
      <c r="D674" s="16"/>
      <c r="F674" s="17"/>
      <c r="I674" s="18"/>
      <c r="J674" s="18"/>
      <c r="M674" s="19"/>
      <c r="N674" s="23"/>
      <c r="O674" s="23"/>
      <c r="P674" s="23"/>
      <c r="Q674" s="23"/>
      <c r="R674" s="23"/>
      <c r="S674" s="19"/>
      <c r="T674" s="14"/>
      <c r="U674" s="14"/>
      <c r="V674" s="16"/>
      <c r="W674" s="14"/>
      <c r="X674" s="3"/>
      <c r="Y674" s="3"/>
      <c r="Z674" s="14"/>
      <c r="AC674" s="123"/>
    </row>
    <row r="675" spans="3:29">
      <c r="C675" s="15"/>
      <c r="D675" s="16"/>
      <c r="F675" s="17"/>
      <c r="I675" s="18"/>
      <c r="J675" s="18"/>
      <c r="M675" s="19"/>
      <c r="N675" s="23"/>
      <c r="O675" s="23"/>
      <c r="P675" s="23"/>
      <c r="Q675" s="23"/>
      <c r="R675" s="23"/>
      <c r="S675" s="19"/>
      <c r="T675" s="14"/>
      <c r="U675" s="14"/>
      <c r="V675" s="16"/>
      <c r="W675" s="14"/>
      <c r="X675" s="3"/>
      <c r="Y675" s="3"/>
      <c r="Z675" s="14"/>
      <c r="AC675" s="123"/>
    </row>
    <row r="676" spans="3:29">
      <c r="C676" s="15"/>
      <c r="D676" s="16"/>
      <c r="F676" s="17"/>
      <c r="I676" s="18"/>
      <c r="J676" s="18"/>
      <c r="M676" s="19"/>
      <c r="N676" s="23"/>
      <c r="O676" s="23"/>
      <c r="P676" s="23"/>
      <c r="Q676" s="23"/>
      <c r="R676" s="23"/>
      <c r="S676" s="19"/>
      <c r="T676" s="14"/>
      <c r="U676" s="14"/>
      <c r="V676" s="16"/>
      <c r="W676" s="14"/>
      <c r="X676" s="3"/>
      <c r="Y676" s="3"/>
      <c r="Z676" s="14"/>
      <c r="AC676" s="123"/>
    </row>
    <row r="677" spans="3:29">
      <c r="C677" s="15"/>
      <c r="D677" s="16"/>
      <c r="F677" s="17"/>
      <c r="I677" s="18"/>
      <c r="J677" s="18"/>
      <c r="M677" s="19"/>
      <c r="N677" s="23"/>
      <c r="O677" s="23"/>
      <c r="P677" s="23"/>
      <c r="Q677" s="23"/>
      <c r="R677" s="23"/>
      <c r="S677" s="19"/>
      <c r="T677" s="14"/>
      <c r="U677" s="14"/>
      <c r="V677" s="16"/>
      <c r="W677" s="14"/>
      <c r="X677" s="3"/>
      <c r="Y677" s="3"/>
      <c r="Z677" s="14"/>
      <c r="AC677" s="123"/>
    </row>
    <row r="678" spans="3:29">
      <c r="C678" s="15"/>
      <c r="D678" s="16"/>
      <c r="F678" s="17"/>
      <c r="I678" s="18"/>
      <c r="J678" s="18"/>
      <c r="M678" s="19"/>
      <c r="N678" s="23"/>
      <c r="O678" s="23"/>
      <c r="P678" s="23"/>
      <c r="Q678" s="23"/>
      <c r="R678" s="23"/>
      <c r="S678" s="19"/>
      <c r="T678" s="14"/>
      <c r="U678" s="14"/>
      <c r="V678" s="16"/>
      <c r="W678" s="14"/>
      <c r="X678" s="3"/>
      <c r="Y678" s="3"/>
      <c r="Z678" s="14"/>
      <c r="AC678" s="123"/>
    </row>
    <row r="679" spans="3:29">
      <c r="C679" s="15"/>
      <c r="D679" s="16"/>
      <c r="F679" s="17"/>
      <c r="I679" s="18"/>
      <c r="J679" s="18"/>
      <c r="M679" s="19"/>
      <c r="N679" s="23"/>
      <c r="O679" s="23"/>
      <c r="P679" s="23"/>
      <c r="Q679" s="23"/>
      <c r="R679" s="23"/>
      <c r="S679" s="19"/>
      <c r="T679" s="14"/>
      <c r="U679" s="14"/>
      <c r="V679" s="16"/>
      <c r="W679" s="14"/>
      <c r="X679" s="3"/>
      <c r="Y679" s="3"/>
      <c r="Z679" s="14"/>
      <c r="AC679" s="123"/>
    </row>
    <row r="680" spans="3:29">
      <c r="C680" s="15"/>
      <c r="D680" s="16"/>
      <c r="F680" s="17"/>
      <c r="I680" s="18"/>
      <c r="J680" s="18"/>
      <c r="M680" s="19"/>
      <c r="N680" s="23"/>
      <c r="O680" s="23"/>
      <c r="P680" s="23"/>
      <c r="Q680" s="23"/>
      <c r="R680" s="23"/>
      <c r="S680" s="19"/>
      <c r="T680" s="14"/>
      <c r="U680" s="14"/>
      <c r="V680" s="16"/>
      <c r="W680" s="14"/>
      <c r="X680" s="3"/>
      <c r="Y680" s="3"/>
      <c r="Z680" s="14"/>
      <c r="AC680" s="123"/>
    </row>
    <row r="681" spans="3:29">
      <c r="C681" s="15"/>
      <c r="D681" s="16"/>
      <c r="F681" s="17"/>
      <c r="I681" s="18"/>
      <c r="J681" s="18"/>
      <c r="M681" s="19"/>
      <c r="N681" s="23"/>
      <c r="O681" s="23"/>
      <c r="P681" s="23"/>
      <c r="Q681" s="23"/>
      <c r="R681" s="23"/>
      <c r="S681" s="19"/>
      <c r="T681" s="14"/>
      <c r="U681" s="14"/>
      <c r="V681" s="16"/>
      <c r="W681" s="14"/>
      <c r="X681" s="3"/>
      <c r="Y681" s="3"/>
      <c r="Z681" s="14"/>
      <c r="AC681" s="123"/>
    </row>
    <row r="682" spans="3:29">
      <c r="C682" s="15"/>
      <c r="D682" s="16"/>
      <c r="F682" s="17"/>
      <c r="I682" s="18"/>
      <c r="J682" s="18"/>
      <c r="M682" s="19"/>
      <c r="N682" s="23"/>
      <c r="O682" s="23"/>
      <c r="P682" s="23"/>
      <c r="Q682" s="23"/>
      <c r="R682" s="23"/>
      <c r="S682" s="19"/>
      <c r="T682" s="14"/>
      <c r="U682" s="14"/>
      <c r="V682" s="16"/>
      <c r="W682" s="14"/>
      <c r="X682" s="3"/>
      <c r="Y682" s="3"/>
      <c r="Z682" s="14"/>
      <c r="AC682" s="123"/>
    </row>
    <row r="683" spans="3:29">
      <c r="C683" s="15"/>
      <c r="D683" s="16"/>
      <c r="F683" s="17"/>
      <c r="I683" s="18"/>
      <c r="J683" s="18"/>
      <c r="M683" s="19"/>
      <c r="N683" s="23"/>
      <c r="O683" s="23"/>
      <c r="P683" s="23"/>
      <c r="Q683" s="23"/>
      <c r="R683" s="23"/>
      <c r="S683" s="19"/>
      <c r="T683" s="14"/>
      <c r="U683" s="14"/>
      <c r="V683" s="16"/>
      <c r="W683" s="14"/>
      <c r="X683" s="3"/>
      <c r="Y683" s="3"/>
      <c r="Z683" s="14"/>
      <c r="AC683" s="123"/>
    </row>
    <row r="684" spans="3:29">
      <c r="C684" s="15"/>
      <c r="D684" s="16"/>
      <c r="F684" s="17"/>
      <c r="I684" s="18"/>
      <c r="J684" s="18"/>
      <c r="M684" s="19"/>
      <c r="N684" s="23"/>
      <c r="O684" s="23"/>
      <c r="P684" s="23"/>
      <c r="Q684" s="23"/>
      <c r="R684" s="23"/>
      <c r="S684" s="19"/>
      <c r="T684" s="14"/>
      <c r="U684" s="14"/>
      <c r="V684" s="16"/>
      <c r="W684" s="14"/>
      <c r="X684" s="3"/>
      <c r="Y684" s="3"/>
      <c r="Z684" s="14"/>
      <c r="AC684" s="123"/>
    </row>
    <row r="685" spans="3:29">
      <c r="C685" s="15"/>
      <c r="D685" s="16"/>
      <c r="F685" s="17"/>
      <c r="I685" s="18"/>
      <c r="J685" s="18"/>
      <c r="M685" s="19"/>
      <c r="N685" s="23"/>
      <c r="O685" s="23"/>
      <c r="P685" s="23"/>
      <c r="Q685" s="23"/>
      <c r="R685" s="23"/>
      <c r="S685" s="19"/>
      <c r="T685" s="14"/>
      <c r="U685" s="14"/>
      <c r="V685" s="16"/>
      <c r="W685" s="14"/>
      <c r="X685" s="3"/>
      <c r="Y685" s="3"/>
      <c r="Z685" s="14"/>
      <c r="AC685" s="123"/>
    </row>
    <row r="686" spans="3:29">
      <c r="C686" s="15"/>
      <c r="D686" s="16"/>
      <c r="F686" s="17"/>
      <c r="I686" s="18"/>
      <c r="J686" s="18"/>
      <c r="M686" s="19"/>
      <c r="N686" s="23"/>
      <c r="O686" s="23"/>
      <c r="P686" s="23"/>
      <c r="Q686" s="23"/>
      <c r="R686" s="23"/>
      <c r="S686" s="19"/>
      <c r="T686" s="14"/>
      <c r="U686" s="14"/>
      <c r="V686" s="16"/>
      <c r="W686" s="14"/>
      <c r="X686" s="3"/>
      <c r="Y686" s="3"/>
      <c r="Z686" s="14"/>
      <c r="AC686" s="123"/>
    </row>
    <row r="687" spans="3:29">
      <c r="C687" s="15"/>
      <c r="D687" s="16"/>
      <c r="F687" s="17"/>
      <c r="I687" s="18"/>
      <c r="J687" s="18"/>
      <c r="M687" s="19"/>
      <c r="N687" s="23"/>
      <c r="O687" s="23"/>
      <c r="P687" s="23"/>
      <c r="Q687" s="23"/>
      <c r="R687" s="23"/>
      <c r="S687" s="19"/>
      <c r="T687" s="14"/>
      <c r="U687" s="14"/>
      <c r="V687" s="16"/>
      <c r="W687" s="14"/>
      <c r="X687" s="3"/>
      <c r="Y687" s="3"/>
      <c r="Z687" s="14"/>
      <c r="AC687" s="123"/>
    </row>
    <row r="688" spans="3:29">
      <c r="C688" s="15"/>
      <c r="D688" s="16"/>
      <c r="F688" s="17"/>
      <c r="I688" s="18"/>
      <c r="J688" s="18"/>
      <c r="M688" s="19"/>
      <c r="N688" s="23"/>
      <c r="O688" s="23"/>
      <c r="P688" s="23"/>
      <c r="Q688" s="23"/>
      <c r="R688" s="23"/>
      <c r="S688" s="19"/>
      <c r="T688" s="14"/>
      <c r="U688" s="14"/>
      <c r="V688" s="16"/>
      <c r="W688" s="14"/>
      <c r="X688" s="3"/>
      <c r="Y688" s="3"/>
      <c r="Z688" s="14"/>
      <c r="AC688" s="123"/>
    </row>
    <row r="689" spans="3:29">
      <c r="C689" s="15"/>
      <c r="D689" s="16"/>
      <c r="F689" s="17"/>
      <c r="I689" s="18"/>
      <c r="J689" s="18"/>
      <c r="M689" s="19"/>
      <c r="N689" s="23"/>
      <c r="O689" s="23"/>
      <c r="P689" s="23"/>
      <c r="Q689" s="23"/>
      <c r="R689" s="23"/>
      <c r="S689" s="19"/>
      <c r="T689" s="14"/>
      <c r="U689" s="14"/>
      <c r="V689" s="16"/>
      <c r="W689" s="14"/>
      <c r="X689" s="3"/>
      <c r="Y689" s="3"/>
      <c r="Z689" s="14"/>
      <c r="AC689" s="123"/>
    </row>
    <row r="690" spans="3:29">
      <c r="C690" s="15"/>
      <c r="D690" s="16"/>
      <c r="F690" s="17"/>
      <c r="I690" s="18"/>
      <c r="J690" s="18"/>
      <c r="M690" s="19"/>
      <c r="N690" s="23"/>
      <c r="O690" s="23"/>
      <c r="P690" s="23"/>
      <c r="Q690" s="23"/>
      <c r="R690" s="23"/>
      <c r="S690" s="19"/>
      <c r="T690" s="14"/>
      <c r="U690" s="14"/>
      <c r="V690" s="16"/>
      <c r="W690" s="14"/>
      <c r="X690" s="3"/>
      <c r="Y690" s="3"/>
      <c r="Z690" s="14"/>
      <c r="AC690" s="123"/>
    </row>
    <row r="691" spans="3:29">
      <c r="C691" s="15"/>
      <c r="D691" s="16"/>
      <c r="F691" s="17"/>
      <c r="I691" s="18"/>
      <c r="J691" s="18"/>
      <c r="M691" s="19"/>
      <c r="N691" s="23"/>
      <c r="O691" s="23"/>
      <c r="P691" s="23"/>
      <c r="Q691" s="23"/>
      <c r="R691" s="23"/>
      <c r="S691" s="19"/>
      <c r="T691" s="14"/>
      <c r="U691" s="14"/>
      <c r="V691" s="16"/>
      <c r="W691" s="14"/>
      <c r="X691" s="3"/>
      <c r="Y691" s="3"/>
      <c r="Z691" s="14"/>
      <c r="AC691" s="123"/>
    </row>
    <row r="692" spans="3:29">
      <c r="C692" s="15"/>
      <c r="D692" s="16"/>
      <c r="F692" s="17"/>
      <c r="I692" s="18"/>
      <c r="J692" s="18"/>
      <c r="M692" s="19"/>
      <c r="N692" s="23"/>
      <c r="O692" s="23"/>
      <c r="P692" s="23"/>
      <c r="Q692" s="23"/>
      <c r="R692" s="23"/>
      <c r="S692" s="19"/>
      <c r="T692" s="14"/>
      <c r="U692" s="14"/>
      <c r="V692" s="16"/>
      <c r="W692" s="14"/>
      <c r="X692" s="3"/>
      <c r="Y692" s="3"/>
      <c r="Z692" s="14"/>
      <c r="AC692" s="123"/>
    </row>
    <row r="693" spans="3:29">
      <c r="C693" s="15"/>
      <c r="D693" s="16"/>
      <c r="F693" s="17"/>
      <c r="I693" s="18"/>
      <c r="J693" s="18"/>
      <c r="M693" s="19"/>
      <c r="N693" s="23"/>
      <c r="O693" s="23"/>
      <c r="P693" s="23"/>
      <c r="Q693" s="23"/>
      <c r="R693" s="23"/>
      <c r="S693" s="19"/>
      <c r="T693" s="14"/>
      <c r="U693" s="14"/>
      <c r="V693" s="16"/>
      <c r="W693" s="14"/>
      <c r="X693" s="3"/>
      <c r="Y693" s="3"/>
      <c r="Z693" s="14"/>
      <c r="AC693" s="123"/>
    </row>
    <row r="694" spans="3:29">
      <c r="C694" s="15"/>
      <c r="D694" s="16"/>
      <c r="F694" s="17"/>
      <c r="I694" s="18"/>
      <c r="J694" s="18"/>
      <c r="M694" s="19"/>
      <c r="N694" s="23"/>
      <c r="O694" s="23"/>
      <c r="P694" s="23"/>
      <c r="Q694" s="23"/>
      <c r="R694" s="23"/>
      <c r="S694" s="19"/>
      <c r="T694" s="14"/>
      <c r="U694" s="14"/>
      <c r="V694" s="16"/>
      <c r="W694" s="14"/>
      <c r="X694" s="3"/>
      <c r="Y694" s="3"/>
      <c r="Z694" s="14"/>
      <c r="AC694" s="123"/>
    </row>
    <row r="695" spans="3:29">
      <c r="C695" s="15"/>
      <c r="D695" s="16"/>
      <c r="F695" s="17"/>
      <c r="I695" s="18"/>
      <c r="J695" s="18"/>
      <c r="M695" s="19"/>
      <c r="N695" s="23"/>
      <c r="O695" s="23"/>
      <c r="P695" s="23"/>
      <c r="Q695" s="23"/>
      <c r="R695" s="23"/>
      <c r="S695" s="19"/>
      <c r="T695" s="14"/>
      <c r="U695" s="14"/>
      <c r="V695" s="16"/>
      <c r="W695" s="14"/>
      <c r="X695" s="3"/>
      <c r="Y695" s="3"/>
      <c r="Z695" s="14"/>
      <c r="AC695" s="123"/>
    </row>
    <row r="696" spans="3:29">
      <c r="C696" s="15"/>
      <c r="D696" s="16"/>
      <c r="F696" s="17"/>
      <c r="I696" s="18"/>
      <c r="J696" s="18"/>
      <c r="M696" s="19"/>
      <c r="N696" s="23"/>
      <c r="O696" s="23"/>
      <c r="P696" s="23"/>
      <c r="Q696" s="23"/>
      <c r="R696" s="23"/>
      <c r="S696" s="19"/>
      <c r="T696" s="14"/>
      <c r="U696" s="14"/>
      <c r="V696" s="16"/>
      <c r="W696" s="14"/>
      <c r="X696" s="3"/>
      <c r="Y696" s="3"/>
      <c r="Z696" s="14"/>
      <c r="AC696" s="123"/>
    </row>
    <row r="697" spans="3:29">
      <c r="C697" s="15"/>
      <c r="D697" s="16"/>
      <c r="F697" s="17"/>
      <c r="I697" s="18"/>
      <c r="J697" s="18"/>
      <c r="M697" s="19"/>
      <c r="N697" s="23"/>
      <c r="O697" s="23"/>
      <c r="P697" s="23"/>
      <c r="Q697" s="23"/>
      <c r="R697" s="23"/>
      <c r="S697" s="19"/>
      <c r="T697" s="14"/>
      <c r="U697" s="14"/>
      <c r="V697" s="16"/>
      <c r="W697" s="14"/>
      <c r="X697" s="3"/>
      <c r="Y697" s="3"/>
      <c r="Z697" s="14"/>
      <c r="AC697" s="123"/>
    </row>
    <row r="698" spans="3:29">
      <c r="C698" s="15"/>
      <c r="D698" s="16"/>
      <c r="F698" s="17"/>
      <c r="I698" s="18"/>
      <c r="J698" s="18"/>
      <c r="M698" s="19"/>
      <c r="N698" s="23"/>
      <c r="O698" s="23"/>
      <c r="P698" s="23"/>
      <c r="Q698" s="23"/>
      <c r="R698" s="23"/>
      <c r="S698" s="19"/>
      <c r="T698" s="14"/>
      <c r="U698" s="14"/>
      <c r="V698" s="16"/>
      <c r="W698" s="14"/>
      <c r="X698" s="3"/>
      <c r="Y698" s="3"/>
      <c r="Z698" s="14"/>
      <c r="AC698" s="123"/>
    </row>
    <row r="699" spans="3:29">
      <c r="C699" s="15"/>
      <c r="D699" s="16"/>
      <c r="F699" s="17"/>
      <c r="I699" s="18"/>
      <c r="J699" s="18"/>
      <c r="M699" s="19"/>
      <c r="N699" s="23"/>
      <c r="O699" s="23"/>
      <c r="P699" s="23"/>
      <c r="Q699" s="23"/>
      <c r="R699" s="23"/>
      <c r="S699" s="19"/>
      <c r="T699" s="14"/>
      <c r="U699" s="14"/>
      <c r="V699" s="16"/>
      <c r="W699" s="14"/>
      <c r="X699" s="3"/>
      <c r="Y699" s="3"/>
      <c r="Z699" s="14"/>
      <c r="AC699" s="123"/>
    </row>
    <row r="700" spans="3:29">
      <c r="C700" s="15"/>
      <c r="D700" s="16"/>
      <c r="F700" s="17"/>
      <c r="I700" s="18"/>
      <c r="J700" s="18"/>
      <c r="M700" s="19"/>
      <c r="N700" s="23"/>
      <c r="O700" s="23"/>
      <c r="P700" s="23"/>
      <c r="Q700" s="23"/>
      <c r="R700" s="23"/>
      <c r="S700" s="19"/>
      <c r="T700" s="14"/>
      <c r="U700" s="14"/>
      <c r="V700" s="16"/>
      <c r="W700" s="14"/>
      <c r="X700" s="3"/>
      <c r="Y700" s="3"/>
      <c r="Z700" s="14"/>
      <c r="AC700" s="123"/>
    </row>
    <row r="701" spans="3:29">
      <c r="C701" s="15"/>
      <c r="D701" s="16"/>
      <c r="F701" s="17"/>
      <c r="I701" s="18"/>
      <c r="J701" s="18"/>
      <c r="M701" s="19"/>
      <c r="N701" s="23"/>
      <c r="O701" s="23"/>
      <c r="P701" s="23"/>
      <c r="Q701" s="23"/>
      <c r="R701" s="23"/>
      <c r="S701" s="19"/>
      <c r="T701" s="14"/>
      <c r="U701" s="14"/>
      <c r="V701" s="16"/>
      <c r="W701" s="14"/>
      <c r="X701" s="3"/>
      <c r="Y701" s="3"/>
      <c r="Z701" s="14"/>
      <c r="AC701" s="123"/>
    </row>
    <row r="702" spans="3:29">
      <c r="C702" s="15"/>
      <c r="D702" s="16"/>
      <c r="F702" s="17"/>
      <c r="I702" s="18"/>
      <c r="J702" s="18"/>
      <c r="M702" s="19"/>
      <c r="N702" s="23"/>
      <c r="O702" s="23"/>
      <c r="P702" s="23"/>
      <c r="Q702" s="23"/>
      <c r="R702" s="23"/>
      <c r="S702" s="19"/>
      <c r="T702" s="14"/>
      <c r="U702" s="14"/>
      <c r="V702" s="16"/>
      <c r="W702" s="14"/>
      <c r="X702" s="3"/>
      <c r="Y702" s="3"/>
      <c r="Z702" s="14"/>
      <c r="AC702" s="123"/>
    </row>
    <row r="703" spans="3:29">
      <c r="C703" s="15"/>
      <c r="D703" s="16"/>
      <c r="F703" s="17"/>
      <c r="I703" s="18"/>
      <c r="J703" s="18"/>
      <c r="M703" s="19"/>
      <c r="N703" s="23"/>
      <c r="O703" s="23"/>
      <c r="P703" s="23"/>
      <c r="Q703" s="23"/>
      <c r="R703" s="23"/>
      <c r="S703" s="19"/>
      <c r="T703" s="14"/>
      <c r="U703" s="14"/>
      <c r="V703" s="16"/>
      <c r="W703" s="14"/>
      <c r="X703" s="3"/>
      <c r="Y703" s="3"/>
      <c r="Z703" s="14"/>
      <c r="AC703" s="123"/>
    </row>
    <row r="704" spans="3:29">
      <c r="C704" s="15"/>
      <c r="D704" s="16"/>
      <c r="F704" s="17"/>
      <c r="I704" s="18"/>
      <c r="J704" s="18"/>
      <c r="M704" s="19"/>
      <c r="N704" s="23"/>
      <c r="O704" s="23"/>
      <c r="P704" s="23"/>
      <c r="Q704" s="23"/>
      <c r="R704" s="23"/>
      <c r="S704" s="19"/>
      <c r="T704" s="14"/>
      <c r="U704" s="14"/>
      <c r="V704" s="16"/>
      <c r="W704" s="14"/>
      <c r="X704" s="3"/>
      <c r="Y704" s="3"/>
      <c r="Z704" s="14"/>
      <c r="AC704" s="123"/>
    </row>
    <row r="705" spans="3:29">
      <c r="C705" s="15"/>
      <c r="D705" s="16"/>
      <c r="F705" s="17"/>
      <c r="I705" s="18"/>
      <c r="J705" s="18"/>
      <c r="M705" s="19"/>
      <c r="N705" s="23"/>
      <c r="O705" s="23"/>
      <c r="P705" s="23"/>
      <c r="Q705" s="23"/>
      <c r="R705" s="23"/>
      <c r="S705" s="19"/>
      <c r="T705" s="14"/>
      <c r="U705" s="14"/>
      <c r="V705" s="16"/>
      <c r="W705" s="14"/>
      <c r="X705" s="3"/>
      <c r="Y705" s="3"/>
      <c r="Z705" s="14"/>
      <c r="AC705" s="123"/>
    </row>
    <row r="706" spans="3:29">
      <c r="C706" s="15"/>
      <c r="D706" s="16"/>
      <c r="F706" s="17"/>
      <c r="I706" s="18"/>
      <c r="J706" s="18"/>
      <c r="M706" s="19"/>
      <c r="N706" s="23"/>
      <c r="O706" s="23"/>
      <c r="P706" s="23"/>
      <c r="Q706" s="23"/>
      <c r="R706" s="23"/>
      <c r="S706" s="19"/>
      <c r="T706" s="14"/>
      <c r="U706" s="14"/>
      <c r="V706" s="16"/>
      <c r="W706" s="14"/>
      <c r="X706" s="3"/>
      <c r="Y706" s="3"/>
      <c r="Z706" s="14"/>
      <c r="AC706" s="123"/>
    </row>
    <row r="707" spans="3:29">
      <c r="C707" s="15"/>
      <c r="D707" s="16"/>
      <c r="F707" s="17"/>
      <c r="I707" s="18"/>
      <c r="J707" s="18"/>
      <c r="M707" s="19"/>
      <c r="N707" s="23"/>
      <c r="O707" s="23"/>
      <c r="P707" s="23"/>
      <c r="Q707" s="23"/>
      <c r="R707" s="23"/>
      <c r="S707" s="19"/>
      <c r="T707" s="14"/>
      <c r="U707" s="14"/>
      <c r="V707" s="16"/>
      <c r="W707" s="14"/>
      <c r="X707" s="3"/>
      <c r="Y707" s="3"/>
      <c r="Z707" s="14"/>
      <c r="AC707" s="123"/>
    </row>
    <row r="708" spans="3:29">
      <c r="C708" s="15"/>
      <c r="D708" s="16"/>
      <c r="F708" s="17"/>
      <c r="I708" s="18"/>
      <c r="J708" s="18"/>
      <c r="M708" s="19"/>
      <c r="N708" s="23"/>
      <c r="O708" s="23"/>
      <c r="P708" s="23"/>
      <c r="Q708" s="23"/>
      <c r="R708" s="23"/>
      <c r="S708" s="19"/>
      <c r="T708" s="14"/>
      <c r="U708" s="14"/>
      <c r="V708" s="16"/>
      <c r="W708" s="14"/>
      <c r="X708" s="3"/>
      <c r="Y708" s="3"/>
      <c r="Z708" s="14"/>
      <c r="AC708" s="123"/>
    </row>
    <row r="709" spans="3:29">
      <c r="C709" s="15"/>
      <c r="D709" s="16"/>
      <c r="F709" s="17"/>
      <c r="I709" s="18"/>
      <c r="J709" s="18"/>
      <c r="M709" s="19"/>
      <c r="N709" s="23"/>
      <c r="O709" s="23"/>
      <c r="P709" s="23"/>
      <c r="Q709" s="23"/>
      <c r="R709" s="23"/>
      <c r="S709" s="19"/>
      <c r="T709" s="14"/>
      <c r="U709" s="14"/>
      <c r="V709" s="16"/>
      <c r="W709" s="14"/>
      <c r="X709" s="3"/>
      <c r="Y709" s="3"/>
      <c r="Z709" s="14"/>
      <c r="AC709" s="123"/>
    </row>
    <row r="710" spans="3:29">
      <c r="C710" s="15"/>
      <c r="D710" s="16"/>
      <c r="F710" s="17"/>
      <c r="I710" s="18"/>
      <c r="J710" s="18"/>
      <c r="M710" s="19"/>
      <c r="N710" s="23"/>
      <c r="O710" s="23"/>
      <c r="P710" s="23"/>
      <c r="Q710" s="23"/>
      <c r="R710" s="23"/>
      <c r="S710" s="19"/>
      <c r="T710" s="14"/>
      <c r="U710" s="14"/>
      <c r="V710" s="16"/>
      <c r="W710" s="14"/>
      <c r="X710" s="3"/>
      <c r="Y710" s="3"/>
      <c r="Z710" s="14"/>
      <c r="AC710" s="123"/>
    </row>
    <row r="711" spans="3:29">
      <c r="C711" s="15"/>
      <c r="D711" s="16"/>
      <c r="F711" s="17"/>
      <c r="I711" s="18"/>
      <c r="J711" s="18"/>
      <c r="M711" s="19"/>
      <c r="N711" s="23"/>
      <c r="O711" s="23"/>
      <c r="P711" s="23"/>
      <c r="Q711" s="23"/>
      <c r="R711" s="23"/>
      <c r="S711" s="19"/>
      <c r="T711" s="14"/>
      <c r="U711" s="14"/>
      <c r="V711" s="16"/>
      <c r="W711" s="14"/>
      <c r="X711" s="3"/>
      <c r="Y711" s="3"/>
      <c r="Z711" s="14"/>
      <c r="AC711" s="123"/>
    </row>
    <row r="712" spans="3:29">
      <c r="C712" s="15"/>
      <c r="D712" s="16"/>
      <c r="F712" s="17"/>
      <c r="I712" s="18"/>
      <c r="J712" s="18"/>
      <c r="M712" s="19"/>
      <c r="N712" s="23"/>
      <c r="O712" s="23"/>
      <c r="P712" s="23"/>
      <c r="Q712" s="23"/>
      <c r="R712" s="23"/>
      <c r="S712" s="19"/>
      <c r="T712" s="14"/>
      <c r="U712" s="14"/>
      <c r="V712" s="16"/>
      <c r="W712" s="14"/>
      <c r="X712" s="3"/>
      <c r="Y712" s="3"/>
      <c r="Z712" s="14"/>
      <c r="AC712" s="123"/>
    </row>
    <row r="713" spans="3:29">
      <c r="C713" s="15"/>
      <c r="D713" s="16"/>
      <c r="F713" s="17"/>
      <c r="I713" s="18"/>
      <c r="J713" s="18"/>
      <c r="M713" s="19"/>
      <c r="N713" s="23"/>
      <c r="O713" s="23"/>
      <c r="P713" s="23"/>
      <c r="Q713" s="23"/>
      <c r="R713" s="23"/>
      <c r="S713" s="19"/>
      <c r="T713" s="14"/>
      <c r="U713" s="14"/>
      <c r="V713" s="16"/>
      <c r="W713" s="14"/>
      <c r="X713" s="3"/>
      <c r="Y713" s="3"/>
      <c r="Z713" s="14"/>
      <c r="AC713" s="123"/>
    </row>
    <row r="714" spans="3:29">
      <c r="C714" s="15"/>
      <c r="D714" s="16"/>
      <c r="F714" s="17"/>
      <c r="I714" s="18"/>
      <c r="J714" s="18"/>
      <c r="M714" s="19"/>
      <c r="N714" s="23"/>
      <c r="O714" s="23"/>
      <c r="P714" s="23"/>
      <c r="Q714" s="23"/>
      <c r="R714" s="23"/>
      <c r="S714" s="19"/>
      <c r="T714" s="14"/>
      <c r="U714" s="14"/>
      <c r="V714" s="16"/>
      <c r="W714" s="14"/>
      <c r="X714" s="3"/>
      <c r="Y714" s="3"/>
      <c r="Z714" s="14"/>
      <c r="AC714" s="123"/>
    </row>
    <row r="715" spans="3:29">
      <c r="C715" s="15"/>
      <c r="D715" s="16"/>
      <c r="F715" s="17"/>
      <c r="I715" s="18"/>
      <c r="J715" s="18"/>
      <c r="M715" s="19"/>
      <c r="N715" s="23"/>
      <c r="O715" s="23"/>
      <c r="P715" s="23"/>
      <c r="Q715" s="23"/>
      <c r="R715" s="23"/>
      <c r="S715" s="19"/>
      <c r="T715" s="14"/>
      <c r="U715" s="14"/>
      <c r="V715" s="16"/>
      <c r="W715" s="14"/>
      <c r="X715" s="3"/>
      <c r="Y715" s="3"/>
      <c r="Z715" s="14"/>
      <c r="AC715" s="123"/>
    </row>
    <row r="716" spans="3:29">
      <c r="C716" s="15"/>
      <c r="D716" s="16"/>
      <c r="F716" s="17"/>
      <c r="I716" s="18"/>
      <c r="J716" s="18"/>
      <c r="M716" s="19"/>
      <c r="N716" s="23"/>
      <c r="O716" s="23"/>
      <c r="P716" s="23"/>
      <c r="Q716" s="23"/>
      <c r="R716" s="23"/>
      <c r="S716" s="19"/>
      <c r="T716" s="14"/>
      <c r="U716" s="14"/>
      <c r="V716" s="16"/>
      <c r="W716" s="14"/>
      <c r="X716" s="3"/>
      <c r="Y716" s="3"/>
      <c r="Z716" s="14"/>
      <c r="AC716" s="123"/>
    </row>
    <row r="717" spans="3:29">
      <c r="C717" s="15"/>
      <c r="D717" s="16"/>
      <c r="F717" s="17"/>
      <c r="I717" s="18"/>
      <c r="J717" s="18"/>
      <c r="M717" s="19"/>
      <c r="N717" s="23"/>
      <c r="O717" s="23"/>
      <c r="P717" s="23"/>
      <c r="Q717" s="23"/>
      <c r="R717" s="23"/>
      <c r="S717" s="19"/>
      <c r="T717" s="14"/>
      <c r="U717" s="14"/>
      <c r="V717" s="16"/>
      <c r="W717" s="14"/>
      <c r="X717" s="3"/>
      <c r="Y717" s="3"/>
      <c r="Z717" s="14"/>
      <c r="AC717" s="123"/>
    </row>
    <row r="718" spans="3:29">
      <c r="C718" s="15"/>
      <c r="D718" s="16"/>
      <c r="F718" s="17"/>
      <c r="I718" s="18"/>
      <c r="J718" s="18"/>
      <c r="M718" s="19"/>
      <c r="N718" s="23"/>
      <c r="O718" s="23"/>
      <c r="P718" s="23"/>
      <c r="Q718" s="23"/>
      <c r="R718" s="23"/>
      <c r="S718" s="19"/>
      <c r="T718" s="14"/>
      <c r="U718" s="14"/>
      <c r="V718" s="16"/>
      <c r="W718" s="14"/>
      <c r="X718" s="3"/>
      <c r="Y718" s="3"/>
      <c r="Z718" s="14"/>
      <c r="AC718" s="123"/>
    </row>
    <row r="719" spans="3:29">
      <c r="C719" s="15"/>
      <c r="D719" s="16"/>
      <c r="F719" s="17"/>
      <c r="I719" s="18"/>
      <c r="J719" s="18"/>
      <c r="M719" s="19"/>
      <c r="N719" s="23"/>
      <c r="O719" s="23"/>
      <c r="P719" s="23"/>
      <c r="Q719" s="23"/>
      <c r="R719" s="23"/>
      <c r="S719" s="19"/>
      <c r="T719" s="14"/>
      <c r="U719" s="14"/>
      <c r="V719" s="16"/>
      <c r="W719" s="14"/>
      <c r="X719" s="3"/>
      <c r="Y719" s="3"/>
      <c r="Z719" s="14"/>
      <c r="AC719" s="123"/>
    </row>
    <row r="720" spans="3:29">
      <c r="C720" s="15"/>
      <c r="D720" s="16"/>
      <c r="F720" s="17"/>
      <c r="I720" s="18"/>
      <c r="J720" s="18"/>
      <c r="M720" s="19"/>
      <c r="N720" s="23"/>
      <c r="O720" s="23"/>
      <c r="P720" s="23"/>
      <c r="Q720" s="23"/>
      <c r="R720" s="23"/>
      <c r="S720" s="19"/>
      <c r="T720" s="14"/>
      <c r="U720" s="14"/>
      <c r="V720" s="16"/>
      <c r="W720" s="14"/>
      <c r="X720" s="3"/>
      <c r="Y720" s="3"/>
      <c r="Z720" s="14"/>
      <c r="AC720" s="123"/>
    </row>
    <row r="721" spans="3:29">
      <c r="C721" s="15"/>
      <c r="D721" s="16"/>
      <c r="F721" s="17"/>
      <c r="I721" s="18"/>
      <c r="J721" s="18"/>
      <c r="M721" s="19"/>
      <c r="N721" s="23"/>
      <c r="O721" s="23"/>
      <c r="P721" s="23"/>
      <c r="Q721" s="23"/>
      <c r="R721" s="23"/>
      <c r="S721" s="19"/>
      <c r="T721" s="14"/>
      <c r="U721" s="14"/>
      <c r="V721" s="16"/>
      <c r="W721" s="14"/>
      <c r="X721" s="3"/>
      <c r="Y721" s="3"/>
      <c r="Z721" s="14"/>
      <c r="AC721" s="123"/>
    </row>
    <row r="722" spans="3:29">
      <c r="C722" s="15"/>
      <c r="D722" s="16"/>
      <c r="F722" s="17"/>
      <c r="I722" s="18"/>
      <c r="J722" s="18"/>
      <c r="M722" s="19"/>
      <c r="N722" s="23"/>
      <c r="O722" s="23"/>
      <c r="P722" s="23"/>
      <c r="Q722" s="23"/>
      <c r="R722" s="23"/>
      <c r="S722" s="19"/>
      <c r="T722" s="14"/>
      <c r="U722" s="14"/>
      <c r="V722" s="16"/>
      <c r="W722" s="14"/>
      <c r="X722" s="3"/>
      <c r="Y722" s="3"/>
      <c r="Z722" s="14"/>
      <c r="AC722" s="123"/>
    </row>
    <row r="723" spans="3:29">
      <c r="C723" s="15"/>
      <c r="D723" s="16"/>
      <c r="F723" s="17"/>
      <c r="I723" s="18"/>
      <c r="J723" s="18"/>
      <c r="M723" s="19"/>
      <c r="N723" s="23"/>
      <c r="O723" s="23"/>
      <c r="P723" s="23"/>
      <c r="Q723" s="23"/>
      <c r="R723" s="23"/>
      <c r="S723" s="19"/>
      <c r="T723" s="14"/>
      <c r="U723" s="14"/>
      <c r="V723" s="16"/>
      <c r="W723" s="14"/>
      <c r="X723" s="3"/>
      <c r="Y723" s="3"/>
      <c r="Z723" s="14"/>
      <c r="AC723" s="123"/>
    </row>
    <row r="724" spans="3:29">
      <c r="C724" s="15"/>
      <c r="D724" s="16"/>
      <c r="F724" s="17"/>
      <c r="I724" s="18"/>
      <c r="J724" s="18"/>
      <c r="M724" s="19"/>
      <c r="N724" s="23"/>
      <c r="O724" s="23"/>
      <c r="P724" s="23"/>
      <c r="Q724" s="23"/>
      <c r="R724" s="23"/>
      <c r="S724" s="19"/>
      <c r="T724" s="14"/>
      <c r="U724" s="14"/>
      <c r="V724" s="16"/>
      <c r="W724" s="14"/>
      <c r="X724" s="3"/>
      <c r="Y724" s="3"/>
      <c r="Z724" s="14"/>
      <c r="AC724" s="123"/>
    </row>
    <row r="725" spans="3:29">
      <c r="C725" s="15"/>
      <c r="D725" s="16"/>
      <c r="F725" s="17"/>
      <c r="I725" s="18"/>
      <c r="J725" s="18"/>
      <c r="M725" s="19"/>
      <c r="N725" s="23"/>
      <c r="O725" s="23"/>
      <c r="P725" s="23"/>
      <c r="Q725" s="23"/>
      <c r="R725" s="23"/>
      <c r="S725" s="19"/>
      <c r="T725" s="14"/>
      <c r="U725" s="14"/>
      <c r="V725" s="16"/>
      <c r="W725" s="14"/>
      <c r="X725" s="3"/>
      <c r="Y725" s="3"/>
      <c r="Z725" s="14"/>
      <c r="AC725" s="123"/>
    </row>
    <row r="726" spans="3:29">
      <c r="C726" s="15"/>
      <c r="D726" s="16"/>
      <c r="F726" s="17"/>
      <c r="I726" s="18"/>
      <c r="J726" s="18"/>
      <c r="M726" s="19"/>
      <c r="N726" s="23"/>
      <c r="O726" s="23"/>
      <c r="P726" s="23"/>
      <c r="Q726" s="23"/>
      <c r="R726" s="23"/>
      <c r="S726" s="19"/>
      <c r="T726" s="14"/>
      <c r="U726" s="14"/>
      <c r="V726" s="16"/>
      <c r="W726" s="14"/>
      <c r="X726" s="3"/>
      <c r="Y726" s="3"/>
      <c r="Z726" s="14"/>
      <c r="AC726" s="123"/>
    </row>
    <row r="727" spans="3:29" ht="13.5" thickBot="1">
      <c r="C727" s="15"/>
      <c r="D727" s="16"/>
      <c r="F727" s="17"/>
      <c r="I727" s="18"/>
      <c r="J727" s="18"/>
      <c r="M727" s="24"/>
      <c r="N727" s="25"/>
      <c r="O727" s="25"/>
      <c r="P727" s="25"/>
      <c r="Q727" s="25"/>
      <c r="R727" s="25"/>
      <c r="S727" s="24"/>
      <c r="T727" s="14"/>
      <c r="U727" s="14"/>
      <c r="V727" s="16"/>
      <c r="W727" s="14"/>
      <c r="X727" s="3"/>
      <c r="Y727" s="3"/>
      <c r="Z727" s="14"/>
      <c r="AC727" s="123"/>
    </row>
    <row r="728" spans="3:29">
      <c r="M728" s="19"/>
      <c r="N728" s="23"/>
      <c r="O728" s="23"/>
      <c r="P728" s="23"/>
      <c r="Q728" s="23"/>
      <c r="R728" s="23"/>
      <c r="S728" s="19"/>
      <c r="T728" s="14"/>
      <c r="U728" s="14"/>
      <c r="V728" s="16"/>
      <c r="W728" s="14"/>
      <c r="X728" s="14"/>
      <c r="Y728" s="14"/>
      <c r="Z728" s="14"/>
    </row>
    <row r="729" spans="3:29">
      <c r="M729" s="19"/>
      <c r="N729" s="23"/>
      <c r="O729" s="23"/>
      <c r="P729" s="23"/>
      <c r="Q729" s="23"/>
      <c r="R729" s="23"/>
      <c r="S729" s="19"/>
      <c r="T729" s="14"/>
      <c r="U729" s="14"/>
      <c r="V729" s="16"/>
      <c r="W729" s="14"/>
      <c r="X729" s="14"/>
      <c r="Y729" s="14"/>
      <c r="Z729" s="14"/>
    </row>
    <row r="730" spans="3:29">
      <c r="M730" s="19"/>
      <c r="N730" s="23"/>
      <c r="O730" s="23"/>
      <c r="P730" s="23"/>
      <c r="Q730" s="23"/>
      <c r="R730" s="23"/>
      <c r="S730" s="19"/>
      <c r="T730" s="14"/>
      <c r="U730" s="14"/>
      <c r="V730" s="16"/>
      <c r="W730" s="14"/>
      <c r="X730" s="14"/>
      <c r="Y730" s="14"/>
      <c r="Z730" s="14"/>
    </row>
    <row r="731" spans="3:29">
      <c r="M731" s="19"/>
      <c r="N731" s="23"/>
      <c r="O731" s="23"/>
      <c r="P731" s="23"/>
      <c r="Q731" s="23"/>
      <c r="R731" s="23"/>
      <c r="S731" s="19"/>
      <c r="T731" s="14"/>
      <c r="U731" s="14"/>
      <c r="V731" s="16"/>
      <c r="W731" s="14"/>
      <c r="X731" s="14"/>
      <c r="Y731" s="14"/>
      <c r="Z731" s="14"/>
    </row>
    <row r="732" spans="3:29">
      <c r="M732" s="19"/>
      <c r="N732" s="23"/>
      <c r="O732" s="23"/>
      <c r="P732" s="23"/>
      <c r="Q732" s="23"/>
      <c r="R732" s="23"/>
      <c r="S732" s="19"/>
      <c r="T732" s="14"/>
      <c r="U732" s="14"/>
      <c r="V732" s="16"/>
      <c r="W732" s="14"/>
      <c r="X732" s="14"/>
      <c r="Y732" s="14"/>
      <c r="Z732" s="14"/>
    </row>
    <row r="733" spans="3:29">
      <c r="M733" s="19"/>
      <c r="N733" s="23"/>
      <c r="O733" s="23"/>
      <c r="P733" s="23"/>
      <c r="Q733" s="23"/>
      <c r="R733" s="23"/>
      <c r="S733" s="19"/>
      <c r="T733" s="14"/>
      <c r="U733" s="14"/>
      <c r="V733" s="16"/>
      <c r="W733" s="14"/>
      <c r="X733" s="14"/>
      <c r="Y733" s="14"/>
      <c r="Z733" s="14"/>
    </row>
    <row r="734" spans="3:29">
      <c r="M734" s="19"/>
      <c r="N734" s="23"/>
      <c r="O734" s="23"/>
      <c r="P734" s="23"/>
      <c r="Q734" s="23"/>
      <c r="R734" s="23"/>
      <c r="S734" s="19"/>
      <c r="T734" s="14"/>
      <c r="U734" s="14"/>
      <c r="V734" s="16"/>
      <c r="W734" s="14"/>
      <c r="X734" s="14"/>
      <c r="Y734" s="14"/>
      <c r="Z734" s="14"/>
    </row>
    <row r="735" spans="3:29">
      <c r="M735" s="19"/>
      <c r="N735" s="23"/>
      <c r="O735" s="23"/>
      <c r="P735" s="23"/>
      <c r="Q735" s="23"/>
      <c r="R735" s="23"/>
      <c r="S735" s="19"/>
      <c r="T735" s="14"/>
      <c r="U735" s="14"/>
      <c r="V735" s="16"/>
      <c r="W735" s="14"/>
      <c r="X735" s="14"/>
      <c r="Y735" s="14"/>
      <c r="Z735" s="14"/>
    </row>
    <row r="736" spans="3:29">
      <c r="M736" s="19"/>
      <c r="N736" s="23"/>
      <c r="O736" s="23"/>
      <c r="P736" s="23"/>
      <c r="Q736" s="23"/>
      <c r="R736" s="23"/>
      <c r="S736" s="19"/>
      <c r="T736" s="14"/>
      <c r="U736" s="14"/>
      <c r="V736" s="16"/>
      <c r="W736" s="14"/>
      <c r="X736" s="14"/>
      <c r="Y736" s="14"/>
      <c r="Z736" s="14"/>
    </row>
    <row r="737" spans="13:26">
      <c r="M737" s="19"/>
      <c r="N737" s="23"/>
      <c r="O737" s="23"/>
      <c r="P737" s="23"/>
      <c r="Q737" s="23"/>
      <c r="R737" s="23"/>
      <c r="S737" s="19"/>
      <c r="T737" s="14"/>
      <c r="U737" s="14"/>
      <c r="V737" s="16"/>
      <c r="W737" s="14"/>
      <c r="X737" s="14"/>
      <c r="Y737" s="14"/>
      <c r="Z737" s="14"/>
    </row>
    <row r="738" spans="13:26">
      <c r="M738" s="19"/>
      <c r="N738" s="23"/>
      <c r="O738" s="23"/>
      <c r="P738" s="23"/>
      <c r="Q738" s="23"/>
      <c r="R738" s="23"/>
      <c r="S738" s="19"/>
      <c r="T738" s="14"/>
      <c r="U738" s="14"/>
      <c r="V738" s="16"/>
      <c r="W738" s="14"/>
      <c r="X738" s="14"/>
      <c r="Y738" s="14"/>
      <c r="Z738" s="14"/>
    </row>
    <row r="739" spans="13:26">
      <c r="M739" s="19"/>
      <c r="N739" s="23"/>
      <c r="O739" s="23"/>
      <c r="P739" s="23"/>
      <c r="Q739" s="23"/>
      <c r="R739" s="23"/>
      <c r="S739" s="19"/>
      <c r="T739" s="14"/>
      <c r="U739" s="14"/>
      <c r="V739" s="16"/>
      <c r="W739" s="14"/>
      <c r="X739" s="14"/>
      <c r="Y739" s="14"/>
      <c r="Z739" s="14"/>
    </row>
    <row r="740" spans="13:26">
      <c r="M740" s="19"/>
      <c r="N740" s="23"/>
      <c r="O740" s="23"/>
      <c r="P740" s="23"/>
      <c r="Q740" s="23"/>
      <c r="R740" s="23"/>
      <c r="S740" s="19"/>
      <c r="T740" s="14"/>
      <c r="U740" s="14"/>
      <c r="V740" s="16"/>
      <c r="W740" s="14"/>
      <c r="X740" s="14"/>
      <c r="Y740" s="14"/>
      <c r="Z740" s="14"/>
    </row>
    <row r="741" spans="13:26">
      <c r="M741" s="19"/>
      <c r="N741" s="23"/>
      <c r="O741" s="23"/>
      <c r="P741" s="23"/>
      <c r="Q741" s="23"/>
      <c r="R741" s="23"/>
      <c r="S741" s="19"/>
      <c r="T741" s="14"/>
      <c r="U741" s="14"/>
      <c r="V741" s="16"/>
      <c r="W741" s="14"/>
      <c r="X741" s="14"/>
      <c r="Y741" s="14"/>
      <c r="Z741" s="14"/>
    </row>
    <row r="742" spans="13:26">
      <c r="M742" s="19"/>
      <c r="N742" s="23"/>
      <c r="O742" s="23"/>
      <c r="P742" s="23"/>
      <c r="Q742" s="23"/>
      <c r="R742" s="23"/>
      <c r="S742" s="19"/>
      <c r="T742" s="14"/>
      <c r="U742" s="14"/>
      <c r="V742" s="16"/>
      <c r="W742" s="14"/>
      <c r="X742" s="14"/>
      <c r="Y742" s="14"/>
      <c r="Z742" s="14"/>
    </row>
    <row r="743" spans="13:26">
      <c r="M743" s="19"/>
      <c r="N743" s="23"/>
      <c r="O743" s="23"/>
      <c r="P743" s="23"/>
      <c r="Q743" s="23"/>
      <c r="R743" s="23"/>
      <c r="S743" s="19"/>
      <c r="T743" s="14"/>
      <c r="U743" s="14"/>
      <c r="V743" s="16"/>
      <c r="W743" s="14"/>
      <c r="X743" s="14"/>
      <c r="Y743" s="14"/>
      <c r="Z743" s="14"/>
    </row>
    <row r="744" spans="13:26">
      <c r="M744" s="19"/>
      <c r="N744" s="23"/>
      <c r="O744" s="23"/>
      <c r="P744" s="23"/>
      <c r="Q744" s="23"/>
      <c r="R744" s="23"/>
      <c r="S744" s="19"/>
      <c r="T744" s="14"/>
      <c r="U744" s="14"/>
      <c r="V744" s="16"/>
      <c r="W744" s="14"/>
      <c r="X744" s="14"/>
      <c r="Y744" s="14"/>
      <c r="Z744" s="14"/>
    </row>
    <row r="745" spans="13:26">
      <c r="M745" s="19"/>
      <c r="N745" s="23"/>
      <c r="O745" s="23"/>
      <c r="P745" s="23"/>
      <c r="Q745" s="23"/>
      <c r="R745" s="23"/>
      <c r="S745" s="19"/>
      <c r="T745" s="14"/>
      <c r="U745" s="14"/>
      <c r="V745" s="16"/>
      <c r="W745" s="14"/>
      <c r="X745" s="14"/>
      <c r="Y745" s="14"/>
      <c r="Z745" s="14"/>
    </row>
    <row r="746" spans="13:26">
      <c r="M746" s="19"/>
      <c r="N746" s="23"/>
      <c r="O746" s="23"/>
      <c r="P746" s="23"/>
      <c r="Q746" s="23"/>
      <c r="R746" s="23"/>
      <c r="S746" s="19"/>
      <c r="T746" s="14"/>
      <c r="U746" s="14"/>
      <c r="V746" s="16"/>
      <c r="W746" s="14"/>
      <c r="X746" s="14"/>
      <c r="Y746" s="14"/>
      <c r="Z746" s="14"/>
    </row>
    <row r="747" spans="13:26">
      <c r="M747" s="19"/>
      <c r="N747" s="23"/>
      <c r="O747" s="23"/>
      <c r="P747" s="23"/>
      <c r="Q747" s="23"/>
      <c r="R747" s="23"/>
      <c r="S747" s="19"/>
      <c r="T747" s="14"/>
      <c r="U747" s="14"/>
      <c r="V747" s="16"/>
      <c r="W747" s="14"/>
      <c r="X747" s="14"/>
      <c r="Y747" s="14"/>
      <c r="Z747" s="14"/>
    </row>
    <row r="748" spans="13:26">
      <c r="M748" s="19"/>
      <c r="N748" s="23"/>
      <c r="O748" s="23"/>
      <c r="P748" s="23"/>
      <c r="Q748" s="23"/>
      <c r="R748" s="23"/>
      <c r="S748" s="19"/>
      <c r="T748" s="14"/>
      <c r="U748" s="14"/>
      <c r="V748" s="16"/>
      <c r="W748" s="14"/>
      <c r="X748" s="14"/>
      <c r="Y748" s="14"/>
      <c r="Z748" s="14"/>
    </row>
    <row r="749" spans="13:26">
      <c r="M749" s="19"/>
      <c r="N749" s="23"/>
      <c r="O749" s="23"/>
      <c r="P749" s="23"/>
      <c r="Q749" s="23"/>
      <c r="R749" s="23"/>
      <c r="S749" s="19"/>
      <c r="T749" s="14"/>
      <c r="U749" s="14"/>
      <c r="V749" s="16"/>
      <c r="W749" s="14"/>
      <c r="X749" s="14"/>
      <c r="Y749" s="14"/>
      <c r="Z749" s="14"/>
    </row>
    <row r="750" spans="13:26">
      <c r="M750" s="19"/>
      <c r="N750" s="23"/>
      <c r="O750" s="23"/>
      <c r="P750" s="23"/>
      <c r="Q750" s="23"/>
      <c r="R750" s="23"/>
      <c r="S750" s="19"/>
      <c r="T750" s="14"/>
      <c r="U750" s="14"/>
      <c r="V750" s="16"/>
      <c r="W750" s="14"/>
      <c r="X750" s="14"/>
      <c r="Y750" s="14"/>
      <c r="Z750" s="14"/>
    </row>
    <row r="751" spans="13:26">
      <c r="M751" s="19"/>
      <c r="N751" s="23"/>
      <c r="O751" s="23"/>
      <c r="P751" s="23"/>
      <c r="Q751" s="23"/>
      <c r="R751" s="23"/>
      <c r="S751" s="19"/>
      <c r="T751" s="14"/>
      <c r="U751" s="14"/>
      <c r="V751" s="16"/>
      <c r="W751" s="14"/>
      <c r="X751" s="14"/>
      <c r="Y751" s="14"/>
      <c r="Z751" s="14"/>
    </row>
    <row r="752" spans="13:26">
      <c r="M752" s="19"/>
      <c r="N752" s="23"/>
      <c r="O752" s="23"/>
      <c r="P752" s="23"/>
      <c r="Q752" s="23"/>
      <c r="R752" s="23"/>
      <c r="S752" s="19"/>
      <c r="T752" s="14"/>
      <c r="U752" s="14"/>
      <c r="V752" s="16"/>
      <c r="W752" s="14"/>
      <c r="X752" s="14"/>
      <c r="Y752" s="14"/>
      <c r="Z752" s="14"/>
    </row>
    <row r="753" spans="13:26">
      <c r="M753" s="19"/>
      <c r="N753" s="23"/>
      <c r="O753" s="23"/>
      <c r="P753" s="23"/>
      <c r="Q753" s="23"/>
      <c r="R753" s="23"/>
      <c r="S753" s="19"/>
      <c r="T753" s="14"/>
      <c r="U753" s="14"/>
      <c r="V753" s="16"/>
      <c r="W753" s="14"/>
      <c r="X753" s="14"/>
      <c r="Y753" s="14"/>
      <c r="Z753" s="14"/>
    </row>
    <row r="754" spans="13:26">
      <c r="M754" s="19"/>
      <c r="N754" s="23"/>
      <c r="O754" s="23"/>
      <c r="P754" s="23"/>
      <c r="Q754" s="23"/>
      <c r="R754" s="23"/>
      <c r="S754" s="19"/>
      <c r="T754" s="14"/>
      <c r="U754" s="14"/>
      <c r="V754" s="16"/>
      <c r="W754" s="14"/>
      <c r="X754" s="14"/>
      <c r="Y754" s="14"/>
      <c r="Z754" s="14"/>
    </row>
    <row r="755" spans="13:26">
      <c r="M755" s="19"/>
      <c r="N755" s="23"/>
      <c r="O755" s="23"/>
      <c r="P755" s="23"/>
      <c r="Q755" s="23"/>
      <c r="R755" s="23"/>
      <c r="S755" s="19"/>
      <c r="T755" s="14"/>
      <c r="U755" s="14"/>
      <c r="V755" s="16"/>
      <c r="W755" s="14"/>
      <c r="X755" s="14"/>
      <c r="Y755" s="14"/>
      <c r="Z755" s="14"/>
    </row>
    <row r="756" spans="13:26">
      <c r="M756" s="19"/>
      <c r="N756" s="23"/>
      <c r="O756" s="23"/>
      <c r="P756" s="23"/>
      <c r="Q756" s="23"/>
      <c r="R756" s="23"/>
      <c r="S756" s="19"/>
      <c r="T756" s="14"/>
      <c r="U756" s="14"/>
      <c r="V756" s="16"/>
      <c r="W756" s="14"/>
      <c r="X756" s="14"/>
      <c r="Y756" s="14"/>
      <c r="Z756" s="14"/>
    </row>
    <row r="757" spans="13:26">
      <c r="M757" s="19"/>
      <c r="N757" s="23"/>
      <c r="O757" s="23"/>
      <c r="P757" s="23"/>
      <c r="Q757" s="23"/>
      <c r="R757" s="23"/>
      <c r="S757" s="19"/>
      <c r="T757" s="14"/>
      <c r="U757" s="14"/>
      <c r="V757" s="16"/>
      <c r="W757" s="14"/>
      <c r="X757" s="14"/>
      <c r="Y757" s="14"/>
      <c r="Z757" s="14"/>
    </row>
    <row r="758" spans="13:26">
      <c r="M758" s="19"/>
      <c r="N758" s="23"/>
      <c r="O758" s="23"/>
      <c r="P758" s="23"/>
      <c r="Q758" s="23"/>
      <c r="R758" s="23"/>
      <c r="S758" s="19"/>
      <c r="T758" s="14"/>
      <c r="U758" s="14"/>
      <c r="V758" s="16"/>
      <c r="W758" s="14"/>
      <c r="X758" s="14"/>
      <c r="Y758" s="14"/>
      <c r="Z758" s="14"/>
    </row>
    <row r="759" spans="13:26">
      <c r="M759" s="19"/>
      <c r="N759" s="23"/>
      <c r="O759" s="23"/>
      <c r="P759" s="23"/>
      <c r="Q759" s="23"/>
      <c r="R759" s="23"/>
      <c r="S759" s="19"/>
      <c r="T759" s="14"/>
      <c r="U759" s="14"/>
      <c r="V759" s="16"/>
      <c r="W759" s="14"/>
      <c r="X759" s="14"/>
      <c r="Y759" s="14"/>
      <c r="Z759" s="14"/>
    </row>
    <row r="760" spans="13:26">
      <c r="M760" s="19"/>
      <c r="N760" s="23"/>
      <c r="O760" s="23"/>
      <c r="P760" s="23"/>
      <c r="Q760" s="23"/>
      <c r="R760" s="23"/>
      <c r="S760" s="19"/>
      <c r="T760" s="14"/>
      <c r="U760" s="14"/>
      <c r="V760" s="16"/>
      <c r="W760" s="14"/>
      <c r="X760" s="14"/>
      <c r="Y760" s="14"/>
      <c r="Z760" s="14"/>
    </row>
    <row r="761" spans="13:26">
      <c r="M761" s="19"/>
      <c r="N761" s="23"/>
      <c r="O761" s="23"/>
      <c r="P761" s="23"/>
      <c r="Q761" s="23"/>
      <c r="R761" s="23"/>
      <c r="S761" s="19"/>
      <c r="T761" s="14"/>
      <c r="U761" s="14"/>
      <c r="V761" s="16"/>
      <c r="W761" s="14"/>
      <c r="X761" s="14"/>
      <c r="Y761" s="14"/>
      <c r="Z761" s="14"/>
    </row>
    <row r="762" spans="13:26">
      <c r="M762" s="19"/>
      <c r="N762" s="23"/>
      <c r="O762" s="23"/>
      <c r="P762" s="23"/>
      <c r="Q762" s="23"/>
      <c r="R762" s="23"/>
      <c r="S762" s="19"/>
      <c r="T762" s="14"/>
      <c r="U762" s="14"/>
      <c r="V762" s="16"/>
      <c r="W762" s="14"/>
      <c r="X762" s="14"/>
      <c r="Y762" s="14"/>
      <c r="Z762" s="14"/>
    </row>
    <row r="763" spans="13:26">
      <c r="M763" s="19"/>
      <c r="N763" s="23"/>
      <c r="O763" s="23"/>
      <c r="P763" s="23"/>
      <c r="Q763" s="23"/>
      <c r="R763" s="23"/>
      <c r="S763" s="19"/>
      <c r="T763" s="14"/>
      <c r="U763" s="14"/>
      <c r="V763" s="16"/>
      <c r="W763" s="14"/>
      <c r="X763" s="14"/>
      <c r="Y763" s="14"/>
      <c r="Z763" s="14"/>
    </row>
    <row r="764" spans="13:26">
      <c r="M764" s="19"/>
      <c r="N764" s="23"/>
      <c r="O764" s="23"/>
      <c r="P764" s="23"/>
      <c r="Q764" s="23"/>
      <c r="R764" s="23"/>
      <c r="S764" s="19"/>
      <c r="T764" s="14"/>
      <c r="U764" s="14"/>
      <c r="V764" s="16"/>
      <c r="W764" s="14"/>
      <c r="X764" s="14"/>
      <c r="Y764" s="14"/>
      <c r="Z764" s="14"/>
    </row>
    <row r="765" spans="13:26">
      <c r="M765" s="19"/>
      <c r="N765" s="23"/>
      <c r="O765" s="23"/>
      <c r="P765" s="23"/>
      <c r="Q765" s="23"/>
      <c r="R765" s="23"/>
      <c r="S765" s="19"/>
      <c r="T765" s="14"/>
      <c r="U765" s="14"/>
      <c r="V765" s="16"/>
      <c r="W765" s="14"/>
      <c r="X765" s="14"/>
      <c r="Y765" s="14"/>
      <c r="Z765" s="14"/>
    </row>
    <row r="766" spans="13:26">
      <c r="M766" s="19"/>
      <c r="N766" s="23"/>
      <c r="O766" s="23"/>
      <c r="P766" s="23"/>
      <c r="Q766" s="23"/>
      <c r="R766" s="23"/>
      <c r="S766" s="19"/>
      <c r="T766" s="14"/>
      <c r="U766" s="14"/>
      <c r="V766" s="16"/>
      <c r="W766" s="14"/>
      <c r="X766" s="14"/>
      <c r="Y766" s="14"/>
      <c r="Z766" s="14"/>
    </row>
    <row r="767" spans="13:26">
      <c r="M767" s="14"/>
      <c r="N767" s="14"/>
      <c r="O767" s="14"/>
      <c r="P767" s="14"/>
      <c r="Q767" s="14"/>
      <c r="R767" s="14"/>
      <c r="S767" s="14"/>
      <c r="T767" s="14"/>
      <c r="U767" s="14"/>
      <c r="V767" s="16"/>
      <c r="W767" s="14"/>
      <c r="X767" s="14"/>
      <c r="Y767" s="14"/>
      <c r="Z767" s="14"/>
    </row>
    <row r="768" spans="13:26">
      <c r="M768" s="14"/>
      <c r="N768" s="14"/>
      <c r="O768" s="14"/>
      <c r="P768" s="14"/>
      <c r="Q768" s="14"/>
      <c r="R768" s="14"/>
      <c r="S768" s="14"/>
      <c r="T768" s="14"/>
      <c r="U768" s="14"/>
      <c r="V768" s="16"/>
      <c r="W768" s="14"/>
      <c r="X768" s="14"/>
      <c r="Y768" s="14"/>
      <c r="Z768" s="14"/>
    </row>
    <row r="769" spans="13:26">
      <c r="M769" s="14"/>
      <c r="N769" s="14"/>
      <c r="O769" s="14"/>
      <c r="P769" s="14"/>
      <c r="Q769" s="14"/>
      <c r="R769" s="14"/>
      <c r="S769" s="14"/>
      <c r="T769" s="14"/>
      <c r="U769" s="14"/>
      <c r="V769" s="16"/>
      <c r="W769" s="14"/>
      <c r="X769" s="14"/>
      <c r="Y769" s="14"/>
      <c r="Z769" s="14"/>
    </row>
    <row r="770" spans="13:26">
      <c r="M770" s="14"/>
      <c r="N770" s="14"/>
      <c r="O770" s="14"/>
      <c r="P770" s="14"/>
      <c r="Q770" s="14"/>
      <c r="R770" s="14"/>
      <c r="S770" s="14"/>
      <c r="T770" s="14"/>
      <c r="U770" s="14"/>
      <c r="V770" s="16"/>
      <c r="W770" s="14"/>
      <c r="X770" s="14"/>
      <c r="Y770" s="14"/>
      <c r="Z770" s="14"/>
    </row>
    <row r="771" spans="13:26">
      <c r="M771" s="14"/>
      <c r="N771" s="14"/>
      <c r="O771" s="14"/>
      <c r="P771" s="14"/>
      <c r="Q771" s="14"/>
      <c r="R771" s="14"/>
      <c r="S771" s="14"/>
      <c r="T771" s="14"/>
      <c r="U771" s="14"/>
      <c r="V771" s="16"/>
      <c r="W771" s="14"/>
      <c r="X771" s="14"/>
      <c r="Y771" s="14"/>
      <c r="Z771" s="14"/>
    </row>
    <row r="772" spans="13:26">
      <c r="M772" s="14"/>
      <c r="N772" s="14"/>
      <c r="O772" s="14"/>
      <c r="P772" s="14"/>
      <c r="Q772" s="14"/>
      <c r="R772" s="14"/>
      <c r="S772" s="14"/>
      <c r="T772" s="14"/>
      <c r="U772" s="14"/>
      <c r="V772" s="16"/>
      <c r="W772" s="14"/>
      <c r="X772" s="14"/>
      <c r="Y772" s="14"/>
      <c r="Z772" s="14"/>
    </row>
    <row r="773" spans="13:26">
      <c r="M773" s="14"/>
      <c r="N773" s="14"/>
      <c r="O773" s="14"/>
      <c r="P773" s="14"/>
      <c r="Q773" s="14"/>
      <c r="R773" s="14"/>
      <c r="S773" s="14"/>
      <c r="T773" s="14"/>
      <c r="U773" s="14"/>
      <c r="V773" s="16"/>
      <c r="W773" s="14"/>
      <c r="X773" s="14"/>
      <c r="Y773" s="14"/>
      <c r="Z773" s="14"/>
    </row>
    <row r="774" spans="13:26">
      <c r="M774" s="14"/>
      <c r="N774" s="14"/>
      <c r="O774" s="14"/>
      <c r="P774" s="14"/>
      <c r="Q774" s="14"/>
      <c r="R774" s="14"/>
      <c r="S774" s="14"/>
      <c r="T774" s="14"/>
      <c r="U774" s="14"/>
      <c r="V774" s="16"/>
      <c r="W774" s="14"/>
      <c r="X774" s="14"/>
      <c r="Y774" s="14"/>
      <c r="Z774" s="14"/>
    </row>
    <row r="775" spans="13:26">
      <c r="M775" s="14"/>
      <c r="N775" s="14"/>
      <c r="O775" s="14"/>
      <c r="P775" s="14"/>
      <c r="Q775" s="14"/>
      <c r="R775" s="14"/>
      <c r="S775" s="14"/>
      <c r="T775" s="14"/>
      <c r="U775" s="14"/>
      <c r="V775" s="16"/>
      <c r="W775" s="14"/>
      <c r="X775" s="14"/>
      <c r="Y775" s="14"/>
      <c r="Z775" s="14"/>
    </row>
    <row r="776" spans="13:26">
      <c r="M776" s="14"/>
      <c r="N776" s="14"/>
      <c r="O776" s="14"/>
      <c r="P776" s="14"/>
      <c r="Q776" s="14"/>
      <c r="R776" s="14"/>
      <c r="S776" s="14"/>
      <c r="T776" s="14"/>
      <c r="U776" s="14"/>
      <c r="V776" s="16"/>
      <c r="W776" s="14"/>
      <c r="X776" s="14"/>
      <c r="Y776" s="14"/>
      <c r="Z776" s="14"/>
    </row>
    <row r="777" spans="13:26">
      <c r="M777" s="14"/>
      <c r="N777" s="14"/>
      <c r="O777" s="14"/>
      <c r="P777" s="14"/>
      <c r="Q777" s="14"/>
      <c r="R777" s="14"/>
      <c r="S777" s="14"/>
      <c r="T777" s="14"/>
      <c r="U777" s="14"/>
      <c r="V777" s="14"/>
      <c r="W777" s="14"/>
      <c r="X777" s="14"/>
      <c r="Y777" s="14"/>
      <c r="Z777" s="14"/>
    </row>
    <row r="778" spans="13:26">
      <c r="M778" s="14"/>
      <c r="N778" s="14"/>
      <c r="O778" s="14"/>
      <c r="P778" s="14"/>
      <c r="Q778" s="14"/>
      <c r="R778" s="14"/>
      <c r="S778" s="14"/>
      <c r="T778" s="14"/>
      <c r="U778" s="14"/>
      <c r="V778" s="14"/>
      <c r="W778" s="14"/>
      <c r="X778" s="14"/>
      <c r="Y778" s="14"/>
      <c r="Z778" s="14"/>
    </row>
    <row r="779" spans="13:26">
      <c r="M779" s="14"/>
      <c r="N779" s="14"/>
      <c r="O779" s="14"/>
      <c r="P779" s="14"/>
      <c r="Q779" s="14"/>
      <c r="R779" s="14"/>
      <c r="S779" s="14"/>
      <c r="T779" s="14"/>
      <c r="U779" s="14"/>
      <c r="V779" s="14"/>
      <c r="W779" s="14"/>
      <c r="X779" s="14"/>
      <c r="Y779" s="14"/>
      <c r="Z779" s="14"/>
    </row>
    <row r="780" spans="13:26">
      <c r="M780" s="14"/>
      <c r="N780" s="14"/>
      <c r="O780" s="14"/>
      <c r="P780" s="14"/>
      <c r="Q780" s="14"/>
      <c r="R780" s="14"/>
      <c r="S780" s="14"/>
      <c r="T780" s="14"/>
      <c r="U780" s="14"/>
      <c r="V780" s="14"/>
      <c r="W780" s="14"/>
      <c r="X780" s="14"/>
      <c r="Y780" s="14"/>
      <c r="Z780" s="14"/>
    </row>
    <row r="781" spans="13:26">
      <c r="M781" s="14"/>
      <c r="N781" s="14"/>
      <c r="O781" s="14"/>
      <c r="P781" s="14"/>
      <c r="Q781" s="14"/>
      <c r="R781" s="14"/>
      <c r="S781" s="14"/>
      <c r="T781" s="14"/>
      <c r="U781" s="14"/>
      <c r="V781" s="14"/>
      <c r="W781" s="14"/>
      <c r="X781" s="14"/>
      <c r="Y781" s="14"/>
      <c r="Z781" s="14"/>
    </row>
    <row r="782" spans="13:26">
      <c r="M782" s="14"/>
      <c r="N782" s="14"/>
      <c r="O782" s="14"/>
      <c r="P782" s="14"/>
      <c r="Q782" s="14"/>
      <c r="R782" s="14"/>
      <c r="S782" s="14"/>
      <c r="T782" s="14"/>
      <c r="U782" s="14"/>
      <c r="V782" s="14"/>
      <c r="W782" s="14"/>
      <c r="X782" s="14"/>
      <c r="Y782" s="14"/>
      <c r="Z782" s="14"/>
    </row>
    <row r="783" spans="13:26">
      <c r="M783" s="14"/>
      <c r="N783" s="14"/>
      <c r="O783" s="14"/>
      <c r="P783" s="14"/>
      <c r="Q783" s="14"/>
      <c r="R783" s="14"/>
      <c r="S783" s="14"/>
      <c r="T783" s="14"/>
      <c r="U783" s="14"/>
      <c r="V783" s="14"/>
      <c r="W783" s="14"/>
      <c r="X783" s="14"/>
      <c r="Y783" s="14"/>
      <c r="Z783" s="14"/>
    </row>
    <row r="784" spans="13:26">
      <c r="M784" s="14"/>
      <c r="N784" s="14"/>
      <c r="O784" s="14"/>
      <c r="P784" s="14"/>
      <c r="Q784" s="14"/>
      <c r="R784" s="14"/>
      <c r="S784" s="14"/>
      <c r="T784" s="14"/>
      <c r="U784" s="14"/>
      <c r="V784" s="14"/>
      <c r="W784" s="14"/>
      <c r="X784" s="14"/>
      <c r="Y784" s="14"/>
      <c r="Z784" s="14"/>
    </row>
    <row r="785" spans="13:26">
      <c r="M785" s="14"/>
      <c r="N785" s="14"/>
      <c r="O785" s="14"/>
      <c r="P785" s="14"/>
      <c r="Q785" s="14"/>
      <c r="R785" s="14"/>
      <c r="S785" s="14"/>
      <c r="T785" s="14"/>
      <c r="U785" s="14"/>
      <c r="V785" s="14"/>
      <c r="W785" s="14"/>
      <c r="X785" s="14"/>
      <c r="Y785" s="14"/>
      <c r="Z785" s="14"/>
    </row>
    <row r="786" spans="13:26">
      <c r="M786" s="14"/>
      <c r="N786" s="14"/>
      <c r="O786" s="14"/>
      <c r="P786" s="14"/>
      <c r="Q786" s="14"/>
      <c r="R786" s="14"/>
      <c r="S786" s="14"/>
      <c r="T786" s="14"/>
      <c r="U786" s="14"/>
      <c r="V786" s="14"/>
      <c r="W786" s="14"/>
      <c r="X786" s="14"/>
      <c r="Y786" s="14"/>
      <c r="Z786" s="14"/>
    </row>
    <row r="787" spans="13:26">
      <c r="M787" s="14"/>
      <c r="N787" s="14"/>
      <c r="O787" s="14"/>
      <c r="P787" s="14"/>
      <c r="Q787" s="14"/>
      <c r="R787" s="14"/>
      <c r="S787" s="14"/>
      <c r="T787" s="14"/>
      <c r="U787" s="14"/>
      <c r="V787" s="14"/>
      <c r="W787" s="14"/>
      <c r="X787" s="14"/>
      <c r="Y787" s="14"/>
      <c r="Z787" s="14"/>
    </row>
    <row r="788" spans="13:26">
      <c r="M788" s="14"/>
      <c r="N788" s="14"/>
      <c r="O788" s="14"/>
      <c r="P788" s="14"/>
      <c r="Q788" s="14"/>
      <c r="R788" s="14"/>
      <c r="S788" s="14"/>
      <c r="T788" s="14"/>
      <c r="U788" s="14"/>
      <c r="V788" s="14"/>
      <c r="W788" s="14"/>
      <c r="X788" s="14"/>
      <c r="Y788" s="14"/>
      <c r="Z788" s="14"/>
    </row>
    <row r="789" spans="13:26">
      <c r="M789" s="14"/>
      <c r="N789" s="14"/>
      <c r="O789" s="14"/>
      <c r="P789" s="14"/>
      <c r="Q789" s="14"/>
      <c r="R789" s="14"/>
      <c r="S789" s="14"/>
      <c r="T789" s="14"/>
      <c r="U789" s="14"/>
      <c r="V789" s="14"/>
      <c r="W789" s="14"/>
      <c r="X789" s="14"/>
      <c r="Y789" s="14"/>
      <c r="Z789" s="14"/>
    </row>
    <row r="790" spans="13:26">
      <c r="M790" s="14"/>
      <c r="N790" s="14"/>
      <c r="O790" s="14"/>
      <c r="P790" s="14"/>
      <c r="Q790" s="14"/>
      <c r="R790" s="14"/>
      <c r="S790" s="14"/>
      <c r="T790" s="14"/>
      <c r="U790" s="14"/>
      <c r="V790" s="14"/>
      <c r="W790" s="14"/>
      <c r="X790" s="14"/>
      <c r="Y790" s="14"/>
      <c r="Z790" s="14"/>
    </row>
    <row r="791" spans="13:26">
      <c r="M791" s="14"/>
      <c r="N791" s="14"/>
      <c r="O791" s="14"/>
      <c r="P791" s="14"/>
      <c r="Q791" s="14"/>
      <c r="R791" s="14"/>
      <c r="S791" s="14"/>
      <c r="T791" s="14"/>
      <c r="U791" s="14"/>
      <c r="V791" s="14"/>
      <c r="W791" s="14"/>
      <c r="X791" s="14"/>
      <c r="Y791" s="14"/>
      <c r="Z791" s="14"/>
    </row>
    <row r="792" spans="13:26">
      <c r="M792" s="14"/>
      <c r="N792" s="14"/>
      <c r="O792" s="14"/>
      <c r="P792" s="14"/>
      <c r="Q792" s="14"/>
      <c r="R792" s="14"/>
      <c r="S792" s="14"/>
      <c r="T792" s="14"/>
      <c r="U792" s="14"/>
      <c r="V792" s="14"/>
      <c r="W792" s="14"/>
      <c r="X792" s="14"/>
      <c r="Y792" s="14"/>
      <c r="Z792" s="14"/>
    </row>
    <row r="793" spans="13:26">
      <c r="M793" s="14"/>
      <c r="N793" s="14"/>
      <c r="O793" s="14"/>
      <c r="P793" s="14"/>
      <c r="Q793" s="14"/>
      <c r="R793" s="14"/>
      <c r="S793" s="14"/>
      <c r="T793" s="14"/>
      <c r="U793" s="14"/>
      <c r="V793" s="14"/>
      <c r="W793" s="14"/>
      <c r="X793" s="14"/>
      <c r="Y793" s="14"/>
      <c r="Z793" s="14"/>
    </row>
    <row r="794" spans="13:26">
      <c r="M794" s="14"/>
      <c r="N794" s="14"/>
      <c r="O794" s="14"/>
      <c r="P794" s="14"/>
      <c r="Q794" s="14"/>
      <c r="R794" s="14"/>
      <c r="S794" s="14"/>
      <c r="T794" s="14"/>
      <c r="U794" s="14"/>
      <c r="V794" s="14"/>
      <c r="W794" s="14"/>
      <c r="X794" s="14"/>
      <c r="Y794" s="14"/>
      <c r="Z794" s="14"/>
    </row>
    <row r="795" spans="13:26">
      <c r="M795" s="14"/>
      <c r="N795" s="14"/>
      <c r="O795" s="14"/>
      <c r="P795" s="14"/>
      <c r="Q795" s="14"/>
      <c r="R795" s="14"/>
      <c r="S795" s="14"/>
      <c r="T795" s="14"/>
      <c r="U795" s="14"/>
      <c r="V795" s="14"/>
      <c r="W795" s="14"/>
      <c r="X795" s="14"/>
      <c r="Y795" s="14"/>
      <c r="Z795" s="14"/>
    </row>
    <row r="796" spans="13:26">
      <c r="M796" s="14"/>
      <c r="N796" s="14"/>
      <c r="O796" s="14"/>
      <c r="P796" s="14"/>
      <c r="Q796" s="14"/>
      <c r="R796" s="14"/>
      <c r="S796" s="14"/>
      <c r="T796" s="14"/>
      <c r="U796" s="14"/>
      <c r="V796" s="14"/>
      <c r="W796" s="14"/>
      <c r="X796" s="14"/>
      <c r="Y796" s="14"/>
      <c r="Z796" s="14"/>
    </row>
    <row r="797" spans="13:26">
      <c r="M797" s="14"/>
      <c r="N797" s="14"/>
      <c r="O797" s="14"/>
      <c r="P797" s="14"/>
      <c r="Q797" s="14"/>
      <c r="R797" s="14"/>
      <c r="S797" s="14"/>
      <c r="T797" s="14"/>
      <c r="U797" s="14"/>
      <c r="V797" s="14"/>
      <c r="W797" s="14"/>
      <c r="X797" s="14"/>
      <c r="Y797" s="14"/>
      <c r="Z797" s="14"/>
    </row>
    <row r="798" spans="13:26">
      <c r="M798" s="14"/>
      <c r="N798" s="14"/>
      <c r="O798" s="14"/>
      <c r="P798" s="14"/>
      <c r="Q798" s="14"/>
      <c r="R798" s="14"/>
      <c r="S798" s="14"/>
      <c r="T798" s="14"/>
      <c r="U798" s="14"/>
      <c r="V798" s="14"/>
      <c r="W798" s="14"/>
      <c r="X798" s="14"/>
      <c r="Y798" s="14"/>
      <c r="Z798" s="14"/>
    </row>
    <row r="799" spans="13:26">
      <c r="M799" s="14"/>
      <c r="N799" s="14"/>
      <c r="O799" s="14"/>
      <c r="P799" s="14"/>
      <c r="Q799" s="14"/>
      <c r="R799" s="14"/>
      <c r="S799" s="14"/>
      <c r="T799" s="14"/>
      <c r="U799" s="14"/>
      <c r="V799" s="14"/>
      <c r="W799" s="14"/>
      <c r="X799" s="14"/>
      <c r="Y799" s="14"/>
      <c r="Z799" s="14"/>
    </row>
    <row r="800" spans="13:26">
      <c r="M800" s="14"/>
      <c r="N800" s="14"/>
      <c r="O800" s="14"/>
      <c r="P800" s="14"/>
      <c r="Q800" s="14"/>
      <c r="R800" s="14"/>
      <c r="S800" s="14"/>
      <c r="T800" s="14"/>
      <c r="U800" s="14"/>
      <c r="V800" s="14"/>
      <c r="W800" s="14"/>
      <c r="X800" s="14"/>
      <c r="Y800" s="14"/>
      <c r="Z800" s="14"/>
    </row>
    <row r="801" spans="13:26">
      <c r="M801" s="14"/>
      <c r="N801" s="14"/>
      <c r="O801" s="14"/>
      <c r="P801" s="14"/>
      <c r="Q801" s="14"/>
      <c r="R801" s="14"/>
      <c r="S801" s="14"/>
      <c r="T801" s="14"/>
      <c r="U801" s="14"/>
      <c r="V801" s="14"/>
      <c r="W801" s="14"/>
      <c r="X801" s="14"/>
      <c r="Y801" s="14"/>
      <c r="Z801" s="14"/>
    </row>
    <row r="802" spans="13:26">
      <c r="M802" s="14"/>
      <c r="N802" s="14"/>
      <c r="O802" s="14"/>
      <c r="P802" s="14"/>
      <c r="Q802" s="14"/>
      <c r="R802" s="14"/>
      <c r="S802" s="14"/>
      <c r="T802" s="14"/>
      <c r="U802" s="14"/>
      <c r="V802" s="14"/>
      <c r="W802" s="14"/>
      <c r="X802" s="14"/>
      <c r="Y802" s="14"/>
      <c r="Z802" s="14"/>
    </row>
    <row r="803" spans="13:26">
      <c r="M803" s="14"/>
      <c r="N803" s="14"/>
      <c r="O803" s="14"/>
      <c r="P803" s="14"/>
      <c r="Q803" s="14"/>
      <c r="R803" s="14"/>
      <c r="S803" s="14"/>
      <c r="T803" s="14"/>
      <c r="U803" s="14"/>
      <c r="V803" s="14"/>
      <c r="W803" s="14"/>
      <c r="X803" s="14"/>
      <c r="Y803" s="14"/>
      <c r="Z803" s="14"/>
    </row>
    <row r="804" spans="13:26">
      <c r="M804" s="14"/>
      <c r="N804" s="14"/>
      <c r="O804" s="14"/>
      <c r="P804" s="14"/>
      <c r="Q804" s="14"/>
      <c r="R804" s="14"/>
      <c r="S804" s="14"/>
      <c r="T804" s="14"/>
      <c r="U804" s="14"/>
      <c r="V804" s="14"/>
      <c r="W804" s="14"/>
      <c r="X804" s="14"/>
      <c r="Y804" s="14"/>
      <c r="Z804" s="14"/>
    </row>
    <row r="805" spans="13:26">
      <c r="M805" s="14"/>
      <c r="N805" s="14"/>
      <c r="O805" s="14"/>
      <c r="P805" s="14"/>
      <c r="Q805" s="14"/>
      <c r="R805" s="14"/>
      <c r="S805" s="14"/>
      <c r="T805" s="14"/>
      <c r="U805" s="14"/>
      <c r="V805" s="14"/>
      <c r="W805" s="14"/>
      <c r="X805" s="14"/>
      <c r="Y805" s="14"/>
      <c r="Z805" s="14"/>
    </row>
    <row r="806" spans="13:26">
      <c r="M806" s="14"/>
      <c r="N806" s="14"/>
      <c r="O806" s="14"/>
      <c r="P806" s="14"/>
      <c r="Q806" s="14"/>
      <c r="R806" s="14"/>
      <c r="S806" s="14"/>
      <c r="T806" s="14"/>
      <c r="U806" s="14"/>
      <c r="V806" s="14"/>
      <c r="W806" s="14"/>
      <c r="X806" s="14"/>
      <c r="Y806" s="14"/>
      <c r="Z806" s="14"/>
    </row>
    <row r="807" spans="13:26">
      <c r="M807" s="14"/>
      <c r="N807" s="14"/>
      <c r="O807" s="14"/>
      <c r="P807" s="14"/>
      <c r="Q807" s="14"/>
      <c r="R807" s="14"/>
      <c r="S807" s="14"/>
      <c r="T807" s="14"/>
      <c r="U807" s="14"/>
      <c r="V807" s="14"/>
      <c r="W807" s="14"/>
      <c r="X807" s="14"/>
      <c r="Y807" s="14"/>
      <c r="Z807" s="14"/>
    </row>
    <row r="808" spans="13:26">
      <c r="M808" s="14"/>
      <c r="N808" s="14"/>
      <c r="O808" s="14"/>
      <c r="P808" s="14"/>
      <c r="Q808" s="14"/>
      <c r="R808" s="14"/>
      <c r="S808" s="14"/>
      <c r="T808" s="14"/>
      <c r="U808" s="14"/>
      <c r="V808" s="14"/>
      <c r="W808" s="14"/>
      <c r="X808" s="14"/>
      <c r="Y808" s="14"/>
      <c r="Z808" s="14"/>
    </row>
    <row r="809" spans="13:26">
      <c r="M809" s="14"/>
      <c r="N809" s="14"/>
      <c r="O809" s="14"/>
      <c r="P809" s="14"/>
      <c r="Q809" s="14"/>
      <c r="R809" s="14"/>
      <c r="S809" s="14"/>
      <c r="T809" s="14"/>
      <c r="U809" s="14"/>
      <c r="V809" s="14"/>
      <c r="W809" s="14"/>
      <c r="X809" s="14"/>
      <c r="Y809" s="14"/>
      <c r="Z809" s="14"/>
    </row>
    <row r="810" spans="13:26">
      <c r="M810" s="14"/>
      <c r="N810" s="14"/>
      <c r="O810" s="14"/>
      <c r="P810" s="14"/>
      <c r="Q810" s="14"/>
      <c r="R810" s="14"/>
      <c r="S810" s="14"/>
      <c r="T810" s="14"/>
      <c r="U810" s="14"/>
      <c r="V810" s="14"/>
      <c r="W810" s="14"/>
      <c r="X810" s="14"/>
      <c r="Y810" s="14"/>
      <c r="Z810" s="14"/>
    </row>
    <row r="811" spans="13:26">
      <c r="M811" s="14"/>
      <c r="N811" s="14"/>
      <c r="O811" s="14"/>
      <c r="P811" s="14"/>
      <c r="Q811" s="14"/>
      <c r="R811" s="14"/>
      <c r="S811" s="14"/>
      <c r="T811" s="14"/>
      <c r="U811" s="14"/>
      <c r="V811" s="14"/>
      <c r="W811" s="14"/>
      <c r="X811" s="14"/>
      <c r="Y811" s="14"/>
      <c r="Z811" s="14"/>
    </row>
    <row r="812" spans="13:26">
      <c r="M812" s="14"/>
      <c r="N812" s="14"/>
      <c r="O812" s="14"/>
      <c r="P812" s="14"/>
      <c r="Q812" s="14"/>
      <c r="R812" s="14"/>
      <c r="S812" s="14"/>
      <c r="T812" s="14"/>
      <c r="U812" s="14"/>
      <c r="V812" s="14"/>
      <c r="W812" s="14"/>
      <c r="X812" s="14"/>
      <c r="Y812" s="14"/>
      <c r="Z812" s="14"/>
    </row>
    <row r="813" spans="13:26">
      <c r="M813" s="14"/>
      <c r="N813" s="14"/>
      <c r="O813" s="14"/>
      <c r="P813" s="14"/>
      <c r="Q813" s="14"/>
      <c r="R813" s="14"/>
      <c r="S813" s="14"/>
      <c r="T813" s="14"/>
      <c r="U813" s="14"/>
      <c r="V813" s="14"/>
      <c r="W813" s="14"/>
      <c r="X813" s="14"/>
      <c r="Y813" s="14"/>
      <c r="Z813" s="14"/>
    </row>
    <row r="814" spans="13:26">
      <c r="M814" s="14"/>
      <c r="N814" s="14"/>
      <c r="O814" s="14"/>
      <c r="P814" s="14"/>
      <c r="Q814" s="14"/>
      <c r="R814" s="14"/>
      <c r="S814" s="14"/>
      <c r="T814" s="14"/>
      <c r="U814" s="14"/>
      <c r="V814" s="14"/>
      <c r="W814" s="14"/>
      <c r="X814" s="14"/>
      <c r="Y814" s="14"/>
      <c r="Z814" s="14"/>
    </row>
    <row r="815" spans="13:26">
      <c r="M815" s="14"/>
      <c r="N815" s="14"/>
      <c r="O815" s="14"/>
      <c r="P815" s="14"/>
      <c r="Q815" s="14"/>
      <c r="R815" s="14"/>
      <c r="S815" s="14"/>
      <c r="T815" s="14"/>
      <c r="U815" s="14"/>
      <c r="V815" s="14"/>
      <c r="W815" s="14"/>
      <c r="X815" s="14"/>
      <c r="Y815" s="14"/>
      <c r="Z815" s="14"/>
    </row>
    <row r="816" spans="13:26">
      <c r="M816" s="14"/>
      <c r="N816" s="14"/>
      <c r="O816" s="14"/>
      <c r="P816" s="14"/>
      <c r="Q816" s="14"/>
      <c r="R816" s="14"/>
      <c r="S816" s="14"/>
      <c r="T816" s="14"/>
      <c r="U816" s="14"/>
      <c r="V816" s="14"/>
      <c r="W816" s="14"/>
      <c r="X816" s="14"/>
      <c r="Y816" s="14"/>
      <c r="Z816" s="14"/>
    </row>
    <row r="817" spans="13:26">
      <c r="M817" s="14"/>
      <c r="N817" s="14"/>
      <c r="O817" s="14"/>
      <c r="P817" s="14"/>
      <c r="Q817" s="14"/>
      <c r="R817" s="14"/>
      <c r="S817" s="14"/>
      <c r="T817" s="14"/>
      <c r="U817" s="14"/>
      <c r="V817" s="14"/>
      <c r="W817" s="14"/>
      <c r="X817" s="14"/>
      <c r="Y817" s="14"/>
      <c r="Z817" s="14"/>
    </row>
    <row r="818" spans="13:26">
      <c r="M818" s="14"/>
      <c r="N818" s="14"/>
      <c r="O818" s="14"/>
      <c r="P818" s="14"/>
      <c r="Q818" s="14"/>
      <c r="R818" s="14"/>
      <c r="S818" s="14"/>
      <c r="T818" s="14"/>
      <c r="U818" s="14"/>
      <c r="V818" s="14"/>
      <c r="W818" s="14"/>
      <c r="X818" s="14"/>
      <c r="Y818" s="14"/>
      <c r="Z818" s="14"/>
    </row>
    <row r="819" spans="13:26">
      <c r="M819" s="14"/>
      <c r="N819" s="14"/>
      <c r="O819" s="14"/>
      <c r="P819" s="14"/>
      <c r="Q819" s="14"/>
      <c r="R819" s="14"/>
      <c r="S819" s="14"/>
      <c r="T819" s="14"/>
      <c r="U819" s="14"/>
      <c r="V819" s="14"/>
      <c r="W819" s="14"/>
      <c r="X819" s="14"/>
      <c r="Y819" s="14"/>
      <c r="Z819" s="14"/>
    </row>
    <row r="820" spans="13:26">
      <c r="M820" s="14"/>
      <c r="N820" s="14"/>
      <c r="O820" s="14"/>
      <c r="P820" s="14"/>
      <c r="Q820" s="14"/>
      <c r="R820" s="14"/>
      <c r="S820" s="14"/>
      <c r="T820" s="14"/>
      <c r="U820" s="14"/>
      <c r="V820" s="14"/>
      <c r="W820" s="14"/>
      <c r="X820" s="14"/>
      <c r="Y820" s="14"/>
      <c r="Z820" s="14"/>
    </row>
    <row r="821" spans="13:26">
      <c r="M821" s="14"/>
      <c r="N821" s="14"/>
      <c r="O821" s="14"/>
      <c r="P821" s="14"/>
      <c r="Q821" s="14"/>
      <c r="R821" s="14"/>
      <c r="S821" s="14"/>
      <c r="T821" s="14"/>
      <c r="U821" s="14"/>
      <c r="V821" s="14"/>
      <c r="W821" s="14"/>
      <c r="X821" s="14"/>
      <c r="Y821" s="14"/>
      <c r="Z821" s="14"/>
    </row>
    <row r="822" spans="13:26">
      <c r="M822" s="14"/>
      <c r="N822" s="14"/>
      <c r="O822" s="14"/>
      <c r="P822" s="14"/>
      <c r="Q822" s="14"/>
      <c r="R822" s="14"/>
      <c r="S822" s="14"/>
      <c r="T822" s="14"/>
      <c r="U822" s="14"/>
      <c r="V822" s="14"/>
      <c r="W822" s="14"/>
      <c r="X822" s="14"/>
      <c r="Y822" s="14"/>
      <c r="Z822" s="14"/>
    </row>
    <row r="823" spans="13:26">
      <c r="M823" s="14"/>
      <c r="N823" s="14"/>
      <c r="O823" s="14"/>
      <c r="P823" s="14"/>
      <c r="Q823" s="14"/>
      <c r="R823" s="14"/>
      <c r="S823" s="14"/>
      <c r="T823" s="14"/>
      <c r="U823" s="14"/>
      <c r="V823" s="14"/>
      <c r="W823" s="14"/>
      <c r="X823" s="14"/>
      <c r="Y823" s="14"/>
      <c r="Z823" s="14"/>
    </row>
    <row r="824" spans="13:26">
      <c r="M824" s="14"/>
      <c r="N824" s="14"/>
      <c r="O824" s="14"/>
      <c r="P824" s="14"/>
      <c r="Q824" s="14"/>
      <c r="R824" s="14"/>
      <c r="S824" s="14"/>
      <c r="T824" s="14"/>
      <c r="U824" s="14"/>
      <c r="V824" s="14"/>
      <c r="W824" s="14"/>
      <c r="X824" s="14"/>
      <c r="Y824" s="14"/>
      <c r="Z824" s="14"/>
    </row>
    <row r="825" spans="13:26">
      <c r="M825" s="14"/>
      <c r="N825" s="14"/>
      <c r="O825" s="14"/>
      <c r="P825" s="14"/>
      <c r="Q825" s="14"/>
      <c r="R825" s="14"/>
      <c r="S825" s="14"/>
      <c r="T825" s="14"/>
      <c r="U825" s="14"/>
      <c r="V825" s="14"/>
      <c r="W825" s="14"/>
      <c r="X825" s="14"/>
      <c r="Y825" s="14"/>
      <c r="Z825" s="14"/>
    </row>
    <row r="826" spans="13:26">
      <c r="M826" s="14"/>
      <c r="N826" s="14"/>
      <c r="O826" s="14"/>
      <c r="P826" s="14"/>
      <c r="Q826" s="14"/>
      <c r="R826" s="14"/>
      <c r="S826" s="14"/>
      <c r="T826" s="14"/>
      <c r="U826" s="14"/>
      <c r="V826" s="14"/>
      <c r="W826" s="14"/>
      <c r="X826" s="14"/>
      <c r="Y826" s="14"/>
      <c r="Z826" s="14"/>
    </row>
    <row r="827" spans="13:26">
      <c r="M827" s="14"/>
      <c r="N827" s="14"/>
      <c r="O827" s="14"/>
      <c r="P827" s="14"/>
      <c r="Q827" s="14"/>
      <c r="R827" s="14"/>
      <c r="S827" s="14"/>
      <c r="T827" s="14"/>
      <c r="U827" s="14"/>
      <c r="V827" s="14"/>
      <c r="W827" s="14"/>
      <c r="X827" s="14"/>
      <c r="Y827" s="14"/>
      <c r="Z827" s="14"/>
    </row>
    <row r="828" spans="13:26">
      <c r="M828" s="14"/>
      <c r="N828" s="14"/>
      <c r="O828" s="14"/>
      <c r="P828" s="14"/>
      <c r="Q828" s="14"/>
      <c r="R828" s="14"/>
      <c r="S828" s="14"/>
      <c r="T828" s="14"/>
      <c r="U828" s="14"/>
      <c r="V828" s="14"/>
      <c r="W828" s="14"/>
      <c r="X828" s="14"/>
      <c r="Y828" s="14"/>
      <c r="Z828" s="14"/>
    </row>
    <row r="829" spans="13:26">
      <c r="M829" s="14"/>
      <c r="N829" s="14"/>
      <c r="O829" s="14"/>
      <c r="P829" s="14"/>
      <c r="Q829" s="14"/>
      <c r="R829" s="14"/>
      <c r="S829" s="14"/>
      <c r="T829" s="14"/>
      <c r="U829" s="14"/>
      <c r="V829" s="14"/>
      <c r="W829" s="14"/>
      <c r="X829" s="14"/>
      <c r="Y829" s="14"/>
      <c r="Z829" s="14"/>
    </row>
    <row r="830" spans="13:26">
      <c r="M830" s="14"/>
      <c r="N830" s="14"/>
      <c r="O830" s="14"/>
      <c r="P830" s="14"/>
      <c r="Q830" s="14"/>
      <c r="R830" s="14"/>
      <c r="S830" s="14"/>
      <c r="T830" s="14"/>
      <c r="U830" s="14"/>
      <c r="V830" s="14"/>
      <c r="W830" s="14"/>
      <c r="X830" s="14"/>
      <c r="Y830" s="14"/>
      <c r="Z830" s="14"/>
    </row>
    <row r="831" spans="13:26">
      <c r="M831" s="14"/>
      <c r="N831" s="14"/>
      <c r="O831" s="14"/>
      <c r="P831" s="14"/>
      <c r="Q831" s="14"/>
      <c r="R831" s="14"/>
      <c r="S831" s="14"/>
      <c r="T831" s="14"/>
      <c r="U831" s="14"/>
      <c r="V831" s="14"/>
      <c r="W831" s="14"/>
      <c r="X831" s="14"/>
      <c r="Y831" s="14"/>
      <c r="Z831" s="14"/>
    </row>
    <row r="832" spans="13:26">
      <c r="M832" s="14"/>
      <c r="N832" s="14"/>
      <c r="O832" s="14"/>
      <c r="P832" s="14"/>
      <c r="Q832" s="14"/>
      <c r="R832" s="14"/>
      <c r="S832" s="14"/>
      <c r="T832" s="14"/>
      <c r="U832" s="14"/>
      <c r="V832" s="14"/>
      <c r="W832" s="14"/>
      <c r="X832" s="14"/>
      <c r="Y832" s="14"/>
      <c r="Z832" s="14"/>
    </row>
    <row r="833" spans="13:26">
      <c r="M833" s="14"/>
      <c r="N833" s="14"/>
      <c r="O833" s="14"/>
      <c r="P833" s="14"/>
      <c r="Q833" s="14"/>
      <c r="R833" s="14"/>
      <c r="S833" s="14"/>
      <c r="T833" s="14"/>
      <c r="U833" s="14"/>
      <c r="V833" s="14"/>
      <c r="W833" s="14"/>
      <c r="X833" s="14"/>
      <c r="Y833" s="14"/>
      <c r="Z833" s="14"/>
    </row>
    <row r="834" spans="13:26">
      <c r="M834" s="14"/>
      <c r="N834" s="14"/>
      <c r="O834" s="14"/>
      <c r="P834" s="14"/>
      <c r="Q834" s="14"/>
      <c r="R834" s="14"/>
      <c r="S834" s="14"/>
      <c r="T834" s="14"/>
      <c r="U834" s="14"/>
      <c r="V834" s="14"/>
      <c r="W834" s="14"/>
      <c r="X834" s="14"/>
      <c r="Y834" s="14"/>
      <c r="Z834" s="14"/>
    </row>
    <row r="835" spans="13:26">
      <c r="M835" s="14"/>
      <c r="N835" s="14"/>
      <c r="O835" s="14"/>
      <c r="P835" s="14"/>
      <c r="Q835" s="14"/>
      <c r="R835" s="14"/>
      <c r="S835" s="14"/>
      <c r="T835" s="14"/>
      <c r="U835" s="14"/>
      <c r="V835" s="14"/>
      <c r="W835" s="14"/>
      <c r="X835" s="14"/>
      <c r="Y835" s="14"/>
      <c r="Z835" s="14"/>
    </row>
    <row r="836" spans="13:26">
      <c r="M836" s="14"/>
      <c r="N836" s="14"/>
      <c r="O836" s="14"/>
      <c r="P836" s="14"/>
      <c r="Q836" s="14"/>
      <c r="R836" s="14"/>
      <c r="S836" s="14"/>
      <c r="T836" s="14"/>
      <c r="U836" s="14"/>
      <c r="V836" s="14"/>
      <c r="W836" s="14"/>
      <c r="X836" s="14"/>
      <c r="Y836" s="14"/>
      <c r="Z836" s="14"/>
    </row>
    <row r="837" spans="13:26">
      <c r="M837" s="14"/>
      <c r="N837" s="14"/>
      <c r="O837" s="14"/>
      <c r="P837" s="14"/>
      <c r="Q837" s="14"/>
      <c r="R837" s="14"/>
      <c r="S837" s="14"/>
      <c r="T837" s="14"/>
      <c r="U837" s="14"/>
      <c r="V837" s="14"/>
      <c r="W837" s="14"/>
      <c r="X837" s="14"/>
      <c r="Y837" s="14"/>
      <c r="Z837" s="14"/>
    </row>
    <row r="838" spans="13:26">
      <c r="M838" s="14"/>
      <c r="N838" s="14"/>
      <c r="O838" s="14"/>
      <c r="P838" s="14"/>
      <c r="Q838" s="14"/>
      <c r="R838" s="14"/>
      <c r="S838" s="14"/>
      <c r="T838" s="14"/>
      <c r="U838" s="14"/>
      <c r="V838" s="14"/>
      <c r="W838" s="14"/>
      <c r="X838" s="14"/>
      <c r="Y838" s="14"/>
      <c r="Z838" s="14"/>
    </row>
    <row r="839" spans="13:26">
      <c r="M839" s="14"/>
      <c r="N839" s="14"/>
      <c r="O839" s="14"/>
      <c r="P839" s="14"/>
      <c r="Q839" s="14"/>
      <c r="R839" s="14"/>
      <c r="S839" s="14"/>
      <c r="T839" s="14"/>
      <c r="U839" s="14"/>
      <c r="V839" s="14"/>
      <c r="W839" s="14"/>
      <c r="X839" s="14"/>
      <c r="Y839" s="14"/>
      <c r="Z839" s="14"/>
    </row>
    <row r="840" spans="13:26">
      <c r="M840" s="14"/>
      <c r="N840" s="14"/>
      <c r="O840" s="14"/>
      <c r="P840" s="14"/>
      <c r="Q840" s="14"/>
      <c r="R840" s="14"/>
      <c r="S840" s="14"/>
      <c r="T840" s="14"/>
      <c r="U840" s="14"/>
      <c r="V840" s="14"/>
      <c r="W840" s="14"/>
      <c r="X840" s="14"/>
      <c r="Y840" s="14"/>
      <c r="Z840" s="14"/>
    </row>
    <row r="841" spans="13:26">
      <c r="M841" s="14"/>
      <c r="N841" s="14"/>
      <c r="O841" s="14"/>
      <c r="P841" s="14"/>
      <c r="Q841" s="14"/>
      <c r="R841" s="14"/>
      <c r="S841" s="14"/>
      <c r="T841" s="14"/>
      <c r="U841" s="14"/>
      <c r="V841" s="14"/>
      <c r="W841" s="14"/>
      <c r="X841" s="14"/>
      <c r="Y841" s="14"/>
      <c r="Z841" s="14"/>
    </row>
    <row r="842" spans="13:26">
      <c r="M842" s="14"/>
      <c r="N842" s="14"/>
      <c r="O842" s="14"/>
      <c r="P842" s="14"/>
      <c r="Q842" s="14"/>
      <c r="R842" s="14"/>
      <c r="S842" s="14"/>
      <c r="T842" s="14"/>
      <c r="U842" s="14"/>
      <c r="V842" s="14"/>
      <c r="W842" s="14"/>
      <c r="X842" s="14"/>
      <c r="Y842" s="14"/>
      <c r="Z842" s="14"/>
    </row>
    <row r="843" spans="13:26">
      <c r="M843" s="14"/>
      <c r="N843" s="14"/>
      <c r="O843" s="14"/>
      <c r="P843" s="14"/>
      <c r="Q843" s="14"/>
      <c r="R843" s="14"/>
      <c r="S843" s="14"/>
      <c r="T843" s="14"/>
      <c r="U843" s="14"/>
      <c r="V843" s="14"/>
      <c r="W843" s="14"/>
      <c r="X843" s="14"/>
      <c r="Y843" s="14"/>
      <c r="Z843" s="14"/>
    </row>
    <row r="844" spans="13:26">
      <c r="M844" s="14"/>
      <c r="N844" s="14"/>
      <c r="O844" s="14"/>
      <c r="P844" s="14"/>
      <c r="Q844" s="14"/>
      <c r="R844" s="14"/>
      <c r="S844" s="14"/>
      <c r="T844" s="14"/>
      <c r="U844" s="14"/>
      <c r="V844" s="14"/>
      <c r="W844" s="14"/>
      <c r="X844" s="14"/>
      <c r="Y844" s="14"/>
      <c r="Z844" s="14"/>
    </row>
    <row r="845" spans="13:26">
      <c r="M845" s="14"/>
      <c r="N845" s="14"/>
      <c r="O845" s="14"/>
      <c r="P845" s="14"/>
      <c r="Q845" s="14"/>
      <c r="R845" s="14"/>
      <c r="S845" s="14"/>
      <c r="T845" s="14"/>
      <c r="U845" s="14"/>
      <c r="V845" s="14"/>
      <c r="W845" s="14"/>
      <c r="X845" s="14"/>
      <c r="Y845" s="14"/>
      <c r="Z845" s="14"/>
    </row>
    <row r="846" spans="13:26">
      <c r="M846" s="14"/>
      <c r="N846" s="14"/>
      <c r="O846" s="14"/>
      <c r="P846" s="14"/>
      <c r="Q846" s="14"/>
      <c r="R846" s="14"/>
      <c r="S846" s="14"/>
      <c r="T846" s="14"/>
      <c r="U846" s="14"/>
      <c r="V846" s="14"/>
      <c r="W846" s="14"/>
      <c r="X846" s="14"/>
      <c r="Y846" s="14"/>
      <c r="Z846" s="14"/>
    </row>
    <row r="847" spans="13:26">
      <c r="M847" s="14"/>
      <c r="N847" s="14"/>
      <c r="O847" s="14"/>
      <c r="P847" s="14"/>
      <c r="Q847" s="14"/>
      <c r="R847" s="14"/>
      <c r="S847" s="14"/>
      <c r="T847" s="14"/>
      <c r="U847" s="14"/>
      <c r="V847" s="14"/>
      <c r="W847" s="14"/>
      <c r="X847" s="14"/>
      <c r="Y847" s="14"/>
      <c r="Z847" s="14"/>
    </row>
    <row r="848" spans="13:26">
      <c r="M848" s="14"/>
      <c r="N848" s="14"/>
      <c r="O848" s="14"/>
      <c r="P848" s="14"/>
      <c r="Q848" s="14"/>
      <c r="R848" s="14"/>
      <c r="S848" s="14"/>
      <c r="T848" s="14"/>
      <c r="U848" s="14"/>
      <c r="V848" s="14"/>
      <c r="W848" s="14"/>
      <c r="X848" s="14"/>
      <c r="Y848" s="14"/>
      <c r="Z848" s="14"/>
    </row>
    <row r="849" spans="13:26">
      <c r="M849" s="14"/>
      <c r="N849" s="14"/>
      <c r="O849" s="14"/>
      <c r="P849" s="14"/>
      <c r="Q849" s="14"/>
      <c r="R849" s="14"/>
      <c r="S849" s="14"/>
      <c r="T849" s="14"/>
      <c r="U849" s="14"/>
      <c r="V849" s="14"/>
      <c r="W849" s="14"/>
      <c r="X849" s="14"/>
      <c r="Y849" s="14"/>
      <c r="Z849" s="14"/>
    </row>
    <row r="850" spans="13:26">
      <c r="M850" s="14"/>
      <c r="N850" s="14"/>
      <c r="O850" s="14"/>
      <c r="P850" s="14"/>
      <c r="Q850" s="14"/>
      <c r="R850" s="14"/>
      <c r="S850" s="14"/>
      <c r="T850" s="14"/>
      <c r="U850" s="14"/>
      <c r="V850" s="14"/>
      <c r="W850" s="14"/>
      <c r="X850" s="14"/>
      <c r="Y850" s="14"/>
      <c r="Z850" s="14"/>
    </row>
    <row r="851" spans="13:26">
      <c r="M851" s="14"/>
      <c r="N851" s="14"/>
      <c r="O851" s="14"/>
      <c r="P851" s="14"/>
      <c r="Q851" s="14"/>
      <c r="R851" s="14"/>
      <c r="S851" s="14"/>
      <c r="T851" s="14"/>
      <c r="U851" s="14"/>
      <c r="V851" s="14"/>
      <c r="W851" s="14"/>
      <c r="X851" s="14"/>
      <c r="Y851" s="14"/>
      <c r="Z851" s="14"/>
    </row>
    <row r="852" spans="13:26">
      <c r="M852" s="14"/>
      <c r="N852" s="14"/>
      <c r="O852" s="14"/>
      <c r="P852" s="14"/>
      <c r="Q852" s="14"/>
      <c r="R852" s="14"/>
      <c r="S852" s="14"/>
      <c r="T852" s="14"/>
      <c r="U852" s="14"/>
      <c r="V852" s="14"/>
      <c r="W852" s="14"/>
      <c r="X852" s="14"/>
      <c r="Y852" s="14"/>
      <c r="Z852" s="14"/>
    </row>
    <row r="853" spans="13:26">
      <c r="M853" s="14"/>
      <c r="N853" s="14"/>
      <c r="O853" s="14"/>
      <c r="P853" s="14"/>
      <c r="Q853" s="14"/>
      <c r="R853" s="14"/>
      <c r="S853" s="14"/>
      <c r="T853" s="14"/>
      <c r="U853" s="14"/>
      <c r="V853" s="14"/>
      <c r="W853" s="14"/>
      <c r="X853" s="14"/>
      <c r="Y853" s="14"/>
      <c r="Z853" s="14"/>
    </row>
    <row r="854" spans="13:26">
      <c r="M854" s="14"/>
      <c r="N854" s="14"/>
      <c r="O854" s="14"/>
      <c r="P854" s="14"/>
      <c r="Q854" s="14"/>
      <c r="R854" s="14"/>
      <c r="S854" s="14"/>
      <c r="T854" s="14"/>
      <c r="U854" s="14"/>
      <c r="V854" s="14"/>
      <c r="W854" s="14"/>
      <c r="X854" s="14"/>
      <c r="Y854" s="14"/>
      <c r="Z854" s="14"/>
    </row>
    <row r="855" spans="13:26">
      <c r="M855" s="14"/>
      <c r="N855" s="14"/>
      <c r="O855" s="14"/>
      <c r="P855" s="14"/>
      <c r="Q855" s="14"/>
      <c r="R855" s="14"/>
      <c r="S855" s="14"/>
      <c r="T855" s="14"/>
      <c r="U855" s="14"/>
      <c r="V855" s="14"/>
      <c r="W855" s="14"/>
      <c r="X855" s="14"/>
      <c r="Y855" s="14"/>
      <c r="Z855" s="14"/>
    </row>
    <row r="856" spans="13:26">
      <c r="M856" s="14"/>
      <c r="N856" s="14"/>
      <c r="O856" s="14"/>
      <c r="P856" s="14"/>
      <c r="Q856" s="14"/>
      <c r="R856" s="14"/>
      <c r="S856" s="14"/>
      <c r="T856" s="14"/>
      <c r="U856" s="14"/>
      <c r="V856" s="14"/>
      <c r="W856" s="14"/>
      <c r="X856" s="14"/>
      <c r="Y856" s="14"/>
      <c r="Z856" s="14"/>
    </row>
    <row r="857" spans="13:26">
      <c r="M857" s="14"/>
      <c r="N857" s="14"/>
      <c r="O857" s="14"/>
      <c r="P857" s="14"/>
      <c r="Q857" s="14"/>
      <c r="R857" s="14"/>
      <c r="S857" s="14"/>
      <c r="T857" s="14"/>
      <c r="U857" s="14"/>
      <c r="V857" s="14"/>
      <c r="W857" s="14"/>
      <c r="X857" s="14"/>
      <c r="Y857" s="14"/>
      <c r="Z857" s="14"/>
    </row>
    <row r="858" spans="13:26">
      <c r="M858" s="14"/>
      <c r="N858" s="14"/>
      <c r="O858" s="14"/>
      <c r="P858" s="14"/>
      <c r="Q858" s="14"/>
      <c r="R858" s="14"/>
      <c r="S858" s="14"/>
      <c r="T858" s="14"/>
      <c r="U858" s="14"/>
      <c r="V858" s="14"/>
      <c r="W858" s="14"/>
      <c r="X858" s="14"/>
      <c r="Y858" s="14"/>
      <c r="Z858" s="14"/>
    </row>
    <row r="859" spans="13:26">
      <c r="M859" s="14"/>
      <c r="N859" s="14"/>
      <c r="O859" s="14"/>
      <c r="P859" s="14"/>
      <c r="Q859" s="14"/>
      <c r="R859" s="14"/>
      <c r="S859" s="14"/>
      <c r="T859" s="14"/>
      <c r="U859" s="14"/>
      <c r="V859" s="14"/>
      <c r="W859" s="14"/>
      <c r="X859" s="14"/>
      <c r="Y859" s="14"/>
      <c r="Z859" s="14"/>
    </row>
    <row r="860" spans="13:26">
      <c r="M860" s="14"/>
      <c r="N860" s="14"/>
      <c r="O860" s="14"/>
      <c r="P860" s="14"/>
      <c r="Q860" s="14"/>
      <c r="R860" s="14"/>
      <c r="S860" s="14"/>
      <c r="T860" s="14"/>
      <c r="U860" s="14"/>
      <c r="V860" s="14"/>
      <c r="W860" s="14"/>
      <c r="X860" s="14"/>
      <c r="Y860" s="14"/>
      <c r="Z860" s="14"/>
    </row>
    <row r="861" spans="13:26">
      <c r="M861" s="14"/>
      <c r="N861" s="14"/>
      <c r="O861" s="14"/>
      <c r="P861" s="14"/>
      <c r="Q861" s="14"/>
      <c r="R861" s="14"/>
      <c r="S861" s="14"/>
      <c r="T861" s="14"/>
      <c r="U861" s="14"/>
      <c r="V861" s="14"/>
      <c r="W861" s="14"/>
      <c r="X861" s="14"/>
      <c r="Y861" s="14"/>
      <c r="Z861" s="14"/>
    </row>
    <row r="862" spans="13:26">
      <c r="M862" s="14"/>
      <c r="N862" s="14"/>
      <c r="O862" s="14"/>
      <c r="P862" s="14"/>
      <c r="Q862" s="14"/>
      <c r="R862" s="14"/>
      <c r="S862" s="14"/>
      <c r="T862" s="14"/>
      <c r="U862" s="14"/>
      <c r="V862" s="14"/>
      <c r="W862" s="14"/>
      <c r="X862" s="14"/>
      <c r="Y862" s="14"/>
      <c r="Z862" s="14"/>
    </row>
    <row r="863" spans="13:26">
      <c r="M863" s="14"/>
      <c r="N863" s="14"/>
      <c r="O863" s="14"/>
      <c r="P863" s="14"/>
      <c r="Q863" s="14"/>
      <c r="R863" s="14"/>
      <c r="S863" s="14"/>
      <c r="T863" s="14"/>
      <c r="U863" s="14"/>
      <c r="V863" s="14"/>
      <c r="W863" s="14"/>
      <c r="X863" s="14"/>
      <c r="Y863" s="14"/>
      <c r="Z863" s="14"/>
    </row>
    <row r="864" spans="13:26">
      <c r="M864" s="14"/>
      <c r="N864" s="14"/>
      <c r="O864" s="14"/>
      <c r="P864" s="14"/>
      <c r="Q864" s="14"/>
      <c r="R864" s="14"/>
      <c r="S864" s="14"/>
      <c r="T864" s="14"/>
      <c r="U864" s="14"/>
      <c r="V864" s="14"/>
      <c r="W864" s="14"/>
      <c r="X864" s="14"/>
      <c r="Y864" s="14"/>
      <c r="Z864" s="14"/>
    </row>
    <row r="865" spans="13:26">
      <c r="M865" s="14"/>
      <c r="N865" s="14"/>
      <c r="O865" s="14"/>
      <c r="P865" s="14"/>
      <c r="Q865" s="14"/>
      <c r="R865" s="14"/>
      <c r="S865" s="14"/>
      <c r="T865" s="14"/>
      <c r="U865" s="14"/>
      <c r="V865" s="14"/>
      <c r="W865" s="14"/>
      <c r="X865" s="14"/>
      <c r="Y865" s="14"/>
      <c r="Z865" s="14"/>
    </row>
    <row r="866" spans="13:26">
      <c r="M866" s="14"/>
      <c r="N866" s="14"/>
      <c r="O866" s="14"/>
      <c r="P866" s="14"/>
      <c r="Q866" s="14"/>
      <c r="R866" s="14"/>
      <c r="S866" s="14"/>
      <c r="T866" s="14"/>
      <c r="U866" s="14"/>
      <c r="V866" s="14"/>
      <c r="W866" s="14"/>
      <c r="X866" s="14"/>
      <c r="Y866" s="14"/>
      <c r="Z866" s="14"/>
    </row>
    <row r="867" spans="13:26">
      <c r="M867" s="14"/>
      <c r="N867" s="14"/>
      <c r="O867" s="14"/>
      <c r="P867" s="14"/>
      <c r="Q867" s="14"/>
      <c r="R867" s="14"/>
      <c r="S867" s="14"/>
      <c r="T867" s="14"/>
      <c r="U867" s="14"/>
      <c r="V867" s="14"/>
      <c r="W867" s="14"/>
      <c r="X867" s="14"/>
      <c r="Y867" s="14"/>
      <c r="Z867" s="14"/>
    </row>
    <row r="868" spans="13:26">
      <c r="M868" s="14"/>
      <c r="N868" s="14"/>
      <c r="O868" s="14"/>
      <c r="P868" s="14"/>
      <c r="Q868" s="14"/>
      <c r="R868" s="14"/>
      <c r="S868" s="14"/>
      <c r="T868" s="14"/>
      <c r="U868" s="14"/>
      <c r="V868" s="14"/>
      <c r="W868" s="14"/>
      <c r="X868" s="14"/>
      <c r="Y868" s="14"/>
      <c r="Z868" s="14"/>
    </row>
    <row r="869" spans="13:26">
      <c r="M869" s="14"/>
      <c r="N869" s="14"/>
      <c r="O869" s="14"/>
      <c r="P869" s="14"/>
      <c r="Q869" s="14"/>
      <c r="R869" s="14"/>
      <c r="S869" s="14"/>
      <c r="T869" s="14"/>
      <c r="U869" s="14"/>
      <c r="V869" s="14"/>
      <c r="W869" s="14"/>
      <c r="X869" s="14"/>
      <c r="Y869" s="14"/>
      <c r="Z869" s="14"/>
    </row>
    <row r="870" spans="13:26">
      <c r="M870" s="14"/>
      <c r="N870" s="14"/>
      <c r="O870" s="14"/>
      <c r="P870" s="14"/>
      <c r="Q870" s="14"/>
      <c r="R870" s="14"/>
      <c r="S870" s="14"/>
      <c r="T870" s="14"/>
      <c r="U870" s="14"/>
      <c r="V870" s="14"/>
      <c r="W870" s="14"/>
      <c r="X870" s="14"/>
      <c r="Y870" s="14"/>
      <c r="Z870" s="14"/>
    </row>
    <row r="871" spans="13:26">
      <c r="M871" s="14"/>
      <c r="N871" s="14"/>
      <c r="O871" s="14"/>
      <c r="P871" s="14"/>
      <c r="Q871" s="14"/>
      <c r="R871" s="14"/>
      <c r="S871" s="14"/>
      <c r="T871" s="14"/>
      <c r="U871" s="14"/>
      <c r="V871" s="14"/>
      <c r="W871" s="14"/>
      <c r="X871" s="14"/>
      <c r="Y871" s="14"/>
      <c r="Z871" s="14"/>
    </row>
    <row r="872" spans="13:26">
      <c r="M872" s="14"/>
      <c r="N872" s="14"/>
      <c r="O872" s="14"/>
      <c r="P872" s="14"/>
      <c r="Q872" s="14"/>
      <c r="R872" s="14"/>
      <c r="S872" s="14"/>
      <c r="T872" s="14"/>
      <c r="U872" s="14"/>
      <c r="V872" s="14"/>
      <c r="W872" s="14"/>
      <c r="X872" s="14"/>
      <c r="Y872" s="14"/>
      <c r="Z872" s="14"/>
    </row>
    <row r="873" spans="13:26">
      <c r="M873" s="14"/>
      <c r="N873" s="14"/>
      <c r="O873" s="14"/>
      <c r="P873" s="14"/>
      <c r="Q873" s="14"/>
      <c r="R873" s="14"/>
      <c r="S873" s="14"/>
      <c r="T873" s="14"/>
      <c r="U873" s="14"/>
      <c r="V873" s="14"/>
      <c r="W873" s="14"/>
      <c r="X873" s="14"/>
      <c r="Y873" s="14"/>
      <c r="Z873" s="14"/>
    </row>
    <row r="874" spans="13:26">
      <c r="M874" s="14"/>
      <c r="N874" s="14"/>
      <c r="O874" s="14"/>
      <c r="P874" s="14"/>
      <c r="Q874" s="14"/>
      <c r="R874" s="14"/>
      <c r="S874" s="14"/>
      <c r="T874" s="14"/>
      <c r="U874" s="14"/>
      <c r="V874" s="14"/>
      <c r="W874" s="14"/>
      <c r="X874" s="14"/>
      <c r="Y874" s="14"/>
      <c r="Z874" s="14"/>
    </row>
    <row r="875" spans="13:26">
      <c r="M875" s="14"/>
      <c r="N875" s="14"/>
      <c r="O875" s="14"/>
      <c r="P875" s="14"/>
      <c r="Q875" s="14"/>
      <c r="R875" s="14"/>
      <c r="S875" s="14"/>
      <c r="T875" s="14"/>
      <c r="U875" s="14"/>
      <c r="V875" s="14"/>
      <c r="W875" s="14"/>
      <c r="X875" s="14"/>
      <c r="Y875" s="14"/>
      <c r="Z875" s="14"/>
    </row>
    <row r="876" spans="13:26">
      <c r="M876" s="14"/>
      <c r="N876" s="14"/>
      <c r="O876" s="14"/>
      <c r="P876" s="14"/>
      <c r="Q876" s="14"/>
      <c r="R876" s="14"/>
      <c r="S876" s="14"/>
      <c r="T876" s="14"/>
      <c r="U876" s="14"/>
      <c r="V876" s="14"/>
      <c r="W876" s="14"/>
      <c r="X876" s="14"/>
      <c r="Y876" s="14"/>
      <c r="Z876" s="14"/>
    </row>
    <row r="877" spans="13:26">
      <c r="M877" s="14"/>
      <c r="N877" s="14"/>
      <c r="O877" s="14"/>
      <c r="P877" s="14"/>
      <c r="Q877" s="14"/>
      <c r="R877" s="14"/>
      <c r="S877" s="14"/>
      <c r="T877" s="14"/>
      <c r="U877" s="14"/>
      <c r="V877" s="14"/>
      <c r="W877" s="14"/>
      <c r="X877" s="14"/>
      <c r="Y877" s="14"/>
      <c r="Z877" s="14"/>
    </row>
    <row r="878" spans="13:26">
      <c r="M878" s="14"/>
      <c r="N878" s="14"/>
      <c r="O878" s="14"/>
      <c r="P878" s="14"/>
      <c r="Q878" s="14"/>
      <c r="R878" s="14"/>
      <c r="S878" s="14"/>
      <c r="T878" s="14"/>
      <c r="U878" s="14"/>
      <c r="V878" s="14"/>
      <c r="W878" s="14"/>
      <c r="X878" s="14"/>
      <c r="Y878" s="14"/>
      <c r="Z878" s="14"/>
    </row>
    <row r="879" spans="13:26">
      <c r="M879" s="14"/>
      <c r="N879" s="14"/>
      <c r="O879" s="14"/>
      <c r="P879" s="14"/>
      <c r="Q879" s="14"/>
      <c r="R879" s="14"/>
      <c r="S879" s="14"/>
      <c r="T879" s="14"/>
      <c r="U879" s="14"/>
      <c r="V879" s="14"/>
      <c r="W879" s="14"/>
      <c r="X879" s="14"/>
      <c r="Y879" s="14"/>
      <c r="Z879" s="14"/>
    </row>
    <row r="880" spans="13:26">
      <c r="M880" s="14"/>
      <c r="N880" s="14"/>
      <c r="O880" s="14"/>
      <c r="P880" s="14"/>
      <c r="Q880" s="14"/>
      <c r="R880" s="14"/>
      <c r="S880" s="14"/>
      <c r="T880" s="14"/>
      <c r="U880" s="14"/>
      <c r="V880" s="14"/>
      <c r="W880" s="14"/>
      <c r="X880" s="14"/>
      <c r="Y880" s="14"/>
      <c r="Z880" s="14"/>
    </row>
    <row r="881" spans="13:26">
      <c r="M881" s="14"/>
      <c r="N881" s="14"/>
      <c r="O881" s="14"/>
      <c r="P881" s="14"/>
      <c r="Q881" s="14"/>
      <c r="R881" s="14"/>
      <c r="S881" s="14"/>
      <c r="T881" s="14"/>
      <c r="U881" s="14"/>
      <c r="V881" s="14"/>
      <c r="W881" s="14"/>
      <c r="X881" s="14"/>
      <c r="Y881" s="14"/>
      <c r="Z881" s="14"/>
    </row>
    <row r="882" spans="13:26">
      <c r="M882" s="14"/>
      <c r="N882" s="14"/>
      <c r="O882" s="14"/>
      <c r="P882" s="14"/>
      <c r="Q882" s="14"/>
      <c r="R882" s="14"/>
      <c r="S882" s="14"/>
      <c r="T882" s="14"/>
      <c r="U882" s="14"/>
      <c r="V882" s="14"/>
      <c r="W882" s="14"/>
      <c r="X882" s="14"/>
      <c r="Y882" s="14"/>
      <c r="Z882" s="14"/>
    </row>
    <row r="883" spans="13:26">
      <c r="M883" s="14"/>
      <c r="N883" s="14"/>
      <c r="O883" s="14"/>
      <c r="P883" s="14"/>
      <c r="Q883" s="14"/>
      <c r="R883" s="14"/>
      <c r="S883" s="14"/>
      <c r="T883" s="14"/>
      <c r="U883" s="14"/>
      <c r="V883" s="14"/>
      <c r="W883" s="14"/>
      <c r="X883" s="14"/>
      <c r="Y883" s="14"/>
      <c r="Z883" s="14"/>
    </row>
    <row r="884" spans="13:26">
      <c r="M884" s="14"/>
      <c r="N884" s="14"/>
      <c r="O884" s="14"/>
      <c r="P884" s="14"/>
      <c r="Q884" s="14"/>
      <c r="R884" s="14"/>
      <c r="S884" s="14"/>
      <c r="T884" s="14"/>
      <c r="U884" s="14"/>
      <c r="V884" s="14"/>
      <c r="W884" s="14"/>
      <c r="X884" s="14"/>
      <c r="Y884" s="14"/>
      <c r="Z884" s="14"/>
    </row>
    <row r="885" spans="13:26">
      <c r="M885" s="14"/>
      <c r="N885" s="14"/>
      <c r="O885" s="14"/>
      <c r="P885" s="14"/>
      <c r="Q885" s="14"/>
      <c r="R885" s="14"/>
      <c r="S885" s="14"/>
      <c r="T885" s="14"/>
      <c r="U885" s="14"/>
      <c r="V885" s="14"/>
      <c r="W885" s="14"/>
      <c r="X885" s="14"/>
      <c r="Y885" s="14"/>
      <c r="Z885" s="14"/>
    </row>
    <row r="886" spans="13:26">
      <c r="M886" s="14"/>
      <c r="N886" s="14"/>
      <c r="O886" s="14"/>
      <c r="P886" s="14"/>
      <c r="Q886" s="14"/>
      <c r="R886" s="14"/>
      <c r="S886" s="14"/>
      <c r="T886" s="14"/>
      <c r="U886" s="14"/>
      <c r="V886" s="14"/>
      <c r="W886" s="14"/>
      <c r="X886" s="14"/>
      <c r="Y886" s="14"/>
      <c r="Z886" s="14"/>
    </row>
    <row r="887" spans="13:26">
      <c r="M887" s="14"/>
      <c r="N887" s="14"/>
      <c r="O887" s="14"/>
      <c r="P887" s="14"/>
      <c r="Q887" s="14"/>
      <c r="R887" s="14"/>
      <c r="S887" s="14"/>
      <c r="T887" s="14"/>
      <c r="U887" s="14"/>
      <c r="V887" s="14"/>
      <c r="W887" s="14"/>
      <c r="X887" s="14"/>
      <c r="Y887" s="14"/>
      <c r="Z887" s="14"/>
    </row>
    <row r="888" spans="13:26">
      <c r="M888" s="14"/>
      <c r="N888" s="14"/>
      <c r="O888" s="14"/>
      <c r="P888" s="14"/>
      <c r="Q888" s="14"/>
      <c r="R888" s="14"/>
      <c r="S888" s="14"/>
      <c r="T888" s="14"/>
      <c r="U888" s="14"/>
      <c r="V888" s="14"/>
      <c r="W888" s="14"/>
      <c r="X888" s="14"/>
      <c r="Y888" s="14"/>
      <c r="Z888" s="14"/>
    </row>
    <row r="889" spans="13:26">
      <c r="M889" s="14"/>
      <c r="N889" s="14"/>
      <c r="O889" s="14"/>
      <c r="P889" s="14"/>
      <c r="Q889" s="14"/>
      <c r="R889" s="14"/>
      <c r="S889" s="14"/>
      <c r="T889" s="14"/>
      <c r="U889" s="14"/>
      <c r="V889" s="14"/>
      <c r="W889" s="14"/>
      <c r="X889" s="14"/>
      <c r="Y889" s="14"/>
      <c r="Z889" s="14"/>
    </row>
    <row r="890" spans="13:26">
      <c r="M890" s="14"/>
      <c r="N890" s="14"/>
      <c r="O890" s="14"/>
      <c r="P890" s="14"/>
      <c r="Q890" s="14"/>
      <c r="R890" s="14"/>
      <c r="S890" s="14"/>
      <c r="T890" s="14"/>
      <c r="U890" s="14"/>
      <c r="V890" s="14"/>
      <c r="W890" s="14"/>
      <c r="X890" s="14"/>
      <c r="Y890" s="14"/>
      <c r="Z890" s="14"/>
    </row>
    <row r="891" spans="13:26">
      <c r="M891" s="14"/>
      <c r="N891" s="14"/>
      <c r="O891" s="14"/>
      <c r="P891" s="14"/>
      <c r="Q891" s="14"/>
      <c r="R891" s="14"/>
      <c r="S891" s="14"/>
      <c r="T891" s="14"/>
      <c r="U891" s="14"/>
      <c r="V891" s="14"/>
      <c r="W891" s="14"/>
      <c r="X891" s="14"/>
      <c r="Y891" s="14"/>
      <c r="Z891" s="14"/>
    </row>
    <row r="892" spans="13:26">
      <c r="M892" s="14"/>
      <c r="N892" s="14"/>
      <c r="O892" s="14"/>
      <c r="P892" s="14"/>
      <c r="Q892" s="14"/>
      <c r="R892" s="14"/>
      <c r="S892" s="14"/>
      <c r="T892" s="14"/>
      <c r="U892" s="14"/>
      <c r="V892" s="14"/>
      <c r="W892" s="14"/>
      <c r="X892" s="14"/>
      <c r="Y892" s="14"/>
      <c r="Z892" s="14"/>
    </row>
    <row r="893" spans="13:26">
      <c r="M893" s="14"/>
      <c r="N893" s="14"/>
      <c r="O893" s="14"/>
      <c r="P893" s="14"/>
      <c r="Q893" s="14"/>
      <c r="R893" s="14"/>
      <c r="S893" s="14"/>
      <c r="T893" s="14"/>
      <c r="U893" s="14"/>
      <c r="V893" s="14"/>
      <c r="W893" s="14"/>
      <c r="X893" s="14"/>
      <c r="Y893" s="14"/>
      <c r="Z893" s="14"/>
    </row>
    <row r="894" spans="13:26">
      <c r="M894" s="14"/>
      <c r="N894" s="14"/>
      <c r="O894" s="14"/>
      <c r="P894" s="14"/>
      <c r="Q894" s="14"/>
      <c r="R894" s="14"/>
      <c r="S894" s="14"/>
      <c r="T894" s="14"/>
      <c r="U894" s="14"/>
      <c r="V894" s="14"/>
      <c r="W894" s="14"/>
      <c r="X894" s="14"/>
      <c r="Y894" s="14"/>
      <c r="Z894" s="14"/>
    </row>
    <row r="895" spans="13:26">
      <c r="M895" s="14"/>
      <c r="N895" s="14"/>
      <c r="O895" s="14"/>
      <c r="P895" s="14"/>
      <c r="Q895" s="14"/>
      <c r="R895" s="14"/>
      <c r="S895" s="14"/>
      <c r="T895" s="14"/>
      <c r="U895" s="14"/>
      <c r="V895" s="14"/>
      <c r="W895" s="14"/>
      <c r="X895" s="14"/>
      <c r="Y895" s="14"/>
      <c r="Z895" s="14"/>
    </row>
    <row r="896" spans="13:26">
      <c r="M896" s="14"/>
      <c r="N896" s="14"/>
      <c r="O896" s="14"/>
      <c r="P896" s="14"/>
      <c r="Q896" s="14"/>
      <c r="R896" s="14"/>
      <c r="S896" s="14"/>
      <c r="T896" s="14"/>
      <c r="U896" s="14"/>
      <c r="V896" s="14"/>
      <c r="W896" s="14"/>
      <c r="X896" s="14"/>
      <c r="Y896" s="14"/>
      <c r="Z896" s="14"/>
    </row>
    <row r="897" spans="13:26">
      <c r="M897" s="14"/>
      <c r="N897" s="14"/>
      <c r="O897" s="14"/>
      <c r="P897" s="14"/>
      <c r="Q897" s="14"/>
      <c r="R897" s="14"/>
      <c r="S897" s="14"/>
      <c r="T897" s="14"/>
      <c r="U897" s="14"/>
      <c r="V897" s="14"/>
      <c r="W897" s="14"/>
      <c r="X897" s="14"/>
      <c r="Y897" s="14"/>
      <c r="Z897" s="14"/>
    </row>
    <row r="898" spans="13:26">
      <c r="M898" s="14"/>
      <c r="N898" s="14"/>
      <c r="O898" s="14"/>
      <c r="P898" s="14"/>
      <c r="Q898" s="14"/>
      <c r="R898" s="14"/>
      <c r="S898" s="14"/>
      <c r="T898" s="14"/>
      <c r="U898" s="14"/>
      <c r="V898" s="14"/>
      <c r="W898" s="14"/>
      <c r="X898" s="14"/>
      <c r="Y898" s="14"/>
      <c r="Z898" s="14"/>
    </row>
    <row r="899" spans="13:26">
      <c r="M899" s="14"/>
      <c r="N899" s="14"/>
      <c r="O899" s="14"/>
      <c r="P899" s="14"/>
      <c r="Q899" s="14"/>
      <c r="R899" s="14"/>
      <c r="S899" s="14"/>
      <c r="T899" s="14"/>
      <c r="U899" s="14"/>
      <c r="V899" s="14"/>
      <c r="W899" s="14"/>
      <c r="X899" s="14"/>
      <c r="Y899" s="14"/>
      <c r="Z899" s="14"/>
    </row>
    <row r="900" spans="13:26">
      <c r="M900" s="14"/>
      <c r="N900" s="14"/>
      <c r="O900" s="14"/>
      <c r="P900" s="14"/>
      <c r="Q900" s="14"/>
      <c r="R900" s="14"/>
      <c r="S900" s="14"/>
      <c r="T900" s="14"/>
      <c r="U900" s="14"/>
      <c r="V900" s="14"/>
      <c r="W900" s="14"/>
      <c r="X900" s="14"/>
      <c r="Y900" s="14"/>
      <c r="Z900" s="14"/>
    </row>
    <row r="901" spans="13:26">
      <c r="M901" s="14"/>
      <c r="N901" s="14"/>
      <c r="O901" s="14"/>
      <c r="P901" s="14"/>
      <c r="Q901" s="14"/>
      <c r="R901" s="14"/>
      <c r="S901" s="14"/>
      <c r="T901" s="14"/>
      <c r="U901" s="14"/>
      <c r="V901" s="14"/>
      <c r="W901" s="14"/>
      <c r="X901" s="14"/>
      <c r="Y901" s="14"/>
      <c r="Z901" s="14"/>
    </row>
    <row r="902" spans="13:26">
      <c r="M902" s="14"/>
      <c r="N902" s="14"/>
      <c r="O902" s="14"/>
      <c r="P902" s="14"/>
      <c r="Q902" s="14"/>
      <c r="R902" s="14"/>
      <c r="S902" s="14"/>
      <c r="T902" s="14"/>
      <c r="U902" s="14"/>
      <c r="V902" s="14"/>
      <c r="W902" s="14"/>
      <c r="X902" s="14"/>
      <c r="Y902" s="14"/>
      <c r="Z902" s="14"/>
    </row>
    <row r="903" spans="13:26">
      <c r="M903" s="14"/>
      <c r="N903" s="14"/>
      <c r="O903" s="14"/>
      <c r="P903" s="14"/>
      <c r="Q903" s="14"/>
      <c r="R903" s="14"/>
      <c r="S903" s="14"/>
      <c r="T903" s="14"/>
      <c r="U903" s="14"/>
      <c r="V903" s="14"/>
      <c r="W903" s="14"/>
      <c r="X903" s="14"/>
      <c r="Y903" s="14"/>
      <c r="Z903" s="14"/>
    </row>
    <row r="904" spans="13:26">
      <c r="V904" s="14"/>
      <c r="W904" s="14"/>
      <c r="X904" s="14"/>
      <c r="Y904" s="14"/>
      <c r="Z904" s="14"/>
    </row>
    <row r="905" spans="13:26">
      <c r="V905" s="14"/>
      <c r="W905" s="14"/>
      <c r="X905" s="14"/>
      <c r="Y905" s="14"/>
      <c r="Z905" s="14"/>
    </row>
    <row r="906" spans="13:26">
      <c r="V906" s="14"/>
      <c r="W906" s="14"/>
      <c r="X906" s="14"/>
      <c r="Y906" s="14"/>
      <c r="Z906" s="14"/>
    </row>
    <row r="907" spans="13:26">
      <c r="V907" s="14"/>
      <c r="W907" s="14"/>
      <c r="X907" s="14"/>
      <c r="Y907" s="14"/>
      <c r="Z907" s="14"/>
    </row>
    <row r="908" spans="13:26">
      <c r="V908" s="14"/>
      <c r="W908" s="14"/>
      <c r="X908" s="14"/>
      <c r="Y908" s="14"/>
      <c r="Z908" s="14"/>
    </row>
    <row r="909" spans="13:26">
      <c r="V909" s="14"/>
      <c r="W909" s="14"/>
      <c r="X909" s="14"/>
      <c r="Y909" s="14"/>
      <c r="Z909" s="14"/>
    </row>
  </sheetData>
  <pageMargins left="0.75" right="0.75" top="1" bottom="1" header="0.5" footer="0.5"/>
  <pageSetup orientation="portrait"/>
  <headerFooter alignWithMargins="0"/>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2"/>
  <dimension ref="B2:W69"/>
  <sheetViews>
    <sheetView topLeftCell="A17" workbookViewId="0">
      <selection activeCell="B7" sqref="B7:C60"/>
    </sheetView>
  </sheetViews>
  <sheetFormatPr defaultRowHeight="15"/>
  <cols>
    <col min="2" max="2" width="15.7109375" customWidth="1"/>
    <col min="16" max="16" width="14.140625" bestFit="1" customWidth="1"/>
    <col min="17" max="17" width="14.42578125" bestFit="1" customWidth="1"/>
    <col min="18" max="18" width="28.42578125" bestFit="1" customWidth="1"/>
  </cols>
  <sheetData>
    <row r="2" spans="2:23" ht="23.25">
      <c r="B2" s="2" t="str">
        <f ca="1">IND_SavTechs_OD!B2</f>
        <v>Other comm Industry Saving Potential Technologies from COWI Study</v>
      </c>
    </row>
    <row r="4" spans="2:23">
      <c r="B4" s="1"/>
      <c r="C4" s="4" t="s">
        <v>0</v>
      </c>
      <c r="D4" s="1"/>
      <c r="E4" s="1"/>
      <c r="F4" s="1"/>
      <c r="G4" s="1"/>
      <c r="H4" s="1"/>
      <c r="I4" s="1"/>
      <c r="J4" s="1"/>
      <c r="P4" s="5" t="s">
        <v>1</v>
      </c>
      <c r="Q4" s="5"/>
      <c r="R4" s="6"/>
      <c r="S4" s="6"/>
      <c r="T4" s="6"/>
      <c r="U4" s="6"/>
      <c r="V4" s="6"/>
      <c r="W4" s="6"/>
    </row>
    <row r="5" spans="2:23">
      <c r="B5" s="8" t="s">
        <v>3</v>
      </c>
      <c r="C5" s="8" t="s">
        <v>4</v>
      </c>
      <c r="D5" s="9" t="s">
        <v>5</v>
      </c>
      <c r="E5" s="9" t="s">
        <v>6</v>
      </c>
      <c r="F5" s="9" t="s">
        <v>7</v>
      </c>
      <c r="G5" s="9" t="s">
        <v>8</v>
      </c>
      <c r="H5" s="9" t="s">
        <v>9</v>
      </c>
      <c r="I5" s="9" t="s">
        <v>10</v>
      </c>
      <c r="J5" s="9" t="s">
        <v>11</v>
      </c>
      <c r="P5" s="10" t="s">
        <v>12</v>
      </c>
      <c r="Q5" s="10" t="s">
        <v>3</v>
      </c>
      <c r="R5" s="10" t="s">
        <v>13</v>
      </c>
      <c r="S5" s="10" t="s">
        <v>14</v>
      </c>
      <c r="T5" s="10" t="s">
        <v>15</v>
      </c>
      <c r="U5" s="10" t="s">
        <v>16</v>
      </c>
      <c r="V5" s="10" t="s">
        <v>17</v>
      </c>
      <c r="W5" s="10" t="s">
        <v>18</v>
      </c>
    </row>
    <row r="6" spans="2:23" ht="52.5" thickBot="1">
      <c r="B6" s="11" t="s">
        <v>20</v>
      </c>
      <c r="C6" s="11"/>
      <c r="D6" s="11"/>
      <c r="E6" s="11"/>
      <c r="F6" s="11" t="s">
        <v>21</v>
      </c>
      <c r="G6" s="11" t="s">
        <v>22</v>
      </c>
      <c r="H6" s="11" t="s">
        <v>21</v>
      </c>
      <c r="I6" s="11"/>
      <c r="J6" s="11"/>
      <c r="L6" t="s">
        <v>165</v>
      </c>
      <c r="P6" s="12" t="s">
        <v>23</v>
      </c>
      <c r="Q6" s="13" t="s">
        <v>24</v>
      </c>
      <c r="R6" s="13" t="s">
        <v>25</v>
      </c>
      <c r="S6" s="13" t="s">
        <v>26</v>
      </c>
      <c r="T6" s="13" t="s">
        <v>27</v>
      </c>
      <c r="U6" s="13" t="s">
        <v>28</v>
      </c>
      <c r="V6" s="13" t="s">
        <v>29</v>
      </c>
      <c r="W6" s="13" t="s">
        <v>30</v>
      </c>
    </row>
    <row r="7" spans="2:23">
      <c r="B7" t="str">
        <f ca="1">"IND"&amp;MID(C7,2,2)&amp;"EFF"&amp;RIGHT(C7,2)&amp;"-"&amp;8-L7</f>
        <v>INDODEFFMT-0</v>
      </c>
      <c r="C7" t="str">
        <f ca="1">IND_SavTechs_OD!$C$8</f>
        <v>IODMT</v>
      </c>
      <c r="D7">
        <f>IND_SavTechs_OD!D8</f>
        <v>2016</v>
      </c>
      <c r="E7">
        <f ca="1">AVERAGEIFS(IND_SavTechs_OD!$E$8:$E$607,IND_SavTechs_OD!$C$8:$C$607,IND_OD!C7, IND_SavTechs_OD!$K$8:$K$607,IND_OD!L7)</f>
        <v>4.4181818181818189</v>
      </c>
      <c r="F7" s="79">
        <f ca="1">AVERAGEIFS(IND_SavTechs_OD!$F$8:$F$607,IND_SavTechs_OD!$C$8:$C$607,IND_OD!C7, IND_SavTechs_OD!$K$8:$K$607,IND_OD!L7)</f>
        <v>202.34591568027102</v>
      </c>
      <c r="I7" s="63">
        <f>IND_SavTechs_OD!I8</f>
        <v>1</v>
      </c>
      <c r="J7" s="63">
        <f>IND_SavTechs_OD!J8</f>
        <v>1</v>
      </c>
      <c r="L7">
        <v>8</v>
      </c>
      <c r="M7" t="s">
        <v>166</v>
      </c>
      <c r="P7" s="19" t="s">
        <v>31</v>
      </c>
      <c r="Q7" t="str">
        <f ca="1">B7</f>
        <v>INDODEFFMT-0</v>
      </c>
      <c r="R7" t="str">
        <f ca="1">LEFT($B$2,28)&amp;RIGHT(C7,2)</f>
        <v>Other comm Industry Saving PMT</v>
      </c>
      <c r="S7" s="21" t="s">
        <v>32</v>
      </c>
      <c r="T7" s="21" t="s">
        <v>33</v>
      </c>
      <c r="U7" s="21"/>
      <c r="V7" s="21"/>
      <c r="W7" s="20" t="s">
        <v>34</v>
      </c>
    </row>
    <row r="8" spans="2:23">
      <c r="B8" t="str">
        <f t="shared" ref="B8:B15" ca="1" si="0">"IND"&amp;MID(C8,2,2)&amp;"EFF"&amp;RIGHT(C8,2)&amp;"-"&amp;8-L8</f>
        <v>INDODEFFMT-1</v>
      </c>
      <c r="C8" t="str">
        <f ca="1">IND_SavTechs_OD!$C$8</f>
        <v>IODMT</v>
      </c>
      <c r="D8">
        <f>IND_SavTechs_OD!D9</f>
        <v>2016</v>
      </c>
      <c r="E8">
        <f ca="1">AVERAGEIFS(IND_SavTechs_OD!$E$8:$E$607,IND_SavTechs_OD!$C$8:$C$607,IND_OD!C8, IND_SavTechs_OD!$K$8:$K$607,IND_OD!L8)</f>
        <v>5.9010000000000007</v>
      </c>
      <c r="F8" s="79">
        <f ca="1">AVERAGEIFS(IND_SavTechs_OD!$F$8:$F$607,IND_SavTechs_OD!$C$8:$C$607,IND_OD!C8, IND_SavTechs_OD!$K$8:$K$607,IND_OD!L8)</f>
        <v>554.03479864005419</v>
      </c>
      <c r="I8" s="63">
        <f>IND_SavTechs_OD!I9</f>
        <v>1</v>
      </c>
      <c r="J8" s="63">
        <f>IND_SavTechs_OD!J9</f>
        <v>1</v>
      </c>
      <c r="L8">
        <v>7</v>
      </c>
      <c r="M8" t="s">
        <v>167</v>
      </c>
      <c r="Q8" t="str">
        <f t="shared" ref="Q8:Q60" ca="1" si="1">B8</f>
        <v>INDODEFFMT-1</v>
      </c>
      <c r="R8" t="str">
        <f t="shared" ref="R8:R60" ca="1" si="2">LEFT($B$2,28)&amp;RIGHT(C8,2)</f>
        <v>Other comm Industry Saving PMT</v>
      </c>
      <c r="S8" t="s">
        <v>32</v>
      </c>
      <c r="T8" t="s">
        <v>33</v>
      </c>
      <c r="W8" t="s">
        <v>34</v>
      </c>
    </row>
    <row r="9" spans="2:23">
      <c r="B9" t="str">
        <f t="shared" ca="1" si="0"/>
        <v>INDODEFFMT-2</v>
      </c>
      <c r="C9" t="str">
        <f ca="1">IND_SavTechs_OD!$C$8</f>
        <v>IODMT</v>
      </c>
      <c r="D9">
        <f>IND_SavTechs_OD!D10</f>
        <v>2016</v>
      </c>
      <c r="E9">
        <f ca="1">AVERAGEIFS(IND_SavTechs_OD!$E$8:$E$607,IND_SavTechs_OD!$C$8:$C$607,IND_OD!C9, IND_SavTechs_OD!$K$8:$K$607,IND_OD!L9)</f>
        <v>6.085</v>
      </c>
      <c r="F9" s="79">
        <f ca="1">AVERAGEIFS(IND_SavTechs_OD!$F$8:$F$607,IND_SavTechs_OD!$C$8:$C$607,IND_OD!C9, IND_SavTechs_OD!$K$8:$K$607,IND_OD!L9)</f>
        <v>650.99375581904269</v>
      </c>
      <c r="I9" s="63">
        <f>IND_SavTechs_OD!I10</f>
        <v>1</v>
      </c>
      <c r="J9" s="63">
        <f>IND_SavTechs_OD!J10</f>
        <v>1</v>
      </c>
      <c r="L9">
        <v>6</v>
      </c>
      <c r="M9" t="s">
        <v>168</v>
      </c>
      <c r="Q9" t="str">
        <f t="shared" ca="1" si="1"/>
        <v>INDODEFFMT-2</v>
      </c>
      <c r="R9" t="str">
        <f t="shared" ca="1" si="2"/>
        <v>Other comm Industry Saving PMT</v>
      </c>
      <c r="S9" t="s">
        <v>32</v>
      </c>
      <c r="T9" t="s">
        <v>33</v>
      </c>
      <c r="W9" t="s">
        <v>34</v>
      </c>
    </row>
    <row r="10" spans="2:23">
      <c r="B10" t="str">
        <f t="shared" ca="1" si="0"/>
        <v>INDODEFFMT-3</v>
      </c>
      <c r="C10" t="str">
        <f ca="1">IND_SavTechs_OD!$C$8</f>
        <v>IODMT</v>
      </c>
      <c r="D10">
        <f>IND_SavTechs_OD!D11</f>
        <v>2016</v>
      </c>
      <c r="E10">
        <f ca="1">AVERAGEIFS(IND_SavTechs_OD!$E$8:$E$607,IND_SavTechs_OD!$C$8:$C$607,IND_OD!C10, IND_SavTechs_OD!$K$8:$K$607,IND_OD!L10)</f>
        <v>6.1899999999999986</v>
      </c>
      <c r="F10" s="79">
        <f ca="1">AVERAGEIFS(IND_SavTechs_OD!$F$8:$F$607,IND_SavTechs_OD!$C$8:$C$607,IND_OD!C10, IND_SavTechs_OD!$K$8:$K$607,IND_OD!L10)</f>
        <v>751.89195201705184</v>
      </c>
      <c r="I10" s="63">
        <f>IND_SavTechs_OD!I11</f>
        <v>1</v>
      </c>
      <c r="J10" s="63">
        <f>IND_SavTechs_OD!J11</f>
        <v>1</v>
      </c>
      <c r="L10">
        <v>5</v>
      </c>
      <c r="M10" t="s">
        <v>169</v>
      </c>
      <c r="Q10" t="str">
        <f t="shared" ca="1" si="1"/>
        <v>INDODEFFMT-3</v>
      </c>
      <c r="R10" t="str">
        <f t="shared" ca="1" si="2"/>
        <v>Other comm Industry Saving PMT</v>
      </c>
      <c r="S10" t="s">
        <v>32</v>
      </c>
      <c r="T10" t="s">
        <v>33</v>
      </c>
      <c r="W10" t="s">
        <v>34</v>
      </c>
    </row>
    <row r="11" spans="2:23">
      <c r="B11" t="str">
        <f t="shared" ca="1" si="0"/>
        <v>INDODEFFMT-4</v>
      </c>
      <c r="C11" t="str">
        <f ca="1">IND_SavTechs_OD!$C$8</f>
        <v>IODMT</v>
      </c>
      <c r="D11">
        <f>IND_SavTechs_OD!D12</f>
        <v>2016</v>
      </c>
      <c r="E11">
        <f ca="1">AVERAGEIFS(IND_SavTechs_OD!$E$8:$E$607,IND_SavTechs_OD!$C$8:$C$607,IND_OD!C11, IND_SavTechs_OD!$K$8:$K$607,IND_OD!L11)</f>
        <v>6.2949999999999999</v>
      </c>
      <c r="F11" s="79">
        <f ca="1">AVERAGEIFS(IND_SavTechs_OD!$F$8:$F$607,IND_SavTechs_OD!$C$8:$C$607,IND_OD!C11, IND_SavTechs_OD!$K$8:$K$607,IND_OD!L11)</f>
        <v>852.79014821506098</v>
      </c>
      <c r="I11" s="63">
        <f>IND_SavTechs_OD!I12</f>
        <v>1</v>
      </c>
      <c r="J11" s="63">
        <f>IND_SavTechs_OD!J12</f>
        <v>1</v>
      </c>
      <c r="L11">
        <v>4</v>
      </c>
      <c r="M11" t="s">
        <v>170</v>
      </c>
      <c r="Q11" t="str">
        <f t="shared" ca="1" si="1"/>
        <v>INDODEFFMT-4</v>
      </c>
      <c r="R11" t="str">
        <f t="shared" ca="1" si="2"/>
        <v>Other comm Industry Saving PMT</v>
      </c>
      <c r="S11" t="s">
        <v>32</v>
      </c>
      <c r="T11" t="s">
        <v>33</v>
      </c>
      <c r="W11" t="s">
        <v>34</v>
      </c>
    </row>
    <row r="12" spans="2:23">
      <c r="B12" t="str">
        <f t="shared" ca="1" si="0"/>
        <v>INDODEFFMT-5</v>
      </c>
      <c r="C12" t="str">
        <f ca="1">IND_SavTechs_OD!$C$8</f>
        <v>IODMT</v>
      </c>
      <c r="D12">
        <f>IND_SavTechs_OD!D13</f>
        <v>2016</v>
      </c>
      <c r="E12">
        <f ca="1">AVERAGEIFS(IND_SavTechs_OD!$E$8:$E$607,IND_SavTechs_OD!$C$8:$C$607,IND_OD!C12, IND_SavTechs_OD!$K$8:$K$607,IND_OD!L12)</f>
        <v>6.3949999999999996</v>
      </c>
      <c r="F12" s="79">
        <f ca="1">AVERAGEIFS(IND_SavTechs_OD!$F$8:$F$607,IND_SavTechs_OD!$C$8:$C$607,IND_OD!C12, IND_SavTechs_OD!$K$8:$K$607,IND_OD!L12)</f>
        <v>948.88366840364108</v>
      </c>
      <c r="I12" s="63">
        <f>IND_SavTechs_OD!I13</f>
        <v>1</v>
      </c>
      <c r="J12" s="63">
        <f>IND_SavTechs_OD!J13</f>
        <v>1</v>
      </c>
      <c r="L12">
        <v>3</v>
      </c>
      <c r="M12" t="s">
        <v>171</v>
      </c>
      <c r="Q12" t="str">
        <f t="shared" ca="1" si="1"/>
        <v>INDODEFFMT-5</v>
      </c>
      <c r="R12" t="str">
        <f t="shared" ca="1" si="2"/>
        <v>Other comm Industry Saving PMT</v>
      </c>
      <c r="S12" t="s">
        <v>32</v>
      </c>
      <c r="T12" t="s">
        <v>33</v>
      </c>
      <c r="W12" t="s">
        <v>34</v>
      </c>
    </row>
    <row r="13" spans="2:23">
      <c r="B13" t="str">
        <f t="shared" ca="1" si="0"/>
        <v>INDODEFFMT-6</v>
      </c>
      <c r="C13" t="str">
        <f ca="1">IND_SavTechs_OD!$C$8</f>
        <v>IODMT</v>
      </c>
      <c r="D13">
        <f>IND_SavTechs_OD!D14</f>
        <v>2016</v>
      </c>
      <c r="E13">
        <f ca="1">AVERAGEIFS(IND_SavTechs_OD!$E$8:$E$607,IND_SavTechs_OD!$C$8:$C$607,IND_OD!C13, IND_SavTechs_OD!$K$8:$K$607,IND_OD!L13)</f>
        <v>6.5</v>
      </c>
      <c r="F13" s="79">
        <f ca="1">AVERAGEIFS(IND_SavTechs_OD!$F$8:$F$607,IND_SavTechs_OD!$C$8:$C$607,IND_OD!C13, IND_SavTechs_OD!$K$8:$K$607,IND_OD!L13)</f>
        <v>1049.7818646016503</v>
      </c>
      <c r="I13" s="63">
        <f>IND_SavTechs_OD!I14</f>
        <v>1</v>
      </c>
      <c r="J13" s="63">
        <f>IND_SavTechs_OD!J14</f>
        <v>1</v>
      </c>
      <c r="L13">
        <v>2</v>
      </c>
      <c r="M13" t="s">
        <v>172</v>
      </c>
      <c r="Q13" t="str">
        <f t="shared" ca="1" si="1"/>
        <v>INDODEFFMT-6</v>
      </c>
      <c r="R13" t="str">
        <f t="shared" ca="1" si="2"/>
        <v>Other comm Industry Saving PMT</v>
      </c>
      <c r="S13" t="s">
        <v>32</v>
      </c>
      <c r="T13" t="s">
        <v>33</v>
      </c>
      <c r="W13" t="s">
        <v>34</v>
      </c>
    </row>
    <row r="14" spans="2:23">
      <c r="B14" t="str">
        <f t="shared" ca="1" si="0"/>
        <v>INDODEFFMT-7</v>
      </c>
      <c r="C14" t="str">
        <f ca="1">IND_SavTechs_OD!$C$8</f>
        <v>IODMT</v>
      </c>
      <c r="D14">
        <f>IND_SavTechs_OD!D15</f>
        <v>2016</v>
      </c>
      <c r="E14">
        <f ca="1">AVERAGEIFS(IND_SavTechs_OD!$E$8:$E$607,IND_SavTechs_OD!$C$8:$C$607,IND_OD!C14, IND_SavTechs_OD!$K$8:$K$607,IND_OD!L14)</f>
        <v>6.58</v>
      </c>
      <c r="F14" s="79">
        <f ca="1">AVERAGEIFS(IND_SavTechs_OD!$F$8:$F$607,IND_SavTechs_OD!$C$8:$C$607,IND_OD!C14, IND_SavTechs_OD!$K$8:$K$607,IND_OD!L14)</f>
        <v>1126.6566807525141</v>
      </c>
      <c r="I14" s="63">
        <f>IND_SavTechs_OD!I15</f>
        <v>1</v>
      </c>
      <c r="J14" s="63">
        <f>IND_SavTechs_OD!J15</f>
        <v>1</v>
      </c>
      <c r="L14">
        <v>1</v>
      </c>
      <c r="M14" t="s">
        <v>173</v>
      </c>
      <c r="Q14" t="str">
        <f t="shared" ca="1" si="1"/>
        <v>INDODEFFMT-7</v>
      </c>
      <c r="R14" t="str">
        <f t="shared" ca="1" si="2"/>
        <v>Other comm Industry Saving PMT</v>
      </c>
      <c r="S14" t="s">
        <v>32</v>
      </c>
      <c r="T14" t="s">
        <v>33</v>
      </c>
      <c r="W14" t="s">
        <v>34</v>
      </c>
    </row>
    <row r="15" spans="2:23">
      <c r="B15" t="str">
        <f t="shared" ca="1" si="0"/>
        <v>INDODEFFMT-8</v>
      </c>
      <c r="C15" t="str">
        <f ca="1">IND_SavTechs_OD!$C$8</f>
        <v>IODMT</v>
      </c>
      <c r="D15">
        <f>IND_SavTechs_OD!D16</f>
        <v>2016</v>
      </c>
      <c r="E15" s="141">
        <v>1</v>
      </c>
      <c r="F15" s="142">
        <v>5000</v>
      </c>
      <c r="I15" s="63">
        <f>IND_SavTechs_OD!I16</f>
        <v>1</v>
      </c>
      <c r="J15" s="63">
        <f>IND_SavTechs_OD!J16</f>
        <v>1</v>
      </c>
      <c r="L15">
        <v>0</v>
      </c>
      <c r="M15" t="s">
        <v>174</v>
      </c>
      <c r="Q15" t="str">
        <f t="shared" ca="1" si="1"/>
        <v>INDODEFFMT-8</v>
      </c>
      <c r="R15" t="str">
        <f t="shared" ca="1" si="2"/>
        <v>Other comm Industry Saving PMT</v>
      </c>
      <c r="S15" t="s">
        <v>32</v>
      </c>
      <c r="T15" t="s">
        <v>33</v>
      </c>
      <c r="W15" t="s">
        <v>34</v>
      </c>
    </row>
    <row r="16" spans="2:23">
      <c r="B16" t="str">
        <f ca="1">"IND"&amp;MID(C16,2,2)&amp;"EFF"&amp;RIGHT(C16,2)&amp;"-"&amp;8-L16</f>
        <v>INDODEFFHT-0</v>
      </c>
      <c r="C16" t="str">
        <f ca="1">IND_SavTechs_OD!$C$9</f>
        <v>IODHT</v>
      </c>
      <c r="D16">
        <f>IND_SavTechs_OD!D17</f>
        <v>2016</v>
      </c>
      <c r="E16">
        <f ca="1">AVERAGEIFS(IND_SavTechs_OD!$E$8:$E$607,IND_SavTechs_OD!$C$8:$C$607,IND_OD!C16, IND_SavTechs_OD!$K$8:$K$607,IND_OD!L16)</f>
        <v>3.8104186046511623</v>
      </c>
      <c r="F16" s="79">
        <f ca="1">AVERAGEIFS(IND_SavTechs_OD!$F$8:$F$607,IND_SavTechs_OD!$C$8:$C$607,IND_OD!C16, IND_SavTechs_OD!$K$8:$K$607,IND_OD!L16)</f>
        <v>251.84141473746934</v>
      </c>
      <c r="I16" s="63">
        <f>IND_SavTechs_OD!I17</f>
        <v>1</v>
      </c>
      <c r="J16" s="63">
        <f>IND_SavTechs_OD!J17</f>
        <v>1</v>
      </c>
      <c r="L16">
        <v>8</v>
      </c>
      <c r="M16" t="s">
        <v>166</v>
      </c>
      <c r="Q16" t="str">
        <f t="shared" ca="1" si="1"/>
        <v>INDODEFFHT-0</v>
      </c>
      <c r="R16" t="str">
        <f t="shared" ca="1" si="2"/>
        <v>Other comm Industry Saving PHT</v>
      </c>
      <c r="S16" t="s">
        <v>32</v>
      </c>
      <c r="T16" t="s">
        <v>33</v>
      </c>
      <c r="W16" t="s">
        <v>34</v>
      </c>
    </row>
    <row r="17" spans="2:23">
      <c r="B17" t="str">
        <f t="shared" ref="B17:B24" ca="1" si="3">"IND"&amp;MID(C17,2,2)&amp;"EFF"&amp;RIGHT(C17,2)&amp;"-"&amp;8-L17</f>
        <v>INDODEFFHT-1</v>
      </c>
      <c r="C17" t="str">
        <f ca="1">IND_SavTechs_OD!$C$9</f>
        <v>IODHT</v>
      </c>
      <c r="D17">
        <f>IND_SavTechs_OD!D18</f>
        <v>2016</v>
      </c>
      <c r="E17">
        <f ca="1">AVERAGEIFS(IND_SavTechs_OD!$E$8:$E$607,IND_SavTechs_OD!$C$8:$C$607,IND_OD!C17, IND_SavTechs_OD!$K$8:$K$607,IND_OD!L17)</f>
        <v>4.8919999999999995</v>
      </c>
      <c r="F17" s="79">
        <f ca="1">AVERAGEIFS(IND_SavTechs_OD!$F$8:$F$607,IND_SavTechs_OD!$C$8:$C$607,IND_OD!C17, IND_SavTechs_OD!$K$8:$K$607,IND_OD!L17)</f>
        <v>549.23684684642774</v>
      </c>
      <c r="I17" s="63">
        <f>IND_SavTechs_OD!I18</f>
        <v>1</v>
      </c>
      <c r="J17" s="63">
        <f>IND_SavTechs_OD!J18</f>
        <v>1</v>
      </c>
      <c r="L17">
        <v>7</v>
      </c>
      <c r="M17" t="s">
        <v>167</v>
      </c>
      <c r="Q17" t="str">
        <f t="shared" ca="1" si="1"/>
        <v>INDODEFFHT-1</v>
      </c>
      <c r="R17" t="str">
        <f t="shared" ca="1" si="2"/>
        <v>Other comm Industry Saving PHT</v>
      </c>
      <c r="S17" t="s">
        <v>32</v>
      </c>
      <c r="T17" t="s">
        <v>33</v>
      </c>
      <c r="W17" t="s">
        <v>34</v>
      </c>
    </row>
    <row r="18" spans="2:23">
      <c r="B18" t="str">
        <f t="shared" ca="1" si="3"/>
        <v>INDODEFFHT-2</v>
      </c>
      <c r="C18" t="str">
        <f ca="1">IND_SavTechs_OD!$C$9</f>
        <v>IODHT</v>
      </c>
      <c r="D18">
        <f>IND_SavTechs_OD!D19</f>
        <v>2016</v>
      </c>
      <c r="E18">
        <f ca="1">AVERAGEIFS(IND_SavTechs_OD!$E$8:$E$607,IND_SavTechs_OD!$C$8:$C$607,IND_OD!C18, IND_SavTechs_OD!$K$8:$K$607,IND_OD!L18)</f>
        <v>5.0200000000000005</v>
      </c>
      <c r="F18" s="79">
        <f ca="1">AVERAGEIFS(IND_SavTechs_OD!$F$8:$F$607,IND_SavTechs_OD!$C$8:$C$607,IND_OD!C18, IND_SavTechs_OD!$K$8:$K$607,IND_OD!L18)</f>
        <v>651.38662317672288</v>
      </c>
      <c r="I18" s="63">
        <f>IND_SavTechs_OD!I19</f>
        <v>1</v>
      </c>
      <c r="J18" s="63">
        <f>IND_SavTechs_OD!J19</f>
        <v>1</v>
      </c>
      <c r="L18">
        <v>6</v>
      </c>
      <c r="M18" t="s">
        <v>168</v>
      </c>
      <c r="Q18" t="str">
        <f t="shared" ca="1" si="1"/>
        <v>INDODEFFHT-2</v>
      </c>
      <c r="R18" t="str">
        <f t="shared" ca="1" si="2"/>
        <v>Other comm Industry Saving PHT</v>
      </c>
      <c r="S18" t="s">
        <v>32</v>
      </c>
      <c r="T18" t="s">
        <v>33</v>
      </c>
      <c r="W18" t="s">
        <v>34</v>
      </c>
    </row>
    <row r="19" spans="2:23">
      <c r="B19" t="str">
        <f t="shared" ca="1" si="3"/>
        <v>INDODEFFHT-3</v>
      </c>
      <c r="C19" t="str">
        <f ca="1">IND_SavTechs_OD!$C$9</f>
        <v>IODHT</v>
      </c>
      <c r="D19">
        <f>IND_SavTechs_OD!D20</f>
        <v>2016</v>
      </c>
      <c r="E19">
        <f ca="1">AVERAGEIFS(IND_SavTechs_OD!$E$8:$E$607,IND_SavTechs_OD!$C$8:$C$607,IND_OD!C19, IND_SavTechs_OD!$K$8:$K$607,IND_OD!L19)</f>
        <v>5.144000000000001</v>
      </c>
      <c r="F19" s="79">
        <f ca="1">AVERAGEIFS(IND_SavTechs_OD!$F$8:$F$607,IND_SavTechs_OD!$C$8:$C$607,IND_OD!C19, IND_SavTechs_OD!$K$8:$K$607,IND_OD!L19)</f>
        <v>750.34421899669621</v>
      </c>
      <c r="I19" s="63">
        <f>IND_SavTechs_OD!I20</f>
        <v>1</v>
      </c>
      <c r="J19" s="63">
        <f>IND_SavTechs_OD!J20</f>
        <v>1</v>
      </c>
      <c r="L19">
        <v>5</v>
      </c>
      <c r="M19" t="s">
        <v>169</v>
      </c>
      <c r="Q19" t="str">
        <f t="shared" ca="1" si="1"/>
        <v>INDODEFFHT-3</v>
      </c>
      <c r="R19" t="str">
        <f t="shared" ca="1" si="2"/>
        <v>Other comm Industry Saving PHT</v>
      </c>
      <c r="S19" t="s">
        <v>32</v>
      </c>
      <c r="T19" t="s">
        <v>33</v>
      </c>
      <c r="W19" t="s">
        <v>34</v>
      </c>
    </row>
    <row r="20" spans="2:23">
      <c r="B20" t="str">
        <f t="shared" ca="1" si="3"/>
        <v>INDODEFFHT-4</v>
      </c>
      <c r="C20" t="str">
        <f ca="1">IND_SavTechs_OD!$C$9</f>
        <v>IODHT</v>
      </c>
      <c r="D20">
        <f>IND_SavTechs_OD!D21</f>
        <v>2016</v>
      </c>
      <c r="E20">
        <f ca="1">AVERAGEIFS(IND_SavTechs_OD!$E$8:$E$607,IND_SavTechs_OD!$C$8:$C$607,IND_OD!C20, IND_SavTechs_OD!$K$8:$K$607,IND_OD!L20)</f>
        <v>5.2439999999999998</v>
      </c>
      <c r="F20" s="79">
        <f ca="1">AVERAGEIFS(IND_SavTechs_OD!$F$8:$F$607,IND_SavTechs_OD!$C$8:$C$607,IND_OD!C20, IND_SavTechs_OD!$K$8:$K$607,IND_OD!L20)</f>
        <v>830.14873175473929</v>
      </c>
      <c r="I20" s="63">
        <f>IND_SavTechs_OD!I21</f>
        <v>1</v>
      </c>
      <c r="J20" s="63">
        <f>IND_SavTechs_OD!J21</f>
        <v>1</v>
      </c>
      <c r="L20">
        <v>4</v>
      </c>
      <c r="M20" t="s">
        <v>170</v>
      </c>
      <c r="Q20" t="str">
        <f t="shared" ca="1" si="1"/>
        <v>INDODEFFHT-4</v>
      </c>
      <c r="R20" t="str">
        <f t="shared" ca="1" si="2"/>
        <v>Other comm Industry Saving PHT</v>
      </c>
      <c r="S20" t="s">
        <v>32</v>
      </c>
      <c r="T20" t="s">
        <v>33</v>
      </c>
      <c r="W20" t="s">
        <v>34</v>
      </c>
    </row>
    <row r="21" spans="2:23">
      <c r="B21" t="str">
        <f t="shared" ca="1" si="3"/>
        <v>INDODEFFHT-5</v>
      </c>
      <c r="C21" t="str">
        <f ca="1">IND_SavTechs_OD!$C$9</f>
        <v>IODHT</v>
      </c>
      <c r="D21">
        <f>IND_SavTechs_OD!D22</f>
        <v>2016</v>
      </c>
      <c r="E21" s="141">
        <v>1</v>
      </c>
      <c r="F21" s="142">
        <v>5000</v>
      </c>
      <c r="I21" s="63">
        <f>IND_SavTechs_OD!I22</f>
        <v>1</v>
      </c>
      <c r="J21" s="63">
        <f>IND_SavTechs_OD!J22</f>
        <v>1</v>
      </c>
      <c r="L21">
        <v>3</v>
      </c>
      <c r="M21" t="s">
        <v>171</v>
      </c>
      <c r="Q21" t="str">
        <f t="shared" ca="1" si="1"/>
        <v>INDODEFFHT-5</v>
      </c>
      <c r="R21" t="str">
        <f t="shared" ca="1" si="2"/>
        <v>Other comm Industry Saving PHT</v>
      </c>
      <c r="S21" t="s">
        <v>32</v>
      </c>
      <c r="T21" t="s">
        <v>33</v>
      </c>
      <c r="W21" t="s">
        <v>34</v>
      </c>
    </row>
    <row r="22" spans="2:23">
      <c r="B22" t="str">
        <f t="shared" ca="1" si="3"/>
        <v>INDODEFFHT-6</v>
      </c>
      <c r="C22" t="str">
        <f ca="1">IND_SavTechs_OD!$C$9</f>
        <v>IODHT</v>
      </c>
      <c r="D22">
        <f>IND_SavTechs_OD!D23</f>
        <v>2016</v>
      </c>
      <c r="E22" s="141">
        <v>1</v>
      </c>
      <c r="F22" s="142">
        <v>5000</v>
      </c>
      <c r="I22" s="63">
        <f>IND_SavTechs_OD!I23</f>
        <v>1</v>
      </c>
      <c r="J22" s="63">
        <f>IND_SavTechs_OD!J23</f>
        <v>1</v>
      </c>
      <c r="L22">
        <v>2</v>
      </c>
      <c r="M22" t="s">
        <v>172</v>
      </c>
      <c r="Q22" t="str">
        <f t="shared" ca="1" si="1"/>
        <v>INDODEFFHT-6</v>
      </c>
      <c r="R22" t="str">
        <f t="shared" ca="1" si="2"/>
        <v>Other comm Industry Saving PHT</v>
      </c>
      <c r="S22" t="s">
        <v>32</v>
      </c>
      <c r="T22" t="s">
        <v>33</v>
      </c>
      <c r="W22" t="s">
        <v>34</v>
      </c>
    </row>
    <row r="23" spans="2:23">
      <c r="B23" t="str">
        <f t="shared" ca="1" si="3"/>
        <v>INDODEFFHT-7</v>
      </c>
      <c r="C23" t="str">
        <f ca="1">IND_SavTechs_OD!$C$9</f>
        <v>IODHT</v>
      </c>
      <c r="D23">
        <f>IND_SavTechs_OD!D24</f>
        <v>2016</v>
      </c>
      <c r="E23" s="141">
        <v>1</v>
      </c>
      <c r="F23" s="142">
        <v>5000</v>
      </c>
      <c r="I23" s="63">
        <f>IND_SavTechs_OD!I24</f>
        <v>1</v>
      </c>
      <c r="J23" s="63">
        <f>IND_SavTechs_OD!J24</f>
        <v>1</v>
      </c>
      <c r="L23">
        <v>1</v>
      </c>
      <c r="M23" t="s">
        <v>173</v>
      </c>
      <c r="Q23" t="str">
        <f t="shared" ca="1" si="1"/>
        <v>INDODEFFHT-7</v>
      </c>
      <c r="R23" t="str">
        <f t="shared" ca="1" si="2"/>
        <v>Other comm Industry Saving PHT</v>
      </c>
      <c r="S23" t="s">
        <v>32</v>
      </c>
      <c r="T23" t="s">
        <v>33</v>
      </c>
      <c r="W23" t="s">
        <v>34</v>
      </c>
    </row>
    <row r="24" spans="2:23">
      <c r="B24" t="str">
        <f t="shared" ca="1" si="3"/>
        <v>INDODEFFHT-8</v>
      </c>
      <c r="C24" t="str">
        <f ca="1">IND_SavTechs_OD!$C$9</f>
        <v>IODHT</v>
      </c>
      <c r="D24">
        <f>IND_SavTechs_OD!D25</f>
        <v>2016</v>
      </c>
      <c r="E24" s="141">
        <v>1</v>
      </c>
      <c r="F24" s="142">
        <v>5000</v>
      </c>
      <c r="I24" s="63">
        <f>IND_SavTechs_OD!I25</f>
        <v>1</v>
      </c>
      <c r="J24" s="63">
        <f>IND_SavTechs_OD!J25</f>
        <v>1</v>
      </c>
      <c r="L24">
        <v>0</v>
      </c>
      <c r="M24" t="s">
        <v>174</v>
      </c>
      <c r="Q24" t="str">
        <f t="shared" ca="1" si="1"/>
        <v>INDODEFFHT-8</v>
      </c>
      <c r="R24" t="str">
        <f t="shared" ca="1" si="2"/>
        <v>Other comm Industry Saving PHT</v>
      </c>
      <c r="S24" t="s">
        <v>32</v>
      </c>
      <c r="T24" t="s">
        <v>33</v>
      </c>
      <c r="W24" t="s">
        <v>34</v>
      </c>
    </row>
    <row r="25" spans="2:23">
      <c r="B25" t="str">
        <f ca="1">"IND"&amp;MID(C25,2,2)&amp;"EFF"&amp;RIGHT(C25,2)&amp;"-"&amp;8-L25</f>
        <v>INDODEFFRH-0</v>
      </c>
      <c r="C25" t="str">
        <f ca="1">IND_SavTechs_OD!$C$10</f>
        <v>IODRH</v>
      </c>
      <c r="D25">
        <f>IND_SavTechs_OD!D26</f>
        <v>2016</v>
      </c>
      <c r="E25">
        <f ca="1">AVERAGEIFS(IND_SavTechs_OD!$E$8:$E$607,IND_SavTechs_OD!$C$8:$C$607,IND_OD!C25, IND_SavTechs_OD!$K$8:$K$607,IND_OD!L25)</f>
        <v>14.430666666666667</v>
      </c>
      <c r="F25" s="79">
        <f ca="1">AVERAGEIFS(IND_SavTechs_OD!$F$8:$F$607,IND_SavTechs_OD!$C$8:$C$607,IND_OD!C25, IND_SavTechs_OD!$K$8:$K$607,IND_OD!L25)</f>
        <v>71.229299723813526</v>
      </c>
      <c r="I25" s="63">
        <f>IND_SavTechs_OD!I26</f>
        <v>1</v>
      </c>
      <c r="J25" s="63">
        <f>IND_SavTechs_OD!J26</f>
        <v>1</v>
      </c>
      <c r="L25">
        <v>8</v>
      </c>
      <c r="M25" t="s">
        <v>166</v>
      </c>
      <c r="Q25" t="str">
        <f t="shared" ca="1" si="1"/>
        <v>INDODEFFRH-0</v>
      </c>
      <c r="R25" t="str">
        <f t="shared" ca="1" si="2"/>
        <v>Other comm Industry Saving PRH</v>
      </c>
      <c r="S25" t="s">
        <v>32</v>
      </c>
      <c r="T25" t="s">
        <v>33</v>
      </c>
      <c r="W25" t="s">
        <v>34</v>
      </c>
    </row>
    <row r="26" spans="2:23">
      <c r="B26" t="str">
        <f t="shared" ref="B26:B33" ca="1" si="4">"IND"&amp;MID(C26,2,2)&amp;"EFF"&amp;RIGHT(C26,2)&amp;"-"&amp;8-L26</f>
        <v>INDODEFFRH-1</v>
      </c>
      <c r="C26" t="str">
        <f ca="1">IND_SavTechs_OD!$C$10</f>
        <v>IODRH</v>
      </c>
      <c r="D26">
        <f>IND_SavTechs_OD!D27</f>
        <v>2016</v>
      </c>
      <c r="E26">
        <f ca="1">AVERAGEIFS(IND_SavTechs_OD!$E$8:$E$607,IND_SavTechs_OD!$C$8:$C$607,IND_OD!C26, IND_SavTechs_OD!$K$8:$K$607,IND_OD!L26)</f>
        <v>16.177333333333337</v>
      </c>
      <c r="F26" s="79">
        <f ca="1">AVERAGEIFS(IND_SavTechs_OD!$F$8:$F$607,IND_SavTechs_OD!$C$8:$C$607,IND_OD!C26, IND_SavTechs_OD!$K$8:$K$607,IND_OD!L26)</f>
        <v>544.78673195356305</v>
      </c>
      <c r="I26" s="63">
        <f>IND_SavTechs_OD!I27</f>
        <v>1</v>
      </c>
      <c r="J26" s="63">
        <f>IND_SavTechs_OD!J27</f>
        <v>1</v>
      </c>
      <c r="L26">
        <v>7</v>
      </c>
      <c r="M26" t="s">
        <v>167</v>
      </c>
      <c r="Q26" t="str">
        <f t="shared" ca="1" si="1"/>
        <v>INDODEFFRH-1</v>
      </c>
      <c r="R26" t="str">
        <f t="shared" ca="1" si="2"/>
        <v>Other comm Industry Saving PRH</v>
      </c>
      <c r="S26" t="s">
        <v>32</v>
      </c>
      <c r="T26" t="s">
        <v>33</v>
      </c>
      <c r="W26" t="s">
        <v>34</v>
      </c>
    </row>
    <row r="27" spans="2:23">
      <c r="B27" t="str">
        <f t="shared" ca="1" si="4"/>
        <v>INDODEFFRH-2</v>
      </c>
      <c r="C27" t="str">
        <f ca="1">IND_SavTechs_OD!$C$10</f>
        <v>IODRH</v>
      </c>
      <c r="D27">
        <f>IND_SavTechs_OD!D28</f>
        <v>2016</v>
      </c>
      <c r="E27">
        <f ca="1">AVERAGEIFS(IND_SavTechs_OD!$E$8:$E$607,IND_SavTechs_OD!$C$8:$C$607,IND_OD!C27, IND_SavTechs_OD!$K$8:$K$607,IND_OD!L27)</f>
        <v>16.224000000000004</v>
      </c>
      <c r="F27" s="79">
        <f ca="1">AVERAGEIFS(IND_SavTechs_OD!$F$8:$F$607,IND_SavTechs_OD!$C$8:$C$607,IND_OD!C27, IND_SavTechs_OD!$K$8:$K$607,IND_OD!L27)</f>
        <v>638.71547884210838</v>
      </c>
      <c r="I27" s="63">
        <f>IND_SavTechs_OD!I28</f>
        <v>1</v>
      </c>
      <c r="J27" s="63">
        <f>IND_SavTechs_OD!J28</f>
        <v>1</v>
      </c>
      <c r="L27">
        <v>6</v>
      </c>
      <c r="M27" t="s">
        <v>168</v>
      </c>
      <c r="Q27" t="str">
        <f t="shared" ca="1" si="1"/>
        <v>INDODEFFRH-2</v>
      </c>
      <c r="R27" t="str">
        <f t="shared" ca="1" si="2"/>
        <v>Other comm Industry Saving PRH</v>
      </c>
      <c r="S27" t="s">
        <v>32</v>
      </c>
      <c r="T27" t="s">
        <v>33</v>
      </c>
      <c r="W27" t="s">
        <v>34</v>
      </c>
    </row>
    <row r="28" spans="2:23">
      <c r="B28" t="str">
        <f t="shared" ca="1" si="4"/>
        <v>INDODEFFRH-3</v>
      </c>
      <c r="C28" t="str">
        <f ca="1">IND_SavTechs_OD!$C$10</f>
        <v>IODRH</v>
      </c>
      <c r="D28">
        <f>IND_SavTechs_OD!D29</f>
        <v>2016</v>
      </c>
      <c r="E28">
        <f ca="1">AVERAGEIFS(IND_SavTechs_OD!$E$8:$E$607,IND_SavTechs_OD!$C$8:$C$607,IND_OD!C28, IND_SavTechs_OD!$K$8:$K$607,IND_OD!L28)</f>
        <v>16.280000000000005</v>
      </c>
      <c r="F28" s="79">
        <f ca="1">AVERAGEIFS(IND_SavTechs_OD!$F$8:$F$607,IND_SavTechs_OD!$C$8:$C$607,IND_OD!C28, IND_SavTechs_OD!$K$8:$K$607,IND_OD!L28)</f>
        <v>751.42997510836278</v>
      </c>
      <c r="I28" s="63">
        <f>IND_SavTechs_OD!I29</f>
        <v>1</v>
      </c>
      <c r="J28" s="63">
        <f>IND_SavTechs_OD!J29</f>
        <v>1</v>
      </c>
      <c r="L28">
        <v>5</v>
      </c>
      <c r="M28" t="s">
        <v>169</v>
      </c>
      <c r="Q28" t="str">
        <f t="shared" ca="1" si="1"/>
        <v>INDODEFFRH-3</v>
      </c>
      <c r="R28" t="str">
        <f t="shared" ca="1" si="2"/>
        <v>Other comm Industry Saving PRH</v>
      </c>
      <c r="S28" t="s">
        <v>32</v>
      </c>
      <c r="T28" t="s">
        <v>33</v>
      </c>
      <c r="W28" t="s">
        <v>34</v>
      </c>
    </row>
    <row r="29" spans="2:23">
      <c r="B29" t="str">
        <f t="shared" ca="1" si="4"/>
        <v>INDODEFFRH-4</v>
      </c>
      <c r="C29" t="str">
        <f ca="1">IND_SavTechs_OD!$C$10</f>
        <v>IODRH</v>
      </c>
      <c r="D29">
        <f>IND_SavTechs_OD!D30</f>
        <v>2016</v>
      </c>
      <c r="E29">
        <f ca="1">AVERAGEIFS(IND_SavTechs_OD!$E$8:$E$607,IND_SavTechs_OD!$C$8:$C$607,IND_OD!C29, IND_SavTechs_OD!$K$8:$K$607,IND_OD!L29)</f>
        <v>16.326666666666668</v>
      </c>
      <c r="F29" s="79">
        <f ca="1">AVERAGEIFS(IND_SavTechs_OD!$F$8:$F$607,IND_SavTechs_OD!$C$8:$C$607,IND_OD!C29, IND_SavTechs_OD!$K$8:$K$607,IND_OD!L29)</f>
        <v>845.35872199690812</v>
      </c>
      <c r="I29" s="63">
        <f>IND_SavTechs_OD!I30</f>
        <v>1</v>
      </c>
      <c r="J29" s="63">
        <f>IND_SavTechs_OD!J30</f>
        <v>1</v>
      </c>
      <c r="L29">
        <v>4</v>
      </c>
      <c r="M29" t="s">
        <v>170</v>
      </c>
      <c r="Q29" t="str">
        <f t="shared" ca="1" si="1"/>
        <v>INDODEFFRH-4</v>
      </c>
      <c r="R29" t="str">
        <f t="shared" ca="1" si="2"/>
        <v>Other comm Industry Saving PRH</v>
      </c>
      <c r="S29" t="s">
        <v>32</v>
      </c>
      <c r="T29" t="s">
        <v>33</v>
      </c>
      <c r="W29" t="s">
        <v>34</v>
      </c>
    </row>
    <row r="30" spans="2:23">
      <c r="B30" t="str">
        <f t="shared" ca="1" si="4"/>
        <v>INDODEFFRH-5</v>
      </c>
      <c r="C30" t="str">
        <f ca="1">IND_SavTechs_OD!$C$10</f>
        <v>IODRH</v>
      </c>
      <c r="D30">
        <f>IND_SavTechs_OD!D31</f>
        <v>2016</v>
      </c>
      <c r="E30">
        <f ca="1">AVERAGEIFS(IND_SavTechs_OD!$E$8:$E$607,IND_SavTechs_OD!$C$8:$C$607,IND_OD!C30, IND_SavTechs_OD!$K$8:$K$607,IND_OD!L30)</f>
        <v>16.373333333333338</v>
      </c>
      <c r="F30" s="79">
        <f ca="1">AVERAGEIFS(IND_SavTechs_OD!$F$8:$F$607,IND_SavTechs_OD!$C$8:$C$607,IND_OD!C30, IND_SavTechs_OD!$K$8:$K$607,IND_OD!L30)</f>
        <v>939.28746888545345</v>
      </c>
      <c r="I30" s="63">
        <f>IND_SavTechs_OD!I31</f>
        <v>1</v>
      </c>
      <c r="J30" s="63">
        <f>IND_SavTechs_OD!J31</f>
        <v>1</v>
      </c>
      <c r="L30">
        <v>3</v>
      </c>
      <c r="M30" t="s">
        <v>171</v>
      </c>
      <c r="Q30" t="str">
        <f t="shared" ca="1" si="1"/>
        <v>INDODEFFRH-5</v>
      </c>
      <c r="R30" t="str">
        <f t="shared" ca="1" si="2"/>
        <v>Other comm Industry Saving PRH</v>
      </c>
      <c r="S30" t="s">
        <v>32</v>
      </c>
      <c r="T30" t="s">
        <v>33</v>
      </c>
      <c r="W30" t="s">
        <v>34</v>
      </c>
    </row>
    <row r="31" spans="2:23">
      <c r="B31" t="str">
        <f t="shared" ca="1" si="4"/>
        <v>INDODEFFRH-6</v>
      </c>
      <c r="C31" t="str">
        <f ca="1">IND_SavTechs_OD!$C$10</f>
        <v>IODRH</v>
      </c>
      <c r="D31">
        <f>IND_SavTechs_OD!D32</f>
        <v>2016</v>
      </c>
      <c r="E31">
        <f ca="1">AVERAGEIFS(IND_SavTechs_OD!$E$8:$E$607,IND_SavTechs_OD!$C$8:$C$607,IND_OD!C31, IND_SavTechs_OD!$K$8:$K$607,IND_OD!L31)</f>
        <v>16.429333333333336</v>
      </c>
      <c r="F31" s="79">
        <f ca="1">AVERAGEIFS(IND_SavTechs_OD!$F$8:$F$607,IND_SavTechs_OD!$C$8:$C$607,IND_OD!C31, IND_SavTechs_OD!$K$8:$K$607,IND_OD!L31)</f>
        <v>1052.001965151708</v>
      </c>
      <c r="I31" s="63">
        <f>IND_SavTechs_OD!I32</f>
        <v>1</v>
      </c>
      <c r="J31" s="63">
        <f>IND_SavTechs_OD!J32</f>
        <v>1</v>
      </c>
      <c r="L31">
        <v>2</v>
      </c>
      <c r="M31" t="s">
        <v>172</v>
      </c>
      <c r="Q31" t="str">
        <f t="shared" ca="1" si="1"/>
        <v>INDODEFFRH-6</v>
      </c>
      <c r="R31" t="str">
        <f t="shared" ca="1" si="2"/>
        <v>Other comm Industry Saving PRH</v>
      </c>
      <c r="S31" t="s">
        <v>32</v>
      </c>
      <c r="T31" t="s">
        <v>33</v>
      </c>
      <c r="W31" t="s">
        <v>34</v>
      </c>
    </row>
    <row r="32" spans="2:23">
      <c r="B32" t="str">
        <f t="shared" ca="1" si="4"/>
        <v>INDODEFFRH-7</v>
      </c>
      <c r="C32" t="str">
        <f ca="1">IND_SavTechs_OD!$C$10</f>
        <v>IODRH</v>
      </c>
      <c r="D32">
        <f>IND_SavTechs_OD!D33</f>
        <v>2016</v>
      </c>
      <c r="E32">
        <f ca="1">AVERAGEIFS(IND_SavTechs_OD!$E$8:$E$607,IND_SavTechs_OD!$C$8:$C$607,IND_OD!C32, IND_SavTechs_OD!$K$8:$K$607,IND_OD!L32)</f>
        <v>16.476000000000003</v>
      </c>
      <c r="F32" s="79">
        <f ca="1">AVERAGEIFS(IND_SavTechs_OD!$F$8:$F$607,IND_SavTechs_OD!$C$8:$C$607,IND_OD!C32, IND_SavTechs_OD!$K$8:$K$607,IND_OD!L32)</f>
        <v>1145.9307120402532</v>
      </c>
      <c r="I32" s="63">
        <f>IND_SavTechs_OD!I33</f>
        <v>1</v>
      </c>
      <c r="J32" s="63">
        <f>IND_SavTechs_OD!J33</f>
        <v>1</v>
      </c>
      <c r="L32">
        <v>1</v>
      </c>
      <c r="M32" t="s">
        <v>173</v>
      </c>
      <c r="Q32" t="str">
        <f t="shared" ca="1" si="1"/>
        <v>INDODEFFRH-7</v>
      </c>
      <c r="R32" t="str">
        <f t="shared" ca="1" si="2"/>
        <v>Other comm Industry Saving PRH</v>
      </c>
      <c r="S32" t="s">
        <v>32</v>
      </c>
      <c r="T32" t="s">
        <v>33</v>
      </c>
      <c r="W32" t="s">
        <v>34</v>
      </c>
    </row>
    <row r="33" spans="2:23">
      <c r="B33" t="str">
        <f t="shared" ca="1" si="4"/>
        <v>INDODEFFRH-8</v>
      </c>
      <c r="C33" t="str">
        <f ca="1">IND_SavTechs_OD!$C$10</f>
        <v>IODRH</v>
      </c>
      <c r="D33">
        <f>IND_SavTechs_OD!D34</f>
        <v>2016</v>
      </c>
      <c r="E33">
        <f ca="1">AVERAGEIFS(IND_SavTechs_OD!$E$8:$E$607,IND_SavTechs_OD!$C$8:$C$607,IND_OD!C33, IND_SavTechs_OD!$K$8:$K$607,IND_OD!L33)</f>
        <v>16.812000000000001</v>
      </c>
      <c r="F33" s="79">
        <f ca="1">AVERAGEIFS(IND_SavTechs_OD!$F$8:$F$607,IND_SavTechs_OD!$C$8:$C$607,IND_OD!C33, IND_SavTechs_OD!$K$8:$K$607,IND_OD!L33)</f>
        <v>1822.21768963778</v>
      </c>
      <c r="I33" s="63">
        <f>IND_SavTechs_OD!I34</f>
        <v>1</v>
      </c>
      <c r="J33" s="63">
        <f>IND_SavTechs_OD!J34</f>
        <v>1</v>
      </c>
      <c r="L33">
        <v>0</v>
      </c>
      <c r="M33" t="s">
        <v>174</v>
      </c>
      <c r="Q33" t="str">
        <f t="shared" ca="1" si="1"/>
        <v>INDODEFFRH-8</v>
      </c>
      <c r="R33" t="str">
        <f t="shared" ca="1" si="2"/>
        <v>Other comm Industry Saving PRH</v>
      </c>
      <c r="S33" t="s">
        <v>32</v>
      </c>
      <c r="T33" t="s">
        <v>33</v>
      </c>
      <c r="W33" t="s">
        <v>34</v>
      </c>
    </row>
    <row r="34" spans="2:23">
      <c r="B34" t="str">
        <f ca="1">"IND"&amp;MID(C34,2,2)&amp;"EFF"&amp;RIGHT(C34,2)&amp;"-"&amp;8-L34</f>
        <v>INDODEFFLA-0</v>
      </c>
      <c r="C34" t="str">
        <f ca="1">IND_SavTechs_OD!$C$11</f>
        <v>IODLA</v>
      </c>
      <c r="D34">
        <f>IND_SavTechs_OD!D35</f>
        <v>2016</v>
      </c>
      <c r="E34">
        <f ca="1">AVERAGEIFS(IND_SavTechs_OD!$E$8:$E$607,IND_SavTechs_OD!$C$8:$C$607,IND_OD!C34, IND_SavTechs_OD!$K$8:$K$607,IND_OD!L34)</f>
        <v>3.0259999999999998</v>
      </c>
      <c r="F34" s="79">
        <f ca="1">AVERAGEIFS(IND_SavTechs_OD!$F$8:$F$607,IND_SavTechs_OD!$C$8:$C$607,IND_OD!C34, IND_SavTechs_OD!$K$8:$K$607,IND_OD!L34)</f>
        <v>143.00074924409097</v>
      </c>
      <c r="I34" s="63">
        <f>IND_SavTechs_OD!I35</f>
        <v>1</v>
      </c>
      <c r="J34" s="63">
        <f>IND_SavTechs_OD!J35</f>
        <v>1</v>
      </c>
      <c r="L34">
        <v>8</v>
      </c>
      <c r="M34" t="s">
        <v>166</v>
      </c>
      <c r="Q34" t="str">
        <f t="shared" ca="1" si="1"/>
        <v>INDODEFFLA-0</v>
      </c>
      <c r="R34" t="str">
        <f t="shared" ca="1" si="2"/>
        <v>Other comm Industry Saving PLA</v>
      </c>
      <c r="S34" t="s">
        <v>32</v>
      </c>
      <c r="T34" t="s">
        <v>33</v>
      </c>
      <c r="W34" t="s">
        <v>34</v>
      </c>
    </row>
    <row r="35" spans="2:23">
      <c r="B35" t="str">
        <f t="shared" ref="B35:B42" ca="1" si="5">"IND"&amp;MID(C35,2,2)&amp;"EFF"&amp;RIGHT(C35,2)&amp;"-"&amp;8-L35</f>
        <v>INDODEFFLA-1</v>
      </c>
      <c r="C35" t="str">
        <f ca="1">IND_SavTechs_OD!$C$11</f>
        <v>IODLA</v>
      </c>
      <c r="D35">
        <f>IND_SavTechs_OD!D36</f>
        <v>2016</v>
      </c>
      <c r="E35">
        <f ca="1">AVERAGEIFS(IND_SavTechs_OD!$E$8:$E$607,IND_SavTechs_OD!$C$8:$C$607,IND_OD!C35, IND_SavTechs_OD!$K$8:$K$607,IND_OD!L35)</f>
        <v>3.3319999999999999</v>
      </c>
      <c r="F35" s="79">
        <f ca="1">AVERAGEIFS(IND_SavTechs_OD!$F$8:$F$607,IND_SavTechs_OD!$C$8:$C$607,IND_OD!C35, IND_SavTechs_OD!$K$8:$K$607,IND_OD!L35)</f>
        <v>550.96906965118558</v>
      </c>
      <c r="I35" s="63">
        <f>IND_SavTechs_OD!I36</f>
        <v>1</v>
      </c>
      <c r="J35" s="63">
        <f>IND_SavTechs_OD!J36</f>
        <v>1</v>
      </c>
      <c r="L35">
        <v>7</v>
      </c>
      <c r="M35" t="s">
        <v>167</v>
      </c>
      <c r="Q35" t="str">
        <f t="shared" ca="1" si="1"/>
        <v>INDODEFFLA-1</v>
      </c>
      <c r="R35" t="str">
        <f t="shared" ca="1" si="2"/>
        <v>Other comm Industry Saving PLA</v>
      </c>
      <c r="S35" t="s">
        <v>32</v>
      </c>
      <c r="T35" t="s">
        <v>33</v>
      </c>
      <c r="W35" t="s">
        <v>34</v>
      </c>
    </row>
    <row r="36" spans="2:23">
      <c r="B36" t="str">
        <f t="shared" ca="1" si="5"/>
        <v>INDODEFFLA-2</v>
      </c>
      <c r="C36" t="str">
        <f ca="1">IND_SavTechs_OD!$C$11</f>
        <v>IODLA</v>
      </c>
      <c r="D36">
        <f>IND_SavTechs_OD!D37</f>
        <v>2016</v>
      </c>
      <c r="E36">
        <f ca="1">AVERAGEIFS(IND_SavTechs_OD!$E$8:$E$607,IND_SavTechs_OD!$C$8:$C$607,IND_OD!C36, IND_SavTechs_OD!$K$8:$K$607,IND_OD!L36)</f>
        <v>3.383</v>
      </c>
      <c r="F36" s="79">
        <f ca="1">AVERAGEIFS(IND_SavTechs_OD!$F$8:$F$607,IND_SavTechs_OD!$C$8:$C$607,IND_OD!C36, IND_SavTechs_OD!$K$8:$K$607,IND_OD!L36)</f>
        <v>635.22603264155623</v>
      </c>
      <c r="I36" s="63">
        <f>IND_SavTechs_OD!I37</f>
        <v>1</v>
      </c>
      <c r="J36" s="63">
        <f>IND_SavTechs_OD!J37</f>
        <v>1</v>
      </c>
      <c r="L36">
        <v>6</v>
      </c>
      <c r="M36" t="s">
        <v>168</v>
      </c>
      <c r="Q36" t="str">
        <f t="shared" ca="1" si="1"/>
        <v>INDODEFFLA-2</v>
      </c>
      <c r="R36" t="str">
        <f t="shared" ca="1" si="2"/>
        <v>Other comm Industry Saving PLA</v>
      </c>
      <c r="S36" t="s">
        <v>32</v>
      </c>
      <c r="T36" t="s">
        <v>33</v>
      </c>
      <c r="W36" t="s">
        <v>34</v>
      </c>
    </row>
    <row r="37" spans="2:23">
      <c r="B37" t="str">
        <f t="shared" ca="1" si="5"/>
        <v>INDODEFFLA-3</v>
      </c>
      <c r="C37" t="str">
        <f ca="1">IND_SavTechs_OD!$C$11</f>
        <v>IODLA</v>
      </c>
      <c r="D37">
        <f>IND_SavTechs_OD!D38</f>
        <v>2016</v>
      </c>
      <c r="E37">
        <f ca="1">AVERAGEIFS(IND_SavTechs_OD!$E$8:$E$607,IND_SavTechs_OD!$C$8:$C$607,IND_OD!C37, IND_SavTechs_OD!$K$8:$K$607,IND_OD!L37)</f>
        <v>3.43825</v>
      </c>
      <c r="F37" s="79">
        <f ca="1">AVERAGEIFS(IND_SavTechs_OD!$F$8:$F$607,IND_SavTechs_OD!$C$8:$C$607,IND_OD!C37, IND_SavTechs_OD!$K$8:$K$607,IND_OD!L37)</f>
        <v>747.5686499620507</v>
      </c>
      <c r="I37" s="63">
        <f>IND_SavTechs_OD!I38</f>
        <v>1</v>
      </c>
      <c r="J37" s="63">
        <f>IND_SavTechs_OD!J38</f>
        <v>1</v>
      </c>
      <c r="L37">
        <v>5</v>
      </c>
      <c r="M37" t="s">
        <v>169</v>
      </c>
      <c r="Q37" t="str">
        <f t="shared" ca="1" si="1"/>
        <v>INDODEFFLA-3</v>
      </c>
      <c r="R37" t="str">
        <f t="shared" ca="1" si="2"/>
        <v>Other comm Industry Saving PLA</v>
      </c>
      <c r="S37" t="s">
        <v>32</v>
      </c>
      <c r="T37" t="s">
        <v>33</v>
      </c>
      <c r="W37" t="s">
        <v>34</v>
      </c>
    </row>
    <row r="38" spans="2:23">
      <c r="B38" t="str">
        <f t="shared" ca="1" si="5"/>
        <v>INDODEFFLA-4</v>
      </c>
      <c r="C38" t="str">
        <f ca="1">IND_SavTechs_OD!$C$11</f>
        <v>IODLA</v>
      </c>
      <c r="D38">
        <f>IND_SavTechs_OD!D39</f>
        <v>2016</v>
      </c>
      <c r="E38">
        <f ca="1">AVERAGEIFS(IND_SavTechs_OD!$E$8:$E$607,IND_SavTechs_OD!$C$8:$C$607,IND_OD!C38, IND_SavTechs_OD!$K$8:$K$607,IND_OD!L38)</f>
        <v>3.4892499999999997</v>
      </c>
      <c r="F38" s="79">
        <f ca="1">AVERAGEIFS(IND_SavTechs_OD!$F$8:$F$607,IND_SavTechs_OD!$C$8:$C$607,IND_OD!C38, IND_SavTechs_OD!$K$8:$K$607,IND_OD!L38)</f>
        <v>859.91126728254494</v>
      </c>
      <c r="I38" s="63">
        <f>IND_SavTechs_OD!I39</f>
        <v>1</v>
      </c>
      <c r="J38" s="63">
        <f>IND_SavTechs_OD!J39</f>
        <v>1</v>
      </c>
      <c r="L38">
        <v>4</v>
      </c>
      <c r="M38" t="s">
        <v>170</v>
      </c>
      <c r="Q38" t="str">
        <f t="shared" ca="1" si="1"/>
        <v>INDODEFFLA-4</v>
      </c>
      <c r="R38" t="str">
        <f t="shared" ca="1" si="2"/>
        <v>Other comm Industry Saving PLA</v>
      </c>
      <c r="S38" t="s">
        <v>32</v>
      </c>
      <c r="T38" t="s">
        <v>33</v>
      </c>
      <c r="W38" t="s">
        <v>34</v>
      </c>
    </row>
    <row r="39" spans="2:23">
      <c r="B39" t="str">
        <f t="shared" ca="1" si="5"/>
        <v>INDODEFFLA-5</v>
      </c>
      <c r="C39" t="str">
        <f ca="1">IND_SavTechs_OD!$C$11</f>
        <v>IODLA</v>
      </c>
      <c r="D39">
        <f>IND_SavTechs_OD!D40</f>
        <v>2016</v>
      </c>
      <c r="E39">
        <f ca="1">AVERAGEIFS(IND_SavTechs_OD!$E$8:$E$607,IND_SavTechs_OD!$C$8:$C$607,IND_OD!C39, IND_SavTechs_OD!$K$8:$K$607,IND_OD!L39)</f>
        <v>3.5274999999999999</v>
      </c>
      <c r="F39" s="79">
        <f ca="1">AVERAGEIFS(IND_SavTechs_OD!$F$8:$F$607,IND_SavTechs_OD!$C$8:$C$607,IND_OD!C39, IND_SavTechs_OD!$K$8:$K$607,IND_OD!L39)</f>
        <v>944.16823027291582</v>
      </c>
      <c r="I39" s="63">
        <f>IND_SavTechs_OD!I40</f>
        <v>1</v>
      </c>
      <c r="J39" s="63">
        <f>IND_SavTechs_OD!J40</f>
        <v>1</v>
      </c>
      <c r="L39">
        <v>3</v>
      </c>
      <c r="M39" t="s">
        <v>171</v>
      </c>
      <c r="Q39" t="str">
        <f t="shared" ca="1" si="1"/>
        <v>INDODEFFLA-5</v>
      </c>
      <c r="R39" t="str">
        <f t="shared" ca="1" si="2"/>
        <v>Other comm Industry Saving PLA</v>
      </c>
      <c r="S39" t="s">
        <v>32</v>
      </c>
      <c r="T39" t="s">
        <v>33</v>
      </c>
      <c r="W39" t="s">
        <v>34</v>
      </c>
    </row>
    <row r="40" spans="2:23">
      <c r="B40" t="str">
        <f t="shared" ca="1" si="5"/>
        <v>INDODEFFLA-6</v>
      </c>
      <c r="C40" t="str">
        <f ca="1">IND_SavTechs_OD!$C$11</f>
        <v>IODLA</v>
      </c>
      <c r="D40">
        <f>IND_SavTechs_OD!D41</f>
        <v>2016</v>
      </c>
      <c r="E40">
        <f ca="1">AVERAGEIFS(IND_SavTechs_OD!$E$8:$E$607,IND_SavTechs_OD!$C$8:$C$607,IND_OD!C40, IND_SavTechs_OD!$K$8:$K$607,IND_OD!L40)</f>
        <v>3.56575</v>
      </c>
      <c r="F40" s="79">
        <f ca="1">AVERAGEIFS(IND_SavTechs_OD!$F$8:$F$607,IND_SavTechs_OD!$C$8:$C$607,IND_OD!C40, IND_SavTechs_OD!$K$8:$K$607,IND_OD!L40)</f>
        <v>1028.4251932632865</v>
      </c>
      <c r="I40" s="63">
        <f>IND_SavTechs_OD!I41</f>
        <v>1</v>
      </c>
      <c r="J40" s="63">
        <f>IND_SavTechs_OD!J41</f>
        <v>1</v>
      </c>
      <c r="L40">
        <v>2</v>
      </c>
      <c r="M40" t="s">
        <v>172</v>
      </c>
      <c r="Q40" t="str">
        <f t="shared" ca="1" si="1"/>
        <v>INDODEFFLA-6</v>
      </c>
      <c r="R40" t="str">
        <f t="shared" ca="1" si="2"/>
        <v>Other comm Industry Saving PLA</v>
      </c>
      <c r="S40" t="s">
        <v>32</v>
      </c>
      <c r="T40" t="s">
        <v>33</v>
      </c>
      <c r="W40" t="s">
        <v>34</v>
      </c>
    </row>
    <row r="41" spans="2:23">
      <c r="B41" t="str">
        <f t="shared" ca="1" si="5"/>
        <v>INDODEFFLA-7</v>
      </c>
      <c r="C41" t="str">
        <f ca="1">IND_SavTechs_OD!$C$11</f>
        <v>IODLA</v>
      </c>
      <c r="D41">
        <f>IND_SavTechs_OD!D42</f>
        <v>2016</v>
      </c>
      <c r="E41">
        <f ca="1">AVERAGEIFS(IND_SavTechs_OD!$E$8:$E$607,IND_SavTechs_OD!$C$8:$C$607,IND_OD!C41, IND_SavTechs_OD!$K$8:$K$607,IND_OD!L41)</f>
        <v>3.6167499999999997</v>
      </c>
      <c r="F41" s="79">
        <f ca="1">AVERAGEIFS(IND_SavTechs_OD!$F$8:$F$607,IND_SavTechs_OD!$C$8:$C$607,IND_OD!C41, IND_SavTechs_OD!$K$8:$K$607,IND_OD!L41)</f>
        <v>1140.7678105837808</v>
      </c>
      <c r="I41" s="63">
        <f>IND_SavTechs_OD!I42</f>
        <v>1</v>
      </c>
      <c r="J41" s="63">
        <f>IND_SavTechs_OD!J42</f>
        <v>1</v>
      </c>
      <c r="L41">
        <v>1</v>
      </c>
      <c r="M41" t="s">
        <v>173</v>
      </c>
      <c r="Q41" t="str">
        <f t="shared" ca="1" si="1"/>
        <v>INDODEFFLA-7</v>
      </c>
      <c r="R41" t="str">
        <f t="shared" ca="1" si="2"/>
        <v>Other comm Industry Saving PLA</v>
      </c>
      <c r="S41" t="s">
        <v>32</v>
      </c>
      <c r="T41" t="s">
        <v>33</v>
      </c>
      <c r="W41" t="s">
        <v>34</v>
      </c>
    </row>
    <row r="42" spans="2:23">
      <c r="B42" t="str">
        <f t="shared" ca="1" si="5"/>
        <v>INDODEFFLA-8</v>
      </c>
      <c r="C42" t="str">
        <f ca="1">IND_SavTechs_OD!$C$11</f>
        <v>IODLA</v>
      </c>
      <c r="D42">
        <f>IND_SavTechs_OD!D43</f>
        <v>2016</v>
      </c>
      <c r="E42">
        <f ca="1">AVERAGEIFS(IND_SavTechs_OD!$E$8:$E$607,IND_SavTechs_OD!$C$8:$C$607,IND_OD!C42, IND_SavTechs_OD!$K$8:$K$607,IND_OD!L42)</f>
        <v>4.2261760563380291</v>
      </c>
      <c r="F42" s="79">
        <f ca="1">AVERAGEIFS(IND_SavTechs_OD!$F$8:$F$607,IND_SavTechs_OD!$C$8:$C$607,IND_OD!C42, IND_SavTechs_OD!$K$8:$K$607,IND_OD!L42)</f>
        <v>1959.7667517661696</v>
      </c>
      <c r="I42" s="63">
        <f>IND_SavTechs_OD!I43</f>
        <v>1</v>
      </c>
      <c r="J42" s="63">
        <f>IND_SavTechs_OD!J43</f>
        <v>1</v>
      </c>
      <c r="L42">
        <v>0</v>
      </c>
      <c r="M42" t="s">
        <v>174</v>
      </c>
      <c r="Q42" t="str">
        <f t="shared" ca="1" si="1"/>
        <v>INDODEFFLA-8</v>
      </c>
      <c r="R42" t="str">
        <f t="shared" ca="1" si="2"/>
        <v>Other comm Industry Saving PLA</v>
      </c>
      <c r="S42" t="s">
        <v>32</v>
      </c>
      <c r="T42" t="s">
        <v>33</v>
      </c>
      <c r="W42" t="s">
        <v>34</v>
      </c>
    </row>
    <row r="43" spans="2:23">
      <c r="B43" t="str">
        <f ca="1">"IND"&amp;MID(C43,2,2)&amp;"EFF"&amp;RIGHT(C43,2)&amp;"-"&amp;8-L43</f>
        <v>INDODEFFEM-0</v>
      </c>
      <c r="C43" t="str">
        <f ca="1">IND_SavTechs_OD!$C$12</f>
        <v>IODEM</v>
      </c>
      <c r="D43">
        <f>IND_SavTechs_OD!D44</f>
        <v>2016</v>
      </c>
      <c r="E43">
        <f ca="1">AVERAGEIFS(IND_SavTechs_OD!$E$8:$E$607,IND_SavTechs_OD!$C$8:$C$607,IND_OD!C43, IND_SavTechs_OD!$K$8:$K$607,IND_OD!L43)</f>
        <v>3.1772999999999993</v>
      </c>
      <c r="F43" s="79">
        <f ca="1">AVERAGEIFS(IND_SavTechs_OD!$F$8:$F$607,IND_SavTechs_OD!$C$8:$C$607,IND_OD!C43, IND_SavTechs_OD!$K$8:$K$607,IND_OD!L43)</f>
        <v>129.73261119312545</v>
      </c>
      <c r="I43" s="63">
        <f>IND_SavTechs_OD!I44</f>
        <v>1</v>
      </c>
      <c r="J43" s="63">
        <f>IND_SavTechs_OD!J44</f>
        <v>1</v>
      </c>
      <c r="L43">
        <v>8</v>
      </c>
      <c r="M43" t="s">
        <v>166</v>
      </c>
      <c r="Q43" t="str">
        <f t="shared" ca="1" si="1"/>
        <v>INDODEFFEM-0</v>
      </c>
      <c r="R43" t="str">
        <f t="shared" ca="1" si="2"/>
        <v>Other comm Industry Saving PEM</v>
      </c>
      <c r="S43" t="s">
        <v>32</v>
      </c>
      <c r="T43" t="s">
        <v>33</v>
      </c>
      <c r="W43" t="s">
        <v>34</v>
      </c>
    </row>
    <row r="44" spans="2:23">
      <c r="B44" t="str">
        <f t="shared" ref="B44:B51" ca="1" si="6">"IND"&amp;MID(C44,2,2)&amp;"EFF"&amp;RIGHT(C44,2)&amp;"-"&amp;8-L44</f>
        <v>INDODEFFEM-1</v>
      </c>
      <c r="C44" t="str">
        <f ca="1">IND_SavTechs_OD!$C$12</f>
        <v>IODEM</v>
      </c>
      <c r="D44">
        <f>IND_SavTechs_OD!D45</f>
        <v>2016</v>
      </c>
      <c r="E44">
        <f ca="1">AVERAGEIFS(IND_SavTechs_OD!$E$8:$E$607,IND_SavTechs_OD!$C$8:$C$607,IND_OD!C44, IND_SavTechs_OD!$K$8:$K$607,IND_OD!L44)</f>
        <v>3.5164499999999999</v>
      </c>
      <c r="F44" s="79">
        <f ca="1">AVERAGEIFS(IND_SavTechs_OD!$F$8:$F$607,IND_SavTechs_OD!$C$8:$C$607,IND_OD!C44, IND_SavTechs_OD!$K$8:$K$607,IND_OD!L44)</f>
        <v>545.26555825886703</v>
      </c>
      <c r="I44" s="63">
        <f>IND_SavTechs_OD!I45</f>
        <v>1</v>
      </c>
      <c r="J44" s="63">
        <f>IND_SavTechs_OD!J45</f>
        <v>1</v>
      </c>
      <c r="L44">
        <v>7</v>
      </c>
      <c r="M44" t="s">
        <v>167</v>
      </c>
      <c r="Q44" t="str">
        <f t="shared" ca="1" si="1"/>
        <v>INDODEFFEM-1</v>
      </c>
      <c r="R44" t="str">
        <f t="shared" ca="1" si="2"/>
        <v>Other comm Industry Saving PEM</v>
      </c>
      <c r="S44" t="s">
        <v>32</v>
      </c>
      <c r="T44" t="s">
        <v>33</v>
      </c>
      <c r="W44" t="s">
        <v>34</v>
      </c>
    </row>
    <row r="45" spans="2:23">
      <c r="B45" t="str">
        <f t="shared" ca="1" si="6"/>
        <v>INDODEFFEM-2</v>
      </c>
      <c r="C45" t="str">
        <f ca="1">IND_SavTechs_OD!$C$12</f>
        <v>IODEM</v>
      </c>
      <c r="D45">
        <f>IND_SavTechs_OD!D46</f>
        <v>2016</v>
      </c>
      <c r="E45">
        <f ca="1">AVERAGEIFS(IND_SavTechs_OD!$E$8:$E$607,IND_SavTechs_OD!$C$8:$C$607,IND_OD!C45, IND_SavTechs_OD!$K$8:$K$607,IND_OD!L45)</f>
        <v>3.5833874999999997</v>
      </c>
      <c r="F45" s="79">
        <f ca="1">AVERAGEIFS(IND_SavTechs_OD!$F$8:$F$607,IND_SavTechs_OD!$C$8:$C$607,IND_OD!C45, IND_SavTechs_OD!$K$8:$K$607,IND_OD!L45)</f>
        <v>654.43467478600519</v>
      </c>
      <c r="I45" s="63">
        <f>IND_SavTechs_OD!I46</f>
        <v>1</v>
      </c>
      <c r="J45" s="63">
        <f>IND_SavTechs_OD!J46</f>
        <v>1</v>
      </c>
      <c r="L45">
        <v>6</v>
      </c>
      <c r="M45" t="s">
        <v>168</v>
      </c>
      <c r="Q45" t="str">
        <f t="shared" ca="1" si="1"/>
        <v>INDODEFFEM-2</v>
      </c>
      <c r="R45" t="str">
        <f t="shared" ca="1" si="2"/>
        <v>Other comm Industry Saving PEM</v>
      </c>
      <c r="S45" t="s">
        <v>32</v>
      </c>
      <c r="T45" t="s">
        <v>33</v>
      </c>
      <c r="W45" t="s">
        <v>34</v>
      </c>
    </row>
    <row r="46" spans="2:23">
      <c r="B46" t="str">
        <f t="shared" ca="1" si="6"/>
        <v>INDODEFFEM-3</v>
      </c>
      <c r="C46" t="str">
        <f ca="1">IND_SavTechs_OD!$C$12</f>
        <v>IODEM</v>
      </c>
      <c r="D46">
        <f>IND_SavTechs_OD!D47</f>
        <v>2016</v>
      </c>
      <c r="E46">
        <f ca="1">AVERAGEIFS(IND_SavTechs_OD!$E$8:$E$607,IND_SavTechs_OD!$C$8:$C$607,IND_OD!C46, IND_SavTechs_OD!$K$8:$K$607,IND_OD!L46)</f>
        <v>3.6369374999999997</v>
      </c>
      <c r="F46" s="79">
        <f ca="1">AVERAGEIFS(IND_SavTechs_OD!$F$8:$F$607,IND_SavTechs_OD!$C$8:$C$607,IND_OD!C46, IND_SavTechs_OD!$K$8:$K$607,IND_OD!L46)</f>
        <v>763.60379131314335</v>
      </c>
      <c r="I46" s="63">
        <f>IND_SavTechs_OD!I47</f>
        <v>1</v>
      </c>
      <c r="J46" s="63">
        <f>IND_SavTechs_OD!J47</f>
        <v>1</v>
      </c>
      <c r="L46">
        <v>5</v>
      </c>
      <c r="M46" t="s">
        <v>169</v>
      </c>
      <c r="Q46" t="str">
        <f t="shared" ca="1" si="1"/>
        <v>INDODEFFEM-3</v>
      </c>
      <c r="R46" t="str">
        <f t="shared" ca="1" si="2"/>
        <v>Other comm Industry Saving PEM</v>
      </c>
      <c r="S46" t="s">
        <v>32</v>
      </c>
      <c r="T46" t="s">
        <v>33</v>
      </c>
      <c r="W46" t="s">
        <v>34</v>
      </c>
    </row>
    <row r="47" spans="2:23">
      <c r="B47" t="str">
        <f t="shared" ca="1" si="6"/>
        <v>INDODEFFEM-4</v>
      </c>
      <c r="C47" t="str">
        <f ca="1">IND_SavTechs_OD!$C$12</f>
        <v>IODEM</v>
      </c>
      <c r="D47">
        <f>IND_SavTechs_OD!D48</f>
        <v>2016</v>
      </c>
      <c r="E47">
        <f ca="1">AVERAGEIFS(IND_SavTechs_OD!$E$8:$E$607,IND_SavTechs_OD!$C$8:$C$607,IND_OD!C47, IND_SavTechs_OD!$K$8:$K$607,IND_OD!L47)</f>
        <v>3.6770999999999998</v>
      </c>
      <c r="F47" s="79">
        <f ca="1">AVERAGEIFS(IND_SavTechs_OD!$F$8:$F$607,IND_SavTechs_OD!$C$8:$C$607,IND_OD!C47, IND_SavTechs_OD!$K$8:$K$607,IND_OD!L47)</f>
        <v>845.48062870849708</v>
      </c>
      <c r="I47" s="63">
        <f>IND_SavTechs_OD!I48</f>
        <v>1</v>
      </c>
      <c r="J47" s="63">
        <f>IND_SavTechs_OD!J48</f>
        <v>1</v>
      </c>
      <c r="L47">
        <v>4</v>
      </c>
      <c r="M47" t="s">
        <v>170</v>
      </c>
      <c r="Q47" t="str">
        <f t="shared" ca="1" si="1"/>
        <v>INDODEFFEM-4</v>
      </c>
      <c r="R47" t="str">
        <f t="shared" ca="1" si="2"/>
        <v>Other comm Industry Saving PEM</v>
      </c>
      <c r="S47" t="s">
        <v>32</v>
      </c>
      <c r="T47" t="s">
        <v>33</v>
      </c>
      <c r="W47" t="s">
        <v>34</v>
      </c>
    </row>
    <row r="48" spans="2:23">
      <c r="B48" t="str">
        <f t="shared" ca="1" si="6"/>
        <v>INDODEFFEM-5</v>
      </c>
      <c r="C48" t="str">
        <f ca="1">IND_SavTechs_OD!$C$12</f>
        <v>IODEM</v>
      </c>
      <c r="D48">
        <f>IND_SavTechs_OD!D49</f>
        <v>2016</v>
      </c>
      <c r="E48">
        <f ca="1">AVERAGEIFS(IND_SavTechs_OD!$E$8:$E$607,IND_SavTechs_OD!$C$8:$C$607,IND_OD!C48, IND_SavTechs_OD!$K$8:$K$607,IND_OD!L48)</f>
        <v>3.7172624999999999</v>
      </c>
      <c r="F48" s="79">
        <f ca="1">AVERAGEIFS(IND_SavTechs_OD!$F$8:$F$607,IND_SavTechs_OD!$C$8:$C$607,IND_OD!C48, IND_SavTechs_OD!$K$8:$K$607,IND_OD!L48)</f>
        <v>927.35746610385058</v>
      </c>
      <c r="I48" s="63">
        <f>IND_SavTechs_OD!I49</f>
        <v>1</v>
      </c>
      <c r="J48" s="63">
        <f>IND_SavTechs_OD!J49</f>
        <v>1</v>
      </c>
      <c r="L48">
        <v>3</v>
      </c>
      <c r="M48" t="s">
        <v>171</v>
      </c>
      <c r="Q48" t="str">
        <f t="shared" ca="1" si="1"/>
        <v>INDODEFFEM-5</v>
      </c>
      <c r="R48" t="str">
        <f t="shared" ca="1" si="2"/>
        <v>Other comm Industry Saving PEM</v>
      </c>
      <c r="S48" t="s">
        <v>32</v>
      </c>
      <c r="T48" t="s">
        <v>33</v>
      </c>
      <c r="W48" t="s">
        <v>34</v>
      </c>
    </row>
    <row r="49" spans="2:23">
      <c r="B49" t="str">
        <f t="shared" ca="1" si="6"/>
        <v>INDODEFFEM-6</v>
      </c>
      <c r="C49" t="str">
        <f ca="1">IND_SavTechs_OD!$C$12</f>
        <v>IODEM</v>
      </c>
      <c r="D49">
        <f>IND_SavTechs_OD!D50</f>
        <v>2016</v>
      </c>
      <c r="E49">
        <f ca="1">AVERAGEIFS(IND_SavTechs_OD!$E$8:$E$607,IND_SavTechs_OD!$C$8:$C$607,IND_OD!C49, IND_SavTechs_OD!$K$8:$K$607,IND_OD!L49)</f>
        <v>3.7708124999999999</v>
      </c>
      <c r="F49" s="79">
        <f ca="1">AVERAGEIFS(IND_SavTechs_OD!$F$8:$F$607,IND_SavTechs_OD!$C$8:$C$607,IND_OD!C49, IND_SavTechs_OD!$K$8:$K$607,IND_OD!L49)</f>
        <v>1036.526582630989</v>
      </c>
      <c r="I49" s="63">
        <f>IND_SavTechs_OD!I50</f>
        <v>1</v>
      </c>
      <c r="J49" s="63">
        <f>IND_SavTechs_OD!J50</f>
        <v>1</v>
      </c>
      <c r="L49">
        <v>2</v>
      </c>
      <c r="M49" t="s">
        <v>172</v>
      </c>
      <c r="Q49" t="str">
        <f t="shared" ca="1" si="1"/>
        <v>INDODEFFEM-6</v>
      </c>
      <c r="R49" t="str">
        <f t="shared" ca="1" si="2"/>
        <v>Other comm Industry Saving PEM</v>
      </c>
      <c r="S49" t="s">
        <v>32</v>
      </c>
      <c r="T49" t="s">
        <v>33</v>
      </c>
      <c r="W49" t="s">
        <v>34</v>
      </c>
    </row>
    <row r="50" spans="2:23">
      <c r="B50" t="str">
        <f t="shared" ca="1" si="6"/>
        <v>INDODEFFEM-7</v>
      </c>
      <c r="C50" t="str">
        <f ca="1">IND_SavTechs_OD!$C$12</f>
        <v>IODEM</v>
      </c>
      <c r="D50">
        <f>IND_SavTechs_OD!D51</f>
        <v>2016</v>
      </c>
      <c r="E50">
        <f ca="1">AVERAGEIFS(IND_SavTechs_OD!$E$8:$E$607,IND_SavTechs_OD!$C$8:$C$607,IND_OD!C50, IND_SavTechs_OD!$K$8:$K$607,IND_OD!L50)</f>
        <v>3.8243624999999999</v>
      </c>
      <c r="F50" s="79">
        <f ca="1">AVERAGEIFS(IND_SavTechs_OD!$F$8:$F$607,IND_SavTechs_OD!$C$8:$C$607,IND_OD!C50, IND_SavTechs_OD!$K$8:$K$607,IND_OD!L50)</f>
        <v>1145.6956991581269</v>
      </c>
      <c r="I50" s="63">
        <f>IND_SavTechs_OD!I51</f>
        <v>1</v>
      </c>
      <c r="J50" s="63">
        <f>IND_SavTechs_OD!J51</f>
        <v>1</v>
      </c>
      <c r="L50">
        <v>1</v>
      </c>
      <c r="M50" t="s">
        <v>173</v>
      </c>
      <c r="Q50" t="str">
        <f t="shared" ca="1" si="1"/>
        <v>INDODEFFEM-7</v>
      </c>
      <c r="R50" t="str">
        <f t="shared" ca="1" si="2"/>
        <v>Other comm Industry Saving PEM</v>
      </c>
      <c r="S50" t="s">
        <v>32</v>
      </c>
      <c r="T50" t="s">
        <v>33</v>
      </c>
      <c r="W50" t="s">
        <v>34</v>
      </c>
    </row>
    <row r="51" spans="2:23">
      <c r="B51" t="str">
        <f t="shared" ca="1" si="6"/>
        <v>INDODEFFEM-8</v>
      </c>
      <c r="C51" t="str">
        <f ca="1">IND_SavTechs_OD!$C$12</f>
        <v>IODEM</v>
      </c>
      <c r="D51">
        <f>IND_SavTechs_OD!D52</f>
        <v>2016</v>
      </c>
      <c r="E51">
        <f ca="1">AVERAGEIFS(IND_SavTechs_OD!$E$8:$E$607,IND_SavTechs_OD!$C$8:$C$607,IND_OD!C51, IND_SavTechs_OD!$K$8:$K$607,IND_OD!L51)</f>
        <v>4.4460524999999995</v>
      </c>
      <c r="F51" s="79">
        <f ca="1">AVERAGEIFS(IND_SavTechs_OD!$F$8:$F$607,IND_SavTechs_OD!$C$8:$C$607,IND_OD!C51, IND_SavTechs_OD!$K$8:$K$607,IND_OD!L51)</f>
        <v>2056.8873393012886</v>
      </c>
      <c r="I51" s="63">
        <f>IND_SavTechs_OD!I52</f>
        <v>1</v>
      </c>
      <c r="J51" s="63">
        <f>IND_SavTechs_OD!J52</f>
        <v>1</v>
      </c>
      <c r="L51">
        <v>0</v>
      </c>
      <c r="M51" t="s">
        <v>174</v>
      </c>
      <c r="Q51" t="str">
        <f t="shared" ca="1" si="1"/>
        <v>INDODEFFEM-8</v>
      </c>
      <c r="R51" t="str">
        <f t="shared" ca="1" si="2"/>
        <v>Other comm Industry Saving PEM</v>
      </c>
      <c r="S51" t="s">
        <v>32</v>
      </c>
      <c r="T51" t="s">
        <v>33</v>
      </c>
      <c r="W51" t="s">
        <v>34</v>
      </c>
    </row>
    <row r="52" spans="2:23">
      <c r="B52" t="str">
        <f ca="1">"IND"&amp;MID(C52,2,2)&amp;"EFF"&amp;RIGHT(C52,2)&amp;"-"&amp;8-L52</f>
        <v>INDODEFFTF-0</v>
      </c>
      <c r="C52" t="str">
        <f ca="1">IND_SavTechs_OD!$C$13</f>
        <v>IODTF</v>
      </c>
      <c r="D52">
        <f>IND_SavTechs_OD!D53</f>
        <v>2016</v>
      </c>
      <c r="E52">
        <f ca="1">AVERAGEIFS(IND_SavTechs_OD!$E$8:$E$607,IND_SavTechs_OD!$C$8:$C$607,IND_OD!C52, IND_SavTechs_OD!$K$8:$K$607,IND_OD!L52)</f>
        <v>7.0617647058823527</v>
      </c>
      <c r="F52" s="79">
        <f ca="1">AVERAGEIFS(IND_SavTechs_OD!$F$8:$F$607,IND_SavTechs_OD!$C$8:$C$607,IND_OD!C52, IND_SavTechs_OD!$K$8:$K$607,IND_OD!L52)</f>
        <v>256.7077582791232</v>
      </c>
      <c r="I52" s="63">
        <f>IND_SavTechs_OD!I53</f>
        <v>1</v>
      </c>
      <c r="J52" s="63">
        <f>IND_SavTechs_OD!J53</f>
        <v>1</v>
      </c>
      <c r="L52">
        <v>8</v>
      </c>
      <c r="M52" t="s">
        <v>166</v>
      </c>
      <c r="Q52" t="str">
        <f t="shared" ca="1" si="1"/>
        <v>INDODEFFTF-0</v>
      </c>
      <c r="R52" t="str">
        <f t="shared" ca="1" si="2"/>
        <v>Other comm Industry Saving PTF</v>
      </c>
      <c r="S52" t="s">
        <v>32</v>
      </c>
      <c r="T52" t="s">
        <v>33</v>
      </c>
      <c r="W52" t="s">
        <v>34</v>
      </c>
    </row>
    <row r="53" spans="2:23">
      <c r="B53" t="str">
        <f t="shared" ref="B53:B60" ca="1" si="7">"IND"&amp;MID(C53,2,2)&amp;"EFF"&amp;RIGHT(C53,2)&amp;"-"&amp;8-L53</f>
        <v>INDODEFFTF-1</v>
      </c>
      <c r="C53" t="str">
        <f ca="1">IND_SavTechs_OD!$C$13</f>
        <v>IODTF</v>
      </c>
      <c r="D53">
        <f>IND_SavTechs_OD!D54</f>
        <v>2016</v>
      </c>
      <c r="E53">
        <f ca="1">AVERAGEIFS(IND_SavTechs_OD!$E$8:$E$607,IND_SavTechs_OD!$C$8:$C$607,IND_OD!C53, IND_SavTechs_OD!$K$8:$K$607,IND_OD!L53)</f>
        <v>14</v>
      </c>
      <c r="F53" s="79">
        <f ca="1">AVERAGEIFS(IND_SavTechs_OD!$F$8:$F$607,IND_SavTechs_OD!$C$8:$C$607,IND_OD!C53, IND_SavTechs_OD!$K$8:$K$607,IND_OD!L53)</f>
        <v>551.01412761933</v>
      </c>
      <c r="I53" s="63">
        <f>IND_SavTechs_OD!I54</f>
        <v>1</v>
      </c>
      <c r="J53" s="63">
        <f>IND_SavTechs_OD!J54</f>
        <v>1</v>
      </c>
      <c r="L53">
        <v>7</v>
      </c>
      <c r="M53" t="s">
        <v>167</v>
      </c>
      <c r="Q53" t="str">
        <f t="shared" ca="1" si="1"/>
        <v>INDODEFFTF-1</v>
      </c>
      <c r="R53" t="str">
        <f t="shared" ca="1" si="2"/>
        <v>Other comm Industry Saving PTF</v>
      </c>
      <c r="S53" t="s">
        <v>32</v>
      </c>
      <c r="T53" t="s">
        <v>33</v>
      </c>
      <c r="W53" t="s">
        <v>34</v>
      </c>
    </row>
    <row r="54" spans="2:23">
      <c r="B54" t="str">
        <f t="shared" ca="1" si="7"/>
        <v>INDODEFFTF-2</v>
      </c>
      <c r="C54" t="str">
        <f ca="1">IND_SavTechs_OD!$C$13</f>
        <v>IODTF</v>
      </c>
      <c r="D54">
        <f>IND_SavTechs_OD!D55</f>
        <v>2016</v>
      </c>
      <c r="E54">
        <f ca="1">AVERAGEIFS(IND_SavTechs_OD!$E$8:$E$607,IND_SavTechs_OD!$C$8:$C$607,IND_OD!C54, IND_SavTechs_OD!$K$8:$K$607,IND_OD!L54)</f>
        <v>15.333333333333332</v>
      </c>
      <c r="F54" s="79">
        <f ca="1">AVERAGEIFS(IND_SavTechs_OD!$F$8:$F$607,IND_SavTechs_OD!$C$8:$C$607,IND_OD!C54, IND_SavTechs_OD!$K$8:$K$607,IND_OD!L54)</f>
        <v>646.52324307334732</v>
      </c>
      <c r="I54" s="63">
        <f>IND_SavTechs_OD!I55</f>
        <v>1</v>
      </c>
      <c r="J54" s="63">
        <f>IND_SavTechs_OD!J55</f>
        <v>1</v>
      </c>
      <c r="L54">
        <v>6</v>
      </c>
      <c r="M54" t="s">
        <v>168</v>
      </c>
      <c r="Q54" t="str">
        <f t="shared" ca="1" si="1"/>
        <v>INDODEFFTF-2</v>
      </c>
      <c r="R54" t="str">
        <f t="shared" ca="1" si="2"/>
        <v>Other comm Industry Saving PTF</v>
      </c>
      <c r="S54" t="s">
        <v>32</v>
      </c>
      <c r="T54" t="s">
        <v>33</v>
      </c>
      <c r="W54" t="s">
        <v>34</v>
      </c>
    </row>
    <row r="55" spans="2:23">
      <c r="B55" t="str">
        <f t="shared" ca="1" si="7"/>
        <v>INDODEFFTF-3</v>
      </c>
      <c r="C55" t="str">
        <f ca="1">IND_SavTechs_OD!$C$13</f>
        <v>IODTF</v>
      </c>
      <c r="D55">
        <f>IND_SavTechs_OD!D56</f>
        <v>2016</v>
      </c>
      <c r="E55">
        <f ca="1">AVERAGEIFS(IND_SavTechs_OD!$E$8:$E$607,IND_SavTechs_OD!$C$8:$C$607,IND_OD!C55, IND_SavTechs_OD!$K$8:$K$607,IND_OD!L55)</f>
        <v>15.916666666666666</v>
      </c>
      <c r="F55" s="79">
        <f ca="1">AVERAGEIFS(IND_SavTechs_OD!$F$8:$F$607,IND_SavTechs_OD!$C$8:$C$607,IND_OD!C55, IND_SavTechs_OD!$K$8:$K$607,IND_OD!L55)</f>
        <v>749.3792135622889</v>
      </c>
      <c r="I55" s="63">
        <f>IND_SavTechs_OD!I56</f>
        <v>1</v>
      </c>
      <c r="J55" s="63">
        <f>IND_SavTechs_OD!J56</f>
        <v>1</v>
      </c>
      <c r="L55">
        <v>5</v>
      </c>
      <c r="M55" t="s">
        <v>169</v>
      </c>
      <c r="Q55" t="str">
        <f t="shared" ca="1" si="1"/>
        <v>INDODEFFTF-3</v>
      </c>
      <c r="R55" t="str">
        <f t="shared" ca="1" si="2"/>
        <v>Other comm Industry Saving PTF</v>
      </c>
      <c r="S55" t="s">
        <v>32</v>
      </c>
      <c r="T55" t="s">
        <v>33</v>
      </c>
      <c r="W55" t="s">
        <v>34</v>
      </c>
    </row>
    <row r="56" spans="2:23">
      <c r="B56" t="str">
        <f t="shared" ca="1" si="7"/>
        <v>INDODEFFTF-4</v>
      </c>
      <c r="C56" t="str">
        <f ca="1">IND_SavTechs_OD!$C$13</f>
        <v>IODTF</v>
      </c>
      <c r="D56">
        <f>IND_SavTechs_OD!D57</f>
        <v>2016</v>
      </c>
      <c r="E56">
        <f ca="1">AVERAGEIFS(IND_SavTechs_OD!$E$8:$E$607,IND_SavTechs_OD!$C$8:$C$607,IND_OD!C56, IND_SavTechs_OD!$K$8:$K$607,IND_OD!L56)</f>
        <v>16.5</v>
      </c>
      <c r="F56" s="79">
        <f ca="1">AVERAGEIFS(IND_SavTechs_OD!$F$8:$F$607,IND_SavTechs_OD!$C$8:$C$607,IND_OD!C56, IND_SavTechs_OD!$K$8:$K$607,IND_OD!L56)</f>
        <v>852.23518405123048</v>
      </c>
      <c r="I56" s="63">
        <f>IND_SavTechs_OD!I57</f>
        <v>1</v>
      </c>
      <c r="J56" s="63">
        <f>IND_SavTechs_OD!J57</f>
        <v>1</v>
      </c>
      <c r="L56">
        <v>4</v>
      </c>
      <c r="M56" t="s">
        <v>170</v>
      </c>
      <c r="Q56" t="str">
        <f t="shared" ca="1" si="1"/>
        <v>INDODEFFTF-4</v>
      </c>
      <c r="R56" t="str">
        <f t="shared" ca="1" si="2"/>
        <v>Other comm Industry Saving PTF</v>
      </c>
      <c r="S56" t="s">
        <v>32</v>
      </c>
      <c r="T56" t="s">
        <v>33</v>
      </c>
      <c r="W56" t="s">
        <v>34</v>
      </c>
    </row>
    <row r="57" spans="2:23">
      <c r="B57" t="str">
        <f t="shared" ca="1" si="7"/>
        <v>INDODEFFTF-5</v>
      </c>
      <c r="C57" t="str">
        <f ca="1">IND_SavTechs_OD!$C$13</f>
        <v>IODTF</v>
      </c>
      <c r="D57">
        <f>IND_SavTechs_OD!D58</f>
        <v>2016</v>
      </c>
      <c r="E57">
        <f ca="1">AVERAGEIFS(IND_SavTechs_OD!$E$8:$E$607,IND_SavTechs_OD!$C$8:$C$607,IND_OD!C57, IND_SavTechs_OD!$K$8:$K$607,IND_OD!L57)</f>
        <v>17.083333333333332</v>
      </c>
      <c r="F57" s="79">
        <f ca="1">AVERAGEIFS(IND_SavTechs_OD!$F$8:$F$607,IND_SavTechs_OD!$C$8:$C$607,IND_OD!C57, IND_SavTechs_OD!$K$8:$K$607,IND_OD!L57)</f>
        <v>955.09115454017217</v>
      </c>
      <c r="I57" s="63">
        <f>IND_SavTechs_OD!I58</f>
        <v>1</v>
      </c>
      <c r="J57" s="63">
        <f>IND_SavTechs_OD!J58</f>
        <v>1</v>
      </c>
      <c r="L57">
        <v>3</v>
      </c>
      <c r="M57" t="s">
        <v>171</v>
      </c>
      <c r="Q57" t="str">
        <f t="shared" ca="1" si="1"/>
        <v>INDODEFFTF-5</v>
      </c>
      <c r="R57" t="str">
        <f t="shared" ca="1" si="2"/>
        <v>Other comm Industry Saving PTF</v>
      </c>
      <c r="S57" t="s">
        <v>32</v>
      </c>
      <c r="T57" t="s">
        <v>33</v>
      </c>
      <c r="W57" t="s">
        <v>34</v>
      </c>
    </row>
    <row r="58" spans="2:23">
      <c r="B58" t="str">
        <f t="shared" ca="1" si="7"/>
        <v>INDODEFFTF-6</v>
      </c>
      <c r="C58" t="str">
        <f ca="1">IND_SavTechs_OD!$C$13</f>
        <v>IODTF</v>
      </c>
      <c r="D58">
        <f>IND_SavTechs_OD!D59</f>
        <v>2016</v>
      </c>
      <c r="E58">
        <f ca="1">AVERAGEIFS(IND_SavTechs_OD!$E$8:$E$607,IND_SavTechs_OD!$C$8:$C$607,IND_OD!C58, IND_SavTechs_OD!$K$8:$K$607,IND_OD!L58)</f>
        <v>17.624999999999996</v>
      </c>
      <c r="F58" s="79">
        <f ca="1">AVERAGEIFS(IND_SavTechs_OD!$F$8:$F$607,IND_SavTechs_OD!$C$8:$C$607,IND_OD!C58, IND_SavTechs_OD!$K$8:$K$607,IND_OD!L58)</f>
        <v>1050.6002699941891</v>
      </c>
      <c r="I58" s="63">
        <f>IND_SavTechs_OD!I59</f>
        <v>1</v>
      </c>
      <c r="J58" s="63">
        <f>IND_SavTechs_OD!J59</f>
        <v>1</v>
      </c>
      <c r="L58">
        <v>2</v>
      </c>
      <c r="M58" t="s">
        <v>172</v>
      </c>
      <c r="Q58" t="str">
        <f t="shared" ca="1" si="1"/>
        <v>INDODEFFTF-6</v>
      </c>
      <c r="R58" t="str">
        <f t="shared" ca="1" si="2"/>
        <v>Other comm Industry Saving PTF</v>
      </c>
      <c r="S58" t="s">
        <v>32</v>
      </c>
      <c r="T58" t="s">
        <v>33</v>
      </c>
      <c r="W58" t="s">
        <v>34</v>
      </c>
    </row>
    <row r="59" spans="2:23">
      <c r="B59" t="str">
        <f t="shared" ca="1" si="7"/>
        <v>INDODEFFTF-7</v>
      </c>
      <c r="C59" t="str">
        <f ca="1">IND_SavTechs_OD!$C$13</f>
        <v>IODTF</v>
      </c>
      <c r="D59">
        <f>IND_SavTechs_OD!D60</f>
        <v>2016</v>
      </c>
      <c r="E59">
        <f ca="1">AVERAGEIFS(IND_SavTechs_OD!$E$8:$E$607,IND_SavTechs_OD!$C$8:$C$607,IND_OD!C59, IND_SavTechs_OD!$K$8:$K$607,IND_OD!L59)</f>
        <v>18.166666666666664</v>
      </c>
      <c r="F59" s="79">
        <f ca="1">AVERAGEIFS(IND_SavTechs_OD!$F$8:$F$607,IND_SavTechs_OD!$C$8:$C$607,IND_OD!C59, IND_SavTechs_OD!$K$8:$K$607,IND_OD!L59)</f>
        <v>1146.1093854482065</v>
      </c>
      <c r="I59" s="63">
        <f>IND_SavTechs_OD!I60</f>
        <v>1</v>
      </c>
      <c r="J59" s="63">
        <f>IND_SavTechs_OD!J60</f>
        <v>1</v>
      </c>
      <c r="L59">
        <v>1</v>
      </c>
      <c r="M59" t="s">
        <v>173</v>
      </c>
      <c r="Q59" t="str">
        <f t="shared" ca="1" si="1"/>
        <v>INDODEFFTF-7</v>
      </c>
      <c r="R59" t="str">
        <f t="shared" ca="1" si="2"/>
        <v>Other comm Industry Saving PTF</v>
      </c>
      <c r="S59" t="s">
        <v>32</v>
      </c>
      <c r="T59" t="s">
        <v>33</v>
      </c>
      <c r="W59" t="s">
        <v>34</v>
      </c>
    </row>
    <row r="60" spans="2:23">
      <c r="B60" t="str">
        <f t="shared" ca="1" si="7"/>
        <v>INDODEFFTF-8</v>
      </c>
      <c r="C60" t="str">
        <f ca="1">IND_SavTechs_OD!$C$13</f>
        <v>IODTF</v>
      </c>
      <c r="D60">
        <f>IND_SavTechs_OD!D61</f>
        <v>2016</v>
      </c>
      <c r="E60">
        <f ca="1">AVERAGEIFS(IND_SavTechs_OD!$E$8:$E$607,IND_SavTechs_OD!$C$8:$C$607,IND_OD!C60, IND_SavTechs_OD!$K$8:$K$607,IND_OD!L60)</f>
        <v>19.25</v>
      </c>
      <c r="F60" s="79">
        <f ca="1">AVERAGEIFS(IND_SavTechs_OD!$F$8:$F$607,IND_SavTechs_OD!$C$8:$C$607,IND_OD!C60, IND_SavTechs_OD!$K$8:$K$607,IND_OD!L60)</f>
        <v>1337.1276163562409</v>
      </c>
      <c r="I60" s="63">
        <f>IND_SavTechs_OD!I61</f>
        <v>1</v>
      </c>
      <c r="J60" s="63">
        <f>IND_SavTechs_OD!J61</f>
        <v>1</v>
      </c>
      <c r="L60">
        <v>0</v>
      </c>
      <c r="M60" t="s">
        <v>174</v>
      </c>
      <c r="Q60" t="str">
        <f t="shared" ca="1" si="1"/>
        <v>INDODEFFTF-8</v>
      </c>
      <c r="R60" t="str">
        <f t="shared" ca="1" si="2"/>
        <v>Other comm Industry Saving PTF</v>
      </c>
      <c r="S60" t="s">
        <v>32</v>
      </c>
      <c r="T60" t="s">
        <v>33</v>
      </c>
      <c r="W60" t="s">
        <v>34</v>
      </c>
    </row>
    <row r="61" spans="2:23">
      <c r="F61" s="79"/>
    </row>
    <row r="62" spans="2:23">
      <c r="F62" s="79"/>
    </row>
    <row r="63" spans="2:23">
      <c r="F63" s="79"/>
    </row>
    <row r="64" spans="2:23">
      <c r="F64" s="79"/>
    </row>
    <row r="65" spans="6:6">
      <c r="F65" s="79"/>
    </row>
    <row r="66" spans="6:6">
      <c r="F66" s="79"/>
    </row>
    <row r="67" spans="6:6">
      <c r="F67" s="79"/>
    </row>
    <row r="68" spans="6:6">
      <c r="F68" s="79"/>
    </row>
    <row r="69" spans="6:6">
      <c r="F69" s="79"/>
    </row>
  </sheetData>
  <pageMargins left="0.7" right="0.7" top="0.75" bottom="0.75" header="0.3" footer="0.3"/>
  <legacy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3">
    <tabColor rgb="FF92D050"/>
  </sheetPr>
  <dimension ref="A1:AM909"/>
  <sheetViews>
    <sheetView zoomScale="80" zoomScaleNormal="80" workbookViewId="0">
      <selection activeCell="L5" sqref="L5"/>
    </sheetView>
  </sheetViews>
  <sheetFormatPr defaultRowHeight="12.75"/>
  <cols>
    <col min="1" max="1" width="2.85546875" style="14" customWidth="1"/>
    <col min="2" max="2" width="18.7109375" style="14" customWidth="1"/>
    <col min="3" max="3" width="11.42578125" style="14" bestFit="1" customWidth="1"/>
    <col min="4" max="4" width="7.140625" style="14" bestFit="1" customWidth="1"/>
    <col min="5" max="5" width="5" style="14" bestFit="1" customWidth="1"/>
    <col min="6" max="6" width="9.28515625" style="14" bestFit="1" customWidth="1"/>
    <col min="7" max="7" width="7" style="14" bestFit="1" customWidth="1"/>
    <col min="8" max="8" width="7.85546875" style="14" bestFit="1" customWidth="1"/>
    <col min="9" max="9" width="9.7109375" style="14" bestFit="1" customWidth="1"/>
    <col min="10" max="10" width="8.28515625" style="14" bestFit="1" customWidth="1"/>
    <col min="11" max="11" width="12" style="14" customWidth="1"/>
    <col min="12" max="12" width="16.28515625" style="14" customWidth="1"/>
    <col min="13" max="13" width="15.7109375" style="1" bestFit="1" customWidth="1"/>
    <col min="14" max="14" width="72.42578125" style="1" bestFit="1" customWidth="1"/>
    <col min="15" max="15" width="13.140625" style="1" customWidth="1"/>
    <col min="16" max="16" width="11.28515625" style="1" customWidth="1"/>
    <col min="17" max="17" width="16.28515625" style="1" customWidth="1"/>
    <col min="18" max="18" width="17.42578125" style="1" customWidth="1"/>
    <col min="19" max="19" width="13.140625" style="1" customWidth="1"/>
    <col min="20" max="21" width="13.85546875" style="1" customWidth="1"/>
    <col min="22" max="22" width="11.42578125" style="1" customWidth="1"/>
    <col min="23" max="23" width="24.28515625" style="1" bestFit="1" customWidth="1"/>
    <col min="24" max="16384" width="9.140625" style="1"/>
  </cols>
  <sheetData>
    <row r="1" spans="1:39">
      <c r="A1" s="1"/>
      <c r="B1" s="1"/>
      <c r="C1" s="1"/>
      <c r="D1" s="1"/>
      <c r="E1" s="1"/>
      <c r="F1" s="1"/>
      <c r="G1" s="1"/>
      <c r="H1" s="1"/>
      <c r="I1" s="1"/>
      <c r="J1" s="1"/>
      <c r="K1" s="1"/>
      <c r="L1" s="1"/>
    </row>
    <row r="2" spans="1:39" ht="23.25">
      <c r="A2" s="1"/>
      <c r="B2" s="2" t="str">
        <f ca="1">W8&amp;" Industry Saving Potential Technologies from COWI Study"</f>
        <v>Other comm Industry Saving Potential Technologies from COWI Study</v>
      </c>
      <c r="C2" s="1"/>
      <c r="D2" s="1"/>
      <c r="E2" s="1"/>
      <c r="F2" s="1"/>
      <c r="G2" s="1"/>
      <c r="H2" s="1"/>
      <c r="I2" s="1"/>
      <c r="J2" s="1"/>
      <c r="K2" s="1"/>
      <c r="L2" s="1"/>
      <c r="M2" s="3"/>
    </row>
    <row r="3" spans="1:39">
      <c r="A3" s="1"/>
      <c r="B3" s="1"/>
      <c r="C3" s="1"/>
      <c r="D3" s="1"/>
      <c r="E3" s="1"/>
      <c r="F3" s="1"/>
      <c r="G3" s="1"/>
      <c r="H3" s="1"/>
      <c r="I3" s="1"/>
      <c r="J3" s="1"/>
      <c r="K3" s="1"/>
      <c r="L3" s="1"/>
    </row>
    <row r="4" spans="1:39">
      <c r="A4" s="1"/>
      <c r="B4" s="1"/>
      <c r="C4" s="1"/>
      <c r="D4" s="1"/>
      <c r="E4" s="1"/>
      <c r="F4" s="1"/>
      <c r="G4" s="1"/>
      <c r="H4" s="1"/>
      <c r="I4" s="1"/>
      <c r="J4" s="1"/>
      <c r="K4" s="1"/>
      <c r="L4" s="1"/>
    </row>
    <row r="5" spans="1:39">
      <c r="A5" s="1"/>
      <c r="B5" s="1"/>
      <c r="C5" s="4"/>
      <c r="D5" s="1"/>
      <c r="E5" s="1"/>
      <c r="F5" s="1"/>
      <c r="G5" s="1"/>
      <c r="H5" s="1"/>
      <c r="I5" s="1"/>
      <c r="J5" s="1"/>
      <c r="K5" s="1"/>
      <c r="L5" s="5"/>
      <c r="M5" s="5"/>
      <c r="N5" s="6"/>
      <c r="O5" s="6"/>
      <c r="P5" s="6"/>
      <c r="Q5" s="6"/>
      <c r="R5" s="6"/>
      <c r="S5" s="6"/>
      <c r="X5" s="7" t="s">
        <v>2</v>
      </c>
      <c r="Y5" s="7"/>
      <c r="Z5" s="7"/>
      <c r="AA5" s="7"/>
      <c r="AB5" s="7"/>
      <c r="AC5" s="7"/>
      <c r="AD5" s="7"/>
      <c r="AE5" s="7"/>
      <c r="AF5" s="7"/>
      <c r="AG5" s="7"/>
    </row>
    <row r="6" spans="1:39">
      <c r="A6" s="1"/>
      <c r="B6" s="8" t="s">
        <v>3</v>
      </c>
      <c r="C6" s="8" t="s">
        <v>4</v>
      </c>
      <c r="D6" s="9" t="s">
        <v>5</v>
      </c>
      <c r="E6" s="9" t="s">
        <v>6</v>
      </c>
      <c r="F6" s="9" t="s">
        <v>7</v>
      </c>
      <c r="G6" s="9" t="s">
        <v>8</v>
      </c>
      <c r="H6" s="9" t="s">
        <v>9</v>
      </c>
      <c r="I6" s="9" t="s">
        <v>10</v>
      </c>
      <c r="J6" s="9" t="s">
        <v>11</v>
      </c>
      <c r="K6" s="1"/>
      <c r="L6" s="10" t="s">
        <v>12</v>
      </c>
      <c r="M6" s="10" t="s">
        <v>3</v>
      </c>
      <c r="N6" s="10" t="s">
        <v>13</v>
      </c>
      <c r="O6" s="10" t="s">
        <v>14</v>
      </c>
      <c r="P6" s="10" t="s">
        <v>15</v>
      </c>
      <c r="Q6" s="10" t="s">
        <v>16</v>
      </c>
      <c r="R6" s="10" t="s">
        <v>17</v>
      </c>
      <c r="S6" s="10" t="s">
        <v>18</v>
      </c>
      <c r="V6" s="125"/>
      <c r="X6" s="7" t="s">
        <v>19</v>
      </c>
      <c r="Y6" s="7"/>
      <c r="Z6" s="7"/>
      <c r="AA6" s="7"/>
      <c r="AB6" s="7"/>
      <c r="AC6" s="7"/>
      <c r="AD6" s="7"/>
      <c r="AE6" s="7"/>
      <c r="AF6" s="7"/>
      <c r="AG6" s="7"/>
    </row>
    <row r="7" spans="1:39" ht="26.25" thickBot="1">
      <c r="A7" s="1"/>
      <c r="B7" s="11" t="s">
        <v>20</v>
      </c>
      <c r="C7" s="11"/>
      <c r="D7" s="11"/>
      <c r="E7" s="11"/>
      <c r="F7" s="11" t="s">
        <v>21</v>
      </c>
      <c r="G7" s="11" t="s">
        <v>22</v>
      </c>
      <c r="H7" s="11" t="s">
        <v>21</v>
      </c>
      <c r="I7" s="11"/>
      <c r="J7" s="11"/>
      <c r="K7" s="1"/>
      <c r="L7" s="12" t="s">
        <v>23</v>
      </c>
      <c r="M7" s="13" t="s">
        <v>24</v>
      </c>
      <c r="N7" s="13" t="s">
        <v>25</v>
      </c>
      <c r="O7" s="13" t="s">
        <v>26</v>
      </c>
      <c r="P7" s="13" t="s">
        <v>27</v>
      </c>
      <c r="Q7" s="13" t="s">
        <v>28</v>
      </c>
      <c r="R7" s="13" t="s">
        <v>29</v>
      </c>
      <c r="S7" s="13" t="s">
        <v>30</v>
      </c>
    </row>
    <row r="8" spans="1:39">
      <c r="A8" s="1"/>
      <c r="B8" s="14" t="str">
        <f t="shared" ref="B8:B71" ca="1" si="0">M8</f>
        <v>INDODEFFMT-01</v>
      </c>
      <c r="C8" s="15" t="str">
        <f ca="1">"I"&amp;MID(B8,4,1)&amp;"D"&amp;MID(B8,9,2)</f>
        <v>IODMT</v>
      </c>
      <c r="D8" s="16">
        <f>'EE investment costs'!$F$15</f>
        <v>2016</v>
      </c>
      <c r="E8" s="14">
        <f>VLOOKUP(X8,'EE investment costs'!$D$56:$R$656,15,0)</f>
        <v>2.625</v>
      </c>
      <c r="F8" s="17">
        <f ca="1">INDEX('EE investment costs'!$D$56:$R$656,MATCH(X8,'EE investment costs'!$D$56:$D$656,0),MATCH($V$8,'EE investment costs'!$D$56:$R$56,0))</f>
        <v>0</v>
      </c>
      <c r="I8" s="18">
        <v>1</v>
      </c>
      <c r="J8" s="18">
        <v>1</v>
      </c>
      <c r="K8" s="14">
        <f ca="1">IF(F8&lt;500,1,0)+IF(F8&lt;600,1,0)+IF(F8&lt;700,1,0)+IF(F8&lt;800,1,0)+IF(F8&lt;900,1,0)+IF(F8&lt;1000,1,0)+IF(F8&lt;1100,1,0)+IF(F8&lt;1200,1,0)</f>
        <v>8</v>
      </c>
      <c r="L8" s="19" t="s">
        <v>31</v>
      </c>
      <c r="M8" s="20" t="str">
        <f t="shared" ref="M8:M71" ca="1" si="1">CONCATENATE("IND",$V$8,"EFF",$X8)</f>
        <v>INDODEFFMT-01</v>
      </c>
      <c r="N8" s="21" t="str">
        <f ca="1">$W$8&amp;" Saving Tech"&amp;"-"&amp;$Y8&amp;" "&amp;AC8&amp;"y"</f>
        <v>Other comm Saving Tech-Heat Medium Temp. up to 150C 0.1y</v>
      </c>
      <c r="O8" s="21" t="s">
        <v>32</v>
      </c>
      <c r="P8" s="21" t="s">
        <v>33</v>
      </c>
      <c r="Q8" s="21"/>
      <c r="R8" s="21"/>
      <c r="S8" s="20" t="s">
        <v>34</v>
      </c>
      <c r="V8" s="124" t="str">
        <f ca="1">RIGHT(REPLACE(CELL("filename",A1),1,FIND("]",CELL("filename",A1)),""),2)</f>
        <v>OD</v>
      </c>
      <c r="W8" s="26" t="str">
        <f ca="1">VLOOKUP(V8,Sectors!$B$2:$C$13,2,0)</f>
        <v>Other comm</v>
      </c>
      <c r="X8" s="3" t="str">
        <f>'EE investment costs'!D57</f>
        <v>MT-01</v>
      </c>
      <c r="Y8" s="3" t="str">
        <f>'EE investment costs'!E57</f>
        <v>Heat Medium Temp. up to 150C</v>
      </c>
      <c r="AC8" s="123">
        <f>'EE investment costs'!C57</f>
        <v>0.1</v>
      </c>
      <c r="AD8" s="22" t="str">
        <f t="shared" ref="AD8" ca="1" si="2">RIGHT(B8,1)</f>
        <v>1</v>
      </c>
      <c r="AE8" s="22" t="str">
        <f ca="1">RIGHT(B14,1)</f>
        <v>2</v>
      </c>
      <c r="AF8" s="22" t="str">
        <f ca="1">RIGHT(B20,1)</f>
        <v>3</v>
      </c>
      <c r="AG8" s="22" t="str">
        <f ca="1">RIGHT(B26,1)</f>
        <v>4</v>
      </c>
      <c r="AH8" s="22" t="str">
        <f ca="1">RIGHT(B32,1)</f>
        <v>5</v>
      </c>
      <c r="AI8" s="22" t="str">
        <f ca="1">RIGHT(B38,1)</f>
        <v>6</v>
      </c>
      <c r="AJ8" s="22" t="str">
        <f ca="1">RIGHT(B44,1)</f>
        <v>7</v>
      </c>
      <c r="AK8" s="22" t="str">
        <f ca="1">RIGHT(B50,1)</f>
        <v>8</v>
      </c>
      <c r="AL8" s="22" t="str">
        <f ca="1">RIGHT(B56,1)</f>
        <v>9</v>
      </c>
      <c r="AM8" s="22" t="str">
        <f ca="1">RIGHT(B62,2)</f>
        <v>10</v>
      </c>
    </row>
    <row r="9" spans="1:39">
      <c r="B9" s="14" t="str">
        <f t="shared" ca="1" si="0"/>
        <v>INDODEFFHT-01</v>
      </c>
      <c r="C9" s="15" t="str">
        <f t="shared" ref="C9:C72" ca="1" si="3">"I"&amp;MID(B9,4,1)&amp;"D"&amp;MID(B9,9,2)</f>
        <v>IODHT</v>
      </c>
      <c r="D9" s="16">
        <f>'EE investment costs'!$F$15</f>
        <v>2016</v>
      </c>
      <c r="E9" s="14">
        <f>VLOOKUP(X9,'EE investment costs'!$D$56:$R$656,15,0)</f>
        <v>2.1</v>
      </c>
      <c r="F9" s="17">
        <f ca="1">INDEX('EE investment costs'!$D$56:$R$656,MATCH(X9,'EE investment costs'!$D$56:$D$656,0),MATCH($V$8,'EE investment costs'!$D$56:$R$56,0))</f>
        <v>0</v>
      </c>
      <c r="I9" s="18">
        <v>1</v>
      </c>
      <c r="J9" s="18">
        <v>1</v>
      </c>
      <c r="K9" s="14">
        <f ca="1">IF(F9&lt;500,1,0)+IF(F9&lt;600,1,0)+IF(F9&lt;700,1,0)+IF(F9&lt;800,1,0)+IF(F9&lt;900,1,0)+IF(F9&lt;1000,1,0)+IF(F9&lt;1100,1,0)+IF(F9&lt;1200,1,0)</f>
        <v>8</v>
      </c>
      <c r="L9" s="23"/>
      <c r="M9" s="19" t="str">
        <f t="shared" ca="1" si="1"/>
        <v>INDODEFFHT-01</v>
      </c>
      <c r="N9" s="23" t="str">
        <f t="shared" ref="N9:N72" ca="1" si="4">$W$8&amp;" Saving Tech"&amp;"-"&amp;$Y9&amp;" "&amp;AC9&amp;"y"</f>
        <v>Other comm Saving Tech-Heat High Temp. over 150C 0.1y</v>
      </c>
      <c r="O9" s="23" t="s">
        <v>32</v>
      </c>
      <c r="P9" s="23" t="s">
        <v>33</v>
      </c>
      <c r="Q9" s="23"/>
      <c r="R9" s="23"/>
      <c r="S9" s="19" t="s">
        <v>34</v>
      </c>
      <c r="V9" s="16" t="str">
        <f ca="1">V8</f>
        <v>OD</v>
      </c>
      <c r="W9" s="14" t="str">
        <f ca="1">W8</f>
        <v>Other comm</v>
      </c>
      <c r="X9" s="3" t="str">
        <f>'EE investment costs'!D58</f>
        <v>HT-01</v>
      </c>
      <c r="Y9" s="3" t="str">
        <f>'EE investment costs'!E58</f>
        <v>Heat High Temp. over 150C</v>
      </c>
      <c r="AC9" s="123">
        <f>'EE investment costs'!C58</f>
        <v>0.1</v>
      </c>
      <c r="AD9" s="22"/>
    </row>
    <row r="10" spans="1:39">
      <c r="B10" s="14" t="str">
        <f t="shared" ca="1" si="0"/>
        <v>INDODEFFRH-01</v>
      </c>
      <c r="C10" s="15" t="str">
        <f t="shared" ca="1" si="3"/>
        <v>IODRH</v>
      </c>
      <c r="D10" s="16">
        <f>'EE investment costs'!$F$15</f>
        <v>2016</v>
      </c>
      <c r="E10" s="14">
        <f>VLOOKUP(X10,'EE investment costs'!$D$56:$R$656,15,0)</f>
        <v>8.4</v>
      </c>
      <c r="F10" s="17">
        <f ca="1">INDEX('EE investment costs'!$D$56:$R$656,MATCH(X10,'EE investment costs'!$D$56:$D$656,0),MATCH($V$8,'EE investment costs'!$D$56:$R$56,0))</f>
        <v>0</v>
      </c>
      <c r="I10" s="18">
        <v>1</v>
      </c>
      <c r="J10" s="18">
        <v>1</v>
      </c>
      <c r="K10" s="14">
        <f t="shared" ref="K10:K73" ca="1" si="5">IF(F10&lt;500,1,0)+IF(F10&lt;600,1,0)+IF(F10&lt;700,1,0)+IF(F10&lt;800,1,0)+IF(F10&lt;900,1,0)+IF(F10&lt;1000,1,0)+IF(F10&lt;1100,1,0)+IF(F10&lt;1200,1,0)</f>
        <v>8</v>
      </c>
      <c r="L10" s="23"/>
      <c r="M10" s="19" t="str">
        <f t="shared" ca="1" si="1"/>
        <v>INDODEFFRH-01</v>
      </c>
      <c r="N10" s="23" t="str">
        <f t="shared" ca="1" si="4"/>
        <v>Other comm Saving Tech-Heat Room Heat 0.1y</v>
      </c>
      <c r="O10" s="23" t="s">
        <v>32</v>
      </c>
      <c r="P10" s="23" t="s">
        <v>33</v>
      </c>
      <c r="Q10" s="23"/>
      <c r="R10" s="23"/>
      <c r="S10" s="19" t="s">
        <v>34</v>
      </c>
      <c r="V10" s="16" t="str">
        <f t="shared" ref="V10:W73" ca="1" si="6">V9</f>
        <v>OD</v>
      </c>
      <c r="W10" s="14" t="str">
        <f t="shared" ca="1" si="6"/>
        <v>Other comm</v>
      </c>
      <c r="X10" s="3" t="str">
        <f>'EE investment costs'!D59</f>
        <v>RH-01</v>
      </c>
      <c r="Y10" s="3" t="str">
        <f>'EE investment costs'!E59</f>
        <v>Heat Room Heat</v>
      </c>
      <c r="AC10" s="123">
        <f>'EE investment costs'!C59</f>
        <v>0.1</v>
      </c>
      <c r="AD10" s="22"/>
    </row>
    <row r="11" spans="1:39">
      <c r="B11" s="14" t="str">
        <f t="shared" ca="1" si="0"/>
        <v>INDODEFFLA-01</v>
      </c>
      <c r="C11" s="15" t="str">
        <f t="shared" ca="1" si="3"/>
        <v>IODLA</v>
      </c>
      <c r="D11" s="16">
        <f>'EE investment costs'!$F$15</f>
        <v>2016</v>
      </c>
      <c r="E11" s="14">
        <f>VLOOKUP(X11,'EE investment costs'!$D$56:$R$656,15,0)</f>
        <v>2.754</v>
      </c>
      <c r="F11" s="17">
        <f ca="1">INDEX('EE investment costs'!$D$56:$R$656,MATCH(X11,'EE investment costs'!$D$56:$D$656,0),MATCH($V$8,'EE investment costs'!$D$56:$R$56,0))</f>
        <v>0</v>
      </c>
      <c r="I11" s="18">
        <v>1</v>
      </c>
      <c r="J11" s="18">
        <v>1</v>
      </c>
      <c r="K11" s="14">
        <f t="shared" ca="1" si="5"/>
        <v>8</v>
      </c>
      <c r="L11" s="23"/>
      <c r="M11" s="19" t="str">
        <f t="shared" ca="1" si="1"/>
        <v>INDODEFFLA-01</v>
      </c>
      <c r="N11" s="23" t="str">
        <f t="shared" ca="1" si="4"/>
        <v>Other comm Saving Tech-Light 0.1y</v>
      </c>
      <c r="O11" s="23" t="s">
        <v>32</v>
      </c>
      <c r="P11" s="23" t="s">
        <v>33</v>
      </c>
      <c r="Q11" s="23"/>
      <c r="R11" s="23"/>
      <c r="S11" s="19" t="s">
        <v>34</v>
      </c>
      <c r="V11" s="16" t="str">
        <f t="shared" ca="1" si="6"/>
        <v>OD</v>
      </c>
      <c r="W11" s="14" t="str">
        <f t="shared" ca="1" si="6"/>
        <v>Other comm</v>
      </c>
      <c r="X11" s="3" t="str">
        <f>'EE investment costs'!D60</f>
        <v>LA-01</v>
      </c>
      <c r="Y11" s="3" t="str">
        <f>'EE investment costs'!E60</f>
        <v>Light</v>
      </c>
      <c r="AC11" s="123">
        <f>'EE investment costs'!C60</f>
        <v>0.1</v>
      </c>
      <c r="AD11" s="22"/>
    </row>
    <row r="12" spans="1:39">
      <c r="B12" s="14" t="str">
        <f t="shared" ca="1" si="0"/>
        <v>INDODEFFEM-01</v>
      </c>
      <c r="C12" s="15" t="str">
        <f t="shared" ca="1" si="3"/>
        <v>IODEM</v>
      </c>
      <c r="D12" s="16">
        <f>'EE investment costs'!$F$15</f>
        <v>2016</v>
      </c>
      <c r="E12" s="14">
        <f>VLOOKUP(X12,'EE investment costs'!$D$56:$R$656,15,0)</f>
        <v>2.8916999999999997</v>
      </c>
      <c r="F12" s="17">
        <f ca="1">INDEX('EE investment costs'!$D$56:$R$656,MATCH(X12,'EE investment costs'!$D$56:$D$656,0),MATCH($V$8,'EE investment costs'!$D$56:$R$56,0))</f>
        <v>0</v>
      </c>
      <c r="I12" s="18">
        <v>1</v>
      </c>
      <c r="J12" s="18">
        <v>1</v>
      </c>
      <c r="K12" s="14">
        <f t="shared" ca="1" si="5"/>
        <v>8</v>
      </c>
      <c r="L12" s="23"/>
      <c r="M12" s="19" t="str">
        <f t="shared" ca="1" si="1"/>
        <v>INDODEFFEM-01</v>
      </c>
      <c r="N12" s="23" t="str">
        <f t="shared" ca="1" si="4"/>
        <v>Other comm Saving Tech-Electric Motors 0.1y</v>
      </c>
      <c r="O12" s="23" t="s">
        <v>32</v>
      </c>
      <c r="P12" s="23" t="s">
        <v>33</v>
      </c>
      <c r="Q12" s="23"/>
      <c r="R12" s="23"/>
      <c r="S12" s="19" t="s">
        <v>34</v>
      </c>
      <c r="V12" s="16" t="str">
        <f t="shared" ca="1" si="6"/>
        <v>OD</v>
      </c>
      <c r="W12" s="14" t="str">
        <f t="shared" ca="1" si="6"/>
        <v>Other comm</v>
      </c>
      <c r="X12" s="3" t="str">
        <f>'EE investment costs'!D61</f>
        <v>EM-01</v>
      </c>
      <c r="Y12" s="3" t="str">
        <f>'EE investment costs'!E61</f>
        <v>Electric Motors</v>
      </c>
      <c r="AC12" s="123">
        <f>'EE investment costs'!C61</f>
        <v>0.1</v>
      </c>
      <c r="AD12" s="22"/>
    </row>
    <row r="13" spans="1:39">
      <c r="B13" s="14" t="str">
        <f t="shared" ca="1" si="0"/>
        <v>INDODEFFTF-01</v>
      </c>
      <c r="C13" s="15" t="str">
        <f t="shared" ca="1" si="3"/>
        <v>IODTF</v>
      </c>
      <c r="D13" s="16">
        <f>'EE investment costs'!$F$15</f>
        <v>2016</v>
      </c>
      <c r="E13" s="14">
        <f>VLOOKUP(X13,'EE investment costs'!$D$56:$R$656,15,0)</f>
        <v>3.0099999999999985</v>
      </c>
      <c r="F13" s="17">
        <f ca="1">INDEX('EE investment costs'!$D$56:$R$656,MATCH(X13,'EE investment costs'!$D$56:$D$656,0),MATCH($V$8,'EE investment costs'!$D$56:$R$56,0))</f>
        <v>0</v>
      </c>
      <c r="I13" s="18">
        <v>1</v>
      </c>
      <c r="J13" s="18">
        <v>1</v>
      </c>
      <c r="K13" s="14">
        <f t="shared" ca="1" si="5"/>
        <v>8</v>
      </c>
      <c r="L13" s="23"/>
      <c r="M13" s="19" t="str">
        <f t="shared" ca="1" si="1"/>
        <v>INDODEFFTF-01</v>
      </c>
      <c r="N13" s="23" t="str">
        <f t="shared" ca="1" si="4"/>
        <v>Other comm Saving Tech-Haulage Tractors, Trucks, Fishing boats 0.1y</v>
      </c>
      <c r="O13" s="23" t="s">
        <v>32</v>
      </c>
      <c r="P13" s="23" t="s">
        <v>33</v>
      </c>
      <c r="Q13" s="23"/>
      <c r="R13" s="23"/>
      <c r="S13" s="19" t="s">
        <v>34</v>
      </c>
      <c r="V13" s="16" t="str">
        <f t="shared" ca="1" si="6"/>
        <v>OD</v>
      </c>
      <c r="W13" s="14" t="str">
        <f t="shared" ca="1" si="6"/>
        <v>Other comm</v>
      </c>
      <c r="X13" s="3" t="str">
        <f>'EE investment costs'!D62</f>
        <v>TF-01</v>
      </c>
      <c r="Y13" s="3" t="str">
        <f>'EE investment costs'!E62</f>
        <v>Haulage Tractors, Trucks, Fishing boats</v>
      </c>
      <c r="AC13" s="123">
        <f>'EE investment costs'!C62</f>
        <v>0.1</v>
      </c>
      <c r="AD13" s="22"/>
    </row>
    <row r="14" spans="1:39">
      <c r="B14" s="14" t="str">
        <f t="shared" ca="1" si="0"/>
        <v>INDODEFFMT-02</v>
      </c>
      <c r="C14" s="15" t="str">
        <f t="shared" ca="1" si="3"/>
        <v>IODMT</v>
      </c>
      <c r="D14" s="16">
        <f>'EE investment costs'!$F$15</f>
        <v>2016</v>
      </c>
      <c r="E14" s="14">
        <f>VLOOKUP(X14,'EE investment costs'!$D$56:$R$656,15,0)</f>
        <v>2.75</v>
      </c>
      <c r="F14" s="17">
        <f ca="1">INDEX('EE investment costs'!$D$56:$R$656,MATCH(X14,'EE investment costs'!$D$56:$D$656,0),MATCH($V$8,'EE investment costs'!$D$56:$R$56,0))</f>
        <v>0</v>
      </c>
      <c r="I14" s="18">
        <v>1</v>
      </c>
      <c r="J14" s="18">
        <v>1</v>
      </c>
      <c r="K14" s="14">
        <f t="shared" ca="1" si="5"/>
        <v>8</v>
      </c>
      <c r="L14" s="23"/>
      <c r="M14" s="19" t="str">
        <f t="shared" ca="1" si="1"/>
        <v>INDODEFFMT-02</v>
      </c>
      <c r="N14" s="23" t="str">
        <f t="shared" ca="1" si="4"/>
        <v>Other comm Saving Tech-Heat Medium Temp. up to 150C 0.2y</v>
      </c>
      <c r="O14" s="23" t="s">
        <v>32</v>
      </c>
      <c r="P14" s="23" t="s">
        <v>33</v>
      </c>
      <c r="Q14" s="23"/>
      <c r="R14" s="23"/>
      <c r="S14" s="19" t="s">
        <v>34</v>
      </c>
      <c r="V14" s="16" t="str">
        <f t="shared" ca="1" si="6"/>
        <v>OD</v>
      </c>
      <c r="W14" s="14" t="str">
        <f t="shared" ca="1" si="6"/>
        <v>Other comm</v>
      </c>
      <c r="X14" s="3" t="str">
        <f>'EE investment costs'!D63</f>
        <v>MT-02</v>
      </c>
      <c r="Y14" s="3" t="str">
        <f>'EE investment costs'!E63</f>
        <v>Heat Medium Temp. up to 150C</v>
      </c>
      <c r="AC14" s="123">
        <f>'EE investment costs'!C63</f>
        <v>0.2</v>
      </c>
    </row>
    <row r="15" spans="1:39">
      <c r="B15" s="14" t="str">
        <f t="shared" ca="1" si="0"/>
        <v>INDODEFFHT-02</v>
      </c>
      <c r="C15" s="15" t="str">
        <f t="shared" ca="1" si="3"/>
        <v>IODHT</v>
      </c>
      <c r="D15" s="16">
        <f>'EE investment costs'!$F$15</f>
        <v>2016</v>
      </c>
      <c r="E15" s="14">
        <f>VLOOKUP(X15,'EE investment costs'!$D$56:$R$656,15,0)</f>
        <v>2.2000000000000002</v>
      </c>
      <c r="F15" s="17">
        <f ca="1">INDEX('EE investment costs'!$D$56:$R$656,MATCH(X15,'EE investment costs'!$D$56:$D$656,0),MATCH($V$8,'EE investment costs'!$D$56:$R$56,0))</f>
        <v>0</v>
      </c>
      <c r="I15" s="18">
        <v>1</v>
      </c>
      <c r="J15" s="18">
        <v>1</v>
      </c>
      <c r="K15" s="14">
        <f t="shared" ca="1" si="5"/>
        <v>8</v>
      </c>
      <c r="L15" s="23"/>
      <c r="M15" s="19" t="str">
        <f t="shared" ca="1" si="1"/>
        <v>INDODEFFHT-02</v>
      </c>
      <c r="N15" s="23" t="str">
        <f t="shared" ca="1" si="4"/>
        <v>Other comm Saving Tech-Heat High Temp. over 150C 0.2y</v>
      </c>
      <c r="O15" s="23" t="s">
        <v>32</v>
      </c>
      <c r="P15" s="23" t="s">
        <v>33</v>
      </c>
      <c r="Q15" s="23"/>
      <c r="R15" s="23"/>
      <c r="S15" s="19" t="s">
        <v>34</v>
      </c>
      <c r="V15" s="16" t="str">
        <f t="shared" ca="1" si="6"/>
        <v>OD</v>
      </c>
      <c r="W15" s="14" t="str">
        <f t="shared" ca="1" si="6"/>
        <v>Other comm</v>
      </c>
      <c r="X15" s="3" t="str">
        <f>'EE investment costs'!D64</f>
        <v>HT-02</v>
      </c>
      <c r="Y15" s="3" t="str">
        <f>'EE investment costs'!E64</f>
        <v>Heat High Temp. over 150C</v>
      </c>
      <c r="AC15" s="123">
        <f>'EE investment costs'!C64</f>
        <v>0.2</v>
      </c>
      <c r="AD15" s="22"/>
    </row>
    <row r="16" spans="1:39">
      <c r="B16" s="14" t="str">
        <f t="shared" ca="1" si="0"/>
        <v>INDODEFFRH-02</v>
      </c>
      <c r="C16" s="15" t="str">
        <f t="shared" ca="1" si="3"/>
        <v>IODRH</v>
      </c>
      <c r="D16" s="16">
        <f>'EE investment costs'!$F$15</f>
        <v>2016</v>
      </c>
      <c r="E16" s="14">
        <f>VLOOKUP(X16,'EE investment costs'!$D$56:$R$656,15,0)</f>
        <v>8.8000000000000007</v>
      </c>
      <c r="F16" s="17">
        <f ca="1">INDEX('EE investment costs'!$D$56:$R$656,MATCH(X16,'EE investment costs'!$D$56:$D$656,0),MATCH($V$8,'EE investment costs'!$D$56:$R$56,0))</f>
        <v>0</v>
      </c>
      <c r="I16" s="18">
        <v>1</v>
      </c>
      <c r="J16" s="18">
        <v>1</v>
      </c>
      <c r="K16" s="14">
        <f t="shared" ca="1" si="5"/>
        <v>8</v>
      </c>
      <c r="L16" s="23"/>
      <c r="M16" s="19" t="str">
        <f t="shared" ca="1" si="1"/>
        <v>INDODEFFRH-02</v>
      </c>
      <c r="N16" s="23" t="str">
        <f t="shared" ca="1" si="4"/>
        <v>Other comm Saving Tech-Heat Room Heat 0.2y</v>
      </c>
      <c r="O16" s="23" t="s">
        <v>32</v>
      </c>
      <c r="P16" s="23" t="s">
        <v>33</v>
      </c>
      <c r="Q16" s="23"/>
      <c r="R16" s="23"/>
      <c r="S16" s="19" t="s">
        <v>34</v>
      </c>
      <c r="V16" s="16" t="str">
        <f t="shared" ca="1" si="6"/>
        <v>OD</v>
      </c>
      <c r="W16" s="14" t="str">
        <f t="shared" ca="1" si="6"/>
        <v>Other comm</v>
      </c>
      <c r="X16" s="3" t="str">
        <f>'EE investment costs'!D65</f>
        <v>RH-02</v>
      </c>
      <c r="Y16" s="3" t="str">
        <f>'EE investment costs'!E65</f>
        <v>Heat Room Heat</v>
      </c>
      <c r="AC16" s="123">
        <f>'EE investment costs'!C65</f>
        <v>0.2</v>
      </c>
      <c r="AD16" s="22"/>
    </row>
    <row r="17" spans="2:30">
      <c r="B17" s="14" t="str">
        <f t="shared" ca="1" si="0"/>
        <v>INDODEFFLA-02</v>
      </c>
      <c r="C17" s="15" t="str">
        <f t="shared" ca="1" si="3"/>
        <v>IODLA</v>
      </c>
      <c r="D17" s="16">
        <f>'EE investment costs'!$F$15</f>
        <v>2016</v>
      </c>
      <c r="E17" s="14">
        <f>VLOOKUP(X17,'EE investment costs'!$D$56:$R$656,15,0)</f>
        <v>2.7880000000000003</v>
      </c>
      <c r="F17" s="17">
        <f ca="1">INDEX('EE investment costs'!$D$56:$R$656,MATCH(X17,'EE investment costs'!$D$56:$D$656,0),MATCH($V$8,'EE investment costs'!$D$56:$R$56,0))</f>
        <v>0</v>
      </c>
      <c r="I17" s="18">
        <v>1</v>
      </c>
      <c r="J17" s="18">
        <v>1</v>
      </c>
      <c r="K17" s="14">
        <f t="shared" ca="1" si="5"/>
        <v>8</v>
      </c>
      <c r="L17" s="23"/>
      <c r="M17" s="19" t="str">
        <f t="shared" ca="1" si="1"/>
        <v>INDODEFFLA-02</v>
      </c>
      <c r="N17" s="23" t="str">
        <f t="shared" ca="1" si="4"/>
        <v>Other comm Saving Tech-Light 0.2y</v>
      </c>
      <c r="O17" s="23" t="s">
        <v>32</v>
      </c>
      <c r="P17" s="23" t="s">
        <v>33</v>
      </c>
      <c r="Q17" s="23"/>
      <c r="R17" s="23"/>
      <c r="S17" s="19" t="s">
        <v>34</v>
      </c>
      <c r="V17" s="16" t="str">
        <f t="shared" ca="1" si="6"/>
        <v>OD</v>
      </c>
      <c r="W17" s="14" t="str">
        <f t="shared" ca="1" si="6"/>
        <v>Other comm</v>
      </c>
      <c r="X17" s="3" t="str">
        <f>'EE investment costs'!D66</f>
        <v>LA-02</v>
      </c>
      <c r="Y17" s="3" t="str">
        <f>'EE investment costs'!E66</f>
        <v>Light</v>
      </c>
      <c r="AC17" s="123">
        <f>'EE investment costs'!C66</f>
        <v>0.2</v>
      </c>
      <c r="AD17" s="22"/>
    </row>
    <row r="18" spans="2:30">
      <c r="B18" s="14" t="str">
        <f t="shared" ca="1" si="0"/>
        <v>INDODEFFEM-02</v>
      </c>
      <c r="C18" s="15" t="str">
        <f t="shared" ca="1" si="3"/>
        <v>IODEM</v>
      </c>
      <c r="D18" s="16">
        <f>'EE investment costs'!$F$15</f>
        <v>2016</v>
      </c>
      <c r="E18" s="14">
        <f>VLOOKUP(X18,'EE investment costs'!$D$56:$R$656,15,0)</f>
        <v>2.9274</v>
      </c>
      <c r="F18" s="17">
        <f ca="1">INDEX('EE investment costs'!$D$56:$R$656,MATCH(X18,'EE investment costs'!$D$56:$D$656,0),MATCH($V$8,'EE investment costs'!$D$56:$R$56,0))</f>
        <v>0</v>
      </c>
      <c r="I18" s="18">
        <v>1</v>
      </c>
      <c r="J18" s="18">
        <v>1</v>
      </c>
      <c r="K18" s="14">
        <f t="shared" ca="1" si="5"/>
        <v>8</v>
      </c>
      <c r="L18" s="23"/>
      <c r="M18" s="19" t="str">
        <f t="shared" ca="1" si="1"/>
        <v>INDODEFFEM-02</v>
      </c>
      <c r="N18" s="23" t="str">
        <f t="shared" ca="1" si="4"/>
        <v>Other comm Saving Tech-Electric Motors 0.2y</v>
      </c>
      <c r="O18" s="23" t="s">
        <v>32</v>
      </c>
      <c r="P18" s="23" t="s">
        <v>33</v>
      </c>
      <c r="Q18" s="23"/>
      <c r="R18" s="23"/>
      <c r="S18" s="19" t="s">
        <v>34</v>
      </c>
      <c r="V18" s="16" t="str">
        <f t="shared" ca="1" si="6"/>
        <v>OD</v>
      </c>
      <c r="W18" s="14" t="str">
        <f t="shared" ca="1" si="6"/>
        <v>Other comm</v>
      </c>
      <c r="X18" s="3" t="str">
        <f>'EE investment costs'!D67</f>
        <v>EM-02</v>
      </c>
      <c r="Y18" s="3" t="str">
        <f>'EE investment costs'!E67</f>
        <v>Electric Motors</v>
      </c>
      <c r="AC18" s="123">
        <f>'EE investment costs'!C67</f>
        <v>0.2</v>
      </c>
      <c r="AD18" s="22"/>
    </row>
    <row r="19" spans="2:30">
      <c r="B19" s="14" t="str">
        <f t="shared" ca="1" si="0"/>
        <v>INDODEFFTF-02</v>
      </c>
      <c r="C19" s="15" t="str">
        <f t="shared" ca="1" si="3"/>
        <v>IODTF</v>
      </c>
      <c r="D19" s="16">
        <f>'EE investment costs'!$F$15</f>
        <v>2016</v>
      </c>
      <c r="E19" s="14">
        <f>VLOOKUP(X19,'EE investment costs'!$D$56:$R$656,15,0)</f>
        <v>3.2199999999999989</v>
      </c>
      <c r="F19" s="17">
        <f ca="1">INDEX('EE investment costs'!$D$56:$R$656,MATCH(X19,'EE investment costs'!$D$56:$D$656,0),MATCH($V$8,'EE investment costs'!$D$56:$R$56,0))</f>
        <v>29.387420139697603</v>
      </c>
      <c r="I19" s="18">
        <v>1</v>
      </c>
      <c r="J19" s="18">
        <v>1</v>
      </c>
      <c r="K19" s="14">
        <f t="shared" ca="1" si="5"/>
        <v>8</v>
      </c>
      <c r="L19" s="23"/>
      <c r="M19" s="19" t="str">
        <f t="shared" ca="1" si="1"/>
        <v>INDODEFFTF-02</v>
      </c>
      <c r="N19" s="23" t="str">
        <f t="shared" ca="1" si="4"/>
        <v>Other comm Saving Tech-Haulage Tractors, Trucks, Fishing boats 0.2y</v>
      </c>
      <c r="O19" s="23" t="s">
        <v>32</v>
      </c>
      <c r="P19" s="23" t="s">
        <v>33</v>
      </c>
      <c r="Q19" s="23"/>
      <c r="R19" s="23"/>
      <c r="S19" s="19" t="s">
        <v>34</v>
      </c>
      <c r="V19" s="16" t="str">
        <f t="shared" ca="1" si="6"/>
        <v>OD</v>
      </c>
      <c r="W19" s="14" t="str">
        <f t="shared" ca="1" si="6"/>
        <v>Other comm</v>
      </c>
      <c r="X19" s="3" t="str">
        <f>'EE investment costs'!D68</f>
        <v>TF-02</v>
      </c>
      <c r="Y19" s="3" t="str">
        <f>'EE investment costs'!E68</f>
        <v>Haulage Tractors, Trucks, Fishing boats</v>
      </c>
      <c r="AC19" s="123">
        <f>'EE investment costs'!C68</f>
        <v>0.2</v>
      </c>
      <c r="AD19" s="22"/>
    </row>
    <row r="20" spans="2:30">
      <c r="B20" s="14" t="str">
        <f t="shared" ca="1" si="0"/>
        <v>INDODEFFMT-03</v>
      </c>
      <c r="C20" s="15" t="str">
        <f t="shared" ca="1" si="3"/>
        <v>IODMT</v>
      </c>
      <c r="D20" s="16">
        <f>'EE investment costs'!$F$15</f>
        <v>2016</v>
      </c>
      <c r="E20" s="14">
        <f>VLOOKUP(X20,'EE investment costs'!$D$56:$R$656,15,0)</f>
        <v>2.875</v>
      </c>
      <c r="F20" s="17">
        <f ca="1">INDEX('EE investment costs'!$D$56:$R$656,MATCH(X20,'EE investment costs'!$D$56:$D$656,0),MATCH($V$8,'EE investment costs'!$D$56:$R$56,0))</f>
        <v>0</v>
      </c>
      <c r="I20" s="18">
        <v>1</v>
      </c>
      <c r="J20" s="18">
        <v>1</v>
      </c>
      <c r="K20" s="14">
        <f t="shared" ca="1" si="5"/>
        <v>8</v>
      </c>
      <c r="L20" s="23"/>
      <c r="M20" s="19" t="str">
        <f t="shared" ca="1" si="1"/>
        <v>INDODEFFMT-03</v>
      </c>
      <c r="N20" s="23" t="str">
        <f t="shared" ca="1" si="4"/>
        <v>Other comm Saving Tech-Heat Medium Temp. up to 150C 0.3y</v>
      </c>
      <c r="O20" s="23" t="s">
        <v>32</v>
      </c>
      <c r="P20" s="23" t="s">
        <v>33</v>
      </c>
      <c r="Q20" s="23"/>
      <c r="R20" s="23"/>
      <c r="S20" s="19" t="s">
        <v>34</v>
      </c>
      <c r="V20" s="16" t="str">
        <f t="shared" ca="1" si="6"/>
        <v>OD</v>
      </c>
      <c r="W20" s="14" t="str">
        <f t="shared" ca="1" si="6"/>
        <v>Other comm</v>
      </c>
      <c r="X20" s="3" t="str">
        <f>'EE investment costs'!D69</f>
        <v>MT-03</v>
      </c>
      <c r="Y20" s="3" t="str">
        <f>'EE investment costs'!E69</f>
        <v>Heat Medium Temp. up to 150C</v>
      </c>
      <c r="AC20" s="123">
        <f>'EE investment costs'!C69</f>
        <v>0.3</v>
      </c>
    </row>
    <row r="21" spans="2:30">
      <c r="B21" s="14" t="str">
        <f t="shared" ca="1" si="0"/>
        <v>INDODEFFHT-03</v>
      </c>
      <c r="C21" s="15" t="str">
        <f t="shared" ca="1" si="3"/>
        <v>IODHT</v>
      </c>
      <c r="D21" s="16">
        <f>'EE investment costs'!$F$15</f>
        <v>2016</v>
      </c>
      <c r="E21" s="14">
        <f>VLOOKUP(X21,'EE investment costs'!$D$56:$R$656,15,0)</f>
        <v>2.2999999999999998</v>
      </c>
      <c r="F21" s="17">
        <f ca="1">INDEX('EE investment costs'!$D$56:$R$656,MATCH(X21,'EE investment costs'!$D$56:$D$656,0),MATCH($V$8,'EE investment costs'!$D$56:$R$56,0))</f>
        <v>0</v>
      </c>
      <c r="I21" s="18">
        <v>1</v>
      </c>
      <c r="J21" s="18">
        <v>1</v>
      </c>
      <c r="K21" s="14">
        <f t="shared" ca="1" si="5"/>
        <v>8</v>
      </c>
      <c r="L21" s="23"/>
      <c r="M21" s="19" t="str">
        <f t="shared" ca="1" si="1"/>
        <v>INDODEFFHT-03</v>
      </c>
      <c r="N21" s="23" t="str">
        <f t="shared" ca="1" si="4"/>
        <v>Other comm Saving Tech-Heat High Temp. over 150C 0.3y</v>
      </c>
      <c r="O21" s="23" t="s">
        <v>32</v>
      </c>
      <c r="P21" s="23" t="s">
        <v>33</v>
      </c>
      <c r="Q21" s="23"/>
      <c r="R21" s="23"/>
      <c r="S21" s="19" t="s">
        <v>34</v>
      </c>
      <c r="V21" s="16" t="str">
        <f t="shared" ca="1" si="6"/>
        <v>OD</v>
      </c>
      <c r="W21" s="14" t="str">
        <f t="shared" ca="1" si="6"/>
        <v>Other comm</v>
      </c>
      <c r="X21" s="3" t="str">
        <f>'EE investment costs'!D70</f>
        <v>HT-03</v>
      </c>
      <c r="Y21" s="3" t="str">
        <f>'EE investment costs'!E70</f>
        <v>Heat High Temp. over 150C</v>
      </c>
      <c r="AC21" s="123">
        <f>'EE investment costs'!C70</f>
        <v>0.3</v>
      </c>
      <c r="AD21" s="22"/>
    </row>
    <row r="22" spans="2:30">
      <c r="B22" s="14" t="str">
        <f t="shared" ca="1" si="0"/>
        <v>INDODEFFRH-03</v>
      </c>
      <c r="C22" s="15" t="str">
        <f t="shared" ca="1" si="3"/>
        <v>IODRH</v>
      </c>
      <c r="D22" s="16">
        <f>'EE investment costs'!$F$15</f>
        <v>2016</v>
      </c>
      <c r="E22" s="14">
        <f>VLOOKUP(X22,'EE investment costs'!$D$56:$R$656,15,0)</f>
        <v>9.1999999999999993</v>
      </c>
      <c r="F22" s="17">
        <f ca="1">INDEX('EE investment costs'!$D$56:$R$656,MATCH(X22,'EE investment costs'!$D$56:$D$656,0),MATCH($V$8,'EE investment costs'!$D$56:$R$56,0))</f>
        <v>0</v>
      </c>
      <c r="I22" s="18">
        <v>1</v>
      </c>
      <c r="J22" s="18">
        <v>1</v>
      </c>
      <c r="K22" s="14">
        <f t="shared" ca="1" si="5"/>
        <v>8</v>
      </c>
      <c r="L22" s="23"/>
      <c r="M22" s="19" t="str">
        <f t="shared" ca="1" si="1"/>
        <v>INDODEFFRH-03</v>
      </c>
      <c r="N22" s="23" t="str">
        <f t="shared" ca="1" si="4"/>
        <v>Other comm Saving Tech-Heat Room Heat 0.3y</v>
      </c>
      <c r="O22" s="23" t="s">
        <v>32</v>
      </c>
      <c r="P22" s="23" t="s">
        <v>33</v>
      </c>
      <c r="Q22" s="23"/>
      <c r="R22" s="23"/>
      <c r="S22" s="19" t="s">
        <v>34</v>
      </c>
      <c r="V22" s="16" t="str">
        <f t="shared" ca="1" si="6"/>
        <v>OD</v>
      </c>
      <c r="W22" s="14" t="str">
        <f t="shared" ca="1" si="6"/>
        <v>Other comm</v>
      </c>
      <c r="X22" s="3" t="str">
        <f>'EE investment costs'!D71</f>
        <v>RH-03</v>
      </c>
      <c r="Y22" s="3" t="str">
        <f>'EE investment costs'!E71</f>
        <v>Heat Room Heat</v>
      </c>
      <c r="AC22" s="123">
        <f>'EE investment costs'!C71</f>
        <v>0.3</v>
      </c>
      <c r="AD22" s="22"/>
    </row>
    <row r="23" spans="2:30">
      <c r="B23" s="14" t="str">
        <f t="shared" ca="1" si="0"/>
        <v>INDODEFFLA-03</v>
      </c>
      <c r="C23" s="15" t="str">
        <f t="shared" ca="1" si="3"/>
        <v>IODLA</v>
      </c>
      <c r="D23" s="16">
        <f>'EE investment costs'!$F$15</f>
        <v>2016</v>
      </c>
      <c r="E23" s="14">
        <f>VLOOKUP(X23,'EE investment costs'!$D$56:$R$656,15,0)</f>
        <v>2.8220000000000001</v>
      </c>
      <c r="F23" s="17">
        <f ca="1">INDEX('EE investment costs'!$D$56:$R$656,MATCH(X23,'EE investment costs'!$D$56:$D$656,0),MATCH($V$8,'EE investment costs'!$D$56:$R$56,0))</f>
        <v>0</v>
      </c>
      <c r="I23" s="18">
        <v>1</v>
      </c>
      <c r="J23" s="18">
        <v>1</v>
      </c>
      <c r="K23" s="14">
        <f t="shared" ca="1" si="5"/>
        <v>8</v>
      </c>
      <c r="L23" s="23"/>
      <c r="M23" s="19" t="str">
        <f t="shared" ca="1" si="1"/>
        <v>INDODEFFLA-03</v>
      </c>
      <c r="N23" s="23" t="str">
        <f t="shared" ca="1" si="4"/>
        <v>Other comm Saving Tech-Light 0.3y</v>
      </c>
      <c r="O23" s="23" t="s">
        <v>32</v>
      </c>
      <c r="P23" s="23" t="s">
        <v>33</v>
      </c>
      <c r="Q23" s="23"/>
      <c r="R23" s="23"/>
      <c r="S23" s="19" t="s">
        <v>34</v>
      </c>
      <c r="V23" s="16" t="str">
        <f t="shared" ca="1" si="6"/>
        <v>OD</v>
      </c>
      <c r="W23" s="14" t="str">
        <f t="shared" ca="1" si="6"/>
        <v>Other comm</v>
      </c>
      <c r="X23" s="3" t="str">
        <f>'EE investment costs'!D72</f>
        <v>LA-03</v>
      </c>
      <c r="Y23" s="3" t="str">
        <f>'EE investment costs'!E72</f>
        <v>Light</v>
      </c>
      <c r="AC23" s="123">
        <f>'EE investment costs'!C72</f>
        <v>0.3</v>
      </c>
      <c r="AD23" s="22"/>
    </row>
    <row r="24" spans="2:30">
      <c r="B24" s="14" t="str">
        <f t="shared" ca="1" si="0"/>
        <v>INDODEFFEM-03</v>
      </c>
      <c r="C24" s="15" t="str">
        <f t="shared" ca="1" si="3"/>
        <v>IODEM</v>
      </c>
      <c r="D24" s="16">
        <f>'EE investment costs'!$F$15</f>
        <v>2016</v>
      </c>
      <c r="E24" s="14">
        <f>VLOOKUP(X24,'EE investment costs'!$D$56:$R$656,15,0)</f>
        <v>2.9630999999999998</v>
      </c>
      <c r="F24" s="17">
        <f ca="1">INDEX('EE investment costs'!$D$56:$R$656,MATCH(X24,'EE investment costs'!$D$56:$D$656,0),MATCH($V$8,'EE investment costs'!$D$56:$R$56,0))</f>
        <v>0</v>
      </c>
      <c r="I24" s="18">
        <v>1</v>
      </c>
      <c r="J24" s="18">
        <v>1</v>
      </c>
      <c r="K24" s="14">
        <f t="shared" ca="1" si="5"/>
        <v>8</v>
      </c>
      <c r="L24" s="23"/>
      <c r="M24" s="19" t="str">
        <f t="shared" ca="1" si="1"/>
        <v>INDODEFFEM-03</v>
      </c>
      <c r="N24" s="23" t="str">
        <f t="shared" ca="1" si="4"/>
        <v>Other comm Saving Tech-Electric Motors 0.3y</v>
      </c>
      <c r="O24" s="23" t="s">
        <v>32</v>
      </c>
      <c r="P24" s="23" t="s">
        <v>33</v>
      </c>
      <c r="Q24" s="23"/>
      <c r="R24" s="23"/>
      <c r="S24" s="19" t="s">
        <v>34</v>
      </c>
      <c r="V24" s="16" t="str">
        <f t="shared" ca="1" si="6"/>
        <v>OD</v>
      </c>
      <c r="W24" s="14" t="str">
        <f t="shared" ca="1" si="6"/>
        <v>Other comm</v>
      </c>
      <c r="X24" s="3" t="str">
        <f>'EE investment costs'!D73</f>
        <v>EM-03</v>
      </c>
      <c r="Y24" s="3" t="str">
        <f>'EE investment costs'!E73</f>
        <v>Electric Motors</v>
      </c>
      <c r="AC24" s="123">
        <f>'EE investment costs'!C73</f>
        <v>0.3</v>
      </c>
      <c r="AD24" s="22"/>
    </row>
    <row r="25" spans="2:30">
      <c r="B25" s="14" t="str">
        <f t="shared" ca="1" si="0"/>
        <v>INDODEFFTF-03</v>
      </c>
      <c r="C25" s="15" t="str">
        <f t="shared" ca="1" si="3"/>
        <v>IODTF</v>
      </c>
      <c r="D25" s="16">
        <f>'EE investment costs'!$F$15</f>
        <v>2016</v>
      </c>
      <c r="E25" s="14">
        <f>VLOOKUP(X25,'EE investment costs'!$D$56:$R$656,15,0)</f>
        <v>3.4299999999999988</v>
      </c>
      <c r="F25" s="17">
        <f ca="1">INDEX('EE investment costs'!$D$56:$R$656,MATCH(X25,'EE investment costs'!$D$56:$D$656,0),MATCH($V$8,'EE investment costs'!$D$56:$R$56,0))</f>
        <v>44.081130209546409</v>
      </c>
      <c r="I25" s="18">
        <v>1</v>
      </c>
      <c r="J25" s="18">
        <v>1</v>
      </c>
      <c r="K25" s="14">
        <f t="shared" ca="1" si="5"/>
        <v>8</v>
      </c>
      <c r="L25" s="23"/>
      <c r="M25" s="19" t="str">
        <f t="shared" ca="1" si="1"/>
        <v>INDODEFFTF-03</v>
      </c>
      <c r="N25" s="23" t="str">
        <f t="shared" ca="1" si="4"/>
        <v>Other comm Saving Tech-Haulage Tractors, Trucks, Fishing boats 0.3y</v>
      </c>
      <c r="O25" s="23" t="s">
        <v>32</v>
      </c>
      <c r="P25" s="23" t="s">
        <v>33</v>
      </c>
      <c r="Q25" s="23"/>
      <c r="R25" s="23"/>
      <c r="S25" s="19" t="s">
        <v>34</v>
      </c>
      <c r="V25" s="16" t="str">
        <f t="shared" ca="1" si="6"/>
        <v>OD</v>
      </c>
      <c r="W25" s="14" t="str">
        <f t="shared" ca="1" si="6"/>
        <v>Other comm</v>
      </c>
      <c r="X25" s="3" t="str">
        <f>'EE investment costs'!D74</f>
        <v>TF-03</v>
      </c>
      <c r="Y25" s="3" t="str">
        <f>'EE investment costs'!E74</f>
        <v>Haulage Tractors, Trucks, Fishing boats</v>
      </c>
      <c r="AC25" s="123">
        <f>'EE investment costs'!C74</f>
        <v>0.3</v>
      </c>
      <c r="AD25" s="22"/>
    </row>
    <row r="26" spans="2:30">
      <c r="B26" s="14" t="str">
        <f t="shared" ca="1" si="0"/>
        <v>INDODEFFMT-04</v>
      </c>
      <c r="C26" s="15" t="str">
        <f t="shared" ca="1" si="3"/>
        <v>IODMT</v>
      </c>
      <c r="D26" s="16">
        <f>'EE investment costs'!$F$15</f>
        <v>2016</v>
      </c>
      <c r="E26" s="14">
        <f>VLOOKUP(X26,'EE investment costs'!$D$56:$R$656,15,0)</f>
        <v>3</v>
      </c>
      <c r="F26" s="17">
        <f ca="1">INDEX('EE investment costs'!$D$56:$R$656,MATCH(X26,'EE investment costs'!$D$56:$D$656,0),MATCH($V$8,'EE investment costs'!$D$56:$R$56,0))</f>
        <v>0</v>
      </c>
      <c r="I26" s="18">
        <v>1</v>
      </c>
      <c r="J26" s="18">
        <v>1</v>
      </c>
      <c r="K26" s="14">
        <f t="shared" ca="1" si="5"/>
        <v>8</v>
      </c>
      <c r="L26" s="23"/>
      <c r="M26" s="19" t="str">
        <f t="shared" ca="1" si="1"/>
        <v>INDODEFFMT-04</v>
      </c>
      <c r="N26" s="23" t="str">
        <f t="shared" ca="1" si="4"/>
        <v>Other comm Saving Tech-Heat Medium Temp. up to 150C 0.4y</v>
      </c>
      <c r="O26" s="23" t="s">
        <v>32</v>
      </c>
      <c r="P26" s="23" t="s">
        <v>33</v>
      </c>
      <c r="Q26" s="23"/>
      <c r="R26" s="23"/>
      <c r="S26" s="19" t="s">
        <v>34</v>
      </c>
      <c r="V26" s="16" t="str">
        <f t="shared" ca="1" si="6"/>
        <v>OD</v>
      </c>
      <c r="W26" s="14" t="str">
        <f t="shared" ca="1" si="6"/>
        <v>Other comm</v>
      </c>
      <c r="X26" s="3" t="str">
        <f>'EE investment costs'!D75</f>
        <v>MT-04</v>
      </c>
      <c r="Y26" s="3" t="str">
        <f>'EE investment costs'!E75</f>
        <v>Heat Medium Temp. up to 150C</v>
      </c>
      <c r="AC26" s="123">
        <f>'EE investment costs'!C75</f>
        <v>0.4</v>
      </c>
    </row>
    <row r="27" spans="2:30">
      <c r="B27" s="14" t="str">
        <f t="shared" ca="1" si="0"/>
        <v>INDODEFFHT-04</v>
      </c>
      <c r="C27" s="15" t="str">
        <f t="shared" ca="1" si="3"/>
        <v>IODHT</v>
      </c>
      <c r="D27" s="16">
        <f>'EE investment costs'!$F$15</f>
        <v>2016</v>
      </c>
      <c r="E27" s="14">
        <f>VLOOKUP(X27,'EE investment costs'!$D$56:$R$656,15,0)</f>
        <v>2.4</v>
      </c>
      <c r="F27" s="17">
        <f ca="1">INDEX('EE investment costs'!$D$56:$R$656,MATCH(X27,'EE investment costs'!$D$56:$D$656,0),MATCH($V$8,'EE investment costs'!$D$56:$R$56,0))</f>
        <v>0</v>
      </c>
      <c r="I27" s="18">
        <v>1</v>
      </c>
      <c r="J27" s="18">
        <v>1</v>
      </c>
      <c r="K27" s="14">
        <f t="shared" ca="1" si="5"/>
        <v>8</v>
      </c>
      <c r="L27" s="23"/>
      <c r="M27" s="19" t="str">
        <f t="shared" ca="1" si="1"/>
        <v>INDODEFFHT-04</v>
      </c>
      <c r="N27" s="23" t="str">
        <f t="shared" ca="1" si="4"/>
        <v>Other comm Saving Tech-Heat High Temp. over 150C 0.4y</v>
      </c>
      <c r="O27" s="23" t="s">
        <v>32</v>
      </c>
      <c r="P27" s="23" t="s">
        <v>33</v>
      </c>
      <c r="Q27" s="23"/>
      <c r="R27" s="23"/>
      <c r="S27" s="19" t="s">
        <v>34</v>
      </c>
      <c r="V27" s="16" t="str">
        <f t="shared" ca="1" si="6"/>
        <v>OD</v>
      </c>
      <c r="W27" s="14" t="str">
        <f t="shared" ca="1" si="6"/>
        <v>Other comm</v>
      </c>
      <c r="X27" s="3" t="str">
        <f>'EE investment costs'!D76</f>
        <v>HT-04</v>
      </c>
      <c r="Y27" s="3" t="str">
        <f>'EE investment costs'!E76</f>
        <v>Heat High Temp. over 150C</v>
      </c>
      <c r="AC27" s="123">
        <f>'EE investment costs'!C76</f>
        <v>0.4</v>
      </c>
      <c r="AD27" s="22"/>
    </row>
    <row r="28" spans="2:30">
      <c r="B28" s="14" t="str">
        <f t="shared" ca="1" si="0"/>
        <v>INDODEFFRH-04</v>
      </c>
      <c r="C28" s="15" t="str">
        <f t="shared" ca="1" si="3"/>
        <v>IODRH</v>
      </c>
      <c r="D28" s="16">
        <f>'EE investment costs'!$F$15</f>
        <v>2016</v>
      </c>
      <c r="E28" s="14">
        <f>VLOOKUP(X28,'EE investment costs'!$D$56:$R$656,15,0)</f>
        <v>9.6</v>
      </c>
      <c r="F28" s="17">
        <f ca="1">INDEX('EE investment costs'!$D$56:$R$656,MATCH(X28,'EE investment costs'!$D$56:$D$656,0),MATCH($V$8,'EE investment costs'!$D$56:$R$56,0))</f>
        <v>0</v>
      </c>
      <c r="I28" s="18">
        <v>1</v>
      </c>
      <c r="J28" s="18">
        <v>1</v>
      </c>
      <c r="K28" s="14">
        <f t="shared" ca="1" si="5"/>
        <v>8</v>
      </c>
      <c r="L28" s="23"/>
      <c r="M28" s="19" t="str">
        <f t="shared" ca="1" si="1"/>
        <v>INDODEFFRH-04</v>
      </c>
      <c r="N28" s="23" t="str">
        <f t="shared" ca="1" si="4"/>
        <v>Other comm Saving Tech-Heat Room Heat 0.4y</v>
      </c>
      <c r="O28" s="23" t="s">
        <v>32</v>
      </c>
      <c r="P28" s="23" t="s">
        <v>33</v>
      </c>
      <c r="Q28" s="23"/>
      <c r="R28" s="23"/>
      <c r="S28" s="19" t="s">
        <v>34</v>
      </c>
      <c r="V28" s="16" t="str">
        <f t="shared" ca="1" si="6"/>
        <v>OD</v>
      </c>
      <c r="W28" s="14" t="str">
        <f t="shared" ca="1" si="6"/>
        <v>Other comm</v>
      </c>
      <c r="X28" s="3" t="str">
        <f>'EE investment costs'!D77</f>
        <v>RH-04</v>
      </c>
      <c r="Y28" s="3" t="str">
        <f>'EE investment costs'!E77</f>
        <v>Heat Room Heat</v>
      </c>
      <c r="AC28" s="123">
        <f>'EE investment costs'!C77</f>
        <v>0.4</v>
      </c>
      <c r="AD28" s="22"/>
    </row>
    <row r="29" spans="2:30">
      <c r="B29" s="14" t="str">
        <f t="shared" ca="1" si="0"/>
        <v>INDODEFFLA-04</v>
      </c>
      <c r="C29" s="15" t="str">
        <f t="shared" ca="1" si="3"/>
        <v>IODLA</v>
      </c>
      <c r="D29" s="16">
        <f>'EE investment costs'!$F$15</f>
        <v>2016</v>
      </c>
      <c r="E29" s="14">
        <f>VLOOKUP(X29,'EE investment costs'!$D$56:$R$656,15,0)</f>
        <v>2.8560000000000003</v>
      </c>
      <c r="F29" s="17">
        <f ca="1">INDEX('EE investment costs'!$D$56:$R$656,MATCH(X29,'EE investment costs'!$D$56:$D$656,0),MATCH($V$8,'EE investment costs'!$D$56:$R$56,0))</f>
        <v>0</v>
      </c>
      <c r="I29" s="18">
        <v>1</v>
      </c>
      <c r="J29" s="18">
        <v>1</v>
      </c>
      <c r="K29" s="14">
        <f t="shared" ca="1" si="5"/>
        <v>8</v>
      </c>
      <c r="L29" s="23"/>
      <c r="M29" s="19" t="str">
        <f t="shared" ca="1" si="1"/>
        <v>INDODEFFLA-04</v>
      </c>
      <c r="N29" s="23" t="str">
        <f t="shared" ca="1" si="4"/>
        <v>Other comm Saving Tech-Light 0.4y</v>
      </c>
      <c r="O29" s="23" t="s">
        <v>32</v>
      </c>
      <c r="P29" s="23" t="s">
        <v>33</v>
      </c>
      <c r="Q29" s="23"/>
      <c r="R29" s="23"/>
      <c r="S29" s="19" t="s">
        <v>34</v>
      </c>
      <c r="V29" s="16" t="str">
        <f t="shared" ca="1" si="6"/>
        <v>OD</v>
      </c>
      <c r="W29" s="14" t="str">
        <f t="shared" ca="1" si="6"/>
        <v>Other comm</v>
      </c>
      <c r="X29" s="3" t="str">
        <f>'EE investment costs'!D78</f>
        <v>LA-04</v>
      </c>
      <c r="Y29" s="3" t="str">
        <f>'EE investment costs'!E78</f>
        <v>Light</v>
      </c>
      <c r="AC29" s="123">
        <f>'EE investment costs'!C78</f>
        <v>0.4</v>
      </c>
      <c r="AD29" s="22"/>
    </row>
    <row r="30" spans="2:30">
      <c r="B30" s="14" t="str">
        <f t="shared" ca="1" si="0"/>
        <v>INDODEFFEM-04</v>
      </c>
      <c r="C30" s="15" t="str">
        <f t="shared" ca="1" si="3"/>
        <v>IODEM</v>
      </c>
      <c r="D30" s="16">
        <f>'EE investment costs'!$F$15</f>
        <v>2016</v>
      </c>
      <c r="E30" s="14">
        <f>VLOOKUP(X30,'EE investment costs'!$D$56:$R$656,15,0)</f>
        <v>2.9987999999999997</v>
      </c>
      <c r="F30" s="17">
        <f ca="1">INDEX('EE investment costs'!$D$56:$R$656,MATCH(X30,'EE investment costs'!$D$56:$D$656,0),MATCH($V$8,'EE investment costs'!$D$56:$R$56,0))</f>
        <v>0</v>
      </c>
      <c r="I30" s="18">
        <v>1</v>
      </c>
      <c r="J30" s="18">
        <v>1</v>
      </c>
      <c r="K30" s="14">
        <f t="shared" ca="1" si="5"/>
        <v>8</v>
      </c>
      <c r="L30" s="23"/>
      <c r="M30" s="19" t="str">
        <f t="shared" ca="1" si="1"/>
        <v>INDODEFFEM-04</v>
      </c>
      <c r="N30" s="23" t="str">
        <f t="shared" ca="1" si="4"/>
        <v>Other comm Saving Tech-Electric Motors 0.4y</v>
      </c>
      <c r="O30" s="23" t="s">
        <v>32</v>
      </c>
      <c r="P30" s="23" t="s">
        <v>33</v>
      </c>
      <c r="Q30" s="23"/>
      <c r="R30" s="23"/>
      <c r="S30" s="19" t="s">
        <v>34</v>
      </c>
      <c r="V30" s="16" t="str">
        <f t="shared" ca="1" si="6"/>
        <v>OD</v>
      </c>
      <c r="W30" s="14" t="str">
        <f t="shared" ca="1" si="6"/>
        <v>Other comm</v>
      </c>
      <c r="X30" s="3" t="str">
        <f>'EE investment costs'!D79</f>
        <v>EM-04</v>
      </c>
      <c r="Y30" s="3" t="str">
        <f>'EE investment costs'!E79</f>
        <v>Electric Motors</v>
      </c>
      <c r="AC30" s="123">
        <f>'EE investment costs'!C79</f>
        <v>0.4</v>
      </c>
      <c r="AD30" s="22"/>
    </row>
    <row r="31" spans="2:30">
      <c r="B31" s="14" t="str">
        <f t="shared" ca="1" si="0"/>
        <v>INDODEFFTF-04</v>
      </c>
      <c r="C31" s="15" t="str">
        <f t="shared" ca="1" si="3"/>
        <v>IODTF</v>
      </c>
      <c r="D31" s="16">
        <f>'EE investment costs'!$F$15</f>
        <v>2016</v>
      </c>
      <c r="E31" s="14">
        <f>VLOOKUP(X31,'EE investment costs'!$D$56:$R$656,15,0)</f>
        <v>3.6399999999999988</v>
      </c>
      <c r="F31" s="17">
        <f ca="1">INDEX('EE investment costs'!$D$56:$R$656,MATCH(X31,'EE investment costs'!$D$56:$D$656,0),MATCH($V$8,'EE investment costs'!$D$56:$R$56,0))</f>
        <v>58.774840279395207</v>
      </c>
      <c r="I31" s="18">
        <v>1</v>
      </c>
      <c r="J31" s="18">
        <v>1</v>
      </c>
      <c r="K31" s="14">
        <f t="shared" ca="1" si="5"/>
        <v>8</v>
      </c>
      <c r="L31" s="23"/>
      <c r="M31" s="19" t="str">
        <f t="shared" ca="1" si="1"/>
        <v>INDODEFFTF-04</v>
      </c>
      <c r="N31" s="23" t="str">
        <f t="shared" ca="1" si="4"/>
        <v>Other comm Saving Tech-Haulage Tractors, Trucks, Fishing boats 0.4y</v>
      </c>
      <c r="O31" s="23" t="s">
        <v>32</v>
      </c>
      <c r="P31" s="23" t="s">
        <v>33</v>
      </c>
      <c r="Q31" s="23"/>
      <c r="R31" s="23"/>
      <c r="S31" s="19" t="s">
        <v>34</v>
      </c>
      <c r="V31" s="16" t="str">
        <f t="shared" ca="1" si="6"/>
        <v>OD</v>
      </c>
      <c r="W31" s="14" t="str">
        <f t="shared" ca="1" si="6"/>
        <v>Other comm</v>
      </c>
      <c r="X31" s="3" t="str">
        <f>'EE investment costs'!D80</f>
        <v>TF-04</v>
      </c>
      <c r="Y31" s="3" t="str">
        <f>'EE investment costs'!E80</f>
        <v>Haulage Tractors, Trucks, Fishing boats</v>
      </c>
      <c r="AC31" s="123">
        <f>'EE investment costs'!C80</f>
        <v>0.4</v>
      </c>
      <c r="AD31" s="22"/>
    </row>
    <row r="32" spans="2:30">
      <c r="B32" s="14" t="str">
        <f t="shared" ca="1" si="0"/>
        <v>INDODEFFMT-05</v>
      </c>
      <c r="C32" s="15" t="str">
        <f t="shared" ca="1" si="3"/>
        <v>IODMT</v>
      </c>
      <c r="D32" s="16">
        <f>'EE investment costs'!$F$15</f>
        <v>2016</v>
      </c>
      <c r="E32" s="14">
        <f>VLOOKUP(X32,'EE investment costs'!$D$56:$R$656,15,0)</f>
        <v>3.125</v>
      </c>
      <c r="F32" s="17">
        <f ca="1">INDEX('EE investment costs'!$D$56:$R$656,MATCH(X32,'EE investment costs'!$D$56:$D$656,0),MATCH($V$8,'EE investment costs'!$D$56:$R$56,0))</f>
        <v>0</v>
      </c>
      <c r="I32" s="18">
        <v>1</v>
      </c>
      <c r="J32" s="18">
        <v>1</v>
      </c>
      <c r="K32" s="14">
        <f t="shared" ca="1" si="5"/>
        <v>8</v>
      </c>
      <c r="L32" s="23"/>
      <c r="M32" s="19" t="str">
        <f t="shared" ca="1" si="1"/>
        <v>INDODEFFMT-05</v>
      </c>
      <c r="N32" s="23" t="str">
        <f t="shared" ca="1" si="4"/>
        <v>Other comm Saving Tech-Heat Medium Temp. up to 150C 0.5y</v>
      </c>
      <c r="O32" s="23" t="s">
        <v>32</v>
      </c>
      <c r="P32" s="23" t="s">
        <v>33</v>
      </c>
      <c r="Q32" s="23"/>
      <c r="R32" s="23"/>
      <c r="S32" s="19" t="s">
        <v>34</v>
      </c>
      <c r="V32" s="16" t="str">
        <f t="shared" ca="1" si="6"/>
        <v>OD</v>
      </c>
      <c r="W32" s="14" t="str">
        <f t="shared" ca="1" si="6"/>
        <v>Other comm</v>
      </c>
      <c r="X32" s="3" t="str">
        <f>'EE investment costs'!D81</f>
        <v>MT-05</v>
      </c>
      <c r="Y32" s="3" t="str">
        <f>'EE investment costs'!E81</f>
        <v>Heat Medium Temp. up to 150C</v>
      </c>
      <c r="AC32" s="123">
        <f>'EE investment costs'!C81</f>
        <v>0.5</v>
      </c>
    </row>
    <row r="33" spans="2:30">
      <c r="B33" s="14" t="str">
        <f t="shared" ca="1" si="0"/>
        <v>INDODEFFHT-05</v>
      </c>
      <c r="C33" s="15" t="str">
        <f t="shared" ca="1" si="3"/>
        <v>IODHT</v>
      </c>
      <c r="D33" s="16">
        <f>'EE investment costs'!$F$15</f>
        <v>2016</v>
      </c>
      <c r="E33" s="14">
        <f>VLOOKUP(X33,'EE investment costs'!$D$56:$R$656,15,0)</f>
        <v>2.5</v>
      </c>
      <c r="F33" s="17">
        <f ca="1">INDEX('EE investment costs'!$D$56:$R$656,MATCH(X33,'EE investment costs'!$D$56:$D$656,0),MATCH($V$8,'EE investment costs'!$D$56:$R$56,0))</f>
        <v>10.826704634287823</v>
      </c>
      <c r="I33" s="18">
        <v>1</v>
      </c>
      <c r="J33" s="18">
        <v>1</v>
      </c>
      <c r="K33" s="14">
        <f t="shared" ca="1" si="5"/>
        <v>8</v>
      </c>
      <c r="L33" s="23"/>
      <c r="M33" s="19" t="str">
        <f t="shared" ca="1" si="1"/>
        <v>INDODEFFHT-05</v>
      </c>
      <c r="N33" s="23" t="str">
        <f t="shared" ca="1" si="4"/>
        <v>Other comm Saving Tech-Heat High Temp. over 150C 0.5y</v>
      </c>
      <c r="O33" s="23" t="s">
        <v>32</v>
      </c>
      <c r="P33" s="23" t="s">
        <v>33</v>
      </c>
      <c r="Q33" s="23"/>
      <c r="R33" s="23"/>
      <c r="S33" s="19" t="s">
        <v>34</v>
      </c>
      <c r="V33" s="16" t="str">
        <f t="shared" ca="1" si="6"/>
        <v>OD</v>
      </c>
      <c r="W33" s="14" t="str">
        <f t="shared" ca="1" si="6"/>
        <v>Other comm</v>
      </c>
      <c r="X33" s="3" t="str">
        <f>'EE investment costs'!D82</f>
        <v>HT-05</v>
      </c>
      <c r="Y33" s="3" t="str">
        <f>'EE investment costs'!E82</f>
        <v>Heat High Temp. over 150C</v>
      </c>
      <c r="AC33" s="123">
        <f>'EE investment costs'!C82</f>
        <v>0.5</v>
      </c>
      <c r="AD33" s="22"/>
    </row>
    <row r="34" spans="2:30">
      <c r="B34" s="14" t="str">
        <f t="shared" ca="1" si="0"/>
        <v>INDODEFFRH-05</v>
      </c>
      <c r="C34" s="15" t="str">
        <f t="shared" ca="1" si="3"/>
        <v>IODRH</v>
      </c>
      <c r="D34" s="16">
        <f>'EE investment costs'!$F$15</f>
        <v>2016</v>
      </c>
      <c r="E34" s="14">
        <f>VLOOKUP(X34,'EE investment costs'!$D$56:$R$656,15,0)</f>
        <v>10</v>
      </c>
      <c r="F34" s="17">
        <f ca="1">INDEX('EE investment costs'!$D$56:$R$656,MATCH(X34,'EE investment costs'!$D$56:$D$656,0),MATCH($V$8,'EE investment costs'!$D$56:$R$56,0))</f>
        <v>0</v>
      </c>
      <c r="I34" s="18">
        <v>1</v>
      </c>
      <c r="J34" s="18">
        <v>1</v>
      </c>
      <c r="K34" s="14">
        <f t="shared" ca="1" si="5"/>
        <v>8</v>
      </c>
      <c r="L34" s="23"/>
      <c r="M34" s="19" t="str">
        <f t="shared" ca="1" si="1"/>
        <v>INDODEFFRH-05</v>
      </c>
      <c r="N34" s="23" t="str">
        <f t="shared" ca="1" si="4"/>
        <v>Other comm Saving Tech-Heat Room Heat 0.5y</v>
      </c>
      <c r="O34" s="23" t="s">
        <v>32</v>
      </c>
      <c r="P34" s="23" t="s">
        <v>33</v>
      </c>
      <c r="Q34" s="23"/>
      <c r="R34" s="23"/>
      <c r="S34" s="19" t="s">
        <v>34</v>
      </c>
      <c r="V34" s="16" t="str">
        <f t="shared" ca="1" si="6"/>
        <v>OD</v>
      </c>
      <c r="W34" s="14" t="str">
        <f t="shared" ca="1" si="6"/>
        <v>Other comm</v>
      </c>
      <c r="X34" s="3" t="str">
        <f>'EE investment costs'!D83</f>
        <v>RH-05</v>
      </c>
      <c r="Y34" s="3" t="str">
        <f>'EE investment costs'!E83</f>
        <v>Heat Room Heat</v>
      </c>
      <c r="AC34" s="123">
        <f>'EE investment costs'!C83</f>
        <v>0.5</v>
      </c>
      <c r="AD34" s="22"/>
    </row>
    <row r="35" spans="2:30">
      <c r="B35" s="14" t="str">
        <f t="shared" ca="1" si="0"/>
        <v>INDODEFFLA-05</v>
      </c>
      <c r="C35" s="15" t="str">
        <f t="shared" ca="1" si="3"/>
        <v>IODLA</v>
      </c>
      <c r="D35" s="16">
        <f>'EE investment costs'!$F$15</f>
        <v>2016</v>
      </c>
      <c r="E35" s="14">
        <f>VLOOKUP(X35,'EE investment costs'!$D$56:$R$656,15,0)</f>
        <v>2.89</v>
      </c>
      <c r="F35" s="17">
        <f ca="1">INDEX('EE investment costs'!$D$56:$R$656,MATCH(X35,'EE investment costs'!$D$56:$D$656,0),MATCH($V$8,'EE investment costs'!$D$56:$R$56,0))</f>
        <v>0</v>
      </c>
      <c r="I35" s="18">
        <v>1</v>
      </c>
      <c r="J35" s="18">
        <v>1</v>
      </c>
      <c r="K35" s="14">
        <f t="shared" ca="1" si="5"/>
        <v>8</v>
      </c>
      <c r="L35" s="23"/>
      <c r="M35" s="19" t="str">
        <f t="shared" ca="1" si="1"/>
        <v>INDODEFFLA-05</v>
      </c>
      <c r="N35" s="23" t="str">
        <f t="shared" ca="1" si="4"/>
        <v>Other comm Saving Tech-Light 0.5y</v>
      </c>
      <c r="O35" s="23" t="s">
        <v>32</v>
      </c>
      <c r="P35" s="23" t="s">
        <v>33</v>
      </c>
      <c r="Q35" s="23"/>
      <c r="R35" s="23"/>
      <c r="S35" s="19" t="s">
        <v>34</v>
      </c>
      <c r="V35" s="16" t="str">
        <f t="shared" ca="1" si="6"/>
        <v>OD</v>
      </c>
      <c r="W35" s="14" t="str">
        <f t="shared" ca="1" si="6"/>
        <v>Other comm</v>
      </c>
      <c r="X35" s="3" t="str">
        <f>'EE investment costs'!D84</f>
        <v>LA-05</v>
      </c>
      <c r="Y35" s="3" t="str">
        <f>'EE investment costs'!E84</f>
        <v>Light</v>
      </c>
      <c r="AC35" s="123">
        <f>'EE investment costs'!C84</f>
        <v>0.5</v>
      </c>
      <c r="AD35" s="22"/>
    </row>
    <row r="36" spans="2:30">
      <c r="B36" s="14" t="str">
        <f t="shared" ca="1" si="0"/>
        <v>INDODEFFEM-05</v>
      </c>
      <c r="C36" s="15" t="str">
        <f t="shared" ca="1" si="3"/>
        <v>IODEM</v>
      </c>
      <c r="D36" s="16">
        <f>'EE investment costs'!$F$15</f>
        <v>2016</v>
      </c>
      <c r="E36" s="14">
        <f>VLOOKUP(X36,'EE investment costs'!$D$56:$R$656,15,0)</f>
        <v>3.0344999999999995</v>
      </c>
      <c r="F36" s="17">
        <f ca="1">INDEX('EE investment costs'!$D$56:$R$656,MATCH(X36,'EE investment costs'!$D$56:$D$656,0),MATCH($V$8,'EE investment costs'!$D$56:$R$56,0))</f>
        <v>0</v>
      </c>
      <c r="I36" s="18">
        <v>1</v>
      </c>
      <c r="J36" s="18">
        <v>1</v>
      </c>
      <c r="K36" s="14">
        <f t="shared" ca="1" si="5"/>
        <v>8</v>
      </c>
      <c r="L36" s="23"/>
      <c r="M36" s="19" t="str">
        <f t="shared" ca="1" si="1"/>
        <v>INDODEFFEM-05</v>
      </c>
      <c r="N36" s="23" t="str">
        <f t="shared" ca="1" si="4"/>
        <v>Other comm Saving Tech-Electric Motors 0.5y</v>
      </c>
      <c r="O36" s="23" t="s">
        <v>32</v>
      </c>
      <c r="P36" s="23" t="s">
        <v>33</v>
      </c>
      <c r="Q36" s="23"/>
      <c r="R36" s="23"/>
      <c r="S36" s="19" t="s">
        <v>34</v>
      </c>
      <c r="V36" s="16" t="str">
        <f t="shared" ca="1" si="6"/>
        <v>OD</v>
      </c>
      <c r="W36" s="14" t="str">
        <f t="shared" ca="1" si="6"/>
        <v>Other comm</v>
      </c>
      <c r="X36" s="3" t="str">
        <f>'EE investment costs'!D85</f>
        <v>EM-05</v>
      </c>
      <c r="Y36" s="3" t="str">
        <f>'EE investment costs'!E85</f>
        <v>Electric Motors</v>
      </c>
      <c r="AC36" s="123">
        <f>'EE investment costs'!C85</f>
        <v>0.5</v>
      </c>
      <c r="AD36" s="22"/>
    </row>
    <row r="37" spans="2:30">
      <c r="B37" s="14" t="str">
        <f t="shared" ca="1" si="0"/>
        <v>INDODEFFTF-05</v>
      </c>
      <c r="C37" s="15" t="str">
        <f t="shared" ca="1" si="3"/>
        <v>IODTF</v>
      </c>
      <c r="D37" s="16">
        <f>'EE investment costs'!$F$15</f>
        <v>2016</v>
      </c>
      <c r="E37" s="14">
        <f>VLOOKUP(X37,'EE investment costs'!$D$56:$R$656,15,0)</f>
        <v>3.8499999999999988</v>
      </c>
      <c r="F37" s="17">
        <f ca="1">INDEX('EE investment costs'!$D$56:$R$656,MATCH(X37,'EE investment costs'!$D$56:$D$656,0),MATCH($V$8,'EE investment costs'!$D$56:$R$56,0))</f>
        <v>73.468550349244012</v>
      </c>
      <c r="I37" s="18">
        <v>1</v>
      </c>
      <c r="J37" s="18">
        <v>1</v>
      </c>
      <c r="K37" s="14">
        <f t="shared" ca="1" si="5"/>
        <v>8</v>
      </c>
      <c r="L37" s="23"/>
      <c r="M37" s="19" t="str">
        <f t="shared" ca="1" si="1"/>
        <v>INDODEFFTF-05</v>
      </c>
      <c r="N37" s="23" t="str">
        <f t="shared" ca="1" si="4"/>
        <v>Other comm Saving Tech-Haulage Tractors, Trucks, Fishing boats 0.5y</v>
      </c>
      <c r="O37" s="23" t="s">
        <v>32</v>
      </c>
      <c r="P37" s="23" t="s">
        <v>33</v>
      </c>
      <c r="Q37" s="23"/>
      <c r="R37" s="23"/>
      <c r="S37" s="19" t="s">
        <v>34</v>
      </c>
      <c r="V37" s="16" t="str">
        <f t="shared" ca="1" si="6"/>
        <v>OD</v>
      </c>
      <c r="W37" s="14" t="str">
        <f t="shared" ca="1" si="6"/>
        <v>Other comm</v>
      </c>
      <c r="X37" s="3" t="str">
        <f>'EE investment costs'!D86</f>
        <v>TF-05</v>
      </c>
      <c r="Y37" s="3" t="str">
        <f>'EE investment costs'!E86</f>
        <v>Haulage Tractors, Trucks, Fishing boats</v>
      </c>
      <c r="AB37" s="3"/>
      <c r="AC37" s="123">
        <f>'EE investment costs'!C86</f>
        <v>0.5</v>
      </c>
      <c r="AD37" s="22"/>
    </row>
    <row r="38" spans="2:30">
      <c r="B38" s="14" t="str">
        <f t="shared" ca="1" si="0"/>
        <v>INDODEFFMT-06</v>
      </c>
      <c r="C38" s="15" t="str">
        <f t="shared" ca="1" si="3"/>
        <v>IODMT</v>
      </c>
      <c r="D38" s="16">
        <f>'EE investment costs'!$F$15</f>
        <v>2016</v>
      </c>
      <c r="E38" s="14">
        <f>VLOOKUP(X38,'EE investment costs'!$D$56:$R$656,15,0)</f>
        <v>3.25</v>
      </c>
      <c r="F38" s="17">
        <f ca="1">INDEX('EE investment costs'!$D$56:$R$656,MATCH(X38,'EE investment costs'!$D$56:$D$656,0),MATCH($V$8,'EE investment costs'!$D$56:$R$56,0))</f>
        <v>0</v>
      </c>
      <c r="I38" s="18">
        <v>1</v>
      </c>
      <c r="J38" s="18">
        <v>1</v>
      </c>
      <c r="K38" s="14">
        <f t="shared" ca="1" si="5"/>
        <v>8</v>
      </c>
      <c r="L38" s="23"/>
      <c r="M38" s="19" t="str">
        <f t="shared" ca="1" si="1"/>
        <v>INDODEFFMT-06</v>
      </c>
      <c r="N38" s="23" t="str">
        <f t="shared" ca="1" si="4"/>
        <v>Other comm Saving Tech-Heat Medium Temp. up to 150C 0.6y</v>
      </c>
      <c r="O38" s="23" t="s">
        <v>32</v>
      </c>
      <c r="P38" s="23" t="s">
        <v>33</v>
      </c>
      <c r="Q38" s="23"/>
      <c r="R38" s="23"/>
      <c r="S38" s="19" t="s">
        <v>34</v>
      </c>
      <c r="V38" s="16" t="str">
        <f t="shared" ca="1" si="6"/>
        <v>OD</v>
      </c>
      <c r="W38" s="14" t="str">
        <f t="shared" ca="1" si="6"/>
        <v>Other comm</v>
      </c>
      <c r="X38" s="3" t="str">
        <f>'EE investment costs'!D87</f>
        <v>MT-06</v>
      </c>
      <c r="Y38" s="3" t="str">
        <f>'EE investment costs'!E87</f>
        <v>Heat Medium Temp. up to 150C</v>
      </c>
      <c r="AC38" s="123">
        <f>'EE investment costs'!C87</f>
        <v>0.6</v>
      </c>
    </row>
    <row r="39" spans="2:30">
      <c r="B39" s="14" t="str">
        <f t="shared" ca="1" si="0"/>
        <v>INDODEFFHT-06</v>
      </c>
      <c r="C39" s="15" t="str">
        <f t="shared" ca="1" si="3"/>
        <v>IODHT</v>
      </c>
      <c r="D39" s="16">
        <f>'EE investment costs'!$F$15</f>
        <v>2016</v>
      </c>
      <c r="E39" s="14">
        <f>VLOOKUP(X39,'EE investment costs'!$D$56:$R$656,15,0)</f>
        <v>2.6</v>
      </c>
      <c r="F39" s="17">
        <f ca="1">INDEX('EE investment costs'!$D$56:$R$656,MATCH(X39,'EE investment costs'!$D$56:$D$656,0),MATCH($V$8,'EE investment costs'!$D$56:$R$56,0))</f>
        <v>25.262310813338598</v>
      </c>
      <c r="I39" s="18">
        <v>1</v>
      </c>
      <c r="J39" s="18">
        <v>1</v>
      </c>
      <c r="K39" s="14">
        <f t="shared" ca="1" si="5"/>
        <v>8</v>
      </c>
      <c r="L39" s="23"/>
      <c r="M39" s="19" t="str">
        <f t="shared" ca="1" si="1"/>
        <v>INDODEFFHT-06</v>
      </c>
      <c r="N39" s="23" t="str">
        <f t="shared" ca="1" si="4"/>
        <v>Other comm Saving Tech-Heat High Temp. over 150C 0.6y</v>
      </c>
      <c r="O39" s="23" t="s">
        <v>32</v>
      </c>
      <c r="P39" s="23" t="s">
        <v>33</v>
      </c>
      <c r="Q39" s="23"/>
      <c r="R39" s="23"/>
      <c r="S39" s="19" t="s">
        <v>34</v>
      </c>
      <c r="V39" s="16" t="str">
        <f t="shared" ca="1" si="6"/>
        <v>OD</v>
      </c>
      <c r="W39" s="14" t="str">
        <f t="shared" ca="1" si="6"/>
        <v>Other comm</v>
      </c>
      <c r="X39" s="3" t="str">
        <f>'EE investment costs'!D88</f>
        <v>HT-06</v>
      </c>
      <c r="Y39" s="3" t="str">
        <f>'EE investment costs'!E88</f>
        <v>Heat High Temp. over 150C</v>
      </c>
      <c r="AC39" s="123">
        <f>'EE investment costs'!C88</f>
        <v>0.6</v>
      </c>
      <c r="AD39" s="22"/>
    </row>
    <row r="40" spans="2:30">
      <c r="B40" s="14" t="str">
        <f t="shared" ca="1" si="0"/>
        <v>INDODEFFRH-06</v>
      </c>
      <c r="C40" s="15" t="str">
        <f t="shared" ca="1" si="3"/>
        <v>IODRH</v>
      </c>
      <c r="D40" s="16">
        <f>'EE investment costs'!$F$15</f>
        <v>2016</v>
      </c>
      <c r="E40" s="14">
        <f>VLOOKUP(X40,'EE investment costs'!$D$56:$R$656,15,0)</f>
        <v>10.4</v>
      </c>
      <c r="F40" s="17">
        <f ca="1">INDEX('EE investment costs'!$D$56:$R$656,MATCH(X40,'EE investment costs'!$D$56:$D$656,0),MATCH($V$8,'EE investment costs'!$D$56:$R$56,0))</f>
        <v>0</v>
      </c>
      <c r="I40" s="18">
        <v>1</v>
      </c>
      <c r="J40" s="18">
        <v>1</v>
      </c>
      <c r="K40" s="14">
        <f t="shared" ca="1" si="5"/>
        <v>8</v>
      </c>
      <c r="L40" s="23"/>
      <c r="M40" s="19" t="str">
        <f t="shared" ca="1" si="1"/>
        <v>INDODEFFRH-06</v>
      </c>
      <c r="N40" s="23" t="str">
        <f t="shared" ca="1" si="4"/>
        <v>Other comm Saving Tech-Heat Room Heat 0.6y</v>
      </c>
      <c r="O40" s="23" t="s">
        <v>32</v>
      </c>
      <c r="P40" s="23" t="s">
        <v>33</v>
      </c>
      <c r="Q40" s="23"/>
      <c r="R40" s="23"/>
      <c r="S40" s="19" t="s">
        <v>34</v>
      </c>
      <c r="V40" s="16" t="str">
        <f t="shared" ca="1" si="6"/>
        <v>OD</v>
      </c>
      <c r="W40" s="14" t="str">
        <f t="shared" ca="1" si="6"/>
        <v>Other comm</v>
      </c>
      <c r="X40" s="3" t="str">
        <f>'EE investment costs'!D89</f>
        <v>RH-06</v>
      </c>
      <c r="Y40" s="3" t="str">
        <f>'EE investment costs'!E89</f>
        <v>Heat Room Heat</v>
      </c>
      <c r="AC40" s="123">
        <f>'EE investment costs'!C89</f>
        <v>0.6</v>
      </c>
      <c r="AD40" s="22"/>
    </row>
    <row r="41" spans="2:30">
      <c r="B41" s="14" t="str">
        <f t="shared" ca="1" si="0"/>
        <v>INDODEFFLA-06</v>
      </c>
      <c r="C41" s="15" t="str">
        <f t="shared" ca="1" si="3"/>
        <v>IODLA</v>
      </c>
      <c r="D41" s="16">
        <f>'EE investment costs'!$F$15</f>
        <v>2016</v>
      </c>
      <c r="E41" s="14">
        <f>VLOOKUP(X41,'EE investment costs'!$D$56:$R$656,15,0)</f>
        <v>2.9239999999999999</v>
      </c>
      <c r="F41" s="17">
        <f ca="1">INDEX('EE investment costs'!$D$56:$R$656,MATCH(X41,'EE investment costs'!$D$56:$D$656,0),MATCH($V$8,'EE investment costs'!$D$56:$R$56,0))</f>
        <v>0</v>
      </c>
      <c r="I41" s="18">
        <v>1</v>
      </c>
      <c r="J41" s="18">
        <v>1</v>
      </c>
      <c r="K41" s="14">
        <f t="shared" ca="1" si="5"/>
        <v>8</v>
      </c>
      <c r="L41" s="23"/>
      <c r="M41" s="19" t="str">
        <f t="shared" ca="1" si="1"/>
        <v>INDODEFFLA-06</v>
      </c>
      <c r="N41" s="23" t="str">
        <f t="shared" ca="1" si="4"/>
        <v>Other comm Saving Tech-Light 0.6y</v>
      </c>
      <c r="O41" s="23" t="s">
        <v>32</v>
      </c>
      <c r="P41" s="23" t="s">
        <v>33</v>
      </c>
      <c r="Q41" s="23"/>
      <c r="R41" s="23"/>
      <c r="S41" s="19" t="s">
        <v>34</v>
      </c>
      <c r="V41" s="16" t="str">
        <f t="shared" ca="1" si="6"/>
        <v>OD</v>
      </c>
      <c r="W41" s="14" t="str">
        <f t="shared" ca="1" si="6"/>
        <v>Other comm</v>
      </c>
      <c r="X41" s="3" t="str">
        <f>'EE investment costs'!D90</f>
        <v>LA-06</v>
      </c>
      <c r="Y41" s="3" t="str">
        <f>'EE investment costs'!E90</f>
        <v>Light</v>
      </c>
      <c r="AC41" s="123">
        <f>'EE investment costs'!C90</f>
        <v>0.6</v>
      </c>
      <c r="AD41" s="22"/>
    </row>
    <row r="42" spans="2:30">
      <c r="B42" s="14" t="str">
        <f t="shared" ca="1" si="0"/>
        <v>INDODEFFEM-06</v>
      </c>
      <c r="C42" s="15" t="str">
        <f t="shared" ca="1" si="3"/>
        <v>IODEM</v>
      </c>
      <c r="D42" s="16">
        <f>'EE investment costs'!$F$15</f>
        <v>2016</v>
      </c>
      <c r="E42" s="14">
        <f>VLOOKUP(X42,'EE investment costs'!$D$56:$R$656,15,0)</f>
        <v>3.0701999999999998</v>
      </c>
      <c r="F42" s="17">
        <f ca="1">INDEX('EE investment costs'!$D$56:$R$656,MATCH(X42,'EE investment costs'!$D$56:$D$656,0),MATCH($V$8,'EE investment costs'!$D$56:$R$56,0))</f>
        <v>0</v>
      </c>
      <c r="I42" s="18">
        <v>1</v>
      </c>
      <c r="J42" s="18">
        <v>1</v>
      </c>
      <c r="K42" s="14">
        <f t="shared" ca="1" si="5"/>
        <v>8</v>
      </c>
      <c r="L42" s="23"/>
      <c r="M42" s="19" t="str">
        <f t="shared" ca="1" si="1"/>
        <v>INDODEFFEM-06</v>
      </c>
      <c r="N42" s="23" t="str">
        <f t="shared" ca="1" si="4"/>
        <v>Other comm Saving Tech-Electric Motors 0.6y</v>
      </c>
      <c r="O42" s="23" t="s">
        <v>32</v>
      </c>
      <c r="P42" s="23" t="s">
        <v>33</v>
      </c>
      <c r="Q42" s="23"/>
      <c r="R42" s="23"/>
      <c r="S42" s="19" t="s">
        <v>34</v>
      </c>
      <c r="V42" s="16" t="str">
        <f t="shared" ca="1" si="6"/>
        <v>OD</v>
      </c>
      <c r="W42" s="14" t="str">
        <f t="shared" ca="1" si="6"/>
        <v>Other comm</v>
      </c>
      <c r="X42" s="3" t="str">
        <f>'EE investment costs'!D91</f>
        <v>EM-06</v>
      </c>
      <c r="Y42" s="3" t="str">
        <f>'EE investment costs'!E91</f>
        <v>Electric Motors</v>
      </c>
      <c r="AC42" s="123">
        <f>'EE investment costs'!C91</f>
        <v>0.6</v>
      </c>
      <c r="AD42" s="22"/>
    </row>
    <row r="43" spans="2:30">
      <c r="B43" s="14" t="str">
        <f t="shared" ca="1" si="0"/>
        <v>INDODEFFTF-06</v>
      </c>
      <c r="C43" s="15" t="str">
        <f t="shared" ca="1" si="3"/>
        <v>IODTF</v>
      </c>
      <c r="D43" s="16">
        <f>'EE investment costs'!$F$15</f>
        <v>2016</v>
      </c>
      <c r="E43" s="14">
        <f>VLOOKUP(X43,'EE investment costs'!$D$56:$R$656,15,0)</f>
        <v>4.0599999999999987</v>
      </c>
      <c r="F43" s="17">
        <f ca="1">INDEX('EE investment costs'!$D$56:$R$656,MATCH(X43,'EE investment costs'!$D$56:$D$656,0),MATCH($V$8,'EE investment costs'!$D$56:$R$56,0))</f>
        <v>88.162260419092817</v>
      </c>
      <c r="I43" s="18">
        <v>1</v>
      </c>
      <c r="J43" s="18">
        <v>1</v>
      </c>
      <c r="K43" s="14">
        <f t="shared" ca="1" si="5"/>
        <v>8</v>
      </c>
      <c r="L43" s="23"/>
      <c r="M43" s="19" t="str">
        <f t="shared" ca="1" si="1"/>
        <v>INDODEFFTF-06</v>
      </c>
      <c r="N43" s="23" t="str">
        <f t="shared" ca="1" si="4"/>
        <v>Other comm Saving Tech-Haulage Tractors, Trucks, Fishing boats 0.6y</v>
      </c>
      <c r="O43" s="23" t="s">
        <v>32</v>
      </c>
      <c r="P43" s="23" t="s">
        <v>33</v>
      </c>
      <c r="Q43" s="23"/>
      <c r="R43" s="23"/>
      <c r="S43" s="19" t="s">
        <v>34</v>
      </c>
      <c r="V43" s="16" t="str">
        <f t="shared" ca="1" si="6"/>
        <v>OD</v>
      </c>
      <c r="W43" s="14" t="str">
        <f t="shared" ca="1" si="6"/>
        <v>Other comm</v>
      </c>
      <c r="X43" s="3" t="str">
        <f>'EE investment costs'!D92</f>
        <v>TF-06</v>
      </c>
      <c r="Y43" s="3" t="str">
        <f>'EE investment costs'!E92</f>
        <v>Haulage Tractors, Trucks, Fishing boats</v>
      </c>
      <c r="AC43" s="123">
        <f>'EE investment costs'!C92</f>
        <v>0.6</v>
      </c>
      <c r="AD43" s="22"/>
    </row>
    <row r="44" spans="2:30">
      <c r="B44" s="14" t="str">
        <f t="shared" ca="1" si="0"/>
        <v>INDODEFFMT-07</v>
      </c>
      <c r="C44" s="15" t="str">
        <f t="shared" ca="1" si="3"/>
        <v>IODMT</v>
      </c>
      <c r="D44" s="16">
        <f>'EE investment costs'!$F$15</f>
        <v>2016</v>
      </c>
      <c r="E44" s="14">
        <f>VLOOKUP(X44,'EE investment costs'!$D$56:$R$656,15,0)</f>
        <v>3.375</v>
      </c>
      <c r="F44" s="17">
        <f ca="1">INDEX('EE investment costs'!$D$56:$R$656,MATCH(X44,'EE investment costs'!$D$56:$D$656,0),MATCH($V$8,'EE investment costs'!$D$56:$R$56,0))</f>
        <v>9.8832897220866531</v>
      </c>
      <c r="I44" s="18">
        <v>1</v>
      </c>
      <c r="J44" s="18">
        <v>1</v>
      </c>
      <c r="K44" s="14">
        <f t="shared" ca="1" si="5"/>
        <v>8</v>
      </c>
      <c r="L44" s="23"/>
      <c r="M44" s="19" t="str">
        <f t="shared" ca="1" si="1"/>
        <v>INDODEFFMT-07</v>
      </c>
      <c r="N44" s="23" t="str">
        <f t="shared" ca="1" si="4"/>
        <v>Other comm Saving Tech-Heat Medium Temp. up to 150C 0.7y</v>
      </c>
      <c r="O44" s="23" t="s">
        <v>32</v>
      </c>
      <c r="P44" s="23" t="s">
        <v>33</v>
      </c>
      <c r="Q44" s="23"/>
      <c r="R44" s="23"/>
      <c r="S44" s="19" t="s">
        <v>34</v>
      </c>
      <c r="V44" s="16" t="str">
        <f t="shared" ca="1" si="6"/>
        <v>OD</v>
      </c>
      <c r="W44" s="14" t="str">
        <f t="shared" ca="1" si="6"/>
        <v>Other comm</v>
      </c>
      <c r="X44" s="3" t="str">
        <f>'EE investment costs'!D93</f>
        <v>MT-07</v>
      </c>
      <c r="Y44" s="3" t="str">
        <f>'EE investment costs'!E93</f>
        <v>Heat Medium Temp. up to 150C</v>
      </c>
      <c r="AC44" s="123">
        <f>'EE investment costs'!C93</f>
        <v>0.7</v>
      </c>
    </row>
    <row r="45" spans="2:30">
      <c r="B45" s="14" t="str">
        <f t="shared" ca="1" si="0"/>
        <v>INDODEFFHT-07</v>
      </c>
      <c r="C45" s="15" t="str">
        <f t="shared" ca="1" si="3"/>
        <v>IODHT</v>
      </c>
      <c r="D45" s="16">
        <f>'EE investment costs'!$F$15</f>
        <v>2016</v>
      </c>
      <c r="E45" s="14">
        <f>VLOOKUP(X45,'EE investment costs'!$D$56:$R$656,15,0)</f>
        <v>2.7</v>
      </c>
      <c r="F45" s="17">
        <f ca="1">INDEX('EE investment costs'!$D$56:$R$656,MATCH(X45,'EE investment costs'!$D$56:$D$656,0),MATCH($V$8,'EE investment costs'!$D$56:$R$56,0))</f>
        <v>39.697916992389352</v>
      </c>
      <c r="I45" s="18">
        <v>1</v>
      </c>
      <c r="J45" s="18">
        <v>1</v>
      </c>
      <c r="K45" s="14">
        <f t="shared" ca="1" si="5"/>
        <v>8</v>
      </c>
      <c r="L45" s="23"/>
      <c r="M45" s="19" t="str">
        <f t="shared" ca="1" si="1"/>
        <v>INDODEFFHT-07</v>
      </c>
      <c r="N45" s="23" t="str">
        <f t="shared" ca="1" si="4"/>
        <v>Other comm Saving Tech-Heat High Temp. over 150C 0.7y</v>
      </c>
      <c r="O45" s="23" t="s">
        <v>32</v>
      </c>
      <c r="P45" s="23" t="s">
        <v>33</v>
      </c>
      <c r="Q45" s="23"/>
      <c r="R45" s="23"/>
      <c r="S45" s="19" t="s">
        <v>34</v>
      </c>
      <c r="V45" s="16" t="str">
        <f t="shared" ca="1" si="6"/>
        <v>OD</v>
      </c>
      <c r="W45" s="14" t="str">
        <f t="shared" ca="1" si="6"/>
        <v>Other comm</v>
      </c>
      <c r="X45" s="3" t="str">
        <f>'EE investment costs'!D94</f>
        <v>HT-07</v>
      </c>
      <c r="Y45" s="3" t="str">
        <f>'EE investment costs'!E94</f>
        <v>Heat High Temp. over 150C</v>
      </c>
      <c r="AC45" s="123">
        <f>'EE investment costs'!C94</f>
        <v>0.7</v>
      </c>
      <c r="AD45" s="22"/>
    </row>
    <row r="46" spans="2:30">
      <c r="B46" s="14" t="str">
        <f t="shared" ca="1" si="0"/>
        <v>INDODEFFRH-07</v>
      </c>
      <c r="C46" s="15" t="str">
        <f t="shared" ca="1" si="3"/>
        <v>IODRH</v>
      </c>
      <c r="D46" s="16">
        <f>'EE investment costs'!$F$15</f>
        <v>2016</v>
      </c>
      <c r="E46" s="14">
        <f>VLOOKUP(X46,'EE investment costs'!$D$56:$R$656,15,0)</f>
        <v>10.8</v>
      </c>
      <c r="F46" s="17">
        <f ca="1">INDEX('EE investment costs'!$D$56:$R$656,MATCH(X46,'EE investment costs'!$D$56:$D$656,0),MATCH($V$8,'EE investment costs'!$D$56:$R$56,0))</f>
        <v>0</v>
      </c>
      <c r="I46" s="18">
        <v>1</v>
      </c>
      <c r="J46" s="18">
        <v>1</v>
      </c>
      <c r="K46" s="14">
        <f t="shared" ca="1" si="5"/>
        <v>8</v>
      </c>
      <c r="L46" s="23"/>
      <c r="M46" s="19" t="str">
        <f t="shared" ca="1" si="1"/>
        <v>INDODEFFRH-07</v>
      </c>
      <c r="N46" s="23" t="str">
        <f t="shared" ca="1" si="4"/>
        <v>Other comm Saving Tech-Heat Room Heat 0.7y</v>
      </c>
      <c r="O46" s="23" t="s">
        <v>32</v>
      </c>
      <c r="P46" s="23" t="s">
        <v>33</v>
      </c>
      <c r="Q46" s="23"/>
      <c r="R46" s="23"/>
      <c r="S46" s="19" t="s">
        <v>34</v>
      </c>
      <c r="V46" s="16" t="str">
        <f t="shared" ca="1" si="6"/>
        <v>OD</v>
      </c>
      <c r="W46" s="14" t="str">
        <f t="shared" ca="1" si="6"/>
        <v>Other comm</v>
      </c>
      <c r="X46" s="3" t="str">
        <f>'EE investment costs'!D95</f>
        <v>RH-07</v>
      </c>
      <c r="Y46" s="3" t="str">
        <f>'EE investment costs'!E95</f>
        <v>Heat Room Heat</v>
      </c>
      <c r="AC46" s="123">
        <f>'EE investment costs'!C95</f>
        <v>0.7</v>
      </c>
      <c r="AD46" s="22"/>
    </row>
    <row r="47" spans="2:30">
      <c r="B47" s="14" t="str">
        <f t="shared" ca="1" si="0"/>
        <v>INDODEFFLA-07</v>
      </c>
      <c r="C47" s="15" t="str">
        <f t="shared" ca="1" si="3"/>
        <v>IODLA</v>
      </c>
      <c r="D47" s="16">
        <f>'EE investment costs'!$F$15</f>
        <v>2016</v>
      </c>
      <c r="E47" s="14">
        <f>VLOOKUP(X47,'EE investment costs'!$D$56:$R$656,15,0)</f>
        <v>2.9580000000000002</v>
      </c>
      <c r="F47" s="17">
        <f ca="1">INDEX('EE investment costs'!$D$56:$R$656,MATCH(X47,'EE investment costs'!$D$56:$D$656,0),MATCH($V$8,'EE investment costs'!$D$56:$R$56,0))</f>
        <v>0</v>
      </c>
      <c r="I47" s="18">
        <v>1</v>
      </c>
      <c r="J47" s="18">
        <v>1</v>
      </c>
      <c r="K47" s="14">
        <f t="shared" ca="1" si="5"/>
        <v>8</v>
      </c>
      <c r="L47" s="23"/>
      <c r="M47" s="19" t="str">
        <f t="shared" ca="1" si="1"/>
        <v>INDODEFFLA-07</v>
      </c>
      <c r="N47" s="23" t="str">
        <f t="shared" ca="1" si="4"/>
        <v>Other comm Saving Tech-Light 0.7y</v>
      </c>
      <c r="O47" s="23" t="s">
        <v>32</v>
      </c>
      <c r="P47" s="23" t="s">
        <v>33</v>
      </c>
      <c r="Q47" s="23"/>
      <c r="R47" s="23"/>
      <c r="S47" s="19" t="s">
        <v>34</v>
      </c>
      <c r="V47" s="16" t="str">
        <f t="shared" ca="1" si="6"/>
        <v>OD</v>
      </c>
      <c r="W47" s="14" t="str">
        <f t="shared" ca="1" si="6"/>
        <v>Other comm</v>
      </c>
      <c r="X47" s="3" t="str">
        <f>'EE investment costs'!D96</f>
        <v>LA-07</v>
      </c>
      <c r="Y47" s="3" t="str">
        <f>'EE investment costs'!E96</f>
        <v>Light</v>
      </c>
      <c r="AC47" s="123">
        <f>'EE investment costs'!C96</f>
        <v>0.7</v>
      </c>
      <c r="AD47" s="22"/>
    </row>
    <row r="48" spans="2:30">
      <c r="B48" s="14" t="str">
        <f t="shared" ca="1" si="0"/>
        <v>INDODEFFEM-07</v>
      </c>
      <c r="C48" s="15" t="str">
        <f t="shared" ca="1" si="3"/>
        <v>IODEM</v>
      </c>
      <c r="D48" s="16">
        <f>'EE investment costs'!$F$15</f>
        <v>2016</v>
      </c>
      <c r="E48" s="14">
        <f>VLOOKUP(X48,'EE investment costs'!$D$56:$R$656,15,0)</f>
        <v>3.1058999999999997</v>
      </c>
      <c r="F48" s="17">
        <f ca="1">INDEX('EE investment costs'!$D$56:$R$656,MATCH(X48,'EE investment costs'!$D$56:$D$656,0),MATCH($V$8,'EE investment costs'!$D$56:$R$56,0))</f>
        <v>0</v>
      </c>
      <c r="I48" s="18">
        <v>1</v>
      </c>
      <c r="J48" s="18">
        <v>1</v>
      </c>
      <c r="K48" s="14">
        <f t="shared" ca="1" si="5"/>
        <v>8</v>
      </c>
      <c r="L48" s="23"/>
      <c r="M48" s="19" t="str">
        <f t="shared" ca="1" si="1"/>
        <v>INDODEFFEM-07</v>
      </c>
      <c r="N48" s="23" t="str">
        <f t="shared" ca="1" si="4"/>
        <v>Other comm Saving Tech-Electric Motors 0.7y</v>
      </c>
      <c r="O48" s="23" t="s">
        <v>32</v>
      </c>
      <c r="P48" s="23" t="s">
        <v>33</v>
      </c>
      <c r="Q48" s="23"/>
      <c r="R48" s="23"/>
      <c r="S48" s="19" t="s">
        <v>34</v>
      </c>
      <c r="V48" s="16" t="str">
        <f t="shared" ca="1" si="6"/>
        <v>OD</v>
      </c>
      <c r="W48" s="14" t="str">
        <f t="shared" ca="1" si="6"/>
        <v>Other comm</v>
      </c>
      <c r="X48" s="3" t="str">
        <f>'EE investment costs'!D97</f>
        <v>EM-07</v>
      </c>
      <c r="Y48" s="3" t="str">
        <f>'EE investment costs'!E97</f>
        <v>Electric Motors</v>
      </c>
      <c r="AC48" s="123">
        <f>'EE investment costs'!C97</f>
        <v>0.7</v>
      </c>
      <c r="AD48" s="22"/>
    </row>
    <row r="49" spans="2:30">
      <c r="B49" s="14" t="str">
        <f t="shared" ca="1" si="0"/>
        <v>INDODEFFTF-07</v>
      </c>
      <c r="C49" s="15" t="str">
        <f t="shared" ca="1" si="3"/>
        <v>IODTF</v>
      </c>
      <c r="D49" s="16">
        <f>'EE investment costs'!$F$15</f>
        <v>2016</v>
      </c>
      <c r="E49" s="14">
        <f>VLOOKUP(X49,'EE investment costs'!$D$56:$R$656,15,0)</f>
        <v>4.2699999999999987</v>
      </c>
      <c r="F49" s="17">
        <f ca="1">INDEX('EE investment costs'!$D$56:$R$656,MATCH(X49,'EE investment costs'!$D$56:$D$656,0),MATCH($V$8,'EE investment costs'!$D$56:$R$56,0))</f>
        <v>102.85597048894159</v>
      </c>
      <c r="I49" s="18">
        <v>1</v>
      </c>
      <c r="J49" s="18">
        <v>1</v>
      </c>
      <c r="K49" s="14">
        <f t="shared" ca="1" si="5"/>
        <v>8</v>
      </c>
      <c r="L49" s="23"/>
      <c r="M49" s="19" t="str">
        <f t="shared" ca="1" si="1"/>
        <v>INDODEFFTF-07</v>
      </c>
      <c r="N49" s="23" t="str">
        <f t="shared" ca="1" si="4"/>
        <v>Other comm Saving Tech-Haulage Tractors, Trucks, Fishing boats 0.7y</v>
      </c>
      <c r="O49" s="23" t="s">
        <v>32</v>
      </c>
      <c r="P49" s="23" t="s">
        <v>33</v>
      </c>
      <c r="Q49" s="23"/>
      <c r="R49" s="23"/>
      <c r="S49" s="19" t="s">
        <v>34</v>
      </c>
      <c r="V49" s="16" t="str">
        <f t="shared" ca="1" si="6"/>
        <v>OD</v>
      </c>
      <c r="W49" s="14" t="str">
        <f t="shared" ca="1" si="6"/>
        <v>Other comm</v>
      </c>
      <c r="X49" s="3" t="str">
        <f>'EE investment costs'!D98</f>
        <v>TF-07</v>
      </c>
      <c r="Y49" s="3" t="str">
        <f>'EE investment costs'!E98</f>
        <v>Haulage Tractors, Trucks, Fishing boats</v>
      </c>
      <c r="AC49" s="123">
        <f>'EE investment costs'!C98</f>
        <v>0.7</v>
      </c>
      <c r="AD49" s="22"/>
    </row>
    <row r="50" spans="2:30">
      <c r="B50" s="14" t="str">
        <f t="shared" ca="1" si="0"/>
        <v>INDODEFFMT-08</v>
      </c>
      <c r="C50" s="15" t="str">
        <f t="shared" ca="1" si="3"/>
        <v>IODMT</v>
      </c>
      <c r="D50" s="16">
        <f>'EE investment costs'!$F$15</f>
        <v>2016</v>
      </c>
      <c r="E50" s="14">
        <f>VLOOKUP(X50,'EE investment costs'!$D$56:$R$656,15,0)</f>
        <v>3.5</v>
      </c>
      <c r="F50" s="17">
        <f ca="1">INDEX('EE investment costs'!$D$56:$R$656,MATCH(X50,'EE investment costs'!$D$56:$D$656,0),MATCH($V$8,'EE investment costs'!$D$56:$R$56,0))</f>
        <v>28.147011645028549</v>
      </c>
      <c r="I50" s="18">
        <v>1</v>
      </c>
      <c r="J50" s="18">
        <v>1</v>
      </c>
      <c r="K50" s="14">
        <f t="shared" ca="1" si="5"/>
        <v>8</v>
      </c>
      <c r="L50" s="23"/>
      <c r="M50" s="19" t="str">
        <f t="shared" ca="1" si="1"/>
        <v>INDODEFFMT-08</v>
      </c>
      <c r="N50" s="23" t="str">
        <f t="shared" ca="1" si="4"/>
        <v>Other comm Saving Tech-Heat Medium Temp. up to 150C 0.8y</v>
      </c>
      <c r="O50" s="23" t="s">
        <v>32</v>
      </c>
      <c r="P50" s="23" t="s">
        <v>33</v>
      </c>
      <c r="Q50" s="23"/>
      <c r="R50" s="23"/>
      <c r="S50" s="19" t="s">
        <v>34</v>
      </c>
      <c r="V50" s="16" t="str">
        <f t="shared" ca="1" si="6"/>
        <v>OD</v>
      </c>
      <c r="W50" s="14" t="str">
        <f t="shared" ca="1" si="6"/>
        <v>Other comm</v>
      </c>
      <c r="X50" s="3" t="str">
        <f>'EE investment costs'!D99</f>
        <v>MT-08</v>
      </c>
      <c r="Y50" s="3" t="str">
        <f>'EE investment costs'!E99</f>
        <v>Heat Medium Temp. up to 150C</v>
      </c>
      <c r="AC50" s="123">
        <f>'EE investment costs'!C99</f>
        <v>0.8</v>
      </c>
    </row>
    <row r="51" spans="2:30">
      <c r="B51" s="14" t="str">
        <f t="shared" ca="1" si="0"/>
        <v>INDODEFFHT-08</v>
      </c>
      <c r="C51" s="15" t="str">
        <f t="shared" ca="1" si="3"/>
        <v>IODHT</v>
      </c>
      <c r="D51" s="16">
        <f>'EE investment costs'!$F$15</f>
        <v>2016</v>
      </c>
      <c r="E51" s="14">
        <f>VLOOKUP(X51,'EE investment costs'!$D$56:$R$656,15,0)</f>
        <v>2.8</v>
      </c>
      <c r="F51" s="17">
        <f ca="1">INDEX('EE investment costs'!$D$56:$R$656,MATCH(X51,'EE investment costs'!$D$56:$D$656,0),MATCH($V$8,'EE investment costs'!$D$56:$R$56,0))</f>
        <v>54.133523171440146</v>
      </c>
      <c r="I51" s="18">
        <v>1</v>
      </c>
      <c r="J51" s="18">
        <v>1</v>
      </c>
      <c r="K51" s="14">
        <f t="shared" ca="1" si="5"/>
        <v>8</v>
      </c>
      <c r="L51" s="23"/>
      <c r="M51" s="19" t="str">
        <f t="shared" ca="1" si="1"/>
        <v>INDODEFFHT-08</v>
      </c>
      <c r="N51" s="23" t="str">
        <f t="shared" ca="1" si="4"/>
        <v>Other comm Saving Tech-Heat High Temp. over 150C 0.8y</v>
      </c>
      <c r="O51" s="23" t="s">
        <v>32</v>
      </c>
      <c r="P51" s="23" t="s">
        <v>33</v>
      </c>
      <c r="Q51" s="23"/>
      <c r="R51" s="23"/>
      <c r="S51" s="19" t="s">
        <v>34</v>
      </c>
      <c r="V51" s="16" t="str">
        <f t="shared" ca="1" si="6"/>
        <v>OD</v>
      </c>
      <c r="W51" s="14" t="str">
        <f t="shared" ca="1" si="6"/>
        <v>Other comm</v>
      </c>
      <c r="X51" s="3" t="str">
        <f>'EE investment costs'!D100</f>
        <v>HT-08</v>
      </c>
      <c r="Y51" s="3" t="str">
        <f>'EE investment costs'!E100</f>
        <v>Heat High Temp. over 150C</v>
      </c>
      <c r="AC51" s="123">
        <f>'EE investment costs'!C100</f>
        <v>0.8</v>
      </c>
      <c r="AD51" s="22"/>
    </row>
    <row r="52" spans="2:30">
      <c r="B52" s="14" t="str">
        <f t="shared" ca="1" si="0"/>
        <v>INDODEFFRH-08</v>
      </c>
      <c r="C52" s="15" t="str">
        <f t="shared" ca="1" si="3"/>
        <v>IODRH</v>
      </c>
      <c r="D52" s="16">
        <f>'EE investment costs'!$F$15</f>
        <v>2016</v>
      </c>
      <c r="E52" s="14">
        <f>VLOOKUP(X52,'EE investment costs'!$D$56:$R$656,15,0)</f>
        <v>11.2</v>
      </c>
      <c r="F52" s="17">
        <f ca="1">INDEX('EE investment costs'!$D$56:$R$656,MATCH(X52,'EE investment costs'!$D$56:$D$656,0),MATCH($V$8,'EE investment costs'!$D$56:$R$56,0))</f>
        <v>0</v>
      </c>
      <c r="I52" s="18">
        <v>1</v>
      </c>
      <c r="J52" s="18">
        <v>1</v>
      </c>
      <c r="K52" s="14">
        <f t="shared" ca="1" si="5"/>
        <v>8</v>
      </c>
      <c r="L52" s="23"/>
      <c r="M52" s="19" t="str">
        <f t="shared" ca="1" si="1"/>
        <v>INDODEFFRH-08</v>
      </c>
      <c r="N52" s="23" t="str">
        <f t="shared" ca="1" si="4"/>
        <v>Other comm Saving Tech-Heat Room Heat 0.8y</v>
      </c>
      <c r="O52" s="23" t="s">
        <v>32</v>
      </c>
      <c r="P52" s="23" t="s">
        <v>33</v>
      </c>
      <c r="Q52" s="23"/>
      <c r="R52" s="23"/>
      <c r="S52" s="19" t="s">
        <v>34</v>
      </c>
      <c r="V52" s="16" t="str">
        <f t="shared" ca="1" si="6"/>
        <v>OD</v>
      </c>
      <c r="W52" s="14" t="str">
        <f t="shared" ca="1" si="6"/>
        <v>Other comm</v>
      </c>
      <c r="X52" s="3" t="str">
        <f>'EE investment costs'!D101</f>
        <v>RH-08</v>
      </c>
      <c r="Y52" s="3" t="str">
        <f>'EE investment costs'!E101</f>
        <v>Heat Room Heat</v>
      </c>
      <c r="AC52" s="123">
        <f>'EE investment costs'!C101</f>
        <v>0.8</v>
      </c>
      <c r="AD52" s="22"/>
    </row>
    <row r="53" spans="2:30">
      <c r="B53" s="14" t="str">
        <f t="shared" ca="1" si="0"/>
        <v>INDODEFFLA-08</v>
      </c>
      <c r="C53" s="15" t="str">
        <f t="shared" ca="1" si="3"/>
        <v>IODLA</v>
      </c>
      <c r="D53" s="16">
        <f>'EE investment costs'!$F$15</f>
        <v>2016</v>
      </c>
      <c r="E53" s="14">
        <f>VLOOKUP(X53,'EE investment costs'!$D$56:$R$656,15,0)</f>
        <v>2.992</v>
      </c>
      <c r="F53" s="17">
        <f ca="1">INDEX('EE investment costs'!$D$56:$R$656,MATCH(X53,'EE investment costs'!$D$56:$D$656,0),MATCH($V$8,'EE investment costs'!$D$56:$R$56,0))</f>
        <v>0</v>
      </c>
      <c r="I53" s="18">
        <v>1</v>
      </c>
      <c r="J53" s="18">
        <v>1</v>
      </c>
      <c r="K53" s="14">
        <f t="shared" ca="1" si="5"/>
        <v>8</v>
      </c>
      <c r="L53" s="23"/>
      <c r="M53" s="19" t="str">
        <f t="shared" ca="1" si="1"/>
        <v>INDODEFFLA-08</v>
      </c>
      <c r="N53" s="23" t="str">
        <f t="shared" ca="1" si="4"/>
        <v>Other comm Saving Tech-Light 0.8y</v>
      </c>
      <c r="O53" s="23" t="s">
        <v>32</v>
      </c>
      <c r="P53" s="23" t="s">
        <v>33</v>
      </c>
      <c r="Q53" s="23"/>
      <c r="R53" s="23"/>
      <c r="S53" s="19" t="s">
        <v>34</v>
      </c>
      <c r="V53" s="16" t="str">
        <f t="shared" ca="1" si="6"/>
        <v>OD</v>
      </c>
      <c r="W53" s="14" t="str">
        <f t="shared" ca="1" si="6"/>
        <v>Other comm</v>
      </c>
      <c r="X53" s="3" t="str">
        <f>'EE investment costs'!D102</f>
        <v>LA-08</v>
      </c>
      <c r="Y53" s="3" t="str">
        <f>'EE investment costs'!E102</f>
        <v>Light</v>
      </c>
      <c r="AC53" s="123">
        <f>'EE investment costs'!C102</f>
        <v>0.8</v>
      </c>
      <c r="AD53" s="22"/>
    </row>
    <row r="54" spans="2:30">
      <c r="B54" s="14" t="str">
        <f t="shared" ca="1" si="0"/>
        <v>INDODEFFEM-08</v>
      </c>
      <c r="C54" s="15" t="str">
        <f t="shared" ca="1" si="3"/>
        <v>IODEM</v>
      </c>
      <c r="D54" s="16">
        <f>'EE investment costs'!$F$15</f>
        <v>2016</v>
      </c>
      <c r="E54" s="14">
        <f>VLOOKUP(X54,'EE investment costs'!$D$56:$R$656,15,0)</f>
        <v>3.1415999999999995</v>
      </c>
      <c r="F54" s="17">
        <f ca="1">INDEX('EE investment costs'!$D$56:$R$656,MATCH(X54,'EE investment costs'!$D$56:$D$656,0),MATCH($V$8,'EE investment costs'!$D$56:$R$56,0))</f>
        <v>0</v>
      </c>
      <c r="I54" s="18">
        <v>1</v>
      </c>
      <c r="J54" s="18">
        <v>1</v>
      </c>
      <c r="K54" s="14">
        <f t="shared" ca="1" si="5"/>
        <v>8</v>
      </c>
      <c r="L54" s="23"/>
      <c r="M54" s="19" t="str">
        <f t="shared" ca="1" si="1"/>
        <v>INDODEFFEM-08</v>
      </c>
      <c r="N54" s="23" t="str">
        <f t="shared" ca="1" si="4"/>
        <v>Other comm Saving Tech-Electric Motors 0.8y</v>
      </c>
      <c r="O54" s="23" t="s">
        <v>32</v>
      </c>
      <c r="P54" s="23" t="s">
        <v>33</v>
      </c>
      <c r="Q54" s="23"/>
      <c r="R54" s="23"/>
      <c r="S54" s="19" t="s">
        <v>34</v>
      </c>
      <c r="V54" s="16" t="str">
        <f t="shared" ca="1" si="6"/>
        <v>OD</v>
      </c>
      <c r="W54" s="14" t="str">
        <f t="shared" ca="1" si="6"/>
        <v>Other comm</v>
      </c>
      <c r="X54" s="3" t="str">
        <f>'EE investment costs'!D103</f>
        <v>EM-08</v>
      </c>
      <c r="Y54" s="3" t="str">
        <f>'EE investment costs'!E103</f>
        <v>Electric Motors</v>
      </c>
      <c r="AC54" s="123">
        <f>'EE investment costs'!C103</f>
        <v>0.8</v>
      </c>
      <c r="AD54" s="22"/>
    </row>
    <row r="55" spans="2:30">
      <c r="B55" s="14" t="str">
        <f t="shared" ca="1" si="0"/>
        <v>INDODEFFTF-08</v>
      </c>
      <c r="C55" s="15" t="str">
        <f t="shared" ca="1" si="3"/>
        <v>IODTF</v>
      </c>
      <c r="D55" s="16">
        <f>'EE investment costs'!$F$15</f>
        <v>2016</v>
      </c>
      <c r="E55" s="14">
        <f>VLOOKUP(X55,'EE investment costs'!$D$56:$R$656,15,0)</f>
        <v>4.4799999999999986</v>
      </c>
      <c r="F55" s="17">
        <f ca="1">INDEX('EE investment costs'!$D$56:$R$656,MATCH(X55,'EE investment costs'!$D$56:$D$656,0),MATCH($V$8,'EE investment costs'!$D$56:$R$56,0))</f>
        <v>117.54968055879041</v>
      </c>
      <c r="I55" s="18">
        <v>1</v>
      </c>
      <c r="J55" s="18">
        <v>1</v>
      </c>
      <c r="K55" s="14">
        <f t="shared" ca="1" si="5"/>
        <v>8</v>
      </c>
      <c r="L55" s="23"/>
      <c r="M55" s="19" t="str">
        <f t="shared" ca="1" si="1"/>
        <v>INDODEFFTF-08</v>
      </c>
      <c r="N55" s="23" t="str">
        <f t="shared" ca="1" si="4"/>
        <v>Other comm Saving Tech-Haulage Tractors, Trucks, Fishing boats 0.8y</v>
      </c>
      <c r="O55" s="23" t="s">
        <v>32</v>
      </c>
      <c r="P55" s="23" t="s">
        <v>33</v>
      </c>
      <c r="Q55" s="23"/>
      <c r="R55" s="23"/>
      <c r="S55" s="19" t="s">
        <v>34</v>
      </c>
      <c r="V55" s="16" t="str">
        <f t="shared" ca="1" si="6"/>
        <v>OD</v>
      </c>
      <c r="W55" s="14" t="str">
        <f t="shared" ca="1" si="6"/>
        <v>Other comm</v>
      </c>
      <c r="X55" s="3" t="str">
        <f>'EE investment costs'!D104</f>
        <v>TF-08</v>
      </c>
      <c r="Y55" s="3" t="str">
        <f>'EE investment costs'!E104</f>
        <v>Haulage Tractors, Trucks, Fishing boats</v>
      </c>
      <c r="AC55" s="123">
        <f>'EE investment costs'!C104</f>
        <v>0.8</v>
      </c>
      <c r="AD55" s="22"/>
    </row>
    <row r="56" spans="2:30">
      <c r="B56" s="14" t="str">
        <f t="shared" ca="1" si="0"/>
        <v>INDODEFFMT-09</v>
      </c>
      <c r="C56" s="15" t="str">
        <f t="shared" ca="1" si="3"/>
        <v>IODMT</v>
      </c>
      <c r="D56" s="16">
        <f>'EE investment costs'!$F$15</f>
        <v>2016</v>
      </c>
      <c r="E56" s="14">
        <f>VLOOKUP(X56,'EE investment costs'!$D$56:$R$656,15,0)</f>
        <v>3.625</v>
      </c>
      <c r="F56" s="17">
        <f ca="1">INDEX('EE investment costs'!$D$56:$R$656,MATCH(X56,'EE investment costs'!$D$56:$D$656,0),MATCH($V$8,'EE investment costs'!$D$56:$R$56,0))</f>
        <v>46.410733567970432</v>
      </c>
      <c r="I56" s="18">
        <v>1</v>
      </c>
      <c r="J56" s="18">
        <v>1</v>
      </c>
      <c r="K56" s="14">
        <f t="shared" ca="1" si="5"/>
        <v>8</v>
      </c>
      <c r="L56" s="23"/>
      <c r="M56" s="19" t="str">
        <f t="shared" ca="1" si="1"/>
        <v>INDODEFFMT-09</v>
      </c>
      <c r="N56" s="23" t="str">
        <f t="shared" ca="1" si="4"/>
        <v>Other comm Saving Tech-Heat Medium Temp. up to 150C 0.9y</v>
      </c>
      <c r="O56" s="23" t="s">
        <v>32</v>
      </c>
      <c r="P56" s="23" t="s">
        <v>33</v>
      </c>
      <c r="Q56" s="23"/>
      <c r="R56" s="23"/>
      <c r="S56" s="19" t="s">
        <v>34</v>
      </c>
      <c r="V56" s="16" t="str">
        <f t="shared" ca="1" si="6"/>
        <v>OD</v>
      </c>
      <c r="W56" s="14" t="str">
        <f t="shared" ca="1" si="6"/>
        <v>Other comm</v>
      </c>
      <c r="X56" s="3" t="str">
        <f>'EE investment costs'!D105</f>
        <v>MT-09</v>
      </c>
      <c r="Y56" s="3" t="str">
        <f>'EE investment costs'!E105</f>
        <v>Heat Medium Temp. up to 150C</v>
      </c>
      <c r="AC56" s="123">
        <f>'EE investment costs'!C105</f>
        <v>0.9</v>
      </c>
    </row>
    <row r="57" spans="2:30">
      <c r="B57" s="14" t="str">
        <f t="shared" ca="1" si="0"/>
        <v>INDODEFFHT-09</v>
      </c>
      <c r="C57" s="15" t="str">
        <f t="shared" ca="1" si="3"/>
        <v>IODHT</v>
      </c>
      <c r="D57" s="16">
        <f>'EE investment costs'!$F$15</f>
        <v>2016</v>
      </c>
      <c r="E57" s="14">
        <f>VLOOKUP(X57,'EE investment costs'!$D$56:$R$656,15,0)</f>
        <v>2.9</v>
      </c>
      <c r="F57" s="17">
        <f ca="1">INDEX('EE investment costs'!$D$56:$R$656,MATCH(X57,'EE investment costs'!$D$56:$D$656,0),MATCH($V$8,'EE investment costs'!$D$56:$R$56,0))</f>
        <v>68.569129350490897</v>
      </c>
      <c r="I57" s="18">
        <v>1</v>
      </c>
      <c r="J57" s="18">
        <v>1</v>
      </c>
      <c r="K57" s="14">
        <f t="shared" ca="1" si="5"/>
        <v>8</v>
      </c>
      <c r="L57" s="23"/>
      <c r="M57" s="19" t="str">
        <f t="shared" ca="1" si="1"/>
        <v>INDODEFFHT-09</v>
      </c>
      <c r="N57" s="23" t="str">
        <f t="shared" ca="1" si="4"/>
        <v>Other comm Saving Tech-Heat High Temp. over 150C 0.9y</v>
      </c>
      <c r="O57" s="23" t="s">
        <v>32</v>
      </c>
      <c r="P57" s="23" t="s">
        <v>33</v>
      </c>
      <c r="Q57" s="23"/>
      <c r="R57" s="23"/>
      <c r="S57" s="19" t="s">
        <v>34</v>
      </c>
      <c r="V57" s="16" t="str">
        <f t="shared" ca="1" si="6"/>
        <v>OD</v>
      </c>
      <c r="W57" s="14" t="str">
        <f t="shared" ca="1" si="6"/>
        <v>Other comm</v>
      </c>
      <c r="X57" s="3" t="str">
        <f>'EE investment costs'!D106</f>
        <v>HT-09</v>
      </c>
      <c r="Y57" s="3" t="str">
        <f>'EE investment costs'!E106</f>
        <v>Heat High Temp. over 150C</v>
      </c>
      <c r="AC57" s="123">
        <f>'EE investment costs'!C106</f>
        <v>0.9</v>
      </c>
      <c r="AD57" s="22"/>
    </row>
    <row r="58" spans="2:30">
      <c r="B58" s="14" t="str">
        <f t="shared" ca="1" si="0"/>
        <v>INDODEFFRH-09</v>
      </c>
      <c r="C58" s="15" t="str">
        <f t="shared" ca="1" si="3"/>
        <v>IODRH</v>
      </c>
      <c r="D58" s="16">
        <f>'EE investment costs'!$F$15</f>
        <v>2016</v>
      </c>
      <c r="E58" s="14">
        <f>VLOOKUP(X58,'EE investment costs'!$D$56:$R$656,15,0)</f>
        <v>11.6</v>
      </c>
      <c r="F58" s="17">
        <f ca="1">INDEX('EE investment costs'!$D$56:$R$656,MATCH(X58,'EE investment costs'!$D$56:$D$656,0),MATCH($V$8,'EE investment costs'!$D$56:$R$56,0))</f>
        <v>0</v>
      </c>
      <c r="I58" s="18">
        <v>1</v>
      </c>
      <c r="J58" s="18">
        <v>1</v>
      </c>
      <c r="K58" s="14">
        <f t="shared" ca="1" si="5"/>
        <v>8</v>
      </c>
      <c r="L58" s="23"/>
      <c r="M58" s="19" t="str">
        <f t="shared" ca="1" si="1"/>
        <v>INDODEFFRH-09</v>
      </c>
      <c r="N58" s="23" t="str">
        <f t="shared" ca="1" si="4"/>
        <v>Other comm Saving Tech-Heat Room Heat 0.9y</v>
      </c>
      <c r="O58" s="23" t="s">
        <v>32</v>
      </c>
      <c r="P58" s="23" t="s">
        <v>33</v>
      </c>
      <c r="Q58" s="23"/>
      <c r="R58" s="23"/>
      <c r="S58" s="19" t="s">
        <v>34</v>
      </c>
      <c r="V58" s="16" t="str">
        <f t="shared" ca="1" si="6"/>
        <v>OD</v>
      </c>
      <c r="W58" s="14" t="str">
        <f t="shared" ca="1" si="6"/>
        <v>Other comm</v>
      </c>
      <c r="X58" s="3" t="str">
        <f>'EE investment costs'!D107</f>
        <v>RH-09</v>
      </c>
      <c r="Y58" s="3" t="str">
        <f>'EE investment costs'!E107</f>
        <v>Heat Room Heat</v>
      </c>
      <c r="AC58" s="123">
        <f>'EE investment costs'!C107</f>
        <v>0.9</v>
      </c>
      <c r="AD58" s="22"/>
    </row>
    <row r="59" spans="2:30">
      <c r="B59" s="14" t="str">
        <f t="shared" ca="1" si="0"/>
        <v>INDODEFFLA-09</v>
      </c>
      <c r="C59" s="15" t="str">
        <f t="shared" ca="1" si="3"/>
        <v>IODLA</v>
      </c>
      <c r="D59" s="16">
        <f>'EE investment costs'!$F$15</f>
        <v>2016</v>
      </c>
      <c r="E59" s="14">
        <f>VLOOKUP(X59,'EE investment costs'!$D$56:$R$656,15,0)</f>
        <v>3.0260000000000002</v>
      </c>
      <c r="F59" s="17">
        <f ca="1">INDEX('EE investment costs'!$D$56:$R$656,MATCH(X59,'EE investment costs'!$D$56:$D$656,0),MATCH($V$8,'EE investment costs'!$D$56:$R$56,0))</f>
        <v>45.427291708960887</v>
      </c>
      <c r="I59" s="18">
        <v>1</v>
      </c>
      <c r="J59" s="18">
        <v>1</v>
      </c>
      <c r="K59" s="14">
        <f t="shared" ca="1" si="5"/>
        <v>8</v>
      </c>
      <c r="L59" s="23"/>
      <c r="M59" s="19" t="str">
        <f t="shared" ca="1" si="1"/>
        <v>INDODEFFLA-09</v>
      </c>
      <c r="N59" s="23" t="str">
        <f t="shared" ca="1" si="4"/>
        <v>Other comm Saving Tech-Light 0.9y</v>
      </c>
      <c r="O59" s="23" t="s">
        <v>32</v>
      </c>
      <c r="P59" s="23" t="s">
        <v>33</v>
      </c>
      <c r="Q59" s="23"/>
      <c r="R59" s="23"/>
      <c r="S59" s="19" t="s">
        <v>34</v>
      </c>
      <c r="V59" s="16" t="str">
        <f t="shared" ca="1" si="6"/>
        <v>OD</v>
      </c>
      <c r="W59" s="14" t="str">
        <f t="shared" ca="1" si="6"/>
        <v>Other comm</v>
      </c>
      <c r="X59" s="3" t="str">
        <f>'EE investment costs'!D108</f>
        <v>LA-09</v>
      </c>
      <c r="Y59" s="3" t="str">
        <f>'EE investment costs'!E108</f>
        <v>Light</v>
      </c>
      <c r="AC59" s="123">
        <f>'EE investment costs'!C108</f>
        <v>0.9</v>
      </c>
      <c r="AD59" s="22"/>
    </row>
    <row r="60" spans="2:30">
      <c r="B60" s="14" t="str">
        <f t="shared" ca="1" si="0"/>
        <v>INDODEFFEM-09</v>
      </c>
      <c r="C60" s="15" t="str">
        <f t="shared" ca="1" si="3"/>
        <v>IODEM</v>
      </c>
      <c r="D60" s="16">
        <f>'EE investment costs'!$F$15</f>
        <v>2016</v>
      </c>
      <c r="E60" s="14">
        <f>VLOOKUP(X60,'EE investment costs'!$D$56:$R$656,15,0)</f>
        <v>3.1772999999999998</v>
      </c>
      <c r="F60" s="17">
        <f ca="1">INDEX('EE investment costs'!$D$56:$R$656,MATCH(X60,'EE investment costs'!$D$56:$D$656,0),MATCH($V$8,'EE investment costs'!$D$56:$R$56,0))</f>
        <v>26.7122547549606</v>
      </c>
      <c r="I60" s="18">
        <v>1</v>
      </c>
      <c r="J60" s="18">
        <v>1</v>
      </c>
      <c r="K60" s="14">
        <f t="shared" ca="1" si="5"/>
        <v>8</v>
      </c>
      <c r="L60" s="23"/>
      <c r="M60" s="19" t="str">
        <f t="shared" ca="1" si="1"/>
        <v>INDODEFFEM-09</v>
      </c>
      <c r="N60" s="23" t="str">
        <f t="shared" ca="1" si="4"/>
        <v>Other comm Saving Tech-Electric Motors 0.9y</v>
      </c>
      <c r="O60" s="23" t="s">
        <v>32</v>
      </c>
      <c r="P60" s="23" t="s">
        <v>33</v>
      </c>
      <c r="Q60" s="23"/>
      <c r="R60" s="23"/>
      <c r="S60" s="19" t="s">
        <v>34</v>
      </c>
      <c r="V60" s="16" t="str">
        <f t="shared" ca="1" si="6"/>
        <v>OD</v>
      </c>
      <c r="W60" s="14" t="str">
        <f t="shared" ca="1" si="6"/>
        <v>Other comm</v>
      </c>
      <c r="X60" s="3" t="str">
        <f>'EE investment costs'!D109</f>
        <v>EM-09</v>
      </c>
      <c r="Y60" s="3" t="str">
        <f>'EE investment costs'!E109</f>
        <v>Electric Motors</v>
      </c>
      <c r="AC60" s="123">
        <f>'EE investment costs'!C109</f>
        <v>0.9</v>
      </c>
      <c r="AD60" s="22"/>
    </row>
    <row r="61" spans="2:30">
      <c r="B61" s="14" t="str">
        <f t="shared" ca="1" si="0"/>
        <v>INDODEFFTF-09</v>
      </c>
      <c r="C61" s="15" t="str">
        <f t="shared" ca="1" si="3"/>
        <v>IODTF</v>
      </c>
      <c r="D61" s="16">
        <f>'EE investment costs'!$F$15</f>
        <v>2016</v>
      </c>
      <c r="E61" s="14">
        <f>VLOOKUP(X61,'EE investment costs'!$D$56:$R$656,15,0)</f>
        <v>4.6899999999999995</v>
      </c>
      <c r="F61" s="17">
        <f ca="1">INDEX('EE investment costs'!$D$56:$R$656,MATCH(X61,'EE investment costs'!$D$56:$D$656,0),MATCH($V$8,'EE investment costs'!$D$56:$R$56,0))</f>
        <v>132.24339062863922</v>
      </c>
      <c r="I61" s="18">
        <v>1</v>
      </c>
      <c r="J61" s="18">
        <v>1</v>
      </c>
      <c r="K61" s="14">
        <f t="shared" ca="1" si="5"/>
        <v>8</v>
      </c>
      <c r="L61" s="23"/>
      <c r="M61" s="19" t="str">
        <f t="shared" ca="1" si="1"/>
        <v>INDODEFFTF-09</v>
      </c>
      <c r="N61" s="23" t="str">
        <f t="shared" ca="1" si="4"/>
        <v>Other comm Saving Tech-Haulage Tractors, Trucks, Fishing boats 0.9y</v>
      </c>
      <c r="O61" s="23" t="s">
        <v>32</v>
      </c>
      <c r="P61" s="23" t="s">
        <v>33</v>
      </c>
      <c r="Q61" s="23"/>
      <c r="R61" s="23"/>
      <c r="S61" s="19" t="s">
        <v>34</v>
      </c>
      <c r="V61" s="16" t="str">
        <f t="shared" ca="1" si="6"/>
        <v>OD</v>
      </c>
      <c r="W61" s="14" t="str">
        <f t="shared" ca="1" si="6"/>
        <v>Other comm</v>
      </c>
      <c r="X61" s="3" t="str">
        <f>'EE investment costs'!D110</f>
        <v>TF-09</v>
      </c>
      <c r="Y61" s="3" t="str">
        <f>'EE investment costs'!E110</f>
        <v>Haulage Tractors, Trucks, Fishing boats</v>
      </c>
      <c r="AC61" s="123">
        <f>'EE investment costs'!C110</f>
        <v>0.9</v>
      </c>
      <c r="AD61" s="22"/>
    </row>
    <row r="62" spans="2:30">
      <c r="B62" s="14" t="str">
        <f t="shared" ca="1" si="0"/>
        <v>INDODEFFMT-10</v>
      </c>
      <c r="C62" s="15" t="str">
        <f t="shared" ca="1" si="3"/>
        <v>IODMT</v>
      </c>
      <c r="D62" s="16">
        <f>'EE investment costs'!$F$15</f>
        <v>2016</v>
      </c>
      <c r="E62" s="14">
        <f>VLOOKUP(X62,'EE investment costs'!$D$56:$R$656,15,0)</f>
        <v>3.75</v>
      </c>
      <c r="F62" s="17">
        <f ca="1">INDEX('EE investment costs'!$D$56:$R$656,MATCH(X62,'EE investment costs'!$D$56:$D$656,0),MATCH($V$8,'EE investment costs'!$D$56:$R$56,0))</f>
        <v>64.674455490912322</v>
      </c>
      <c r="I62" s="18">
        <v>1</v>
      </c>
      <c r="J62" s="18">
        <v>1</v>
      </c>
      <c r="K62" s="14">
        <f t="shared" ca="1" si="5"/>
        <v>8</v>
      </c>
      <c r="L62" s="23"/>
      <c r="M62" s="19" t="str">
        <f t="shared" ca="1" si="1"/>
        <v>INDODEFFMT-10</v>
      </c>
      <c r="N62" s="23" t="str">
        <f t="shared" ca="1" si="4"/>
        <v>Other comm Saving Tech-Heat Medium Temp. up to 150C 1y</v>
      </c>
      <c r="O62" s="23" t="s">
        <v>32</v>
      </c>
      <c r="P62" s="23" t="s">
        <v>33</v>
      </c>
      <c r="Q62" s="23"/>
      <c r="R62" s="23"/>
      <c r="S62" s="19" t="s">
        <v>34</v>
      </c>
      <c r="V62" s="16" t="str">
        <f t="shared" ca="1" si="6"/>
        <v>OD</v>
      </c>
      <c r="W62" s="14" t="str">
        <f t="shared" ca="1" si="6"/>
        <v>Other comm</v>
      </c>
      <c r="X62" s="3" t="str">
        <f>'EE investment costs'!D111</f>
        <v>MT-10</v>
      </c>
      <c r="Y62" s="3" t="str">
        <f>'EE investment costs'!E111</f>
        <v>Heat Medium Temp. up to 150C</v>
      </c>
      <c r="AC62" s="123">
        <f>'EE investment costs'!C111</f>
        <v>1</v>
      </c>
      <c r="AD62" s="22"/>
    </row>
    <row r="63" spans="2:30">
      <c r="B63" s="14" t="str">
        <f t="shared" ca="1" si="0"/>
        <v>INDODEFFHT-10</v>
      </c>
      <c r="C63" s="15" t="str">
        <f t="shared" ca="1" si="3"/>
        <v>IODHT</v>
      </c>
      <c r="D63" s="16">
        <f>'EE investment costs'!$F$15</f>
        <v>2016</v>
      </c>
      <c r="E63" s="14">
        <f>VLOOKUP(X63,'EE investment costs'!$D$56:$R$656,15,0)</f>
        <v>3</v>
      </c>
      <c r="F63" s="17">
        <f ca="1">INDEX('EE investment costs'!$D$56:$R$656,MATCH(X63,'EE investment costs'!$D$56:$D$656,0),MATCH($V$8,'EE investment costs'!$D$56:$R$56,0))</f>
        <v>83.004735529541676</v>
      </c>
      <c r="I63" s="18">
        <v>1</v>
      </c>
      <c r="J63" s="18">
        <v>1</v>
      </c>
      <c r="K63" s="14">
        <f t="shared" ca="1" si="5"/>
        <v>8</v>
      </c>
      <c r="L63" s="23"/>
      <c r="M63" s="19" t="str">
        <f t="shared" ca="1" si="1"/>
        <v>INDODEFFHT-10</v>
      </c>
      <c r="N63" s="23" t="str">
        <f t="shared" ca="1" si="4"/>
        <v>Other comm Saving Tech-Heat High Temp. over 150C 1y</v>
      </c>
      <c r="O63" s="23" t="s">
        <v>32</v>
      </c>
      <c r="P63" s="23" t="s">
        <v>33</v>
      </c>
      <c r="Q63" s="23"/>
      <c r="R63" s="23"/>
      <c r="S63" s="19" t="s">
        <v>34</v>
      </c>
      <c r="V63" s="16" t="str">
        <f t="shared" ca="1" si="6"/>
        <v>OD</v>
      </c>
      <c r="W63" s="14" t="str">
        <f t="shared" ca="1" si="6"/>
        <v>Other comm</v>
      </c>
      <c r="X63" s="3" t="str">
        <f>'EE investment costs'!D112</f>
        <v>HT-10</v>
      </c>
      <c r="Y63" s="3" t="str">
        <f>'EE investment costs'!E112</f>
        <v>Heat High Temp. over 150C</v>
      </c>
      <c r="AC63" s="123">
        <f>'EE investment costs'!C112</f>
        <v>1</v>
      </c>
      <c r="AD63" s="22"/>
    </row>
    <row r="64" spans="2:30">
      <c r="B64" s="14" t="str">
        <f t="shared" ca="1" si="0"/>
        <v>INDODEFFRH-10</v>
      </c>
      <c r="C64" s="15" t="str">
        <f t="shared" ca="1" si="3"/>
        <v>IODRH</v>
      </c>
      <c r="D64" s="16">
        <f>'EE investment costs'!$F$15</f>
        <v>2016</v>
      </c>
      <c r="E64" s="14">
        <f>VLOOKUP(X64,'EE investment costs'!$D$56:$R$656,15,0)</f>
        <v>12</v>
      </c>
      <c r="F64" s="17">
        <f ca="1">INDEX('EE investment costs'!$D$56:$R$656,MATCH(X64,'EE investment costs'!$D$56:$D$656,0),MATCH($V$8,'EE investment costs'!$D$56:$R$56,0))</f>
        <v>0</v>
      </c>
      <c r="I64" s="18">
        <v>1</v>
      </c>
      <c r="J64" s="18">
        <v>1</v>
      </c>
      <c r="K64" s="14">
        <f t="shared" ca="1" si="5"/>
        <v>8</v>
      </c>
      <c r="L64" s="23"/>
      <c r="M64" s="19" t="str">
        <f t="shared" ca="1" si="1"/>
        <v>INDODEFFRH-10</v>
      </c>
      <c r="N64" s="23" t="str">
        <f t="shared" ca="1" si="4"/>
        <v>Other comm Saving Tech-Heat Room Heat 1y</v>
      </c>
      <c r="O64" s="23" t="s">
        <v>32</v>
      </c>
      <c r="P64" s="23" t="s">
        <v>33</v>
      </c>
      <c r="Q64" s="23"/>
      <c r="R64" s="23"/>
      <c r="S64" s="19" t="s">
        <v>34</v>
      </c>
      <c r="V64" s="16" t="str">
        <f t="shared" ca="1" si="6"/>
        <v>OD</v>
      </c>
      <c r="W64" s="14" t="str">
        <f t="shared" ca="1" si="6"/>
        <v>Other comm</v>
      </c>
      <c r="X64" s="3" t="str">
        <f>'EE investment costs'!D113</f>
        <v>RH-10</v>
      </c>
      <c r="Y64" s="3" t="str">
        <f>'EE investment costs'!E113</f>
        <v>Heat Room Heat</v>
      </c>
      <c r="AC64" s="123">
        <f>'EE investment costs'!C113</f>
        <v>1</v>
      </c>
      <c r="AD64" s="22"/>
    </row>
    <row r="65" spans="2:30">
      <c r="B65" s="14" t="str">
        <f t="shared" ca="1" si="0"/>
        <v>INDODEFFLA-10</v>
      </c>
      <c r="C65" s="15" t="str">
        <f t="shared" ca="1" si="3"/>
        <v>IODLA</v>
      </c>
      <c r="D65" s="16">
        <f>'EE investment costs'!$F$15</f>
        <v>2016</v>
      </c>
      <c r="E65" s="14">
        <f>VLOOKUP(X65,'EE investment costs'!$D$56:$R$656,15,0)</f>
        <v>3.06</v>
      </c>
      <c r="F65" s="17">
        <f ca="1">INDEX('EE investment costs'!$D$56:$R$656,MATCH(X65,'EE investment costs'!$D$56:$D$656,0),MATCH($V$8,'EE investment costs'!$D$56:$R$56,0))</f>
        <v>101.59860036920804</v>
      </c>
      <c r="I65" s="18">
        <v>1</v>
      </c>
      <c r="J65" s="18">
        <v>1</v>
      </c>
      <c r="K65" s="14">
        <f t="shared" ca="1" si="5"/>
        <v>8</v>
      </c>
      <c r="L65" s="23"/>
      <c r="M65" s="19" t="str">
        <f t="shared" ca="1" si="1"/>
        <v>INDODEFFLA-10</v>
      </c>
      <c r="N65" s="23" t="str">
        <f t="shared" ca="1" si="4"/>
        <v>Other comm Saving Tech-Light 1y</v>
      </c>
      <c r="O65" s="23" t="s">
        <v>32</v>
      </c>
      <c r="P65" s="23" t="s">
        <v>33</v>
      </c>
      <c r="Q65" s="23"/>
      <c r="R65" s="23"/>
      <c r="S65" s="19" t="s">
        <v>34</v>
      </c>
      <c r="V65" s="16" t="str">
        <f t="shared" ca="1" si="6"/>
        <v>OD</v>
      </c>
      <c r="W65" s="14" t="str">
        <f t="shared" ca="1" si="6"/>
        <v>Other comm</v>
      </c>
      <c r="X65" s="3" t="str">
        <f>'EE investment costs'!D114</f>
        <v>LA-10</v>
      </c>
      <c r="Y65" s="3" t="str">
        <f>'EE investment costs'!E114</f>
        <v>Light</v>
      </c>
      <c r="AC65" s="123">
        <f>'EE investment costs'!C114</f>
        <v>1</v>
      </c>
      <c r="AD65" s="22"/>
    </row>
    <row r="66" spans="2:30">
      <c r="B66" s="14" t="str">
        <f t="shared" ca="1" si="0"/>
        <v>INDODEFFEM-10</v>
      </c>
      <c r="C66" s="15" t="str">
        <f t="shared" ca="1" si="3"/>
        <v>IODEM</v>
      </c>
      <c r="D66" s="16">
        <f>'EE investment costs'!$F$15</f>
        <v>2016</v>
      </c>
      <c r="E66" s="14">
        <f>VLOOKUP(X66,'EE investment costs'!$D$56:$R$656,15,0)</f>
        <v>3.2129999999999996</v>
      </c>
      <c r="F66" s="17">
        <f ca="1">INDEX('EE investment costs'!$D$56:$R$656,MATCH(X66,'EE investment costs'!$D$56:$D$656,0),MATCH($V$8,'EE investment costs'!$D$56:$R$56,0))</f>
        <v>81.296813018529676</v>
      </c>
      <c r="I66" s="18">
        <v>1</v>
      </c>
      <c r="J66" s="18">
        <v>1</v>
      </c>
      <c r="K66" s="14">
        <f t="shared" ca="1" si="5"/>
        <v>8</v>
      </c>
      <c r="L66" s="23"/>
      <c r="M66" s="19" t="str">
        <f t="shared" ca="1" si="1"/>
        <v>INDODEFFEM-10</v>
      </c>
      <c r="N66" s="23" t="str">
        <f t="shared" ca="1" si="4"/>
        <v>Other comm Saving Tech-Electric Motors 1y</v>
      </c>
      <c r="O66" s="23" t="s">
        <v>32</v>
      </c>
      <c r="P66" s="23" t="s">
        <v>33</v>
      </c>
      <c r="Q66" s="23"/>
      <c r="R66" s="23"/>
      <c r="S66" s="19" t="s">
        <v>34</v>
      </c>
      <c r="V66" s="16" t="str">
        <f t="shared" ca="1" si="6"/>
        <v>OD</v>
      </c>
      <c r="W66" s="14" t="str">
        <f t="shared" ca="1" si="6"/>
        <v>Other comm</v>
      </c>
      <c r="X66" s="3" t="str">
        <f>'EE investment costs'!D115</f>
        <v>EM-10</v>
      </c>
      <c r="Y66" s="3" t="str">
        <f>'EE investment costs'!E115</f>
        <v>Electric Motors</v>
      </c>
      <c r="AC66" s="123">
        <f>'EE investment costs'!C115</f>
        <v>1</v>
      </c>
      <c r="AD66" s="22"/>
    </row>
    <row r="67" spans="2:30" ht="13.5" thickBot="1">
      <c r="B67" s="14" t="str">
        <f t="shared" ca="1" si="0"/>
        <v>INDODEFFTF-10</v>
      </c>
      <c r="C67" s="15" t="str">
        <f t="shared" ca="1" si="3"/>
        <v>IODTF</v>
      </c>
      <c r="D67" s="16">
        <f>'EE investment costs'!$F$15</f>
        <v>2016</v>
      </c>
      <c r="E67" s="14">
        <f>VLOOKUP(X67,'EE investment costs'!$D$56:$R$656,15,0)</f>
        <v>4.8999999999999986</v>
      </c>
      <c r="F67" s="17">
        <f ca="1">INDEX('EE investment costs'!$D$56:$R$656,MATCH(X67,'EE investment costs'!$D$56:$D$656,0),MATCH($V$8,'EE investment costs'!$D$56:$R$56,0))</f>
        <v>146.93710069848802</v>
      </c>
      <c r="I67" s="18">
        <v>1</v>
      </c>
      <c r="J67" s="18">
        <v>1</v>
      </c>
      <c r="K67" s="14">
        <f t="shared" ca="1" si="5"/>
        <v>8</v>
      </c>
      <c r="L67" s="23"/>
      <c r="M67" s="24" t="str">
        <f t="shared" ca="1" si="1"/>
        <v>INDODEFFTF-10</v>
      </c>
      <c r="N67" s="25" t="str">
        <f t="shared" ca="1" si="4"/>
        <v>Other comm Saving Tech-Haulage Tractors, Trucks, Fishing boats 1y</v>
      </c>
      <c r="O67" s="25" t="s">
        <v>32</v>
      </c>
      <c r="P67" s="25" t="s">
        <v>33</v>
      </c>
      <c r="Q67" s="25"/>
      <c r="R67" s="25"/>
      <c r="S67" s="24" t="s">
        <v>34</v>
      </c>
      <c r="V67" s="16" t="str">
        <f t="shared" ca="1" si="6"/>
        <v>OD</v>
      </c>
      <c r="W67" s="14" t="str">
        <f t="shared" ca="1" si="6"/>
        <v>Other comm</v>
      </c>
      <c r="X67" s="3" t="str">
        <f>'EE investment costs'!D116</f>
        <v>TF-10</v>
      </c>
      <c r="Y67" s="3" t="str">
        <f>'EE investment costs'!E116</f>
        <v>Haulage Tractors, Trucks, Fishing boats</v>
      </c>
      <c r="AC67" s="123">
        <f>'EE investment costs'!C116</f>
        <v>1</v>
      </c>
      <c r="AD67" s="22"/>
    </row>
    <row r="68" spans="2:30">
      <c r="B68" s="14" t="str">
        <f t="shared" ca="1" si="0"/>
        <v>INDODEFFMT-11</v>
      </c>
      <c r="C68" s="15" t="str">
        <f ca="1">"I"&amp;MID(B68,4,1)&amp;"D"&amp;MID(B68,9,2)</f>
        <v>IODMT</v>
      </c>
      <c r="D68" s="16">
        <f>'EE investment costs'!$F$15</f>
        <v>2016</v>
      </c>
      <c r="E68" s="14">
        <f>VLOOKUP(X68,'EE investment costs'!$D$56:$R$656,15,0)</f>
        <v>3.875</v>
      </c>
      <c r="F68" s="17">
        <f ca="1">INDEX('EE investment costs'!$D$56:$R$656,MATCH(X68,'EE investment costs'!$D$56:$D$656,0),MATCH($V$8,'EE investment costs'!$D$56:$R$56,0))</f>
        <v>82.93817741385422</v>
      </c>
      <c r="I68" s="18">
        <v>1</v>
      </c>
      <c r="J68" s="18">
        <v>1</v>
      </c>
      <c r="K68" s="14">
        <f t="shared" ca="1" si="5"/>
        <v>8</v>
      </c>
      <c r="L68" s="23"/>
      <c r="M68" s="20" t="str">
        <f t="shared" ca="1" si="1"/>
        <v>INDODEFFMT-11</v>
      </c>
      <c r="N68" s="21" t="str">
        <f t="shared" ca="1" si="4"/>
        <v>Other comm Saving Tech-Heat Medium Temp. up to 150C 1.1y</v>
      </c>
      <c r="O68" s="21" t="s">
        <v>32</v>
      </c>
      <c r="P68" s="21" t="s">
        <v>33</v>
      </c>
      <c r="Q68" s="21"/>
      <c r="R68" s="21"/>
      <c r="S68" s="20" t="s">
        <v>34</v>
      </c>
      <c r="V68" s="16" t="str">
        <f t="shared" ca="1" si="6"/>
        <v>OD</v>
      </c>
      <c r="W68" s="14" t="str">
        <f t="shared" ca="1" si="6"/>
        <v>Other comm</v>
      </c>
      <c r="X68" s="3" t="str">
        <f>'EE investment costs'!D117</f>
        <v>MT-11</v>
      </c>
      <c r="Y68" s="3" t="str">
        <f>'EE investment costs'!E117</f>
        <v>Heat Medium Temp. up to 150C</v>
      </c>
      <c r="AC68" s="123">
        <f>'EE investment costs'!C117</f>
        <v>1.1000000000000001</v>
      </c>
      <c r="AD68" s="22"/>
    </row>
    <row r="69" spans="2:30">
      <c r="B69" s="14" t="str">
        <f t="shared" ca="1" si="0"/>
        <v>INDODEFFHT-11</v>
      </c>
      <c r="C69" s="15" t="str">
        <f t="shared" ca="1" si="3"/>
        <v>IODHT</v>
      </c>
      <c r="D69" s="16">
        <f>'EE investment costs'!$F$15</f>
        <v>2016</v>
      </c>
      <c r="E69" s="14">
        <f>VLOOKUP(X69,'EE investment costs'!$D$56:$R$656,15,0)</f>
        <v>3.1</v>
      </c>
      <c r="F69" s="17">
        <f ca="1">INDEX('EE investment costs'!$D$56:$R$656,MATCH(X69,'EE investment costs'!$D$56:$D$656,0),MATCH($V$8,'EE investment costs'!$D$56:$R$56,0))</f>
        <v>97.440341708592442</v>
      </c>
      <c r="I69" s="18">
        <v>1</v>
      </c>
      <c r="J69" s="18">
        <v>1</v>
      </c>
      <c r="K69" s="14">
        <f t="shared" ca="1" si="5"/>
        <v>8</v>
      </c>
      <c r="L69" s="23"/>
      <c r="M69" s="19" t="str">
        <f t="shared" ca="1" si="1"/>
        <v>INDODEFFHT-11</v>
      </c>
      <c r="N69" s="23" t="str">
        <f t="shared" ca="1" si="4"/>
        <v>Other comm Saving Tech-Heat High Temp. over 150C 1.1y</v>
      </c>
      <c r="O69" s="23" t="s">
        <v>32</v>
      </c>
      <c r="P69" s="23" t="s">
        <v>33</v>
      </c>
      <c r="Q69" s="23"/>
      <c r="R69" s="23"/>
      <c r="S69" s="19" t="s">
        <v>34</v>
      </c>
      <c r="V69" s="16" t="str">
        <f t="shared" ca="1" si="6"/>
        <v>OD</v>
      </c>
      <c r="W69" s="14" t="str">
        <f t="shared" ca="1" si="6"/>
        <v>Other comm</v>
      </c>
      <c r="X69" s="3" t="str">
        <f>'EE investment costs'!D118</f>
        <v>HT-11</v>
      </c>
      <c r="Y69" s="3" t="str">
        <f>'EE investment costs'!E118</f>
        <v>Heat High Temp. over 150C</v>
      </c>
      <c r="AC69" s="123">
        <f>'EE investment costs'!C118</f>
        <v>1.1000000000000001</v>
      </c>
      <c r="AD69" s="22"/>
    </row>
    <row r="70" spans="2:30">
      <c r="B70" s="14" t="str">
        <f t="shared" ca="1" si="0"/>
        <v>INDODEFFRH-11</v>
      </c>
      <c r="C70" s="15" t="str">
        <f t="shared" ca="1" si="3"/>
        <v>IODRH</v>
      </c>
      <c r="D70" s="16">
        <f>'EE investment costs'!$F$15</f>
        <v>2016</v>
      </c>
      <c r="E70" s="14">
        <f>VLOOKUP(X70,'EE investment costs'!$D$56:$R$656,15,0)</f>
        <v>12.4</v>
      </c>
      <c r="F70" s="17">
        <f ca="1">INDEX('EE investment costs'!$D$56:$R$656,MATCH(X70,'EE investment costs'!$D$56:$D$656,0),MATCH($V$8,'EE investment costs'!$D$56:$R$56,0))</f>
        <v>0</v>
      </c>
      <c r="I70" s="18">
        <v>1</v>
      </c>
      <c r="J70" s="18">
        <v>1</v>
      </c>
      <c r="K70" s="14">
        <f t="shared" ca="1" si="5"/>
        <v>8</v>
      </c>
      <c r="L70" s="23"/>
      <c r="M70" s="19" t="str">
        <f t="shared" ca="1" si="1"/>
        <v>INDODEFFRH-11</v>
      </c>
      <c r="N70" s="23" t="str">
        <f t="shared" ca="1" si="4"/>
        <v>Other comm Saving Tech-Heat Room Heat 1.1y</v>
      </c>
      <c r="O70" s="23" t="s">
        <v>32</v>
      </c>
      <c r="P70" s="23" t="s">
        <v>33</v>
      </c>
      <c r="Q70" s="23"/>
      <c r="R70" s="23"/>
      <c r="S70" s="19" t="s">
        <v>34</v>
      </c>
      <c r="V70" s="16" t="str">
        <f t="shared" ca="1" si="6"/>
        <v>OD</v>
      </c>
      <c r="W70" s="14" t="str">
        <f t="shared" ca="1" si="6"/>
        <v>Other comm</v>
      </c>
      <c r="X70" s="3" t="str">
        <f>'EE investment costs'!D119</f>
        <v>RH-11</v>
      </c>
      <c r="Y70" s="3" t="str">
        <f>'EE investment costs'!E119</f>
        <v>Heat Room Heat</v>
      </c>
      <c r="AC70" s="123">
        <f>'EE investment costs'!C119</f>
        <v>1.1000000000000001</v>
      </c>
      <c r="AD70" s="22"/>
    </row>
    <row r="71" spans="2:30">
      <c r="B71" s="14" t="str">
        <f t="shared" ca="1" si="0"/>
        <v>INDODEFFLA-11</v>
      </c>
      <c r="C71" s="15" t="str">
        <f t="shared" ca="1" si="3"/>
        <v>IODLA</v>
      </c>
      <c r="D71" s="16">
        <f>'EE investment costs'!$F$15</f>
        <v>2016</v>
      </c>
      <c r="E71" s="14">
        <f>VLOOKUP(X71,'EE investment costs'!$D$56:$R$656,15,0)</f>
        <v>3.0940000000000003</v>
      </c>
      <c r="F71" s="17">
        <f ca="1">INDEX('EE investment costs'!$D$56:$R$656,MATCH(X71,'EE investment costs'!$D$56:$D$656,0),MATCH($V$8,'EE investment costs'!$D$56:$R$56,0))</f>
        <v>157.76990902945525</v>
      </c>
      <c r="I71" s="18">
        <v>1</v>
      </c>
      <c r="J71" s="18">
        <v>1</v>
      </c>
      <c r="K71" s="14">
        <f t="shared" ca="1" si="5"/>
        <v>8</v>
      </c>
      <c r="L71" s="23"/>
      <c r="M71" s="19" t="str">
        <f t="shared" ca="1" si="1"/>
        <v>INDODEFFLA-11</v>
      </c>
      <c r="N71" s="23" t="str">
        <f t="shared" ca="1" si="4"/>
        <v>Other comm Saving Tech-Light 1.1y</v>
      </c>
      <c r="O71" s="23" t="s">
        <v>32</v>
      </c>
      <c r="P71" s="23" t="s">
        <v>33</v>
      </c>
      <c r="Q71" s="23"/>
      <c r="R71" s="23"/>
      <c r="S71" s="19" t="s">
        <v>34</v>
      </c>
      <c r="V71" s="16" t="str">
        <f t="shared" ca="1" si="6"/>
        <v>OD</v>
      </c>
      <c r="W71" s="14" t="str">
        <f t="shared" ca="1" si="6"/>
        <v>Other comm</v>
      </c>
      <c r="X71" s="3" t="str">
        <f>'EE investment costs'!D120</f>
        <v>LA-11</v>
      </c>
      <c r="Y71" s="3" t="str">
        <f>'EE investment costs'!E120</f>
        <v>Light</v>
      </c>
      <c r="AC71" s="123">
        <f>'EE investment costs'!C120</f>
        <v>1.1000000000000001</v>
      </c>
      <c r="AD71" s="22"/>
    </row>
    <row r="72" spans="2:30">
      <c r="B72" s="14" t="str">
        <f t="shared" ref="B72:B135" ca="1" si="7">M72</f>
        <v>INDODEFFEM-11</v>
      </c>
      <c r="C72" s="15" t="str">
        <f t="shared" ca="1" si="3"/>
        <v>IODEM</v>
      </c>
      <c r="D72" s="16">
        <f>'EE investment costs'!$F$15</f>
        <v>2016</v>
      </c>
      <c r="E72" s="14">
        <f>VLOOKUP(X72,'EE investment costs'!$D$56:$R$656,15,0)</f>
        <v>3.2486999999999995</v>
      </c>
      <c r="F72" s="17">
        <f ca="1">INDEX('EE investment costs'!$D$56:$R$656,MATCH(X72,'EE investment costs'!$D$56:$D$656,0),MATCH($V$8,'EE investment costs'!$D$56:$R$56,0))</f>
        <v>135.88137128209883</v>
      </c>
      <c r="I72" s="18">
        <v>1</v>
      </c>
      <c r="J72" s="18">
        <v>1</v>
      </c>
      <c r="K72" s="14">
        <f t="shared" ca="1" si="5"/>
        <v>8</v>
      </c>
      <c r="L72" s="23"/>
      <c r="M72" s="19" t="str">
        <f t="shared" ref="M72:M135" ca="1" si="8">CONCATENATE("IND",$V$8,"EFF",$X72)</f>
        <v>INDODEFFEM-11</v>
      </c>
      <c r="N72" s="23" t="str">
        <f t="shared" ca="1" si="4"/>
        <v>Other comm Saving Tech-Electric Motors 1.1y</v>
      </c>
      <c r="O72" s="23" t="s">
        <v>32</v>
      </c>
      <c r="P72" s="23" t="s">
        <v>33</v>
      </c>
      <c r="Q72" s="23"/>
      <c r="R72" s="23"/>
      <c r="S72" s="19" t="s">
        <v>34</v>
      </c>
      <c r="V72" s="16" t="str">
        <f t="shared" ca="1" si="6"/>
        <v>OD</v>
      </c>
      <c r="W72" s="14" t="str">
        <f t="shared" ca="1" si="6"/>
        <v>Other comm</v>
      </c>
      <c r="X72" s="3" t="str">
        <f>'EE investment costs'!D121</f>
        <v>EM-11</v>
      </c>
      <c r="Y72" s="3" t="str">
        <f>'EE investment costs'!E121</f>
        <v>Electric Motors</v>
      </c>
      <c r="AC72" s="123">
        <f>'EE investment costs'!C121</f>
        <v>1.1000000000000001</v>
      </c>
      <c r="AD72" s="22"/>
    </row>
    <row r="73" spans="2:30">
      <c r="B73" s="14" t="str">
        <f t="shared" ca="1" si="7"/>
        <v>INDODEFFTF-11</v>
      </c>
      <c r="C73" s="15" t="str">
        <f t="shared" ref="C73:C127" ca="1" si="9">"I"&amp;MID(B73,4,1)&amp;"D"&amp;MID(B73,9,2)</f>
        <v>IODTF</v>
      </c>
      <c r="D73" s="16">
        <f>'EE investment costs'!$F$15</f>
        <v>2016</v>
      </c>
      <c r="E73" s="14">
        <f>VLOOKUP(X73,'EE investment costs'!$D$56:$R$656,15,0)</f>
        <v>5.1099999999999994</v>
      </c>
      <c r="F73" s="17">
        <f ca="1">INDEX('EE investment costs'!$D$56:$R$656,MATCH(X73,'EE investment costs'!$D$56:$D$656,0),MATCH($V$8,'EE investment costs'!$D$56:$R$56,0))</f>
        <v>161.63081076833683</v>
      </c>
      <c r="I73" s="18">
        <v>1</v>
      </c>
      <c r="J73" s="18">
        <v>1</v>
      </c>
      <c r="K73" s="14">
        <f t="shared" ca="1" si="5"/>
        <v>8</v>
      </c>
      <c r="L73" s="23"/>
      <c r="M73" s="19" t="str">
        <f t="shared" ca="1" si="8"/>
        <v>INDODEFFTF-11</v>
      </c>
      <c r="N73" s="23" t="str">
        <f t="shared" ref="N73:N136" ca="1" si="10">$W$8&amp;" Saving Tech"&amp;"-"&amp;$Y73&amp;" "&amp;AC73&amp;"y"</f>
        <v>Other comm Saving Tech-Haulage Tractors, Trucks, Fishing boats 1.1y</v>
      </c>
      <c r="O73" s="23" t="s">
        <v>32</v>
      </c>
      <c r="P73" s="23" t="s">
        <v>33</v>
      </c>
      <c r="Q73" s="23"/>
      <c r="R73" s="23"/>
      <c r="S73" s="19" t="s">
        <v>34</v>
      </c>
      <c r="V73" s="16" t="str">
        <f t="shared" ca="1" si="6"/>
        <v>OD</v>
      </c>
      <c r="W73" s="14" t="str">
        <f t="shared" ca="1" si="6"/>
        <v>Other comm</v>
      </c>
      <c r="X73" s="3" t="str">
        <f>'EE investment costs'!D122</f>
        <v>TF-11</v>
      </c>
      <c r="Y73" s="3" t="str">
        <f>'EE investment costs'!E122</f>
        <v>Haulage Tractors, Trucks, Fishing boats</v>
      </c>
      <c r="AC73" s="123">
        <f>'EE investment costs'!C122</f>
        <v>1.1000000000000001</v>
      </c>
      <c r="AD73" s="22"/>
    </row>
    <row r="74" spans="2:30">
      <c r="B74" s="14" t="str">
        <f t="shared" ca="1" si="7"/>
        <v>INDODEFFMT-12</v>
      </c>
      <c r="C74" s="15" t="str">
        <f t="shared" ca="1" si="9"/>
        <v>IODMT</v>
      </c>
      <c r="D74" s="16">
        <f>'EE investment costs'!$F$15</f>
        <v>2016</v>
      </c>
      <c r="E74" s="14">
        <f>VLOOKUP(X74,'EE investment costs'!$D$56:$R$656,15,0)</f>
        <v>4</v>
      </c>
      <c r="F74" s="17">
        <f ca="1">INDEX('EE investment costs'!$D$56:$R$656,MATCH(X74,'EE investment costs'!$D$56:$D$656,0),MATCH($V$8,'EE investment costs'!$D$56:$R$56,0))</f>
        <v>101.20189933679609</v>
      </c>
      <c r="I74" s="18">
        <v>1</v>
      </c>
      <c r="J74" s="18">
        <v>1</v>
      </c>
      <c r="K74" s="14">
        <f t="shared" ref="K74:K137" ca="1" si="11">IF(F74&lt;500,1,0)+IF(F74&lt;600,1,0)+IF(F74&lt;700,1,0)+IF(F74&lt;800,1,0)+IF(F74&lt;900,1,0)+IF(F74&lt;1000,1,0)+IF(F74&lt;1100,1,0)+IF(F74&lt;1200,1,0)</f>
        <v>8</v>
      </c>
      <c r="L74" s="23"/>
      <c r="M74" s="19" t="str">
        <f t="shared" ca="1" si="8"/>
        <v>INDODEFFMT-12</v>
      </c>
      <c r="N74" s="23" t="str">
        <f t="shared" ca="1" si="10"/>
        <v>Other comm Saving Tech-Heat Medium Temp. up to 150C 1.2y</v>
      </c>
      <c r="O74" s="23" t="s">
        <v>32</v>
      </c>
      <c r="P74" s="23" t="s">
        <v>33</v>
      </c>
      <c r="Q74" s="23"/>
      <c r="R74" s="23"/>
      <c r="S74" s="19" t="s">
        <v>34</v>
      </c>
      <c r="V74" s="16" t="str">
        <f t="shared" ref="V74:W137" ca="1" si="12">V73</f>
        <v>OD</v>
      </c>
      <c r="W74" s="14" t="str">
        <f t="shared" ca="1" si="12"/>
        <v>Other comm</v>
      </c>
      <c r="X74" s="3" t="str">
        <f>'EE investment costs'!D123</f>
        <v>MT-12</v>
      </c>
      <c r="Y74" s="3" t="str">
        <f>'EE investment costs'!E123</f>
        <v>Heat Medium Temp. up to 150C</v>
      </c>
      <c r="AC74" s="123">
        <f>'EE investment costs'!C123</f>
        <v>1.2</v>
      </c>
      <c r="AD74" s="22"/>
    </row>
    <row r="75" spans="2:30">
      <c r="B75" s="14" t="str">
        <f t="shared" ca="1" si="7"/>
        <v>INDODEFFHT-12</v>
      </c>
      <c r="C75" s="15" t="str">
        <f t="shared" ca="1" si="9"/>
        <v>IODHT</v>
      </c>
      <c r="D75" s="16">
        <f>'EE investment costs'!$F$15</f>
        <v>2016</v>
      </c>
      <c r="E75" s="14">
        <f>VLOOKUP(X75,'EE investment costs'!$D$56:$R$656,15,0)</f>
        <v>3.2</v>
      </c>
      <c r="F75" s="17">
        <f ca="1">INDEX('EE investment costs'!$D$56:$R$656,MATCH(X75,'EE investment costs'!$D$56:$D$656,0),MATCH($V$8,'EE investment costs'!$D$56:$R$56,0))</f>
        <v>111.87594788764322</v>
      </c>
      <c r="I75" s="18">
        <v>1</v>
      </c>
      <c r="J75" s="18">
        <v>1</v>
      </c>
      <c r="K75" s="14">
        <f t="shared" ca="1" si="11"/>
        <v>8</v>
      </c>
      <c r="L75" s="23"/>
      <c r="M75" s="19" t="str">
        <f t="shared" ca="1" si="8"/>
        <v>INDODEFFHT-12</v>
      </c>
      <c r="N75" s="23" t="str">
        <f t="shared" ca="1" si="10"/>
        <v>Other comm Saving Tech-Heat High Temp. over 150C 1.2y</v>
      </c>
      <c r="O75" s="23" t="s">
        <v>32</v>
      </c>
      <c r="P75" s="23" t="s">
        <v>33</v>
      </c>
      <c r="Q75" s="23"/>
      <c r="R75" s="23"/>
      <c r="S75" s="19" t="s">
        <v>34</v>
      </c>
      <c r="V75" s="16" t="str">
        <f t="shared" ca="1" si="12"/>
        <v>OD</v>
      </c>
      <c r="W75" s="14" t="str">
        <f t="shared" ca="1" si="12"/>
        <v>Other comm</v>
      </c>
      <c r="X75" s="3" t="str">
        <f>'EE investment costs'!D124</f>
        <v>HT-12</v>
      </c>
      <c r="Y75" s="3" t="str">
        <f>'EE investment costs'!E124</f>
        <v>Heat High Temp. over 150C</v>
      </c>
      <c r="AC75" s="123">
        <f>'EE investment costs'!C124</f>
        <v>1.2</v>
      </c>
      <c r="AD75" s="22"/>
    </row>
    <row r="76" spans="2:30">
      <c r="B76" s="14" t="str">
        <f t="shared" ca="1" si="7"/>
        <v>INDODEFFRH-12</v>
      </c>
      <c r="C76" s="15" t="str">
        <f t="shared" ca="1" si="9"/>
        <v>IODRH</v>
      </c>
      <c r="D76" s="16">
        <f>'EE investment costs'!$F$15</f>
        <v>2016</v>
      </c>
      <c r="E76" s="14">
        <f>VLOOKUP(X76,'EE investment costs'!$D$56:$R$656,15,0)</f>
        <v>12.8</v>
      </c>
      <c r="F76" s="17">
        <f ca="1">INDEX('EE investment costs'!$D$56:$R$656,MATCH(X76,'EE investment costs'!$D$56:$D$656,0),MATCH($V$8,'EE investment costs'!$D$56:$R$56,0))</f>
        <v>0</v>
      </c>
      <c r="I76" s="18">
        <v>1</v>
      </c>
      <c r="J76" s="18">
        <v>1</v>
      </c>
      <c r="K76" s="14">
        <f t="shared" ca="1" si="11"/>
        <v>8</v>
      </c>
      <c r="L76" s="23"/>
      <c r="M76" s="19" t="str">
        <f t="shared" ca="1" si="8"/>
        <v>INDODEFFRH-12</v>
      </c>
      <c r="N76" s="23" t="str">
        <f t="shared" ca="1" si="10"/>
        <v>Other comm Saving Tech-Heat Room Heat 1.2y</v>
      </c>
      <c r="O76" s="23" t="s">
        <v>32</v>
      </c>
      <c r="P76" s="23" t="s">
        <v>33</v>
      </c>
      <c r="Q76" s="23"/>
      <c r="R76" s="23"/>
      <c r="S76" s="19" t="s">
        <v>34</v>
      </c>
      <c r="V76" s="16" t="str">
        <f t="shared" ca="1" si="12"/>
        <v>OD</v>
      </c>
      <c r="W76" s="14" t="str">
        <f t="shared" ca="1" si="12"/>
        <v>Other comm</v>
      </c>
      <c r="X76" s="3" t="str">
        <f>'EE investment costs'!D125</f>
        <v>RH-12</v>
      </c>
      <c r="Y76" s="3" t="str">
        <f>'EE investment costs'!E125</f>
        <v>Heat Room Heat</v>
      </c>
      <c r="AC76" s="123">
        <f>'EE investment costs'!C125</f>
        <v>1.2</v>
      </c>
      <c r="AD76" s="22"/>
    </row>
    <row r="77" spans="2:30">
      <c r="B77" s="14" t="str">
        <f t="shared" ca="1" si="7"/>
        <v>INDODEFFLA-12</v>
      </c>
      <c r="C77" s="15" t="str">
        <f t="shared" ca="1" si="9"/>
        <v>IODLA</v>
      </c>
      <c r="D77" s="16">
        <f>'EE investment costs'!$F$15</f>
        <v>2016</v>
      </c>
      <c r="E77" s="14">
        <f>VLOOKUP(X77,'EE investment costs'!$D$56:$R$656,15,0)</f>
        <v>3.1280000000000001</v>
      </c>
      <c r="F77" s="17">
        <f ca="1">INDEX('EE investment costs'!$D$56:$R$656,MATCH(X77,'EE investment costs'!$D$56:$D$656,0),MATCH($V$8,'EE investment costs'!$D$56:$R$56,0))</f>
        <v>213.94121768970234</v>
      </c>
      <c r="I77" s="18">
        <v>1</v>
      </c>
      <c r="J77" s="18">
        <v>1</v>
      </c>
      <c r="K77" s="14">
        <f t="shared" ca="1" si="11"/>
        <v>8</v>
      </c>
      <c r="L77" s="23"/>
      <c r="M77" s="19" t="str">
        <f t="shared" ca="1" si="8"/>
        <v>INDODEFFLA-12</v>
      </c>
      <c r="N77" s="23" t="str">
        <f t="shared" ca="1" si="10"/>
        <v>Other comm Saving Tech-Light 1.2y</v>
      </c>
      <c r="O77" s="23" t="s">
        <v>32</v>
      </c>
      <c r="P77" s="23" t="s">
        <v>33</v>
      </c>
      <c r="Q77" s="23"/>
      <c r="R77" s="23"/>
      <c r="S77" s="19" t="s">
        <v>34</v>
      </c>
      <c r="V77" s="16" t="str">
        <f t="shared" ca="1" si="12"/>
        <v>OD</v>
      </c>
      <c r="W77" s="14" t="str">
        <f t="shared" ca="1" si="12"/>
        <v>Other comm</v>
      </c>
      <c r="X77" s="3" t="str">
        <f>'EE investment costs'!D126</f>
        <v>LA-12</v>
      </c>
      <c r="Y77" s="3" t="str">
        <f>'EE investment costs'!E126</f>
        <v>Light</v>
      </c>
      <c r="AC77" s="123">
        <f>'EE investment costs'!C126</f>
        <v>1.2</v>
      </c>
      <c r="AD77" s="22"/>
    </row>
    <row r="78" spans="2:30">
      <c r="B78" s="14" t="str">
        <f t="shared" ca="1" si="7"/>
        <v>INDODEFFEM-12</v>
      </c>
      <c r="C78" s="15" t="str">
        <f t="shared" ca="1" si="9"/>
        <v>IODEM</v>
      </c>
      <c r="D78" s="16">
        <f>'EE investment costs'!$F$15</f>
        <v>2016</v>
      </c>
      <c r="E78" s="14">
        <f>VLOOKUP(X78,'EE investment costs'!$D$56:$R$656,15,0)</f>
        <v>3.2843999999999998</v>
      </c>
      <c r="F78" s="17">
        <f ca="1">INDEX('EE investment costs'!$D$56:$R$656,MATCH(X78,'EE investment costs'!$D$56:$D$656,0),MATCH($V$8,'EE investment costs'!$D$56:$R$56,0))</f>
        <v>190.4659295456679</v>
      </c>
      <c r="I78" s="18">
        <v>1</v>
      </c>
      <c r="J78" s="18">
        <v>1</v>
      </c>
      <c r="K78" s="14">
        <f t="shared" ca="1" si="11"/>
        <v>8</v>
      </c>
      <c r="L78" s="23"/>
      <c r="M78" s="19" t="str">
        <f t="shared" ca="1" si="8"/>
        <v>INDODEFFEM-12</v>
      </c>
      <c r="N78" s="23" t="str">
        <f t="shared" ca="1" si="10"/>
        <v>Other comm Saving Tech-Electric Motors 1.2y</v>
      </c>
      <c r="O78" s="23" t="s">
        <v>32</v>
      </c>
      <c r="P78" s="23" t="s">
        <v>33</v>
      </c>
      <c r="Q78" s="23"/>
      <c r="R78" s="23"/>
      <c r="S78" s="19" t="s">
        <v>34</v>
      </c>
      <c r="V78" s="16" t="str">
        <f t="shared" ca="1" si="12"/>
        <v>OD</v>
      </c>
      <c r="W78" s="14" t="str">
        <f t="shared" ca="1" si="12"/>
        <v>Other comm</v>
      </c>
      <c r="X78" s="3" t="str">
        <f>'EE investment costs'!D127</f>
        <v>EM-12</v>
      </c>
      <c r="Y78" s="3" t="str">
        <f>'EE investment costs'!E127</f>
        <v>Electric Motors</v>
      </c>
      <c r="AC78" s="123">
        <f>'EE investment costs'!C127</f>
        <v>1.2</v>
      </c>
      <c r="AD78" s="22"/>
    </row>
    <row r="79" spans="2:30">
      <c r="B79" s="14" t="str">
        <f t="shared" ca="1" si="7"/>
        <v>INDODEFFTF-12</v>
      </c>
      <c r="C79" s="15" t="str">
        <f t="shared" ca="1" si="9"/>
        <v>IODTF</v>
      </c>
      <c r="D79" s="16">
        <f>'EE investment costs'!$F$15</f>
        <v>2016</v>
      </c>
      <c r="E79" s="14">
        <f>VLOOKUP(X79,'EE investment costs'!$D$56:$R$656,15,0)</f>
        <v>5.3199999999999985</v>
      </c>
      <c r="F79" s="17">
        <f ca="1">INDEX('EE investment costs'!$D$56:$R$656,MATCH(X79,'EE investment costs'!$D$56:$D$656,0),MATCH($V$8,'EE investment costs'!$D$56:$R$56,0))</f>
        <v>176.32452083818563</v>
      </c>
      <c r="I79" s="18">
        <v>1</v>
      </c>
      <c r="J79" s="18">
        <v>1</v>
      </c>
      <c r="K79" s="14">
        <f t="shared" ca="1" si="11"/>
        <v>8</v>
      </c>
      <c r="L79" s="23"/>
      <c r="M79" s="19" t="str">
        <f t="shared" ca="1" si="8"/>
        <v>INDODEFFTF-12</v>
      </c>
      <c r="N79" s="23" t="str">
        <f t="shared" ca="1" si="10"/>
        <v>Other comm Saving Tech-Haulage Tractors, Trucks, Fishing boats 1.2y</v>
      </c>
      <c r="O79" s="23" t="s">
        <v>32</v>
      </c>
      <c r="P79" s="23" t="s">
        <v>33</v>
      </c>
      <c r="Q79" s="23"/>
      <c r="R79" s="23"/>
      <c r="S79" s="19" t="s">
        <v>34</v>
      </c>
      <c r="V79" s="16" t="str">
        <f t="shared" ca="1" si="12"/>
        <v>OD</v>
      </c>
      <c r="W79" s="14" t="str">
        <f t="shared" ca="1" si="12"/>
        <v>Other comm</v>
      </c>
      <c r="X79" s="3" t="str">
        <f>'EE investment costs'!D128</f>
        <v>TF-12</v>
      </c>
      <c r="Y79" s="3" t="str">
        <f>'EE investment costs'!E128</f>
        <v>Haulage Tractors, Trucks, Fishing boats</v>
      </c>
      <c r="AC79" s="123">
        <f>'EE investment costs'!C128</f>
        <v>1.2</v>
      </c>
      <c r="AD79" s="22"/>
    </row>
    <row r="80" spans="2:30">
      <c r="B80" s="14" t="str">
        <f t="shared" ca="1" si="7"/>
        <v>INDODEFFMT-13</v>
      </c>
      <c r="C80" s="15" t="str">
        <f t="shared" ca="1" si="9"/>
        <v>IODMT</v>
      </c>
      <c r="D80" s="16">
        <f>'EE investment costs'!$F$15</f>
        <v>2016</v>
      </c>
      <c r="E80" s="14">
        <f>VLOOKUP(X80,'EE investment costs'!$D$56:$R$656,15,0)</f>
        <v>4.125</v>
      </c>
      <c r="F80" s="17">
        <f ca="1">INDEX('EE investment costs'!$D$56:$R$656,MATCH(X80,'EE investment costs'!$D$56:$D$656,0),MATCH($V$8,'EE investment costs'!$D$56:$R$56,0))</f>
        <v>119.46562125973801</v>
      </c>
      <c r="I80" s="18">
        <v>1</v>
      </c>
      <c r="J80" s="18">
        <v>1</v>
      </c>
      <c r="K80" s="14">
        <f t="shared" ca="1" si="11"/>
        <v>8</v>
      </c>
      <c r="M80" s="19" t="str">
        <f t="shared" ca="1" si="8"/>
        <v>INDODEFFMT-13</v>
      </c>
      <c r="N80" s="23" t="str">
        <f t="shared" ca="1" si="10"/>
        <v>Other comm Saving Tech-Heat Medium Temp. up to 150C 1.3y</v>
      </c>
      <c r="O80" s="23" t="s">
        <v>32</v>
      </c>
      <c r="P80" s="23" t="s">
        <v>33</v>
      </c>
      <c r="Q80" s="23"/>
      <c r="R80" s="23"/>
      <c r="S80" s="19" t="s">
        <v>34</v>
      </c>
      <c r="V80" s="16" t="str">
        <f t="shared" ca="1" si="12"/>
        <v>OD</v>
      </c>
      <c r="W80" s="14" t="str">
        <f t="shared" ca="1" si="12"/>
        <v>Other comm</v>
      </c>
      <c r="X80" s="3" t="str">
        <f>'EE investment costs'!D129</f>
        <v>MT-13</v>
      </c>
      <c r="Y80" s="3" t="str">
        <f>'EE investment costs'!E129</f>
        <v>Heat Medium Temp. up to 150C</v>
      </c>
      <c r="AC80" s="123">
        <f>'EE investment costs'!C129</f>
        <v>1.3</v>
      </c>
      <c r="AD80" s="22"/>
    </row>
    <row r="81" spans="2:30">
      <c r="B81" s="14" t="str">
        <f t="shared" ca="1" si="7"/>
        <v>INDODEFFHT-13</v>
      </c>
      <c r="C81" s="15" t="str">
        <f t="shared" ca="1" si="9"/>
        <v>IODHT</v>
      </c>
      <c r="D81" s="16">
        <f>'EE investment costs'!$F$15</f>
        <v>2016</v>
      </c>
      <c r="E81" s="14">
        <f>VLOOKUP(X81,'EE investment costs'!$D$56:$R$656,15,0)</f>
        <v>3.3</v>
      </c>
      <c r="F81" s="17">
        <f ca="1">INDEX('EE investment costs'!$D$56:$R$656,MATCH(X81,'EE investment costs'!$D$56:$D$656,0),MATCH($V$8,'EE investment costs'!$D$56:$R$56,0))</f>
        <v>126.31155406669399</v>
      </c>
      <c r="I81" s="18">
        <v>1</v>
      </c>
      <c r="J81" s="18">
        <v>1</v>
      </c>
      <c r="K81" s="14">
        <f t="shared" ca="1" si="11"/>
        <v>8</v>
      </c>
      <c r="M81" s="19" t="str">
        <f t="shared" ca="1" si="8"/>
        <v>INDODEFFHT-13</v>
      </c>
      <c r="N81" s="23" t="str">
        <f t="shared" ca="1" si="10"/>
        <v>Other comm Saving Tech-Heat High Temp. over 150C 1.3y</v>
      </c>
      <c r="O81" s="23" t="s">
        <v>32</v>
      </c>
      <c r="P81" s="23" t="s">
        <v>33</v>
      </c>
      <c r="Q81" s="23"/>
      <c r="R81" s="23"/>
      <c r="S81" s="19" t="s">
        <v>34</v>
      </c>
      <c r="V81" s="16" t="str">
        <f t="shared" ca="1" si="12"/>
        <v>OD</v>
      </c>
      <c r="W81" s="14" t="str">
        <f t="shared" ca="1" si="12"/>
        <v>Other comm</v>
      </c>
      <c r="X81" s="3" t="str">
        <f>'EE investment costs'!D130</f>
        <v>HT-13</v>
      </c>
      <c r="Y81" s="3" t="str">
        <f>'EE investment costs'!E130</f>
        <v>Heat High Temp. over 150C</v>
      </c>
      <c r="AC81" s="123">
        <f>'EE investment costs'!C130</f>
        <v>1.3</v>
      </c>
      <c r="AD81" s="22"/>
    </row>
    <row r="82" spans="2:30">
      <c r="B82" s="14" t="str">
        <f t="shared" ca="1" si="7"/>
        <v>INDODEFFRH-13</v>
      </c>
      <c r="C82" s="15" t="str">
        <f t="shared" ca="1" si="9"/>
        <v>IODRH</v>
      </c>
      <c r="D82" s="16">
        <f>'EE investment costs'!$F$15</f>
        <v>2016</v>
      </c>
      <c r="E82" s="14">
        <f>VLOOKUP(X82,'EE investment costs'!$D$56:$R$656,15,0)</f>
        <v>13.2</v>
      </c>
      <c r="F82" s="17">
        <f ca="1">INDEX('EE investment costs'!$D$56:$R$656,MATCH(X82,'EE investment costs'!$D$56:$D$656,0),MATCH($V$8,'EE investment costs'!$D$56:$R$56,0))</f>
        <v>0</v>
      </c>
      <c r="I82" s="18">
        <v>1</v>
      </c>
      <c r="J82" s="18">
        <v>1</v>
      </c>
      <c r="K82" s="14">
        <f t="shared" ca="1" si="11"/>
        <v>8</v>
      </c>
      <c r="M82" s="19" t="str">
        <f t="shared" ca="1" si="8"/>
        <v>INDODEFFRH-13</v>
      </c>
      <c r="N82" s="23" t="str">
        <f t="shared" ca="1" si="10"/>
        <v>Other comm Saving Tech-Heat Room Heat 1.3y</v>
      </c>
      <c r="O82" s="23" t="s">
        <v>32</v>
      </c>
      <c r="P82" s="23" t="s">
        <v>33</v>
      </c>
      <c r="Q82" s="23"/>
      <c r="R82" s="23"/>
      <c r="S82" s="19" t="s">
        <v>34</v>
      </c>
      <c r="V82" s="16" t="str">
        <f t="shared" ca="1" si="12"/>
        <v>OD</v>
      </c>
      <c r="W82" s="14" t="str">
        <f t="shared" ca="1" si="12"/>
        <v>Other comm</v>
      </c>
      <c r="X82" s="3" t="str">
        <f>'EE investment costs'!D131</f>
        <v>RH-13</v>
      </c>
      <c r="Y82" s="3" t="str">
        <f>'EE investment costs'!E131</f>
        <v>Heat Room Heat</v>
      </c>
      <c r="AC82" s="123">
        <f>'EE investment costs'!C131</f>
        <v>1.3</v>
      </c>
      <c r="AD82" s="22"/>
    </row>
    <row r="83" spans="2:30">
      <c r="B83" s="14" t="str">
        <f t="shared" ca="1" si="7"/>
        <v>INDODEFFLA-13</v>
      </c>
      <c r="C83" s="15" t="str">
        <f t="shared" ca="1" si="9"/>
        <v>IODLA</v>
      </c>
      <c r="D83" s="16">
        <f>'EE investment costs'!$F$15</f>
        <v>2016</v>
      </c>
      <c r="E83" s="14">
        <f>VLOOKUP(X83,'EE investment costs'!$D$56:$R$656,15,0)</f>
        <v>3.1619999999999999</v>
      </c>
      <c r="F83" s="17">
        <f ca="1">INDEX('EE investment costs'!$D$56:$R$656,MATCH(X83,'EE investment costs'!$D$56:$D$656,0),MATCH($V$8,'EE investment costs'!$D$56:$R$56,0))</f>
        <v>270.11252634994958</v>
      </c>
      <c r="I83" s="18">
        <v>1</v>
      </c>
      <c r="J83" s="18">
        <v>1</v>
      </c>
      <c r="K83" s="14">
        <f t="shared" ca="1" si="11"/>
        <v>8</v>
      </c>
      <c r="M83" s="19" t="str">
        <f t="shared" ca="1" si="8"/>
        <v>INDODEFFLA-13</v>
      </c>
      <c r="N83" s="23" t="str">
        <f t="shared" ca="1" si="10"/>
        <v>Other comm Saving Tech-Light 1.3y</v>
      </c>
      <c r="O83" s="23" t="s">
        <v>32</v>
      </c>
      <c r="P83" s="23" t="s">
        <v>33</v>
      </c>
      <c r="Q83" s="23"/>
      <c r="R83" s="23"/>
      <c r="S83" s="19" t="s">
        <v>34</v>
      </c>
      <c r="V83" s="16" t="str">
        <f t="shared" ca="1" si="12"/>
        <v>OD</v>
      </c>
      <c r="W83" s="14" t="str">
        <f t="shared" ca="1" si="12"/>
        <v>Other comm</v>
      </c>
      <c r="X83" s="3" t="str">
        <f>'EE investment costs'!D132</f>
        <v>LA-13</v>
      </c>
      <c r="Y83" s="3" t="str">
        <f>'EE investment costs'!E132</f>
        <v>Light</v>
      </c>
      <c r="AC83" s="123">
        <f>'EE investment costs'!C132</f>
        <v>1.3</v>
      </c>
      <c r="AD83" s="22"/>
    </row>
    <row r="84" spans="2:30">
      <c r="B84" s="14" t="str">
        <f t="shared" ca="1" si="7"/>
        <v>INDODEFFEM-13</v>
      </c>
      <c r="C84" s="15" t="str">
        <f t="shared" ca="1" si="9"/>
        <v>IODEM</v>
      </c>
      <c r="D84" s="16">
        <f>'EE investment costs'!$F$15</f>
        <v>2016</v>
      </c>
      <c r="E84" s="14">
        <f>VLOOKUP(X84,'EE investment costs'!$D$56:$R$656,15,0)</f>
        <v>3.3200999999999996</v>
      </c>
      <c r="F84" s="17">
        <f ca="1">INDEX('EE investment costs'!$D$56:$R$656,MATCH(X84,'EE investment costs'!$D$56:$D$656,0),MATCH($V$8,'EE investment costs'!$D$56:$R$56,0))</f>
        <v>245.05048780923698</v>
      </c>
      <c r="I84" s="18">
        <v>1</v>
      </c>
      <c r="J84" s="18">
        <v>1</v>
      </c>
      <c r="K84" s="14">
        <f t="shared" ca="1" si="11"/>
        <v>8</v>
      </c>
      <c r="M84" s="19" t="str">
        <f t="shared" ca="1" si="8"/>
        <v>INDODEFFEM-13</v>
      </c>
      <c r="N84" s="23" t="str">
        <f t="shared" ca="1" si="10"/>
        <v>Other comm Saving Tech-Electric Motors 1.3y</v>
      </c>
      <c r="O84" s="23" t="s">
        <v>32</v>
      </c>
      <c r="P84" s="23" t="s">
        <v>33</v>
      </c>
      <c r="Q84" s="23"/>
      <c r="R84" s="23"/>
      <c r="S84" s="19" t="s">
        <v>34</v>
      </c>
      <c r="V84" s="16" t="str">
        <f t="shared" ca="1" si="12"/>
        <v>OD</v>
      </c>
      <c r="W84" s="14" t="str">
        <f t="shared" ca="1" si="12"/>
        <v>Other comm</v>
      </c>
      <c r="X84" s="3" t="str">
        <f>'EE investment costs'!D133</f>
        <v>EM-13</v>
      </c>
      <c r="Y84" s="3" t="str">
        <f>'EE investment costs'!E133</f>
        <v>Electric Motors</v>
      </c>
      <c r="AC84" s="123">
        <f>'EE investment costs'!C133</f>
        <v>1.3</v>
      </c>
      <c r="AD84" s="22"/>
    </row>
    <row r="85" spans="2:30">
      <c r="B85" s="14" t="str">
        <f t="shared" ca="1" si="7"/>
        <v>INDODEFFTF-13</v>
      </c>
      <c r="C85" s="15" t="str">
        <f t="shared" ca="1" si="9"/>
        <v>IODTF</v>
      </c>
      <c r="D85" s="16">
        <f>'EE investment costs'!$F$15</f>
        <v>2016</v>
      </c>
      <c r="E85" s="14">
        <f>VLOOKUP(X85,'EE investment costs'!$D$56:$R$656,15,0)</f>
        <v>5.5299999999999994</v>
      </c>
      <c r="F85" s="17">
        <f ca="1">INDEX('EE investment costs'!$D$56:$R$656,MATCH(X85,'EE investment costs'!$D$56:$D$656,0),MATCH($V$8,'EE investment costs'!$D$56:$R$56,0))</f>
        <v>191.01823090803444</v>
      </c>
      <c r="I85" s="18">
        <v>1</v>
      </c>
      <c r="J85" s="18">
        <v>1</v>
      </c>
      <c r="K85" s="14">
        <f t="shared" ca="1" si="11"/>
        <v>8</v>
      </c>
      <c r="M85" s="19" t="str">
        <f t="shared" ca="1" si="8"/>
        <v>INDODEFFTF-13</v>
      </c>
      <c r="N85" s="23" t="str">
        <f t="shared" ca="1" si="10"/>
        <v>Other comm Saving Tech-Haulage Tractors, Trucks, Fishing boats 1.3y</v>
      </c>
      <c r="O85" s="23" t="s">
        <v>32</v>
      </c>
      <c r="P85" s="23" t="s">
        <v>33</v>
      </c>
      <c r="Q85" s="23"/>
      <c r="R85" s="23"/>
      <c r="S85" s="19" t="s">
        <v>34</v>
      </c>
      <c r="V85" s="16" t="str">
        <f t="shared" ca="1" si="12"/>
        <v>OD</v>
      </c>
      <c r="W85" s="14" t="str">
        <f t="shared" ca="1" si="12"/>
        <v>Other comm</v>
      </c>
      <c r="X85" s="3" t="str">
        <f>'EE investment costs'!D134</f>
        <v>TF-13</v>
      </c>
      <c r="Y85" s="3" t="str">
        <f>'EE investment costs'!E134</f>
        <v>Haulage Tractors, Trucks, Fishing boats</v>
      </c>
      <c r="AC85" s="123">
        <f>'EE investment costs'!C134</f>
        <v>1.3</v>
      </c>
      <c r="AD85" s="22"/>
    </row>
    <row r="86" spans="2:30">
      <c r="B86" s="14" t="str">
        <f t="shared" ca="1" si="7"/>
        <v>INDODEFFMT-14</v>
      </c>
      <c r="C86" s="15" t="str">
        <f t="shared" ca="1" si="9"/>
        <v>IODMT</v>
      </c>
      <c r="D86" s="16">
        <f>'EE investment costs'!$F$15</f>
        <v>2016</v>
      </c>
      <c r="E86" s="14">
        <f>VLOOKUP(X86,'EE investment costs'!$D$56:$R$656,15,0)</f>
        <v>4.25</v>
      </c>
      <c r="F86" s="17">
        <f ca="1">INDEX('EE investment costs'!$D$56:$R$656,MATCH(X86,'EE investment costs'!$D$56:$D$656,0),MATCH($V$8,'EE investment costs'!$D$56:$R$56,0))</f>
        <v>137.72934318267988</v>
      </c>
      <c r="I86" s="18">
        <v>1</v>
      </c>
      <c r="J86" s="18">
        <v>1</v>
      </c>
      <c r="K86" s="14">
        <f t="shared" ca="1" si="11"/>
        <v>8</v>
      </c>
      <c r="L86" s="23"/>
      <c r="M86" s="19" t="str">
        <f t="shared" ca="1" si="8"/>
        <v>INDODEFFMT-14</v>
      </c>
      <c r="N86" s="23" t="str">
        <f t="shared" ca="1" si="10"/>
        <v>Other comm Saving Tech-Heat Medium Temp. up to 150C 1.4y</v>
      </c>
      <c r="O86" s="23" t="s">
        <v>32</v>
      </c>
      <c r="P86" s="23" t="s">
        <v>33</v>
      </c>
      <c r="Q86" s="23"/>
      <c r="R86" s="23"/>
      <c r="S86" s="19" t="s">
        <v>34</v>
      </c>
      <c r="V86" s="16" t="str">
        <f t="shared" ca="1" si="12"/>
        <v>OD</v>
      </c>
      <c r="W86" s="14" t="str">
        <f t="shared" ca="1" si="12"/>
        <v>Other comm</v>
      </c>
      <c r="X86" s="3" t="str">
        <f>'EE investment costs'!D135</f>
        <v>MT-14</v>
      </c>
      <c r="Y86" s="3" t="str">
        <f>'EE investment costs'!E135</f>
        <v>Heat Medium Temp. up to 150C</v>
      </c>
      <c r="AC86" s="123">
        <f>'EE investment costs'!C135</f>
        <v>1.4</v>
      </c>
      <c r="AD86" s="22"/>
    </row>
    <row r="87" spans="2:30">
      <c r="B87" s="14" t="str">
        <f t="shared" ca="1" si="7"/>
        <v>INDODEFFHT-14</v>
      </c>
      <c r="C87" s="15" t="str">
        <f t="shared" ca="1" si="9"/>
        <v>IODHT</v>
      </c>
      <c r="D87" s="16">
        <f>'EE investment costs'!$F$15</f>
        <v>2016</v>
      </c>
      <c r="E87" s="14">
        <f>VLOOKUP(X87,'EE investment costs'!$D$56:$R$656,15,0)</f>
        <v>3.4</v>
      </c>
      <c r="F87" s="17">
        <f ca="1">INDEX('EE investment costs'!$D$56:$R$656,MATCH(X87,'EE investment costs'!$D$56:$D$656,0),MATCH($V$8,'EE investment costs'!$D$56:$R$56,0))</f>
        <v>140.74716024574474</v>
      </c>
      <c r="I87" s="18">
        <v>1</v>
      </c>
      <c r="J87" s="18">
        <v>1</v>
      </c>
      <c r="K87" s="14">
        <f t="shared" ca="1" si="11"/>
        <v>8</v>
      </c>
      <c r="L87" s="23"/>
      <c r="M87" s="19" t="str">
        <f t="shared" ca="1" si="8"/>
        <v>INDODEFFHT-14</v>
      </c>
      <c r="N87" s="23" t="str">
        <f t="shared" ca="1" si="10"/>
        <v>Other comm Saving Tech-Heat High Temp. over 150C 1.4y</v>
      </c>
      <c r="O87" s="23" t="s">
        <v>32</v>
      </c>
      <c r="P87" s="23" t="s">
        <v>33</v>
      </c>
      <c r="Q87" s="23"/>
      <c r="R87" s="23"/>
      <c r="S87" s="19" t="s">
        <v>34</v>
      </c>
      <c r="V87" s="16" t="str">
        <f t="shared" ca="1" si="12"/>
        <v>OD</v>
      </c>
      <c r="W87" s="14" t="str">
        <f t="shared" ca="1" si="12"/>
        <v>Other comm</v>
      </c>
      <c r="X87" s="3" t="str">
        <f>'EE investment costs'!D136</f>
        <v>HT-14</v>
      </c>
      <c r="Y87" s="3" t="str">
        <f>'EE investment costs'!E136</f>
        <v>Heat High Temp. over 150C</v>
      </c>
      <c r="AC87" s="123">
        <f>'EE investment costs'!C136</f>
        <v>1.4</v>
      </c>
      <c r="AD87" s="22"/>
    </row>
    <row r="88" spans="2:30">
      <c r="B88" s="14" t="str">
        <f t="shared" ca="1" si="7"/>
        <v>INDODEFFRH-14</v>
      </c>
      <c r="C88" s="15" t="str">
        <f t="shared" ca="1" si="9"/>
        <v>IODRH</v>
      </c>
      <c r="D88" s="16">
        <f>'EE investment costs'!$F$15</f>
        <v>2016</v>
      </c>
      <c r="E88" s="14">
        <f>VLOOKUP(X88,'EE investment costs'!$D$56:$R$656,15,0)</f>
        <v>13.6</v>
      </c>
      <c r="F88" s="17">
        <f ca="1">INDEX('EE investment costs'!$D$56:$R$656,MATCH(X88,'EE investment costs'!$D$56:$D$656,0),MATCH($V$8,'EE investment costs'!$D$56:$R$56,0))</f>
        <v>0</v>
      </c>
      <c r="I88" s="18">
        <v>1</v>
      </c>
      <c r="J88" s="18">
        <v>1</v>
      </c>
      <c r="K88" s="14">
        <f t="shared" ca="1" si="11"/>
        <v>8</v>
      </c>
      <c r="L88" s="23"/>
      <c r="M88" s="19" t="str">
        <f t="shared" ca="1" si="8"/>
        <v>INDODEFFRH-14</v>
      </c>
      <c r="N88" s="23" t="str">
        <f t="shared" ca="1" si="10"/>
        <v>Other comm Saving Tech-Heat Room Heat 1.4y</v>
      </c>
      <c r="O88" s="23" t="s">
        <v>32</v>
      </c>
      <c r="P88" s="23" t="s">
        <v>33</v>
      </c>
      <c r="Q88" s="23"/>
      <c r="R88" s="23"/>
      <c r="S88" s="19" t="s">
        <v>34</v>
      </c>
      <c r="V88" s="16" t="str">
        <f t="shared" ca="1" si="12"/>
        <v>OD</v>
      </c>
      <c r="W88" s="14" t="str">
        <f t="shared" ca="1" si="12"/>
        <v>Other comm</v>
      </c>
      <c r="X88" s="3" t="str">
        <f>'EE investment costs'!D137</f>
        <v>RH-14</v>
      </c>
      <c r="Y88" s="3" t="str">
        <f>'EE investment costs'!E137</f>
        <v>Heat Room Heat</v>
      </c>
      <c r="AC88" s="123">
        <f>'EE investment costs'!C137</f>
        <v>1.4</v>
      </c>
      <c r="AD88" s="22"/>
    </row>
    <row r="89" spans="2:30">
      <c r="B89" s="14" t="str">
        <f t="shared" ca="1" si="7"/>
        <v>INDODEFFLA-14</v>
      </c>
      <c r="C89" s="15" t="str">
        <f t="shared" ca="1" si="9"/>
        <v>IODLA</v>
      </c>
      <c r="D89" s="16">
        <f>'EE investment costs'!$F$15</f>
        <v>2016</v>
      </c>
      <c r="E89" s="14">
        <f>VLOOKUP(X89,'EE investment costs'!$D$56:$R$656,15,0)</f>
        <v>3.1959999999999997</v>
      </c>
      <c r="F89" s="17">
        <f ca="1">INDEX('EE investment costs'!$D$56:$R$656,MATCH(X89,'EE investment costs'!$D$56:$D$656,0),MATCH($V$8,'EE investment costs'!$D$56:$R$56,0))</f>
        <v>326.28383501019664</v>
      </c>
      <c r="I89" s="18">
        <v>1</v>
      </c>
      <c r="J89" s="18">
        <v>1</v>
      </c>
      <c r="K89" s="14">
        <f t="shared" ca="1" si="11"/>
        <v>8</v>
      </c>
      <c r="L89" s="23"/>
      <c r="M89" s="19" t="str">
        <f t="shared" ca="1" si="8"/>
        <v>INDODEFFLA-14</v>
      </c>
      <c r="N89" s="23" t="str">
        <f t="shared" ca="1" si="10"/>
        <v>Other comm Saving Tech-Light 1.4y</v>
      </c>
      <c r="O89" s="23" t="s">
        <v>32</v>
      </c>
      <c r="P89" s="23" t="s">
        <v>33</v>
      </c>
      <c r="Q89" s="23"/>
      <c r="R89" s="23"/>
      <c r="S89" s="19" t="s">
        <v>34</v>
      </c>
      <c r="V89" s="16" t="str">
        <f t="shared" ca="1" si="12"/>
        <v>OD</v>
      </c>
      <c r="W89" s="14" t="str">
        <f t="shared" ca="1" si="12"/>
        <v>Other comm</v>
      </c>
      <c r="X89" s="3" t="str">
        <f>'EE investment costs'!D138</f>
        <v>LA-14</v>
      </c>
      <c r="Y89" s="3" t="str">
        <f>'EE investment costs'!E138</f>
        <v>Light</v>
      </c>
      <c r="AC89" s="123">
        <f>'EE investment costs'!C138</f>
        <v>1.4</v>
      </c>
      <c r="AD89" s="22"/>
    </row>
    <row r="90" spans="2:30">
      <c r="B90" s="14" t="str">
        <f t="shared" ca="1" si="7"/>
        <v>INDODEFFEM-14</v>
      </c>
      <c r="C90" s="15" t="str">
        <f t="shared" ca="1" si="9"/>
        <v>IODEM</v>
      </c>
      <c r="D90" s="16">
        <f>'EE investment costs'!$F$15</f>
        <v>2016</v>
      </c>
      <c r="E90" s="14">
        <f>VLOOKUP(X90,'EE investment costs'!$D$56:$R$656,15,0)</f>
        <v>3.3557999999999995</v>
      </c>
      <c r="F90" s="17">
        <f ca="1">INDEX('EE investment costs'!$D$56:$R$656,MATCH(X90,'EE investment costs'!$D$56:$D$656,0),MATCH($V$8,'EE investment costs'!$D$56:$R$56,0))</f>
        <v>299.63504607280606</v>
      </c>
      <c r="I90" s="18">
        <v>1</v>
      </c>
      <c r="J90" s="18">
        <v>1</v>
      </c>
      <c r="K90" s="14">
        <f t="shared" ca="1" si="11"/>
        <v>8</v>
      </c>
      <c r="L90" s="23"/>
      <c r="M90" s="19" t="str">
        <f t="shared" ca="1" si="8"/>
        <v>INDODEFFEM-14</v>
      </c>
      <c r="N90" s="23" t="str">
        <f t="shared" ca="1" si="10"/>
        <v>Other comm Saving Tech-Electric Motors 1.4y</v>
      </c>
      <c r="O90" s="23" t="s">
        <v>32</v>
      </c>
      <c r="P90" s="23" t="s">
        <v>33</v>
      </c>
      <c r="Q90" s="23"/>
      <c r="R90" s="23"/>
      <c r="S90" s="19" t="s">
        <v>34</v>
      </c>
      <c r="V90" s="16" t="str">
        <f t="shared" ca="1" si="12"/>
        <v>OD</v>
      </c>
      <c r="W90" s="14" t="str">
        <f t="shared" ca="1" si="12"/>
        <v>Other comm</v>
      </c>
      <c r="X90" s="3" t="str">
        <f>'EE investment costs'!D139</f>
        <v>EM-14</v>
      </c>
      <c r="Y90" s="3" t="str">
        <f>'EE investment costs'!E139</f>
        <v>Electric Motors</v>
      </c>
      <c r="AC90" s="123">
        <f>'EE investment costs'!C139</f>
        <v>1.4</v>
      </c>
      <c r="AD90" s="22"/>
    </row>
    <row r="91" spans="2:30">
      <c r="B91" s="14" t="str">
        <f t="shared" ca="1" si="7"/>
        <v>INDODEFFTF-14</v>
      </c>
      <c r="C91" s="15" t="str">
        <f t="shared" ca="1" si="9"/>
        <v>IODTF</v>
      </c>
      <c r="D91" s="16">
        <f>'EE investment costs'!$F$15</f>
        <v>2016</v>
      </c>
      <c r="E91" s="14">
        <f>VLOOKUP(X91,'EE investment costs'!$D$56:$R$656,15,0)</f>
        <v>5.7399999999999984</v>
      </c>
      <c r="F91" s="17">
        <f ca="1">INDEX('EE investment costs'!$D$56:$R$656,MATCH(X91,'EE investment costs'!$D$56:$D$656,0),MATCH($V$8,'EE investment costs'!$D$56:$R$56,0))</f>
        <v>205.71194097788319</v>
      </c>
      <c r="I91" s="18">
        <v>1</v>
      </c>
      <c r="J91" s="18">
        <v>1</v>
      </c>
      <c r="K91" s="14">
        <f t="shared" ca="1" si="11"/>
        <v>8</v>
      </c>
      <c r="L91" s="23"/>
      <c r="M91" s="19" t="str">
        <f t="shared" ca="1" si="8"/>
        <v>INDODEFFTF-14</v>
      </c>
      <c r="N91" s="23" t="str">
        <f t="shared" ca="1" si="10"/>
        <v>Other comm Saving Tech-Haulage Tractors, Trucks, Fishing boats 1.4y</v>
      </c>
      <c r="O91" s="23" t="s">
        <v>32</v>
      </c>
      <c r="P91" s="23" t="s">
        <v>33</v>
      </c>
      <c r="Q91" s="23"/>
      <c r="R91" s="23"/>
      <c r="S91" s="19" t="s">
        <v>34</v>
      </c>
      <c r="V91" s="16" t="str">
        <f t="shared" ca="1" si="12"/>
        <v>OD</v>
      </c>
      <c r="W91" s="14" t="str">
        <f t="shared" ca="1" si="12"/>
        <v>Other comm</v>
      </c>
      <c r="X91" s="3" t="str">
        <f>'EE investment costs'!D140</f>
        <v>TF-14</v>
      </c>
      <c r="Y91" s="3" t="str">
        <f>'EE investment costs'!E140</f>
        <v>Haulage Tractors, Trucks, Fishing boats</v>
      </c>
      <c r="AC91" s="123">
        <f>'EE investment costs'!C140</f>
        <v>1.4</v>
      </c>
      <c r="AD91" s="22"/>
    </row>
    <row r="92" spans="2:30">
      <c r="B92" s="14" t="str">
        <f t="shared" ca="1" si="7"/>
        <v>INDODEFFMT-15</v>
      </c>
      <c r="C92" s="15" t="str">
        <f t="shared" ca="1" si="9"/>
        <v>IODMT</v>
      </c>
      <c r="D92" s="16">
        <f>'EE investment costs'!$F$15</f>
        <v>2016</v>
      </c>
      <c r="E92" s="14">
        <f>VLOOKUP(X92,'EE investment costs'!$D$56:$R$656,15,0)</f>
        <v>4.375</v>
      </c>
      <c r="F92" s="17">
        <f ca="1">INDEX('EE investment costs'!$D$56:$R$656,MATCH(X92,'EE investment costs'!$D$56:$D$656,0),MATCH($V$8,'EE investment costs'!$D$56:$R$56,0))</f>
        <v>155.99306510562178</v>
      </c>
      <c r="I92" s="18">
        <v>1</v>
      </c>
      <c r="J92" s="18">
        <v>1</v>
      </c>
      <c r="K92" s="14">
        <f t="shared" ca="1" si="11"/>
        <v>8</v>
      </c>
      <c r="L92" s="23"/>
      <c r="M92" s="19" t="str">
        <f t="shared" ca="1" si="8"/>
        <v>INDODEFFMT-15</v>
      </c>
      <c r="N92" s="23" t="str">
        <f t="shared" ca="1" si="10"/>
        <v>Other comm Saving Tech-Heat Medium Temp. up to 150C 1.5y</v>
      </c>
      <c r="O92" s="23" t="s">
        <v>32</v>
      </c>
      <c r="P92" s="23" t="s">
        <v>33</v>
      </c>
      <c r="Q92" s="23"/>
      <c r="R92" s="23"/>
      <c r="S92" s="19" t="s">
        <v>34</v>
      </c>
      <c r="V92" s="16" t="str">
        <f t="shared" ca="1" si="12"/>
        <v>OD</v>
      </c>
      <c r="W92" s="14" t="str">
        <f t="shared" ca="1" si="12"/>
        <v>Other comm</v>
      </c>
      <c r="X92" s="3" t="str">
        <f>'EE investment costs'!D141</f>
        <v>MT-15</v>
      </c>
      <c r="Y92" s="3" t="str">
        <f>'EE investment costs'!E141</f>
        <v>Heat Medium Temp. up to 150C</v>
      </c>
      <c r="AC92" s="123">
        <f>'EE investment costs'!C141</f>
        <v>1.5</v>
      </c>
      <c r="AD92" s="22"/>
    </row>
    <row r="93" spans="2:30">
      <c r="B93" s="14" t="str">
        <f t="shared" ca="1" si="7"/>
        <v>INDODEFFHT-15</v>
      </c>
      <c r="C93" s="15" t="str">
        <f t="shared" ca="1" si="9"/>
        <v>IODHT</v>
      </c>
      <c r="D93" s="16">
        <f>'EE investment costs'!$F$15</f>
        <v>2016</v>
      </c>
      <c r="E93" s="14">
        <f>VLOOKUP(X93,'EE investment costs'!$D$56:$R$656,15,0)</f>
        <v>3.5</v>
      </c>
      <c r="F93" s="17">
        <f ca="1">INDEX('EE investment costs'!$D$56:$R$656,MATCH(X93,'EE investment costs'!$D$56:$D$656,0),MATCH($V$8,'EE investment costs'!$D$56:$R$56,0))</f>
        <v>155.18276642479552</v>
      </c>
      <c r="I93" s="18">
        <v>1</v>
      </c>
      <c r="J93" s="18">
        <v>1</v>
      </c>
      <c r="K93" s="14">
        <f t="shared" ca="1" si="11"/>
        <v>8</v>
      </c>
      <c r="L93" s="23"/>
      <c r="M93" s="19" t="str">
        <f t="shared" ca="1" si="8"/>
        <v>INDODEFFHT-15</v>
      </c>
      <c r="N93" s="23" t="str">
        <f t="shared" ca="1" si="10"/>
        <v>Other comm Saving Tech-Heat High Temp. over 150C 1.5y</v>
      </c>
      <c r="O93" s="23" t="s">
        <v>32</v>
      </c>
      <c r="P93" s="23" t="s">
        <v>33</v>
      </c>
      <c r="Q93" s="23"/>
      <c r="R93" s="23"/>
      <c r="S93" s="19" t="s">
        <v>34</v>
      </c>
      <c r="V93" s="16" t="str">
        <f t="shared" ca="1" si="12"/>
        <v>OD</v>
      </c>
      <c r="W93" s="14" t="str">
        <f t="shared" ca="1" si="12"/>
        <v>Other comm</v>
      </c>
      <c r="X93" s="3" t="str">
        <f>'EE investment costs'!D142</f>
        <v>HT-15</v>
      </c>
      <c r="Y93" s="3" t="str">
        <f>'EE investment costs'!E142</f>
        <v>Heat High Temp. over 150C</v>
      </c>
      <c r="AC93" s="123">
        <f>'EE investment costs'!C142</f>
        <v>1.5</v>
      </c>
      <c r="AD93" s="22"/>
    </row>
    <row r="94" spans="2:30">
      <c r="B94" s="14" t="str">
        <f t="shared" ca="1" si="7"/>
        <v>INDODEFFRH-15</v>
      </c>
      <c r="C94" s="15" t="str">
        <f t="shared" ca="1" si="9"/>
        <v>IODRH</v>
      </c>
      <c r="D94" s="16">
        <f>'EE investment costs'!$F$15</f>
        <v>2016</v>
      </c>
      <c r="E94" s="14">
        <f>VLOOKUP(X94,'EE investment costs'!$D$56:$R$656,15,0)</f>
        <v>14</v>
      </c>
      <c r="F94" s="17">
        <f ca="1">INDEX('EE investment costs'!$D$56:$R$656,MATCH(X94,'EE investment costs'!$D$56:$D$656,0),MATCH($V$8,'EE investment costs'!$D$56:$R$56,0))</f>
        <v>0</v>
      </c>
      <c r="I94" s="18">
        <v>1</v>
      </c>
      <c r="J94" s="18">
        <v>1</v>
      </c>
      <c r="K94" s="14">
        <f t="shared" ca="1" si="11"/>
        <v>8</v>
      </c>
      <c r="L94" s="23"/>
      <c r="M94" s="19" t="str">
        <f t="shared" ca="1" si="8"/>
        <v>INDODEFFRH-15</v>
      </c>
      <c r="N94" s="23" t="str">
        <f t="shared" ca="1" si="10"/>
        <v>Other comm Saving Tech-Heat Room Heat 1.5y</v>
      </c>
      <c r="O94" s="23" t="s">
        <v>32</v>
      </c>
      <c r="P94" s="23" t="s">
        <v>33</v>
      </c>
      <c r="Q94" s="23"/>
      <c r="R94" s="23"/>
      <c r="S94" s="19" t="s">
        <v>34</v>
      </c>
      <c r="V94" s="16" t="str">
        <f t="shared" ca="1" si="12"/>
        <v>OD</v>
      </c>
      <c r="W94" s="14" t="str">
        <f t="shared" ca="1" si="12"/>
        <v>Other comm</v>
      </c>
      <c r="X94" s="3" t="str">
        <f>'EE investment costs'!D143</f>
        <v>RH-15</v>
      </c>
      <c r="Y94" s="3" t="str">
        <f>'EE investment costs'!E143</f>
        <v>Heat Room Heat</v>
      </c>
      <c r="AC94" s="123">
        <f>'EE investment costs'!C143</f>
        <v>1.5</v>
      </c>
      <c r="AD94" s="22"/>
    </row>
    <row r="95" spans="2:30">
      <c r="B95" s="14" t="str">
        <f t="shared" ca="1" si="7"/>
        <v>INDODEFFLA-15</v>
      </c>
      <c r="C95" s="15" t="str">
        <f t="shared" ca="1" si="9"/>
        <v>IODLA</v>
      </c>
      <c r="D95" s="16">
        <f>'EE investment costs'!$F$15</f>
        <v>2016</v>
      </c>
      <c r="E95" s="14">
        <f>VLOOKUP(X95,'EE investment costs'!$D$56:$R$656,15,0)</f>
        <v>3.23</v>
      </c>
      <c r="F95" s="17">
        <f ca="1">INDEX('EE investment costs'!$D$56:$R$656,MATCH(X95,'EE investment costs'!$D$56:$D$656,0),MATCH($V$8,'EE investment costs'!$D$56:$R$56,0))</f>
        <v>382.45514367044387</v>
      </c>
      <c r="I95" s="18">
        <v>1</v>
      </c>
      <c r="J95" s="18">
        <v>1</v>
      </c>
      <c r="K95" s="14">
        <f t="shared" ca="1" si="11"/>
        <v>8</v>
      </c>
      <c r="L95" s="23"/>
      <c r="M95" s="19" t="str">
        <f t="shared" ca="1" si="8"/>
        <v>INDODEFFLA-15</v>
      </c>
      <c r="N95" s="23" t="str">
        <f t="shared" ca="1" si="10"/>
        <v>Other comm Saving Tech-Light 1.5y</v>
      </c>
      <c r="O95" s="23" t="s">
        <v>32</v>
      </c>
      <c r="P95" s="23" t="s">
        <v>33</v>
      </c>
      <c r="Q95" s="23"/>
      <c r="R95" s="23"/>
      <c r="S95" s="19" t="s">
        <v>34</v>
      </c>
      <c r="V95" s="16" t="str">
        <f t="shared" ca="1" si="12"/>
        <v>OD</v>
      </c>
      <c r="W95" s="14" t="str">
        <f t="shared" ca="1" si="12"/>
        <v>Other comm</v>
      </c>
      <c r="X95" s="3" t="str">
        <f>'EE investment costs'!D144</f>
        <v>LA-15</v>
      </c>
      <c r="Y95" s="3" t="str">
        <f>'EE investment costs'!E144</f>
        <v>Light</v>
      </c>
      <c r="AC95" s="123">
        <f>'EE investment costs'!C144</f>
        <v>1.5</v>
      </c>
      <c r="AD95" s="22"/>
    </row>
    <row r="96" spans="2:30">
      <c r="B96" s="14" t="str">
        <f t="shared" ca="1" si="7"/>
        <v>INDODEFFEM-15</v>
      </c>
      <c r="C96" s="15" t="str">
        <f t="shared" ca="1" si="9"/>
        <v>IODEM</v>
      </c>
      <c r="D96" s="16">
        <f>'EE investment costs'!$F$15</f>
        <v>2016</v>
      </c>
      <c r="E96" s="14">
        <f>VLOOKUP(X96,'EE investment costs'!$D$56:$R$656,15,0)</f>
        <v>3.3914999999999997</v>
      </c>
      <c r="F96" s="17">
        <f ca="1">INDEX('EE investment costs'!$D$56:$R$656,MATCH(X96,'EE investment costs'!$D$56:$D$656,0),MATCH($V$8,'EE investment costs'!$D$56:$R$56,0))</f>
        <v>354.21960433637514</v>
      </c>
      <c r="I96" s="18">
        <v>1</v>
      </c>
      <c r="J96" s="18">
        <v>1</v>
      </c>
      <c r="K96" s="14">
        <f t="shared" ca="1" si="11"/>
        <v>8</v>
      </c>
      <c r="M96" s="19" t="str">
        <f t="shared" ca="1" si="8"/>
        <v>INDODEFFEM-15</v>
      </c>
      <c r="N96" s="23" t="str">
        <f t="shared" ca="1" si="10"/>
        <v>Other comm Saving Tech-Electric Motors 1.5y</v>
      </c>
      <c r="O96" s="23" t="s">
        <v>32</v>
      </c>
      <c r="P96" s="23" t="s">
        <v>33</v>
      </c>
      <c r="Q96" s="23"/>
      <c r="R96" s="23"/>
      <c r="S96" s="19" t="s">
        <v>34</v>
      </c>
      <c r="V96" s="16" t="str">
        <f t="shared" ca="1" si="12"/>
        <v>OD</v>
      </c>
      <c r="W96" s="14" t="str">
        <f t="shared" ca="1" si="12"/>
        <v>Other comm</v>
      </c>
      <c r="X96" s="3" t="str">
        <f>'EE investment costs'!D145</f>
        <v>EM-15</v>
      </c>
      <c r="Y96" s="3" t="str">
        <f>'EE investment costs'!E145</f>
        <v>Electric Motors</v>
      </c>
      <c r="AC96" s="123">
        <f>'EE investment costs'!C145</f>
        <v>1.5</v>
      </c>
      <c r="AD96" s="22"/>
    </row>
    <row r="97" spans="2:30">
      <c r="B97" s="14" t="str">
        <f t="shared" ca="1" si="7"/>
        <v>INDODEFFTF-15</v>
      </c>
      <c r="C97" s="15" t="str">
        <f t="shared" ca="1" si="9"/>
        <v>IODTF</v>
      </c>
      <c r="D97" s="16">
        <f>'EE investment costs'!$F$15</f>
        <v>2016</v>
      </c>
      <c r="E97" s="14">
        <f>VLOOKUP(X97,'EE investment costs'!$D$56:$R$656,15,0)</f>
        <v>5.9499999999999993</v>
      </c>
      <c r="F97" s="17">
        <f ca="1">INDEX('EE investment costs'!$D$56:$R$656,MATCH(X97,'EE investment costs'!$D$56:$D$656,0),MATCH($V$8,'EE investment costs'!$D$56:$R$56,0))</f>
        <v>220.40565104773205</v>
      </c>
      <c r="I97" s="18">
        <v>1</v>
      </c>
      <c r="J97" s="18">
        <v>1</v>
      </c>
      <c r="K97" s="14">
        <f t="shared" ca="1" si="11"/>
        <v>8</v>
      </c>
      <c r="M97" s="19" t="str">
        <f t="shared" ca="1" si="8"/>
        <v>INDODEFFTF-15</v>
      </c>
      <c r="N97" s="23" t="str">
        <f t="shared" ca="1" si="10"/>
        <v>Other comm Saving Tech-Haulage Tractors, Trucks, Fishing boats 1.5y</v>
      </c>
      <c r="O97" s="23" t="s">
        <v>32</v>
      </c>
      <c r="P97" s="23" t="s">
        <v>33</v>
      </c>
      <c r="Q97" s="23"/>
      <c r="R97" s="23"/>
      <c r="S97" s="19" t="s">
        <v>34</v>
      </c>
      <c r="V97" s="16" t="str">
        <f t="shared" ca="1" si="12"/>
        <v>OD</v>
      </c>
      <c r="W97" s="14" t="str">
        <f t="shared" ca="1" si="12"/>
        <v>Other comm</v>
      </c>
      <c r="X97" s="3" t="str">
        <f>'EE investment costs'!D146</f>
        <v>TF-15</v>
      </c>
      <c r="Y97" s="3" t="str">
        <f>'EE investment costs'!E146</f>
        <v>Haulage Tractors, Trucks, Fishing boats</v>
      </c>
      <c r="AC97" s="123">
        <f>'EE investment costs'!C146</f>
        <v>1.5</v>
      </c>
      <c r="AD97" s="22"/>
    </row>
    <row r="98" spans="2:30">
      <c r="B98" s="14" t="str">
        <f t="shared" ca="1" si="7"/>
        <v>INDODEFFMT-16</v>
      </c>
      <c r="C98" s="15" t="str">
        <f t="shared" ca="1" si="9"/>
        <v>IODMT</v>
      </c>
      <c r="D98" s="16">
        <f>'EE investment costs'!$F$15</f>
        <v>2016</v>
      </c>
      <c r="E98" s="14">
        <f>VLOOKUP(X98,'EE investment costs'!$D$56:$R$656,15,0)</f>
        <v>4.5</v>
      </c>
      <c r="F98" s="17">
        <f ca="1">INDEX('EE investment costs'!$D$56:$R$656,MATCH(X98,'EE investment costs'!$D$56:$D$656,0),MATCH($V$8,'EE investment costs'!$D$56:$R$56,0))</f>
        <v>174.25678702856368</v>
      </c>
      <c r="I98" s="18">
        <v>1</v>
      </c>
      <c r="J98" s="18">
        <v>1</v>
      </c>
      <c r="K98" s="14">
        <f t="shared" ca="1" si="11"/>
        <v>8</v>
      </c>
      <c r="M98" s="19" t="str">
        <f t="shared" ca="1" si="8"/>
        <v>INDODEFFMT-16</v>
      </c>
      <c r="N98" s="23" t="str">
        <f t="shared" ca="1" si="10"/>
        <v>Other comm Saving Tech-Heat Medium Temp. up to 150C 1.6y</v>
      </c>
      <c r="O98" s="23" t="s">
        <v>32</v>
      </c>
      <c r="P98" s="23" t="s">
        <v>33</v>
      </c>
      <c r="Q98" s="23"/>
      <c r="R98" s="23"/>
      <c r="S98" s="19" t="s">
        <v>34</v>
      </c>
      <c r="V98" s="16" t="str">
        <f t="shared" ca="1" si="12"/>
        <v>OD</v>
      </c>
      <c r="W98" s="14" t="str">
        <f t="shared" ca="1" si="12"/>
        <v>Other comm</v>
      </c>
      <c r="X98" s="3" t="str">
        <f>'EE investment costs'!D147</f>
        <v>MT-16</v>
      </c>
      <c r="Y98" s="3" t="str">
        <f>'EE investment costs'!E147</f>
        <v>Heat Medium Temp. up to 150C</v>
      </c>
      <c r="AC98" s="123">
        <f>'EE investment costs'!C147</f>
        <v>1.6</v>
      </c>
      <c r="AD98" s="22"/>
    </row>
    <row r="99" spans="2:30">
      <c r="B99" s="14" t="str">
        <f t="shared" ca="1" si="7"/>
        <v>INDODEFFHT-16</v>
      </c>
      <c r="C99" s="15" t="str">
        <f t="shared" ca="1" si="9"/>
        <v>IODHT</v>
      </c>
      <c r="D99" s="16">
        <f>'EE investment costs'!$F$15</f>
        <v>2016</v>
      </c>
      <c r="E99" s="14">
        <f>VLOOKUP(X99,'EE investment costs'!$D$56:$R$656,15,0)</f>
        <v>3.6</v>
      </c>
      <c r="F99" s="17">
        <f ca="1">INDEX('EE investment costs'!$D$56:$R$656,MATCH(X99,'EE investment costs'!$D$56:$D$656,0),MATCH($V$8,'EE investment costs'!$D$56:$R$56,0))</f>
        <v>169.61837260384632</v>
      </c>
      <c r="I99" s="18">
        <v>1</v>
      </c>
      <c r="J99" s="18">
        <v>1</v>
      </c>
      <c r="K99" s="14">
        <f t="shared" ca="1" si="11"/>
        <v>8</v>
      </c>
      <c r="M99" s="19" t="str">
        <f t="shared" ca="1" si="8"/>
        <v>INDODEFFHT-16</v>
      </c>
      <c r="N99" s="23" t="str">
        <f t="shared" ca="1" si="10"/>
        <v>Other comm Saving Tech-Heat High Temp. over 150C 1.6y</v>
      </c>
      <c r="O99" s="23" t="s">
        <v>32</v>
      </c>
      <c r="P99" s="23" t="s">
        <v>33</v>
      </c>
      <c r="Q99" s="23"/>
      <c r="R99" s="23"/>
      <c r="S99" s="19" t="s">
        <v>34</v>
      </c>
      <c r="V99" s="16" t="str">
        <f t="shared" ca="1" si="12"/>
        <v>OD</v>
      </c>
      <c r="W99" s="14" t="str">
        <f t="shared" ca="1" si="12"/>
        <v>Other comm</v>
      </c>
      <c r="X99" s="3" t="str">
        <f>'EE investment costs'!D148</f>
        <v>HT-16</v>
      </c>
      <c r="Y99" s="3" t="str">
        <f>'EE investment costs'!E148</f>
        <v>Heat High Temp. over 150C</v>
      </c>
      <c r="AC99" s="123">
        <f>'EE investment costs'!C148</f>
        <v>1.6</v>
      </c>
      <c r="AD99" s="22"/>
    </row>
    <row r="100" spans="2:30">
      <c r="B100" s="14" t="str">
        <f t="shared" ca="1" si="7"/>
        <v>INDODEFFRH-16</v>
      </c>
      <c r="C100" s="15" t="str">
        <f t="shared" ca="1" si="9"/>
        <v>IODRH</v>
      </c>
      <c r="D100" s="16">
        <f>'EE investment costs'!$F$15</f>
        <v>2016</v>
      </c>
      <c r="E100" s="14">
        <f>VLOOKUP(X100,'EE investment costs'!$D$56:$R$656,15,0)</f>
        <v>14.4</v>
      </c>
      <c r="F100" s="17">
        <f ca="1">INDEX('EE investment costs'!$D$56:$R$656,MATCH(X100,'EE investment costs'!$D$56:$D$656,0),MATCH($V$8,'EE investment costs'!$D$56:$R$56,0))</f>
        <v>0</v>
      </c>
      <c r="I100" s="18">
        <v>1</v>
      </c>
      <c r="J100" s="18">
        <v>1</v>
      </c>
      <c r="K100" s="14">
        <f t="shared" ca="1" si="11"/>
        <v>8</v>
      </c>
      <c r="M100" s="19" t="str">
        <f t="shared" ca="1" si="8"/>
        <v>INDODEFFRH-16</v>
      </c>
      <c r="N100" s="23" t="str">
        <f t="shared" ca="1" si="10"/>
        <v>Other comm Saving Tech-Heat Room Heat 1.6y</v>
      </c>
      <c r="O100" s="23" t="s">
        <v>32</v>
      </c>
      <c r="P100" s="23" t="s">
        <v>33</v>
      </c>
      <c r="Q100" s="23"/>
      <c r="R100" s="23"/>
      <c r="S100" s="19" t="s">
        <v>34</v>
      </c>
      <c r="V100" s="16" t="str">
        <f t="shared" ca="1" si="12"/>
        <v>OD</v>
      </c>
      <c r="W100" s="14" t="str">
        <f t="shared" ca="1" si="12"/>
        <v>Other comm</v>
      </c>
      <c r="X100" s="3" t="str">
        <f>'EE investment costs'!D149</f>
        <v>RH-16</v>
      </c>
      <c r="Y100" s="3" t="str">
        <f>'EE investment costs'!E149</f>
        <v>Heat Room Heat</v>
      </c>
      <c r="AC100" s="123">
        <f>'EE investment costs'!C149</f>
        <v>1.6</v>
      </c>
      <c r="AD100" s="22"/>
    </row>
    <row r="101" spans="2:30">
      <c r="B101" s="14" t="str">
        <f t="shared" ca="1" si="7"/>
        <v>INDODEFFLA-16</v>
      </c>
      <c r="C101" s="15" t="str">
        <f t="shared" ca="1" si="9"/>
        <v>IODLA</v>
      </c>
      <c r="D101" s="16">
        <f>'EE investment costs'!$F$15</f>
        <v>2016</v>
      </c>
      <c r="E101" s="14">
        <f>VLOOKUP(X101,'EE investment costs'!$D$56:$R$656,15,0)</f>
        <v>3.2640000000000002</v>
      </c>
      <c r="F101" s="17">
        <f ca="1">INDEX('EE investment costs'!$D$56:$R$656,MATCH(X101,'EE investment costs'!$D$56:$D$656,0),MATCH($V$8,'EE investment costs'!$D$56:$R$56,0))</f>
        <v>438.62645233069122</v>
      </c>
      <c r="I101" s="18">
        <v>1</v>
      </c>
      <c r="J101" s="18">
        <v>1</v>
      </c>
      <c r="K101" s="14">
        <f t="shared" ca="1" si="11"/>
        <v>8</v>
      </c>
      <c r="M101" s="19" t="str">
        <f t="shared" ca="1" si="8"/>
        <v>INDODEFFLA-16</v>
      </c>
      <c r="N101" s="23" t="str">
        <f t="shared" ca="1" si="10"/>
        <v>Other comm Saving Tech-Light 1.6y</v>
      </c>
      <c r="O101" s="23" t="s">
        <v>32</v>
      </c>
      <c r="P101" s="23" t="s">
        <v>33</v>
      </c>
      <c r="Q101" s="23"/>
      <c r="R101" s="23"/>
      <c r="S101" s="19" t="s">
        <v>34</v>
      </c>
      <c r="V101" s="16" t="str">
        <f t="shared" ca="1" si="12"/>
        <v>OD</v>
      </c>
      <c r="W101" s="14" t="str">
        <f t="shared" ca="1" si="12"/>
        <v>Other comm</v>
      </c>
      <c r="X101" s="3" t="str">
        <f>'EE investment costs'!D150</f>
        <v>LA-16</v>
      </c>
      <c r="Y101" s="3" t="str">
        <f>'EE investment costs'!E150</f>
        <v>Light</v>
      </c>
      <c r="AC101" s="123">
        <f>'EE investment costs'!C150</f>
        <v>1.6</v>
      </c>
      <c r="AD101" s="22"/>
    </row>
    <row r="102" spans="2:30">
      <c r="B102" s="14" t="str">
        <f t="shared" ca="1" si="7"/>
        <v>INDODEFFEM-16</v>
      </c>
      <c r="C102" s="15" t="str">
        <f t="shared" ca="1" si="9"/>
        <v>IODEM</v>
      </c>
      <c r="D102" s="16">
        <f>'EE investment costs'!$F$15</f>
        <v>2016</v>
      </c>
      <c r="E102" s="14">
        <f>VLOOKUP(X102,'EE investment costs'!$D$56:$R$656,15,0)</f>
        <v>3.4271999999999996</v>
      </c>
      <c r="F102" s="17">
        <f ca="1">INDEX('EE investment costs'!$D$56:$R$656,MATCH(X102,'EE investment costs'!$D$56:$D$656,0),MATCH($V$8,'EE investment costs'!$D$56:$R$56,0))</f>
        <v>408.80416259994433</v>
      </c>
      <c r="I102" s="18">
        <v>1</v>
      </c>
      <c r="J102" s="18">
        <v>1</v>
      </c>
      <c r="K102" s="14">
        <f t="shared" ca="1" si="11"/>
        <v>8</v>
      </c>
      <c r="M102" s="19" t="str">
        <f t="shared" ca="1" si="8"/>
        <v>INDODEFFEM-16</v>
      </c>
      <c r="N102" s="23" t="str">
        <f t="shared" ca="1" si="10"/>
        <v>Other comm Saving Tech-Electric Motors 1.6y</v>
      </c>
      <c r="O102" s="23" t="s">
        <v>32</v>
      </c>
      <c r="P102" s="23" t="s">
        <v>33</v>
      </c>
      <c r="Q102" s="23"/>
      <c r="R102" s="23"/>
      <c r="S102" s="19" t="s">
        <v>34</v>
      </c>
      <c r="V102" s="16" t="str">
        <f t="shared" ca="1" si="12"/>
        <v>OD</v>
      </c>
      <c r="W102" s="14" t="str">
        <f t="shared" ca="1" si="12"/>
        <v>Other comm</v>
      </c>
      <c r="X102" s="3" t="str">
        <f>'EE investment costs'!D151</f>
        <v>EM-16</v>
      </c>
      <c r="Y102" s="3" t="str">
        <f>'EE investment costs'!E151</f>
        <v>Electric Motors</v>
      </c>
      <c r="AC102" s="123">
        <f>'EE investment costs'!C151</f>
        <v>1.6</v>
      </c>
      <c r="AD102" s="22"/>
    </row>
    <row r="103" spans="2:30">
      <c r="B103" s="14" t="str">
        <f t="shared" ca="1" si="7"/>
        <v>INDODEFFTF-16</v>
      </c>
      <c r="C103" s="15" t="str">
        <f t="shared" ca="1" si="9"/>
        <v>IODTF</v>
      </c>
      <c r="D103" s="16">
        <f>'EE investment costs'!$F$15</f>
        <v>2016</v>
      </c>
      <c r="E103" s="14">
        <f>VLOOKUP(X103,'EE investment costs'!$D$56:$R$656,15,0)</f>
        <v>6.16</v>
      </c>
      <c r="F103" s="17">
        <f ca="1">INDEX('EE investment costs'!$D$56:$R$656,MATCH(X103,'EE investment costs'!$D$56:$D$656,0),MATCH($V$8,'EE investment costs'!$D$56:$R$56,0))</f>
        <v>235.09936111758083</v>
      </c>
      <c r="I103" s="18">
        <v>1</v>
      </c>
      <c r="J103" s="18">
        <v>1</v>
      </c>
      <c r="K103" s="14">
        <f t="shared" ca="1" si="11"/>
        <v>8</v>
      </c>
      <c r="M103" s="19" t="str">
        <f t="shared" ca="1" si="8"/>
        <v>INDODEFFTF-16</v>
      </c>
      <c r="N103" s="23" t="str">
        <f t="shared" ca="1" si="10"/>
        <v>Other comm Saving Tech-Haulage Tractors, Trucks, Fishing boats 1.6y</v>
      </c>
      <c r="O103" s="23" t="s">
        <v>32</v>
      </c>
      <c r="P103" s="23" t="s">
        <v>33</v>
      </c>
      <c r="Q103" s="23"/>
      <c r="R103" s="23"/>
      <c r="S103" s="19" t="s">
        <v>34</v>
      </c>
      <c r="V103" s="16" t="str">
        <f t="shared" ca="1" si="12"/>
        <v>OD</v>
      </c>
      <c r="W103" s="14" t="str">
        <f t="shared" ca="1" si="12"/>
        <v>Other comm</v>
      </c>
      <c r="X103" s="3" t="str">
        <f>'EE investment costs'!D152</f>
        <v>TF-16</v>
      </c>
      <c r="Y103" s="3" t="str">
        <f>'EE investment costs'!E152</f>
        <v>Haulage Tractors, Trucks, Fishing boats</v>
      </c>
      <c r="AC103" s="123">
        <f>'EE investment costs'!C152</f>
        <v>1.6</v>
      </c>
      <c r="AD103" s="22"/>
    </row>
    <row r="104" spans="2:30">
      <c r="B104" s="14" t="str">
        <f t="shared" ca="1" si="7"/>
        <v>INDODEFFMT-17</v>
      </c>
      <c r="C104" s="15" t="str">
        <f t="shared" ca="1" si="9"/>
        <v>IODMT</v>
      </c>
      <c r="D104" s="16">
        <f>'EE investment costs'!$F$15</f>
        <v>2016</v>
      </c>
      <c r="E104" s="14">
        <f>VLOOKUP(X104,'EE investment costs'!$D$56:$R$656,15,0)</f>
        <v>4.625</v>
      </c>
      <c r="F104" s="17">
        <f ca="1">INDEX('EE investment costs'!$D$56:$R$656,MATCH(X104,'EE investment costs'!$D$56:$D$656,0),MATCH($V$8,'EE investment costs'!$D$56:$R$56,0))</f>
        <v>192.52050895150558</v>
      </c>
      <c r="I104" s="18">
        <v>1</v>
      </c>
      <c r="J104" s="18">
        <v>1</v>
      </c>
      <c r="K104" s="14">
        <f t="shared" ca="1" si="11"/>
        <v>8</v>
      </c>
      <c r="M104" s="19" t="str">
        <f t="shared" ca="1" si="8"/>
        <v>INDODEFFMT-17</v>
      </c>
      <c r="N104" s="23" t="str">
        <f t="shared" ca="1" si="10"/>
        <v>Other comm Saving Tech-Heat Medium Temp. up to 150C 1.7y</v>
      </c>
      <c r="O104" s="23" t="s">
        <v>32</v>
      </c>
      <c r="P104" s="23" t="s">
        <v>33</v>
      </c>
      <c r="Q104" s="23"/>
      <c r="R104" s="23"/>
      <c r="S104" s="19" t="s">
        <v>34</v>
      </c>
      <c r="V104" s="16" t="str">
        <f t="shared" ca="1" si="12"/>
        <v>OD</v>
      </c>
      <c r="W104" s="14" t="str">
        <f t="shared" ca="1" si="12"/>
        <v>Other comm</v>
      </c>
      <c r="X104" s="3" t="str">
        <f>'EE investment costs'!D153</f>
        <v>MT-17</v>
      </c>
      <c r="Y104" s="3" t="str">
        <f>'EE investment costs'!E153</f>
        <v>Heat Medium Temp. up to 150C</v>
      </c>
      <c r="AC104" s="123">
        <f>'EE investment costs'!C153</f>
        <v>1.7</v>
      </c>
      <c r="AD104" s="22"/>
    </row>
    <row r="105" spans="2:30">
      <c r="B105" s="14" t="str">
        <f t="shared" ca="1" si="7"/>
        <v>INDODEFFHT-17</v>
      </c>
      <c r="C105" s="15" t="str">
        <f t="shared" ca="1" si="9"/>
        <v>IODHT</v>
      </c>
      <c r="D105" s="16">
        <f>'EE investment costs'!$F$15</f>
        <v>2016</v>
      </c>
      <c r="E105" s="14">
        <f>VLOOKUP(X105,'EE investment costs'!$D$56:$R$656,15,0)</f>
        <v>3.7</v>
      </c>
      <c r="F105" s="17">
        <f ca="1">INDEX('EE investment costs'!$D$56:$R$656,MATCH(X105,'EE investment costs'!$D$56:$D$656,0),MATCH($V$8,'EE investment costs'!$D$56:$R$56,0))</f>
        <v>184.05397878289705</v>
      </c>
      <c r="I105" s="18">
        <v>1</v>
      </c>
      <c r="J105" s="18">
        <v>1</v>
      </c>
      <c r="K105" s="14">
        <f t="shared" ca="1" si="11"/>
        <v>8</v>
      </c>
      <c r="M105" s="19" t="str">
        <f t="shared" ca="1" si="8"/>
        <v>INDODEFFHT-17</v>
      </c>
      <c r="N105" s="23" t="str">
        <f t="shared" ca="1" si="10"/>
        <v>Other comm Saving Tech-Heat High Temp. over 150C 1.7y</v>
      </c>
      <c r="O105" s="23" t="s">
        <v>32</v>
      </c>
      <c r="P105" s="23" t="s">
        <v>33</v>
      </c>
      <c r="Q105" s="23"/>
      <c r="R105" s="23"/>
      <c r="S105" s="19" t="s">
        <v>34</v>
      </c>
      <c r="V105" s="16" t="str">
        <f t="shared" ca="1" si="12"/>
        <v>OD</v>
      </c>
      <c r="W105" s="14" t="str">
        <f t="shared" ca="1" si="12"/>
        <v>Other comm</v>
      </c>
      <c r="X105" s="3" t="str">
        <f>'EE investment costs'!D154</f>
        <v>HT-17</v>
      </c>
      <c r="Y105" s="3" t="str">
        <f>'EE investment costs'!E154</f>
        <v>Heat High Temp. over 150C</v>
      </c>
      <c r="AC105" s="123">
        <f>'EE investment costs'!C154</f>
        <v>1.7</v>
      </c>
      <c r="AD105" s="22"/>
    </row>
    <row r="106" spans="2:30">
      <c r="B106" s="14" t="str">
        <f t="shared" ca="1" si="7"/>
        <v>INDODEFFRH-17</v>
      </c>
      <c r="C106" s="15" t="str">
        <f t="shared" ca="1" si="9"/>
        <v>IODRH</v>
      </c>
      <c r="D106" s="16">
        <f>'EE investment costs'!$F$15</f>
        <v>2016</v>
      </c>
      <c r="E106" s="14">
        <f>VLOOKUP(X106,'EE investment costs'!$D$56:$R$656,15,0)</f>
        <v>14.8</v>
      </c>
      <c r="F106" s="17">
        <f ca="1">INDEX('EE investment costs'!$D$56:$R$656,MATCH(X106,'EE investment costs'!$D$56:$D$656,0),MATCH($V$8,'EE investment costs'!$D$56:$R$56,0))</f>
        <v>0</v>
      </c>
      <c r="I106" s="18">
        <v>1</v>
      </c>
      <c r="J106" s="18">
        <v>1</v>
      </c>
      <c r="K106" s="14">
        <f t="shared" ca="1" si="11"/>
        <v>8</v>
      </c>
      <c r="M106" s="19" t="str">
        <f t="shared" ca="1" si="8"/>
        <v>INDODEFFRH-17</v>
      </c>
      <c r="N106" s="23" t="str">
        <f t="shared" ca="1" si="10"/>
        <v>Other comm Saving Tech-Heat Room Heat 1.7y</v>
      </c>
      <c r="O106" s="23" t="s">
        <v>32</v>
      </c>
      <c r="P106" s="23" t="s">
        <v>33</v>
      </c>
      <c r="Q106" s="23"/>
      <c r="R106" s="23"/>
      <c r="S106" s="19" t="s">
        <v>34</v>
      </c>
      <c r="V106" s="16" t="str">
        <f t="shared" ca="1" si="12"/>
        <v>OD</v>
      </c>
      <c r="W106" s="14" t="str">
        <f t="shared" ca="1" si="12"/>
        <v>Other comm</v>
      </c>
      <c r="X106" s="3" t="str">
        <f>'EE investment costs'!D155</f>
        <v>RH-17</v>
      </c>
      <c r="Y106" s="3" t="str">
        <f>'EE investment costs'!E155</f>
        <v>Heat Room Heat</v>
      </c>
      <c r="AC106" s="123">
        <f>'EE investment costs'!C155</f>
        <v>1.7</v>
      </c>
      <c r="AD106" s="22"/>
    </row>
    <row r="107" spans="2:30">
      <c r="B107" s="14" t="str">
        <f t="shared" ca="1" si="7"/>
        <v>INDODEFFLA-17</v>
      </c>
      <c r="C107" s="15" t="str">
        <f t="shared" ca="1" si="9"/>
        <v>IODLA</v>
      </c>
      <c r="D107" s="16">
        <f>'EE investment costs'!$F$15</f>
        <v>2016</v>
      </c>
      <c r="E107" s="14">
        <f>VLOOKUP(X107,'EE investment costs'!$D$56:$R$656,15,0)</f>
        <v>3.298</v>
      </c>
      <c r="F107" s="17">
        <f ca="1">INDEX('EE investment costs'!$D$56:$R$656,MATCH(X107,'EE investment costs'!$D$56:$D$656,0),MATCH($V$8,'EE investment costs'!$D$56:$R$56,0))</f>
        <v>494.79776099093829</v>
      </c>
      <c r="I107" s="18">
        <v>1</v>
      </c>
      <c r="J107" s="18">
        <v>1</v>
      </c>
      <c r="K107" s="14">
        <f t="shared" ca="1" si="11"/>
        <v>8</v>
      </c>
      <c r="M107" s="19" t="str">
        <f t="shared" ca="1" si="8"/>
        <v>INDODEFFLA-17</v>
      </c>
      <c r="N107" s="23" t="str">
        <f t="shared" ca="1" si="10"/>
        <v>Other comm Saving Tech-Light 1.7y</v>
      </c>
      <c r="O107" s="23" t="s">
        <v>32</v>
      </c>
      <c r="P107" s="23" t="s">
        <v>33</v>
      </c>
      <c r="Q107" s="23"/>
      <c r="R107" s="23"/>
      <c r="S107" s="19" t="s">
        <v>34</v>
      </c>
      <c r="V107" s="16" t="str">
        <f t="shared" ca="1" si="12"/>
        <v>OD</v>
      </c>
      <c r="W107" s="14" t="str">
        <f t="shared" ca="1" si="12"/>
        <v>Other comm</v>
      </c>
      <c r="X107" s="3" t="str">
        <f>'EE investment costs'!D156</f>
        <v>LA-17</v>
      </c>
      <c r="Y107" s="3" t="str">
        <f>'EE investment costs'!E156</f>
        <v>Light</v>
      </c>
      <c r="AC107" s="123">
        <f>'EE investment costs'!C156</f>
        <v>1.7</v>
      </c>
      <c r="AD107" s="22"/>
    </row>
    <row r="108" spans="2:30">
      <c r="B108" s="14" t="str">
        <f t="shared" ca="1" si="7"/>
        <v>INDODEFFEM-17</v>
      </c>
      <c r="C108" s="15" t="str">
        <f t="shared" ca="1" si="9"/>
        <v>IODEM</v>
      </c>
      <c r="D108" s="16">
        <f>'EE investment costs'!$F$15</f>
        <v>2016</v>
      </c>
      <c r="E108" s="14">
        <f>VLOOKUP(X108,'EE investment costs'!$D$56:$R$656,15,0)</f>
        <v>3.4628999999999994</v>
      </c>
      <c r="F108" s="17">
        <f ca="1">INDEX('EE investment costs'!$D$56:$R$656,MATCH(X108,'EE investment costs'!$D$56:$D$656,0),MATCH($V$8,'EE investment costs'!$D$56:$R$56,0))</f>
        <v>463.3887208635133</v>
      </c>
      <c r="I108" s="18">
        <v>1</v>
      </c>
      <c r="J108" s="18">
        <v>1</v>
      </c>
      <c r="K108" s="14">
        <f t="shared" ca="1" si="11"/>
        <v>8</v>
      </c>
      <c r="M108" s="19" t="str">
        <f t="shared" ca="1" si="8"/>
        <v>INDODEFFEM-17</v>
      </c>
      <c r="N108" s="23" t="str">
        <f t="shared" ca="1" si="10"/>
        <v>Other comm Saving Tech-Electric Motors 1.7y</v>
      </c>
      <c r="O108" s="23" t="s">
        <v>32</v>
      </c>
      <c r="P108" s="23" t="s">
        <v>33</v>
      </c>
      <c r="Q108" s="23"/>
      <c r="R108" s="23"/>
      <c r="S108" s="19" t="s">
        <v>34</v>
      </c>
      <c r="V108" s="16" t="str">
        <f t="shared" ca="1" si="12"/>
        <v>OD</v>
      </c>
      <c r="W108" s="14" t="str">
        <f t="shared" ca="1" si="12"/>
        <v>Other comm</v>
      </c>
      <c r="X108" s="3" t="str">
        <f>'EE investment costs'!D157</f>
        <v>EM-17</v>
      </c>
      <c r="Y108" s="3" t="str">
        <f>'EE investment costs'!E157</f>
        <v>Electric Motors</v>
      </c>
      <c r="AC108" s="123">
        <f>'EE investment costs'!C157</f>
        <v>1.7</v>
      </c>
      <c r="AD108" s="22"/>
    </row>
    <row r="109" spans="2:30">
      <c r="B109" s="14" t="str">
        <f t="shared" ca="1" si="7"/>
        <v>INDODEFFTF-17</v>
      </c>
      <c r="C109" s="15" t="str">
        <f t="shared" ca="1" si="9"/>
        <v>IODTF</v>
      </c>
      <c r="D109" s="16">
        <f>'EE investment costs'!$F$15</f>
        <v>2016</v>
      </c>
      <c r="E109" s="14">
        <f>VLOOKUP(X109,'EE investment costs'!$D$56:$R$656,15,0)</f>
        <v>6.3699999999999992</v>
      </c>
      <c r="F109" s="17">
        <f ca="1">INDEX('EE investment costs'!$D$56:$R$656,MATCH(X109,'EE investment costs'!$D$56:$D$656,0),MATCH($V$8,'EE investment costs'!$D$56:$R$56,0))</f>
        <v>249.7930711874296</v>
      </c>
      <c r="I109" s="18">
        <v>1</v>
      </c>
      <c r="J109" s="18">
        <v>1</v>
      </c>
      <c r="K109" s="14">
        <f t="shared" ca="1" si="11"/>
        <v>8</v>
      </c>
      <c r="M109" s="19" t="str">
        <f t="shared" ca="1" si="8"/>
        <v>INDODEFFTF-17</v>
      </c>
      <c r="N109" s="23" t="str">
        <f t="shared" ca="1" si="10"/>
        <v>Other comm Saving Tech-Haulage Tractors, Trucks, Fishing boats 1.7y</v>
      </c>
      <c r="O109" s="23" t="s">
        <v>32</v>
      </c>
      <c r="P109" s="23" t="s">
        <v>33</v>
      </c>
      <c r="Q109" s="23"/>
      <c r="R109" s="23"/>
      <c r="S109" s="19" t="s">
        <v>34</v>
      </c>
      <c r="V109" s="16" t="str">
        <f t="shared" ca="1" si="12"/>
        <v>OD</v>
      </c>
      <c r="W109" s="14" t="str">
        <f t="shared" ca="1" si="12"/>
        <v>Other comm</v>
      </c>
      <c r="X109" s="3" t="str">
        <f>'EE investment costs'!D158</f>
        <v>TF-17</v>
      </c>
      <c r="Y109" s="3" t="str">
        <f>'EE investment costs'!E158</f>
        <v>Haulage Tractors, Trucks, Fishing boats</v>
      </c>
      <c r="AC109" s="123">
        <f>'EE investment costs'!C158</f>
        <v>1.7</v>
      </c>
      <c r="AD109" s="22"/>
    </row>
    <row r="110" spans="2:30">
      <c r="B110" s="14" t="str">
        <f t="shared" ca="1" si="7"/>
        <v>INDODEFFMT-18</v>
      </c>
      <c r="C110" s="15" t="str">
        <f t="shared" ca="1" si="9"/>
        <v>IODMT</v>
      </c>
      <c r="D110" s="16">
        <f>'EE investment costs'!$F$15</f>
        <v>2016</v>
      </c>
      <c r="E110" s="14">
        <f>VLOOKUP(X110,'EE investment costs'!$D$56:$R$656,15,0)</f>
        <v>4.75</v>
      </c>
      <c r="F110" s="17">
        <f ca="1">INDEX('EE investment costs'!$D$56:$R$656,MATCH(X110,'EE investment costs'!$D$56:$D$656,0),MATCH($V$8,'EE investment costs'!$D$56:$R$56,0))</f>
        <v>210.78423087444745</v>
      </c>
      <c r="I110" s="18">
        <v>1</v>
      </c>
      <c r="J110" s="18">
        <v>1</v>
      </c>
      <c r="K110" s="14">
        <f t="shared" ca="1" si="11"/>
        <v>8</v>
      </c>
      <c r="M110" s="19" t="str">
        <f t="shared" ca="1" si="8"/>
        <v>INDODEFFMT-18</v>
      </c>
      <c r="N110" s="23" t="str">
        <f t="shared" ca="1" si="10"/>
        <v>Other comm Saving Tech-Heat Medium Temp. up to 150C 1.8y</v>
      </c>
      <c r="O110" s="23" t="s">
        <v>32</v>
      </c>
      <c r="P110" s="23" t="s">
        <v>33</v>
      </c>
      <c r="Q110" s="23"/>
      <c r="R110" s="23"/>
      <c r="S110" s="19" t="s">
        <v>34</v>
      </c>
      <c r="V110" s="16" t="str">
        <f t="shared" ca="1" si="12"/>
        <v>OD</v>
      </c>
      <c r="W110" s="14" t="str">
        <f t="shared" ca="1" si="12"/>
        <v>Other comm</v>
      </c>
      <c r="X110" s="3" t="str">
        <f>'EE investment costs'!D159</f>
        <v>MT-18</v>
      </c>
      <c r="Y110" s="3" t="str">
        <f>'EE investment costs'!E159</f>
        <v>Heat Medium Temp. up to 150C</v>
      </c>
      <c r="AC110" s="123">
        <f>'EE investment costs'!C159</f>
        <v>1.8</v>
      </c>
      <c r="AD110" s="22"/>
    </row>
    <row r="111" spans="2:30">
      <c r="B111" s="14" t="str">
        <f t="shared" ca="1" si="7"/>
        <v>INDODEFFHT-18</v>
      </c>
      <c r="C111" s="15" t="str">
        <f t="shared" ca="1" si="9"/>
        <v>IODHT</v>
      </c>
      <c r="D111" s="16">
        <f>'EE investment costs'!$F$15</f>
        <v>2016</v>
      </c>
      <c r="E111" s="14">
        <f>VLOOKUP(X111,'EE investment costs'!$D$56:$R$656,15,0)</f>
        <v>3.8</v>
      </c>
      <c r="F111" s="17">
        <f ca="1">INDEX('EE investment costs'!$D$56:$R$656,MATCH(X111,'EE investment costs'!$D$56:$D$656,0),MATCH($V$8,'EE investment costs'!$D$56:$R$56,0))</f>
        <v>198.48958496194783</v>
      </c>
      <c r="I111" s="18">
        <v>1</v>
      </c>
      <c r="J111" s="18">
        <v>1</v>
      </c>
      <c r="K111" s="14">
        <f t="shared" ca="1" si="11"/>
        <v>8</v>
      </c>
      <c r="M111" s="19" t="str">
        <f t="shared" ca="1" si="8"/>
        <v>INDODEFFHT-18</v>
      </c>
      <c r="N111" s="23" t="str">
        <f t="shared" ca="1" si="10"/>
        <v>Other comm Saving Tech-Heat High Temp. over 150C 1.8y</v>
      </c>
      <c r="O111" s="23" t="s">
        <v>32</v>
      </c>
      <c r="P111" s="23" t="s">
        <v>33</v>
      </c>
      <c r="Q111" s="23"/>
      <c r="R111" s="23"/>
      <c r="S111" s="19" t="s">
        <v>34</v>
      </c>
      <c r="V111" s="16" t="str">
        <f t="shared" ca="1" si="12"/>
        <v>OD</v>
      </c>
      <c r="W111" s="14" t="str">
        <f t="shared" ca="1" si="12"/>
        <v>Other comm</v>
      </c>
      <c r="X111" s="3" t="str">
        <f>'EE investment costs'!D160</f>
        <v>HT-18</v>
      </c>
      <c r="Y111" s="3" t="str">
        <f>'EE investment costs'!E160</f>
        <v>Heat High Temp. over 150C</v>
      </c>
      <c r="AC111" s="123">
        <f>'EE investment costs'!C160</f>
        <v>1.8</v>
      </c>
      <c r="AD111" s="22"/>
    </row>
    <row r="112" spans="2:30">
      <c r="B112" s="14" t="str">
        <f t="shared" ca="1" si="7"/>
        <v>INDODEFFRH-18</v>
      </c>
      <c r="C112" s="15" t="str">
        <f t="shared" ca="1" si="9"/>
        <v>IODRH</v>
      </c>
      <c r="D112" s="16">
        <f>'EE investment costs'!$F$15</f>
        <v>2016</v>
      </c>
      <c r="E112" s="14">
        <f>VLOOKUP(X112,'EE investment costs'!$D$56:$R$656,15,0)</f>
        <v>15.2</v>
      </c>
      <c r="F112" s="17">
        <f ca="1">INDEX('EE investment costs'!$D$56:$R$656,MATCH(X112,'EE investment costs'!$D$56:$D$656,0),MATCH($V$8,'EE investment costs'!$D$56:$R$56,0))</f>
        <v>0</v>
      </c>
      <c r="I112" s="18">
        <v>1</v>
      </c>
      <c r="J112" s="18">
        <v>1</v>
      </c>
      <c r="K112" s="14">
        <f t="shared" ca="1" si="11"/>
        <v>8</v>
      </c>
      <c r="M112" s="19" t="str">
        <f t="shared" ca="1" si="8"/>
        <v>INDODEFFRH-18</v>
      </c>
      <c r="N112" s="23" t="str">
        <f t="shared" ca="1" si="10"/>
        <v>Other comm Saving Tech-Heat Room Heat 1.8y</v>
      </c>
      <c r="O112" s="23" t="s">
        <v>32</v>
      </c>
      <c r="P112" s="23" t="s">
        <v>33</v>
      </c>
      <c r="Q112" s="23"/>
      <c r="R112" s="23"/>
      <c r="S112" s="19" t="s">
        <v>34</v>
      </c>
      <c r="V112" s="16" t="str">
        <f t="shared" ca="1" si="12"/>
        <v>OD</v>
      </c>
      <c r="W112" s="14" t="str">
        <f t="shared" ca="1" si="12"/>
        <v>Other comm</v>
      </c>
      <c r="X112" s="3" t="str">
        <f>'EE investment costs'!D161</f>
        <v>RH-18</v>
      </c>
      <c r="Y112" s="3" t="str">
        <f>'EE investment costs'!E161</f>
        <v>Heat Room Heat</v>
      </c>
      <c r="AC112" s="123">
        <f>'EE investment costs'!C161</f>
        <v>1.8</v>
      </c>
      <c r="AD112" s="22"/>
    </row>
    <row r="113" spans="2:30">
      <c r="B113" s="14" t="str">
        <f t="shared" ca="1" si="7"/>
        <v>INDODEFFLA-18</v>
      </c>
      <c r="C113" s="15" t="str">
        <f t="shared" ca="1" si="9"/>
        <v>IODLA</v>
      </c>
      <c r="D113" s="16">
        <f>'EE investment costs'!$F$15</f>
        <v>2016</v>
      </c>
      <c r="E113" s="14">
        <f>VLOOKUP(X113,'EE investment costs'!$D$56:$R$656,15,0)</f>
        <v>3.3319999999999999</v>
      </c>
      <c r="F113" s="17">
        <f ca="1">INDEX('EE investment costs'!$D$56:$R$656,MATCH(X113,'EE investment costs'!$D$56:$D$656,0),MATCH($V$8,'EE investment costs'!$D$56:$R$56,0))</f>
        <v>550.96906965118558</v>
      </c>
      <c r="I113" s="18">
        <v>1</v>
      </c>
      <c r="J113" s="18">
        <v>1</v>
      </c>
      <c r="K113" s="14">
        <f t="shared" ca="1" si="11"/>
        <v>7</v>
      </c>
      <c r="M113" s="19" t="str">
        <f t="shared" ca="1" si="8"/>
        <v>INDODEFFLA-18</v>
      </c>
      <c r="N113" s="23" t="str">
        <f t="shared" ca="1" si="10"/>
        <v>Other comm Saving Tech-Light 1.8y</v>
      </c>
      <c r="O113" s="23" t="s">
        <v>32</v>
      </c>
      <c r="P113" s="23" t="s">
        <v>33</v>
      </c>
      <c r="Q113" s="23"/>
      <c r="R113" s="23"/>
      <c r="S113" s="19" t="s">
        <v>34</v>
      </c>
      <c r="V113" s="16" t="str">
        <f t="shared" ca="1" si="12"/>
        <v>OD</v>
      </c>
      <c r="W113" s="14" t="str">
        <f t="shared" ca="1" si="12"/>
        <v>Other comm</v>
      </c>
      <c r="X113" s="3" t="str">
        <f>'EE investment costs'!D162</f>
        <v>LA-18</v>
      </c>
      <c r="Y113" s="3" t="str">
        <f>'EE investment costs'!E162</f>
        <v>Light</v>
      </c>
      <c r="AC113" s="123">
        <f>'EE investment costs'!C162</f>
        <v>1.8</v>
      </c>
      <c r="AD113" s="22"/>
    </row>
    <row r="114" spans="2:30">
      <c r="B114" s="14" t="str">
        <f t="shared" ca="1" si="7"/>
        <v>INDODEFFEM-18</v>
      </c>
      <c r="C114" s="15" t="str">
        <f t="shared" ca="1" si="9"/>
        <v>IODEM</v>
      </c>
      <c r="D114" s="16">
        <f>'EE investment costs'!$F$15</f>
        <v>2016</v>
      </c>
      <c r="E114" s="14">
        <f>VLOOKUP(X114,'EE investment costs'!$D$56:$R$656,15,0)</f>
        <v>3.4985999999999997</v>
      </c>
      <c r="F114" s="17">
        <f ca="1">INDEX('EE investment costs'!$D$56:$R$656,MATCH(X114,'EE investment costs'!$D$56:$D$656,0),MATCH($V$8,'EE investment costs'!$D$56:$R$56,0))</f>
        <v>517.97327912708249</v>
      </c>
      <c r="I114" s="18">
        <v>1</v>
      </c>
      <c r="J114" s="18">
        <v>1</v>
      </c>
      <c r="K114" s="14">
        <f t="shared" ca="1" si="11"/>
        <v>7</v>
      </c>
      <c r="M114" s="19" t="str">
        <f t="shared" ca="1" si="8"/>
        <v>INDODEFFEM-18</v>
      </c>
      <c r="N114" s="23" t="str">
        <f t="shared" ca="1" si="10"/>
        <v>Other comm Saving Tech-Electric Motors 1.8y</v>
      </c>
      <c r="O114" s="23" t="s">
        <v>32</v>
      </c>
      <c r="P114" s="23" t="s">
        <v>33</v>
      </c>
      <c r="Q114" s="23"/>
      <c r="R114" s="23"/>
      <c r="S114" s="19" t="s">
        <v>34</v>
      </c>
      <c r="V114" s="16" t="str">
        <f t="shared" ca="1" si="12"/>
        <v>OD</v>
      </c>
      <c r="W114" s="14" t="str">
        <f t="shared" ca="1" si="12"/>
        <v>Other comm</v>
      </c>
      <c r="X114" s="3" t="str">
        <f>'EE investment costs'!D163</f>
        <v>EM-18</v>
      </c>
      <c r="Y114" s="3" t="str">
        <f>'EE investment costs'!E163</f>
        <v>Electric Motors</v>
      </c>
      <c r="AC114" s="123">
        <f>'EE investment costs'!C163</f>
        <v>1.8</v>
      </c>
      <c r="AD114" s="22"/>
    </row>
    <row r="115" spans="2:30">
      <c r="B115" s="14" t="str">
        <f t="shared" ca="1" si="7"/>
        <v>INDODEFFTF-18</v>
      </c>
      <c r="C115" s="15" t="str">
        <f t="shared" ca="1" si="9"/>
        <v>IODTF</v>
      </c>
      <c r="D115" s="16">
        <f>'EE investment costs'!$F$15</f>
        <v>2016</v>
      </c>
      <c r="E115" s="14">
        <f>VLOOKUP(X115,'EE investment costs'!$D$56:$R$656,15,0)</f>
        <v>6.58</v>
      </c>
      <c r="F115" s="17">
        <f ca="1">INDEX('EE investment costs'!$D$56:$R$656,MATCH(X115,'EE investment costs'!$D$56:$D$656,0),MATCH($V$8,'EE investment costs'!$D$56:$R$56,0))</f>
        <v>264.48678125727844</v>
      </c>
      <c r="I115" s="18">
        <v>1</v>
      </c>
      <c r="J115" s="18">
        <v>1</v>
      </c>
      <c r="K115" s="14">
        <f t="shared" ca="1" si="11"/>
        <v>8</v>
      </c>
      <c r="M115" s="19" t="str">
        <f t="shared" ca="1" si="8"/>
        <v>INDODEFFTF-18</v>
      </c>
      <c r="N115" s="23" t="str">
        <f t="shared" ca="1" si="10"/>
        <v>Other comm Saving Tech-Haulage Tractors, Trucks, Fishing boats 1.8y</v>
      </c>
      <c r="O115" s="23" t="s">
        <v>32</v>
      </c>
      <c r="P115" s="23" t="s">
        <v>33</v>
      </c>
      <c r="Q115" s="23"/>
      <c r="R115" s="23"/>
      <c r="S115" s="19" t="s">
        <v>34</v>
      </c>
      <c r="V115" s="16" t="str">
        <f t="shared" ca="1" si="12"/>
        <v>OD</v>
      </c>
      <c r="W115" s="14" t="str">
        <f t="shared" ca="1" si="12"/>
        <v>Other comm</v>
      </c>
      <c r="X115" s="3" t="str">
        <f>'EE investment costs'!D164</f>
        <v>TF-18</v>
      </c>
      <c r="Y115" s="3" t="str">
        <f>'EE investment costs'!E164</f>
        <v>Haulage Tractors, Trucks, Fishing boats</v>
      </c>
      <c r="AC115" s="123">
        <f>'EE investment costs'!C164</f>
        <v>1.8</v>
      </c>
      <c r="AD115" s="22"/>
    </row>
    <row r="116" spans="2:30">
      <c r="B116" s="14" t="str">
        <f t="shared" ca="1" si="7"/>
        <v>INDODEFFMT-19</v>
      </c>
      <c r="C116" s="15" t="str">
        <f t="shared" ca="1" si="9"/>
        <v>IODMT</v>
      </c>
      <c r="D116" s="16">
        <f>'EE investment costs'!$F$15</f>
        <v>2016</v>
      </c>
      <c r="E116" s="14">
        <f>VLOOKUP(X116,'EE investment costs'!$D$56:$R$656,15,0)</f>
        <v>4.875</v>
      </c>
      <c r="F116" s="17">
        <f ca="1">INDEX('EE investment costs'!$D$56:$R$656,MATCH(X116,'EE investment costs'!$D$56:$D$656,0),MATCH($V$8,'EE investment costs'!$D$56:$R$56,0))</f>
        <v>229.04795279738929</v>
      </c>
      <c r="I116" s="18">
        <v>1</v>
      </c>
      <c r="J116" s="18">
        <v>1</v>
      </c>
      <c r="K116" s="14">
        <f t="shared" ca="1" si="11"/>
        <v>8</v>
      </c>
      <c r="M116" s="19" t="str">
        <f t="shared" ca="1" si="8"/>
        <v>INDODEFFMT-19</v>
      </c>
      <c r="N116" s="23" t="str">
        <f t="shared" ca="1" si="10"/>
        <v>Other comm Saving Tech-Heat Medium Temp. up to 150C 1.9y</v>
      </c>
      <c r="O116" s="23" t="s">
        <v>32</v>
      </c>
      <c r="P116" s="23" t="s">
        <v>33</v>
      </c>
      <c r="Q116" s="23"/>
      <c r="R116" s="23"/>
      <c r="S116" s="19" t="s">
        <v>34</v>
      </c>
      <c r="V116" s="16" t="str">
        <f t="shared" ca="1" si="12"/>
        <v>OD</v>
      </c>
      <c r="W116" s="14" t="str">
        <f t="shared" ca="1" si="12"/>
        <v>Other comm</v>
      </c>
      <c r="X116" s="3" t="str">
        <f>'EE investment costs'!D165</f>
        <v>MT-19</v>
      </c>
      <c r="Y116" s="3" t="str">
        <f>'EE investment costs'!E165</f>
        <v>Heat Medium Temp. up to 150C</v>
      </c>
      <c r="AC116" s="123">
        <f>'EE investment costs'!C165</f>
        <v>1.9</v>
      </c>
      <c r="AD116" s="22"/>
    </row>
    <row r="117" spans="2:30">
      <c r="B117" s="14" t="str">
        <f t="shared" ca="1" si="7"/>
        <v>INDODEFFHT-19</v>
      </c>
      <c r="C117" s="15" t="str">
        <f t="shared" ca="1" si="9"/>
        <v>IODHT</v>
      </c>
      <c r="D117" s="16">
        <f>'EE investment costs'!$F$15</f>
        <v>2016</v>
      </c>
      <c r="E117" s="14">
        <f>VLOOKUP(X117,'EE investment costs'!$D$56:$R$656,15,0)</f>
        <v>3.9</v>
      </c>
      <c r="F117" s="17">
        <f ca="1">INDEX('EE investment costs'!$D$56:$R$656,MATCH(X117,'EE investment costs'!$D$56:$D$656,0),MATCH($V$8,'EE investment costs'!$D$56:$R$56,0))</f>
        <v>212.92519114099861</v>
      </c>
      <c r="I117" s="18">
        <v>1</v>
      </c>
      <c r="J117" s="18">
        <v>1</v>
      </c>
      <c r="K117" s="14">
        <f t="shared" ca="1" si="11"/>
        <v>8</v>
      </c>
      <c r="M117" s="19" t="str">
        <f t="shared" ca="1" si="8"/>
        <v>INDODEFFHT-19</v>
      </c>
      <c r="N117" s="23" t="str">
        <f t="shared" ca="1" si="10"/>
        <v>Other comm Saving Tech-Heat High Temp. over 150C 1.9y</v>
      </c>
      <c r="O117" s="23" t="s">
        <v>32</v>
      </c>
      <c r="P117" s="23" t="s">
        <v>33</v>
      </c>
      <c r="Q117" s="23"/>
      <c r="R117" s="23"/>
      <c r="S117" s="19" t="s">
        <v>34</v>
      </c>
      <c r="V117" s="16" t="str">
        <f t="shared" ca="1" si="12"/>
        <v>OD</v>
      </c>
      <c r="W117" s="14" t="str">
        <f t="shared" ca="1" si="12"/>
        <v>Other comm</v>
      </c>
      <c r="X117" s="3" t="str">
        <f>'EE investment costs'!D166</f>
        <v>HT-19</v>
      </c>
      <c r="Y117" s="3" t="str">
        <f>'EE investment costs'!E166</f>
        <v>Heat High Temp. over 150C</v>
      </c>
      <c r="AC117" s="123">
        <f>'EE investment costs'!C166</f>
        <v>1.9</v>
      </c>
      <c r="AD117" s="22"/>
    </row>
    <row r="118" spans="2:30">
      <c r="B118" s="14" t="str">
        <f t="shared" ca="1" si="7"/>
        <v>INDODEFFRH-19</v>
      </c>
      <c r="C118" s="15" t="str">
        <f t="shared" ca="1" si="9"/>
        <v>IODRH</v>
      </c>
      <c r="D118" s="16">
        <f>'EE investment costs'!$F$15</f>
        <v>2016</v>
      </c>
      <c r="E118" s="14">
        <f>VLOOKUP(X118,'EE investment costs'!$D$56:$R$656,15,0)</f>
        <v>15.6</v>
      </c>
      <c r="F118" s="17">
        <f ca="1">INDEX('EE investment costs'!$D$56:$R$656,MATCH(X118,'EE investment costs'!$D$56:$D$656,0),MATCH($V$8,'EE investment costs'!$D$56:$R$56,0))</f>
        <v>0</v>
      </c>
      <c r="I118" s="18">
        <v>1</v>
      </c>
      <c r="J118" s="18">
        <v>1</v>
      </c>
      <c r="K118" s="14">
        <f t="shared" ca="1" si="11"/>
        <v>8</v>
      </c>
      <c r="M118" s="19" t="str">
        <f t="shared" ca="1" si="8"/>
        <v>INDODEFFRH-19</v>
      </c>
      <c r="N118" s="23" t="str">
        <f t="shared" ca="1" si="10"/>
        <v>Other comm Saving Tech-Heat Room Heat 1.9y</v>
      </c>
      <c r="O118" s="23" t="s">
        <v>32</v>
      </c>
      <c r="P118" s="23" t="s">
        <v>33</v>
      </c>
      <c r="Q118" s="23"/>
      <c r="R118" s="23"/>
      <c r="S118" s="19" t="s">
        <v>34</v>
      </c>
      <c r="V118" s="16" t="str">
        <f t="shared" ca="1" si="12"/>
        <v>OD</v>
      </c>
      <c r="W118" s="14" t="str">
        <f t="shared" ca="1" si="12"/>
        <v>Other comm</v>
      </c>
      <c r="X118" s="3" t="str">
        <f>'EE investment costs'!D167</f>
        <v>RH-19</v>
      </c>
      <c r="Y118" s="3" t="str">
        <f>'EE investment costs'!E167</f>
        <v>Heat Room Heat</v>
      </c>
      <c r="AC118" s="123">
        <f>'EE investment costs'!C167</f>
        <v>1.9</v>
      </c>
      <c r="AD118" s="22"/>
    </row>
    <row r="119" spans="2:30">
      <c r="B119" s="14" t="str">
        <f t="shared" ca="1" si="7"/>
        <v>INDODEFFLA-19</v>
      </c>
      <c r="C119" s="15" t="str">
        <f t="shared" ca="1" si="9"/>
        <v>IODLA</v>
      </c>
      <c r="D119" s="16">
        <f>'EE investment costs'!$F$15</f>
        <v>2016</v>
      </c>
      <c r="E119" s="14">
        <f>VLOOKUP(X119,'EE investment costs'!$D$56:$R$656,15,0)</f>
        <v>3.3659999999999997</v>
      </c>
      <c r="F119" s="17">
        <f ca="1">INDEX('EE investment costs'!$D$56:$R$656,MATCH(X119,'EE investment costs'!$D$56:$D$656,0),MATCH($V$8,'EE investment costs'!$D$56:$R$56,0))</f>
        <v>607.14037831143264</v>
      </c>
      <c r="I119" s="18">
        <v>1</v>
      </c>
      <c r="J119" s="18">
        <v>1</v>
      </c>
      <c r="K119" s="14">
        <f t="shared" ca="1" si="11"/>
        <v>6</v>
      </c>
      <c r="M119" s="19" t="str">
        <f t="shared" ca="1" si="8"/>
        <v>INDODEFFLA-19</v>
      </c>
      <c r="N119" s="23" t="str">
        <f t="shared" ca="1" si="10"/>
        <v>Other comm Saving Tech-Light 1.9y</v>
      </c>
      <c r="O119" s="23" t="s">
        <v>32</v>
      </c>
      <c r="P119" s="23" t="s">
        <v>33</v>
      </c>
      <c r="Q119" s="23"/>
      <c r="R119" s="23"/>
      <c r="S119" s="19" t="s">
        <v>34</v>
      </c>
      <c r="V119" s="16" t="str">
        <f t="shared" ca="1" si="12"/>
        <v>OD</v>
      </c>
      <c r="W119" s="14" t="str">
        <f t="shared" ca="1" si="12"/>
        <v>Other comm</v>
      </c>
      <c r="X119" s="3" t="str">
        <f>'EE investment costs'!D168</f>
        <v>LA-19</v>
      </c>
      <c r="Y119" s="3" t="str">
        <f>'EE investment costs'!E168</f>
        <v>Light</v>
      </c>
      <c r="AC119" s="123">
        <f>'EE investment costs'!C168</f>
        <v>1.9</v>
      </c>
      <c r="AD119" s="22"/>
    </row>
    <row r="120" spans="2:30">
      <c r="B120" s="14" t="str">
        <f t="shared" ca="1" si="7"/>
        <v>INDODEFFEM-19</v>
      </c>
      <c r="C120" s="15" t="str">
        <f t="shared" ca="1" si="9"/>
        <v>IODEM</v>
      </c>
      <c r="D120" s="16">
        <f>'EE investment costs'!$F$15</f>
        <v>2016</v>
      </c>
      <c r="E120" s="14">
        <f>VLOOKUP(X120,'EE investment costs'!$D$56:$R$656,15,0)</f>
        <v>3.5342999999999996</v>
      </c>
      <c r="F120" s="17">
        <f ca="1">INDEX('EE investment costs'!$D$56:$R$656,MATCH(X120,'EE investment costs'!$D$56:$D$656,0),MATCH($V$8,'EE investment costs'!$D$56:$R$56,0))</f>
        <v>572.55783739065146</v>
      </c>
      <c r="I120" s="18">
        <v>1</v>
      </c>
      <c r="J120" s="18">
        <v>1</v>
      </c>
      <c r="K120" s="14">
        <f t="shared" ca="1" si="11"/>
        <v>7</v>
      </c>
      <c r="M120" s="19" t="str">
        <f t="shared" ca="1" si="8"/>
        <v>INDODEFFEM-19</v>
      </c>
      <c r="N120" s="23" t="str">
        <f t="shared" ca="1" si="10"/>
        <v>Other comm Saving Tech-Electric Motors 1.9y</v>
      </c>
      <c r="O120" s="23" t="s">
        <v>32</v>
      </c>
      <c r="P120" s="23" t="s">
        <v>33</v>
      </c>
      <c r="Q120" s="23"/>
      <c r="R120" s="23"/>
      <c r="S120" s="19" t="s">
        <v>34</v>
      </c>
      <c r="V120" s="16" t="str">
        <f t="shared" ca="1" si="12"/>
        <v>OD</v>
      </c>
      <c r="W120" s="14" t="str">
        <f t="shared" ca="1" si="12"/>
        <v>Other comm</v>
      </c>
      <c r="X120" s="3" t="str">
        <f>'EE investment costs'!D169</f>
        <v>EM-19</v>
      </c>
      <c r="Y120" s="3" t="str">
        <f>'EE investment costs'!E169</f>
        <v>Electric Motors</v>
      </c>
      <c r="AC120" s="123">
        <f>'EE investment costs'!C169</f>
        <v>1.9</v>
      </c>
      <c r="AD120" s="22"/>
    </row>
    <row r="121" spans="2:30">
      <c r="B121" s="14" t="str">
        <f t="shared" ca="1" si="7"/>
        <v>INDODEFFTF-19</v>
      </c>
      <c r="C121" s="15" t="str">
        <f t="shared" ca="1" si="9"/>
        <v>IODTF</v>
      </c>
      <c r="D121" s="16">
        <f>'EE investment costs'!$F$15</f>
        <v>2016</v>
      </c>
      <c r="E121" s="14">
        <f>VLOOKUP(X121,'EE investment costs'!$D$56:$R$656,15,0)</f>
        <v>6.7899999999999991</v>
      </c>
      <c r="F121" s="17">
        <f ca="1">INDEX('EE investment costs'!$D$56:$R$656,MATCH(X121,'EE investment costs'!$D$56:$D$656,0),MATCH($V$8,'EE investment costs'!$D$56:$R$56,0))</f>
        <v>279.18049132712724</v>
      </c>
      <c r="I121" s="18">
        <v>1</v>
      </c>
      <c r="J121" s="18">
        <v>1</v>
      </c>
      <c r="K121" s="14">
        <f t="shared" ca="1" si="11"/>
        <v>8</v>
      </c>
      <c r="M121" s="19" t="str">
        <f t="shared" ca="1" si="8"/>
        <v>INDODEFFTF-19</v>
      </c>
      <c r="N121" s="23" t="str">
        <f t="shared" ca="1" si="10"/>
        <v>Other comm Saving Tech-Haulage Tractors, Trucks, Fishing boats 1.9y</v>
      </c>
      <c r="O121" s="23" t="s">
        <v>32</v>
      </c>
      <c r="P121" s="23" t="s">
        <v>33</v>
      </c>
      <c r="Q121" s="23"/>
      <c r="R121" s="23"/>
      <c r="S121" s="19" t="s">
        <v>34</v>
      </c>
      <c r="V121" s="16" t="str">
        <f t="shared" ca="1" si="12"/>
        <v>OD</v>
      </c>
      <c r="W121" s="14" t="str">
        <f t="shared" ca="1" si="12"/>
        <v>Other comm</v>
      </c>
      <c r="X121" s="3" t="str">
        <f>'EE investment costs'!D170</f>
        <v>TF-19</v>
      </c>
      <c r="Y121" s="3" t="str">
        <f>'EE investment costs'!E170</f>
        <v>Haulage Tractors, Trucks, Fishing boats</v>
      </c>
      <c r="AC121" s="123">
        <f>'EE investment costs'!C170</f>
        <v>1.9</v>
      </c>
      <c r="AD121" s="22"/>
    </row>
    <row r="122" spans="2:30">
      <c r="B122" s="14" t="str">
        <f t="shared" ca="1" si="7"/>
        <v>INDODEFFMT-20</v>
      </c>
      <c r="C122" s="15" t="str">
        <f t="shared" ca="1" si="9"/>
        <v>IODMT</v>
      </c>
      <c r="D122" s="16">
        <f>'EE investment costs'!$F$15</f>
        <v>2016</v>
      </c>
      <c r="E122" s="14">
        <f>VLOOKUP(X122,'EE investment costs'!$D$56:$R$656,15,0)</f>
        <v>5</v>
      </c>
      <c r="F122" s="17">
        <f ca="1">INDEX('EE investment costs'!$D$56:$R$656,MATCH(X122,'EE investment costs'!$D$56:$D$656,0),MATCH($V$8,'EE investment costs'!$D$56:$R$56,0))</f>
        <v>247.31167472033121</v>
      </c>
      <c r="I122" s="18">
        <v>1</v>
      </c>
      <c r="J122" s="18">
        <v>1</v>
      </c>
      <c r="K122" s="14">
        <f t="shared" ca="1" si="11"/>
        <v>8</v>
      </c>
      <c r="M122" s="19" t="str">
        <f t="shared" ca="1" si="8"/>
        <v>INDODEFFMT-20</v>
      </c>
      <c r="N122" s="23" t="str">
        <f t="shared" ca="1" si="10"/>
        <v>Other comm Saving Tech-Heat Medium Temp. up to 150C 2y</v>
      </c>
      <c r="O122" s="23" t="s">
        <v>32</v>
      </c>
      <c r="P122" s="23" t="s">
        <v>33</v>
      </c>
      <c r="Q122" s="23"/>
      <c r="R122" s="23"/>
      <c r="S122" s="19" t="s">
        <v>34</v>
      </c>
      <c r="V122" s="16" t="str">
        <f t="shared" ca="1" si="12"/>
        <v>OD</v>
      </c>
      <c r="W122" s="14" t="str">
        <f t="shared" ca="1" si="12"/>
        <v>Other comm</v>
      </c>
      <c r="X122" s="3" t="str">
        <f>'EE investment costs'!D171</f>
        <v>MT-20</v>
      </c>
      <c r="Y122" s="3" t="str">
        <f>'EE investment costs'!E171</f>
        <v>Heat Medium Temp. up to 150C</v>
      </c>
      <c r="AC122" s="123">
        <f>'EE investment costs'!C171</f>
        <v>2</v>
      </c>
      <c r="AD122" s="22"/>
    </row>
    <row r="123" spans="2:30">
      <c r="B123" s="14" t="str">
        <f t="shared" ca="1" si="7"/>
        <v>INDODEFFHT-20</v>
      </c>
      <c r="C123" s="15" t="str">
        <f t="shared" ca="1" si="9"/>
        <v>IODHT</v>
      </c>
      <c r="D123" s="16">
        <f>'EE investment costs'!$F$15</f>
        <v>2016</v>
      </c>
      <c r="E123" s="14">
        <f>VLOOKUP(X123,'EE investment costs'!$D$56:$R$656,15,0)</f>
        <v>4</v>
      </c>
      <c r="F123" s="17">
        <f ca="1">INDEX('EE investment costs'!$D$56:$R$656,MATCH(X123,'EE investment costs'!$D$56:$D$656,0),MATCH($V$8,'EE investment costs'!$D$56:$R$56,0))</f>
        <v>227.36079732004939</v>
      </c>
      <c r="I123" s="18">
        <v>1</v>
      </c>
      <c r="J123" s="18">
        <v>1</v>
      </c>
      <c r="K123" s="14">
        <f t="shared" ca="1" si="11"/>
        <v>8</v>
      </c>
      <c r="M123" s="19" t="str">
        <f t="shared" ca="1" si="8"/>
        <v>INDODEFFHT-20</v>
      </c>
      <c r="N123" s="23" t="str">
        <f t="shared" ca="1" si="10"/>
        <v>Other comm Saving Tech-Heat High Temp. over 150C 2y</v>
      </c>
      <c r="O123" s="23" t="s">
        <v>32</v>
      </c>
      <c r="P123" s="23" t="s">
        <v>33</v>
      </c>
      <c r="Q123" s="23"/>
      <c r="R123" s="23"/>
      <c r="S123" s="19" t="s">
        <v>34</v>
      </c>
      <c r="V123" s="16" t="str">
        <f t="shared" ca="1" si="12"/>
        <v>OD</v>
      </c>
      <c r="W123" s="14" t="str">
        <f t="shared" ca="1" si="12"/>
        <v>Other comm</v>
      </c>
      <c r="X123" s="3" t="str">
        <f>'EE investment costs'!D172</f>
        <v>HT-20</v>
      </c>
      <c r="Y123" s="3" t="str">
        <f>'EE investment costs'!E172</f>
        <v>Heat High Temp. over 150C</v>
      </c>
      <c r="AC123" s="123">
        <f>'EE investment costs'!C172</f>
        <v>2</v>
      </c>
      <c r="AD123" s="22"/>
    </row>
    <row r="124" spans="2:30">
      <c r="B124" s="14" t="str">
        <f t="shared" ca="1" si="7"/>
        <v>INDODEFFRH-20</v>
      </c>
      <c r="C124" s="15" t="str">
        <f t="shared" ca="1" si="9"/>
        <v>IODRH</v>
      </c>
      <c r="D124" s="16">
        <f>'EE investment costs'!$F$15</f>
        <v>2016</v>
      </c>
      <c r="E124" s="14">
        <f>VLOOKUP(X124,'EE investment costs'!$D$56:$R$656,15,0)</f>
        <v>16</v>
      </c>
      <c r="F124" s="17">
        <f ca="1">INDEX('EE investment costs'!$D$56:$R$656,MATCH(X124,'EE investment costs'!$D$56:$D$656,0),MATCH($V$8,'EE investment costs'!$D$56:$R$56,0))</f>
        <v>0</v>
      </c>
      <c r="I124" s="18">
        <v>1</v>
      </c>
      <c r="J124" s="18">
        <v>1</v>
      </c>
      <c r="K124" s="14">
        <f t="shared" ca="1" si="11"/>
        <v>8</v>
      </c>
      <c r="M124" s="19" t="str">
        <f t="shared" ca="1" si="8"/>
        <v>INDODEFFRH-20</v>
      </c>
      <c r="N124" s="23" t="str">
        <f t="shared" ca="1" si="10"/>
        <v>Other comm Saving Tech-Heat Room Heat 2y</v>
      </c>
      <c r="O124" s="23" t="s">
        <v>32</v>
      </c>
      <c r="P124" s="23" t="s">
        <v>33</v>
      </c>
      <c r="Q124" s="23"/>
      <c r="R124" s="23"/>
      <c r="S124" s="19" t="s">
        <v>34</v>
      </c>
      <c r="V124" s="16" t="str">
        <f t="shared" ca="1" si="12"/>
        <v>OD</v>
      </c>
      <c r="W124" s="14" t="str">
        <f t="shared" ca="1" si="12"/>
        <v>Other comm</v>
      </c>
      <c r="X124" s="3" t="str">
        <f>'EE investment costs'!D173</f>
        <v>RH-20</v>
      </c>
      <c r="Y124" s="3" t="str">
        <f>'EE investment costs'!E173</f>
        <v>Heat Room Heat</v>
      </c>
      <c r="AC124" s="123">
        <f>'EE investment costs'!C173</f>
        <v>2</v>
      </c>
      <c r="AD124" s="22"/>
    </row>
    <row r="125" spans="2:30">
      <c r="B125" s="14" t="str">
        <f t="shared" ca="1" si="7"/>
        <v>INDODEFFLA-20</v>
      </c>
      <c r="C125" s="15" t="str">
        <f t="shared" ca="1" si="9"/>
        <v>IODLA</v>
      </c>
      <c r="D125" s="16">
        <f>'EE investment costs'!$F$15</f>
        <v>2016</v>
      </c>
      <c r="E125" s="14">
        <f>VLOOKUP(X125,'EE investment costs'!$D$56:$R$656,15,0)</f>
        <v>3.4</v>
      </c>
      <c r="F125" s="17">
        <f ca="1">INDEX('EE investment costs'!$D$56:$R$656,MATCH(X125,'EE investment costs'!$D$56:$D$656,0),MATCH($V$8,'EE investment costs'!$D$56:$R$56,0))</f>
        <v>663.31168697167982</v>
      </c>
      <c r="I125" s="18">
        <v>1</v>
      </c>
      <c r="J125" s="18">
        <v>1</v>
      </c>
      <c r="K125" s="14">
        <f t="shared" ca="1" si="11"/>
        <v>6</v>
      </c>
      <c r="M125" s="19" t="str">
        <f t="shared" ca="1" si="8"/>
        <v>INDODEFFLA-20</v>
      </c>
      <c r="N125" s="23" t="str">
        <f t="shared" ca="1" si="10"/>
        <v>Other comm Saving Tech-Light 2y</v>
      </c>
      <c r="O125" s="23" t="s">
        <v>32</v>
      </c>
      <c r="P125" s="23" t="s">
        <v>33</v>
      </c>
      <c r="Q125" s="23"/>
      <c r="R125" s="23"/>
      <c r="S125" s="19" t="s">
        <v>34</v>
      </c>
      <c r="V125" s="16" t="str">
        <f t="shared" ca="1" si="12"/>
        <v>OD</v>
      </c>
      <c r="W125" s="14" t="str">
        <f t="shared" ca="1" si="12"/>
        <v>Other comm</v>
      </c>
      <c r="X125" s="3" t="str">
        <f>'EE investment costs'!D174</f>
        <v>LA-20</v>
      </c>
      <c r="Y125" s="3" t="str">
        <f>'EE investment costs'!E174</f>
        <v>Light</v>
      </c>
      <c r="AC125" s="123">
        <f>'EE investment costs'!C174</f>
        <v>2</v>
      </c>
      <c r="AD125" s="22"/>
    </row>
    <row r="126" spans="2:30">
      <c r="B126" s="14" t="str">
        <f t="shared" ca="1" si="7"/>
        <v>INDODEFFEM-20</v>
      </c>
      <c r="C126" s="15" t="str">
        <f t="shared" ca="1" si="9"/>
        <v>IODEM</v>
      </c>
      <c r="D126" s="16">
        <f>'EE investment costs'!$F$15</f>
        <v>2016</v>
      </c>
      <c r="E126" s="14">
        <f>VLOOKUP(X126,'EE investment costs'!$D$56:$R$656,15,0)</f>
        <v>3.5699999999999994</v>
      </c>
      <c r="F126" s="17">
        <f ca="1">INDEX('EE investment costs'!$D$56:$R$656,MATCH(X126,'EE investment costs'!$D$56:$D$656,0),MATCH($V$8,'EE investment costs'!$D$56:$R$56,0))</f>
        <v>627.14239565422065</v>
      </c>
      <c r="I126" s="18">
        <v>1</v>
      </c>
      <c r="J126" s="18">
        <v>1</v>
      </c>
      <c r="K126" s="14">
        <f t="shared" ca="1" si="11"/>
        <v>6</v>
      </c>
      <c r="M126" s="19" t="str">
        <f t="shared" ca="1" si="8"/>
        <v>INDODEFFEM-20</v>
      </c>
      <c r="N126" s="23" t="str">
        <f t="shared" ca="1" si="10"/>
        <v>Other comm Saving Tech-Electric Motors 2y</v>
      </c>
      <c r="O126" s="23" t="s">
        <v>32</v>
      </c>
      <c r="P126" s="23" t="s">
        <v>33</v>
      </c>
      <c r="Q126" s="23"/>
      <c r="R126" s="23"/>
      <c r="S126" s="19" t="s">
        <v>34</v>
      </c>
      <c r="V126" s="16" t="str">
        <f t="shared" ca="1" si="12"/>
        <v>OD</v>
      </c>
      <c r="W126" s="14" t="str">
        <f t="shared" ca="1" si="12"/>
        <v>Other comm</v>
      </c>
      <c r="X126" s="3" t="str">
        <f>'EE investment costs'!D175</f>
        <v>EM-20</v>
      </c>
      <c r="Y126" s="3" t="str">
        <f>'EE investment costs'!E175</f>
        <v>Electric Motors</v>
      </c>
      <c r="AC126" s="123">
        <f>'EE investment costs'!C175</f>
        <v>2</v>
      </c>
      <c r="AD126" s="22"/>
    </row>
    <row r="127" spans="2:30" ht="13.5" thickBot="1">
      <c r="B127" s="14" t="str">
        <f t="shared" ca="1" si="7"/>
        <v>INDODEFFTF-20</v>
      </c>
      <c r="C127" s="15" t="str">
        <f t="shared" ca="1" si="9"/>
        <v>IODTF</v>
      </c>
      <c r="D127" s="16">
        <f>'EE investment costs'!$F$15</f>
        <v>2016</v>
      </c>
      <c r="E127" s="14">
        <f>VLOOKUP(X127,'EE investment costs'!$D$56:$R$656,15,0)</f>
        <v>7</v>
      </c>
      <c r="F127" s="17">
        <f ca="1">INDEX('EE investment costs'!$D$56:$R$656,MATCH(X127,'EE investment costs'!$D$56:$D$656,0),MATCH($V$8,'EE investment costs'!$D$56:$R$56,0))</f>
        <v>293.87420139697605</v>
      </c>
      <c r="I127" s="18">
        <v>1</v>
      </c>
      <c r="J127" s="18">
        <v>1</v>
      </c>
      <c r="K127" s="14">
        <f t="shared" ca="1" si="11"/>
        <v>8</v>
      </c>
      <c r="M127" s="24" t="str">
        <f t="shared" ca="1" si="8"/>
        <v>INDODEFFTF-20</v>
      </c>
      <c r="N127" s="25" t="str">
        <f t="shared" ca="1" si="10"/>
        <v>Other comm Saving Tech-Haulage Tractors, Trucks, Fishing boats 2y</v>
      </c>
      <c r="O127" s="25" t="s">
        <v>32</v>
      </c>
      <c r="P127" s="25" t="s">
        <v>33</v>
      </c>
      <c r="Q127" s="25"/>
      <c r="R127" s="25"/>
      <c r="S127" s="24" t="s">
        <v>34</v>
      </c>
      <c r="V127" s="16" t="str">
        <f t="shared" ca="1" si="12"/>
        <v>OD</v>
      </c>
      <c r="W127" s="14" t="str">
        <f t="shared" ca="1" si="12"/>
        <v>Other comm</v>
      </c>
      <c r="X127" s="3" t="str">
        <f>'EE investment costs'!D176</f>
        <v>TF-20</v>
      </c>
      <c r="Y127" s="3" t="str">
        <f>'EE investment costs'!E176</f>
        <v>Haulage Tractors, Trucks, Fishing boats</v>
      </c>
      <c r="AC127" s="123">
        <f>'EE investment costs'!C176</f>
        <v>2</v>
      </c>
      <c r="AD127" s="22"/>
    </row>
    <row r="128" spans="2:30">
      <c r="B128" s="14" t="str">
        <f t="shared" ca="1" si="7"/>
        <v>INDODEFFMT-21</v>
      </c>
      <c r="C128" s="15" t="str">
        <f ca="1">"I"&amp;MID(B128,4,1)&amp;"D"&amp;MID(B128,9,2)</f>
        <v>IODMT</v>
      </c>
      <c r="D128" s="16">
        <f>'EE investment costs'!$F$15</f>
        <v>2016</v>
      </c>
      <c r="E128" s="14">
        <f>VLOOKUP(X128,'EE investment costs'!$D$56:$R$656,15,0)</f>
        <v>5.05</v>
      </c>
      <c r="F128" s="17">
        <f ca="1">INDEX('EE investment costs'!$D$56:$R$656,MATCH(X128,'EE investment costs'!$D$56:$D$656,0),MATCH($V$8,'EE investment costs'!$D$56:$R$56,0))</f>
        <v>265.57539664327317</v>
      </c>
      <c r="I128" s="18">
        <v>1</v>
      </c>
      <c r="J128" s="18">
        <v>1</v>
      </c>
      <c r="K128" s="14">
        <f t="shared" ca="1" si="11"/>
        <v>8</v>
      </c>
      <c r="M128" s="20" t="str">
        <f t="shared" ca="1" si="8"/>
        <v>INDODEFFMT-21</v>
      </c>
      <c r="N128" s="21" t="str">
        <f t="shared" ca="1" si="10"/>
        <v>Other comm Saving Tech-Heat Medium Temp. up to 150C 2.1y</v>
      </c>
      <c r="O128" s="21" t="s">
        <v>32</v>
      </c>
      <c r="P128" s="21" t="s">
        <v>33</v>
      </c>
      <c r="Q128" s="21"/>
      <c r="R128" s="21"/>
      <c r="S128" s="20" t="s">
        <v>34</v>
      </c>
      <c r="V128" s="16" t="str">
        <f t="shared" ca="1" si="12"/>
        <v>OD</v>
      </c>
      <c r="W128" s="14" t="str">
        <f t="shared" ca="1" si="12"/>
        <v>Other comm</v>
      </c>
      <c r="X128" s="3" t="str">
        <f>'EE investment costs'!D177</f>
        <v>MT-21</v>
      </c>
      <c r="Y128" s="3" t="str">
        <f>'EE investment costs'!E177</f>
        <v>Heat Medium Temp. up to 150C</v>
      </c>
      <c r="AC128" s="123">
        <f>'EE investment costs'!C177</f>
        <v>2.1</v>
      </c>
      <c r="AD128" s="22"/>
    </row>
    <row r="129" spans="2:30">
      <c r="B129" s="14" t="str">
        <f t="shared" ca="1" si="7"/>
        <v>INDODEFFHT-21</v>
      </c>
      <c r="C129" s="15" t="str">
        <f t="shared" ref="C129:C187" ca="1" si="13">"I"&amp;MID(B129,4,1)&amp;"D"&amp;MID(B129,9,2)</f>
        <v>IODHT</v>
      </c>
      <c r="D129" s="16">
        <f>'EE investment costs'!$F$15</f>
        <v>2016</v>
      </c>
      <c r="E129" s="14">
        <f>VLOOKUP(X129,'EE investment costs'!$D$56:$R$656,15,0)</f>
        <v>4.0399999999999991</v>
      </c>
      <c r="F129" s="17">
        <f ca="1">INDEX('EE investment costs'!$D$56:$R$656,MATCH(X129,'EE investment costs'!$D$56:$D$656,0),MATCH($V$8,'EE investment costs'!$D$56:$R$56,0))</f>
        <v>241.79640349910014</v>
      </c>
      <c r="I129" s="18">
        <v>1</v>
      </c>
      <c r="J129" s="18">
        <v>1</v>
      </c>
      <c r="K129" s="14">
        <f t="shared" ca="1" si="11"/>
        <v>8</v>
      </c>
      <c r="M129" s="19" t="str">
        <f t="shared" ca="1" si="8"/>
        <v>INDODEFFHT-21</v>
      </c>
      <c r="N129" s="23" t="str">
        <f t="shared" ca="1" si="10"/>
        <v>Other comm Saving Tech-Heat High Temp. over 150C 2.1y</v>
      </c>
      <c r="O129" s="23" t="s">
        <v>32</v>
      </c>
      <c r="P129" s="23" t="s">
        <v>33</v>
      </c>
      <c r="Q129" s="23"/>
      <c r="R129" s="23"/>
      <c r="S129" s="19" t="s">
        <v>34</v>
      </c>
      <c r="V129" s="16" t="str">
        <f t="shared" ca="1" si="12"/>
        <v>OD</v>
      </c>
      <c r="W129" s="14" t="str">
        <f t="shared" ca="1" si="12"/>
        <v>Other comm</v>
      </c>
      <c r="X129" s="3" t="str">
        <f>'EE investment costs'!D178</f>
        <v>HT-21</v>
      </c>
      <c r="Y129" s="3" t="str">
        <f>'EE investment costs'!E178</f>
        <v>Heat High Temp. over 150C</v>
      </c>
      <c r="AC129" s="123">
        <f>'EE investment costs'!C178</f>
        <v>2.1</v>
      </c>
      <c r="AD129" s="22"/>
    </row>
    <row r="130" spans="2:30">
      <c r="B130" s="14" t="str">
        <f t="shared" ca="1" si="7"/>
        <v>INDODEFFRH-21</v>
      </c>
      <c r="C130" s="15" t="str">
        <f t="shared" ca="1" si="13"/>
        <v>IODRH</v>
      </c>
      <c r="D130" s="16">
        <f>'EE investment costs'!$F$15</f>
        <v>2016</v>
      </c>
      <c r="E130" s="14">
        <f>VLOOKUP(X130,'EE investment costs'!$D$56:$R$656,15,0)</f>
        <v>16</v>
      </c>
      <c r="F130" s="17">
        <f ca="1">INDEX('EE investment costs'!$D$56:$R$656,MATCH(X130,'EE investment costs'!$D$56:$D$656,0),MATCH($V$8,'EE investment costs'!$D$56:$R$56,0))</f>
        <v>0</v>
      </c>
      <c r="I130" s="18">
        <v>1</v>
      </c>
      <c r="J130" s="18">
        <v>1</v>
      </c>
      <c r="K130" s="14">
        <f t="shared" ca="1" si="11"/>
        <v>8</v>
      </c>
      <c r="M130" s="19" t="str">
        <f t="shared" ca="1" si="8"/>
        <v>INDODEFFRH-21</v>
      </c>
      <c r="N130" s="23" t="str">
        <f t="shared" ca="1" si="10"/>
        <v>Other comm Saving Tech-Heat Room Heat 2.1y</v>
      </c>
      <c r="O130" s="23" t="s">
        <v>32</v>
      </c>
      <c r="P130" s="23" t="s">
        <v>33</v>
      </c>
      <c r="Q130" s="23"/>
      <c r="R130" s="23"/>
      <c r="S130" s="19" t="s">
        <v>34</v>
      </c>
      <c r="V130" s="16" t="str">
        <f t="shared" ca="1" si="12"/>
        <v>OD</v>
      </c>
      <c r="W130" s="14" t="str">
        <f t="shared" ca="1" si="12"/>
        <v>Other comm</v>
      </c>
      <c r="X130" s="3" t="str">
        <f>'EE investment costs'!D179</f>
        <v>RH-21</v>
      </c>
      <c r="Y130" s="3" t="str">
        <f>'EE investment costs'!E179</f>
        <v>Heat Room Heat</v>
      </c>
      <c r="AC130" s="123">
        <f>'EE investment costs'!C179</f>
        <v>2.1</v>
      </c>
      <c r="AD130" s="22"/>
    </row>
    <row r="131" spans="2:30">
      <c r="B131" s="14" t="str">
        <f t="shared" ca="1" si="7"/>
        <v>INDODEFFLA-21</v>
      </c>
      <c r="C131" s="15" t="str">
        <f t="shared" ca="1" si="13"/>
        <v>IODLA</v>
      </c>
      <c r="D131" s="16">
        <f>'EE investment costs'!$F$15</f>
        <v>2016</v>
      </c>
      <c r="E131" s="14">
        <f>VLOOKUP(X131,'EE investment costs'!$D$56:$R$656,15,0)</f>
        <v>3.4255</v>
      </c>
      <c r="F131" s="17">
        <f ca="1">INDEX('EE investment costs'!$D$56:$R$656,MATCH(X131,'EE investment costs'!$D$56:$D$656,0),MATCH($V$8,'EE investment costs'!$D$56:$R$56,0))</f>
        <v>719.48299563192711</v>
      </c>
      <c r="I131" s="18">
        <v>1</v>
      </c>
      <c r="J131" s="18">
        <v>1</v>
      </c>
      <c r="K131" s="14">
        <f t="shared" ca="1" si="11"/>
        <v>5</v>
      </c>
      <c r="M131" s="19" t="str">
        <f t="shared" ca="1" si="8"/>
        <v>INDODEFFLA-21</v>
      </c>
      <c r="N131" s="23" t="str">
        <f t="shared" ca="1" si="10"/>
        <v>Other comm Saving Tech-Light 2.1y</v>
      </c>
      <c r="O131" s="23" t="s">
        <v>32</v>
      </c>
      <c r="P131" s="23" t="s">
        <v>33</v>
      </c>
      <c r="Q131" s="23"/>
      <c r="R131" s="23"/>
      <c r="S131" s="19" t="s">
        <v>34</v>
      </c>
      <c r="V131" s="16" t="str">
        <f t="shared" ca="1" si="12"/>
        <v>OD</v>
      </c>
      <c r="W131" s="14" t="str">
        <f t="shared" ca="1" si="12"/>
        <v>Other comm</v>
      </c>
      <c r="X131" s="3" t="str">
        <f>'EE investment costs'!D180</f>
        <v>LA-21</v>
      </c>
      <c r="Y131" s="3" t="str">
        <f>'EE investment costs'!E180</f>
        <v>Light</v>
      </c>
      <c r="AC131" s="123">
        <f>'EE investment costs'!C180</f>
        <v>2.1</v>
      </c>
      <c r="AD131" s="22"/>
    </row>
    <row r="132" spans="2:30">
      <c r="B132" s="14" t="str">
        <f t="shared" ca="1" si="7"/>
        <v>INDODEFFEM-21</v>
      </c>
      <c r="C132" s="15" t="str">
        <f t="shared" ca="1" si="13"/>
        <v>IODEM</v>
      </c>
      <c r="D132" s="16">
        <f>'EE investment costs'!$F$15</f>
        <v>2016</v>
      </c>
      <c r="E132" s="14">
        <f>VLOOKUP(X132,'EE investment costs'!$D$56:$R$656,15,0)</f>
        <v>3.5967750000000001</v>
      </c>
      <c r="F132" s="17">
        <f ca="1">INDEX('EE investment costs'!$D$56:$R$656,MATCH(X132,'EE investment costs'!$D$56:$D$656,0),MATCH($V$8,'EE investment costs'!$D$56:$R$56,0))</f>
        <v>681.72695391778984</v>
      </c>
      <c r="I132" s="18">
        <v>1</v>
      </c>
      <c r="J132" s="18">
        <v>1</v>
      </c>
      <c r="K132" s="14">
        <f t="shared" ca="1" si="11"/>
        <v>6</v>
      </c>
      <c r="M132" s="19" t="str">
        <f t="shared" ca="1" si="8"/>
        <v>INDODEFFEM-21</v>
      </c>
      <c r="N132" s="23" t="str">
        <f t="shared" ca="1" si="10"/>
        <v>Other comm Saving Tech-Electric Motors 2.1y</v>
      </c>
      <c r="O132" s="23" t="s">
        <v>32</v>
      </c>
      <c r="P132" s="23" t="s">
        <v>33</v>
      </c>
      <c r="Q132" s="23"/>
      <c r="R132" s="23"/>
      <c r="S132" s="19" t="s">
        <v>34</v>
      </c>
      <c r="V132" s="16" t="str">
        <f t="shared" ca="1" si="12"/>
        <v>OD</v>
      </c>
      <c r="W132" s="14" t="str">
        <f t="shared" ca="1" si="12"/>
        <v>Other comm</v>
      </c>
      <c r="X132" s="3" t="str">
        <f>'EE investment costs'!D181</f>
        <v>EM-21</v>
      </c>
      <c r="Y132" s="3" t="str">
        <f>'EE investment costs'!E181</f>
        <v>Electric Motors</v>
      </c>
      <c r="AC132" s="123">
        <f>'EE investment costs'!C181</f>
        <v>2.1</v>
      </c>
      <c r="AD132" s="22"/>
    </row>
    <row r="133" spans="2:30">
      <c r="B133" s="14" t="str">
        <f t="shared" ca="1" si="7"/>
        <v>INDODEFFTF-21</v>
      </c>
      <c r="C133" s="15" t="str">
        <f t="shared" ca="1" si="13"/>
        <v>IODTF</v>
      </c>
      <c r="D133" s="16">
        <f>'EE investment costs'!$F$15</f>
        <v>2016</v>
      </c>
      <c r="E133" s="14">
        <f>VLOOKUP(X133,'EE investment costs'!$D$56:$R$656,15,0)</f>
        <v>7.4</v>
      </c>
      <c r="F133" s="17">
        <f ca="1">INDEX('EE investment costs'!$D$56:$R$656,MATCH(X133,'EE investment costs'!$D$56:$D$656,0),MATCH($V$8,'EE investment costs'!$D$56:$R$56,0))</f>
        <v>308.56791146682485</v>
      </c>
      <c r="I133" s="18">
        <v>1</v>
      </c>
      <c r="J133" s="18">
        <v>1</v>
      </c>
      <c r="K133" s="14">
        <f t="shared" ca="1" si="11"/>
        <v>8</v>
      </c>
      <c r="M133" s="19" t="str">
        <f t="shared" ca="1" si="8"/>
        <v>INDODEFFTF-21</v>
      </c>
      <c r="N133" s="23" t="str">
        <f t="shared" ca="1" si="10"/>
        <v>Other comm Saving Tech-Haulage Tractors, Trucks, Fishing boats 2.1y</v>
      </c>
      <c r="O133" s="23" t="s">
        <v>32</v>
      </c>
      <c r="P133" s="23" t="s">
        <v>33</v>
      </c>
      <c r="Q133" s="23"/>
      <c r="R133" s="23"/>
      <c r="S133" s="19" t="s">
        <v>34</v>
      </c>
      <c r="V133" s="16" t="str">
        <f t="shared" ca="1" si="12"/>
        <v>OD</v>
      </c>
      <c r="W133" s="14" t="str">
        <f t="shared" ca="1" si="12"/>
        <v>Other comm</v>
      </c>
      <c r="X133" s="3" t="str">
        <f>'EE investment costs'!D182</f>
        <v>TF-21</v>
      </c>
      <c r="Y133" s="3" t="str">
        <f>'EE investment costs'!E182</f>
        <v>Haulage Tractors, Trucks, Fishing boats</v>
      </c>
      <c r="AC133" s="123">
        <f>'EE investment costs'!C182</f>
        <v>2.1</v>
      </c>
      <c r="AD133" s="22"/>
    </row>
    <row r="134" spans="2:30">
      <c r="B134" s="14" t="str">
        <f t="shared" ca="1" si="7"/>
        <v>INDODEFFMT-22</v>
      </c>
      <c r="C134" s="15" t="str">
        <f t="shared" ca="1" si="13"/>
        <v>IODMT</v>
      </c>
      <c r="D134" s="16">
        <f>'EE investment costs'!$F$15</f>
        <v>2016</v>
      </c>
      <c r="E134" s="14">
        <f>VLOOKUP(X134,'EE investment costs'!$D$56:$R$656,15,0)</f>
        <v>5.0999999999999996</v>
      </c>
      <c r="F134" s="17">
        <f ca="1">INDEX('EE investment costs'!$D$56:$R$656,MATCH(X134,'EE investment costs'!$D$56:$D$656,0),MATCH($V$8,'EE investment costs'!$D$56:$R$56,0))</f>
        <v>283.83911856621501</v>
      </c>
      <c r="I134" s="18">
        <v>1</v>
      </c>
      <c r="J134" s="18">
        <v>1</v>
      </c>
      <c r="K134" s="14">
        <f t="shared" ca="1" si="11"/>
        <v>8</v>
      </c>
      <c r="M134" s="19" t="str">
        <f t="shared" ca="1" si="8"/>
        <v>INDODEFFMT-22</v>
      </c>
      <c r="N134" s="23" t="str">
        <f t="shared" ca="1" si="10"/>
        <v>Other comm Saving Tech-Heat Medium Temp. up to 150C 2.2y</v>
      </c>
      <c r="O134" s="23" t="s">
        <v>32</v>
      </c>
      <c r="P134" s="23" t="s">
        <v>33</v>
      </c>
      <c r="Q134" s="23"/>
      <c r="R134" s="23"/>
      <c r="S134" s="19" t="s">
        <v>34</v>
      </c>
      <c r="V134" s="16" t="str">
        <f t="shared" ca="1" si="12"/>
        <v>OD</v>
      </c>
      <c r="W134" s="14" t="str">
        <f t="shared" ca="1" si="12"/>
        <v>Other comm</v>
      </c>
      <c r="X134" s="3" t="str">
        <f>'EE investment costs'!D183</f>
        <v>MT-22</v>
      </c>
      <c r="Y134" s="3" t="str">
        <f>'EE investment costs'!E183</f>
        <v>Heat Medium Temp. up to 150C</v>
      </c>
      <c r="AC134" s="123">
        <f>'EE investment costs'!C183</f>
        <v>2.2000000000000002</v>
      </c>
      <c r="AD134" s="22"/>
    </row>
    <row r="135" spans="2:30">
      <c r="B135" s="14" t="str">
        <f t="shared" ca="1" si="7"/>
        <v>INDODEFFHT-22</v>
      </c>
      <c r="C135" s="15" t="str">
        <f t="shared" ca="1" si="13"/>
        <v>IODHT</v>
      </c>
      <c r="D135" s="16">
        <f>'EE investment costs'!$F$15</f>
        <v>2016</v>
      </c>
      <c r="E135" s="14">
        <f>VLOOKUP(X135,'EE investment costs'!$D$56:$R$656,15,0)</f>
        <v>4.08</v>
      </c>
      <c r="F135" s="17">
        <f ca="1">INDEX('EE investment costs'!$D$56:$R$656,MATCH(X135,'EE investment costs'!$D$56:$D$656,0),MATCH($V$8,'EE investment costs'!$D$56:$R$56,0))</f>
        <v>256.23200967815092</v>
      </c>
      <c r="I135" s="18">
        <v>1</v>
      </c>
      <c r="J135" s="18">
        <v>1</v>
      </c>
      <c r="K135" s="14">
        <f t="shared" ca="1" si="11"/>
        <v>8</v>
      </c>
      <c r="M135" s="19" t="str">
        <f t="shared" ca="1" si="8"/>
        <v>INDODEFFHT-22</v>
      </c>
      <c r="N135" s="23" t="str">
        <f t="shared" ca="1" si="10"/>
        <v>Other comm Saving Tech-Heat High Temp. over 150C 2.2y</v>
      </c>
      <c r="O135" s="23" t="s">
        <v>32</v>
      </c>
      <c r="P135" s="23" t="s">
        <v>33</v>
      </c>
      <c r="Q135" s="23"/>
      <c r="R135" s="23"/>
      <c r="S135" s="19" t="s">
        <v>34</v>
      </c>
      <c r="V135" s="16" t="str">
        <f t="shared" ca="1" si="12"/>
        <v>OD</v>
      </c>
      <c r="W135" s="14" t="str">
        <f t="shared" ca="1" si="12"/>
        <v>Other comm</v>
      </c>
      <c r="X135" s="3" t="str">
        <f>'EE investment costs'!D184</f>
        <v>HT-22</v>
      </c>
      <c r="Y135" s="3" t="str">
        <f>'EE investment costs'!E184</f>
        <v>Heat High Temp. over 150C</v>
      </c>
      <c r="AC135" s="123">
        <f>'EE investment costs'!C184</f>
        <v>2.2000000000000002</v>
      </c>
      <c r="AD135" s="22"/>
    </row>
    <row r="136" spans="2:30">
      <c r="B136" s="14" t="str">
        <f t="shared" ref="B136:B199" ca="1" si="14">M136</f>
        <v>INDODEFFRH-22</v>
      </c>
      <c r="C136" s="15" t="str">
        <f t="shared" ca="1" si="13"/>
        <v>IODRH</v>
      </c>
      <c r="D136" s="16">
        <f>'EE investment costs'!$F$15</f>
        <v>2016</v>
      </c>
      <c r="E136" s="14">
        <f>VLOOKUP(X136,'EE investment costs'!$D$56:$R$656,15,0)</f>
        <v>16</v>
      </c>
      <c r="F136" s="17">
        <f ca="1">INDEX('EE investment costs'!$D$56:$R$656,MATCH(X136,'EE investment costs'!$D$56:$D$656,0),MATCH($V$8,'EE investment costs'!$D$56:$R$56,0))</f>
        <v>0</v>
      </c>
      <c r="I136" s="18">
        <v>1</v>
      </c>
      <c r="J136" s="18">
        <v>1</v>
      </c>
      <c r="K136" s="14">
        <f t="shared" ca="1" si="11"/>
        <v>8</v>
      </c>
      <c r="M136" s="19" t="str">
        <f t="shared" ref="M136:M199" ca="1" si="15">CONCATENATE("IND",$V$8,"EFF",$X136)</f>
        <v>INDODEFFRH-22</v>
      </c>
      <c r="N136" s="23" t="str">
        <f t="shared" ca="1" si="10"/>
        <v>Other comm Saving Tech-Heat Room Heat 2.2y</v>
      </c>
      <c r="O136" s="23" t="s">
        <v>32</v>
      </c>
      <c r="P136" s="23" t="s">
        <v>33</v>
      </c>
      <c r="Q136" s="23"/>
      <c r="R136" s="23"/>
      <c r="S136" s="19" t="s">
        <v>34</v>
      </c>
      <c r="V136" s="16" t="str">
        <f t="shared" ca="1" si="12"/>
        <v>OD</v>
      </c>
      <c r="W136" s="14" t="str">
        <f t="shared" ca="1" si="12"/>
        <v>Other comm</v>
      </c>
      <c r="X136" s="3" t="str">
        <f>'EE investment costs'!D185</f>
        <v>RH-22</v>
      </c>
      <c r="Y136" s="3" t="str">
        <f>'EE investment costs'!E185</f>
        <v>Heat Room Heat</v>
      </c>
      <c r="AC136" s="123">
        <f>'EE investment costs'!C185</f>
        <v>2.2000000000000002</v>
      </c>
      <c r="AD136" s="22"/>
    </row>
    <row r="137" spans="2:30">
      <c r="B137" s="14" t="str">
        <f t="shared" ca="1" si="14"/>
        <v>INDODEFFLA-22</v>
      </c>
      <c r="C137" s="15" t="str">
        <f t="shared" ca="1" si="13"/>
        <v>IODLA</v>
      </c>
      <c r="D137" s="16">
        <f>'EE investment costs'!$F$15</f>
        <v>2016</v>
      </c>
      <c r="E137" s="14">
        <f>VLOOKUP(X137,'EE investment costs'!$D$56:$R$656,15,0)</f>
        <v>3.4510000000000001</v>
      </c>
      <c r="F137" s="17">
        <f ca="1">INDEX('EE investment costs'!$D$56:$R$656,MATCH(X137,'EE investment costs'!$D$56:$D$656,0),MATCH($V$8,'EE investment costs'!$D$56:$R$56,0))</f>
        <v>775.65430429217429</v>
      </c>
      <c r="I137" s="18">
        <v>1</v>
      </c>
      <c r="J137" s="18">
        <v>1</v>
      </c>
      <c r="K137" s="14">
        <f t="shared" ca="1" si="11"/>
        <v>5</v>
      </c>
      <c r="M137" s="19" t="str">
        <f t="shared" ca="1" si="15"/>
        <v>INDODEFFLA-22</v>
      </c>
      <c r="N137" s="23" t="str">
        <f t="shared" ref="N137:N200" ca="1" si="16">$W$8&amp;" Saving Tech"&amp;"-"&amp;$Y137&amp;" "&amp;AC137&amp;"y"</f>
        <v>Other comm Saving Tech-Light 2.2y</v>
      </c>
      <c r="O137" s="23" t="s">
        <v>32</v>
      </c>
      <c r="P137" s="23" t="s">
        <v>33</v>
      </c>
      <c r="Q137" s="23"/>
      <c r="R137" s="23"/>
      <c r="S137" s="19" t="s">
        <v>34</v>
      </c>
      <c r="V137" s="16" t="str">
        <f t="shared" ca="1" si="12"/>
        <v>OD</v>
      </c>
      <c r="W137" s="14" t="str">
        <f t="shared" ca="1" si="12"/>
        <v>Other comm</v>
      </c>
      <c r="X137" s="3" t="str">
        <f>'EE investment costs'!D186</f>
        <v>LA-22</v>
      </c>
      <c r="Y137" s="3" t="str">
        <f>'EE investment costs'!E186</f>
        <v>Light</v>
      </c>
      <c r="AC137" s="123">
        <f>'EE investment costs'!C186</f>
        <v>2.2000000000000002</v>
      </c>
      <c r="AD137" s="22"/>
    </row>
    <row r="138" spans="2:30">
      <c r="B138" s="14" t="str">
        <f t="shared" ca="1" si="14"/>
        <v>INDODEFFEM-22</v>
      </c>
      <c r="C138" s="15" t="str">
        <f t="shared" ca="1" si="13"/>
        <v>IODEM</v>
      </c>
      <c r="D138" s="16">
        <f>'EE investment costs'!$F$15</f>
        <v>2016</v>
      </c>
      <c r="E138" s="14">
        <f>VLOOKUP(X138,'EE investment costs'!$D$56:$R$656,15,0)</f>
        <v>3.6235499999999998</v>
      </c>
      <c r="F138" s="17">
        <f ca="1">INDEX('EE investment costs'!$D$56:$R$656,MATCH(X138,'EE investment costs'!$D$56:$D$656,0),MATCH($V$8,'EE investment costs'!$D$56:$R$56,0))</f>
        <v>736.31151218135892</v>
      </c>
      <c r="I138" s="18">
        <v>1</v>
      </c>
      <c r="J138" s="18">
        <v>1</v>
      </c>
      <c r="K138" s="14">
        <f t="shared" ref="K138:K201" ca="1" si="17">IF(F138&lt;500,1,0)+IF(F138&lt;600,1,0)+IF(F138&lt;700,1,0)+IF(F138&lt;800,1,0)+IF(F138&lt;900,1,0)+IF(F138&lt;1000,1,0)+IF(F138&lt;1100,1,0)+IF(F138&lt;1200,1,0)</f>
        <v>5</v>
      </c>
      <c r="M138" s="19" t="str">
        <f t="shared" ca="1" si="15"/>
        <v>INDODEFFEM-22</v>
      </c>
      <c r="N138" s="23" t="str">
        <f t="shared" ca="1" si="16"/>
        <v>Other comm Saving Tech-Electric Motors 2.2y</v>
      </c>
      <c r="O138" s="23" t="s">
        <v>32</v>
      </c>
      <c r="P138" s="23" t="s">
        <v>33</v>
      </c>
      <c r="Q138" s="23"/>
      <c r="R138" s="23"/>
      <c r="S138" s="19" t="s">
        <v>34</v>
      </c>
      <c r="V138" s="16" t="str">
        <f t="shared" ref="V138:W201" ca="1" si="18">V137</f>
        <v>OD</v>
      </c>
      <c r="W138" s="14" t="str">
        <f t="shared" ca="1" si="18"/>
        <v>Other comm</v>
      </c>
      <c r="X138" s="3" t="str">
        <f>'EE investment costs'!D187</f>
        <v>EM-22</v>
      </c>
      <c r="Y138" s="3" t="str">
        <f>'EE investment costs'!E187</f>
        <v>Electric Motors</v>
      </c>
      <c r="AC138" s="123">
        <f>'EE investment costs'!C187</f>
        <v>2.2000000000000002</v>
      </c>
      <c r="AD138" s="22"/>
    </row>
    <row r="139" spans="2:30">
      <c r="B139" s="14" t="str">
        <f t="shared" ca="1" si="14"/>
        <v>INDODEFFTF-22</v>
      </c>
      <c r="C139" s="15" t="str">
        <f t="shared" ca="1" si="13"/>
        <v>IODTF</v>
      </c>
      <c r="D139" s="16">
        <f>'EE investment costs'!$F$15</f>
        <v>2016</v>
      </c>
      <c r="E139" s="14">
        <f>VLOOKUP(X139,'EE investment costs'!$D$56:$R$656,15,0)</f>
        <v>7.8000000000000007</v>
      </c>
      <c r="F139" s="17">
        <f ca="1">INDEX('EE investment costs'!$D$56:$R$656,MATCH(X139,'EE investment costs'!$D$56:$D$656,0),MATCH($V$8,'EE investment costs'!$D$56:$R$56,0))</f>
        <v>323.26162153667366</v>
      </c>
      <c r="I139" s="18">
        <v>1</v>
      </c>
      <c r="J139" s="18">
        <v>1</v>
      </c>
      <c r="K139" s="14">
        <f t="shared" ca="1" si="17"/>
        <v>8</v>
      </c>
      <c r="M139" s="19" t="str">
        <f t="shared" ca="1" si="15"/>
        <v>INDODEFFTF-22</v>
      </c>
      <c r="N139" s="23" t="str">
        <f t="shared" ca="1" si="16"/>
        <v>Other comm Saving Tech-Haulage Tractors, Trucks, Fishing boats 2.2y</v>
      </c>
      <c r="O139" s="23" t="s">
        <v>32</v>
      </c>
      <c r="P139" s="23" t="s">
        <v>33</v>
      </c>
      <c r="Q139" s="23"/>
      <c r="R139" s="23"/>
      <c r="S139" s="19" t="s">
        <v>34</v>
      </c>
      <c r="V139" s="16" t="str">
        <f t="shared" ca="1" si="18"/>
        <v>OD</v>
      </c>
      <c r="W139" s="14" t="str">
        <f t="shared" ca="1" si="18"/>
        <v>Other comm</v>
      </c>
      <c r="X139" s="3" t="str">
        <f>'EE investment costs'!D188</f>
        <v>TF-22</v>
      </c>
      <c r="Y139" s="3" t="str">
        <f>'EE investment costs'!E188</f>
        <v>Haulage Tractors, Trucks, Fishing boats</v>
      </c>
      <c r="AC139" s="123">
        <f>'EE investment costs'!C188</f>
        <v>2.2000000000000002</v>
      </c>
      <c r="AD139" s="22"/>
    </row>
    <row r="140" spans="2:30">
      <c r="B140" s="14" t="str">
        <f t="shared" ca="1" si="14"/>
        <v>INDODEFFMT-23</v>
      </c>
      <c r="C140" s="15" t="str">
        <f t="shared" ca="1" si="13"/>
        <v>IODMT</v>
      </c>
      <c r="D140" s="16">
        <f>'EE investment costs'!$F$15</f>
        <v>2016</v>
      </c>
      <c r="E140" s="14">
        <f>VLOOKUP(X140,'EE investment costs'!$D$56:$R$656,15,0)</f>
        <v>5.15</v>
      </c>
      <c r="F140" s="17">
        <f ca="1">INDEX('EE investment costs'!$D$56:$R$656,MATCH(X140,'EE investment costs'!$D$56:$D$656,0),MATCH($V$8,'EE investment costs'!$D$56:$R$56,0))</f>
        <v>302.1028404891569</v>
      </c>
      <c r="I140" s="18">
        <v>1</v>
      </c>
      <c r="J140" s="18">
        <v>1</v>
      </c>
      <c r="K140" s="14">
        <f t="shared" ca="1" si="17"/>
        <v>8</v>
      </c>
      <c r="M140" s="19" t="str">
        <f t="shared" ca="1" si="15"/>
        <v>INDODEFFMT-23</v>
      </c>
      <c r="N140" s="23" t="str">
        <f t="shared" ca="1" si="16"/>
        <v>Other comm Saving Tech-Heat Medium Temp. up to 150C 2.3y</v>
      </c>
      <c r="O140" s="23" t="s">
        <v>32</v>
      </c>
      <c r="P140" s="23" t="s">
        <v>33</v>
      </c>
      <c r="Q140" s="23"/>
      <c r="R140" s="23"/>
      <c r="S140" s="19" t="s">
        <v>34</v>
      </c>
      <c r="V140" s="16" t="str">
        <f t="shared" ca="1" si="18"/>
        <v>OD</v>
      </c>
      <c r="W140" s="14" t="str">
        <f t="shared" ca="1" si="18"/>
        <v>Other comm</v>
      </c>
      <c r="X140" s="3" t="str">
        <f>'EE investment costs'!D189</f>
        <v>MT-23</v>
      </c>
      <c r="Y140" s="3" t="str">
        <f>'EE investment costs'!E189</f>
        <v>Heat Medium Temp. up to 150C</v>
      </c>
      <c r="AC140" s="123">
        <f>'EE investment costs'!C189</f>
        <v>2.2999999999999998</v>
      </c>
      <c r="AD140" s="22"/>
    </row>
    <row r="141" spans="2:30">
      <c r="B141" s="14" t="str">
        <f t="shared" ca="1" si="14"/>
        <v>INDODEFFHT-23</v>
      </c>
      <c r="C141" s="15" t="str">
        <f t="shared" ca="1" si="13"/>
        <v>IODHT</v>
      </c>
      <c r="D141" s="16">
        <f>'EE investment costs'!$F$15</f>
        <v>2016</v>
      </c>
      <c r="E141" s="14">
        <f>VLOOKUP(X141,'EE investment costs'!$D$56:$R$656,15,0)</f>
        <v>4.1199999999999992</v>
      </c>
      <c r="F141" s="17">
        <f ca="1">INDEX('EE investment costs'!$D$56:$R$656,MATCH(X141,'EE investment costs'!$D$56:$D$656,0),MATCH($V$8,'EE investment costs'!$D$56:$R$56,0))</f>
        <v>270.66761585720161</v>
      </c>
      <c r="I141" s="18">
        <v>1</v>
      </c>
      <c r="J141" s="18">
        <v>1</v>
      </c>
      <c r="K141" s="14">
        <f t="shared" ca="1" si="17"/>
        <v>8</v>
      </c>
      <c r="M141" s="19" t="str">
        <f t="shared" ca="1" si="15"/>
        <v>INDODEFFHT-23</v>
      </c>
      <c r="N141" s="23" t="str">
        <f t="shared" ca="1" si="16"/>
        <v>Other comm Saving Tech-Heat High Temp. over 150C 2.3y</v>
      </c>
      <c r="O141" s="23" t="s">
        <v>32</v>
      </c>
      <c r="P141" s="23" t="s">
        <v>33</v>
      </c>
      <c r="Q141" s="23"/>
      <c r="R141" s="23"/>
      <c r="S141" s="19" t="s">
        <v>34</v>
      </c>
      <c r="V141" s="16" t="str">
        <f t="shared" ca="1" si="18"/>
        <v>OD</v>
      </c>
      <c r="W141" s="14" t="str">
        <f t="shared" ca="1" si="18"/>
        <v>Other comm</v>
      </c>
      <c r="X141" s="3" t="str">
        <f>'EE investment costs'!D190</f>
        <v>HT-23</v>
      </c>
      <c r="Y141" s="3" t="str">
        <f>'EE investment costs'!E190</f>
        <v>Heat High Temp. over 150C</v>
      </c>
      <c r="AC141" s="123">
        <f>'EE investment costs'!C190</f>
        <v>2.2999999999999998</v>
      </c>
      <c r="AD141" s="22"/>
    </row>
    <row r="142" spans="2:30">
      <c r="B142" s="14" t="str">
        <f t="shared" ca="1" si="14"/>
        <v>INDODEFFRH-23</v>
      </c>
      <c r="C142" s="15" t="str">
        <f t="shared" ca="1" si="13"/>
        <v>IODRH</v>
      </c>
      <c r="D142" s="16">
        <f>'EE investment costs'!$F$15</f>
        <v>2016</v>
      </c>
      <c r="E142" s="14">
        <f>VLOOKUP(X142,'EE investment costs'!$D$56:$R$656,15,0)</f>
        <v>16</v>
      </c>
      <c r="F142" s="17">
        <f ca="1">INDEX('EE investment costs'!$D$56:$R$656,MATCH(X142,'EE investment costs'!$D$56:$D$656,0),MATCH($V$8,'EE investment costs'!$D$56:$R$56,0))</f>
        <v>0</v>
      </c>
      <c r="I142" s="18">
        <v>1</v>
      </c>
      <c r="J142" s="18">
        <v>1</v>
      </c>
      <c r="K142" s="14">
        <f t="shared" ca="1" si="17"/>
        <v>8</v>
      </c>
      <c r="M142" s="19" t="str">
        <f t="shared" ca="1" si="15"/>
        <v>INDODEFFRH-23</v>
      </c>
      <c r="N142" s="23" t="str">
        <f t="shared" ca="1" si="16"/>
        <v>Other comm Saving Tech-Heat Room Heat 2.3y</v>
      </c>
      <c r="O142" s="23" t="s">
        <v>32</v>
      </c>
      <c r="P142" s="23" t="s">
        <v>33</v>
      </c>
      <c r="Q142" s="23"/>
      <c r="R142" s="23"/>
      <c r="S142" s="19" t="s">
        <v>34</v>
      </c>
      <c r="V142" s="16" t="str">
        <f t="shared" ca="1" si="18"/>
        <v>OD</v>
      </c>
      <c r="W142" s="14" t="str">
        <f t="shared" ca="1" si="18"/>
        <v>Other comm</v>
      </c>
      <c r="X142" s="3" t="str">
        <f>'EE investment costs'!D191</f>
        <v>RH-23</v>
      </c>
      <c r="Y142" s="3" t="str">
        <f>'EE investment costs'!E191</f>
        <v>Heat Room Heat</v>
      </c>
      <c r="AC142" s="123">
        <f>'EE investment costs'!C191</f>
        <v>2.2999999999999998</v>
      </c>
      <c r="AD142" s="22"/>
    </row>
    <row r="143" spans="2:30">
      <c r="B143" s="14" t="str">
        <f t="shared" ca="1" si="14"/>
        <v>INDODEFFLA-23</v>
      </c>
      <c r="C143" s="15" t="str">
        <f t="shared" ca="1" si="13"/>
        <v>IODLA</v>
      </c>
      <c r="D143" s="16">
        <f>'EE investment costs'!$F$15</f>
        <v>2016</v>
      </c>
      <c r="E143" s="14">
        <f>VLOOKUP(X143,'EE investment costs'!$D$56:$R$656,15,0)</f>
        <v>3.4764999999999997</v>
      </c>
      <c r="F143" s="17">
        <f ca="1">INDEX('EE investment costs'!$D$56:$R$656,MATCH(X143,'EE investment costs'!$D$56:$D$656,0),MATCH($V$8,'EE investment costs'!$D$56:$R$56,0))</f>
        <v>831.82561295242135</v>
      </c>
      <c r="I143" s="18">
        <v>1</v>
      </c>
      <c r="J143" s="18">
        <v>1</v>
      </c>
      <c r="K143" s="14">
        <f t="shared" ca="1" si="17"/>
        <v>4</v>
      </c>
      <c r="M143" s="19" t="str">
        <f t="shared" ca="1" si="15"/>
        <v>INDODEFFLA-23</v>
      </c>
      <c r="N143" s="23" t="str">
        <f t="shared" ca="1" si="16"/>
        <v>Other comm Saving Tech-Light 2.3y</v>
      </c>
      <c r="O143" s="23" t="s">
        <v>32</v>
      </c>
      <c r="P143" s="23" t="s">
        <v>33</v>
      </c>
      <c r="Q143" s="23"/>
      <c r="R143" s="23"/>
      <c r="S143" s="19" t="s">
        <v>34</v>
      </c>
      <c r="V143" s="16" t="str">
        <f t="shared" ca="1" si="18"/>
        <v>OD</v>
      </c>
      <c r="W143" s="14" t="str">
        <f t="shared" ca="1" si="18"/>
        <v>Other comm</v>
      </c>
      <c r="X143" s="3" t="str">
        <f>'EE investment costs'!D192</f>
        <v>LA-23</v>
      </c>
      <c r="Y143" s="3" t="str">
        <f>'EE investment costs'!E192</f>
        <v>Light</v>
      </c>
      <c r="AC143" s="123">
        <f>'EE investment costs'!C192</f>
        <v>2.2999999999999998</v>
      </c>
      <c r="AD143" s="22"/>
    </row>
    <row r="144" spans="2:30">
      <c r="B144" s="14" t="str">
        <f t="shared" ca="1" si="14"/>
        <v>INDODEFFEM-23</v>
      </c>
      <c r="C144" s="15" t="str">
        <f t="shared" ca="1" si="13"/>
        <v>IODEM</v>
      </c>
      <c r="D144" s="16">
        <f>'EE investment costs'!$F$15</f>
        <v>2016</v>
      </c>
      <c r="E144" s="14">
        <f>VLOOKUP(X144,'EE investment costs'!$D$56:$R$656,15,0)</f>
        <v>3.6503249999999996</v>
      </c>
      <c r="F144" s="17">
        <f ca="1">INDEX('EE investment costs'!$D$56:$R$656,MATCH(X144,'EE investment costs'!$D$56:$D$656,0),MATCH($V$8,'EE investment costs'!$D$56:$R$56,0))</f>
        <v>790.89607044492789</v>
      </c>
      <c r="I144" s="18">
        <v>1</v>
      </c>
      <c r="J144" s="18">
        <v>1</v>
      </c>
      <c r="K144" s="14">
        <f t="shared" ca="1" si="17"/>
        <v>5</v>
      </c>
      <c r="M144" s="19" t="str">
        <f t="shared" ca="1" si="15"/>
        <v>INDODEFFEM-23</v>
      </c>
      <c r="N144" s="23" t="str">
        <f t="shared" ca="1" si="16"/>
        <v>Other comm Saving Tech-Electric Motors 2.3y</v>
      </c>
      <c r="O144" s="23" t="s">
        <v>32</v>
      </c>
      <c r="P144" s="23" t="s">
        <v>33</v>
      </c>
      <c r="Q144" s="23"/>
      <c r="R144" s="23"/>
      <c r="S144" s="19" t="s">
        <v>34</v>
      </c>
      <c r="V144" s="16" t="str">
        <f t="shared" ca="1" si="18"/>
        <v>OD</v>
      </c>
      <c r="W144" s="14" t="str">
        <f t="shared" ca="1" si="18"/>
        <v>Other comm</v>
      </c>
      <c r="X144" s="3" t="str">
        <f>'EE investment costs'!D193</f>
        <v>EM-23</v>
      </c>
      <c r="Y144" s="3" t="str">
        <f>'EE investment costs'!E193</f>
        <v>Electric Motors</v>
      </c>
      <c r="AC144" s="123">
        <f>'EE investment costs'!C193</f>
        <v>2.2999999999999998</v>
      </c>
      <c r="AD144" s="22"/>
    </row>
    <row r="145" spans="2:30">
      <c r="B145" s="14" t="str">
        <f t="shared" ca="1" si="14"/>
        <v>INDODEFFTF-23</v>
      </c>
      <c r="C145" s="15" t="str">
        <f t="shared" ca="1" si="13"/>
        <v>IODTF</v>
      </c>
      <c r="D145" s="16">
        <f>'EE investment costs'!$F$15</f>
        <v>2016</v>
      </c>
      <c r="E145" s="14">
        <f>VLOOKUP(X145,'EE investment costs'!$D$56:$R$656,15,0)</f>
        <v>8.1999999999999993</v>
      </c>
      <c r="F145" s="17">
        <f ca="1">INDEX('EE investment costs'!$D$56:$R$656,MATCH(X145,'EE investment costs'!$D$56:$D$656,0),MATCH($V$8,'EE investment costs'!$D$56:$R$56,0))</f>
        <v>337.95533160652241</v>
      </c>
      <c r="I145" s="18">
        <v>1</v>
      </c>
      <c r="J145" s="18">
        <v>1</v>
      </c>
      <c r="K145" s="14">
        <f t="shared" ca="1" si="17"/>
        <v>8</v>
      </c>
      <c r="M145" s="19" t="str">
        <f t="shared" ca="1" si="15"/>
        <v>INDODEFFTF-23</v>
      </c>
      <c r="N145" s="23" t="str">
        <f t="shared" ca="1" si="16"/>
        <v>Other comm Saving Tech-Haulage Tractors, Trucks, Fishing boats 2.3y</v>
      </c>
      <c r="O145" s="23" t="s">
        <v>32</v>
      </c>
      <c r="P145" s="23" t="s">
        <v>33</v>
      </c>
      <c r="Q145" s="23"/>
      <c r="R145" s="23"/>
      <c r="S145" s="19" t="s">
        <v>34</v>
      </c>
      <c r="V145" s="16" t="str">
        <f t="shared" ca="1" si="18"/>
        <v>OD</v>
      </c>
      <c r="W145" s="14" t="str">
        <f t="shared" ca="1" si="18"/>
        <v>Other comm</v>
      </c>
      <c r="X145" s="3" t="str">
        <f>'EE investment costs'!D194</f>
        <v>TF-23</v>
      </c>
      <c r="Y145" s="3" t="str">
        <f>'EE investment costs'!E194</f>
        <v>Haulage Tractors, Trucks, Fishing boats</v>
      </c>
      <c r="AC145" s="123">
        <f>'EE investment costs'!C194</f>
        <v>2.2999999999999998</v>
      </c>
      <c r="AD145" s="22"/>
    </row>
    <row r="146" spans="2:30">
      <c r="B146" s="14" t="str">
        <f t="shared" ca="1" si="14"/>
        <v>INDODEFFMT-24</v>
      </c>
      <c r="C146" s="15" t="str">
        <f t="shared" ca="1" si="13"/>
        <v>IODMT</v>
      </c>
      <c r="D146" s="16">
        <f>'EE investment costs'!$F$15</f>
        <v>2016</v>
      </c>
      <c r="E146" s="14">
        <f>VLOOKUP(X146,'EE investment costs'!$D$56:$R$656,15,0)</f>
        <v>5.2</v>
      </c>
      <c r="F146" s="17">
        <f ca="1">INDEX('EE investment costs'!$D$56:$R$656,MATCH(X146,'EE investment costs'!$D$56:$D$656,0),MATCH($V$8,'EE investment costs'!$D$56:$R$56,0))</f>
        <v>320.36656241209874</v>
      </c>
      <c r="I146" s="18">
        <v>1</v>
      </c>
      <c r="J146" s="18">
        <v>1</v>
      </c>
      <c r="K146" s="14">
        <f t="shared" ca="1" si="17"/>
        <v>8</v>
      </c>
      <c r="M146" s="19" t="str">
        <f t="shared" ca="1" si="15"/>
        <v>INDODEFFMT-24</v>
      </c>
      <c r="N146" s="23" t="str">
        <f t="shared" ca="1" si="16"/>
        <v>Other comm Saving Tech-Heat Medium Temp. up to 150C 2.4y</v>
      </c>
      <c r="O146" s="23" t="s">
        <v>32</v>
      </c>
      <c r="P146" s="23" t="s">
        <v>33</v>
      </c>
      <c r="Q146" s="23"/>
      <c r="R146" s="23"/>
      <c r="S146" s="19" t="s">
        <v>34</v>
      </c>
      <c r="V146" s="16" t="str">
        <f t="shared" ca="1" si="18"/>
        <v>OD</v>
      </c>
      <c r="W146" s="14" t="str">
        <f t="shared" ca="1" si="18"/>
        <v>Other comm</v>
      </c>
      <c r="X146" s="3" t="str">
        <f>'EE investment costs'!D195</f>
        <v>MT-24</v>
      </c>
      <c r="Y146" s="3" t="str">
        <f>'EE investment costs'!E195</f>
        <v>Heat Medium Temp. up to 150C</v>
      </c>
      <c r="AC146" s="123">
        <f>'EE investment costs'!C195</f>
        <v>2.4</v>
      </c>
      <c r="AD146" s="22"/>
    </row>
    <row r="147" spans="2:30">
      <c r="B147" s="14" t="str">
        <f t="shared" ca="1" si="14"/>
        <v>INDODEFFHT-24</v>
      </c>
      <c r="C147" s="15" t="str">
        <f t="shared" ca="1" si="13"/>
        <v>IODHT</v>
      </c>
      <c r="D147" s="16">
        <f>'EE investment costs'!$F$15</f>
        <v>2016</v>
      </c>
      <c r="E147" s="14">
        <f>VLOOKUP(X147,'EE investment costs'!$D$56:$R$656,15,0)</f>
        <v>4.1599999999999993</v>
      </c>
      <c r="F147" s="17">
        <f ca="1">INDEX('EE investment costs'!$D$56:$R$656,MATCH(X147,'EE investment costs'!$D$56:$D$656,0),MATCH($V$8,'EE investment costs'!$D$56:$R$56,0))</f>
        <v>285.10322203625248</v>
      </c>
      <c r="I147" s="18">
        <v>1</v>
      </c>
      <c r="J147" s="18">
        <v>1</v>
      </c>
      <c r="K147" s="14">
        <f t="shared" ca="1" si="17"/>
        <v>8</v>
      </c>
      <c r="M147" s="19" t="str">
        <f t="shared" ca="1" si="15"/>
        <v>INDODEFFHT-24</v>
      </c>
      <c r="N147" s="23" t="str">
        <f t="shared" ca="1" si="16"/>
        <v>Other comm Saving Tech-Heat High Temp. over 150C 2.4y</v>
      </c>
      <c r="O147" s="23" t="s">
        <v>32</v>
      </c>
      <c r="P147" s="23" t="s">
        <v>33</v>
      </c>
      <c r="Q147" s="23"/>
      <c r="R147" s="23"/>
      <c r="S147" s="19" t="s">
        <v>34</v>
      </c>
      <c r="V147" s="16" t="str">
        <f t="shared" ca="1" si="18"/>
        <v>OD</v>
      </c>
      <c r="W147" s="14" t="str">
        <f t="shared" ca="1" si="18"/>
        <v>Other comm</v>
      </c>
      <c r="X147" s="3" t="str">
        <f>'EE investment costs'!D196</f>
        <v>HT-24</v>
      </c>
      <c r="Y147" s="3" t="str">
        <f>'EE investment costs'!E196</f>
        <v>Heat High Temp. over 150C</v>
      </c>
      <c r="AC147" s="123">
        <f>'EE investment costs'!C196</f>
        <v>2.4</v>
      </c>
      <c r="AD147" s="22"/>
    </row>
    <row r="148" spans="2:30">
      <c r="B148" s="14" t="str">
        <f t="shared" ca="1" si="14"/>
        <v>INDODEFFRH-24</v>
      </c>
      <c r="C148" s="15" t="str">
        <f t="shared" ca="1" si="13"/>
        <v>IODRH</v>
      </c>
      <c r="D148" s="16">
        <f>'EE investment costs'!$F$15</f>
        <v>2016</v>
      </c>
      <c r="E148" s="14">
        <f>VLOOKUP(X148,'EE investment costs'!$D$56:$R$656,15,0)</f>
        <v>16</v>
      </c>
      <c r="F148" s="17">
        <f ca="1">INDEX('EE investment costs'!$D$56:$R$656,MATCH(X148,'EE investment costs'!$D$56:$D$656,0),MATCH($V$8,'EE investment costs'!$D$56:$R$56,0))</f>
        <v>0</v>
      </c>
      <c r="I148" s="18">
        <v>1</v>
      </c>
      <c r="J148" s="18">
        <v>1</v>
      </c>
      <c r="K148" s="14">
        <f t="shared" ca="1" si="17"/>
        <v>8</v>
      </c>
      <c r="M148" s="19" t="str">
        <f t="shared" ca="1" si="15"/>
        <v>INDODEFFRH-24</v>
      </c>
      <c r="N148" s="23" t="str">
        <f t="shared" ca="1" si="16"/>
        <v>Other comm Saving Tech-Heat Room Heat 2.4y</v>
      </c>
      <c r="O148" s="23" t="s">
        <v>32</v>
      </c>
      <c r="P148" s="23" t="s">
        <v>33</v>
      </c>
      <c r="Q148" s="23"/>
      <c r="R148" s="23"/>
      <c r="S148" s="19" t="s">
        <v>34</v>
      </c>
      <c r="V148" s="16" t="str">
        <f t="shared" ca="1" si="18"/>
        <v>OD</v>
      </c>
      <c r="W148" s="14" t="str">
        <f t="shared" ca="1" si="18"/>
        <v>Other comm</v>
      </c>
      <c r="X148" s="3" t="str">
        <f>'EE investment costs'!D197</f>
        <v>RH-24</v>
      </c>
      <c r="Y148" s="3" t="str">
        <f>'EE investment costs'!E197</f>
        <v>Heat Room Heat</v>
      </c>
      <c r="AC148" s="123">
        <f>'EE investment costs'!C197</f>
        <v>2.4</v>
      </c>
      <c r="AD148" s="22"/>
    </row>
    <row r="149" spans="2:30">
      <c r="B149" s="14" t="str">
        <f t="shared" ca="1" si="14"/>
        <v>INDODEFFLA-24</v>
      </c>
      <c r="C149" s="15" t="str">
        <f t="shared" ca="1" si="13"/>
        <v>IODLA</v>
      </c>
      <c r="D149" s="16">
        <f>'EE investment costs'!$F$15</f>
        <v>2016</v>
      </c>
      <c r="E149" s="14">
        <f>VLOOKUP(X149,'EE investment costs'!$D$56:$R$656,15,0)</f>
        <v>3.5019999999999998</v>
      </c>
      <c r="F149" s="17">
        <f ca="1">INDEX('EE investment costs'!$D$56:$R$656,MATCH(X149,'EE investment costs'!$D$56:$D$656,0),MATCH($V$8,'EE investment costs'!$D$56:$R$56,0))</f>
        <v>887.99692161266842</v>
      </c>
      <c r="I149" s="18">
        <v>1</v>
      </c>
      <c r="J149" s="18">
        <v>1</v>
      </c>
      <c r="K149" s="14">
        <f t="shared" ca="1" si="17"/>
        <v>4</v>
      </c>
      <c r="M149" s="19" t="str">
        <f t="shared" ca="1" si="15"/>
        <v>INDODEFFLA-24</v>
      </c>
      <c r="N149" s="23" t="str">
        <f t="shared" ca="1" si="16"/>
        <v>Other comm Saving Tech-Light 2.4y</v>
      </c>
      <c r="O149" s="23" t="s">
        <v>32</v>
      </c>
      <c r="P149" s="23" t="s">
        <v>33</v>
      </c>
      <c r="Q149" s="23"/>
      <c r="R149" s="23"/>
      <c r="S149" s="19" t="s">
        <v>34</v>
      </c>
      <c r="V149" s="16" t="str">
        <f t="shared" ca="1" si="18"/>
        <v>OD</v>
      </c>
      <c r="W149" s="14" t="str">
        <f t="shared" ca="1" si="18"/>
        <v>Other comm</v>
      </c>
      <c r="X149" s="3" t="str">
        <f>'EE investment costs'!D198</f>
        <v>LA-24</v>
      </c>
      <c r="Y149" s="3" t="str">
        <f>'EE investment costs'!E198</f>
        <v>Light</v>
      </c>
      <c r="AC149" s="123">
        <f>'EE investment costs'!C198</f>
        <v>2.4</v>
      </c>
      <c r="AD149" s="22"/>
    </row>
    <row r="150" spans="2:30">
      <c r="B150" s="14" t="str">
        <f t="shared" ca="1" si="14"/>
        <v>INDODEFFEM-24</v>
      </c>
      <c r="C150" s="15" t="str">
        <f t="shared" ca="1" si="13"/>
        <v>IODEM</v>
      </c>
      <c r="D150" s="16">
        <f>'EE investment costs'!$F$15</f>
        <v>2016</v>
      </c>
      <c r="E150" s="14">
        <f>VLOOKUP(X150,'EE investment costs'!$D$56:$R$656,15,0)</f>
        <v>3.6770999999999998</v>
      </c>
      <c r="F150" s="17">
        <f ca="1">INDEX('EE investment costs'!$D$56:$R$656,MATCH(X150,'EE investment costs'!$D$56:$D$656,0),MATCH($V$8,'EE investment costs'!$D$56:$R$56,0))</f>
        <v>845.48062870849708</v>
      </c>
      <c r="I150" s="18">
        <v>1</v>
      </c>
      <c r="J150" s="18">
        <v>1</v>
      </c>
      <c r="K150" s="14">
        <f t="shared" ca="1" si="17"/>
        <v>4</v>
      </c>
      <c r="M150" s="19" t="str">
        <f t="shared" ca="1" si="15"/>
        <v>INDODEFFEM-24</v>
      </c>
      <c r="N150" s="23" t="str">
        <f t="shared" ca="1" si="16"/>
        <v>Other comm Saving Tech-Electric Motors 2.4y</v>
      </c>
      <c r="O150" s="23" t="s">
        <v>32</v>
      </c>
      <c r="P150" s="23" t="s">
        <v>33</v>
      </c>
      <c r="Q150" s="23"/>
      <c r="R150" s="23"/>
      <c r="S150" s="19" t="s">
        <v>34</v>
      </c>
      <c r="V150" s="16" t="str">
        <f t="shared" ca="1" si="18"/>
        <v>OD</v>
      </c>
      <c r="W150" s="14" t="str">
        <f t="shared" ca="1" si="18"/>
        <v>Other comm</v>
      </c>
      <c r="X150" s="3" t="str">
        <f>'EE investment costs'!D199</f>
        <v>EM-24</v>
      </c>
      <c r="Y150" s="3" t="str">
        <f>'EE investment costs'!E199</f>
        <v>Electric Motors</v>
      </c>
      <c r="AC150" s="123">
        <f>'EE investment costs'!C199</f>
        <v>2.4</v>
      </c>
      <c r="AD150" s="22"/>
    </row>
    <row r="151" spans="2:30">
      <c r="B151" s="14" t="str">
        <f t="shared" ca="1" si="14"/>
        <v>INDODEFFTF-24</v>
      </c>
      <c r="C151" s="15" t="str">
        <f t="shared" ca="1" si="13"/>
        <v>IODTF</v>
      </c>
      <c r="D151" s="16">
        <f>'EE investment costs'!$F$15</f>
        <v>2016</v>
      </c>
      <c r="E151" s="14">
        <f>VLOOKUP(X151,'EE investment costs'!$D$56:$R$656,15,0)</f>
        <v>8.6</v>
      </c>
      <c r="F151" s="17">
        <f ca="1">INDEX('EE investment costs'!$D$56:$R$656,MATCH(X151,'EE investment costs'!$D$56:$D$656,0),MATCH($V$8,'EE investment costs'!$D$56:$R$56,0))</f>
        <v>352.64904167637127</v>
      </c>
      <c r="I151" s="18">
        <v>1</v>
      </c>
      <c r="J151" s="18">
        <v>1</v>
      </c>
      <c r="K151" s="14">
        <f t="shared" ca="1" si="17"/>
        <v>8</v>
      </c>
      <c r="M151" s="19" t="str">
        <f t="shared" ca="1" si="15"/>
        <v>INDODEFFTF-24</v>
      </c>
      <c r="N151" s="23" t="str">
        <f t="shared" ca="1" si="16"/>
        <v>Other comm Saving Tech-Haulage Tractors, Trucks, Fishing boats 2.4y</v>
      </c>
      <c r="O151" s="23" t="s">
        <v>32</v>
      </c>
      <c r="P151" s="23" t="s">
        <v>33</v>
      </c>
      <c r="Q151" s="23"/>
      <c r="R151" s="23"/>
      <c r="S151" s="19" t="s">
        <v>34</v>
      </c>
      <c r="V151" s="16" t="str">
        <f t="shared" ca="1" si="18"/>
        <v>OD</v>
      </c>
      <c r="W151" s="14" t="str">
        <f t="shared" ca="1" si="18"/>
        <v>Other comm</v>
      </c>
      <c r="X151" s="3" t="str">
        <f>'EE investment costs'!D200</f>
        <v>TF-24</v>
      </c>
      <c r="Y151" s="3" t="str">
        <f>'EE investment costs'!E200</f>
        <v>Haulage Tractors, Trucks, Fishing boats</v>
      </c>
      <c r="AC151" s="123">
        <f>'EE investment costs'!C200</f>
        <v>2.4</v>
      </c>
      <c r="AD151" s="22"/>
    </row>
    <row r="152" spans="2:30">
      <c r="B152" s="14" t="str">
        <f t="shared" ca="1" si="14"/>
        <v>INDODEFFMT-25</v>
      </c>
      <c r="C152" s="15" t="str">
        <f t="shared" ca="1" si="13"/>
        <v>IODMT</v>
      </c>
      <c r="D152" s="16">
        <f>'EE investment costs'!$F$15</f>
        <v>2016</v>
      </c>
      <c r="E152" s="14">
        <f>VLOOKUP(X152,'EE investment costs'!$D$56:$R$656,15,0)</f>
        <v>5.25</v>
      </c>
      <c r="F152" s="17">
        <f ca="1">INDEX('EE investment costs'!$D$56:$R$656,MATCH(X152,'EE investment costs'!$D$56:$D$656,0),MATCH($V$8,'EE investment costs'!$D$56:$R$56,0))</f>
        <v>338.6302843350407</v>
      </c>
      <c r="I152" s="18">
        <v>1</v>
      </c>
      <c r="J152" s="18">
        <v>1</v>
      </c>
      <c r="K152" s="14">
        <f t="shared" ca="1" si="17"/>
        <v>8</v>
      </c>
      <c r="M152" s="19" t="str">
        <f t="shared" ca="1" si="15"/>
        <v>INDODEFFMT-25</v>
      </c>
      <c r="N152" s="23" t="str">
        <f t="shared" ca="1" si="16"/>
        <v>Other comm Saving Tech-Heat Medium Temp. up to 150C 2.5y</v>
      </c>
      <c r="O152" s="23" t="s">
        <v>32</v>
      </c>
      <c r="P152" s="23" t="s">
        <v>33</v>
      </c>
      <c r="Q152" s="23"/>
      <c r="R152" s="23"/>
      <c r="S152" s="19" t="s">
        <v>34</v>
      </c>
      <c r="V152" s="16" t="str">
        <f t="shared" ca="1" si="18"/>
        <v>OD</v>
      </c>
      <c r="W152" s="14" t="str">
        <f t="shared" ca="1" si="18"/>
        <v>Other comm</v>
      </c>
      <c r="X152" s="3" t="str">
        <f>'EE investment costs'!D201</f>
        <v>MT-25</v>
      </c>
      <c r="Y152" s="3" t="str">
        <f>'EE investment costs'!E201</f>
        <v>Heat Medium Temp. up to 150C</v>
      </c>
      <c r="AC152" s="123">
        <f>'EE investment costs'!C201</f>
        <v>2.5</v>
      </c>
      <c r="AD152" s="22"/>
    </row>
    <row r="153" spans="2:30">
      <c r="B153" s="14" t="str">
        <f t="shared" ca="1" si="14"/>
        <v>INDODEFFHT-25</v>
      </c>
      <c r="C153" s="15" t="str">
        <f t="shared" ca="1" si="13"/>
        <v>IODHT</v>
      </c>
      <c r="D153" s="16">
        <f>'EE investment costs'!$F$15</f>
        <v>2016</v>
      </c>
      <c r="E153" s="14">
        <f>VLOOKUP(X153,'EE investment costs'!$D$56:$R$656,15,0)</f>
        <v>4.1999999999999993</v>
      </c>
      <c r="F153" s="17">
        <f ca="1">INDEX('EE investment costs'!$D$56:$R$656,MATCH(X153,'EE investment costs'!$D$56:$D$656,0),MATCH($V$8,'EE investment costs'!$D$56:$R$56,0))</f>
        <v>299.53882821530323</v>
      </c>
      <c r="I153" s="18">
        <v>1</v>
      </c>
      <c r="J153" s="18">
        <v>1</v>
      </c>
      <c r="K153" s="14">
        <f t="shared" ca="1" si="17"/>
        <v>8</v>
      </c>
      <c r="M153" s="19" t="str">
        <f t="shared" ca="1" si="15"/>
        <v>INDODEFFHT-25</v>
      </c>
      <c r="N153" s="23" t="str">
        <f t="shared" ca="1" si="16"/>
        <v>Other comm Saving Tech-Heat High Temp. over 150C 2.5y</v>
      </c>
      <c r="O153" s="23" t="s">
        <v>32</v>
      </c>
      <c r="P153" s="23" t="s">
        <v>33</v>
      </c>
      <c r="Q153" s="23"/>
      <c r="R153" s="23"/>
      <c r="S153" s="19" t="s">
        <v>34</v>
      </c>
      <c r="V153" s="16" t="str">
        <f t="shared" ca="1" si="18"/>
        <v>OD</v>
      </c>
      <c r="W153" s="14" t="str">
        <f t="shared" ca="1" si="18"/>
        <v>Other comm</v>
      </c>
      <c r="X153" s="3" t="str">
        <f>'EE investment costs'!D202</f>
        <v>HT-25</v>
      </c>
      <c r="Y153" s="3" t="str">
        <f>'EE investment costs'!E202</f>
        <v>Heat High Temp. over 150C</v>
      </c>
      <c r="AC153" s="123">
        <f>'EE investment costs'!C202</f>
        <v>2.5</v>
      </c>
      <c r="AD153" s="22"/>
    </row>
    <row r="154" spans="2:30">
      <c r="B154" s="14" t="str">
        <f t="shared" ca="1" si="14"/>
        <v>INDODEFFRH-25</v>
      </c>
      <c r="C154" s="15" t="str">
        <f t="shared" ca="1" si="13"/>
        <v>IODRH</v>
      </c>
      <c r="D154" s="16">
        <f>'EE investment costs'!$F$15</f>
        <v>2016</v>
      </c>
      <c r="E154" s="14">
        <f>VLOOKUP(X154,'EE investment costs'!$D$56:$R$656,15,0)</f>
        <v>16</v>
      </c>
      <c r="F154" s="17">
        <f ca="1">INDEX('EE investment costs'!$D$56:$R$656,MATCH(X154,'EE investment costs'!$D$56:$D$656,0),MATCH($V$8,'EE investment costs'!$D$56:$R$56,0))</f>
        <v>0</v>
      </c>
      <c r="I154" s="18">
        <v>1</v>
      </c>
      <c r="J154" s="18">
        <v>1</v>
      </c>
      <c r="K154" s="14">
        <f t="shared" ca="1" si="17"/>
        <v>8</v>
      </c>
      <c r="M154" s="19" t="str">
        <f t="shared" ca="1" si="15"/>
        <v>INDODEFFRH-25</v>
      </c>
      <c r="N154" s="23" t="str">
        <f t="shared" ca="1" si="16"/>
        <v>Other comm Saving Tech-Heat Room Heat 2.5y</v>
      </c>
      <c r="O154" s="23" t="s">
        <v>32</v>
      </c>
      <c r="P154" s="23" t="s">
        <v>33</v>
      </c>
      <c r="Q154" s="23"/>
      <c r="R154" s="23"/>
      <c r="S154" s="19" t="s">
        <v>34</v>
      </c>
      <c r="V154" s="16" t="str">
        <f t="shared" ca="1" si="18"/>
        <v>OD</v>
      </c>
      <c r="W154" s="14" t="str">
        <f t="shared" ca="1" si="18"/>
        <v>Other comm</v>
      </c>
      <c r="X154" s="3" t="str">
        <f>'EE investment costs'!D203</f>
        <v>RH-25</v>
      </c>
      <c r="Y154" s="3" t="str">
        <f>'EE investment costs'!E203</f>
        <v>Heat Room Heat</v>
      </c>
      <c r="AC154" s="123">
        <f>'EE investment costs'!C203</f>
        <v>2.5</v>
      </c>
      <c r="AD154" s="22"/>
    </row>
    <row r="155" spans="2:30">
      <c r="B155" s="14" t="str">
        <f t="shared" ca="1" si="14"/>
        <v>INDODEFFLA-25</v>
      </c>
      <c r="C155" s="15" t="str">
        <f t="shared" ca="1" si="13"/>
        <v>IODLA</v>
      </c>
      <c r="D155" s="16">
        <f>'EE investment costs'!$F$15</f>
        <v>2016</v>
      </c>
      <c r="E155" s="14">
        <f>VLOOKUP(X155,'EE investment costs'!$D$56:$R$656,15,0)</f>
        <v>3.5274999999999999</v>
      </c>
      <c r="F155" s="17">
        <f ca="1">INDEX('EE investment costs'!$D$56:$R$656,MATCH(X155,'EE investment costs'!$D$56:$D$656,0),MATCH($V$8,'EE investment costs'!$D$56:$R$56,0))</f>
        <v>944.16823027291582</v>
      </c>
      <c r="I155" s="18">
        <v>1</v>
      </c>
      <c r="J155" s="18">
        <v>1</v>
      </c>
      <c r="K155" s="14">
        <f t="shared" ca="1" si="17"/>
        <v>3</v>
      </c>
      <c r="M155" s="19" t="str">
        <f t="shared" ca="1" si="15"/>
        <v>INDODEFFLA-25</v>
      </c>
      <c r="N155" s="23" t="str">
        <f t="shared" ca="1" si="16"/>
        <v>Other comm Saving Tech-Light 2.5y</v>
      </c>
      <c r="O155" s="23" t="s">
        <v>32</v>
      </c>
      <c r="P155" s="23" t="s">
        <v>33</v>
      </c>
      <c r="Q155" s="23"/>
      <c r="R155" s="23"/>
      <c r="S155" s="19" t="s">
        <v>34</v>
      </c>
      <c r="V155" s="16" t="str">
        <f t="shared" ca="1" si="18"/>
        <v>OD</v>
      </c>
      <c r="W155" s="14" t="str">
        <f t="shared" ca="1" si="18"/>
        <v>Other comm</v>
      </c>
      <c r="X155" s="3" t="str">
        <f>'EE investment costs'!D204</f>
        <v>LA-25</v>
      </c>
      <c r="Y155" s="3" t="str">
        <f>'EE investment costs'!E204</f>
        <v>Light</v>
      </c>
      <c r="AC155" s="123">
        <f>'EE investment costs'!C204</f>
        <v>2.5</v>
      </c>
      <c r="AD155" s="22"/>
    </row>
    <row r="156" spans="2:30">
      <c r="B156" s="14" t="str">
        <f t="shared" ca="1" si="14"/>
        <v>INDODEFFEM-25</v>
      </c>
      <c r="C156" s="15" t="str">
        <f t="shared" ca="1" si="13"/>
        <v>IODEM</v>
      </c>
      <c r="D156" s="16">
        <f>'EE investment costs'!$F$15</f>
        <v>2016</v>
      </c>
      <c r="E156" s="14">
        <f>VLOOKUP(X156,'EE investment costs'!$D$56:$R$656,15,0)</f>
        <v>3.703875</v>
      </c>
      <c r="F156" s="17">
        <f ca="1">INDEX('EE investment costs'!$D$56:$R$656,MATCH(X156,'EE investment costs'!$D$56:$D$656,0),MATCH($V$8,'EE investment costs'!$D$56:$R$56,0))</f>
        <v>900.06518697206604</v>
      </c>
      <c r="I156" s="18">
        <v>1</v>
      </c>
      <c r="J156" s="18">
        <v>1</v>
      </c>
      <c r="K156" s="14">
        <f t="shared" ca="1" si="17"/>
        <v>3</v>
      </c>
      <c r="M156" s="19" t="str">
        <f t="shared" ca="1" si="15"/>
        <v>INDODEFFEM-25</v>
      </c>
      <c r="N156" s="23" t="str">
        <f t="shared" ca="1" si="16"/>
        <v>Other comm Saving Tech-Electric Motors 2.5y</v>
      </c>
      <c r="O156" s="23" t="s">
        <v>32</v>
      </c>
      <c r="P156" s="23" t="s">
        <v>33</v>
      </c>
      <c r="Q156" s="23"/>
      <c r="R156" s="23"/>
      <c r="S156" s="19" t="s">
        <v>34</v>
      </c>
      <c r="V156" s="16" t="str">
        <f t="shared" ca="1" si="18"/>
        <v>OD</v>
      </c>
      <c r="W156" s="14" t="str">
        <f t="shared" ca="1" si="18"/>
        <v>Other comm</v>
      </c>
      <c r="X156" s="3" t="str">
        <f>'EE investment costs'!D205</f>
        <v>EM-25</v>
      </c>
      <c r="Y156" s="3" t="str">
        <f>'EE investment costs'!E205</f>
        <v>Electric Motors</v>
      </c>
      <c r="AC156" s="123">
        <f>'EE investment costs'!C205</f>
        <v>2.5</v>
      </c>
      <c r="AD156" s="22"/>
    </row>
    <row r="157" spans="2:30">
      <c r="B157" s="14" t="str">
        <f t="shared" ca="1" si="14"/>
        <v>INDODEFFTF-25</v>
      </c>
      <c r="C157" s="15" t="str">
        <f t="shared" ca="1" si="13"/>
        <v>IODTF</v>
      </c>
      <c r="D157" s="16">
        <f>'EE investment costs'!$F$15</f>
        <v>2016</v>
      </c>
      <c r="E157" s="14">
        <f>VLOOKUP(X157,'EE investment costs'!$D$56:$R$656,15,0)</f>
        <v>9</v>
      </c>
      <c r="F157" s="17">
        <f ca="1">INDEX('EE investment costs'!$D$56:$R$656,MATCH(X157,'EE investment costs'!$D$56:$D$656,0),MATCH($V$8,'EE investment costs'!$D$56:$R$56,0))</f>
        <v>367.34275174622002</v>
      </c>
      <c r="I157" s="18">
        <v>1</v>
      </c>
      <c r="J157" s="18">
        <v>1</v>
      </c>
      <c r="K157" s="14">
        <f t="shared" ca="1" si="17"/>
        <v>8</v>
      </c>
      <c r="M157" s="19" t="str">
        <f t="shared" ca="1" si="15"/>
        <v>INDODEFFTF-25</v>
      </c>
      <c r="N157" s="23" t="str">
        <f t="shared" ca="1" si="16"/>
        <v>Other comm Saving Tech-Haulage Tractors, Trucks, Fishing boats 2.5y</v>
      </c>
      <c r="O157" s="23" t="s">
        <v>32</v>
      </c>
      <c r="P157" s="23" t="s">
        <v>33</v>
      </c>
      <c r="Q157" s="23"/>
      <c r="R157" s="23"/>
      <c r="S157" s="19" t="s">
        <v>34</v>
      </c>
      <c r="V157" s="16" t="str">
        <f t="shared" ca="1" si="18"/>
        <v>OD</v>
      </c>
      <c r="W157" s="14" t="str">
        <f t="shared" ca="1" si="18"/>
        <v>Other comm</v>
      </c>
      <c r="X157" s="3" t="str">
        <f>'EE investment costs'!D206</f>
        <v>TF-25</v>
      </c>
      <c r="Y157" s="3" t="str">
        <f>'EE investment costs'!E206</f>
        <v>Haulage Tractors, Trucks, Fishing boats</v>
      </c>
      <c r="AC157" s="123">
        <f>'EE investment costs'!C206</f>
        <v>2.5</v>
      </c>
      <c r="AD157" s="22"/>
    </row>
    <row r="158" spans="2:30">
      <c r="B158" s="14" t="str">
        <f t="shared" ca="1" si="14"/>
        <v>INDODEFFMT-26</v>
      </c>
      <c r="C158" s="15" t="str">
        <f t="shared" ca="1" si="13"/>
        <v>IODMT</v>
      </c>
      <c r="D158" s="16">
        <f>'EE investment costs'!$F$15</f>
        <v>2016</v>
      </c>
      <c r="E158" s="14">
        <f>VLOOKUP(X158,'EE investment costs'!$D$56:$R$656,15,0)</f>
        <v>5.3</v>
      </c>
      <c r="F158" s="17">
        <f ca="1">INDEX('EE investment costs'!$D$56:$R$656,MATCH(X158,'EE investment costs'!$D$56:$D$656,0),MATCH($V$8,'EE investment costs'!$D$56:$R$56,0))</f>
        <v>356.8940062579826</v>
      </c>
      <c r="I158" s="18">
        <v>1</v>
      </c>
      <c r="J158" s="18">
        <v>1</v>
      </c>
      <c r="K158" s="14">
        <f t="shared" ca="1" si="17"/>
        <v>8</v>
      </c>
      <c r="M158" s="19" t="str">
        <f t="shared" ca="1" si="15"/>
        <v>INDODEFFMT-26</v>
      </c>
      <c r="N158" s="23" t="str">
        <f t="shared" ca="1" si="16"/>
        <v>Other comm Saving Tech-Heat Medium Temp. up to 150C 2.6y</v>
      </c>
      <c r="O158" s="23" t="s">
        <v>32</v>
      </c>
      <c r="P158" s="23" t="s">
        <v>33</v>
      </c>
      <c r="Q158" s="23"/>
      <c r="R158" s="23"/>
      <c r="S158" s="19" t="s">
        <v>34</v>
      </c>
      <c r="V158" s="16" t="str">
        <f t="shared" ca="1" si="18"/>
        <v>OD</v>
      </c>
      <c r="W158" s="14" t="str">
        <f t="shared" ca="1" si="18"/>
        <v>Other comm</v>
      </c>
      <c r="X158" s="3" t="str">
        <f>'EE investment costs'!D207</f>
        <v>MT-26</v>
      </c>
      <c r="Y158" s="3" t="str">
        <f>'EE investment costs'!E207</f>
        <v>Heat Medium Temp. up to 150C</v>
      </c>
      <c r="AC158" s="123">
        <f>'EE investment costs'!C207</f>
        <v>2.6</v>
      </c>
      <c r="AD158" s="22"/>
    </row>
    <row r="159" spans="2:30">
      <c r="B159" s="14" t="str">
        <f t="shared" ca="1" si="14"/>
        <v>INDODEFFHT-26</v>
      </c>
      <c r="C159" s="15" t="str">
        <f t="shared" ca="1" si="13"/>
        <v>IODHT</v>
      </c>
      <c r="D159" s="16">
        <f>'EE investment costs'!$F$15</f>
        <v>2016</v>
      </c>
      <c r="E159" s="14">
        <f>VLOOKUP(X159,'EE investment costs'!$D$56:$R$656,15,0)</f>
        <v>4.2399999999999993</v>
      </c>
      <c r="F159" s="17">
        <f ca="1">INDEX('EE investment costs'!$D$56:$R$656,MATCH(X159,'EE investment costs'!$D$56:$D$656,0),MATCH($V$8,'EE investment costs'!$D$56:$R$56,0))</f>
        <v>313.97443439435403</v>
      </c>
      <c r="I159" s="18">
        <v>1</v>
      </c>
      <c r="J159" s="18">
        <v>1</v>
      </c>
      <c r="K159" s="14">
        <f t="shared" ca="1" si="17"/>
        <v>8</v>
      </c>
      <c r="M159" s="19" t="str">
        <f t="shared" ca="1" si="15"/>
        <v>INDODEFFHT-26</v>
      </c>
      <c r="N159" s="23" t="str">
        <f t="shared" ca="1" si="16"/>
        <v>Other comm Saving Tech-Heat High Temp. over 150C 2.6y</v>
      </c>
      <c r="O159" s="23" t="s">
        <v>32</v>
      </c>
      <c r="P159" s="23" t="s">
        <v>33</v>
      </c>
      <c r="Q159" s="23"/>
      <c r="R159" s="23"/>
      <c r="S159" s="19" t="s">
        <v>34</v>
      </c>
      <c r="V159" s="16" t="str">
        <f t="shared" ca="1" si="18"/>
        <v>OD</v>
      </c>
      <c r="W159" s="14" t="str">
        <f t="shared" ca="1" si="18"/>
        <v>Other comm</v>
      </c>
      <c r="X159" s="3" t="str">
        <f>'EE investment costs'!D208</f>
        <v>HT-26</v>
      </c>
      <c r="Y159" s="3" t="str">
        <f>'EE investment costs'!E208</f>
        <v>Heat High Temp. over 150C</v>
      </c>
      <c r="AC159" s="123">
        <f>'EE investment costs'!C208</f>
        <v>2.6</v>
      </c>
      <c r="AD159" s="22"/>
    </row>
    <row r="160" spans="2:30">
      <c r="B160" s="14" t="str">
        <f t="shared" ca="1" si="14"/>
        <v>INDODEFFRH-26</v>
      </c>
      <c r="C160" s="15" t="str">
        <f t="shared" ca="1" si="13"/>
        <v>IODRH</v>
      </c>
      <c r="D160" s="16">
        <f>'EE investment costs'!$F$15</f>
        <v>2016</v>
      </c>
      <c r="E160" s="14">
        <f>VLOOKUP(X160,'EE investment costs'!$D$56:$R$656,15,0)</f>
        <v>16</v>
      </c>
      <c r="F160" s="17">
        <f ca="1">INDEX('EE investment costs'!$D$56:$R$656,MATCH(X160,'EE investment costs'!$D$56:$D$656,0),MATCH($V$8,'EE investment costs'!$D$56:$R$56,0))</f>
        <v>0</v>
      </c>
      <c r="I160" s="18">
        <v>1</v>
      </c>
      <c r="J160" s="18">
        <v>1</v>
      </c>
      <c r="K160" s="14">
        <f t="shared" ca="1" si="17"/>
        <v>8</v>
      </c>
      <c r="M160" s="19" t="str">
        <f t="shared" ca="1" si="15"/>
        <v>INDODEFFRH-26</v>
      </c>
      <c r="N160" s="23" t="str">
        <f t="shared" ca="1" si="16"/>
        <v>Other comm Saving Tech-Heat Room Heat 2.6y</v>
      </c>
      <c r="O160" s="23" t="s">
        <v>32</v>
      </c>
      <c r="P160" s="23" t="s">
        <v>33</v>
      </c>
      <c r="Q160" s="23"/>
      <c r="R160" s="23"/>
      <c r="S160" s="19" t="s">
        <v>34</v>
      </c>
      <c r="V160" s="16" t="str">
        <f t="shared" ca="1" si="18"/>
        <v>OD</v>
      </c>
      <c r="W160" s="14" t="str">
        <f t="shared" ca="1" si="18"/>
        <v>Other comm</v>
      </c>
      <c r="X160" s="3" t="str">
        <f>'EE investment costs'!D209</f>
        <v>RH-26</v>
      </c>
      <c r="Y160" s="3" t="str">
        <f>'EE investment costs'!E209</f>
        <v>Heat Room Heat</v>
      </c>
      <c r="AC160" s="123">
        <f>'EE investment costs'!C209</f>
        <v>2.6</v>
      </c>
      <c r="AD160" s="22"/>
    </row>
    <row r="161" spans="2:30">
      <c r="B161" s="14" t="str">
        <f t="shared" ca="1" si="14"/>
        <v>INDODEFFLA-26</v>
      </c>
      <c r="C161" s="15" t="str">
        <f t="shared" ca="1" si="13"/>
        <v>IODLA</v>
      </c>
      <c r="D161" s="16">
        <f>'EE investment costs'!$F$15</f>
        <v>2016</v>
      </c>
      <c r="E161" s="14">
        <f>VLOOKUP(X161,'EE investment costs'!$D$56:$R$656,15,0)</f>
        <v>3.5529999999999999</v>
      </c>
      <c r="F161" s="17">
        <f ca="1">INDEX('EE investment costs'!$D$56:$R$656,MATCH(X161,'EE investment costs'!$D$56:$D$656,0),MATCH($V$8,'EE investment costs'!$D$56:$R$56,0))</f>
        <v>1000.3395389331629</v>
      </c>
      <c r="I161" s="18">
        <v>1</v>
      </c>
      <c r="J161" s="18">
        <v>1</v>
      </c>
      <c r="K161" s="14">
        <f t="shared" ca="1" si="17"/>
        <v>2</v>
      </c>
      <c r="M161" s="19" t="str">
        <f t="shared" ca="1" si="15"/>
        <v>INDODEFFLA-26</v>
      </c>
      <c r="N161" s="23" t="str">
        <f t="shared" ca="1" si="16"/>
        <v>Other comm Saving Tech-Light 2.6y</v>
      </c>
      <c r="O161" s="23" t="s">
        <v>32</v>
      </c>
      <c r="P161" s="23" t="s">
        <v>33</v>
      </c>
      <c r="Q161" s="23"/>
      <c r="R161" s="23"/>
      <c r="S161" s="19" t="s">
        <v>34</v>
      </c>
      <c r="V161" s="16" t="str">
        <f t="shared" ca="1" si="18"/>
        <v>OD</v>
      </c>
      <c r="W161" s="14" t="str">
        <f t="shared" ca="1" si="18"/>
        <v>Other comm</v>
      </c>
      <c r="X161" s="3" t="str">
        <f>'EE investment costs'!D210</f>
        <v>LA-26</v>
      </c>
      <c r="Y161" s="3" t="str">
        <f>'EE investment costs'!E210</f>
        <v>Light</v>
      </c>
      <c r="AC161" s="123">
        <f>'EE investment costs'!C210</f>
        <v>2.6</v>
      </c>
      <c r="AD161" s="22"/>
    </row>
    <row r="162" spans="2:30">
      <c r="B162" s="14" t="str">
        <f t="shared" ca="1" si="14"/>
        <v>INDODEFFEM-26</v>
      </c>
      <c r="C162" s="15" t="str">
        <f t="shared" ca="1" si="13"/>
        <v>IODEM</v>
      </c>
      <c r="D162" s="16">
        <f>'EE investment costs'!$F$15</f>
        <v>2016</v>
      </c>
      <c r="E162" s="14">
        <f>VLOOKUP(X162,'EE investment costs'!$D$56:$R$656,15,0)</f>
        <v>3.7306499999999998</v>
      </c>
      <c r="F162" s="17">
        <f ca="1">INDEX('EE investment costs'!$D$56:$R$656,MATCH(X162,'EE investment costs'!$D$56:$D$656,0),MATCH($V$8,'EE investment costs'!$D$56:$R$56,0))</f>
        <v>954.64974523563524</v>
      </c>
      <c r="I162" s="18">
        <v>1</v>
      </c>
      <c r="J162" s="18">
        <v>1</v>
      </c>
      <c r="K162" s="14">
        <f t="shared" ca="1" si="17"/>
        <v>3</v>
      </c>
      <c r="M162" s="19" t="str">
        <f t="shared" ca="1" si="15"/>
        <v>INDODEFFEM-26</v>
      </c>
      <c r="N162" s="23" t="str">
        <f t="shared" ca="1" si="16"/>
        <v>Other comm Saving Tech-Electric Motors 2.6y</v>
      </c>
      <c r="O162" s="23" t="s">
        <v>32</v>
      </c>
      <c r="P162" s="23" t="s">
        <v>33</v>
      </c>
      <c r="Q162" s="23"/>
      <c r="R162" s="23"/>
      <c r="S162" s="19" t="s">
        <v>34</v>
      </c>
      <c r="V162" s="16" t="str">
        <f t="shared" ca="1" si="18"/>
        <v>OD</v>
      </c>
      <c r="W162" s="14" t="str">
        <f t="shared" ca="1" si="18"/>
        <v>Other comm</v>
      </c>
      <c r="X162" s="3" t="str">
        <f>'EE investment costs'!D211</f>
        <v>EM-26</v>
      </c>
      <c r="Y162" s="3" t="str">
        <f>'EE investment costs'!E211</f>
        <v>Electric Motors</v>
      </c>
      <c r="AC162" s="123">
        <f>'EE investment costs'!C211</f>
        <v>2.6</v>
      </c>
      <c r="AD162" s="22"/>
    </row>
    <row r="163" spans="2:30">
      <c r="B163" s="14" t="str">
        <f t="shared" ca="1" si="14"/>
        <v>INDODEFFTF-26</v>
      </c>
      <c r="C163" s="15" t="str">
        <f t="shared" ca="1" si="13"/>
        <v>IODTF</v>
      </c>
      <c r="D163" s="16">
        <f>'EE investment costs'!$F$15</f>
        <v>2016</v>
      </c>
      <c r="E163" s="14">
        <f>VLOOKUP(X163,'EE investment costs'!$D$56:$R$656,15,0)</f>
        <v>9.4</v>
      </c>
      <c r="F163" s="17">
        <f ca="1">INDEX('EE investment costs'!$D$56:$R$656,MATCH(X163,'EE investment costs'!$D$56:$D$656,0),MATCH($V$8,'EE investment costs'!$D$56:$R$56,0))</f>
        <v>382.03646181606888</v>
      </c>
      <c r="I163" s="18">
        <v>1</v>
      </c>
      <c r="J163" s="18">
        <v>1</v>
      </c>
      <c r="K163" s="14">
        <f t="shared" ca="1" si="17"/>
        <v>8</v>
      </c>
      <c r="M163" s="19" t="str">
        <f t="shared" ca="1" si="15"/>
        <v>INDODEFFTF-26</v>
      </c>
      <c r="N163" s="23" t="str">
        <f t="shared" ca="1" si="16"/>
        <v>Other comm Saving Tech-Haulage Tractors, Trucks, Fishing boats 2.6y</v>
      </c>
      <c r="O163" s="23" t="s">
        <v>32</v>
      </c>
      <c r="P163" s="23" t="s">
        <v>33</v>
      </c>
      <c r="Q163" s="23"/>
      <c r="R163" s="23"/>
      <c r="S163" s="19" t="s">
        <v>34</v>
      </c>
      <c r="V163" s="16" t="str">
        <f t="shared" ca="1" si="18"/>
        <v>OD</v>
      </c>
      <c r="W163" s="14" t="str">
        <f t="shared" ca="1" si="18"/>
        <v>Other comm</v>
      </c>
      <c r="X163" s="3" t="str">
        <f>'EE investment costs'!D212</f>
        <v>TF-26</v>
      </c>
      <c r="Y163" s="3" t="str">
        <f>'EE investment costs'!E212</f>
        <v>Haulage Tractors, Trucks, Fishing boats</v>
      </c>
      <c r="AC163" s="123">
        <f>'EE investment costs'!C212</f>
        <v>2.6</v>
      </c>
      <c r="AD163" s="22"/>
    </row>
    <row r="164" spans="2:30">
      <c r="B164" s="14" t="str">
        <f t="shared" ca="1" si="14"/>
        <v>INDODEFFMT-27</v>
      </c>
      <c r="C164" s="15" t="str">
        <f t="shared" ca="1" si="13"/>
        <v>IODMT</v>
      </c>
      <c r="D164" s="16">
        <f>'EE investment costs'!$F$15</f>
        <v>2016</v>
      </c>
      <c r="E164" s="14">
        <f>VLOOKUP(X164,'EE investment costs'!$D$56:$R$656,15,0)</f>
        <v>5.35</v>
      </c>
      <c r="F164" s="17">
        <f ca="1">INDEX('EE investment costs'!$D$56:$R$656,MATCH(X164,'EE investment costs'!$D$56:$D$656,0),MATCH($V$8,'EE investment costs'!$D$56:$R$56,0))</f>
        <v>375.15772818092449</v>
      </c>
      <c r="I164" s="18">
        <v>1</v>
      </c>
      <c r="J164" s="18">
        <v>1</v>
      </c>
      <c r="K164" s="14">
        <f t="shared" ca="1" si="17"/>
        <v>8</v>
      </c>
      <c r="M164" s="19" t="str">
        <f t="shared" ca="1" si="15"/>
        <v>INDODEFFMT-27</v>
      </c>
      <c r="N164" s="23" t="str">
        <f t="shared" ca="1" si="16"/>
        <v>Other comm Saving Tech-Heat Medium Temp. up to 150C 2.7y</v>
      </c>
      <c r="O164" s="23" t="s">
        <v>32</v>
      </c>
      <c r="P164" s="23" t="s">
        <v>33</v>
      </c>
      <c r="Q164" s="23"/>
      <c r="R164" s="23"/>
      <c r="S164" s="19" t="s">
        <v>34</v>
      </c>
      <c r="V164" s="16" t="str">
        <f t="shared" ca="1" si="18"/>
        <v>OD</v>
      </c>
      <c r="W164" s="14" t="str">
        <f t="shared" ca="1" si="18"/>
        <v>Other comm</v>
      </c>
      <c r="X164" s="3" t="str">
        <f>'EE investment costs'!D213</f>
        <v>MT-27</v>
      </c>
      <c r="Y164" s="3" t="str">
        <f>'EE investment costs'!E213</f>
        <v>Heat Medium Temp. up to 150C</v>
      </c>
      <c r="AC164" s="123">
        <f>'EE investment costs'!C213</f>
        <v>2.7</v>
      </c>
      <c r="AD164" s="22"/>
    </row>
    <row r="165" spans="2:30">
      <c r="B165" s="14" t="str">
        <f t="shared" ca="1" si="14"/>
        <v>INDODEFFHT-27</v>
      </c>
      <c r="C165" s="15" t="str">
        <f t="shared" ca="1" si="13"/>
        <v>IODHT</v>
      </c>
      <c r="D165" s="16">
        <f>'EE investment costs'!$F$15</f>
        <v>2016</v>
      </c>
      <c r="E165" s="14">
        <f>VLOOKUP(X165,'EE investment costs'!$D$56:$R$656,15,0)</f>
        <v>4.2799999999999994</v>
      </c>
      <c r="F165" s="17">
        <f ca="1">INDEX('EE investment costs'!$D$56:$R$656,MATCH(X165,'EE investment costs'!$D$56:$D$656,0),MATCH($V$8,'EE investment costs'!$D$56:$R$56,0))</f>
        <v>328.41004057340484</v>
      </c>
      <c r="I165" s="18">
        <v>1</v>
      </c>
      <c r="J165" s="18">
        <v>1</v>
      </c>
      <c r="K165" s="14">
        <f t="shared" ca="1" si="17"/>
        <v>8</v>
      </c>
      <c r="M165" s="19" t="str">
        <f t="shared" ca="1" si="15"/>
        <v>INDODEFFHT-27</v>
      </c>
      <c r="N165" s="23" t="str">
        <f t="shared" ca="1" si="16"/>
        <v>Other comm Saving Tech-Heat High Temp. over 150C 2.7y</v>
      </c>
      <c r="O165" s="23" t="s">
        <v>32</v>
      </c>
      <c r="P165" s="23" t="s">
        <v>33</v>
      </c>
      <c r="Q165" s="23"/>
      <c r="R165" s="23"/>
      <c r="S165" s="19" t="s">
        <v>34</v>
      </c>
      <c r="V165" s="16" t="str">
        <f t="shared" ca="1" si="18"/>
        <v>OD</v>
      </c>
      <c r="W165" s="14" t="str">
        <f t="shared" ca="1" si="18"/>
        <v>Other comm</v>
      </c>
      <c r="X165" s="3" t="str">
        <f>'EE investment costs'!D214</f>
        <v>HT-27</v>
      </c>
      <c r="Y165" s="3" t="str">
        <f>'EE investment costs'!E214</f>
        <v>Heat High Temp. over 150C</v>
      </c>
      <c r="AC165" s="123">
        <f>'EE investment costs'!C214</f>
        <v>2.7</v>
      </c>
      <c r="AD165" s="22"/>
    </row>
    <row r="166" spans="2:30">
      <c r="B166" s="14" t="str">
        <f t="shared" ca="1" si="14"/>
        <v>INDODEFFRH-27</v>
      </c>
      <c r="C166" s="15" t="str">
        <f t="shared" ca="1" si="13"/>
        <v>IODRH</v>
      </c>
      <c r="D166" s="16">
        <f>'EE investment costs'!$F$15</f>
        <v>2016</v>
      </c>
      <c r="E166" s="14">
        <f>VLOOKUP(X166,'EE investment costs'!$D$56:$R$656,15,0)</f>
        <v>16</v>
      </c>
      <c r="F166" s="17">
        <f ca="1">INDEX('EE investment costs'!$D$56:$R$656,MATCH(X166,'EE investment costs'!$D$56:$D$656,0),MATCH($V$8,'EE investment costs'!$D$56:$R$56,0))</f>
        <v>0</v>
      </c>
      <c r="I166" s="18">
        <v>1</v>
      </c>
      <c r="J166" s="18">
        <v>1</v>
      </c>
      <c r="K166" s="14">
        <f t="shared" ca="1" si="17"/>
        <v>8</v>
      </c>
      <c r="M166" s="19" t="str">
        <f t="shared" ca="1" si="15"/>
        <v>INDODEFFRH-27</v>
      </c>
      <c r="N166" s="23" t="str">
        <f t="shared" ca="1" si="16"/>
        <v>Other comm Saving Tech-Heat Room Heat 2.7y</v>
      </c>
      <c r="O166" s="23" t="s">
        <v>32</v>
      </c>
      <c r="P166" s="23" t="s">
        <v>33</v>
      </c>
      <c r="Q166" s="23"/>
      <c r="R166" s="23"/>
      <c r="S166" s="19" t="s">
        <v>34</v>
      </c>
      <c r="V166" s="16" t="str">
        <f t="shared" ca="1" si="18"/>
        <v>OD</v>
      </c>
      <c r="W166" s="14" t="str">
        <f t="shared" ca="1" si="18"/>
        <v>Other comm</v>
      </c>
      <c r="X166" s="3" t="str">
        <f>'EE investment costs'!D215</f>
        <v>RH-27</v>
      </c>
      <c r="Y166" s="3" t="str">
        <f>'EE investment costs'!E215</f>
        <v>Heat Room Heat</v>
      </c>
      <c r="AC166" s="123">
        <f>'EE investment costs'!C215</f>
        <v>2.7</v>
      </c>
      <c r="AD166" s="22"/>
    </row>
    <row r="167" spans="2:30">
      <c r="B167" s="14" t="str">
        <f t="shared" ca="1" si="14"/>
        <v>INDODEFFLA-27</v>
      </c>
      <c r="C167" s="15" t="str">
        <f t="shared" ca="1" si="13"/>
        <v>IODLA</v>
      </c>
      <c r="D167" s="16">
        <f>'EE investment costs'!$F$15</f>
        <v>2016</v>
      </c>
      <c r="E167" s="14">
        <f>VLOOKUP(X167,'EE investment costs'!$D$56:$R$656,15,0)</f>
        <v>3.5785</v>
      </c>
      <c r="F167" s="17">
        <f ca="1">INDEX('EE investment costs'!$D$56:$R$656,MATCH(X167,'EE investment costs'!$D$56:$D$656,0),MATCH($V$8,'EE investment costs'!$D$56:$R$56,0))</f>
        <v>1056.5108475934103</v>
      </c>
      <c r="I167" s="18">
        <v>1</v>
      </c>
      <c r="J167" s="18">
        <v>1</v>
      </c>
      <c r="K167" s="14">
        <f t="shared" ca="1" si="17"/>
        <v>2</v>
      </c>
      <c r="M167" s="19" t="str">
        <f t="shared" ca="1" si="15"/>
        <v>INDODEFFLA-27</v>
      </c>
      <c r="N167" s="23" t="str">
        <f t="shared" ca="1" si="16"/>
        <v>Other comm Saving Tech-Light 2.7y</v>
      </c>
      <c r="O167" s="23" t="s">
        <v>32</v>
      </c>
      <c r="P167" s="23" t="s">
        <v>33</v>
      </c>
      <c r="Q167" s="23"/>
      <c r="R167" s="23"/>
      <c r="S167" s="19" t="s">
        <v>34</v>
      </c>
      <c r="V167" s="16" t="str">
        <f t="shared" ca="1" si="18"/>
        <v>OD</v>
      </c>
      <c r="W167" s="14" t="str">
        <f t="shared" ca="1" si="18"/>
        <v>Other comm</v>
      </c>
      <c r="X167" s="3" t="str">
        <f>'EE investment costs'!D216</f>
        <v>LA-27</v>
      </c>
      <c r="Y167" s="3" t="str">
        <f>'EE investment costs'!E216</f>
        <v>Light</v>
      </c>
      <c r="AC167" s="123">
        <f>'EE investment costs'!C216</f>
        <v>2.7</v>
      </c>
      <c r="AD167" s="22"/>
    </row>
    <row r="168" spans="2:30">
      <c r="B168" s="14" t="str">
        <f t="shared" ca="1" si="14"/>
        <v>INDODEFFEM-27</v>
      </c>
      <c r="C168" s="15" t="str">
        <f t="shared" ca="1" si="13"/>
        <v>IODEM</v>
      </c>
      <c r="D168" s="16">
        <f>'EE investment costs'!$F$15</f>
        <v>2016</v>
      </c>
      <c r="E168" s="14">
        <f>VLOOKUP(X168,'EE investment costs'!$D$56:$R$656,15,0)</f>
        <v>3.757425</v>
      </c>
      <c r="F168" s="17">
        <f ca="1">INDEX('EE investment costs'!$D$56:$R$656,MATCH(X168,'EE investment costs'!$D$56:$D$656,0),MATCH($V$8,'EE investment costs'!$D$56:$R$56,0))</f>
        <v>1009.2343034992044</v>
      </c>
      <c r="I168" s="18">
        <v>1</v>
      </c>
      <c r="J168" s="18">
        <v>1</v>
      </c>
      <c r="K168" s="14">
        <f t="shared" ca="1" si="17"/>
        <v>2</v>
      </c>
      <c r="M168" s="19" t="str">
        <f t="shared" ca="1" si="15"/>
        <v>INDODEFFEM-27</v>
      </c>
      <c r="N168" s="23" t="str">
        <f t="shared" ca="1" si="16"/>
        <v>Other comm Saving Tech-Electric Motors 2.7y</v>
      </c>
      <c r="O168" s="23" t="s">
        <v>32</v>
      </c>
      <c r="P168" s="23" t="s">
        <v>33</v>
      </c>
      <c r="Q168" s="23"/>
      <c r="R168" s="23"/>
      <c r="S168" s="19" t="s">
        <v>34</v>
      </c>
      <c r="V168" s="16" t="str">
        <f t="shared" ca="1" si="18"/>
        <v>OD</v>
      </c>
      <c r="W168" s="14" t="str">
        <f t="shared" ca="1" si="18"/>
        <v>Other comm</v>
      </c>
      <c r="X168" s="3" t="str">
        <f>'EE investment costs'!D217</f>
        <v>EM-27</v>
      </c>
      <c r="Y168" s="3" t="str">
        <f>'EE investment costs'!E217</f>
        <v>Electric Motors</v>
      </c>
      <c r="AC168" s="123">
        <f>'EE investment costs'!C217</f>
        <v>2.7</v>
      </c>
      <c r="AD168" s="22"/>
    </row>
    <row r="169" spans="2:30">
      <c r="B169" s="14" t="str">
        <f t="shared" ca="1" si="14"/>
        <v>INDODEFFTF-27</v>
      </c>
      <c r="C169" s="15" t="str">
        <f t="shared" ca="1" si="13"/>
        <v>IODTF</v>
      </c>
      <c r="D169" s="16">
        <f>'EE investment costs'!$F$15</f>
        <v>2016</v>
      </c>
      <c r="E169" s="14">
        <f>VLOOKUP(X169,'EE investment costs'!$D$56:$R$656,15,0)</f>
        <v>9.8000000000000007</v>
      </c>
      <c r="F169" s="17">
        <f ca="1">INDEX('EE investment costs'!$D$56:$R$656,MATCH(X169,'EE investment costs'!$D$56:$D$656,0),MATCH($V$8,'EE investment costs'!$D$56:$R$56,0))</f>
        <v>396.73017188591768</v>
      </c>
      <c r="I169" s="18">
        <v>1</v>
      </c>
      <c r="J169" s="18">
        <v>1</v>
      </c>
      <c r="K169" s="14">
        <f t="shared" ca="1" si="17"/>
        <v>8</v>
      </c>
      <c r="M169" s="19" t="str">
        <f t="shared" ca="1" si="15"/>
        <v>INDODEFFTF-27</v>
      </c>
      <c r="N169" s="23" t="str">
        <f t="shared" ca="1" si="16"/>
        <v>Other comm Saving Tech-Haulage Tractors, Trucks, Fishing boats 2.7y</v>
      </c>
      <c r="O169" s="23" t="s">
        <v>32</v>
      </c>
      <c r="P169" s="23" t="s">
        <v>33</v>
      </c>
      <c r="Q169" s="23"/>
      <c r="R169" s="23"/>
      <c r="S169" s="19" t="s">
        <v>34</v>
      </c>
      <c r="V169" s="16" t="str">
        <f t="shared" ca="1" si="18"/>
        <v>OD</v>
      </c>
      <c r="W169" s="14" t="str">
        <f t="shared" ca="1" si="18"/>
        <v>Other comm</v>
      </c>
      <c r="X169" s="3" t="str">
        <f>'EE investment costs'!D218</f>
        <v>TF-27</v>
      </c>
      <c r="Y169" s="3" t="str">
        <f>'EE investment costs'!E218</f>
        <v>Haulage Tractors, Trucks, Fishing boats</v>
      </c>
      <c r="AC169" s="123">
        <f>'EE investment costs'!C218</f>
        <v>2.7</v>
      </c>
      <c r="AD169" s="22"/>
    </row>
    <row r="170" spans="2:30">
      <c r="B170" s="14" t="str">
        <f t="shared" ca="1" si="14"/>
        <v>INDODEFFMT-28</v>
      </c>
      <c r="C170" s="15" t="str">
        <f t="shared" ca="1" si="13"/>
        <v>IODMT</v>
      </c>
      <c r="D170" s="16">
        <f>'EE investment costs'!$F$15</f>
        <v>2016</v>
      </c>
      <c r="E170" s="14">
        <f>VLOOKUP(X170,'EE investment costs'!$D$56:$R$656,15,0)</f>
        <v>5.4</v>
      </c>
      <c r="F170" s="17">
        <f ca="1">INDEX('EE investment costs'!$D$56:$R$656,MATCH(X170,'EE investment costs'!$D$56:$D$656,0),MATCH($V$8,'EE investment costs'!$D$56:$R$56,0))</f>
        <v>393.42145010386633</v>
      </c>
      <c r="I170" s="18">
        <v>1</v>
      </c>
      <c r="J170" s="18">
        <v>1</v>
      </c>
      <c r="K170" s="14">
        <f t="shared" ca="1" si="17"/>
        <v>8</v>
      </c>
      <c r="M170" s="19" t="str">
        <f t="shared" ca="1" si="15"/>
        <v>INDODEFFMT-28</v>
      </c>
      <c r="N170" s="23" t="str">
        <f t="shared" ca="1" si="16"/>
        <v>Other comm Saving Tech-Heat Medium Temp. up to 150C 2.8y</v>
      </c>
      <c r="O170" s="23" t="s">
        <v>32</v>
      </c>
      <c r="P170" s="23" t="s">
        <v>33</v>
      </c>
      <c r="Q170" s="23"/>
      <c r="R170" s="23"/>
      <c r="S170" s="19" t="s">
        <v>34</v>
      </c>
      <c r="V170" s="16" t="str">
        <f t="shared" ca="1" si="18"/>
        <v>OD</v>
      </c>
      <c r="W170" s="14" t="str">
        <f t="shared" ca="1" si="18"/>
        <v>Other comm</v>
      </c>
      <c r="X170" s="3" t="str">
        <f>'EE investment costs'!D219</f>
        <v>MT-28</v>
      </c>
      <c r="Y170" s="3" t="str">
        <f>'EE investment costs'!E219</f>
        <v>Heat Medium Temp. up to 150C</v>
      </c>
      <c r="AC170" s="123">
        <f>'EE investment costs'!C219</f>
        <v>2.8</v>
      </c>
      <c r="AD170" s="22"/>
    </row>
    <row r="171" spans="2:30">
      <c r="B171" s="14" t="str">
        <f t="shared" ca="1" si="14"/>
        <v>INDODEFFHT-28</v>
      </c>
      <c r="C171" s="15" t="str">
        <f t="shared" ca="1" si="13"/>
        <v>IODHT</v>
      </c>
      <c r="D171" s="16">
        <f>'EE investment costs'!$F$15</f>
        <v>2016</v>
      </c>
      <c r="E171" s="14">
        <f>VLOOKUP(X171,'EE investment costs'!$D$56:$R$656,15,0)</f>
        <v>4.3199999999999994</v>
      </c>
      <c r="F171" s="17">
        <f ca="1">INDEX('EE investment costs'!$D$56:$R$656,MATCH(X171,'EE investment costs'!$D$56:$D$656,0),MATCH($V$8,'EE investment costs'!$D$56:$R$56,0))</f>
        <v>342.84564675245548</v>
      </c>
      <c r="I171" s="18">
        <v>1</v>
      </c>
      <c r="J171" s="18">
        <v>1</v>
      </c>
      <c r="K171" s="14">
        <f t="shared" ca="1" si="17"/>
        <v>8</v>
      </c>
      <c r="M171" s="19" t="str">
        <f t="shared" ca="1" si="15"/>
        <v>INDODEFFHT-28</v>
      </c>
      <c r="N171" s="23" t="str">
        <f t="shared" ca="1" si="16"/>
        <v>Other comm Saving Tech-Heat High Temp. over 150C 2.8y</v>
      </c>
      <c r="O171" s="23" t="s">
        <v>32</v>
      </c>
      <c r="P171" s="23" t="s">
        <v>33</v>
      </c>
      <c r="Q171" s="23"/>
      <c r="R171" s="23"/>
      <c r="S171" s="19" t="s">
        <v>34</v>
      </c>
      <c r="V171" s="16" t="str">
        <f t="shared" ca="1" si="18"/>
        <v>OD</v>
      </c>
      <c r="W171" s="14" t="str">
        <f t="shared" ca="1" si="18"/>
        <v>Other comm</v>
      </c>
      <c r="X171" s="3" t="str">
        <f>'EE investment costs'!D220</f>
        <v>HT-28</v>
      </c>
      <c r="Y171" s="3" t="str">
        <f>'EE investment costs'!E220</f>
        <v>Heat High Temp. over 150C</v>
      </c>
      <c r="AC171" s="123">
        <f>'EE investment costs'!C220</f>
        <v>2.8</v>
      </c>
      <c r="AD171" s="22"/>
    </row>
    <row r="172" spans="2:30">
      <c r="B172" s="14" t="str">
        <f t="shared" ca="1" si="14"/>
        <v>INDODEFFRH-28</v>
      </c>
      <c r="C172" s="15" t="str">
        <f t="shared" ca="1" si="13"/>
        <v>IODRH</v>
      </c>
      <c r="D172" s="16">
        <f>'EE investment costs'!$F$15</f>
        <v>2016</v>
      </c>
      <c r="E172" s="14">
        <f>VLOOKUP(X172,'EE investment costs'!$D$56:$R$656,15,0)</f>
        <v>16</v>
      </c>
      <c r="F172" s="17">
        <f ca="1">INDEX('EE investment costs'!$D$56:$R$656,MATCH(X172,'EE investment costs'!$D$56:$D$656,0),MATCH($V$8,'EE investment costs'!$D$56:$R$56,0))</f>
        <v>0</v>
      </c>
      <c r="I172" s="18">
        <v>1</v>
      </c>
      <c r="J172" s="18">
        <v>1</v>
      </c>
      <c r="K172" s="14">
        <f t="shared" ca="1" si="17"/>
        <v>8</v>
      </c>
      <c r="M172" s="19" t="str">
        <f t="shared" ca="1" si="15"/>
        <v>INDODEFFRH-28</v>
      </c>
      <c r="N172" s="23" t="str">
        <f t="shared" ca="1" si="16"/>
        <v>Other comm Saving Tech-Heat Room Heat 2.8y</v>
      </c>
      <c r="O172" s="23" t="s">
        <v>32</v>
      </c>
      <c r="P172" s="23" t="s">
        <v>33</v>
      </c>
      <c r="Q172" s="23"/>
      <c r="R172" s="23"/>
      <c r="S172" s="19" t="s">
        <v>34</v>
      </c>
      <c r="V172" s="16" t="str">
        <f t="shared" ca="1" si="18"/>
        <v>OD</v>
      </c>
      <c r="W172" s="14" t="str">
        <f t="shared" ca="1" si="18"/>
        <v>Other comm</v>
      </c>
      <c r="X172" s="3" t="str">
        <f>'EE investment costs'!D221</f>
        <v>RH-28</v>
      </c>
      <c r="Y172" s="3" t="str">
        <f>'EE investment costs'!E221</f>
        <v>Heat Room Heat</v>
      </c>
      <c r="AC172" s="123">
        <f>'EE investment costs'!C221</f>
        <v>2.8</v>
      </c>
      <c r="AD172" s="22"/>
    </row>
    <row r="173" spans="2:30">
      <c r="B173" s="14" t="str">
        <f t="shared" ca="1" si="14"/>
        <v>INDODEFFLA-28</v>
      </c>
      <c r="C173" s="15" t="str">
        <f t="shared" ca="1" si="13"/>
        <v>IODLA</v>
      </c>
      <c r="D173" s="16">
        <f>'EE investment costs'!$F$15</f>
        <v>2016</v>
      </c>
      <c r="E173" s="14">
        <f>VLOOKUP(X173,'EE investment costs'!$D$56:$R$656,15,0)</f>
        <v>3.6039999999999996</v>
      </c>
      <c r="F173" s="17">
        <f ca="1">INDEX('EE investment costs'!$D$56:$R$656,MATCH(X173,'EE investment costs'!$D$56:$D$656,0),MATCH($V$8,'EE investment costs'!$D$56:$R$56,0))</f>
        <v>1112.682156253657</v>
      </c>
      <c r="I173" s="18">
        <v>1</v>
      </c>
      <c r="J173" s="18">
        <v>1</v>
      </c>
      <c r="K173" s="14">
        <f t="shared" ca="1" si="17"/>
        <v>1</v>
      </c>
      <c r="M173" s="19" t="str">
        <f t="shared" ca="1" si="15"/>
        <v>INDODEFFLA-28</v>
      </c>
      <c r="N173" s="23" t="str">
        <f t="shared" ca="1" si="16"/>
        <v>Other comm Saving Tech-Light 2.8y</v>
      </c>
      <c r="O173" s="23" t="s">
        <v>32</v>
      </c>
      <c r="P173" s="23" t="s">
        <v>33</v>
      </c>
      <c r="Q173" s="23"/>
      <c r="R173" s="23"/>
      <c r="S173" s="19" t="s">
        <v>34</v>
      </c>
      <c r="V173" s="16" t="str">
        <f t="shared" ca="1" si="18"/>
        <v>OD</v>
      </c>
      <c r="W173" s="14" t="str">
        <f t="shared" ca="1" si="18"/>
        <v>Other comm</v>
      </c>
      <c r="X173" s="3" t="str">
        <f>'EE investment costs'!D222</f>
        <v>LA-28</v>
      </c>
      <c r="Y173" s="3" t="str">
        <f>'EE investment costs'!E222</f>
        <v>Light</v>
      </c>
      <c r="AC173" s="123">
        <f>'EE investment costs'!C222</f>
        <v>2.8</v>
      </c>
      <c r="AD173" s="22"/>
    </row>
    <row r="174" spans="2:30">
      <c r="B174" s="14" t="str">
        <f t="shared" ca="1" si="14"/>
        <v>INDODEFFEM-28</v>
      </c>
      <c r="C174" s="15" t="str">
        <f t="shared" ca="1" si="13"/>
        <v>IODEM</v>
      </c>
      <c r="D174" s="16">
        <f>'EE investment costs'!$F$15</f>
        <v>2016</v>
      </c>
      <c r="E174" s="14">
        <f>VLOOKUP(X174,'EE investment costs'!$D$56:$R$656,15,0)</f>
        <v>3.7841999999999998</v>
      </c>
      <c r="F174" s="17">
        <f ca="1">INDEX('EE investment costs'!$D$56:$R$656,MATCH(X174,'EE investment costs'!$D$56:$D$656,0),MATCH($V$8,'EE investment costs'!$D$56:$R$56,0))</f>
        <v>1063.8188617627734</v>
      </c>
      <c r="I174" s="18">
        <v>1</v>
      </c>
      <c r="J174" s="18">
        <v>1</v>
      </c>
      <c r="K174" s="14">
        <f t="shared" ca="1" si="17"/>
        <v>2</v>
      </c>
      <c r="M174" s="19" t="str">
        <f t="shared" ca="1" si="15"/>
        <v>INDODEFFEM-28</v>
      </c>
      <c r="N174" s="23" t="str">
        <f t="shared" ca="1" si="16"/>
        <v>Other comm Saving Tech-Electric Motors 2.8y</v>
      </c>
      <c r="O174" s="23" t="s">
        <v>32</v>
      </c>
      <c r="P174" s="23" t="s">
        <v>33</v>
      </c>
      <c r="Q174" s="23"/>
      <c r="R174" s="23"/>
      <c r="S174" s="19" t="s">
        <v>34</v>
      </c>
      <c r="V174" s="16" t="str">
        <f t="shared" ca="1" si="18"/>
        <v>OD</v>
      </c>
      <c r="W174" s="14" t="str">
        <f t="shared" ca="1" si="18"/>
        <v>Other comm</v>
      </c>
      <c r="X174" s="3" t="str">
        <f>'EE investment costs'!D223</f>
        <v>EM-28</v>
      </c>
      <c r="Y174" s="3" t="str">
        <f>'EE investment costs'!E223</f>
        <v>Electric Motors</v>
      </c>
      <c r="AC174" s="123">
        <f>'EE investment costs'!C223</f>
        <v>2.8</v>
      </c>
      <c r="AD174" s="22"/>
    </row>
    <row r="175" spans="2:30">
      <c r="B175" s="14" t="str">
        <f t="shared" ca="1" si="14"/>
        <v>INDODEFFTF-28</v>
      </c>
      <c r="C175" s="15" t="str">
        <f t="shared" ca="1" si="13"/>
        <v>IODTF</v>
      </c>
      <c r="D175" s="16">
        <f>'EE investment costs'!$F$15</f>
        <v>2016</v>
      </c>
      <c r="E175" s="14">
        <f>VLOOKUP(X175,'EE investment costs'!$D$56:$R$656,15,0)</f>
        <v>10.199999999999999</v>
      </c>
      <c r="F175" s="17">
        <f ca="1">INDEX('EE investment costs'!$D$56:$R$656,MATCH(X175,'EE investment costs'!$D$56:$D$656,0),MATCH($V$8,'EE investment costs'!$D$56:$R$56,0))</f>
        <v>411.42388195576638</v>
      </c>
      <c r="I175" s="18">
        <v>1</v>
      </c>
      <c r="J175" s="18">
        <v>1</v>
      </c>
      <c r="K175" s="14">
        <f t="shared" ca="1" si="17"/>
        <v>8</v>
      </c>
      <c r="M175" s="19" t="str">
        <f t="shared" ca="1" si="15"/>
        <v>INDODEFFTF-28</v>
      </c>
      <c r="N175" s="23" t="str">
        <f t="shared" ca="1" si="16"/>
        <v>Other comm Saving Tech-Haulage Tractors, Trucks, Fishing boats 2.8y</v>
      </c>
      <c r="O175" s="23" t="s">
        <v>32</v>
      </c>
      <c r="P175" s="23" t="s">
        <v>33</v>
      </c>
      <c r="Q175" s="23"/>
      <c r="R175" s="23"/>
      <c r="S175" s="19" t="s">
        <v>34</v>
      </c>
      <c r="V175" s="16" t="str">
        <f t="shared" ca="1" si="18"/>
        <v>OD</v>
      </c>
      <c r="W175" s="14" t="str">
        <f t="shared" ca="1" si="18"/>
        <v>Other comm</v>
      </c>
      <c r="X175" s="3" t="str">
        <f>'EE investment costs'!D224</f>
        <v>TF-28</v>
      </c>
      <c r="Y175" s="3" t="str">
        <f>'EE investment costs'!E224</f>
        <v>Haulage Tractors, Trucks, Fishing boats</v>
      </c>
      <c r="AC175" s="123">
        <f>'EE investment costs'!C224</f>
        <v>2.8</v>
      </c>
      <c r="AD175" s="22"/>
    </row>
    <row r="176" spans="2:30">
      <c r="B176" s="14" t="str">
        <f t="shared" ca="1" si="14"/>
        <v>INDODEFFMT-29</v>
      </c>
      <c r="C176" s="15" t="str">
        <f t="shared" ca="1" si="13"/>
        <v>IODMT</v>
      </c>
      <c r="D176" s="16">
        <f>'EE investment costs'!$F$15</f>
        <v>2016</v>
      </c>
      <c r="E176" s="14">
        <f>VLOOKUP(X176,'EE investment costs'!$D$56:$R$656,15,0)</f>
        <v>5.45</v>
      </c>
      <c r="F176" s="17">
        <f ca="1">INDEX('EE investment costs'!$D$56:$R$656,MATCH(X176,'EE investment costs'!$D$56:$D$656,0),MATCH($V$8,'EE investment costs'!$D$56:$R$56,0))</f>
        <v>411.68517202680817</v>
      </c>
      <c r="I176" s="18">
        <v>1</v>
      </c>
      <c r="J176" s="18">
        <v>1</v>
      </c>
      <c r="K176" s="14">
        <f t="shared" ca="1" si="17"/>
        <v>8</v>
      </c>
      <c r="M176" s="19" t="str">
        <f t="shared" ca="1" si="15"/>
        <v>INDODEFFMT-29</v>
      </c>
      <c r="N176" s="23" t="str">
        <f t="shared" ca="1" si="16"/>
        <v>Other comm Saving Tech-Heat Medium Temp. up to 150C 2.9y</v>
      </c>
      <c r="O176" s="23" t="s">
        <v>32</v>
      </c>
      <c r="P176" s="23" t="s">
        <v>33</v>
      </c>
      <c r="Q176" s="23"/>
      <c r="R176" s="23"/>
      <c r="S176" s="19" t="s">
        <v>34</v>
      </c>
      <c r="V176" s="16" t="str">
        <f t="shared" ca="1" si="18"/>
        <v>OD</v>
      </c>
      <c r="W176" s="14" t="str">
        <f t="shared" ca="1" si="18"/>
        <v>Other comm</v>
      </c>
      <c r="X176" s="3" t="str">
        <f>'EE investment costs'!D225</f>
        <v>MT-29</v>
      </c>
      <c r="Y176" s="3" t="str">
        <f>'EE investment costs'!E225</f>
        <v>Heat Medium Temp. up to 150C</v>
      </c>
      <c r="AC176" s="123">
        <f>'EE investment costs'!C225</f>
        <v>2.9</v>
      </c>
      <c r="AD176" s="22"/>
    </row>
    <row r="177" spans="2:30">
      <c r="B177" s="14" t="str">
        <f t="shared" ca="1" si="14"/>
        <v>INDODEFFHT-29</v>
      </c>
      <c r="C177" s="15" t="str">
        <f t="shared" ca="1" si="13"/>
        <v>IODHT</v>
      </c>
      <c r="D177" s="16">
        <f>'EE investment costs'!$F$15</f>
        <v>2016</v>
      </c>
      <c r="E177" s="14">
        <f>VLOOKUP(X177,'EE investment costs'!$D$56:$R$656,15,0)</f>
        <v>4.3599999999999994</v>
      </c>
      <c r="F177" s="17">
        <f ca="1">INDEX('EE investment costs'!$D$56:$R$656,MATCH(X177,'EE investment costs'!$D$56:$D$656,0),MATCH($V$8,'EE investment costs'!$D$56:$R$56,0))</f>
        <v>357.28125293150623</v>
      </c>
      <c r="I177" s="18">
        <v>1</v>
      </c>
      <c r="J177" s="18">
        <v>1</v>
      </c>
      <c r="K177" s="14">
        <f t="shared" ca="1" si="17"/>
        <v>8</v>
      </c>
      <c r="M177" s="19" t="str">
        <f t="shared" ca="1" si="15"/>
        <v>INDODEFFHT-29</v>
      </c>
      <c r="N177" s="23" t="str">
        <f t="shared" ca="1" si="16"/>
        <v>Other comm Saving Tech-Heat High Temp. over 150C 2.9y</v>
      </c>
      <c r="O177" s="23" t="s">
        <v>32</v>
      </c>
      <c r="P177" s="23" t="s">
        <v>33</v>
      </c>
      <c r="Q177" s="23"/>
      <c r="R177" s="23"/>
      <c r="S177" s="19" t="s">
        <v>34</v>
      </c>
      <c r="V177" s="16" t="str">
        <f t="shared" ca="1" si="18"/>
        <v>OD</v>
      </c>
      <c r="W177" s="14" t="str">
        <f t="shared" ca="1" si="18"/>
        <v>Other comm</v>
      </c>
      <c r="X177" s="3" t="str">
        <f>'EE investment costs'!D226</f>
        <v>HT-29</v>
      </c>
      <c r="Y177" s="3" t="str">
        <f>'EE investment costs'!E226</f>
        <v>Heat High Temp. over 150C</v>
      </c>
      <c r="AC177" s="123">
        <f>'EE investment costs'!C226</f>
        <v>2.9</v>
      </c>
      <c r="AD177" s="22"/>
    </row>
    <row r="178" spans="2:30">
      <c r="B178" s="14" t="str">
        <f t="shared" ca="1" si="14"/>
        <v>INDODEFFRH-29</v>
      </c>
      <c r="C178" s="15" t="str">
        <f t="shared" ca="1" si="13"/>
        <v>IODRH</v>
      </c>
      <c r="D178" s="16">
        <f>'EE investment costs'!$F$15</f>
        <v>2016</v>
      </c>
      <c r="E178" s="14">
        <f>VLOOKUP(X178,'EE investment costs'!$D$56:$R$656,15,0)</f>
        <v>16</v>
      </c>
      <c r="F178" s="17">
        <f ca="1">INDEX('EE investment costs'!$D$56:$R$656,MATCH(X178,'EE investment costs'!$D$56:$D$656,0),MATCH($V$8,'EE investment costs'!$D$56:$R$56,0))</f>
        <v>0</v>
      </c>
      <c r="I178" s="18">
        <v>1</v>
      </c>
      <c r="J178" s="18">
        <v>1</v>
      </c>
      <c r="K178" s="14">
        <f t="shared" ca="1" si="17"/>
        <v>8</v>
      </c>
      <c r="M178" s="19" t="str">
        <f t="shared" ca="1" si="15"/>
        <v>INDODEFFRH-29</v>
      </c>
      <c r="N178" s="23" t="str">
        <f t="shared" ca="1" si="16"/>
        <v>Other comm Saving Tech-Heat Room Heat 2.9y</v>
      </c>
      <c r="O178" s="23" t="s">
        <v>32</v>
      </c>
      <c r="P178" s="23" t="s">
        <v>33</v>
      </c>
      <c r="Q178" s="23"/>
      <c r="R178" s="23"/>
      <c r="S178" s="19" t="s">
        <v>34</v>
      </c>
      <c r="V178" s="16" t="str">
        <f t="shared" ca="1" si="18"/>
        <v>OD</v>
      </c>
      <c r="W178" s="14" t="str">
        <f t="shared" ca="1" si="18"/>
        <v>Other comm</v>
      </c>
      <c r="X178" s="3" t="str">
        <f>'EE investment costs'!D227</f>
        <v>RH-29</v>
      </c>
      <c r="Y178" s="3" t="str">
        <f>'EE investment costs'!E227</f>
        <v>Heat Room Heat</v>
      </c>
      <c r="AC178" s="123">
        <f>'EE investment costs'!C227</f>
        <v>2.9</v>
      </c>
      <c r="AD178" s="22"/>
    </row>
    <row r="179" spans="2:30">
      <c r="B179" s="14" t="str">
        <f t="shared" ca="1" si="14"/>
        <v>INDODEFFLA-29</v>
      </c>
      <c r="C179" s="15" t="str">
        <f t="shared" ca="1" si="13"/>
        <v>IODLA</v>
      </c>
      <c r="D179" s="16">
        <f>'EE investment costs'!$F$15</f>
        <v>2016</v>
      </c>
      <c r="E179" s="14">
        <f>VLOOKUP(X179,'EE investment costs'!$D$56:$R$656,15,0)</f>
        <v>3.6294999999999997</v>
      </c>
      <c r="F179" s="17">
        <f ca="1">INDEX('EE investment costs'!$D$56:$R$656,MATCH(X179,'EE investment costs'!$D$56:$D$656,0),MATCH($V$8,'EE investment costs'!$D$56:$R$56,0))</f>
        <v>1168.8534649139044</v>
      </c>
      <c r="I179" s="18">
        <v>1</v>
      </c>
      <c r="J179" s="18">
        <v>1</v>
      </c>
      <c r="K179" s="14">
        <f t="shared" ca="1" si="17"/>
        <v>1</v>
      </c>
      <c r="M179" s="19" t="str">
        <f t="shared" ca="1" si="15"/>
        <v>INDODEFFLA-29</v>
      </c>
      <c r="N179" s="23" t="str">
        <f t="shared" ca="1" si="16"/>
        <v>Other comm Saving Tech-Light 2.9y</v>
      </c>
      <c r="O179" s="23" t="s">
        <v>32</v>
      </c>
      <c r="P179" s="23" t="s">
        <v>33</v>
      </c>
      <c r="Q179" s="23"/>
      <c r="R179" s="23"/>
      <c r="S179" s="19" t="s">
        <v>34</v>
      </c>
      <c r="V179" s="16" t="str">
        <f t="shared" ca="1" si="18"/>
        <v>OD</v>
      </c>
      <c r="W179" s="14" t="str">
        <f t="shared" ca="1" si="18"/>
        <v>Other comm</v>
      </c>
      <c r="X179" s="3" t="str">
        <f>'EE investment costs'!D228</f>
        <v>LA-29</v>
      </c>
      <c r="Y179" s="3" t="str">
        <f>'EE investment costs'!E228</f>
        <v>Light</v>
      </c>
      <c r="AC179" s="123">
        <f>'EE investment costs'!C228</f>
        <v>2.9</v>
      </c>
      <c r="AD179" s="22"/>
    </row>
    <row r="180" spans="2:30">
      <c r="B180" s="14" t="str">
        <f t="shared" ca="1" si="14"/>
        <v>INDODEFFEM-29</v>
      </c>
      <c r="C180" s="15" t="str">
        <f t="shared" ca="1" si="13"/>
        <v>IODEM</v>
      </c>
      <c r="D180" s="16">
        <f>'EE investment costs'!$F$15</f>
        <v>2016</v>
      </c>
      <c r="E180" s="14">
        <f>VLOOKUP(X180,'EE investment costs'!$D$56:$R$656,15,0)</f>
        <v>3.810975</v>
      </c>
      <c r="F180" s="17">
        <f ca="1">INDEX('EE investment costs'!$D$56:$R$656,MATCH(X180,'EE investment costs'!$D$56:$D$656,0),MATCH($V$8,'EE investment costs'!$D$56:$R$56,0))</f>
        <v>1118.4034200263422</v>
      </c>
      <c r="I180" s="18">
        <v>1</v>
      </c>
      <c r="J180" s="18">
        <v>1</v>
      </c>
      <c r="K180" s="14">
        <f t="shared" ca="1" si="17"/>
        <v>1</v>
      </c>
      <c r="M180" s="19" t="str">
        <f t="shared" ca="1" si="15"/>
        <v>INDODEFFEM-29</v>
      </c>
      <c r="N180" s="23" t="str">
        <f t="shared" ca="1" si="16"/>
        <v>Other comm Saving Tech-Electric Motors 2.9y</v>
      </c>
      <c r="O180" s="23" t="s">
        <v>32</v>
      </c>
      <c r="P180" s="23" t="s">
        <v>33</v>
      </c>
      <c r="Q180" s="23"/>
      <c r="R180" s="23"/>
      <c r="S180" s="19" t="s">
        <v>34</v>
      </c>
      <c r="V180" s="16" t="str">
        <f t="shared" ca="1" si="18"/>
        <v>OD</v>
      </c>
      <c r="W180" s="14" t="str">
        <f t="shared" ca="1" si="18"/>
        <v>Other comm</v>
      </c>
      <c r="X180" s="3" t="str">
        <f>'EE investment costs'!D229</f>
        <v>EM-29</v>
      </c>
      <c r="Y180" s="3" t="str">
        <f>'EE investment costs'!E229</f>
        <v>Electric Motors</v>
      </c>
      <c r="AC180" s="123">
        <f>'EE investment costs'!C229</f>
        <v>2.9</v>
      </c>
      <c r="AD180" s="22"/>
    </row>
    <row r="181" spans="2:30">
      <c r="B181" s="14" t="str">
        <f t="shared" ca="1" si="14"/>
        <v>INDODEFFTF-29</v>
      </c>
      <c r="C181" s="15" t="str">
        <f t="shared" ca="1" si="13"/>
        <v>IODTF</v>
      </c>
      <c r="D181" s="16">
        <f>'EE investment costs'!$F$15</f>
        <v>2016</v>
      </c>
      <c r="E181" s="14">
        <f>VLOOKUP(X181,'EE investment costs'!$D$56:$R$656,15,0)</f>
        <v>10.6</v>
      </c>
      <c r="F181" s="17">
        <f ca="1">INDEX('EE investment costs'!$D$56:$R$656,MATCH(X181,'EE investment costs'!$D$56:$D$656,0),MATCH($V$8,'EE investment costs'!$D$56:$R$56,0))</f>
        <v>426.11759202561524</v>
      </c>
      <c r="I181" s="18">
        <v>1</v>
      </c>
      <c r="J181" s="18">
        <v>1</v>
      </c>
      <c r="K181" s="14">
        <f t="shared" ca="1" si="17"/>
        <v>8</v>
      </c>
      <c r="M181" s="19" t="str">
        <f t="shared" ca="1" si="15"/>
        <v>INDODEFFTF-29</v>
      </c>
      <c r="N181" s="23" t="str">
        <f t="shared" ca="1" si="16"/>
        <v>Other comm Saving Tech-Haulage Tractors, Trucks, Fishing boats 2.9y</v>
      </c>
      <c r="O181" s="23" t="s">
        <v>32</v>
      </c>
      <c r="P181" s="23" t="s">
        <v>33</v>
      </c>
      <c r="Q181" s="23"/>
      <c r="R181" s="23"/>
      <c r="S181" s="19" t="s">
        <v>34</v>
      </c>
      <c r="V181" s="16" t="str">
        <f t="shared" ca="1" si="18"/>
        <v>OD</v>
      </c>
      <c r="W181" s="14" t="str">
        <f t="shared" ca="1" si="18"/>
        <v>Other comm</v>
      </c>
      <c r="X181" s="3" t="str">
        <f>'EE investment costs'!D230</f>
        <v>TF-29</v>
      </c>
      <c r="Y181" s="3" t="str">
        <f>'EE investment costs'!E230</f>
        <v>Haulage Tractors, Trucks, Fishing boats</v>
      </c>
      <c r="AC181" s="123">
        <f>'EE investment costs'!C230</f>
        <v>2.9</v>
      </c>
      <c r="AD181" s="22"/>
    </row>
    <row r="182" spans="2:30">
      <c r="B182" s="14" t="str">
        <f t="shared" ca="1" si="14"/>
        <v>INDODEFFMT-30</v>
      </c>
      <c r="C182" s="15" t="str">
        <f t="shared" ca="1" si="13"/>
        <v>IODMT</v>
      </c>
      <c r="D182" s="16">
        <f>'EE investment costs'!$F$15</f>
        <v>2016</v>
      </c>
      <c r="E182" s="14">
        <f>VLOOKUP(X182,'EE investment costs'!$D$56:$R$656,15,0)</f>
        <v>5.5</v>
      </c>
      <c r="F182" s="17">
        <f ca="1">INDEX('EE investment costs'!$D$56:$R$656,MATCH(X182,'EE investment costs'!$D$56:$D$656,0),MATCH($V$8,'EE investment costs'!$D$56:$R$56,0))</f>
        <v>429.94889394975013</v>
      </c>
      <c r="I182" s="18">
        <v>1</v>
      </c>
      <c r="J182" s="18">
        <v>1</v>
      </c>
      <c r="K182" s="14">
        <f t="shared" ca="1" si="17"/>
        <v>8</v>
      </c>
      <c r="M182" s="19" t="str">
        <f t="shared" ca="1" si="15"/>
        <v>INDODEFFMT-30</v>
      </c>
      <c r="N182" s="23" t="str">
        <f t="shared" ca="1" si="16"/>
        <v>Other comm Saving Tech-Heat Medium Temp. up to 150C 3y</v>
      </c>
      <c r="O182" s="23" t="s">
        <v>32</v>
      </c>
      <c r="P182" s="23" t="s">
        <v>33</v>
      </c>
      <c r="Q182" s="23"/>
      <c r="R182" s="23"/>
      <c r="S182" s="19" t="s">
        <v>34</v>
      </c>
      <c r="V182" s="16" t="str">
        <f t="shared" ca="1" si="18"/>
        <v>OD</v>
      </c>
      <c r="W182" s="14" t="str">
        <f t="shared" ca="1" si="18"/>
        <v>Other comm</v>
      </c>
      <c r="X182" s="3" t="str">
        <f>'EE investment costs'!D231</f>
        <v>MT-30</v>
      </c>
      <c r="Y182" s="3" t="str">
        <f>'EE investment costs'!E231</f>
        <v>Heat Medium Temp. up to 150C</v>
      </c>
      <c r="AC182" s="123">
        <f>'EE investment costs'!C231</f>
        <v>3</v>
      </c>
      <c r="AD182" s="22"/>
    </row>
    <row r="183" spans="2:30">
      <c r="B183" s="14" t="str">
        <f t="shared" ca="1" si="14"/>
        <v>INDODEFFHT-30</v>
      </c>
      <c r="C183" s="15" t="str">
        <f t="shared" ca="1" si="13"/>
        <v>IODHT</v>
      </c>
      <c r="D183" s="16">
        <f>'EE investment costs'!$F$15</f>
        <v>2016</v>
      </c>
      <c r="E183" s="14">
        <f>VLOOKUP(X183,'EE investment costs'!$D$56:$R$656,15,0)</f>
        <v>4.3999999999999995</v>
      </c>
      <c r="F183" s="17">
        <f ca="1">INDEX('EE investment costs'!$D$56:$R$656,MATCH(X183,'EE investment costs'!$D$56:$D$656,0),MATCH($V$8,'EE investment costs'!$D$56:$R$56,0))</f>
        <v>371.71685911055698</v>
      </c>
      <c r="I183" s="18">
        <v>1</v>
      </c>
      <c r="J183" s="18">
        <v>1</v>
      </c>
      <c r="K183" s="14">
        <f t="shared" ca="1" si="17"/>
        <v>8</v>
      </c>
      <c r="M183" s="19" t="str">
        <f t="shared" ca="1" si="15"/>
        <v>INDODEFFHT-30</v>
      </c>
      <c r="N183" s="23" t="str">
        <f t="shared" ca="1" si="16"/>
        <v>Other comm Saving Tech-Heat High Temp. over 150C 3y</v>
      </c>
      <c r="O183" s="23" t="s">
        <v>32</v>
      </c>
      <c r="P183" s="23" t="s">
        <v>33</v>
      </c>
      <c r="Q183" s="23"/>
      <c r="R183" s="23"/>
      <c r="S183" s="19" t="s">
        <v>34</v>
      </c>
      <c r="V183" s="16" t="str">
        <f t="shared" ca="1" si="18"/>
        <v>OD</v>
      </c>
      <c r="W183" s="14" t="str">
        <f t="shared" ca="1" si="18"/>
        <v>Other comm</v>
      </c>
      <c r="X183" s="3" t="str">
        <f>'EE investment costs'!D232</f>
        <v>HT-30</v>
      </c>
      <c r="Y183" s="3" t="str">
        <f>'EE investment costs'!E232</f>
        <v>Heat High Temp. over 150C</v>
      </c>
      <c r="AC183" s="123">
        <f>'EE investment costs'!C232</f>
        <v>3</v>
      </c>
      <c r="AD183" s="22"/>
    </row>
    <row r="184" spans="2:30">
      <c r="B184" s="14" t="str">
        <f t="shared" ca="1" si="14"/>
        <v>INDODEFFRH-30</v>
      </c>
      <c r="C184" s="15" t="str">
        <f t="shared" ca="1" si="13"/>
        <v>IODRH</v>
      </c>
      <c r="D184" s="16">
        <f>'EE investment costs'!$F$15</f>
        <v>2016</v>
      </c>
      <c r="E184" s="14">
        <f>VLOOKUP(X184,'EE investment costs'!$D$56:$R$656,15,0)</f>
        <v>16</v>
      </c>
      <c r="F184" s="17">
        <f ca="1">INDEX('EE investment costs'!$D$56:$R$656,MATCH(X184,'EE investment costs'!$D$56:$D$656,0),MATCH($V$8,'EE investment costs'!$D$56:$R$56,0))</f>
        <v>0</v>
      </c>
      <c r="I184" s="18">
        <v>1</v>
      </c>
      <c r="J184" s="18">
        <v>1</v>
      </c>
      <c r="K184" s="14">
        <f t="shared" ca="1" si="17"/>
        <v>8</v>
      </c>
      <c r="M184" s="19" t="str">
        <f t="shared" ca="1" si="15"/>
        <v>INDODEFFRH-30</v>
      </c>
      <c r="N184" s="23" t="str">
        <f t="shared" ca="1" si="16"/>
        <v>Other comm Saving Tech-Heat Room Heat 3y</v>
      </c>
      <c r="O184" s="23" t="s">
        <v>32</v>
      </c>
      <c r="P184" s="23" t="s">
        <v>33</v>
      </c>
      <c r="Q184" s="23"/>
      <c r="R184" s="23"/>
      <c r="S184" s="19" t="s">
        <v>34</v>
      </c>
      <c r="U184" s="14"/>
      <c r="V184" s="16" t="str">
        <f t="shared" ca="1" si="18"/>
        <v>OD</v>
      </c>
      <c r="W184" s="14" t="str">
        <f t="shared" ca="1" si="18"/>
        <v>Other comm</v>
      </c>
      <c r="X184" s="3" t="str">
        <f>'EE investment costs'!D233</f>
        <v>RH-30</v>
      </c>
      <c r="Y184" s="3" t="str">
        <f>'EE investment costs'!E233</f>
        <v>Heat Room Heat</v>
      </c>
      <c r="AC184" s="123">
        <f>'EE investment costs'!C233</f>
        <v>3</v>
      </c>
      <c r="AD184" s="22"/>
    </row>
    <row r="185" spans="2:30">
      <c r="B185" s="14" t="str">
        <f t="shared" ca="1" si="14"/>
        <v>INDODEFFLA-30</v>
      </c>
      <c r="C185" s="15" t="str">
        <f t="shared" ca="1" si="13"/>
        <v>IODLA</v>
      </c>
      <c r="D185" s="16">
        <f>'EE investment costs'!$F$15</f>
        <v>2016</v>
      </c>
      <c r="E185" s="14">
        <f>VLOOKUP(X185,'EE investment costs'!$D$56:$R$656,15,0)</f>
        <v>3.6549999999999998</v>
      </c>
      <c r="F185" s="17">
        <f ca="1">INDEX('EE investment costs'!$D$56:$R$656,MATCH(X185,'EE investment costs'!$D$56:$D$656,0),MATCH($V$8,'EE investment costs'!$D$56:$R$56,0))</f>
        <v>1225.0247735741516</v>
      </c>
      <c r="I185" s="18">
        <v>1</v>
      </c>
      <c r="J185" s="18">
        <v>1</v>
      </c>
      <c r="K185" s="14">
        <f t="shared" ca="1" si="17"/>
        <v>0</v>
      </c>
      <c r="M185" s="19" t="str">
        <f t="shared" ca="1" si="15"/>
        <v>INDODEFFLA-30</v>
      </c>
      <c r="N185" s="23" t="str">
        <f t="shared" ca="1" si="16"/>
        <v>Other comm Saving Tech-Light 3y</v>
      </c>
      <c r="O185" s="23" t="s">
        <v>32</v>
      </c>
      <c r="P185" s="23" t="s">
        <v>33</v>
      </c>
      <c r="Q185" s="23"/>
      <c r="R185" s="23"/>
      <c r="S185" s="19" t="s">
        <v>34</v>
      </c>
      <c r="T185" s="14"/>
      <c r="U185" s="14"/>
      <c r="V185" s="16" t="str">
        <f t="shared" ca="1" si="18"/>
        <v>OD</v>
      </c>
      <c r="W185" s="14" t="str">
        <f t="shared" ca="1" si="18"/>
        <v>Other comm</v>
      </c>
      <c r="X185" s="3" t="str">
        <f>'EE investment costs'!D234</f>
        <v>LA-30</v>
      </c>
      <c r="Y185" s="3" t="str">
        <f>'EE investment costs'!E234</f>
        <v>Light</v>
      </c>
      <c r="AC185" s="123">
        <f>'EE investment costs'!C234</f>
        <v>3</v>
      </c>
      <c r="AD185" s="22"/>
    </row>
    <row r="186" spans="2:30">
      <c r="B186" s="14" t="str">
        <f t="shared" ca="1" si="14"/>
        <v>INDODEFFEM-30</v>
      </c>
      <c r="C186" s="15" t="str">
        <f t="shared" ca="1" si="13"/>
        <v>IODEM</v>
      </c>
      <c r="D186" s="16">
        <f>'EE investment costs'!$F$15</f>
        <v>2016</v>
      </c>
      <c r="E186" s="14">
        <f>VLOOKUP(X186,'EE investment costs'!$D$56:$R$656,15,0)</f>
        <v>3.8377499999999998</v>
      </c>
      <c r="F186" s="17">
        <f ca="1">INDEX('EE investment costs'!$D$56:$R$656,MATCH(X186,'EE investment costs'!$D$56:$D$656,0),MATCH($V$8,'EE investment costs'!$D$56:$R$56,0))</f>
        <v>1172.9879782899116</v>
      </c>
      <c r="I186" s="18">
        <v>1</v>
      </c>
      <c r="J186" s="18">
        <v>1</v>
      </c>
      <c r="K186" s="14">
        <f t="shared" ca="1" si="17"/>
        <v>1</v>
      </c>
      <c r="M186" s="19" t="str">
        <f t="shared" ca="1" si="15"/>
        <v>INDODEFFEM-30</v>
      </c>
      <c r="N186" s="23" t="str">
        <f t="shared" ca="1" si="16"/>
        <v>Other comm Saving Tech-Electric Motors 3y</v>
      </c>
      <c r="O186" s="23" t="s">
        <v>32</v>
      </c>
      <c r="P186" s="23" t="s">
        <v>33</v>
      </c>
      <c r="Q186" s="23"/>
      <c r="R186" s="23"/>
      <c r="S186" s="19" t="s">
        <v>34</v>
      </c>
      <c r="T186" s="14"/>
      <c r="U186" s="14"/>
      <c r="V186" s="16" t="str">
        <f t="shared" ca="1" si="18"/>
        <v>OD</v>
      </c>
      <c r="W186" s="14" t="str">
        <f t="shared" ca="1" si="18"/>
        <v>Other comm</v>
      </c>
      <c r="X186" s="3" t="str">
        <f>'EE investment costs'!D235</f>
        <v>EM-30</v>
      </c>
      <c r="Y186" s="3" t="str">
        <f>'EE investment costs'!E235</f>
        <v>Electric Motors</v>
      </c>
      <c r="AC186" s="123">
        <f>'EE investment costs'!C235</f>
        <v>3</v>
      </c>
      <c r="AD186" s="22"/>
    </row>
    <row r="187" spans="2:30" ht="13.5" thickBot="1">
      <c r="B187" s="14" t="str">
        <f t="shared" ca="1" si="14"/>
        <v>INDODEFFTF-30</v>
      </c>
      <c r="C187" s="15" t="str">
        <f t="shared" ca="1" si="13"/>
        <v>IODTF</v>
      </c>
      <c r="D187" s="16">
        <f>'EE investment costs'!$F$15</f>
        <v>2016</v>
      </c>
      <c r="E187" s="14">
        <f>VLOOKUP(X187,'EE investment costs'!$D$56:$R$656,15,0)</f>
        <v>11</v>
      </c>
      <c r="F187" s="17">
        <f ca="1">INDEX('EE investment costs'!$D$56:$R$656,MATCH(X187,'EE investment costs'!$D$56:$D$656,0),MATCH($V$8,'EE investment costs'!$D$56:$R$56,0))</f>
        <v>440.8113020954641</v>
      </c>
      <c r="I187" s="18">
        <v>1</v>
      </c>
      <c r="J187" s="18">
        <v>1</v>
      </c>
      <c r="K187" s="14">
        <f t="shared" ca="1" si="17"/>
        <v>8</v>
      </c>
      <c r="M187" s="24" t="str">
        <f t="shared" ca="1" si="15"/>
        <v>INDODEFFTF-30</v>
      </c>
      <c r="N187" s="25" t="str">
        <f t="shared" ca="1" si="16"/>
        <v>Other comm Saving Tech-Haulage Tractors, Trucks, Fishing boats 3y</v>
      </c>
      <c r="O187" s="25" t="s">
        <v>32</v>
      </c>
      <c r="P187" s="25" t="s">
        <v>33</v>
      </c>
      <c r="Q187" s="25"/>
      <c r="R187" s="25"/>
      <c r="S187" s="24" t="s">
        <v>34</v>
      </c>
      <c r="T187" s="14"/>
      <c r="U187" s="14"/>
      <c r="V187" s="16" t="str">
        <f t="shared" ca="1" si="18"/>
        <v>OD</v>
      </c>
      <c r="W187" s="14" t="str">
        <f t="shared" ca="1" si="18"/>
        <v>Other comm</v>
      </c>
      <c r="X187" s="3" t="str">
        <f>'EE investment costs'!D236</f>
        <v>TF-30</v>
      </c>
      <c r="Y187" s="3" t="str">
        <f>'EE investment costs'!E236</f>
        <v>Haulage Tractors, Trucks, Fishing boats</v>
      </c>
      <c r="AC187" s="123">
        <f>'EE investment costs'!C236</f>
        <v>3</v>
      </c>
      <c r="AD187" s="22"/>
    </row>
    <row r="188" spans="2:30">
      <c r="B188" s="14" t="str">
        <f t="shared" ca="1" si="14"/>
        <v>INDODEFFMT-31</v>
      </c>
      <c r="C188" s="15" t="str">
        <f ca="1">"I"&amp;MID(B188,4,1)&amp;"D"&amp;MID(B188,9,2)</f>
        <v>IODMT</v>
      </c>
      <c r="D188" s="16">
        <f>'EE investment costs'!$F$15</f>
        <v>2016</v>
      </c>
      <c r="E188" s="14">
        <f>VLOOKUP(X188,'EE investment costs'!$D$56:$R$656,15,0)</f>
        <v>5.55</v>
      </c>
      <c r="F188" s="17">
        <f ca="1">INDEX('EE investment costs'!$D$56:$R$656,MATCH(X188,'EE investment costs'!$D$56:$D$656,0),MATCH($V$8,'EE investment costs'!$D$56:$R$56,0))</f>
        <v>448.21261587269208</v>
      </c>
      <c r="I188" s="18">
        <v>1</v>
      </c>
      <c r="J188" s="18">
        <v>1</v>
      </c>
      <c r="K188" s="14">
        <f t="shared" ca="1" si="17"/>
        <v>8</v>
      </c>
      <c r="M188" s="20" t="str">
        <f t="shared" ca="1" si="15"/>
        <v>INDODEFFMT-31</v>
      </c>
      <c r="N188" s="21" t="str">
        <f t="shared" ca="1" si="16"/>
        <v>Other comm Saving Tech-Heat Medium Temp. up to 150C 3.1y</v>
      </c>
      <c r="O188" s="21" t="s">
        <v>32</v>
      </c>
      <c r="P188" s="21" t="s">
        <v>33</v>
      </c>
      <c r="Q188" s="21"/>
      <c r="R188" s="21"/>
      <c r="S188" s="20" t="s">
        <v>34</v>
      </c>
      <c r="T188" s="14"/>
      <c r="U188" s="14"/>
      <c r="V188" s="16" t="str">
        <f t="shared" ca="1" si="18"/>
        <v>OD</v>
      </c>
      <c r="W188" s="14" t="str">
        <f t="shared" ca="1" si="18"/>
        <v>Other comm</v>
      </c>
      <c r="X188" s="3" t="str">
        <f>'EE investment costs'!D237</f>
        <v>MT-31</v>
      </c>
      <c r="Y188" s="3" t="str">
        <f>'EE investment costs'!E237</f>
        <v>Heat Medium Temp. up to 150C</v>
      </c>
      <c r="AC188" s="123">
        <f>'EE investment costs'!C237</f>
        <v>3.1</v>
      </c>
      <c r="AD188" s="22"/>
    </row>
    <row r="189" spans="2:30">
      <c r="B189" s="14" t="str">
        <f t="shared" ca="1" si="14"/>
        <v>INDODEFFHT-31</v>
      </c>
      <c r="C189" s="15" t="str">
        <f t="shared" ref="C189:C247" ca="1" si="19">"I"&amp;MID(B189,4,1)&amp;"D"&amp;MID(B189,9,2)</f>
        <v>IODHT</v>
      </c>
      <c r="D189" s="16">
        <f>'EE investment costs'!$F$15</f>
        <v>2016</v>
      </c>
      <c r="E189" s="14">
        <f>VLOOKUP(X189,'EE investment costs'!$D$56:$R$656,15,0)</f>
        <v>4.4399999999999995</v>
      </c>
      <c r="F189" s="17">
        <f ca="1">INDEX('EE investment costs'!$D$56:$R$656,MATCH(X189,'EE investment costs'!$D$56:$D$656,0),MATCH($V$8,'EE investment costs'!$D$56:$R$56,0))</f>
        <v>386.1524652896079</v>
      </c>
      <c r="I189" s="18">
        <v>1</v>
      </c>
      <c r="J189" s="18">
        <v>1</v>
      </c>
      <c r="K189" s="14">
        <f t="shared" ca="1" si="17"/>
        <v>8</v>
      </c>
      <c r="M189" s="19" t="str">
        <f t="shared" ca="1" si="15"/>
        <v>INDODEFFHT-31</v>
      </c>
      <c r="N189" s="23" t="str">
        <f t="shared" ca="1" si="16"/>
        <v>Other comm Saving Tech-Heat High Temp. over 150C 3.1y</v>
      </c>
      <c r="O189" s="23" t="s">
        <v>32</v>
      </c>
      <c r="P189" s="23" t="s">
        <v>33</v>
      </c>
      <c r="Q189" s="23"/>
      <c r="R189" s="23"/>
      <c r="S189" s="19" t="s">
        <v>34</v>
      </c>
      <c r="T189" s="14"/>
      <c r="U189" s="14"/>
      <c r="V189" s="16" t="str">
        <f t="shared" ca="1" si="18"/>
        <v>OD</v>
      </c>
      <c r="W189" s="14" t="str">
        <f t="shared" ca="1" si="18"/>
        <v>Other comm</v>
      </c>
      <c r="X189" s="3" t="str">
        <f>'EE investment costs'!D238</f>
        <v>HT-31</v>
      </c>
      <c r="Y189" s="3" t="str">
        <f>'EE investment costs'!E238</f>
        <v>Heat High Temp. over 150C</v>
      </c>
      <c r="AC189" s="123">
        <f>'EE investment costs'!C238</f>
        <v>3.1</v>
      </c>
      <c r="AD189" s="22"/>
    </row>
    <row r="190" spans="2:30">
      <c r="B190" s="14" t="str">
        <f t="shared" ca="1" si="14"/>
        <v>INDODEFFRH-31</v>
      </c>
      <c r="C190" s="15" t="str">
        <f t="shared" ca="1" si="19"/>
        <v>IODRH</v>
      </c>
      <c r="D190" s="16">
        <f>'EE investment costs'!$F$15</f>
        <v>2016</v>
      </c>
      <c r="E190" s="14">
        <f>VLOOKUP(X190,'EE investment costs'!$D$56:$R$656,15,0)</f>
        <v>16</v>
      </c>
      <c r="F190" s="17">
        <f ca="1">INDEX('EE investment costs'!$D$56:$R$656,MATCH(X190,'EE investment costs'!$D$56:$D$656,0),MATCH($V$8,'EE investment costs'!$D$56:$R$56,0))</f>
        <v>0</v>
      </c>
      <c r="I190" s="18">
        <v>1</v>
      </c>
      <c r="J190" s="18">
        <v>1</v>
      </c>
      <c r="K190" s="14">
        <f t="shared" ca="1" si="17"/>
        <v>8</v>
      </c>
      <c r="M190" s="19" t="str">
        <f t="shared" ca="1" si="15"/>
        <v>INDODEFFRH-31</v>
      </c>
      <c r="N190" s="23" t="str">
        <f t="shared" ca="1" si="16"/>
        <v>Other comm Saving Tech-Heat Room Heat 3.1y</v>
      </c>
      <c r="O190" s="23" t="s">
        <v>32</v>
      </c>
      <c r="P190" s="23" t="s">
        <v>33</v>
      </c>
      <c r="Q190" s="23"/>
      <c r="R190" s="23"/>
      <c r="S190" s="19" t="s">
        <v>34</v>
      </c>
      <c r="U190" s="14"/>
      <c r="V190" s="16" t="str">
        <f t="shared" ca="1" si="18"/>
        <v>OD</v>
      </c>
      <c r="W190" s="14" t="str">
        <f t="shared" ca="1" si="18"/>
        <v>Other comm</v>
      </c>
      <c r="X190" s="3" t="str">
        <f>'EE investment costs'!D239</f>
        <v>RH-31</v>
      </c>
      <c r="Y190" s="3" t="str">
        <f>'EE investment costs'!E239</f>
        <v>Heat Room Heat</v>
      </c>
      <c r="Z190" s="14"/>
      <c r="AC190" s="123">
        <f>'EE investment costs'!C239</f>
        <v>3.1</v>
      </c>
      <c r="AD190" s="22"/>
    </row>
    <row r="191" spans="2:30">
      <c r="B191" s="14" t="str">
        <f t="shared" ca="1" si="14"/>
        <v>INDODEFFLA-31</v>
      </c>
      <c r="C191" s="15" t="str">
        <f t="shared" ca="1" si="19"/>
        <v>IODLA</v>
      </c>
      <c r="D191" s="16">
        <f>'EE investment costs'!$F$15</f>
        <v>2016</v>
      </c>
      <c r="E191" s="14">
        <f>VLOOKUP(X191,'EE investment costs'!$D$56:$R$656,15,0)</f>
        <v>3.6804999999999999</v>
      </c>
      <c r="F191" s="17">
        <f ca="1">INDEX('EE investment costs'!$D$56:$R$656,MATCH(X191,'EE investment costs'!$D$56:$D$656,0),MATCH($V$8,'EE investment costs'!$D$56:$R$56,0))</f>
        <v>1281.1960822343988</v>
      </c>
      <c r="I191" s="18">
        <v>1</v>
      </c>
      <c r="J191" s="18">
        <v>1</v>
      </c>
      <c r="K191" s="14">
        <f t="shared" ca="1" si="17"/>
        <v>0</v>
      </c>
      <c r="M191" s="19" t="str">
        <f t="shared" ca="1" si="15"/>
        <v>INDODEFFLA-31</v>
      </c>
      <c r="N191" s="23" t="str">
        <f t="shared" ca="1" si="16"/>
        <v>Other comm Saving Tech-Light 3.1y</v>
      </c>
      <c r="O191" s="23" t="s">
        <v>32</v>
      </c>
      <c r="P191" s="23" t="s">
        <v>33</v>
      </c>
      <c r="Q191" s="23"/>
      <c r="R191" s="23"/>
      <c r="S191" s="19" t="s">
        <v>34</v>
      </c>
      <c r="U191" s="14"/>
      <c r="V191" s="16" t="str">
        <f t="shared" ca="1" si="18"/>
        <v>OD</v>
      </c>
      <c r="W191" s="14" t="str">
        <f t="shared" ca="1" si="18"/>
        <v>Other comm</v>
      </c>
      <c r="X191" s="3" t="str">
        <f>'EE investment costs'!D240</f>
        <v>LA-31</v>
      </c>
      <c r="Y191" s="3" t="str">
        <f>'EE investment costs'!E240</f>
        <v>Light</v>
      </c>
      <c r="Z191" s="14"/>
      <c r="AC191" s="123">
        <f>'EE investment costs'!C240</f>
        <v>3.1</v>
      </c>
      <c r="AD191" s="22"/>
    </row>
    <row r="192" spans="2:30">
      <c r="B192" s="14" t="str">
        <f t="shared" ca="1" si="14"/>
        <v>INDODEFFEM-31</v>
      </c>
      <c r="C192" s="15" t="str">
        <f t="shared" ca="1" si="19"/>
        <v>IODEM</v>
      </c>
      <c r="D192" s="16">
        <f>'EE investment costs'!$F$15</f>
        <v>2016</v>
      </c>
      <c r="E192" s="14">
        <f>VLOOKUP(X192,'EE investment costs'!$D$56:$R$656,15,0)</f>
        <v>3.864525</v>
      </c>
      <c r="F192" s="17">
        <f ca="1">INDEX('EE investment costs'!$D$56:$R$656,MATCH(X192,'EE investment costs'!$D$56:$D$656,0),MATCH($V$8,'EE investment costs'!$D$56:$R$56,0))</f>
        <v>1227.5725365534809</v>
      </c>
      <c r="I192" s="18">
        <v>1</v>
      </c>
      <c r="J192" s="18">
        <v>1</v>
      </c>
      <c r="K192" s="14">
        <f t="shared" ca="1" si="17"/>
        <v>0</v>
      </c>
      <c r="M192" s="19" t="str">
        <f t="shared" ca="1" si="15"/>
        <v>INDODEFFEM-31</v>
      </c>
      <c r="N192" s="23" t="str">
        <f t="shared" ca="1" si="16"/>
        <v>Other comm Saving Tech-Electric Motors 3.1y</v>
      </c>
      <c r="O192" s="23" t="s">
        <v>32</v>
      </c>
      <c r="P192" s="23" t="s">
        <v>33</v>
      </c>
      <c r="Q192" s="23"/>
      <c r="R192" s="23"/>
      <c r="S192" s="19" t="s">
        <v>34</v>
      </c>
      <c r="U192" s="14"/>
      <c r="V192" s="16" t="str">
        <f t="shared" ca="1" si="18"/>
        <v>OD</v>
      </c>
      <c r="W192" s="14" t="str">
        <f t="shared" ca="1" si="18"/>
        <v>Other comm</v>
      </c>
      <c r="X192" s="3" t="str">
        <f>'EE investment costs'!D241</f>
        <v>EM-31</v>
      </c>
      <c r="Y192" s="3" t="str">
        <f>'EE investment costs'!E241</f>
        <v>Electric Motors</v>
      </c>
      <c r="Z192" s="14"/>
      <c r="AC192" s="123">
        <f>'EE investment costs'!C241</f>
        <v>3.1</v>
      </c>
      <c r="AD192" s="22"/>
    </row>
    <row r="193" spans="2:30">
      <c r="B193" s="14" t="str">
        <f t="shared" ca="1" si="14"/>
        <v>INDODEFFTF-31</v>
      </c>
      <c r="C193" s="15" t="str">
        <f t="shared" ca="1" si="19"/>
        <v>IODTF</v>
      </c>
      <c r="D193" s="16">
        <f>'EE investment costs'!$F$15</f>
        <v>2016</v>
      </c>
      <c r="E193" s="14">
        <f>VLOOKUP(X193,'EE investment costs'!$D$56:$R$656,15,0)</f>
        <v>11.4</v>
      </c>
      <c r="F193" s="17">
        <f ca="1">INDEX('EE investment costs'!$D$56:$R$656,MATCH(X193,'EE investment costs'!$D$56:$D$656,0),MATCH($V$8,'EE investment costs'!$D$56:$R$56,0))</f>
        <v>455.50501216531285</v>
      </c>
      <c r="I193" s="18">
        <v>1</v>
      </c>
      <c r="J193" s="18">
        <v>1</v>
      </c>
      <c r="K193" s="14">
        <f t="shared" ca="1" si="17"/>
        <v>8</v>
      </c>
      <c r="M193" s="19" t="str">
        <f t="shared" ca="1" si="15"/>
        <v>INDODEFFTF-31</v>
      </c>
      <c r="N193" s="23" t="str">
        <f t="shared" ca="1" si="16"/>
        <v>Other comm Saving Tech-Haulage Tractors, Trucks, Fishing boats 3.1y</v>
      </c>
      <c r="O193" s="23" t="s">
        <v>32</v>
      </c>
      <c r="P193" s="23" t="s">
        <v>33</v>
      </c>
      <c r="Q193" s="23"/>
      <c r="R193" s="23"/>
      <c r="S193" s="19" t="s">
        <v>34</v>
      </c>
      <c r="U193" s="14"/>
      <c r="V193" s="16" t="str">
        <f t="shared" ca="1" si="18"/>
        <v>OD</v>
      </c>
      <c r="W193" s="14" t="str">
        <f t="shared" ca="1" si="18"/>
        <v>Other comm</v>
      </c>
      <c r="X193" s="3" t="str">
        <f>'EE investment costs'!D242</f>
        <v>TF-31</v>
      </c>
      <c r="Y193" s="3" t="str">
        <f>'EE investment costs'!E242</f>
        <v>Haulage Tractors, Trucks, Fishing boats</v>
      </c>
      <c r="Z193" s="14"/>
      <c r="AC193" s="123">
        <f>'EE investment costs'!C242</f>
        <v>3.1</v>
      </c>
      <c r="AD193" s="22"/>
    </row>
    <row r="194" spans="2:30">
      <c r="B194" s="14" t="str">
        <f t="shared" ca="1" si="14"/>
        <v>INDODEFFMT-32</v>
      </c>
      <c r="C194" s="15" t="str">
        <f t="shared" ca="1" si="19"/>
        <v>IODMT</v>
      </c>
      <c r="D194" s="16">
        <f>'EE investment costs'!$F$15</f>
        <v>2016</v>
      </c>
      <c r="E194" s="14">
        <f>VLOOKUP(X194,'EE investment costs'!$D$56:$R$656,15,0)</f>
        <v>5.6</v>
      </c>
      <c r="F194" s="17">
        <f ca="1">INDEX('EE investment costs'!$D$56:$R$656,MATCH(X194,'EE investment costs'!$D$56:$D$656,0),MATCH($V$8,'EE investment costs'!$D$56:$R$56,0))</f>
        <v>466.47633779563392</v>
      </c>
      <c r="I194" s="18">
        <v>1</v>
      </c>
      <c r="J194" s="18">
        <v>1</v>
      </c>
      <c r="K194" s="14">
        <f t="shared" ca="1" si="17"/>
        <v>8</v>
      </c>
      <c r="M194" s="19" t="str">
        <f t="shared" ca="1" si="15"/>
        <v>INDODEFFMT-32</v>
      </c>
      <c r="N194" s="23" t="str">
        <f t="shared" ca="1" si="16"/>
        <v>Other comm Saving Tech-Heat Medium Temp. up to 150C 3.2y</v>
      </c>
      <c r="O194" s="23" t="s">
        <v>32</v>
      </c>
      <c r="P194" s="23" t="s">
        <v>33</v>
      </c>
      <c r="Q194" s="23"/>
      <c r="R194" s="23"/>
      <c r="S194" s="19" t="s">
        <v>34</v>
      </c>
      <c r="U194" s="14"/>
      <c r="V194" s="16" t="str">
        <f t="shared" ca="1" si="18"/>
        <v>OD</v>
      </c>
      <c r="W194" s="14" t="str">
        <f t="shared" ca="1" si="18"/>
        <v>Other comm</v>
      </c>
      <c r="X194" s="3" t="str">
        <f>'EE investment costs'!D243</f>
        <v>MT-32</v>
      </c>
      <c r="Y194" s="3" t="str">
        <f>'EE investment costs'!E243</f>
        <v>Heat Medium Temp. up to 150C</v>
      </c>
      <c r="Z194" s="14"/>
      <c r="AC194" s="123">
        <f>'EE investment costs'!C243</f>
        <v>3.2</v>
      </c>
      <c r="AD194" s="22"/>
    </row>
    <row r="195" spans="2:30">
      <c r="B195" s="14" t="str">
        <f t="shared" ca="1" si="14"/>
        <v>INDODEFFHT-32</v>
      </c>
      <c r="C195" s="15" t="str">
        <f t="shared" ca="1" si="19"/>
        <v>IODHT</v>
      </c>
      <c r="D195" s="16">
        <f>'EE investment costs'!$F$15</f>
        <v>2016</v>
      </c>
      <c r="E195" s="14">
        <f>VLOOKUP(X195,'EE investment costs'!$D$56:$R$656,15,0)</f>
        <v>4.4799999999999995</v>
      </c>
      <c r="F195" s="17">
        <f ca="1">INDEX('EE investment costs'!$D$56:$R$656,MATCH(X195,'EE investment costs'!$D$56:$D$656,0),MATCH($V$8,'EE investment costs'!$D$56:$R$56,0))</f>
        <v>400.58807146865871</v>
      </c>
      <c r="I195" s="18">
        <v>1</v>
      </c>
      <c r="J195" s="18">
        <v>1</v>
      </c>
      <c r="K195" s="14">
        <f t="shared" ca="1" si="17"/>
        <v>8</v>
      </c>
      <c r="M195" s="19" t="str">
        <f t="shared" ca="1" si="15"/>
        <v>INDODEFFHT-32</v>
      </c>
      <c r="N195" s="23" t="str">
        <f t="shared" ca="1" si="16"/>
        <v>Other comm Saving Tech-Heat High Temp. over 150C 3.2y</v>
      </c>
      <c r="O195" s="23" t="s">
        <v>32</v>
      </c>
      <c r="P195" s="23" t="s">
        <v>33</v>
      </c>
      <c r="Q195" s="23"/>
      <c r="R195" s="23"/>
      <c r="S195" s="19" t="s">
        <v>34</v>
      </c>
      <c r="V195" s="16" t="str">
        <f t="shared" ca="1" si="18"/>
        <v>OD</v>
      </c>
      <c r="W195" s="14" t="str">
        <f t="shared" ca="1" si="18"/>
        <v>Other comm</v>
      </c>
      <c r="X195" s="3" t="str">
        <f>'EE investment costs'!D244</f>
        <v>HT-32</v>
      </c>
      <c r="Y195" s="3" t="str">
        <f>'EE investment costs'!E244</f>
        <v>Heat High Temp. over 150C</v>
      </c>
      <c r="Z195" s="14"/>
      <c r="AC195" s="123">
        <f>'EE investment costs'!C244</f>
        <v>3.2</v>
      </c>
      <c r="AD195" s="22"/>
    </row>
    <row r="196" spans="2:30">
      <c r="B196" s="14" t="str">
        <f t="shared" ca="1" si="14"/>
        <v>INDODEFFRH-32</v>
      </c>
      <c r="C196" s="15" t="str">
        <f t="shared" ca="1" si="19"/>
        <v>IODRH</v>
      </c>
      <c r="D196" s="16">
        <f>'EE investment costs'!$F$15</f>
        <v>2016</v>
      </c>
      <c r="E196" s="14">
        <f>VLOOKUP(X196,'EE investment costs'!$D$56:$R$656,15,0)</f>
        <v>16</v>
      </c>
      <c r="F196" s="17">
        <f ca="1">INDEX('EE investment costs'!$D$56:$R$656,MATCH(X196,'EE investment costs'!$D$56:$D$656,0),MATCH($V$8,'EE investment costs'!$D$56:$R$56,0))</f>
        <v>0</v>
      </c>
      <c r="I196" s="18">
        <v>1</v>
      </c>
      <c r="J196" s="18">
        <v>1</v>
      </c>
      <c r="K196" s="14">
        <f t="shared" ca="1" si="17"/>
        <v>8</v>
      </c>
      <c r="M196" s="19" t="str">
        <f t="shared" ca="1" si="15"/>
        <v>INDODEFFRH-32</v>
      </c>
      <c r="N196" s="23" t="str">
        <f t="shared" ca="1" si="16"/>
        <v>Other comm Saving Tech-Heat Room Heat 3.2y</v>
      </c>
      <c r="O196" s="23" t="s">
        <v>32</v>
      </c>
      <c r="P196" s="23" t="s">
        <v>33</v>
      </c>
      <c r="Q196" s="23"/>
      <c r="R196" s="23"/>
      <c r="S196" s="19" t="s">
        <v>34</v>
      </c>
      <c r="V196" s="16" t="str">
        <f t="shared" ca="1" si="18"/>
        <v>OD</v>
      </c>
      <c r="W196" s="14" t="str">
        <f t="shared" ca="1" si="18"/>
        <v>Other comm</v>
      </c>
      <c r="X196" s="3" t="str">
        <f>'EE investment costs'!D245</f>
        <v>RH-32</v>
      </c>
      <c r="Y196" s="3" t="str">
        <f>'EE investment costs'!E245</f>
        <v>Heat Room Heat</v>
      </c>
      <c r="Z196" s="14"/>
      <c r="AC196" s="123">
        <f>'EE investment costs'!C245</f>
        <v>3.2</v>
      </c>
      <c r="AD196" s="22"/>
    </row>
    <row r="197" spans="2:30">
      <c r="B197" s="14" t="str">
        <f t="shared" ca="1" si="14"/>
        <v>INDODEFFLA-32</v>
      </c>
      <c r="C197" s="15" t="str">
        <f t="shared" ca="1" si="19"/>
        <v>IODLA</v>
      </c>
      <c r="D197" s="16">
        <f>'EE investment costs'!$F$15</f>
        <v>2016</v>
      </c>
      <c r="E197" s="14">
        <f>VLOOKUP(X197,'EE investment costs'!$D$56:$R$656,15,0)</f>
        <v>3.706</v>
      </c>
      <c r="F197" s="17">
        <f ca="1">INDEX('EE investment costs'!$D$56:$R$656,MATCH(X197,'EE investment costs'!$D$56:$D$656,0),MATCH($V$8,'EE investment costs'!$D$56:$R$56,0))</f>
        <v>1337.3673908946462</v>
      </c>
      <c r="I197" s="18">
        <v>1</v>
      </c>
      <c r="J197" s="18">
        <v>1</v>
      </c>
      <c r="K197" s="14">
        <f t="shared" ca="1" si="17"/>
        <v>0</v>
      </c>
      <c r="M197" s="19" t="str">
        <f t="shared" ca="1" si="15"/>
        <v>INDODEFFLA-32</v>
      </c>
      <c r="N197" s="23" t="str">
        <f t="shared" ca="1" si="16"/>
        <v>Other comm Saving Tech-Light 3.2y</v>
      </c>
      <c r="O197" s="23" t="s">
        <v>32</v>
      </c>
      <c r="P197" s="23" t="s">
        <v>33</v>
      </c>
      <c r="Q197" s="23"/>
      <c r="R197" s="23"/>
      <c r="S197" s="19" t="s">
        <v>34</v>
      </c>
      <c r="V197" s="16" t="str">
        <f t="shared" ca="1" si="18"/>
        <v>OD</v>
      </c>
      <c r="W197" s="14" t="str">
        <f t="shared" ca="1" si="18"/>
        <v>Other comm</v>
      </c>
      <c r="X197" s="3" t="str">
        <f>'EE investment costs'!D246</f>
        <v>LA-32</v>
      </c>
      <c r="Y197" s="3" t="str">
        <f>'EE investment costs'!E246</f>
        <v>Light</v>
      </c>
      <c r="Z197" s="14"/>
      <c r="AC197" s="123">
        <f>'EE investment costs'!C246</f>
        <v>3.2</v>
      </c>
      <c r="AD197" s="22"/>
    </row>
    <row r="198" spans="2:30">
      <c r="B198" s="14" t="str">
        <f t="shared" ca="1" si="14"/>
        <v>INDODEFFEM-32</v>
      </c>
      <c r="C198" s="15" t="str">
        <f t="shared" ca="1" si="19"/>
        <v>IODEM</v>
      </c>
      <c r="D198" s="16">
        <f>'EE investment costs'!$F$15</f>
        <v>2016</v>
      </c>
      <c r="E198" s="14">
        <f>VLOOKUP(X198,'EE investment costs'!$D$56:$R$656,15,0)</f>
        <v>3.8913000000000002</v>
      </c>
      <c r="F198" s="17">
        <f ca="1">INDEX('EE investment costs'!$D$56:$R$656,MATCH(X198,'EE investment costs'!$D$56:$D$656,0),MATCH($V$8,'EE investment costs'!$D$56:$R$56,0))</f>
        <v>1282.1570948170502</v>
      </c>
      <c r="I198" s="18">
        <v>1</v>
      </c>
      <c r="J198" s="18">
        <v>1</v>
      </c>
      <c r="K198" s="14">
        <f t="shared" ca="1" si="17"/>
        <v>0</v>
      </c>
      <c r="M198" s="19" t="str">
        <f t="shared" ca="1" si="15"/>
        <v>INDODEFFEM-32</v>
      </c>
      <c r="N198" s="23" t="str">
        <f t="shared" ca="1" si="16"/>
        <v>Other comm Saving Tech-Electric Motors 3.2y</v>
      </c>
      <c r="O198" s="23" t="s">
        <v>32</v>
      </c>
      <c r="P198" s="23" t="s">
        <v>33</v>
      </c>
      <c r="Q198" s="23"/>
      <c r="R198" s="23"/>
      <c r="S198" s="19" t="s">
        <v>34</v>
      </c>
      <c r="V198" s="16" t="str">
        <f t="shared" ca="1" si="18"/>
        <v>OD</v>
      </c>
      <c r="W198" s="14" t="str">
        <f t="shared" ca="1" si="18"/>
        <v>Other comm</v>
      </c>
      <c r="X198" s="3" t="str">
        <f>'EE investment costs'!D247</f>
        <v>EM-32</v>
      </c>
      <c r="Y198" s="3" t="str">
        <f>'EE investment costs'!E247</f>
        <v>Electric Motors</v>
      </c>
      <c r="Z198" s="14"/>
      <c r="AC198" s="123">
        <f>'EE investment costs'!C247</f>
        <v>3.2</v>
      </c>
      <c r="AD198" s="22"/>
    </row>
    <row r="199" spans="2:30">
      <c r="B199" s="14" t="str">
        <f t="shared" ca="1" si="14"/>
        <v>INDODEFFTF-32</v>
      </c>
      <c r="C199" s="15" t="str">
        <f t="shared" ca="1" si="19"/>
        <v>IODTF</v>
      </c>
      <c r="D199" s="16">
        <f>'EE investment costs'!$F$15</f>
        <v>2016</v>
      </c>
      <c r="E199" s="14">
        <f>VLOOKUP(X199,'EE investment costs'!$D$56:$R$656,15,0)</f>
        <v>11.8</v>
      </c>
      <c r="F199" s="17">
        <f ca="1">INDEX('EE investment costs'!$D$56:$R$656,MATCH(X199,'EE investment costs'!$D$56:$D$656,0),MATCH($V$8,'EE investment costs'!$D$56:$R$56,0))</f>
        <v>470.19872223516165</v>
      </c>
      <c r="I199" s="18">
        <v>1</v>
      </c>
      <c r="J199" s="18">
        <v>1</v>
      </c>
      <c r="K199" s="14">
        <f t="shared" ca="1" si="17"/>
        <v>8</v>
      </c>
      <c r="M199" s="19" t="str">
        <f t="shared" ca="1" si="15"/>
        <v>INDODEFFTF-32</v>
      </c>
      <c r="N199" s="23" t="str">
        <f t="shared" ca="1" si="16"/>
        <v>Other comm Saving Tech-Haulage Tractors, Trucks, Fishing boats 3.2y</v>
      </c>
      <c r="O199" s="23" t="s">
        <v>32</v>
      </c>
      <c r="P199" s="23" t="s">
        <v>33</v>
      </c>
      <c r="Q199" s="23"/>
      <c r="R199" s="23"/>
      <c r="S199" s="19" t="s">
        <v>34</v>
      </c>
      <c r="V199" s="16" t="str">
        <f t="shared" ca="1" si="18"/>
        <v>OD</v>
      </c>
      <c r="W199" s="14" t="str">
        <f t="shared" ca="1" si="18"/>
        <v>Other comm</v>
      </c>
      <c r="X199" s="3" t="str">
        <f>'EE investment costs'!D248</f>
        <v>TF-32</v>
      </c>
      <c r="Y199" s="3" t="str">
        <f>'EE investment costs'!E248</f>
        <v>Haulage Tractors, Trucks, Fishing boats</v>
      </c>
      <c r="Z199" s="14"/>
      <c r="AC199" s="123">
        <f>'EE investment costs'!C248</f>
        <v>3.2</v>
      </c>
      <c r="AD199" s="22"/>
    </row>
    <row r="200" spans="2:30">
      <c r="B200" s="14" t="str">
        <f t="shared" ref="B200:B263" ca="1" si="20">M200</f>
        <v>INDODEFFMT-33</v>
      </c>
      <c r="C200" s="15" t="str">
        <f t="shared" ca="1" si="19"/>
        <v>IODMT</v>
      </c>
      <c r="D200" s="16">
        <f>'EE investment costs'!$F$15</f>
        <v>2016</v>
      </c>
      <c r="E200" s="14">
        <f>VLOOKUP(X200,'EE investment costs'!$D$56:$R$656,15,0)</f>
        <v>5.65</v>
      </c>
      <c r="F200" s="17">
        <f ca="1">INDEX('EE investment costs'!$D$56:$R$656,MATCH(X200,'EE investment costs'!$D$56:$D$656,0),MATCH($V$8,'EE investment costs'!$D$56:$R$56,0))</f>
        <v>484.74005971857576</v>
      </c>
      <c r="I200" s="18">
        <v>1</v>
      </c>
      <c r="J200" s="18">
        <v>1</v>
      </c>
      <c r="K200" s="14">
        <f t="shared" ca="1" si="17"/>
        <v>8</v>
      </c>
      <c r="M200" s="19" t="str">
        <f t="shared" ref="M200:M263" ca="1" si="21">CONCATENATE("IND",$V$8,"EFF",$X200)</f>
        <v>INDODEFFMT-33</v>
      </c>
      <c r="N200" s="23" t="str">
        <f t="shared" ca="1" si="16"/>
        <v>Other comm Saving Tech-Heat Medium Temp. up to 150C 3.3y</v>
      </c>
      <c r="O200" s="23" t="s">
        <v>32</v>
      </c>
      <c r="P200" s="23" t="s">
        <v>33</v>
      </c>
      <c r="Q200" s="23"/>
      <c r="R200" s="23"/>
      <c r="S200" s="19" t="s">
        <v>34</v>
      </c>
      <c r="V200" s="16" t="str">
        <f t="shared" ca="1" si="18"/>
        <v>OD</v>
      </c>
      <c r="W200" s="14" t="str">
        <f t="shared" ca="1" si="18"/>
        <v>Other comm</v>
      </c>
      <c r="X200" s="3" t="str">
        <f>'EE investment costs'!D249</f>
        <v>MT-33</v>
      </c>
      <c r="Y200" s="3" t="str">
        <f>'EE investment costs'!E249</f>
        <v>Heat Medium Temp. up to 150C</v>
      </c>
      <c r="Z200" s="14"/>
      <c r="AC200" s="123">
        <f>'EE investment costs'!C249</f>
        <v>3.3</v>
      </c>
      <c r="AD200" s="22"/>
    </row>
    <row r="201" spans="2:30">
      <c r="B201" s="14" t="str">
        <f t="shared" ca="1" si="20"/>
        <v>INDODEFFHT-33</v>
      </c>
      <c r="C201" s="15" t="str">
        <f t="shared" ca="1" si="19"/>
        <v>IODHT</v>
      </c>
      <c r="D201" s="16">
        <f>'EE investment costs'!$F$15</f>
        <v>2016</v>
      </c>
      <c r="E201" s="14">
        <f>VLOOKUP(X201,'EE investment costs'!$D$56:$R$656,15,0)</f>
        <v>4.5199999999999996</v>
      </c>
      <c r="F201" s="17">
        <f ca="1">INDEX('EE investment costs'!$D$56:$R$656,MATCH(X201,'EE investment costs'!$D$56:$D$656,0),MATCH($V$8,'EE investment costs'!$D$56:$R$56,0))</f>
        <v>415.02367764770935</v>
      </c>
      <c r="I201" s="18">
        <v>1</v>
      </c>
      <c r="J201" s="18">
        <v>1</v>
      </c>
      <c r="K201" s="14">
        <f t="shared" ca="1" si="17"/>
        <v>8</v>
      </c>
      <c r="M201" s="19" t="str">
        <f t="shared" ca="1" si="21"/>
        <v>INDODEFFHT-33</v>
      </c>
      <c r="N201" s="23" t="str">
        <f t="shared" ref="N201:N264" ca="1" si="22">$W$8&amp;" Saving Tech"&amp;"-"&amp;$Y201&amp;" "&amp;AC201&amp;"y"</f>
        <v>Other comm Saving Tech-Heat High Temp. over 150C 3.3y</v>
      </c>
      <c r="O201" s="23" t="s">
        <v>32</v>
      </c>
      <c r="P201" s="23" t="s">
        <v>33</v>
      </c>
      <c r="Q201" s="23"/>
      <c r="R201" s="23"/>
      <c r="S201" s="19" t="s">
        <v>34</v>
      </c>
      <c r="V201" s="16" t="str">
        <f t="shared" ca="1" si="18"/>
        <v>OD</v>
      </c>
      <c r="W201" s="14" t="str">
        <f t="shared" ca="1" si="18"/>
        <v>Other comm</v>
      </c>
      <c r="X201" s="3" t="str">
        <f>'EE investment costs'!D250</f>
        <v>HT-33</v>
      </c>
      <c r="Y201" s="3" t="str">
        <f>'EE investment costs'!E250</f>
        <v>Heat High Temp. over 150C</v>
      </c>
      <c r="AC201" s="123">
        <f>'EE investment costs'!C250</f>
        <v>3.3</v>
      </c>
      <c r="AD201" s="22"/>
    </row>
    <row r="202" spans="2:30">
      <c r="B202" s="14" t="str">
        <f t="shared" ca="1" si="20"/>
        <v>INDODEFFRH-33</v>
      </c>
      <c r="C202" s="15" t="str">
        <f t="shared" ca="1" si="19"/>
        <v>IODRH</v>
      </c>
      <c r="D202" s="16">
        <f>'EE investment costs'!$F$15</f>
        <v>2016</v>
      </c>
      <c r="E202" s="14">
        <f>VLOOKUP(X202,'EE investment costs'!$D$56:$R$656,15,0)</f>
        <v>16</v>
      </c>
      <c r="F202" s="17">
        <f ca="1">INDEX('EE investment costs'!$D$56:$R$656,MATCH(X202,'EE investment costs'!$D$56:$D$656,0),MATCH($V$8,'EE investment costs'!$D$56:$R$56,0))</f>
        <v>0</v>
      </c>
      <c r="I202" s="18">
        <v>1</v>
      </c>
      <c r="J202" s="18">
        <v>1</v>
      </c>
      <c r="K202" s="14">
        <f t="shared" ref="K202:K265" ca="1" si="23">IF(F202&lt;500,1,0)+IF(F202&lt;600,1,0)+IF(F202&lt;700,1,0)+IF(F202&lt;800,1,0)+IF(F202&lt;900,1,0)+IF(F202&lt;1000,1,0)+IF(F202&lt;1100,1,0)+IF(F202&lt;1200,1,0)</f>
        <v>8</v>
      </c>
      <c r="M202" s="19" t="str">
        <f t="shared" ca="1" si="21"/>
        <v>INDODEFFRH-33</v>
      </c>
      <c r="N202" s="23" t="str">
        <f t="shared" ca="1" si="22"/>
        <v>Other comm Saving Tech-Heat Room Heat 3.3y</v>
      </c>
      <c r="O202" s="23" t="s">
        <v>32</v>
      </c>
      <c r="P202" s="23" t="s">
        <v>33</v>
      </c>
      <c r="Q202" s="23"/>
      <c r="R202" s="23"/>
      <c r="S202" s="19" t="s">
        <v>34</v>
      </c>
      <c r="V202" s="16" t="str">
        <f t="shared" ref="V202:W265" ca="1" si="24">V201</f>
        <v>OD</v>
      </c>
      <c r="W202" s="14" t="str">
        <f t="shared" ca="1" si="24"/>
        <v>Other comm</v>
      </c>
      <c r="X202" s="3" t="str">
        <f>'EE investment costs'!D251</f>
        <v>RH-33</v>
      </c>
      <c r="Y202" s="3" t="str">
        <f>'EE investment costs'!E251</f>
        <v>Heat Room Heat</v>
      </c>
      <c r="AC202" s="123">
        <f>'EE investment costs'!C251</f>
        <v>3.3</v>
      </c>
      <c r="AD202" s="22"/>
    </row>
    <row r="203" spans="2:30">
      <c r="B203" s="14" t="str">
        <f t="shared" ca="1" si="20"/>
        <v>INDODEFFLA-33</v>
      </c>
      <c r="C203" s="15" t="str">
        <f t="shared" ca="1" si="19"/>
        <v>IODLA</v>
      </c>
      <c r="D203" s="16">
        <f>'EE investment costs'!$F$15</f>
        <v>2016</v>
      </c>
      <c r="E203" s="14">
        <f>VLOOKUP(X203,'EE investment costs'!$D$56:$R$656,15,0)</f>
        <v>3.7314999999999996</v>
      </c>
      <c r="F203" s="17">
        <f ca="1">INDEX('EE investment costs'!$D$56:$R$656,MATCH(X203,'EE investment costs'!$D$56:$D$656,0),MATCH($V$8,'EE investment costs'!$D$56:$R$56,0))</f>
        <v>1393.5386995548931</v>
      </c>
      <c r="I203" s="18">
        <v>1</v>
      </c>
      <c r="J203" s="18">
        <v>1</v>
      </c>
      <c r="K203" s="14">
        <f t="shared" ca="1" si="23"/>
        <v>0</v>
      </c>
      <c r="M203" s="19" t="str">
        <f t="shared" ca="1" si="21"/>
        <v>INDODEFFLA-33</v>
      </c>
      <c r="N203" s="23" t="str">
        <f t="shared" ca="1" si="22"/>
        <v>Other comm Saving Tech-Light 3.3y</v>
      </c>
      <c r="O203" s="23" t="s">
        <v>32</v>
      </c>
      <c r="P203" s="23" t="s">
        <v>33</v>
      </c>
      <c r="Q203" s="23"/>
      <c r="R203" s="23"/>
      <c r="S203" s="19" t="s">
        <v>34</v>
      </c>
      <c r="V203" s="16" t="str">
        <f t="shared" ca="1" si="24"/>
        <v>OD</v>
      </c>
      <c r="W203" s="14" t="str">
        <f t="shared" ca="1" si="24"/>
        <v>Other comm</v>
      </c>
      <c r="X203" s="3" t="str">
        <f>'EE investment costs'!D252</f>
        <v>LA-33</v>
      </c>
      <c r="Y203" s="3" t="str">
        <f>'EE investment costs'!E252</f>
        <v>Light</v>
      </c>
      <c r="AC203" s="123">
        <f>'EE investment costs'!C252</f>
        <v>3.3</v>
      </c>
      <c r="AD203" s="22"/>
    </row>
    <row r="204" spans="2:30">
      <c r="B204" s="14" t="str">
        <f t="shared" ca="1" si="20"/>
        <v>INDODEFFEM-33</v>
      </c>
      <c r="C204" s="15" t="str">
        <f t="shared" ca="1" si="19"/>
        <v>IODEM</v>
      </c>
      <c r="D204" s="16">
        <f>'EE investment costs'!$F$15</f>
        <v>2016</v>
      </c>
      <c r="E204" s="14">
        <f>VLOOKUP(X204,'EE investment costs'!$D$56:$R$656,15,0)</f>
        <v>3.918075</v>
      </c>
      <c r="F204" s="17">
        <f ca="1">INDEX('EE investment costs'!$D$56:$R$656,MATCH(X204,'EE investment costs'!$D$56:$D$656,0),MATCH($V$8,'EE investment costs'!$D$56:$R$56,0))</f>
        <v>1336.741653080619</v>
      </c>
      <c r="I204" s="18">
        <v>1</v>
      </c>
      <c r="J204" s="18">
        <v>1</v>
      </c>
      <c r="K204" s="14">
        <f t="shared" ca="1" si="23"/>
        <v>0</v>
      </c>
      <c r="M204" s="19" t="str">
        <f t="shared" ca="1" si="21"/>
        <v>INDODEFFEM-33</v>
      </c>
      <c r="N204" s="23" t="str">
        <f t="shared" ca="1" si="22"/>
        <v>Other comm Saving Tech-Electric Motors 3.3y</v>
      </c>
      <c r="O204" s="23" t="s">
        <v>32</v>
      </c>
      <c r="P204" s="23" t="s">
        <v>33</v>
      </c>
      <c r="Q204" s="23"/>
      <c r="R204" s="23"/>
      <c r="S204" s="19" t="s">
        <v>34</v>
      </c>
      <c r="V204" s="16" t="str">
        <f t="shared" ca="1" si="24"/>
        <v>OD</v>
      </c>
      <c r="W204" s="14" t="str">
        <f t="shared" ca="1" si="24"/>
        <v>Other comm</v>
      </c>
      <c r="X204" s="3" t="str">
        <f>'EE investment costs'!D253</f>
        <v>EM-33</v>
      </c>
      <c r="Y204" s="3" t="str">
        <f>'EE investment costs'!E253</f>
        <v>Electric Motors</v>
      </c>
      <c r="AC204" s="123">
        <f>'EE investment costs'!C253</f>
        <v>3.3</v>
      </c>
      <c r="AD204" s="22"/>
    </row>
    <row r="205" spans="2:30">
      <c r="B205" s="14" t="str">
        <f t="shared" ca="1" si="20"/>
        <v>INDODEFFTF-33</v>
      </c>
      <c r="C205" s="15" t="str">
        <f t="shared" ca="1" si="19"/>
        <v>IODTF</v>
      </c>
      <c r="D205" s="16">
        <f>'EE investment costs'!$F$15</f>
        <v>2016</v>
      </c>
      <c r="E205" s="14">
        <f>VLOOKUP(X205,'EE investment costs'!$D$56:$R$656,15,0)</f>
        <v>12.2</v>
      </c>
      <c r="F205" s="17">
        <f ca="1">INDEX('EE investment costs'!$D$56:$R$656,MATCH(X205,'EE investment costs'!$D$56:$D$656,0),MATCH($V$8,'EE investment costs'!$D$56:$R$56,0))</f>
        <v>484.8924323050104</v>
      </c>
      <c r="I205" s="18">
        <v>1</v>
      </c>
      <c r="J205" s="18">
        <v>1</v>
      </c>
      <c r="K205" s="14">
        <f t="shared" ca="1" si="23"/>
        <v>8</v>
      </c>
      <c r="M205" s="19" t="str">
        <f t="shared" ca="1" si="21"/>
        <v>INDODEFFTF-33</v>
      </c>
      <c r="N205" s="23" t="str">
        <f t="shared" ca="1" si="22"/>
        <v>Other comm Saving Tech-Haulage Tractors, Trucks, Fishing boats 3.3y</v>
      </c>
      <c r="O205" s="23" t="s">
        <v>32</v>
      </c>
      <c r="P205" s="23" t="s">
        <v>33</v>
      </c>
      <c r="Q205" s="23"/>
      <c r="R205" s="23"/>
      <c r="S205" s="19" t="s">
        <v>34</v>
      </c>
      <c r="V205" s="16" t="str">
        <f t="shared" ca="1" si="24"/>
        <v>OD</v>
      </c>
      <c r="W205" s="14" t="str">
        <f t="shared" ca="1" si="24"/>
        <v>Other comm</v>
      </c>
      <c r="X205" s="3" t="str">
        <f>'EE investment costs'!D254</f>
        <v>TF-33</v>
      </c>
      <c r="Y205" s="3" t="str">
        <f>'EE investment costs'!E254</f>
        <v>Haulage Tractors, Trucks, Fishing boats</v>
      </c>
      <c r="AC205" s="123">
        <f>'EE investment costs'!C254</f>
        <v>3.3</v>
      </c>
      <c r="AD205" s="22"/>
    </row>
    <row r="206" spans="2:30">
      <c r="B206" s="14" t="str">
        <f t="shared" ca="1" si="20"/>
        <v>INDODEFFMT-34</v>
      </c>
      <c r="C206" s="15" t="str">
        <f t="shared" ca="1" si="19"/>
        <v>IODMT</v>
      </c>
      <c r="D206" s="16">
        <f>'EE investment costs'!$F$15</f>
        <v>2016</v>
      </c>
      <c r="E206" s="14">
        <f>VLOOKUP(X206,'EE investment costs'!$D$56:$R$656,15,0)</f>
        <v>5.7</v>
      </c>
      <c r="F206" s="17">
        <f ca="1">INDEX('EE investment costs'!$D$56:$R$656,MATCH(X206,'EE investment costs'!$D$56:$D$656,0),MATCH($V$8,'EE investment costs'!$D$56:$R$56,0))</f>
        <v>503.00378164151772</v>
      </c>
      <c r="I206" s="18">
        <v>1</v>
      </c>
      <c r="J206" s="18">
        <v>1</v>
      </c>
      <c r="K206" s="14">
        <f t="shared" ca="1" si="23"/>
        <v>7</v>
      </c>
      <c r="M206" s="19" t="str">
        <f t="shared" ca="1" si="21"/>
        <v>INDODEFFMT-34</v>
      </c>
      <c r="N206" s="23" t="str">
        <f t="shared" ca="1" si="22"/>
        <v>Other comm Saving Tech-Heat Medium Temp. up to 150C 3.4y</v>
      </c>
      <c r="O206" s="23" t="s">
        <v>32</v>
      </c>
      <c r="P206" s="23" t="s">
        <v>33</v>
      </c>
      <c r="Q206" s="23"/>
      <c r="R206" s="23"/>
      <c r="S206" s="19" t="s">
        <v>34</v>
      </c>
      <c r="V206" s="16" t="str">
        <f t="shared" ca="1" si="24"/>
        <v>OD</v>
      </c>
      <c r="W206" s="14" t="str">
        <f t="shared" ca="1" si="24"/>
        <v>Other comm</v>
      </c>
      <c r="X206" s="3" t="str">
        <f>'EE investment costs'!D255</f>
        <v>MT-34</v>
      </c>
      <c r="Y206" s="3" t="str">
        <f>'EE investment costs'!E255</f>
        <v>Heat Medium Temp. up to 150C</v>
      </c>
      <c r="AC206" s="123">
        <f>'EE investment costs'!C255</f>
        <v>3.4</v>
      </c>
      <c r="AD206" s="22"/>
    </row>
    <row r="207" spans="2:30">
      <c r="B207" s="14" t="str">
        <f t="shared" ca="1" si="20"/>
        <v>INDODEFFHT-34</v>
      </c>
      <c r="C207" s="15" t="str">
        <f t="shared" ca="1" si="19"/>
        <v>IODHT</v>
      </c>
      <c r="D207" s="16">
        <f>'EE investment costs'!$F$15</f>
        <v>2016</v>
      </c>
      <c r="E207" s="14">
        <f>VLOOKUP(X207,'EE investment costs'!$D$56:$R$656,15,0)</f>
        <v>4.5599999999999996</v>
      </c>
      <c r="F207" s="17">
        <f ca="1">INDEX('EE investment costs'!$D$56:$R$656,MATCH(X207,'EE investment costs'!$D$56:$D$656,0),MATCH($V$8,'EE investment costs'!$D$56:$R$56,0))</f>
        <v>429.4592838267601</v>
      </c>
      <c r="I207" s="18">
        <v>1</v>
      </c>
      <c r="J207" s="18">
        <v>1</v>
      </c>
      <c r="K207" s="14">
        <f t="shared" ca="1" si="23"/>
        <v>8</v>
      </c>
      <c r="M207" s="19" t="str">
        <f t="shared" ca="1" si="21"/>
        <v>INDODEFFHT-34</v>
      </c>
      <c r="N207" s="23" t="str">
        <f t="shared" ca="1" si="22"/>
        <v>Other comm Saving Tech-Heat High Temp. over 150C 3.4y</v>
      </c>
      <c r="O207" s="23" t="s">
        <v>32</v>
      </c>
      <c r="P207" s="23" t="s">
        <v>33</v>
      </c>
      <c r="Q207" s="23"/>
      <c r="R207" s="23"/>
      <c r="S207" s="19" t="s">
        <v>34</v>
      </c>
      <c r="V207" s="16" t="str">
        <f t="shared" ca="1" si="24"/>
        <v>OD</v>
      </c>
      <c r="W207" s="14" t="str">
        <f t="shared" ca="1" si="24"/>
        <v>Other comm</v>
      </c>
      <c r="X207" s="3" t="str">
        <f>'EE investment costs'!D256</f>
        <v>HT-34</v>
      </c>
      <c r="Y207" s="3" t="str">
        <f>'EE investment costs'!E256</f>
        <v>Heat High Temp. over 150C</v>
      </c>
      <c r="AC207" s="123">
        <f>'EE investment costs'!C256</f>
        <v>3.4</v>
      </c>
      <c r="AD207" s="22"/>
    </row>
    <row r="208" spans="2:30">
      <c r="B208" s="14" t="str">
        <f t="shared" ca="1" si="20"/>
        <v>INDODEFFRH-34</v>
      </c>
      <c r="C208" s="15" t="str">
        <f t="shared" ca="1" si="19"/>
        <v>IODRH</v>
      </c>
      <c r="D208" s="16">
        <f>'EE investment costs'!$F$15</f>
        <v>2016</v>
      </c>
      <c r="E208" s="14">
        <f>VLOOKUP(X208,'EE investment costs'!$D$56:$R$656,15,0)</f>
        <v>16</v>
      </c>
      <c r="F208" s="17">
        <f ca="1">INDEX('EE investment costs'!$D$56:$R$656,MATCH(X208,'EE investment costs'!$D$56:$D$656,0),MATCH($V$8,'EE investment costs'!$D$56:$R$56,0))</f>
        <v>0</v>
      </c>
      <c r="I208" s="18">
        <v>1</v>
      </c>
      <c r="J208" s="18">
        <v>1</v>
      </c>
      <c r="K208" s="14">
        <f t="shared" ca="1" si="23"/>
        <v>8</v>
      </c>
      <c r="M208" s="19" t="str">
        <f t="shared" ca="1" si="21"/>
        <v>INDODEFFRH-34</v>
      </c>
      <c r="N208" s="23" t="str">
        <f t="shared" ca="1" si="22"/>
        <v>Other comm Saving Tech-Heat Room Heat 3.4y</v>
      </c>
      <c r="O208" s="23" t="s">
        <v>32</v>
      </c>
      <c r="P208" s="23" t="s">
        <v>33</v>
      </c>
      <c r="Q208" s="23"/>
      <c r="R208" s="23"/>
      <c r="S208" s="19" t="s">
        <v>34</v>
      </c>
      <c r="V208" s="16" t="str">
        <f t="shared" ca="1" si="24"/>
        <v>OD</v>
      </c>
      <c r="W208" s="14" t="str">
        <f t="shared" ca="1" si="24"/>
        <v>Other comm</v>
      </c>
      <c r="X208" s="3" t="str">
        <f>'EE investment costs'!D257</f>
        <v>RH-34</v>
      </c>
      <c r="Y208" s="3" t="str">
        <f>'EE investment costs'!E257</f>
        <v>Heat Room Heat</v>
      </c>
      <c r="AC208" s="123">
        <f>'EE investment costs'!C257</f>
        <v>3.4</v>
      </c>
      <c r="AD208" s="22"/>
    </row>
    <row r="209" spans="2:30">
      <c r="B209" s="14" t="str">
        <f t="shared" ca="1" si="20"/>
        <v>INDODEFFLA-34</v>
      </c>
      <c r="C209" s="15" t="str">
        <f t="shared" ca="1" si="19"/>
        <v>IODLA</v>
      </c>
      <c r="D209" s="16">
        <f>'EE investment costs'!$F$15</f>
        <v>2016</v>
      </c>
      <c r="E209" s="14">
        <f>VLOOKUP(X209,'EE investment costs'!$D$56:$R$656,15,0)</f>
        <v>3.7569999999999997</v>
      </c>
      <c r="F209" s="17">
        <f ca="1">INDEX('EE investment costs'!$D$56:$R$656,MATCH(X209,'EE investment costs'!$D$56:$D$656,0),MATCH($V$8,'EE investment costs'!$D$56:$R$56,0))</f>
        <v>1449.7100082151403</v>
      </c>
      <c r="I209" s="18">
        <v>1</v>
      </c>
      <c r="J209" s="18">
        <v>1</v>
      </c>
      <c r="K209" s="14">
        <f t="shared" ca="1" si="23"/>
        <v>0</v>
      </c>
      <c r="M209" s="19" t="str">
        <f t="shared" ca="1" si="21"/>
        <v>INDODEFFLA-34</v>
      </c>
      <c r="N209" s="23" t="str">
        <f t="shared" ca="1" si="22"/>
        <v>Other comm Saving Tech-Light 3.4y</v>
      </c>
      <c r="O209" s="23" t="s">
        <v>32</v>
      </c>
      <c r="P209" s="23" t="s">
        <v>33</v>
      </c>
      <c r="Q209" s="23"/>
      <c r="R209" s="23"/>
      <c r="S209" s="19" t="s">
        <v>34</v>
      </c>
      <c r="V209" s="16" t="str">
        <f t="shared" ca="1" si="24"/>
        <v>OD</v>
      </c>
      <c r="W209" s="14" t="str">
        <f t="shared" ca="1" si="24"/>
        <v>Other comm</v>
      </c>
      <c r="X209" s="3" t="str">
        <f>'EE investment costs'!D258</f>
        <v>LA-34</v>
      </c>
      <c r="Y209" s="3" t="str">
        <f>'EE investment costs'!E258</f>
        <v>Light</v>
      </c>
      <c r="AC209" s="123">
        <f>'EE investment costs'!C258</f>
        <v>3.4</v>
      </c>
      <c r="AD209" s="22"/>
    </row>
    <row r="210" spans="2:30">
      <c r="B210" s="14" t="str">
        <f t="shared" ca="1" si="20"/>
        <v>INDODEFFEM-34</v>
      </c>
      <c r="C210" s="15" t="str">
        <f t="shared" ca="1" si="19"/>
        <v>IODEM</v>
      </c>
      <c r="D210" s="16">
        <f>'EE investment costs'!$F$15</f>
        <v>2016</v>
      </c>
      <c r="E210" s="14">
        <f>VLOOKUP(X210,'EE investment costs'!$D$56:$R$656,15,0)</f>
        <v>3.9448500000000002</v>
      </c>
      <c r="F210" s="17">
        <f ca="1">INDEX('EE investment costs'!$D$56:$R$656,MATCH(X210,'EE investment costs'!$D$56:$D$656,0),MATCH($V$8,'EE investment costs'!$D$56:$R$56,0))</f>
        <v>1391.3262113441881</v>
      </c>
      <c r="I210" s="18">
        <v>1</v>
      </c>
      <c r="J210" s="18">
        <v>1</v>
      </c>
      <c r="K210" s="14">
        <f t="shared" ca="1" si="23"/>
        <v>0</v>
      </c>
      <c r="M210" s="19" t="str">
        <f t="shared" ca="1" si="21"/>
        <v>INDODEFFEM-34</v>
      </c>
      <c r="N210" s="23" t="str">
        <f t="shared" ca="1" si="22"/>
        <v>Other comm Saving Tech-Electric Motors 3.4y</v>
      </c>
      <c r="O210" s="23" t="s">
        <v>32</v>
      </c>
      <c r="P210" s="23" t="s">
        <v>33</v>
      </c>
      <c r="Q210" s="23"/>
      <c r="R210" s="23"/>
      <c r="S210" s="19" t="s">
        <v>34</v>
      </c>
      <c r="V210" s="16" t="str">
        <f t="shared" ca="1" si="24"/>
        <v>OD</v>
      </c>
      <c r="W210" s="14" t="str">
        <f t="shared" ca="1" si="24"/>
        <v>Other comm</v>
      </c>
      <c r="X210" s="3" t="str">
        <f>'EE investment costs'!D259</f>
        <v>EM-34</v>
      </c>
      <c r="Y210" s="3" t="str">
        <f>'EE investment costs'!E259</f>
        <v>Electric Motors</v>
      </c>
      <c r="AC210" s="123">
        <f>'EE investment costs'!C259</f>
        <v>3.4</v>
      </c>
      <c r="AD210" s="22"/>
    </row>
    <row r="211" spans="2:30">
      <c r="B211" s="14" t="str">
        <f t="shared" ca="1" si="20"/>
        <v>INDODEFFTF-34</v>
      </c>
      <c r="C211" s="15" t="str">
        <f t="shared" ca="1" si="19"/>
        <v>IODTF</v>
      </c>
      <c r="D211" s="16">
        <f>'EE investment costs'!$F$15</f>
        <v>2016</v>
      </c>
      <c r="E211" s="14">
        <f>VLOOKUP(X211,'EE investment costs'!$D$56:$R$656,15,0)</f>
        <v>12.6</v>
      </c>
      <c r="F211" s="17">
        <f ca="1">INDEX('EE investment costs'!$D$56:$R$656,MATCH(X211,'EE investment costs'!$D$56:$D$656,0),MATCH($V$8,'EE investment costs'!$D$56:$R$56,0))</f>
        <v>499.58614237485921</v>
      </c>
      <c r="I211" s="18">
        <v>1</v>
      </c>
      <c r="J211" s="18">
        <v>1</v>
      </c>
      <c r="K211" s="14">
        <f t="shared" ca="1" si="23"/>
        <v>8</v>
      </c>
      <c r="M211" s="19" t="str">
        <f t="shared" ca="1" si="21"/>
        <v>INDODEFFTF-34</v>
      </c>
      <c r="N211" s="23" t="str">
        <f t="shared" ca="1" si="22"/>
        <v>Other comm Saving Tech-Haulage Tractors, Trucks, Fishing boats 3.4y</v>
      </c>
      <c r="O211" s="23" t="s">
        <v>32</v>
      </c>
      <c r="P211" s="23" t="s">
        <v>33</v>
      </c>
      <c r="Q211" s="23"/>
      <c r="R211" s="23"/>
      <c r="S211" s="19" t="s">
        <v>34</v>
      </c>
      <c r="V211" s="16" t="str">
        <f t="shared" ca="1" si="24"/>
        <v>OD</v>
      </c>
      <c r="W211" s="14" t="str">
        <f t="shared" ca="1" si="24"/>
        <v>Other comm</v>
      </c>
      <c r="X211" s="3" t="str">
        <f>'EE investment costs'!D260</f>
        <v>TF-34</v>
      </c>
      <c r="Y211" s="3" t="str">
        <f>'EE investment costs'!E260</f>
        <v>Haulage Tractors, Trucks, Fishing boats</v>
      </c>
      <c r="AC211" s="123">
        <f>'EE investment costs'!C260</f>
        <v>3.4</v>
      </c>
      <c r="AD211" s="22"/>
    </row>
    <row r="212" spans="2:30">
      <c r="B212" s="14" t="str">
        <f t="shared" ca="1" si="20"/>
        <v>INDODEFFMT-35</v>
      </c>
      <c r="C212" s="15" t="str">
        <f t="shared" ca="1" si="19"/>
        <v>IODMT</v>
      </c>
      <c r="D212" s="16">
        <f>'EE investment costs'!$F$15</f>
        <v>2016</v>
      </c>
      <c r="E212" s="14">
        <f>VLOOKUP(X212,'EE investment costs'!$D$56:$R$656,15,0)</f>
        <v>5.75</v>
      </c>
      <c r="F212" s="17">
        <f ca="1">INDEX('EE investment costs'!$D$56:$R$656,MATCH(X212,'EE investment costs'!$D$56:$D$656,0),MATCH($V$8,'EE investment costs'!$D$56:$R$56,0))</f>
        <v>521.26750356445962</v>
      </c>
      <c r="I212" s="18">
        <v>1</v>
      </c>
      <c r="J212" s="18">
        <v>1</v>
      </c>
      <c r="K212" s="14">
        <f t="shared" ca="1" si="23"/>
        <v>7</v>
      </c>
      <c r="M212" s="19" t="str">
        <f t="shared" ca="1" si="21"/>
        <v>INDODEFFMT-35</v>
      </c>
      <c r="N212" s="23" t="str">
        <f t="shared" ca="1" si="22"/>
        <v>Other comm Saving Tech-Heat Medium Temp. up to 150C 3.5y</v>
      </c>
      <c r="O212" s="23" t="s">
        <v>32</v>
      </c>
      <c r="P212" s="23" t="s">
        <v>33</v>
      </c>
      <c r="Q212" s="23"/>
      <c r="R212" s="23"/>
      <c r="S212" s="19" t="s">
        <v>34</v>
      </c>
      <c r="V212" s="16" t="str">
        <f t="shared" ca="1" si="24"/>
        <v>OD</v>
      </c>
      <c r="W212" s="14" t="str">
        <f t="shared" ca="1" si="24"/>
        <v>Other comm</v>
      </c>
      <c r="X212" s="3" t="str">
        <f>'EE investment costs'!D261</f>
        <v>MT-35</v>
      </c>
      <c r="Y212" s="3" t="str">
        <f>'EE investment costs'!E261</f>
        <v>Heat Medium Temp. up to 150C</v>
      </c>
      <c r="AC212" s="123">
        <f>'EE investment costs'!C261</f>
        <v>3.5</v>
      </c>
      <c r="AD212" s="22"/>
    </row>
    <row r="213" spans="2:30">
      <c r="B213" s="14" t="str">
        <f t="shared" ca="1" si="20"/>
        <v>INDODEFFHT-35</v>
      </c>
      <c r="C213" s="15" t="str">
        <f t="shared" ca="1" si="19"/>
        <v>IODHT</v>
      </c>
      <c r="D213" s="16">
        <f>'EE investment costs'!$F$15</f>
        <v>2016</v>
      </c>
      <c r="E213" s="14">
        <f>VLOOKUP(X213,'EE investment costs'!$D$56:$R$656,15,0)</f>
        <v>4.5999999999999996</v>
      </c>
      <c r="F213" s="17">
        <f ca="1">INDEX('EE investment costs'!$D$56:$R$656,MATCH(X213,'EE investment costs'!$D$56:$D$656,0),MATCH($V$8,'EE investment costs'!$D$56:$R$56,0))</f>
        <v>443.89489000581085</v>
      </c>
      <c r="I213" s="18">
        <v>1</v>
      </c>
      <c r="J213" s="18">
        <v>1</v>
      </c>
      <c r="K213" s="14">
        <f t="shared" ca="1" si="23"/>
        <v>8</v>
      </c>
      <c r="M213" s="19" t="str">
        <f t="shared" ca="1" si="21"/>
        <v>INDODEFFHT-35</v>
      </c>
      <c r="N213" s="23" t="str">
        <f t="shared" ca="1" si="22"/>
        <v>Other comm Saving Tech-Heat High Temp. over 150C 3.5y</v>
      </c>
      <c r="O213" s="23" t="s">
        <v>32</v>
      </c>
      <c r="P213" s="23" t="s">
        <v>33</v>
      </c>
      <c r="Q213" s="23"/>
      <c r="R213" s="23"/>
      <c r="S213" s="19" t="s">
        <v>34</v>
      </c>
      <c r="V213" s="16" t="str">
        <f t="shared" ca="1" si="24"/>
        <v>OD</v>
      </c>
      <c r="W213" s="14" t="str">
        <f t="shared" ca="1" si="24"/>
        <v>Other comm</v>
      </c>
      <c r="X213" s="3" t="str">
        <f>'EE investment costs'!D262</f>
        <v>HT-35</v>
      </c>
      <c r="Y213" s="3" t="str">
        <f>'EE investment costs'!E262</f>
        <v>Heat High Temp. over 150C</v>
      </c>
      <c r="AC213" s="123">
        <f>'EE investment costs'!C262</f>
        <v>3.5</v>
      </c>
      <c r="AD213" s="22"/>
    </row>
    <row r="214" spans="2:30">
      <c r="B214" s="14" t="str">
        <f t="shared" ca="1" si="20"/>
        <v>INDODEFFRH-35</v>
      </c>
      <c r="C214" s="15" t="str">
        <f t="shared" ca="1" si="19"/>
        <v>IODRH</v>
      </c>
      <c r="D214" s="16">
        <f>'EE investment costs'!$F$15</f>
        <v>2016</v>
      </c>
      <c r="E214" s="14">
        <f>VLOOKUP(X214,'EE investment costs'!$D$56:$R$656,15,0)</f>
        <v>16</v>
      </c>
      <c r="F214" s="17">
        <f ca="1">INDEX('EE investment costs'!$D$56:$R$656,MATCH(X214,'EE investment costs'!$D$56:$D$656,0),MATCH($V$8,'EE investment costs'!$D$56:$R$56,0))</f>
        <v>0</v>
      </c>
      <c r="I214" s="18">
        <v>1</v>
      </c>
      <c r="J214" s="18">
        <v>1</v>
      </c>
      <c r="K214" s="14">
        <f t="shared" ca="1" si="23"/>
        <v>8</v>
      </c>
      <c r="M214" s="19" t="str">
        <f t="shared" ca="1" si="21"/>
        <v>INDODEFFRH-35</v>
      </c>
      <c r="N214" s="23" t="str">
        <f t="shared" ca="1" si="22"/>
        <v>Other comm Saving Tech-Heat Room Heat 3.5y</v>
      </c>
      <c r="O214" s="23" t="s">
        <v>32</v>
      </c>
      <c r="P214" s="23" t="s">
        <v>33</v>
      </c>
      <c r="Q214" s="23"/>
      <c r="R214" s="23"/>
      <c r="S214" s="19" t="s">
        <v>34</v>
      </c>
      <c r="V214" s="16" t="str">
        <f t="shared" ca="1" si="24"/>
        <v>OD</v>
      </c>
      <c r="W214" s="14" t="str">
        <f t="shared" ca="1" si="24"/>
        <v>Other comm</v>
      </c>
      <c r="X214" s="3" t="str">
        <f>'EE investment costs'!D263</f>
        <v>RH-35</v>
      </c>
      <c r="Y214" s="3" t="str">
        <f>'EE investment costs'!E263</f>
        <v>Heat Room Heat</v>
      </c>
      <c r="AC214" s="123">
        <f>'EE investment costs'!C263</f>
        <v>3.5</v>
      </c>
      <c r="AD214" s="22"/>
    </row>
    <row r="215" spans="2:30">
      <c r="B215" s="14" t="str">
        <f t="shared" ca="1" si="20"/>
        <v>INDODEFFLA-35</v>
      </c>
      <c r="C215" s="15" t="str">
        <f t="shared" ca="1" si="19"/>
        <v>IODLA</v>
      </c>
      <c r="D215" s="16">
        <f>'EE investment costs'!$F$15</f>
        <v>2016</v>
      </c>
      <c r="E215" s="14">
        <f>VLOOKUP(X215,'EE investment costs'!$D$56:$R$656,15,0)</f>
        <v>3.7824999999999998</v>
      </c>
      <c r="F215" s="17">
        <f ca="1">INDEX('EE investment costs'!$D$56:$R$656,MATCH(X215,'EE investment costs'!$D$56:$D$656,0),MATCH($V$8,'EE investment costs'!$D$56:$R$56,0))</f>
        <v>1505.8813168753875</v>
      </c>
      <c r="I215" s="18">
        <v>1</v>
      </c>
      <c r="J215" s="18">
        <v>1</v>
      </c>
      <c r="K215" s="14">
        <f t="shared" ca="1" si="23"/>
        <v>0</v>
      </c>
      <c r="M215" s="19" t="str">
        <f t="shared" ca="1" si="21"/>
        <v>INDODEFFLA-35</v>
      </c>
      <c r="N215" s="23" t="str">
        <f t="shared" ca="1" si="22"/>
        <v>Other comm Saving Tech-Light 3.5y</v>
      </c>
      <c r="O215" s="23" t="s">
        <v>32</v>
      </c>
      <c r="P215" s="23" t="s">
        <v>33</v>
      </c>
      <c r="Q215" s="23"/>
      <c r="R215" s="23"/>
      <c r="S215" s="19" t="s">
        <v>34</v>
      </c>
      <c r="V215" s="16" t="str">
        <f t="shared" ca="1" si="24"/>
        <v>OD</v>
      </c>
      <c r="W215" s="14" t="str">
        <f t="shared" ca="1" si="24"/>
        <v>Other comm</v>
      </c>
      <c r="X215" s="3" t="str">
        <f>'EE investment costs'!D264</f>
        <v>LA-35</v>
      </c>
      <c r="Y215" s="3" t="str">
        <f>'EE investment costs'!E264</f>
        <v>Light</v>
      </c>
      <c r="AC215" s="123">
        <f>'EE investment costs'!C264</f>
        <v>3.5</v>
      </c>
      <c r="AD215" s="22"/>
    </row>
    <row r="216" spans="2:30">
      <c r="B216" s="14" t="str">
        <f t="shared" ca="1" si="20"/>
        <v>INDODEFFEM-35</v>
      </c>
      <c r="C216" s="15" t="str">
        <f t="shared" ca="1" si="19"/>
        <v>IODEM</v>
      </c>
      <c r="D216" s="16">
        <f>'EE investment costs'!$F$15</f>
        <v>2016</v>
      </c>
      <c r="E216" s="14">
        <f>VLOOKUP(X216,'EE investment costs'!$D$56:$R$656,15,0)</f>
        <v>3.971625</v>
      </c>
      <c r="F216" s="17">
        <f ca="1">INDEX('EE investment costs'!$D$56:$R$656,MATCH(X216,'EE investment costs'!$D$56:$D$656,0),MATCH($V$8,'EE investment costs'!$D$56:$R$56,0))</f>
        <v>1445.9107696077569</v>
      </c>
      <c r="I216" s="18">
        <v>1</v>
      </c>
      <c r="J216" s="18">
        <v>1</v>
      </c>
      <c r="K216" s="14">
        <f t="shared" ca="1" si="23"/>
        <v>0</v>
      </c>
      <c r="M216" s="19" t="str">
        <f t="shared" ca="1" si="21"/>
        <v>INDODEFFEM-35</v>
      </c>
      <c r="N216" s="23" t="str">
        <f t="shared" ca="1" si="22"/>
        <v>Other comm Saving Tech-Electric Motors 3.5y</v>
      </c>
      <c r="O216" s="23" t="s">
        <v>32</v>
      </c>
      <c r="P216" s="23" t="s">
        <v>33</v>
      </c>
      <c r="Q216" s="23"/>
      <c r="R216" s="23"/>
      <c r="S216" s="19" t="s">
        <v>34</v>
      </c>
      <c r="V216" s="16" t="str">
        <f t="shared" ca="1" si="24"/>
        <v>OD</v>
      </c>
      <c r="W216" s="14" t="str">
        <f t="shared" ca="1" si="24"/>
        <v>Other comm</v>
      </c>
      <c r="X216" s="3" t="str">
        <f>'EE investment costs'!D265</f>
        <v>EM-35</v>
      </c>
      <c r="Y216" s="3" t="str">
        <f>'EE investment costs'!E265</f>
        <v>Electric Motors</v>
      </c>
      <c r="AC216" s="123">
        <f>'EE investment costs'!C265</f>
        <v>3.5</v>
      </c>
      <c r="AD216" s="22"/>
    </row>
    <row r="217" spans="2:30">
      <c r="B217" s="14" t="str">
        <f t="shared" ca="1" si="20"/>
        <v>INDODEFFTF-35</v>
      </c>
      <c r="C217" s="15" t="str">
        <f t="shared" ca="1" si="19"/>
        <v>IODTF</v>
      </c>
      <c r="D217" s="16">
        <f>'EE investment costs'!$F$15</f>
        <v>2016</v>
      </c>
      <c r="E217" s="14">
        <f>VLOOKUP(X217,'EE investment costs'!$D$56:$R$656,15,0)</f>
        <v>13</v>
      </c>
      <c r="F217" s="17">
        <f ca="1">INDEX('EE investment costs'!$D$56:$R$656,MATCH(X217,'EE investment costs'!$D$56:$D$656,0),MATCH($V$8,'EE investment costs'!$D$56:$R$56,0))</f>
        <v>514.27985244470801</v>
      </c>
      <c r="I217" s="18">
        <v>1</v>
      </c>
      <c r="J217" s="18">
        <v>1</v>
      </c>
      <c r="K217" s="14">
        <f t="shared" ca="1" si="23"/>
        <v>7</v>
      </c>
      <c r="M217" s="19" t="str">
        <f t="shared" ca="1" si="21"/>
        <v>INDODEFFTF-35</v>
      </c>
      <c r="N217" s="23" t="str">
        <f t="shared" ca="1" si="22"/>
        <v>Other comm Saving Tech-Haulage Tractors, Trucks, Fishing boats 3.5y</v>
      </c>
      <c r="O217" s="23" t="s">
        <v>32</v>
      </c>
      <c r="P217" s="23" t="s">
        <v>33</v>
      </c>
      <c r="Q217" s="23"/>
      <c r="R217" s="23"/>
      <c r="S217" s="19" t="s">
        <v>34</v>
      </c>
      <c r="V217" s="16" t="str">
        <f t="shared" ca="1" si="24"/>
        <v>OD</v>
      </c>
      <c r="W217" s="14" t="str">
        <f t="shared" ca="1" si="24"/>
        <v>Other comm</v>
      </c>
      <c r="X217" s="3" t="str">
        <f>'EE investment costs'!D266</f>
        <v>TF-35</v>
      </c>
      <c r="Y217" s="3" t="str">
        <f>'EE investment costs'!E266</f>
        <v>Haulage Tractors, Trucks, Fishing boats</v>
      </c>
      <c r="AC217" s="123">
        <f>'EE investment costs'!C266</f>
        <v>3.5</v>
      </c>
      <c r="AD217" s="22"/>
    </row>
    <row r="218" spans="2:30">
      <c r="B218" s="14" t="str">
        <f t="shared" ca="1" si="20"/>
        <v>INDODEFFMT-36</v>
      </c>
      <c r="C218" s="15" t="str">
        <f t="shared" ca="1" si="19"/>
        <v>IODMT</v>
      </c>
      <c r="D218" s="16">
        <f>'EE investment costs'!$F$15</f>
        <v>2016</v>
      </c>
      <c r="E218" s="14">
        <f>VLOOKUP(X218,'EE investment costs'!$D$56:$R$656,15,0)</f>
        <v>5.8</v>
      </c>
      <c r="F218" s="17">
        <f ca="1">INDEX('EE investment costs'!$D$56:$R$656,MATCH(X218,'EE investment costs'!$D$56:$D$656,0),MATCH($V$8,'EE investment costs'!$D$56:$R$56,0))</f>
        <v>530.87685558331759</v>
      </c>
      <c r="I218" s="18">
        <v>1</v>
      </c>
      <c r="J218" s="18">
        <v>1</v>
      </c>
      <c r="K218" s="14">
        <f t="shared" ca="1" si="23"/>
        <v>7</v>
      </c>
      <c r="M218" s="19" t="str">
        <f t="shared" ca="1" si="21"/>
        <v>INDODEFFMT-36</v>
      </c>
      <c r="N218" s="23" t="str">
        <f t="shared" ca="1" si="22"/>
        <v>Other comm Saving Tech-Heat Medium Temp. up to 150C 3.6y</v>
      </c>
      <c r="O218" s="23" t="s">
        <v>32</v>
      </c>
      <c r="P218" s="23" t="s">
        <v>33</v>
      </c>
      <c r="Q218" s="23"/>
      <c r="R218" s="23"/>
      <c r="S218" s="19" t="s">
        <v>34</v>
      </c>
      <c r="V218" s="16" t="str">
        <f t="shared" ca="1" si="24"/>
        <v>OD</v>
      </c>
      <c r="W218" s="14" t="str">
        <f t="shared" ca="1" si="24"/>
        <v>Other comm</v>
      </c>
      <c r="X218" s="3" t="str">
        <f>'EE investment costs'!D267</f>
        <v>MT-36</v>
      </c>
      <c r="Y218" s="3" t="str">
        <f>'EE investment costs'!E267</f>
        <v>Heat Medium Temp. up to 150C</v>
      </c>
      <c r="AC218" s="123">
        <f>'EE investment costs'!C267</f>
        <v>3.6</v>
      </c>
      <c r="AD218" s="22"/>
    </row>
    <row r="219" spans="2:30">
      <c r="B219" s="14" t="str">
        <f t="shared" ca="1" si="20"/>
        <v>INDODEFFHT-36</v>
      </c>
      <c r="C219" s="15" t="str">
        <f t="shared" ca="1" si="19"/>
        <v>IODHT</v>
      </c>
      <c r="D219" s="16">
        <f>'EE investment costs'!$F$15</f>
        <v>2016</v>
      </c>
      <c r="E219" s="14">
        <f>VLOOKUP(X219,'EE investment costs'!$D$56:$R$656,15,0)</f>
        <v>4.6399999999999997</v>
      </c>
      <c r="F219" s="17">
        <f ca="1">INDEX('EE investment costs'!$D$56:$R$656,MATCH(X219,'EE investment costs'!$D$56:$D$656,0),MATCH($V$8,'EE investment costs'!$D$56:$R$56,0))</f>
        <v>450.27925102645435</v>
      </c>
      <c r="I219" s="18">
        <v>1</v>
      </c>
      <c r="J219" s="18">
        <v>1</v>
      </c>
      <c r="K219" s="14">
        <f t="shared" ca="1" si="23"/>
        <v>8</v>
      </c>
      <c r="M219" s="19" t="str">
        <f t="shared" ca="1" si="21"/>
        <v>INDODEFFHT-36</v>
      </c>
      <c r="N219" s="23" t="str">
        <f t="shared" ca="1" si="22"/>
        <v>Other comm Saving Tech-Heat High Temp. over 150C 3.6y</v>
      </c>
      <c r="O219" s="23" t="s">
        <v>32</v>
      </c>
      <c r="P219" s="23" t="s">
        <v>33</v>
      </c>
      <c r="Q219" s="23"/>
      <c r="R219" s="23"/>
      <c r="S219" s="19" t="s">
        <v>34</v>
      </c>
      <c r="V219" s="16" t="str">
        <f t="shared" ca="1" si="24"/>
        <v>OD</v>
      </c>
      <c r="W219" s="14" t="str">
        <f t="shared" ca="1" si="24"/>
        <v>Other comm</v>
      </c>
      <c r="X219" s="3" t="str">
        <f>'EE investment costs'!D268</f>
        <v>HT-36</v>
      </c>
      <c r="Y219" s="3" t="str">
        <f>'EE investment costs'!E268</f>
        <v>Heat High Temp. over 150C</v>
      </c>
      <c r="AC219" s="123">
        <f>'EE investment costs'!C268</f>
        <v>3.6</v>
      </c>
      <c r="AD219" s="22"/>
    </row>
    <row r="220" spans="2:30">
      <c r="B220" s="14" t="str">
        <f t="shared" ca="1" si="20"/>
        <v>INDODEFFRH-36</v>
      </c>
      <c r="C220" s="15" t="str">
        <f t="shared" ca="1" si="19"/>
        <v>IODRH</v>
      </c>
      <c r="D220" s="16">
        <f>'EE investment costs'!$F$15</f>
        <v>2016</v>
      </c>
      <c r="E220" s="14">
        <f>VLOOKUP(X220,'EE investment costs'!$D$56:$R$656,15,0)</f>
        <v>16</v>
      </c>
      <c r="F220" s="17">
        <f ca="1">INDEX('EE investment costs'!$D$56:$R$656,MATCH(X220,'EE investment costs'!$D$56:$D$656,0),MATCH($V$8,'EE investment costs'!$D$56:$R$56,0))</f>
        <v>37.571498755418176</v>
      </c>
      <c r="I220" s="18">
        <v>1</v>
      </c>
      <c r="J220" s="18">
        <v>1</v>
      </c>
      <c r="K220" s="14">
        <f t="shared" ca="1" si="23"/>
        <v>8</v>
      </c>
      <c r="M220" s="19" t="str">
        <f t="shared" ca="1" si="21"/>
        <v>INDODEFFRH-36</v>
      </c>
      <c r="N220" s="23" t="str">
        <f t="shared" ca="1" si="22"/>
        <v>Other comm Saving Tech-Heat Room Heat 3.6y</v>
      </c>
      <c r="O220" s="23" t="s">
        <v>32</v>
      </c>
      <c r="P220" s="23" t="s">
        <v>33</v>
      </c>
      <c r="Q220" s="23"/>
      <c r="R220" s="23"/>
      <c r="S220" s="19" t="s">
        <v>34</v>
      </c>
      <c r="V220" s="16" t="str">
        <f t="shared" ca="1" si="24"/>
        <v>OD</v>
      </c>
      <c r="W220" s="14" t="str">
        <f t="shared" ca="1" si="24"/>
        <v>Other comm</v>
      </c>
      <c r="X220" s="3" t="str">
        <f>'EE investment costs'!D269</f>
        <v>RH-36</v>
      </c>
      <c r="Y220" s="3" t="str">
        <f>'EE investment costs'!E269</f>
        <v>Heat Room Heat</v>
      </c>
      <c r="AC220" s="123">
        <f>'EE investment costs'!C269</f>
        <v>3.6</v>
      </c>
      <c r="AD220" s="22"/>
    </row>
    <row r="221" spans="2:30">
      <c r="B221" s="14" t="str">
        <f t="shared" ca="1" si="20"/>
        <v>INDODEFFLA-36</v>
      </c>
      <c r="C221" s="15" t="str">
        <f t="shared" ca="1" si="19"/>
        <v>IODLA</v>
      </c>
      <c r="D221" s="16">
        <f>'EE investment costs'!$F$15</f>
        <v>2016</v>
      </c>
      <c r="E221" s="14">
        <f>VLOOKUP(X221,'EE investment costs'!$D$56:$R$656,15,0)</f>
        <v>3.8079999999999998</v>
      </c>
      <c r="F221" s="17">
        <f ca="1">INDEX('EE investment costs'!$D$56:$R$656,MATCH(X221,'EE investment costs'!$D$56:$D$656,0),MATCH($V$8,'EE investment costs'!$D$56:$R$56,0))</f>
        <v>1521.2978369253406</v>
      </c>
      <c r="I221" s="18">
        <v>1</v>
      </c>
      <c r="J221" s="18">
        <v>1</v>
      </c>
      <c r="K221" s="14">
        <f t="shared" ca="1" si="23"/>
        <v>0</v>
      </c>
      <c r="M221" s="19" t="str">
        <f t="shared" ca="1" si="21"/>
        <v>INDODEFFLA-36</v>
      </c>
      <c r="N221" s="23" t="str">
        <f t="shared" ca="1" si="22"/>
        <v>Other comm Saving Tech-Light 3.6y</v>
      </c>
      <c r="O221" s="23" t="s">
        <v>32</v>
      </c>
      <c r="P221" s="23" t="s">
        <v>33</v>
      </c>
      <c r="Q221" s="23"/>
      <c r="R221" s="23"/>
      <c r="S221" s="19" t="s">
        <v>34</v>
      </c>
      <c r="V221" s="16" t="str">
        <f t="shared" ca="1" si="24"/>
        <v>OD</v>
      </c>
      <c r="W221" s="14" t="str">
        <f t="shared" ca="1" si="24"/>
        <v>Other comm</v>
      </c>
      <c r="X221" s="3" t="str">
        <f>'EE investment costs'!D270</f>
        <v>LA-36</v>
      </c>
      <c r="Y221" s="3" t="str">
        <f>'EE investment costs'!E270</f>
        <v>Light</v>
      </c>
      <c r="AC221" s="123">
        <f>'EE investment costs'!C270</f>
        <v>3.6</v>
      </c>
      <c r="AD221" s="22"/>
    </row>
    <row r="222" spans="2:30">
      <c r="B222" s="14" t="str">
        <f t="shared" ca="1" si="20"/>
        <v>INDODEFFEM-36</v>
      </c>
      <c r="C222" s="15" t="str">
        <f t="shared" ca="1" si="19"/>
        <v>IODEM</v>
      </c>
      <c r="D222" s="16">
        <f>'EE investment costs'!$F$15</f>
        <v>2016</v>
      </c>
      <c r="E222" s="14">
        <f>VLOOKUP(X222,'EE investment costs'!$D$56:$R$656,15,0)</f>
        <v>3.9984000000000002</v>
      </c>
      <c r="F222" s="17">
        <f ca="1">INDEX('EE investment costs'!$D$56:$R$656,MATCH(X222,'EE investment costs'!$D$56:$D$656,0),MATCH($V$8,'EE investment costs'!$D$56:$R$56,0))</f>
        <v>1466.1038723868635</v>
      </c>
      <c r="I222" s="18">
        <v>1</v>
      </c>
      <c r="J222" s="18">
        <v>1</v>
      </c>
      <c r="K222" s="14">
        <f t="shared" ca="1" si="23"/>
        <v>0</v>
      </c>
      <c r="M222" s="19" t="str">
        <f t="shared" ca="1" si="21"/>
        <v>INDODEFFEM-36</v>
      </c>
      <c r="N222" s="23" t="str">
        <f t="shared" ca="1" si="22"/>
        <v>Other comm Saving Tech-Electric Motors 3.6y</v>
      </c>
      <c r="O222" s="23" t="s">
        <v>32</v>
      </c>
      <c r="P222" s="23" t="s">
        <v>33</v>
      </c>
      <c r="Q222" s="23"/>
      <c r="R222" s="23"/>
      <c r="S222" s="19" t="s">
        <v>34</v>
      </c>
      <c r="V222" s="16" t="str">
        <f t="shared" ca="1" si="24"/>
        <v>OD</v>
      </c>
      <c r="W222" s="14" t="str">
        <f t="shared" ca="1" si="24"/>
        <v>Other comm</v>
      </c>
      <c r="X222" s="3" t="str">
        <f>'EE investment costs'!D271</f>
        <v>EM-36</v>
      </c>
      <c r="Y222" s="3" t="str">
        <f>'EE investment costs'!E271</f>
        <v>Electric Motors</v>
      </c>
      <c r="AC222" s="123">
        <f>'EE investment costs'!C271</f>
        <v>3.6</v>
      </c>
      <c r="AD222" s="22"/>
    </row>
    <row r="223" spans="2:30">
      <c r="B223" s="14" t="str">
        <f t="shared" ca="1" si="20"/>
        <v>INDODEFFTF-36</v>
      </c>
      <c r="C223" s="15" t="str">
        <f t="shared" ca="1" si="19"/>
        <v>IODTF</v>
      </c>
      <c r="D223" s="16">
        <f>'EE investment costs'!$F$15</f>
        <v>2016</v>
      </c>
      <c r="E223" s="14">
        <f>VLOOKUP(X223,'EE investment costs'!$D$56:$R$656,15,0)</f>
        <v>13.4</v>
      </c>
      <c r="F223" s="17">
        <f ca="1">INDEX('EE investment costs'!$D$56:$R$656,MATCH(X223,'EE investment costs'!$D$56:$D$656,0),MATCH($V$8,'EE investment costs'!$D$56:$R$56,0))</f>
        <v>528.97356251455687</v>
      </c>
      <c r="I223" s="18">
        <v>1</v>
      </c>
      <c r="J223" s="18">
        <v>1</v>
      </c>
      <c r="K223" s="14">
        <f t="shared" ca="1" si="23"/>
        <v>7</v>
      </c>
      <c r="M223" s="19" t="str">
        <f t="shared" ca="1" si="21"/>
        <v>INDODEFFTF-36</v>
      </c>
      <c r="N223" s="23" t="str">
        <f t="shared" ca="1" si="22"/>
        <v>Other comm Saving Tech-Haulage Tractors, Trucks, Fishing boats 3.6y</v>
      </c>
      <c r="O223" s="23" t="s">
        <v>32</v>
      </c>
      <c r="P223" s="23" t="s">
        <v>33</v>
      </c>
      <c r="Q223" s="23"/>
      <c r="R223" s="23"/>
      <c r="S223" s="19" t="s">
        <v>34</v>
      </c>
      <c r="V223" s="16" t="str">
        <f t="shared" ca="1" si="24"/>
        <v>OD</v>
      </c>
      <c r="W223" s="14" t="str">
        <f t="shared" ca="1" si="24"/>
        <v>Other comm</v>
      </c>
      <c r="X223" s="3" t="str">
        <f>'EE investment costs'!D272</f>
        <v>TF-36</v>
      </c>
      <c r="Y223" s="3" t="str">
        <f>'EE investment costs'!E272</f>
        <v>Haulage Tractors, Trucks, Fishing boats</v>
      </c>
      <c r="AC223" s="123">
        <f>'EE investment costs'!C272</f>
        <v>3.6</v>
      </c>
      <c r="AD223" s="22"/>
    </row>
    <row r="224" spans="2:30">
      <c r="B224" s="14" t="str">
        <f t="shared" ca="1" si="20"/>
        <v>INDODEFFMT-37</v>
      </c>
      <c r="C224" s="15" t="str">
        <f t="shared" ca="1" si="19"/>
        <v>IODMT</v>
      </c>
      <c r="D224" s="16">
        <f>'EE investment costs'!$F$15</f>
        <v>2016</v>
      </c>
      <c r="E224" s="14">
        <f>VLOOKUP(X224,'EE investment costs'!$D$56:$R$656,15,0)</f>
        <v>5.85</v>
      </c>
      <c r="F224" s="17">
        <f ca="1">INDEX('EE investment costs'!$D$56:$R$656,MATCH(X224,'EE investment costs'!$D$56:$D$656,0),MATCH($V$8,'EE investment costs'!$D$56:$R$56,0))</f>
        <v>540.48620760217568</v>
      </c>
      <c r="I224" s="18">
        <v>1</v>
      </c>
      <c r="J224" s="18">
        <v>1</v>
      </c>
      <c r="K224" s="14">
        <f t="shared" ca="1" si="23"/>
        <v>7</v>
      </c>
      <c r="L224" s="26"/>
      <c r="M224" s="19" t="str">
        <f t="shared" ca="1" si="21"/>
        <v>INDODEFFMT-37</v>
      </c>
      <c r="N224" s="23" t="str">
        <f t="shared" ca="1" si="22"/>
        <v>Other comm Saving Tech-Heat Medium Temp. up to 150C 3.7y</v>
      </c>
      <c r="O224" s="23" t="s">
        <v>32</v>
      </c>
      <c r="P224" s="23" t="s">
        <v>33</v>
      </c>
      <c r="Q224" s="23"/>
      <c r="R224" s="23"/>
      <c r="S224" s="19" t="s">
        <v>34</v>
      </c>
      <c r="V224" s="16" t="str">
        <f t="shared" ca="1" si="24"/>
        <v>OD</v>
      </c>
      <c r="W224" s="14" t="str">
        <f t="shared" ca="1" si="24"/>
        <v>Other comm</v>
      </c>
      <c r="X224" s="3" t="str">
        <f>'EE investment costs'!D273</f>
        <v>MT-37</v>
      </c>
      <c r="Y224" s="3" t="str">
        <f>'EE investment costs'!E273</f>
        <v>Heat Medium Temp. up to 150C</v>
      </c>
      <c r="AC224" s="123">
        <f>'EE investment costs'!C273</f>
        <v>3.7</v>
      </c>
      <c r="AD224" s="22"/>
    </row>
    <row r="225" spans="2:30">
      <c r="B225" s="14" t="str">
        <f t="shared" ca="1" si="20"/>
        <v>INDODEFFHT-37</v>
      </c>
      <c r="C225" s="15" t="str">
        <f t="shared" ca="1" si="19"/>
        <v>IODHT</v>
      </c>
      <c r="D225" s="16">
        <f>'EE investment costs'!$F$15</f>
        <v>2016</v>
      </c>
      <c r="E225" s="14">
        <f>VLOOKUP(X225,'EE investment costs'!$D$56:$R$656,15,0)</f>
        <v>4.68</v>
      </c>
      <c r="F225" s="17">
        <f ca="1">INDEX('EE investment costs'!$D$56:$R$656,MATCH(X225,'EE investment costs'!$D$56:$D$656,0),MATCH($V$8,'EE investment costs'!$D$56:$R$56,0))</f>
        <v>456.66361204709784</v>
      </c>
      <c r="I225" s="18">
        <v>1</v>
      </c>
      <c r="J225" s="18">
        <v>1</v>
      </c>
      <c r="K225" s="14">
        <f t="shared" ca="1" si="23"/>
        <v>8</v>
      </c>
      <c r="L225" s="26"/>
      <c r="M225" s="19" t="str">
        <f t="shared" ca="1" si="21"/>
        <v>INDODEFFHT-37</v>
      </c>
      <c r="N225" s="23" t="str">
        <f t="shared" ca="1" si="22"/>
        <v>Other comm Saving Tech-Heat High Temp. over 150C 3.7y</v>
      </c>
      <c r="O225" s="23" t="s">
        <v>32</v>
      </c>
      <c r="P225" s="23" t="s">
        <v>33</v>
      </c>
      <c r="Q225" s="23"/>
      <c r="R225" s="23"/>
      <c r="S225" s="19" t="s">
        <v>34</v>
      </c>
      <c r="V225" s="16" t="str">
        <f t="shared" ca="1" si="24"/>
        <v>OD</v>
      </c>
      <c r="W225" s="14" t="str">
        <f t="shared" ca="1" si="24"/>
        <v>Other comm</v>
      </c>
      <c r="X225" s="3" t="str">
        <f>'EE investment costs'!D274</f>
        <v>HT-37</v>
      </c>
      <c r="Y225" s="3" t="str">
        <f>'EE investment costs'!E274</f>
        <v>Heat High Temp. over 150C</v>
      </c>
      <c r="AC225" s="123">
        <f>'EE investment costs'!C274</f>
        <v>3.7</v>
      </c>
      <c r="AD225" s="22"/>
    </row>
    <row r="226" spans="2:30">
      <c r="B226" s="14" t="str">
        <f t="shared" ca="1" si="20"/>
        <v>INDODEFFRH-37</v>
      </c>
      <c r="C226" s="15" t="str">
        <f t="shared" ca="1" si="19"/>
        <v>IODRH</v>
      </c>
      <c r="D226" s="16">
        <f>'EE investment costs'!$F$15</f>
        <v>2016</v>
      </c>
      <c r="E226" s="14">
        <f>VLOOKUP(X226,'EE investment costs'!$D$56:$R$656,15,0)</f>
        <v>16</v>
      </c>
      <c r="F226" s="17">
        <f ca="1">INDEX('EE investment costs'!$D$56:$R$656,MATCH(X226,'EE investment costs'!$D$56:$D$656,0),MATCH($V$8,'EE investment costs'!$D$56:$R$56,0))</f>
        <v>75.142997510836352</v>
      </c>
      <c r="I226" s="18">
        <v>1</v>
      </c>
      <c r="J226" s="18">
        <v>1</v>
      </c>
      <c r="K226" s="14">
        <f t="shared" ca="1" si="23"/>
        <v>8</v>
      </c>
      <c r="L226" s="26"/>
      <c r="M226" s="19" t="str">
        <f t="shared" ca="1" si="21"/>
        <v>INDODEFFRH-37</v>
      </c>
      <c r="N226" s="23" t="str">
        <f t="shared" ca="1" si="22"/>
        <v>Other comm Saving Tech-Heat Room Heat 3.7y</v>
      </c>
      <c r="O226" s="23" t="s">
        <v>32</v>
      </c>
      <c r="P226" s="23" t="s">
        <v>33</v>
      </c>
      <c r="Q226" s="23"/>
      <c r="R226" s="23"/>
      <c r="S226" s="19" t="s">
        <v>34</v>
      </c>
      <c r="V226" s="16" t="str">
        <f t="shared" ca="1" si="24"/>
        <v>OD</v>
      </c>
      <c r="W226" s="14" t="str">
        <f t="shared" ca="1" si="24"/>
        <v>Other comm</v>
      </c>
      <c r="X226" s="3" t="str">
        <f>'EE investment costs'!D275</f>
        <v>RH-37</v>
      </c>
      <c r="Y226" s="3" t="str">
        <f>'EE investment costs'!E275</f>
        <v>Heat Room Heat</v>
      </c>
      <c r="AC226" s="123">
        <f>'EE investment costs'!C275</f>
        <v>3.7</v>
      </c>
      <c r="AD226" s="22"/>
    </row>
    <row r="227" spans="2:30">
      <c r="B227" s="14" t="str">
        <f t="shared" ca="1" si="20"/>
        <v>INDODEFFLA-37</v>
      </c>
      <c r="C227" s="15" t="str">
        <f t="shared" ca="1" si="19"/>
        <v>IODLA</v>
      </c>
      <c r="D227" s="16">
        <f>'EE investment costs'!$F$15</f>
        <v>2016</v>
      </c>
      <c r="E227" s="14">
        <f>VLOOKUP(X227,'EE investment costs'!$D$56:$R$656,15,0)</f>
        <v>3.8334999999999999</v>
      </c>
      <c r="F227" s="17">
        <f ca="1">INDEX('EE investment costs'!$D$56:$R$656,MATCH(X227,'EE investment costs'!$D$56:$D$656,0),MATCH($V$8,'EE investment costs'!$D$56:$R$56,0))</f>
        <v>1536.7143569752936</v>
      </c>
      <c r="I227" s="18">
        <v>1</v>
      </c>
      <c r="J227" s="18">
        <v>1</v>
      </c>
      <c r="K227" s="14">
        <f t="shared" ca="1" si="23"/>
        <v>0</v>
      </c>
      <c r="L227" s="26"/>
      <c r="M227" s="19" t="str">
        <f t="shared" ca="1" si="21"/>
        <v>INDODEFFLA-37</v>
      </c>
      <c r="N227" s="23" t="str">
        <f t="shared" ca="1" si="22"/>
        <v>Other comm Saving Tech-Light 3.7y</v>
      </c>
      <c r="O227" s="23" t="s">
        <v>32</v>
      </c>
      <c r="P227" s="23" t="s">
        <v>33</v>
      </c>
      <c r="Q227" s="23"/>
      <c r="R227" s="23"/>
      <c r="S227" s="19" t="s">
        <v>34</v>
      </c>
      <c r="V227" s="16" t="str">
        <f t="shared" ca="1" si="24"/>
        <v>OD</v>
      </c>
      <c r="W227" s="14" t="str">
        <f t="shared" ca="1" si="24"/>
        <v>Other comm</v>
      </c>
      <c r="X227" s="3" t="str">
        <f>'EE investment costs'!D276</f>
        <v>LA-37</v>
      </c>
      <c r="Y227" s="3" t="str">
        <f>'EE investment costs'!E276</f>
        <v>Light</v>
      </c>
      <c r="AC227" s="123">
        <f>'EE investment costs'!C276</f>
        <v>3.7</v>
      </c>
      <c r="AD227" s="22"/>
    </row>
    <row r="228" spans="2:30">
      <c r="B228" s="14" t="str">
        <f t="shared" ca="1" si="20"/>
        <v>INDODEFFEM-37</v>
      </c>
      <c r="C228" s="15" t="str">
        <f t="shared" ca="1" si="19"/>
        <v>IODEM</v>
      </c>
      <c r="D228" s="16">
        <f>'EE investment costs'!$F$15</f>
        <v>2016</v>
      </c>
      <c r="E228" s="14">
        <f>VLOOKUP(X228,'EE investment costs'!$D$56:$R$656,15,0)</f>
        <v>4.0251749999999999</v>
      </c>
      <c r="F228" s="17">
        <f ca="1">INDEX('EE investment costs'!$D$56:$R$656,MATCH(X228,'EE investment costs'!$D$56:$D$656,0),MATCH($V$8,'EE investment costs'!$D$56:$R$56,0))</f>
        <v>1486.2969751659696</v>
      </c>
      <c r="I228" s="18">
        <v>1</v>
      </c>
      <c r="J228" s="18">
        <v>1</v>
      </c>
      <c r="K228" s="14">
        <f t="shared" ca="1" si="23"/>
        <v>0</v>
      </c>
      <c r="L228" s="26"/>
      <c r="M228" s="19" t="str">
        <f t="shared" ca="1" si="21"/>
        <v>INDODEFFEM-37</v>
      </c>
      <c r="N228" s="23" t="str">
        <f t="shared" ca="1" si="22"/>
        <v>Other comm Saving Tech-Electric Motors 3.7y</v>
      </c>
      <c r="O228" s="23" t="s">
        <v>32</v>
      </c>
      <c r="P228" s="23" t="s">
        <v>33</v>
      </c>
      <c r="Q228" s="23"/>
      <c r="R228" s="23"/>
      <c r="S228" s="19" t="s">
        <v>34</v>
      </c>
      <c r="V228" s="16" t="str">
        <f t="shared" ca="1" si="24"/>
        <v>OD</v>
      </c>
      <c r="W228" s="14" t="str">
        <f t="shared" ca="1" si="24"/>
        <v>Other comm</v>
      </c>
      <c r="X228" s="3" t="str">
        <f>'EE investment costs'!D277</f>
        <v>EM-37</v>
      </c>
      <c r="Y228" s="3" t="str">
        <f>'EE investment costs'!E277</f>
        <v>Electric Motors</v>
      </c>
      <c r="AC228" s="123">
        <f>'EE investment costs'!C277</f>
        <v>3.7</v>
      </c>
      <c r="AD228" s="22"/>
    </row>
    <row r="229" spans="2:30">
      <c r="B229" s="14" t="str">
        <f t="shared" ca="1" si="20"/>
        <v>INDODEFFTF-37</v>
      </c>
      <c r="C229" s="15" t="str">
        <f t="shared" ca="1" si="19"/>
        <v>IODTF</v>
      </c>
      <c r="D229" s="16">
        <f>'EE investment costs'!$F$15</f>
        <v>2016</v>
      </c>
      <c r="E229" s="14">
        <f>VLOOKUP(X229,'EE investment costs'!$D$56:$R$656,15,0)</f>
        <v>13.8</v>
      </c>
      <c r="F229" s="17">
        <f ca="1">INDEX('EE investment costs'!$D$56:$R$656,MATCH(X229,'EE investment costs'!$D$56:$D$656,0),MATCH($V$8,'EE investment costs'!$D$56:$R$56,0))</f>
        <v>543.66727258440562</v>
      </c>
      <c r="I229" s="18">
        <v>1</v>
      </c>
      <c r="J229" s="18">
        <v>1</v>
      </c>
      <c r="K229" s="14">
        <f t="shared" ca="1" si="23"/>
        <v>7</v>
      </c>
      <c r="L229" s="26"/>
      <c r="M229" s="19" t="str">
        <f t="shared" ca="1" si="21"/>
        <v>INDODEFFTF-37</v>
      </c>
      <c r="N229" s="23" t="str">
        <f t="shared" ca="1" si="22"/>
        <v>Other comm Saving Tech-Haulage Tractors, Trucks, Fishing boats 3.7y</v>
      </c>
      <c r="O229" s="23" t="s">
        <v>32</v>
      </c>
      <c r="P229" s="23" t="s">
        <v>33</v>
      </c>
      <c r="Q229" s="23"/>
      <c r="R229" s="23"/>
      <c r="S229" s="19" t="s">
        <v>34</v>
      </c>
      <c r="V229" s="16" t="str">
        <f t="shared" ca="1" si="24"/>
        <v>OD</v>
      </c>
      <c r="W229" s="14" t="str">
        <f t="shared" ca="1" si="24"/>
        <v>Other comm</v>
      </c>
      <c r="X229" s="3" t="str">
        <f>'EE investment costs'!D278</f>
        <v>TF-37</v>
      </c>
      <c r="Y229" s="3" t="str">
        <f>'EE investment costs'!E278</f>
        <v>Haulage Tractors, Trucks, Fishing boats</v>
      </c>
      <c r="AC229" s="123">
        <f>'EE investment costs'!C278</f>
        <v>3.7</v>
      </c>
      <c r="AD229" s="22"/>
    </row>
    <row r="230" spans="2:30">
      <c r="B230" s="14" t="str">
        <f t="shared" ca="1" si="20"/>
        <v>INDODEFFMT-38</v>
      </c>
      <c r="C230" s="15" t="str">
        <f t="shared" ca="1" si="19"/>
        <v>IODMT</v>
      </c>
      <c r="D230" s="16">
        <f>'EE investment costs'!$F$15</f>
        <v>2016</v>
      </c>
      <c r="E230" s="14">
        <f>VLOOKUP(X230,'EE investment costs'!$D$56:$R$656,15,0)</f>
        <v>5.9</v>
      </c>
      <c r="F230" s="17">
        <f ca="1">INDEX('EE investment costs'!$D$56:$R$656,MATCH(X230,'EE investment costs'!$D$56:$D$656,0),MATCH($V$8,'EE investment costs'!$D$56:$R$56,0))</f>
        <v>550.09555962103366</v>
      </c>
      <c r="I230" s="18">
        <v>1</v>
      </c>
      <c r="J230" s="18">
        <v>1</v>
      </c>
      <c r="K230" s="14">
        <f t="shared" ca="1" si="23"/>
        <v>7</v>
      </c>
      <c r="L230" s="26"/>
      <c r="M230" s="19" t="str">
        <f t="shared" ca="1" si="21"/>
        <v>INDODEFFMT-38</v>
      </c>
      <c r="N230" s="23" t="str">
        <f t="shared" ca="1" si="22"/>
        <v>Other comm Saving Tech-Heat Medium Temp. up to 150C 3.8y</v>
      </c>
      <c r="O230" s="23" t="s">
        <v>32</v>
      </c>
      <c r="P230" s="23" t="s">
        <v>33</v>
      </c>
      <c r="Q230" s="23"/>
      <c r="R230" s="23"/>
      <c r="S230" s="19" t="s">
        <v>34</v>
      </c>
      <c r="V230" s="16" t="str">
        <f t="shared" ca="1" si="24"/>
        <v>OD</v>
      </c>
      <c r="W230" s="14" t="str">
        <f t="shared" ca="1" si="24"/>
        <v>Other comm</v>
      </c>
      <c r="X230" s="3" t="str">
        <f>'EE investment costs'!D279</f>
        <v>MT-38</v>
      </c>
      <c r="Y230" s="3" t="str">
        <f>'EE investment costs'!E279</f>
        <v>Heat Medium Temp. up to 150C</v>
      </c>
      <c r="AC230" s="123">
        <f>'EE investment costs'!C279</f>
        <v>3.8</v>
      </c>
      <c r="AD230" s="22"/>
    </row>
    <row r="231" spans="2:30">
      <c r="B231" s="14" t="str">
        <f t="shared" ca="1" si="20"/>
        <v>INDODEFFHT-38</v>
      </c>
      <c r="C231" s="15" t="str">
        <f t="shared" ca="1" si="19"/>
        <v>IODHT</v>
      </c>
      <c r="D231" s="16">
        <f>'EE investment costs'!$F$15</f>
        <v>2016</v>
      </c>
      <c r="E231" s="14">
        <f>VLOOKUP(X231,'EE investment costs'!$D$56:$R$656,15,0)</f>
        <v>4.7199999999999989</v>
      </c>
      <c r="F231" s="17">
        <f ca="1">INDEX('EE investment costs'!$D$56:$R$656,MATCH(X231,'EE investment costs'!$D$56:$D$656,0),MATCH($V$8,'EE investment costs'!$D$56:$R$56,0))</f>
        <v>463.04797306774117</v>
      </c>
      <c r="I231" s="18">
        <v>1</v>
      </c>
      <c r="J231" s="18">
        <v>1</v>
      </c>
      <c r="K231" s="14">
        <f t="shared" ca="1" si="23"/>
        <v>8</v>
      </c>
      <c r="L231" s="26"/>
      <c r="M231" s="19" t="str">
        <f t="shared" ca="1" si="21"/>
        <v>INDODEFFHT-38</v>
      </c>
      <c r="N231" s="23" t="str">
        <f t="shared" ca="1" si="22"/>
        <v>Other comm Saving Tech-Heat High Temp. over 150C 3.8y</v>
      </c>
      <c r="O231" s="23" t="s">
        <v>32</v>
      </c>
      <c r="P231" s="23" t="s">
        <v>33</v>
      </c>
      <c r="Q231" s="23"/>
      <c r="R231" s="23"/>
      <c r="S231" s="19" t="s">
        <v>34</v>
      </c>
      <c r="V231" s="16" t="str">
        <f t="shared" ca="1" si="24"/>
        <v>OD</v>
      </c>
      <c r="W231" s="14" t="str">
        <f t="shared" ca="1" si="24"/>
        <v>Other comm</v>
      </c>
      <c r="X231" s="3" t="str">
        <f>'EE investment costs'!D280</f>
        <v>HT-38</v>
      </c>
      <c r="Y231" s="3" t="str">
        <f>'EE investment costs'!E280</f>
        <v>Heat High Temp. over 150C</v>
      </c>
      <c r="AC231" s="123">
        <f>'EE investment costs'!C280</f>
        <v>3.8</v>
      </c>
      <c r="AD231" s="22"/>
    </row>
    <row r="232" spans="2:30">
      <c r="B232" s="14" t="str">
        <f t="shared" ca="1" si="20"/>
        <v>INDODEFFRH-38</v>
      </c>
      <c r="C232" s="15" t="str">
        <f t="shared" ca="1" si="19"/>
        <v>IODRH</v>
      </c>
      <c r="D232" s="16">
        <f>'EE investment costs'!$F$15</f>
        <v>2016</v>
      </c>
      <c r="E232" s="14">
        <f>VLOOKUP(X232,'EE investment costs'!$D$56:$R$656,15,0)</f>
        <v>16</v>
      </c>
      <c r="F232" s="17">
        <f ca="1">INDEX('EE investment costs'!$D$56:$R$656,MATCH(X232,'EE investment costs'!$D$56:$D$656,0),MATCH($V$8,'EE investment costs'!$D$56:$R$56,0))</f>
        <v>112.71449626625426</v>
      </c>
      <c r="I232" s="18">
        <v>1</v>
      </c>
      <c r="J232" s="18">
        <v>1</v>
      </c>
      <c r="K232" s="14">
        <f t="shared" ca="1" si="23"/>
        <v>8</v>
      </c>
      <c r="L232" s="26"/>
      <c r="M232" s="19" t="str">
        <f t="shared" ca="1" si="21"/>
        <v>INDODEFFRH-38</v>
      </c>
      <c r="N232" s="23" t="str">
        <f t="shared" ca="1" si="22"/>
        <v>Other comm Saving Tech-Heat Room Heat 3.8y</v>
      </c>
      <c r="O232" s="23" t="s">
        <v>32</v>
      </c>
      <c r="P232" s="23" t="s">
        <v>33</v>
      </c>
      <c r="Q232" s="23"/>
      <c r="R232" s="23"/>
      <c r="S232" s="19" t="s">
        <v>34</v>
      </c>
      <c r="V232" s="16" t="str">
        <f t="shared" ca="1" si="24"/>
        <v>OD</v>
      </c>
      <c r="W232" s="14" t="str">
        <f t="shared" ca="1" si="24"/>
        <v>Other comm</v>
      </c>
      <c r="X232" s="3" t="str">
        <f>'EE investment costs'!D281</f>
        <v>RH-38</v>
      </c>
      <c r="Y232" s="3" t="str">
        <f>'EE investment costs'!E281</f>
        <v>Heat Room Heat</v>
      </c>
      <c r="AC232" s="123">
        <f>'EE investment costs'!C281</f>
        <v>3.8</v>
      </c>
      <c r="AD232" s="22"/>
    </row>
    <row r="233" spans="2:30">
      <c r="B233" s="14" t="str">
        <f t="shared" ca="1" si="20"/>
        <v>INDODEFFLA-38</v>
      </c>
      <c r="C233" s="15" t="str">
        <f t="shared" ca="1" si="19"/>
        <v>IODLA</v>
      </c>
      <c r="D233" s="16">
        <f>'EE investment costs'!$F$15</f>
        <v>2016</v>
      </c>
      <c r="E233" s="14">
        <f>VLOOKUP(X233,'EE investment costs'!$D$56:$R$656,15,0)</f>
        <v>3.8589999999999995</v>
      </c>
      <c r="F233" s="17">
        <f ca="1">INDEX('EE investment costs'!$D$56:$R$656,MATCH(X233,'EE investment costs'!$D$56:$D$656,0),MATCH($V$8,'EE investment costs'!$D$56:$R$56,0))</f>
        <v>1552.1308770252465</v>
      </c>
      <c r="I233" s="18">
        <v>1</v>
      </c>
      <c r="J233" s="18">
        <v>1</v>
      </c>
      <c r="K233" s="14">
        <f t="shared" ca="1" si="23"/>
        <v>0</v>
      </c>
      <c r="L233" s="26"/>
      <c r="M233" s="19" t="str">
        <f t="shared" ca="1" si="21"/>
        <v>INDODEFFLA-38</v>
      </c>
      <c r="N233" s="23" t="str">
        <f t="shared" ca="1" si="22"/>
        <v>Other comm Saving Tech-Light 3.8y</v>
      </c>
      <c r="O233" s="23" t="s">
        <v>32</v>
      </c>
      <c r="P233" s="23" t="s">
        <v>33</v>
      </c>
      <c r="Q233" s="23"/>
      <c r="R233" s="23"/>
      <c r="S233" s="19" t="s">
        <v>34</v>
      </c>
      <c r="V233" s="16" t="str">
        <f t="shared" ca="1" si="24"/>
        <v>OD</v>
      </c>
      <c r="W233" s="14" t="str">
        <f t="shared" ca="1" si="24"/>
        <v>Other comm</v>
      </c>
      <c r="X233" s="3" t="str">
        <f>'EE investment costs'!D282</f>
        <v>LA-38</v>
      </c>
      <c r="Y233" s="3" t="str">
        <f>'EE investment costs'!E282</f>
        <v>Light</v>
      </c>
      <c r="AC233" s="123">
        <f>'EE investment costs'!C282</f>
        <v>3.8</v>
      </c>
      <c r="AD233" s="22"/>
    </row>
    <row r="234" spans="2:30">
      <c r="B234" s="14" t="str">
        <f t="shared" ca="1" si="20"/>
        <v>INDODEFFEM-38</v>
      </c>
      <c r="C234" s="15" t="str">
        <f t="shared" ca="1" si="19"/>
        <v>IODEM</v>
      </c>
      <c r="D234" s="16">
        <f>'EE investment costs'!$F$15</f>
        <v>2016</v>
      </c>
      <c r="E234" s="14">
        <f>VLOOKUP(X234,'EE investment costs'!$D$56:$R$656,15,0)</f>
        <v>4.0519499999999997</v>
      </c>
      <c r="F234" s="17">
        <f ca="1">INDEX('EE investment costs'!$D$56:$R$656,MATCH(X234,'EE investment costs'!$D$56:$D$656,0),MATCH($V$8,'EE investment costs'!$D$56:$R$56,0))</f>
        <v>1506.4900779450757</v>
      </c>
      <c r="I234" s="18">
        <v>1</v>
      </c>
      <c r="J234" s="18">
        <v>1</v>
      </c>
      <c r="K234" s="14">
        <f t="shared" ca="1" si="23"/>
        <v>0</v>
      </c>
      <c r="L234" s="26"/>
      <c r="M234" s="19" t="str">
        <f t="shared" ca="1" si="21"/>
        <v>INDODEFFEM-38</v>
      </c>
      <c r="N234" s="23" t="str">
        <f t="shared" ca="1" si="22"/>
        <v>Other comm Saving Tech-Electric Motors 3.8y</v>
      </c>
      <c r="O234" s="23" t="s">
        <v>32</v>
      </c>
      <c r="P234" s="23" t="s">
        <v>33</v>
      </c>
      <c r="Q234" s="23"/>
      <c r="R234" s="23"/>
      <c r="S234" s="19" t="s">
        <v>34</v>
      </c>
      <c r="V234" s="16" t="str">
        <f t="shared" ca="1" si="24"/>
        <v>OD</v>
      </c>
      <c r="W234" s="14" t="str">
        <f t="shared" ca="1" si="24"/>
        <v>Other comm</v>
      </c>
      <c r="X234" s="3" t="str">
        <f>'EE investment costs'!D283</f>
        <v>EM-38</v>
      </c>
      <c r="Y234" s="3" t="str">
        <f>'EE investment costs'!E283</f>
        <v>Electric Motors</v>
      </c>
      <c r="AC234" s="123">
        <f>'EE investment costs'!C283</f>
        <v>3.8</v>
      </c>
      <c r="AD234" s="22"/>
    </row>
    <row r="235" spans="2:30">
      <c r="B235" s="14" t="str">
        <f t="shared" ca="1" si="20"/>
        <v>INDODEFFTF-38</v>
      </c>
      <c r="C235" s="15" t="str">
        <f t="shared" ca="1" si="19"/>
        <v>IODTF</v>
      </c>
      <c r="D235" s="16">
        <f>'EE investment costs'!$F$15</f>
        <v>2016</v>
      </c>
      <c r="E235" s="14">
        <f>VLOOKUP(X235,'EE investment costs'!$D$56:$R$656,15,0)</f>
        <v>14.2</v>
      </c>
      <c r="F235" s="17">
        <f ca="1">INDEX('EE investment costs'!$D$56:$R$656,MATCH(X235,'EE investment costs'!$D$56:$D$656,0),MATCH($V$8,'EE investment costs'!$D$56:$R$56,0))</f>
        <v>558.36098265425449</v>
      </c>
      <c r="I235" s="18">
        <v>1</v>
      </c>
      <c r="J235" s="18">
        <v>1</v>
      </c>
      <c r="K235" s="14">
        <f t="shared" ca="1" si="23"/>
        <v>7</v>
      </c>
      <c r="L235" s="26"/>
      <c r="M235" s="19" t="str">
        <f t="shared" ca="1" si="21"/>
        <v>INDODEFFTF-38</v>
      </c>
      <c r="N235" s="23" t="str">
        <f t="shared" ca="1" si="22"/>
        <v>Other comm Saving Tech-Haulage Tractors, Trucks, Fishing boats 3.8y</v>
      </c>
      <c r="O235" s="23" t="s">
        <v>32</v>
      </c>
      <c r="P235" s="23" t="s">
        <v>33</v>
      </c>
      <c r="Q235" s="23"/>
      <c r="R235" s="23"/>
      <c r="S235" s="19" t="s">
        <v>34</v>
      </c>
      <c r="V235" s="16" t="str">
        <f t="shared" ca="1" si="24"/>
        <v>OD</v>
      </c>
      <c r="W235" s="14" t="str">
        <f t="shared" ca="1" si="24"/>
        <v>Other comm</v>
      </c>
      <c r="X235" s="3" t="str">
        <f>'EE investment costs'!D284</f>
        <v>TF-38</v>
      </c>
      <c r="Y235" s="3" t="str">
        <f>'EE investment costs'!E284</f>
        <v>Haulage Tractors, Trucks, Fishing boats</v>
      </c>
      <c r="AC235" s="123">
        <f>'EE investment costs'!C284</f>
        <v>3.8</v>
      </c>
      <c r="AD235" s="22"/>
    </row>
    <row r="236" spans="2:30">
      <c r="B236" s="14" t="str">
        <f t="shared" ca="1" si="20"/>
        <v>INDODEFFMT-39</v>
      </c>
      <c r="C236" s="15" t="str">
        <f t="shared" ca="1" si="19"/>
        <v>IODMT</v>
      </c>
      <c r="D236" s="16">
        <f>'EE investment costs'!$F$15</f>
        <v>2016</v>
      </c>
      <c r="E236" s="14">
        <f>VLOOKUP(X236,'EE investment costs'!$D$56:$R$656,15,0)</f>
        <v>5.95</v>
      </c>
      <c r="F236" s="17">
        <f ca="1">INDEX('EE investment costs'!$D$56:$R$656,MATCH(X236,'EE investment costs'!$D$56:$D$656,0),MATCH($V$8,'EE investment costs'!$D$56:$R$56,0))</f>
        <v>559.70491163989163</v>
      </c>
      <c r="I236" s="18">
        <v>1</v>
      </c>
      <c r="J236" s="18">
        <v>1</v>
      </c>
      <c r="K236" s="14">
        <f t="shared" ca="1" si="23"/>
        <v>7</v>
      </c>
      <c r="L236" s="26"/>
      <c r="M236" s="19" t="str">
        <f t="shared" ca="1" si="21"/>
        <v>INDODEFFMT-39</v>
      </c>
      <c r="N236" s="23" t="str">
        <f t="shared" ca="1" si="22"/>
        <v>Other comm Saving Tech-Heat Medium Temp. up to 150C 3.9y</v>
      </c>
      <c r="O236" s="23" t="s">
        <v>32</v>
      </c>
      <c r="P236" s="23" t="s">
        <v>33</v>
      </c>
      <c r="Q236" s="23"/>
      <c r="R236" s="23"/>
      <c r="S236" s="19" t="s">
        <v>34</v>
      </c>
      <c r="V236" s="16" t="str">
        <f t="shared" ca="1" si="24"/>
        <v>OD</v>
      </c>
      <c r="W236" s="14" t="str">
        <f t="shared" ca="1" si="24"/>
        <v>Other comm</v>
      </c>
      <c r="X236" s="3" t="str">
        <f>'EE investment costs'!D285</f>
        <v>MT-39</v>
      </c>
      <c r="Y236" s="3" t="str">
        <f>'EE investment costs'!E285</f>
        <v>Heat Medium Temp. up to 150C</v>
      </c>
      <c r="AC236" s="123">
        <f>'EE investment costs'!C285</f>
        <v>3.9</v>
      </c>
      <c r="AD236" s="22"/>
    </row>
    <row r="237" spans="2:30">
      <c r="B237" s="14" t="str">
        <f t="shared" ca="1" si="20"/>
        <v>INDODEFFHT-39</v>
      </c>
      <c r="C237" s="15" t="str">
        <f t="shared" ca="1" si="19"/>
        <v>IODHT</v>
      </c>
      <c r="D237" s="16">
        <f>'EE investment costs'!$F$15</f>
        <v>2016</v>
      </c>
      <c r="E237" s="14">
        <f>VLOOKUP(X237,'EE investment costs'!$D$56:$R$656,15,0)</f>
        <v>4.76</v>
      </c>
      <c r="F237" s="17">
        <f ca="1">INDEX('EE investment costs'!$D$56:$R$656,MATCH(X237,'EE investment costs'!$D$56:$D$656,0),MATCH($V$8,'EE investment costs'!$D$56:$R$56,0))</f>
        <v>469.43233408838461</v>
      </c>
      <c r="I237" s="18">
        <v>1</v>
      </c>
      <c r="J237" s="18">
        <v>1</v>
      </c>
      <c r="K237" s="14">
        <f t="shared" ca="1" si="23"/>
        <v>8</v>
      </c>
      <c r="L237" s="26"/>
      <c r="M237" s="19" t="str">
        <f t="shared" ca="1" si="21"/>
        <v>INDODEFFHT-39</v>
      </c>
      <c r="N237" s="23" t="str">
        <f t="shared" ca="1" si="22"/>
        <v>Other comm Saving Tech-Heat High Temp. over 150C 3.9y</v>
      </c>
      <c r="O237" s="23" t="s">
        <v>32</v>
      </c>
      <c r="P237" s="23" t="s">
        <v>33</v>
      </c>
      <c r="Q237" s="23"/>
      <c r="R237" s="23"/>
      <c r="S237" s="19" t="s">
        <v>34</v>
      </c>
      <c r="V237" s="16" t="str">
        <f t="shared" ca="1" si="24"/>
        <v>OD</v>
      </c>
      <c r="W237" s="14" t="str">
        <f t="shared" ca="1" si="24"/>
        <v>Other comm</v>
      </c>
      <c r="X237" s="3" t="str">
        <f>'EE investment costs'!D286</f>
        <v>HT-39</v>
      </c>
      <c r="Y237" s="3" t="str">
        <f>'EE investment costs'!E286</f>
        <v>Heat High Temp. over 150C</v>
      </c>
      <c r="AC237" s="123">
        <f>'EE investment costs'!C286</f>
        <v>3.9</v>
      </c>
      <c r="AD237" s="22"/>
    </row>
    <row r="238" spans="2:30">
      <c r="B238" s="14" t="str">
        <f t="shared" ca="1" si="20"/>
        <v>INDODEFFRH-39</v>
      </c>
      <c r="C238" s="15" t="str">
        <f t="shared" ca="1" si="19"/>
        <v>IODRH</v>
      </c>
      <c r="D238" s="16">
        <f>'EE investment costs'!$F$15</f>
        <v>2016</v>
      </c>
      <c r="E238" s="14">
        <f>VLOOKUP(X238,'EE investment costs'!$D$56:$R$656,15,0)</f>
        <v>16</v>
      </c>
      <c r="F238" s="17">
        <f ca="1">INDEX('EE investment costs'!$D$56:$R$656,MATCH(X238,'EE investment costs'!$D$56:$D$656,0),MATCH($V$8,'EE investment costs'!$D$56:$R$56,0))</f>
        <v>150.28599502167245</v>
      </c>
      <c r="I238" s="18">
        <v>1</v>
      </c>
      <c r="J238" s="18">
        <v>1</v>
      </c>
      <c r="K238" s="14">
        <f t="shared" ca="1" si="23"/>
        <v>8</v>
      </c>
      <c r="L238" s="26"/>
      <c r="M238" s="19" t="str">
        <f t="shared" ca="1" si="21"/>
        <v>INDODEFFRH-39</v>
      </c>
      <c r="N238" s="23" t="str">
        <f t="shared" ca="1" si="22"/>
        <v>Other comm Saving Tech-Heat Room Heat 3.9y</v>
      </c>
      <c r="O238" s="23" t="s">
        <v>32</v>
      </c>
      <c r="P238" s="23" t="s">
        <v>33</v>
      </c>
      <c r="Q238" s="23"/>
      <c r="R238" s="23"/>
      <c r="S238" s="19" t="s">
        <v>34</v>
      </c>
      <c r="V238" s="16" t="str">
        <f t="shared" ca="1" si="24"/>
        <v>OD</v>
      </c>
      <c r="W238" s="14" t="str">
        <f t="shared" ca="1" si="24"/>
        <v>Other comm</v>
      </c>
      <c r="X238" s="3" t="str">
        <f>'EE investment costs'!D287</f>
        <v>RH-39</v>
      </c>
      <c r="Y238" s="3" t="str">
        <f>'EE investment costs'!E287</f>
        <v>Heat Room Heat</v>
      </c>
      <c r="AC238" s="123">
        <f>'EE investment costs'!C287</f>
        <v>3.9</v>
      </c>
      <c r="AD238" s="22"/>
    </row>
    <row r="239" spans="2:30">
      <c r="B239" s="14" t="str">
        <f t="shared" ca="1" si="20"/>
        <v>INDODEFFLA-39</v>
      </c>
      <c r="C239" s="15" t="str">
        <f t="shared" ca="1" si="19"/>
        <v>IODLA</v>
      </c>
      <c r="D239" s="16">
        <f>'EE investment costs'!$F$15</f>
        <v>2016</v>
      </c>
      <c r="E239" s="14">
        <f>VLOOKUP(X239,'EE investment costs'!$D$56:$R$656,15,0)</f>
        <v>3.8844999999999996</v>
      </c>
      <c r="F239" s="17">
        <f ca="1">INDEX('EE investment costs'!$D$56:$R$656,MATCH(X239,'EE investment costs'!$D$56:$D$656,0),MATCH($V$8,'EE investment costs'!$D$56:$R$56,0))</f>
        <v>1567.5473970751996</v>
      </c>
      <c r="I239" s="18">
        <v>1</v>
      </c>
      <c r="J239" s="18">
        <v>1</v>
      </c>
      <c r="K239" s="14">
        <f t="shared" ca="1" si="23"/>
        <v>0</v>
      </c>
      <c r="L239" s="26"/>
      <c r="M239" s="19" t="str">
        <f t="shared" ca="1" si="21"/>
        <v>INDODEFFLA-39</v>
      </c>
      <c r="N239" s="23" t="str">
        <f t="shared" ca="1" si="22"/>
        <v>Other comm Saving Tech-Light 3.9y</v>
      </c>
      <c r="O239" s="23" t="s">
        <v>32</v>
      </c>
      <c r="P239" s="23" t="s">
        <v>33</v>
      </c>
      <c r="Q239" s="23"/>
      <c r="R239" s="23"/>
      <c r="S239" s="19" t="s">
        <v>34</v>
      </c>
      <c r="V239" s="16" t="str">
        <f t="shared" ca="1" si="24"/>
        <v>OD</v>
      </c>
      <c r="W239" s="14" t="str">
        <f t="shared" ca="1" si="24"/>
        <v>Other comm</v>
      </c>
      <c r="X239" s="3" t="str">
        <f>'EE investment costs'!D288</f>
        <v>LA-39</v>
      </c>
      <c r="Y239" s="3" t="str">
        <f>'EE investment costs'!E288</f>
        <v>Light</v>
      </c>
      <c r="AC239" s="123">
        <f>'EE investment costs'!C288</f>
        <v>3.9</v>
      </c>
      <c r="AD239" s="22"/>
    </row>
    <row r="240" spans="2:30">
      <c r="B240" s="14" t="str">
        <f t="shared" ca="1" si="20"/>
        <v>INDODEFFEM-39</v>
      </c>
      <c r="C240" s="15" t="str">
        <f t="shared" ca="1" si="19"/>
        <v>IODEM</v>
      </c>
      <c r="D240" s="16">
        <f>'EE investment costs'!$F$15</f>
        <v>2016</v>
      </c>
      <c r="E240" s="14">
        <f>VLOOKUP(X240,'EE investment costs'!$D$56:$R$656,15,0)</f>
        <v>4.0787250000000004</v>
      </c>
      <c r="F240" s="17">
        <f ca="1">INDEX('EE investment costs'!$D$56:$R$656,MATCH(X240,'EE investment costs'!$D$56:$D$656,0),MATCH($V$8,'EE investment costs'!$D$56:$R$56,0))</f>
        <v>1526.6831807241822</v>
      </c>
      <c r="I240" s="18">
        <v>1</v>
      </c>
      <c r="J240" s="18">
        <v>1</v>
      </c>
      <c r="K240" s="14">
        <f t="shared" ca="1" si="23"/>
        <v>0</v>
      </c>
      <c r="L240" s="26"/>
      <c r="M240" s="19" t="str">
        <f t="shared" ca="1" si="21"/>
        <v>INDODEFFEM-39</v>
      </c>
      <c r="N240" s="23" t="str">
        <f t="shared" ca="1" si="22"/>
        <v>Other comm Saving Tech-Electric Motors 3.9y</v>
      </c>
      <c r="O240" s="23" t="s">
        <v>32</v>
      </c>
      <c r="P240" s="23" t="s">
        <v>33</v>
      </c>
      <c r="Q240" s="23"/>
      <c r="R240" s="23"/>
      <c r="S240" s="19" t="s">
        <v>34</v>
      </c>
      <c r="V240" s="16" t="str">
        <f t="shared" ca="1" si="24"/>
        <v>OD</v>
      </c>
      <c r="W240" s="14" t="str">
        <f t="shared" ca="1" si="24"/>
        <v>Other comm</v>
      </c>
      <c r="X240" s="3" t="str">
        <f>'EE investment costs'!D289</f>
        <v>EM-39</v>
      </c>
      <c r="Y240" s="3" t="str">
        <f>'EE investment costs'!E289</f>
        <v>Electric Motors</v>
      </c>
      <c r="AC240" s="123">
        <f>'EE investment costs'!C289</f>
        <v>3.9</v>
      </c>
      <c r="AD240" s="22"/>
    </row>
    <row r="241" spans="2:30">
      <c r="B241" s="14" t="str">
        <f t="shared" ca="1" si="20"/>
        <v>INDODEFFTF-39</v>
      </c>
      <c r="C241" s="15" t="str">
        <f t="shared" ca="1" si="19"/>
        <v>IODTF</v>
      </c>
      <c r="D241" s="16">
        <f>'EE investment costs'!$F$15</f>
        <v>2016</v>
      </c>
      <c r="E241" s="14">
        <f>VLOOKUP(X241,'EE investment costs'!$D$56:$R$656,15,0)</f>
        <v>14.6</v>
      </c>
      <c r="F241" s="17">
        <f ca="1">INDEX('EE investment costs'!$D$56:$R$656,MATCH(X241,'EE investment costs'!$D$56:$D$656,0),MATCH($V$8,'EE investment costs'!$D$56:$R$56,0))</f>
        <v>573.05469272410323</v>
      </c>
      <c r="I241" s="18">
        <v>1</v>
      </c>
      <c r="J241" s="18">
        <v>1</v>
      </c>
      <c r="K241" s="14">
        <f t="shared" ca="1" si="23"/>
        <v>7</v>
      </c>
      <c r="L241" s="26"/>
      <c r="M241" s="19" t="str">
        <f t="shared" ca="1" si="21"/>
        <v>INDODEFFTF-39</v>
      </c>
      <c r="N241" s="23" t="str">
        <f t="shared" ca="1" si="22"/>
        <v>Other comm Saving Tech-Haulage Tractors, Trucks, Fishing boats 3.9y</v>
      </c>
      <c r="O241" s="23" t="s">
        <v>32</v>
      </c>
      <c r="P241" s="23" t="s">
        <v>33</v>
      </c>
      <c r="Q241" s="23"/>
      <c r="R241" s="23"/>
      <c r="S241" s="19" t="s">
        <v>34</v>
      </c>
      <c r="V241" s="16" t="str">
        <f t="shared" ca="1" si="24"/>
        <v>OD</v>
      </c>
      <c r="W241" s="14" t="str">
        <f t="shared" ca="1" si="24"/>
        <v>Other comm</v>
      </c>
      <c r="X241" s="3" t="str">
        <f>'EE investment costs'!D290</f>
        <v>TF-39</v>
      </c>
      <c r="Y241" s="3" t="str">
        <f>'EE investment costs'!E290</f>
        <v>Haulage Tractors, Trucks, Fishing boats</v>
      </c>
      <c r="AC241" s="123">
        <f>'EE investment costs'!C290</f>
        <v>3.9</v>
      </c>
      <c r="AD241" s="22"/>
    </row>
    <row r="242" spans="2:30">
      <c r="B242" s="14" t="str">
        <f t="shared" ca="1" si="20"/>
        <v>INDODEFFMT-40</v>
      </c>
      <c r="C242" s="15" t="str">
        <f t="shared" ca="1" si="19"/>
        <v>IODMT</v>
      </c>
      <c r="D242" s="16">
        <f>'EE investment costs'!$F$15</f>
        <v>2016</v>
      </c>
      <c r="E242" s="14">
        <f>VLOOKUP(X242,'EE investment costs'!$D$56:$R$656,15,0)</f>
        <v>6</v>
      </c>
      <c r="F242" s="17">
        <f ca="1">INDEX('EE investment costs'!$D$56:$R$656,MATCH(X242,'EE investment costs'!$D$56:$D$656,0),MATCH($V$8,'EE investment costs'!$D$56:$R$56,0))</f>
        <v>569.31426365874961</v>
      </c>
      <c r="I242" s="18">
        <v>1</v>
      </c>
      <c r="J242" s="18">
        <v>1</v>
      </c>
      <c r="K242" s="14">
        <f t="shared" ca="1" si="23"/>
        <v>7</v>
      </c>
      <c r="L242" s="26"/>
      <c r="M242" s="19" t="str">
        <f t="shared" ca="1" si="21"/>
        <v>INDODEFFMT-40</v>
      </c>
      <c r="N242" s="23" t="str">
        <f t="shared" ca="1" si="22"/>
        <v>Other comm Saving Tech-Heat Medium Temp. up to 150C 4y</v>
      </c>
      <c r="O242" s="23" t="s">
        <v>32</v>
      </c>
      <c r="P242" s="23" t="s">
        <v>33</v>
      </c>
      <c r="Q242" s="23"/>
      <c r="R242" s="23"/>
      <c r="S242" s="19" t="s">
        <v>34</v>
      </c>
      <c r="V242" s="16" t="str">
        <f t="shared" ca="1" si="24"/>
        <v>OD</v>
      </c>
      <c r="W242" s="14" t="str">
        <f t="shared" ca="1" si="24"/>
        <v>Other comm</v>
      </c>
      <c r="X242" s="3" t="str">
        <f>'EE investment costs'!D291</f>
        <v>MT-40</v>
      </c>
      <c r="Y242" s="3" t="str">
        <f>'EE investment costs'!E291</f>
        <v>Heat Medium Temp. up to 150C</v>
      </c>
      <c r="AC242" s="123">
        <f>'EE investment costs'!C291</f>
        <v>4</v>
      </c>
      <c r="AD242" s="22"/>
    </row>
    <row r="243" spans="2:30">
      <c r="B243" s="14" t="str">
        <f t="shared" ca="1" si="20"/>
        <v>INDODEFFHT-40</v>
      </c>
      <c r="C243" s="15" t="str">
        <f t="shared" ca="1" si="19"/>
        <v>IODHT</v>
      </c>
      <c r="D243" s="16">
        <f>'EE investment costs'!$F$15</f>
        <v>2016</v>
      </c>
      <c r="E243" s="14">
        <f>VLOOKUP(X243,'EE investment costs'!$D$56:$R$656,15,0)</f>
        <v>4.7999999999999989</v>
      </c>
      <c r="F243" s="17">
        <f ca="1">INDEX('EE investment costs'!$D$56:$R$656,MATCH(X243,'EE investment costs'!$D$56:$D$656,0),MATCH($V$8,'EE investment costs'!$D$56:$R$56,0))</f>
        <v>475.8166951090281</v>
      </c>
      <c r="I243" s="18">
        <v>1</v>
      </c>
      <c r="J243" s="18">
        <v>1</v>
      </c>
      <c r="K243" s="14">
        <f t="shared" ca="1" si="23"/>
        <v>8</v>
      </c>
      <c r="L243" s="26"/>
      <c r="M243" s="19" t="str">
        <f t="shared" ca="1" si="21"/>
        <v>INDODEFFHT-40</v>
      </c>
      <c r="N243" s="23" t="str">
        <f t="shared" ca="1" si="22"/>
        <v>Other comm Saving Tech-Heat High Temp. over 150C 4y</v>
      </c>
      <c r="O243" s="23" t="s">
        <v>32</v>
      </c>
      <c r="P243" s="23" t="s">
        <v>33</v>
      </c>
      <c r="Q243" s="23"/>
      <c r="R243" s="23"/>
      <c r="S243" s="19" t="s">
        <v>34</v>
      </c>
      <c r="V243" s="16" t="str">
        <f t="shared" ca="1" si="24"/>
        <v>OD</v>
      </c>
      <c r="W243" s="14" t="str">
        <f t="shared" ca="1" si="24"/>
        <v>Other comm</v>
      </c>
      <c r="X243" s="3" t="str">
        <f>'EE investment costs'!D292</f>
        <v>HT-40</v>
      </c>
      <c r="Y243" s="3" t="str">
        <f>'EE investment costs'!E292</f>
        <v>Heat High Temp. over 150C</v>
      </c>
      <c r="AC243" s="123">
        <f>'EE investment costs'!C292</f>
        <v>4</v>
      </c>
      <c r="AD243" s="22"/>
    </row>
    <row r="244" spans="2:30">
      <c r="B244" s="14" t="str">
        <f t="shared" ca="1" si="20"/>
        <v>INDODEFFRH-40</v>
      </c>
      <c r="C244" s="15" t="str">
        <f t="shared" ca="1" si="19"/>
        <v>IODRH</v>
      </c>
      <c r="D244" s="16">
        <f>'EE investment costs'!$F$15</f>
        <v>2016</v>
      </c>
      <c r="E244" s="14">
        <f>VLOOKUP(X244,'EE investment costs'!$D$56:$R$656,15,0)</f>
        <v>16</v>
      </c>
      <c r="F244" s="17">
        <f ca="1">INDEX('EE investment costs'!$D$56:$R$656,MATCH(X244,'EE investment costs'!$D$56:$D$656,0),MATCH($V$8,'EE investment costs'!$D$56:$R$56,0))</f>
        <v>187.85749377709061</v>
      </c>
      <c r="I244" s="18">
        <v>1</v>
      </c>
      <c r="J244" s="18">
        <v>1</v>
      </c>
      <c r="K244" s="14">
        <f t="shared" ca="1" si="23"/>
        <v>8</v>
      </c>
      <c r="L244" s="26"/>
      <c r="M244" s="19" t="str">
        <f t="shared" ca="1" si="21"/>
        <v>INDODEFFRH-40</v>
      </c>
      <c r="N244" s="23" t="str">
        <f t="shared" ca="1" si="22"/>
        <v>Other comm Saving Tech-Heat Room Heat 4y</v>
      </c>
      <c r="O244" s="23" t="s">
        <v>32</v>
      </c>
      <c r="P244" s="23" t="s">
        <v>33</v>
      </c>
      <c r="Q244" s="23"/>
      <c r="R244" s="23"/>
      <c r="S244" s="19" t="s">
        <v>34</v>
      </c>
      <c r="V244" s="16" t="str">
        <f t="shared" ca="1" si="24"/>
        <v>OD</v>
      </c>
      <c r="W244" s="14" t="str">
        <f t="shared" ca="1" si="24"/>
        <v>Other comm</v>
      </c>
      <c r="X244" s="3" t="str">
        <f>'EE investment costs'!D293</f>
        <v>RH-40</v>
      </c>
      <c r="Y244" s="3" t="str">
        <f>'EE investment costs'!E293</f>
        <v>Heat Room Heat</v>
      </c>
      <c r="AC244" s="123">
        <f>'EE investment costs'!C293</f>
        <v>4</v>
      </c>
      <c r="AD244" s="22"/>
    </row>
    <row r="245" spans="2:30">
      <c r="B245" s="14" t="str">
        <f t="shared" ca="1" si="20"/>
        <v>INDODEFFLA-40</v>
      </c>
      <c r="C245" s="15" t="str">
        <f t="shared" ca="1" si="19"/>
        <v>IODLA</v>
      </c>
      <c r="D245" s="16">
        <f>'EE investment costs'!$F$15</f>
        <v>2016</v>
      </c>
      <c r="E245" s="14">
        <f>VLOOKUP(X245,'EE investment costs'!$D$56:$R$656,15,0)</f>
        <v>3.9099999999999997</v>
      </c>
      <c r="F245" s="17">
        <f ca="1">INDEX('EE investment costs'!$D$56:$R$656,MATCH(X245,'EE investment costs'!$D$56:$D$656,0),MATCH($V$8,'EE investment costs'!$D$56:$R$56,0))</f>
        <v>1582.9639171251526</v>
      </c>
      <c r="I245" s="18">
        <v>1</v>
      </c>
      <c r="J245" s="18">
        <v>1</v>
      </c>
      <c r="K245" s="14">
        <f t="shared" ca="1" si="23"/>
        <v>0</v>
      </c>
      <c r="L245" s="26"/>
      <c r="M245" s="19" t="str">
        <f t="shared" ca="1" si="21"/>
        <v>INDODEFFLA-40</v>
      </c>
      <c r="N245" s="23" t="str">
        <f t="shared" ca="1" si="22"/>
        <v>Other comm Saving Tech-Light 4y</v>
      </c>
      <c r="O245" s="23" t="s">
        <v>32</v>
      </c>
      <c r="P245" s="23" t="s">
        <v>33</v>
      </c>
      <c r="Q245" s="23"/>
      <c r="R245" s="23"/>
      <c r="S245" s="19" t="s">
        <v>34</v>
      </c>
      <c r="V245" s="16" t="str">
        <f t="shared" ca="1" si="24"/>
        <v>OD</v>
      </c>
      <c r="W245" s="14" t="str">
        <f t="shared" ca="1" si="24"/>
        <v>Other comm</v>
      </c>
      <c r="X245" s="3" t="str">
        <f>'EE investment costs'!D294</f>
        <v>LA-40</v>
      </c>
      <c r="Y245" s="3" t="str">
        <f>'EE investment costs'!E294</f>
        <v>Light</v>
      </c>
      <c r="AC245" s="123">
        <f>'EE investment costs'!C294</f>
        <v>4</v>
      </c>
      <c r="AD245" s="22"/>
    </row>
    <row r="246" spans="2:30">
      <c r="B246" s="14" t="str">
        <f t="shared" ca="1" si="20"/>
        <v>INDODEFFEM-40</v>
      </c>
      <c r="C246" s="15" t="str">
        <f t="shared" ca="1" si="19"/>
        <v>IODEM</v>
      </c>
      <c r="D246" s="16">
        <f>'EE investment costs'!$F$15</f>
        <v>2016</v>
      </c>
      <c r="E246" s="14">
        <f>VLOOKUP(X246,'EE investment costs'!$D$56:$R$656,15,0)</f>
        <v>4.1055000000000001</v>
      </c>
      <c r="F246" s="17">
        <f ca="1">INDEX('EE investment costs'!$D$56:$R$656,MATCH(X246,'EE investment costs'!$D$56:$D$656,0),MATCH($V$8,'EE investment costs'!$D$56:$R$56,0))</f>
        <v>1546.8762835032885</v>
      </c>
      <c r="I246" s="18">
        <v>1</v>
      </c>
      <c r="J246" s="18">
        <v>1</v>
      </c>
      <c r="K246" s="14">
        <f t="shared" ca="1" si="23"/>
        <v>0</v>
      </c>
      <c r="L246" s="26"/>
      <c r="M246" s="19" t="str">
        <f t="shared" ca="1" si="21"/>
        <v>INDODEFFEM-40</v>
      </c>
      <c r="N246" s="23" t="str">
        <f t="shared" ca="1" si="22"/>
        <v>Other comm Saving Tech-Electric Motors 4y</v>
      </c>
      <c r="O246" s="23" t="s">
        <v>32</v>
      </c>
      <c r="P246" s="23" t="s">
        <v>33</v>
      </c>
      <c r="Q246" s="23"/>
      <c r="R246" s="23"/>
      <c r="S246" s="19" t="s">
        <v>34</v>
      </c>
      <c r="V246" s="16" t="str">
        <f t="shared" ca="1" si="24"/>
        <v>OD</v>
      </c>
      <c r="W246" s="14" t="str">
        <f t="shared" ca="1" si="24"/>
        <v>Other comm</v>
      </c>
      <c r="X246" s="3" t="str">
        <f>'EE investment costs'!D295</f>
        <v>EM-40</v>
      </c>
      <c r="Y246" s="3" t="str">
        <f>'EE investment costs'!E295</f>
        <v>Electric Motors</v>
      </c>
      <c r="AC246" s="123">
        <f>'EE investment costs'!C295</f>
        <v>4</v>
      </c>
      <c r="AD246" s="22"/>
    </row>
    <row r="247" spans="2:30" ht="13.5" thickBot="1">
      <c r="B247" s="14" t="str">
        <f t="shared" ca="1" si="20"/>
        <v>INDODEFFTF-40</v>
      </c>
      <c r="C247" s="15" t="str">
        <f t="shared" ca="1" si="19"/>
        <v>IODTF</v>
      </c>
      <c r="D247" s="16">
        <f>'EE investment costs'!$F$15</f>
        <v>2016</v>
      </c>
      <c r="E247" s="14">
        <f>VLOOKUP(X247,'EE investment costs'!$D$56:$R$656,15,0)</f>
        <v>15</v>
      </c>
      <c r="F247" s="17">
        <f ca="1">INDEX('EE investment costs'!$D$56:$R$656,MATCH(X247,'EE investment costs'!$D$56:$D$656,0),MATCH($V$8,'EE investment costs'!$D$56:$R$56,0))</f>
        <v>587.7484027939521</v>
      </c>
      <c r="I247" s="18">
        <v>1</v>
      </c>
      <c r="J247" s="18">
        <v>1</v>
      </c>
      <c r="K247" s="14">
        <f t="shared" ca="1" si="23"/>
        <v>7</v>
      </c>
      <c r="L247" s="26"/>
      <c r="M247" s="24" t="str">
        <f t="shared" ca="1" si="21"/>
        <v>INDODEFFTF-40</v>
      </c>
      <c r="N247" s="25" t="str">
        <f t="shared" ca="1" si="22"/>
        <v>Other comm Saving Tech-Haulage Tractors, Trucks, Fishing boats 4y</v>
      </c>
      <c r="O247" s="25" t="s">
        <v>32</v>
      </c>
      <c r="P247" s="25" t="s">
        <v>33</v>
      </c>
      <c r="Q247" s="25"/>
      <c r="R247" s="25"/>
      <c r="S247" s="24" t="s">
        <v>34</v>
      </c>
      <c r="V247" s="16" t="str">
        <f t="shared" ca="1" si="24"/>
        <v>OD</v>
      </c>
      <c r="W247" s="14" t="str">
        <f t="shared" ca="1" si="24"/>
        <v>Other comm</v>
      </c>
      <c r="X247" s="3" t="str">
        <f>'EE investment costs'!D296</f>
        <v>TF-40</v>
      </c>
      <c r="Y247" s="3" t="str">
        <f>'EE investment costs'!E296</f>
        <v>Haulage Tractors, Trucks, Fishing boats</v>
      </c>
      <c r="AC247" s="123">
        <f>'EE investment costs'!C296</f>
        <v>4</v>
      </c>
      <c r="AD247" s="22"/>
    </row>
    <row r="248" spans="2:30">
      <c r="B248" s="14" t="str">
        <f t="shared" ca="1" si="20"/>
        <v>INDODEFFMT-41</v>
      </c>
      <c r="C248" s="15" t="str">
        <f ca="1">"I"&amp;MID(B248,4,1)&amp;"D"&amp;MID(B248,9,2)</f>
        <v>IODMT</v>
      </c>
      <c r="D248" s="16">
        <f>'EE investment costs'!$F$15</f>
        <v>2016</v>
      </c>
      <c r="E248" s="14">
        <f>VLOOKUP(X248,'EE investment costs'!$D$56:$R$656,15,0)</f>
        <v>6.01</v>
      </c>
      <c r="F248" s="17">
        <f ca="1">INDEX('EE investment costs'!$D$56:$R$656,MATCH(X248,'EE investment costs'!$D$56:$D$656,0),MATCH($V$8,'EE investment costs'!$D$56:$R$56,0))</f>
        <v>578.92361567760759</v>
      </c>
      <c r="I248" s="18">
        <v>1</v>
      </c>
      <c r="J248" s="18">
        <v>1</v>
      </c>
      <c r="K248" s="14">
        <f t="shared" ca="1" si="23"/>
        <v>7</v>
      </c>
      <c r="L248" s="26"/>
      <c r="M248" s="20" t="str">
        <f t="shared" ca="1" si="21"/>
        <v>INDODEFFMT-41</v>
      </c>
      <c r="N248" s="21" t="str">
        <f t="shared" ca="1" si="22"/>
        <v>Other comm Saving Tech-Heat Medium Temp. up to 150C 4.1y</v>
      </c>
      <c r="O248" s="21" t="s">
        <v>32</v>
      </c>
      <c r="P248" s="21" t="s">
        <v>33</v>
      </c>
      <c r="Q248" s="21"/>
      <c r="R248" s="21"/>
      <c r="S248" s="20" t="s">
        <v>34</v>
      </c>
      <c r="V248" s="16" t="str">
        <f t="shared" ca="1" si="24"/>
        <v>OD</v>
      </c>
      <c r="W248" s="14" t="str">
        <f t="shared" ca="1" si="24"/>
        <v>Other comm</v>
      </c>
      <c r="X248" s="3" t="str">
        <f>'EE investment costs'!D297</f>
        <v>MT-41</v>
      </c>
      <c r="Y248" s="3" t="str">
        <f>'EE investment costs'!E297</f>
        <v>Heat Medium Temp. up to 150C</v>
      </c>
      <c r="AC248" s="123">
        <f>'EE investment costs'!C297</f>
        <v>4.0999999999999996</v>
      </c>
      <c r="AD248" s="22"/>
    </row>
    <row r="249" spans="2:30">
      <c r="B249" s="14" t="str">
        <f t="shared" ca="1" si="20"/>
        <v>INDODEFFHT-41</v>
      </c>
      <c r="C249" s="15" t="str">
        <f t="shared" ref="C249:C312" ca="1" si="25">"I"&amp;MID(B249,4,1)&amp;"D"&amp;MID(B249,9,2)</f>
        <v>IODHT</v>
      </c>
      <c r="D249" s="16">
        <f>'EE investment costs'!$F$15</f>
        <v>2016</v>
      </c>
      <c r="E249" s="14">
        <f>VLOOKUP(X249,'EE investment costs'!$D$56:$R$656,15,0)</f>
        <v>4.8079999999999998</v>
      </c>
      <c r="F249" s="17">
        <f ca="1">INDEX('EE investment costs'!$D$56:$R$656,MATCH(X249,'EE investment costs'!$D$56:$D$656,0),MATCH($V$8,'EE investment costs'!$D$56:$R$56,0))</f>
        <v>482.20105612967154</v>
      </c>
      <c r="I249" s="18">
        <v>1</v>
      </c>
      <c r="J249" s="18">
        <v>1</v>
      </c>
      <c r="K249" s="14">
        <f t="shared" ca="1" si="23"/>
        <v>8</v>
      </c>
      <c r="L249" s="26"/>
      <c r="M249" s="19" t="str">
        <f t="shared" ca="1" si="21"/>
        <v>INDODEFFHT-41</v>
      </c>
      <c r="N249" s="23" t="str">
        <f t="shared" ca="1" si="22"/>
        <v>Other comm Saving Tech-Heat High Temp. over 150C 4.1y</v>
      </c>
      <c r="O249" s="23" t="s">
        <v>32</v>
      </c>
      <c r="P249" s="23" t="s">
        <v>33</v>
      </c>
      <c r="Q249" s="23"/>
      <c r="R249" s="23"/>
      <c r="S249" s="19" t="s">
        <v>34</v>
      </c>
      <c r="V249" s="16" t="str">
        <f t="shared" ca="1" si="24"/>
        <v>OD</v>
      </c>
      <c r="W249" s="14" t="str">
        <f t="shared" ca="1" si="24"/>
        <v>Other comm</v>
      </c>
      <c r="X249" s="3" t="str">
        <f>'EE investment costs'!D298</f>
        <v>HT-41</v>
      </c>
      <c r="Y249" s="3" t="str">
        <f>'EE investment costs'!E298</f>
        <v>Heat High Temp. over 150C</v>
      </c>
      <c r="AC249" s="123">
        <f>'EE investment costs'!C298</f>
        <v>4.0999999999999996</v>
      </c>
      <c r="AD249" s="22"/>
    </row>
    <row r="250" spans="2:30">
      <c r="B250" s="14" t="str">
        <f t="shared" ca="1" si="20"/>
        <v>INDODEFFRH-41</v>
      </c>
      <c r="C250" s="15" t="str">
        <f t="shared" ca="1" si="25"/>
        <v>IODRH</v>
      </c>
      <c r="D250" s="16">
        <f>'EE investment costs'!$F$15</f>
        <v>2016</v>
      </c>
      <c r="E250" s="14">
        <f>VLOOKUP(X250,'EE investment costs'!$D$56:$R$656,15,0)</f>
        <v>16.018666666666668</v>
      </c>
      <c r="F250" s="17">
        <f ca="1">INDEX('EE investment costs'!$D$56:$R$656,MATCH(X250,'EE investment costs'!$D$56:$D$656,0),MATCH($V$8,'EE investment costs'!$D$56:$R$56,0))</f>
        <v>225.42899253250852</v>
      </c>
      <c r="I250" s="18">
        <v>1</v>
      </c>
      <c r="J250" s="18">
        <v>1</v>
      </c>
      <c r="K250" s="14">
        <f t="shared" ca="1" si="23"/>
        <v>8</v>
      </c>
      <c r="L250" s="26"/>
      <c r="M250" s="19" t="str">
        <f t="shared" ca="1" si="21"/>
        <v>INDODEFFRH-41</v>
      </c>
      <c r="N250" s="23" t="str">
        <f t="shared" ca="1" si="22"/>
        <v>Other comm Saving Tech-Heat Room Heat 4.1y</v>
      </c>
      <c r="O250" s="23" t="s">
        <v>32</v>
      </c>
      <c r="P250" s="23" t="s">
        <v>33</v>
      </c>
      <c r="Q250" s="23"/>
      <c r="R250" s="23"/>
      <c r="S250" s="19" t="s">
        <v>34</v>
      </c>
      <c r="V250" s="16" t="str">
        <f t="shared" ca="1" si="24"/>
        <v>OD</v>
      </c>
      <c r="W250" s="14" t="str">
        <f t="shared" ca="1" si="24"/>
        <v>Other comm</v>
      </c>
      <c r="X250" s="3" t="str">
        <f>'EE investment costs'!D299</f>
        <v>RH-41</v>
      </c>
      <c r="Y250" s="3" t="str">
        <f>'EE investment costs'!E299</f>
        <v>Heat Room Heat</v>
      </c>
      <c r="AC250" s="123">
        <f>'EE investment costs'!C299</f>
        <v>4.0999999999999996</v>
      </c>
      <c r="AD250" s="22"/>
    </row>
    <row r="251" spans="2:30">
      <c r="B251" s="14" t="str">
        <f t="shared" ca="1" si="20"/>
        <v>INDODEFFLA-41</v>
      </c>
      <c r="C251" s="15" t="str">
        <f t="shared" ca="1" si="25"/>
        <v>IODLA</v>
      </c>
      <c r="D251" s="16">
        <f>'EE investment costs'!$F$15</f>
        <v>2016</v>
      </c>
      <c r="E251" s="14">
        <f>VLOOKUP(X251,'EE investment costs'!$D$56:$R$656,15,0)</f>
        <v>3.9230333333333336</v>
      </c>
      <c r="F251" s="17">
        <f ca="1">INDEX('EE investment costs'!$D$56:$R$656,MATCH(X251,'EE investment costs'!$D$56:$D$656,0),MATCH($V$8,'EE investment costs'!$D$56:$R$56,0))</f>
        <v>1598.3804371751057</v>
      </c>
      <c r="I251" s="18">
        <v>1</v>
      </c>
      <c r="J251" s="18">
        <v>1</v>
      </c>
      <c r="K251" s="14">
        <f t="shared" ca="1" si="23"/>
        <v>0</v>
      </c>
      <c r="L251" s="26"/>
      <c r="M251" s="19" t="str">
        <f t="shared" ca="1" si="21"/>
        <v>INDODEFFLA-41</v>
      </c>
      <c r="N251" s="23" t="str">
        <f t="shared" ca="1" si="22"/>
        <v>Other comm Saving Tech-Light 4.1y</v>
      </c>
      <c r="O251" s="23" t="s">
        <v>32</v>
      </c>
      <c r="P251" s="23" t="s">
        <v>33</v>
      </c>
      <c r="Q251" s="23"/>
      <c r="R251" s="23"/>
      <c r="S251" s="19" t="s">
        <v>34</v>
      </c>
      <c r="V251" s="16" t="str">
        <f t="shared" ca="1" si="24"/>
        <v>OD</v>
      </c>
      <c r="W251" s="14" t="str">
        <f t="shared" ca="1" si="24"/>
        <v>Other comm</v>
      </c>
      <c r="X251" s="3" t="str">
        <f>'EE investment costs'!D300</f>
        <v>LA-41</v>
      </c>
      <c r="Y251" s="3" t="str">
        <f>'EE investment costs'!E300</f>
        <v>Light</v>
      </c>
      <c r="AC251" s="123">
        <f>'EE investment costs'!C300</f>
        <v>4.0999999999999996</v>
      </c>
      <c r="AD251" s="22"/>
    </row>
    <row r="252" spans="2:30">
      <c r="B252" s="14" t="str">
        <f t="shared" ca="1" si="20"/>
        <v>INDODEFFEM-41</v>
      </c>
      <c r="C252" s="15" t="str">
        <f t="shared" ca="1" si="25"/>
        <v>IODEM</v>
      </c>
      <c r="D252" s="16">
        <f>'EE investment costs'!$F$15</f>
        <v>2016</v>
      </c>
      <c r="E252" s="14">
        <f>VLOOKUP(X252,'EE investment costs'!$D$56:$R$656,15,0)</f>
        <v>4.1191849999999999</v>
      </c>
      <c r="F252" s="17">
        <f ca="1">INDEX('EE investment costs'!$D$56:$R$656,MATCH(X252,'EE investment costs'!$D$56:$D$656,0),MATCH($V$8,'EE investment costs'!$D$56:$R$56,0))</f>
        <v>1567.0693862823946</v>
      </c>
      <c r="I252" s="18">
        <v>1</v>
      </c>
      <c r="J252" s="18">
        <v>1</v>
      </c>
      <c r="K252" s="14">
        <f t="shared" ca="1" si="23"/>
        <v>0</v>
      </c>
      <c r="L252" s="26"/>
      <c r="M252" s="19" t="str">
        <f t="shared" ca="1" si="21"/>
        <v>INDODEFFEM-41</v>
      </c>
      <c r="N252" s="23" t="str">
        <f t="shared" ca="1" si="22"/>
        <v>Other comm Saving Tech-Electric Motors 4.1y</v>
      </c>
      <c r="O252" s="23" t="s">
        <v>32</v>
      </c>
      <c r="P252" s="23" t="s">
        <v>33</v>
      </c>
      <c r="Q252" s="23"/>
      <c r="R252" s="23"/>
      <c r="S252" s="19" t="s">
        <v>34</v>
      </c>
      <c r="V252" s="16" t="str">
        <f t="shared" ca="1" si="24"/>
        <v>OD</v>
      </c>
      <c r="W252" s="14" t="str">
        <f t="shared" ca="1" si="24"/>
        <v>Other comm</v>
      </c>
      <c r="X252" s="3" t="str">
        <f>'EE investment costs'!D301</f>
        <v>EM-41</v>
      </c>
      <c r="Y252" s="3" t="str">
        <f>'EE investment costs'!E301</f>
        <v>Electric Motors</v>
      </c>
      <c r="AC252" s="123">
        <f>'EE investment costs'!C301</f>
        <v>4.0999999999999996</v>
      </c>
      <c r="AD252" s="22"/>
    </row>
    <row r="253" spans="2:30">
      <c r="B253" s="14" t="str">
        <f t="shared" ca="1" si="20"/>
        <v>INDODEFFTF-41</v>
      </c>
      <c r="C253" s="15" t="str">
        <f t="shared" ca="1" si="25"/>
        <v>IODTF</v>
      </c>
      <c r="D253" s="16">
        <f>'EE investment costs'!$F$15</f>
        <v>2016</v>
      </c>
      <c r="E253" s="14">
        <f>VLOOKUP(X253,'EE investment costs'!$D$56:$R$656,15,0)</f>
        <v>15.083333333333332</v>
      </c>
      <c r="F253" s="17">
        <f ca="1">INDEX('EE investment costs'!$D$56:$R$656,MATCH(X253,'EE investment costs'!$D$56:$D$656,0),MATCH($V$8,'EE investment costs'!$D$56:$R$56,0))</f>
        <v>602.44211286380084</v>
      </c>
      <c r="I253" s="18">
        <v>1</v>
      </c>
      <c r="J253" s="18">
        <v>1</v>
      </c>
      <c r="K253" s="14">
        <f t="shared" ca="1" si="23"/>
        <v>6</v>
      </c>
      <c r="L253" s="26"/>
      <c r="M253" s="19" t="str">
        <f t="shared" ca="1" si="21"/>
        <v>INDODEFFTF-41</v>
      </c>
      <c r="N253" s="23" t="str">
        <f t="shared" ca="1" si="22"/>
        <v>Other comm Saving Tech-Haulage Tractors, Trucks, Fishing boats 4.1y</v>
      </c>
      <c r="O253" s="23" t="s">
        <v>32</v>
      </c>
      <c r="P253" s="23" t="s">
        <v>33</v>
      </c>
      <c r="Q253" s="23"/>
      <c r="R253" s="23"/>
      <c r="S253" s="19" t="s">
        <v>34</v>
      </c>
      <c r="V253" s="16" t="str">
        <f t="shared" ca="1" si="24"/>
        <v>OD</v>
      </c>
      <c r="W253" s="14" t="str">
        <f t="shared" ca="1" si="24"/>
        <v>Other comm</v>
      </c>
      <c r="X253" s="3" t="str">
        <f>'EE investment costs'!D302</f>
        <v>TF-41</v>
      </c>
      <c r="Y253" s="3" t="str">
        <f>'EE investment costs'!E302</f>
        <v>Haulage Tractors, Trucks, Fishing boats</v>
      </c>
      <c r="AC253" s="123">
        <f>'EE investment costs'!C302</f>
        <v>4.0999999999999996</v>
      </c>
      <c r="AD253" s="22"/>
    </row>
    <row r="254" spans="2:30">
      <c r="B254" s="14" t="str">
        <f t="shared" ca="1" si="20"/>
        <v>INDODEFFMT-42</v>
      </c>
      <c r="C254" s="15" t="str">
        <f t="shared" ca="1" si="25"/>
        <v>IODMT</v>
      </c>
      <c r="D254" s="16">
        <f>'EE investment costs'!$F$15</f>
        <v>2016</v>
      </c>
      <c r="E254" s="14">
        <f>VLOOKUP(X254,'EE investment costs'!$D$56:$R$656,15,0)</f>
        <v>6.02</v>
      </c>
      <c r="F254" s="17">
        <f ca="1">INDEX('EE investment costs'!$D$56:$R$656,MATCH(X254,'EE investment costs'!$D$56:$D$656,0),MATCH($V$8,'EE investment costs'!$D$56:$R$56,0))</f>
        <v>588.53296769646568</v>
      </c>
      <c r="I254" s="18">
        <v>1</v>
      </c>
      <c r="J254" s="18">
        <v>1</v>
      </c>
      <c r="K254" s="14">
        <f t="shared" ca="1" si="23"/>
        <v>7</v>
      </c>
      <c r="L254" s="26"/>
      <c r="M254" s="19" t="str">
        <f t="shared" ca="1" si="21"/>
        <v>INDODEFFMT-42</v>
      </c>
      <c r="N254" s="23" t="str">
        <f t="shared" ca="1" si="22"/>
        <v>Other comm Saving Tech-Heat Medium Temp. up to 150C 4.2y</v>
      </c>
      <c r="O254" s="23" t="s">
        <v>32</v>
      </c>
      <c r="P254" s="23" t="s">
        <v>33</v>
      </c>
      <c r="Q254" s="23"/>
      <c r="R254" s="23"/>
      <c r="S254" s="19" t="s">
        <v>34</v>
      </c>
      <c r="V254" s="16" t="str">
        <f t="shared" ca="1" si="24"/>
        <v>OD</v>
      </c>
      <c r="W254" s="14" t="str">
        <f t="shared" ca="1" si="24"/>
        <v>Other comm</v>
      </c>
      <c r="X254" s="3" t="str">
        <f>'EE investment costs'!D303</f>
        <v>MT-42</v>
      </c>
      <c r="Y254" s="3" t="str">
        <f>'EE investment costs'!E303</f>
        <v>Heat Medium Temp. up to 150C</v>
      </c>
      <c r="AC254" s="123">
        <f>'EE investment costs'!C303</f>
        <v>4.2</v>
      </c>
      <c r="AD254" s="22"/>
    </row>
    <row r="255" spans="2:30">
      <c r="B255" s="14" t="str">
        <f t="shared" ca="1" si="20"/>
        <v>INDODEFFHT-42</v>
      </c>
      <c r="C255" s="15" t="str">
        <f t="shared" ca="1" si="25"/>
        <v>IODHT</v>
      </c>
      <c r="D255" s="16">
        <f>'EE investment costs'!$F$15</f>
        <v>2016</v>
      </c>
      <c r="E255" s="14">
        <f>VLOOKUP(X255,'EE investment costs'!$D$56:$R$656,15,0)</f>
        <v>4.8159999999999998</v>
      </c>
      <c r="F255" s="17">
        <f ca="1">INDEX('EE investment costs'!$D$56:$R$656,MATCH(X255,'EE investment costs'!$D$56:$D$656,0),MATCH($V$8,'EE investment costs'!$D$56:$R$56,0))</f>
        <v>488.58541715031504</v>
      </c>
      <c r="I255" s="18">
        <v>1</v>
      </c>
      <c r="J255" s="18">
        <v>1</v>
      </c>
      <c r="K255" s="14">
        <f t="shared" ca="1" si="23"/>
        <v>8</v>
      </c>
      <c r="L255" s="26"/>
      <c r="M255" s="19" t="str">
        <f t="shared" ca="1" si="21"/>
        <v>INDODEFFHT-42</v>
      </c>
      <c r="N255" s="23" t="str">
        <f t="shared" ca="1" si="22"/>
        <v>Other comm Saving Tech-Heat High Temp. over 150C 4.2y</v>
      </c>
      <c r="O255" s="23" t="s">
        <v>32</v>
      </c>
      <c r="P255" s="23" t="s">
        <v>33</v>
      </c>
      <c r="Q255" s="23"/>
      <c r="R255" s="23"/>
      <c r="S255" s="19" t="s">
        <v>34</v>
      </c>
      <c r="V255" s="16" t="str">
        <f t="shared" ca="1" si="24"/>
        <v>OD</v>
      </c>
      <c r="W255" s="14" t="str">
        <f t="shared" ca="1" si="24"/>
        <v>Other comm</v>
      </c>
      <c r="X255" s="3" t="str">
        <f>'EE investment costs'!D304</f>
        <v>HT-42</v>
      </c>
      <c r="Y255" s="3" t="str">
        <f>'EE investment costs'!E304</f>
        <v>Heat High Temp. over 150C</v>
      </c>
      <c r="AC255" s="123">
        <f>'EE investment costs'!C304</f>
        <v>4.2</v>
      </c>
      <c r="AD255" s="22"/>
    </row>
    <row r="256" spans="2:30">
      <c r="B256" s="14" t="str">
        <f t="shared" ca="1" si="20"/>
        <v>INDODEFFRH-42</v>
      </c>
      <c r="C256" s="15" t="str">
        <f t="shared" ca="1" si="25"/>
        <v>IODRH</v>
      </c>
      <c r="D256" s="16">
        <f>'EE investment costs'!$F$15</f>
        <v>2016</v>
      </c>
      <c r="E256" s="14">
        <f>VLOOKUP(X256,'EE investment costs'!$D$56:$R$656,15,0)</f>
        <v>16.037333333333336</v>
      </c>
      <c r="F256" s="17">
        <f ca="1">INDEX('EE investment costs'!$D$56:$R$656,MATCH(X256,'EE investment costs'!$D$56:$D$656,0),MATCH($V$8,'EE investment costs'!$D$56:$R$56,0))</f>
        <v>263.00049128792699</v>
      </c>
      <c r="I256" s="18">
        <v>1</v>
      </c>
      <c r="J256" s="18">
        <v>1</v>
      </c>
      <c r="K256" s="14">
        <f t="shared" ca="1" si="23"/>
        <v>8</v>
      </c>
      <c r="L256" s="26"/>
      <c r="M256" s="19" t="str">
        <f t="shared" ca="1" si="21"/>
        <v>INDODEFFRH-42</v>
      </c>
      <c r="N256" s="23" t="str">
        <f t="shared" ca="1" si="22"/>
        <v>Other comm Saving Tech-Heat Room Heat 4.2y</v>
      </c>
      <c r="O256" s="23" t="s">
        <v>32</v>
      </c>
      <c r="P256" s="23" t="s">
        <v>33</v>
      </c>
      <c r="Q256" s="23"/>
      <c r="R256" s="23"/>
      <c r="S256" s="19" t="s">
        <v>34</v>
      </c>
      <c r="V256" s="16" t="str">
        <f t="shared" ca="1" si="24"/>
        <v>OD</v>
      </c>
      <c r="W256" s="14" t="str">
        <f t="shared" ca="1" si="24"/>
        <v>Other comm</v>
      </c>
      <c r="X256" s="3" t="str">
        <f>'EE investment costs'!D305</f>
        <v>RH-42</v>
      </c>
      <c r="Y256" s="3" t="str">
        <f>'EE investment costs'!E305</f>
        <v>Heat Room Heat</v>
      </c>
      <c r="AC256" s="123">
        <f>'EE investment costs'!C305</f>
        <v>4.2</v>
      </c>
      <c r="AD256" s="22"/>
    </row>
    <row r="257" spans="2:30">
      <c r="B257" s="14" t="str">
        <f t="shared" ca="1" si="20"/>
        <v>INDODEFFLA-42</v>
      </c>
      <c r="C257" s="15" t="str">
        <f t="shared" ca="1" si="25"/>
        <v>IODLA</v>
      </c>
      <c r="D257" s="16">
        <f>'EE investment costs'!$F$15</f>
        <v>2016</v>
      </c>
      <c r="E257" s="14">
        <f>VLOOKUP(X257,'EE investment costs'!$D$56:$R$656,15,0)</f>
        <v>3.936066666666667</v>
      </c>
      <c r="F257" s="17">
        <f ca="1">INDEX('EE investment costs'!$D$56:$R$656,MATCH(X257,'EE investment costs'!$D$56:$D$656,0),MATCH($V$8,'EE investment costs'!$D$56:$R$56,0))</f>
        <v>1613.7969572250588</v>
      </c>
      <c r="I257" s="18">
        <v>1</v>
      </c>
      <c r="J257" s="18">
        <v>1</v>
      </c>
      <c r="K257" s="14">
        <f t="shared" ca="1" si="23"/>
        <v>0</v>
      </c>
      <c r="L257" s="26"/>
      <c r="M257" s="19" t="str">
        <f t="shared" ca="1" si="21"/>
        <v>INDODEFFLA-42</v>
      </c>
      <c r="N257" s="23" t="str">
        <f t="shared" ca="1" si="22"/>
        <v>Other comm Saving Tech-Light 4.2y</v>
      </c>
      <c r="O257" s="23" t="s">
        <v>32</v>
      </c>
      <c r="P257" s="23" t="s">
        <v>33</v>
      </c>
      <c r="Q257" s="23"/>
      <c r="R257" s="23"/>
      <c r="S257" s="19" t="s">
        <v>34</v>
      </c>
      <c r="V257" s="16" t="str">
        <f t="shared" ca="1" si="24"/>
        <v>OD</v>
      </c>
      <c r="W257" s="14" t="str">
        <f t="shared" ca="1" si="24"/>
        <v>Other comm</v>
      </c>
      <c r="X257" s="3" t="str">
        <f>'EE investment costs'!D306</f>
        <v>LA-42</v>
      </c>
      <c r="Y257" s="3" t="str">
        <f>'EE investment costs'!E306</f>
        <v>Light</v>
      </c>
      <c r="AC257" s="123">
        <f>'EE investment costs'!C306</f>
        <v>4.2</v>
      </c>
      <c r="AD257" s="22"/>
    </row>
    <row r="258" spans="2:30">
      <c r="B258" s="14" t="str">
        <f t="shared" ca="1" si="20"/>
        <v>INDODEFFEM-42</v>
      </c>
      <c r="C258" s="15" t="str">
        <f t="shared" ca="1" si="25"/>
        <v>IODEM</v>
      </c>
      <c r="D258" s="16">
        <f>'EE investment costs'!$F$15</f>
        <v>2016</v>
      </c>
      <c r="E258" s="14">
        <f>VLOOKUP(X258,'EE investment costs'!$D$56:$R$656,15,0)</f>
        <v>4.1328700000000005</v>
      </c>
      <c r="F258" s="17">
        <f ca="1">INDEX('EE investment costs'!$D$56:$R$656,MATCH(X258,'EE investment costs'!$D$56:$D$656,0),MATCH($V$8,'EE investment costs'!$D$56:$R$56,0))</f>
        <v>1587.2624890615011</v>
      </c>
      <c r="I258" s="18">
        <v>1</v>
      </c>
      <c r="J258" s="18">
        <v>1</v>
      </c>
      <c r="K258" s="14">
        <f t="shared" ca="1" si="23"/>
        <v>0</v>
      </c>
      <c r="L258" s="26"/>
      <c r="M258" s="19" t="str">
        <f t="shared" ca="1" si="21"/>
        <v>INDODEFFEM-42</v>
      </c>
      <c r="N258" s="23" t="str">
        <f t="shared" ca="1" si="22"/>
        <v>Other comm Saving Tech-Electric Motors 4.2y</v>
      </c>
      <c r="O258" s="23" t="s">
        <v>32</v>
      </c>
      <c r="P258" s="23" t="s">
        <v>33</v>
      </c>
      <c r="Q258" s="23"/>
      <c r="R258" s="23"/>
      <c r="S258" s="19" t="s">
        <v>34</v>
      </c>
      <c r="V258" s="16" t="str">
        <f t="shared" ca="1" si="24"/>
        <v>OD</v>
      </c>
      <c r="W258" s="14" t="str">
        <f t="shared" ca="1" si="24"/>
        <v>Other comm</v>
      </c>
      <c r="X258" s="3" t="str">
        <f>'EE investment costs'!D307</f>
        <v>EM-42</v>
      </c>
      <c r="Y258" s="3" t="str">
        <f>'EE investment costs'!E307</f>
        <v>Electric Motors</v>
      </c>
      <c r="AC258" s="123">
        <f>'EE investment costs'!C307</f>
        <v>4.2</v>
      </c>
      <c r="AD258" s="22"/>
    </row>
    <row r="259" spans="2:30">
      <c r="B259" s="14" t="str">
        <f t="shared" ca="1" si="20"/>
        <v>INDODEFFTF-42</v>
      </c>
      <c r="C259" s="15" t="str">
        <f t="shared" ca="1" si="25"/>
        <v>IODTF</v>
      </c>
      <c r="D259" s="16">
        <f>'EE investment costs'!$F$15</f>
        <v>2016</v>
      </c>
      <c r="E259" s="14">
        <f>VLOOKUP(X259,'EE investment costs'!$D$56:$R$656,15,0)</f>
        <v>15.166666666666666</v>
      </c>
      <c r="F259" s="17">
        <f ca="1">INDEX('EE investment costs'!$D$56:$R$656,MATCH(X259,'EE investment costs'!$D$56:$D$656,0),MATCH($V$8,'EE investment costs'!$D$56:$R$56,0))</f>
        <v>617.13582293364971</v>
      </c>
      <c r="I259" s="18">
        <v>1</v>
      </c>
      <c r="J259" s="18">
        <v>1</v>
      </c>
      <c r="K259" s="14">
        <f t="shared" ca="1" si="23"/>
        <v>6</v>
      </c>
      <c r="L259" s="26"/>
      <c r="M259" s="19" t="str">
        <f t="shared" ca="1" si="21"/>
        <v>INDODEFFTF-42</v>
      </c>
      <c r="N259" s="23" t="str">
        <f t="shared" ca="1" si="22"/>
        <v>Other comm Saving Tech-Haulage Tractors, Trucks, Fishing boats 4.2y</v>
      </c>
      <c r="O259" s="23" t="s">
        <v>32</v>
      </c>
      <c r="P259" s="23" t="s">
        <v>33</v>
      </c>
      <c r="Q259" s="23"/>
      <c r="R259" s="23"/>
      <c r="S259" s="19" t="s">
        <v>34</v>
      </c>
      <c r="V259" s="16" t="str">
        <f t="shared" ca="1" si="24"/>
        <v>OD</v>
      </c>
      <c r="W259" s="14" t="str">
        <f t="shared" ca="1" si="24"/>
        <v>Other comm</v>
      </c>
      <c r="X259" s="3" t="str">
        <f>'EE investment costs'!D308</f>
        <v>TF-42</v>
      </c>
      <c r="Y259" s="3" t="str">
        <f>'EE investment costs'!E308</f>
        <v>Haulage Tractors, Trucks, Fishing boats</v>
      </c>
      <c r="AC259" s="123">
        <f>'EE investment costs'!C308</f>
        <v>4.2</v>
      </c>
      <c r="AD259" s="22"/>
    </row>
    <row r="260" spans="2:30">
      <c r="B260" s="14" t="str">
        <f t="shared" ca="1" si="20"/>
        <v>INDODEFFMT-43</v>
      </c>
      <c r="C260" s="15" t="str">
        <f t="shared" ca="1" si="25"/>
        <v>IODMT</v>
      </c>
      <c r="D260" s="16">
        <f>'EE investment costs'!$F$15</f>
        <v>2016</v>
      </c>
      <c r="E260" s="14">
        <f>VLOOKUP(X260,'EE investment costs'!$D$56:$R$656,15,0)</f>
        <v>6.0299999999999994</v>
      </c>
      <c r="F260" s="17">
        <f ca="1">INDEX('EE investment costs'!$D$56:$R$656,MATCH(X260,'EE investment costs'!$D$56:$D$656,0),MATCH($V$8,'EE investment costs'!$D$56:$R$56,0))</f>
        <v>598.14231971532365</v>
      </c>
      <c r="I260" s="18">
        <v>1</v>
      </c>
      <c r="J260" s="18">
        <v>1</v>
      </c>
      <c r="K260" s="14">
        <f t="shared" ca="1" si="23"/>
        <v>7</v>
      </c>
      <c r="L260" s="26"/>
      <c r="M260" s="19" t="str">
        <f t="shared" ca="1" si="21"/>
        <v>INDODEFFMT-43</v>
      </c>
      <c r="N260" s="23" t="str">
        <f t="shared" ca="1" si="22"/>
        <v>Other comm Saving Tech-Heat Medium Temp. up to 150C 4.3y</v>
      </c>
      <c r="O260" s="23" t="s">
        <v>32</v>
      </c>
      <c r="P260" s="23" t="s">
        <v>33</v>
      </c>
      <c r="Q260" s="23"/>
      <c r="R260" s="23"/>
      <c r="S260" s="19" t="s">
        <v>34</v>
      </c>
      <c r="V260" s="16" t="str">
        <f t="shared" ca="1" si="24"/>
        <v>OD</v>
      </c>
      <c r="W260" s="14" t="str">
        <f t="shared" ca="1" si="24"/>
        <v>Other comm</v>
      </c>
      <c r="X260" s="3" t="str">
        <f>'EE investment costs'!D309</f>
        <v>MT-43</v>
      </c>
      <c r="Y260" s="3" t="str">
        <f>'EE investment costs'!E309</f>
        <v>Heat Medium Temp. up to 150C</v>
      </c>
      <c r="AC260" s="123">
        <f>'EE investment costs'!C309</f>
        <v>4.3</v>
      </c>
      <c r="AD260" s="22"/>
    </row>
    <row r="261" spans="2:30">
      <c r="B261" s="14" t="str">
        <f t="shared" ca="1" si="20"/>
        <v>INDODEFFHT-43</v>
      </c>
      <c r="C261" s="15" t="str">
        <f t="shared" ca="1" si="25"/>
        <v>IODHT</v>
      </c>
      <c r="D261" s="16">
        <f>'EE investment costs'!$F$15</f>
        <v>2016</v>
      </c>
      <c r="E261" s="14">
        <f>VLOOKUP(X261,'EE investment costs'!$D$56:$R$656,15,0)</f>
        <v>4.8239999999999998</v>
      </c>
      <c r="F261" s="17">
        <f ca="1">INDEX('EE investment costs'!$D$56:$R$656,MATCH(X261,'EE investment costs'!$D$56:$D$656,0),MATCH($V$8,'EE investment costs'!$D$56:$R$56,0))</f>
        <v>494.96977817095836</v>
      </c>
      <c r="I261" s="18">
        <v>1</v>
      </c>
      <c r="J261" s="18">
        <v>1</v>
      </c>
      <c r="K261" s="14">
        <f t="shared" ca="1" si="23"/>
        <v>8</v>
      </c>
      <c r="L261" s="26"/>
      <c r="M261" s="19" t="str">
        <f t="shared" ca="1" si="21"/>
        <v>INDODEFFHT-43</v>
      </c>
      <c r="N261" s="23" t="str">
        <f t="shared" ca="1" si="22"/>
        <v>Other comm Saving Tech-Heat High Temp. over 150C 4.3y</v>
      </c>
      <c r="O261" s="23" t="s">
        <v>32</v>
      </c>
      <c r="P261" s="23" t="s">
        <v>33</v>
      </c>
      <c r="Q261" s="23"/>
      <c r="R261" s="23"/>
      <c r="S261" s="19" t="s">
        <v>34</v>
      </c>
      <c r="V261" s="16" t="str">
        <f t="shared" ca="1" si="24"/>
        <v>OD</v>
      </c>
      <c r="W261" s="14" t="str">
        <f t="shared" ca="1" si="24"/>
        <v>Other comm</v>
      </c>
      <c r="X261" s="3" t="str">
        <f>'EE investment costs'!D310</f>
        <v>HT-43</v>
      </c>
      <c r="Y261" s="3" t="str">
        <f>'EE investment costs'!E310</f>
        <v>Heat High Temp. over 150C</v>
      </c>
      <c r="AC261" s="123">
        <f>'EE investment costs'!C310</f>
        <v>4.3</v>
      </c>
      <c r="AD261" s="22"/>
    </row>
    <row r="262" spans="2:30">
      <c r="B262" s="14" t="str">
        <f t="shared" ca="1" si="20"/>
        <v>INDODEFFRH-43</v>
      </c>
      <c r="C262" s="15" t="str">
        <f t="shared" ca="1" si="25"/>
        <v>IODRH</v>
      </c>
      <c r="D262" s="16">
        <f>'EE investment costs'!$F$15</f>
        <v>2016</v>
      </c>
      <c r="E262" s="14">
        <f>VLOOKUP(X262,'EE investment costs'!$D$56:$R$656,15,0)</f>
        <v>16.056000000000001</v>
      </c>
      <c r="F262" s="17">
        <f ca="1">INDEX('EE investment costs'!$D$56:$R$656,MATCH(X262,'EE investment costs'!$D$56:$D$656,0),MATCH($V$8,'EE investment costs'!$D$56:$R$56,0))</f>
        <v>300.5719900433449</v>
      </c>
      <c r="I262" s="18">
        <v>1</v>
      </c>
      <c r="J262" s="18">
        <v>1</v>
      </c>
      <c r="K262" s="14">
        <f t="shared" ca="1" si="23"/>
        <v>8</v>
      </c>
      <c r="L262" s="26"/>
      <c r="M262" s="19" t="str">
        <f t="shared" ca="1" si="21"/>
        <v>INDODEFFRH-43</v>
      </c>
      <c r="N262" s="23" t="str">
        <f t="shared" ca="1" si="22"/>
        <v>Other comm Saving Tech-Heat Room Heat 4.3y</v>
      </c>
      <c r="O262" s="23" t="s">
        <v>32</v>
      </c>
      <c r="P262" s="23" t="s">
        <v>33</v>
      </c>
      <c r="Q262" s="23"/>
      <c r="R262" s="23"/>
      <c r="S262" s="19" t="s">
        <v>34</v>
      </c>
      <c r="V262" s="16" t="str">
        <f t="shared" ca="1" si="24"/>
        <v>OD</v>
      </c>
      <c r="W262" s="14" t="str">
        <f t="shared" ca="1" si="24"/>
        <v>Other comm</v>
      </c>
      <c r="X262" s="3" t="str">
        <f>'EE investment costs'!D311</f>
        <v>RH-43</v>
      </c>
      <c r="Y262" s="3" t="str">
        <f>'EE investment costs'!E311</f>
        <v>Heat Room Heat</v>
      </c>
      <c r="AC262" s="123">
        <f>'EE investment costs'!C311</f>
        <v>4.3</v>
      </c>
      <c r="AD262" s="22"/>
    </row>
    <row r="263" spans="2:30">
      <c r="B263" s="14" t="str">
        <f t="shared" ca="1" si="20"/>
        <v>INDODEFFLA-43</v>
      </c>
      <c r="C263" s="15" t="str">
        <f t="shared" ca="1" si="25"/>
        <v>IODLA</v>
      </c>
      <c r="D263" s="16">
        <f>'EE investment costs'!$F$15</f>
        <v>2016</v>
      </c>
      <c r="E263" s="14">
        <f>VLOOKUP(X263,'EE investment costs'!$D$56:$R$656,15,0)</f>
        <v>3.9491000000000005</v>
      </c>
      <c r="F263" s="17">
        <f ca="1">INDEX('EE investment costs'!$D$56:$R$656,MATCH(X263,'EE investment costs'!$D$56:$D$656,0),MATCH($V$8,'EE investment costs'!$D$56:$R$56,0))</f>
        <v>1629.2134772750117</v>
      </c>
      <c r="I263" s="18">
        <v>1</v>
      </c>
      <c r="J263" s="18">
        <v>1</v>
      </c>
      <c r="K263" s="14">
        <f t="shared" ca="1" si="23"/>
        <v>0</v>
      </c>
      <c r="L263" s="26"/>
      <c r="M263" s="19" t="str">
        <f t="shared" ca="1" si="21"/>
        <v>INDODEFFLA-43</v>
      </c>
      <c r="N263" s="23" t="str">
        <f t="shared" ca="1" si="22"/>
        <v>Other comm Saving Tech-Light 4.3y</v>
      </c>
      <c r="O263" s="23" t="s">
        <v>32</v>
      </c>
      <c r="P263" s="23" t="s">
        <v>33</v>
      </c>
      <c r="Q263" s="23"/>
      <c r="R263" s="23"/>
      <c r="S263" s="19" t="s">
        <v>34</v>
      </c>
      <c r="V263" s="16" t="str">
        <f t="shared" ca="1" si="24"/>
        <v>OD</v>
      </c>
      <c r="W263" s="14" t="str">
        <f t="shared" ca="1" si="24"/>
        <v>Other comm</v>
      </c>
      <c r="X263" s="3" t="str">
        <f>'EE investment costs'!D312</f>
        <v>LA-43</v>
      </c>
      <c r="Y263" s="3" t="str">
        <f>'EE investment costs'!E312</f>
        <v>Light</v>
      </c>
      <c r="AC263" s="123">
        <f>'EE investment costs'!C312</f>
        <v>4.3</v>
      </c>
      <c r="AD263" s="22"/>
    </row>
    <row r="264" spans="2:30">
      <c r="B264" s="14" t="str">
        <f t="shared" ref="B264:B327" ca="1" si="26">M264</f>
        <v>INDODEFFEM-43</v>
      </c>
      <c r="C264" s="15" t="str">
        <f t="shared" ca="1" si="25"/>
        <v>IODEM</v>
      </c>
      <c r="D264" s="16">
        <f>'EE investment costs'!$F$15</f>
        <v>2016</v>
      </c>
      <c r="E264" s="14">
        <f>VLOOKUP(X264,'EE investment costs'!$D$56:$R$656,15,0)</f>
        <v>4.1465550000000002</v>
      </c>
      <c r="F264" s="17">
        <f ca="1">INDEX('EE investment costs'!$D$56:$R$656,MATCH(X264,'EE investment costs'!$D$56:$D$656,0),MATCH($V$8,'EE investment costs'!$D$56:$R$56,0))</f>
        <v>1607.4555918406072</v>
      </c>
      <c r="I264" s="18">
        <v>1</v>
      </c>
      <c r="J264" s="18">
        <v>1</v>
      </c>
      <c r="K264" s="14">
        <f t="shared" ca="1" si="23"/>
        <v>0</v>
      </c>
      <c r="L264" s="26"/>
      <c r="M264" s="19" t="str">
        <f t="shared" ref="M264:M327" ca="1" si="27">CONCATENATE("IND",$V$8,"EFF",$X264)</f>
        <v>INDODEFFEM-43</v>
      </c>
      <c r="N264" s="23" t="str">
        <f t="shared" ca="1" si="22"/>
        <v>Other comm Saving Tech-Electric Motors 4.3y</v>
      </c>
      <c r="O264" s="23" t="s">
        <v>32</v>
      </c>
      <c r="P264" s="23" t="s">
        <v>33</v>
      </c>
      <c r="Q264" s="23"/>
      <c r="R264" s="23"/>
      <c r="S264" s="19" t="s">
        <v>34</v>
      </c>
      <c r="V264" s="16" t="str">
        <f t="shared" ca="1" si="24"/>
        <v>OD</v>
      </c>
      <c r="W264" s="14" t="str">
        <f t="shared" ca="1" si="24"/>
        <v>Other comm</v>
      </c>
      <c r="X264" s="3" t="str">
        <f>'EE investment costs'!D313</f>
        <v>EM-43</v>
      </c>
      <c r="Y264" s="3" t="str">
        <f>'EE investment costs'!E313</f>
        <v>Electric Motors</v>
      </c>
      <c r="AC264" s="123">
        <f>'EE investment costs'!C313</f>
        <v>4.3</v>
      </c>
      <c r="AD264" s="22"/>
    </row>
    <row r="265" spans="2:30">
      <c r="B265" s="14" t="str">
        <f t="shared" ca="1" si="26"/>
        <v>INDODEFFTF-43</v>
      </c>
      <c r="C265" s="15" t="str">
        <f t="shared" ca="1" si="25"/>
        <v>IODTF</v>
      </c>
      <c r="D265" s="16">
        <f>'EE investment costs'!$F$15</f>
        <v>2016</v>
      </c>
      <c r="E265" s="14">
        <f>VLOOKUP(X265,'EE investment costs'!$D$56:$R$656,15,0)</f>
        <v>15.249999999999998</v>
      </c>
      <c r="F265" s="17">
        <f ca="1">INDEX('EE investment costs'!$D$56:$R$656,MATCH(X265,'EE investment costs'!$D$56:$D$656,0),MATCH($V$8,'EE investment costs'!$D$56:$R$56,0))</f>
        <v>631.82953300349845</v>
      </c>
      <c r="I265" s="18">
        <v>1</v>
      </c>
      <c r="J265" s="18">
        <v>1</v>
      </c>
      <c r="K265" s="14">
        <f t="shared" ca="1" si="23"/>
        <v>6</v>
      </c>
      <c r="L265" s="26"/>
      <c r="M265" s="19" t="str">
        <f t="shared" ca="1" si="27"/>
        <v>INDODEFFTF-43</v>
      </c>
      <c r="N265" s="23" t="str">
        <f t="shared" ref="N265:N328" ca="1" si="28">$W$8&amp;" Saving Tech"&amp;"-"&amp;$Y265&amp;" "&amp;AC265&amp;"y"</f>
        <v>Other comm Saving Tech-Haulage Tractors, Trucks, Fishing boats 4.3y</v>
      </c>
      <c r="O265" s="23" t="s">
        <v>32</v>
      </c>
      <c r="P265" s="23" t="s">
        <v>33</v>
      </c>
      <c r="Q265" s="23"/>
      <c r="R265" s="23"/>
      <c r="S265" s="19" t="s">
        <v>34</v>
      </c>
      <c r="V265" s="16" t="str">
        <f t="shared" ca="1" si="24"/>
        <v>OD</v>
      </c>
      <c r="W265" s="14" t="str">
        <f t="shared" ca="1" si="24"/>
        <v>Other comm</v>
      </c>
      <c r="X265" s="3" t="str">
        <f>'EE investment costs'!D314</f>
        <v>TF-43</v>
      </c>
      <c r="Y265" s="3" t="str">
        <f>'EE investment costs'!E314</f>
        <v>Haulage Tractors, Trucks, Fishing boats</v>
      </c>
      <c r="AC265" s="123">
        <f>'EE investment costs'!C314</f>
        <v>4.3</v>
      </c>
      <c r="AD265" s="22"/>
    </row>
    <row r="266" spans="2:30">
      <c r="B266" s="14" t="str">
        <f t="shared" ca="1" si="26"/>
        <v>INDODEFFMT-44</v>
      </c>
      <c r="C266" s="15" t="str">
        <f t="shared" ca="1" si="25"/>
        <v>IODMT</v>
      </c>
      <c r="D266" s="16">
        <f>'EE investment costs'!$F$15</f>
        <v>2016</v>
      </c>
      <c r="E266" s="14">
        <f>VLOOKUP(X266,'EE investment costs'!$D$56:$R$656,15,0)</f>
        <v>6.0399999999999991</v>
      </c>
      <c r="F266" s="17">
        <f ca="1">INDEX('EE investment costs'!$D$56:$R$656,MATCH(X266,'EE investment costs'!$D$56:$D$656,0),MATCH($V$8,'EE investment costs'!$D$56:$R$56,0))</f>
        <v>607.75167173418174</v>
      </c>
      <c r="I266" s="18">
        <v>1</v>
      </c>
      <c r="J266" s="18">
        <v>1</v>
      </c>
      <c r="K266" s="14">
        <f t="shared" ref="K266:K329" ca="1" si="29">IF(F266&lt;500,1,0)+IF(F266&lt;600,1,0)+IF(F266&lt;700,1,0)+IF(F266&lt;800,1,0)+IF(F266&lt;900,1,0)+IF(F266&lt;1000,1,0)+IF(F266&lt;1100,1,0)+IF(F266&lt;1200,1,0)</f>
        <v>6</v>
      </c>
      <c r="L266" s="26"/>
      <c r="M266" s="19" t="str">
        <f t="shared" ca="1" si="27"/>
        <v>INDODEFFMT-44</v>
      </c>
      <c r="N266" s="23" t="str">
        <f t="shared" ca="1" si="28"/>
        <v>Other comm Saving Tech-Heat Medium Temp. up to 150C 4.4y</v>
      </c>
      <c r="O266" s="23" t="s">
        <v>32</v>
      </c>
      <c r="P266" s="23" t="s">
        <v>33</v>
      </c>
      <c r="Q266" s="23"/>
      <c r="R266" s="23"/>
      <c r="S266" s="19" t="s">
        <v>34</v>
      </c>
      <c r="V266" s="16" t="str">
        <f t="shared" ref="V266:W329" ca="1" si="30">V265</f>
        <v>OD</v>
      </c>
      <c r="W266" s="14" t="str">
        <f t="shared" ca="1" si="30"/>
        <v>Other comm</v>
      </c>
      <c r="X266" s="3" t="str">
        <f>'EE investment costs'!D315</f>
        <v>MT-44</v>
      </c>
      <c r="Y266" s="3" t="str">
        <f>'EE investment costs'!E315</f>
        <v>Heat Medium Temp. up to 150C</v>
      </c>
      <c r="AC266" s="123">
        <f>'EE investment costs'!C315</f>
        <v>4.4000000000000004</v>
      </c>
      <c r="AD266" s="22"/>
    </row>
    <row r="267" spans="2:30">
      <c r="B267" s="14" t="str">
        <f t="shared" ca="1" si="26"/>
        <v>INDODEFFHT-44</v>
      </c>
      <c r="C267" s="15" t="str">
        <f t="shared" ca="1" si="25"/>
        <v>IODHT</v>
      </c>
      <c r="D267" s="16">
        <f>'EE investment costs'!$F$15</f>
        <v>2016</v>
      </c>
      <c r="E267" s="14">
        <f>VLOOKUP(X267,'EE investment costs'!$D$56:$R$656,15,0)</f>
        <v>4.8319999999999999</v>
      </c>
      <c r="F267" s="17">
        <f ca="1">INDEX('EE investment costs'!$D$56:$R$656,MATCH(X267,'EE investment costs'!$D$56:$D$656,0),MATCH($V$8,'EE investment costs'!$D$56:$R$56,0))</f>
        <v>501.35413919160186</v>
      </c>
      <c r="I267" s="18">
        <v>1</v>
      </c>
      <c r="J267" s="18">
        <v>1</v>
      </c>
      <c r="K267" s="14">
        <f t="shared" ca="1" si="29"/>
        <v>7</v>
      </c>
      <c r="L267" s="26"/>
      <c r="M267" s="19" t="str">
        <f t="shared" ca="1" si="27"/>
        <v>INDODEFFHT-44</v>
      </c>
      <c r="N267" s="23" t="str">
        <f t="shared" ca="1" si="28"/>
        <v>Other comm Saving Tech-Heat High Temp. over 150C 4.4y</v>
      </c>
      <c r="O267" s="23" t="s">
        <v>32</v>
      </c>
      <c r="P267" s="23" t="s">
        <v>33</v>
      </c>
      <c r="Q267" s="23"/>
      <c r="R267" s="23"/>
      <c r="S267" s="19" t="s">
        <v>34</v>
      </c>
      <c r="V267" s="16" t="str">
        <f t="shared" ca="1" si="30"/>
        <v>OD</v>
      </c>
      <c r="W267" s="14" t="str">
        <f t="shared" ca="1" si="30"/>
        <v>Other comm</v>
      </c>
      <c r="X267" s="3" t="str">
        <f>'EE investment costs'!D316</f>
        <v>HT-44</v>
      </c>
      <c r="Y267" s="3" t="str">
        <f>'EE investment costs'!E316</f>
        <v>Heat High Temp. over 150C</v>
      </c>
      <c r="AC267" s="123">
        <f>'EE investment costs'!C316</f>
        <v>4.4000000000000004</v>
      </c>
      <c r="AD267" s="22"/>
    </row>
    <row r="268" spans="2:30">
      <c r="B268" s="14" t="str">
        <f t="shared" ca="1" si="26"/>
        <v>INDODEFFRH-44</v>
      </c>
      <c r="C268" s="15" t="str">
        <f t="shared" ca="1" si="25"/>
        <v>IODRH</v>
      </c>
      <c r="D268" s="16">
        <f>'EE investment costs'!$F$15</f>
        <v>2016</v>
      </c>
      <c r="E268" s="14">
        <f>VLOOKUP(X268,'EE investment costs'!$D$56:$R$656,15,0)</f>
        <v>16.074666666666669</v>
      </c>
      <c r="F268" s="17">
        <f ca="1">INDEX('EE investment costs'!$D$56:$R$656,MATCH(X268,'EE investment costs'!$D$56:$D$656,0),MATCH($V$8,'EE investment costs'!$D$56:$R$56,0))</f>
        <v>338.14348879876331</v>
      </c>
      <c r="I268" s="18">
        <v>1</v>
      </c>
      <c r="J268" s="18">
        <v>1</v>
      </c>
      <c r="K268" s="14">
        <f t="shared" ca="1" si="29"/>
        <v>8</v>
      </c>
      <c r="L268" s="26"/>
      <c r="M268" s="19" t="str">
        <f t="shared" ca="1" si="27"/>
        <v>INDODEFFRH-44</v>
      </c>
      <c r="N268" s="23" t="str">
        <f t="shared" ca="1" si="28"/>
        <v>Other comm Saving Tech-Heat Room Heat 4.4y</v>
      </c>
      <c r="O268" s="23" t="s">
        <v>32</v>
      </c>
      <c r="P268" s="23" t="s">
        <v>33</v>
      </c>
      <c r="Q268" s="23"/>
      <c r="R268" s="23"/>
      <c r="S268" s="19" t="s">
        <v>34</v>
      </c>
      <c r="V268" s="16" t="str">
        <f t="shared" ca="1" si="30"/>
        <v>OD</v>
      </c>
      <c r="W268" s="14" t="str">
        <f t="shared" ca="1" si="30"/>
        <v>Other comm</v>
      </c>
      <c r="X268" s="3" t="str">
        <f>'EE investment costs'!D317</f>
        <v>RH-44</v>
      </c>
      <c r="Y268" s="3" t="str">
        <f>'EE investment costs'!E317</f>
        <v>Heat Room Heat</v>
      </c>
      <c r="AC268" s="123">
        <f>'EE investment costs'!C317</f>
        <v>4.4000000000000004</v>
      </c>
      <c r="AD268" s="22"/>
    </row>
    <row r="269" spans="2:30">
      <c r="B269" s="14" t="str">
        <f t="shared" ca="1" si="26"/>
        <v>INDODEFFLA-44</v>
      </c>
      <c r="C269" s="15" t="str">
        <f t="shared" ca="1" si="25"/>
        <v>IODLA</v>
      </c>
      <c r="D269" s="16">
        <f>'EE investment costs'!$F$15</f>
        <v>2016</v>
      </c>
      <c r="E269" s="14">
        <f>VLOOKUP(X269,'EE investment costs'!$D$56:$R$656,15,0)</f>
        <v>3.9621333333333335</v>
      </c>
      <c r="F269" s="17">
        <f ca="1">INDEX('EE investment costs'!$D$56:$R$656,MATCH(X269,'EE investment costs'!$D$56:$D$656,0),MATCH($V$8,'EE investment costs'!$D$56:$R$56,0))</f>
        <v>1644.6299973249647</v>
      </c>
      <c r="I269" s="18">
        <v>1</v>
      </c>
      <c r="J269" s="18">
        <v>1</v>
      </c>
      <c r="K269" s="14">
        <f t="shared" ca="1" si="29"/>
        <v>0</v>
      </c>
      <c r="L269" s="26"/>
      <c r="M269" s="19" t="str">
        <f t="shared" ca="1" si="27"/>
        <v>INDODEFFLA-44</v>
      </c>
      <c r="N269" s="23" t="str">
        <f t="shared" ca="1" si="28"/>
        <v>Other comm Saving Tech-Light 4.4y</v>
      </c>
      <c r="O269" s="23" t="s">
        <v>32</v>
      </c>
      <c r="P269" s="23" t="s">
        <v>33</v>
      </c>
      <c r="Q269" s="23"/>
      <c r="R269" s="23"/>
      <c r="S269" s="19" t="s">
        <v>34</v>
      </c>
      <c r="V269" s="16" t="str">
        <f t="shared" ca="1" si="30"/>
        <v>OD</v>
      </c>
      <c r="W269" s="14" t="str">
        <f t="shared" ca="1" si="30"/>
        <v>Other comm</v>
      </c>
      <c r="X269" s="3" t="str">
        <f>'EE investment costs'!D318</f>
        <v>LA-44</v>
      </c>
      <c r="Y269" s="3" t="str">
        <f>'EE investment costs'!E318</f>
        <v>Light</v>
      </c>
      <c r="AC269" s="123">
        <f>'EE investment costs'!C318</f>
        <v>4.4000000000000004</v>
      </c>
      <c r="AD269" s="22"/>
    </row>
    <row r="270" spans="2:30">
      <c r="B270" s="14" t="str">
        <f t="shared" ca="1" si="26"/>
        <v>INDODEFFEM-44</v>
      </c>
      <c r="C270" s="15" t="str">
        <f t="shared" ca="1" si="25"/>
        <v>IODEM</v>
      </c>
      <c r="D270" s="16">
        <f>'EE investment costs'!$F$15</f>
        <v>2016</v>
      </c>
      <c r="E270" s="14">
        <f>VLOOKUP(X270,'EE investment costs'!$D$56:$R$656,15,0)</f>
        <v>4.1602399999999999</v>
      </c>
      <c r="F270" s="17">
        <f ca="1">INDEX('EE investment costs'!$D$56:$R$656,MATCH(X270,'EE investment costs'!$D$56:$D$656,0),MATCH($V$8,'EE investment costs'!$D$56:$R$56,0))</f>
        <v>1627.6486946197135</v>
      </c>
      <c r="I270" s="18">
        <v>1</v>
      </c>
      <c r="J270" s="18">
        <v>1</v>
      </c>
      <c r="K270" s="14">
        <f t="shared" ca="1" si="29"/>
        <v>0</v>
      </c>
      <c r="L270" s="26"/>
      <c r="M270" s="19" t="str">
        <f t="shared" ca="1" si="27"/>
        <v>INDODEFFEM-44</v>
      </c>
      <c r="N270" s="23" t="str">
        <f t="shared" ca="1" si="28"/>
        <v>Other comm Saving Tech-Electric Motors 4.4y</v>
      </c>
      <c r="O270" s="23" t="s">
        <v>32</v>
      </c>
      <c r="P270" s="23" t="s">
        <v>33</v>
      </c>
      <c r="Q270" s="23"/>
      <c r="R270" s="23"/>
      <c r="S270" s="19" t="s">
        <v>34</v>
      </c>
      <c r="V270" s="16" t="str">
        <f t="shared" ca="1" si="30"/>
        <v>OD</v>
      </c>
      <c r="W270" s="14" t="str">
        <f t="shared" ca="1" si="30"/>
        <v>Other comm</v>
      </c>
      <c r="X270" s="3" t="str">
        <f>'EE investment costs'!D319</f>
        <v>EM-44</v>
      </c>
      <c r="Y270" s="3" t="str">
        <f>'EE investment costs'!E319</f>
        <v>Electric Motors</v>
      </c>
      <c r="AC270" s="123">
        <f>'EE investment costs'!C319</f>
        <v>4.4000000000000004</v>
      </c>
      <c r="AD270" s="22"/>
    </row>
    <row r="271" spans="2:30">
      <c r="B271" s="14" t="str">
        <f t="shared" ca="1" si="26"/>
        <v>INDODEFFTF-44</v>
      </c>
      <c r="C271" s="15" t="str">
        <f t="shared" ca="1" si="25"/>
        <v>IODTF</v>
      </c>
      <c r="D271" s="16">
        <f>'EE investment costs'!$F$15</f>
        <v>2016</v>
      </c>
      <c r="E271" s="14">
        <f>VLOOKUP(X271,'EE investment costs'!$D$56:$R$656,15,0)</f>
        <v>15.333333333333332</v>
      </c>
      <c r="F271" s="17">
        <f ca="1">INDEX('EE investment costs'!$D$56:$R$656,MATCH(X271,'EE investment costs'!$D$56:$D$656,0),MATCH($V$8,'EE investment costs'!$D$56:$R$56,0))</f>
        <v>646.52324307334732</v>
      </c>
      <c r="I271" s="18">
        <v>1</v>
      </c>
      <c r="J271" s="18">
        <v>1</v>
      </c>
      <c r="K271" s="14">
        <f t="shared" ca="1" si="29"/>
        <v>6</v>
      </c>
      <c r="L271" s="26"/>
      <c r="M271" s="19" t="str">
        <f t="shared" ca="1" si="27"/>
        <v>INDODEFFTF-44</v>
      </c>
      <c r="N271" s="23" t="str">
        <f t="shared" ca="1" si="28"/>
        <v>Other comm Saving Tech-Haulage Tractors, Trucks, Fishing boats 4.4y</v>
      </c>
      <c r="O271" s="23" t="s">
        <v>32</v>
      </c>
      <c r="P271" s="23" t="s">
        <v>33</v>
      </c>
      <c r="Q271" s="23"/>
      <c r="R271" s="23"/>
      <c r="S271" s="19" t="s">
        <v>34</v>
      </c>
      <c r="V271" s="16" t="str">
        <f t="shared" ca="1" si="30"/>
        <v>OD</v>
      </c>
      <c r="W271" s="14" t="str">
        <f t="shared" ca="1" si="30"/>
        <v>Other comm</v>
      </c>
      <c r="X271" s="3" t="str">
        <f>'EE investment costs'!D320</f>
        <v>TF-44</v>
      </c>
      <c r="Y271" s="3" t="str">
        <f>'EE investment costs'!E320</f>
        <v>Haulage Tractors, Trucks, Fishing boats</v>
      </c>
      <c r="AC271" s="123">
        <f>'EE investment costs'!C320</f>
        <v>4.4000000000000004</v>
      </c>
      <c r="AD271" s="22"/>
    </row>
    <row r="272" spans="2:30">
      <c r="B272" s="14" t="str">
        <f t="shared" ca="1" si="26"/>
        <v>INDODEFFMT-45</v>
      </c>
      <c r="C272" s="15" t="str">
        <f t="shared" ca="1" si="25"/>
        <v>IODMT</v>
      </c>
      <c r="D272" s="16">
        <f>'EE investment costs'!$F$15</f>
        <v>2016</v>
      </c>
      <c r="E272" s="14">
        <f>VLOOKUP(X272,'EE investment costs'!$D$56:$R$656,15,0)</f>
        <v>6.05</v>
      </c>
      <c r="F272" s="17">
        <f ca="1">INDEX('EE investment costs'!$D$56:$R$656,MATCH(X272,'EE investment costs'!$D$56:$D$656,0),MATCH($V$8,'EE investment costs'!$D$56:$R$56,0))</f>
        <v>617.36102375303972</v>
      </c>
      <c r="I272" s="18">
        <v>1</v>
      </c>
      <c r="J272" s="18">
        <v>1</v>
      </c>
      <c r="K272" s="14">
        <f t="shared" ca="1" si="29"/>
        <v>6</v>
      </c>
      <c r="L272" s="26"/>
      <c r="M272" s="19" t="str">
        <f t="shared" ca="1" si="27"/>
        <v>INDODEFFMT-45</v>
      </c>
      <c r="N272" s="23" t="str">
        <f t="shared" ca="1" si="28"/>
        <v>Other comm Saving Tech-Heat Medium Temp. up to 150C 4.5y</v>
      </c>
      <c r="O272" s="23" t="s">
        <v>32</v>
      </c>
      <c r="P272" s="23" t="s">
        <v>33</v>
      </c>
      <c r="Q272" s="23"/>
      <c r="R272" s="23"/>
      <c r="S272" s="19" t="s">
        <v>34</v>
      </c>
      <c r="V272" s="16" t="str">
        <f t="shared" ca="1" si="30"/>
        <v>OD</v>
      </c>
      <c r="W272" s="14" t="str">
        <f t="shared" ca="1" si="30"/>
        <v>Other comm</v>
      </c>
      <c r="X272" s="3" t="str">
        <f>'EE investment costs'!D321</f>
        <v>MT-45</v>
      </c>
      <c r="Y272" s="3" t="str">
        <f>'EE investment costs'!E321</f>
        <v>Heat Medium Temp. up to 150C</v>
      </c>
      <c r="AC272" s="123">
        <f>'EE investment costs'!C321</f>
        <v>4.5</v>
      </c>
      <c r="AD272" s="22"/>
    </row>
    <row r="273" spans="2:30">
      <c r="B273" s="14" t="str">
        <f t="shared" ca="1" si="26"/>
        <v>INDODEFFHT-45</v>
      </c>
      <c r="C273" s="15" t="str">
        <f t="shared" ca="1" si="25"/>
        <v>IODHT</v>
      </c>
      <c r="D273" s="16">
        <f>'EE investment costs'!$F$15</f>
        <v>2016</v>
      </c>
      <c r="E273" s="14">
        <f>VLOOKUP(X273,'EE investment costs'!$D$56:$R$656,15,0)</f>
        <v>4.84</v>
      </c>
      <c r="F273" s="17">
        <f ca="1">INDEX('EE investment costs'!$D$56:$R$656,MATCH(X273,'EE investment costs'!$D$56:$D$656,0),MATCH($V$8,'EE investment costs'!$D$56:$R$56,0))</f>
        <v>507.7385002122453</v>
      </c>
      <c r="I273" s="18">
        <v>1</v>
      </c>
      <c r="J273" s="18">
        <v>1</v>
      </c>
      <c r="K273" s="14">
        <f t="shared" ca="1" si="29"/>
        <v>7</v>
      </c>
      <c r="L273" s="26"/>
      <c r="M273" s="19" t="str">
        <f t="shared" ca="1" si="27"/>
        <v>INDODEFFHT-45</v>
      </c>
      <c r="N273" s="23" t="str">
        <f t="shared" ca="1" si="28"/>
        <v>Other comm Saving Tech-Heat High Temp. over 150C 4.5y</v>
      </c>
      <c r="O273" s="23" t="s">
        <v>32</v>
      </c>
      <c r="P273" s="23" t="s">
        <v>33</v>
      </c>
      <c r="Q273" s="23"/>
      <c r="R273" s="23"/>
      <c r="S273" s="19" t="s">
        <v>34</v>
      </c>
      <c r="V273" s="16" t="str">
        <f t="shared" ca="1" si="30"/>
        <v>OD</v>
      </c>
      <c r="W273" s="14" t="str">
        <f t="shared" ca="1" si="30"/>
        <v>Other comm</v>
      </c>
      <c r="X273" s="3" t="str">
        <f>'EE investment costs'!D322</f>
        <v>HT-45</v>
      </c>
      <c r="Y273" s="3" t="str">
        <f>'EE investment costs'!E322</f>
        <v>Heat High Temp. over 150C</v>
      </c>
      <c r="AC273" s="123">
        <f>'EE investment costs'!C322</f>
        <v>4.5</v>
      </c>
      <c r="AD273" s="22"/>
    </row>
    <row r="274" spans="2:30">
      <c r="B274" s="14" t="str">
        <f t="shared" ca="1" si="26"/>
        <v>INDODEFFRH-45</v>
      </c>
      <c r="C274" s="15" t="str">
        <f t="shared" ca="1" si="25"/>
        <v>IODRH</v>
      </c>
      <c r="D274" s="16">
        <f>'EE investment costs'!$F$15</f>
        <v>2016</v>
      </c>
      <c r="E274" s="14">
        <f>VLOOKUP(X274,'EE investment costs'!$D$56:$R$656,15,0)</f>
        <v>16.093333333333337</v>
      </c>
      <c r="F274" s="17">
        <f ca="1">INDEX('EE investment costs'!$D$56:$R$656,MATCH(X274,'EE investment costs'!$D$56:$D$656,0),MATCH($V$8,'EE investment costs'!$D$56:$R$56,0))</f>
        <v>375.71498755418122</v>
      </c>
      <c r="I274" s="18">
        <v>1</v>
      </c>
      <c r="J274" s="18">
        <v>1</v>
      </c>
      <c r="K274" s="14">
        <f t="shared" ca="1" si="29"/>
        <v>8</v>
      </c>
      <c r="L274" s="26"/>
      <c r="M274" s="19" t="str">
        <f t="shared" ca="1" si="27"/>
        <v>INDODEFFRH-45</v>
      </c>
      <c r="N274" s="23" t="str">
        <f t="shared" ca="1" si="28"/>
        <v>Other comm Saving Tech-Heat Room Heat 4.5y</v>
      </c>
      <c r="O274" s="23" t="s">
        <v>32</v>
      </c>
      <c r="P274" s="23" t="s">
        <v>33</v>
      </c>
      <c r="Q274" s="23"/>
      <c r="R274" s="23"/>
      <c r="S274" s="19" t="s">
        <v>34</v>
      </c>
      <c r="V274" s="16" t="str">
        <f t="shared" ca="1" si="30"/>
        <v>OD</v>
      </c>
      <c r="W274" s="14" t="str">
        <f t="shared" ca="1" si="30"/>
        <v>Other comm</v>
      </c>
      <c r="X274" s="3" t="str">
        <f>'EE investment costs'!D323</f>
        <v>RH-45</v>
      </c>
      <c r="Y274" s="3" t="str">
        <f>'EE investment costs'!E323</f>
        <v>Heat Room Heat</v>
      </c>
      <c r="AC274" s="123">
        <f>'EE investment costs'!C323</f>
        <v>4.5</v>
      </c>
      <c r="AD274" s="22"/>
    </row>
    <row r="275" spans="2:30">
      <c r="B275" s="14" t="str">
        <f t="shared" ca="1" si="26"/>
        <v>INDODEFFLA-45</v>
      </c>
      <c r="C275" s="15" t="str">
        <f t="shared" ca="1" si="25"/>
        <v>IODLA</v>
      </c>
      <c r="D275" s="16">
        <f>'EE investment costs'!$F$15</f>
        <v>2016</v>
      </c>
      <c r="E275" s="14">
        <f>VLOOKUP(X275,'EE investment costs'!$D$56:$R$656,15,0)</f>
        <v>3.975166666666667</v>
      </c>
      <c r="F275" s="17">
        <f ca="1">INDEX('EE investment costs'!$D$56:$R$656,MATCH(X275,'EE investment costs'!$D$56:$D$656,0),MATCH($V$8,'EE investment costs'!$D$56:$R$56,0))</f>
        <v>1660.0465173749178</v>
      </c>
      <c r="I275" s="18">
        <v>1</v>
      </c>
      <c r="J275" s="18">
        <v>1</v>
      </c>
      <c r="K275" s="14">
        <f t="shared" ca="1" si="29"/>
        <v>0</v>
      </c>
      <c r="L275" s="26"/>
      <c r="M275" s="19" t="str">
        <f t="shared" ca="1" si="27"/>
        <v>INDODEFFLA-45</v>
      </c>
      <c r="N275" s="23" t="str">
        <f t="shared" ca="1" si="28"/>
        <v>Other comm Saving Tech-Light 4.5y</v>
      </c>
      <c r="O275" s="23" t="s">
        <v>32</v>
      </c>
      <c r="P275" s="23" t="s">
        <v>33</v>
      </c>
      <c r="Q275" s="23"/>
      <c r="R275" s="23"/>
      <c r="S275" s="19" t="s">
        <v>34</v>
      </c>
      <c r="V275" s="16" t="str">
        <f t="shared" ca="1" si="30"/>
        <v>OD</v>
      </c>
      <c r="W275" s="14" t="str">
        <f t="shared" ca="1" si="30"/>
        <v>Other comm</v>
      </c>
      <c r="X275" s="3" t="str">
        <f>'EE investment costs'!D324</f>
        <v>LA-45</v>
      </c>
      <c r="Y275" s="3" t="str">
        <f>'EE investment costs'!E324</f>
        <v>Light</v>
      </c>
      <c r="AC275" s="123">
        <f>'EE investment costs'!C324</f>
        <v>4.5</v>
      </c>
      <c r="AD275" s="22"/>
    </row>
    <row r="276" spans="2:30">
      <c r="B276" s="14" t="str">
        <f t="shared" ca="1" si="26"/>
        <v>INDODEFFEM-45</v>
      </c>
      <c r="C276" s="15" t="str">
        <f t="shared" ca="1" si="25"/>
        <v>IODEM</v>
      </c>
      <c r="D276" s="16">
        <f>'EE investment costs'!$F$15</f>
        <v>2016</v>
      </c>
      <c r="E276" s="14">
        <f>VLOOKUP(X276,'EE investment costs'!$D$56:$R$656,15,0)</f>
        <v>4.1739250000000006</v>
      </c>
      <c r="F276" s="17">
        <f ca="1">INDEX('EE investment costs'!$D$56:$R$656,MATCH(X276,'EE investment costs'!$D$56:$D$656,0),MATCH($V$8,'EE investment costs'!$D$56:$R$56,0))</f>
        <v>1647.8417973988201</v>
      </c>
      <c r="I276" s="18">
        <v>1</v>
      </c>
      <c r="J276" s="18">
        <v>1</v>
      </c>
      <c r="K276" s="14">
        <f t="shared" ca="1" si="29"/>
        <v>0</v>
      </c>
      <c r="L276" s="26"/>
      <c r="M276" s="19" t="str">
        <f t="shared" ca="1" si="27"/>
        <v>INDODEFFEM-45</v>
      </c>
      <c r="N276" s="23" t="str">
        <f t="shared" ca="1" si="28"/>
        <v>Other comm Saving Tech-Electric Motors 4.5y</v>
      </c>
      <c r="O276" s="23" t="s">
        <v>32</v>
      </c>
      <c r="P276" s="23" t="s">
        <v>33</v>
      </c>
      <c r="Q276" s="23"/>
      <c r="R276" s="23"/>
      <c r="S276" s="19" t="s">
        <v>34</v>
      </c>
      <c r="V276" s="16" t="str">
        <f t="shared" ca="1" si="30"/>
        <v>OD</v>
      </c>
      <c r="W276" s="14" t="str">
        <f t="shared" ca="1" si="30"/>
        <v>Other comm</v>
      </c>
      <c r="X276" s="3" t="str">
        <f>'EE investment costs'!D325</f>
        <v>EM-45</v>
      </c>
      <c r="Y276" s="3" t="str">
        <f>'EE investment costs'!E325</f>
        <v>Electric Motors</v>
      </c>
      <c r="AC276" s="123">
        <f>'EE investment costs'!C325</f>
        <v>4.5</v>
      </c>
      <c r="AD276" s="22"/>
    </row>
    <row r="277" spans="2:30">
      <c r="B277" s="14" t="str">
        <f t="shared" ca="1" si="26"/>
        <v>INDODEFFTF-45</v>
      </c>
      <c r="C277" s="15" t="str">
        <f t="shared" ca="1" si="25"/>
        <v>IODTF</v>
      </c>
      <c r="D277" s="16">
        <f>'EE investment costs'!$F$15</f>
        <v>2016</v>
      </c>
      <c r="E277" s="14">
        <f>VLOOKUP(X277,'EE investment costs'!$D$56:$R$656,15,0)</f>
        <v>15.416666666666666</v>
      </c>
      <c r="F277" s="17">
        <f ca="1">INDEX('EE investment costs'!$D$56:$R$656,MATCH(X277,'EE investment costs'!$D$56:$D$656,0),MATCH($V$8,'EE investment costs'!$D$56:$R$56,0))</f>
        <v>661.21695314319606</v>
      </c>
      <c r="I277" s="18">
        <v>1</v>
      </c>
      <c r="J277" s="18">
        <v>1</v>
      </c>
      <c r="K277" s="14">
        <f t="shared" ca="1" si="29"/>
        <v>6</v>
      </c>
      <c r="L277" s="26"/>
      <c r="M277" s="19" t="str">
        <f t="shared" ca="1" si="27"/>
        <v>INDODEFFTF-45</v>
      </c>
      <c r="N277" s="23" t="str">
        <f t="shared" ca="1" si="28"/>
        <v>Other comm Saving Tech-Haulage Tractors, Trucks, Fishing boats 4.5y</v>
      </c>
      <c r="O277" s="23" t="s">
        <v>32</v>
      </c>
      <c r="P277" s="23" t="s">
        <v>33</v>
      </c>
      <c r="Q277" s="23"/>
      <c r="R277" s="23"/>
      <c r="S277" s="19" t="s">
        <v>34</v>
      </c>
      <c r="V277" s="16" t="str">
        <f t="shared" ca="1" si="30"/>
        <v>OD</v>
      </c>
      <c r="W277" s="14" t="str">
        <f t="shared" ca="1" si="30"/>
        <v>Other comm</v>
      </c>
      <c r="X277" s="3" t="str">
        <f>'EE investment costs'!D326</f>
        <v>TF-45</v>
      </c>
      <c r="Y277" s="3" t="str">
        <f>'EE investment costs'!E326</f>
        <v>Haulage Tractors, Trucks, Fishing boats</v>
      </c>
      <c r="AC277" s="123">
        <f>'EE investment costs'!C326</f>
        <v>4.5</v>
      </c>
      <c r="AD277" s="22"/>
    </row>
    <row r="278" spans="2:30">
      <c r="B278" s="14" t="str">
        <f t="shared" ca="1" si="26"/>
        <v>INDODEFFMT-46</v>
      </c>
      <c r="C278" s="15" t="str">
        <f t="shared" ca="1" si="25"/>
        <v>IODMT</v>
      </c>
      <c r="D278" s="16">
        <f>'EE investment costs'!$F$15</f>
        <v>2016</v>
      </c>
      <c r="E278" s="14">
        <f>VLOOKUP(X278,'EE investment costs'!$D$56:$R$656,15,0)</f>
        <v>6.06</v>
      </c>
      <c r="F278" s="17">
        <f ca="1">INDEX('EE investment costs'!$D$56:$R$656,MATCH(X278,'EE investment costs'!$D$56:$D$656,0),MATCH($V$8,'EE investment costs'!$D$56:$R$56,0))</f>
        <v>626.97037577189769</v>
      </c>
      <c r="I278" s="18">
        <v>1</v>
      </c>
      <c r="J278" s="18">
        <v>1</v>
      </c>
      <c r="K278" s="14">
        <f t="shared" ca="1" si="29"/>
        <v>6</v>
      </c>
      <c r="L278" s="26"/>
      <c r="M278" s="19" t="str">
        <f t="shared" ca="1" si="27"/>
        <v>INDODEFFMT-46</v>
      </c>
      <c r="N278" s="23" t="str">
        <f t="shared" ca="1" si="28"/>
        <v>Other comm Saving Tech-Heat Medium Temp. up to 150C 4.6y</v>
      </c>
      <c r="O278" s="23" t="s">
        <v>32</v>
      </c>
      <c r="P278" s="23" t="s">
        <v>33</v>
      </c>
      <c r="Q278" s="23"/>
      <c r="R278" s="23"/>
      <c r="S278" s="19" t="s">
        <v>34</v>
      </c>
      <c r="V278" s="16" t="str">
        <f t="shared" ca="1" si="30"/>
        <v>OD</v>
      </c>
      <c r="W278" s="14" t="str">
        <f t="shared" ca="1" si="30"/>
        <v>Other comm</v>
      </c>
      <c r="X278" s="3" t="str">
        <f>'EE investment costs'!D327</f>
        <v>MT-46</v>
      </c>
      <c r="Y278" s="3" t="str">
        <f>'EE investment costs'!E327</f>
        <v>Heat Medium Temp. up to 150C</v>
      </c>
      <c r="AC278" s="123">
        <f>'EE investment costs'!C327</f>
        <v>4.5999999999999996</v>
      </c>
      <c r="AD278" s="22"/>
    </row>
    <row r="279" spans="2:30">
      <c r="B279" s="14" t="str">
        <f t="shared" ca="1" si="26"/>
        <v>INDODEFFHT-46</v>
      </c>
      <c r="C279" s="15" t="str">
        <f t="shared" ca="1" si="25"/>
        <v>IODHT</v>
      </c>
      <c r="D279" s="16">
        <f>'EE investment costs'!$F$15</f>
        <v>2016</v>
      </c>
      <c r="E279" s="14">
        <f>VLOOKUP(X279,'EE investment costs'!$D$56:$R$656,15,0)</f>
        <v>4.8479999999999999</v>
      </c>
      <c r="F279" s="17">
        <f ca="1">INDEX('EE investment costs'!$D$56:$R$656,MATCH(X279,'EE investment costs'!$D$56:$D$656,0),MATCH($V$8,'EE investment costs'!$D$56:$R$56,0))</f>
        <v>514.12286123288879</v>
      </c>
      <c r="I279" s="18">
        <v>1</v>
      </c>
      <c r="J279" s="18">
        <v>1</v>
      </c>
      <c r="K279" s="14">
        <f t="shared" ca="1" si="29"/>
        <v>7</v>
      </c>
      <c r="L279" s="26"/>
      <c r="M279" s="19" t="str">
        <f t="shared" ca="1" si="27"/>
        <v>INDODEFFHT-46</v>
      </c>
      <c r="N279" s="23" t="str">
        <f t="shared" ca="1" si="28"/>
        <v>Other comm Saving Tech-Heat High Temp. over 150C 4.6y</v>
      </c>
      <c r="O279" s="23" t="s">
        <v>32</v>
      </c>
      <c r="P279" s="23" t="s">
        <v>33</v>
      </c>
      <c r="Q279" s="23"/>
      <c r="R279" s="23"/>
      <c r="S279" s="19" t="s">
        <v>34</v>
      </c>
      <c r="V279" s="16" t="str">
        <f t="shared" ca="1" si="30"/>
        <v>OD</v>
      </c>
      <c r="W279" s="14" t="str">
        <f t="shared" ca="1" si="30"/>
        <v>Other comm</v>
      </c>
      <c r="X279" s="3" t="str">
        <f>'EE investment costs'!D328</f>
        <v>HT-46</v>
      </c>
      <c r="Y279" s="3" t="str">
        <f>'EE investment costs'!E328</f>
        <v>Heat High Temp. over 150C</v>
      </c>
      <c r="AC279" s="123">
        <f>'EE investment costs'!C328</f>
        <v>4.5999999999999996</v>
      </c>
      <c r="AD279" s="22"/>
    </row>
    <row r="280" spans="2:30">
      <c r="B280" s="14" t="str">
        <f t="shared" ca="1" si="26"/>
        <v>INDODEFFRH-46</v>
      </c>
      <c r="C280" s="15" t="str">
        <f t="shared" ca="1" si="25"/>
        <v>IODRH</v>
      </c>
      <c r="D280" s="16">
        <f>'EE investment costs'!$F$15</f>
        <v>2016</v>
      </c>
      <c r="E280" s="14">
        <f>VLOOKUP(X280,'EE investment costs'!$D$56:$R$656,15,0)</f>
        <v>16.112000000000002</v>
      </c>
      <c r="F280" s="17">
        <f ca="1">INDEX('EE investment costs'!$D$56:$R$656,MATCH(X280,'EE investment costs'!$D$56:$D$656,0),MATCH($V$8,'EE investment costs'!$D$56:$R$56,0))</f>
        <v>413.28648630959941</v>
      </c>
      <c r="I280" s="18">
        <v>1</v>
      </c>
      <c r="J280" s="18">
        <v>1</v>
      </c>
      <c r="K280" s="14">
        <f t="shared" ca="1" si="29"/>
        <v>8</v>
      </c>
      <c r="L280" s="26"/>
      <c r="M280" s="19" t="str">
        <f t="shared" ca="1" si="27"/>
        <v>INDODEFFRH-46</v>
      </c>
      <c r="N280" s="23" t="str">
        <f t="shared" ca="1" si="28"/>
        <v>Other comm Saving Tech-Heat Room Heat 4.6y</v>
      </c>
      <c r="O280" s="23" t="s">
        <v>32</v>
      </c>
      <c r="P280" s="23" t="s">
        <v>33</v>
      </c>
      <c r="Q280" s="23"/>
      <c r="R280" s="23"/>
      <c r="S280" s="19" t="s">
        <v>34</v>
      </c>
      <c r="V280" s="16" t="str">
        <f t="shared" ca="1" si="30"/>
        <v>OD</v>
      </c>
      <c r="W280" s="14" t="str">
        <f t="shared" ca="1" si="30"/>
        <v>Other comm</v>
      </c>
      <c r="X280" s="3" t="str">
        <f>'EE investment costs'!D329</f>
        <v>RH-46</v>
      </c>
      <c r="Y280" s="3" t="str">
        <f>'EE investment costs'!E329</f>
        <v>Heat Room Heat</v>
      </c>
      <c r="AC280" s="123">
        <f>'EE investment costs'!C329</f>
        <v>4.5999999999999996</v>
      </c>
      <c r="AD280" s="22"/>
    </row>
    <row r="281" spans="2:30">
      <c r="B281" s="14" t="str">
        <f t="shared" ca="1" si="26"/>
        <v>INDODEFFLA-46</v>
      </c>
      <c r="C281" s="15" t="str">
        <f t="shared" ca="1" si="25"/>
        <v>IODLA</v>
      </c>
      <c r="D281" s="16">
        <f>'EE investment costs'!$F$15</f>
        <v>2016</v>
      </c>
      <c r="E281" s="14">
        <f>VLOOKUP(X281,'EE investment costs'!$D$56:$R$656,15,0)</f>
        <v>3.9882</v>
      </c>
      <c r="F281" s="17">
        <f ca="1">INDEX('EE investment costs'!$D$56:$R$656,MATCH(X281,'EE investment costs'!$D$56:$D$656,0),MATCH($V$8,'EE investment costs'!$D$56:$R$56,0))</f>
        <v>1675.4630374248709</v>
      </c>
      <c r="I281" s="18">
        <v>1</v>
      </c>
      <c r="J281" s="18">
        <v>1</v>
      </c>
      <c r="K281" s="14">
        <f t="shared" ca="1" si="29"/>
        <v>0</v>
      </c>
      <c r="L281" s="26"/>
      <c r="M281" s="19" t="str">
        <f t="shared" ca="1" si="27"/>
        <v>INDODEFFLA-46</v>
      </c>
      <c r="N281" s="23" t="str">
        <f t="shared" ca="1" si="28"/>
        <v>Other comm Saving Tech-Light 4.6y</v>
      </c>
      <c r="O281" s="23" t="s">
        <v>32</v>
      </c>
      <c r="P281" s="23" t="s">
        <v>33</v>
      </c>
      <c r="Q281" s="23"/>
      <c r="R281" s="23"/>
      <c r="S281" s="19" t="s">
        <v>34</v>
      </c>
      <c r="V281" s="16" t="str">
        <f t="shared" ca="1" si="30"/>
        <v>OD</v>
      </c>
      <c r="W281" s="14" t="str">
        <f t="shared" ca="1" si="30"/>
        <v>Other comm</v>
      </c>
      <c r="X281" s="3" t="str">
        <f>'EE investment costs'!D330</f>
        <v>LA-46</v>
      </c>
      <c r="Y281" s="3" t="str">
        <f>'EE investment costs'!E330</f>
        <v>Light</v>
      </c>
      <c r="AC281" s="123">
        <f>'EE investment costs'!C330</f>
        <v>4.5999999999999996</v>
      </c>
      <c r="AD281" s="22"/>
    </row>
    <row r="282" spans="2:30">
      <c r="B282" s="14" t="str">
        <f t="shared" ca="1" si="26"/>
        <v>INDODEFFEM-46</v>
      </c>
      <c r="C282" s="15" t="str">
        <f t="shared" ca="1" si="25"/>
        <v>IODEM</v>
      </c>
      <c r="D282" s="16">
        <f>'EE investment costs'!$F$15</f>
        <v>2016</v>
      </c>
      <c r="E282" s="14">
        <f>VLOOKUP(X282,'EE investment costs'!$D$56:$R$656,15,0)</f>
        <v>4.1876100000000003</v>
      </c>
      <c r="F282" s="17">
        <f ca="1">INDEX('EE investment costs'!$D$56:$R$656,MATCH(X282,'EE investment costs'!$D$56:$D$656,0),MATCH($V$8,'EE investment costs'!$D$56:$R$56,0))</f>
        <v>1668.0349001779261</v>
      </c>
      <c r="I282" s="18">
        <v>1</v>
      </c>
      <c r="J282" s="18">
        <v>1</v>
      </c>
      <c r="K282" s="14">
        <f t="shared" ca="1" si="29"/>
        <v>0</v>
      </c>
      <c r="L282" s="26"/>
      <c r="M282" s="19" t="str">
        <f t="shared" ca="1" si="27"/>
        <v>INDODEFFEM-46</v>
      </c>
      <c r="N282" s="23" t="str">
        <f t="shared" ca="1" si="28"/>
        <v>Other comm Saving Tech-Electric Motors 4.6y</v>
      </c>
      <c r="O282" s="23" t="s">
        <v>32</v>
      </c>
      <c r="P282" s="23" t="s">
        <v>33</v>
      </c>
      <c r="Q282" s="23"/>
      <c r="R282" s="23"/>
      <c r="S282" s="19" t="s">
        <v>34</v>
      </c>
      <c r="V282" s="16" t="str">
        <f t="shared" ca="1" si="30"/>
        <v>OD</v>
      </c>
      <c r="W282" s="14" t="str">
        <f t="shared" ca="1" si="30"/>
        <v>Other comm</v>
      </c>
      <c r="X282" s="3" t="str">
        <f>'EE investment costs'!D331</f>
        <v>EM-46</v>
      </c>
      <c r="Y282" s="3" t="str">
        <f>'EE investment costs'!E331</f>
        <v>Electric Motors</v>
      </c>
      <c r="AC282" s="123">
        <f>'EE investment costs'!C331</f>
        <v>4.5999999999999996</v>
      </c>
      <c r="AD282" s="22"/>
    </row>
    <row r="283" spans="2:30">
      <c r="B283" s="14" t="str">
        <f t="shared" ca="1" si="26"/>
        <v>INDODEFFTF-46</v>
      </c>
      <c r="C283" s="15" t="str">
        <f t="shared" ca="1" si="25"/>
        <v>IODTF</v>
      </c>
      <c r="D283" s="16">
        <f>'EE investment costs'!$F$15</f>
        <v>2016</v>
      </c>
      <c r="E283" s="14">
        <f>VLOOKUP(X283,'EE investment costs'!$D$56:$R$656,15,0)</f>
        <v>15.499999999999998</v>
      </c>
      <c r="F283" s="17">
        <f ca="1">INDEX('EE investment costs'!$D$56:$R$656,MATCH(X283,'EE investment costs'!$D$56:$D$656,0),MATCH($V$8,'EE investment costs'!$D$56:$R$56,0))</f>
        <v>675.91066321304481</v>
      </c>
      <c r="I283" s="18">
        <v>1</v>
      </c>
      <c r="J283" s="18">
        <v>1</v>
      </c>
      <c r="K283" s="14">
        <f t="shared" ca="1" si="29"/>
        <v>6</v>
      </c>
      <c r="L283" s="26"/>
      <c r="M283" s="19" t="str">
        <f t="shared" ca="1" si="27"/>
        <v>INDODEFFTF-46</v>
      </c>
      <c r="N283" s="23" t="str">
        <f t="shared" ca="1" si="28"/>
        <v>Other comm Saving Tech-Haulage Tractors, Trucks, Fishing boats 4.6y</v>
      </c>
      <c r="O283" s="23" t="s">
        <v>32</v>
      </c>
      <c r="P283" s="23" t="s">
        <v>33</v>
      </c>
      <c r="Q283" s="23"/>
      <c r="R283" s="23"/>
      <c r="S283" s="19" t="s">
        <v>34</v>
      </c>
      <c r="V283" s="16" t="str">
        <f t="shared" ca="1" si="30"/>
        <v>OD</v>
      </c>
      <c r="W283" s="14" t="str">
        <f t="shared" ca="1" si="30"/>
        <v>Other comm</v>
      </c>
      <c r="X283" s="3" t="str">
        <f>'EE investment costs'!D332</f>
        <v>TF-46</v>
      </c>
      <c r="Y283" s="3" t="str">
        <f>'EE investment costs'!E332</f>
        <v>Haulage Tractors, Trucks, Fishing boats</v>
      </c>
      <c r="AC283" s="123">
        <f>'EE investment costs'!C332</f>
        <v>4.5999999999999996</v>
      </c>
      <c r="AD283" s="22"/>
    </row>
    <row r="284" spans="2:30">
      <c r="B284" s="14" t="str">
        <f t="shared" ca="1" si="26"/>
        <v>INDODEFFMT-47</v>
      </c>
      <c r="C284" s="15" t="str">
        <f t="shared" ca="1" si="25"/>
        <v>IODMT</v>
      </c>
      <c r="D284" s="16">
        <f>'EE investment costs'!$F$15</f>
        <v>2016</v>
      </c>
      <c r="E284" s="14">
        <f>VLOOKUP(X284,'EE investment costs'!$D$56:$R$656,15,0)</f>
        <v>6.0699999999999994</v>
      </c>
      <c r="F284" s="17">
        <f ca="1">INDEX('EE investment costs'!$D$56:$R$656,MATCH(X284,'EE investment costs'!$D$56:$D$656,0),MATCH($V$8,'EE investment costs'!$D$56:$R$56,0))</f>
        <v>636.57972779075567</v>
      </c>
      <c r="I284" s="18">
        <v>1</v>
      </c>
      <c r="J284" s="18">
        <v>1</v>
      </c>
      <c r="K284" s="14">
        <f t="shared" ca="1" si="29"/>
        <v>6</v>
      </c>
      <c r="M284" s="19" t="str">
        <f t="shared" ca="1" si="27"/>
        <v>INDODEFFMT-47</v>
      </c>
      <c r="N284" s="23" t="str">
        <f t="shared" ca="1" si="28"/>
        <v>Other comm Saving Tech-Heat Medium Temp. up to 150C 4.7y</v>
      </c>
      <c r="O284" s="23" t="s">
        <v>32</v>
      </c>
      <c r="P284" s="23" t="s">
        <v>33</v>
      </c>
      <c r="Q284" s="23"/>
      <c r="R284" s="23"/>
      <c r="S284" s="19" t="s">
        <v>34</v>
      </c>
      <c r="V284" s="16" t="str">
        <f t="shared" ca="1" si="30"/>
        <v>OD</v>
      </c>
      <c r="W284" s="14" t="str">
        <f t="shared" ca="1" si="30"/>
        <v>Other comm</v>
      </c>
      <c r="X284" s="3" t="str">
        <f>'EE investment costs'!D333</f>
        <v>MT-47</v>
      </c>
      <c r="Y284" s="3" t="str">
        <f>'EE investment costs'!E333</f>
        <v>Heat Medium Temp. up to 150C</v>
      </c>
      <c r="AC284" s="123">
        <f>'EE investment costs'!C333</f>
        <v>4.7</v>
      </c>
      <c r="AD284" s="22"/>
    </row>
    <row r="285" spans="2:30">
      <c r="B285" s="14" t="str">
        <f t="shared" ca="1" si="26"/>
        <v>INDODEFFHT-47</v>
      </c>
      <c r="C285" s="15" t="str">
        <f t="shared" ca="1" si="25"/>
        <v>IODHT</v>
      </c>
      <c r="D285" s="16">
        <f>'EE investment costs'!$F$15</f>
        <v>2016</v>
      </c>
      <c r="E285" s="14">
        <f>VLOOKUP(X285,'EE investment costs'!$D$56:$R$656,15,0)</f>
        <v>4.8559999999999999</v>
      </c>
      <c r="F285" s="17">
        <f ca="1">INDEX('EE investment costs'!$D$56:$R$656,MATCH(X285,'EE investment costs'!$D$56:$D$656,0),MATCH($V$8,'EE investment costs'!$D$56:$R$56,0))</f>
        <v>520.50722225353229</v>
      </c>
      <c r="I285" s="18">
        <v>1</v>
      </c>
      <c r="J285" s="18">
        <v>1</v>
      </c>
      <c r="K285" s="14">
        <f t="shared" ca="1" si="29"/>
        <v>7</v>
      </c>
      <c r="M285" s="19" t="str">
        <f t="shared" ca="1" si="27"/>
        <v>INDODEFFHT-47</v>
      </c>
      <c r="N285" s="23" t="str">
        <f t="shared" ca="1" si="28"/>
        <v>Other comm Saving Tech-Heat High Temp. over 150C 4.7y</v>
      </c>
      <c r="O285" s="23" t="s">
        <v>32</v>
      </c>
      <c r="P285" s="23" t="s">
        <v>33</v>
      </c>
      <c r="Q285" s="23"/>
      <c r="R285" s="23"/>
      <c r="S285" s="19" t="s">
        <v>34</v>
      </c>
      <c r="V285" s="16" t="str">
        <f t="shared" ca="1" si="30"/>
        <v>OD</v>
      </c>
      <c r="W285" s="14" t="str">
        <f t="shared" ca="1" si="30"/>
        <v>Other comm</v>
      </c>
      <c r="X285" s="3" t="str">
        <f>'EE investment costs'!D334</f>
        <v>HT-47</v>
      </c>
      <c r="Y285" s="3" t="str">
        <f>'EE investment costs'!E334</f>
        <v>Heat High Temp. over 150C</v>
      </c>
      <c r="AC285" s="123">
        <f>'EE investment costs'!C334</f>
        <v>4.7</v>
      </c>
      <c r="AD285" s="22"/>
    </row>
    <row r="286" spans="2:30">
      <c r="B286" s="14" t="str">
        <f t="shared" ca="1" si="26"/>
        <v>INDODEFFRH-47</v>
      </c>
      <c r="C286" s="15" t="str">
        <f t="shared" ca="1" si="25"/>
        <v>IODRH</v>
      </c>
      <c r="D286" s="16">
        <f>'EE investment costs'!$F$15</f>
        <v>2016</v>
      </c>
      <c r="E286" s="14">
        <f>VLOOKUP(X286,'EE investment costs'!$D$56:$R$656,15,0)</f>
        <v>16.13066666666667</v>
      </c>
      <c r="F286" s="17">
        <f ca="1">INDEX('EE investment costs'!$D$56:$R$656,MATCH(X286,'EE investment costs'!$D$56:$D$656,0),MATCH($V$8,'EE investment costs'!$D$56:$R$56,0))</f>
        <v>450.8579850650176</v>
      </c>
      <c r="I286" s="18">
        <v>1</v>
      </c>
      <c r="J286" s="18">
        <v>1</v>
      </c>
      <c r="K286" s="14">
        <f t="shared" ca="1" si="29"/>
        <v>8</v>
      </c>
      <c r="M286" s="19" t="str">
        <f t="shared" ca="1" si="27"/>
        <v>INDODEFFRH-47</v>
      </c>
      <c r="N286" s="23" t="str">
        <f t="shared" ca="1" si="28"/>
        <v>Other comm Saving Tech-Heat Room Heat 4.7y</v>
      </c>
      <c r="O286" s="23" t="s">
        <v>32</v>
      </c>
      <c r="P286" s="23" t="s">
        <v>33</v>
      </c>
      <c r="Q286" s="23"/>
      <c r="R286" s="23"/>
      <c r="S286" s="19" t="s">
        <v>34</v>
      </c>
      <c r="V286" s="16" t="str">
        <f t="shared" ca="1" si="30"/>
        <v>OD</v>
      </c>
      <c r="W286" s="14" t="str">
        <f t="shared" ca="1" si="30"/>
        <v>Other comm</v>
      </c>
      <c r="X286" s="3" t="str">
        <f>'EE investment costs'!D335</f>
        <v>RH-47</v>
      </c>
      <c r="Y286" s="3" t="str">
        <f>'EE investment costs'!E335</f>
        <v>Heat Room Heat</v>
      </c>
      <c r="AC286" s="123">
        <f>'EE investment costs'!C335</f>
        <v>4.7</v>
      </c>
      <c r="AD286" s="22"/>
    </row>
    <row r="287" spans="2:30">
      <c r="B287" s="14" t="str">
        <f t="shared" ca="1" si="26"/>
        <v>INDODEFFLA-47</v>
      </c>
      <c r="C287" s="15" t="str">
        <f t="shared" ca="1" si="25"/>
        <v>IODLA</v>
      </c>
      <c r="D287" s="16">
        <f>'EE investment costs'!$F$15</f>
        <v>2016</v>
      </c>
      <c r="E287" s="14">
        <f>VLOOKUP(X287,'EE investment costs'!$D$56:$R$656,15,0)</f>
        <v>4.0012333333333334</v>
      </c>
      <c r="F287" s="17">
        <f ca="1">INDEX('EE investment costs'!$D$56:$R$656,MATCH(X287,'EE investment costs'!$D$56:$D$656,0),MATCH($V$8,'EE investment costs'!$D$56:$R$56,0))</f>
        <v>1690.879557474824</v>
      </c>
      <c r="I287" s="18">
        <v>1</v>
      </c>
      <c r="J287" s="18">
        <v>1</v>
      </c>
      <c r="K287" s="14">
        <f t="shared" ca="1" si="29"/>
        <v>0</v>
      </c>
      <c r="M287" s="19" t="str">
        <f t="shared" ca="1" si="27"/>
        <v>INDODEFFLA-47</v>
      </c>
      <c r="N287" s="23" t="str">
        <f t="shared" ca="1" si="28"/>
        <v>Other comm Saving Tech-Light 4.7y</v>
      </c>
      <c r="O287" s="23" t="s">
        <v>32</v>
      </c>
      <c r="P287" s="23" t="s">
        <v>33</v>
      </c>
      <c r="Q287" s="23"/>
      <c r="R287" s="23"/>
      <c r="S287" s="19" t="s">
        <v>34</v>
      </c>
      <c r="V287" s="16" t="str">
        <f t="shared" ca="1" si="30"/>
        <v>OD</v>
      </c>
      <c r="W287" s="14" t="str">
        <f t="shared" ca="1" si="30"/>
        <v>Other comm</v>
      </c>
      <c r="X287" s="3" t="str">
        <f>'EE investment costs'!D336</f>
        <v>LA-47</v>
      </c>
      <c r="Y287" s="3" t="str">
        <f>'EE investment costs'!E336</f>
        <v>Light</v>
      </c>
      <c r="AC287" s="123">
        <f>'EE investment costs'!C336</f>
        <v>4.7</v>
      </c>
      <c r="AD287" s="22"/>
    </row>
    <row r="288" spans="2:30">
      <c r="B288" s="14" t="str">
        <f t="shared" ca="1" si="26"/>
        <v>INDODEFFEM-47</v>
      </c>
      <c r="C288" s="15" t="str">
        <f t="shared" ca="1" si="25"/>
        <v>IODEM</v>
      </c>
      <c r="D288" s="16">
        <f>'EE investment costs'!$F$15</f>
        <v>2016</v>
      </c>
      <c r="E288" s="14">
        <f>VLOOKUP(X288,'EE investment costs'!$D$56:$R$656,15,0)</f>
        <v>4.201295</v>
      </c>
      <c r="F288" s="17">
        <f ca="1">INDEX('EE investment costs'!$D$56:$R$656,MATCH(X288,'EE investment costs'!$D$56:$D$656,0),MATCH($V$8,'EE investment costs'!$D$56:$R$56,0))</f>
        <v>1688.2280029570325</v>
      </c>
      <c r="I288" s="18">
        <v>1</v>
      </c>
      <c r="J288" s="18">
        <v>1</v>
      </c>
      <c r="K288" s="14">
        <f t="shared" ca="1" si="29"/>
        <v>0</v>
      </c>
      <c r="M288" s="19" t="str">
        <f t="shared" ca="1" si="27"/>
        <v>INDODEFFEM-47</v>
      </c>
      <c r="N288" s="23" t="str">
        <f t="shared" ca="1" si="28"/>
        <v>Other comm Saving Tech-Electric Motors 4.7y</v>
      </c>
      <c r="O288" s="23" t="s">
        <v>32</v>
      </c>
      <c r="P288" s="23" t="s">
        <v>33</v>
      </c>
      <c r="Q288" s="23"/>
      <c r="R288" s="23"/>
      <c r="S288" s="19" t="s">
        <v>34</v>
      </c>
      <c r="V288" s="16" t="str">
        <f t="shared" ca="1" si="30"/>
        <v>OD</v>
      </c>
      <c r="W288" s="14" t="str">
        <f t="shared" ca="1" si="30"/>
        <v>Other comm</v>
      </c>
      <c r="X288" s="3" t="str">
        <f>'EE investment costs'!D337</f>
        <v>EM-47</v>
      </c>
      <c r="Y288" s="3" t="str">
        <f>'EE investment costs'!E337</f>
        <v>Electric Motors</v>
      </c>
      <c r="AC288" s="123">
        <f>'EE investment costs'!C337</f>
        <v>4.7</v>
      </c>
      <c r="AD288" s="22"/>
    </row>
    <row r="289" spans="2:30">
      <c r="B289" s="14" t="str">
        <f t="shared" ca="1" si="26"/>
        <v>INDODEFFTF-47</v>
      </c>
      <c r="C289" s="15" t="str">
        <f t="shared" ca="1" si="25"/>
        <v>IODTF</v>
      </c>
      <c r="D289" s="16">
        <f>'EE investment costs'!$F$15</f>
        <v>2016</v>
      </c>
      <c r="E289" s="14">
        <f>VLOOKUP(X289,'EE investment costs'!$D$56:$R$656,15,0)</f>
        <v>15.583333333333332</v>
      </c>
      <c r="F289" s="17">
        <f ca="1">INDEX('EE investment costs'!$D$56:$R$656,MATCH(X289,'EE investment costs'!$D$56:$D$656,0),MATCH($V$8,'EE investment costs'!$D$56:$R$56,0))</f>
        <v>690.60437328289368</v>
      </c>
      <c r="I289" s="18">
        <v>1</v>
      </c>
      <c r="J289" s="18">
        <v>1</v>
      </c>
      <c r="K289" s="14">
        <f t="shared" ca="1" si="29"/>
        <v>6</v>
      </c>
      <c r="M289" s="19" t="str">
        <f t="shared" ca="1" si="27"/>
        <v>INDODEFFTF-47</v>
      </c>
      <c r="N289" s="23" t="str">
        <f t="shared" ca="1" si="28"/>
        <v>Other comm Saving Tech-Haulage Tractors, Trucks, Fishing boats 4.7y</v>
      </c>
      <c r="O289" s="23" t="s">
        <v>32</v>
      </c>
      <c r="P289" s="23" t="s">
        <v>33</v>
      </c>
      <c r="Q289" s="23"/>
      <c r="R289" s="23"/>
      <c r="S289" s="19" t="s">
        <v>34</v>
      </c>
      <c r="V289" s="16" t="str">
        <f t="shared" ca="1" si="30"/>
        <v>OD</v>
      </c>
      <c r="W289" s="14" t="str">
        <f t="shared" ca="1" si="30"/>
        <v>Other comm</v>
      </c>
      <c r="X289" s="3" t="str">
        <f>'EE investment costs'!D338</f>
        <v>TF-47</v>
      </c>
      <c r="Y289" s="3" t="str">
        <f>'EE investment costs'!E338</f>
        <v>Haulage Tractors, Trucks, Fishing boats</v>
      </c>
      <c r="AC289" s="123">
        <f>'EE investment costs'!C338</f>
        <v>4.7</v>
      </c>
      <c r="AD289" s="22"/>
    </row>
    <row r="290" spans="2:30">
      <c r="B290" s="14" t="str">
        <f t="shared" ca="1" si="26"/>
        <v>INDODEFFMT-48</v>
      </c>
      <c r="C290" s="15" t="str">
        <f t="shared" ca="1" si="25"/>
        <v>IODMT</v>
      </c>
      <c r="D290" s="16">
        <f>'EE investment costs'!$F$15</f>
        <v>2016</v>
      </c>
      <c r="E290" s="14">
        <f>VLOOKUP(X290,'EE investment costs'!$D$56:$R$656,15,0)</f>
        <v>6.0799999999999992</v>
      </c>
      <c r="F290" s="17">
        <f ca="1">INDEX('EE investment costs'!$D$56:$R$656,MATCH(X290,'EE investment costs'!$D$56:$D$656,0),MATCH($V$8,'EE investment costs'!$D$56:$R$56,0))</f>
        <v>646.18907980961376</v>
      </c>
      <c r="I290" s="18">
        <v>1</v>
      </c>
      <c r="J290" s="18">
        <v>1</v>
      </c>
      <c r="K290" s="14">
        <f t="shared" ca="1" si="29"/>
        <v>6</v>
      </c>
      <c r="M290" s="19" t="str">
        <f t="shared" ca="1" si="27"/>
        <v>INDODEFFMT-48</v>
      </c>
      <c r="N290" s="23" t="str">
        <f t="shared" ca="1" si="28"/>
        <v>Other comm Saving Tech-Heat Medium Temp. up to 150C 4.8y</v>
      </c>
      <c r="O290" s="23" t="s">
        <v>32</v>
      </c>
      <c r="P290" s="23" t="s">
        <v>33</v>
      </c>
      <c r="Q290" s="23"/>
      <c r="R290" s="23"/>
      <c r="S290" s="19" t="s">
        <v>34</v>
      </c>
      <c r="V290" s="16" t="str">
        <f t="shared" ca="1" si="30"/>
        <v>OD</v>
      </c>
      <c r="W290" s="14" t="str">
        <f t="shared" ca="1" si="30"/>
        <v>Other comm</v>
      </c>
      <c r="X290" s="3" t="str">
        <f>'EE investment costs'!D339</f>
        <v>MT-48</v>
      </c>
      <c r="Y290" s="3" t="str">
        <f>'EE investment costs'!E339</f>
        <v>Heat Medium Temp. up to 150C</v>
      </c>
      <c r="AC290" s="123">
        <f>'EE investment costs'!C339</f>
        <v>4.8</v>
      </c>
      <c r="AD290" s="22"/>
    </row>
    <row r="291" spans="2:30">
      <c r="B291" s="14" t="str">
        <f t="shared" ca="1" si="26"/>
        <v>INDODEFFHT-48</v>
      </c>
      <c r="C291" s="15" t="str">
        <f t="shared" ca="1" si="25"/>
        <v>IODHT</v>
      </c>
      <c r="D291" s="16">
        <f>'EE investment costs'!$F$15</f>
        <v>2016</v>
      </c>
      <c r="E291" s="14">
        <f>VLOOKUP(X291,'EE investment costs'!$D$56:$R$656,15,0)</f>
        <v>4.8639999999999999</v>
      </c>
      <c r="F291" s="17">
        <f ca="1">INDEX('EE investment costs'!$D$56:$R$656,MATCH(X291,'EE investment costs'!$D$56:$D$656,0),MATCH($V$8,'EE investment costs'!$D$56:$R$56,0))</f>
        <v>526.89158327417556</v>
      </c>
      <c r="I291" s="18">
        <v>1</v>
      </c>
      <c r="J291" s="18">
        <v>1</v>
      </c>
      <c r="K291" s="14">
        <f t="shared" ca="1" si="29"/>
        <v>7</v>
      </c>
      <c r="M291" s="19" t="str">
        <f t="shared" ca="1" si="27"/>
        <v>INDODEFFHT-48</v>
      </c>
      <c r="N291" s="23" t="str">
        <f t="shared" ca="1" si="28"/>
        <v>Other comm Saving Tech-Heat High Temp. over 150C 4.8y</v>
      </c>
      <c r="O291" s="23" t="s">
        <v>32</v>
      </c>
      <c r="P291" s="23" t="s">
        <v>33</v>
      </c>
      <c r="Q291" s="23"/>
      <c r="R291" s="23"/>
      <c r="S291" s="19" t="s">
        <v>34</v>
      </c>
      <c r="V291" s="16" t="str">
        <f t="shared" ca="1" si="30"/>
        <v>OD</v>
      </c>
      <c r="W291" s="14" t="str">
        <f t="shared" ca="1" si="30"/>
        <v>Other comm</v>
      </c>
      <c r="X291" s="3" t="str">
        <f>'EE investment costs'!D340</f>
        <v>HT-48</v>
      </c>
      <c r="Y291" s="3" t="str">
        <f>'EE investment costs'!E340</f>
        <v>Heat High Temp. over 150C</v>
      </c>
      <c r="AC291" s="123">
        <f>'EE investment costs'!C340</f>
        <v>4.8</v>
      </c>
      <c r="AD291" s="22"/>
    </row>
    <row r="292" spans="2:30">
      <c r="B292" s="14" t="str">
        <f t="shared" ca="1" si="26"/>
        <v>INDODEFFRH-48</v>
      </c>
      <c r="C292" s="15" t="str">
        <f t="shared" ca="1" si="25"/>
        <v>IODRH</v>
      </c>
      <c r="D292" s="16">
        <f>'EE investment costs'!$F$15</f>
        <v>2016</v>
      </c>
      <c r="E292" s="14">
        <f>VLOOKUP(X292,'EE investment costs'!$D$56:$R$656,15,0)</f>
        <v>16.149333333333335</v>
      </c>
      <c r="F292" s="17">
        <f ca="1">INDEX('EE investment costs'!$D$56:$R$656,MATCH(X292,'EE investment costs'!$D$56:$D$656,0),MATCH($V$8,'EE investment costs'!$D$56:$R$56,0))</f>
        <v>488.42948382043573</v>
      </c>
      <c r="I292" s="18">
        <v>1</v>
      </c>
      <c r="J292" s="18">
        <v>1</v>
      </c>
      <c r="K292" s="14">
        <f t="shared" ca="1" si="29"/>
        <v>8</v>
      </c>
      <c r="M292" s="19" t="str">
        <f t="shared" ca="1" si="27"/>
        <v>INDODEFFRH-48</v>
      </c>
      <c r="N292" s="23" t="str">
        <f t="shared" ca="1" si="28"/>
        <v>Other comm Saving Tech-Heat Room Heat 4.8y</v>
      </c>
      <c r="O292" s="23" t="s">
        <v>32</v>
      </c>
      <c r="P292" s="23" t="s">
        <v>33</v>
      </c>
      <c r="Q292" s="23"/>
      <c r="R292" s="23"/>
      <c r="S292" s="19" t="s">
        <v>34</v>
      </c>
      <c r="V292" s="16" t="str">
        <f t="shared" ca="1" si="30"/>
        <v>OD</v>
      </c>
      <c r="W292" s="14" t="str">
        <f t="shared" ca="1" si="30"/>
        <v>Other comm</v>
      </c>
      <c r="X292" s="3" t="str">
        <f>'EE investment costs'!D341</f>
        <v>RH-48</v>
      </c>
      <c r="Y292" s="3" t="str">
        <f>'EE investment costs'!E341</f>
        <v>Heat Room Heat</v>
      </c>
      <c r="AC292" s="123">
        <f>'EE investment costs'!C341</f>
        <v>4.8</v>
      </c>
      <c r="AD292" s="22"/>
    </row>
    <row r="293" spans="2:30">
      <c r="B293" s="14" t="str">
        <f t="shared" ca="1" si="26"/>
        <v>INDODEFFLA-48</v>
      </c>
      <c r="C293" s="15" t="str">
        <f t="shared" ca="1" si="25"/>
        <v>IODLA</v>
      </c>
      <c r="D293" s="16">
        <f>'EE investment costs'!$F$15</f>
        <v>2016</v>
      </c>
      <c r="E293" s="14">
        <f>VLOOKUP(X293,'EE investment costs'!$D$56:$R$656,15,0)</f>
        <v>4.0142666666666669</v>
      </c>
      <c r="F293" s="17">
        <f ca="1">INDEX('EE investment costs'!$D$56:$R$656,MATCH(X293,'EE investment costs'!$D$56:$D$656,0),MATCH($V$8,'EE investment costs'!$D$56:$R$56,0))</f>
        <v>1706.2960775247768</v>
      </c>
      <c r="I293" s="18">
        <v>1</v>
      </c>
      <c r="J293" s="18">
        <v>1</v>
      </c>
      <c r="K293" s="14">
        <f t="shared" ca="1" si="29"/>
        <v>0</v>
      </c>
      <c r="M293" s="19" t="str">
        <f t="shared" ca="1" si="27"/>
        <v>INDODEFFLA-48</v>
      </c>
      <c r="N293" s="23" t="str">
        <f t="shared" ca="1" si="28"/>
        <v>Other comm Saving Tech-Light 4.8y</v>
      </c>
      <c r="O293" s="23" t="s">
        <v>32</v>
      </c>
      <c r="P293" s="23" t="s">
        <v>33</v>
      </c>
      <c r="Q293" s="23"/>
      <c r="R293" s="23"/>
      <c r="S293" s="19" t="s">
        <v>34</v>
      </c>
      <c r="V293" s="16" t="str">
        <f t="shared" ca="1" si="30"/>
        <v>OD</v>
      </c>
      <c r="W293" s="14" t="str">
        <f t="shared" ca="1" si="30"/>
        <v>Other comm</v>
      </c>
      <c r="X293" s="3" t="str">
        <f>'EE investment costs'!D342</f>
        <v>LA-48</v>
      </c>
      <c r="Y293" s="3" t="str">
        <f>'EE investment costs'!E342</f>
        <v>Light</v>
      </c>
      <c r="AC293" s="123">
        <f>'EE investment costs'!C342</f>
        <v>4.8</v>
      </c>
      <c r="AD293" s="22"/>
    </row>
    <row r="294" spans="2:30">
      <c r="B294" s="14" t="str">
        <f t="shared" ca="1" si="26"/>
        <v>INDODEFFEM-48</v>
      </c>
      <c r="C294" s="15" t="str">
        <f t="shared" ca="1" si="25"/>
        <v>IODEM</v>
      </c>
      <c r="D294" s="16">
        <f>'EE investment costs'!$F$15</f>
        <v>2016</v>
      </c>
      <c r="E294" s="14">
        <f>VLOOKUP(X294,'EE investment costs'!$D$56:$R$656,15,0)</f>
        <v>4.2149799999999997</v>
      </c>
      <c r="F294" s="17">
        <f ca="1">INDEX('EE investment costs'!$D$56:$R$656,MATCH(X294,'EE investment costs'!$D$56:$D$656,0),MATCH($V$8,'EE investment costs'!$D$56:$R$56,0))</f>
        <v>1708.4211057361388</v>
      </c>
      <c r="I294" s="18">
        <v>1</v>
      </c>
      <c r="J294" s="18">
        <v>1</v>
      </c>
      <c r="K294" s="14">
        <f t="shared" ca="1" si="29"/>
        <v>0</v>
      </c>
      <c r="M294" s="19" t="str">
        <f t="shared" ca="1" si="27"/>
        <v>INDODEFFEM-48</v>
      </c>
      <c r="N294" s="23" t="str">
        <f t="shared" ca="1" si="28"/>
        <v>Other comm Saving Tech-Electric Motors 4.8y</v>
      </c>
      <c r="O294" s="23" t="s">
        <v>32</v>
      </c>
      <c r="P294" s="23" t="s">
        <v>33</v>
      </c>
      <c r="Q294" s="23"/>
      <c r="R294" s="23"/>
      <c r="S294" s="19" t="s">
        <v>34</v>
      </c>
      <c r="V294" s="16" t="str">
        <f t="shared" ca="1" si="30"/>
        <v>OD</v>
      </c>
      <c r="W294" s="14" t="str">
        <f t="shared" ca="1" si="30"/>
        <v>Other comm</v>
      </c>
      <c r="X294" s="3" t="str">
        <f>'EE investment costs'!D343</f>
        <v>EM-48</v>
      </c>
      <c r="Y294" s="3" t="str">
        <f>'EE investment costs'!E343</f>
        <v>Electric Motors</v>
      </c>
      <c r="AC294" s="123">
        <f>'EE investment costs'!C343</f>
        <v>4.8</v>
      </c>
      <c r="AD294" s="22"/>
    </row>
    <row r="295" spans="2:30">
      <c r="B295" s="14" t="str">
        <f t="shared" ca="1" si="26"/>
        <v>INDODEFFTF-48</v>
      </c>
      <c r="C295" s="15" t="str">
        <f t="shared" ca="1" si="25"/>
        <v>IODTF</v>
      </c>
      <c r="D295" s="16">
        <f>'EE investment costs'!$F$15</f>
        <v>2016</v>
      </c>
      <c r="E295" s="14">
        <f>VLOOKUP(X295,'EE investment costs'!$D$56:$R$656,15,0)</f>
        <v>15.666666666666664</v>
      </c>
      <c r="F295" s="17">
        <f ca="1">INDEX('EE investment costs'!$D$56:$R$656,MATCH(X295,'EE investment costs'!$D$56:$D$656,0),MATCH($V$8,'EE investment costs'!$D$56:$R$56,0))</f>
        <v>705.29808335274254</v>
      </c>
      <c r="I295" s="18">
        <v>1</v>
      </c>
      <c r="J295" s="18">
        <v>1</v>
      </c>
      <c r="K295" s="14">
        <f t="shared" ca="1" si="29"/>
        <v>5</v>
      </c>
      <c r="M295" s="19" t="str">
        <f t="shared" ca="1" si="27"/>
        <v>INDODEFFTF-48</v>
      </c>
      <c r="N295" s="23" t="str">
        <f t="shared" ca="1" si="28"/>
        <v>Other comm Saving Tech-Haulage Tractors, Trucks, Fishing boats 4.8y</v>
      </c>
      <c r="O295" s="23" t="s">
        <v>32</v>
      </c>
      <c r="P295" s="23" t="s">
        <v>33</v>
      </c>
      <c r="Q295" s="23"/>
      <c r="R295" s="23"/>
      <c r="S295" s="19" t="s">
        <v>34</v>
      </c>
      <c r="V295" s="16" t="str">
        <f t="shared" ca="1" si="30"/>
        <v>OD</v>
      </c>
      <c r="W295" s="14" t="str">
        <f t="shared" ca="1" si="30"/>
        <v>Other comm</v>
      </c>
      <c r="X295" s="3" t="str">
        <f>'EE investment costs'!D344</f>
        <v>TF-48</v>
      </c>
      <c r="Y295" s="3" t="str">
        <f>'EE investment costs'!E344</f>
        <v>Haulage Tractors, Trucks, Fishing boats</v>
      </c>
      <c r="AC295" s="123">
        <f>'EE investment costs'!C344</f>
        <v>4.8</v>
      </c>
      <c r="AD295" s="22"/>
    </row>
    <row r="296" spans="2:30">
      <c r="B296" s="14" t="str">
        <f t="shared" ca="1" si="26"/>
        <v>INDODEFFMT-49</v>
      </c>
      <c r="C296" s="15" t="str">
        <f t="shared" ca="1" si="25"/>
        <v>IODMT</v>
      </c>
      <c r="D296" s="16">
        <f>'EE investment costs'!$F$15</f>
        <v>2016</v>
      </c>
      <c r="E296" s="14">
        <f>VLOOKUP(X296,'EE investment costs'!$D$56:$R$656,15,0)</f>
        <v>6.09</v>
      </c>
      <c r="F296" s="17">
        <f ca="1">INDEX('EE investment costs'!$D$56:$R$656,MATCH(X296,'EE investment costs'!$D$56:$D$656,0),MATCH($V$8,'EE investment costs'!$D$56:$R$56,0))</f>
        <v>655.79843182847173</v>
      </c>
      <c r="I296" s="18">
        <v>1</v>
      </c>
      <c r="J296" s="18">
        <v>1</v>
      </c>
      <c r="K296" s="14">
        <f t="shared" ca="1" si="29"/>
        <v>6</v>
      </c>
      <c r="M296" s="19" t="str">
        <f t="shared" ca="1" si="27"/>
        <v>INDODEFFMT-49</v>
      </c>
      <c r="N296" s="23" t="str">
        <f t="shared" ca="1" si="28"/>
        <v>Other comm Saving Tech-Heat Medium Temp. up to 150C 4.9y</v>
      </c>
      <c r="O296" s="23" t="s">
        <v>32</v>
      </c>
      <c r="P296" s="23" t="s">
        <v>33</v>
      </c>
      <c r="Q296" s="23"/>
      <c r="R296" s="23"/>
      <c r="S296" s="19" t="s">
        <v>34</v>
      </c>
      <c r="V296" s="16" t="str">
        <f t="shared" ca="1" si="30"/>
        <v>OD</v>
      </c>
      <c r="W296" s="14" t="str">
        <f t="shared" ca="1" si="30"/>
        <v>Other comm</v>
      </c>
      <c r="X296" s="3" t="str">
        <f>'EE investment costs'!D345</f>
        <v>MT-49</v>
      </c>
      <c r="Y296" s="3" t="str">
        <f>'EE investment costs'!E345</f>
        <v>Heat Medium Temp. up to 150C</v>
      </c>
      <c r="AC296" s="123">
        <f>'EE investment costs'!C345</f>
        <v>4.9000000000000004</v>
      </c>
      <c r="AD296" s="22"/>
    </row>
    <row r="297" spans="2:30">
      <c r="B297" s="14" t="str">
        <f t="shared" ca="1" si="26"/>
        <v>INDODEFFHT-49</v>
      </c>
      <c r="C297" s="15" t="str">
        <f t="shared" ca="1" si="25"/>
        <v>IODHT</v>
      </c>
      <c r="D297" s="16">
        <f>'EE investment costs'!$F$15</f>
        <v>2016</v>
      </c>
      <c r="E297" s="14">
        <f>VLOOKUP(X297,'EE investment costs'!$D$56:$R$656,15,0)</f>
        <v>4.8719999999999999</v>
      </c>
      <c r="F297" s="17">
        <f ca="1">INDEX('EE investment costs'!$D$56:$R$656,MATCH(X297,'EE investment costs'!$D$56:$D$656,0),MATCH($V$8,'EE investment costs'!$D$56:$R$56,0))</f>
        <v>533.27594429481917</v>
      </c>
      <c r="I297" s="18">
        <v>1</v>
      </c>
      <c r="J297" s="18">
        <v>1</v>
      </c>
      <c r="K297" s="14">
        <f t="shared" ca="1" si="29"/>
        <v>7</v>
      </c>
      <c r="M297" s="19" t="str">
        <f t="shared" ca="1" si="27"/>
        <v>INDODEFFHT-49</v>
      </c>
      <c r="N297" s="23" t="str">
        <f t="shared" ca="1" si="28"/>
        <v>Other comm Saving Tech-Heat High Temp. over 150C 4.9y</v>
      </c>
      <c r="O297" s="23" t="s">
        <v>32</v>
      </c>
      <c r="P297" s="23" t="s">
        <v>33</v>
      </c>
      <c r="Q297" s="23"/>
      <c r="R297" s="23"/>
      <c r="S297" s="19" t="s">
        <v>34</v>
      </c>
      <c r="V297" s="16" t="str">
        <f t="shared" ca="1" si="30"/>
        <v>OD</v>
      </c>
      <c r="W297" s="14" t="str">
        <f t="shared" ca="1" si="30"/>
        <v>Other comm</v>
      </c>
      <c r="X297" s="3" t="str">
        <f>'EE investment costs'!D346</f>
        <v>HT-49</v>
      </c>
      <c r="Y297" s="3" t="str">
        <f>'EE investment costs'!E346</f>
        <v>Heat High Temp. over 150C</v>
      </c>
      <c r="AC297" s="123">
        <f>'EE investment costs'!C346</f>
        <v>4.9000000000000004</v>
      </c>
      <c r="AD297" s="22"/>
    </row>
    <row r="298" spans="2:30">
      <c r="B298" s="14" t="str">
        <f t="shared" ca="1" si="26"/>
        <v>INDODEFFRH-49</v>
      </c>
      <c r="C298" s="15" t="str">
        <f t="shared" ca="1" si="25"/>
        <v>IODRH</v>
      </c>
      <c r="D298" s="16">
        <f>'EE investment costs'!$F$15</f>
        <v>2016</v>
      </c>
      <c r="E298" s="14">
        <f>VLOOKUP(X298,'EE investment costs'!$D$56:$R$656,15,0)</f>
        <v>16.168000000000003</v>
      </c>
      <c r="F298" s="17">
        <f ca="1">INDEX('EE investment costs'!$D$56:$R$656,MATCH(X298,'EE investment costs'!$D$56:$D$656,0),MATCH($V$8,'EE investment costs'!$D$56:$R$56,0))</f>
        <v>526.00098257585398</v>
      </c>
      <c r="I298" s="18">
        <v>1</v>
      </c>
      <c r="J298" s="18">
        <v>1</v>
      </c>
      <c r="K298" s="14">
        <f t="shared" ca="1" si="29"/>
        <v>7</v>
      </c>
      <c r="M298" s="19" t="str">
        <f t="shared" ca="1" si="27"/>
        <v>INDODEFFRH-49</v>
      </c>
      <c r="N298" s="23" t="str">
        <f t="shared" ca="1" si="28"/>
        <v>Other comm Saving Tech-Heat Room Heat 4.9y</v>
      </c>
      <c r="O298" s="23" t="s">
        <v>32</v>
      </c>
      <c r="P298" s="23" t="s">
        <v>33</v>
      </c>
      <c r="Q298" s="23"/>
      <c r="R298" s="23"/>
      <c r="S298" s="19" t="s">
        <v>34</v>
      </c>
      <c r="V298" s="16" t="str">
        <f t="shared" ca="1" si="30"/>
        <v>OD</v>
      </c>
      <c r="W298" s="14" t="str">
        <f t="shared" ca="1" si="30"/>
        <v>Other comm</v>
      </c>
      <c r="X298" s="3" t="str">
        <f>'EE investment costs'!D347</f>
        <v>RH-49</v>
      </c>
      <c r="Y298" s="3" t="str">
        <f>'EE investment costs'!E347</f>
        <v>Heat Room Heat</v>
      </c>
      <c r="AC298" s="123">
        <f>'EE investment costs'!C347</f>
        <v>4.9000000000000004</v>
      </c>
      <c r="AD298" s="22"/>
    </row>
    <row r="299" spans="2:30">
      <c r="B299" s="14" t="str">
        <f t="shared" ca="1" si="26"/>
        <v>INDODEFFLA-49</v>
      </c>
      <c r="C299" s="15" t="str">
        <f t="shared" ca="1" si="25"/>
        <v>IODLA</v>
      </c>
      <c r="D299" s="16">
        <f>'EE investment costs'!$F$15</f>
        <v>2016</v>
      </c>
      <c r="E299" s="14">
        <f>VLOOKUP(X299,'EE investment costs'!$D$56:$R$656,15,0)</f>
        <v>4.0273000000000003</v>
      </c>
      <c r="F299" s="17">
        <f ca="1">INDEX('EE investment costs'!$D$56:$R$656,MATCH(X299,'EE investment costs'!$D$56:$D$656,0),MATCH($V$8,'EE investment costs'!$D$56:$R$56,0))</f>
        <v>1721.7125975747299</v>
      </c>
      <c r="I299" s="18">
        <v>1</v>
      </c>
      <c r="J299" s="18">
        <v>1</v>
      </c>
      <c r="K299" s="14">
        <f t="shared" ca="1" si="29"/>
        <v>0</v>
      </c>
      <c r="M299" s="19" t="str">
        <f t="shared" ca="1" si="27"/>
        <v>INDODEFFLA-49</v>
      </c>
      <c r="N299" s="23" t="str">
        <f t="shared" ca="1" si="28"/>
        <v>Other comm Saving Tech-Light 4.9y</v>
      </c>
      <c r="O299" s="23" t="s">
        <v>32</v>
      </c>
      <c r="P299" s="23" t="s">
        <v>33</v>
      </c>
      <c r="Q299" s="23"/>
      <c r="R299" s="23"/>
      <c r="S299" s="19" t="s">
        <v>34</v>
      </c>
      <c r="V299" s="16" t="str">
        <f t="shared" ca="1" si="30"/>
        <v>OD</v>
      </c>
      <c r="W299" s="14" t="str">
        <f t="shared" ca="1" si="30"/>
        <v>Other comm</v>
      </c>
      <c r="X299" s="3" t="str">
        <f>'EE investment costs'!D348</f>
        <v>LA-49</v>
      </c>
      <c r="Y299" s="3" t="str">
        <f>'EE investment costs'!E348</f>
        <v>Light</v>
      </c>
      <c r="AC299" s="123">
        <f>'EE investment costs'!C348</f>
        <v>4.9000000000000004</v>
      </c>
      <c r="AD299" s="22"/>
    </row>
    <row r="300" spans="2:30">
      <c r="B300" s="14" t="str">
        <f t="shared" ca="1" si="26"/>
        <v>INDODEFFEM-49</v>
      </c>
      <c r="C300" s="15" t="str">
        <f t="shared" ca="1" si="25"/>
        <v>IODEM</v>
      </c>
      <c r="D300" s="16">
        <f>'EE investment costs'!$F$15</f>
        <v>2016</v>
      </c>
      <c r="E300" s="14">
        <f>VLOOKUP(X300,'EE investment costs'!$D$56:$R$656,15,0)</f>
        <v>4.2286650000000003</v>
      </c>
      <c r="F300" s="17">
        <f ca="1">INDEX('EE investment costs'!$D$56:$R$656,MATCH(X300,'EE investment costs'!$D$56:$D$656,0),MATCH($V$8,'EE investment costs'!$D$56:$R$56,0))</f>
        <v>1728.6142085152449</v>
      </c>
      <c r="I300" s="18">
        <v>1</v>
      </c>
      <c r="J300" s="18">
        <v>1</v>
      </c>
      <c r="K300" s="14">
        <f t="shared" ca="1" si="29"/>
        <v>0</v>
      </c>
      <c r="M300" s="19" t="str">
        <f t="shared" ca="1" si="27"/>
        <v>INDODEFFEM-49</v>
      </c>
      <c r="N300" s="23" t="str">
        <f t="shared" ca="1" si="28"/>
        <v>Other comm Saving Tech-Electric Motors 4.9y</v>
      </c>
      <c r="O300" s="23" t="s">
        <v>32</v>
      </c>
      <c r="P300" s="23" t="s">
        <v>33</v>
      </c>
      <c r="Q300" s="23"/>
      <c r="R300" s="23"/>
      <c r="S300" s="19" t="s">
        <v>34</v>
      </c>
      <c r="V300" s="16" t="str">
        <f t="shared" ca="1" si="30"/>
        <v>OD</v>
      </c>
      <c r="W300" s="14" t="str">
        <f t="shared" ca="1" si="30"/>
        <v>Other comm</v>
      </c>
      <c r="X300" s="3" t="str">
        <f>'EE investment costs'!D349</f>
        <v>EM-49</v>
      </c>
      <c r="Y300" s="3" t="str">
        <f>'EE investment costs'!E349</f>
        <v>Electric Motors</v>
      </c>
      <c r="AC300" s="123">
        <f>'EE investment costs'!C349</f>
        <v>4.9000000000000004</v>
      </c>
      <c r="AD300" s="22"/>
    </row>
    <row r="301" spans="2:30">
      <c r="B301" s="14" t="str">
        <f t="shared" ca="1" si="26"/>
        <v>INDODEFFTF-49</v>
      </c>
      <c r="C301" s="15" t="str">
        <f t="shared" ca="1" si="25"/>
        <v>IODTF</v>
      </c>
      <c r="D301" s="16">
        <f>'EE investment costs'!$F$15</f>
        <v>2016</v>
      </c>
      <c r="E301" s="14">
        <f>VLOOKUP(X301,'EE investment costs'!$D$56:$R$656,15,0)</f>
        <v>15.75</v>
      </c>
      <c r="F301" s="17">
        <f ca="1">INDEX('EE investment costs'!$D$56:$R$656,MATCH(X301,'EE investment costs'!$D$56:$D$656,0),MATCH($V$8,'EE investment costs'!$D$56:$R$56,0))</f>
        <v>719.99179342259129</v>
      </c>
      <c r="I301" s="18">
        <v>1</v>
      </c>
      <c r="J301" s="18">
        <v>1</v>
      </c>
      <c r="K301" s="14">
        <f t="shared" ca="1" si="29"/>
        <v>5</v>
      </c>
      <c r="M301" s="19" t="str">
        <f t="shared" ca="1" si="27"/>
        <v>INDODEFFTF-49</v>
      </c>
      <c r="N301" s="23" t="str">
        <f t="shared" ca="1" si="28"/>
        <v>Other comm Saving Tech-Haulage Tractors, Trucks, Fishing boats 4.9y</v>
      </c>
      <c r="O301" s="23" t="s">
        <v>32</v>
      </c>
      <c r="P301" s="23" t="s">
        <v>33</v>
      </c>
      <c r="Q301" s="23"/>
      <c r="R301" s="23"/>
      <c r="S301" s="19" t="s">
        <v>34</v>
      </c>
      <c r="V301" s="16" t="str">
        <f t="shared" ca="1" si="30"/>
        <v>OD</v>
      </c>
      <c r="W301" s="14" t="str">
        <f t="shared" ca="1" si="30"/>
        <v>Other comm</v>
      </c>
      <c r="X301" s="3" t="str">
        <f>'EE investment costs'!D350</f>
        <v>TF-49</v>
      </c>
      <c r="Y301" s="3" t="str">
        <f>'EE investment costs'!E350</f>
        <v>Haulage Tractors, Trucks, Fishing boats</v>
      </c>
      <c r="AC301" s="123">
        <f>'EE investment costs'!C350</f>
        <v>4.9000000000000004</v>
      </c>
      <c r="AD301" s="22"/>
    </row>
    <row r="302" spans="2:30">
      <c r="B302" s="14" t="str">
        <f t="shared" ca="1" si="26"/>
        <v>INDODEFFMT-50</v>
      </c>
      <c r="C302" s="15" t="str">
        <f t="shared" ca="1" si="25"/>
        <v>IODMT</v>
      </c>
      <c r="D302" s="16">
        <f>'EE investment costs'!$F$15</f>
        <v>2016</v>
      </c>
      <c r="E302" s="14">
        <f>VLOOKUP(X302,'EE investment costs'!$D$56:$R$656,15,0)</f>
        <v>6.1</v>
      </c>
      <c r="F302" s="17">
        <f ca="1">INDEX('EE investment costs'!$D$56:$R$656,MATCH(X302,'EE investment costs'!$D$56:$D$656,0),MATCH($V$8,'EE investment costs'!$D$56:$R$56,0))</f>
        <v>665.40778384732982</v>
      </c>
      <c r="I302" s="18">
        <v>1</v>
      </c>
      <c r="J302" s="18">
        <v>1</v>
      </c>
      <c r="K302" s="14">
        <f t="shared" ca="1" si="29"/>
        <v>6</v>
      </c>
      <c r="M302" s="19" t="str">
        <f t="shared" ca="1" si="27"/>
        <v>INDODEFFMT-50</v>
      </c>
      <c r="N302" s="23" t="str">
        <f t="shared" ca="1" si="28"/>
        <v>Other comm Saving Tech-Heat Medium Temp. up to 150C 5y</v>
      </c>
      <c r="O302" s="23" t="s">
        <v>32</v>
      </c>
      <c r="P302" s="23" t="s">
        <v>33</v>
      </c>
      <c r="Q302" s="23"/>
      <c r="R302" s="23"/>
      <c r="S302" s="19" t="s">
        <v>34</v>
      </c>
      <c r="V302" s="16" t="str">
        <f t="shared" ca="1" si="30"/>
        <v>OD</v>
      </c>
      <c r="W302" s="14" t="str">
        <f t="shared" ca="1" si="30"/>
        <v>Other comm</v>
      </c>
      <c r="X302" s="3" t="str">
        <f>'EE investment costs'!D351</f>
        <v>MT-50</v>
      </c>
      <c r="Y302" s="3" t="str">
        <f>'EE investment costs'!E351</f>
        <v>Heat Medium Temp. up to 150C</v>
      </c>
      <c r="AC302" s="123">
        <f>'EE investment costs'!C351</f>
        <v>5</v>
      </c>
      <c r="AD302" s="22"/>
    </row>
    <row r="303" spans="2:30">
      <c r="B303" s="14" t="str">
        <f t="shared" ca="1" si="26"/>
        <v>INDODEFFHT-50</v>
      </c>
      <c r="C303" s="15" t="str">
        <f t="shared" ca="1" si="25"/>
        <v>IODHT</v>
      </c>
      <c r="D303" s="16">
        <f>'EE investment costs'!$F$15</f>
        <v>2016</v>
      </c>
      <c r="E303" s="14">
        <f>VLOOKUP(X303,'EE investment costs'!$D$56:$R$656,15,0)</f>
        <v>4.88</v>
      </c>
      <c r="F303" s="17">
        <f ca="1">INDEX('EE investment costs'!$D$56:$R$656,MATCH(X303,'EE investment costs'!$D$56:$D$656,0),MATCH($V$8,'EE investment costs'!$D$56:$R$56,0))</f>
        <v>539.66030531546255</v>
      </c>
      <c r="I303" s="18">
        <v>1</v>
      </c>
      <c r="J303" s="18">
        <v>1</v>
      </c>
      <c r="K303" s="14">
        <f t="shared" ca="1" si="29"/>
        <v>7</v>
      </c>
      <c r="M303" s="19" t="str">
        <f t="shared" ca="1" si="27"/>
        <v>INDODEFFHT-50</v>
      </c>
      <c r="N303" s="23" t="str">
        <f t="shared" ca="1" si="28"/>
        <v>Other comm Saving Tech-Heat High Temp. over 150C 5y</v>
      </c>
      <c r="O303" s="23" t="s">
        <v>32</v>
      </c>
      <c r="P303" s="23" t="s">
        <v>33</v>
      </c>
      <c r="Q303" s="23"/>
      <c r="R303" s="23"/>
      <c r="S303" s="19" t="s">
        <v>34</v>
      </c>
      <c r="V303" s="16" t="str">
        <f t="shared" ca="1" si="30"/>
        <v>OD</v>
      </c>
      <c r="W303" s="14" t="str">
        <f t="shared" ca="1" si="30"/>
        <v>Other comm</v>
      </c>
      <c r="X303" s="3" t="str">
        <f>'EE investment costs'!D352</f>
        <v>HT-50</v>
      </c>
      <c r="Y303" s="3" t="str">
        <f>'EE investment costs'!E352</f>
        <v>Heat High Temp. over 150C</v>
      </c>
      <c r="AC303" s="123">
        <f>'EE investment costs'!C352</f>
        <v>5</v>
      </c>
      <c r="AD303" s="22"/>
    </row>
    <row r="304" spans="2:30">
      <c r="B304" s="14" t="str">
        <f t="shared" ca="1" si="26"/>
        <v>INDODEFFRH-50</v>
      </c>
      <c r="C304" s="15" t="str">
        <f t="shared" ca="1" si="25"/>
        <v>IODRH</v>
      </c>
      <c r="D304" s="16">
        <f>'EE investment costs'!$F$15</f>
        <v>2016</v>
      </c>
      <c r="E304" s="14">
        <f>VLOOKUP(X304,'EE investment costs'!$D$56:$R$656,15,0)</f>
        <v>16.186666666666667</v>
      </c>
      <c r="F304" s="17">
        <f ca="1">INDEX('EE investment costs'!$D$56:$R$656,MATCH(X304,'EE investment costs'!$D$56:$D$656,0),MATCH($V$8,'EE investment costs'!$D$56:$R$56,0))</f>
        <v>563.57248133127212</v>
      </c>
      <c r="I304" s="18">
        <v>1</v>
      </c>
      <c r="J304" s="18">
        <v>1</v>
      </c>
      <c r="K304" s="14">
        <f t="shared" ca="1" si="29"/>
        <v>7</v>
      </c>
      <c r="M304" s="19" t="str">
        <f t="shared" ca="1" si="27"/>
        <v>INDODEFFRH-50</v>
      </c>
      <c r="N304" s="23" t="str">
        <f t="shared" ca="1" si="28"/>
        <v>Other comm Saving Tech-Heat Room Heat 5y</v>
      </c>
      <c r="O304" s="23" t="s">
        <v>32</v>
      </c>
      <c r="P304" s="23" t="s">
        <v>33</v>
      </c>
      <c r="Q304" s="23"/>
      <c r="R304" s="23"/>
      <c r="S304" s="19" t="s">
        <v>34</v>
      </c>
      <c r="V304" s="16" t="str">
        <f t="shared" ca="1" si="30"/>
        <v>OD</v>
      </c>
      <c r="W304" s="14" t="str">
        <f t="shared" ca="1" si="30"/>
        <v>Other comm</v>
      </c>
      <c r="X304" s="3" t="str">
        <f>'EE investment costs'!D353</f>
        <v>RH-50</v>
      </c>
      <c r="Y304" s="3" t="str">
        <f>'EE investment costs'!E353</f>
        <v>Heat Room Heat</v>
      </c>
      <c r="AC304" s="123">
        <f>'EE investment costs'!C353</f>
        <v>5</v>
      </c>
      <c r="AD304" s="22"/>
    </row>
    <row r="305" spans="2:30">
      <c r="B305" s="14" t="str">
        <f t="shared" ca="1" si="26"/>
        <v>INDODEFFLA-50</v>
      </c>
      <c r="C305" s="15" t="str">
        <f t="shared" ca="1" si="25"/>
        <v>IODLA</v>
      </c>
      <c r="D305" s="16">
        <f>'EE investment costs'!$F$15</f>
        <v>2016</v>
      </c>
      <c r="E305" s="14">
        <f>VLOOKUP(X305,'EE investment costs'!$D$56:$R$656,15,0)</f>
        <v>4.0403333333333338</v>
      </c>
      <c r="F305" s="17">
        <f ca="1">INDEX('EE investment costs'!$D$56:$R$656,MATCH(X305,'EE investment costs'!$D$56:$D$656,0),MATCH($V$8,'EE investment costs'!$D$56:$R$56,0))</f>
        <v>1737.129117624683</v>
      </c>
      <c r="I305" s="18">
        <v>1</v>
      </c>
      <c r="J305" s="18">
        <v>1</v>
      </c>
      <c r="K305" s="14">
        <f t="shared" ca="1" si="29"/>
        <v>0</v>
      </c>
      <c r="M305" s="19" t="str">
        <f t="shared" ca="1" si="27"/>
        <v>INDODEFFLA-50</v>
      </c>
      <c r="N305" s="23" t="str">
        <f t="shared" ca="1" si="28"/>
        <v>Other comm Saving Tech-Light 5y</v>
      </c>
      <c r="O305" s="23" t="s">
        <v>32</v>
      </c>
      <c r="P305" s="23" t="s">
        <v>33</v>
      </c>
      <c r="Q305" s="23"/>
      <c r="R305" s="23"/>
      <c r="S305" s="19" t="s">
        <v>34</v>
      </c>
      <c r="V305" s="16" t="str">
        <f t="shared" ca="1" si="30"/>
        <v>OD</v>
      </c>
      <c r="W305" s="14" t="str">
        <f t="shared" ca="1" si="30"/>
        <v>Other comm</v>
      </c>
      <c r="X305" s="3" t="str">
        <f>'EE investment costs'!D354</f>
        <v>LA-50</v>
      </c>
      <c r="Y305" s="3" t="str">
        <f>'EE investment costs'!E354</f>
        <v>Light</v>
      </c>
      <c r="AC305" s="123">
        <f>'EE investment costs'!C354</f>
        <v>5</v>
      </c>
      <c r="AD305" s="22"/>
    </row>
    <row r="306" spans="2:30">
      <c r="B306" s="14" t="str">
        <f t="shared" ca="1" si="26"/>
        <v>INDODEFFEM-50</v>
      </c>
      <c r="C306" s="15" t="str">
        <f t="shared" ca="1" si="25"/>
        <v>IODEM</v>
      </c>
      <c r="D306" s="16">
        <f>'EE investment costs'!$F$15</f>
        <v>2016</v>
      </c>
      <c r="E306" s="14">
        <f>VLOOKUP(X306,'EE investment costs'!$D$56:$R$656,15,0)</f>
        <v>4.2423500000000001</v>
      </c>
      <c r="F306" s="17">
        <f ca="1">INDEX('EE investment costs'!$D$56:$R$656,MATCH(X306,'EE investment costs'!$D$56:$D$656,0),MATCH($V$8,'EE investment costs'!$D$56:$R$56,0))</f>
        <v>1748.8073112943512</v>
      </c>
      <c r="I306" s="18">
        <v>1</v>
      </c>
      <c r="J306" s="18">
        <v>1</v>
      </c>
      <c r="K306" s="14">
        <f t="shared" ca="1" si="29"/>
        <v>0</v>
      </c>
      <c r="M306" s="19" t="str">
        <f t="shared" ca="1" si="27"/>
        <v>INDODEFFEM-50</v>
      </c>
      <c r="N306" s="23" t="str">
        <f t="shared" ca="1" si="28"/>
        <v>Other comm Saving Tech-Electric Motors 5y</v>
      </c>
      <c r="O306" s="23" t="s">
        <v>32</v>
      </c>
      <c r="P306" s="23" t="s">
        <v>33</v>
      </c>
      <c r="Q306" s="23"/>
      <c r="R306" s="23"/>
      <c r="S306" s="19" t="s">
        <v>34</v>
      </c>
      <c r="V306" s="16" t="str">
        <f t="shared" ca="1" si="30"/>
        <v>OD</v>
      </c>
      <c r="W306" s="14" t="str">
        <f t="shared" ca="1" si="30"/>
        <v>Other comm</v>
      </c>
      <c r="X306" s="3" t="str">
        <f>'EE investment costs'!D355</f>
        <v>EM-50</v>
      </c>
      <c r="Y306" s="3" t="str">
        <f>'EE investment costs'!E355</f>
        <v>Electric Motors</v>
      </c>
      <c r="AC306" s="123">
        <f>'EE investment costs'!C355</f>
        <v>5</v>
      </c>
      <c r="AD306" s="22"/>
    </row>
    <row r="307" spans="2:30" ht="13.5" thickBot="1">
      <c r="B307" s="14" t="str">
        <f t="shared" ca="1" si="26"/>
        <v>INDODEFFTF-50</v>
      </c>
      <c r="C307" s="15" t="str">
        <f t="shared" ca="1" si="25"/>
        <v>IODTF</v>
      </c>
      <c r="D307" s="16">
        <f>'EE investment costs'!$F$15</f>
        <v>2016</v>
      </c>
      <c r="E307" s="14">
        <f>VLOOKUP(X307,'EE investment costs'!$D$56:$R$656,15,0)</f>
        <v>15.833333333333332</v>
      </c>
      <c r="F307" s="17">
        <f ca="1">INDEX('EE investment costs'!$D$56:$R$656,MATCH(X307,'EE investment costs'!$D$56:$D$656,0),MATCH($V$8,'EE investment costs'!$D$56:$R$56,0))</f>
        <v>734.68550349244003</v>
      </c>
      <c r="I307" s="18">
        <v>1</v>
      </c>
      <c r="J307" s="18">
        <v>1</v>
      </c>
      <c r="K307" s="14">
        <f t="shared" ca="1" si="29"/>
        <v>5</v>
      </c>
      <c r="M307" s="24" t="str">
        <f t="shared" ca="1" si="27"/>
        <v>INDODEFFTF-50</v>
      </c>
      <c r="N307" s="25" t="str">
        <f t="shared" ca="1" si="28"/>
        <v>Other comm Saving Tech-Haulage Tractors, Trucks, Fishing boats 5y</v>
      </c>
      <c r="O307" s="25" t="s">
        <v>32</v>
      </c>
      <c r="P307" s="25" t="s">
        <v>33</v>
      </c>
      <c r="Q307" s="25"/>
      <c r="R307" s="25"/>
      <c r="S307" s="24" t="s">
        <v>34</v>
      </c>
      <c r="V307" s="16" t="str">
        <f t="shared" ca="1" si="30"/>
        <v>OD</v>
      </c>
      <c r="W307" s="14" t="str">
        <f t="shared" ca="1" si="30"/>
        <v>Other comm</v>
      </c>
      <c r="X307" s="3" t="str">
        <f>'EE investment costs'!D356</f>
        <v>TF-50</v>
      </c>
      <c r="Y307" s="3" t="str">
        <f>'EE investment costs'!E356</f>
        <v>Haulage Tractors, Trucks, Fishing boats</v>
      </c>
      <c r="AC307" s="123">
        <f>'EE investment costs'!C356</f>
        <v>5</v>
      </c>
      <c r="AD307" s="22"/>
    </row>
    <row r="308" spans="2:30">
      <c r="B308" s="14" t="str">
        <f t="shared" ca="1" si="26"/>
        <v>INDODEFFMT-51</v>
      </c>
      <c r="C308" s="15" t="str">
        <f ca="1">"I"&amp;MID(B308,4,1)&amp;"D"&amp;MID(B308,9,2)</f>
        <v>IODMT</v>
      </c>
      <c r="D308" s="16">
        <f>'EE investment costs'!$F$15</f>
        <v>2016</v>
      </c>
      <c r="E308" s="14">
        <f>VLOOKUP(X308,'EE investment costs'!$D$56:$R$656,15,0)</f>
        <v>6.1099999999999994</v>
      </c>
      <c r="F308" s="17">
        <f ca="1">INDEX('EE investment costs'!$D$56:$R$656,MATCH(X308,'EE investment costs'!$D$56:$D$656,0),MATCH($V$8,'EE investment costs'!$D$56:$R$56,0))</f>
        <v>675.01713586618769</v>
      </c>
      <c r="I308" s="18">
        <v>1</v>
      </c>
      <c r="J308" s="18">
        <v>1</v>
      </c>
      <c r="K308" s="14">
        <f t="shared" ca="1" si="29"/>
        <v>6</v>
      </c>
      <c r="M308" s="20" t="str">
        <f t="shared" ca="1" si="27"/>
        <v>INDODEFFMT-51</v>
      </c>
      <c r="N308" s="21" t="str">
        <f t="shared" ca="1" si="28"/>
        <v>Other comm Saving Tech-Heat Medium Temp. up to 150C 5.1y</v>
      </c>
      <c r="O308" s="21" t="s">
        <v>32</v>
      </c>
      <c r="P308" s="21" t="s">
        <v>33</v>
      </c>
      <c r="Q308" s="21"/>
      <c r="R308" s="21"/>
      <c r="S308" s="20" t="s">
        <v>34</v>
      </c>
      <c r="V308" s="16" t="str">
        <f t="shared" ca="1" si="30"/>
        <v>OD</v>
      </c>
      <c r="W308" s="14" t="str">
        <f t="shared" ca="1" si="30"/>
        <v>Other comm</v>
      </c>
      <c r="X308" s="3" t="str">
        <f>'EE investment costs'!D357</f>
        <v>MT-51</v>
      </c>
      <c r="Y308" s="3" t="str">
        <f>'EE investment costs'!E357</f>
        <v>Heat Medium Temp. up to 150C</v>
      </c>
      <c r="AC308" s="123">
        <f>'EE investment costs'!C357</f>
        <v>5.0999999999999996</v>
      </c>
      <c r="AD308" s="22"/>
    </row>
    <row r="309" spans="2:30">
      <c r="B309" s="14" t="str">
        <f t="shared" ca="1" si="26"/>
        <v>INDODEFFHT-51</v>
      </c>
      <c r="C309" s="15" t="str">
        <f t="shared" ca="1" si="25"/>
        <v>IODHT</v>
      </c>
      <c r="D309" s="16">
        <f>'EE investment costs'!$F$15</f>
        <v>2016</v>
      </c>
      <c r="E309" s="14">
        <f>VLOOKUP(X309,'EE investment costs'!$D$56:$R$656,15,0)</f>
        <v>4.8879999999999999</v>
      </c>
      <c r="F309" s="17">
        <f ca="1">INDEX('EE investment costs'!$D$56:$R$656,MATCH(X309,'EE investment costs'!$D$56:$D$656,0),MATCH($V$8,'EE investment costs'!$D$56:$R$56,0))</f>
        <v>546.04466633610593</v>
      </c>
      <c r="I309" s="18">
        <v>1</v>
      </c>
      <c r="J309" s="18">
        <v>1</v>
      </c>
      <c r="K309" s="14">
        <f t="shared" ca="1" si="29"/>
        <v>7</v>
      </c>
      <c r="M309" s="19" t="str">
        <f t="shared" ca="1" si="27"/>
        <v>INDODEFFHT-51</v>
      </c>
      <c r="N309" s="23" t="str">
        <f t="shared" ca="1" si="28"/>
        <v>Other comm Saving Tech-Heat High Temp. over 150C 5.1y</v>
      </c>
      <c r="O309" s="23" t="s">
        <v>32</v>
      </c>
      <c r="P309" s="23" t="s">
        <v>33</v>
      </c>
      <c r="Q309" s="23"/>
      <c r="R309" s="23"/>
      <c r="S309" s="19" t="s">
        <v>34</v>
      </c>
      <c r="V309" s="16" t="str">
        <f t="shared" ca="1" si="30"/>
        <v>OD</v>
      </c>
      <c r="W309" s="14" t="str">
        <f t="shared" ca="1" si="30"/>
        <v>Other comm</v>
      </c>
      <c r="X309" s="3" t="str">
        <f>'EE investment costs'!D358</f>
        <v>HT-51</v>
      </c>
      <c r="Y309" s="3" t="str">
        <f>'EE investment costs'!E358</f>
        <v>Heat High Temp. over 150C</v>
      </c>
      <c r="AC309" s="123">
        <f>'EE investment costs'!C358</f>
        <v>5.0999999999999996</v>
      </c>
      <c r="AD309" s="22"/>
    </row>
    <row r="310" spans="2:30">
      <c r="B310" s="14" t="str">
        <f t="shared" ca="1" si="26"/>
        <v>INDODEFFRH-51</v>
      </c>
      <c r="C310" s="15" t="str">
        <f t="shared" ca="1" si="25"/>
        <v>IODRH</v>
      </c>
      <c r="D310" s="16">
        <f>'EE investment costs'!$F$15</f>
        <v>2016</v>
      </c>
      <c r="E310" s="14">
        <f>VLOOKUP(X310,'EE investment costs'!$D$56:$R$656,15,0)</f>
        <v>16.205333333333336</v>
      </c>
      <c r="F310" s="17">
        <f ca="1">INDEX('EE investment costs'!$D$56:$R$656,MATCH(X310,'EE investment costs'!$D$56:$D$656,0),MATCH($V$8,'EE investment costs'!$D$56:$R$56,0))</f>
        <v>601.14398008669002</v>
      </c>
      <c r="I310" s="18">
        <v>1</v>
      </c>
      <c r="J310" s="18">
        <v>1</v>
      </c>
      <c r="K310" s="14">
        <f t="shared" ca="1" si="29"/>
        <v>6</v>
      </c>
      <c r="M310" s="19" t="str">
        <f t="shared" ca="1" si="27"/>
        <v>INDODEFFRH-51</v>
      </c>
      <c r="N310" s="23" t="str">
        <f t="shared" ca="1" si="28"/>
        <v>Other comm Saving Tech-Heat Room Heat 5.1y</v>
      </c>
      <c r="O310" s="23" t="s">
        <v>32</v>
      </c>
      <c r="P310" s="23" t="s">
        <v>33</v>
      </c>
      <c r="Q310" s="23"/>
      <c r="R310" s="23"/>
      <c r="S310" s="19" t="s">
        <v>34</v>
      </c>
      <c r="V310" s="16" t="str">
        <f t="shared" ca="1" si="30"/>
        <v>OD</v>
      </c>
      <c r="W310" s="14" t="str">
        <f t="shared" ca="1" si="30"/>
        <v>Other comm</v>
      </c>
      <c r="X310" s="3" t="str">
        <f>'EE investment costs'!D359</f>
        <v>RH-51</v>
      </c>
      <c r="Y310" s="3" t="str">
        <f>'EE investment costs'!E359</f>
        <v>Heat Room Heat</v>
      </c>
      <c r="AC310" s="123">
        <f>'EE investment costs'!C359</f>
        <v>5.0999999999999996</v>
      </c>
      <c r="AD310" s="22"/>
    </row>
    <row r="311" spans="2:30">
      <c r="B311" s="14" t="str">
        <f t="shared" ca="1" si="26"/>
        <v>INDODEFFLA-51</v>
      </c>
      <c r="C311" s="15" t="str">
        <f t="shared" ca="1" si="25"/>
        <v>IODLA</v>
      </c>
      <c r="D311" s="16">
        <f>'EE investment costs'!$F$15</f>
        <v>2016</v>
      </c>
      <c r="E311" s="14">
        <f>VLOOKUP(X311,'EE investment costs'!$D$56:$R$656,15,0)</f>
        <v>4.0533666666666672</v>
      </c>
      <c r="F311" s="17">
        <f ca="1">INDEX('EE investment costs'!$D$56:$R$656,MATCH(X311,'EE investment costs'!$D$56:$D$656,0),MATCH($V$8,'EE investment costs'!$D$56:$R$56,0))</f>
        <v>1752.5456376746358</v>
      </c>
      <c r="I311" s="18">
        <v>1</v>
      </c>
      <c r="J311" s="18">
        <v>1</v>
      </c>
      <c r="K311" s="14">
        <f t="shared" ca="1" si="29"/>
        <v>0</v>
      </c>
      <c r="M311" s="19" t="str">
        <f t="shared" ca="1" si="27"/>
        <v>INDODEFFLA-51</v>
      </c>
      <c r="N311" s="23" t="str">
        <f t="shared" ca="1" si="28"/>
        <v>Other comm Saving Tech-Light 5.1y</v>
      </c>
      <c r="O311" s="23" t="s">
        <v>32</v>
      </c>
      <c r="P311" s="23" t="s">
        <v>33</v>
      </c>
      <c r="Q311" s="23"/>
      <c r="R311" s="23"/>
      <c r="S311" s="19" t="s">
        <v>34</v>
      </c>
      <c r="V311" s="16" t="str">
        <f t="shared" ca="1" si="30"/>
        <v>OD</v>
      </c>
      <c r="W311" s="14" t="str">
        <f t="shared" ca="1" si="30"/>
        <v>Other comm</v>
      </c>
      <c r="X311" s="3" t="str">
        <f>'EE investment costs'!D360</f>
        <v>LA-51</v>
      </c>
      <c r="Y311" s="3" t="str">
        <f>'EE investment costs'!E360</f>
        <v>Light</v>
      </c>
      <c r="AC311" s="123">
        <f>'EE investment costs'!C360</f>
        <v>5.0999999999999996</v>
      </c>
      <c r="AD311" s="22"/>
    </row>
    <row r="312" spans="2:30">
      <c r="B312" s="14" t="str">
        <f t="shared" ca="1" si="26"/>
        <v>INDODEFFEM-51</v>
      </c>
      <c r="C312" s="15" t="str">
        <f t="shared" ca="1" si="25"/>
        <v>IODEM</v>
      </c>
      <c r="D312" s="16">
        <f>'EE investment costs'!$F$15</f>
        <v>2016</v>
      </c>
      <c r="E312" s="14">
        <f>VLOOKUP(X312,'EE investment costs'!$D$56:$R$656,15,0)</f>
        <v>4.2560349999999998</v>
      </c>
      <c r="F312" s="17">
        <f ca="1">INDEX('EE investment costs'!$D$56:$R$656,MATCH(X312,'EE investment costs'!$D$56:$D$656,0),MATCH($V$8,'EE investment costs'!$D$56:$R$56,0))</f>
        <v>1769.0004140734575</v>
      </c>
      <c r="I312" s="18">
        <v>1</v>
      </c>
      <c r="J312" s="18">
        <v>1</v>
      </c>
      <c r="K312" s="14">
        <f t="shared" ca="1" si="29"/>
        <v>0</v>
      </c>
      <c r="M312" s="19" t="str">
        <f t="shared" ca="1" si="27"/>
        <v>INDODEFFEM-51</v>
      </c>
      <c r="N312" s="23" t="str">
        <f t="shared" ca="1" si="28"/>
        <v>Other comm Saving Tech-Electric Motors 5.1y</v>
      </c>
      <c r="O312" s="23" t="s">
        <v>32</v>
      </c>
      <c r="P312" s="23" t="s">
        <v>33</v>
      </c>
      <c r="Q312" s="23"/>
      <c r="R312" s="23"/>
      <c r="S312" s="19" t="s">
        <v>34</v>
      </c>
      <c r="V312" s="16" t="str">
        <f t="shared" ca="1" si="30"/>
        <v>OD</v>
      </c>
      <c r="W312" s="14" t="str">
        <f t="shared" ca="1" si="30"/>
        <v>Other comm</v>
      </c>
      <c r="X312" s="3" t="str">
        <f>'EE investment costs'!D361</f>
        <v>EM-51</v>
      </c>
      <c r="Y312" s="3" t="str">
        <f>'EE investment costs'!E361</f>
        <v>Electric Motors</v>
      </c>
      <c r="AC312" s="123">
        <f>'EE investment costs'!C361</f>
        <v>5.0999999999999996</v>
      </c>
      <c r="AD312" s="22"/>
    </row>
    <row r="313" spans="2:30">
      <c r="B313" s="14" t="str">
        <f t="shared" ca="1" si="26"/>
        <v>INDODEFFTF-51</v>
      </c>
      <c r="C313" s="15" t="str">
        <f t="shared" ref="C313:C367" ca="1" si="31">"I"&amp;MID(B313,4,1)&amp;"D"&amp;MID(B313,9,2)</f>
        <v>IODTF</v>
      </c>
      <c r="D313" s="16">
        <f>'EE investment costs'!$F$15</f>
        <v>2016</v>
      </c>
      <c r="E313" s="14">
        <f>VLOOKUP(X313,'EE investment costs'!$D$56:$R$656,15,0)</f>
        <v>15.916666666666664</v>
      </c>
      <c r="F313" s="17">
        <f ca="1">INDEX('EE investment costs'!$D$56:$R$656,MATCH(X313,'EE investment costs'!$D$56:$D$656,0),MATCH($V$8,'EE investment costs'!$D$56:$R$56,0))</f>
        <v>749.3792135622889</v>
      </c>
      <c r="I313" s="18">
        <v>1</v>
      </c>
      <c r="J313" s="18">
        <v>1</v>
      </c>
      <c r="K313" s="14">
        <f t="shared" ca="1" si="29"/>
        <v>5</v>
      </c>
      <c r="M313" s="19" t="str">
        <f t="shared" ca="1" si="27"/>
        <v>INDODEFFTF-51</v>
      </c>
      <c r="N313" s="23" t="str">
        <f t="shared" ca="1" si="28"/>
        <v>Other comm Saving Tech-Haulage Tractors, Trucks, Fishing boats 5.1y</v>
      </c>
      <c r="O313" s="23" t="s">
        <v>32</v>
      </c>
      <c r="P313" s="23" t="s">
        <v>33</v>
      </c>
      <c r="Q313" s="23"/>
      <c r="R313" s="23"/>
      <c r="S313" s="19" t="s">
        <v>34</v>
      </c>
      <c r="V313" s="16" t="str">
        <f t="shared" ca="1" si="30"/>
        <v>OD</v>
      </c>
      <c r="W313" s="14" t="str">
        <f t="shared" ca="1" si="30"/>
        <v>Other comm</v>
      </c>
      <c r="X313" s="3" t="str">
        <f>'EE investment costs'!D362</f>
        <v>TF-51</v>
      </c>
      <c r="Y313" s="3" t="str">
        <f>'EE investment costs'!E362</f>
        <v>Haulage Tractors, Trucks, Fishing boats</v>
      </c>
      <c r="AC313" s="123">
        <f>'EE investment costs'!C362</f>
        <v>5.0999999999999996</v>
      </c>
      <c r="AD313" s="22"/>
    </row>
    <row r="314" spans="2:30">
      <c r="B314" s="14" t="str">
        <f t="shared" ca="1" si="26"/>
        <v>INDODEFFMT-52</v>
      </c>
      <c r="C314" s="15" t="str">
        <f t="shared" ca="1" si="31"/>
        <v>IODMT</v>
      </c>
      <c r="D314" s="16">
        <f>'EE investment costs'!$F$15</f>
        <v>2016</v>
      </c>
      <c r="E314" s="14">
        <f>VLOOKUP(X314,'EE investment costs'!$D$56:$R$656,15,0)</f>
        <v>6.1199999999999992</v>
      </c>
      <c r="F314" s="17">
        <f ca="1">INDEX('EE investment costs'!$D$56:$R$656,MATCH(X314,'EE investment costs'!$D$56:$D$656,0),MATCH($V$8,'EE investment costs'!$D$56:$R$56,0))</f>
        <v>684.62648788504589</v>
      </c>
      <c r="I314" s="18">
        <v>1</v>
      </c>
      <c r="J314" s="18">
        <v>1</v>
      </c>
      <c r="K314" s="14">
        <f t="shared" ca="1" si="29"/>
        <v>6</v>
      </c>
      <c r="M314" s="19" t="str">
        <f t="shared" ca="1" si="27"/>
        <v>INDODEFFMT-52</v>
      </c>
      <c r="N314" s="23" t="str">
        <f t="shared" ca="1" si="28"/>
        <v>Other comm Saving Tech-Heat Medium Temp. up to 150C 5.2y</v>
      </c>
      <c r="O314" s="23" t="s">
        <v>32</v>
      </c>
      <c r="P314" s="23" t="s">
        <v>33</v>
      </c>
      <c r="Q314" s="23"/>
      <c r="R314" s="23"/>
      <c r="S314" s="19" t="s">
        <v>34</v>
      </c>
      <c r="V314" s="16" t="str">
        <f t="shared" ca="1" si="30"/>
        <v>OD</v>
      </c>
      <c r="W314" s="14" t="str">
        <f t="shared" ca="1" si="30"/>
        <v>Other comm</v>
      </c>
      <c r="X314" s="3" t="str">
        <f>'EE investment costs'!D363</f>
        <v>MT-52</v>
      </c>
      <c r="Y314" s="3" t="str">
        <f>'EE investment costs'!E363</f>
        <v>Heat Medium Temp. up to 150C</v>
      </c>
      <c r="AC314" s="123">
        <f>'EE investment costs'!C363</f>
        <v>5.2</v>
      </c>
      <c r="AD314" s="22"/>
    </row>
    <row r="315" spans="2:30">
      <c r="B315" s="14" t="str">
        <f t="shared" ca="1" si="26"/>
        <v>INDODEFFHT-52</v>
      </c>
      <c r="C315" s="15" t="str">
        <f t="shared" ca="1" si="31"/>
        <v>IODHT</v>
      </c>
      <c r="D315" s="16">
        <f>'EE investment costs'!$F$15</f>
        <v>2016</v>
      </c>
      <c r="E315" s="14">
        <f>VLOOKUP(X315,'EE investment costs'!$D$56:$R$656,15,0)</f>
        <v>4.8959999999999999</v>
      </c>
      <c r="F315" s="17">
        <f ca="1">INDEX('EE investment costs'!$D$56:$R$656,MATCH(X315,'EE investment costs'!$D$56:$D$656,0),MATCH($V$8,'EE investment costs'!$D$56:$R$56,0))</f>
        <v>552.42902735674943</v>
      </c>
      <c r="I315" s="18">
        <v>1</v>
      </c>
      <c r="J315" s="18">
        <v>1</v>
      </c>
      <c r="K315" s="14">
        <f t="shared" ca="1" si="29"/>
        <v>7</v>
      </c>
      <c r="M315" s="19" t="str">
        <f t="shared" ca="1" si="27"/>
        <v>INDODEFFHT-52</v>
      </c>
      <c r="N315" s="23" t="str">
        <f t="shared" ca="1" si="28"/>
        <v>Other comm Saving Tech-Heat High Temp. over 150C 5.2y</v>
      </c>
      <c r="O315" s="23" t="s">
        <v>32</v>
      </c>
      <c r="P315" s="23" t="s">
        <v>33</v>
      </c>
      <c r="Q315" s="23"/>
      <c r="R315" s="23"/>
      <c r="S315" s="19" t="s">
        <v>34</v>
      </c>
      <c r="V315" s="16" t="str">
        <f t="shared" ca="1" si="30"/>
        <v>OD</v>
      </c>
      <c r="W315" s="14" t="str">
        <f t="shared" ca="1" si="30"/>
        <v>Other comm</v>
      </c>
      <c r="X315" s="3" t="str">
        <f>'EE investment costs'!D364</f>
        <v>HT-52</v>
      </c>
      <c r="Y315" s="3" t="str">
        <f>'EE investment costs'!E364</f>
        <v>Heat High Temp. over 150C</v>
      </c>
      <c r="AC315" s="123">
        <f>'EE investment costs'!C364</f>
        <v>5.2</v>
      </c>
      <c r="AD315" s="22"/>
    </row>
    <row r="316" spans="2:30">
      <c r="B316" s="14" t="str">
        <f t="shared" ca="1" si="26"/>
        <v>INDODEFFRH-52</v>
      </c>
      <c r="C316" s="15" t="str">
        <f t="shared" ca="1" si="31"/>
        <v>IODRH</v>
      </c>
      <c r="D316" s="16">
        <f>'EE investment costs'!$F$15</f>
        <v>2016</v>
      </c>
      <c r="E316" s="14">
        <f>VLOOKUP(X316,'EE investment costs'!$D$56:$R$656,15,0)</f>
        <v>16.224000000000004</v>
      </c>
      <c r="F316" s="17">
        <f ca="1">INDEX('EE investment costs'!$D$56:$R$656,MATCH(X316,'EE investment costs'!$D$56:$D$656,0),MATCH($V$8,'EE investment costs'!$D$56:$R$56,0))</f>
        <v>638.7154788421085</v>
      </c>
      <c r="I316" s="18">
        <v>1</v>
      </c>
      <c r="J316" s="18">
        <v>1</v>
      </c>
      <c r="K316" s="14">
        <f t="shared" ca="1" si="29"/>
        <v>6</v>
      </c>
      <c r="M316" s="19" t="str">
        <f t="shared" ca="1" si="27"/>
        <v>INDODEFFRH-52</v>
      </c>
      <c r="N316" s="23" t="str">
        <f t="shared" ca="1" si="28"/>
        <v>Other comm Saving Tech-Heat Room Heat 5.2y</v>
      </c>
      <c r="O316" s="23" t="s">
        <v>32</v>
      </c>
      <c r="P316" s="23" t="s">
        <v>33</v>
      </c>
      <c r="Q316" s="23"/>
      <c r="R316" s="23"/>
      <c r="S316" s="19" t="s">
        <v>34</v>
      </c>
      <c r="V316" s="16" t="str">
        <f t="shared" ca="1" si="30"/>
        <v>OD</v>
      </c>
      <c r="W316" s="14" t="str">
        <f t="shared" ca="1" si="30"/>
        <v>Other comm</v>
      </c>
      <c r="X316" s="3" t="str">
        <f>'EE investment costs'!D365</f>
        <v>RH-52</v>
      </c>
      <c r="Y316" s="3" t="str">
        <f>'EE investment costs'!E365</f>
        <v>Heat Room Heat</v>
      </c>
      <c r="AC316" s="123">
        <f>'EE investment costs'!C365</f>
        <v>5.2</v>
      </c>
      <c r="AD316" s="22"/>
    </row>
    <row r="317" spans="2:30">
      <c r="B317" s="14" t="str">
        <f t="shared" ca="1" si="26"/>
        <v>INDODEFFLA-52</v>
      </c>
      <c r="C317" s="15" t="str">
        <f t="shared" ca="1" si="31"/>
        <v>IODLA</v>
      </c>
      <c r="D317" s="16">
        <f>'EE investment costs'!$F$15</f>
        <v>2016</v>
      </c>
      <c r="E317" s="14">
        <f>VLOOKUP(X317,'EE investment costs'!$D$56:$R$656,15,0)</f>
        <v>4.0663999999999998</v>
      </c>
      <c r="F317" s="17">
        <f ca="1">INDEX('EE investment costs'!$D$56:$R$656,MATCH(X317,'EE investment costs'!$D$56:$D$656,0),MATCH($V$8,'EE investment costs'!$D$56:$R$56,0))</f>
        <v>1767.9621577245891</v>
      </c>
      <c r="I317" s="18">
        <v>1</v>
      </c>
      <c r="J317" s="18">
        <v>1</v>
      </c>
      <c r="K317" s="14">
        <f t="shared" ca="1" si="29"/>
        <v>0</v>
      </c>
      <c r="M317" s="19" t="str">
        <f t="shared" ca="1" si="27"/>
        <v>INDODEFFLA-52</v>
      </c>
      <c r="N317" s="23" t="str">
        <f t="shared" ca="1" si="28"/>
        <v>Other comm Saving Tech-Light 5.2y</v>
      </c>
      <c r="O317" s="23" t="s">
        <v>32</v>
      </c>
      <c r="P317" s="23" t="s">
        <v>33</v>
      </c>
      <c r="Q317" s="23"/>
      <c r="R317" s="23"/>
      <c r="S317" s="19" t="s">
        <v>34</v>
      </c>
      <c r="V317" s="16" t="str">
        <f t="shared" ca="1" si="30"/>
        <v>OD</v>
      </c>
      <c r="W317" s="14" t="str">
        <f t="shared" ca="1" si="30"/>
        <v>Other comm</v>
      </c>
      <c r="X317" s="3" t="str">
        <f>'EE investment costs'!D366</f>
        <v>LA-52</v>
      </c>
      <c r="Y317" s="3" t="str">
        <f>'EE investment costs'!E366</f>
        <v>Light</v>
      </c>
      <c r="AC317" s="123">
        <f>'EE investment costs'!C366</f>
        <v>5.2</v>
      </c>
      <c r="AD317" s="22"/>
    </row>
    <row r="318" spans="2:30">
      <c r="B318" s="14" t="str">
        <f t="shared" ca="1" si="26"/>
        <v>INDODEFFEM-52</v>
      </c>
      <c r="C318" s="15" t="str">
        <f t="shared" ca="1" si="31"/>
        <v>IODEM</v>
      </c>
      <c r="D318" s="16">
        <f>'EE investment costs'!$F$15</f>
        <v>2016</v>
      </c>
      <c r="E318" s="14">
        <f>VLOOKUP(X318,'EE investment costs'!$D$56:$R$656,15,0)</f>
        <v>4.2697200000000004</v>
      </c>
      <c r="F318" s="17">
        <f ca="1">INDEX('EE investment costs'!$D$56:$R$656,MATCH(X318,'EE investment costs'!$D$56:$D$656,0),MATCH($V$8,'EE investment costs'!$D$56:$R$56,0))</f>
        <v>1789.1935168525636</v>
      </c>
      <c r="I318" s="18">
        <v>1</v>
      </c>
      <c r="J318" s="18">
        <v>1</v>
      </c>
      <c r="K318" s="14">
        <f t="shared" ca="1" si="29"/>
        <v>0</v>
      </c>
      <c r="M318" s="19" t="str">
        <f t="shared" ca="1" si="27"/>
        <v>INDODEFFEM-52</v>
      </c>
      <c r="N318" s="23" t="str">
        <f t="shared" ca="1" si="28"/>
        <v>Other comm Saving Tech-Electric Motors 5.2y</v>
      </c>
      <c r="O318" s="23" t="s">
        <v>32</v>
      </c>
      <c r="P318" s="23" t="s">
        <v>33</v>
      </c>
      <c r="Q318" s="23"/>
      <c r="R318" s="23"/>
      <c r="S318" s="19" t="s">
        <v>34</v>
      </c>
      <c r="V318" s="16" t="str">
        <f t="shared" ca="1" si="30"/>
        <v>OD</v>
      </c>
      <c r="W318" s="14" t="str">
        <f t="shared" ca="1" si="30"/>
        <v>Other comm</v>
      </c>
      <c r="X318" s="3" t="str">
        <f>'EE investment costs'!D367</f>
        <v>EM-52</v>
      </c>
      <c r="Y318" s="3" t="str">
        <f>'EE investment costs'!E367</f>
        <v>Electric Motors</v>
      </c>
      <c r="AC318" s="123">
        <f>'EE investment costs'!C367</f>
        <v>5.2</v>
      </c>
      <c r="AD318" s="22"/>
    </row>
    <row r="319" spans="2:30">
      <c r="B319" s="14" t="str">
        <f t="shared" ca="1" si="26"/>
        <v>INDODEFFTF-52</v>
      </c>
      <c r="C319" s="15" t="str">
        <f t="shared" ca="1" si="31"/>
        <v>IODTF</v>
      </c>
      <c r="D319" s="16">
        <f>'EE investment costs'!$F$15</f>
        <v>2016</v>
      </c>
      <c r="E319" s="14">
        <f>VLOOKUP(X319,'EE investment costs'!$D$56:$R$656,15,0)</f>
        <v>16</v>
      </c>
      <c r="F319" s="17">
        <f ca="1">INDEX('EE investment costs'!$D$56:$R$656,MATCH(X319,'EE investment costs'!$D$56:$D$656,0),MATCH($V$8,'EE investment costs'!$D$56:$R$56,0))</f>
        <v>764.07292363213776</v>
      </c>
      <c r="I319" s="18">
        <v>1</v>
      </c>
      <c r="J319" s="18">
        <v>1</v>
      </c>
      <c r="K319" s="14">
        <f t="shared" ca="1" si="29"/>
        <v>5</v>
      </c>
      <c r="M319" s="19" t="str">
        <f t="shared" ca="1" si="27"/>
        <v>INDODEFFTF-52</v>
      </c>
      <c r="N319" s="23" t="str">
        <f t="shared" ca="1" si="28"/>
        <v>Other comm Saving Tech-Haulage Tractors, Trucks, Fishing boats 5.2y</v>
      </c>
      <c r="O319" s="23" t="s">
        <v>32</v>
      </c>
      <c r="P319" s="23" t="s">
        <v>33</v>
      </c>
      <c r="Q319" s="23"/>
      <c r="R319" s="23"/>
      <c r="S319" s="19" t="s">
        <v>34</v>
      </c>
      <c r="V319" s="16" t="str">
        <f t="shared" ca="1" si="30"/>
        <v>OD</v>
      </c>
      <c r="W319" s="14" t="str">
        <f t="shared" ca="1" si="30"/>
        <v>Other comm</v>
      </c>
      <c r="X319" s="3" t="str">
        <f>'EE investment costs'!D368</f>
        <v>TF-52</v>
      </c>
      <c r="Y319" s="3" t="str">
        <f>'EE investment costs'!E368</f>
        <v>Haulage Tractors, Trucks, Fishing boats</v>
      </c>
      <c r="AC319" s="123">
        <f>'EE investment costs'!C368</f>
        <v>5.2</v>
      </c>
      <c r="AD319" s="22"/>
    </row>
    <row r="320" spans="2:30">
      <c r="B320" s="14" t="str">
        <f t="shared" ca="1" si="26"/>
        <v>INDODEFFMT-53</v>
      </c>
      <c r="C320" s="15" t="str">
        <f t="shared" ca="1" si="31"/>
        <v>IODMT</v>
      </c>
      <c r="D320" s="16">
        <f>'EE investment costs'!$F$15</f>
        <v>2016</v>
      </c>
      <c r="E320" s="14">
        <f>VLOOKUP(X320,'EE investment costs'!$D$56:$R$656,15,0)</f>
        <v>6.13</v>
      </c>
      <c r="F320" s="17">
        <f ca="1">INDEX('EE investment costs'!$D$56:$R$656,MATCH(X320,'EE investment costs'!$D$56:$D$656,0),MATCH($V$8,'EE investment costs'!$D$56:$R$56,0))</f>
        <v>694.23583990390387</v>
      </c>
      <c r="I320" s="18">
        <v>1</v>
      </c>
      <c r="J320" s="18">
        <v>1</v>
      </c>
      <c r="K320" s="14">
        <f t="shared" ca="1" si="29"/>
        <v>6</v>
      </c>
      <c r="M320" s="19" t="str">
        <f t="shared" ca="1" si="27"/>
        <v>INDODEFFMT-53</v>
      </c>
      <c r="N320" s="23" t="str">
        <f t="shared" ca="1" si="28"/>
        <v>Other comm Saving Tech-Heat Medium Temp. up to 150C 5.3y</v>
      </c>
      <c r="O320" s="23" t="s">
        <v>32</v>
      </c>
      <c r="P320" s="23" t="s">
        <v>33</v>
      </c>
      <c r="Q320" s="23"/>
      <c r="R320" s="23"/>
      <c r="S320" s="19" t="s">
        <v>34</v>
      </c>
      <c r="V320" s="16" t="str">
        <f t="shared" ca="1" si="30"/>
        <v>OD</v>
      </c>
      <c r="W320" s="14" t="str">
        <f t="shared" ca="1" si="30"/>
        <v>Other comm</v>
      </c>
      <c r="X320" s="3" t="str">
        <f>'EE investment costs'!D369</f>
        <v>MT-53</v>
      </c>
      <c r="Y320" s="3" t="str">
        <f>'EE investment costs'!E369</f>
        <v>Heat Medium Temp. up to 150C</v>
      </c>
      <c r="AC320" s="123">
        <f>'EE investment costs'!C369</f>
        <v>5.3</v>
      </c>
      <c r="AD320" s="22"/>
    </row>
    <row r="321" spans="2:30">
      <c r="B321" s="14" t="str">
        <f t="shared" ca="1" si="26"/>
        <v>INDODEFFHT-53</v>
      </c>
      <c r="C321" s="15" t="str">
        <f t="shared" ca="1" si="31"/>
        <v>IODHT</v>
      </c>
      <c r="D321" s="16">
        <f>'EE investment costs'!$F$15</f>
        <v>2016</v>
      </c>
      <c r="E321" s="14">
        <f>VLOOKUP(X321,'EE investment costs'!$D$56:$R$656,15,0)</f>
        <v>4.9039999999999999</v>
      </c>
      <c r="F321" s="17">
        <f ca="1">INDEX('EE investment costs'!$D$56:$R$656,MATCH(X321,'EE investment costs'!$D$56:$D$656,0),MATCH($V$8,'EE investment costs'!$D$56:$R$56,0))</f>
        <v>558.81338837739293</v>
      </c>
      <c r="I321" s="18">
        <v>1</v>
      </c>
      <c r="J321" s="18">
        <v>1</v>
      </c>
      <c r="K321" s="14">
        <f t="shared" ca="1" si="29"/>
        <v>7</v>
      </c>
      <c r="M321" s="19" t="str">
        <f t="shared" ca="1" si="27"/>
        <v>INDODEFFHT-53</v>
      </c>
      <c r="N321" s="23" t="str">
        <f t="shared" ca="1" si="28"/>
        <v>Other comm Saving Tech-Heat High Temp. over 150C 5.3y</v>
      </c>
      <c r="O321" s="23" t="s">
        <v>32</v>
      </c>
      <c r="P321" s="23" t="s">
        <v>33</v>
      </c>
      <c r="Q321" s="23"/>
      <c r="R321" s="23"/>
      <c r="S321" s="19" t="s">
        <v>34</v>
      </c>
      <c r="V321" s="16" t="str">
        <f t="shared" ca="1" si="30"/>
        <v>OD</v>
      </c>
      <c r="W321" s="14" t="str">
        <f t="shared" ca="1" si="30"/>
        <v>Other comm</v>
      </c>
      <c r="X321" s="3" t="str">
        <f>'EE investment costs'!D370</f>
        <v>HT-53</v>
      </c>
      <c r="Y321" s="3" t="str">
        <f>'EE investment costs'!E370</f>
        <v>Heat High Temp. over 150C</v>
      </c>
      <c r="AC321" s="123">
        <f>'EE investment costs'!C370</f>
        <v>5.3</v>
      </c>
      <c r="AD321" s="22"/>
    </row>
    <row r="322" spans="2:30">
      <c r="B322" s="14" t="str">
        <f t="shared" ca="1" si="26"/>
        <v>INDODEFFRH-53</v>
      </c>
      <c r="C322" s="15" t="str">
        <f t="shared" ca="1" si="31"/>
        <v>IODRH</v>
      </c>
      <c r="D322" s="16">
        <f>'EE investment costs'!$F$15</f>
        <v>2016</v>
      </c>
      <c r="E322" s="14">
        <f>VLOOKUP(X322,'EE investment costs'!$D$56:$R$656,15,0)</f>
        <v>16.242666666666668</v>
      </c>
      <c r="F322" s="17">
        <f ca="1">INDEX('EE investment costs'!$D$56:$R$656,MATCH(X322,'EE investment costs'!$D$56:$D$656,0),MATCH($V$8,'EE investment costs'!$D$56:$R$56,0))</f>
        <v>676.2869775975264</v>
      </c>
      <c r="I322" s="18">
        <v>1</v>
      </c>
      <c r="J322" s="18">
        <v>1</v>
      </c>
      <c r="K322" s="14">
        <f t="shared" ca="1" si="29"/>
        <v>6</v>
      </c>
      <c r="M322" s="19" t="str">
        <f t="shared" ca="1" si="27"/>
        <v>INDODEFFRH-53</v>
      </c>
      <c r="N322" s="23" t="str">
        <f t="shared" ca="1" si="28"/>
        <v>Other comm Saving Tech-Heat Room Heat 5.3y</v>
      </c>
      <c r="O322" s="23" t="s">
        <v>32</v>
      </c>
      <c r="P322" s="23" t="s">
        <v>33</v>
      </c>
      <c r="Q322" s="23"/>
      <c r="R322" s="23"/>
      <c r="S322" s="19" t="s">
        <v>34</v>
      </c>
      <c r="V322" s="16" t="str">
        <f t="shared" ca="1" si="30"/>
        <v>OD</v>
      </c>
      <c r="W322" s="14" t="str">
        <f t="shared" ca="1" si="30"/>
        <v>Other comm</v>
      </c>
      <c r="X322" s="3" t="str">
        <f>'EE investment costs'!D371</f>
        <v>RH-53</v>
      </c>
      <c r="Y322" s="3" t="str">
        <f>'EE investment costs'!E371</f>
        <v>Heat Room Heat</v>
      </c>
      <c r="AC322" s="123">
        <f>'EE investment costs'!C371</f>
        <v>5.3</v>
      </c>
      <c r="AD322" s="22"/>
    </row>
    <row r="323" spans="2:30">
      <c r="B323" s="14" t="str">
        <f t="shared" ca="1" si="26"/>
        <v>INDODEFFLA-53</v>
      </c>
      <c r="C323" s="15" t="str">
        <f t="shared" ca="1" si="31"/>
        <v>IODLA</v>
      </c>
      <c r="D323" s="16">
        <f>'EE investment costs'!$F$15</f>
        <v>2016</v>
      </c>
      <c r="E323" s="14">
        <f>VLOOKUP(X323,'EE investment costs'!$D$56:$R$656,15,0)</f>
        <v>4.0794333333333332</v>
      </c>
      <c r="F323" s="17">
        <f ca="1">INDEX('EE investment costs'!$D$56:$R$656,MATCH(X323,'EE investment costs'!$D$56:$D$656,0),MATCH($V$8,'EE investment costs'!$D$56:$R$56,0))</f>
        <v>1783.3786777745418</v>
      </c>
      <c r="I323" s="18">
        <v>1</v>
      </c>
      <c r="J323" s="18">
        <v>1</v>
      </c>
      <c r="K323" s="14">
        <f t="shared" ca="1" si="29"/>
        <v>0</v>
      </c>
      <c r="M323" s="19" t="str">
        <f t="shared" ca="1" si="27"/>
        <v>INDODEFFLA-53</v>
      </c>
      <c r="N323" s="23" t="str">
        <f t="shared" ca="1" si="28"/>
        <v>Other comm Saving Tech-Light 5.3y</v>
      </c>
      <c r="O323" s="23" t="s">
        <v>32</v>
      </c>
      <c r="P323" s="23" t="s">
        <v>33</v>
      </c>
      <c r="Q323" s="23"/>
      <c r="R323" s="23"/>
      <c r="S323" s="19" t="s">
        <v>34</v>
      </c>
      <c r="V323" s="16" t="str">
        <f t="shared" ca="1" si="30"/>
        <v>OD</v>
      </c>
      <c r="W323" s="14" t="str">
        <f t="shared" ca="1" si="30"/>
        <v>Other comm</v>
      </c>
      <c r="X323" s="3" t="str">
        <f>'EE investment costs'!D372</f>
        <v>LA-53</v>
      </c>
      <c r="Y323" s="3" t="str">
        <f>'EE investment costs'!E372</f>
        <v>Light</v>
      </c>
      <c r="AC323" s="123">
        <f>'EE investment costs'!C372</f>
        <v>5.3</v>
      </c>
      <c r="AD323" s="22"/>
    </row>
    <row r="324" spans="2:30">
      <c r="B324" s="14" t="str">
        <f t="shared" ca="1" si="26"/>
        <v>INDODEFFEM-53</v>
      </c>
      <c r="C324" s="15" t="str">
        <f t="shared" ca="1" si="31"/>
        <v>IODEM</v>
      </c>
      <c r="D324" s="16">
        <f>'EE investment costs'!$F$15</f>
        <v>2016</v>
      </c>
      <c r="E324" s="14">
        <f>VLOOKUP(X324,'EE investment costs'!$D$56:$R$656,15,0)</f>
        <v>4.2834050000000001</v>
      </c>
      <c r="F324" s="17">
        <f ca="1">INDEX('EE investment costs'!$D$56:$R$656,MATCH(X324,'EE investment costs'!$D$56:$D$656,0),MATCH($V$8,'EE investment costs'!$D$56:$R$56,0))</f>
        <v>1809.3866196316701</v>
      </c>
      <c r="I324" s="18">
        <v>1</v>
      </c>
      <c r="J324" s="18">
        <v>1</v>
      </c>
      <c r="K324" s="14">
        <f t="shared" ca="1" si="29"/>
        <v>0</v>
      </c>
      <c r="M324" s="19" t="str">
        <f t="shared" ca="1" si="27"/>
        <v>INDODEFFEM-53</v>
      </c>
      <c r="N324" s="23" t="str">
        <f t="shared" ca="1" si="28"/>
        <v>Other comm Saving Tech-Electric Motors 5.3y</v>
      </c>
      <c r="O324" s="23" t="s">
        <v>32</v>
      </c>
      <c r="P324" s="23" t="s">
        <v>33</v>
      </c>
      <c r="Q324" s="23"/>
      <c r="R324" s="23"/>
      <c r="S324" s="19" t="s">
        <v>34</v>
      </c>
      <c r="V324" s="16" t="str">
        <f t="shared" ca="1" si="30"/>
        <v>OD</v>
      </c>
      <c r="W324" s="14" t="str">
        <f t="shared" ca="1" si="30"/>
        <v>Other comm</v>
      </c>
      <c r="X324" s="3" t="str">
        <f>'EE investment costs'!D373</f>
        <v>EM-53</v>
      </c>
      <c r="Y324" s="3" t="str">
        <f>'EE investment costs'!E373</f>
        <v>Electric Motors</v>
      </c>
      <c r="AC324" s="123">
        <f>'EE investment costs'!C373</f>
        <v>5.3</v>
      </c>
      <c r="AD324" s="22"/>
    </row>
    <row r="325" spans="2:30">
      <c r="B325" s="14" t="str">
        <f t="shared" ca="1" si="26"/>
        <v>INDODEFFTF-53</v>
      </c>
      <c r="C325" s="15" t="str">
        <f t="shared" ca="1" si="31"/>
        <v>IODTF</v>
      </c>
      <c r="D325" s="16">
        <f>'EE investment costs'!$F$15</f>
        <v>2016</v>
      </c>
      <c r="E325" s="14">
        <f>VLOOKUP(X325,'EE investment costs'!$D$56:$R$656,15,0)</f>
        <v>16.083333333333332</v>
      </c>
      <c r="F325" s="17">
        <f ca="1">INDEX('EE investment costs'!$D$56:$R$656,MATCH(X325,'EE investment costs'!$D$56:$D$656,0),MATCH($V$8,'EE investment costs'!$D$56:$R$56,0))</f>
        <v>778.76663370198639</v>
      </c>
      <c r="I325" s="18">
        <v>1</v>
      </c>
      <c r="J325" s="18">
        <v>1</v>
      </c>
      <c r="K325" s="14">
        <f t="shared" ca="1" si="29"/>
        <v>5</v>
      </c>
      <c r="M325" s="19" t="str">
        <f t="shared" ca="1" si="27"/>
        <v>INDODEFFTF-53</v>
      </c>
      <c r="N325" s="23" t="str">
        <f t="shared" ca="1" si="28"/>
        <v>Other comm Saving Tech-Haulage Tractors, Trucks, Fishing boats 5.3y</v>
      </c>
      <c r="O325" s="23" t="s">
        <v>32</v>
      </c>
      <c r="P325" s="23" t="s">
        <v>33</v>
      </c>
      <c r="Q325" s="23"/>
      <c r="R325" s="23"/>
      <c r="S325" s="19" t="s">
        <v>34</v>
      </c>
      <c r="V325" s="16" t="str">
        <f t="shared" ca="1" si="30"/>
        <v>OD</v>
      </c>
      <c r="W325" s="14" t="str">
        <f t="shared" ca="1" si="30"/>
        <v>Other comm</v>
      </c>
      <c r="X325" s="3" t="str">
        <f>'EE investment costs'!D374</f>
        <v>TF-53</v>
      </c>
      <c r="Y325" s="3" t="str">
        <f>'EE investment costs'!E374</f>
        <v>Haulage Tractors, Trucks, Fishing boats</v>
      </c>
      <c r="AC325" s="123">
        <f>'EE investment costs'!C374</f>
        <v>5.3</v>
      </c>
      <c r="AD325" s="22"/>
    </row>
    <row r="326" spans="2:30">
      <c r="B326" s="14" t="str">
        <f t="shared" ca="1" si="26"/>
        <v>INDODEFFMT-54</v>
      </c>
      <c r="C326" s="15" t="str">
        <f t="shared" ca="1" si="31"/>
        <v>IODMT</v>
      </c>
      <c r="D326" s="16">
        <f>'EE investment costs'!$F$15</f>
        <v>2016</v>
      </c>
      <c r="E326" s="14">
        <f>VLOOKUP(X326,'EE investment costs'!$D$56:$R$656,15,0)</f>
        <v>6.14</v>
      </c>
      <c r="F326" s="17">
        <f ca="1">INDEX('EE investment costs'!$D$56:$R$656,MATCH(X326,'EE investment costs'!$D$56:$D$656,0),MATCH($V$8,'EE investment costs'!$D$56:$R$56,0))</f>
        <v>703.84519192276184</v>
      </c>
      <c r="I326" s="18">
        <v>1</v>
      </c>
      <c r="J326" s="18">
        <v>1</v>
      </c>
      <c r="K326" s="14">
        <f t="shared" ca="1" si="29"/>
        <v>5</v>
      </c>
      <c r="M326" s="19" t="str">
        <f t="shared" ca="1" si="27"/>
        <v>INDODEFFMT-54</v>
      </c>
      <c r="N326" s="23" t="str">
        <f t="shared" ca="1" si="28"/>
        <v>Other comm Saving Tech-Heat Medium Temp. up to 150C 5.4y</v>
      </c>
      <c r="O326" s="23" t="s">
        <v>32</v>
      </c>
      <c r="P326" s="23" t="s">
        <v>33</v>
      </c>
      <c r="Q326" s="23"/>
      <c r="R326" s="23"/>
      <c r="S326" s="19" t="s">
        <v>34</v>
      </c>
      <c r="V326" s="16" t="str">
        <f t="shared" ca="1" si="30"/>
        <v>OD</v>
      </c>
      <c r="W326" s="14" t="str">
        <f t="shared" ca="1" si="30"/>
        <v>Other comm</v>
      </c>
      <c r="X326" s="3" t="str">
        <f>'EE investment costs'!D375</f>
        <v>MT-54</v>
      </c>
      <c r="Y326" s="3" t="str">
        <f>'EE investment costs'!E375</f>
        <v>Heat Medium Temp. up to 150C</v>
      </c>
      <c r="AC326" s="123">
        <f>'EE investment costs'!C375</f>
        <v>5.4</v>
      </c>
      <c r="AD326" s="22"/>
    </row>
    <row r="327" spans="2:30">
      <c r="B327" s="14" t="str">
        <f t="shared" ca="1" si="26"/>
        <v>INDODEFFHT-54</v>
      </c>
      <c r="C327" s="15" t="str">
        <f t="shared" ca="1" si="31"/>
        <v>IODHT</v>
      </c>
      <c r="D327" s="16">
        <f>'EE investment costs'!$F$15</f>
        <v>2016</v>
      </c>
      <c r="E327" s="14">
        <f>VLOOKUP(X327,'EE investment costs'!$D$56:$R$656,15,0)</f>
        <v>4.9119999999999999</v>
      </c>
      <c r="F327" s="17">
        <f ca="1">INDEX('EE investment costs'!$D$56:$R$656,MATCH(X327,'EE investment costs'!$D$56:$D$656,0),MATCH($V$8,'EE investment costs'!$D$56:$R$56,0))</f>
        <v>565.19774939803642</v>
      </c>
      <c r="I327" s="18">
        <v>1</v>
      </c>
      <c r="J327" s="18">
        <v>1</v>
      </c>
      <c r="K327" s="14">
        <f t="shared" ca="1" si="29"/>
        <v>7</v>
      </c>
      <c r="M327" s="19" t="str">
        <f t="shared" ca="1" si="27"/>
        <v>INDODEFFHT-54</v>
      </c>
      <c r="N327" s="23" t="str">
        <f t="shared" ca="1" si="28"/>
        <v>Other comm Saving Tech-Heat High Temp. over 150C 5.4y</v>
      </c>
      <c r="O327" s="23" t="s">
        <v>32</v>
      </c>
      <c r="P327" s="23" t="s">
        <v>33</v>
      </c>
      <c r="Q327" s="23"/>
      <c r="R327" s="23"/>
      <c r="S327" s="19" t="s">
        <v>34</v>
      </c>
      <c r="V327" s="16" t="str">
        <f t="shared" ca="1" si="30"/>
        <v>OD</v>
      </c>
      <c r="W327" s="14" t="str">
        <f t="shared" ca="1" si="30"/>
        <v>Other comm</v>
      </c>
      <c r="X327" s="3" t="str">
        <f>'EE investment costs'!D376</f>
        <v>HT-54</v>
      </c>
      <c r="Y327" s="3" t="str">
        <f>'EE investment costs'!E376</f>
        <v>Heat High Temp. over 150C</v>
      </c>
      <c r="AC327" s="123">
        <f>'EE investment costs'!C376</f>
        <v>5.4</v>
      </c>
      <c r="AD327" s="22"/>
    </row>
    <row r="328" spans="2:30">
      <c r="B328" s="14" t="str">
        <f t="shared" ref="B328:B391" ca="1" si="32">M328</f>
        <v>INDODEFFRH-54</v>
      </c>
      <c r="C328" s="15" t="str">
        <f t="shared" ca="1" si="31"/>
        <v>IODRH</v>
      </c>
      <c r="D328" s="16">
        <f>'EE investment costs'!$F$15</f>
        <v>2016</v>
      </c>
      <c r="E328" s="14">
        <f>VLOOKUP(X328,'EE investment costs'!$D$56:$R$656,15,0)</f>
        <v>16.261333333333337</v>
      </c>
      <c r="F328" s="17">
        <f ca="1">INDEX('EE investment costs'!$D$56:$R$656,MATCH(X328,'EE investment costs'!$D$56:$D$656,0),MATCH($V$8,'EE investment costs'!$D$56:$R$56,0))</f>
        <v>713.85847635294488</v>
      </c>
      <c r="I328" s="18">
        <v>1</v>
      </c>
      <c r="J328" s="18">
        <v>1</v>
      </c>
      <c r="K328" s="14">
        <f t="shared" ca="1" si="29"/>
        <v>5</v>
      </c>
      <c r="M328" s="19" t="str">
        <f t="shared" ref="M328:M391" ca="1" si="33">CONCATENATE("IND",$V$8,"EFF",$X328)</f>
        <v>INDODEFFRH-54</v>
      </c>
      <c r="N328" s="23" t="str">
        <f t="shared" ca="1" si="28"/>
        <v>Other comm Saving Tech-Heat Room Heat 5.4y</v>
      </c>
      <c r="O328" s="23" t="s">
        <v>32</v>
      </c>
      <c r="P328" s="23" t="s">
        <v>33</v>
      </c>
      <c r="Q328" s="23"/>
      <c r="R328" s="23"/>
      <c r="S328" s="19" t="s">
        <v>34</v>
      </c>
      <c r="V328" s="16" t="str">
        <f t="shared" ca="1" si="30"/>
        <v>OD</v>
      </c>
      <c r="W328" s="14" t="str">
        <f t="shared" ca="1" si="30"/>
        <v>Other comm</v>
      </c>
      <c r="X328" s="3" t="str">
        <f>'EE investment costs'!D377</f>
        <v>RH-54</v>
      </c>
      <c r="Y328" s="3" t="str">
        <f>'EE investment costs'!E377</f>
        <v>Heat Room Heat</v>
      </c>
      <c r="AC328" s="123">
        <f>'EE investment costs'!C377</f>
        <v>5.4</v>
      </c>
      <c r="AD328" s="22"/>
    </row>
    <row r="329" spans="2:30">
      <c r="B329" s="14" t="str">
        <f t="shared" ca="1" si="32"/>
        <v>INDODEFFLA-54</v>
      </c>
      <c r="C329" s="15" t="str">
        <f t="shared" ca="1" si="31"/>
        <v>IODLA</v>
      </c>
      <c r="D329" s="16">
        <f>'EE investment costs'!$F$15</f>
        <v>2016</v>
      </c>
      <c r="E329" s="14">
        <f>VLOOKUP(X329,'EE investment costs'!$D$56:$R$656,15,0)</f>
        <v>4.0924666666666667</v>
      </c>
      <c r="F329" s="17">
        <f ca="1">INDEX('EE investment costs'!$D$56:$R$656,MATCH(X329,'EE investment costs'!$D$56:$D$656,0),MATCH($V$8,'EE investment costs'!$D$56:$R$56,0))</f>
        <v>1798.7951978244951</v>
      </c>
      <c r="I329" s="18">
        <v>1</v>
      </c>
      <c r="J329" s="18">
        <v>1</v>
      </c>
      <c r="K329" s="14">
        <f t="shared" ca="1" si="29"/>
        <v>0</v>
      </c>
      <c r="M329" s="19" t="str">
        <f t="shared" ca="1" si="33"/>
        <v>INDODEFFLA-54</v>
      </c>
      <c r="N329" s="23" t="str">
        <f t="shared" ref="N329:N392" ca="1" si="34">$W$8&amp;" Saving Tech"&amp;"-"&amp;$Y329&amp;" "&amp;AC329&amp;"y"</f>
        <v>Other comm Saving Tech-Light 5.4y</v>
      </c>
      <c r="O329" s="23" t="s">
        <v>32</v>
      </c>
      <c r="P329" s="23" t="s">
        <v>33</v>
      </c>
      <c r="Q329" s="23"/>
      <c r="R329" s="23"/>
      <c r="S329" s="19" t="s">
        <v>34</v>
      </c>
      <c r="V329" s="16" t="str">
        <f t="shared" ca="1" si="30"/>
        <v>OD</v>
      </c>
      <c r="W329" s="14" t="str">
        <f t="shared" ca="1" si="30"/>
        <v>Other comm</v>
      </c>
      <c r="X329" s="3" t="str">
        <f>'EE investment costs'!D378</f>
        <v>LA-54</v>
      </c>
      <c r="Y329" s="3" t="str">
        <f>'EE investment costs'!E378</f>
        <v>Light</v>
      </c>
      <c r="AC329" s="123">
        <f>'EE investment costs'!C378</f>
        <v>5.4</v>
      </c>
      <c r="AD329" s="22"/>
    </row>
    <row r="330" spans="2:30">
      <c r="B330" s="14" t="str">
        <f t="shared" ca="1" si="32"/>
        <v>INDODEFFEM-54</v>
      </c>
      <c r="C330" s="15" t="str">
        <f t="shared" ca="1" si="31"/>
        <v>IODEM</v>
      </c>
      <c r="D330" s="16">
        <f>'EE investment costs'!$F$15</f>
        <v>2016</v>
      </c>
      <c r="E330" s="14">
        <f>VLOOKUP(X330,'EE investment costs'!$D$56:$R$656,15,0)</f>
        <v>4.2970899999999999</v>
      </c>
      <c r="F330" s="17">
        <f ca="1">INDEX('EE investment costs'!$D$56:$R$656,MATCH(X330,'EE investment costs'!$D$56:$D$656,0),MATCH($V$8,'EE investment costs'!$D$56:$R$56,0))</f>
        <v>1829.5797224107764</v>
      </c>
      <c r="I330" s="18">
        <v>1</v>
      </c>
      <c r="J330" s="18">
        <v>1</v>
      </c>
      <c r="K330" s="14">
        <f t="shared" ref="K330:K393" ca="1" si="35">IF(F330&lt;500,1,0)+IF(F330&lt;600,1,0)+IF(F330&lt;700,1,0)+IF(F330&lt;800,1,0)+IF(F330&lt;900,1,0)+IF(F330&lt;1000,1,0)+IF(F330&lt;1100,1,0)+IF(F330&lt;1200,1,0)</f>
        <v>0</v>
      </c>
      <c r="M330" s="19" t="str">
        <f t="shared" ca="1" si="33"/>
        <v>INDODEFFEM-54</v>
      </c>
      <c r="N330" s="23" t="str">
        <f t="shared" ca="1" si="34"/>
        <v>Other comm Saving Tech-Electric Motors 5.4y</v>
      </c>
      <c r="O330" s="23" t="s">
        <v>32</v>
      </c>
      <c r="P330" s="23" t="s">
        <v>33</v>
      </c>
      <c r="Q330" s="23"/>
      <c r="R330" s="23"/>
      <c r="S330" s="19" t="s">
        <v>34</v>
      </c>
      <c r="V330" s="16" t="str">
        <f t="shared" ref="V330:W393" ca="1" si="36">V329</f>
        <v>OD</v>
      </c>
      <c r="W330" s="14" t="str">
        <f t="shared" ca="1" si="36"/>
        <v>Other comm</v>
      </c>
      <c r="X330" s="3" t="str">
        <f>'EE investment costs'!D379</f>
        <v>EM-54</v>
      </c>
      <c r="Y330" s="3" t="str">
        <f>'EE investment costs'!E379</f>
        <v>Electric Motors</v>
      </c>
      <c r="AC330" s="123">
        <f>'EE investment costs'!C379</f>
        <v>5.4</v>
      </c>
      <c r="AD330" s="22"/>
    </row>
    <row r="331" spans="2:30">
      <c r="B331" s="14" t="str">
        <f t="shared" ca="1" si="32"/>
        <v>INDODEFFTF-54</v>
      </c>
      <c r="C331" s="15" t="str">
        <f t="shared" ca="1" si="31"/>
        <v>IODTF</v>
      </c>
      <c r="D331" s="16">
        <f>'EE investment costs'!$F$15</f>
        <v>2016</v>
      </c>
      <c r="E331" s="14">
        <f>VLOOKUP(X331,'EE investment costs'!$D$56:$R$656,15,0)</f>
        <v>16.166666666666664</v>
      </c>
      <c r="F331" s="17">
        <f ca="1">INDEX('EE investment costs'!$D$56:$R$656,MATCH(X331,'EE investment costs'!$D$56:$D$656,0),MATCH($V$8,'EE investment costs'!$D$56:$R$56,0))</f>
        <v>793.46034377183537</v>
      </c>
      <c r="I331" s="18">
        <v>1</v>
      </c>
      <c r="J331" s="18">
        <v>1</v>
      </c>
      <c r="K331" s="14">
        <f t="shared" ca="1" si="35"/>
        <v>5</v>
      </c>
      <c r="M331" s="19" t="str">
        <f t="shared" ca="1" si="33"/>
        <v>INDODEFFTF-54</v>
      </c>
      <c r="N331" s="23" t="str">
        <f t="shared" ca="1" si="34"/>
        <v>Other comm Saving Tech-Haulage Tractors, Trucks, Fishing boats 5.4y</v>
      </c>
      <c r="O331" s="23" t="s">
        <v>32</v>
      </c>
      <c r="P331" s="23" t="s">
        <v>33</v>
      </c>
      <c r="Q331" s="23"/>
      <c r="R331" s="23"/>
      <c r="S331" s="19" t="s">
        <v>34</v>
      </c>
      <c r="V331" s="16" t="str">
        <f t="shared" ca="1" si="36"/>
        <v>OD</v>
      </c>
      <c r="W331" s="14" t="str">
        <f t="shared" ca="1" si="36"/>
        <v>Other comm</v>
      </c>
      <c r="X331" s="3" t="str">
        <f>'EE investment costs'!D380</f>
        <v>TF-54</v>
      </c>
      <c r="Y331" s="3" t="str">
        <f>'EE investment costs'!E380</f>
        <v>Haulage Tractors, Trucks, Fishing boats</v>
      </c>
      <c r="AC331" s="123">
        <f>'EE investment costs'!C380</f>
        <v>5.4</v>
      </c>
      <c r="AD331" s="22"/>
    </row>
    <row r="332" spans="2:30">
      <c r="B332" s="14" t="str">
        <f t="shared" ca="1" si="32"/>
        <v>INDODEFFMT-55</v>
      </c>
      <c r="C332" s="15" t="str">
        <f t="shared" ca="1" si="31"/>
        <v>IODMT</v>
      </c>
      <c r="D332" s="16">
        <f>'EE investment costs'!$F$15</f>
        <v>2016</v>
      </c>
      <c r="E332" s="14">
        <f>VLOOKUP(X332,'EE investment costs'!$D$56:$R$656,15,0)</f>
        <v>6.1499999999999995</v>
      </c>
      <c r="F332" s="17">
        <f ca="1">INDEX('EE investment costs'!$D$56:$R$656,MATCH(X332,'EE investment costs'!$D$56:$D$656,0),MATCH($V$8,'EE investment costs'!$D$56:$R$56,0))</f>
        <v>713.45454394161982</v>
      </c>
      <c r="I332" s="18">
        <v>1</v>
      </c>
      <c r="J332" s="18">
        <v>1</v>
      </c>
      <c r="K332" s="14">
        <f t="shared" ca="1" si="35"/>
        <v>5</v>
      </c>
      <c r="M332" s="19" t="str">
        <f t="shared" ca="1" si="33"/>
        <v>INDODEFFMT-55</v>
      </c>
      <c r="N332" s="23" t="str">
        <f t="shared" ca="1" si="34"/>
        <v>Other comm Saving Tech-Heat Medium Temp. up to 150C 5.5y</v>
      </c>
      <c r="O332" s="23" t="s">
        <v>32</v>
      </c>
      <c r="P332" s="23" t="s">
        <v>33</v>
      </c>
      <c r="Q332" s="23"/>
      <c r="R332" s="23"/>
      <c r="S332" s="19" t="s">
        <v>34</v>
      </c>
      <c r="V332" s="16" t="str">
        <f t="shared" ca="1" si="36"/>
        <v>OD</v>
      </c>
      <c r="W332" s="14" t="str">
        <f t="shared" ca="1" si="36"/>
        <v>Other comm</v>
      </c>
      <c r="X332" s="3" t="str">
        <f>'EE investment costs'!D381</f>
        <v>MT-55</v>
      </c>
      <c r="Y332" s="3" t="str">
        <f>'EE investment costs'!E381</f>
        <v>Heat Medium Temp. up to 150C</v>
      </c>
      <c r="AC332" s="123">
        <f>'EE investment costs'!C381</f>
        <v>5.5</v>
      </c>
      <c r="AD332" s="22"/>
    </row>
    <row r="333" spans="2:30">
      <c r="B333" s="14" t="str">
        <f t="shared" ca="1" si="32"/>
        <v>INDODEFFHT-55</v>
      </c>
      <c r="C333" s="15" t="str">
        <f t="shared" ca="1" si="31"/>
        <v>IODHT</v>
      </c>
      <c r="D333" s="16">
        <f>'EE investment costs'!$F$15</f>
        <v>2016</v>
      </c>
      <c r="E333" s="14">
        <f>VLOOKUP(X333,'EE investment costs'!$D$56:$R$656,15,0)</f>
        <v>4.92</v>
      </c>
      <c r="F333" s="17">
        <f ca="1">INDEX('EE investment costs'!$D$56:$R$656,MATCH(X333,'EE investment costs'!$D$56:$D$656,0),MATCH($V$8,'EE investment costs'!$D$56:$R$56,0))</f>
        <v>571.5821104186798</v>
      </c>
      <c r="I333" s="18">
        <v>1</v>
      </c>
      <c r="J333" s="18">
        <v>1</v>
      </c>
      <c r="K333" s="14">
        <f t="shared" ca="1" si="35"/>
        <v>7</v>
      </c>
      <c r="M333" s="19" t="str">
        <f t="shared" ca="1" si="33"/>
        <v>INDODEFFHT-55</v>
      </c>
      <c r="N333" s="23" t="str">
        <f t="shared" ca="1" si="34"/>
        <v>Other comm Saving Tech-Heat High Temp. over 150C 5.5y</v>
      </c>
      <c r="O333" s="23" t="s">
        <v>32</v>
      </c>
      <c r="P333" s="23" t="s">
        <v>33</v>
      </c>
      <c r="Q333" s="23"/>
      <c r="R333" s="23"/>
      <c r="S333" s="19" t="s">
        <v>34</v>
      </c>
      <c r="V333" s="16" t="str">
        <f t="shared" ca="1" si="36"/>
        <v>OD</v>
      </c>
      <c r="W333" s="14" t="str">
        <f t="shared" ca="1" si="36"/>
        <v>Other comm</v>
      </c>
      <c r="X333" s="3" t="str">
        <f>'EE investment costs'!D382</f>
        <v>HT-55</v>
      </c>
      <c r="Y333" s="3" t="str">
        <f>'EE investment costs'!E382</f>
        <v>Heat High Temp. over 150C</v>
      </c>
      <c r="AC333" s="123">
        <f>'EE investment costs'!C382</f>
        <v>5.5</v>
      </c>
      <c r="AD333" s="22"/>
    </row>
    <row r="334" spans="2:30">
      <c r="B334" s="14" t="str">
        <f t="shared" ca="1" si="32"/>
        <v>INDODEFFRH-55</v>
      </c>
      <c r="C334" s="15" t="str">
        <f t="shared" ca="1" si="31"/>
        <v>IODRH</v>
      </c>
      <c r="D334" s="16">
        <f>'EE investment costs'!$F$15</f>
        <v>2016</v>
      </c>
      <c r="E334" s="14">
        <f>VLOOKUP(X334,'EE investment costs'!$D$56:$R$656,15,0)</f>
        <v>16.28</v>
      </c>
      <c r="F334" s="17">
        <f ca="1">INDEX('EE investment costs'!$D$56:$R$656,MATCH(X334,'EE investment costs'!$D$56:$D$656,0),MATCH($V$8,'EE investment costs'!$D$56:$R$56,0))</f>
        <v>751.42997510836278</v>
      </c>
      <c r="I334" s="18">
        <v>1</v>
      </c>
      <c r="J334" s="18">
        <v>1</v>
      </c>
      <c r="K334" s="14">
        <f t="shared" ca="1" si="35"/>
        <v>5</v>
      </c>
      <c r="M334" s="19" t="str">
        <f t="shared" ca="1" si="33"/>
        <v>INDODEFFRH-55</v>
      </c>
      <c r="N334" s="23" t="str">
        <f t="shared" ca="1" si="34"/>
        <v>Other comm Saving Tech-Heat Room Heat 5.5y</v>
      </c>
      <c r="O334" s="23" t="s">
        <v>32</v>
      </c>
      <c r="P334" s="23" t="s">
        <v>33</v>
      </c>
      <c r="Q334" s="23"/>
      <c r="R334" s="23"/>
      <c r="S334" s="19" t="s">
        <v>34</v>
      </c>
      <c r="V334" s="16" t="str">
        <f t="shared" ca="1" si="36"/>
        <v>OD</v>
      </c>
      <c r="W334" s="14" t="str">
        <f t="shared" ca="1" si="36"/>
        <v>Other comm</v>
      </c>
      <c r="X334" s="3" t="str">
        <f>'EE investment costs'!D383</f>
        <v>RH-55</v>
      </c>
      <c r="Y334" s="3" t="str">
        <f>'EE investment costs'!E383</f>
        <v>Heat Room Heat</v>
      </c>
      <c r="AC334" s="123">
        <f>'EE investment costs'!C383</f>
        <v>5.5</v>
      </c>
      <c r="AD334" s="22"/>
    </row>
    <row r="335" spans="2:30">
      <c r="B335" s="14" t="str">
        <f t="shared" ca="1" si="32"/>
        <v>INDODEFFLA-55</v>
      </c>
      <c r="C335" s="15" t="str">
        <f t="shared" ca="1" si="31"/>
        <v>IODLA</v>
      </c>
      <c r="D335" s="16">
        <f>'EE investment costs'!$F$15</f>
        <v>2016</v>
      </c>
      <c r="E335" s="14">
        <f>VLOOKUP(X335,'EE investment costs'!$D$56:$R$656,15,0)</f>
        <v>4.1055000000000001</v>
      </c>
      <c r="F335" s="17">
        <f ca="1">INDEX('EE investment costs'!$D$56:$R$656,MATCH(X335,'EE investment costs'!$D$56:$D$656,0),MATCH($V$8,'EE investment costs'!$D$56:$R$56,0))</f>
        <v>1814.2117178744479</v>
      </c>
      <c r="I335" s="18">
        <v>1</v>
      </c>
      <c r="J335" s="18">
        <v>1</v>
      </c>
      <c r="K335" s="14">
        <f t="shared" ca="1" si="35"/>
        <v>0</v>
      </c>
      <c r="M335" s="19" t="str">
        <f t="shared" ca="1" si="33"/>
        <v>INDODEFFLA-55</v>
      </c>
      <c r="N335" s="23" t="str">
        <f t="shared" ca="1" si="34"/>
        <v>Other comm Saving Tech-Light 5.5y</v>
      </c>
      <c r="O335" s="23" t="s">
        <v>32</v>
      </c>
      <c r="P335" s="23" t="s">
        <v>33</v>
      </c>
      <c r="Q335" s="23"/>
      <c r="R335" s="23"/>
      <c r="S335" s="19" t="s">
        <v>34</v>
      </c>
      <c r="V335" s="16" t="str">
        <f t="shared" ca="1" si="36"/>
        <v>OD</v>
      </c>
      <c r="W335" s="14" t="str">
        <f t="shared" ca="1" si="36"/>
        <v>Other comm</v>
      </c>
      <c r="X335" s="3" t="str">
        <f>'EE investment costs'!D384</f>
        <v>LA-55</v>
      </c>
      <c r="Y335" s="3" t="str">
        <f>'EE investment costs'!E384</f>
        <v>Light</v>
      </c>
      <c r="AC335" s="123">
        <f>'EE investment costs'!C384</f>
        <v>5.5</v>
      </c>
      <c r="AD335" s="22"/>
    </row>
    <row r="336" spans="2:30">
      <c r="B336" s="14" t="str">
        <f t="shared" ca="1" si="32"/>
        <v>INDODEFFEM-55</v>
      </c>
      <c r="C336" s="15" t="str">
        <f t="shared" ca="1" si="31"/>
        <v>IODEM</v>
      </c>
      <c r="D336" s="16">
        <f>'EE investment costs'!$F$15</f>
        <v>2016</v>
      </c>
      <c r="E336" s="14">
        <f>VLOOKUP(X336,'EE investment costs'!$D$56:$R$656,15,0)</f>
        <v>4.3107749999999996</v>
      </c>
      <c r="F336" s="17">
        <f ca="1">INDEX('EE investment costs'!$D$56:$R$656,MATCH(X336,'EE investment costs'!$D$56:$D$656,0),MATCH($V$8,'EE investment costs'!$D$56:$R$56,0))</f>
        <v>1849.7728251898825</v>
      </c>
      <c r="I336" s="18">
        <v>1</v>
      </c>
      <c r="J336" s="18">
        <v>1</v>
      </c>
      <c r="K336" s="14">
        <f t="shared" ca="1" si="35"/>
        <v>0</v>
      </c>
      <c r="M336" s="19" t="str">
        <f t="shared" ca="1" si="33"/>
        <v>INDODEFFEM-55</v>
      </c>
      <c r="N336" s="23" t="str">
        <f t="shared" ca="1" si="34"/>
        <v>Other comm Saving Tech-Electric Motors 5.5y</v>
      </c>
      <c r="O336" s="23" t="s">
        <v>32</v>
      </c>
      <c r="P336" s="23" t="s">
        <v>33</v>
      </c>
      <c r="Q336" s="23"/>
      <c r="R336" s="23"/>
      <c r="S336" s="19" t="s">
        <v>34</v>
      </c>
      <c r="V336" s="16" t="str">
        <f t="shared" ca="1" si="36"/>
        <v>OD</v>
      </c>
      <c r="W336" s="14" t="str">
        <f t="shared" ca="1" si="36"/>
        <v>Other comm</v>
      </c>
      <c r="X336" s="3" t="str">
        <f>'EE investment costs'!D385</f>
        <v>EM-55</v>
      </c>
      <c r="Y336" s="3" t="str">
        <f>'EE investment costs'!E385</f>
        <v>Electric Motors</v>
      </c>
      <c r="AC336" s="123">
        <f>'EE investment costs'!C385</f>
        <v>5.5</v>
      </c>
      <c r="AD336" s="22"/>
    </row>
    <row r="337" spans="2:30">
      <c r="B337" s="14" t="str">
        <f t="shared" ca="1" si="32"/>
        <v>INDODEFFTF-55</v>
      </c>
      <c r="C337" s="15" t="str">
        <f t="shared" ca="1" si="31"/>
        <v>IODTF</v>
      </c>
      <c r="D337" s="16">
        <f>'EE investment costs'!$F$15</f>
        <v>2016</v>
      </c>
      <c r="E337" s="14">
        <f>VLOOKUP(X337,'EE investment costs'!$D$56:$R$656,15,0)</f>
        <v>16.25</v>
      </c>
      <c r="F337" s="17">
        <f ca="1">INDEX('EE investment costs'!$D$56:$R$656,MATCH(X337,'EE investment costs'!$D$56:$D$656,0),MATCH($V$8,'EE investment costs'!$D$56:$R$56,0))</f>
        <v>808.15405384168412</v>
      </c>
      <c r="I337" s="18">
        <v>1</v>
      </c>
      <c r="J337" s="18">
        <v>1</v>
      </c>
      <c r="K337" s="14">
        <f t="shared" ca="1" si="35"/>
        <v>4</v>
      </c>
      <c r="M337" s="19" t="str">
        <f t="shared" ca="1" si="33"/>
        <v>INDODEFFTF-55</v>
      </c>
      <c r="N337" s="23" t="str">
        <f t="shared" ca="1" si="34"/>
        <v>Other comm Saving Tech-Haulage Tractors, Trucks, Fishing boats 5.5y</v>
      </c>
      <c r="O337" s="23" t="s">
        <v>32</v>
      </c>
      <c r="P337" s="23" t="s">
        <v>33</v>
      </c>
      <c r="Q337" s="23"/>
      <c r="R337" s="23"/>
      <c r="S337" s="19" t="s">
        <v>34</v>
      </c>
      <c r="V337" s="16" t="str">
        <f t="shared" ca="1" si="36"/>
        <v>OD</v>
      </c>
      <c r="W337" s="14" t="str">
        <f t="shared" ca="1" si="36"/>
        <v>Other comm</v>
      </c>
      <c r="X337" s="3" t="str">
        <f>'EE investment costs'!D386</f>
        <v>TF-55</v>
      </c>
      <c r="Y337" s="3" t="str">
        <f>'EE investment costs'!E386</f>
        <v>Haulage Tractors, Trucks, Fishing boats</v>
      </c>
      <c r="AC337" s="123">
        <f>'EE investment costs'!C386</f>
        <v>5.5</v>
      </c>
      <c r="AD337" s="22"/>
    </row>
    <row r="338" spans="2:30">
      <c r="B338" s="14" t="str">
        <f t="shared" ca="1" si="32"/>
        <v>INDODEFFMT-56</v>
      </c>
      <c r="C338" s="15" t="str">
        <f t="shared" ca="1" si="31"/>
        <v>IODMT</v>
      </c>
      <c r="D338" s="16">
        <f>'EE investment costs'!$F$15</f>
        <v>2016</v>
      </c>
      <c r="E338" s="14">
        <f>VLOOKUP(X338,'EE investment costs'!$D$56:$R$656,15,0)</f>
        <v>6.1599999999999993</v>
      </c>
      <c r="F338" s="17">
        <f ca="1">INDEX('EE investment costs'!$D$56:$R$656,MATCH(X338,'EE investment costs'!$D$56:$D$656,0),MATCH($V$8,'EE investment costs'!$D$56:$R$56,0))</f>
        <v>723.06389596047779</v>
      </c>
      <c r="I338" s="18">
        <v>1</v>
      </c>
      <c r="J338" s="18">
        <v>1</v>
      </c>
      <c r="K338" s="14">
        <f t="shared" ca="1" si="35"/>
        <v>5</v>
      </c>
      <c r="M338" s="19" t="str">
        <f t="shared" ca="1" si="33"/>
        <v>INDODEFFMT-56</v>
      </c>
      <c r="N338" s="23" t="str">
        <f t="shared" ca="1" si="34"/>
        <v>Other comm Saving Tech-Heat Medium Temp. up to 150C 5.6y</v>
      </c>
      <c r="O338" s="23" t="s">
        <v>32</v>
      </c>
      <c r="P338" s="23" t="s">
        <v>33</v>
      </c>
      <c r="Q338" s="23"/>
      <c r="R338" s="23"/>
      <c r="S338" s="19" t="s">
        <v>34</v>
      </c>
      <c r="V338" s="16" t="str">
        <f t="shared" ca="1" si="36"/>
        <v>OD</v>
      </c>
      <c r="W338" s="14" t="str">
        <f t="shared" ca="1" si="36"/>
        <v>Other comm</v>
      </c>
      <c r="X338" s="3" t="str">
        <f>'EE investment costs'!D387</f>
        <v>MT-56</v>
      </c>
      <c r="Y338" s="3" t="str">
        <f>'EE investment costs'!E387</f>
        <v>Heat Medium Temp. up to 150C</v>
      </c>
      <c r="AC338" s="123">
        <f>'EE investment costs'!C387</f>
        <v>5.6</v>
      </c>
      <c r="AD338" s="22"/>
    </row>
    <row r="339" spans="2:30">
      <c r="B339" s="14" t="str">
        <f t="shared" ca="1" si="32"/>
        <v>INDODEFFHT-56</v>
      </c>
      <c r="C339" s="15" t="str">
        <f t="shared" ca="1" si="31"/>
        <v>IODHT</v>
      </c>
      <c r="D339" s="16">
        <f>'EE investment costs'!$F$15</f>
        <v>2016</v>
      </c>
      <c r="E339" s="14">
        <f>VLOOKUP(X339,'EE investment costs'!$D$56:$R$656,15,0)</f>
        <v>4.9279999999999999</v>
      </c>
      <c r="F339" s="17">
        <f ca="1">INDEX('EE investment costs'!$D$56:$R$656,MATCH(X339,'EE investment costs'!$D$56:$D$656,0),MATCH($V$8,'EE investment costs'!$D$56:$R$56,0))</f>
        <v>577.96647143932319</v>
      </c>
      <c r="I339" s="18">
        <v>1</v>
      </c>
      <c r="J339" s="18">
        <v>1</v>
      </c>
      <c r="K339" s="14">
        <f t="shared" ca="1" si="35"/>
        <v>7</v>
      </c>
      <c r="M339" s="19" t="str">
        <f t="shared" ca="1" si="33"/>
        <v>INDODEFFHT-56</v>
      </c>
      <c r="N339" s="23" t="str">
        <f t="shared" ca="1" si="34"/>
        <v>Other comm Saving Tech-Heat High Temp. over 150C 5.6y</v>
      </c>
      <c r="O339" s="23" t="s">
        <v>32</v>
      </c>
      <c r="P339" s="23" t="s">
        <v>33</v>
      </c>
      <c r="Q339" s="23"/>
      <c r="R339" s="23"/>
      <c r="S339" s="19" t="s">
        <v>34</v>
      </c>
      <c r="V339" s="16" t="str">
        <f t="shared" ca="1" si="36"/>
        <v>OD</v>
      </c>
      <c r="W339" s="14" t="str">
        <f t="shared" ca="1" si="36"/>
        <v>Other comm</v>
      </c>
      <c r="X339" s="3" t="str">
        <f>'EE investment costs'!D388</f>
        <v>HT-56</v>
      </c>
      <c r="Y339" s="3" t="str">
        <f>'EE investment costs'!E388</f>
        <v>Heat High Temp. over 150C</v>
      </c>
      <c r="AC339" s="123">
        <f>'EE investment costs'!C388</f>
        <v>5.6</v>
      </c>
      <c r="AD339" s="22"/>
    </row>
    <row r="340" spans="2:30">
      <c r="B340" s="14" t="str">
        <f t="shared" ca="1" si="32"/>
        <v>INDODEFFRH-56</v>
      </c>
      <c r="C340" s="15" t="str">
        <f t="shared" ca="1" si="31"/>
        <v>IODRH</v>
      </c>
      <c r="D340" s="16">
        <f>'EE investment costs'!$F$15</f>
        <v>2016</v>
      </c>
      <c r="E340" s="14">
        <f>VLOOKUP(X340,'EE investment costs'!$D$56:$R$656,15,0)</f>
        <v>16.298666666666669</v>
      </c>
      <c r="F340" s="17">
        <f ca="1">INDEX('EE investment costs'!$D$56:$R$656,MATCH(X340,'EE investment costs'!$D$56:$D$656,0),MATCH($V$8,'EE investment costs'!$D$56:$R$56,0))</f>
        <v>789.00147386378092</v>
      </c>
      <c r="I340" s="18">
        <v>1</v>
      </c>
      <c r="J340" s="18">
        <v>1</v>
      </c>
      <c r="K340" s="14">
        <f t="shared" ca="1" si="35"/>
        <v>5</v>
      </c>
      <c r="M340" s="19" t="str">
        <f t="shared" ca="1" si="33"/>
        <v>INDODEFFRH-56</v>
      </c>
      <c r="N340" s="23" t="str">
        <f t="shared" ca="1" si="34"/>
        <v>Other comm Saving Tech-Heat Room Heat 5.6y</v>
      </c>
      <c r="O340" s="23" t="s">
        <v>32</v>
      </c>
      <c r="P340" s="23" t="s">
        <v>33</v>
      </c>
      <c r="Q340" s="23"/>
      <c r="R340" s="23"/>
      <c r="S340" s="19" t="s">
        <v>34</v>
      </c>
      <c r="V340" s="16" t="str">
        <f t="shared" ca="1" si="36"/>
        <v>OD</v>
      </c>
      <c r="W340" s="14" t="str">
        <f t="shared" ca="1" si="36"/>
        <v>Other comm</v>
      </c>
      <c r="X340" s="3" t="str">
        <f>'EE investment costs'!D389</f>
        <v>RH-56</v>
      </c>
      <c r="Y340" s="3" t="str">
        <f>'EE investment costs'!E389</f>
        <v>Heat Room Heat</v>
      </c>
      <c r="AC340" s="123">
        <f>'EE investment costs'!C389</f>
        <v>5.6</v>
      </c>
      <c r="AD340" s="22"/>
    </row>
    <row r="341" spans="2:30">
      <c r="B341" s="14" t="str">
        <f t="shared" ca="1" si="32"/>
        <v>INDODEFFLA-56</v>
      </c>
      <c r="C341" s="15" t="str">
        <f t="shared" ca="1" si="31"/>
        <v>IODLA</v>
      </c>
      <c r="D341" s="16">
        <f>'EE investment costs'!$F$15</f>
        <v>2016</v>
      </c>
      <c r="E341" s="14">
        <f>VLOOKUP(X341,'EE investment costs'!$D$56:$R$656,15,0)</f>
        <v>4.1185333333333336</v>
      </c>
      <c r="F341" s="17">
        <f ca="1">INDEX('EE investment costs'!$D$56:$R$656,MATCH(X341,'EE investment costs'!$D$56:$D$656,0),MATCH($V$8,'EE investment costs'!$D$56:$R$56,0))</f>
        <v>1829.628237924401</v>
      </c>
      <c r="I341" s="18">
        <v>1</v>
      </c>
      <c r="J341" s="18">
        <v>1</v>
      </c>
      <c r="K341" s="14">
        <f t="shared" ca="1" si="35"/>
        <v>0</v>
      </c>
      <c r="M341" s="19" t="str">
        <f t="shared" ca="1" si="33"/>
        <v>INDODEFFLA-56</v>
      </c>
      <c r="N341" s="23" t="str">
        <f t="shared" ca="1" si="34"/>
        <v>Other comm Saving Tech-Light 5.6y</v>
      </c>
      <c r="O341" s="23" t="s">
        <v>32</v>
      </c>
      <c r="P341" s="23" t="s">
        <v>33</v>
      </c>
      <c r="Q341" s="23"/>
      <c r="R341" s="23"/>
      <c r="S341" s="19" t="s">
        <v>34</v>
      </c>
      <c r="V341" s="16" t="str">
        <f t="shared" ca="1" si="36"/>
        <v>OD</v>
      </c>
      <c r="W341" s="14" t="str">
        <f t="shared" ca="1" si="36"/>
        <v>Other comm</v>
      </c>
      <c r="X341" s="3" t="str">
        <f>'EE investment costs'!D390</f>
        <v>LA-56</v>
      </c>
      <c r="Y341" s="3" t="str">
        <f>'EE investment costs'!E390</f>
        <v>Light</v>
      </c>
      <c r="AC341" s="123">
        <f>'EE investment costs'!C390</f>
        <v>5.6</v>
      </c>
      <c r="AD341" s="22"/>
    </row>
    <row r="342" spans="2:30">
      <c r="B342" s="14" t="str">
        <f t="shared" ca="1" si="32"/>
        <v>INDODEFFEM-56</v>
      </c>
      <c r="C342" s="15" t="str">
        <f t="shared" ca="1" si="31"/>
        <v>IODEM</v>
      </c>
      <c r="D342" s="16">
        <f>'EE investment costs'!$F$15</f>
        <v>2016</v>
      </c>
      <c r="E342" s="14">
        <f>VLOOKUP(X342,'EE investment costs'!$D$56:$R$656,15,0)</f>
        <v>4.3244600000000002</v>
      </c>
      <c r="F342" s="17">
        <f ca="1">INDEX('EE investment costs'!$D$56:$R$656,MATCH(X342,'EE investment costs'!$D$56:$D$656,0),MATCH($V$8,'EE investment costs'!$D$56:$R$56,0))</f>
        <v>1869.9659279689888</v>
      </c>
      <c r="I342" s="18">
        <v>1</v>
      </c>
      <c r="J342" s="18">
        <v>1</v>
      </c>
      <c r="K342" s="14">
        <f t="shared" ca="1" si="35"/>
        <v>0</v>
      </c>
      <c r="M342" s="19" t="str">
        <f t="shared" ca="1" si="33"/>
        <v>INDODEFFEM-56</v>
      </c>
      <c r="N342" s="23" t="str">
        <f t="shared" ca="1" si="34"/>
        <v>Other comm Saving Tech-Electric Motors 5.6y</v>
      </c>
      <c r="O342" s="23" t="s">
        <v>32</v>
      </c>
      <c r="P342" s="23" t="s">
        <v>33</v>
      </c>
      <c r="Q342" s="23"/>
      <c r="R342" s="23"/>
      <c r="S342" s="19" t="s">
        <v>34</v>
      </c>
      <c r="V342" s="16" t="str">
        <f t="shared" ca="1" si="36"/>
        <v>OD</v>
      </c>
      <c r="W342" s="14" t="str">
        <f t="shared" ca="1" si="36"/>
        <v>Other comm</v>
      </c>
      <c r="X342" s="3" t="str">
        <f>'EE investment costs'!D391</f>
        <v>EM-56</v>
      </c>
      <c r="Y342" s="3" t="str">
        <f>'EE investment costs'!E391</f>
        <v>Electric Motors</v>
      </c>
      <c r="AC342" s="123">
        <f>'EE investment costs'!C391</f>
        <v>5.6</v>
      </c>
      <c r="AD342" s="22"/>
    </row>
    <row r="343" spans="2:30">
      <c r="B343" s="14" t="str">
        <f t="shared" ca="1" si="32"/>
        <v>INDODEFFTF-56</v>
      </c>
      <c r="C343" s="15" t="str">
        <f t="shared" ca="1" si="31"/>
        <v>IODTF</v>
      </c>
      <c r="D343" s="16">
        <f>'EE investment costs'!$F$15</f>
        <v>2016</v>
      </c>
      <c r="E343" s="14">
        <f>VLOOKUP(X343,'EE investment costs'!$D$56:$R$656,15,0)</f>
        <v>16.333333333333332</v>
      </c>
      <c r="F343" s="17">
        <f ca="1">INDEX('EE investment costs'!$D$56:$R$656,MATCH(X343,'EE investment costs'!$D$56:$D$656,0),MATCH($V$8,'EE investment costs'!$D$56:$R$56,0))</f>
        <v>822.84776391153275</v>
      </c>
      <c r="I343" s="18">
        <v>1</v>
      </c>
      <c r="J343" s="18">
        <v>1</v>
      </c>
      <c r="K343" s="14">
        <f t="shared" ca="1" si="35"/>
        <v>4</v>
      </c>
      <c r="M343" s="19" t="str">
        <f t="shared" ca="1" si="33"/>
        <v>INDODEFFTF-56</v>
      </c>
      <c r="N343" s="23" t="str">
        <f t="shared" ca="1" si="34"/>
        <v>Other comm Saving Tech-Haulage Tractors, Trucks, Fishing boats 5.6y</v>
      </c>
      <c r="O343" s="23" t="s">
        <v>32</v>
      </c>
      <c r="P343" s="23" t="s">
        <v>33</v>
      </c>
      <c r="Q343" s="23"/>
      <c r="R343" s="23"/>
      <c r="S343" s="19" t="s">
        <v>34</v>
      </c>
      <c r="V343" s="16" t="str">
        <f t="shared" ca="1" si="36"/>
        <v>OD</v>
      </c>
      <c r="W343" s="14" t="str">
        <f t="shared" ca="1" si="36"/>
        <v>Other comm</v>
      </c>
      <c r="X343" s="3" t="str">
        <f>'EE investment costs'!D392</f>
        <v>TF-56</v>
      </c>
      <c r="Y343" s="3" t="str">
        <f>'EE investment costs'!E392</f>
        <v>Haulage Tractors, Trucks, Fishing boats</v>
      </c>
      <c r="AC343" s="123">
        <f>'EE investment costs'!C392</f>
        <v>5.6</v>
      </c>
      <c r="AD343" s="22"/>
    </row>
    <row r="344" spans="2:30">
      <c r="B344" s="14" t="str">
        <f t="shared" ca="1" si="32"/>
        <v>INDODEFFMT-57</v>
      </c>
      <c r="C344" s="15" t="str">
        <f t="shared" ca="1" si="31"/>
        <v>IODMT</v>
      </c>
      <c r="D344" s="16">
        <f>'EE investment costs'!$F$15</f>
        <v>2016</v>
      </c>
      <c r="E344" s="14">
        <f>VLOOKUP(X344,'EE investment costs'!$D$56:$R$656,15,0)</f>
        <v>6.17</v>
      </c>
      <c r="F344" s="17">
        <f ca="1">INDEX('EE investment costs'!$D$56:$R$656,MATCH(X344,'EE investment costs'!$D$56:$D$656,0),MATCH($V$8,'EE investment costs'!$D$56:$R$56,0))</f>
        <v>732.67324797933588</v>
      </c>
      <c r="I344" s="18">
        <v>1</v>
      </c>
      <c r="J344" s="18">
        <v>1</v>
      </c>
      <c r="K344" s="14">
        <f t="shared" ca="1" si="35"/>
        <v>5</v>
      </c>
      <c r="M344" s="19" t="str">
        <f t="shared" ca="1" si="33"/>
        <v>INDODEFFMT-57</v>
      </c>
      <c r="N344" s="23" t="str">
        <f t="shared" ca="1" si="34"/>
        <v>Other comm Saving Tech-Heat Medium Temp. up to 150C 5.7y</v>
      </c>
      <c r="O344" s="23" t="s">
        <v>32</v>
      </c>
      <c r="P344" s="23" t="s">
        <v>33</v>
      </c>
      <c r="Q344" s="23"/>
      <c r="R344" s="23"/>
      <c r="S344" s="19" t="s">
        <v>34</v>
      </c>
      <c r="V344" s="16" t="str">
        <f t="shared" ca="1" si="36"/>
        <v>OD</v>
      </c>
      <c r="W344" s="14" t="str">
        <f t="shared" ca="1" si="36"/>
        <v>Other comm</v>
      </c>
      <c r="X344" s="3" t="str">
        <f>'EE investment costs'!D393</f>
        <v>MT-57</v>
      </c>
      <c r="Y344" s="3" t="str">
        <f>'EE investment costs'!E393</f>
        <v>Heat Medium Temp. up to 150C</v>
      </c>
      <c r="AC344" s="123">
        <f>'EE investment costs'!C393</f>
        <v>5.7</v>
      </c>
      <c r="AD344" s="22"/>
    </row>
    <row r="345" spans="2:30">
      <c r="B345" s="14" t="str">
        <f t="shared" ca="1" si="32"/>
        <v>INDODEFFHT-57</v>
      </c>
      <c r="C345" s="15" t="str">
        <f t="shared" ca="1" si="31"/>
        <v>IODHT</v>
      </c>
      <c r="D345" s="16">
        <f>'EE investment costs'!$F$15</f>
        <v>2016</v>
      </c>
      <c r="E345" s="14">
        <f>VLOOKUP(X345,'EE investment costs'!$D$56:$R$656,15,0)</f>
        <v>4.9359999999999999</v>
      </c>
      <c r="F345" s="17">
        <f ca="1">INDEX('EE investment costs'!$D$56:$R$656,MATCH(X345,'EE investment costs'!$D$56:$D$656,0),MATCH($V$8,'EE investment costs'!$D$56:$R$56,0))</f>
        <v>584.35083245996668</v>
      </c>
      <c r="I345" s="18">
        <v>1</v>
      </c>
      <c r="J345" s="18">
        <v>1</v>
      </c>
      <c r="K345" s="14">
        <f t="shared" ca="1" si="35"/>
        <v>7</v>
      </c>
      <c r="M345" s="19" t="str">
        <f t="shared" ca="1" si="33"/>
        <v>INDODEFFHT-57</v>
      </c>
      <c r="N345" s="23" t="str">
        <f t="shared" ca="1" si="34"/>
        <v>Other comm Saving Tech-Heat High Temp. over 150C 5.7y</v>
      </c>
      <c r="O345" s="23" t="s">
        <v>32</v>
      </c>
      <c r="P345" s="23" t="s">
        <v>33</v>
      </c>
      <c r="Q345" s="23"/>
      <c r="R345" s="23"/>
      <c r="S345" s="19" t="s">
        <v>34</v>
      </c>
      <c r="V345" s="16" t="str">
        <f t="shared" ca="1" si="36"/>
        <v>OD</v>
      </c>
      <c r="W345" s="14" t="str">
        <f t="shared" ca="1" si="36"/>
        <v>Other comm</v>
      </c>
      <c r="X345" s="3" t="str">
        <f>'EE investment costs'!D394</f>
        <v>HT-57</v>
      </c>
      <c r="Y345" s="3" t="str">
        <f>'EE investment costs'!E394</f>
        <v>Heat High Temp. over 150C</v>
      </c>
      <c r="AC345" s="123">
        <f>'EE investment costs'!C394</f>
        <v>5.7</v>
      </c>
      <c r="AD345" s="22"/>
    </row>
    <row r="346" spans="2:30">
      <c r="B346" s="14" t="str">
        <f t="shared" ca="1" si="32"/>
        <v>INDODEFFRH-57</v>
      </c>
      <c r="C346" s="15" t="str">
        <f t="shared" ca="1" si="31"/>
        <v>IODRH</v>
      </c>
      <c r="D346" s="16">
        <f>'EE investment costs'!$F$15</f>
        <v>2016</v>
      </c>
      <c r="E346" s="14">
        <f>VLOOKUP(X346,'EE investment costs'!$D$56:$R$656,15,0)</f>
        <v>16.317333333333337</v>
      </c>
      <c r="F346" s="17">
        <f ca="1">INDEX('EE investment costs'!$D$56:$R$656,MATCH(X346,'EE investment costs'!$D$56:$D$656,0),MATCH($V$8,'EE investment costs'!$D$56:$R$56,0))</f>
        <v>826.57297261919905</v>
      </c>
      <c r="I346" s="18">
        <v>1</v>
      </c>
      <c r="J346" s="18">
        <v>1</v>
      </c>
      <c r="K346" s="14">
        <f t="shared" ca="1" si="35"/>
        <v>4</v>
      </c>
      <c r="M346" s="19" t="str">
        <f t="shared" ca="1" si="33"/>
        <v>INDODEFFRH-57</v>
      </c>
      <c r="N346" s="23" t="str">
        <f t="shared" ca="1" si="34"/>
        <v>Other comm Saving Tech-Heat Room Heat 5.7y</v>
      </c>
      <c r="O346" s="23" t="s">
        <v>32</v>
      </c>
      <c r="P346" s="23" t="s">
        <v>33</v>
      </c>
      <c r="Q346" s="23"/>
      <c r="R346" s="23"/>
      <c r="S346" s="19" t="s">
        <v>34</v>
      </c>
      <c r="V346" s="16" t="str">
        <f t="shared" ca="1" si="36"/>
        <v>OD</v>
      </c>
      <c r="W346" s="14" t="str">
        <f t="shared" ca="1" si="36"/>
        <v>Other comm</v>
      </c>
      <c r="X346" s="3" t="str">
        <f>'EE investment costs'!D395</f>
        <v>RH-57</v>
      </c>
      <c r="Y346" s="3" t="str">
        <f>'EE investment costs'!E395</f>
        <v>Heat Room Heat</v>
      </c>
      <c r="AC346" s="123">
        <f>'EE investment costs'!C395</f>
        <v>5.7</v>
      </c>
      <c r="AD346" s="22"/>
    </row>
    <row r="347" spans="2:30">
      <c r="B347" s="14" t="str">
        <f t="shared" ca="1" si="32"/>
        <v>INDODEFFLA-57</v>
      </c>
      <c r="C347" s="15" t="str">
        <f t="shared" ca="1" si="31"/>
        <v>IODLA</v>
      </c>
      <c r="D347" s="16">
        <f>'EE investment costs'!$F$15</f>
        <v>2016</v>
      </c>
      <c r="E347" s="14">
        <f>VLOOKUP(X347,'EE investment costs'!$D$56:$R$656,15,0)</f>
        <v>4.1315666666666671</v>
      </c>
      <c r="F347" s="17">
        <f ca="1">INDEX('EE investment costs'!$D$56:$R$656,MATCH(X347,'EE investment costs'!$D$56:$D$656,0),MATCH($V$8,'EE investment costs'!$D$56:$R$56,0))</f>
        <v>1845.0447579743538</v>
      </c>
      <c r="I347" s="18">
        <v>1</v>
      </c>
      <c r="J347" s="18">
        <v>1</v>
      </c>
      <c r="K347" s="14">
        <f t="shared" ca="1" si="35"/>
        <v>0</v>
      </c>
      <c r="M347" s="19" t="str">
        <f t="shared" ca="1" si="33"/>
        <v>INDODEFFLA-57</v>
      </c>
      <c r="N347" s="23" t="str">
        <f t="shared" ca="1" si="34"/>
        <v>Other comm Saving Tech-Light 5.7y</v>
      </c>
      <c r="O347" s="23" t="s">
        <v>32</v>
      </c>
      <c r="P347" s="23" t="s">
        <v>33</v>
      </c>
      <c r="Q347" s="23"/>
      <c r="R347" s="23"/>
      <c r="S347" s="19" t="s">
        <v>34</v>
      </c>
      <c r="V347" s="16" t="str">
        <f t="shared" ca="1" si="36"/>
        <v>OD</v>
      </c>
      <c r="W347" s="14" t="str">
        <f t="shared" ca="1" si="36"/>
        <v>Other comm</v>
      </c>
      <c r="X347" s="3" t="str">
        <f>'EE investment costs'!D396</f>
        <v>LA-57</v>
      </c>
      <c r="Y347" s="3" t="str">
        <f>'EE investment costs'!E396</f>
        <v>Light</v>
      </c>
      <c r="AC347" s="123">
        <f>'EE investment costs'!C396</f>
        <v>5.7</v>
      </c>
      <c r="AD347" s="22"/>
    </row>
    <row r="348" spans="2:30">
      <c r="B348" s="14" t="str">
        <f t="shared" ca="1" si="32"/>
        <v>INDODEFFEM-57</v>
      </c>
      <c r="C348" s="15" t="str">
        <f t="shared" ca="1" si="31"/>
        <v>IODEM</v>
      </c>
      <c r="D348" s="16">
        <f>'EE investment costs'!$F$15</f>
        <v>2016</v>
      </c>
      <c r="E348" s="14">
        <f>VLOOKUP(X348,'EE investment costs'!$D$56:$R$656,15,0)</f>
        <v>4.3381449999999999</v>
      </c>
      <c r="F348" s="17">
        <f ca="1">INDEX('EE investment costs'!$D$56:$R$656,MATCH(X348,'EE investment costs'!$D$56:$D$656,0),MATCH($V$8,'EE investment costs'!$D$56:$R$56,0))</f>
        <v>1890.1590307480951</v>
      </c>
      <c r="I348" s="18">
        <v>1</v>
      </c>
      <c r="J348" s="18">
        <v>1</v>
      </c>
      <c r="K348" s="14">
        <f t="shared" ca="1" si="35"/>
        <v>0</v>
      </c>
      <c r="M348" s="19" t="str">
        <f t="shared" ca="1" si="33"/>
        <v>INDODEFFEM-57</v>
      </c>
      <c r="N348" s="23" t="str">
        <f t="shared" ca="1" si="34"/>
        <v>Other comm Saving Tech-Electric Motors 5.7y</v>
      </c>
      <c r="O348" s="23" t="s">
        <v>32</v>
      </c>
      <c r="P348" s="23" t="s">
        <v>33</v>
      </c>
      <c r="Q348" s="23"/>
      <c r="R348" s="23"/>
      <c r="S348" s="19" t="s">
        <v>34</v>
      </c>
      <c r="V348" s="16" t="str">
        <f t="shared" ca="1" si="36"/>
        <v>OD</v>
      </c>
      <c r="W348" s="14" t="str">
        <f t="shared" ca="1" si="36"/>
        <v>Other comm</v>
      </c>
      <c r="X348" s="3" t="str">
        <f>'EE investment costs'!D397</f>
        <v>EM-57</v>
      </c>
      <c r="Y348" s="3" t="str">
        <f>'EE investment costs'!E397</f>
        <v>Electric Motors</v>
      </c>
      <c r="AC348" s="123">
        <f>'EE investment costs'!C397</f>
        <v>5.7</v>
      </c>
      <c r="AD348" s="22"/>
    </row>
    <row r="349" spans="2:30">
      <c r="B349" s="14" t="str">
        <f t="shared" ca="1" si="32"/>
        <v>INDODEFFTF-57</v>
      </c>
      <c r="C349" s="15" t="str">
        <f t="shared" ca="1" si="31"/>
        <v>IODTF</v>
      </c>
      <c r="D349" s="16">
        <f>'EE investment costs'!$F$15</f>
        <v>2016</v>
      </c>
      <c r="E349" s="14">
        <f>VLOOKUP(X349,'EE investment costs'!$D$56:$R$656,15,0)</f>
        <v>16.416666666666664</v>
      </c>
      <c r="F349" s="17">
        <f ca="1">INDEX('EE investment costs'!$D$56:$R$656,MATCH(X349,'EE investment costs'!$D$56:$D$656,0),MATCH($V$8,'EE investment costs'!$D$56:$R$56,0))</f>
        <v>837.54147398138173</v>
      </c>
      <c r="I349" s="18">
        <v>1</v>
      </c>
      <c r="J349" s="18">
        <v>1</v>
      </c>
      <c r="K349" s="14">
        <f t="shared" ca="1" si="35"/>
        <v>4</v>
      </c>
      <c r="M349" s="19" t="str">
        <f t="shared" ca="1" si="33"/>
        <v>INDODEFFTF-57</v>
      </c>
      <c r="N349" s="23" t="str">
        <f t="shared" ca="1" si="34"/>
        <v>Other comm Saving Tech-Haulage Tractors, Trucks, Fishing boats 5.7y</v>
      </c>
      <c r="O349" s="23" t="s">
        <v>32</v>
      </c>
      <c r="P349" s="23" t="s">
        <v>33</v>
      </c>
      <c r="Q349" s="23"/>
      <c r="R349" s="23"/>
      <c r="S349" s="19" t="s">
        <v>34</v>
      </c>
      <c r="V349" s="16" t="str">
        <f t="shared" ca="1" si="36"/>
        <v>OD</v>
      </c>
      <c r="W349" s="14" t="str">
        <f t="shared" ca="1" si="36"/>
        <v>Other comm</v>
      </c>
      <c r="X349" s="3" t="str">
        <f>'EE investment costs'!D398</f>
        <v>TF-57</v>
      </c>
      <c r="Y349" s="3" t="str">
        <f>'EE investment costs'!E398</f>
        <v>Haulage Tractors, Trucks, Fishing boats</v>
      </c>
      <c r="AC349" s="123">
        <f>'EE investment costs'!C398</f>
        <v>5.7</v>
      </c>
      <c r="AD349" s="22"/>
    </row>
    <row r="350" spans="2:30">
      <c r="B350" s="14" t="str">
        <f t="shared" ca="1" si="32"/>
        <v>INDODEFFMT-58</v>
      </c>
      <c r="C350" s="15" t="str">
        <f t="shared" ca="1" si="31"/>
        <v>IODMT</v>
      </c>
      <c r="D350" s="16">
        <f>'EE investment costs'!$F$15</f>
        <v>2016</v>
      </c>
      <c r="E350" s="14">
        <f>VLOOKUP(X350,'EE investment costs'!$D$56:$R$656,15,0)</f>
        <v>6.18</v>
      </c>
      <c r="F350" s="17">
        <f ca="1">INDEX('EE investment costs'!$D$56:$R$656,MATCH(X350,'EE investment costs'!$D$56:$D$656,0),MATCH($V$8,'EE investment costs'!$D$56:$R$56,0))</f>
        <v>742.28259999819386</v>
      </c>
      <c r="I350" s="18">
        <v>1</v>
      </c>
      <c r="J350" s="18">
        <v>1</v>
      </c>
      <c r="K350" s="14">
        <f t="shared" ca="1" si="35"/>
        <v>5</v>
      </c>
      <c r="M350" s="19" t="str">
        <f t="shared" ca="1" si="33"/>
        <v>INDODEFFMT-58</v>
      </c>
      <c r="N350" s="23" t="str">
        <f t="shared" ca="1" si="34"/>
        <v>Other comm Saving Tech-Heat Medium Temp. up to 150C 5.8y</v>
      </c>
      <c r="O350" s="23" t="s">
        <v>32</v>
      </c>
      <c r="P350" s="23" t="s">
        <v>33</v>
      </c>
      <c r="Q350" s="23"/>
      <c r="R350" s="23"/>
      <c r="S350" s="19" t="s">
        <v>34</v>
      </c>
      <c r="V350" s="16" t="str">
        <f t="shared" ca="1" si="36"/>
        <v>OD</v>
      </c>
      <c r="W350" s="14" t="str">
        <f t="shared" ca="1" si="36"/>
        <v>Other comm</v>
      </c>
      <c r="X350" s="3" t="str">
        <f>'EE investment costs'!D399</f>
        <v>MT-58</v>
      </c>
      <c r="Y350" s="3" t="str">
        <f>'EE investment costs'!E399</f>
        <v>Heat Medium Temp. up to 150C</v>
      </c>
      <c r="AC350" s="123">
        <f>'EE investment costs'!C399</f>
        <v>5.8</v>
      </c>
      <c r="AD350" s="22"/>
    </row>
    <row r="351" spans="2:30">
      <c r="B351" s="14" t="str">
        <f t="shared" ca="1" si="32"/>
        <v>INDODEFFHT-58</v>
      </c>
      <c r="C351" s="15" t="str">
        <f t="shared" ca="1" si="31"/>
        <v>IODHT</v>
      </c>
      <c r="D351" s="16">
        <f>'EE investment costs'!$F$15</f>
        <v>2016</v>
      </c>
      <c r="E351" s="14">
        <f>VLOOKUP(X351,'EE investment costs'!$D$56:$R$656,15,0)</f>
        <v>4.944</v>
      </c>
      <c r="F351" s="17">
        <f ca="1">INDEX('EE investment costs'!$D$56:$R$656,MATCH(X351,'EE investment costs'!$D$56:$D$656,0),MATCH($V$8,'EE investment costs'!$D$56:$R$56,0))</f>
        <v>590.73519348061018</v>
      </c>
      <c r="I351" s="18">
        <v>1</v>
      </c>
      <c r="J351" s="18">
        <v>1</v>
      </c>
      <c r="K351" s="14">
        <f t="shared" ca="1" si="35"/>
        <v>7</v>
      </c>
      <c r="M351" s="19" t="str">
        <f t="shared" ca="1" si="33"/>
        <v>INDODEFFHT-58</v>
      </c>
      <c r="N351" s="23" t="str">
        <f t="shared" ca="1" si="34"/>
        <v>Other comm Saving Tech-Heat High Temp. over 150C 5.8y</v>
      </c>
      <c r="O351" s="23" t="s">
        <v>32</v>
      </c>
      <c r="P351" s="23" t="s">
        <v>33</v>
      </c>
      <c r="Q351" s="23"/>
      <c r="R351" s="23"/>
      <c r="S351" s="19" t="s">
        <v>34</v>
      </c>
      <c r="V351" s="16" t="str">
        <f t="shared" ca="1" si="36"/>
        <v>OD</v>
      </c>
      <c r="W351" s="14" t="str">
        <f t="shared" ca="1" si="36"/>
        <v>Other comm</v>
      </c>
      <c r="X351" s="3" t="str">
        <f>'EE investment costs'!D400</f>
        <v>HT-58</v>
      </c>
      <c r="Y351" s="3" t="str">
        <f>'EE investment costs'!E400</f>
        <v>Heat High Temp. over 150C</v>
      </c>
      <c r="AC351" s="123">
        <f>'EE investment costs'!C400</f>
        <v>5.8</v>
      </c>
      <c r="AD351" s="22"/>
    </row>
    <row r="352" spans="2:30">
      <c r="B352" s="14" t="str">
        <f t="shared" ca="1" si="32"/>
        <v>INDODEFFRH-58</v>
      </c>
      <c r="C352" s="15" t="str">
        <f t="shared" ca="1" si="31"/>
        <v>IODRH</v>
      </c>
      <c r="D352" s="16">
        <f>'EE investment costs'!$F$15</f>
        <v>2016</v>
      </c>
      <c r="E352" s="14">
        <f>VLOOKUP(X352,'EE investment costs'!$D$56:$R$656,15,0)</f>
        <v>16.336000000000002</v>
      </c>
      <c r="F352" s="17">
        <f ca="1">INDEX('EE investment costs'!$D$56:$R$656,MATCH(X352,'EE investment costs'!$D$56:$D$656,0),MATCH($V$8,'EE investment costs'!$D$56:$R$56,0))</f>
        <v>864.1444713746173</v>
      </c>
      <c r="I352" s="18">
        <v>1</v>
      </c>
      <c r="J352" s="18">
        <v>1</v>
      </c>
      <c r="K352" s="14">
        <f t="shared" ca="1" si="35"/>
        <v>4</v>
      </c>
      <c r="M352" s="19" t="str">
        <f t="shared" ca="1" si="33"/>
        <v>INDODEFFRH-58</v>
      </c>
      <c r="N352" s="23" t="str">
        <f t="shared" ca="1" si="34"/>
        <v>Other comm Saving Tech-Heat Room Heat 5.8y</v>
      </c>
      <c r="O352" s="23" t="s">
        <v>32</v>
      </c>
      <c r="P352" s="23" t="s">
        <v>33</v>
      </c>
      <c r="Q352" s="23"/>
      <c r="R352" s="23"/>
      <c r="S352" s="19" t="s">
        <v>34</v>
      </c>
      <c r="V352" s="16" t="str">
        <f t="shared" ca="1" si="36"/>
        <v>OD</v>
      </c>
      <c r="W352" s="14" t="str">
        <f t="shared" ca="1" si="36"/>
        <v>Other comm</v>
      </c>
      <c r="X352" s="3" t="str">
        <f>'EE investment costs'!D401</f>
        <v>RH-58</v>
      </c>
      <c r="Y352" s="3" t="str">
        <f>'EE investment costs'!E401</f>
        <v>Heat Room Heat</v>
      </c>
      <c r="AC352" s="123">
        <f>'EE investment costs'!C401</f>
        <v>5.8</v>
      </c>
      <c r="AD352" s="22"/>
    </row>
    <row r="353" spans="2:30">
      <c r="B353" s="14" t="str">
        <f t="shared" ca="1" si="32"/>
        <v>INDODEFFLA-58</v>
      </c>
      <c r="C353" s="15" t="str">
        <f t="shared" ca="1" si="31"/>
        <v>IODLA</v>
      </c>
      <c r="D353" s="16">
        <f>'EE investment costs'!$F$15</f>
        <v>2016</v>
      </c>
      <c r="E353" s="14">
        <f>VLOOKUP(X353,'EE investment costs'!$D$56:$R$656,15,0)</f>
        <v>4.1446000000000005</v>
      </c>
      <c r="F353" s="17">
        <f ca="1">INDEX('EE investment costs'!$D$56:$R$656,MATCH(X353,'EE investment costs'!$D$56:$D$656,0),MATCH($V$8,'EE investment costs'!$D$56:$R$56,0))</f>
        <v>1860.4612780243069</v>
      </c>
      <c r="I353" s="18">
        <v>1</v>
      </c>
      <c r="J353" s="18">
        <v>1</v>
      </c>
      <c r="K353" s="14">
        <f t="shared" ca="1" si="35"/>
        <v>0</v>
      </c>
      <c r="M353" s="19" t="str">
        <f t="shared" ca="1" si="33"/>
        <v>INDODEFFLA-58</v>
      </c>
      <c r="N353" s="23" t="str">
        <f t="shared" ca="1" si="34"/>
        <v>Other comm Saving Tech-Light 5.8y</v>
      </c>
      <c r="O353" s="23" t="s">
        <v>32</v>
      </c>
      <c r="P353" s="23" t="s">
        <v>33</v>
      </c>
      <c r="Q353" s="23"/>
      <c r="R353" s="23"/>
      <c r="S353" s="19" t="s">
        <v>34</v>
      </c>
      <c r="V353" s="16" t="str">
        <f t="shared" ca="1" si="36"/>
        <v>OD</v>
      </c>
      <c r="W353" s="14" t="str">
        <f t="shared" ca="1" si="36"/>
        <v>Other comm</v>
      </c>
      <c r="X353" s="3" t="str">
        <f>'EE investment costs'!D402</f>
        <v>LA-58</v>
      </c>
      <c r="Y353" s="3" t="str">
        <f>'EE investment costs'!E402</f>
        <v>Light</v>
      </c>
      <c r="AC353" s="123">
        <f>'EE investment costs'!C402</f>
        <v>5.8</v>
      </c>
      <c r="AD353" s="22"/>
    </row>
    <row r="354" spans="2:30">
      <c r="B354" s="14" t="str">
        <f t="shared" ca="1" si="32"/>
        <v>INDODEFFEM-58</v>
      </c>
      <c r="C354" s="15" t="str">
        <f t="shared" ca="1" si="31"/>
        <v>IODEM</v>
      </c>
      <c r="D354" s="16">
        <f>'EE investment costs'!$F$15</f>
        <v>2016</v>
      </c>
      <c r="E354" s="14">
        <f>VLOOKUP(X354,'EE investment costs'!$D$56:$R$656,15,0)</f>
        <v>4.3518299999999996</v>
      </c>
      <c r="F354" s="17">
        <f ca="1">INDEX('EE investment costs'!$D$56:$R$656,MATCH(X354,'EE investment costs'!$D$56:$D$656,0),MATCH($V$8,'EE investment costs'!$D$56:$R$56,0))</f>
        <v>1910.3521335272012</v>
      </c>
      <c r="I354" s="18">
        <v>1</v>
      </c>
      <c r="J354" s="18">
        <v>1</v>
      </c>
      <c r="K354" s="14">
        <f t="shared" ca="1" si="35"/>
        <v>0</v>
      </c>
      <c r="M354" s="19" t="str">
        <f t="shared" ca="1" si="33"/>
        <v>INDODEFFEM-58</v>
      </c>
      <c r="N354" s="23" t="str">
        <f t="shared" ca="1" si="34"/>
        <v>Other comm Saving Tech-Electric Motors 5.8y</v>
      </c>
      <c r="O354" s="23" t="s">
        <v>32</v>
      </c>
      <c r="P354" s="23" t="s">
        <v>33</v>
      </c>
      <c r="Q354" s="23"/>
      <c r="R354" s="23"/>
      <c r="S354" s="19" t="s">
        <v>34</v>
      </c>
      <c r="V354" s="16" t="str">
        <f t="shared" ca="1" si="36"/>
        <v>OD</v>
      </c>
      <c r="W354" s="14" t="str">
        <f t="shared" ca="1" si="36"/>
        <v>Other comm</v>
      </c>
      <c r="X354" s="3" t="str">
        <f>'EE investment costs'!D403</f>
        <v>EM-58</v>
      </c>
      <c r="Y354" s="3" t="str">
        <f>'EE investment costs'!E403</f>
        <v>Electric Motors</v>
      </c>
      <c r="AC354" s="123">
        <f>'EE investment costs'!C403</f>
        <v>5.8</v>
      </c>
      <c r="AD354" s="22"/>
    </row>
    <row r="355" spans="2:30">
      <c r="B355" s="14" t="str">
        <f t="shared" ca="1" si="32"/>
        <v>INDODEFFTF-58</v>
      </c>
      <c r="C355" s="15" t="str">
        <f t="shared" ca="1" si="31"/>
        <v>IODTF</v>
      </c>
      <c r="D355" s="16">
        <f>'EE investment costs'!$F$15</f>
        <v>2016</v>
      </c>
      <c r="E355" s="14">
        <f>VLOOKUP(X355,'EE investment costs'!$D$56:$R$656,15,0)</f>
        <v>16.5</v>
      </c>
      <c r="F355" s="17">
        <f ca="1">INDEX('EE investment costs'!$D$56:$R$656,MATCH(X355,'EE investment costs'!$D$56:$D$656,0),MATCH($V$8,'EE investment costs'!$D$56:$R$56,0))</f>
        <v>852.23518405123048</v>
      </c>
      <c r="I355" s="18">
        <v>1</v>
      </c>
      <c r="J355" s="18">
        <v>1</v>
      </c>
      <c r="K355" s="14">
        <f t="shared" ca="1" si="35"/>
        <v>4</v>
      </c>
      <c r="M355" s="19" t="str">
        <f t="shared" ca="1" si="33"/>
        <v>INDODEFFTF-58</v>
      </c>
      <c r="N355" s="23" t="str">
        <f t="shared" ca="1" si="34"/>
        <v>Other comm Saving Tech-Haulage Tractors, Trucks, Fishing boats 5.8y</v>
      </c>
      <c r="O355" s="23" t="s">
        <v>32</v>
      </c>
      <c r="P355" s="23" t="s">
        <v>33</v>
      </c>
      <c r="Q355" s="23"/>
      <c r="R355" s="23"/>
      <c r="S355" s="19" t="s">
        <v>34</v>
      </c>
      <c r="V355" s="16" t="str">
        <f t="shared" ca="1" si="36"/>
        <v>OD</v>
      </c>
      <c r="W355" s="14" t="str">
        <f t="shared" ca="1" si="36"/>
        <v>Other comm</v>
      </c>
      <c r="X355" s="3" t="str">
        <f>'EE investment costs'!D404</f>
        <v>TF-58</v>
      </c>
      <c r="Y355" s="3" t="str">
        <f>'EE investment costs'!E404</f>
        <v>Haulage Tractors, Trucks, Fishing boats</v>
      </c>
      <c r="AC355" s="123">
        <f>'EE investment costs'!C404</f>
        <v>5.8</v>
      </c>
      <c r="AD355" s="22"/>
    </row>
    <row r="356" spans="2:30">
      <c r="B356" s="14" t="str">
        <f t="shared" ca="1" si="32"/>
        <v>INDODEFFMT-59</v>
      </c>
      <c r="C356" s="15" t="str">
        <f t="shared" ca="1" si="31"/>
        <v>IODMT</v>
      </c>
      <c r="D356" s="16">
        <f>'EE investment costs'!$F$15</f>
        <v>2016</v>
      </c>
      <c r="E356" s="14">
        <f>VLOOKUP(X356,'EE investment costs'!$D$56:$R$656,15,0)</f>
        <v>6.1899999999999995</v>
      </c>
      <c r="F356" s="17">
        <f ca="1">INDEX('EE investment costs'!$D$56:$R$656,MATCH(X356,'EE investment costs'!$D$56:$D$656,0),MATCH($V$8,'EE investment costs'!$D$56:$R$56,0))</f>
        <v>751.89195201705195</v>
      </c>
      <c r="I356" s="18">
        <v>1</v>
      </c>
      <c r="J356" s="18">
        <v>1</v>
      </c>
      <c r="K356" s="14">
        <f t="shared" ca="1" si="35"/>
        <v>5</v>
      </c>
      <c r="M356" s="19" t="str">
        <f t="shared" ca="1" si="33"/>
        <v>INDODEFFMT-59</v>
      </c>
      <c r="N356" s="23" t="str">
        <f t="shared" ca="1" si="34"/>
        <v>Other comm Saving Tech-Heat Medium Temp. up to 150C 5.9y</v>
      </c>
      <c r="O356" s="23" t="s">
        <v>32</v>
      </c>
      <c r="P356" s="23" t="s">
        <v>33</v>
      </c>
      <c r="Q356" s="23"/>
      <c r="R356" s="23"/>
      <c r="S356" s="19" t="s">
        <v>34</v>
      </c>
      <c r="V356" s="16" t="str">
        <f t="shared" ca="1" si="36"/>
        <v>OD</v>
      </c>
      <c r="W356" s="14" t="str">
        <f t="shared" ca="1" si="36"/>
        <v>Other comm</v>
      </c>
      <c r="X356" s="3" t="str">
        <f>'EE investment costs'!D405</f>
        <v>MT-59</v>
      </c>
      <c r="Y356" s="3" t="str">
        <f>'EE investment costs'!E405</f>
        <v>Heat Medium Temp. up to 150C</v>
      </c>
      <c r="AC356" s="123">
        <f>'EE investment costs'!C405</f>
        <v>5.9</v>
      </c>
      <c r="AD356" s="22"/>
    </row>
    <row r="357" spans="2:30">
      <c r="B357" s="14" t="str">
        <f t="shared" ca="1" si="32"/>
        <v>INDODEFFHT-59</v>
      </c>
      <c r="C357" s="15" t="str">
        <f t="shared" ca="1" si="31"/>
        <v>IODHT</v>
      </c>
      <c r="D357" s="16">
        <f>'EE investment costs'!$F$15</f>
        <v>2016</v>
      </c>
      <c r="E357" s="14">
        <f>VLOOKUP(X357,'EE investment costs'!$D$56:$R$656,15,0)</f>
        <v>4.952</v>
      </c>
      <c r="F357" s="17">
        <f ca="1">INDEX('EE investment costs'!$D$56:$R$656,MATCH(X357,'EE investment costs'!$D$56:$D$656,0),MATCH($V$8,'EE investment costs'!$D$56:$R$56,0))</f>
        <v>597.11955450125356</v>
      </c>
      <c r="I357" s="18">
        <v>1</v>
      </c>
      <c r="J357" s="18">
        <v>1</v>
      </c>
      <c r="K357" s="14">
        <f t="shared" ca="1" si="35"/>
        <v>7</v>
      </c>
      <c r="M357" s="19" t="str">
        <f t="shared" ca="1" si="33"/>
        <v>INDODEFFHT-59</v>
      </c>
      <c r="N357" s="23" t="str">
        <f t="shared" ca="1" si="34"/>
        <v>Other comm Saving Tech-Heat High Temp. over 150C 5.9y</v>
      </c>
      <c r="O357" s="23" t="s">
        <v>32</v>
      </c>
      <c r="P357" s="23" t="s">
        <v>33</v>
      </c>
      <c r="Q357" s="23"/>
      <c r="R357" s="23"/>
      <c r="S357" s="19" t="s">
        <v>34</v>
      </c>
      <c r="V357" s="16" t="str">
        <f t="shared" ca="1" si="36"/>
        <v>OD</v>
      </c>
      <c r="W357" s="14" t="str">
        <f t="shared" ca="1" si="36"/>
        <v>Other comm</v>
      </c>
      <c r="X357" s="3" t="str">
        <f>'EE investment costs'!D406</f>
        <v>HT-59</v>
      </c>
      <c r="Y357" s="3" t="str">
        <f>'EE investment costs'!E406</f>
        <v>Heat High Temp. over 150C</v>
      </c>
      <c r="AC357" s="123">
        <f>'EE investment costs'!C406</f>
        <v>5.9</v>
      </c>
      <c r="AD357" s="22"/>
    </row>
    <row r="358" spans="2:30">
      <c r="B358" s="14" t="str">
        <f t="shared" ca="1" si="32"/>
        <v>INDODEFFRH-59</v>
      </c>
      <c r="C358" s="15" t="str">
        <f t="shared" ca="1" si="31"/>
        <v>IODRH</v>
      </c>
      <c r="D358" s="16">
        <f>'EE investment costs'!$F$15</f>
        <v>2016</v>
      </c>
      <c r="E358" s="14">
        <f>VLOOKUP(X358,'EE investment costs'!$D$56:$R$656,15,0)</f>
        <v>16.35466666666667</v>
      </c>
      <c r="F358" s="17">
        <f ca="1">INDEX('EE investment costs'!$D$56:$R$656,MATCH(X358,'EE investment costs'!$D$56:$D$656,0),MATCH($V$8,'EE investment costs'!$D$56:$R$56,0))</f>
        <v>901.71597013003543</v>
      </c>
      <c r="I358" s="18">
        <v>1</v>
      </c>
      <c r="J358" s="18">
        <v>1</v>
      </c>
      <c r="K358" s="14">
        <f t="shared" ca="1" si="35"/>
        <v>3</v>
      </c>
      <c r="M358" s="19" t="str">
        <f t="shared" ca="1" si="33"/>
        <v>INDODEFFRH-59</v>
      </c>
      <c r="N358" s="23" t="str">
        <f t="shared" ca="1" si="34"/>
        <v>Other comm Saving Tech-Heat Room Heat 5.9y</v>
      </c>
      <c r="O358" s="23" t="s">
        <v>32</v>
      </c>
      <c r="P358" s="23" t="s">
        <v>33</v>
      </c>
      <c r="Q358" s="23"/>
      <c r="R358" s="23"/>
      <c r="S358" s="19" t="s">
        <v>34</v>
      </c>
      <c r="V358" s="16" t="str">
        <f t="shared" ca="1" si="36"/>
        <v>OD</v>
      </c>
      <c r="W358" s="14" t="str">
        <f t="shared" ca="1" si="36"/>
        <v>Other comm</v>
      </c>
      <c r="X358" s="3" t="str">
        <f>'EE investment costs'!D407</f>
        <v>RH-59</v>
      </c>
      <c r="Y358" s="3" t="str">
        <f>'EE investment costs'!E407</f>
        <v>Heat Room Heat</v>
      </c>
      <c r="AC358" s="123">
        <f>'EE investment costs'!C407</f>
        <v>5.9</v>
      </c>
      <c r="AD358" s="22"/>
    </row>
    <row r="359" spans="2:30">
      <c r="B359" s="14" t="str">
        <f t="shared" ca="1" si="32"/>
        <v>INDODEFFLA-59</v>
      </c>
      <c r="C359" s="15" t="str">
        <f t="shared" ca="1" si="31"/>
        <v>IODLA</v>
      </c>
      <c r="D359" s="16">
        <f>'EE investment costs'!$F$15</f>
        <v>2016</v>
      </c>
      <c r="E359" s="14">
        <f>VLOOKUP(X359,'EE investment costs'!$D$56:$R$656,15,0)</f>
        <v>4.157633333333334</v>
      </c>
      <c r="F359" s="17">
        <f ca="1">INDEX('EE investment costs'!$D$56:$R$656,MATCH(X359,'EE investment costs'!$D$56:$D$656,0),MATCH($V$8,'EE investment costs'!$D$56:$R$56,0))</f>
        <v>1875.87779807426</v>
      </c>
      <c r="I359" s="18">
        <v>1</v>
      </c>
      <c r="J359" s="18">
        <v>1</v>
      </c>
      <c r="K359" s="14">
        <f t="shared" ca="1" si="35"/>
        <v>0</v>
      </c>
      <c r="M359" s="19" t="str">
        <f t="shared" ca="1" si="33"/>
        <v>INDODEFFLA-59</v>
      </c>
      <c r="N359" s="23" t="str">
        <f t="shared" ca="1" si="34"/>
        <v>Other comm Saving Tech-Light 5.9y</v>
      </c>
      <c r="O359" s="23" t="s">
        <v>32</v>
      </c>
      <c r="P359" s="23" t="s">
        <v>33</v>
      </c>
      <c r="Q359" s="23"/>
      <c r="R359" s="23"/>
      <c r="S359" s="19" t="s">
        <v>34</v>
      </c>
      <c r="V359" s="16" t="str">
        <f t="shared" ca="1" si="36"/>
        <v>OD</v>
      </c>
      <c r="W359" s="14" t="str">
        <f t="shared" ca="1" si="36"/>
        <v>Other comm</v>
      </c>
      <c r="X359" s="3" t="str">
        <f>'EE investment costs'!D408</f>
        <v>LA-59</v>
      </c>
      <c r="Y359" s="3" t="str">
        <f>'EE investment costs'!E408</f>
        <v>Light</v>
      </c>
      <c r="AC359" s="123">
        <f>'EE investment costs'!C408</f>
        <v>5.9</v>
      </c>
      <c r="AD359" s="22"/>
    </row>
    <row r="360" spans="2:30">
      <c r="B360" s="14" t="str">
        <f t="shared" ca="1" si="32"/>
        <v>INDODEFFEM-59</v>
      </c>
      <c r="C360" s="15" t="str">
        <f t="shared" ca="1" si="31"/>
        <v>IODEM</v>
      </c>
      <c r="D360" s="16">
        <f>'EE investment costs'!$F$15</f>
        <v>2016</v>
      </c>
      <c r="E360" s="14">
        <f>VLOOKUP(X360,'EE investment costs'!$D$56:$R$656,15,0)</f>
        <v>4.3655150000000003</v>
      </c>
      <c r="F360" s="17">
        <f ca="1">INDEX('EE investment costs'!$D$56:$R$656,MATCH(X360,'EE investment costs'!$D$56:$D$656,0),MATCH($V$8,'EE investment costs'!$D$56:$R$56,0))</f>
        <v>1930.5452363063077</v>
      </c>
      <c r="I360" s="18">
        <v>1</v>
      </c>
      <c r="J360" s="18">
        <v>1</v>
      </c>
      <c r="K360" s="14">
        <f t="shared" ca="1" si="35"/>
        <v>0</v>
      </c>
      <c r="M360" s="19" t="str">
        <f t="shared" ca="1" si="33"/>
        <v>INDODEFFEM-59</v>
      </c>
      <c r="N360" s="23" t="str">
        <f t="shared" ca="1" si="34"/>
        <v>Other comm Saving Tech-Electric Motors 5.9y</v>
      </c>
      <c r="O360" s="23" t="s">
        <v>32</v>
      </c>
      <c r="P360" s="23" t="s">
        <v>33</v>
      </c>
      <c r="Q360" s="23"/>
      <c r="R360" s="23"/>
      <c r="S360" s="19" t="s">
        <v>34</v>
      </c>
      <c r="V360" s="16" t="str">
        <f t="shared" ca="1" si="36"/>
        <v>OD</v>
      </c>
      <c r="W360" s="14" t="str">
        <f t="shared" ca="1" si="36"/>
        <v>Other comm</v>
      </c>
      <c r="X360" s="3" t="str">
        <f>'EE investment costs'!D409</f>
        <v>EM-59</v>
      </c>
      <c r="Y360" s="3" t="str">
        <f>'EE investment costs'!E409</f>
        <v>Electric Motors</v>
      </c>
      <c r="AC360" s="123">
        <f>'EE investment costs'!C409</f>
        <v>5.9</v>
      </c>
      <c r="AD360" s="22"/>
    </row>
    <row r="361" spans="2:30">
      <c r="B361" s="14" t="str">
        <f t="shared" ca="1" si="32"/>
        <v>INDODEFFTF-59</v>
      </c>
      <c r="C361" s="15" t="str">
        <f t="shared" ca="1" si="31"/>
        <v>IODTF</v>
      </c>
      <c r="D361" s="16">
        <f>'EE investment costs'!$F$15</f>
        <v>2016</v>
      </c>
      <c r="E361" s="14">
        <f>VLOOKUP(X361,'EE investment costs'!$D$56:$R$656,15,0)</f>
        <v>16.583333333333332</v>
      </c>
      <c r="F361" s="17">
        <f ca="1">INDEX('EE investment costs'!$D$56:$R$656,MATCH(X361,'EE investment costs'!$D$56:$D$656,0),MATCH($V$8,'EE investment costs'!$D$56:$R$56,0))</f>
        <v>866.92889412107934</v>
      </c>
      <c r="I361" s="18">
        <v>1</v>
      </c>
      <c r="J361" s="18">
        <v>1</v>
      </c>
      <c r="K361" s="14">
        <f t="shared" ca="1" si="35"/>
        <v>4</v>
      </c>
      <c r="M361" s="19" t="str">
        <f t="shared" ca="1" si="33"/>
        <v>INDODEFFTF-59</v>
      </c>
      <c r="N361" s="23" t="str">
        <f t="shared" ca="1" si="34"/>
        <v>Other comm Saving Tech-Haulage Tractors, Trucks, Fishing boats 5.9y</v>
      </c>
      <c r="O361" s="23" t="s">
        <v>32</v>
      </c>
      <c r="P361" s="23" t="s">
        <v>33</v>
      </c>
      <c r="Q361" s="23"/>
      <c r="R361" s="23"/>
      <c r="S361" s="19" t="s">
        <v>34</v>
      </c>
      <c r="V361" s="16" t="str">
        <f t="shared" ca="1" si="36"/>
        <v>OD</v>
      </c>
      <c r="W361" s="14" t="str">
        <f t="shared" ca="1" si="36"/>
        <v>Other comm</v>
      </c>
      <c r="X361" s="3" t="str">
        <f>'EE investment costs'!D410</f>
        <v>TF-59</v>
      </c>
      <c r="Y361" s="3" t="str">
        <f>'EE investment costs'!E410</f>
        <v>Haulage Tractors, Trucks, Fishing boats</v>
      </c>
      <c r="AC361" s="123">
        <f>'EE investment costs'!C410</f>
        <v>5.9</v>
      </c>
      <c r="AD361" s="22"/>
    </row>
    <row r="362" spans="2:30">
      <c r="B362" s="14" t="str">
        <f t="shared" ca="1" si="32"/>
        <v>INDODEFFMT-60</v>
      </c>
      <c r="C362" s="15" t="str">
        <f t="shared" ca="1" si="31"/>
        <v>IODMT</v>
      </c>
      <c r="D362" s="16">
        <f>'EE investment costs'!$F$15</f>
        <v>2016</v>
      </c>
      <c r="E362" s="14">
        <f>VLOOKUP(X362,'EE investment costs'!$D$56:$R$656,15,0)</f>
        <v>6.1999999999999993</v>
      </c>
      <c r="F362" s="17">
        <f ca="1">INDEX('EE investment costs'!$D$56:$R$656,MATCH(X362,'EE investment costs'!$D$56:$D$656,0),MATCH($V$8,'EE investment costs'!$D$56:$R$56,0))</f>
        <v>761.50130403591004</v>
      </c>
      <c r="I362" s="18">
        <v>1</v>
      </c>
      <c r="J362" s="18">
        <v>1</v>
      </c>
      <c r="K362" s="14">
        <f t="shared" ca="1" si="35"/>
        <v>5</v>
      </c>
      <c r="M362" s="19" t="str">
        <f t="shared" ca="1" si="33"/>
        <v>INDODEFFMT-60</v>
      </c>
      <c r="N362" s="23" t="str">
        <f t="shared" ca="1" si="34"/>
        <v>Other comm Saving Tech-Heat Medium Temp. up to 150C 6y</v>
      </c>
      <c r="O362" s="23" t="s">
        <v>32</v>
      </c>
      <c r="P362" s="23" t="s">
        <v>33</v>
      </c>
      <c r="Q362" s="23"/>
      <c r="R362" s="23"/>
      <c r="S362" s="19" t="s">
        <v>34</v>
      </c>
      <c r="V362" s="16" t="str">
        <f t="shared" ca="1" si="36"/>
        <v>OD</v>
      </c>
      <c r="W362" s="14" t="str">
        <f t="shared" ca="1" si="36"/>
        <v>Other comm</v>
      </c>
      <c r="X362" s="3" t="str">
        <f>'EE investment costs'!D411</f>
        <v>MT-60</v>
      </c>
      <c r="Y362" s="3" t="str">
        <f>'EE investment costs'!E411</f>
        <v>Heat Medium Temp. up to 150C</v>
      </c>
      <c r="AC362" s="123">
        <f>'EE investment costs'!C411</f>
        <v>6</v>
      </c>
      <c r="AD362" s="22"/>
    </row>
    <row r="363" spans="2:30">
      <c r="B363" s="14" t="str">
        <f t="shared" ca="1" si="32"/>
        <v>INDODEFFHT-60</v>
      </c>
      <c r="C363" s="15" t="str">
        <f t="shared" ca="1" si="31"/>
        <v>IODHT</v>
      </c>
      <c r="D363" s="16">
        <f>'EE investment costs'!$F$15</f>
        <v>2016</v>
      </c>
      <c r="E363" s="14">
        <f>VLOOKUP(X363,'EE investment costs'!$D$56:$R$656,15,0)</f>
        <v>4.96</v>
      </c>
      <c r="F363" s="17">
        <f ca="1">INDEX('EE investment costs'!$D$56:$R$656,MATCH(X363,'EE investment costs'!$D$56:$D$656,0),MATCH($V$8,'EE investment costs'!$D$56:$R$56,0))</f>
        <v>603.50391552189706</v>
      </c>
      <c r="I363" s="18">
        <v>1</v>
      </c>
      <c r="J363" s="18">
        <v>1</v>
      </c>
      <c r="K363" s="14">
        <f t="shared" ca="1" si="35"/>
        <v>6</v>
      </c>
      <c r="M363" s="19" t="str">
        <f t="shared" ca="1" si="33"/>
        <v>INDODEFFHT-60</v>
      </c>
      <c r="N363" s="23" t="str">
        <f t="shared" ca="1" si="34"/>
        <v>Other comm Saving Tech-Heat High Temp. over 150C 6y</v>
      </c>
      <c r="O363" s="23" t="s">
        <v>32</v>
      </c>
      <c r="P363" s="23" t="s">
        <v>33</v>
      </c>
      <c r="Q363" s="23"/>
      <c r="R363" s="23"/>
      <c r="S363" s="19" t="s">
        <v>34</v>
      </c>
      <c r="V363" s="16" t="str">
        <f t="shared" ca="1" si="36"/>
        <v>OD</v>
      </c>
      <c r="W363" s="14" t="str">
        <f t="shared" ca="1" si="36"/>
        <v>Other comm</v>
      </c>
      <c r="X363" s="3" t="str">
        <f>'EE investment costs'!D412</f>
        <v>HT-60</v>
      </c>
      <c r="Y363" s="3" t="str">
        <f>'EE investment costs'!E412</f>
        <v>Heat High Temp. over 150C</v>
      </c>
      <c r="AC363" s="123">
        <f>'EE investment costs'!C412</f>
        <v>6</v>
      </c>
      <c r="AD363" s="22"/>
    </row>
    <row r="364" spans="2:30">
      <c r="B364" s="14" t="str">
        <f t="shared" ca="1" si="32"/>
        <v>INDODEFFRH-60</v>
      </c>
      <c r="C364" s="15" t="str">
        <f t="shared" ca="1" si="31"/>
        <v>IODRH</v>
      </c>
      <c r="D364" s="16">
        <f>'EE investment costs'!$F$15</f>
        <v>2016</v>
      </c>
      <c r="E364" s="14">
        <f>VLOOKUP(X364,'EE investment costs'!$D$56:$R$656,15,0)</f>
        <v>16.373333333333335</v>
      </c>
      <c r="F364" s="17">
        <f ca="1">INDEX('EE investment costs'!$D$56:$R$656,MATCH(X364,'EE investment costs'!$D$56:$D$656,0),MATCH($V$8,'EE investment costs'!$D$56:$R$56,0))</f>
        <v>939.28746888545334</v>
      </c>
      <c r="I364" s="18">
        <v>1</v>
      </c>
      <c r="J364" s="18">
        <v>1</v>
      </c>
      <c r="K364" s="14">
        <f t="shared" ca="1" si="35"/>
        <v>3</v>
      </c>
      <c r="M364" s="19" t="str">
        <f t="shared" ca="1" si="33"/>
        <v>INDODEFFRH-60</v>
      </c>
      <c r="N364" s="23" t="str">
        <f t="shared" ca="1" si="34"/>
        <v>Other comm Saving Tech-Heat Room Heat 6y</v>
      </c>
      <c r="O364" s="23" t="s">
        <v>32</v>
      </c>
      <c r="P364" s="23" t="s">
        <v>33</v>
      </c>
      <c r="Q364" s="23"/>
      <c r="R364" s="23"/>
      <c r="S364" s="19" t="s">
        <v>34</v>
      </c>
      <c r="V364" s="16" t="str">
        <f t="shared" ca="1" si="36"/>
        <v>OD</v>
      </c>
      <c r="W364" s="14" t="str">
        <f t="shared" ca="1" si="36"/>
        <v>Other comm</v>
      </c>
      <c r="X364" s="3" t="str">
        <f>'EE investment costs'!D413</f>
        <v>RH-60</v>
      </c>
      <c r="Y364" s="3" t="str">
        <f>'EE investment costs'!E413</f>
        <v>Heat Room Heat</v>
      </c>
      <c r="AC364" s="123">
        <f>'EE investment costs'!C413</f>
        <v>6</v>
      </c>
      <c r="AD364" s="22"/>
    </row>
    <row r="365" spans="2:30">
      <c r="B365" s="14" t="str">
        <f t="shared" ca="1" si="32"/>
        <v>INDODEFFLA-60</v>
      </c>
      <c r="C365" s="15" t="str">
        <f t="shared" ca="1" si="31"/>
        <v>IODLA</v>
      </c>
      <c r="D365" s="16">
        <f>'EE investment costs'!$F$15</f>
        <v>2016</v>
      </c>
      <c r="E365" s="14">
        <f>VLOOKUP(X365,'EE investment costs'!$D$56:$R$656,15,0)</f>
        <v>4.1706666666666674</v>
      </c>
      <c r="F365" s="17">
        <f ca="1">INDEX('EE investment costs'!$D$56:$R$656,MATCH(X365,'EE investment costs'!$D$56:$D$656,0),MATCH($V$8,'EE investment costs'!$D$56:$R$56,0))</f>
        <v>1891.2943181242126</v>
      </c>
      <c r="I365" s="18">
        <v>1</v>
      </c>
      <c r="J365" s="18">
        <v>1</v>
      </c>
      <c r="K365" s="14">
        <f t="shared" ca="1" si="35"/>
        <v>0</v>
      </c>
      <c r="M365" s="19" t="str">
        <f t="shared" ca="1" si="33"/>
        <v>INDODEFFLA-60</v>
      </c>
      <c r="N365" s="23" t="str">
        <f t="shared" ca="1" si="34"/>
        <v>Other comm Saving Tech-Light 6y</v>
      </c>
      <c r="O365" s="23" t="s">
        <v>32</v>
      </c>
      <c r="P365" s="23" t="s">
        <v>33</v>
      </c>
      <c r="Q365" s="23"/>
      <c r="R365" s="23"/>
      <c r="S365" s="19" t="s">
        <v>34</v>
      </c>
      <c r="V365" s="16" t="str">
        <f t="shared" ca="1" si="36"/>
        <v>OD</v>
      </c>
      <c r="W365" s="14" t="str">
        <f t="shared" ca="1" si="36"/>
        <v>Other comm</v>
      </c>
      <c r="X365" s="3" t="str">
        <f>'EE investment costs'!D414</f>
        <v>LA-60</v>
      </c>
      <c r="Y365" s="3" t="str">
        <f>'EE investment costs'!E414</f>
        <v>Light</v>
      </c>
      <c r="AC365" s="123">
        <f>'EE investment costs'!C414</f>
        <v>6</v>
      </c>
      <c r="AD365" s="22"/>
    </row>
    <row r="366" spans="2:30">
      <c r="B366" s="14" t="str">
        <f t="shared" ca="1" si="32"/>
        <v>INDODEFFEM-60</v>
      </c>
      <c r="C366" s="15" t="str">
        <f t="shared" ca="1" si="31"/>
        <v>IODEM</v>
      </c>
      <c r="D366" s="16">
        <f>'EE investment costs'!$F$15</f>
        <v>2016</v>
      </c>
      <c r="E366" s="14">
        <f>VLOOKUP(X366,'EE investment costs'!$D$56:$R$656,15,0)</f>
        <v>4.3792</v>
      </c>
      <c r="F366" s="17">
        <f ca="1">INDEX('EE investment costs'!$D$56:$R$656,MATCH(X366,'EE investment costs'!$D$56:$D$656,0),MATCH($V$8,'EE investment costs'!$D$56:$R$56,0))</f>
        <v>1950.7383390854138</v>
      </c>
      <c r="I366" s="18">
        <v>1</v>
      </c>
      <c r="J366" s="18">
        <v>1</v>
      </c>
      <c r="K366" s="14">
        <f t="shared" ca="1" si="35"/>
        <v>0</v>
      </c>
      <c r="M366" s="19" t="str">
        <f t="shared" ca="1" si="33"/>
        <v>INDODEFFEM-60</v>
      </c>
      <c r="N366" s="23" t="str">
        <f t="shared" ca="1" si="34"/>
        <v>Other comm Saving Tech-Electric Motors 6y</v>
      </c>
      <c r="O366" s="23" t="s">
        <v>32</v>
      </c>
      <c r="P366" s="23" t="s">
        <v>33</v>
      </c>
      <c r="Q366" s="23"/>
      <c r="R366" s="23"/>
      <c r="S366" s="19" t="s">
        <v>34</v>
      </c>
      <c r="V366" s="16" t="str">
        <f t="shared" ca="1" si="36"/>
        <v>OD</v>
      </c>
      <c r="W366" s="14" t="str">
        <f t="shared" ca="1" si="36"/>
        <v>Other comm</v>
      </c>
      <c r="X366" s="3" t="str">
        <f>'EE investment costs'!D415</f>
        <v>EM-60</v>
      </c>
      <c r="Y366" s="3" t="str">
        <f>'EE investment costs'!E415</f>
        <v>Electric Motors</v>
      </c>
      <c r="AC366" s="123">
        <f>'EE investment costs'!C415</f>
        <v>6</v>
      </c>
      <c r="AD366" s="22"/>
    </row>
    <row r="367" spans="2:30" ht="13.5" thickBot="1">
      <c r="B367" s="14" t="str">
        <f t="shared" ca="1" si="32"/>
        <v>INDODEFFTF-60</v>
      </c>
      <c r="C367" s="15" t="str">
        <f t="shared" ca="1" si="31"/>
        <v>IODTF</v>
      </c>
      <c r="D367" s="16">
        <f>'EE investment costs'!$F$15</f>
        <v>2016</v>
      </c>
      <c r="E367" s="14">
        <f>VLOOKUP(X367,'EE investment costs'!$D$56:$R$656,15,0)</f>
        <v>16.666666666666664</v>
      </c>
      <c r="F367" s="17">
        <f ca="1">INDEX('EE investment costs'!$D$56:$R$656,MATCH(X367,'EE investment costs'!$D$56:$D$656,0),MATCH($V$8,'EE investment costs'!$D$56:$R$56,0))</f>
        <v>881.6226041909282</v>
      </c>
      <c r="I367" s="18">
        <v>1</v>
      </c>
      <c r="J367" s="18">
        <v>1</v>
      </c>
      <c r="K367" s="14">
        <f t="shared" ca="1" si="35"/>
        <v>4</v>
      </c>
      <c r="M367" s="24" t="str">
        <f t="shared" ca="1" si="33"/>
        <v>INDODEFFTF-60</v>
      </c>
      <c r="N367" s="25" t="str">
        <f t="shared" ca="1" si="34"/>
        <v>Other comm Saving Tech-Haulage Tractors, Trucks, Fishing boats 6y</v>
      </c>
      <c r="O367" s="25" t="s">
        <v>32</v>
      </c>
      <c r="P367" s="25" t="s">
        <v>33</v>
      </c>
      <c r="Q367" s="25"/>
      <c r="R367" s="25"/>
      <c r="S367" s="24" t="s">
        <v>34</v>
      </c>
      <c r="V367" s="16" t="str">
        <f t="shared" ca="1" si="36"/>
        <v>OD</v>
      </c>
      <c r="W367" s="14" t="str">
        <f t="shared" ca="1" si="36"/>
        <v>Other comm</v>
      </c>
      <c r="X367" s="3" t="str">
        <f>'EE investment costs'!D416</f>
        <v>TF-60</v>
      </c>
      <c r="Y367" s="3" t="str">
        <f>'EE investment costs'!E416</f>
        <v>Haulage Tractors, Trucks, Fishing boats</v>
      </c>
      <c r="AC367" s="123">
        <f>'EE investment costs'!C416</f>
        <v>6</v>
      </c>
      <c r="AD367" s="22"/>
    </row>
    <row r="368" spans="2:30">
      <c r="B368" s="14" t="str">
        <f t="shared" ca="1" si="32"/>
        <v>INDODEFFMT-61</v>
      </c>
      <c r="C368" s="15" t="str">
        <f ca="1">"I"&amp;MID(B368,4,1)&amp;"D"&amp;MID(B368,9,2)</f>
        <v>IODMT</v>
      </c>
      <c r="D368" s="16">
        <f>'EE investment costs'!$F$15</f>
        <v>2016</v>
      </c>
      <c r="E368" s="14">
        <f>VLOOKUP(X368,'EE investment costs'!$D$56:$R$656,15,0)</f>
        <v>6.21</v>
      </c>
      <c r="F368" s="17">
        <f ca="1">INDEX('EE investment costs'!$D$56:$R$656,MATCH(X368,'EE investment costs'!$D$56:$D$656,0),MATCH($V$8,'EE investment costs'!$D$56:$R$56,0))</f>
        <v>771.1106560547679</v>
      </c>
      <c r="I368" s="18">
        <v>1</v>
      </c>
      <c r="J368" s="18">
        <v>1</v>
      </c>
      <c r="K368" s="14">
        <f t="shared" ca="1" si="35"/>
        <v>5</v>
      </c>
      <c r="M368" s="20" t="str">
        <f t="shared" ca="1" si="33"/>
        <v>INDODEFFMT-61</v>
      </c>
      <c r="N368" s="21" t="str">
        <f t="shared" ca="1" si="34"/>
        <v>Other comm Saving Tech-Heat Medium Temp. up to 150C 6.1y</v>
      </c>
      <c r="O368" s="21" t="s">
        <v>32</v>
      </c>
      <c r="P368" s="21" t="s">
        <v>33</v>
      </c>
      <c r="Q368" s="21"/>
      <c r="R368" s="21"/>
      <c r="S368" s="20" t="s">
        <v>34</v>
      </c>
      <c r="V368" s="16" t="str">
        <f t="shared" ca="1" si="36"/>
        <v>OD</v>
      </c>
      <c r="W368" s="14" t="str">
        <f t="shared" ca="1" si="36"/>
        <v>Other comm</v>
      </c>
      <c r="X368" s="3" t="str">
        <f>'EE investment costs'!D417</f>
        <v>MT-61</v>
      </c>
      <c r="Y368" s="3" t="str">
        <f>'EE investment costs'!E417</f>
        <v>Heat Medium Temp. up to 150C</v>
      </c>
      <c r="AC368" s="123">
        <f>'EE investment costs'!C417</f>
        <v>6.1</v>
      </c>
      <c r="AD368" s="22"/>
    </row>
    <row r="369" spans="2:30">
      <c r="B369" s="14" t="str">
        <f t="shared" ca="1" si="32"/>
        <v>INDODEFFHT-61</v>
      </c>
      <c r="C369" s="15" t="str">
        <f t="shared" ref="C369:C427" ca="1" si="37">"I"&amp;MID(B369,4,1)&amp;"D"&amp;MID(B369,9,2)</f>
        <v>IODHT</v>
      </c>
      <c r="D369" s="16">
        <f>'EE investment costs'!$F$15</f>
        <v>2016</v>
      </c>
      <c r="E369" s="14">
        <f>VLOOKUP(X369,'EE investment costs'!$D$56:$R$656,15,0)</f>
        <v>4.968</v>
      </c>
      <c r="F369" s="17">
        <f ca="1">INDEX('EE investment costs'!$D$56:$R$656,MATCH(X369,'EE investment costs'!$D$56:$D$656,0),MATCH($V$8,'EE investment costs'!$D$56:$R$56,0))</f>
        <v>609.88827654254044</v>
      </c>
      <c r="I369" s="18">
        <v>1</v>
      </c>
      <c r="J369" s="18">
        <v>1</v>
      </c>
      <c r="K369" s="14">
        <f t="shared" ca="1" si="35"/>
        <v>6</v>
      </c>
      <c r="M369" s="19" t="str">
        <f t="shared" ca="1" si="33"/>
        <v>INDODEFFHT-61</v>
      </c>
      <c r="N369" s="23" t="str">
        <f t="shared" ca="1" si="34"/>
        <v>Other comm Saving Tech-Heat High Temp. over 150C 6.1y</v>
      </c>
      <c r="O369" s="23" t="s">
        <v>32</v>
      </c>
      <c r="P369" s="23" t="s">
        <v>33</v>
      </c>
      <c r="Q369" s="23"/>
      <c r="R369" s="23"/>
      <c r="S369" s="19" t="s">
        <v>34</v>
      </c>
      <c r="V369" s="16" t="str">
        <f t="shared" ca="1" si="36"/>
        <v>OD</v>
      </c>
      <c r="W369" s="14" t="str">
        <f t="shared" ca="1" si="36"/>
        <v>Other comm</v>
      </c>
      <c r="X369" s="3" t="str">
        <f>'EE investment costs'!D418</f>
        <v>HT-61</v>
      </c>
      <c r="Y369" s="3" t="str">
        <f>'EE investment costs'!E418</f>
        <v>Heat High Temp. over 150C</v>
      </c>
      <c r="AC369" s="123">
        <f>'EE investment costs'!C418</f>
        <v>6.1</v>
      </c>
      <c r="AD369" s="22"/>
    </row>
    <row r="370" spans="2:30">
      <c r="B370" s="14" t="str">
        <f t="shared" ca="1" si="32"/>
        <v>INDODEFFRH-61</v>
      </c>
      <c r="C370" s="15" t="str">
        <f t="shared" ca="1" si="37"/>
        <v>IODRH</v>
      </c>
      <c r="D370" s="16">
        <f>'EE investment costs'!$F$15</f>
        <v>2016</v>
      </c>
      <c r="E370" s="14">
        <f>VLOOKUP(X370,'EE investment costs'!$D$56:$R$656,15,0)</f>
        <v>16.392000000000003</v>
      </c>
      <c r="F370" s="17">
        <f ca="1">INDEX('EE investment costs'!$D$56:$R$656,MATCH(X370,'EE investment costs'!$D$56:$D$656,0),MATCH($V$8,'EE investment costs'!$D$56:$R$56,0))</f>
        <v>976.85896764087147</v>
      </c>
      <c r="I370" s="18">
        <v>1</v>
      </c>
      <c r="J370" s="18">
        <v>1</v>
      </c>
      <c r="K370" s="14">
        <f t="shared" ca="1" si="35"/>
        <v>3</v>
      </c>
      <c r="M370" s="19" t="str">
        <f t="shared" ca="1" si="33"/>
        <v>INDODEFFRH-61</v>
      </c>
      <c r="N370" s="23" t="str">
        <f t="shared" ca="1" si="34"/>
        <v>Other comm Saving Tech-Heat Room Heat 6.1y</v>
      </c>
      <c r="O370" s="23" t="s">
        <v>32</v>
      </c>
      <c r="P370" s="23" t="s">
        <v>33</v>
      </c>
      <c r="Q370" s="23"/>
      <c r="R370" s="23"/>
      <c r="S370" s="19" t="s">
        <v>34</v>
      </c>
      <c r="V370" s="16" t="str">
        <f t="shared" ca="1" si="36"/>
        <v>OD</v>
      </c>
      <c r="W370" s="14" t="str">
        <f t="shared" ca="1" si="36"/>
        <v>Other comm</v>
      </c>
      <c r="X370" s="3" t="str">
        <f>'EE investment costs'!D419</f>
        <v>RH-61</v>
      </c>
      <c r="Y370" s="3" t="str">
        <f>'EE investment costs'!E419</f>
        <v>Heat Room Heat</v>
      </c>
      <c r="AC370" s="123">
        <f>'EE investment costs'!C419</f>
        <v>6.1</v>
      </c>
      <c r="AD370" s="22"/>
    </row>
    <row r="371" spans="2:30">
      <c r="B371" s="14" t="str">
        <f t="shared" ca="1" si="32"/>
        <v>INDODEFFLA-61</v>
      </c>
      <c r="C371" s="15" t="str">
        <f t="shared" ca="1" si="37"/>
        <v>IODLA</v>
      </c>
      <c r="D371" s="16">
        <f>'EE investment costs'!$F$15</f>
        <v>2016</v>
      </c>
      <c r="E371" s="14">
        <f>VLOOKUP(X371,'EE investment costs'!$D$56:$R$656,15,0)</f>
        <v>4.1837</v>
      </c>
      <c r="F371" s="17">
        <f ca="1">INDEX('EE investment costs'!$D$56:$R$656,MATCH(X371,'EE investment costs'!$D$56:$D$656,0),MATCH($V$8,'EE investment costs'!$D$56:$R$56,0))</f>
        <v>1906.7108381741657</v>
      </c>
      <c r="I371" s="18">
        <v>1</v>
      </c>
      <c r="J371" s="18">
        <v>1</v>
      </c>
      <c r="K371" s="14">
        <f t="shared" ca="1" si="35"/>
        <v>0</v>
      </c>
      <c r="M371" s="19" t="str">
        <f t="shared" ca="1" si="33"/>
        <v>INDODEFFLA-61</v>
      </c>
      <c r="N371" s="23" t="str">
        <f t="shared" ca="1" si="34"/>
        <v>Other comm Saving Tech-Light 6.1y</v>
      </c>
      <c r="O371" s="23" t="s">
        <v>32</v>
      </c>
      <c r="P371" s="23" t="s">
        <v>33</v>
      </c>
      <c r="Q371" s="23"/>
      <c r="R371" s="23"/>
      <c r="S371" s="19" t="s">
        <v>34</v>
      </c>
      <c r="V371" s="16" t="str">
        <f t="shared" ca="1" si="36"/>
        <v>OD</v>
      </c>
      <c r="W371" s="14" t="str">
        <f t="shared" ca="1" si="36"/>
        <v>Other comm</v>
      </c>
      <c r="X371" s="3" t="str">
        <f>'EE investment costs'!D420</f>
        <v>LA-61</v>
      </c>
      <c r="Y371" s="3" t="str">
        <f>'EE investment costs'!E420</f>
        <v>Light</v>
      </c>
      <c r="AC371" s="123">
        <f>'EE investment costs'!C420</f>
        <v>6.1</v>
      </c>
      <c r="AD371" s="22"/>
    </row>
    <row r="372" spans="2:30">
      <c r="B372" s="14" t="str">
        <f t="shared" ca="1" si="32"/>
        <v>INDODEFFEM-61</v>
      </c>
      <c r="C372" s="15" t="str">
        <f t="shared" ca="1" si="37"/>
        <v>IODEM</v>
      </c>
      <c r="D372" s="16">
        <f>'EE investment costs'!$F$15</f>
        <v>2016</v>
      </c>
      <c r="E372" s="14">
        <f>VLOOKUP(X372,'EE investment costs'!$D$56:$R$656,15,0)</f>
        <v>4.3928849999999997</v>
      </c>
      <c r="F372" s="17">
        <f ca="1">INDEX('EE investment costs'!$D$56:$R$656,MATCH(X372,'EE investment costs'!$D$56:$D$656,0),MATCH($V$8,'EE investment costs'!$D$56:$R$56,0))</f>
        <v>1970.9314418645199</v>
      </c>
      <c r="I372" s="18">
        <v>1</v>
      </c>
      <c r="J372" s="18">
        <v>1</v>
      </c>
      <c r="K372" s="14">
        <f t="shared" ca="1" si="35"/>
        <v>0</v>
      </c>
      <c r="M372" s="19" t="str">
        <f t="shared" ca="1" si="33"/>
        <v>INDODEFFEM-61</v>
      </c>
      <c r="N372" s="23" t="str">
        <f t="shared" ca="1" si="34"/>
        <v>Other comm Saving Tech-Electric Motors 6.1y</v>
      </c>
      <c r="O372" s="23" t="s">
        <v>32</v>
      </c>
      <c r="P372" s="23" t="s">
        <v>33</v>
      </c>
      <c r="Q372" s="23"/>
      <c r="R372" s="23"/>
      <c r="S372" s="19" t="s">
        <v>34</v>
      </c>
      <c r="V372" s="16" t="str">
        <f t="shared" ca="1" si="36"/>
        <v>OD</v>
      </c>
      <c r="W372" s="14" t="str">
        <f t="shared" ca="1" si="36"/>
        <v>Other comm</v>
      </c>
      <c r="X372" s="3" t="str">
        <f>'EE investment costs'!D421</f>
        <v>EM-61</v>
      </c>
      <c r="Y372" s="3" t="str">
        <f>'EE investment costs'!E421</f>
        <v>Electric Motors</v>
      </c>
      <c r="AC372" s="123">
        <f>'EE investment costs'!C421</f>
        <v>6.1</v>
      </c>
      <c r="AD372" s="22"/>
    </row>
    <row r="373" spans="2:30">
      <c r="B373" s="14" t="str">
        <f t="shared" ca="1" si="32"/>
        <v>INDODEFFTF-61</v>
      </c>
      <c r="C373" s="15" t="str">
        <f t="shared" ca="1" si="37"/>
        <v>IODTF</v>
      </c>
      <c r="D373" s="16">
        <f>'EE investment costs'!$F$15</f>
        <v>2016</v>
      </c>
      <c r="E373" s="14">
        <f>VLOOKUP(X373,'EE investment costs'!$D$56:$R$656,15,0)</f>
        <v>16.75</v>
      </c>
      <c r="F373" s="17">
        <f ca="1">INDEX('EE investment costs'!$D$56:$R$656,MATCH(X373,'EE investment costs'!$D$56:$D$656,0),MATCH($V$8,'EE investment costs'!$D$56:$R$56,0))</f>
        <v>896.31631426077683</v>
      </c>
      <c r="I373" s="18">
        <v>1</v>
      </c>
      <c r="J373" s="18">
        <v>1</v>
      </c>
      <c r="K373" s="14">
        <f t="shared" ca="1" si="35"/>
        <v>4</v>
      </c>
      <c r="M373" s="19" t="str">
        <f t="shared" ca="1" si="33"/>
        <v>INDODEFFTF-61</v>
      </c>
      <c r="N373" s="23" t="str">
        <f t="shared" ca="1" si="34"/>
        <v>Other comm Saving Tech-Haulage Tractors, Trucks, Fishing boats 6.1y</v>
      </c>
      <c r="O373" s="23" t="s">
        <v>32</v>
      </c>
      <c r="P373" s="23" t="s">
        <v>33</v>
      </c>
      <c r="Q373" s="23"/>
      <c r="R373" s="23"/>
      <c r="S373" s="19" t="s">
        <v>34</v>
      </c>
      <c r="V373" s="16" t="str">
        <f t="shared" ca="1" si="36"/>
        <v>OD</v>
      </c>
      <c r="W373" s="14" t="str">
        <f t="shared" ca="1" si="36"/>
        <v>Other comm</v>
      </c>
      <c r="X373" s="3" t="str">
        <f>'EE investment costs'!D422</f>
        <v>TF-61</v>
      </c>
      <c r="Y373" s="3" t="str">
        <f>'EE investment costs'!E422</f>
        <v>Haulage Tractors, Trucks, Fishing boats</v>
      </c>
      <c r="AC373" s="123">
        <f>'EE investment costs'!C422</f>
        <v>6.1</v>
      </c>
      <c r="AD373" s="22"/>
    </row>
    <row r="374" spans="2:30">
      <c r="B374" s="14" t="str">
        <f t="shared" ca="1" si="32"/>
        <v>INDODEFFMT-62</v>
      </c>
      <c r="C374" s="15" t="str">
        <f t="shared" ca="1" si="37"/>
        <v>IODMT</v>
      </c>
      <c r="D374" s="16">
        <f>'EE investment costs'!$F$15</f>
        <v>2016</v>
      </c>
      <c r="E374" s="14">
        <f>VLOOKUP(X374,'EE investment costs'!$D$56:$R$656,15,0)</f>
        <v>6.22</v>
      </c>
      <c r="F374" s="17">
        <f ca="1">INDEX('EE investment costs'!$D$56:$R$656,MATCH(X374,'EE investment costs'!$D$56:$D$656,0),MATCH($V$8,'EE investment costs'!$D$56:$R$56,0))</f>
        <v>780.72000807362599</v>
      </c>
      <c r="I374" s="18">
        <v>1</v>
      </c>
      <c r="J374" s="18">
        <v>1</v>
      </c>
      <c r="K374" s="14">
        <f t="shared" ca="1" si="35"/>
        <v>5</v>
      </c>
      <c r="M374" s="19" t="str">
        <f t="shared" ca="1" si="33"/>
        <v>INDODEFFMT-62</v>
      </c>
      <c r="N374" s="23" t="str">
        <f t="shared" ca="1" si="34"/>
        <v>Other comm Saving Tech-Heat Medium Temp. up to 150C 6.2y</v>
      </c>
      <c r="O374" s="23" t="s">
        <v>32</v>
      </c>
      <c r="P374" s="23" t="s">
        <v>33</v>
      </c>
      <c r="Q374" s="23"/>
      <c r="R374" s="23"/>
      <c r="S374" s="19" t="s">
        <v>34</v>
      </c>
      <c r="V374" s="16" t="str">
        <f t="shared" ca="1" si="36"/>
        <v>OD</v>
      </c>
      <c r="W374" s="14" t="str">
        <f t="shared" ca="1" si="36"/>
        <v>Other comm</v>
      </c>
      <c r="X374" s="3" t="str">
        <f>'EE investment costs'!D423</f>
        <v>MT-62</v>
      </c>
      <c r="Y374" s="3" t="str">
        <f>'EE investment costs'!E423</f>
        <v>Heat Medium Temp. up to 150C</v>
      </c>
      <c r="AC374" s="123">
        <f>'EE investment costs'!C423</f>
        <v>6.2</v>
      </c>
      <c r="AD374" s="22"/>
    </row>
    <row r="375" spans="2:30">
      <c r="B375" s="14" t="str">
        <f t="shared" ca="1" si="32"/>
        <v>INDODEFFHT-62</v>
      </c>
      <c r="C375" s="15" t="str">
        <f t="shared" ca="1" si="37"/>
        <v>IODHT</v>
      </c>
      <c r="D375" s="16">
        <f>'EE investment costs'!$F$15</f>
        <v>2016</v>
      </c>
      <c r="E375" s="14">
        <f>VLOOKUP(X375,'EE investment costs'!$D$56:$R$656,15,0)</f>
        <v>4.976</v>
      </c>
      <c r="F375" s="17">
        <f ca="1">INDEX('EE investment costs'!$D$56:$R$656,MATCH(X375,'EE investment costs'!$D$56:$D$656,0),MATCH($V$8,'EE investment costs'!$D$56:$R$56,0))</f>
        <v>616.27263756318393</v>
      </c>
      <c r="I375" s="18">
        <v>1</v>
      </c>
      <c r="J375" s="18">
        <v>1</v>
      </c>
      <c r="K375" s="14">
        <f t="shared" ca="1" si="35"/>
        <v>6</v>
      </c>
      <c r="M375" s="19" t="str">
        <f t="shared" ca="1" si="33"/>
        <v>INDODEFFHT-62</v>
      </c>
      <c r="N375" s="23" t="str">
        <f t="shared" ca="1" si="34"/>
        <v>Other comm Saving Tech-Heat High Temp. over 150C 6.2y</v>
      </c>
      <c r="O375" s="23" t="s">
        <v>32</v>
      </c>
      <c r="P375" s="23" t="s">
        <v>33</v>
      </c>
      <c r="Q375" s="23"/>
      <c r="R375" s="23"/>
      <c r="S375" s="19" t="s">
        <v>34</v>
      </c>
      <c r="V375" s="16" t="str">
        <f t="shared" ca="1" si="36"/>
        <v>OD</v>
      </c>
      <c r="W375" s="14" t="str">
        <f t="shared" ca="1" si="36"/>
        <v>Other comm</v>
      </c>
      <c r="X375" s="3" t="str">
        <f>'EE investment costs'!D424</f>
        <v>HT-62</v>
      </c>
      <c r="Y375" s="3" t="str">
        <f>'EE investment costs'!E424</f>
        <v>Heat High Temp. over 150C</v>
      </c>
      <c r="AC375" s="123">
        <f>'EE investment costs'!C424</f>
        <v>6.2</v>
      </c>
      <c r="AD375" s="22"/>
    </row>
    <row r="376" spans="2:30">
      <c r="B376" s="14" t="str">
        <f t="shared" ca="1" si="32"/>
        <v>INDODEFFRH-62</v>
      </c>
      <c r="C376" s="15" t="str">
        <f t="shared" ca="1" si="37"/>
        <v>IODRH</v>
      </c>
      <c r="D376" s="16">
        <f>'EE investment costs'!$F$15</f>
        <v>2016</v>
      </c>
      <c r="E376" s="14">
        <f>VLOOKUP(X376,'EE investment costs'!$D$56:$R$656,15,0)</f>
        <v>16.410666666666668</v>
      </c>
      <c r="F376" s="17">
        <f ca="1">INDEX('EE investment costs'!$D$56:$R$656,MATCH(X376,'EE investment costs'!$D$56:$D$656,0),MATCH($V$8,'EE investment costs'!$D$56:$R$56,0))</f>
        <v>1014.4304663962897</v>
      </c>
      <c r="I376" s="18">
        <v>1</v>
      </c>
      <c r="J376" s="18">
        <v>1</v>
      </c>
      <c r="K376" s="14">
        <f t="shared" ca="1" si="35"/>
        <v>2</v>
      </c>
      <c r="M376" s="19" t="str">
        <f t="shared" ca="1" si="33"/>
        <v>INDODEFFRH-62</v>
      </c>
      <c r="N376" s="23" t="str">
        <f t="shared" ca="1" si="34"/>
        <v>Other comm Saving Tech-Heat Room Heat 6.2y</v>
      </c>
      <c r="O376" s="23" t="s">
        <v>32</v>
      </c>
      <c r="P376" s="23" t="s">
        <v>33</v>
      </c>
      <c r="Q376" s="23"/>
      <c r="R376" s="23"/>
      <c r="S376" s="19" t="s">
        <v>34</v>
      </c>
      <c r="V376" s="16" t="str">
        <f t="shared" ca="1" si="36"/>
        <v>OD</v>
      </c>
      <c r="W376" s="14" t="str">
        <f t="shared" ca="1" si="36"/>
        <v>Other comm</v>
      </c>
      <c r="X376" s="3" t="str">
        <f>'EE investment costs'!D425</f>
        <v>RH-62</v>
      </c>
      <c r="Y376" s="3" t="str">
        <f>'EE investment costs'!E425</f>
        <v>Heat Room Heat</v>
      </c>
      <c r="AC376" s="123">
        <f>'EE investment costs'!C425</f>
        <v>6.2</v>
      </c>
      <c r="AD376" s="22"/>
    </row>
    <row r="377" spans="2:30">
      <c r="B377" s="14" t="str">
        <f t="shared" ca="1" si="32"/>
        <v>INDODEFFLA-62</v>
      </c>
      <c r="C377" s="15" t="str">
        <f t="shared" ca="1" si="37"/>
        <v>IODLA</v>
      </c>
      <c r="D377" s="16">
        <f>'EE investment costs'!$F$15</f>
        <v>2016</v>
      </c>
      <c r="E377" s="14">
        <f>VLOOKUP(X377,'EE investment costs'!$D$56:$R$656,15,0)</f>
        <v>4.1967333333333334</v>
      </c>
      <c r="F377" s="17">
        <f ca="1">INDEX('EE investment costs'!$D$56:$R$656,MATCH(X377,'EE investment costs'!$D$56:$D$656,0),MATCH($V$8,'EE investment costs'!$D$56:$R$56,0))</f>
        <v>1922.1273582241188</v>
      </c>
      <c r="I377" s="18">
        <v>1</v>
      </c>
      <c r="J377" s="18">
        <v>1</v>
      </c>
      <c r="K377" s="14">
        <f t="shared" ca="1" si="35"/>
        <v>0</v>
      </c>
      <c r="M377" s="19" t="str">
        <f t="shared" ca="1" si="33"/>
        <v>INDODEFFLA-62</v>
      </c>
      <c r="N377" s="23" t="str">
        <f t="shared" ca="1" si="34"/>
        <v>Other comm Saving Tech-Light 6.2y</v>
      </c>
      <c r="O377" s="23" t="s">
        <v>32</v>
      </c>
      <c r="P377" s="23" t="s">
        <v>33</v>
      </c>
      <c r="Q377" s="23"/>
      <c r="R377" s="23"/>
      <c r="S377" s="19" t="s">
        <v>34</v>
      </c>
      <c r="V377" s="16" t="str">
        <f t="shared" ca="1" si="36"/>
        <v>OD</v>
      </c>
      <c r="W377" s="14" t="str">
        <f t="shared" ca="1" si="36"/>
        <v>Other comm</v>
      </c>
      <c r="X377" s="3" t="str">
        <f>'EE investment costs'!D426</f>
        <v>LA-62</v>
      </c>
      <c r="Y377" s="3" t="str">
        <f>'EE investment costs'!E426</f>
        <v>Light</v>
      </c>
      <c r="AC377" s="123">
        <f>'EE investment costs'!C426</f>
        <v>6.2</v>
      </c>
      <c r="AD377" s="22"/>
    </row>
    <row r="378" spans="2:30">
      <c r="B378" s="14" t="str">
        <f t="shared" ca="1" si="32"/>
        <v>INDODEFFEM-62</v>
      </c>
      <c r="C378" s="15" t="str">
        <f t="shared" ca="1" si="37"/>
        <v>IODEM</v>
      </c>
      <c r="D378" s="16">
        <f>'EE investment costs'!$F$15</f>
        <v>2016</v>
      </c>
      <c r="E378" s="14">
        <f>VLOOKUP(X378,'EE investment costs'!$D$56:$R$656,15,0)</f>
        <v>4.4065700000000003</v>
      </c>
      <c r="F378" s="17">
        <f ca="1">INDEX('EE investment costs'!$D$56:$R$656,MATCH(X378,'EE investment costs'!$D$56:$D$656,0),MATCH($V$8,'EE investment costs'!$D$56:$R$56,0))</f>
        <v>1991.1245446436267</v>
      </c>
      <c r="I378" s="18">
        <v>1</v>
      </c>
      <c r="J378" s="18">
        <v>1</v>
      </c>
      <c r="K378" s="14">
        <f t="shared" ca="1" si="35"/>
        <v>0</v>
      </c>
      <c r="M378" s="19" t="str">
        <f t="shared" ca="1" si="33"/>
        <v>INDODEFFEM-62</v>
      </c>
      <c r="N378" s="23" t="str">
        <f t="shared" ca="1" si="34"/>
        <v>Other comm Saving Tech-Electric Motors 6.2y</v>
      </c>
      <c r="O378" s="23" t="s">
        <v>32</v>
      </c>
      <c r="P378" s="23" t="s">
        <v>33</v>
      </c>
      <c r="Q378" s="23"/>
      <c r="R378" s="23"/>
      <c r="S378" s="19" t="s">
        <v>34</v>
      </c>
      <c r="V378" s="16" t="str">
        <f t="shared" ca="1" si="36"/>
        <v>OD</v>
      </c>
      <c r="W378" s="14" t="str">
        <f t="shared" ca="1" si="36"/>
        <v>Other comm</v>
      </c>
      <c r="X378" s="3" t="str">
        <f>'EE investment costs'!D427</f>
        <v>EM-62</v>
      </c>
      <c r="Y378" s="3" t="str">
        <f>'EE investment costs'!E427</f>
        <v>Electric Motors</v>
      </c>
      <c r="AC378" s="123">
        <f>'EE investment costs'!C427</f>
        <v>6.2</v>
      </c>
      <c r="AD378" s="22"/>
    </row>
    <row r="379" spans="2:30">
      <c r="B379" s="14" t="str">
        <f t="shared" ca="1" si="32"/>
        <v>INDODEFFTF-62</v>
      </c>
      <c r="C379" s="15" t="str">
        <f t="shared" ca="1" si="37"/>
        <v>IODTF</v>
      </c>
      <c r="D379" s="16">
        <f>'EE investment costs'!$F$15</f>
        <v>2016</v>
      </c>
      <c r="E379" s="14">
        <f>VLOOKUP(X379,'EE investment costs'!$D$56:$R$656,15,0)</f>
        <v>16.833333333333332</v>
      </c>
      <c r="F379" s="17">
        <f ca="1">INDEX('EE investment costs'!$D$56:$R$656,MATCH(X379,'EE investment costs'!$D$56:$D$656,0),MATCH($V$8,'EE investment costs'!$D$56:$R$56,0))</f>
        <v>911.0100243306257</v>
      </c>
      <c r="I379" s="18">
        <v>1</v>
      </c>
      <c r="J379" s="18">
        <v>1</v>
      </c>
      <c r="K379" s="14">
        <f t="shared" ca="1" si="35"/>
        <v>3</v>
      </c>
      <c r="M379" s="19" t="str">
        <f t="shared" ca="1" si="33"/>
        <v>INDODEFFTF-62</v>
      </c>
      <c r="N379" s="23" t="str">
        <f t="shared" ca="1" si="34"/>
        <v>Other comm Saving Tech-Haulage Tractors, Trucks, Fishing boats 6.2y</v>
      </c>
      <c r="O379" s="23" t="s">
        <v>32</v>
      </c>
      <c r="P379" s="23" t="s">
        <v>33</v>
      </c>
      <c r="Q379" s="23"/>
      <c r="R379" s="23"/>
      <c r="S379" s="19" t="s">
        <v>34</v>
      </c>
      <c r="V379" s="16" t="str">
        <f t="shared" ca="1" si="36"/>
        <v>OD</v>
      </c>
      <c r="W379" s="14" t="str">
        <f t="shared" ca="1" si="36"/>
        <v>Other comm</v>
      </c>
      <c r="X379" s="3" t="str">
        <f>'EE investment costs'!D428</f>
        <v>TF-62</v>
      </c>
      <c r="Y379" s="3" t="str">
        <f>'EE investment costs'!E428</f>
        <v>Haulage Tractors, Trucks, Fishing boats</v>
      </c>
      <c r="AC379" s="123">
        <f>'EE investment costs'!C428</f>
        <v>6.2</v>
      </c>
      <c r="AD379" s="22"/>
    </row>
    <row r="380" spans="2:30">
      <c r="B380" s="14" t="str">
        <f t="shared" ca="1" si="32"/>
        <v>INDODEFFMT-63</v>
      </c>
      <c r="C380" s="15" t="str">
        <f t="shared" ca="1" si="37"/>
        <v>IODMT</v>
      </c>
      <c r="D380" s="16">
        <f>'EE investment costs'!$F$15</f>
        <v>2016</v>
      </c>
      <c r="E380" s="14">
        <f>VLOOKUP(X380,'EE investment costs'!$D$56:$R$656,15,0)</f>
        <v>6.2299999999999995</v>
      </c>
      <c r="F380" s="17">
        <f ca="1">INDEX('EE investment costs'!$D$56:$R$656,MATCH(X380,'EE investment costs'!$D$56:$D$656,0),MATCH($V$8,'EE investment costs'!$D$56:$R$56,0))</f>
        <v>790.32936009248385</v>
      </c>
      <c r="I380" s="18">
        <v>1</v>
      </c>
      <c r="J380" s="18">
        <v>1</v>
      </c>
      <c r="K380" s="14">
        <f t="shared" ca="1" si="35"/>
        <v>5</v>
      </c>
      <c r="M380" s="19" t="str">
        <f t="shared" ca="1" si="33"/>
        <v>INDODEFFMT-63</v>
      </c>
      <c r="N380" s="23" t="str">
        <f t="shared" ca="1" si="34"/>
        <v>Other comm Saving Tech-Heat Medium Temp. up to 150C 6.3y</v>
      </c>
      <c r="O380" s="23" t="s">
        <v>32</v>
      </c>
      <c r="P380" s="23" t="s">
        <v>33</v>
      </c>
      <c r="Q380" s="23"/>
      <c r="R380" s="23"/>
      <c r="S380" s="19" t="s">
        <v>34</v>
      </c>
      <c r="V380" s="16" t="str">
        <f t="shared" ca="1" si="36"/>
        <v>OD</v>
      </c>
      <c r="W380" s="14" t="str">
        <f t="shared" ca="1" si="36"/>
        <v>Other comm</v>
      </c>
      <c r="X380" s="3" t="str">
        <f>'EE investment costs'!D429</f>
        <v>MT-63</v>
      </c>
      <c r="Y380" s="3" t="str">
        <f>'EE investment costs'!E429</f>
        <v>Heat Medium Temp. up to 150C</v>
      </c>
      <c r="AC380" s="123">
        <f>'EE investment costs'!C429</f>
        <v>6.3</v>
      </c>
      <c r="AD380" s="22"/>
    </row>
    <row r="381" spans="2:30">
      <c r="B381" s="14" t="str">
        <f t="shared" ca="1" si="32"/>
        <v>INDODEFFHT-63</v>
      </c>
      <c r="C381" s="15" t="str">
        <f t="shared" ca="1" si="37"/>
        <v>IODHT</v>
      </c>
      <c r="D381" s="16">
        <f>'EE investment costs'!$F$15</f>
        <v>2016</v>
      </c>
      <c r="E381" s="14">
        <f>VLOOKUP(X381,'EE investment costs'!$D$56:$R$656,15,0)</f>
        <v>4.984</v>
      </c>
      <c r="F381" s="17">
        <f ca="1">INDEX('EE investment costs'!$D$56:$R$656,MATCH(X381,'EE investment costs'!$D$56:$D$656,0),MATCH($V$8,'EE investment costs'!$D$56:$R$56,0))</f>
        <v>622.65699858382732</v>
      </c>
      <c r="I381" s="18">
        <v>1</v>
      </c>
      <c r="J381" s="18">
        <v>1</v>
      </c>
      <c r="K381" s="14">
        <f t="shared" ca="1" si="35"/>
        <v>6</v>
      </c>
      <c r="M381" s="19" t="str">
        <f t="shared" ca="1" si="33"/>
        <v>INDODEFFHT-63</v>
      </c>
      <c r="N381" s="23" t="str">
        <f t="shared" ca="1" si="34"/>
        <v>Other comm Saving Tech-Heat High Temp. over 150C 6.3y</v>
      </c>
      <c r="O381" s="23" t="s">
        <v>32</v>
      </c>
      <c r="P381" s="23" t="s">
        <v>33</v>
      </c>
      <c r="Q381" s="23"/>
      <c r="R381" s="23"/>
      <c r="S381" s="19" t="s">
        <v>34</v>
      </c>
      <c r="V381" s="16" t="str">
        <f t="shared" ca="1" si="36"/>
        <v>OD</v>
      </c>
      <c r="W381" s="14" t="str">
        <f t="shared" ca="1" si="36"/>
        <v>Other comm</v>
      </c>
      <c r="X381" s="3" t="str">
        <f>'EE investment costs'!D430</f>
        <v>HT-63</v>
      </c>
      <c r="Y381" s="3" t="str">
        <f>'EE investment costs'!E430</f>
        <v>Heat High Temp. over 150C</v>
      </c>
      <c r="AC381" s="123">
        <f>'EE investment costs'!C430</f>
        <v>6.3</v>
      </c>
      <c r="AD381" s="22"/>
    </row>
    <row r="382" spans="2:30">
      <c r="B382" s="14" t="str">
        <f t="shared" ca="1" si="32"/>
        <v>INDODEFFRH-63</v>
      </c>
      <c r="C382" s="15" t="str">
        <f t="shared" ca="1" si="37"/>
        <v>IODRH</v>
      </c>
      <c r="D382" s="16">
        <f>'EE investment costs'!$F$15</f>
        <v>2016</v>
      </c>
      <c r="E382" s="14">
        <f>VLOOKUP(X382,'EE investment costs'!$D$56:$R$656,15,0)</f>
        <v>16.429333333333336</v>
      </c>
      <c r="F382" s="17">
        <f ca="1">INDEX('EE investment costs'!$D$56:$R$656,MATCH(X382,'EE investment costs'!$D$56:$D$656,0),MATCH($V$8,'EE investment costs'!$D$56:$R$56,0))</f>
        <v>1052.001965151708</v>
      </c>
      <c r="I382" s="18">
        <v>1</v>
      </c>
      <c r="J382" s="18">
        <v>1</v>
      </c>
      <c r="K382" s="14">
        <f t="shared" ca="1" si="35"/>
        <v>2</v>
      </c>
      <c r="M382" s="19" t="str">
        <f t="shared" ca="1" si="33"/>
        <v>INDODEFFRH-63</v>
      </c>
      <c r="N382" s="23" t="str">
        <f t="shared" ca="1" si="34"/>
        <v>Other comm Saving Tech-Heat Room Heat 6.3y</v>
      </c>
      <c r="O382" s="23" t="s">
        <v>32</v>
      </c>
      <c r="P382" s="23" t="s">
        <v>33</v>
      </c>
      <c r="Q382" s="23"/>
      <c r="R382" s="23"/>
      <c r="S382" s="19" t="s">
        <v>34</v>
      </c>
      <c r="V382" s="16" t="str">
        <f t="shared" ca="1" si="36"/>
        <v>OD</v>
      </c>
      <c r="W382" s="14" t="str">
        <f t="shared" ca="1" si="36"/>
        <v>Other comm</v>
      </c>
      <c r="X382" s="3" t="str">
        <f>'EE investment costs'!D431</f>
        <v>RH-63</v>
      </c>
      <c r="Y382" s="3" t="str">
        <f>'EE investment costs'!E431</f>
        <v>Heat Room Heat</v>
      </c>
      <c r="AC382" s="123">
        <f>'EE investment costs'!C431</f>
        <v>6.3</v>
      </c>
      <c r="AD382" s="22"/>
    </row>
    <row r="383" spans="2:30">
      <c r="B383" s="14" t="str">
        <f t="shared" ca="1" si="32"/>
        <v>INDODEFFLA-63</v>
      </c>
      <c r="C383" s="15" t="str">
        <f t="shared" ca="1" si="37"/>
        <v>IODLA</v>
      </c>
      <c r="D383" s="16">
        <f>'EE investment costs'!$F$15</f>
        <v>2016</v>
      </c>
      <c r="E383" s="14">
        <f>VLOOKUP(X383,'EE investment costs'!$D$56:$R$656,15,0)</f>
        <v>4.2097666666666669</v>
      </c>
      <c r="F383" s="17">
        <f ca="1">INDEX('EE investment costs'!$D$56:$R$656,MATCH(X383,'EE investment costs'!$D$56:$D$656,0),MATCH($V$8,'EE investment costs'!$D$56:$R$56,0))</f>
        <v>1937.5438782740719</v>
      </c>
      <c r="I383" s="18">
        <v>1</v>
      </c>
      <c r="J383" s="18">
        <v>1</v>
      </c>
      <c r="K383" s="14">
        <f t="shared" ca="1" si="35"/>
        <v>0</v>
      </c>
      <c r="M383" s="19" t="str">
        <f t="shared" ca="1" si="33"/>
        <v>INDODEFFLA-63</v>
      </c>
      <c r="N383" s="23" t="str">
        <f t="shared" ca="1" si="34"/>
        <v>Other comm Saving Tech-Light 6.3y</v>
      </c>
      <c r="O383" s="23" t="s">
        <v>32</v>
      </c>
      <c r="P383" s="23" t="s">
        <v>33</v>
      </c>
      <c r="Q383" s="23"/>
      <c r="R383" s="23"/>
      <c r="S383" s="19" t="s">
        <v>34</v>
      </c>
      <c r="V383" s="16" t="str">
        <f t="shared" ca="1" si="36"/>
        <v>OD</v>
      </c>
      <c r="W383" s="14" t="str">
        <f t="shared" ca="1" si="36"/>
        <v>Other comm</v>
      </c>
      <c r="X383" s="3" t="str">
        <f>'EE investment costs'!D432</f>
        <v>LA-63</v>
      </c>
      <c r="Y383" s="3" t="str">
        <f>'EE investment costs'!E432</f>
        <v>Light</v>
      </c>
      <c r="AC383" s="123">
        <f>'EE investment costs'!C432</f>
        <v>6.3</v>
      </c>
      <c r="AD383" s="22"/>
    </row>
    <row r="384" spans="2:30">
      <c r="B384" s="14" t="str">
        <f t="shared" ca="1" si="32"/>
        <v>INDODEFFEM-63</v>
      </c>
      <c r="C384" s="15" t="str">
        <f t="shared" ca="1" si="37"/>
        <v>IODEM</v>
      </c>
      <c r="D384" s="16">
        <f>'EE investment costs'!$F$15</f>
        <v>2016</v>
      </c>
      <c r="E384" s="14">
        <f>VLOOKUP(X384,'EE investment costs'!$D$56:$R$656,15,0)</f>
        <v>4.420255</v>
      </c>
      <c r="F384" s="17">
        <f ca="1">INDEX('EE investment costs'!$D$56:$R$656,MATCH(X384,'EE investment costs'!$D$56:$D$656,0),MATCH($V$8,'EE investment costs'!$D$56:$R$56,0))</f>
        <v>2011.3176474227328</v>
      </c>
      <c r="I384" s="18">
        <v>1</v>
      </c>
      <c r="J384" s="18">
        <v>1</v>
      </c>
      <c r="K384" s="14">
        <f t="shared" ca="1" si="35"/>
        <v>0</v>
      </c>
      <c r="M384" s="19" t="str">
        <f t="shared" ca="1" si="33"/>
        <v>INDODEFFEM-63</v>
      </c>
      <c r="N384" s="23" t="str">
        <f t="shared" ca="1" si="34"/>
        <v>Other comm Saving Tech-Electric Motors 6.3y</v>
      </c>
      <c r="O384" s="23" t="s">
        <v>32</v>
      </c>
      <c r="P384" s="23" t="s">
        <v>33</v>
      </c>
      <c r="Q384" s="23"/>
      <c r="R384" s="23"/>
      <c r="S384" s="19" t="s">
        <v>34</v>
      </c>
      <c r="V384" s="16" t="str">
        <f t="shared" ca="1" si="36"/>
        <v>OD</v>
      </c>
      <c r="W384" s="14" t="str">
        <f t="shared" ca="1" si="36"/>
        <v>Other comm</v>
      </c>
      <c r="X384" s="3" t="str">
        <f>'EE investment costs'!D433</f>
        <v>EM-63</v>
      </c>
      <c r="Y384" s="3" t="str">
        <f>'EE investment costs'!E433</f>
        <v>Electric Motors</v>
      </c>
      <c r="AC384" s="123">
        <f>'EE investment costs'!C433</f>
        <v>6.3</v>
      </c>
      <c r="AD384" s="22"/>
    </row>
    <row r="385" spans="2:30">
      <c r="B385" s="14" t="str">
        <f t="shared" ca="1" si="32"/>
        <v>INDODEFFTF-63</v>
      </c>
      <c r="C385" s="15" t="str">
        <f t="shared" ca="1" si="37"/>
        <v>IODTF</v>
      </c>
      <c r="D385" s="16">
        <f>'EE investment costs'!$F$15</f>
        <v>2016</v>
      </c>
      <c r="E385" s="14">
        <f>VLOOKUP(X385,'EE investment costs'!$D$56:$R$656,15,0)</f>
        <v>16.916666666666664</v>
      </c>
      <c r="F385" s="17">
        <f ca="1">INDEX('EE investment costs'!$D$56:$R$656,MATCH(X385,'EE investment costs'!$D$56:$D$656,0),MATCH($V$8,'EE investment costs'!$D$56:$R$56,0))</f>
        <v>925.70373440047433</v>
      </c>
      <c r="I385" s="18">
        <v>1</v>
      </c>
      <c r="J385" s="18">
        <v>1</v>
      </c>
      <c r="K385" s="14">
        <f t="shared" ca="1" si="35"/>
        <v>3</v>
      </c>
      <c r="M385" s="19" t="str">
        <f t="shared" ca="1" si="33"/>
        <v>INDODEFFTF-63</v>
      </c>
      <c r="N385" s="23" t="str">
        <f t="shared" ca="1" si="34"/>
        <v>Other comm Saving Tech-Haulage Tractors, Trucks, Fishing boats 6.3y</v>
      </c>
      <c r="O385" s="23" t="s">
        <v>32</v>
      </c>
      <c r="P385" s="23" t="s">
        <v>33</v>
      </c>
      <c r="Q385" s="23"/>
      <c r="R385" s="23"/>
      <c r="S385" s="19" t="s">
        <v>34</v>
      </c>
      <c r="V385" s="16" t="str">
        <f t="shared" ca="1" si="36"/>
        <v>OD</v>
      </c>
      <c r="W385" s="14" t="str">
        <f t="shared" ca="1" si="36"/>
        <v>Other comm</v>
      </c>
      <c r="X385" s="3" t="str">
        <f>'EE investment costs'!D434</f>
        <v>TF-63</v>
      </c>
      <c r="Y385" s="3" t="str">
        <f>'EE investment costs'!E434</f>
        <v>Haulage Tractors, Trucks, Fishing boats</v>
      </c>
      <c r="AC385" s="123">
        <f>'EE investment costs'!C434</f>
        <v>6.3</v>
      </c>
      <c r="AD385" s="22"/>
    </row>
    <row r="386" spans="2:30">
      <c r="B386" s="14" t="str">
        <f t="shared" ca="1" si="32"/>
        <v>INDODEFFMT-64</v>
      </c>
      <c r="C386" s="15" t="str">
        <f t="shared" ca="1" si="37"/>
        <v>IODMT</v>
      </c>
      <c r="D386" s="16">
        <f>'EE investment costs'!$F$15</f>
        <v>2016</v>
      </c>
      <c r="E386" s="14">
        <f>VLOOKUP(X386,'EE investment costs'!$D$56:$R$656,15,0)</f>
        <v>6.24</v>
      </c>
      <c r="F386" s="17">
        <f ca="1">INDEX('EE investment costs'!$D$56:$R$656,MATCH(X386,'EE investment costs'!$D$56:$D$656,0),MATCH($V$8,'EE investment costs'!$D$56:$R$56,0))</f>
        <v>799.93871211134194</v>
      </c>
      <c r="I386" s="18">
        <v>1</v>
      </c>
      <c r="J386" s="18">
        <v>1</v>
      </c>
      <c r="K386" s="14">
        <f t="shared" ca="1" si="35"/>
        <v>5</v>
      </c>
      <c r="M386" s="19" t="str">
        <f t="shared" ca="1" si="33"/>
        <v>INDODEFFMT-64</v>
      </c>
      <c r="N386" s="23" t="str">
        <f t="shared" ca="1" si="34"/>
        <v>Other comm Saving Tech-Heat Medium Temp. up to 150C 6.4y</v>
      </c>
      <c r="O386" s="23" t="s">
        <v>32</v>
      </c>
      <c r="P386" s="23" t="s">
        <v>33</v>
      </c>
      <c r="Q386" s="23"/>
      <c r="R386" s="23"/>
      <c r="S386" s="19" t="s">
        <v>34</v>
      </c>
      <c r="V386" s="16" t="str">
        <f t="shared" ca="1" si="36"/>
        <v>OD</v>
      </c>
      <c r="W386" s="14" t="str">
        <f t="shared" ca="1" si="36"/>
        <v>Other comm</v>
      </c>
      <c r="X386" s="3" t="str">
        <f>'EE investment costs'!D435</f>
        <v>MT-64</v>
      </c>
      <c r="Y386" s="3" t="str">
        <f>'EE investment costs'!E435</f>
        <v>Heat Medium Temp. up to 150C</v>
      </c>
      <c r="AC386" s="123">
        <f>'EE investment costs'!C435</f>
        <v>6.4</v>
      </c>
      <c r="AD386" s="22"/>
    </row>
    <row r="387" spans="2:30">
      <c r="B387" s="14" t="str">
        <f t="shared" ca="1" si="32"/>
        <v>INDODEFFHT-64</v>
      </c>
      <c r="C387" s="15" t="str">
        <f t="shared" ca="1" si="37"/>
        <v>IODHT</v>
      </c>
      <c r="D387" s="16">
        <f>'EE investment costs'!$F$15</f>
        <v>2016</v>
      </c>
      <c r="E387" s="14">
        <f>VLOOKUP(X387,'EE investment costs'!$D$56:$R$656,15,0)</f>
        <v>4.992</v>
      </c>
      <c r="F387" s="17">
        <f ca="1">INDEX('EE investment costs'!$D$56:$R$656,MATCH(X387,'EE investment costs'!$D$56:$D$656,0),MATCH($V$8,'EE investment costs'!$D$56:$R$56,0))</f>
        <v>629.04135960447093</v>
      </c>
      <c r="I387" s="18">
        <v>1</v>
      </c>
      <c r="J387" s="18">
        <v>1</v>
      </c>
      <c r="K387" s="14">
        <f t="shared" ca="1" si="35"/>
        <v>6</v>
      </c>
      <c r="M387" s="19" t="str">
        <f t="shared" ca="1" si="33"/>
        <v>INDODEFFHT-64</v>
      </c>
      <c r="N387" s="23" t="str">
        <f t="shared" ca="1" si="34"/>
        <v>Other comm Saving Tech-Heat High Temp. over 150C 6.4y</v>
      </c>
      <c r="O387" s="23" t="s">
        <v>32</v>
      </c>
      <c r="P387" s="23" t="s">
        <v>33</v>
      </c>
      <c r="Q387" s="23"/>
      <c r="R387" s="23"/>
      <c r="S387" s="19" t="s">
        <v>34</v>
      </c>
      <c r="V387" s="16" t="str">
        <f t="shared" ca="1" si="36"/>
        <v>OD</v>
      </c>
      <c r="W387" s="14" t="str">
        <f t="shared" ca="1" si="36"/>
        <v>Other comm</v>
      </c>
      <c r="X387" s="3" t="str">
        <f>'EE investment costs'!D436</f>
        <v>HT-64</v>
      </c>
      <c r="Y387" s="3" t="str">
        <f>'EE investment costs'!E436</f>
        <v>Heat High Temp. over 150C</v>
      </c>
      <c r="AC387" s="123">
        <f>'EE investment costs'!C436</f>
        <v>6.4</v>
      </c>
      <c r="AD387" s="22"/>
    </row>
    <row r="388" spans="2:30">
      <c r="B388" s="14" t="str">
        <f t="shared" ca="1" si="32"/>
        <v>INDODEFFRH-64</v>
      </c>
      <c r="C388" s="15" t="str">
        <f t="shared" ca="1" si="37"/>
        <v>IODRH</v>
      </c>
      <c r="D388" s="16">
        <f>'EE investment costs'!$F$15</f>
        <v>2016</v>
      </c>
      <c r="E388" s="14">
        <f>VLOOKUP(X388,'EE investment costs'!$D$56:$R$656,15,0)</f>
        <v>16.448000000000004</v>
      </c>
      <c r="F388" s="17">
        <f ca="1">INDEX('EE investment costs'!$D$56:$R$656,MATCH(X388,'EE investment costs'!$D$56:$D$656,0),MATCH($V$8,'EE investment costs'!$D$56:$R$56,0))</f>
        <v>1089.5734639071261</v>
      </c>
      <c r="I388" s="18">
        <v>1</v>
      </c>
      <c r="J388" s="18">
        <v>1</v>
      </c>
      <c r="K388" s="14">
        <f t="shared" ca="1" si="35"/>
        <v>2</v>
      </c>
      <c r="M388" s="19" t="str">
        <f t="shared" ca="1" si="33"/>
        <v>INDODEFFRH-64</v>
      </c>
      <c r="N388" s="23" t="str">
        <f t="shared" ca="1" si="34"/>
        <v>Other comm Saving Tech-Heat Room Heat 6.4y</v>
      </c>
      <c r="O388" s="23" t="s">
        <v>32</v>
      </c>
      <c r="P388" s="23" t="s">
        <v>33</v>
      </c>
      <c r="Q388" s="23"/>
      <c r="R388" s="23"/>
      <c r="S388" s="19" t="s">
        <v>34</v>
      </c>
      <c r="V388" s="16" t="str">
        <f t="shared" ca="1" si="36"/>
        <v>OD</v>
      </c>
      <c r="W388" s="14" t="str">
        <f t="shared" ca="1" si="36"/>
        <v>Other comm</v>
      </c>
      <c r="X388" s="3" t="str">
        <f>'EE investment costs'!D437</f>
        <v>RH-64</v>
      </c>
      <c r="Y388" s="3" t="str">
        <f>'EE investment costs'!E437</f>
        <v>Heat Room Heat</v>
      </c>
      <c r="AC388" s="123">
        <f>'EE investment costs'!C437</f>
        <v>6.4</v>
      </c>
      <c r="AD388" s="22"/>
    </row>
    <row r="389" spans="2:30">
      <c r="B389" s="14" t="str">
        <f t="shared" ca="1" si="32"/>
        <v>INDODEFFLA-64</v>
      </c>
      <c r="C389" s="15" t="str">
        <f t="shared" ca="1" si="37"/>
        <v>IODLA</v>
      </c>
      <c r="D389" s="16">
        <f>'EE investment costs'!$F$15</f>
        <v>2016</v>
      </c>
      <c r="E389" s="14">
        <f>VLOOKUP(X389,'EE investment costs'!$D$56:$R$656,15,0)</f>
        <v>4.2228000000000003</v>
      </c>
      <c r="F389" s="17">
        <f ca="1">INDEX('EE investment costs'!$D$56:$R$656,MATCH(X389,'EE investment costs'!$D$56:$D$656,0),MATCH($V$8,'EE investment costs'!$D$56:$R$56,0))</f>
        <v>1952.9603983240249</v>
      </c>
      <c r="I389" s="18">
        <v>1</v>
      </c>
      <c r="J389" s="18">
        <v>1</v>
      </c>
      <c r="K389" s="14">
        <f t="shared" ca="1" si="35"/>
        <v>0</v>
      </c>
      <c r="M389" s="19" t="str">
        <f t="shared" ca="1" si="33"/>
        <v>INDODEFFLA-64</v>
      </c>
      <c r="N389" s="23" t="str">
        <f t="shared" ca="1" si="34"/>
        <v>Other comm Saving Tech-Light 6.4y</v>
      </c>
      <c r="O389" s="23" t="s">
        <v>32</v>
      </c>
      <c r="P389" s="23" t="s">
        <v>33</v>
      </c>
      <c r="Q389" s="23"/>
      <c r="R389" s="23"/>
      <c r="S389" s="19" t="s">
        <v>34</v>
      </c>
      <c r="V389" s="16" t="str">
        <f t="shared" ca="1" si="36"/>
        <v>OD</v>
      </c>
      <c r="W389" s="14" t="str">
        <f t="shared" ca="1" si="36"/>
        <v>Other comm</v>
      </c>
      <c r="X389" s="3" t="str">
        <f>'EE investment costs'!D438</f>
        <v>LA-64</v>
      </c>
      <c r="Y389" s="3" t="str">
        <f>'EE investment costs'!E438</f>
        <v>Light</v>
      </c>
      <c r="AC389" s="123">
        <f>'EE investment costs'!C438</f>
        <v>6.4</v>
      </c>
      <c r="AD389" s="22"/>
    </row>
    <row r="390" spans="2:30">
      <c r="B390" s="14" t="str">
        <f t="shared" ca="1" si="32"/>
        <v>INDODEFFEM-64</v>
      </c>
      <c r="C390" s="15" t="str">
        <f t="shared" ca="1" si="37"/>
        <v>IODEM</v>
      </c>
      <c r="D390" s="16">
        <f>'EE investment costs'!$F$15</f>
        <v>2016</v>
      </c>
      <c r="E390" s="14">
        <f>VLOOKUP(X390,'EE investment costs'!$D$56:$R$656,15,0)</f>
        <v>4.4339399999999998</v>
      </c>
      <c r="F390" s="17">
        <f ca="1">INDEX('EE investment costs'!$D$56:$R$656,MATCH(X390,'EE investment costs'!$D$56:$D$656,0),MATCH($V$8,'EE investment costs'!$D$56:$R$56,0))</f>
        <v>2031.5107502018391</v>
      </c>
      <c r="I390" s="18">
        <v>1</v>
      </c>
      <c r="J390" s="18">
        <v>1</v>
      </c>
      <c r="K390" s="14">
        <f t="shared" ca="1" si="35"/>
        <v>0</v>
      </c>
      <c r="M390" s="19" t="str">
        <f t="shared" ca="1" si="33"/>
        <v>INDODEFFEM-64</v>
      </c>
      <c r="N390" s="23" t="str">
        <f t="shared" ca="1" si="34"/>
        <v>Other comm Saving Tech-Electric Motors 6.4y</v>
      </c>
      <c r="O390" s="23" t="s">
        <v>32</v>
      </c>
      <c r="P390" s="23" t="s">
        <v>33</v>
      </c>
      <c r="Q390" s="23"/>
      <c r="R390" s="23"/>
      <c r="S390" s="19" t="s">
        <v>34</v>
      </c>
      <c r="V390" s="16" t="str">
        <f t="shared" ca="1" si="36"/>
        <v>OD</v>
      </c>
      <c r="W390" s="14" t="str">
        <f t="shared" ca="1" si="36"/>
        <v>Other comm</v>
      </c>
      <c r="X390" s="3" t="str">
        <f>'EE investment costs'!D439</f>
        <v>EM-64</v>
      </c>
      <c r="Y390" s="3" t="str">
        <f>'EE investment costs'!E439</f>
        <v>Electric Motors</v>
      </c>
      <c r="AC390" s="123">
        <f>'EE investment costs'!C439</f>
        <v>6.4</v>
      </c>
      <c r="AD390" s="22"/>
    </row>
    <row r="391" spans="2:30">
      <c r="B391" s="14" t="str">
        <f t="shared" ca="1" si="32"/>
        <v>INDODEFFTF-64</v>
      </c>
      <c r="C391" s="15" t="str">
        <f t="shared" ca="1" si="37"/>
        <v>IODTF</v>
      </c>
      <c r="D391" s="16">
        <f>'EE investment costs'!$F$15</f>
        <v>2016</v>
      </c>
      <c r="E391" s="14">
        <f>VLOOKUP(X391,'EE investment costs'!$D$56:$R$656,15,0)</f>
        <v>17</v>
      </c>
      <c r="F391" s="17">
        <f ca="1">INDEX('EE investment costs'!$D$56:$R$656,MATCH(X391,'EE investment costs'!$D$56:$D$656,0),MATCH($V$8,'EE investment costs'!$D$56:$R$56,0))</f>
        <v>940.39744447032331</v>
      </c>
      <c r="I391" s="18">
        <v>1</v>
      </c>
      <c r="J391" s="18">
        <v>1</v>
      </c>
      <c r="K391" s="14">
        <f t="shared" ca="1" si="35"/>
        <v>3</v>
      </c>
      <c r="M391" s="19" t="str">
        <f t="shared" ca="1" si="33"/>
        <v>INDODEFFTF-64</v>
      </c>
      <c r="N391" s="23" t="str">
        <f t="shared" ca="1" si="34"/>
        <v>Other comm Saving Tech-Haulage Tractors, Trucks, Fishing boats 6.4y</v>
      </c>
      <c r="O391" s="23" t="s">
        <v>32</v>
      </c>
      <c r="P391" s="23" t="s">
        <v>33</v>
      </c>
      <c r="Q391" s="23"/>
      <c r="R391" s="23"/>
      <c r="S391" s="19" t="s">
        <v>34</v>
      </c>
      <c r="V391" s="16" t="str">
        <f t="shared" ca="1" si="36"/>
        <v>OD</v>
      </c>
      <c r="W391" s="14" t="str">
        <f t="shared" ca="1" si="36"/>
        <v>Other comm</v>
      </c>
      <c r="X391" s="3" t="str">
        <f>'EE investment costs'!D440</f>
        <v>TF-64</v>
      </c>
      <c r="Y391" s="3" t="str">
        <f>'EE investment costs'!E440</f>
        <v>Haulage Tractors, Trucks, Fishing boats</v>
      </c>
      <c r="AC391" s="123">
        <f>'EE investment costs'!C440</f>
        <v>6.4</v>
      </c>
      <c r="AD391" s="22"/>
    </row>
    <row r="392" spans="2:30">
      <c r="B392" s="14" t="str">
        <f t="shared" ref="B392:B455" ca="1" si="38">M392</f>
        <v>INDODEFFMT-65</v>
      </c>
      <c r="C392" s="15" t="str">
        <f t="shared" ca="1" si="37"/>
        <v>IODMT</v>
      </c>
      <c r="D392" s="16">
        <f>'EE investment costs'!$F$15</f>
        <v>2016</v>
      </c>
      <c r="E392" s="14">
        <f>VLOOKUP(X392,'EE investment costs'!$D$56:$R$656,15,0)</f>
        <v>6.25</v>
      </c>
      <c r="F392" s="17">
        <f ca="1">INDEX('EE investment costs'!$D$56:$R$656,MATCH(X392,'EE investment costs'!$D$56:$D$656,0),MATCH($V$8,'EE investment costs'!$D$56:$R$56,0))</f>
        <v>809.54806413019992</v>
      </c>
      <c r="I392" s="18">
        <v>1</v>
      </c>
      <c r="J392" s="18">
        <v>1</v>
      </c>
      <c r="K392" s="14">
        <f t="shared" ca="1" si="35"/>
        <v>4</v>
      </c>
      <c r="M392" s="19" t="str">
        <f t="shared" ref="M392:M455" ca="1" si="39">CONCATENATE("IND",$V$8,"EFF",$X392)</f>
        <v>INDODEFFMT-65</v>
      </c>
      <c r="N392" s="23" t="str">
        <f t="shared" ca="1" si="34"/>
        <v>Other comm Saving Tech-Heat Medium Temp. up to 150C 6.5y</v>
      </c>
      <c r="O392" s="23" t="s">
        <v>32</v>
      </c>
      <c r="P392" s="23" t="s">
        <v>33</v>
      </c>
      <c r="Q392" s="23"/>
      <c r="R392" s="23"/>
      <c r="S392" s="19" t="s">
        <v>34</v>
      </c>
      <c r="V392" s="16" t="str">
        <f t="shared" ca="1" si="36"/>
        <v>OD</v>
      </c>
      <c r="W392" s="14" t="str">
        <f t="shared" ca="1" si="36"/>
        <v>Other comm</v>
      </c>
      <c r="X392" s="3" t="str">
        <f>'EE investment costs'!D441</f>
        <v>MT-65</v>
      </c>
      <c r="Y392" s="3" t="str">
        <f>'EE investment costs'!E441</f>
        <v>Heat Medium Temp. up to 150C</v>
      </c>
      <c r="AC392" s="123">
        <f>'EE investment costs'!C441</f>
        <v>6.5</v>
      </c>
      <c r="AD392" s="22"/>
    </row>
    <row r="393" spans="2:30">
      <c r="B393" s="14" t="str">
        <f t="shared" ca="1" si="38"/>
        <v>INDODEFFHT-65</v>
      </c>
      <c r="C393" s="15" t="str">
        <f t="shared" ca="1" si="37"/>
        <v>IODHT</v>
      </c>
      <c r="D393" s="16">
        <f>'EE investment costs'!$F$15</f>
        <v>2016</v>
      </c>
      <c r="E393" s="14">
        <f>VLOOKUP(X393,'EE investment costs'!$D$56:$R$656,15,0)</f>
        <v>5</v>
      </c>
      <c r="F393" s="17">
        <f ca="1">INDEX('EE investment costs'!$D$56:$R$656,MATCH(X393,'EE investment costs'!$D$56:$D$656,0),MATCH($V$8,'EE investment costs'!$D$56:$R$56,0))</f>
        <v>635.4257206251142</v>
      </c>
      <c r="I393" s="18">
        <v>1</v>
      </c>
      <c r="J393" s="18">
        <v>1</v>
      </c>
      <c r="K393" s="14">
        <f t="shared" ca="1" si="35"/>
        <v>6</v>
      </c>
      <c r="M393" s="19" t="str">
        <f t="shared" ca="1" si="39"/>
        <v>INDODEFFHT-65</v>
      </c>
      <c r="N393" s="23" t="str">
        <f t="shared" ref="N393:N456" ca="1" si="40">$W$8&amp;" Saving Tech"&amp;"-"&amp;$Y393&amp;" "&amp;AC393&amp;"y"</f>
        <v>Other comm Saving Tech-Heat High Temp. over 150C 6.5y</v>
      </c>
      <c r="O393" s="23" t="s">
        <v>32</v>
      </c>
      <c r="P393" s="23" t="s">
        <v>33</v>
      </c>
      <c r="Q393" s="23"/>
      <c r="R393" s="23"/>
      <c r="S393" s="19" t="s">
        <v>34</v>
      </c>
      <c r="V393" s="16" t="str">
        <f t="shared" ca="1" si="36"/>
        <v>OD</v>
      </c>
      <c r="W393" s="14" t="str">
        <f t="shared" ca="1" si="36"/>
        <v>Other comm</v>
      </c>
      <c r="X393" s="3" t="str">
        <f>'EE investment costs'!D442</f>
        <v>HT-65</v>
      </c>
      <c r="Y393" s="3" t="str">
        <f>'EE investment costs'!E442</f>
        <v>Heat High Temp. over 150C</v>
      </c>
      <c r="AC393" s="123">
        <f>'EE investment costs'!C442</f>
        <v>6.5</v>
      </c>
      <c r="AD393" s="22"/>
    </row>
    <row r="394" spans="2:30">
      <c r="B394" s="14" t="str">
        <f t="shared" ca="1" si="38"/>
        <v>INDODEFFRH-65</v>
      </c>
      <c r="C394" s="15" t="str">
        <f t="shared" ca="1" si="37"/>
        <v>IODRH</v>
      </c>
      <c r="D394" s="16">
        <f>'EE investment costs'!$F$15</f>
        <v>2016</v>
      </c>
      <c r="E394" s="14">
        <f>VLOOKUP(X394,'EE investment costs'!$D$56:$R$656,15,0)</f>
        <v>16.466666666666669</v>
      </c>
      <c r="F394" s="17">
        <f ca="1">INDEX('EE investment costs'!$D$56:$R$656,MATCH(X394,'EE investment costs'!$D$56:$D$656,0),MATCH($V$8,'EE investment costs'!$D$56:$R$56,0))</f>
        <v>1127.1449626625442</v>
      </c>
      <c r="I394" s="18">
        <v>1</v>
      </c>
      <c r="J394" s="18">
        <v>1</v>
      </c>
      <c r="K394" s="14">
        <f t="shared" ref="K394:K457" ca="1" si="41">IF(F394&lt;500,1,0)+IF(F394&lt;600,1,0)+IF(F394&lt;700,1,0)+IF(F394&lt;800,1,0)+IF(F394&lt;900,1,0)+IF(F394&lt;1000,1,0)+IF(F394&lt;1100,1,0)+IF(F394&lt;1200,1,0)</f>
        <v>1</v>
      </c>
      <c r="M394" s="19" t="str">
        <f t="shared" ca="1" si="39"/>
        <v>INDODEFFRH-65</v>
      </c>
      <c r="N394" s="23" t="str">
        <f t="shared" ca="1" si="40"/>
        <v>Other comm Saving Tech-Heat Room Heat 6.5y</v>
      </c>
      <c r="O394" s="23" t="s">
        <v>32</v>
      </c>
      <c r="P394" s="23" t="s">
        <v>33</v>
      </c>
      <c r="Q394" s="23"/>
      <c r="R394" s="23"/>
      <c r="S394" s="19" t="s">
        <v>34</v>
      </c>
      <c r="V394" s="16" t="str">
        <f t="shared" ref="V394:W457" ca="1" si="42">V393</f>
        <v>OD</v>
      </c>
      <c r="W394" s="14" t="str">
        <f t="shared" ca="1" si="42"/>
        <v>Other comm</v>
      </c>
      <c r="X394" s="3" t="str">
        <f>'EE investment costs'!D443</f>
        <v>RH-65</v>
      </c>
      <c r="Y394" s="3" t="str">
        <f>'EE investment costs'!E443</f>
        <v>Heat Room Heat</v>
      </c>
      <c r="AC394" s="123">
        <f>'EE investment costs'!C443</f>
        <v>6.5</v>
      </c>
      <c r="AD394" s="22"/>
    </row>
    <row r="395" spans="2:30">
      <c r="B395" s="14" t="str">
        <f t="shared" ca="1" si="38"/>
        <v>INDODEFFLA-65</v>
      </c>
      <c r="C395" s="15" t="str">
        <f t="shared" ca="1" si="37"/>
        <v>IODLA</v>
      </c>
      <c r="D395" s="16">
        <f>'EE investment costs'!$F$15</f>
        <v>2016</v>
      </c>
      <c r="E395" s="14">
        <f>VLOOKUP(X395,'EE investment costs'!$D$56:$R$656,15,0)</f>
        <v>4.2358333333333338</v>
      </c>
      <c r="F395" s="17">
        <f ca="1">INDEX('EE investment costs'!$D$56:$R$656,MATCH(X395,'EE investment costs'!$D$56:$D$656,0),MATCH($V$8,'EE investment costs'!$D$56:$R$56,0))</f>
        <v>1968.3769183739778</v>
      </c>
      <c r="I395" s="18">
        <v>1</v>
      </c>
      <c r="J395" s="18">
        <v>1</v>
      </c>
      <c r="K395" s="14">
        <f t="shared" ca="1" si="41"/>
        <v>0</v>
      </c>
      <c r="M395" s="19" t="str">
        <f t="shared" ca="1" si="39"/>
        <v>INDODEFFLA-65</v>
      </c>
      <c r="N395" s="23" t="str">
        <f t="shared" ca="1" si="40"/>
        <v>Other comm Saving Tech-Light 6.5y</v>
      </c>
      <c r="O395" s="23" t="s">
        <v>32</v>
      </c>
      <c r="P395" s="23" t="s">
        <v>33</v>
      </c>
      <c r="Q395" s="23"/>
      <c r="R395" s="23"/>
      <c r="S395" s="19" t="s">
        <v>34</v>
      </c>
      <c r="V395" s="16" t="str">
        <f t="shared" ca="1" si="42"/>
        <v>OD</v>
      </c>
      <c r="W395" s="14" t="str">
        <f t="shared" ca="1" si="42"/>
        <v>Other comm</v>
      </c>
      <c r="X395" s="3" t="str">
        <f>'EE investment costs'!D444</f>
        <v>LA-65</v>
      </c>
      <c r="Y395" s="3" t="str">
        <f>'EE investment costs'!E444</f>
        <v>Light</v>
      </c>
      <c r="AC395" s="123">
        <f>'EE investment costs'!C444</f>
        <v>6.5</v>
      </c>
      <c r="AD395" s="22"/>
    </row>
    <row r="396" spans="2:30">
      <c r="B396" s="14" t="str">
        <f t="shared" ca="1" si="38"/>
        <v>INDODEFFEM-65</v>
      </c>
      <c r="C396" s="15" t="str">
        <f t="shared" ca="1" si="37"/>
        <v>IODEM</v>
      </c>
      <c r="D396" s="16">
        <f>'EE investment costs'!$F$15</f>
        <v>2016</v>
      </c>
      <c r="E396" s="14">
        <f>VLOOKUP(X396,'EE investment costs'!$D$56:$R$656,15,0)</f>
        <v>4.4476250000000004</v>
      </c>
      <c r="F396" s="17">
        <f ca="1">INDEX('EE investment costs'!$D$56:$R$656,MATCH(X396,'EE investment costs'!$D$56:$D$656,0),MATCH($V$8,'EE investment costs'!$D$56:$R$56,0))</f>
        <v>2051.7038529809456</v>
      </c>
      <c r="I396" s="18">
        <v>1</v>
      </c>
      <c r="J396" s="18">
        <v>1</v>
      </c>
      <c r="K396" s="14">
        <f t="shared" ca="1" si="41"/>
        <v>0</v>
      </c>
      <c r="M396" s="19" t="str">
        <f t="shared" ca="1" si="39"/>
        <v>INDODEFFEM-65</v>
      </c>
      <c r="N396" s="23" t="str">
        <f t="shared" ca="1" si="40"/>
        <v>Other comm Saving Tech-Electric Motors 6.5y</v>
      </c>
      <c r="O396" s="23" t="s">
        <v>32</v>
      </c>
      <c r="P396" s="23" t="s">
        <v>33</v>
      </c>
      <c r="Q396" s="23"/>
      <c r="R396" s="23"/>
      <c r="S396" s="19" t="s">
        <v>34</v>
      </c>
      <c r="V396" s="16" t="str">
        <f t="shared" ca="1" si="42"/>
        <v>OD</v>
      </c>
      <c r="W396" s="14" t="str">
        <f t="shared" ca="1" si="42"/>
        <v>Other comm</v>
      </c>
      <c r="X396" s="3" t="str">
        <f>'EE investment costs'!D445</f>
        <v>EM-65</v>
      </c>
      <c r="Y396" s="3" t="str">
        <f>'EE investment costs'!E445</f>
        <v>Electric Motors</v>
      </c>
      <c r="AC396" s="123">
        <f>'EE investment costs'!C445</f>
        <v>6.5</v>
      </c>
      <c r="AD396" s="22"/>
    </row>
    <row r="397" spans="2:30">
      <c r="B397" s="14" t="str">
        <f t="shared" ca="1" si="38"/>
        <v>INDODEFFTF-65</v>
      </c>
      <c r="C397" s="15" t="str">
        <f t="shared" ca="1" si="37"/>
        <v>IODTF</v>
      </c>
      <c r="D397" s="16">
        <f>'EE investment costs'!$F$15</f>
        <v>2016</v>
      </c>
      <c r="E397" s="14">
        <f>VLOOKUP(X397,'EE investment costs'!$D$56:$R$656,15,0)</f>
        <v>17.083333333333332</v>
      </c>
      <c r="F397" s="17">
        <f ca="1">INDEX('EE investment costs'!$D$56:$R$656,MATCH(X397,'EE investment costs'!$D$56:$D$656,0),MATCH($V$8,'EE investment costs'!$D$56:$R$56,0))</f>
        <v>955.09115454017206</v>
      </c>
      <c r="I397" s="18">
        <v>1</v>
      </c>
      <c r="J397" s="18">
        <v>1</v>
      </c>
      <c r="K397" s="14">
        <f t="shared" ca="1" si="41"/>
        <v>3</v>
      </c>
      <c r="M397" s="19" t="str">
        <f t="shared" ca="1" si="39"/>
        <v>INDODEFFTF-65</v>
      </c>
      <c r="N397" s="23" t="str">
        <f t="shared" ca="1" si="40"/>
        <v>Other comm Saving Tech-Haulage Tractors, Trucks, Fishing boats 6.5y</v>
      </c>
      <c r="O397" s="23" t="s">
        <v>32</v>
      </c>
      <c r="P397" s="23" t="s">
        <v>33</v>
      </c>
      <c r="Q397" s="23"/>
      <c r="R397" s="23"/>
      <c r="S397" s="19" t="s">
        <v>34</v>
      </c>
      <c r="V397" s="16" t="str">
        <f t="shared" ca="1" si="42"/>
        <v>OD</v>
      </c>
      <c r="W397" s="14" t="str">
        <f t="shared" ca="1" si="42"/>
        <v>Other comm</v>
      </c>
      <c r="X397" s="3" t="str">
        <f>'EE investment costs'!D446</f>
        <v>TF-65</v>
      </c>
      <c r="Y397" s="3" t="str">
        <f>'EE investment costs'!E446</f>
        <v>Haulage Tractors, Trucks, Fishing boats</v>
      </c>
      <c r="AC397" s="123">
        <f>'EE investment costs'!C446</f>
        <v>6.5</v>
      </c>
      <c r="AD397" s="22"/>
    </row>
    <row r="398" spans="2:30">
      <c r="B398" s="14" t="str">
        <f t="shared" ca="1" si="38"/>
        <v>INDODEFFMT-66</v>
      </c>
      <c r="C398" s="15" t="str">
        <f t="shared" ca="1" si="37"/>
        <v>IODMT</v>
      </c>
      <c r="D398" s="16">
        <f>'EE investment costs'!$F$15</f>
        <v>2016</v>
      </c>
      <c r="E398" s="14">
        <f>VLOOKUP(X398,'EE investment costs'!$D$56:$R$656,15,0)</f>
        <v>6.26</v>
      </c>
      <c r="F398" s="17">
        <f ca="1">INDEX('EE investment costs'!$D$56:$R$656,MATCH(X398,'EE investment costs'!$D$56:$D$656,0),MATCH($V$8,'EE investment costs'!$D$56:$R$56,0))</f>
        <v>819.15741614905801</v>
      </c>
      <c r="I398" s="18">
        <v>1</v>
      </c>
      <c r="J398" s="18">
        <v>1</v>
      </c>
      <c r="K398" s="14">
        <f t="shared" ca="1" si="41"/>
        <v>4</v>
      </c>
      <c r="M398" s="19" t="str">
        <f t="shared" ca="1" si="39"/>
        <v>INDODEFFMT-66</v>
      </c>
      <c r="N398" s="23" t="str">
        <f t="shared" ca="1" si="40"/>
        <v>Other comm Saving Tech-Heat Medium Temp. up to 150C 6.6y</v>
      </c>
      <c r="O398" s="23" t="s">
        <v>32</v>
      </c>
      <c r="P398" s="23" t="s">
        <v>33</v>
      </c>
      <c r="Q398" s="23"/>
      <c r="R398" s="23"/>
      <c r="S398" s="19" t="s">
        <v>34</v>
      </c>
      <c r="V398" s="16" t="str">
        <f t="shared" ca="1" si="42"/>
        <v>OD</v>
      </c>
      <c r="W398" s="14" t="str">
        <f t="shared" ca="1" si="42"/>
        <v>Other comm</v>
      </c>
      <c r="X398" s="3" t="str">
        <f>'EE investment costs'!D447</f>
        <v>MT-66</v>
      </c>
      <c r="Y398" s="3" t="str">
        <f>'EE investment costs'!E447</f>
        <v>Heat Medium Temp. up to 150C</v>
      </c>
      <c r="AC398" s="123">
        <f>'EE investment costs'!C447</f>
        <v>6.6</v>
      </c>
      <c r="AD398" s="22"/>
    </row>
    <row r="399" spans="2:30">
      <c r="B399" s="14" t="str">
        <f t="shared" ca="1" si="38"/>
        <v>INDODEFFHT-66</v>
      </c>
      <c r="C399" s="15" t="str">
        <f t="shared" ca="1" si="37"/>
        <v>IODHT</v>
      </c>
      <c r="D399" s="16">
        <f>'EE investment costs'!$F$15</f>
        <v>2016</v>
      </c>
      <c r="E399" s="14">
        <f>VLOOKUP(X399,'EE investment costs'!$D$56:$R$656,15,0)</f>
        <v>5.008</v>
      </c>
      <c r="F399" s="17">
        <f ca="1">INDEX('EE investment costs'!$D$56:$R$656,MATCH(X399,'EE investment costs'!$D$56:$D$656,0),MATCH($V$8,'EE investment costs'!$D$56:$R$56,0))</f>
        <v>641.81008164575758</v>
      </c>
      <c r="I399" s="18">
        <v>1</v>
      </c>
      <c r="J399" s="18">
        <v>1</v>
      </c>
      <c r="K399" s="14">
        <f t="shared" ca="1" si="41"/>
        <v>6</v>
      </c>
      <c r="M399" s="19" t="str">
        <f t="shared" ca="1" si="39"/>
        <v>INDODEFFHT-66</v>
      </c>
      <c r="N399" s="23" t="str">
        <f t="shared" ca="1" si="40"/>
        <v>Other comm Saving Tech-Heat High Temp. over 150C 6.6y</v>
      </c>
      <c r="O399" s="23" t="s">
        <v>32</v>
      </c>
      <c r="P399" s="23" t="s">
        <v>33</v>
      </c>
      <c r="Q399" s="23"/>
      <c r="R399" s="23"/>
      <c r="S399" s="19" t="s">
        <v>34</v>
      </c>
      <c r="V399" s="16" t="str">
        <f t="shared" ca="1" si="42"/>
        <v>OD</v>
      </c>
      <c r="W399" s="14" t="str">
        <f t="shared" ca="1" si="42"/>
        <v>Other comm</v>
      </c>
      <c r="X399" s="3" t="str">
        <f>'EE investment costs'!D448</f>
        <v>HT-66</v>
      </c>
      <c r="Y399" s="3" t="str">
        <f>'EE investment costs'!E448</f>
        <v>Heat High Temp. over 150C</v>
      </c>
      <c r="AC399" s="123">
        <f>'EE investment costs'!C448</f>
        <v>6.6</v>
      </c>
      <c r="AD399" s="22"/>
    </row>
    <row r="400" spans="2:30">
      <c r="B400" s="14" t="str">
        <f t="shared" ca="1" si="38"/>
        <v>INDODEFFRH-66</v>
      </c>
      <c r="C400" s="15" t="str">
        <f t="shared" ca="1" si="37"/>
        <v>IODRH</v>
      </c>
      <c r="D400" s="16">
        <f>'EE investment costs'!$F$15</f>
        <v>2016</v>
      </c>
      <c r="E400" s="14">
        <f>VLOOKUP(X400,'EE investment costs'!$D$56:$R$656,15,0)</f>
        <v>16.485333333333337</v>
      </c>
      <c r="F400" s="17">
        <f ca="1">INDEX('EE investment costs'!$D$56:$R$656,MATCH(X400,'EE investment costs'!$D$56:$D$656,0),MATCH($V$8,'EE investment costs'!$D$56:$R$56,0))</f>
        <v>1164.7164614179624</v>
      </c>
      <c r="I400" s="18">
        <v>1</v>
      </c>
      <c r="J400" s="18">
        <v>1</v>
      </c>
      <c r="K400" s="14">
        <f t="shared" ca="1" si="41"/>
        <v>1</v>
      </c>
      <c r="M400" s="19" t="str">
        <f t="shared" ca="1" si="39"/>
        <v>INDODEFFRH-66</v>
      </c>
      <c r="N400" s="23" t="str">
        <f t="shared" ca="1" si="40"/>
        <v>Other comm Saving Tech-Heat Room Heat 6.6y</v>
      </c>
      <c r="O400" s="23" t="s">
        <v>32</v>
      </c>
      <c r="P400" s="23" t="s">
        <v>33</v>
      </c>
      <c r="Q400" s="23"/>
      <c r="R400" s="23"/>
      <c r="S400" s="19" t="s">
        <v>34</v>
      </c>
      <c r="V400" s="16" t="str">
        <f t="shared" ca="1" si="42"/>
        <v>OD</v>
      </c>
      <c r="W400" s="14" t="str">
        <f t="shared" ca="1" si="42"/>
        <v>Other comm</v>
      </c>
      <c r="X400" s="3" t="str">
        <f>'EE investment costs'!D449</f>
        <v>RH-66</v>
      </c>
      <c r="Y400" s="3" t="str">
        <f>'EE investment costs'!E449</f>
        <v>Heat Room Heat</v>
      </c>
      <c r="AC400" s="123">
        <f>'EE investment costs'!C449</f>
        <v>6.6</v>
      </c>
      <c r="AD400" s="22"/>
    </row>
    <row r="401" spans="2:30">
      <c r="B401" s="14" t="str">
        <f t="shared" ca="1" si="38"/>
        <v>INDODEFFLA-66</v>
      </c>
      <c r="C401" s="15" t="str">
        <f t="shared" ca="1" si="37"/>
        <v>IODLA</v>
      </c>
      <c r="D401" s="16">
        <f>'EE investment costs'!$F$15</f>
        <v>2016</v>
      </c>
      <c r="E401" s="14">
        <f>VLOOKUP(X401,'EE investment costs'!$D$56:$R$656,15,0)</f>
        <v>4.2488666666666672</v>
      </c>
      <c r="F401" s="17">
        <f ca="1">INDEX('EE investment costs'!$D$56:$R$656,MATCH(X401,'EE investment costs'!$D$56:$D$656,0),MATCH($V$8,'EE investment costs'!$D$56:$R$56,0))</f>
        <v>1983.7934384239309</v>
      </c>
      <c r="I401" s="18">
        <v>1</v>
      </c>
      <c r="J401" s="18">
        <v>1</v>
      </c>
      <c r="K401" s="14">
        <f t="shared" ca="1" si="41"/>
        <v>0</v>
      </c>
      <c r="M401" s="19" t="str">
        <f t="shared" ca="1" si="39"/>
        <v>INDODEFFLA-66</v>
      </c>
      <c r="N401" s="23" t="str">
        <f t="shared" ca="1" si="40"/>
        <v>Other comm Saving Tech-Light 6.6y</v>
      </c>
      <c r="O401" s="23" t="s">
        <v>32</v>
      </c>
      <c r="P401" s="23" t="s">
        <v>33</v>
      </c>
      <c r="Q401" s="23"/>
      <c r="R401" s="23"/>
      <c r="S401" s="19" t="s">
        <v>34</v>
      </c>
      <c r="V401" s="16" t="str">
        <f t="shared" ca="1" si="42"/>
        <v>OD</v>
      </c>
      <c r="W401" s="14" t="str">
        <f t="shared" ca="1" si="42"/>
        <v>Other comm</v>
      </c>
      <c r="X401" s="3" t="str">
        <f>'EE investment costs'!D450</f>
        <v>LA-66</v>
      </c>
      <c r="Y401" s="3" t="str">
        <f>'EE investment costs'!E450</f>
        <v>Light</v>
      </c>
      <c r="AC401" s="123">
        <f>'EE investment costs'!C450</f>
        <v>6.6</v>
      </c>
      <c r="AD401" s="22"/>
    </row>
    <row r="402" spans="2:30">
      <c r="B402" s="14" t="str">
        <f t="shared" ca="1" si="38"/>
        <v>INDODEFFEM-66</v>
      </c>
      <c r="C402" s="15" t="str">
        <f t="shared" ca="1" si="37"/>
        <v>IODEM</v>
      </c>
      <c r="D402" s="16">
        <f>'EE investment costs'!$F$15</f>
        <v>2016</v>
      </c>
      <c r="E402" s="14">
        <f>VLOOKUP(X402,'EE investment costs'!$D$56:$R$656,15,0)</f>
        <v>4.4613100000000001</v>
      </c>
      <c r="F402" s="17">
        <f ca="1">INDEX('EE investment costs'!$D$56:$R$656,MATCH(X402,'EE investment costs'!$D$56:$D$656,0),MATCH($V$8,'EE investment costs'!$D$56:$R$56,0))</f>
        <v>2071.8969557600517</v>
      </c>
      <c r="I402" s="18">
        <v>1</v>
      </c>
      <c r="J402" s="18">
        <v>1</v>
      </c>
      <c r="K402" s="14">
        <f t="shared" ca="1" si="41"/>
        <v>0</v>
      </c>
      <c r="M402" s="19" t="str">
        <f t="shared" ca="1" si="39"/>
        <v>INDODEFFEM-66</v>
      </c>
      <c r="N402" s="23" t="str">
        <f t="shared" ca="1" si="40"/>
        <v>Other comm Saving Tech-Electric Motors 6.6y</v>
      </c>
      <c r="O402" s="23" t="s">
        <v>32</v>
      </c>
      <c r="P402" s="23" t="s">
        <v>33</v>
      </c>
      <c r="Q402" s="23"/>
      <c r="R402" s="23"/>
      <c r="S402" s="19" t="s">
        <v>34</v>
      </c>
      <c r="V402" s="16" t="str">
        <f t="shared" ca="1" si="42"/>
        <v>OD</v>
      </c>
      <c r="W402" s="14" t="str">
        <f t="shared" ca="1" si="42"/>
        <v>Other comm</v>
      </c>
      <c r="X402" s="3" t="str">
        <f>'EE investment costs'!D451</f>
        <v>EM-66</v>
      </c>
      <c r="Y402" s="3" t="str">
        <f>'EE investment costs'!E451</f>
        <v>Electric Motors</v>
      </c>
      <c r="AC402" s="123">
        <f>'EE investment costs'!C451</f>
        <v>6.6</v>
      </c>
      <c r="AD402" s="22"/>
    </row>
    <row r="403" spans="2:30">
      <c r="B403" s="14" t="str">
        <f t="shared" ca="1" si="38"/>
        <v>INDODEFFTF-66</v>
      </c>
      <c r="C403" s="15" t="str">
        <f t="shared" ca="1" si="37"/>
        <v>IODTF</v>
      </c>
      <c r="D403" s="16">
        <f>'EE investment costs'!$F$15</f>
        <v>2016</v>
      </c>
      <c r="E403" s="14">
        <f>VLOOKUP(X403,'EE investment costs'!$D$56:$R$656,15,0)</f>
        <v>17.166666666666664</v>
      </c>
      <c r="F403" s="17">
        <f ca="1">INDEX('EE investment costs'!$D$56:$R$656,MATCH(X403,'EE investment costs'!$D$56:$D$656,0),MATCH($V$8,'EE investment costs'!$D$56:$R$56,0))</f>
        <v>969.7848646100208</v>
      </c>
      <c r="I403" s="18">
        <v>1</v>
      </c>
      <c r="J403" s="18">
        <v>1</v>
      </c>
      <c r="K403" s="14">
        <f t="shared" ca="1" si="41"/>
        <v>3</v>
      </c>
      <c r="M403" s="19" t="str">
        <f t="shared" ca="1" si="39"/>
        <v>INDODEFFTF-66</v>
      </c>
      <c r="N403" s="23" t="str">
        <f t="shared" ca="1" si="40"/>
        <v>Other comm Saving Tech-Haulage Tractors, Trucks, Fishing boats 6.6y</v>
      </c>
      <c r="O403" s="23" t="s">
        <v>32</v>
      </c>
      <c r="P403" s="23" t="s">
        <v>33</v>
      </c>
      <c r="Q403" s="23"/>
      <c r="R403" s="23"/>
      <c r="S403" s="19" t="s">
        <v>34</v>
      </c>
      <c r="V403" s="16" t="str">
        <f t="shared" ca="1" si="42"/>
        <v>OD</v>
      </c>
      <c r="W403" s="14" t="str">
        <f t="shared" ca="1" si="42"/>
        <v>Other comm</v>
      </c>
      <c r="X403" s="3" t="str">
        <f>'EE investment costs'!D452</f>
        <v>TF-66</v>
      </c>
      <c r="Y403" s="3" t="str">
        <f>'EE investment costs'!E452</f>
        <v>Haulage Tractors, Trucks, Fishing boats</v>
      </c>
      <c r="AC403" s="123">
        <f>'EE investment costs'!C452</f>
        <v>6.6</v>
      </c>
      <c r="AD403" s="22"/>
    </row>
    <row r="404" spans="2:30">
      <c r="B404" s="14" t="str">
        <f t="shared" ca="1" si="38"/>
        <v>INDODEFFMT-67</v>
      </c>
      <c r="C404" s="15" t="str">
        <f t="shared" ca="1" si="37"/>
        <v>IODMT</v>
      </c>
      <c r="D404" s="16">
        <f>'EE investment costs'!$F$15</f>
        <v>2016</v>
      </c>
      <c r="E404" s="14">
        <f>VLOOKUP(X404,'EE investment costs'!$D$56:$R$656,15,0)</f>
        <v>6.27</v>
      </c>
      <c r="F404" s="17">
        <f ca="1">INDEX('EE investment costs'!$D$56:$R$656,MATCH(X404,'EE investment costs'!$D$56:$D$656,0),MATCH($V$8,'EE investment costs'!$D$56:$R$56,0))</f>
        <v>828.76676816791598</v>
      </c>
      <c r="I404" s="18">
        <v>1</v>
      </c>
      <c r="J404" s="18">
        <v>1</v>
      </c>
      <c r="K404" s="14">
        <f t="shared" ca="1" si="41"/>
        <v>4</v>
      </c>
      <c r="M404" s="19" t="str">
        <f t="shared" ca="1" si="39"/>
        <v>INDODEFFMT-67</v>
      </c>
      <c r="N404" s="23" t="str">
        <f t="shared" ca="1" si="40"/>
        <v>Other comm Saving Tech-Heat Medium Temp. up to 150C 6.7y</v>
      </c>
      <c r="O404" s="23" t="s">
        <v>32</v>
      </c>
      <c r="P404" s="23" t="s">
        <v>33</v>
      </c>
      <c r="Q404" s="23"/>
      <c r="R404" s="23"/>
      <c r="S404" s="19" t="s">
        <v>34</v>
      </c>
      <c r="V404" s="16" t="str">
        <f t="shared" ca="1" si="42"/>
        <v>OD</v>
      </c>
      <c r="W404" s="14" t="str">
        <f t="shared" ca="1" si="42"/>
        <v>Other comm</v>
      </c>
      <c r="X404" s="3" t="str">
        <f>'EE investment costs'!D453</f>
        <v>MT-67</v>
      </c>
      <c r="Y404" s="3" t="str">
        <f>'EE investment costs'!E453</f>
        <v>Heat Medium Temp. up to 150C</v>
      </c>
      <c r="AC404" s="123">
        <f>'EE investment costs'!C453</f>
        <v>6.7</v>
      </c>
      <c r="AD404" s="22"/>
    </row>
    <row r="405" spans="2:30">
      <c r="B405" s="14" t="str">
        <f t="shared" ca="1" si="38"/>
        <v>INDODEFFHT-67</v>
      </c>
      <c r="C405" s="15" t="str">
        <f t="shared" ca="1" si="37"/>
        <v>IODHT</v>
      </c>
      <c r="D405" s="16">
        <f>'EE investment costs'!$F$15</f>
        <v>2016</v>
      </c>
      <c r="E405" s="14">
        <f>VLOOKUP(X405,'EE investment costs'!$D$56:$R$656,15,0)</f>
        <v>5.016</v>
      </c>
      <c r="F405" s="17">
        <f ca="1">INDEX('EE investment costs'!$D$56:$R$656,MATCH(X405,'EE investment costs'!$D$56:$D$656,0),MATCH($V$8,'EE investment costs'!$D$56:$R$56,0))</f>
        <v>648.19444266640119</v>
      </c>
      <c r="I405" s="18">
        <v>1</v>
      </c>
      <c r="J405" s="18">
        <v>1</v>
      </c>
      <c r="K405" s="14">
        <f t="shared" ca="1" si="41"/>
        <v>6</v>
      </c>
      <c r="M405" s="19" t="str">
        <f t="shared" ca="1" si="39"/>
        <v>INDODEFFHT-67</v>
      </c>
      <c r="N405" s="23" t="str">
        <f t="shared" ca="1" si="40"/>
        <v>Other comm Saving Tech-Heat High Temp. over 150C 6.7y</v>
      </c>
      <c r="O405" s="23" t="s">
        <v>32</v>
      </c>
      <c r="P405" s="23" t="s">
        <v>33</v>
      </c>
      <c r="Q405" s="23"/>
      <c r="R405" s="23"/>
      <c r="S405" s="19" t="s">
        <v>34</v>
      </c>
      <c r="V405" s="16" t="str">
        <f t="shared" ca="1" si="42"/>
        <v>OD</v>
      </c>
      <c r="W405" s="14" t="str">
        <f t="shared" ca="1" si="42"/>
        <v>Other comm</v>
      </c>
      <c r="X405" s="3" t="str">
        <f>'EE investment costs'!D454</f>
        <v>HT-67</v>
      </c>
      <c r="Y405" s="3" t="str">
        <f>'EE investment costs'!E454</f>
        <v>Heat High Temp. over 150C</v>
      </c>
      <c r="AC405" s="123">
        <f>'EE investment costs'!C454</f>
        <v>6.7</v>
      </c>
      <c r="AD405" s="22"/>
    </row>
    <row r="406" spans="2:30">
      <c r="B406" s="14" t="str">
        <f t="shared" ca="1" si="38"/>
        <v>INDODEFFRH-67</v>
      </c>
      <c r="C406" s="15" t="str">
        <f t="shared" ca="1" si="37"/>
        <v>IODRH</v>
      </c>
      <c r="D406" s="16">
        <f>'EE investment costs'!$F$15</f>
        <v>2016</v>
      </c>
      <c r="E406" s="14">
        <f>VLOOKUP(X406,'EE investment costs'!$D$56:$R$656,15,0)</f>
        <v>16.504000000000001</v>
      </c>
      <c r="F406" s="17">
        <f ca="1">INDEX('EE investment costs'!$D$56:$R$656,MATCH(X406,'EE investment costs'!$D$56:$D$656,0),MATCH($V$8,'EE investment costs'!$D$56:$R$56,0))</f>
        <v>1202.2879601733805</v>
      </c>
      <c r="I406" s="18">
        <v>1</v>
      </c>
      <c r="J406" s="18">
        <v>1</v>
      </c>
      <c r="K406" s="14">
        <f t="shared" ca="1" si="41"/>
        <v>0</v>
      </c>
      <c r="M406" s="19" t="str">
        <f t="shared" ca="1" si="39"/>
        <v>INDODEFFRH-67</v>
      </c>
      <c r="N406" s="23" t="str">
        <f t="shared" ca="1" si="40"/>
        <v>Other comm Saving Tech-Heat Room Heat 6.7y</v>
      </c>
      <c r="O406" s="23" t="s">
        <v>32</v>
      </c>
      <c r="P406" s="23" t="s">
        <v>33</v>
      </c>
      <c r="Q406" s="23"/>
      <c r="R406" s="23"/>
      <c r="S406" s="19" t="s">
        <v>34</v>
      </c>
      <c r="V406" s="16" t="str">
        <f t="shared" ca="1" si="42"/>
        <v>OD</v>
      </c>
      <c r="W406" s="14" t="str">
        <f t="shared" ca="1" si="42"/>
        <v>Other comm</v>
      </c>
      <c r="X406" s="3" t="str">
        <f>'EE investment costs'!D455</f>
        <v>RH-67</v>
      </c>
      <c r="Y406" s="3" t="str">
        <f>'EE investment costs'!E455</f>
        <v>Heat Room Heat</v>
      </c>
      <c r="AC406" s="123">
        <f>'EE investment costs'!C455</f>
        <v>6.7</v>
      </c>
      <c r="AD406" s="22"/>
    </row>
    <row r="407" spans="2:30">
      <c r="B407" s="14" t="str">
        <f t="shared" ca="1" si="38"/>
        <v>INDODEFFLA-67</v>
      </c>
      <c r="C407" s="15" t="str">
        <f t="shared" ca="1" si="37"/>
        <v>IODLA</v>
      </c>
      <c r="D407" s="16">
        <f>'EE investment costs'!$F$15</f>
        <v>2016</v>
      </c>
      <c r="E407" s="14">
        <f>VLOOKUP(X407,'EE investment costs'!$D$56:$R$656,15,0)</f>
        <v>4.2619000000000007</v>
      </c>
      <c r="F407" s="17">
        <f ca="1">INDEX('EE investment costs'!$D$56:$R$656,MATCH(X407,'EE investment costs'!$D$56:$D$656,0),MATCH($V$8,'EE investment costs'!$D$56:$R$56,0))</f>
        <v>1999.2099584738839</v>
      </c>
      <c r="I407" s="18">
        <v>1</v>
      </c>
      <c r="J407" s="18">
        <v>1</v>
      </c>
      <c r="K407" s="14">
        <f t="shared" ca="1" si="41"/>
        <v>0</v>
      </c>
      <c r="M407" s="19" t="str">
        <f t="shared" ca="1" si="39"/>
        <v>INDODEFFLA-67</v>
      </c>
      <c r="N407" s="23" t="str">
        <f t="shared" ca="1" si="40"/>
        <v>Other comm Saving Tech-Light 6.7y</v>
      </c>
      <c r="O407" s="23" t="s">
        <v>32</v>
      </c>
      <c r="P407" s="23" t="s">
        <v>33</v>
      </c>
      <c r="Q407" s="23"/>
      <c r="R407" s="23"/>
      <c r="S407" s="19" t="s">
        <v>34</v>
      </c>
      <c r="V407" s="16" t="str">
        <f t="shared" ca="1" si="42"/>
        <v>OD</v>
      </c>
      <c r="W407" s="14" t="str">
        <f t="shared" ca="1" si="42"/>
        <v>Other comm</v>
      </c>
      <c r="X407" s="3" t="str">
        <f>'EE investment costs'!D456</f>
        <v>LA-67</v>
      </c>
      <c r="Y407" s="3" t="str">
        <f>'EE investment costs'!E456</f>
        <v>Light</v>
      </c>
      <c r="AC407" s="123">
        <f>'EE investment costs'!C456</f>
        <v>6.7</v>
      </c>
      <c r="AD407" s="22"/>
    </row>
    <row r="408" spans="2:30">
      <c r="B408" s="14" t="str">
        <f t="shared" ca="1" si="38"/>
        <v>INDODEFFEM-67</v>
      </c>
      <c r="C408" s="15" t="str">
        <f t="shared" ca="1" si="37"/>
        <v>IODEM</v>
      </c>
      <c r="D408" s="16">
        <f>'EE investment costs'!$F$15</f>
        <v>2016</v>
      </c>
      <c r="E408" s="14">
        <f>VLOOKUP(X408,'EE investment costs'!$D$56:$R$656,15,0)</f>
        <v>4.4749949999999998</v>
      </c>
      <c r="F408" s="17">
        <f ca="1">INDEX('EE investment costs'!$D$56:$R$656,MATCH(X408,'EE investment costs'!$D$56:$D$656,0),MATCH($V$8,'EE investment costs'!$D$56:$R$56,0))</f>
        <v>2092.0900585391578</v>
      </c>
      <c r="I408" s="18">
        <v>1</v>
      </c>
      <c r="J408" s="18">
        <v>1</v>
      </c>
      <c r="K408" s="14">
        <f t="shared" ca="1" si="41"/>
        <v>0</v>
      </c>
      <c r="M408" s="19" t="str">
        <f t="shared" ca="1" si="39"/>
        <v>INDODEFFEM-67</v>
      </c>
      <c r="N408" s="23" t="str">
        <f t="shared" ca="1" si="40"/>
        <v>Other comm Saving Tech-Electric Motors 6.7y</v>
      </c>
      <c r="O408" s="23" t="s">
        <v>32</v>
      </c>
      <c r="P408" s="23" t="s">
        <v>33</v>
      </c>
      <c r="Q408" s="23"/>
      <c r="R408" s="23"/>
      <c r="S408" s="19" t="s">
        <v>34</v>
      </c>
      <c r="V408" s="16" t="str">
        <f t="shared" ca="1" si="42"/>
        <v>OD</v>
      </c>
      <c r="W408" s="14" t="str">
        <f t="shared" ca="1" si="42"/>
        <v>Other comm</v>
      </c>
      <c r="X408" s="3" t="str">
        <f>'EE investment costs'!D457</f>
        <v>EM-67</v>
      </c>
      <c r="Y408" s="3" t="str">
        <f>'EE investment costs'!E457</f>
        <v>Electric Motors</v>
      </c>
      <c r="AC408" s="123">
        <f>'EE investment costs'!C457</f>
        <v>6.7</v>
      </c>
      <c r="AD408" s="22"/>
    </row>
    <row r="409" spans="2:30">
      <c r="B409" s="14" t="str">
        <f t="shared" ca="1" si="38"/>
        <v>INDODEFFTF-67</v>
      </c>
      <c r="C409" s="15" t="str">
        <f t="shared" ca="1" si="37"/>
        <v>IODTF</v>
      </c>
      <c r="D409" s="16">
        <f>'EE investment costs'!$F$15</f>
        <v>2016</v>
      </c>
      <c r="E409" s="14">
        <f>VLOOKUP(X409,'EE investment costs'!$D$56:$R$656,15,0)</f>
        <v>17.25</v>
      </c>
      <c r="F409" s="17">
        <f ca="1">INDEX('EE investment costs'!$D$56:$R$656,MATCH(X409,'EE investment costs'!$D$56:$D$656,0),MATCH($V$8,'EE investment costs'!$D$56:$R$56,0))</f>
        <v>984.47857467986978</v>
      </c>
      <c r="I409" s="18">
        <v>1</v>
      </c>
      <c r="J409" s="18">
        <v>1</v>
      </c>
      <c r="K409" s="14">
        <f t="shared" ca="1" si="41"/>
        <v>3</v>
      </c>
      <c r="M409" s="19" t="str">
        <f t="shared" ca="1" si="39"/>
        <v>INDODEFFTF-67</v>
      </c>
      <c r="N409" s="23" t="str">
        <f t="shared" ca="1" si="40"/>
        <v>Other comm Saving Tech-Haulage Tractors, Trucks, Fishing boats 6.7y</v>
      </c>
      <c r="O409" s="23" t="s">
        <v>32</v>
      </c>
      <c r="P409" s="23" t="s">
        <v>33</v>
      </c>
      <c r="Q409" s="23"/>
      <c r="R409" s="23"/>
      <c r="S409" s="19" t="s">
        <v>34</v>
      </c>
      <c r="V409" s="16" t="str">
        <f t="shared" ca="1" si="42"/>
        <v>OD</v>
      </c>
      <c r="W409" s="14" t="str">
        <f t="shared" ca="1" si="42"/>
        <v>Other comm</v>
      </c>
      <c r="X409" s="3" t="str">
        <f>'EE investment costs'!D458</f>
        <v>TF-67</v>
      </c>
      <c r="Y409" s="3" t="str">
        <f>'EE investment costs'!E458</f>
        <v>Haulage Tractors, Trucks, Fishing boats</v>
      </c>
      <c r="AC409" s="123">
        <f>'EE investment costs'!C458</f>
        <v>6.7</v>
      </c>
      <c r="AD409" s="22"/>
    </row>
    <row r="410" spans="2:30">
      <c r="B410" s="14" t="str">
        <f t="shared" ca="1" si="38"/>
        <v>INDODEFFMT-68</v>
      </c>
      <c r="C410" s="15" t="str">
        <f t="shared" ca="1" si="37"/>
        <v>IODMT</v>
      </c>
      <c r="D410" s="16">
        <f>'EE investment costs'!$F$15</f>
        <v>2016</v>
      </c>
      <c r="E410" s="14">
        <f>VLOOKUP(X410,'EE investment costs'!$D$56:$R$656,15,0)</f>
        <v>6.2799999999999994</v>
      </c>
      <c r="F410" s="17">
        <f ca="1">INDEX('EE investment costs'!$D$56:$R$656,MATCH(X410,'EE investment costs'!$D$56:$D$656,0),MATCH($V$8,'EE investment costs'!$D$56:$R$56,0))</f>
        <v>838.37612018677407</v>
      </c>
      <c r="I410" s="18">
        <v>1</v>
      </c>
      <c r="J410" s="18">
        <v>1</v>
      </c>
      <c r="K410" s="14">
        <f t="shared" ca="1" si="41"/>
        <v>4</v>
      </c>
      <c r="M410" s="19" t="str">
        <f t="shared" ca="1" si="39"/>
        <v>INDODEFFMT-68</v>
      </c>
      <c r="N410" s="23" t="str">
        <f t="shared" ca="1" si="40"/>
        <v>Other comm Saving Tech-Heat Medium Temp. up to 150C 6.8y</v>
      </c>
      <c r="O410" s="23" t="s">
        <v>32</v>
      </c>
      <c r="P410" s="23" t="s">
        <v>33</v>
      </c>
      <c r="Q410" s="23"/>
      <c r="R410" s="23"/>
      <c r="S410" s="19" t="s">
        <v>34</v>
      </c>
      <c r="V410" s="16" t="str">
        <f t="shared" ca="1" si="42"/>
        <v>OD</v>
      </c>
      <c r="W410" s="14" t="str">
        <f t="shared" ca="1" si="42"/>
        <v>Other comm</v>
      </c>
      <c r="X410" s="3" t="str">
        <f>'EE investment costs'!D459</f>
        <v>MT-68</v>
      </c>
      <c r="Y410" s="3" t="str">
        <f>'EE investment costs'!E459</f>
        <v>Heat Medium Temp. up to 150C</v>
      </c>
      <c r="AC410" s="123">
        <f>'EE investment costs'!C459</f>
        <v>6.8</v>
      </c>
      <c r="AD410" s="22"/>
    </row>
    <row r="411" spans="2:30">
      <c r="B411" s="14" t="str">
        <f t="shared" ca="1" si="38"/>
        <v>INDODEFFHT-68</v>
      </c>
      <c r="C411" s="15" t="str">
        <f t="shared" ca="1" si="37"/>
        <v>IODHT</v>
      </c>
      <c r="D411" s="16">
        <f>'EE investment costs'!$F$15</f>
        <v>2016</v>
      </c>
      <c r="E411" s="14">
        <f>VLOOKUP(X411,'EE investment costs'!$D$56:$R$656,15,0)</f>
        <v>5.024</v>
      </c>
      <c r="F411" s="17">
        <f ca="1">INDEX('EE investment costs'!$D$56:$R$656,MATCH(X411,'EE investment costs'!$D$56:$D$656,0),MATCH($V$8,'EE investment costs'!$D$56:$R$56,0))</f>
        <v>654.57880368704457</v>
      </c>
      <c r="I411" s="18">
        <v>1</v>
      </c>
      <c r="J411" s="18">
        <v>1</v>
      </c>
      <c r="K411" s="14">
        <f t="shared" ca="1" si="41"/>
        <v>6</v>
      </c>
      <c r="M411" s="19" t="str">
        <f t="shared" ca="1" si="39"/>
        <v>INDODEFFHT-68</v>
      </c>
      <c r="N411" s="23" t="str">
        <f t="shared" ca="1" si="40"/>
        <v>Other comm Saving Tech-Heat High Temp. over 150C 6.8y</v>
      </c>
      <c r="O411" s="23" t="s">
        <v>32</v>
      </c>
      <c r="P411" s="23" t="s">
        <v>33</v>
      </c>
      <c r="Q411" s="23"/>
      <c r="R411" s="23"/>
      <c r="S411" s="19" t="s">
        <v>34</v>
      </c>
      <c r="V411" s="16" t="str">
        <f t="shared" ca="1" si="42"/>
        <v>OD</v>
      </c>
      <c r="W411" s="14" t="str">
        <f t="shared" ca="1" si="42"/>
        <v>Other comm</v>
      </c>
      <c r="X411" s="3" t="str">
        <f>'EE investment costs'!D460</f>
        <v>HT-68</v>
      </c>
      <c r="Y411" s="3" t="str">
        <f>'EE investment costs'!E460</f>
        <v>Heat High Temp. over 150C</v>
      </c>
      <c r="AC411" s="123">
        <f>'EE investment costs'!C460</f>
        <v>6.8</v>
      </c>
      <c r="AD411" s="22"/>
    </row>
    <row r="412" spans="2:30">
      <c r="B412" s="14" t="str">
        <f t="shared" ca="1" si="38"/>
        <v>INDODEFFRH-68</v>
      </c>
      <c r="C412" s="15" t="str">
        <f t="shared" ca="1" si="37"/>
        <v>IODRH</v>
      </c>
      <c r="D412" s="16">
        <f>'EE investment costs'!$F$15</f>
        <v>2016</v>
      </c>
      <c r="E412" s="14">
        <f>VLOOKUP(X412,'EE investment costs'!$D$56:$R$656,15,0)</f>
        <v>16.522666666666669</v>
      </c>
      <c r="F412" s="17">
        <f ca="1">INDEX('EE investment costs'!$D$56:$R$656,MATCH(X412,'EE investment costs'!$D$56:$D$656,0),MATCH($V$8,'EE investment costs'!$D$56:$R$56,0))</f>
        <v>1239.8594589287989</v>
      </c>
      <c r="I412" s="18">
        <v>1</v>
      </c>
      <c r="J412" s="18">
        <v>1</v>
      </c>
      <c r="K412" s="14">
        <f t="shared" ca="1" si="41"/>
        <v>0</v>
      </c>
      <c r="M412" s="19" t="str">
        <f t="shared" ca="1" si="39"/>
        <v>INDODEFFRH-68</v>
      </c>
      <c r="N412" s="23" t="str">
        <f t="shared" ca="1" si="40"/>
        <v>Other comm Saving Tech-Heat Room Heat 6.8y</v>
      </c>
      <c r="O412" s="23" t="s">
        <v>32</v>
      </c>
      <c r="P412" s="23" t="s">
        <v>33</v>
      </c>
      <c r="Q412" s="23"/>
      <c r="R412" s="23"/>
      <c r="S412" s="19" t="s">
        <v>34</v>
      </c>
      <c r="V412" s="16" t="str">
        <f t="shared" ca="1" si="42"/>
        <v>OD</v>
      </c>
      <c r="W412" s="14" t="str">
        <f t="shared" ca="1" si="42"/>
        <v>Other comm</v>
      </c>
      <c r="X412" s="3" t="str">
        <f>'EE investment costs'!D461</f>
        <v>RH-68</v>
      </c>
      <c r="Y412" s="3" t="str">
        <f>'EE investment costs'!E461</f>
        <v>Heat Room Heat</v>
      </c>
      <c r="AC412" s="123">
        <f>'EE investment costs'!C461</f>
        <v>6.8</v>
      </c>
      <c r="AD412" s="22"/>
    </row>
    <row r="413" spans="2:30">
      <c r="B413" s="14" t="str">
        <f t="shared" ca="1" si="38"/>
        <v>INDODEFFLA-68</v>
      </c>
      <c r="C413" s="15" t="str">
        <f t="shared" ca="1" si="37"/>
        <v>IODLA</v>
      </c>
      <c r="D413" s="16">
        <f>'EE investment costs'!$F$15</f>
        <v>2016</v>
      </c>
      <c r="E413" s="14">
        <f>VLOOKUP(X413,'EE investment costs'!$D$56:$R$656,15,0)</f>
        <v>4.2749333333333333</v>
      </c>
      <c r="F413" s="17">
        <f ca="1">INDEX('EE investment costs'!$D$56:$R$656,MATCH(X413,'EE investment costs'!$D$56:$D$656,0),MATCH($V$8,'EE investment costs'!$D$56:$R$56,0))</f>
        <v>2014.626478523837</v>
      </c>
      <c r="I413" s="18">
        <v>1</v>
      </c>
      <c r="J413" s="18">
        <v>1</v>
      </c>
      <c r="K413" s="14">
        <f t="shared" ca="1" si="41"/>
        <v>0</v>
      </c>
      <c r="M413" s="19" t="str">
        <f t="shared" ca="1" si="39"/>
        <v>INDODEFFLA-68</v>
      </c>
      <c r="N413" s="23" t="str">
        <f t="shared" ca="1" si="40"/>
        <v>Other comm Saving Tech-Light 6.8y</v>
      </c>
      <c r="O413" s="23" t="s">
        <v>32</v>
      </c>
      <c r="P413" s="23" t="s">
        <v>33</v>
      </c>
      <c r="Q413" s="23"/>
      <c r="R413" s="23"/>
      <c r="S413" s="19" t="s">
        <v>34</v>
      </c>
      <c r="V413" s="16" t="str">
        <f t="shared" ca="1" si="42"/>
        <v>OD</v>
      </c>
      <c r="W413" s="14" t="str">
        <f t="shared" ca="1" si="42"/>
        <v>Other comm</v>
      </c>
      <c r="X413" s="3" t="str">
        <f>'EE investment costs'!D462</f>
        <v>LA-68</v>
      </c>
      <c r="Y413" s="3" t="str">
        <f>'EE investment costs'!E462</f>
        <v>Light</v>
      </c>
      <c r="AC413" s="123">
        <f>'EE investment costs'!C462</f>
        <v>6.8</v>
      </c>
      <c r="AD413" s="22"/>
    </row>
    <row r="414" spans="2:30">
      <c r="B414" s="14" t="str">
        <f t="shared" ca="1" si="38"/>
        <v>INDODEFFEM-68</v>
      </c>
      <c r="C414" s="15" t="str">
        <f t="shared" ca="1" si="37"/>
        <v>IODEM</v>
      </c>
      <c r="D414" s="16">
        <f>'EE investment costs'!$F$15</f>
        <v>2016</v>
      </c>
      <c r="E414" s="14">
        <f>VLOOKUP(X414,'EE investment costs'!$D$56:$R$656,15,0)</f>
        <v>4.4886799999999996</v>
      </c>
      <c r="F414" s="17">
        <f ca="1">INDEX('EE investment costs'!$D$56:$R$656,MATCH(X414,'EE investment costs'!$D$56:$D$656,0),MATCH($V$8,'EE investment costs'!$D$56:$R$56,0))</f>
        <v>2112.2831613182639</v>
      </c>
      <c r="I414" s="18">
        <v>1</v>
      </c>
      <c r="J414" s="18">
        <v>1</v>
      </c>
      <c r="K414" s="14">
        <f t="shared" ca="1" si="41"/>
        <v>0</v>
      </c>
      <c r="M414" s="19" t="str">
        <f t="shared" ca="1" si="39"/>
        <v>INDODEFFEM-68</v>
      </c>
      <c r="N414" s="23" t="str">
        <f t="shared" ca="1" si="40"/>
        <v>Other comm Saving Tech-Electric Motors 6.8y</v>
      </c>
      <c r="O414" s="23" t="s">
        <v>32</v>
      </c>
      <c r="P414" s="23" t="s">
        <v>33</v>
      </c>
      <c r="Q414" s="23"/>
      <c r="R414" s="23"/>
      <c r="S414" s="19" t="s">
        <v>34</v>
      </c>
      <c r="V414" s="16" t="str">
        <f t="shared" ca="1" si="42"/>
        <v>OD</v>
      </c>
      <c r="W414" s="14" t="str">
        <f t="shared" ca="1" si="42"/>
        <v>Other comm</v>
      </c>
      <c r="X414" s="3" t="str">
        <f>'EE investment costs'!D463</f>
        <v>EM-68</v>
      </c>
      <c r="Y414" s="3" t="str">
        <f>'EE investment costs'!E463</f>
        <v>Electric Motors</v>
      </c>
      <c r="AC414" s="123">
        <f>'EE investment costs'!C463</f>
        <v>6.8</v>
      </c>
      <c r="AD414" s="22"/>
    </row>
    <row r="415" spans="2:30">
      <c r="B415" s="14" t="str">
        <f t="shared" ca="1" si="38"/>
        <v>INDODEFFTF-68</v>
      </c>
      <c r="C415" s="15" t="str">
        <f t="shared" ca="1" si="37"/>
        <v>IODTF</v>
      </c>
      <c r="D415" s="16">
        <f>'EE investment costs'!$F$15</f>
        <v>2016</v>
      </c>
      <c r="E415" s="14">
        <f>VLOOKUP(X415,'EE investment costs'!$D$56:$R$656,15,0)</f>
        <v>17.333333333333332</v>
      </c>
      <c r="F415" s="17">
        <f ca="1">INDEX('EE investment costs'!$D$56:$R$656,MATCH(X415,'EE investment costs'!$D$56:$D$656,0),MATCH($V$8,'EE investment costs'!$D$56:$R$56,0))</f>
        <v>999.17228474971841</v>
      </c>
      <c r="I415" s="18">
        <v>1</v>
      </c>
      <c r="J415" s="18">
        <v>1</v>
      </c>
      <c r="K415" s="14">
        <f t="shared" ca="1" si="41"/>
        <v>3</v>
      </c>
      <c r="M415" s="19" t="str">
        <f t="shared" ca="1" si="39"/>
        <v>INDODEFFTF-68</v>
      </c>
      <c r="N415" s="23" t="str">
        <f t="shared" ca="1" si="40"/>
        <v>Other comm Saving Tech-Haulage Tractors, Trucks, Fishing boats 6.8y</v>
      </c>
      <c r="O415" s="23" t="s">
        <v>32</v>
      </c>
      <c r="P415" s="23" t="s">
        <v>33</v>
      </c>
      <c r="Q415" s="23"/>
      <c r="R415" s="23"/>
      <c r="S415" s="19" t="s">
        <v>34</v>
      </c>
      <c r="V415" s="16" t="str">
        <f t="shared" ca="1" si="42"/>
        <v>OD</v>
      </c>
      <c r="W415" s="14" t="str">
        <f t="shared" ca="1" si="42"/>
        <v>Other comm</v>
      </c>
      <c r="X415" s="3" t="str">
        <f>'EE investment costs'!D464</f>
        <v>TF-68</v>
      </c>
      <c r="Y415" s="3" t="str">
        <f>'EE investment costs'!E464</f>
        <v>Haulage Tractors, Trucks, Fishing boats</v>
      </c>
      <c r="AC415" s="123">
        <f>'EE investment costs'!C464</f>
        <v>6.8</v>
      </c>
      <c r="AD415" s="22"/>
    </row>
    <row r="416" spans="2:30">
      <c r="B416" s="14" t="str">
        <f t="shared" ca="1" si="38"/>
        <v>INDODEFFMT-69</v>
      </c>
      <c r="C416" s="15" t="str">
        <f t="shared" ca="1" si="37"/>
        <v>IODMT</v>
      </c>
      <c r="D416" s="16">
        <f>'EE investment costs'!$F$15</f>
        <v>2016</v>
      </c>
      <c r="E416" s="14">
        <f>VLOOKUP(X416,'EE investment costs'!$D$56:$R$656,15,0)</f>
        <v>6.29</v>
      </c>
      <c r="F416" s="17">
        <f ca="1">INDEX('EE investment costs'!$D$56:$R$656,MATCH(X416,'EE investment costs'!$D$56:$D$656,0),MATCH($V$8,'EE investment costs'!$D$56:$R$56,0))</f>
        <v>847.98547220563216</v>
      </c>
      <c r="I416" s="18">
        <v>1</v>
      </c>
      <c r="J416" s="18">
        <v>1</v>
      </c>
      <c r="K416" s="14">
        <f t="shared" ca="1" si="41"/>
        <v>4</v>
      </c>
      <c r="M416" s="19" t="str">
        <f t="shared" ca="1" si="39"/>
        <v>INDODEFFMT-69</v>
      </c>
      <c r="N416" s="23" t="str">
        <f t="shared" ca="1" si="40"/>
        <v>Other comm Saving Tech-Heat Medium Temp. up to 150C 6.9y</v>
      </c>
      <c r="O416" s="23" t="s">
        <v>32</v>
      </c>
      <c r="P416" s="23" t="s">
        <v>33</v>
      </c>
      <c r="Q416" s="23"/>
      <c r="R416" s="23"/>
      <c r="S416" s="19" t="s">
        <v>34</v>
      </c>
      <c r="V416" s="16" t="str">
        <f t="shared" ca="1" si="42"/>
        <v>OD</v>
      </c>
      <c r="W416" s="14" t="str">
        <f t="shared" ca="1" si="42"/>
        <v>Other comm</v>
      </c>
      <c r="X416" s="3" t="str">
        <f>'EE investment costs'!D465</f>
        <v>MT-69</v>
      </c>
      <c r="Y416" s="3" t="str">
        <f>'EE investment costs'!E465</f>
        <v>Heat Medium Temp. up to 150C</v>
      </c>
      <c r="AC416" s="123">
        <f>'EE investment costs'!C465</f>
        <v>6.9</v>
      </c>
      <c r="AD416" s="22"/>
    </row>
    <row r="417" spans="2:30">
      <c r="B417" s="14" t="str">
        <f t="shared" ca="1" si="38"/>
        <v>INDODEFFHT-69</v>
      </c>
      <c r="C417" s="15" t="str">
        <f t="shared" ca="1" si="37"/>
        <v>IODHT</v>
      </c>
      <c r="D417" s="16">
        <f>'EE investment costs'!$F$15</f>
        <v>2016</v>
      </c>
      <c r="E417" s="14">
        <f>VLOOKUP(X417,'EE investment costs'!$D$56:$R$656,15,0)</f>
        <v>5.032</v>
      </c>
      <c r="F417" s="17">
        <f ca="1">INDEX('EE investment costs'!$D$56:$R$656,MATCH(X417,'EE investment costs'!$D$56:$D$656,0),MATCH($V$8,'EE investment costs'!$D$56:$R$56,0))</f>
        <v>660.96316470768818</v>
      </c>
      <c r="I417" s="18">
        <v>1</v>
      </c>
      <c r="J417" s="18">
        <v>1</v>
      </c>
      <c r="K417" s="14">
        <f t="shared" ca="1" si="41"/>
        <v>6</v>
      </c>
      <c r="M417" s="19" t="str">
        <f t="shared" ca="1" si="39"/>
        <v>INDODEFFHT-69</v>
      </c>
      <c r="N417" s="23" t="str">
        <f t="shared" ca="1" si="40"/>
        <v>Other comm Saving Tech-Heat High Temp. over 150C 6.9y</v>
      </c>
      <c r="O417" s="23" t="s">
        <v>32</v>
      </c>
      <c r="P417" s="23" t="s">
        <v>33</v>
      </c>
      <c r="Q417" s="23"/>
      <c r="R417" s="23"/>
      <c r="S417" s="19" t="s">
        <v>34</v>
      </c>
      <c r="V417" s="16" t="str">
        <f t="shared" ca="1" si="42"/>
        <v>OD</v>
      </c>
      <c r="W417" s="14" t="str">
        <f t="shared" ca="1" si="42"/>
        <v>Other comm</v>
      </c>
      <c r="X417" s="3" t="str">
        <f>'EE investment costs'!D466</f>
        <v>HT-69</v>
      </c>
      <c r="Y417" s="3" t="str">
        <f>'EE investment costs'!E466</f>
        <v>Heat High Temp. over 150C</v>
      </c>
      <c r="AC417" s="123">
        <f>'EE investment costs'!C466</f>
        <v>6.9</v>
      </c>
      <c r="AD417" s="22"/>
    </row>
    <row r="418" spans="2:30">
      <c r="B418" s="14" t="str">
        <f t="shared" ca="1" si="38"/>
        <v>INDODEFFRH-69</v>
      </c>
      <c r="C418" s="15" t="str">
        <f t="shared" ca="1" si="37"/>
        <v>IODRH</v>
      </c>
      <c r="D418" s="16">
        <f>'EE investment costs'!$F$15</f>
        <v>2016</v>
      </c>
      <c r="E418" s="14">
        <f>VLOOKUP(X418,'EE investment costs'!$D$56:$R$656,15,0)</f>
        <v>16.541333333333334</v>
      </c>
      <c r="F418" s="17">
        <f ca="1">INDEX('EE investment costs'!$D$56:$R$656,MATCH(X418,'EE investment costs'!$D$56:$D$656,0),MATCH($V$8,'EE investment costs'!$D$56:$R$56,0))</f>
        <v>1277.430957684217</v>
      </c>
      <c r="I418" s="18">
        <v>1</v>
      </c>
      <c r="J418" s="18">
        <v>1</v>
      </c>
      <c r="K418" s="14">
        <f t="shared" ca="1" si="41"/>
        <v>0</v>
      </c>
      <c r="M418" s="19" t="str">
        <f t="shared" ca="1" si="39"/>
        <v>INDODEFFRH-69</v>
      </c>
      <c r="N418" s="23" t="str">
        <f t="shared" ca="1" si="40"/>
        <v>Other comm Saving Tech-Heat Room Heat 6.9y</v>
      </c>
      <c r="O418" s="23" t="s">
        <v>32</v>
      </c>
      <c r="P418" s="23" t="s">
        <v>33</v>
      </c>
      <c r="Q418" s="23"/>
      <c r="R418" s="23"/>
      <c r="S418" s="19" t="s">
        <v>34</v>
      </c>
      <c r="V418" s="16" t="str">
        <f t="shared" ca="1" si="42"/>
        <v>OD</v>
      </c>
      <c r="W418" s="14" t="str">
        <f t="shared" ca="1" si="42"/>
        <v>Other comm</v>
      </c>
      <c r="X418" s="3" t="str">
        <f>'EE investment costs'!D467</f>
        <v>RH-69</v>
      </c>
      <c r="Y418" s="3" t="str">
        <f>'EE investment costs'!E467</f>
        <v>Heat Room Heat</v>
      </c>
      <c r="AC418" s="123">
        <f>'EE investment costs'!C467</f>
        <v>6.9</v>
      </c>
      <c r="AD418" s="22"/>
    </row>
    <row r="419" spans="2:30">
      <c r="B419" s="14" t="str">
        <f t="shared" ca="1" si="38"/>
        <v>INDODEFFLA-69</v>
      </c>
      <c r="C419" s="15" t="str">
        <f t="shared" ca="1" si="37"/>
        <v>IODLA</v>
      </c>
      <c r="D419" s="16">
        <f>'EE investment costs'!$F$15</f>
        <v>2016</v>
      </c>
      <c r="E419" s="14">
        <f>VLOOKUP(X419,'EE investment costs'!$D$56:$R$656,15,0)</f>
        <v>4.2879666666666667</v>
      </c>
      <c r="F419" s="17">
        <f ca="1">INDEX('EE investment costs'!$D$56:$R$656,MATCH(X419,'EE investment costs'!$D$56:$D$656,0),MATCH($V$8,'EE investment costs'!$D$56:$R$56,0))</f>
        <v>2030.0429985737901</v>
      </c>
      <c r="I419" s="18">
        <v>1</v>
      </c>
      <c r="J419" s="18">
        <v>1</v>
      </c>
      <c r="K419" s="14">
        <f t="shared" ca="1" si="41"/>
        <v>0</v>
      </c>
      <c r="M419" s="19" t="str">
        <f t="shared" ca="1" si="39"/>
        <v>INDODEFFLA-69</v>
      </c>
      <c r="N419" s="23" t="str">
        <f t="shared" ca="1" si="40"/>
        <v>Other comm Saving Tech-Light 6.9y</v>
      </c>
      <c r="O419" s="23" t="s">
        <v>32</v>
      </c>
      <c r="P419" s="23" t="s">
        <v>33</v>
      </c>
      <c r="Q419" s="23"/>
      <c r="R419" s="23"/>
      <c r="S419" s="19" t="s">
        <v>34</v>
      </c>
      <c r="V419" s="16" t="str">
        <f t="shared" ca="1" si="42"/>
        <v>OD</v>
      </c>
      <c r="W419" s="14" t="str">
        <f t="shared" ca="1" si="42"/>
        <v>Other comm</v>
      </c>
      <c r="X419" s="3" t="str">
        <f>'EE investment costs'!D468</f>
        <v>LA-69</v>
      </c>
      <c r="Y419" s="3" t="str">
        <f>'EE investment costs'!E468</f>
        <v>Light</v>
      </c>
      <c r="AC419" s="123">
        <f>'EE investment costs'!C468</f>
        <v>6.9</v>
      </c>
      <c r="AD419" s="22"/>
    </row>
    <row r="420" spans="2:30">
      <c r="B420" s="14" t="str">
        <f t="shared" ca="1" si="38"/>
        <v>INDODEFFEM-69</v>
      </c>
      <c r="C420" s="15" t="str">
        <f t="shared" ca="1" si="37"/>
        <v>IODEM</v>
      </c>
      <c r="D420" s="16">
        <f>'EE investment costs'!$F$15</f>
        <v>2016</v>
      </c>
      <c r="E420" s="14">
        <f>VLOOKUP(X420,'EE investment costs'!$D$56:$R$656,15,0)</f>
        <v>4.5023650000000002</v>
      </c>
      <c r="F420" s="17">
        <f ca="1">INDEX('EE investment costs'!$D$56:$R$656,MATCH(X420,'EE investment costs'!$D$56:$D$656,0),MATCH($V$8,'EE investment costs'!$D$56:$R$56,0))</f>
        <v>2132.4762640973704</v>
      </c>
      <c r="I420" s="18">
        <v>1</v>
      </c>
      <c r="J420" s="18">
        <v>1</v>
      </c>
      <c r="K420" s="14">
        <f t="shared" ca="1" si="41"/>
        <v>0</v>
      </c>
      <c r="M420" s="19" t="str">
        <f t="shared" ca="1" si="39"/>
        <v>INDODEFFEM-69</v>
      </c>
      <c r="N420" s="23" t="str">
        <f t="shared" ca="1" si="40"/>
        <v>Other comm Saving Tech-Electric Motors 6.9y</v>
      </c>
      <c r="O420" s="23" t="s">
        <v>32</v>
      </c>
      <c r="P420" s="23" t="s">
        <v>33</v>
      </c>
      <c r="Q420" s="23"/>
      <c r="R420" s="23"/>
      <c r="S420" s="19" t="s">
        <v>34</v>
      </c>
      <c r="V420" s="16" t="str">
        <f t="shared" ca="1" si="42"/>
        <v>OD</v>
      </c>
      <c r="W420" s="14" t="str">
        <f t="shared" ca="1" si="42"/>
        <v>Other comm</v>
      </c>
      <c r="X420" s="3" t="str">
        <f>'EE investment costs'!D469</f>
        <v>EM-69</v>
      </c>
      <c r="Y420" s="3" t="str">
        <f>'EE investment costs'!E469</f>
        <v>Electric Motors</v>
      </c>
      <c r="AC420" s="123">
        <f>'EE investment costs'!C469</f>
        <v>6.9</v>
      </c>
      <c r="AD420" s="22"/>
    </row>
    <row r="421" spans="2:30">
      <c r="B421" s="14" t="str">
        <f t="shared" ca="1" si="38"/>
        <v>INDODEFFTF-69</v>
      </c>
      <c r="C421" s="15" t="str">
        <f t="shared" ca="1" si="37"/>
        <v>IODTF</v>
      </c>
      <c r="D421" s="16">
        <f>'EE investment costs'!$F$15</f>
        <v>2016</v>
      </c>
      <c r="E421" s="14">
        <f>VLOOKUP(X421,'EE investment costs'!$D$56:$R$656,15,0)</f>
        <v>17.416666666666664</v>
      </c>
      <c r="F421" s="17">
        <f ca="1">INDEX('EE investment costs'!$D$56:$R$656,MATCH(X421,'EE investment costs'!$D$56:$D$656,0),MATCH($V$8,'EE investment costs'!$D$56:$R$56,0))</f>
        <v>1013.8659948195673</v>
      </c>
      <c r="I421" s="18">
        <v>1</v>
      </c>
      <c r="J421" s="18">
        <v>1</v>
      </c>
      <c r="K421" s="14">
        <f t="shared" ca="1" si="41"/>
        <v>2</v>
      </c>
      <c r="M421" s="19" t="str">
        <f t="shared" ca="1" si="39"/>
        <v>INDODEFFTF-69</v>
      </c>
      <c r="N421" s="23" t="str">
        <f t="shared" ca="1" si="40"/>
        <v>Other comm Saving Tech-Haulage Tractors, Trucks, Fishing boats 6.9y</v>
      </c>
      <c r="O421" s="23" t="s">
        <v>32</v>
      </c>
      <c r="P421" s="23" t="s">
        <v>33</v>
      </c>
      <c r="Q421" s="23"/>
      <c r="R421" s="23"/>
      <c r="S421" s="19" t="s">
        <v>34</v>
      </c>
      <c r="V421" s="16" t="str">
        <f t="shared" ca="1" si="42"/>
        <v>OD</v>
      </c>
      <c r="W421" s="14" t="str">
        <f t="shared" ca="1" si="42"/>
        <v>Other comm</v>
      </c>
      <c r="X421" s="3" t="str">
        <f>'EE investment costs'!D470</f>
        <v>TF-69</v>
      </c>
      <c r="Y421" s="3" t="str">
        <f>'EE investment costs'!E470</f>
        <v>Haulage Tractors, Trucks, Fishing boats</v>
      </c>
      <c r="AC421" s="123">
        <f>'EE investment costs'!C470</f>
        <v>6.9</v>
      </c>
      <c r="AD421" s="22"/>
    </row>
    <row r="422" spans="2:30">
      <c r="B422" s="14" t="str">
        <f t="shared" ca="1" si="38"/>
        <v>INDODEFFMT-70</v>
      </c>
      <c r="C422" s="15" t="str">
        <f t="shared" ca="1" si="37"/>
        <v>IODMT</v>
      </c>
      <c r="D422" s="16">
        <f>'EE investment costs'!$F$15</f>
        <v>2016</v>
      </c>
      <c r="E422" s="14">
        <f>VLOOKUP(X422,'EE investment costs'!$D$56:$R$656,15,0)</f>
        <v>6.3</v>
      </c>
      <c r="F422" s="17">
        <f ca="1">INDEX('EE investment costs'!$D$56:$R$656,MATCH(X422,'EE investment costs'!$D$56:$D$656,0),MATCH($V$8,'EE investment costs'!$D$56:$R$56,0))</f>
        <v>857.59482422448991</v>
      </c>
      <c r="I422" s="18">
        <v>1</v>
      </c>
      <c r="J422" s="18">
        <v>1</v>
      </c>
      <c r="K422" s="14">
        <f t="shared" ca="1" si="41"/>
        <v>4</v>
      </c>
      <c r="M422" s="19" t="str">
        <f t="shared" ca="1" si="39"/>
        <v>INDODEFFMT-70</v>
      </c>
      <c r="N422" s="23" t="str">
        <f t="shared" ca="1" si="40"/>
        <v>Other comm Saving Tech-Heat Medium Temp. up to 150C 7y</v>
      </c>
      <c r="O422" s="23" t="s">
        <v>32</v>
      </c>
      <c r="P422" s="23" t="s">
        <v>33</v>
      </c>
      <c r="Q422" s="23"/>
      <c r="R422" s="23"/>
      <c r="S422" s="19" t="s">
        <v>34</v>
      </c>
      <c r="V422" s="16" t="str">
        <f t="shared" ca="1" si="42"/>
        <v>OD</v>
      </c>
      <c r="W422" s="14" t="str">
        <f t="shared" ca="1" si="42"/>
        <v>Other comm</v>
      </c>
      <c r="X422" s="3" t="str">
        <f>'EE investment costs'!D471</f>
        <v>MT-70</v>
      </c>
      <c r="Y422" s="3" t="str">
        <f>'EE investment costs'!E471</f>
        <v>Heat Medium Temp. up to 150C</v>
      </c>
      <c r="AC422" s="123">
        <f>'EE investment costs'!C471</f>
        <v>7</v>
      </c>
      <c r="AD422" s="22"/>
    </row>
    <row r="423" spans="2:30">
      <c r="B423" s="14" t="str">
        <f t="shared" ca="1" si="38"/>
        <v>INDODEFFHT-70</v>
      </c>
      <c r="C423" s="15" t="str">
        <f t="shared" ca="1" si="37"/>
        <v>IODHT</v>
      </c>
      <c r="D423" s="16">
        <f>'EE investment costs'!$F$15</f>
        <v>2016</v>
      </c>
      <c r="E423" s="14">
        <f>VLOOKUP(X423,'EE investment costs'!$D$56:$R$656,15,0)</f>
        <v>5.04</v>
      </c>
      <c r="F423" s="17">
        <f ca="1">INDEX('EE investment costs'!$D$56:$R$656,MATCH(X423,'EE investment costs'!$D$56:$D$656,0),MATCH($V$8,'EE investment costs'!$D$56:$R$56,0))</f>
        <v>667.34752572833145</v>
      </c>
      <c r="I423" s="18">
        <v>1</v>
      </c>
      <c r="J423" s="18">
        <v>1</v>
      </c>
      <c r="K423" s="14">
        <f t="shared" ca="1" si="41"/>
        <v>6</v>
      </c>
      <c r="M423" s="19" t="str">
        <f t="shared" ca="1" si="39"/>
        <v>INDODEFFHT-70</v>
      </c>
      <c r="N423" s="23" t="str">
        <f t="shared" ca="1" si="40"/>
        <v>Other comm Saving Tech-Heat High Temp. over 150C 7y</v>
      </c>
      <c r="O423" s="23" t="s">
        <v>32</v>
      </c>
      <c r="P423" s="23" t="s">
        <v>33</v>
      </c>
      <c r="Q423" s="23"/>
      <c r="R423" s="23"/>
      <c r="S423" s="19" t="s">
        <v>34</v>
      </c>
      <c r="V423" s="16" t="str">
        <f t="shared" ca="1" si="42"/>
        <v>OD</v>
      </c>
      <c r="W423" s="14" t="str">
        <f t="shared" ca="1" si="42"/>
        <v>Other comm</v>
      </c>
      <c r="X423" s="3" t="str">
        <f>'EE investment costs'!D472</f>
        <v>HT-70</v>
      </c>
      <c r="Y423" s="3" t="str">
        <f>'EE investment costs'!E472</f>
        <v>Heat High Temp. over 150C</v>
      </c>
      <c r="AC423" s="123">
        <f>'EE investment costs'!C472</f>
        <v>7</v>
      </c>
      <c r="AD423" s="22"/>
    </row>
    <row r="424" spans="2:30">
      <c r="B424" s="14" t="str">
        <f t="shared" ca="1" si="38"/>
        <v>INDODEFFRH-70</v>
      </c>
      <c r="C424" s="15" t="str">
        <f t="shared" ca="1" si="37"/>
        <v>IODRH</v>
      </c>
      <c r="D424" s="16">
        <f>'EE investment costs'!$F$15</f>
        <v>2016</v>
      </c>
      <c r="E424" s="14">
        <f>VLOOKUP(X424,'EE investment costs'!$D$56:$R$656,15,0)</f>
        <v>16.560000000000002</v>
      </c>
      <c r="F424" s="17">
        <f ca="1">INDEX('EE investment costs'!$D$56:$R$656,MATCH(X424,'EE investment costs'!$D$56:$D$656,0),MATCH($V$8,'EE investment costs'!$D$56:$R$56,0))</f>
        <v>1315.0024564396351</v>
      </c>
      <c r="I424" s="18">
        <v>1</v>
      </c>
      <c r="J424" s="18">
        <v>1</v>
      </c>
      <c r="K424" s="14">
        <f t="shared" ca="1" si="41"/>
        <v>0</v>
      </c>
      <c r="M424" s="19" t="str">
        <f t="shared" ca="1" si="39"/>
        <v>INDODEFFRH-70</v>
      </c>
      <c r="N424" s="23" t="str">
        <f t="shared" ca="1" si="40"/>
        <v>Other comm Saving Tech-Heat Room Heat 7y</v>
      </c>
      <c r="O424" s="23" t="s">
        <v>32</v>
      </c>
      <c r="P424" s="23" t="s">
        <v>33</v>
      </c>
      <c r="Q424" s="23"/>
      <c r="R424" s="23"/>
      <c r="S424" s="19" t="s">
        <v>34</v>
      </c>
      <c r="V424" s="16" t="str">
        <f t="shared" ca="1" si="42"/>
        <v>OD</v>
      </c>
      <c r="W424" s="14" t="str">
        <f t="shared" ca="1" si="42"/>
        <v>Other comm</v>
      </c>
      <c r="X424" s="3" t="str">
        <f>'EE investment costs'!D473</f>
        <v>RH-70</v>
      </c>
      <c r="Y424" s="3" t="str">
        <f>'EE investment costs'!E473</f>
        <v>Heat Room Heat</v>
      </c>
      <c r="AC424" s="123">
        <f>'EE investment costs'!C473</f>
        <v>7</v>
      </c>
      <c r="AD424" s="22"/>
    </row>
    <row r="425" spans="2:30">
      <c r="B425" s="14" t="str">
        <f t="shared" ca="1" si="38"/>
        <v>INDODEFFLA-70</v>
      </c>
      <c r="C425" s="15" t="str">
        <f t="shared" ca="1" si="37"/>
        <v>IODLA</v>
      </c>
      <c r="D425" s="16">
        <f>'EE investment costs'!$F$15</f>
        <v>2016</v>
      </c>
      <c r="E425" s="14">
        <f>VLOOKUP(X425,'EE investment costs'!$D$56:$R$656,15,0)</f>
        <v>4.3010000000000002</v>
      </c>
      <c r="F425" s="17">
        <f ca="1">INDEX('EE investment costs'!$D$56:$R$656,MATCH(X425,'EE investment costs'!$D$56:$D$656,0),MATCH($V$8,'EE investment costs'!$D$56:$R$56,0))</f>
        <v>2045.459518623743</v>
      </c>
      <c r="I425" s="18">
        <v>1</v>
      </c>
      <c r="J425" s="18">
        <v>1</v>
      </c>
      <c r="K425" s="14">
        <f t="shared" ca="1" si="41"/>
        <v>0</v>
      </c>
      <c r="M425" s="19" t="str">
        <f t="shared" ca="1" si="39"/>
        <v>INDODEFFLA-70</v>
      </c>
      <c r="N425" s="23" t="str">
        <f t="shared" ca="1" si="40"/>
        <v>Other comm Saving Tech-Light 7y</v>
      </c>
      <c r="O425" s="23" t="s">
        <v>32</v>
      </c>
      <c r="P425" s="23" t="s">
        <v>33</v>
      </c>
      <c r="Q425" s="23"/>
      <c r="R425" s="23"/>
      <c r="S425" s="19" t="s">
        <v>34</v>
      </c>
      <c r="V425" s="16" t="str">
        <f t="shared" ca="1" si="42"/>
        <v>OD</v>
      </c>
      <c r="W425" s="14" t="str">
        <f t="shared" ca="1" si="42"/>
        <v>Other comm</v>
      </c>
      <c r="X425" s="3" t="str">
        <f>'EE investment costs'!D474</f>
        <v>LA-70</v>
      </c>
      <c r="Y425" s="3" t="str">
        <f>'EE investment costs'!E474</f>
        <v>Light</v>
      </c>
      <c r="AC425" s="123">
        <f>'EE investment costs'!C474</f>
        <v>7</v>
      </c>
      <c r="AD425" s="22"/>
    </row>
    <row r="426" spans="2:30">
      <c r="B426" s="14" t="str">
        <f t="shared" ca="1" si="38"/>
        <v>INDODEFFEM-70</v>
      </c>
      <c r="C426" s="15" t="str">
        <f t="shared" ca="1" si="37"/>
        <v>IODEM</v>
      </c>
      <c r="D426" s="16">
        <f>'EE investment costs'!$F$15</f>
        <v>2016</v>
      </c>
      <c r="E426" s="14">
        <f>VLOOKUP(X426,'EE investment costs'!$D$56:$R$656,15,0)</f>
        <v>4.5160499999999999</v>
      </c>
      <c r="F426" s="17">
        <f ca="1">INDEX('EE investment costs'!$D$56:$R$656,MATCH(X426,'EE investment costs'!$D$56:$D$656,0),MATCH($V$8,'EE investment costs'!$D$56:$R$56,0))</f>
        <v>2152.6693668764765</v>
      </c>
      <c r="I426" s="18">
        <v>1</v>
      </c>
      <c r="J426" s="18">
        <v>1</v>
      </c>
      <c r="K426" s="14">
        <f t="shared" ca="1" si="41"/>
        <v>0</v>
      </c>
      <c r="M426" s="19" t="str">
        <f t="shared" ca="1" si="39"/>
        <v>INDODEFFEM-70</v>
      </c>
      <c r="N426" s="23" t="str">
        <f t="shared" ca="1" si="40"/>
        <v>Other comm Saving Tech-Electric Motors 7y</v>
      </c>
      <c r="O426" s="23" t="s">
        <v>32</v>
      </c>
      <c r="P426" s="23" t="s">
        <v>33</v>
      </c>
      <c r="Q426" s="23"/>
      <c r="R426" s="23"/>
      <c r="S426" s="19" t="s">
        <v>34</v>
      </c>
      <c r="V426" s="16" t="str">
        <f t="shared" ca="1" si="42"/>
        <v>OD</v>
      </c>
      <c r="W426" s="14" t="str">
        <f t="shared" ca="1" si="42"/>
        <v>Other comm</v>
      </c>
      <c r="X426" s="3" t="str">
        <f>'EE investment costs'!D475</f>
        <v>EM-70</v>
      </c>
      <c r="Y426" s="3" t="str">
        <f>'EE investment costs'!E475</f>
        <v>Electric Motors</v>
      </c>
      <c r="AC426" s="123">
        <f>'EE investment costs'!C475</f>
        <v>7</v>
      </c>
      <c r="AD426" s="22"/>
    </row>
    <row r="427" spans="2:30" ht="13.5" thickBot="1">
      <c r="B427" s="14" t="str">
        <f t="shared" ca="1" si="38"/>
        <v>INDODEFFTF-70</v>
      </c>
      <c r="C427" s="15" t="str">
        <f t="shared" ca="1" si="37"/>
        <v>IODTF</v>
      </c>
      <c r="D427" s="16">
        <f>'EE investment costs'!$F$15</f>
        <v>2016</v>
      </c>
      <c r="E427" s="14">
        <f>VLOOKUP(X427,'EE investment costs'!$D$56:$R$656,15,0)</f>
        <v>17.5</v>
      </c>
      <c r="F427" s="17">
        <f ca="1">INDEX('EE investment costs'!$D$56:$R$656,MATCH(X427,'EE investment costs'!$D$56:$D$656,0),MATCH($V$8,'EE investment costs'!$D$56:$R$56,0))</f>
        <v>1028.559704889416</v>
      </c>
      <c r="I427" s="18">
        <v>1</v>
      </c>
      <c r="J427" s="18">
        <v>1</v>
      </c>
      <c r="K427" s="14">
        <f t="shared" ca="1" si="41"/>
        <v>2</v>
      </c>
      <c r="M427" s="24" t="str">
        <f t="shared" ca="1" si="39"/>
        <v>INDODEFFTF-70</v>
      </c>
      <c r="N427" s="25" t="str">
        <f t="shared" ca="1" si="40"/>
        <v>Other comm Saving Tech-Haulage Tractors, Trucks, Fishing boats 7y</v>
      </c>
      <c r="O427" s="25" t="s">
        <v>32</v>
      </c>
      <c r="P427" s="25" t="s">
        <v>33</v>
      </c>
      <c r="Q427" s="25"/>
      <c r="R427" s="25"/>
      <c r="S427" s="24" t="s">
        <v>34</v>
      </c>
      <c r="V427" s="16" t="str">
        <f t="shared" ca="1" si="42"/>
        <v>OD</v>
      </c>
      <c r="W427" s="14" t="str">
        <f t="shared" ca="1" si="42"/>
        <v>Other comm</v>
      </c>
      <c r="X427" s="3" t="str">
        <f>'EE investment costs'!D476</f>
        <v>TF-70</v>
      </c>
      <c r="Y427" s="3" t="str">
        <f>'EE investment costs'!E476</f>
        <v>Haulage Tractors, Trucks, Fishing boats</v>
      </c>
      <c r="AC427" s="123">
        <f>'EE investment costs'!C476</f>
        <v>7</v>
      </c>
      <c r="AD427" s="22"/>
    </row>
    <row r="428" spans="2:30">
      <c r="B428" s="14" t="str">
        <f t="shared" ca="1" si="38"/>
        <v>INDODEFFMT-71</v>
      </c>
      <c r="C428" s="15" t="str">
        <f ca="1">"I"&amp;MID(B428,4,1)&amp;"D"&amp;MID(B428,9,2)</f>
        <v>IODMT</v>
      </c>
      <c r="D428" s="16">
        <f>'EE investment costs'!$F$15</f>
        <v>2016</v>
      </c>
      <c r="E428" s="14">
        <f>VLOOKUP(X428,'EE investment costs'!$D$56:$R$656,15,0)</f>
        <v>6.31</v>
      </c>
      <c r="F428" s="17">
        <f ca="1">INDEX('EE investment costs'!$D$56:$R$656,MATCH(X428,'EE investment costs'!$D$56:$D$656,0),MATCH($V$8,'EE investment costs'!$D$56:$R$56,0))</f>
        <v>867.20417624334789</v>
      </c>
      <c r="I428" s="18">
        <v>1</v>
      </c>
      <c r="J428" s="18">
        <v>1</v>
      </c>
      <c r="K428" s="14">
        <f t="shared" ca="1" si="41"/>
        <v>4</v>
      </c>
      <c r="M428" s="20" t="str">
        <f t="shared" ca="1" si="39"/>
        <v>INDODEFFMT-71</v>
      </c>
      <c r="N428" s="21" t="str">
        <f t="shared" ca="1" si="40"/>
        <v>Other comm Saving Tech-Heat Medium Temp. up to 150C 7.1y</v>
      </c>
      <c r="O428" s="21" t="s">
        <v>32</v>
      </c>
      <c r="P428" s="21" t="s">
        <v>33</v>
      </c>
      <c r="Q428" s="21"/>
      <c r="R428" s="21"/>
      <c r="S428" s="20" t="s">
        <v>34</v>
      </c>
      <c r="V428" s="16" t="str">
        <f t="shared" ca="1" si="42"/>
        <v>OD</v>
      </c>
      <c r="W428" s="14" t="str">
        <f t="shared" ca="1" si="42"/>
        <v>Other comm</v>
      </c>
      <c r="X428" s="3" t="str">
        <f>'EE investment costs'!D477</f>
        <v>MT-71</v>
      </c>
      <c r="Y428" s="3" t="str">
        <f>'EE investment costs'!E477</f>
        <v>Heat Medium Temp. up to 150C</v>
      </c>
      <c r="AC428" s="123">
        <f>'EE investment costs'!C477</f>
        <v>7.1</v>
      </c>
      <c r="AD428" s="22"/>
    </row>
    <row r="429" spans="2:30">
      <c r="B429" s="14" t="str">
        <f t="shared" ca="1" si="38"/>
        <v>INDODEFFHT-71</v>
      </c>
      <c r="C429" s="15" t="str">
        <f t="shared" ref="C429:C487" ca="1" si="43">"I"&amp;MID(B429,4,1)&amp;"D"&amp;MID(B429,9,2)</f>
        <v>IODHT</v>
      </c>
      <c r="D429" s="16">
        <f>'EE investment costs'!$F$15</f>
        <v>2016</v>
      </c>
      <c r="E429" s="14">
        <f>VLOOKUP(X429,'EE investment costs'!$D$56:$R$656,15,0)</f>
        <v>5.048</v>
      </c>
      <c r="F429" s="17">
        <f ca="1">INDEX('EE investment costs'!$D$56:$R$656,MATCH(X429,'EE investment costs'!$D$56:$D$656,0),MATCH($V$8,'EE investment costs'!$D$56:$R$56,0))</f>
        <v>673.73188674897483</v>
      </c>
      <c r="I429" s="18">
        <v>1</v>
      </c>
      <c r="J429" s="18">
        <v>1</v>
      </c>
      <c r="K429" s="14">
        <f t="shared" ca="1" si="41"/>
        <v>6</v>
      </c>
      <c r="M429" s="19" t="str">
        <f t="shared" ca="1" si="39"/>
        <v>INDODEFFHT-71</v>
      </c>
      <c r="N429" s="23" t="str">
        <f t="shared" ca="1" si="40"/>
        <v>Other comm Saving Tech-Heat High Temp. over 150C 7.1y</v>
      </c>
      <c r="O429" s="23" t="s">
        <v>32</v>
      </c>
      <c r="P429" s="23" t="s">
        <v>33</v>
      </c>
      <c r="Q429" s="23"/>
      <c r="R429" s="23"/>
      <c r="S429" s="19" t="s">
        <v>34</v>
      </c>
      <c r="V429" s="16" t="str">
        <f t="shared" ca="1" si="42"/>
        <v>OD</v>
      </c>
      <c r="W429" s="14" t="str">
        <f t="shared" ca="1" si="42"/>
        <v>Other comm</v>
      </c>
      <c r="X429" s="3" t="str">
        <f>'EE investment costs'!D478</f>
        <v>HT-71</v>
      </c>
      <c r="Y429" s="3" t="str">
        <f>'EE investment costs'!E478</f>
        <v>Heat High Temp. over 150C</v>
      </c>
      <c r="AC429" s="123">
        <f>'EE investment costs'!C478</f>
        <v>7.1</v>
      </c>
      <c r="AD429" s="22"/>
    </row>
    <row r="430" spans="2:30">
      <c r="B430" s="14" t="str">
        <f t="shared" ca="1" si="38"/>
        <v>INDODEFFRH-71</v>
      </c>
      <c r="C430" s="15" t="str">
        <f t="shared" ca="1" si="43"/>
        <v>IODRH</v>
      </c>
      <c r="D430" s="16">
        <f>'EE investment costs'!$F$15</f>
        <v>2016</v>
      </c>
      <c r="E430" s="14">
        <f>VLOOKUP(X430,'EE investment costs'!$D$56:$R$656,15,0)</f>
        <v>16.57866666666667</v>
      </c>
      <c r="F430" s="17">
        <f ca="1">INDEX('EE investment costs'!$D$56:$R$656,MATCH(X430,'EE investment costs'!$D$56:$D$656,0),MATCH($V$8,'EE investment costs'!$D$56:$R$56,0))</f>
        <v>1352.5739551950528</v>
      </c>
      <c r="I430" s="18">
        <v>1</v>
      </c>
      <c r="J430" s="18">
        <v>1</v>
      </c>
      <c r="K430" s="14">
        <f t="shared" ca="1" si="41"/>
        <v>0</v>
      </c>
      <c r="M430" s="19" t="str">
        <f t="shared" ca="1" si="39"/>
        <v>INDODEFFRH-71</v>
      </c>
      <c r="N430" s="23" t="str">
        <f t="shared" ca="1" si="40"/>
        <v>Other comm Saving Tech-Heat Room Heat 7.1y</v>
      </c>
      <c r="O430" s="23" t="s">
        <v>32</v>
      </c>
      <c r="P430" s="23" t="s">
        <v>33</v>
      </c>
      <c r="Q430" s="23"/>
      <c r="R430" s="23"/>
      <c r="S430" s="19" t="s">
        <v>34</v>
      </c>
      <c r="V430" s="16" t="str">
        <f t="shared" ca="1" si="42"/>
        <v>OD</v>
      </c>
      <c r="W430" s="14" t="str">
        <f t="shared" ca="1" si="42"/>
        <v>Other comm</v>
      </c>
      <c r="X430" s="3" t="str">
        <f>'EE investment costs'!D479</f>
        <v>RH-71</v>
      </c>
      <c r="Y430" s="3" t="str">
        <f>'EE investment costs'!E479</f>
        <v>Heat Room Heat</v>
      </c>
      <c r="AC430" s="123">
        <f>'EE investment costs'!C479</f>
        <v>7.1</v>
      </c>
      <c r="AD430" s="22"/>
    </row>
    <row r="431" spans="2:30">
      <c r="B431" s="14" t="str">
        <f t="shared" ca="1" si="38"/>
        <v>INDODEFFLA-71</v>
      </c>
      <c r="C431" s="15" t="str">
        <f t="shared" ca="1" si="43"/>
        <v>IODLA</v>
      </c>
      <c r="D431" s="16">
        <f>'EE investment costs'!$F$15</f>
        <v>2016</v>
      </c>
      <c r="E431" s="14">
        <f>VLOOKUP(X431,'EE investment costs'!$D$56:$R$656,15,0)</f>
        <v>4.3140333333333336</v>
      </c>
      <c r="F431" s="17">
        <f ca="1">INDEX('EE investment costs'!$D$56:$R$656,MATCH(X431,'EE investment costs'!$D$56:$D$656,0),MATCH($V$8,'EE investment costs'!$D$56:$R$56,0))</f>
        <v>2060.8760386736963</v>
      </c>
      <c r="I431" s="18">
        <v>1</v>
      </c>
      <c r="J431" s="18">
        <v>1</v>
      </c>
      <c r="K431" s="14">
        <f t="shared" ca="1" si="41"/>
        <v>0</v>
      </c>
      <c r="M431" s="19" t="str">
        <f t="shared" ca="1" si="39"/>
        <v>INDODEFFLA-71</v>
      </c>
      <c r="N431" s="23" t="str">
        <f t="shared" ca="1" si="40"/>
        <v>Other comm Saving Tech-Light 7.1y</v>
      </c>
      <c r="O431" s="23" t="s">
        <v>32</v>
      </c>
      <c r="P431" s="23" t="s">
        <v>33</v>
      </c>
      <c r="Q431" s="23"/>
      <c r="R431" s="23"/>
      <c r="S431" s="19" t="s">
        <v>34</v>
      </c>
      <c r="V431" s="16" t="str">
        <f t="shared" ca="1" si="42"/>
        <v>OD</v>
      </c>
      <c r="W431" s="14" t="str">
        <f t="shared" ca="1" si="42"/>
        <v>Other comm</v>
      </c>
      <c r="X431" s="3" t="str">
        <f>'EE investment costs'!D480</f>
        <v>LA-71</v>
      </c>
      <c r="Y431" s="3" t="str">
        <f>'EE investment costs'!E480</f>
        <v>Light</v>
      </c>
      <c r="AC431" s="123">
        <f>'EE investment costs'!C480</f>
        <v>7.1</v>
      </c>
      <c r="AD431" s="22"/>
    </row>
    <row r="432" spans="2:30">
      <c r="B432" s="14" t="str">
        <f t="shared" ca="1" si="38"/>
        <v>INDODEFFEM-71</v>
      </c>
      <c r="C432" s="15" t="str">
        <f t="shared" ca="1" si="43"/>
        <v>IODEM</v>
      </c>
      <c r="D432" s="16">
        <f>'EE investment costs'!$F$15</f>
        <v>2016</v>
      </c>
      <c r="E432" s="14">
        <f>VLOOKUP(X432,'EE investment costs'!$D$56:$R$656,15,0)</f>
        <v>4.5297349999999996</v>
      </c>
      <c r="F432" s="17">
        <f ca="1">INDEX('EE investment costs'!$D$56:$R$656,MATCH(X432,'EE investment costs'!$D$56:$D$656,0),MATCH($V$8,'EE investment costs'!$D$56:$R$56,0))</f>
        <v>2172.8624696555826</v>
      </c>
      <c r="I432" s="18">
        <v>1</v>
      </c>
      <c r="J432" s="18">
        <v>1</v>
      </c>
      <c r="K432" s="14">
        <f t="shared" ca="1" si="41"/>
        <v>0</v>
      </c>
      <c r="M432" s="19" t="str">
        <f t="shared" ca="1" si="39"/>
        <v>INDODEFFEM-71</v>
      </c>
      <c r="N432" s="23" t="str">
        <f t="shared" ca="1" si="40"/>
        <v>Other comm Saving Tech-Electric Motors 7.1y</v>
      </c>
      <c r="O432" s="23" t="s">
        <v>32</v>
      </c>
      <c r="P432" s="23" t="s">
        <v>33</v>
      </c>
      <c r="Q432" s="23"/>
      <c r="R432" s="23"/>
      <c r="S432" s="19" t="s">
        <v>34</v>
      </c>
      <c r="V432" s="16" t="str">
        <f t="shared" ca="1" si="42"/>
        <v>OD</v>
      </c>
      <c r="W432" s="14" t="str">
        <f t="shared" ca="1" si="42"/>
        <v>Other comm</v>
      </c>
      <c r="X432" s="3" t="str">
        <f>'EE investment costs'!D481</f>
        <v>EM-71</v>
      </c>
      <c r="Y432" s="3" t="str">
        <f>'EE investment costs'!E481</f>
        <v>Electric Motors</v>
      </c>
      <c r="AC432" s="123">
        <f>'EE investment costs'!C481</f>
        <v>7.1</v>
      </c>
      <c r="AD432" s="22"/>
    </row>
    <row r="433" spans="2:30">
      <c r="B433" s="14" t="str">
        <f t="shared" ca="1" si="38"/>
        <v>INDODEFFTF-71</v>
      </c>
      <c r="C433" s="15" t="str">
        <f t="shared" ca="1" si="43"/>
        <v>IODTF</v>
      </c>
      <c r="D433" s="16">
        <f>'EE investment costs'!$F$15</f>
        <v>2016</v>
      </c>
      <c r="E433" s="14">
        <f>VLOOKUP(X433,'EE investment costs'!$D$56:$R$656,15,0)</f>
        <v>17.583333333333332</v>
      </c>
      <c r="F433" s="17">
        <f ca="1">INDEX('EE investment costs'!$D$56:$R$656,MATCH(X433,'EE investment costs'!$D$56:$D$656,0),MATCH($V$8,'EE investment costs'!$D$56:$R$56,0))</f>
        <v>1043.2534149592648</v>
      </c>
      <c r="I433" s="18">
        <v>1</v>
      </c>
      <c r="J433" s="18">
        <v>1</v>
      </c>
      <c r="K433" s="14">
        <f t="shared" ca="1" si="41"/>
        <v>2</v>
      </c>
      <c r="M433" s="19" t="str">
        <f t="shared" ca="1" si="39"/>
        <v>INDODEFFTF-71</v>
      </c>
      <c r="N433" s="23" t="str">
        <f t="shared" ca="1" si="40"/>
        <v>Other comm Saving Tech-Haulage Tractors, Trucks, Fishing boats 7.1y</v>
      </c>
      <c r="O433" s="23" t="s">
        <v>32</v>
      </c>
      <c r="P433" s="23" t="s">
        <v>33</v>
      </c>
      <c r="Q433" s="23"/>
      <c r="R433" s="23"/>
      <c r="S433" s="19" t="s">
        <v>34</v>
      </c>
      <c r="V433" s="16" t="str">
        <f t="shared" ca="1" si="42"/>
        <v>OD</v>
      </c>
      <c r="W433" s="14" t="str">
        <f t="shared" ca="1" si="42"/>
        <v>Other comm</v>
      </c>
      <c r="X433" s="3" t="str">
        <f>'EE investment costs'!D482</f>
        <v>TF-71</v>
      </c>
      <c r="Y433" s="3" t="str">
        <f>'EE investment costs'!E482</f>
        <v>Haulage Tractors, Trucks, Fishing boats</v>
      </c>
      <c r="AC433" s="123">
        <f>'EE investment costs'!C482</f>
        <v>7.1</v>
      </c>
      <c r="AD433" s="22"/>
    </row>
    <row r="434" spans="2:30">
      <c r="B434" s="14" t="str">
        <f t="shared" ca="1" si="38"/>
        <v>INDODEFFMT-72</v>
      </c>
      <c r="C434" s="15" t="str">
        <f t="shared" ca="1" si="43"/>
        <v>IODMT</v>
      </c>
      <c r="D434" s="16">
        <f>'EE investment costs'!$F$15</f>
        <v>2016</v>
      </c>
      <c r="E434" s="14">
        <f>VLOOKUP(X434,'EE investment costs'!$D$56:$R$656,15,0)</f>
        <v>6.32</v>
      </c>
      <c r="F434" s="17">
        <f ca="1">INDEX('EE investment costs'!$D$56:$R$656,MATCH(X434,'EE investment costs'!$D$56:$D$656,0),MATCH($V$8,'EE investment costs'!$D$56:$R$56,0))</f>
        <v>876.81352826220598</v>
      </c>
      <c r="I434" s="18">
        <v>1</v>
      </c>
      <c r="J434" s="18">
        <v>1</v>
      </c>
      <c r="K434" s="14">
        <f t="shared" ca="1" si="41"/>
        <v>4</v>
      </c>
      <c r="M434" s="19" t="str">
        <f t="shared" ca="1" si="39"/>
        <v>INDODEFFMT-72</v>
      </c>
      <c r="N434" s="23" t="str">
        <f t="shared" ca="1" si="40"/>
        <v>Other comm Saving Tech-Heat Medium Temp. up to 150C 7.2y</v>
      </c>
      <c r="O434" s="23" t="s">
        <v>32</v>
      </c>
      <c r="P434" s="23" t="s">
        <v>33</v>
      </c>
      <c r="Q434" s="23"/>
      <c r="R434" s="23"/>
      <c r="S434" s="19" t="s">
        <v>34</v>
      </c>
      <c r="V434" s="16" t="str">
        <f t="shared" ca="1" si="42"/>
        <v>OD</v>
      </c>
      <c r="W434" s="14" t="str">
        <f t="shared" ca="1" si="42"/>
        <v>Other comm</v>
      </c>
      <c r="X434" s="3" t="str">
        <f>'EE investment costs'!D483</f>
        <v>MT-72</v>
      </c>
      <c r="Y434" s="3" t="str">
        <f>'EE investment costs'!E483</f>
        <v>Heat Medium Temp. up to 150C</v>
      </c>
      <c r="AC434" s="123">
        <f>'EE investment costs'!C483</f>
        <v>7.2</v>
      </c>
      <c r="AD434" s="22"/>
    </row>
    <row r="435" spans="2:30">
      <c r="B435" s="14" t="str">
        <f t="shared" ca="1" si="38"/>
        <v>INDODEFFHT-72</v>
      </c>
      <c r="C435" s="15" t="str">
        <f t="shared" ca="1" si="43"/>
        <v>IODHT</v>
      </c>
      <c r="D435" s="16">
        <f>'EE investment costs'!$F$15</f>
        <v>2016</v>
      </c>
      <c r="E435" s="14">
        <f>VLOOKUP(X435,'EE investment costs'!$D$56:$R$656,15,0)</f>
        <v>5.056</v>
      </c>
      <c r="F435" s="17">
        <f ca="1">INDEX('EE investment costs'!$D$56:$R$656,MATCH(X435,'EE investment costs'!$D$56:$D$656,0),MATCH($V$8,'EE investment costs'!$D$56:$R$56,0))</f>
        <v>680.11624776961844</v>
      </c>
      <c r="I435" s="18">
        <v>1</v>
      </c>
      <c r="J435" s="18">
        <v>1</v>
      </c>
      <c r="K435" s="14">
        <f t="shared" ca="1" si="41"/>
        <v>6</v>
      </c>
      <c r="M435" s="19" t="str">
        <f t="shared" ca="1" si="39"/>
        <v>INDODEFFHT-72</v>
      </c>
      <c r="N435" s="23" t="str">
        <f t="shared" ca="1" si="40"/>
        <v>Other comm Saving Tech-Heat High Temp. over 150C 7.2y</v>
      </c>
      <c r="O435" s="23" t="s">
        <v>32</v>
      </c>
      <c r="P435" s="23" t="s">
        <v>33</v>
      </c>
      <c r="Q435" s="23"/>
      <c r="R435" s="23"/>
      <c r="S435" s="19" t="s">
        <v>34</v>
      </c>
      <c r="V435" s="16" t="str">
        <f t="shared" ca="1" si="42"/>
        <v>OD</v>
      </c>
      <c r="W435" s="14" t="str">
        <f t="shared" ca="1" si="42"/>
        <v>Other comm</v>
      </c>
      <c r="X435" s="3" t="str">
        <f>'EE investment costs'!D484</f>
        <v>HT-72</v>
      </c>
      <c r="Y435" s="3" t="str">
        <f>'EE investment costs'!E484</f>
        <v>Heat High Temp. over 150C</v>
      </c>
      <c r="AC435" s="123">
        <f>'EE investment costs'!C484</f>
        <v>7.2</v>
      </c>
      <c r="AD435" s="22"/>
    </row>
    <row r="436" spans="2:30">
      <c r="B436" s="14" t="str">
        <f t="shared" ca="1" si="38"/>
        <v>INDODEFFRH-72</v>
      </c>
      <c r="C436" s="15" t="str">
        <f t="shared" ca="1" si="43"/>
        <v>IODRH</v>
      </c>
      <c r="D436" s="16">
        <f>'EE investment costs'!$F$15</f>
        <v>2016</v>
      </c>
      <c r="E436" s="14">
        <f>VLOOKUP(X436,'EE investment costs'!$D$56:$R$656,15,0)</f>
        <v>16.597333333333335</v>
      </c>
      <c r="F436" s="17">
        <f ca="1">INDEX('EE investment costs'!$D$56:$R$656,MATCH(X436,'EE investment costs'!$D$56:$D$656,0),MATCH($V$8,'EE investment costs'!$D$56:$R$56,0))</f>
        <v>1390.1454539504714</v>
      </c>
      <c r="I436" s="18">
        <v>1</v>
      </c>
      <c r="J436" s="18">
        <v>1</v>
      </c>
      <c r="K436" s="14">
        <f t="shared" ca="1" si="41"/>
        <v>0</v>
      </c>
      <c r="M436" s="19" t="str">
        <f t="shared" ca="1" si="39"/>
        <v>INDODEFFRH-72</v>
      </c>
      <c r="N436" s="23" t="str">
        <f t="shared" ca="1" si="40"/>
        <v>Other comm Saving Tech-Heat Room Heat 7.2y</v>
      </c>
      <c r="O436" s="23" t="s">
        <v>32</v>
      </c>
      <c r="P436" s="23" t="s">
        <v>33</v>
      </c>
      <c r="Q436" s="23"/>
      <c r="R436" s="23"/>
      <c r="S436" s="19" t="s">
        <v>34</v>
      </c>
      <c r="V436" s="16" t="str">
        <f t="shared" ca="1" si="42"/>
        <v>OD</v>
      </c>
      <c r="W436" s="14" t="str">
        <f t="shared" ca="1" si="42"/>
        <v>Other comm</v>
      </c>
      <c r="X436" s="3" t="str">
        <f>'EE investment costs'!D485</f>
        <v>RH-72</v>
      </c>
      <c r="Y436" s="3" t="str">
        <f>'EE investment costs'!E485</f>
        <v>Heat Room Heat</v>
      </c>
      <c r="AC436" s="123">
        <f>'EE investment costs'!C485</f>
        <v>7.2</v>
      </c>
      <c r="AD436" s="22"/>
    </row>
    <row r="437" spans="2:30">
      <c r="B437" s="14" t="str">
        <f t="shared" ca="1" si="38"/>
        <v>INDODEFFLA-72</v>
      </c>
      <c r="C437" s="15" t="str">
        <f t="shared" ca="1" si="43"/>
        <v>IODLA</v>
      </c>
      <c r="D437" s="16">
        <f>'EE investment costs'!$F$15</f>
        <v>2016</v>
      </c>
      <c r="E437" s="14">
        <f>VLOOKUP(X437,'EE investment costs'!$D$56:$R$656,15,0)</f>
        <v>4.3270666666666671</v>
      </c>
      <c r="F437" s="17">
        <f ca="1">INDEX('EE investment costs'!$D$56:$R$656,MATCH(X437,'EE investment costs'!$D$56:$D$656,0),MATCH($V$8,'EE investment costs'!$D$56:$R$56,0))</f>
        <v>2076.2925587236491</v>
      </c>
      <c r="I437" s="18">
        <v>1</v>
      </c>
      <c r="J437" s="18">
        <v>1</v>
      </c>
      <c r="K437" s="14">
        <f t="shared" ca="1" si="41"/>
        <v>0</v>
      </c>
      <c r="M437" s="19" t="str">
        <f t="shared" ca="1" si="39"/>
        <v>INDODEFFLA-72</v>
      </c>
      <c r="N437" s="23" t="str">
        <f t="shared" ca="1" si="40"/>
        <v>Other comm Saving Tech-Light 7.2y</v>
      </c>
      <c r="O437" s="23" t="s">
        <v>32</v>
      </c>
      <c r="P437" s="23" t="s">
        <v>33</v>
      </c>
      <c r="Q437" s="23"/>
      <c r="R437" s="23"/>
      <c r="S437" s="19" t="s">
        <v>34</v>
      </c>
      <c r="V437" s="16" t="str">
        <f t="shared" ca="1" si="42"/>
        <v>OD</v>
      </c>
      <c r="W437" s="14" t="str">
        <f t="shared" ca="1" si="42"/>
        <v>Other comm</v>
      </c>
      <c r="X437" s="3" t="str">
        <f>'EE investment costs'!D486</f>
        <v>LA-72</v>
      </c>
      <c r="Y437" s="3" t="str">
        <f>'EE investment costs'!E486</f>
        <v>Light</v>
      </c>
      <c r="AC437" s="123">
        <f>'EE investment costs'!C486</f>
        <v>7.2</v>
      </c>
      <c r="AD437" s="22"/>
    </row>
    <row r="438" spans="2:30">
      <c r="B438" s="14" t="str">
        <f t="shared" ca="1" si="38"/>
        <v>INDODEFFEM-72</v>
      </c>
      <c r="C438" s="15" t="str">
        <f t="shared" ca="1" si="43"/>
        <v>IODEM</v>
      </c>
      <c r="D438" s="16">
        <f>'EE investment costs'!$F$15</f>
        <v>2016</v>
      </c>
      <c r="E438" s="14">
        <f>VLOOKUP(X438,'EE investment costs'!$D$56:$R$656,15,0)</f>
        <v>4.5434200000000002</v>
      </c>
      <c r="F438" s="17">
        <f ca="1">INDEX('EE investment costs'!$D$56:$R$656,MATCH(X438,'EE investment costs'!$D$56:$D$656,0),MATCH($V$8,'EE investment costs'!$D$56:$R$56,0))</f>
        <v>2193.0555724346896</v>
      </c>
      <c r="I438" s="18">
        <v>1</v>
      </c>
      <c r="J438" s="18">
        <v>1</v>
      </c>
      <c r="K438" s="14">
        <f t="shared" ca="1" si="41"/>
        <v>0</v>
      </c>
      <c r="M438" s="19" t="str">
        <f t="shared" ca="1" si="39"/>
        <v>INDODEFFEM-72</v>
      </c>
      <c r="N438" s="23" t="str">
        <f t="shared" ca="1" si="40"/>
        <v>Other comm Saving Tech-Electric Motors 7.2y</v>
      </c>
      <c r="O438" s="23" t="s">
        <v>32</v>
      </c>
      <c r="P438" s="23" t="s">
        <v>33</v>
      </c>
      <c r="Q438" s="23"/>
      <c r="R438" s="23"/>
      <c r="S438" s="19" t="s">
        <v>34</v>
      </c>
      <c r="V438" s="16" t="str">
        <f t="shared" ca="1" si="42"/>
        <v>OD</v>
      </c>
      <c r="W438" s="14" t="str">
        <f t="shared" ca="1" si="42"/>
        <v>Other comm</v>
      </c>
      <c r="X438" s="3" t="str">
        <f>'EE investment costs'!D487</f>
        <v>EM-72</v>
      </c>
      <c r="Y438" s="3" t="str">
        <f>'EE investment costs'!E487</f>
        <v>Electric Motors</v>
      </c>
      <c r="AC438" s="123">
        <f>'EE investment costs'!C487</f>
        <v>7.2</v>
      </c>
      <c r="AD438" s="22"/>
    </row>
    <row r="439" spans="2:30">
      <c r="B439" s="14" t="str">
        <f t="shared" ca="1" si="38"/>
        <v>INDODEFFTF-72</v>
      </c>
      <c r="C439" s="15" t="str">
        <f t="shared" ca="1" si="43"/>
        <v>IODTF</v>
      </c>
      <c r="D439" s="16">
        <f>'EE investment costs'!$F$15</f>
        <v>2016</v>
      </c>
      <c r="E439" s="14">
        <f>VLOOKUP(X439,'EE investment costs'!$D$56:$R$656,15,0)</f>
        <v>17.666666666666664</v>
      </c>
      <c r="F439" s="17">
        <f ca="1">INDEX('EE investment costs'!$D$56:$R$656,MATCH(X439,'EE investment costs'!$D$56:$D$656,0),MATCH($V$8,'EE investment costs'!$D$56:$R$56,0))</f>
        <v>1057.9471250291137</v>
      </c>
      <c r="I439" s="18">
        <v>1</v>
      </c>
      <c r="J439" s="18">
        <v>1</v>
      </c>
      <c r="K439" s="14">
        <f t="shared" ca="1" si="41"/>
        <v>2</v>
      </c>
      <c r="M439" s="19" t="str">
        <f t="shared" ca="1" si="39"/>
        <v>INDODEFFTF-72</v>
      </c>
      <c r="N439" s="23" t="str">
        <f t="shared" ca="1" si="40"/>
        <v>Other comm Saving Tech-Haulage Tractors, Trucks, Fishing boats 7.2y</v>
      </c>
      <c r="O439" s="23" t="s">
        <v>32</v>
      </c>
      <c r="P439" s="23" t="s">
        <v>33</v>
      </c>
      <c r="Q439" s="23"/>
      <c r="R439" s="23"/>
      <c r="S439" s="19" t="s">
        <v>34</v>
      </c>
      <c r="V439" s="16" t="str">
        <f t="shared" ca="1" si="42"/>
        <v>OD</v>
      </c>
      <c r="W439" s="14" t="str">
        <f t="shared" ca="1" si="42"/>
        <v>Other comm</v>
      </c>
      <c r="X439" s="3" t="str">
        <f>'EE investment costs'!D488</f>
        <v>TF-72</v>
      </c>
      <c r="Y439" s="3" t="str">
        <f>'EE investment costs'!E488</f>
        <v>Haulage Tractors, Trucks, Fishing boats</v>
      </c>
      <c r="AC439" s="123">
        <f>'EE investment costs'!C488</f>
        <v>7.2</v>
      </c>
      <c r="AD439" s="22"/>
    </row>
    <row r="440" spans="2:30">
      <c r="B440" s="14" t="str">
        <f t="shared" ca="1" si="38"/>
        <v>INDODEFFMT-73</v>
      </c>
      <c r="C440" s="15" t="str">
        <f t="shared" ca="1" si="43"/>
        <v>IODMT</v>
      </c>
      <c r="D440" s="16">
        <f>'EE investment costs'!$F$15</f>
        <v>2016</v>
      </c>
      <c r="E440" s="14">
        <f>VLOOKUP(X440,'EE investment costs'!$D$56:$R$656,15,0)</f>
        <v>6.33</v>
      </c>
      <c r="F440" s="17">
        <f ca="1">INDEX('EE investment costs'!$D$56:$R$656,MATCH(X440,'EE investment costs'!$D$56:$D$656,0),MATCH($V$8,'EE investment costs'!$D$56:$R$56,0))</f>
        <v>886.42288028106407</v>
      </c>
      <c r="I440" s="18">
        <v>1</v>
      </c>
      <c r="J440" s="18">
        <v>1</v>
      </c>
      <c r="K440" s="14">
        <f t="shared" ca="1" si="41"/>
        <v>4</v>
      </c>
      <c r="M440" s="19" t="str">
        <f t="shared" ca="1" si="39"/>
        <v>INDODEFFMT-73</v>
      </c>
      <c r="N440" s="23" t="str">
        <f t="shared" ca="1" si="40"/>
        <v>Other comm Saving Tech-Heat Medium Temp. up to 150C 7.3y</v>
      </c>
      <c r="O440" s="23" t="s">
        <v>32</v>
      </c>
      <c r="P440" s="23" t="s">
        <v>33</v>
      </c>
      <c r="Q440" s="23"/>
      <c r="R440" s="23"/>
      <c r="S440" s="19" t="s">
        <v>34</v>
      </c>
      <c r="V440" s="16" t="str">
        <f t="shared" ca="1" si="42"/>
        <v>OD</v>
      </c>
      <c r="W440" s="14" t="str">
        <f t="shared" ca="1" si="42"/>
        <v>Other comm</v>
      </c>
      <c r="X440" s="3" t="str">
        <f>'EE investment costs'!D489</f>
        <v>MT-73</v>
      </c>
      <c r="Y440" s="3" t="str">
        <f>'EE investment costs'!E489</f>
        <v>Heat Medium Temp. up to 150C</v>
      </c>
      <c r="AC440" s="123">
        <f>'EE investment costs'!C489</f>
        <v>7.3</v>
      </c>
      <c r="AD440" s="22"/>
    </row>
    <row r="441" spans="2:30">
      <c r="B441" s="14" t="str">
        <f t="shared" ca="1" si="38"/>
        <v>INDODEFFHT-73</v>
      </c>
      <c r="C441" s="15" t="str">
        <f t="shared" ca="1" si="43"/>
        <v>IODHT</v>
      </c>
      <c r="D441" s="16">
        <f>'EE investment costs'!$F$15</f>
        <v>2016</v>
      </c>
      <c r="E441" s="14">
        <f>VLOOKUP(X441,'EE investment costs'!$D$56:$R$656,15,0)</f>
        <v>5.0640000000000001</v>
      </c>
      <c r="F441" s="17">
        <f ca="1">INDEX('EE investment costs'!$D$56:$R$656,MATCH(X441,'EE investment costs'!$D$56:$D$656,0),MATCH($V$8,'EE investment costs'!$D$56:$R$56,0))</f>
        <v>686.50060879026171</v>
      </c>
      <c r="I441" s="18">
        <v>1</v>
      </c>
      <c r="J441" s="18">
        <v>1</v>
      </c>
      <c r="K441" s="14">
        <f t="shared" ca="1" si="41"/>
        <v>6</v>
      </c>
      <c r="M441" s="19" t="str">
        <f t="shared" ca="1" si="39"/>
        <v>INDODEFFHT-73</v>
      </c>
      <c r="N441" s="23" t="str">
        <f t="shared" ca="1" si="40"/>
        <v>Other comm Saving Tech-Heat High Temp. over 150C 7.3y</v>
      </c>
      <c r="O441" s="23" t="s">
        <v>32</v>
      </c>
      <c r="P441" s="23" t="s">
        <v>33</v>
      </c>
      <c r="Q441" s="23"/>
      <c r="R441" s="23"/>
      <c r="S441" s="19" t="s">
        <v>34</v>
      </c>
      <c r="V441" s="16" t="str">
        <f t="shared" ca="1" si="42"/>
        <v>OD</v>
      </c>
      <c r="W441" s="14" t="str">
        <f t="shared" ca="1" si="42"/>
        <v>Other comm</v>
      </c>
      <c r="X441" s="3" t="str">
        <f>'EE investment costs'!D490</f>
        <v>HT-73</v>
      </c>
      <c r="Y441" s="3" t="str">
        <f>'EE investment costs'!E490</f>
        <v>Heat High Temp. over 150C</v>
      </c>
      <c r="AC441" s="123">
        <f>'EE investment costs'!C490</f>
        <v>7.3</v>
      </c>
      <c r="AD441" s="22"/>
    </row>
    <row r="442" spans="2:30">
      <c r="B442" s="14" t="str">
        <f t="shared" ca="1" si="38"/>
        <v>INDODEFFRH-73</v>
      </c>
      <c r="C442" s="15" t="str">
        <f t="shared" ca="1" si="43"/>
        <v>IODRH</v>
      </c>
      <c r="D442" s="16">
        <f>'EE investment costs'!$F$15</f>
        <v>2016</v>
      </c>
      <c r="E442" s="14">
        <f>VLOOKUP(X442,'EE investment costs'!$D$56:$R$656,15,0)</f>
        <v>16.616000000000003</v>
      </c>
      <c r="F442" s="17">
        <f ca="1">INDEX('EE investment costs'!$D$56:$R$656,MATCH(X442,'EE investment costs'!$D$56:$D$656,0),MATCH($V$8,'EE investment costs'!$D$56:$R$56,0))</f>
        <v>1427.7169527058891</v>
      </c>
      <c r="I442" s="18">
        <v>1</v>
      </c>
      <c r="J442" s="18">
        <v>1</v>
      </c>
      <c r="K442" s="14">
        <f t="shared" ca="1" si="41"/>
        <v>0</v>
      </c>
      <c r="M442" s="19" t="str">
        <f t="shared" ca="1" si="39"/>
        <v>INDODEFFRH-73</v>
      </c>
      <c r="N442" s="23" t="str">
        <f t="shared" ca="1" si="40"/>
        <v>Other comm Saving Tech-Heat Room Heat 7.3y</v>
      </c>
      <c r="O442" s="23" t="s">
        <v>32</v>
      </c>
      <c r="P442" s="23" t="s">
        <v>33</v>
      </c>
      <c r="Q442" s="23"/>
      <c r="R442" s="23"/>
      <c r="S442" s="19" t="s">
        <v>34</v>
      </c>
      <c r="V442" s="16" t="str">
        <f t="shared" ca="1" si="42"/>
        <v>OD</v>
      </c>
      <c r="W442" s="14" t="str">
        <f t="shared" ca="1" si="42"/>
        <v>Other comm</v>
      </c>
      <c r="X442" s="3" t="str">
        <f>'EE investment costs'!D491</f>
        <v>RH-73</v>
      </c>
      <c r="Y442" s="3" t="str">
        <f>'EE investment costs'!E491</f>
        <v>Heat Room Heat</v>
      </c>
      <c r="AC442" s="123">
        <f>'EE investment costs'!C491</f>
        <v>7.3</v>
      </c>
      <c r="AD442" s="22"/>
    </row>
    <row r="443" spans="2:30">
      <c r="B443" s="14" t="str">
        <f t="shared" ca="1" si="38"/>
        <v>INDODEFFLA-73</v>
      </c>
      <c r="C443" s="15" t="str">
        <f t="shared" ca="1" si="43"/>
        <v>IODLA</v>
      </c>
      <c r="D443" s="16">
        <f>'EE investment costs'!$F$15</f>
        <v>2016</v>
      </c>
      <c r="E443" s="14">
        <f>VLOOKUP(X443,'EE investment costs'!$D$56:$R$656,15,0)</f>
        <v>4.3401000000000005</v>
      </c>
      <c r="F443" s="17">
        <f ca="1">INDEX('EE investment costs'!$D$56:$R$656,MATCH(X443,'EE investment costs'!$D$56:$D$656,0),MATCH($V$8,'EE investment costs'!$D$56:$R$56,0))</f>
        <v>2091.709078773602</v>
      </c>
      <c r="I443" s="18">
        <v>1</v>
      </c>
      <c r="J443" s="18">
        <v>1</v>
      </c>
      <c r="K443" s="14">
        <f t="shared" ca="1" si="41"/>
        <v>0</v>
      </c>
      <c r="M443" s="19" t="str">
        <f t="shared" ca="1" si="39"/>
        <v>INDODEFFLA-73</v>
      </c>
      <c r="N443" s="23" t="str">
        <f t="shared" ca="1" si="40"/>
        <v>Other comm Saving Tech-Light 7.3y</v>
      </c>
      <c r="O443" s="23" t="s">
        <v>32</v>
      </c>
      <c r="P443" s="23" t="s">
        <v>33</v>
      </c>
      <c r="Q443" s="23"/>
      <c r="R443" s="23"/>
      <c r="S443" s="19" t="s">
        <v>34</v>
      </c>
      <c r="V443" s="16" t="str">
        <f t="shared" ca="1" si="42"/>
        <v>OD</v>
      </c>
      <c r="W443" s="14" t="str">
        <f t="shared" ca="1" si="42"/>
        <v>Other comm</v>
      </c>
      <c r="X443" s="3" t="str">
        <f>'EE investment costs'!D492</f>
        <v>LA-73</v>
      </c>
      <c r="Y443" s="3" t="str">
        <f>'EE investment costs'!E492</f>
        <v>Light</v>
      </c>
      <c r="AC443" s="123">
        <f>'EE investment costs'!C492</f>
        <v>7.3</v>
      </c>
      <c r="AD443" s="22"/>
    </row>
    <row r="444" spans="2:30">
      <c r="B444" s="14" t="str">
        <f t="shared" ca="1" si="38"/>
        <v>INDODEFFEM-73</v>
      </c>
      <c r="C444" s="15" t="str">
        <f t="shared" ca="1" si="43"/>
        <v>IODEM</v>
      </c>
      <c r="D444" s="16">
        <f>'EE investment costs'!$F$15</f>
        <v>2016</v>
      </c>
      <c r="E444" s="14">
        <f>VLOOKUP(X444,'EE investment costs'!$D$56:$R$656,15,0)</f>
        <v>4.557105</v>
      </c>
      <c r="F444" s="17">
        <f ca="1">INDEX('EE investment costs'!$D$56:$R$656,MATCH(X444,'EE investment costs'!$D$56:$D$656,0),MATCH($V$8,'EE investment costs'!$D$56:$R$56,0))</f>
        <v>2213.2486752137957</v>
      </c>
      <c r="I444" s="18">
        <v>1</v>
      </c>
      <c r="J444" s="18">
        <v>1</v>
      </c>
      <c r="K444" s="14">
        <f t="shared" ca="1" si="41"/>
        <v>0</v>
      </c>
      <c r="M444" s="19" t="str">
        <f t="shared" ca="1" si="39"/>
        <v>INDODEFFEM-73</v>
      </c>
      <c r="N444" s="23" t="str">
        <f t="shared" ca="1" si="40"/>
        <v>Other comm Saving Tech-Electric Motors 7.3y</v>
      </c>
      <c r="O444" s="23" t="s">
        <v>32</v>
      </c>
      <c r="P444" s="23" t="s">
        <v>33</v>
      </c>
      <c r="Q444" s="23"/>
      <c r="R444" s="23"/>
      <c r="S444" s="19" t="s">
        <v>34</v>
      </c>
      <c r="V444" s="16" t="str">
        <f t="shared" ca="1" si="42"/>
        <v>OD</v>
      </c>
      <c r="W444" s="14" t="str">
        <f t="shared" ca="1" si="42"/>
        <v>Other comm</v>
      </c>
      <c r="X444" s="3" t="str">
        <f>'EE investment costs'!D493</f>
        <v>EM-73</v>
      </c>
      <c r="Y444" s="3" t="str">
        <f>'EE investment costs'!E493</f>
        <v>Electric Motors</v>
      </c>
      <c r="AC444" s="123">
        <f>'EE investment costs'!C493</f>
        <v>7.3</v>
      </c>
      <c r="AD444" s="22"/>
    </row>
    <row r="445" spans="2:30">
      <c r="B445" s="14" t="str">
        <f t="shared" ca="1" si="38"/>
        <v>INDODEFFTF-73</v>
      </c>
      <c r="C445" s="15" t="str">
        <f t="shared" ca="1" si="43"/>
        <v>IODTF</v>
      </c>
      <c r="D445" s="16">
        <f>'EE investment costs'!$F$15</f>
        <v>2016</v>
      </c>
      <c r="E445" s="14">
        <f>VLOOKUP(X445,'EE investment costs'!$D$56:$R$656,15,0)</f>
        <v>17.75</v>
      </c>
      <c r="F445" s="17">
        <f ca="1">INDEX('EE investment costs'!$D$56:$R$656,MATCH(X445,'EE investment costs'!$D$56:$D$656,0),MATCH($V$8,'EE investment costs'!$D$56:$R$56,0))</f>
        <v>1072.6408350989625</v>
      </c>
      <c r="I445" s="18">
        <v>1</v>
      </c>
      <c r="J445" s="18">
        <v>1</v>
      </c>
      <c r="K445" s="14">
        <f t="shared" ca="1" si="41"/>
        <v>2</v>
      </c>
      <c r="M445" s="19" t="str">
        <f t="shared" ca="1" si="39"/>
        <v>INDODEFFTF-73</v>
      </c>
      <c r="N445" s="23" t="str">
        <f t="shared" ca="1" si="40"/>
        <v>Other comm Saving Tech-Haulage Tractors, Trucks, Fishing boats 7.3y</v>
      </c>
      <c r="O445" s="23" t="s">
        <v>32</v>
      </c>
      <c r="P445" s="23" t="s">
        <v>33</v>
      </c>
      <c r="Q445" s="23"/>
      <c r="R445" s="23"/>
      <c r="S445" s="19" t="s">
        <v>34</v>
      </c>
      <c r="V445" s="16" t="str">
        <f t="shared" ca="1" si="42"/>
        <v>OD</v>
      </c>
      <c r="W445" s="14" t="str">
        <f t="shared" ca="1" si="42"/>
        <v>Other comm</v>
      </c>
      <c r="X445" s="3" t="str">
        <f>'EE investment costs'!D494</f>
        <v>TF-73</v>
      </c>
      <c r="Y445" s="3" t="str">
        <f>'EE investment costs'!E494</f>
        <v>Haulage Tractors, Trucks, Fishing boats</v>
      </c>
      <c r="AC445" s="123">
        <f>'EE investment costs'!C494</f>
        <v>7.3</v>
      </c>
      <c r="AD445" s="22"/>
    </row>
    <row r="446" spans="2:30">
      <c r="B446" s="14" t="str">
        <f t="shared" ca="1" si="38"/>
        <v>INDODEFFMT-74</v>
      </c>
      <c r="C446" s="15" t="str">
        <f t="shared" ca="1" si="43"/>
        <v>IODMT</v>
      </c>
      <c r="D446" s="16">
        <f>'EE investment costs'!$F$15</f>
        <v>2016</v>
      </c>
      <c r="E446" s="14">
        <f>VLOOKUP(X446,'EE investment costs'!$D$56:$R$656,15,0)</f>
        <v>6.34</v>
      </c>
      <c r="F446" s="17">
        <f ca="1">INDEX('EE investment costs'!$D$56:$R$656,MATCH(X446,'EE investment costs'!$D$56:$D$656,0),MATCH($V$8,'EE investment costs'!$D$56:$R$56,0))</f>
        <v>896.03223229992204</v>
      </c>
      <c r="I446" s="18">
        <v>1</v>
      </c>
      <c r="J446" s="18">
        <v>1</v>
      </c>
      <c r="K446" s="14">
        <f t="shared" ca="1" si="41"/>
        <v>4</v>
      </c>
      <c r="M446" s="19" t="str">
        <f t="shared" ca="1" si="39"/>
        <v>INDODEFFMT-74</v>
      </c>
      <c r="N446" s="23" t="str">
        <f t="shared" ca="1" si="40"/>
        <v>Other comm Saving Tech-Heat Medium Temp. up to 150C 7.4y</v>
      </c>
      <c r="O446" s="23" t="s">
        <v>32</v>
      </c>
      <c r="P446" s="23" t="s">
        <v>33</v>
      </c>
      <c r="Q446" s="23"/>
      <c r="R446" s="23"/>
      <c r="S446" s="19" t="s">
        <v>34</v>
      </c>
      <c r="V446" s="16" t="str">
        <f t="shared" ca="1" si="42"/>
        <v>OD</v>
      </c>
      <c r="W446" s="14" t="str">
        <f t="shared" ca="1" si="42"/>
        <v>Other comm</v>
      </c>
      <c r="X446" s="3" t="str">
        <f>'EE investment costs'!D495</f>
        <v>MT-74</v>
      </c>
      <c r="Y446" s="3" t="str">
        <f>'EE investment costs'!E495</f>
        <v>Heat Medium Temp. up to 150C</v>
      </c>
      <c r="AC446" s="123">
        <f>'EE investment costs'!C495</f>
        <v>7.4</v>
      </c>
      <c r="AD446" s="22"/>
    </row>
    <row r="447" spans="2:30">
      <c r="B447" s="14" t="str">
        <f t="shared" ca="1" si="38"/>
        <v>INDODEFFHT-74</v>
      </c>
      <c r="C447" s="15" t="str">
        <f t="shared" ca="1" si="43"/>
        <v>IODHT</v>
      </c>
      <c r="D447" s="16">
        <f>'EE investment costs'!$F$15</f>
        <v>2016</v>
      </c>
      <c r="E447" s="14">
        <f>VLOOKUP(X447,'EE investment costs'!$D$56:$R$656,15,0)</f>
        <v>5.0720000000000001</v>
      </c>
      <c r="F447" s="17">
        <f ca="1">INDEX('EE investment costs'!$D$56:$R$656,MATCH(X447,'EE investment costs'!$D$56:$D$656,0),MATCH($V$8,'EE investment costs'!$D$56:$R$56,0))</f>
        <v>692.88496981090532</v>
      </c>
      <c r="I447" s="18">
        <v>1</v>
      </c>
      <c r="J447" s="18">
        <v>1</v>
      </c>
      <c r="K447" s="14">
        <f t="shared" ca="1" si="41"/>
        <v>6</v>
      </c>
      <c r="M447" s="19" t="str">
        <f t="shared" ca="1" si="39"/>
        <v>INDODEFFHT-74</v>
      </c>
      <c r="N447" s="23" t="str">
        <f t="shared" ca="1" si="40"/>
        <v>Other comm Saving Tech-Heat High Temp. over 150C 7.4y</v>
      </c>
      <c r="O447" s="23" t="s">
        <v>32</v>
      </c>
      <c r="P447" s="23" t="s">
        <v>33</v>
      </c>
      <c r="Q447" s="23"/>
      <c r="R447" s="23"/>
      <c r="S447" s="19" t="s">
        <v>34</v>
      </c>
      <c r="V447" s="16" t="str">
        <f t="shared" ca="1" si="42"/>
        <v>OD</v>
      </c>
      <c r="W447" s="14" t="str">
        <f t="shared" ca="1" si="42"/>
        <v>Other comm</v>
      </c>
      <c r="X447" s="3" t="str">
        <f>'EE investment costs'!D496</f>
        <v>HT-74</v>
      </c>
      <c r="Y447" s="3" t="str">
        <f>'EE investment costs'!E496</f>
        <v>Heat High Temp. over 150C</v>
      </c>
      <c r="AC447" s="123">
        <f>'EE investment costs'!C496</f>
        <v>7.4</v>
      </c>
      <c r="AD447" s="22"/>
    </row>
    <row r="448" spans="2:30">
      <c r="B448" s="14" t="str">
        <f t="shared" ca="1" si="38"/>
        <v>INDODEFFRH-74</v>
      </c>
      <c r="C448" s="15" t="str">
        <f t="shared" ca="1" si="43"/>
        <v>IODRH</v>
      </c>
      <c r="D448" s="16">
        <f>'EE investment costs'!$F$15</f>
        <v>2016</v>
      </c>
      <c r="E448" s="14">
        <f>VLOOKUP(X448,'EE investment costs'!$D$56:$R$656,15,0)</f>
        <v>16.634666666666668</v>
      </c>
      <c r="F448" s="17">
        <f ca="1">INDEX('EE investment costs'!$D$56:$R$656,MATCH(X448,'EE investment costs'!$D$56:$D$656,0),MATCH($V$8,'EE investment costs'!$D$56:$R$56,0))</f>
        <v>1465.2884514613079</v>
      </c>
      <c r="I448" s="18">
        <v>1</v>
      </c>
      <c r="J448" s="18">
        <v>1</v>
      </c>
      <c r="K448" s="14">
        <f t="shared" ca="1" si="41"/>
        <v>0</v>
      </c>
      <c r="M448" s="19" t="str">
        <f t="shared" ca="1" si="39"/>
        <v>INDODEFFRH-74</v>
      </c>
      <c r="N448" s="23" t="str">
        <f t="shared" ca="1" si="40"/>
        <v>Other comm Saving Tech-Heat Room Heat 7.4y</v>
      </c>
      <c r="O448" s="23" t="s">
        <v>32</v>
      </c>
      <c r="P448" s="23" t="s">
        <v>33</v>
      </c>
      <c r="Q448" s="23"/>
      <c r="R448" s="23"/>
      <c r="S448" s="19" t="s">
        <v>34</v>
      </c>
      <c r="V448" s="16" t="str">
        <f t="shared" ca="1" si="42"/>
        <v>OD</v>
      </c>
      <c r="W448" s="14" t="str">
        <f t="shared" ca="1" si="42"/>
        <v>Other comm</v>
      </c>
      <c r="X448" s="3" t="str">
        <f>'EE investment costs'!D497</f>
        <v>RH-74</v>
      </c>
      <c r="Y448" s="3" t="str">
        <f>'EE investment costs'!E497</f>
        <v>Heat Room Heat</v>
      </c>
      <c r="AC448" s="123">
        <f>'EE investment costs'!C497</f>
        <v>7.4</v>
      </c>
      <c r="AD448" s="22"/>
    </row>
    <row r="449" spans="2:30">
      <c r="B449" s="14" t="str">
        <f t="shared" ca="1" si="38"/>
        <v>INDODEFFLA-74</v>
      </c>
      <c r="C449" s="15" t="str">
        <f t="shared" ca="1" si="43"/>
        <v>IODLA</v>
      </c>
      <c r="D449" s="16">
        <f>'EE investment costs'!$F$15</f>
        <v>2016</v>
      </c>
      <c r="E449" s="14">
        <f>VLOOKUP(X449,'EE investment costs'!$D$56:$R$656,15,0)</f>
        <v>4.353133333333334</v>
      </c>
      <c r="F449" s="17">
        <f ca="1">INDEX('EE investment costs'!$D$56:$R$656,MATCH(X449,'EE investment costs'!$D$56:$D$656,0),MATCH($V$8,'EE investment costs'!$D$56:$R$56,0))</f>
        <v>2107.1255988235553</v>
      </c>
      <c r="I449" s="18">
        <v>1</v>
      </c>
      <c r="J449" s="18">
        <v>1</v>
      </c>
      <c r="K449" s="14">
        <f t="shared" ca="1" si="41"/>
        <v>0</v>
      </c>
      <c r="M449" s="19" t="str">
        <f t="shared" ca="1" si="39"/>
        <v>INDODEFFLA-74</v>
      </c>
      <c r="N449" s="23" t="str">
        <f t="shared" ca="1" si="40"/>
        <v>Other comm Saving Tech-Light 7.4y</v>
      </c>
      <c r="O449" s="23" t="s">
        <v>32</v>
      </c>
      <c r="P449" s="23" t="s">
        <v>33</v>
      </c>
      <c r="Q449" s="23"/>
      <c r="R449" s="23"/>
      <c r="S449" s="19" t="s">
        <v>34</v>
      </c>
      <c r="V449" s="16" t="str">
        <f t="shared" ca="1" si="42"/>
        <v>OD</v>
      </c>
      <c r="W449" s="14" t="str">
        <f t="shared" ca="1" si="42"/>
        <v>Other comm</v>
      </c>
      <c r="X449" s="3" t="str">
        <f>'EE investment costs'!D498</f>
        <v>LA-74</v>
      </c>
      <c r="Y449" s="3" t="str">
        <f>'EE investment costs'!E498</f>
        <v>Light</v>
      </c>
      <c r="AC449" s="123">
        <f>'EE investment costs'!C498</f>
        <v>7.4</v>
      </c>
      <c r="AD449" s="22"/>
    </row>
    <row r="450" spans="2:30">
      <c r="B450" s="14" t="str">
        <f t="shared" ca="1" si="38"/>
        <v>INDODEFFEM-74</v>
      </c>
      <c r="C450" s="15" t="str">
        <f t="shared" ca="1" si="43"/>
        <v>IODEM</v>
      </c>
      <c r="D450" s="16">
        <f>'EE investment costs'!$F$15</f>
        <v>2016</v>
      </c>
      <c r="E450" s="14">
        <f>VLOOKUP(X450,'EE investment costs'!$D$56:$R$656,15,0)</f>
        <v>4.5707899999999997</v>
      </c>
      <c r="F450" s="17">
        <f ca="1">INDEX('EE investment costs'!$D$56:$R$656,MATCH(X450,'EE investment costs'!$D$56:$D$656,0),MATCH($V$8,'EE investment costs'!$D$56:$R$56,0))</f>
        <v>2233.4417779929017</v>
      </c>
      <c r="I450" s="18">
        <v>1</v>
      </c>
      <c r="J450" s="18">
        <v>1</v>
      </c>
      <c r="K450" s="14">
        <f t="shared" ca="1" si="41"/>
        <v>0</v>
      </c>
      <c r="M450" s="19" t="str">
        <f t="shared" ca="1" si="39"/>
        <v>INDODEFFEM-74</v>
      </c>
      <c r="N450" s="23" t="str">
        <f t="shared" ca="1" si="40"/>
        <v>Other comm Saving Tech-Electric Motors 7.4y</v>
      </c>
      <c r="O450" s="23" t="s">
        <v>32</v>
      </c>
      <c r="P450" s="23" t="s">
        <v>33</v>
      </c>
      <c r="Q450" s="23"/>
      <c r="R450" s="23"/>
      <c r="S450" s="19" t="s">
        <v>34</v>
      </c>
      <c r="V450" s="16" t="str">
        <f t="shared" ca="1" si="42"/>
        <v>OD</v>
      </c>
      <c r="W450" s="14" t="str">
        <f t="shared" ca="1" si="42"/>
        <v>Other comm</v>
      </c>
      <c r="X450" s="3" t="str">
        <f>'EE investment costs'!D499</f>
        <v>EM-74</v>
      </c>
      <c r="Y450" s="3" t="str">
        <f>'EE investment costs'!E499</f>
        <v>Electric Motors</v>
      </c>
      <c r="AC450" s="123">
        <f>'EE investment costs'!C499</f>
        <v>7.4</v>
      </c>
      <c r="AD450" s="22"/>
    </row>
    <row r="451" spans="2:30">
      <c r="B451" s="14" t="str">
        <f t="shared" ca="1" si="38"/>
        <v>INDODEFFTF-74</v>
      </c>
      <c r="C451" s="15" t="str">
        <f t="shared" ca="1" si="43"/>
        <v>IODTF</v>
      </c>
      <c r="D451" s="16">
        <f>'EE investment costs'!$F$15</f>
        <v>2016</v>
      </c>
      <c r="E451" s="14">
        <f>VLOOKUP(X451,'EE investment costs'!$D$56:$R$656,15,0)</f>
        <v>17.833333333333332</v>
      </c>
      <c r="F451" s="17">
        <f ca="1">INDEX('EE investment costs'!$D$56:$R$656,MATCH(X451,'EE investment costs'!$D$56:$D$656,0),MATCH($V$8,'EE investment costs'!$D$56:$R$56,0))</f>
        <v>1087.3345451688112</v>
      </c>
      <c r="I451" s="18">
        <v>1</v>
      </c>
      <c r="J451" s="18">
        <v>1</v>
      </c>
      <c r="K451" s="14">
        <f t="shared" ca="1" si="41"/>
        <v>2</v>
      </c>
      <c r="M451" s="19" t="str">
        <f t="shared" ca="1" si="39"/>
        <v>INDODEFFTF-74</v>
      </c>
      <c r="N451" s="23" t="str">
        <f t="shared" ca="1" si="40"/>
        <v>Other comm Saving Tech-Haulage Tractors, Trucks, Fishing boats 7.4y</v>
      </c>
      <c r="O451" s="23" t="s">
        <v>32</v>
      </c>
      <c r="P451" s="23" t="s">
        <v>33</v>
      </c>
      <c r="Q451" s="23"/>
      <c r="R451" s="23"/>
      <c r="S451" s="19" t="s">
        <v>34</v>
      </c>
      <c r="V451" s="16" t="str">
        <f t="shared" ca="1" si="42"/>
        <v>OD</v>
      </c>
      <c r="W451" s="14" t="str">
        <f t="shared" ca="1" si="42"/>
        <v>Other comm</v>
      </c>
      <c r="X451" s="3" t="str">
        <f>'EE investment costs'!D500</f>
        <v>TF-74</v>
      </c>
      <c r="Y451" s="3" t="str">
        <f>'EE investment costs'!E500</f>
        <v>Haulage Tractors, Trucks, Fishing boats</v>
      </c>
      <c r="AC451" s="123">
        <f>'EE investment costs'!C500</f>
        <v>7.4</v>
      </c>
      <c r="AD451" s="22"/>
    </row>
    <row r="452" spans="2:30">
      <c r="B452" s="14" t="str">
        <f t="shared" ca="1" si="38"/>
        <v>INDODEFFMT-75</v>
      </c>
      <c r="C452" s="15" t="str">
        <f t="shared" ca="1" si="43"/>
        <v>IODMT</v>
      </c>
      <c r="D452" s="16">
        <f>'EE investment costs'!$F$15</f>
        <v>2016</v>
      </c>
      <c r="E452" s="14">
        <f>VLOOKUP(X452,'EE investment costs'!$D$56:$R$656,15,0)</f>
        <v>6.35</v>
      </c>
      <c r="F452" s="17">
        <f ca="1">INDEX('EE investment costs'!$D$56:$R$656,MATCH(X452,'EE investment costs'!$D$56:$D$656,0),MATCH($V$8,'EE investment costs'!$D$56:$R$56,0))</f>
        <v>905.64158431878013</v>
      </c>
      <c r="I452" s="18">
        <v>1</v>
      </c>
      <c r="J452" s="18">
        <v>1</v>
      </c>
      <c r="K452" s="14">
        <f t="shared" ca="1" si="41"/>
        <v>3</v>
      </c>
      <c r="M452" s="19" t="str">
        <f t="shared" ca="1" si="39"/>
        <v>INDODEFFMT-75</v>
      </c>
      <c r="N452" s="23" t="str">
        <f t="shared" ca="1" si="40"/>
        <v>Other comm Saving Tech-Heat Medium Temp. up to 150C 7.5y</v>
      </c>
      <c r="O452" s="23" t="s">
        <v>32</v>
      </c>
      <c r="P452" s="23" t="s">
        <v>33</v>
      </c>
      <c r="Q452" s="23"/>
      <c r="R452" s="23"/>
      <c r="S452" s="19" t="s">
        <v>34</v>
      </c>
      <c r="V452" s="16" t="str">
        <f t="shared" ca="1" si="42"/>
        <v>OD</v>
      </c>
      <c r="W452" s="14" t="str">
        <f t="shared" ca="1" si="42"/>
        <v>Other comm</v>
      </c>
      <c r="X452" s="3" t="str">
        <f>'EE investment costs'!D501</f>
        <v>MT-75</v>
      </c>
      <c r="Y452" s="3" t="str">
        <f>'EE investment costs'!E501</f>
        <v>Heat Medium Temp. up to 150C</v>
      </c>
      <c r="AC452" s="123">
        <f>'EE investment costs'!C501</f>
        <v>7.5</v>
      </c>
      <c r="AD452" s="22"/>
    </row>
    <row r="453" spans="2:30">
      <c r="B453" s="14" t="str">
        <f t="shared" ca="1" si="38"/>
        <v>INDODEFFHT-75</v>
      </c>
      <c r="C453" s="15" t="str">
        <f t="shared" ca="1" si="43"/>
        <v>IODHT</v>
      </c>
      <c r="D453" s="16">
        <f>'EE investment costs'!$F$15</f>
        <v>2016</v>
      </c>
      <c r="E453" s="14">
        <f>VLOOKUP(X453,'EE investment costs'!$D$56:$R$656,15,0)</f>
        <v>5.08</v>
      </c>
      <c r="F453" s="17">
        <f ca="1">INDEX('EE investment costs'!$D$56:$R$656,MATCH(X453,'EE investment costs'!$D$56:$D$656,0),MATCH($V$8,'EE investment costs'!$D$56:$R$56,0))</f>
        <v>699.2693308315487</v>
      </c>
      <c r="I453" s="18">
        <v>1</v>
      </c>
      <c r="J453" s="18">
        <v>1</v>
      </c>
      <c r="K453" s="14">
        <f t="shared" ca="1" si="41"/>
        <v>6</v>
      </c>
      <c r="M453" s="19" t="str">
        <f t="shared" ca="1" si="39"/>
        <v>INDODEFFHT-75</v>
      </c>
      <c r="N453" s="23" t="str">
        <f t="shared" ca="1" si="40"/>
        <v>Other comm Saving Tech-Heat High Temp. over 150C 7.5y</v>
      </c>
      <c r="O453" s="23" t="s">
        <v>32</v>
      </c>
      <c r="P453" s="23" t="s">
        <v>33</v>
      </c>
      <c r="Q453" s="23"/>
      <c r="R453" s="23"/>
      <c r="S453" s="19" t="s">
        <v>34</v>
      </c>
      <c r="V453" s="16" t="str">
        <f t="shared" ca="1" si="42"/>
        <v>OD</v>
      </c>
      <c r="W453" s="14" t="str">
        <f t="shared" ca="1" si="42"/>
        <v>Other comm</v>
      </c>
      <c r="X453" s="3" t="str">
        <f>'EE investment costs'!D502</f>
        <v>HT-75</v>
      </c>
      <c r="Y453" s="3" t="str">
        <f>'EE investment costs'!E502</f>
        <v>Heat High Temp. over 150C</v>
      </c>
      <c r="AC453" s="123">
        <f>'EE investment costs'!C502</f>
        <v>7.5</v>
      </c>
      <c r="AD453" s="22"/>
    </row>
    <row r="454" spans="2:30">
      <c r="B454" s="14" t="str">
        <f t="shared" ca="1" si="38"/>
        <v>INDODEFFRH-75</v>
      </c>
      <c r="C454" s="15" t="str">
        <f t="shared" ca="1" si="43"/>
        <v>IODRH</v>
      </c>
      <c r="D454" s="16">
        <f>'EE investment costs'!$F$15</f>
        <v>2016</v>
      </c>
      <c r="E454" s="14">
        <f>VLOOKUP(X454,'EE investment costs'!$D$56:$R$656,15,0)</f>
        <v>16.653333333333336</v>
      </c>
      <c r="F454" s="17">
        <f ca="1">INDEX('EE investment costs'!$D$56:$R$656,MATCH(X454,'EE investment costs'!$D$56:$D$656,0),MATCH($V$8,'EE investment costs'!$D$56:$R$56,0))</f>
        <v>1502.8599502167256</v>
      </c>
      <c r="I454" s="18">
        <v>1</v>
      </c>
      <c r="J454" s="18">
        <v>1</v>
      </c>
      <c r="K454" s="14">
        <f t="shared" ca="1" si="41"/>
        <v>0</v>
      </c>
      <c r="M454" s="19" t="str">
        <f t="shared" ca="1" si="39"/>
        <v>INDODEFFRH-75</v>
      </c>
      <c r="N454" s="23" t="str">
        <f t="shared" ca="1" si="40"/>
        <v>Other comm Saving Tech-Heat Room Heat 7.5y</v>
      </c>
      <c r="O454" s="23" t="s">
        <v>32</v>
      </c>
      <c r="P454" s="23" t="s">
        <v>33</v>
      </c>
      <c r="Q454" s="23"/>
      <c r="R454" s="23"/>
      <c r="S454" s="19" t="s">
        <v>34</v>
      </c>
      <c r="V454" s="16" t="str">
        <f t="shared" ca="1" si="42"/>
        <v>OD</v>
      </c>
      <c r="W454" s="14" t="str">
        <f t="shared" ca="1" si="42"/>
        <v>Other comm</v>
      </c>
      <c r="X454" s="3" t="str">
        <f>'EE investment costs'!D503</f>
        <v>RH-75</v>
      </c>
      <c r="Y454" s="3" t="str">
        <f>'EE investment costs'!E503</f>
        <v>Heat Room Heat</v>
      </c>
      <c r="AC454" s="123">
        <f>'EE investment costs'!C503</f>
        <v>7.5</v>
      </c>
      <c r="AD454" s="22"/>
    </row>
    <row r="455" spans="2:30">
      <c r="B455" s="14" t="str">
        <f t="shared" ca="1" si="38"/>
        <v>INDODEFFLA-75</v>
      </c>
      <c r="C455" s="15" t="str">
        <f t="shared" ca="1" si="43"/>
        <v>IODLA</v>
      </c>
      <c r="D455" s="16">
        <f>'EE investment costs'!$F$15</f>
        <v>2016</v>
      </c>
      <c r="E455" s="14">
        <f>VLOOKUP(X455,'EE investment costs'!$D$56:$R$656,15,0)</f>
        <v>4.3661666666666665</v>
      </c>
      <c r="F455" s="17">
        <f ca="1">INDEX('EE investment costs'!$D$56:$R$656,MATCH(X455,'EE investment costs'!$D$56:$D$656,0),MATCH($V$8,'EE investment costs'!$D$56:$R$56,0))</f>
        <v>2122.5421188735081</v>
      </c>
      <c r="I455" s="18">
        <v>1</v>
      </c>
      <c r="J455" s="18">
        <v>1</v>
      </c>
      <c r="K455" s="14">
        <f t="shared" ca="1" si="41"/>
        <v>0</v>
      </c>
      <c r="M455" s="19" t="str">
        <f t="shared" ca="1" si="39"/>
        <v>INDODEFFLA-75</v>
      </c>
      <c r="N455" s="23" t="str">
        <f t="shared" ca="1" si="40"/>
        <v>Other comm Saving Tech-Light 7.5y</v>
      </c>
      <c r="O455" s="23" t="s">
        <v>32</v>
      </c>
      <c r="P455" s="23" t="s">
        <v>33</v>
      </c>
      <c r="Q455" s="23"/>
      <c r="R455" s="23"/>
      <c r="S455" s="19" t="s">
        <v>34</v>
      </c>
      <c r="V455" s="16" t="str">
        <f t="shared" ca="1" si="42"/>
        <v>OD</v>
      </c>
      <c r="W455" s="14" t="str">
        <f t="shared" ca="1" si="42"/>
        <v>Other comm</v>
      </c>
      <c r="X455" s="3" t="str">
        <f>'EE investment costs'!D504</f>
        <v>LA-75</v>
      </c>
      <c r="Y455" s="3" t="str">
        <f>'EE investment costs'!E504</f>
        <v>Light</v>
      </c>
      <c r="AC455" s="123">
        <f>'EE investment costs'!C504</f>
        <v>7.5</v>
      </c>
      <c r="AD455" s="22"/>
    </row>
    <row r="456" spans="2:30">
      <c r="B456" s="14" t="str">
        <f t="shared" ref="B456:B519" ca="1" si="44">M456</f>
        <v>INDODEFFEM-75</v>
      </c>
      <c r="C456" s="15" t="str">
        <f t="shared" ca="1" si="43"/>
        <v>IODEM</v>
      </c>
      <c r="D456" s="16">
        <f>'EE investment costs'!$F$15</f>
        <v>2016</v>
      </c>
      <c r="E456" s="14">
        <f>VLOOKUP(X456,'EE investment costs'!$D$56:$R$656,15,0)</f>
        <v>4.5844749999999994</v>
      </c>
      <c r="F456" s="17">
        <f ca="1">INDEX('EE investment costs'!$D$56:$R$656,MATCH(X456,'EE investment costs'!$D$56:$D$656,0),MATCH($V$8,'EE investment costs'!$D$56:$R$56,0))</f>
        <v>2253.6348807720078</v>
      </c>
      <c r="I456" s="18">
        <v>1</v>
      </c>
      <c r="J456" s="18">
        <v>1</v>
      </c>
      <c r="K456" s="14">
        <f t="shared" ca="1" si="41"/>
        <v>0</v>
      </c>
      <c r="M456" s="19" t="str">
        <f t="shared" ref="M456:M519" ca="1" si="45">CONCATENATE("IND",$V$8,"EFF",$X456)</f>
        <v>INDODEFFEM-75</v>
      </c>
      <c r="N456" s="23" t="str">
        <f t="shared" ca="1" si="40"/>
        <v>Other comm Saving Tech-Electric Motors 7.5y</v>
      </c>
      <c r="O456" s="23" t="s">
        <v>32</v>
      </c>
      <c r="P456" s="23" t="s">
        <v>33</v>
      </c>
      <c r="Q456" s="23"/>
      <c r="R456" s="23"/>
      <c r="S456" s="19" t="s">
        <v>34</v>
      </c>
      <c r="V456" s="16" t="str">
        <f t="shared" ca="1" si="42"/>
        <v>OD</v>
      </c>
      <c r="W456" s="14" t="str">
        <f t="shared" ca="1" si="42"/>
        <v>Other comm</v>
      </c>
      <c r="X456" s="3" t="str">
        <f>'EE investment costs'!D505</f>
        <v>EM-75</v>
      </c>
      <c r="Y456" s="3" t="str">
        <f>'EE investment costs'!E505</f>
        <v>Electric Motors</v>
      </c>
      <c r="AC456" s="123">
        <f>'EE investment costs'!C505</f>
        <v>7.5</v>
      </c>
      <c r="AD456" s="22"/>
    </row>
    <row r="457" spans="2:30">
      <c r="B457" s="14" t="str">
        <f t="shared" ca="1" si="44"/>
        <v>INDODEFFTF-75</v>
      </c>
      <c r="C457" s="15" t="str">
        <f t="shared" ca="1" si="43"/>
        <v>IODTF</v>
      </c>
      <c r="D457" s="16">
        <f>'EE investment costs'!$F$15</f>
        <v>2016</v>
      </c>
      <c r="E457" s="14">
        <f>VLOOKUP(X457,'EE investment costs'!$D$56:$R$656,15,0)</f>
        <v>17.916666666666664</v>
      </c>
      <c r="F457" s="17">
        <f ca="1">INDEX('EE investment costs'!$D$56:$R$656,MATCH(X457,'EE investment costs'!$D$56:$D$656,0),MATCH($V$8,'EE investment costs'!$D$56:$R$56,0))</f>
        <v>1102.02825523866</v>
      </c>
      <c r="I457" s="18">
        <v>1</v>
      </c>
      <c r="J457" s="18">
        <v>1</v>
      </c>
      <c r="K457" s="14">
        <f t="shared" ca="1" si="41"/>
        <v>1</v>
      </c>
      <c r="M457" s="19" t="str">
        <f t="shared" ca="1" si="45"/>
        <v>INDODEFFTF-75</v>
      </c>
      <c r="N457" s="23" t="str">
        <f t="shared" ref="N457:N520" ca="1" si="46">$W$8&amp;" Saving Tech"&amp;"-"&amp;$Y457&amp;" "&amp;AC457&amp;"y"</f>
        <v>Other comm Saving Tech-Haulage Tractors, Trucks, Fishing boats 7.5y</v>
      </c>
      <c r="O457" s="23" t="s">
        <v>32</v>
      </c>
      <c r="P457" s="23" t="s">
        <v>33</v>
      </c>
      <c r="Q457" s="23"/>
      <c r="R457" s="23"/>
      <c r="S457" s="19" t="s">
        <v>34</v>
      </c>
      <c r="V457" s="16" t="str">
        <f t="shared" ca="1" si="42"/>
        <v>OD</v>
      </c>
      <c r="W457" s="14" t="str">
        <f t="shared" ca="1" si="42"/>
        <v>Other comm</v>
      </c>
      <c r="X457" s="3" t="str">
        <f>'EE investment costs'!D506</f>
        <v>TF-75</v>
      </c>
      <c r="Y457" s="3" t="str">
        <f>'EE investment costs'!E506</f>
        <v>Haulage Tractors, Trucks, Fishing boats</v>
      </c>
      <c r="AC457" s="123">
        <f>'EE investment costs'!C506</f>
        <v>7.5</v>
      </c>
      <c r="AD457" s="22"/>
    </row>
    <row r="458" spans="2:30">
      <c r="B458" s="14" t="str">
        <f t="shared" ca="1" si="44"/>
        <v>INDODEFFMT-76</v>
      </c>
      <c r="C458" s="15" t="str">
        <f t="shared" ca="1" si="43"/>
        <v>IODMT</v>
      </c>
      <c r="D458" s="16">
        <f>'EE investment costs'!$F$15</f>
        <v>2016</v>
      </c>
      <c r="E458" s="14">
        <f>VLOOKUP(X458,'EE investment costs'!$D$56:$R$656,15,0)</f>
        <v>6.3599999999999994</v>
      </c>
      <c r="F458" s="17">
        <f ca="1">INDEX('EE investment costs'!$D$56:$R$656,MATCH(X458,'EE investment costs'!$D$56:$D$656,0),MATCH($V$8,'EE investment costs'!$D$56:$R$56,0))</f>
        <v>915.25093633763811</v>
      </c>
      <c r="I458" s="18">
        <v>1</v>
      </c>
      <c r="J458" s="18">
        <v>1</v>
      </c>
      <c r="K458" s="14">
        <f t="shared" ref="K458:K521" ca="1" si="47">IF(F458&lt;500,1,0)+IF(F458&lt;600,1,0)+IF(F458&lt;700,1,0)+IF(F458&lt;800,1,0)+IF(F458&lt;900,1,0)+IF(F458&lt;1000,1,0)+IF(F458&lt;1100,1,0)+IF(F458&lt;1200,1,0)</f>
        <v>3</v>
      </c>
      <c r="M458" s="19" t="str">
        <f t="shared" ca="1" si="45"/>
        <v>INDODEFFMT-76</v>
      </c>
      <c r="N458" s="23" t="str">
        <f t="shared" ca="1" si="46"/>
        <v>Other comm Saving Tech-Heat Medium Temp. up to 150C 7.6y</v>
      </c>
      <c r="O458" s="23" t="s">
        <v>32</v>
      </c>
      <c r="P458" s="23" t="s">
        <v>33</v>
      </c>
      <c r="Q458" s="23"/>
      <c r="R458" s="23"/>
      <c r="S458" s="19" t="s">
        <v>34</v>
      </c>
      <c r="V458" s="16" t="str">
        <f t="shared" ref="V458:W521" ca="1" si="48">V457</f>
        <v>OD</v>
      </c>
      <c r="W458" s="14" t="str">
        <f t="shared" ca="1" si="48"/>
        <v>Other comm</v>
      </c>
      <c r="X458" s="3" t="str">
        <f>'EE investment costs'!D507</f>
        <v>MT-76</v>
      </c>
      <c r="Y458" s="3" t="str">
        <f>'EE investment costs'!E507</f>
        <v>Heat Medium Temp. up to 150C</v>
      </c>
      <c r="AC458" s="123">
        <f>'EE investment costs'!C507</f>
        <v>7.6</v>
      </c>
      <c r="AD458" s="22"/>
    </row>
    <row r="459" spans="2:30">
      <c r="B459" s="14" t="str">
        <f t="shared" ca="1" si="44"/>
        <v>INDODEFFHT-76</v>
      </c>
      <c r="C459" s="15" t="str">
        <f t="shared" ca="1" si="43"/>
        <v>IODHT</v>
      </c>
      <c r="D459" s="16">
        <f>'EE investment costs'!$F$15</f>
        <v>2016</v>
      </c>
      <c r="E459" s="14">
        <f>VLOOKUP(X459,'EE investment costs'!$D$56:$R$656,15,0)</f>
        <v>5.0880000000000001</v>
      </c>
      <c r="F459" s="17">
        <f ca="1">INDEX('EE investment costs'!$D$56:$R$656,MATCH(X459,'EE investment costs'!$D$56:$D$656,0),MATCH($V$8,'EE investment costs'!$D$56:$R$56,0))</f>
        <v>705.65369185219208</v>
      </c>
      <c r="I459" s="18">
        <v>1</v>
      </c>
      <c r="J459" s="18">
        <v>1</v>
      </c>
      <c r="K459" s="14">
        <f t="shared" ca="1" si="47"/>
        <v>5</v>
      </c>
      <c r="M459" s="19" t="str">
        <f t="shared" ca="1" si="45"/>
        <v>INDODEFFHT-76</v>
      </c>
      <c r="N459" s="23" t="str">
        <f t="shared" ca="1" si="46"/>
        <v>Other comm Saving Tech-Heat High Temp. over 150C 7.6y</v>
      </c>
      <c r="O459" s="23" t="s">
        <v>32</v>
      </c>
      <c r="P459" s="23" t="s">
        <v>33</v>
      </c>
      <c r="Q459" s="23"/>
      <c r="R459" s="23"/>
      <c r="S459" s="19" t="s">
        <v>34</v>
      </c>
      <c r="V459" s="16" t="str">
        <f t="shared" ca="1" si="48"/>
        <v>OD</v>
      </c>
      <c r="W459" s="14" t="str">
        <f t="shared" ca="1" si="48"/>
        <v>Other comm</v>
      </c>
      <c r="X459" s="3" t="str">
        <f>'EE investment costs'!D508</f>
        <v>HT-76</v>
      </c>
      <c r="Y459" s="3" t="str">
        <f>'EE investment costs'!E508</f>
        <v>Heat High Temp. over 150C</v>
      </c>
      <c r="AC459" s="123">
        <f>'EE investment costs'!C508</f>
        <v>7.6</v>
      </c>
      <c r="AD459" s="22"/>
    </row>
    <row r="460" spans="2:30">
      <c r="B460" s="14" t="str">
        <f t="shared" ca="1" si="44"/>
        <v>INDODEFFRH-76</v>
      </c>
      <c r="C460" s="15" t="str">
        <f t="shared" ca="1" si="43"/>
        <v>IODRH</v>
      </c>
      <c r="D460" s="16">
        <f>'EE investment costs'!$F$15</f>
        <v>2016</v>
      </c>
      <c r="E460" s="14">
        <f>VLOOKUP(X460,'EE investment costs'!$D$56:$R$656,15,0)</f>
        <v>16.672000000000004</v>
      </c>
      <c r="F460" s="17">
        <f ca="1">INDEX('EE investment costs'!$D$56:$R$656,MATCH(X460,'EE investment costs'!$D$56:$D$656,0),MATCH($V$8,'EE investment costs'!$D$56:$R$56,0))</f>
        <v>1540.4314489721437</v>
      </c>
      <c r="I460" s="18">
        <v>1</v>
      </c>
      <c r="J460" s="18">
        <v>1</v>
      </c>
      <c r="K460" s="14">
        <f t="shared" ca="1" si="47"/>
        <v>0</v>
      </c>
      <c r="M460" s="19" t="str">
        <f t="shared" ca="1" si="45"/>
        <v>INDODEFFRH-76</v>
      </c>
      <c r="N460" s="23" t="str">
        <f t="shared" ca="1" si="46"/>
        <v>Other comm Saving Tech-Heat Room Heat 7.6y</v>
      </c>
      <c r="O460" s="23" t="s">
        <v>32</v>
      </c>
      <c r="P460" s="23" t="s">
        <v>33</v>
      </c>
      <c r="Q460" s="23"/>
      <c r="R460" s="23"/>
      <c r="S460" s="19" t="s">
        <v>34</v>
      </c>
      <c r="V460" s="16" t="str">
        <f t="shared" ca="1" si="48"/>
        <v>OD</v>
      </c>
      <c r="W460" s="14" t="str">
        <f t="shared" ca="1" si="48"/>
        <v>Other comm</v>
      </c>
      <c r="X460" s="3" t="str">
        <f>'EE investment costs'!D509</f>
        <v>RH-76</v>
      </c>
      <c r="Y460" s="3" t="str">
        <f>'EE investment costs'!E509</f>
        <v>Heat Room Heat</v>
      </c>
      <c r="AC460" s="123">
        <f>'EE investment costs'!C509</f>
        <v>7.6</v>
      </c>
      <c r="AD460" s="22"/>
    </row>
    <row r="461" spans="2:30">
      <c r="B461" s="14" t="str">
        <f t="shared" ca="1" si="44"/>
        <v>INDODEFFLA-76</v>
      </c>
      <c r="C461" s="15" t="str">
        <f t="shared" ca="1" si="43"/>
        <v>IODLA</v>
      </c>
      <c r="D461" s="16">
        <f>'EE investment costs'!$F$15</f>
        <v>2016</v>
      </c>
      <c r="E461" s="14">
        <f>VLOOKUP(X461,'EE investment costs'!$D$56:$R$656,15,0)</f>
        <v>4.3792</v>
      </c>
      <c r="F461" s="17">
        <f ca="1">INDEX('EE investment costs'!$D$56:$R$656,MATCH(X461,'EE investment costs'!$D$56:$D$656,0),MATCH($V$8,'EE investment costs'!$D$56:$R$56,0))</f>
        <v>2137.9586389234614</v>
      </c>
      <c r="I461" s="18">
        <v>1</v>
      </c>
      <c r="J461" s="18">
        <v>1</v>
      </c>
      <c r="K461" s="14">
        <f t="shared" ca="1" si="47"/>
        <v>0</v>
      </c>
      <c r="M461" s="19" t="str">
        <f t="shared" ca="1" si="45"/>
        <v>INDODEFFLA-76</v>
      </c>
      <c r="N461" s="23" t="str">
        <f t="shared" ca="1" si="46"/>
        <v>Other comm Saving Tech-Light 7.6y</v>
      </c>
      <c r="O461" s="23" t="s">
        <v>32</v>
      </c>
      <c r="P461" s="23" t="s">
        <v>33</v>
      </c>
      <c r="Q461" s="23"/>
      <c r="R461" s="23"/>
      <c r="S461" s="19" t="s">
        <v>34</v>
      </c>
      <c r="V461" s="16" t="str">
        <f t="shared" ca="1" si="48"/>
        <v>OD</v>
      </c>
      <c r="W461" s="14" t="str">
        <f t="shared" ca="1" si="48"/>
        <v>Other comm</v>
      </c>
      <c r="X461" s="3" t="str">
        <f>'EE investment costs'!D510</f>
        <v>LA-76</v>
      </c>
      <c r="Y461" s="3" t="str">
        <f>'EE investment costs'!E510</f>
        <v>Light</v>
      </c>
      <c r="AC461" s="123">
        <f>'EE investment costs'!C510</f>
        <v>7.6</v>
      </c>
      <c r="AD461" s="22"/>
    </row>
    <row r="462" spans="2:30">
      <c r="B462" s="14" t="str">
        <f t="shared" ca="1" si="44"/>
        <v>INDODEFFEM-76</v>
      </c>
      <c r="C462" s="15" t="str">
        <f t="shared" ca="1" si="43"/>
        <v>IODEM</v>
      </c>
      <c r="D462" s="16">
        <f>'EE investment costs'!$F$15</f>
        <v>2016</v>
      </c>
      <c r="E462" s="14">
        <f>VLOOKUP(X462,'EE investment costs'!$D$56:$R$656,15,0)</f>
        <v>4.59816</v>
      </c>
      <c r="F462" s="17">
        <f ca="1">INDEX('EE investment costs'!$D$56:$R$656,MATCH(X462,'EE investment costs'!$D$56:$D$656,0),MATCH($V$8,'EE investment costs'!$D$56:$R$56,0))</f>
        <v>2273.8279835511144</v>
      </c>
      <c r="I462" s="18">
        <v>1</v>
      </c>
      <c r="J462" s="18">
        <v>1</v>
      </c>
      <c r="K462" s="14">
        <f t="shared" ca="1" si="47"/>
        <v>0</v>
      </c>
      <c r="M462" s="19" t="str">
        <f t="shared" ca="1" si="45"/>
        <v>INDODEFFEM-76</v>
      </c>
      <c r="N462" s="23" t="str">
        <f t="shared" ca="1" si="46"/>
        <v>Other comm Saving Tech-Electric Motors 7.6y</v>
      </c>
      <c r="O462" s="23" t="s">
        <v>32</v>
      </c>
      <c r="P462" s="23" t="s">
        <v>33</v>
      </c>
      <c r="Q462" s="23"/>
      <c r="R462" s="23"/>
      <c r="S462" s="19" t="s">
        <v>34</v>
      </c>
      <c r="V462" s="16" t="str">
        <f t="shared" ca="1" si="48"/>
        <v>OD</v>
      </c>
      <c r="W462" s="14" t="str">
        <f t="shared" ca="1" si="48"/>
        <v>Other comm</v>
      </c>
      <c r="X462" s="3" t="str">
        <f>'EE investment costs'!D511</f>
        <v>EM-76</v>
      </c>
      <c r="Y462" s="3" t="str">
        <f>'EE investment costs'!E511</f>
        <v>Electric Motors</v>
      </c>
      <c r="AC462" s="123">
        <f>'EE investment costs'!C511</f>
        <v>7.6</v>
      </c>
      <c r="AD462" s="22"/>
    </row>
    <row r="463" spans="2:30">
      <c r="B463" s="14" t="str">
        <f t="shared" ca="1" si="44"/>
        <v>INDODEFFTF-76</v>
      </c>
      <c r="C463" s="15" t="str">
        <f t="shared" ca="1" si="43"/>
        <v>IODTF</v>
      </c>
      <c r="D463" s="16">
        <f>'EE investment costs'!$F$15</f>
        <v>2016</v>
      </c>
      <c r="E463" s="14">
        <f>VLOOKUP(X463,'EE investment costs'!$D$56:$R$656,15,0)</f>
        <v>18</v>
      </c>
      <c r="F463" s="17">
        <f ca="1">INDEX('EE investment costs'!$D$56:$R$656,MATCH(X463,'EE investment costs'!$D$56:$D$656,0),MATCH($V$8,'EE investment costs'!$D$56:$R$56,0))</f>
        <v>1116.721965308509</v>
      </c>
      <c r="I463" s="18">
        <v>1</v>
      </c>
      <c r="J463" s="18">
        <v>1</v>
      </c>
      <c r="K463" s="14">
        <f t="shared" ca="1" si="47"/>
        <v>1</v>
      </c>
      <c r="M463" s="19" t="str">
        <f t="shared" ca="1" si="45"/>
        <v>INDODEFFTF-76</v>
      </c>
      <c r="N463" s="23" t="str">
        <f t="shared" ca="1" si="46"/>
        <v>Other comm Saving Tech-Haulage Tractors, Trucks, Fishing boats 7.6y</v>
      </c>
      <c r="O463" s="23" t="s">
        <v>32</v>
      </c>
      <c r="P463" s="23" t="s">
        <v>33</v>
      </c>
      <c r="Q463" s="23"/>
      <c r="R463" s="23"/>
      <c r="S463" s="19" t="s">
        <v>34</v>
      </c>
      <c r="V463" s="16" t="str">
        <f t="shared" ca="1" si="48"/>
        <v>OD</v>
      </c>
      <c r="W463" s="14" t="str">
        <f t="shared" ca="1" si="48"/>
        <v>Other comm</v>
      </c>
      <c r="X463" s="3" t="str">
        <f>'EE investment costs'!D512</f>
        <v>TF-76</v>
      </c>
      <c r="Y463" s="3" t="str">
        <f>'EE investment costs'!E512</f>
        <v>Haulage Tractors, Trucks, Fishing boats</v>
      </c>
      <c r="AC463" s="123">
        <f>'EE investment costs'!C512</f>
        <v>7.6</v>
      </c>
      <c r="AD463" s="22"/>
    </row>
    <row r="464" spans="2:30">
      <c r="B464" s="14" t="str">
        <f t="shared" ca="1" si="44"/>
        <v>INDODEFFMT-77</v>
      </c>
      <c r="C464" s="15" t="str">
        <f t="shared" ca="1" si="43"/>
        <v>IODMT</v>
      </c>
      <c r="D464" s="16">
        <f>'EE investment costs'!$F$15</f>
        <v>2016</v>
      </c>
      <c r="E464" s="14">
        <f>VLOOKUP(X464,'EE investment costs'!$D$56:$R$656,15,0)</f>
        <v>6.37</v>
      </c>
      <c r="F464" s="17">
        <f ca="1">INDEX('EE investment costs'!$D$56:$R$656,MATCH(X464,'EE investment costs'!$D$56:$D$656,0),MATCH($V$8,'EE investment costs'!$D$56:$R$56,0))</f>
        <v>924.8602883564962</v>
      </c>
      <c r="I464" s="18">
        <v>1</v>
      </c>
      <c r="J464" s="18">
        <v>1</v>
      </c>
      <c r="K464" s="14">
        <f t="shared" ca="1" si="47"/>
        <v>3</v>
      </c>
      <c r="M464" s="19" t="str">
        <f t="shared" ca="1" si="45"/>
        <v>INDODEFFMT-77</v>
      </c>
      <c r="N464" s="23" t="str">
        <f t="shared" ca="1" si="46"/>
        <v>Other comm Saving Tech-Heat Medium Temp. up to 150C 7.7y</v>
      </c>
      <c r="O464" s="23" t="s">
        <v>32</v>
      </c>
      <c r="P464" s="23" t="s">
        <v>33</v>
      </c>
      <c r="Q464" s="23"/>
      <c r="R464" s="23"/>
      <c r="S464" s="19" t="s">
        <v>34</v>
      </c>
      <c r="V464" s="16" t="str">
        <f t="shared" ca="1" si="48"/>
        <v>OD</v>
      </c>
      <c r="W464" s="14" t="str">
        <f t="shared" ca="1" si="48"/>
        <v>Other comm</v>
      </c>
      <c r="X464" s="3" t="str">
        <f>'EE investment costs'!D513</f>
        <v>MT-77</v>
      </c>
      <c r="Y464" s="3" t="str">
        <f>'EE investment costs'!E513</f>
        <v>Heat Medium Temp. up to 150C</v>
      </c>
      <c r="AC464" s="123">
        <f>'EE investment costs'!C513</f>
        <v>7.7</v>
      </c>
      <c r="AD464" s="22"/>
    </row>
    <row r="465" spans="2:30">
      <c r="B465" s="14" t="str">
        <f t="shared" ca="1" si="44"/>
        <v>INDODEFFHT-77</v>
      </c>
      <c r="C465" s="15" t="str">
        <f t="shared" ca="1" si="43"/>
        <v>IODHT</v>
      </c>
      <c r="D465" s="16">
        <f>'EE investment costs'!$F$15</f>
        <v>2016</v>
      </c>
      <c r="E465" s="14">
        <f>VLOOKUP(X465,'EE investment costs'!$D$56:$R$656,15,0)</f>
        <v>5.0960000000000001</v>
      </c>
      <c r="F465" s="17">
        <f ca="1">INDEX('EE investment costs'!$D$56:$R$656,MATCH(X465,'EE investment costs'!$D$56:$D$656,0),MATCH($V$8,'EE investment costs'!$D$56:$R$56,0))</f>
        <v>712.03805287283569</v>
      </c>
      <c r="I465" s="18">
        <v>1</v>
      </c>
      <c r="J465" s="18">
        <v>1</v>
      </c>
      <c r="K465" s="14">
        <f t="shared" ca="1" si="47"/>
        <v>5</v>
      </c>
      <c r="M465" s="19" t="str">
        <f t="shared" ca="1" si="45"/>
        <v>INDODEFFHT-77</v>
      </c>
      <c r="N465" s="23" t="str">
        <f t="shared" ca="1" si="46"/>
        <v>Other comm Saving Tech-Heat High Temp. over 150C 7.7y</v>
      </c>
      <c r="O465" s="23" t="s">
        <v>32</v>
      </c>
      <c r="P465" s="23" t="s">
        <v>33</v>
      </c>
      <c r="Q465" s="23"/>
      <c r="R465" s="23"/>
      <c r="S465" s="19" t="s">
        <v>34</v>
      </c>
      <c r="V465" s="16" t="str">
        <f t="shared" ca="1" si="48"/>
        <v>OD</v>
      </c>
      <c r="W465" s="14" t="str">
        <f t="shared" ca="1" si="48"/>
        <v>Other comm</v>
      </c>
      <c r="X465" s="3" t="str">
        <f>'EE investment costs'!D514</f>
        <v>HT-77</v>
      </c>
      <c r="Y465" s="3" t="str">
        <f>'EE investment costs'!E514</f>
        <v>Heat High Temp. over 150C</v>
      </c>
      <c r="AC465" s="123">
        <f>'EE investment costs'!C514</f>
        <v>7.7</v>
      </c>
      <c r="AD465" s="22"/>
    </row>
    <row r="466" spans="2:30">
      <c r="B466" s="14" t="str">
        <f t="shared" ca="1" si="44"/>
        <v>INDODEFFRH-77</v>
      </c>
      <c r="C466" s="15" t="str">
        <f t="shared" ca="1" si="43"/>
        <v>IODRH</v>
      </c>
      <c r="D466" s="16">
        <f>'EE investment costs'!$F$15</f>
        <v>2016</v>
      </c>
      <c r="E466" s="14">
        <f>VLOOKUP(X466,'EE investment costs'!$D$56:$R$656,15,0)</f>
        <v>16.690666666666669</v>
      </c>
      <c r="F466" s="17">
        <f ca="1">INDEX('EE investment costs'!$D$56:$R$656,MATCH(X466,'EE investment costs'!$D$56:$D$656,0),MATCH($V$8,'EE investment costs'!$D$56:$R$56,0))</f>
        <v>1578.0029477275618</v>
      </c>
      <c r="I466" s="18">
        <v>1</v>
      </c>
      <c r="J466" s="18">
        <v>1</v>
      </c>
      <c r="K466" s="14">
        <f t="shared" ca="1" si="47"/>
        <v>0</v>
      </c>
      <c r="M466" s="19" t="str">
        <f t="shared" ca="1" si="45"/>
        <v>INDODEFFRH-77</v>
      </c>
      <c r="N466" s="23" t="str">
        <f t="shared" ca="1" si="46"/>
        <v>Other comm Saving Tech-Heat Room Heat 7.7y</v>
      </c>
      <c r="O466" s="23" t="s">
        <v>32</v>
      </c>
      <c r="P466" s="23" t="s">
        <v>33</v>
      </c>
      <c r="Q466" s="23"/>
      <c r="R466" s="23"/>
      <c r="S466" s="19" t="s">
        <v>34</v>
      </c>
      <c r="V466" s="16" t="str">
        <f t="shared" ca="1" si="48"/>
        <v>OD</v>
      </c>
      <c r="W466" s="14" t="str">
        <f t="shared" ca="1" si="48"/>
        <v>Other comm</v>
      </c>
      <c r="X466" s="3" t="str">
        <f>'EE investment costs'!D515</f>
        <v>RH-77</v>
      </c>
      <c r="Y466" s="3" t="str">
        <f>'EE investment costs'!E515</f>
        <v>Heat Room Heat</v>
      </c>
      <c r="AC466" s="123">
        <f>'EE investment costs'!C515</f>
        <v>7.7</v>
      </c>
      <c r="AD466" s="22"/>
    </row>
    <row r="467" spans="2:30">
      <c r="B467" s="14" t="str">
        <f t="shared" ca="1" si="44"/>
        <v>INDODEFFLA-77</v>
      </c>
      <c r="C467" s="15" t="str">
        <f t="shared" ca="1" si="43"/>
        <v>IODLA</v>
      </c>
      <c r="D467" s="16">
        <f>'EE investment costs'!$F$15</f>
        <v>2016</v>
      </c>
      <c r="E467" s="14">
        <f>VLOOKUP(X467,'EE investment costs'!$D$56:$R$656,15,0)</f>
        <v>4.3922333333333334</v>
      </c>
      <c r="F467" s="17">
        <f ca="1">INDEX('EE investment costs'!$D$56:$R$656,MATCH(X467,'EE investment costs'!$D$56:$D$656,0),MATCH($V$8,'EE investment costs'!$D$56:$R$56,0))</f>
        <v>2153.3751589734143</v>
      </c>
      <c r="I467" s="18">
        <v>1</v>
      </c>
      <c r="J467" s="18">
        <v>1</v>
      </c>
      <c r="K467" s="14">
        <f t="shared" ca="1" si="47"/>
        <v>0</v>
      </c>
      <c r="M467" s="19" t="str">
        <f t="shared" ca="1" si="45"/>
        <v>INDODEFFLA-77</v>
      </c>
      <c r="N467" s="23" t="str">
        <f t="shared" ca="1" si="46"/>
        <v>Other comm Saving Tech-Light 7.7y</v>
      </c>
      <c r="O467" s="23" t="s">
        <v>32</v>
      </c>
      <c r="P467" s="23" t="s">
        <v>33</v>
      </c>
      <c r="Q467" s="23"/>
      <c r="R467" s="23"/>
      <c r="S467" s="19" t="s">
        <v>34</v>
      </c>
      <c r="V467" s="16" t="str">
        <f t="shared" ca="1" si="48"/>
        <v>OD</v>
      </c>
      <c r="W467" s="14" t="str">
        <f t="shared" ca="1" si="48"/>
        <v>Other comm</v>
      </c>
      <c r="X467" s="3" t="str">
        <f>'EE investment costs'!D516</f>
        <v>LA-77</v>
      </c>
      <c r="Y467" s="3" t="str">
        <f>'EE investment costs'!E516</f>
        <v>Light</v>
      </c>
      <c r="AC467" s="123">
        <f>'EE investment costs'!C516</f>
        <v>7.7</v>
      </c>
      <c r="AD467" s="22"/>
    </row>
    <row r="468" spans="2:30">
      <c r="B468" s="14" t="str">
        <f t="shared" ca="1" si="44"/>
        <v>INDODEFFEM-77</v>
      </c>
      <c r="C468" s="15" t="str">
        <f t="shared" ca="1" si="43"/>
        <v>IODEM</v>
      </c>
      <c r="D468" s="16">
        <f>'EE investment costs'!$F$15</f>
        <v>2016</v>
      </c>
      <c r="E468" s="14">
        <f>VLOOKUP(X468,'EE investment costs'!$D$56:$R$656,15,0)</f>
        <v>4.6118449999999998</v>
      </c>
      <c r="F468" s="17">
        <f ca="1">INDEX('EE investment costs'!$D$56:$R$656,MATCH(X468,'EE investment costs'!$D$56:$D$656,0),MATCH($V$8,'EE investment costs'!$D$56:$R$56,0))</f>
        <v>2294.0210863302204</v>
      </c>
      <c r="I468" s="18">
        <v>1</v>
      </c>
      <c r="J468" s="18">
        <v>1</v>
      </c>
      <c r="K468" s="14">
        <f t="shared" ca="1" si="47"/>
        <v>0</v>
      </c>
      <c r="M468" s="19" t="str">
        <f t="shared" ca="1" si="45"/>
        <v>INDODEFFEM-77</v>
      </c>
      <c r="N468" s="23" t="str">
        <f t="shared" ca="1" si="46"/>
        <v>Other comm Saving Tech-Electric Motors 7.7y</v>
      </c>
      <c r="O468" s="23" t="s">
        <v>32</v>
      </c>
      <c r="P468" s="23" t="s">
        <v>33</v>
      </c>
      <c r="Q468" s="23"/>
      <c r="R468" s="23"/>
      <c r="S468" s="19" t="s">
        <v>34</v>
      </c>
      <c r="V468" s="16" t="str">
        <f t="shared" ca="1" si="48"/>
        <v>OD</v>
      </c>
      <c r="W468" s="14" t="str">
        <f t="shared" ca="1" si="48"/>
        <v>Other comm</v>
      </c>
      <c r="X468" s="3" t="str">
        <f>'EE investment costs'!D517</f>
        <v>EM-77</v>
      </c>
      <c r="Y468" s="3" t="str">
        <f>'EE investment costs'!E517</f>
        <v>Electric Motors</v>
      </c>
      <c r="AC468" s="123">
        <f>'EE investment costs'!C517</f>
        <v>7.7</v>
      </c>
      <c r="AD468" s="22"/>
    </row>
    <row r="469" spans="2:30">
      <c r="B469" s="14" t="str">
        <f t="shared" ca="1" si="44"/>
        <v>INDODEFFTF-77</v>
      </c>
      <c r="C469" s="15" t="str">
        <f t="shared" ca="1" si="43"/>
        <v>IODTF</v>
      </c>
      <c r="D469" s="16">
        <f>'EE investment costs'!$F$15</f>
        <v>2016</v>
      </c>
      <c r="E469" s="14">
        <f>VLOOKUP(X469,'EE investment costs'!$D$56:$R$656,15,0)</f>
        <v>18.083333333333332</v>
      </c>
      <c r="F469" s="17">
        <f ca="1">INDEX('EE investment costs'!$D$56:$R$656,MATCH(X469,'EE investment costs'!$D$56:$D$656,0),MATCH($V$8,'EE investment costs'!$D$56:$R$56,0))</f>
        <v>1131.4156753783577</v>
      </c>
      <c r="I469" s="18">
        <v>1</v>
      </c>
      <c r="J469" s="18">
        <v>1</v>
      </c>
      <c r="K469" s="14">
        <f t="shared" ca="1" si="47"/>
        <v>1</v>
      </c>
      <c r="M469" s="19" t="str">
        <f t="shared" ca="1" si="45"/>
        <v>INDODEFFTF-77</v>
      </c>
      <c r="N469" s="23" t="str">
        <f t="shared" ca="1" si="46"/>
        <v>Other comm Saving Tech-Haulage Tractors, Trucks, Fishing boats 7.7y</v>
      </c>
      <c r="O469" s="23" t="s">
        <v>32</v>
      </c>
      <c r="P469" s="23" t="s">
        <v>33</v>
      </c>
      <c r="Q469" s="23"/>
      <c r="R469" s="23"/>
      <c r="S469" s="19" t="s">
        <v>34</v>
      </c>
      <c r="V469" s="16" t="str">
        <f t="shared" ca="1" si="48"/>
        <v>OD</v>
      </c>
      <c r="W469" s="14" t="str">
        <f t="shared" ca="1" si="48"/>
        <v>Other comm</v>
      </c>
      <c r="X469" s="3" t="str">
        <f>'EE investment costs'!D518</f>
        <v>TF-77</v>
      </c>
      <c r="Y469" s="3" t="str">
        <f>'EE investment costs'!E518</f>
        <v>Haulage Tractors, Trucks, Fishing boats</v>
      </c>
      <c r="AC469" s="123">
        <f>'EE investment costs'!C518</f>
        <v>7.7</v>
      </c>
      <c r="AD469" s="22"/>
    </row>
    <row r="470" spans="2:30">
      <c r="B470" s="14" t="str">
        <f t="shared" ca="1" si="44"/>
        <v>INDODEFFMT-78</v>
      </c>
      <c r="C470" s="15" t="str">
        <f t="shared" ca="1" si="43"/>
        <v>IODMT</v>
      </c>
      <c r="D470" s="16">
        <f>'EE investment costs'!$F$15</f>
        <v>2016</v>
      </c>
      <c r="E470" s="14">
        <f>VLOOKUP(X470,'EE investment costs'!$D$56:$R$656,15,0)</f>
        <v>6.38</v>
      </c>
      <c r="F470" s="17">
        <f ca="1">INDEX('EE investment costs'!$D$56:$R$656,MATCH(X470,'EE investment costs'!$D$56:$D$656,0),MATCH($V$8,'EE investment costs'!$D$56:$R$56,0))</f>
        <v>934.46964037535395</v>
      </c>
      <c r="I470" s="18">
        <v>1</v>
      </c>
      <c r="J470" s="18">
        <v>1</v>
      </c>
      <c r="K470" s="14">
        <f t="shared" ca="1" si="47"/>
        <v>3</v>
      </c>
      <c r="M470" s="19" t="str">
        <f t="shared" ca="1" si="45"/>
        <v>INDODEFFMT-78</v>
      </c>
      <c r="N470" s="23" t="str">
        <f t="shared" ca="1" si="46"/>
        <v>Other comm Saving Tech-Heat Medium Temp. up to 150C 7.8y</v>
      </c>
      <c r="O470" s="23" t="s">
        <v>32</v>
      </c>
      <c r="P470" s="23" t="s">
        <v>33</v>
      </c>
      <c r="Q470" s="23"/>
      <c r="R470" s="23"/>
      <c r="S470" s="19" t="s">
        <v>34</v>
      </c>
      <c r="V470" s="16" t="str">
        <f t="shared" ca="1" si="48"/>
        <v>OD</v>
      </c>
      <c r="W470" s="14" t="str">
        <f t="shared" ca="1" si="48"/>
        <v>Other comm</v>
      </c>
      <c r="X470" s="3" t="str">
        <f>'EE investment costs'!D519</f>
        <v>MT-78</v>
      </c>
      <c r="Y470" s="3" t="str">
        <f>'EE investment costs'!E519</f>
        <v>Heat Medium Temp. up to 150C</v>
      </c>
      <c r="AC470" s="123">
        <f>'EE investment costs'!C519</f>
        <v>7.8</v>
      </c>
      <c r="AD470" s="22"/>
    </row>
    <row r="471" spans="2:30">
      <c r="B471" s="14" t="str">
        <f t="shared" ca="1" si="44"/>
        <v>INDODEFFHT-78</v>
      </c>
      <c r="C471" s="15" t="str">
        <f t="shared" ca="1" si="43"/>
        <v>IODHT</v>
      </c>
      <c r="D471" s="16">
        <f>'EE investment costs'!$F$15</f>
        <v>2016</v>
      </c>
      <c r="E471" s="14">
        <f>VLOOKUP(X471,'EE investment costs'!$D$56:$R$656,15,0)</f>
        <v>5.1040000000000001</v>
      </c>
      <c r="F471" s="17">
        <f ca="1">INDEX('EE investment costs'!$D$56:$R$656,MATCH(X471,'EE investment costs'!$D$56:$D$656,0),MATCH($V$8,'EE investment costs'!$D$56:$R$56,0))</f>
        <v>718.42241389347896</v>
      </c>
      <c r="I471" s="18">
        <v>1</v>
      </c>
      <c r="J471" s="18">
        <v>1</v>
      </c>
      <c r="K471" s="14">
        <f t="shared" ca="1" si="47"/>
        <v>5</v>
      </c>
      <c r="M471" s="19" t="str">
        <f t="shared" ca="1" si="45"/>
        <v>INDODEFFHT-78</v>
      </c>
      <c r="N471" s="23" t="str">
        <f t="shared" ca="1" si="46"/>
        <v>Other comm Saving Tech-Heat High Temp. over 150C 7.8y</v>
      </c>
      <c r="O471" s="23" t="s">
        <v>32</v>
      </c>
      <c r="P471" s="23" t="s">
        <v>33</v>
      </c>
      <c r="Q471" s="23"/>
      <c r="R471" s="23"/>
      <c r="S471" s="19" t="s">
        <v>34</v>
      </c>
      <c r="V471" s="16" t="str">
        <f t="shared" ca="1" si="48"/>
        <v>OD</v>
      </c>
      <c r="W471" s="14" t="str">
        <f t="shared" ca="1" si="48"/>
        <v>Other comm</v>
      </c>
      <c r="X471" s="3" t="str">
        <f>'EE investment costs'!D520</f>
        <v>HT-78</v>
      </c>
      <c r="Y471" s="3" t="str">
        <f>'EE investment costs'!E520</f>
        <v>Heat High Temp. over 150C</v>
      </c>
      <c r="AC471" s="123">
        <f>'EE investment costs'!C520</f>
        <v>7.8</v>
      </c>
      <c r="AD471" s="22"/>
    </row>
    <row r="472" spans="2:30">
      <c r="B472" s="14" t="str">
        <f t="shared" ca="1" si="44"/>
        <v>INDODEFFRH-78</v>
      </c>
      <c r="C472" s="15" t="str">
        <f t="shared" ca="1" si="43"/>
        <v>IODRH</v>
      </c>
      <c r="D472" s="16">
        <f>'EE investment costs'!$F$15</f>
        <v>2016</v>
      </c>
      <c r="E472" s="14">
        <f>VLOOKUP(X472,'EE investment costs'!$D$56:$R$656,15,0)</f>
        <v>16.709333333333337</v>
      </c>
      <c r="F472" s="17">
        <f ca="1">INDEX('EE investment costs'!$D$56:$R$656,MATCH(X472,'EE investment costs'!$D$56:$D$656,0),MATCH($V$8,'EE investment costs'!$D$56:$R$56,0))</f>
        <v>1615.57444648298</v>
      </c>
      <c r="I472" s="18">
        <v>1</v>
      </c>
      <c r="J472" s="18">
        <v>1</v>
      </c>
      <c r="K472" s="14">
        <f t="shared" ca="1" si="47"/>
        <v>0</v>
      </c>
      <c r="M472" s="19" t="str">
        <f t="shared" ca="1" si="45"/>
        <v>INDODEFFRH-78</v>
      </c>
      <c r="N472" s="23" t="str">
        <f t="shared" ca="1" si="46"/>
        <v>Other comm Saving Tech-Heat Room Heat 7.8y</v>
      </c>
      <c r="O472" s="23" t="s">
        <v>32</v>
      </c>
      <c r="P472" s="23" t="s">
        <v>33</v>
      </c>
      <c r="Q472" s="23"/>
      <c r="R472" s="23"/>
      <c r="S472" s="19" t="s">
        <v>34</v>
      </c>
      <c r="V472" s="16" t="str">
        <f t="shared" ca="1" si="48"/>
        <v>OD</v>
      </c>
      <c r="W472" s="14" t="str">
        <f t="shared" ca="1" si="48"/>
        <v>Other comm</v>
      </c>
      <c r="X472" s="3" t="str">
        <f>'EE investment costs'!D521</f>
        <v>RH-78</v>
      </c>
      <c r="Y472" s="3" t="str">
        <f>'EE investment costs'!E521</f>
        <v>Heat Room Heat</v>
      </c>
      <c r="AC472" s="123">
        <f>'EE investment costs'!C521</f>
        <v>7.8</v>
      </c>
      <c r="AD472" s="22"/>
    </row>
    <row r="473" spans="2:30">
      <c r="B473" s="14" t="str">
        <f t="shared" ca="1" si="44"/>
        <v>INDODEFFLA-78</v>
      </c>
      <c r="C473" s="15" t="str">
        <f t="shared" ca="1" si="43"/>
        <v>IODLA</v>
      </c>
      <c r="D473" s="16">
        <f>'EE investment costs'!$F$15</f>
        <v>2016</v>
      </c>
      <c r="E473" s="14">
        <f>VLOOKUP(X473,'EE investment costs'!$D$56:$R$656,15,0)</f>
        <v>4.4052666666666669</v>
      </c>
      <c r="F473" s="17">
        <f ca="1">INDEX('EE investment costs'!$D$56:$R$656,MATCH(X473,'EE investment costs'!$D$56:$D$656,0),MATCH($V$8,'EE investment costs'!$D$56:$R$56,0))</f>
        <v>2168.7916790233671</v>
      </c>
      <c r="I473" s="18">
        <v>1</v>
      </c>
      <c r="J473" s="18">
        <v>1</v>
      </c>
      <c r="K473" s="14">
        <f t="shared" ca="1" si="47"/>
        <v>0</v>
      </c>
      <c r="M473" s="19" t="str">
        <f t="shared" ca="1" si="45"/>
        <v>INDODEFFLA-78</v>
      </c>
      <c r="N473" s="23" t="str">
        <f t="shared" ca="1" si="46"/>
        <v>Other comm Saving Tech-Light 7.8y</v>
      </c>
      <c r="O473" s="23" t="s">
        <v>32</v>
      </c>
      <c r="P473" s="23" t="s">
        <v>33</v>
      </c>
      <c r="Q473" s="23"/>
      <c r="R473" s="23"/>
      <c r="S473" s="19" t="s">
        <v>34</v>
      </c>
      <c r="V473" s="16" t="str">
        <f t="shared" ca="1" si="48"/>
        <v>OD</v>
      </c>
      <c r="W473" s="14" t="str">
        <f t="shared" ca="1" si="48"/>
        <v>Other comm</v>
      </c>
      <c r="X473" s="3" t="str">
        <f>'EE investment costs'!D522</f>
        <v>LA-78</v>
      </c>
      <c r="Y473" s="3" t="str">
        <f>'EE investment costs'!E522</f>
        <v>Light</v>
      </c>
      <c r="AC473" s="123">
        <f>'EE investment costs'!C522</f>
        <v>7.8</v>
      </c>
      <c r="AD473" s="22"/>
    </row>
    <row r="474" spans="2:30">
      <c r="B474" s="14" t="str">
        <f t="shared" ca="1" si="44"/>
        <v>INDODEFFEM-78</v>
      </c>
      <c r="C474" s="15" t="str">
        <f t="shared" ca="1" si="43"/>
        <v>IODEM</v>
      </c>
      <c r="D474" s="16">
        <f>'EE investment costs'!$F$15</f>
        <v>2016</v>
      </c>
      <c r="E474" s="14">
        <f>VLOOKUP(X474,'EE investment costs'!$D$56:$R$656,15,0)</f>
        <v>4.6255299999999995</v>
      </c>
      <c r="F474" s="17">
        <f ca="1">INDEX('EE investment costs'!$D$56:$R$656,MATCH(X474,'EE investment costs'!$D$56:$D$656,0),MATCH($V$8,'EE investment costs'!$D$56:$R$56,0))</f>
        <v>2314.2141891093265</v>
      </c>
      <c r="I474" s="18">
        <v>1</v>
      </c>
      <c r="J474" s="18">
        <v>1</v>
      </c>
      <c r="K474" s="14">
        <f t="shared" ca="1" si="47"/>
        <v>0</v>
      </c>
      <c r="M474" s="19" t="str">
        <f t="shared" ca="1" si="45"/>
        <v>INDODEFFEM-78</v>
      </c>
      <c r="N474" s="23" t="str">
        <f t="shared" ca="1" si="46"/>
        <v>Other comm Saving Tech-Electric Motors 7.8y</v>
      </c>
      <c r="O474" s="23" t="s">
        <v>32</v>
      </c>
      <c r="P474" s="23" t="s">
        <v>33</v>
      </c>
      <c r="Q474" s="23"/>
      <c r="R474" s="23"/>
      <c r="S474" s="19" t="s">
        <v>34</v>
      </c>
      <c r="V474" s="16" t="str">
        <f t="shared" ca="1" si="48"/>
        <v>OD</v>
      </c>
      <c r="W474" s="14" t="str">
        <f t="shared" ca="1" si="48"/>
        <v>Other comm</v>
      </c>
      <c r="X474" s="3" t="str">
        <f>'EE investment costs'!D523</f>
        <v>EM-78</v>
      </c>
      <c r="Y474" s="3" t="str">
        <f>'EE investment costs'!E523</f>
        <v>Electric Motors</v>
      </c>
      <c r="AC474" s="123">
        <f>'EE investment costs'!C523</f>
        <v>7.8</v>
      </c>
      <c r="AD474" s="22"/>
    </row>
    <row r="475" spans="2:30">
      <c r="B475" s="14" t="str">
        <f t="shared" ca="1" si="44"/>
        <v>INDODEFFTF-78</v>
      </c>
      <c r="C475" s="15" t="str">
        <f t="shared" ca="1" si="43"/>
        <v>IODTF</v>
      </c>
      <c r="D475" s="16">
        <f>'EE investment costs'!$F$15</f>
        <v>2016</v>
      </c>
      <c r="E475" s="14">
        <f>VLOOKUP(X475,'EE investment costs'!$D$56:$R$656,15,0)</f>
        <v>18.166666666666664</v>
      </c>
      <c r="F475" s="17">
        <f ca="1">INDEX('EE investment costs'!$D$56:$R$656,MATCH(X475,'EE investment costs'!$D$56:$D$656,0),MATCH($V$8,'EE investment costs'!$D$56:$R$56,0))</f>
        <v>1146.1093854482065</v>
      </c>
      <c r="I475" s="18">
        <v>1</v>
      </c>
      <c r="J475" s="18">
        <v>1</v>
      </c>
      <c r="K475" s="14">
        <f t="shared" ca="1" si="47"/>
        <v>1</v>
      </c>
      <c r="M475" s="19" t="str">
        <f t="shared" ca="1" si="45"/>
        <v>INDODEFFTF-78</v>
      </c>
      <c r="N475" s="23" t="str">
        <f t="shared" ca="1" si="46"/>
        <v>Other comm Saving Tech-Haulage Tractors, Trucks, Fishing boats 7.8y</v>
      </c>
      <c r="O475" s="23" t="s">
        <v>32</v>
      </c>
      <c r="P475" s="23" t="s">
        <v>33</v>
      </c>
      <c r="Q475" s="23"/>
      <c r="R475" s="23"/>
      <c r="S475" s="19" t="s">
        <v>34</v>
      </c>
      <c r="V475" s="16" t="str">
        <f t="shared" ca="1" si="48"/>
        <v>OD</v>
      </c>
      <c r="W475" s="14" t="str">
        <f t="shared" ca="1" si="48"/>
        <v>Other comm</v>
      </c>
      <c r="X475" s="3" t="str">
        <f>'EE investment costs'!D524</f>
        <v>TF-78</v>
      </c>
      <c r="Y475" s="3" t="str">
        <f>'EE investment costs'!E524</f>
        <v>Haulage Tractors, Trucks, Fishing boats</v>
      </c>
      <c r="AC475" s="123">
        <f>'EE investment costs'!C524</f>
        <v>7.8</v>
      </c>
      <c r="AD475" s="22"/>
    </row>
    <row r="476" spans="2:30">
      <c r="B476" s="14" t="str">
        <f t="shared" ca="1" si="44"/>
        <v>INDODEFFMT-79</v>
      </c>
      <c r="C476" s="15" t="str">
        <f t="shared" ca="1" si="43"/>
        <v>IODMT</v>
      </c>
      <c r="D476" s="16">
        <f>'EE investment costs'!$F$15</f>
        <v>2016</v>
      </c>
      <c r="E476" s="14">
        <f>VLOOKUP(X476,'EE investment costs'!$D$56:$R$656,15,0)</f>
        <v>6.39</v>
      </c>
      <c r="F476" s="17">
        <f ca="1">INDEX('EE investment costs'!$D$56:$R$656,MATCH(X476,'EE investment costs'!$D$56:$D$656,0),MATCH($V$8,'EE investment costs'!$D$56:$R$56,0))</f>
        <v>944.07899239421204</v>
      </c>
      <c r="I476" s="18">
        <v>1</v>
      </c>
      <c r="J476" s="18">
        <v>1</v>
      </c>
      <c r="K476" s="14">
        <f t="shared" ca="1" si="47"/>
        <v>3</v>
      </c>
      <c r="M476" s="19" t="str">
        <f t="shared" ca="1" si="45"/>
        <v>INDODEFFMT-79</v>
      </c>
      <c r="N476" s="23" t="str">
        <f t="shared" ca="1" si="46"/>
        <v>Other comm Saving Tech-Heat Medium Temp. up to 150C 7.9y</v>
      </c>
      <c r="O476" s="23" t="s">
        <v>32</v>
      </c>
      <c r="P476" s="23" t="s">
        <v>33</v>
      </c>
      <c r="Q476" s="23"/>
      <c r="R476" s="23"/>
      <c r="S476" s="19" t="s">
        <v>34</v>
      </c>
      <c r="V476" s="16" t="str">
        <f t="shared" ca="1" si="48"/>
        <v>OD</v>
      </c>
      <c r="W476" s="14" t="str">
        <f t="shared" ca="1" si="48"/>
        <v>Other comm</v>
      </c>
      <c r="X476" s="3" t="str">
        <f>'EE investment costs'!D525</f>
        <v>MT-79</v>
      </c>
      <c r="Y476" s="3" t="str">
        <f>'EE investment costs'!E525</f>
        <v>Heat Medium Temp. up to 150C</v>
      </c>
      <c r="AC476" s="123">
        <f>'EE investment costs'!C525</f>
        <v>7.9</v>
      </c>
      <c r="AD476" s="22"/>
    </row>
    <row r="477" spans="2:30">
      <c r="B477" s="14" t="str">
        <f t="shared" ca="1" si="44"/>
        <v>INDODEFFHT-79</v>
      </c>
      <c r="C477" s="15" t="str">
        <f t="shared" ca="1" si="43"/>
        <v>IODHT</v>
      </c>
      <c r="D477" s="16">
        <f>'EE investment costs'!$F$15</f>
        <v>2016</v>
      </c>
      <c r="E477" s="14">
        <f>VLOOKUP(X477,'EE investment costs'!$D$56:$R$656,15,0)</f>
        <v>5.1120000000000001</v>
      </c>
      <c r="F477" s="17">
        <f ca="1">INDEX('EE investment costs'!$D$56:$R$656,MATCH(X477,'EE investment costs'!$D$56:$D$656,0),MATCH($V$8,'EE investment costs'!$D$56:$R$56,0))</f>
        <v>724.80677491412257</v>
      </c>
      <c r="I477" s="18">
        <v>1</v>
      </c>
      <c r="J477" s="18">
        <v>1</v>
      </c>
      <c r="K477" s="14">
        <f t="shared" ca="1" si="47"/>
        <v>5</v>
      </c>
      <c r="M477" s="19" t="str">
        <f t="shared" ca="1" si="45"/>
        <v>INDODEFFHT-79</v>
      </c>
      <c r="N477" s="23" t="str">
        <f t="shared" ca="1" si="46"/>
        <v>Other comm Saving Tech-Heat High Temp. over 150C 7.9y</v>
      </c>
      <c r="O477" s="23" t="s">
        <v>32</v>
      </c>
      <c r="P477" s="23" t="s">
        <v>33</v>
      </c>
      <c r="Q477" s="23"/>
      <c r="R477" s="23"/>
      <c r="S477" s="19" t="s">
        <v>34</v>
      </c>
      <c r="V477" s="16" t="str">
        <f t="shared" ca="1" si="48"/>
        <v>OD</v>
      </c>
      <c r="W477" s="14" t="str">
        <f t="shared" ca="1" si="48"/>
        <v>Other comm</v>
      </c>
      <c r="X477" s="3" t="str">
        <f>'EE investment costs'!D526</f>
        <v>HT-79</v>
      </c>
      <c r="Y477" s="3" t="str">
        <f>'EE investment costs'!E526</f>
        <v>Heat High Temp. over 150C</v>
      </c>
      <c r="AC477" s="123">
        <f>'EE investment costs'!C526</f>
        <v>7.9</v>
      </c>
      <c r="AD477" s="22"/>
    </row>
    <row r="478" spans="2:30">
      <c r="B478" s="14" t="str">
        <f t="shared" ca="1" si="44"/>
        <v>INDODEFFRH-79</v>
      </c>
      <c r="C478" s="15" t="str">
        <f t="shared" ca="1" si="43"/>
        <v>IODRH</v>
      </c>
      <c r="D478" s="16">
        <f>'EE investment costs'!$F$15</f>
        <v>2016</v>
      </c>
      <c r="E478" s="14">
        <f>VLOOKUP(X478,'EE investment costs'!$D$56:$R$656,15,0)</f>
        <v>16.728000000000002</v>
      </c>
      <c r="F478" s="17">
        <f ca="1">INDEX('EE investment costs'!$D$56:$R$656,MATCH(X478,'EE investment costs'!$D$56:$D$656,0),MATCH($V$8,'EE investment costs'!$D$56:$R$56,0))</f>
        <v>1653.1459452383981</v>
      </c>
      <c r="I478" s="18">
        <v>1</v>
      </c>
      <c r="J478" s="18">
        <v>1</v>
      </c>
      <c r="K478" s="14">
        <f t="shared" ca="1" si="47"/>
        <v>0</v>
      </c>
      <c r="M478" s="19" t="str">
        <f t="shared" ca="1" si="45"/>
        <v>INDODEFFRH-79</v>
      </c>
      <c r="N478" s="23" t="str">
        <f t="shared" ca="1" si="46"/>
        <v>Other comm Saving Tech-Heat Room Heat 7.9y</v>
      </c>
      <c r="O478" s="23" t="s">
        <v>32</v>
      </c>
      <c r="P478" s="23" t="s">
        <v>33</v>
      </c>
      <c r="Q478" s="23"/>
      <c r="R478" s="23"/>
      <c r="S478" s="19" t="s">
        <v>34</v>
      </c>
      <c r="V478" s="16" t="str">
        <f t="shared" ca="1" si="48"/>
        <v>OD</v>
      </c>
      <c r="W478" s="14" t="str">
        <f t="shared" ca="1" si="48"/>
        <v>Other comm</v>
      </c>
      <c r="X478" s="3" t="str">
        <f>'EE investment costs'!D527</f>
        <v>RH-79</v>
      </c>
      <c r="Y478" s="3" t="str">
        <f>'EE investment costs'!E527</f>
        <v>Heat Room Heat</v>
      </c>
      <c r="AC478" s="123">
        <f>'EE investment costs'!C527</f>
        <v>7.9</v>
      </c>
      <c r="AD478" s="22"/>
    </row>
    <row r="479" spans="2:30">
      <c r="B479" s="14" t="str">
        <f t="shared" ca="1" si="44"/>
        <v>INDODEFFLA-79</v>
      </c>
      <c r="C479" s="15" t="str">
        <f t="shared" ca="1" si="43"/>
        <v>IODLA</v>
      </c>
      <c r="D479" s="16">
        <f>'EE investment costs'!$F$15</f>
        <v>2016</v>
      </c>
      <c r="E479" s="14">
        <f>VLOOKUP(X479,'EE investment costs'!$D$56:$R$656,15,0)</f>
        <v>4.4183000000000003</v>
      </c>
      <c r="F479" s="17">
        <f ca="1">INDEX('EE investment costs'!$D$56:$R$656,MATCH(X479,'EE investment costs'!$D$56:$D$656,0),MATCH($V$8,'EE investment costs'!$D$56:$R$56,0))</f>
        <v>2184.2081990733204</v>
      </c>
      <c r="I479" s="18">
        <v>1</v>
      </c>
      <c r="J479" s="18">
        <v>1</v>
      </c>
      <c r="K479" s="14">
        <f t="shared" ca="1" si="47"/>
        <v>0</v>
      </c>
      <c r="M479" s="19" t="str">
        <f t="shared" ca="1" si="45"/>
        <v>INDODEFFLA-79</v>
      </c>
      <c r="N479" s="23" t="str">
        <f t="shared" ca="1" si="46"/>
        <v>Other comm Saving Tech-Light 7.9y</v>
      </c>
      <c r="O479" s="23" t="s">
        <v>32</v>
      </c>
      <c r="P479" s="23" t="s">
        <v>33</v>
      </c>
      <c r="Q479" s="23"/>
      <c r="R479" s="23"/>
      <c r="S479" s="19" t="s">
        <v>34</v>
      </c>
      <c r="V479" s="16" t="str">
        <f t="shared" ca="1" si="48"/>
        <v>OD</v>
      </c>
      <c r="W479" s="14" t="str">
        <f t="shared" ca="1" si="48"/>
        <v>Other comm</v>
      </c>
      <c r="X479" s="3" t="str">
        <f>'EE investment costs'!D528</f>
        <v>LA-79</v>
      </c>
      <c r="Y479" s="3" t="str">
        <f>'EE investment costs'!E528</f>
        <v>Light</v>
      </c>
      <c r="AC479" s="123">
        <f>'EE investment costs'!C528</f>
        <v>7.9</v>
      </c>
      <c r="AD479" s="22"/>
    </row>
    <row r="480" spans="2:30">
      <c r="B480" s="14" t="str">
        <f t="shared" ca="1" si="44"/>
        <v>INDODEFFEM-79</v>
      </c>
      <c r="C480" s="15" t="str">
        <f t="shared" ca="1" si="43"/>
        <v>IODEM</v>
      </c>
      <c r="D480" s="16">
        <f>'EE investment costs'!$F$15</f>
        <v>2016</v>
      </c>
      <c r="E480" s="14">
        <f>VLOOKUP(X480,'EE investment costs'!$D$56:$R$656,15,0)</f>
        <v>4.6392150000000001</v>
      </c>
      <c r="F480" s="17">
        <f ca="1">INDEX('EE investment costs'!$D$56:$R$656,MATCH(X480,'EE investment costs'!$D$56:$D$656,0),MATCH($V$8,'EE investment costs'!$D$56:$R$56,0))</f>
        <v>2334.4072918884335</v>
      </c>
      <c r="I480" s="18">
        <v>1</v>
      </c>
      <c r="J480" s="18">
        <v>1</v>
      </c>
      <c r="K480" s="14">
        <f t="shared" ca="1" si="47"/>
        <v>0</v>
      </c>
      <c r="M480" s="19" t="str">
        <f t="shared" ca="1" si="45"/>
        <v>INDODEFFEM-79</v>
      </c>
      <c r="N480" s="23" t="str">
        <f t="shared" ca="1" si="46"/>
        <v>Other comm Saving Tech-Electric Motors 7.9y</v>
      </c>
      <c r="O480" s="23" t="s">
        <v>32</v>
      </c>
      <c r="P480" s="23" t="s">
        <v>33</v>
      </c>
      <c r="Q480" s="23"/>
      <c r="R480" s="23"/>
      <c r="S480" s="19" t="s">
        <v>34</v>
      </c>
      <c r="V480" s="16" t="str">
        <f t="shared" ca="1" si="48"/>
        <v>OD</v>
      </c>
      <c r="W480" s="14" t="str">
        <f t="shared" ca="1" si="48"/>
        <v>Other comm</v>
      </c>
      <c r="X480" s="3" t="str">
        <f>'EE investment costs'!D529</f>
        <v>EM-79</v>
      </c>
      <c r="Y480" s="3" t="str">
        <f>'EE investment costs'!E529</f>
        <v>Electric Motors</v>
      </c>
      <c r="AC480" s="123">
        <f>'EE investment costs'!C529</f>
        <v>7.9</v>
      </c>
      <c r="AD480" s="22"/>
    </row>
    <row r="481" spans="2:30">
      <c r="B481" s="14" t="str">
        <f t="shared" ca="1" si="44"/>
        <v>INDODEFFTF-79</v>
      </c>
      <c r="C481" s="15" t="str">
        <f t="shared" ca="1" si="43"/>
        <v>IODTF</v>
      </c>
      <c r="D481" s="16">
        <f>'EE investment costs'!$F$15</f>
        <v>2016</v>
      </c>
      <c r="E481" s="14">
        <f>VLOOKUP(X481,'EE investment costs'!$D$56:$R$656,15,0)</f>
        <v>18.25</v>
      </c>
      <c r="F481" s="17">
        <f ca="1">INDEX('EE investment costs'!$D$56:$R$656,MATCH(X481,'EE investment costs'!$D$56:$D$656,0),MATCH($V$8,'EE investment costs'!$D$56:$R$56,0))</f>
        <v>1160.8030955180554</v>
      </c>
      <c r="I481" s="18">
        <v>1</v>
      </c>
      <c r="J481" s="18">
        <v>1</v>
      </c>
      <c r="K481" s="14">
        <f t="shared" ca="1" si="47"/>
        <v>1</v>
      </c>
      <c r="M481" s="19" t="str">
        <f t="shared" ca="1" si="45"/>
        <v>INDODEFFTF-79</v>
      </c>
      <c r="N481" s="23" t="str">
        <f t="shared" ca="1" si="46"/>
        <v>Other comm Saving Tech-Haulage Tractors, Trucks, Fishing boats 7.9y</v>
      </c>
      <c r="O481" s="23" t="s">
        <v>32</v>
      </c>
      <c r="P481" s="23" t="s">
        <v>33</v>
      </c>
      <c r="Q481" s="23"/>
      <c r="R481" s="23"/>
      <c r="S481" s="19" t="s">
        <v>34</v>
      </c>
      <c r="V481" s="16" t="str">
        <f t="shared" ca="1" si="48"/>
        <v>OD</v>
      </c>
      <c r="W481" s="14" t="str">
        <f t="shared" ca="1" si="48"/>
        <v>Other comm</v>
      </c>
      <c r="X481" s="3" t="str">
        <f>'EE investment costs'!D530</f>
        <v>TF-79</v>
      </c>
      <c r="Y481" s="3" t="str">
        <f>'EE investment costs'!E530</f>
        <v>Haulage Tractors, Trucks, Fishing boats</v>
      </c>
      <c r="AC481" s="123">
        <f>'EE investment costs'!C530</f>
        <v>7.9</v>
      </c>
      <c r="AD481" s="22"/>
    </row>
    <row r="482" spans="2:30">
      <c r="B482" s="14" t="str">
        <f t="shared" ca="1" si="44"/>
        <v>INDODEFFMT-80</v>
      </c>
      <c r="C482" s="15" t="str">
        <f t="shared" ca="1" si="43"/>
        <v>IODMT</v>
      </c>
      <c r="D482" s="16">
        <f>'EE investment costs'!$F$15</f>
        <v>2016</v>
      </c>
      <c r="E482" s="14">
        <f>VLOOKUP(X482,'EE investment costs'!$D$56:$R$656,15,0)</f>
        <v>6.4</v>
      </c>
      <c r="F482" s="17">
        <f ca="1">INDEX('EE investment costs'!$D$56:$R$656,MATCH(X482,'EE investment costs'!$D$56:$D$656,0),MATCH($V$8,'EE investment costs'!$D$56:$R$56,0))</f>
        <v>953.68834441307001</v>
      </c>
      <c r="I482" s="18">
        <v>1</v>
      </c>
      <c r="J482" s="18">
        <v>1</v>
      </c>
      <c r="K482" s="14">
        <f t="shared" ca="1" si="47"/>
        <v>3</v>
      </c>
      <c r="M482" s="19" t="str">
        <f t="shared" ca="1" si="45"/>
        <v>INDODEFFMT-80</v>
      </c>
      <c r="N482" s="23" t="str">
        <f t="shared" ca="1" si="46"/>
        <v>Other comm Saving Tech-Heat Medium Temp. up to 150C 8y</v>
      </c>
      <c r="O482" s="23" t="s">
        <v>32</v>
      </c>
      <c r="P482" s="23" t="s">
        <v>33</v>
      </c>
      <c r="Q482" s="23"/>
      <c r="R482" s="23"/>
      <c r="S482" s="19" t="s">
        <v>34</v>
      </c>
      <c r="V482" s="16" t="str">
        <f t="shared" ca="1" si="48"/>
        <v>OD</v>
      </c>
      <c r="W482" s="14" t="str">
        <f t="shared" ca="1" si="48"/>
        <v>Other comm</v>
      </c>
      <c r="X482" s="3" t="str">
        <f>'EE investment costs'!D531</f>
        <v>MT-80</v>
      </c>
      <c r="Y482" s="3" t="str">
        <f>'EE investment costs'!E531</f>
        <v>Heat Medium Temp. up to 150C</v>
      </c>
      <c r="AC482" s="123">
        <f>'EE investment costs'!C531</f>
        <v>8</v>
      </c>
      <c r="AD482" s="22"/>
    </row>
    <row r="483" spans="2:30">
      <c r="B483" s="14" t="str">
        <f t="shared" ca="1" si="44"/>
        <v>INDODEFFHT-80</v>
      </c>
      <c r="C483" s="15" t="str">
        <f t="shared" ca="1" si="43"/>
        <v>IODHT</v>
      </c>
      <c r="D483" s="16">
        <f>'EE investment costs'!$F$15</f>
        <v>2016</v>
      </c>
      <c r="E483" s="14">
        <f>VLOOKUP(X483,'EE investment costs'!$D$56:$R$656,15,0)</f>
        <v>5.12</v>
      </c>
      <c r="F483" s="17">
        <f ca="1">INDEX('EE investment costs'!$D$56:$R$656,MATCH(X483,'EE investment costs'!$D$56:$D$656,0),MATCH($V$8,'EE investment costs'!$D$56:$R$56,0))</f>
        <v>731.19113593476595</v>
      </c>
      <c r="I483" s="18">
        <v>1</v>
      </c>
      <c r="J483" s="18">
        <v>1</v>
      </c>
      <c r="K483" s="14">
        <f t="shared" ca="1" si="47"/>
        <v>5</v>
      </c>
      <c r="M483" s="19" t="str">
        <f t="shared" ca="1" si="45"/>
        <v>INDODEFFHT-80</v>
      </c>
      <c r="N483" s="23" t="str">
        <f t="shared" ca="1" si="46"/>
        <v>Other comm Saving Tech-Heat High Temp. over 150C 8y</v>
      </c>
      <c r="O483" s="23" t="s">
        <v>32</v>
      </c>
      <c r="P483" s="23" t="s">
        <v>33</v>
      </c>
      <c r="Q483" s="23"/>
      <c r="R483" s="23"/>
      <c r="S483" s="19" t="s">
        <v>34</v>
      </c>
      <c r="V483" s="16" t="str">
        <f t="shared" ca="1" si="48"/>
        <v>OD</v>
      </c>
      <c r="W483" s="14" t="str">
        <f t="shared" ca="1" si="48"/>
        <v>Other comm</v>
      </c>
      <c r="X483" s="3" t="str">
        <f>'EE investment costs'!D532</f>
        <v>HT-80</v>
      </c>
      <c r="Y483" s="3" t="str">
        <f>'EE investment costs'!E532</f>
        <v>Heat High Temp. over 150C</v>
      </c>
      <c r="AC483" s="123">
        <f>'EE investment costs'!C532</f>
        <v>8</v>
      </c>
      <c r="AD483" s="22"/>
    </row>
    <row r="484" spans="2:30">
      <c r="B484" s="14" t="str">
        <f t="shared" ca="1" si="44"/>
        <v>INDODEFFRH-80</v>
      </c>
      <c r="C484" s="15" t="str">
        <f t="shared" ca="1" si="43"/>
        <v>IODRH</v>
      </c>
      <c r="D484" s="16">
        <f>'EE investment costs'!$F$15</f>
        <v>2016</v>
      </c>
      <c r="E484" s="14">
        <f>VLOOKUP(X484,'EE investment costs'!$D$56:$R$656,15,0)</f>
        <v>16.74666666666667</v>
      </c>
      <c r="F484" s="17">
        <f ca="1">INDEX('EE investment costs'!$D$56:$R$656,MATCH(X484,'EE investment costs'!$D$56:$D$656,0),MATCH($V$8,'EE investment costs'!$D$56:$R$56,0))</f>
        <v>1690.7174439938165</v>
      </c>
      <c r="I484" s="18">
        <v>1</v>
      </c>
      <c r="J484" s="18">
        <v>1</v>
      </c>
      <c r="K484" s="14">
        <f t="shared" ca="1" si="47"/>
        <v>0</v>
      </c>
      <c r="M484" s="19" t="str">
        <f t="shared" ca="1" si="45"/>
        <v>INDODEFFRH-80</v>
      </c>
      <c r="N484" s="23" t="str">
        <f t="shared" ca="1" si="46"/>
        <v>Other comm Saving Tech-Heat Room Heat 8y</v>
      </c>
      <c r="O484" s="23" t="s">
        <v>32</v>
      </c>
      <c r="P484" s="23" t="s">
        <v>33</v>
      </c>
      <c r="Q484" s="23"/>
      <c r="R484" s="23"/>
      <c r="S484" s="19" t="s">
        <v>34</v>
      </c>
      <c r="V484" s="16" t="str">
        <f t="shared" ca="1" si="48"/>
        <v>OD</v>
      </c>
      <c r="W484" s="14" t="str">
        <f t="shared" ca="1" si="48"/>
        <v>Other comm</v>
      </c>
      <c r="X484" s="3" t="str">
        <f>'EE investment costs'!D533</f>
        <v>RH-80</v>
      </c>
      <c r="Y484" s="3" t="str">
        <f>'EE investment costs'!E533</f>
        <v>Heat Room Heat</v>
      </c>
      <c r="AC484" s="123">
        <f>'EE investment costs'!C533</f>
        <v>8</v>
      </c>
      <c r="AD484" s="22"/>
    </row>
    <row r="485" spans="2:30">
      <c r="B485" s="14" t="str">
        <f t="shared" ca="1" si="44"/>
        <v>INDODEFFLA-80</v>
      </c>
      <c r="C485" s="15" t="str">
        <f t="shared" ca="1" si="43"/>
        <v>IODLA</v>
      </c>
      <c r="D485" s="16">
        <f>'EE investment costs'!$F$15</f>
        <v>2016</v>
      </c>
      <c r="E485" s="14">
        <f>VLOOKUP(X485,'EE investment costs'!$D$56:$R$656,15,0)</f>
        <v>4.4313333333333338</v>
      </c>
      <c r="F485" s="17">
        <f ca="1">INDEX('EE investment costs'!$D$56:$R$656,MATCH(X485,'EE investment costs'!$D$56:$D$656,0),MATCH($V$8,'EE investment costs'!$D$56:$R$56,0))</f>
        <v>2199.6247191232733</v>
      </c>
      <c r="I485" s="18">
        <v>1</v>
      </c>
      <c r="J485" s="18">
        <v>1</v>
      </c>
      <c r="K485" s="14">
        <f t="shared" ca="1" si="47"/>
        <v>0</v>
      </c>
      <c r="M485" s="19" t="str">
        <f t="shared" ca="1" si="45"/>
        <v>INDODEFFLA-80</v>
      </c>
      <c r="N485" s="23" t="str">
        <f t="shared" ca="1" si="46"/>
        <v>Other comm Saving Tech-Light 8y</v>
      </c>
      <c r="O485" s="23" t="s">
        <v>32</v>
      </c>
      <c r="P485" s="23" t="s">
        <v>33</v>
      </c>
      <c r="Q485" s="23"/>
      <c r="R485" s="23"/>
      <c r="S485" s="19" t="s">
        <v>34</v>
      </c>
      <c r="V485" s="16" t="str">
        <f t="shared" ca="1" si="48"/>
        <v>OD</v>
      </c>
      <c r="W485" s="14" t="str">
        <f t="shared" ca="1" si="48"/>
        <v>Other comm</v>
      </c>
      <c r="X485" s="3" t="str">
        <f>'EE investment costs'!D534</f>
        <v>LA-80</v>
      </c>
      <c r="Y485" s="3" t="str">
        <f>'EE investment costs'!E534</f>
        <v>Light</v>
      </c>
      <c r="AC485" s="123">
        <f>'EE investment costs'!C534</f>
        <v>8</v>
      </c>
      <c r="AD485" s="22"/>
    </row>
    <row r="486" spans="2:30">
      <c r="B486" s="14" t="str">
        <f t="shared" ca="1" si="44"/>
        <v>INDODEFFEM-80</v>
      </c>
      <c r="C486" s="15" t="str">
        <f t="shared" ca="1" si="43"/>
        <v>IODEM</v>
      </c>
      <c r="D486" s="16">
        <f>'EE investment costs'!$F$15</f>
        <v>2016</v>
      </c>
      <c r="E486" s="14">
        <f>VLOOKUP(X486,'EE investment costs'!$D$56:$R$656,15,0)</f>
        <v>4.6528999999999998</v>
      </c>
      <c r="F486" s="17">
        <f ca="1">INDEX('EE investment costs'!$D$56:$R$656,MATCH(X486,'EE investment costs'!$D$56:$D$656,0),MATCH($V$8,'EE investment costs'!$D$56:$R$56,0))</f>
        <v>2354.6003946675396</v>
      </c>
      <c r="I486" s="18">
        <v>1</v>
      </c>
      <c r="J486" s="18">
        <v>1</v>
      </c>
      <c r="K486" s="14">
        <f t="shared" ca="1" si="47"/>
        <v>0</v>
      </c>
      <c r="M486" s="19" t="str">
        <f t="shared" ca="1" si="45"/>
        <v>INDODEFFEM-80</v>
      </c>
      <c r="N486" s="23" t="str">
        <f t="shared" ca="1" si="46"/>
        <v>Other comm Saving Tech-Electric Motors 8y</v>
      </c>
      <c r="O486" s="23" t="s">
        <v>32</v>
      </c>
      <c r="P486" s="23" t="s">
        <v>33</v>
      </c>
      <c r="Q486" s="23"/>
      <c r="R486" s="23"/>
      <c r="S486" s="19" t="s">
        <v>34</v>
      </c>
      <c r="V486" s="16" t="str">
        <f t="shared" ca="1" si="48"/>
        <v>OD</v>
      </c>
      <c r="W486" s="14" t="str">
        <f t="shared" ca="1" si="48"/>
        <v>Other comm</v>
      </c>
      <c r="X486" s="3" t="str">
        <f>'EE investment costs'!D535</f>
        <v>EM-80</v>
      </c>
      <c r="Y486" s="3" t="str">
        <f>'EE investment costs'!E535</f>
        <v>Electric Motors</v>
      </c>
      <c r="AC486" s="123">
        <f>'EE investment costs'!C535</f>
        <v>8</v>
      </c>
      <c r="AD486" s="22"/>
    </row>
    <row r="487" spans="2:30" ht="13.5" thickBot="1">
      <c r="B487" s="14" t="str">
        <f t="shared" ca="1" si="44"/>
        <v>INDODEFFTF-80</v>
      </c>
      <c r="C487" s="15" t="str">
        <f t="shared" ca="1" si="43"/>
        <v>IODTF</v>
      </c>
      <c r="D487" s="16">
        <f>'EE investment costs'!$F$15</f>
        <v>2016</v>
      </c>
      <c r="E487" s="14">
        <f>VLOOKUP(X487,'EE investment costs'!$D$56:$R$656,15,0)</f>
        <v>18.333333333333332</v>
      </c>
      <c r="F487" s="17">
        <f ca="1">INDEX('EE investment costs'!$D$56:$R$656,MATCH(X487,'EE investment costs'!$D$56:$D$656,0),MATCH($V$8,'EE investment costs'!$D$56:$R$56,0))</f>
        <v>1175.4968055879042</v>
      </c>
      <c r="I487" s="18">
        <v>1</v>
      </c>
      <c r="J487" s="18">
        <v>1</v>
      </c>
      <c r="K487" s="14">
        <f t="shared" ca="1" si="47"/>
        <v>1</v>
      </c>
      <c r="M487" s="24" t="str">
        <f t="shared" ca="1" si="45"/>
        <v>INDODEFFTF-80</v>
      </c>
      <c r="N487" s="25" t="str">
        <f t="shared" ca="1" si="46"/>
        <v>Other comm Saving Tech-Haulage Tractors, Trucks, Fishing boats 8y</v>
      </c>
      <c r="O487" s="25" t="s">
        <v>32</v>
      </c>
      <c r="P487" s="25" t="s">
        <v>33</v>
      </c>
      <c r="Q487" s="25"/>
      <c r="R487" s="25"/>
      <c r="S487" s="24" t="s">
        <v>34</v>
      </c>
      <c r="V487" s="16" t="str">
        <f t="shared" ca="1" si="48"/>
        <v>OD</v>
      </c>
      <c r="W487" s="14" t="str">
        <f t="shared" ca="1" si="48"/>
        <v>Other comm</v>
      </c>
      <c r="X487" s="3" t="str">
        <f>'EE investment costs'!D536</f>
        <v>TF-80</v>
      </c>
      <c r="Y487" s="3" t="str">
        <f>'EE investment costs'!E536</f>
        <v>Haulage Tractors, Trucks, Fishing boats</v>
      </c>
      <c r="AC487" s="123">
        <f>'EE investment costs'!C536</f>
        <v>8</v>
      </c>
      <c r="AD487" s="22"/>
    </row>
    <row r="488" spans="2:30">
      <c r="B488" s="14" t="str">
        <f t="shared" ca="1" si="44"/>
        <v>INDODEFFMT-81</v>
      </c>
      <c r="C488" s="15" t="str">
        <f ca="1">"I"&amp;MID(B488,4,1)&amp;"D"&amp;MID(B488,9,2)</f>
        <v>IODMT</v>
      </c>
      <c r="D488" s="16">
        <f>'EE investment costs'!$F$15</f>
        <v>2016</v>
      </c>
      <c r="E488" s="14">
        <f>VLOOKUP(X488,'EE investment costs'!$D$56:$R$656,15,0)</f>
        <v>6.41</v>
      </c>
      <c r="F488" s="17">
        <f ca="1">INDEX('EE investment costs'!$D$56:$R$656,MATCH(X488,'EE investment costs'!$D$56:$D$656,0),MATCH($V$8,'EE investment costs'!$D$56:$R$56,0))</f>
        <v>963.2976964319281</v>
      </c>
      <c r="I488" s="18">
        <v>1</v>
      </c>
      <c r="J488" s="18">
        <v>1</v>
      </c>
      <c r="K488" s="14">
        <f t="shared" ca="1" si="47"/>
        <v>3</v>
      </c>
      <c r="M488" s="20" t="str">
        <f t="shared" ca="1" si="45"/>
        <v>INDODEFFMT-81</v>
      </c>
      <c r="N488" s="21" t="str">
        <f t="shared" ca="1" si="46"/>
        <v>Other comm Saving Tech-Heat Medium Temp. up to 150C 8.1y</v>
      </c>
      <c r="O488" s="21" t="s">
        <v>32</v>
      </c>
      <c r="P488" s="21" t="s">
        <v>33</v>
      </c>
      <c r="Q488" s="21"/>
      <c r="R488" s="21"/>
      <c r="S488" s="20" t="s">
        <v>34</v>
      </c>
      <c r="V488" s="16" t="str">
        <f t="shared" ca="1" si="48"/>
        <v>OD</v>
      </c>
      <c r="W488" s="14" t="str">
        <f t="shared" ca="1" si="48"/>
        <v>Other comm</v>
      </c>
      <c r="X488" s="3" t="str">
        <f>'EE investment costs'!D537</f>
        <v>MT-81</v>
      </c>
      <c r="Y488" s="3" t="str">
        <f>'EE investment costs'!E537</f>
        <v>Heat Medium Temp. up to 150C</v>
      </c>
      <c r="AC488" s="123">
        <f>'EE investment costs'!C537</f>
        <v>8.1</v>
      </c>
      <c r="AD488" s="22"/>
    </row>
    <row r="489" spans="2:30">
      <c r="B489" s="14" t="str">
        <f t="shared" ca="1" si="44"/>
        <v>INDODEFFHT-81</v>
      </c>
      <c r="C489" s="15" t="str">
        <f t="shared" ref="C489:C547" ca="1" si="49">"I"&amp;MID(B489,4,1)&amp;"D"&amp;MID(B489,9,2)</f>
        <v>IODHT</v>
      </c>
      <c r="D489" s="16">
        <f>'EE investment costs'!$F$15</f>
        <v>2016</v>
      </c>
      <c r="E489" s="14">
        <f>VLOOKUP(X489,'EE investment costs'!$D$56:$R$656,15,0)</f>
        <v>5.1280000000000001</v>
      </c>
      <c r="F489" s="17">
        <f ca="1">INDEX('EE investment costs'!$D$56:$R$656,MATCH(X489,'EE investment costs'!$D$56:$D$656,0),MATCH($V$8,'EE investment costs'!$D$56:$R$56,0))</f>
        <v>737.57549695540922</v>
      </c>
      <c r="I489" s="18">
        <v>1</v>
      </c>
      <c r="J489" s="18">
        <v>1</v>
      </c>
      <c r="K489" s="14">
        <f t="shared" ca="1" si="47"/>
        <v>5</v>
      </c>
      <c r="M489" s="19" t="str">
        <f t="shared" ca="1" si="45"/>
        <v>INDODEFFHT-81</v>
      </c>
      <c r="N489" s="23" t="str">
        <f t="shared" ca="1" si="46"/>
        <v>Other comm Saving Tech-Heat High Temp. over 150C 8.1y</v>
      </c>
      <c r="O489" s="23" t="s">
        <v>32</v>
      </c>
      <c r="P489" s="23" t="s">
        <v>33</v>
      </c>
      <c r="Q489" s="23"/>
      <c r="R489" s="23"/>
      <c r="S489" s="19" t="s">
        <v>34</v>
      </c>
      <c r="V489" s="16" t="str">
        <f t="shared" ca="1" si="48"/>
        <v>OD</v>
      </c>
      <c r="W489" s="14" t="str">
        <f t="shared" ca="1" si="48"/>
        <v>Other comm</v>
      </c>
      <c r="X489" s="3" t="str">
        <f>'EE investment costs'!D538</f>
        <v>HT-81</v>
      </c>
      <c r="Y489" s="3" t="str">
        <f>'EE investment costs'!E538</f>
        <v>Heat High Temp. over 150C</v>
      </c>
      <c r="AC489" s="123">
        <f>'EE investment costs'!C538</f>
        <v>8.1</v>
      </c>
      <c r="AD489" s="22"/>
    </row>
    <row r="490" spans="2:30">
      <c r="B490" s="14" t="str">
        <f t="shared" ca="1" si="44"/>
        <v>INDODEFFRH-81</v>
      </c>
      <c r="C490" s="15" t="str">
        <f t="shared" ca="1" si="49"/>
        <v>IODRH</v>
      </c>
      <c r="D490" s="16">
        <f>'EE investment costs'!$F$15</f>
        <v>2016</v>
      </c>
      <c r="E490" s="14">
        <f>VLOOKUP(X490,'EE investment costs'!$D$56:$R$656,15,0)</f>
        <v>16.765333333333334</v>
      </c>
      <c r="F490" s="17">
        <f ca="1">INDEX('EE investment costs'!$D$56:$R$656,MATCH(X490,'EE investment costs'!$D$56:$D$656,0),MATCH($V$8,'EE investment costs'!$D$56:$R$56,0))</f>
        <v>1728.2889427492346</v>
      </c>
      <c r="I490" s="18">
        <v>1</v>
      </c>
      <c r="J490" s="18">
        <v>1</v>
      </c>
      <c r="K490" s="14">
        <f t="shared" ca="1" si="47"/>
        <v>0</v>
      </c>
      <c r="M490" s="19" t="str">
        <f t="shared" ca="1" si="45"/>
        <v>INDODEFFRH-81</v>
      </c>
      <c r="N490" s="23" t="str">
        <f t="shared" ca="1" si="46"/>
        <v>Other comm Saving Tech-Heat Room Heat 8.1y</v>
      </c>
      <c r="O490" s="23" t="s">
        <v>32</v>
      </c>
      <c r="P490" s="23" t="s">
        <v>33</v>
      </c>
      <c r="Q490" s="23"/>
      <c r="R490" s="23"/>
      <c r="S490" s="19" t="s">
        <v>34</v>
      </c>
      <c r="V490" s="16" t="str">
        <f t="shared" ca="1" si="48"/>
        <v>OD</v>
      </c>
      <c r="W490" s="14" t="str">
        <f t="shared" ca="1" si="48"/>
        <v>Other comm</v>
      </c>
      <c r="X490" s="3" t="str">
        <f>'EE investment costs'!D539</f>
        <v>RH-81</v>
      </c>
      <c r="Y490" s="3" t="str">
        <f>'EE investment costs'!E539</f>
        <v>Heat Room Heat</v>
      </c>
      <c r="AC490" s="123">
        <f>'EE investment costs'!C539</f>
        <v>8.1</v>
      </c>
      <c r="AD490" s="22"/>
    </row>
    <row r="491" spans="2:30">
      <c r="B491" s="14" t="str">
        <f t="shared" ca="1" si="44"/>
        <v>INDODEFFLA-81</v>
      </c>
      <c r="C491" s="15" t="str">
        <f t="shared" ca="1" si="49"/>
        <v>IODLA</v>
      </c>
      <c r="D491" s="16">
        <f>'EE investment costs'!$F$15</f>
        <v>2016</v>
      </c>
      <c r="E491" s="14">
        <f>VLOOKUP(X491,'EE investment costs'!$D$56:$R$656,15,0)</f>
        <v>4.4443666666666672</v>
      </c>
      <c r="F491" s="17">
        <f ca="1">INDEX('EE investment costs'!$D$56:$R$656,MATCH(X491,'EE investment costs'!$D$56:$D$656,0),MATCH($V$8,'EE investment costs'!$D$56:$R$56,0))</f>
        <v>2215.0412391732266</v>
      </c>
      <c r="I491" s="18">
        <v>1</v>
      </c>
      <c r="J491" s="18">
        <v>1</v>
      </c>
      <c r="K491" s="14">
        <f t="shared" ca="1" si="47"/>
        <v>0</v>
      </c>
      <c r="M491" s="19" t="str">
        <f t="shared" ca="1" si="45"/>
        <v>INDODEFFLA-81</v>
      </c>
      <c r="N491" s="23" t="str">
        <f t="shared" ca="1" si="46"/>
        <v>Other comm Saving Tech-Light 8.1y</v>
      </c>
      <c r="O491" s="23" t="s">
        <v>32</v>
      </c>
      <c r="P491" s="23" t="s">
        <v>33</v>
      </c>
      <c r="Q491" s="23"/>
      <c r="R491" s="23"/>
      <c r="S491" s="19" t="s">
        <v>34</v>
      </c>
      <c r="V491" s="16" t="str">
        <f t="shared" ca="1" si="48"/>
        <v>OD</v>
      </c>
      <c r="W491" s="14" t="str">
        <f t="shared" ca="1" si="48"/>
        <v>Other comm</v>
      </c>
      <c r="X491" s="3" t="str">
        <f>'EE investment costs'!D540</f>
        <v>LA-81</v>
      </c>
      <c r="Y491" s="3" t="str">
        <f>'EE investment costs'!E540</f>
        <v>Light</v>
      </c>
      <c r="AC491" s="123">
        <f>'EE investment costs'!C540</f>
        <v>8.1</v>
      </c>
      <c r="AD491" s="22"/>
    </row>
    <row r="492" spans="2:30">
      <c r="B492" s="14" t="str">
        <f t="shared" ca="1" si="44"/>
        <v>INDODEFFEM-81</v>
      </c>
      <c r="C492" s="15" t="str">
        <f t="shared" ca="1" si="49"/>
        <v>IODEM</v>
      </c>
      <c r="D492" s="16">
        <f>'EE investment costs'!$F$15</f>
        <v>2016</v>
      </c>
      <c r="E492" s="14">
        <f>VLOOKUP(X492,'EE investment costs'!$D$56:$R$656,15,0)</f>
        <v>4.6665849999999995</v>
      </c>
      <c r="F492" s="17">
        <f ca="1">INDEX('EE investment costs'!$D$56:$R$656,MATCH(X492,'EE investment costs'!$D$56:$D$656,0),MATCH($V$8,'EE investment costs'!$D$56:$R$56,0))</f>
        <v>2374.7934974466457</v>
      </c>
      <c r="I492" s="18">
        <v>1</v>
      </c>
      <c r="J492" s="18">
        <v>1</v>
      </c>
      <c r="K492" s="14">
        <f t="shared" ca="1" si="47"/>
        <v>0</v>
      </c>
      <c r="M492" s="19" t="str">
        <f t="shared" ca="1" si="45"/>
        <v>INDODEFFEM-81</v>
      </c>
      <c r="N492" s="23" t="str">
        <f t="shared" ca="1" si="46"/>
        <v>Other comm Saving Tech-Electric Motors 8.1y</v>
      </c>
      <c r="O492" s="23" t="s">
        <v>32</v>
      </c>
      <c r="P492" s="23" t="s">
        <v>33</v>
      </c>
      <c r="Q492" s="23"/>
      <c r="R492" s="23"/>
      <c r="S492" s="19" t="s">
        <v>34</v>
      </c>
      <c r="V492" s="16" t="str">
        <f t="shared" ca="1" si="48"/>
        <v>OD</v>
      </c>
      <c r="W492" s="14" t="str">
        <f t="shared" ca="1" si="48"/>
        <v>Other comm</v>
      </c>
      <c r="X492" s="3" t="str">
        <f>'EE investment costs'!D541</f>
        <v>EM-81</v>
      </c>
      <c r="Y492" s="3" t="str">
        <f>'EE investment costs'!E541</f>
        <v>Electric Motors</v>
      </c>
      <c r="AC492" s="123">
        <f>'EE investment costs'!C541</f>
        <v>8.1</v>
      </c>
      <c r="AD492" s="22"/>
    </row>
    <row r="493" spans="2:30">
      <c r="B493" s="14" t="str">
        <f t="shared" ca="1" si="44"/>
        <v>INDODEFFTF-81</v>
      </c>
      <c r="C493" s="15" t="str">
        <f t="shared" ca="1" si="49"/>
        <v>IODTF</v>
      </c>
      <c r="D493" s="16">
        <f>'EE investment costs'!$F$15</f>
        <v>2016</v>
      </c>
      <c r="E493" s="14">
        <f>VLOOKUP(X493,'EE investment costs'!$D$56:$R$656,15,0)</f>
        <v>18.416666666666664</v>
      </c>
      <c r="F493" s="17">
        <f ca="1">INDEX('EE investment costs'!$D$56:$R$656,MATCH(X493,'EE investment costs'!$D$56:$D$656,0),MATCH($V$8,'EE investment costs'!$D$56:$R$56,0))</f>
        <v>1190.1905156577527</v>
      </c>
      <c r="I493" s="18">
        <v>1</v>
      </c>
      <c r="J493" s="18">
        <v>1</v>
      </c>
      <c r="K493" s="14">
        <f t="shared" ca="1" si="47"/>
        <v>1</v>
      </c>
      <c r="M493" s="19" t="str">
        <f t="shared" ca="1" si="45"/>
        <v>INDODEFFTF-81</v>
      </c>
      <c r="N493" s="23" t="str">
        <f t="shared" ca="1" si="46"/>
        <v>Other comm Saving Tech-Haulage Tractors, Trucks, Fishing boats 8.1y</v>
      </c>
      <c r="O493" s="23" t="s">
        <v>32</v>
      </c>
      <c r="P493" s="23" t="s">
        <v>33</v>
      </c>
      <c r="Q493" s="23"/>
      <c r="R493" s="23"/>
      <c r="S493" s="19" t="s">
        <v>34</v>
      </c>
      <c r="V493" s="16" t="str">
        <f t="shared" ca="1" si="48"/>
        <v>OD</v>
      </c>
      <c r="W493" s="14" t="str">
        <f t="shared" ca="1" si="48"/>
        <v>Other comm</v>
      </c>
      <c r="X493" s="3" t="str">
        <f>'EE investment costs'!D542</f>
        <v>TF-81</v>
      </c>
      <c r="Y493" s="3" t="str">
        <f>'EE investment costs'!E542</f>
        <v>Haulage Tractors, Trucks, Fishing boats</v>
      </c>
      <c r="AC493" s="123">
        <f>'EE investment costs'!C542</f>
        <v>8.1</v>
      </c>
      <c r="AD493" s="22"/>
    </row>
    <row r="494" spans="2:30">
      <c r="B494" s="14" t="str">
        <f t="shared" ca="1" si="44"/>
        <v>INDODEFFMT-82</v>
      </c>
      <c r="C494" s="15" t="str">
        <f t="shared" ca="1" si="49"/>
        <v>IODMT</v>
      </c>
      <c r="D494" s="16">
        <f>'EE investment costs'!$F$15</f>
        <v>2016</v>
      </c>
      <c r="E494" s="14">
        <f>VLOOKUP(X494,'EE investment costs'!$D$56:$R$656,15,0)</f>
        <v>6.42</v>
      </c>
      <c r="F494" s="17">
        <f ca="1">INDEX('EE investment costs'!$D$56:$R$656,MATCH(X494,'EE investment costs'!$D$56:$D$656,0),MATCH($V$8,'EE investment costs'!$D$56:$R$56,0))</f>
        <v>972.90704845078608</v>
      </c>
      <c r="I494" s="18">
        <v>1</v>
      </c>
      <c r="J494" s="18">
        <v>1</v>
      </c>
      <c r="K494" s="14">
        <f t="shared" ca="1" si="47"/>
        <v>3</v>
      </c>
      <c r="M494" s="19" t="str">
        <f t="shared" ca="1" si="45"/>
        <v>INDODEFFMT-82</v>
      </c>
      <c r="N494" s="23" t="str">
        <f t="shared" ca="1" si="46"/>
        <v>Other comm Saving Tech-Heat Medium Temp. up to 150C 8.2y</v>
      </c>
      <c r="O494" s="23" t="s">
        <v>32</v>
      </c>
      <c r="P494" s="23" t="s">
        <v>33</v>
      </c>
      <c r="Q494" s="23"/>
      <c r="R494" s="23"/>
      <c r="S494" s="19" t="s">
        <v>34</v>
      </c>
      <c r="V494" s="16" t="str">
        <f t="shared" ca="1" si="48"/>
        <v>OD</v>
      </c>
      <c r="W494" s="14" t="str">
        <f t="shared" ca="1" si="48"/>
        <v>Other comm</v>
      </c>
      <c r="X494" s="3" t="str">
        <f>'EE investment costs'!D543</f>
        <v>MT-82</v>
      </c>
      <c r="Y494" s="3" t="str">
        <f>'EE investment costs'!E543</f>
        <v>Heat Medium Temp. up to 150C</v>
      </c>
      <c r="AC494" s="123">
        <f>'EE investment costs'!C543</f>
        <v>8.1999999999999993</v>
      </c>
      <c r="AD494" s="22"/>
    </row>
    <row r="495" spans="2:30">
      <c r="B495" s="14" t="str">
        <f t="shared" ca="1" si="44"/>
        <v>INDODEFFHT-82</v>
      </c>
      <c r="C495" s="15" t="str">
        <f t="shared" ca="1" si="49"/>
        <v>IODHT</v>
      </c>
      <c r="D495" s="16">
        <f>'EE investment costs'!$F$15</f>
        <v>2016</v>
      </c>
      <c r="E495" s="14">
        <f>VLOOKUP(X495,'EE investment costs'!$D$56:$R$656,15,0)</f>
        <v>5.1360000000000001</v>
      </c>
      <c r="F495" s="17">
        <f ca="1">INDEX('EE investment costs'!$D$56:$R$656,MATCH(X495,'EE investment costs'!$D$56:$D$656,0),MATCH($V$8,'EE investment costs'!$D$56:$R$56,0))</f>
        <v>743.95985797605283</v>
      </c>
      <c r="I495" s="18">
        <v>1</v>
      </c>
      <c r="J495" s="18">
        <v>1</v>
      </c>
      <c r="K495" s="14">
        <f t="shared" ca="1" si="47"/>
        <v>5</v>
      </c>
      <c r="M495" s="19" t="str">
        <f t="shared" ca="1" si="45"/>
        <v>INDODEFFHT-82</v>
      </c>
      <c r="N495" s="23" t="str">
        <f t="shared" ca="1" si="46"/>
        <v>Other comm Saving Tech-Heat High Temp. over 150C 8.2y</v>
      </c>
      <c r="O495" s="23" t="s">
        <v>32</v>
      </c>
      <c r="P495" s="23" t="s">
        <v>33</v>
      </c>
      <c r="Q495" s="23"/>
      <c r="R495" s="23"/>
      <c r="S495" s="19" t="s">
        <v>34</v>
      </c>
      <c r="V495" s="16" t="str">
        <f t="shared" ca="1" si="48"/>
        <v>OD</v>
      </c>
      <c r="W495" s="14" t="str">
        <f t="shared" ca="1" si="48"/>
        <v>Other comm</v>
      </c>
      <c r="X495" s="3" t="str">
        <f>'EE investment costs'!D544</f>
        <v>HT-82</v>
      </c>
      <c r="Y495" s="3" t="str">
        <f>'EE investment costs'!E544</f>
        <v>Heat High Temp. over 150C</v>
      </c>
      <c r="AC495" s="123">
        <f>'EE investment costs'!C544</f>
        <v>8.1999999999999993</v>
      </c>
      <c r="AD495" s="22"/>
    </row>
    <row r="496" spans="2:30">
      <c r="B496" s="14" t="str">
        <f t="shared" ca="1" si="44"/>
        <v>INDODEFFRH-82</v>
      </c>
      <c r="C496" s="15" t="str">
        <f t="shared" ca="1" si="49"/>
        <v>IODRH</v>
      </c>
      <c r="D496" s="16">
        <f>'EE investment costs'!$F$15</f>
        <v>2016</v>
      </c>
      <c r="E496" s="14">
        <f>VLOOKUP(X496,'EE investment costs'!$D$56:$R$656,15,0)</f>
        <v>16.784000000000002</v>
      </c>
      <c r="F496" s="17">
        <f ca="1">INDEX('EE investment costs'!$D$56:$R$656,MATCH(X496,'EE investment costs'!$D$56:$D$656,0),MATCH($V$8,'EE investment costs'!$D$56:$R$56,0))</f>
        <v>1765.8604415046523</v>
      </c>
      <c r="I496" s="18">
        <v>1</v>
      </c>
      <c r="J496" s="18">
        <v>1</v>
      </c>
      <c r="K496" s="14">
        <f t="shared" ca="1" si="47"/>
        <v>0</v>
      </c>
      <c r="M496" s="19" t="str">
        <f t="shared" ca="1" si="45"/>
        <v>INDODEFFRH-82</v>
      </c>
      <c r="N496" s="23" t="str">
        <f t="shared" ca="1" si="46"/>
        <v>Other comm Saving Tech-Heat Room Heat 8.2y</v>
      </c>
      <c r="O496" s="23" t="s">
        <v>32</v>
      </c>
      <c r="P496" s="23" t="s">
        <v>33</v>
      </c>
      <c r="Q496" s="23"/>
      <c r="R496" s="23"/>
      <c r="S496" s="19" t="s">
        <v>34</v>
      </c>
      <c r="V496" s="16" t="str">
        <f t="shared" ca="1" si="48"/>
        <v>OD</v>
      </c>
      <c r="W496" s="14" t="str">
        <f t="shared" ca="1" si="48"/>
        <v>Other comm</v>
      </c>
      <c r="X496" s="3" t="str">
        <f>'EE investment costs'!D545</f>
        <v>RH-82</v>
      </c>
      <c r="Y496" s="3" t="str">
        <f>'EE investment costs'!E545</f>
        <v>Heat Room Heat</v>
      </c>
      <c r="AC496" s="123">
        <f>'EE investment costs'!C545</f>
        <v>8.1999999999999993</v>
      </c>
      <c r="AD496" s="22"/>
    </row>
    <row r="497" spans="2:30">
      <c r="B497" s="14" t="str">
        <f t="shared" ca="1" si="44"/>
        <v>INDODEFFLA-82</v>
      </c>
      <c r="C497" s="15" t="str">
        <f t="shared" ca="1" si="49"/>
        <v>IODLA</v>
      </c>
      <c r="D497" s="16">
        <f>'EE investment costs'!$F$15</f>
        <v>2016</v>
      </c>
      <c r="E497" s="14">
        <f>VLOOKUP(X497,'EE investment costs'!$D$56:$R$656,15,0)</f>
        <v>4.4573999999999998</v>
      </c>
      <c r="F497" s="17">
        <f ca="1">INDEX('EE investment costs'!$D$56:$R$656,MATCH(X497,'EE investment costs'!$D$56:$D$656,0),MATCH($V$8,'EE investment costs'!$D$56:$R$56,0))</f>
        <v>2230.457759223179</v>
      </c>
      <c r="I497" s="18">
        <v>1</v>
      </c>
      <c r="J497" s="18">
        <v>1</v>
      </c>
      <c r="K497" s="14">
        <f t="shared" ca="1" si="47"/>
        <v>0</v>
      </c>
      <c r="M497" s="19" t="str">
        <f t="shared" ca="1" si="45"/>
        <v>INDODEFFLA-82</v>
      </c>
      <c r="N497" s="23" t="str">
        <f t="shared" ca="1" si="46"/>
        <v>Other comm Saving Tech-Light 8.2y</v>
      </c>
      <c r="O497" s="23" t="s">
        <v>32</v>
      </c>
      <c r="P497" s="23" t="s">
        <v>33</v>
      </c>
      <c r="Q497" s="23"/>
      <c r="R497" s="23"/>
      <c r="S497" s="19" t="s">
        <v>34</v>
      </c>
      <c r="V497" s="16" t="str">
        <f t="shared" ca="1" si="48"/>
        <v>OD</v>
      </c>
      <c r="W497" s="14" t="str">
        <f t="shared" ca="1" si="48"/>
        <v>Other comm</v>
      </c>
      <c r="X497" s="3" t="str">
        <f>'EE investment costs'!D546</f>
        <v>LA-82</v>
      </c>
      <c r="Y497" s="3" t="str">
        <f>'EE investment costs'!E546</f>
        <v>Light</v>
      </c>
      <c r="AC497" s="123">
        <f>'EE investment costs'!C546</f>
        <v>8.1999999999999993</v>
      </c>
      <c r="AD497" s="22"/>
    </row>
    <row r="498" spans="2:30">
      <c r="B498" s="14" t="str">
        <f t="shared" ca="1" si="44"/>
        <v>INDODEFFEM-82</v>
      </c>
      <c r="C498" s="15" t="str">
        <f t="shared" ca="1" si="49"/>
        <v>IODEM</v>
      </c>
      <c r="D498" s="16">
        <f>'EE investment costs'!$F$15</f>
        <v>2016</v>
      </c>
      <c r="E498" s="14">
        <f>VLOOKUP(X498,'EE investment costs'!$D$56:$R$656,15,0)</f>
        <v>4.6802700000000002</v>
      </c>
      <c r="F498" s="17">
        <f ca="1">INDEX('EE investment costs'!$D$56:$R$656,MATCH(X498,'EE investment costs'!$D$56:$D$656,0),MATCH($V$8,'EE investment costs'!$D$56:$R$56,0))</f>
        <v>2394.9866002257518</v>
      </c>
      <c r="I498" s="18">
        <v>1</v>
      </c>
      <c r="J498" s="18">
        <v>1</v>
      </c>
      <c r="K498" s="14">
        <f t="shared" ca="1" si="47"/>
        <v>0</v>
      </c>
      <c r="M498" s="19" t="str">
        <f t="shared" ca="1" si="45"/>
        <v>INDODEFFEM-82</v>
      </c>
      <c r="N498" s="23" t="str">
        <f t="shared" ca="1" si="46"/>
        <v>Other comm Saving Tech-Electric Motors 8.2y</v>
      </c>
      <c r="O498" s="23" t="s">
        <v>32</v>
      </c>
      <c r="P498" s="23" t="s">
        <v>33</v>
      </c>
      <c r="Q498" s="23"/>
      <c r="R498" s="23"/>
      <c r="S498" s="19" t="s">
        <v>34</v>
      </c>
      <c r="V498" s="16" t="str">
        <f t="shared" ca="1" si="48"/>
        <v>OD</v>
      </c>
      <c r="W498" s="14" t="str">
        <f t="shared" ca="1" si="48"/>
        <v>Other comm</v>
      </c>
      <c r="X498" s="3" t="str">
        <f>'EE investment costs'!D547</f>
        <v>EM-82</v>
      </c>
      <c r="Y498" s="3" t="str">
        <f>'EE investment costs'!E547</f>
        <v>Electric Motors</v>
      </c>
      <c r="AC498" s="123">
        <f>'EE investment costs'!C547</f>
        <v>8.1999999999999993</v>
      </c>
      <c r="AD498" s="22"/>
    </row>
    <row r="499" spans="2:30">
      <c r="B499" s="14" t="str">
        <f t="shared" ca="1" si="44"/>
        <v>INDODEFFTF-82</v>
      </c>
      <c r="C499" s="15" t="str">
        <f t="shared" ca="1" si="49"/>
        <v>IODTF</v>
      </c>
      <c r="D499" s="16">
        <f>'EE investment costs'!$F$15</f>
        <v>2016</v>
      </c>
      <c r="E499" s="14">
        <f>VLOOKUP(X499,'EE investment costs'!$D$56:$R$656,15,0)</f>
        <v>18.5</v>
      </c>
      <c r="F499" s="17">
        <f ca="1">INDEX('EE investment costs'!$D$56:$R$656,MATCH(X499,'EE investment costs'!$D$56:$D$656,0),MATCH($V$8,'EE investment costs'!$D$56:$R$56,0))</f>
        <v>1204.8842257276017</v>
      </c>
      <c r="I499" s="18">
        <v>1</v>
      </c>
      <c r="J499" s="18">
        <v>1</v>
      </c>
      <c r="K499" s="14">
        <f t="shared" ca="1" si="47"/>
        <v>0</v>
      </c>
      <c r="M499" s="19" t="str">
        <f t="shared" ca="1" si="45"/>
        <v>INDODEFFTF-82</v>
      </c>
      <c r="N499" s="23" t="str">
        <f t="shared" ca="1" si="46"/>
        <v>Other comm Saving Tech-Haulage Tractors, Trucks, Fishing boats 8.2y</v>
      </c>
      <c r="O499" s="23" t="s">
        <v>32</v>
      </c>
      <c r="P499" s="23" t="s">
        <v>33</v>
      </c>
      <c r="Q499" s="23"/>
      <c r="R499" s="23"/>
      <c r="S499" s="19" t="s">
        <v>34</v>
      </c>
      <c r="V499" s="16" t="str">
        <f t="shared" ca="1" si="48"/>
        <v>OD</v>
      </c>
      <c r="W499" s="14" t="str">
        <f t="shared" ca="1" si="48"/>
        <v>Other comm</v>
      </c>
      <c r="X499" s="3" t="str">
        <f>'EE investment costs'!D548</f>
        <v>TF-82</v>
      </c>
      <c r="Y499" s="3" t="str">
        <f>'EE investment costs'!E548</f>
        <v>Haulage Tractors, Trucks, Fishing boats</v>
      </c>
      <c r="AC499" s="123">
        <f>'EE investment costs'!C548</f>
        <v>8.1999999999999993</v>
      </c>
      <c r="AD499" s="22"/>
    </row>
    <row r="500" spans="2:30">
      <c r="B500" s="14" t="str">
        <f t="shared" ca="1" si="44"/>
        <v>INDODEFFMT-83</v>
      </c>
      <c r="C500" s="15" t="str">
        <f t="shared" ca="1" si="49"/>
        <v>IODMT</v>
      </c>
      <c r="D500" s="16">
        <f>'EE investment costs'!$F$15</f>
        <v>2016</v>
      </c>
      <c r="E500" s="14">
        <f>VLOOKUP(X500,'EE investment costs'!$D$56:$R$656,15,0)</f>
        <v>6.43</v>
      </c>
      <c r="F500" s="17">
        <f ca="1">INDEX('EE investment costs'!$D$56:$R$656,MATCH(X500,'EE investment costs'!$D$56:$D$656,0),MATCH($V$8,'EE investment costs'!$D$56:$R$56,0))</f>
        <v>982.51640046964417</v>
      </c>
      <c r="I500" s="18">
        <v>1</v>
      </c>
      <c r="J500" s="18">
        <v>1</v>
      </c>
      <c r="K500" s="14">
        <f t="shared" ca="1" si="47"/>
        <v>3</v>
      </c>
      <c r="M500" s="19" t="str">
        <f t="shared" ca="1" si="45"/>
        <v>INDODEFFMT-83</v>
      </c>
      <c r="N500" s="23" t="str">
        <f t="shared" ca="1" si="46"/>
        <v>Other comm Saving Tech-Heat Medium Temp. up to 150C 8.3y</v>
      </c>
      <c r="O500" s="23" t="s">
        <v>32</v>
      </c>
      <c r="P500" s="23" t="s">
        <v>33</v>
      </c>
      <c r="Q500" s="23"/>
      <c r="R500" s="23"/>
      <c r="S500" s="19" t="s">
        <v>34</v>
      </c>
      <c r="V500" s="16" t="str">
        <f t="shared" ca="1" si="48"/>
        <v>OD</v>
      </c>
      <c r="W500" s="14" t="str">
        <f t="shared" ca="1" si="48"/>
        <v>Other comm</v>
      </c>
      <c r="X500" s="3" t="str">
        <f>'EE investment costs'!D549</f>
        <v>MT-83</v>
      </c>
      <c r="Y500" s="3" t="str">
        <f>'EE investment costs'!E549</f>
        <v>Heat Medium Temp. up to 150C</v>
      </c>
      <c r="AC500" s="123">
        <f>'EE investment costs'!C549</f>
        <v>8.3000000000000007</v>
      </c>
      <c r="AD500" s="22"/>
    </row>
    <row r="501" spans="2:30">
      <c r="B501" s="14" t="str">
        <f t="shared" ca="1" si="44"/>
        <v>INDODEFFHT-83</v>
      </c>
      <c r="C501" s="15" t="str">
        <f t="shared" ca="1" si="49"/>
        <v>IODHT</v>
      </c>
      <c r="D501" s="16">
        <f>'EE investment costs'!$F$15</f>
        <v>2016</v>
      </c>
      <c r="E501" s="14">
        <f>VLOOKUP(X501,'EE investment costs'!$D$56:$R$656,15,0)</f>
        <v>5.1440000000000001</v>
      </c>
      <c r="F501" s="17">
        <f ca="1">INDEX('EE investment costs'!$D$56:$R$656,MATCH(X501,'EE investment costs'!$D$56:$D$656,0),MATCH($V$8,'EE investment costs'!$D$56:$R$56,0))</f>
        <v>750.34421899669621</v>
      </c>
      <c r="I501" s="18">
        <v>1</v>
      </c>
      <c r="J501" s="18">
        <v>1</v>
      </c>
      <c r="K501" s="14">
        <f t="shared" ca="1" si="47"/>
        <v>5</v>
      </c>
      <c r="M501" s="19" t="str">
        <f t="shared" ca="1" si="45"/>
        <v>INDODEFFHT-83</v>
      </c>
      <c r="N501" s="23" t="str">
        <f t="shared" ca="1" si="46"/>
        <v>Other comm Saving Tech-Heat High Temp. over 150C 8.3y</v>
      </c>
      <c r="O501" s="23" t="s">
        <v>32</v>
      </c>
      <c r="P501" s="23" t="s">
        <v>33</v>
      </c>
      <c r="Q501" s="23"/>
      <c r="R501" s="23"/>
      <c r="S501" s="19" t="s">
        <v>34</v>
      </c>
      <c r="V501" s="16" t="str">
        <f t="shared" ca="1" si="48"/>
        <v>OD</v>
      </c>
      <c r="W501" s="14" t="str">
        <f t="shared" ca="1" si="48"/>
        <v>Other comm</v>
      </c>
      <c r="X501" s="3" t="str">
        <f>'EE investment costs'!D550</f>
        <v>HT-83</v>
      </c>
      <c r="Y501" s="3" t="str">
        <f>'EE investment costs'!E550</f>
        <v>Heat High Temp. over 150C</v>
      </c>
      <c r="AC501" s="123">
        <f>'EE investment costs'!C550</f>
        <v>8.3000000000000007</v>
      </c>
      <c r="AD501" s="22"/>
    </row>
    <row r="502" spans="2:30">
      <c r="B502" s="14" t="str">
        <f t="shared" ca="1" si="44"/>
        <v>INDODEFFRH-83</v>
      </c>
      <c r="C502" s="15" t="str">
        <f t="shared" ca="1" si="49"/>
        <v>IODRH</v>
      </c>
      <c r="D502" s="16">
        <f>'EE investment costs'!$F$15</f>
        <v>2016</v>
      </c>
      <c r="E502" s="14">
        <f>VLOOKUP(X502,'EE investment costs'!$D$56:$R$656,15,0)</f>
        <v>16.802666666666671</v>
      </c>
      <c r="F502" s="17">
        <f ca="1">INDEX('EE investment costs'!$D$56:$R$656,MATCH(X502,'EE investment costs'!$D$56:$D$656,0),MATCH($V$8,'EE investment costs'!$D$56:$R$56,0))</f>
        <v>1803.4319402600709</v>
      </c>
      <c r="I502" s="18">
        <v>1</v>
      </c>
      <c r="J502" s="18">
        <v>1</v>
      </c>
      <c r="K502" s="14">
        <f t="shared" ca="1" si="47"/>
        <v>0</v>
      </c>
      <c r="M502" s="19" t="str">
        <f t="shared" ca="1" si="45"/>
        <v>INDODEFFRH-83</v>
      </c>
      <c r="N502" s="23" t="str">
        <f t="shared" ca="1" si="46"/>
        <v>Other comm Saving Tech-Heat Room Heat 8.3y</v>
      </c>
      <c r="O502" s="23" t="s">
        <v>32</v>
      </c>
      <c r="P502" s="23" t="s">
        <v>33</v>
      </c>
      <c r="Q502" s="23"/>
      <c r="R502" s="23"/>
      <c r="S502" s="19" t="s">
        <v>34</v>
      </c>
      <c r="V502" s="16" t="str">
        <f t="shared" ca="1" si="48"/>
        <v>OD</v>
      </c>
      <c r="W502" s="14" t="str">
        <f t="shared" ca="1" si="48"/>
        <v>Other comm</v>
      </c>
      <c r="X502" s="3" t="str">
        <f>'EE investment costs'!D551</f>
        <v>RH-83</v>
      </c>
      <c r="Y502" s="3" t="str">
        <f>'EE investment costs'!E551</f>
        <v>Heat Room Heat</v>
      </c>
      <c r="AC502" s="123">
        <f>'EE investment costs'!C551</f>
        <v>8.3000000000000007</v>
      </c>
      <c r="AD502" s="22"/>
    </row>
    <row r="503" spans="2:30">
      <c r="B503" s="14" t="str">
        <f t="shared" ca="1" si="44"/>
        <v>INDODEFFLA-83</v>
      </c>
      <c r="C503" s="15" t="str">
        <f t="shared" ca="1" si="49"/>
        <v>IODLA</v>
      </c>
      <c r="D503" s="16">
        <f>'EE investment costs'!$F$15</f>
        <v>2016</v>
      </c>
      <c r="E503" s="14">
        <f>VLOOKUP(X503,'EE investment costs'!$D$56:$R$656,15,0)</f>
        <v>4.4704333333333341</v>
      </c>
      <c r="F503" s="17">
        <f ca="1">INDEX('EE investment costs'!$D$56:$R$656,MATCH(X503,'EE investment costs'!$D$56:$D$656,0),MATCH($V$8,'EE investment costs'!$D$56:$R$56,0))</f>
        <v>2245.8742792731323</v>
      </c>
      <c r="I503" s="18">
        <v>1</v>
      </c>
      <c r="J503" s="18">
        <v>1</v>
      </c>
      <c r="K503" s="14">
        <f t="shared" ca="1" si="47"/>
        <v>0</v>
      </c>
      <c r="M503" s="19" t="str">
        <f t="shared" ca="1" si="45"/>
        <v>INDODEFFLA-83</v>
      </c>
      <c r="N503" s="23" t="str">
        <f t="shared" ca="1" si="46"/>
        <v>Other comm Saving Tech-Light 8.3y</v>
      </c>
      <c r="O503" s="23" t="s">
        <v>32</v>
      </c>
      <c r="P503" s="23" t="s">
        <v>33</v>
      </c>
      <c r="Q503" s="23"/>
      <c r="R503" s="23"/>
      <c r="S503" s="19" t="s">
        <v>34</v>
      </c>
      <c r="V503" s="16" t="str">
        <f t="shared" ca="1" si="48"/>
        <v>OD</v>
      </c>
      <c r="W503" s="14" t="str">
        <f t="shared" ca="1" si="48"/>
        <v>Other comm</v>
      </c>
      <c r="X503" s="3" t="str">
        <f>'EE investment costs'!D552</f>
        <v>LA-83</v>
      </c>
      <c r="Y503" s="3" t="str">
        <f>'EE investment costs'!E552</f>
        <v>Light</v>
      </c>
      <c r="AC503" s="123">
        <f>'EE investment costs'!C552</f>
        <v>8.3000000000000007</v>
      </c>
      <c r="AD503" s="22"/>
    </row>
    <row r="504" spans="2:30">
      <c r="B504" s="14" t="str">
        <f t="shared" ca="1" si="44"/>
        <v>INDODEFFEM-83</v>
      </c>
      <c r="C504" s="15" t="str">
        <f t="shared" ca="1" si="49"/>
        <v>IODEM</v>
      </c>
      <c r="D504" s="16">
        <f>'EE investment costs'!$F$15</f>
        <v>2016</v>
      </c>
      <c r="E504" s="14">
        <f>VLOOKUP(X504,'EE investment costs'!$D$56:$R$656,15,0)</f>
        <v>4.6939549999999999</v>
      </c>
      <c r="F504" s="17">
        <f ca="1">INDEX('EE investment costs'!$D$56:$R$656,MATCH(X504,'EE investment costs'!$D$56:$D$656,0),MATCH($V$8,'EE investment costs'!$D$56:$R$56,0))</f>
        <v>2415.1797030048583</v>
      </c>
      <c r="I504" s="18">
        <v>1</v>
      </c>
      <c r="J504" s="18">
        <v>1</v>
      </c>
      <c r="K504" s="14">
        <f t="shared" ca="1" si="47"/>
        <v>0</v>
      </c>
      <c r="M504" s="19" t="str">
        <f t="shared" ca="1" si="45"/>
        <v>INDODEFFEM-83</v>
      </c>
      <c r="N504" s="23" t="str">
        <f t="shared" ca="1" si="46"/>
        <v>Other comm Saving Tech-Electric Motors 8.3y</v>
      </c>
      <c r="O504" s="23" t="s">
        <v>32</v>
      </c>
      <c r="P504" s="23" t="s">
        <v>33</v>
      </c>
      <c r="Q504" s="23"/>
      <c r="R504" s="23"/>
      <c r="S504" s="19" t="s">
        <v>34</v>
      </c>
      <c r="V504" s="16" t="str">
        <f t="shared" ca="1" si="48"/>
        <v>OD</v>
      </c>
      <c r="W504" s="14" t="str">
        <f t="shared" ca="1" si="48"/>
        <v>Other comm</v>
      </c>
      <c r="X504" s="3" t="str">
        <f>'EE investment costs'!D553</f>
        <v>EM-83</v>
      </c>
      <c r="Y504" s="3" t="str">
        <f>'EE investment costs'!E553</f>
        <v>Electric Motors</v>
      </c>
      <c r="AC504" s="123">
        <f>'EE investment costs'!C553</f>
        <v>8.3000000000000007</v>
      </c>
      <c r="AD504" s="22"/>
    </row>
    <row r="505" spans="2:30">
      <c r="B505" s="14" t="str">
        <f t="shared" ca="1" si="44"/>
        <v>INDODEFFTF-83</v>
      </c>
      <c r="C505" s="15" t="str">
        <f t="shared" ca="1" si="49"/>
        <v>IODTF</v>
      </c>
      <c r="D505" s="16">
        <f>'EE investment costs'!$F$15</f>
        <v>2016</v>
      </c>
      <c r="E505" s="14">
        <f>VLOOKUP(X505,'EE investment costs'!$D$56:$R$656,15,0)</f>
        <v>18.583333333333336</v>
      </c>
      <c r="F505" s="17">
        <f ca="1">INDEX('EE investment costs'!$D$56:$R$656,MATCH(X505,'EE investment costs'!$D$56:$D$656,0),MATCH($V$8,'EE investment costs'!$D$56:$R$56,0))</f>
        <v>1219.5779357974507</v>
      </c>
      <c r="I505" s="18">
        <v>1</v>
      </c>
      <c r="J505" s="18">
        <v>1</v>
      </c>
      <c r="K505" s="14">
        <f t="shared" ca="1" si="47"/>
        <v>0</v>
      </c>
      <c r="M505" s="19" t="str">
        <f t="shared" ca="1" si="45"/>
        <v>INDODEFFTF-83</v>
      </c>
      <c r="N505" s="23" t="str">
        <f t="shared" ca="1" si="46"/>
        <v>Other comm Saving Tech-Haulage Tractors, Trucks, Fishing boats 8.3y</v>
      </c>
      <c r="O505" s="23" t="s">
        <v>32</v>
      </c>
      <c r="P505" s="23" t="s">
        <v>33</v>
      </c>
      <c r="Q505" s="23"/>
      <c r="R505" s="23"/>
      <c r="S505" s="19" t="s">
        <v>34</v>
      </c>
      <c r="V505" s="16" t="str">
        <f t="shared" ca="1" si="48"/>
        <v>OD</v>
      </c>
      <c r="W505" s="14" t="str">
        <f t="shared" ca="1" si="48"/>
        <v>Other comm</v>
      </c>
      <c r="X505" s="3" t="str">
        <f>'EE investment costs'!D554</f>
        <v>TF-83</v>
      </c>
      <c r="Y505" s="3" t="str">
        <f>'EE investment costs'!E554</f>
        <v>Haulage Tractors, Trucks, Fishing boats</v>
      </c>
      <c r="AC505" s="123">
        <f>'EE investment costs'!C554</f>
        <v>8.3000000000000007</v>
      </c>
      <c r="AD505" s="22"/>
    </row>
    <row r="506" spans="2:30">
      <c r="B506" s="14" t="str">
        <f t="shared" ca="1" si="44"/>
        <v>INDODEFFMT-84</v>
      </c>
      <c r="C506" s="15" t="str">
        <f t="shared" ca="1" si="49"/>
        <v>IODMT</v>
      </c>
      <c r="D506" s="16">
        <f>'EE investment costs'!$F$15</f>
        <v>2016</v>
      </c>
      <c r="E506" s="14">
        <f>VLOOKUP(X506,'EE investment costs'!$D$56:$R$656,15,0)</f>
        <v>6.44</v>
      </c>
      <c r="F506" s="17">
        <f ca="1">INDEX('EE investment costs'!$D$56:$R$656,MATCH(X506,'EE investment costs'!$D$56:$D$656,0),MATCH($V$8,'EE investment costs'!$D$56:$R$56,0))</f>
        <v>992.12575248850226</v>
      </c>
      <c r="I506" s="18">
        <v>1</v>
      </c>
      <c r="J506" s="18">
        <v>1</v>
      </c>
      <c r="K506" s="14">
        <f t="shared" ca="1" si="47"/>
        <v>3</v>
      </c>
      <c r="M506" s="19" t="str">
        <f t="shared" ca="1" si="45"/>
        <v>INDODEFFMT-84</v>
      </c>
      <c r="N506" s="23" t="str">
        <f t="shared" ca="1" si="46"/>
        <v>Other comm Saving Tech-Heat Medium Temp. up to 150C 8.4y</v>
      </c>
      <c r="O506" s="23" t="s">
        <v>32</v>
      </c>
      <c r="P506" s="23" t="s">
        <v>33</v>
      </c>
      <c r="Q506" s="23"/>
      <c r="R506" s="23"/>
      <c r="S506" s="19" t="s">
        <v>34</v>
      </c>
      <c r="V506" s="16" t="str">
        <f t="shared" ca="1" si="48"/>
        <v>OD</v>
      </c>
      <c r="W506" s="14" t="str">
        <f t="shared" ca="1" si="48"/>
        <v>Other comm</v>
      </c>
      <c r="X506" s="3" t="str">
        <f>'EE investment costs'!D555</f>
        <v>MT-84</v>
      </c>
      <c r="Y506" s="3" t="str">
        <f>'EE investment costs'!E555</f>
        <v>Heat Medium Temp. up to 150C</v>
      </c>
      <c r="AC506" s="123">
        <f>'EE investment costs'!C555</f>
        <v>8.4</v>
      </c>
      <c r="AD506" s="22"/>
    </row>
    <row r="507" spans="2:30">
      <c r="B507" s="14" t="str">
        <f t="shared" ca="1" si="44"/>
        <v>INDODEFFHT-84</v>
      </c>
      <c r="C507" s="15" t="str">
        <f t="shared" ca="1" si="49"/>
        <v>IODHT</v>
      </c>
      <c r="D507" s="16">
        <f>'EE investment costs'!$F$15</f>
        <v>2016</v>
      </c>
      <c r="E507" s="14">
        <f>VLOOKUP(X507,'EE investment costs'!$D$56:$R$656,15,0)</f>
        <v>5.1520000000000001</v>
      </c>
      <c r="F507" s="17">
        <f ca="1">INDEX('EE investment costs'!$D$56:$R$656,MATCH(X507,'EE investment costs'!$D$56:$D$656,0),MATCH($V$8,'EE investment costs'!$D$56:$R$56,0))</f>
        <v>756.72858001733982</v>
      </c>
      <c r="I507" s="18">
        <v>1</v>
      </c>
      <c r="J507" s="18">
        <v>1</v>
      </c>
      <c r="K507" s="14">
        <f t="shared" ca="1" si="47"/>
        <v>5</v>
      </c>
      <c r="M507" s="19" t="str">
        <f t="shared" ca="1" si="45"/>
        <v>INDODEFFHT-84</v>
      </c>
      <c r="N507" s="23" t="str">
        <f t="shared" ca="1" si="46"/>
        <v>Other comm Saving Tech-Heat High Temp. over 150C 8.4y</v>
      </c>
      <c r="O507" s="23" t="s">
        <v>32</v>
      </c>
      <c r="P507" s="23" t="s">
        <v>33</v>
      </c>
      <c r="Q507" s="23"/>
      <c r="R507" s="23"/>
      <c r="S507" s="19" t="s">
        <v>34</v>
      </c>
      <c r="V507" s="16" t="str">
        <f t="shared" ca="1" si="48"/>
        <v>OD</v>
      </c>
      <c r="W507" s="14" t="str">
        <f t="shared" ca="1" si="48"/>
        <v>Other comm</v>
      </c>
      <c r="X507" s="3" t="str">
        <f>'EE investment costs'!D556</f>
        <v>HT-84</v>
      </c>
      <c r="Y507" s="3" t="str">
        <f>'EE investment costs'!E556</f>
        <v>Heat High Temp. over 150C</v>
      </c>
      <c r="AC507" s="123">
        <f>'EE investment costs'!C556</f>
        <v>8.4</v>
      </c>
      <c r="AD507" s="22"/>
    </row>
    <row r="508" spans="2:30">
      <c r="B508" s="14" t="str">
        <f t="shared" ca="1" si="44"/>
        <v>INDODEFFRH-84</v>
      </c>
      <c r="C508" s="15" t="str">
        <f t="shared" ca="1" si="49"/>
        <v>IODRH</v>
      </c>
      <c r="D508" s="16">
        <f>'EE investment costs'!$F$15</f>
        <v>2016</v>
      </c>
      <c r="E508" s="14">
        <f>VLOOKUP(X508,'EE investment costs'!$D$56:$R$656,15,0)</f>
        <v>16.821333333333335</v>
      </c>
      <c r="F508" s="17">
        <f ca="1">INDEX('EE investment costs'!$D$56:$R$656,MATCH(X508,'EE investment costs'!$D$56:$D$656,0),MATCH($V$8,'EE investment costs'!$D$56:$R$56,0))</f>
        <v>1841.003439015489</v>
      </c>
      <c r="I508" s="18">
        <v>1</v>
      </c>
      <c r="J508" s="18">
        <v>1</v>
      </c>
      <c r="K508" s="14">
        <f t="shared" ca="1" si="47"/>
        <v>0</v>
      </c>
      <c r="M508" s="19" t="str">
        <f t="shared" ca="1" si="45"/>
        <v>INDODEFFRH-84</v>
      </c>
      <c r="N508" s="23" t="str">
        <f t="shared" ca="1" si="46"/>
        <v>Other comm Saving Tech-Heat Room Heat 8.4y</v>
      </c>
      <c r="O508" s="23" t="s">
        <v>32</v>
      </c>
      <c r="P508" s="23" t="s">
        <v>33</v>
      </c>
      <c r="Q508" s="23"/>
      <c r="R508" s="23"/>
      <c r="S508" s="19" t="s">
        <v>34</v>
      </c>
      <c r="V508" s="16" t="str">
        <f t="shared" ca="1" si="48"/>
        <v>OD</v>
      </c>
      <c r="W508" s="14" t="str">
        <f t="shared" ca="1" si="48"/>
        <v>Other comm</v>
      </c>
      <c r="X508" s="3" t="str">
        <f>'EE investment costs'!D557</f>
        <v>RH-84</v>
      </c>
      <c r="Y508" s="3" t="str">
        <f>'EE investment costs'!E557</f>
        <v>Heat Room Heat</v>
      </c>
      <c r="AC508" s="123">
        <f>'EE investment costs'!C557</f>
        <v>8.4</v>
      </c>
      <c r="AD508" s="22"/>
    </row>
    <row r="509" spans="2:30">
      <c r="B509" s="14" t="str">
        <f t="shared" ca="1" si="44"/>
        <v>INDODEFFLA-84</v>
      </c>
      <c r="C509" s="15" t="str">
        <f t="shared" ca="1" si="49"/>
        <v>IODLA</v>
      </c>
      <c r="D509" s="16">
        <f>'EE investment costs'!$F$15</f>
        <v>2016</v>
      </c>
      <c r="E509" s="14">
        <f>VLOOKUP(X509,'EE investment costs'!$D$56:$R$656,15,0)</f>
        <v>4.4834666666666667</v>
      </c>
      <c r="F509" s="17">
        <f ca="1">INDEX('EE investment costs'!$D$56:$R$656,MATCH(X509,'EE investment costs'!$D$56:$D$656,0),MATCH($V$8,'EE investment costs'!$D$56:$R$56,0))</f>
        <v>2261.2907993230856</v>
      </c>
      <c r="I509" s="18">
        <v>1</v>
      </c>
      <c r="J509" s="18">
        <v>1</v>
      </c>
      <c r="K509" s="14">
        <f t="shared" ca="1" si="47"/>
        <v>0</v>
      </c>
      <c r="M509" s="19" t="str">
        <f t="shared" ca="1" si="45"/>
        <v>INDODEFFLA-84</v>
      </c>
      <c r="N509" s="23" t="str">
        <f t="shared" ca="1" si="46"/>
        <v>Other comm Saving Tech-Light 8.4y</v>
      </c>
      <c r="O509" s="23" t="s">
        <v>32</v>
      </c>
      <c r="P509" s="23" t="s">
        <v>33</v>
      </c>
      <c r="Q509" s="23"/>
      <c r="R509" s="23"/>
      <c r="S509" s="19" t="s">
        <v>34</v>
      </c>
      <c r="V509" s="16" t="str">
        <f t="shared" ca="1" si="48"/>
        <v>OD</v>
      </c>
      <c r="W509" s="14" t="str">
        <f t="shared" ca="1" si="48"/>
        <v>Other comm</v>
      </c>
      <c r="X509" s="3" t="str">
        <f>'EE investment costs'!D558</f>
        <v>LA-84</v>
      </c>
      <c r="Y509" s="3" t="str">
        <f>'EE investment costs'!E558</f>
        <v>Light</v>
      </c>
      <c r="AC509" s="123">
        <f>'EE investment costs'!C558</f>
        <v>8.4</v>
      </c>
      <c r="AD509" s="22"/>
    </row>
    <row r="510" spans="2:30">
      <c r="B510" s="14" t="str">
        <f t="shared" ca="1" si="44"/>
        <v>INDODEFFEM-84</v>
      </c>
      <c r="C510" s="15" t="str">
        <f t="shared" ca="1" si="49"/>
        <v>IODEM</v>
      </c>
      <c r="D510" s="16">
        <f>'EE investment costs'!$F$15</f>
        <v>2016</v>
      </c>
      <c r="E510" s="14">
        <f>VLOOKUP(X510,'EE investment costs'!$D$56:$R$656,15,0)</f>
        <v>4.7076399999999996</v>
      </c>
      <c r="F510" s="17">
        <f ca="1">INDEX('EE investment costs'!$D$56:$R$656,MATCH(X510,'EE investment costs'!$D$56:$D$656,0),MATCH($V$8,'EE investment costs'!$D$56:$R$56,0))</f>
        <v>2435.3728057839644</v>
      </c>
      <c r="I510" s="18">
        <v>1</v>
      </c>
      <c r="J510" s="18">
        <v>1</v>
      </c>
      <c r="K510" s="14">
        <f t="shared" ca="1" si="47"/>
        <v>0</v>
      </c>
      <c r="M510" s="19" t="str">
        <f t="shared" ca="1" si="45"/>
        <v>INDODEFFEM-84</v>
      </c>
      <c r="N510" s="23" t="str">
        <f t="shared" ca="1" si="46"/>
        <v>Other comm Saving Tech-Electric Motors 8.4y</v>
      </c>
      <c r="O510" s="23" t="s">
        <v>32</v>
      </c>
      <c r="P510" s="23" t="s">
        <v>33</v>
      </c>
      <c r="Q510" s="23"/>
      <c r="R510" s="23"/>
      <c r="S510" s="19" t="s">
        <v>34</v>
      </c>
      <c r="V510" s="16" t="str">
        <f t="shared" ca="1" si="48"/>
        <v>OD</v>
      </c>
      <c r="W510" s="14" t="str">
        <f t="shared" ca="1" si="48"/>
        <v>Other comm</v>
      </c>
      <c r="X510" s="3" t="str">
        <f>'EE investment costs'!D559</f>
        <v>EM-84</v>
      </c>
      <c r="Y510" s="3" t="str">
        <f>'EE investment costs'!E559</f>
        <v>Electric Motors</v>
      </c>
      <c r="AC510" s="123">
        <f>'EE investment costs'!C559</f>
        <v>8.4</v>
      </c>
      <c r="AD510" s="22"/>
    </row>
    <row r="511" spans="2:30">
      <c r="B511" s="14" t="str">
        <f t="shared" ca="1" si="44"/>
        <v>INDODEFFTF-84</v>
      </c>
      <c r="C511" s="15" t="str">
        <f t="shared" ca="1" si="49"/>
        <v>IODTF</v>
      </c>
      <c r="D511" s="16">
        <f>'EE investment costs'!$F$15</f>
        <v>2016</v>
      </c>
      <c r="E511" s="14">
        <f>VLOOKUP(X511,'EE investment costs'!$D$56:$R$656,15,0)</f>
        <v>18.666666666666668</v>
      </c>
      <c r="F511" s="17">
        <f ca="1">INDEX('EE investment costs'!$D$56:$R$656,MATCH(X511,'EE investment costs'!$D$56:$D$656,0),MATCH($V$8,'EE investment costs'!$D$56:$R$56,0))</f>
        <v>1234.2716458672994</v>
      </c>
      <c r="I511" s="18">
        <v>1</v>
      </c>
      <c r="J511" s="18">
        <v>1</v>
      </c>
      <c r="K511" s="14">
        <f t="shared" ca="1" si="47"/>
        <v>0</v>
      </c>
      <c r="M511" s="19" t="str">
        <f t="shared" ca="1" si="45"/>
        <v>INDODEFFTF-84</v>
      </c>
      <c r="N511" s="23" t="str">
        <f t="shared" ca="1" si="46"/>
        <v>Other comm Saving Tech-Haulage Tractors, Trucks, Fishing boats 8.4y</v>
      </c>
      <c r="O511" s="23" t="s">
        <v>32</v>
      </c>
      <c r="P511" s="23" t="s">
        <v>33</v>
      </c>
      <c r="Q511" s="23"/>
      <c r="R511" s="23"/>
      <c r="S511" s="19" t="s">
        <v>34</v>
      </c>
      <c r="V511" s="16" t="str">
        <f t="shared" ca="1" si="48"/>
        <v>OD</v>
      </c>
      <c r="W511" s="14" t="str">
        <f t="shared" ca="1" si="48"/>
        <v>Other comm</v>
      </c>
      <c r="X511" s="3" t="str">
        <f>'EE investment costs'!D560</f>
        <v>TF-84</v>
      </c>
      <c r="Y511" s="3" t="str">
        <f>'EE investment costs'!E560</f>
        <v>Haulage Tractors, Trucks, Fishing boats</v>
      </c>
      <c r="AC511" s="123">
        <f>'EE investment costs'!C560</f>
        <v>8.4</v>
      </c>
      <c r="AD511" s="22"/>
    </row>
    <row r="512" spans="2:30">
      <c r="B512" s="14" t="str">
        <f t="shared" ca="1" si="44"/>
        <v>INDODEFFMT-85</v>
      </c>
      <c r="C512" s="15" t="str">
        <f t="shared" ca="1" si="49"/>
        <v>IODMT</v>
      </c>
      <c r="D512" s="16">
        <f>'EE investment costs'!$F$15</f>
        <v>2016</v>
      </c>
      <c r="E512" s="14">
        <f>VLOOKUP(X512,'EE investment costs'!$D$56:$R$656,15,0)</f>
        <v>6.45</v>
      </c>
      <c r="F512" s="17">
        <f ca="1">INDEX('EE investment costs'!$D$56:$R$656,MATCH(X512,'EE investment costs'!$D$56:$D$656,0),MATCH($V$8,'EE investment costs'!$D$56:$R$56,0))</f>
        <v>1001.7351045073602</v>
      </c>
      <c r="I512" s="18">
        <v>1</v>
      </c>
      <c r="J512" s="18">
        <v>1</v>
      </c>
      <c r="K512" s="14">
        <f t="shared" ca="1" si="47"/>
        <v>2</v>
      </c>
      <c r="M512" s="19" t="str">
        <f t="shared" ca="1" si="45"/>
        <v>INDODEFFMT-85</v>
      </c>
      <c r="N512" s="23" t="str">
        <f t="shared" ca="1" si="46"/>
        <v>Other comm Saving Tech-Heat Medium Temp. up to 150C 8.5y</v>
      </c>
      <c r="O512" s="23" t="s">
        <v>32</v>
      </c>
      <c r="P512" s="23" t="s">
        <v>33</v>
      </c>
      <c r="Q512" s="23"/>
      <c r="R512" s="23"/>
      <c r="S512" s="19" t="s">
        <v>34</v>
      </c>
      <c r="V512" s="16" t="str">
        <f t="shared" ca="1" si="48"/>
        <v>OD</v>
      </c>
      <c r="W512" s="14" t="str">
        <f t="shared" ca="1" si="48"/>
        <v>Other comm</v>
      </c>
      <c r="X512" s="3" t="str">
        <f>'EE investment costs'!D561</f>
        <v>MT-85</v>
      </c>
      <c r="Y512" s="3" t="str">
        <f>'EE investment costs'!E561</f>
        <v>Heat Medium Temp. up to 150C</v>
      </c>
      <c r="AC512" s="123">
        <f>'EE investment costs'!C561</f>
        <v>8.5</v>
      </c>
      <c r="AD512" s="22"/>
    </row>
    <row r="513" spans="2:30">
      <c r="B513" s="14" t="str">
        <f t="shared" ca="1" si="44"/>
        <v>INDODEFFHT-85</v>
      </c>
      <c r="C513" s="15" t="str">
        <f t="shared" ca="1" si="49"/>
        <v>IODHT</v>
      </c>
      <c r="D513" s="16">
        <f>'EE investment costs'!$F$15</f>
        <v>2016</v>
      </c>
      <c r="E513" s="14">
        <f>VLOOKUP(X513,'EE investment costs'!$D$56:$R$656,15,0)</f>
        <v>5.16</v>
      </c>
      <c r="F513" s="17">
        <f ca="1">INDEX('EE investment costs'!$D$56:$R$656,MATCH(X513,'EE investment costs'!$D$56:$D$656,0),MATCH($V$8,'EE investment costs'!$D$56:$R$56,0))</f>
        <v>763.11294103798321</v>
      </c>
      <c r="I513" s="18">
        <v>1</v>
      </c>
      <c r="J513" s="18">
        <v>1</v>
      </c>
      <c r="K513" s="14">
        <f t="shared" ca="1" si="47"/>
        <v>5</v>
      </c>
      <c r="M513" s="19" t="str">
        <f t="shared" ca="1" si="45"/>
        <v>INDODEFFHT-85</v>
      </c>
      <c r="N513" s="23" t="str">
        <f t="shared" ca="1" si="46"/>
        <v>Other comm Saving Tech-Heat High Temp. over 150C 8.5y</v>
      </c>
      <c r="O513" s="23" t="s">
        <v>32</v>
      </c>
      <c r="P513" s="23" t="s">
        <v>33</v>
      </c>
      <c r="Q513" s="23"/>
      <c r="R513" s="23"/>
      <c r="S513" s="19" t="s">
        <v>34</v>
      </c>
      <c r="V513" s="16" t="str">
        <f t="shared" ca="1" si="48"/>
        <v>OD</v>
      </c>
      <c r="W513" s="14" t="str">
        <f t="shared" ca="1" si="48"/>
        <v>Other comm</v>
      </c>
      <c r="X513" s="3" t="str">
        <f>'EE investment costs'!D562</f>
        <v>HT-85</v>
      </c>
      <c r="Y513" s="3" t="str">
        <f>'EE investment costs'!E562</f>
        <v>Heat High Temp. over 150C</v>
      </c>
      <c r="AC513" s="123">
        <f>'EE investment costs'!C562</f>
        <v>8.5</v>
      </c>
      <c r="AD513" s="22"/>
    </row>
    <row r="514" spans="2:30">
      <c r="B514" s="14" t="str">
        <f t="shared" ca="1" si="44"/>
        <v>INDODEFFRH-85</v>
      </c>
      <c r="C514" s="15" t="str">
        <f t="shared" ca="1" si="49"/>
        <v>IODRH</v>
      </c>
      <c r="D514" s="16">
        <f>'EE investment costs'!$F$15</f>
        <v>2016</v>
      </c>
      <c r="E514" s="14">
        <f>VLOOKUP(X514,'EE investment costs'!$D$56:$R$656,15,0)</f>
        <v>16.840000000000003</v>
      </c>
      <c r="F514" s="17">
        <f ca="1">INDEX('EE investment costs'!$D$56:$R$656,MATCH(X514,'EE investment costs'!$D$56:$D$656,0),MATCH($V$8,'EE investment costs'!$D$56:$R$56,0))</f>
        <v>1878.5749377709071</v>
      </c>
      <c r="I514" s="18">
        <v>1</v>
      </c>
      <c r="J514" s="18">
        <v>1</v>
      </c>
      <c r="K514" s="14">
        <f t="shared" ca="1" si="47"/>
        <v>0</v>
      </c>
      <c r="M514" s="19" t="str">
        <f t="shared" ca="1" si="45"/>
        <v>INDODEFFRH-85</v>
      </c>
      <c r="N514" s="23" t="str">
        <f t="shared" ca="1" si="46"/>
        <v>Other comm Saving Tech-Heat Room Heat 8.5y</v>
      </c>
      <c r="O514" s="23" t="s">
        <v>32</v>
      </c>
      <c r="P514" s="23" t="s">
        <v>33</v>
      </c>
      <c r="Q514" s="23"/>
      <c r="R514" s="23"/>
      <c r="S514" s="19" t="s">
        <v>34</v>
      </c>
      <c r="V514" s="16" t="str">
        <f t="shared" ca="1" si="48"/>
        <v>OD</v>
      </c>
      <c r="W514" s="14" t="str">
        <f t="shared" ca="1" si="48"/>
        <v>Other comm</v>
      </c>
      <c r="X514" s="3" t="str">
        <f>'EE investment costs'!D563</f>
        <v>RH-85</v>
      </c>
      <c r="Y514" s="3" t="str">
        <f>'EE investment costs'!E563</f>
        <v>Heat Room Heat</v>
      </c>
      <c r="AC514" s="123">
        <f>'EE investment costs'!C563</f>
        <v>8.5</v>
      </c>
      <c r="AD514" s="22"/>
    </row>
    <row r="515" spans="2:30">
      <c r="B515" s="14" t="str">
        <f t="shared" ca="1" si="44"/>
        <v>INDODEFFLA-85</v>
      </c>
      <c r="C515" s="15" t="str">
        <f t="shared" ca="1" si="49"/>
        <v>IODLA</v>
      </c>
      <c r="D515" s="16">
        <f>'EE investment costs'!$F$15</f>
        <v>2016</v>
      </c>
      <c r="E515" s="14">
        <f>VLOOKUP(X515,'EE investment costs'!$D$56:$R$656,15,0)</f>
        <v>4.4965000000000002</v>
      </c>
      <c r="F515" s="17">
        <f ca="1">INDEX('EE investment costs'!$D$56:$R$656,MATCH(X515,'EE investment costs'!$D$56:$D$656,0),MATCH($V$8,'EE investment costs'!$D$56:$R$56,0))</f>
        <v>2276.7073193730384</v>
      </c>
      <c r="I515" s="18">
        <v>1</v>
      </c>
      <c r="J515" s="18">
        <v>1</v>
      </c>
      <c r="K515" s="14">
        <f t="shared" ca="1" si="47"/>
        <v>0</v>
      </c>
      <c r="M515" s="19" t="str">
        <f t="shared" ca="1" si="45"/>
        <v>INDODEFFLA-85</v>
      </c>
      <c r="N515" s="23" t="str">
        <f t="shared" ca="1" si="46"/>
        <v>Other comm Saving Tech-Light 8.5y</v>
      </c>
      <c r="O515" s="23" t="s">
        <v>32</v>
      </c>
      <c r="P515" s="23" t="s">
        <v>33</v>
      </c>
      <c r="Q515" s="23"/>
      <c r="R515" s="23"/>
      <c r="S515" s="19" t="s">
        <v>34</v>
      </c>
      <c r="V515" s="16" t="str">
        <f t="shared" ca="1" si="48"/>
        <v>OD</v>
      </c>
      <c r="W515" s="14" t="str">
        <f t="shared" ca="1" si="48"/>
        <v>Other comm</v>
      </c>
      <c r="X515" s="3" t="str">
        <f>'EE investment costs'!D564</f>
        <v>LA-85</v>
      </c>
      <c r="Y515" s="3" t="str">
        <f>'EE investment costs'!E564</f>
        <v>Light</v>
      </c>
      <c r="AC515" s="123">
        <f>'EE investment costs'!C564</f>
        <v>8.5</v>
      </c>
      <c r="AD515" s="22"/>
    </row>
    <row r="516" spans="2:30">
      <c r="B516" s="14" t="str">
        <f t="shared" ca="1" si="44"/>
        <v>INDODEFFEM-85</v>
      </c>
      <c r="C516" s="15" t="str">
        <f t="shared" ca="1" si="49"/>
        <v>IODEM</v>
      </c>
      <c r="D516" s="16">
        <f>'EE investment costs'!$F$15</f>
        <v>2016</v>
      </c>
      <c r="E516" s="14">
        <f>VLOOKUP(X516,'EE investment costs'!$D$56:$R$656,15,0)</f>
        <v>4.7213250000000002</v>
      </c>
      <c r="F516" s="17">
        <f ca="1">INDEX('EE investment costs'!$D$56:$R$656,MATCH(X516,'EE investment costs'!$D$56:$D$656,0),MATCH($V$8,'EE investment costs'!$D$56:$R$56,0))</f>
        <v>2455.5659085630709</v>
      </c>
      <c r="I516" s="18">
        <v>1</v>
      </c>
      <c r="J516" s="18">
        <v>1</v>
      </c>
      <c r="K516" s="14">
        <f t="shared" ca="1" si="47"/>
        <v>0</v>
      </c>
      <c r="M516" s="19" t="str">
        <f t="shared" ca="1" si="45"/>
        <v>INDODEFFEM-85</v>
      </c>
      <c r="N516" s="23" t="str">
        <f t="shared" ca="1" si="46"/>
        <v>Other comm Saving Tech-Electric Motors 8.5y</v>
      </c>
      <c r="O516" s="23" t="s">
        <v>32</v>
      </c>
      <c r="P516" s="23" t="s">
        <v>33</v>
      </c>
      <c r="Q516" s="23"/>
      <c r="R516" s="23"/>
      <c r="S516" s="19" t="s">
        <v>34</v>
      </c>
      <c r="V516" s="16" t="str">
        <f t="shared" ca="1" si="48"/>
        <v>OD</v>
      </c>
      <c r="W516" s="14" t="str">
        <f t="shared" ca="1" si="48"/>
        <v>Other comm</v>
      </c>
      <c r="X516" s="3" t="str">
        <f>'EE investment costs'!D565</f>
        <v>EM-85</v>
      </c>
      <c r="Y516" s="3" t="str">
        <f>'EE investment costs'!E565</f>
        <v>Electric Motors</v>
      </c>
      <c r="AC516" s="123">
        <f>'EE investment costs'!C565</f>
        <v>8.5</v>
      </c>
      <c r="AD516" s="22"/>
    </row>
    <row r="517" spans="2:30">
      <c r="B517" s="14" t="str">
        <f t="shared" ca="1" si="44"/>
        <v>INDODEFFTF-85</v>
      </c>
      <c r="C517" s="15" t="str">
        <f t="shared" ca="1" si="49"/>
        <v>IODTF</v>
      </c>
      <c r="D517" s="16">
        <f>'EE investment costs'!$F$15</f>
        <v>2016</v>
      </c>
      <c r="E517" s="14">
        <f>VLOOKUP(X517,'EE investment costs'!$D$56:$R$656,15,0)</f>
        <v>18.75</v>
      </c>
      <c r="F517" s="17">
        <f ca="1">INDEX('EE investment costs'!$D$56:$R$656,MATCH(X517,'EE investment costs'!$D$56:$D$656,0),MATCH($V$8,'EE investment costs'!$D$56:$R$56,0))</f>
        <v>1248.9653559371479</v>
      </c>
      <c r="I517" s="18">
        <v>1</v>
      </c>
      <c r="J517" s="18">
        <v>1</v>
      </c>
      <c r="K517" s="14">
        <f t="shared" ca="1" si="47"/>
        <v>0</v>
      </c>
      <c r="M517" s="19" t="str">
        <f t="shared" ca="1" si="45"/>
        <v>INDODEFFTF-85</v>
      </c>
      <c r="N517" s="23" t="str">
        <f t="shared" ca="1" si="46"/>
        <v>Other comm Saving Tech-Haulage Tractors, Trucks, Fishing boats 8.5y</v>
      </c>
      <c r="O517" s="23" t="s">
        <v>32</v>
      </c>
      <c r="P517" s="23" t="s">
        <v>33</v>
      </c>
      <c r="Q517" s="23"/>
      <c r="R517" s="23"/>
      <c r="S517" s="19" t="s">
        <v>34</v>
      </c>
      <c r="V517" s="16" t="str">
        <f t="shared" ca="1" si="48"/>
        <v>OD</v>
      </c>
      <c r="W517" s="14" t="str">
        <f t="shared" ca="1" si="48"/>
        <v>Other comm</v>
      </c>
      <c r="X517" s="3" t="str">
        <f>'EE investment costs'!D566</f>
        <v>TF-85</v>
      </c>
      <c r="Y517" s="3" t="str">
        <f>'EE investment costs'!E566</f>
        <v>Haulage Tractors, Trucks, Fishing boats</v>
      </c>
      <c r="AC517" s="123">
        <f>'EE investment costs'!C566</f>
        <v>8.5</v>
      </c>
      <c r="AD517" s="22"/>
    </row>
    <row r="518" spans="2:30">
      <c r="B518" s="14" t="str">
        <f t="shared" ca="1" si="44"/>
        <v>INDODEFFMT-86</v>
      </c>
      <c r="C518" s="15" t="str">
        <f t="shared" ca="1" si="49"/>
        <v>IODMT</v>
      </c>
      <c r="D518" s="16">
        <f>'EE investment costs'!$F$15</f>
        <v>2016</v>
      </c>
      <c r="E518" s="14">
        <f>VLOOKUP(X518,'EE investment costs'!$D$56:$R$656,15,0)</f>
        <v>6.46</v>
      </c>
      <c r="F518" s="17">
        <f ca="1">INDEX('EE investment costs'!$D$56:$R$656,MATCH(X518,'EE investment costs'!$D$56:$D$656,0),MATCH($V$8,'EE investment costs'!$D$56:$R$56,0))</f>
        <v>1011.344456526218</v>
      </c>
      <c r="I518" s="18">
        <v>1</v>
      </c>
      <c r="J518" s="18">
        <v>1</v>
      </c>
      <c r="K518" s="14">
        <f t="shared" ca="1" si="47"/>
        <v>2</v>
      </c>
      <c r="M518" s="19" t="str">
        <f t="shared" ca="1" si="45"/>
        <v>INDODEFFMT-86</v>
      </c>
      <c r="N518" s="23" t="str">
        <f t="shared" ca="1" si="46"/>
        <v>Other comm Saving Tech-Heat Medium Temp. up to 150C 8.6y</v>
      </c>
      <c r="O518" s="23" t="s">
        <v>32</v>
      </c>
      <c r="P518" s="23" t="s">
        <v>33</v>
      </c>
      <c r="Q518" s="23"/>
      <c r="R518" s="23"/>
      <c r="S518" s="19" t="s">
        <v>34</v>
      </c>
      <c r="V518" s="16" t="str">
        <f t="shared" ca="1" si="48"/>
        <v>OD</v>
      </c>
      <c r="W518" s="14" t="str">
        <f t="shared" ca="1" si="48"/>
        <v>Other comm</v>
      </c>
      <c r="X518" s="3" t="str">
        <f>'EE investment costs'!D567</f>
        <v>MT-86</v>
      </c>
      <c r="Y518" s="3" t="str">
        <f>'EE investment costs'!E567</f>
        <v>Heat Medium Temp. up to 150C</v>
      </c>
      <c r="AC518" s="123">
        <f>'EE investment costs'!C567</f>
        <v>8.6</v>
      </c>
      <c r="AD518" s="22"/>
    </row>
    <row r="519" spans="2:30">
      <c r="B519" s="14" t="str">
        <f t="shared" ca="1" si="44"/>
        <v>INDODEFFHT-86</v>
      </c>
      <c r="C519" s="15" t="str">
        <f t="shared" ca="1" si="49"/>
        <v>IODHT</v>
      </c>
      <c r="D519" s="16">
        <f>'EE investment costs'!$F$15</f>
        <v>2016</v>
      </c>
      <c r="E519" s="14">
        <f>VLOOKUP(X519,'EE investment costs'!$D$56:$R$656,15,0)</f>
        <v>5.1680000000000001</v>
      </c>
      <c r="F519" s="17">
        <f ca="1">INDEX('EE investment costs'!$D$56:$R$656,MATCH(X519,'EE investment costs'!$D$56:$D$656,0),MATCH($V$8,'EE investment costs'!$D$56:$R$56,0))</f>
        <v>769.49730205862647</v>
      </c>
      <c r="I519" s="18">
        <v>1</v>
      </c>
      <c r="J519" s="18">
        <v>1</v>
      </c>
      <c r="K519" s="14">
        <f t="shared" ca="1" si="47"/>
        <v>5</v>
      </c>
      <c r="M519" s="19" t="str">
        <f t="shared" ca="1" si="45"/>
        <v>INDODEFFHT-86</v>
      </c>
      <c r="N519" s="23" t="str">
        <f t="shared" ca="1" si="46"/>
        <v>Other comm Saving Tech-Heat High Temp. over 150C 8.6y</v>
      </c>
      <c r="O519" s="23" t="s">
        <v>32</v>
      </c>
      <c r="P519" s="23" t="s">
        <v>33</v>
      </c>
      <c r="Q519" s="23"/>
      <c r="R519" s="23"/>
      <c r="S519" s="19" t="s">
        <v>34</v>
      </c>
      <c r="V519" s="16" t="str">
        <f t="shared" ca="1" si="48"/>
        <v>OD</v>
      </c>
      <c r="W519" s="14" t="str">
        <f t="shared" ca="1" si="48"/>
        <v>Other comm</v>
      </c>
      <c r="X519" s="3" t="str">
        <f>'EE investment costs'!D568</f>
        <v>HT-86</v>
      </c>
      <c r="Y519" s="3" t="str">
        <f>'EE investment costs'!E568</f>
        <v>Heat High Temp. over 150C</v>
      </c>
      <c r="AC519" s="123">
        <f>'EE investment costs'!C568</f>
        <v>8.6</v>
      </c>
      <c r="AD519" s="22"/>
    </row>
    <row r="520" spans="2:30">
      <c r="B520" s="14" t="str">
        <f t="shared" ref="B520:B583" ca="1" si="50">M520</f>
        <v>INDODEFFRH-86</v>
      </c>
      <c r="C520" s="15" t="str">
        <f t="shared" ca="1" si="49"/>
        <v>IODRH</v>
      </c>
      <c r="D520" s="16">
        <f>'EE investment costs'!$F$15</f>
        <v>2016</v>
      </c>
      <c r="E520" s="14">
        <f>VLOOKUP(X520,'EE investment costs'!$D$56:$R$656,15,0)</f>
        <v>16.858666666666668</v>
      </c>
      <c r="F520" s="17">
        <f ca="1">INDEX('EE investment costs'!$D$56:$R$656,MATCH(X520,'EE investment costs'!$D$56:$D$656,0),MATCH($V$8,'EE investment costs'!$D$56:$R$56,0))</f>
        <v>1916.1464365263248</v>
      </c>
      <c r="I520" s="18">
        <v>1</v>
      </c>
      <c r="J520" s="18">
        <v>1</v>
      </c>
      <c r="K520" s="14">
        <f t="shared" ca="1" si="47"/>
        <v>0</v>
      </c>
      <c r="M520" s="19" t="str">
        <f t="shared" ref="M520:M583" ca="1" si="51">CONCATENATE("IND",$V$8,"EFF",$X520)</f>
        <v>INDODEFFRH-86</v>
      </c>
      <c r="N520" s="23" t="str">
        <f t="shared" ca="1" si="46"/>
        <v>Other comm Saving Tech-Heat Room Heat 8.6y</v>
      </c>
      <c r="O520" s="23" t="s">
        <v>32</v>
      </c>
      <c r="P520" s="23" t="s">
        <v>33</v>
      </c>
      <c r="Q520" s="23"/>
      <c r="R520" s="23"/>
      <c r="S520" s="19" t="s">
        <v>34</v>
      </c>
      <c r="V520" s="16" t="str">
        <f t="shared" ca="1" si="48"/>
        <v>OD</v>
      </c>
      <c r="W520" s="14" t="str">
        <f t="shared" ca="1" si="48"/>
        <v>Other comm</v>
      </c>
      <c r="X520" s="3" t="str">
        <f>'EE investment costs'!D569</f>
        <v>RH-86</v>
      </c>
      <c r="Y520" s="3" t="str">
        <f>'EE investment costs'!E569</f>
        <v>Heat Room Heat</v>
      </c>
      <c r="AC520" s="123">
        <f>'EE investment costs'!C569</f>
        <v>8.6</v>
      </c>
      <c r="AD520" s="22"/>
    </row>
    <row r="521" spans="2:30">
      <c r="B521" s="14" t="str">
        <f t="shared" ca="1" si="50"/>
        <v>INDODEFFLA-86</v>
      </c>
      <c r="C521" s="15" t="str">
        <f t="shared" ca="1" si="49"/>
        <v>IODLA</v>
      </c>
      <c r="D521" s="16">
        <f>'EE investment costs'!$F$15</f>
        <v>2016</v>
      </c>
      <c r="E521" s="14">
        <f>VLOOKUP(X521,'EE investment costs'!$D$56:$R$656,15,0)</f>
        <v>4.5095333333333336</v>
      </c>
      <c r="F521" s="17">
        <f ca="1">INDEX('EE investment costs'!$D$56:$R$656,MATCH(X521,'EE investment costs'!$D$56:$D$656,0),MATCH($V$8,'EE investment costs'!$D$56:$R$56,0))</f>
        <v>2292.1238394229908</v>
      </c>
      <c r="I521" s="18">
        <v>1</v>
      </c>
      <c r="J521" s="18">
        <v>1</v>
      </c>
      <c r="K521" s="14">
        <f t="shared" ca="1" si="47"/>
        <v>0</v>
      </c>
      <c r="M521" s="19" t="str">
        <f t="shared" ca="1" si="51"/>
        <v>INDODEFFLA-86</v>
      </c>
      <c r="N521" s="23" t="str">
        <f t="shared" ref="N521:N584" ca="1" si="52">$W$8&amp;" Saving Tech"&amp;"-"&amp;$Y521&amp;" "&amp;AC521&amp;"y"</f>
        <v>Other comm Saving Tech-Light 8.6y</v>
      </c>
      <c r="O521" s="23" t="s">
        <v>32</v>
      </c>
      <c r="P521" s="23" t="s">
        <v>33</v>
      </c>
      <c r="Q521" s="23"/>
      <c r="R521" s="23"/>
      <c r="S521" s="19" t="s">
        <v>34</v>
      </c>
      <c r="V521" s="16" t="str">
        <f t="shared" ca="1" si="48"/>
        <v>OD</v>
      </c>
      <c r="W521" s="14" t="str">
        <f t="shared" ca="1" si="48"/>
        <v>Other comm</v>
      </c>
      <c r="X521" s="3" t="str">
        <f>'EE investment costs'!D570</f>
        <v>LA-86</v>
      </c>
      <c r="Y521" s="3" t="str">
        <f>'EE investment costs'!E570</f>
        <v>Light</v>
      </c>
      <c r="AC521" s="123">
        <f>'EE investment costs'!C570</f>
        <v>8.6</v>
      </c>
      <c r="AD521" s="22"/>
    </row>
    <row r="522" spans="2:30">
      <c r="B522" s="14" t="str">
        <f t="shared" ca="1" si="50"/>
        <v>INDODEFFEM-86</v>
      </c>
      <c r="C522" s="15" t="str">
        <f t="shared" ca="1" si="49"/>
        <v>IODEM</v>
      </c>
      <c r="D522" s="16">
        <f>'EE investment costs'!$F$15</f>
        <v>2016</v>
      </c>
      <c r="E522" s="14">
        <f>VLOOKUP(X522,'EE investment costs'!$D$56:$R$656,15,0)</f>
        <v>4.7350099999999999</v>
      </c>
      <c r="F522" s="17">
        <f ca="1">INDEX('EE investment costs'!$D$56:$R$656,MATCH(X522,'EE investment costs'!$D$56:$D$656,0),MATCH($V$8,'EE investment costs'!$D$56:$R$56,0))</f>
        <v>2475.759011342177</v>
      </c>
      <c r="I522" s="18">
        <v>1</v>
      </c>
      <c r="J522" s="18">
        <v>1</v>
      </c>
      <c r="K522" s="14">
        <f t="shared" ref="K522:K585" ca="1" si="53">IF(F522&lt;500,1,0)+IF(F522&lt;600,1,0)+IF(F522&lt;700,1,0)+IF(F522&lt;800,1,0)+IF(F522&lt;900,1,0)+IF(F522&lt;1000,1,0)+IF(F522&lt;1100,1,0)+IF(F522&lt;1200,1,0)</f>
        <v>0</v>
      </c>
      <c r="M522" s="19" t="str">
        <f t="shared" ca="1" si="51"/>
        <v>INDODEFFEM-86</v>
      </c>
      <c r="N522" s="23" t="str">
        <f t="shared" ca="1" si="52"/>
        <v>Other comm Saving Tech-Electric Motors 8.6y</v>
      </c>
      <c r="O522" s="23" t="s">
        <v>32</v>
      </c>
      <c r="P522" s="23" t="s">
        <v>33</v>
      </c>
      <c r="Q522" s="23"/>
      <c r="R522" s="23"/>
      <c r="S522" s="19" t="s">
        <v>34</v>
      </c>
      <c r="V522" s="16" t="str">
        <f t="shared" ref="V522:W585" ca="1" si="54">V521</f>
        <v>OD</v>
      </c>
      <c r="W522" s="14" t="str">
        <f t="shared" ca="1" si="54"/>
        <v>Other comm</v>
      </c>
      <c r="X522" s="3" t="str">
        <f>'EE investment costs'!D571</f>
        <v>EM-86</v>
      </c>
      <c r="Y522" s="3" t="str">
        <f>'EE investment costs'!E571</f>
        <v>Electric Motors</v>
      </c>
      <c r="AC522" s="123">
        <f>'EE investment costs'!C571</f>
        <v>8.6</v>
      </c>
      <c r="AD522" s="22"/>
    </row>
    <row r="523" spans="2:30">
      <c r="B523" s="14" t="str">
        <f t="shared" ca="1" si="50"/>
        <v>INDODEFFTF-86</v>
      </c>
      <c r="C523" s="15" t="str">
        <f t="shared" ca="1" si="49"/>
        <v>IODTF</v>
      </c>
      <c r="D523" s="16">
        <f>'EE investment costs'!$F$15</f>
        <v>2016</v>
      </c>
      <c r="E523" s="14">
        <f>VLOOKUP(X523,'EE investment costs'!$D$56:$R$656,15,0)</f>
        <v>18.833333333333332</v>
      </c>
      <c r="F523" s="17">
        <f ca="1">INDEX('EE investment costs'!$D$56:$R$656,MATCH(X523,'EE investment costs'!$D$56:$D$656,0),MATCH($V$8,'EE investment costs'!$D$56:$R$56,0))</f>
        <v>1263.6590660069969</v>
      </c>
      <c r="I523" s="18">
        <v>1</v>
      </c>
      <c r="J523" s="18">
        <v>1</v>
      </c>
      <c r="K523" s="14">
        <f t="shared" ca="1" si="53"/>
        <v>0</v>
      </c>
      <c r="M523" s="19" t="str">
        <f t="shared" ca="1" si="51"/>
        <v>INDODEFFTF-86</v>
      </c>
      <c r="N523" s="23" t="str">
        <f t="shared" ca="1" si="52"/>
        <v>Other comm Saving Tech-Haulage Tractors, Trucks, Fishing boats 8.6y</v>
      </c>
      <c r="O523" s="23" t="s">
        <v>32</v>
      </c>
      <c r="P523" s="23" t="s">
        <v>33</v>
      </c>
      <c r="Q523" s="23"/>
      <c r="R523" s="23"/>
      <c r="S523" s="19" t="s">
        <v>34</v>
      </c>
      <c r="V523" s="16" t="str">
        <f t="shared" ca="1" si="54"/>
        <v>OD</v>
      </c>
      <c r="W523" s="14" t="str">
        <f t="shared" ca="1" si="54"/>
        <v>Other comm</v>
      </c>
      <c r="X523" s="3" t="str">
        <f>'EE investment costs'!D572</f>
        <v>TF-86</v>
      </c>
      <c r="Y523" s="3" t="str">
        <f>'EE investment costs'!E572</f>
        <v>Haulage Tractors, Trucks, Fishing boats</v>
      </c>
      <c r="AC523" s="123">
        <f>'EE investment costs'!C572</f>
        <v>8.6</v>
      </c>
      <c r="AD523" s="22"/>
    </row>
    <row r="524" spans="2:30">
      <c r="B524" s="14" t="str">
        <f t="shared" ca="1" si="50"/>
        <v>INDODEFFMT-87</v>
      </c>
      <c r="C524" s="15" t="str">
        <f t="shared" ca="1" si="49"/>
        <v>IODMT</v>
      </c>
      <c r="D524" s="16">
        <f>'EE investment costs'!$F$15</f>
        <v>2016</v>
      </c>
      <c r="E524" s="14">
        <f>VLOOKUP(X524,'EE investment costs'!$D$56:$R$656,15,0)</f>
        <v>6.47</v>
      </c>
      <c r="F524" s="17">
        <f ca="1">INDEX('EE investment costs'!$D$56:$R$656,MATCH(X524,'EE investment costs'!$D$56:$D$656,0),MATCH($V$8,'EE investment costs'!$D$56:$R$56,0))</f>
        <v>1020.9538085450761</v>
      </c>
      <c r="I524" s="18">
        <v>1</v>
      </c>
      <c r="J524" s="18">
        <v>1</v>
      </c>
      <c r="K524" s="14">
        <f t="shared" ca="1" si="53"/>
        <v>2</v>
      </c>
      <c r="M524" s="19" t="str">
        <f t="shared" ca="1" si="51"/>
        <v>INDODEFFMT-87</v>
      </c>
      <c r="N524" s="23" t="str">
        <f t="shared" ca="1" si="52"/>
        <v>Other comm Saving Tech-Heat Medium Temp. up to 150C 8.7y</v>
      </c>
      <c r="O524" s="23" t="s">
        <v>32</v>
      </c>
      <c r="P524" s="23" t="s">
        <v>33</v>
      </c>
      <c r="Q524" s="23"/>
      <c r="R524" s="23"/>
      <c r="S524" s="19" t="s">
        <v>34</v>
      </c>
      <c r="V524" s="16" t="str">
        <f t="shared" ca="1" si="54"/>
        <v>OD</v>
      </c>
      <c r="W524" s="14" t="str">
        <f t="shared" ca="1" si="54"/>
        <v>Other comm</v>
      </c>
      <c r="X524" s="3" t="str">
        <f>'EE investment costs'!D573</f>
        <v>MT-87</v>
      </c>
      <c r="Y524" s="3" t="str">
        <f>'EE investment costs'!E573</f>
        <v>Heat Medium Temp. up to 150C</v>
      </c>
      <c r="AC524" s="123">
        <f>'EE investment costs'!C573</f>
        <v>8.6999999999999993</v>
      </c>
      <c r="AD524" s="22"/>
    </row>
    <row r="525" spans="2:30">
      <c r="B525" s="14" t="str">
        <f t="shared" ca="1" si="50"/>
        <v>INDODEFFHT-87</v>
      </c>
      <c r="C525" s="15" t="str">
        <f t="shared" ca="1" si="49"/>
        <v>IODHT</v>
      </c>
      <c r="D525" s="16">
        <f>'EE investment costs'!$F$15</f>
        <v>2016</v>
      </c>
      <c r="E525" s="14">
        <f>VLOOKUP(X525,'EE investment costs'!$D$56:$R$656,15,0)</f>
        <v>5.1760000000000002</v>
      </c>
      <c r="F525" s="17">
        <f ca="1">INDEX('EE investment costs'!$D$56:$R$656,MATCH(X525,'EE investment costs'!$D$56:$D$656,0),MATCH($V$8,'EE investment costs'!$D$56:$R$56,0))</f>
        <v>775.88166307927008</v>
      </c>
      <c r="I525" s="18">
        <v>1</v>
      </c>
      <c r="J525" s="18">
        <v>1</v>
      </c>
      <c r="K525" s="14">
        <f t="shared" ca="1" si="53"/>
        <v>5</v>
      </c>
      <c r="M525" s="19" t="str">
        <f t="shared" ca="1" si="51"/>
        <v>INDODEFFHT-87</v>
      </c>
      <c r="N525" s="23" t="str">
        <f t="shared" ca="1" si="52"/>
        <v>Other comm Saving Tech-Heat High Temp. over 150C 8.7y</v>
      </c>
      <c r="O525" s="23" t="s">
        <v>32</v>
      </c>
      <c r="P525" s="23" t="s">
        <v>33</v>
      </c>
      <c r="Q525" s="23"/>
      <c r="R525" s="23"/>
      <c r="S525" s="19" t="s">
        <v>34</v>
      </c>
      <c r="V525" s="16" t="str">
        <f t="shared" ca="1" si="54"/>
        <v>OD</v>
      </c>
      <c r="W525" s="14" t="str">
        <f t="shared" ca="1" si="54"/>
        <v>Other comm</v>
      </c>
      <c r="X525" s="3" t="str">
        <f>'EE investment costs'!D574</f>
        <v>HT-87</v>
      </c>
      <c r="Y525" s="3" t="str">
        <f>'EE investment costs'!E574</f>
        <v>Heat High Temp. over 150C</v>
      </c>
      <c r="AC525" s="123">
        <f>'EE investment costs'!C574</f>
        <v>8.6999999999999993</v>
      </c>
      <c r="AD525" s="22"/>
    </row>
    <row r="526" spans="2:30">
      <c r="B526" s="14" t="str">
        <f t="shared" ca="1" si="50"/>
        <v>INDODEFFRH-87</v>
      </c>
      <c r="C526" s="15" t="str">
        <f t="shared" ca="1" si="49"/>
        <v>IODRH</v>
      </c>
      <c r="D526" s="16">
        <f>'EE investment costs'!$F$15</f>
        <v>2016</v>
      </c>
      <c r="E526" s="14">
        <f>VLOOKUP(X526,'EE investment costs'!$D$56:$R$656,15,0)</f>
        <v>16.877333333333336</v>
      </c>
      <c r="F526" s="17">
        <f ca="1">INDEX('EE investment costs'!$D$56:$R$656,MATCH(X526,'EE investment costs'!$D$56:$D$656,0),MATCH($V$8,'EE investment costs'!$D$56:$R$56,0))</f>
        <v>1953.7179352817429</v>
      </c>
      <c r="I526" s="18">
        <v>1</v>
      </c>
      <c r="J526" s="18">
        <v>1</v>
      </c>
      <c r="K526" s="14">
        <f t="shared" ca="1" si="53"/>
        <v>0</v>
      </c>
      <c r="M526" s="19" t="str">
        <f t="shared" ca="1" si="51"/>
        <v>INDODEFFRH-87</v>
      </c>
      <c r="N526" s="23" t="str">
        <f t="shared" ca="1" si="52"/>
        <v>Other comm Saving Tech-Heat Room Heat 8.7y</v>
      </c>
      <c r="O526" s="23" t="s">
        <v>32</v>
      </c>
      <c r="P526" s="23" t="s">
        <v>33</v>
      </c>
      <c r="Q526" s="23"/>
      <c r="R526" s="23"/>
      <c r="S526" s="19" t="s">
        <v>34</v>
      </c>
      <c r="V526" s="16" t="str">
        <f t="shared" ca="1" si="54"/>
        <v>OD</v>
      </c>
      <c r="W526" s="14" t="str">
        <f t="shared" ca="1" si="54"/>
        <v>Other comm</v>
      </c>
      <c r="X526" s="3" t="str">
        <f>'EE investment costs'!D575</f>
        <v>RH-87</v>
      </c>
      <c r="Y526" s="3" t="str">
        <f>'EE investment costs'!E575</f>
        <v>Heat Room Heat</v>
      </c>
      <c r="AC526" s="123">
        <f>'EE investment costs'!C575</f>
        <v>8.6999999999999993</v>
      </c>
      <c r="AD526" s="22"/>
    </row>
    <row r="527" spans="2:30">
      <c r="B527" s="14" t="str">
        <f t="shared" ca="1" si="50"/>
        <v>INDODEFFLA-87</v>
      </c>
      <c r="C527" s="15" t="str">
        <f t="shared" ca="1" si="49"/>
        <v>IODLA</v>
      </c>
      <c r="D527" s="16">
        <f>'EE investment costs'!$F$15</f>
        <v>2016</v>
      </c>
      <c r="E527" s="14">
        <f>VLOOKUP(X527,'EE investment costs'!$D$56:$R$656,15,0)</f>
        <v>4.5225666666666671</v>
      </c>
      <c r="F527" s="17">
        <f ca="1">INDEX('EE investment costs'!$D$56:$R$656,MATCH(X527,'EE investment costs'!$D$56:$D$656,0),MATCH($V$8,'EE investment costs'!$D$56:$R$56,0))</f>
        <v>2307.5403594729441</v>
      </c>
      <c r="I527" s="18">
        <v>1</v>
      </c>
      <c r="J527" s="18">
        <v>1</v>
      </c>
      <c r="K527" s="14">
        <f t="shared" ca="1" si="53"/>
        <v>0</v>
      </c>
      <c r="M527" s="19" t="str">
        <f t="shared" ca="1" si="51"/>
        <v>INDODEFFLA-87</v>
      </c>
      <c r="N527" s="23" t="str">
        <f t="shared" ca="1" si="52"/>
        <v>Other comm Saving Tech-Light 8.7y</v>
      </c>
      <c r="O527" s="23" t="s">
        <v>32</v>
      </c>
      <c r="P527" s="23" t="s">
        <v>33</v>
      </c>
      <c r="Q527" s="23"/>
      <c r="R527" s="23"/>
      <c r="S527" s="19" t="s">
        <v>34</v>
      </c>
      <c r="V527" s="16" t="str">
        <f t="shared" ca="1" si="54"/>
        <v>OD</v>
      </c>
      <c r="W527" s="14" t="str">
        <f t="shared" ca="1" si="54"/>
        <v>Other comm</v>
      </c>
      <c r="X527" s="3" t="str">
        <f>'EE investment costs'!D576</f>
        <v>LA-87</v>
      </c>
      <c r="Y527" s="3" t="str">
        <f>'EE investment costs'!E576</f>
        <v>Light</v>
      </c>
      <c r="AC527" s="123">
        <f>'EE investment costs'!C576</f>
        <v>8.6999999999999993</v>
      </c>
      <c r="AD527" s="22"/>
    </row>
    <row r="528" spans="2:30">
      <c r="B528" s="14" t="str">
        <f t="shared" ca="1" si="50"/>
        <v>INDODEFFEM-87</v>
      </c>
      <c r="C528" s="15" t="str">
        <f t="shared" ca="1" si="49"/>
        <v>IODEM</v>
      </c>
      <c r="D528" s="16">
        <f>'EE investment costs'!$F$15</f>
        <v>2016</v>
      </c>
      <c r="E528" s="14">
        <f>VLOOKUP(X528,'EE investment costs'!$D$56:$R$656,15,0)</f>
        <v>4.7486949999999997</v>
      </c>
      <c r="F528" s="17">
        <f ca="1">INDEX('EE investment costs'!$D$56:$R$656,MATCH(X528,'EE investment costs'!$D$56:$D$656,0),MATCH($V$8,'EE investment costs'!$D$56:$R$56,0))</f>
        <v>2495.9521141212831</v>
      </c>
      <c r="I528" s="18">
        <v>1</v>
      </c>
      <c r="J528" s="18">
        <v>1</v>
      </c>
      <c r="K528" s="14">
        <f t="shared" ca="1" si="53"/>
        <v>0</v>
      </c>
      <c r="M528" s="19" t="str">
        <f t="shared" ca="1" si="51"/>
        <v>INDODEFFEM-87</v>
      </c>
      <c r="N528" s="23" t="str">
        <f t="shared" ca="1" si="52"/>
        <v>Other comm Saving Tech-Electric Motors 8.7y</v>
      </c>
      <c r="O528" s="23" t="s">
        <v>32</v>
      </c>
      <c r="P528" s="23" t="s">
        <v>33</v>
      </c>
      <c r="Q528" s="23"/>
      <c r="R528" s="23"/>
      <c r="S528" s="19" t="s">
        <v>34</v>
      </c>
      <c r="V528" s="16" t="str">
        <f t="shared" ca="1" si="54"/>
        <v>OD</v>
      </c>
      <c r="W528" s="14" t="str">
        <f t="shared" ca="1" si="54"/>
        <v>Other comm</v>
      </c>
      <c r="X528" s="3" t="str">
        <f>'EE investment costs'!D577</f>
        <v>EM-87</v>
      </c>
      <c r="Y528" s="3" t="str">
        <f>'EE investment costs'!E577</f>
        <v>Electric Motors</v>
      </c>
      <c r="AC528" s="123">
        <f>'EE investment costs'!C577</f>
        <v>8.6999999999999993</v>
      </c>
      <c r="AD528" s="22"/>
    </row>
    <row r="529" spans="2:30">
      <c r="B529" s="14" t="str">
        <f t="shared" ca="1" si="50"/>
        <v>INDODEFFTF-87</v>
      </c>
      <c r="C529" s="15" t="str">
        <f t="shared" ca="1" si="49"/>
        <v>IODTF</v>
      </c>
      <c r="D529" s="16">
        <f>'EE investment costs'!$F$15</f>
        <v>2016</v>
      </c>
      <c r="E529" s="14">
        <f>VLOOKUP(X529,'EE investment costs'!$D$56:$R$656,15,0)</f>
        <v>18.916666666666664</v>
      </c>
      <c r="F529" s="17">
        <f ca="1">INDEX('EE investment costs'!$D$56:$R$656,MATCH(X529,'EE investment costs'!$D$56:$D$656,0),MATCH($V$8,'EE investment costs'!$D$56:$R$56,0))</f>
        <v>1278.3527760768457</v>
      </c>
      <c r="I529" s="18">
        <v>1</v>
      </c>
      <c r="J529" s="18">
        <v>1</v>
      </c>
      <c r="K529" s="14">
        <f t="shared" ca="1" si="53"/>
        <v>0</v>
      </c>
      <c r="M529" s="19" t="str">
        <f t="shared" ca="1" si="51"/>
        <v>INDODEFFTF-87</v>
      </c>
      <c r="N529" s="23" t="str">
        <f t="shared" ca="1" si="52"/>
        <v>Other comm Saving Tech-Haulage Tractors, Trucks, Fishing boats 8.7y</v>
      </c>
      <c r="O529" s="23" t="s">
        <v>32</v>
      </c>
      <c r="P529" s="23" t="s">
        <v>33</v>
      </c>
      <c r="Q529" s="23"/>
      <c r="R529" s="23"/>
      <c r="S529" s="19" t="s">
        <v>34</v>
      </c>
      <c r="V529" s="16" t="str">
        <f t="shared" ca="1" si="54"/>
        <v>OD</v>
      </c>
      <c r="W529" s="14" t="str">
        <f t="shared" ca="1" si="54"/>
        <v>Other comm</v>
      </c>
      <c r="X529" s="3" t="str">
        <f>'EE investment costs'!D578</f>
        <v>TF-87</v>
      </c>
      <c r="Y529" s="3" t="str">
        <f>'EE investment costs'!E578</f>
        <v>Haulage Tractors, Trucks, Fishing boats</v>
      </c>
      <c r="AC529" s="123">
        <f>'EE investment costs'!C578</f>
        <v>8.6999999999999993</v>
      </c>
      <c r="AD529" s="22"/>
    </row>
    <row r="530" spans="2:30">
      <c r="B530" s="14" t="str">
        <f t="shared" ca="1" si="50"/>
        <v>INDODEFFMT-88</v>
      </c>
      <c r="C530" s="15" t="str">
        <f t="shared" ca="1" si="49"/>
        <v>IODMT</v>
      </c>
      <c r="D530" s="16">
        <f>'EE investment costs'!$F$15</f>
        <v>2016</v>
      </c>
      <c r="E530" s="14">
        <f>VLOOKUP(X530,'EE investment costs'!$D$56:$R$656,15,0)</f>
        <v>6.48</v>
      </c>
      <c r="F530" s="17">
        <f ca="1">INDEX('EE investment costs'!$D$56:$R$656,MATCH(X530,'EE investment costs'!$D$56:$D$656,0),MATCH($V$8,'EE investment costs'!$D$56:$R$56,0))</f>
        <v>1030.5631605639344</v>
      </c>
      <c r="I530" s="18">
        <v>1</v>
      </c>
      <c r="J530" s="18">
        <v>1</v>
      </c>
      <c r="K530" s="14">
        <f t="shared" ca="1" si="53"/>
        <v>2</v>
      </c>
      <c r="M530" s="19" t="str">
        <f t="shared" ca="1" si="51"/>
        <v>INDODEFFMT-88</v>
      </c>
      <c r="N530" s="23" t="str">
        <f t="shared" ca="1" si="52"/>
        <v>Other comm Saving Tech-Heat Medium Temp. up to 150C 8.8y</v>
      </c>
      <c r="O530" s="23" t="s">
        <v>32</v>
      </c>
      <c r="P530" s="23" t="s">
        <v>33</v>
      </c>
      <c r="Q530" s="23"/>
      <c r="R530" s="23"/>
      <c r="S530" s="19" t="s">
        <v>34</v>
      </c>
      <c r="V530" s="16" t="str">
        <f t="shared" ca="1" si="54"/>
        <v>OD</v>
      </c>
      <c r="W530" s="14" t="str">
        <f t="shared" ca="1" si="54"/>
        <v>Other comm</v>
      </c>
      <c r="X530" s="3" t="str">
        <f>'EE investment costs'!D579</f>
        <v>MT-88</v>
      </c>
      <c r="Y530" s="3" t="str">
        <f>'EE investment costs'!E579</f>
        <v>Heat Medium Temp. up to 150C</v>
      </c>
      <c r="AC530" s="123">
        <f>'EE investment costs'!C579</f>
        <v>8.8000000000000007</v>
      </c>
      <c r="AD530" s="22"/>
    </row>
    <row r="531" spans="2:30">
      <c r="B531" s="14" t="str">
        <f t="shared" ca="1" si="50"/>
        <v>INDODEFFHT-88</v>
      </c>
      <c r="C531" s="15" t="str">
        <f t="shared" ca="1" si="49"/>
        <v>IODHT</v>
      </c>
      <c r="D531" s="16">
        <f>'EE investment costs'!$F$15</f>
        <v>2016</v>
      </c>
      <c r="E531" s="14">
        <f>VLOOKUP(X531,'EE investment costs'!$D$56:$R$656,15,0)</f>
        <v>5.1840000000000002</v>
      </c>
      <c r="F531" s="17">
        <f ca="1">INDEX('EE investment costs'!$D$56:$R$656,MATCH(X531,'EE investment costs'!$D$56:$D$656,0),MATCH($V$8,'EE investment costs'!$D$56:$R$56,0))</f>
        <v>782.26602409991347</v>
      </c>
      <c r="I531" s="18">
        <v>1</v>
      </c>
      <c r="J531" s="18">
        <v>1</v>
      </c>
      <c r="K531" s="14">
        <f t="shared" ca="1" si="53"/>
        <v>5</v>
      </c>
      <c r="M531" s="19" t="str">
        <f t="shared" ca="1" si="51"/>
        <v>INDODEFFHT-88</v>
      </c>
      <c r="N531" s="23" t="str">
        <f t="shared" ca="1" si="52"/>
        <v>Other comm Saving Tech-Heat High Temp. over 150C 8.8y</v>
      </c>
      <c r="O531" s="23" t="s">
        <v>32</v>
      </c>
      <c r="P531" s="23" t="s">
        <v>33</v>
      </c>
      <c r="Q531" s="23"/>
      <c r="R531" s="23"/>
      <c r="S531" s="19" t="s">
        <v>34</v>
      </c>
      <c r="V531" s="16" t="str">
        <f t="shared" ca="1" si="54"/>
        <v>OD</v>
      </c>
      <c r="W531" s="14" t="str">
        <f t="shared" ca="1" si="54"/>
        <v>Other comm</v>
      </c>
      <c r="X531" s="3" t="str">
        <f>'EE investment costs'!D580</f>
        <v>HT-88</v>
      </c>
      <c r="Y531" s="3" t="str">
        <f>'EE investment costs'!E580</f>
        <v>Heat High Temp. over 150C</v>
      </c>
      <c r="AC531" s="123">
        <f>'EE investment costs'!C580</f>
        <v>8.8000000000000007</v>
      </c>
      <c r="AD531" s="22"/>
    </row>
    <row r="532" spans="2:30">
      <c r="B532" s="14" t="str">
        <f t="shared" ca="1" si="50"/>
        <v>INDODEFFRH-88</v>
      </c>
      <c r="C532" s="15" t="str">
        <f t="shared" ca="1" si="49"/>
        <v>IODRH</v>
      </c>
      <c r="D532" s="16">
        <f>'EE investment costs'!$F$15</f>
        <v>2016</v>
      </c>
      <c r="E532" s="14">
        <f>VLOOKUP(X532,'EE investment costs'!$D$56:$R$656,15,0)</f>
        <v>16.896000000000001</v>
      </c>
      <c r="F532" s="17">
        <f ca="1">INDEX('EE investment costs'!$D$56:$R$656,MATCH(X532,'EE investment costs'!$D$56:$D$656,0),MATCH($V$8,'EE investment costs'!$D$56:$R$56,0))</f>
        <v>1991.2894340371618</v>
      </c>
      <c r="I532" s="18">
        <v>1</v>
      </c>
      <c r="J532" s="18">
        <v>1</v>
      </c>
      <c r="K532" s="14">
        <f t="shared" ca="1" si="53"/>
        <v>0</v>
      </c>
      <c r="M532" s="19" t="str">
        <f t="shared" ca="1" si="51"/>
        <v>INDODEFFRH-88</v>
      </c>
      <c r="N532" s="23" t="str">
        <f t="shared" ca="1" si="52"/>
        <v>Other comm Saving Tech-Heat Room Heat 8.8y</v>
      </c>
      <c r="O532" s="23" t="s">
        <v>32</v>
      </c>
      <c r="P532" s="23" t="s">
        <v>33</v>
      </c>
      <c r="Q532" s="23"/>
      <c r="R532" s="23"/>
      <c r="S532" s="19" t="s">
        <v>34</v>
      </c>
      <c r="V532" s="16" t="str">
        <f t="shared" ca="1" si="54"/>
        <v>OD</v>
      </c>
      <c r="W532" s="14" t="str">
        <f t="shared" ca="1" si="54"/>
        <v>Other comm</v>
      </c>
      <c r="X532" s="3" t="str">
        <f>'EE investment costs'!D581</f>
        <v>RH-88</v>
      </c>
      <c r="Y532" s="3" t="str">
        <f>'EE investment costs'!E581</f>
        <v>Heat Room Heat</v>
      </c>
      <c r="AC532" s="123">
        <f>'EE investment costs'!C581</f>
        <v>8.8000000000000007</v>
      </c>
      <c r="AD532" s="22"/>
    </row>
    <row r="533" spans="2:30">
      <c r="B533" s="14" t="str">
        <f t="shared" ca="1" si="50"/>
        <v>INDODEFFLA-88</v>
      </c>
      <c r="C533" s="15" t="str">
        <f t="shared" ca="1" si="49"/>
        <v>IODLA</v>
      </c>
      <c r="D533" s="16">
        <f>'EE investment costs'!$F$15</f>
        <v>2016</v>
      </c>
      <c r="E533" s="14">
        <f>VLOOKUP(X533,'EE investment costs'!$D$56:$R$656,15,0)</f>
        <v>4.5356000000000005</v>
      </c>
      <c r="F533" s="17">
        <f ca="1">INDEX('EE investment costs'!$D$56:$R$656,MATCH(X533,'EE investment costs'!$D$56:$D$656,0),MATCH($V$8,'EE investment costs'!$D$56:$R$56,0))</f>
        <v>2322.9568795228975</v>
      </c>
      <c r="I533" s="18">
        <v>1</v>
      </c>
      <c r="J533" s="18">
        <v>1</v>
      </c>
      <c r="K533" s="14">
        <f t="shared" ca="1" si="53"/>
        <v>0</v>
      </c>
      <c r="M533" s="19" t="str">
        <f t="shared" ca="1" si="51"/>
        <v>INDODEFFLA-88</v>
      </c>
      <c r="N533" s="23" t="str">
        <f t="shared" ca="1" si="52"/>
        <v>Other comm Saving Tech-Light 8.8y</v>
      </c>
      <c r="O533" s="23" t="s">
        <v>32</v>
      </c>
      <c r="P533" s="23" t="s">
        <v>33</v>
      </c>
      <c r="Q533" s="23"/>
      <c r="R533" s="23"/>
      <c r="S533" s="19" t="s">
        <v>34</v>
      </c>
      <c r="V533" s="16" t="str">
        <f t="shared" ca="1" si="54"/>
        <v>OD</v>
      </c>
      <c r="W533" s="14" t="str">
        <f t="shared" ca="1" si="54"/>
        <v>Other comm</v>
      </c>
      <c r="X533" s="3" t="str">
        <f>'EE investment costs'!D582</f>
        <v>LA-88</v>
      </c>
      <c r="Y533" s="3" t="str">
        <f>'EE investment costs'!E582</f>
        <v>Light</v>
      </c>
      <c r="AC533" s="123">
        <f>'EE investment costs'!C582</f>
        <v>8.8000000000000007</v>
      </c>
      <c r="AD533" s="22"/>
    </row>
    <row r="534" spans="2:30">
      <c r="B534" s="14" t="str">
        <f t="shared" ca="1" si="50"/>
        <v>INDODEFFEM-88</v>
      </c>
      <c r="C534" s="15" t="str">
        <f t="shared" ca="1" si="49"/>
        <v>IODEM</v>
      </c>
      <c r="D534" s="16">
        <f>'EE investment costs'!$F$15</f>
        <v>2016</v>
      </c>
      <c r="E534" s="14">
        <f>VLOOKUP(X534,'EE investment costs'!$D$56:$R$656,15,0)</f>
        <v>4.7623800000000003</v>
      </c>
      <c r="F534" s="17">
        <f ca="1">INDEX('EE investment costs'!$D$56:$R$656,MATCH(X534,'EE investment costs'!$D$56:$D$656,0),MATCH($V$8,'EE investment costs'!$D$56:$R$56,0))</f>
        <v>2516.1452169003896</v>
      </c>
      <c r="I534" s="18">
        <v>1</v>
      </c>
      <c r="J534" s="18">
        <v>1</v>
      </c>
      <c r="K534" s="14">
        <f t="shared" ca="1" si="53"/>
        <v>0</v>
      </c>
      <c r="M534" s="19" t="str">
        <f t="shared" ca="1" si="51"/>
        <v>INDODEFFEM-88</v>
      </c>
      <c r="N534" s="23" t="str">
        <f t="shared" ca="1" si="52"/>
        <v>Other comm Saving Tech-Electric Motors 8.8y</v>
      </c>
      <c r="O534" s="23" t="s">
        <v>32</v>
      </c>
      <c r="P534" s="23" t="s">
        <v>33</v>
      </c>
      <c r="Q534" s="23"/>
      <c r="R534" s="23"/>
      <c r="S534" s="19" t="s">
        <v>34</v>
      </c>
      <c r="V534" s="16" t="str">
        <f t="shared" ca="1" si="54"/>
        <v>OD</v>
      </c>
      <c r="W534" s="14" t="str">
        <f t="shared" ca="1" si="54"/>
        <v>Other comm</v>
      </c>
      <c r="X534" s="3" t="str">
        <f>'EE investment costs'!D583</f>
        <v>EM-88</v>
      </c>
      <c r="Y534" s="3" t="str">
        <f>'EE investment costs'!E583</f>
        <v>Electric Motors</v>
      </c>
      <c r="AC534" s="123">
        <f>'EE investment costs'!C583</f>
        <v>8.8000000000000007</v>
      </c>
      <c r="AD534" s="22"/>
    </row>
    <row r="535" spans="2:30">
      <c r="B535" s="14" t="str">
        <f t="shared" ca="1" si="50"/>
        <v>INDODEFFTF-88</v>
      </c>
      <c r="C535" s="15" t="str">
        <f t="shared" ca="1" si="49"/>
        <v>IODTF</v>
      </c>
      <c r="D535" s="16">
        <f>'EE investment costs'!$F$15</f>
        <v>2016</v>
      </c>
      <c r="E535" s="14">
        <f>VLOOKUP(X535,'EE investment costs'!$D$56:$R$656,15,0)</f>
        <v>19</v>
      </c>
      <c r="F535" s="17">
        <f ca="1">INDEX('EE investment costs'!$D$56:$R$656,MATCH(X535,'EE investment costs'!$D$56:$D$656,0),MATCH($V$8,'EE investment costs'!$D$56:$R$56,0))</f>
        <v>1293.0464861466946</v>
      </c>
      <c r="I535" s="18">
        <v>1</v>
      </c>
      <c r="J535" s="18">
        <v>1</v>
      </c>
      <c r="K535" s="14">
        <f t="shared" ca="1" si="53"/>
        <v>0</v>
      </c>
      <c r="M535" s="19" t="str">
        <f t="shared" ca="1" si="51"/>
        <v>INDODEFFTF-88</v>
      </c>
      <c r="N535" s="23" t="str">
        <f t="shared" ca="1" si="52"/>
        <v>Other comm Saving Tech-Haulage Tractors, Trucks, Fishing boats 8.8y</v>
      </c>
      <c r="O535" s="23" t="s">
        <v>32</v>
      </c>
      <c r="P535" s="23" t="s">
        <v>33</v>
      </c>
      <c r="Q535" s="23"/>
      <c r="R535" s="23"/>
      <c r="S535" s="19" t="s">
        <v>34</v>
      </c>
      <c r="V535" s="16" t="str">
        <f t="shared" ca="1" si="54"/>
        <v>OD</v>
      </c>
      <c r="W535" s="14" t="str">
        <f t="shared" ca="1" si="54"/>
        <v>Other comm</v>
      </c>
      <c r="X535" s="3" t="str">
        <f>'EE investment costs'!D584</f>
        <v>TF-88</v>
      </c>
      <c r="Y535" s="3" t="str">
        <f>'EE investment costs'!E584</f>
        <v>Haulage Tractors, Trucks, Fishing boats</v>
      </c>
      <c r="AC535" s="123">
        <f>'EE investment costs'!C584</f>
        <v>8.8000000000000007</v>
      </c>
      <c r="AD535" s="22"/>
    </row>
    <row r="536" spans="2:30">
      <c r="B536" s="14" t="str">
        <f t="shared" ca="1" si="50"/>
        <v>INDODEFFMT-89</v>
      </c>
      <c r="C536" s="15" t="str">
        <f t="shared" ca="1" si="49"/>
        <v>IODMT</v>
      </c>
      <c r="D536" s="16">
        <f>'EE investment costs'!$F$15</f>
        <v>2016</v>
      </c>
      <c r="E536" s="14">
        <f>VLOOKUP(X536,'EE investment costs'!$D$56:$R$656,15,0)</f>
        <v>6.49</v>
      </c>
      <c r="F536" s="17">
        <f ca="1">INDEX('EE investment costs'!$D$56:$R$656,MATCH(X536,'EE investment costs'!$D$56:$D$656,0),MATCH($V$8,'EE investment costs'!$D$56:$R$56,0))</f>
        <v>1040.1725125827923</v>
      </c>
      <c r="I536" s="18">
        <v>1</v>
      </c>
      <c r="J536" s="18">
        <v>1</v>
      </c>
      <c r="K536" s="14">
        <f t="shared" ca="1" si="53"/>
        <v>2</v>
      </c>
      <c r="M536" s="19" t="str">
        <f t="shared" ca="1" si="51"/>
        <v>INDODEFFMT-89</v>
      </c>
      <c r="N536" s="23" t="str">
        <f t="shared" ca="1" si="52"/>
        <v>Other comm Saving Tech-Heat Medium Temp. up to 150C 8.9y</v>
      </c>
      <c r="O536" s="23" t="s">
        <v>32</v>
      </c>
      <c r="P536" s="23" t="s">
        <v>33</v>
      </c>
      <c r="Q536" s="23"/>
      <c r="R536" s="23"/>
      <c r="S536" s="19" t="s">
        <v>34</v>
      </c>
      <c r="V536" s="16" t="str">
        <f t="shared" ca="1" si="54"/>
        <v>OD</v>
      </c>
      <c r="W536" s="14" t="str">
        <f t="shared" ca="1" si="54"/>
        <v>Other comm</v>
      </c>
      <c r="X536" s="3" t="str">
        <f>'EE investment costs'!D585</f>
        <v>MT-89</v>
      </c>
      <c r="Y536" s="3" t="str">
        <f>'EE investment costs'!E585</f>
        <v>Heat Medium Temp. up to 150C</v>
      </c>
      <c r="AC536" s="123">
        <f>'EE investment costs'!C585</f>
        <v>8.9</v>
      </c>
      <c r="AD536" s="22"/>
    </row>
    <row r="537" spans="2:30">
      <c r="B537" s="14" t="str">
        <f t="shared" ca="1" si="50"/>
        <v>INDODEFFHT-89</v>
      </c>
      <c r="C537" s="15" t="str">
        <f t="shared" ca="1" si="49"/>
        <v>IODHT</v>
      </c>
      <c r="D537" s="16">
        <f>'EE investment costs'!$F$15</f>
        <v>2016</v>
      </c>
      <c r="E537" s="14">
        <f>VLOOKUP(X537,'EE investment costs'!$D$56:$R$656,15,0)</f>
        <v>5.1920000000000002</v>
      </c>
      <c r="F537" s="17">
        <f ca="1">INDEX('EE investment costs'!$D$56:$R$656,MATCH(X537,'EE investment costs'!$D$56:$D$656,0),MATCH($V$8,'EE investment costs'!$D$56:$R$56,0))</f>
        <v>788.65038512055708</v>
      </c>
      <c r="I537" s="18">
        <v>1</v>
      </c>
      <c r="J537" s="18">
        <v>1</v>
      </c>
      <c r="K537" s="14">
        <f t="shared" ca="1" si="53"/>
        <v>5</v>
      </c>
      <c r="M537" s="19" t="str">
        <f t="shared" ca="1" si="51"/>
        <v>INDODEFFHT-89</v>
      </c>
      <c r="N537" s="23" t="str">
        <f t="shared" ca="1" si="52"/>
        <v>Other comm Saving Tech-Heat High Temp. over 150C 8.9y</v>
      </c>
      <c r="O537" s="23" t="s">
        <v>32</v>
      </c>
      <c r="P537" s="23" t="s">
        <v>33</v>
      </c>
      <c r="Q537" s="23"/>
      <c r="R537" s="23"/>
      <c r="S537" s="19" t="s">
        <v>34</v>
      </c>
      <c r="V537" s="16" t="str">
        <f t="shared" ca="1" si="54"/>
        <v>OD</v>
      </c>
      <c r="W537" s="14" t="str">
        <f t="shared" ca="1" si="54"/>
        <v>Other comm</v>
      </c>
      <c r="X537" s="3" t="str">
        <f>'EE investment costs'!D586</f>
        <v>HT-89</v>
      </c>
      <c r="Y537" s="3" t="str">
        <f>'EE investment costs'!E586</f>
        <v>Heat High Temp. over 150C</v>
      </c>
      <c r="AC537" s="123">
        <f>'EE investment costs'!C586</f>
        <v>8.9</v>
      </c>
      <c r="AD537" s="22"/>
    </row>
    <row r="538" spans="2:30">
      <c r="B538" s="14" t="str">
        <f t="shared" ca="1" si="50"/>
        <v>INDODEFFRH-89</v>
      </c>
      <c r="C538" s="15" t="str">
        <f t="shared" ca="1" si="49"/>
        <v>IODRH</v>
      </c>
      <c r="D538" s="16">
        <f>'EE investment costs'!$F$15</f>
        <v>2016</v>
      </c>
      <c r="E538" s="14">
        <f>VLOOKUP(X538,'EE investment costs'!$D$56:$R$656,15,0)</f>
        <v>16.914666666666669</v>
      </c>
      <c r="F538" s="17">
        <f ca="1">INDEX('EE investment costs'!$D$56:$R$656,MATCH(X538,'EE investment costs'!$D$56:$D$656,0),MATCH($V$8,'EE investment costs'!$D$56:$R$56,0))</f>
        <v>2028.8609327925799</v>
      </c>
      <c r="I538" s="18">
        <v>1</v>
      </c>
      <c r="J538" s="18">
        <v>1</v>
      </c>
      <c r="K538" s="14">
        <f t="shared" ca="1" si="53"/>
        <v>0</v>
      </c>
      <c r="M538" s="19" t="str">
        <f t="shared" ca="1" si="51"/>
        <v>INDODEFFRH-89</v>
      </c>
      <c r="N538" s="23" t="str">
        <f t="shared" ca="1" si="52"/>
        <v>Other comm Saving Tech-Heat Room Heat 8.9y</v>
      </c>
      <c r="O538" s="23" t="s">
        <v>32</v>
      </c>
      <c r="P538" s="23" t="s">
        <v>33</v>
      </c>
      <c r="Q538" s="23"/>
      <c r="R538" s="23"/>
      <c r="S538" s="19" t="s">
        <v>34</v>
      </c>
      <c r="V538" s="16" t="str">
        <f t="shared" ca="1" si="54"/>
        <v>OD</v>
      </c>
      <c r="W538" s="14" t="str">
        <f t="shared" ca="1" si="54"/>
        <v>Other comm</v>
      </c>
      <c r="X538" s="3" t="str">
        <f>'EE investment costs'!D587</f>
        <v>RH-89</v>
      </c>
      <c r="Y538" s="3" t="str">
        <f>'EE investment costs'!E587</f>
        <v>Heat Room Heat</v>
      </c>
      <c r="AC538" s="123">
        <f>'EE investment costs'!C587</f>
        <v>8.9</v>
      </c>
      <c r="AD538" s="22"/>
    </row>
    <row r="539" spans="2:30">
      <c r="B539" s="14" t="str">
        <f t="shared" ca="1" si="50"/>
        <v>INDODEFFLA-89</v>
      </c>
      <c r="C539" s="15" t="str">
        <f t="shared" ca="1" si="49"/>
        <v>IODLA</v>
      </c>
      <c r="D539" s="16">
        <f>'EE investment costs'!$F$15</f>
        <v>2016</v>
      </c>
      <c r="E539" s="14">
        <f>VLOOKUP(X539,'EE investment costs'!$D$56:$R$656,15,0)</f>
        <v>4.5486333333333331</v>
      </c>
      <c r="F539" s="17">
        <f ca="1">INDEX('EE investment costs'!$D$56:$R$656,MATCH(X539,'EE investment costs'!$D$56:$D$656,0),MATCH($V$8,'EE investment costs'!$D$56:$R$56,0))</f>
        <v>2338.3733995728508</v>
      </c>
      <c r="I539" s="18">
        <v>1</v>
      </c>
      <c r="J539" s="18">
        <v>1</v>
      </c>
      <c r="K539" s="14">
        <f t="shared" ca="1" si="53"/>
        <v>0</v>
      </c>
      <c r="M539" s="19" t="str">
        <f t="shared" ca="1" si="51"/>
        <v>INDODEFFLA-89</v>
      </c>
      <c r="N539" s="23" t="str">
        <f t="shared" ca="1" si="52"/>
        <v>Other comm Saving Tech-Light 8.9y</v>
      </c>
      <c r="O539" s="23" t="s">
        <v>32</v>
      </c>
      <c r="P539" s="23" t="s">
        <v>33</v>
      </c>
      <c r="Q539" s="23"/>
      <c r="R539" s="23"/>
      <c r="S539" s="19" t="s">
        <v>34</v>
      </c>
      <c r="V539" s="16" t="str">
        <f t="shared" ca="1" si="54"/>
        <v>OD</v>
      </c>
      <c r="W539" s="14" t="str">
        <f t="shared" ca="1" si="54"/>
        <v>Other comm</v>
      </c>
      <c r="X539" s="3" t="str">
        <f>'EE investment costs'!D588</f>
        <v>LA-89</v>
      </c>
      <c r="Y539" s="3" t="str">
        <f>'EE investment costs'!E588</f>
        <v>Light</v>
      </c>
      <c r="AC539" s="123">
        <f>'EE investment costs'!C588</f>
        <v>8.9</v>
      </c>
      <c r="AD539" s="22"/>
    </row>
    <row r="540" spans="2:30">
      <c r="B540" s="14" t="str">
        <f t="shared" ca="1" si="50"/>
        <v>INDODEFFEM-89</v>
      </c>
      <c r="C540" s="15" t="str">
        <f t="shared" ca="1" si="49"/>
        <v>IODEM</v>
      </c>
      <c r="D540" s="16">
        <f>'EE investment costs'!$F$15</f>
        <v>2016</v>
      </c>
      <c r="E540" s="14">
        <f>VLOOKUP(X540,'EE investment costs'!$D$56:$R$656,15,0)</f>
        <v>4.776065</v>
      </c>
      <c r="F540" s="17">
        <f ca="1">INDEX('EE investment costs'!$D$56:$R$656,MATCH(X540,'EE investment costs'!$D$56:$D$656,0),MATCH($V$8,'EE investment costs'!$D$56:$R$56,0))</f>
        <v>2536.3383196794957</v>
      </c>
      <c r="I540" s="18">
        <v>1</v>
      </c>
      <c r="J540" s="18">
        <v>1</v>
      </c>
      <c r="K540" s="14">
        <f t="shared" ca="1" si="53"/>
        <v>0</v>
      </c>
      <c r="M540" s="19" t="str">
        <f t="shared" ca="1" si="51"/>
        <v>INDODEFFEM-89</v>
      </c>
      <c r="N540" s="23" t="str">
        <f t="shared" ca="1" si="52"/>
        <v>Other comm Saving Tech-Electric Motors 8.9y</v>
      </c>
      <c r="O540" s="23" t="s">
        <v>32</v>
      </c>
      <c r="P540" s="23" t="s">
        <v>33</v>
      </c>
      <c r="Q540" s="23"/>
      <c r="R540" s="23"/>
      <c r="S540" s="19" t="s">
        <v>34</v>
      </c>
      <c r="V540" s="16" t="str">
        <f t="shared" ca="1" si="54"/>
        <v>OD</v>
      </c>
      <c r="W540" s="14" t="str">
        <f t="shared" ca="1" si="54"/>
        <v>Other comm</v>
      </c>
      <c r="X540" s="3" t="str">
        <f>'EE investment costs'!D589</f>
        <v>EM-89</v>
      </c>
      <c r="Y540" s="3" t="str">
        <f>'EE investment costs'!E589</f>
        <v>Electric Motors</v>
      </c>
      <c r="AC540" s="123">
        <f>'EE investment costs'!C589</f>
        <v>8.9</v>
      </c>
      <c r="AD540" s="22"/>
    </row>
    <row r="541" spans="2:30">
      <c r="B541" s="14" t="str">
        <f t="shared" ca="1" si="50"/>
        <v>INDODEFFTF-89</v>
      </c>
      <c r="C541" s="15" t="str">
        <f t="shared" ca="1" si="49"/>
        <v>IODTF</v>
      </c>
      <c r="D541" s="16">
        <f>'EE investment costs'!$F$15</f>
        <v>2016</v>
      </c>
      <c r="E541" s="14">
        <f>VLOOKUP(X541,'EE investment costs'!$D$56:$R$656,15,0)</f>
        <v>19.083333333333336</v>
      </c>
      <c r="F541" s="17">
        <f ca="1">INDEX('EE investment costs'!$D$56:$R$656,MATCH(X541,'EE investment costs'!$D$56:$D$656,0),MATCH($V$8,'EE investment costs'!$D$56:$R$56,0))</f>
        <v>1307.7401962165434</v>
      </c>
      <c r="I541" s="18">
        <v>1</v>
      </c>
      <c r="J541" s="18">
        <v>1</v>
      </c>
      <c r="K541" s="14">
        <f t="shared" ca="1" si="53"/>
        <v>0</v>
      </c>
      <c r="M541" s="19" t="str">
        <f t="shared" ca="1" si="51"/>
        <v>INDODEFFTF-89</v>
      </c>
      <c r="N541" s="23" t="str">
        <f t="shared" ca="1" si="52"/>
        <v>Other comm Saving Tech-Haulage Tractors, Trucks, Fishing boats 8.9y</v>
      </c>
      <c r="O541" s="23" t="s">
        <v>32</v>
      </c>
      <c r="P541" s="23" t="s">
        <v>33</v>
      </c>
      <c r="Q541" s="23"/>
      <c r="R541" s="23"/>
      <c r="S541" s="19" t="s">
        <v>34</v>
      </c>
      <c r="V541" s="16" t="str">
        <f t="shared" ca="1" si="54"/>
        <v>OD</v>
      </c>
      <c r="W541" s="14" t="str">
        <f t="shared" ca="1" si="54"/>
        <v>Other comm</v>
      </c>
      <c r="X541" s="3" t="str">
        <f>'EE investment costs'!D590</f>
        <v>TF-89</v>
      </c>
      <c r="Y541" s="3" t="str">
        <f>'EE investment costs'!E590</f>
        <v>Haulage Tractors, Trucks, Fishing boats</v>
      </c>
      <c r="AC541" s="123">
        <f>'EE investment costs'!C590</f>
        <v>8.9</v>
      </c>
      <c r="AD541" s="22"/>
    </row>
    <row r="542" spans="2:30">
      <c r="B542" s="14" t="str">
        <f t="shared" ca="1" si="50"/>
        <v>INDODEFFMT-90</v>
      </c>
      <c r="C542" s="15" t="str">
        <f t="shared" ca="1" si="49"/>
        <v>IODMT</v>
      </c>
      <c r="D542" s="16">
        <f>'EE investment costs'!$F$15</f>
        <v>2016</v>
      </c>
      <c r="E542" s="14">
        <f>VLOOKUP(X542,'EE investment costs'!$D$56:$R$656,15,0)</f>
        <v>6.5</v>
      </c>
      <c r="F542" s="17">
        <f ca="1">INDEX('EE investment costs'!$D$56:$R$656,MATCH(X542,'EE investment costs'!$D$56:$D$656,0),MATCH($V$8,'EE investment costs'!$D$56:$R$56,0))</f>
        <v>1049.7818646016501</v>
      </c>
      <c r="I542" s="18">
        <v>1</v>
      </c>
      <c r="J542" s="18">
        <v>1</v>
      </c>
      <c r="K542" s="14">
        <f t="shared" ca="1" si="53"/>
        <v>2</v>
      </c>
      <c r="M542" s="19" t="str">
        <f t="shared" ca="1" si="51"/>
        <v>INDODEFFMT-90</v>
      </c>
      <c r="N542" s="23" t="str">
        <f t="shared" ca="1" si="52"/>
        <v>Other comm Saving Tech-Heat Medium Temp. up to 150C 9y</v>
      </c>
      <c r="O542" s="23" t="s">
        <v>32</v>
      </c>
      <c r="P542" s="23" t="s">
        <v>33</v>
      </c>
      <c r="Q542" s="23"/>
      <c r="R542" s="23"/>
      <c r="S542" s="19" t="s">
        <v>34</v>
      </c>
      <c r="V542" s="16" t="str">
        <f t="shared" ca="1" si="54"/>
        <v>OD</v>
      </c>
      <c r="W542" s="14" t="str">
        <f t="shared" ca="1" si="54"/>
        <v>Other comm</v>
      </c>
      <c r="X542" s="3" t="str">
        <f>'EE investment costs'!D591</f>
        <v>MT-90</v>
      </c>
      <c r="Y542" s="3" t="str">
        <f>'EE investment costs'!E591</f>
        <v>Heat Medium Temp. up to 150C</v>
      </c>
      <c r="AC542" s="123">
        <f>'EE investment costs'!C591</f>
        <v>9</v>
      </c>
      <c r="AD542" s="22"/>
    </row>
    <row r="543" spans="2:30">
      <c r="B543" s="14" t="str">
        <f t="shared" ca="1" si="50"/>
        <v>INDODEFFHT-90</v>
      </c>
      <c r="C543" s="15" t="str">
        <f t="shared" ca="1" si="49"/>
        <v>IODHT</v>
      </c>
      <c r="D543" s="16">
        <f>'EE investment costs'!$F$15</f>
        <v>2016</v>
      </c>
      <c r="E543" s="14">
        <f>VLOOKUP(X543,'EE investment costs'!$D$56:$R$656,15,0)</f>
        <v>5.2</v>
      </c>
      <c r="F543" s="17">
        <f ca="1">INDEX('EE investment costs'!$D$56:$R$656,MATCH(X543,'EE investment costs'!$D$56:$D$656,0),MATCH($V$8,'EE investment costs'!$D$56:$R$56,0))</f>
        <v>795.03474614120034</v>
      </c>
      <c r="I543" s="18">
        <v>1</v>
      </c>
      <c r="J543" s="18">
        <v>1</v>
      </c>
      <c r="K543" s="14">
        <f t="shared" ca="1" si="53"/>
        <v>5</v>
      </c>
      <c r="M543" s="19" t="str">
        <f t="shared" ca="1" si="51"/>
        <v>INDODEFFHT-90</v>
      </c>
      <c r="N543" s="23" t="str">
        <f t="shared" ca="1" si="52"/>
        <v>Other comm Saving Tech-Heat High Temp. over 150C 9y</v>
      </c>
      <c r="O543" s="23" t="s">
        <v>32</v>
      </c>
      <c r="P543" s="23" t="s">
        <v>33</v>
      </c>
      <c r="Q543" s="23"/>
      <c r="R543" s="23"/>
      <c r="S543" s="19" t="s">
        <v>34</v>
      </c>
      <c r="V543" s="16" t="str">
        <f t="shared" ca="1" si="54"/>
        <v>OD</v>
      </c>
      <c r="W543" s="14" t="str">
        <f t="shared" ca="1" si="54"/>
        <v>Other comm</v>
      </c>
      <c r="X543" s="3" t="str">
        <f>'EE investment costs'!D592</f>
        <v>HT-90</v>
      </c>
      <c r="Y543" s="3" t="str">
        <f>'EE investment costs'!E592</f>
        <v>Heat High Temp. over 150C</v>
      </c>
      <c r="AC543" s="123">
        <f>'EE investment costs'!C592</f>
        <v>9</v>
      </c>
      <c r="AD543" s="22"/>
    </row>
    <row r="544" spans="2:30">
      <c r="B544" s="14" t="str">
        <f t="shared" ca="1" si="50"/>
        <v>INDODEFFRH-90</v>
      </c>
      <c r="C544" s="15" t="str">
        <f t="shared" ca="1" si="49"/>
        <v>IODRH</v>
      </c>
      <c r="D544" s="16">
        <f>'EE investment costs'!$F$15</f>
        <v>2016</v>
      </c>
      <c r="E544" s="14">
        <f>VLOOKUP(X544,'EE investment costs'!$D$56:$R$656,15,0)</f>
        <v>16.933333333333337</v>
      </c>
      <c r="F544" s="17">
        <f ca="1">INDEX('EE investment costs'!$D$56:$R$656,MATCH(X544,'EE investment costs'!$D$56:$D$656,0),MATCH($V$8,'EE investment costs'!$D$56:$R$56,0))</f>
        <v>2066.4324315479976</v>
      </c>
      <c r="I544" s="18">
        <v>1</v>
      </c>
      <c r="J544" s="18">
        <v>1</v>
      </c>
      <c r="K544" s="14">
        <f t="shared" ca="1" si="53"/>
        <v>0</v>
      </c>
      <c r="M544" s="19" t="str">
        <f t="shared" ca="1" si="51"/>
        <v>INDODEFFRH-90</v>
      </c>
      <c r="N544" s="23" t="str">
        <f t="shared" ca="1" si="52"/>
        <v>Other comm Saving Tech-Heat Room Heat 9y</v>
      </c>
      <c r="O544" s="23" t="s">
        <v>32</v>
      </c>
      <c r="P544" s="23" t="s">
        <v>33</v>
      </c>
      <c r="Q544" s="23"/>
      <c r="R544" s="23"/>
      <c r="S544" s="19" t="s">
        <v>34</v>
      </c>
      <c r="V544" s="16" t="str">
        <f t="shared" ca="1" si="54"/>
        <v>OD</v>
      </c>
      <c r="W544" s="14" t="str">
        <f t="shared" ca="1" si="54"/>
        <v>Other comm</v>
      </c>
      <c r="X544" s="3" t="str">
        <f>'EE investment costs'!D593</f>
        <v>RH-90</v>
      </c>
      <c r="Y544" s="3" t="str">
        <f>'EE investment costs'!E593</f>
        <v>Heat Room Heat</v>
      </c>
      <c r="AC544" s="123">
        <f>'EE investment costs'!C593</f>
        <v>9</v>
      </c>
      <c r="AD544" s="22"/>
    </row>
    <row r="545" spans="2:30">
      <c r="B545" s="14" t="str">
        <f t="shared" ca="1" si="50"/>
        <v>INDODEFFLA-90</v>
      </c>
      <c r="C545" s="15" t="str">
        <f t="shared" ca="1" si="49"/>
        <v>IODLA</v>
      </c>
      <c r="D545" s="16">
        <f>'EE investment costs'!$F$15</f>
        <v>2016</v>
      </c>
      <c r="E545" s="14">
        <f>VLOOKUP(X545,'EE investment costs'!$D$56:$R$656,15,0)</f>
        <v>4.5616666666666674</v>
      </c>
      <c r="F545" s="17">
        <f ca="1">INDEX('EE investment costs'!$D$56:$R$656,MATCH(X545,'EE investment costs'!$D$56:$D$656,0),MATCH($V$8,'EE investment costs'!$D$56:$R$56,0))</f>
        <v>2353.7899196228032</v>
      </c>
      <c r="I545" s="18">
        <v>1</v>
      </c>
      <c r="J545" s="18">
        <v>1</v>
      </c>
      <c r="K545" s="14">
        <f t="shared" ca="1" si="53"/>
        <v>0</v>
      </c>
      <c r="M545" s="19" t="str">
        <f t="shared" ca="1" si="51"/>
        <v>INDODEFFLA-90</v>
      </c>
      <c r="N545" s="23" t="str">
        <f t="shared" ca="1" si="52"/>
        <v>Other comm Saving Tech-Light 9y</v>
      </c>
      <c r="O545" s="23" t="s">
        <v>32</v>
      </c>
      <c r="P545" s="23" t="s">
        <v>33</v>
      </c>
      <c r="Q545" s="23"/>
      <c r="R545" s="23"/>
      <c r="S545" s="19" t="s">
        <v>34</v>
      </c>
      <c r="V545" s="16" t="str">
        <f t="shared" ca="1" si="54"/>
        <v>OD</v>
      </c>
      <c r="W545" s="14" t="str">
        <f t="shared" ca="1" si="54"/>
        <v>Other comm</v>
      </c>
      <c r="X545" s="3" t="str">
        <f>'EE investment costs'!D594</f>
        <v>LA-90</v>
      </c>
      <c r="Y545" s="3" t="str">
        <f>'EE investment costs'!E594</f>
        <v>Light</v>
      </c>
      <c r="AC545" s="123">
        <f>'EE investment costs'!C594</f>
        <v>9</v>
      </c>
      <c r="AD545" s="22"/>
    </row>
    <row r="546" spans="2:30">
      <c r="B546" s="14" t="str">
        <f t="shared" ca="1" si="50"/>
        <v>INDODEFFEM-90</v>
      </c>
      <c r="C546" s="15" t="str">
        <f t="shared" ca="1" si="49"/>
        <v>IODEM</v>
      </c>
      <c r="D546" s="16">
        <f>'EE investment costs'!$F$15</f>
        <v>2016</v>
      </c>
      <c r="E546" s="14">
        <f>VLOOKUP(X546,'EE investment costs'!$D$56:$R$656,15,0)</f>
        <v>4.7897499999999997</v>
      </c>
      <c r="F546" s="17">
        <f ca="1">INDEX('EE investment costs'!$D$56:$R$656,MATCH(X546,'EE investment costs'!$D$56:$D$656,0),MATCH($V$8,'EE investment costs'!$D$56:$R$56,0))</f>
        <v>2556.5314224586023</v>
      </c>
      <c r="I546" s="18">
        <v>1</v>
      </c>
      <c r="J546" s="18">
        <v>1</v>
      </c>
      <c r="K546" s="14">
        <f t="shared" ca="1" si="53"/>
        <v>0</v>
      </c>
      <c r="M546" s="19" t="str">
        <f t="shared" ca="1" si="51"/>
        <v>INDODEFFEM-90</v>
      </c>
      <c r="N546" s="23" t="str">
        <f t="shared" ca="1" si="52"/>
        <v>Other comm Saving Tech-Electric Motors 9y</v>
      </c>
      <c r="O546" s="23" t="s">
        <v>32</v>
      </c>
      <c r="P546" s="23" t="s">
        <v>33</v>
      </c>
      <c r="Q546" s="23"/>
      <c r="R546" s="23"/>
      <c r="S546" s="19" t="s">
        <v>34</v>
      </c>
      <c r="V546" s="16" t="str">
        <f t="shared" ca="1" si="54"/>
        <v>OD</v>
      </c>
      <c r="W546" s="14" t="str">
        <f t="shared" ca="1" si="54"/>
        <v>Other comm</v>
      </c>
      <c r="X546" s="3" t="str">
        <f>'EE investment costs'!D595</f>
        <v>EM-90</v>
      </c>
      <c r="Y546" s="3" t="str">
        <f>'EE investment costs'!E595</f>
        <v>Electric Motors</v>
      </c>
      <c r="AC546" s="123">
        <f>'EE investment costs'!C595</f>
        <v>9</v>
      </c>
      <c r="AD546" s="22"/>
    </row>
    <row r="547" spans="2:30" ht="13.5" thickBot="1">
      <c r="B547" s="14" t="str">
        <f t="shared" ca="1" si="50"/>
        <v>INDODEFFTF-90</v>
      </c>
      <c r="C547" s="15" t="str">
        <f t="shared" ca="1" si="49"/>
        <v>IODTF</v>
      </c>
      <c r="D547" s="16">
        <f>'EE investment costs'!$F$15</f>
        <v>2016</v>
      </c>
      <c r="E547" s="14">
        <f>VLOOKUP(X547,'EE investment costs'!$D$56:$R$656,15,0)</f>
        <v>19.166666666666668</v>
      </c>
      <c r="F547" s="17">
        <f ca="1">INDEX('EE investment costs'!$D$56:$R$656,MATCH(X547,'EE investment costs'!$D$56:$D$656,0),MATCH($V$8,'EE investment costs'!$D$56:$R$56,0))</f>
        <v>1322.4339062863921</v>
      </c>
      <c r="I547" s="18">
        <v>1</v>
      </c>
      <c r="J547" s="18">
        <v>1</v>
      </c>
      <c r="K547" s="14">
        <f t="shared" ca="1" si="53"/>
        <v>0</v>
      </c>
      <c r="M547" s="24" t="str">
        <f t="shared" ca="1" si="51"/>
        <v>INDODEFFTF-90</v>
      </c>
      <c r="N547" s="25" t="str">
        <f t="shared" ca="1" si="52"/>
        <v>Other comm Saving Tech-Haulage Tractors, Trucks, Fishing boats 9y</v>
      </c>
      <c r="O547" s="25" t="s">
        <v>32</v>
      </c>
      <c r="P547" s="25" t="s">
        <v>33</v>
      </c>
      <c r="Q547" s="25"/>
      <c r="R547" s="25"/>
      <c r="S547" s="24" t="s">
        <v>34</v>
      </c>
      <c r="V547" s="16" t="str">
        <f t="shared" ca="1" si="54"/>
        <v>OD</v>
      </c>
      <c r="W547" s="14" t="str">
        <f t="shared" ca="1" si="54"/>
        <v>Other comm</v>
      </c>
      <c r="X547" s="3" t="str">
        <f>'EE investment costs'!D596</f>
        <v>TF-90</v>
      </c>
      <c r="Y547" s="3" t="str">
        <f>'EE investment costs'!E596</f>
        <v>Haulage Tractors, Trucks, Fishing boats</v>
      </c>
      <c r="AC547" s="123">
        <f>'EE investment costs'!C596</f>
        <v>9</v>
      </c>
      <c r="AD547" s="22"/>
    </row>
    <row r="548" spans="2:30">
      <c r="B548" s="14" t="str">
        <f t="shared" ca="1" si="50"/>
        <v>INDODEFFMT-91</v>
      </c>
      <c r="C548" s="15" t="str">
        <f ca="1">"I"&amp;MID(B548,4,1)&amp;"D"&amp;MID(B548,9,2)</f>
        <v>IODMT</v>
      </c>
      <c r="D548" s="16">
        <f>'EE investment costs'!$F$15</f>
        <v>2016</v>
      </c>
      <c r="E548" s="14">
        <f>VLOOKUP(X548,'EE investment costs'!$D$56:$R$656,15,0)</f>
        <v>6.51</v>
      </c>
      <c r="F548" s="17">
        <f ca="1">INDEX('EE investment costs'!$D$56:$R$656,MATCH(X548,'EE investment costs'!$D$56:$D$656,0),MATCH($V$8,'EE investment costs'!$D$56:$R$56,0))</f>
        <v>1059.3912166205082</v>
      </c>
      <c r="I548" s="18">
        <v>1</v>
      </c>
      <c r="J548" s="18">
        <v>1</v>
      </c>
      <c r="K548" s="14">
        <f t="shared" ca="1" si="53"/>
        <v>2</v>
      </c>
      <c r="M548" s="20" t="str">
        <f t="shared" ca="1" si="51"/>
        <v>INDODEFFMT-91</v>
      </c>
      <c r="N548" s="21" t="str">
        <f t="shared" ca="1" si="52"/>
        <v>Other comm Saving Tech-Heat Medium Temp. up to 150C 9.1y</v>
      </c>
      <c r="O548" s="21" t="s">
        <v>32</v>
      </c>
      <c r="P548" s="21" t="s">
        <v>33</v>
      </c>
      <c r="Q548" s="21"/>
      <c r="R548" s="21"/>
      <c r="S548" s="20" t="s">
        <v>34</v>
      </c>
      <c r="V548" s="16" t="str">
        <f t="shared" ca="1" si="54"/>
        <v>OD</v>
      </c>
      <c r="W548" s="14" t="str">
        <f t="shared" ca="1" si="54"/>
        <v>Other comm</v>
      </c>
      <c r="X548" s="3" t="str">
        <f>'EE investment costs'!D597</f>
        <v>MT-91</v>
      </c>
      <c r="Y548" s="3" t="str">
        <f>'EE investment costs'!E597</f>
        <v>Heat Medium Temp. up to 150C</v>
      </c>
      <c r="AC548" s="123">
        <f>'EE investment costs'!C597</f>
        <v>9.1</v>
      </c>
      <c r="AD548" s="22"/>
    </row>
    <row r="549" spans="2:30">
      <c r="B549" s="14" t="str">
        <f t="shared" ca="1" si="50"/>
        <v>INDODEFFHT-91</v>
      </c>
      <c r="C549" s="15" t="str">
        <f t="shared" ref="C549:C607" ca="1" si="55">"I"&amp;MID(B549,4,1)&amp;"D"&amp;MID(B549,9,2)</f>
        <v>IODHT</v>
      </c>
      <c r="D549" s="16">
        <f>'EE investment costs'!$F$15</f>
        <v>2016</v>
      </c>
      <c r="E549" s="14">
        <f>VLOOKUP(X549,'EE investment costs'!$D$56:$R$656,15,0)</f>
        <v>5.2080000000000002</v>
      </c>
      <c r="F549" s="17">
        <f ca="1">INDEX('EE investment costs'!$D$56:$R$656,MATCH(X549,'EE investment costs'!$D$56:$D$656,0),MATCH($V$8,'EE investment costs'!$D$56:$R$56,0))</f>
        <v>801.41910716184373</v>
      </c>
      <c r="I549" s="18">
        <v>1</v>
      </c>
      <c r="J549" s="18">
        <v>1</v>
      </c>
      <c r="K549" s="14">
        <f t="shared" ca="1" si="53"/>
        <v>4</v>
      </c>
      <c r="M549" s="19" t="str">
        <f t="shared" ca="1" si="51"/>
        <v>INDODEFFHT-91</v>
      </c>
      <c r="N549" s="23" t="str">
        <f t="shared" ca="1" si="52"/>
        <v>Other comm Saving Tech-Heat High Temp. over 150C 9.1y</v>
      </c>
      <c r="O549" s="23" t="s">
        <v>32</v>
      </c>
      <c r="P549" s="23" t="s">
        <v>33</v>
      </c>
      <c r="Q549" s="23"/>
      <c r="R549" s="23"/>
      <c r="S549" s="19" t="s">
        <v>34</v>
      </c>
      <c r="V549" s="16" t="str">
        <f t="shared" ca="1" si="54"/>
        <v>OD</v>
      </c>
      <c r="W549" s="14" t="str">
        <f t="shared" ca="1" si="54"/>
        <v>Other comm</v>
      </c>
      <c r="X549" s="3" t="str">
        <f>'EE investment costs'!D598</f>
        <v>HT-91</v>
      </c>
      <c r="Y549" s="3" t="str">
        <f>'EE investment costs'!E598</f>
        <v>Heat High Temp. over 150C</v>
      </c>
      <c r="AC549" s="123">
        <f>'EE investment costs'!C598</f>
        <v>9.1</v>
      </c>
      <c r="AD549" s="22"/>
    </row>
    <row r="550" spans="2:30">
      <c r="B550" s="14" t="str">
        <f t="shared" ca="1" si="50"/>
        <v>INDODEFFRH-91</v>
      </c>
      <c r="C550" s="15" t="str">
        <f t="shared" ca="1" si="55"/>
        <v>IODRH</v>
      </c>
      <c r="D550" s="16">
        <f>'EE investment costs'!$F$15</f>
        <v>2016</v>
      </c>
      <c r="E550" s="14">
        <f>VLOOKUP(X550,'EE investment costs'!$D$56:$R$656,15,0)</f>
        <v>16.952000000000002</v>
      </c>
      <c r="F550" s="17">
        <f ca="1">INDEX('EE investment costs'!$D$56:$R$656,MATCH(X550,'EE investment costs'!$D$56:$D$656,0),MATCH($V$8,'EE investment costs'!$D$56:$R$56,0))</f>
        <v>2104.0039303034159</v>
      </c>
      <c r="I550" s="18">
        <v>1</v>
      </c>
      <c r="J550" s="18">
        <v>1</v>
      </c>
      <c r="K550" s="14">
        <f t="shared" ca="1" si="53"/>
        <v>0</v>
      </c>
      <c r="M550" s="19" t="str">
        <f t="shared" ca="1" si="51"/>
        <v>INDODEFFRH-91</v>
      </c>
      <c r="N550" s="23" t="str">
        <f t="shared" ca="1" si="52"/>
        <v>Other comm Saving Tech-Heat Room Heat 9.1y</v>
      </c>
      <c r="O550" s="23" t="s">
        <v>32</v>
      </c>
      <c r="P550" s="23" t="s">
        <v>33</v>
      </c>
      <c r="Q550" s="23"/>
      <c r="R550" s="23"/>
      <c r="S550" s="19" t="s">
        <v>34</v>
      </c>
      <c r="V550" s="16" t="str">
        <f t="shared" ca="1" si="54"/>
        <v>OD</v>
      </c>
      <c r="W550" s="14" t="str">
        <f t="shared" ca="1" si="54"/>
        <v>Other comm</v>
      </c>
      <c r="X550" s="3" t="str">
        <f>'EE investment costs'!D599</f>
        <v>RH-91</v>
      </c>
      <c r="Y550" s="3" t="str">
        <f>'EE investment costs'!E599</f>
        <v>Heat Room Heat</v>
      </c>
      <c r="AC550" s="123">
        <f>'EE investment costs'!C599</f>
        <v>9.1</v>
      </c>
      <c r="AD550" s="22"/>
    </row>
    <row r="551" spans="2:30">
      <c r="B551" s="14" t="str">
        <f t="shared" ca="1" si="50"/>
        <v>INDODEFFLA-91</v>
      </c>
      <c r="C551" s="15" t="str">
        <f t="shared" ca="1" si="55"/>
        <v>IODLA</v>
      </c>
      <c r="D551" s="16">
        <f>'EE investment costs'!$F$15</f>
        <v>2016</v>
      </c>
      <c r="E551" s="14">
        <f>VLOOKUP(X551,'EE investment costs'!$D$56:$R$656,15,0)</f>
        <v>4.5747</v>
      </c>
      <c r="F551" s="17">
        <f ca="1">INDEX('EE investment costs'!$D$56:$R$656,MATCH(X551,'EE investment costs'!$D$56:$D$656,0),MATCH($V$8,'EE investment costs'!$D$56:$R$56,0))</f>
        <v>2369.206439672756</v>
      </c>
      <c r="I551" s="18">
        <v>1</v>
      </c>
      <c r="J551" s="18">
        <v>1</v>
      </c>
      <c r="K551" s="14">
        <f t="shared" ca="1" si="53"/>
        <v>0</v>
      </c>
      <c r="M551" s="19" t="str">
        <f t="shared" ca="1" si="51"/>
        <v>INDODEFFLA-91</v>
      </c>
      <c r="N551" s="23" t="str">
        <f t="shared" ca="1" si="52"/>
        <v>Other comm Saving Tech-Light 9.1y</v>
      </c>
      <c r="O551" s="23" t="s">
        <v>32</v>
      </c>
      <c r="P551" s="23" t="s">
        <v>33</v>
      </c>
      <c r="Q551" s="23"/>
      <c r="R551" s="23"/>
      <c r="S551" s="19" t="s">
        <v>34</v>
      </c>
      <c r="V551" s="16" t="str">
        <f t="shared" ca="1" si="54"/>
        <v>OD</v>
      </c>
      <c r="W551" s="14" t="str">
        <f t="shared" ca="1" si="54"/>
        <v>Other comm</v>
      </c>
      <c r="X551" s="3" t="str">
        <f>'EE investment costs'!D600</f>
        <v>LA-91</v>
      </c>
      <c r="Y551" s="3" t="str">
        <f>'EE investment costs'!E600</f>
        <v>Light</v>
      </c>
      <c r="AC551" s="123">
        <f>'EE investment costs'!C600</f>
        <v>9.1</v>
      </c>
      <c r="AD551" s="22"/>
    </row>
    <row r="552" spans="2:30">
      <c r="B552" s="14" t="str">
        <f t="shared" ca="1" si="50"/>
        <v>INDODEFFEM-91</v>
      </c>
      <c r="C552" s="15" t="str">
        <f t="shared" ca="1" si="55"/>
        <v>IODEM</v>
      </c>
      <c r="D552" s="16">
        <f>'EE investment costs'!$F$15</f>
        <v>2016</v>
      </c>
      <c r="E552" s="14">
        <f>VLOOKUP(X552,'EE investment costs'!$D$56:$R$656,15,0)</f>
        <v>4.8034349999999995</v>
      </c>
      <c r="F552" s="17">
        <f ca="1">INDEX('EE investment costs'!$D$56:$R$656,MATCH(X552,'EE investment costs'!$D$56:$D$656,0),MATCH($V$8,'EE investment costs'!$D$56:$R$56,0))</f>
        <v>2576.7245252377079</v>
      </c>
      <c r="I552" s="18">
        <v>1</v>
      </c>
      <c r="J552" s="18">
        <v>1</v>
      </c>
      <c r="K552" s="14">
        <f t="shared" ca="1" si="53"/>
        <v>0</v>
      </c>
      <c r="M552" s="19" t="str">
        <f t="shared" ca="1" si="51"/>
        <v>INDODEFFEM-91</v>
      </c>
      <c r="N552" s="23" t="str">
        <f t="shared" ca="1" si="52"/>
        <v>Other comm Saving Tech-Electric Motors 9.1y</v>
      </c>
      <c r="O552" s="23" t="s">
        <v>32</v>
      </c>
      <c r="P552" s="23" t="s">
        <v>33</v>
      </c>
      <c r="Q552" s="23"/>
      <c r="R552" s="23"/>
      <c r="S552" s="19" t="s">
        <v>34</v>
      </c>
      <c r="V552" s="16" t="str">
        <f t="shared" ca="1" si="54"/>
        <v>OD</v>
      </c>
      <c r="W552" s="14" t="str">
        <f t="shared" ca="1" si="54"/>
        <v>Other comm</v>
      </c>
      <c r="X552" s="3" t="str">
        <f>'EE investment costs'!D601</f>
        <v>EM-91</v>
      </c>
      <c r="Y552" s="3" t="str">
        <f>'EE investment costs'!E601</f>
        <v>Electric Motors</v>
      </c>
      <c r="AC552" s="123">
        <f>'EE investment costs'!C601</f>
        <v>9.1</v>
      </c>
      <c r="AD552" s="22"/>
    </row>
    <row r="553" spans="2:30">
      <c r="B553" s="14" t="str">
        <f t="shared" ca="1" si="50"/>
        <v>INDODEFFTF-91</v>
      </c>
      <c r="C553" s="15" t="str">
        <f t="shared" ca="1" si="55"/>
        <v>IODTF</v>
      </c>
      <c r="D553" s="16">
        <f>'EE investment costs'!$F$15</f>
        <v>2016</v>
      </c>
      <c r="E553" s="14">
        <f>VLOOKUP(X553,'EE investment costs'!$D$56:$R$656,15,0)</f>
        <v>19.25</v>
      </c>
      <c r="F553" s="17">
        <f ca="1">INDEX('EE investment costs'!$D$56:$R$656,MATCH(X553,'EE investment costs'!$D$56:$D$656,0),MATCH($V$8,'EE investment costs'!$D$56:$R$56,0))</f>
        <v>1337.1276163562409</v>
      </c>
      <c r="I553" s="18">
        <v>1</v>
      </c>
      <c r="J553" s="18">
        <v>1</v>
      </c>
      <c r="K553" s="14">
        <f t="shared" ca="1" si="53"/>
        <v>0</v>
      </c>
      <c r="M553" s="19" t="str">
        <f t="shared" ca="1" si="51"/>
        <v>INDODEFFTF-91</v>
      </c>
      <c r="N553" s="23" t="str">
        <f t="shared" ca="1" si="52"/>
        <v>Other comm Saving Tech-Haulage Tractors, Trucks, Fishing boats 9.1y</v>
      </c>
      <c r="O553" s="23" t="s">
        <v>32</v>
      </c>
      <c r="P553" s="23" t="s">
        <v>33</v>
      </c>
      <c r="Q553" s="23"/>
      <c r="R553" s="23"/>
      <c r="S553" s="19" t="s">
        <v>34</v>
      </c>
      <c r="V553" s="16" t="str">
        <f t="shared" ca="1" si="54"/>
        <v>OD</v>
      </c>
      <c r="W553" s="14" t="str">
        <f t="shared" ca="1" si="54"/>
        <v>Other comm</v>
      </c>
      <c r="X553" s="3" t="str">
        <f>'EE investment costs'!D602</f>
        <v>TF-91</v>
      </c>
      <c r="Y553" s="3" t="str">
        <f>'EE investment costs'!E602</f>
        <v>Haulage Tractors, Trucks, Fishing boats</v>
      </c>
      <c r="AC553" s="123">
        <f>'EE investment costs'!C602</f>
        <v>9.1</v>
      </c>
      <c r="AD553" s="22"/>
    </row>
    <row r="554" spans="2:30">
      <c r="B554" s="14" t="str">
        <f t="shared" ca="1" si="50"/>
        <v>INDODEFFMT-92</v>
      </c>
      <c r="C554" s="15" t="str">
        <f t="shared" ca="1" si="55"/>
        <v>IODMT</v>
      </c>
      <c r="D554" s="16">
        <f>'EE investment costs'!$F$15</f>
        <v>2016</v>
      </c>
      <c r="E554" s="14">
        <f>VLOOKUP(X554,'EE investment costs'!$D$56:$R$656,15,0)</f>
        <v>6.5200000000000005</v>
      </c>
      <c r="F554" s="17">
        <f ca="1">INDEX('EE investment costs'!$D$56:$R$656,MATCH(X554,'EE investment costs'!$D$56:$D$656,0),MATCH($V$8,'EE investment costs'!$D$56:$R$56,0))</f>
        <v>1069.0005686393663</v>
      </c>
      <c r="I554" s="18">
        <v>1</v>
      </c>
      <c r="J554" s="18">
        <v>1</v>
      </c>
      <c r="K554" s="14">
        <f t="shared" ca="1" si="53"/>
        <v>2</v>
      </c>
      <c r="M554" s="19" t="str">
        <f t="shared" ca="1" si="51"/>
        <v>INDODEFFMT-92</v>
      </c>
      <c r="N554" s="23" t="str">
        <f t="shared" ca="1" si="52"/>
        <v>Other comm Saving Tech-Heat Medium Temp. up to 150C 9.2y</v>
      </c>
      <c r="O554" s="23" t="s">
        <v>32</v>
      </c>
      <c r="P554" s="23" t="s">
        <v>33</v>
      </c>
      <c r="Q554" s="23"/>
      <c r="R554" s="23"/>
      <c r="S554" s="19" t="s">
        <v>34</v>
      </c>
      <c r="V554" s="16" t="str">
        <f t="shared" ca="1" si="54"/>
        <v>OD</v>
      </c>
      <c r="W554" s="14" t="str">
        <f t="shared" ca="1" si="54"/>
        <v>Other comm</v>
      </c>
      <c r="X554" s="3" t="str">
        <f>'EE investment costs'!D603</f>
        <v>MT-92</v>
      </c>
      <c r="Y554" s="3" t="str">
        <f>'EE investment costs'!E603</f>
        <v>Heat Medium Temp. up to 150C</v>
      </c>
      <c r="AC554" s="123">
        <f>'EE investment costs'!C603</f>
        <v>9.1999999999999993</v>
      </c>
      <c r="AD554" s="22"/>
    </row>
    <row r="555" spans="2:30">
      <c r="B555" s="14" t="str">
        <f t="shared" ca="1" si="50"/>
        <v>INDODEFFHT-92</v>
      </c>
      <c r="C555" s="15" t="str">
        <f t="shared" ca="1" si="55"/>
        <v>IODHT</v>
      </c>
      <c r="D555" s="16">
        <f>'EE investment costs'!$F$15</f>
        <v>2016</v>
      </c>
      <c r="E555" s="14">
        <f>VLOOKUP(X555,'EE investment costs'!$D$56:$R$656,15,0)</f>
        <v>5.2160000000000002</v>
      </c>
      <c r="F555" s="17">
        <f ca="1">INDEX('EE investment costs'!$D$56:$R$656,MATCH(X555,'EE investment costs'!$D$56:$D$656,0),MATCH($V$8,'EE investment costs'!$D$56:$R$56,0))</f>
        <v>807.80346818248734</v>
      </c>
      <c r="I555" s="18">
        <v>1</v>
      </c>
      <c r="J555" s="18">
        <v>1</v>
      </c>
      <c r="K555" s="14">
        <f t="shared" ca="1" si="53"/>
        <v>4</v>
      </c>
      <c r="M555" s="19" t="str">
        <f t="shared" ca="1" si="51"/>
        <v>INDODEFFHT-92</v>
      </c>
      <c r="N555" s="23" t="str">
        <f t="shared" ca="1" si="52"/>
        <v>Other comm Saving Tech-Heat High Temp. over 150C 9.2y</v>
      </c>
      <c r="O555" s="23" t="s">
        <v>32</v>
      </c>
      <c r="P555" s="23" t="s">
        <v>33</v>
      </c>
      <c r="Q555" s="23"/>
      <c r="R555" s="23"/>
      <c r="S555" s="19" t="s">
        <v>34</v>
      </c>
      <c r="V555" s="16" t="str">
        <f t="shared" ca="1" si="54"/>
        <v>OD</v>
      </c>
      <c r="W555" s="14" t="str">
        <f t="shared" ca="1" si="54"/>
        <v>Other comm</v>
      </c>
      <c r="X555" s="3" t="str">
        <f>'EE investment costs'!D604</f>
        <v>HT-92</v>
      </c>
      <c r="Y555" s="3" t="str">
        <f>'EE investment costs'!E604</f>
        <v>Heat High Temp. over 150C</v>
      </c>
      <c r="AC555" s="123">
        <f>'EE investment costs'!C604</f>
        <v>9.1999999999999993</v>
      </c>
      <c r="AD555" s="22"/>
    </row>
    <row r="556" spans="2:30">
      <c r="B556" s="14" t="str">
        <f t="shared" ca="1" si="50"/>
        <v>INDODEFFRH-92</v>
      </c>
      <c r="C556" s="15" t="str">
        <f t="shared" ca="1" si="55"/>
        <v>IODRH</v>
      </c>
      <c r="D556" s="16">
        <f>'EE investment costs'!$F$15</f>
        <v>2016</v>
      </c>
      <c r="E556" s="14">
        <f>VLOOKUP(X556,'EE investment costs'!$D$56:$R$656,15,0)</f>
        <v>16.97066666666667</v>
      </c>
      <c r="F556" s="17">
        <f ca="1">INDEX('EE investment costs'!$D$56:$R$656,MATCH(X556,'EE investment costs'!$D$56:$D$656,0),MATCH($V$8,'EE investment costs'!$D$56:$R$56,0))</f>
        <v>2141.5754290588338</v>
      </c>
      <c r="I556" s="18">
        <v>1</v>
      </c>
      <c r="J556" s="18">
        <v>1</v>
      </c>
      <c r="K556" s="14">
        <f t="shared" ca="1" si="53"/>
        <v>0</v>
      </c>
      <c r="M556" s="19" t="str">
        <f t="shared" ca="1" si="51"/>
        <v>INDODEFFRH-92</v>
      </c>
      <c r="N556" s="23" t="str">
        <f t="shared" ca="1" si="52"/>
        <v>Other comm Saving Tech-Heat Room Heat 9.2y</v>
      </c>
      <c r="O556" s="23" t="s">
        <v>32</v>
      </c>
      <c r="P556" s="23" t="s">
        <v>33</v>
      </c>
      <c r="Q556" s="23"/>
      <c r="R556" s="23"/>
      <c r="S556" s="19" t="s">
        <v>34</v>
      </c>
      <c r="V556" s="16" t="str">
        <f t="shared" ca="1" si="54"/>
        <v>OD</v>
      </c>
      <c r="W556" s="14" t="str">
        <f t="shared" ca="1" si="54"/>
        <v>Other comm</v>
      </c>
      <c r="X556" s="3" t="str">
        <f>'EE investment costs'!D605</f>
        <v>RH-92</v>
      </c>
      <c r="Y556" s="3" t="str">
        <f>'EE investment costs'!E605</f>
        <v>Heat Room Heat</v>
      </c>
      <c r="AC556" s="123">
        <f>'EE investment costs'!C605</f>
        <v>9.1999999999999993</v>
      </c>
      <c r="AD556" s="22"/>
    </row>
    <row r="557" spans="2:30">
      <c r="B557" s="14" t="str">
        <f t="shared" ca="1" si="50"/>
        <v>INDODEFFLA-92</v>
      </c>
      <c r="C557" s="15" t="str">
        <f t="shared" ca="1" si="55"/>
        <v>IODLA</v>
      </c>
      <c r="D557" s="16">
        <f>'EE investment costs'!$F$15</f>
        <v>2016</v>
      </c>
      <c r="E557" s="14">
        <f>VLOOKUP(X557,'EE investment costs'!$D$56:$R$656,15,0)</f>
        <v>4.5877333333333334</v>
      </c>
      <c r="F557" s="17">
        <f ca="1">INDEX('EE investment costs'!$D$56:$R$656,MATCH(X557,'EE investment costs'!$D$56:$D$656,0),MATCH($V$8,'EE investment costs'!$D$56:$R$56,0))</f>
        <v>2384.6229597227093</v>
      </c>
      <c r="I557" s="18">
        <v>1</v>
      </c>
      <c r="J557" s="18">
        <v>1</v>
      </c>
      <c r="K557" s="14">
        <f t="shared" ca="1" si="53"/>
        <v>0</v>
      </c>
      <c r="M557" s="19" t="str">
        <f t="shared" ca="1" si="51"/>
        <v>INDODEFFLA-92</v>
      </c>
      <c r="N557" s="23" t="str">
        <f t="shared" ca="1" si="52"/>
        <v>Other comm Saving Tech-Light 9.2y</v>
      </c>
      <c r="O557" s="23" t="s">
        <v>32</v>
      </c>
      <c r="P557" s="23" t="s">
        <v>33</v>
      </c>
      <c r="Q557" s="23"/>
      <c r="R557" s="23"/>
      <c r="S557" s="19" t="s">
        <v>34</v>
      </c>
      <c r="V557" s="16" t="str">
        <f t="shared" ca="1" si="54"/>
        <v>OD</v>
      </c>
      <c r="W557" s="14" t="str">
        <f t="shared" ca="1" si="54"/>
        <v>Other comm</v>
      </c>
      <c r="X557" s="3" t="str">
        <f>'EE investment costs'!D606</f>
        <v>LA-92</v>
      </c>
      <c r="Y557" s="3" t="str">
        <f>'EE investment costs'!E606</f>
        <v>Light</v>
      </c>
      <c r="AC557" s="123">
        <f>'EE investment costs'!C606</f>
        <v>9.1999999999999993</v>
      </c>
      <c r="AD557" s="22"/>
    </row>
    <row r="558" spans="2:30">
      <c r="B558" s="14" t="str">
        <f t="shared" ca="1" si="50"/>
        <v>INDODEFFEM-92</v>
      </c>
      <c r="C558" s="15" t="str">
        <f t="shared" ca="1" si="55"/>
        <v>IODEM</v>
      </c>
      <c r="D558" s="16">
        <f>'EE investment costs'!$F$15</f>
        <v>2016</v>
      </c>
      <c r="E558" s="14">
        <f>VLOOKUP(X558,'EE investment costs'!$D$56:$R$656,15,0)</f>
        <v>4.8171199999999992</v>
      </c>
      <c r="F558" s="17">
        <f ca="1">INDEX('EE investment costs'!$D$56:$R$656,MATCH(X558,'EE investment costs'!$D$56:$D$656,0),MATCH($V$8,'EE investment costs'!$D$56:$R$56,0))</f>
        <v>2596.9176280168144</v>
      </c>
      <c r="I558" s="18">
        <v>1</v>
      </c>
      <c r="J558" s="18">
        <v>1</v>
      </c>
      <c r="K558" s="14">
        <f t="shared" ca="1" si="53"/>
        <v>0</v>
      </c>
      <c r="M558" s="19" t="str">
        <f t="shared" ca="1" si="51"/>
        <v>INDODEFFEM-92</v>
      </c>
      <c r="N558" s="23" t="str">
        <f t="shared" ca="1" si="52"/>
        <v>Other comm Saving Tech-Electric Motors 9.2y</v>
      </c>
      <c r="O558" s="23" t="s">
        <v>32</v>
      </c>
      <c r="P558" s="23" t="s">
        <v>33</v>
      </c>
      <c r="Q558" s="23"/>
      <c r="R558" s="23"/>
      <c r="S558" s="19" t="s">
        <v>34</v>
      </c>
      <c r="V558" s="16" t="str">
        <f t="shared" ca="1" si="54"/>
        <v>OD</v>
      </c>
      <c r="W558" s="14" t="str">
        <f t="shared" ca="1" si="54"/>
        <v>Other comm</v>
      </c>
      <c r="X558" s="3" t="str">
        <f>'EE investment costs'!D607</f>
        <v>EM-92</v>
      </c>
      <c r="Y558" s="3" t="str">
        <f>'EE investment costs'!E607</f>
        <v>Electric Motors</v>
      </c>
      <c r="AC558" s="123">
        <f>'EE investment costs'!C607</f>
        <v>9.1999999999999993</v>
      </c>
      <c r="AD558" s="22"/>
    </row>
    <row r="559" spans="2:30">
      <c r="B559" s="14" t="str">
        <f t="shared" ca="1" si="50"/>
        <v>INDODEFFTF-92</v>
      </c>
      <c r="C559" s="15" t="str">
        <f t="shared" ca="1" si="55"/>
        <v>IODTF</v>
      </c>
      <c r="D559" s="16">
        <f>'EE investment costs'!$F$15</f>
        <v>2016</v>
      </c>
      <c r="E559" s="14">
        <f>VLOOKUP(X559,'EE investment costs'!$D$56:$R$656,15,0)</f>
        <v>19.333333333333332</v>
      </c>
      <c r="F559" s="17">
        <f ca="1">INDEX('EE investment costs'!$D$56:$R$656,MATCH(X559,'EE investment costs'!$D$56:$D$656,0),MATCH($V$8,'EE investment costs'!$D$56:$R$56,0))</f>
        <v>1351.8213264260896</v>
      </c>
      <c r="I559" s="18">
        <v>1</v>
      </c>
      <c r="J559" s="18">
        <v>1</v>
      </c>
      <c r="K559" s="14">
        <f t="shared" ca="1" si="53"/>
        <v>0</v>
      </c>
      <c r="M559" s="19" t="str">
        <f t="shared" ca="1" si="51"/>
        <v>INDODEFFTF-92</v>
      </c>
      <c r="N559" s="23" t="str">
        <f t="shared" ca="1" si="52"/>
        <v>Other comm Saving Tech-Haulage Tractors, Trucks, Fishing boats 9.2y</v>
      </c>
      <c r="O559" s="23" t="s">
        <v>32</v>
      </c>
      <c r="P559" s="23" t="s">
        <v>33</v>
      </c>
      <c r="Q559" s="23"/>
      <c r="R559" s="23"/>
      <c r="S559" s="19" t="s">
        <v>34</v>
      </c>
      <c r="V559" s="16" t="str">
        <f t="shared" ca="1" si="54"/>
        <v>OD</v>
      </c>
      <c r="W559" s="14" t="str">
        <f t="shared" ca="1" si="54"/>
        <v>Other comm</v>
      </c>
      <c r="X559" s="3" t="str">
        <f>'EE investment costs'!D608</f>
        <v>TF-92</v>
      </c>
      <c r="Y559" s="3" t="str">
        <f>'EE investment costs'!E608</f>
        <v>Haulage Tractors, Trucks, Fishing boats</v>
      </c>
      <c r="AC559" s="123">
        <f>'EE investment costs'!C608</f>
        <v>9.1999999999999993</v>
      </c>
      <c r="AD559" s="22"/>
    </row>
    <row r="560" spans="2:30">
      <c r="B560" s="14" t="str">
        <f t="shared" ca="1" si="50"/>
        <v>INDODEFFMT-93</v>
      </c>
      <c r="C560" s="15" t="str">
        <f t="shared" ca="1" si="55"/>
        <v>IODMT</v>
      </c>
      <c r="D560" s="16">
        <f>'EE investment costs'!$F$15</f>
        <v>2016</v>
      </c>
      <c r="E560" s="14">
        <f>VLOOKUP(X560,'EE investment costs'!$D$56:$R$656,15,0)</f>
        <v>6.53</v>
      </c>
      <c r="F560" s="17">
        <f ca="1">INDEX('EE investment costs'!$D$56:$R$656,MATCH(X560,'EE investment costs'!$D$56:$D$656,0),MATCH($V$8,'EE investment costs'!$D$56:$R$56,0))</f>
        <v>1078.6099206582244</v>
      </c>
      <c r="I560" s="18">
        <v>1</v>
      </c>
      <c r="J560" s="18">
        <v>1</v>
      </c>
      <c r="K560" s="14">
        <f t="shared" ca="1" si="53"/>
        <v>2</v>
      </c>
      <c r="M560" s="19" t="str">
        <f t="shared" ca="1" si="51"/>
        <v>INDODEFFMT-93</v>
      </c>
      <c r="N560" s="23" t="str">
        <f t="shared" ca="1" si="52"/>
        <v>Other comm Saving Tech-Heat Medium Temp. up to 150C 9.3y</v>
      </c>
      <c r="O560" s="23" t="s">
        <v>32</v>
      </c>
      <c r="P560" s="23" t="s">
        <v>33</v>
      </c>
      <c r="Q560" s="23"/>
      <c r="R560" s="23"/>
      <c r="S560" s="19" t="s">
        <v>34</v>
      </c>
      <c r="V560" s="16" t="str">
        <f t="shared" ca="1" si="54"/>
        <v>OD</v>
      </c>
      <c r="W560" s="14" t="str">
        <f t="shared" ca="1" si="54"/>
        <v>Other comm</v>
      </c>
      <c r="X560" s="3" t="str">
        <f>'EE investment costs'!D609</f>
        <v>MT-93</v>
      </c>
      <c r="Y560" s="3" t="str">
        <f>'EE investment costs'!E609</f>
        <v>Heat Medium Temp. up to 150C</v>
      </c>
      <c r="AC560" s="123">
        <f>'EE investment costs'!C609</f>
        <v>9.3000000000000007</v>
      </c>
      <c r="AD560" s="22"/>
    </row>
    <row r="561" spans="2:30">
      <c r="B561" s="14" t="str">
        <f t="shared" ca="1" si="50"/>
        <v>INDODEFFHT-93</v>
      </c>
      <c r="C561" s="15" t="str">
        <f t="shared" ca="1" si="55"/>
        <v>IODHT</v>
      </c>
      <c r="D561" s="16">
        <f>'EE investment costs'!$F$15</f>
        <v>2016</v>
      </c>
      <c r="E561" s="14">
        <f>VLOOKUP(X561,'EE investment costs'!$D$56:$R$656,15,0)</f>
        <v>5.2240000000000002</v>
      </c>
      <c r="F561" s="17">
        <f ca="1">INDEX('EE investment costs'!$D$56:$R$656,MATCH(X561,'EE investment costs'!$D$56:$D$656,0),MATCH($V$8,'EE investment costs'!$D$56:$R$56,0))</f>
        <v>814.18782920313072</v>
      </c>
      <c r="I561" s="18">
        <v>1</v>
      </c>
      <c r="J561" s="18">
        <v>1</v>
      </c>
      <c r="K561" s="14">
        <f t="shared" ca="1" si="53"/>
        <v>4</v>
      </c>
      <c r="M561" s="19" t="str">
        <f t="shared" ca="1" si="51"/>
        <v>INDODEFFHT-93</v>
      </c>
      <c r="N561" s="23" t="str">
        <f t="shared" ca="1" si="52"/>
        <v>Other comm Saving Tech-Heat High Temp. over 150C 9.3y</v>
      </c>
      <c r="O561" s="23" t="s">
        <v>32</v>
      </c>
      <c r="P561" s="23" t="s">
        <v>33</v>
      </c>
      <c r="Q561" s="23"/>
      <c r="R561" s="23"/>
      <c r="S561" s="19" t="s">
        <v>34</v>
      </c>
      <c r="V561" s="16" t="str">
        <f t="shared" ca="1" si="54"/>
        <v>OD</v>
      </c>
      <c r="W561" s="14" t="str">
        <f t="shared" ca="1" si="54"/>
        <v>Other comm</v>
      </c>
      <c r="X561" s="3" t="str">
        <f>'EE investment costs'!D610</f>
        <v>HT-93</v>
      </c>
      <c r="Y561" s="3" t="str">
        <f>'EE investment costs'!E610</f>
        <v>Heat High Temp. over 150C</v>
      </c>
      <c r="AC561" s="123">
        <f>'EE investment costs'!C610</f>
        <v>9.3000000000000007</v>
      </c>
      <c r="AD561" s="22"/>
    </row>
    <row r="562" spans="2:30">
      <c r="B562" s="14" t="str">
        <f t="shared" ca="1" si="50"/>
        <v>INDODEFFRH-93</v>
      </c>
      <c r="C562" s="15" t="str">
        <f t="shared" ca="1" si="55"/>
        <v>IODRH</v>
      </c>
      <c r="D562" s="16">
        <f>'EE investment costs'!$F$15</f>
        <v>2016</v>
      </c>
      <c r="E562" s="14">
        <f>VLOOKUP(X562,'EE investment costs'!$D$56:$R$656,15,0)</f>
        <v>16.989333333333335</v>
      </c>
      <c r="F562" s="17">
        <f ca="1">INDEX('EE investment costs'!$D$56:$R$656,MATCH(X562,'EE investment costs'!$D$56:$D$656,0),MATCH($V$8,'EE investment costs'!$D$56:$R$56,0))</f>
        <v>2179.1469278142526</v>
      </c>
      <c r="I562" s="18">
        <v>1</v>
      </c>
      <c r="J562" s="18">
        <v>1</v>
      </c>
      <c r="K562" s="14">
        <f t="shared" ca="1" si="53"/>
        <v>0</v>
      </c>
      <c r="M562" s="19" t="str">
        <f t="shared" ca="1" si="51"/>
        <v>INDODEFFRH-93</v>
      </c>
      <c r="N562" s="23" t="str">
        <f t="shared" ca="1" si="52"/>
        <v>Other comm Saving Tech-Heat Room Heat 9.3y</v>
      </c>
      <c r="O562" s="23" t="s">
        <v>32</v>
      </c>
      <c r="P562" s="23" t="s">
        <v>33</v>
      </c>
      <c r="Q562" s="23"/>
      <c r="R562" s="23"/>
      <c r="S562" s="19" t="s">
        <v>34</v>
      </c>
      <c r="V562" s="16" t="str">
        <f t="shared" ca="1" si="54"/>
        <v>OD</v>
      </c>
      <c r="W562" s="14" t="str">
        <f t="shared" ca="1" si="54"/>
        <v>Other comm</v>
      </c>
      <c r="X562" s="3" t="str">
        <f>'EE investment costs'!D611</f>
        <v>RH-93</v>
      </c>
      <c r="Y562" s="3" t="str">
        <f>'EE investment costs'!E611</f>
        <v>Heat Room Heat</v>
      </c>
      <c r="AC562" s="123">
        <f>'EE investment costs'!C611</f>
        <v>9.3000000000000007</v>
      </c>
      <c r="AD562" s="22"/>
    </row>
    <row r="563" spans="2:30">
      <c r="B563" s="14" t="str">
        <f t="shared" ca="1" si="50"/>
        <v>INDODEFFLA-93</v>
      </c>
      <c r="C563" s="15" t="str">
        <f t="shared" ca="1" si="55"/>
        <v>IODLA</v>
      </c>
      <c r="D563" s="16">
        <f>'EE investment costs'!$F$15</f>
        <v>2016</v>
      </c>
      <c r="E563" s="14">
        <f>VLOOKUP(X563,'EE investment costs'!$D$56:$R$656,15,0)</f>
        <v>4.6007666666666669</v>
      </c>
      <c r="F563" s="17">
        <f ca="1">INDEX('EE investment costs'!$D$56:$R$656,MATCH(X563,'EE investment costs'!$D$56:$D$656,0),MATCH($V$8,'EE investment costs'!$D$56:$R$56,0))</f>
        <v>2400.0394797726626</v>
      </c>
      <c r="I563" s="18">
        <v>1</v>
      </c>
      <c r="J563" s="18">
        <v>1</v>
      </c>
      <c r="K563" s="14">
        <f t="shared" ca="1" si="53"/>
        <v>0</v>
      </c>
      <c r="M563" s="19" t="str">
        <f t="shared" ca="1" si="51"/>
        <v>INDODEFFLA-93</v>
      </c>
      <c r="N563" s="23" t="str">
        <f t="shared" ca="1" si="52"/>
        <v>Other comm Saving Tech-Light 9.3y</v>
      </c>
      <c r="O563" s="23" t="s">
        <v>32</v>
      </c>
      <c r="P563" s="23" t="s">
        <v>33</v>
      </c>
      <c r="Q563" s="23"/>
      <c r="R563" s="23"/>
      <c r="S563" s="19" t="s">
        <v>34</v>
      </c>
      <c r="V563" s="16" t="str">
        <f t="shared" ca="1" si="54"/>
        <v>OD</v>
      </c>
      <c r="W563" s="14" t="str">
        <f t="shared" ca="1" si="54"/>
        <v>Other comm</v>
      </c>
      <c r="X563" s="3" t="str">
        <f>'EE investment costs'!D612</f>
        <v>LA-93</v>
      </c>
      <c r="Y563" s="3" t="str">
        <f>'EE investment costs'!E612</f>
        <v>Light</v>
      </c>
      <c r="AC563" s="123">
        <f>'EE investment costs'!C612</f>
        <v>9.3000000000000007</v>
      </c>
      <c r="AD563" s="22"/>
    </row>
    <row r="564" spans="2:30">
      <c r="B564" s="14" t="str">
        <f t="shared" ca="1" si="50"/>
        <v>INDODEFFEM-93</v>
      </c>
      <c r="C564" s="15" t="str">
        <f t="shared" ca="1" si="55"/>
        <v>IODEM</v>
      </c>
      <c r="D564" s="16">
        <f>'EE investment costs'!$F$15</f>
        <v>2016</v>
      </c>
      <c r="E564" s="14">
        <f>VLOOKUP(X564,'EE investment costs'!$D$56:$R$656,15,0)</f>
        <v>4.8308049999999998</v>
      </c>
      <c r="F564" s="17">
        <f ca="1">INDEX('EE investment costs'!$D$56:$R$656,MATCH(X564,'EE investment costs'!$D$56:$D$656,0),MATCH($V$8,'EE investment costs'!$D$56:$R$56,0))</f>
        <v>2617.1107307959214</v>
      </c>
      <c r="I564" s="18">
        <v>1</v>
      </c>
      <c r="J564" s="18">
        <v>1</v>
      </c>
      <c r="K564" s="14">
        <f t="shared" ca="1" si="53"/>
        <v>0</v>
      </c>
      <c r="M564" s="19" t="str">
        <f t="shared" ca="1" si="51"/>
        <v>INDODEFFEM-93</v>
      </c>
      <c r="N564" s="23" t="str">
        <f t="shared" ca="1" si="52"/>
        <v>Other comm Saving Tech-Electric Motors 9.3y</v>
      </c>
      <c r="O564" s="23" t="s">
        <v>32</v>
      </c>
      <c r="P564" s="23" t="s">
        <v>33</v>
      </c>
      <c r="Q564" s="23"/>
      <c r="R564" s="23"/>
      <c r="S564" s="19" t="s">
        <v>34</v>
      </c>
      <c r="V564" s="16" t="str">
        <f t="shared" ca="1" si="54"/>
        <v>OD</v>
      </c>
      <c r="W564" s="14" t="str">
        <f t="shared" ca="1" si="54"/>
        <v>Other comm</v>
      </c>
      <c r="X564" s="3" t="str">
        <f>'EE investment costs'!D613</f>
        <v>EM-93</v>
      </c>
      <c r="Y564" s="3" t="str">
        <f>'EE investment costs'!E613</f>
        <v>Electric Motors</v>
      </c>
      <c r="AC564" s="123">
        <f>'EE investment costs'!C613</f>
        <v>9.3000000000000007</v>
      </c>
      <c r="AD564" s="22"/>
    </row>
    <row r="565" spans="2:30">
      <c r="B565" s="14" t="str">
        <f t="shared" ca="1" si="50"/>
        <v>INDODEFFTF-93</v>
      </c>
      <c r="C565" s="15" t="str">
        <f t="shared" ca="1" si="55"/>
        <v>IODTF</v>
      </c>
      <c r="D565" s="16">
        <f>'EE investment costs'!$F$15</f>
        <v>2016</v>
      </c>
      <c r="E565" s="14">
        <f>VLOOKUP(X565,'EE investment costs'!$D$56:$R$656,15,0)</f>
        <v>19.416666666666668</v>
      </c>
      <c r="F565" s="17">
        <f ca="1">INDEX('EE investment costs'!$D$56:$R$656,MATCH(X565,'EE investment costs'!$D$56:$D$656,0),MATCH($V$8,'EE investment costs'!$D$56:$R$56,0))</f>
        <v>1366.5150364959388</v>
      </c>
      <c r="I565" s="18">
        <v>1</v>
      </c>
      <c r="J565" s="18">
        <v>1</v>
      </c>
      <c r="K565" s="14">
        <f t="shared" ca="1" si="53"/>
        <v>0</v>
      </c>
      <c r="M565" s="19" t="str">
        <f t="shared" ca="1" si="51"/>
        <v>INDODEFFTF-93</v>
      </c>
      <c r="N565" s="23" t="str">
        <f t="shared" ca="1" si="52"/>
        <v>Other comm Saving Tech-Haulage Tractors, Trucks, Fishing boats 9.3y</v>
      </c>
      <c r="O565" s="23" t="s">
        <v>32</v>
      </c>
      <c r="P565" s="23" t="s">
        <v>33</v>
      </c>
      <c r="Q565" s="23"/>
      <c r="R565" s="23"/>
      <c r="S565" s="19" t="s">
        <v>34</v>
      </c>
      <c r="V565" s="16" t="str">
        <f t="shared" ca="1" si="54"/>
        <v>OD</v>
      </c>
      <c r="W565" s="14" t="str">
        <f t="shared" ca="1" si="54"/>
        <v>Other comm</v>
      </c>
      <c r="X565" s="3" t="str">
        <f>'EE investment costs'!D614</f>
        <v>TF-93</v>
      </c>
      <c r="Y565" s="3" t="str">
        <f>'EE investment costs'!E614</f>
        <v>Haulage Tractors, Trucks, Fishing boats</v>
      </c>
      <c r="AC565" s="123">
        <f>'EE investment costs'!C614</f>
        <v>9.3000000000000007</v>
      </c>
      <c r="AD565" s="22"/>
    </row>
    <row r="566" spans="2:30">
      <c r="B566" s="14" t="str">
        <f t="shared" ca="1" si="50"/>
        <v>INDODEFFMT-94</v>
      </c>
      <c r="C566" s="15" t="str">
        <f t="shared" ca="1" si="55"/>
        <v>IODMT</v>
      </c>
      <c r="D566" s="16">
        <f>'EE investment costs'!$F$15</f>
        <v>2016</v>
      </c>
      <c r="E566" s="14">
        <f>VLOOKUP(X566,'EE investment costs'!$D$56:$R$656,15,0)</f>
        <v>6.54</v>
      </c>
      <c r="F566" s="17">
        <f ca="1">INDEX('EE investment costs'!$D$56:$R$656,MATCH(X566,'EE investment costs'!$D$56:$D$656,0),MATCH($V$8,'EE investment costs'!$D$56:$R$56,0))</f>
        <v>1088.2192726770825</v>
      </c>
      <c r="I566" s="18">
        <v>1</v>
      </c>
      <c r="J566" s="18">
        <v>1</v>
      </c>
      <c r="K566" s="14">
        <f t="shared" ca="1" si="53"/>
        <v>2</v>
      </c>
      <c r="M566" s="19" t="str">
        <f t="shared" ca="1" si="51"/>
        <v>INDODEFFMT-94</v>
      </c>
      <c r="N566" s="23" t="str">
        <f t="shared" ca="1" si="52"/>
        <v>Other comm Saving Tech-Heat Medium Temp. up to 150C 9.4y</v>
      </c>
      <c r="O566" s="23" t="s">
        <v>32</v>
      </c>
      <c r="P566" s="23" t="s">
        <v>33</v>
      </c>
      <c r="Q566" s="23"/>
      <c r="R566" s="23"/>
      <c r="S566" s="19" t="s">
        <v>34</v>
      </c>
      <c r="V566" s="16" t="str">
        <f t="shared" ca="1" si="54"/>
        <v>OD</v>
      </c>
      <c r="W566" s="14" t="str">
        <f t="shared" ca="1" si="54"/>
        <v>Other comm</v>
      </c>
      <c r="X566" s="3" t="str">
        <f>'EE investment costs'!D615</f>
        <v>MT-94</v>
      </c>
      <c r="Y566" s="3" t="str">
        <f>'EE investment costs'!E615</f>
        <v>Heat Medium Temp. up to 150C</v>
      </c>
      <c r="AC566" s="123">
        <f>'EE investment costs'!C615</f>
        <v>9.4</v>
      </c>
      <c r="AD566" s="22"/>
    </row>
    <row r="567" spans="2:30">
      <c r="B567" s="14" t="str">
        <f t="shared" ca="1" si="50"/>
        <v>INDODEFFHT-94</v>
      </c>
      <c r="C567" s="15" t="str">
        <f t="shared" ca="1" si="55"/>
        <v>IODHT</v>
      </c>
      <c r="D567" s="16">
        <f>'EE investment costs'!$F$15</f>
        <v>2016</v>
      </c>
      <c r="E567" s="14">
        <f>VLOOKUP(X567,'EE investment costs'!$D$56:$R$656,15,0)</f>
        <v>5.2320000000000002</v>
      </c>
      <c r="F567" s="17">
        <f ca="1">INDEX('EE investment costs'!$D$56:$R$656,MATCH(X567,'EE investment costs'!$D$56:$D$656,0),MATCH($V$8,'EE investment costs'!$D$56:$R$56,0))</f>
        <v>820.57219022377433</v>
      </c>
      <c r="I567" s="18">
        <v>1</v>
      </c>
      <c r="J567" s="18">
        <v>1</v>
      </c>
      <c r="K567" s="14">
        <f t="shared" ca="1" si="53"/>
        <v>4</v>
      </c>
      <c r="M567" s="19" t="str">
        <f t="shared" ca="1" si="51"/>
        <v>INDODEFFHT-94</v>
      </c>
      <c r="N567" s="23" t="str">
        <f t="shared" ca="1" si="52"/>
        <v>Other comm Saving Tech-Heat High Temp. over 150C 9.4y</v>
      </c>
      <c r="O567" s="23" t="s">
        <v>32</v>
      </c>
      <c r="P567" s="23" t="s">
        <v>33</v>
      </c>
      <c r="Q567" s="23"/>
      <c r="R567" s="23"/>
      <c r="S567" s="19" t="s">
        <v>34</v>
      </c>
      <c r="V567" s="16" t="str">
        <f t="shared" ca="1" si="54"/>
        <v>OD</v>
      </c>
      <c r="W567" s="14" t="str">
        <f t="shared" ca="1" si="54"/>
        <v>Other comm</v>
      </c>
      <c r="X567" s="3" t="str">
        <f>'EE investment costs'!D616</f>
        <v>HT-94</v>
      </c>
      <c r="Y567" s="3" t="str">
        <f>'EE investment costs'!E616</f>
        <v>Heat High Temp. over 150C</v>
      </c>
      <c r="AC567" s="123">
        <f>'EE investment costs'!C616</f>
        <v>9.4</v>
      </c>
      <c r="AD567" s="22"/>
    </row>
    <row r="568" spans="2:30">
      <c r="B568" s="14" t="str">
        <f t="shared" ca="1" si="50"/>
        <v>INDODEFFRH-94</v>
      </c>
      <c r="C568" s="15" t="str">
        <f t="shared" ca="1" si="55"/>
        <v>IODRH</v>
      </c>
      <c r="D568" s="16">
        <f>'EE investment costs'!$F$15</f>
        <v>2016</v>
      </c>
      <c r="E568" s="14">
        <f>VLOOKUP(X568,'EE investment costs'!$D$56:$R$656,15,0)</f>
        <v>17.008000000000003</v>
      </c>
      <c r="F568" s="17">
        <f ca="1">INDEX('EE investment costs'!$D$56:$R$656,MATCH(X568,'EE investment costs'!$D$56:$D$656,0),MATCH($V$8,'EE investment costs'!$D$56:$R$56,0))</f>
        <v>2216.7184265696701</v>
      </c>
      <c r="I568" s="18">
        <v>1</v>
      </c>
      <c r="J568" s="18">
        <v>1</v>
      </c>
      <c r="K568" s="14">
        <f t="shared" ca="1" si="53"/>
        <v>0</v>
      </c>
      <c r="M568" s="19" t="str">
        <f t="shared" ca="1" si="51"/>
        <v>INDODEFFRH-94</v>
      </c>
      <c r="N568" s="23" t="str">
        <f t="shared" ca="1" si="52"/>
        <v>Other comm Saving Tech-Heat Room Heat 9.4y</v>
      </c>
      <c r="O568" s="23" t="s">
        <v>32</v>
      </c>
      <c r="P568" s="23" t="s">
        <v>33</v>
      </c>
      <c r="Q568" s="23"/>
      <c r="R568" s="23"/>
      <c r="S568" s="19" t="s">
        <v>34</v>
      </c>
      <c r="V568" s="16" t="str">
        <f t="shared" ca="1" si="54"/>
        <v>OD</v>
      </c>
      <c r="W568" s="14" t="str">
        <f t="shared" ca="1" si="54"/>
        <v>Other comm</v>
      </c>
      <c r="X568" s="3" t="str">
        <f>'EE investment costs'!D617</f>
        <v>RH-94</v>
      </c>
      <c r="Y568" s="3" t="str">
        <f>'EE investment costs'!E617</f>
        <v>Heat Room Heat</v>
      </c>
      <c r="AC568" s="123">
        <f>'EE investment costs'!C617</f>
        <v>9.4</v>
      </c>
      <c r="AD568" s="22"/>
    </row>
    <row r="569" spans="2:30">
      <c r="B569" s="14" t="str">
        <f t="shared" ca="1" si="50"/>
        <v>INDODEFFLA-94</v>
      </c>
      <c r="C569" s="15" t="str">
        <f t="shared" ca="1" si="55"/>
        <v>IODLA</v>
      </c>
      <c r="D569" s="16">
        <f>'EE investment costs'!$F$15</f>
        <v>2016</v>
      </c>
      <c r="E569" s="14">
        <f>VLOOKUP(X569,'EE investment costs'!$D$56:$R$656,15,0)</f>
        <v>4.6138000000000003</v>
      </c>
      <c r="F569" s="17">
        <f ca="1">INDEX('EE investment costs'!$D$56:$R$656,MATCH(X569,'EE investment costs'!$D$56:$D$656,0),MATCH($V$8,'EE investment costs'!$D$56:$R$56,0))</f>
        <v>2415.4559998226155</v>
      </c>
      <c r="I569" s="18">
        <v>1</v>
      </c>
      <c r="J569" s="18">
        <v>1</v>
      </c>
      <c r="K569" s="14">
        <f t="shared" ca="1" si="53"/>
        <v>0</v>
      </c>
      <c r="M569" s="19" t="str">
        <f t="shared" ca="1" si="51"/>
        <v>INDODEFFLA-94</v>
      </c>
      <c r="N569" s="23" t="str">
        <f t="shared" ca="1" si="52"/>
        <v>Other comm Saving Tech-Light 9.4y</v>
      </c>
      <c r="O569" s="23" t="s">
        <v>32</v>
      </c>
      <c r="P569" s="23" t="s">
        <v>33</v>
      </c>
      <c r="Q569" s="23"/>
      <c r="R569" s="23"/>
      <c r="S569" s="19" t="s">
        <v>34</v>
      </c>
      <c r="V569" s="16" t="str">
        <f t="shared" ca="1" si="54"/>
        <v>OD</v>
      </c>
      <c r="W569" s="14" t="str">
        <f t="shared" ca="1" si="54"/>
        <v>Other comm</v>
      </c>
      <c r="X569" s="3" t="str">
        <f>'EE investment costs'!D618</f>
        <v>LA-94</v>
      </c>
      <c r="Y569" s="3" t="str">
        <f>'EE investment costs'!E618</f>
        <v>Light</v>
      </c>
      <c r="AC569" s="123">
        <f>'EE investment costs'!C618</f>
        <v>9.4</v>
      </c>
      <c r="AD569" s="22"/>
    </row>
    <row r="570" spans="2:30">
      <c r="B570" s="14" t="str">
        <f t="shared" ca="1" si="50"/>
        <v>INDODEFFEM-94</v>
      </c>
      <c r="C570" s="15" t="str">
        <f t="shared" ca="1" si="55"/>
        <v>IODEM</v>
      </c>
      <c r="D570" s="16">
        <f>'EE investment costs'!$F$15</f>
        <v>2016</v>
      </c>
      <c r="E570" s="14">
        <f>VLOOKUP(X570,'EE investment costs'!$D$56:$R$656,15,0)</f>
        <v>4.8444899999999995</v>
      </c>
      <c r="F570" s="17">
        <f ca="1">INDEX('EE investment costs'!$D$56:$R$656,MATCH(X570,'EE investment costs'!$D$56:$D$656,0),MATCH($V$8,'EE investment costs'!$D$56:$R$56,0))</f>
        <v>2637.3038335750275</v>
      </c>
      <c r="I570" s="18">
        <v>1</v>
      </c>
      <c r="J570" s="18">
        <v>1</v>
      </c>
      <c r="K570" s="14">
        <f t="shared" ca="1" si="53"/>
        <v>0</v>
      </c>
      <c r="M570" s="19" t="str">
        <f t="shared" ca="1" si="51"/>
        <v>INDODEFFEM-94</v>
      </c>
      <c r="N570" s="23" t="str">
        <f t="shared" ca="1" si="52"/>
        <v>Other comm Saving Tech-Electric Motors 9.4y</v>
      </c>
      <c r="O570" s="23" t="s">
        <v>32</v>
      </c>
      <c r="P570" s="23" t="s">
        <v>33</v>
      </c>
      <c r="Q570" s="23"/>
      <c r="R570" s="23"/>
      <c r="S570" s="19" t="s">
        <v>34</v>
      </c>
      <c r="V570" s="16" t="str">
        <f t="shared" ca="1" si="54"/>
        <v>OD</v>
      </c>
      <c r="W570" s="14" t="str">
        <f t="shared" ca="1" si="54"/>
        <v>Other comm</v>
      </c>
      <c r="X570" s="3" t="str">
        <f>'EE investment costs'!D619</f>
        <v>EM-94</v>
      </c>
      <c r="Y570" s="3" t="str">
        <f>'EE investment costs'!E619</f>
        <v>Electric Motors</v>
      </c>
      <c r="AC570" s="123">
        <f>'EE investment costs'!C619</f>
        <v>9.4</v>
      </c>
      <c r="AD570" s="22"/>
    </row>
    <row r="571" spans="2:30">
      <c r="B571" s="14" t="str">
        <f t="shared" ca="1" si="50"/>
        <v>INDODEFFTF-94</v>
      </c>
      <c r="C571" s="15" t="str">
        <f t="shared" ca="1" si="55"/>
        <v>IODTF</v>
      </c>
      <c r="D571" s="16">
        <f>'EE investment costs'!$F$15</f>
        <v>2016</v>
      </c>
      <c r="E571" s="14">
        <f>VLOOKUP(X571,'EE investment costs'!$D$56:$R$656,15,0)</f>
        <v>19.5</v>
      </c>
      <c r="F571" s="17">
        <f ca="1">INDEX('EE investment costs'!$D$56:$R$656,MATCH(X571,'EE investment costs'!$D$56:$D$656,0),MATCH($V$8,'EE investment costs'!$D$56:$R$56,0))</f>
        <v>1381.2087465657874</v>
      </c>
      <c r="I571" s="18">
        <v>1</v>
      </c>
      <c r="J571" s="18">
        <v>1</v>
      </c>
      <c r="K571" s="14">
        <f t="shared" ca="1" si="53"/>
        <v>0</v>
      </c>
      <c r="M571" s="19" t="str">
        <f t="shared" ca="1" si="51"/>
        <v>INDODEFFTF-94</v>
      </c>
      <c r="N571" s="23" t="str">
        <f t="shared" ca="1" si="52"/>
        <v>Other comm Saving Tech-Haulage Tractors, Trucks, Fishing boats 9.4y</v>
      </c>
      <c r="O571" s="23" t="s">
        <v>32</v>
      </c>
      <c r="P571" s="23" t="s">
        <v>33</v>
      </c>
      <c r="Q571" s="23"/>
      <c r="R571" s="23"/>
      <c r="S571" s="19" t="s">
        <v>34</v>
      </c>
      <c r="V571" s="16" t="str">
        <f t="shared" ca="1" si="54"/>
        <v>OD</v>
      </c>
      <c r="W571" s="14" t="str">
        <f t="shared" ca="1" si="54"/>
        <v>Other comm</v>
      </c>
      <c r="X571" s="3" t="str">
        <f>'EE investment costs'!D620</f>
        <v>TF-94</v>
      </c>
      <c r="Y571" s="3" t="str">
        <f>'EE investment costs'!E620</f>
        <v>Haulage Tractors, Trucks, Fishing boats</v>
      </c>
      <c r="AC571" s="123">
        <f>'EE investment costs'!C620</f>
        <v>9.4</v>
      </c>
      <c r="AD571" s="22"/>
    </row>
    <row r="572" spans="2:30">
      <c r="B572" s="14" t="str">
        <f t="shared" ca="1" si="50"/>
        <v>INDODEFFMT-95</v>
      </c>
      <c r="C572" s="15" t="str">
        <f t="shared" ca="1" si="55"/>
        <v>IODMT</v>
      </c>
      <c r="D572" s="16">
        <f>'EE investment costs'!$F$15</f>
        <v>2016</v>
      </c>
      <c r="E572" s="14">
        <f>VLOOKUP(X572,'EE investment costs'!$D$56:$R$656,15,0)</f>
        <v>6.5500000000000007</v>
      </c>
      <c r="F572" s="17">
        <f ca="1">INDEX('EE investment costs'!$D$56:$R$656,MATCH(X572,'EE investment costs'!$D$56:$D$656,0),MATCH($V$8,'EE investment costs'!$D$56:$R$56,0))</f>
        <v>1097.8286246959401</v>
      </c>
      <c r="I572" s="18">
        <v>1</v>
      </c>
      <c r="J572" s="18">
        <v>1</v>
      </c>
      <c r="K572" s="14">
        <f t="shared" ca="1" si="53"/>
        <v>2</v>
      </c>
      <c r="M572" s="19" t="str">
        <f t="shared" ca="1" si="51"/>
        <v>INDODEFFMT-95</v>
      </c>
      <c r="N572" s="23" t="str">
        <f t="shared" ca="1" si="52"/>
        <v>Other comm Saving Tech-Heat Medium Temp. up to 150C 9.5y</v>
      </c>
      <c r="O572" s="23" t="s">
        <v>32</v>
      </c>
      <c r="P572" s="23" t="s">
        <v>33</v>
      </c>
      <c r="Q572" s="23"/>
      <c r="R572" s="23"/>
      <c r="S572" s="19" t="s">
        <v>34</v>
      </c>
      <c r="V572" s="16" t="str">
        <f t="shared" ca="1" si="54"/>
        <v>OD</v>
      </c>
      <c r="W572" s="14" t="str">
        <f t="shared" ca="1" si="54"/>
        <v>Other comm</v>
      </c>
      <c r="X572" s="3" t="str">
        <f>'EE investment costs'!D621</f>
        <v>MT-95</v>
      </c>
      <c r="Y572" s="3" t="str">
        <f>'EE investment costs'!E621</f>
        <v>Heat Medium Temp. up to 150C</v>
      </c>
      <c r="AC572" s="123">
        <f>'EE investment costs'!C621</f>
        <v>9.5</v>
      </c>
      <c r="AD572" s="22"/>
    </row>
    <row r="573" spans="2:30">
      <c r="B573" s="14" t="str">
        <f t="shared" ca="1" si="50"/>
        <v>INDODEFFHT-95</v>
      </c>
      <c r="C573" s="15" t="str">
        <f t="shared" ca="1" si="55"/>
        <v>IODHT</v>
      </c>
      <c r="D573" s="16">
        <f>'EE investment costs'!$F$15</f>
        <v>2016</v>
      </c>
      <c r="E573" s="14">
        <f>VLOOKUP(X573,'EE investment costs'!$D$56:$R$656,15,0)</f>
        <v>5.24</v>
      </c>
      <c r="F573" s="17">
        <f ca="1">INDEX('EE investment costs'!$D$56:$R$656,MATCH(X573,'EE investment costs'!$D$56:$D$656,0),MATCH($V$8,'EE investment costs'!$D$56:$R$56,0))</f>
        <v>826.9565512444176</v>
      </c>
      <c r="I573" s="18">
        <v>1</v>
      </c>
      <c r="J573" s="18">
        <v>1</v>
      </c>
      <c r="K573" s="14">
        <f t="shared" ca="1" si="53"/>
        <v>4</v>
      </c>
      <c r="M573" s="19" t="str">
        <f t="shared" ca="1" si="51"/>
        <v>INDODEFFHT-95</v>
      </c>
      <c r="N573" s="23" t="str">
        <f t="shared" ca="1" si="52"/>
        <v>Other comm Saving Tech-Heat High Temp. over 150C 9.5y</v>
      </c>
      <c r="O573" s="23" t="s">
        <v>32</v>
      </c>
      <c r="P573" s="23" t="s">
        <v>33</v>
      </c>
      <c r="Q573" s="23"/>
      <c r="R573" s="23"/>
      <c r="S573" s="19" t="s">
        <v>34</v>
      </c>
      <c r="V573" s="16" t="str">
        <f t="shared" ca="1" si="54"/>
        <v>OD</v>
      </c>
      <c r="W573" s="14" t="str">
        <f t="shared" ca="1" si="54"/>
        <v>Other comm</v>
      </c>
      <c r="X573" s="3" t="str">
        <f>'EE investment costs'!D622</f>
        <v>HT-95</v>
      </c>
      <c r="Y573" s="3" t="str">
        <f>'EE investment costs'!E622</f>
        <v>Heat High Temp. over 150C</v>
      </c>
      <c r="AC573" s="123">
        <f>'EE investment costs'!C622</f>
        <v>9.5</v>
      </c>
      <c r="AD573" s="22"/>
    </row>
    <row r="574" spans="2:30">
      <c r="B574" s="14" t="str">
        <f t="shared" ca="1" si="50"/>
        <v>INDODEFFRH-95</v>
      </c>
      <c r="C574" s="15" t="str">
        <f t="shared" ca="1" si="55"/>
        <v>IODRH</v>
      </c>
      <c r="D574" s="16">
        <f>'EE investment costs'!$F$15</f>
        <v>2016</v>
      </c>
      <c r="E574" s="14">
        <f>VLOOKUP(X574,'EE investment costs'!$D$56:$R$656,15,0)</f>
        <v>17.026666666666671</v>
      </c>
      <c r="F574" s="17">
        <f ca="1">INDEX('EE investment costs'!$D$56:$R$656,MATCH(X574,'EE investment costs'!$D$56:$D$656,0),MATCH($V$8,'EE investment costs'!$D$56:$R$56,0))</f>
        <v>2254.2899253250885</v>
      </c>
      <c r="I574" s="18">
        <v>1</v>
      </c>
      <c r="J574" s="18">
        <v>1</v>
      </c>
      <c r="K574" s="14">
        <f t="shared" ca="1" si="53"/>
        <v>0</v>
      </c>
      <c r="M574" s="19" t="str">
        <f t="shared" ca="1" si="51"/>
        <v>INDODEFFRH-95</v>
      </c>
      <c r="N574" s="23" t="str">
        <f t="shared" ca="1" si="52"/>
        <v>Other comm Saving Tech-Heat Room Heat 9.5y</v>
      </c>
      <c r="O574" s="23" t="s">
        <v>32</v>
      </c>
      <c r="P574" s="23" t="s">
        <v>33</v>
      </c>
      <c r="Q574" s="23"/>
      <c r="R574" s="23"/>
      <c r="S574" s="19" t="s">
        <v>34</v>
      </c>
      <c r="V574" s="16" t="str">
        <f t="shared" ca="1" si="54"/>
        <v>OD</v>
      </c>
      <c r="W574" s="14" t="str">
        <f t="shared" ca="1" si="54"/>
        <v>Other comm</v>
      </c>
      <c r="X574" s="3" t="str">
        <f>'EE investment costs'!D623</f>
        <v>RH-95</v>
      </c>
      <c r="Y574" s="3" t="str">
        <f>'EE investment costs'!E623</f>
        <v>Heat Room Heat</v>
      </c>
      <c r="AC574" s="123">
        <f>'EE investment costs'!C623</f>
        <v>9.5</v>
      </c>
      <c r="AD574" s="22"/>
    </row>
    <row r="575" spans="2:30">
      <c r="B575" s="14" t="str">
        <f t="shared" ca="1" si="50"/>
        <v>INDODEFFLA-95</v>
      </c>
      <c r="C575" s="15" t="str">
        <f t="shared" ca="1" si="55"/>
        <v>IODLA</v>
      </c>
      <c r="D575" s="16">
        <f>'EE investment costs'!$F$15</f>
        <v>2016</v>
      </c>
      <c r="E575" s="14">
        <f>VLOOKUP(X575,'EE investment costs'!$D$56:$R$656,15,0)</f>
        <v>4.6268333333333338</v>
      </c>
      <c r="F575" s="17">
        <f ca="1">INDEX('EE investment costs'!$D$56:$R$656,MATCH(X575,'EE investment costs'!$D$56:$D$656,0),MATCH($V$8,'EE investment costs'!$D$56:$R$56,0))</f>
        <v>2430.8725198725683</v>
      </c>
      <c r="I575" s="18">
        <v>1</v>
      </c>
      <c r="J575" s="18">
        <v>1</v>
      </c>
      <c r="K575" s="14">
        <f t="shared" ca="1" si="53"/>
        <v>0</v>
      </c>
      <c r="M575" s="19" t="str">
        <f t="shared" ca="1" si="51"/>
        <v>INDODEFFLA-95</v>
      </c>
      <c r="N575" s="23" t="str">
        <f t="shared" ca="1" si="52"/>
        <v>Other comm Saving Tech-Light 9.5y</v>
      </c>
      <c r="O575" s="23" t="s">
        <v>32</v>
      </c>
      <c r="P575" s="23" t="s">
        <v>33</v>
      </c>
      <c r="Q575" s="23"/>
      <c r="R575" s="23"/>
      <c r="S575" s="19" t="s">
        <v>34</v>
      </c>
      <c r="V575" s="16" t="str">
        <f t="shared" ca="1" si="54"/>
        <v>OD</v>
      </c>
      <c r="W575" s="14" t="str">
        <f t="shared" ca="1" si="54"/>
        <v>Other comm</v>
      </c>
      <c r="X575" s="3" t="str">
        <f>'EE investment costs'!D624</f>
        <v>LA-95</v>
      </c>
      <c r="Y575" s="3" t="str">
        <f>'EE investment costs'!E624</f>
        <v>Light</v>
      </c>
      <c r="AC575" s="123">
        <f>'EE investment costs'!C624</f>
        <v>9.5</v>
      </c>
      <c r="AD575" s="22"/>
    </row>
    <row r="576" spans="2:30">
      <c r="B576" s="14" t="str">
        <f t="shared" ca="1" si="50"/>
        <v>INDODEFFEM-95</v>
      </c>
      <c r="C576" s="15" t="str">
        <f t="shared" ca="1" si="55"/>
        <v>IODEM</v>
      </c>
      <c r="D576" s="16">
        <f>'EE investment costs'!$F$15</f>
        <v>2016</v>
      </c>
      <c r="E576" s="14">
        <f>VLOOKUP(X576,'EE investment costs'!$D$56:$R$656,15,0)</f>
        <v>4.8581749999999992</v>
      </c>
      <c r="F576" s="17">
        <f ca="1">INDEX('EE investment costs'!$D$56:$R$656,MATCH(X576,'EE investment costs'!$D$56:$D$656,0),MATCH($V$8,'EE investment costs'!$D$56:$R$56,0))</f>
        <v>2657.4969363541336</v>
      </c>
      <c r="I576" s="18">
        <v>1</v>
      </c>
      <c r="J576" s="18">
        <v>1</v>
      </c>
      <c r="K576" s="14">
        <f t="shared" ca="1" si="53"/>
        <v>0</v>
      </c>
      <c r="M576" s="19" t="str">
        <f t="shared" ca="1" si="51"/>
        <v>INDODEFFEM-95</v>
      </c>
      <c r="N576" s="23" t="str">
        <f t="shared" ca="1" si="52"/>
        <v>Other comm Saving Tech-Electric Motors 9.5y</v>
      </c>
      <c r="O576" s="23" t="s">
        <v>32</v>
      </c>
      <c r="P576" s="23" t="s">
        <v>33</v>
      </c>
      <c r="Q576" s="23"/>
      <c r="R576" s="23"/>
      <c r="S576" s="19" t="s">
        <v>34</v>
      </c>
      <c r="V576" s="16" t="str">
        <f t="shared" ca="1" si="54"/>
        <v>OD</v>
      </c>
      <c r="W576" s="14" t="str">
        <f t="shared" ca="1" si="54"/>
        <v>Other comm</v>
      </c>
      <c r="X576" s="3" t="str">
        <f>'EE investment costs'!D625</f>
        <v>EM-95</v>
      </c>
      <c r="Y576" s="3" t="str">
        <f>'EE investment costs'!E625</f>
        <v>Electric Motors</v>
      </c>
      <c r="AC576" s="123">
        <f>'EE investment costs'!C625</f>
        <v>9.5</v>
      </c>
      <c r="AD576" s="22"/>
    </row>
    <row r="577" spans="2:30">
      <c r="B577" s="14" t="str">
        <f t="shared" ca="1" si="50"/>
        <v>INDODEFFTF-95</v>
      </c>
      <c r="C577" s="15" t="str">
        <f t="shared" ca="1" si="55"/>
        <v>IODTF</v>
      </c>
      <c r="D577" s="16">
        <f>'EE investment costs'!$F$15</f>
        <v>2016</v>
      </c>
      <c r="E577" s="14">
        <f>VLOOKUP(X577,'EE investment costs'!$D$56:$R$656,15,0)</f>
        <v>19.583333333333332</v>
      </c>
      <c r="F577" s="17">
        <f ca="1">INDEX('EE investment costs'!$D$56:$R$656,MATCH(X577,'EE investment costs'!$D$56:$D$656,0),MATCH($V$8,'EE investment costs'!$D$56:$R$56,0))</f>
        <v>1395.9024566356361</v>
      </c>
      <c r="I577" s="18">
        <v>1</v>
      </c>
      <c r="J577" s="18">
        <v>1</v>
      </c>
      <c r="K577" s="14">
        <f t="shared" ca="1" si="53"/>
        <v>0</v>
      </c>
      <c r="M577" s="19" t="str">
        <f t="shared" ca="1" si="51"/>
        <v>INDODEFFTF-95</v>
      </c>
      <c r="N577" s="23" t="str">
        <f t="shared" ca="1" si="52"/>
        <v>Other comm Saving Tech-Haulage Tractors, Trucks, Fishing boats 9.5y</v>
      </c>
      <c r="O577" s="23" t="s">
        <v>32</v>
      </c>
      <c r="P577" s="23" t="s">
        <v>33</v>
      </c>
      <c r="Q577" s="23"/>
      <c r="R577" s="23"/>
      <c r="S577" s="19" t="s">
        <v>34</v>
      </c>
      <c r="V577" s="16" t="str">
        <f t="shared" ca="1" si="54"/>
        <v>OD</v>
      </c>
      <c r="W577" s="14" t="str">
        <f t="shared" ca="1" si="54"/>
        <v>Other comm</v>
      </c>
      <c r="X577" s="3" t="str">
        <f>'EE investment costs'!D626</f>
        <v>TF-95</v>
      </c>
      <c r="Y577" s="3" t="str">
        <f>'EE investment costs'!E626</f>
        <v>Haulage Tractors, Trucks, Fishing boats</v>
      </c>
      <c r="AC577" s="123">
        <f>'EE investment costs'!C626</f>
        <v>9.5</v>
      </c>
      <c r="AD577" s="22"/>
    </row>
    <row r="578" spans="2:30">
      <c r="B578" s="14" t="str">
        <f t="shared" ca="1" si="50"/>
        <v>INDODEFFMT-96</v>
      </c>
      <c r="C578" s="15" t="str">
        <f t="shared" ca="1" si="55"/>
        <v>IODMT</v>
      </c>
      <c r="D578" s="16">
        <f>'EE investment costs'!$F$15</f>
        <v>2016</v>
      </c>
      <c r="E578" s="14">
        <f>VLOOKUP(X578,'EE investment costs'!$D$56:$R$656,15,0)</f>
        <v>6.5600000000000005</v>
      </c>
      <c r="F578" s="17">
        <f ca="1">INDEX('EE investment costs'!$D$56:$R$656,MATCH(X578,'EE investment costs'!$D$56:$D$656,0),MATCH($V$8,'EE investment costs'!$D$56:$R$56,0))</f>
        <v>1107.4379767147982</v>
      </c>
      <c r="I578" s="18">
        <v>1</v>
      </c>
      <c r="J578" s="18">
        <v>1</v>
      </c>
      <c r="K578" s="14">
        <f t="shared" ca="1" si="53"/>
        <v>1</v>
      </c>
      <c r="M578" s="19" t="str">
        <f t="shared" ca="1" si="51"/>
        <v>INDODEFFMT-96</v>
      </c>
      <c r="N578" s="23" t="str">
        <f t="shared" ca="1" si="52"/>
        <v>Other comm Saving Tech-Heat Medium Temp. up to 150C 9.6y</v>
      </c>
      <c r="O578" s="23" t="s">
        <v>32</v>
      </c>
      <c r="P578" s="23" t="s">
        <v>33</v>
      </c>
      <c r="Q578" s="23"/>
      <c r="R578" s="23"/>
      <c r="S578" s="19" t="s">
        <v>34</v>
      </c>
      <c r="V578" s="16" t="str">
        <f t="shared" ca="1" si="54"/>
        <v>OD</v>
      </c>
      <c r="W578" s="14" t="str">
        <f t="shared" ca="1" si="54"/>
        <v>Other comm</v>
      </c>
      <c r="X578" s="3" t="str">
        <f>'EE investment costs'!D627</f>
        <v>MT-96</v>
      </c>
      <c r="Y578" s="3" t="str">
        <f>'EE investment costs'!E627</f>
        <v>Heat Medium Temp. up to 150C</v>
      </c>
      <c r="AC578" s="123">
        <f>'EE investment costs'!C627</f>
        <v>9.6</v>
      </c>
      <c r="AD578" s="22"/>
    </row>
    <row r="579" spans="2:30">
      <c r="B579" s="14" t="str">
        <f t="shared" ca="1" si="50"/>
        <v>INDODEFFHT-96</v>
      </c>
      <c r="C579" s="15" t="str">
        <f t="shared" ca="1" si="55"/>
        <v>IODHT</v>
      </c>
      <c r="D579" s="16">
        <f>'EE investment costs'!$F$15</f>
        <v>2016</v>
      </c>
      <c r="E579" s="14">
        <f>VLOOKUP(X579,'EE investment costs'!$D$56:$R$656,15,0)</f>
        <v>5.2480000000000002</v>
      </c>
      <c r="F579" s="17">
        <f ca="1">INDEX('EE investment costs'!$D$56:$R$656,MATCH(X579,'EE investment costs'!$D$56:$D$656,0),MATCH($V$8,'EE investment costs'!$D$56:$R$56,0))</f>
        <v>833.34091226506098</v>
      </c>
      <c r="I579" s="18">
        <v>1</v>
      </c>
      <c r="J579" s="18">
        <v>1</v>
      </c>
      <c r="K579" s="14">
        <f t="shared" ca="1" si="53"/>
        <v>4</v>
      </c>
      <c r="M579" s="19" t="str">
        <f t="shared" ca="1" si="51"/>
        <v>INDODEFFHT-96</v>
      </c>
      <c r="N579" s="23" t="str">
        <f t="shared" ca="1" si="52"/>
        <v>Other comm Saving Tech-Heat High Temp. over 150C 9.6y</v>
      </c>
      <c r="O579" s="23" t="s">
        <v>32</v>
      </c>
      <c r="P579" s="23" t="s">
        <v>33</v>
      </c>
      <c r="Q579" s="23"/>
      <c r="R579" s="23"/>
      <c r="S579" s="19" t="s">
        <v>34</v>
      </c>
      <c r="V579" s="16" t="str">
        <f t="shared" ca="1" si="54"/>
        <v>OD</v>
      </c>
      <c r="W579" s="14" t="str">
        <f t="shared" ca="1" si="54"/>
        <v>Other comm</v>
      </c>
      <c r="X579" s="3" t="str">
        <f>'EE investment costs'!D628</f>
        <v>HT-96</v>
      </c>
      <c r="Y579" s="3" t="str">
        <f>'EE investment costs'!E628</f>
        <v>Heat High Temp. over 150C</v>
      </c>
      <c r="AC579" s="123">
        <f>'EE investment costs'!C628</f>
        <v>9.6</v>
      </c>
      <c r="AD579" s="22"/>
    </row>
    <row r="580" spans="2:30">
      <c r="B580" s="14" t="str">
        <f t="shared" ca="1" si="50"/>
        <v>INDODEFFRH-96</v>
      </c>
      <c r="C580" s="15" t="str">
        <f t="shared" ca="1" si="55"/>
        <v>IODRH</v>
      </c>
      <c r="D580" s="16">
        <f>'EE investment costs'!$F$15</f>
        <v>2016</v>
      </c>
      <c r="E580" s="14">
        <f>VLOOKUP(X580,'EE investment costs'!$D$56:$R$656,15,0)</f>
        <v>17.045333333333335</v>
      </c>
      <c r="F580" s="17">
        <f ca="1">INDEX('EE investment costs'!$D$56:$R$656,MATCH(X580,'EE investment costs'!$D$56:$D$656,0),MATCH($V$8,'EE investment costs'!$D$56:$R$56,0))</f>
        <v>2291.8614240805068</v>
      </c>
      <c r="I580" s="18">
        <v>1</v>
      </c>
      <c r="J580" s="18">
        <v>1</v>
      </c>
      <c r="K580" s="14">
        <f t="shared" ca="1" si="53"/>
        <v>0</v>
      </c>
      <c r="M580" s="19" t="str">
        <f t="shared" ca="1" si="51"/>
        <v>INDODEFFRH-96</v>
      </c>
      <c r="N580" s="23" t="str">
        <f t="shared" ca="1" si="52"/>
        <v>Other comm Saving Tech-Heat Room Heat 9.6y</v>
      </c>
      <c r="O580" s="23" t="s">
        <v>32</v>
      </c>
      <c r="P580" s="23" t="s">
        <v>33</v>
      </c>
      <c r="Q580" s="23"/>
      <c r="R580" s="23"/>
      <c r="S580" s="19" t="s">
        <v>34</v>
      </c>
      <c r="V580" s="16" t="str">
        <f t="shared" ca="1" si="54"/>
        <v>OD</v>
      </c>
      <c r="W580" s="14" t="str">
        <f t="shared" ca="1" si="54"/>
        <v>Other comm</v>
      </c>
      <c r="X580" s="3" t="str">
        <f>'EE investment costs'!D629</f>
        <v>RH-96</v>
      </c>
      <c r="Y580" s="3" t="str">
        <f>'EE investment costs'!E629</f>
        <v>Heat Room Heat</v>
      </c>
      <c r="AC580" s="123">
        <f>'EE investment costs'!C629</f>
        <v>9.6</v>
      </c>
      <c r="AD580" s="22"/>
    </row>
    <row r="581" spans="2:30">
      <c r="B581" s="14" t="str">
        <f t="shared" ca="1" si="50"/>
        <v>INDODEFFLA-96</v>
      </c>
      <c r="C581" s="15" t="str">
        <f t="shared" ca="1" si="55"/>
        <v>IODLA</v>
      </c>
      <c r="D581" s="16">
        <f>'EE investment costs'!$F$15</f>
        <v>2016</v>
      </c>
      <c r="E581" s="14">
        <f>VLOOKUP(X581,'EE investment costs'!$D$56:$R$656,15,0)</f>
        <v>4.6398666666666664</v>
      </c>
      <c r="F581" s="17">
        <f ca="1">INDEX('EE investment costs'!$D$56:$R$656,MATCH(X581,'EE investment costs'!$D$56:$D$656,0),MATCH($V$8,'EE investment costs'!$D$56:$R$56,0))</f>
        <v>2446.2890399225212</v>
      </c>
      <c r="I581" s="18">
        <v>1</v>
      </c>
      <c r="J581" s="18">
        <v>1</v>
      </c>
      <c r="K581" s="14">
        <f t="shared" ca="1" si="53"/>
        <v>0</v>
      </c>
      <c r="M581" s="19" t="str">
        <f t="shared" ca="1" si="51"/>
        <v>INDODEFFLA-96</v>
      </c>
      <c r="N581" s="23" t="str">
        <f t="shared" ca="1" si="52"/>
        <v>Other comm Saving Tech-Light 9.6y</v>
      </c>
      <c r="O581" s="23" t="s">
        <v>32</v>
      </c>
      <c r="P581" s="23" t="s">
        <v>33</v>
      </c>
      <c r="Q581" s="23"/>
      <c r="R581" s="23"/>
      <c r="S581" s="19" t="s">
        <v>34</v>
      </c>
      <c r="V581" s="16" t="str">
        <f t="shared" ca="1" si="54"/>
        <v>OD</v>
      </c>
      <c r="W581" s="14" t="str">
        <f t="shared" ca="1" si="54"/>
        <v>Other comm</v>
      </c>
      <c r="X581" s="3" t="str">
        <f>'EE investment costs'!D630</f>
        <v>LA-96</v>
      </c>
      <c r="Y581" s="3" t="str">
        <f>'EE investment costs'!E630</f>
        <v>Light</v>
      </c>
      <c r="AC581" s="123">
        <f>'EE investment costs'!C630</f>
        <v>9.6</v>
      </c>
      <c r="AD581" s="22"/>
    </row>
    <row r="582" spans="2:30">
      <c r="B582" s="14" t="str">
        <f t="shared" ca="1" si="50"/>
        <v>INDODEFFEM-96</v>
      </c>
      <c r="C582" s="15" t="str">
        <f t="shared" ca="1" si="55"/>
        <v>IODEM</v>
      </c>
      <c r="D582" s="16">
        <f>'EE investment costs'!$F$15</f>
        <v>2016</v>
      </c>
      <c r="E582" s="14">
        <f>VLOOKUP(X582,'EE investment costs'!$D$56:$R$656,15,0)</f>
        <v>4.8718599999999999</v>
      </c>
      <c r="F582" s="17">
        <f ca="1">INDEX('EE investment costs'!$D$56:$R$656,MATCH(X582,'EE investment costs'!$D$56:$D$656,0),MATCH($V$8,'EE investment costs'!$D$56:$R$56,0))</f>
        <v>2677.6900391332401</v>
      </c>
      <c r="I582" s="18">
        <v>1</v>
      </c>
      <c r="J582" s="18">
        <v>1</v>
      </c>
      <c r="K582" s="14">
        <f t="shared" ca="1" si="53"/>
        <v>0</v>
      </c>
      <c r="M582" s="19" t="str">
        <f t="shared" ca="1" si="51"/>
        <v>INDODEFFEM-96</v>
      </c>
      <c r="N582" s="23" t="str">
        <f t="shared" ca="1" si="52"/>
        <v>Other comm Saving Tech-Electric Motors 9.6y</v>
      </c>
      <c r="O582" s="23" t="s">
        <v>32</v>
      </c>
      <c r="P582" s="23" t="s">
        <v>33</v>
      </c>
      <c r="Q582" s="23"/>
      <c r="R582" s="23"/>
      <c r="S582" s="19" t="s">
        <v>34</v>
      </c>
      <c r="V582" s="16" t="str">
        <f t="shared" ca="1" si="54"/>
        <v>OD</v>
      </c>
      <c r="W582" s="14" t="str">
        <f t="shared" ca="1" si="54"/>
        <v>Other comm</v>
      </c>
      <c r="X582" s="3" t="str">
        <f>'EE investment costs'!D631</f>
        <v>EM-96</v>
      </c>
      <c r="Y582" s="3" t="str">
        <f>'EE investment costs'!E631</f>
        <v>Electric Motors</v>
      </c>
      <c r="AC582" s="123">
        <f>'EE investment costs'!C631</f>
        <v>9.6</v>
      </c>
      <c r="AD582" s="22"/>
    </row>
    <row r="583" spans="2:30">
      <c r="B583" s="14" t="str">
        <f t="shared" ca="1" si="50"/>
        <v>INDODEFFTF-96</v>
      </c>
      <c r="C583" s="15" t="str">
        <f t="shared" ca="1" si="55"/>
        <v>IODTF</v>
      </c>
      <c r="D583" s="16">
        <f>'EE investment costs'!$F$15</f>
        <v>2016</v>
      </c>
      <c r="E583" s="14">
        <f>VLOOKUP(X583,'EE investment costs'!$D$56:$R$656,15,0)</f>
        <v>19.666666666666664</v>
      </c>
      <c r="F583" s="17">
        <f ca="1">INDEX('EE investment costs'!$D$56:$R$656,MATCH(X583,'EE investment costs'!$D$56:$D$656,0),MATCH($V$8,'EE investment costs'!$D$56:$R$56,0))</f>
        <v>1410.5961667054851</v>
      </c>
      <c r="I583" s="18">
        <v>1</v>
      </c>
      <c r="J583" s="18">
        <v>1</v>
      </c>
      <c r="K583" s="14">
        <f t="shared" ca="1" si="53"/>
        <v>0</v>
      </c>
      <c r="M583" s="19" t="str">
        <f t="shared" ca="1" si="51"/>
        <v>INDODEFFTF-96</v>
      </c>
      <c r="N583" s="23" t="str">
        <f t="shared" ca="1" si="52"/>
        <v>Other comm Saving Tech-Haulage Tractors, Trucks, Fishing boats 9.6y</v>
      </c>
      <c r="O583" s="23" t="s">
        <v>32</v>
      </c>
      <c r="P583" s="23" t="s">
        <v>33</v>
      </c>
      <c r="Q583" s="23"/>
      <c r="R583" s="23"/>
      <c r="S583" s="19" t="s">
        <v>34</v>
      </c>
      <c r="V583" s="16" t="str">
        <f t="shared" ca="1" si="54"/>
        <v>OD</v>
      </c>
      <c r="W583" s="14" t="str">
        <f t="shared" ca="1" si="54"/>
        <v>Other comm</v>
      </c>
      <c r="X583" s="3" t="str">
        <f>'EE investment costs'!D632</f>
        <v>TF-96</v>
      </c>
      <c r="Y583" s="3" t="str">
        <f>'EE investment costs'!E632</f>
        <v>Haulage Tractors, Trucks, Fishing boats</v>
      </c>
      <c r="AC583" s="123">
        <f>'EE investment costs'!C632</f>
        <v>9.6</v>
      </c>
      <c r="AD583" s="22"/>
    </row>
    <row r="584" spans="2:30">
      <c r="B584" s="14" t="str">
        <f t="shared" ref="B584:B607" ca="1" si="56">M584</f>
        <v>INDODEFFMT-97</v>
      </c>
      <c r="C584" s="15" t="str">
        <f t="shared" ca="1" si="55"/>
        <v>IODMT</v>
      </c>
      <c r="D584" s="16">
        <f>'EE investment costs'!$F$15</f>
        <v>2016</v>
      </c>
      <c r="E584" s="14">
        <f>VLOOKUP(X584,'EE investment costs'!$D$56:$R$656,15,0)</f>
        <v>6.57</v>
      </c>
      <c r="F584" s="17">
        <f ca="1">INDEX('EE investment costs'!$D$56:$R$656,MATCH(X584,'EE investment costs'!$D$56:$D$656,0),MATCH($V$8,'EE investment costs'!$D$56:$R$56,0))</f>
        <v>1117.0473287336563</v>
      </c>
      <c r="I584" s="18">
        <v>1</v>
      </c>
      <c r="J584" s="18">
        <v>1</v>
      </c>
      <c r="K584" s="14">
        <f t="shared" ca="1" si="53"/>
        <v>1</v>
      </c>
      <c r="M584" s="19" t="str">
        <f t="shared" ref="M584:M607" ca="1" si="57">CONCATENATE("IND",$V$8,"EFF",$X584)</f>
        <v>INDODEFFMT-97</v>
      </c>
      <c r="N584" s="23" t="str">
        <f t="shared" ca="1" si="52"/>
        <v>Other comm Saving Tech-Heat Medium Temp. up to 150C 9.7y</v>
      </c>
      <c r="O584" s="23" t="s">
        <v>32</v>
      </c>
      <c r="P584" s="23" t="s">
        <v>33</v>
      </c>
      <c r="Q584" s="23"/>
      <c r="R584" s="23"/>
      <c r="S584" s="19" t="s">
        <v>34</v>
      </c>
      <c r="V584" s="16" t="str">
        <f t="shared" ca="1" si="54"/>
        <v>OD</v>
      </c>
      <c r="W584" s="14" t="str">
        <f t="shared" ca="1" si="54"/>
        <v>Other comm</v>
      </c>
      <c r="X584" s="3" t="str">
        <f>'EE investment costs'!D633</f>
        <v>MT-97</v>
      </c>
      <c r="Y584" s="3" t="str">
        <f>'EE investment costs'!E633</f>
        <v>Heat Medium Temp. up to 150C</v>
      </c>
      <c r="AC584" s="123">
        <f>'EE investment costs'!C633</f>
        <v>9.6999999999999993</v>
      </c>
      <c r="AD584" s="22"/>
    </row>
    <row r="585" spans="2:30">
      <c r="B585" s="14" t="str">
        <f t="shared" ca="1" si="56"/>
        <v>INDODEFFHT-97</v>
      </c>
      <c r="C585" s="15" t="str">
        <f t="shared" ca="1" si="55"/>
        <v>IODHT</v>
      </c>
      <c r="D585" s="16">
        <f>'EE investment costs'!$F$15</f>
        <v>2016</v>
      </c>
      <c r="E585" s="14">
        <f>VLOOKUP(X585,'EE investment costs'!$D$56:$R$656,15,0)</f>
        <v>5.2560000000000002</v>
      </c>
      <c r="F585" s="17">
        <f ca="1">INDEX('EE investment costs'!$D$56:$R$656,MATCH(X585,'EE investment costs'!$D$56:$D$656,0),MATCH($V$8,'EE investment costs'!$D$56:$R$56,0))</f>
        <v>839.72527328570447</v>
      </c>
      <c r="I585" s="18">
        <v>1</v>
      </c>
      <c r="J585" s="18">
        <v>1</v>
      </c>
      <c r="K585" s="14">
        <f t="shared" ca="1" si="53"/>
        <v>4</v>
      </c>
      <c r="M585" s="19" t="str">
        <f t="shared" ca="1" si="57"/>
        <v>INDODEFFHT-97</v>
      </c>
      <c r="N585" s="23" t="str">
        <f t="shared" ref="N585:N607" ca="1" si="58">$W$8&amp;" Saving Tech"&amp;"-"&amp;$Y585&amp;" "&amp;AC585&amp;"y"</f>
        <v>Other comm Saving Tech-Heat High Temp. over 150C 9.7y</v>
      </c>
      <c r="O585" s="23" t="s">
        <v>32</v>
      </c>
      <c r="P585" s="23" t="s">
        <v>33</v>
      </c>
      <c r="Q585" s="23"/>
      <c r="R585" s="23"/>
      <c r="S585" s="19" t="s">
        <v>34</v>
      </c>
      <c r="V585" s="16" t="str">
        <f t="shared" ca="1" si="54"/>
        <v>OD</v>
      </c>
      <c r="W585" s="14" t="str">
        <f t="shared" ca="1" si="54"/>
        <v>Other comm</v>
      </c>
      <c r="X585" s="3" t="str">
        <f>'EE investment costs'!D634</f>
        <v>HT-97</v>
      </c>
      <c r="Y585" s="3" t="str">
        <f>'EE investment costs'!E634</f>
        <v>Heat High Temp. over 150C</v>
      </c>
      <c r="AC585" s="123">
        <f>'EE investment costs'!C634</f>
        <v>9.6999999999999993</v>
      </c>
      <c r="AD585" s="22"/>
    </row>
    <row r="586" spans="2:30">
      <c r="B586" s="14" t="str">
        <f t="shared" ca="1" si="56"/>
        <v>INDODEFFRH-97</v>
      </c>
      <c r="C586" s="15" t="str">
        <f t="shared" ca="1" si="55"/>
        <v>IODRH</v>
      </c>
      <c r="D586" s="16">
        <f>'EE investment costs'!$F$15</f>
        <v>2016</v>
      </c>
      <c r="E586" s="14">
        <f>VLOOKUP(X586,'EE investment costs'!$D$56:$R$656,15,0)</f>
        <v>17.064000000000004</v>
      </c>
      <c r="F586" s="17">
        <f ca="1">INDEX('EE investment costs'!$D$56:$R$656,MATCH(X586,'EE investment costs'!$D$56:$D$656,0),MATCH($V$8,'EE investment costs'!$D$56:$R$56,0))</f>
        <v>2329.4329228359243</v>
      </c>
      <c r="I586" s="18">
        <v>1</v>
      </c>
      <c r="J586" s="18">
        <v>1</v>
      </c>
      <c r="K586" s="14">
        <f t="shared" ref="K586:K607" ca="1" si="59">IF(F586&lt;500,1,0)+IF(F586&lt;600,1,0)+IF(F586&lt;700,1,0)+IF(F586&lt;800,1,0)+IF(F586&lt;900,1,0)+IF(F586&lt;1000,1,0)+IF(F586&lt;1100,1,0)+IF(F586&lt;1200,1,0)</f>
        <v>0</v>
      </c>
      <c r="M586" s="19" t="str">
        <f t="shared" ca="1" si="57"/>
        <v>INDODEFFRH-97</v>
      </c>
      <c r="N586" s="23" t="str">
        <f t="shared" ca="1" si="58"/>
        <v>Other comm Saving Tech-Heat Room Heat 9.7y</v>
      </c>
      <c r="O586" s="23" t="s">
        <v>32</v>
      </c>
      <c r="P586" s="23" t="s">
        <v>33</v>
      </c>
      <c r="Q586" s="23"/>
      <c r="R586" s="23"/>
      <c r="S586" s="19" t="s">
        <v>34</v>
      </c>
      <c r="V586" s="16" t="str">
        <f t="shared" ref="V586:W607" ca="1" si="60">V585</f>
        <v>OD</v>
      </c>
      <c r="W586" s="14" t="str">
        <f t="shared" ca="1" si="60"/>
        <v>Other comm</v>
      </c>
      <c r="X586" s="3" t="str">
        <f>'EE investment costs'!D635</f>
        <v>RH-97</v>
      </c>
      <c r="Y586" s="3" t="str">
        <f>'EE investment costs'!E635</f>
        <v>Heat Room Heat</v>
      </c>
      <c r="AC586" s="123">
        <f>'EE investment costs'!C635</f>
        <v>9.6999999999999993</v>
      </c>
      <c r="AD586" s="22"/>
    </row>
    <row r="587" spans="2:30">
      <c r="B587" s="14" t="str">
        <f t="shared" ca="1" si="56"/>
        <v>INDODEFFLA-97</v>
      </c>
      <c r="C587" s="15" t="str">
        <f t="shared" ca="1" si="55"/>
        <v>IODLA</v>
      </c>
      <c r="D587" s="16">
        <f>'EE investment costs'!$F$15</f>
        <v>2016</v>
      </c>
      <c r="E587" s="14">
        <f>VLOOKUP(X587,'EE investment costs'!$D$56:$R$656,15,0)</f>
        <v>4.6528999999999998</v>
      </c>
      <c r="F587" s="17">
        <f ca="1">INDEX('EE investment costs'!$D$56:$R$656,MATCH(X587,'EE investment costs'!$D$56:$D$656,0),MATCH($V$8,'EE investment costs'!$D$56:$R$56,0))</f>
        <v>2461.7055599724745</v>
      </c>
      <c r="I587" s="18">
        <v>1</v>
      </c>
      <c r="J587" s="18">
        <v>1</v>
      </c>
      <c r="K587" s="14">
        <f t="shared" ca="1" si="59"/>
        <v>0</v>
      </c>
      <c r="M587" s="19" t="str">
        <f t="shared" ca="1" si="57"/>
        <v>INDODEFFLA-97</v>
      </c>
      <c r="N587" s="23" t="str">
        <f t="shared" ca="1" si="58"/>
        <v>Other comm Saving Tech-Light 9.7y</v>
      </c>
      <c r="O587" s="23" t="s">
        <v>32</v>
      </c>
      <c r="P587" s="23" t="s">
        <v>33</v>
      </c>
      <c r="Q587" s="23"/>
      <c r="R587" s="23"/>
      <c r="S587" s="19" t="s">
        <v>34</v>
      </c>
      <c r="V587" s="16" t="str">
        <f t="shared" ca="1" si="60"/>
        <v>OD</v>
      </c>
      <c r="W587" s="14" t="str">
        <f t="shared" ca="1" si="60"/>
        <v>Other comm</v>
      </c>
      <c r="X587" s="3" t="str">
        <f>'EE investment costs'!D636</f>
        <v>LA-97</v>
      </c>
      <c r="Y587" s="3" t="str">
        <f>'EE investment costs'!E636</f>
        <v>Light</v>
      </c>
      <c r="AC587" s="123">
        <f>'EE investment costs'!C636</f>
        <v>9.6999999999999993</v>
      </c>
      <c r="AD587" s="22"/>
    </row>
    <row r="588" spans="2:30">
      <c r="B588" s="14" t="str">
        <f t="shared" ca="1" si="56"/>
        <v>INDODEFFEM-97</v>
      </c>
      <c r="C588" s="15" t="str">
        <f t="shared" ca="1" si="55"/>
        <v>IODEM</v>
      </c>
      <c r="D588" s="16">
        <f>'EE investment costs'!$F$15</f>
        <v>2016</v>
      </c>
      <c r="E588" s="14">
        <f>VLOOKUP(X588,'EE investment costs'!$D$56:$R$656,15,0)</f>
        <v>4.8855449999999996</v>
      </c>
      <c r="F588" s="17">
        <f ca="1">INDEX('EE investment costs'!$D$56:$R$656,MATCH(X588,'EE investment costs'!$D$56:$D$656,0),MATCH($V$8,'EE investment costs'!$D$56:$R$56,0))</f>
        <v>2697.8831419123458</v>
      </c>
      <c r="I588" s="18">
        <v>1</v>
      </c>
      <c r="J588" s="18">
        <v>1</v>
      </c>
      <c r="K588" s="14">
        <f t="shared" ca="1" si="59"/>
        <v>0</v>
      </c>
      <c r="M588" s="19" t="str">
        <f t="shared" ca="1" si="57"/>
        <v>INDODEFFEM-97</v>
      </c>
      <c r="N588" s="23" t="str">
        <f t="shared" ca="1" si="58"/>
        <v>Other comm Saving Tech-Electric Motors 9.7y</v>
      </c>
      <c r="O588" s="23" t="s">
        <v>32</v>
      </c>
      <c r="P588" s="23" t="s">
        <v>33</v>
      </c>
      <c r="Q588" s="23"/>
      <c r="R588" s="23"/>
      <c r="S588" s="19" t="s">
        <v>34</v>
      </c>
      <c r="V588" s="16" t="str">
        <f t="shared" ca="1" si="60"/>
        <v>OD</v>
      </c>
      <c r="W588" s="14" t="str">
        <f t="shared" ca="1" si="60"/>
        <v>Other comm</v>
      </c>
      <c r="X588" s="3" t="str">
        <f>'EE investment costs'!D637</f>
        <v>EM-97</v>
      </c>
      <c r="Y588" s="3" t="str">
        <f>'EE investment costs'!E637</f>
        <v>Electric Motors</v>
      </c>
      <c r="AC588" s="123">
        <f>'EE investment costs'!C637</f>
        <v>9.6999999999999993</v>
      </c>
      <c r="AD588" s="22"/>
    </row>
    <row r="589" spans="2:30">
      <c r="B589" s="14" t="str">
        <f t="shared" ca="1" si="56"/>
        <v>INDODEFFTF-97</v>
      </c>
      <c r="C589" s="15" t="str">
        <f t="shared" ca="1" si="55"/>
        <v>IODTF</v>
      </c>
      <c r="D589" s="16">
        <f>'EE investment costs'!$F$15</f>
        <v>2016</v>
      </c>
      <c r="E589" s="14">
        <f>VLOOKUP(X589,'EE investment costs'!$D$56:$R$656,15,0)</f>
        <v>19.75</v>
      </c>
      <c r="F589" s="17">
        <f ca="1">INDEX('EE investment costs'!$D$56:$R$656,MATCH(X589,'EE investment costs'!$D$56:$D$656,0),MATCH($V$8,'EE investment costs'!$D$56:$R$56,0))</f>
        <v>1425.2898767753336</v>
      </c>
      <c r="I589" s="18">
        <v>1</v>
      </c>
      <c r="J589" s="18">
        <v>1</v>
      </c>
      <c r="K589" s="14">
        <f t="shared" ca="1" si="59"/>
        <v>0</v>
      </c>
      <c r="M589" s="19" t="str">
        <f t="shared" ca="1" si="57"/>
        <v>INDODEFFTF-97</v>
      </c>
      <c r="N589" s="23" t="str">
        <f t="shared" ca="1" si="58"/>
        <v>Other comm Saving Tech-Haulage Tractors, Trucks, Fishing boats 9.7y</v>
      </c>
      <c r="O589" s="23" t="s">
        <v>32</v>
      </c>
      <c r="P589" s="23" t="s">
        <v>33</v>
      </c>
      <c r="Q589" s="23"/>
      <c r="R589" s="23"/>
      <c r="S589" s="19" t="s">
        <v>34</v>
      </c>
      <c r="V589" s="16" t="str">
        <f t="shared" ca="1" si="60"/>
        <v>OD</v>
      </c>
      <c r="W589" s="14" t="str">
        <f t="shared" ca="1" si="60"/>
        <v>Other comm</v>
      </c>
      <c r="X589" s="3" t="str">
        <f>'EE investment costs'!D638</f>
        <v>TF-97</v>
      </c>
      <c r="Y589" s="3" t="str">
        <f>'EE investment costs'!E638</f>
        <v>Haulage Tractors, Trucks, Fishing boats</v>
      </c>
      <c r="AC589" s="123">
        <f>'EE investment costs'!C638</f>
        <v>9.6999999999999993</v>
      </c>
      <c r="AD589" s="22"/>
    </row>
    <row r="590" spans="2:30">
      <c r="B590" s="14" t="str">
        <f t="shared" ca="1" si="56"/>
        <v>INDODEFFMT-98</v>
      </c>
      <c r="C590" s="15" t="str">
        <f t="shared" ca="1" si="55"/>
        <v>IODMT</v>
      </c>
      <c r="D590" s="16">
        <f>'EE investment costs'!$F$15</f>
        <v>2016</v>
      </c>
      <c r="E590" s="14">
        <f>VLOOKUP(X590,'EE investment costs'!$D$56:$R$656,15,0)</f>
        <v>6.58</v>
      </c>
      <c r="F590" s="17">
        <f ca="1">INDEX('EE investment costs'!$D$56:$R$656,MATCH(X590,'EE investment costs'!$D$56:$D$656,0),MATCH($V$8,'EE investment costs'!$D$56:$R$56,0))</f>
        <v>1126.6566807525144</v>
      </c>
      <c r="I590" s="18">
        <v>1</v>
      </c>
      <c r="J590" s="18">
        <v>1</v>
      </c>
      <c r="K590" s="14">
        <f t="shared" ca="1" si="59"/>
        <v>1</v>
      </c>
      <c r="M590" s="19" t="str">
        <f t="shared" ca="1" si="57"/>
        <v>INDODEFFMT-98</v>
      </c>
      <c r="N590" s="23" t="str">
        <f t="shared" ca="1" si="58"/>
        <v>Other comm Saving Tech-Heat Medium Temp. up to 150C 9.8y</v>
      </c>
      <c r="O590" s="23" t="s">
        <v>32</v>
      </c>
      <c r="P590" s="23" t="s">
        <v>33</v>
      </c>
      <c r="Q590" s="23"/>
      <c r="R590" s="23"/>
      <c r="S590" s="19" t="s">
        <v>34</v>
      </c>
      <c r="V590" s="16" t="str">
        <f t="shared" ca="1" si="60"/>
        <v>OD</v>
      </c>
      <c r="W590" s="14" t="str">
        <f t="shared" ca="1" si="60"/>
        <v>Other comm</v>
      </c>
      <c r="X590" s="3" t="str">
        <f>'EE investment costs'!D639</f>
        <v>MT-98</v>
      </c>
      <c r="Y590" s="3" t="str">
        <f>'EE investment costs'!E639</f>
        <v>Heat Medium Temp. up to 150C</v>
      </c>
      <c r="AC590" s="123">
        <f>'EE investment costs'!C639</f>
        <v>9.8000000000000007</v>
      </c>
      <c r="AD590" s="22"/>
    </row>
    <row r="591" spans="2:30">
      <c r="B591" s="14" t="str">
        <f t="shared" ca="1" si="56"/>
        <v>INDODEFFHT-98</v>
      </c>
      <c r="C591" s="15" t="str">
        <f t="shared" ca="1" si="55"/>
        <v>IODHT</v>
      </c>
      <c r="D591" s="16">
        <f>'EE investment costs'!$F$15</f>
        <v>2016</v>
      </c>
      <c r="E591" s="14">
        <f>VLOOKUP(X591,'EE investment costs'!$D$56:$R$656,15,0)</f>
        <v>5.2640000000000002</v>
      </c>
      <c r="F591" s="17">
        <f ca="1">INDEX('EE investment costs'!$D$56:$R$656,MATCH(X591,'EE investment costs'!$D$56:$D$656,0),MATCH($V$8,'EE investment costs'!$D$56:$R$56,0))</f>
        <v>846.10963430634808</v>
      </c>
      <c r="I591" s="18">
        <v>1</v>
      </c>
      <c r="J591" s="18">
        <v>1</v>
      </c>
      <c r="K591" s="14">
        <f t="shared" ca="1" si="59"/>
        <v>4</v>
      </c>
      <c r="M591" s="19" t="str">
        <f t="shared" ca="1" si="57"/>
        <v>INDODEFFHT-98</v>
      </c>
      <c r="N591" s="23" t="str">
        <f t="shared" ca="1" si="58"/>
        <v>Other comm Saving Tech-Heat High Temp. over 150C 9.8y</v>
      </c>
      <c r="O591" s="23" t="s">
        <v>32</v>
      </c>
      <c r="P591" s="23" t="s">
        <v>33</v>
      </c>
      <c r="Q591" s="23"/>
      <c r="R591" s="23"/>
      <c r="S591" s="19" t="s">
        <v>34</v>
      </c>
      <c r="V591" s="16" t="str">
        <f t="shared" ca="1" si="60"/>
        <v>OD</v>
      </c>
      <c r="W591" s="14" t="str">
        <f t="shared" ca="1" si="60"/>
        <v>Other comm</v>
      </c>
      <c r="X591" s="3" t="str">
        <f>'EE investment costs'!D640</f>
        <v>HT-98</v>
      </c>
      <c r="Y591" s="3" t="str">
        <f>'EE investment costs'!E640</f>
        <v>Heat High Temp. over 150C</v>
      </c>
      <c r="AC591" s="123">
        <f>'EE investment costs'!C640</f>
        <v>9.8000000000000007</v>
      </c>
      <c r="AD591" s="22"/>
    </row>
    <row r="592" spans="2:30">
      <c r="B592" s="14" t="str">
        <f t="shared" ca="1" si="56"/>
        <v>INDODEFFRH-98</v>
      </c>
      <c r="C592" s="15" t="str">
        <f t="shared" ca="1" si="55"/>
        <v>IODRH</v>
      </c>
      <c r="D592" s="16">
        <f>'EE investment costs'!$F$15</f>
        <v>2016</v>
      </c>
      <c r="E592" s="14">
        <f>VLOOKUP(X592,'EE investment costs'!$D$56:$R$656,15,0)</f>
        <v>17.082666666666668</v>
      </c>
      <c r="F592" s="17">
        <f ca="1">INDEX('EE investment costs'!$D$56:$R$656,MATCH(X592,'EE investment costs'!$D$56:$D$656,0),MATCH($V$8,'EE investment costs'!$D$56:$R$56,0))</f>
        <v>2367.0044215913431</v>
      </c>
      <c r="I592" s="18">
        <v>1</v>
      </c>
      <c r="J592" s="18">
        <v>1</v>
      </c>
      <c r="K592" s="14">
        <f t="shared" ca="1" si="59"/>
        <v>0</v>
      </c>
      <c r="M592" s="19" t="str">
        <f t="shared" ca="1" si="57"/>
        <v>INDODEFFRH-98</v>
      </c>
      <c r="N592" s="23" t="str">
        <f t="shared" ca="1" si="58"/>
        <v>Other comm Saving Tech-Heat Room Heat 9.8y</v>
      </c>
      <c r="O592" s="23" t="s">
        <v>32</v>
      </c>
      <c r="P592" s="23" t="s">
        <v>33</v>
      </c>
      <c r="Q592" s="23"/>
      <c r="R592" s="23"/>
      <c r="S592" s="19" t="s">
        <v>34</v>
      </c>
      <c r="V592" s="16" t="str">
        <f t="shared" ca="1" si="60"/>
        <v>OD</v>
      </c>
      <c r="W592" s="14" t="str">
        <f t="shared" ca="1" si="60"/>
        <v>Other comm</v>
      </c>
      <c r="X592" s="3" t="str">
        <f>'EE investment costs'!D641</f>
        <v>RH-98</v>
      </c>
      <c r="Y592" s="3" t="str">
        <f>'EE investment costs'!E641</f>
        <v>Heat Room Heat</v>
      </c>
      <c r="AC592" s="123">
        <f>'EE investment costs'!C641</f>
        <v>9.8000000000000007</v>
      </c>
      <c r="AD592" s="22"/>
    </row>
    <row r="593" spans="2:30">
      <c r="B593" s="14" t="str">
        <f t="shared" ca="1" si="56"/>
        <v>INDODEFFLA-98</v>
      </c>
      <c r="C593" s="15" t="str">
        <f t="shared" ca="1" si="55"/>
        <v>IODLA</v>
      </c>
      <c r="D593" s="16">
        <f>'EE investment costs'!$F$15</f>
        <v>2016</v>
      </c>
      <c r="E593" s="14">
        <f>VLOOKUP(X593,'EE investment costs'!$D$56:$R$656,15,0)</f>
        <v>4.6659333333333333</v>
      </c>
      <c r="F593" s="17">
        <f ca="1">INDEX('EE investment costs'!$D$56:$R$656,MATCH(X593,'EE investment costs'!$D$56:$D$656,0),MATCH($V$8,'EE investment costs'!$D$56:$R$56,0))</f>
        <v>2477.1220800224273</v>
      </c>
      <c r="I593" s="18">
        <v>1</v>
      </c>
      <c r="J593" s="18">
        <v>1</v>
      </c>
      <c r="K593" s="14">
        <f t="shared" ca="1" si="59"/>
        <v>0</v>
      </c>
      <c r="M593" s="19" t="str">
        <f t="shared" ca="1" si="57"/>
        <v>INDODEFFLA-98</v>
      </c>
      <c r="N593" s="23" t="str">
        <f t="shared" ca="1" si="58"/>
        <v>Other comm Saving Tech-Light 9.8y</v>
      </c>
      <c r="O593" s="23" t="s">
        <v>32</v>
      </c>
      <c r="P593" s="23" t="s">
        <v>33</v>
      </c>
      <c r="Q593" s="23"/>
      <c r="R593" s="23"/>
      <c r="S593" s="19" t="s">
        <v>34</v>
      </c>
      <c r="V593" s="16" t="str">
        <f t="shared" ca="1" si="60"/>
        <v>OD</v>
      </c>
      <c r="W593" s="14" t="str">
        <f t="shared" ca="1" si="60"/>
        <v>Other comm</v>
      </c>
      <c r="X593" s="3" t="str">
        <f>'EE investment costs'!D642</f>
        <v>LA-98</v>
      </c>
      <c r="Y593" s="3" t="str">
        <f>'EE investment costs'!E642</f>
        <v>Light</v>
      </c>
      <c r="AC593" s="123">
        <f>'EE investment costs'!C642</f>
        <v>9.8000000000000007</v>
      </c>
      <c r="AD593" s="22"/>
    </row>
    <row r="594" spans="2:30">
      <c r="B594" s="14" t="str">
        <f t="shared" ca="1" si="56"/>
        <v>INDODEFFEM-98</v>
      </c>
      <c r="C594" s="15" t="str">
        <f t="shared" ca="1" si="55"/>
        <v>IODEM</v>
      </c>
      <c r="D594" s="16">
        <f>'EE investment costs'!$F$15</f>
        <v>2016</v>
      </c>
      <c r="E594" s="14">
        <f>VLOOKUP(X594,'EE investment costs'!$D$56:$R$656,15,0)</f>
        <v>4.8992299999999993</v>
      </c>
      <c r="F594" s="17">
        <f ca="1">INDEX('EE investment costs'!$D$56:$R$656,MATCH(X594,'EE investment costs'!$D$56:$D$656,0),MATCH($V$8,'EE investment costs'!$D$56:$R$56,0))</f>
        <v>2718.0762446914523</v>
      </c>
      <c r="I594" s="18">
        <v>1</v>
      </c>
      <c r="J594" s="18">
        <v>1</v>
      </c>
      <c r="K594" s="14">
        <f t="shared" ca="1" si="59"/>
        <v>0</v>
      </c>
      <c r="M594" s="19" t="str">
        <f t="shared" ca="1" si="57"/>
        <v>INDODEFFEM-98</v>
      </c>
      <c r="N594" s="23" t="str">
        <f t="shared" ca="1" si="58"/>
        <v>Other comm Saving Tech-Electric Motors 9.8y</v>
      </c>
      <c r="O594" s="23" t="s">
        <v>32</v>
      </c>
      <c r="P594" s="23" t="s">
        <v>33</v>
      </c>
      <c r="Q594" s="23"/>
      <c r="R594" s="23"/>
      <c r="S594" s="19" t="s">
        <v>34</v>
      </c>
      <c r="V594" s="16" t="str">
        <f t="shared" ca="1" si="60"/>
        <v>OD</v>
      </c>
      <c r="W594" s="14" t="str">
        <f t="shared" ca="1" si="60"/>
        <v>Other comm</v>
      </c>
      <c r="X594" s="3" t="str">
        <f>'EE investment costs'!D643</f>
        <v>EM-98</v>
      </c>
      <c r="Y594" s="3" t="str">
        <f>'EE investment costs'!E643</f>
        <v>Electric Motors</v>
      </c>
      <c r="AC594" s="123">
        <f>'EE investment costs'!C643</f>
        <v>9.8000000000000007</v>
      </c>
      <c r="AD594" s="22"/>
    </row>
    <row r="595" spans="2:30">
      <c r="B595" s="14" t="str">
        <f t="shared" ca="1" si="56"/>
        <v>INDODEFFTF-98</v>
      </c>
      <c r="C595" s="15" t="str">
        <f t="shared" ca="1" si="55"/>
        <v>IODTF</v>
      </c>
      <c r="D595" s="16">
        <f>'EE investment costs'!$F$15</f>
        <v>2016</v>
      </c>
      <c r="E595" s="14">
        <f>VLOOKUP(X595,'EE investment costs'!$D$56:$R$656,15,0)</f>
        <v>19.833333333333336</v>
      </c>
      <c r="F595" s="17">
        <f ca="1">INDEX('EE investment costs'!$D$56:$R$656,MATCH(X595,'EE investment costs'!$D$56:$D$656,0),MATCH($V$8,'EE investment costs'!$D$56:$R$56,0))</f>
        <v>1439.9835868451826</v>
      </c>
      <c r="I595" s="18">
        <v>1</v>
      </c>
      <c r="J595" s="18">
        <v>1</v>
      </c>
      <c r="K595" s="14">
        <f t="shared" ca="1" si="59"/>
        <v>0</v>
      </c>
      <c r="M595" s="19" t="str">
        <f t="shared" ca="1" si="57"/>
        <v>INDODEFFTF-98</v>
      </c>
      <c r="N595" s="23" t="str">
        <f t="shared" ca="1" si="58"/>
        <v>Other comm Saving Tech-Haulage Tractors, Trucks, Fishing boats 9.8y</v>
      </c>
      <c r="O595" s="23" t="s">
        <v>32</v>
      </c>
      <c r="P595" s="23" t="s">
        <v>33</v>
      </c>
      <c r="Q595" s="23"/>
      <c r="R595" s="23"/>
      <c r="S595" s="19" t="s">
        <v>34</v>
      </c>
      <c r="V595" s="16" t="str">
        <f t="shared" ca="1" si="60"/>
        <v>OD</v>
      </c>
      <c r="W595" s="14" t="str">
        <f t="shared" ca="1" si="60"/>
        <v>Other comm</v>
      </c>
      <c r="X595" s="3" t="str">
        <f>'EE investment costs'!D644</f>
        <v>TF-98</v>
      </c>
      <c r="Y595" s="3" t="str">
        <f>'EE investment costs'!E644</f>
        <v>Haulage Tractors, Trucks, Fishing boats</v>
      </c>
      <c r="AC595" s="123">
        <f>'EE investment costs'!C644</f>
        <v>9.8000000000000007</v>
      </c>
      <c r="AD595" s="22"/>
    </row>
    <row r="596" spans="2:30">
      <c r="B596" s="14" t="str">
        <f t="shared" ca="1" si="56"/>
        <v>INDODEFFMT-99</v>
      </c>
      <c r="C596" s="15" t="str">
        <f t="shared" ca="1" si="55"/>
        <v>IODMT</v>
      </c>
      <c r="D596" s="16">
        <f>'EE investment costs'!$F$15</f>
        <v>2016</v>
      </c>
      <c r="E596" s="14">
        <f>VLOOKUP(X596,'EE investment costs'!$D$56:$R$656,15,0)</f>
        <v>6.5900000000000007</v>
      </c>
      <c r="F596" s="17">
        <f ca="1">INDEX('EE investment costs'!$D$56:$R$656,MATCH(X596,'EE investment costs'!$D$56:$D$656,0),MATCH($V$8,'EE investment costs'!$D$56:$R$56,0))</f>
        <v>1136.2660327713722</v>
      </c>
      <c r="I596" s="18">
        <v>1</v>
      </c>
      <c r="J596" s="18">
        <v>1</v>
      </c>
      <c r="K596" s="14">
        <f t="shared" ca="1" si="59"/>
        <v>1</v>
      </c>
      <c r="M596" s="19" t="str">
        <f t="shared" ca="1" si="57"/>
        <v>INDODEFFMT-99</v>
      </c>
      <c r="N596" s="23" t="str">
        <f t="shared" ca="1" si="58"/>
        <v>Other comm Saving Tech-Heat Medium Temp. up to 150C 9.9y</v>
      </c>
      <c r="O596" s="23" t="s">
        <v>32</v>
      </c>
      <c r="P596" s="23" t="s">
        <v>33</v>
      </c>
      <c r="Q596" s="23"/>
      <c r="R596" s="23"/>
      <c r="S596" s="19" t="s">
        <v>34</v>
      </c>
      <c r="V596" s="16" t="str">
        <f t="shared" ca="1" si="60"/>
        <v>OD</v>
      </c>
      <c r="W596" s="14" t="str">
        <f t="shared" ca="1" si="60"/>
        <v>Other comm</v>
      </c>
      <c r="X596" s="3" t="str">
        <f>'EE investment costs'!D645</f>
        <v>MT-99</v>
      </c>
      <c r="Y596" s="3" t="str">
        <f>'EE investment costs'!E645</f>
        <v>Heat Medium Temp. up to 150C</v>
      </c>
      <c r="AC596" s="123">
        <f>'EE investment costs'!C645</f>
        <v>9.9</v>
      </c>
      <c r="AD596" s="22"/>
    </row>
    <row r="597" spans="2:30">
      <c r="B597" s="14" t="str">
        <f t="shared" ca="1" si="56"/>
        <v>INDODEFFHT-99</v>
      </c>
      <c r="C597" s="15" t="str">
        <f t="shared" ca="1" si="55"/>
        <v>IODHT</v>
      </c>
      <c r="D597" s="16">
        <f>'EE investment costs'!$F$15</f>
        <v>2016</v>
      </c>
      <c r="E597" s="14">
        <f>VLOOKUP(X597,'EE investment costs'!$D$56:$R$656,15,0)</f>
        <v>5.2720000000000002</v>
      </c>
      <c r="F597" s="17">
        <f ca="1">INDEX('EE investment costs'!$D$56:$R$656,MATCH(X597,'EE investment costs'!$D$56:$D$656,0),MATCH($V$8,'EE investment costs'!$D$56:$R$56,0))</f>
        <v>852.49399532699135</v>
      </c>
      <c r="I597" s="18">
        <v>1</v>
      </c>
      <c r="J597" s="18">
        <v>1</v>
      </c>
      <c r="K597" s="14">
        <f t="shared" ca="1" si="59"/>
        <v>4</v>
      </c>
      <c r="M597" s="19" t="str">
        <f t="shared" ca="1" si="57"/>
        <v>INDODEFFHT-99</v>
      </c>
      <c r="N597" s="23" t="str">
        <f t="shared" ca="1" si="58"/>
        <v>Other comm Saving Tech-Heat High Temp. over 150C 9.9y</v>
      </c>
      <c r="O597" s="23" t="s">
        <v>32</v>
      </c>
      <c r="P597" s="23" t="s">
        <v>33</v>
      </c>
      <c r="Q597" s="23"/>
      <c r="R597" s="23"/>
      <c r="S597" s="19" t="s">
        <v>34</v>
      </c>
      <c r="V597" s="16" t="str">
        <f t="shared" ca="1" si="60"/>
        <v>OD</v>
      </c>
      <c r="W597" s="14" t="str">
        <f t="shared" ca="1" si="60"/>
        <v>Other comm</v>
      </c>
      <c r="X597" s="3" t="str">
        <f>'EE investment costs'!D646</f>
        <v>HT-99</v>
      </c>
      <c r="Y597" s="3" t="str">
        <f>'EE investment costs'!E646</f>
        <v>Heat High Temp. over 150C</v>
      </c>
      <c r="AC597" s="123">
        <f>'EE investment costs'!C646</f>
        <v>9.9</v>
      </c>
      <c r="AD597" s="22"/>
    </row>
    <row r="598" spans="2:30">
      <c r="B598" s="14" t="str">
        <f t="shared" ca="1" si="56"/>
        <v>INDODEFFRH-99</v>
      </c>
      <c r="C598" s="15" t="str">
        <f t="shared" ca="1" si="55"/>
        <v>IODRH</v>
      </c>
      <c r="D598" s="16">
        <f>'EE investment costs'!$F$15</f>
        <v>2016</v>
      </c>
      <c r="E598" s="14">
        <f>VLOOKUP(X598,'EE investment costs'!$D$56:$R$656,15,0)</f>
        <v>17.101333333333336</v>
      </c>
      <c r="F598" s="17">
        <f ca="1">INDEX('EE investment costs'!$D$56:$R$656,MATCH(X598,'EE investment costs'!$D$56:$D$656,0),MATCH($V$8,'EE investment costs'!$D$56:$R$56,0))</f>
        <v>2404.575920346761</v>
      </c>
      <c r="I598" s="18">
        <v>1</v>
      </c>
      <c r="J598" s="18">
        <v>1</v>
      </c>
      <c r="K598" s="14">
        <f t="shared" ca="1" si="59"/>
        <v>0</v>
      </c>
      <c r="M598" s="19" t="str">
        <f t="shared" ca="1" si="57"/>
        <v>INDODEFFRH-99</v>
      </c>
      <c r="N598" s="23" t="str">
        <f t="shared" ca="1" si="58"/>
        <v>Other comm Saving Tech-Heat Room Heat 9.9y</v>
      </c>
      <c r="O598" s="23" t="s">
        <v>32</v>
      </c>
      <c r="P598" s="23" t="s">
        <v>33</v>
      </c>
      <c r="Q598" s="23"/>
      <c r="R598" s="23"/>
      <c r="S598" s="19" t="s">
        <v>34</v>
      </c>
      <c r="V598" s="16" t="str">
        <f t="shared" ca="1" si="60"/>
        <v>OD</v>
      </c>
      <c r="W598" s="14" t="str">
        <f t="shared" ca="1" si="60"/>
        <v>Other comm</v>
      </c>
      <c r="X598" s="3" t="str">
        <f>'EE investment costs'!D647</f>
        <v>RH-99</v>
      </c>
      <c r="Y598" s="3" t="str">
        <f>'EE investment costs'!E647</f>
        <v>Heat Room Heat</v>
      </c>
      <c r="AC598" s="123">
        <f>'EE investment costs'!C647</f>
        <v>9.9</v>
      </c>
      <c r="AD598" s="22"/>
    </row>
    <row r="599" spans="2:30">
      <c r="B599" s="14" t="str">
        <f t="shared" ca="1" si="56"/>
        <v>INDODEFFLA-99</v>
      </c>
      <c r="C599" s="15" t="str">
        <f t="shared" ca="1" si="55"/>
        <v>IODLA</v>
      </c>
      <c r="D599" s="16">
        <f>'EE investment costs'!$F$15</f>
        <v>2016</v>
      </c>
      <c r="E599" s="14">
        <f>VLOOKUP(X599,'EE investment costs'!$D$56:$R$656,15,0)</f>
        <v>4.6789666666666667</v>
      </c>
      <c r="F599" s="17">
        <f ca="1">INDEX('EE investment costs'!$D$56:$R$656,MATCH(X599,'EE investment costs'!$D$56:$D$656,0),MATCH($V$8,'EE investment costs'!$D$56:$R$56,0))</f>
        <v>2492.5386000723806</v>
      </c>
      <c r="I599" s="18">
        <v>1</v>
      </c>
      <c r="J599" s="18">
        <v>1</v>
      </c>
      <c r="K599" s="14">
        <f t="shared" ca="1" si="59"/>
        <v>0</v>
      </c>
      <c r="M599" s="19" t="str">
        <f t="shared" ca="1" si="57"/>
        <v>INDODEFFLA-99</v>
      </c>
      <c r="N599" s="23" t="str">
        <f t="shared" ca="1" si="58"/>
        <v>Other comm Saving Tech-Light 9.9y</v>
      </c>
      <c r="O599" s="23" t="s">
        <v>32</v>
      </c>
      <c r="P599" s="23" t="s">
        <v>33</v>
      </c>
      <c r="Q599" s="23"/>
      <c r="R599" s="23"/>
      <c r="S599" s="19" t="s">
        <v>34</v>
      </c>
      <c r="V599" s="16" t="str">
        <f t="shared" ca="1" si="60"/>
        <v>OD</v>
      </c>
      <c r="W599" s="14" t="str">
        <f t="shared" ca="1" si="60"/>
        <v>Other comm</v>
      </c>
      <c r="X599" s="3" t="str">
        <f>'EE investment costs'!D648</f>
        <v>LA-99</v>
      </c>
      <c r="Y599" s="3" t="str">
        <f>'EE investment costs'!E648</f>
        <v>Light</v>
      </c>
      <c r="AC599" s="123">
        <f>'EE investment costs'!C648</f>
        <v>9.9</v>
      </c>
      <c r="AD599" s="22"/>
    </row>
    <row r="600" spans="2:30">
      <c r="B600" s="14" t="str">
        <f t="shared" ca="1" si="56"/>
        <v>INDODEFFEM-99</v>
      </c>
      <c r="C600" s="15" t="str">
        <f t="shared" ca="1" si="55"/>
        <v>IODEM</v>
      </c>
      <c r="D600" s="16">
        <f>'EE investment costs'!$F$15</f>
        <v>2016</v>
      </c>
      <c r="E600" s="14">
        <f>VLOOKUP(X600,'EE investment costs'!$D$56:$R$656,15,0)</f>
        <v>4.9129149999999999</v>
      </c>
      <c r="F600" s="17">
        <f ca="1">INDEX('EE investment costs'!$D$56:$R$656,MATCH(X600,'EE investment costs'!$D$56:$D$656,0),MATCH($V$8,'EE investment costs'!$D$56:$R$56,0))</f>
        <v>2738.2693474705588</v>
      </c>
      <c r="I600" s="18">
        <v>1</v>
      </c>
      <c r="J600" s="18">
        <v>1</v>
      </c>
      <c r="K600" s="14">
        <f t="shared" ca="1" si="59"/>
        <v>0</v>
      </c>
      <c r="M600" s="19" t="str">
        <f t="shared" ca="1" si="57"/>
        <v>INDODEFFEM-99</v>
      </c>
      <c r="N600" s="23" t="str">
        <f t="shared" ca="1" si="58"/>
        <v>Other comm Saving Tech-Electric Motors 9.9y</v>
      </c>
      <c r="O600" s="23" t="s">
        <v>32</v>
      </c>
      <c r="P600" s="23" t="s">
        <v>33</v>
      </c>
      <c r="Q600" s="23"/>
      <c r="R600" s="23"/>
      <c r="S600" s="19" t="s">
        <v>34</v>
      </c>
      <c r="V600" s="16" t="str">
        <f t="shared" ca="1" si="60"/>
        <v>OD</v>
      </c>
      <c r="W600" s="14" t="str">
        <f t="shared" ca="1" si="60"/>
        <v>Other comm</v>
      </c>
      <c r="X600" s="3" t="str">
        <f>'EE investment costs'!D649</f>
        <v>EM-99</v>
      </c>
      <c r="Y600" s="3" t="str">
        <f>'EE investment costs'!E649</f>
        <v>Electric Motors</v>
      </c>
      <c r="AC600" s="123">
        <f>'EE investment costs'!C649</f>
        <v>9.9</v>
      </c>
      <c r="AD600" s="22"/>
    </row>
    <row r="601" spans="2:30">
      <c r="B601" s="14" t="str">
        <f t="shared" ca="1" si="56"/>
        <v>INDODEFFTF-99</v>
      </c>
      <c r="C601" s="15" t="str">
        <f t="shared" ca="1" si="55"/>
        <v>IODTF</v>
      </c>
      <c r="D601" s="16">
        <f>'EE investment costs'!$F$15</f>
        <v>2016</v>
      </c>
      <c r="E601" s="14">
        <f>VLOOKUP(X601,'EE investment costs'!$D$56:$R$656,15,0)</f>
        <v>19.916666666666668</v>
      </c>
      <c r="F601" s="17">
        <f ca="1">INDEX('EE investment costs'!$D$56:$R$656,MATCH(X601,'EE investment costs'!$D$56:$D$656,0),MATCH($V$8,'EE investment costs'!$D$56:$R$56,0))</f>
        <v>1454.6772969150315</v>
      </c>
      <c r="I601" s="18">
        <v>1</v>
      </c>
      <c r="J601" s="18">
        <v>1</v>
      </c>
      <c r="K601" s="14">
        <f t="shared" ca="1" si="59"/>
        <v>0</v>
      </c>
      <c r="M601" s="19" t="str">
        <f t="shared" ca="1" si="57"/>
        <v>INDODEFFTF-99</v>
      </c>
      <c r="N601" s="23" t="str">
        <f t="shared" ca="1" si="58"/>
        <v>Other comm Saving Tech-Haulage Tractors, Trucks, Fishing boats 9.9y</v>
      </c>
      <c r="O601" s="23" t="s">
        <v>32</v>
      </c>
      <c r="P601" s="23" t="s">
        <v>33</v>
      </c>
      <c r="Q601" s="23"/>
      <c r="R601" s="23"/>
      <c r="S601" s="19" t="s">
        <v>34</v>
      </c>
      <c r="V601" s="16" t="str">
        <f t="shared" ca="1" si="60"/>
        <v>OD</v>
      </c>
      <c r="W601" s="14" t="str">
        <f t="shared" ca="1" si="60"/>
        <v>Other comm</v>
      </c>
      <c r="X601" s="3" t="str">
        <f>'EE investment costs'!D650</f>
        <v>TF-99</v>
      </c>
      <c r="Y601" s="3" t="str">
        <f>'EE investment costs'!E650</f>
        <v>Haulage Tractors, Trucks, Fishing boats</v>
      </c>
      <c r="AC601" s="123">
        <f>'EE investment costs'!C650</f>
        <v>9.9</v>
      </c>
      <c r="AD601" s="22"/>
    </row>
    <row r="602" spans="2:30">
      <c r="B602" s="14" t="str">
        <f t="shared" ca="1" si="56"/>
        <v>INDODEFFMT-100</v>
      </c>
      <c r="C602" s="15" t="str">
        <f t="shared" ca="1" si="55"/>
        <v>IODMT</v>
      </c>
      <c r="D602" s="16">
        <f>'EE investment costs'!$F$15</f>
        <v>2016</v>
      </c>
      <c r="E602" s="14">
        <f>VLOOKUP(X602,'EE investment costs'!$D$56:$R$656,15,0)</f>
        <v>6.6000000000000005</v>
      </c>
      <c r="F602" s="17">
        <f ca="1">INDEX('EE investment costs'!$D$56:$R$656,MATCH(X602,'EE investment costs'!$D$56:$D$656,0),MATCH($V$8,'EE investment costs'!$D$56:$R$56,0))</f>
        <v>1145.8753847902303</v>
      </c>
      <c r="I602" s="18">
        <v>1</v>
      </c>
      <c r="J602" s="18">
        <v>1</v>
      </c>
      <c r="K602" s="14">
        <f t="shared" ca="1" si="59"/>
        <v>1</v>
      </c>
      <c r="M602" s="19" t="str">
        <f t="shared" ca="1" si="57"/>
        <v>INDODEFFMT-100</v>
      </c>
      <c r="N602" s="23" t="str">
        <f t="shared" ca="1" si="58"/>
        <v>Other comm Saving Tech-Heat Medium Temp. up to 150C 10y</v>
      </c>
      <c r="O602" s="23" t="s">
        <v>32</v>
      </c>
      <c r="P602" s="23" t="s">
        <v>33</v>
      </c>
      <c r="Q602" s="23"/>
      <c r="R602" s="23"/>
      <c r="S602" s="19" t="s">
        <v>34</v>
      </c>
      <c r="V602" s="16" t="str">
        <f t="shared" ca="1" si="60"/>
        <v>OD</v>
      </c>
      <c r="W602" s="14" t="str">
        <f t="shared" ca="1" si="60"/>
        <v>Other comm</v>
      </c>
      <c r="X602" s="3" t="str">
        <f>'EE investment costs'!D651</f>
        <v>MT-100</v>
      </c>
      <c r="Y602" s="3" t="str">
        <f>'EE investment costs'!E651</f>
        <v>Heat Medium Temp. up to 150C</v>
      </c>
      <c r="AC602" s="123">
        <f>'EE investment costs'!C651</f>
        <v>10</v>
      </c>
      <c r="AD602" s="22"/>
    </row>
    <row r="603" spans="2:30">
      <c r="B603" s="14" t="str">
        <f t="shared" ca="1" si="56"/>
        <v>INDODEFFHT-100</v>
      </c>
      <c r="C603" s="15" t="str">
        <f t="shared" ca="1" si="55"/>
        <v>IODHT</v>
      </c>
      <c r="D603" s="16">
        <f>'EE investment costs'!$F$15</f>
        <v>2016</v>
      </c>
      <c r="E603" s="14">
        <f>VLOOKUP(X603,'EE investment costs'!$D$56:$R$656,15,0)</f>
        <v>5.28</v>
      </c>
      <c r="F603" s="17">
        <f ca="1">INDEX('EE investment costs'!$D$56:$R$656,MATCH(X603,'EE investment costs'!$D$56:$D$656,0),MATCH($V$8,'EE investment costs'!$D$56:$R$56,0))</f>
        <v>858.87835634763485</v>
      </c>
      <c r="I603" s="18">
        <v>1</v>
      </c>
      <c r="J603" s="18">
        <v>1</v>
      </c>
      <c r="K603" s="14">
        <f t="shared" ca="1" si="59"/>
        <v>4</v>
      </c>
      <c r="M603" s="19" t="str">
        <f t="shared" ca="1" si="57"/>
        <v>INDODEFFHT-100</v>
      </c>
      <c r="N603" s="23" t="str">
        <f t="shared" ca="1" si="58"/>
        <v>Other comm Saving Tech-Heat High Temp. over 150C 10y</v>
      </c>
      <c r="O603" s="23" t="s">
        <v>32</v>
      </c>
      <c r="P603" s="23" t="s">
        <v>33</v>
      </c>
      <c r="Q603" s="23"/>
      <c r="R603" s="23"/>
      <c r="S603" s="19" t="s">
        <v>34</v>
      </c>
      <c r="V603" s="16" t="str">
        <f t="shared" ca="1" si="60"/>
        <v>OD</v>
      </c>
      <c r="W603" s="14" t="str">
        <f t="shared" ca="1" si="60"/>
        <v>Other comm</v>
      </c>
      <c r="X603" s="3" t="str">
        <f>'EE investment costs'!D652</f>
        <v>HT-100</v>
      </c>
      <c r="Y603" s="3" t="str">
        <f>'EE investment costs'!E652</f>
        <v>Heat High Temp. over 150C</v>
      </c>
      <c r="AC603" s="123">
        <f>'EE investment costs'!C652</f>
        <v>10</v>
      </c>
      <c r="AD603" s="22"/>
    </row>
    <row r="604" spans="2:30">
      <c r="B604" s="14" t="str">
        <f t="shared" ca="1" si="56"/>
        <v>INDODEFFRH-100</v>
      </c>
      <c r="C604" s="15" t="str">
        <f t="shared" ca="1" si="55"/>
        <v>IODRH</v>
      </c>
      <c r="D604" s="16">
        <f>'EE investment costs'!$F$15</f>
        <v>2016</v>
      </c>
      <c r="E604" s="14">
        <f>VLOOKUP(X604,'EE investment costs'!$D$56:$R$656,15,0)</f>
        <v>17.12</v>
      </c>
      <c r="F604" s="17">
        <f ca="1">INDEX('EE investment costs'!$D$56:$R$656,MATCH(X604,'EE investment costs'!$D$56:$D$656,0),MATCH($V$8,'EE investment costs'!$D$56:$R$56,0))</f>
        <v>2442.1474191021794</v>
      </c>
      <c r="I604" s="18">
        <v>1</v>
      </c>
      <c r="J604" s="18">
        <v>1</v>
      </c>
      <c r="K604" s="14">
        <f t="shared" ca="1" si="59"/>
        <v>0</v>
      </c>
      <c r="M604" s="19" t="str">
        <f t="shared" ca="1" si="57"/>
        <v>INDODEFFRH-100</v>
      </c>
      <c r="N604" s="23" t="str">
        <f t="shared" ca="1" si="58"/>
        <v>Other comm Saving Tech-Heat Room Heat 10y</v>
      </c>
      <c r="O604" s="23" t="s">
        <v>32</v>
      </c>
      <c r="P604" s="23" t="s">
        <v>33</v>
      </c>
      <c r="Q604" s="23"/>
      <c r="R604" s="23"/>
      <c r="S604" s="19" t="s">
        <v>34</v>
      </c>
      <c r="V604" s="16" t="str">
        <f t="shared" ca="1" si="60"/>
        <v>OD</v>
      </c>
      <c r="W604" s="14" t="str">
        <f t="shared" ca="1" si="60"/>
        <v>Other comm</v>
      </c>
      <c r="X604" s="3" t="str">
        <f>'EE investment costs'!D653</f>
        <v>RH-100</v>
      </c>
      <c r="Y604" s="3" t="str">
        <f>'EE investment costs'!E653</f>
        <v>Heat Room Heat</v>
      </c>
      <c r="AC604" s="123">
        <f>'EE investment costs'!C653</f>
        <v>10</v>
      </c>
      <c r="AD604" s="22"/>
    </row>
    <row r="605" spans="2:30">
      <c r="B605" s="14" t="str">
        <f t="shared" ca="1" si="56"/>
        <v>INDODEFFLA-100</v>
      </c>
      <c r="C605" s="15" t="str">
        <f t="shared" ca="1" si="55"/>
        <v>IODLA</v>
      </c>
      <c r="D605" s="16">
        <f>'EE investment costs'!$F$15</f>
        <v>2016</v>
      </c>
      <c r="E605" s="14">
        <f>VLOOKUP(X605,'EE investment costs'!$D$56:$R$656,15,0)</f>
        <v>4.6920000000000002</v>
      </c>
      <c r="F605" s="17">
        <f ca="1">INDEX('EE investment costs'!$D$56:$R$656,MATCH(X605,'EE investment costs'!$D$56:$D$656,0),MATCH($V$8,'EE investment costs'!$D$56:$R$56,0))</f>
        <v>2507.9551201223335</v>
      </c>
      <c r="I605" s="18">
        <v>1</v>
      </c>
      <c r="J605" s="18">
        <v>1</v>
      </c>
      <c r="K605" s="14">
        <f t="shared" ca="1" si="59"/>
        <v>0</v>
      </c>
      <c r="M605" s="19" t="str">
        <f t="shared" ca="1" si="57"/>
        <v>INDODEFFLA-100</v>
      </c>
      <c r="N605" s="23" t="str">
        <f t="shared" ca="1" si="58"/>
        <v>Other comm Saving Tech-Light 10y</v>
      </c>
      <c r="O605" s="23" t="s">
        <v>32</v>
      </c>
      <c r="P605" s="23" t="s">
        <v>33</v>
      </c>
      <c r="Q605" s="23"/>
      <c r="R605" s="23"/>
      <c r="S605" s="19" t="s">
        <v>34</v>
      </c>
      <c r="V605" s="16" t="str">
        <f t="shared" ca="1" si="60"/>
        <v>OD</v>
      </c>
      <c r="W605" s="14" t="str">
        <f t="shared" ca="1" si="60"/>
        <v>Other comm</v>
      </c>
      <c r="X605" s="3" t="str">
        <f>'EE investment costs'!D654</f>
        <v>LA-100</v>
      </c>
      <c r="Y605" s="3" t="str">
        <f>'EE investment costs'!E654</f>
        <v>Light</v>
      </c>
      <c r="AC605" s="123">
        <f>'EE investment costs'!C654</f>
        <v>10</v>
      </c>
      <c r="AD605" s="22"/>
    </row>
    <row r="606" spans="2:30">
      <c r="B606" s="14" t="str">
        <f t="shared" ca="1" si="56"/>
        <v>INDODEFFEM-100</v>
      </c>
      <c r="C606" s="15" t="str">
        <f t="shared" ca="1" si="55"/>
        <v>IODEM</v>
      </c>
      <c r="D606" s="16">
        <f>'EE investment costs'!$F$15</f>
        <v>2016</v>
      </c>
      <c r="E606" s="14">
        <f>VLOOKUP(X606,'EE investment costs'!$D$56:$R$656,15,0)</f>
        <v>4.9265999999999996</v>
      </c>
      <c r="F606" s="17">
        <f ca="1">INDEX('EE investment costs'!$D$56:$R$656,MATCH(X606,'EE investment costs'!$D$56:$D$656,0),MATCH($V$8,'EE investment costs'!$D$56:$R$56,0))</f>
        <v>2758.4624502496649</v>
      </c>
      <c r="I606" s="18">
        <v>1</v>
      </c>
      <c r="J606" s="18">
        <v>1</v>
      </c>
      <c r="K606" s="14">
        <f t="shared" ca="1" si="59"/>
        <v>0</v>
      </c>
      <c r="M606" s="19" t="str">
        <f t="shared" ca="1" si="57"/>
        <v>INDODEFFEM-100</v>
      </c>
      <c r="N606" s="23" t="str">
        <f t="shared" ca="1" si="58"/>
        <v>Other comm Saving Tech-Electric Motors 10y</v>
      </c>
      <c r="O606" s="23" t="s">
        <v>32</v>
      </c>
      <c r="P606" s="23" t="s">
        <v>33</v>
      </c>
      <c r="Q606" s="23"/>
      <c r="R606" s="23"/>
      <c r="S606" s="19" t="s">
        <v>34</v>
      </c>
      <c r="V606" s="16" t="str">
        <f t="shared" ca="1" si="60"/>
        <v>OD</v>
      </c>
      <c r="W606" s="14" t="str">
        <f t="shared" ca="1" si="60"/>
        <v>Other comm</v>
      </c>
      <c r="X606" s="3" t="str">
        <f>'EE investment costs'!D655</f>
        <v>EM-100</v>
      </c>
      <c r="Y606" s="3" t="str">
        <f>'EE investment costs'!E655</f>
        <v>Electric Motors</v>
      </c>
      <c r="AC606" s="123">
        <f>'EE investment costs'!C655</f>
        <v>10</v>
      </c>
      <c r="AD606" s="22"/>
    </row>
    <row r="607" spans="2:30" ht="13.5" thickBot="1">
      <c r="B607" s="14" t="str">
        <f t="shared" ca="1" si="56"/>
        <v>INDODEFFTF-100</v>
      </c>
      <c r="C607" s="15" t="str">
        <f t="shared" ca="1" si="55"/>
        <v>IODTF</v>
      </c>
      <c r="D607" s="16">
        <f>'EE investment costs'!$F$15</f>
        <v>2016</v>
      </c>
      <c r="E607" s="14">
        <f>VLOOKUP(X607,'EE investment costs'!$D$56:$R$656,15,0)</f>
        <v>20</v>
      </c>
      <c r="F607" s="17">
        <f ca="1">INDEX('EE investment costs'!$D$56:$R$656,MATCH(X607,'EE investment costs'!$D$56:$D$656,0),MATCH($V$8,'EE investment costs'!$D$56:$R$56,0))</f>
        <v>1469.3710069848801</v>
      </c>
      <c r="I607" s="18">
        <v>1</v>
      </c>
      <c r="J607" s="18">
        <v>1</v>
      </c>
      <c r="K607" s="14">
        <f t="shared" ca="1" si="59"/>
        <v>0</v>
      </c>
      <c r="M607" s="24" t="str">
        <f t="shared" ca="1" si="57"/>
        <v>INDODEFFTF-100</v>
      </c>
      <c r="N607" s="25" t="str">
        <f t="shared" ca="1" si="58"/>
        <v>Other comm Saving Tech-Haulage Tractors, Trucks, Fishing boats 10y</v>
      </c>
      <c r="O607" s="25" t="s">
        <v>32</v>
      </c>
      <c r="P607" s="25" t="s">
        <v>33</v>
      </c>
      <c r="Q607" s="25"/>
      <c r="R607" s="25"/>
      <c r="S607" s="24" t="s">
        <v>34</v>
      </c>
      <c r="V607" s="16" t="str">
        <f t="shared" ca="1" si="60"/>
        <v>OD</v>
      </c>
      <c r="W607" s="14" t="str">
        <f t="shared" ca="1" si="60"/>
        <v>Other comm</v>
      </c>
      <c r="X607" s="3" t="str">
        <f>'EE investment costs'!D656</f>
        <v>TF-100</v>
      </c>
      <c r="Y607" s="3" t="str">
        <f>'EE investment costs'!E656</f>
        <v>Haulage Tractors, Trucks, Fishing boats</v>
      </c>
      <c r="AC607" s="123">
        <f>'EE investment costs'!C656</f>
        <v>10</v>
      </c>
      <c r="AD607" s="22"/>
    </row>
    <row r="608" spans="2:30">
      <c r="C608" s="15"/>
      <c r="D608" s="16"/>
      <c r="F608" s="17"/>
      <c r="I608" s="18"/>
      <c r="J608" s="18"/>
      <c r="M608" s="20"/>
      <c r="N608" s="21"/>
      <c r="O608" s="21"/>
      <c r="P608" s="21"/>
      <c r="Q608" s="21"/>
      <c r="R608" s="21"/>
      <c r="S608" s="20"/>
      <c r="V608" s="16"/>
      <c r="W608" s="14"/>
      <c r="X608" s="3"/>
      <c r="Y608" s="3"/>
      <c r="AC608" s="123"/>
      <c r="AD608" s="22"/>
    </row>
    <row r="609" spans="3:30">
      <c r="C609" s="15"/>
      <c r="D609" s="16"/>
      <c r="F609" s="17"/>
      <c r="I609" s="18"/>
      <c r="J609" s="18"/>
      <c r="M609" s="19"/>
      <c r="N609" s="23"/>
      <c r="O609" s="23"/>
      <c r="P609" s="23"/>
      <c r="Q609" s="23"/>
      <c r="R609" s="23"/>
      <c r="S609" s="19"/>
      <c r="V609" s="16"/>
      <c r="W609" s="14"/>
      <c r="X609" s="3"/>
      <c r="Y609" s="3"/>
      <c r="AC609" s="123"/>
      <c r="AD609" s="22"/>
    </row>
    <row r="610" spans="3:30">
      <c r="C610" s="15"/>
      <c r="D610" s="16"/>
      <c r="F610" s="17"/>
      <c r="I610" s="18"/>
      <c r="J610" s="18"/>
      <c r="M610" s="19"/>
      <c r="N610" s="23"/>
      <c r="O610" s="23"/>
      <c r="P610" s="23"/>
      <c r="Q610" s="23"/>
      <c r="R610" s="23"/>
      <c r="S610" s="19"/>
      <c r="V610" s="16"/>
      <c r="W610" s="14"/>
      <c r="X610" s="3"/>
      <c r="Y610" s="3"/>
      <c r="AC610" s="123"/>
      <c r="AD610" s="22"/>
    </row>
    <row r="611" spans="3:30">
      <c r="C611" s="15"/>
      <c r="D611" s="16"/>
      <c r="F611" s="17"/>
      <c r="I611" s="18"/>
      <c r="J611" s="18"/>
      <c r="M611" s="19"/>
      <c r="N611" s="23"/>
      <c r="O611" s="23"/>
      <c r="P611" s="23"/>
      <c r="Q611" s="23"/>
      <c r="R611" s="23"/>
      <c r="S611" s="19"/>
      <c r="V611" s="16"/>
      <c r="W611" s="14"/>
      <c r="X611" s="3"/>
      <c r="Y611" s="3"/>
      <c r="AC611" s="123"/>
      <c r="AD611" s="22"/>
    </row>
    <row r="612" spans="3:30">
      <c r="C612" s="15"/>
      <c r="D612" s="16"/>
      <c r="F612" s="17"/>
      <c r="I612" s="18"/>
      <c r="J612" s="18"/>
      <c r="M612" s="19"/>
      <c r="N612" s="23"/>
      <c r="O612" s="23"/>
      <c r="P612" s="23"/>
      <c r="Q612" s="23"/>
      <c r="R612" s="23"/>
      <c r="S612" s="19"/>
      <c r="V612" s="16"/>
      <c r="W612" s="14"/>
      <c r="X612" s="3"/>
      <c r="Y612" s="3"/>
      <c r="AC612" s="123"/>
      <c r="AD612" s="22"/>
    </row>
    <row r="613" spans="3:30">
      <c r="C613" s="15"/>
      <c r="D613" s="16"/>
      <c r="F613" s="17"/>
      <c r="I613" s="18"/>
      <c r="J613" s="18"/>
      <c r="M613" s="19"/>
      <c r="N613" s="23"/>
      <c r="O613" s="23"/>
      <c r="P613" s="23"/>
      <c r="Q613" s="23"/>
      <c r="R613" s="23"/>
      <c r="S613" s="19"/>
      <c r="V613" s="16"/>
      <c r="W613" s="14"/>
      <c r="X613" s="3"/>
      <c r="Y613" s="3"/>
      <c r="AC613" s="123"/>
      <c r="AD613" s="22"/>
    </row>
    <row r="614" spans="3:30">
      <c r="C614" s="15"/>
      <c r="D614" s="16"/>
      <c r="F614" s="17"/>
      <c r="I614" s="18"/>
      <c r="J614" s="18"/>
      <c r="M614" s="19"/>
      <c r="N614" s="23"/>
      <c r="O614" s="23"/>
      <c r="P614" s="23"/>
      <c r="Q614" s="23"/>
      <c r="R614" s="23"/>
      <c r="S614" s="19"/>
      <c r="V614" s="16"/>
      <c r="W614" s="14"/>
      <c r="X614" s="3"/>
      <c r="Y614" s="3"/>
      <c r="AC614" s="123"/>
      <c r="AD614" s="22"/>
    </row>
    <row r="615" spans="3:30">
      <c r="C615" s="15"/>
      <c r="D615" s="16"/>
      <c r="F615" s="17"/>
      <c r="I615" s="18"/>
      <c r="J615" s="18"/>
      <c r="M615" s="19"/>
      <c r="N615" s="23"/>
      <c r="O615" s="23"/>
      <c r="P615" s="23"/>
      <c r="Q615" s="23"/>
      <c r="R615" s="23"/>
      <c r="S615" s="19"/>
      <c r="V615" s="16"/>
      <c r="W615" s="14"/>
      <c r="X615" s="3"/>
      <c r="Y615" s="3"/>
      <c r="AC615" s="123"/>
      <c r="AD615" s="22"/>
    </row>
    <row r="616" spans="3:30">
      <c r="C616" s="15"/>
      <c r="D616" s="16"/>
      <c r="F616" s="17"/>
      <c r="I616" s="18"/>
      <c r="J616" s="18"/>
      <c r="M616" s="19"/>
      <c r="N616" s="23"/>
      <c r="O616" s="23"/>
      <c r="P616" s="23"/>
      <c r="Q616" s="23"/>
      <c r="R616" s="23"/>
      <c r="S616" s="19"/>
      <c r="V616" s="16"/>
      <c r="W616" s="14"/>
      <c r="X616" s="3"/>
      <c r="Y616" s="3"/>
      <c r="AC616" s="123"/>
      <c r="AD616" s="22"/>
    </row>
    <row r="617" spans="3:30">
      <c r="C617" s="15"/>
      <c r="D617" s="16"/>
      <c r="F617" s="17"/>
      <c r="I617" s="18"/>
      <c r="J617" s="18"/>
      <c r="M617" s="19"/>
      <c r="N617" s="23"/>
      <c r="O617" s="23"/>
      <c r="P617" s="23"/>
      <c r="Q617" s="23"/>
      <c r="R617" s="23"/>
      <c r="S617" s="19"/>
      <c r="V617" s="16"/>
      <c r="W617" s="14"/>
      <c r="X617" s="3"/>
      <c r="Y617" s="3"/>
      <c r="AC617" s="123"/>
      <c r="AD617" s="22"/>
    </row>
    <row r="618" spans="3:30">
      <c r="C618" s="15"/>
      <c r="D618" s="16"/>
      <c r="F618" s="17"/>
      <c r="I618" s="18"/>
      <c r="J618" s="18"/>
      <c r="M618" s="19"/>
      <c r="N618" s="23"/>
      <c r="O618" s="23"/>
      <c r="P618" s="23"/>
      <c r="Q618" s="23"/>
      <c r="R618" s="23"/>
      <c r="S618" s="19"/>
      <c r="V618" s="16"/>
      <c r="W618" s="14"/>
      <c r="X618" s="3"/>
      <c r="Y618" s="3"/>
      <c r="AC618" s="123"/>
      <c r="AD618" s="22"/>
    </row>
    <row r="619" spans="3:30">
      <c r="C619" s="15"/>
      <c r="D619" s="16"/>
      <c r="F619" s="17"/>
      <c r="I619" s="18"/>
      <c r="J619" s="18"/>
      <c r="M619" s="19"/>
      <c r="N619" s="23"/>
      <c r="O619" s="23"/>
      <c r="P619" s="23"/>
      <c r="Q619" s="23"/>
      <c r="R619" s="23"/>
      <c r="S619" s="19"/>
      <c r="V619" s="16"/>
      <c r="W619" s="14"/>
      <c r="X619" s="3"/>
      <c r="Y619" s="3"/>
      <c r="AC619" s="123"/>
      <c r="AD619" s="22"/>
    </row>
    <row r="620" spans="3:30">
      <c r="C620" s="15"/>
      <c r="D620" s="16"/>
      <c r="F620" s="17"/>
      <c r="I620" s="18"/>
      <c r="J620" s="18"/>
      <c r="M620" s="19"/>
      <c r="N620" s="23"/>
      <c r="O620" s="23"/>
      <c r="P620" s="23"/>
      <c r="Q620" s="23"/>
      <c r="R620" s="23"/>
      <c r="S620" s="19"/>
      <c r="V620" s="16"/>
      <c r="W620" s="14"/>
      <c r="X620" s="3"/>
      <c r="Y620" s="3"/>
      <c r="AC620" s="123"/>
      <c r="AD620" s="22"/>
    </row>
    <row r="621" spans="3:30">
      <c r="C621" s="15"/>
      <c r="D621" s="16"/>
      <c r="F621" s="17"/>
      <c r="I621" s="18"/>
      <c r="J621" s="18"/>
      <c r="M621" s="19"/>
      <c r="N621" s="23"/>
      <c r="O621" s="23"/>
      <c r="P621" s="23"/>
      <c r="Q621" s="23"/>
      <c r="R621" s="23"/>
      <c r="S621" s="19"/>
      <c r="V621" s="16"/>
      <c r="W621" s="14"/>
      <c r="X621" s="3"/>
      <c r="Y621" s="3"/>
      <c r="AC621" s="123"/>
      <c r="AD621" s="22"/>
    </row>
    <row r="622" spans="3:30">
      <c r="C622" s="15"/>
      <c r="D622" s="16"/>
      <c r="F622" s="17"/>
      <c r="I622" s="18"/>
      <c r="J622" s="18"/>
      <c r="M622" s="19"/>
      <c r="N622" s="23"/>
      <c r="O622" s="23"/>
      <c r="P622" s="23"/>
      <c r="Q622" s="23"/>
      <c r="R622" s="23"/>
      <c r="S622" s="19"/>
      <c r="V622" s="16"/>
      <c r="W622" s="14"/>
      <c r="X622" s="3"/>
      <c r="Y622" s="3"/>
      <c r="AC622" s="123"/>
      <c r="AD622" s="22"/>
    </row>
    <row r="623" spans="3:30">
      <c r="C623" s="15"/>
      <c r="D623" s="16"/>
      <c r="F623" s="17"/>
      <c r="I623" s="18"/>
      <c r="J623" s="18"/>
      <c r="M623" s="19"/>
      <c r="N623" s="23"/>
      <c r="O623" s="23"/>
      <c r="P623" s="23"/>
      <c r="Q623" s="23"/>
      <c r="R623" s="23"/>
      <c r="S623" s="19"/>
      <c r="V623" s="16"/>
      <c r="W623" s="14"/>
      <c r="X623" s="3"/>
      <c r="Y623" s="3"/>
      <c r="AC623" s="123"/>
      <c r="AD623" s="22"/>
    </row>
    <row r="624" spans="3:30">
      <c r="C624" s="15"/>
      <c r="D624" s="16"/>
      <c r="F624" s="17"/>
      <c r="I624" s="18"/>
      <c r="J624" s="18"/>
      <c r="M624" s="19"/>
      <c r="N624" s="23"/>
      <c r="O624" s="23"/>
      <c r="P624" s="23"/>
      <c r="Q624" s="23"/>
      <c r="R624" s="23"/>
      <c r="S624" s="19"/>
      <c r="V624" s="16"/>
      <c r="W624" s="14"/>
      <c r="X624" s="3"/>
      <c r="Y624" s="3"/>
      <c r="AC624" s="123"/>
      <c r="AD624" s="22"/>
    </row>
    <row r="625" spans="3:30">
      <c r="C625" s="15"/>
      <c r="D625" s="16"/>
      <c r="F625" s="17"/>
      <c r="I625" s="18"/>
      <c r="J625" s="18"/>
      <c r="M625" s="19"/>
      <c r="N625" s="23"/>
      <c r="O625" s="23"/>
      <c r="P625" s="23"/>
      <c r="Q625" s="23"/>
      <c r="R625" s="23"/>
      <c r="S625" s="19"/>
      <c r="V625" s="16"/>
      <c r="W625" s="14"/>
      <c r="X625" s="3"/>
      <c r="Y625" s="3"/>
      <c r="AC625" s="123"/>
      <c r="AD625" s="22"/>
    </row>
    <row r="626" spans="3:30">
      <c r="C626" s="15"/>
      <c r="D626" s="16"/>
      <c r="F626" s="17"/>
      <c r="I626" s="18"/>
      <c r="J626" s="18"/>
      <c r="M626" s="19"/>
      <c r="N626" s="23"/>
      <c r="O626" s="23"/>
      <c r="P626" s="23"/>
      <c r="Q626" s="23"/>
      <c r="R626" s="23"/>
      <c r="S626" s="19"/>
      <c r="V626" s="16"/>
      <c r="W626" s="14"/>
      <c r="X626" s="3"/>
      <c r="Y626" s="3"/>
      <c r="AC626" s="123"/>
      <c r="AD626" s="22"/>
    </row>
    <row r="627" spans="3:30">
      <c r="C627" s="15"/>
      <c r="D627" s="16"/>
      <c r="F627" s="17"/>
      <c r="I627" s="18"/>
      <c r="J627" s="18"/>
      <c r="M627" s="19"/>
      <c r="N627" s="23"/>
      <c r="O627" s="23"/>
      <c r="P627" s="23"/>
      <c r="Q627" s="23"/>
      <c r="R627" s="23"/>
      <c r="S627" s="19"/>
      <c r="V627" s="16"/>
      <c r="W627" s="14"/>
      <c r="X627" s="3"/>
      <c r="Y627" s="3"/>
      <c r="AC627" s="123"/>
      <c r="AD627" s="22"/>
    </row>
    <row r="628" spans="3:30">
      <c r="C628" s="15"/>
      <c r="D628" s="16"/>
      <c r="F628" s="17"/>
      <c r="I628" s="18"/>
      <c r="J628" s="18"/>
      <c r="M628" s="19"/>
      <c r="N628" s="23"/>
      <c r="O628" s="23"/>
      <c r="P628" s="23"/>
      <c r="Q628" s="23"/>
      <c r="R628" s="23"/>
      <c r="S628" s="19"/>
      <c r="V628" s="16"/>
      <c r="W628" s="14"/>
      <c r="X628" s="3"/>
      <c r="Y628" s="3"/>
      <c r="AC628" s="123"/>
      <c r="AD628" s="22"/>
    </row>
    <row r="629" spans="3:30">
      <c r="C629" s="15"/>
      <c r="D629" s="16"/>
      <c r="F629" s="17"/>
      <c r="I629" s="18"/>
      <c r="J629" s="18"/>
      <c r="M629" s="19"/>
      <c r="N629" s="23"/>
      <c r="O629" s="23"/>
      <c r="P629" s="23"/>
      <c r="Q629" s="23"/>
      <c r="R629" s="23"/>
      <c r="S629" s="19"/>
      <c r="V629" s="16"/>
      <c r="W629" s="14"/>
      <c r="X629" s="3"/>
      <c r="Y629" s="3"/>
      <c r="AC629" s="123"/>
      <c r="AD629" s="22"/>
    </row>
    <row r="630" spans="3:30">
      <c r="C630" s="15"/>
      <c r="D630" s="16"/>
      <c r="F630" s="17"/>
      <c r="I630" s="18"/>
      <c r="J630" s="18"/>
      <c r="M630" s="19"/>
      <c r="N630" s="23"/>
      <c r="O630" s="23"/>
      <c r="P630" s="23"/>
      <c r="Q630" s="23"/>
      <c r="R630" s="23"/>
      <c r="S630" s="19"/>
      <c r="V630" s="16"/>
      <c r="W630" s="14"/>
      <c r="X630" s="3"/>
      <c r="Y630" s="3"/>
      <c r="AC630" s="123"/>
      <c r="AD630" s="22"/>
    </row>
    <row r="631" spans="3:30">
      <c r="C631" s="15"/>
      <c r="D631" s="16"/>
      <c r="F631" s="17"/>
      <c r="I631" s="18"/>
      <c r="J631" s="18"/>
      <c r="M631" s="19"/>
      <c r="N631" s="23"/>
      <c r="O631" s="23"/>
      <c r="P631" s="23"/>
      <c r="Q631" s="23"/>
      <c r="R631" s="23"/>
      <c r="S631" s="19"/>
      <c r="V631" s="16"/>
      <c r="W631" s="14"/>
      <c r="X631" s="3"/>
      <c r="Y631" s="3"/>
      <c r="AC631" s="123"/>
      <c r="AD631" s="22"/>
    </row>
    <row r="632" spans="3:30">
      <c r="C632" s="15"/>
      <c r="D632" s="16"/>
      <c r="F632" s="17"/>
      <c r="I632" s="18"/>
      <c r="J632" s="18"/>
      <c r="M632" s="19"/>
      <c r="N632" s="23"/>
      <c r="O632" s="23"/>
      <c r="P632" s="23"/>
      <c r="Q632" s="23"/>
      <c r="R632" s="23"/>
      <c r="S632" s="19"/>
      <c r="V632" s="16"/>
      <c r="W632" s="14"/>
      <c r="X632" s="3"/>
      <c r="Y632" s="3"/>
      <c r="AC632" s="123"/>
      <c r="AD632" s="22"/>
    </row>
    <row r="633" spans="3:30">
      <c r="C633" s="15"/>
      <c r="D633" s="16"/>
      <c r="F633" s="17"/>
      <c r="I633" s="18"/>
      <c r="J633" s="18"/>
      <c r="M633" s="19"/>
      <c r="N633" s="23"/>
      <c r="O633" s="23"/>
      <c r="P633" s="23"/>
      <c r="Q633" s="23"/>
      <c r="R633" s="23"/>
      <c r="S633" s="19"/>
      <c r="V633" s="16"/>
      <c r="W633" s="14"/>
      <c r="X633" s="3"/>
      <c r="Y633" s="3"/>
      <c r="AC633" s="123"/>
      <c r="AD633" s="22"/>
    </row>
    <row r="634" spans="3:30">
      <c r="C634" s="15"/>
      <c r="D634" s="16"/>
      <c r="F634" s="17"/>
      <c r="I634" s="18"/>
      <c r="J634" s="18"/>
      <c r="M634" s="19"/>
      <c r="N634" s="23"/>
      <c r="O634" s="23"/>
      <c r="P634" s="23"/>
      <c r="Q634" s="23"/>
      <c r="R634" s="23"/>
      <c r="S634" s="19"/>
      <c r="V634" s="16"/>
      <c r="W634" s="14"/>
      <c r="X634" s="3"/>
      <c r="Y634" s="3"/>
      <c r="AC634" s="123"/>
      <c r="AD634" s="22"/>
    </row>
    <row r="635" spans="3:30">
      <c r="C635" s="15"/>
      <c r="D635" s="16"/>
      <c r="F635" s="17"/>
      <c r="I635" s="18"/>
      <c r="J635" s="18"/>
      <c r="M635" s="19"/>
      <c r="N635" s="23"/>
      <c r="O635" s="23"/>
      <c r="P635" s="23"/>
      <c r="Q635" s="23"/>
      <c r="R635" s="23"/>
      <c r="S635" s="19"/>
      <c r="V635" s="16"/>
      <c r="W635" s="14"/>
      <c r="X635" s="3"/>
      <c r="Y635" s="3"/>
      <c r="AC635" s="123"/>
      <c r="AD635" s="22"/>
    </row>
    <row r="636" spans="3:30">
      <c r="C636" s="15"/>
      <c r="D636" s="16"/>
      <c r="F636" s="17"/>
      <c r="I636" s="18"/>
      <c r="J636" s="18"/>
      <c r="M636" s="19"/>
      <c r="N636" s="23"/>
      <c r="O636" s="23"/>
      <c r="P636" s="23"/>
      <c r="Q636" s="23"/>
      <c r="R636" s="23"/>
      <c r="S636" s="19"/>
      <c r="V636" s="16"/>
      <c r="W636" s="14"/>
      <c r="X636" s="3"/>
      <c r="Y636" s="3"/>
      <c r="AC636" s="123"/>
      <c r="AD636" s="22"/>
    </row>
    <row r="637" spans="3:30">
      <c r="C637" s="15"/>
      <c r="D637" s="16"/>
      <c r="F637" s="17"/>
      <c r="I637" s="18"/>
      <c r="J637" s="18"/>
      <c r="M637" s="19"/>
      <c r="N637" s="23"/>
      <c r="O637" s="23"/>
      <c r="P637" s="23"/>
      <c r="Q637" s="23"/>
      <c r="R637" s="23"/>
      <c r="S637" s="19"/>
      <c r="V637" s="16"/>
      <c r="W637" s="14"/>
      <c r="X637" s="3"/>
      <c r="Y637" s="3"/>
      <c r="AC637" s="123"/>
      <c r="AD637" s="22"/>
    </row>
    <row r="638" spans="3:30">
      <c r="C638" s="15"/>
      <c r="D638" s="16"/>
      <c r="F638" s="17"/>
      <c r="I638" s="18"/>
      <c r="J638" s="18"/>
      <c r="M638" s="19"/>
      <c r="N638" s="23"/>
      <c r="O638" s="23"/>
      <c r="P638" s="23"/>
      <c r="Q638" s="23"/>
      <c r="R638" s="23"/>
      <c r="S638" s="19"/>
      <c r="V638" s="16"/>
      <c r="W638" s="14"/>
      <c r="X638" s="3"/>
      <c r="Y638" s="3"/>
      <c r="AC638" s="123"/>
      <c r="AD638" s="22"/>
    </row>
    <row r="639" spans="3:30">
      <c r="C639" s="15"/>
      <c r="D639" s="16"/>
      <c r="F639" s="17"/>
      <c r="I639" s="18"/>
      <c r="J639" s="18"/>
      <c r="M639" s="19"/>
      <c r="N639" s="23"/>
      <c r="O639" s="23"/>
      <c r="P639" s="23"/>
      <c r="Q639" s="23"/>
      <c r="R639" s="23"/>
      <c r="S639" s="19"/>
      <c r="V639" s="16"/>
      <c r="W639" s="14"/>
      <c r="X639" s="3"/>
      <c r="Y639" s="3"/>
      <c r="AC639" s="123"/>
      <c r="AD639" s="22"/>
    </row>
    <row r="640" spans="3:30">
      <c r="C640" s="15"/>
      <c r="D640" s="16"/>
      <c r="F640" s="17"/>
      <c r="I640" s="18"/>
      <c r="J640" s="18"/>
      <c r="M640" s="19"/>
      <c r="N640" s="23"/>
      <c r="O640" s="23"/>
      <c r="P640" s="23"/>
      <c r="Q640" s="23"/>
      <c r="R640" s="23"/>
      <c r="S640" s="19"/>
      <c r="V640" s="16"/>
      <c r="W640" s="14"/>
      <c r="X640" s="3"/>
      <c r="Y640" s="3"/>
      <c r="AC640" s="123"/>
      <c r="AD640" s="22"/>
    </row>
    <row r="641" spans="3:30">
      <c r="C641" s="15"/>
      <c r="D641" s="16"/>
      <c r="F641" s="17"/>
      <c r="I641" s="18"/>
      <c r="J641" s="18"/>
      <c r="M641" s="19"/>
      <c r="N641" s="23"/>
      <c r="O641" s="23"/>
      <c r="P641" s="23"/>
      <c r="Q641" s="23"/>
      <c r="R641" s="23"/>
      <c r="S641" s="19"/>
      <c r="V641" s="16"/>
      <c r="W641" s="14"/>
      <c r="X641" s="3"/>
      <c r="Y641" s="3"/>
      <c r="AC641" s="123"/>
      <c r="AD641" s="22"/>
    </row>
    <row r="642" spans="3:30">
      <c r="C642" s="15"/>
      <c r="D642" s="16"/>
      <c r="F642" s="17"/>
      <c r="I642" s="18"/>
      <c r="J642" s="18"/>
      <c r="M642" s="19"/>
      <c r="N642" s="23"/>
      <c r="O642" s="23"/>
      <c r="P642" s="23"/>
      <c r="Q642" s="23"/>
      <c r="R642" s="23"/>
      <c r="S642" s="19"/>
      <c r="V642" s="16"/>
      <c r="W642" s="14"/>
      <c r="X642" s="3"/>
      <c r="Y642" s="3"/>
      <c r="AC642" s="123"/>
      <c r="AD642" s="22"/>
    </row>
    <row r="643" spans="3:30">
      <c r="C643" s="15"/>
      <c r="D643" s="16"/>
      <c r="F643" s="17"/>
      <c r="I643" s="18"/>
      <c r="J643" s="18"/>
      <c r="M643" s="19"/>
      <c r="N643" s="23"/>
      <c r="O643" s="23"/>
      <c r="P643" s="23"/>
      <c r="Q643" s="23"/>
      <c r="R643" s="23"/>
      <c r="S643" s="19"/>
      <c r="V643" s="16"/>
      <c r="W643" s="14"/>
      <c r="X643" s="3"/>
      <c r="Y643" s="3"/>
      <c r="AC643" s="123"/>
      <c r="AD643" s="22"/>
    </row>
    <row r="644" spans="3:30">
      <c r="C644" s="15"/>
      <c r="D644" s="16"/>
      <c r="F644" s="17"/>
      <c r="I644" s="18"/>
      <c r="J644" s="18"/>
      <c r="M644" s="19"/>
      <c r="N644" s="23"/>
      <c r="O644" s="23"/>
      <c r="P644" s="23"/>
      <c r="Q644" s="23"/>
      <c r="R644" s="23"/>
      <c r="S644" s="19"/>
      <c r="V644" s="16"/>
      <c r="W644" s="14"/>
      <c r="X644" s="3"/>
      <c r="Y644" s="3"/>
      <c r="AC644" s="123"/>
      <c r="AD644" s="22"/>
    </row>
    <row r="645" spans="3:30">
      <c r="C645" s="15"/>
      <c r="D645" s="16"/>
      <c r="F645" s="17"/>
      <c r="I645" s="18"/>
      <c r="J645" s="18"/>
      <c r="M645" s="19"/>
      <c r="N645" s="23"/>
      <c r="O645" s="23"/>
      <c r="P645" s="23"/>
      <c r="Q645" s="23"/>
      <c r="R645" s="23"/>
      <c r="S645" s="19"/>
      <c r="V645" s="16"/>
      <c r="W645" s="14"/>
      <c r="X645" s="3"/>
      <c r="Y645" s="3"/>
      <c r="AC645" s="123"/>
      <c r="AD645" s="22"/>
    </row>
    <row r="646" spans="3:30">
      <c r="C646" s="15"/>
      <c r="D646" s="16"/>
      <c r="F646" s="17"/>
      <c r="I646" s="18"/>
      <c r="J646" s="18"/>
      <c r="M646" s="19"/>
      <c r="N646" s="23"/>
      <c r="O646" s="23"/>
      <c r="P646" s="23"/>
      <c r="Q646" s="23"/>
      <c r="R646" s="23"/>
      <c r="S646" s="19"/>
      <c r="V646" s="16"/>
      <c r="W646" s="14"/>
      <c r="X646" s="3"/>
      <c r="Y646" s="3"/>
      <c r="AC646" s="123"/>
      <c r="AD646" s="22"/>
    </row>
    <row r="647" spans="3:30">
      <c r="C647" s="15"/>
      <c r="D647" s="16"/>
      <c r="F647" s="17"/>
      <c r="I647" s="18"/>
      <c r="J647" s="18"/>
      <c r="M647" s="19"/>
      <c r="N647" s="23"/>
      <c r="O647" s="23"/>
      <c r="P647" s="23"/>
      <c r="Q647" s="23"/>
      <c r="R647" s="23"/>
      <c r="S647" s="19"/>
      <c r="V647" s="16"/>
      <c r="W647" s="14"/>
      <c r="X647" s="3"/>
      <c r="Y647" s="3"/>
      <c r="AC647" s="123"/>
      <c r="AD647" s="22"/>
    </row>
    <row r="648" spans="3:30">
      <c r="C648" s="15"/>
      <c r="D648" s="16"/>
      <c r="F648" s="17"/>
      <c r="I648" s="18"/>
      <c r="J648" s="18"/>
      <c r="M648" s="19"/>
      <c r="N648" s="23"/>
      <c r="O648" s="23"/>
      <c r="P648" s="23"/>
      <c r="Q648" s="23"/>
      <c r="R648" s="23"/>
      <c r="S648" s="19"/>
      <c r="V648" s="16"/>
      <c r="W648" s="14"/>
      <c r="X648" s="3"/>
      <c r="Y648" s="3"/>
      <c r="AC648" s="123"/>
      <c r="AD648" s="22"/>
    </row>
    <row r="649" spans="3:30">
      <c r="C649" s="15"/>
      <c r="D649" s="16"/>
      <c r="F649" s="17"/>
      <c r="I649" s="18"/>
      <c r="J649" s="18"/>
      <c r="M649" s="19"/>
      <c r="N649" s="23"/>
      <c r="O649" s="23"/>
      <c r="P649" s="23"/>
      <c r="Q649" s="23"/>
      <c r="R649" s="23"/>
      <c r="S649" s="19"/>
      <c r="V649" s="16"/>
      <c r="W649" s="14"/>
      <c r="X649" s="3"/>
      <c r="Y649" s="3"/>
      <c r="AC649" s="123"/>
      <c r="AD649" s="22"/>
    </row>
    <row r="650" spans="3:30">
      <c r="C650" s="15"/>
      <c r="D650" s="16"/>
      <c r="F650" s="17"/>
      <c r="I650" s="18"/>
      <c r="J650" s="18"/>
      <c r="M650" s="19"/>
      <c r="N650" s="23"/>
      <c r="O650" s="23"/>
      <c r="P650" s="23"/>
      <c r="Q650" s="23"/>
      <c r="R650" s="23"/>
      <c r="S650" s="19"/>
      <c r="V650" s="16"/>
      <c r="W650" s="14"/>
      <c r="X650" s="3"/>
      <c r="Y650" s="3"/>
      <c r="AC650" s="123"/>
      <c r="AD650" s="22"/>
    </row>
    <row r="651" spans="3:30">
      <c r="C651" s="15"/>
      <c r="D651" s="16"/>
      <c r="F651" s="17"/>
      <c r="I651" s="18"/>
      <c r="J651" s="18"/>
      <c r="M651" s="19"/>
      <c r="N651" s="23"/>
      <c r="O651" s="23"/>
      <c r="P651" s="23"/>
      <c r="Q651" s="23"/>
      <c r="R651" s="23"/>
      <c r="S651" s="19"/>
      <c r="V651" s="16"/>
      <c r="W651" s="14"/>
      <c r="X651" s="3"/>
      <c r="Y651" s="3"/>
      <c r="AC651" s="123"/>
      <c r="AD651" s="22"/>
    </row>
    <row r="652" spans="3:30">
      <c r="C652" s="15"/>
      <c r="D652" s="16"/>
      <c r="F652" s="17"/>
      <c r="I652" s="18"/>
      <c r="J652" s="18"/>
      <c r="M652" s="19"/>
      <c r="N652" s="23"/>
      <c r="O652" s="23"/>
      <c r="P652" s="23"/>
      <c r="Q652" s="23"/>
      <c r="R652" s="23"/>
      <c r="S652" s="19"/>
      <c r="V652" s="16"/>
      <c r="W652" s="14"/>
      <c r="X652" s="3"/>
      <c r="Y652" s="3"/>
      <c r="AC652" s="123"/>
      <c r="AD652" s="22"/>
    </row>
    <row r="653" spans="3:30">
      <c r="C653" s="15"/>
      <c r="D653" s="16"/>
      <c r="F653" s="17"/>
      <c r="I653" s="18"/>
      <c r="J653" s="18"/>
      <c r="M653" s="19"/>
      <c r="N653" s="23"/>
      <c r="O653" s="23"/>
      <c r="P653" s="23"/>
      <c r="Q653" s="23"/>
      <c r="R653" s="23"/>
      <c r="S653" s="19"/>
      <c r="V653" s="16"/>
      <c r="W653" s="14"/>
      <c r="X653" s="3"/>
      <c r="Y653" s="3"/>
      <c r="AC653" s="123"/>
      <c r="AD653" s="22"/>
    </row>
    <row r="654" spans="3:30">
      <c r="C654" s="15"/>
      <c r="D654" s="16"/>
      <c r="F654" s="17"/>
      <c r="I654" s="18"/>
      <c r="J654" s="18"/>
      <c r="M654" s="19"/>
      <c r="N654" s="23"/>
      <c r="O654" s="23"/>
      <c r="P654" s="23"/>
      <c r="Q654" s="23"/>
      <c r="R654" s="23"/>
      <c r="S654" s="19"/>
      <c r="V654" s="16"/>
      <c r="W654" s="14"/>
      <c r="X654" s="3"/>
      <c r="Y654" s="3"/>
      <c r="AC654" s="123"/>
      <c r="AD654" s="22"/>
    </row>
    <row r="655" spans="3:30">
      <c r="C655" s="15"/>
      <c r="D655" s="16"/>
      <c r="F655" s="17"/>
      <c r="I655" s="18"/>
      <c r="J655" s="18"/>
      <c r="M655" s="19"/>
      <c r="N655" s="23"/>
      <c r="O655" s="23"/>
      <c r="P655" s="23"/>
      <c r="Q655" s="23"/>
      <c r="R655" s="23"/>
      <c r="S655" s="19"/>
      <c r="V655" s="16"/>
      <c r="W655" s="14"/>
      <c r="X655" s="3"/>
      <c r="Y655" s="3"/>
      <c r="AC655" s="123"/>
      <c r="AD655" s="22"/>
    </row>
    <row r="656" spans="3:30">
      <c r="C656" s="15"/>
      <c r="D656" s="16"/>
      <c r="F656" s="17"/>
      <c r="I656" s="18"/>
      <c r="J656" s="18"/>
      <c r="M656" s="19"/>
      <c r="N656" s="23"/>
      <c r="O656" s="23"/>
      <c r="P656" s="23"/>
      <c r="Q656" s="23"/>
      <c r="R656" s="23"/>
      <c r="S656" s="19"/>
      <c r="V656" s="16"/>
      <c r="W656" s="14"/>
      <c r="X656" s="3"/>
      <c r="Y656" s="3"/>
      <c r="AC656" s="123"/>
    </row>
    <row r="657" spans="3:29">
      <c r="C657" s="15"/>
      <c r="D657" s="16"/>
      <c r="F657" s="17"/>
      <c r="I657" s="18"/>
      <c r="J657" s="18"/>
      <c r="M657" s="19"/>
      <c r="N657" s="23"/>
      <c r="O657" s="23"/>
      <c r="P657" s="23"/>
      <c r="Q657" s="23"/>
      <c r="R657" s="23"/>
      <c r="S657" s="19"/>
      <c r="T657" s="14"/>
      <c r="U657" s="14"/>
      <c r="V657" s="16"/>
      <c r="W657" s="14"/>
      <c r="X657" s="3"/>
      <c r="Y657" s="3"/>
      <c r="AC657" s="123"/>
    </row>
    <row r="658" spans="3:29">
      <c r="C658" s="15"/>
      <c r="D658" s="16"/>
      <c r="F658" s="17"/>
      <c r="I658" s="18"/>
      <c r="J658" s="18"/>
      <c r="M658" s="19"/>
      <c r="N658" s="23"/>
      <c r="O658" s="23"/>
      <c r="P658" s="23"/>
      <c r="Q658" s="23"/>
      <c r="R658" s="23"/>
      <c r="S658" s="19"/>
      <c r="T658" s="14"/>
      <c r="U658" s="14"/>
      <c r="V658" s="16"/>
      <c r="W658" s="14"/>
      <c r="X658" s="3"/>
      <c r="Y658" s="3"/>
      <c r="AC658" s="123"/>
    </row>
    <row r="659" spans="3:29">
      <c r="C659" s="15"/>
      <c r="D659" s="16"/>
      <c r="F659" s="17"/>
      <c r="I659" s="18"/>
      <c r="J659" s="18"/>
      <c r="M659" s="19"/>
      <c r="N659" s="23"/>
      <c r="O659" s="23"/>
      <c r="P659" s="23"/>
      <c r="Q659" s="23"/>
      <c r="R659" s="23"/>
      <c r="S659" s="19"/>
      <c r="T659" s="14"/>
      <c r="U659" s="14"/>
      <c r="V659" s="16"/>
      <c r="W659" s="14"/>
      <c r="X659" s="3"/>
      <c r="Y659" s="3"/>
      <c r="AC659" s="123"/>
    </row>
    <row r="660" spans="3:29">
      <c r="C660" s="15"/>
      <c r="D660" s="16"/>
      <c r="F660" s="17"/>
      <c r="I660" s="18"/>
      <c r="J660" s="18"/>
      <c r="M660" s="19"/>
      <c r="N660" s="23"/>
      <c r="O660" s="23"/>
      <c r="P660" s="23"/>
      <c r="Q660" s="23"/>
      <c r="R660" s="23"/>
      <c r="S660" s="19"/>
      <c r="T660" s="14"/>
      <c r="U660" s="14"/>
      <c r="V660" s="16"/>
      <c r="W660" s="14"/>
      <c r="X660" s="3"/>
      <c r="Y660" s="3"/>
      <c r="AC660" s="123"/>
    </row>
    <row r="661" spans="3:29">
      <c r="C661" s="15"/>
      <c r="D661" s="16"/>
      <c r="F661" s="17"/>
      <c r="I661" s="18"/>
      <c r="J661" s="18"/>
      <c r="M661" s="19"/>
      <c r="N661" s="23"/>
      <c r="O661" s="23"/>
      <c r="P661" s="23"/>
      <c r="Q661" s="23"/>
      <c r="R661" s="23"/>
      <c r="S661" s="19"/>
      <c r="T661" s="14"/>
      <c r="U661" s="14"/>
      <c r="V661" s="16"/>
      <c r="W661" s="14"/>
      <c r="X661" s="3"/>
      <c r="Y661" s="3"/>
      <c r="AC661" s="123"/>
    </row>
    <row r="662" spans="3:29">
      <c r="C662" s="15"/>
      <c r="D662" s="16"/>
      <c r="F662" s="17"/>
      <c r="I662" s="18"/>
      <c r="J662" s="18"/>
      <c r="M662" s="19"/>
      <c r="N662" s="23"/>
      <c r="O662" s="23"/>
      <c r="P662" s="23"/>
      <c r="Q662" s="23"/>
      <c r="R662" s="23"/>
      <c r="S662" s="19"/>
      <c r="T662" s="14"/>
      <c r="U662" s="14"/>
      <c r="V662" s="16"/>
      <c r="W662" s="14"/>
      <c r="X662" s="3"/>
      <c r="Y662" s="3"/>
      <c r="AC662" s="123"/>
    </row>
    <row r="663" spans="3:29">
      <c r="C663" s="15"/>
      <c r="D663" s="16"/>
      <c r="F663" s="17"/>
      <c r="I663" s="18"/>
      <c r="J663" s="18"/>
      <c r="M663" s="19"/>
      <c r="N663" s="23"/>
      <c r="O663" s="23"/>
      <c r="P663" s="23"/>
      <c r="Q663" s="23"/>
      <c r="R663" s="23"/>
      <c r="S663" s="19"/>
      <c r="T663" s="14"/>
      <c r="U663" s="14"/>
      <c r="V663" s="16"/>
      <c r="W663" s="14"/>
      <c r="X663" s="3"/>
      <c r="Y663" s="3"/>
      <c r="Z663" s="14"/>
      <c r="AC663" s="123"/>
    </row>
    <row r="664" spans="3:29">
      <c r="C664" s="15"/>
      <c r="D664" s="16"/>
      <c r="F664" s="17"/>
      <c r="I664" s="18"/>
      <c r="J664" s="18"/>
      <c r="M664" s="19"/>
      <c r="N664" s="23"/>
      <c r="O664" s="23"/>
      <c r="P664" s="23"/>
      <c r="Q664" s="23"/>
      <c r="R664" s="23"/>
      <c r="S664" s="19"/>
      <c r="T664" s="14"/>
      <c r="U664" s="14"/>
      <c r="V664" s="16"/>
      <c r="W664" s="14"/>
      <c r="X664" s="3"/>
      <c r="Y664" s="3"/>
      <c r="Z664" s="14"/>
      <c r="AC664" s="123"/>
    </row>
    <row r="665" spans="3:29">
      <c r="C665" s="15"/>
      <c r="D665" s="16"/>
      <c r="F665" s="17"/>
      <c r="I665" s="18"/>
      <c r="J665" s="18"/>
      <c r="M665" s="19"/>
      <c r="N665" s="23"/>
      <c r="O665" s="23"/>
      <c r="P665" s="23"/>
      <c r="Q665" s="23"/>
      <c r="R665" s="23"/>
      <c r="S665" s="19"/>
      <c r="T665" s="14"/>
      <c r="U665" s="14"/>
      <c r="V665" s="16"/>
      <c r="W665" s="14"/>
      <c r="X665" s="3"/>
      <c r="Y665" s="3"/>
      <c r="Z665" s="14"/>
      <c r="AC665" s="123"/>
    </row>
    <row r="666" spans="3:29">
      <c r="C666" s="15"/>
      <c r="D666" s="16"/>
      <c r="F666" s="17"/>
      <c r="I666" s="18"/>
      <c r="J666" s="18"/>
      <c r="M666" s="19"/>
      <c r="N666" s="23"/>
      <c r="O666" s="23"/>
      <c r="P666" s="23"/>
      <c r="Q666" s="23"/>
      <c r="R666" s="23"/>
      <c r="S666" s="19"/>
      <c r="T666" s="14"/>
      <c r="U666" s="14"/>
      <c r="V666" s="16"/>
      <c r="W666" s="14"/>
      <c r="X666" s="3"/>
      <c r="Y666" s="3"/>
      <c r="Z666" s="14"/>
      <c r="AC666" s="123"/>
    </row>
    <row r="667" spans="3:29" ht="13.5" thickBot="1">
      <c r="C667" s="15"/>
      <c r="D667" s="16"/>
      <c r="F667" s="17"/>
      <c r="I667" s="18"/>
      <c r="J667" s="18"/>
      <c r="M667" s="24"/>
      <c r="N667" s="25"/>
      <c r="O667" s="25"/>
      <c r="P667" s="25"/>
      <c r="Q667" s="25"/>
      <c r="R667" s="25"/>
      <c r="S667" s="24"/>
      <c r="T667" s="14"/>
      <c r="U667" s="14"/>
      <c r="V667" s="16"/>
      <c r="W667" s="14"/>
      <c r="X667" s="3"/>
      <c r="Y667" s="3"/>
      <c r="Z667" s="14"/>
      <c r="AC667" s="123"/>
    </row>
    <row r="668" spans="3:29">
      <c r="C668" s="15"/>
      <c r="D668" s="16"/>
      <c r="F668" s="17"/>
      <c r="I668" s="18"/>
      <c r="J668" s="18"/>
      <c r="M668" s="20"/>
      <c r="N668" s="21"/>
      <c r="O668" s="21"/>
      <c r="P668" s="21"/>
      <c r="Q668" s="21"/>
      <c r="R668" s="21"/>
      <c r="S668" s="20"/>
      <c r="T668" s="14"/>
      <c r="U668" s="14"/>
      <c r="V668" s="16"/>
      <c r="W668" s="14"/>
      <c r="X668" s="3"/>
      <c r="Y668" s="3"/>
      <c r="Z668" s="14"/>
      <c r="AC668" s="123"/>
    </row>
    <row r="669" spans="3:29">
      <c r="C669" s="15"/>
      <c r="D669" s="16"/>
      <c r="F669" s="17"/>
      <c r="I669" s="18"/>
      <c r="J669" s="18"/>
      <c r="M669" s="19"/>
      <c r="N669" s="23"/>
      <c r="O669" s="23"/>
      <c r="P669" s="23"/>
      <c r="Q669" s="23"/>
      <c r="R669" s="23"/>
      <c r="S669" s="19"/>
      <c r="T669" s="14"/>
      <c r="U669" s="14"/>
      <c r="V669" s="16"/>
      <c r="W669" s="14"/>
      <c r="X669" s="3"/>
      <c r="Y669" s="3"/>
      <c r="Z669" s="14"/>
      <c r="AC669" s="123"/>
    </row>
    <row r="670" spans="3:29">
      <c r="C670" s="15"/>
      <c r="D670" s="16"/>
      <c r="F670" s="17"/>
      <c r="I670" s="18"/>
      <c r="J670" s="18"/>
      <c r="M670" s="19"/>
      <c r="N670" s="23"/>
      <c r="O670" s="23"/>
      <c r="P670" s="23"/>
      <c r="Q670" s="23"/>
      <c r="R670" s="23"/>
      <c r="S670" s="19"/>
      <c r="T670" s="14"/>
      <c r="U670" s="14"/>
      <c r="V670" s="16"/>
      <c r="W670" s="14"/>
      <c r="X670" s="3"/>
      <c r="Y670" s="3"/>
      <c r="Z670" s="14"/>
      <c r="AC670" s="123"/>
    </row>
    <row r="671" spans="3:29">
      <c r="C671" s="15"/>
      <c r="D671" s="16"/>
      <c r="F671" s="17"/>
      <c r="I671" s="18"/>
      <c r="J671" s="18"/>
      <c r="M671" s="19"/>
      <c r="N671" s="23"/>
      <c r="O671" s="23"/>
      <c r="P671" s="23"/>
      <c r="Q671" s="23"/>
      <c r="R671" s="23"/>
      <c r="S671" s="19"/>
      <c r="T671" s="14"/>
      <c r="U671" s="14"/>
      <c r="V671" s="16"/>
      <c r="W671" s="14"/>
      <c r="X671" s="3"/>
      <c r="Y671" s="3"/>
      <c r="Z671" s="14"/>
      <c r="AC671" s="123"/>
    </row>
    <row r="672" spans="3:29">
      <c r="C672" s="15"/>
      <c r="D672" s="16"/>
      <c r="F672" s="17"/>
      <c r="I672" s="18"/>
      <c r="J672" s="18"/>
      <c r="M672" s="19"/>
      <c r="N672" s="23"/>
      <c r="O672" s="23"/>
      <c r="P672" s="23"/>
      <c r="Q672" s="23"/>
      <c r="R672" s="23"/>
      <c r="S672" s="19"/>
      <c r="T672" s="14"/>
      <c r="U672" s="14"/>
      <c r="V672" s="16"/>
      <c r="W672" s="14"/>
      <c r="X672" s="3"/>
      <c r="Y672" s="3"/>
      <c r="Z672" s="14"/>
      <c r="AC672" s="123"/>
    </row>
    <row r="673" spans="3:29">
      <c r="C673" s="15"/>
      <c r="D673" s="16"/>
      <c r="F673" s="17"/>
      <c r="I673" s="18"/>
      <c r="J673" s="18"/>
      <c r="M673" s="19"/>
      <c r="N673" s="23"/>
      <c r="O673" s="23"/>
      <c r="P673" s="23"/>
      <c r="Q673" s="23"/>
      <c r="R673" s="23"/>
      <c r="S673" s="19"/>
      <c r="T673" s="14"/>
      <c r="U673" s="14"/>
      <c r="V673" s="16"/>
      <c r="W673" s="14"/>
      <c r="X673" s="3"/>
      <c r="Y673" s="3"/>
      <c r="Z673" s="14"/>
      <c r="AC673" s="123"/>
    </row>
    <row r="674" spans="3:29">
      <c r="C674" s="15"/>
      <c r="D674" s="16"/>
      <c r="F674" s="17"/>
      <c r="I674" s="18"/>
      <c r="J674" s="18"/>
      <c r="M674" s="19"/>
      <c r="N674" s="23"/>
      <c r="O674" s="23"/>
      <c r="P674" s="23"/>
      <c r="Q674" s="23"/>
      <c r="R674" s="23"/>
      <c r="S674" s="19"/>
      <c r="T674" s="14"/>
      <c r="U674" s="14"/>
      <c r="V674" s="16"/>
      <c r="W674" s="14"/>
      <c r="X674" s="3"/>
      <c r="Y674" s="3"/>
      <c r="Z674" s="14"/>
      <c r="AC674" s="123"/>
    </row>
    <row r="675" spans="3:29">
      <c r="C675" s="15"/>
      <c r="D675" s="16"/>
      <c r="F675" s="17"/>
      <c r="I675" s="18"/>
      <c r="J675" s="18"/>
      <c r="M675" s="19"/>
      <c r="N675" s="23"/>
      <c r="O675" s="23"/>
      <c r="P675" s="23"/>
      <c r="Q675" s="23"/>
      <c r="R675" s="23"/>
      <c r="S675" s="19"/>
      <c r="T675" s="14"/>
      <c r="U675" s="14"/>
      <c r="V675" s="16"/>
      <c r="W675" s="14"/>
      <c r="X675" s="3"/>
      <c r="Y675" s="3"/>
      <c r="Z675" s="14"/>
      <c r="AC675" s="123"/>
    </row>
    <row r="676" spans="3:29">
      <c r="C676" s="15"/>
      <c r="D676" s="16"/>
      <c r="F676" s="17"/>
      <c r="I676" s="18"/>
      <c r="J676" s="18"/>
      <c r="M676" s="19"/>
      <c r="N676" s="23"/>
      <c r="O676" s="23"/>
      <c r="P676" s="23"/>
      <c r="Q676" s="23"/>
      <c r="R676" s="23"/>
      <c r="S676" s="19"/>
      <c r="T676" s="14"/>
      <c r="U676" s="14"/>
      <c r="V676" s="16"/>
      <c r="W676" s="14"/>
      <c r="X676" s="3"/>
      <c r="Y676" s="3"/>
      <c r="Z676" s="14"/>
      <c r="AC676" s="123"/>
    </row>
    <row r="677" spans="3:29">
      <c r="C677" s="15"/>
      <c r="D677" s="16"/>
      <c r="F677" s="17"/>
      <c r="I677" s="18"/>
      <c r="J677" s="18"/>
      <c r="M677" s="19"/>
      <c r="N677" s="23"/>
      <c r="O677" s="23"/>
      <c r="P677" s="23"/>
      <c r="Q677" s="23"/>
      <c r="R677" s="23"/>
      <c r="S677" s="19"/>
      <c r="T677" s="14"/>
      <c r="U677" s="14"/>
      <c r="V677" s="16"/>
      <c r="W677" s="14"/>
      <c r="X677" s="3"/>
      <c r="Y677" s="3"/>
      <c r="Z677" s="14"/>
      <c r="AC677" s="123"/>
    </row>
    <row r="678" spans="3:29">
      <c r="C678" s="15"/>
      <c r="D678" s="16"/>
      <c r="F678" s="17"/>
      <c r="I678" s="18"/>
      <c r="J678" s="18"/>
      <c r="M678" s="19"/>
      <c r="N678" s="23"/>
      <c r="O678" s="23"/>
      <c r="P678" s="23"/>
      <c r="Q678" s="23"/>
      <c r="R678" s="23"/>
      <c r="S678" s="19"/>
      <c r="T678" s="14"/>
      <c r="U678" s="14"/>
      <c r="V678" s="16"/>
      <c r="W678" s="14"/>
      <c r="X678" s="3"/>
      <c r="Y678" s="3"/>
      <c r="Z678" s="14"/>
      <c r="AC678" s="123"/>
    </row>
    <row r="679" spans="3:29">
      <c r="C679" s="15"/>
      <c r="D679" s="16"/>
      <c r="F679" s="17"/>
      <c r="I679" s="18"/>
      <c r="J679" s="18"/>
      <c r="M679" s="19"/>
      <c r="N679" s="23"/>
      <c r="O679" s="23"/>
      <c r="P679" s="23"/>
      <c r="Q679" s="23"/>
      <c r="R679" s="23"/>
      <c r="S679" s="19"/>
      <c r="T679" s="14"/>
      <c r="U679" s="14"/>
      <c r="V679" s="16"/>
      <c r="W679" s="14"/>
      <c r="X679" s="3"/>
      <c r="Y679" s="3"/>
      <c r="Z679" s="14"/>
      <c r="AC679" s="123"/>
    </row>
    <row r="680" spans="3:29">
      <c r="C680" s="15"/>
      <c r="D680" s="16"/>
      <c r="F680" s="17"/>
      <c r="I680" s="18"/>
      <c r="J680" s="18"/>
      <c r="M680" s="19"/>
      <c r="N680" s="23"/>
      <c r="O680" s="23"/>
      <c r="P680" s="23"/>
      <c r="Q680" s="23"/>
      <c r="R680" s="23"/>
      <c r="S680" s="19"/>
      <c r="T680" s="14"/>
      <c r="U680" s="14"/>
      <c r="V680" s="16"/>
      <c r="W680" s="14"/>
      <c r="X680" s="3"/>
      <c r="Y680" s="3"/>
      <c r="Z680" s="14"/>
      <c r="AC680" s="123"/>
    </row>
    <row r="681" spans="3:29">
      <c r="C681" s="15"/>
      <c r="D681" s="16"/>
      <c r="F681" s="17"/>
      <c r="I681" s="18"/>
      <c r="J681" s="18"/>
      <c r="M681" s="19"/>
      <c r="N681" s="23"/>
      <c r="O681" s="23"/>
      <c r="P681" s="23"/>
      <c r="Q681" s="23"/>
      <c r="R681" s="23"/>
      <c r="S681" s="19"/>
      <c r="T681" s="14"/>
      <c r="U681" s="14"/>
      <c r="V681" s="16"/>
      <c r="W681" s="14"/>
      <c r="X681" s="3"/>
      <c r="Y681" s="3"/>
      <c r="Z681" s="14"/>
      <c r="AC681" s="123"/>
    </row>
    <row r="682" spans="3:29">
      <c r="C682" s="15"/>
      <c r="D682" s="16"/>
      <c r="F682" s="17"/>
      <c r="I682" s="18"/>
      <c r="J682" s="18"/>
      <c r="M682" s="19"/>
      <c r="N682" s="23"/>
      <c r="O682" s="23"/>
      <c r="P682" s="23"/>
      <c r="Q682" s="23"/>
      <c r="R682" s="23"/>
      <c r="S682" s="19"/>
      <c r="T682" s="14"/>
      <c r="U682" s="14"/>
      <c r="V682" s="16"/>
      <c r="W682" s="14"/>
      <c r="X682" s="3"/>
      <c r="Y682" s="3"/>
      <c r="Z682" s="14"/>
      <c r="AC682" s="123"/>
    </row>
    <row r="683" spans="3:29">
      <c r="C683" s="15"/>
      <c r="D683" s="16"/>
      <c r="F683" s="17"/>
      <c r="I683" s="18"/>
      <c r="J683" s="18"/>
      <c r="M683" s="19"/>
      <c r="N683" s="23"/>
      <c r="O683" s="23"/>
      <c r="P683" s="23"/>
      <c r="Q683" s="23"/>
      <c r="R683" s="23"/>
      <c r="S683" s="19"/>
      <c r="T683" s="14"/>
      <c r="U683" s="14"/>
      <c r="V683" s="16"/>
      <c r="W683" s="14"/>
      <c r="X683" s="3"/>
      <c r="Y683" s="3"/>
      <c r="Z683" s="14"/>
      <c r="AC683" s="123"/>
    </row>
    <row r="684" spans="3:29">
      <c r="C684" s="15"/>
      <c r="D684" s="16"/>
      <c r="F684" s="17"/>
      <c r="I684" s="18"/>
      <c r="J684" s="18"/>
      <c r="M684" s="19"/>
      <c r="N684" s="23"/>
      <c r="O684" s="23"/>
      <c r="P684" s="23"/>
      <c r="Q684" s="23"/>
      <c r="R684" s="23"/>
      <c r="S684" s="19"/>
      <c r="T684" s="14"/>
      <c r="U684" s="14"/>
      <c r="V684" s="16"/>
      <c r="W684" s="14"/>
      <c r="X684" s="3"/>
      <c r="Y684" s="3"/>
      <c r="Z684" s="14"/>
      <c r="AC684" s="123"/>
    </row>
    <row r="685" spans="3:29">
      <c r="C685" s="15"/>
      <c r="D685" s="16"/>
      <c r="F685" s="17"/>
      <c r="I685" s="18"/>
      <c r="J685" s="18"/>
      <c r="M685" s="19"/>
      <c r="N685" s="23"/>
      <c r="O685" s="23"/>
      <c r="P685" s="23"/>
      <c r="Q685" s="23"/>
      <c r="R685" s="23"/>
      <c r="S685" s="19"/>
      <c r="T685" s="14"/>
      <c r="U685" s="14"/>
      <c r="V685" s="16"/>
      <c r="W685" s="14"/>
      <c r="X685" s="3"/>
      <c r="Y685" s="3"/>
      <c r="Z685" s="14"/>
      <c r="AC685" s="123"/>
    </row>
    <row r="686" spans="3:29">
      <c r="C686" s="15"/>
      <c r="D686" s="16"/>
      <c r="F686" s="17"/>
      <c r="I686" s="18"/>
      <c r="J686" s="18"/>
      <c r="M686" s="19"/>
      <c r="N686" s="23"/>
      <c r="O686" s="23"/>
      <c r="P686" s="23"/>
      <c r="Q686" s="23"/>
      <c r="R686" s="23"/>
      <c r="S686" s="19"/>
      <c r="T686" s="14"/>
      <c r="U686" s="14"/>
      <c r="V686" s="16"/>
      <c r="W686" s="14"/>
      <c r="X686" s="3"/>
      <c r="Y686" s="3"/>
      <c r="Z686" s="14"/>
      <c r="AC686" s="123"/>
    </row>
    <row r="687" spans="3:29">
      <c r="C687" s="15"/>
      <c r="D687" s="16"/>
      <c r="F687" s="17"/>
      <c r="I687" s="18"/>
      <c r="J687" s="18"/>
      <c r="M687" s="19"/>
      <c r="N687" s="23"/>
      <c r="O687" s="23"/>
      <c r="P687" s="23"/>
      <c r="Q687" s="23"/>
      <c r="R687" s="23"/>
      <c r="S687" s="19"/>
      <c r="T687" s="14"/>
      <c r="U687" s="14"/>
      <c r="V687" s="16"/>
      <c r="W687" s="14"/>
      <c r="X687" s="3"/>
      <c r="Y687" s="3"/>
      <c r="Z687" s="14"/>
      <c r="AC687" s="123"/>
    </row>
    <row r="688" spans="3:29">
      <c r="C688" s="15"/>
      <c r="D688" s="16"/>
      <c r="F688" s="17"/>
      <c r="I688" s="18"/>
      <c r="J688" s="18"/>
      <c r="M688" s="19"/>
      <c r="N688" s="23"/>
      <c r="O688" s="23"/>
      <c r="P688" s="23"/>
      <c r="Q688" s="23"/>
      <c r="R688" s="23"/>
      <c r="S688" s="19"/>
      <c r="T688" s="14"/>
      <c r="U688" s="14"/>
      <c r="V688" s="16"/>
      <c r="W688" s="14"/>
      <c r="X688" s="3"/>
      <c r="Y688" s="3"/>
      <c r="Z688" s="14"/>
      <c r="AC688" s="123"/>
    </row>
    <row r="689" spans="3:29">
      <c r="C689" s="15"/>
      <c r="D689" s="16"/>
      <c r="F689" s="17"/>
      <c r="I689" s="18"/>
      <c r="J689" s="18"/>
      <c r="M689" s="19"/>
      <c r="N689" s="23"/>
      <c r="O689" s="23"/>
      <c r="P689" s="23"/>
      <c r="Q689" s="23"/>
      <c r="R689" s="23"/>
      <c r="S689" s="19"/>
      <c r="T689" s="14"/>
      <c r="U689" s="14"/>
      <c r="V689" s="16"/>
      <c r="W689" s="14"/>
      <c r="X689" s="3"/>
      <c r="Y689" s="3"/>
      <c r="Z689" s="14"/>
      <c r="AC689" s="123"/>
    </row>
    <row r="690" spans="3:29">
      <c r="C690" s="15"/>
      <c r="D690" s="16"/>
      <c r="F690" s="17"/>
      <c r="I690" s="18"/>
      <c r="J690" s="18"/>
      <c r="M690" s="19"/>
      <c r="N690" s="23"/>
      <c r="O690" s="23"/>
      <c r="P690" s="23"/>
      <c r="Q690" s="23"/>
      <c r="R690" s="23"/>
      <c r="S690" s="19"/>
      <c r="T690" s="14"/>
      <c r="U690" s="14"/>
      <c r="V690" s="16"/>
      <c r="W690" s="14"/>
      <c r="X690" s="3"/>
      <c r="Y690" s="3"/>
      <c r="Z690" s="14"/>
      <c r="AC690" s="123"/>
    </row>
    <row r="691" spans="3:29">
      <c r="C691" s="15"/>
      <c r="D691" s="16"/>
      <c r="F691" s="17"/>
      <c r="I691" s="18"/>
      <c r="J691" s="18"/>
      <c r="M691" s="19"/>
      <c r="N691" s="23"/>
      <c r="O691" s="23"/>
      <c r="P691" s="23"/>
      <c r="Q691" s="23"/>
      <c r="R691" s="23"/>
      <c r="S691" s="19"/>
      <c r="T691" s="14"/>
      <c r="U691" s="14"/>
      <c r="V691" s="16"/>
      <c r="W691" s="14"/>
      <c r="X691" s="3"/>
      <c r="Y691" s="3"/>
      <c r="Z691" s="14"/>
      <c r="AC691" s="123"/>
    </row>
    <row r="692" spans="3:29">
      <c r="C692" s="15"/>
      <c r="D692" s="16"/>
      <c r="F692" s="17"/>
      <c r="I692" s="18"/>
      <c r="J692" s="18"/>
      <c r="M692" s="19"/>
      <c r="N692" s="23"/>
      <c r="O692" s="23"/>
      <c r="P692" s="23"/>
      <c r="Q692" s="23"/>
      <c r="R692" s="23"/>
      <c r="S692" s="19"/>
      <c r="T692" s="14"/>
      <c r="U692" s="14"/>
      <c r="V692" s="16"/>
      <c r="W692" s="14"/>
      <c r="X692" s="3"/>
      <c r="Y692" s="3"/>
      <c r="Z692" s="14"/>
      <c r="AC692" s="123"/>
    </row>
    <row r="693" spans="3:29">
      <c r="C693" s="15"/>
      <c r="D693" s="16"/>
      <c r="F693" s="17"/>
      <c r="I693" s="18"/>
      <c r="J693" s="18"/>
      <c r="M693" s="19"/>
      <c r="N693" s="23"/>
      <c r="O693" s="23"/>
      <c r="P693" s="23"/>
      <c r="Q693" s="23"/>
      <c r="R693" s="23"/>
      <c r="S693" s="19"/>
      <c r="T693" s="14"/>
      <c r="U693" s="14"/>
      <c r="V693" s="16"/>
      <c r="W693" s="14"/>
      <c r="X693" s="3"/>
      <c r="Y693" s="3"/>
      <c r="Z693" s="14"/>
      <c r="AC693" s="123"/>
    </row>
    <row r="694" spans="3:29">
      <c r="C694" s="15"/>
      <c r="D694" s="16"/>
      <c r="F694" s="17"/>
      <c r="I694" s="18"/>
      <c r="J694" s="18"/>
      <c r="M694" s="19"/>
      <c r="N694" s="23"/>
      <c r="O694" s="23"/>
      <c r="P694" s="23"/>
      <c r="Q694" s="23"/>
      <c r="R694" s="23"/>
      <c r="S694" s="19"/>
      <c r="T694" s="14"/>
      <c r="U694" s="14"/>
      <c r="V694" s="16"/>
      <c r="W694" s="14"/>
      <c r="X694" s="3"/>
      <c r="Y694" s="3"/>
      <c r="Z694" s="14"/>
      <c r="AC694" s="123"/>
    </row>
    <row r="695" spans="3:29">
      <c r="C695" s="15"/>
      <c r="D695" s="16"/>
      <c r="F695" s="17"/>
      <c r="I695" s="18"/>
      <c r="J695" s="18"/>
      <c r="M695" s="19"/>
      <c r="N695" s="23"/>
      <c r="O695" s="23"/>
      <c r="P695" s="23"/>
      <c r="Q695" s="23"/>
      <c r="R695" s="23"/>
      <c r="S695" s="19"/>
      <c r="T695" s="14"/>
      <c r="U695" s="14"/>
      <c r="V695" s="16"/>
      <c r="W695" s="14"/>
      <c r="X695" s="3"/>
      <c r="Y695" s="3"/>
      <c r="Z695" s="14"/>
      <c r="AC695" s="123"/>
    </row>
    <row r="696" spans="3:29">
      <c r="C696" s="15"/>
      <c r="D696" s="16"/>
      <c r="F696" s="17"/>
      <c r="I696" s="18"/>
      <c r="J696" s="18"/>
      <c r="M696" s="19"/>
      <c r="N696" s="23"/>
      <c r="O696" s="23"/>
      <c r="P696" s="23"/>
      <c r="Q696" s="23"/>
      <c r="R696" s="23"/>
      <c r="S696" s="19"/>
      <c r="T696" s="14"/>
      <c r="U696" s="14"/>
      <c r="V696" s="16"/>
      <c r="W696" s="14"/>
      <c r="X696" s="3"/>
      <c r="Y696" s="3"/>
      <c r="Z696" s="14"/>
      <c r="AC696" s="123"/>
    </row>
    <row r="697" spans="3:29">
      <c r="C697" s="15"/>
      <c r="D697" s="16"/>
      <c r="F697" s="17"/>
      <c r="I697" s="18"/>
      <c r="J697" s="18"/>
      <c r="M697" s="19"/>
      <c r="N697" s="23"/>
      <c r="O697" s="23"/>
      <c r="P697" s="23"/>
      <c r="Q697" s="23"/>
      <c r="R697" s="23"/>
      <c r="S697" s="19"/>
      <c r="T697" s="14"/>
      <c r="U697" s="14"/>
      <c r="V697" s="16"/>
      <c r="W697" s="14"/>
      <c r="X697" s="3"/>
      <c r="Y697" s="3"/>
      <c r="Z697" s="14"/>
      <c r="AC697" s="123"/>
    </row>
    <row r="698" spans="3:29">
      <c r="C698" s="15"/>
      <c r="D698" s="16"/>
      <c r="F698" s="17"/>
      <c r="I698" s="18"/>
      <c r="J698" s="18"/>
      <c r="M698" s="19"/>
      <c r="N698" s="23"/>
      <c r="O698" s="23"/>
      <c r="P698" s="23"/>
      <c r="Q698" s="23"/>
      <c r="R698" s="23"/>
      <c r="S698" s="19"/>
      <c r="T698" s="14"/>
      <c r="U698" s="14"/>
      <c r="V698" s="16"/>
      <c r="W698" s="14"/>
      <c r="X698" s="3"/>
      <c r="Y698" s="3"/>
      <c r="Z698" s="14"/>
      <c r="AC698" s="123"/>
    </row>
    <row r="699" spans="3:29">
      <c r="C699" s="15"/>
      <c r="D699" s="16"/>
      <c r="F699" s="17"/>
      <c r="I699" s="18"/>
      <c r="J699" s="18"/>
      <c r="M699" s="19"/>
      <c r="N699" s="23"/>
      <c r="O699" s="23"/>
      <c r="P699" s="23"/>
      <c r="Q699" s="23"/>
      <c r="R699" s="23"/>
      <c r="S699" s="19"/>
      <c r="T699" s="14"/>
      <c r="U699" s="14"/>
      <c r="V699" s="16"/>
      <c r="W699" s="14"/>
      <c r="X699" s="3"/>
      <c r="Y699" s="3"/>
      <c r="Z699" s="14"/>
      <c r="AC699" s="123"/>
    </row>
    <row r="700" spans="3:29">
      <c r="C700" s="15"/>
      <c r="D700" s="16"/>
      <c r="F700" s="17"/>
      <c r="I700" s="18"/>
      <c r="J700" s="18"/>
      <c r="M700" s="19"/>
      <c r="N700" s="23"/>
      <c r="O700" s="23"/>
      <c r="P700" s="23"/>
      <c r="Q700" s="23"/>
      <c r="R700" s="23"/>
      <c r="S700" s="19"/>
      <c r="T700" s="14"/>
      <c r="U700" s="14"/>
      <c r="V700" s="16"/>
      <c r="W700" s="14"/>
      <c r="X700" s="3"/>
      <c r="Y700" s="3"/>
      <c r="Z700" s="14"/>
      <c r="AC700" s="123"/>
    </row>
    <row r="701" spans="3:29">
      <c r="C701" s="15"/>
      <c r="D701" s="16"/>
      <c r="F701" s="17"/>
      <c r="I701" s="18"/>
      <c r="J701" s="18"/>
      <c r="M701" s="19"/>
      <c r="N701" s="23"/>
      <c r="O701" s="23"/>
      <c r="P701" s="23"/>
      <c r="Q701" s="23"/>
      <c r="R701" s="23"/>
      <c r="S701" s="19"/>
      <c r="T701" s="14"/>
      <c r="U701" s="14"/>
      <c r="V701" s="16"/>
      <c r="W701" s="14"/>
      <c r="X701" s="3"/>
      <c r="Y701" s="3"/>
      <c r="Z701" s="14"/>
      <c r="AC701" s="123"/>
    </row>
    <row r="702" spans="3:29">
      <c r="C702" s="15"/>
      <c r="D702" s="16"/>
      <c r="F702" s="17"/>
      <c r="I702" s="18"/>
      <c r="J702" s="18"/>
      <c r="M702" s="19"/>
      <c r="N702" s="23"/>
      <c r="O702" s="23"/>
      <c r="P702" s="23"/>
      <c r="Q702" s="23"/>
      <c r="R702" s="23"/>
      <c r="S702" s="19"/>
      <c r="T702" s="14"/>
      <c r="U702" s="14"/>
      <c r="V702" s="16"/>
      <c r="W702" s="14"/>
      <c r="X702" s="3"/>
      <c r="Y702" s="3"/>
      <c r="Z702" s="14"/>
      <c r="AC702" s="123"/>
    </row>
    <row r="703" spans="3:29">
      <c r="C703" s="15"/>
      <c r="D703" s="16"/>
      <c r="F703" s="17"/>
      <c r="I703" s="18"/>
      <c r="J703" s="18"/>
      <c r="M703" s="19"/>
      <c r="N703" s="23"/>
      <c r="O703" s="23"/>
      <c r="P703" s="23"/>
      <c r="Q703" s="23"/>
      <c r="R703" s="23"/>
      <c r="S703" s="19"/>
      <c r="T703" s="14"/>
      <c r="U703" s="14"/>
      <c r="V703" s="16"/>
      <c r="W703" s="14"/>
      <c r="X703" s="3"/>
      <c r="Y703" s="3"/>
      <c r="Z703" s="14"/>
      <c r="AC703" s="123"/>
    </row>
    <row r="704" spans="3:29">
      <c r="C704" s="15"/>
      <c r="D704" s="16"/>
      <c r="F704" s="17"/>
      <c r="I704" s="18"/>
      <c r="J704" s="18"/>
      <c r="M704" s="19"/>
      <c r="N704" s="23"/>
      <c r="O704" s="23"/>
      <c r="P704" s="23"/>
      <c r="Q704" s="23"/>
      <c r="R704" s="23"/>
      <c r="S704" s="19"/>
      <c r="T704" s="14"/>
      <c r="U704" s="14"/>
      <c r="V704" s="16"/>
      <c r="W704" s="14"/>
      <c r="X704" s="3"/>
      <c r="Y704" s="3"/>
      <c r="Z704" s="14"/>
      <c r="AC704" s="123"/>
    </row>
    <row r="705" spans="3:29">
      <c r="C705" s="15"/>
      <c r="D705" s="16"/>
      <c r="F705" s="17"/>
      <c r="I705" s="18"/>
      <c r="J705" s="18"/>
      <c r="M705" s="19"/>
      <c r="N705" s="23"/>
      <c r="O705" s="23"/>
      <c r="P705" s="23"/>
      <c r="Q705" s="23"/>
      <c r="R705" s="23"/>
      <c r="S705" s="19"/>
      <c r="T705" s="14"/>
      <c r="U705" s="14"/>
      <c r="V705" s="16"/>
      <c r="W705" s="14"/>
      <c r="X705" s="3"/>
      <c r="Y705" s="3"/>
      <c r="Z705" s="14"/>
      <c r="AC705" s="123"/>
    </row>
    <row r="706" spans="3:29">
      <c r="C706" s="15"/>
      <c r="D706" s="16"/>
      <c r="F706" s="17"/>
      <c r="I706" s="18"/>
      <c r="J706" s="18"/>
      <c r="M706" s="19"/>
      <c r="N706" s="23"/>
      <c r="O706" s="23"/>
      <c r="P706" s="23"/>
      <c r="Q706" s="23"/>
      <c r="R706" s="23"/>
      <c r="S706" s="19"/>
      <c r="T706" s="14"/>
      <c r="U706" s="14"/>
      <c r="V706" s="16"/>
      <c r="W706" s="14"/>
      <c r="X706" s="3"/>
      <c r="Y706" s="3"/>
      <c r="Z706" s="14"/>
      <c r="AC706" s="123"/>
    </row>
    <row r="707" spans="3:29">
      <c r="C707" s="15"/>
      <c r="D707" s="16"/>
      <c r="F707" s="17"/>
      <c r="I707" s="18"/>
      <c r="J707" s="18"/>
      <c r="M707" s="19"/>
      <c r="N707" s="23"/>
      <c r="O707" s="23"/>
      <c r="P707" s="23"/>
      <c r="Q707" s="23"/>
      <c r="R707" s="23"/>
      <c r="S707" s="19"/>
      <c r="T707" s="14"/>
      <c r="U707" s="14"/>
      <c r="V707" s="16"/>
      <c r="W707" s="14"/>
      <c r="X707" s="3"/>
      <c r="Y707" s="3"/>
      <c r="Z707" s="14"/>
      <c r="AC707" s="123"/>
    </row>
    <row r="708" spans="3:29">
      <c r="C708" s="15"/>
      <c r="D708" s="16"/>
      <c r="F708" s="17"/>
      <c r="I708" s="18"/>
      <c r="J708" s="18"/>
      <c r="M708" s="19"/>
      <c r="N708" s="23"/>
      <c r="O708" s="23"/>
      <c r="P708" s="23"/>
      <c r="Q708" s="23"/>
      <c r="R708" s="23"/>
      <c r="S708" s="19"/>
      <c r="T708" s="14"/>
      <c r="U708" s="14"/>
      <c r="V708" s="16"/>
      <c r="W708" s="14"/>
      <c r="X708" s="3"/>
      <c r="Y708" s="3"/>
      <c r="Z708" s="14"/>
      <c r="AC708" s="123"/>
    </row>
    <row r="709" spans="3:29">
      <c r="C709" s="15"/>
      <c r="D709" s="16"/>
      <c r="F709" s="17"/>
      <c r="I709" s="18"/>
      <c r="J709" s="18"/>
      <c r="M709" s="19"/>
      <c r="N709" s="23"/>
      <c r="O709" s="23"/>
      <c r="P709" s="23"/>
      <c r="Q709" s="23"/>
      <c r="R709" s="23"/>
      <c r="S709" s="19"/>
      <c r="T709" s="14"/>
      <c r="U709" s="14"/>
      <c r="V709" s="16"/>
      <c r="W709" s="14"/>
      <c r="X709" s="3"/>
      <c r="Y709" s="3"/>
      <c r="Z709" s="14"/>
      <c r="AC709" s="123"/>
    </row>
    <row r="710" spans="3:29">
      <c r="C710" s="15"/>
      <c r="D710" s="16"/>
      <c r="F710" s="17"/>
      <c r="I710" s="18"/>
      <c r="J710" s="18"/>
      <c r="M710" s="19"/>
      <c r="N710" s="23"/>
      <c r="O710" s="23"/>
      <c r="P710" s="23"/>
      <c r="Q710" s="23"/>
      <c r="R710" s="23"/>
      <c r="S710" s="19"/>
      <c r="T710" s="14"/>
      <c r="U710" s="14"/>
      <c r="V710" s="16"/>
      <c r="W710" s="14"/>
      <c r="X710" s="3"/>
      <c r="Y710" s="3"/>
      <c r="Z710" s="14"/>
      <c r="AC710" s="123"/>
    </row>
    <row r="711" spans="3:29">
      <c r="C711" s="15"/>
      <c r="D711" s="16"/>
      <c r="F711" s="17"/>
      <c r="I711" s="18"/>
      <c r="J711" s="18"/>
      <c r="M711" s="19"/>
      <c r="N711" s="23"/>
      <c r="O711" s="23"/>
      <c r="P711" s="23"/>
      <c r="Q711" s="23"/>
      <c r="R711" s="23"/>
      <c r="S711" s="19"/>
      <c r="T711" s="14"/>
      <c r="U711" s="14"/>
      <c r="V711" s="16"/>
      <c r="W711" s="14"/>
      <c r="X711" s="3"/>
      <c r="Y711" s="3"/>
      <c r="Z711" s="14"/>
      <c r="AC711" s="123"/>
    </row>
    <row r="712" spans="3:29">
      <c r="C712" s="15"/>
      <c r="D712" s="16"/>
      <c r="F712" s="17"/>
      <c r="I712" s="18"/>
      <c r="J712" s="18"/>
      <c r="M712" s="19"/>
      <c r="N712" s="23"/>
      <c r="O712" s="23"/>
      <c r="P712" s="23"/>
      <c r="Q712" s="23"/>
      <c r="R712" s="23"/>
      <c r="S712" s="19"/>
      <c r="T712" s="14"/>
      <c r="U712" s="14"/>
      <c r="V712" s="16"/>
      <c r="W712" s="14"/>
      <c r="X712" s="3"/>
      <c r="Y712" s="3"/>
      <c r="Z712" s="14"/>
      <c r="AC712" s="123"/>
    </row>
    <row r="713" spans="3:29">
      <c r="C713" s="15"/>
      <c r="D713" s="16"/>
      <c r="F713" s="17"/>
      <c r="I713" s="18"/>
      <c r="J713" s="18"/>
      <c r="M713" s="19"/>
      <c r="N713" s="23"/>
      <c r="O713" s="23"/>
      <c r="P713" s="23"/>
      <c r="Q713" s="23"/>
      <c r="R713" s="23"/>
      <c r="S713" s="19"/>
      <c r="T713" s="14"/>
      <c r="U713" s="14"/>
      <c r="V713" s="16"/>
      <c r="W713" s="14"/>
      <c r="X713" s="3"/>
      <c r="Y713" s="3"/>
      <c r="Z713" s="14"/>
      <c r="AC713" s="123"/>
    </row>
    <row r="714" spans="3:29">
      <c r="C714" s="15"/>
      <c r="D714" s="16"/>
      <c r="F714" s="17"/>
      <c r="I714" s="18"/>
      <c r="J714" s="18"/>
      <c r="M714" s="19"/>
      <c r="N714" s="23"/>
      <c r="O714" s="23"/>
      <c r="P714" s="23"/>
      <c r="Q714" s="23"/>
      <c r="R714" s="23"/>
      <c r="S714" s="19"/>
      <c r="T714" s="14"/>
      <c r="U714" s="14"/>
      <c r="V714" s="16"/>
      <c r="W714" s="14"/>
      <c r="X714" s="3"/>
      <c r="Y714" s="3"/>
      <c r="Z714" s="14"/>
      <c r="AC714" s="123"/>
    </row>
    <row r="715" spans="3:29">
      <c r="C715" s="15"/>
      <c r="D715" s="16"/>
      <c r="F715" s="17"/>
      <c r="I715" s="18"/>
      <c r="J715" s="18"/>
      <c r="M715" s="19"/>
      <c r="N715" s="23"/>
      <c r="O715" s="23"/>
      <c r="P715" s="23"/>
      <c r="Q715" s="23"/>
      <c r="R715" s="23"/>
      <c r="S715" s="19"/>
      <c r="T715" s="14"/>
      <c r="U715" s="14"/>
      <c r="V715" s="16"/>
      <c r="W715" s="14"/>
      <c r="X715" s="3"/>
      <c r="Y715" s="3"/>
      <c r="Z715" s="14"/>
      <c r="AC715" s="123"/>
    </row>
    <row r="716" spans="3:29">
      <c r="C716" s="15"/>
      <c r="D716" s="16"/>
      <c r="F716" s="17"/>
      <c r="I716" s="18"/>
      <c r="J716" s="18"/>
      <c r="M716" s="19"/>
      <c r="N716" s="23"/>
      <c r="O716" s="23"/>
      <c r="P716" s="23"/>
      <c r="Q716" s="23"/>
      <c r="R716" s="23"/>
      <c r="S716" s="19"/>
      <c r="T716" s="14"/>
      <c r="U716" s="14"/>
      <c r="V716" s="16"/>
      <c r="W716" s="14"/>
      <c r="X716" s="3"/>
      <c r="Y716" s="3"/>
      <c r="Z716" s="14"/>
      <c r="AC716" s="123"/>
    </row>
    <row r="717" spans="3:29">
      <c r="C717" s="15"/>
      <c r="D717" s="16"/>
      <c r="F717" s="17"/>
      <c r="I717" s="18"/>
      <c r="J717" s="18"/>
      <c r="M717" s="19"/>
      <c r="N717" s="23"/>
      <c r="O717" s="23"/>
      <c r="P717" s="23"/>
      <c r="Q717" s="23"/>
      <c r="R717" s="23"/>
      <c r="S717" s="19"/>
      <c r="T717" s="14"/>
      <c r="U717" s="14"/>
      <c r="V717" s="16"/>
      <c r="W717" s="14"/>
      <c r="X717" s="3"/>
      <c r="Y717" s="3"/>
      <c r="Z717" s="14"/>
      <c r="AC717" s="123"/>
    </row>
    <row r="718" spans="3:29">
      <c r="C718" s="15"/>
      <c r="D718" s="16"/>
      <c r="F718" s="17"/>
      <c r="I718" s="18"/>
      <c r="J718" s="18"/>
      <c r="M718" s="19"/>
      <c r="N718" s="23"/>
      <c r="O718" s="23"/>
      <c r="P718" s="23"/>
      <c r="Q718" s="23"/>
      <c r="R718" s="23"/>
      <c r="S718" s="19"/>
      <c r="T718" s="14"/>
      <c r="U718" s="14"/>
      <c r="V718" s="16"/>
      <c r="W718" s="14"/>
      <c r="X718" s="3"/>
      <c r="Y718" s="3"/>
      <c r="Z718" s="14"/>
      <c r="AC718" s="123"/>
    </row>
    <row r="719" spans="3:29">
      <c r="C719" s="15"/>
      <c r="D719" s="16"/>
      <c r="F719" s="17"/>
      <c r="I719" s="18"/>
      <c r="J719" s="18"/>
      <c r="M719" s="19"/>
      <c r="N719" s="23"/>
      <c r="O719" s="23"/>
      <c r="P719" s="23"/>
      <c r="Q719" s="23"/>
      <c r="R719" s="23"/>
      <c r="S719" s="19"/>
      <c r="T719" s="14"/>
      <c r="U719" s="14"/>
      <c r="V719" s="16"/>
      <c r="W719" s="14"/>
      <c r="X719" s="3"/>
      <c r="Y719" s="3"/>
      <c r="Z719" s="14"/>
      <c r="AC719" s="123"/>
    </row>
    <row r="720" spans="3:29">
      <c r="C720" s="15"/>
      <c r="D720" s="16"/>
      <c r="F720" s="17"/>
      <c r="I720" s="18"/>
      <c r="J720" s="18"/>
      <c r="M720" s="19"/>
      <c r="N720" s="23"/>
      <c r="O720" s="23"/>
      <c r="P720" s="23"/>
      <c r="Q720" s="23"/>
      <c r="R720" s="23"/>
      <c r="S720" s="19"/>
      <c r="T720" s="14"/>
      <c r="U720" s="14"/>
      <c r="V720" s="16"/>
      <c r="W720" s="14"/>
      <c r="X720" s="3"/>
      <c r="Y720" s="3"/>
      <c r="Z720" s="14"/>
      <c r="AC720" s="123"/>
    </row>
    <row r="721" spans="3:29">
      <c r="C721" s="15"/>
      <c r="D721" s="16"/>
      <c r="F721" s="17"/>
      <c r="I721" s="18"/>
      <c r="J721" s="18"/>
      <c r="M721" s="19"/>
      <c r="N721" s="23"/>
      <c r="O721" s="23"/>
      <c r="P721" s="23"/>
      <c r="Q721" s="23"/>
      <c r="R721" s="23"/>
      <c r="S721" s="19"/>
      <c r="T721" s="14"/>
      <c r="U721" s="14"/>
      <c r="V721" s="16"/>
      <c r="W721" s="14"/>
      <c r="X721" s="3"/>
      <c r="Y721" s="3"/>
      <c r="Z721" s="14"/>
      <c r="AC721" s="123"/>
    </row>
    <row r="722" spans="3:29">
      <c r="C722" s="15"/>
      <c r="D722" s="16"/>
      <c r="F722" s="17"/>
      <c r="I722" s="18"/>
      <c r="J722" s="18"/>
      <c r="M722" s="19"/>
      <c r="N722" s="23"/>
      <c r="O722" s="23"/>
      <c r="P722" s="23"/>
      <c r="Q722" s="23"/>
      <c r="R722" s="23"/>
      <c r="S722" s="19"/>
      <c r="T722" s="14"/>
      <c r="U722" s="14"/>
      <c r="V722" s="16"/>
      <c r="W722" s="14"/>
      <c r="X722" s="3"/>
      <c r="Y722" s="3"/>
      <c r="Z722" s="14"/>
      <c r="AC722" s="123"/>
    </row>
    <row r="723" spans="3:29">
      <c r="C723" s="15"/>
      <c r="D723" s="16"/>
      <c r="F723" s="17"/>
      <c r="I723" s="18"/>
      <c r="J723" s="18"/>
      <c r="M723" s="19"/>
      <c r="N723" s="23"/>
      <c r="O723" s="23"/>
      <c r="P723" s="23"/>
      <c r="Q723" s="23"/>
      <c r="R723" s="23"/>
      <c r="S723" s="19"/>
      <c r="T723" s="14"/>
      <c r="U723" s="14"/>
      <c r="V723" s="16"/>
      <c r="W723" s="14"/>
      <c r="X723" s="3"/>
      <c r="Y723" s="3"/>
      <c r="Z723" s="14"/>
      <c r="AC723" s="123"/>
    </row>
    <row r="724" spans="3:29">
      <c r="C724" s="15"/>
      <c r="D724" s="16"/>
      <c r="F724" s="17"/>
      <c r="I724" s="18"/>
      <c r="J724" s="18"/>
      <c r="M724" s="19"/>
      <c r="N724" s="23"/>
      <c r="O724" s="23"/>
      <c r="P724" s="23"/>
      <c r="Q724" s="23"/>
      <c r="R724" s="23"/>
      <c r="S724" s="19"/>
      <c r="T724" s="14"/>
      <c r="U724" s="14"/>
      <c r="V724" s="16"/>
      <c r="W724" s="14"/>
      <c r="X724" s="3"/>
      <c r="Y724" s="3"/>
      <c r="Z724" s="14"/>
      <c r="AC724" s="123"/>
    </row>
    <row r="725" spans="3:29">
      <c r="C725" s="15"/>
      <c r="D725" s="16"/>
      <c r="F725" s="17"/>
      <c r="I725" s="18"/>
      <c r="J725" s="18"/>
      <c r="M725" s="19"/>
      <c r="N725" s="23"/>
      <c r="O725" s="23"/>
      <c r="P725" s="23"/>
      <c r="Q725" s="23"/>
      <c r="R725" s="23"/>
      <c r="S725" s="19"/>
      <c r="T725" s="14"/>
      <c r="U725" s="14"/>
      <c r="V725" s="16"/>
      <c r="W725" s="14"/>
      <c r="X725" s="3"/>
      <c r="Y725" s="3"/>
      <c r="Z725" s="14"/>
      <c r="AC725" s="123"/>
    </row>
    <row r="726" spans="3:29">
      <c r="C726" s="15"/>
      <c r="D726" s="16"/>
      <c r="F726" s="17"/>
      <c r="I726" s="18"/>
      <c r="J726" s="18"/>
      <c r="M726" s="19"/>
      <c r="N726" s="23"/>
      <c r="O726" s="23"/>
      <c r="P726" s="23"/>
      <c r="Q726" s="23"/>
      <c r="R726" s="23"/>
      <c r="S726" s="19"/>
      <c r="T726" s="14"/>
      <c r="U726" s="14"/>
      <c r="V726" s="16"/>
      <c r="W726" s="14"/>
      <c r="X726" s="3"/>
      <c r="Y726" s="3"/>
      <c r="Z726" s="14"/>
      <c r="AC726" s="123"/>
    </row>
    <row r="727" spans="3:29" ht="13.5" thickBot="1">
      <c r="C727" s="15"/>
      <c r="D727" s="16"/>
      <c r="F727" s="17"/>
      <c r="I727" s="18"/>
      <c r="J727" s="18"/>
      <c r="M727" s="24"/>
      <c r="N727" s="25"/>
      <c r="O727" s="25"/>
      <c r="P727" s="25"/>
      <c r="Q727" s="25"/>
      <c r="R727" s="25"/>
      <c r="S727" s="24"/>
      <c r="T727" s="14"/>
      <c r="U727" s="14"/>
      <c r="V727" s="16"/>
      <c r="W727" s="14"/>
      <c r="X727" s="3"/>
      <c r="Y727" s="3"/>
      <c r="Z727" s="14"/>
      <c r="AC727" s="123"/>
    </row>
    <row r="728" spans="3:29">
      <c r="M728" s="19"/>
      <c r="N728" s="23"/>
      <c r="O728" s="23"/>
      <c r="P728" s="23"/>
      <c r="Q728" s="23"/>
      <c r="R728" s="23"/>
      <c r="S728" s="19"/>
      <c r="T728" s="14"/>
      <c r="U728" s="14"/>
      <c r="V728" s="16"/>
      <c r="W728" s="14"/>
      <c r="X728" s="14"/>
      <c r="Y728" s="14"/>
      <c r="Z728" s="14"/>
    </row>
    <row r="729" spans="3:29">
      <c r="M729" s="19"/>
      <c r="N729" s="23"/>
      <c r="O729" s="23"/>
      <c r="P729" s="23"/>
      <c r="Q729" s="23"/>
      <c r="R729" s="23"/>
      <c r="S729" s="19"/>
      <c r="T729" s="14"/>
      <c r="U729" s="14"/>
      <c r="V729" s="16"/>
      <c r="W729" s="14"/>
      <c r="X729" s="14"/>
      <c r="Y729" s="14"/>
      <c r="Z729" s="14"/>
    </row>
    <row r="730" spans="3:29">
      <c r="M730" s="19"/>
      <c r="N730" s="23"/>
      <c r="O730" s="23"/>
      <c r="P730" s="23"/>
      <c r="Q730" s="23"/>
      <c r="R730" s="23"/>
      <c r="S730" s="19"/>
      <c r="T730" s="14"/>
      <c r="U730" s="14"/>
      <c r="V730" s="16"/>
      <c r="W730" s="14"/>
      <c r="X730" s="14"/>
      <c r="Y730" s="14"/>
      <c r="Z730" s="14"/>
    </row>
    <row r="731" spans="3:29">
      <c r="M731" s="19"/>
      <c r="N731" s="23"/>
      <c r="O731" s="23"/>
      <c r="P731" s="23"/>
      <c r="Q731" s="23"/>
      <c r="R731" s="23"/>
      <c r="S731" s="19"/>
      <c r="T731" s="14"/>
      <c r="U731" s="14"/>
      <c r="V731" s="16"/>
      <c r="W731" s="14"/>
      <c r="X731" s="14"/>
      <c r="Y731" s="14"/>
      <c r="Z731" s="14"/>
    </row>
    <row r="732" spans="3:29">
      <c r="M732" s="19"/>
      <c r="N732" s="23"/>
      <c r="O732" s="23"/>
      <c r="P732" s="23"/>
      <c r="Q732" s="23"/>
      <c r="R732" s="23"/>
      <c r="S732" s="19"/>
      <c r="T732" s="14"/>
      <c r="U732" s="14"/>
      <c r="V732" s="16"/>
      <c r="W732" s="14"/>
      <c r="X732" s="14"/>
      <c r="Y732" s="14"/>
      <c r="Z732" s="14"/>
    </row>
    <row r="733" spans="3:29">
      <c r="M733" s="19"/>
      <c r="N733" s="23"/>
      <c r="O733" s="23"/>
      <c r="P733" s="23"/>
      <c r="Q733" s="23"/>
      <c r="R733" s="23"/>
      <c r="S733" s="19"/>
      <c r="T733" s="14"/>
      <c r="U733" s="14"/>
      <c r="V733" s="16"/>
      <c r="W733" s="14"/>
      <c r="X733" s="14"/>
      <c r="Y733" s="14"/>
      <c r="Z733" s="14"/>
    </row>
    <row r="734" spans="3:29">
      <c r="M734" s="19"/>
      <c r="N734" s="23"/>
      <c r="O734" s="23"/>
      <c r="P734" s="23"/>
      <c r="Q734" s="23"/>
      <c r="R734" s="23"/>
      <c r="S734" s="19"/>
      <c r="T734" s="14"/>
      <c r="U734" s="14"/>
      <c r="V734" s="16"/>
      <c r="W734" s="14"/>
      <c r="X734" s="14"/>
      <c r="Y734" s="14"/>
      <c r="Z734" s="14"/>
    </row>
    <row r="735" spans="3:29">
      <c r="M735" s="19"/>
      <c r="N735" s="23"/>
      <c r="O735" s="23"/>
      <c r="P735" s="23"/>
      <c r="Q735" s="23"/>
      <c r="R735" s="23"/>
      <c r="S735" s="19"/>
      <c r="T735" s="14"/>
      <c r="U735" s="14"/>
      <c r="V735" s="16"/>
      <c r="W735" s="14"/>
      <c r="X735" s="14"/>
      <c r="Y735" s="14"/>
      <c r="Z735" s="14"/>
    </row>
    <row r="736" spans="3:29">
      <c r="M736" s="19"/>
      <c r="N736" s="23"/>
      <c r="O736" s="23"/>
      <c r="P736" s="23"/>
      <c r="Q736" s="23"/>
      <c r="R736" s="23"/>
      <c r="S736" s="19"/>
      <c r="T736" s="14"/>
      <c r="U736" s="14"/>
      <c r="V736" s="16"/>
      <c r="W736" s="14"/>
      <c r="X736" s="14"/>
      <c r="Y736" s="14"/>
      <c r="Z736" s="14"/>
    </row>
    <row r="737" spans="13:26">
      <c r="M737" s="19"/>
      <c r="N737" s="23"/>
      <c r="O737" s="23"/>
      <c r="P737" s="23"/>
      <c r="Q737" s="23"/>
      <c r="R737" s="23"/>
      <c r="S737" s="19"/>
      <c r="T737" s="14"/>
      <c r="U737" s="14"/>
      <c r="V737" s="16"/>
      <c r="W737" s="14"/>
      <c r="X737" s="14"/>
      <c r="Y737" s="14"/>
      <c r="Z737" s="14"/>
    </row>
    <row r="738" spans="13:26">
      <c r="M738" s="19"/>
      <c r="N738" s="23"/>
      <c r="O738" s="23"/>
      <c r="P738" s="23"/>
      <c r="Q738" s="23"/>
      <c r="R738" s="23"/>
      <c r="S738" s="19"/>
      <c r="T738" s="14"/>
      <c r="U738" s="14"/>
      <c r="V738" s="16"/>
      <c r="W738" s="14"/>
      <c r="X738" s="14"/>
      <c r="Y738" s="14"/>
      <c r="Z738" s="14"/>
    </row>
    <row r="739" spans="13:26">
      <c r="M739" s="19"/>
      <c r="N739" s="23"/>
      <c r="O739" s="23"/>
      <c r="P739" s="23"/>
      <c r="Q739" s="23"/>
      <c r="R739" s="23"/>
      <c r="S739" s="19"/>
      <c r="T739" s="14"/>
      <c r="U739" s="14"/>
      <c r="V739" s="16"/>
      <c r="W739" s="14"/>
      <c r="X739" s="14"/>
      <c r="Y739" s="14"/>
      <c r="Z739" s="14"/>
    </row>
    <row r="740" spans="13:26">
      <c r="M740" s="19"/>
      <c r="N740" s="23"/>
      <c r="O740" s="23"/>
      <c r="P740" s="23"/>
      <c r="Q740" s="23"/>
      <c r="R740" s="23"/>
      <c r="S740" s="19"/>
      <c r="T740" s="14"/>
      <c r="U740" s="14"/>
      <c r="V740" s="16"/>
      <c r="W740" s="14"/>
      <c r="X740" s="14"/>
      <c r="Y740" s="14"/>
      <c r="Z740" s="14"/>
    </row>
    <row r="741" spans="13:26">
      <c r="M741" s="19"/>
      <c r="N741" s="23"/>
      <c r="O741" s="23"/>
      <c r="P741" s="23"/>
      <c r="Q741" s="23"/>
      <c r="R741" s="23"/>
      <c r="S741" s="19"/>
      <c r="T741" s="14"/>
      <c r="U741" s="14"/>
      <c r="V741" s="16"/>
      <c r="W741" s="14"/>
      <c r="X741" s="14"/>
      <c r="Y741" s="14"/>
      <c r="Z741" s="14"/>
    </row>
    <row r="742" spans="13:26">
      <c r="M742" s="19"/>
      <c r="N742" s="23"/>
      <c r="O742" s="23"/>
      <c r="P742" s="23"/>
      <c r="Q742" s="23"/>
      <c r="R742" s="23"/>
      <c r="S742" s="19"/>
      <c r="T742" s="14"/>
      <c r="U742" s="14"/>
      <c r="V742" s="16"/>
      <c r="W742" s="14"/>
      <c r="X742" s="14"/>
      <c r="Y742" s="14"/>
      <c r="Z742" s="14"/>
    </row>
    <row r="743" spans="13:26">
      <c r="M743" s="19"/>
      <c r="N743" s="23"/>
      <c r="O743" s="23"/>
      <c r="P743" s="23"/>
      <c r="Q743" s="23"/>
      <c r="R743" s="23"/>
      <c r="S743" s="19"/>
      <c r="T743" s="14"/>
      <c r="U743" s="14"/>
      <c r="V743" s="16"/>
      <c r="W743" s="14"/>
      <c r="X743" s="14"/>
      <c r="Y743" s="14"/>
      <c r="Z743" s="14"/>
    </row>
    <row r="744" spans="13:26">
      <c r="M744" s="19"/>
      <c r="N744" s="23"/>
      <c r="O744" s="23"/>
      <c r="P744" s="23"/>
      <c r="Q744" s="23"/>
      <c r="R744" s="23"/>
      <c r="S744" s="19"/>
      <c r="T744" s="14"/>
      <c r="U744" s="14"/>
      <c r="V744" s="16"/>
      <c r="W744" s="14"/>
      <c r="X744" s="14"/>
      <c r="Y744" s="14"/>
      <c r="Z744" s="14"/>
    </row>
    <row r="745" spans="13:26">
      <c r="M745" s="19"/>
      <c r="N745" s="23"/>
      <c r="O745" s="23"/>
      <c r="P745" s="23"/>
      <c r="Q745" s="23"/>
      <c r="R745" s="23"/>
      <c r="S745" s="19"/>
      <c r="T745" s="14"/>
      <c r="U745" s="14"/>
      <c r="V745" s="16"/>
      <c r="W745" s="14"/>
      <c r="X745" s="14"/>
      <c r="Y745" s="14"/>
      <c r="Z745" s="14"/>
    </row>
    <row r="746" spans="13:26">
      <c r="M746" s="19"/>
      <c r="N746" s="23"/>
      <c r="O746" s="23"/>
      <c r="P746" s="23"/>
      <c r="Q746" s="23"/>
      <c r="R746" s="23"/>
      <c r="S746" s="19"/>
      <c r="T746" s="14"/>
      <c r="U746" s="14"/>
      <c r="V746" s="16"/>
      <c r="W746" s="14"/>
      <c r="X746" s="14"/>
      <c r="Y746" s="14"/>
      <c r="Z746" s="14"/>
    </row>
    <row r="747" spans="13:26">
      <c r="M747" s="19"/>
      <c r="N747" s="23"/>
      <c r="O747" s="23"/>
      <c r="P747" s="23"/>
      <c r="Q747" s="23"/>
      <c r="R747" s="23"/>
      <c r="S747" s="19"/>
      <c r="T747" s="14"/>
      <c r="U747" s="14"/>
      <c r="V747" s="16"/>
      <c r="W747" s="14"/>
      <c r="X747" s="14"/>
      <c r="Y747" s="14"/>
      <c r="Z747" s="14"/>
    </row>
    <row r="748" spans="13:26">
      <c r="M748" s="19"/>
      <c r="N748" s="23"/>
      <c r="O748" s="23"/>
      <c r="P748" s="23"/>
      <c r="Q748" s="23"/>
      <c r="R748" s="23"/>
      <c r="S748" s="19"/>
      <c r="T748" s="14"/>
      <c r="U748" s="14"/>
      <c r="V748" s="16"/>
      <c r="W748" s="14"/>
      <c r="X748" s="14"/>
      <c r="Y748" s="14"/>
      <c r="Z748" s="14"/>
    </row>
    <row r="749" spans="13:26">
      <c r="M749" s="19"/>
      <c r="N749" s="23"/>
      <c r="O749" s="23"/>
      <c r="P749" s="23"/>
      <c r="Q749" s="23"/>
      <c r="R749" s="23"/>
      <c r="S749" s="19"/>
      <c r="T749" s="14"/>
      <c r="U749" s="14"/>
      <c r="V749" s="16"/>
      <c r="W749" s="14"/>
      <c r="X749" s="14"/>
      <c r="Y749" s="14"/>
      <c r="Z749" s="14"/>
    </row>
    <row r="750" spans="13:26">
      <c r="M750" s="19"/>
      <c r="N750" s="23"/>
      <c r="O750" s="23"/>
      <c r="P750" s="23"/>
      <c r="Q750" s="23"/>
      <c r="R750" s="23"/>
      <c r="S750" s="19"/>
      <c r="T750" s="14"/>
      <c r="U750" s="14"/>
      <c r="V750" s="16"/>
      <c r="W750" s="14"/>
      <c r="X750" s="14"/>
      <c r="Y750" s="14"/>
      <c r="Z750" s="14"/>
    </row>
    <row r="751" spans="13:26">
      <c r="M751" s="19"/>
      <c r="N751" s="23"/>
      <c r="O751" s="23"/>
      <c r="P751" s="23"/>
      <c r="Q751" s="23"/>
      <c r="R751" s="23"/>
      <c r="S751" s="19"/>
      <c r="T751" s="14"/>
      <c r="U751" s="14"/>
      <c r="V751" s="16"/>
      <c r="W751" s="14"/>
      <c r="X751" s="14"/>
      <c r="Y751" s="14"/>
      <c r="Z751" s="14"/>
    </row>
    <row r="752" spans="13:26">
      <c r="M752" s="19"/>
      <c r="N752" s="23"/>
      <c r="O752" s="23"/>
      <c r="P752" s="23"/>
      <c r="Q752" s="23"/>
      <c r="R752" s="23"/>
      <c r="S752" s="19"/>
      <c r="T752" s="14"/>
      <c r="U752" s="14"/>
      <c r="V752" s="16"/>
      <c r="W752" s="14"/>
      <c r="X752" s="14"/>
      <c r="Y752" s="14"/>
      <c r="Z752" s="14"/>
    </row>
    <row r="753" spans="13:26">
      <c r="M753" s="19"/>
      <c r="N753" s="23"/>
      <c r="O753" s="23"/>
      <c r="P753" s="23"/>
      <c r="Q753" s="23"/>
      <c r="R753" s="23"/>
      <c r="S753" s="19"/>
      <c r="T753" s="14"/>
      <c r="U753" s="14"/>
      <c r="V753" s="16"/>
      <c r="W753" s="14"/>
      <c r="X753" s="14"/>
      <c r="Y753" s="14"/>
      <c r="Z753" s="14"/>
    </row>
    <row r="754" spans="13:26">
      <c r="M754" s="19"/>
      <c r="N754" s="23"/>
      <c r="O754" s="23"/>
      <c r="P754" s="23"/>
      <c r="Q754" s="23"/>
      <c r="R754" s="23"/>
      <c r="S754" s="19"/>
      <c r="T754" s="14"/>
      <c r="U754" s="14"/>
      <c r="V754" s="16"/>
      <c r="W754" s="14"/>
      <c r="X754" s="14"/>
      <c r="Y754" s="14"/>
      <c r="Z754" s="14"/>
    </row>
    <row r="755" spans="13:26">
      <c r="M755" s="19"/>
      <c r="N755" s="23"/>
      <c r="O755" s="23"/>
      <c r="P755" s="23"/>
      <c r="Q755" s="23"/>
      <c r="R755" s="23"/>
      <c r="S755" s="19"/>
      <c r="T755" s="14"/>
      <c r="U755" s="14"/>
      <c r="V755" s="16"/>
      <c r="W755" s="14"/>
      <c r="X755" s="14"/>
      <c r="Y755" s="14"/>
      <c r="Z755" s="14"/>
    </row>
    <row r="756" spans="13:26">
      <c r="M756" s="19"/>
      <c r="N756" s="23"/>
      <c r="O756" s="23"/>
      <c r="P756" s="23"/>
      <c r="Q756" s="23"/>
      <c r="R756" s="23"/>
      <c r="S756" s="19"/>
      <c r="T756" s="14"/>
      <c r="U756" s="14"/>
      <c r="V756" s="16"/>
      <c r="W756" s="14"/>
      <c r="X756" s="14"/>
      <c r="Y756" s="14"/>
      <c r="Z756" s="14"/>
    </row>
    <row r="757" spans="13:26">
      <c r="M757" s="19"/>
      <c r="N757" s="23"/>
      <c r="O757" s="23"/>
      <c r="P757" s="23"/>
      <c r="Q757" s="23"/>
      <c r="R757" s="23"/>
      <c r="S757" s="19"/>
      <c r="T757" s="14"/>
      <c r="U757" s="14"/>
      <c r="V757" s="16"/>
      <c r="W757" s="14"/>
      <c r="X757" s="14"/>
      <c r="Y757" s="14"/>
      <c r="Z757" s="14"/>
    </row>
    <row r="758" spans="13:26">
      <c r="M758" s="19"/>
      <c r="N758" s="23"/>
      <c r="O758" s="23"/>
      <c r="P758" s="23"/>
      <c r="Q758" s="23"/>
      <c r="R758" s="23"/>
      <c r="S758" s="19"/>
      <c r="T758" s="14"/>
      <c r="U758" s="14"/>
      <c r="V758" s="16"/>
      <c r="W758" s="14"/>
      <c r="X758" s="14"/>
      <c r="Y758" s="14"/>
      <c r="Z758" s="14"/>
    </row>
    <row r="759" spans="13:26">
      <c r="M759" s="19"/>
      <c r="N759" s="23"/>
      <c r="O759" s="23"/>
      <c r="P759" s="23"/>
      <c r="Q759" s="23"/>
      <c r="R759" s="23"/>
      <c r="S759" s="19"/>
      <c r="T759" s="14"/>
      <c r="U759" s="14"/>
      <c r="V759" s="16"/>
      <c r="W759" s="14"/>
      <c r="X759" s="14"/>
      <c r="Y759" s="14"/>
      <c r="Z759" s="14"/>
    </row>
    <row r="760" spans="13:26">
      <c r="M760" s="19"/>
      <c r="N760" s="23"/>
      <c r="O760" s="23"/>
      <c r="P760" s="23"/>
      <c r="Q760" s="23"/>
      <c r="R760" s="23"/>
      <c r="S760" s="19"/>
      <c r="T760" s="14"/>
      <c r="U760" s="14"/>
      <c r="V760" s="16"/>
      <c r="W760" s="14"/>
      <c r="X760" s="14"/>
      <c r="Y760" s="14"/>
      <c r="Z760" s="14"/>
    </row>
    <row r="761" spans="13:26">
      <c r="M761" s="19"/>
      <c r="N761" s="23"/>
      <c r="O761" s="23"/>
      <c r="P761" s="23"/>
      <c r="Q761" s="23"/>
      <c r="R761" s="23"/>
      <c r="S761" s="19"/>
      <c r="T761" s="14"/>
      <c r="U761" s="14"/>
      <c r="V761" s="16"/>
      <c r="W761" s="14"/>
      <c r="X761" s="14"/>
      <c r="Y761" s="14"/>
      <c r="Z761" s="14"/>
    </row>
    <row r="762" spans="13:26">
      <c r="M762" s="19"/>
      <c r="N762" s="23"/>
      <c r="O762" s="23"/>
      <c r="P762" s="23"/>
      <c r="Q762" s="23"/>
      <c r="R762" s="23"/>
      <c r="S762" s="19"/>
      <c r="T762" s="14"/>
      <c r="U762" s="14"/>
      <c r="V762" s="16"/>
      <c r="W762" s="14"/>
      <c r="X762" s="14"/>
      <c r="Y762" s="14"/>
      <c r="Z762" s="14"/>
    </row>
    <row r="763" spans="13:26">
      <c r="M763" s="19"/>
      <c r="N763" s="23"/>
      <c r="O763" s="23"/>
      <c r="P763" s="23"/>
      <c r="Q763" s="23"/>
      <c r="R763" s="23"/>
      <c r="S763" s="19"/>
      <c r="T763" s="14"/>
      <c r="U763" s="14"/>
      <c r="V763" s="16"/>
      <c r="W763" s="14"/>
      <c r="X763" s="14"/>
      <c r="Y763" s="14"/>
      <c r="Z763" s="14"/>
    </row>
    <row r="764" spans="13:26">
      <c r="M764" s="19"/>
      <c r="N764" s="23"/>
      <c r="O764" s="23"/>
      <c r="P764" s="23"/>
      <c r="Q764" s="23"/>
      <c r="R764" s="23"/>
      <c r="S764" s="19"/>
      <c r="T764" s="14"/>
      <c r="U764" s="14"/>
      <c r="V764" s="16"/>
      <c r="W764" s="14"/>
      <c r="X764" s="14"/>
      <c r="Y764" s="14"/>
      <c r="Z764" s="14"/>
    </row>
    <row r="765" spans="13:26">
      <c r="M765" s="19"/>
      <c r="N765" s="23"/>
      <c r="O765" s="23"/>
      <c r="P765" s="23"/>
      <c r="Q765" s="23"/>
      <c r="R765" s="23"/>
      <c r="S765" s="19"/>
      <c r="T765" s="14"/>
      <c r="U765" s="14"/>
      <c r="V765" s="16"/>
      <c r="W765" s="14"/>
      <c r="X765" s="14"/>
      <c r="Y765" s="14"/>
      <c r="Z765" s="14"/>
    </row>
    <row r="766" spans="13:26">
      <c r="M766" s="19"/>
      <c r="N766" s="23"/>
      <c r="O766" s="23"/>
      <c r="P766" s="23"/>
      <c r="Q766" s="23"/>
      <c r="R766" s="23"/>
      <c r="S766" s="19"/>
      <c r="T766" s="14"/>
      <c r="U766" s="14"/>
      <c r="V766" s="16"/>
      <c r="W766" s="14"/>
      <c r="X766" s="14"/>
      <c r="Y766" s="14"/>
      <c r="Z766" s="14"/>
    </row>
    <row r="767" spans="13:26">
      <c r="M767" s="14"/>
      <c r="N767" s="14"/>
      <c r="O767" s="14"/>
      <c r="P767" s="14"/>
      <c r="Q767" s="14"/>
      <c r="R767" s="14"/>
      <c r="S767" s="14"/>
      <c r="T767" s="14"/>
      <c r="U767" s="14"/>
      <c r="V767" s="16"/>
      <c r="W767" s="14"/>
      <c r="X767" s="14"/>
      <c r="Y767" s="14"/>
      <c r="Z767" s="14"/>
    </row>
    <row r="768" spans="13:26">
      <c r="M768" s="14"/>
      <c r="N768" s="14"/>
      <c r="O768" s="14"/>
      <c r="P768" s="14"/>
      <c r="Q768" s="14"/>
      <c r="R768" s="14"/>
      <c r="S768" s="14"/>
      <c r="T768" s="14"/>
      <c r="U768" s="14"/>
      <c r="V768" s="16"/>
      <c r="W768" s="14"/>
      <c r="X768" s="14"/>
      <c r="Y768" s="14"/>
      <c r="Z768" s="14"/>
    </row>
    <row r="769" spans="13:26">
      <c r="M769" s="14"/>
      <c r="N769" s="14"/>
      <c r="O769" s="14"/>
      <c r="P769" s="14"/>
      <c r="Q769" s="14"/>
      <c r="R769" s="14"/>
      <c r="S769" s="14"/>
      <c r="T769" s="14"/>
      <c r="U769" s="14"/>
      <c r="V769" s="16"/>
      <c r="W769" s="14"/>
      <c r="X769" s="14"/>
      <c r="Y769" s="14"/>
      <c r="Z769" s="14"/>
    </row>
    <row r="770" spans="13:26">
      <c r="M770" s="14"/>
      <c r="N770" s="14"/>
      <c r="O770" s="14"/>
      <c r="P770" s="14"/>
      <c r="Q770" s="14"/>
      <c r="R770" s="14"/>
      <c r="S770" s="14"/>
      <c r="T770" s="14"/>
      <c r="U770" s="14"/>
      <c r="V770" s="16"/>
      <c r="W770" s="14"/>
      <c r="X770" s="14"/>
      <c r="Y770" s="14"/>
      <c r="Z770" s="14"/>
    </row>
    <row r="771" spans="13:26">
      <c r="M771" s="14"/>
      <c r="N771" s="14"/>
      <c r="O771" s="14"/>
      <c r="P771" s="14"/>
      <c r="Q771" s="14"/>
      <c r="R771" s="14"/>
      <c r="S771" s="14"/>
      <c r="T771" s="14"/>
      <c r="U771" s="14"/>
      <c r="V771" s="16"/>
      <c r="W771" s="14"/>
      <c r="X771" s="14"/>
      <c r="Y771" s="14"/>
      <c r="Z771" s="14"/>
    </row>
    <row r="772" spans="13:26">
      <c r="M772" s="14"/>
      <c r="N772" s="14"/>
      <c r="O772" s="14"/>
      <c r="P772" s="14"/>
      <c r="Q772" s="14"/>
      <c r="R772" s="14"/>
      <c r="S772" s="14"/>
      <c r="T772" s="14"/>
      <c r="U772" s="14"/>
      <c r="V772" s="16"/>
      <c r="W772" s="14"/>
      <c r="X772" s="14"/>
      <c r="Y772" s="14"/>
      <c r="Z772" s="14"/>
    </row>
    <row r="773" spans="13:26">
      <c r="M773" s="14"/>
      <c r="N773" s="14"/>
      <c r="O773" s="14"/>
      <c r="P773" s="14"/>
      <c r="Q773" s="14"/>
      <c r="R773" s="14"/>
      <c r="S773" s="14"/>
      <c r="T773" s="14"/>
      <c r="U773" s="14"/>
      <c r="V773" s="16"/>
      <c r="W773" s="14"/>
      <c r="X773" s="14"/>
      <c r="Y773" s="14"/>
      <c r="Z773" s="14"/>
    </row>
    <row r="774" spans="13:26">
      <c r="M774" s="14"/>
      <c r="N774" s="14"/>
      <c r="O774" s="14"/>
      <c r="P774" s="14"/>
      <c r="Q774" s="14"/>
      <c r="R774" s="14"/>
      <c r="S774" s="14"/>
      <c r="T774" s="14"/>
      <c r="U774" s="14"/>
      <c r="V774" s="16"/>
      <c r="W774" s="14"/>
      <c r="X774" s="14"/>
      <c r="Y774" s="14"/>
      <c r="Z774" s="14"/>
    </row>
    <row r="775" spans="13:26">
      <c r="M775" s="14"/>
      <c r="N775" s="14"/>
      <c r="O775" s="14"/>
      <c r="P775" s="14"/>
      <c r="Q775" s="14"/>
      <c r="R775" s="14"/>
      <c r="S775" s="14"/>
      <c r="T775" s="14"/>
      <c r="U775" s="14"/>
      <c r="V775" s="16"/>
      <c r="W775" s="14"/>
      <c r="X775" s="14"/>
      <c r="Y775" s="14"/>
      <c r="Z775" s="14"/>
    </row>
    <row r="776" spans="13:26">
      <c r="M776" s="14"/>
      <c r="N776" s="14"/>
      <c r="O776" s="14"/>
      <c r="P776" s="14"/>
      <c r="Q776" s="14"/>
      <c r="R776" s="14"/>
      <c r="S776" s="14"/>
      <c r="T776" s="14"/>
      <c r="U776" s="14"/>
      <c r="V776" s="16"/>
      <c r="W776" s="14"/>
      <c r="X776" s="14"/>
      <c r="Y776" s="14"/>
      <c r="Z776" s="14"/>
    </row>
    <row r="777" spans="13:26">
      <c r="M777" s="14"/>
      <c r="N777" s="14"/>
      <c r="O777" s="14"/>
      <c r="P777" s="14"/>
      <c r="Q777" s="14"/>
      <c r="R777" s="14"/>
      <c r="S777" s="14"/>
      <c r="T777" s="14"/>
      <c r="U777" s="14"/>
      <c r="V777" s="14"/>
      <c r="W777" s="14"/>
      <c r="X777" s="14"/>
      <c r="Y777" s="14"/>
      <c r="Z777" s="14"/>
    </row>
    <row r="778" spans="13:26">
      <c r="M778" s="14"/>
      <c r="N778" s="14"/>
      <c r="O778" s="14"/>
      <c r="P778" s="14"/>
      <c r="Q778" s="14"/>
      <c r="R778" s="14"/>
      <c r="S778" s="14"/>
      <c r="T778" s="14"/>
      <c r="U778" s="14"/>
      <c r="V778" s="14"/>
      <c r="W778" s="14"/>
      <c r="X778" s="14"/>
      <c r="Y778" s="14"/>
      <c r="Z778" s="14"/>
    </row>
    <row r="779" spans="13:26">
      <c r="M779" s="14"/>
      <c r="N779" s="14"/>
      <c r="O779" s="14"/>
      <c r="P779" s="14"/>
      <c r="Q779" s="14"/>
      <c r="R779" s="14"/>
      <c r="S779" s="14"/>
      <c r="T779" s="14"/>
      <c r="U779" s="14"/>
      <c r="V779" s="14"/>
      <c r="W779" s="14"/>
      <c r="X779" s="14"/>
      <c r="Y779" s="14"/>
      <c r="Z779" s="14"/>
    </row>
    <row r="780" spans="13:26">
      <c r="M780" s="14"/>
      <c r="N780" s="14"/>
      <c r="O780" s="14"/>
      <c r="P780" s="14"/>
      <c r="Q780" s="14"/>
      <c r="R780" s="14"/>
      <c r="S780" s="14"/>
      <c r="T780" s="14"/>
      <c r="U780" s="14"/>
      <c r="V780" s="14"/>
      <c r="W780" s="14"/>
      <c r="X780" s="14"/>
      <c r="Y780" s="14"/>
      <c r="Z780" s="14"/>
    </row>
    <row r="781" spans="13:26">
      <c r="M781" s="14"/>
      <c r="N781" s="14"/>
      <c r="O781" s="14"/>
      <c r="P781" s="14"/>
      <c r="Q781" s="14"/>
      <c r="R781" s="14"/>
      <c r="S781" s="14"/>
      <c r="T781" s="14"/>
      <c r="U781" s="14"/>
      <c r="V781" s="14"/>
      <c r="W781" s="14"/>
      <c r="X781" s="14"/>
      <c r="Y781" s="14"/>
      <c r="Z781" s="14"/>
    </row>
    <row r="782" spans="13:26">
      <c r="M782" s="14"/>
      <c r="N782" s="14"/>
      <c r="O782" s="14"/>
      <c r="P782" s="14"/>
      <c r="Q782" s="14"/>
      <c r="R782" s="14"/>
      <c r="S782" s="14"/>
      <c r="T782" s="14"/>
      <c r="U782" s="14"/>
      <c r="V782" s="14"/>
      <c r="W782" s="14"/>
      <c r="X782" s="14"/>
      <c r="Y782" s="14"/>
      <c r="Z782" s="14"/>
    </row>
    <row r="783" spans="13:26">
      <c r="M783" s="14"/>
      <c r="N783" s="14"/>
      <c r="O783" s="14"/>
      <c r="P783" s="14"/>
      <c r="Q783" s="14"/>
      <c r="R783" s="14"/>
      <c r="S783" s="14"/>
      <c r="T783" s="14"/>
      <c r="U783" s="14"/>
      <c r="V783" s="14"/>
      <c r="W783" s="14"/>
      <c r="X783" s="14"/>
      <c r="Y783" s="14"/>
      <c r="Z783" s="14"/>
    </row>
    <row r="784" spans="13:26">
      <c r="M784" s="14"/>
      <c r="N784" s="14"/>
      <c r="O784" s="14"/>
      <c r="P784" s="14"/>
      <c r="Q784" s="14"/>
      <c r="R784" s="14"/>
      <c r="S784" s="14"/>
      <c r="T784" s="14"/>
      <c r="U784" s="14"/>
      <c r="V784" s="14"/>
      <c r="W784" s="14"/>
      <c r="X784" s="14"/>
      <c r="Y784" s="14"/>
      <c r="Z784" s="14"/>
    </row>
    <row r="785" spans="13:26">
      <c r="M785" s="14"/>
      <c r="N785" s="14"/>
      <c r="O785" s="14"/>
      <c r="P785" s="14"/>
      <c r="Q785" s="14"/>
      <c r="R785" s="14"/>
      <c r="S785" s="14"/>
      <c r="T785" s="14"/>
      <c r="U785" s="14"/>
      <c r="V785" s="14"/>
      <c r="W785" s="14"/>
      <c r="X785" s="14"/>
      <c r="Y785" s="14"/>
      <c r="Z785" s="14"/>
    </row>
    <row r="786" spans="13:26">
      <c r="M786" s="14"/>
      <c r="N786" s="14"/>
      <c r="O786" s="14"/>
      <c r="P786" s="14"/>
      <c r="Q786" s="14"/>
      <c r="R786" s="14"/>
      <c r="S786" s="14"/>
      <c r="T786" s="14"/>
      <c r="U786" s="14"/>
      <c r="V786" s="14"/>
      <c r="W786" s="14"/>
      <c r="X786" s="14"/>
      <c r="Y786" s="14"/>
      <c r="Z786" s="14"/>
    </row>
    <row r="787" spans="13:26">
      <c r="M787" s="14"/>
      <c r="N787" s="14"/>
      <c r="O787" s="14"/>
      <c r="P787" s="14"/>
      <c r="Q787" s="14"/>
      <c r="R787" s="14"/>
      <c r="S787" s="14"/>
      <c r="T787" s="14"/>
      <c r="U787" s="14"/>
      <c r="V787" s="14"/>
      <c r="W787" s="14"/>
      <c r="X787" s="14"/>
      <c r="Y787" s="14"/>
      <c r="Z787" s="14"/>
    </row>
    <row r="788" spans="13:26">
      <c r="M788" s="14"/>
      <c r="N788" s="14"/>
      <c r="O788" s="14"/>
      <c r="P788" s="14"/>
      <c r="Q788" s="14"/>
      <c r="R788" s="14"/>
      <c r="S788" s="14"/>
      <c r="T788" s="14"/>
      <c r="U788" s="14"/>
      <c r="V788" s="14"/>
      <c r="W788" s="14"/>
      <c r="X788" s="14"/>
      <c r="Y788" s="14"/>
      <c r="Z788" s="14"/>
    </row>
    <row r="789" spans="13:26">
      <c r="M789" s="14"/>
      <c r="N789" s="14"/>
      <c r="O789" s="14"/>
      <c r="P789" s="14"/>
      <c r="Q789" s="14"/>
      <c r="R789" s="14"/>
      <c r="S789" s="14"/>
      <c r="T789" s="14"/>
      <c r="U789" s="14"/>
      <c r="V789" s="14"/>
      <c r="W789" s="14"/>
      <c r="X789" s="14"/>
      <c r="Y789" s="14"/>
      <c r="Z789" s="14"/>
    </row>
    <row r="790" spans="13:26">
      <c r="M790" s="14"/>
      <c r="N790" s="14"/>
      <c r="O790" s="14"/>
      <c r="P790" s="14"/>
      <c r="Q790" s="14"/>
      <c r="R790" s="14"/>
      <c r="S790" s="14"/>
      <c r="T790" s="14"/>
      <c r="U790" s="14"/>
      <c r="V790" s="14"/>
      <c r="W790" s="14"/>
      <c r="X790" s="14"/>
      <c r="Y790" s="14"/>
      <c r="Z790" s="14"/>
    </row>
    <row r="791" spans="13:26">
      <c r="M791" s="14"/>
      <c r="N791" s="14"/>
      <c r="O791" s="14"/>
      <c r="P791" s="14"/>
      <c r="Q791" s="14"/>
      <c r="R791" s="14"/>
      <c r="S791" s="14"/>
      <c r="T791" s="14"/>
      <c r="U791" s="14"/>
      <c r="V791" s="14"/>
      <c r="W791" s="14"/>
      <c r="X791" s="14"/>
      <c r="Y791" s="14"/>
      <c r="Z791" s="14"/>
    </row>
    <row r="792" spans="13:26">
      <c r="M792" s="14"/>
      <c r="N792" s="14"/>
      <c r="O792" s="14"/>
      <c r="P792" s="14"/>
      <c r="Q792" s="14"/>
      <c r="R792" s="14"/>
      <c r="S792" s="14"/>
      <c r="T792" s="14"/>
      <c r="U792" s="14"/>
      <c r="V792" s="14"/>
      <c r="W792" s="14"/>
      <c r="X792" s="14"/>
      <c r="Y792" s="14"/>
      <c r="Z792" s="14"/>
    </row>
    <row r="793" spans="13:26">
      <c r="M793" s="14"/>
      <c r="N793" s="14"/>
      <c r="O793" s="14"/>
      <c r="P793" s="14"/>
      <c r="Q793" s="14"/>
      <c r="R793" s="14"/>
      <c r="S793" s="14"/>
      <c r="T793" s="14"/>
      <c r="U793" s="14"/>
      <c r="V793" s="14"/>
      <c r="W793" s="14"/>
      <c r="X793" s="14"/>
      <c r="Y793" s="14"/>
      <c r="Z793" s="14"/>
    </row>
    <row r="794" spans="13:26">
      <c r="M794" s="14"/>
      <c r="N794" s="14"/>
      <c r="O794" s="14"/>
      <c r="P794" s="14"/>
      <c r="Q794" s="14"/>
      <c r="R794" s="14"/>
      <c r="S794" s="14"/>
      <c r="T794" s="14"/>
      <c r="U794" s="14"/>
      <c r="V794" s="14"/>
      <c r="W794" s="14"/>
      <c r="X794" s="14"/>
      <c r="Y794" s="14"/>
      <c r="Z794" s="14"/>
    </row>
    <row r="795" spans="13:26">
      <c r="M795" s="14"/>
      <c r="N795" s="14"/>
      <c r="O795" s="14"/>
      <c r="P795" s="14"/>
      <c r="Q795" s="14"/>
      <c r="R795" s="14"/>
      <c r="S795" s="14"/>
      <c r="T795" s="14"/>
      <c r="U795" s="14"/>
      <c r="V795" s="14"/>
      <c r="W795" s="14"/>
      <c r="X795" s="14"/>
      <c r="Y795" s="14"/>
      <c r="Z795" s="14"/>
    </row>
    <row r="796" spans="13:26">
      <c r="M796" s="14"/>
      <c r="N796" s="14"/>
      <c r="O796" s="14"/>
      <c r="P796" s="14"/>
      <c r="Q796" s="14"/>
      <c r="R796" s="14"/>
      <c r="S796" s="14"/>
      <c r="T796" s="14"/>
      <c r="U796" s="14"/>
      <c r="V796" s="14"/>
      <c r="W796" s="14"/>
      <c r="X796" s="14"/>
      <c r="Y796" s="14"/>
      <c r="Z796" s="14"/>
    </row>
    <row r="797" spans="13:26">
      <c r="M797" s="14"/>
      <c r="N797" s="14"/>
      <c r="O797" s="14"/>
      <c r="P797" s="14"/>
      <c r="Q797" s="14"/>
      <c r="R797" s="14"/>
      <c r="S797" s="14"/>
      <c r="T797" s="14"/>
      <c r="U797" s="14"/>
      <c r="V797" s="14"/>
      <c r="W797" s="14"/>
      <c r="X797" s="14"/>
      <c r="Y797" s="14"/>
      <c r="Z797" s="14"/>
    </row>
    <row r="798" spans="13:26">
      <c r="M798" s="14"/>
      <c r="N798" s="14"/>
      <c r="O798" s="14"/>
      <c r="P798" s="14"/>
      <c r="Q798" s="14"/>
      <c r="R798" s="14"/>
      <c r="S798" s="14"/>
      <c r="T798" s="14"/>
      <c r="U798" s="14"/>
      <c r="V798" s="14"/>
      <c r="W798" s="14"/>
      <c r="X798" s="14"/>
      <c r="Y798" s="14"/>
      <c r="Z798" s="14"/>
    </row>
    <row r="799" spans="13:26">
      <c r="M799" s="14"/>
      <c r="N799" s="14"/>
      <c r="O799" s="14"/>
      <c r="P799" s="14"/>
      <c r="Q799" s="14"/>
      <c r="R799" s="14"/>
      <c r="S799" s="14"/>
      <c r="T799" s="14"/>
      <c r="U799" s="14"/>
      <c r="V799" s="14"/>
      <c r="W799" s="14"/>
      <c r="X799" s="14"/>
      <c r="Y799" s="14"/>
      <c r="Z799" s="14"/>
    </row>
    <row r="800" spans="13:26">
      <c r="M800" s="14"/>
      <c r="N800" s="14"/>
      <c r="O800" s="14"/>
      <c r="P800" s="14"/>
      <c r="Q800" s="14"/>
      <c r="R800" s="14"/>
      <c r="S800" s="14"/>
      <c r="T800" s="14"/>
      <c r="U800" s="14"/>
      <c r="V800" s="14"/>
      <c r="W800" s="14"/>
      <c r="X800" s="14"/>
      <c r="Y800" s="14"/>
      <c r="Z800" s="14"/>
    </row>
    <row r="801" spans="13:26">
      <c r="M801" s="14"/>
      <c r="N801" s="14"/>
      <c r="O801" s="14"/>
      <c r="P801" s="14"/>
      <c r="Q801" s="14"/>
      <c r="R801" s="14"/>
      <c r="S801" s="14"/>
      <c r="T801" s="14"/>
      <c r="U801" s="14"/>
      <c r="V801" s="14"/>
      <c r="W801" s="14"/>
      <c r="X801" s="14"/>
      <c r="Y801" s="14"/>
      <c r="Z801" s="14"/>
    </row>
    <row r="802" spans="13:26">
      <c r="M802" s="14"/>
      <c r="N802" s="14"/>
      <c r="O802" s="14"/>
      <c r="P802" s="14"/>
      <c r="Q802" s="14"/>
      <c r="R802" s="14"/>
      <c r="S802" s="14"/>
      <c r="T802" s="14"/>
      <c r="U802" s="14"/>
      <c r="V802" s="14"/>
      <c r="W802" s="14"/>
      <c r="X802" s="14"/>
      <c r="Y802" s="14"/>
      <c r="Z802" s="14"/>
    </row>
    <row r="803" spans="13:26">
      <c r="M803" s="14"/>
      <c r="N803" s="14"/>
      <c r="O803" s="14"/>
      <c r="P803" s="14"/>
      <c r="Q803" s="14"/>
      <c r="R803" s="14"/>
      <c r="S803" s="14"/>
      <c r="T803" s="14"/>
      <c r="U803" s="14"/>
      <c r="V803" s="14"/>
      <c r="W803" s="14"/>
      <c r="X803" s="14"/>
      <c r="Y803" s="14"/>
      <c r="Z803" s="14"/>
    </row>
    <row r="804" spans="13:26">
      <c r="M804" s="14"/>
      <c r="N804" s="14"/>
      <c r="O804" s="14"/>
      <c r="P804" s="14"/>
      <c r="Q804" s="14"/>
      <c r="R804" s="14"/>
      <c r="S804" s="14"/>
      <c r="T804" s="14"/>
      <c r="U804" s="14"/>
      <c r="V804" s="14"/>
      <c r="W804" s="14"/>
      <c r="X804" s="14"/>
      <c r="Y804" s="14"/>
      <c r="Z804" s="14"/>
    </row>
    <row r="805" spans="13:26">
      <c r="M805" s="14"/>
      <c r="N805" s="14"/>
      <c r="O805" s="14"/>
      <c r="P805" s="14"/>
      <c r="Q805" s="14"/>
      <c r="R805" s="14"/>
      <c r="S805" s="14"/>
      <c r="T805" s="14"/>
      <c r="U805" s="14"/>
      <c r="V805" s="14"/>
      <c r="W805" s="14"/>
      <c r="X805" s="14"/>
      <c r="Y805" s="14"/>
      <c r="Z805" s="14"/>
    </row>
    <row r="806" spans="13:26">
      <c r="M806" s="14"/>
      <c r="N806" s="14"/>
      <c r="O806" s="14"/>
      <c r="P806" s="14"/>
      <c r="Q806" s="14"/>
      <c r="R806" s="14"/>
      <c r="S806" s="14"/>
      <c r="T806" s="14"/>
      <c r="U806" s="14"/>
      <c r="V806" s="14"/>
      <c r="W806" s="14"/>
      <c r="X806" s="14"/>
      <c r="Y806" s="14"/>
      <c r="Z806" s="14"/>
    </row>
    <row r="807" spans="13:26">
      <c r="M807" s="14"/>
      <c r="N807" s="14"/>
      <c r="O807" s="14"/>
      <c r="P807" s="14"/>
      <c r="Q807" s="14"/>
      <c r="R807" s="14"/>
      <c r="S807" s="14"/>
      <c r="T807" s="14"/>
      <c r="U807" s="14"/>
      <c r="V807" s="14"/>
      <c r="W807" s="14"/>
      <c r="X807" s="14"/>
      <c r="Y807" s="14"/>
      <c r="Z807" s="14"/>
    </row>
    <row r="808" spans="13:26">
      <c r="M808" s="14"/>
      <c r="N808" s="14"/>
      <c r="O808" s="14"/>
      <c r="P808" s="14"/>
      <c r="Q808" s="14"/>
      <c r="R808" s="14"/>
      <c r="S808" s="14"/>
      <c r="T808" s="14"/>
      <c r="U808" s="14"/>
      <c r="V808" s="14"/>
      <c r="W808" s="14"/>
      <c r="X808" s="14"/>
      <c r="Y808" s="14"/>
      <c r="Z808" s="14"/>
    </row>
    <row r="809" spans="13:26">
      <c r="M809" s="14"/>
      <c r="N809" s="14"/>
      <c r="O809" s="14"/>
      <c r="P809" s="14"/>
      <c r="Q809" s="14"/>
      <c r="R809" s="14"/>
      <c r="S809" s="14"/>
      <c r="T809" s="14"/>
      <c r="U809" s="14"/>
      <c r="V809" s="14"/>
      <c r="W809" s="14"/>
      <c r="X809" s="14"/>
      <c r="Y809" s="14"/>
      <c r="Z809" s="14"/>
    </row>
    <row r="810" spans="13:26">
      <c r="M810" s="14"/>
      <c r="N810" s="14"/>
      <c r="O810" s="14"/>
      <c r="P810" s="14"/>
      <c r="Q810" s="14"/>
      <c r="R810" s="14"/>
      <c r="S810" s="14"/>
      <c r="T810" s="14"/>
      <c r="U810" s="14"/>
      <c r="V810" s="14"/>
      <c r="W810" s="14"/>
      <c r="X810" s="14"/>
      <c r="Y810" s="14"/>
      <c r="Z810" s="14"/>
    </row>
    <row r="811" spans="13:26">
      <c r="M811" s="14"/>
      <c r="N811" s="14"/>
      <c r="O811" s="14"/>
      <c r="P811" s="14"/>
      <c r="Q811" s="14"/>
      <c r="R811" s="14"/>
      <c r="S811" s="14"/>
      <c r="T811" s="14"/>
      <c r="U811" s="14"/>
      <c r="V811" s="14"/>
      <c r="W811" s="14"/>
      <c r="X811" s="14"/>
      <c r="Y811" s="14"/>
      <c r="Z811" s="14"/>
    </row>
    <row r="812" spans="13:26">
      <c r="M812" s="14"/>
      <c r="N812" s="14"/>
      <c r="O812" s="14"/>
      <c r="P812" s="14"/>
      <c r="Q812" s="14"/>
      <c r="R812" s="14"/>
      <c r="S812" s="14"/>
      <c r="T812" s="14"/>
      <c r="U812" s="14"/>
      <c r="V812" s="14"/>
      <c r="W812" s="14"/>
      <c r="X812" s="14"/>
      <c r="Y812" s="14"/>
      <c r="Z812" s="14"/>
    </row>
    <row r="813" spans="13:26">
      <c r="M813" s="14"/>
      <c r="N813" s="14"/>
      <c r="O813" s="14"/>
      <c r="P813" s="14"/>
      <c r="Q813" s="14"/>
      <c r="R813" s="14"/>
      <c r="S813" s="14"/>
      <c r="T813" s="14"/>
      <c r="U813" s="14"/>
      <c r="V813" s="14"/>
      <c r="W813" s="14"/>
      <c r="X813" s="14"/>
      <c r="Y813" s="14"/>
      <c r="Z813" s="14"/>
    </row>
    <row r="814" spans="13:26">
      <c r="M814" s="14"/>
      <c r="N814" s="14"/>
      <c r="O814" s="14"/>
      <c r="P814" s="14"/>
      <c r="Q814" s="14"/>
      <c r="R814" s="14"/>
      <c r="S814" s="14"/>
      <c r="T814" s="14"/>
      <c r="U814" s="14"/>
      <c r="V814" s="14"/>
      <c r="W814" s="14"/>
      <c r="X814" s="14"/>
      <c r="Y814" s="14"/>
      <c r="Z814" s="14"/>
    </row>
    <row r="815" spans="13:26">
      <c r="M815" s="14"/>
      <c r="N815" s="14"/>
      <c r="O815" s="14"/>
      <c r="P815" s="14"/>
      <c r="Q815" s="14"/>
      <c r="R815" s="14"/>
      <c r="S815" s="14"/>
      <c r="T815" s="14"/>
      <c r="U815" s="14"/>
      <c r="V815" s="14"/>
      <c r="W815" s="14"/>
      <c r="X815" s="14"/>
      <c r="Y815" s="14"/>
      <c r="Z815" s="14"/>
    </row>
    <row r="816" spans="13:26">
      <c r="M816" s="14"/>
      <c r="N816" s="14"/>
      <c r="O816" s="14"/>
      <c r="P816" s="14"/>
      <c r="Q816" s="14"/>
      <c r="R816" s="14"/>
      <c r="S816" s="14"/>
      <c r="T816" s="14"/>
      <c r="U816" s="14"/>
      <c r="V816" s="14"/>
      <c r="W816" s="14"/>
      <c r="X816" s="14"/>
      <c r="Y816" s="14"/>
      <c r="Z816" s="14"/>
    </row>
    <row r="817" spans="13:26">
      <c r="M817" s="14"/>
      <c r="N817" s="14"/>
      <c r="O817" s="14"/>
      <c r="P817" s="14"/>
      <c r="Q817" s="14"/>
      <c r="R817" s="14"/>
      <c r="S817" s="14"/>
      <c r="T817" s="14"/>
      <c r="U817" s="14"/>
      <c r="V817" s="14"/>
      <c r="W817" s="14"/>
      <c r="X817" s="14"/>
      <c r="Y817" s="14"/>
      <c r="Z817" s="14"/>
    </row>
    <row r="818" spans="13:26">
      <c r="M818" s="14"/>
      <c r="N818" s="14"/>
      <c r="O818" s="14"/>
      <c r="P818" s="14"/>
      <c r="Q818" s="14"/>
      <c r="R818" s="14"/>
      <c r="S818" s="14"/>
      <c r="T818" s="14"/>
      <c r="U818" s="14"/>
      <c r="V818" s="14"/>
      <c r="W818" s="14"/>
      <c r="X818" s="14"/>
      <c r="Y818" s="14"/>
      <c r="Z818" s="14"/>
    </row>
    <row r="819" spans="13:26">
      <c r="M819" s="14"/>
      <c r="N819" s="14"/>
      <c r="O819" s="14"/>
      <c r="P819" s="14"/>
      <c r="Q819" s="14"/>
      <c r="R819" s="14"/>
      <c r="S819" s="14"/>
      <c r="T819" s="14"/>
      <c r="U819" s="14"/>
      <c r="V819" s="14"/>
      <c r="W819" s="14"/>
      <c r="X819" s="14"/>
      <c r="Y819" s="14"/>
      <c r="Z819" s="14"/>
    </row>
    <row r="820" spans="13:26">
      <c r="M820" s="14"/>
      <c r="N820" s="14"/>
      <c r="O820" s="14"/>
      <c r="P820" s="14"/>
      <c r="Q820" s="14"/>
      <c r="R820" s="14"/>
      <c r="S820" s="14"/>
      <c r="T820" s="14"/>
      <c r="U820" s="14"/>
      <c r="V820" s="14"/>
      <c r="W820" s="14"/>
      <c r="X820" s="14"/>
      <c r="Y820" s="14"/>
      <c r="Z820" s="14"/>
    </row>
    <row r="821" spans="13:26">
      <c r="M821" s="14"/>
      <c r="N821" s="14"/>
      <c r="O821" s="14"/>
      <c r="P821" s="14"/>
      <c r="Q821" s="14"/>
      <c r="R821" s="14"/>
      <c r="S821" s="14"/>
      <c r="T821" s="14"/>
      <c r="U821" s="14"/>
      <c r="V821" s="14"/>
      <c r="W821" s="14"/>
      <c r="X821" s="14"/>
      <c r="Y821" s="14"/>
      <c r="Z821" s="14"/>
    </row>
    <row r="822" spans="13:26">
      <c r="M822" s="14"/>
      <c r="N822" s="14"/>
      <c r="O822" s="14"/>
      <c r="P822" s="14"/>
      <c r="Q822" s="14"/>
      <c r="R822" s="14"/>
      <c r="S822" s="14"/>
      <c r="T822" s="14"/>
      <c r="U822" s="14"/>
      <c r="V822" s="14"/>
      <c r="W822" s="14"/>
      <c r="X822" s="14"/>
      <c r="Y822" s="14"/>
      <c r="Z822" s="14"/>
    </row>
    <row r="823" spans="13:26">
      <c r="M823" s="14"/>
      <c r="N823" s="14"/>
      <c r="O823" s="14"/>
      <c r="P823" s="14"/>
      <c r="Q823" s="14"/>
      <c r="R823" s="14"/>
      <c r="S823" s="14"/>
      <c r="T823" s="14"/>
      <c r="U823" s="14"/>
      <c r="V823" s="14"/>
      <c r="W823" s="14"/>
      <c r="X823" s="14"/>
      <c r="Y823" s="14"/>
      <c r="Z823" s="14"/>
    </row>
    <row r="824" spans="13:26">
      <c r="M824" s="14"/>
      <c r="N824" s="14"/>
      <c r="O824" s="14"/>
      <c r="P824" s="14"/>
      <c r="Q824" s="14"/>
      <c r="R824" s="14"/>
      <c r="S824" s="14"/>
      <c r="T824" s="14"/>
      <c r="U824" s="14"/>
      <c r="V824" s="14"/>
      <c r="W824" s="14"/>
      <c r="X824" s="14"/>
      <c r="Y824" s="14"/>
      <c r="Z824" s="14"/>
    </row>
    <row r="825" spans="13:26">
      <c r="M825" s="14"/>
      <c r="N825" s="14"/>
      <c r="O825" s="14"/>
      <c r="P825" s="14"/>
      <c r="Q825" s="14"/>
      <c r="R825" s="14"/>
      <c r="S825" s="14"/>
      <c r="T825" s="14"/>
      <c r="U825" s="14"/>
      <c r="V825" s="14"/>
      <c r="W825" s="14"/>
      <c r="X825" s="14"/>
      <c r="Y825" s="14"/>
      <c r="Z825" s="14"/>
    </row>
    <row r="826" spans="13:26">
      <c r="M826" s="14"/>
      <c r="N826" s="14"/>
      <c r="O826" s="14"/>
      <c r="P826" s="14"/>
      <c r="Q826" s="14"/>
      <c r="R826" s="14"/>
      <c r="S826" s="14"/>
      <c r="T826" s="14"/>
      <c r="U826" s="14"/>
      <c r="V826" s="14"/>
      <c r="W826" s="14"/>
      <c r="X826" s="14"/>
      <c r="Y826" s="14"/>
      <c r="Z826" s="14"/>
    </row>
    <row r="827" spans="13:26">
      <c r="M827" s="14"/>
      <c r="N827" s="14"/>
      <c r="O827" s="14"/>
      <c r="P827" s="14"/>
      <c r="Q827" s="14"/>
      <c r="R827" s="14"/>
      <c r="S827" s="14"/>
      <c r="T827" s="14"/>
      <c r="U827" s="14"/>
      <c r="V827" s="14"/>
      <c r="W827" s="14"/>
      <c r="X827" s="14"/>
      <c r="Y827" s="14"/>
      <c r="Z827" s="14"/>
    </row>
    <row r="828" spans="13:26">
      <c r="M828" s="14"/>
      <c r="N828" s="14"/>
      <c r="O828" s="14"/>
      <c r="P828" s="14"/>
      <c r="Q828" s="14"/>
      <c r="R828" s="14"/>
      <c r="S828" s="14"/>
      <c r="T828" s="14"/>
      <c r="U828" s="14"/>
      <c r="V828" s="14"/>
      <c r="W828" s="14"/>
      <c r="X828" s="14"/>
      <c r="Y828" s="14"/>
      <c r="Z828" s="14"/>
    </row>
    <row r="829" spans="13:26">
      <c r="M829" s="14"/>
      <c r="N829" s="14"/>
      <c r="O829" s="14"/>
      <c r="P829" s="14"/>
      <c r="Q829" s="14"/>
      <c r="R829" s="14"/>
      <c r="S829" s="14"/>
      <c r="T829" s="14"/>
      <c r="U829" s="14"/>
      <c r="V829" s="14"/>
      <c r="W829" s="14"/>
      <c r="X829" s="14"/>
      <c r="Y829" s="14"/>
      <c r="Z829" s="14"/>
    </row>
    <row r="830" spans="13:26">
      <c r="M830" s="14"/>
      <c r="N830" s="14"/>
      <c r="O830" s="14"/>
      <c r="P830" s="14"/>
      <c r="Q830" s="14"/>
      <c r="R830" s="14"/>
      <c r="S830" s="14"/>
      <c r="T830" s="14"/>
      <c r="U830" s="14"/>
      <c r="V830" s="14"/>
      <c r="W830" s="14"/>
      <c r="X830" s="14"/>
      <c r="Y830" s="14"/>
      <c r="Z830" s="14"/>
    </row>
    <row r="831" spans="13:26">
      <c r="M831" s="14"/>
      <c r="N831" s="14"/>
      <c r="O831" s="14"/>
      <c r="P831" s="14"/>
      <c r="Q831" s="14"/>
      <c r="R831" s="14"/>
      <c r="S831" s="14"/>
      <c r="T831" s="14"/>
      <c r="U831" s="14"/>
      <c r="V831" s="14"/>
      <c r="W831" s="14"/>
      <c r="X831" s="14"/>
      <c r="Y831" s="14"/>
      <c r="Z831" s="14"/>
    </row>
    <row r="832" spans="13:26">
      <c r="M832" s="14"/>
      <c r="N832" s="14"/>
      <c r="O832" s="14"/>
      <c r="P832" s="14"/>
      <c r="Q832" s="14"/>
      <c r="R832" s="14"/>
      <c r="S832" s="14"/>
      <c r="T832" s="14"/>
      <c r="U832" s="14"/>
      <c r="V832" s="14"/>
      <c r="W832" s="14"/>
      <c r="X832" s="14"/>
      <c r="Y832" s="14"/>
      <c r="Z832" s="14"/>
    </row>
    <row r="833" spans="13:26">
      <c r="M833" s="14"/>
      <c r="N833" s="14"/>
      <c r="O833" s="14"/>
      <c r="P833" s="14"/>
      <c r="Q833" s="14"/>
      <c r="R833" s="14"/>
      <c r="S833" s="14"/>
      <c r="T833" s="14"/>
      <c r="U833" s="14"/>
      <c r="V833" s="14"/>
      <c r="W833" s="14"/>
      <c r="X833" s="14"/>
      <c r="Y833" s="14"/>
      <c r="Z833" s="14"/>
    </row>
    <row r="834" spans="13:26">
      <c r="M834" s="14"/>
      <c r="N834" s="14"/>
      <c r="O834" s="14"/>
      <c r="P834" s="14"/>
      <c r="Q834" s="14"/>
      <c r="R834" s="14"/>
      <c r="S834" s="14"/>
      <c r="T834" s="14"/>
      <c r="U834" s="14"/>
      <c r="V834" s="14"/>
      <c r="W834" s="14"/>
      <c r="X834" s="14"/>
      <c r="Y834" s="14"/>
      <c r="Z834" s="14"/>
    </row>
    <row r="835" spans="13:26">
      <c r="M835" s="14"/>
      <c r="N835" s="14"/>
      <c r="O835" s="14"/>
      <c r="P835" s="14"/>
      <c r="Q835" s="14"/>
      <c r="R835" s="14"/>
      <c r="S835" s="14"/>
      <c r="T835" s="14"/>
      <c r="U835" s="14"/>
      <c r="V835" s="14"/>
      <c r="W835" s="14"/>
      <c r="X835" s="14"/>
      <c r="Y835" s="14"/>
      <c r="Z835" s="14"/>
    </row>
    <row r="836" spans="13:26">
      <c r="M836" s="14"/>
      <c r="N836" s="14"/>
      <c r="O836" s="14"/>
      <c r="P836" s="14"/>
      <c r="Q836" s="14"/>
      <c r="R836" s="14"/>
      <c r="S836" s="14"/>
      <c r="T836" s="14"/>
      <c r="U836" s="14"/>
      <c r="V836" s="14"/>
      <c r="W836" s="14"/>
      <c r="X836" s="14"/>
      <c r="Y836" s="14"/>
      <c r="Z836" s="14"/>
    </row>
    <row r="837" spans="13:26">
      <c r="M837" s="14"/>
      <c r="N837" s="14"/>
      <c r="O837" s="14"/>
      <c r="P837" s="14"/>
      <c r="Q837" s="14"/>
      <c r="R837" s="14"/>
      <c r="S837" s="14"/>
      <c r="T837" s="14"/>
      <c r="U837" s="14"/>
      <c r="V837" s="14"/>
      <c r="W837" s="14"/>
      <c r="X837" s="14"/>
      <c r="Y837" s="14"/>
      <c r="Z837" s="14"/>
    </row>
    <row r="838" spans="13:26">
      <c r="M838" s="14"/>
      <c r="N838" s="14"/>
      <c r="O838" s="14"/>
      <c r="P838" s="14"/>
      <c r="Q838" s="14"/>
      <c r="R838" s="14"/>
      <c r="S838" s="14"/>
      <c r="T838" s="14"/>
      <c r="U838" s="14"/>
      <c r="V838" s="14"/>
      <c r="W838" s="14"/>
      <c r="X838" s="14"/>
      <c r="Y838" s="14"/>
      <c r="Z838" s="14"/>
    </row>
    <row r="839" spans="13:26">
      <c r="M839" s="14"/>
      <c r="N839" s="14"/>
      <c r="O839" s="14"/>
      <c r="P839" s="14"/>
      <c r="Q839" s="14"/>
      <c r="R839" s="14"/>
      <c r="S839" s="14"/>
      <c r="T839" s="14"/>
      <c r="U839" s="14"/>
      <c r="V839" s="14"/>
      <c r="W839" s="14"/>
      <c r="X839" s="14"/>
      <c r="Y839" s="14"/>
      <c r="Z839" s="14"/>
    </row>
    <row r="840" spans="13:26">
      <c r="M840" s="14"/>
      <c r="N840" s="14"/>
      <c r="O840" s="14"/>
      <c r="P840" s="14"/>
      <c r="Q840" s="14"/>
      <c r="R840" s="14"/>
      <c r="S840" s="14"/>
      <c r="T840" s="14"/>
      <c r="U840" s="14"/>
      <c r="V840" s="14"/>
      <c r="W840" s="14"/>
      <c r="X840" s="14"/>
      <c r="Y840" s="14"/>
      <c r="Z840" s="14"/>
    </row>
    <row r="841" spans="13:26">
      <c r="M841" s="14"/>
      <c r="N841" s="14"/>
      <c r="O841" s="14"/>
      <c r="P841" s="14"/>
      <c r="Q841" s="14"/>
      <c r="R841" s="14"/>
      <c r="S841" s="14"/>
      <c r="T841" s="14"/>
      <c r="U841" s="14"/>
      <c r="V841" s="14"/>
      <c r="W841" s="14"/>
      <c r="X841" s="14"/>
      <c r="Y841" s="14"/>
      <c r="Z841" s="14"/>
    </row>
    <row r="842" spans="13:26">
      <c r="M842" s="14"/>
      <c r="N842" s="14"/>
      <c r="O842" s="14"/>
      <c r="P842" s="14"/>
      <c r="Q842" s="14"/>
      <c r="R842" s="14"/>
      <c r="S842" s="14"/>
      <c r="T842" s="14"/>
      <c r="U842" s="14"/>
      <c r="V842" s="14"/>
      <c r="W842" s="14"/>
      <c r="X842" s="14"/>
      <c r="Y842" s="14"/>
      <c r="Z842" s="14"/>
    </row>
    <row r="843" spans="13:26">
      <c r="M843" s="14"/>
      <c r="N843" s="14"/>
      <c r="O843" s="14"/>
      <c r="P843" s="14"/>
      <c r="Q843" s="14"/>
      <c r="R843" s="14"/>
      <c r="S843" s="14"/>
      <c r="T843" s="14"/>
      <c r="U843" s="14"/>
      <c r="V843" s="14"/>
      <c r="W843" s="14"/>
      <c r="X843" s="14"/>
      <c r="Y843" s="14"/>
      <c r="Z843" s="14"/>
    </row>
    <row r="844" spans="13:26">
      <c r="M844" s="14"/>
      <c r="N844" s="14"/>
      <c r="O844" s="14"/>
      <c r="P844" s="14"/>
      <c r="Q844" s="14"/>
      <c r="R844" s="14"/>
      <c r="S844" s="14"/>
      <c r="T844" s="14"/>
      <c r="U844" s="14"/>
      <c r="V844" s="14"/>
      <c r="W844" s="14"/>
      <c r="X844" s="14"/>
      <c r="Y844" s="14"/>
      <c r="Z844" s="14"/>
    </row>
    <row r="845" spans="13:26">
      <c r="M845" s="14"/>
      <c r="N845" s="14"/>
      <c r="O845" s="14"/>
      <c r="P845" s="14"/>
      <c r="Q845" s="14"/>
      <c r="R845" s="14"/>
      <c r="S845" s="14"/>
      <c r="T845" s="14"/>
      <c r="U845" s="14"/>
      <c r="V845" s="14"/>
      <c r="W845" s="14"/>
      <c r="X845" s="14"/>
      <c r="Y845" s="14"/>
      <c r="Z845" s="14"/>
    </row>
    <row r="846" spans="13:26">
      <c r="M846" s="14"/>
      <c r="N846" s="14"/>
      <c r="O846" s="14"/>
      <c r="P846" s="14"/>
      <c r="Q846" s="14"/>
      <c r="R846" s="14"/>
      <c r="S846" s="14"/>
      <c r="T846" s="14"/>
      <c r="U846" s="14"/>
      <c r="V846" s="14"/>
      <c r="W846" s="14"/>
      <c r="X846" s="14"/>
      <c r="Y846" s="14"/>
      <c r="Z846" s="14"/>
    </row>
    <row r="847" spans="13:26">
      <c r="M847" s="14"/>
      <c r="N847" s="14"/>
      <c r="O847" s="14"/>
      <c r="P847" s="14"/>
      <c r="Q847" s="14"/>
      <c r="R847" s="14"/>
      <c r="S847" s="14"/>
      <c r="T847" s="14"/>
      <c r="U847" s="14"/>
      <c r="V847" s="14"/>
      <c r="W847" s="14"/>
      <c r="X847" s="14"/>
      <c r="Y847" s="14"/>
      <c r="Z847" s="14"/>
    </row>
    <row r="848" spans="13:26">
      <c r="M848" s="14"/>
      <c r="N848" s="14"/>
      <c r="O848" s="14"/>
      <c r="P848" s="14"/>
      <c r="Q848" s="14"/>
      <c r="R848" s="14"/>
      <c r="S848" s="14"/>
      <c r="T848" s="14"/>
      <c r="U848" s="14"/>
      <c r="V848" s="14"/>
      <c r="W848" s="14"/>
      <c r="X848" s="14"/>
      <c r="Y848" s="14"/>
      <c r="Z848" s="14"/>
    </row>
    <row r="849" spans="13:26">
      <c r="M849" s="14"/>
      <c r="N849" s="14"/>
      <c r="O849" s="14"/>
      <c r="P849" s="14"/>
      <c r="Q849" s="14"/>
      <c r="R849" s="14"/>
      <c r="S849" s="14"/>
      <c r="T849" s="14"/>
      <c r="U849" s="14"/>
      <c r="V849" s="14"/>
      <c r="W849" s="14"/>
      <c r="X849" s="14"/>
      <c r="Y849" s="14"/>
      <c r="Z849" s="14"/>
    </row>
    <row r="850" spans="13:26">
      <c r="M850" s="14"/>
      <c r="N850" s="14"/>
      <c r="O850" s="14"/>
      <c r="P850" s="14"/>
      <c r="Q850" s="14"/>
      <c r="R850" s="14"/>
      <c r="S850" s="14"/>
      <c r="T850" s="14"/>
      <c r="U850" s="14"/>
      <c r="V850" s="14"/>
      <c r="W850" s="14"/>
      <c r="X850" s="14"/>
      <c r="Y850" s="14"/>
      <c r="Z850" s="14"/>
    </row>
    <row r="851" spans="13:26">
      <c r="M851" s="14"/>
      <c r="N851" s="14"/>
      <c r="O851" s="14"/>
      <c r="P851" s="14"/>
      <c r="Q851" s="14"/>
      <c r="R851" s="14"/>
      <c r="S851" s="14"/>
      <c r="T851" s="14"/>
      <c r="U851" s="14"/>
      <c r="V851" s="14"/>
      <c r="W851" s="14"/>
      <c r="X851" s="14"/>
      <c r="Y851" s="14"/>
      <c r="Z851" s="14"/>
    </row>
    <row r="852" spans="13:26">
      <c r="M852" s="14"/>
      <c r="N852" s="14"/>
      <c r="O852" s="14"/>
      <c r="P852" s="14"/>
      <c r="Q852" s="14"/>
      <c r="R852" s="14"/>
      <c r="S852" s="14"/>
      <c r="T852" s="14"/>
      <c r="U852" s="14"/>
      <c r="V852" s="14"/>
      <c r="W852" s="14"/>
      <c r="X852" s="14"/>
      <c r="Y852" s="14"/>
      <c r="Z852" s="14"/>
    </row>
    <row r="853" spans="13:26">
      <c r="M853" s="14"/>
      <c r="N853" s="14"/>
      <c r="O853" s="14"/>
      <c r="P853" s="14"/>
      <c r="Q853" s="14"/>
      <c r="R853" s="14"/>
      <c r="S853" s="14"/>
      <c r="T853" s="14"/>
      <c r="U853" s="14"/>
      <c r="V853" s="14"/>
      <c r="W853" s="14"/>
      <c r="X853" s="14"/>
      <c r="Y853" s="14"/>
      <c r="Z853" s="14"/>
    </row>
    <row r="854" spans="13:26">
      <c r="M854" s="14"/>
      <c r="N854" s="14"/>
      <c r="O854" s="14"/>
      <c r="P854" s="14"/>
      <c r="Q854" s="14"/>
      <c r="R854" s="14"/>
      <c r="S854" s="14"/>
      <c r="T854" s="14"/>
      <c r="U854" s="14"/>
      <c r="V854" s="14"/>
      <c r="W854" s="14"/>
      <c r="X854" s="14"/>
      <c r="Y854" s="14"/>
      <c r="Z854" s="14"/>
    </row>
    <row r="855" spans="13:26">
      <c r="M855" s="14"/>
      <c r="N855" s="14"/>
      <c r="O855" s="14"/>
      <c r="P855" s="14"/>
      <c r="Q855" s="14"/>
      <c r="R855" s="14"/>
      <c r="S855" s="14"/>
      <c r="T855" s="14"/>
      <c r="U855" s="14"/>
      <c r="V855" s="14"/>
      <c r="W855" s="14"/>
      <c r="X855" s="14"/>
      <c r="Y855" s="14"/>
      <c r="Z855" s="14"/>
    </row>
    <row r="856" spans="13:26">
      <c r="M856" s="14"/>
      <c r="N856" s="14"/>
      <c r="O856" s="14"/>
      <c r="P856" s="14"/>
      <c r="Q856" s="14"/>
      <c r="R856" s="14"/>
      <c r="S856" s="14"/>
      <c r="T856" s="14"/>
      <c r="U856" s="14"/>
      <c r="V856" s="14"/>
      <c r="W856" s="14"/>
      <c r="X856" s="14"/>
      <c r="Y856" s="14"/>
      <c r="Z856" s="14"/>
    </row>
    <row r="857" spans="13:26">
      <c r="M857" s="14"/>
      <c r="N857" s="14"/>
      <c r="O857" s="14"/>
      <c r="P857" s="14"/>
      <c r="Q857" s="14"/>
      <c r="R857" s="14"/>
      <c r="S857" s="14"/>
      <c r="T857" s="14"/>
      <c r="U857" s="14"/>
      <c r="V857" s="14"/>
      <c r="W857" s="14"/>
      <c r="X857" s="14"/>
      <c r="Y857" s="14"/>
      <c r="Z857" s="14"/>
    </row>
    <row r="858" spans="13:26">
      <c r="M858" s="14"/>
      <c r="N858" s="14"/>
      <c r="O858" s="14"/>
      <c r="P858" s="14"/>
      <c r="Q858" s="14"/>
      <c r="R858" s="14"/>
      <c r="S858" s="14"/>
      <c r="T858" s="14"/>
      <c r="U858" s="14"/>
      <c r="V858" s="14"/>
      <c r="W858" s="14"/>
      <c r="X858" s="14"/>
      <c r="Y858" s="14"/>
      <c r="Z858" s="14"/>
    </row>
    <row r="859" spans="13:26">
      <c r="M859" s="14"/>
      <c r="N859" s="14"/>
      <c r="O859" s="14"/>
      <c r="P859" s="14"/>
      <c r="Q859" s="14"/>
      <c r="R859" s="14"/>
      <c r="S859" s="14"/>
      <c r="T859" s="14"/>
      <c r="U859" s="14"/>
      <c r="V859" s="14"/>
      <c r="W859" s="14"/>
      <c r="X859" s="14"/>
      <c r="Y859" s="14"/>
      <c r="Z859" s="14"/>
    </row>
    <row r="860" spans="13:26">
      <c r="M860" s="14"/>
      <c r="N860" s="14"/>
      <c r="O860" s="14"/>
      <c r="P860" s="14"/>
      <c r="Q860" s="14"/>
      <c r="R860" s="14"/>
      <c r="S860" s="14"/>
      <c r="T860" s="14"/>
      <c r="U860" s="14"/>
      <c r="V860" s="14"/>
      <c r="W860" s="14"/>
      <c r="X860" s="14"/>
      <c r="Y860" s="14"/>
      <c r="Z860" s="14"/>
    </row>
    <row r="861" spans="13:26">
      <c r="M861" s="14"/>
      <c r="N861" s="14"/>
      <c r="O861" s="14"/>
      <c r="P861" s="14"/>
      <c r="Q861" s="14"/>
      <c r="R861" s="14"/>
      <c r="S861" s="14"/>
      <c r="T861" s="14"/>
      <c r="U861" s="14"/>
      <c r="V861" s="14"/>
      <c r="W861" s="14"/>
      <c r="X861" s="14"/>
      <c r="Y861" s="14"/>
      <c r="Z861" s="14"/>
    </row>
    <row r="862" spans="13:26">
      <c r="M862" s="14"/>
      <c r="N862" s="14"/>
      <c r="O862" s="14"/>
      <c r="P862" s="14"/>
      <c r="Q862" s="14"/>
      <c r="R862" s="14"/>
      <c r="S862" s="14"/>
      <c r="T862" s="14"/>
      <c r="U862" s="14"/>
      <c r="V862" s="14"/>
      <c r="W862" s="14"/>
      <c r="X862" s="14"/>
      <c r="Y862" s="14"/>
      <c r="Z862" s="14"/>
    </row>
    <row r="863" spans="13:26">
      <c r="M863" s="14"/>
      <c r="N863" s="14"/>
      <c r="O863" s="14"/>
      <c r="P863" s="14"/>
      <c r="Q863" s="14"/>
      <c r="R863" s="14"/>
      <c r="S863" s="14"/>
      <c r="T863" s="14"/>
      <c r="U863" s="14"/>
      <c r="V863" s="14"/>
      <c r="W863" s="14"/>
      <c r="X863" s="14"/>
      <c r="Y863" s="14"/>
      <c r="Z863" s="14"/>
    </row>
    <row r="864" spans="13:26">
      <c r="M864" s="14"/>
      <c r="N864" s="14"/>
      <c r="O864" s="14"/>
      <c r="P864" s="14"/>
      <c r="Q864" s="14"/>
      <c r="R864" s="14"/>
      <c r="S864" s="14"/>
      <c r="T864" s="14"/>
      <c r="U864" s="14"/>
      <c r="V864" s="14"/>
      <c r="W864" s="14"/>
      <c r="X864" s="14"/>
      <c r="Y864" s="14"/>
      <c r="Z864" s="14"/>
    </row>
    <row r="865" spans="13:26">
      <c r="M865" s="14"/>
      <c r="N865" s="14"/>
      <c r="O865" s="14"/>
      <c r="P865" s="14"/>
      <c r="Q865" s="14"/>
      <c r="R865" s="14"/>
      <c r="S865" s="14"/>
      <c r="T865" s="14"/>
      <c r="U865" s="14"/>
      <c r="V865" s="14"/>
      <c r="W865" s="14"/>
      <c r="X865" s="14"/>
      <c r="Y865" s="14"/>
      <c r="Z865" s="14"/>
    </row>
    <row r="866" spans="13:26">
      <c r="M866" s="14"/>
      <c r="N866" s="14"/>
      <c r="O866" s="14"/>
      <c r="P866" s="14"/>
      <c r="Q866" s="14"/>
      <c r="R866" s="14"/>
      <c r="S866" s="14"/>
      <c r="T866" s="14"/>
      <c r="U866" s="14"/>
      <c r="V866" s="14"/>
      <c r="W866" s="14"/>
      <c r="X866" s="14"/>
      <c r="Y866" s="14"/>
      <c r="Z866" s="14"/>
    </row>
    <row r="867" spans="13:26">
      <c r="M867" s="14"/>
      <c r="N867" s="14"/>
      <c r="O867" s="14"/>
      <c r="P867" s="14"/>
      <c r="Q867" s="14"/>
      <c r="R867" s="14"/>
      <c r="S867" s="14"/>
      <c r="T867" s="14"/>
      <c r="U867" s="14"/>
      <c r="V867" s="14"/>
      <c r="W867" s="14"/>
      <c r="X867" s="14"/>
      <c r="Y867" s="14"/>
      <c r="Z867" s="14"/>
    </row>
    <row r="868" spans="13:26">
      <c r="M868" s="14"/>
      <c r="N868" s="14"/>
      <c r="O868" s="14"/>
      <c r="P868" s="14"/>
      <c r="Q868" s="14"/>
      <c r="R868" s="14"/>
      <c r="S868" s="14"/>
      <c r="T868" s="14"/>
      <c r="U868" s="14"/>
      <c r="V868" s="14"/>
      <c r="W868" s="14"/>
      <c r="X868" s="14"/>
      <c r="Y868" s="14"/>
      <c r="Z868" s="14"/>
    </row>
    <row r="869" spans="13:26">
      <c r="M869" s="14"/>
      <c r="N869" s="14"/>
      <c r="O869" s="14"/>
      <c r="P869" s="14"/>
      <c r="Q869" s="14"/>
      <c r="R869" s="14"/>
      <c r="S869" s="14"/>
      <c r="T869" s="14"/>
      <c r="U869" s="14"/>
      <c r="V869" s="14"/>
      <c r="W869" s="14"/>
      <c r="X869" s="14"/>
      <c r="Y869" s="14"/>
      <c r="Z869" s="14"/>
    </row>
    <row r="870" spans="13:26">
      <c r="M870" s="14"/>
      <c r="N870" s="14"/>
      <c r="O870" s="14"/>
      <c r="P870" s="14"/>
      <c r="Q870" s="14"/>
      <c r="R870" s="14"/>
      <c r="S870" s="14"/>
      <c r="T870" s="14"/>
      <c r="U870" s="14"/>
      <c r="V870" s="14"/>
      <c r="W870" s="14"/>
      <c r="X870" s="14"/>
      <c r="Y870" s="14"/>
      <c r="Z870" s="14"/>
    </row>
    <row r="871" spans="13:26">
      <c r="M871" s="14"/>
      <c r="N871" s="14"/>
      <c r="O871" s="14"/>
      <c r="P871" s="14"/>
      <c r="Q871" s="14"/>
      <c r="R871" s="14"/>
      <c r="S871" s="14"/>
      <c r="T871" s="14"/>
      <c r="U871" s="14"/>
      <c r="V871" s="14"/>
      <c r="W871" s="14"/>
      <c r="X871" s="14"/>
      <c r="Y871" s="14"/>
      <c r="Z871" s="14"/>
    </row>
    <row r="872" spans="13:26">
      <c r="M872" s="14"/>
      <c r="N872" s="14"/>
      <c r="O872" s="14"/>
      <c r="P872" s="14"/>
      <c r="Q872" s="14"/>
      <c r="R872" s="14"/>
      <c r="S872" s="14"/>
      <c r="T872" s="14"/>
      <c r="U872" s="14"/>
      <c r="V872" s="14"/>
      <c r="W872" s="14"/>
      <c r="X872" s="14"/>
      <c r="Y872" s="14"/>
      <c r="Z872" s="14"/>
    </row>
    <row r="873" spans="13:26">
      <c r="M873" s="14"/>
      <c r="N873" s="14"/>
      <c r="O873" s="14"/>
      <c r="P873" s="14"/>
      <c r="Q873" s="14"/>
      <c r="R873" s="14"/>
      <c r="S873" s="14"/>
      <c r="T873" s="14"/>
      <c r="U873" s="14"/>
      <c r="V873" s="14"/>
      <c r="W873" s="14"/>
      <c r="X873" s="14"/>
      <c r="Y873" s="14"/>
      <c r="Z873" s="14"/>
    </row>
    <row r="874" spans="13:26">
      <c r="M874" s="14"/>
      <c r="N874" s="14"/>
      <c r="O874" s="14"/>
      <c r="P874" s="14"/>
      <c r="Q874" s="14"/>
      <c r="R874" s="14"/>
      <c r="S874" s="14"/>
      <c r="T874" s="14"/>
      <c r="U874" s="14"/>
      <c r="V874" s="14"/>
      <c r="W874" s="14"/>
      <c r="X874" s="14"/>
      <c r="Y874" s="14"/>
      <c r="Z874" s="14"/>
    </row>
    <row r="875" spans="13:26">
      <c r="M875" s="14"/>
      <c r="N875" s="14"/>
      <c r="O875" s="14"/>
      <c r="P875" s="14"/>
      <c r="Q875" s="14"/>
      <c r="R875" s="14"/>
      <c r="S875" s="14"/>
      <c r="T875" s="14"/>
      <c r="U875" s="14"/>
      <c r="V875" s="14"/>
      <c r="W875" s="14"/>
      <c r="X875" s="14"/>
      <c r="Y875" s="14"/>
      <c r="Z875" s="14"/>
    </row>
    <row r="876" spans="13:26">
      <c r="M876" s="14"/>
      <c r="N876" s="14"/>
      <c r="O876" s="14"/>
      <c r="P876" s="14"/>
      <c r="Q876" s="14"/>
      <c r="R876" s="14"/>
      <c r="S876" s="14"/>
      <c r="T876" s="14"/>
      <c r="U876" s="14"/>
      <c r="V876" s="14"/>
      <c r="W876" s="14"/>
      <c r="X876" s="14"/>
      <c r="Y876" s="14"/>
      <c r="Z876" s="14"/>
    </row>
    <row r="877" spans="13:26">
      <c r="M877" s="14"/>
      <c r="N877" s="14"/>
      <c r="O877" s="14"/>
      <c r="P877" s="14"/>
      <c r="Q877" s="14"/>
      <c r="R877" s="14"/>
      <c r="S877" s="14"/>
      <c r="T877" s="14"/>
      <c r="U877" s="14"/>
      <c r="V877" s="14"/>
      <c r="W877" s="14"/>
      <c r="X877" s="14"/>
      <c r="Y877" s="14"/>
      <c r="Z877" s="14"/>
    </row>
    <row r="878" spans="13:26">
      <c r="M878" s="14"/>
      <c r="N878" s="14"/>
      <c r="O878" s="14"/>
      <c r="P878" s="14"/>
      <c r="Q878" s="14"/>
      <c r="R878" s="14"/>
      <c r="S878" s="14"/>
      <c r="T878" s="14"/>
      <c r="U878" s="14"/>
      <c r="V878" s="14"/>
      <c r="W878" s="14"/>
      <c r="X878" s="14"/>
      <c r="Y878" s="14"/>
      <c r="Z878" s="14"/>
    </row>
    <row r="879" spans="13:26">
      <c r="M879" s="14"/>
      <c r="N879" s="14"/>
      <c r="O879" s="14"/>
      <c r="P879" s="14"/>
      <c r="Q879" s="14"/>
      <c r="R879" s="14"/>
      <c r="S879" s="14"/>
      <c r="T879" s="14"/>
      <c r="U879" s="14"/>
      <c r="V879" s="14"/>
      <c r="W879" s="14"/>
      <c r="X879" s="14"/>
      <c r="Y879" s="14"/>
      <c r="Z879" s="14"/>
    </row>
    <row r="880" spans="13:26">
      <c r="M880" s="14"/>
      <c r="N880" s="14"/>
      <c r="O880" s="14"/>
      <c r="P880" s="14"/>
      <c r="Q880" s="14"/>
      <c r="R880" s="14"/>
      <c r="S880" s="14"/>
      <c r="T880" s="14"/>
      <c r="U880" s="14"/>
      <c r="V880" s="14"/>
      <c r="W880" s="14"/>
      <c r="X880" s="14"/>
      <c r="Y880" s="14"/>
      <c r="Z880" s="14"/>
    </row>
    <row r="881" spans="13:26">
      <c r="M881" s="14"/>
      <c r="N881" s="14"/>
      <c r="O881" s="14"/>
      <c r="P881" s="14"/>
      <c r="Q881" s="14"/>
      <c r="R881" s="14"/>
      <c r="S881" s="14"/>
      <c r="T881" s="14"/>
      <c r="U881" s="14"/>
      <c r="V881" s="14"/>
      <c r="W881" s="14"/>
      <c r="X881" s="14"/>
      <c r="Y881" s="14"/>
      <c r="Z881" s="14"/>
    </row>
    <row r="882" spans="13:26">
      <c r="M882" s="14"/>
      <c r="N882" s="14"/>
      <c r="O882" s="14"/>
      <c r="P882" s="14"/>
      <c r="Q882" s="14"/>
      <c r="R882" s="14"/>
      <c r="S882" s="14"/>
      <c r="T882" s="14"/>
      <c r="U882" s="14"/>
      <c r="V882" s="14"/>
      <c r="W882" s="14"/>
      <c r="X882" s="14"/>
      <c r="Y882" s="14"/>
      <c r="Z882" s="14"/>
    </row>
    <row r="883" spans="13:26">
      <c r="M883" s="14"/>
      <c r="N883" s="14"/>
      <c r="O883" s="14"/>
      <c r="P883" s="14"/>
      <c r="Q883" s="14"/>
      <c r="R883" s="14"/>
      <c r="S883" s="14"/>
      <c r="T883" s="14"/>
      <c r="U883" s="14"/>
      <c r="V883" s="14"/>
      <c r="W883" s="14"/>
      <c r="X883" s="14"/>
      <c r="Y883" s="14"/>
      <c r="Z883" s="14"/>
    </row>
    <row r="884" spans="13:26">
      <c r="M884" s="14"/>
      <c r="N884" s="14"/>
      <c r="O884" s="14"/>
      <c r="P884" s="14"/>
      <c r="Q884" s="14"/>
      <c r="R884" s="14"/>
      <c r="S884" s="14"/>
      <c r="T884" s="14"/>
      <c r="U884" s="14"/>
      <c r="V884" s="14"/>
      <c r="W884" s="14"/>
      <c r="X884" s="14"/>
      <c r="Y884" s="14"/>
      <c r="Z884" s="14"/>
    </row>
    <row r="885" spans="13:26">
      <c r="M885" s="14"/>
      <c r="N885" s="14"/>
      <c r="O885" s="14"/>
      <c r="P885" s="14"/>
      <c r="Q885" s="14"/>
      <c r="R885" s="14"/>
      <c r="S885" s="14"/>
      <c r="T885" s="14"/>
      <c r="U885" s="14"/>
      <c r="V885" s="14"/>
      <c r="W885" s="14"/>
      <c r="X885" s="14"/>
      <c r="Y885" s="14"/>
      <c r="Z885" s="14"/>
    </row>
    <row r="886" spans="13:26">
      <c r="M886" s="14"/>
      <c r="N886" s="14"/>
      <c r="O886" s="14"/>
      <c r="P886" s="14"/>
      <c r="Q886" s="14"/>
      <c r="R886" s="14"/>
      <c r="S886" s="14"/>
      <c r="T886" s="14"/>
      <c r="U886" s="14"/>
      <c r="V886" s="14"/>
      <c r="W886" s="14"/>
      <c r="X886" s="14"/>
      <c r="Y886" s="14"/>
      <c r="Z886" s="14"/>
    </row>
    <row r="887" spans="13:26">
      <c r="M887" s="14"/>
      <c r="N887" s="14"/>
      <c r="O887" s="14"/>
      <c r="P887" s="14"/>
      <c r="Q887" s="14"/>
      <c r="R887" s="14"/>
      <c r="S887" s="14"/>
      <c r="T887" s="14"/>
      <c r="U887" s="14"/>
      <c r="V887" s="14"/>
      <c r="W887" s="14"/>
      <c r="X887" s="14"/>
      <c r="Y887" s="14"/>
      <c r="Z887" s="14"/>
    </row>
    <row r="888" spans="13:26">
      <c r="M888" s="14"/>
      <c r="N888" s="14"/>
      <c r="O888" s="14"/>
      <c r="P888" s="14"/>
      <c r="Q888" s="14"/>
      <c r="R888" s="14"/>
      <c r="S888" s="14"/>
      <c r="T888" s="14"/>
      <c r="U888" s="14"/>
      <c r="V888" s="14"/>
      <c r="W888" s="14"/>
      <c r="X888" s="14"/>
      <c r="Y888" s="14"/>
      <c r="Z888" s="14"/>
    </row>
    <row r="889" spans="13:26">
      <c r="M889" s="14"/>
      <c r="N889" s="14"/>
      <c r="O889" s="14"/>
      <c r="P889" s="14"/>
      <c r="Q889" s="14"/>
      <c r="R889" s="14"/>
      <c r="S889" s="14"/>
      <c r="T889" s="14"/>
      <c r="U889" s="14"/>
      <c r="V889" s="14"/>
      <c r="W889" s="14"/>
      <c r="X889" s="14"/>
      <c r="Y889" s="14"/>
      <c r="Z889" s="14"/>
    </row>
    <row r="890" spans="13:26">
      <c r="M890" s="14"/>
      <c r="N890" s="14"/>
      <c r="O890" s="14"/>
      <c r="P890" s="14"/>
      <c r="Q890" s="14"/>
      <c r="R890" s="14"/>
      <c r="S890" s="14"/>
      <c r="T890" s="14"/>
      <c r="U890" s="14"/>
      <c r="V890" s="14"/>
      <c r="W890" s="14"/>
      <c r="X890" s="14"/>
      <c r="Y890" s="14"/>
      <c r="Z890" s="14"/>
    </row>
    <row r="891" spans="13:26">
      <c r="M891" s="14"/>
      <c r="N891" s="14"/>
      <c r="O891" s="14"/>
      <c r="P891" s="14"/>
      <c r="Q891" s="14"/>
      <c r="R891" s="14"/>
      <c r="S891" s="14"/>
      <c r="T891" s="14"/>
      <c r="U891" s="14"/>
      <c r="V891" s="14"/>
      <c r="W891" s="14"/>
      <c r="X891" s="14"/>
      <c r="Y891" s="14"/>
      <c r="Z891" s="14"/>
    </row>
    <row r="892" spans="13:26">
      <c r="M892" s="14"/>
      <c r="N892" s="14"/>
      <c r="O892" s="14"/>
      <c r="P892" s="14"/>
      <c r="Q892" s="14"/>
      <c r="R892" s="14"/>
      <c r="S892" s="14"/>
      <c r="T892" s="14"/>
      <c r="U892" s="14"/>
      <c r="V892" s="14"/>
      <c r="W892" s="14"/>
      <c r="X892" s="14"/>
      <c r="Y892" s="14"/>
      <c r="Z892" s="14"/>
    </row>
    <row r="893" spans="13:26">
      <c r="M893" s="14"/>
      <c r="N893" s="14"/>
      <c r="O893" s="14"/>
      <c r="P893" s="14"/>
      <c r="Q893" s="14"/>
      <c r="R893" s="14"/>
      <c r="S893" s="14"/>
      <c r="T893" s="14"/>
      <c r="U893" s="14"/>
      <c r="V893" s="14"/>
      <c r="W893" s="14"/>
      <c r="X893" s="14"/>
      <c r="Y893" s="14"/>
      <c r="Z893" s="14"/>
    </row>
    <row r="894" spans="13:26">
      <c r="M894" s="14"/>
      <c r="N894" s="14"/>
      <c r="O894" s="14"/>
      <c r="P894" s="14"/>
      <c r="Q894" s="14"/>
      <c r="R894" s="14"/>
      <c r="S894" s="14"/>
      <c r="T894" s="14"/>
      <c r="U894" s="14"/>
      <c r="V894" s="14"/>
      <c r="W894" s="14"/>
      <c r="X894" s="14"/>
      <c r="Y894" s="14"/>
      <c r="Z894" s="14"/>
    </row>
    <row r="895" spans="13:26">
      <c r="M895" s="14"/>
      <c r="N895" s="14"/>
      <c r="O895" s="14"/>
      <c r="P895" s="14"/>
      <c r="Q895" s="14"/>
      <c r="R895" s="14"/>
      <c r="S895" s="14"/>
      <c r="T895" s="14"/>
      <c r="U895" s="14"/>
      <c r="V895" s="14"/>
      <c r="W895" s="14"/>
      <c r="X895" s="14"/>
      <c r="Y895" s="14"/>
      <c r="Z895" s="14"/>
    </row>
    <row r="896" spans="13:26">
      <c r="M896" s="14"/>
      <c r="N896" s="14"/>
      <c r="O896" s="14"/>
      <c r="P896" s="14"/>
      <c r="Q896" s="14"/>
      <c r="R896" s="14"/>
      <c r="S896" s="14"/>
      <c r="T896" s="14"/>
      <c r="U896" s="14"/>
      <c r="V896" s="14"/>
      <c r="W896" s="14"/>
      <c r="X896" s="14"/>
      <c r="Y896" s="14"/>
      <c r="Z896" s="14"/>
    </row>
    <row r="897" spans="13:26">
      <c r="M897" s="14"/>
      <c r="N897" s="14"/>
      <c r="O897" s="14"/>
      <c r="P897" s="14"/>
      <c r="Q897" s="14"/>
      <c r="R897" s="14"/>
      <c r="S897" s="14"/>
      <c r="T897" s="14"/>
      <c r="U897" s="14"/>
      <c r="V897" s="14"/>
      <c r="W897" s="14"/>
      <c r="X897" s="14"/>
      <c r="Y897" s="14"/>
      <c r="Z897" s="14"/>
    </row>
    <row r="898" spans="13:26">
      <c r="M898" s="14"/>
      <c r="N898" s="14"/>
      <c r="O898" s="14"/>
      <c r="P898" s="14"/>
      <c r="Q898" s="14"/>
      <c r="R898" s="14"/>
      <c r="S898" s="14"/>
      <c r="T898" s="14"/>
      <c r="U898" s="14"/>
      <c r="V898" s="14"/>
      <c r="W898" s="14"/>
      <c r="X898" s="14"/>
      <c r="Y898" s="14"/>
      <c r="Z898" s="14"/>
    </row>
    <row r="899" spans="13:26">
      <c r="M899" s="14"/>
      <c r="N899" s="14"/>
      <c r="O899" s="14"/>
      <c r="P899" s="14"/>
      <c r="Q899" s="14"/>
      <c r="R899" s="14"/>
      <c r="S899" s="14"/>
      <c r="T899" s="14"/>
      <c r="U899" s="14"/>
      <c r="V899" s="14"/>
      <c r="W899" s="14"/>
      <c r="X899" s="14"/>
      <c r="Y899" s="14"/>
      <c r="Z899" s="14"/>
    </row>
    <row r="900" spans="13:26">
      <c r="M900" s="14"/>
      <c r="N900" s="14"/>
      <c r="O900" s="14"/>
      <c r="P900" s="14"/>
      <c r="Q900" s="14"/>
      <c r="R900" s="14"/>
      <c r="S900" s="14"/>
      <c r="T900" s="14"/>
      <c r="U900" s="14"/>
      <c r="V900" s="14"/>
      <c r="W900" s="14"/>
      <c r="X900" s="14"/>
      <c r="Y900" s="14"/>
      <c r="Z900" s="14"/>
    </row>
    <row r="901" spans="13:26">
      <c r="M901" s="14"/>
      <c r="N901" s="14"/>
      <c r="O901" s="14"/>
      <c r="P901" s="14"/>
      <c r="Q901" s="14"/>
      <c r="R901" s="14"/>
      <c r="S901" s="14"/>
      <c r="T901" s="14"/>
      <c r="U901" s="14"/>
      <c r="V901" s="14"/>
      <c r="W901" s="14"/>
      <c r="X901" s="14"/>
      <c r="Y901" s="14"/>
      <c r="Z901" s="14"/>
    </row>
    <row r="902" spans="13:26">
      <c r="M902" s="14"/>
      <c r="N902" s="14"/>
      <c r="O902" s="14"/>
      <c r="P902" s="14"/>
      <c r="Q902" s="14"/>
      <c r="R902" s="14"/>
      <c r="S902" s="14"/>
      <c r="T902" s="14"/>
      <c r="U902" s="14"/>
      <c r="V902" s="14"/>
      <c r="W902" s="14"/>
      <c r="X902" s="14"/>
      <c r="Y902" s="14"/>
      <c r="Z902" s="14"/>
    </row>
    <row r="903" spans="13:26">
      <c r="M903" s="14"/>
      <c r="N903" s="14"/>
      <c r="O903" s="14"/>
      <c r="P903" s="14"/>
      <c r="Q903" s="14"/>
      <c r="R903" s="14"/>
      <c r="S903" s="14"/>
      <c r="T903" s="14"/>
      <c r="U903" s="14"/>
      <c r="V903" s="14"/>
      <c r="W903" s="14"/>
      <c r="X903" s="14"/>
      <c r="Y903" s="14"/>
      <c r="Z903" s="14"/>
    </row>
    <row r="904" spans="13:26">
      <c r="V904" s="14"/>
      <c r="W904" s="14"/>
      <c r="X904" s="14"/>
      <c r="Y904" s="14"/>
      <c r="Z904" s="14"/>
    </row>
    <row r="905" spans="13:26">
      <c r="V905" s="14"/>
      <c r="W905" s="14"/>
      <c r="X905" s="14"/>
      <c r="Y905" s="14"/>
      <c r="Z905" s="14"/>
    </row>
    <row r="906" spans="13:26">
      <c r="V906" s="14"/>
      <c r="W906" s="14"/>
      <c r="X906" s="14"/>
      <c r="Y906" s="14"/>
      <c r="Z906" s="14"/>
    </row>
    <row r="907" spans="13:26">
      <c r="V907" s="14"/>
      <c r="W907" s="14"/>
      <c r="X907" s="14"/>
      <c r="Y907" s="14"/>
      <c r="Z907" s="14"/>
    </row>
    <row r="908" spans="13:26">
      <c r="V908" s="14"/>
      <c r="W908" s="14"/>
      <c r="X908" s="14"/>
      <c r="Y908" s="14"/>
      <c r="Z908" s="14"/>
    </row>
    <row r="909" spans="13:26">
      <c r="V909" s="14"/>
      <c r="W909" s="14"/>
      <c r="X909" s="14"/>
      <c r="Y909" s="14"/>
      <c r="Z909" s="14"/>
    </row>
  </sheetData>
  <pageMargins left="0.75" right="0.75" top="1" bottom="1" header="0.5" footer="0.5"/>
  <pageSetup orientation="portrait"/>
  <headerFooter alignWithMargins="0"/>
  <legacy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4"/>
  <dimension ref="B2:W69"/>
  <sheetViews>
    <sheetView topLeftCell="A23" workbookViewId="0">
      <selection activeCell="G28" sqref="G28"/>
    </sheetView>
  </sheetViews>
  <sheetFormatPr defaultRowHeight="15"/>
  <cols>
    <col min="2" max="2" width="15.7109375" customWidth="1"/>
    <col min="16" max="16" width="14.140625" bestFit="1" customWidth="1"/>
    <col min="17" max="17" width="14.42578125" bestFit="1" customWidth="1"/>
    <col min="18" max="18" width="28.42578125" bestFit="1" customWidth="1"/>
  </cols>
  <sheetData>
    <row r="2" spans="2:23" ht="23.25">
      <c r="B2" s="2" t="str">
        <f ca="1">IND_SavTechs_VD!B2</f>
        <v>Motor vehicles Industry Saving Potential Technologies from COWI Study</v>
      </c>
    </row>
    <row r="4" spans="2:23">
      <c r="B4" s="1"/>
      <c r="C4" s="4" t="s">
        <v>0</v>
      </c>
      <c r="D4" s="1"/>
      <c r="E4" s="1"/>
      <c r="F4" s="1"/>
      <c r="G4" s="1"/>
      <c r="H4" s="1"/>
      <c r="I4" s="1"/>
      <c r="J4" s="1"/>
      <c r="P4" s="5" t="s">
        <v>1</v>
      </c>
      <c r="Q4" s="5"/>
      <c r="R4" s="6"/>
      <c r="S4" s="6"/>
      <c r="T4" s="6"/>
      <c r="U4" s="6"/>
      <c r="V4" s="6"/>
      <c r="W4" s="6"/>
    </row>
    <row r="5" spans="2:23">
      <c r="B5" s="8" t="s">
        <v>3</v>
      </c>
      <c r="C5" s="8" t="s">
        <v>4</v>
      </c>
      <c r="D5" s="9" t="s">
        <v>5</v>
      </c>
      <c r="E5" s="9" t="s">
        <v>6</v>
      </c>
      <c r="F5" s="9" t="s">
        <v>7</v>
      </c>
      <c r="G5" s="9" t="s">
        <v>8</v>
      </c>
      <c r="H5" s="9" t="s">
        <v>9</v>
      </c>
      <c r="I5" s="9" t="s">
        <v>10</v>
      </c>
      <c r="J5" s="9" t="s">
        <v>11</v>
      </c>
      <c r="P5" s="10" t="s">
        <v>12</v>
      </c>
      <c r="Q5" s="10" t="s">
        <v>3</v>
      </c>
      <c r="R5" s="10" t="s">
        <v>13</v>
      </c>
      <c r="S5" s="10" t="s">
        <v>14</v>
      </c>
      <c r="T5" s="10" t="s">
        <v>15</v>
      </c>
      <c r="U5" s="10" t="s">
        <v>16</v>
      </c>
      <c r="V5" s="10" t="s">
        <v>17</v>
      </c>
      <c r="W5" s="10" t="s">
        <v>18</v>
      </c>
    </row>
    <row r="6" spans="2:23" ht="52.5" thickBot="1">
      <c r="B6" s="11" t="s">
        <v>20</v>
      </c>
      <c r="C6" s="11"/>
      <c r="D6" s="11"/>
      <c r="E6" s="11"/>
      <c r="F6" s="11" t="s">
        <v>21</v>
      </c>
      <c r="G6" s="11" t="s">
        <v>22</v>
      </c>
      <c r="H6" s="11" t="s">
        <v>21</v>
      </c>
      <c r="I6" s="11"/>
      <c r="J6" s="11"/>
      <c r="L6" t="s">
        <v>165</v>
      </c>
      <c r="P6" s="12" t="s">
        <v>23</v>
      </c>
      <c r="Q6" s="13" t="s">
        <v>24</v>
      </c>
      <c r="R6" s="13" t="s">
        <v>25</v>
      </c>
      <c r="S6" s="13" t="s">
        <v>26</v>
      </c>
      <c r="T6" s="13" t="s">
        <v>27</v>
      </c>
      <c r="U6" s="13" t="s">
        <v>28</v>
      </c>
      <c r="V6" s="13" t="s">
        <v>29</v>
      </c>
      <c r="W6" s="13" t="s">
        <v>30</v>
      </c>
    </row>
    <row r="7" spans="2:23">
      <c r="B7" t="str">
        <f ca="1">"IND"&amp;MID(C7,2,2)&amp;"EFF"&amp;RIGHT(C7,2)&amp;"-"&amp;8-L7</f>
        <v>INDVDEFFMT-0</v>
      </c>
      <c r="C7" t="str">
        <f ca="1">IND_SavTechs_VD!$C$8</f>
        <v>IVDMT</v>
      </c>
      <c r="D7">
        <f>IND_SavTechs_VD!D8</f>
        <v>2016</v>
      </c>
      <c r="E7">
        <f ca="1">AVERAGEIFS(IND_SavTechs_VD!$E$8:$E$607,IND_SavTechs_VD!$C$8:$C$607,IND_VD!C7, IND_SavTechs_VD!$K$8:$K$607,IND_VD!L7)</f>
        <v>4.4181818181818189</v>
      </c>
      <c r="F7" s="79">
        <f ca="1">AVERAGEIFS(IND_SavTechs_VD!$F$8:$F$607,IND_SavTechs_VD!$C$8:$C$607,IND_VD!C7, IND_SavTechs_VD!$K$8:$K$607,IND_VD!L7)</f>
        <v>201.18617118350662</v>
      </c>
      <c r="I7" s="63">
        <f>IND_SavTechs_VD!I8</f>
        <v>1</v>
      </c>
      <c r="J7" s="63">
        <f>IND_SavTechs_VD!J8</f>
        <v>1</v>
      </c>
      <c r="L7">
        <v>8</v>
      </c>
      <c r="M7" t="s">
        <v>166</v>
      </c>
      <c r="P7" s="19" t="s">
        <v>31</v>
      </c>
      <c r="Q7" t="str">
        <f ca="1">B7</f>
        <v>INDVDEFFMT-0</v>
      </c>
      <c r="R7" t="str">
        <f ca="1">LEFT($B$2,28)&amp;RIGHT(C7,2)</f>
        <v>Motor vehicles Industry SaviMT</v>
      </c>
      <c r="S7" s="21" t="s">
        <v>32</v>
      </c>
      <c r="T7" s="21" t="s">
        <v>33</v>
      </c>
      <c r="U7" s="21"/>
      <c r="V7" s="21"/>
      <c r="W7" s="20" t="s">
        <v>34</v>
      </c>
    </row>
    <row r="8" spans="2:23">
      <c r="B8" t="str">
        <f t="shared" ref="B8:B15" ca="1" si="0">"IND"&amp;MID(C8,2,2)&amp;"EFF"&amp;RIGHT(C8,2)&amp;"-"&amp;8-L8</f>
        <v>INDVDEFFMT-1</v>
      </c>
      <c r="C8" t="str">
        <f ca="1">IND_SavTechs_VD!$C$8</f>
        <v>IVDMT</v>
      </c>
      <c r="D8">
        <f>IND_SavTechs_VD!D9</f>
        <v>2016</v>
      </c>
      <c r="E8">
        <f ca="1">AVERAGEIFS(IND_SavTechs_VD!$E$8:$E$607,IND_SavTechs_VD!$C$8:$C$607,IND_VD!C8, IND_SavTechs_VD!$K$8:$K$607,IND_VD!L8)</f>
        <v>5.9010000000000007</v>
      </c>
      <c r="F8" s="79">
        <f ca="1">AVERAGEIFS(IND_SavTechs_VD!$F$8:$F$607,IND_SavTechs_VD!$C$8:$C$607,IND_VD!C8, IND_SavTechs_VD!$K$8:$K$607,IND_VD!L8)</f>
        <v>549.716676384371</v>
      </c>
      <c r="I8" s="63">
        <f>IND_SavTechs_VD!I9</f>
        <v>1</v>
      </c>
      <c r="J8" s="63">
        <f>IND_SavTechs_VD!J9</f>
        <v>1</v>
      </c>
      <c r="L8">
        <v>7</v>
      </c>
      <c r="M8" t="s">
        <v>167</v>
      </c>
      <c r="Q8" t="str">
        <f t="shared" ref="Q8:Q60" ca="1" si="1">B8</f>
        <v>INDVDEFFMT-1</v>
      </c>
      <c r="R8" t="str">
        <f t="shared" ref="R8:R60" ca="1" si="2">LEFT($B$2,28)&amp;RIGHT(C8,2)</f>
        <v>Motor vehicles Industry SaviMT</v>
      </c>
      <c r="S8" t="s">
        <v>32</v>
      </c>
      <c r="T8" t="s">
        <v>33</v>
      </c>
      <c r="W8" t="s">
        <v>34</v>
      </c>
    </row>
    <row r="9" spans="2:23">
      <c r="B9" t="str">
        <f t="shared" ca="1" si="0"/>
        <v>INDVDEFFMT-2</v>
      </c>
      <c r="C9" t="str">
        <f ca="1">IND_SavTechs_VD!$C$8</f>
        <v>IVDMT</v>
      </c>
      <c r="D9">
        <f>IND_SavTechs_VD!D10</f>
        <v>2016</v>
      </c>
      <c r="E9">
        <f ca="1">AVERAGEIFS(IND_SavTechs_VD!$E$8:$E$607,IND_SavTechs_VD!$C$8:$C$607,IND_VD!C9, IND_SavTechs_VD!$K$8:$K$607,IND_VD!L9)</f>
        <v>6.09</v>
      </c>
      <c r="F9" s="79">
        <f ca="1">AVERAGEIFS(IND_SavTechs_VD!$F$8:$F$607,IND_SavTechs_VD!$C$8:$C$607,IND_VD!C9, IND_SavTechs_VD!$K$8:$K$607,IND_VD!L9)</f>
        <v>647.91188037996005</v>
      </c>
      <c r="I9" s="63">
        <f>IND_SavTechs_VD!I10</f>
        <v>1</v>
      </c>
      <c r="J9" s="63">
        <f>IND_SavTechs_VD!J10</f>
        <v>1</v>
      </c>
      <c r="L9">
        <v>6</v>
      </c>
      <c r="M9" t="s">
        <v>168</v>
      </c>
      <c r="Q9" t="str">
        <f t="shared" ca="1" si="1"/>
        <v>INDVDEFFMT-2</v>
      </c>
      <c r="R9" t="str">
        <f t="shared" ca="1" si="2"/>
        <v>Motor vehicles Industry SaviMT</v>
      </c>
      <c r="S9" t="s">
        <v>32</v>
      </c>
      <c r="T9" t="s">
        <v>33</v>
      </c>
      <c r="W9" t="s">
        <v>34</v>
      </c>
    </row>
    <row r="10" spans="2:23">
      <c r="B10" t="str">
        <f t="shared" ca="1" si="0"/>
        <v>INDVDEFFMT-3</v>
      </c>
      <c r="C10" t="str">
        <f ca="1">IND_SavTechs_VD!$C$8</f>
        <v>IVDMT</v>
      </c>
      <c r="D10">
        <f>IND_SavTechs_VD!D11</f>
        <v>2016</v>
      </c>
      <c r="E10">
        <f ca="1">AVERAGEIFS(IND_SavTechs_VD!$E$8:$E$607,IND_SavTechs_VD!$C$8:$C$607,IND_VD!C10, IND_SavTechs_VD!$K$8:$K$607,IND_VD!L10)</f>
        <v>6.1999999999999993</v>
      </c>
      <c r="F10" s="79">
        <f ca="1">AVERAGEIFS(IND_SavTechs_VD!$F$8:$F$607,IND_SavTechs_VD!$C$8:$C$607,IND_VD!C10, IND_SavTechs_VD!$K$8:$K$607,IND_VD!L10)</f>
        <v>749.85230224930638</v>
      </c>
      <c r="I10" s="63">
        <f>IND_SavTechs_VD!I11</f>
        <v>1</v>
      </c>
      <c r="J10" s="63">
        <f>IND_SavTechs_VD!J11</f>
        <v>1</v>
      </c>
      <c r="L10">
        <v>5</v>
      </c>
      <c r="M10" t="s">
        <v>169</v>
      </c>
      <c r="Q10" t="str">
        <f t="shared" ca="1" si="1"/>
        <v>INDVDEFFMT-3</v>
      </c>
      <c r="R10" t="str">
        <f t="shared" ca="1" si="2"/>
        <v>Motor vehicles Industry SaviMT</v>
      </c>
      <c r="S10" t="s">
        <v>32</v>
      </c>
      <c r="T10" t="s">
        <v>33</v>
      </c>
      <c r="W10" t="s">
        <v>34</v>
      </c>
    </row>
    <row r="11" spans="2:23">
      <c r="B11" t="str">
        <f t="shared" ca="1" si="0"/>
        <v>INDVDEFFMT-4</v>
      </c>
      <c r="C11" t="str">
        <f ca="1">IND_SavTechs_VD!$C$8</f>
        <v>IVDMT</v>
      </c>
      <c r="D11">
        <f>IND_SavTechs_VD!D12</f>
        <v>2016</v>
      </c>
      <c r="E11">
        <f ca="1">AVERAGEIFS(IND_SavTechs_VD!$E$8:$E$607,IND_SavTechs_VD!$C$8:$C$607,IND_VD!C11, IND_SavTechs_VD!$K$8:$K$607,IND_VD!L11)</f>
        <v>6.31</v>
      </c>
      <c r="F11" s="79">
        <f ca="1">AVERAGEIFS(IND_SavTechs_VD!$F$8:$F$607,IND_SavTechs_VD!$C$8:$C$607,IND_VD!C11, IND_SavTechs_VD!$K$8:$K$607,IND_VD!L11)</f>
        <v>851.79272411865281</v>
      </c>
      <c r="I11" s="63">
        <f>IND_SavTechs_VD!I12</f>
        <v>1</v>
      </c>
      <c r="J11" s="63">
        <f>IND_SavTechs_VD!J12</f>
        <v>1</v>
      </c>
      <c r="L11">
        <v>4</v>
      </c>
      <c r="M11" t="s">
        <v>170</v>
      </c>
      <c r="Q11" t="str">
        <f t="shared" ca="1" si="1"/>
        <v>INDVDEFFMT-4</v>
      </c>
      <c r="R11" t="str">
        <f t="shared" ca="1" si="2"/>
        <v>Motor vehicles Industry SaviMT</v>
      </c>
      <c r="S11" t="s">
        <v>32</v>
      </c>
      <c r="T11" t="s">
        <v>33</v>
      </c>
      <c r="W11" t="s">
        <v>34</v>
      </c>
    </row>
    <row r="12" spans="2:23">
      <c r="B12" t="str">
        <f t="shared" ca="1" si="0"/>
        <v>INDVDEFFMT-5</v>
      </c>
      <c r="C12" t="str">
        <f ca="1">IND_SavTechs_VD!$C$8</f>
        <v>IVDMT</v>
      </c>
      <c r="D12">
        <f>IND_SavTechs_VD!D13</f>
        <v>2016</v>
      </c>
      <c r="E12">
        <f ca="1">AVERAGEIFS(IND_SavTechs_VD!$E$8:$E$607,IND_SavTechs_VD!$C$8:$C$607,IND_VD!C12, IND_SavTechs_VD!$K$8:$K$607,IND_VD!L12)</f>
        <v>6.4149999999999991</v>
      </c>
      <c r="F12" s="79">
        <f ca="1">AVERAGEIFS(IND_SavTechs_VD!$F$8:$F$607,IND_SavTechs_VD!$C$8:$C$607,IND_VD!C12, IND_SavTechs_VD!$K$8:$K$607,IND_VD!L12)</f>
        <v>949.09949044848327</v>
      </c>
      <c r="I12" s="63">
        <f>IND_SavTechs_VD!I13</f>
        <v>1</v>
      </c>
      <c r="J12" s="63">
        <f>IND_SavTechs_VD!J13</f>
        <v>1</v>
      </c>
      <c r="L12">
        <v>3</v>
      </c>
      <c r="M12" t="s">
        <v>171</v>
      </c>
      <c r="Q12" t="str">
        <f t="shared" ca="1" si="1"/>
        <v>INDVDEFFMT-5</v>
      </c>
      <c r="R12" t="str">
        <f t="shared" ca="1" si="2"/>
        <v>Motor vehicles Industry SaviMT</v>
      </c>
      <c r="S12" t="s">
        <v>32</v>
      </c>
      <c r="T12" t="s">
        <v>33</v>
      </c>
      <c r="W12" t="s">
        <v>34</v>
      </c>
    </row>
    <row r="13" spans="2:23">
      <c r="B13" t="str">
        <f t="shared" ca="1" si="0"/>
        <v>INDVDEFFMT-6</v>
      </c>
      <c r="C13" t="str">
        <f ca="1">IND_SavTechs_VD!$C$8</f>
        <v>IVDMT</v>
      </c>
      <c r="D13">
        <f>IND_SavTechs_VD!D14</f>
        <v>2016</v>
      </c>
      <c r="E13">
        <f ca="1">AVERAGEIFS(IND_SavTechs_VD!$E$8:$E$607,IND_SavTechs_VD!$C$8:$C$607,IND_VD!C13, IND_SavTechs_VD!$K$8:$K$607,IND_VD!L13)</f>
        <v>6.52</v>
      </c>
      <c r="F13" s="79">
        <f ca="1">AVERAGEIFS(IND_SavTechs_VD!$F$8:$F$607,IND_SavTechs_VD!$C$8:$C$607,IND_VD!C13, IND_SavTechs_VD!$K$8:$K$607,IND_VD!L13)</f>
        <v>1046.4062567783139</v>
      </c>
      <c r="I13" s="63">
        <f>IND_SavTechs_VD!I14</f>
        <v>1</v>
      </c>
      <c r="J13" s="63">
        <f>IND_SavTechs_VD!J14</f>
        <v>1</v>
      </c>
      <c r="L13">
        <v>2</v>
      </c>
      <c r="M13" t="s">
        <v>172</v>
      </c>
      <c r="Q13" t="str">
        <f t="shared" ca="1" si="1"/>
        <v>INDVDEFFMT-6</v>
      </c>
      <c r="R13" t="str">
        <f t="shared" ca="1" si="2"/>
        <v>Motor vehicles Industry SaviMT</v>
      </c>
      <c r="S13" t="s">
        <v>32</v>
      </c>
      <c r="T13" t="s">
        <v>33</v>
      </c>
      <c r="W13" t="s">
        <v>34</v>
      </c>
    </row>
    <row r="14" spans="2:23">
      <c r="B14" t="str">
        <f t="shared" ca="1" si="0"/>
        <v>INDVDEFFMT-7</v>
      </c>
      <c r="C14" t="str">
        <f ca="1">IND_SavTechs_VD!$C$8</f>
        <v>IVDMT</v>
      </c>
      <c r="D14">
        <f>IND_SavTechs_VD!D15</f>
        <v>2016</v>
      </c>
      <c r="E14">
        <f ca="1">AVERAGEIFS(IND_SavTechs_VD!$E$8:$E$607,IND_SavTechs_VD!$C$8:$C$607,IND_VD!C14, IND_SavTechs_VD!$K$8:$K$607,IND_VD!L14)</f>
        <v>6.5900000000000007</v>
      </c>
      <c r="F14" s="79">
        <f ca="1">AVERAGEIFS(IND_SavTechs_VD!$F$8:$F$607,IND_SavTechs_VD!$C$8:$C$607,IND_VD!C14, IND_SavTechs_VD!$K$8:$K$607,IND_VD!L14)</f>
        <v>1111.2774343315346</v>
      </c>
      <c r="I14" s="63">
        <f>IND_SavTechs_VD!I15</f>
        <v>1</v>
      </c>
      <c r="J14" s="63">
        <f>IND_SavTechs_VD!J15</f>
        <v>1</v>
      </c>
      <c r="L14">
        <v>1</v>
      </c>
      <c r="M14" t="s">
        <v>173</v>
      </c>
      <c r="Q14" t="str">
        <f t="shared" ca="1" si="1"/>
        <v>INDVDEFFMT-7</v>
      </c>
      <c r="R14" t="str">
        <f t="shared" ca="1" si="2"/>
        <v>Motor vehicles Industry SaviMT</v>
      </c>
      <c r="S14" t="s">
        <v>32</v>
      </c>
      <c r="T14" t="s">
        <v>33</v>
      </c>
      <c r="W14" t="s">
        <v>34</v>
      </c>
    </row>
    <row r="15" spans="2:23">
      <c r="B15" t="str">
        <f t="shared" ca="1" si="0"/>
        <v>INDVDEFFMT-8</v>
      </c>
      <c r="C15" t="str">
        <f ca="1">IND_SavTechs_VD!$C$8</f>
        <v>IVDMT</v>
      </c>
      <c r="D15">
        <f>IND_SavTechs_VD!D16</f>
        <v>2016</v>
      </c>
      <c r="E15" s="141">
        <v>1</v>
      </c>
      <c r="F15" s="142">
        <v>5000</v>
      </c>
      <c r="I15" s="63">
        <f>IND_SavTechs_VD!I16</f>
        <v>1</v>
      </c>
      <c r="J15" s="63">
        <f>IND_SavTechs_VD!J16</f>
        <v>1</v>
      </c>
      <c r="L15">
        <v>0</v>
      </c>
      <c r="M15" t="s">
        <v>174</v>
      </c>
      <c r="Q15" t="str">
        <f t="shared" ca="1" si="1"/>
        <v>INDVDEFFMT-8</v>
      </c>
      <c r="R15" t="str">
        <f t="shared" ca="1" si="2"/>
        <v>Motor vehicles Industry SaviMT</v>
      </c>
      <c r="S15" t="s">
        <v>32</v>
      </c>
      <c r="T15" t="s">
        <v>33</v>
      </c>
      <c r="W15" t="s">
        <v>34</v>
      </c>
    </row>
    <row r="16" spans="2:23">
      <c r="B16" t="str">
        <f ca="1">"IND"&amp;MID(C16,2,2)&amp;"EFF"&amp;RIGHT(C16,2)&amp;"-"&amp;8-L16</f>
        <v>INDVDEFFHT-0</v>
      </c>
      <c r="C16" t="str">
        <f ca="1">IND_SavTechs_VD!$C$9</f>
        <v>IVDHT</v>
      </c>
      <c r="D16">
        <f>IND_SavTechs_VD!D17</f>
        <v>2016</v>
      </c>
      <c r="E16">
        <f ca="1">AVERAGEIFS(IND_SavTechs_VD!$E$8:$E$607,IND_SavTechs_VD!$C$8:$C$607,IND_VD!C16, IND_SavTechs_VD!$K$8:$K$607,IND_VD!L16)</f>
        <v>3.8104186046511623</v>
      </c>
      <c r="F16" s="79">
        <f ca="1">AVERAGEIFS(IND_SavTechs_VD!$F$8:$F$607,IND_SavTechs_VD!$C$8:$C$607,IND_VD!C16, IND_SavTechs_VD!$K$8:$K$607,IND_VD!L16)</f>
        <v>251.84141473746934</v>
      </c>
      <c r="I16" s="63">
        <f>IND_SavTechs_VD!I17</f>
        <v>1</v>
      </c>
      <c r="J16" s="63">
        <f>IND_SavTechs_VD!J17</f>
        <v>1</v>
      </c>
      <c r="L16">
        <v>8</v>
      </c>
      <c r="M16" t="s">
        <v>166</v>
      </c>
      <c r="Q16" t="str">
        <f t="shared" ca="1" si="1"/>
        <v>INDVDEFFHT-0</v>
      </c>
      <c r="R16" t="str">
        <f t="shared" ca="1" si="2"/>
        <v>Motor vehicles Industry SaviHT</v>
      </c>
      <c r="S16" t="s">
        <v>32</v>
      </c>
      <c r="T16" t="s">
        <v>33</v>
      </c>
      <c r="W16" t="s">
        <v>34</v>
      </c>
    </row>
    <row r="17" spans="2:23">
      <c r="B17" t="str">
        <f t="shared" ref="B17:B24" ca="1" si="3">"IND"&amp;MID(C17,2,2)&amp;"EFF"&amp;RIGHT(C17,2)&amp;"-"&amp;8-L17</f>
        <v>INDVDEFFHT-1</v>
      </c>
      <c r="C17" t="str">
        <f ca="1">IND_SavTechs_VD!$C$9</f>
        <v>IVDHT</v>
      </c>
      <c r="D17">
        <f>IND_SavTechs_VD!D18</f>
        <v>2016</v>
      </c>
      <c r="E17">
        <f ca="1">AVERAGEIFS(IND_SavTechs_VD!$E$8:$E$607,IND_SavTechs_VD!$C$8:$C$607,IND_VD!C17, IND_SavTechs_VD!$K$8:$K$607,IND_VD!L17)</f>
        <v>4.8919999999999995</v>
      </c>
      <c r="F17" s="79">
        <f ca="1">AVERAGEIFS(IND_SavTechs_VD!$F$8:$F$607,IND_SavTechs_VD!$C$8:$C$607,IND_VD!C17, IND_SavTechs_VD!$K$8:$K$607,IND_VD!L17)</f>
        <v>549.23684684642774</v>
      </c>
      <c r="I17" s="63">
        <f>IND_SavTechs_VD!I18</f>
        <v>1</v>
      </c>
      <c r="J17" s="63">
        <f>IND_SavTechs_VD!J18</f>
        <v>1</v>
      </c>
      <c r="L17">
        <v>7</v>
      </c>
      <c r="M17" t="s">
        <v>167</v>
      </c>
      <c r="Q17" t="str">
        <f t="shared" ca="1" si="1"/>
        <v>INDVDEFFHT-1</v>
      </c>
      <c r="R17" t="str">
        <f t="shared" ca="1" si="2"/>
        <v>Motor vehicles Industry SaviHT</v>
      </c>
      <c r="S17" t="s">
        <v>32</v>
      </c>
      <c r="T17" t="s">
        <v>33</v>
      </c>
      <c r="W17" t="s">
        <v>34</v>
      </c>
    </row>
    <row r="18" spans="2:23">
      <c r="B18" t="str">
        <f t="shared" ca="1" si="3"/>
        <v>INDVDEFFHT-2</v>
      </c>
      <c r="C18" t="str">
        <f ca="1">IND_SavTechs_VD!$C$9</f>
        <v>IVDHT</v>
      </c>
      <c r="D18">
        <f>IND_SavTechs_VD!D19</f>
        <v>2016</v>
      </c>
      <c r="E18">
        <f ca="1">AVERAGEIFS(IND_SavTechs_VD!$E$8:$E$607,IND_SavTechs_VD!$C$8:$C$607,IND_VD!C18, IND_SavTechs_VD!$K$8:$K$607,IND_VD!L18)</f>
        <v>5.0200000000000005</v>
      </c>
      <c r="F18" s="79">
        <f ca="1">AVERAGEIFS(IND_SavTechs_VD!$F$8:$F$607,IND_SavTechs_VD!$C$8:$C$607,IND_VD!C18, IND_SavTechs_VD!$K$8:$K$607,IND_VD!L18)</f>
        <v>651.38662317672299</v>
      </c>
      <c r="I18" s="63">
        <f>IND_SavTechs_VD!I19</f>
        <v>1</v>
      </c>
      <c r="J18" s="63">
        <f>IND_SavTechs_VD!J19</f>
        <v>1</v>
      </c>
      <c r="L18">
        <v>6</v>
      </c>
      <c r="M18" t="s">
        <v>168</v>
      </c>
      <c r="Q18" t="str">
        <f t="shared" ca="1" si="1"/>
        <v>INDVDEFFHT-2</v>
      </c>
      <c r="R18" t="str">
        <f t="shared" ca="1" si="2"/>
        <v>Motor vehicles Industry SaviHT</v>
      </c>
      <c r="S18" t="s">
        <v>32</v>
      </c>
      <c r="T18" t="s">
        <v>33</v>
      </c>
      <c r="W18" t="s">
        <v>34</v>
      </c>
    </row>
    <row r="19" spans="2:23">
      <c r="B19" t="str">
        <f t="shared" ca="1" si="3"/>
        <v>INDVDEFFHT-3</v>
      </c>
      <c r="C19" t="str">
        <f ca="1">IND_SavTechs_VD!$C$9</f>
        <v>IVDHT</v>
      </c>
      <c r="D19">
        <f>IND_SavTechs_VD!D20</f>
        <v>2016</v>
      </c>
      <c r="E19">
        <f ca="1">AVERAGEIFS(IND_SavTechs_VD!$E$8:$E$607,IND_SavTechs_VD!$C$8:$C$607,IND_VD!C19, IND_SavTechs_VD!$K$8:$K$607,IND_VD!L19)</f>
        <v>5.144000000000001</v>
      </c>
      <c r="F19" s="79">
        <f ca="1">AVERAGEIFS(IND_SavTechs_VD!$F$8:$F$607,IND_SavTechs_VD!$C$8:$C$607,IND_VD!C19, IND_SavTechs_VD!$K$8:$K$607,IND_VD!L19)</f>
        <v>750.34421899669667</v>
      </c>
      <c r="I19" s="63">
        <f>IND_SavTechs_VD!I20</f>
        <v>1</v>
      </c>
      <c r="J19" s="63">
        <f>IND_SavTechs_VD!J20</f>
        <v>1</v>
      </c>
      <c r="L19">
        <v>5</v>
      </c>
      <c r="M19" t="s">
        <v>169</v>
      </c>
      <c r="Q19" t="str">
        <f t="shared" ca="1" si="1"/>
        <v>INDVDEFFHT-3</v>
      </c>
      <c r="R19" t="str">
        <f t="shared" ca="1" si="2"/>
        <v>Motor vehicles Industry SaviHT</v>
      </c>
      <c r="S19" t="s">
        <v>32</v>
      </c>
      <c r="T19" t="s">
        <v>33</v>
      </c>
      <c r="W19" t="s">
        <v>34</v>
      </c>
    </row>
    <row r="20" spans="2:23">
      <c r="B20" t="str">
        <f t="shared" ca="1" si="3"/>
        <v>INDVDEFFHT-4</v>
      </c>
      <c r="C20" t="str">
        <f ca="1">IND_SavTechs_VD!$C$9</f>
        <v>IVDHT</v>
      </c>
      <c r="D20">
        <f>IND_SavTechs_VD!D21</f>
        <v>2016</v>
      </c>
      <c r="E20">
        <f ca="1">AVERAGEIFS(IND_SavTechs_VD!$E$8:$E$607,IND_SavTechs_VD!$C$8:$C$607,IND_VD!C20, IND_SavTechs_VD!$K$8:$K$607,IND_VD!L20)</f>
        <v>5.2439999999999998</v>
      </c>
      <c r="F20" s="79">
        <f ca="1">AVERAGEIFS(IND_SavTechs_VD!$F$8:$F$607,IND_SavTechs_VD!$C$8:$C$607,IND_VD!C20, IND_SavTechs_VD!$K$8:$K$607,IND_VD!L20)</f>
        <v>830.14873175473963</v>
      </c>
      <c r="I20" s="63">
        <f>IND_SavTechs_VD!I21</f>
        <v>1</v>
      </c>
      <c r="J20" s="63">
        <f>IND_SavTechs_VD!J21</f>
        <v>1</v>
      </c>
      <c r="L20">
        <v>4</v>
      </c>
      <c r="M20" t="s">
        <v>170</v>
      </c>
      <c r="Q20" t="str">
        <f t="shared" ca="1" si="1"/>
        <v>INDVDEFFHT-4</v>
      </c>
      <c r="R20" t="str">
        <f t="shared" ca="1" si="2"/>
        <v>Motor vehicles Industry SaviHT</v>
      </c>
      <c r="S20" t="s">
        <v>32</v>
      </c>
      <c r="T20" t="s">
        <v>33</v>
      </c>
      <c r="W20" t="s">
        <v>34</v>
      </c>
    </row>
    <row r="21" spans="2:23">
      <c r="B21" t="str">
        <f t="shared" ca="1" si="3"/>
        <v>INDVDEFFHT-5</v>
      </c>
      <c r="C21" t="str">
        <f ca="1">IND_SavTechs_VD!$C$9</f>
        <v>IVDHT</v>
      </c>
      <c r="D21">
        <f>IND_SavTechs_VD!D22</f>
        <v>2016</v>
      </c>
      <c r="E21" s="141">
        <v>1</v>
      </c>
      <c r="F21" s="142">
        <v>5000</v>
      </c>
      <c r="I21" s="63">
        <f>IND_SavTechs_VD!I22</f>
        <v>1</v>
      </c>
      <c r="J21" s="63">
        <f>IND_SavTechs_VD!J22</f>
        <v>1</v>
      </c>
      <c r="L21">
        <v>3</v>
      </c>
      <c r="M21" t="s">
        <v>171</v>
      </c>
      <c r="Q21" t="str">
        <f t="shared" ca="1" si="1"/>
        <v>INDVDEFFHT-5</v>
      </c>
      <c r="R21" t="str">
        <f t="shared" ca="1" si="2"/>
        <v>Motor vehicles Industry SaviHT</v>
      </c>
      <c r="S21" t="s">
        <v>32</v>
      </c>
      <c r="T21" t="s">
        <v>33</v>
      </c>
      <c r="W21" t="s">
        <v>34</v>
      </c>
    </row>
    <row r="22" spans="2:23">
      <c r="B22" t="str">
        <f t="shared" ca="1" si="3"/>
        <v>INDVDEFFHT-6</v>
      </c>
      <c r="C22" t="str">
        <f ca="1">IND_SavTechs_VD!$C$9</f>
        <v>IVDHT</v>
      </c>
      <c r="D22">
        <f>IND_SavTechs_VD!D23</f>
        <v>2016</v>
      </c>
      <c r="E22" s="141">
        <v>1</v>
      </c>
      <c r="F22" s="142">
        <v>5000</v>
      </c>
      <c r="I22" s="63">
        <f>IND_SavTechs_VD!I23</f>
        <v>1</v>
      </c>
      <c r="J22" s="63">
        <f>IND_SavTechs_VD!J23</f>
        <v>1</v>
      </c>
      <c r="L22">
        <v>2</v>
      </c>
      <c r="M22" t="s">
        <v>172</v>
      </c>
      <c r="Q22" t="str">
        <f t="shared" ca="1" si="1"/>
        <v>INDVDEFFHT-6</v>
      </c>
      <c r="R22" t="str">
        <f t="shared" ca="1" si="2"/>
        <v>Motor vehicles Industry SaviHT</v>
      </c>
      <c r="S22" t="s">
        <v>32</v>
      </c>
      <c r="T22" t="s">
        <v>33</v>
      </c>
      <c r="W22" t="s">
        <v>34</v>
      </c>
    </row>
    <row r="23" spans="2:23">
      <c r="B23" t="str">
        <f t="shared" ca="1" si="3"/>
        <v>INDVDEFFHT-7</v>
      </c>
      <c r="C23" t="str">
        <f ca="1">IND_SavTechs_VD!$C$9</f>
        <v>IVDHT</v>
      </c>
      <c r="D23">
        <f>IND_SavTechs_VD!D24</f>
        <v>2016</v>
      </c>
      <c r="E23" s="141">
        <v>1</v>
      </c>
      <c r="F23" s="142">
        <v>5000</v>
      </c>
      <c r="I23" s="63">
        <f>IND_SavTechs_VD!I24</f>
        <v>1</v>
      </c>
      <c r="J23" s="63">
        <f>IND_SavTechs_VD!J24</f>
        <v>1</v>
      </c>
      <c r="L23">
        <v>1</v>
      </c>
      <c r="M23" t="s">
        <v>173</v>
      </c>
      <c r="Q23" t="str">
        <f t="shared" ca="1" si="1"/>
        <v>INDVDEFFHT-7</v>
      </c>
      <c r="R23" t="str">
        <f t="shared" ca="1" si="2"/>
        <v>Motor vehicles Industry SaviHT</v>
      </c>
      <c r="S23" t="s">
        <v>32</v>
      </c>
      <c r="T23" t="s">
        <v>33</v>
      </c>
      <c r="W23" t="s">
        <v>34</v>
      </c>
    </row>
    <row r="24" spans="2:23">
      <c r="B24" t="str">
        <f t="shared" ca="1" si="3"/>
        <v>INDVDEFFHT-8</v>
      </c>
      <c r="C24" t="str">
        <f ca="1">IND_SavTechs_VD!$C$9</f>
        <v>IVDHT</v>
      </c>
      <c r="D24">
        <f>IND_SavTechs_VD!D25</f>
        <v>2016</v>
      </c>
      <c r="E24" s="141">
        <v>1</v>
      </c>
      <c r="F24" s="142">
        <v>5000</v>
      </c>
      <c r="I24" s="63">
        <f>IND_SavTechs_VD!I25</f>
        <v>1</v>
      </c>
      <c r="J24" s="63">
        <f>IND_SavTechs_VD!J25</f>
        <v>1</v>
      </c>
      <c r="L24">
        <v>0</v>
      </c>
      <c r="M24" t="s">
        <v>174</v>
      </c>
      <c r="Q24" t="str">
        <f t="shared" ca="1" si="1"/>
        <v>INDVDEFFHT-8</v>
      </c>
      <c r="R24" t="str">
        <f t="shared" ca="1" si="2"/>
        <v>Motor vehicles Industry SaviHT</v>
      </c>
      <c r="S24" t="s">
        <v>32</v>
      </c>
      <c r="T24" t="s">
        <v>33</v>
      </c>
      <c r="W24" t="s">
        <v>34</v>
      </c>
    </row>
    <row r="25" spans="2:23">
      <c r="B25" t="str">
        <f ca="1">"IND"&amp;MID(C25,2,2)&amp;"EFF"&amp;RIGHT(C25,2)&amp;"-"&amp;8-L25</f>
        <v>INDVDEFFRH-0</v>
      </c>
      <c r="C25" t="str">
        <f ca="1">IND_SavTechs_VD!$C$10</f>
        <v>IVDRH</v>
      </c>
      <c r="D25">
        <f>IND_SavTechs_VD!D26</f>
        <v>2016</v>
      </c>
      <c r="E25">
        <f ca="1">AVERAGEIFS(IND_SavTechs_VD!$E$8:$E$607,IND_SavTechs_VD!$C$8:$C$607,IND_VD!C25, IND_SavTechs_VD!$K$8:$K$607,IND_VD!L25)</f>
        <v>14.430666666666667</v>
      </c>
      <c r="F25" s="79">
        <f ca="1">AVERAGEIFS(IND_SavTechs_VD!$F$8:$F$607,IND_SavTechs_VD!$C$8:$C$607,IND_VD!C25, IND_SavTechs_VD!$K$8:$K$607,IND_VD!L25)</f>
        <v>70.208074030858867</v>
      </c>
      <c r="I25" s="63">
        <f>IND_SavTechs_VD!I26</f>
        <v>1</v>
      </c>
      <c r="J25" s="63">
        <f>IND_SavTechs_VD!J26</f>
        <v>1</v>
      </c>
      <c r="L25">
        <v>8</v>
      </c>
      <c r="M25" t="s">
        <v>166</v>
      </c>
      <c r="Q25" t="str">
        <f t="shared" ca="1" si="1"/>
        <v>INDVDEFFRH-0</v>
      </c>
      <c r="R25" t="str">
        <f t="shared" ca="1" si="2"/>
        <v>Motor vehicles Industry SaviRH</v>
      </c>
      <c r="S25" t="s">
        <v>32</v>
      </c>
      <c r="T25" t="s">
        <v>33</v>
      </c>
      <c r="W25" t="s">
        <v>34</v>
      </c>
    </row>
    <row r="26" spans="2:23">
      <c r="B26" t="str">
        <f t="shared" ref="B26:B33" ca="1" si="4">"IND"&amp;MID(C26,2,2)&amp;"EFF"&amp;RIGHT(C26,2)&amp;"-"&amp;8-L26</f>
        <v>INDVDEFFRH-1</v>
      </c>
      <c r="C26" t="str">
        <f ca="1">IND_SavTechs_VD!$C$10</f>
        <v>IVDRH</v>
      </c>
      <c r="D26">
        <f>IND_SavTechs_VD!D27</f>
        <v>2016</v>
      </c>
      <c r="E26">
        <f ca="1">AVERAGEIFS(IND_SavTechs_VD!$E$8:$E$607,IND_SavTechs_VD!$C$8:$C$607,IND_VD!C26, IND_SavTechs_VD!$K$8:$K$607,IND_VD!L26)</f>
        <v>16.186666666666671</v>
      </c>
      <c r="F26" s="79">
        <f ca="1">AVERAGEIFS(IND_SavTechs_VD!$F$8:$F$607,IND_SavTechs_VD!$C$8:$C$607,IND_VD!C26, IND_SavTechs_VD!$K$8:$K$607,IND_VD!L26)</f>
        <v>555.49245387053168</v>
      </c>
      <c r="I26" s="63">
        <f>IND_SavTechs_VD!I27</f>
        <v>1</v>
      </c>
      <c r="J26" s="63">
        <f>IND_SavTechs_VD!J27</f>
        <v>1</v>
      </c>
      <c r="L26">
        <v>7</v>
      </c>
      <c r="M26" t="s">
        <v>167</v>
      </c>
      <c r="Q26" t="str">
        <f t="shared" ca="1" si="1"/>
        <v>INDVDEFFRH-1</v>
      </c>
      <c r="R26" t="str">
        <f t="shared" ca="1" si="2"/>
        <v>Motor vehicles Industry SaviRH</v>
      </c>
      <c r="S26" t="s">
        <v>32</v>
      </c>
      <c r="T26" t="s">
        <v>33</v>
      </c>
      <c r="W26" t="s">
        <v>34</v>
      </c>
    </row>
    <row r="27" spans="2:23">
      <c r="B27" t="str">
        <f t="shared" ca="1" si="4"/>
        <v>INDVDEFFRH-2</v>
      </c>
      <c r="C27" t="str">
        <f ca="1">IND_SavTechs_VD!$C$10</f>
        <v>IVDRH</v>
      </c>
      <c r="D27">
        <f>IND_SavTechs_VD!D28</f>
        <v>2016</v>
      </c>
      <c r="E27">
        <f ca="1">AVERAGEIFS(IND_SavTechs_VD!$E$8:$E$607,IND_SavTechs_VD!$C$8:$C$607,IND_VD!C27, IND_SavTechs_VD!$K$8:$K$607,IND_VD!L27)</f>
        <v>16.233333333333334</v>
      </c>
      <c r="F27" s="79">
        <f ca="1">AVERAGEIFS(IND_SavTechs_VD!$F$8:$F$607,IND_SavTechs_VD!$C$8:$C$607,IND_VD!C27, IND_SavTechs_VD!$K$8:$K$607,IND_VD!L27)</f>
        <v>648.07452951562027</v>
      </c>
      <c r="I27" s="63">
        <f>IND_SavTechs_VD!I28</f>
        <v>1</v>
      </c>
      <c r="J27" s="63">
        <f>IND_SavTechs_VD!J28</f>
        <v>1</v>
      </c>
      <c r="L27">
        <v>6</v>
      </c>
      <c r="M27" t="s">
        <v>168</v>
      </c>
      <c r="Q27" t="str">
        <f t="shared" ca="1" si="1"/>
        <v>INDVDEFFRH-2</v>
      </c>
      <c r="R27" t="str">
        <f t="shared" ca="1" si="2"/>
        <v>Motor vehicles Industry SaviRH</v>
      </c>
      <c r="S27" t="s">
        <v>32</v>
      </c>
      <c r="T27" t="s">
        <v>33</v>
      </c>
      <c r="W27" t="s">
        <v>34</v>
      </c>
    </row>
    <row r="28" spans="2:23">
      <c r="B28" t="str">
        <f t="shared" ca="1" si="4"/>
        <v>INDVDEFFRH-3</v>
      </c>
      <c r="C28" t="str">
        <f ca="1">IND_SavTechs_VD!$C$10</f>
        <v>IVDRH</v>
      </c>
      <c r="D28">
        <f>IND_SavTechs_VD!D29</f>
        <v>2016</v>
      </c>
      <c r="E28">
        <f ca="1">AVERAGEIFS(IND_SavTechs_VD!$E$8:$E$607,IND_SavTechs_VD!$C$8:$C$607,IND_VD!C28, IND_SavTechs_VD!$K$8:$K$607,IND_VD!L28)</f>
        <v>16.280000000000005</v>
      </c>
      <c r="F28" s="79">
        <f ca="1">AVERAGEIFS(IND_SavTechs_VD!$F$8:$F$607,IND_SavTechs_VD!$C$8:$C$607,IND_VD!C28, IND_SavTechs_VD!$K$8:$K$607,IND_VD!L28)</f>
        <v>740.65660516070875</v>
      </c>
      <c r="I28" s="63">
        <f>IND_SavTechs_VD!I29</f>
        <v>1</v>
      </c>
      <c r="J28" s="63">
        <f>IND_SavTechs_VD!J29</f>
        <v>1</v>
      </c>
      <c r="L28">
        <v>5</v>
      </c>
      <c r="M28" t="s">
        <v>169</v>
      </c>
      <c r="Q28" t="str">
        <f t="shared" ca="1" si="1"/>
        <v>INDVDEFFRH-3</v>
      </c>
      <c r="R28" t="str">
        <f t="shared" ca="1" si="2"/>
        <v>Motor vehicles Industry SaviRH</v>
      </c>
      <c r="S28" t="s">
        <v>32</v>
      </c>
      <c r="T28" t="s">
        <v>33</v>
      </c>
      <c r="W28" t="s">
        <v>34</v>
      </c>
    </row>
    <row r="29" spans="2:23">
      <c r="B29" t="str">
        <f t="shared" ca="1" si="4"/>
        <v>INDVDEFFRH-4</v>
      </c>
      <c r="C29" t="str">
        <f ca="1">IND_SavTechs_VD!$C$10</f>
        <v>IVDRH</v>
      </c>
      <c r="D29">
        <f>IND_SavTechs_VD!D30</f>
        <v>2016</v>
      </c>
      <c r="E29">
        <f ca="1">AVERAGEIFS(IND_SavTechs_VD!$E$8:$E$607,IND_SavTechs_VD!$C$8:$C$607,IND_VD!C29, IND_SavTechs_VD!$K$8:$K$607,IND_VD!L29)</f>
        <v>16.336000000000002</v>
      </c>
      <c r="F29" s="79">
        <f ca="1">AVERAGEIFS(IND_SavTechs_VD!$F$8:$F$607,IND_SavTechs_VD!$C$8:$C$607,IND_VD!C29, IND_SavTechs_VD!$K$8:$K$607,IND_VD!L29)</f>
        <v>851.75509593481502</v>
      </c>
      <c r="I29" s="63">
        <f>IND_SavTechs_VD!I30</f>
        <v>1</v>
      </c>
      <c r="J29" s="63">
        <f>IND_SavTechs_VD!J30</f>
        <v>1</v>
      </c>
      <c r="L29">
        <v>4</v>
      </c>
      <c r="M29" t="s">
        <v>170</v>
      </c>
      <c r="Q29" t="str">
        <f t="shared" ca="1" si="1"/>
        <v>INDVDEFFRH-4</v>
      </c>
      <c r="R29" t="str">
        <f t="shared" ca="1" si="2"/>
        <v>Motor vehicles Industry SaviRH</v>
      </c>
      <c r="S29" t="s">
        <v>32</v>
      </c>
      <c r="T29" t="s">
        <v>33</v>
      </c>
      <c r="W29" t="s">
        <v>34</v>
      </c>
    </row>
    <row r="30" spans="2:23">
      <c r="B30" t="str">
        <f t="shared" ca="1" si="4"/>
        <v>INDVDEFFRH-5</v>
      </c>
      <c r="C30" t="str">
        <f ca="1">IND_SavTechs_VD!$C$10</f>
        <v>IVDRH</v>
      </c>
      <c r="D30">
        <f>IND_SavTechs_VD!D31</f>
        <v>2016</v>
      </c>
      <c r="E30">
        <f ca="1">AVERAGEIFS(IND_SavTechs_VD!$E$8:$E$607,IND_SavTechs_VD!$C$8:$C$607,IND_VD!C30, IND_SavTechs_VD!$K$8:$K$607,IND_VD!L30)</f>
        <v>16.391999999999999</v>
      </c>
      <c r="F30" s="79">
        <f ca="1">AVERAGEIFS(IND_SavTechs_VD!$F$8:$F$607,IND_SavTechs_VD!$C$8:$C$607,IND_VD!C30, IND_SavTechs_VD!$K$8:$K$607,IND_VD!L30)</f>
        <v>962.85358670892128</v>
      </c>
      <c r="I30" s="63">
        <f>IND_SavTechs_VD!I31</f>
        <v>1</v>
      </c>
      <c r="J30" s="63">
        <f>IND_SavTechs_VD!J31</f>
        <v>1</v>
      </c>
      <c r="L30">
        <v>3</v>
      </c>
      <c r="M30" t="s">
        <v>171</v>
      </c>
      <c r="Q30" t="str">
        <f t="shared" ca="1" si="1"/>
        <v>INDVDEFFRH-5</v>
      </c>
      <c r="R30" t="str">
        <f t="shared" ca="1" si="2"/>
        <v>Motor vehicles Industry SaviRH</v>
      </c>
      <c r="S30" t="s">
        <v>32</v>
      </c>
      <c r="T30" t="s">
        <v>33</v>
      </c>
      <c r="W30" t="s">
        <v>34</v>
      </c>
    </row>
    <row r="31" spans="2:23">
      <c r="B31" t="str">
        <f t="shared" ca="1" si="4"/>
        <v>INDVDEFFRH-6</v>
      </c>
      <c r="C31" t="str">
        <f ca="1">IND_SavTechs_VD!$C$10</f>
        <v>IVDRH</v>
      </c>
      <c r="D31">
        <f>IND_SavTechs_VD!D32</f>
        <v>2016</v>
      </c>
      <c r="E31">
        <f ca="1">AVERAGEIFS(IND_SavTechs_VD!$E$8:$E$607,IND_SavTechs_VD!$C$8:$C$607,IND_VD!C31, IND_SavTechs_VD!$K$8:$K$607,IND_VD!L31)</f>
        <v>16.43866666666667</v>
      </c>
      <c r="F31" s="79">
        <f ca="1">AVERAGEIFS(IND_SavTechs_VD!$F$8:$F$607,IND_SavTechs_VD!$C$8:$C$607,IND_VD!C31, IND_SavTechs_VD!$K$8:$K$607,IND_VD!L31)</f>
        <v>1055.43566235401</v>
      </c>
      <c r="I31" s="63">
        <f>IND_SavTechs_VD!I32</f>
        <v>1</v>
      </c>
      <c r="J31" s="63">
        <f>IND_SavTechs_VD!J32</f>
        <v>1</v>
      </c>
      <c r="L31">
        <v>2</v>
      </c>
      <c r="M31" t="s">
        <v>172</v>
      </c>
      <c r="Q31" t="str">
        <f t="shared" ca="1" si="1"/>
        <v>INDVDEFFRH-6</v>
      </c>
      <c r="R31" t="str">
        <f t="shared" ca="1" si="2"/>
        <v>Motor vehicles Industry SaviRH</v>
      </c>
      <c r="S31" t="s">
        <v>32</v>
      </c>
      <c r="T31" t="s">
        <v>33</v>
      </c>
      <c r="W31" t="s">
        <v>34</v>
      </c>
    </row>
    <row r="32" spans="2:23">
      <c r="B32" t="str">
        <f t="shared" ca="1" si="4"/>
        <v>INDVDEFFRH-7</v>
      </c>
      <c r="C32" t="str">
        <f ca="1">IND_SavTechs_VD!$C$10</f>
        <v>IVDRH</v>
      </c>
      <c r="D32">
        <f>IND_SavTechs_VD!D33</f>
        <v>2016</v>
      </c>
      <c r="E32">
        <f ca="1">AVERAGEIFS(IND_SavTechs_VD!$E$8:$E$607,IND_SavTechs_VD!$C$8:$C$607,IND_VD!C32, IND_SavTechs_VD!$K$8:$K$607,IND_VD!L32)</f>
        <v>16.485333333333333</v>
      </c>
      <c r="F32" s="79">
        <f ca="1">AVERAGEIFS(IND_SavTechs_VD!$F$8:$F$607,IND_SavTechs_VD!$C$8:$C$607,IND_VD!C32, IND_SavTechs_VD!$K$8:$K$607,IND_VD!L32)</f>
        <v>1148.0177379990987</v>
      </c>
      <c r="I32" s="63">
        <f>IND_SavTechs_VD!I33</f>
        <v>1</v>
      </c>
      <c r="J32" s="63">
        <f>IND_SavTechs_VD!J33</f>
        <v>1</v>
      </c>
      <c r="L32">
        <v>1</v>
      </c>
      <c r="M32" t="s">
        <v>173</v>
      </c>
      <c r="Q32" t="str">
        <f t="shared" ca="1" si="1"/>
        <v>INDVDEFFRH-7</v>
      </c>
      <c r="R32" t="str">
        <f t="shared" ca="1" si="2"/>
        <v>Motor vehicles Industry SaviRH</v>
      </c>
      <c r="S32" t="s">
        <v>32</v>
      </c>
      <c r="T32" t="s">
        <v>33</v>
      </c>
      <c r="W32" t="s">
        <v>34</v>
      </c>
    </row>
    <row r="33" spans="2:23">
      <c r="B33" t="str">
        <f t="shared" ca="1" si="4"/>
        <v>INDVDEFFRH-8</v>
      </c>
      <c r="C33" t="str">
        <f ca="1">IND_SavTechs_VD!$C$10</f>
        <v>IVDRH</v>
      </c>
      <c r="D33">
        <f>IND_SavTechs_VD!D34</f>
        <v>2016</v>
      </c>
      <c r="E33">
        <f ca="1">AVERAGEIFS(IND_SavTechs_VD!$E$8:$E$607,IND_SavTechs_VD!$C$8:$C$607,IND_VD!C33, IND_SavTechs_VD!$K$8:$K$607,IND_VD!L33)</f>
        <v>16.821333333333335</v>
      </c>
      <c r="F33" s="79">
        <f ca="1">AVERAGEIFS(IND_SavTechs_VD!$F$8:$F$607,IND_SavTechs_VD!$C$8:$C$607,IND_VD!C33, IND_SavTechs_VD!$K$8:$K$607,IND_VD!L33)</f>
        <v>1814.6086826437358</v>
      </c>
      <c r="I33" s="63">
        <f>IND_SavTechs_VD!I34</f>
        <v>1</v>
      </c>
      <c r="J33" s="63">
        <f>IND_SavTechs_VD!J34</f>
        <v>1</v>
      </c>
      <c r="L33">
        <v>0</v>
      </c>
      <c r="M33" t="s">
        <v>174</v>
      </c>
      <c r="Q33" t="str">
        <f t="shared" ca="1" si="1"/>
        <v>INDVDEFFRH-8</v>
      </c>
      <c r="R33" t="str">
        <f t="shared" ca="1" si="2"/>
        <v>Motor vehicles Industry SaviRH</v>
      </c>
      <c r="S33" t="s">
        <v>32</v>
      </c>
      <c r="T33" t="s">
        <v>33</v>
      </c>
      <c r="W33" t="s">
        <v>34</v>
      </c>
    </row>
    <row r="34" spans="2:23">
      <c r="B34" t="str">
        <f ca="1">"IND"&amp;MID(C34,2,2)&amp;"EFF"&amp;RIGHT(C34,2)&amp;"-"&amp;8-L34</f>
        <v>INDVDEFFLA-0</v>
      </c>
      <c r="C34" t="str">
        <f ca="1">IND_SavTechs_VD!$C$11</f>
        <v>IVDLA</v>
      </c>
      <c r="D34">
        <f>IND_SavTechs_VD!D35</f>
        <v>2016</v>
      </c>
      <c r="E34">
        <f ca="1">AVERAGEIFS(IND_SavTechs_VD!$E$8:$E$607,IND_SavTechs_VD!$C$8:$C$607,IND_VD!C34, IND_SavTechs_VD!$K$8:$K$607,IND_VD!L34)</f>
        <v>3.0259999999999998</v>
      </c>
      <c r="F34" s="79">
        <f ca="1">AVERAGEIFS(IND_SavTechs_VD!$F$8:$F$607,IND_SavTechs_VD!$C$8:$C$607,IND_VD!C34, IND_SavTechs_VD!$K$8:$K$607,IND_VD!L34)</f>
        <v>143.3856257128262</v>
      </c>
      <c r="I34" s="63">
        <f>IND_SavTechs_VD!I35</f>
        <v>1</v>
      </c>
      <c r="J34" s="63">
        <f>IND_SavTechs_VD!J35</f>
        <v>1</v>
      </c>
      <c r="L34">
        <v>8</v>
      </c>
      <c r="M34" t="s">
        <v>166</v>
      </c>
      <c r="Q34" t="str">
        <f t="shared" ca="1" si="1"/>
        <v>INDVDEFFLA-0</v>
      </c>
      <c r="R34" t="str">
        <f t="shared" ca="1" si="2"/>
        <v>Motor vehicles Industry SaviLA</v>
      </c>
      <c r="S34" t="s">
        <v>32</v>
      </c>
      <c r="T34" t="s">
        <v>33</v>
      </c>
      <c r="W34" t="s">
        <v>34</v>
      </c>
    </row>
    <row r="35" spans="2:23">
      <c r="B35" t="str">
        <f t="shared" ref="B35:B42" ca="1" si="5">"IND"&amp;MID(C35,2,2)&amp;"EFF"&amp;RIGHT(C35,2)&amp;"-"&amp;8-L35</f>
        <v>INDVDEFFLA-1</v>
      </c>
      <c r="C35" t="str">
        <f ca="1">IND_SavTechs_VD!$C$11</f>
        <v>IVDLA</v>
      </c>
      <c r="D35">
        <f>IND_SavTechs_VD!D36</f>
        <v>2016</v>
      </c>
      <c r="E35">
        <f ca="1">AVERAGEIFS(IND_SavTechs_VD!$E$8:$E$607,IND_SavTechs_VD!$C$8:$C$607,IND_VD!C35, IND_SavTechs_VD!$K$8:$K$607,IND_VD!L35)</f>
        <v>3.3319999999999999</v>
      </c>
      <c r="F35" s="79">
        <f ca="1">AVERAGEIFS(IND_SavTechs_VD!$F$8:$F$607,IND_SavTechs_VD!$C$8:$C$607,IND_VD!C35, IND_SavTechs_VD!$K$8:$K$607,IND_VD!L35)</f>
        <v>549.81434077515371</v>
      </c>
      <c r="I35" s="63">
        <f>IND_SavTechs_VD!I36</f>
        <v>1</v>
      </c>
      <c r="J35" s="63">
        <f>IND_SavTechs_VD!J36</f>
        <v>1</v>
      </c>
      <c r="L35">
        <v>7</v>
      </c>
      <c r="M35" t="s">
        <v>167</v>
      </c>
      <c r="Q35" t="str">
        <f t="shared" ca="1" si="1"/>
        <v>INDVDEFFLA-1</v>
      </c>
      <c r="R35" t="str">
        <f t="shared" ca="1" si="2"/>
        <v>Motor vehicles Industry SaviLA</v>
      </c>
      <c r="S35" t="s">
        <v>32</v>
      </c>
      <c r="T35" t="s">
        <v>33</v>
      </c>
      <c r="W35" t="s">
        <v>34</v>
      </c>
    </row>
    <row r="36" spans="2:23">
      <c r="B36" t="str">
        <f t="shared" ca="1" si="5"/>
        <v>INDVDEFFLA-2</v>
      </c>
      <c r="C36" t="str">
        <f ca="1">IND_SavTechs_VD!$C$11</f>
        <v>IVDLA</v>
      </c>
      <c r="D36">
        <f>IND_SavTechs_VD!D37</f>
        <v>2016</v>
      </c>
      <c r="E36">
        <f ca="1">AVERAGEIFS(IND_SavTechs_VD!$E$8:$E$607,IND_SavTechs_VD!$C$8:$C$607,IND_VD!C36, IND_SavTechs_VD!$K$8:$K$607,IND_VD!L36)</f>
        <v>3.383</v>
      </c>
      <c r="F36" s="79">
        <f ca="1">AVERAGEIFS(IND_SavTechs_VD!$F$8:$F$607,IND_SavTechs_VD!$C$8:$C$607,IND_VD!C36, IND_SavTechs_VD!$K$8:$K$607,IND_VD!L36)</f>
        <v>633.50678843709829</v>
      </c>
      <c r="I36" s="63">
        <f>IND_SavTechs_VD!I37</f>
        <v>1</v>
      </c>
      <c r="J36" s="63">
        <f>IND_SavTechs_VD!J37</f>
        <v>1</v>
      </c>
      <c r="L36">
        <v>6</v>
      </c>
      <c r="M36" t="s">
        <v>168</v>
      </c>
      <c r="Q36" t="str">
        <f t="shared" ca="1" si="1"/>
        <v>INDVDEFFLA-2</v>
      </c>
      <c r="R36" t="str">
        <f t="shared" ca="1" si="2"/>
        <v>Motor vehicles Industry SaviLA</v>
      </c>
      <c r="S36" t="s">
        <v>32</v>
      </c>
      <c r="T36" t="s">
        <v>33</v>
      </c>
      <c r="W36" t="s">
        <v>34</v>
      </c>
    </row>
    <row r="37" spans="2:23">
      <c r="B37" t="str">
        <f t="shared" ca="1" si="5"/>
        <v>INDVDEFFLA-3</v>
      </c>
      <c r="C37" t="str">
        <f ca="1">IND_SavTechs_VD!$C$11</f>
        <v>IVDLA</v>
      </c>
      <c r="D37">
        <f>IND_SavTechs_VD!D38</f>
        <v>2016</v>
      </c>
      <c r="E37">
        <f ca="1">AVERAGEIFS(IND_SavTechs_VD!$E$8:$E$607,IND_SavTechs_VD!$C$8:$C$607,IND_VD!C37, IND_SavTechs_VD!$K$8:$K$607,IND_VD!L37)</f>
        <v>3.43825</v>
      </c>
      <c r="F37" s="79">
        <f ca="1">AVERAGEIFS(IND_SavTechs_VD!$F$8:$F$607,IND_SavTechs_VD!$C$8:$C$607,IND_VD!C37, IND_SavTechs_VD!$K$8:$K$607,IND_VD!L37)</f>
        <v>745.0967186530246</v>
      </c>
      <c r="I37" s="63">
        <f>IND_SavTechs_VD!I38</f>
        <v>1</v>
      </c>
      <c r="J37" s="63">
        <f>IND_SavTechs_VD!J38</f>
        <v>1</v>
      </c>
      <c r="L37">
        <v>5</v>
      </c>
      <c r="M37" t="s">
        <v>169</v>
      </c>
      <c r="Q37" t="str">
        <f t="shared" ca="1" si="1"/>
        <v>INDVDEFFLA-3</v>
      </c>
      <c r="R37" t="str">
        <f t="shared" ca="1" si="2"/>
        <v>Motor vehicles Industry SaviLA</v>
      </c>
      <c r="S37" t="s">
        <v>32</v>
      </c>
      <c r="T37" t="s">
        <v>33</v>
      </c>
      <c r="W37" t="s">
        <v>34</v>
      </c>
    </row>
    <row r="38" spans="2:23">
      <c r="B38" t="str">
        <f t="shared" ca="1" si="5"/>
        <v>INDVDEFFLA-4</v>
      </c>
      <c r="C38" t="str">
        <f ca="1">IND_SavTechs_VD!$C$11</f>
        <v>IVDLA</v>
      </c>
      <c r="D38">
        <f>IND_SavTechs_VD!D39</f>
        <v>2016</v>
      </c>
      <c r="E38">
        <f ca="1">AVERAGEIFS(IND_SavTechs_VD!$E$8:$E$607,IND_SavTechs_VD!$C$8:$C$607,IND_VD!C38, IND_SavTechs_VD!$K$8:$K$607,IND_VD!L38)</f>
        <v>3.4892499999999997</v>
      </c>
      <c r="F38" s="79">
        <f ca="1">AVERAGEIFS(IND_SavTechs_VD!$F$8:$F$607,IND_SavTechs_VD!$C$8:$C$607,IND_VD!C38, IND_SavTechs_VD!$K$8:$K$607,IND_VD!L38)</f>
        <v>856.68664886895044</v>
      </c>
      <c r="I38" s="63">
        <f>IND_SavTechs_VD!I39</f>
        <v>1</v>
      </c>
      <c r="J38" s="63">
        <f>IND_SavTechs_VD!J39</f>
        <v>1</v>
      </c>
      <c r="L38">
        <v>4</v>
      </c>
      <c r="M38" t="s">
        <v>170</v>
      </c>
      <c r="Q38" t="str">
        <f t="shared" ca="1" si="1"/>
        <v>INDVDEFFLA-4</v>
      </c>
      <c r="R38" t="str">
        <f t="shared" ca="1" si="2"/>
        <v>Motor vehicles Industry SaviLA</v>
      </c>
      <c r="S38" t="s">
        <v>32</v>
      </c>
      <c r="T38" t="s">
        <v>33</v>
      </c>
      <c r="W38" t="s">
        <v>34</v>
      </c>
    </row>
    <row r="39" spans="2:23">
      <c r="B39" t="str">
        <f t="shared" ca="1" si="5"/>
        <v>INDVDEFFLA-5</v>
      </c>
      <c r="C39" t="str">
        <f ca="1">IND_SavTechs_VD!$C$11</f>
        <v>IVDLA</v>
      </c>
      <c r="D39">
        <f>IND_SavTechs_VD!D40</f>
        <v>2016</v>
      </c>
      <c r="E39">
        <f ca="1">AVERAGEIFS(IND_SavTechs_VD!$E$8:$E$607,IND_SavTechs_VD!$C$8:$C$607,IND_VD!C39, IND_SavTechs_VD!$K$8:$K$607,IND_VD!L39)</f>
        <v>3.5402499999999999</v>
      </c>
      <c r="F39" s="79">
        <f ca="1">AVERAGEIFS(IND_SavTechs_VD!$F$8:$F$607,IND_SavTechs_VD!$C$8:$C$607,IND_VD!C39, IND_SavTechs_VD!$K$8:$K$607,IND_VD!L39)</f>
        <v>968.27657908487686</v>
      </c>
      <c r="I39" s="63">
        <f>IND_SavTechs_VD!I40</f>
        <v>1</v>
      </c>
      <c r="J39" s="63">
        <f>IND_SavTechs_VD!J40</f>
        <v>1</v>
      </c>
      <c r="L39">
        <v>3</v>
      </c>
      <c r="M39" t="s">
        <v>171</v>
      </c>
      <c r="Q39" t="str">
        <f t="shared" ca="1" si="1"/>
        <v>INDVDEFFLA-5</v>
      </c>
      <c r="R39" t="str">
        <f t="shared" ca="1" si="2"/>
        <v>Motor vehicles Industry SaviLA</v>
      </c>
      <c r="S39" t="s">
        <v>32</v>
      </c>
      <c r="T39" t="s">
        <v>33</v>
      </c>
      <c r="W39" t="s">
        <v>34</v>
      </c>
    </row>
    <row r="40" spans="2:23">
      <c r="B40" t="str">
        <f t="shared" ca="1" si="5"/>
        <v>INDVDEFFLA-6</v>
      </c>
      <c r="C40" t="str">
        <f ca="1">IND_SavTechs_VD!$C$11</f>
        <v>IVDLA</v>
      </c>
      <c r="D40">
        <f>IND_SavTechs_VD!D41</f>
        <v>2016</v>
      </c>
      <c r="E40">
        <f ca="1">AVERAGEIFS(IND_SavTechs_VD!$E$8:$E$607,IND_SavTechs_VD!$C$8:$C$607,IND_VD!C40, IND_SavTechs_VD!$K$8:$K$607,IND_VD!L40)</f>
        <v>3.5785</v>
      </c>
      <c r="F40" s="79">
        <f ca="1">AVERAGEIFS(IND_SavTechs_VD!$F$8:$F$607,IND_SavTechs_VD!$C$8:$C$607,IND_VD!C40, IND_SavTechs_VD!$K$8:$K$607,IND_VD!L40)</f>
        <v>1051.9690267468216</v>
      </c>
      <c r="I40" s="63">
        <f>IND_SavTechs_VD!I41</f>
        <v>1</v>
      </c>
      <c r="J40" s="63">
        <f>IND_SavTechs_VD!J41</f>
        <v>1</v>
      </c>
      <c r="L40">
        <v>2</v>
      </c>
      <c r="M40" t="s">
        <v>172</v>
      </c>
      <c r="Q40" t="str">
        <f t="shared" ca="1" si="1"/>
        <v>INDVDEFFLA-6</v>
      </c>
      <c r="R40" t="str">
        <f t="shared" ca="1" si="2"/>
        <v>Motor vehicles Industry SaviLA</v>
      </c>
      <c r="S40" t="s">
        <v>32</v>
      </c>
      <c r="T40" t="s">
        <v>33</v>
      </c>
      <c r="W40" t="s">
        <v>34</v>
      </c>
    </row>
    <row r="41" spans="2:23">
      <c r="B41" t="str">
        <f t="shared" ca="1" si="5"/>
        <v>INDVDEFFLA-7</v>
      </c>
      <c r="C41" t="str">
        <f ca="1">IND_SavTechs_VD!$C$11</f>
        <v>IVDLA</v>
      </c>
      <c r="D41">
        <f>IND_SavTechs_VD!D42</f>
        <v>2016</v>
      </c>
      <c r="E41">
        <f ca="1">AVERAGEIFS(IND_SavTechs_VD!$E$8:$E$607,IND_SavTechs_VD!$C$8:$C$607,IND_VD!C41, IND_SavTechs_VD!$K$8:$K$607,IND_VD!L41)</f>
        <v>3.6167499999999997</v>
      </c>
      <c r="F41" s="79">
        <f ca="1">AVERAGEIFS(IND_SavTechs_VD!$F$8:$F$607,IND_SavTechs_VD!$C$8:$C$607,IND_VD!C41, IND_SavTechs_VD!$K$8:$K$607,IND_VD!L41)</f>
        <v>1135.661474408766</v>
      </c>
      <c r="I41" s="63">
        <f>IND_SavTechs_VD!I42</f>
        <v>1</v>
      </c>
      <c r="J41" s="63">
        <f>IND_SavTechs_VD!J42</f>
        <v>1</v>
      </c>
      <c r="L41">
        <v>1</v>
      </c>
      <c r="M41" t="s">
        <v>173</v>
      </c>
      <c r="Q41" t="str">
        <f t="shared" ca="1" si="1"/>
        <v>INDVDEFFLA-7</v>
      </c>
      <c r="R41" t="str">
        <f t="shared" ca="1" si="2"/>
        <v>Motor vehicles Industry SaviLA</v>
      </c>
      <c r="S41" t="s">
        <v>32</v>
      </c>
      <c r="T41" t="s">
        <v>33</v>
      </c>
      <c r="W41" t="s">
        <v>34</v>
      </c>
    </row>
    <row r="42" spans="2:23">
      <c r="B42" t="str">
        <f t="shared" ca="1" si="5"/>
        <v>INDVDEFFLA-8</v>
      </c>
      <c r="C42" t="str">
        <f ca="1">IND_SavTechs_VD!$C$11</f>
        <v>IVDLA</v>
      </c>
      <c r="D42">
        <f>IND_SavTechs_VD!D43</f>
        <v>2016</v>
      </c>
      <c r="E42">
        <f ca="1">AVERAGEIFS(IND_SavTechs_VD!$E$8:$E$607,IND_SavTechs_VD!$C$8:$C$607,IND_VD!C42, IND_SavTechs_VD!$K$8:$K$607,IND_VD!L42)</f>
        <v>4.2261760563380291</v>
      </c>
      <c r="F42" s="79">
        <f ca="1">AVERAGEIFS(IND_SavTechs_VD!$F$8:$F$607,IND_SavTechs_VD!$C$8:$C$607,IND_VD!C42, IND_SavTechs_VD!$K$8:$K$607,IND_VD!L42)</f>
        <v>1951.5895462549574</v>
      </c>
      <c r="I42" s="63">
        <f>IND_SavTechs_VD!I43</f>
        <v>1</v>
      </c>
      <c r="J42" s="63">
        <f>IND_SavTechs_VD!J43</f>
        <v>1</v>
      </c>
      <c r="L42">
        <v>0</v>
      </c>
      <c r="M42" t="s">
        <v>174</v>
      </c>
      <c r="Q42" t="str">
        <f t="shared" ca="1" si="1"/>
        <v>INDVDEFFLA-8</v>
      </c>
      <c r="R42" t="str">
        <f t="shared" ca="1" si="2"/>
        <v>Motor vehicles Industry SaviLA</v>
      </c>
      <c r="S42" t="s">
        <v>32</v>
      </c>
      <c r="T42" t="s">
        <v>33</v>
      </c>
      <c r="W42" t="s">
        <v>34</v>
      </c>
    </row>
    <row r="43" spans="2:23">
      <c r="B43" t="str">
        <f ca="1">"IND"&amp;MID(C43,2,2)&amp;"EFF"&amp;RIGHT(C43,2)&amp;"-"&amp;8-L43</f>
        <v>INDVDEFFEM-0</v>
      </c>
      <c r="C43" t="str">
        <f ca="1">IND_SavTechs_VD!$C$12</f>
        <v>IVDEM</v>
      </c>
      <c r="D43">
        <f>IND_SavTechs_VD!D44</f>
        <v>2016</v>
      </c>
      <c r="E43">
        <f ca="1">AVERAGEIFS(IND_SavTechs_VD!$E$8:$E$607,IND_SavTechs_VD!$C$8:$C$607,IND_VD!C43, IND_SavTechs_VD!$K$8:$K$607,IND_VD!L43)</f>
        <v>3.1772999999999993</v>
      </c>
      <c r="F43" s="79">
        <f ca="1">AVERAGEIFS(IND_SavTechs_VD!$F$8:$F$607,IND_SavTechs_VD!$C$8:$C$607,IND_VD!C43, IND_SavTechs_VD!$K$8:$K$607,IND_VD!L43)</f>
        <v>144.46390639845819</v>
      </c>
      <c r="I43" s="63">
        <f>IND_SavTechs_VD!I44</f>
        <v>1</v>
      </c>
      <c r="J43" s="63">
        <f>IND_SavTechs_VD!J44</f>
        <v>1</v>
      </c>
      <c r="L43">
        <v>8</v>
      </c>
      <c r="M43" t="s">
        <v>166</v>
      </c>
      <c r="Q43" t="str">
        <f t="shared" ca="1" si="1"/>
        <v>INDVDEFFEM-0</v>
      </c>
      <c r="R43" t="str">
        <f t="shared" ca="1" si="2"/>
        <v>Motor vehicles Industry SaviEM</v>
      </c>
      <c r="S43" t="s">
        <v>32</v>
      </c>
      <c r="T43" t="s">
        <v>33</v>
      </c>
      <c r="W43" t="s">
        <v>34</v>
      </c>
    </row>
    <row r="44" spans="2:23">
      <c r="B44" t="str">
        <f t="shared" ref="B44:B51" ca="1" si="6">"IND"&amp;MID(C44,2,2)&amp;"EFF"&amp;RIGHT(C44,2)&amp;"-"&amp;8-L44</f>
        <v>INDVDEFFEM-1</v>
      </c>
      <c r="C44" t="str">
        <f ca="1">IND_SavTechs_VD!$C$12</f>
        <v>IVDEM</v>
      </c>
      <c r="D44">
        <f>IND_SavTechs_VD!D45</f>
        <v>2016</v>
      </c>
      <c r="E44">
        <f ca="1">AVERAGEIFS(IND_SavTechs_VD!$E$8:$E$607,IND_SavTechs_VD!$C$8:$C$607,IND_VD!C44, IND_SavTechs_VD!$K$8:$K$607,IND_VD!L44)</f>
        <v>3.5164499999999999</v>
      </c>
      <c r="F44" s="79">
        <f ca="1">AVERAGEIFS(IND_SavTechs_VD!$F$8:$F$607,IND_SavTechs_VD!$C$8:$C$607,IND_VD!C44, IND_SavTechs_VD!$K$8:$K$607,IND_VD!L44)</f>
        <v>556.99017585387878</v>
      </c>
      <c r="I44" s="63">
        <f>IND_SavTechs_VD!I45</f>
        <v>1</v>
      </c>
      <c r="J44" s="63">
        <f>IND_SavTechs_VD!J45</f>
        <v>1</v>
      </c>
      <c r="L44">
        <v>7</v>
      </c>
      <c r="M44" t="s">
        <v>167</v>
      </c>
      <c r="Q44" t="str">
        <f t="shared" ca="1" si="1"/>
        <v>INDVDEFFEM-1</v>
      </c>
      <c r="R44" t="str">
        <f t="shared" ca="1" si="2"/>
        <v>Motor vehicles Industry SaviEM</v>
      </c>
      <c r="S44" t="s">
        <v>32</v>
      </c>
      <c r="T44" t="s">
        <v>33</v>
      </c>
      <c r="W44" t="s">
        <v>34</v>
      </c>
    </row>
    <row r="45" spans="2:23">
      <c r="B45" t="str">
        <f t="shared" ca="1" si="6"/>
        <v>INDVDEFFEM-2</v>
      </c>
      <c r="C45" t="str">
        <f ca="1">IND_SavTechs_VD!$C$12</f>
        <v>IVDEM</v>
      </c>
      <c r="D45">
        <f>IND_SavTechs_VD!D46</f>
        <v>2016</v>
      </c>
      <c r="E45">
        <f ca="1">AVERAGEIFS(IND_SavTechs_VD!$E$8:$E$607,IND_SavTechs_VD!$C$8:$C$607,IND_VD!C45, IND_SavTechs_VD!$K$8:$K$607,IND_VD!L45)</f>
        <v>3.5833874999999997</v>
      </c>
      <c r="F45" s="79">
        <f ca="1">AVERAGEIFS(IND_SavTechs_VD!$F$8:$F$607,IND_SavTechs_VD!$C$8:$C$607,IND_VD!C45, IND_SavTechs_VD!$K$8:$K$607,IND_VD!L45)</f>
        <v>660.79068751271211</v>
      </c>
      <c r="I45" s="63">
        <f>IND_SavTechs_VD!I46</f>
        <v>1</v>
      </c>
      <c r="J45" s="63">
        <f>IND_SavTechs_VD!J46</f>
        <v>1</v>
      </c>
      <c r="L45">
        <v>6</v>
      </c>
      <c r="M45" t="s">
        <v>168</v>
      </c>
      <c r="Q45" t="str">
        <f t="shared" ca="1" si="1"/>
        <v>INDVDEFFEM-2</v>
      </c>
      <c r="R45" t="str">
        <f t="shared" ca="1" si="2"/>
        <v>Motor vehicles Industry SaviEM</v>
      </c>
      <c r="S45" t="s">
        <v>32</v>
      </c>
      <c r="T45" t="s">
        <v>33</v>
      </c>
      <c r="W45" t="s">
        <v>34</v>
      </c>
    </row>
    <row r="46" spans="2:23">
      <c r="B46" t="str">
        <f t="shared" ca="1" si="6"/>
        <v>INDVDEFFEM-3</v>
      </c>
      <c r="C46" t="str">
        <f ca="1">IND_SavTechs_VD!$C$12</f>
        <v>IVDEM</v>
      </c>
      <c r="D46">
        <f>IND_SavTechs_VD!D47</f>
        <v>2016</v>
      </c>
      <c r="E46">
        <f ca="1">AVERAGEIFS(IND_SavTechs_VD!$E$8:$E$607,IND_SavTechs_VD!$C$8:$C$607,IND_VD!C46, IND_SavTechs_VD!$K$8:$K$607,IND_VD!L46)</f>
        <v>3.6369374999999997</v>
      </c>
      <c r="F46" s="79">
        <f ca="1">AVERAGEIFS(IND_SavTechs_VD!$F$8:$F$607,IND_SavTechs_VD!$C$8:$C$607,IND_VD!C46, IND_SavTechs_VD!$K$8:$K$607,IND_VD!L46)</f>
        <v>764.59119917154533</v>
      </c>
      <c r="I46" s="63">
        <f>IND_SavTechs_VD!I47</f>
        <v>1</v>
      </c>
      <c r="J46" s="63">
        <f>IND_SavTechs_VD!J47</f>
        <v>1</v>
      </c>
      <c r="L46">
        <v>5</v>
      </c>
      <c r="M46" t="s">
        <v>169</v>
      </c>
      <c r="Q46" t="str">
        <f t="shared" ca="1" si="1"/>
        <v>INDVDEFFEM-3</v>
      </c>
      <c r="R46" t="str">
        <f t="shared" ca="1" si="2"/>
        <v>Motor vehicles Industry SaviEM</v>
      </c>
      <c r="S46" t="s">
        <v>32</v>
      </c>
      <c r="T46" t="s">
        <v>33</v>
      </c>
      <c r="W46" t="s">
        <v>34</v>
      </c>
    </row>
    <row r="47" spans="2:23">
      <c r="B47" t="str">
        <f t="shared" ca="1" si="6"/>
        <v>INDVDEFFEM-4</v>
      </c>
      <c r="C47" t="str">
        <f ca="1">IND_SavTechs_VD!$C$12</f>
        <v>IVDEM</v>
      </c>
      <c r="D47">
        <f>IND_SavTechs_VD!D48</f>
        <v>2016</v>
      </c>
      <c r="E47">
        <f ca="1">AVERAGEIFS(IND_SavTechs_VD!$E$8:$E$607,IND_SavTechs_VD!$C$8:$C$607,IND_VD!C47, IND_SavTechs_VD!$K$8:$K$607,IND_VD!L47)</f>
        <v>3.6904874999999997</v>
      </c>
      <c r="F47" s="79">
        <f ca="1">AVERAGEIFS(IND_SavTechs_VD!$F$8:$F$607,IND_SavTechs_VD!$C$8:$C$607,IND_VD!C47, IND_SavTechs_VD!$K$8:$K$607,IND_VD!L47)</f>
        <v>868.39171083037866</v>
      </c>
      <c r="I47" s="63">
        <f>IND_SavTechs_VD!I48</f>
        <v>1</v>
      </c>
      <c r="J47" s="63">
        <f>IND_SavTechs_VD!J48</f>
        <v>1</v>
      </c>
      <c r="L47">
        <v>4</v>
      </c>
      <c r="M47" t="s">
        <v>170</v>
      </c>
      <c r="Q47" t="str">
        <f t="shared" ca="1" si="1"/>
        <v>INDVDEFFEM-4</v>
      </c>
      <c r="R47" t="str">
        <f t="shared" ca="1" si="2"/>
        <v>Motor vehicles Industry SaviEM</v>
      </c>
      <c r="S47" t="s">
        <v>32</v>
      </c>
      <c r="T47" t="s">
        <v>33</v>
      </c>
      <c r="W47" t="s">
        <v>34</v>
      </c>
    </row>
    <row r="48" spans="2:23">
      <c r="B48" t="str">
        <f t="shared" ca="1" si="6"/>
        <v>INDVDEFFEM-5</v>
      </c>
      <c r="C48" t="str">
        <f ca="1">IND_SavTechs_VD!$C$12</f>
        <v>IVDEM</v>
      </c>
      <c r="D48">
        <f>IND_SavTechs_VD!D49</f>
        <v>2016</v>
      </c>
      <c r="E48">
        <f ca="1">AVERAGEIFS(IND_SavTechs_VD!$E$8:$E$607,IND_SavTechs_VD!$C$8:$C$607,IND_VD!C48, IND_SavTechs_VD!$K$8:$K$607,IND_VD!L48)</f>
        <v>3.7440375000000001</v>
      </c>
      <c r="F48" s="79">
        <f ca="1">AVERAGEIFS(IND_SavTechs_VD!$F$8:$F$607,IND_SavTechs_VD!$C$8:$C$607,IND_VD!C48, IND_SavTechs_VD!$K$8:$K$607,IND_VD!L48)</f>
        <v>972.1922224892121</v>
      </c>
      <c r="I48" s="63">
        <f>IND_SavTechs_VD!I49</f>
        <v>1</v>
      </c>
      <c r="J48" s="63">
        <f>IND_SavTechs_VD!J49</f>
        <v>1</v>
      </c>
      <c r="L48">
        <v>3</v>
      </c>
      <c r="M48" t="s">
        <v>171</v>
      </c>
      <c r="Q48" t="str">
        <f t="shared" ca="1" si="1"/>
        <v>INDVDEFFEM-5</v>
      </c>
      <c r="R48" t="str">
        <f t="shared" ca="1" si="2"/>
        <v>Motor vehicles Industry SaviEM</v>
      </c>
      <c r="S48" t="s">
        <v>32</v>
      </c>
      <c r="T48" t="s">
        <v>33</v>
      </c>
      <c r="W48" t="s">
        <v>34</v>
      </c>
    </row>
    <row r="49" spans="2:23">
      <c r="B49" t="str">
        <f t="shared" ca="1" si="6"/>
        <v>INDVDEFFEM-6</v>
      </c>
      <c r="C49" t="str">
        <f ca="1">IND_SavTechs_VD!$C$12</f>
        <v>IVDEM</v>
      </c>
      <c r="D49">
        <f>IND_SavTechs_VD!D50</f>
        <v>2016</v>
      </c>
      <c r="E49">
        <f ca="1">AVERAGEIFS(IND_SavTechs_VD!$E$8:$E$607,IND_SavTechs_VD!$C$8:$C$607,IND_VD!C49, IND_SavTechs_VD!$K$8:$K$607,IND_VD!L49)</f>
        <v>3.7841999999999998</v>
      </c>
      <c r="F49" s="79">
        <f ca="1">AVERAGEIFS(IND_SavTechs_VD!$F$8:$F$607,IND_SavTechs_VD!$C$8:$C$607,IND_VD!C49, IND_SavTechs_VD!$K$8:$K$607,IND_VD!L49)</f>
        <v>1050.0426062333368</v>
      </c>
      <c r="I49" s="63">
        <f>IND_SavTechs_VD!I50</f>
        <v>1</v>
      </c>
      <c r="J49" s="63">
        <f>IND_SavTechs_VD!J50</f>
        <v>1</v>
      </c>
      <c r="L49">
        <v>2</v>
      </c>
      <c r="M49" t="s">
        <v>172</v>
      </c>
      <c r="Q49" t="str">
        <f t="shared" ca="1" si="1"/>
        <v>INDVDEFFEM-6</v>
      </c>
      <c r="R49" t="str">
        <f t="shared" ca="1" si="2"/>
        <v>Motor vehicles Industry SaviEM</v>
      </c>
      <c r="S49" t="s">
        <v>32</v>
      </c>
      <c r="T49" t="s">
        <v>33</v>
      </c>
      <c r="W49" t="s">
        <v>34</v>
      </c>
    </row>
    <row r="50" spans="2:23">
      <c r="B50" t="str">
        <f t="shared" ca="1" si="6"/>
        <v>INDVDEFFEM-7</v>
      </c>
      <c r="C50" t="str">
        <f ca="1">IND_SavTechs_VD!$C$12</f>
        <v>IVDEM</v>
      </c>
      <c r="D50">
        <f>IND_SavTechs_VD!D51</f>
        <v>2016</v>
      </c>
      <c r="E50">
        <f ca="1">AVERAGEIFS(IND_SavTechs_VD!$E$8:$E$607,IND_SavTechs_VD!$C$8:$C$607,IND_VD!C50, IND_SavTechs_VD!$K$8:$K$607,IND_VD!L50)</f>
        <v>3.8243624999999999</v>
      </c>
      <c r="F50" s="79">
        <f ca="1">AVERAGEIFS(IND_SavTechs_VD!$F$8:$F$607,IND_SavTechs_VD!$C$8:$C$607,IND_VD!C50, IND_SavTechs_VD!$K$8:$K$607,IND_VD!L50)</f>
        <v>1127.8929899774619</v>
      </c>
      <c r="I50" s="63">
        <f>IND_SavTechs_VD!I51</f>
        <v>1</v>
      </c>
      <c r="J50" s="63">
        <f>IND_SavTechs_VD!J51</f>
        <v>1</v>
      </c>
      <c r="L50">
        <v>1</v>
      </c>
      <c r="M50" t="s">
        <v>173</v>
      </c>
      <c r="Q50" t="str">
        <f t="shared" ca="1" si="1"/>
        <v>INDVDEFFEM-7</v>
      </c>
      <c r="R50" t="str">
        <f t="shared" ca="1" si="2"/>
        <v>Motor vehicles Industry SaviEM</v>
      </c>
      <c r="S50" t="s">
        <v>32</v>
      </c>
      <c r="T50" t="s">
        <v>33</v>
      </c>
      <c r="W50" t="s">
        <v>34</v>
      </c>
    </row>
    <row r="51" spans="2:23">
      <c r="B51" t="str">
        <f t="shared" ca="1" si="6"/>
        <v>INDVDEFFEM-8</v>
      </c>
      <c r="C51" t="str">
        <f ca="1">IND_SavTechs_VD!$C$12</f>
        <v>IVDEM</v>
      </c>
      <c r="D51">
        <f>IND_SavTechs_VD!D52</f>
        <v>2016</v>
      </c>
      <c r="E51">
        <f ca="1">AVERAGEIFS(IND_SavTechs_VD!$E$8:$E$607,IND_SavTechs_VD!$C$8:$C$607,IND_VD!C51, IND_SavTechs_VD!$K$8:$K$607,IND_VD!L51)</f>
        <v>4.4460524999999995</v>
      </c>
      <c r="F51" s="79">
        <f ca="1">AVERAGEIFS(IND_SavTechs_VD!$F$8:$F$607,IND_SavTechs_VD!$C$8:$C$607,IND_VD!C51, IND_SavTechs_VD!$K$8:$K$607,IND_VD!L51)</f>
        <v>1957.5933679362904</v>
      </c>
      <c r="I51" s="63">
        <f>IND_SavTechs_VD!I52</f>
        <v>1</v>
      </c>
      <c r="J51" s="63">
        <f>IND_SavTechs_VD!J52</f>
        <v>1</v>
      </c>
      <c r="L51">
        <v>0</v>
      </c>
      <c r="M51" t="s">
        <v>174</v>
      </c>
      <c r="Q51" t="str">
        <f t="shared" ca="1" si="1"/>
        <v>INDVDEFFEM-8</v>
      </c>
      <c r="R51" t="str">
        <f t="shared" ca="1" si="2"/>
        <v>Motor vehicles Industry SaviEM</v>
      </c>
      <c r="S51" t="s">
        <v>32</v>
      </c>
      <c r="T51" t="s">
        <v>33</v>
      </c>
      <c r="W51" t="s">
        <v>34</v>
      </c>
    </row>
    <row r="52" spans="2:23">
      <c r="B52" t="str">
        <f ca="1">"IND"&amp;MID(C52,2,2)&amp;"EFF"&amp;RIGHT(C52,2)&amp;"-"&amp;8-L52</f>
        <v>INDVDEFFTF-0</v>
      </c>
      <c r="C52" t="str">
        <f ca="1">IND_SavTechs_VD!$C$13</f>
        <v>IVDTF</v>
      </c>
      <c r="D52">
        <f>IND_SavTechs_VD!D53</f>
        <v>2016</v>
      </c>
      <c r="E52">
        <f ca="1">AVERAGEIFS(IND_SavTechs_VD!$E$8:$E$607,IND_SavTechs_VD!$C$8:$C$607,IND_VD!C52, IND_SavTechs_VD!$K$8:$K$607,IND_VD!L52)</f>
        <v>13.765999999999998</v>
      </c>
      <c r="F52" s="79">
        <f ca="1">AVERAGEIFS(IND_SavTechs_VD!$F$8:$F$607,IND_SavTechs_VD!$C$8:$C$607,IND_VD!C52, IND_SavTechs_VD!$K$8:$K$607,IND_VD!L52)</f>
        <v>0</v>
      </c>
      <c r="I52" s="63">
        <f>IND_SavTechs_VD!I53</f>
        <v>1</v>
      </c>
      <c r="J52" s="63">
        <f>IND_SavTechs_VD!J53</f>
        <v>1</v>
      </c>
      <c r="L52">
        <v>8</v>
      </c>
      <c r="M52" t="s">
        <v>166</v>
      </c>
      <c r="Q52" t="str">
        <f t="shared" ca="1" si="1"/>
        <v>INDVDEFFTF-0</v>
      </c>
      <c r="R52" t="str">
        <f t="shared" ca="1" si="2"/>
        <v>Motor vehicles Industry SaviTF</v>
      </c>
      <c r="S52" t="s">
        <v>32</v>
      </c>
      <c r="T52" t="s">
        <v>33</v>
      </c>
      <c r="W52" t="s">
        <v>34</v>
      </c>
    </row>
    <row r="53" spans="2:23">
      <c r="B53" t="str">
        <f t="shared" ref="B53:B60" ca="1" si="7">"IND"&amp;MID(C53,2,2)&amp;"EFF"&amp;RIGHT(C53,2)&amp;"-"&amp;8-L53</f>
        <v>INDVDEFFTF-1</v>
      </c>
      <c r="C53" t="str">
        <f ca="1">IND_SavTechs_VD!$C$13</f>
        <v>IVDTF</v>
      </c>
      <c r="D53">
        <f>IND_SavTechs_VD!D54</f>
        <v>2016</v>
      </c>
      <c r="E53" s="141">
        <v>1</v>
      </c>
      <c r="F53" s="142">
        <v>5000</v>
      </c>
      <c r="I53" s="63">
        <f>IND_SavTechs_VD!I54</f>
        <v>1</v>
      </c>
      <c r="J53" s="63">
        <f>IND_SavTechs_VD!J54</f>
        <v>1</v>
      </c>
      <c r="L53">
        <v>7</v>
      </c>
      <c r="M53" t="s">
        <v>167</v>
      </c>
      <c r="Q53" t="str">
        <f t="shared" ca="1" si="1"/>
        <v>INDVDEFFTF-1</v>
      </c>
      <c r="R53" t="str">
        <f t="shared" ca="1" si="2"/>
        <v>Motor vehicles Industry SaviTF</v>
      </c>
      <c r="S53" t="s">
        <v>32</v>
      </c>
      <c r="T53" t="s">
        <v>33</v>
      </c>
      <c r="W53" t="s">
        <v>34</v>
      </c>
    </row>
    <row r="54" spans="2:23">
      <c r="B54" t="str">
        <f t="shared" ca="1" si="7"/>
        <v>INDVDEFFTF-2</v>
      </c>
      <c r="C54" t="str">
        <f ca="1">IND_SavTechs_VD!$C$13</f>
        <v>IVDTF</v>
      </c>
      <c r="D54">
        <f>IND_SavTechs_VD!D55</f>
        <v>2016</v>
      </c>
      <c r="E54" s="141">
        <v>1</v>
      </c>
      <c r="F54" s="142">
        <v>5000</v>
      </c>
      <c r="I54" s="63">
        <f>IND_SavTechs_VD!I55</f>
        <v>1</v>
      </c>
      <c r="J54" s="63">
        <f>IND_SavTechs_VD!J55</f>
        <v>1</v>
      </c>
      <c r="L54">
        <v>6</v>
      </c>
      <c r="M54" t="s">
        <v>168</v>
      </c>
      <c r="Q54" t="str">
        <f t="shared" ca="1" si="1"/>
        <v>INDVDEFFTF-2</v>
      </c>
      <c r="R54" t="str">
        <f t="shared" ca="1" si="2"/>
        <v>Motor vehicles Industry SaviTF</v>
      </c>
      <c r="S54" t="s">
        <v>32</v>
      </c>
      <c r="T54" t="s">
        <v>33</v>
      </c>
      <c r="W54" t="s">
        <v>34</v>
      </c>
    </row>
    <row r="55" spans="2:23">
      <c r="B55" t="str">
        <f t="shared" ca="1" si="7"/>
        <v>INDVDEFFTF-3</v>
      </c>
      <c r="C55" t="str">
        <f ca="1">IND_SavTechs_VD!$C$13</f>
        <v>IVDTF</v>
      </c>
      <c r="D55">
        <f>IND_SavTechs_VD!D56</f>
        <v>2016</v>
      </c>
      <c r="E55" s="141">
        <v>1</v>
      </c>
      <c r="F55" s="142">
        <v>5000</v>
      </c>
      <c r="I55" s="63">
        <f>IND_SavTechs_VD!I56</f>
        <v>1</v>
      </c>
      <c r="J55" s="63">
        <f>IND_SavTechs_VD!J56</f>
        <v>1</v>
      </c>
      <c r="L55">
        <v>5</v>
      </c>
      <c r="M55" t="s">
        <v>169</v>
      </c>
      <c r="Q55" t="str">
        <f t="shared" ca="1" si="1"/>
        <v>INDVDEFFTF-3</v>
      </c>
      <c r="R55" t="str">
        <f t="shared" ca="1" si="2"/>
        <v>Motor vehicles Industry SaviTF</v>
      </c>
      <c r="S55" t="s">
        <v>32</v>
      </c>
      <c r="T55" t="s">
        <v>33</v>
      </c>
      <c r="W55" t="s">
        <v>34</v>
      </c>
    </row>
    <row r="56" spans="2:23">
      <c r="B56" t="str">
        <f t="shared" ca="1" si="7"/>
        <v>INDVDEFFTF-4</v>
      </c>
      <c r="C56" t="str">
        <f ca="1">IND_SavTechs_VD!$C$13</f>
        <v>IVDTF</v>
      </c>
      <c r="D56">
        <f>IND_SavTechs_VD!D57</f>
        <v>2016</v>
      </c>
      <c r="E56" s="141">
        <v>1</v>
      </c>
      <c r="F56" s="142">
        <v>5000</v>
      </c>
      <c r="I56" s="63">
        <f>IND_SavTechs_VD!I57</f>
        <v>1</v>
      </c>
      <c r="J56" s="63">
        <f>IND_SavTechs_VD!J57</f>
        <v>1</v>
      </c>
      <c r="L56">
        <v>4</v>
      </c>
      <c r="M56" t="s">
        <v>170</v>
      </c>
      <c r="Q56" t="str">
        <f t="shared" ca="1" si="1"/>
        <v>INDVDEFFTF-4</v>
      </c>
      <c r="R56" t="str">
        <f t="shared" ca="1" si="2"/>
        <v>Motor vehicles Industry SaviTF</v>
      </c>
      <c r="S56" t="s">
        <v>32</v>
      </c>
      <c r="T56" t="s">
        <v>33</v>
      </c>
      <c r="W56" t="s">
        <v>34</v>
      </c>
    </row>
    <row r="57" spans="2:23">
      <c r="B57" t="str">
        <f t="shared" ca="1" si="7"/>
        <v>INDVDEFFTF-5</v>
      </c>
      <c r="C57" t="str">
        <f ca="1">IND_SavTechs_VD!$C$13</f>
        <v>IVDTF</v>
      </c>
      <c r="D57">
        <f>IND_SavTechs_VD!D58</f>
        <v>2016</v>
      </c>
      <c r="E57" s="141">
        <v>1</v>
      </c>
      <c r="F57" s="142">
        <v>5000</v>
      </c>
      <c r="I57" s="63">
        <f>IND_SavTechs_VD!I58</f>
        <v>1</v>
      </c>
      <c r="J57" s="63">
        <f>IND_SavTechs_VD!J58</f>
        <v>1</v>
      </c>
      <c r="L57">
        <v>3</v>
      </c>
      <c r="M57" t="s">
        <v>171</v>
      </c>
      <c r="Q57" t="str">
        <f t="shared" ca="1" si="1"/>
        <v>INDVDEFFTF-5</v>
      </c>
      <c r="R57" t="str">
        <f t="shared" ca="1" si="2"/>
        <v>Motor vehicles Industry SaviTF</v>
      </c>
      <c r="S57" t="s">
        <v>32</v>
      </c>
      <c r="T57" t="s">
        <v>33</v>
      </c>
      <c r="W57" t="s">
        <v>34</v>
      </c>
    </row>
    <row r="58" spans="2:23">
      <c r="B58" t="str">
        <f t="shared" ca="1" si="7"/>
        <v>INDVDEFFTF-6</v>
      </c>
      <c r="C58" t="str">
        <f ca="1">IND_SavTechs_VD!$C$13</f>
        <v>IVDTF</v>
      </c>
      <c r="D58">
        <f>IND_SavTechs_VD!D59</f>
        <v>2016</v>
      </c>
      <c r="E58" s="141">
        <v>1</v>
      </c>
      <c r="F58" s="142">
        <v>5000</v>
      </c>
      <c r="I58" s="63">
        <f>IND_SavTechs_VD!I59</f>
        <v>1</v>
      </c>
      <c r="J58" s="63">
        <f>IND_SavTechs_VD!J59</f>
        <v>1</v>
      </c>
      <c r="L58">
        <v>2</v>
      </c>
      <c r="M58" t="s">
        <v>172</v>
      </c>
      <c r="Q58" t="str">
        <f t="shared" ca="1" si="1"/>
        <v>INDVDEFFTF-6</v>
      </c>
      <c r="R58" t="str">
        <f t="shared" ca="1" si="2"/>
        <v>Motor vehicles Industry SaviTF</v>
      </c>
      <c r="S58" t="s">
        <v>32</v>
      </c>
      <c r="T58" t="s">
        <v>33</v>
      </c>
      <c r="W58" t="s">
        <v>34</v>
      </c>
    </row>
    <row r="59" spans="2:23">
      <c r="B59" t="str">
        <f t="shared" ca="1" si="7"/>
        <v>INDVDEFFTF-7</v>
      </c>
      <c r="C59" t="str">
        <f ca="1">IND_SavTechs_VD!$C$13</f>
        <v>IVDTF</v>
      </c>
      <c r="D59">
        <f>IND_SavTechs_VD!D60</f>
        <v>2016</v>
      </c>
      <c r="E59" s="141">
        <v>1</v>
      </c>
      <c r="F59" s="142">
        <v>5000</v>
      </c>
      <c r="I59" s="63">
        <f>IND_SavTechs_VD!I60</f>
        <v>1</v>
      </c>
      <c r="J59" s="63">
        <f>IND_SavTechs_VD!J60</f>
        <v>1</v>
      </c>
      <c r="L59">
        <v>1</v>
      </c>
      <c r="M59" t="s">
        <v>173</v>
      </c>
      <c r="Q59" t="str">
        <f t="shared" ca="1" si="1"/>
        <v>INDVDEFFTF-7</v>
      </c>
      <c r="R59" t="str">
        <f t="shared" ca="1" si="2"/>
        <v>Motor vehicles Industry SaviTF</v>
      </c>
      <c r="S59" t="s">
        <v>32</v>
      </c>
      <c r="T59" t="s">
        <v>33</v>
      </c>
      <c r="W59" t="s">
        <v>34</v>
      </c>
    </row>
    <row r="60" spans="2:23">
      <c r="B60" t="str">
        <f t="shared" ca="1" si="7"/>
        <v>INDVDEFFTF-8</v>
      </c>
      <c r="C60" t="str">
        <f ca="1">IND_SavTechs_VD!$C$13</f>
        <v>IVDTF</v>
      </c>
      <c r="D60">
        <f>IND_SavTechs_VD!D61</f>
        <v>2016</v>
      </c>
      <c r="E60" s="141">
        <v>1</v>
      </c>
      <c r="F60" s="142">
        <v>5000</v>
      </c>
      <c r="I60" s="63">
        <f>IND_SavTechs_VD!I61</f>
        <v>1</v>
      </c>
      <c r="J60" s="63">
        <f>IND_SavTechs_VD!J61</f>
        <v>1</v>
      </c>
      <c r="L60">
        <v>0</v>
      </c>
      <c r="M60" t="s">
        <v>174</v>
      </c>
      <c r="Q60" t="str">
        <f t="shared" ca="1" si="1"/>
        <v>INDVDEFFTF-8</v>
      </c>
      <c r="R60" t="str">
        <f t="shared" ca="1" si="2"/>
        <v>Motor vehicles Industry SaviTF</v>
      </c>
      <c r="S60" t="s">
        <v>32</v>
      </c>
      <c r="T60" t="s">
        <v>33</v>
      </c>
      <c r="W60" t="s">
        <v>34</v>
      </c>
    </row>
    <row r="61" spans="2:23">
      <c r="F61" s="79"/>
    </row>
    <row r="62" spans="2:23">
      <c r="F62" s="79"/>
    </row>
    <row r="63" spans="2:23">
      <c r="F63" s="79"/>
    </row>
    <row r="64" spans="2:23">
      <c r="F64" s="79"/>
    </row>
    <row r="65" spans="6:6">
      <c r="F65" s="79"/>
    </row>
    <row r="66" spans="6:6">
      <c r="F66" s="79"/>
    </row>
    <row r="67" spans="6:6">
      <c r="F67" s="79"/>
    </row>
    <row r="68" spans="6:6">
      <c r="F68" s="79"/>
    </row>
    <row r="69" spans="6:6">
      <c r="F69" s="79"/>
    </row>
  </sheetData>
  <pageMargins left="0.7" right="0.7" top="0.75" bottom="0.75" header="0.3" footer="0.3"/>
  <pageSetup orientation="portrait" horizontalDpi="1200" verticalDpi="1200"/>
  <legacy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5">
    <tabColor rgb="FF92D050"/>
  </sheetPr>
  <dimension ref="A1:AM909"/>
  <sheetViews>
    <sheetView zoomScale="80" zoomScaleNormal="80" workbookViewId="0">
      <selection activeCell="L5" sqref="L5"/>
    </sheetView>
  </sheetViews>
  <sheetFormatPr defaultRowHeight="12.75"/>
  <cols>
    <col min="1" max="1" width="2.85546875" style="14" customWidth="1"/>
    <col min="2" max="2" width="18.7109375" style="14" customWidth="1"/>
    <col min="3" max="3" width="11.42578125" style="14" bestFit="1" customWidth="1"/>
    <col min="4" max="4" width="7.140625" style="14" bestFit="1" customWidth="1"/>
    <col min="5" max="5" width="5" style="14" bestFit="1" customWidth="1"/>
    <col min="6" max="6" width="9.28515625" style="14" bestFit="1" customWidth="1"/>
    <col min="7" max="7" width="7" style="14" bestFit="1" customWidth="1"/>
    <col min="8" max="8" width="7.85546875" style="14" bestFit="1" customWidth="1"/>
    <col min="9" max="9" width="9.7109375" style="14" bestFit="1" customWidth="1"/>
    <col min="10" max="10" width="8.28515625" style="14" bestFit="1" customWidth="1"/>
    <col min="11" max="11" width="12" style="14" customWidth="1"/>
    <col min="12" max="12" width="16.28515625" style="14" customWidth="1"/>
    <col min="13" max="13" width="15.7109375" style="1" bestFit="1" customWidth="1"/>
    <col min="14" max="14" width="72.42578125" style="1" bestFit="1" customWidth="1"/>
    <col min="15" max="15" width="13.140625" style="1" customWidth="1"/>
    <col min="16" max="16" width="11.28515625" style="1" customWidth="1"/>
    <col min="17" max="17" width="16.28515625" style="1" customWidth="1"/>
    <col min="18" max="18" width="17.42578125" style="1" customWidth="1"/>
    <col min="19" max="19" width="13.140625" style="1" customWidth="1"/>
    <col min="20" max="21" width="13.85546875" style="1" customWidth="1"/>
    <col min="22" max="22" width="11.42578125" style="1" customWidth="1"/>
    <col min="23" max="23" width="24.28515625" style="1" bestFit="1" customWidth="1"/>
    <col min="24" max="16384" width="9.140625" style="1"/>
  </cols>
  <sheetData>
    <row r="1" spans="1:39">
      <c r="A1" s="1"/>
      <c r="B1" s="1"/>
      <c r="C1" s="1"/>
      <c r="D1" s="1"/>
      <c r="E1" s="1"/>
      <c r="F1" s="1"/>
      <c r="G1" s="1"/>
      <c r="H1" s="1"/>
      <c r="I1" s="1"/>
      <c r="J1" s="1"/>
      <c r="K1" s="1"/>
      <c r="L1" s="1"/>
    </row>
    <row r="2" spans="1:39" ht="23.25">
      <c r="A2" s="1"/>
      <c r="B2" s="2" t="str">
        <f ca="1">W8&amp;" Industry Saving Potential Technologies from COWI Study"</f>
        <v>Motor vehicles Industry Saving Potential Technologies from COWI Study</v>
      </c>
      <c r="C2" s="1"/>
      <c r="D2" s="1"/>
      <c r="E2" s="1"/>
      <c r="F2" s="1"/>
      <c r="G2" s="1"/>
      <c r="H2" s="1"/>
      <c r="I2" s="1"/>
      <c r="J2" s="1"/>
      <c r="K2" s="1"/>
      <c r="L2" s="1"/>
      <c r="M2" s="3"/>
    </row>
    <row r="3" spans="1:39">
      <c r="A3" s="1"/>
      <c r="B3" s="1"/>
      <c r="C3" s="1"/>
      <c r="D3" s="1"/>
      <c r="E3" s="1"/>
      <c r="F3" s="1"/>
      <c r="G3" s="1"/>
      <c r="H3" s="1"/>
      <c r="I3" s="1"/>
      <c r="J3" s="1"/>
      <c r="K3" s="1"/>
      <c r="L3" s="1"/>
    </row>
    <row r="4" spans="1:39">
      <c r="A4" s="1"/>
      <c r="B4" s="1"/>
      <c r="C4" s="1"/>
      <c r="D4" s="1"/>
      <c r="E4" s="1"/>
      <c r="F4" s="1"/>
      <c r="G4" s="1"/>
      <c r="H4" s="1"/>
      <c r="I4" s="1"/>
      <c r="J4" s="1"/>
      <c r="K4" s="1"/>
      <c r="L4" s="1"/>
    </row>
    <row r="5" spans="1:39">
      <c r="A5" s="1"/>
      <c r="B5" s="1"/>
      <c r="C5" s="4"/>
      <c r="D5" s="1"/>
      <c r="E5" s="1"/>
      <c r="F5" s="1"/>
      <c r="G5" s="1"/>
      <c r="H5" s="1"/>
      <c r="I5" s="1"/>
      <c r="J5" s="1"/>
      <c r="K5" s="1"/>
      <c r="L5" s="5"/>
      <c r="M5" s="5"/>
      <c r="N5" s="6"/>
      <c r="O5" s="6"/>
      <c r="P5" s="6"/>
      <c r="Q5" s="6"/>
      <c r="R5" s="6"/>
      <c r="S5" s="6"/>
      <c r="X5" s="7" t="s">
        <v>2</v>
      </c>
      <c r="Y5" s="7"/>
      <c r="Z5" s="7"/>
      <c r="AA5" s="7"/>
      <c r="AB5" s="7"/>
      <c r="AC5" s="7"/>
      <c r="AD5" s="7"/>
      <c r="AE5" s="7"/>
      <c r="AF5" s="7"/>
      <c r="AG5" s="7"/>
    </row>
    <row r="6" spans="1:39">
      <c r="A6" s="1"/>
      <c r="B6" s="8" t="s">
        <v>3</v>
      </c>
      <c r="C6" s="8" t="s">
        <v>4</v>
      </c>
      <c r="D6" s="9" t="s">
        <v>5</v>
      </c>
      <c r="E6" s="9" t="s">
        <v>6</v>
      </c>
      <c r="F6" s="9" t="s">
        <v>7</v>
      </c>
      <c r="G6" s="9" t="s">
        <v>8</v>
      </c>
      <c r="H6" s="9" t="s">
        <v>9</v>
      </c>
      <c r="I6" s="9" t="s">
        <v>10</v>
      </c>
      <c r="J6" s="9" t="s">
        <v>11</v>
      </c>
      <c r="K6" s="1"/>
      <c r="L6" s="10" t="s">
        <v>12</v>
      </c>
      <c r="M6" s="10" t="s">
        <v>3</v>
      </c>
      <c r="N6" s="10" t="s">
        <v>13</v>
      </c>
      <c r="O6" s="10" t="s">
        <v>14</v>
      </c>
      <c r="P6" s="10" t="s">
        <v>15</v>
      </c>
      <c r="Q6" s="10" t="s">
        <v>16</v>
      </c>
      <c r="R6" s="10" t="s">
        <v>17</v>
      </c>
      <c r="S6" s="10" t="s">
        <v>18</v>
      </c>
      <c r="V6" s="125"/>
      <c r="X6" s="7" t="s">
        <v>19</v>
      </c>
      <c r="Y6" s="7"/>
      <c r="Z6" s="7"/>
      <c r="AA6" s="7"/>
      <c r="AB6" s="7"/>
      <c r="AC6" s="7"/>
      <c r="AD6" s="7"/>
      <c r="AE6" s="7"/>
      <c r="AF6" s="7"/>
      <c r="AG6" s="7"/>
    </row>
    <row r="7" spans="1:39" ht="26.25" thickBot="1">
      <c r="A7" s="1"/>
      <c r="B7" s="11" t="s">
        <v>20</v>
      </c>
      <c r="C7" s="11"/>
      <c r="D7" s="11"/>
      <c r="E7" s="11"/>
      <c r="F7" s="11" t="s">
        <v>21</v>
      </c>
      <c r="G7" s="11" t="s">
        <v>22</v>
      </c>
      <c r="H7" s="11" t="s">
        <v>21</v>
      </c>
      <c r="I7" s="11"/>
      <c r="J7" s="11"/>
      <c r="K7" s="1"/>
      <c r="L7" s="12" t="s">
        <v>23</v>
      </c>
      <c r="M7" s="13" t="s">
        <v>24</v>
      </c>
      <c r="N7" s="13" t="s">
        <v>25</v>
      </c>
      <c r="O7" s="13" t="s">
        <v>26</v>
      </c>
      <c r="P7" s="13" t="s">
        <v>27</v>
      </c>
      <c r="Q7" s="13" t="s">
        <v>28</v>
      </c>
      <c r="R7" s="13" t="s">
        <v>29</v>
      </c>
      <c r="S7" s="13" t="s">
        <v>30</v>
      </c>
    </row>
    <row r="8" spans="1:39">
      <c r="A8" s="1"/>
      <c r="B8" s="14" t="str">
        <f t="shared" ref="B8:B71" ca="1" si="0">M8</f>
        <v>INDVDEFFMT-01</v>
      </c>
      <c r="C8" s="15" t="str">
        <f ca="1">"I"&amp;MID(B8,4,1)&amp;"D"&amp;MID(B8,9,2)</f>
        <v>IVDMT</v>
      </c>
      <c r="D8" s="16">
        <f>'EE investment costs'!$F$15</f>
        <v>2016</v>
      </c>
      <c r="E8" s="14">
        <f>VLOOKUP(X8,'EE investment costs'!$D$56:$R$656,15,0)</f>
        <v>2.625</v>
      </c>
      <c r="F8" s="17">
        <f ca="1">INDEX('EE investment costs'!$D$56:$R$656,MATCH(X8,'EE investment costs'!$D$56:$D$656,0),MATCH($V$8,'EE investment costs'!$D$56:$R$56,0))</f>
        <v>0</v>
      </c>
      <c r="I8" s="18">
        <v>1</v>
      </c>
      <c r="J8" s="18">
        <v>1</v>
      </c>
      <c r="K8" s="14">
        <f ca="1">IF(F8&lt;500,1,0)+IF(F8&lt;600,1,0)+IF(F8&lt;700,1,0)+IF(F8&lt;800,1,0)+IF(F8&lt;900,1,0)+IF(F8&lt;1000,1,0)+IF(F8&lt;1100,1,0)+IF(F8&lt;1200,1,0)</f>
        <v>8</v>
      </c>
      <c r="L8" s="19" t="s">
        <v>31</v>
      </c>
      <c r="M8" s="20" t="str">
        <f t="shared" ref="M8:M71" ca="1" si="1">CONCATENATE("IND",$V$8,"EFF",$X8)</f>
        <v>INDVDEFFMT-01</v>
      </c>
      <c r="N8" s="21" t="str">
        <f ca="1">$W$8&amp;" Saving Tech"&amp;"-"&amp;$Y8&amp;" "&amp;AC8&amp;"y"</f>
        <v>Motor vehicles Saving Tech-Heat Medium Temp. up to 150C 0.1y</v>
      </c>
      <c r="O8" s="21" t="s">
        <v>32</v>
      </c>
      <c r="P8" s="21" t="s">
        <v>33</v>
      </c>
      <c r="Q8" s="21"/>
      <c r="R8" s="21"/>
      <c r="S8" s="20" t="s">
        <v>34</v>
      </c>
      <c r="V8" s="124" t="str">
        <f ca="1">RIGHT(REPLACE(CELL("filename",A1),1,FIND("]",CELL("filename",A1)),""),2)</f>
        <v>VD</v>
      </c>
      <c r="W8" s="26" t="str">
        <f ca="1">VLOOKUP(V8,Sectors!$B$2:$C$13,2,0)</f>
        <v>Motor vehicles</v>
      </c>
      <c r="X8" s="3" t="str">
        <f>'EE investment costs'!D57</f>
        <v>MT-01</v>
      </c>
      <c r="Y8" s="3" t="str">
        <f>'EE investment costs'!E57</f>
        <v>Heat Medium Temp. up to 150C</v>
      </c>
      <c r="AC8" s="123">
        <f>'EE investment costs'!C57</f>
        <v>0.1</v>
      </c>
      <c r="AD8" s="22" t="str">
        <f t="shared" ref="AD8" ca="1" si="2">RIGHT(B8,1)</f>
        <v>1</v>
      </c>
      <c r="AE8" s="22" t="str">
        <f ca="1">RIGHT(B14,1)</f>
        <v>2</v>
      </c>
      <c r="AF8" s="22" t="str">
        <f ca="1">RIGHT(B20,1)</f>
        <v>3</v>
      </c>
      <c r="AG8" s="22" t="str">
        <f ca="1">RIGHT(B26,1)</f>
        <v>4</v>
      </c>
      <c r="AH8" s="22" t="str">
        <f ca="1">RIGHT(B32,1)</f>
        <v>5</v>
      </c>
      <c r="AI8" s="22" t="str">
        <f ca="1">RIGHT(B38,1)</f>
        <v>6</v>
      </c>
      <c r="AJ8" s="22" t="str">
        <f ca="1">RIGHT(B44,1)</f>
        <v>7</v>
      </c>
      <c r="AK8" s="22" t="str">
        <f ca="1">RIGHT(B50,1)</f>
        <v>8</v>
      </c>
      <c r="AL8" s="22" t="str">
        <f ca="1">RIGHT(B56,1)</f>
        <v>9</v>
      </c>
      <c r="AM8" s="22" t="str">
        <f ca="1">RIGHT(B62,2)</f>
        <v>10</v>
      </c>
    </row>
    <row r="9" spans="1:39">
      <c r="B9" s="14" t="str">
        <f t="shared" ca="1" si="0"/>
        <v>INDVDEFFHT-01</v>
      </c>
      <c r="C9" s="15" t="str">
        <f t="shared" ref="C9:C72" ca="1" si="3">"I"&amp;MID(B9,4,1)&amp;"D"&amp;MID(B9,9,2)</f>
        <v>IVDHT</v>
      </c>
      <c r="D9" s="16">
        <f>'EE investment costs'!$F$15</f>
        <v>2016</v>
      </c>
      <c r="E9" s="14">
        <f>VLOOKUP(X9,'EE investment costs'!$D$56:$R$656,15,0)</f>
        <v>2.1</v>
      </c>
      <c r="F9" s="17">
        <f ca="1">INDEX('EE investment costs'!$D$56:$R$656,MATCH(X9,'EE investment costs'!$D$56:$D$656,0),MATCH($V$8,'EE investment costs'!$D$56:$R$56,0))</f>
        <v>0</v>
      </c>
      <c r="I9" s="18">
        <v>1</v>
      </c>
      <c r="J9" s="18">
        <v>1</v>
      </c>
      <c r="K9" s="14">
        <f ca="1">IF(F9&lt;500,1,0)+IF(F9&lt;600,1,0)+IF(F9&lt;700,1,0)+IF(F9&lt;800,1,0)+IF(F9&lt;900,1,0)+IF(F9&lt;1000,1,0)+IF(F9&lt;1100,1,0)+IF(F9&lt;1200,1,0)</f>
        <v>8</v>
      </c>
      <c r="L9" s="23"/>
      <c r="M9" s="19" t="str">
        <f t="shared" ca="1" si="1"/>
        <v>INDVDEFFHT-01</v>
      </c>
      <c r="N9" s="23" t="str">
        <f t="shared" ref="N9:N72" ca="1" si="4">$W$8&amp;" Saving Tech"&amp;"-"&amp;$Y9&amp;" "&amp;AC9&amp;"y"</f>
        <v>Motor vehicles Saving Tech-Heat High Temp. over 150C 0.1y</v>
      </c>
      <c r="O9" s="23" t="s">
        <v>32</v>
      </c>
      <c r="P9" s="23" t="s">
        <v>33</v>
      </c>
      <c r="Q9" s="23"/>
      <c r="R9" s="23"/>
      <c r="S9" s="19" t="s">
        <v>34</v>
      </c>
      <c r="V9" s="16" t="str">
        <f ca="1">V8</f>
        <v>VD</v>
      </c>
      <c r="W9" s="14" t="str">
        <f ca="1">W8</f>
        <v>Motor vehicles</v>
      </c>
      <c r="X9" s="3" t="str">
        <f>'EE investment costs'!D58</f>
        <v>HT-01</v>
      </c>
      <c r="Y9" s="3" t="str">
        <f>'EE investment costs'!E58</f>
        <v>Heat High Temp. over 150C</v>
      </c>
      <c r="AC9" s="123">
        <f>'EE investment costs'!C58</f>
        <v>0.1</v>
      </c>
      <c r="AD9" s="22"/>
    </row>
    <row r="10" spans="1:39">
      <c r="B10" s="14" t="str">
        <f t="shared" ca="1" si="0"/>
        <v>INDVDEFFRH-01</v>
      </c>
      <c r="C10" s="15" t="str">
        <f t="shared" ca="1" si="3"/>
        <v>IVDRH</v>
      </c>
      <c r="D10" s="16">
        <f>'EE investment costs'!$F$15</f>
        <v>2016</v>
      </c>
      <c r="E10" s="14">
        <f>VLOOKUP(X10,'EE investment costs'!$D$56:$R$656,15,0)</f>
        <v>8.4</v>
      </c>
      <c r="F10" s="17">
        <f ca="1">INDEX('EE investment costs'!$D$56:$R$656,MATCH(X10,'EE investment costs'!$D$56:$D$656,0),MATCH($V$8,'EE investment costs'!$D$56:$R$56,0))</f>
        <v>0</v>
      </c>
      <c r="I10" s="18">
        <v>1</v>
      </c>
      <c r="J10" s="18">
        <v>1</v>
      </c>
      <c r="K10" s="14">
        <f t="shared" ref="K10:K73" ca="1" si="5">IF(F10&lt;500,1,0)+IF(F10&lt;600,1,0)+IF(F10&lt;700,1,0)+IF(F10&lt;800,1,0)+IF(F10&lt;900,1,0)+IF(F10&lt;1000,1,0)+IF(F10&lt;1100,1,0)+IF(F10&lt;1200,1,0)</f>
        <v>8</v>
      </c>
      <c r="L10" s="23"/>
      <c r="M10" s="19" t="str">
        <f t="shared" ca="1" si="1"/>
        <v>INDVDEFFRH-01</v>
      </c>
      <c r="N10" s="23" t="str">
        <f t="shared" ca="1" si="4"/>
        <v>Motor vehicles Saving Tech-Heat Room Heat 0.1y</v>
      </c>
      <c r="O10" s="23" t="s">
        <v>32</v>
      </c>
      <c r="P10" s="23" t="s">
        <v>33</v>
      </c>
      <c r="Q10" s="23"/>
      <c r="R10" s="23"/>
      <c r="S10" s="19" t="s">
        <v>34</v>
      </c>
      <c r="V10" s="16" t="str">
        <f t="shared" ref="V10:W73" ca="1" si="6">V9</f>
        <v>VD</v>
      </c>
      <c r="W10" s="14" t="str">
        <f t="shared" ca="1" si="6"/>
        <v>Motor vehicles</v>
      </c>
      <c r="X10" s="3" t="str">
        <f>'EE investment costs'!D59</f>
        <v>RH-01</v>
      </c>
      <c r="Y10" s="3" t="str">
        <f>'EE investment costs'!E59</f>
        <v>Heat Room Heat</v>
      </c>
      <c r="AC10" s="123">
        <f>'EE investment costs'!C59</f>
        <v>0.1</v>
      </c>
      <c r="AD10" s="22"/>
    </row>
    <row r="11" spans="1:39">
      <c r="B11" s="14" t="str">
        <f t="shared" ca="1" si="0"/>
        <v>INDVDEFFLA-01</v>
      </c>
      <c r="C11" s="15" t="str">
        <f t="shared" ca="1" si="3"/>
        <v>IVDLA</v>
      </c>
      <c r="D11" s="16">
        <f>'EE investment costs'!$F$15</f>
        <v>2016</v>
      </c>
      <c r="E11" s="14">
        <f>VLOOKUP(X11,'EE investment costs'!$D$56:$R$656,15,0)</f>
        <v>2.754</v>
      </c>
      <c r="F11" s="17">
        <f ca="1">INDEX('EE investment costs'!$D$56:$R$656,MATCH(X11,'EE investment costs'!$D$56:$D$656,0),MATCH($V$8,'EE investment costs'!$D$56:$R$56,0))</f>
        <v>0</v>
      </c>
      <c r="I11" s="18">
        <v>1</v>
      </c>
      <c r="J11" s="18">
        <v>1</v>
      </c>
      <c r="K11" s="14">
        <f t="shared" ca="1" si="5"/>
        <v>8</v>
      </c>
      <c r="L11" s="23"/>
      <c r="M11" s="19" t="str">
        <f t="shared" ca="1" si="1"/>
        <v>INDVDEFFLA-01</v>
      </c>
      <c r="N11" s="23" t="str">
        <f t="shared" ca="1" si="4"/>
        <v>Motor vehicles Saving Tech-Light 0.1y</v>
      </c>
      <c r="O11" s="23" t="s">
        <v>32</v>
      </c>
      <c r="P11" s="23" t="s">
        <v>33</v>
      </c>
      <c r="Q11" s="23"/>
      <c r="R11" s="23"/>
      <c r="S11" s="19" t="s">
        <v>34</v>
      </c>
      <c r="V11" s="16" t="str">
        <f t="shared" ca="1" si="6"/>
        <v>VD</v>
      </c>
      <c r="W11" s="14" t="str">
        <f t="shared" ca="1" si="6"/>
        <v>Motor vehicles</v>
      </c>
      <c r="X11" s="3" t="str">
        <f>'EE investment costs'!D60</f>
        <v>LA-01</v>
      </c>
      <c r="Y11" s="3" t="str">
        <f>'EE investment costs'!E60</f>
        <v>Light</v>
      </c>
      <c r="AC11" s="123">
        <f>'EE investment costs'!C60</f>
        <v>0.1</v>
      </c>
      <c r="AD11" s="22"/>
    </row>
    <row r="12" spans="1:39">
      <c r="B12" s="14" t="str">
        <f t="shared" ca="1" si="0"/>
        <v>INDVDEFFEM-01</v>
      </c>
      <c r="C12" s="15" t="str">
        <f t="shared" ca="1" si="3"/>
        <v>IVDEM</v>
      </c>
      <c r="D12" s="16">
        <f>'EE investment costs'!$F$15</f>
        <v>2016</v>
      </c>
      <c r="E12" s="14">
        <f>VLOOKUP(X12,'EE investment costs'!$D$56:$R$656,15,0)</f>
        <v>2.8916999999999997</v>
      </c>
      <c r="F12" s="17">
        <f ca="1">INDEX('EE investment costs'!$D$56:$R$656,MATCH(X12,'EE investment costs'!$D$56:$D$656,0),MATCH($V$8,'EE investment costs'!$D$56:$R$56,0))</f>
        <v>0</v>
      </c>
      <c r="I12" s="18">
        <v>1</v>
      </c>
      <c r="J12" s="18">
        <v>1</v>
      </c>
      <c r="K12" s="14">
        <f t="shared" ca="1" si="5"/>
        <v>8</v>
      </c>
      <c r="L12" s="23"/>
      <c r="M12" s="19" t="str">
        <f t="shared" ca="1" si="1"/>
        <v>INDVDEFFEM-01</v>
      </c>
      <c r="N12" s="23" t="str">
        <f t="shared" ca="1" si="4"/>
        <v>Motor vehicles Saving Tech-Electric Motors 0.1y</v>
      </c>
      <c r="O12" s="23" t="s">
        <v>32</v>
      </c>
      <c r="P12" s="23" t="s">
        <v>33</v>
      </c>
      <c r="Q12" s="23"/>
      <c r="R12" s="23"/>
      <c r="S12" s="19" t="s">
        <v>34</v>
      </c>
      <c r="V12" s="16" t="str">
        <f t="shared" ca="1" si="6"/>
        <v>VD</v>
      </c>
      <c r="W12" s="14" t="str">
        <f t="shared" ca="1" si="6"/>
        <v>Motor vehicles</v>
      </c>
      <c r="X12" s="3" t="str">
        <f>'EE investment costs'!D61</f>
        <v>EM-01</v>
      </c>
      <c r="Y12" s="3" t="str">
        <f>'EE investment costs'!E61</f>
        <v>Electric Motors</v>
      </c>
      <c r="AC12" s="123">
        <f>'EE investment costs'!C61</f>
        <v>0.1</v>
      </c>
      <c r="AD12" s="22"/>
    </row>
    <row r="13" spans="1:39">
      <c r="B13" s="14" t="str">
        <f t="shared" ca="1" si="0"/>
        <v>INDVDEFFTF-01</v>
      </c>
      <c r="C13" s="15" t="str">
        <f t="shared" ca="1" si="3"/>
        <v>IVDTF</v>
      </c>
      <c r="D13" s="16">
        <f>'EE investment costs'!$F$15</f>
        <v>2016</v>
      </c>
      <c r="E13" s="14">
        <f>VLOOKUP(X13,'EE investment costs'!$D$56:$R$656,15,0)</f>
        <v>3.0099999999999985</v>
      </c>
      <c r="F13" s="17">
        <f ca="1">INDEX('EE investment costs'!$D$56:$R$656,MATCH(X13,'EE investment costs'!$D$56:$D$656,0),MATCH($V$8,'EE investment costs'!$D$56:$R$56,0))</f>
        <v>0</v>
      </c>
      <c r="I13" s="18">
        <v>1</v>
      </c>
      <c r="J13" s="18">
        <v>1</v>
      </c>
      <c r="K13" s="14">
        <f t="shared" ca="1" si="5"/>
        <v>8</v>
      </c>
      <c r="L13" s="23"/>
      <c r="M13" s="19" t="str">
        <f t="shared" ca="1" si="1"/>
        <v>INDVDEFFTF-01</v>
      </c>
      <c r="N13" s="23" t="str">
        <f t="shared" ca="1" si="4"/>
        <v>Motor vehicles Saving Tech-Haulage Tractors, Trucks, Fishing boats 0.1y</v>
      </c>
      <c r="O13" s="23" t="s">
        <v>32</v>
      </c>
      <c r="P13" s="23" t="s">
        <v>33</v>
      </c>
      <c r="Q13" s="23"/>
      <c r="R13" s="23"/>
      <c r="S13" s="19" t="s">
        <v>34</v>
      </c>
      <c r="V13" s="16" t="str">
        <f t="shared" ca="1" si="6"/>
        <v>VD</v>
      </c>
      <c r="W13" s="14" t="str">
        <f t="shared" ca="1" si="6"/>
        <v>Motor vehicles</v>
      </c>
      <c r="X13" s="3" t="str">
        <f>'EE investment costs'!D62</f>
        <v>TF-01</v>
      </c>
      <c r="Y13" s="3" t="str">
        <f>'EE investment costs'!E62</f>
        <v>Haulage Tractors, Trucks, Fishing boats</v>
      </c>
      <c r="AC13" s="123">
        <f>'EE investment costs'!C62</f>
        <v>0.1</v>
      </c>
      <c r="AD13" s="22"/>
    </row>
    <row r="14" spans="1:39">
      <c r="B14" s="14" t="str">
        <f t="shared" ca="1" si="0"/>
        <v>INDVDEFFMT-02</v>
      </c>
      <c r="C14" s="15" t="str">
        <f t="shared" ca="1" si="3"/>
        <v>IVDMT</v>
      </c>
      <c r="D14" s="16">
        <f>'EE investment costs'!$F$15</f>
        <v>2016</v>
      </c>
      <c r="E14" s="14">
        <f>VLOOKUP(X14,'EE investment costs'!$D$56:$R$656,15,0)</f>
        <v>2.75</v>
      </c>
      <c r="F14" s="17">
        <f ca="1">INDEX('EE investment costs'!$D$56:$R$656,MATCH(X14,'EE investment costs'!$D$56:$D$656,0),MATCH($V$8,'EE investment costs'!$D$56:$R$56,0))</f>
        <v>0</v>
      </c>
      <c r="I14" s="18">
        <v>1</v>
      </c>
      <c r="J14" s="18">
        <v>1</v>
      </c>
      <c r="K14" s="14">
        <f t="shared" ca="1" si="5"/>
        <v>8</v>
      </c>
      <c r="L14" s="23"/>
      <c r="M14" s="19" t="str">
        <f t="shared" ca="1" si="1"/>
        <v>INDVDEFFMT-02</v>
      </c>
      <c r="N14" s="23" t="str">
        <f t="shared" ca="1" si="4"/>
        <v>Motor vehicles Saving Tech-Heat Medium Temp. up to 150C 0.2y</v>
      </c>
      <c r="O14" s="23" t="s">
        <v>32</v>
      </c>
      <c r="P14" s="23" t="s">
        <v>33</v>
      </c>
      <c r="Q14" s="23"/>
      <c r="R14" s="23"/>
      <c r="S14" s="19" t="s">
        <v>34</v>
      </c>
      <c r="V14" s="16" t="str">
        <f t="shared" ca="1" si="6"/>
        <v>VD</v>
      </c>
      <c r="W14" s="14" t="str">
        <f t="shared" ca="1" si="6"/>
        <v>Motor vehicles</v>
      </c>
      <c r="X14" s="3" t="str">
        <f>'EE investment costs'!D63</f>
        <v>MT-02</v>
      </c>
      <c r="Y14" s="3" t="str">
        <f>'EE investment costs'!E63</f>
        <v>Heat Medium Temp. up to 150C</v>
      </c>
      <c r="AC14" s="123">
        <f>'EE investment costs'!C63</f>
        <v>0.2</v>
      </c>
    </row>
    <row r="15" spans="1:39">
      <c r="B15" s="14" t="str">
        <f t="shared" ca="1" si="0"/>
        <v>INDVDEFFHT-02</v>
      </c>
      <c r="C15" s="15" t="str">
        <f t="shared" ca="1" si="3"/>
        <v>IVDHT</v>
      </c>
      <c r="D15" s="16">
        <f>'EE investment costs'!$F$15</f>
        <v>2016</v>
      </c>
      <c r="E15" s="14">
        <f>VLOOKUP(X15,'EE investment costs'!$D$56:$R$656,15,0)</f>
        <v>2.2000000000000002</v>
      </c>
      <c r="F15" s="17">
        <f ca="1">INDEX('EE investment costs'!$D$56:$R$656,MATCH(X15,'EE investment costs'!$D$56:$D$656,0),MATCH($V$8,'EE investment costs'!$D$56:$R$56,0))</f>
        <v>0</v>
      </c>
      <c r="I15" s="18">
        <v>1</v>
      </c>
      <c r="J15" s="18">
        <v>1</v>
      </c>
      <c r="K15" s="14">
        <f t="shared" ca="1" si="5"/>
        <v>8</v>
      </c>
      <c r="L15" s="23"/>
      <c r="M15" s="19" t="str">
        <f t="shared" ca="1" si="1"/>
        <v>INDVDEFFHT-02</v>
      </c>
      <c r="N15" s="23" t="str">
        <f t="shared" ca="1" si="4"/>
        <v>Motor vehicles Saving Tech-Heat High Temp. over 150C 0.2y</v>
      </c>
      <c r="O15" s="23" t="s">
        <v>32</v>
      </c>
      <c r="P15" s="23" t="s">
        <v>33</v>
      </c>
      <c r="Q15" s="23"/>
      <c r="R15" s="23"/>
      <c r="S15" s="19" t="s">
        <v>34</v>
      </c>
      <c r="V15" s="16" t="str">
        <f t="shared" ca="1" si="6"/>
        <v>VD</v>
      </c>
      <c r="W15" s="14" t="str">
        <f t="shared" ca="1" si="6"/>
        <v>Motor vehicles</v>
      </c>
      <c r="X15" s="3" t="str">
        <f>'EE investment costs'!D64</f>
        <v>HT-02</v>
      </c>
      <c r="Y15" s="3" t="str">
        <f>'EE investment costs'!E64</f>
        <v>Heat High Temp. over 150C</v>
      </c>
      <c r="AC15" s="123">
        <f>'EE investment costs'!C64</f>
        <v>0.2</v>
      </c>
      <c r="AD15" s="22"/>
    </row>
    <row r="16" spans="1:39">
      <c r="B16" s="14" t="str">
        <f t="shared" ca="1" si="0"/>
        <v>INDVDEFFRH-02</v>
      </c>
      <c r="C16" s="15" t="str">
        <f t="shared" ca="1" si="3"/>
        <v>IVDRH</v>
      </c>
      <c r="D16" s="16">
        <f>'EE investment costs'!$F$15</f>
        <v>2016</v>
      </c>
      <c r="E16" s="14">
        <f>VLOOKUP(X16,'EE investment costs'!$D$56:$R$656,15,0)</f>
        <v>8.8000000000000007</v>
      </c>
      <c r="F16" s="17">
        <f ca="1">INDEX('EE investment costs'!$D$56:$R$656,MATCH(X16,'EE investment costs'!$D$56:$D$656,0),MATCH($V$8,'EE investment costs'!$D$56:$R$56,0))</f>
        <v>0</v>
      </c>
      <c r="I16" s="18">
        <v>1</v>
      </c>
      <c r="J16" s="18">
        <v>1</v>
      </c>
      <c r="K16" s="14">
        <f t="shared" ca="1" si="5"/>
        <v>8</v>
      </c>
      <c r="L16" s="23"/>
      <c r="M16" s="19" t="str">
        <f t="shared" ca="1" si="1"/>
        <v>INDVDEFFRH-02</v>
      </c>
      <c r="N16" s="23" t="str">
        <f t="shared" ca="1" si="4"/>
        <v>Motor vehicles Saving Tech-Heat Room Heat 0.2y</v>
      </c>
      <c r="O16" s="23" t="s">
        <v>32</v>
      </c>
      <c r="P16" s="23" t="s">
        <v>33</v>
      </c>
      <c r="Q16" s="23"/>
      <c r="R16" s="23"/>
      <c r="S16" s="19" t="s">
        <v>34</v>
      </c>
      <c r="V16" s="16" t="str">
        <f t="shared" ca="1" si="6"/>
        <v>VD</v>
      </c>
      <c r="W16" s="14" t="str">
        <f t="shared" ca="1" si="6"/>
        <v>Motor vehicles</v>
      </c>
      <c r="X16" s="3" t="str">
        <f>'EE investment costs'!D65</f>
        <v>RH-02</v>
      </c>
      <c r="Y16" s="3" t="str">
        <f>'EE investment costs'!E65</f>
        <v>Heat Room Heat</v>
      </c>
      <c r="AC16" s="123">
        <f>'EE investment costs'!C65</f>
        <v>0.2</v>
      </c>
      <c r="AD16" s="22"/>
    </row>
    <row r="17" spans="2:30">
      <c r="B17" s="14" t="str">
        <f t="shared" ca="1" si="0"/>
        <v>INDVDEFFLA-02</v>
      </c>
      <c r="C17" s="15" t="str">
        <f t="shared" ca="1" si="3"/>
        <v>IVDLA</v>
      </c>
      <c r="D17" s="16">
        <f>'EE investment costs'!$F$15</f>
        <v>2016</v>
      </c>
      <c r="E17" s="14">
        <f>VLOOKUP(X17,'EE investment costs'!$D$56:$R$656,15,0)</f>
        <v>2.7880000000000003</v>
      </c>
      <c r="F17" s="17">
        <f ca="1">INDEX('EE investment costs'!$D$56:$R$656,MATCH(X17,'EE investment costs'!$D$56:$D$656,0),MATCH($V$8,'EE investment costs'!$D$56:$R$56,0))</f>
        <v>0</v>
      </c>
      <c r="I17" s="18">
        <v>1</v>
      </c>
      <c r="J17" s="18">
        <v>1</v>
      </c>
      <c r="K17" s="14">
        <f t="shared" ca="1" si="5"/>
        <v>8</v>
      </c>
      <c r="L17" s="23"/>
      <c r="M17" s="19" t="str">
        <f t="shared" ca="1" si="1"/>
        <v>INDVDEFFLA-02</v>
      </c>
      <c r="N17" s="23" t="str">
        <f t="shared" ca="1" si="4"/>
        <v>Motor vehicles Saving Tech-Light 0.2y</v>
      </c>
      <c r="O17" s="23" t="s">
        <v>32</v>
      </c>
      <c r="P17" s="23" t="s">
        <v>33</v>
      </c>
      <c r="Q17" s="23"/>
      <c r="R17" s="23"/>
      <c r="S17" s="19" t="s">
        <v>34</v>
      </c>
      <c r="V17" s="16" t="str">
        <f t="shared" ca="1" si="6"/>
        <v>VD</v>
      </c>
      <c r="W17" s="14" t="str">
        <f t="shared" ca="1" si="6"/>
        <v>Motor vehicles</v>
      </c>
      <c r="X17" s="3" t="str">
        <f>'EE investment costs'!D66</f>
        <v>LA-02</v>
      </c>
      <c r="Y17" s="3" t="str">
        <f>'EE investment costs'!E66</f>
        <v>Light</v>
      </c>
      <c r="AC17" s="123">
        <f>'EE investment costs'!C66</f>
        <v>0.2</v>
      </c>
      <c r="AD17" s="22"/>
    </row>
    <row r="18" spans="2:30">
      <c r="B18" s="14" t="str">
        <f t="shared" ca="1" si="0"/>
        <v>INDVDEFFEM-02</v>
      </c>
      <c r="C18" s="15" t="str">
        <f t="shared" ca="1" si="3"/>
        <v>IVDEM</v>
      </c>
      <c r="D18" s="16">
        <f>'EE investment costs'!$F$15</f>
        <v>2016</v>
      </c>
      <c r="E18" s="14">
        <f>VLOOKUP(X18,'EE investment costs'!$D$56:$R$656,15,0)</f>
        <v>2.9274</v>
      </c>
      <c r="F18" s="17">
        <f ca="1">INDEX('EE investment costs'!$D$56:$R$656,MATCH(X18,'EE investment costs'!$D$56:$D$656,0),MATCH($V$8,'EE investment costs'!$D$56:$R$56,0))</f>
        <v>0</v>
      </c>
      <c r="I18" s="18">
        <v>1</v>
      </c>
      <c r="J18" s="18">
        <v>1</v>
      </c>
      <c r="K18" s="14">
        <f t="shared" ca="1" si="5"/>
        <v>8</v>
      </c>
      <c r="L18" s="23"/>
      <c r="M18" s="19" t="str">
        <f t="shared" ca="1" si="1"/>
        <v>INDVDEFFEM-02</v>
      </c>
      <c r="N18" s="23" t="str">
        <f t="shared" ca="1" si="4"/>
        <v>Motor vehicles Saving Tech-Electric Motors 0.2y</v>
      </c>
      <c r="O18" s="23" t="s">
        <v>32</v>
      </c>
      <c r="P18" s="23" t="s">
        <v>33</v>
      </c>
      <c r="Q18" s="23"/>
      <c r="R18" s="23"/>
      <c r="S18" s="19" t="s">
        <v>34</v>
      </c>
      <c r="V18" s="16" t="str">
        <f t="shared" ca="1" si="6"/>
        <v>VD</v>
      </c>
      <c r="W18" s="14" t="str">
        <f t="shared" ca="1" si="6"/>
        <v>Motor vehicles</v>
      </c>
      <c r="X18" s="3" t="str">
        <f>'EE investment costs'!D67</f>
        <v>EM-02</v>
      </c>
      <c r="Y18" s="3" t="str">
        <f>'EE investment costs'!E67</f>
        <v>Electric Motors</v>
      </c>
      <c r="AC18" s="123">
        <f>'EE investment costs'!C67</f>
        <v>0.2</v>
      </c>
      <c r="AD18" s="22"/>
    </row>
    <row r="19" spans="2:30">
      <c r="B19" s="14" t="str">
        <f t="shared" ca="1" si="0"/>
        <v>INDVDEFFTF-02</v>
      </c>
      <c r="C19" s="15" t="str">
        <f t="shared" ca="1" si="3"/>
        <v>IVDTF</v>
      </c>
      <c r="D19" s="16">
        <f>'EE investment costs'!$F$15</f>
        <v>2016</v>
      </c>
      <c r="E19" s="14">
        <f>VLOOKUP(X19,'EE investment costs'!$D$56:$R$656,15,0)</f>
        <v>3.2199999999999989</v>
      </c>
      <c r="F19" s="17">
        <f ca="1">INDEX('EE investment costs'!$D$56:$R$656,MATCH(X19,'EE investment costs'!$D$56:$D$656,0),MATCH($V$8,'EE investment costs'!$D$56:$R$56,0))</f>
        <v>0</v>
      </c>
      <c r="I19" s="18">
        <v>1</v>
      </c>
      <c r="J19" s="18">
        <v>1</v>
      </c>
      <c r="K19" s="14">
        <f t="shared" ca="1" si="5"/>
        <v>8</v>
      </c>
      <c r="L19" s="23"/>
      <c r="M19" s="19" t="str">
        <f t="shared" ca="1" si="1"/>
        <v>INDVDEFFTF-02</v>
      </c>
      <c r="N19" s="23" t="str">
        <f t="shared" ca="1" si="4"/>
        <v>Motor vehicles Saving Tech-Haulage Tractors, Trucks, Fishing boats 0.2y</v>
      </c>
      <c r="O19" s="23" t="s">
        <v>32</v>
      </c>
      <c r="P19" s="23" t="s">
        <v>33</v>
      </c>
      <c r="Q19" s="23"/>
      <c r="R19" s="23"/>
      <c r="S19" s="19" t="s">
        <v>34</v>
      </c>
      <c r="V19" s="16" t="str">
        <f t="shared" ca="1" si="6"/>
        <v>VD</v>
      </c>
      <c r="W19" s="14" t="str">
        <f t="shared" ca="1" si="6"/>
        <v>Motor vehicles</v>
      </c>
      <c r="X19" s="3" t="str">
        <f>'EE investment costs'!D68</f>
        <v>TF-02</v>
      </c>
      <c r="Y19" s="3" t="str">
        <f>'EE investment costs'!E68</f>
        <v>Haulage Tractors, Trucks, Fishing boats</v>
      </c>
      <c r="AC19" s="123">
        <f>'EE investment costs'!C68</f>
        <v>0.2</v>
      </c>
      <c r="AD19" s="22"/>
    </row>
    <row r="20" spans="2:30">
      <c r="B20" s="14" t="str">
        <f t="shared" ca="1" si="0"/>
        <v>INDVDEFFMT-03</v>
      </c>
      <c r="C20" s="15" t="str">
        <f t="shared" ca="1" si="3"/>
        <v>IVDMT</v>
      </c>
      <c r="D20" s="16">
        <f>'EE investment costs'!$F$15</f>
        <v>2016</v>
      </c>
      <c r="E20" s="14">
        <f>VLOOKUP(X20,'EE investment costs'!$D$56:$R$656,15,0)</f>
        <v>2.875</v>
      </c>
      <c r="F20" s="17">
        <f ca="1">INDEX('EE investment costs'!$D$56:$R$656,MATCH(X20,'EE investment costs'!$D$56:$D$656,0),MATCH($V$8,'EE investment costs'!$D$56:$R$56,0))</f>
        <v>0</v>
      </c>
      <c r="I20" s="18">
        <v>1</v>
      </c>
      <c r="J20" s="18">
        <v>1</v>
      </c>
      <c r="K20" s="14">
        <f t="shared" ca="1" si="5"/>
        <v>8</v>
      </c>
      <c r="L20" s="23"/>
      <c r="M20" s="19" t="str">
        <f t="shared" ca="1" si="1"/>
        <v>INDVDEFFMT-03</v>
      </c>
      <c r="N20" s="23" t="str">
        <f t="shared" ca="1" si="4"/>
        <v>Motor vehicles Saving Tech-Heat Medium Temp. up to 150C 0.3y</v>
      </c>
      <c r="O20" s="23" t="s">
        <v>32</v>
      </c>
      <c r="P20" s="23" t="s">
        <v>33</v>
      </c>
      <c r="Q20" s="23"/>
      <c r="R20" s="23"/>
      <c r="S20" s="19" t="s">
        <v>34</v>
      </c>
      <c r="V20" s="16" t="str">
        <f t="shared" ca="1" si="6"/>
        <v>VD</v>
      </c>
      <c r="W20" s="14" t="str">
        <f t="shared" ca="1" si="6"/>
        <v>Motor vehicles</v>
      </c>
      <c r="X20" s="3" t="str">
        <f>'EE investment costs'!D69</f>
        <v>MT-03</v>
      </c>
      <c r="Y20" s="3" t="str">
        <f>'EE investment costs'!E69</f>
        <v>Heat Medium Temp. up to 150C</v>
      </c>
      <c r="AC20" s="123">
        <f>'EE investment costs'!C69</f>
        <v>0.3</v>
      </c>
    </row>
    <row r="21" spans="2:30">
      <c r="B21" s="14" t="str">
        <f t="shared" ca="1" si="0"/>
        <v>INDVDEFFHT-03</v>
      </c>
      <c r="C21" s="15" t="str">
        <f t="shared" ca="1" si="3"/>
        <v>IVDHT</v>
      </c>
      <c r="D21" s="16">
        <f>'EE investment costs'!$F$15</f>
        <v>2016</v>
      </c>
      <c r="E21" s="14">
        <f>VLOOKUP(X21,'EE investment costs'!$D$56:$R$656,15,0)</f>
        <v>2.2999999999999998</v>
      </c>
      <c r="F21" s="17">
        <f ca="1">INDEX('EE investment costs'!$D$56:$R$656,MATCH(X21,'EE investment costs'!$D$56:$D$656,0),MATCH($V$8,'EE investment costs'!$D$56:$R$56,0))</f>
        <v>0</v>
      </c>
      <c r="I21" s="18">
        <v>1</v>
      </c>
      <c r="J21" s="18">
        <v>1</v>
      </c>
      <c r="K21" s="14">
        <f t="shared" ca="1" si="5"/>
        <v>8</v>
      </c>
      <c r="L21" s="23"/>
      <c r="M21" s="19" t="str">
        <f t="shared" ca="1" si="1"/>
        <v>INDVDEFFHT-03</v>
      </c>
      <c r="N21" s="23" t="str">
        <f t="shared" ca="1" si="4"/>
        <v>Motor vehicles Saving Tech-Heat High Temp. over 150C 0.3y</v>
      </c>
      <c r="O21" s="23" t="s">
        <v>32</v>
      </c>
      <c r="P21" s="23" t="s">
        <v>33</v>
      </c>
      <c r="Q21" s="23"/>
      <c r="R21" s="23"/>
      <c r="S21" s="19" t="s">
        <v>34</v>
      </c>
      <c r="V21" s="16" t="str">
        <f t="shared" ca="1" si="6"/>
        <v>VD</v>
      </c>
      <c r="W21" s="14" t="str">
        <f t="shared" ca="1" si="6"/>
        <v>Motor vehicles</v>
      </c>
      <c r="X21" s="3" t="str">
        <f>'EE investment costs'!D70</f>
        <v>HT-03</v>
      </c>
      <c r="Y21" s="3" t="str">
        <f>'EE investment costs'!E70</f>
        <v>Heat High Temp. over 150C</v>
      </c>
      <c r="AC21" s="123">
        <f>'EE investment costs'!C70</f>
        <v>0.3</v>
      </c>
      <c r="AD21" s="22"/>
    </row>
    <row r="22" spans="2:30">
      <c r="B22" s="14" t="str">
        <f t="shared" ca="1" si="0"/>
        <v>INDVDEFFRH-03</v>
      </c>
      <c r="C22" s="15" t="str">
        <f t="shared" ca="1" si="3"/>
        <v>IVDRH</v>
      </c>
      <c r="D22" s="16">
        <f>'EE investment costs'!$F$15</f>
        <v>2016</v>
      </c>
      <c r="E22" s="14">
        <f>VLOOKUP(X22,'EE investment costs'!$D$56:$R$656,15,0)</f>
        <v>9.1999999999999993</v>
      </c>
      <c r="F22" s="17">
        <f ca="1">INDEX('EE investment costs'!$D$56:$R$656,MATCH(X22,'EE investment costs'!$D$56:$D$656,0),MATCH($V$8,'EE investment costs'!$D$56:$R$56,0))</f>
        <v>0</v>
      </c>
      <c r="I22" s="18">
        <v>1</v>
      </c>
      <c r="J22" s="18">
        <v>1</v>
      </c>
      <c r="K22" s="14">
        <f t="shared" ca="1" si="5"/>
        <v>8</v>
      </c>
      <c r="L22" s="23"/>
      <c r="M22" s="19" t="str">
        <f t="shared" ca="1" si="1"/>
        <v>INDVDEFFRH-03</v>
      </c>
      <c r="N22" s="23" t="str">
        <f t="shared" ca="1" si="4"/>
        <v>Motor vehicles Saving Tech-Heat Room Heat 0.3y</v>
      </c>
      <c r="O22" s="23" t="s">
        <v>32</v>
      </c>
      <c r="P22" s="23" t="s">
        <v>33</v>
      </c>
      <c r="Q22" s="23"/>
      <c r="R22" s="23"/>
      <c r="S22" s="19" t="s">
        <v>34</v>
      </c>
      <c r="V22" s="16" t="str">
        <f t="shared" ca="1" si="6"/>
        <v>VD</v>
      </c>
      <c r="W22" s="14" t="str">
        <f t="shared" ca="1" si="6"/>
        <v>Motor vehicles</v>
      </c>
      <c r="X22" s="3" t="str">
        <f>'EE investment costs'!D71</f>
        <v>RH-03</v>
      </c>
      <c r="Y22" s="3" t="str">
        <f>'EE investment costs'!E71</f>
        <v>Heat Room Heat</v>
      </c>
      <c r="AC22" s="123">
        <f>'EE investment costs'!C71</f>
        <v>0.3</v>
      </c>
      <c r="AD22" s="22"/>
    </row>
    <row r="23" spans="2:30">
      <c r="B23" s="14" t="str">
        <f t="shared" ca="1" si="0"/>
        <v>INDVDEFFLA-03</v>
      </c>
      <c r="C23" s="15" t="str">
        <f t="shared" ca="1" si="3"/>
        <v>IVDLA</v>
      </c>
      <c r="D23" s="16">
        <f>'EE investment costs'!$F$15</f>
        <v>2016</v>
      </c>
      <c r="E23" s="14">
        <f>VLOOKUP(X23,'EE investment costs'!$D$56:$R$656,15,0)</f>
        <v>2.8220000000000001</v>
      </c>
      <c r="F23" s="17">
        <f ca="1">INDEX('EE investment costs'!$D$56:$R$656,MATCH(X23,'EE investment costs'!$D$56:$D$656,0),MATCH($V$8,'EE investment costs'!$D$56:$R$56,0))</f>
        <v>0</v>
      </c>
      <c r="I23" s="18">
        <v>1</v>
      </c>
      <c r="J23" s="18">
        <v>1</v>
      </c>
      <c r="K23" s="14">
        <f t="shared" ca="1" si="5"/>
        <v>8</v>
      </c>
      <c r="L23" s="23"/>
      <c r="M23" s="19" t="str">
        <f t="shared" ca="1" si="1"/>
        <v>INDVDEFFLA-03</v>
      </c>
      <c r="N23" s="23" t="str">
        <f t="shared" ca="1" si="4"/>
        <v>Motor vehicles Saving Tech-Light 0.3y</v>
      </c>
      <c r="O23" s="23" t="s">
        <v>32</v>
      </c>
      <c r="P23" s="23" t="s">
        <v>33</v>
      </c>
      <c r="Q23" s="23"/>
      <c r="R23" s="23"/>
      <c r="S23" s="19" t="s">
        <v>34</v>
      </c>
      <c r="V23" s="16" t="str">
        <f t="shared" ca="1" si="6"/>
        <v>VD</v>
      </c>
      <c r="W23" s="14" t="str">
        <f t="shared" ca="1" si="6"/>
        <v>Motor vehicles</v>
      </c>
      <c r="X23" s="3" t="str">
        <f>'EE investment costs'!D72</f>
        <v>LA-03</v>
      </c>
      <c r="Y23" s="3" t="str">
        <f>'EE investment costs'!E72</f>
        <v>Light</v>
      </c>
      <c r="AC23" s="123">
        <f>'EE investment costs'!C72</f>
        <v>0.3</v>
      </c>
      <c r="AD23" s="22"/>
    </row>
    <row r="24" spans="2:30">
      <c r="B24" s="14" t="str">
        <f t="shared" ca="1" si="0"/>
        <v>INDVDEFFEM-03</v>
      </c>
      <c r="C24" s="15" t="str">
        <f t="shared" ca="1" si="3"/>
        <v>IVDEM</v>
      </c>
      <c r="D24" s="16">
        <f>'EE investment costs'!$F$15</f>
        <v>2016</v>
      </c>
      <c r="E24" s="14">
        <f>VLOOKUP(X24,'EE investment costs'!$D$56:$R$656,15,0)</f>
        <v>2.9630999999999998</v>
      </c>
      <c r="F24" s="17">
        <f ca="1">INDEX('EE investment costs'!$D$56:$R$656,MATCH(X24,'EE investment costs'!$D$56:$D$656,0),MATCH($V$8,'EE investment costs'!$D$56:$R$56,0))</f>
        <v>0</v>
      </c>
      <c r="I24" s="18">
        <v>1</v>
      </c>
      <c r="J24" s="18">
        <v>1</v>
      </c>
      <c r="K24" s="14">
        <f t="shared" ca="1" si="5"/>
        <v>8</v>
      </c>
      <c r="L24" s="23"/>
      <c r="M24" s="19" t="str">
        <f t="shared" ca="1" si="1"/>
        <v>INDVDEFFEM-03</v>
      </c>
      <c r="N24" s="23" t="str">
        <f t="shared" ca="1" si="4"/>
        <v>Motor vehicles Saving Tech-Electric Motors 0.3y</v>
      </c>
      <c r="O24" s="23" t="s">
        <v>32</v>
      </c>
      <c r="P24" s="23" t="s">
        <v>33</v>
      </c>
      <c r="Q24" s="23"/>
      <c r="R24" s="23"/>
      <c r="S24" s="19" t="s">
        <v>34</v>
      </c>
      <c r="V24" s="16" t="str">
        <f t="shared" ca="1" si="6"/>
        <v>VD</v>
      </c>
      <c r="W24" s="14" t="str">
        <f t="shared" ca="1" si="6"/>
        <v>Motor vehicles</v>
      </c>
      <c r="X24" s="3" t="str">
        <f>'EE investment costs'!D73</f>
        <v>EM-03</v>
      </c>
      <c r="Y24" s="3" t="str">
        <f>'EE investment costs'!E73</f>
        <v>Electric Motors</v>
      </c>
      <c r="AC24" s="123">
        <f>'EE investment costs'!C73</f>
        <v>0.3</v>
      </c>
      <c r="AD24" s="22"/>
    </row>
    <row r="25" spans="2:30">
      <c r="B25" s="14" t="str">
        <f t="shared" ca="1" si="0"/>
        <v>INDVDEFFTF-03</v>
      </c>
      <c r="C25" s="15" t="str">
        <f t="shared" ca="1" si="3"/>
        <v>IVDTF</v>
      </c>
      <c r="D25" s="16">
        <f>'EE investment costs'!$F$15</f>
        <v>2016</v>
      </c>
      <c r="E25" s="14">
        <f>VLOOKUP(X25,'EE investment costs'!$D$56:$R$656,15,0)</f>
        <v>3.4299999999999988</v>
      </c>
      <c r="F25" s="17">
        <f ca="1">INDEX('EE investment costs'!$D$56:$R$656,MATCH(X25,'EE investment costs'!$D$56:$D$656,0),MATCH($V$8,'EE investment costs'!$D$56:$R$56,0))</f>
        <v>0</v>
      </c>
      <c r="I25" s="18">
        <v>1</v>
      </c>
      <c r="J25" s="18">
        <v>1</v>
      </c>
      <c r="K25" s="14">
        <f t="shared" ca="1" si="5"/>
        <v>8</v>
      </c>
      <c r="L25" s="23"/>
      <c r="M25" s="19" t="str">
        <f t="shared" ca="1" si="1"/>
        <v>INDVDEFFTF-03</v>
      </c>
      <c r="N25" s="23" t="str">
        <f t="shared" ca="1" si="4"/>
        <v>Motor vehicles Saving Tech-Haulage Tractors, Trucks, Fishing boats 0.3y</v>
      </c>
      <c r="O25" s="23" t="s">
        <v>32</v>
      </c>
      <c r="P25" s="23" t="s">
        <v>33</v>
      </c>
      <c r="Q25" s="23"/>
      <c r="R25" s="23"/>
      <c r="S25" s="19" t="s">
        <v>34</v>
      </c>
      <c r="V25" s="16" t="str">
        <f t="shared" ca="1" si="6"/>
        <v>VD</v>
      </c>
      <c r="W25" s="14" t="str">
        <f t="shared" ca="1" si="6"/>
        <v>Motor vehicles</v>
      </c>
      <c r="X25" s="3" t="str">
        <f>'EE investment costs'!D74</f>
        <v>TF-03</v>
      </c>
      <c r="Y25" s="3" t="str">
        <f>'EE investment costs'!E74</f>
        <v>Haulage Tractors, Trucks, Fishing boats</v>
      </c>
      <c r="AC25" s="123">
        <f>'EE investment costs'!C74</f>
        <v>0.3</v>
      </c>
      <c r="AD25" s="22"/>
    </row>
    <row r="26" spans="2:30">
      <c r="B26" s="14" t="str">
        <f t="shared" ca="1" si="0"/>
        <v>INDVDEFFMT-04</v>
      </c>
      <c r="C26" s="15" t="str">
        <f t="shared" ca="1" si="3"/>
        <v>IVDMT</v>
      </c>
      <c r="D26" s="16">
        <f>'EE investment costs'!$F$15</f>
        <v>2016</v>
      </c>
      <c r="E26" s="14">
        <f>VLOOKUP(X26,'EE investment costs'!$D$56:$R$656,15,0)</f>
        <v>3</v>
      </c>
      <c r="F26" s="17">
        <f ca="1">INDEX('EE investment costs'!$D$56:$R$656,MATCH(X26,'EE investment costs'!$D$56:$D$656,0),MATCH($V$8,'EE investment costs'!$D$56:$R$56,0))</f>
        <v>0</v>
      </c>
      <c r="I26" s="18">
        <v>1</v>
      </c>
      <c r="J26" s="18">
        <v>1</v>
      </c>
      <c r="K26" s="14">
        <f t="shared" ca="1" si="5"/>
        <v>8</v>
      </c>
      <c r="L26" s="23"/>
      <c r="M26" s="19" t="str">
        <f t="shared" ca="1" si="1"/>
        <v>INDVDEFFMT-04</v>
      </c>
      <c r="N26" s="23" t="str">
        <f t="shared" ca="1" si="4"/>
        <v>Motor vehicles Saving Tech-Heat Medium Temp. up to 150C 0.4y</v>
      </c>
      <c r="O26" s="23" t="s">
        <v>32</v>
      </c>
      <c r="P26" s="23" t="s">
        <v>33</v>
      </c>
      <c r="Q26" s="23"/>
      <c r="R26" s="23"/>
      <c r="S26" s="19" t="s">
        <v>34</v>
      </c>
      <c r="V26" s="16" t="str">
        <f t="shared" ca="1" si="6"/>
        <v>VD</v>
      </c>
      <c r="W26" s="14" t="str">
        <f t="shared" ca="1" si="6"/>
        <v>Motor vehicles</v>
      </c>
      <c r="X26" s="3" t="str">
        <f>'EE investment costs'!D75</f>
        <v>MT-04</v>
      </c>
      <c r="Y26" s="3" t="str">
        <f>'EE investment costs'!E75</f>
        <v>Heat Medium Temp. up to 150C</v>
      </c>
      <c r="AC26" s="123">
        <f>'EE investment costs'!C75</f>
        <v>0.4</v>
      </c>
    </row>
    <row r="27" spans="2:30">
      <c r="B27" s="14" t="str">
        <f t="shared" ca="1" si="0"/>
        <v>INDVDEFFHT-04</v>
      </c>
      <c r="C27" s="15" t="str">
        <f t="shared" ca="1" si="3"/>
        <v>IVDHT</v>
      </c>
      <c r="D27" s="16">
        <f>'EE investment costs'!$F$15</f>
        <v>2016</v>
      </c>
      <c r="E27" s="14">
        <f>VLOOKUP(X27,'EE investment costs'!$D$56:$R$656,15,0)</f>
        <v>2.4</v>
      </c>
      <c r="F27" s="17">
        <f ca="1">INDEX('EE investment costs'!$D$56:$R$656,MATCH(X27,'EE investment costs'!$D$56:$D$656,0),MATCH($V$8,'EE investment costs'!$D$56:$R$56,0))</f>
        <v>0</v>
      </c>
      <c r="I27" s="18">
        <v>1</v>
      </c>
      <c r="J27" s="18">
        <v>1</v>
      </c>
      <c r="K27" s="14">
        <f t="shared" ca="1" si="5"/>
        <v>8</v>
      </c>
      <c r="L27" s="23"/>
      <c r="M27" s="19" t="str">
        <f t="shared" ca="1" si="1"/>
        <v>INDVDEFFHT-04</v>
      </c>
      <c r="N27" s="23" t="str">
        <f t="shared" ca="1" si="4"/>
        <v>Motor vehicles Saving Tech-Heat High Temp. over 150C 0.4y</v>
      </c>
      <c r="O27" s="23" t="s">
        <v>32</v>
      </c>
      <c r="P27" s="23" t="s">
        <v>33</v>
      </c>
      <c r="Q27" s="23"/>
      <c r="R27" s="23"/>
      <c r="S27" s="19" t="s">
        <v>34</v>
      </c>
      <c r="V27" s="16" t="str">
        <f t="shared" ca="1" si="6"/>
        <v>VD</v>
      </c>
      <c r="W27" s="14" t="str">
        <f t="shared" ca="1" si="6"/>
        <v>Motor vehicles</v>
      </c>
      <c r="X27" s="3" t="str">
        <f>'EE investment costs'!D76</f>
        <v>HT-04</v>
      </c>
      <c r="Y27" s="3" t="str">
        <f>'EE investment costs'!E76</f>
        <v>Heat High Temp. over 150C</v>
      </c>
      <c r="AC27" s="123">
        <f>'EE investment costs'!C76</f>
        <v>0.4</v>
      </c>
      <c r="AD27" s="22"/>
    </row>
    <row r="28" spans="2:30">
      <c r="B28" s="14" t="str">
        <f t="shared" ca="1" si="0"/>
        <v>INDVDEFFRH-04</v>
      </c>
      <c r="C28" s="15" t="str">
        <f t="shared" ca="1" si="3"/>
        <v>IVDRH</v>
      </c>
      <c r="D28" s="16">
        <f>'EE investment costs'!$F$15</f>
        <v>2016</v>
      </c>
      <c r="E28" s="14">
        <f>VLOOKUP(X28,'EE investment costs'!$D$56:$R$656,15,0)</f>
        <v>9.6</v>
      </c>
      <c r="F28" s="17">
        <f ca="1">INDEX('EE investment costs'!$D$56:$R$656,MATCH(X28,'EE investment costs'!$D$56:$D$656,0),MATCH($V$8,'EE investment costs'!$D$56:$R$56,0))</f>
        <v>0</v>
      </c>
      <c r="I28" s="18">
        <v>1</v>
      </c>
      <c r="J28" s="18">
        <v>1</v>
      </c>
      <c r="K28" s="14">
        <f t="shared" ca="1" si="5"/>
        <v>8</v>
      </c>
      <c r="L28" s="23"/>
      <c r="M28" s="19" t="str">
        <f t="shared" ca="1" si="1"/>
        <v>INDVDEFFRH-04</v>
      </c>
      <c r="N28" s="23" t="str">
        <f t="shared" ca="1" si="4"/>
        <v>Motor vehicles Saving Tech-Heat Room Heat 0.4y</v>
      </c>
      <c r="O28" s="23" t="s">
        <v>32</v>
      </c>
      <c r="P28" s="23" t="s">
        <v>33</v>
      </c>
      <c r="Q28" s="23"/>
      <c r="R28" s="23"/>
      <c r="S28" s="19" t="s">
        <v>34</v>
      </c>
      <c r="V28" s="16" t="str">
        <f t="shared" ca="1" si="6"/>
        <v>VD</v>
      </c>
      <c r="W28" s="14" t="str">
        <f t="shared" ca="1" si="6"/>
        <v>Motor vehicles</v>
      </c>
      <c r="X28" s="3" t="str">
        <f>'EE investment costs'!D77</f>
        <v>RH-04</v>
      </c>
      <c r="Y28" s="3" t="str">
        <f>'EE investment costs'!E77</f>
        <v>Heat Room Heat</v>
      </c>
      <c r="AC28" s="123">
        <f>'EE investment costs'!C77</f>
        <v>0.4</v>
      </c>
      <c r="AD28" s="22"/>
    </row>
    <row r="29" spans="2:30">
      <c r="B29" s="14" t="str">
        <f t="shared" ca="1" si="0"/>
        <v>INDVDEFFLA-04</v>
      </c>
      <c r="C29" s="15" t="str">
        <f t="shared" ca="1" si="3"/>
        <v>IVDLA</v>
      </c>
      <c r="D29" s="16">
        <f>'EE investment costs'!$F$15</f>
        <v>2016</v>
      </c>
      <c r="E29" s="14">
        <f>VLOOKUP(X29,'EE investment costs'!$D$56:$R$656,15,0)</f>
        <v>2.8560000000000003</v>
      </c>
      <c r="F29" s="17">
        <f ca="1">INDEX('EE investment costs'!$D$56:$R$656,MATCH(X29,'EE investment costs'!$D$56:$D$656,0),MATCH($V$8,'EE investment costs'!$D$56:$R$56,0))</f>
        <v>0</v>
      </c>
      <c r="I29" s="18">
        <v>1</v>
      </c>
      <c r="J29" s="18">
        <v>1</v>
      </c>
      <c r="K29" s="14">
        <f t="shared" ca="1" si="5"/>
        <v>8</v>
      </c>
      <c r="L29" s="23"/>
      <c r="M29" s="19" t="str">
        <f t="shared" ca="1" si="1"/>
        <v>INDVDEFFLA-04</v>
      </c>
      <c r="N29" s="23" t="str">
        <f t="shared" ca="1" si="4"/>
        <v>Motor vehicles Saving Tech-Light 0.4y</v>
      </c>
      <c r="O29" s="23" t="s">
        <v>32</v>
      </c>
      <c r="P29" s="23" t="s">
        <v>33</v>
      </c>
      <c r="Q29" s="23"/>
      <c r="R29" s="23"/>
      <c r="S29" s="19" t="s">
        <v>34</v>
      </c>
      <c r="V29" s="16" t="str">
        <f t="shared" ca="1" si="6"/>
        <v>VD</v>
      </c>
      <c r="W29" s="14" t="str">
        <f t="shared" ca="1" si="6"/>
        <v>Motor vehicles</v>
      </c>
      <c r="X29" s="3" t="str">
        <f>'EE investment costs'!D78</f>
        <v>LA-04</v>
      </c>
      <c r="Y29" s="3" t="str">
        <f>'EE investment costs'!E78</f>
        <v>Light</v>
      </c>
      <c r="AC29" s="123">
        <f>'EE investment costs'!C78</f>
        <v>0.4</v>
      </c>
      <c r="AD29" s="22"/>
    </row>
    <row r="30" spans="2:30">
      <c r="B30" s="14" t="str">
        <f t="shared" ca="1" si="0"/>
        <v>INDVDEFFEM-04</v>
      </c>
      <c r="C30" s="15" t="str">
        <f t="shared" ca="1" si="3"/>
        <v>IVDEM</v>
      </c>
      <c r="D30" s="16">
        <f>'EE investment costs'!$F$15</f>
        <v>2016</v>
      </c>
      <c r="E30" s="14">
        <f>VLOOKUP(X30,'EE investment costs'!$D$56:$R$656,15,0)</f>
        <v>2.9987999999999997</v>
      </c>
      <c r="F30" s="17">
        <f ca="1">INDEX('EE investment costs'!$D$56:$R$656,MATCH(X30,'EE investment costs'!$D$56:$D$656,0),MATCH($V$8,'EE investment costs'!$D$56:$R$56,0))</f>
        <v>0</v>
      </c>
      <c r="I30" s="18">
        <v>1</v>
      </c>
      <c r="J30" s="18">
        <v>1</v>
      </c>
      <c r="K30" s="14">
        <f t="shared" ca="1" si="5"/>
        <v>8</v>
      </c>
      <c r="L30" s="23"/>
      <c r="M30" s="19" t="str">
        <f t="shared" ca="1" si="1"/>
        <v>INDVDEFFEM-04</v>
      </c>
      <c r="N30" s="23" t="str">
        <f t="shared" ca="1" si="4"/>
        <v>Motor vehicles Saving Tech-Electric Motors 0.4y</v>
      </c>
      <c r="O30" s="23" t="s">
        <v>32</v>
      </c>
      <c r="P30" s="23" t="s">
        <v>33</v>
      </c>
      <c r="Q30" s="23"/>
      <c r="R30" s="23"/>
      <c r="S30" s="19" t="s">
        <v>34</v>
      </c>
      <c r="V30" s="16" t="str">
        <f t="shared" ca="1" si="6"/>
        <v>VD</v>
      </c>
      <c r="W30" s="14" t="str">
        <f t="shared" ca="1" si="6"/>
        <v>Motor vehicles</v>
      </c>
      <c r="X30" s="3" t="str">
        <f>'EE investment costs'!D79</f>
        <v>EM-04</v>
      </c>
      <c r="Y30" s="3" t="str">
        <f>'EE investment costs'!E79</f>
        <v>Electric Motors</v>
      </c>
      <c r="AC30" s="123">
        <f>'EE investment costs'!C79</f>
        <v>0.4</v>
      </c>
      <c r="AD30" s="22"/>
    </row>
    <row r="31" spans="2:30">
      <c r="B31" s="14" t="str">
        <f t="shared" ca="1" si="0"/>
        <v>INDVDEFFTF-04</v>
      </c>
      <c r="C31" s="15" t="str">
        <f t="shared" ca="1" si="3"/>
        <v>IVDTF</v>
      </c>
      <c r="D31" s="16">
        <f>'EE investment costs'!$F$15</f>
        <v>2016</v>
      </c>
      <c r="E31" s="14">
        <f>VLOOKUP(X31,'EE investment costs'!$D$56:$R$656,15,0)</f>
        <v>3.6399999999999988</v>
      </c>
      <c r="F31" s="17">
        <f ca="1">INDEX('EE investment costs'!$D$56:$R$656,MATCH(X31,'EE investment costs'!$D$56:$D$656,0),MATCH($V$8,'EE investment costs'!$D$56:$R$56,0))</f>
        <v>0</v>
      </c>
      <c r="I31" s="18">
        <v>1</v>
      </c>
      <c r="J31" s="18">
        <v>1</v>
      </c>
      <c r="K31" s="14">
        <f t="shared" ca="1" si="5"/>
        <v>8</v>
      </c>
      <c r="L31" s="23"/>
      <c r="M31" s="19" t="str">
        <f t="shared" ca="1" si="1"/>
        <v>INDVDEFFTF-04</v>
      </c>
      <c r="N31" s="23" t="str">
        <f t="shared" ca="1" si="4"/>
        <v>Motor vehicles Saving Tech-Haulage Tractors, Trucks, Fishing boats 0.4y</v>
      </c>
      <c r="O31" s="23" t="s">
        <v>32</v>
      </c>
      <c r="P31" s="23" t="s">
        <v>33</v>
      </c>
      <c r="Q31" s="23"/>
      <c r="R31" s="23"/>
      <c r="S31" s="19" t="s">
        <v>34</v>
      </c>
      <c r="V31" s="16" t="str">
        <f t="shared" ca="1" si="6"/>
        <v>VD</v>
      </c>
      <c r="W31" s="14" t="str">
        <f t="shared" ca="1" si="6"/>
        <v>Motor vehicles</v>
      </c>
      <c r="X31" s="3" t="str">
        <f>'EE investment costs'!D80</f>
        <v>TF-04</v>
      </c>
      <c r="Y31" s="3" t="str">
        <f>'EE investment costs'!E80</f>
        <v>Haulage Tractors, Trucks, Fishing boats</v>
      </c>
      <c r="AC31" s="123">
        <f>'EE investment costs'!C80</f>
        <v>0.4</v>
      </c>
      <c r="AD31" s="22"/>
    </row>
    <row r="32" spans="2:30">
      <c r="B32" s="14" t="str">
        <f t="shared" ca="1" si="0"/>
        <v>INDVDEFFMT-05</v>
      </c>
      <c r="C32" s="15" t="str">
        <f t="shared" ca="1" si="3"/>
        <v>IVDMT</v>
      </c>
      <c r="D32" s="16">
        <f>'EE investment costs'!$F$15</f>
        <v>2016</v>
      </c>
      <c r="E32" s="14">
        <f>VLOOKUP(X32,'EE investment costs'!$D$56:$R$656,15,0)</f>
        <v>3.125</v>
      </c>
      <c r="F32" s="17">
        <f ca="1">INDEX('EE investment costs'!$D$56:$R$656,MATCH(X32,'EE investment costs'!$D$56:$D$656,0),MATCH($V$8,'EE investment costs'!$D$56:$R$56,0))</f>
        <v>0</v>
      </c>
      <c r="I32" s="18">
        <v>1</v>
      </c>
      <c r="J32" s="18">
        <v>1</v>
      </c>
      <c r="K32" s="14">
        <f t="shared" ca="1" si="5"/>
        <v>8</v>
      </c>
      <c r="L32" s="23"/>
      <c r="M32" s="19" t="str">
        <f t="shared" ca="1" si="1"/>
        <v>INDVDEFFMT-05</v>
      </c>
      <c r="N32" s="23" t="str">
        <f t="shared" ca="1" si="4"/>
        <v>Motor vehicles Saving Tech-Heat Medium Temp. up to 150C 0.5y</v>
      </c>
      <c r="O32" s="23" t="s">
        <v>32</v>
      </c>
      <c r="P32" s="23" t="s">
        <v>33</v>
      </c>
      <c r="Q32" s="23"/>
      <c r="R32" s="23"/>
      <c r="S32" s="19" t="s">
        <v>34</v>
      </c>
      <c r="V32" s="16" t="str">
        <f t="shared" ca="1" si="6"/>
        <v>VD</v>
      </c>
      <c r="W32" s="14" t="str">
        <f t="shared" ca="1" si="6"/>
        <v>Motor vehicles</v>
      </c>
      <c r="X32" s="3" t="str">
        <f>'EE investment costs'!D81</f>
        <v>MT-05</v>
      </c>
      <c r="Y32" s="3" t="str">
        <f>'EE investment costs'!E81</f>
        <v>Heat Medium Temp. up to 150C</v>
      </c>
      <c r="AC32" s="123">
        <f>'EE investment costs'!C81</f>
        <v>0.5</v>
      </c>
    </row>
    <row r="33" spans="2:30">
      <c r="B33" s="14" t="str">
        <f t="shared" ca="1" si="0"/>
        <v>INDVDEFFHT-05</v>
      </c>
      <c r="C33" s="15" t="str">
        <f t="shared" ca="1" si="3"/>
        <v>IVDHT</v>
      </c>
      <c r="D33" s="16">
        <f>'EE investment costs'!$F$15</f>
        <v>2016</v>
      </c>
      <c r="E33" s="14">
        <f>VLOOKUP(X33,'EE investment costs'!$D$56:$R$656,15,0)</f>
        <v>2.5</v>
      </c>
      <c r="F33" s="17">
        <f ca="1">INDEX('EE investment costs'!$D$56:$R$656,MATCH(X33,'EE investment costs'!$D$56:$D$656,0),MATCH($V$8,'EE investment costs'!$D$56:$R$56,0))</f>
        <v>10.826704634287918</v>
      </c>
      <c r="I33" s="18">
        <v>1</v>
      </c>
      <c r="J33" s="18">
        <v>1</v>
      </c>
      <c r="K33" s="14">
        <f t="shared" ca="1" si="5"/>
        <v>8</v>
      </c>
      <c r="L33" s="23"/>
      <c r="M33" s="19" t="str">
        <f t="shared" ca="1" si="1"/>
        <v>INDVDEFFHT-05</v>
      </c>
      <c r="N33" s="23" t="str">
        <f t="shared" ca="1" si="4"/>
        <v>Motor vehicles Saving Tech-Heat High Temp. over 150C 0.5y</v>
      </c>
      <c r="O33" s="23" t="s">
        <v>32</v>
      </c>
      <c r="P33" s="23" t="s">
        <v>33</v>
      </c>
      <c r="Q33" s="23"/>
      <c r="R33" s="23"/>
      <c r="S33" s="19" t="s">
        <v>34</v>
      </c>
      <c r="V33" s="16" t="str">
        <f t="shared" ca="1" si="6"/>
        <v>VD</v>
      </c>
      <c r="W33" s="14" t="str">
        <f t="shared" ca="1" si="6"/>
        <v>Motor vehicles</v>
      </c>
      <c r="X33" s="3" t="str">
        <f>'EE investment costs'!D82</f>
        <v>HT-05</v>
      </c>
      <c r="Y33" s="3" t="str">
        <f>'EE investment costs'!E82</f>
        <v>Heat High Temp. over 150C</v>
      </c>
      <c r="AC33" s="123">
        <f>'EE investment costs'!C82</f>
        <v>0.5</v>
      </c>
      <c r="AD33" s="22"/>
    </row>
    <row r="34" spans="2:30">
      <c r="B34" s="14" t="str">
        <f t="shared" ca="1" si="0"/>
        <v>INDVDEFFRH-05</v>
      </c>
      <c r="C34" s="15" t="str">
        <f t="shared" ca="1" si="3"/>
        <v>IVDRH</v>
      </c>
      <c r="D34" s="16">
        <f>'EE investment costs'!$F$15</f>
        <v>2016</v>
      </c>
      <c r="E34" s="14">
        <f>VLOOKUP(X34,'EE investment costs'!$D$56:$R$656,15,0)</f>
        <v>10</v>
      </c>
      <c r="F34" s="17">
        <f ca="1">INDEX('EE investment costs'!$D$56:$R$656,MATCH(X34,'EE investment costs'!$D$56:$D$656,0),MATCH($V$8,'EE investment costs'!$D$56:$R$56,0))</f>
        <v>0</v>
      </c>
      <c r="I34" s="18">
        <v>1</v>
      </c>
      <c r="J34" s="18">
        <v>1</v>
      </c>
      <c r="K34" s="14">
        <f t="shared" ca="1" si="5"/>
        <v>8</v>
      </c>
      <c r="L34" s="23"/>
      <c r="M34" s="19" t="str">
        <f t="shared" ca="1" si="1"/>
        <v>INDVDEFFRH-05</v>
      </c>
      <c r="N34" s="23" t="str">
        <f t="shared" ca="1" si="4"/>
        <v>Motor vehicles Saving Tech-Heat Room Heat 0.5y</v>
      </c>
      <c r="O34" s="23" t="s">
        <v>32</v>
      </c>
      <c r="P34" s="23" t="s">
        <v>33</v>
      </c>
      <c r="Q34" s="23"/>
      <c r="R34" s="23"/>
      <c r="S34" s="19" t="s">
        <v>34</v>
      </c>
      <c r="V34" s="16" t="str">
        <f t="shared" ca="1" si="6"/>
        <v>VD</v>
      </c>
      <c r="W34" s="14" t="str">
        <f t="shared" ca="1" si="6"/>
        <v>Motor vehicles</v>
      </c>
      <c r="X34" s="3" t="str">
        <f>'EE investment costs'!D83</f>
        <v>RH-05</v>
      </c>
      <c r="Y34" s="3" t="str">
        <f>'EE investment costs'!E83</f>
        <v>Heat Room Heat</v>
      </c>
      <c r="AC34" s="123">
        <f>'EE investment costs'!C83</f>
        <v>0.5</v>
      </c>
      <c r="AD34" s="22"/>
    </row>
    <row r="35" spans="2:30">
      <c r="B35" s="14" t="str">
        <f t="shared" ca="1" si="0"/>
        <v>INDVDEFFLA-05</v>
      </c>
      <c r="C35" s="15" t="str">
        <f t="shared" ca="1" si="3"/>
        <v>IVDLA</v>
      </c>
      <c r="D35" s="16">
        <f>'EE investment costs'!$F$15</f>
        <v>2016</v>
      </c>
      <c r="E35" s="14">
        <f>VLOOKUP(X35,'EE investment costs'!$D$56:$R$656,15,0)</f>
        <v>2.89</v>
      </c>
      <c r="F35" s="17">
        <f ca="1">INDEX('EE investment costs'!$D$56:$R$656,MATCH(X35,'EE investment costs'!$D$56:$D$656,0),MATCH($V$8,'EE investment costs'!$D$56:$R$56,0))</f>
        <v>0</v>
      </c>
      <c r="I35" s="18">
        <v>1</v>
      </c>
      <c r="J35" s="18">
        <v>1</v>
      </c>
      <c r="K35" s="14">
        <f t="shared" ca="1" si="5"/>
        <v>8</v>
      </c>
      <c r="L35" s="23"/>
      <c r="M35" s="19" t="str">
        <f t="shared" ca="1" si="1"/>
        <v>INDVDEFFLA-05</v>
      </c>
      <c r="N35" s="23" t="str">
        <f t="shared" ca="1" si="4"/>
        <v>Motor vehicles Saving Tech-Light 0.5y</v>
      </c>
      <c r="O35" s="23" t="s">
        <v>32</v>
      </c>
      <c r="P35" s="23" t="s">
        <v>33</v>
      </c>
      <c r="Q35" s="23"/>
      <c r="R35" s="23"/>
      <c r="S35" s="19" t="s">
        <v>34</v>
      </c>
      <c r="V35" s="16" t="str">
        <f t="shared" ca="1" si="6"/>
        <v>VD</v>
      </c>
      <c r="W35" s="14" t="str">
        <f t="shared" ca="1" si="6"/>
        <v>Motor vehicles</v>
      </c>
      <c r="X35" s="3" t="str">
        <f>'EE investment costs'!D84</f>
        <v>LA-05</v>
      </c>
      <c r="Y35" s="3" t="str">
        <f>'EE investment costs'!E84</f>
        <v>Light</v>
      </c>
      <c r="AC35" s="123">
        <f>'EE investment costs'!C84</f>
        <v>0.5</v>
      </c>
      <c r="AD35" s="22"/>
    </row>
    <row r="36" spans="2:30">
      <c r="B36" s="14" t="str">
        <f t="shared" ca="1" si="0"/>
        <v>INDVDEFFEM-05</v>
      </c>
      <c r="C36" s="15" t="str">
        <f t="shared" ca="1" si="3"/>
        <v>IVDEM</v>
      </c>
      <c r="D36" s="16">
        <f>'EE investment costs'!$F$15</f>
        <v>2016</v>
      </c>
      <c r="E36" s="14">
        <f>VLOOKUP(X36,'EE investment costs'!$D$56:$R$656,15,0)</f>
        <v>3.0344999999999995</v>
      </c>
      <c r="F36" s="17">
        <f ca="1">INDEX('EE investment costs'!$D$56:$R$656,MATCH(X36,'EE investment costs'!$D$56:$D$656,0),MATCH($V$8,'EE investment costs'!$D$56:$R$56,0))</f>
        <v>0</v>
      </c>
      <c r="I36" s="18">
        <v>1</v>
      </c>
      <c r="J36" s="18">
        <v>1</v>
      </c>
      <c r="K36" s="14">
        <f t="shared" ca="1" si="5"/>
        <v>8</v>
      </c>
      <c r="L36" s="23"/>
      <c r="M36" s="19" t="str">
        <f t="shared" ca="1" si="1"/>
        <v>INDVDEFFEM-05</v>
      </c>
      <c r="N36" s="23" t="str">
        <f t="shared" ca="1" si="4"/>
        <v>Motor vehicles Saving Tech-Electric Motors 0.5y</v>
      </c>
      <c r="O36" s="23" t="s">
        <v>32</v>
      </c>
      <c r="P36" s="23" t="s">
        <v>33</v>
      </c>
      <c r="Q36" s="23"/>
      <c r="R36" s="23"/>
      <c r="S36" s="19" t="s">
        <v>34</v>
      </c>
      <c r="V36" s="16" t="str">
        <f t="shared" ca="1" si="6"/>
        <v>VD</v>
      </c>
      <c r="W36" s="14" t="str">
        <f t="shared" ca="1" si="6"/>
        <v>Motor vehicles</v>
      </c>
      <c r="X36" s="3" t="str">
        <f>'EE investment costs'!D85</f>
        <v>EM-05</v>
      </c>
      <c r="Y36" s="3" t="str">
        <f>'EE investment costs'!E85</f>
        <v>Electric Motors</v>
      </c>
      <c r="AC36" s="123">
        <f>'EE investment costs'!C85</f>
        <v>0.5</v>
      </c>
      <c r="AD36" s="22"/>
    </row>
    <row r="37" spans="2:30">
      <c r="B37" s="14" t="str">
        <f t="shared" ca="1" si="0"/>
        <v>INDVDEFFTF-05</v>
      </c>
      <c r="C37" s="15" t="str">
        <f t="shared" ca="1" si="3"/>
        <v>IVDTF</v>
      </c>
      <c r="D37" s="16">
        <f>'EE investment costs'!$F$15</f>
        <v>2016</v>
      </c>
      <c r="E37" s="14">
        <f>VLOOKUP(X37,'EE investment costs'!$D$56:$R$656,15,0)</f>
        <v>3.8499999999999988</v>
      </c>
      <c r="F37" s="17">
        <f ca="1">INDEX('EE investment costs'!$D$56:$R$656,MATCH(X37,'EE investment costs'!$D$56:$D$656,0),MATCH($V$8,'EE investment costs'!$D$56:$R$56,0))</f>
        <v>0</v>
      </c>
      <c r="I37" s="18">
        <v>1</v>
      </c>
      <c r="J37" s="18">
        <v>1</v>
      </c>
      <c r="K37" s="14">
        <f t="shared" ca="1" si="5"/>
        <v>8</v>
      </c>
      <c r="L37" s="23"/>
      <c r="M37" s="19" t="str">
        <f t="shared" ca="1" si="1"/>
        <v>INDVDEFFTF-05</v>
      </c>
      <c r="N37" s="23" t="str">
        <f t="shared" ca="1" si="4"/>
        <v>Motor vehicles Saving Tech-Haulage Tractors, Trucks, Fishing boats 0.5y</v>
      </c>
      <c r="O37" s="23" t="s">
        <v>32</v>
      </c>
      <c r="P37" s="23" t="s">
        <v>33</v>
      </c>
      <c r="Q37" s="23"/>
      <c r="R37" s="23"/>
      <c r="S37" s="19" t="s">
        <v>34</v>
      </c>
      <c r="V37" s="16" t="str">
        <f t="shared" ca="1" si="6"/>
        <v>VD</v>
      </c>
      <c r="W37" s="14" t="str">
        <f t="shared" ca="1" si="6"/>
        <v>Motor vehicles</v>
      </c>
      <c r="X37" s="3" t="str">
        <f>'EE investment costs'!D86</f>
        <v>TF-05</v>
      </c>
      <c r="Y37" s="3" t="str">
        <f>'EE investment costs'!E86</f>
        <v>Haulage Tractors, Trucks, Fishing boats</v>
      </c>
      <c r="AB37" s="3"/>
      <c r="AC37" s="123">
        <f>'EE investment costs'!C86</f>
        <v>0.5</v>
      </c>
      <c r="AD37" s="22"/>
    </row>
    <row r="38" spans="2:30">
      <c r="B38" s="14" t="str">
        <f t="shared" ca="1" si="0"/>
        <v>INDVDEFFMT-06</v>
      </c>
      <c r="C38" s="15" t="str">
        <f t="shared" ca="1" si="3"/>
        <v>IVDMT</v>
      </c>
      <c r="D38" s="16">
        <f>'EE investment costs'!$F$15</f>
        <v>2016</v>
      </c>
      <c r="E38" s="14">
        <f>VLOOKUP(X38,'EE investment costs'!$D$56:$R$656,15,0)</f>
        <v>3.25</v>
      </c>
      <c r="F38" s="17">
        <f ca="1">INDEX('EE investment costs'!$D$56:$R$656,MATCH(X38,'EE investment costs'!$D$56:$D$656,0),MATCH($V$8,'EE investment costs'!$D$56:$R$56,0))</f>
        <v>0</v>
      </c>
      <c r="I38" s="18">
        <v>1</v>
      </c>
      <c r="J38" s="18">
        <v>1</v>
      </c>
      <c r="K38" s="14">
        <f t="shared" ca="1" si="5"/>
        <v>8</v>
      </c>
      <c r="L38" s="23"/>
      <c r="M38" s="19" t="str">
        <f t="shared" ca="1" si="1"/>
        <v>INDVDEFFMT-06</v>
      </c>
      <c r="N38" s="23" t="str">
        <f t="shared" ca="1" si="4"/>
        <v>Motor vehicles Saving Tech-Heat Medium Temp. up to 150C 0.6y</v>
      </c>
      <c r="O38" s="23" t="s">
        <v>32</v>
      </c>
      <c r="P38" s="23" t="s">
        <v>33</v>
      </c>
      <c r="Q38" s="23"/>
      <c r="R38" s="23"/>
      <c r="S38" s="19" t="s">
        <v>34</v>
      </c>
      <c r="V38" s="16" t="str">
        <f t="shared" ca="1" si="6"/>
        <v>VD</v>
      </c>
      <c r="W38" s="14" t="str">
        <f t="shared" ca="1" si="6"/>
        <v>Motor vehicles</v>
      </c>
      <c r="X38" s="3" t="str">
        <f>'EE investment costs'!D87</f>
        <v>MT-06</v>
      </c>
      <c r="Y38" s="3" t="str">
        <f>'EE investment costs'!E87</f>
        <v>Heat Medium Temp. up to 150C</v>
      </c>
      <c r="AC38" s="123">
        <f>'EE investment costs'!C87</f>
        <v>0.6</v>
      </c>
    </row>
    <row r="39" spans="2:30">
      <c r="B39" s="14" t="str">
        <f t="shared" ca="1" si="0"/>
        <v>INDVDEFFHT-06</v>
      </c>
      <c r="C39" s="15" t="str">
        <f t="shared" ca="1" si="3"/>
        <v>IVDHT</v>
      </c>
      <c r="D39" s="16">
        <f>'EE investment costs'!$F$15</f>
        <v>2016</v>
      </c>
      <c r="E39" s="14">
        <f>VLOOKUP(X39,'EE investment costs'!$D$56:$R$656,15,0)</f>
        <v>2.6</v>
      </c>
      <c r="F39" s="17">
        <f ca="1">INDEX('EE investment costs'!$D$56:$R$656,MATCH(X39,'EE investment costs'!$D$56:$D$656,0),MATCH($V$8,'EE investment costs'!$D$56:$R$56,0))</f>
        <v>25.262310813338683</v>
      </c>
      <c r="I39" s="18">
        <v>1</v>
      </c>
      <c r="J39" s="18">
        <v>1</v>
      </c>
      <c r="K39" s="14">
        <f t="shared" ca="1" si="5"/>
        <v>8</v>
      </c>
      <c r="L39" s="23"/>
      <c r="M39" s="19" t="str">
        <f t="shared" ca="1" si="1"/>
        <v>INDVDEFFHT-06</v>
      </c>
      <c r="N39" s="23" t="str">
        <f t="shared" ca="1" si="4"/>
        <v>Motor vehicles Saving Tech-Heat High Temp. over 150C 0.6y</v>
      </c>
      <c r="O39" s="23" t="s">
        <v>32</v>
      </c>
      <c r="P39" s="23" t="s">
        <v>33</v>
      </c>
      <c r="Q39" s="23"/>
      <c r="R39" s="23"/>
      <c r="S39" s="19" t="s">
        <v>34</v>
      </c>
      <c r="V39" s="16" t="str">
        <f t="shared" ca="1" si="6"/>
        <v>VD</v>
      </c>
      <c r="W39" s="14" t="str">
        <f t="shared" ca="1" si="6"/>
        <v>Motor vehicles</v>
      </c>
      <c r="X39" s="3" t="str">
        <f>'EE investment costs'!D88</f>
        <v>HT-06</v>
      </c>
      <c r="Y39" s="3" t="str">
        <f>'EE investment costs'!E88</f>
        <v>Heat High Temp. over 150C</v>
      </c>
      <c r="AC39" s="123">
        <f>'EE investment costs'!C88</f>
        <v>0.6</v>
      </c>
      <c r="AD39" s="22"/>
    </row>
    <row r="40" spans="2:30">
      <c r="B40" s="14" t="str">
        <f t="shared" ca="1" si="0"/>
        <v>INDVDEFFRH-06</v>
      </c>
      <c r="C40" s="15" t="str">
        <f t="shared" ca="1" si="3"/>
        <v>IVDRH</v>
      </c>
      <c r="D40" s="16">
        <f>'EE investment costs'!$F$15</f>
        <v>2016</v>
      </c>
      <c r="E40" s="14">
        <f>VLOOKUP(X40,'EE investment costs'!$D$56:$R$656,15,0)</f>
        <v>10.4</v>
      </c>
      <c r="F40" s="17">
        <f ca="1">INDEX('EE investment costs'!$D$56:$R$656,MATCH(X40,'EE investment costs'!$D$56:$D$656,0),MATCH($V$8,'EE investment costs'!$D$56:$R$56,0))</f>
        <v>0</v>
      </c>
      <c r="I40" s="18">
        <v>1</v>
      </c>
      <c r="J40" s="18">
        <v>1</v>
      </c>
      <c r="K40" s="14">
        <f t="shared" ca="1" si="5"/>
        <v>8</v>
      </c>
      <c r="L40" s="23"/>
      <c r="M40" s="19" t="str">
        <f t="shared" ca="1" si="1"/>
        <v>INDVDEFFRH-06</v>
      </c>
      <c r="N40" s="23" t="str">
        <f t="shared" ca="1" si="4"/>
        <v>Motor vehicles Saving Tech-Heat Room Heat 0.6y</v>
      </c>
      <c r="O40" s="23" t="s">
        <v>32</v>
      </c>
      <c r="P40" s="23" t="s">
        <v>33</v>
      </c>
      <c r="Q40" s="23"/>
      <c r="R40" s="23"/>
      <c r="S40" s="19" t="s">
        <v>34</v>
      </c>
      <c r="V40" s="16" t="str">
        <f t="shared" ca="1" si="6"/>
        <v>VD</v>
      </c>
      <c r="W40" s="14" t="str">
        <f t="shared" ca="1" si="6"/>
        <v>Motor vehicles</v>
      </c>
      <c r="X40" s="3" t="str">
        <f>'EE investment costs'!D89</f>
        <v>RH-06</v>
      </c>
      <c r="Y40" s="3" t="str">
        <f>'EE investment costs'!E89</f>
        <v>Heat Room Heat</v>
      </c>
      <c r="AC40" s="123">
        <f>'EE investment costs'!C89</f>
        <v>0.6</v>
      </c>
      <c r="AD40" s="22"/>
    </row>
    <row r="41" spans="2:30">
      <c r="B41" s="14" t="str">
        <f t="shared" ca="1" si="0"/>
        <v>INDVDEFFLA-06</v>
      </c>
      <c r="C41" s="15" t="str">
        <f t="shared" ca="1" si="3"/>
        <v>IVDLA</v>
      </c>
      <c r="D41" s="16">
        <f>'EE investment costs'!$F$15</f>
        <v>2016</v>
      </c>
      <c r="E41" s="14">
        <f>VLOOKUP(X41,'EE investment costs'!$D$56:$R$656,15,0)</f>
        <v>2.9239999999999999</v>
      </c>
      <c r="F41" s="17">
        <f ca="1">INDEX('EE investment costs'!$D$56:$R$656,MATCH(X41,'EE investment costs'!$D$56:$D$656,0),MATCH($V$8,'EE investment costs'!$D$56:$R$56,0))</f>
        <v>0</v>
      </c>
      <c r="I41" s="18">
        <v>1</v>
      </c>
      <c r="J41" s="18">
        <v>1</v>
      </c>
      <c r="K41" s="14">
        <f t="shared" ca="1" si="5"/>
        <v>8</v>
      </c>
      <c r="L41" s="23"/>
      <c r="M41" s="19" t="str">
        <f t="shared" ca="1" si="1"/>
        <v>INDVDEFFLA-06</v>
      </c>
      <c r="N41" s="23" t="str">
        <f t="shared" ca="1" si="4"/>
        <v>Motor vehicles Saving Tech-Light 0.6y</v>
      </c>
      <c r="O41" s="23" t="s">
        <v>32</v>
      </c>
      <c r="P41" s="23" t="s">
        <v>33</v>
      </c>
      <c r="Q41" s="23"/>
      <c r="R41" s="23"/>
      <c r="S41" s="19" t="s">
        <v>34</v>
      </c>
      <c r="V41" s="16" t="str">
        <f t="shared" ca="1" si="6"/>
        <v>VD</v>
      </c>
      <c r="W41" s="14" t="str">
        <f t="shared" ca="1" si="6"/>
        <v>Motor vehicles</v>
      </c>
      <c r="X41" s="3" t="str">
        <f>'EE investment costs'!D90</f>
        <v>LA-06</v>
      </c>
      <c r="Y41" s="3" t="str">
        <f>'EE investment costs'!E90</f>
        <v>Light</v>
      </c>
      <c r="AC41" s="123">
        <f>'EE investment costs'!C90</f>
        <v>0.6</v>
      </c>
      <c r="AD41" s="22"/>
    </row>
    <row r="42" spans="2:30">
      <c r="B42" s="14" t="str">
        <f t="shared" ca="1" si="0"/>
        <v>INDVDEFFEM-06</v>
      </c>
      <c r="C42" s="15" t="str">
        <f t="shared" ca="1" si="3"/>
        <v>IVDEM</v>
      </c>
      <c r="D42" s="16">
        <f>'EE investment costs'!$F$15</f>
        <v>2016</v>
      </c>
      <c r="E42" s="14">
        <f>VLOOKUP(X42,'EE investment costs'!$D$56:$R$656,15,0)</f>
        <v>3.0701999999999998</v>
      </c>
      <c r="F42" s="17">
        <f ca="1">INDEX('EE investment costs'!$D$56:$R$656,MATCH(X42,'EE investment costs'!$D$56:$D$656,0),MATCH($V$8,'EE investment costs'!$D$56:$R$56,0))</f>
        <v>0</v>
      </c>
      <c r="I42" s="18">
        <v>1</v>
      </c>
      <c r="J42" s="18">
        <v>1</v>
      </c>
      <c r="K42" s="14">
        <f t="shared" ca="1" si="5"/>
        <v>8</v>
      </c>
      <c r="L42" s="23"/>
      <c r="M42" s="19" t="str">
        <f t="shared" ca="1" si="1"/>
        <v>INDVDEFFEM-06</v>
      </c>
      <c r="N42" s="23" t="str">
        <f t="shared" ca="1" si="4"/>
        <v>Motor vehicles Saving Tech-Electric Motors 0.6y</v>
      </c>
      <c r="O42" s="23" t="s">
        <v>32</v>
      </c>
      <c r="P42" s="23" t="s">
        <v>33</v>
      </c>
      <c r="Q42" s="23"/>
      <c r="R42" s="23"/>
      <c r="S42" s="19" t="s">
        <v>34</v>
      </c>
      <c r="V42" s="16" t="str">
        <f t="shared" ca="1" si="6"/>
        <v>VD</v>
      </c>
      <c r="W42" s="14" t="str">
        <f t="shared" ca="1" si="6"/>
        <v>Motor vehicles</v>
      </c>
      <c r="X42" s="3" t="str">
        <f>'EE investment costs'!D91</f>
        <v>EM-06</v>
      </c>
      <c r="Y42" s="3" t="str">
        <f>'EE investment costs'!E91</f>
        <v>Electric Motors</v>
      </c>
      <c r="AC42" s="123">
        <f>'EE investment costs'!C91</f>
        <v>0.6</v>
      </c>
      <c r="AD42" s="22"/>
    </row>
    <row r="43" spans="2:30">
      <c r="B43" s="14" t="str">
        <f t="shared" ca="1" si="0"/>
        <v>INDVDEFFTF-06</v>
      </c>
      <c r="C43" s="15" t="str">
        <f t="shared" ca="1" si="3"/>
        <v>IVDTF</v>
      </c>
      <c r="D43" s="16">
        <f>'EE investment costs'!$F$15</f>
        <v>2016</v>
      </c>
      <c r="E43" s="14">
        <f>VLOOKUP(X43,'EE investment costs'!$D$56:$R$656,15,0)</f>
        <v>4.0599999999999987</v>
      </c>
      <c r="F43" s="17">
        <f ca="1">INDEX('EE investment costs'!$D$56:$R$656,MATCH(X43,'EE investment costs'!$D$56:$D$656,0),MATCH($V$8,'EE investment costs'!$D$56:$R$56,0))</f>
        <v>0</v>
      </c>
      <c r="I43" s="18">
        <v>1</v>
      </c>
      <c r="J43" s="18">
        <v>1</v>
      </c>
      <c r="K43" s="14">
        <f t="shared" ca="1" si="5"/>
        <v>8</v>
      </c>
      <c r="L43" s="23"/>
      <c r="M43" s="19" t="str">
        <f t="shared" ca="1" si="1"/>
        <v>INDVDEFFTF-06</v>
      </c>
      <c r="N43" s="23" t="str">
        <f t="shared" ca="1" si="4"/>
        <v>Motor vehicles Saving Tech-Haulage Tractors, Trucks, Fishing boats 0.6y</v>
      </c>
      <c r="O43" s="23" t="s">
        <v>32</v>
      </c>
      <c r="P43" s="23" t="s">
        <v>33</v>
      </c>
      <c r="Q43" s="23"/>
      <c r="R43" s="23"/>
      <c r="S43" s="19" t="s">
        <v>34</v>
      </c>
      <c r="V43" s="16" t="str">
        <f t="shared" ca="1" si="6"/>
        <v>VD</v>
      </c>
      <c r="W43" s="14" t="str">
        <f t="shared" ca="1" si="6"/>
        <v>Motor vehicles</v>
      </c>
      <c r="X43" s="3" t="str">
        <f>'EE investment costs'!D92</f>
        <v>TF-06</v>
      </c>
      <c r="Y43" s="3" t="str">
        <f>'EE investment costs'!E92</f>
        <v>Haulage Tractors, Trucks, Fishing boats</v>
      </c>
      <c r="AC43" s="123">
        <f>'EE investment costs'!C92</f>
        <v>0.6</v>
      </c>
      <c r="AD43" s="22"/>
    </row>
    <row r="44" spans="2:30">
      <c r="B44" s="14" t="str">
        <f t="shared" ca="1" si="0"/>
        <v>INDVDEFFMT-07</v>
      </c>
      <c r="C44" s="15" t="str">
        <f t="shared" ca="1" si="3"/>
        <v>IVDMT</v>
      </c>
      <c r="D44" s="16">
        <f>'EE investment costs'!$F$15</f>
        <v>2016</v>
      </c>
      <c r="E44" s="14">
        <f>VLOOKUP(X44,'EE investment costs'!$D$56:$R$656,15,0)</f>
        <v>3.375</v>
      </c>
      <c r="F44" s="17">
        <f ca="1">INDEX('EE investment costs'!$D$56:$R$656,MATCH(X44,'EE investment costs'!$D$56:$D$656,0),MATCH($V$8,'EE investment costs'!$D$56:$R$56,0))</f>
        <v>9.9222686482835964</v>
      </c>
      <c r="I44" s="18">
        <v>1</v>
      </c>
      <c r="J44" s="18">
        <v>1</v>
      </c>
      <c r="K44" s="14">
        <f t="shared" ca="1" si="5"/>
        <v>8</v>
      </c>
      <c r="L44" s="23"/>
      <c r="M44" s="19" t="str">
        <f t="shared" ca="1" si="1"/>
        <v>INDVDEFFMT-07</v>
      </c>
      <c r="N44" s="23" t="str">
        <f t="shared" ca="1" si="4"/>
        <v>Motor vehicles Saving Tech-Heat Medium Temp. up to 150C 0.7y</v>
      </c>
      <c r="O44" s="23" t="s">
        <v>32</v>
      </c>
      <c r="P44" s="23" t="s">
        <v>33</v>
      </c>
      <c r="Q44" s="23"/>
      <c r="R44" s="23"/>
      <c r="S44" s="19" t="s">
        <v>34</v>
      </c>
      <c r="V44" s="16" t="str">
        <f t="shared" ca="1" si="6"/>
        <v>VD</v>
      </c>
      <c r="W44" s="14" t="str">
        <f t="shared" ca="1" si="6"/>
        <v>Motor vehicles</v>
      </c>
      <c r="X44" s="3" t="str">
        <f>'EE investment costs'!D93</f>
        <v>MT-07</v>
      </c>
      <c r="Y44" s="3" t="str">
        <f>'EE investment costs'!E93</f>
        <v>Heat Medium Temp. up to 150C</v>
      </c>
      <c r="AC44" s="123">
        <f>'EE investment costs'!C93</f>
        <v>0.7</v>
      </c>
    </row>
    <row r="45" spans="2:30">
      <c r="B45" s="14" t="str">
        <f t="shared" ca="1" si="0"/>
        <v>INDVDEFFHT-07</v>
      </c>
      <c r="C45" s="15" t="str">
        <f t="shared" ca="1" si="3"/>
        <v>IVDHT</v>
      </c>
      <c r="D45" s="16">
        <f>'EE investment costs'!$F$15</f>
        <v>2016</v>
      </c>
      <c r="E45" s="14">
        <f>VLOOKUP(X45,'EE investment costs'!$D$56:$R$656,15,0)</f>
        <v>2.7</v>
      </c>
      <c r="F45" s="17">
        <f ca="1">INDEX('EE investment costs'!$D$56:$R$656,MATCH(X45,'EE investment costs'!$D$56:$D$656,0),MATCH($V$8,'EE investment costs'!$D$56:$R$56,0))</f>
        <v>39.697916992389459</v>
      </c>
      <c r="I45" s="18">
        <v>1</v>
      </c>
      <c r="J45" s="18">
        <v>1</v>
      </c>
      <c r="K45" s="14">
        <f t="shared" ca="1" si="5"/>
        <v>8</v>
      </c>
      <c r="L45" s="23"/>
      <c r="M45" s="19" t="str">
        <f t="shared" ca="1" si="1"/>
        <v>INDVDEFFHT-07</v>
      </c>
      <c r="N45" s="23" t="str">
        <f t="shared" ca="1" si="4"/>
        <v>Motor vehicles Saving Tech-Heat High Temp. over 150C 0.7y</v>
      </c>
      <c r="O45" s="23" t="s">
        <v>32</v>
      </c>
      <c r="P45" s="23" t="s">
        <v>33</v>
      </c>
      <c r="Q45" s="23"/>
      <c r="R45" s="23"/>
      <c r="S45" s="19" t="s">
        <v>34</v>
      </c>
      <c r="V45" s="16" t="str">
        <f t="shared" ca="1" si="6"/>
        <v>VD</v>
      </c>
      <c r="W45" s="14" t="str">
        <f t="shared" ca="1" si="6"/>
        <v>Motor vehicles</v>
      </c>
      <c r="X45" s="3" t="str">
        <f>'EE investment costs'!D94</f>
        <v>HT-07</v>
      </c>
      <c r="Y45" s="3" t="str">
        <f>'EE investment costs'!E94</f>
        <v>Heat High Temp. over 150C</v>
      </c>
      <c r="AC45" s="123">
        <f>'EE investment costs'!C94</f>
        <v>0.7</v>
      </c>
      <c r="AD45" s="22"/>
    </row>
    <row r="46" spans="2:30">
      <c r="B46" s="14" t="str">
        <f t="shared" ca="1" si="0"/>
        <v>INDVDEFFRH-07</v>
      </c>
      <c r="C46" s="15" t="str">
        <f t="shared" ca="1" si="3"/>
        <v>IVDRH</v>
      </c>
      <c r="D46" s="16">
        <f>'EE investment costs'!$F$15</f>
        <v>2016</v>
      </c>
      <c r="E46" s="14">
        <f>VLOOKUP(X46,'EE investment costs'!$D$56:$R$656,15,0)</f>
        <v>10.8</v>
      </c>
      <c r="F46" s="17">
        <f ca="1">INDEX('EE investment costs'!$D$56:$R$656,MATCH(X46,'EE investment costs'!$D$56:$D$656,0),MATCH($V$8,'EE investment costs'!$D$56:$R$56,0))</f>
        <v>0</v>
      </c>
      <c r="I46" s="18">
        <v>1</v>
      </c>
      <c r="J46" s="18">
        <v>1</v>
      </c>
      <c r="K46" s="14">
        <f t="shared" ca="1" si="5"/>
        <v>8</v>
      </c>
      <c r="L46" s="23"/>
      <c r="M46" s="19" t="str">
        <f t="shared" ca="1" si="1"/>
        <v>INDVDEFFRH-07</v>
      </c>
      <c r="N46" s="23" t="str">
        <f t="shared" ca="1" si="4"/>
        <v>Motor vehicles Saving Tech-Heat Room Heat 0.7y</v>
      </c>
      <c r="O46" s="23" t="s">
        <v>32</v>
      </c>
      <c r="P46" s="23" t="s">
        <v>33</v>
      </c>
      <c r="Q46" s="23"/>
      <c r="R46" s="23"/>
      <c r="S46" s="19" t="s">
        <v>34</v>
      </c>
      <c r="V46" s="16" t="str">
        <f t="shared" ca="1" si="6"/>
        <v>VD</v>
      </c>
      <c r="W46" s="14" t="str">
        <f t="shared" ca="1" si="6"/>
        <v>Motor vehicles</v>
      </c>
      <c r="X46" s="3" t="str">
        <f>'EE investment costs'!D95</f>
        <v>RH-07</v>
      </c>
      <c r="Y46" s="3" t="str">
        <f>'EE investment costs'!E95</f>
        <v>Heat Room Heat</v>
      </c>
      <c r="AC46" s="123">
        <f>'EE investment costs'!C95</f>
        <v>0.7</v>
      </c>
      <c r="AD46" s="22"/>
    </row>
    <row r="47" spans="2:30">
      <c r="B47" s="14" t="str">
        <f t="shared" ca="1" si="0"/>
        <v>INDVDEFFLA-07</v>
      </c>
      <c r="C47" s="15" t="str">
        <f t="shared" ca="1" si="3"/>
        <v>IVDLA</v>
      </c>
      <c r="D47" s="16">
        <f>'EE investment costs'!$F$15</f>
        <v>2016</v>
      </c>
      <c r="E47" s="14">
        <f>VLOOKUP(X47,'EE investment costs'!$D$56:$R$656,15,0)</f>
        <v>2.9580000000000002</v>
      </c>
      <c r="F47" s="17">
        <f ca="1">INDEX('EE investment costs'!$D$56:$R$656,MATCH(X47,'EE investment costs'!$D$56:$D$656,0),MATCH($V$8,'EE investment costs'!$D$56:$R$56,0))</f>
        <v>0</v>
      </c>
      <c r="I47" s="18">
        <v>1</v>
      </c>
      <c r="J47" s="18">
        <v>1</v>
      </c>
      <c r="K47" s="14">
        <f t="shared" ca="1" si="5"/>
        <v>8</v>
      </c>
      <c r="L47" s="23"/>
      <c r="M47" s="19" t="str">
        <f t="shared" ca="1" si="1"/>
        <v>INDVDEFFLA-07</v>
      </c>
      <c r="N47" s="23" t="str">
        <f t="shared" ca="1" si="4"/>
        <v>Motor vehicles Saving Tech-Light 0.7y</v>
      </c>
      <c r="O47" s="23" t="s">
        <v>32</v>
      </c>
      <c r="P47" s="23" t="s">
        <v>33</v>
      </c>
      <c r="Q47" s="23"/>
      <c r="R47" s="23"/>
      <c r="S47" s="19" t="s">
        <v>34</v>
      </c>
      <c r="V47" s="16" t="str">
        <f t="shared" ca="1" si="6"/>
        <v>VD</v>
      </c>
      <c r="W47" s="14" t="str">
        <f t="shared" ca="1" si="6"/>
        <v>Motor vehicles</v>
      </c>
      <c r="X47" s="3" t="str">
        <f>'EE investment costs'!D96</f>
        <v>LA-07</v>
      </c>
      <c r="Y47" s="3" t="str">
        <f>'EE investment costs'!E96</f>
        <v>Light</v>
      </c>
      <c r="AC47" s="123">
        <f>'EE investment costs'!C96</f>
        <v>0.7</v>
      </c>
      <c r="AD47" s="22"/>
    </row>
    <row r="48" spans="2:30">
      <c r="B48" s="14" t="str">
        <f t="shared" ca="1" si="0"/>
        <v>INDVDEFFEM-07</v>
      </c>
      <c r="C48" s="15" t="str">
        <f t="shared" ca="1" si="3"/>
        <v>IVDEM</v>
      </c>
      <c r="D48" s="16">
        <f>'EE investment costs'!$F$15</f>
        <v>2016</v>
      </c>
      <c r="E48" s="14">
        <f>VLOOKUP(X48,'EE investment costs'!$D$56:$R$656,15,0)</f>
        <v>3.1058999999999997</v>
      </c>
      <c r="F48" s="17">
        <f ca="1">INDEX('EE investment costs'!$D$56:$R$656,MATCH(X48,'EE investment costs'!$D$56:$D$656,0),MATCH($V$8,'EE investment costs'!$D$56:$R$56,0))</f>
        <v>0</v>
      </c>
      <c r="I48" s="18">
        <v>1</v>
      </c>
      <c r="J48" s="18">
        <v>1</v>
      </c>
      <c r="K48" s="14">
        <f t="shared" ca="1" si="5"/>
        <v>8</v>
      </c>
      <c r="L48" s="23"/>
      <c r="M48" s="19" t="str">
        <f t="shared" ca="1" si="1"/>
        <v>INDVDEFFEM-07</v>
      </c>
      <c r="N48" s="23" t="str">
        <f t="shared" ca="1" si="4"/>
        <v>Motor vehicles Saving Tech-Electric Motors 0.7y</v>
      </c>
      <c r="O48" s="23" t="s">
        <v>32</v>
      </c>
      <c r="P48" s="23" t="s">
        <v>33</v>
      </c>
      <c r="Q48" s="23"/>
      <c r="R48" s="23"/>
      <c r="S48" s="19" t="s">
        <v>34</v>
      </c>
      <c r="V48" s="16" t="str">
        <f t="shared" ca="1" si="6"/>
        <v>VD</v>
      </c>
      <c r="W48" s="14" t="str">
        <f t="shared" ca="1" si="6"/>
        <v>Motor vehicles</v>
      </c>
      <c r="X48" s="3" t="str">
        <f>'EE investment costs'!D97</f>
        <v>EM-07</v>
      </c>
      <c r="Y48" s="3" t="str">
        <f>'EE investment costs'!E97</f>
        <v>Electric Motors</v>
      </c>
      <c r="AC48" s="123">
        <f>'EE investment costs'!C97</f>
        <v>0.7</v>
      </c>
      <c r="AD48" s="22"/>
    </row>
    <row r="49" spans="2:30">
      <c r="B49" s="14" t="str">
        <f t="shared" ca="1" si="0"/>
        <v>INDVDEFFTF-07</v>
      </c>
      <c r="C49" s="15" t="str">
        <f t="shared" ca="1" si="3"/>
        <v>IVDTF</v>
      </c>
      <c r="D49" s="16">
        <f>'EE investment costs'!$F$15</f>
        <v>2016</v>
      </c>
      <c r="E49" s="14">
        <f>VLOOKUP(X49,'EE investment costs'!$D$56:$R$656,15,0)</f>
        <v>4.2699999999999987</v>
      </c>
      <c r="F49" s="17">
        <f ca="1">INDEX('EE investment costs'!$D$56:$R$656,MATCH(X49,'EE investment costs'!$D$56:$D$656,0),MATCH($V$8,'EE investment costs'!$D$56:$R$56,0))</f>
        <v>0</v>
      </c>
      <c r="I49" s="18">
        <v>1</v>
      </c>
      <c r="J49" s="18">
        <v>1</v>
      </c>
      <c r="K49" s="14">
        <f t="shared" ca="1" si="5"/>
        <v>8</v>
      </c>
      <c r="L49" s="23"/>
      <c r="M49" s="19" t="str">
        <f t="shared" ca="1" si="1"/>
        <v>INDVDEFFTF-07</v>
      </c>
      <c r="N49" s="23" t="str">
        <f t="shared" ca="1" si="4"/>
        <v>Motor vehicles Saving Tech-Haulage Tractors, Trucks, Fishing boats 0.7y</v>
      </c>
      <c r="O49" s="23" t="s">
        <v>32</v>
      </c>
      <c r="P49" s="23" t="s">
        <v>33</v>
      </c>
      <c r="Q49" s="23"/>
      <c r="R49" s="23"/>
      <c r="S49" s="19" t="s">
        <v>34</v>
      </c>
      <c r="V49" s="16" t="str">
        <f t="shared" ca="1" si="6"/>
        <v>VD</v>
      </c>
      <c r="W49" s="14" t="str">
        <f t="shared" ca="1" si="6"/>
        <v>Motor vehicles</v>
      </c>
      <c r="X49" s="3" t="str">
        <f>'EE investment costs'!D98</f>
        <v>TF-07</v>
      </c>
      <c r="Y49" s="3" t="str">
        <f>'EE investment costs'!E98</f>
        <v>Haulage Tractors, Trucks, Fishing boats</v>
      </c>
      <c r="AC49" s="123">
        <f>'EE investment costs'!C98</f>
        <v>0.7</v>
      </c>
      <c r="AD49" s="22"/>
    </row>
    <row r="50" spans="2:30">
      <c r="B50" s="14" t="str">
        <f t="shared" ca="1" si="0"/>
        <v>INDVDEFFMT-08</v>
      </c>
      <c r="C50" s="15" t="str">
        <f t="shared" ca="1" si="3"/>
        <v>IVDMT</v>
      </c>
      <c r="D50" s="16">
        <f>'EE investment costs'!$F$15</f>
        <v>2016</v>
      </c>
      <c r="E50" s="14">
        <f>VLOOKUP(X50,'EE investment costs'!$D$56:$R$656,15,0)</f>
        <v>3.5</v>
      </c>
      <c r="F50" s="17">
        <f ca="1">INDEX('EE investment costs'!$D$56:$R$656,MATCH(X50,'EE investment costs'!$D$56:$D$656,0),MATCH($V$8,'EE investment costs'!$D$56:$R$56,0))</f>
        <v>28.073956384899155</v>
      </c>
      <c r="I50" s="18">
        <v>1</v>
      </c>
      <c r="J50" s="18">
        <v>1</v>
      </c>
      <c r="K50" s="14">
        <f t="shared" ca="1" si="5"/>
        <v>8</v>
      </c>
      <c r="L50" s="23"/>
      <c r="M50" s="19" t="str">
        <f t="shared" ca="1" si="1"/>
        <v>INDVDEFFMT-08</v>
      </c>
      <c r="N50" s="23" t="str">
        <f t="shared" ca="1" si="4"/>
        <v>Motor vehicles Saving Tech-Heat Medium Temp. up to 150C 0.8y</v>
      </c>
      <c r="O50" s="23" t="s">
        <v>32</v>
      </c>
      <c r="P50" s="23" t="s">
        <v>33</v>
      </c>
      <c r="Q50" s="23"/>
      <c r="R50" s="23"/>
      <c r="S50" s="19" t="s">
        <v>34</v>
      </c>
      <c r="V50" s="16" t="str">
        <f t="shared" ca="1" si="6"/>
        <v>VD</v>
      </c>
      <c r="W50" s="14" t="str">
        <f t="shared" ca="1" si="6"/>
        <v>Motor vehicles</v>
      </c>
      <c r="X50" s="3" t="str">
        <f>'EE investment costs'!D99</f>
        <v>MT-08</v>
      </c>
      <c r="Y50" s="3" t="str">
        <f>'EE investment costs'!E99</f>
        <v>Heat Medium Temp. up to 150C</v>
      </c>
      <c r="AC50" s="123">
        <f>'EE investment costs'!C99</f>
        <v>0.8</v>
      </c>
    </row>
    <row r="51" spans="2:30">
      <c r="B51" s="14" t="str">
        <f t="shared" ca="1" si="0"/>
        <v>INDVDEFFHT-08</v>
      </c>
      <c r="C51" s="15" t="str">
        <f t="shared" ca="1" si="3"/>
        <v>IVDHT</v>
      </c>
      <c r="D51" s="16">
        <f>'EE investment costs'!$F$15</f>
        <v>2016</v>
      </c>
      <c r="E51" s="14">
        <f>VLOOKUP(X51,'EE investment costs'!$D$56:$R$656,15,0)</f>
        <v>2.8</v>
      </c>
      <c r="F51" s="17">
        <f ca="1">INDEX('EE investment costs'!$D$56:$R$656,MATCH(X51,'EE investment costs'!$D$56:$D$656,0),MATCH($V$8,'EE investment costs'!$D$56:$R$56,0))</f>
        <v>54.133523171440231</v>
      </c>
      <c r="I51" s="18">
        <v>1</v>
      </c>
      <c r="J51" s="18">
        <v>1</v>
      </c>
      <c r="K51" s="14">
        <f t="shared" ca="1" si="5"/>
        <v>8</v>
      </c>
      <c r="L51" s="23"/>
      <c r="M51" s="19" t="str">
        <f t="shared" ca="1" si="1"/>
        <v>INDVDEFFHT-08</v>
      </c>
      <c r="N51" s="23" t="str">
        <f t="shared" ca="1" si="4"/>
        <v>Motor vehicles Saving Tech-Heat High Temp. over 150C 0.8y</v>
      </c>
      <c r="O51" s="23" t="s">
        <v>32</v>
      </c>
      <c r="P51" s="23" t="s">
        <v>33</v>
      </c>
      <c r="Q51" s="23"/>
      <c r="R51" s="23"/>
      <c r="S51" s="19" t="s">
        <v>34</v>
      </c>
      <c r="V51" s="16" t="str">
        <f t="shared" ca="1" si="6"/>
        <v>VD</v>
      </c>
      <c r="W51" s="14" t="str">
        <f t="shared" ca="1" si="6"/>
        <v>Motor vehicles</v>
      </c>
      <c r="X51" s="3" t="str">
        <f>'EE investment costs'!D100</f>
        <v>HT-08</v>
      </c>
      <c r="Y51" s="3" t="str">
        <f>'EE investment costs'!E100</f>
        <v>Heat High Temp. over 150C</v>
      </c>
      <c r="AC51" s="123">
        <f>'EE investment costs'!C100</f>
        <v>0.8</v>
      </c>
      <c r="AD51" s="22"/>
    </row>
    <row r="52" spans="2:30">
      <c r="B52" s="14" t="str">
        <f t="shared" ca="1" si="0"/>
        <v>INDVDEFFRH-08</v>
      </c>
      <c r="C52" s="15" t="str">
        <f t="shared" ca="1" si="3"/>
        <v>IVDRH</v>
      </c>
      <c r="D52" s="16">
        <f>'EE investment costs'!$F$15</f>
        <v>2016</v>
      </c>
      <c r="E52" s="14">
        <f>VLOOKUP(X52,'EE investment costs'!$D$56:$R$656,15,0)</f>
        <v>11.2</v>
      </c>
      <c r="F52" s="17">
        <f ca="1">INDEX('EE investment costs'!$D$56:$R$656,MATCH(X52,'EE investment costs'!$D$56:$D$656,0),MATCH($V$8,'EE investment costs'!$D$56:$R$56,0))</f>
        <v>0</v>
      </c>
      <c r="I52" s="18">
        <v>1</v>
      </c>
      <c r="J52" s="18">
        <v>1</v>
      </c>
      <c r="K52" s="14">
        <f t="shared" ca="1" si="5"/>
        <v>8</v>
      </c>
      <c r="L52" s="23"/>
      <c r="M52" s="19" t="str">
        <f t="shared" ca="1" si="1"/>
        <v>INDVDEFFRH-08</v>
      </c>
      <c r="N52" s="23" t="str">
        <f t="shared" ca="1" si="4"/>
        <v>Motor vehicles Saving Tech-Heat Room Heat 0.8y</v>
      </c>
      <c r="O52" s="23" t="s">
        <v>32</v>
      </c>
      <c r="P52" s="23" t="s">
        <v>33</v>
      </c>
      <c r="Q52" s="23"/>
      <c r="R52" s="23"/>
      <c r="S52" s="19" t="s">
        <v>34</v>
      </c>
      <c r="V52" s="16" t="str">
        <f t="shared" ca="1" si="6"/>
        <v>VD</v>
      </c>
      <c r="W52" s="14" t="str">
        <f t="shared" ca="1" si="6"/>
        <v>Motor vehicles</v>
      </c>
      <c r="X52" s="3" t="str">
        <f>'EE investment costs'!D101</f>
        <v>RH-08</v>
      </c>
      <c r="Y52" s="3" t="str">
        <f>'EE investment costs'!E101</f>
        <v>Heat Room Heat</v>
      </c>
      <c r="AC52" s="123">
        <f>'EE investment costs'!C101</f>
        <v>0.8</v>
      </c>
      <c r="AD52" s="22"/>
    </row>
    <row r="53" spans="2:30">
      <c r="B53" s="14" t="str">
        <f t="shared" ca="1" si="0"/>
        <v>INDVDEFFLA-08</v>
      </c>
      <c r="C53" s="15" t="str">
        <f t="shared" ca="1" si="3"/>
        <v>IVDLA</v>
      </c>
      <c r="D53" s="16">
        <f>'EE investment costs'!$F$15</f>
        <v>2016</v>
      </c>
      <c r="E53" s="14">
        <f>VLOOKUP(X53,'EE investment costs'!$D$56:$R$656,15,0)</f>
        <v>2.992</v>
      </c>
      <c r="F53" s="17">
        <f ca="1">INDEX('EE investment costs'!$D$56:$R$656,MATCH(X53,'EE investment costs'!$D$56:$D$656,0),MATCH($V$8,'EE investment costs'!$D$56:$R$56,0))</f>
        <v>0</v>
      </c>
      <c r="I53" s="18">
        <v>1</v>
      </c>
      <c r="J53" s="18">
        <v>1</v>
      </c>
      <c r="K53" s="14">
        <f t="shared" ca="1" si="5"/>
        <v>8</v>
      </c>
      <c r="L53" s="23"/>
      <c r="M53" s="19" t="str">
        <f t="shared" ca="1" si="1"/>
        <v>INDVDEFFLA-08</v>
      </c>
      <c r="N53" s="23" t="str">
        <f t="shared" ca="1" si="4"/>
        <v>Motor vehicles Saving Tech-Light 0.8y</v>
      </c>
      <c r="O53" s="23" t="s">
        <v>32</v>
      </c>
      <c r="P53" s="23" t="s">
        <v>33</v>
      </c>
      <c r="Q53" s="23"/>
      <c r="R53" s="23"/>
      <c r="S53" s="19" t="s">
        <v>34</v>
      </c>
      <c r="V53" s="16" t="str">
        <f t="shared" ca="1" si="6"/>
        <v>VD</v>
      </c>
      <c r="W53" s="14" t="str">
        <f t="shared" ca="1" si="6"/>
        <v>Motor vehicles</v>
      </c>
      <c r="X53" s="3" t="str">
        <f>'EE investment costs'!D102</f>
        <v>LA-08</v>
      </c>
      <c r="Y53" s="3" t="str">
        <f>'EE investment costs'!E102</f>
        <v>Light</v>
      </c>
      <c r="AC53" s="123">
        <f>'EE investment costs'!C102</f>
        <v>0.8</v>
      </c>
      <c r="AD53" s="22"/>
    </row>
    <row r="54" spans="2:30">
      <c r="B54" s="14" t="str">
        <f t="shared" ca="1" si="0"/>
        <v>INDVDEFFEM-08</v>
      </c>
      <c r="C54" s="15" t="str">
        <f t="shared" ca="1" si="3"/>
        <v>IVDEM</v>
      </c>
      <c r="D54" s="16">
        <f>'EE investment costs'!$F$15</f>
        <v>2016</v>
      </c>
      <c r="E54" s="14">
        <f>VLOOKUP(X54,'EE investment costs'!$D$56:$R$656,15,0)</f>
        <v>3.1415999999999995</v>
      </c>
      <c r="F54" s="17">
        <f ca="1">INDEX('EE investment costs'!$D$56:$R$656,MATCH(X54,'EE investment costs'!$D$56:$D$656,0),MATCH($V$8,'EE investment costs'!$D$56:$R$56,0))</f>
        <v>12.037489645004053</v>
      </c>
      <c r="I54" s="18">
        <v>1</v>
      </c>
      <c r="J54" s="18">
        <v>1</v>
      </c>
      <c r="K54" s="14">
        <f t="shared" ca="1" si="5"/>
        <v>8</v>
      </c>
      <c r="L54" s="23"/>
      <c r="M54" s="19" t="str">
        <f t="shared" ca="1" si="1"/>
        <v>INDVDEFFEM-08</v>
      </c>
      <c r="N54" s="23" t="str">
        <f t="shared" ca="1" si="4"/>
        <v>Motor vehicles Saving Tech-Electric Motors 0.8y</v>
      </c>
      <c r="O54" s="23" t="s">
        <v>32</v>
      </c>
      <c r="P54" s="23" t="s">
        <v>33</v>
      </c>
      <c r="Q54" s="23"/>
      <c r="R54" s="23"/>
      <c r="S54" s="19" t="s">
        <v>34</v>
      </c>
      <c r="V54" s="16" t="str">
        <f t="shared" ca="1" si="6"/>
        <v>VD</v>
      </c>
      <c r="W54" s="14" t="str">
        <f t="shared" ca="1" si="6"/>
        <v>Motor vehicles</v>
      </c>
      <c r="X54" s="3" t="str">
        <f>'EE investment costs'!D103</f>
        <v>EM-08</v>
      </c>
      <c r="Y54" s="3" t="str">
        <f>'EE investment costs'!E103</f>
        <v>Electric Motors</v>
      </c>
      <c r="AC54" s="123">
        <f>'EE investment costs'!C103</f>
        <v>0.8</v>
      </c>
      <c r="AD54" s="22"/>
    </row>
    <row r="55" spans="2:30">
      <c r="B55" s="14" t="str">
        <f t="shared" ca="1" si="0"/>
        <v>INDVDEFFTF-08</v>
      </c>
      <c r="C55" s="15" t="str">
        <f t="shared" ca="1" si="3"/>
        <v>IVDTF</v>
      </c>
      <c r="D55" s="16">
        <f>'EE investment costs'!$F$15</f>
        <v>2016</v>
      </c>
      <c r="E55" s="14">
        <f>VLOOKUP(X55,'EE investment costs'!$D$56:$R$656,15,0)</f>
        <v>4.4799999999999986</v>
      </c>
      <c r="F55" s="17">
        <f ca="1">INDEX('EE investment costs'!$D$56:$R$656,MATCH(X55,'EE investment costs'!$D$56:$D$656,0),MATCH($V$8,'EE investment costs'!$D$56:$R$56,0))</f>
        <v>0</v>
      </c>
      <c r="I55" s="18">
        <v>1</v>
      </c>
      <c r="J55" s="18">
        <v>1</v>
      </c>
      <c r="K55" s="14">
        <f t="shared" ca="1" si="5"/>
        <v>8</v>
      </c>
      <c r="L55" s="23"/>
      <c r="M55" s="19" t="str">
        <f t="shared" ca="1" si="1"/>
        <v>INDVDEFFTF-08</v>
      </c>
      <c r="N55" s="23" t="str">
        <f t="shared" ca="1" si="4"/>
        <v>Motor vehicles Saving Tech-Haulage Tractors, Trucks, Fishing boats 0.8y</v>
      </c>
      <c r="O55" s="23" t="s">
        <v>32</v>
      </c>
      <c r="P55" s="23" t="s">
        <v>33</v>
      </c>
      <c r="Q55" s="23"/>
      <c r="R55" s="23"/>
      <c r="S55" s="19" t="s">
        <v>34</v>
      </c>
      <c r="V55" s="16" t="str">
        <f t="shared" ca="1" si="6"/>
        <v>VD</v>
      </c>
      <c r="W55" s="14" t="str">
        <f t="shared" ca="1" si="6"/>
        <v>Motor vehicles</v>
      </c>
      <c r="X55" s="3" t="str">
        <f>'EE investment costs'!D104</f>
        <v>TF-08</v>
      </c>
      <c r="Y55" s="3" t="str">
        <f>'EE investment costs'!E104</f>
        <v>Haulage Tractors, Trucks, Fishing boats</v>
      </c>
      <c r="AC55" s="123">
        <f>'EE investment costs'!C104</f>
        <v>0.8</v>
      </c>
      <c r="AD55" s="22"/>
    </row>
    <row r="56" spans="2:30">
      <c r="B56" s="14" t="str">
        <f t="shared" ca="1" si="0"/>
        <v>INDVDEFFMT-09</v>
      </c>
      <c r="C56" s="15" t="str">
        <f t="shared" ca="1" si="3"/>
        <v>IVDMT</v>
      </c>
      <c r="D56" s="16">
        <f>'EE investment costs'!$F$15</f>
        <v>2016</v>
      </c>
      <c r="E56" s="14">
        <f>VLOOKUP(X56,'EE investment costs'!$D$56:$R$656,15,0)</f>
        <v>3.625</v>
      </c>
      <c r="F56" s="17">
        <f ca="1">INDEX('EE investment costs'!$D$56:$R$656,MATCH(X56,'EE investment costs'!$D$56:$D$656,0),MATCH($V$8,'EE investment costs'!$D$56:$R$56,0))</f>
        <v>46.225644121514733</v>
      </c>
      <c r="I56" s="18">
        <v>1</v>
      </c>
      <c r="J56" s="18">
        <v>1</v>
      </c>
      <c r="K56" s="14">
        <f t="shared" ca="1" si="5"/>
        <v>8</v>
      </c>
      <c r="L56" s="23"/>
      <c r="M56" s="19" t="str">
        <f t="shared" ca="1" si="1"/>
        <v>INDVDEFFMT-09</v>
      </c>
      <c r="N56" s="23" t="str">
        <f t="shared" ca="1" si="4"/>
        <v>Motor vehicles Saving Tech-Heat Medium Temp. up to 150C 0.9y</v>
      </c>
      <c r="O56" s="23" t="s">
        <v>32</v>
      </c>
      <c r="P56" s="23" t="s">
        <v>33</v>
      </c>
      <c r="Q56" s="23"/>
      <c r="R56" s="23"/>
      <c r="S56" s="19" t="s">
        <v>34</v>
      </c>
      <c r="V56" s="16" t="str">
        <f t="shared" ca="1" si="6"/>
        <v>VD</v>
      </c>
      <c r="W56" s="14" t="str">
        <f t="shared" ca="1" si="6"/>
        <v>Motor vehicles</v>
      </c>
      <c r="X56" s="3" t="str">
        <f>'EE investment costs'!D105</f>
        <v>MT-09</v>
      </c>
      <c r="Y56" s="3" t="str">
        <f>'EE investment costs'!E105</f>
        <v>Heat Medium Temp. up to 150C</v>
      </c>
      <c r="AC56" s="123">
        <f>'EE investment costs'!C105</f>
        <v>0.9</v>
      </c>
    </row>
    <row r="57" spans="2:30">
      <c r="B57" s="14" t="str">
        <f t="shared" ca="1" si="0"/>
        <v>INDVDEFFHT-09</v>
      </c>
      <c r="C57" s="15" t="str">
        <f t="shared" ca="1" si="3"/>
        <v>IVDHT</v>
      </c>
      <c r="D57" s="16">
        <f>'EE investment costs'!$F$15</f>
        <v>2016</v>
      </c>
      <c r="E57" s="14">
        <f>VLOOKUP(X57,'EE investment costs'!$D$56:$R$656,15,0)</f>
        <v>2.9</v>
      </c>
      <c r="F57" s="17">
        <f ca="1">INDEX('EE investment costs'!$D$56:$R$656,MATCH(X57,'EE investment costs'!$D$56:$D$656,0),MATCH($V$8,'EE investment costs'!$D$56:$R$56,0))</f>
        <v>68.569129350490982</v>
      </c>
      <c r="I57" s="18">
        <v>1</v>
      </c>
      <c r="J57" s="18">
        <v>1</v>
      </c>
      <c r="K57" s="14">
        <f t="shared" ca="1" si="5"/>
        <v>8</v>
      </c>
      <c r="L57" s="23"/>
      <c r="M57" s="19" t="str">
        <f t="shared" ca="1" si="1"/>
        <v>INDVDEFFHT-09</v>
      </c>
      <c r="N57" s="23" t="str">
        <f t="shared" ca="1" si="4"/>
        <v>Motor vehicles Saving Tech-Heat High Temp. over 150C 0.9y</v>
      </c>
      <c r="O57" s="23" t="s">
        <v>32</v>
      </c>
      <c r="P57" s="23" t="s">
        <v>33</v>
      </c>
      <c r="Q57" s="23"/>
      <c r="R57" s="23"/>
      <c r="S57" s="19" t="s">
        <v>34</v>
      </c>
      <c r="V57" s="16" t="str">
        <f t="shared" ca="1" si="6"/>
        <v>VD</v>
      </c>
      <c r="W57" s="14" t="str">
        <f t="shared" ca="1" si="6"/>
        <v>Motor vehicles</v>
      </c>
      <c r="X57" s="3" t="str">
        <f>'EE investment costs'!D106</f>
        <v>HT-09</v>
      </c>
      <c r="Y57" s="3" t="str">
        <f>'EE investment costs'!E106</f>
        <v>Heat High Temp. over 150C</v>
      </c>
      <c r="AC57" s="123">
        <f>'EE investment costs'!C106</f>
        <v>0.9</v>
      </c>
      <c r="AD57" s="22"/>
    </row>
    <row r="58" spans="2:30">
      <c r="B58" s="14" t="str">
        <f t="shared" ca="1" si="0"/>
        <v>INDVDEFFRH-09</v>
      </c>
      <c r="C58" s="15" t="str">
        <f t="shared" ca="1" si="3"/>
        <v>IVDRH</v>
      </c>
      <c r="D58" s="16">
        <f>'EE investment costs'!$F$15</f>
        <v>2016</v>
      </c>
      <c r="E58" s="14">
        <f>VLOOKUP(X58,'EE investment costs'!$D$56:$R$656,15,0)</f>
        <v>11.6</v>
      </c>
      <c r="F58" s="17">
        <f ca="1">INDEX('EE investment costs'!$D$56:$R$656,MATCH(X58,'EE investment costs'!$D$56:$D$656,0),MATCH($V$8,'EE investment costs'!$D$56:$R$56,0))</f>
        <v>0</v>
      </c>
      <c r="I58" s="18">
        <v>1</v>
      </c>
      <c r="J58" s="18">
        <v>1</v>
      </c>
      <c r="K58" s="14">
        <f t="shared" ca="1" si="5"/>
        <v>8</v>
      </c>
      <c r="L58" s="23"/>
      <c r="M58" s="19" t="str">
        <f t="shared" ca="1" si="1"/>
        <v>INDVDEFFRH-09</v>
      </c>
      <c r="N58" s="23" t="str">
        <f t="shared" ca="1" si="4"/>
        <v>Motor vehicles Saving Tech-Heat Room Heat 0.9y</v>
      </c>
      <c r="O58" s="23" t="s">
        <v>32</v>
      </c>
      <c r="P58" s="23" t="s">
        <v>33</v>
      </c>
      <c r="Q58" s="23"/>
      <c r="R58" s="23"/>
      <c r="S58" s="19" t="s">
        <v>34</v>
      </c>
      <c r="V58" s="16" t="str">
        <f t="shared" ca="1" si="6"/>
        <v>VD</v>
      </c>
      <c r="W58" s="14" t="str">
        <f t="shared" ca="1" si="6"/>
        <v>Motor vehicles</v>
      </c>
      <c r="X58" s="3" t="str">
        <f>'EE investment costs'!D107</f>
        <v>RH-09</v>
      </c>
      <c r="Y58" s="3" t="str">
        <f>'EE investment costs'!E107</f>
        <v>Heat Room Heat</v>
      </c>
      <c r="AC58" s="123">
        <f>'EE investment costs'!C107</f>
        <v>0.9</v>
      </c>
      <c r="AD58" s="22"/>
    </row>
    <row r="59" spans="2:30">
      <c r="B59" s="14" t="str">
        <f t="shared" ca="1" si="0"/>
        <v>INDVDEFFLA-09</v>
      </c>
      <c r="C59" s="15" t="str">
        <f t="shared" ca="1" si="3"/>
        <v>IVDLA</v>
      </c>
      <c r="D59" s="16">
        <f>'EE investment costs'!$F$15</f>
        <v>2016</v>
      </c>
      <c r="E59" s="14">
        <f>VLOOKUP(X59,'EE investment costs'!$D$56:$R$656,15,0)</f>
        <v>3.0260000000000002</v>
      </c>
      <c r="F59" s="17">
        <f ca="1">INDEX('EE investment costs'!$D$56:$R$656,MATCH(X59,'EE investment costs'!$D$56:$D$656,0),MATCH($V$8,'EE investment costs'!$D$56:$R$56,0))</f>
        <v>47.65965480348607</v>
      </c>
      <c r="I59" s="18">
        <v>1</v>
      </c>
      <c r="J59" s="18">
        <v>1</v>
      </c>
      <c r="K59" s="14">
        <f t="shared" ca="1" si="5"/>
        <v>8</v>
      </c>
      <c r="L59" s="23"/>
      <c r="M59" s="19" t="str">
        <f t="shared" ca="1" si="1"/>
        <v>INDVDEFFLA-09</v>
      </c>
      <c r="N59" s="23" t="str">
        <f t="shared" ca="1" si="4"/>
        <v>Motor vehicles Saving Tech-Light 0.9y</v>
      </c>
      <c r="O59" s="23" t="s">
        <v>32</v>
      </c>
      <c r="P59" s="23" t="s">
        <v>33</v>
      </c>
      <c r="Q59" s="23"/>
      <c r="R59" s="23"/>
      <c r="S59" s="19" t="s">
        <v>34</v>
      </c>
      <c r="V59" s="16" t="str">
        <f t="shared" ca="1" si="6"/>
        <v>VD</v>
      </c>
      <c r="W59" s="14" t="str">
        <f t="shared" ca="1" si="6"/>
        <v>Motor vehicles</v>
      </c>
      <c r="X59" s="3" t="str">
        <f>'EE investment costs'!D108</f>
        <v>LA-09</v>
      </c>
      <c r="Y59" s="3" t="str">
        <f>'EE investment costs'!E108</f>
        <v>Light</v>
      </c>
      <c r="AC59" s="123">
        <f>'EE investment costs'!C108</f>
        <v>0.9</v>
      </c>
      <c r="AD59" s="22"/>
    </row>
    <row r="60" spans="2:30">
      <c r="B60" s="14" t="str">
        <f t="shared" ca="1" si="0"/>
        <v>INDVDEFFEM-09</v>
      </c>
      <c r="C60" s="15" t="str">
        <f t="shared" ca="1" si="3"/>
        <v>IVDEM</v>
      </c>
      <c r="D60" s="16">
        <f>'EE investment costs'!$F$15</f>
        <v>2016</v>
      </c>
      <c r="E60" s="14">
        <f>VLOOKUP(X60,'EE investment costs'!$D$56:$R$656,15,0)</f>
        <v>3.1772999999999998</v>
      </c>
      <c r="F60" s="17">
        <f ca="1">INDEX('EE investment costs'!$D$56:$R$656,MATCH(X60,'EE investment costs'!$D$56:$D$656,0),MATCH($V$8,'EE investment costs'!$D$56:$R$56,0))</f>
        <v>63.937745474420694</v>
      </c>
      <c r="I60" s="18">
        <v>1</v>
      </c>
      <c r="J60" s="18">
        <v>1</v>
      </c>
      <c r="K60" s="14">
        <f t="shared" ca="1" si="5"/>
        <v>8</v>
      </c>
      <c r="L60" s="23"/>
      <c r="M60" s="19" t="str">
        <f t="shared" ca="1" si="1"/>
        <v>INDVDEFFEM-09</v>
      </c>
      <c r="N60" s="23" t="str">
        <f t="shared" ca="1" si="4"/>
        <v>Motor vehicles Saving Tech-Electric Motors 0.9y</v>
      </c>
      <c r="O60" s="23" t="s">
        <v>32</v>
      </c>
      <c r="P60" s="23" t="s">
        <v>33</v>
      </c>
      <c r="Q60" s="23"/>
      <c r="R60" s="23"/>
      <c r="S60" s="19" t="s">
        <v>34</v>
      </c>
      <c r="V60" s="16" t="str">
        <f t="shared" ca="1" si="6"/>
        <v>VD</v>
      </c>
      <c r="W60" s="14" t="str">
        <f t="shared" ca="1" si="6"/>
        <v>Motor vehicles</v>
      </c>
      <c r="X60" s="3" t="str">
        <f>'EE investment costs'!D109</f>
        <v>EM-09</v>
      </c>
      <c r="Y60" s="3" t="str">
        <f>'EE investment costs'!E109</f>
        <v>Electric Motors</v>
      </c>
      <c r="AC60" s="123">
        <f>'EE investment costs'!C109</f>
        <v>0.9</v>
      </c>
      <c r="AD60" s="22"/>
    </row>
    <row r="61" spans="2:30">
      <c r="B61" s="14" t="str">
        <f t="shared" ca="1" si="0"/>
        <v>INDVDEFFTF-09</v>
      </c>
      <c r="C61" s="15" t="str">
        <f t="shared" ca="1" si="3"/>
        <v>IVDTF</v>
      </c>
      <c r="D61" s="16">
        <f>'EE investment costs'!$F$15</f>
        <v>2016</v>
      </c>
      <c r="E61" s="14">
        <f>VLOOKUP(X61,'EE investment costs'!$D$56:$R$656,15,0)</f>
        <v>4.6899999999999995</v>
      </c>
      <c r="F61" s="17">
        <f ca="1">INDEX('EE investment costs'!$D$56:$R$656,MATCH(X61,'EE investment costs'!$D$56:$D$656,0),MATCH($V$8,'EE investment costs'!$D$56:$R$56,0))</f>
        <v>0</v>
      </c>
      <c r="I61" s="18">
        <v>1</v>
      </c>
      <c r="J61" s="18">
        <v>1</v>
      </c>
      <c r="K61" s="14">
        <f t="shared" ca="1" si="5"/>
        <v>8</v>
      </c>
      <c r="L61" s="23"/>
      <c r="M61" s="19" t="str">
        <f t="shared" ca="1" si="1"/>
        <v>INDVDEFFTF-09</v>
      </c>
      <c r="N61" s="23" t="str">
        <f t="shared" ca="1" si="4"/>
        <v>Motor vehicles Saving Tech-Haulage Tractors, Trucks, Fishing boats 0.9y</v>
      </c>
      <c r="O61" s="23" t="s">
        <v>32</v>
      </c>
      <c r="P61" s="23" t="s">
        <v>33</v>
      </c>
      <c r="Q61" s="23"/>
      <c r="R61" s="23"/>
      <c r="S61" s="19" t="s">
        <v>34</v>
      </c>
      <c r="V61" s="16" t="str">
        <f t="shared" ca="1" si="6"/>
        <v>VD</v>
      </c>
      <c r="W61" s="14" t="str">
        <f t="shared" ca="1" si="6"/>
        <v>Motor vehicles</v>
      </c>
      <c r="X61" s="3" t="str">
        <f>'EE investment costs'!D110</f>
        <v>TF-09</v>
      </c>
      <c r="Y61" s="3" t="str">
        <f>'EE investment costs'!E110</f>
        <v>Haulage Tractors, Trucks, Fishing boats</v>
      </c>
      <c r="AC61" s="123">
        <f>'EE investment costs'!C110</f>
        <v>0.9</v>
      </c>
      <c r="AD61" s="22"/>
    </row>
    <row r="62" spans="2:30">
      <c r="B62" s="14" t="str">
        <f t="shared" ca="1" si="0"/>
        <v>INDVDEFFMT-10</v>
      </c>
      <c r="C62" s="15" t="str">
        <f t="shared" ca="1" si="3"/>
        <v>IVDMT</v>
      </c>
      <c r="D62" s="16">
        <f>'EE investment costs'!$F$15</f>
        <v>2016</v>
      </c>
      <c r="E62" s="14">
        <f>VLOOKUP(X62,'EE investment costs'!$D$56:$R$656,15,0)</f>
        <v>3.75</v>
      </c>
      <c r="F62" s="17">
        <f ca="1">INDEX('EE investment costs'!$D$56:$R$656,MATCH(X62,'EE investment costs'!$D$56:$D$656,0),MATCH($V$8,'EE investment costs'!$D$56:$R$56,0))</f>
        <v>64.377331858130276</v>
      </c>
      <c r="I62" s="18">
        <v>1</v>
      </c>
      <c r="J62" s="18">
        <v>1</v>
      </c>
      <c r="K62" s="14">
        <f t="shared" ca="1" si="5"/>
        <v>8</v>
      </c>
      <c r="L62" s="23"/>
      <c r="M62" s="19" t="str">
        <f t="shared" ca="1" si="1"/>
        <v>INDVDEFFMT-10</v>
      </c>
      <c r="N62" s="23" t="str">
        <f t="shared" ca="1" si="4"/>
        <v>Motor vehicles Saving Tech-Heat Medium Temp. up to 150C 1y</v>
      </c>
      <c r="O62" s="23" t="s">
        <v>32</v>
      </c>
      <c r="P62" s="23" t="s">
        <v>33</v>
      </c>
      <c r="Q62" s="23"/>
      <c r="R62" s="23"/>
      <c r="S62" s="19" t="s">
        <v>34</v>
      </c>
      <c r="V62" s="16" t="str">
        <f t="shared" ca="1" si="6"/>
        <v>VD</v>
      </c>
      <c r="W62" s="14" t="str">
        <f t="shared" ca="1" si="6"/>
        <v>Motor vehicles</v>
      </c>
      <c r="X62" s="3" t="str">
        <f>'EE investment costs'!D111</f>
        <v>MT-10</v>
      </c>
      <c r="Y62" s="3" t="str">
        <f>'EE investment costs'!E111</f>
        <v>Heat Medium Temp. up to 150C</v>
      </c>
      <c r="AC62" s="123">
        <f>'EE investment costs'!C111</f>
        <v>1</v>
      </c>
      <c r="AD62" s="22"/>
    </row>
    <row r="63" spans="2:30">
      <c r="B63" s="14" t="str">
        <f t="shared" ca="1" si="0"/>
        <v>INDVDEFFHT-10</v>
      </c>
      <c r="C63" s="15" t="str">
        <f t="shared" ca="1" si="3"/>
        <v>IVDHT</v>
      </c>
      <c r="D63" s="16">
        <f>'EE investment costs'!$F$15</f>
        <v>2016</v>
      </c>
      <c r="E63" s="14">
        <f>VLOOKUP(X63,'EE investment costs'!$D$56:$R$656,15,0)</f>
        <v>3</v>
      </c>
      <c r="F63" s="17">
        <f ca="1">INDEX('EE investment costs'!$D$56:$R$656,MATCH(X63,'EE investment costs'!$D$56:$D$656,0),MATCH($V$8,'EE investment costs'!$D$56:$R$56,0))</f>
        <v>83.004735529541762</v>
      </c>
      <c r="I63" s="18">
        <v>1</v>
      </c>
      <c r="J63" s="18">
        <v>1</v>
      </c>
      <c r="K63" s="14">
        <f t="shared" ca="1" si="5"/>
        <v>8</v>
      </c>
      <c r="L63" s="23"/>
      <c r="M63" s="19" t="str">
        <f t="shared" ca="1" si="1"/>
        <v>INDVDEFFHT-10</v>
      </c>
      <c r="N63" s="23" t="str">
        <f t="shared" ca="1" si="4"/>
        <v>Motor vehicles Saving Tech-Heat High Temp. over 150C 1y</v>
      </c>
      <c r="O63" s="23" t="s">
        <v>32</v>
      </c>
      <c r="P63" s="23" t="s">
        <v>33</v>
      </c>
      <c r="Q63" s="23"/>
      <c r="R63" s="23"/>
      <c r="S63" s="19" t="s">
        <v>34</v>
      </c>
      <c r="V63" s="16" t="str">
        <f t="shared" ca="1" si="6"/>
        <v>VD</v>
      </c>
      <c r="W63" s="14" t="str">
        <f t="shared" ca="1" si="6"/>
        <v>Motor vehicles</v>
      </c>
      <c r="X63" s="3" t="str">
        <f>'EE investment costs'!D112</f>
        <v>HT-10</v>
      </c>
      <c r="Y63" s="3" t="str">
        <f>'EE investment costs'!E112</f>
        <v>Heat High Temp. over 150C</v>
      </c>
      <c r="AC63" s="123">
        <f>'EE investment costs'!C112</f>
        <v>1</v>
      </c>
      <c r="AD63" s="22"/>
    </row>
    <row r="64" spans="2:30">
      <c r="B64" s="14" t="str">
        <f t="shared" ca="1" si="0"/>
        <v>INDVDEFFRH-10</v>
      </c>
      <c r="C64" s="15" t="str">
        <f t="shared" ca="1" si="3"/>
        <v>IVDRH</v>
      </c>
      <c r="D64" s="16">
        <f>'EE investment costs'!$F$15</f>
        <v>2016</v>
      </c>
      <c r="E64" s="14">
        <f>VLOOKUP(X64,'EE investment costs'!$D$56:$R$656,15,0)</f>
        <v>12</v>
      </c>
      <c r="F64" s="17">
        <f ca="1">INDEX('EE investment costs'!$D$56:$R$656,MATCH(X64,'EE investment costs'!$D$56:$D$656,0),MATCH($V$8,'EE investment costs'!$D$56:$R$56,0))</f>
        <v>0</v>
      </c>
      <c r="I64" s="18">
        <v>1</v>
      </c>
      <c r="J64" s="18">
        <v>1</v>
      </c>
      <c r="K64" s="14">
        <f t="shared" ca="1" si="5"/>
        <v>8</v>
      </c>
      <c r="L64" s="23"/>
      <c r="M64" s="19" t="str">
        <f t="shared" ca="1" si="1"/>
        <v>INDVDEFFRH-10</v>
      </c>
      <c r="N64" s="23" t="str">
        <f t="shared" ca="1" si="4"/>
        <v>Motor vehicles Saving Tech-Heat Room Heat 1y</v>
      </c>
      <c r="O64" s="23" t="s">
        <v>32</v>
      </c>
      <c r="P64" s="23" t="s">
        <v>33</v>
      </c>
      <c r="Q64" s="23"/>
      <c r="R64" s="23"/>
      <c r="S64" s="19" t="s">
        <v>34</v>
      </c>
      <c r="V64" s="16" t="str">
        <f t="shared" ca="1" si="6"/>
        <v>VD</v>
      </c>
      <c r="W64" s="14" t="str">
        <f t="shared" ca="1" si="6"/>
        <v>Motor vehicles</v>
      </c>
      <c r="X64" s="3" t="str">
        <f>'EE investment costs'!D113</f>
        <v>RH-10</v>
      </c>
      <c r="Y64" s="3" t="str">
        <f>'EE investment costs'!E113</f>
        <v>Heat Room Heat</v>
      </c>
      <c r="AC64" s="123">
        <f>'EE investment costs'!C113</f>
        <v>1</v>
      </c>
      <c r="AD64" s="22"/>
    </row>
    <row r="65" spans="2:30">
      <c r="B65" s="14" t="str">
        <f t="shared" ca="1" si="0"/>
        <v>INDVDEFFLA-10</v>
      </c>
      <c r="C65" s="15" t="str">
        <f t="shared" ca="1" si="3"/>
        <v>IVDLA</v>
      </c>
      <c r="D65" s="16">
        <f>'EE investment costs'!$F$15</f>
        <v>2016</v>
      </c>
      <c r="E65" s="14">
        <f>VLOOKUP(X65,'EE investment costs'!$D$56:$R$656,15,0)</f>
        <v>3.06</v>
      </c>
      <c r="F65" s="17">
        <f ca="1">INDEX('EE investment costs'!$D$56:$R$656,MATCH(X65,'EE investment costs'!$D$56:$D$656,0),MATCH($V$8,'EE investment costs'!$D$56:$R$56,0))</f>
        <v>103.45461991144914</v>
      </c>
      <c r="I65" s="18">
        <v>1</v>
      </c>
      <c r="J65" s="18">
        <v>1</v>
      </c>
      <c r="K65" s="14">
        <f t="shared" ca="1" si="5"/>
        <v>8</v>
      </c>
      <c r="L65" s="23"/>
      <c r="M65" s="19" t="str">
        <f t="shared" ca="1" si="1"/>
        <v>INDVDEFFLA-10</v>
      </c>
      <c r="N65" s="23" t="str">
        <f t="shared" ca="1" si="4"/>
        <v>Motor vehicles Saving Tech-Light 1y</v>
      </c>
      <c r="O65" s="23" t="s">
        <v>32</v>
      </c>
      <c r="P65" s="23" t="s">
        <v>33</v>
      </c>
      <c r="Q65" s="23"/>
      <c r="R65" s="23"/>
      <c r="S65" s="19" t="s">
        <v>34</v>
      </c>
      <c r="V65" s="16" t="str">
        <f t="shared" ca="1" si="6"/>
        <v>VD</v>
      </c>
      <c r="W65" s="14" t="str">
        <f t="shared" ca="1" si="6"/>
        <v>Motor vehicles</v>
      </c>
      <c r="X65" s="3" t="str">
        <f>'EE investment costs'!D114</f>
        <v>LA-10</v>
      </c>
      <c r="Y65" s="3" t="str">
        <f>'EE investment costs'!E114</f>
        <v>Light</v>
      </c>
      <c r="AC65" s="123">
        <f>'EE investment costs'!C114</f>
        <v>1</v>
      </c>
      <c r="AD65" s="22"/>
    </row>
    <row r="66" spans="2:30">
      <c r="B66" s="14" t="str">
        <f t="shared" ca="1" si="0"/>
        <v>INDVDEFFEM-10</v>
      </c>
      <c r="C66" s="15" t="str">
        <f t="shared" ca="1" si="3"/>
        <v>IVDEM</v>
      </c>
      <c r="D66" s="16">
        <f>'EE investment costs'!$F$15</f>
        <v>2016</v>
      </c>
      <c r="E66" s="14">
        <f>VLOOKUP(X66,'EE investment costs'!$D$56:$R$656,15,0)</f>
        <v>3.2129999999999996</v>
      </c>
      <c r="F66" s="17">
        <f ca="1">INDEX('EE investment costs'!$D$56:$R$656,MATCH(X66,'EE investment costs'!$D$56:$D$656,0),MATCH($V$8,'EE investment costs'!$D$56:$R$56,0))</f>
        <v>115.83800130383733</v>
      </c>
      <c r="I66" s="18">
        <v>1</v>
      </c>
      <c r="J66" s="18">
        <v>1</v>
      </c>
      <c r="K66" s="14">
        <f t="shared" ca="1" si="5"/>
        <v>8</v>
      </c>
      <c r="L66" s="23"/>
      <c r="M66" s="19" t="str">
        <f t="shared" ca="1" si="1"/>
        <v>INDVDEFFEM-10</v>
      </c>
      <c r="N66" s="23" t="str">
        <f t="shared" ca="1" si="4"/>
        <v>Motor vehicles Saving Tech-Electric Motors 1y</v>
      </c>
      <c r="O66" s="23" t="s">
        <v>32</v>
      </c>
      <c r="P66" s="23" t="s">
        <v>33</v>
      </c>
      <c r="Q66" s="23"/>
      <c r="R66" s="23"/>
      <c r="S66" s="19" t="s">
        <v>34</v>
      </c>
      <c r="V66" s="16" t="str">
        <f t="shared" ca="1" si="6"/>
        <v>VD</v>
      </c>
      <c r="W66" s="14" t="str">
        <f t="shared" ca="1" si="6"/>
        <v>Motor vehicles</v>
      </c>
      <c r="X66" s="3" t="str">
        <f>'EE investment costs'!D115</f>
        <v>EM-10</v>
      </c>
      <c r="Y66" s="3" t="str">
        <f>'EE investment costs'!E115</f>
        <v>Electric Motors</v>
      </c>
      <c r="AC66" s="123">
        <f>'EE investment costs'!C115</f>
        <v>1</v>
      </c>
      <c r="AD66" s="22"/>
    </row>
    <row r="67" spans="2:30" ht="13.5" thickBot="1">
      <c r="B67" s="14" t="str">
        <f t="shared" ca="1" si="0"/>
        <v>INDVDEFFTF-10</v>
      </c>
      <c r="C67" s="15" t="str">
        <f t="shared" ca="1" si="3"/>
        <v>IVDTF</v>
      </c>
      <c r="D67" s="16">
        <f>'EE investment costs'!$F$15</f>
        <v>2016</v>
      </c>
      <c r="E67" s="14">
        <f>VLOOKUP(X67,'EE investment costs'!$D$56:$R$656,15,0)</f>
        <v>4.8999999999999986</v>
      </c>
      <c r="F67" s="17">
        <f ca="1">INDEX('EE investment costs'!$D$56:$R$656,MATCH(X67,'EE investment costs'!$D$56:$D$656,0),MATCH($V$8,'EE investment costs'!$D$56:$R$56,0))</f>
        <v>0</v>
      </c>
      <c r="I67" s="18">
        <v>1</v>
      </c>
      <c r="J67" s="18">
        <v>1</v>
      </c>
      <c r="K67" s="14">
        <f t="shared" ca="1" si="5"/>
        <v>8</v>
      </c>
      <c r="L67" s="23"/>
      <c r="M67" s="24" t="str">
        <f t="shared" ca="1" si="1"/>
        <v>INDVDEFFTF-10</v>
      </c>
      <c r="N67" s="25" t="str">
        <f t="shared" ca="1" si="4"/>
        <v>Motor vehicles Saving Tech-Haulage Tractors, Trucks, Fishing boats 1y</v>
      </c>
      <c r="O67" s="25" t="s">
        <v>32</v>
      </c>
      <c r="P67" s="25" t="s">
        <v>33</v>
      </c>
      <c r="Q67" s="25"/>
      <c r="R67" s="25"/>
      <c r="S67" s="24" t="s">
        <v>34</v>
      </c>
      <c r="V67" s="16" t="str">
        <f t="shared" ca="1" si="6"/>
        <v>VD</v>
      </c>
      <c r="W67" s="14" t="str">
        <f t="shared" ca="1" si="6"/>
        <v>Motor vehicles</v>
      </c>
      <c r="X67" s="3" t="str">
        <f>'EE investment costs'!D116</f>
        <v>TF-10</v>
      </c>
      <c r="Y67" s="3" t="str">
        <f>'EE investment costs'!E116</f>
        <v>Haulage Tractors, Trucks, Fishing boats</v>
      </c>
      <c r="AC67" s="123">
        <f>'EE investment costs'!C116</f>
        <v>1</v>
      </c>
      <c r="AD67" s="22"/>
    </row>
    <row r="68" spans="2:30">
      <c r="B68" s="14" t="str">
        <f t="shared" ca="1" si="0"/>
        <v>INDVDEFFMT-11</v>
      </c>
      <c r="C68" s="15" t="str">
        <f ca="1">"I"&amp;MID(B68,4,1)&amp;"D"&amp;MID(B68,9,2)</f>
        <v>IVDMT</v>
      </c>
      <c r="D68" s="16">
        <f>'EE investment costs'!$F$15</f>
        <v>2016</v>
      </c>
      <c r="E68" s="14">
        <f>VLOOKUP(X68,'EE investment costs'!$D$56:$R$656,15,0)</f>
        <v>3.875</v>
      </c>
      <c r="F68" s="17">
        <f ca="1">INDEX('EE investment costs'!$D$56:$R$656,MATCH(X68,'EE investment costs'!$D$56:$D$656,0),MATCH($V$8,'EE investment costs'!$D$56:$R$56,0))</f>
        <v>82.529019594745847</v>
      </c>
      <c r="I68" s="18">
        <v>1</v>
      </c>
      <c r="J68" s="18">
        <v>1</v>
      </c>
      <c r="K68" s="14">
        <f t="shared" ca="1" si="5"/>
        <v>8</v>
      </c>
      <c r="L68" s="23"/>
      <c r="M68" s="20" t="str">
        <f t="shared" ca="1" si="1"/>
        <v>INDVDEFFMT-11</v>
      </c>
      <c r="N68" s="21" t="str">
        <f t="shared" ca="1" si="4"/>
        <v>Motor vehicles Saving Tech-Heat Medium Temp. up to 150C 1.1y</v>
      </c>
      <c r="O68" s="21" t="s">
        <v>32</v>
      </c>
      <c r="P68" s="21" t="s">
        <v>33</v>
      </c>
      <c r="Q68" s="21"/>
      <c r="R68" s="21"/>
      <c r="S68" s="20" t="s">
        <v>34</v>
      </c>
      <c r="V68" s="16" t="str">
        <f t="shared" ca="1" si="6"/>
        <v>VD</v>
      </c>
      <c r="W68" s="14" t="str">
        <f t="shared" ca="1" si="6"/>
        <v>Motor vehicles</v>
      </c>
      <c r="X68" s="3" t="str">
        <f>'EE investment costs'!D117</f>
        <v>MT-11</v>
      </c>
      <c r="Y68" s="3" t="str">
        <f>'EE investment costs'!E117</f>
        <v>Heat Medium Temp. up to 150C</v>
      </c>
      <c r="AC68" s="123">
        <f>'EE investment costs'!C117</f>
        <v>1.1000000000000001</v>
      </c>
      <c r="AD68" s="22"/>
    </row>
    <row r="69" spans="2:30">
      <c r="B69" s="14" t="str">
        <f t="shared" ca="1" si="0"/>
        <v>INDVDEFFHT-11</v>
      </c>
      <c r="C69" s="15" t="str">
        <f t="shared" ca="1" si="3"/>
        <v>IVDHT</v>
      </c>
      <c r="D69" s="16">
        <f>'EE investment costs'!$F$15</f>
        <v>2016</v>
      </c>
      <c r="E69" s="14">
        <f>VLOOKUP(X69,'EE investment costs'!$D$56:$R$656,15,0)</f>
        <v>3.1</v>
      </c>
      <c r="F69" s="17">
        <f ca="1">INDEX('EE investment costs'!$D$56:$R$656,MATCH(X69,'EE investment costs'!$D$56:$D$656,0),MATCH($V$8,'EE investment costs'!$D$56:$R$56,0))</f>
        <v>97.440341708592555</v>
      </c>
      <c r="I69" s="18">
        <v>1</v>
      </c>
      <c r="J69" s="18">
        <v>1</v>
      </c>
      <c r="K69" s="14">
        <f t="shared" ca="1" si="5"/>
        <v>8</v>
      </c>
      <c r="L69" s="23"/>
      <c r="M69" s="19" t="str">
        <f t="shared" ca="1" si="1"/>
        <v>INDVDEFFHT-11</v>
      </c>
      <c r="N69" s="23" t="str">
        <f t="shared" ca="1" si="4"/>
        <v>Motor vehicles Saving Tech-Heat High Temp. over 150C 1.1y</v>
      </c>
      <c r="O69" s="23" t="s">
        <v>32</v>
      </c>
      <c r="P69" s="23" t="s">
        <v>33</v>
      </c>
      <c r="Q69" s="23"/>
      <c r="R69" s="23"/>
      <c r="S69" s="19" t="s">
        <v>34</v>
      </c>
      <c r="V69" s="16" t="str">
        <f t="shared" ca="1" si="6"/>
        <v>VD</v>
      </c>
      <c r="W69" s="14" t="str">
        <f t="shared" ca="1" si="6"/>
        <v>Motor vehicles</v>
      </c>
      <c r="X69" s="3" t="str">
        <f>'EE investment costs'!D118</f>
        <v>HT-11</v>
      </c>
      <c r="Y69" s="3" t="str">
        <f>'EE investment costs'!E118</f>
        <v>Heat High Temp. over 150C</v>
      </c>
      <c r="AC69" s="123">
        <f>'EE investment costs'!C118</f>
        <v>1.1000000000000001</v>
      </c>
      <c r="AD69" s="22"/>
    </row>
    <row r="70" spans="2:30">
      <c r="B70" s="14" t="str">
        <f t="shared" ca="1" si="0"/>
        <v>INDVDEFFRH-11</v>
      </c>
      <c r="C70" s="15" t="str">
        <f t="shared" ca="1" si="3"/>
        <v>IVDRH</v>
      </c>
      <c r="D70" s="16">
        <f>'EE investment costs'!$F$15</f>
        <v>2016</v>
      </c>
      <c r="E70" s="14">
        <f>VLOOKUP(X70,'EE investment costs'!$D$56:$R$656,15,0)</f>
        <v>12.4</v>
      </c>
      <c r="F70" s="17">
        <f ca="1">INDEX('EE investment costs'!$D$56:$R$656,MATCH(X70,'EE investment costs'!$D$56:$D$656,0),MATCH($V$8,'EE investment costs'!$D$56:$R$56,0))</f>
        <v>0</v>
      </c>
      <c r="I70" s="18">
        <v>1</v>
      </c>
      <c r="J70" s="18">
        <v>1</v>
      </c>
      <c r="K70" s="14">
        <f t="shared" ca="1" si="5"/>
        <v>8</v>
      </c>
      <c r="L70" s="23"/>
      <c r="M70" s="19" t="str">
        <f t="shared" ca="1" si="1"/>
        <v>INDVDEFFRH-11</v>
      </c>
      <c r="N70" s="23" t="str">
        <f t="shared" ca="1" si="4"/>
        <v>Motor vehicles Saving Tech-Heat Room Heat 1.1y</v>
      </c>
      <c r="O70" s="23" t="s">
        <v>32</v>
      </c>
      <c r="P70" s="23" t="s">
        <v>33</v>
      </c>
      <c r="Q70" s="23"/>
      <c r="R70" s="23"/>
      <c r="S70" s="19" t="s">
        <v>34</v>
      </c>
      <c r="V70" s="16" t="str">
        <f t="shared" ca="1" si="6"/>
        <v>VD</v>
      </c>
      <c r="W70" s="14" t="str">
        <f t="shared" ca="1" si="6"/>
        <v>Motor vehicles</v>
      </c>
      <c r="X70" s="3" t="str">
        <f>'EE investment costs'!D119</f>
        <v>RH-11</v>
      </c>
      <c r="Y70" s="3" t="str">
        <f>'EE investment costs'!E119</f>
        <v>Heat Room Heat</v>
      </c>
      <c r="AC70" s="123">
        <f>'EE investment costs'!C119</f>
        <v>1.1000000000000001</v>
      </c>
      <c r="AD70" s="22"/>
    </row>
    <row r="71" spans="2:30">
      <c r="B71" s="14" t="str">
        <f t="shared" ca="1" si="0"/>
        <v>INDVDEFFLA-11</v>
      </c>
      <c r="C71" s="15" t="str">
        <f t="shared" ca="1" si="3"/>
        <v>IVDLA</v>
      </c>
      <c r="D71" s="16">
        <f>'EE investment costs'!$F$15</f>
        <v>2016</v>
      </c>
      <c r="E71" s="14">
        <f>VLOOKUP(X71,'EE investment costs'!$D$56:$R$656,15,0)</f>
        <v>3.0940000000000003</v>
      </c>
      <c r="F71" s="17">
        <f ca="1">INDEX('EE investment costs'!$D$56:$R$656,MATCH(X71,'EE investment costs'!$D$56:$D$656,0),MATCH($V$8,'EE investment costs'!$D$56:$R$56,0))</f>
        <v>159.24958501941228</v>
      </c>
      <c r="I71" s="18">
        <v>1</v>
      </c>
      <c r="J71" s="18">
        <v>1</v>
      </c>
      <c r="K71" s="14">
        <f t="shared" ca="1" si="5"/>
        <v>8</v>
      </c>
      <c r="L71" s="23"/>
      <c r="M71" s="19" t="str">
        <f t="shared" ca="1" si="1"/>
        <v>INDVDEFFLA-11</v>
      </c>
      <c r="N71" s="23" t="str">
        <f t="shared" ca="1" si="4"/>
        <v>Motor vehicles Saving Tech-Light 1.1y</v>
      </c>
      <c r="O71" s="23" t="s">
        <v>32</v>
      </c>
      <c r="P71" s="23" t="s">
        <v>33</v>
      </c>
      <c r="Q71" s="23"/>
      <c r="R71" s="23"/>
      <c r="S71" s="19" t="s">
        <v>34</v>
      </c>
      <c r="V71" s="16" t="str">
        <f t="shared" ca="1" si="6"/>
        <v>VD</v>
      </c>
      <c r="W71" s="14" t="str">
        <f t="shared" ca="1" si="6"/>
        <v>Motor vehicles</v>
      </c>
      <c r="X71" s="3" t="str">
        <f>'EE investment costs'!D120</f>
        <v>LA-11</v>
      </c>
      <c r="Y71" s="3" t="str">
        <f>'EE investment costs'!E120</f>
        <v>Light</v>
      </c>
      <c r="AC71" s="123">
        <f>'EE investment costs'!C120</f>
        <v>1.1000000000000001</v>
      </c>
      <c r="AD71" s="22"/>
    </row>
    <row r="72" spans="2:30">
      <c r="B72" s="14" t="str">
        <f t="shared" ref="B72:B135" ca="1" si="7">M72</f>
        <v>INDVDEFFEM-11</v>
      </c>
      <c r="C72" s="15" t="str">
        <f t="shared" ca="1" si="3"/>
        <v>IVDEM</v>
      </c>
      <c r="D72" s="16">
        <f>'EE investment costs'!$F$15</f>
        <v>2016</v>
      </c>
      <c r="E72" s="14">
        <f>VLOOKUP(X72,'EE investment costs'!$D$56:$R$656,15,0)</f>
        <v>3.2486999999999995</v>
      </c>
      <c r="F72" s="17">
        <f ca="1">INDEX('EE investment costs'!$D$56:$R$656,MATCH(X72,'EE investment costs'!$D$56:$D$656,0),MATCH($V$8,'EE investment costs'!$D$56:$R$56,0))</f>
        <v>167.73825713325405</v>
      </c>
      <c r="I72" s="18">
        <v>1</v>
      </c>
      <c r="J72" s="18">
        <v>1</v>
      </c>
      <c r="K72" s="14">
        <f t="shared" ca="1" si="5"/>
        <v>8</v>
      </c>
      <c r="L72" s="23"/>
      <c r="M72" s="19" t="str">
        <f t="shared" ref="M72:M135" ca="1" si="8">CONCATENATE("IND",$V$8,"EFF",$X72)</f>
        <v>INDVDEFFEM-11</v>
      </c>
      <c r="N72" s="23" t="str">
        <f t="shared" ca="1" si="4"/>
        <v>Motor vehicles Saving Tech-Electric Motors 1.1y</v>
      </c>
      <c r="O72" s="23" t="s">
        <v>32</v>
      </c>
      <c r="P72" s="23" t="s">
        <v>33</v>
      </c>
      <c r="Q72" s="23"/>
      <c r="R72" s="23"/>
      <c r="S72" s="19" t="s">
        <v>34</v>
      </c>
      <c r="V72" s="16" t="str">
        <f t="shared" ca="1" si="6"/>
        <v>VD</v>
      </c>
      <c r="W72" s="14" t="str">
        <f t="shared" ca="1" si="6"/>
        <v>Motor vehicles</v>
      </c>
      <c r="X72" s="3" t="str">
        <f>'EE investment costs'!D121</f>
        <v>EM-11</v>
      </c>
      <c r="Y72" s="3" t="str">
        <f>'EE investment costs'!E121</f>
        <v>Electric Motors</v>
      </c>
      <c r="AC72" s="123">
        <f>'EE investment costs'!C121</f>
        <v>1.1000000000000001</v>
      </c>
      <c r="AD72" s="22"/>
    </row>
    <row r="73" spans="2:30">
      <c r="B73" s="14" t="str">
        <f t="shared" ca="1" si="7"/>
        <v>INDVDEFFTF-11</v>
      </c>
      <c r="C73" s="15" t="str">
        <f t="shared" ref="C73:C127" ca="1" si="9">"I"&amp;MID(B73,4,1)&amp;"D"&amp;MID(B73,9,2)</f>
        <v>IVDTF</v>
      </c>
      <c r="D73" s="16">
        <f>'EE investment costs'!$F$15</f>
        <v>2016</v>
      </c>
      <c r="E73" s="14">
        <f>VLOOKUP(X73,'EE investment costs'!$D$56:$R$656,15,0)</f>
        <v>5.1099999999999994</v>
      </c>
      <c r="F73" s="17">
        <f ca="1">INDEX('EE investment costs'!$D$56:$R$656,MATCH(X73,'EE investment costs'!$D$56:$D$656,0),MATCH($V$8,'EE investment costs'!$D$56:$R$56,0))</f>
        <v>0</v>
      </c>
      <c r="I73" s="18">
        <v>1</v>
      </c>
      <c r="J73" s="18">
        <v>1</v>
      </c>
      <c r="K73" s="14">
        <f t="shared" ca="1" si="5"/>
        <v>8</v>
      </c>
      <c r="L73" s="23"/>
      <c r="M73" s="19" t="str">
        <f t="shared" ca="1" si="8"/>
        <v>INDVDEFFTF-11</v>
      </c>
      <c r="N73" s="23" t="str">
        <f t="shared" ref="N73:N136" ca="1" si="10">$W$8&amp;" Saving Tech"&amp;"-"&amp;$Y73&amp;" "&amp;AC73&amp;"y"</f>
        <v>Motor vehicles Saving Tech-Haulage Tractors, Trucks, Fishing boats 1.1y</v>
      </c>
      <c r="O73" s="23" t="s">
        <v>32</v>
      </c>
      <c r="P73" s="23" t="s">
        <v>33</v>
      </c>
      <c r="Q73" s="23"/>
      <c r="R73" s="23"/>
      <c r="S73" s="19" t="s">
        <v>34</v>
      </c>
      <c r="V73" s="16" t="str">
        <f t="shared" ca="1" si="6"/>
        <v>VD</v>
      </c>
      <c r="W73" s="14" t="str">
        <f t="shared" ca="1" si="6"/>
        <v>Motor vehicles</v>
      </c>
      <c r="X73" s="3" t="str">
        <f>'EE investment costs'!D122</f>
        <v>TF-11</v>
      </c>
      <c r="Y73" s="3" t="str">
        <f>'EE investment costs'!E122</f>
        <v>Haulage Tractors, Trucks, Fishing boats</v>
      </c>
      <c r="AC73" s="123">
        <f>'EE investment costs'!C122</f>
        <v>1.1000000000000001</v>
      </c>
      <c r="AD73" s="22"/>
    </row>
    <row r="74" spans="2:30">
      <c r="B74" s="14" t="str">
        <f t="shared" ca="1" si="7"/>
        <v>INDVDEFFMT-12</v>
      </c>
      <c r="C74" s="15" t="str">
        <f t="shared" ca="1" si="9"/>
        <v>IVDMT</v>
      </c>
      <c r="D74" s="16">
        <f>'EE investment costs'!$F$15</f>
        <v>2016</v>
      </c>
      <c r="E74" s="14">
        <f>VLOOKUP(X74,'EE investment costs'!$D$56:$R$656,15,0)</f>
        <v>4</v>
      </c>
      <c r="F74" s="17">
        <f ca="1">INDEX('EE investment costs'!$D$56:$R$656,MATCH(X74,'EE investment costs'!$D$56:$D$656,0),MATCH($V$8,'EE investment costs'!$D$56:$R$56,0))</f>
        <v>100.68070733136139</v>
      </c>
      <c r="I74" s="18">
        <v>1</v>
      </c>
      <c r="J74" s="18">
        <v>1</v>
      </c>
      <c r="K74" s="14">
        <f t="shared" ref="K74:K137" ca="1" si="11">IF(F74&lt;500,1,0)+IF(F74&lt;600,1,0)+IF(F74&lt;700,1,0)+IF(F74&lt;800,1,0)+IF(F74&lt;900,1,0)+IF(F74&lt;1000,1,0)+IF(F74&lt;1100,1,0)+IF(F74&lt;1200,1,0)</f>
        <v>8</v>
      </c>
      <c r="L74" s="23"/>
      <c r="M74" s="19" t="str">
        <f t="shared" ca="1" si="8"/>
        <v>INDVDEFFMT-12</v>
      </c>
      <c r="N74" s="23" t="str">
        <f t="shared" ca="1" si="10"/>
        <v>Motor vehicles Saving Tech-Heat Medium Temp. up to 150C 1.2y</v>
      </c>
      <c r="O74" s="23" t="s">
        <v>32</v>
      </c>
      <c r="P74" s="23" t="s">
        <v>33</v>
      </c>
      <c r="Q74" s="23"/>
      <c r="R74" s="23"/>
      <c r="S74" s="19" t="s">
        <v>34</v>
      </c>
      <c r="V74" s="16" t="str">
        <f t="shared" ref="V74:W137" ca="1" si="12">V73</f>
        <v>VD</v>
      </c>
      <c r="W74" s="14" t="str">
        <f t="shared" ca="1" si="12"/>
        <v>Motor vehicles</v>
      </c>
      <c r="X74" s="3" t="str">
        <f>'EE investment costs'!D123</f>
        <v>MT-12</v>
      </c>
      <c r="Y74" s="3" t="str">
        <f>'EE investment costs'!E123</f>
        <v>Heat Medium Temp. up to 150C</v>
      </c>
      <c r="AC74" s="123">
        <f>'EE investment costs'!C123</f>
        <v>1.2</v>
      </c>
      <c r="AD74" s="22"/>
    </row>
    <row r="75" spans="2:30">
      <c r="B75" s="14" t="str">
        <f t="shared" ca="1" si="7"/>
        <v>INDVDEFFHT-12</v>
      </c>
      <c r="C75" s="15" t="str">
        <f t="shared" ca="1" si="9"/>
        <v>IVDHT</v>
      </c>
      <c r="D75" s="16">
        <f>'EE investment costs'!$F$15</f>
        <v>2016</v>
      </c>
      <c r="E75" s="14">
        <f>VLOOKUP(X75,'EE investment costs'!$D$56:$R$656,15,0)</f>
        <v>3.2</v>
      </c>
      <c r="F75" s="17">
        <f ca="1">INDEX('EE investment costs'!$D$56:$R$656,MATCH(X75,'EE investment costs'!$D$56:$D$656,0),MATCH($V$8,'EE investment costs'!$D$56:$R$56,0))</f>
        <v>111.87594788764329</v>
      </c>
      <c r="I75" s="18">
        <v>1</v>
      </c>
      <c r="J75" s="18">
        <v>1</v>
      </c>
      <c r="K75" s="14">
        <f t="shared" ca="1" si="11"/>
        <v>8</v>
      </c>
      <c r="L75" s="23"/>
      <c r="M75" s="19" t="str">
        <f t="shared" ca="1" si="8"/>
        <v>INDVDEFFHT-12</v>
      </c>
      <c r="N75" s="23" t="str">
        <f t="shared" ca="1" si="10"/>
        <v>Motor vehicles Saving Tech-Heat High Temp. over 150C 1.2y</v>
      </c>
      <c r="O75" s="23" t="s">
        <v>32</v>
      </c>
      <c r="P75" s="23" t="s">
        <v>33</v>
      </c>
      <c r="Q75" s="23"/>
      <c r="R75" s="23"/>
      <c r="S75" s="19" t="s">
        <v>34</v>
      </c>
      <c r="V75" s="16" t="str">
        <f t="shared" ca="1" si="12"/>
        <v>VD</v>
      </c>
      <c r="W75" s="14" t="str">
        <f t="shared" ca="1" si="12"/>
        <v>Motor vehicles</v>
      </c>
      <c r="X75" s="3" t="str">
        <f>'EE investment costs'!D124</f>
        <v>HT-12</v>
      </c>
      <c r="Y75" s="3" t="str">
        <f>'EE investment costs'!E124</f>
        <v>Heat High Temp. over 150C</v>
      </c>
      <c r="AC75" s="123">
        <f>'EE investment costs'!C124</f>
        <v>1.2</v>
      </c>
      <c r="AD75" s="22"/>
    </row>
    <row r="76" spans="2:30">
      <c r="B76" s="14" t="str">
        <f t="shared" ca="1" si="7"/>
        <v>INDVDEFFRH-12</v>
      </c>
      <c r="C76" s="15" t="str">
        <f t="shared" ca="1" si="9"/>
        <v>IVDRH</v>
      </c>
      <c r="D76" s="16">
        <f>'EE investment costs'!$F$15</f>
        <v>2016</v>
      </c>
      <c r="E76" s="14">
        <f>VLOOKUP(X76,'EE investment costs'!$D$56:$R$656,15,0)</f>
        <v>12.8</v>
      </c>
      <c r="F76" s="17">
        <f ca="1">INDEX('EE investment costs'!$D$56:$R$656,MATCH(X76,'EE investment costs'!$D$56:$D$656,0),MATCH($V$8,'EE investment costs'!$D$56:$R$56,0))</f>
        <v>0</v>
      </c>
      <c r="I76" s="18">
        <v>1</v>
      </c>
      <c r="J76" s="18">
        <v>1</v>
      </c>
      <c r="K76" s="14">
        <f t="shared" ca="1" si="11"/>
        <v>8</v>
      </c>
      <c r="L76" s="23"/>
      <c r="M76" s="19" t="str">
        <f t="shared" ca="1" si="8"/>
        <v>INDVDEFFRH-12</v>
      </c>
      <c r="N76" s="23" t="str">
        <f t="shared" ca="1" si="10"/>
        <v>Motor vehicles Saving Tech-Heat Room Heat 1.2y</v>
      </c>
      <c r="O76" s="23" t="s">
        <v>32</v>
      </c>
      <c r="P76" s="23" t="s">
        <v>33</v>
      </c>
      <c r="Q76" s="23"/>
      <c r="R76" s="23"/>
      <c r="S76" s="19" t="s">
        <v>34</v>
      </c>
      <c r="V76" s="16" t="str">
        <f t="shared" ca="1" si="12"/>
        <v>VD</v>
      </c>
      <c r="W76" s="14" t="str">
        <f t="shared" ca="1" si="12"/>
        <v>Motor vehicles</v>
      </c>
      <c r="X76" s="3" t="str">
        <f>'EE investment costs'!D125</f>
        <v>RH-12</v>
      </c>
      <c r="Y76" s="3" t="str">
        <f>'EE investment costs'!E125</f>
        <v>Heat Room Heat</v>
      </c>
      <c r="AC76" s="123">
        <f>'EE investment costs'!C125</f>
        <v>1.2</v>
      </c>
      <c r="AD76" s="22"/>
    </row>
    <row r="77" spans="2:30">
      <c r="B77" s="14" t="str">
        <f t="shared" ca="1" si="7"/>
        <v>INDVDEFFLA-12</v>
      </c>
      <c r="C77" s="15" t="str">
        <f t="shared" ca="1" si="9"/>
        <v>IVDLA</v>
      </c>
      <c r="D77" s="16">
        <f>'EE investment costs'!$F$15</f>
        <v>2016</v>
      </c>
      <c r="E77" s="14">
        <f>VLOOKUP(X77,'EE investment costs'!$D$56:$R$656,15,0)</f>
        <v>3.1280000000000001</v>
      </c>
      <c r="F77" s="17">
        <f ca="1">INDEX('EE investment costs'!$D$56:$R$656,MATCH(X77,'EE investment costs'!$D$56:$D$656,0),MATCH($V$8,'EE investment costs'!$D$56:$R$56,0))</f>
        <v>215.0445501273752</v>
      </c>
      <c r="I77" s="18">
        <v>1</v>
      </c>
      <c r="J77" s="18">
        <v>1</v>
      </c>
      <c r="K77" s="14">
        <f t="shared" ca="1" si="11"/>
        <v>8</v>
      </c>
      <c r="L77" s="23"/>
      <c r="M77" s="19" t="str">
        <f t="shared" ca="1" si="8"/>
        <v>INDVDEFFLA-12</v>
      </c>
      <c r="N77" s="23" t="str">
        <f t="shared" ca="1" si="10"/>
        <v>Motor vehicles Saving Tech-Light 1.2y</v>
      </c>
      <c r="O77" s="23" t="s">
        <v>32</v>
      </c>
      <c r="P77" s="23" t="s">
        <v>33</v>
      </c>
      <c r="Q77" s="23"/>
      <c r="R77" s="23"/>
      <c r="S77" s="19" t="s">
        <v>34</v>
      </c>
      <c r="V77" s="16" t="str">
        <f t="shared" ca="1" si="12"/>
        <v>VD</v>
      </c>
      <c r="W77" s="14" t="str">
        <f t="shared" ca="1" si="12"/>
        <v>Motor vehicles</v>
      </c>
      <c r="X77" s="3" t="str">
        <f>'EE investment costs'!D126</f>
        <v>LA-12</v>
      </c>
      <c r="Y77" s="3" t="str">
        <f>'EE investment costs'!E126</f>
        <v>Light</v>
      </c>
      <c r="AC77" s="123">
        <f>'EE investment costs'!C126</f>
        <v>1.2</v>
      </c>
      <c r="AD77" s="22"/>
    </row>
    <row r="78" spans="2:30">
      <c r="B78" s="14" t="str">
        <f t="shared" ca="1" si="7"/>
        <v>INDVDEFFEM-12</v>
      </c>
      <c r="C78" s="15" t="str">
        <f t="shared" ca="1" si="9"/>
        <v>IVDEM</v>
      </c>
      <c r="D78" s="16">
        <f>'EE investment costs'!$F$15</f>
        <v>2016</v>
      </c>
      <c r="E78" s="14">
        <f>VLOOKUP(X78,'EE investment costs'!$D$56:$R$656,15,0)</f>
        <v>3.2843999999999998</v>
      </c>
      <c r="F78" s="17">
        <f ca="1">INDEX('EE investment costs'!$D$56:$R$656,MATCH(X78,'EE investment costs'!$D$56:$D$656,0),MATCH($V$8,'EE investment costs'!$D$56:$R$56,0))</f>
        <v>219.6385129626706</v>
      </c>
      <c r="I78" s="18">
        <v>1</v>
      </c>
      <c r="J78" s="18">
        <v>1</v>
      </c>
      <c r="K78" s="14">
        <f t="shared" ca="1" si="11"/>
        <v>8</v>
      </c>
      <c r="L78" s="23"/>
      <c r="M78" s="19" t="str">
        <f t="shared" ca="1" si="8"/>
        <v>INDVDEFFEM-12</v>
      </c>
      <c r="N78" s="23" t="str">
        <f t="shared" ca="1" si="10"/>
        <v>Motor vehicles Saving Tech-Electric Motors 1.2y</v>
      </c>
      <c r="O78" s="23" t="s">
        <v>32</v>
      </c>
      <c r="P78" s="23" t="s">
        <v>33</v>
      </c>
      <c r="Q78" s="23"/>
      <c r="R78" s="23"/>
      <c r="S78" s="19" t="s">
        <v>34</v>
      </c>
      <c r="V78" s="16" t="str">
        <f t="shared" ca="1" si="12"/>
        <v>VD</v>
      </c>
      <c r="W78" s="14" t="str">
        <f t="shared" ca="1" si="12"/>
        <v>Motor vehicles</v>
      </c>
      <c r="X78" s="3" t="str">
        <f>'EE investment costs'!D127</f>
        <v>EM-12</v>
      </c>
      <c r="Y78" s="3" t="str">
        <f>'EE investment costs'!E127</f>
        <v>Electric Motors</v>
      </c>
      <c r="AC78" s="123">
        <f>'EE investment costs'!C127</f>
        <v>1.2</v>
      </c>
      <c r="AD78" s="22"/>
    </row>
    <row r="79" spans="2:30">
      <c r="B79" s="14" t="str">
        <f t="shared" ca="1" si="7"/>
        <v>INDVDEFFTF-12</v>
      </c>
      <c r="C79" s="15" t="str">
        <f t="shared" ca="1" si="9"/>
        <v>IVDTF</v>
      </c>
      <c r="D79" s="16">
        <f>'EE investment costs'!$F$15</f>
        <v>2016</v>
      </c>
      <c r="E79" s="14">
        <f>VLOOKUP(X79,'EE investment costs'!$D$56:$R$656,15,0)</f>
        <v>5.3199999999999985</v>
      </c>
      <c r="F79" s="17">
        <f ca="1">INDEX('EE investment costs'!$D$56:$R$656,MATCH(X79,'EE investment costs'!$D$56:$D$656,0),MATCH($V$8,'EE investment costs'!$D$56:$R$56,0))</f>
        <v>0</v>
      </c>
      <c r="I79" s="18">
        <v>1</v>
      </c>
      <c r="J79" s="18">
        <v>1</v>
      </c>
      <c r="K79" s="14">
        <f t="shared" ca="1" si="11"/>
        <v>8</v>
      </c>
      <c r="L79" s="23"/>
      <c r="M79" s="19" t="str">
        <f t="shared" ca="1" si="8"/>
        <v>INDVDEFFTF-12</v>
      </c>
      <c r="N79" s="23" t="str">
        <f t="shared" ca="1" si="10"/>
        <v>Motor vehicles Saving Tech-Haulage Tractors, Trucks, Fishing boats 1.2y</v>
      </c>
      <c r="O79" s="23" t="s">
        <v>32</v>
      </c>
      <c r="P79" s="23" t="s">
        <v>33</v>
      </c>
      <c r="Q79" s="23"/>
      <c r="R79" s="23"/>
      <c r="S79" s="19" t="s">
        <v>34</v>
      </c>
      <c r="V79" s="16" t="str">
        <f t="shared" ca="1" si="12"/>
        <v>VD</v>
      </c>
      <c r="W79" s="14" t="str">
        <f t="shared" ca="1" si="12"/>
        <v>Motor vehicles</v>
      </c>
      <c r="X79" s="3" t="str">
        <f>'EE investment costs'!D128</f>
        <v>TF-12</v>
      </c>
      <c r="Y79" s="3" t="str">
        <f>'EE investment costs'!E128</f>
        <v>Haulage Tractors, Trucks, Fishing boats</v>
      </c>
      <c r="AC79" s="123">
        <f>'EE investment costs'!C128</f>
        <v>1.2</v>
      </c>
      <c r="AD79" s="22"/>
    </row>
    <row r="80" spans="2:30">
      <c r="B80" s="14" t="str">
        <f t="shared" ca="1" si="7"/>
        <v>INDVDEFFMT-13</v>
      </c>
      <c r="C80" s="15" t="str">
        <f t="shared" ca="1" si="9"/>
        <v>IVDMT</v>
      </c>
      <c r="D80" s="16">
        <f>'EE investment costs'!$F$15</f>
        <v>2016</v>
      </c>
      <c r="E80" s="14">
        <f>VLOOKUP(X80,'EE investment costs'!$D$56:$R$656,15,0)</f>
        <v>4.125</v>
      </c>
      <c r="F80" s="17">
        <f ca="1">INDEX('EE investment costs'!$D$56:$R$656,MATCH(X80,'EE investment costs'!$D$56:$D$656,0),MATCH($V$8,'EE investment costs'!$D$56:$R$56,0))</f>
        <v>118.83239506797696</v>
      </c>
      <c r="I80" s="18">
        <v>1</v>
      </c>
      <c r="J80" s="18">
        <v>1</v>
      </c>
      <c r="K80" s="14">
        <f t="shared" ca="1" si="11"/>
        <v>8</v>
      </c>
      <c r="M80" s="19" t="str">
        <f t="shared" ca="1" si="8"/>
        <v>INDVDEFFMT-13</v>
      </c>
      <c r="N80" s="23" t="str">
        <f t="shared" ca="1" si="10"/>
        <v>Motor vehicles Saving Tech-Heat Medium Temp. up to 150C 1.3y</v>
      </c>
      <c r="O80" s="23" t="s">
        <v>32</v>
      </c>
      <c r="P80" s="23" t="s">
        <v>33</v>
      </c>
      <c r="Q80" s="23"/>
      <c r="R80" s="23"/>
      <c r="S80" s="19" t="s">
        <v>34</v>
      </c>
      <c r="V80" s="16" t="str">
        <f t="shared" ca="1" si="12"/>
        <v>VD</v>
      </c>
      <c r="W80" s="14" t="str">
        <f t="shared" ca="1" si="12"/>
        <v>Motor vehicles</v>
      </c>
      <c r="X80" s="3" t="str">
        <f>'EE investment costs'!D129</f>
        <v>MT-13</v>
      </c>
      <c r="Y80" s="3" t="str">
        <f>'EE investment costs'!E129</f>
        <v>Heat Medium Temp. up to 150C</v>
      </c>
      <c r="AC80" s="123">
        <f>'EE investment costs'!C129</f>
        <v>1.3</v>
      </c>
      <c r="AD80" s="22"/>
    </row>
    <row r="81" spans="2:30">
      <c r="B81" s="14" t="str">
        <f t="shared" ca="1" si="7"/>
        <v>INDVDEFFHT-13</v>
      </c>
      <c r="C81" s="15" t="str">
        <f t="shared" ca="1" si="9"/>
        <v>IVDHT</v>
      </c>
      <c r="D81" s="16">
        <f>'EE investment costs'!$F$15</f>
        <v>2016</v>
      </c>
      <c r="E81" s="14">
        <f>VLOOKUP(X81,'EE investment costs'!$D$56:$R$656,15,0)</f>
        <v>3.3</v>
      </c>
      <c r="F81" s="17">
        <f ca="1">INDEX('EE investment costs'!$D$56:$R$656,MATCH(X81,'EE investment costs'!$D$56:$D$656,0),MATCH($V$8,'EE investment costs'!$D$56:$R$56,0))</f>
        <v>126.31155406669406</v>
      </c>
      <c r="I81" s="18">
        <v>1</v>
      </c>
      <c r="J81" s="18">
        <v>1</v>
      </c>
      <c r="K81" s="14">
        <f t="shared" ca="1" si="11"/>
        <v>8</v>
      </c>
      <c r="M81" s="19" t="str">
        <f t="shared" ca="1" si="8"/>
        <v>INDVDEFFHT-13</v>
      </c>
      <c r="N81" s="23" t="str">
        <f t="shared" ca="1" si="10"/>
        <v>Motor vehicles Saving Tech-Heat High Temp. over 150C 1.3y</v>
      </c>
      <c r="O81" s="23" t="s">
        <v>32</v>
      </c>
      <c r="P81" s="23" t="s">
        <v>33</v>
      </c>
      <c r="Q81" s="23"/>
      <c r="R81" s="23"/>
      <c r="S81" s="19" t="s">
        <v>34</v>
      </c>
      <c r="V81" s="16" t="str">
        <f t="shared" ca="1" si="12"/>
        <v>VD</v>
      </c>
      <c r="W81" s="14" t="str">
        <f t="shared" ca="1" si="12"/>
        <v>Motor vehicles</v>
      </c>
      <c r="X81" s="3" t="str">
        <f>'EE investment costs'!D130</f>
        <v>HT-13</v>
      </c>
      <c r="Y81" s="3" t="str">
        <f>'EE investment costs'!E130</f>
        <v>Heat High Temp. over 150C</v>
      </c>
      <c r="AC81" s="123">
        <f>'EE investment costs'!C130</f>
        <v>1.3</v>
      </c>
      <c r="AD81" s="22"/>
    </row>
    <row r="82" spans="2:30">
      <c r="B82" s="14" t="str">
        <f t="shared" ca="1" si="7"/>
        <v>INDVDEFFRH-13</v>
      </c>
      <c r="C82" s="15" t="str">
        <f t="shared" ca="1" si="9"/>
        <v>IVDRH</v>
      </c>
      <c r="D82" s="16">
        <f>'EE investment costs'!$F$15</f>
        <v>2016</v>
      </c>
      <c r="E82" s="14">
        <f>VLOOKUP(X82,'EE investment costs'!$D$56:$R$656,15,0)</f>
        <v>13.2</v>
      </c>
      <c r="F82" s="17">
        <f ca="1">INDEX('EE investment costs'!$D$56:$R$656,MATCH(X82,'EE investment costs'!$D$56:$D$656,0),MATCH($V$8,'EE investment costs'!$D$56:$R$56,0))</f>
        <v>0</v>
      </c>
      <c r="I82" s="18">
        <v>1</v>
      </c>
      <c r="J82" s="18">
        <v>1</v>
      </c>
      <c r="K82" s="14">
        <f t="shared" ca="1" si="11"/>
        <v>8</v>
      </c>
      <c r="M82" s="19" t="str">
        <f t="shared" ca="1" si="8"/>
        <v>INDVDEFFRH-13</v>
      </c>
      <c r="N82" s="23" t="str">
        <f t="shared" ca="1" si="10"/>
        <v>Motor vehicles Saving Tech-Heat Room Heat 1.3y</v>
      </c>
      <c r="O82" s="23" t="s">
        <v>32</v>
      </c>
      <c r="P82" s="23" t="s">
        <v>33</v>
      </c>
      <c r="Q82" s="23"/>
      <c r="R82" s="23"/>
      <c r="S82" s="19" t="s">
        <v>34</v>
      </c>
      <c r="V82" s="16" t="str">
        <f t="shared" ca="1" si="12"/>
        <v>VD</v>
      </c>
      <c r="W82" s="14" t="str">
        <f t="shared" ca="1" si="12"/>
        <v>Motor vehicles</v>
      </c>
      <c r="X82" s="3" t="str">
        <f>'EE investment costs'!D131</f>
        <v>RH-13</v>
      </c>
      <c r="Y82" s="3" t="str">
        <f>'EE investment costs'!E131</f>
        <v>Heat Room Heat</v>
      </c>
      <c r="AC82" s="123">
        <f>'EE investment costs'!C131</f>
        <v>1.3</v>
      </c>
      <c r="AD82" s="22"/>
    </row>
    <row r="83" spans="2:30">
      <c r="B83" s="14" t="str">
        <f t="shared" ca="1" si="7"/>
        <v>INDVDEFFLA-13</v>
      </c>
      <c r="C83" s="15" t="str">
        <f t="shared" ca="1" si="9"/>
        <v>IVDLA</v>
      </c>
      <c r="D83" s="16">
        <f>'EE investment costs'!$F$15</f>
        <v>2016</v>
      </c>
      <c r="E83" s="14">
        <f>VLOOKUP(X83,'EE investment costs'!$D$56:$R$656,15,0)</f>
        <v>3.1619999999999999</v>
      </c>
      <c r="F83" s="17">
        <f ca="1">INDEX('EE investment costs'!$D$56:$R$656,MATCH(X83,'EE investment costs'!$D$56:$D$656,0),MATCH($V$8,'EE investment costs'!$D$56:$R$56,0))</f>
        <v>270.83951523533841</v>
      </c>
      <c r="I83" s="18">
        <v>1</v>
      </c>
      <c r="J83" s="18">
        <v>1</v>
      </c>
      <c r="K83" s="14">
        <f t="shared" ca="1" si="11"/>
        <v>8</v>
      </c>
      <c r="M83" s="19" t="str">
        <f t="shared" ca="1" si="8"/>
        <v>INDVDEFFLA-13</v>
      </c>
      <c r="N83" s="23" t="str">
        <f t="shared" ca="1" si="10"/>
        <v>Motor vehicles Saving Tech-Light 1.3y</v>
      </c>
      <c r="O83" s="23" t="s">
        <v>32</v>
      </c>
      <c r="P83" s="23" t="s">
        <v>33</v>
      </c>
      <c r="Q83" s="23"/>
      <c r="R83" s="23"/>
      <c r="S83" s="19" t="s">
        <v>34</v>
      </c>
      <c r="V83" s="16" t="str">
        <f t="shared" ca="1" si="12"/>
        <v>VD</v>
      </c>
      <c r="W83" s="14" t="str">
        <f t="shared" ca="1" si="12"/>
        <v>Motor vehicles</v>
      </c>
      <c r="X83" s="3" t="str">
        <f>'EE investment costs'!D132</f>
        <v>LA-13</v>
      </c>
      <c r="Y83" s="3" t="str">
        <f>'EE investment costs'!E132</f>
        <v>Light</v>
      </c>
      <c r="AC83" s="123">
        <f>'EE investment costs'!C132</f>
        <v>1.3</v>
      </c>
      <c r="AD83" s="22"/>
    </row>
    <row r="84" spans="2:30">
      <c r="B84" s="14" t="str">
        <f t="shared" ca="1" si="7"/>
        <v>INDVDEFFEM-13</v>
      </c>
      <c r="C84" s="15" t="str">
        <f t="shared" ca="1" si="9"/>
        <v>IVDEM</v>
      </c>
      <c r="D84" s="16">
        <f>'EE investment costs'!$F$15</f>
        <v>2016</v>
      </c>
      <c r="E84" s="14">
        <f>VLOOKUP(X84,'EE investment costs'!$D$56:$R$656,15,0)</f>
        <v>3.3200999999999996</v>
      </c>
      <c r="F84" s="17">
        <f ca="1">INDEX('EE investment costs'!$D$56:$R$656,MATCH(X84,'EE investment costs'!$D$56:$D$656,0),MATCH($V$8,'EE investment costs'!$D$56:$R$56,0))</f>
        <v>271.5387687920873</v>
      </c>
      <c r="I84" s="18">
        <v>1</v>
      </c>
      <c r="J84" s="18">
        <v>1</v>
      </c>
      <c r="K84" s="14">
        <f t="shared" ca="1" si="11"/>
        <v>8</v>
      </c>
      <c r="M84" s="19" t="str">
        <f t="shared" ca="1" si="8"/>
        <v>INDVDEFFEM-13</v>
      </c>
      <c r="N84" s="23" t="str">
        <f t="shared" ca="1" si="10"/>
        <v>Motor vehicles Saving Tech-Electric Motors 1.3y</v>
      </c>
      <c r="O84" s="23" t="s">
        <v>32</v>
      </c>
      <c r="P84" s="23" t="s">
        <v>33</v>
      </c>
      <c r="Q84" s="23"/>
      <c r="R84" s="23"/>
      <c r="S84" s="19" t="s">
        <v>34</v>
      </c>
      <c r="V84" s="16" t="str">
        <f t="shared" ca="1" si="12"/>
        <v>VD</v>
      </c>
      <c r="W84" s="14" t="str">
        <f t="shared" ca="1" si="12"/>
        <v>Motor vehicles</v>
      </c>
      <c r="X84" s="3" t="str">
        <f>'EE investment costs'!D133</f>
        <v>EM-13</v>
      </c>
      <c r="Y84" s="3" t="str">
        <f>'EE investment costs'!E133</f>
        <v>Electric Motors</v>
      </c>
      <c r="AC84" s="123">
        <f>'EE investment costs'!C133</f>
        <v>1.3</v>
      </c>
      <c r="AD84" s="22"/>
    </row>
    <row r="85" spans="2:30">
      <c r="B85" s="14" t="str">
        <f t="shared" ca="1" si="7"/>
        <v>INDVDEFFTF-13</v>
      </c>
      <c r="C85" s="15" t="str">
        <f t="shared" ca="1" si="9"/>
        <v>IVDTF</v>
      </c>
      <c r="D85" s="16">
        <f>'EE investment costs'!$F$15</f>
        <v>2016</v>
      </c>
      <c r="E85" s="14">
        <f>VLOOKUP(X85,'EE investment costs'!$D$56:$R$656,15,0)</f>
        <v>5.5299999999999994</v>
      </c>
      <c r="F85" s="17">
        <f ca="1">INDEX('EE investment costs'!$D$56:$R$656,MATCH(X85,'EE investment costs'!$D$56:$D$656,0),MATCH($V$8,'EE investment costs'!$D$56:$R$56,0))</f>
        <v>0</v>
      </c>
      <c r="I85" s="18">
        <v>1</v>
      </c>
      <c r="J85" s="18">
        <v>1</v>
      </c>
      <c r="K85" s="14">
        <f t="shared" ca="1" si="11"/>
        <v>8</v>
      </c>
      <c r="M85" s="19" t="str">
        <f t="shared" ca="1" si="8"/>
        <v>INDVDEFFTF-13</v>
      </c>
      <c r="N85" s="23" t="str">
        <f t="shared" ca="1" si="10"/>
        <v>Motor vehicles Saving Tech-Haulage Tractors, Trucks, Fishing boats 1.3y</v>
      </c>
      <c r="O85" s="23" t="s">
        <v>32</v>
      </c>
      <c r="P85" s="23" t="s">
        <v>33</v>
      </c>
      <c r="Q85" s="23"/>
      <c r="R85" s="23"/>
      <c r="S85" s="19" t="s">
        <v>34</v>
      </c>
      <c r="V85" s="16" t="str">
        <f t="shared" ca="1" si="12"/>
        <v>VD</v>
      </c>
      <c r="W85" s="14" t="str">
        <f t="shared" ca="1" si="12"/>
        <v>Motor vehicles</v>
      </c>
      <c r="X85" s="3" t="str">
        <f>'EE investment costs'!D134</f>
        <v>TF-13</v>
      </c>
      <c r="Y85" s="3" t="str">
        <f>'EE investment costs'!E134</f>
        <v>Haulage Tractors, Trucks, Fishing boats</v>
      </c>
      <c r="AC85" s="123">
        <f>'EE investment costs'!C134</f>
        <v>1.3</v>
      </c>
      <c r="AD85" s="22"/>
    </row>
    <row r="86" spans="2:30">
      <c r="B86" s="14" t="str">
        <f t="shared" ca="1" si="7"/>
        <v>INDVDEFFMT-14</v>
      </c>
      <c r="C86" s="15" t="str">
        <f t="shared" ca="1" si="9"/>
        <v>IVDMT</v>
      </c>
      <c r="D86" s="16">
        <f>'EE investment costs'!$F$15</f>
        <v>2016</v>
      </c>
      <c r="E86" s="14">
        <f>VLOOKUP(X86,'EE investment costs'!$D$56:$R$656,15,0)</f>
        <v>4.25</v>
      </c>
      <c r="F86" s="17">
        <f ca="1">INDEX('EE investment costs'!$D$56:$R$656,MATCH(X86,'EE investment costs'!$D$56:$D$656,0),MATCH($V$8,'EE investment costs'!$D$56:$R$56,0))</f>
        <v>136.9840828045925</v>
      </c>
      <c r="I86" s="18">
        <v>1</v>
      </c>
      <c r="J86" s="18">
        <v>1</v>
      </c>
      <c r="K86" s="14">
        <f t="shared" ca="1" si="11"/>
        <v>8</v>
      </c>
      <c r="L86" s="23"/>
      <c r="M86" s="19" t="str">
        <f t="shared" ca="1" si="8"/>
        <v>INDVDEFFMT-14</v>
      </c>
      <c r="N86" s="23" t="str">
        <f t="shared" ca="1" si="10"/>
        <v>Motor vehicles Saving Tech-Heat Medium Temp. up to 150C 1.4y</v>
      </c>
      <c r="O86" s="23" t="s">
        <v>32</v>
      </c>
      <c r="P86" s="23" t="s">
        <v>33</v>
      </c>
      <c r="Q86" s="23"/>
      <c r="R86" s="23"/>
      <c r="S86" s="19" t="s">
        <v>34</v>
      </c>
      <c r="V86" s="16" t="str">
        <f t="shared" ca="1" si="12"/>
        <v>VD</v>
      </c>
      <c r="W86" s="14" t="str">
        <f t="shared" ca="1" si="12"/>
        <v>Motor vehicles</v>
      </c>
      <c r="X86" s="3" t="str">
        <f>'EE investment costs'!D135</f>
        <v>MT-14</v>
      </c>
      <c r="Y86" s="3" t="str">
        <f>'EE investment costs'!E135</f>
        <v>Heat Medium Temp. up to 150C</v>
      </c>
      <c r="AC86" s="123">
        <f>'EE investment costs'!C135</f>
        <v>1.4</v>
      </c>
      <c r="AD86" s="22"/>
    </row>
    <row r="87" spans="2:30">
      <c r="B87" s="14" t="str">
        <f t="shared" ca="1" si="7"/>
        <v>INDVDEFFHT-14</v>
      </c>
      <c r="C87" s="15" t="str">
        <f t="shared" ca="1" si="9"/>
        <v>IVDHT</v>
      </c>
      <c r="D87" s="16">
        <f>'EE investment costs'!$F$15</f>
        <v>2016</v>
      </c>
      <c r="E87" s="14">
        <f>VLOOKUP(X87,'EE investment costs'!$D$56:$R$656,15,0)</f>
        <v>3.4</v>
      </c>
      <c r="F87" s="17">
        <f ca="1">INDEX('EE investment costs'!$D$56:$R$656,MATCH(X87,'EE investment costs'!$D$56:$D$656,0),MATCH($V$8,'EE investment costs'!$D$56:$R$56,0))</f>
        <v>140.74716024574482</v>
      </c>
      <c r="I87" s="18">
        <v>1</v>
      </c>
      <c r="J87" s="18">
        <v>1</v>
      </c>
      <c r="K87" s="14">
        <f t="shared" ca="1" si="11"/>
        <v>8</v>
      </c>
      <c r="L87" s="23"/>
      <c r="M87" s="19" t="str">
        <f t="shared" ca="1" si="8"/>
        <v>INDVDEFFHT-14</v>
      </c>
      <c r="N87" s="23" t="str">
        <f t="shared" ca="1" si="10"/>
        <v>Motor vehicles Saving Tech-Heat High Temp. over 150C 1.4y</v>
      </c>
      <c r="O87" s="23" t="s">
        <v>32</v>
      </c>
      <c r="P87" s="23" t="s">
        <v>33</v>
      </c>
      <c r="Q87" s="23"/>
      <c r="R87" s="23"/>
      <c r="S87" s="19" t="s">
        <v>34</v>
      </c>
      <c r="V87" s="16" t="str">
        <f t="shared" ca="1" si="12"/>
        <v>VD</v>
      </c>
      <c r="W87" s="14" t="str">
        <f t="shared" ca="1" si="12"/>
        <v>Motor vehicles</v>
      </c>
      <c r="X87" s="3" t="str">
        <f>'EE investment costs'!D136</f>
        <v>HT-14</v>
      </c>
      <c r="Y87" s="3" t="str">
        <f>'EE investment costs'!E136</f>
        <v>Heat High Temp. over 150C</v>
      </c>
      <c r="AC87" s="123">
        <f>'EE investment costs'!C136</f>
        <v>1.4</v>
      </c>
      <c r="AD87" s="22"/>
    </row>
    <row r="88" spans="2:30">
      <c r="B88" s="14" t="str">
        <f t="shared" ca="1" si="7"/>
        <v>INDVDEFFRH-14</v>
      </c>
      <c r="C88" s="15" t="str">
        <f t="shared" ca="1" si="9"/>
        <v>IVDRH</v>
      </c>
      <c r="D88" s="16">
        <f>'EE investment costs'!$F$15</f>
        <v>2016</v>
      </c>
      <c r="E88" s="14">
        <f>VLOOKUP(X88,'EE investment costs'!$D$56:$R$656,15,0)</f>
        <v>13.6</v>
      </c>
      <c r="F88" s="17">
        <f ca="1">INDEX('EE investment costs'!$D$56:$R$656,MATCH(X88,'EE investment costs'!$D$56:$D$656,0),MATCH($V$8,'EE investment costs'!$D$56:$R$56,0))</f>
        <v>0</v>
      </c>
      <c r="I88" s="18">
        <v>1</v>
      </c>
      <c r="J88" s="18">
        <v>1</v>
      </c>
      <c r="K88" s="14">
        <f t="shared" ca="1" si="11"/>
        <v>8</v>
      </c>
      <c r="L88" s="23"/>
      <c r="M88" s="19" t="str">
        <f t="shared" ca="1" si="8"/>
        <v>INDVDEFFRH-14</v>
      </c>
      <c r="N88" s="23" t="str">
        <f t="shared" ca="1" si="10"/>
        <v>Motor vehicles Saving Tech-Heat Room Heat 1.4y</v>
      </c>
      <c r="O88" s="23" t="s">
        <v>32</v>
      </c>
      <c r="P88" s="23" t="s">
        <v>33</v>
      </c>
      <c r="Q88" s="23"/>
      <c r="R88" s="23"/>
      <c r="S88" s="19" t="s">
        <v>34</v>
      </c>
      <c r="V88" s="16" t="str">
        <f t="shared" ca="1" si="12"/>
        <v>VD</v>
      </c>
      <c r="W88" s="14" t="str">
        <f t="shared" ca="1" si="12"/>
        <v>Motor vehicles</v>
      </c>
      <c r="X88" s="3" t="str">
        <f>'EE investment costs'!D137</f>
        <v>RH-14</v>
      </c>
      <c r="Y88" s="3" t="str">
        <f>'EE investment costs'!E137</f>
        <v>Heat Room Heat</v>
      </c>
      <c r="AC88" s="123">
        <f>'EE investment costs'!C137</f>
        <v>1.4</v>
      </c>
      <c r="AD88" s="22"/>
    </row>
    <row r="89" spans="2:30">
      <c r="B89" s="14" t="str">
        <f t="shared" ca="1" si="7"/>
        <v>INDVDEFFLA-14</v>
      </c>
      <c r="C89" s="15" t="str">
        <f t="shared" ca="1" si="9"/>
        <v>IVDLA</v>
      </c>
      <c r="D89" s="16">
        <f>'EE investment costs'!$F$15</f>
        <v>2016</v>
      </c>
      <c r="E89" s="14">
        <f>VLOOKUP(X89,'EE investment costs'!$D$56:$R$656,15,0)</f>
        <v>3.1959999999999997</v>
      </c>
      <c r="F89" s="17">
        <f ca="1">INDEX('EE investment costs'!$D$56:$R$656,MATCH(X89,'EE investment costs'!$D$56:$D$656,0),MATCH($V$8,'EE investment costs'!$D$56:$R$56,0))</f>
        <v>326.63448034330133</v>
      </c>
      <c r="I89" s="18">
        <v>1</v>
      </c>
      <c r="J89" s="18">
        <v>1</v>
      </c>
      <c r="K89" s="14">
        <f t="shared" ca="1" si="11"/>
        <v>8</v>
      </c>
      <c r="L89" s="23"/>
      <c r="M89" s="19" t="str">
        <f t="shared" ca="1" si="8"/>
        <v>INDVDEFFLA-14</v>
      </c>
      <c r="N89" s="23" t="str">
        <f t="shared" ca="1" si="10"/>
        <v>Motor vehicles Saving Tech-Light 1.4y</v>
      </c>
      <c r="O89" s="23" t="s">
        <v>32</v>
      </c>
      <c r="P89" s="23" t="s">
        <v>33</v>
      </c>
      <c r="Q89" s="23"/>
      <c r="R89" s="23"/>
      <c r="S89" s="19" t="s">
        <v>34</v>
      </c>
      <c r="V89" s="16" t="str">
        <f t="shared" ca="1" si="12"/>
        <v>VD</v>
      </c>
      <c r="W89" s="14" t="str">
        <f t="shared" ca="1" si="12"/>
        <v>Motor vehicles</v>
      </c>
      <c r="X89" s="3" t="str">
        <f>'EE investment costs'!D138</f>
        <v>LA-14</v>
      </c>
      <c r="Y89" s="3" t="str">
        <f>'EE investment costs'!E138</f>
        <v>Light</v>
      </c>
      <c r="AC89" s="123">
        <f>'EE investment costs'!C138</f>
        <v>1.4</v>
      </c>
      <c r="AD89" s="22"/>
    </row>
    <row r="90" spans="2:30">
      <c r="B90" s="14" t="str">
        <f t="shared" ca="1" si="7"/>
        <v>INDVDEFFEM-14</v>
      </c>
      <c r="C90" s="15" t="str">
        <f t="shared" ca="1" si="9"/>
        <v>IVDEM</v>
      </c>
      <c r="D90" s="16">
        <f>'EE investment costs'!$F$15</f>
        <v>2016</v>
      </c>
      <c r="E90" s="14">
        <f>VLOOKUP(X90,'EE investment costs'!$D$56:$R$656,15,0)</f>
        <v>3.3557999999999995</v>
      </c>
      <c r="F90" s="17">
        <f ca="1">INDEX('EE investment costs'!$D$56:$R$656,MATCH(X90,'EE investment costs'!$D$56:$D$656,0),MATCH($V$8,'EE investment costs'!$D$56:$R$56,0))</f>
        <v>323.4390246215039</v>
      </c>
      <c r="I90" s="18">
        <v>1</v>
      </c>
      <c r="J90" s="18">
        <v>1</v>
      </c>
      <c r="K90" s="14">
        <f t="shared" ca="1" si="11"/>
        <v>8</v>
      </c>
      <c r="L90" s="23"/>
      <c r="M90" s="19" t="str">
        <f t="shared" ca="1" si="8"/>
        <v>INDVDEFFEM-14</v>
      </c>
      <c r="N90" s="23" t="str">
        <f t="shared" ca="1" si="10"/>
        <v>Motor vehicles Saving Tech-Electric Motors 1.4y</v>
      </c>
      <c r="O90" s="23" t="s">
        <v>32</v>
      </c>
      <c r="P90" s="23" t="s">
        <v>33</v>
      </c>
      <c r="Q90" s="23"/>
      <c r="R90" s="23"/>
      <c r="S90" s="19" t="s">
        <v>34</v>
      </c>
      <c r="V90" s="16" t="str">
        <f t="shared" ca="1" si="12"/>
        <v>VD</v>
      </c>
      <c r="W90" s="14" t="str">
        <f t="shared" ca="1" si="12"/>
        <v>Motor vehicles</v>
      </c>
      <c r="X90" s="3" t="str">
        <f>'EE investment costs'!D139</f>
        <v>EM-14</v>
      </c>
      <c r="Y90" s="3" t="str">
        <f>'EE investment costs'!E139</f>
        <v>Electric Motors</v>
      </c>
      <c r="AC90" s="123">
        <f>'EE investment costs'!C139</f>
        <v>1.4</v>
      </c>
      <c r="AD90" s="22"/>
    </row>
    <row r="91" spans="2:30">
      <c r="B91" s="14" t="str">
        <f t="shared" ca="1" si="7"/>
        <v>INDVDEFFTF-14</v>
      </c>
      <c r="C91" s="15" t="str">
        <f t="shared" ca="1" si="9"/>
        <v>IVDTF</v>
      </c>
      <c r="D91" s="16">
        <f>'EE investment costs'!$F$15</f>
        <v>2016</v>
      </c>
      <c r="E91" s="14">
        <f>VLOOKUP(X91,'EE investment costs'!$D$56:$R$656,15,0)</f>
        <v>5.7399999999999984</v>
      </c>
      <c r="F91" s="17">
        <f ca="1">INDEX('EE investment costs'!$D$56:$R$656,MATCH(X91,'EE investment costs'!$D$56:$D$656,0),MATCH($V$8,'EE investment costs'!$D$56:$R$56,0))</f>
        <v>0</v>
      </c>
      <c r="I91" s="18">
        <v>1</v>
      </c>
      <c r="J91" s="18">
        <v>1</v>
      </c>
      <c r="K91" s="14">
        <f t="shared" ca="1" si="11"/>
        <v>8</v>
      </c>
      <c r="L91" s="23"/>
      <c r="M91" s="19" t="str">
        <f t="shared" ca="1" si="8"/>
        <v>INDVDEFFTF-14</v>
      </c>
      <c r="N91" s="23" t="str">
        <f t="shared" ca="1" si="10"/>
        <v>Motor vehicles Saving Tech-Haulage Tractors, Trucks, Fishing boats 1.4y</v>
      </c>
      <c r="O91" s="23" t="s">
        <v>32</v>
      </c>
      <c r="P91" s="23" t="s">
        <v>33</v>
      </c>
      <c r="Q91" s="23"/>
      <c r="R91" s="23"/>
      <c r="S91" s="19" t="s">
        <v>34</v>
      </c>
      <c r="V91" s="16" t="str">
        <f t="shared" ca="1" si="12"/>
        <v>VD</v>
      </c>
      <c r="W91" s="14" t="str">
        <f t="shared" ca="1" si="12"/>
        <v>Motor vehicles</v>
      </c>
      <c r="X91" s="3" t="str">
        <f>'EE investment costs'!D140</f>
        <v>TF-14</v>
      </c>
      <c r="Y91" s="3" t="str">
        <f>'EE investment costs'!E140</f>
        <v>Haulage Tractors, Trucks, Fishing boats</v>
      </c>
      <c r="AC91" s="123">
        <f>'EE investment costs'!C140</f>
        <v>1.4</v>
      </c>
      <c r="AD91" s="22"/>
    </row>
    <row r="92" spans="2:30">
      <c r="B92" s="14" t="str">
        <f t="shared" ca="1" si="7"/>
        <v>INDVDEFFMT-15</v>
      </c>
      <c r="C92" s="15" t="str">
        <f t="shared" ca="1" si="9"/>
        <v>IVDMT</v>
      </c>
      <c r="D92" s="16">
        <f>'EE investment costs'!$F$15</f>
        <v>2016</v>
      </c>
      <c r="E92" s="14">
        <f>VLOOKUP(X92,'EE investment costs'!$D$56:$R$656,15,0)</f>
        <v>4.375</v>
      </c>
      <c r="F92" s="17">
        <f ca="1">INDEX('EE investment costs'!$D$56:$R$656,MATCH(X92,'EE investment costs'!$D$56:$D$656,0),MATCH($V$8,'EE investment costs'!$D$56:$R$56,0))</f>
        <v>155.13577054120805</v>
      </c>
      <c r="I92" s="18">
        <v>1</v>
      </c>
      <c r="J92" s="18">
        <v>1</v>
      </c>
      <c r="K92" s="14">
        <f t="shared" ca="1" si="11"/>
        <v>8</v>
      </c>
      <c r="L92" s="23"/>
      <c r="M92" s="19" t="str">
        <f t="shared" ca="1" si="8"/>
        <v>INDVDEFFMT-15</v>
      </c>
      <c r="N92" s="23" t="str">
        <f t="shared" ca="1" si="10"/>
        <v>Motor vehicles Saving Tech-Heat Medium Temp. up to 150C 1.5y</v>
      </c>
      <c r="O92" s="23" t="s">
        <v>32</v>
      </c>
      <c r="P92" s="23" t="s">
        <v>33</v>
      </c>
      <c r="Q92" s="23"/>
      <c r="R92" s="23"/>
      <c r="S92" s="19" t="s">
        <v>34</v>
      </c>
      <c r="V92" s="16" t="str">
        <f t="shared" ca="1" si="12"/>
        <v>VD</v>
      </c>
      <c r="W92" s="14" t="str">
        <f t="shared" ca="1" si="12"/>
        <v>Motor vehicles</v>
      </c>
      <c r="X92" s="3" t="str">
        <f>'EE investment costs'!D141</f>
        <v>MT-15</v>
      </c>
      <c r="Y92" s="3" t="str">
        <f>'EE investment costs'!E141</f>
        <v>Heat Medium Temp. up to 150C</v>
      </c>
      <c r="AC92" s="123">
        <f>'EE investment costs'!C141</f>
        <v>1.5</v>
      </c>
      <c r="AD92" s="22"/>
    </row>
    <row r="93" spans="2:30">
      <c r="B93" s="14" t="str">
        <f t="shared" ca="1" si="7"/>
        <v>INDVDEFFHT-15</v>
      </c>
      <c r="C93" s="15" t="str">
        <f t="shared" ca="1" si="9"/>
        <v>IVDHT</v>
      </c>
      <c r="D93" s="16">
        <f>'EE investment costs'!$F$15</f>
        <v>2016</v>
      </c>
      <c r="E93" s="14">
        <f>VLOOKUP(X93,'EE investment costs'!$D$56:$R$656,15,0)</f>
        <v>3.5</v>
      </c>
      <c r="F93" s="17">
        <f ca="1">INDEX('EE investment costs'!$D$56:$R$656,MATCH(X93,'EE investment costs'!$D$56:$D$656,0),MATCH($V$8,'EE investment costs'!$D$56:$R$56,0))</f>
        <v>155.1827664247956</v>
      </c>
      <c r="I93" s="18">
        <v>1</v>
      </c>
      <c r="J93" s="18">
        <v>1</v>
      </c>
      <c r="K93" s="14">
        <f t="shared" ca="1" si="11"/>
        <v>8</v>
      </c>
      <c r="L93" s="23"/>
      <c r="M93" s="19" t="str">
        <f t="shared" ca="1" si="8"/>
        <v>INDVDEFFHT-15</v>
      </c>
      <c r="N93" s="23" t="str">
        <f t="shared" ca="1" si="10"/>
        <v>Motor vehicles Saving Tech-Heat High Temp. over 150C 1.5y</v>
      </c>
      <c r="O93" s="23" t="s">
        <v>32</v>
      </c>
      <c r="P93" s="23" t="s">
        <v>33</v>
      </c>
      <c r="Q93" s="23"/>
      <c r="R93" s="23"/>
      <c r="S93" s="19" t="s">
        <v>34</v>
      </c>
      <c r="V93" s="16" t="str">
        <f t="shared" ca="1" si="12"/>
        <v>VD</v>
      </c>
      <c r="W93" s="14" t="str">
        <f t="shared" ca="1" si="12"/>
        <v>Motor vehicles</v>
      </c>
      <c r="X93" s="3" t="str">
        <f>'EE investment costs'!D142</f>
        <v>HT-15</v>
      </c>
      <c r="Y93" s="3" t="str">
        <f>'EE investment costs'!E142</f>
        <v>Heat High Temp. over 150C</v>
      </c>
      <c r="AC93" s="123">
        <f>'EE investment costs'!C142</f>
        <v>1.5</v>
      </c>
      <c r="AD93" s="22"/>
    </row>
    <row r="94" spans="2:30">
      <c r="B94" s="14" t="str">
        <f t="shared" ca="1" si="7"/>
        <v>INDVDEFFRH-15</v>
      </c>
      <c r="C94" s="15" t="str">
        <f t="shared" ca="1" si="9"/>
        <v>IVDRH</v>
      </c>
      <c r="D94" s="16">
        <f>'EE investment costs'!$F$15</f>
        <v>2016</v>
      </c>
      <c r="E94" s="14">
        <f>VLOOKUP(X94,'EE investment costs'!$D$56:$R$656,15,0)</f>
        <v>14</v>
      </c>
      <c r="F94" s="17">
        <f ca="1">INDEX('EE investment costs'!$D$56:$R$656,MATCH(X94,'EE investment costs'!$D$56:$D$656,0),MATCH($V$8,'EE investment costs'!$D$56:$R$56,0))</f>
        <v>0</v>
      </c>
      <c r="I94" s="18">
        <v>1</v>
      </c>
      <c r="J94" s="18">
        <v>1</v>
      </c>
      <c r="K94" s="14">
        <f t="shared" ca="1" si="11"/>
        <v>8</v>
      </c>
      <c r="L94" s="23"/>
      <c r="M94" s="19" t="str">
        <f t="shared" ca="1" si="8"/>
        <v>INDVDEFFRH-15</v>
      </c>
      <c r="N94" s="23" t="str">
        <f t="shared" ca="1" si="10"/>
        <v>Motor vehicles Saving Tech-Heat Room Heat 1.5y</v>
      </c>
      <c r="O94" s="23" t="s">
        <v>32</v>
      </c>
      <c r="P94" s="23" t="s">
        <v>33</v>
      </c>
      <c r="Q94" s="23"/>
      <c r="R94" s="23"/>
      <c r="S94" s="19" t="s">
        <v>34</v>
      </c>
      <c r="V94" s="16" t="str">
        <f t="shared" ca="1" si="12"/>
        <v>VD</v>
      </c>
      <c r="W94" s="14" t="str">
        <f t="shared" ca="1" si="12"/>
        <v>Motor vehicles</v>
      </c>
      <c r="X94" s="3" t="str">
        <f>'EE investment costs'!D143</f>
        <v>RH-15</v>
      </c>
      <c r="Y94" s="3" t="str">
        <f>'EE investment costs'!E143</f>
        <v>Heat Room Heat</v>
      </c>
      <c r="AC94" s="123">
        <f>'EE investment costs'!C143</f>
        <v>1.5</v>
      </c>
      <c r="AD94" s="22"/>
    </row>
    <row r="95" spans="2:30">
      <c r="B95" s="14" t="str">
        <f t="shared" ca="1" si="7"/>
        <v>INDVDEFFLA-15</v>
      </c>
      <c r="C95" s="15" t="str">
        <f t="shared" ca="1" si="9"/>
        <v>IVDLA</v>
      </c>
      <c r="D95" s="16">
        <f>'EE investment costs'!$F$15</f>
        <v>2016</v>
      </c>
      <c r="E95" s="14">
        <f>VLOOKUP(X95,'EE investment costs'!$D$56:$R$656,15,0)</f>
        <v>3.23</v>
      </c>
      <c r="F95" s="17">
        <f ca="1">INDEX('EE investment costs'!$D$56:$R$656,MATCH(X95,'EE investment costs'!$D$56:$D$656,0),MATCH($V$8,'EE investment costs'!$D$56:$R$56,0))</f>
        <v>382.42944545126454</v>
      </c>
      <c r="I95" s="18">
        <v>1</v>
      </c>
      <c r="J95" s="18">
        <v>1</v>
      </c>
      <c r="K95" s="14">
        <f t="shared" ca="1" si="11"/>
        <v>8</v>
      </c>
      <c r="L95" s="23"/>
      <c r="M95" s="19" t="str">
        <f t="shared" ca="1" si="8"/>
        <v>INDVDEFFLA-15</v>
      </c>
      <c r="N95" s="23" t="str">
        <f t="shared" ca="1" si="10"/>
        <v>Motor vehicles Saving Tech-Light 1.5y</v>
      </c>
      <c r="O95" s="23" t="s">
        <v>32</v>
      </c>
      <c r="P95" s="23" t="s">
        <v>33</v>
      </c>
      <c r="Q95" s="23"/>
      <c r="R95" s="23"/>
      <c r="S95" s="19" t="s">
        <v>34</v>
      </c>
      <c r="V95" s="16" t="str">
        <f t="shared" ca="1" si="12"/>
        <v>VD</v>
      </c>
      <c r="W95" s="14" t="str">
        <f t="shared" ca="1" si="12"/>
        <v>Motor vehicles</v>
      </c>
      <c r="X95" s="3" t="str">
        <f>'EE investment costs'!D144</f>
        <v>LA-15</v>
      </c>
      <c r="Y95" s="3" t="str">
        <f>'EE investment costs'!E144</f>
        <v>Light</v>
      </c>
      <c r="AC95" s="123">
        <f>'EE investment costs'!C144</f>
        <v>1.5</v>
      </c>
      <c r="AD95" s="22"/>
    </row>
    <row r="96" spans="2:30">
      <c r="B96" s="14" t="str">
        <f t="shared" ca="1" si="7"/>
        <v>INDVDEFFEM-15</v>
      </c>
      <c r="C96" s="15" t="str">
        <f t="shared" ca="1" si="9"/>
        <v>IVDEM</v>
      </c>
      <c r="D96" s="16">
        <f>'EE investment costs'!$F$15</f>
        <v>2016</v>
      </c>
      <c r="E96" s="14">
        <f>VLOOKUP(X96,'EE investment costs'!$D$56:$R$656,15,0)</f>
        <v>3.3914999999999997</v>
      </c>
      <c r="F96" s="17">
        <f ca="1">INDEX('EE investment costs'!$D$56:$R$656,MATCH(X96,'EE investment costs'!$D$56:$D$656,0),MATCH($V$8,'EE investment costs'!$D$56:$R$56,0))</f>
        <v>375.33928045092046</v>
      </c>
      <c r="I96" s="18">
        <v>1</v>
      </c>
      <c r="J96" s="18">
        <v>1</v>
      </c>
      <c r="K96" s="14">
        <f t="shared" ca="1" si="11"/>
        <v>8</v>
      </c>
      <c r="M96" s="19" t="str">
        <f t="shared" ca="1" si="8"/>
        <v>INDVDEFFEM-15</v>
      </c>
      <c r="N96" s="23" t="str">
        <f t="shared" ca="1" si="10"/>
        <v>Motor vehicles Saving Tech-Electric Motors 1.5y</v>
      </c>
      <c r="O96" s="23" t="s">
        <v>32</v>
      </c>
      <c r="P96" s="23" t="s">
        <v>33</v>
      </c>
      <c r="Q96" s="23"/>
      <c r="R96" s="23"/>
      <c r="S96" s="19" t="s">
        <v>34</v>
      </c>
      <c r="V96" s="16" t="str">
        <f t="shared" ca="1" si="12"/>
        <v>VD</v>
      </c>
      <c r="W96" s="14" t="str">
        <f t="shared" ca="1" si="12"/>
        <v>Motor vehicles</v>
      </c>
      <c r="X96" s="3" t="str">
        <f>'EE investment costs'!D145</f>
        <v>EM-15</v>
      </c>
      <c r="Y96" s="3" t="str">
        <f>'EE investment costs'!E145</f>
        <v>Electric Motors</v>
      </c>
      <c r="AC96" s="123">
        <f>'EE investment costs'!C145</f>
        <v>1.5</v>
      </c>
      <c r="AD96" s="22"/>
    </row>
    <row r="97" spans="2:30">
      <c r="B97" s="14" t="str">
        <f t="shared" ca="1" si="7"/>
        <v>INDVDEFFTF-15</v>
      </c>
      <c r="C97" s="15" t="str">
        <f t="shared" ca="1" si="9"/>
        <v>IVDTF</v>
      </c>
      <c r="D97" s="16">
        <f>'EE investment costs'!$F$15</f>
        <v>2016</v>
      </c>
      <c r="E97" s="14">
        <f>VLOOKUP(X97,'EE investment costs'!$D$56:$R$656,15,0)</f>
        <v>5.9499999999999993</v>
      </c>
      <c r="F97" s="17">
        <f ca="1">INDEX('EE investment costs'!$D$56:$R$656,MATCH(X97,'EE investment costs'!$D$56:$D$656,0),MATCH($V$8,'EE investment costs'!$D$56:$R$56,0))</f>
        <v>0</v>
      </c>
      <c r="I97" s="18">
        <v>1</v>
      </c>
      <c r="J97" s="18">
        <v>1</v>
      </c>
      <c r="K97" s="14">
        <f t="shared" ca="1" si="11"/>
        <v>8</v>
      </c>
      <c r="M97" s="19" t="str">
        <f t="shared" ca="1" si="8"/>
        <v>INDVDEFFTF-15</v>
      </c>
      <c r="N97" s="23" t="str">
        <f t="shared" ca="1" si="10"/>
        <v>Motor vehicles Saving Tech-Haulage Tractors, Trucks, Fishing boats 1.5y</v>
      </c>
      <c r="O97" s="23" t="s">
        <v>32</v>
      </c>
      <c r="P97" s="23" t="s">
        <v>33</v>
      </c>
      <c r="Q97" s="23"/>
      <c r="R97" s="23"/>
      <c r="S97" s="19" t="s">
        <v>34</v>
      </c>
      <c r="V97" s="16" t="str">
        <f t="shared" ca="1" si="12"/>
        <v>VD</v>
      </c>
      <c r="W97" s="14" t="str">
        <f t="shared" ca="1" si="12"/>
        <v>Motor vehicles</v>
      </c>
      <c r="X97" s="3" t="str">
        <f>'EE investment costs'!D146</f>
        <v>TF-15</v>
      </c>
      <c r="Y97" s="3" t="str">
        <f>'EE investment costs'!E146</f>
        <v>Haulage Tractors, Trucks, Fishing boats</v>
      </c>
      <c r="AC97" s="123">
        <f>'EE investment costs'!C146</f>
        <v>1.5</v>
      </c>
      <c r="AD97" s="22"/>
    </row>
    <row r="98" spans="2:30">
      <c r="B98" s="14" t="str">
        <f t="shared" ca="1" si="7"/>
        <v>INDVDEFFMT-16</v>
      </c>
      <c r="C98" s="15" t="str">
        <f t="shared" ca="1" si="9"/>
        <v>IVDMT</v>
      </c>
      <c r="D98" s="16">
        <f>'EE investment costs'!$F$15</f>
        <v>2016</v>
      </c>
      <c r="E98" s="14">
        <f>VLOOKUP(X98,'EE investment costs'!$D$56:$R$656,15,0)</f>
        <v>4.5</v>
      </c>
      <c r="F98" s="17">
        <f ca="1">INDEX('EE investment costs'!$D$56:$R$656,MATCH(X98,'EE investment costs'!$D$56:$D$656,0),MATCH($V$8,'EE investment costs'!$D$56:$R$56,0))</f>
        <v>173.28745827782362</v>
      </c>
      <c r="I98" s="18">
        <v>1</v>
      </c>
      <c r="J98" s="18">
        <v>1</v>
      </c>
      <c r="K98" s="14">
        <f t="shared" ca="1" si="11"/>
        <v>8</v>
      </c>
      <c r="M98" s="19" t="str">
        <f t="shared" ca="1" si="8"/>
        <v>INDVDEFFMT-16</v>
      </c>
      <c r="N98" s="23" t="str">
        <f t="shared" ca="1" si="10"/>
        <v>Motor vehicles Saving Tech-Heat Medium Temp. up to 150C 1.6y</v>
      </c>
      <c r="O98" s="23" t="s">
        <v>32</v>
      </c>
      <c r="P98" s="23" t="s">
        <v>33</v>
      </c>
      <c r="Q98" s="23"/>
      <c r="R98" s="23"/>
      <c r="S98" s="19" t="s">
        <v>34</v>
      </c>
      <c r="V98" s="16" t="str">
        <f t="shared" ca="1" si="12"/>
        <v>VD</v>
      </c>
      <c r="W98" s="14" t="str">
        <f t="shared" ca="1" si="12"/>
        <v>Motor vehicles</v>
      </c>
      <c r="X98" s="3" t="str">
        <f>'EE investment costs'!D147</f>
        <v>MT-16</v>
      </c>
      <c r="Y98" s="3" t="str">
        <f>'EE investment costs'!E147</f>
        <v>Heat Medium Temp. up to 150C</v>
      </c>
      <c r="AC98" s="123">
        <f>'EE investment costs'!C147</f>
        <v>1.6</v>
      </c>
      <c r="AD98" s="22"/>
    </row>
    <row r="99" spans="2:30">
      <c r="B99" s="14" t="str">
        <f t="shared" ca="1" si="7"/>
        <v>INDVDEFFHT-16</v>
      </c>
      <c r="C99" s="15" t="str">
        <f t="shared" ca="1" si="9"/>
        <v>IVDHT</v>
      </c>
      <c r="D99" s="16">
        <f>'EE investment costs'!$F$15</f>
        <v>2016</v>
      </c>
      <c r="E99" s="14">
        <f>VLOOKUP(X99,'EE investment costs'!$D$56:$R$656,15,0)</f>
        <v>3.6</v>
      </c>
      <c r="F99" s="17">
        <f ca="1">INDEX('EE investment costs'!$D$56:$R$656,MATCH(X99,'EE investment costs'!$D$56:$D$656,0),MATCH($V$8,'EE investment costs'!$D$56:$R$56,0))</f>
        <v>169.61837260384638</v>
      </c>
      <c r="I99" s="18">
        <v>1</v>
      </c>
      <c r="J99" s="18">
        <v>1</v>
      </c>
      <c r="K99" s="14">
        <f t="shared" ca="1" si="11"/>
        <v>8</v>
      </c>
      <c r="M99" s="19" t="str">
        <f t="shared" ca="1" si="8"/>
        <v>INDVDEFFHT-16</v>
      </c>
      <c r="N99" s="23" t="str">
        <f t="shared" ca="1" si="10"/>
        <v>Motor vehicles Saving Tech-Heat High Temp. over 150C 1.6y</v>
      </c>
      <c r="O99" s="23" t="s">
        <v>32</v>
      </c>
      <c r="P99" s="23" t="s">
        <v>33</v>
      </c>
      <c r="Q99" s="23"/>
      <c r="R99" s="23"/>
      <c r="S99" s="19" t="s">
        <v>34</v>
      </c>
      <c r="V99" s="16" t="str">
        <f t="shared" ca="1" si="12"/>
        <v>VD</v>
      </c>
      <c r="W99" s="14" t="str">
        <f t="shared" ca="1" si="12"/>
        <v>Motor vehicles</v>
      </c>
      <c r="X99" s="3" t="str">
        <f>'EE investment costs'!D148</f>
        <v>HT-16</v>
      </c>
      <c r="Y99" s="3" t="str">
        <f>'EE investment costs'!E148</f>
        <v>Heat High Temp. over 150C</v>
      </c>
      <c r="AC99" s="123">
        <f>'EE investment costs'!C148</f>
        <v>1.6</v>
      </c>
      <c r="AD99" s="22"/>
    </row>
    <row r="100" spans="2:30">
      <c r="B100" s="14" t="str">
        <f t="shared" ca="1" si="7"/>
        <v>INDVDEFFRH-16</v>
      </c>
      <c r="C100" s="15" t="str">
        <f t="shared" ca="1" si="9"/>
        <v>IVDRH</v>
      </c>
      <c r="D100" s="16">
        <f>'EE investment costs'!$F$15</f>
        <v>2016</v>
      </c>
      <c r="E100" s="14">
        <f>VLOOKUP(X100,'EE investment costs'!$D$56:$R$656,15,0)</f>
        <v>14.4</v>
      </c>
      <c r="F100" s="17">
        <f ca="1">INDEX('EE investment costs'!$D$56:$R$656,MATCH(X100,'EE investment costs'!$D$56:$D$656,0),MATCH($V$8,'EE investment costs'!$D$56:$R$56,0))</f>
        <v>0</v>
      </c>
      <c r="I100" s="18">
        <v>1</v>
      </c>
      <c r="J100" s="18">
        <v>1</v>
      </c>
      <c r="K100" s="14">
        <f t="shared" ca="1" si="11"/>
        <v>8</v>
      </c>
      <c r="M100" s="19" t="str">
        <f t="shared" ca="1" si="8"/>
        <v>INDVDEFFRH-16</v>
      </c>
      <c r="N100" s="23" t="str">
        <f t="shared" ca="1" si="10"/>
        <v>Motor vehicles Saving Tech-Heat Room Heat 1.6y</v>
      </c>
      <c r="O100" s="23" t="s">
        <v>32</v>
      </c>
      <c r="P100" s="23" t="s">
        <v>33</v>
      </c>
      <c r="Q100" s="23"/>
      <c r="R100" s="23"/>
      <c r="S100" s="19" t="s">
        <v>34</v>
      </c>
      <c r="V100" s="16" t="str">
        <f t="shared" ca="1" si="12"/>
        <v>VD</v>
      </c>
      <c r="W100" s="14" t="str">
        <f t="shared" ca="1" si="12"/>
        <v>Motor vehicles</v>
      </c>
      <c r="X100" s="3" t="str">
        <f>'EE investment costs'!D149</f>
        <v>RH-16</v>
      </c>
      <c r="Y100" s="3" t="str">
        <f>'EE investment costs'!E149</f>
        <v>Heat Room Heat</v>
      </c>
      <c r="AC100" s="123">
        <f>'EE investment costs'!C149</f>
        <v>1.6</v>
      </c>
      <c r="AD100" s="22"/>
    </row>
    <row r="101" spans="2:30">
      <c r="B101" s="14" t="str">
        <f t="shared" ca="1" si="7"/>
        <v>INDVDEFFLA-16</v>
      </c>
      <c r="C101" s="15" t="str">
        <f t="shared" ca="1" si="9"/>
        <v>IVDLA</v>
      </c>
      <c r="D101" s="16">
        <f>'EE investment costs'!$F$15</f>
        <v>2016</v>
      </c>
      <c r="E101" s="14">
        <f>VLOOKUP(X101,'EE investment costs'!$D$56:$R$656,15,0)</f>
        <v>3.2640000000000002</v>
      </c>
      <c r="F101" s="17">
        <f ca="1">INDEX('EE investment costs'!$D$56:$R$656,MATCH(X101,'EE investment costs'!$D$56:$D$656,0),MATCH($V$8,'EE investment costs'!$D$56:$R$56,0))</f>
        <v>438.22441055922764</v>
      </c>
      <c r="I101" s="18">
        <v>1</v>
      </c>
      <c r="J101" s="18">
        <v>1</v>
      </c>
      <c r="K101" s="14">
        <f t="shared" ca="1" si="11"/>
        <v>8</v>
      </c>
      <c r="M101" s="19" t="str">
        <f t="shared" ca="1" si="8"/>
        <v>INDVDEFFLA-16</v>
      </c>
      <c r="N101" s="23" t="str">
        <f t="shared" ca="1" si="10"/>
        <v>Motor vehicles Saving Tech-Light 1.6y</v>
      </c>
      <c r="O101" s="23" t="s">
        <v>32</v>
      </c>
      <c r="P101" s="23" t="s">
        <v>33</v>
      </c>
      <c r="Q101" s="23"/>
      <c r="R101" s="23"/>
      <c r="S101" s="19" t="s">
        <v>34</v>
      </c>
      <c r="V101" s="16" t="str">
        <f t="shared" ca="1" si="12"/>
        <v>VD</v>
      </c>
      <c r="W101" s="14" t="str">
        <f t="shared" ca="1" si="12"/>
        <v>Motor vehicles</v>
      </c>
      <c r="X101" s="3" t="str">
        <f>'EE investment costs'!D150</f>
        <v>LA-16</v>
      </c>
      <c r="Y101" s="3" t="str">
        <f>'EE investment costs'!E150</f>
        <v>Light</v>
      </c>
      <c r="AC101" s="123">
        <f>'EE investment costs'!C150</f>
        <v>1.6</v>
      </c>
      <c r="AD101" s="22"/>
    </row>
    <row r="102" spans="2:30">
      <c r="B102" s="14" t="str">
        <f t="shared" ca="1" si="7"/>
        <v>INDVDEFFEM-16</v>
      </c>
      <c r="C102" s="15" t="str">
        <f t="shared" ca="1" si="9"/>
        <v>IVDEM</v>
      </c>
      <c r="D102" s="16">
        <f>'EE investment costs'!$F$15</f>
        <v>2016</v>
      </c>
      <c r="E102" s="14">
        <f>VLOOKUP(X102,'EE investment costs'!$D$56:$R$656,15,0)</f>
        <v>3.4271999999999996</v>
      </c>
      <c r="F102" s="17">
        <f ca="1">INDEX('EE investment costs'!$D$56:$R$656,MATCH(X102,'EE investment costs'!$D$56:$D$656,0),MATCH($V$8,'EE investment costs'!$D$56:$R$56,0))</f>
        <v>427.23953628033718</v>
      </c>
      <c r="I102" s="18">
        <v>1</v>
      </c>
      <c r="J102" s="18">
        <v>1</v>
      </c>
      <c r="K102" s="14">
        <f t="shared" ca="1" si="11"/>
        <v>8</v>
      </c>
      <c r="M102" s="19" t="str">
        <f t="shared" ca="1" si="8"/>
        <v>INDVDEFFEM-16</v>
      </c>
      <c r="N102" s="23" t="str">
        <f t="shared" ca="1" si="10"/>
        <v>Motor vehicles Saving Tech-Electric Motors 1.6y</v>
      </c>
      <c r="O102" s="23" t="s">
        <v>32</v>
      </c>
      <c r="P102" s="23" t="s">
        <v>33</v>
      </c>
      <c r="Q102" s="23"/>
      <c r="R102" s="23"/>
      <c r="S102" s="19" t="s">
        <v>34</v>
      </c>
      <c r="V102" s="16" t="str">
        <f t="shared" ca="1" si="12"/>
        <v>VD</v>
      </c>
      <c r="W102" s="14" t="str">
        <f t="shared" ca="1" si="12"/>
        <v>Motor vehicles</v>
      </c>
      <c r="X102" s="3" t="str">
        <f>'EE investment costs'!D151</f>
        <v>EM-16</v>
      </c>
      <c r="Y102" s="3" t="str">
        <f>'EE investment costs'!E151</f>
        <v>Electric Motors</v>
      </c>
      <c r="AC102" s="123">
        <f>'EE investment costs'!C151</f>
        <v>1.6</v>
      </c>
      <c r="AD102" s="22"/>
    </row>
    <row r="103" spans="2:30">
      <c r="B103" s="14" t="str">
        <f t="shared" ca="1" si="7"/>
        <v>INDVDEFFTF-16</v>
      </c>
      <c r="C103" s="15" t="str">
        <f t="shared" ca="1" si="9"/>
        <v>IVDTF</v>
      </c>
      <c r="D103" s="16">
        <f>'EE investment costs'!$F$15</f>
        <v>2016</v>
      </c>
      <c r="E103" s="14">
        <f>VLOOKUP(X103,'EE investment costs'!$D$56:$R$656,15,0)</f>
        <v>6.16</v>
      </c>
      <c r="F103" s="17">
        <f ca="1">INDEX('EE investment costs'!$D$56:$R$656,MATCH(X103,'EE investment costs'!$D$56:$D$656,0),MATCH($V$8,'EE investment costs'!$D$56:$R$56,0))</f>
        <v>0</v>
      </c>
      <c r="I103" s="18">
        <v>1</v>
      </c>
      <c r="J103" s="18">
        <v>1</v>
      </c>
      <c r="K103" s="14">
        <f t="shared" ca="1" si="11"/>
        <v>8</v>
      </c>
      <c r="M103" s="19" t="str">
        <f t="shared" ca="1" si="8"/>
        <v>INDVDEFFTF-16</v>
      </c>
      <c r="N103" s="23" t="str">
        <f t="shared" ca="1" si="10"/>
        <v>Motor vehicles Saving Tech-Haulage Tractors, Trucks, Fishing boats 1.6y</v>
      </c>
      <c r="O103" s="23" t="s">
        <v>32</v>
      </c>
      <c r="P103" s="23" t="s">
        <v>33</v>
      </c>
      <c r="Q103" s="23"/>
      <c r="R103" s="23"/>
      <c r="S103" s="19" t="s">
        <v>34</v>
      </c>
      <c r="V103" s="16" t="str">
        <f t="shared" ca="1" si="12"/>
        <v>VD</v>
      </c>
      <c r="W103" s="14" t="str">
        <f t="shared" ca="1" si="12"/>
        <v>Motor vehicles</v>
      </c>
      <c r="X103" s="3" t="str">
        <f>'EE investment costs'!D152</f>
        <v>TF-16</v>
      </c>
      <c r="Y103" s="3" t="str">
        <f>'EE investment costs'!E152</f>
        <v>Haulage Tractors, Trucks, Fishing boats</v>
      </c>
      <c r="AC103" s="123">
        <f>'EE investment costs'!C152</f>
        <v>1.6</v>
      </c>
      <c r="AD103" s="22"/>
    </row>
    <row r="104" spans="2:30">
      <c r="B104" s="14" t="str">
        <f t="shared" ca="1" si="7"/>
        <v>INDVDEFFMT-17</v>
      </c>
      <c r="C104" s="15" t="str">
        <f t="shared" ca="1" si="9"/>
        <v>IVDMT</v>
      </c>
      <c r="D104" s="16">
        <f>'EE investment costs'!$F$15</f>
        <v>2016</v>
      </c>
      <c r="E104" s="14">
        <f>VLOOKUP(X104,'EE investment costs'!$D$56:$R$656,15,0)</f>
        <v>4.625</v>
      </c>
      <c r="F104" s="17">
        <f ca="1">INDEX('EE investment costs'!$D$56:$R$656,MATCH(X104,'EE investment costs'!$D$56:$D$656,0),MATCH($V$8,'EE investment costs'!$D$56:$R$56,0))</f>
        <v>191.43914601443922</v>
      </c>
      <c r="I104" s="18">
        <v>1</v>
      </c>
      <c r="J104" s="18">
        <v>1</v>
      </c>
      <c r="K104" s="14">
        <f t="shared" ca="1" si="11"/>
        <v>8</v>
      </c>
      <c r="M104" s="19" t="str">
        <f t="shared" ca="1" si="8"/>
        <v>INDVDEFFMT-17</v>
      </c>
      <c r="N104" s="23" t="str">
        <f t="shared" ca="1" si="10"/>
        <v>Motor vehicles Saving Tech-Heat Medium Temp. up to 150C 1.7y</v>
      </c>
      <c r="O104" s="23" t="s">
        <v>32</v>
      </c>
      <c r="P104" s="23" t="s">
        <v>33</v>
      </c>
      <c r="Q104" s="23"/>
      <c r="R104" s="23"/>
      <c r="S104" s="19" t="s">
        <v>34</v>
      </c>
      <c r="V104" s="16" t="str">
        <f t="shared" ca="1" si="12"/>
        <v>VD</v>
      </c>
      <c r="W104" s="14" t="str">
        <f t="shared" ca="1" si="12"/>
        <v>Motor vehicles</v>
      </c>
      <c r="X104" s="3" t="str">
        <f>'EE investment costs'!D153</f>
        <v>MT-17</v>
      </c>
      <c r="Y104" s="3" t="str">
        <f>'EE investment costs'!E153</f>
        <v>Heat Medium Temp. up to 150C</v>
      </c>
      <c r="AC104" s="123">
        <f>'EE investment costs'!C153</f>
        <v>1.7</v>
      </c>
      <c r="AD104" s="22"/>
    </row>
    <row r="105" spans="2:30">
      <c r="B105" s="14" t="str">
        <f t="shared" ca="1" si="7"/>
        <v>INDVDEFFHT-17</v>
      </c>
      <c r="C105" s="15" t="str">
        <f t="shared" ca="1" si="9"/>
        <v>IVDHT</v>
      </c>
      <c r="D105" s="16">
        <f>'EE investment costs'!$F$15</f>
        <v>2016</v>
      </c>
      <c r="E105" s="14">
        <f>VLOOKUP(X105,'EE investment costs'!$D$56:$R$656,15,0)</f>
        <v>3.7</v>
      </c>
      <c r="F105" s="17">
        <f ca="1">INDEX('EE investment costs'!$D$56:$R$656,MATCH(X105,'EE investment costs'!$D$56:$D$656,0),MATCH($V$8,'EE investment costs'!$D$56:$R$56,0))</f>
        <v>184.05397878289713</v>
      </c>
      <c r="I105" s="18">
        <v>1</v>
      </c>
      <c r="J105" s="18">
        <v>1</v>
      </c>
      <c r="K105" s="14">
        <f t="shared" ca="1" si="11"/>
        <v>8</v>
      </c>
      <c r="M105" s="19" t="str">
        <f t="shared" ca="1" si="8"/>
        <v>INDVDEFFHT-17</v>
      </c>
      <c r="N105" s="23" t="str">
        <f t="shared" ca="1" si="10"/>
        <v>Motor vehicles Saving Tech-Heat High Temp. over 150C 1.7y</v>
      </c>
      <c r="O105" s="23" t="s">
        <v>32</v>
      </c>
      <c r="P105" s="23" t="s">
        <v>33</v>
      </c>
      <c r="Q105" s="23"/>
      <c r="R105" s="23"/>
      <c r="S105" s="19" t="s">
        <v>34</v>
      </c>
      <c r="V105" s="16" t="str">
        <f t="shared" ca="1" si="12"/>
        <v>VD</v>
      </c>
      <c r="W105" s="14" t="str">
        <f t="shared" ca="1" si="12"/>
        <v>Motor vehicles</v>
      </c>
      <c r="X105" s="3" t="str">
        <f>'EE investment costs'!D154</f>
        <v>HT-17</v>
      </c>
      <c r="Y105" s="3" t="str">
        <f>'EE investment costs'!E154</f>
        <v>Heat High Temp. over 150C</v>
      </c>
      <c r="AC105" s="123">
        <f>'EE investment costs'!C154</f>
        <v>1.7</v>
      </c>
      <c r="AD105" s="22"/>
    </row>
    <row r="106" spans="2:30">
      <c r="B106" s="14" t="str">
        <f t="shared" ca="1" si="7"/>
        <v>INDVDEFFRH-17</v>
      </c>
      <c r="C106" s="15" t="str">
        <f t="shared" ca="1" si="9"/>
        <v>IVDRH</v>
      </c>
      <c r="D106" s="16">
        <f>'EE investment costs'!$F$15</f>
        <v>2016</v>
      </c>
      <c r="E106" s="14">
        <f>VLOOKUP(X106,'EE investment costs'!$D$56:$R$656,15,0)</f>
        <v>14.8</v>
      </c>
      <c r="F106" s="17">
        <f ca="1">INDEX('EE investment costs'!$D$56:$R$656,MATCH(X106,'EE investment costs'!$D$56:$D$656,0),MATCH($V$8,'EE investment costs'!$D$56:$R$56,0))</f>
        <v>0</v>
      </c>
      <c r="I106" s="18">
        <v>1</v>
      </c>
      <c r="J106" s="18">
        <v>1</v>
      </c>
      <c r="K106" s="14">
        <f t="shared" ca="1" si="11"/>
        <v>8</v>
      </c>
      <c r="M106" s="19" t="str">
        <f t="shared" ca="1" si="8"/>
        <v>INDVDEFFRH-17</v>
      </c>
      <c r="N106" s="23" t="str">
        <f t="shared" ca="1" si="10"/>
        <v>Motor vehicles Saving Tech-Heat Room Heat 1.7y</v>
      </c>
      <c r="O106" s="23" t="s">
        <v>32</v>
      </c>
      <c r="P106" s="23" t="s">
        <v>33</v>
      </c>
      <c r="Q106" s="23"/>
      <c r="R106" s="23"/>
      <c r="S106" s="19" t="s">
        <v>34</v>
      </c>
      <c r="V106" s="16" t="str">
        <f t="shared" ca="1" si="12"/>
        <v>VD</v>
      </c>
      <c r="W106" s="14" t="str">
        <f t="shared" ca="1" si="12"/>
        <v>Motor vehicles</v>
      </c>
      <c r="X106" s="3" t="str">
        <f>'EE investment costs'!D155</f>
        <v>RH-17</v>
      </c>
      <c r="Y106" s="3" t="str">
        <f>'EE investment costs'!E155</f>
        <v>Heat Room Heat</v>
      </c>
      <c r="AC106" s="123">
        <f>'EE investment costs'!C155</f>
        <v>1.7</v>
      </c>
      <c r="AD106" s="22"/>
    </row>
    <row r="107" spans="2:30">
      <c r="B107" s="14" t="str">
        <f t="shared" ca="1" si="7"/>
        <v>INDVDEFFLA-17</v>
      </c>
      <c r="C107" s="15" t="str">
        <f t="shared" ca="1" si="9"/>
        <v>IVDLA</v>
      </c>
      <c r="D107" s="16">
        <f>'EE investment costs'!$F$15</f>
        <v>2016</v>
      </c>
      <c r="E107" s="14">
        <f>VLOOKUP(X107,'EE investment costs'!$D$56:$R$656,15,0)</f>
        <v>3.298</v>
      </c>
      <c r="F107" s="17">
        <f ca="1">INDEX('EE investment costs'!$D$56:$R$656,MATCH(X107,'EE investment costs'!$D$56:$D$656,0),MATCH($V$8,'EE investment costs'!$D$56:$R$56,0))</f>
        <v>494.01937566719067</v>
      </c>
      <c r="I107" s="18">
        <v>1</v>
      </c>
      <c r="J107" s="18">
        <v>1</v>
      </c>
      <c r="K107" s="14">
        <f t="shared" ca="1" si="11"/>
        <v>8</v>
      </c>
      <c r="M107" s="19" t="str">
        <f t="shared" ca="1" si="8"/>
        <v>INDVDEFFLA-17</v>
      </c>
      <c r="N107" s="23" t="str">
        <f t="shared" ca="1" si="10"/>
        <v>Motor vehicles Saving Tech-Light 1.7y</v>
      </c>
      <c r="O107" s="23" t="s">
        <v>32</v>
      </c>
      <c r="P107" s="23" t="s">
        <v>33</v>
      </c>
      <c r="Q107" s="23"/>
      <c r="R107" s="23"/>
      <c r="S107" s="19" t="s">
        <v>34</v>
      </c>
      <c r="V107" s="16" t="str">
        <f t="shared" ca="1" si="12"/>
        <v>VD</v>
      </c>
      <c r="W107" s="14" t="str">
        <f t="shared" ca="1" si="12"/>
        <v>Motor vehicles</v>
      </c>
      <c r="X107" s="3" t="str">
        <f>'EE investment costs'!D156</f>
        <v>LA-17</v>
      </c>
      <c r="Y107" s="3" t="str">
        <f>'EE investment costs'!E156</f>
        <v>Light</v>
      </c>
      <c r="AC107" s="123">
        <f>'EE investment costs'!C156</f>
        <v>1.7</v>
      </c>
      <c r="AD107" s="22"/>
    </row>
    <row r="108" spans="2:30">
      <c r="B108" s="14" t="str">
        <f t="shared" ca="1" si="7"/>
        <v>INDVDEFFEM-17</v>
      </c>
      <c r="C108" s="15" t="str">
        <f t="shared" ca="1" si="9"/>
        <v>IVDEM</v>
      </c>
      <c r="D108" s="16">
        <f>'EE investment costs'!$F$15</f>
        <v>2016</v>
      </c>
      <c r="E108" s="14">
        <f>VLOOKUP(X108,'EE investment costs'!$D$56:$R$656,15,0)</f>
        <v>3.4628999999999994</v>
      </c>
      <c r="F108" s="17">
        <f ca="1">INDEX('EE investment costs'!$D$56:$R$656,MATCH(X108,'EE investment costs'!$D$56:$D$656,0),MATCH($V$8,'EE investment costs'!$D$56:$R$56,0))</f>
        <v>479.13979210975373</v>
      </c>
      <c r="I108" s="18">
        <v>1</v>
      </c>
      <c r="J108" s="18">
        <v>1</v>
      </c>
      <c r="K108" s="14">
        <f t="shared" ca="1" si="11"/>
        <v>8</v>
      </c>
      <c r="M108" s="19" t="str">
        <f t="shared" ca="1" si="8"/>
        <v>INDVDEFFEM-17</v>
      </c>
      <c r="N108" s="23" t="str">
        <f t="shared" ca="1" si="10"/>
        <v>Motor vehicles Saving Tech-Electric Motors 1.7y</v>
      </c>
      <c r="O108" s="23" t="s">
        <v>32</v>
      </c>
      <c r="P108" s="23" t="s">
        <v>33</v>
      </c>
      <c r="Q108" s="23"/>
      <c r="R108" s="23"/>
      <c r="S108" s="19" t="s">
        <v>34</v>
      </c>
      <c r="V108" s="16" t="str">
        <f t="shared" ca="1" si="12"/>
        <v>VD</v>
      </c>
      <c r="W108" s="14" t="str">
        <f t="shared" ca="1" si="12"/>
        <v>Motor vehicles</v>
      </c>
      <c r="X108" s="3" t="str">
        <f>'EE investment costs'!D157</f>
        <v>EM-17</v>
      </c>
      <c r="Y108" s="3" t="str">
        <f>'EE investment costs'!E157</f>
        <v>Electric Motors</v>
      </c>
      <c r="AC108" s="123">
        <f>'EE investment costs'!C157</f>
        <v>1.7</v>
      </c>
      <c r="AD108" s="22"/>
    </row>
    <row r="109" spans="2:30">
      <c r="B109" s="14" t="str">
        <f t="shared" ca="1" si="7"/>
        <v>INDVDEFFTF-17</v>
      </c>
      <c r="C109" s="15" t="str">
        <f t="shared" ca="1" si="9"/>
        <v>IVDTF</v>
      </c>
      <c r="D109" s="16">
        <f>'EE investment costs'!$F$15</f>
        <v>2016</v>
      </c>
      <c r="E109" s="14">
        <f>VLOOKUP(X109,'EE investment costs'!$D$56:$R$656,15,0)</f>
        <v>6.3699999999999992</v>
      </c>
      <c r="F109" s="17">
        <f ca="1">INDEX('EE investment costs'!$D$56:$R$656,MATCH(X109,'EE investment costs'!$D$56:$D$656,0),MATCH($V$8,'EE investment costs'!$D$56:$R$56,0))</f>
        <v>0</v>
      </c>
      <c r="I109" s="18">
        <v>1</v>
      </c>
      <c r="J109" s="18">
        <v>1</v>
      </c>
      <c r="K109" s="14">
        <f t="shared" ca="1" si="11"/>
        <v>8</v>
      </c>
      <c r="M109" s="19" t="str">
        <f t="shared" ca="1" si="8"/>
        <v>INDVDEFFTF-17</v>
      </c>
      <c r="N109" s="23" t="str">
        <f t="shared" ca="1" si="10"/>
        <v>Motor vehicles Saving Tech-Haulage Tractors, Trucks, Fishing boats 1.7y</v>
      </c>
      <c r="O109" s="23" t="s">
        <v>32</v>
      </c>
      <c r="P109" s="23" t="s">
        <v>33</v>
      </c>
      <c r="Q109" s="23"/>
      <c r="R109" s="23"/>
      <c r="S109" s="19" t="s">
        <v>34</v>
      </c>
      <c r="V109" s="16" t="str">
        <f t="shared" ca="1" si="12"/>
        <v>VD</v>
      </c>
      <c r="W109" s="14" t="str">
        <f t="shared" ca="1" si="12"/>
        <v>Motor vehicles</v>
      </c>
      <c r="X109" s="3" t="str">
        <f>'EE investment costs'!D158</f>
        <v>TF-17</v>
      </c>
      <c r="Y109" s="3" t="str">
        <f>'EE investment costs'!E158</f>
        <v>Haulage Tractors, Trucks, Fishing boats</v>
      </c>
      <c r="AC109" s="123">
        <f>'EE investment costs'!C158</f>
        <v>1.7</v>
      </c>
      <c r="AD109" s="22"/>
    </row>
    <row r="110" spans="2:30">
      <c r="B110" s="14" t="str">
        <f t="shared" ca="1" si="7"/>
        <v>INDVDEFFMT-18</v>
      </c>
      <c r="C110" s="15" t="str">
        <f t="shared" ca="1" si="9"/>
        <v>IVDMT</v>
      </c>
      <c r="D110" s="16">
        <f>'EE investment costs'!$F$15</f>
        <v>2016</v>
      </c>
      <c r="E110" s="14">
        <f>VLOOKUP(X110,'EE investment costs'!$D$56:$R$656,15,0)</f>
        <v>4.75</v>
      </c>
      <c r="F110" s="17">
        <f ca="1">INDEX('EE investment costs'!$D$56:$R$656,MATCH(X110,'EE investment costs'!$D$56:$D$656,0),MATCH($V$8,'EE investment costs'!$D$56:$R$56,0))</f>
        <v>209.59083375105479</v>
      </c>
      <c r="I110" s="18">
        <v>1</v>
      </c>
      <c r="J110" s="18">
        <v>1</v>
      </c>
      <c r="K110" s="14">
        <f t="shared" ca="1" si="11"/>
        <v>8</v>
      </c>
      <c r="M110" s="19" t="str">
        <f t="shared" ca="1" si="8"/>
        <v>INDVDEFFMT-18</v>
      </c>
      <c r="N110" s="23" t="str">
        <f t="shared" ca="1" si="10"/>
        <v>Motor vehicles Saving Tech-Heat Medium Temp. up to 150C 1.8y</v>
      </c>
      <c r="O110" s="23" t="s">
        <v>32</v>
      </c>
      <c r="P110" s="23" t="s">
        <v>33</v>
      </c>
      <c r="Q110" s="23"/>
      <c r="R110" s="23"/>
      <c r="S110" s="19" t="s">
        <v>34</v>
      </c>
      <c r="V110" s="16" t="str">
        <f t="shared" ca="1" si="12"/>
        <v>VD</v>
      </c>
      <c r="W110" s="14" t="str">
        <f t="shared" ca="1" si="12"/>
        <v>Motor vehicles</v>
      </c>
      <c r="X110" s="3" t="str">
        <f>'EE investment costs'!D159</f>
        <v>MT-18</v>
      </c>
      <c r="Y110" s="3" t="str">
        <f>'EE investment costs'!E159</f>
        <v>Heat Medium Temp. up to 150C</v>
      </c>
      <c r="AC110" s="123">
        <f>'EE investment costs'!C159</f>
        <v>1.8</v>
      </c>
      <c r="AD110" s="22"/>
    </row>
    <row r="111" spans="2:30">
      <c r="B111" s="14" t="str">
        <f t="shared" ca="1" si="7"/>
        <v>INDVDEFFHT-18</v>
      </c>
      <c r="C111" s="15" t="str">
        <f t="shared" ca="1" si="9"/>
        <v>IVDHT</v>
      </c>
      <c r="D111" s="16">
        <f>'EE investment costs'!$F$15</f>
        <v>2016</v>
      </c>
      <c r="E111" s="14">
        <f>VLOOKUP(X111,'EE investment costs'!$D$56:$R$656,15,0)</f>
        <v>3.8</v>
      </c>
      <c r="F111" s="17">
        <f ca="1">INDEX('EE investment costs'!$D$56:$R$656,MATCH(X111,'EE investment costs'!$D$56:$D$656,0),MATCH($V$8,'EE investment costs'!$D$56:$R$56,0))</f>
        <v>198.48958496194788</v>
      </c>
      <c r="I111" s="18">
        <v>1</v>
      </c>
      <c r="J111" s="18">
        <v>1</v>
      </c>
      <c r="K111" s="14">
        <f t="shared" ca="1" si="11"/>
        <v>8</v>
      </c>
      <c r="M111" s="19" t="str">
        <f t="shared" ca="1" si="8"/>
        <v>INDVDEFFHT-18</v>
      </c>
      <c r="N111" s="23" t="str">
        <f t="shared" ca="1" si="10"/>
        <v>Motor vehicles Saving Tech-Heat High Temp. over 150C 1.8y</v>
      </c>
      <c r="O111" s="23" t="s">
        <v>32</v>
      </c>
      <c r="P111" s="23" t="s">
        <v>33</v>
      </c>
      <c r="Q111" s="23"/>
      <c r="R111" s="23"/>
      <c r="S111" s="19" t="s">
        <v>34</v>
      </c>
      <c r="V111" s="16" t="str">
        <f t="shared" ca="1" si="12"/>
        <v>VD</v>
      </c>
      <c r="W111" s="14" t="str">
        <f t="shared" ca="1" si="12"/>
        <v>Motor vehicles</v>
      </c>
      <c r="X111" s="3" t="str">
        <f>'EE investment costs'!D160</f>
        <v>HT-18</v>
      </c>
      <c r="Y111" s="3" t="str">
        <f>'EE investment costs'!E160</f>
        <v>Heat High Temp. over 150C</v>
      </c>
      <c r="AC111" s="123">
        <f>'EE investment costs'!C160</f>
        <v>1.8</v>
      </c>
      <c r="AD111" s="22"/>
    </row>
    <row r="112" spans="2:30">
      <c r="B112" s="14" t="str">
        <f t="shared" ca="1" si="7"/>
        <v>INDVDEFFRH-18</v>
      </c>
      <c r="C112" s="15" t="str">
        <f t="shared" ca="1" si="9"/>
        <v>IVDRH</v>
      </c>
      <c r="D112" s="16">
        <f>'EE investment costs'!$F$15</f>
        <v>2016</v>
      </c>
      <c r="E112" s="14">
        <f>VLOOKUP(X112,'EE investment costs'!$D$56:$R$656,15,0)</f>
        <v>15.2</v>
      </c>
      <c r="F112" s="17">
        <f ca="1">INDEX('EE investment costs'!$D$56:$R$656,MATCH(X112,'EE investment costs'!$D$56:$D$656,0),MATCH($V$8,'EE investment costs'!$D$56:$R$56,0))</f>
        <v>0</v>
      </c>
      <c r="I112" s="18">
        <v>1</v>
      </c>
      <c r="J112" s="18">
        <v>1</v>
      </c>
      <c r="K112" s="14">
        <f t="shared" ca="1" si="11"/>
        <v>8</v>
      </c>
      <c r="M112" s="19" t="str">
        <f t="shared" ca="1" si="8"/>
        <v>INDVDEFFRH-18</v>
      </c>
      <c r="N112" s="23" t="str">
        <f t="shared" ca="1" si="10"/>
        <v>Motor vehicles Saving Tech-Heat Room Heat 1.8y</v>
      </c>
      <c r="O112" s="23" t="s">
        <v>32</v>
      </c>
      <c r="P112" s="23" t="s">
        <v>33</v>
      </c>
      <c r="Q112" s="23"/>
      <c r="R112" s="23"/>
      <c r="S112" s="19" t="s">
        <v>34</v>
      </c>
      <c r="V112" s="16" t="str">
        <f t="shared" ca="1" si="12"/>
        <v>VD</v>
      </c>
      <c r="W112" s="14" t="str">
        <f t="shared" ca="1" si="12"/>
        <v>Motor vehicles</v>
      </c>
      <c r="X112" s="3" t="str">
        <f>'EE investment costs'!D161</f>
        <v>RH-18</v>
      </c>
      <c r="Y112" s="3" t="str">
        <f>'EE investment costs'!E161</f>
        <v>Heat Room Heat</v>
      </c>
      <c r="AC112" s="123">
        <f>'EE investment costs'!C161</f>
        <v>1.8</v>
      </c>
      <c r="AD112" s="22"/>
    </row>
    <row r="113" spans="2:30">
      <c r="B113" s="14" t="str">
        <f t="shared" ca="1" si="7"/>
        <v>INDVDEFFLA-18</v>
      </c>
      <c r="C113" s="15" t="str">
        <f t="shared" ca="1" si="9"/>
        <v>IVDLA</v>
      </c>
      <c r="D113" s="16">
        <f>'EE investment costs'!$F$15</f>
        <v>2016</v>
      </c>
      <c r="E113" s="14">
        <f>VLOOKUP(X113,'EE investment costs'!$D$56:$R$656,15,0)</f>
        <v>3.3319999999999999</v>
      </c>
      <c r="F113" s="17">
        <f ca="1">INDEX('EE investment costs'!$D$56:$R$656,MATCH(X113,'EE investment costs'!$D$56:$D$656,0),MATCH($V$8,'EE investment costs'!$D$56:$R$56,0))</f>
        <v>549.81434077515371</v>
      </c>
      <c r="I113" s="18">
        <v>1</v>
      </c>
      <c r="J113" s="18">
        <v>1</v>
      </c>
      <c r="K113" s="14">
        <f t="shared" ca="1" si="11"/>
        <v>7</v>
      </c>
      <c r="M113" s="19" t="str">
        <f t="shared" ca="1" si="8"/>
        <v>INDVDEFFLA-18</v>
      </c>
      <c r="N113" s="23" t="str">
        <f t="shared" ca="1" si="10"/>
        <v>Motor vehicles Saving Tech-Light 1.8y</v>
      </c>
      <c r="O113" s="23" t="s">
        <v>32</v>
      </c>
      <c r="P113" s="23" t="s">
        <v>33</v>
      </c>
      <c r="Q113" s="23"/>
      <c r="R113" s="23"/>
      <c r="S113" s="19" t="s">
        <v>34</v>
      </c>
      <c r="V113" s="16" t="str">
        <f t="shared" ca="1" si="12"/>
        <v>VD</v>
      </c>
      <c r="W113" s="14" t="str">
        <f t="shared" ca="1" si="12"/>
        <v>Motor vehicles</v>
      </c>
      <c r="X113" s="3" t="str">
        <f>'EE investment costs'!D162</f>
        <v>LA-18</v>
      </c>
      <c r="Y113" s="3" t="str">
        <f>'EE investment costs'!E162</f>
        <v>Light</v>
      </c>
      <c r="AC113" s="123">
        <f>'EE investment costs'!C162</f>
        <v>1.8</v>
      </c>
      <c r="AD113" s="22"/>
    </row>
    <row r="114" spans="2:30">
      <c r="B114" s="14" t="str">
        <f t="shared" ca="1" si="7"/>
        <v>INDVDEFFEM-18</v>
      </c>
      <c r="C114" s="15" t="str">
        <f t="shared" ca="1" si="9"/>
        <v>IVDEM</v>
      </c>
      <c r="D114" s="16">
        <f>'EE investment costs'!$F$15</f>
        <v>2016</v>
      </c>
      <c r="E114" s="14">
        <f>VLOOKUP(X114,'EE investment costs'!$D$56:$R$656,15,0)</f>
        <v>3.4985999999999997</v>
      </c>
      <c r="F114" s="17">
        <f ca="1">INDEX('EE investment costs'!$D$56:$R$656,MATCH(X114,'EE investment costs'!$D$56:$D$656,0),MATCH($V$8,'EE investment costs'!$D$56:$R$56,0))</f>
        <v>531.04004793917045</v>
      </c>
      <c r="I114" s="18">
        <v>1</v>
      </c>
      <c r="J114" s="18">
        <v>1</v>
      </c>
      <c r="K114" s="14">
        <f t="shared" ca="1" si="11"/>
        <v>7</v>
      </c>
      <c r="M114" s="19" t="str">
        <f t="shared" ca="1" si="8"/>
        <v>INDVDEFFEM-18</v>
      </c>
      <c r="N114" s="23" t="str">
        <f t="shared" ca="1" si="10"/>
        <v>Motor vehicles Saving Tech-Electric Motors 1.8y</v>
      </c>
      <c r="O114" s="23" t="s">
        <v>32</v>
      </c>
      <c r="P114" s="23" t="s">
        <v>33</v>
      </c>
      <c r="Q114" s="23"/>
      <c r="R114" s="23"/>
      <c r="S114" s="19" t="s">
        <v>34</v>
      </c>
      <c r="V114" s="16" t="str">
        <f t="shared" ca="1" si="12"/>
        <v>VD</v>
      </c>
      <c r="W114" s="14" t="str">
        <f t="shared" ca="1" si="12"/>
        <v>Motor vehicles</v>
      </c>
      <c r="X114" s="3" t="str">
        <f>'EE investment costs'!D163</f>
        <v>EM-18</v>
      </c>
      <c r="Y114" s="3" t="str">
        <f>'EE investment costs'!E163</f>
        <v>Electric Motors</v>
      </c>
      <c r="AC114" s="123">
        <f>'EE investment costs'!C163</f>
        <v>1.8</v>
      </c>
      <c r="AD114" s="22"/>
    </row>
    <row r="115" spans="2:30">
      <c r="B115" s="14" t="str">
        <f t="shared" ca="1" si="7"/>
        <v>INDVDEFFTF-18</v>
      </c>
      <c r="C115" s="15" t="str">
        <f t="shared" ca="1" si="9"/>
        <v>IVDTF</v>
      </c>
      <c r="D115" s="16">
        <f>'EE investment costs'!$F$15</f>
        <v>2016</v>
      </c>
      <c r="E115" s="14">
        <f>VLOOKUP(X115,'EE investment costs'!$D$56:$R$656,15,0)</f>
        <v>6.58</v>
      </c>
      <c r="F115" s="17">
        <f ca="1">INDEX('EE investment costs'!$D$56:$R$656,MATCH(X115,'EE investment costs'!$D$56:$D$656,0),MATCH($V$8,'EE investment costs'!$D$56:$R$56,0))</f>
        <v>0</v>
      </c>
      <c r="I115" s="18">
        <v>1</v>
      </c>
      <c r="J115" s="18">
        <v>1</v>
      </c>
      <c r="K115" s="14">
        <f t="shared" ca="1" si="11"/>
        <v>8</v>
      </c>
      <c r="M115" s="19" t="str">
        <f t="shared" ca="1" si="8"/>
        <v>INDVDEFFTF-18</v>
      </c>
      <c r="N115" s="23" t="str">
        <f t="shared" ca="1" si="10"/>
        <v>Motor vehicles Saving Tech-Haulage Tractors, Trucks, Fishing boats 1.8y</v>
      </c>
      <c r="O115" s="23" t="s">
        <v>32</v>
      </c>
      <c r="P115" s="23" t="s">
        <v>33</v>
      </c>
      <c r="Q115" s="23"/>
      <c r="R115" s="23"/>
      <c r="S115" s="19" t="s">
        <v>34</v>
      </c>
      <c r="V115" s="16" t="str">
        <f t="shared" ca="1" si="12"/>
        <v>VD</v>
      </c>
      <c r="W115" s="14" t="str">
        <f t="shared" ca="1" si="12"/>
        <v>Motor vehicles</v>
      </c>
      <c r="X115" s="3" t="str">
        <f>'EE investment costs'!D164</f>
        <v>TF-18</v>
      </c>
      <c r="Y115" s="3" t="str">
        <f>'EE investment costs'!E164</f>
        <v>Haulage Tractors, Trucks, Fishing boats</v>
      </c>
      <c r="AC115" s="123">
        <f>'EE investment costs'!C164</f>
        <v>1.8</v>
      </c>
      <c r="AD115" s="22"/>
    </row>
    <row r="116" spans="2:30">
      <c r="B116" s="14" t="str">
        <f t="shared" ca="1" si="7"/>
        <v>INDVDEFFMT-19</v>
      </c>
      <c r="C116" s="15" t="str">
        <f t="shared" ca="1" si="9"/>
        <v>IVDMT</v>
      </c>
      <c r="D116" s="16">
        <f>'EE investment costs'!$F$15</f>
        <v>2016</v>
      </c>
      <c r="E116" s="14">
        <f>VLOOKUP(X116,'EE investment costs'!$D$56:$R$656,15,0)</f>
        <v>4.875</v>
      </c>
      <c r="F116" s="17">
        <f ca="1">INDEX('EE investment costs'!$D$56:$R$656,MATCH(X116,'EE investment costs'!$D$56:$D$656,0),MATCH($V$8,'EE investment costs'!$D$56:$R$56,0))</f>
        <v>227.7425214876703</v>
      </c>
      <c r="I116" s="18">
        <v>1</v>
      </c>
      <c r="J116" s="18">
        <v>1</v>
      </c>
      <c r="K116" s="14">
        <f t="shared" ca="1" si="11"/>
        <v>8</v>
      </c>
      <c r="M116" s="19" t="str">
        <f t="shared" ca="1" si="8"/>
        <v>INDVDEFFMT-19</v>
      </c>
      <c r="N116" s="23" t="str">
        <f t="shared" ca="1" si="10"/>
        <v>Motor vehicles Saving Tech-Heat Medium Temp. up to 150C 1.9y</v>
      </c>
      <c r="O116" s="23" t="s">
        <v>32</v>
      </c>
      <c r="P116" s="23" t="s">
        <v>33</v>
      </c>
      <c r="Q116" s="23"/>
      <c r="R116" s="23"/>
      <c r="S116" s="19" t="s">
        <v>34</v>
      </c>
      <c r="V116" s="16" t="str">
        <f t="shared" ca="1" si="12"/>
        <v>VD</v>
      </c>
      <c r="W116" s="14" t="str">
        <f t="shared" ca="1" si="12"/>
        <v>Motor vehicles</v>
      </c>
      <c r="X116" s="3" t="str">
        <f>'EE investment costs'!D165</f>
        <v>MT-19</v>
      </c>
      <c r="Y116" s="3" t="str">
        <f>'EE investment costs'!E165</f>
        <v>Heat Medium Temp. up to 150C</v>
      </c>
      <c r="AC116" s="123">
        <f>'EE investment costs'!C165</f>
        <v>1.9</v>
      </c>
      <c r="AD116" s="22"/>
    </row>
    <row r="117" spans="2:30">
      <c r="B117" s="14" t="str">
        <f t="shared" ca="1" si="7"/>
        <v>INDVDEFFHT-19</v>
      </c>
      <c r="C117" s="15" t="str">
        <f t="shared" ca="1" si="9"/>
        <v>IVDHT</v>
      </c>
      <c r="D117" s="16">
        <f>'EE investment costs'!$F$15</f>
        <v>2016</v>
      </c>
      <c r="E117" s="14">
        <f>VLOOKUP(X117,'EE investment costs'!$D$56:$R$656,15,0)</f>
        <v>3.9</v>
      </c>
      <c r="F117" s="17">
        <f ca="1">INDEX('EE investment costs'!$D$56:$R$656,MATCH(X117,'EE investment costs'!$D$56:$D$656,0),MATCH($V$8,'EE investment costs'!$D$56:$R$56,0))</f>
        <v>212.92519114099866</v>
      </c>
      <c r="I117" s="18">
        <v>1</v>
      </c>
      <c r="J117" s="18">
        <v>1</v>
      </c>
      <c r="K117" s="14">
        <f t="shared" ca="1" si="11"/>
        <v>8</v>
      </c>
      <c r="M117" s="19" t="str">
        <f t="shared" ca="1" si="8"/>
        <v>INDVDEFFHT-19</v>
      </c>
      <c r="N117" s="23" t="str">
        <f t="shared" ca="1" si="10"/>
        <v>Motor vehicles Saving Tech-Heat High Temp. over 150C 1.9y</v>
      </c>
      <c r="O117" s="23" t="s">
        <v>32</v>
      </c>
      <c r="P117" s="23" t="s">
        <v>33</v>
      </c>
      <c r="Q117" s="23"/>
      <c r="R117" s="23"/>
      <c r="S117" s="19" t="s">
        <v>34</v>
      </c>
      <c r="V117" s="16" t="str">
        <f t="shared" ca="1" si="12"/>
        <v>VD</v>
      </c>
      <c r="W117" s="14" t="str">
        <f t="shared" ca="1" si="12"/>
        <v>Motor vehicles</v>
      </c>
      <c r="X117" s="3" t="str">
        <f>'EE investment costs'!D166</f>
        <v>HT-19</v>
      </c>
      <c r="Y117" s="3" t="str">
        <f>'EE investment costs'!E166</f>
        <v>Heat High Temp. over 150C</v>
      </c>
      <c r="AC117" s="123">
        <f>'EE investment costs'!C166</f>
        <v>1.9</v>
      </c>
      <c r="AD117" s="22"/>
    </row>
    <row r="118" spans="2:30">
      <c r="B118" s="14" t="str">
        <f t="shared" ca="1" si="7"/>
        <v>INDVDEFFRH-19</v>
      </c>
      <c r="C118" s="15" t="str">
        <f t="shared" ca="1" si="9"/>
        <v>IVDRH</v>
      </c>
      <c r="D118" s="16">
        <f>'EE investment costs'!$F$15</f>
        <v>2016</v>
      </c>
      <c r="E118" s="14">
        <f>VLOOKUP(X118,'EE investment costs'!$D$56:$R$656,15,0)</f>
        <v>15.6</v>
      </c>
      <c r="F118" s="17">
        <f ca="1">INDEX('EE investment costs'!$D$56:$R$656,MATCH(X118,'EE investment costs'!$D$56:$D$656,0),MATCH($V$8,'EE investment costs'!$D$56:$R$56,0))</f>
        <v>0</v>
      </c>
      <c r="I118" s="18">
        <v>1</v>
      </c>
      <c r="J118" s="18">
        <v>1</v>
      </c>
      <c r="K118" s="14">
        <f t="shared" ca="1" si="11"/>
        <v>8</v>
      </c>
      <c r="M118" s="19" t="str">
        <f t="shared" ca="1" si="8"/>
        <v>INDVDEFFRH-19</v>
      </c>
      <c r="N118" s="23" t="str">
        <f t="shared" ca="1" si="10"/>
        <v>Motor vehicles Saving Tech-Heat Room Heat 1.9y</v>
      </c>
      <c r="O118" s="23" t="s">
        <v>32</v>
      </c>
      <c r="P118" s="23" t="s">
        <v>33</v>
      </c>
      <c r="Q118" s="23"/>
      <c r="R118" s="23"/>
      <c r="S118" s="19" t="s">
        <v>34</v>
      </c>
      <c r="V118" s="16" t="str">
        <f t="shared" ca="1" si="12"/>
        <v>VD</v>
      </c>
      <c r="W118" s="14" t="str">
        <f t="shared" ca="1" si="12"/>
        <v>Motor vehicles</v>
      </c>
      <c r="X118" s="3" t="str">
        <f>'EE investment costs'!D167</f>
        <v>RH-19</v>
      </c>
      <c r="Y118" s="3" t="str">
        <f>'EE investment costs'!E167</f>
        <v>Heat Room Heat</v>
      </c>
      <c r="AC118" s="123">
        <f>'EE investment costs'!C167</f>
        <v>1.9</v>
      </c>
      <c r="AD118" s="22"/>
    </row>
    <row r="119" spans="2:30">
      <c r="B119" s="14" t="str">
        <f t="shared" ca="1" si="7"/>
        <v>INDVDEFFLA-19</v>
      </c>
      <c r="C119" s="15" t="str">
        <f t="shared" ca="1" si="9"/>
        <v>IVDLA</v>
      </c>
      <c r="D119" s="16">
        <f>'EE investment costs'!$F$15</f>
        <v>2016</v>
      </c>
      <c r="E119" s="14">
        <f>VLOOKUP(X119,'EE investment costs'!$D$56:$R$656,15,0)</f>
        <v>3.3659999999999997</v>
      </c>
      <c r="F119" s="17">
        <f ca="1">INDEX('EE investment costs'!$D$56:$R$656,MATCH(X119,'EE investment costs'!$D$56:$D$656,0),MATCH($V$8,'EE investment costs'!$D$56:$R$56,0))</f>
        <v>605.6093058831168</v>
      </c>
      <c r="I119" s="18">
        <v>1</v>
      </c>
      <c r="J119" s="18">
        <v>1</v>
      </c>
      <c r="K119" s="14">
        <f t="shared" ca="1" si="11"/>
        <v>6</v>
      </c>
      <c r="M119" s="19" t="str">
        <f t="shared" ca="1" si="8"/>
        <v>INDVDEFFLA-19</v>
      </c>
      <c r="N119" s="23" t="str">
        <f t="shared" ca="1" si="10"/>
        <v>Motor vehicles Saving Tech-Light 1.9y</v>
      </c>
      <c r="O119" s="23" t="s">
        <v>32</v>
      </c>
      <c r="P119" s="23" t="s">
        <v>33</v>
      </c>
      <c r="Q119" s="23"/>
      <c r="R119" s="23"/>
      <c r="S119" s="19" t="s">
        <v>34</v>
      </c>
      <c r="V119" s="16" t="str">
        <f t="shared" ca="1" si="12"/>
        <v>VD</v>
      </c>
      <c r="W119" s="14" t="str">
        <f t="shared" ca="1" si="12"/>
        <v>Motor vehicles</v>
      </c>
      <c r="X119" s="3" t="str">
        <f>'EE investment costs'!D168</f>
        <v>LA-19</v>
      </c>
      <c r="Y119" s="3" t="str">
        <f>'EE investment costs'!E168</f>
        <v>Light</v>
      </c>
      <c r="AC119" s="123">
        <f>'EE investment costs'!C168</f>
        <v>1.9</v>
      </c>
      <c r="AD119" s="22"/>
    </row>
    <row r="120" spans="2:30">
      <c r="B120" s="14" t="str">
        <f t="shared" ca="1" si="7"/>
        <v>INDVDEFFEM-19</v>
      </c>
      <c r="C120" s="15" t="str">
        <f t="shared" ca="1" si="9"/>
        <v>IVDEM</v>
      </c>
      <c r="D120" s="16">
        <f>'EE investment costs'!$F$15</f>
        <v>2016</v>
      </c>
      <c r="E120" s="14">
        <f>VLOOKUP(X120,'EE investment costs'!$D$56:$R$656,15,0)</f>
        <v>3.5342999999999996</v>
      </c>
      <c r="F120" s="17">
        <f ca="1">INDEX('EE investment costs'!$D$56:$R$656,MATCH(X120,'EE investment costs'!$D$56:$D$656,0),MATCH($V$8,'EE investment costs'!$D$56:$R$56,0))</f>
        <v>582.940303768587</v>
      </c>
      <c r="I120" s="18">
        <v>1</v>
      </c>
      <c r="J120" s="18">
        <v>1</v>
      </c>
      <c r="K120" s="14">
        <f t="shared" ca="1" si="11"/>
        <v>7</v>
      </c>
      <c r="M120" s="19" t="str">
        <f t="shared" ca="1" si="8"/>
        <v>INDVDEFFEM-19</v>
      </c>
      <c r="N120" s="23" t="str">
        <f t="shared" ca="1" si="10"/>
        <v>Motor vehicles Saving Tech-Electric Motors 1.9y</v>
      </c>
      <c r="O120" s="23" t="s">
        <v>32</v>
      </c>
      <c r="P120" s="23" t="s">
        <v>33</v>
      </c>
      <c r="Q120" s="23"/>
      <c r="R120" s="23"/>
      <c r="S120" s="19" t="s">
        <v>34</v>
      </c>
      <c r="V120" s="16" t="str">
        <f t="shared" ca="1" si="12"/>
        <v>VD</v>
      </c>
      <c r="W120" s="14" t="str">
        <f t="shared" ca="1" si="12"/>
        <v>Motor vehicles</v>
      </c>
      <c r="X120" s="3" t="str">
        <f>'EE investment costs'!D169</f>
        <v>EM-19</v>
      </c>
      <c r="Y120" s="3" t="str">
        <f>'EE investment costs'!E169</f>
        <v>Electric Motors</v>
      </c>
      <c r="AC120" s="123">
        <f>'EE investment costs'!C169</f>
        <v>1.9</v>
      </c>
      <c r="AD120" s="22"/>
    </row>
    <row r="121" spans="2:30">
      <c r="B121" s="14" t="str">
        <f t="shared" ca="1" si="7"/>
        <v>INDVDEFFTF-19</v>
      </c>
      <c r="C121" s="15" t="str">
        <f t="shared" ca="1" si="9"/>
        <v>IVDTF</v>
      </c>
      <c r="D121" s="16">
        <f>'EE investment costs'!$F$15</f>
        <v>2016</v>
      </c>
      <c r="E121" s="14">
        <f>VLOOKUP(X121,'EE investment costs'!$D$56:$R$656,15,0)</f>
        <v>6.7899999999999991</v>
      </c>
      <c r="F121" s="17">
        <f ca="1">INDEX('EE investment costs'!$D$56:$R$656,MATCH(X121,'EE investment costs'!$D$56:$D$656,0),MATCH($V$8,'EE investment costs'!$D$56:$R$56,0))</f>
        <v>0</v>
      </c>
      <c r="I121" s="18">
        <v>1</v>
      </c>
      <c r="J121" s="18">
        <v>1</v>
      </c>
      <c r="K121" s="14">
        <f t="shared" ca="1" si="11"/>
        <v>8</v>
      </c>
      <c r="M121" s="19" t="str">
        <f t="shared" ca="1" si="8"/>
        <v>INDVDEFFTF-19</v>
      </c>
      <c r="N121" s="23" t="str">
        <f t="shared" ca="1" si="10"/>
        <v>Motor vehicles Saving Tech-Haulage Tractors, Trucks, Fishing boats 1.9y</v>
      </c>
      <c r="O121" s="23" t="s">
        <v>32</v>
      </c>
      <c r="P121" s="23" t="s">
        <v>33</v>
      </c>
      <c r="Q121" s="23"/>
      <c r="R121" s="23"/>
      <c r="S121" s="19" t="s">
        <v>34</v>
      </c>
      <c r="V121" s="16" t="str">
        <f t="shared" ca="1" si="12"/>
        <v>VD</v>
      </c>
      <c r="W121" s="14" t="str">
        <f t="shared" ca="1" si="12"/>
        <v>Motor vehicles</v>
      </c>
      <c r="X121" s="3" t="str">
        <f>'EE investment costs'!D170</f>
        <v>TF-19</v>
      </c>
      <c r="Y121" s="3" t="str">
        <f>'EE investment costs'!E170</f>
        <v>Haulage Tractors, Trucks, Fishing boats</v>
      </c>
      <c r="AC121" s="123">
        <f>'EE investment costs'!C170</f>
        <v>1.9</v>
      </c>
      <c r="AD121" s="22"/>
    </row>
    <row r="122" spans="2:30">
      <c r="B122" s="14" t="str">
        <f t="shared" ca="1" si="7"/>
        <v>INDVDEFFMT-20</v>
      </c>
      <c r="C122" s="15" t="str">
        <f t="shared" ca="1" si="9"/>
        <v>IVDMT</v>
      </c>
      <c r="D122" s="16">
        <f>'EE investment costs'!$F$15</f>
        <v>2016</v>
      </c>
      <c r="E122" s="14">
        <f>VLOOKUP(X122,'EE investment costs'!$D$56:$R$656,15,0)</f>
        <v>5</v>
      </c>
      <c r="F122" s="17">
        <f ca="1">INDEX('EE investment costs'!$D$56:$R$656,MATCH(X122,'EE investment costs'!$D$56:$D$656,0),MATCH($V$8,'EE investment costs'!$D$56:$R$56,0))</f>
        <v>245.89420922428587</v>
      </c>
      <c r="I122" s="18">
        <v>1</v>
      </c>
      <c r="J122" s="18">
        <v>1</v>
      </c>
      <c r="K122" s="14">
        <f t="shared" ca="1" si="11"/>
        <v>8</v>
      </c>
      <c r="M122" s="19" t="str">
        <f t="shared" ca="1" si="8"/>
        <v>INDVDEFFMT-20</v>
      </c>
      <c r="N122" s="23" t="str">
        <f t="shared" ca="1" si="10"/>
        <v>Motor vehicles Saving Tech-Heat Medium Temp. up to 150C 2y</v>
      </c>
      <c r="O122" s="23" t="s">
        <v>32</v>
      </c>
      <c r="P122" s="23" t="s">
        <v>33</v>
      </c>
      <c r="Q122" s="23"/>
      <c r="R122" s="23"/>
      <c r="S122" s="19" t="s">
        <v>34</v>
      </c>
      <c r="V122" s="16" t="str">
        <f t="shared" ca="1" si="12"/>
        <v>VD</v>
      </c>
      <c r="W122" s="14" t="str">
        <f t="shared" ca="1" si="12"/>
        <v>Motor vehicles</v>
      </c>
      <c r="X122" s="3" t="str">
        <f>'EE investment costs'!D171</f>
        <v>MT-20</v>
      </c>
      <c r="Y122" s="3" t="str">
        <f>'EE investment costs'!E171</f>
        <v>Heat Medium Temp. up to 150C</v>
      </c>
      <c r="AC122" s="123">
        <f>'EE investment costs'!C171</f>
        <v>2</v>
      </c>
      <c r="AD122" s="22"/>
    </row>
    <row r="123" spans="2:30">
      <c r="B123" s="14" t="str">
        <f t="shared" ca="1" si="7"/>
        <v>INDVDEFFHT-20</v>
      </c>
      <c r="C123" s="15" t="str">
        <f t="shared" ca="1" si="9"/>
        <v>IVDHT</v>
      </c>
      <c r="D123" s="16">
        <f>'EE investment costs'!$F$15</f>
        <v>2016</v>
      </c>
      <c r="E123" s="14">
        <f>VLOOKUP(X123,'EE investment costs'!$D$56:$R$656,15,0)</f>
        <v>4</v>
      </c>
      <c r="F123" s="17">
        <f ca="1">INDEX('EE investment costs'!$D$56:$R$656,MATCH(X123,'EE investment costs'!$D$56:$D$656,0),MATCH($V$8,'EE investment costs'!$D$56:$R$56,0))</f>
        <v>227.36079732004944</v>
      </c>
      <c r="I123" s="18">
        <v>1</v>
      </c>
      <c r="J123" s="18">
        <v>1</v>
      </c>
      <c r="K123" s="14">
        <f t="shared" ca="1" si="11"/>
        <v>8</v>
      </c>
      <c r="M123" s="19" t="str">
        <f t="shared" ca="1" si="8"/>
        <v>INDVDEFFHT-20</v>
      </c>
      <c r="N123" s="23" t="str">
        <f t="shared" ca="1" si="10"/>
        <v>Motor vehicles Saving Tech-Heat High Temp. over 150C 2y</v>
      </c>
      <c r="O123" s="23" t="s">
        <v>32</v>
      </c>
      <c r="P123" s="23" t="s">
        <v>33</v>
      </c>
      <c r="Q123" s="23"/>
      <c r="R123" s="23"/>
      <c r="S123" s="19" t="s">
        <v>34</v>
      </c>
      <c r="V123" s="16" t="str">
        <f t="shared" ca="1" si="12"/>
        <v>VD</v>
      </c>
      <c r="W123" s="14" t="str">
        <f t="shared" ca="1" si="12"/>
        <v>Motor vehicles</v>
      </c>
      <c r="X123" s="3" t="str">
        <f>'EE investment costs'!D172</f>
        <v>HT-20</v>
      </c>
      <c r="Y123" s="3" t="str">
        <f>'EE investment costs'!E172</f>
        <v>Heat High Temp. over 150C</v>
      </c>
      <c r="AC123" s="123">
        <f>'EE investment costs'!C172</f>
        <v>2</v>
      </c>
      <c r="AD123" s="22"/>
    </row>
    <row r="124" spans="2:30">
      <c r="B124" s="14" t="str">
        <f t="shared" ca="1" si="7"/>
        <v>INDVDEFFRH-20</v>
      </c>
      <c r="C124" s="15" t="str">
        <f t="shared" ca="1" si="9"/>
        <v>IVDRH</v>
      </c>
      <c r="D124" s="16">
        <f>'EE investment costs'!$F$15</f>
        <v>2016</v>
      </c>
      <c r="E124" s="14">
        <f>VLOOKUP(X124,'EE investment costs'!$D$56:$R$656,15,0)</f>
        <v>16</v>
      </c>
      <c r="F124" s="17">
        <f ca="1">INDEX('EE investment costs'!$D$56:$R$656,MATCH(X124,'EE investment costs'!$D$56:$D$656,0),MATCH($V$8,'EE investment costs'!$D$56:$R$56,0))</f>
        <v>0</v>
      </c>
      <c r="I124" s="18">
        <v>1</v>
      </c>
      <c r="J124" s="18">
        <v>1</v>
      </c>
      <c r="K124" s="14">
        <f t="shared" ca="1" si="11"/>
        <v>8</v>
      </c>
      <c r="M124" s="19" t="str">
        <f t="shared" ca="1" si="8"/>
        <v>INDVDEFFRH-20</v>
      </c>
      <c r="N124" s="23" t="str">
        <f t="shared" ca="1" si="10"/>
        <v>Motor vehicles Saving Tech-Heat Room Heat 2y</v>
      </c>
      <c r="O124" s="23" t="s">
        <v>32</v>
      </c>
      <c r="P124" s="23" t="s">
        <v>33</v>
      </c>
      <c r="Q124" s="23"/>
      <c r="R124" s="23"/>
      <c r="S124" s="19" t="s">
        <v>34</v>
      </c>
      <c r="V124" s="16" t="str">
        <f t="shared" ca="1" si="12"/>
        <v>VD</v>
      </c>
      <c r="W124" s="14" t="str">
        <f t="shared" ca="1" si="12"/>
        <v>Motor vehicles</v>
      </c>
      <c r="X124" s="3" t="str">
        <f>'EE investment costs'!D173</f>
        <v>RH-20</v>
      </c>
      <c r="Y124" s="3" t="str">
        <f>'EE investment costs'!E173</f>
        <v>Heat Room Heat</v>
      </c>
      <c r="AC124" s="123">
        <f>'EE investment costs'!C173</f>
        <v>2</v>
      </c>
      <c r="AD124" s="22"/>
    </row>
    <row r="125" spans="2:30">
      <c r="B125" s="14" t="str">
        <f t="shared" ca="1" si="7"/>
        <v>INDVDEFFLA-20</v>
      </c>
      <c r="C125" s="15" t="str">
        <f t="shared" ca="1" si="9"/>
        <v>IVDLA</v>
      </c>
      <c r="D125" s="16">
        <f>'EE investment costs'!$F$15</f>
        <v>2016</v>
      </c>
      <c r="E125" s="14">
        <f>VLOOKUP(X125,'EE investment costs'!$D$56:$R$656,15,0)</f>
        <v>3.4</v>
      </c>
      <c r="F125" s="17">
        <f ca="1">INDEX('EE investment costs'!$D$56:$R$656,MATCH(X125,'EE investment costs'!$D$56:$D$656,0),MATCH($V$8,'EE investment costs'!$D$56:$R$56,0))</f>
        <v>661.4042709910799</v>
      </c>
      <c r="I125" s="18">
        <v>1</v>
      </c>
      <c r="J125" s="18">
        <v>1</v>
      </c>
      <c r="K125" s="14">
        <f t="shared" ca="1" si="11"/>
        <v>6</v>
      </c>
      <c r="M125" s="19" t="str">
        <f t="shared" ca="1" si="8"/>
        <v>INDVDEFFLA-20</v>
      </c>
      <c r="N125" s="23" t="str">
        <f t="shared" ca="1" si="10"/>
        <v>Motor vehicles Saving Tech-Light 2y</v>
      </c>
      <c r="O125" s="23" t="s">
        <v>32</v>
      </c>
      <c r="P125" s="23" t="s">
        <v>33</v>
      </c>
      <c r="Q125" s="23"/>
      <c r="R125" s="23"/>
      <c r="S125" s="19" t="s">
        <v>34</v>
      </c>
      <c r="V125" s="16" t="str">
        <f t="shared" ca="1" si="12"/>
        <v>VD</v>
      </c>
      <c r="W125" s="14" t="str">
        <f t="shared" ca="1" si="12"/>
        <v>Motor vehicles</v>
      </c>
      <c r="X125" s="3" t="str">
        <f>'EE investment costs'!D174</f>
        <v>LA-20</v>
      </c>
      <c r="Y125" s="3" t="str">
        <f>'EE investment costs'!E174</f>
        <v>Light</v>
      </c>
      <c r="AC125" s="123">
        <f>'EE investment costs'!C174</f>
        <v>2</v>
      </c>
      <c r="AD125" s="22"/>
    </row>
    <row r="126" spans="2:30">
      <c r="B126" s="14" t="str">
        <f t="shared" ca="1" si="7"/>
        <v>INDVDEFFEM-20</v>
      </c>
      <c r="C126" s="15" t="str">
        <f t="shared" ca="1" si="9"/>
        <v>IVDEM</v>
      </c>
      <c r="D126" s="16">
        <f>'EE investment costs'!$F$15</f>
        <v>2016</v>
      </c>
      <c r="E126" s="14">
        <f>VLOOKUP(X126,'EE investment costs'!$D$56:$R$656,15,0)</f>
        <v>3.5699999999999994</v>
      </c>
      <c r="F126" s="17">
        <f ca="1">INDEX('EE investment costs'!$D$56:$R$656,MATCH(X126,'EE investment costs'!$D$56:$D$656,0),MATCH($V$8,'EE investment costs'!$D$56:$R$56,0))</f>
        <v>634.84055959800378</v>
      </c>
      <c r="I126" s="18">
        <v>1</v>
      </c>
      <c r="J126" s="18">
        <v>1</v>
      </c>
      <c r="K126" s="14">
        <f t="shared" ca="1" si="11"/>
        <v>6</v>
      </c>
      <c r="M126" s="19" t="str">
        <f t="shared" ca="1" si="8"/>
        <v>INDVDEFFEM-20</v>
      </c>
      <c r="N126" s="23" t="str">
        <f t="shared" ca="1" si="10"/>
        <v>Motor vehicles Saving Tech-Electric Motors 2y</v>
      </c>
      <c r="O126" s="23" t="s">
        <v>32</v>
      </c>
      <c r="P126" s="23" t="s">
        <v>33</v>
      </c>
      <c r="Q126" s="23"/>
      <c r="R126" s="23"/>
      <c r="S126" s="19" t="s">
        <v>34</v>
      </c>
      <c r="V126" s="16" t="str">
        <f t="shared" ca="1" si="12"/>
        <v>VD</v>
      </c>
      <c r="W126" s="14" t="str">
        <f t="shared" ca="1" si="12"/>
        <v>Motor vehicles</v>
      </c>
      <c r="X126" s="3" t="str">
        <f>'EE investment costs'!D175</f>
        <v>EM-20</v>
      </c>
      <c r="Y126" s="3" t="str">
        <f>'EE investment costs'!E175</f>
        <v>Electric Motors</v>
      </c>
      <c r="AC126" s="123">
        <f>'EE investment costs'!C175</f>
        <v>2</v>
      </c>
      <c r="AD126" s="22"/>
    </row>
    <row r="127" spans="2:30" ht="13.5" thickBot="1">
      <c r="B127" s="14" t="str">
        <f t="shared" ca="1" si="7"/>
        <v>INDVDEFFTF-20</v>
      </c>
      <c r="C127" s="15" t="str">
        <f t="shared" ca="1" si="9"/>
        <v>IVDTF</v>
      </c>
      <c r="D127" s="16">
        <f>'EE investment costs'!$F$15</f>
        <v>2016</v>
      </c>
      <c r="E127" s="14">
        <f>VLOOKUP(X127,'EE investment costs'!$D$56:$R$656,15,0)</f>
        <v>7</v>
      </c>
      <c r="F127" s="17">
        <f ca="1">INDEX('EE investment costs'!$D$56:$R$656,MATCH(X127,'EE investment costs'!$D$56:$D$656,0),MATCH($V$8,'EE investment costs'!$D$56:$R$56,0))</f>
        <v>0</v>
      </c>
      <c r="I127" s="18">
        <v>1</v>
      </c>
      <c r="J127" s="18">
        <v>1</v>
      </c>
      <c r="K127" s="14">
        <f t="shared" ca="1" si="11"/>
        <v>8</v>
      </c>
      <c r="M127" s="24" t="str">
        <f t="shared" ca="1" si="8"/>
        <v>INDVDEFFTF-20</v>
      </c>
      <c r="N127" s="25" t="str">
        <f t="shared" ca="1" si="10"/>
        <v>Motor vehicles Saving Tech-Haulage Tractors, Trucks, Fishing boats 2y</v>
      </c>
      <c r="O127" s="25" t="s">
        <v>32</v>
      </c>
      <c r="P127" s="25" t="s">
        <v>33</v>
      </c>
      <c r="Q127" s="25"/>
      <c r="R127" s="25"/>
      <c r="S127" s="24" t="s">
        <v>34</v>
      </c>
      <c r="V127" s="16" t="str">
        <f t="shared" ca="1" si="12"/>
        <v>VD</v>
      </c>
      <c r="W127" s="14" t="str">
        <f t="shared" ca="1" si="12"/>
        <v>Motor vehicles</v>
      </c>
      <c r="X127" s="3" t="str">
        <f>'EE investment costs'!D176</f>
        <v>TF-20</v>
      </c>
      <c r="Y127" s="3" t="str">
        <f>'EE investment costs'!E176</f>
        <v>Haulage Tractors, Trucks, Fishing boats</v>
      </c>
      <c r="AC127" s="123">
        <f>'EE investment costs'!C176</f>
        <v>2</v>
      </c>
      <c r="AD127" s="22"/>
    </row>
    <row r="128" spans="2:30">
      <c r="B128" s="14" t="str">
        <f t="shared" ca="1" si="7"/>
        <v>INDVDEFFMT-21</v>
      </c>
      <c r="C128" s="15" t="str">
        <f ca="1">"I"&amp;MID(B128,4,1)&amp;"D"&amp;MID(B128,9,2)</f>
        <v>IVDMT</v>
      </c>
      <c r="D128" s="16">
        <f>'EE investment costs'!$F$15</f>
        <v>2016</v>
      </c>
      <c r="E128" s="14">
        <f>VLOOKUP(X128,'EE investment costs'!$D$56:$R$656,15,0)</f>
        <v>5.05</v>
      </c>
      <c r="F128" s="17">
        <f ca="1">INDEX('EE investment costs'!$D$56:$R$656,MATCH(X128,'EE investment costs'!$D$56:$D$656,0),MATCH($V$8,'EE investment costs'!$D$56:$R$56,0))</f>
        <v>264.04589696090142</v>
      </c>
      <c r="I128" s="18">
        <v>1</v>
      </c>
      <c r="J128" s="18">
        <v>1</v>
      </c>
      <c r="K128" s="14">
        <f t="shared" ca="1" si="11"/>
        <v>8</v>
      </c>
      <c r="M128" s="20" t="str">
        <f t="shared" ca="1" si="8"/>
        <v>INDVDEFFMT-21</v>
      </c>
      <c r="N128" s="21" t="str">
        <f t="shared" ca="1" si="10"/>
        <v>Motor vehicles Saving Tech-Heat Medium Temp. up to 150C 2.1y</v>
      </c>
      <c r="O128" s="21" t="s">
        <v>32</v>
      </c>
      <c r="P128" s="21" t="s">
        <v>33</v>
      </c>
      <c r="Q128" s="21"/>
      <c r="R128" s="21"/>
      <c r="S128" s="20" t="s">
        <v>34</v>
      </c>
      <c r="V128" s="16" t="str">
        <f t="shared" ca="1" si="12"/>
        <v>VD</v>
      </c>
      <c r="W128" s="14" t="str">
        <f t="shared" ca="1" si="12"/>
        <v>Motor vehicles</v>
      </c>
      <c r="X128" s="3" t="str">
        <f>'EE investment costs'!D177</f>
        <v>MT-21</v>
      </c>
      <c r="Y128" s="3" t="str">
        <f>'EE investment costs'!E177</f>
        <v>Heat Medium Temp. up to 150C</v>
      </c>
      <c r="AC128" s="123">
        <f>'EE investment costs'!C177</f>
        <v>2.1</v>
      </c>
      <c r="AD128" s="22"/>
    </row>
    <row r="129" spans="2:30">
      <c r="B129" s="14" t="str">
        <f t="shared" ca="1" si="7"/>
        <v>INDVDEFFHT-21</v>
      </c>
      <c r="C129" s="15" t="str">
        <f t="shared" ref="C129:C187" ca="1" si="13">"I"&amp;MID(B129,4,1)&amp;"D"&amp;MID(B129,9,2)</f>
        <v>IVDHT</v>
      </c>
      <c r="D129" s="16">
        <f>'EE investment costs'!$F$15</f>
        <v>2016</v>
      </c>
      <c r="E129" s="14">
        <f>VLOOKUP(X129,'EE investment costs'!$D$56:$R$656,15,0)</f>
        <v>4.0399999999999991</v>
      </c>
      <c r="F129" s="17">
        <f ca="1">INDEX('EE investment costs'!$D$56:$R$656,MATCH(X129,'EE investment costs'!$D$56:$D$656,0),MATCH($V$8,'EE investment costs'!$D$56:$R$56,0))</f>
        <v>241.79640349910022</v>
      </c>
      <c r="I129" s="18">
        <v>1</v>
      </c>
      <c r="J129" s="18">
        <v>1</v>
      </c>
      <c r="K129" s="14">
        <f t="shared" ca="1" si="11"/>
        <v>8</v>
      </c>
      <c r="M129" s="19" t="str">
        <f t="shared" ca="1" si="8"/>
        <v>INDVDEFFHT-21</v>
      </c>
      <c r="N129" s="23" t="str">
        <f t="shared" ca="1" si="10"/>
        <v>Motor vehicles Saving Tech-Heat High Temp. over 150C 2.1y</v>
      </c>
      <c r="O129" s="23" t="s">
        <v>32</v>
      </c>
      <c r="P129" s="23" t="s">
        <v>33</v>
      </c>
      <c r="Q129" s="23"/>
      <c r="R129" s="23"/>
      <c r="S129" s="19" t="s">
        <v>34</v>
      </c>
      <c r="V129" s="16" t="str">
        <f t="shared" ca="1" si="12"/>
        <v>VD</v>
      </c>
      <c r="W129" s="14" t="str">
        <f t="shared" ca="1" si="12"/>
        <v>Motor vehicles</v>
      </c>
      <c r="X129" s="3" t="str">
        <f>'EE investment costs'!D178</f>
        <v>HT-21</v>
      </c>
      <c r="Y129" s="3" t="str">
        <f>'EE investment costs'!E178</f>
        <v>Heat High Temp. over 150C</v>
      </c>
      <c r="AC129" s="123">
        <f>'EE investment costs'!C178</f>
        <v>2.1</v>
      </c>
      <c r="AD129" s="22"/>
    </row>
    <row r="130" spans="2:30">
      <c r="B130" s="14" t="str">
        <f t="shared" ca="1" si="7"/>
        <v>INDVDEFFRH-21</v>
      </c>
      <c r="C130" s="15" t="str">
        <f t="shared" ca="1" si="13"/>
        <v>IVDRH</v>
      </c>
      <c r="D130" s="16">
        <f>'EE investment costs'!$F$15</f>
        <v>2016</v>
      </c>
      <c r="E130" s="14">
        <f>VLOOKUP(X130,'EE investment costs'!$D$56:$R$656,15,0)</f>
        <v>16</v>
      </c>
      <c r="F130" s="17">
        <f ca="1">INDEX('EE investment costs'!$D$56:$R$656,MATCH(X130,'EE investment costs'!$D$56:$D$656,0),MATCH($V$8,'EE investment costs'!$D$56:$R$56,0))</f>
        <v>0</v>
      </c>
      <c r="I130" s="18">
        <v>1</v>
      </c>
      <c r="J130" s="18">
        <v>1</v>
      </c>
      <c r="K130" s="14">
        <f t="shared" ca="1" si="11"/>
        <v>8</v>
      </c>
      <c r="M130" s="19" t="str">
        <f t="shared" ca="1" si="8"/>
        <v>INDVDEFFRH-21</v>
      </c>
      <c r="N130" s="23" t="str">
        <f t="shared" ca="1" si="10"/>
        <v>Motor vehicles Saving Tech-Heat Room Heat 2.1y</v>
      </c>
      <c r="O130" s="23" t="s">
        <v>32</v>
      </c>
      <c r="P130" s="23" t="s">
        <v>33</v>
      </c>
      <c r="Q130" s="23"/>
      <c r="R130" s="23"/>
      <c r="S130" s="19" t="s">
        <v>34</v>
      </c>
      <c r="V130" s="16" t="str">
        <f t="shared" ca="1" si="12"/>
        <v>VD</v>
      </c>
      <c r="W130" s="14" t="str">
        <f t="shared" ca="1" si="12"/>
        <v>Motor vehicles</v>
      </c>
      <c r="X130" s="3" t="str">
        <f>'EE investment costs'!D179</f>
        <v>RH-21</v>
      </c>
      <c r="Y130" s="3" t="str">
        <f>'EE investment costs'!E179</f>
        <v>Heat Room Heat</v>
      </c>
      <c r="AC130" s="123">
        <f>'EE investment costs'!C179</f>
        <v>2.1</v>
      </c>
      <c r="AD130" s="22"/>
    </row>
    <row r="131" spans="2:30">
      <c r="B131" s="14" t="str">
        <f t="shared" ca="1" si="7"/>
        <v>INDVDEFFLA-21</v>
      </c>
      <c r="C131" s="15" t="str">
        <f t="shared" ca="1" si="13"/>
        <v>IVDLA</v>
      </c>
      <c r="D131" s="16">
        <f>'EE investment costs'!$F$15</f>
        <v>2016</v>
      </c>
      <c r="E131" s="14">
        <f>VLOOKUP(X131,'EE investment costs'!$D$56:$R$656,15,0)</f>
        <v>3.4255</v>
      </c>
      <c r="F131" s="17">
        <f ca="1">INDEX('EE investment costs'!$D$56:$R$656,MATCH(X131,'EE investment costs'!$D$56:$D$656,0),MATCH($V$8,'EE investment costs'!$D$56:$R$56,0))</f>
        <v>717.19923609904299</v>
      </c>
      <c r="I131" s="18">
        <v>1</v>
      </c>
      <c r="J131" s="18">
        <v>1</v>
      </c>
      <c r="K131" s="14">
        <f t="shared" ca="1" si="11"/>
        <v>5</v>
      </c>
      <c r="M131" s="19" t="str">
        <f t="shared" ca="1" si="8"/>
        <v>INDVDEFFLA-21</v>
      </c>
      <c r="N131" s="23" t="str">
        <f t="shared" ca="1" si="10"/>
        <v>Motor vehicles Saving Tech-Light 2.1y</v>
      </c>
      <c r="O131" s="23" t="s">
        <v>32</v>
      </c>
      <c r="P131" s="23" t="s">
        <v>33</v>
      </c>
      <c r="Q131" s="23"/>
      <c r="R131" s="23"/>
      <c r="S131" s="19" t="s">
        <v>34</v>
      </c>
      <c r="V131" s="16" t="str">
        <f t="shared" ca="1" si="12"/>
        <v>VD</v>
      </c>
      <c r="W131" s="14" t="str">
        <f t="shared" ca="1" si="12"/>
        <v>Motor vehicles</v>
      </c>
      <c r="X131" s="3" t="str">
        <f>'EE investment costs'!D180</f>
        <v>LA-21</v>
      </c>
      <c r="Y131" s="3" t="str">
        <f>'EE investment costs'!E180</f>
        <v>Light</v>
      </c>
      <c r="AC131" s="123">
        <f>'EE investment costs'!C180</f>
        <v>2.1</v>
      </c>
      <c r="AD131" s="22"/>
    </row>
    <row r="132" spans="2:30">
      <c r="B132" s="14" t="str">
        <f t="shared" ca="1" si="7"/>
        <v>INDVDEFFEM-21</v>
      </c>
      <c r="C132" s="15" t="str">
        <f t="shared" ca="1" si="13"/>
        <v>IVDEM</v>
      </c>
      <c r="D132" s="16">
        <f>'EE investment costs'!$F$15</f>
        <v>2016</v>
      </c>
      <c r="E132" s="14">
        <f>VLOOKUP(X132,'EE investment costs'!$D$56:$R$656,15,0)</f>
        <v>3.5967750000000001</v>
      </c>
      <c r="F132" s="17">
        <f ca="1">INDEX('EE investment costs'!$D$56:$R$656,MATCH(X132,'EE investment costs'!$D$56:$D$656,0),MATCH($V$8,'EE investment costs'!$D$56:$R$56,0))</f>
        <v>686.74081542742044</v>
      </c>
      <c r="I132" s="18">
        <v>1</v>
      </c>
      <c r="J132" s="18">
        <v>1</v>
      </c>
      <c r="K132" s="14">
        <f t="shared" ca="1" si="11"/>
        <v>6</v>
      </c>
      <c r="M132" s="19" t="str">
        <f t="shared" ca="1" si="8"/>
        <v>INDVDEFFEM-21</v>
      </c>
      <c r="N132" s="23" t="str">
        <f t="shared" ca="1" si="10"/>
        <v>Motor vehicles Saving Tech-Electric Motors 2.1y</v>
      </c>
      <c r="O132" s="23" t="s">
        <v>32</v>
      </c>
      <c r="P132" s="23" t="s">
        <v>33</v>
      </c>
      <c r="Q132" s="23"/>
      <c r="R132" s="23"/>
      <c r="S132" s="19" t="s">
        <v>34</v>
      </c>
      <c r="V132" s="16" t="str">
        <f t="shared" ca="1" si="12"/>
        <v>VD</v>
      </c>
      <c r="W132" s="14" t="str">
        <f t="shared" ca="1" si="12"/>
        <v>Motor vehicles</v>
      </c>
      <c r="X132" s="3" t="str">
        <f>'EE investment costs'!D181</f>
        <v>EM-21</v>
      </c>
      <c r="Y132" s="3" t="str">
        <f>'EE investment costs'!E181</f>
        <v>Electric Motors</v>
      </c>
      <c r="AC132" s="123">
        <f>'EE investment costs'!C181</f>
        <v>2.1</v>
      </c>
      <c r="AD132" s="22"/>
    </row>
    <row r="133" spans="2:30">
      <c r="B133" s="14" t="str">
        <f t="shared" ca="1" si="7"/>
        <v>INDVDEFFTF-21</v>
      </c>
      <c r="C133" s="15" t="str">
        <f t="shared" ca="1" si="13"/>
        <v>IVDTF</v>
      </c>
      <c r="D133" s="16">
        <f>'EE investment costs'!$F$15</f>
        <v>2016</v>
      </c>
      <c r="E133" s="14">
        <f>VLOOKUP(X133,'EE investment costs'!$D$56:$R$656,15,0)</f>
        <v>7.4</v>
      </c>
      <c r="F133" s="17">
        <f ca="1">INDEX('EE investment costs'!$D$56:$R$656,MATCH(X133,'EE investment costs'!$D$56:$D$656,0),MATCH($V$8,'EE investment costs'!$D$56:$R$56,0))</f>
        <v>0</v>
      </c>
      <c r="I133" s="18">
        <v>1</v>
      </c>
      <c r="J133" s="18">
        <v>1</v>
      </c>
      <c r="K133" s="14">
        <f t="shared" ca="1" si="11"/>
        <v>8</v>
      </c>
      <c r="M133" s="19" t="str">
        <f t="shared" ca="1" si="8"/>
        <v>INDVDEFFTF-21</v>
      </c>
      <c r="N133" s="23" t="str">
        <f t="shared" ca="1" si="10"/>
        <v>Motor vehicles Saving Tech-Haulage Tractors, Trucks, Fishing boats 2.1y</v>
      </c>
      <c r="O133" s="23" t="s">
        <v>32</v>
      </c>
      <c r="P133" s="23" t="s">
        <v>33</v>
      </c>
      <c r="Q133" s="23"/>
      <c r="R133" s="23"/>
      <c r="S133" s="19" t="s">
        <v>34</v>
      </c>
      <c r="V133" s="16" t="str">
        <f t="shared" ca="1" si="12"/>
        <v>VD</v>
      </c>
      <c r="W133" s="14" t="str">
        <f t="shared" ca="1" si="12"/>
        <v>Motor vehicles</v>
      </c>
      <c r="X133" s="3" t="str">
        <f>'EE investment costs'!D182</f>
        <v>TF-21</v>
      </c>
      <c r="Y133" s="3" t="str">
        <f>'EE investment costs'!E182</f>
        <v>Haulage Tractors, Trucks, Fishing boats</v>
      </c>
      <c r="AC133" s="123">
        <f>'EE investment costs'!C182</f>
        <v>2.1</v>
      </c>
      <c r="AD133" s="22"/>
    </row>
    <row r="134" spans="2:30">
      <c r="B134" s="14" t="str">
        <f t="shared" ca="1" si="7"/>
        <v>INDVDEFFMT-22</v>
      </c>
      <c r="C134" s="15" t="str">
        <f t="shared" ca="1" si="13"/>
        <v>IVDMT</v>
      </c>
      <c r="D134" s="16">
        <f>'EE investment costs'!$F$15</f>
        <v>2016</v>
      </c>
      <c r="E134" s="14">
        <f>VLOOKUP(X134,'EE investment costs'!$D$56:$R$656,15,0)</f>
        <v>5.0999999999999996</v>
      </c>
      <c r="F134" s="17">
        <f ca="1">INDEX('EE investment costs'!$D$56:$R$656,MATCH(X134,'EE investment costs'!$D$56:$D$656,0),MATCH($V$8,'EE investment costs'!$D$56:$R$56,0))</f>
        <v>282.19758469751702</v>
      </c>
      <c r="I134" s="18">
        <v>1</v>
      </c>
      <c r="J134" s="18">
        <v>1</v>
      </c>
      <c r="K134" s="14">
        <f t="shared" ca="1" si="11"/>
        <v>8</v>
      </c>
      <c r="M134" s="19" t="str">
        <f t="shared" ca="1" si="8"/>
        <v>INDVDEFFMT-22</v>
      </c>
      <c r="N134" s="23" t="str">
        <f t="shared" ca="1" si="10"/>
        <v>Motor vehicles Saving Tech-Heat Medium Temp. up to 150C 2.2y</v>
      </c>
      <c r="O134" s="23" t="s">
        <v>32</v>
      </c>
      <c r="P134" s="23" t="s">
        <v>33</v>
      </c>
      <c r="Q134" s="23"/>
      <c r="R134" s="23"/>
      <c r="S134" s="19" t="s">
        <v>34</v>
      </c>
      <c r="V134" s="16" t="str">
        <f t="shared" ca="1" si="12"/>
        <v>VD</v>
      </c>
      <c r="W134" s="14" t="str">
        <f t="shared" ca="1" si="12"/>
        <v>Motor vehicles</v>
      </c>
      <c r="X134" s="3" t="str">
        <f>'EE investment costs'!D183</f>
        <v>MT-22</v>
      </c>
      <c r="Y134" s="3" t="str">
        <f>'EE investment costs'!E183</f>
        <v>Heat Medium Temp. up to 150C</v>
      </c>
      <c r="AC134" s="123">
        <f>'EE investment costs'!C183</f>
        <v>2.2000000000000002</v>
      </c>
      <c r="AD134" s="22"/>
    </row>
    <row r="135" spans="2:30">
      <c r="B135" s="14" t="str">
        <f t="shared" ca="1" si="7"/>
        <v>INDVDEFFHT-22</v>
      </c>
      <c r="C135" s="15" t="str">
        <f t="shared" ca="1" si="13"/>
        <v>IVDHT</v>
      </c>
      <c r="D135" s="16">
        <f>'EE investment costs'!$F$15</f>
        <v>2016</v>
      </c>
      <c r="E135" s="14">
        <f>VLOOKUP(X135,'EE investment costs'!$D$56:$R$656,15,0)</f>
        <v>4.08</v>
      </c>
      <c r="F135" s="17">
        <f ca="1">INDEX('EE investment costs'!$D$56:$R$656,MATCH(X135,'EE investment costs'!$D$56:$D$656,0),MATCH($V$8,'EE investment costs'!$D$56:$R$56,0))</f>
        <v>256.23200967815103</v>
      </c>
      <c r="I135" s="18">
        <v>1</v>
      </c>
      <c r="J135" s="18">
        <v>1</v>
      </c>
      <c r="K135" s="14">
        <f t="shared" ca="1" si="11"/>
        <v>8</v>
      </c>
      <c r="M135" s="19" t="str">
        <f t="shared" ca="1" si="8"/>
        <v>INDVDEFFHT-22</v>
      </c>
      <c r="N135" s="23" t="str">
        <f t="shared" ca="1" si="10"/>
        <v>Motor vehicles Saving Tech-Heat High Temp. over 150C 2.2y</v>
      </c>
      <c r="O135" s="23" t="s">
        <v>32</v>
      </c>
      <c r="P135" s="23" t="s">
        <v>33</v>
      </c>
      <c r="Q135" s="23"/>
      <c r="R135" s="23"/>
      <c r="S135" s="19" t="s">
        <v>34</v>
      </c>
      <c r="V135" s="16" t="str">
        <f t="shared" ca="1" si="12"/>
        <v>VD</v>
      </c>
      <c r="W135" s="14" t="str">
        <f t="shared" ca="1" si="12"/>
        <v>Motor vehicles</v>
      </c>
      <c r="X135" s="3" t="str">
        <f>'EE investment costs'!D184</f>
        <v>HT-22</v>
      </c>
      <c r="Y135" s="3" t="str">
        <f>'EE investment costs'!E184</f>
        <v>Heat High Temp. over 150C</v>
      </c>
      <c r="AC135" s="123">
        <f>'EE investment costs'!C184</f>
        <v>2.2000000000000002</v>
      </c>
      <c r="AD135" s="22"/>
    </row>
    <row r="136" spans="2:30">
      <c r="B136" s="14" t="str">
        <f t="shared" ref="B136:B199" ca="1" si="14">M136</f>
        <v>INDVDEFFRH-22</v>
      </c>
      <c r="C136" s="15" t="str">
        <f t="shared" ca="1" si="13"/>
        <v>IVDRH</v>
      </c>
      <c r="D136" s="16">
        <f>'EE investment costs'!$F$15</f>
        <v>2016</v>
      </c>
      <c r="E136" s="14">
        <f>VLOOKUP(X136,'EE investment costs'!$D$56:$R$656,15,0)</f>
        <v>16</v>
      </c>
      <c r="F136" s="17">
        <f ca="1">INDEX('EE investment costs'!$D$56:$R$656,MATCH(X136,'EE investment costs'!$D$56:$D$656,0),MATCH($V$8,'EE investment costs'!$D$56:$R$56,0))</f>
        <v>0</v>
      </c>
      <c r="I136" s="18">
        <v>1</v>
      </c>
      <c r="J136" s="18">
        <v>1</v>
      </c>
      <c r="K136" s="14">
        <f t="shared" ca="1" si="11"/>
        <v>8</v>
      </c>
      <c r="M136" s="19" t="str">
        <f t="shared" ref="M136:M199" ca="1" si="15">CONCATENATE("IND",$V$8,"EFF",$X136)</f>
        <v>INDVDEFFRH-22</v>
      </c>
      <c r="N136" s="23" t="str">
        <f t="shared" ca="1" si="10"/>
        <v>Motor vehicles Saving Tech-Heat Room Heat 2.2y</v>
      </c>
      <c r="O136" s="23" t="s">
        <v>32</v>
      </c>
      <c r="P136" s="23" t="s">
        <v>33</v>
      </c>
      <c r="Q136" s="23"/>
      <c r="R136" s="23"/>
      <c r="S136" s="19" t="s">
        <v>34</v>
      </c>
      <c r="V136" s="16" t="str">
        <f t="shared" ca="1" si="12"/>
        <v>VD</v>
      </c>
      <c r="W136" s="14" t="str">
        <f t="shared" ca="1" si="12"/>
        <v>Motor vehicles</v>
      </c>
      <c r="X136" s="3" t="str">
        <f>'EE investment costs'!D185</f>
        <v>RH-22</v>
      </c>
      <c r="Y136" s="3" t="str">
        <f>'EE investment costs'!E185</f>
        <v>Heat Room Heat</v>
      </c>
      <c r="AC136" s="123">
        <f>'EE investment costs'!C185</f>
        <v>2.2000000000000002</v>
      </c>
      <c r="AD136" s="22"/>
    </row>
    <row r="137" spans="2:30">
      <c r="B137" s="14" t="str">
        <f t="shared" ca="1" si="14"/>
        <v>INDVDEFFLA-22</v>
      </c>
      <c r="C137" s="15" t="str">
        <f t="shared" ca="1" si="13"/>
        <v>IVDLA</v>
      </c>
      <c r="D137" s="16">
        <f>'EE investment costs'!$F$15</f>
        <v>2016</v>
      </c>
      <c r="E137" s="14">
        <f>VLOOKUP(X137,'EE investment costs'!$D$56:$R$656,15,0)</f>
        <v>3.4510000000000001</v>
      </c>
      <c r="F137" s="17">
        <f ca="1">INDEX('EE investment costs'!$D$56:$R$656,MATCH(X137,'EE investment costs'!$D$56:$D$656,0),MATCH($V$8,'EE investment costs'!$D$56:$R$56,0))</f>
        <v>772.9942012070062</v>
      </c>
      <c r="I137" s="18">
        <v>1</v>
      </c>
      <c r="J137" s="18">
        <v>1</v>
      </c>
      <c r="K137" s="14">
        <f t="shared" ca="1" si="11"/>
        <v>5</v>
      </c>
      <c r="M137" s="19" t="str">
        <f t="shared" ca="1" si="15"/>
        <v>INDVDEFFLA-22</v>
      </c>
      <c r="N137" s="23" t="str">
        <f t="shared" ref="N137:N200" ca="1" si="16">$W$8&amp;" Saving Tech"&amp;"-"&amp;$Y137&amp;" "&amp;AC137&amp;"y"</f>
        <v>Motor vehicles Saving Tech-Light 2.2y</v>
      </c>
      <c r="O137" s="23" t="s">
        <v>32</v>
      </c>
      <c r="P137" s="23" t="s">
        <v>33</v>
      </c>
      <c r="Q137" s="23"/>
      <c r="R137" s="23"/>
      <c r="S137" s="19" t="s">
        <v>34</v>
      </c>
      <c r="V137" s="16" t="str">
        <f t="shared" ca="1" si="12"/>
        <v>VD</v>
      </c>
      <c r="W137" s="14" t="str">
        <f t="shared" ca="1" si="12"/>
        <v>Motor vehicles</v>
      </c>
      <c r="X137" s="3" t="str">
        <f>'EE investment costs'!D186</f>
        <v>LA-22</v>
      </c>
      <c r="Y137" s="3" t="str">
        <f>'EE investment costs'!E186</f>
        <v>Light</v>
      </c>
      <c r="AC137" s="123">
        <f>'EE investment costs'!C186</f>
        <v>2.2000000000000002</v>
      </c>
      <c r="AD137" s="22"/>
    </row>
    <row r="138" spans="2:30">
      <c r="B138" s="14" t="str">
        <f t="shared" ca="1" si="14"/>
        <v>INDVDEFFEM-22</v>
      </c>
      <c r="C138" s="15" t="str">
        <f t="shared" ca="1" si="13"/>
        <v>IVDEM</v>
      </c>
      <c r="D138" s="16">
        <f>'EE investment costs'!$F$15</f>
        <v>2016</v>
      </c>
      <c r="E138" s="14">
        <f>VLOOKUP(X138,'EE investment costs'!$D$56:$R$656,15,0)</f>
        <v>3.6235499999999998</v>
      </c>
      <c r="F138" s="17">
        <f ca="1">INDEX('EE investment costs'!$D$56:$R$656,MATCH(X138,'EE investment costs'!$D$56:$D$656,0),MATCH($V$8,'EE investment costs'!$D$56:$R$56,0))</f>
        <v>738.64107125683711</v>
      </c>
      <c r="I138" s="18">
        <v>1</v>
      </c>
      <c r="J138" s="18">
        <v>1</v>
      </c>
      <c r="K138" s="14">
        <f t="shared" ref="K138:K201" ca="1" si="17">IF(F138&lt;500,1,0)+IF(F138&lt;600,1,0)+IF(F138&lt;700,1,0)+IF(F138&lt;800,1,0)+IF(F138&lt;900,1,0)+IF(F138&lt;1000,1,0)+IF(F138&lt;1100,1,0)+IF(F138&lt;1200,1,0)</f>
        <v>5</v>
      </c>
      <c r="M138" s="19" t="str">
        <f t="shared" ca="1" si="15"/>
        <v>INDVDEFFEM-22</v>
      </c>
      <c r="N138" s="23" t="str">
        <f t="shared" ca="1" si="16"/>
        <v>Motor vehicles Saving Tech-Electric Motors 2.2y</v>
      </c>
      <c r="O138" s="23" t="s">
        <v>32</v>
      </c>
      <c r="P138" s="23" t="s">
        <v>33</v>
      </c>
      <c r="Q138" s="23"/>
      <c r="R138" s="23"/>
      <c r="S138" s="19" t="s">
        <v>34</v>
      </c>
      <c r="V138" s="16" t="str">
        <f t="shared" ref="V138:W201" ca="1" si="18">V137</f>
        <v>VD</v>
      </c>
      <c r="W138" s="14" t="str">
        <f t="shared" ca="1" si="18"/>
        <v>Motor vehicles</v>
      </c>
      <c r="X138" s="3" t="str">
        <f>'EE investment costs'!D187</f>
        <v>EM-22</v>
      </c>
      <c r="Y138" s="3" t="str">
        <f>'EE investment costs'!E187</f>
        <v>Electric Motors</v>
      </c>
      <c r="AC138" s="123">
        <f>'EE investment costs'!C187</f>
        <v>2.2000000000000002</v>
      </c>
      <c r="AD138" s="22"/>
    </row>
    <row r="139" spans="2:30">
      <c r="B139" s="14" t="str">
        <f t="shared" ca="1" si="14"/>
        <v>INDVDEFFTF-22</v>
      </c>
      <c r="C139" s="15" t="str">
        <f t="shared" ca="1" si="13"/>
        <v>IVDTF</v>
      </c>
      <c r="D139" s="16">
        <f>'EE investment costs'!$F$15</f>
        <v>2016</v>
      </c>
      <c r="E139" s="14">
        <f>VLOOKUP(X139,'EE investment costs'!$D$56:$R$656,15,0)</f>
        <v>7.8000000000000007</v>
      </c>
      <c r="F139" s="17">
        <f ca="1">INDEX('EE investment costs'!$D$56:$R$656,MATCH(X139,'EE investment costs'!$D$56:$D$656,0),MATCH($V$8,'EE investment costs'!$D$56:$R$56,0))</f>
        <v>0</v>
      </c>
      <c r="I139" s="18">
        <v>1</v>
      </c>
      <c r="J139" s="18">
        <v>1</v>
      </c>
      <c r="K139" s="14">
        <f t="shared" ca="1" si="17"/>
        <v>8</v>
      </c>
      <c r="M139" s="19" t="str">
        <f t="shared" ca="1" si="15"/>
        <v>INDVDEFFTF-22</v>
      </c>
      <c r="N139" s="23" t="str">
        <f t="shared" ca="1" si="16"/>
        <v>Motor vehicles Saving Tech-Haulage Tractors, Trucks, Fishing boats 2.2y</v>
      </c>
      <c r="O139" s="23" t="s">
        <v>32</v>
      </c>
      <c r="P139" s="23" t="s">
        <v>33</v>
      </c>
      <c r="Q139" s="23"/>
      <c r="R139" s="23"/>
      <c r="S139" s="19" t="s">
        <v>34</v>
      </c>
      <c r="V139" s="16" t="str">
        <f t="shared" ca="1" si="18"/>
        <v>VD</v>
      </c>
      <c r="W139" s="14" t="str">
        <f t="shared" ca="1" si="18"/>
        <v>Motor vehicles</v>
      </c>
      <c r="X139" s="3" t="str">
        <f>'EE investment costs'!D188</f>
        <v>TF-22</v>
      </c>
      <c r="Y139" s="3" t="str">
        <f>'EE investment costs'!E188</f>
        <v>Haulage Tractors, Trucks, Fishing boats</v>
      </c>
      <c r="AC139" s="123">
        <f>'EE investment costs'!C188</f>
        <v>2.2000000000000002</v>
      </c>
      <c r="AD139" s="22"/>
    </row>
    <row r="140" spans="2:30">
      <c r="B140" s="14" t="str">
        <f t="shared" ca="1" si="14"/>
        <v>INDVDEFFMT-23</v>
      </c>
      <c r="C140" s="15" t="str">
        <f t="shared" ca="1" si="13"/>
        <v>IVDMT</v>
      </c>
      <c r="D140" s="16">
        <f>'EE investment costs'!$F$15</f>
        <v>2016</v>
      </c>
      <c r="E140" s="14">
        <f>VLOOKUP(X140,'EE investment costs'!$D$56:$R$656,15,0)</f>
        <v>5.15</v>
      </c>
      <c r="F140" s="17">
        <f ca="1">INDEX('EE investment costs'!$D$56:$R$656,MATCH(X140,'EE investment costs'!$D$56:$D$656,0),MATCH($V$8,'EE investment costs'!$D$56:$R$56,0))</f>
        <v>300.3492724341325</v>
      </c>
      <c r="I140" s="18">
        <v>1</v>
      </c>
      <c r="J140" s="18">
        <v>1</v>
      </c>
      <c r="K140" s="14">
        <f t="shared" ca="1" si="17"/>
        <v>8</v>
      </c>
      <c r="M140" s="19" t="str">
        <f t="shared" ca="1" si="15"/>
        <v>INDVDEFFMT-23</v>
      </c>
      <c r="N140" s="23" t="str">
        <f t="shared" ca="1" si="16"/>
        <v>Motor vehicles Saving Tech-Heat Medium Temp. up to 150C 2.3y</v>
      </c>
      <c r="O140" s="23" t="s">
        <v>32</v>
      </c>
      <c r="P140" s="23" t="s">
        <v>33</v>
      </c>
      <c r="Q140" s="23"/>
      <c r="R140" s="23"/>
      <c r="S140" s="19" t="s">
        <v>34</v>
      </c>
      <c r="V140" s="16" t="str">
        <f t="shared" ca="1" si="18"/>
        <v>VD</v>
      </c>
      <c r="W140" s="14" t="str">
        <f t="shared" ca="1" si="18"/>
        <v>Motor vehicles</v>
      </c>
      <c r="X140" s="3" t="str">
        <f>'EE investment costs'!D189</f>
        <v>MT-23</v>
      </c>
      <c r="Y140" s="3" t="str">
        <f>'EE investment costs'!E189</f>
        <v>Heat Medium Temp. up to 150C</v>
      </c>
      <c r="AC140" s="123">
        <f>'EE investment costs'!C189</f>
        <v>2.2999999999999998</v>
      </c>
      <c r="AD140" s="22"/>
    </row>
    <row r="141" spans="2:30">
      <c r="B141" s="14" t="str">
        <f t="shared" ca="1" si="14"/>
        <v>INDVDEFFHT-23</v>
      </c>
      <c r="C141" s="15" t="str">
        <f t="shared" ca="1" si="13"/>
        <v>IVDHT</v>
      </c>
      <c r="D141" s="16">
        <f>'EE investment costs'!$F$15</f>
        <v>2016</v>
      </c>
      <c r="E141" s="14">
        <f>VLOOKUP(X141,'EE investment costs'!$D$56:$R$656,15,0)</f>
        <v>4.1199999999999992</v>
      </c>
      <c r="F141" s="17">
        <f ca="1">INDEX('EE investment costs'!$D$56:$R$656,MATCH(X141,'EE investment costs'!$D$56:$D$656,0),MATCH($V$8,'EE investment costs'!$D$56:$R$56,0))</f>
        <v>270.66761585720172</v>
      </c>
      <c r="I141" s="18">
        <v>1</v>
      </c>
      <c r="J141" s="18">
        <v>1</v>
      </c>
      <c r="K141" s="14">
        <f t="shared" ca="1" si="17"/>
        <v>8</v>
      </c>
      <c r="M141" s="19" t="str">
        <f t="shared" ca="1" si="15"/>
        <v>INDVDEFFHT-23</v>
      </c>
      <c r="N141" s="23" t="str">
        <f t="shared" ca="1" si="16"/>
        <v>Motor vehicles Saving Tech-Heat High Temp. over 150C 2.3y</v>
      </c>
      <c r="O141" s="23" t="s">
        <v>32</v>
      </c>
      <c r="P141" s="23" t="s">
        <v>33</v>
      </c>
      <c r="Q141" s="23"/>
      <c r="R141" s="23"/>
      <c r="S141" s="19" t="s">
        <v>34</v>
      </c>
      <c r="V141" s="16" t="str">
        <f t="shared" ca="1" si="18"/>
        <v>VD</v>
      </c>
      <c r="W141" s="14" t="str">
        <f t="shared" ca="1" si="18"/>
        <v>Motor vehicles</v>
      </c>
      <c r="X141" s="3" t="str">
        <f>'EE investment costs'!D190</f>
        <v>HT-23</v>
      </c>
      <c r="Y141" s="3" t="str">
        <f>'EE investment costs'!E190</f>
        <v>Heat High Temp. over 150C</v>
      </c>
      <c r="AC141" s="123">
        <f>'EE investment costs'!C190</f>
        <v>2.2999999999999998</v>
      </c>
      <c r="AD141" s="22"/>
    </row>
    <row r="142" spans="2:30">
      <c r="B142" s="14" t="str">
        <f t="shared" ca="1" si="14"/>
        <v>INDVDEFFRH-23</v>
      </c>
      <c r="C142" s="15" t="str">
        <f t="shared" ca="1" si="13"/>
        <v>IVDRH</v>
      </c>
      <c r="D142" s="16">
        <f>'EE investment costs'!$F$15</f>
        <v>2016</v>
      </c>
      <c r="E142" s="14">
        <f>VLOOKUP(X142,'EE investment costs'!$D$56:$R$656,15,0)</f>
        <v>16</v>
      </c>
      <c r="F142" s="17">
        <f ca="1">INDEX('EE investment costs'!$D$56:$R$656,MATCH(X142,'EE investment costs'!$D$56:$D$656,0),MATCH($V$8,'EE investment costs'!$D$56:$R$56,0))</f>
        <v>0</v>
      </c>
      <c r="I142" s="18">
        <v>1</v>
      </c>
      <c r="J142" s="18">
        <v>1</v>
      </c>
      <c r="K142" s="14">
        <f t="shared" ca="1" si="17"/>
        <v>8</v>
      </c>
      <c r="M142" s="19" t="str">
        <f t="shared" ca="1" si="15"/>
        <v>INDVDEFFRH-23</v>
      </c>
      <c r="N142" s="23" t="str">
        <f t="shared" ca="1" si="16"/>
        <v>Motor vehicles Saving Tech-Heat Room Heat 2.3y</v>
      </c>
      <c r="O142" s="23" t="s">
        <v>32</v>
      </c>
      <c r="P142" s="23" t="s">
        <v>33</v>
      </c>
      <c r="Q142" s="23"/>
      <c r="R142" s="23"/>
      <c r="S142" s="19" t="s">
        <v>34</v>
      </c>
      <c r="V142" s="16" t="str">
        <f t="shared" ca="1" si="18"/>
        <v>VD</v>
      </c>
      <c r="W142" s="14" t="str">
        <f t="shared" ca="1" si="18"/>
        <v>Motor vehicles</v>
      </c>
      <c r="X142" s="3" t="str">
        <f>'EE investment costs'!D191</f>
        <v>RH-23</v>
      </c>
      <c r="Y142" s="3" t="str">
        <f>'EE investment costs'!E191</f>
        <v>Heat Room Heat</v>
      </c>
      <c r="AC142" s="123">
        <f>'EE investment costs'!C191</f>
        <v>2.2999999999999998</v>
      </c>
      <c r="AD142" s="22"/>
    </row>
    <row r="143" spans="2:30">
      <c r="B143" s="14" t="str">
        <f t="shared" ca="1" si="14"/>
        <v>INDVDEFFLA-23</v>
      </c>
      <c r="C143" s="15" t="str">
        <f t="shared" ca="1" si="13"/>
        <v>IVDLA</v>
      </c>
      <c r="D143" s="16">
        <f>'EE investment costs'!$F$15</f>
        <v>2016</v>
      </c>
      <c r="E143" s="14">
        <f>VLOOKUP(X143,'EE investment costs'!$D$56:$R$656,15,0)</f>
        <v>3.4764999999999997</v>
      </c>
      <c r="F143" s="17">
        <f ca="1">INDEX('EE investment costs'!$D$56:$R$656,MATCH(X143,'EE investment costs'!$D$56:$D$656,0),MATCH($V$8,'EE investment costs'!$D$56:$R$56,0))</f>
        <v>828.78916631496895</v>
      </c>
      <c r="I143" s="18">
        <v>1</v>
      </c>
      <c r="J143" s="18">
        <v>1</v>
      </c>
      <c r="K143" s="14">
        <f t="shared" ca="1" si="17"/>
        <v>4</v>
      </c>
      <c r="M143" s="19" t="str">
        <f t="shared" ca="1" si="15"/>
        <v>INDVDEFFLA-23</v>
      </c>
      <c r="N143" s="23" t="str">
        <f t="shared" ca="1" si="16"/>
        <v>Motor vehicles Saving Tech-Light 2.3y</v>
      </c>
      <c r="O143" s="23" t="s">
        <v>32</v>
      </c>
      <c r="P143" s="23" t="s">
        <v>33</v>
      </c>
      <c r="Q143" s="23"/>
      <c r="R143" s="23"/>
      <c r="S143" s="19" t="s">
        <v>34</v>
      </c>
      <c r="V143" s="16" t="str">
        <f t="shared" ca="1" si="18"/>
        <v>VD</v>
      </c>
      <c r="W143" s="14" t="str">
        <f t="shared" ca="1" si="18"/>
        <v>Motor vehicles</v>
      </c>
      <c r="X143" s="3" t="str">
        <f>'EE investment costs'!D192</f>
        <v>LA-23</v>
      </c>
      <c r="Y143" s="3" t="str">
        <f>'EE investment costs'!E192</f>
        <v>Light</v>
      </c>
      <c r="AC143" s="123">
        <f>'EE investment costs'!C192</f>
        <v>2.2999999999999998</v>
      </c>
      <c r="AD143" s="22"/>
    </row>
    <row r="144" spans="2:30">
      <c r="B144" s="14" t="str">
        <f t="shared" ca="1" si="14"/>
        <v>INDVDEFFEM-23</v>
      </c>
      <c r="C144" s="15" t="str">
        <f t="shared" ca="1" si="13"/>
        <v>IVDEM</v>
      </c>
      <c r="D144" s="16">
        <f>'EE investment costs'!$F$15</f>
        <v>2016</v>
      </c>
      <c r="E144" s="14">
        <f>VLOOKUP(X144,'EE investment costs'!$D$56:$R$656,15,0)</f>
        <v>3.6503249999999996</v>
      </c>
      <c r="F144" s="17">
        <f ca="1">INDEX('EE investment costs'!$D$56:$R$656,MATCH(X144,'EE investment costs'!$D$56:$D$656,0),MATCH($V$8,'EE investment costs'!$D$56:$R$56,0))</f>
        <v>790.54132708625355</v>
      </c>
      <c r="I144" s="18">
        <v>1</v>
      </c>
      <c r="J144" s="18">
        <v>1</v>
      </c>
      <c r="K144" s="14">
        <f t="shared" ca="1" si="17"/>
        <v>5</v>
      </c>
      <c r="M144" s="19" t="str">
        <f t="shared" ca="1" si="15"/>
        <v>INDVDEFFEM-23</v>
      </c>
      <c r="N144" s="23" t="str">
        <f t="shared" ca="1" si="16"/>
        <v>Motor vehicles Saving Tech-Electric Motors 2.3y</v>
      </c>
      <c r="O144" s="23" t="s">
        <v>32</v>
      </c>
      <c r="P144" s="23" t="s">
        <v>33</v>
      </c>
      <c r="Q144" s="23"/>
      <c r="R144" s="23"/>
      <c r="S144" s="19" t="s">
        <v>34</v>
      </c>
      <c r="V144" s="16" t="str">
        <f t="shared" ca="1" si="18"/>
        <v>VD</v>
      </c>
      <c r="W144" s="14" t="str">
        <f t="shared" ca="1" si="18"/>
        <v>Motor vehicles</v>
      </c>
      <c r="X144" s="3" t="str">
        <f>'EE investment costs'!D193</f>
        <v>EM-23</v>
      </c>
      <c r="Y144" s="3" t="str">
        <f>'EE investment costs'!E193</f>
        <v>Electric Motors</v>
      </c>
      <c r="AC144" s="123">
        <f>'EE investment costs'!C193</f>
        <v>2.2999999999999998</v>
      </c>
      <c r="AD144" s="22"/>
    </row>
    <row r="145" spans="2:30">
      <c r="B145" s="14" t="str">
        <f t="shared" ca="1" si="14"/>
        <v>INDVDEFFTF-23</v>
      </c>
      <c r="C145" s="15" t="str">
        <f t="shared" ca="1" si="13"/>
        <v>IVDTF</v>
      </c>
      <c r="D145" s="16">
        <f>'EE investment costs'!$F$15</f>
        <v>2016</v>
      </c>
      <c r="E145" s="14">
        <f>VLOOKUP(X145,'EE investment costs'!$D$56:$R$656,15,0)</f>
        <v>8.1999999999999993</v>
      </c>
      <c r="F145" s="17">
        <f ca="1">INDEX('EE investment costs'!$D$56:$R$656,MATCH(X145,'EE investment costs'!$D$56:$D$656,0),MATCH($V$8,'EE investment costs'!$D$56:$R$56,0))</f>
        <v>0</v>
      </c>
      <c r="I145" s="18">
        <v>1</v>
      </c>
      <c r="J145" s="18">
        <v>1</v>
      </c>
      <c r="K145" s="14">
        <f t="shared" ca="1" si="17"/>
        <v>8</v>
      </c>
      <c r="M145" s="19" t="str">
        <f t="shared" ca="1" si="15"/>
        <v>INDVDEFFTF-23</v>
      </c>
      <c r="N145" s="23" t="str">
        <f t="shared" ca="1" si="16"/>
        <v>Motor vehicles Saving Tech-Haulage Tractors, Trucks, Fishing boats 2.3y</v>
      </c>
      <c r="O145" s="23" t="s">
        <v>32</v>
      </c>
      <c r="P145" s="23" t="s">
        <v>33</v>
      </c>
      <c r="Q145" s="23"/>
      <c r="R145" s="23"/>
      <c r="S145" s="19" t="s">
        <v>34</v>
      </c>
      <c r="V145" s="16" t="str">
        <f t="shared" ca="1" si="18"/>
        <v>VD</v>
      </c>
      <c r="W145" s="14" t="str">
        <f t="shared" ca="1" si="18"/>
        <v>Motor vehicles</v>
      </c>
      <c r="X145" s="3" t="str">
        <f>'EE investment costs'!D194</f>
        <v>TF-23</v>
      </c>
      <c r="Y145" s="3" t="str">
        <f>'EE investment costs'!E194</f>
        <v>Haulage Tractors, Trucks, Fishing boats</v>
      </c>
      <c r="AC145" s="123">
        <f>'EE investment costs'!C194</f>
        <v>2.2999999999999998</v>
      </c>
      <c r="AD145" s="22"/>
    </row>
    <row r="146" spans="2:30">
      <c r="B146" s="14" t="str">
        <f t="shared" ca="1" si="14"/>
        <v>INDVDEFFMT-24</v>
      </c>
      <c r="C146" s="15" t="str">
        <f t="shared" ca="1" si="13"/>
        <v>IVDMT</v>
      </c>
      <c r="D146" s="16">
        <f>'EE investment costs'!$F$15</f>
        <v>2016</v>
      </c>
      <c r="E146" s="14">
        <f>VLOOKUP(X146,'EE investment costs'!$D$56:$R$656,15,0)</f>
        <v>5.2</v>
      </c>
      <c r="F146" s="17">
        <f ca="1">INDEX('EE investment costs'!$D$56:$R$656,MATCH(X146,'EE investment costs'!$D$56:$D$656,0),MATCH($V$8,'EE investment costs'!$D$56:$R$56,0))</f>
        <v>318.5009601707481</v>
      </c>
      <c r="I146" s="18">
        <v>1</v>
      </c>
      <c r="J146" s="18">
        <v>1</v>
      </c>
      <c r="K146" s="14">
        <f t="shared" ca="1" si="17"/>
        <v>8</v>
      </c>
      <c r="M146" s="19" t="str">
        <f t="shared" ca="1" si="15"/>
        <v>INDVDEFFMT-24</v>
      </c>
      <c r="N146" s="23" t="str">
        <f t="shared" ca="1" si="16"/>
        <v>Motor vehicles Saving Tech-Heat Medium Temp. up to 150C 2.4y</v>
      </c>
      <c r="O146" s="23" t="s">
        <v>32</v>
      </c>
      <c r="P146" s="23" t="s">
        <v>33</v>
      </c>
      <c r="Q146" s="23"/>
      <c r="R146" s="23"/>
      <c r="S146" s="19" t="s">
        <v>34</v>
      </c>
      <c r="V146" s="16" t="str">
        <f t="shared" ca="1" si="18"/>
        <v>VD</v>
      </c>
      <c r="W146" s="14" t="str">
        <f t="shared" ca="1" si="18"/>
        <v>Motor vehicles</v>
      </c>
      <c r="X146" s="3" t="str">
        <f>'EE investment costs'!D195</f>
        <v>MT-24</v>
      </c>
      <c r="Y146" s="3" t="str">
        <f>'EE investment costs'!E195</f>
        <v>Heat Medium Temp. up to 150C</v>
      </c>
      <c r="AC146" s="123">
        <f>'EE investment costs'!C195</f>
        <v>2.4</v>
      </c>
      <c r="AD146" s="22"/>
    </row>
    <row r="147" spans="2:30">
      <c r="B147" s="14" t="str">
        <f t="shared" ca="1" si="14"/>
        <v>INDVDEFFHT-24</v>
      </c>
      <c r="C147" s="15" t="str">
        <f t="shared" ca="1" si="13"/>
        <v>IVDHT</v>
      </c>
      <c r="D147" s="16">
        <f>'EE investment costs'!$F$15</f>
        <v>2016</v>
      </c>
      <c r="E147" s="14">
        <f>VLOOKUP(X147,'EE investment costs'!$D$56:$R$656,15,0)</f>
        <v>4.1599999999999993</v>
      </c>
      <c r="F147" s="17">
        <f ca="1">INDEX('EE investment costs'!$D$56:$R$656,MATCH(X147,'EE investment costs'!$D$56:$D$656,0),MATCH($V$8,'EE investment costs'!$D$56:$R$56,0))</f>
        <v>285.10322203625248</v>
      </c>
      <c r="I147" s="18">
        <v>1</v>
      </c>
      <c r="J147" s="18">
        <v>1</v>
      </c>
      <c r="K147" s="14">
        <f t="shared" ca="1" si="17"/>
        <v>8</v>
      </c>
      <c r="M147" s="19" t="str">
        <f t="shared" ca="1" si="15"/>
        <v>INDVDEFFHT-24</v>
      </c>
      <c r="N147" s="23" t="str">
        <f t="shared" ca="1" si="16"/>
        <v>Motor vehicles Saving Tech-Heat High Temp. over 150C 2.4y</v>
      </c>
      <c r="O147" s="23" t="s">
        <v>32</v>
      </c>
      <c r="P147" s="23" t="s">
        <v>33</v>
      </c>
      <c r="Q147" s="23"/>
      <c r="R147" s="23"/>
      <c r="S147" s="19" t="s">
        <v>34</v>
      </c>
      <c r="V147" s="16" t="str">
        <f t="shared" ca="1" si="18"/>
        <v>VD</v>
      </c>
      <c r="W147" s="14" t="str">
        <f t="shared" ca="1" si="18"/>
        <v>Motor vehicles</v>
      </c>
      <c r="X147" s="3" t="str">
        <f>'EE investment costs'!D196</f>
        <v>HT-24</v>
      </c>
      <c r="Y147" s="3" t="str">
        <f>'EE investment costs'!E196</f>
        <v>Heat High Temp. over 150C</v>
      </c>
      <c r="AC147" s="123">
        <f>'EE investment costs'!C196</f>
        <v>2.4</v>
      </c>
      <c r="AD147" s="22"/>
    </row>
    <row r="148" spans="2:30">
      <c r="B148" s="14" t="str">
        <f t="shared" ca="1" si="14"/>
        <v>INDVDEFFRH-24</v>
      </c>
      <c r="C148" s="15" t="str">
        <f t="shared" ca="1" si="13"/>
        <v>IVDRH</v>
      </c>
      <c r="D148" s="16">
        <f>'EE investment costs'!$F$15</f>
        <v>2016</v>
      </c>
      <c r="E148" s="14">
        <f>VLOOKUP(X148,'EE investment costs'!$D$56:$R$656,15,0)</f>
        <v>16</v>
      </c>
      <c r="F148" s="17">
        <f ca="1">INDEX('EE investment costs'!$D$56:$R$656,MATCH(X148,'EE investment costs'!$D$56:$D$656,0),MATCH($V$8,'EE investment costs'!$D$56:$R$56,0))</f>
        <v>0</v>
      </c>
      <c r="I148" s="18">
        <v>1</v>
      </c>
      <c r="J148" s="18">
        <v>1</v>
      </c>
      <c r="K148" s="14">
        <f t="shared" ca="1" si="17"/>
        <v>8</v>
      </c>
      <c r="M148" s="19" t="str">
        <f t="shared" ca="1" si="15"/>
        <v>INDVDEFFRH-24</v>
      </c>
      <c r="N148" s="23" t="str">
        <f t="shared" ca="1" si="16"/>
        <v>Motor vehicles Saving Tech-Heat Room Heat 2.4y</v>
      </c>
      <c r="O148" s="23" t="s">
        <v>32</v>
      </c>
      <c r="P148" s="23" t="s">
        <v>33</v>
      </c>
      <c r="Q148" s="23"/>
      <c r="R148" s="23"/>
      <c r="S148" s="19" t="s">
        <v>34</v>
      </c>
      <c r="V148" s="16" t="str">
        <f t="shared" ca="1" si="18"/>
        <v>VD</v>
      </c>
      <c r="W148" s="14" t="str">
        <f t="shared" ca="1" si="18"/>
        <v>Motor vehicles</v>
      </c>
      <c r="X148" s="3" t="str">
        <f>'EE investment costs'!D197</f>
        <v>RH-24</v>
      </c>
      <c r="Y148" s="3" t="str">
        <f>'EE investment costs'!E197</f>
        <v>Heat Room Heat</v>
      </c>
      <c r="AC148" s="123">
        <f>'EE investment costs'!C197</f>
        <v>2.4</v>
      </c>
      <c r="AD148" s="22"/>
    </row>
    <row r="149" spans="2:30">
      <c r="B149" s="14" t="str">
        <f t="shared" ca="1" si="14"/>
        <v>INDVDEFFLA-24</v>
      </c>
      <c r="C149" s="15" t="str">
        <f t="shared" ca="1" si="13"/>
        <v>IVDLA</v>
      </c>
      <c r="D149" s="16">
        <f>'EE investment costs'!$F$15</f>
        <v>2016</v>
      </c>
      <c r="E149" s="14">
        <f>VLOOKUP(X149,'EE investment costs'!$D$56:$R$656,15,0)</f>
        <v>3.5019999999999998</v>
      </c>
      <c r="F149" s="17">
        <f ca="1">INDEX('EE investment costs'!$D$56:$R$656,MATCH(X149,'EE investment costs'!$D$56:$D$656,0),MATCH($V$8,'EE investment costs'!$D$56:$R$56,0))</f>
        <v>884.58413142293205</v>
      </c>
      <c r="I149" s="18">
        <v>1</v>
      </c>
      <c r="J149" s="18">
        <v>1</v>
      </c>
      <c r="K149" s="14">
        <f t="shared" ca="1" si="17"/>
        <v>4</v>
      </c>
      <c r="M149" s="19" t="str">
        <f t="shared" ca="1" si="15"/>
        <v>INDVDEFFLA-24</v>
      </c>
      <c r="N149" s="23" t="str">
        <f t="shared" ca="1" si="16"/>
        <v>Motor vehicles Saving Tech-Light 2.4y</v>
      </c>
      <c r="O149" s="23" t="s">
        <v>32</v>
      </c>
      <c r="P149" s="23" t="s">
        <v>33</v>
      </c>
      <c r="Q149" s="23"/>
      <c r="R149" s="23"/>
      <c r="S149" s="19" t="s">
        <v>34</v>
      </c>
      <c r="V149" s="16" t="str">
        <f t="shared" ca="1" si="18"/>
        <v>VD</v>
      </c>
      <c r="W149" s="14" t="str">
        <f t="shared" ca="1" si="18"/>
        <v>Motor vehicles</v>
      </c>
      <c r="X149" s="3" t="str">
        <f>'EE investment costs'!D198</f>
        <v>LA-24</v>
      </c>
      <c r="Y149" s="3" t="str">
        <f>'EE investment costs'!E198</f>
        <v>Light</v>
      </c>
      <c r="AC149" s="123">
        <f>'EE investment costs'!C198</f>
        <v>2.4</v>
      </c>
      <c r="AD149" s="22"/>
    </row>
    <row r="150" spans="2:30">
      <c r="B150" s="14" t="str">
        <f t="shared" ca="1" si="14"/>
        <v>INDVDEFFEM-24</v>
      </c>
      <c r="C150" s="15" t="str">
        <f t="shared" ca="1" si="13"/>
        <v>IVDEM</v>
      </c>
      <c r="D150" s="16">
        <f>'EE investment costs'!$F$15</f>
        <v>2016</v>
      </c>
      <c r="E150" s="14">
        <f>VLOOKUP(X150,'EE investment costs'!$D$56:$R$656,15,0)</f>
        <v>3.6770999999999998</v>
      </c>
      <c r="F150" s="17">
        <f ca="1">INDEX('EE investment costs'!$D$56:$R$656,MATCH(X150,'EE investment costs'!$D$56:$D$656,0),MATCH($V$8,'EE investment costs'!$D$56:$R$56,0))</f>
        <v>842.44158291567032</v>
      </c>
      <c r="I150" s="18">
        <v>1</v>
      </c>
      <c r="J150" s="18">
        <v>1</v>
      </c>
      <c r="K150" s="14">
        <f t="shared" ca="1" si="17"/>
        <v>4</v>
      </c>
      <c r="M150" s="19" t="str">
        <f t="shared" ca="1" si="15"/>
        <v>INDVDEFFEM-24</v>
      </c>
      <c r="N150" s="23" t="str">
        <f t="shared" ca="1" si="16"/>
        <v>Motor vehicles Saving Tech-Electric Motors 2.4y</v>
      </c>
      <c r="O150" s="23" t="s">
        <v>32</v>
      </c>
      <c r="P150" s="23" t="s">
        <v>33</v>
      </c>
      <c r="Q150" s="23"/>
      <c r="R150" s="23"/>
      <c r="S150" s="19" t="s">
        <v>34</v>
      </c>
      <c r="V150" s="16" t="str">
        <f t="shared" ca="1" si="18"/>
        <v>VD</v>
      </c>
      <c r="W150" s="14" t="str">
        <f t="shared" ca="1" si="18"/>
        <v>Motor vehicles</v>
      </c>
      <c r="X150" s="3" t="str">
        <f>'EE investment costs'!D199</f>
        <v>EM-24</v>
      </c>
      <c r="Y150" s="3" t="str">
        <f>'EE investment costs'!E199</f>
        <v>Electric Motors</v>
      </c>
      <c r="AC150" s="123">
        <f>'EE investment costs'!C199</f>
        <v>2.4</v>
      </c>
      <c r="AD150" s="22"/>
    </row>
    <row r="151" spans="2:30">
      <c r="B151" s="14" t="str">
        <f t="shared" ca="1" si="14"/>
        <v>INDVDEFFTF-24</v>
      </c>
      <c r="C151" s="15" t="str">
        <f t="shared" ca="1" si="13"/>
        <v>IVDTF</v>
      </c>
      <c r="D151" s="16">
        <f>'EE investment costs'!$F$15</f>
        <v>2016</v>
      </c>
      <c r="E151" s="14">
        <f>VLOOKUP(X151,'EE investment costs'!$D$56:$R$656,15,0)</f>
        <v>8.6</v>
      </c>
      <c r="F151" s="17">
        <f ca="1">INDEX('EE investment costs'!$D$56:$R$656,MATCH(X151,'EE investment costs'!$D$56:$D$656,0),MATCH($V$8,'EE investment costs'!$D$56:$R$56,0))</f>
        <v>0</v>
      </c>
      <c r="I151" s="18">
        <v>1</v>
      </c>
      <c r="J151" s="18">
        <v>1</v>
      </c>
      <c r="K151" s="14">
        <f t="shared" ca="1" si="17"/>
        <v>8</v>
      </c>
      <c r="M151" s="19" t="str">
        <f t="shared" ca="1" si="15"/>
        <v>INDVDEFFTF-24</v>
      </c>
      <c r="N151" s="23" t="str">
        <f t="shared" ca="1" si="16"/>
        <v>Motor vehicles Saving Tech-Haulage Tractors, Trucks, Fishing boats 2.4y</v>
      </c>
      <c r="O151" s="23" t="s">
        <v>32</v>
      </c>
      <c r="P151" s="23" t="s">
        <v>33</v>
      </c>
      <c r="Q151" s="23"/>
      <c r="R151" s="23"/>
      <c r="S151" s="19" t="s">
        <v>34</v>
      </c>
      <c r="V151" s="16" t="str">
        <f t="shared" ca="1" si="18"/>
        <v>VD</v>
      </c>
      <c r="W151" s="14" t="str">
        <f t="shared" ca="1" si="18"/>
        <v>Motor vehicles</v>
      </c>
      <c r="X151" s="3" t="str">
        <f>'EE investment costs'!D200</f>
        <v>TF-24</v>
      </c>
      <c r="Y151" s="3" t="str">
        <f>'EE investment costs'!E200</f>
        <v>Haulage Tractors, Trucks, Fishing boats</v>
      </c>
      <c r="AC151" s="123">
        <f>'EE investment costs'!C200</f>
        <v>2.4</v>
      </c>
      <c r="AD151" s="22"/>
    </row>
    <row r="152" spans="2:30">
      <c r="B152" s="14" t="str">
        <f t="shared" ca="1" si="14"/>
        <v>INDVDEFFMT-25</v>
      </c>
      <c r="C152" s="15" t="str">
        <f t="shared" ca="1" si="13"/>
        <v>IVDMT</v>
      </c>
      <c r="D152" s="16">
        <f>'EE investment costs'!$F$15</f>
        <v>2016</v>
      </c>
      <c r="E152" s="14">
        <f>VLOOKUP(X152,'EE investment costs'!$D$56:$R$656,15,0)</f>
        <v>5.25</v>
      </c>
      <c r="F152" s="17">
        <f ca="1">INDEX('EE investment costs'!$D$56:$R$656,MATCH(X152,'EE investment costs'!$D$56:$D$656,0),MATCH($V$8,'EE investment costs'!$D$56:$R$56,0))</f>
        <v>336.6526479073637</v>
      </c>
      <c r="I152" s="18">
        <v>1</v>
      </c>
      <c r="J152" s="18">
        <v>1</v>
      </c>
      <c r="K152" s="14">
        <f t="shared" ca="1" si="17"/>
        <v>8</v>
      </c>
      <c r="M152" s="19" t="str">
        <f t="shared" ca="1" si="15"/>
        <v>INDVDEFFMT-25</v>
      </c>
      <c r="N152" s="23" t="str">
        <f t="shared" ca="1" si="16"/>
        <v>Motor vehicles Saving Tech-Heat Medium Temp. up to 150C 2.5y</v>
      </c>
      <c r="O152" s="23" t="s">
        <v>32</v>
      </c>
      <c r="P152" s="23" t="s">
        <v>33</v>
      </c>
      <c r="Q152" s="23"/>
      <c r="R152" s="23"/>
      <c r="S152" s="19" t="s">
        <v>34</v>
      </c>
      <c r="V152" s="16" t="str">
        <f t="shared" ca="1" si="18"/>
        <v>VD</v>
      </c>
      <c r="W152" s="14" t="str">
        <f t="shared" ca="1" si="18"/>
        <v>Motor vehicles</v>
      </c>
      <c r="X152" s="3" t="str">
        <f>'EE investment costs'!D201</f>
        <v>MT-25</v>
      </c>
      <c r="Y152" s="3" t="str">
        <f>'EE investment costs'!E201</f>
        <v>Heat Medium Temp. up to 150C</v>
      </c>
      <c r="AC152" s="123">
        <f>'EE investment costs'!C201</f>
        <v>2.5</v>
      </c>
      <c r="AD152" s="22"/>
    </row>
    <row r="153" spans="2:30">
      <c r="B153" s="14" t="str">
        <f t="shared" ca="1" si="14"/>
        <v>INDVDEFFHT-25</v>
      </c>
      <c r="C153" s="15" t="str">
        <f t="shared" ca="1" si="13"/>
        <v>IVDHT</v>
      </c>
      <c r="D153" s="16">
        <f>'EE investment costs'!$F$15</f>
        <v>2016</v>
      </c>
      <c r="E153" s="14">
        <f>VLOOKUP(X153,'EE investment costs'!$D$56:$R$656,15,0)</f>
        <v>4.1999999999999993</v>
      </c>
      <c r="F153" s="17">
        <f ca="1">INDEX('EE investment costs'!$D$56:$R$656,MATCH(X153,'EE investment costs'!$D$56:$D$656,0),MATCH($V$8,'EE investment costs'!$D$56:$R$56,0))</f>
        <v>299.53882821530328</v>
      </c>
      <c r="I153" s="18">
        <v>1</v>
      </c>
      <c r="J153" s="18">
        <v>1</v>
      </c>
      <c r="K153" s="14">
        <f t="shared" ca="1" si="17"/>
        <v>8</v>
      </c>
      <c r="M153" s="19" t="str">
        <f t="shared" ca="1" si="15"/>
        <v>INDVDEFFHT-25</v>
      </c>
      <c r="N153" s="23" t="str">
        <f t="shared" ca="1" si="16"/>
        <v>Motor vehicles Saving Tech-Heat High Temp. over 150C 2.5y</v>
      </c>
      <c r="O153" s="23" t="s">
        <v>32</v>
      </c>
      <c r="P153" s="23" t="s">
        <v>33</v>
      </c>
      <c r="Q153" s="23"/>
      <c r="R153" s="23"/>
      <c r="S153" s="19" t="s">
        <v>34</v>
      </c>
      <c r="V153" s="16" t="str">
        <f t="shared" ca="1" si="18"/>
        <v>VD</v>
      </c>
      <c r="W153" s="14" t="str">
        <f t="shared" ca="1" si="18"/>
        <v>Motor vehicles</v>
      </c>
      <c r="X153" s="3" t="str">
        <f>'EE investment costs'!D202</f>
        <v>HT-25</v>
      </c>
      <c r="Y153" s="3" t="str">
        <f>'EE investment costs'!E202</f>
        <v>Heat High Temp. over 150C</v>
      </c>
      <c r="AC153" s="123">
        <f>'EE investment costs'!C202</f>
        <v>2.5</v>
      </c>
      <c r="AD153" s="22"/>
    </row>
    <row r="154" spans="2:30">
      <c r="B154" s="14" t="str">
        <f t="shared" ca="1" si="14"/>
        <v>INDVDEFFRH-25</v>
      </c>
      <c r="C154" s="15" t="str">
        <f t="shared" ca="1" si="13"/>
        <v>IVDRH</v>
      </c>
      <c r="D154" s="16">
        <f>'EE investment costs'!$F$15</f>
        <v>2016</v>
      </c>
      <c r="E154" s="14">
        <f>VLOOKUP(X154,'EE investment costs'!$D$56:$R$656,15,0)</f>
        <v>16</v>
      </c>
      <c r="F154" s="17">
        <f ca="1">INDEX('EE investment costs'!$D$56:$R$656,MATCH(X154,'EE investment costs'!$D$56:$D$656,0),MATCH($V$8,'EE investment costs'!$D$56:$R$56,0))</f>
        <v>0</v>
      </c>
      <c r="I154" s="18">
        <v>1</v>
      </c>
      <c r="J154" s="18">
        <v>1</v>
      </c>
      <c r="K154" s="14">
        <f t="shared" ca="1" si="17"/>
        <v>8</v>
      </c>
      <c r="M154" s="19" t="str">
        <f t="shared" ca="1" si="15"/>
        <v>INDVDEFFRH-25</v>
      </c>
      <c r="N154" s="23" t="str">
        <f t="shared" ca="1" si="16"/>
        <v>Motor vehicles Saving Tech-Heat Room Heat 2.5y</v>
      </c>
      <c r="O154" s="23" t="s">
        <v>32</v>
      </c>
      <c r="P154" s="23" t="s">
        <v>33</v>
      </c>
      <c r="Q154" s="23"/>
      <c r="R154" s="23"/>
      <c r="S154" s="19" t="s">
        <v>34</v>
      </c>
      <c r="V154" s="16" t="str">
        <f t="shared" ca="1" si="18"/>
        <v>VD</v>
      </c>
      <c r="W154" s="14" t="str">
        <f t="shared" ca="1" si="18"/>
        <v>Motor vehicles</v>
      </c>
      <c r="X154" s="3" t="str">
        <f>'EE investment costs'!D203</f>
        <v>RH-25</v>
      </c>
      <c r="Y154" s="3" t="str">
        <f>'EE investment costs'!E203</f>
        <v>Heat Room Heat</v>
      </c>
      <c r="AC154" s="123">
        <f>'EE investment costs'!C203</f>
        <v>2.5</v>
      </c>
      <c r="AD154" s="22"/>
    </row>
    <row r="155" spans="2:30">
      <c r="B155" s="14" t="str">
        <f t="shared" ca="1" si="14"/>
        <v>INDVDEFFLA-25</v>
      </c>
      <c r="C155" s="15" t="str">
        <f t="shared" ca="1" si="13"/>
        <v>IVDLA</v>
      </c>
      <c r="D155" s="16">
        <f>'EE investment costs'!$F$15</f>
        <v>2016</v>
      </c>
      <c r="E155" s="14">
        <f>VLOOKUP(X155,'EE investment costs'!$D$56:$R$656,15,0)</f>
        <v>3.5274999999999999</v>
      </c>
      <c r="F155" s="17">
        <f ca="1">INDEX('EE investment costs'!$D$56:$R$656,MATCH(X155,'EE investment costs'!$D$56:$D$656,0),MATCH($V$8,'EE investment costs'!$D$56:$R$56,0))</f>
        <v>940.37909653089537</v>
      </c>
      <c r="I155" s="18">
        <v>1</v>
      </c>
      <c r="J155" s="18">
        <v>1</v>
      </c>
      <c r="K155" s="14">
        <f t="shared" ca="1" si="17"/>
        <v>3</v>
      </c>
      <c r="M155" s="19" t="str">
        <f t="shared" ca="1" si="15"/>
        <v>INDVDEFFLA-25</v>
      </c>
      <c r="N155" s="23" t="str">
        <f t="shared" ca="1" si="16"/>
        <v>Motor vehicles Saving Tech-Light 2.5y</v>
      </c>
      <c r="O155" s="23" t="s">
        <v>32</v>
      </c>
      <c r="P155" s="23" t="s">
        <v>33</v>
      </c>
      <c r="Q155" s="23"/>
      <c r="R155" s="23"/>
      <c r="S155" s="19" t="s">
        <v>34</v>
      </c>
      <c r="V155" s="16" t="str">
        <f t="shared" ca="1" si="18"/>
        <v>VD</v>
      </c>
      <c r="W155" s="14" t="str">
        <f t="shared" ca="1" si="18"/>
        <v>Motor vehicles</v>
      </c>
      <c r="X155" s="3" t="str">
        <f>'EE investment costs'!D204</f>
        <v>LA-25</v>
      </c>
      <c r="Y155" s="3" t="str">
        <f>'EE investment costs'!E204</f>
        <v>Light</v>
      </c>
      <c r="AC155" s="123">
        <f>'EE investment costs'!C204</f>
        <v>2.5</v>
      </c>
      <c r="AD155" s="22"/>
    </row>
    <row r="156" spans="2:30">
      <c r="B156" s="14" t="str">
        <f t="shared" ca="1" si="14"/>
        <v>INDVDEFFEM-25</v>
      </c>
      <c r="C156" s="15" t="str">
        <f t="shared" ca="1" si="13"/>
        <v>IVDEM</v>
      </c>
      <c r="D156" s="16">
        <f>'EE investment costs'!$F$15</f>
        <v>2016</v>
      </c>
      <c r="E156" s="14">
        <f>VLOOKUP(X156,'EE investment costs'!$D$56:$R$656,15,0)</f>
        <v>3.703875</v>
      </c>
      <c r="F156" s="17">
        <f ca="1">INDEX('EE investment costs'!$D$56:$R$656,MATCH(X156,'EE investment costs'!$D$56:$D$656,0),MATCH($V$8,'EE investment costs'!$D$56:$R$56,0))</f>
        <v>894.34183874508699</v>
      </c>
      <c r="I156" s="18">
        <v>1</v>
      </c>
      <c r="J156" s="18">
        <v>1</v>
      </c>
      <c r="K156" s="14">
        <f t="shared" ca="1" si="17"/>
        <v>4</v>
      </c>
      <c r="M156" s="19" t="str">
        <f t="shared" ca="1" si="15"/>
        <v>INDVDEFFEM-25</v>
      </c>
      <c r="N156" s="23" t="str">
        <f t="shared" ca="1" si="16"/>
        <v>Motor vehicles Saving Tech-Electric Motors 2.5y</v>
      </c>
      <c r="O156" s="23" t="s">
        <v>32</v>
      </c>
      <c r="P156" s="23" t="s">
        <v>33</v>
      </c>
      <c r="Q156" s="23"/>
      <c r="R156" s="23"/>
      <c r="S156" s="19" t="s">
        <v>34</v>
      </c>
      <c r="V156" s="16" t="str">
        <f t="shared" ca="1" si="18"/>
        <v>VD</v>
      </c>
      <c r="W156" s="14" t="str">
        <f t="shared" ca="1" si="18"/>
        <v>Motor vehicles</v>
      </c>
      <c r="X156" s="3" t="str">
        <f>'EE investment costs'!D205</f>
        <v>EM-25</v>
      </c>
      <c r="Y156" s="3" t="str">
        <f>'EE investment costs'!E205</f>
        <v>Electric Motors</v>
      </c>
      <c r="AC156" s="123">
        <f>'EE investment costs'!C205</f>
        <v>2.5</v>
      </c>
      <c r="AD156" s="22"/>
    </row>
    <row r="157" spans="2:30">
      <c r="B157" s="14" t="str">
        <f t="shared" ca="1" si="14"/>
        <v>INDVDEFFTF-25</v>
      </c>
      <c r="C157" s="15" t="str">
        <f t="shared" ca="1" si="13"/>
        <v>IVDTF</v>
      </c>
      <c r="D157" s="16">
        <f>'EE investment costs'!$F$15</f>
        <v>2016</v>
      </c>
      <c r="E157" s="14">
        <f>VLOOKUP(X157,'EE investment costs'!$D$56:$R$656,15,0)</f>
        <v>9</v>
      </c>
      <c r="F157" s="17">
        <f ca="1">INDEX('EE investment costs'!$D$56:$R$656,MATCH(X157,'EE investment costs'!$D$56:$D$656,0),MATCH($V$8,'EE investment costs'!$D$56:$R$56,0))</f>
        <v>0</v>
      </c>
      <c r="I157" s="18">
        <v>1</v>
      </c>
      <c r="J157" s="18">
        <v>1</v>
      </c>
      <c r="K157" s="14">
        <f t="shared" ca="1" si="17"/>
        <v>8</v>
      </c>
      <c r="M157" s="19" t="str">
        <f t="shared" ca="1" si="15"/>
        <v>INDVDEFFTF-25</v>
      </c>
      <c r="N157" s="23" t="str">
        <f t="shared" ca="1" si="16"/>
        <v>Motor vehicles Saving Tech-Haulage Tractors, Trucks, Fishing boats 2.5y</v>
      </c>
      <c r="O157" s="23" t="s">
        <v>32</v>
      </c>
      <c r="P157" s="23" t="s">
        <v>33</v>
      </c>
      <c r="Q157" s="23"/>
      <c r="R157" s="23"/>
      <c r="S157" s="19" t="s">
        <v>34</v>
      </c>
      <c r="V157" s="16" t="str">
        <f t="shared" ca="1" si="18"/>
        <v>VD</v>
      </c>
      <c r="W157" s="14" t="str">
        <f t="shared" ca="1" si="18"/>
        <v>Motor vehicles</v>
      </c>
      <c r="X157" s="3" t="str">
        <f>'EE investment costs'!D206</f>
        <v>TF-25</v>
      </c>
      <c r="Y157" s="3" t="str">
        <f>'EE investment costs'!E206</f>
        <v>Haulage Tractors, Trucks, Fishing boats</v>
      </c>
      <c r="AC157" s="123">
        <f>'EE investment costs'!C206</f>
        <v>2.5</v>
      </c>
      <c r="AD157" s="22"/>
    </row>
    <row r="158" spans="2:30">
      <c r="B158" s="14" t="str">
        <f t="shared" ca="1" si="14"/>
        <v>INDVDEFFMT-26</v>
      </c>
      <c r="C158" s="15" t="str">
        <f t="shared" ca="1" si="13"/>
        <v>IVDMT</v>
      </c>
      <c r="D158" s="16">
        <f>'EE investment costs'!$F$15</f>
        <v>2016</v>
      </c>
      <c r="E158" s="14">
        <f>VLOOKUP(X158,'EE investment costs'!$D$56:$R$656,15,0)</f>
        <v>5.3</v>
      </c>
      <c r="F158" s="17">
        <f ca="1">INDEX('EE investment costs'!$D$56:$R$656,MATCH(X158,'EE investment costs'!$D$56:$D$656,0),MATCH($V$8,'EE investment costs'!$D$56:$R$56,0))</f>
        <v>354.80433564397924</v>
      </c>
      <c r="I158" s="18">
        <v>1</v>
      </c>
      <c r="J158" s="18">
        <v>1</v>
      </c>
      <c r="K158" s="14">
        <f t="shared" ca="1" si="17"/>
        <v>8</v>
      </c>
      <c r="M158" s="19" t="str">
        <f t="shared" ca="1" si="15"/>
        <v>INDVDEFFMT-26</v>
      </c>
      <c r="N158" s="23" t="str">
        <f t="shared" ca="1" si="16"/>
        <v>Motor vehicles Saving Tech-Heat Medium Temp. up to 150C 2.6y</v>
      </c>
      <c r="O158" s="23" t="s">
        <v>32</v>
      </c>
      <c r="P158" s="23" t="s">
        <v>33</v>
      </c>
      <c r="Q158" s="23"/>
      <c r="R158" s="23"/>
      <c r="S158" s="19" t="s">
        <v>34</v>
      </c>
      <c r="V158" s="16" t="str">
        <f t="shared" ca="1" si="18"/>
        <v>VD</v>
      </c>
      <c r="W158" s="14" t="str">
        <f t="shared" ca="1" si="18"/>
        <v>Motor vehicles</v>
      </c>
      <c r="X158" s="3" t="str">
        <f>'EE investment costs'!D207</f>
        <v>MT-26</v>
      </c>
      <c r="Y158" s="3" t="str">
        <f>'EE investment costs'!E207</f>
        <v>Heat Medium Temp. up to 150C</v>
      </c>
      <c r="AC158" s="123">
        <f>'EE investment costs'!C207</f>
        <v>2.6</v>
      </c>
      <c r="AD158" s="22"/>
    </row>
    <row r="159" spans="2:30">
      <c r="B159" s="14" t="str">
        <f t="shared" ca="1" si="14"/>
        <v>INDVDEFFHT-26</v>
      </c>
      <c r="C159" s="15" t="str">
        <f t="shared" ca="1" si="13"/>
        <v>IVDHT</v>
      </c>
      <c r="D159" s="16">
        <f>'EE investment costs'!$F$15</f>
        <v>2016</v>
      </c>
      <c r="E159" s="14">
        <f>VLOOKUP(X159,'EE investment costs'!$D$56:$R$656,15,0)</f>
        <v>4.2399999999999993</v>
      </c>
      <c r="F159" s="17">
        <f ca="1">INDEX('EE investment costs'!$D$56:$R$656,MATCH(X159,'EE investment costs'!$D$56:$D$656,0),MATCH($V$8,'EE investment costs'!$D$56:$R$56,0))</f>
        <v>313.97443439435403</v>
      </c>
      <c r="I159" s="18">
        <v>1</v>
      </c>
      <c r="J159" s="18">
        <v>1</v>
      </c>
      <c r="K159" s="14">
        <f t="shared" ca="1" si="17"/>
        <v>8</v>
      </c>
      <c r="M159" s="19" t="str">
        <f t="shared" ca="1" si="15"/>
        <v>INDVDEFFHT-26</v>
      </c>
      <c r="N159" s="23" t="str">
        <f t="shared" ca="1" si="16"/>
        <v>Motor vehicles Saving Tech-Heat High Temp. over 150C 2.6y</v>
      </c>
      <c r="O159" s="23" t="s">
        <v>32</v>
      </c>
      <c r="P159" s="23" t="s">
        <v>33</v>
      </c>
      <c r="Q159" s="23"/>
      <c r="R159" s="23"/>
      <c r="S159" s="19" t="s">
        <v>34</v>
      </c>
      <c r="V159" s="16" t="str">
        <f t="shared" ca="1" si="18"/>
        <v>VD</v>
      </c>
      <c r="W159" s="14" t="str">
        <f t="shared" ca="1" si="18"/>
        <v>Motor vehicles</v>
      </c>
      <c r="X159" s="3" t="str">
        <f>'EE investment costs'!D208</f>
        <v>HT-26</v>
      </c>
      <c r="Y159" s="3" t="str">
        <f>'EE investment costs'!E208</f>
        <v>Heat High Temp. over 150C</v>
      </c>
      <c r="AC159" s="123">
        <f>'EE investment costs'!C208</f>
        <v>2.6</v>
      </c>
      <c r="AD159" s="22"/>
    </row>
    <row r="160" spans="2:30">
      <c r="B160" s="14" t="str">
        <f t="shared" ca="1" si="14"/>
        <v>INDVDEFFRH-26</v>
      </c>
      <c r="C160" s="15" t="str">
        <f t="shared" ca="1" si="13"/>
        <v>IVDRH</v>
      </c>
      <c r="D160" s="16">
        <f>'EE investment costs'!$F$15</f>
        <v>2016</v>
      </c>
      <c r="E160" s="14">
        <f>VLOOKUP(X160,'EE investment costs'!$D$56:$R$656,15,0)</f>
        <v>16</v>
      </c>
      <c r="F160" s="17">
        <f ca="1">INDEX('EE investment costs'!$D$56:$R$656,MATCH(X160,'EE investment costs'!$D$56:$D$656,0),MATCH($V$8,'EE investment costs'!$D$56:$R$56,0))</f>
        <v>0</v>
      </c>
      <c r="I160" s="18">
        <v>1</v>
      </c>
      <c r="J160" s="18">
        <v>1</v>
      </c>
      <c r="K160" s="14">
        <f t="shared" ca="1" si="17"/>
        <v>8</v>
      </c>
      <c r="M160" s="19" t="str">
        <f t="shared" ca="1" si="15"/>
        <v>INDVDEFFRH-26</v>
      </c>
      <c r="N160" s="23" t="str">
        <f t="shared" ca="1" si="16"/>
        <v>Motor vehicles Saving Tech-Heat Room Heat 2.6y</v>
      </c>
      <c r="O160" s="23" t="s">
        <v>32</v>
      </c>
      <c r="P160" s="23" t="s">
        <v>33</v>
      </c>
      <c r="Q160" s="23"/>
      <c r="R160" s="23"/>
      <c r="S160" s="19" t="s">
        <v>34</v>
      </c>
      <c r="V160" s="16" t="str">
        <f t="shared" ca="1" si="18"/>
        <v>VD</v>
      </c>
      <c r="W160" s="14" t="str">
        <f t="shared" ca="1" si="18"/>
        <v>Motor vehicles</v>
      </c>
      <c r="X160" s="3" t="str">
        <f>'EE investment costs'!D209</f>
        <v>RH-26</v>
      </c>
      <c r="Y160" s="3" t="str">
        <f>'EE investment costs'!E209</f>
        <v>Heat Room Heat</v>
      </c>
      <c r="AC160" s="123">
        <f>'EE investment costs'!C209</f>
        <v>2.6</v>
      </c>
      <c r="AD160" s="22"/>
    </row>
    <row r="161" spans="2:30">
      <c r="B161" s="14" t="str">
        <f t="shared" ca="1" si="14"/>
        <v>INDVDEFFLA-26</v>
      </c>
      <c r="C161" s="15" t="str">
        <f t="shared" ca="1" si="13"/>
        <v>IVDLA</v>
      </c>
      <c r="D161" s="16">
        <f>'EE investment costs'!$F$15</f>
        <v>2016</v>
      </c>
      <c r="E161" s="14">
        <f>VLOOKUP(X161,'EE investment costs'!$D$56:$R$656,15,0)</f>
        <v>3.5529999999999999</v>
      </c>
      <c r="F161" s="17">
        <f ca="1">INDEX('EE investment costs'!$D$56:$R$656,MATCH(X161,'EE investment costs'!$D$56:$D$656,0),MATCH($V$8,'EE investment costs'!$D$56:$R$56,0))</f>
        <v>996.17406163885846</v>
      </c>
      <c r="I161" s="18">
        <v>1</v>
      </c>
      <c r="J161" s="18">
        <v>1</v>
      </c>
      <c r="K161" s="14">
        <f t="shared" ca="1" si="17"/>
        <v>3</v>
      </c>
      <c r="M161" s="19" t="str">
        <f t="shared" ca="1" si="15"/>
        <v>INDVDEFFLA-26</v>
      </c>
      <c r="N161" s="23" t="str">
        <f t="shared" ca="1" si="16"/>
        <v>Motor vehicles Saving Tech-Light 2.6y</v>
      </c>
      <c r="O161" s="23" t="s">
        <v>32</v>
      </c>
      <c r="P161" s="23" t="s">
        <v>33</v>
      </c>
      <c r="Q161" s="23"/>
      <c r="R161" s="23"/>
      <c r="S161" s="19" t="s">
        <v>34</v>
      </c>
      <c r="V161" s="16" t="str">
        <f t="shared" ca="1" si="18"/>
        <v>VD</v>
      </c>
      <c r="W161" s="14" t="str">
        <f t="shared" ca="1" si="18"/>
        <v>Motor vehicles</v>
      </c>
      <c r="X161" s="3" t="str">
        <f>'EE investment costs'!D210</f>
        <v>LA-26</v>
      </c>
      <c r="Y161" s="3" t="str">
        <f>'EE investment costs'!E210</f>
        <v>Light</v>
      </c>
      <c r="AC161" s="123">
        <f>'EE investment costs'!C210</f>
        <v>2.6</v>
      </c>
      <c r="AD161" s="22"/>
    </row>
    <row r="162" spans="2:30">
      <c r="B162" s="14" t="str">
        <f t="shared" ca="1" si="14"/>
        <v>INDVDEFFEM-26</v>
      </c>
      <c r="C162" s="15" t="str">
        <f t="shared" ca="1" si="13"/>
        <v>IVDEM</v>
      </c>
      <c r="D162" s="16">
        <f>'EE investment costs'!$F$15</f>
        <v>2016</v>
      </c>
      <c r="E162" s="14">
        <f>VLOOKUP(X162,'EE investment costs'!$D$56:$R$656,15,0)</f>
        <v>3.7306499999999998</v>
      </c>
      <c r="F162" s="17">
        <f ca="1">INDEX('EE investment costs'!$D$56:$R$656,MATCH(X162,'EE investment costs'!$D$56:$D$656,0),MATCH($V$8,'EE investment costs'!$D$56:$R$56,0))</f>
        <v>946.24209457450365</v>
      </c>
      <c r="I162" s="18">
        <v>1</v>
      </c>
      <c r="J162" s="18">
        <v>1</v>
      </c>
      <c r="K162" s="14">
        <f t="shared" ca="1" si="17"/>
        <v>3</v>
      </c>
      <c r="M162" s="19" t="str">
        <f t="shared" ca="1" si="15"/>
        <v>INDVDEFFEM-26</v>
      </c>
      <c r="N162" s="23" t="str">
        <f t="shared" ca="1" si="16"/>
        <v>Motor vehicles Saving Tech-Electric Motors 2.6y</v>
      </c>
      <c r="O162" s="23" t="s">
        <v>32</v>
      </c>
      <c r="P162" s="23" t="s">
        <v>33</v>
      </c>
      <c r="Q162" s="23"/>
      <c r="R162" s="23"/>
      <c r="S162" s="19" t="s">
        <v>34</v>
      </c>
      <c r="V162" s="16" t="str">
        <f t="shared" ca="1" si="18"/>
        <v>VD</v>
      </c>
      <c r="W162" s="14" t="str">
        <f t="shared" ca="1" si="18"/>
        <v>Motor vehicles</v>
      </c>
      <c r="X162" s="3" t="str">
        <f>'EE investment costs'!D211</f>
        <v>EM-26</v>
      </c>
      <c r="Y162" s="3" t="str">
        <f>'EE investment costs'!E211</f>
        <v>Electric Motors</v>
      </c>
      <c r="AC162" s="123">
        <f>'EE investment costs'!C211</f>
        <v>2.6</v>
      </c>
      <c r="AD162" s="22"/>
    </row>
    <row r="163" spans="2:30">
      <c r="B163" s="14" t="str">
        <f t="shared" ca="1" si="14"/>
        <v>INDVDEFFTF-26</v>
      </c>
      <c r="C163" s="15" t="str">
        <f t="shared" ca="1" si="13"/>
        <v>IVDTF</v>
      </c>
      <c r="D163" s="16">
        <f>'EE investment costs'!$F$15</f>
        <v>2016</v>
      </c>
      <c r="E163" s="14">
        <f>VLOOKUP(X163,'EE investment costs'!$D$56:$R$656,15,0)</f>
        <v>9.4</v>
      </c>
      <c r="F163" s="17">
        <f ca="1">INDEX('EE investment costs'!$D$56:$R$656,MATCH(X163,'EE investment costs'!$D$56:$D$656,0),MATCH($V$8,'EE investment costs'!$D$56:$R$56,0))</f>
        <v>0</v>
      </c>
      <c r="I163" s="18">
        <v>1</v>
      </c>
      <c r="J163" s="18">
        <v>1</v>
      </c>
      <c r="K163" s="14">
        <f t="shared" ca="1" si="17"/>
        <v>8</v>
      </c>
      <c r="M163" s="19" t="str">
        <f t="shared" ca="1" si="15"/>
        <v>INDVDEFFTF-26</v>
      </c>
      <c r="N163" s="23" t="str">
        <f t="shared" ca="1" si="16"/>
        <v>Motor vehicles Saving Tech-Haulage Tractors, Trucks, Fishing boats 2.6y</v>
      </c>
      <c r="O163" s="23" t="s">
        <v>32</v>
      </c>
      <c r="P163" s="23" t="s">
        <v>33</v>
      </c>
      <c r="Q163" s="23"/>
      <c r="R163" s="23"/>
      <c r="S163" s="19" t="s">
        <v>34</v>
      </c>
      <c r="V163" s="16" t="str">
        <f t="shared" ca="1" si="18"/>
        <v>VD</v>
      </c>
      <c r="W163" s="14" t="str">
        <f t="shared" ca="1" si="18"/>
        <v>Motor vehicles</v>
      </c>
      <c r="X163" s="3" t="str">
        <f>'EE investment costs'!D212</f>
        <v>TF-26</v>
      </c>
      <c r="Y163" s="3" t="str">
        <f>'EE investment costs'!E212</f>
        <v>Haulage Tractors, Trucks, Fishing boats</v>
      </c>
      <c r="AC163" s="123">
        <f>'EE investment costs'!C212</f>
        <v>2.6</v>
      </c>
      <c r="AD163" s="22"/>
    </row>
    <row r="164" spans="2:30">
      <c r="B164" s="14" t="str">
        <f t="shared" ca="1" si="14"/>
        <v>INDVDEFFMT-27</v>
      </c>
      <c r="C164" s="15" t="str">
        <f t="shared" ca="1" si="13"/>
        <v>IVDMT</v>
      </c>
      <c r="D164" s="16">
        <f>'EE investment costs'!$F$15</f>
        <v>2016</v>
      </c>
      <c r="E164" s="14">
        <f>VLOOKUP(X164,'EE investment costs'!$D$56:$R$656,15,0)</f>
        <v>5.35</v>
      </c>
      <c r="F164" s="17">
        <f ca="1">INDEX('EE investment costs'!$D$56:$R$656,MATCH(X164,'EE investment costs'!$D$56:$D$656,0),MATCH($V$8,'EE investment costs'!$D$56:$R$56,0))</f>
        <v>372.95602338059484</v>
      </c>
      <c r="I164" s="18">
        <v>1</v>
      </c>
      <c r="J164" s="18">
        <v>1</v>
      </c>
      <c r="K164" s="14">
        <f t="shared" ca="1" si="17"/>
        <v>8</v>
      </c>
      <c r="M164" s="19" t="str">
        <f t="shared" ca="1" si="15"/>
        <v>INDVDEFFMT-27</v>
      </c>
      <c r="N164" s="23" t="str">
        <f t="shared" ca="1" si="16"/>
        <v>Motor vehicles Saving Tech-Heat Medium Temp. up to 150C 2.7y</v>
      </c>
      <c r="O164" s="23" t="s">
        <v>32</v>
      </c>
      <c r="P164" s="23" t="s">
        <v>33</v>
      </c>
      <c r="Q164" s="23"/>
      <c r="R164" s="23"/>
      <c r="S164" s="19" t="s">
        <v>34</v>
      </c>
      <c r="V164" s="16" t="str">
        <f t="shared" ca="1" si="18"/>
        <v>VD</v>
      </c>
      <c r="W164" s="14" t="str">
        <f t="shared" ca="1" si="18"/>
        <v>Motor vehicles</v>
      </c>
      <c r="X164" s="3" t="str">
        <f>'EE investment costs'!D213</f>
        <v>MT-27</v>
      </c>
      <c r="Y164" s="3" t="str">
        <f>'EE investment costs'!E213</f>
        <v>Heat Medium Temp. up to 150C</v>
      </c>
      <c r="AC164" s="123">
        <f>'EE investment costs'!C213</f>
        <v>2.7</v>
      </c>
      <c r="AD164" s="22"/>
    </row>
    <row r="165" spans="2:30">
      <c r="B165" s="14" t="str">
        <f t="shared" ca="1" si="14"/>
        <v>INDVDEFFHT-27</v>
      </c>
      <c r="C165" s="15" t="str">
        <f t="shared" ca="1" si="13"/>
        <v>IVDHT</v>
      </c>
      <c r="D165" s="16">
        <f>'EE investment costs'!$F$15</f>
        <v>2016</v>
      </c>
      <c r="E165" s="14">
        <f>VLOOKUP(X165,'EE investment costs'!$D$56:$R$656,15,0)</f>
        <v>4.2799999999999994</v>
      </c>
      <c r="F165" s="17">
        <f ca="1">INDEX('EE investment costs'!$D$56:$R$656,MATCH(X165,'EE investment costs'!$D$56:$D$656,0),MATCH($V$8,'EE investment costs'!$D$56:$R$56,0))</f>
        <v>328.41004057340484</v>
      </c>
      <c r="I165" s="18">
        <v>1</v>
      </c>
      <c r="J165" s="18">
        <v>1</v>
      </c>
      <c r="K165" s="14">
        <f t="shared" ca="1" si="17"/>
        <v>8</v>
      </c>
      <c r="M165" s="19" t="str">
        <f t="shared" ca="1" si="15"/>
        <v>INDVDEFFHT-27</v>
      </c>
      <c r="N165" s="23" t="str">
        <f t="shared" ca="1" si="16"/>
        <v>Motor vehicles Saving Tech-Heat High Temp. over 150C 2.7y</v>
      </c>
      <c r="O165" s="23" t="s">
        <v>32</v>
      </c>
      <c r="P165" s="23" t="s">
        <v>33</v>
      </c>
      <c r="Q165" s="23"/>
      <c r="R165" s="23"/>
      <c r="S165" s="19" t="s">
        <v>34</v>
      </c>
      <c r="V165" s="16" t="str">
        <f t="shared" ca="1" si="18"/>
        <v>VD</v>
      </c>
      <c r="W165" s="14" t="str">
        <f t="shared" ca="1" si="18"/>
        <v>Motor vehicles</v>
      </c>
      <c r="X165" s="3" t="str">
        <f>'EE investment costs'!D214</f>
        <v>HT-27</v>
      </c>
      <c r="Y165" s="3" t="str">
        <f>'EE investment costs'!E214</f>
        <v>Heat High Temp. over 150C</v>
      </c>
      <c r="AC165" s="123">
        <f>'EE investment costs'!C214</f>
        <v>2.7</v>
      </c>
      <c r="AD165" s="22"/>
    </row>
    <row r="166" spans="2:30">
      <c r="B166" s="14" t="str">
        <f t="shared" ca="1" si="14"/>
        <v>INDVDEFFRH-27</v>
      </c>
      <c r="C166" s="15" t="str">
        <f t="shared" ca="1" si="13"/>
        <v>IVDRH</v>
      </c>
      <c r="D166" s="16">
        <f>'EE investment costs'!$F$15</f>
        <v>2016</v>
      </c>
      <c r="E166" s="14">
        <f>VLOOKUP(X166,'EE investment costs'!$D$56:$R$656,15,0)</f>
        <v>16</v>
      </c>
      <c r="F166" s="17">
        <f ca="1">INDEX('EE investment costs'!$D$56:$R$656,MATCH(X166,'EE investment costs'!$D$56:$D$656,0),MATCH($V$8,'EE investment costs'!$D$56:$R$56,0))</f>
        <v>0</v>
      </c>
      <c r="I166" s="18">
        <v>1</v>
      </c>
      <c r="J166" s="18">
        <v>1</v>
      </c>
      <c r="K166" s="14">
        <f t="shared" ca="1" si="17"/>
        <v>8</v>
      </c>
      <c r="M166" s="19" t="str">
        <f t="shared" ca="1" si="15"/>
        <v>INDVDEFFRH-27</v>
      </c>
      <c r="N166" s="23" t="str">
        <f t="shared" ca="1" si="16"/>
        <v>Motor vehicles Saving Tech-Heat Room Heat 2.7y</v>
      </c>
      <c r="O166" s="23" t="s">
        <v>32</v>
      </c>
      <c r="P166" s="23" t="s">
        <v>33</v>
      </c>
      <c r="Q166" s="23"/>
      <c r="R166" s="23"/>
      <c r="S166" s="19" t="s">
        <v>34</v>
      </c>
      <c r="V166" s="16" t="str">
        <f t="shared" ca="1" si="18"/>
        <v>VD</v>
      </c>
      <c r="W166" s="14" t="str">
        <f t="shared" ca="1" si="18"/>
        <v>Motor vehicles</v>
      </c>
      <c r="X166" s="3" t="str">
        <f>'EE investment costs'!D215</f>
        <v>RH-27</v>
      </c>
      <c r="Y166" s="3" t="str">
        <f>'EE investment costs'!E215</f>
        <v>Heat Room Heat</v>
      </c>
      <c r="AC166" s="123">
        <f>'EE investment costs'!C215</f>
        <v>2.7</v>
      </c>
      <c r="AD166" s="22"/>
    </row>
    <row r="167" spans="2:30">
      <c r="B167" s="14" t="str">
        <f t="shared" ca="1" si="14"/>
        <v>INDVDEFFLA-27</v>
      </c>
      <c r="C167" s="15" t="str">
        <f t="shared" ca="1" si="13"/>
        <v>IVDLA</v>
      </c>
      <c r="D167" s="16">
        <f>'EE investment costs'!$F$15</f>
        <v>2016</v>
      </c>
      <c r="E167" s="14">
        <f>VLOOKUP(X167,'EE investment costs'!$D$56:$R$656,15,0)</f>
        <v>3.5785</v>
      </c>
      <c r="F167" s="17">
        <f ca="1">INDEX('EE investment costs'!$D$56:$R$656,MATCH(X167,'EE investment costs'!$D$56:$D$656,0),MATCH($V$8,'EE investment costs'!$D$56:$R$56,0))</f>
        <v>1051.9690267468216</v>
      </c>
      <c r="I167" s="18">
        <v>1</v>
      </c>
      <c r="J167" s="18">
        <v>1</v>
      </c>
      <c r="K167" s="14">
        <f t="shared" ca="1" si="17"/>
        <v>2</v>
      </c>
      <c r="M167" s="19" t="str">
        <f t="shared" ca="1" si="15"/>
        <v>INDVDEFFLA-27</v>
      </c>
      <c r="N167" s="23" t="str">
        <f t="shared" ca="1" si="16"/>
        <v>Motor vehicles Saving Tech-Light 2.7y</v>
      </c>
      <c r="O167" s="23" t="s">
        <v>32</v>
      </c>
      <c r="P167" s="23" t="s">
        <v>33</v>
      </c>
      <c r="Q167" s="23"/>
      <c r="R167" s="23"/>
      <c r="S167" s="19" t="s">
        <v>34</v>
      </c>
      <c r="V167" s="16" t="str">
        <f t="shared" ca="1" si="18"/>
        <v>VD</v>
      </c>
      <c r="W167" s="14" t="str">
        <f t="shared" ca="1" si="18"/>
        <v>Motor vehicles</v>
      </c>
      <c r="X167" s="3" t="str">
        <f>'EE investment costs'!D216</f>
        <v>LA-27</v>
      </c>
      <c r="Y167" s="3" t="str">
        <f>'EE investment costs'!E216</f>
        <v>Light</v>
      </c>
      <c r="AC167" s="123">
        <f>'EE investment costs'!C216</f>
        <v>2.7</v>
      </c>
      <c r="AD167" s="22"/>
    </row>
    <row r="168" spans="2:30">
      <c r="B168" s="14" t="str">
        <f t="shared" ca="1" si="14"/>
        <v>INDVDEFFEM-27</v>
      </c>
      <c r="C168" s="15" t="str">
        <f t="shared" ca="1" si="13"/>
        <v>IVDEM</v>
      </c>
      <c r="D168" s="16">
        <f>'EE investment costs'!$F$15</f>
        <v>2016</v>
      </c>
      <c r="E168" s="14">
        <f>VLOOKUP(X168,'EE investment costs'!$D$56:$R$656,15,0)</f>
        <v>3.757425</v>
      </c>
      <c r="F168" s="17">
        <f ca="1">INDEX('EE investment costs'!$D$56:$R$656,MATCH(X168,'EE investment costs'!$D$56:$D$656,0),MATCH($V$8,'EE investment costs'!$D$56:$R$56,0))</f>
        <v>998.14235040392043</v>
      </c>
      <c r="I168" s="18">
        <v>1</v>
      </c>
      <c r="J168" s="18">
        <v>1</v>
      </c>
      <c r="K168" s="14">
        <f t="shared" ca="1" si="17"/>
        <v>3</v>
      </c>
      <c r="M168" s="19" t="str">
        <f t="shared" ca="1" si="15"/>
        <v>INDVDEFFEM-27</v>
      </c>
      <c r="N168" s="23" t="str">
        <f t="shared" ca="1" si="16"/>
        <v>Motor vehicles Saving Tech-Electric Motors 2.7y</v>
      </c>
      <c r="O168" s="23" t="s">
        <v>32</v>
      </c>
      <c r="P168" s="23" t="s">
        <v>33</v>
      </c>
      <c r="Q168" s="23"/>
      <c r="R168" s="23"/>
      <c r="S168" s="19" t="s">
        <v>34</v>
      </c>
      <c r="V168" s="16" t="str">
        <f t="shared" ca="1" si="18"/>
        <v>VD</v>
      </c>
      <c r="W168" s="14" t="str">
        <f t="shared" ca="1" si="18"/>
        <v>Motor vehicles</v>
      </c>
      <c r="X168" s="3" t="str">
        <f>'EE investment costs'!D217</f>
        <v>EM-27</v>
      </c>
      <c r="Y168" s="3" t="str">
        <f>'EE investment costs'!E217</f>
        <v>Electric Motors</v>
      </c>
      <c r="AC168" s="123">
        <f>'EE investment costs'!C217</f>
        <v>2.7</v>
      </c>
      <c r="AD168" s="22"/>
    </row>
    <row r="169" spans="2:30">
      <c r="B169" s="14" t="str">
        <f t="shared" ca="1" si="14"/>
        <v>INDVDEFFTF-27</v>
      </c>
      <c r="C169" s="15" t="str">
        <f t="shared" ca="1" si="13"/>
        <v>IVDTF</v>
      </c>
      <c r="D169" s="16">
        <f>'EE investment costs'!$F$15</f>
        <v>2016</v>
      </c>
      <c r="E169" s="14">
        <f>VLOOKUP(X169,'EE investment costs'!$D$56:$R$656,15,0)</f>
        <v>9.8000000000000007</v>
      </c>
      <c r="F169" s="17">
        <f ca="1">INDEX('EE investment costs'!$D$56:$R$656,MATCH(X169,'EE investment costs'!$D$56:$D$656,0),MATCH($V$8,'EE investment costs'!$D$56:$R$56,0))</f>
        <v>0</v>
      </c>
      <c r="I169" s="18">
        <v>1</v>
      </c>
      <c r="J169" s="18">
        <v>1</v>
      </c>
      <c r="K169" s="14">
        <f t="shared" ca="1" si="17"/>
        <v>8</v>
      </c>
      <c r="M169" s="19" t="str">
        <f t="shared" ca="1" si="15"/>
        <v>INDVDEFFTF-27</v>
      </c>
      <c r="N169" s="23" t="str">
        <f t="shared" ca="1" si="16"/>
        <v>Motor vehicles Saving Tech-Haulage Tractors, Trucks, Fishing boats 2.7y</v>
      </c>
      <c r="O169" s="23" t="s">
        <v>32</v>
      </c>
      <c r="P169" s="23" t="s">
        <v>33</v>
      </c>
      <c r="Q169" s="23"/>
      <c r="R169" s="23"/>
      <c r="S169" s="19" t="s">
        <v>34</v>
      </c>
      <c r="V169" s="16" t="str">
        <f t="shared" ca="1" si="18"/>
        <v>VD</v>
      </c>
      <c r="W169" s="14" t="str">
        <f t="shared" ca="1" si="18"/>
        <v>Motor vehicles</v>
      </c>
      <c r="X169" s="3" t="str">
        <f>'EE investment costs'!D218</f>
        <v>TF-27</v>
      </c>
      <c r="Y169" s="3" t="str">
        <f>'EE investment costs'!E218</f>
        <v>Haulage Tractors, Trucks, Fishing boats</v>
      </c>
      <c r="AC169" s="123">
        <f>'EE investment costs'!C218</f>
        <v>2.7</v>
      </c>
      <c r="AD169" s="22"/>
    </row>
    <row r="170" spans="2:30">
      <c r="B170" s="14" t="str">
        <f t="shared" ca="1" si="14"/>
        <v>INDVDEFFMT-28</v>
      </c>
      <c r="C170" s="15" t="str">
        <f t="shared" ca="1" si="13"/>
        <v>IVDMT</v>
      </c>
      <c r="D170" s="16">
        <f>'EE investment costs'!$F$15</f>
        <v>2016</v>
      </c>
      <c r="E170" s="14">
        <f>VLOOKUP(X170,'EE investment costs'!$D$56:$R$656,15,0)</f>
        <v>5.4</v>
      </c>
      <c r="F170" s="17">
        <f ca="1">INDEX('EE investment costs'!$D$56:$R$656,MATCH(X170,'EE investment costs'!$D$56:$D$656,0),MATCH($V$8,'EE investment costs'!$D$56:$R$56,0))</f>
        <v>391.10771111721033</v>
      </c>
      <c r="I170" s="18">
        <v>1</v>
      </c>
      <c r="J170" s="18">
        <v>1</v>
      </c>
      <c r="K170" s="14">
        <f t="shared" ca="1" si="17"/>
        <v>8</v>
      </c>
      <c r="M170" s="19" t="str">
        <f t="shared" ca="1" si="15"/>
        <v>INDVDEFFMT-28</v>
      </c>
      <c r="N170" s="23" t="str">
        <f t="shared" ca="1" si="16"/>
        <v>Motor vehicles Saving Tech-Heat Medium Temp. up to 150C 2.8y</v>
      </c>
      <c r="O170" s="23" t="s">
        <v>32</v>
      </c>
      <c r="P170" s="23" t="s">
        <v>33</v>
      </c>
      <c r="Q170" s="23"/>
      <c r="R170" s="23"/>
      <c r="S170" s="19" t="s">
        <v>34</v>
      </c>
      <c r="V170" s="16" t="str">
        <f t="shared" ca="1" si="18"/>
        <v>VD</v>
      </c>
      <c r="W170" s="14" t="str">
        <f t="shared" ca="1" si="18"/>
        <v>Motor vehicles</v>
      </c>
      <c r="X170" s="3" t="str">
        <f>'EE investment costs'!D219</f>
        <v>MT-28</v>
      </c>
      <c r="Y170" s="3" t="str">
        <f>'EE investment costs'!E219</f>
        <v>Heat Medium Temp. up to 150C</v>
      </c>
      <c r="AC170" s="123">
        <f>'EE investment costs'!C219</f>
        <v>2.8</v>
      </c>
      <c r="AD170" s="22"/>
    </row>
    <row r="171" spans="2:30">
      <c r="B171" s="14" t="str">
        <f t="shared" ca="1" si="14"/>
        <v>INDVDEFFHT-28</v>
      </c>
      <c r="C171" s="15" t="str">
        <f t="shared" ca="1" si="13"/>
        <v>IVDHT</v>
      </c>
      <c r="D171" s="16">
        <f>'EE investment costs'!$F$15</f>
        <v>2016</v>
      </c>
      <c r="E171" s="14">
        <f>VLOOKUP(X171,'EE investment costs'!$D$56:$R$656,15,0)</f>
        <v>4.3199999999999994</v>
      </c>
      <c r="F171" s="17">
        <f ca="1">INDEX('EE investment costs'!$D$56:$R$656,MATCH(X171,'EE investment costs'!$D$56:$D$656,0),MATCH($V$8,'EE investment costs'!$D$56:$R$56,0))</f>
        <v>342.84564675245559</v>
      </c>
      <c r="I171" s="18">
        <v>1</v>
      </c>
      <c r="J171" s="18">
        <v>1</v>
      </c>
      <c r="K171" s="14">
        <f t="shared" ca="1" si="17"/>
        <v>8</v>
      </c>
      <c r="M171" s="19" t="str">
        <f t="shared" ca="1" si="15"/>
        <v>INDVDEFFHT-28</v>
      </c>
      <c r="N171" s="23" t="str">
        <f t="shared" ca="1" si="16"/>
        <v>Motor vehicles Saving Tech-Heat High Temp. over 150C 2.8y</v>
      </c>
      <c r="O171" s="23" t="s">
        <v>32</v>
      </c>
      <c r="P171" s="23" t="s">
        <v>33</v>
      </c>
      <c r="Q171" s="23"/>
      <c r="R171" s="23"/>
      <c r="S171" s="19" t="s">
        <v>34</v>
      </c>
      <c r="V171" s="16" t="str">
        <f t="shared" ca="1" si="18"/>
        <v>VD</v>
      </c>
      <c r="W171" s="14" t="str">
        <f t="shared" ca="1" si="18"/>
        <v>Motor vehicles</v>
      </c>
      <c r="X171" s="3" t="str">
        <f>'EE investment costs'!D220</f>
        <v>HT-28</v>
      </c>
      <c r="Y171" s="3" t="str">
        <f>'EE investment costs'!E220</f>
        <v>Heat High Temp. over 150C</v>
      </c>
      <c r="AC171" s="123">
        <f>'EE investment costs'!C220</f>
        <v>2.8</v>
      </c>
      <c r="AD171" s="22"/>
    </row>
    <row r="172" spans="2:30">
      <c r="B172" s="14" t="str">
        <f t="shared" ca="1" si="14"/>
        <v>INDVDEFFRH-28</v>
      </c>
      <c r="C172" s="15" t="str">
        <f t="shared" ca="1" si="13"/>
        <v>IVDRH</v>
      </c>
      <c r="D172" s="16">
        <f>'EE investment costs'!$F$15</f>
        <v>2016</v>
      </c>
      <c r="E172" s="14">
        <f>VLOOKUP(X172,'EE investment costs'!$D$56:$R$656,15,0)</f>
        <v>16</v>
      </c>
      <c r="F172" s="17">
        <f ca="1">INDEX('EE investment costs'!$D$56:$R$656,MATCH(X172,'EE investment costs'!$D$56:$D$656,0),MATCH($V$8,'EE investment costs'!$D$56:$R$56,0))</f>
        <v>0</v>
      </c>
      <c r="I172" s="18">
        <v>1</v>
      </c>
      <c r="J172" s="18">
        <v>1</v>
      </c>
      <c r="K172" s="14">
        <f t="shared" ca="1" si="17"/>
        <v>8</v>
      </c>
      <c r="M172" s="19" t="str">
        <f t="shared" ca="1" si="15"/>
        <v>INDVDEFFRH-28</v>
      </c>
      <c r="N172" s="23" t="str">
        <f t="shared" ca="1" si="16"/>
        <v>Motor vehicles Saving Tech-Heat Room Heat 2.8y</v>
      </c>
      <c r="O172" s="23" t="s">
        <v>32</v>
      </c>
      <c r="P172" s="23" t="s">
        <v>33</v>
      </c>
      <c r="Q172" s="23"/>
      <c r="R172" s="23"/>
      <c r="S172" s="19" t="s">
        <v>34</v>
      </c>
      <c r="V172" s="16" t="str">
        <f t="shared" ca="1" si="18"/>
        <v>VD</v>
      </c>
      <c r="W172" s="14" t="str">
        <f t="shared" ca="1" si="18"/>
        <v>Motor vehicles</v>
      </c>
      <c r="X172" s="3" t="str">
        <f>'EE investment costs'!D221</f>
        <v>RH-28</v>
      </c>
      <c r="Y172" s="3" t="str">
        <f>'EE investment costs'!E221</f>
        <v>Heat Room Heat</v>
      </c>
      <c r="AC172" s="123">
        <f>'EE investment costs'!C221</f>
        <v>2.8</v>
      </c>
      <c r="AD172" s="22"/>
    </row>
    <row r="173" spans="2:30">
      <c r="B173" s="14" t="str">
        <f t="shared" ca="1" si="14"/>
        <v>INDVDEFFLA-28</v>
      </c>
      <c r="C173" s="15" t="str">
        <f t="shared" ca="1" si="13"/>
        <v>IVDLA</v>
      </c>
      <c r="D173" s="16">
        <f>'EE investment costs'!$F$15</f>
        <v>2016</v>
      </c>
      <c r="E173" s="14">
        <f>VLOOKUP(X173,'EE investment costs'!$D$56:$R$656,15,0)</f>
        <v>3.6039999999999996</v>
      </c>
      <c r="F173" s="17">
        <f ca="1">INDEX('EE investment costs'!$D$56:$R$656,MATCH(X173,'EE investment costs'!$D$56:$D$656,0),MATCH($V$8,'EE investment costs'!$D$56:$R$56,0))</f>
        <v>1107.7639918547843</v>
      </c>
      <c r="I173" s="18">
        <v>1</v>
      </c>
      <c r="J173" s="18">
        <v>1</v>
      </c>
      <c r="K173" s="14">
        <f t="shared" ca="1" si="17"/>
        <v>1</v>
      </c>
      <c r="M173" s="19" t="str">
        <f t="shared" ca="1" si="15"/>
        <v>INDVDEFFLA-28</v>
      </c>
      <c r="N173" s="23" t="str">
        <f t="shared" ca="1" si="16"/>
        <v>Motor vehicles Saving Tech-Light 2.8y</v>
      </c>
      <c r="O173" s="23" t="s">
        <v>32</v>
      </c>
      <c r="P173" s="23" t="s">
        <v>33</v>
      </c>
      <c r="Q173" s="23"/>
      <c r="R173" s="23"/>
      <c r="S173" s="19" t="s">
        <v>34</v>
      </c>
      <c r="V173" s="16" t="str">
        <f t="shared" ca="1" si="18"/>
        <v>VD</v>
      </c>
      <c r="W173" s="14" t="str">
        <f t="shared" ca="1" si="18"/>
        <v>Motor vehicles</v>
      </c>
      <c r="X173" s="3" t="str">
        <f>'EE investment costs'!D222</f>
        <v>LA-28</v>
      </c>
      <c r="Y173" s="3" t="str">
        <f>'EE investment costs'!E222</f>
        <v>Light</v>
      </c>
      <c r="AC173" s="123">
        <f>'EE investment costs'!C222</f>
        <v>2.8</v>
      </c>
      <c r="AD173" s="22"/>
    </row>
    <row r="174" spans="2:30">
      <c r="B174" s="14" t="str">
        <f t="shared" ca="1" si="14"/>
        <v>INDVDEFFEM-28</v>
      </c>
      <c r="C174" s="15" t="str">
        <f t="shared" ca="1" si="13"/>
        <v>IVDEM</v>
      </c>
      <c r="D174" s="16">
        <f>'EE investment costs'!$F$15</f>
        <v>2016</v>
      </c>
      <c r="E174" s="14">
        <f>VLOOKUP(X174,'EE investment costs'!$D$56:$R$656,15,0)</f>
        <v>3.7841999999999998</v>
      </c>
      <c r="F174" s="17">
        <f ca="1">INDEX('EE investment costs'!$D$56:$R$656,MATCH(X174,'EE investment costs'!$D$56:$D$656,0),MATCH($V$8,'EE investment costs'!$D$56:$R$56,0))</f>
        <v>1050.0426062333368</v>
      </c>
      <c r="I174" s="18">
        <v>1</v>
      </c>
      <c r="J174" s="18">
        <v>1</v>
      </c>
      <c r="K174" s="14">
        <f t="shared" ca="1" si="17"/>
        <v>2</v>
      </c>
      <c r="M174" s="19" t="str">
        <f t="shared" ca="1" si="15"/>
        <v>INDVDEFFEM-28</v>
      </c>
      <c r="N174" s="23" t="str">
        <f t="shared" ca="1" si="16"/>
        <v>Motor vehicles Saving Tech-Electric Motors 2.8y</v>
      </c>
      <c r="O174" s="23" t="s">
        <v>32</v>
      </c>
      <c r="P174" s="23" t="s">
        <v>33</v>
      </c>
      <c r="Q174" s="23"/>
      <c r="R174" s="23"/>
      <c r="S174" s="19" t="s">
        <v>34</v>
      </c>
      <c r="V174" s="16" t="str">
        <f t="shared" ca="1" si="18"/>
        <v>VD</v>
      </c>
      <c r="W174" s="14" t="str">
        <f t="shared" ca="1" si="18"/>
        <v>Motor vehicles</v>
      </c>
      <c r="X174" s="3" t="str">
        <f>'EE investment costs'!D223</f>
        <v>EM-28</v>
      </c>
      <c r="Y174" s="3" t="str">
        <f>'EE investment costs'!E223</f>
        <v>Electric Motors</v>
      </c>
      <c r="AC174" s="123">
        <f>'EE investment costs'!C223</f>
        <v>2.8</v>
      </c>
      <c r="AD174" s="22"/>
    </row>
    <row r="175" spans="2:30">
      <c r="B175" s="14" t="str">
        <f t="shared" ca="1" si="14"/>
        <v>INDVDEFFTF-28</v>
      </c>
      <c r="C175" s="15" t="str">
        <f t="shared" ca="1" si="13"/>
        <v>IVDTF</v>
      </c>
      <c r="D175" s="16">
        <f>'EE investment costs'!$F$15</f>
        <v>2016</v>
      </c>
      <c r="E175" s="14">
        <f>VLOOKUP(X175,'EE investment costs'!$D$56:$R$656,15,0)</f>
        <v>10.199999999999999</v>
      </c>
      <c r="F175" s="17">
        <f ca="1">INDEX('EE investment costs'!$D$56:$R$656,MATCH(X175,'EE investment costs'!$D$56:$D$656,0),MATCH($V$8,'EE investment costs'!$D$56:$R$56,0))</f>
        <v>0</v>
      </c>
      <c r="I175" s="18">
        <v>1</v>
      </c>
      <c r="J175" s="18">
        <v>1</v>
      </c>
      <c r="K175" s="14">
        <f t="shared" ca="1" si="17"/>
        <v>8</v>
      </c>
      <c r="M175" s="19" t="str">
        <f t="shared" ca="1" si="15"/>
        <v>INDVDEFFTF-28</v>
      </c>
      <c r="N175" s="23" t="str">
        <f t="shared" ca="1" si="16"/>
        <v>Motor vehicles Saving Tech-Haulage Tractors, Trucks, Fishing boats 2.8y</v>
      </c>
      <c r="O175" s="23" t="s">
        <v>32</v>
      </c>
      <c r="P175" s="23" t="s">
        <v>33</v>
      </c>
      <c r="Q175" s="23"/>
      <c r="R175" s="23"/>
      <c r="S175" s="19" t="s">
        <v>34</v>
      </c>
      <c r="V175" s="16" t="str">
        <f t="shared" ca="1" si="18"/>
        <v>VD</v>
      </c>
      <c r="W175" s="14" t="str">
        <f t="shared" ca="1" si="18"/>
        <v>Motor vehicles</v>
      </c>
      <c r="X175" s="3" t="str">
        <f>'EE investment costs'!D224</f>
        <v>TF-28</v>
      </c>
      <c r="Y175" s="3" t="str">
        <f>'EE investment costs'!E224</f>
        <v>Haulage Tractors, Trucks, Fishing boats</v>
      </c>
      <c r="AC175" s="123">
        <f>'EE investment costs'!C224</f>
        <v>2.8</v>
      </c>
      <c r="AD175" s="22"/>
    </row>
    <row r="176" spans="2:30">
      <c r="B176" s="14" t="str">
        <f t="shared" ca="1" si="14"/>
        <v>INDVDEFFMT-29</v>
      </c>
      <c r="C176" s="15" t="str">
        <f t="shared" ca="1" si="13"/>
        <v>IVDMT</v>
      </c>
      <c r="D176" s="16">
        <f>'EE investment costs'!$F$15</f>
        <v>2016</v>
      </c>
      <c r="E176" s="14">
        <f>VLOOKUP(X176,'EE investment costs'!$D$56:$R$656,15,0)</f>
        <v>5.45</v>
      </c>
      <c r="F176" s="17">
        <f ca="1">INDEX('EE investment costs'!$D$56:$R$656,MATCH(X176,'EE investment costs'!$D$56:$D$656,0),MATCH($V$8,'EE investment costs'!$D$56:$R$56,0))</f>
        <v>409.25939885382593</v>
      </c>
      <c r="I176" s="18">
        <v>1</v>
      </c>
      <c r="J176" s="18">
        <v>1</v>
      </c>
      <c r="K176" s="14">
        <f t="shared" ca="1" si="17"/>
        <v>8</v>
      </c>
      <c r="M176" s="19" t="str">
        <f t="shared" ca="1" si="15"/>
        <v>INDVDEFFMT-29</v>
      </c>
      <c r="N176" s="23" t="str">
        <f t="shared" ca="1" si="16"/>
        <v>Motor vehicles Saving Tech-Heat Medium Temp. up to 150C 2.9y</v>
      </c>
      <c r="O176" s="23" t="s">
        <v>32</v>
      </c>
      <c r="P176" s="23" t="s">
        <v>33</v>
      </c>
      <c r="Q176" s="23"/>
      <c r="R176" s="23"/>
      <c r="S176" s="19" t="s">
        <v>34</v>
      </c>
      <c r="V176" s="16" t="str">
        <f t="shared" ca="1" si="18"/>
        <v>VD</v>
      </c>
      <c r="W176" s="14" t="str">
        <f t="shared" ca="1" si="18"/>
        <v>Motor vehicles</v>
      </c>
      <c r="X176" s="3" t="str">
        <f>'EE investment costs'!D225</f>
        <v>MT-29</v>
      </c>
      <c r="Y176" s="3" t="str">
        <f>'EE investment costs'!E225</f>
        <v>Heat Medium Temp. up to 150C</v>
      </c>
      <c r="AC176" s="123">
        <f>'EE investment costs'!C225</f>
        <v>2.9</v>
      </c>
      <c r="AD176" s="22"/>
    </row>
    <row r="177" spans="2:30">
      <c r="B177" s="14" t="str">
        <f t="shared" ca="1" si="14"/>
        <v>INDVDEFFHT-29</v>
      </c>
      <c r="C177" s="15" t="str">
        <f t="shared" ca="1" si="13"/>
        <v>IVDHT</v>
      </c>
      <c r="D177" s="16">
        <f>'EE investment costs'!$F$15</f>
        <v>2016</v>
      </c>
      <c r="E177" s="14">
        <f>VLOOKUP(X177,'EE investment costs'!$D$56:$R$656,15,0)</f>
        <v>4.3599999999999994</v>
      </c>
      <c r="F177" s="17">
        <f ca="1">INDEX('EE investment costs'!$D$56:$R$656,MATCH(X177,'EE investment costs'!$D$56:$D$656,0),MATCH($V$8,'EE investment costs'!$D$56:$R$56,0))</f>
        <v>357.28125293150634</v>
      </c>
      <c r="I177" s="18">
        <v>1</v>
      </c>
      <c r="J177" s="18">
        <v>1</v>
      </c>
      <c r="K177" s="14">
        <f t="shared" ca="1" si="17"/>
        <v>8</v>
      </c>
      <c r="M177" s="19" t="str">
        <f t="shared" ca="1" si="15"/>
        <v>INDVDEFFHT-29</v>
      </c>
      <c r="N177" s="23" t="str">
        <f t="shared" ca="1" si="16"/>
        <v>Motor vehicles Saving Tech-Heat High Temp. over 150C 2.9y</v>
      </c>
      <c r="O177" s="23" t="s">
        <v>32</v>
      </c>
      <c r="P177" s="23" t="s">
        <v>33</v>
      </c>
      <c r="Q177" s="23"/>
      <c r="R177" s="23"/>
      <c r="S177" s="19" t="s">
        <v>34</v>
      </c>
      <c r="V177" s="16" t="str">
        <f t="shared" ca="1" si="18"/>
        <v>VD</v>
      </c>
      <c r="W177" s="14" t="str">
        <f t="shared" ca="1" si="18"/>
        <v>Motor vehicles</v>
      </c>
      <c r="X177" s="3" t="str">
        <f>'EE investment costs'!D226</f>
        <v>HT-29</v>
      </c>
      <c r="Y177" s="3" t="str">
        <f>'EE investment costs'!E226</f>
        <v>Heat High Temp. over 150C</v>
      </c>
      <c r="AC177" s="123">
        <f>'EE investment costs'!C226</f>
        <v>2.9</v>
      </c>
      <c r="AD177" s="22"/>
    </row>
    <row r="178" spans="2:30">
      <c r="B178" s="14" t="str">
        <f t="shared" ca="1" si="14"/>
        <v>INDVDEFFRH-29</v>
      </c>
      <c r="C178" s="15" t="str">
        <f t="shared" ca="1" si="13"/>
        <v>IVDRH</v>
      </c>
      <c r="D178" s="16">
        <f>'EE investment costs'!$F$15</f>
        <v>2016</v>
      </c>
      <c r="E178" s="14">
        <f>VLOOKUP(X178,'EE investment costs'!$D$56:$R$656,15,0)</f>
        <v>16</v>
      </c>
      <c r="F178" s="17">
        <f ca="1">INDEX('EE investment costs'!$D$56:$R$656,MATCH(X178,'EE investment costs'!$D$56:$D$656,0),MATCH($V$8,'EE investment costs'!$D$56:$R$56,0))</f>
        <v>0</v>
      </c>
      <c r="I178" s="18">
        <v>1</v>
      </c>
      <c r="J178" s="18">
        <v>1</v>
      </c>
      <c r="K178" s="14">
        <f t="shared" ca="1" si="17"/>
        <v>8</v>
      </c>
      <c r="M178" s="19" t="str">
        <f t="shared" ca="1" si="15"/>
        <v>INDVDEFFRH-29</v>
      </c>
      <c r="N178" s="23" t="str">
        <f t="shared" ca="1" si="16"/>
        <v>Motor vehicles Saving Tech-Heat Room Heat 2.9y</v>
      </c>
      <c r="O178" s="23" t="s">
        <v>32</v>
      </c>
      <c r="P178" s="23" t="s">
        <v>33</v>
      </c>
      <c r="Q178" s="23"/>
      <c r="R178" s="23"/>
      <c r="S178" s="19" t="s">
        <v>34</v>
      </c>
      <c r="V178" s="16" t="str">
        <f t="shared" ca="1" si="18"/>
        <v>VD</v>
      </c>
      <c r="W178" s="14" t="str">
        <f t="shared" ca="1" si="18"/>
        <v>Motor vehicles</v>
      </c>
      <c r="X178" s="3" t="str">
        <f>'EE investment costs'!D227</f>
        <v>RH-29</v>
      </c>
      <c r="Y178" s="3" t="str">
        <f>'EE investment costs'!E227</f>
        <v>Heat Room Heat</v>
      </c>
      <c r="AC178" s="123">
        <f>'EE investment costs'!C227</f>
        <v>2.9</v>
      </c>
      <c r="AD178" s="22"/>
    </row>
    <row r="179" spans="2:30">
      <c r="B179" s="14" t="str">
        <f t="shared" ca="1" si="14"/>
        <v>INDVDEFFLA-29</v>
      </c>
      <c r="C179" s="15" t="str">
        <f t="shared" ca="1" si="13"/>
        <v>IVDLA</v>
      </c>
      <c r="D179" s="16">
        <f>'EE investment costs'!$F$15</f>
        <v>2016</v>
      </c>
      <c r="E179" s="14">
        <f>VLOOKUP(X179,'EE investment costs'!$D$56:$R$656,15,0)</f>
        <v>3.6294999999999997</v>
      </c>
      <c r="F179" s="17">
        <f ca="1">INDEX('EE investment costs'!$D$56:$R$656,MATCH(X179,'EE investment costs'!$D$56:$D$656,0),MATCH($V$8,'EE investment costs'!$D$56:$R$56,0))</f>
        <v>1163.5589569627477</v>
      </c>
      <c r="I179" s="18">
        <v>1</v>
      </c>
      <c r="J179" s="18">
        <v>1</v>
      </c>
      <c r="K179" s="14">
        <f t="shared" ca="1" si="17"/>
        <v>1</v>
      </c>
      <c r="M179" s="19" t="str">
        <f t="shared" ca="1" si="15"/>
        <v>INDVDEFFLA-29</v>
      </c>
      <c r="N179" s="23" t="str">
        <f t="shared" ca="1" si="16"/>
        <v>Motor vehicles Saving Tech-Light 2.9y</v>
      </c>
      <c r="O179" s="23" t="s">
        <v>32</v>
      </c>
      <c r="P179" s="23" t="s">
        <v>33</v>
      </c>
      <c r="Q179" s="23"/>
      <c r="R179" s="23"/>
      <c r="S179" s="19" t="s">
        <v>34</v>
      </c>
      <c r="V179" s="16" t="str">
        <f t="shared" ca="1" si="18"/>
        <v>VD</v>
      </c>
      <c r="W179" s="14" t="str">
        <f t="shared" ca="1" si="18"/>
        <v>Motor vehicles</v>
      </c>
      <c r="X179" s="3" t="str">
        <f>'EE investment costs'!D228</f>
        <v>LA-29</v>
      </c>
      <c r="Y179" s="3" t="str">
        <f>'EE investment costs'!E228</f>
        <v>Light</v>
      </c>
      <c r="AC179" s="123">
        <f>'EE investment costs'!C228</f>
        <v>2.9</v>
      </c>
      <c r="AD179" s="22"/>
    </row>
    <row r="180" spans="2:30">
      <c r="B180" s="14" t="str">
        <f t="shared" ca="1" si="14"/>
        <v>INDVDEFFEM-29</v>
      </c>
      <c r="C180" s="15" t="str">
        <f t="shared" ca="1" si="13"/>
        <v>IVDEM</v>
      </c>
      <c r="D180" s="16">
        <f>'EE investment costs'!$F$15</f>
        <v>2016</v>
      </c>
      <c r="E180" s="14">
        <f>VLOOKUP(X180,'EE investment costs'!$D$56:$R$656,15,0)</f>
        <v>3.810975</v>
      </c>
      <c r="F180" s="17">
        <f ca="1">INDEX('EE investment costs'!$D$56:$R$656,MATCH(X180,'EE investment costs'!$D$56:$D$656,0),MATCH($V$8,'EE investment costs'!$D$56:$R$56,0))</f>
        <v>1101.9428620627536</v>
      </c>
      <c r="I180" s="18">
        <v>1</v>
      </c>
      <c r="J180" s="18">
        <v>1</v>
      </c>
      <c r="K180" s="14">
        <f t="shared" ca="1" si="17"/>
        <v>1</v>
      </c>
      <c r="M180" s="19" t="str">
        <f t="shared" ca="1" si="15"/>
        <v>INDVDEFFEM-29</v>
      </c>
      <c r="N180" s="23" t="str">
        <f t="shared" ca="1" si="16"/>
        <v>Motor vehicles Saving Tech-Electric Motors 2.9y</v>
      </c>
      <c r="O180" s="23" t="s">
        <v>32</v>
      </c>
      <c r="P180" s="23" t="s">
        <v>33</v>
      </c>
      <c r="Q180" s="23"/>
      <c r="R180" s="23"/>
      <c r="S180" s="19" t="s">
        <v>34</v>
      </c>
      <c r="V180" s="16" t="str">
        <f t="shared" ca="1" si="18"/>
        <v>VD</v>
      </c>
      <c r="W180" s="14" t="str">
        <f t="shared" ca="1" si="18"/>
        <v>Motor vehicles</v>
      </c>
      <c r="X180" s="3" t="str">
        <f>'EE investment costs'!D229</f>
        <v>EM-29</v>
      </c>
      <c r="Y180" s="3" t="str">
        <f>'EE investment costs'!E229</f>
        <v>Electric Motors</v>
      </c>
      <c r="AC180" s="123">
        <f>'EE investment costs'!C229</f>
        <v>2.9</v>
      </c>
      <c r="AD180" s="22"/>
    </row>
    <row r="181" spans="2:30">
      <c r="B181" s="14" t="str">
        <f t="shared" ca="1" si="14"/>
        <v>INDVDEFFTF-29</v>
      </c>
      <c r="C181" s="15" t="str">
        <f t="shared" ca="1" si="13"/>
        <v>IVDTF</v>
      </c>
      <c r="D181" s="16">
        <f>'EE investment costs'!$F$15</f>
        <v>2016</v>
      </c>
      <c r="E181" s="14">
        <f>VLOOKUP(X181,'EE investment costs'!$D$56:$R$656,15,0)</f>
        <v>10.6</v>
      </c>
      <c r="F181" s="17">
        <f ca="1">INDEX('EE investment costs'!$D$56:$R$656,MATCH(X181,'EE investment costs'!$D$56:$D$656,0),MATCH($V$8,'EE investment costs'!$D$56:$R$56,0))</f>
        <v>0</v>
      </c>
      <c r="I181" s="18">
        <v>1</v>
      </c>
      <c r="J181" s="18">
        <v>1</v>
      </c>
      <c r="K181" s="14">
        <f t="shared" ca="1" si="17"/>
        <v>8</v>
      </c>
      <c r="M181" s="19" t="str">
        <f t="shared" ca="1" si="15"/>
        <v>INDVDEFFTF-29</v>
      </c>
      <c r="N181" s="23" t="str">
        <f t="shared" ca="1" si="16"/>
        <v>Motor vehicles Saving Tech-Haulage Tractors, Trucks, Fishing boats 2.9y</v>
      </c>
      <c r="O181" s="23" t="s">
        <v>32</v>
      </c>
      <c r="P181" s="23" t="s">
        <v>33</v>
      </c>
      <c r="Q181" s="23"/>
      <c r="R181" s="23"/>
      <c r="S181" s="19" t="s">
        <v>34</v>
      </c>
      <c r="V181" s="16" t="str">
        <f t="shared" ca="1" si="18"/>
        <v>VD</v>
      </c>
      <c r="W181" s="14" t="str">
        <f t="shared" ca="1" si="18"/>
        <v>Motor vehicles</v>
      </c>
      <c r="X181" s="3" t="str">
        <f>'EE investment costs'!D230</f>
        <v>TF-29</v>
      </c>
      <c r="Y181" s="3" t="str">
        <f>'EE investment costs'!E230</f>
        <v>Haulage Tractors, Trucks, Fishing boats</v>
      </c>
      <c r="AC181" s="123">
        <f>'EE investment costs'!C230</f>
        <v>2.9</v>
      </c>
      <c r="AD181" s="22"/>
    </row>
    <row r="182" spans="2:30">
      <c r="B182" s="14" t="str">
        <f t="shared" ca="1" si="14"/>
        <v>INDVDEFFMT-30</v>
      </c>
      <c r="C182" s="15" t="str">
        <f t="shared" ca="1" si="13"/>
        <v>IVDMT</v>
      </c>
      <c r="D182" s="16">
        <f>'EE investment costs'!$F$15</f>
        <v>2016</v>
      </c>
      <c r="E182" s="14">
        <f>VLOOKUP(X182,'EE investment costs'!$D$56:$R$656,15,0)</f>
        <v>5.5</v>
      </c>
      <c r="F182" s="17">
        <f ca="1">INDEX('EE investment costs'!$D$56:$R$656,MATCH(X182,'EE investment costs'!$D$56:$D$656,0),MATCH($V$8,'EE investment costs'!$D$56:$R$56,0))</f>
        <v>427.41108659044141</v>
      </c>
      <c r="I182" s="18">
        <v>1</v>
      </c>
      <c r="J182" s="18">
        <v>1</v>
      </c>
      <c r="K182" s="14">
        <f t="shared" ca="1" si="17"/>
        <v>8</v>
      </c>
      <c r="M182" s="19" t="str">
        <f t="shared" ca="1" si="15"/>
        <v>INDVDEFFMT-30</v>
      </c>
      <c r="N182" s="23" t="str">
        <f t="shared" ca="1" si="16"/>
        <v>Motor vehicles Saving Tech-Heat Medium Temp. up to 150C 3y</v>
      </c>
      <c r="O182" s="23" t="s">
        <v>32</v>
      </c>
      <c r="P182" s="23" t="s">
        <v>33</v>
      </c>
      <c r="Q182" s="23"/>
      <c r="R182" s="23"/>
      <c r="S182" s="19" t="s">
        <v>34</v>
      </c>
      <c r="V182" s="16" t="str">
        <f t="shared" ca="1" si="18"/>
        <v>VD</v>
      </c>
      <c r="W182" s="14" t="str">
        <f t="shared" ca="1" si="18"/>
        <v>Motor vehicles</v>
      </c>
      <c r="X182" s="3" t="str">
        <f>'EE investment costs'!D231</f>
        <v>MT-30</v>
      </c>
      <c r="Y182" s="3" t="str">
        <f>'EE investment costs'!E231</f>
        <v>Heat Medium Temp. up to 150C</v>
      </c>
      <c r="AC182" s="123">
        <f>'EE investment costs'!C231</f>
        <v>3</v>
      </c>
      <c r="AD182" s="22"/>
    </row>
    <row r="183" spans="2:30">
      <c r="B183" s="14" t="str">
        <f t="shared" ca="1" si="14"/>
        <v>INDVDEFFHT-30</v>
      </c>
      <c r="C183" s="15" t="str">
        <f t="shared" ca="1" si="13"/>
        <v>IVDHT</v>
      </c>
      <c r="D183" s="16">
        <f>'EE investment costs'!$F$15</f>
        <v>2016</v>
      </c>
      <c r="E183" s="14">
        <f>VLOOKUP(X183,'EE investment costs'!$D$56:$R$656,15,0)</f>
        <v>4.3999999999999995</v>
      </c>
      <c r="F183" s="17">
        <f ca="1">INDEX('EE investment costs'!$D$56:$R$656,MATCH(X183,'EE investment costs'!$D$56:$D$656,0),MATCH($V$8,'EE investment costs'!$D$56:$R$56,0))</f>
        <v>371.71685911055715</v>
      </c>
      <c r="I183" s="18">
        <v>1</v>
      </c>
      <c r="J183" s="18">
        <v>1</v>
      </c>
      <c r="K183" s="14">
        <f t="shared" ca="1" si="17"/>
        <v>8</v>
      </c>
      <c r="M183" s="19" t="str">
        <f t="shared" ca="1" si="15"/>
        <v>INDVDEFFHT-30</v>
      </c>
      <c r="N183" s="23" t="str">
        <f t="shared" ca="1" si="16"/>
        <v>Motor vehicles Saving Tech-Heat High Temp. over 150C 3y</v>
      </c>
      <c r="O183" s="23" t="s">
        <v>32</v>
      </c>
      <c r="P183" s="23" t="s">
        <v>33</v>
      </c>
      <c r="Q183" s="23"/>
      <c r="R183" s="23"/>
      <c r="S183" s="19" t="s">
        <v>34</v>
      </c>
      <c r="V183" s="16" t="str">
        <f t="shared" ca="1" si="18"/>
        <v>VD</v>
      </c>
      <c r="W183" s="14" t="str">
        <f t="shared" ca="1" si="18"/>
        <v>Motor vehicles</v>
      </c>
      <c r="X183" s="3" t="str">
        <f>'EE investment costs'!D232</f>
        <v>HT-30</v>
      </c>
      <c r="Y183" s="3" t="str">
        <f>'EE investment costs'!E232</f>
        <v>Heat High Temp. over 150C</v>
      </c>
      <c r="AC183" s="123">
        <f>'EE investment costs'!C232</f>
        <v>3</v>
      </c>
      <c r="AD183" s="22"/>
    </row>
    <row r="184" spans="2:30">
      <c r="B184" s="14" t="str">
        <f t="shared" ca="1" si="14"/>
        <v>INDVDEFFRH-30</v>
      </c>
      <c r="C184" s="15" t="str">
        <f t="shared" ca="1" si="13"/>
        <v>IVDRH</v>
      </c>
      <c r="D184" s="16">
        <f>'EE investment costs'!$F$15</f>
        <v>2016</v>
      </c>
      <c r="E184" s="14">
        <f>VLOOKUP(X184,'EE investment costs'!$D$56:$R$656,15,0)</f>
        <v>16</v>
      </c>
      <c r="F184" s="17">
        <f ca="1">INDEX('EE investment costs'!$D$56:$R$656,MATCH(X184,'EE investment costs'!$D$56:$D$656,0),MATCH($V$8,'EE investment costs'!$D$56:$R$56,0))</f>
        <v>0</v>
      </c>
      <c r="I184" s="18">
        <v>1</v>
      </c>
      <c r="J184" s="18">
        <v>1</v>
      </c>
      <c r="K184" s="14">
        <f t="shared" ca="1" si="17"/>
        <v>8</v>
      </c>
      <c r="M184" s="19" t="str">
        <f t="shared" ca="1" si="15"/>
        <v>INDVDEFFRH-30</v>
      </c>
      <c r="N184" s="23" t="str">
        <f t="shared" ca="1" si="16"/>
        <v>Motor vehicles Saving Tech-Heat Room Heat 3y</v>
      </c>
      <c r="O184" s="23" t="s">
        <v>32</v>
      </c>
      <c r="P184" s="23" t="s">
        <v>33</v>
      </c>
      <c r="Q184" s="23"/>
      <c r="R184" s="23"/>
      <c r="S184" s="19" t="s">
        <v>34</v>
      </c>
      <c r="U184" s="14"/>
      <c r="V184" s="16" t="str">
        <f t="shared" ca="1" si="18"/>
        <v>VD</v>
      </c>
      <c r="W184" s="14" t="str">
        <f t="shared" ca="1" si="18"/>
        <v>Motor vehicles</v>
      </c>
      <c r="X184" s="3" t="str">
        <f>'EE investment costs'!D233</f>
        <v>RH-30</v>
      </c>
      <c r="Y184" s="3" t="str">
        <f>'EE investment costs'!E233</f>
        <v>Heat Room Heat</v>
      </c>
      <c r="AC184" s="123">
        <f>'EE investment costs'!C233</f>
        <v>3</v>
      </c>
      <c r="AD184" s="22"/>
    </row>
    <row r="185" spans="2:30">
      <c r="B185" s="14" t="str">
        <f t="shared" ca="1" si="14"/>
        <v>INDVDEFFLA-30</v>
      </c>
      <c r="C185" s="15" t="str">
        <f t="shared" ca="1" si="13"/>
        <v>IVDLA</v>
      </c>
      <c r="D185" s="16">
        <f>'EE investment costs'!$F$15</f>
        <v>2016</v>
      </c>
      <c r="E185" s="14">
        <f>VLOOKUP(X185,'EE investment costs'!$D$56:$R$656,15,0)</f>
        <v>3.6549999999999998</v>
      </c>
      <c r="F185" s="17">
        <f ca="1">INDEX('EE investment costs'!$D$56:$R$656,MATCH(X185,'EE investment costs'!$D$56:$D$656,0),MATCH($V$8,'EE investment costs'!$D$56:$R$56,0))</f>
        <v>1219.3539220707107</v>
      </c>
      <c r="I185" s="18">
        <v>1</v>
      </c>
      <c r="J185" s="18">
        <v>1</v>
      </c>
      <c r="K185" s="14">
        <f t="shared" ca="1" si="17"/>
        <v>0</v>
      </c>
      <c r="M185" s="19" t="str">
        <f t="shared" ca="1" si="15"/>
        <v>INDVDEFFLA-30</v>
      </c>
      <c r="N185" s="23" t="str">
        <f t="shared" ca="1" si="16"/>
        <v>Motor vehicles Saving Tech-Light 3y</v>
      </c>
      <c r="O185" s="23" t="s">
        <v>32</v>
      </c>
      <c r="P185" s="23" t="s">
        <v>33</v>
      </c>
      <c r="Q185" s="23"/>
      <c r="R185" s="23"/>
      <c r="S185" s="19" t="s">
        <v>34</v>
      </c>
      <c r="T185" s="14"/>
      <c r="U185" s="14"/>
      <c r="V185" s="16" t="str">
        <f t="shared" ca="1" si="18"/>
        <v>VD</v>
      </c>
      <c r="W185" s="14" t="str">
        <f t="shared" ca="1" si="18"/>
        <v>Motor vehicles</v>
      </c>
      <c r="X185" s="3" t="str">
        <f>'EE investment costs'!D234</f>
        <v>LA-30</v>
      </c>
      <c r="Y185" s="3" t="str">
        <f>'EE investment costs'!E234</f>
        <v>Light</v>
      </c>
      <c r="AC185" s="123">
        <f>'EE investment costs'!C234</f>
        <v>3</v>
      </c>
      <c r="AD185" s="22"/>
    </row>
    <row r="186" spans="2:30">
      <c r="B186" s="14" t="str">
        <f t="shared" ca="1" si="14"/>
        <v>INDVDEFFEM-30</v>
      </c>
      <c r="C186" s="15" t="str">
        <f t="shared" ca="1" si="13"/>
        <v>IVDEM</v>
      </c>
      <c r="D186" s="16">
        <f>'EE investment costs'!$F$15</f>
        <v>2016</v>
      </c>
      <c r="E186" s="14">
        <f>VLOOKUP(X186,'EE investment costs'!$D$56:$R$656,15,0)</f>
        <v>3.8377499999999998</v>
      </c>
      <c r="F186" s="17">
        <f ca="1">INDEX('EE investment costs'!$D$56:$R$656,MATCH(X186,'EE investment costs'!$D$56:$D$656,0),MATCH($V$8,'EE investment costs'!$D$56:$R$56,0))</f>
        <v>1153.8431178921701</v>
      </c>
      <c r="I186" s="18">
        <v>1</v>
      </c>
      <c r="J186" s="18">
        <v>1</v>
      </c>
      <c r="K186" s="14">
        <f t="shared" ca="1" si="17"/>
        <v>1</v>
      </c>
      <c r="M186" s="19" t="str">
        <f t="shared" ca="1" si="15"/>
        <v>INDVDEFFEM-30</v>
      </c>
      <c r="N186" s="23" t="str">
        <f t="shared" ca="1" si="16"/>
        <v>Motor vehicles Saving Tech-Electric Motors 3y</v>
      </c>
      <c r="O186" s="23" t="s">
        <v>32</v>
      </c>
      <c r="P186" s="23" t="s">
        <v>33</v>
      </c>
      <c r="Q186" s="23"/>
      <c r="R186" s="23"/>
      <c r="S186" s="19" t="s">
        <v>34</v>
      </c>
      <c r="T186" s="14"/>
      <c r="U186" s="14"/>
      <c r="V186" s="16" t="str">
        <f t="shared" ca="1" si="18"/>
        <v>VD</v>
      </c>
      <c r="W186" s="14" t="str">
        <f t="shared" ca="1" si="18"/>
        <v>Motor vehicles</v>
      </c>
      <c r="X186" s="3" t="str">
        <f>'EE investment costs'!D235</f>
        <v>EM-30</v>
      </c>
      <c r="Y186" s="3" t="str">
        <f>'EE investment costs'!E235</f>
        <v>Electric Motors</v>
      </c>
      <c r="AC186" s="123">
        <f>'EE investment costs'!C235</f>
        <v>3</v>
      </c>
      <c r="AD186" s="22"/>
    </row>
    <row r="187" spans="2:30" ht="13.5" thickBot="1">
      <c r="B187" s="14" t="str">
        <f t="shared" ca="1" si="14"/>
        <v>INDVDEFFTF-30</v>
      </c>
      <c r="C187" s="15" t="str">
        <f t="shared" ca="1" si="13"/>
        <v>IVDTF</v>
      </c>
      <c r="D187" s="16">
        <f>'EE investment costs'!$F$15</f>
        <v>2016</v>
      </c>
      <c r="E187" s="14">
        <f>VLOOKUP(X187,'EE investment costs'!$D$56:$R$656,15,0)</f>
        <v>11</v>
      </c>
      <c r="F187" s="17">
        <f ca="1">INDEX('EE investment costs'!$D$56:$R$656,MATCH(X187,'EE investment costs'!$D$56:$D$656,0),MATCH($V$8,'EE investment costs'!$D$56:$R$56,0))</f>
        <v>0</v>
      </c>
      <c r="I187" s="18">
        <v>1</v>
      </c>
      <c r="J187" s="18">
        <v>1</v>
      </c>
      <c r="K187" s="14">
        <f t="shared" ca="1" si="17"/>
        <v>8</v>
      </c>
      <c r="M187" s="24" t="str">
        <f t="shared" ca="1" si="15"/>
        <v>INDVDEFFTF-30</v>
      </c>
      <c r="N187" s="25" t="str">
        <f t="shared" ca="1" si="16"/>
        <v>Motor vehicles Saving Tech-Haulage Tractors, Trucks, Fishing boats 3y</v>
      </c>
      <c r="O187" s="25" t="s">
        <v>32</v>
      </c>
      <c r="P187" s="25" t="s">
        <v>33</v>
      </c>
      <c r="Q187" s="25"/>
      <c r="R187" s="25"/>
      <c r="S187" s="24" t="s">
        <v>34</v>
      </c>
      <c r="T187" s="14"/>
      <c r="U187" s="14"/>
      <c r="V187" s="16" t="str">
        <f t="shared" ca="1" si="18"/>
        <v>VD</v>
      </c>
      <c r="W187" s="14" t="str">
        <f t="shared" ca="1" si="18"/>
        <v>Motor vehicles</v>
      </c>
      <c r="X187" s="3" t="str">
        <f>'EE investment costs'!D236</f>
        <v>TF-30</v>
      </c>
      <c r="Y187" s="3" t="str">
        <f>'EE investment costs'!E236</f>
        <v>Haulage Tractors, Trucks, Fishing boats</v>
      </c>
      <c r="AC187" s="123">
        <f>'EE investment costs'!C236</f>
        <v>3</v>
      </c>
      <c r="AD187" s="22"/>
    </row>
    <row r="188" spans="2:30">
      <c r="B188" s="14" t="str">
        <f t="shared" ca="1" si="14"/>
        <v>INDVDEFFMT-31</v>
      </c>
      <c r="C188" s="15" t="str">
        <f ca="1">"I"&amp;MID(B188,4,1)&amp;"D"&amp;MID(B188,9,2)</f>
        <v>IVDMT</v>
      </c>
      <c r="D188" s="16">
        <f>'EE investment costs'!$F$15</f>
        <v>2016</v>
      </c>
      <c r="E188" s="14">
        <f>VLOOKUP(X188,'EE investment costs'!$D$56:$R$656,15,0)</f>
        <v>5.55</v>
      </c>
      <c r="F188" s="17">
        <f ca="1">INDEX('EE investment costs'!$D$56:$R$656,MATCH(X188,'EE investment costs'!$D$56:$D$656,0),MATCH($V$8,'EE investment costs'!$D$56:$R$56,0))</f>
        <v>445.56277432705701</v>
      </c>
      <c r="I188" s="18">
        <v>1</v>
      </c>
      <c r="J188" s="18">
        <v>1</v>
      </c>
      <c r="K188" s="14">
        <f t="shared" ca="1" si="17"/>
        <v>8</v>
      </c>
      <c r="M188" s="20" t="str">
        <f t="shared" ca="1" si="15"/>
        <v>INDVDEFFMT-31</v>
      </c>
      <c r="N188" s="21" t="str">
        <f t="shared" ca="1" si="16"/>
        <v>Motor vehicles Saving Tech-Heat Medium Temp. up to 150C 3.1y</v>
      </c>
      <c r="O188" s="21" t="s">
        <v>32</v>
      </c>
      <c r="P188" s="21" t="s">
        <v>33</v>
      </c>
      <c r="Q188" s="21"/>
      <c r="R188" s="21"/>
      <c r="S188" s="20" t="s">
        <v>34</v>
      </c>
      <c r="T188" s="14"/>
      <c r="U188" s="14"/>
      <c r="V188" s="16" t="str">
        <f t="shared" ca="1" si="18"/>
        <v>VD</v>
      </c>
      <c r="W188" s="14" t="str">
        <f t="shared" ca="1" si="18"/>
        <v>Motor vehicles</v>
      </c>
      <c r="X188" s="3" t="str">
        <f>'EE investment costs'!D237</f>
        <v>MT-31</v>
      </c>
      <c r="Y188" s="3" t="str">
        <f>'EE investment costs'!E237</f>
        <v>Heat Medium Temp. up to 150C</v>
      </c>
      <c r="AC188" s="123">
        <f>'EE investment costs'!C237</f>
        <v>3.1</v>
      </c>
      <c r="AD188" s="22"/>
    </row>
    <row r="189" spans="2:30">
      <c r="B189" s="14" t="str">
        <f t="shared" ca="1" si="14"/>
        <v>INDVDEFFHT-31</v>
      </c>
      <c r="C189" s="15" t="str">
        <f t="shared" ref="C189:C247" ca="1" si="19">"I"&amp;MID(B189,4,1)&amp;"D"&amp;MID(B189,9,2)</f>
        <v>IVDHT</v>
      </c>
      <c r="D189" s="16">
        <f>'EE investment costs'!$F$15</f>
        <v>2016</v>
      </c>
      <c r="E189" s="14">
        <f>VLOOKUP(X189,'EE investment costs'!$D$56:$R$656,15,0)</f>
        <v>4.4399999999999995</v>
      </c>
      <c r="F189" s="17">
        <f ca="1">INDEX('EE investment costs'!$D$56:$R$656,MATCH(X189,'EE investment costs'!$D$56:$D$656,0),MATCH($V$8,'EE investment costs'!$D$56:$R$56,0))</f>
        <v>386.1524652896079</v>
      </c>
      <c r="I189" s="18">
        <v>1</v>
      </c>
      <c r="J189" s="18">
        <v>1</v>
      </c>
      <c r="K189" s="14">
        <f t="shared" ca="1" si="17"/>
        <v>8</v>
      </c>
      <c r="M189" s="19" t="str">
        <f t="shared" ca="1" si="15"/>
        <v>INDVDEFFHT-31</v>
      </c>
      <c r="N189" s="23" t="str">
        <f t="shared" ca="1" si="16"/>
        <v>Motor vehicles Saving Tech-Heat High Temp. over 150C 3.1y</v>
      </c>
      <c r="O189" s="23" t="s">
        <v>32</v>
      </c>
      <c r="P189" s="23" t="s">
        <v>33</v>
      </c>
      <c r="Q189" s="23"/>
      <c r="R189" s="23"/>
      <c r="S189" s="19" t="s">
        <v>34</v>
      </c>
      <c r="T189" s="14"/>
      <c r="U189" s="14"/>
      <c r="V189" s="16" t="str">
        <f t="shared" ca="1" si="18"/>
        <v>VD</v>
      </c>
      <c r="W189" s="14" t="str">
        <f t="shared" ca="1" si="18"/>
        <v>Motor vehicles</v>
      </c>
      <c r="X189" s="3" t="str">
        <f>'EE investment costs'!D238</f>
        <v>HT-31</v>
      </c>
      <c r="Y189" s="3" t="str">
        <f>'EE investment costs'!E238</f>
        <v>Heat High Temp. over 150C</v>
      </c>
      <c r="AC189" s="123">
        <f>'EE investment costs'!C238</f>
        <v>3.1</v>
      </c>
      <c r="AD189" s="22"/>
    </row>
    <row r="190" spans="2:30">
      <c r="B190" s="14" t="str">
        <f t="shared" ca="1" si="14"/>
        <v>INDVDEFFRH-31</v>
      </c>
      <c r="C190" s="15" t="str">
        <f t="shared" ca="1" si="19"/>
        <v>IVDRH</v>
      </c>
      <c r="D190" s="16">
        <f>'EE investment costs'!$F$15</f>
        <v>2016</v>
      </c>
      <c r="E190" s="14">
        <f>VLOOKUP(X190,'EE investment costs'!$D$56:$R$656,15,0)</f>
        <v>16</v>
      </c>
      <c r="F190" s="17">
        <f ca="1">INDEX('EE investment costs'!$D$56:$R$656,MATCH(X190,'EE investment costs'!$D$56:$D$656,0),MATCH($V$8,'EE investment costs'!$D$56:$R$56,0))</f>
        <v>0</v>
      </c>
      <c r="I190" s="18">
        <v>1</v>
      </c>
      <c r="J190" s="18">
        <v>1</v>
      </c>
      <c r="K190" s="14">
        <f t="shared" ca="1" si="17"/>
        <v>8</v>
      </c>
      <c r="M190" s="19" t="str">
        <f t="shared" ca="1" si="15"/>
        <v>INDVDEFFRH-31</v>
      </c>
      <c r="N190" s="23" t="str">
        <f t="shared" ca="1" si="16"/>
        <v>Motor vehicles Saving Tech-Heat Room Heat 3.1y</v>
      </c>
      <c r="O190" s="23" t="s">
        <v>32</v>
      </c>
      <c r="P190" s="23" t="s">
        <v>33</v>
      </c>
      <c r="Q190" s="23"/>
      <c r="R190" s="23"/>
      <c r="S190" s="19" t="s">
        <v>34</v>
      </c>
      <c r="U190" s="14"/>
      <c r="V190" s="16" t="str">
        <f t="shared" ca="1" si="18"/>
        <v>VD</v>
      </c>
      <c r="W190" s="14" t="str">
        <f t="shared" ca="1" si="18"/>
        <v>Motor vehicles</v>
      </c>
      <c r="X190" s="3" t="str">
        <f>'EE investment costs'!D239</f>
        <v>RH-31</v>
      </c>
      <c r="Y190" s="3" t="str">
        <f>'EE investment costs'!E239</f>
        <v>Heat Room Heat</v>
      </c>
      <c r="Z190" s="14"/>
      <c r="AC190" s="123">
        <f>'EE investment costs'!C239</f>
        <v>3.1</v>
      </c>
      <c r="AD190" s="22"/>
    </row>
    <row r="191" spans="2:30">
      <c r="B191" s="14" t="str">
        <f t="shared" ca="1" si="14"/>
        <v>INDVDEFFLA-31</v>
      </c>
      <c r="C191" s="15" t="str">
        <f t="shared" ca="1" si="19"/>
        <v>IVDLA</v>
      </c>
      <c r="D191" s="16">
        <f>'EE investment costs'!$F$15</f>
        <v>2016</v>
      </c>
      <c r="E191" s="14">
        <f>VLOOKUP(X191,'EE investment costs'!$D$56:$R$656,15,0)</f>
        <v>3.6804999999999999</v>
      </c>
      <c r="F191" s="17">
        <f ca="1">INDEX('EE investment costs'!$D$56:$R$656,MATCH(X191,'EE investment costs'!$D$56:$D$656,0),MATCH($V$8,'EE investment costs'!$D$56:$R$56,0))</f>
        <v>1275.1488871786739</v>
      </c>
      <c r="I191" s="18">
        <v>1</v>
      </c>
      <c r="J191" s="18">
        <v>1</v>
      </c>
      <c r="K191" s="14">
        <f t="shared" ca="1" si="17"/>
        <v>0</v>
      </c>
      <c r="M191" s="19" t="str">
        <f t="shared" ca="1" si="15"/>
        <v>INDVDEFFLA-31</v>
      </c>
      <c r="N191" s="23" t="str">
        <f t="shared" ca="1" si="16"/>
        <v>Motor vehicles Saving Tech-Light 3.1y</v>
      </c>
      <c r="O191" s="23" t="s">
        <v>32</v>
      </c>
      <c r="P191" s="23" t="s">
        <v>33</v>
      </c>
      <c r="Q191" s="23"/>
      <c r="R191" s="23"/>
      <c r="S191" s="19" t="s">
        <v>34</v>
      </c>
      <c r="U191" s="14"/>
      <c r="V191" s="16" t="str">
        <f t="shared" ca="1" si="18"/>
        <v>VD</v>
      </c>
      <c r="W191" s="14" t="str">
        <f t="shared" ca="1" si="18"/>
        <v>Motor vehicles</v>
      </c>
      <c r="X191" s="3" t="str">
        <f>'EE investment costs'!D240</f>
        <v>LA-31</v>
      </c>
      <c r="Y191" s="3" t="str">
        <f>'EE investment costs'!E240</f>
        <v>Light</v>
      </c>
      <c r="Z191" s="14"/>
      <c r="AC191" s="123">
        <f>'EE investment costs'!C240</f>
        <v>3.1</v>
      </c>
      <c r="AD191" s="22"/>
    </row>
    <row r="192" spans="2:30">
      <c r="B192" s="14" t="str">
        <f t="shared" ca="1" si="14"/>
        <v>INDVDEFFEM-31</v>
      </c>
      <c r="C192" s="15" t="str">
        <f t="shared" ca="1" si="19"/>
        <v>IVDEM</v>
      </c>
      <c r="D192" s="16">
        <f>'EE investment costs'!$F$15</f>
        <v>2016</v>
      </c>
      <c r="E192" s="14">
        <f>VLOOKUP(X192,'EE investment costs'!$D$56:$R$656,15,0)</f>
        <v>3.864525</v>
      </c>
      <c r="F192" s="17">
        <f ca="1">INDEX('EE investment costs'!$D$56:$R$656,MATCH(X192,'EE investment costs'!$D$56:$D$656,0),MATCH($V$8,'EE investment costs'!$D$56:$R$56,0))</f>
        <v>1205.7433737215867</v>
      </c>
      <c r="I192" s="18">
        <v>1</v>
      </c>
      <c r="J192" s="18">
        <v>1</v>
      </c>
      <c r="K192" s="14">
        <f t="shared" ca="1" si="17"/>
        <v>0</v>
      </c>
      <c r="M192" s="19" t="str">
        <f t="shared" ca="1" si="15"/>
        <v>INDVDEFFEM-31</v>
      </c>
      <c r="N192" s="23" t="str">
        <f t="shared" ca="1" si="16"/>
        <v>Motor vehicles Saving Tech-Electric Motors 3.1y</v>
      </c>
      <c r="O192" s="23" t="s">
        <v>32</v>
      </c>
      <c r="P192" s="23" t="s">
        <v>33</v>
      </c>
      <c r="Q192" s="23"/>
      <c r="R192" s="23"/>
      <c r="S192" s="19" t="s">
        <v>34</v>
      </c>
      <c r="U192" s="14"/>
      <c r="V192" s="16" t="str">
        <f t="shared" ca="1" si="18"/>
        <v>VD</v>
      </c>
      <c r="W192" s="14" t="str">
        <f t="shared" ca="1" si="18"/>
        <v>Motor vehicles</v>
      </c>
      <c r="X192" s="3" t="str">
        <f>'EE investment costs'!D241</f>
        <v>EM-31</v>
      </c>
      <c r="Y192" s="3" t="str">
        <f>'EE investment costs'!E241</f>
        <v>Electric Motors</v>
      </c>
      <c r="Z192" s="14"/>
      <c r="AC192" s="123">
        <f>'EE investment costs'!C241</f>
        <v>3.1</v>
      </c>
      <c r="AD192" s="22"/>
    </row>
    <row r="193" spans="2:30">
      <c r="B193" s="14" t="str">
        <f t="shared" ca="1" si="14"/>
        <v>INDVDEFFTF-31</v>
      </c>
      <c r="C193" s="15" t="str">
        <f t="shared" ca="1" si="19"/>
        <v>IVDTF</v>
      </c>
      <c r="D193" s="16">
        <f>'EE investment costs'!$F$15</f>
        <v>2016</v>
      </c>
      <c r="E193" s="14">
        <f>VLOOKUP(X193,'EE investment costs'!$D$56:$R$656,15,0)</f>
        <v>11.4</v>
      </c>
      <c r="F193" s="17">
        <f ca="1">INDEX('EE investment costs'!$D$56:$R$656,MATCH(X193,'EE investment costs'!$D$56:$D$656,0),MATCH($V$8,'EE investment costs'!$D$56:$R$56,0))</f>
        <v>0</v>
      </c>
      <c r="I193" s="18">
        <v>1</v>
      </c>
      <c r="J193" s="18">
        <v>1</v>
      </c>
      <c r="K193" s="14">
        <f t="shared" ca="1" si="17"/>
        <v>8</v>
      </c>
      <c r="M193" s="19" t="str">
        <f t="shared" ca="1" si="15"/>
        <v>INDVDEFFTF-31</v>
      </c>
      <c r="N193" s="23" t="str">
        <f t="shared" ca="1" si="16"/>
        <v>Motor vehicles Saving Tech-Haulage Tractors, Trucks, Fishing boats 3.1y</v>
      </c>
      <c r="O193" s="23" t="s">
        <v>32</v>
      </c>
      <c r="P193" s="23" t="s">
        <v>33</v>
      </c>
      <c r="Q193" s="23"/>
      <c r="R193" s="23"/>
      <c r="S193" s="19" t="s">
        <v>34</v>
      </c>
      <c r="U193" s="14"/>
      <c r="V193" s="16" t="str">
        <f t="shared" ca="1" si="18"/>
        <v>VD</v>
      </c>
      <c r="W193" s="14" t="str">
        <f t="shared" ca="1" si="18"/>
        <v>Motor vehicles</v>
      </c>
      <c r="X193" s="3" t="str">
        <f>'EE investment costs'!D242</f>
        <v>TF-31</v>
      </c>
      <c r="Y193" s="3" t="str">
        <f>'EE investment costs'!E242</f>
        <v>Haulage Tractors, Trucks, Fishing boats</v>
      </c>
      <c r="Z193" s="14"/>
      <c r="AC193" s="123">
        <f>'EE investment costs'!C242</f>
        <v>3.1</v>
      </c>
      <c r="AD193" s="22"/>
    </row>
    <row r="194" spans="2:30">
      <c r="B194" s="14" t="str">
        <f t="shared" ca="1" si="14"/>
        <v>INDVDEFFMT-32</v>
      </c>
      <c r="C194" s="15" t="str">
        <f t="shared" ca="1" si="19"/>
        <v>IVDMT</v>
      </c>
      <c r="D194" s="16">
        <f>'EE investment costs'!$F$15</f>
        <v>2016</v>
      </c>
      <c r="E194" s="14">
        <f>VLOOKUP(X194,'EE investment costs'!$D$56:$R$656,15,0)</f>
        <v>5.6</v>
      </c>
      <c r="F194" s="17">
        <f ca="1">INDEX('EE investment costs'!$D$56:$R$656,MATCH(X194,'EE investment costs'!$D$56:$D$656,0),MATCH($V$8,'EE investment costs'!$D$56:$R$56,0))</f>
        <v>463.71446206367256</v>
      </c>
      <c r="I194" s="18">
        <v>1</v>
      </c>
      <c r="J194" s="18">
        <v>1</v>
      </c>
      <c r="K194" s="14">
        <f t="shared" ca="1" si="17"/>
        <v>8</v>
      </c>
      <c r="M194" s="19" t="str">
        <f t="shared" ca="1" si="15"/>
        <v>INDVDEFFMT-32</v>
      </c>
      <c r="N194" s="23" t="str">
        <f t="shared" ca="1" si="16"/>
        <v>Motor vehicles Saving Tech-Heat Medium Temp. up to 150C 3.2y</v>
      </c>
      <c r="O194" s="23" t="s">
        <v>32</v>
      </c>
      <c r="P194" s="23" t="s">
        <v>33</v>
      </c>
      <c r="Q194" s="23"/>
      <c r="R194" s="23"/>
      <c r="S194" s="19" t="s">
        <v>34</v>
      </c>
      <c r="U194" s="14"/>
      <c r="V194" s="16" t="str">
        <f t="shared" ca="1" si="18"/>
        <v>VD</v>
      </c>
      <c r="W194" s="14" t="str">
        <f t="shared" ca="1" si="18"/>
        <v>Motor vehicles</v>
      </c>
      <c r="X194" s="3" t="str">
        <f>'EE investment costs'!D243</f>
        <v>MT-32</v>
      </c>
      <c r="Y194" s="3" t="str">
        <f>'EE investment costs'!E243</f>
        <v>Heat Medium Temp. up to 150C</v>
      </c>
      <c r="Z194" s="14"/>
      <c r="AC194" s="123">
        <f>'EE investment costs'!C243</f>
        <v>3.2</v>
      </c>
      <c r="AD194" s="22"/>
    </row>
    <row r="195" spans="2:30">
      <c r="B195" s="14" t="str">
        <f t="shared" ca="1" si="14"/>
        <v>INDVDEFFHT-32</v>
      </c>
      <c r="C195" s="15" t="str">
        <f t="shared" ca="1" si="19"/>
        <v>IVDHT</v>
      </c>
      <c r="D195" s="16">
        <f>'EE investment costs'!$F$15</f>
        <v>2016</v>
      </c>
      <c r="E195" s="14">
        <f>VLOOKUP(X195,'EE investment costs'!$D$56:$R$656,15,0)</f>
        <v>4.4799999999999995</v>
      </c>
      <c r="F195" s="17">
        <f ca="1">INDEX('EE investment costs'!$D$56:$R$656,MATCH(X195,'EE investment costs'!$D$56:$D$656,0),MATCH($V$8,'EE investment costs'!$D$56:$R$56,0))</f>
        <v>400.58807146865871</v>
      </c>
      <c r="I195" s="18">
        <v>1</v>
      </c>
      <c r="J195" s="18">
        <v>1</v>
      </c>
      <c r="K195" s="14">
        <f t="shared" ca="1" si="17"/>
        <v>8</v>
      </c>
      <c r="M195" s="19" t="str">
        <f t="shared" ca="1" si="15"/>
        <v>INDVDEFFHT-32</v>
      </c>
      <c r="N195" s="23" t="str">
        <f t="shared" ca="1" si="16"/>
        <v>Motor vehicles Saving Tech-Heat High Temp. over 150C 3.2y</v>
      </c>
      <c r="O195" s="23" t="s">
        <v>32</v>
      </c>
      <c r="P195" s="23" t="s">
        <v>33</v>
      </c>
      <c r="Q195" s="23"/>
      <c r="R195" s="23"/>
      <c r="S195" s="19" t="s">
        <v>34</v>
      </c>
      <c r="V195" s="16" t="str">
        <f t="shared" ca="1" si="18"/>
        <v>VD</v>
      </c>
      <c r="W195" s="14" t="str">
        <f t="shared" ca="1" si="18"/>
        <v>Motor vehicles</v>
      </c>
      <c r="X195" s="3" t="str">
        <f>'EE investment costs'!D244</f>
        <v>HT-32</v>
      </c>
      <c r="Y195" s="3" t="str">
        <f>'EE investment costs'!E244</f>
        <v>Heat High Temp. over 150C</v>
      </c>
      <c r="Z195" s="14"/>
      <c r="AC195" s="123">
        <f>'EE investment costs'!C244</f>
        <v>3.2</v>
      </c>
      <c r="AD195" s="22"/>
    </row>
    <row r="196" spans="2:30">
      <c r="B196" s="14" t="str">
        <f t="shared" ca="1" si="14"/>
        <v>INDVDEFFRH-32</v>
      </c>
      <c r="C196" s="15" t="str">
        <f t="shared" ca="1" si="19"/>
        <v>IVDRH</v>
      </c>
      <c r="D196" s="16">
        <f>'EE investment costs'!$F$15</f>
        <v>2016</v>
      </c>
      <c r="E196" s="14">
        <f>VLOOKUP(X196,'EE investment costs'!$D$56:$R$656,15,0)</f>
        <v>16</v>
      </c>
      <c r="F196" s="17">
        <f ca="1">INDEX('EE investment costs'!$D$56:$R$656,MATCH(X196,'EE investment costs'!$D$56:$D$656,0),MATCH($V$8,'EE investment costs'!$D$56:$R$56,0))</f>
        <v>0</v>
      </c>
      <c r="I196" s="18">
        <v>1</v>
      </c>
      <c r="J196" s="18">
        <v>1</v>
      </c>
      <c r="K196" s="14">
        <f t="shared" ca="1" si="17"/>
        <v>8</v>
      </c>
      <c r="M196" s="19" t="str">
        <f t="shared" ca="1" si="15"/>
        <v>INDVDEFFRH-32</v>
      </c>
      <c r="N196" s="23" t="str">
        <f t="shared" ca="1" si="16"/>
        <v>Motor vehicles Saving Tech-Heat Room Heat 3.2y</v>
      </c>
      <c r="O196" s="23" t="s">
        <v>32</v>
      </c>
      <c r="P196" s="23" t="s">
        <v>33</v>
      </c>
      <c r="Q196" s="23"/>
      <c r="R196" s="23"/>
      <c r="S196" s="19" t="s">
        <v>34</v>
      </c>
      <c r="V196" s="16" t="str">
        <f t="shared" ca="1" si="18"/>
        <v>VD</v>
      </c>
      <c r="W196" s="14" t="str">
        <f t="shared" ca="1" si="18"/>
        <v>Motor vehicles</v>
      </c>
      <c r="X196" s="3" t="str">
        <f>'EE investment costs'!D245</f>
        <v>RH-32</v>
      </c>
      <c r="Y196" s="3" t="str">
        <f>'EE investment costs'!E245</f>
        <v>Heat Room Heat</v>
      </c>
      <c r="Z196" s="14"/>
      <c r="AC196" s="123">
        <f>'EE investment costs'!C245</f>
        <v>3.2</v>
      </c>
      <c r="AD196" s="22"/>
    </row>
    <row r="197" spans="2:30">
      <c r="B197" s="14" t="str">
        <f t="shared" ca="1" si="14"/>
        <v>INDVDEFFLA-32</v>
      </c>
      <c r="C197" s="15" t="str">
        <f t="shared" ca="1" si="19"/>
        <v>IVDLA</v>
      </c>
      <c r="D197" s="16">
        <f>'EE investment costs'!$F$15</f>
        <v>2016</v>
      </c>
      <c r="E197" s="14">
        <f>VLOOKUP(X197,'EE investment costs'!$D$56:$R$656,15,0)</f>
        <v>3.706</v>
      </c>
      <c r="F197" s="17">
        <f ca="1">INDEX('EE investment costs'!$D$56:$R$656,MATCH(X197,'EE investment costs'!$D$56:$D$656,0),MATCH($V$8,'EE investment costs'!$D$56:$R$56,0))</f>
        <v>1330.9438522866369</v>
      </c>
      <c r="I197" s="18">
        <v>1</v>
      </c>
      <c r="J197" s="18">
        <v>1</v>
      </c>
      <c r="K197" s="14">
        <f t="shared" ca="1" si="17"/>
        <v>0</v>
      </c>
      <c r="M197" s="19" t="str">
        <f t="shared" ca="1" si="15"/>
        <v>INDVDEFFLA-32</v>
      </c>
      <c r="N197" s="23" t="str">
        <f t="shared" ca="1" si="16"/>
        <v>Motor vehicles Saving Tech-Light 3.2y</v>
      </c>
      <c r="O197" s="23" t="s">
        <v>32</v>
      </c>
      <c r="P197" s="23" t="s">
        <v>33</v>
      </c>
      <c r="Q197" s="23"/>
      <c r="R197" s="23"/>
      <c r="S197" s="19" t="s">
        <v>34</v>
      </c>
      <c r="V197" s="16" t="str">
        <f t="shared" ca="1" si="18"/>
        <v>VD</v>
      </c>
      <c r="W197" s="14" t="str">
        <f t="shared" ca="1" si="18"/>
        <v>Motor vehicles</v>
      </c>
      <c r="X197" s="3" t="str">
        <f>'EE investment costs'!D246</f>
        <v>LA-32</v>
      </c>
      <c r="Y197" s="3" t="str">
        <f>'EE investment costs'!E246</f>
        <v>Light</v>
      </c>
      <c r="Z197" s="14"/>
      <c r="AC197" s="123">
        <f>'EE investment costs'!C246</f>
        <v>3.2</v>
      </c>
      <c r="AD197" s="22"/>
    </row>
    <row r="198" spans="2:30">
      <c r="B198" s="14" t="str">
        <f t="shared" ca="1" si="14"/>
        <v>INDVDEFFEM-32</v>
      </c>
      <c r="C198" s="15" t="str">
        <f t="shared" ca="1" si="19"/>
        <v>IVDEM</v>
      </c>
      <c r="D198" s="16">
        <f>'EE investment costs'!$F$15</f>
        <v>2016</v>
      </c>
      <c r="E198" s="14">
        <f>VLOOKUP(X198,'EE investment costs'!$D$56:$R$656,15,0)</f>
        <v>3.8913000000000002</v>
      </c>
      <c r="F198" s="17">
        <f ca="1">INDEX('EE investment costs'!$D$56:$R$656,MATCH(X198,'EE investment costs'!$D$56:$D$656,0),MATCH($V$8,'EE investment costs'!$D$56:$R$56,0))</f>
        <v>1257.6436295510032</v>
      </c>
      <c r="I198" s="18">
        <v>1</v>
      </c>
      <c r="J198" s="18">
        <v>1</v>
      </c>
      <c r="K198" s="14">
        <f t="shared" ca="1" si="17"/>
        <v>0</v>
      </c>
      <c r="M198" s="19" t="str">
        <f t="shared" ca="1" si="15"/>
        <v>INDVDEFFEM-32</v>
      </c>
      <c r="N198" s="23" t="str">
        <f t="shared" ca="1" si="16"/>
        <v>Motor vehicles Saving Tech-Electric Motors 3.2y</v>
      </c>
      <c r="O198" s="23" t="s">
        <v>32</v>
      </c>
      <c r="P198" s="23" t="s">
        <v>33</v>
      </c>
      <c r="Q198" s="23"/>
      <c r="R198" s="23"/>
      <c r="S198" s="19" t="s">
        <v>34</v>
      </c>
      <c r="V198" s="16" t="str">
        <f t="shared" ca="1" si="18"/>
        <v>VD</v>
      </c>
      <c r="W198" s="14" t="str">
        <f t="shared" ca="1" si="18"/>
        <v>Motor vehicles</v>
      </c>
      <c r="X198" s="3" t="str">
        <f>'EE investment costs'!D247</f>
        <v>EM-32</v>
      </c>
      <c r="Y198" s="3" t="str">
        <f>'EE investment costs'!E247</f>
        <v>Electric Motors</v>
      </c>
      <c r="Z198" s="14"/>
      <c r="AC198" s="123">
        <f>'EE investment costs'!C247</f>
        <v>3.2</v>
      </c>
      <c r="AD198" s="22"/>
    </row>
    <row r="199" spans="2:30">
      <c r="B199" s="14" t="str">
        <f t="shared" ca="1" si="14"/>
        <v>INDVDEFFTF-32</v>
      </c>
      <c r="C199" s="15" t="str">
        <f t="shared" ca="1" si="19"/>
        <v>IVDTF</v>
      </c>
      <c r="D199" s="16">
        <f>'EE investment costs'!$F$15</f>
        <v>2016</v>
      </c>
      <c r="E199" s="14">
        <f>VLOOKUP(X199,'EE investment costs'!$D$56:$R$656,15,0)</f>
        <v>11.8</v>
      </c>
      <c r="F199" s="17">
        <f ca="1">INDEX('EE investment costs'!$D$56:$R$656,MATCH(X199,'EE investment costs'!$D$56:$D$656,0),MATCH($V$8,'EE investment costs'!$D$56:$R$56,0))</f>
        <v>0</v>
      </c>
      <c r="I199" s="18">
        <v>1</v>
      </c>
      <c r="J199" s="18">
        <v>1</v>
      </c>
      <c r="K199" s="14">
        <f t="shared" ca="1" si="17"/>
        <v>8</v>
      </c>
      <c r="M199" s="19" t="str">
        <f t="shared" ca="1" si="15"/>
        <v>INDVDEFFTF-32</v>
      </c>
      <c r="N199" s="23" t="str">
        <f t="shared" ca="1" si="16"/>
        <v>Motor vehicles Saving Tech-Haulage Tractors, Trucks, Fishing boats 3.2y</v>
      </c>
      <c r="O199" s="23" t="s">
        <v>32</v>
      </c>
      <c r="P199" s="23" t="s">
        <v>33</v>
      </c>
      <c r="Q199" s="23"/>
      <c r="R199" s="23"/>
      <c r="S199" s="19" t="s">
        <v>34</v>
      </c>
      <c r="V199" s="16" t="str">
        <f t="shared" ca="1" si="18"/>
        <v>VD</v>
      </c>
      <c r="W199" s="14" t="str">
        <f t="shared" ca="1" si="18"/>
        <v>Motor vehicles</v>
      </c>
      <c r="X199" s="3" t="str">
        <f>'EE investment costs'!D248</f>
        <v>TF-32</v>
      </c>
      <c r="Y199" s="3" t="str">
        <f>'EE investment costs'!E248</f>
        <v>Haulage Tractors, Trucks, Fishing boats</v>
      </c>
      <c r="Z199" s="14"/>
      <c r="AC199" s="123">
        <f>'EE investment costs'!C248</f>
        <v>3.2</v>
      </c>
      <c r="AD199" s="22"/>
    </row>
    <row r="200" spans="2:30">
      <c r="B200" s="14" t="str">
        <f t="shared" ref="B200:B263" ca="1" si="20">M200</f>
        <v>INDVDEFFMT-33</v>
      </c>
      <c r="C200" s="15" t="str">
        <f t="shared" ca="1" si="19"/>
        <v>IVDMT</v>
      </c>
      <c r="D200" s="16">
        <f>'EE investment costs'!$F$15</f>
        <v>2016</v>
      </c>
      <c r="E200" s="14">
        <f>VLOOKUP(X200,'EE investment costs'!$D$56:$R$656,15,0)</f>
        <v>5.65</v>
      </c>
      <c r="F200" s="17">
        <f ca="1">INDEX('EE investment costs'!$D$56:$R$656,MATCH(X200,'EE investment costs'!$D$56:$D$656,0),MATCH($V$8,'EE investment costs'!$D$56:$R$56,0))</f>
        <v>481.8661498002881</v>
      </c>
      <c r="I200" s="18">
        <v>1</v>
      </c>
      <c r="J200" s="18">
        <v>1</v>
      </c>
      <c r="K200" s="14">
        <f t="shared" ca="1" si="17"/>
        <v>8</v>
      </c>
      <c r="M200" s="19" t="str">
        <f t="shared" ref="M200:M263" ca="1" si="21">CONCATENATE("IND",$V$8,"EFF",$X200)</f>
        <v>INDVDEFFMT-33</v>
      </c>
      <c r="N200" s="23" t="str">
        <f t="shared" ca="1" si="16"/>
        <v>Motor vehicles Saving Tech-Heat Medium Temp. up to 150C 3.3y</v>
      </c>
      <c r="O200" s="23" t="s">
        <v>32</v>
      </c>
      <c r="P200" s="23" t="s">
        <v>33</v>
      </c>
      <c r="Q200" s="23"/>
      <c r="R200" s="23"/>
      <c r="S200" s="19" t="s">
        <v>34</v>
      </c>
      <c r="V200" s="16" t="str">
        <f t="shared" ca="1" si="18"/>
        <v>VD</v>
      </c>
      <c r="W200" s="14" t="str">
        <f t="shared" ca="1" si="18"/>
        <v>Motor vehicles</v>
      </c>
      <c r="X200" s="3" t="str">
        <f>'EE investment costs'!D249</f>
        <v>MT-33</v>
      </c>
      <c r="Y200" s="3" t="str">
        <f>'EE investment costs'!E249</f>
        <v>Heat Medium Temp. up to 150C</v>
      </c>
      <c r="Z200" s="14"/>
      <c r="AC200" s="123">
        <f>'EE investment costs'!C249</f>
        <v>3.3</v>
      </c>
      <c r="AD200" s="22"/>
    </row>
    <row r="201" spans="2:30">
      <c r="B201" s="14" t="str">
        <f t="shared" ca="1" si="20"/>
        <v>INDVDEFFHT-33</v>
      </c>
      <c r="C201" s="15" t="str">
        <f t="shared" ca="1" si="19"/>
        <v>IVDHT</v>
      </c>
      <c r="D201" s="16">
        <f>'EE investment costs'!$F$15</f>
        <v>2016</v>
      </c>
      <c r="E201" s="14">
        <f>VLOOKUP(X201,'EE investment costs'!$D$56:$R$656,15,0)</f>
        <v>4.5199999999999996</v>
      </c>
      <c r="F201" s="17">
        <f ca="1">INDEX('EE investment costs'!$D$56:$R$656,MATCH(X201,'EE investment costs'!$D$56:$D$656,0),MATCH($V$8,'EE investment costs'!$D$56:$R$56,0))</f>
        <v>415.02367764770941</v>
      </c>
      <c r="I201" s="18">
        <v>1</v>
      </c>
      <c r="J201" s="18">
        <v>1</v>
      </c>
      <c r="K201" s="14">
        <f t="shared" ca="1" si="17"/>
        <v>8</v>
      </c>
      <c r="M201" s="19" t="str">
        <f t="shared" ca="1" si="21"/>
        <v>INDVDEFFHT-33</v>
      </c>
      <c r="N201" s="23" t="str">
        <f t="shared" ref="N201:N264" ca="1" si="22">$W$8&amp;" Saving Tech"&amp;"-"&amp;$Y201&amp;" "&amp;AC201&amp;"y"</f>
        <v>Motor vehicles Saving Tech-Heat High Temp. over 150C 3.3y</v>
      </c>
      <c r="O201" s="23" t="s">
        <v>32</v>
      </c>
      <c r="P201" s="23" t="s">
        <v>33</v>
      </c>
      <c r="Q201" s="23"/>
      <c r="R201" s="23"/>
      <c r="S201" s="19" t="s">
        <v>34</v>
      </c>
      <c r="V201" s="16" t="str">
        <f t="shared" ca="1" si="18"/>
        <v>VD</v>
      </c>
      <c r="W201" s="14" t="str">
        <f t="shared" ca="1" si="18"/>
        <v>Motor vehicles</v>
      </c>
      <c r="X201" s="3" t="str">
        <f>'EE investment costs'!D250</f>
        <v>HT-33</v>
      </c>
      <c r="Y201" s="3" t="str">
        <f>'EE investment costs'!E250</f>
        <v>Heat High Temp. over 150C</v>
      </c>
      <c r="AC201" s="123">
        <f>'EE investment costs'!C250</f>
        <v>3.3</v>
      </c>
      <c r="AD201" s="22"/>
    </row>
    <row r="202" spans="2:30">
      <c r="B202" s="14" t="str">
        <f t="shared" ca="1" si="20"/>
        <v>INDVDEFFRH-33</v>
      </c>
      <c r="C202" s="15" t="str">
        <f t="shared" ca="1" si="19"/>
        <v>IVDRH</v>
      </c>
      <c r="D202" s="16">
        <f>'EE investment costs'!$F$15</f>
        <v>2016</v>
      </c>
      <c r="E202" s="14">
        <f>VLOOKUP(X202,'EE investment costs'!$D$56:$R$656,15,0)</f>
        <v>16</v>
      </c>
      <c r="F202" s="17">
        <f ca="1">INDEX('EE investment costs'!$D$56:$R$656,MATCH(X202,'EE investment costs'!$D$56:$D$656,0),MATCH($V$8,'EE investment costs'!$D$56:$R$56,0))</f>
        <v>0</v>
      </c>
      <c r="I202" s="18">
        <v>1</v>
      </c>
      <c r="J202" s="18">
        <v>1</v>
      </c>
      <c r="K202" s="14">
        <f t="shared" ref="K202:K265" ca="1" si="23">IF(F202&lt;500,1,0)+IF(F202&lt;600,1,0)+IF(F202&lt;700,1,0)+IF(F202&lt;800,1,0)+IF(F202&lt;900,1,0)+IF(F202&lt;1000,1,0)+IF(F202&lt;1100,1,0)+IF(F202&lt;1200,1,0)</f>
        <v>8</v>
      </c>
      <c r="M202" s="19" t="str">
        <f t="shared" ca="1" si="21"/>
        <v>INDVDEFFRH-33</v>
      </c>
      <c r="N202" s="23" t="str">
        <f t="shared" ca="1" si="22"/>
        <v>Motor vehicles Saving Tech-Heat Room Heat 3.3y</v>
      </c>
      <c r="O202" s="23" t="s">
        <v>32</v>
      </c>
      <c r="P202" s="23" t="s">
        <v>33</v>
      </c>
      <c r="Q202" s="23"/>
      <c r="R202" s="23"/>
      <c r="S202" s="19" t="s">
        <v>34</v>
      </c>
      <c r="V202" s="16" t="str">
        <f t="shared" ref="V202:W265" ca="1" si="24">V201</f>
        <v>VD</v>
      </c>
      <c r="W202" s="14" t="str">
        <f t="shared" ca="1" si="24"/>
        <v>Motor vehicles</v>
      </c>
      <c r="X202" s="3" t="str">
        <f>'EE investment costs'!D251</f>
        <v>RH-33</v>
      </c>
      <c r="Y202" s="3" t="str">
        <f>'EE investment costs'!E251</f>
        <v>Heat Room Heat</v>
      </c>
      <c r="AC202" s="123">
        <f>'EE investment costs'!C251</f>
        <v>3.3</v>
      </c>
      <c r="AD202" s="22"/>
    </row>
    <row r="203" spans="2:30">
      <c r="B203" s="14" t="str">
        <f t="shared" ca="1" si="20"/>
        <v>INDVDEFFLA-33</v>
      </c>
      <c r="C203" s="15" t="str">
        <f t="shared" ca="1" si="19"/>
        <v>IVDLA</v>
      </c>
      <c r="D203" s="16">
        <f>'EE investment costs'!$F$15</f>
        <v>2016</v>
      </c>
      <c r="E203" s="14">
        <f>VLOOKUP(X203,'EE investment costs'!$D$56:$R$656,15,0)</f>
        <v>3.7314999999999996</v>
      </c>
      <c r="F203" s="17">
        <f ca="1">INDEX('EE investment costs'!$D$56:$R$656,MATCH(X203,'EE investment costs'!$D$56:$D$656,0),MATCH($V$8,'EE investment costs'!$D$56:$R$56,0))</f>
        <v>1386.7388173945994</v>
      </c>
      <c r="I203" s="18">
        <v>1</v>
      </c>
      <c r="J203" s="18">
        <v>1</v>
      </c>
      <c r="K203" s="14">
        <f t="shared" ca="1" si="23"/>
        <v>0</v>
      </c>
      <c r="M203" s="19" t="str">
        <f t="shared" ca="1" si="21"/>
        <v>INDVDEFFLA-33</v>
      </c>
      <c r="N203" s="23" t="str">
        <f t="shared" ca="1" si="22"/>
        <v>Motor vehicles Saving Tech-Light 3.3y</v>
      </c>
      <c r="O203" s="23" t="s">
        <v>32</v>
      </c>
      <c r="P203" s="23" t="s">
        <v>33</v>
      </c>
      <c r="Q203" s="23"/>
      <c r="R203" s="23"/>
      <c r="S203" s="19" t="s">
        <v>34</v>
      </c>
      <c r="V203" s="16" t="str">
        <f t="shared" ca="1" si="24"/>
        <v>VD</v>
      </c>
      <c r="W203" s="14" t="str">
        <f t="shared" ca="1" si="24"/>
        <v>Motor vehicles</v>
      </c>
      <c r="X203" s="3" t="str">
        <f>'EE investment costs'!D252</f>
        <v>LA-33</v>
      </c>
      <c r="Y203" s="3" t="str">
        <f>'EE investment costs'!E252</f>
        <v>Light</v>
      </c>
      <c r="AC203" s="123">
        <f>'EE investment costs'!C252</f>
        <v>3.3</v>
      </c>
      <c r="AD203" s="22"/>
    </row>
    <row r="204" spans="2:30">
      <c r="B204" s="14" t="str">
        <f t="shared" ca="1" si="20"/>
        <v>INDVDEFFEM-33</v>
      </c>
      <c r="C204" s="15" t="str">
        <f t="shared" ca="1" si="19"/>
        <v>IVDEM</v>
      </c>
      <c r="D204" s="16">
        <f>'EE investment costs'!$F$15</f>
        <v>2016</v>
      </c>
      <c r="E204" s="14">
        <f>VLOOKUP(X204,'EE investment costs'!$D$56:$R$656,15,0)</f>
        <v>3.918075</v>
      </c>
      <c r="F204" s="17">
        <f ca="1">INDEX('EE investment costs'!$D$56:$R$656,MATCH(X204,'EE investment costs'!$D$56:$D$656,0),MATCH($V$8,'EE investment costs'!$D$56:$R$56,0))</f>
        <v>1309.5438853804201</v>
      </c>
      <c r="I204" s="18">
        <v>1</v>
      </c>
      <c r="J204" s="18">
        <v>1</v>
      </c>
      <c r="K204" s="14">
        <f t="shared" ca="1" si="23"/>
        <v>0</v>
      </c>
      <c r="M204" s="19" t="str">
        <f t="shared" ca="1" si="21"/>
        <v>INDVDEFFEM-33</v>
      </c>
      <c r="N204" s="23" t="str">
        <f t="shared" ca="1" si="22"/>
        <v>Motor vehicles Saving Tech-Electric Motors 3.3y</v>
      </c>
      <c r="O204" s="23" t="s">
        <v>32</v>
      </c>
      <c r="P204" s="23" t="s">
        <v>33</v>
      </c>
      <c r="Q204" s="23"/>
      <c r="R204" s="23"/>
      <c r="S204" s="19" t="s">
        <v>34</v>
      </c>
      <c r="V204" s="16" t="str">
        <f t="shared" ca="1" si="24"/>
        <v>VD</v>
      </c>
      <c r="W204" s="14" t="str">
        <f t="shared" ca="1" si="24"/>
        <v>Motor vehicles</v>
      </c>
      <c r="X204" s="3" t="str">
        <f>'EE investment costs'!D253</f>
        <v>EM-33</v>
      </c>
      <c r="Y204" s="3" t="str">
        <f>'EE investment costs'!E253</f>
        <v>Electric Motors</v>
      </c>
      <c r="AC204" s="123">
        <f>'EE investment costs'!C253</f>
        <v>3.3</v>
      </c>
      <c r="AD204" s="22"/>
    </row>
    <row r="205" spans="2:30">
      <c r="B205" s="14" t="str">
        <f t="shared" ca="1" si="20"/>
        <v>INDVDEFFTF-33</v>
      </c>
      <c r="C205" s="15" t="str">
        <f t="shared" ca="1" si="19"/>
        <v>IVDTF</v>
      </c>
      <c r="D205" s="16">
        <f>'EE investment costs'!$F$15</f>
        <v>2016</v>
      </c>
      <c r="E205" s="14">
        <f>VLOOKUP(X205,'EE investment costs'!$D$56:$R$656,15,0)</f>
        <v>12.2</v>
      </c>
      <c r="F205" s="17">
        <f ca="1">INDEX('EE investment costs'!$D$56:$R$656,MATCH(X205,'EE investment costs'!$D$56:$D$656,0),MATCH($V$8,'EE investment costs'!$D$56:$R$56,0))</f>
        <v>0</v>
      </c>
      <c r="I205" s="18">
        <v>1</v>
      </c>
      <c r="J205" s="18">
        <v>1</v>
      </c>
      <c r="K205" s="14">
        <f t="shared" ca="1" si="23"/>
        <v>8</v>
      </c>
      <c r="M205" s="19" t="str">
        <f t="shared" ca="1" si="21"/>
        <v>INDVDEFFTF-33</v>
      </c>
      <c r="N205" s="23" t="str">
        <f t="shared" ca="1" si="22"/>
        <v>Motor vehicles Saving Tech-Haulage Tractors, Trucks, Fishing boats 3.3y</v>
      </c>
      <c r="O205" s="23" t="s">
        <v>32</v>
      </c>
      <c r="P205" s="23" t="s">
        <v>33</v>
      </c>
      <c r="Q205" s="23"/>
      <c r="R205" s="23"/>
      <c r="S205" s="19" t="s">
        <v>34</v>
      </c>
      <c r="V205" s="16" t="str">
        <f t="shared" ca="1" si="24"/>
        <v>VD</v>
      </c>
      <c r="W205" s="14" t="str">
        <f t="shared" ca="1" si="24"/>
        <v>Motor vehicles</v>
      </c>
      <c r="X205" s="3" t="str">
        <f>'EE investment costs'!D254</f>
        <v>TF-33</v>
      </c>
      <c r="Y205" s="3" t="str">
        <f>'EE investment costs'!E254</f>
        <v>Haulage Tractors, Trucks, Fishing boats</v>
      </c>
      <c r="AC205" s="123">
        <f>'EE investment costs'!C254</f>
        <v>3.3</v>
      </c>
      <c r="AD205" s="22"/>
    </row>
    <row r="206" spans="2:30">
      <c r="B206" s="14" t="str">
        <f t="shared" ca="1" si="20"/>
        <v>INDVDEFFMT-34</v>
      </c>
      <c r="C206" s="15" t="str">
        <f t="shared" ca="1" si="19"/>
        <v>IVDMT</v>
      </c>
      <c r="D206" s="16">
        <f>'EE investment costs'!$F$15</f>
        <v>2016</v>
      </c>
      <c r="E206" s="14">
        <f>VLOOKUP(X206,'EE investment costs'!$D$56:$R$656,15,0)</f>
        <v>5.7</v>
      </c>
      <c r="F206" s="17">
        <f ca="1">INDEX('EE investment costs'!$D$56:$R$656,MATCH(X206,'EE investment costs'!$D$56:$D$656,0),MATCH($V$8,'EE investment costs'!$D$56:$R$56,0))</f>
        <v>500.0178375369037</v>
      </c>
      <c r="I206" s="18">
        <v>1</v>
      </c>
      <c r="J206" s="18">
        <v>1</v>
      </c>
      <c r="K206" s="14">
        <f t="shared" ca="1" si="23"/>
        <v>7</v>
      </c>
      <c r="M206" s="19" t="str">
        <f t="shared" ca="1" si="21"/>
        <v>INDVDEFFMT-34</v>
      </c>
      <c r="N206" s="23" t="str">
        <f t="shared" ca="1" si="22"/>
        <v>Motor vehicles Saving Tech-Heat Medium Temp. up to 150C 3.4y</v>
      </c>
      <c r="O206" s="23" t="s">
        <v>32</v>
      </c>
      <c r="P206" s="23" t="s">
        <v>33</v>
      </c>
      <c r="Q206" s="23"/>
      <c r="R206" s="23"/>
      <c r="S206" s="19" t="s">
        <v>34</v>
      </c>
      <c r="V206" s="16" t="str">
        <f t="shared" ca="1" si="24"/>
        <v>VD</v>
      </c>
      <c r="W206" s="14" t="str">
        <f t="shared" ca="1" si="24"/>
        <v>Motor vehicles</v>
      </c>
      <c r="X206" s="3" t="str">
        <f>'EE investment costs'!D255</f>
        <v>MT-34</v>
      </c>
      <c r="Y206" s="3" t="str">
        <f>'EE investment costs'!E255</f>
        <v>Heat Medium Temp. up to 150C</v>
      </c>
      <c r="AC206" s="123">
        <f>'EE investment costs'!C255</f>
        <v>3.4</v>
      </c>
      <c r="AD206" s="22"/>
    </row>
    <row r="207" spans="2:30">
      <c r="B207" s="14" t="str">
        <f t="shared" ca="1" si="20"/>
        <v>INDVDEFFHT-34</v>
      </c>
      <c r="C207" s="15" t="str">
        <f t="shared" ca="1" si="19"/>
        <v>IVDHT</v>
      </c>
      <c r="D207" s="16">
        <f>'EE investment costs'!$F$15</f>
        <v>2016</v>
      </c>
      <c r="E207" s="14">
        <f>VLOOKUP(X207,'EE investment costs'!$D$56:$R$656,15,0)</f>
        <v>4.5599999999999996</v>
      </c>
      <c r="F207" s="17">
        <f ca="1">INDEX('EE investment costs'!$D$56:$R$656,MATCH(X207,'EE investment costs'!$D$56:$D$656,0),MATCH($V$8,'EE investment costs'!$D$56:$R$56,0))</f>
        <v>429.45928382676016</v>
      </c>
      <c r="I207" s="18">
        <v>1</v>
      </c>
      <c r="J207" s="18">
        <v>1</v>
      </c>
      <c r="K207" s="14">
        <f t="shared" ca="1" si="23"/>
        <v>8</v>
      </c>
      <c r="M207" s="19" t="str">
        <f t="shared" ca="1" si="21"/>
        <v>INDVDEFFHT-34</v>
      </c>
      <c r="N207" s="23" t="str">
        <f t="shared" ca="1" si="22"/>
        <v>Motor vehicles Saving Tech-Heat High Temp. over 150C 3.4y</v>
      </c>
      <c r="O207" s="23" t="s">
        <v>32</v>
      </c>
      <c r="P207" s="23" t="s">
        <v>33</v>
      </c>
      <c r="Q207" s="23"/>
      <c r="R207" s="23"/>
      <c r="S207" s="19" t="s">
        <v>34</v>
      </c>
      <c r="V207" s="16" t="str">
        <f t="shared" ca="1" si="24"/>
        <v>VD</v>
      </c>
      <c r="W207" s="14" t="str">
        <f t="shared" ca="1" si="24"/>
        <v>Motor vehicles</v>
      </c>
      <c r="X207" s="3" t="str">
        <f>'EE investment costs'!D256</f>
        <v>HT-34</v>
      </c>
      <c r="Y207" s="3" t="str">
        <f>'EE investment costs'!E256</f>
        <v>Heat High Temp. over 150C</v>
      </c>
      <c r="AC207" s="123">
        <f>'EE investment costs'!C256</f>
        <v>3.4</v>
      </c>
      <c r="AD207" s="22"/>
    </row>
    <row r="208" spans="2:30">
      <c r="B208" s="14" t="str">
        <f t="shared" ca="1" si="20"/>
        <v>INDVDEFFRH-34</v>
      </c>
      <c r="C208" s="15" t="str">
        <f t="shared" ca="1" si="19"/>
        <v>IVDRH</v>
      </c>
      <c r="D208" s="16">
        <f>'EE investment costs'!$F$15</f>
        <v>2016</v>
      </c>
      <c r="E208" s="14">
        <f>VLOOKUP(X208,'EE investment costs'!$D$56:$R$656,15,0)</f>
        <v>16</v>
      </c>
      <c r="F208" s="17">
        <f ca="1">INDEX('EE investment costs'!$D$56:$R$656,MATCH(X208,'EE investment costs'!$D$56:$D$656,0),MATCH($V$8,'EE investment costs'!$D$56:$R$56,0))</f>
        <v>0</v>
      </c>
      <c r="I208" s="18">
        <v>1</v>
      </c>
      <c r="J208" s="18">
        <v>1</v>
      </c>
      <c r="K208" s="14">
        <f t="shared" ca="1" si="23"/>
        <v>8</v>
      </c>
      <c r="M208" s="19" t="str">
        <f t="shared" ca="1" si="21"/>
        <v>INDVDEFFRH-34</v>
      </c>
      <c r="N208" s="23" t="str">
        <f t="shared" ca="1" si="22"/>
        <v>Motor vehicles Saving Tech-Heat Room Heat 3.4y</v>
      </c>
      <c r="O208" s="23" t="s">
        <v>32</v>
      </c>
      <c r="P208" s="23" t="s">
        <v>33</v>
      </c>
      <c r="Q208" s="23"/>
      <c r="R208" s="23"/>
      <c r="S208" s="19" t="s">
        <v>34</v>
      </c>
      <c r="V208" s="16" t="str">
        <f t="shared" ca="1" si="24"/>
        <v>VD</v>
      </c>
      <c r="W208" s="14" t="str">
        <f t="shared" ca="1" si="24"/>
        <v>Motor vehicles</v>
      </c>
      <c r="X208" s="3" t="str">
        <f>'EE investment costs'!D257</f>
        <v>RH-34</v>
      </c>
      <c r="Y208" s="3" t="str">
        <f>'EE investment costs'!E257</f>
        <v>Heat Room Heat</v>
      </c>
      <c r="AC208" s="123">
        <f>'EE investment costs'!C257</f>
        <v>3.4</v>
      </c>
      <c r="AD208" s="22"/>
    </row>
    <row r="209" spans="2:30">
      <c r="B209" s="14" t="str">
        <f t="shared" ca="1" si="20"/>
        <v>INDVDEFFLA-34</v>
      </c>
      <c r="C209" s="15" t="str">
        <f t="shared" ca="1" si="19"/>
        <v>IVDLA</v>
      </c>
      <c r="D209" s="16">
        <f>'EE investment costs'!$F$15</f>
        <v>2016</v>
      </c>
      <c r="E209" s="14">
        <f>VLOOKUP(X209,'EE investment costs'!$D$56:$R$656,15,0)</f>
        <v>3.7569999999999997</v>
      </c>
      <c r="F209" s="17">
        <f ca="1">INDEX('EE investment costs'!$D$56:$R$656,MATCH(X209,'EE investment costs'!$D$56:$D$656,0),MATCH($V$8,'EE investment costs'!$D$56:$R$56,0))</f>
        <v>1442.5337825025631</v>
      </c>
      <c r="I209" s="18">
        <v>1</v>
      </c>
      <c r="J209" s="18">
        <v>1</v>
      </c>
      <c r="K209" s="14">
        <f t="shared" ca="1" si="23"/>
        <v>0</v>
      </c>
      <c r="M209" s="19" t="str">
        <f t="shared" ca="1" si="21"/>
        <v>INDVDEFFLA-34</v>
      </c>
      <c r="N209" s="23" t="str">
        <f t="shared" ca="1" si="22"/>
        <v>Motor vehicles Saving Tech-Light 3.4y</v>
      </c>
      <c r="O209" s="23" t="s">
        <v>32</v>
      </c>
      <c r="P209" s="23" t="s">
        <v>33</v>
      </c>
      <c r="Q209" s="23"/>
      <c r="R209" s="23"/>
      <c r="S209" s="19" t="s">
        <v>34</v>
      </c>
      <c r="V209" s="16" t="str">
        <f t="shared" ca="1" si="24"/>
        <v>VD</v>
      </c>
      <c r="W209" s="14" t="str">
        <f t="shared" ca="1" si="24"/>
        <v>Motor vehicles</v>
      </c>
      <c r="X209" s="3" t="str">
        <f>'EE investment costs'!D258</f>
        <v>LA-34</v>
      </c>
      <c r="Y209" s="3" t="str">
        <f>'EE investment costs'!E258</f>
        <v>Light</v>
      </c>
      <c r="AC209" s="123">
        <f>'EE investment costs'!C258</f>
        <v>3.4</v>
      </c>
      <c r="AD209" s="22"/>
    </row>
    <row r="210" spans="2:30">
      <c r="B210" s="14" t="str">
        <f t="shared" ca="1" si="20"/>
        <v>INDVDEFFEM-34</v>
      </c>
      <c r="C210" s="15" t="str">
        <f t="shared" ca="1" si="19"/>
        <v>IVDEM</v>
      </c>
      <c r="D210" s="16">
        <f>'EE investment costs'!$F$15</f>
        <v>2016</v>
      </c>
      <c r="E210" s="14">
        <f>VLOOKUP(X210,'EE investment costs'!$D$56:$R$656,15,0)</f>
        <v>3.9448500000000002</v>
      </c>
      <c r="F210" s="17">
        <f ca="1">INDEX('EE investment costs'!$D$56:$R$656,MATCH(X210,'EE investment costs'!$D$56:$D$656,0),MATCH($V$8,'EE investment costs'!$D$56:$R$56,0))</f>
        <v>1361.4441412098367</v>
      </c>
      <c r="I210" s="18">
        <v>1</v>
      </c>
      <c r="J210" s="18">
        <v>1</v>
      </c>
      <c r="K210" s="14">
        <f t="shared" ca="1" si="23"/>
        <v>0</v>
      </c>
      <c r="M210" s="19" t="str">
        <f t="shared" ca="1" si="21"/>
        <v>INDVDEFFEM-34</v>
      </c>
      <c r="N210" s="23" t="str">
        <f t="shared" ca="1" si="22"/>
        <v>Motor vehicles Saving Tech-Electric Motors 3.4y</v>
      </c>
      <c r="O210" s="23" t="s">
        <v>32</v>
      </c>
      <c r="P210" s="23" t="s">
        <v>33</v>
      </c>
      <c r="Q210" s="23"/>
      <c r="R210" s="23"/>
      <c r="S210" s="19" t="s">
        <v>34</v>
      </c>
      <c r="V210" s="16" t="str">
        <f t="shared" ca="1" si="24"/>
        <v>VD</v>
      </c>
      <c r="W210" s="14" t="str">
        <f t="shared" ca="1" si="24"/>
        <v>Motor vehicles</v>
      </c>
      <c r="X210" s="3" t="str">
        <f>'EE investment costs'!D259</f>
        <v>EM-34</v>
      </c>
      <c r="Y210" s="3" t="str">
        <f>'EE investment costs'!E259</f>
        <v>Electric Motors</v>
      </c>
      <c r="AC210" s="123">
        <f>'EE investment costs'!C259</f>
        <v>3.4</v>
      </c>
      <c r="AD210" s="22"/>
    </row>
    <row r="211" spans="2:30">
      <c r="B211" s="14" t="str">
        <f t="shared" ca="1" si="20"/>
        <v>INDVDEFFTF-34</v>
      </c>
      <c r="C211" s="15" t="str">
        <f t="shared" ca="1" si="19"/>
        <v>IVDTF</v>
      </c>
      <c r="D211" s="16">
        <f>'EE investment costs'!$F$15</f>
        <v>2016</v>
      </c>
      <c r="E211" s="14">
        <f>VLOOKUP(X211,'EE investment costs'!$D$56:$R$656,15,0)</f>
        <v>12.6</v>
      </c>
      <c r="F211" s="17">
        <f ca="1">INDEX('EE investment costs'!$D$56:$R$656,MATCH(X211,'EE investment costs'!$D$56:$D$656,0),MATCH($V$8,'EE investment costs'!$D$56:$R$56,0))</f>
        <v>0</v>
      </c>
      <c r="I211" s="18">
        <v>1</v>
      </c>
      <c r="J211" s="18">
        <v>1</v>
      </c>
      <c r="K211" s="14">
        <f t="shared" ca="1" si="23"/>
        <v>8</v>
      </c>
      <c r="M211" s="19" t="str">
        <f t="shared" ca="1" si="21"/>
        <v>INDVDEFFTF-34</v>
      </c>
      <c r="N211" s="23" t="str">
        <f t="shared" ca="1" si="22"/>
        <v>Motor vehicles Saving Tech-Haulage Tractors, Trucks, Fishing boats 3.4y</v>
      </c>
      <c r="O211" s="23" t="s">
        <v>32</v>
      </c>
      <c r="P211" s="23" t="s">
        <v>33</v>
      </c>
      <c r="Q211" s="23"/>
      <c r="R211" s="23"/>
      <c r="S211" s="19" t="s">
        <v>34</v>
      </c>
      <c r="V211" s="16" t="str">
        <f t="shared" ca="1" si="24"/>
        <v>VD</v>
      </c>
      <c r="W211" s="14" t="str">
        <f t="shared" ca="1" si="24"/>
        <v>Motor vehicles</v>
      </c>
      <c r="X211" s="3" t="str">
        <f>'EE investment costs'!D260</f>
        <v>TF-34</v>
      </c>
      <c r="Y211" s="3" t="str">
        <f>'EE investment costs'!E260</f>
        <v>Haulage Tractors, Trucks, Fishing boats</v>
      </c>
      <c r="AC211" s="123">
        <f>'EE investment costs'!C260</f>
        <v>3.4</v>
      </c>
      <c r="AD211" s="22"/>
    </row>
    <row r="212" spans="2:30">
      <c r="B212" s="14" t="str">
        <f t="shared" ca="1" si="20"/>
        <v>INDVDEFFMT-35</v>
      </c>
      <c r="C212" s="15" t="str">
        <f t="shared" ca="1" si="19"/>
        <v>IVDMT</v>
      </c>
      <c r="D212" s="16">
        <f>'EE investment costs'!$F$15</f>
        <v>2016</v>
      </c>
      <c r="E212" s="14">
        <f>VLOOKUP(X212,'EE investment costs'!$D$56:$R$656,15,0)</f>
        <v>5.75</v>
      </c>
      <c r="F212" s="17">
        <f ca="1">INDEX('EE investment costs'!$D$56:$R$656,MATCH(X212,'EE investment costs'!$D$56:$D$656,0),MATCH($V$8,'EE investment costs'!$D$56:$R$56,0))</f>
        <v>518.1695252735193</v>
      </c>
      <c r="I212" s="18">
        <v>1</v>
      </c>
      <c r="J212" s="18">
        <v>1</v>
      </c>
      <c r="K212" s="14">
        <f t="shared" ca="1" si="23"/>
        <v>7</v>
      </c>
      <c r="M212" s="19" t="str">
        <f t="shared" ca="1" si="21"/>
        <v>INDVDEFFMT-35</v>
      </c>
      <c r="N212" s="23" t="str">
        <f t="shared" ca="1" si="22"/>
        <v>Motor vehicles Saving Tech-Heat Medium Temp. up to 150C 3.5y</v>
      </c>
      <c r="O212" s="23" t="s">
        <v>32</v>
      </c>
      <c r="P212" s="23" t="s">
        <v>33</v>
      </c>
      <c r="Q212" s="23"/>
      <c r="R212" s="23"/>
      <c r="S212" s="19" t="s">
        <v>34</v>
      </c>
      <c r="V212" s="16" t="str">
        <f t="shared" ca="1" si="24"/>
        <v>VD</v>
      </c>
      <c r="W212" s="14" t="str">
        <f t="shared" ca="1" si="24"/>
        <v>Motor vehicles</v>
      </c>
      <c r="X212" s="3" t="str">
        <f>'EE investment costs'!D261</f>
        <v>MT-35</v>
      </c>
      <c r="Y212" s="3" t="str">
        <f>'EE investment costs'!E261</f>
        <v>Heat Medium Temp. up to 150C</v>
      </c>
      <c r="AC212" s="123">
        <f>'EE investment costs'!C261</f>
        <v>3.5</v>
      </c>
      <c r="AD212" s="22"/>
    </row>
    <row r="213" spans="2:30">
      <c r="B213" s="14" t="str">
        <f t="shared" ca="1" si="20"/>
        <v>INDVDEFFHT-35</v>
      </c>
      <c r="C213" s="15" t="str">
        <f t="shared" ca="1" si="19"/>
        <v>IVDHT</v>
      </c>
      <c r="D213" s="16">
        <f>'EE investment costs'!$F$15</f>
        <v>2016</v>
      </c>
      <c r="E213" s="14">
        <f>VLOOKUP(X213,'EE investment costs'!$D$56:$R$656,15,0)</f>
        <v>4.5999999999999996</v>
      </c>
      <c r="F213" s="17">
        <f ca="1">INDEX('EE investment costs'!$D$56:$R$656,MATCH(X213,'EE investment costs'!$D$56:$D$656,0),MATCH($V$8,'EE investment costs'!$D$56:$R$56,0))</f>
        <v>443.89489000581096</v>
      </c>
      <c r="I213" s="18">
        <v>1</v>
      </c>
      <c r="J213" s="18">
        <v>1</v>
      </c>
      <c r="K213" s="14">
        <f t="shared" ca="1" si="23"/>
        <v>8</v>
      </c>
      <c r="M213" s="19" t="str">
        <f t="shared" ca="1" si="21"/>
        <v>INDVDEFFHT-35</v>
      </c>
      <c r="N213" s="23" t="str">
        <f t="shared" ca="1" si="22"/>
        <v>Motor vehicles Saving Tech-Heat High Temp. over 150C 3.5y</v>
      </c>
      <c r="O213" s="23" t="s">
        <v>32</v>
      </c>
      <c r="P213" s="23" t="s">
        <v>33</v>
      </c>
      <c r="Q213" s="23"/>
      <c r="R213" s="23"/>
      <c r="S213" s="19" t="s">
        <v>34</v>
      </c>
      <c r="V213" s="16" t="str">
        <f t="shared" ca="1" si="24"/>
        <v>VD</v>
      </c>
      <c r="W213" s="14" t="str">
        <f t="shared" ca="1" si="24"/>
        <v>Motor vehicles</v>
      </c>
      <c r="X213" s="3" t="str">
        <f>'EE investment costs'!D262</f>
        <v>HT-35</v>
      </c>
      <c r="Y213" s="3" t="str">
        <f>'EE investment costs'!E262</f>
        <v>Heat High Temp. over 150C</v>
      </c>
      <c r="AC213" s="123">
        <f>'EE investment costs'!C262</f>
        <v>3.5</v>
      </c>
      <c r="AD213" s="22"/>
    </row>
    <row r="214" spans="2:30">
      <c r="B214" s="14" t="str">
        <f t="shared" ca="1" si="20"/>
        <v>INDVDEFFRH-35</v>
      </c>
      <c r="C214" s="15" t="str">
        <f t="shared" ca="1" si="19"/>
        <v>IVDRH</v>
      </c>
      <c r="D214" s="16">
        <f>'EE investment costs'!$F$15</f>
        <v>2016</v>
      </c>
      <c r="E214" s="14">
        <f>VLOOKUP(X214,'EE investment costs'!$D$56:$R$656,15,0)</f>
        <v>16</v>
      </c>
      <c r="F214" s="17">
        <f ca="1">INDEX('EE investment costs'!$D$56:$R$656,MATCH(X214,'EE investment costs'!$D$56:$D$656,0),MATCH($V$8,'EE investment costs'!$D$56:$R$56,0))</f>
        <v>0</v>
      </c>
      <c r="I214" s="18">
        <v>1</v>
      </c>
      <c r="J214" s="18">
        <v>1</v>
      </c>
      <c r="K214" s="14">
        <f t="shared" ca="1" si="23"/>
        <v>8</v>
      </c>
      <c r="M214" s="19" t="str">
        <f t="shared" ca="1" si="21"/>
        <v>INDVDEFFRH-35</v>
      </c>
      <c r="N214" s="23" t="str">
        <f t="shared" ca="1" si="22"/>
        <v>Motor vehicles Saving Tech-Heat Room Heat 3.5y</v>
      </c>
      <c r="O214" s="23" t="s">
        <v>32</v>
      </c>
      <c r="P214" s="23" t="s">
        <v>33</v>
      </c>
      <c r="Q214" s="23"/>
      <c r="R214" s="23"/>
      <c r="S214" s="19" t="s">
        <v>34</v>
      </c>
      <c r="V214" s="16" t="str">
        <f t="shared" ca="1" si="24"/>
        <v>VD</v>
      </c>
      <c r="W214" s="14" t="str">
        <f t="shared" ca="1" si="24"/>
        <v>Motor vehicles</v>
      </c>
      <c r="X214" s="3" t="str">
        <f>'EE investment costs'!D263</f>
        <v>RH-35</v>
      </c>
      <c r="Y214" s="3" t="str">
        <f>'EE investment costs'!E263</f>
        <v>Heat Room Heat</v>
      </c>
      <c r="AC214" s="123">
        <f>'EE investment costs'!C263</f>
        <v>3.5</v>
      </c>
      <c r="AD214" s="22"/>
    </row>
    <row r="215" spans="2:30">
      <c r="B215" s="14" t="str">
        <f t="shared" ca="1" si="20"/>
        <v>INDVDEFFLA-35</v>
      </c>
      <c r="C215" s="15" t="str">
        <f t="shared" ca="1" si="19"/>
        <v>IVDLA</v>
      </c>
      <c r="D215" s="16">
        <f>'EE investment costs'!$F$15</f>
        <v>2016</v>
      </c>
      <c r="E215" s="14">
        <f>VLOOKUP(X215,'EE investment costs'!$D$56:$R$656,15,0)</f>
        <v>3.7824999999999998</v>
      </c>
      <c r="F215" s="17">
        <f ca="1">INDEX('EE investment costs'!$D$56:$R$656,MATCH(X215,'EE investment costs'!$D$56:$D$656,0),MATCH($V$8,'EE investment costs'!$D$56:$R$56,0))</f>
        <v>1498.3287476105263</v>
      </c>
      <c r="I215" s="18">
        <v>1</v>
      </c>
      <c r="J215" s="18">
        <v>1</v>
      </c>
      <c r="K215" s="14">
        <f t="shared" ca="1" si="23"/>
        <v>0</v>
      </c>
      <c r="M215" s="19" t="str">
        <f t="shared" ca="1" si="21"/>
        <v>INDVDEFFLA-35</v>
      </c>
      <c r="N215" s="23" t="str">
        <f t="shared" ca="1" si="22"/>
        <v>Motor vehicles Saving Tech-Light 3.5y</v>
      </c>
      <c r="O215" s="23" t="s">
        <v>32</v>
      </c>
      <c r="P215" s="23" t="s">
        <v>33</v>
      </c>
      <c r="Q215" s="23"/>
      <c r="R215" s="23"/>
      <c r="S215" s="19" t="s">
        <v>34</v>
      </c>
      <c r="V215" s="16" t="str">
        <f t="shared" ca="1" si="24"/>
        <v>VD</v>
      </c>
      <c r="W215" s="14" t="str">
        <f t="shared" ca="1" si="24"/>
        <v>Motor vehicles</v>
      </c>
      <c r="X215" s="3" t="str">
        <f>'EE investment costs'!D264</f>
        <v>LA-35</v>
      </c>
      <c r="Y215" s="3" t="str">
        <f>'EE investment costs'!E264</f>
        <v>Light</v>
      </c>
      <c r="AC215" s="123">
        <f>'EE investment costs'!C264</f>
        <v>3.5</v>
      </c>
      <c r="AD215" s="22"/>
    </row>
    <row r="216" spans="2:30">
      <c r="B216" s="14" t="str">
        <f t="shared" ca="1" si="20"/>
        <v>INDVDEFFEM-35</v>
      </c>
      <c r="C216" s="15" t="str">
        <f t="shared" ca="1" si="19"/>
        <v>IVDEM</v>
      </c>
      <c r="D216" s="16">
        <f>'EE investment costs'!$F$15</f>
        <v>2016</v>
      </c>
      <c r="E216" s="14">
        <f>VLOOKUP(X216,'EE investment costs'!$D$56:$R$656,15,0)</f>
        <v>3.971625</v>
      </c>
      <c r="F216" s="17">
        <f ca="1">INDEX('EE investment costs'!$D$56:$R$656,MATCH(X216,'EE investment costs'!$D$56:$D$656,0),MATCH($V$8,'EE investment costs'!$D$56:$R$56,0))</f>
        <v>1413.3443970392534</v>
      </c>
      <c r="I216" s="18">
        <v>1</v>
      </c>
      <c r="J216" s="18">
        <v>1</v>
      </c>
      <c r="K216" s="14">
        <f t="shared" ca="1" si="23"/>
        <v>0</v>
      </c>
      <c r="M216" s="19" t="str">
        <f t="shared" ca="1" si="21"/>
        <v>INDVDEFFEM-35</v>
      </c>
      <c r="N216" s="23" t="str">
        <f t="shared" ca="1" si="22"/>
        <v>Motor vehicles Saving Tech-Electric Motors 3.5y</v>
      </c>
      <c r="O216" s="23" t="s">
        <v>32</v>
      </c>
      <c r="P216" s="23" t="s">
        <v>33</v>
      </c>
      <c r="Q216" s="23"/>
      <c r="R216" s="23"/>
      <c r="S216" s="19" t="s">
        <v>34</v>
      </c>
      <c r="V216" s="16" t="str">
        <f t="shared" ca="1" si="24"/>
        <v>VD</v>
      </c>
      <c r="W216" s="14" t="str">
        <f t="shared" ca="1" si="24"/>
        <v>Motor vehicles</v>
      </c>
      <c r="X216" s="3" t="str">
        <f>'EE investment costs'!D265</f>
        <v>EM-35</v>
      </c>
      <c r="Y216" s="3" t="str">
        <f>'EE investment costs'!E265</f>
        <v>Electric Motors</v>
      </c>
      <c r="AC216" s="123">
        <f>'EE investment costs'!C265</f>
        <v>3.5</v>
      </c>
      <c r="AD216" s="22"/>
    </row>
    <row r="217" spans="2:30">
      <c r="B217" s="14" t="str">
        <f t="shared" ca="1" si="20"/>
        <v>INDVDEFFTF-35</v>
      </c>
      <c r="C217" s="15" t="str">
        <f t="shared" ca="1" si="19"/>
        <v>IVDTF</v>
      </c>
      <c r="D217" s="16">
        <f>'EE investment costs'!$F$15</f>
        <v>2016</v>
      </c>
      <c r="E217" s="14">
        <f>VLOOKUP(X217,'EE investment costs'!$D$56:$R$656,15,0)</f>
        <v>13</v>
      </c>
      <c r="F217" s="17">
        <f ca="1">INDEX('EE investment costs'!$D$56:$R$656,MATCH(X217,'EE investment costs'!$D$56:$D$656,0),MATCH($V$8,'EE investment costs'!$D$56:$R$56,0))</f>
        <v>0</v>
      </c>
      <c r="I217" s="18">
        <v>1</v>
      </c>
      <c r="J217" s="18">
        <v>1</v>
      </c>
      <c r="K217" s="14">
        <f t="shared" ca="1" si="23"/>
        <v>8</v>
      </c>
      <c r="M217" s="19" t="str">
        <f t="shared" ca="1" si="21"/>
        <v>INDVDEFFTF-35</v>
      </c>
      <c r="N217" s="23" t="str">
        <f t="shared" ca="1" si="22"/>
        <v>Motor vehicles Saving Tech-Haulage Tractors, Trucks, Fishing boats 3.5y</v>
      </c>
      <c r="O217" s="23" t="s">
        <v>32</v>
      </c>
      <c r="P217" s="23" t="s">
        <v>33</v>
      </c>
      <c r="Q217" s="23"/>
      <c r="R217" s="23"/>
      <c r="S217" s="19" t="s">
        <v>34</v>
      </c>
      <c r="V217" s="16" t="str">
        <f t="shared" ca="1" si="24"/>
        <v>VD</v>
      </c>
      <c r="W217" s="14" t="str">
        <f t="shared" ca="1" si="24"/>
        <v>Motor vehicles</v>
      </c>
      <c r="X217" s="3" t="str">
        <f>'EE investment costs'!D266</f>
        <v>TF-35</v>
      </c>
      <c r="Y217" s="3" t="str">
        <f>'EE investment costs'!E266</f>
        <v>Haulage Tractors, Trucks, Fishing boats</v>
      </c>
      <c r="AC217" s="123">
        <f>'EE investment costs'!C266</f>
        <v>3.5</v>
      </c>
      <c r="AD217" s="22"/>
    </row>
    <row r="218" spans="2:30">
      <c r="B218" s="14" t="str">
        <f t="shared" ca="1" si="20"/>
        <v>INDVDEFFMT-36</v>
      </c>
      <c r="C218" s="15" t="str">
        <f t="shared" ca="1" si="19"/>
        <v>IVDMT</v>
      </c>
      <c r="D218" s="16">
        <f>'EE investment costs'!$F$15</f>
        <v>2016</v>
      </c>
      <c r="E218" s="14">
        <f>VLOOKUP(X218,'EE investment costs'!$D$56:$R$656,15,0)</f>
        <v>5.8</v>
      </c>
      <c r="F218" s="17">
        <f ca="1">INDEX('EE investment costs'!$D$56:$R$656,MATCH(X218,'EE investment costs'!$D$56:$D$656,0),MATCH($V$8,'EE investment costs'!$D$56:$R$56,0))</f>
        <v>527.4368363525507</v>
      </c>
      <c r="I218" s="18">
        <v>1</v>
      </c>
      <c r="J218" s="18">
        <v>1</v>
      </c>
      <c r="K218" s="14">
        <f t="shared" ca="1" si="23"/>
        <v>7</v>
      </c>
      <c r="M218" s="19" t="str">
        <f t="shared" ca="1" si="21"/>
        <v>INDVDEFFMT-36</v>
      </c>
      <c r="N218" s="23" t="str">
        <f t="shared" ca="1" si="22"/>
        <v>Motor vehicles Saving Tech-Heat Medium Temp. up to 150C 3.6y</v>
      </c>
      <c r="O218" s="23" t="s">
        <v>32</v>
      </c>
      <c r="P218" s="23" t="s">
        <v>33</v>
      </c>
      <c r="Q218" s="23"/>
      <c r="R218" s="23"/>
      <c r="S218" s="19" t="s">
        <v>34</v>
      </c>
      <c r="V218" s="16" t="str">
        <f t="shared" ca="1" si="24"/>
        <v>VD</v>
      </c>
      <c r="W218" s="14" t="str">
        <f t="shared" ca="1" si="24"/>
        <v>Motor vehicles</v>
      </c>
      <c r="X218" s="3" t="str">
        <f>'EE investment costs'!D267</f>
        <v>MT-36</v>
      </c>
      <c r="Y218" s="3" t="str">
        <f>'EE investment costs'!E267</f>
        <v>Heat Medium Temp. up to 150C</v>
      </c>
      <c r="AC218" s="123">
        <f>'EE investment costs'!C267</f>
        <v>3.6</v>
      </c>
      <c r="AD218" s="22"/>
    </row>
    <row r="219" spans="2:30">
      <c r="B219" s="14" t="str">
        <f t="shared" ca="1" si="20"/>
        <v>INDVDEFFHT-36</v>
      </c>
      <c r="C219" s="15" t="str">
        <f t="shared" ca="1" si="19"/>
        <v>IVDHT</v>
      </c>
      <c r="D219" s="16">
        <f>'EE investment costs'!$F$15</f>
        <v>2016</v>
      </c>
      <c r="E219" s="14">
        <f>VLOOKUP(X219,'EE investment costs'!$D$56:$R$656,15,0)</f>
        <v>4.6399999999999997</v>
      </c>
      <c r="F219" s="17">
        <f ca="1">INDEX('EE investment costs'!$D$56:$R$656,MATCH(X219,'EE investment costs'!$D$56:$D$656,0),MATCH($V$8,'EE investment costs'!$D$56:$R$56,0))</f>
        <v>450.27925102645435</v>
      </c>
      <c r="I219" s="18">
        <v>1</v>
      </c>
      <c r="J219" s="18">
        <v>1</v>
      </c>
      <c r="K219" s="14">
        <f t="shared" ca="1" si="23"/>
        <v>8</v>
      </c>
      <c r="M219" s="19" t="str">
        <f t="shared" ca="1" si="21"/>
        <v>INDVDEFFHT-36</v>
      </c>
      <c r="N219" s="23" t="str">
        <f t="shared" ca="1" si="22"/>
        <v>Motor vehicles Saving Tech-Heat High Temp. over 150C 3.6y</v>
      </c>
      <c r="O219" s="23" t="s">
        <v>32</v>
      </c>
      <c r="P219" s="23" t="s">
        <v>33</v>
      </c>
      <c r="Q219" s="23"/>
      <c r="R219" s="23"/>
      <c r="S219" s="19" t="s">
        <v>34</v>
      </c>
      <c r="V219" s="16" t="str">
        <f t="shared" ca="1" si="24"/>
        <v>VD</v>
      </c>
      <c r="W219" s="14" t="str">
        <f t="shared" ca="1" si="24"/>
        <v>Motor vehicles</v>
      </c>
      <c r="X219" s="3" t="str">
        <f>'EE investment costs'!D268</f>
        <v>HT-36</v>
      </c>
      <c r="Y219" s="3" t="str">
        <f>'EE investment costs'!E268</f>
        <v>Heat High Temp. over 150C</v>
      </c>
      <c r="AC219" s="123">
        <f>'EE investment costs'!C268</f>
        <v>3.6</v>
      </c>
      <c r="AD219" s="22"/>
    </row>
    <row r="220" spans="2:30">
      <c r="B220" s="14" t="str">
        <f t="shared" ca="1" si="20"/>
        <v>INDVDEFFRH-36</v>
      </c>
      <c r="C220" s="15" t="str">
        <f t="shared" ca="1" si="19"/>
        <v>IVDRH</v>
      </c>
      <c r="D220" s="16">
        <f>'EE investment costs'!$F$15</f>
        <v>2016</v>
      </c>
      <c r="E220" s="14">
        <f>VLOOKUP(X220,'EE investment costs'!$D$56:$R$656,15,0)</f>
        <v>16</v>
      </c>
      <c r="F220" s="17">
        <f ca="1">INDEX('EE investment costs'!$D$56:$R$656,MATCH(X220,'EE investment costs'!$D$56:$D$656,0),MATCH($V$8,'EE investment costs'!$D$56:$R$56,0))</f>
        <v>37.032830258035574</v>
      </c>
      <c r="I220" s="18">
        <v>1</v>
      </c>
      <c r="J220" s="18">
        <v>1</v>
      </c>
      <c r="K220" s="14">
        <f t="shared" ca="1" si="23"/>
        <v>8</v>
      </c>
      <c r="M220" s="19" t="str">
        <f t="shared" ca="1" si="21"/>
        <v>INDVDEFFRH-36</v>
      </c>
      <c r="N220" s="23" t="str">
        <f t="shared" ca="1" si="22"/>
        <v>Motor vehicles Saving Tech-Heat Room Heat 3.6y</v>
      </c>
      <c r="O220" s="23" t="s">
        <v>32</v>
      </c>
      <c r="P220" s="23" t="s">
        <v>33</v>
      </c>
      <c r="Q220" s="23"/>
      <c r="R220" s="23"/>
      <c r="S220" s="19" t="s">
        <v>34</v>
      </c>
      <c r="V220" s="16" t="str">
        <f t="shared" ca="1" si="24"/>
        <v>VD</v>
      </c>
      <c r="W220" s="14" t="str">
        <f t="shared" ca="1" si="24"/>
        <v>Motor vehicles</v>
      </c>
      <c r="X220" s="3" t="str">
        <f>'EE investment costs'!D269</f>
        <v>RH-36</v>
      </c>
      <c r="Y220" s="3" t="str">
        <f>'EE investment costs'!E269</f>
        <v>Heat Room Heat</v>
      </c>
      <c r="AC220" s="123">
        <f>'EE investment costs'!C269</f>
        <v>3.6</v>
      </c>
      <c r="AD220" s="22"/>
    </row>
    <row r="221" spans="2:30">
      <c r="B221" s="14" t="str">
        <f t="shared" ca="1" si="20"/>
        <v>INDVDEFFLA-36</v>
      </c>
      <c r="C221" s="15" t="str">
        <f t="shared" ca="1" si="19"/>
        <v>IVDLA</v>
      </c>
      <c r="D221" s="16">
        <f>'EE investment costs'!$F$15</f>
        <v>2016</v>
      </c>
      <c r="E221" s="14">
        <f>VLOOKUP(X221,'EE investment costs'!$D$56:$R$656,15,0)</f>
        <v>3.8079999999999998</v>
      </c>
      <c r="F221" s="17">
        <f ca="1">INDEX('EE investment costs'!$D$56:$R$656,MATCH(X221,'EE investment costs'!$D$56:$D$656,0),MATCH($V$8,'EE investment costs'!$D$56:$R$56,0))</f>
        <v>1513.7219602820292</v>
      </c>
      <c r="I221" s="18">
        <v>1</v>
      </c>
      <c r="J221" s="18">
        <v>1</v>
      </c>
      <c r="K221" s="14">
        <f t="shared" ca="1" si="23"/>
        <v>0</v>
      </c>
      <c r="M221" s="19" t="str">
        <f t="shared" ca="1" si="21"/>
        <v>INDVDEFFLA-36</v>
      </c>
      <c r="N221" s="23" t="str">
        <f t="shared" ca="1" si="22"/>
        <v>Motor vehicles Saving Tech-Light 3.6y</v>
      </c>
      <c r="O221" s="23" t="s">
        <v>32</v>
      </c>
      <c r="P221" s="23" t="s">
        <v>33</v>
      </c>
      <c r="Q221" s="23"/>
      <c r="R221" s="23"/>
      <c r="S221" s="19" t="s">
        <v>34</v>
      </c>
      <c r="V221" s="16" t="str">
        <f t="shared" ca="1" si="24"/>
        <v>VD</v>
      </c>
      <c r="W221" s="14" t="str">
        <f t="shared" ca="1" si="24"/>
        <v>Motor vehicles</v>
      </c>
      <c r="X221" s="3" t="str">
        <f>'EE investment costs'!D270</f>
        <v>LA-36</v>
      </c>
      <c r="Y221" s="3" t="str">
        <f>'EE investment costs'!E270</f>
        <v>Light</v>
      </c>
      <c r="AC221" s="123">
        <f>'EE investment costs'!C270</f>
        <v>3.6</v>
      </c>
      <c r="AD221" s="22"/>
    </row>
    <row r="222" spans="2:30">
      <c r="B222" s="14" t="str">
        <f t="shared" ca="1" si="20"/>
        <v>INDVDEFFEM-36</v>
      </c>
      <c r="C222" s="15" t="str">
        <f t="shared" ca="1" si="19"/>
        <v>IVDEM</v>
      </c>
      <c r="D222" s="16">
        <f>'EE investment costs'!$F$15</f>
        <v>2016</v>
      </c>
      <c r="E222" s="14">
        <f>VLOOKUP(X222,'EE investment costs'!$D$56:$R$656,15,0)</f>
        <v>3.9984000000000002</v>
      </c>
      <c r="F222" s="17">
        <f ca="1">INDEX('EE investment costs'!$D$56:$R$656,MATCH(X222,'EE investment costs'!$D$56:$D$656,0),MATCH($V$8,'EE investment costs'!$D$56:$R$56,0))</f>
        <v>1431.3473949511817</v>
      </c>
      <c r="I222" s="18">
        <v>1</v>
      </c>
      <c r="J222" s="18">
        <v>1</v>
      </c>
      <c r="K222" s="14">
        <f t="shared" ca="1" si="23"/>
        <v>0</v>
      </c>
      <c r="M222" s="19" t="str">
        <f t="shared" ca="1" si="21"/>
        <v>INDVDEFFEM-36</v>
      </c>
      <c r="N222" s="23" t="str">
        <f t="shared" ca="1" si="22"/>
        <v>Motor vehicles Saving Tech-Electric Motors 3.6y</v>
      </c>
      <c r="O222" s="23" t="s">
        <v>32</v>
      </c>
      <c r="P222" s="23" t="s">
        <v>33</v>
      </c>
      <c r="Q222" s="23"/>
      <c r="R222" s="23"/>
      <c r="S222" s="19" t="s">
        <v>34</v>
      </c>
      <c r="V222" s="16" t="str">
        <f t="shared" ca="1" si="24"/>
        <v>VD</v>
      </c>
      <c r="W222" s="14" t="str">
        <f t="shared" ca="1" si="24"/>
        <v>Motor vehicles</v>
      </c>
      <c r="X222" s="3" t="str">
        <f>'EE investment costs'!D271</f>
        <v>EM-36</v>
      </c>
      <c r="Y222" s="3" t="str">
        <f>'EE investment costs'!E271</f>
        <v>Electric Motors</v>
      </c>
      <c r="AC222" s="123">
        <f>'EE investment costs'!C271</f>
        <v>3.6</v>
      </c>
      <c r="AD222" s="22"/>
    </row>
    <row r="223" spans="2:30">
      <c r="B223" s="14" t="str">
        <f t="shared" ca="1" si="20"/>
        <v>INDVDEFFTF-36</v>
      </c>
      <c r="C223" s="15" t="str">
        <f t="shared" ca="1" si="19"/>
        <v>IVDTF</v>
      </c>
      <c r="D223" s="16">
        <f>'EE investment costs'!$F$15</f>
        <v>2016</v>
      </c>
      <c r="E223" s="14">
        <f>VLOOKUP(X223,'EE investment costs'!$D$56:$R$656,15,0)</f>
        <v>13.4</v>
      </c>
      <c r="F223" s="17">
        <f ca="1">INDEX('EE investment costs'!$D$56:$R$656,MATCH(X223,'EE investment costs'!$D$56:$D$656,0),MATCH($V$8,'EE investment costs'!$D$56:$R$56,0))</f>
        <v>0</v>
      </c>
      <c r="I223" s="18">
        <v>1</v>
      </c>
      <c r="J223" s="18">
        <v>1</v>
      </c>
      <c r="K223" s="14">
        <f t="shared" ca="1" si="23"/>
        <v>8</v>
      </c>
      <c r="M223" s="19" t="str">
        <f t="shared" ca="1" si="21"/>
        <v>INDVDEFFTF-36</v>
      </c>
      <c r="N223" s="23" t="str">
        <f t="shared" ca="1" si="22"/>
        <v>Motor vehicles Saving Tech-Haulage Tractors, Trucks, Fishing boats 3.6y</v>
      </c>
      <c r="O223" s="23" t="s">
        <v>32</v>
      </c>
      <c r="P223" s="23" t="s">
        <v>33</v>
      </c>
      <c r="Q223" s="23"/>
      <c r="R223" s="23"/>
      <c r="S223" s="19" t="s">
        <v>34</v>
      </c>
      <c r="V223" s="16" t="str">
        <f t="shared" ca="1" si="24"/>
        <v>VD</v>
      </c>
      <c r="W223" s="14" t="str">
        <f t="shared" ca="1" si="24"/>
        <v>Motor vehicles</v>
      </c>
      <c r="X223" s="3" t="str">
        <f>'EE investment costs'!D272</f>
        <v>TF-36</v>
      </c>
      <c r="Y223" s="3" t="str">
        <f>'EE investment costs'!E272</f>
        <v>Haulage Tractors, Trucks, Fishing boats</v>
      </c>
      <c r="AC223" s="123">
        <f>'EE investment costs'!C272</f>
        <v>3.6</v>
      </c>
      <c r="AD223" s="22"/>
    </row>
    <row r="224" spans="2:30">
      <c r="B224" s="14" t="str">
        <f t="shared" ca="1" si="20"/>
        <v>INDVDEFFMT-37</v>
      </c>
      <c r="C224" s="15" t="str">
        <f t="shared" ca="1" si="19"/>
        <v>IVDMT</v>
      </c>
      <c r="D224" s="16">
        <f>'EE investment costs'!$F$15</f>
        <v>2016</v>
      </c>
      <c r="E224" s="14">
        <f>VLOOKUP(X224,'EE investment costs'!$D$56:$R$656,15,0)</f>
        <v>5.85</v>
      </c>
      <c r="F224" s="17">
        <f ca="1">INDEX('EE investment costs'!$D$56:$R$656,MATCH(X224,'EE investment costs'!$D$56:$D$656,0),MATCH($V$8,'EE investment costs'!$D$56:$R$56,0))</f>
        <v>536.7041474315821</v>
      </c>
      <c r="I224" s="18">
        <v>1</v>
      </c>
      <c r="J224" s="18">
        <v>1</v>
      </c>
      <c r="K224" s="14">
        <f t="shared" ca="1" si="23"/>
        <v>7</v>
      </c>
      <c r="L224" s="26"/>
      <c r="M224" s="19" t="str">
        <f t="shared" ca="1" si="21"/>
        <v>INDVDEFFMT-37</v>
      </c>
      <c r="N224" s="23" t="str">
        <f t="shared" ca="1" si="22"/>
        <v>Motor vehicles Saving Tech-Heat Medium Temp. up to 150C 3.7y</v>
      </c>
      <c r="O224" s="23" t="s">
        <v>32</v>
      </c>
      <c r="P224" s="23" t="s">
        <v>33</v>
      </c>
      <c r="Q224" s="23"/>
      <c r="R224" s="23"/>
      <c r="S224" s="19" t="s">
        <v>34</v>
      </c>
      <c r="V224" s="16" t="str">
        <f t="shared" ca="1" si="24"/>
        <v>VD</v>
      </c>
      <c r="W224" s="14" t="str">
        <f t="shared" ca="1" si="24"/>
        <v>Motor vehicles</v>
      </c>
      <c r="X224" s="3" t="str">
        <f>'EE investment costs'!D273</f>
        <v>MT-37</v>
      </c>
      <c r="Y224" s="3" t="str">
        <f>'EE investment costs'!E273</f>
        <v>Heat Medium Temp. up to 150C</v>
      </c>
      <c r="AC224" s="123">
        <f>'EE investment costs'!C273</f>
        <v>3.7</v>
      </c>
      <c r="AD224" s="22"/>
    </row>
    <row r="225" spans="2:30">
      <c r="B225" s="14" t="str">
        <f t="shared" ca="1" si="20"/>
        <v>INDVDEFFHT-37</v>
      </c>
      <c r="C225" s="15" t="str">
        <f t="shared" ca="1" si="19"/>
        <v>IVDHT</v>
      </c>
      <c r="D225" s="16">
        <f>'EE investment costs'!$F$15</f>
        <v>2016</v>
      </c>
      <c r="E225" s="14">
        <f>VLOOKUP(X225,'EE investment costs'!$D$56:$R$656,15,0)</f>
        <v>4.68</v>
      </c>
      <c r="F225" s="17">
        <f ca="1">INDEX('EE investment costs'!$D$56:$R$656,MATCH(X225,'EE investment costs'!$D$56:$D$656,0),MATCH($V$8,'EE investment costs'!$D$56:$R$56,0))</f>
        <v>456.66361204709784</v>
      </c>
      <c r="I225" s="18">
        <v>1</v>
      </c>
      <c r="J225" s="18">
        <v>1</v>
      </c>
      <c r="K225" s="14">
        <f t="shared" ca="1" si="23"/>
        <v>8</v>
      </c>
      <c r="L225" s="26"/>
      <c r="M225" s="19" t="str">
        <f t="shared" ca="1" si="21"/>
        <v>INDVDEFFHT-37</v>
      </c>
      <c r="N225" s="23" t="str">
        <f t="shared" ca="1" si="22"/>
        <v>Motor vehicles Saving Tech-Heat High Temp. over 150C 3.7y</v>
      </c>
      <c r="O225" s="23" t="s">
        <v>32</v>
      </c>
      <c r="P225" s="23" t="s">
        <v>33</v>
      </c>
      <c r="Q225" s="23"/>
      <c r="R225" s="23"/>
      <c r="S225" s="19" t="s">
        <v>34</v>
      </c>
      <c r="V225" s="16" t="str">
        <f t="shared" ca="1" si="24"/>
        <v>VD</v>
      </c>
      <c r="W225" s="14" t="str">
        <f t="shared" ca="1" si="24"/>
        <v>Motor vehicles</v>
      </c>
      <c r="X225" s="3" t="str">
        <f>'EE investment costs'!D274</f>
        <v>HT-37</v>
      </c>
      <c r="Y225" s="3" t="str">
        <f>'EE investment costs'!E274</f>
        <v>Heat High Temp. over 150C</v>
      </c>
      <c r="AC225" s="123">
        <f>'EE investment costs'!C274</f>
        <v>3.7</v>
      </c>
      <c r="AD225" s="22"/>
    </row>
    <row r="226" spans="2:30">
      <c r="B226" s="14" t="str">
        <f t="shared" ca="1" si="20"/>
        <v>INDVDEFFRH-37</v>
      </c>
      <c r="C226" s="15" t="str">
        <f t="shared" ca="1" si="19"/>
        <v>IVDRH</v>
      </c>
      <c r="D226" s="16">
        <f>'EE investment costs'!$F$15</f>
        <v>2016</v>
      </c>
      <c r="E226" s="14">
        <f>VLOOKUP(X226,'EE investment costs'!$D$56:$R$656,15,0)</f>
        <v>16</v>
      </c>
      <c r="F226" s="17">
        <f ca="1">INDEX('EE investment costs'!$D$56:$R$656,MATCH(X226,'EE investment costs'!$D$56:$D$656,0),MATCH($V$8,'EE investment costs'!$D$56:$R$56,0))</f>
        <v>74.065660516071148</v>
      </c>
      <c r="I226" s="18">
        <v>1</v>
      </c>
      <c r="J226" s="18">
        <v>1</v>
      </c>
      <c r="K226" s="14">
        <f t="shared" ca="1" si="23"/>
        <v>8</v>
      </c>
      <c r="L226" s="26"/>
      <c r="M226" s="19" t="str">
        <f t="shared" ca="1" si="21"/>
        <v>INDVDEFFRH-37</v>
      </c>
      <c r="N226" s="23" t="str">
        <f t="shared" ca="1" si="22"/>
        <v>Motor vehicles Saving Tech-Heat Room Heat 3.7y</v>
      </c>
      <c r="O226" s="23" t="s">
        <v>32</v>
      </c>
      <c r="P226" s="23" t="s">
        <v>33</v>
      </c>
      <c r="Q226" s="23"/>
      <c r="R226" s="23"/>
      <c r="S226" s="19" t="s">
        <v>34</v>
      </c>
      <c r="V226" s="16" t="str">
        <f t="shared" ca="1" si="24"/>
        <v>VD</v>
      </c>
      <c r="W226" s="14" t="str">
        <f t="shared" ca="1" si="24"/>
        <v>Motor vehicles</v>
      </c>
      <c r="X226" s="3" t="str">
        <f>'EE investment costs'!D275</f>
        <v>RH-37</v>
      </c>
      <c r="Y226" s="3" t="str">
        <f>'EE investment costs'!E275</f>
        <v>Heat Room Heat</v>
      </c>
      <c r="AC226" s="123">
        <f>'EE investment costs'!C275</f>
        <v>3.7</v>
      </c>
      <c r="AD226" s="22"/>
    </row>
    <row r="227" spans="2:30">
      <c r="B227" s="14" t="str">
        <f t="shared" ca="1" si="20"/>
        <v>INDVDEFFLA-37</v>
      </c>
      <c r="C227" s="15" t="str">
        <f t="shared" ca="1" si="19"/>
        <v>IVDLA</v>
      </c>
      <c r="D227" s="16">
        <f>'EE investment costs'!$F$15</f>
        <v>2016</v>
      </c>
      <c r="E227" s="14">
        <f>VLOOKUP(X227,'EE investment costs'!$D$56:$R$656,15,0)</f>
        <v>3.8334999999999999</v>
      </c>
      <c r="F227" s="17">
        <f ca="1">INDEX('EE investment costs'!$D$56:$R$656,MATCH(X227,'EE investment costs'!$D$56:$D$656,0),MATCH($V$8,'EE investment costs'!$D$56:$R$56,0))</f>
        <v>1529.1151729535322</v>
      </c>
      <c r="I227" s="18">
        <v>1</v>
      </c>
      <c r="J227" s="18">
        <v>1</v>
      </c>
      <c r="K227" s="14">
        <f t="shared" ca="1" si="23"/>
        <v>0</v>
      </c>
      <c r="L227" s="26"/>
      <c r="M227" s="19" t="str">
        <f t="shared" ca="1" si="21"/>
        <v>INDVDEFFLA-37</v>
      </c>
      <c r="N227" s="23" t="str">
        <f t="shared" ca="1" si="22"/>
        <v>Motor vehicles Saving Tech-Light 3.7y</v>
      </c>
      <c r="O227" s="23" t="s">
        <v>32</v>
      </c>
      <c r="P227" s="23" t="s">
        <v>33</v>
      </c>
      <c r="Q227" s="23"/>
      <c r="R227" s="23"/>
      <c r="S227" s="19" t="s">
        <v>34</v>
      </c>
      <c r="V227" s="16" t="str">
        <f t="shared" ca="1" si="24"/>
        <v>VD</v>
      </c>
      <c r="W227" s="14" t="str">
        <f t="shared" ca="1" si="24"/>
        <v>Motor vehicles</v>
      </c>
      <c r="X227" s="3" t="str">
        <f>'EE investment costs'!D276</f>
        <v>LA-37</v>
      </c>
      <c r="Y227" s="3" t="str">
        <f>'EE investment costs'!E276</f>
        <v>Light</v>
      </c>
      <c r="AC227" s="123">
        <f>'EE investment costs'!C276</f>
        <v>3.7</v>
      </c>
      <c r="AD227" s="22"/>
    </row>
    <row r="228" spans="2:30">
      <c r="B228" s="14" t="str">
        <f t="shared" ca="1" si="20"/>
        <v>INDVDEFFEM-37</v>
      </c>
      <c r="C228" s="15" t="str">
        <f t="shared" ca="1" si="19"/>
        <v>IVDEM</v>
      </c>
      <c r="D228" s="16">
        <f>'EE investment costs'!$F$15</f>
        <v>2016</v>
      </c>
      <c r="E228" s="14">
        <f>VLOOKUP(X228,'EE investment costs'!$D$56:$R$656,15,0)</f>
        <v>4.0251749999999999</v>
      </c>
      <c r="F228" s="17">
        <f ca="1">INDEX('EE investment costs'!$D$56:$R$656,MATCH(X228,'EE investment costs'!$D$56:$D$656,0),MATCH($V$8,'EE investment costs'!$D$56:$R$56,0))</f>
        <v>1449.3503928631105</v>
      </c>
      <c r="I228" s="18">
        <v>1</v>
      </c>
      <c r="J228" s="18">
        <v>1</v>
      </c>
      <c r="K228" s="14">
        <f t="shared" ca="1" si="23"/>
        <v>0</v>
      </c>
      <c r="L228" s="26"/>
      <c r="M228" s="19" t="str">
        <f t="shared" ca="1" si="21"/>
        <v>INDVDEFFEM-37</v>
      </c>
      <c r="N228" s="23" t="str">
        <f t="shared" ca="1" si="22"/>
        <v>Motor vehicles Saving Tech-Electric Motors 3.7y</v>
      </c>
      <c r="O228" s="23" t="s">
        <v>32</v>
      </c>
      <c r="P228" s="23" t="s">
        <v>33</v>
      </c>
      <c r="Q228" s="23"/>
      <c r="R228" s="23"/>
      <c r="S228" s="19" t="s">
        <v>34</v>
      </c>
      <c r="V228" s="16" t="str">
        <f t="shared" ca="1" si="24"/>
        <v>VD</v>
      </c>
      <c r="W228" s="14" t="str">
        <f t="shared" ca="1" si="24"/>
        <v>Motor vehicles</v>
      </c>
      <c r="X228" s="3" t="str">
        <f>'EE investment costs'!D277</f>
        <v>EM-37</v>
      </c>
      <c r="Y228" s="3" t="str">
        <f>'EE investment costs'!E277</f>
        <v>Electric Motors</v>
      </c>
      <c r="AC228" s="123">
        <f>'EE investment costs'!C277</f>
        <v>3.7</v>
      </c>
      <c r="AD228" s="22"/>
    </row>
    <row r="229" spans="2:30">
      <c r="B229" s="14" t="str">
        <f t="shared" ca="1" si="20"/>
        <v>INDVDEFFTF-37</v>
      </c>
      <c r="C229" s="15" t="str">
        <f t="shared" ca="1" si="19"/>
        <v>IVDTF</v>
      </c>
      <c r="D229" s="16">
        <f>'EE investment costs'!$F$15</f>
        <v>2016</v>
      </c>
      <c r="E229" s="14">
        <f>VLOOKUP(X229,'EE investment costs'!$D$56:$R$656,15,0)</f>
        <v>13.8</v>
      </c>
      <c r="F229" s="17">
        <f ca="1">INDEX('EE investment costs'!$D$56:$R$656,MATCH(X229,'EE investment costs'!$D$56:$D$656,0),MATCH($V$8,'EE investment costs'!$D$56:$R$56,0))</f>
        <v>0</v>
      </c>
      <c r="I229" s="18">
        <v>1</v>
      </c>
      <c r="J229" s="18">
        <v>1</v>
      </c>
      <c r="K229" s="14">
        <f t="shared" ca="1" si="23"/>
        <v>8</v>
      </c>
      <c r="L229" s="26"/>
      <c r="M229" s="19" t="str">
        <f t="shared" ca="1" si="21"/>
        <v>INDVDEFFTF-37</v>
      </c>
      <c r="N229" s="23" t="str">
        <f t="shared" ca="1" si="22"/>
        <v>Motor vehicles Saving Tech-Haulage Tractors, Trucks, Fishing boats 3.7y</v>
      </c>
      <c r="O229" s="23" t="s">
        <v>32</v>
      </c>
      <c r="P229" s="23" t="s">
        <v>33</v>
      </c>
      <c r="Q229" s="23"/>
      <c r="R229" s="23"/>
      <c r="S229" s="19" t="s">
        <v>34</v>
      </c>
      <c r="V229" s="16" t="str">
        <f t="shared" ca="1" si="24"/>
        <v>VD</v>
      </c>
      <c r="W229" s="14" t="str">
        <f t="shared" ca="1" si="24"/>
        <v>Motor vehicles</v>
      </c>
      <c r="X229" s="3" t="str">
        <f>'EE investment costs'!D278</f>
        <v>TF-37</v>
      </c>
      <c r="Y229" s="3" t="str">
        <f>'EE investment costs'!E278</f>
        <v>Haulage Tractors, Trucks, Fishing boats</v>
      </c>
      <c r="AC229" s="123">
        <f>'EE investment costs'!C278</f>
        <v>3.7</v>
      </c>
      <c r="AD229" s="22"/>
    </row>
    <row r="230" spans="2:30">
      <c r="B230" s="14" t="str">
        <f t="shared" ca="1" si="20"/>
        <v>INDVDEFFMT-38</v>
      </c>
      <c r="C230" s="15" t="str">
        <f t="shared" ca="1" si="19"/>
        <v>IVDMT</v>
      </c>
      <c r="D230" s="16">
        <f>'EE investment costs'!$F$15</f>
        <v>2016</v>
      </c>
      <c r="E230" s="14">
        <f>VLOOKUP(X230,'EE investment costs'!$D$56:$R$656,15,0)</f>
        <v>5.9</v>
      </c>
      <c r="F230" s="17">
        <f ca="1">INDEX('EE investment costs'!$D$56:$R$656,MATCH(X230,'EE investment costs'!$D$56:$D$656,0),MATCH($V$8,'EE investment costs'!$D$56:$R$56,0))</f>
        <v>545.97145851061362</v>
      </c>
      <c r="I230" s="18">
        <v>1</v>
      </c>
      <c r="J230" s="18">
        <v>1</v>
      </c>
      <c r="K230" s="14">
        <f t="shared" ca="1" si="23"/>
        <v>7</v>
      </c>
      <c r="L230" s="26"/>
      <c r="M230" s="19" t="str">
        <f t="shared" ca="1" si="21"/>
        <v>INDVDEFFMT-38</v>
      </c>
      <c r="N230" s="23" t="str">
        <f t="shared" ca="1" si="22"/>
        <v>Motor vehicles Saving Tech-Heat Medium Temp. up to 150C 3.8y</v>
      </c>
      <c r="O230" s="23" t="s">
        <v>32</v>
      </c>
      <c r="P230" s="23" t="s">
        <v>33</v>
      </c>
      <c r="Q230" s="23"/>
      <c r="R230" s="23"/>
      <c r="S230" s="19" t="s">
        <v>34</v>
      </c>
      <c r="V230" s="16" t="str">
        <f t="shared" ca="1" si="24"/>
        <v>VD</v>
      </c>
      <c r="W230" s="14" t="str">
        <f t="shared" ca="1" si="24"/>
        <v>Motor vehicles</v>
      </c>
      <c r="X230" s="3" t="str">
        <f>'EE investment costs'!D279</f>
        <v>MT-38</v>
      </c>
      <c r="Y230" s="3" t="str">
        <f>'EE investment costs'!E279</f>
        <v>Heat Medium Temp. up to 150C</v>
      </c>
      <c r="AC230" s="123">
        <f>'EE investment costs'!C279</f>
        <v>3.8</v>
      </c>
      <c r="AD230" s="22"/>
    </row>
    <row r="231" spans="2:30">
      <c r="B231" s="14" t="str">
        <f t="shared" ca="1" si="20"/>
        <v>INDVDEFFHT-38</v>
      </c>
      <c r="C231" s="15" t="str">
        <f t="shared" ca="1" si="19"/>
        <v>IVDHT</v>
      </c>
      <c r="D231" s="16">
        <f>'EE investment costs'!$F$15</f>
        <v>2016</v>
      </c>
      <c r="E231" s="14">
        <f>VLOOKUP(X231,'EE investment costs'!$D$56:$R$656,15,0)</f>
        <v>4.7199999999999989</v>
      </c>
      <c r="F231" s="17">
        <f ca="1">INDEX('EE investment costs'!$D$56:$R$656,MATCH(X231,'EE investment costs'!$D$56:$D$656,0),MATCH($V$8,'EE investment costs'!$D$56:$R$56,0))</f>
        <v>463.04797306774128</v>
      </c>
      <c r="I231" s="18">
        <v>1</v>
      </c>
      <c r="J231" s="18">
        <v>1</v>
      </c>
      <c r="K231" s="14">
        <f t="shared" ca="1" si="23"/>
        <v>8</v>
      </c>
      <c r="L231" s="26"/>
      <c r="M231" s="19" t="str">
        <f t="shared" ca="1" si="21"/>
        <v>INDVDEFFHT-38</v>
      </c>
      <c r="N231" s="23" t="str">
        <f t="shared" ca="1" si="22"/>
        <v>Motor vehicles Saving Tech-Heat High Temp. over 150C 3.8y</v>
      </c>
      <c r="O231" s="23" t="s">
        <v>32</v>
      </c>
      <c r="P231" s="23" t="s">
        <v>33</v>
      </c>
      <c r="Q231" s="23"/>
      <c r="R231" s="23"/>
      <c r="S231" s="19" t="s">
        <v>34</v>
      </c>
      <c r="V231" s="16" t="str">
        <f t="shared" ca="1" si="24"/>
        <v>VD</v>
      </c>
      <c r="W231" s="14" t="str">
        <f t="shared" ca="1" si="24"/>
        <v>Motor vehicles</v>
      </c>
      <c r="X231" s="3" t="str">
        <f>'EE investment costs'!D280</f>
        <v>HT-38</v>
      </c>
      <c r="Y231" s="3" t="str">
        <f>'EE investment costs'!E280</f>
        <v>Heat High Temp. over 150C</v>
      </c>
      <c r="AC231" s="123">
        <f>'EE investment costs'!C280</f>
        <v>3.8</v>
      </c>
      <c r="AD231" s="22"/>
    </row>
    <row r="232" spans="2:30">
      <c r="B232" s="14" t="str">
        <f t="shared" ca="1" si="20"/>
        <v>INDVDEFFRH-38</v>
      </c>
      <c r="C232" s="15" t="str">
        <f t="shared" ca="1" si="19"/>
        <v>IVDRH</v>
      </c>
      <c r="D232" s="16">
        <f>'EE investment costs'!$F$15</f>
        <v>2016</v>
      </c>
      <c r="E232" s="14">
        <f>VLOOKUP(X232,'EE investment costs'!$D$56:$R$656,15,0)</f>
        <v>16</v>
      </c>
      <c r="F232" s="17">
        <f ca="1">INDEX('EE investment costs'!$D$56:$R$656,MATCH(X232,'EE investment costs'!$D$56:$D$656,0),MATCH($V$8,'EE investment costs'!$D$56:$R$56,0))</f>
        <v>111.09849077410645</v>
      </c>
      <c r="I232" s="18">
        <v>1</v>
      </c>
      <c r="J232" s="18">
        <v>1</v>
      </c>
      <c r="K232" s="14">
        <f t="shared" ca="1" si="23"/>
        <v>8</v>
      </c>
      <c r="L232" s="26"/>
      <c r="M232" s="19" t="str">
        <f t="shared" ca="1" si="21"/>
        <v>INDVDEFFRH-38</v>
      </c>
      <c r="N232" s="23" t="str">
        <f t="shared" ca="1" si="22"/>
        <v>Motor vehicles Saving Tech-Heat Room Heat 3.8y</v>
      </c>
      <c r="O232" s="23" t="s">
        <v>32</v>
      </c>
      <c r="P232" s="23" t="s">
        <v>33</v>
      </c>
      <c r="Q232" s="23"/>
      <c r="R232" s="23"/>
      <c r="S232" s="19" t="s">
        <v>34</v>
      </c>
      <c r="V232" s="16" t="str">
        <f t="shared" ca="1" si="24"/>
        <v>VD</v>
      </c>
      <c r="W232" s="14" t="str">
        <f t="shared" ca="1" si="24"/>
        <v>Motor vehicles</v>
      </c>
      <c r="X232" s="3" t="str">
        <f>'EE investment costs'!D281</f>
        <v>RH-38</v>
      </c>
      <c r="Y232" s="3" t="str">
        <f>'EE investment costs'!E281</f>
        <v>Heat Room Heat</v>
      </c>
      <c r="AC232" s="123">
        <f>'EE investment costs'!C281</f>
        <v>3.8</v>
      </c>
      <c r="AD232" s="22"/>
    </row>
    <row r="233" spans="2:30">
      <c r="B233" s="14" t="str">
        <f t="shared" ca="1" si="20"/>
        <v>INDVDEFFLA-38</v>
      </c>
      <c r="C233" s="15" t="str">
        <f t="shared" ca="1" si="19"/>
        <v>IVDLA</v>
      </c>
      <c r="D233" s="16">
        <f>'EE investment costs'!$F$15</f>
        <v>2016</v>
      </c>
      <c r="E233" s="14">
        <f>VLOOKUP(X233,'EE investment costs'!$D$56:$R$656,15,0)</f>
        <v>3.8589999999999995</v>
      </c>
      <c r="F233" s="17">
        <f ca="1">INDEX('EE investment costs'!$D$56:$R$656,MATCH(X233,'EE investment costs'!$D$56:$D$656,0),MATCH($V$8,'EE investment costs'!$D$56:$R$56,0))</f>
        <v>1544.5083856250351</v>
      </c>
      <c r="I233" s="18">
        <v>1</v>
      </c>
      <c r="J233" s="18">
        <v>1</v>
      </c>
      <c r="K233" s="14">
        <f t="shared" ca="1" si="23"/>
        <v>0</v>
      </c>
      <c r="L233" s="26"/>
      <c r="M233" s="19" t="str">
        <f t="shared" ca="1" si="21"/>
        <v>INDVDEFFLA-38</v>
      </c>
      <c r="N233" s="23" t="str">
        <f t="shared" ca="1" si="22"/>
        <v>Motor vehicles Saving Tech-Light 3.8y</v>
      </c>
      <c r="O233" s="23" t="s">
        <v>32</v>
      </c>
      <c r="P233" s="23" t="s">
        <v>33</v>
      </c>
      <c r="Q233" s="23"/>
      <c r="R233" s="23"/>
      <c r="S233" s="19" t="s">
        <v>34</v>
      </c>
      <c r="V233" s="16" t="str">
        <f t="shared" ca="1" si="24"/>
        <v>VD</v>
      </c>
      <c r="W233" s="14" t="str">
        <f t="shared" ca="1" si="24"/>
        <v>Motor vehicles</v>
      </c>
      <c r="X233" s="3" t="str">
        <f>'EE investment costs'!D282</f>
        <v>LA-38</v>
      </c>
      <c r="Y233" s="3" t="str">
        <f>'EE investment costs'!E282</f>
        <v>Light</v>
      </c>
      <c r="AC233" s="123">
        <f>'EE investment costs'!C282</f>
        <v>3.8</v>
      </c>
      <c r="AD233" s="22"/>
    </row>
    <row r="234" spans="2:30">
      <c r="B234" s="14" t="str">
        <f t="shared" ca="1" si="20"/>
        <v>INDVDEFFEM-38</v>
      </c>
      <c r="C234" s="15" t="str">
        <f t="shared" ca="1" si="19"/>
        <v>IVDEM</v>
      </c>
      <c r="D234" s="16">
        <f>'EE investment costs'!$F$15</f>
        <v>2016</v>
      </c>
      <c r="E234" s="14">
        <f>VLOOKUP(X234,'EE investment costs'!$D$56:$R$656,15,0)</f>
        <v>4.0519499999999997</v>
      </c>
      <c r="F234" s="17">
        <f ca="1">INDEX('EE investment costs'!$D$56:$R$656,MATCH(X234,'EE investment costs'!$D$56:$D$656,0),MATCH($V$8,'EE investment costs'!$D$56:$R$56,0))</f>
        <v>1467.3533907750389</v>
      </c>
      <c r="I234" s="18">
        <v>1</v>
      </c>
      <c r="J234" s="18">
        <v>1</v>
      </c>
      <c r="K234" s="14">
        <f t="shared" ca="1" si="23"/>
        <v>0</v>
      </c>
      <c r="L234" s="26"/>
      <c r="M234" s="19" t="str">
        <f t="shared" ca="1" si="21"/>
        <v>INDVDEFFEM-38</v>
      </c>
      <c r="N234" s="23" t="str">
        <f t="shared" ca="1" si="22"/>
        <v>Motor vehicles Saving Tech-Electric Motors 3.8y</v>
      </c>
      <c r="O234" s="23" t="s">
        <v>32</v>
      </c>
      <c r="P234" s="23" t="s">
        <v>33</v>
      </c>
      <c r="Q234" s="23"/>
      <c r="R234" s="23"/>
      <c r="S234" s="19" t="s">
        <v>34</v>
      </c>
      <c r="V234" s="16" t="str">
        <f t="shared" ca="1" si="24"/>
        <v>VD</v>
      </c>
      <c r="W234" s="14" t="str">
        <f t="shared" ca="1" si="24"/>
        <v>Motor vehicles</v>
      </c>
      <c r="X234" s="3" t="str">
        <f>'EE investment costs'!D283</f>
        <v>EM-38</v>
      </c>
      <c r="Y234" s="3" t="str">
        <f>'EE investment costs'!E283</f>
        <v>Electric Motors</v>
      </c>
      <c r="AC234" s="123">
        <f>'EE investment costs'!C283</f>
        <v>3.8</v>
      </c>
      <c r="AD234" s="22"/>
    </row>
    <row r="235" spans="2:30">
      <c r="B235" s="14" t="str">
        <f t="shared" ca="1" si="20"/>
        <v>INDVDEFFTF-38</v>
      </c>
      <c r="C235" s="15" t="str">
        <f t="shared" ca="1" si="19"/>
        <v>IVDTF</v>
      </c>
      <c r="D235" s="16">
        <f>'EE investment costs'!$F$15</f>
        <v>2016</v>
      </c>
      <c r="E235" s="14">
        <f>VLOOKUP(X235,'EE investment costs'!$D$56:$R$656,15,0)</f>
        <v>14.2</v>
      </c>
      <c r="F235" s="17">
        <f ca="1">INDEX('EE investment costs'!$D$56:$R$656,MATCH(X235,'EE investment costs'!$D$56:$D$656,0),MATCH($V$8,'EE investment costs'!$D$56:$R$56,0))</f>
        <v>0</v>
      </c>
      <c r="I235" s="18">
        <v>1</v>
      </c>
      <c r="J235" s="18">
        <v>1</v>
      </c>
      <c r="K235" s="14">
        <f t="shared" ca="1" si="23"/>
        <v>8</v>
      </c>
      <c r="L235" s="26"/>
      <c r="M235" s="19" t="str">
        <f t="shared" ca="1" si="21"/>
        <v>INDVDEFFTF-38</v>
      </c>
      <c r="N235" s="23" t="str">
        <f t="shared" ca="1" si="22"/>
        <v>Motor vehicles Saving Tech-Haulage Tractors, Trucks, Fishing boats 3.8y</v>
      </c>
      <c r="O235" s="23" t="s">
        <v>32</v>
      </c>
      <c r="P235" s="23" t="s">
        <v>33</v>
      </c>
      <c r="Q235" s="23"/>
      <c r="R235" s="23"/>
      <c r="S235" s="19" t="s">
        <v>34</v>
      </c>
      <c r="V235" s="16" t="str">
        <f t="shared" ca="1" si="24"/>
        <v>VD</v>
      </c>
      <c r="W235" s="14" t="str">
        <f t="shared" ca="1" si="24"/>
        <v>Motor vehicles</v>
      </c>
      <c r="X235" s="3" t="str">
        <f>'EE investment costs'!D284</f>
        <v>TF-38</v>
      </c>
      <c r="Y235" s="3" t="str">
        <f>'EE investment costs'!E284</f>
        <v>Haulage Tractors, Trucks, Fishing boats</v>
      </c>
      <c r="AC235" s="123">
        <f>'EE investment costs'!C284</f>
        <v>3.8</v>
      </c>
      <c r="AD235" s="22"/>
    </row>
    <row r="236" spans="2:30">
      <c r="B236" s="14" t="str">
        <f t="shared" ca="1" si="20"/>
        <v>INDVDEFFMT-39</v>
      </c>
      <c r="C236" s="15" t="str">
        <f t="shared" ca="1" si="19"/>
        <v>IVDMT</v>
      </c>
      <c r="D236" s="16">
        <f>'EE investment costs'!$F$15</f>
        <v>2016</v>
      </c>
      <c r="E236" s="14">
        <f>VLOOKUP(X236,'EE investment costs'!$D$56:$R$656,15,0)</f>
        <v>5.95</v>
      </c>
      <c r="F236" s="17">
        <f ca="1">INDEX('EE investment costs'!$D$56:$R$656,MATCH(X236,'EE investment costs'!$D$56:$D$656,0),MATCH($V$8,'EE investment costs'!$D$56:$R$56,0))</f>
        <v>555.23876958964513</v>
      </c>
      <c r="I236" s="18">
        <v>1</v>
      </c>
      <c r="J236" s="18">
        <v>1</v>
      </c>
      <c r="K236" s="14">
        <f t="shared" ca="1" si="23"/>
        <v>7</v>
      </c>
      <c r="L236" s="26"/>
      <c r="M236" s="19" t="str">
        <f t="shared" ca="1" si="21"/>
        <v>INDVDEFFMT-39</v>
      </c>
      <c r="N236" s="23" t="str">
        <f t="shared" ca="1" si="22"/>
        <v>Motor vehicles Saving Tech-Heat Medium Temp. up to 150C 3.9y</v>
      </c>
      <c r="O236" s="23" t="s">
        <v>32</v>
      </c>
      <c r="P236" s="23" t="s">
        <v>33</v>
      </c>
      <c r="Q236" s="23"/>
      <c r="R236" s="23"/>
      <c r="S236" s="19" t="s">
        <v>34</v>
      </c>
      <c r="V236" s="16" t="str">
        <f t="shared" ca="1" si="24"/>
        <v>VD</v>
      </c>
      <c r="W236" s="14" t="str">
        <f t="shared" ca="1" si="24"/>
        <v>Motor vehicles</v>
      </c>
      <c r="X236" s="3" t="str">
        <f>'EE investment costs'!D285</f>
        <v>MT-39</v>
      </c>
      <c r="Y236" s="3" t="str">
        <f>'EE investment costs'!E285</f>
        <v>Heat Medium Temp. up to 150C</v>
      </c>
      <c r="AC236" s="123">
        <f>'EE investment costs'!C285</f>
        <v>3.9</v>
      </c>
      <c r="AD236" s="22"/>
    </row>
    <row r="237" spans="2:30">
      <c r="B237" s="14" t="str">
        <f t="shared" ca="1" si="20"/>
        <v>INDVDEFFHT-39</v>
      </c>
      <c r="C237" s="15" t="str">
        <f t="shared" ca="1" si="19"/>
        <v>IVDHT</v>
      </c>
      <c r="D237" s="16">
        <f>'EE investment costs'!$F$15</f>
        <v>2016</v>
      </c>
      <c r="E237" s="14">
        <f>VLOOKUP(X237,'EE investment costs'!$D$56:$R$656,15,0)</f>
        <v>4.76</v>
      </c>
      <c r="F237" s="17">
        <f ca="1">INDEX('EE investment costs'!$D$56:$R$656,MATCH(X237,'EE investment costs'!$D$56:$D$656,0),MATCH($V$8,'EE investment costs'!$D$56:$R$56,0))</f>
        <v>469.43233408838466</v>
      </c>
      <c r="I237" s="18">
        <v>1</v>
      </c>
      <c r="J237" s="18">
        <v>1</v>
      </c>
      <c r="K237" s="14">
        <f t="shared" ca="1" si="23"/>
        <v>8</v>
      </c>
      <c r="L237" s="26"/>
      <c r="M237" s="19" t="str">
        <f t="shared" ca="1" si="21"/>
        <v>INDVDEFFHT-39</v>
      </c>
      <c r="N237" s="23" t="str">
        <f t="shared" ca="1" si="22"/>
        <v>Motor vehicles Saving Tech-Heat High Temp. over 150C 3.9y</v>
      </c>
      <c r="O237" s="23" t="s">
        <v>32</v>
      </c>
      <c r="P237" s="23" t="s">
        <v>33</v>
      </c>
      <c r="Q237" s="23"/>
      <c r="R237" s="23"/>
      <c r="S237" s="19" t="s">
        <v>34</v>
      </c>
      <c r="V237" s="16" t="str">
        <f t="shared" ca="1" si="24"/>
        <v>VD</v>
      </c>
      <c r="W237" s="14" t="str">
        <f t="shared" ca="1" si="24"/>
        <v>Motor vehicles</v>
      </c>
      <c r="X237" s="3" t="str">
        <f>'EE investment costs'!D286</f>
        <v>HT-39</v>
      </c>
      <c r="Y237" s="3" t="str">
        <f>'EE investment costs'!E286</f>
        <v>Heat High Temp. over 150C</v>
      </c>
      <c r="AC237" s="123">
        <f>'EE investment costs'!C286</f>
        <v>3.9</v>
      </c>
      <c r="AD237" s="22"/>
    </row>
    <row r="238" spans="2:30">
      <c r="B238" s="14" t="str">
        <f t="shared" ca="1" si="20"/>
        <v>INDVDEFFRH-39</v>
      </c>
      <c r="C238" s="15" t="str">
        <f t="shared" ca="1" si="19"/>
        <v>IVDRH</v>
      </c>
      <c r="D238" s="16">
        <f>'EE investment costs'!$F$15</f>
        <v>2016</v>
      </c>
      <c r="E238" s="14">
        <f>VLOOKUP(X238,'EE investment costs'!$D$56:$R$656,15,0)</f>
        <v>16</v>
      </c>
      <c r="F238" s="17">
        <f ca="1">INDEX('EE investment costs'!$D$56:$R$656,MATCH(X238,'EE investment costs'!$D$56:$D$656,0),MATCH($V$8,'EE investment costs'!$D$56:$R$56,0))</f>
        <v>148.13132103214176</v>
      </c>
      <c r="I238" s="18">
        <v>1</v>
      </c>
      <c r="J238" s="18">
        <v>1</v>
      </c>
      <c r="K238" s="14">
        <f t="shared" ca="1" si="23"/>
        <v>8</v>
      </c>
      <c r="L238" s="26"/>
      <c r="M238" s="19" t="str">
        <f t="shared" ca="1" si="21"/>
        <v>INDVDEFFRH-39</v>
      </c>
      <c r="N238" s="23" t="str">
        <f t="shared" ca="1" si="22"/>
        <v>Motor vehicles Saving Tech-Heat Room Heat 3.9y</v>
      </c>
      <c r="O238" s="23" t="s">
        <v>32</v>
      </c>
      <c r="P238" s="23" t="s">
        <v>33</v>
      </c>
      <c r="Q238" s="23"/>
      <c r="R238" s="23"/>
      <c r="S238" s="19" t="s">
        <v>34</v>
      </c>
      <c r="V238" s="16" t="str">
        <f t="shared" ca="1" si="24"/>
        <v>VD</v>
      </c>
      <c r="W238" s="14" t="str">
        <f t="shared" ca="1" si="24"/>
        <v>Motor vehicles</v>
      </c>
      <c r="X238" s="3" t="str">
        <f>'EE investment costs'!D287</f>
        <v>RH-39</v>
      </c>
      <c r="Y238" s="3" t="str">
        <f>'EE investment costs'!E287</f>
        <v>Heat Room Heat</v>
      </c>
      <c r="AC238" s="123">
        <f>'EE investment costs'!C287</f>
        <v>3.9</v>
      </c>
      <c r="AD238" s="22"/>
    </row>
    <row r="239" spans="2:30">
      <c r="B239" s="14" t="str">
        <f t="shared" ca="1" si="20"/>
        <v>INDVDEFFLA-39</v>
      </c>
      <c r="C239" s="15" t="str">
        <f t="shared" ca="1" si="19"/>
        <v>IVDLA</v>
      </c>
      <c r="D239" s="16">
        <f>'EE investment costs'!$F$15</f>
        <v>2016</v>
      </c>
      <c r="E239" s="14">
        <f>VLOOKUP(X239,'EE investment costs'!$D$56:$R$656,15,0)</f>
        <v>3.8844999999999996</v>
      </c>
      <c r="F239" s="17">
        <f ca="1">INDEX('EE investment costs'!$D$56:$R$656,MATCH(X239,'EE investment costs'!$D$56:$D$656,0),MATCH($V$8,'EE investment costs'!$D$56:$R$56,0))</f>
        <v>1559.9015982965382</v>
      </c>
      <c r="I239" s="18">
        <v>1</v>
      </c>
      <c r="J239" s="18">
        <v>1</v>
      </c>
      <c r="K239" s="14">
        <f t="shared" ca="1" si="23"/>
        <v>0</v>
      </c>
      <c r="L239" s="26"/>
      <c r="M239" s="19" t="str">
        <f t="shared" ca="1" si="21"/>
        <v>INDVDEFFLA-39</v>
      </c>
      <c r="N239" s="23" t="str">
        <f t="shared" ca="1" si="22"/>
        <v>Motor vehicles Saving Tech-Light 3.9y</v>
      </c>
      <c r="O239" s="23" t="s">
        <v>32</v>
      </c>
      <c r="P239" s="23" t="s">
        <v>33</v>
      </c>
      <c r="Q239" s="23"/>
      <c r="R239" s="23"/>
      <c r="S239" s="19" t="s">
        <v>34</v>
      </c>
      <c r="V239" s="16" t="str">
        <f t="shared" ca="1" si="24"/>
        <v>VD</v>
      </c>
      <c r="W239" s="14" t="str">
        <f t="shared" ca="1" si="24"/>
        <v>Motor vehicles</v>
      </c>
      <c r="X239" s="3" t="str">
        <f>'EE investment costs'!D288</f>
        <v>LA-39</v>
      </c>
      <c r="Y239" s="3" t="str">
        <f>'EE investment costs'!E288</f>
        <v>Light</v>
      </c>
      <c r="AC239" s="123">
        <f>'EE investment costs'!C288</f>
        <v>3.9</v>
      </c>
      <c r="AD239" s="22"/>
    </row>
    <row r="240" spans="2:30">
      <c r="B240" s="14" t="str">
        <f t="shared" ca="1" si="20"/>
        <v>INDVDEFFEM-39</v>
      </c>
      <c r="C240" s="15" t="str">
        <f t="shared" ca="1" si="19"/>
        <v>IVDEM</v>
      </c>
      <c r="D240" s="16">
        <f>'EE investment costs'!$F$15</f>
        <v>2016</v>
      </c>
      <c r="E240" s="14">
        <f>VLOOKUP(X240,'EE investment costs'!$D$56:$R$656,15,0)</f>
        <v>4.0787250000000004</v>
      </c>
      <c r="F240" s="17">
        <f ca="1">INDEX('EE investment costs'!$D$56:$R$656,MATCH(X240,'EE investment costs'!$D$56:$D$656,0),MATCH($V$8,'EE investment costs'!$D$56:$R$56,0))</f>
        <v>1485.3563886869676</v>
      </c>
      <c r="I240" s="18">
        <v>1</v>
      </c>
      <c r="J240" s="18">
        <v>1</v>
      </c>
      <c r="K240" s="14">
        <f t="shared" ca="1" si="23"/>
        <v>0</v>
      </c>
      <c r="L240" s="26"/>
      <c r="M240" s="19" t="str">
        <f t="shared" ca="1" si="21"/>
        <v>INDVDEFFEM-39</v>
      </c>
      <c r="N240" s="23" t="str">
        <f t="shared" ca="1" si="22"/>
        <v>Motor vehicles Saving Tech-Electric Motors 3.9y</v>
      </c>
      <c r="O240" s="23" t="s">
        <v>32</v>
      </c>
      <c r="P240" s="23" t="s">
        <v>33</v>
      </c>
      <c r="Q240" s="23"/>
      <c r="R240" s="23"/>
      <c r="S240" s="19" t="s">
        <v>34</v>
      </c>
      <c r="V240" s="16" t="str">
        <f t="shared" ca="1" si="24"/>
        <v>VD</v>
      </c>
      <c r="W240" s="14" t="str">
        <f t="shared" ca="1" si="24"/>
        <v>Motor vehicles</v>
      </c>
      <c r="X240" s="3" t="str">
        <f>'EE investment costs'!D289</f>
        <v>EM-39</v>
      </c>
      <c r="Y240" s="3" t="str">
        <f>'EE investment costs'!E289</f>
        <v>Electric Motors</v>
      </c>
      <c r="AC240" s="123">
        <f>'EE investment costs'!C289</f>
        <v>3.9</v>
      </c>
      <c r="AD240" s="22"/>
    </row>
    <row r="241" spans="2:30">
      <c r="B241" s="14" t="str">
        <f t="shared" ca="1" si="20"/>
        <v>INDVDEFFTF-39</v>
      </c>
      <c r="C241" s="15" t="str">
        <f t="shared" ca="1" si="19"/>
        <v>IVDTF</v>
      </c>
      <c r="D241" s="16">
        <f>'EE investment costs'!$F$15</f>
        <v>2016</v>
      </c>
      <c r="E241" s="14">
        <f>VLOOKUP(X241,'EE investment costs'!$D$56:$R$656,15,0)</f>
        <v>14.6</v>
      </c>
      <c r="F241" s="17">
        <f ca="1">INDEX('EE investment costs'!$D$56:$R$656,MATCH(X241,'EE investment costs'!$D$56:$D$656,0),MATCH($V$8,'EE investment costs'!$D$56:$R$56,0))</f>
        <v>0</v>
      </c>
      <c r="I241" s="18">
        <v>1</v>
      </c>
      <c r="J241" s="18">
        <v>1</v>
      </c>
      <c r="K241" s="14">
        <f t="shared" ca="1" si="23"/>
        <v>8</v>
      </c>
      <c r="L241" s="26"/>
      <c r="M241" s="19" t="str">
        <f t="shared" ca="1" si="21"/>
        <v>INDVDEFFTF-39</v>
      </c>
      <c r="N241" s="23" t="str">
        <f t="shared" ca="1" si="22"/>
        <v>Motor vehicles Saving Tech-Haulage Tractors, Trucks, Fishing boats 3.9y</v>
      </c>
      <c r="O241" s="23" t="s">
        <v>32</v>
      </c>
      <c r="P241" s="23" t="s">
        <v>33</v>
      </c>
      <c r="Q241" s="23"/>
      <c r="R241" s="23"/>
      <c r="S241" s="19" t="s">
        <v>34</v>
      </c>
      <c r="V241" s="16" t="str">
        <f t="shared" ca="1" si="24"/>
        <v>VD</v>
      </c>
      <c r="W241" s="14" t="str">
        <f t="shared" ca="1" si="24"/>
        <v>Motor vehicles</v>
      </c>
      <c r="X241" s="3" t="str">
        <f>'EE investment costs'!D290</f>
        <v>TF-39</v>
      </c>
      <c r="Y241" s="3" t="str">
        <f>'EE investment costs'!E290</f>
        <v>Haulage Tractors, Trucks, Fishing boats</v>
      </c>
      <c r="AC241" s="123">
        <f>'EE investment costs'!C290</f>
        <v>3.9</v>
      </c>
      <c r="AD241" s="22"/>
    </row>
    <row r="242" spans="2:30">
      <c r="B242" s="14" t="str">
        <f t="shared" ca="1" si="20"/>
        <v>INDVDEFFMT-40</v>
      </c>
      <c r="C242" s="15" t="str">
        <f t="shared" ca="1" si="19"/>
        <v>IVDMT</v>
      </c>
      <c r="D242" s="16">
        <f>'EE investment costs'!$F$15</f>
        <v>2016</v>
      </c>
      <c r="E242" s="14">
        <f>VLOOKUP(X242,'EE investment costs'!$D$56:$R$656,15,0)</f>
        <v>6</v>
      </c>
      <c r="F242" s="17">
        <f ca="1">INDEX('EE investment costs'!$D$56:$R$656,MATCH(X242,'EE investment costs'!$D$56:$D$656,0),MATCH($V$8,'EE investment costs'!$D$56:$R$56,0))</f>
        <v>564.50608066867665</v>
      </c>
      <c r="I242" s="18">
        <v>1</v>
      </c>
      <c r="J242" s="18">
        <v>1</v>
      </c>
      <c r="K242" s="14">
        <f t="shared" ca="1" si="23"/>
        <v>7</v>
      </c>
      <c r="L242" s="26"/>
      <c r="M242" s="19" t="str">
        <f t="shared" ca="1" si="21"/>
        <v>INDVDEFFMT-40</v>
      </c>
      <c r="N242" s="23" t="str">
        <f t="shared" ca="1" si="22"/>
        <v>Motor vehicles Saving Tech-Heat Medium Temp. up to 150C 4y</v>
      </c>
      <c r="O242" s="23" t="s">
        <v>32</v>
      </c>
      <c r="P242" s="23" t="s">
        <v>33</v>
      </c>
      <c r="Q242" s="23"/>
      <c r="R242" s="23"/>
      <c r="S242" s="19" t="s">
        <v>34</v>
      </c>
      <c r="V242" s="16" t="str">
        <f t="shared" ca="1" si="24"/>
        <v>VD</v>
      </c>
      <c r="W242" s="14" t="str">
        <f t="shared" ca="1" si="24"/>
        <v>Motor vehicles</v>
      </c>
      <c r="X242" s="3" t="str">
        <f>'EE investment costs'!D291</f>
        <v>MT-40</v>
      </c>
      <c r="Y242" s="3" t="str">
        <f>'EE investment costs'!E291</f>
        <v>Heat Medium Temp. up to 150C</v>
      </c>
      <c r="AC242" s="123">
        <f>'EE investment costs'!C291</f>
        <v>4</v>
      </c>
      <c r="AD242" s="22"/>
    </row>
    <row r="243" spans="2:30">
      <c r="B243" s="14" t="str">
        <f t="shared" ca="1" si="20"/>
        <v>INDVDEFFHT-40</v>
      </c>
      <c r="C243" s="15" t="str">
        <f t="shared" ca="1" si="19"/>
        <v>IVDHT</v>
      </c>
      <c r="D243" s="16">
        <f>'EE investment costs'!$F$15</f>
        <v>2016</v>
      </c>
      <c r="E243" s="14">
        <f>VLOOKUP(X243,'EE investment costs'!$D$56:$R$656,15,0)</f>
        <v>4.7999999999999989</v>
      </c>
      <c r="F243" s="17">
        <f ca="1">INDEX('EE investment costs'!$D$56:$R$656,MATCH(X243,'EE investment costs'!$D$56:$D$656,0),MATCH($V$8,'EE investment costs'!$D$56:$R$56,0))</f>
        <v>475.81669510902816</v>
      </c>
      <c r="I243" s="18">
        <v>1</v>
      </c>
      <c r="J243" s="18">
        <v>1</v>
      </c>
      <c r="K243" s="14">
        <f t="shared" ca="1" si="23"/>
        <v>8</v>
      </c>
      <c r="L243" s="26"/>
      <c r="M243" s="19" t="str">
        <f t="shared" ca="1" si="21"/>
        <v>INDVDEFFHT-40</v>
      </c>
      <c r="N243" s="23" t="str">
        <f t="shared" ca="1" si="22"/>
        <v>Motor vehicles Saving Tech-Heat High Temp. over 150C 4y</v>
      </c>
      <c r="O243" s="23" t="s">
        <v>32</v>
      </c>
      <c r="P243" s="23" t="s">
        <v>33</v>
      </c>
      <c r="Q243" s="23"/>
      <c r="R243" s="23"/>
      <c r="S243" s="19" t="s">
        <v>34</v>
      </c>
      <c r="V243" s="16" t="str">
        <f t="shared" ca="1" si="24"/>
        <v>VD</v>
      </c>
      <c r="W243" s="14" t="str">
        <f t="shared" ca="1" si="24"/>
        <v>Motor vehicles</v>
      </c>
      <c r="X243" s="3" t="str">
        <f>'EE investment costs'!D292</f>
        <v>HT-40</v>
      </c>
      <c r="Y243" s="3" t="str">
        <f>'EE investment costs'!E292</f>
        <v>Heat High Temp. over 150C</v>
      </c>
      <c r="AC243" s="123">
        <f>'EE investment costs'!C292</f>
        <v>4</v>
      </c>
      <c r="AD243" s="22"/>
    </row>
    <row r="244" spans="2:30">
      <c r="B244" s="14" t="str">
        <f t="shared" ca="1" si="20"/>
        <v>INDVDEFFRH-40</v>
      </c>
      <c r="C244" s="15" t="str">
        <f t="shared" ca="1" si="19"/>
        <v>IVDRH</v>
      </c>
      <c r="D244" s="16">
        <f>'EE investment costs'!$F$15</f>
        <v>2016</v>
      </c>
      <c r="E244" s="14">
        <f>VLOOKUP(X244,'EE investment costs'!$D$56:$R$656,15,0)</f>
        <v>16</v>
      </c>
      <c r="F244" s="17">
        <f ca="1">INDEX('EE investment costs'!$D$56:$R$656,MATCH(X244,'EE investment costs'!$D$56:$D$656,0),MATCH($V$8,'EE investment costs'!$D$56:$R$56,0))</f>
        <v>185.16415129017733</v>
      </c>
      <c r="I244" s="18">
        <v>1</v>
      </c>
      <c r="J244" s="18">
        <v>1</v>
      </c>
      <c r="K244" s="14">
        <f t="shared" ca="1" si="23"/>
        <v>8</v>
      </c>
      <c r="L244" s="26"/>
      <c r="M244" s="19" t="str">
        <f t="shared" ca="1" si="21"/>
        <v>INDVDEFFRH-40</v>
      </c>
      <c r="N244" s="23" t="str">
        <f t="shared" ca="1" si="22"/>
        <v>Motor vehicles Saving Tech-Heat Room Heat 4y</v>
      </c>
      <c r="O244" s="23" t="s">
        <v>32</v>
      </c>
      <c r="P244" s="23" t="s">
        <v>33</v>
      </c>
      <c r="Q244" s="23"/>
      <c r="R244" s="23"/>
      <c r="S244" s="19" t="s">
        <v>34</v>
      </c>
      <c r="V244" s="16" t="str">
        <f t="shared" ca="1" si="24"/>
        <v>VD</v>
      </c>
      <c r="W244" s="14" t="str">
        <f t="shared" ca="1" si="24"/>
        <v>Motor vehicles</v>
      </c>
      <c r="X244" s="3" t="str">
        <f>'EE investment costs'!D293</f>
        <v>RH-40</v>
      </c>
      <c r="Y244" s="3" t="str">
        <f>'EE investment costs'!E293</f>
        <v>Heat Room Heat</v>
      </c>
      <c r="AC244" s="123">
        <f>'EE investment costs'!C293</f>
        <v>4</v>
      </c>
      <c r="AD244" s="22"/>
    </row>
    <row r="245" spans="2:30">
      <c r="B245" s="14" t="str">
        <f t="shared" ca="1" si="20"/>
        <v>INDVDEFFLA-40</v>
      </c>
      <c r="C245" s="15" t="str">
        <f t="shared" ca="1" si="19"/>
        <v>IVDLA</v>
      </c>
      <c r="D245" s="16">
        <f>'EE investment costs'!$F$15</f>
        <v>2016</v>
      </c>
      <c r="E245" s="14">
        <f>VLOOKUP(X245,'EE investment costs'!$D$56:$R$656,15,0)</f>
        <v>3.9099999999999997</v>
      </c>
      <c r="F245" s="17">
        <f ca="1">INDEX('EE investment costs'!$D$56:$R$656,MATCH(X245,'EE investment costs'!$D$56:$D$656,0),MATCH($V$8,'EE investment costs'!$D$56:$R$56,0))</f>
        <v>1575.2948109680412</v>
      </c>
      <c r="I245" s="18">
        <v>1</v>
      </c>
      <c r="J245" s="18">
        <v>1</v>
      </c>
      <c r="K245" s="14">
        <f t="shared" ca="1" si="23"/>
        <v>0</v>
      </c>
      <c r="L245" s="26"/>
      <c r="M245" s="19" t="str">
        <f t="shared" ca="1" si="21"/>
        <v>INDVDEFFLA-40</v>
      </c>
      <c r="N245" s="23" t="str">
        <f t="shared" ca="1" si="22"/>
        <v>Motor vehicles Saving Tech-Light 4y</v>
      </c>
      <c r="O245" s="23" t="s">
        <v>32</v>
      </c>
      <c r="P245" s="23" t="s">
        <v>33</v>
      </c>
      <c r="Q245" s="23"/>
      <c r="R245" s="23"/>
      <c r="S245" s="19" t="s">
        <v>34</v>
      </c>
      <c r="V245" s="16" t="str">
        <f t="shared" ca="1" si="24"/>
        <v>VD</v>
      </c>
      <c r="W245" s="14" t="str">
        <f t="shared" ca="1" si="24"/>
        <v>Motor vehicles</v>
      </c>
      <c r="X245" s="3" t="str">
        <f>'EE investment costs'!D294</f>
        <v>LA-40</v>
      </c>
      <c r="Y245" s="3" t="str">
        <f>'EE investment costs'!E294</f>
        <v>Light</v>
      </c>
      <c r="AC245" s="123">
        <f>'EE investment costs'!C294</f>
        <v>4</v>
      </c>
      <c r="AD245" s="22"/>
    </row>
    <row r="246" spans="2:30">
      <c r="B246" s="14" t="str">
        <f t="shared" ca="1" si="20"/>
        <v>INDVDEFFEM-40</v>
      </c>
      <c r="C246" s="15" t="str">
        <f t="shared" ca="1" si="19"/>
        <v>IVDEM</v>
      </c>
      <c r="D246" s="16">
        <f>'EE investment costs'!$F$15</f>
        <v>2016</v>
      </c>
      <c r="E246" s="14">
        <f>VLOOKUP(X246,'EE investment costs'!$D$56:$R$656,15,0)</f>
        <v>4.1055000000000001</v>
      </c>
      <c r="F246" s="17">
        <f ca="1">INDEX('EE investment costs'!$D$56:$R$656,MATCH(X246,'EE investment costs'!$D$56:$D$656,0),MATCH($V$8,'EE investment costs'!$D$56:$R$56,0))</f>
        <v>1503.359386598896</v>
      </c>
      <c r="I246" s="18">
        <v>1</v>
      </c>
      <c r="J246" s="18">
        <v>1</v>
      </c>
      <c r="K246" s="14">
        <f t="shared" ca="1" si="23"/>
        <v>0</v>
      </c>
      <c r="L246" s="26"/>
      <c r="M246" s="19" t="str">
        <f t="shared" ca="1" si="21"/>
        <v>INDVDEFFEM-40</v>
      </c>
      <c r="N246" s="23" t="str">
        <f t="shared" ca="1" si="22"/>
        <v>Motor vehicles Saving Tech-Electric Motors 4y</v>
      </c>
      <c r="O246" s="23" t="s">
        <v>32</v>
      </c>
      <c r="P246" s="23" t="s">
        <v>33</v>
      </c>
      <c r="Q246" s="23"/>
      <c r="R246" s="23"/>
      <c r="S246" s="19" t="s">
        <v>34</v>
      </c>
      <c r="V246" s="16" t="str">
        <f t="shared" ca="1" si="24"/>
        <v>VD</v>
      </c>
      <c r="W246" s="14" t="str">
        <f t="shared" ca="1" si="24"/>
        <v>Motor vehicles</v>
      </c>
      <c r="X246" s="3" t="str">
        <f>'EE investment costs'!D295</f>
        <v>EM-40</v>
      </c>
      <c r="Y246" s="3" t="str">
        <f>'EE investment costs'!E295</f>
        <v>Electric Motors</v>
      </c>
      <c r="AC246" s="123">
        <f>'EE investment costs'!C295</f>
        <v>4</v>
      </c>
      <c r="AD246" s="22"/>
    </row>
    <row r="247" spans="2:30" ht="13.5" thickBot="1">
      <c r="B247" s="14" t="str">
        <f t="shared" ca="1" si="20"/>
        <v>INDVDEFFTF-40</v>
      </c>
      <c r="C247" s="15" t="str">
        <f t="shared" ca="1" si="19"/>
        <v>IVDTF</v>
      </c>
      <c r="D247" s="16">
        <f>'EE investment costs'!$F$15</f>
        <v>2016</v>
      </c>
      <c r="E247" s="14">
        <f>VLOOKUP(X247,'EE investment costs'!$D$56:$R$656,15,0)</f>
        <v>15</v>
      </c>
      <c r="F247" s="17">
        <f ca="1">INDEX('EE investment costs'!$D$56:$R$656,MATCH(X247,'EE investment costs'!$D$56:$D$656,0),MATCH($V$8,'EE investment costs'!$D$56:$R$56,0))</f>
        <v>0</v>
      </c>
      <c r="I247" s="18">
        <v>1</v>
      </c>
      <c r="J247" s="18">
        <v>1</v>
      </c>
      <c r="K247" s="14">
        <f t="shared" ca="1" si="23"/>
        <v>8</v>
      </c>
      <c r="L247" s="26"/>
      <c r="M247" s="24" t="str">
        <f t="shared" ca="1" si="21"/>
        <v>INDVDEFFTF-40</v>
      </c>
      <c r="N247" s="25" t="str">
        <f t="shared" ca="1" si="22"/>
        <v>Motor vehicles Saving Tech-Haulage Tractors, Trucks, Fishing boats 4y</v>
      </c>
      <c r="O247" s="25" t="s">
        <v>32</v>
      </c>
      <c r="P247" s="25" t="s">
        <v>33</v>
      </c>
      <c r="Q247" s="25"/>
      <c r="R247" s="25"/>
      <c r="S247" s="24" t="s">
        <v>34</v>
      </c>
      <c r="V247" s="16" t="str">
        <f t="shared" ca="1" si="24"/>
        <v>VD</v>
      </c>
      <c r="W247" s="14" t="str">
        <f t="shared" ca="1" si="24"/>
        <v>Motor vehicles</v>
      </c>
      <c r="X247" s="3" t="str">
        <f>'EE investment costs'!D296</f>
        <v>TF-40</v>
      </c>
      <c r="Y247" s="3" t="str">
        <f>'EE investment costs'!E296</f>
        <v>Haulage Tractors, Trucks, Fishing boats</v>
      </c>
      <c r="AC247" s="123">
        <f>'EE investment costs'!C296</f>
        <v>4</v>
      </c>
      <c r="AD247" s="22"/>
    </row>
    <row r="248" spans="2:30">
      <c r="B248" s="14" t="str">
        <f t="shared" ca="1" si="20"/>
        <v>INDVDEFFMT-41</v>
      </c>
      <c r="C248" s="15" t="str">
        <f ca="1">"I"&amp;MID(B248,4,1)&amp;"D"&amp;MID(B248,9,2)</f>
        <v>IVDMT</v>
      </c>
      <c r="D248" s="16">
        <f>'EE investment costs'!$F$15</f>
        <v>2016</v>
      </c>
      <c r="E248" s="14">
        <f>VLOOKUP(X248,'EE investment costs'!$D$56:$R$656,15,0)</f>
        <v>6.01</v>
      </c>
      <c r="F248" s="17">
        <f ca="1">INDEX('EE investment costs'!$D$56:$R$656,MATCH(X248,'EE investment costs'!$D$56:$D$656,0),MATCH($V$8,'EE investment costs'!$D$56:$R$56,0))</f>
        <v>573.77339174770805</v>
      </c>
      <c r="I248" s="18">
        <v>1</v>
      </c>
      <c r="J248" s="18">
        <v>1</v>
      </c>
      <c r="K248" s="14">
        <f t="shared" ca="1" si="23"/>
        <v>7</v>
      </c>
      <c r="L248" s="26"/>
      <c r="M248" s="20" t="str">
        <f t="shared" ca="1" si="21"/>
        <v>INDVDEFFMT-41</v>
      </c>
      <c r="N248" s="21" t="str">
        <f t="shared" ca="1" si="22"/>
        <v>Motor vehicles Saving Tech-Heat Medium Temp. up to 150C 4.1y</v>
      </c>
      <c r="O248" s="21" t="s">
        <v>32</v>
      </c>
      <c r="P248" s="21" t="s">
        <v>33</v>
      </c>
      <c r="Q248" s="21"/>
      <c r="R248" s="21"/>
      <c r="S248" s="20" t="s">
        <v>34</v>
      </c>
      <c r="V248" s="16" t="str">
        <f t="shared" ca="1" si="24"/>
        <v>VD</v>
      </c>
      <c r="W248" s="14" t="str">
        <f t="shared" ca="1" si="24"/>
        <v>Motor vehicles</v>
      </c>
      <c r="X248" s="3" t="str">
        <f>'EE investment costs'!D297</f>
        <v>MT-41</v>
      </c>
      <c r="Y248" s="3" t="str">
        <f>'EE investment costs'!E297</f>
        <v>Heat Medium Temp. up to 150C</v>
      </c>
      <c r="AC248" s="123">
        <f>'EE investment costs'!C297</f>
        <v>4.0999999999999996</v>
      </c>
      <c r="AD248" s="22"/>
    </row>
    <row r="249" spans="2:30">
      <c r="B249" s="14" t="str">
        <f t="shared" ca="1" si="20"/>
        <v>INDVDEFFHT-41</v>
      </c>
      <c r="C249" s="15" t="str">
        <f t="shared" ref="C249:C312" ca="1" si="25">"I"&amp;MID(B249,4,1)&amp;"D"&amp;MID(B249,9,2)</f>
        <v>IVDHT</v>
      </c>
      <c r="D249" s="16">
        <f>'EE investment costs'!$F$15</f>
        <v>2016</v>
      </c>
      <c r="E249" s="14">
        <f>VLOOKUP(X249,'EE investment costs'!$D$56:$R$656,15,0)</f>
        <v>4.8079999999999998</v>
      </c>
      <c r="F249" s="17">
        <f ca="1">INDEX('EE investment costs'!$D$56:$R$656,MATCH(X249,'EE investment costs'!$D$56:$D$656,0),MATCH($V$8,'EE investment costs'!$D$56:$R$56,0))</f>
        <v>482.20105612967154</v>
      </c>
      <c r="I249" s="18">
        <v>1</v>
      </c>
      <c r="J249" s="18">
        <v>1</v>
      </c>
      <c r="K249" s="14">
        <f t="shared" ca="1" si="23"/>
        <v>8</v>
      </c>
      <c r="L249" s="26"/>
      <c r="M249" s="19" t="str">
        <f t="shared" ca="1" si="21"/>
        <v>INDVDEFFHT-41</v>
      </c>
      <c r="N249" s="23" t="str">
        <f t="shared" ca="1" si="22"/>
        <v>Motor vehicles Saving Tech-Heat High Temp. over 150C 4.1y</v>
      </c>
      <c r="O249" s="23" t="s">
        <v>32</v>
      </c>
      <c r="P249" s="23" t="s">
        <v>33</v>
      </c>
      <c r="Q249" s="23"/>
      <c r="R249" s="23"/>
      <c r="S249" s="19" t="s">
        <v>34</v>
      </c>
      <c r="V249" s="16" t="str">
        <f t="shared" ca="1" si="24"/>
        <v>VD</v>
      </c>
      <c r="W249" s="14" t="str">
        <f t="shared" ca="1" si="24"/>
        <v>Motor vehicles</v>
      </c>
      <c r="X249" s="3" t="str">
        <f>'EE investment costs'!D298</f>
        <v>HT-41</v>
      </c>
      <c r="Y249" s="3" t="str">
        <f>'EE investment costs'!E298</f>
        <v>Heat High Temp. over 150C</v>
      </c>
      <c r="AC249" s="123">
        <f>'EE investment costs'!C298</f>
        <v>4.0999999999999996</v>
      </c>
      <c r="AD249" s="22"/>
    </row>
    <row r="250" spans="2:30">
      <c r="B250" s="14" t="str">
        <f t="shared" ca="1" si="20"/>
        <v>INDVDEFFRH-41</v>
      </c>
      <c r="C250" s="15" t="str">
        <f t="shared" ca="1" si="25"/>
        <v>IVDRH</v>
      </c>
      <c r="D250" s="16">
        <f>'EE investment costs'!$F$15</f>
        <v>2016</v>
      </c>
      <c r="E250" s="14">
        <f>VLOOKUP(X250,'EE investment costs'!$D$56:$R$656,15,0)</f>
        <v>16.018666666666668</v>
      </c>
      <c r="F250" s="17">
        <f ca="1">INDEX('EE investment costs'!$D$56:$R$656,MATCH(X250,'EE investment costs'!$D$56:$D$656,0),MATCH($V$8,'EE investment costs'!$D$56:$R$56,0))</f>
        <v>222.19698154821262</v>
      </c>
      <c r="I250" s="18">
        <v>1</v>
      </c>
      <c r="J250" s="18">
        <v>1</v>
      </c>
      <c r="K250" s="14">
        <f t="shared" ca="1" si="23"/>
        <v>8</v>
      </c>
      <c r="L250" s="26"/>
      <c r="M250" s="19" t="str">
        <f t="shared" ca="1" si="21"/>
        <v>INDVDEFFRH-41</v>
      </c>
      <c r="N250" s="23" t="str">
        <f t="shared" ca="1" si="22"/>
        <v>Motor vehicles Saving Tech-Heat Room Heat 4.1y</v>
      </c>
      <c r="O250" s="23" t="s">
        <v>32</v>
      </c>
      <c r="P250" s="23" t="s">
        <v>33</v>
      </c>
      <c r="Q250" s="23"/>
      <c r="R250" s="23"/>
      <c r="S250" s="19" t="s">
        <v>34</v>
      </c>
      <c r="V250" s="16" t="str">
        <f t="shared" ca="1" si="24"/>
        <v>VD</v>
      </c>
      <c r="W250" s="14" t="str">
        <f t="shared" ca="1" si="24"/>
        <v>Motor vehicles</v>
      </c>
      <c r="X250" s="3" t="str">
        <f>'EE investment costs'!D299</f>
        <v>RH-41</v>
      </c>
      <c r="Y250" s="3" t="str">
        <f>'EE investment costs'!E299</f>
        <v>Heat Room Heat</v>
      </c>
      <c r="AC250" s="123">
        <f>'EE investment costs'!C299</f>
        <v>4.0999999999999996</v>
      </c>
      <c r="AD250" s="22"/>
    </row>
    <row r="251" spans="2:30">
      <c r="B251" s="14" t="str">
        <f t="shared" ca="1" si="20"/>
        <v>INDVDEFFLA-41</v>
      </c>
      <c r="C251" s="15" t="str">
        <f t="shared" ca="1" si="25"/>
        <v>IVDLA</v>
      </c>
      <c r="D251" s="16">
        <f>'EE investment costs'!$F$15</f>
        <v>2016</v>
      </c>
      <c r="E251" s="14">
        <f>VLOOKUP(X251,'EE investment costs'!$D$56:$R$656,15,0)</f>
        <v>3.9230333333333336</v>
      </c>
      <c r="F251" s="17">
        <f ca="1">INDEX('EE investment costs'!$D$56:$R$656,MATCH(X251,'EE investment costs'!$D$56:$D$656,0),MATCH($V$8,'EE investment costs'!$D$56:$R$56,0))</f>
        <v>1590.6880236395441</v>
      </c>
      <c r="I251" s="18">
        <v>1</v>
      </c>
      <c r="J251" s="18">
        <v>1</v>
      </c>
      <c r="K251" s="14">
        <f t="shared" ca="1" si="23"/>
        <v>0</v>
      </c>
      <c r="L251" s="26"/>
      <c r="M251" s="19" t="str">
        <f t="shared" ca="1" si="21"/>
        <v>INDVDEFFLA-41</v>
      </c>
      <c r="N251" s="23" t="str">
        <f t="shared" ca="1" si="22"/>
        <v>Motor vehicles Saving Tech-Light 4.1y</v>
      </c>
      <c r="O251" s="23" t="s">
        <v>32</v>
      </c>
      <c r="P251" s="23" t="s">
        <v>33</v>
      </c>
      <c r="Q251" s="23"/>
      <c r="R251" s="23"/>
      <c r="S251" s="19" t="s">
        <v>34</v>
      </c>
      <c r="V251" s="16" t="str">
        <f t="shared" ca="1" si="24"/>
        <v>VD</v>
      </c>
      <c r="W251" s="14" t="str">
        <f t="shared" ca="1" si="24"/>
        <v>Motor vehicles</v>
      </c>
      <c r="X251" s="3" t="str">
        <f>'EE investment costs'!D300</f>
        <v>LA-41</v>
      </c>
      <c r="Y251" s="3" t="str">
        <f>'EE investment costs'!E300</f>
        <v>Light</v>
      </c>
      <c r="AC251" s="123">
        <f>'EE investment costs'!C300</f>
        <v>4.0999999999999996</v>
      </c>
      <c r="AD251" s="22"/>
    </row>
    <row r="252" spans="2:30">
      <c r="B252" s="14" t="str">
        <f t="shared" ca="1" si="20"/>
        <v>INDVDEFFEM-41</v>
      </c>
      <c r="C252" s="15" t="str">
        <f t="shared" ca="1" si="25"/>
        <v>IVDEM</v>
      </c>
      <c r="D252" s="16">
        <f>'EE investment costs'!$F$15</f>
        <v>2016</v>
      </c>
      <c r="E252" s="14">
        <f>VLOOKUP(X252,'EE investment costs'!$D$56:$R$656,15,0)</f>
        <v>4.1191849999999999</v>
      </c>
      <c r="F252" s="17">
        <f ca="1">INDEX('EE investment costs'!$D$56:$R$656,MATCH(X252,'EE investment costs'!$D$56:$D$656,0),MATCH($V$8,'EE investment costs'!$D$56:$R$56,0))</f>
        <v>1521.3623845108248</v>
      </c>
      <c r="I252" s="18">
        <v>1</v>
      </c>
      <c r="J252" s="18">
        <v>1</v>
      </c>
      <c r="K252" s="14">
        <f t="shared" ca="1" si="23"/>
        <v>0</v>
      </c>
      <c r="L252" s="26"/>
      <c r="M252" s="19" t="str">
        <f t="shared" ca="1" si="21"/>
        <v>INDVDEFFEM-41</v>
      </c>
      <c r="N252" s="23" t="str">
        <f t="shared" ca="1" si="22"/>
        <v>Motor vehicles Saving Tech-Electric Motors 4.1y</v>
      </c>
      <c r="O252" s="23" t="s">
        <v>32</v>
      </c>
      <c r="P252" s="23" t="s">
        <v>33</v>
      </c>
      <c r="Q252" s="23"/>
      <c r="R252" s="23"/>
      <c r="S252" s="19" t="s">
        <v>34</v>
      </c>
      <c r="V252" s="16" t="str">
        <f t="shared" ca="1" si="24"/>
        <v>VD</v>
      </c>
      <c r="W252" s="14" t="str">
        <f t="shared" ca="1" si="24"/>
        <v>Motor vehicles</v>
      </c>
      <c r="X252" s="3" t="str">
        <f>'EE investment costs'!D301</f>
        <v>EM-41</v>
      </c>
      <c r="Y252" s="3" t="str">
        <f>'EE investment costs'!E301</f>
        <v>Electric Motors</v>
      </c>
      <c r="AC252" s="123">
        <f>'EE investment costs'!C301</f>
        <v>4.0999999999999996</v>
      </c>
      <c r="AD252" s="22"/>
    </row>
    <row r="253" spans="2:30">
      <c r="B253" s="14" t="str">
        <f t="shared" ca="1" si="20"/>
        <v>INDVDEFFTF-41</v>
      </c>
      <c r="C253" s="15" t="str">
        <f t="shared" ca="1" si="25"/>
        <v>IVDTF</v>
      </c>
      <c r="D253" s="16">
        <f>'EE investment costs'!$F$15</f>
        <v>2016</v>
      </c>
      <c r="E253" s="14">
        <f>VLOOKUP(X253,'EE investment costs'!$D$56:$R$656,15,0)</f>
        <v>15.083333333333332</v>
      </c>
      <c r="F253" s="17">
        <f ca="1">INDEX('EE investment costs'!$D$56:$R$656,MATCH(X253,'EE investment costs'!$D$56:$D$656,0),MATCH($V$8,'EE investment costs'!$D$56:$R$56,0))</f>
        <v>0</v>
      </c>
      <c r="I253" s="18">
        <v>1</v>
      </c>
      <c r="J253" s="18">
        <v>1</v>
      </c>
      <c r="K253" s="14">
        <f t="shared" ca="1" si="23"/>
        <v>8</v>
      </c>
      <c r="L253" s="26"/>
      <c r="M253" s="19" t="str">
        <f t="shared" ca="1" si="21"/>
        <v>INDVDEFFTF-41</v>
      </c>
      <c r="N253" s="23" t="str">
        <f t="shared" ca="1" si="22"/>
        <v>Motor vehicles Saving Tech-Haulage Tractors, Trucks, Fishing boats 4.1y</v>
      </c>
      <c r="O253" s="23" t="s">
        <v>32</v>
      </c>
      <c r="P253" s="23" t="s">
        <v>33</v>
      </c>
      <c r="Q253" s="23"/>
      <c r="R253" s="23"/>
      <c r="S253" s="19" t="s">
        <v>34</v>
      </c>
      <c r="V253" s="16" t="str">
        <f t="shared" ca="1" si="24"/>
        <v>VD</v>
      </c>
      <c r="W253" s="14" t="str">
        <f t="shared" ca="1" si="24"/>
        <v>Motor vehicles</v>
      </c>
      <c r="X253" s="3" t="str">
        <f>'EE investment costs'!D302</f>
        <v>TF-41</v>
      </c>
      <c r="Y253" s="3" t="str">
        <f>'EE investment costs'!E302</f>
        <v>Haulage Tractors, Trucks, Fishing boats</v>
      </c>
      <c r="AC253" s="123">
        <f>'EE investment costs'!C302</f>
        <v>4.0999999999999996</v>
      </c>
      <c r="AD253" s="22"/>
    </row>
    <row r="254" spans="2:30">
      <c r="B254" s="14" t="str">
        <f t="shared" ca="1" si="20"/>
        <v>INDVDEFFMT-42</v>
      </c>
      <c r="C254" s="15" t="str">
        <f t="shared" ca="1" si="25"/>
        <v>IVDMT</v>
      </c>
      <c r="D254" s="16">
        <f>'EE investment costs'!$F$15</f>
        <v>2016</v>
      </c>
      <c r="E254" s="14">
        <f>VLOOKUP(X254,'EE investment costs'!$D$56:$R$656,15,0)</f>
        <v>6.02</v>
      </c>
      <c r="F254" s="17">
        <f ca="1">INDEX('EE investment costs'!$D$56:$R$656,MATCH(X254,'EE investment costs'!$D$56:$D$656,0),MATCH($V$8,'EE investment costs'!$D$56:$R$56,0))</f>
        <v>583.04070282673956</v>
      </c>
      <c r="I254" s="18">
        <v>1</v>
      </c>
      <c r="J254" s="18">
        <v>1</v>
      </c>
      <c r="K254" s="14">
        <f t="shared" ca="1" si="23"/>
        <v>7</v>
      </c>
      <c r="L254" s="26"/>
      <c r="M254" s="19" t="str">
        <f t="shared" ca="1" si="21"/>
        <v>INDVDEFFMT-42</v>
      </c>
      <c r="N254" s="23" t="str">
        <f t="shared" ca="1" si="22"/>
        <v>Motor vehicles Saving Tech-Heat Medium Temp. up to 150C 4.2y</v>
      </c>
      <c r="O254" s="23" t="s">
        <v>32</v>
      </c>
      <c r="P254" s="23" t="s">
        <v>33</v>
      </c>
      <c r="Q254" s="23"/>
      <c r="R254" s="23"/>
      <c r="S254" s="19" t="s">
        <v>34</v>
      </c>
      <c r="V254" s="16" t="str">
        <f t="shared" ca="1" si="24"/>
        <v>VD</v>
      </c>
      <c r="W254" s="14" t="str">
        <f t="shared" ca="1" si="24"/>
        <v>Motor vehicles</v>
      </c>
      <c r="X254" s="3" t="str">
        <f>'EE investment costs'!D303</f>
        <v>MT-42</v>
      </c>
      <c r="Y254" s="3" t="str">
        <f>'EE investment costs'!E303</f>
        <v>Heat Medium Temp. up to 150C</v>
      </c>
      <c r="AC254" s="123">
        <f>'EE investment costs'!C303</f>
        <v>4.2</v>
      </c>
      <c r="AD254" s="22"/>
    </row>
    <row r="255" spans="2:30">
      <c r="B255" s="14" t="str">
        <f t="shared" ca="1" si="20"/>
        <v>INDVDEFFHT-42</v>
      </c>
      <c r="C255" s="15" t="str">
        <f t="shared" ca="1" si="25"/>
        <v>IVDHT</v>
      </c>
      <c r="D255" s="16">
        <f>'EE investment costs'!$F$15</f>
        <v>2016</v>
      </c>
      <c r="E255" s="14">
        <f>VLOOKUP(X255,'EE investment costs'!$D$56:$R$656,15,0)</f>
        <v>4.8159999999999998</v>
      </c>
      <c r="F255" s="17">
        <f ca="1">INDEX('EE investment costs'!$D$56:$R$656,MATCH(X255,'EE investment costs'!$D$56:$D$656,0),MATCH($V$8,'EE investment costs'!$D$56:$R$56,0))</f>
        <v>488.58541715031504</v>
      </c>
      <c r="I255" s="18">
        <v>1</v>
      </c>
      <c r="J255" s="18">
        <v>1</v>
      </c>
      <c r="K255" s="14">
        <f t="shared" ca="1" si="23"/>
        <v>8</v>
      </c>
      <c r="L255" s="26"/>
      <c r="M255" s="19" t="str">
        <f t="shared" ca="1" si="21"/>
        <v>INDVDEFFHT-42</v>
      </c>
      <c r="N255" s="23" t="str">
        <f t="shared" ca="1" si="22"/>
        <v>Motor vehicles Saving Tech-Heat High Temp. over 150C 4.2y</v>
      </c>
      <c r="O255" s="23" t="s">
        <v>32</v>
      </c>
      <c r="P255" s="23" t="s">
        <v>33</v>
      </c>
      <c r="Q255" s="23"/>
      <c r="R255" s="23"/>
      <c r="S255" s="19" t="s">
        <v>34</v>
      </c>
      <c r="V255" s="16" t="str">
        <f t="shared" ca="1" si="24"/>
        <v>VD</v>
      </c>
      <c r="W255" s="14" t="str">
        <f t="shared" ca="1" si="24"/>
        <v>Motor vehicles</v>
      </c>
      <c r="X255" s="3" t="str">
        <f>'EE investment costs'!D304</f>
        <v>HT-42</v>
      </c>
      <c r="Y255" s="3" t="str">
        <f>'EE investment costs'!E304</f>
        <v>Heat High Temp. over 150C</v>
      </c>
      <c r="AC255" s="123">
        <f>'EE investment costs'!C304</f>
        <v>4.2</v>
      </c>
      <c r="AD255" s="22"/>
    </row>
    <row r="256" spans="2:30">
      <c r="B256" s="14" t="str">
        <f t="shared" ca="1" si="20"/>
        <v>INDVDEFFRH-42</v>
      </c>
      <c r="C256" s="15" t="str">
        <f t="shared" ca="1" si="25"/>
        <v>IVDRH</v>
      </c>
      <c r="D256" s="16">
        <f>'EE investment costs'!$F$15</f>
        <v>2016</v>
      </c>
      <c r="E256" s="14">
        <f>VLOOKUP(X256,'EE investment costs'!$D$56:$R$656,15,0)</f>
        <v>16.037333333333336</v>
      </c>
      <c r="F256" s="17">
        <f ca="1">INDEX('EE investment costs'!$D$56:$R$656,MATCH(X256,'EE investment costs'!$D$56:$D$656,0),MATCH($V$8,'EE investment costs'!$D$56:$R$56,0))</f>
        <v>259.22981180624816</v>
      </c>
      <c r="I256" s="18">
        <v>1</v>
      </c>
      <c r="J256" s="18">
        <v>1</v>
      </c>
      <c r="K256" s="14">
        <f t="shared" ca="1" si="23"/>
        <v>8</v>
      </c>
      <c r="L256" s="26"/>
      <c r="M256" s="19" t="str">
        <f t="shared" ca="1" si="21"/>
        <v>INDVDEFFRH-42</v>
      </c>
      <c r="N256" s="23" t="str">
        <f t="shared" ca="1" si="22"/>
        <v>Motor vehicles Saving Tech-Heat Room Heat 4.2y</v>
      </c>
      <c r="O256" s="23" t="s">
        <v>32</v>
      </c>
      <c r="P256" s="23" t="s">
        <v>33</v>
      </c>
      <c r="Q256" s="23"/>
      <c r="R256" s="23"/>
      <c r="S256" s="19" t="s">
        <v>34</v>
      </c>
      <c r="V256" s="16" t="str">
        <f t="shared" ca="1" si="24"/>
        <v>VD</v>
      </c>
      <c r="W256" s="14" t="str">
        <f t="shared" ca="1" si="24"/>
        <v>Motor vehicles</v>
      </c>
      <c r="X256" s="3" t="str">
        <f>'EE investment costs'!D305</f>
        <v>RH-42</v>
      </c>
      <c r="Y256" s="3" t="str">
        <f>'EE investment costs'!E305</f>
        <v>Heat Room Heat</v>
      </c>
      <c r="AC256" s="123">
        <f>'EE investment costs'!C305</f>
        <v>4.2</v>
      </c>
      <c r="AD256" s="22"/>
    </row>
    <row r="257" spans="2:30">
      <c r="B257" s="14" t="str">
        <f t="shared" ca="1" si="20"/>
        <v>INDVDEFFLA-42</v>
      </c>
      <c r="C257" s="15" t="str">
        <f t="shared" ca="1" si="25"/>
        <v>IVDLA</v>
      </c>
      <c r="D257" s="16">
        <f>'EE investment costs'!$F$15</f>
        <v>2016</v>
      </c>
      <c r="E257" s="14">
        <f>VLOOKUP(X257,'EE investment costs'!$D$56:$R$656,15,0)</f>
        <v>3.936066666666667</v>
      </c>
      <c r="F257" s="17">
        <f ca="1">INDEX('EE investment costs'!$D$56:$R$656,MATCH(X257,'EE investment costs'!$D$56:$D$656,0),MATCH($V$8,'EE investment costs'!$D$56:$R$56,0))</f>
        <v>1606.0812363110474</v>
      </c>
      <c r="I257" s="18">
        <v>1</v>
      </c>
      <c r="J257" s="18">
        <v>1</v>
      </c>
      <c r="K257" s="14">
        <f t="shared" ca="1" si="23"/>
        <v>0</v>
      </c>
      <c r="L257" s="26"/>
      <c r="M257" s="19" t="str">
        <f t="shared" ca="1" si="21"/>
        <v>INDVDEFFLA-42</v>
      </c>
      <c r="N257" s="23" t="str">
        <f t="shared" ca="1" si="22"/>
        <v>Motor vehicles Saving Tech-Light 4.2y</v>
      </c>
      <c r="O257" s="23" t="s">
        <v>32</v>
      </c>
      <c r="P257" s="23" t="s">
        <v>33</v>
      </c>
      <c r="Q257" s="23"/>
      <c r="R257" s="23"/>
      <c r="S257" s="19" t="s">
        <v>34</v>
      </c>
      <c r="V257" s="16" t="str">
        <f t="shared" ca="1" si="24"/>
        <v>VD</v>
      </c>
      <c r="W257" s="14" t="str">
        <f t="shared" ca="1" si="24"/>
        <v>Motor vehicles</v>
      </c>
      <c r="X257" s="3" t="str">
        <f>'EE investment costs'!D306</f>
        <v>LA-42</v>
      </c>
      <c r="Y257" s="3" t="str">
        <f>'EE investment costs'!E306</f>
        <v>Light</v>
      </c>
      <c r="AC257" s="123">
        <f>'EE investment costs'!C306</f>
        <v>4.2</v>
      </c>
      <c r="AD257" s="22"/>
    </row>
    <row r="258" spans="2:30">
      <c r="B258" s="14" t="str">
        <f t="shared" ca="1" si="20"/>
        <v>INDVDEFFEM-42</v>
      </c>
      <c r="C258" s="15" t="str">
        <f t="shared" ca="1" si="25"/>
        <v>IVDEM</v>
      </c>
      <c r="D258" s="16">
        <f>'EE investment costs'!$F$15</f>
        <v>2016</v>
      </c>
      <c r="E258" s="14">
        <f>VLOOKUP(X258,'EE investment costs'!$D$56:$R$656,15,0)</f>
        <v>4.1328700000000005</v>
      </c>
      <c r="F258" s="17">
        <f ca="1">INDEX('EE investment costs'!$D$56:$R$656,MATCH(X258,'EE investment costs'!$D$56:$D$656,0),MATCH($V$8,'EE investment costs'!$D$56:$R$56,0))</f>
        <v>1539.3653824227531</v>
      </c>
      <c r="I258" s="18">
        <v>1</v>
      </c>
      <c r="J258" s="18">
        <v>1</v>
      </c>
      <c r="K258" s="14">
        <f t="shared" ca="1" si="23"/>
        <v>0</v>
      </c>
      <c r="L258" s="26"/>
      <c r="M258" s="19" t="str">
        <f t="shared" ca="1" si="21"/>
        <v>INDVDEFFEM-42</v>
      </c>
      <c r="N258" s="23" t="str">
        <f t="shared" ca="1" si="22"/>
        <v>Motor vehicles Saving Tech-Electric Motors 4.2y</v>
      </c>
      <c r="O258" s="23" t="s">
        <v>32</v>
      </c>
      <c r="P258" s="23" t="s">
        <v>33</v>
      </c>
      <c r="Q258" s="23"/>
      <c r="R258" s="23"/>
      <c r="S258" s="19" t="s">
        <v>34</v>
      </c>
      <c r="V258" s="16" t="str">
        <f t="shared" ca="1" si="24"/>
        <v>VD</v>
      </c>
      <c r="W258" s="14" t="str">
        <f t="shared" ca="1" si="24"/>
        <v>Motor vehicles</v>
      </c>
      <c r="X258" s="3" t="str">
        <f>'EE investment costs'!D307</f>
        <v>EM-42</v>
      </c>
      <c r="Y258" s="3" t="str">
        <f>'EE investment costs'!E307</f>
        <v>Electric Motors</v>
      </c>
      <c r="AC258" s="123">
        <f>'EE investment costs'!C307</f>
        <v>4.2</v>
      </c>
      <c r="AD258" s="22"/>
    </row>
    <row r="259" spans="2:30">
      <c r="B259" s="14" t="str">
        <f t="shared" ca="1" si="20"/>
        <v>INDVDEFFTF-42</v>
      </c>
      <c r="C259" s="15" t="str">
        <f t="shared" ca="1" si="25"/>
        <v>IVDTF</v>
      </c>
      <c r="D259" s="16">
        <f>'EE investment costs'!$F$15</f>
        <v>2016</v>
      </c>
      <c r="E259" s="14">
        <f>VLOOKUP(X259,'EE investment costs'!$D$56:$R$656,15,0)</f>
        <v>15.166666666666666</v>
      </c>
      <c r="F259" s="17">
        <f ca="1">INDEX('EE investment costs'!$D$56:$R$656,MATCH(X259,'EE investment costs'!$D$56:$D$656,0),MATCH($V$8,'EE investment costs'!$D$56:$R$56,0))</f>
        <v>0</v>
      </c>
      <c r="I259" s="18">
        <v>1</v>
      </c>
      <c r="J259" s="18">
        <v>1</v>
      </c>
      <c r="K259" s="14">
        <f t="shared" ca="1" si="23"/>
        <v>8</v>
      </c>
      <c r="L259" s="26"/>
      <c r="M259" s="19" t="str">
        <f t="shared" ca="1" si="21"/>
        <v>INDVDEFFTF-42</v>
      </c>
      <c r="N259" s="23" t="str">
        <f t="shared" ca="1" si="22"/>
        <v>Motor vehicles Saving Tech-Haulage Tractors, Trucks, Fishing boats 4.2y</v>
      </c>
      <c r="O259" s="23" t="s">
        <v>32</v>
      </c>
      <c r="P259" s="23" t="s">
        <v>33</v>
      </c>
      <c r="Q259" s="23"/>
      <c r="R259" s="23"/>
      <c r="S259" s="19" t="s">
        <v>34</v>
      </c>
      <c r="V259" s="16" t="str">
        <f t="shared" ca="1" si="24"/>
        <v>VD</v>
      </c>
      <c r="W259" s="14" t="str">
        <f t="shared" ca="1" si="24"/>
        <v>Motor vehicles</v>
      </c>
      <c r="X259" s="3" t="str">
        <f>'EE investment costs'!D308</f>
        <v>TF-42</v>
      </c>
      <c r="Y259" s="3" t="str">
        <f>'EE investment costs'!E308</f>
        <v>Haulage Tractors, Trucks, Fishing boats</v>
      </c>
      <c r="AC259" s="123">
        <f>'EE investment costs'!C308</f>
        <v>4.2</v>
      </c>
      <c r="AD259" s="22"/>
    </row>
    <row r="260" spans="2:30">
      <c r="B260" s="14" t="str">
        <f t="shared" ca="1" si="20"/>
        <v>INDVDEFFMT-43</v>
      </c>
      <c r="C260" s="15" t="str">
        <f t="shared" ca="1" si="25"/>
        <v>IVDMT</v>
      </c>
      <c r="D260" s="16">
        <f>'EE investment costs'!$F$15</f>
        <v>2016</v>
      </c>
      <c r="E260" s="14">
        <f>VLOOKUP(X260,'EE investment costs'!$D$56:$R$656,15,0)</f>
        <v>6.0299999999999994</v>
      </c>
      <c r="F260" s="17">
        <f ca="1">INDEX('EE investment costs'!$D$56:$R$656,MATCH(X260,'EE investment costs'!$D$56:$D$656,0),MATCH($V$8,'EE investment costs'!$D$56:$R$56,0))</f>
        <v>592.30801390577108</v>
      </c>
      <c r="I260" s="18">
        <v>1</v>
      </c>
      <c r="J260" s="18">
        <v>1</v>
      </c>
      <c r="K260" s="14">
        <f t="shared" ca="1" si="23"/>
        <v>7</v>
      </c>
      <c r="L260" s="26"/>
      <c r="M260" s="19" t="str">
        <f t="shared" ca="1" si="21"/>
        <v>INDVDEFFMT-43</v>
      </c>
      <c r="N260" s="23" t="str">
        <f t="shared" ca="1" si="22"/>
        <v>Motor vehicles Saving Tech-Heat Medium Temp. up to 150C 4.3y</v>
      </c>
      <c r="O260" s="23" t="s">
        <v>32</v>
      </c>
      <c r="P260" s="23" t="s">
        <v>33</v>
      </c>
      <c r="Q260" s="23"/>
      <c r="R260" s="23"/>
      <c r="S260" s="19" t="s">
        <v>34</v>
      </c>
      <c r="V260" s="16" t="str">
        <f t="shared" ca="1" si="24"/>
        <v>VD</v>
      </c>
      <c r="W260" s="14" t="str">
        <f t="shared" ca="1" si="24"/>
        <v>Motor vehicles</v>
      </c>
      <c r="X260" s="3" t="str">
        <f>'EE investment costs'!D309</f>
        <v>MT-43</v>
      </c>
      <c r="Y260" s="3" t="str">
        <f>'EE investment costs'!E309</f>
        <v>Heat Medium Temp. up to 150C</v>
      </c>
      <c r="AC260" s="123">
        <f>'EE investment costs'!C309</f>
        <v>4.3</v>
      </c>
      <c r="AD260" s="22"/>
    </row>
    <row r="261" spans="2:30">
      <c r="B261" s="14" t="str">
        <f t="shared" ca="1" si="20"/>
        <v>INDVDEFFHT-43</v>
      </c>
      <c r="C261" s="15" t="str">
        <f t="shared" ca="1" si="25"/>
        <v>IVDHT</v>
      </c>
      <c r="D261" s="16">
        <f>'EE investment costs'!$F$15</f>
        <v>2016</v>
      </c>
      <c r="E261" s="14">
        <f>VLOOKUP(X261,'EE investment costs'!$D$56:$R$656,15,0)</f>
        <v>4.8239999999999998</v>
      </c>
      <c r="F261" s="17">
        <f ca="1">INDEX('EE investment costs'!$D$56:$R$656,MATCH(X261,'EE investment costs'!$D$56:$D$656,0),MATCH($V$8,'EE investment costs'!$D$56:$R$56,0))</f>
        <v>494.96977817095853</v>
      </c>
      <c r="I261" s="18">
        <v>1</v>
      </c>
      <c r="J261" s="18">
        <v>1</v>
      </c>
      <c r="K261" s="14">
        <f t="shared" ca="1" si="23"/>
        <v>8</v>
      </c>
      <c r="L261" s="26"/>
      <c r="M261" s="19" t="str">
        <f t="shared" ca="1" si="21"/>
        <v>INDVDEFFHT-43</v>
      </c>
      <c r="N261" s="23" t="str">
        <f t="shared" ca="1" si="22"/>
        <v>Motor vehicles Saving Tech-Heat High Temp. over 150C 4.3y</v>
      </c>
      <c r="O261" s="23" t="s">
        <v>32</v>
      </c>
      <c r="P261" s="23" t="s">
        <v>33</v>
      </c>
      <c r="Q261" s="23"/>
      <c r="R261" s="23"/>
      <c r="S261" s="19" t="s">
        <v>34</v>
      </c>
      <c r="V261" s="16" t="str">
        <f t="shared" ca="1" si="24"/>
        <v>VD</v>
      </c>
      <c r="W261" s="14" t="str">
        <f t="shared" ca="1" si="24"/>
        <v>Motor vehicles</v>
      </c>
      <c r="X261" s="3" t="str">
        <f>'EE investment costs'!D310</f>
        <v>HT-43</v>
      </c>
      <c r="Y261" s="3" t="str">
        <f>'EE investment costs'!E310</f>
        <v>Heat High Temp. over 150C</v>
      </c>
      <c r="AC261" s="123">
        <f>'EE investment costs'!C310</f>
        <v>4.3</v>
      </c>
      <c r="AD261" s="22"/>
    </row>
    <row r="262" spans="2:30">
      <c r="B262" s="14" t="str">
        <f t="shared" ca="1" si="20"/>
        <v>INDVDEFFRH-43</v>
      </c>
      <c r="C262" s="15" t="str">
        <f t="shared" ca="1" si="25"/>
        <v>IVDRH</v>
      </c>
      <c r="D262" s="16">
        <f>'EE investment costs'!$F$15</f>
        <v>2016</v>
      </c>
      <c r="E262" s="14">
        <f>VLOOKUP(X262,'EE investment costs'!$D$56:$R$656,15,0)</f>
        <v>16.056000000000001</v>
      </c>
      <c r="F262" s="17">
        <f ca="1">INDEX('EE investment costs'!$D$56:$R$656,MATCH(X262,'EE investment costs'!$D$56:$D$656,0),MATCH($V$8,'EE investment costs'!$D$56:$R$56,0))</f>
        <v>296.26264206428351</v>
      </c>
      <c r="I262" s="18">
        <v>1</v>
      </c>
      <c r="J262" s="18">
        <v>1</v>
      </c>
      <c r="K262" s="14">
        <f t="shared" ca="1" si="23"/>
        <v>8</v>
      </c>
      <c r="L262" s="26"/>
      <c r="M262" s="19" t="str">
        <f t="shared" ca="1" si="21"/>
        <v>INDVDEFFRH-43</v>
      </c>
      <c r="N262" s="23" t="str">
        <f t="shared" ca="1" si="22"/>
        <v>Motor vehicles Saving Tech-Heat Room Heat 4.3y</v>
      </c>
      <c r="O262" s="23" t="s">
        <v>32</v>
      </c>
      <c r="P262" s="23" t="s">
        <v>33</v>
      </c>
      <c r="Q262" s="23"/>
      <c r="R262" s="23"/>
      <c r="S262" s="19" t="s">
        <v>34</v>
      </c>
      <c r="V262" s="16" t="str">
        <f t="shared" ca="1" si="24"/>
        <v>VD</v>
      </c>
      <c r="W262" s="14" t="str">
        <f t="shared" ca="1" si="24"/>
        <v>Motor vehicles</v>
      </c>
      <c r="X262" s="3" t="str">
        <f>'EE investment costs'!D311</f>
        <v>RH-43</v>
      </c>
      <c r="Y262" s="3" t="str">
        <f>'EE investment costs'!E311</f>
        <v>Heat Room Heat</v>
      </c>
      <c r="AC262" s="123">
        <f>'EE investment costs'!C311</f>
        <v>4.3</v>
      </c>
      <c r="AD262" s="22"/>
    </row>
    <row r="263" spans="2:30">
      <c r="B263" s="14" t="str">
        <f t="shared" ca="1" si="20"/>
        <v>INDVDEFFLA-43</v>
      </c>
      <c r="C263" s="15" t="str">
        <f t="shared" ca="1" si="25"/>
        <v>IVDLA</v>
      </c>
      <c r="D263" s="16">
        <f>'EE investment costs'!$F$15</f>
        <v>2016</v>
      </c>
      <c r="E263" s="14">
        <f>VLOOKUP(X263,'EE investment costs'!$D$56:$R$656,15,0)</f>
        <v>3.9491000000000005</v>
      </c>
      <c r="F263" s="17">
        <f ca="1">INDEX('EE investment costs'!$D$56:$R$656,MATCH(X263,'EE investment costs'!$D$56:$D$656,0),MATCH($V$8,'EE investment costs'!$D$56:$R$56,0))</f>
        <v>1621.4744489825505</v>
      </c>
      <c r="I263" s="18">
        <v>1</v>
      </c>
      <c r="J263" s="18">
        <v>1</v>
      </c>
      <c r="K263" s="14">
        <f t="shared" ca="1" si="23"/>
        <v>0</v>
      </c>
      <c r="L263" s="26"/>
      <c r="M263" s="19" t="str">
        <f t="shared" ca="1" si="21"/>
        <v>INDVDEFFLA-43</v>
      </c>
      <c r="N263" s="23" t="str">
        <f t="shared" ca="1" si="22"/>
        <v>Motor vehicles Saving Tech-Light 4.3y</v>
      </c>
      <c r="O263" s="23" t="s">
        <v>32</v>
      </c>
      <c r="P263" s="23" t="s">
        <v>33</v>
      </c>
      <c r="Q263" s="23"/>
      <c r="R263" s="23"/>
      <c r="S263" s="19" t="s">
        <v>34</v>
      </c>
      <c r="V263" s="16" t="str">
        <f t="shared" ca="1" si="24"/>
        <v>VD</v>
      </c>
      <c r="W263" s="14" t="str">
        <f t="shared" ca="1" si="24"/>
        <v>Motor vehicles</v>
      </c>
      <c r="X263" s="3" t="str">
        <f>'EE investment costs'!D312</f>
        <v>LA-43</v>
      </c>
      <c r="Y263" s="3" t="str">
        <f>'EE investment costs'!E312</f>
        <v>Light</v>
      </c>
      <c r="AC263" s="123">
        <f>'EE investment costs'!C312</f>
        <v>4.3</v>
      </c>
      <c r="AD263" s="22"/>
    </row>
    <row r="264" spans="2:30">
      <c r="B264" s="14" t="str">
        <f t="shared" ref="B264:B327" ca="1" si="26">M264</f>
        <v>INDVDEFFEM-43</v>
      </c>
      <c r="C264" s="15" t="str">
        <f t="shared" ca="1" si="25"/>
        <v>IVDEM</v>
      </c>
      <c r="D264" s="16">
        <f>'EE investment costs'!$F$15</f>
        <v>2016</v>
      </c>
      <c r="E264" s="14">
        <f>VLOOKUP(X264,'EE investment costs'!$D$56:$R$656,15,0)</f>
        <v>4.1465550000000002</v>
      </c>
      <c r="F264" s="17">
        <f ca="1">INDEX('EE investment costs'!$D$56:$R$656,MATCH(X264,'EE investment costs'!$D$56:$D$656,0),MATCH($V$8,'EE investment costs'!$D$56:$R$56,0))</f>
        <v>1557.3683803346819</v>
      </c>
      <c r="I264" s="18">
        <v>1</v>
      </c>
      <c r="J264" s="18">
        <v>1</v>
      </c>
      <c r="K264" s="14">
        <f t="shared" ca="1" si="23"/>
        <v>0</v>
      </c>
      <c r="L264" s="26"/>
      <c r="M264" s="19" t="str">
        <f t="shared" ref="M264:M327" ca="1" si="27">CONCATENATE("IND",$V$8,"EFF",$X264)</f>
        <v>INDVDEFFEM-43</v>
      </c>
      <c r="N264" s="23" t="str">
        <f t="shared" ca="1" si="22"/>
        <v>Motor vehicles Saving Tech-Electric Motors 4.3y</v>
      </c>
      <c r="O264" s="23" t="s">
        <v>32</v>
      </c>
      <c r="P264" s="23" t="s">
        <v>33</v>
      </c>
      <c r="Q264" s="23"/>
      <c r="R264" s="23"/>
      <c r="S264" s="19" t="s">
        <v>34</v>
      </c>
      <c r="V264" s="16" t="str">
        <f t="shared" ca="1" si="24"/>
        <v>VD</v>
      </c>
      <c r="W264" s="14" t="str">
        <f t="shared" ca="1" si="24"/>
        <v>Motor vehicles</v>
      </c>
      <c r="X264" s="3" t="str">
        <f>'EE investment costs'!D313</f>
        <v>EM-43</v>
      </c>
      <c r="Y264" s="3" t="str">
        <f>'EE investment costs'!E313</f>
        <v>Electric Motors</v>
      </c>
      <c r="AC264" s="123">
        <f>'EE investment costs'!C313</f>
        <v>4.3</v>
      </c>
      <c r="AD264" s="22"/>
    </row>
    <row r="265" spans="2:30">
      <c r="B265" s="14" t="str">
        <f t="shared" ca="1" si="26"/>
        <v>INDVDEFFTF-43</v>
      </c>
      <c r="C265" s="15" t="str">
        <f t="shared" ca="1" si="25"/>
        <v>IVDTF</v>
      </c>
      <c r="D265" s="16">
        <f>'EE investment costs'!$F$15</f>
        <v>2016</v>
      </c>
      <c r="E265" s="14">
        <f>VLOOKUP(X265,'EE investment costs'!$D$56:$R$656,15,0)</f>
        <v>15.249999999999998</v>
      </c>
      <c r="F265" s="17">
        <f ca="1">INDEX('EE investment costs'!$D$56:$R$656,MATCH(X265,'EE investment costs'!$D$56:$D$656,0),MATCH($V$8,'EE investment costs'!$D$56:$R$56,0))</f>
        <v>0</v>
      </c>
      <c r="I265" s="18">
        <v>1</v>
      </c>
      <c r="J265" s="18">
        <v>1</v>
      </c>
      <c r="K265" s="14">
        <f t="shared" ca="1" si="23"/>
        <v>8</v>
      </c>
      <c r="L265" s="26"/>
      <c r="M265" s="19" t="str">
        <f t="shared" ca="1" si="27"/>
        <v>INDVDEFFTF-43</v>
      </c>
      <c r="N265" s="23" t="str">
        <f t="shared" ref="N265:N328" ca="1" si="28">$W$8&amp;" Saving Tech"&amp;"-"&amp;$Y265&amp;" "&amp;AC265&amp;"y"</f>
        <v>Motor vehicles Saving Tech-Haulage Tractors, Trucks, Fishing boats 4.3y</v>
      </c>
      <c r="O265" s="23" t="s">
        <v>32</v>
      </c>
      <c r="P265" s="23" t="s">
        <v>33</v>
      </c>
      <c r="Q265" s="23"/>
      <c r="R265" s="23"/>
      <c r="S265" s="19" t="s">
        <v>34</v>
      </c>
      <c r="V265" s="16" t="str">
        <f t="shared" ca="1" si="24"/>
        <v>VD</v>
      </c>
      <c r="W265" s="14" t="str">
        <f t="shared" ca="1" si="24"/>
        <v>Motor vehicles</v>
      </c>
      <c r="X265" s="3" t="str">
        <f>'EE investment costs'!D314</f>
        <v>TF-43</v>
      </c>
      <c r="Y265" s="3" t="str">
        <f>'EE investment costs'!E314</f>
        <v>Haulage Tractors, Trucks, Fishing boats</v>
      </c>
      <c r="AC265" s="123">
        <f>'EE investment costs'!C314</f>
        <v>4.3</v>
      </c>
      <c r="AD265" s="22"/>
    </row>
    <row r="266" spans="2:30">
      <c r="B266" s="14" t="str">
        <f t="shared" ca="1" si="26"/>
        <v>INDVDEFFMT-44</v>
      </c>
      <c r="C266" s="15" t="str">
        <f t="shared" ca="1" si="25"/>
        <v>IVDMT</v>
      </c>
      <c r="D266" s="16">
        <f>'EE investment costs'!$F$15</f>
        <v>2016</v>
      </c>
      <c r="E266" s="14">
        <f>VLOOKUP(X266,'EE investment costs'!$D$56:$R$656,15,0)</f>
        <v>6.0399999999999991</v>
      </c>
      <c r="F266" s="17">
        <f ca="1">INDEX('EE investment costs'!$D$56:$R$656,MATCH(X266,'EE investment costs'!$D$56:$D$656,0),MATCH($V$8,'EE investment costs'!$D$56:$R$56,0))</f>
        <v>601.57532498480259</v>
      </c>
      <c r="I266" s="18">
        <v>1</v>
      </c>
      <c r="J266" s="18">
        <v>1</v>
      </c>
      <c r="K266" s="14">
        <f t="shared" ref="K266:K329" ca="1" si="29">IF(F266&lt;500,1,0)+IF(F266&lt;600,1,0)+IF(F266&lt;700,1,0)+IF(F266&lt;800,1,0)+IF(F266&lt;900,1,0)+IF(F266&lt;1000,1,0)+IF(F266&lt;1100,1,0)+IF(F266&lt;1200,1,0)</f>
        <v>6</v>
      </c>
      <c r="L266" s="26"/>
      <c r="M266" s="19" t="str">
        <f t="shared" ca="1" si="27"/>
        <v>INDVDEFFMT-44</v>
      </c>
      <c r="N266" s="23" t="str">
        <f t="shared" ca="1" si="28"/>
        <v>Motor vehicles Saving Tech-Heat Medium Temp. up to 150C 4.4y</v>
      </c>
      <c r="O266" s="23" t="s">
        <v>32</v>
      </c>
      <c r="P266" s="23" t="s">
        <v>33</v>
      </c>
      <c r="Q266" s="23"/>
      <c r="R266" s="23"/>
      <c r="S266" s="19" t="s">
        <v>34</v>
      </c>
      <c r="V266" s="16" t="str">
        <f t="shared" ref="V266:W329" ca="1" si="30">V265</f>
        <v>VD</v>
      </c>
      <c r="W266" s="14" t="str">
        <f t="shared" ca="1" si="30"/>
        <v>Motor vehicles</v>
      </c>
      <c r="X266" s="3" t="str">
        <f>'EE investment costs'!D315</f>
        <v>MT-44</v>
      </c>
      <c r="Y266" s="3" t="str">
        <f>'EE investment costs'!E315</f>
        <v>Heat Medium Temp. up to 150C</v>
      </c>
      <c r="AC266" s="123">
        <f>'EE investment costs'!C315</f>
        <v>4.4000000000000004</v>
      </c>
      <c r="AD266" s="22"/>
    </row>
    <row r="267" spans="2:30">
      <c r="B267" s="14" t="str">
        <f t="shared" ca="1" si="26"/>
        <v>INDVDEFFHT-44</v>
      </c>
      <c r="C267" s="15" t="str">
        <f t="shared" ca="1" si="25"/>
        <v>IVDHT</v>
      </c>
      <c r="D267" s="16">
        <f>'EE investment costs'!$F$15</f>
        <v>2016</v>
      </c>
      <c r="E267" s="14">
        <f>VLOOKUP(X267,'EE investment costs'!$D$56:$R$656,15,0)</f>
        <v>4.8319999999999999</v>
      </c>
      <c r="F267" s="17">
        <f ca="1">INDEX('EE investment costs'!$D$56:$R$656,MATCH(X267,'EE investment costs'!$D$56:$D$656,0),MATCH($V$8,'EE investment costs'!$D$56:$R$56,0))</f>
        <v>501.35413919160197</v>
      </c>
      <c r="I267" s="18">
        <v>1</v>
      </c>
      <c r="J267" s="18">
        <v>1</v>
      </c>
      <c r="K267" s="14">
        <f t="shared" ca="1" si="29"/>
        <v>7</v>
      </c>
      <c r="L267" s="26"/>
      <c r="M267" s="19" t="str">
        <f t="shared" ca="1" si="27"/>
        <v>INDVDEFFHT-44</v>
      </c>
      <c r="N267" s="23" t="str">
        <f t="shared" ca="1" si="28"/>
        <v>Motor vehicles Saving Tech-Heat High Temp. over 150C 4.4y</v>
      </c>
      <c r="O267" s="23" t="s">
        <v>32</v>
      </c>
      <c r="P267" s="23" t="s">
        <v>33</v>
      </c>
      <c r="Q267" s="23"/>
      <c r="R267" s="23"/>
      <c r="S267" s="19" t="s">
        <v>34</v>
      </c>
      <c r="V267" s="16" t="str">
        <f t="shared" ca="1" si="30"/>
        <v>VD</v>
      </c>
      <c r="W267" s="14" t="str">
        <f t="shared" ca="1" si="30"/>
        <v>Motor vehicles</v>
      </c>
      <c r="X267" s="3" t="str">
        <f>'EE investment costs'!D316</f>
        <v>HT-44</v>
      </c>
      <c r="Y267" s="3" t="str">
        <f>'EE investment costs'!E316</f>
        <v>Heat High Temp. over 150C</v>
      </c>
      <c r="AC267" s="123">
        <f>'EE investment costs'!C316</f>
        <v>4.4000000000000004</v>
      </c>
      <c r="AD267" s="22"/>
    </row>
    <row r="268" spans="2:30">
      <c r="B268" s="14" t="str">
        <f t="shared" ca="1" si="26"/>
        <v>INDVDEFFRH-44</v>
      </c>
      <c r="C268" s="15" t="str">
        <f t="shared" ca="1" si="25"/>
        <v>IVDRH</v>
      </c>
      <c r="D268" s="16">
        <f>'EE investment costs'!$F$15</f>
        <v>2016</v>
      </c>
      <c r="E268" s="14">
        <f>VLOOKUP(X268,'EE investment costs'!$D$56:$R$656,15,0)</f>
        <v>16.074666666666669</v>
      </c>
      <c r="F268" s="17">
        <f ca="1">INDEX('EE investment costs'!$D$56:$R$656,MATCH(X268,'EE investment costs'!$D$56:$D$656,0),MATCH($V$8,'EE investment costs'!$D$56:$R$56,0))</f>
        <v>333.29547232231909</v>
      </c>
      <c r="I268" s="18">
        <v>1</v>
      </c>
      <c r="J268" s="18">
        <v>1</v>
      </c>
      <c r="K268" s="14">
        <f t="shared" ca="1" si="29"/>
        <v>8</v>
      </c>
      <c r="L268" s="26"/>
      <c r="M268" s="19" t="str">
        <f t="shared" ca="1" si="27"/>
        <v>INDVDEFFRH-44</v>
      </c>
      <c r="N268" s="23" t="str">
        <f t="shared" ca="1" si="28"/>
        <v>Motor vehicles Saving Tech-Heat Room Heat 4.4y</v>
      </c>
      <c r="O268" s="23" t="s">
        <v>32</v>
      </c>
      <c r="P268" s="23" t="s">
        <v>33</v>
      </c>
      <c r="Q268" s="23"/>
      <c r="R268" s="23"/>
      <c r="S268" s="19" t="s">
        <v>34</v>
      </c>
      <c r="V268" s="16" t="str">
        <f t="shared" ca="1" si="30"/>
        <v>VD</v>
      </c>
      <c r="W268" s="14" t="str">
        <f t="shared" ca="1" si="30"/>
        <v>Motor vehicles</v>
      </c>
      <c r="X268" s="3" t="str">
        <f>'EE investment costs'!D317</f>
        <v>RH-44</v>
      </c>
      <c r="Y268" s="3" t="str">
        <f>'EE investment costs'!E317</f>
        <v>Heat Room Heat</v>
      </c>
      <c r="AC268" s="123">
        <f>'EE investment costs'!C317</f>
        <v>4.4000000000000004</v>
      </c>
      <c r="AD268" s="22"/>
    </row>
    <row r="269" spans="2:30">
      <c r="B269" s="14" t="str">
        <f t="shared" ca="1" si="26"/>
        <v>INDVDEFFLA-44</v>
      </c>
      <c r="C269" s="15" t="str">
        <f t="shared" ca="1" si="25"/>
        <v>IVDLA</v>
      </c>
      <c r="D269" s="16">
        <f>'EE investment costs'!$F$15</f>
        <v>2016</v>
      </c>
      <c r="E269" s="14">
        <f>VLOOKUP(X269,'EE investment costs'!$D$56:$R$656,15,0)</f>
        <v>3.9621333333333335</v>
      </c>
      <c r="F269" s="17">
        <f ca="1">INDEX('EE investment costs'!$D$56:$R$656,MATCH(X269,'EE investment costs'!$D$56:$D$656,0),MATCH($V$8,'EE investment costs'!$D$56:$R$56,0))</f>
        <v>1636.8676616540536</v>
      </c>
      <c r="I269" s="18">
        <v>1</v>
      </c>
      <c r="J269" s="18">
        <v>1</v>
      </c>
      <c r="K269" s="14">
        <f t="shared" ca="1" si="29"/>
        <v>0</v>
      </c>
      <c r="L269" s="26"/>
      <c r="M269" s="19" t="str">
        <f t="shared" ca="1" si="27"/>
        <v>INDVDEFFLA-44</v>
      </c>
      <c r="N269" s="23" t="str">
        <f t="shared" ca="1" si="28"/>
        <v>Motor vehicles Saving Tech-Light 4.4y</v>
      </c>
      <c r="O269" s="23" t="s">
        <v>32</v>
      </c>
      <c r="P269" s="23" t="s">
        <v>33</v>
      </c>
      <c r="Q269" s="23"/>
      <c r="R269" s="23"/>
      <c r="S269" s="19" t="s">
        <v>34</v>
      </c>
      <c r="V269" s="16" t="str">
        <f t="shared" ca="1" si="30"/>
        <v>VD</v>
      </c>
      <c r="W269" s="14" t="str">
        <f t="shared" ca="1" si="30"/>
        <v>Motor vehicles</v>
      </c>
      <c r="X269" s="3" t="str">
        <f>'EE investment costs'!D318</f>
        <v>LA-44</v>
      </c>
      <c r="Y269" s="3" t="str">
        <f>'EE investment costs'!E318</f>
        <v>Light</v>
      </c>
      <c r="AC269" s="123">
        <f>'EE investment costs'!C318</f>
        <v>4.4000000000000004</v>
      </c>
      <c r="AD269" s="22"/>
    </row>
    <row r="270" spans="2:30">
      <c r="B270" s="14" t="str">
        <f t="shared" ca="1" si="26"/>
        <v>INDVDEFFEM-44</v>
      </c>
      <c r="C270" s="15" t="str">
        <f t="shared" ca="1" si="25"/>
        <v>IVDEM</v>
      </c>
      <c r="D270" s="16">
        <f>'EE investment costs'!$F$15</f>
        <v>2016</v>
      </c>
      <c r="E270" s="14">
        <f>VLOOKUP(X270,'EE investment costs'!$D$56:$R$656,15,0)</f>
        <v>4.1602399999999999</v>
      </c>
      <c r="F270" s="17">
        <f ca="1">INDEX('EE investment costs'!$D$56:$R$656,MATCH(X270,'EE investment costs'!$D$56:$D$656,0),MATCH($V$8,'EE investment costs'!$D$56:$R$56,0))</f>
        <v>1575.3713782466104</v>
      </c>
      <c r="I270" s="18">
        <v>1</v>
      </c>
      <c r="J270" s="18">
        <v>1</v>
      </c>
      <c r="K270" s="14">
        <f t="shared" ca="1" si="29"/>
        <v>0</v>
      </c>
      <c r="L270" s="26"/>
      <c r="M270" s="19" t="str">
        <f t="shared" ca="1" si="27"/>
        <v>INDVDEFFEM-44</v>
      </c>
      <c r="N270" s="23" t="str">
        <f t="shared" ca="1" si="28"/>
        <v>Motor vehicles Saving Tech-Electric Motors 4.4y</v>
      </c>
      <c r="O270" s="23" t="s">
        <v>32</v>
      </c>
      <c r="P270" s="23" t="s">
        <v>33</v>
      </c>
      <c r="Q270" s="23"/>
      <c r="R270" s="23"/>
      <c r="S270" s="19" t="s">
        <v>34</v>
      </c>
      <c r="V270" s="16" t="str">
        <f t="shared" ca="1" si="30"/>
        <v>VD</v>
      </c>
      <c r="W270" s="14" t="str">
        <f t="shared" ca="1" si="30"/>
        <v>Motor vehicles</v>
      </c>
      <c r="X270" s="3" t="str">
        <f>'EE investment costs'!D319</f>
        <v>EM-44</v>
      </c>
      <c r="Y270" s="3" t="str">
        <f>'EE investment costs'!E319</f>
        <v>Electric Motors</v>
      </c>
      <c r="AC270" s="123">
        <f>'EE investment costs'!C319</f>
        <v>4.4000000000000004</v>
      </c>
      <c r="AD270" s="22"/>
    </row>
    <row r="271" spans="2:30">
      <c r="B271" s="14" t="str">
        <f t="shared" ca="1" si="26"/>
        <v>INDVDEFFTF-44</v>
      </c>
      <c r="C271" s="15" t="str">
        <f t="shared" ca="1" si="25"/>
        <v>IVDTF</v>
      </c>
      <c r="D271" s="16">
        <f>'EE investment costs'!$F$15</f>
        <v>2016</v>
      </c>
      <c r="E271" s="14">
        <f>VLOOKUP(X271,'EE investment costs'!$D$56:$R$656,15,0)</f>
        <v>15.333333333333332</v>
      </c>
      <c r="F271" s="17">
        <f ca="1">INDEX('EE investment costs'!$D$56:$R$656,MATCH(X271,'EE investment costs'!$D$56:$D$656,0),MATCH($V$8,'EE investment costs'!$D$56:$R$56,0))</f>
        <v>0</v>
      </c>
      <c r="I271" s="18">
        <v>1</v>
      </c>
      <c r="J271" s="18">
        <v>1</v>
      </c>
      <c r="K271" s="14">
        <f t="shared" ca="1" si="29"/>
        <v>8</v>
      </c>
      <c r="L271" s="26"/>
      <c r="M271" s="19" t="str">
        <f t="shared" ca="1" si="27"/>
        <v>INDVDEFFTF-44</v>
      </c>
      <c r="N271" s="23" t="str">
        <f t="shared" ca="1" si="28"/>
        <v>Motor vehicles Saving Tech-Haulage Tractors, Trucks, Fishing boats 4.4y</v>
      </c>
      <c r="O271" s="23" t="s">
        <v>32</v>
      </c>
      <c r="P271" s="23" t="s">
        <v>33</v>
      </c>
      <c r="Q271" s="23"/>
      <c r="R271" s="23"/>
      <c r="S271" s="19" t="s">
        <v>34</v>
      </c>
      <c r="V271" s="16" t="str">
        <f t="shared" ca="1" si="30"/>
        <v>VD</v>
      </c>
      <c r="W271" s="14" t="str">
        <f t="shared" ca="1" si="30"/>
        <v>Motor vehicles</v>
      </c>
      <c r="X271" s="3" t="str">
        <f>'EE investment costs'!D320</f>
        <v>TF-44</v>
      </c>
      <c r="Y271" s="3" t="str">
        <f>'EE investment costs'!E320</f>
        <v>Haulage Tractors, Trucks, Fishing boats</v>
      </c>
      <c r="AC271" s="123">
        <f>'EE investment costs'!C320</f>
        <v>4.4000000000000004</v>
      </c>
      <c r="AD271" s="22"/>
    </row>
    <row r="272" spans="2:30">
      <c r="B272" s="14" t="str">
        <f t="shared" ca="1" si="26"/>
        <v>INDVDEFFMT-45</v>
      </c>
      <c r="C272" s="15" t="str">
        <f t="shared" ca="1" si="25"/>
        <v>IVDMT</v>
      </c>
      <c r="D272" s="16">
        <f>'EE investment costs'!$F$15</f>
        <v>2016</v>
      </c>
      <c r="E272" s="14">
        <f>VLOOKUP(X272,'EE investment costs'!$D$56:$R$656,15,0)</f>
        <v>6.05</v>
      </c>
      <c r="F272" s="17">
        <f ca="1">INDEX('EE investment costs'!$D$56:$R$656,MATCH(X272,'EE investment costs'!$D$56:$D$656,0),MATCH($V$8,'EE investment costs'!$D$56:$R$56,0))</f>
        <v>610.84263606383411</v>
      </c>
      <c r="I272" s="18">
        <v>1</v>
      </c>
      <c r="J272" s="18">
        <v>1</v>
      </c>
      <c r="K272" s="14">
        <f t="shared" ca="1" si="29"/>
        <v>6</v>
      </c>
      <c r="L272" s="26"/>
      <c r="M272" s="19" t="str">
        <f t="shared" ca="1" si="27"/>
        <v>INDVDEFFMT-45</v>
      </c>
      <c r="N272" s="23" t="str">
        <f t="shared" ca="1" si="28"/>
        <v>Motor vehicles Saving Tech-Heat Medium Temp. up to 150C 4.5y</v>
      </c>
      <c r="O272" s="23" t="s">
        <v>32</v>
      </c>
      <c r="P272" s="23" t="s">
        <v>33</v>
      </c>
      <c r="Q272" s="23"/>
      <c r="R272" s="23"/>
      <c r="S272" s="19" t="s">
        <v>34</v>
      </c>
      <c r="V272" s="16" t="str">
        <f t="shared" ca="1" si="30"/>
        <v>VD</v>
      </c>
      <c r="W272" s="14" t="str">
        <f t="shared" ca="1" si="30"/>
        <v>Motor vehicles</v>
      </c>
      <c r="X272" s="3" t="str">
        <f>'EE investment costs'!D321</f>
        <v>MT-45</v>
      </c>
      <c r="Y272" s="3" t="str">
        <f>'EE investment costs'!E321</f>
        <v>Heat Medium Temp. up to 150C</v>
      </c>
      <c r="AC272" s="123">
        <f>'EE investment costs'!C321</f>
        <v>4.5</v>
      </c>
      <c r="AD272" s="22"/>
    </row>
    <row r="273" spans="2:30">
      <c r="B273" s="14" t="str">
        <f t="shared" ca="1" si="26"/>
        <v>INDVDEFFHT-45</v>
      </c>
      <c r="C273" s="15" t="str">
        <f t="shared" ca="1" si="25"/>
        <v>IVDHT</v>
      </c>
      <c r="D273" s="16">
        <f>'EE investment costs'!$F$15</f>
        <v>2016</v>
      </c>
      <c r="E273" s="14">
        <f>VLOOKUP(X273,'EE investment costs'!$D$56:$R$656,15,0)</f>
        <v>4.84</v>
      </c>
      <c r="F273" s="17">
        <f ca="1">INDEX('EE investment costs'!$D$56:$R$656,MATCH(X273,'EE investment costs'!$D$56:$D$656,0),MATCH($V$8,'EE investment costs'!$D$56:$R$56,0))</f>
        <v>507.73850021224547</v>
      </c>
      <c r="I273" s="18">
        <v>1</v>
      </c>
      <c r="J273" s="18">
        <v>1</v>
      </c>
      <c r="K273" s="14">
        <f t="shared" ca="1" si="29"/>
        <v>7</v>
      </c>
      <c r="L273" s="26"/>
      <c r="M273" s="19" t="str">
        <f t="shared" ca="1" si="27"/>
        <v>INDVDEFFHT-45</v>
      </c>
      <c r="N273" s="23" t="str">
        <f t="shared" ca="1" si="28"/>
        <v>Motor vehicles Saving Tech-Heat High Temp. over 150C 4.5y</v>
      </c>
      <c r="O273" s="23" t="s">
        <v>32</v>
      </c>
      <c r="P273" s="23" t="s">
        <v>33</v>
      </c>
      <c r="Q273" s="23"/>
      <c r="R273" s="23"/>
      <c r="S273" s="19" t="s">
        <v>34</v>
      </c>
      <c r="V273" s="16" t="str">
        <f t="shared" ca="1" si="30"/>
        <v>VD</v>
      </c>
      <c r="W273" s="14" t="str">
        <f t="shared" ca="1" si="30"/>
        <v>Motor vehicles</v>
      </c>
      <c r="X273" s="3" t="str">
        <f>'EE investment costs'!D322</f>
        <v>HT-45</v>
      </c>
      <c r="Y273" s="3" t="str">
        <f>'EE investment costs'!E322</f>
        <v>Heat High Temp. over 150C</v>
      </c>
      <c r="AC273" s="123">
        <f>'EE investment costs'!C322</f>
        <v>4.5</v>
      </c>
      <c r="AD273" s="22"/>
    </row>
    <row r="274" spans="2:30">
      <c r="B274" s="14" t="str">
        <f t="shared" ca="1" si="26"/>
        <v>INDVDEFFRH-45</v>
      </c>
      <c r="C274" s="15" t="str">
        <f t="shared" ca="1" si="25"/>
        <v>IVDRH</v>
      </c>
      <c r="D274" s="16">
        <f>'EE investment costs'!$F$15</f>
        <v>2016</v>
      </c>
      <c r="E274" s="14">
        <f>VLOOKUP(X274,'EE investment costs'!$D$56:$R$656,15,0)</f>
        <v>16.093333333333337</v>
      </c>
      <c r="F274" s="17">
        <f ca="1">INDEX('EE investment costs'!$D$56:$R$656,MATCH(X274,'EE investment costs'!$D$56:$D$656,0),MATCH($V$8,'EE investment costs'!$D$56:$R$56,0))</f>
        <v>370.32830258035438</v>
      </c>
      <c r="I274" s="18">
        <v>1</v>
      </c>
      <c r="J274" s="18">
        <v>1</v>
      </c>
      <c r="K274" s="14">
        <f t="shared" ca="1" si="29"/>
        <v>8</v>
      </c>
      <c r="L274" s="26"/>
      <c r="M274" s="19" t="str">
        <f t="shared" ca="1" si="27"/>
        <v>INDVDEFFRH-45</v>
      </c>
      <c r="N274" s="23" t="str">
        <f t="shared" ca="1" si="28"/>
        <v>Motor vehicles Saving Tech-Heat Room Heat 4.5y</v>
      </c>
      <c r="O274" s="23" t="s">
        <v>32</v>
      </c>
      <c r="P274" s="23" t="s">
        <v>33</v>
      </c>
      <c r="Q274" s="23"/>
      <c r="R274" s="23"/>
      <c r="S274" s="19" t="s">
        <v>34</v>
      </c>
      <c r="V274" s="16" t="str">
        <f t="shared" ca="1" si="30"/>
        <v>VD</v>
      </c>
      <c r="W274" s="14" t="str">
        <f t="shared" ca="1" si="30"/>
        <v>Motor vehicles</v>
      </c>
      <c r="X274" s="3" t="str">
        <f>'EE investment costs'!D323</f>
        <v>RH-45</v>
      </c>
      <c r="Y274" s="3" t="str">
        <f>'EE investment costs'!E323</f>
        <v>Heat Room Heat</v>
      </c>
      <c r="AC274" s="123">
        <f>'EE investment costs'!C323</f>
        <v>4.5</v>
      </c>
      <c r="AD274" s="22"/>
    </row>
    <row r="275" spans="2:30">
      <c r="B275" s="14" t="str">
        <f t="shared" ca="1" si="26"/>
        <v>INDVDEFFLA-45</v>
      </c>
      <c r="C275" s="15" t="str">
        <f t="shared" ca="1" si="25"/>
        <v>IVDLA</v>
      </c>
      <c r="D275" s="16">
        <f>'EE investment costs'!$F$15</f>
        <v>2016</v>
      </c>
      <c r="E275" s="14">
        <f>VLOOKUP(X275,'EE investment costs'!$D$56:$R$656,15,0)</f>
        <v>3.975166666666667</v>
      </c>
      <c r="F275" s="17">
        <f ca="1">INDEX('EE investment costs'!$D$56:$R$656,MATCH(X275,'EE investment costs'!$D$56:$D$656,0),MATCH($V$8,'EE investment costs'!$D$56:$R$56,0))</f>
        <v>1652.2608743255566</v>
      </c>
      <c r="I275" s="18">
        <v>1</v>
      </c>
      <c r="J275" s="18">
        <v>1</v>
      </c>
      <c r="K275" s="14">
        <f t="shared" ca="1" si="29"/>
        <v>0</v>
      </c>
      <c r="L275" s="26"/>
      <c r="M275" s="19" t="str">
        <f t="shared" ca="1" si="27"/>
        <v>INDVDEFFLA-45</v>
      </c>
      <c r="N275" s="23" t="str">
        <f t="shared" ca="1" si="28"/>
        <v>Motor vehicles Saving Tech-Light 4.5y</v>
      </c>
      <c r="O275" s="23" t="s">
        <v>32</v>
      </c>
      <c r="P275" s="23" t="s">
        <v>33</v>
      </c>
      <c r="Q275" s="23"/>
      <c r="R275" s="23"/>
      <c r="S275" s="19" t="s">
        <v>34</v>
      </c>
      <c r="V275" s="16" t="str">
        <f t="shared" ca="1" si="30"/>
        <v>VD</v>
      </c>
      <c r="W275" s="14" t="str">
        <f t="shared" ca="1" si="30"/>
        <v>Motor vehicles</v>
      </c>
      <c r="X275" s="3" t="str">
        <f>'EE investment costs'!D324</f>
        <v>LA-45</v>
      </c>
      <c r="Y275" s="3" t="str">
        <f>'EE investment costs'!E324</f>
        <v>Light</v>
      </c>
      <c r="AC275" s="123">
        <f>'EE investment costs'!C324</f>
        <v>4.5</v>
      </c>
      <c r="AD275" s="22"/>
    </row>
    <row r="276" spans="2:30">
      <c r="B276" s="14" t="str">
        <f t="shared" ca="1" si="26"/>
        <v>INDVDEFFEM-45</v>
      </c>
      <c r="C276" s="15" t="str">
        <f t="shared" ca="1" si="25"/>
        <v>IVDEM</v>
      </c>
      <c r="D276" s="16">
        <f>'EE investment costs'!$F$15</f>
        <v>2016</v>
      </c>
      <c r="E276" s="14">
        <f>VLOOKUP(X276,'EE investment costs'!$D$56:$R$656,15,0)</f>
        <v>4.1739250000000006</v>
      </c>
      <c r="F276" s="17">
        <f ca="1">INDEX('EE investment costs'!$D$56:$R$656,MATCH(X276,'EE investment costs'!$D$56:$D$656,0),MATCH($V$8,'EE investment costs'!$D$56:$R$56,0))</f>
        <v>1593.374376158539</v>
      </c>
      <c r="I276" s="18">
        <v>1</v>
      </c>
      <c r="J276" s="18">
        <v>1</v>
      </c>
      <c r="K276" s="14">
        <f t="shared" ca="1" si="29"/>
        <v>0</v>
      </c>
      <c r="L276" s="26"/>
      <c r="M276" s="19" t="str">
        <f t="shared" ca="1" si="27"/>
        <v>INDVDEFFEM-45</v>
      </c>
      <c r="N276" s="23" t="str">
        <f t="shared" ca="1" si="28"/>
        <v>Motor vehicles Saving Tech-Electric Motors 4.5y</v>
      </c>
      <c r="O276" s="23" t="s">
        <v>32</v>
      </c>
      <c r="P276" s="23" t="s">
        <v>33</v>
      </c>
      <c r="Q276" s="23"/>
      <c r="R276" s="23"/>
      <c r="S276" s="19" t="s">
        <v>34</v>
      </c>
      <c r="V276" s="16" t="str">
        <f t="shared" ca="1" si="30"/>
        <v>VD</v>
      </c>
      <c r="W276" s="14" t="str">
        <f t="shared" ca="1" si="30"/>
        <v>Motor vehicles</v>
      </c>
      <c r="X276" s="3" t="str">
        <f>'EE investment costs'!D325</f>
        <v>EM-45</v>
      </c>
      <c r="Y276" s="3" t="str">
        <f>'EE investment costs'!E325</f>
        <v>Electric Motors</v>
      </c>
      <c r="AC276" s="123">
        <f>'EE investment costs'!C325</f>
        <v>4.5</v>
      </c>
      <c r="AD276" s="22"/>
    </row>
    <row r="277" spans="2:30">
      <c r="B277" s="14" t="str">
        <f t="shared" ca="1" si="26"/>
        <v>INDVDEFFTF-45</v>
      </c>
      <c r="C277" s="15" t="str">
        <f t="shared" ca="1" si="25"/>
        <v>IVDTF</v>
      </c>
      <c r="D277" s="16">
        <f>'EE investment costs'!$F$15</f>
        <v>2016</v>
      </c>
      <c r="E277" s="14">
        <f>VLOOKUP(X277,'EE investment costs'!$D$56:$R$656,15,0)</f>
        <v>15.416666666666666</v>
      </c>
      <c r="F277" s="17">
        <f ca="1">INDEX('EE investment costs'!$D$56:$R$656,MATCH(X277,'EE investment costs'!$D$56:$D$656,0),MATCH($V$8,'EE investment costs'!$D$56:$R$56,0))</f>
        <v>0</v>
      </c>
      <c r="I277" s="18">
        <v>1</v>
      </c>
      <c r="J277" s="18">
        <v>1</v>
      </c>
      <c r="K277" s="14">
        <f t="shared" ca="1" si="29"/>
        <v>8</v>
      </c>
      <c r="L277" s="26"/>
      <c r="M277" s="19" t="str">
        <f t="shared" ca="1" si="27"/>
        <v>INDVDEFFTF-45</v>
      </c>
      <c r="N277" s="23" t="str">
        <f t="shared" ca="1" si="28"/>
        <v>Motor vehicles Saving Tech-Haulage Tractors, Trucks, Fishing boats 4.5y</v>
      </c>
      <c r="O277" s="23" t="s">
        <v>32</v>
      </c>
      <c r="P277" s="23" t="s">
        <v>33</v>
      </c>
      <c r="Q277" s="23"/>
      <c r="R277" s="23"/>
      <c r="S277" s="19" t="s">
        <v>34</v>
      </c>
      <c r="V277" s="16" t="str">
        <f t="shared" ca="1" si="30"/>
        <v>VD</v>
      </c>
      <c r="W277" s="14" t="str">
        <f t="shared" ca="1" si="30"/>
        <v>Motor vehicles</v>
      </c>
      <c r="X277" s="3" t="str">
        <f>'EE investment costs'!D326</f>
        <v>TF-45</v>
      </c>
      <c r="Y277" s="3" t="str">
        <f>'EE investment costs'!E326</f>
        <v>Haulage Tractors, Trucks, Fishing boats</v>
      </c>
      <c r="AC277" s="123">
        <f>'EE investment costs'!C326</f>
        <v>4.5</v>
      </c>
      <c r="AD277" s="22"/>
    </row>
    <row r="278" spans="2:30">
      <c r="B278" s="14" t="str">
        <f t="shared" ca="1" si="26"/>
        <v>INDVDEFFMT-46</v>
      </c>
      <c r="C278" s="15" t="str">
        <f t="shared" ca="1" si="25"/>
        <v>IVDMT</v>
      </c>
      <c r="D278" s="16">
        <f>'EE investment costs'!$F$15</f>
        <v>2016</v>
      </c>
      <c r="E278" s="14">
        <f>VLOOKUP(X278,'EE investment costs'!$D$56:$R$656,15,0)</f>
        <v>6.06</v>
      </c>
      <c r="F278" s="17">
        <f ca="1">INDEX('EE investment costs'!$D$56:$R$656,MATCH(X278,'EE investment costs'!$D$56:$D$656,0),MATCH($V$8,'EE investment costs'!$D$56:$R$56,0))</f>
        <v>620.10994714286551</v>
      </c>
      <c r="I278" s="18">
        <v>1</v>
      </c>
      <c r="J278" s="18">
        <v>1</v>
      </c>
      <c r="K278" s="14">
        <f t="shared" ca="1" si="29"/>
        <v>6</v>
      </c>
      <c r="L278" s="26"/>
      <c r="M278" s="19" t="str">
        <f t="shared" ca="1" si="27"/>
        <v>INDVDEFFMT-46</v>
      </c>
      <c r="N278" s="23" t="str">
        <f t="shared" ca="1" si="28"/>
        <v>Motor vehicles Saving Tech-Heat Medium Temp. up to 150C 4.6y</v>
      </c>
      <c r="O278" s="23" t="s">
        <v>32</v>
      </c>
      <c r="P278" s="23" t="s">
        <v>33</v>
      </c>
      <c r="Q278" s="23"/>
      <c r="R278" s="23"/>
      <c r="S278" s="19" t="s">
        <v>34</v>
      </c>
      <c r="V278" s="16" t="str">
        <f t="shared" ca="1" si="30"/>
        <v>VD</v>
      </c>
      <c r="W278" s="14" t="str">
        <f t="shared" ca="1" si="30"/>
        <v>Motor vehicles</v>
      </c>
      <c r="X278" s="3" t="str">
        <f>'EE investment costs'!D327</f>
        <v>MT-46</v>
      </c>
      <c r="Y278" s="3" t="str">
        <f>'EE investment costs'!E327</f>
        <v>Heat Medium Temp. up to 150C</v>
      </c>
      <c r="AC278" s="123">
        <f>'EE investment costs'!C327</f>
        <v>4.5999999999999996</v>
      </c>
      <c r="AD278" s="22"/>
    </row>
    <row r="279" spans="2:30">
      <c r="B279" s="14" t="str">
        <f t="shared" ca="1" si="26"/>
        <v>INDVDEFFHT-46</v>
      </c>
      <c r="C279" s="15" t="str">
        <f t="shared" ca="1" si="25"/>
        <v>IVDHT</v>
      </c>
      <c r="D279" s="16">
        <f>'EE investment costs'!$F$15</f>
        <v>2016</v>
      </c>
      <c r="E279" s="14">
        <f>VLOOKUP(X279,'EE investment costs'!$D$56:$R$656,15,0)</f>
        <v>4.8479999999999999</v>
      </c>
      <c r="F279" s="17">
        <f ca="1">INDEX('EE investment costs'!$D$56:$R$656,MATCH(X279,'EE investment costs'!$D$56:$D$656,0),MATCH($V$8,'EE investment costs'!$D$56:$R$56,0))</f>
        <v>514.12286123288879</v>
      </c>
      <c r="I279" s="18">
        <v>1</v>
      </c>
      <c r="J279" s="18">
        <v>1</v>
      </c>
      <c r="K279" s="14">
        <f t="shared" ca="1" si="29"/>
        <v>7</v>
      </c>
      <c r="L279" s="26"/>
      <c r="M279" s="19" t="str">
        <f t="shared" ca="1" si="27"/>
        <v>INDVDEFFHT-46</v>
      </c>
      <c r="N279" s="23" t="str">
        <f t="shared" ca="1" si="28"/>
        <v>Motor vehicles Saving Tech-Heat High Temp. over 150C 4.6y</v>
      </c>
      <c r="O279" s="23" t="s">
        <v>32</v>
      </c>
      <c r="P279" s="23" t="s">
        <v>33</v>
      </c>
      <c r="Q279" s="23"/>
      <c r="R279" s="23"/>
      <c r="S279" s="19" t="s">
        <v>34</v>
      </c>
      <c r="V279" s="16" t="str">
        <f t="shared" ca="1" si="30"/>
        <v>VD</v>
      </c>
      <c r="W279" s="14" t="str">
        <f t="shared" ca="1" si="30"/>
        <v>Motor vehicles</v>
      </c>
      <c r="X279" s="3" t="str">
        <f>'EE investment costs'!D328</f>
        <v>HT-46</v>
      </c>
      <c r="Y279" s="3" t="str">
        <f>'EE investment costs'!E328</f>
        <v>Heat High Temp. over 150C</v>
      </c>
      <c r="AC279" s="123">
        <f>'EE investment costs'!C328</f>
        <v>4.5999999999999996</v>
      </c>
      <c r="AD279" s="22"/>
    </row>
    <row r="280" spans="2:30">
      <c r="B280" s="14" t="str">
        <f t="shared" ca="1" si="26"/>
        <v>INDVDEFFRH-46</v>
      </c>
      <c r="C280" s="15" t="str">
        <f t="shared" ca="1" si="25"/>
        <v>IVDRH</v>
      </c>
      <c r="D280" s="16">
        <f>'EE investment costs'!$F$15</f>
        <v>2016</v>
      </c>
      <c r="E280" s="14">
        <f>VLOOKUP(X280,'EE investment costs'!$D$56:$R$656,15,0)</f>
        <v>16.112000000000002</v>
      </c>
      <c r="F280" s="17">
        <f ca="1">INDEX('EE investment costs'!$D$56:$R$656,MATCH(X280,'EE investment costs'!$D$56:$D$656,0),MATCH($V$8,'EE investment costs'!$D$56:$R$56,0))</f>
        <v>407.36113283838966</v>
      </c>
      <c r="I280" s="18">
        <v>1</v>
      </c>
      <c r="J280" s="18">
        <v>1</v>
      </c>
      <c r="K280" s="14">
        <f t="shared" ca="1" si="29"/>
        <v>8</v>
      </c>
      <c r="L280" s="26"/>
      <c r="M280" s="19" t="str">
        <f t="shared" ca="1" si="27"/>
        <v>INDVDEFFRH-46</v>
      </c>
      <c r="N280" s="23" t="str">
        <f t="shared" ca="1" si="28"/>
        <v>Motor vehicles Saving Tech-Heat Room Heat 4.6y</v>
      </c>
      <c r="O280" s="23" t="s">
        <v>32</v>
      </c>
      <c r="P280" s="23" t="s">
        <v>33</v>
      </c>
      <c r="Q280" s="23"/>
      <c r="R280" s="23"/>
      <c r="S280" s="19" t="s">
        <v>34</v>
      </c>
      <c r="V280" s="16" t="str">
        <f t="shared" ca="1" si="30"/>
        <v>VD</v>
      </c>
      <c r="W280" s="14" t="str">
        <f t="shared" ca="1" si="30"/>
        <v>Motor vehicles</v>
      </c>
      <c r="X280" s="3" t="str">
        <f>'EE investment costs'!D329</f>
        <v>RH-46</v>
      </c>
      <c r="Y280" s="3" t="str">
        <f>'EE investment costs'!E329</f>
        <v>Heat Room Heat</v>
      </c>
      <c r="AC280" s="123">
        <f>'EE investment costs'!C329</f>
        <v>4.5999999999999996</v>
      </c>
      <c r="AD280" s="22"/>
    </row>
    <row r="281" spans="2:30">
      <c r="B281" s="14" t="str">
        <f t="shared" ca="1" si="26"/>
        <v>INDVDEFFLA-46</v>
      </c>
      <c r="C281" s="15" t="str">
        <f t="shared" ca="1" si="25"/>
        <v>IVDLA</v>
      </c>
      <c r="D281" s="16">
        <f>'EE investment costs'!$F$15</f>
        <v>2016</v>
      </c>
      <c r="E281" s="14">
        <f>VLOOKUP(X281,'EE investment costs'!$D$56:$R$656,15,0)</f>
        <v>3.9882</v>
      </c>
      <c r="F281" s="17">
        <f ca="1">INDEX('EE investment costs'!$D$56:$R$656,MATCH(X281,'EE investment costs'!$D$56:$D$656,0),MATCH($V$8,'EE investment costs'!$D$56:$R$56,0))</f>
        <v>1667.6540869970597</v>
      </c>
      <c r="I281" s="18">
        <v>1</v>
      </c>
      <c r="J281" s="18">
        <v>1</v>
      </c>
      <c r="K281" s="14">
        <f t="shared" ca="1" si="29"/>
        <v>0</v>
      </c>
      <c r="L281" s="26"/>
      <c r="M281" s="19" t="str">
        <f t="shared" ca="1" si="27"/>
        <v>INDVDEFFLA-46</v>
      </c>
      <c r="N281" s="23" t="str">
        <f t="shared" ca="1" si="28"/>
        <v>Motor vehicles Saving Tech-Light 4.6y</v>
      </c>
      <c r="O281" s="23" t="s">
        <v>32</v>
      </c>
      <c r="P281" s="23" t="s">
        <v>33</v>
      </c>
      <c r="Q281" s="23"/>
      <c r="R281" s="23"/>
      <c r="S281" s="19" t="s">
        <v>34</v>
      </c>
      <c r="V281" s="16" t="str">
        <f t="shared" ca="1" si="30"/>
        <v>VD</v>
      </c>
      <c r="W281" s="14" t="str">
        <f t="shared" ca="1" si="30"/>
        <v>Motor vehicles</v>
      </c>
      <c r="X281" s="3" t="str">
        <f>'EE investment costs'!D330</f>
        <v>LA-46</v>
      </c>
      <c r="Y281" s="3" t="str">
        <f>'EE investment costs'!E330</f>
        <v>Light</v>
      </c>
      <c r="AC281" s="123">
        <f>'EE investment costs'!C330</f>
        <v>4.5999999999999996</v>
      </c>
      <c r="AD281" s="22"/>
    </row>
    <row r="282" spans="2:30">
      <c r="B282" s="14" t="str">
        <f t="shared" ca="1" si="26"/>
        <v>INDVDEFFEM-46</v>
      </c>
      <c r="C282" s="15" t="str">
        <f t="shared" ca="1" si="25"/>
        <v>IVDEM</v>
      </c>
      <c r="D282" s="16">
        <f>'EE investment costs'!$F$15</f>
        <v>2016</v>
      </c>
      <c r="E282" s="14">
        <f>VLOOKUP(X282,'EE investment costs'!$D$56:$R$656,15,0)</f>
        <v>4.1876100000000003</v>
      </c>
      <c r="F282" s="17">
        <f ca="1">INDEX('EE investment costs'!$D$56:$R$656,MATCH(X282,'EE investment costs'!$D$56:$D$656,0),MATCH($V$8,'EE investment costs'!$D$56:$R$56,0))</f>
        <v>1611.3773740704673</v>
      </c>
      <c r="I282" s="18">
        <v>1</v>
      </c>
      <c r="J282" s="18">
        <v>1</v>
      </c>
      <c r="K282" s="14">
        <f t="shared" ca="1" si="29"/>
        <v>0</v>
      </c>
      <c r="L282" s="26"/>
      <c r="M282" s="19" t="str">
        <f t="shared" ca="1" si="27"/>
        <v>INDVDEFFEM-46</v>
      </c>
      <c r="N282" s="23" t="str">
        <f t="shared" ca="1" si="28"/>
        <v>Motor vehicles Saving Tech-Electric Motors 4.6y</v>
      </c>
      <c r="O282" s="23" t="s">
        <v>32</v>
      </c>
      <c r="P282" s="23" t="s">
        <v>33</v>
      </c>
      <c r="Q282" s="23"/>
      <c r="R282" s="23"/>
      <c r="S282" s="19" t="s">
        <v>34</v>
      </c>
      <c r="V282" s="16" t="str">
        <f t="shared" ca="1" si="30"/>
        <v>VD</v>
      </c>
      <c r="W282" s="14" t="str">
        <f t="shared" ca="1" si="30"/>
        <v>Motor vehicles</v>
      </c>
      <c r="X282" s="3" t="str">
        <f>'EE investment costs'!D331</f>
        <v>EM-46</v>
      </c>
      <c r="Y282" s="3" t="str">
        <f>'EE investment costs'!E331</f>
        <v>Electric Motors</v>
      </c>
      <c r="AC282" s="123">
        <f>'EE investment costs'!C331</f>
        <v>4.5999999999999996</v>
      </c>
      <c r="AD282" s="22"/>
    </row>
    <row r="283" spans="2:30">
      <c r="B283" s="14" t="str">
        <f t="shared" ca="1" si="26"/>
        <v>INDVDEFFTF-46</v>
      </c>
      <c r="C283" s="15" t="str">
        <f t="shared" ca="1" si="25"/>
        <v>IVDTF</v>
      </c>
      <c r="D283" s="16">
        <f>'EE investment costs'!$F$15</f>
        <v>2016</v>
      </c>
      <c r="E283" s="14">
        <f>VLOOKUP(X283,'EE investment costs'!$D$56:$R$656,15,0)</f>
        <v>15.499999999999998</v>
      </c>
      <c r="F283" s="17">
        <f ca="1">INDEX('EE investment costs'!$D$56:$R$656,MATCH(X283,'EE investment costs'!$D$56:$D$656,0),MATCH($V$8,'EE investment costs'!$D$56:$R$56,0))</f>
        <v>0</v>
      </c>
      <c r="I283" s="18">
        <v>1</v>
      </c>
      <c r="J283" s="18">
        <v>1</v>
      </c>
      <c r="K283" s="14">
        <f t="shared" ca="1" si="29"/>
        <v>8</v>
      </c>
      <c r="L283" s="26"/>
      <c r="M283" s="19" t="str">
        <f t="shared" ca="1" si="27"/>
        <v>INDVDEFFTF-46</v>
      </c>
      <c r="N283" s="23" t="str">
        <f t="shared" ca="1" si="28"/>
        <v>Motor vehicles Saving Tech-Haulage Tractors, Trucks, Fishing boats 4.6y</v>
      </c>
      <c r="O283" s="23" t="s">
        <v>32</v>
      </c>
      <c r="P283" s="23" t="s">
        <v>33</v>
      </c>
      <c r="Q283" s="23"/>
      <c r="R283" s="23"/>
      <c r="S283" s="19" t="s">
        <v>34</v>
      </c>
      <c r="V283" s="16" t="str">
        <f t="shared" ca="1" si="30"/>
        <v>VD</v>
      </c>
      <c r="W283" s="14" t="str">
        <f t="shared" ca="1" si="30"/>
        <v>Motor vehicles</v>
      </c>
      <c r="X283" s="3" t="str">
        <f>'EE investment costs'!D332</f>
        <v>TF-46</v>
      </c>
      <c r="Y283" s="3" t="str">
        <f>'EE investment costs'!E332</f>
        <v>Haulage Tractors, Trucks, Fishing boats</v>
      </c>
      <c r="AC283" s="123">
        <f>'EE investment costs'!C332</f>
        <v>4.5999999999999996</v>
      </c>
      <c r="AD283" s="22"/>
    </row>
    <row r="284" spans="2:30">
      <c r="B284" s="14" t="str">
        <f t="shared" ca="1" si="26"/>
        <v>INDVDEFFMT-47</v>
      </c>
      <c r="C284" s="15" t="str">
        <f t="shared" ca="1" si="25"/>
        <v>IVDMT</v>
      </c>
      <c r="D284" s="16">
        <f>'EE investment costs'!$F$15</f>
        <v>2016</v>
      </c>
      <c r="E284" s="14">
        <f>VLOOKUP(X284,'EE investment costs'!$D$56:$R$656,15,0)</f>
        <v>6.0699999999999994</v>
      </c>
      <c r="F284" s="17">
        <f ca="1">INDEX('EE investment costs'!$D$56:$R$656,MATCH(X284,'EE investment costs'!$D$56:$D$656,0),MATCH($V$8,'EE investment costs'!$D$56:$R$56,0))</f>
        <v>629.37725822189702</v>
      </c>
      <c r="I284" s="18">
        <v>1</v>
      </c>
      <c r="J284" s="18">
        <v>1</v>
      </c>
      <c r="K284" s="14">
        <f t="shared" ca="1" si="29"/>
        <v>6</v>
      </c>
      <c r="M284" s="19" t="str">
        <f t="shared" ca="1" si="27"/>
        <v>INDVDEFFMT-47</v>
      </c>
      <c r="N284" s="23" t="str">
        <f t="shared" ca="1" si="28"/>
        <v>Motor vehicles Saving Tech-Heat Medium Temp. up to 150C 4.7y</v>
      </c>
      <c r="O284" s="23" t="s">
        <v>32</v>
      </c>
      <c r="P284" s="23" t="s">
        <v>33</v>
      </c>
      <c r="Q284" s="23"/>
      <c r="R284" s="23"/>
      <c r="S284" s="19" t="s">
        <v>34</v>
      </c>
      <c r="V284" s="16" t="str">
        <f t="shared" ca="1" si="30"/>
        <v>VD</v>
      </c>
      <c r="W284" s="14" t="str">
        <f t="shared" ca="1" si="30"/>
        <v>Motor vehicles</v>
      </c>
      <c r="X284" s="3" t="str">
        <f>'EE investment costs'!D333</f>
        <v>MT-47</v>
      </c>
      <c r="Y284" s="3" t="str">
        <f>'EE investment costs'!E333</f>
        <v>Heat Medium Temp. up to 150C</v>
      </c>
      <c r="AC284" s="123">
        <f>'EE investment costs'!C333</f>
        <v>4.7</v>
      </c>
      <c r="AD284" s="22"/>
    </row>
    <row r="285" spans="2:30">
      <c r="B285" s="14" t="str">
        <f t="shared" ca="1" si="26"/>
        <v>INDVDEFFHT-47</v>
      </c>
      <c r="C285" s="15" t="str">
        <f t="shared" ca="1" si="25"/>
        <v>IVDHT</v>
      </c>
      <c r="D285" s="16">
        <f>'EE investment costs'!$F$15</f>
        <v>2016</v>
      </c>
      <c r="E285" s="14">
        <f>VLOOKUP(X285,'EE investment costs'!$D$56:$R$656,15,0)</f>
        <v>4.8559999999999999</v>
      </c>
      <c r="F285" s="17">
        <f ca="1">INDEX('EE investment costs'!$D$56:$R$656,MATCH(X285,'EE investment costs'!$D$56:$D$656,0),MATCH($V$8,'EE investment costs'!$D$56:$R$56,0))</f>
        <v>520.50722225353229</v>
      </c>
      <c r="I285" s="18">
        <v>1</v>
      </c>
      <c r="J285" s="18">
        <v>1</v>
      </c>
      <c r="K285" s="14">
        <f t="shared" ca="1" si="29"/>
        <v>7</v>
      </c>
      <c r="M285" s="19" t="str">
        <f t="shared" ca="1" si="27"/>
        <v>INDVDEFFHT-47</v>
      </c>
      <c r="N285" s="23" t="str">
        <f t="shared" ca="1" si="28"/>
        <v>Motor vehicles Saving Tech-Heat High Temp. over 150C 4.7y</v>
      </c>
      <c r="O285" s="23" t="s">
        <v>32</v>
      </c>
      <c r="P285" s="23" t="s">
        <v>33</v>
      </c>
      <c r="Q285" s="23"/>
      <c r="R285" s="23"/>
      <c r="S285" s="19" t="s">
        <v>34</v>
      </c>
      <c r="V285" s="16" t="str">
        <f t="shared" ca="1" si="30"/>
        <v>VD</v>
      </c>
      <c r="W285" s="14" t="str">
        <f t="shared" ca="1" si="30"/>
        <v>Motor vehicles</v>
      </c>
      <c r="X285" s="3" t="str">
        <f>'EE investment costs'!D334</f>
        <v>HT-47</v>
      </c>
      <c r="Y285" s="3" t="str">
        <f>'EE investment costs'!E334</f>
        <v>Heat High Temp. over 150C</v>
      </c>
      <c r="AC285" s="123">
        <f>'EE investment costs'!C334</f>
        <v>4.7</v>
      </c>
      <c r="AD285" s="22"/>
    </row>
    <row r="286" spans="2:30">
      <c r="B286" s="14" t="str">
        <f t="shared" ca="1" si="26"/>
        <v>INDVDEFFRH-47</v>
      </c>
      <c r="C286" s="15" t="str">
        <f t="shared" ca="1" si="25"/>
        <v>IVDRH</v>
      </c>
      <c r="D286" s="16">
        <f>'EE investment costs'!$F$15</f>
        <v>2016</v>
      </c>
      <c r="E286" s="14">
        <f>VLOOKUP(X286,'EE investment costs'!$D$56:$R$656,15,0)</f>
        <v>16.13066666666667</v>
      </c>
      <c r="F286" s="17">
        <f ca="1">INDEX('EE investment costs'!$D$56:$R$656,MATCH(X286,'EE investment costs'!$D$56:$D$656,0),MATCH($V$8,'EE investment costs'!$D$56:$R$56,0))</f>
        <v>444.39396309642552</v>
      </c>
      <c r="I286" s="18">
        <v>1</v>
      </c>
      <c r="J286" s="18">
        <v>1</v>
      </c>
      <c r="K286" s="14">
        <f t="shared" ca="1" si="29"/>
        <v>8</v>
      </c>
      <c r="M286" s="19" t="str">
        <f t="shared" ca="1" si="27"/>
        <v>INDVDEFFRH-47</v>
      </c>
      <c r="N286" s="23" t="str">
        <f t="shared" ca="1" si="28"/>
        <v>Motor vehicles Saving Tech-Heat Room Heat 4.7y</v>
      </c>
      <c r="O286" s="23" t="s">
        <v>32</v>
      </c>
      <c r="P286" s="23" t="s">
        <v>33</v>
      </c>
      <c r="Q286" s="23"/>
      <c r="R286" s="23"/>
      <c r="S286" s="19" t="s">
        <v>34</v>
      </c>
      <c r="V286" s="16" t="str">
        <f t="shared" ca="1" si="30"/>
        <v>VD</v>
      </c>
      <c r="W286" s="14" t="str">
        <f t="shared" ca="1" si="30"/>
        <v>Motor vehicles</v>
      </c>
      <c r="X286" s="3" t="str">
        <f>'EE investment costs'!D335</f>
        <v>RH-47</v>
      </c>
      <c r="Y286" s="3" t="str">
        <f>'EE investment costs'!E335</f>
        <v>Heat Room Heat</v>
      </c>
      <c r="AC286" s="123">
        <f>'EE investment costs'!C335</f>
        <v>4.7</v>
      </c>
      <c r="AD286" s="22"/>
    </row>
    <row r="287" spans="2:30">
      <c r="B287" s="14" t="str">
        <f t="shared" ca="1" si="26"/>
        <v>INDVDEFFLA-47</v>
      </c>
      <c r="C287" s="15" t="str">
        <f t="shared" ca="1" si="25"/>
        <v>IVDLA</v>
      </c>
      <c r="D287" s="16">
        <f>'EE investment costs'!$F$15</f>
        <v>2016</v>
      </c>
      <c r="E287" s="14">
        <f>VLOOKUP(X287,'EE investment costs'!$D$56:$R$656,15,0)</f>
        <v>4.0012333333333334</v>
      </c>
      <c r="F287" s="17">
        <f ca="1">INDEX('EE investment costs'!$D$56:$R$656,MATCH(X287,'EE investment costs'!$D$56:$D$656,0),MATCH($V$8,'EE investment costs'!$D$56:$R$56,0))</f>
        <v>1683.0472996685626</v>
      </c>
      <c r="I287" s="18">
        <v>1</v>
      </c>
      <c r="J287" s="18">
        <v>1</v>
      </c>
      <c r="K287" s="14">
        <f t="shared" ca="1" si="29"/>
        <v>0</v>
      </c>
      <c r="M287" s="19" t="str">
        <f t="shared" ca="1" si="27"/>
        <v>INDVDEFFLA-47</v>
      </c>
      <c r="N287" s="23" t="str">
        <f t="shared" ca="1" si="28"/>
        <v>Motor vehicles Saving Tech-Light 4.7y</v>
      </c>
      <c r="O287" s="23" t="s">
        <v>32</v>
      </c>
      <c r="P287" s="23" t="s">
        <v>33</v>
      </c>
      <c r="Q287" s="23"/>
      <c r="R287" s="23"/>
      <c r="S287" s="19" t="s">
        <v>34</v>
      </c>
      <c r="V287" s="16" t="str">
        <f t="shared" ca="1" si="30"/>
        <v>VD</v>
      </c>
      <c r="W287" s="14" t="str">
        <f t="shared" ca="1" si="30"/>
        <v>Motor vehicles</v>
      </c>
      <c r="X287" s="3" t="str">
        <f>'EE investment costs'!D336</f>
        <v>LA-47</v>
      </c>
      <c r="Y287" s="3" t="str">
        <f>'EE investment costs'!E336</f>
        <v>Light</v>
      </c>
      <c r="AC287" s="123">
        <f>'EE investment costs'!C336</f>
        <v>4.7</v>
      </c>
      <c r="AD287" s="22"/>
    </row>
    <row r="288" spans="2:30">
      <c r="B288" s="14" t="str">
        <f t="shared" ca="1" si="26"/>
        <v>INDVDEFFEM-47</v>
      </c>
      <c r="C288" s="15" t="str">
        <f t="shared" ca="1" si="25"/>
        <v>IVDEM</v>
      </c>
      <c r="D288" s="16">
        <f>'EE investment costs'!$F$15</f>
        <v>2016</v>
      </c>
      <c r="E288" s="14">
        <f>VLOOKUP(X288,'EE investment costs'!$D$56:$R$656,15,0)</f>
        <v>4.201295</v>
      </c>
      <c r="F288" s="17">
        <f ca="1">INDEX('EE investment costs'!$D$56:$R$656,MATCH(X288,'EE investment costs'!$D$56:$D$656,0),MATCH($V$8,'EE investment costs'!$D$56:$R$56,0))</f>
        <v>1629.3803719823961</v>
      </c>
      <c r="I288" s="18">
        <v>1</v>
      </c>
      <c r="J288" s="18">
        <v>1</v>
      </c>
      <c r="K288" s="14">
        <f t="shared" ca="1" si="29"/>
        <v>0</v>
      </c>
      <c r="M288" s="19" t="str">
        <f t="shared" ca="1" si="27"/>
        <v>INDVDEFFEM-47</v>
      </c>
      <c r="N288" s="23" t="str">
        <f t="shared" ca="1" si="28"/>
        <v>Motor vehicles Saving Tech-Electric Motors 4.7y</v>
      </c>
      <c r="O288" s="23" t="s">
        <v>32</v>
      </c>
      <c r="P288" s="23" t="s">
        <v>33</v>
      </c>
      <c r="Q288" s="23"/>
      <c r="R288" s="23"/>
      <c r="S288" s="19" t="s">
        <v>34</v>
      </c>
      <c r="V288" s="16" t="str">
        <f t="shared" ca="1" si="30"/>
        <v>VD</v>
      </c>
      <c r="W288" s="14" t="str">
        <f t="shared" ca="1" si="30"/>
        <v>Motor vehicles</v>
      </c>
      <c r="X288" s="3" t="str">
        <f>'EE investment costs'!D337</f>
        <v>EM-47</v>
      </c>
      <c r="Y288" s="3" t="str">
        <f>'EE investment costs'!E337</f>
        <v>Electric Motors</v>
      </c>
      <c r="AC288" s="123">
        <f>'EE investment costs'!C337</f>
        <v>4.7</v>
      </c>
      <c r="AD288" s="22"/>
    </row>
    <row r="289" spans="2:30">
      <c r="B289" s="14" t="str">
        <f t="shared" ca="1" si="26"/>
        <v>INDVDEFFTF-47</v>
      </c>
      <c r="C289" s="15" t="str">
        <f t="shared" ca="1" si="25"/>
        <v>IVDTF</v>
      </c>
      <c r="D289" s="16">
        <f>'EE investment costs'!$F$15</f>
        <v>2016</v>
      </c>
      <c r="E289" s="14">
        <f>VLOOKUP(X289,'EE investment costs'!$D$56:$R$656,15,0)</f>
        <v>15.583333333333332</v>
      </c>
      <c r="F289" s="17">
        <f ca="1">INDEX('EE investment costs'!$D$56:$R$656,MATCH(X289,'EE investment costs'!$D$56:$D$656,0),MATCH($V$8,'EE investment costs'!$D$56:$R$56,0))</f>
        <v>0</v>
      </c>
      <c r="I289" s="18">
        <v>1</v>
      </c>
      <c r="J289" s="18">
        <v>1</v>
      </c>
      <c r="K289" s="14">
        <f t="shared" ca="1" si="29"/>
        <v>8</v>
      </c>
      <c r="M289" s="19" t="str">
        <f t="shared" ca="1" si="27"/>
        <v>INDVDEFFTF-47</v>
      </c>
      <c r="N289" s="23" t="str">
        <f t="shared" ca="1" si="28"/>
        <v>Motor vehicles Saving Tech-Haulage Tractors, Trucks, Fishing boats 4.7y</v>
      </c>
      <c r="O289" s="23" t="s">
        <v>32</v>
      </c>
      <c r="P289" s="23" t="s">
        <v>33</v>
      </c>
      <c r="Q289" s="23"/>
      <c r="R289" s="23"/>
      <c r="S289" s="19" t="s">
        <v>34</v>
      </c>
      <c r="V289" s="16" t="str">
        <f t="shared" ca="1" si="30"/>
        <v>VD</v>
      </c>
      <c r="W289" s="14" t="str">
        <f t="shared" ca="1" si="30"/>
        <v>Motor vehicles</v>
      </c>
      <c r="X289" s="3" t="str">
        <f>'EE investment costs'!D338</f>
        <v>TF-47</v>
      </c>
      <c r="Y289" s="3" t="str">
        <f>'EE investment costs'!E338</f>
        <v>Haulage Tractors, Trucks, Fishing boats</v>
      </c>
      <c r="AC289" s="123">
        <f>'EE investment costs'!C338</f>
        <v>4.7</v>
      </c>
      <c r="AD289" s="22"/>
    </row>
    <row r="290" spans="2:30">
      <c r="B290" s="14" t="str">
        <f t="shared" ca="1" si="26"/>
        <v>INDVDEFFMT-48</v>
      </c>
      <c r="C290" s="15" t="str">
        <f t="shared" ca="1" si="25"/>
        <v>IVDMT</v>
      </c>
      <c r="D290" s="16">
        <f>'EE investment costs'!$F$15</f>
        <v>2016</v>
      </c>
      <c r="E290" s="14">
        <f>VLOOKUP(X290,'EE investment costs'!$D$56:$R$656,15,0)</f>
        <v>6.0799999999999992</v>
      </c>
      <c r="F290" s="17">
        <f ca="1">INDEX('EE investment costs'!$D$56:$R$656,MATCH(X290,'EE investment costs'!$D$56:$D$656,0),MATCH($V$8,'EE investment costs'!$D$56:$R$56,0))</f>
        <v>638.64456930092865</v>
      </c>
      <c r="I290" s="18">
        <v>1</v>
      </c>
      <c r="J290" s="18">
        <v>1</v>
      </c>
      <c r="K290" s="14">
        <f t="shared" ca="1" si="29"/>
        <v>6</v>
      </c>
      <c r="M290" s="19" t="str">
        <f t="shared" ca="1" si="27"/>
        <v>INDVDEFFMT-48</v>
      </c>
      <c r="N290" s="23" t="str">
        <f t="shared" ca="1" si="28"/>
        <v>Motor vehicles Saving Tech-Heat Medium Temp. up to 150C 4.8y</v>
      </c>
      <c r="O290" s="23" t="s">
        <v>32</v>
      </c>
      <c r="P290" s="23" t="s">
        <v>33</v>
      </c>
      <c r="Q290" s="23"/>
      <c r="R290" s="23"/>
      <c r="S290" s="19" t="s">
        <v>34</v>
      </c>
      <c r="V290" s="16" t="str">
        <f t="shared" ca="1" si="30"/>
        <v>VD</v>
      </c>
      <c r="W290" s="14" t="str">
        <f t="shared" ca="1" si="30"/>
        <v>Motor vehicles</v>
      </c>
      <c r="X290" s="3" t="str">
        <f>'EE investment costs'!D339</f>
        <v>MT-48</v>
      </c>
      <c r="Y290" s="3" t="str">
        <f>'EE investment costs'!E339</f>
        <v>Heat Medium Temp. up to 150C</v>
      </c>
      <c r="AC290" s="123">
        <f>'EE investment costs'!C339</f>
        <v>4.8</v>
      </c>
      <c r="AD290" s="22"/>
    </row>
    <row r="291" spans="2:30">
      <c r="B291" s="14" t="str">
        <f t="shared" ca="1" si="26"/>
        <v>INDVDEFFHT-48</v>
      </c>
      <c r="C291" s="15" t="str">
        <f t="shared" ca="1" si="25"/>
        <v>IVDHT</v>
      </c>
      <c r="D291" s="16">
        <f>'EE investment costs'!$F$15</f>
        <v>2016</v>
      </c>
      <c r="E291" s="14">
        <f>VLOOKUP(X291,'EE investment costs'!$D$56:$R$656,15,0)</f>
        <v>4.8639999999999999</v>
      </c>
      <c r="F291" s="17">
        <f ca="1">INDEX('EE investment costs'!$D$56:$R$656,MATCH(X291,'EE investment costs'!$D$56:$D$656,0),MATCH($V$8,'EE investment costs'!$D$56:$R$56,0))</f>
        <v>526.89158327417579</v>
      </c>
      <c r="I291" s="18">
        <v>1</v>
      </c>
      <c r="J291" s="18">
        <v>1</v>
      </c>
      <c r="K291" s="14">
        <f t="shared" ca="1" si="29"/>
        <v>7</v>
      </c>
      <c r="M291" s="19" t="str">
        <f t="shared" ca="1" si="27"/>
        <v>INDVDEFFHT-48</v>
      </c>
      <c r="N291" s="23" t="str">
        <f t="shared" ca="1" si="28"/>
        <v>Motor vehicles Saving Tech-Heat High Temp. over 150C 4.8y</v>
      </c>
      <c r="O291" s="23" t="s">
        <v>32</v>
      </c>
      <c r="P291" s="23" t="s">
        <v>33</v>
      </c>
      <c r="Q291" s="23"/>
      <c r="R291" s="23"/>
      <c r="S291" s="19" t="s">
        <v>34</v>
      </c>
      <c r="V291" s="16" t="str">
        <f t="shared" ca="1" si="30"/>
        <v>VD</v>
      </c>
      <c r="W291" s="14" t="str">
        <f t="shared" ca="1" si="30"/>
        <v>Motor vehicles</v>
      </c>
      <c r="X291" s="3" t="str">
        <f>'EE investment costs'!D340</f>
        <v>HT-48</v>
      </c>
      <c r="Y291" s="3" t="str">
        <f>'EE investment costs'!E340</f>
        <v>Heat High Temp. over 150C</v>
      </c>
      <c r="AC291" s="123">
        <f>'EE investment costs'!C340</f>
        <v>4.8</v>
      </c>
      <c r="AD291" s="22"/>
    </row>
    <row r="292" spans="2:30">
      <c r="B292" s="14" t="str">
        <f t="shared" ca="1" si="26"/>
        <v>INDVDEFFRH-48</v>
      </c>
      <c r="C292" s="15" t="str">
        <f t="shared" ca="1" si="25"/>
        <v>IVDRH</v>
      </c>
      <c r="D292" s="16">
        <f>'EE investment costs'!$F$15</f>
        <v>2016</v>
      </c>
      <c r="E292" s="14">
        <f>VLOOKUP(X292,'EE investment costs'!$D$56:$R$656,15,0)</f>
        <v>16.149333333333335</v>
      </c>
      <c r="F292" s="17">
        <f ca="1">INDEX('EE investment costs'!$D$56:$R$656,MATCH(X292,'EE investment costs'!$D$56:$D$656,0),MATCH($V$8,'EE investment costs'!$D$56:$R$56,0))</f>
        <v>481.42679335446081</v>
      </c>
      <c r="I292" s="18">
        <v>1</v>
      </c>
      <c r="J292" s="18">
        <v>1</v>
      </c>
      <c r="K292" s="14">
        <f t="shared" ca="1" si="29"/>
        <v>8</v>
      </c>
      <c r="M292" s="19" t="str">
        <f t="shared" ca="1" si="27"/>
        <v>INDVDEFFRH-48</v>
      </c>
      <c r="N292" s="23" t="str">
        <f t="shared" ca="1" si="28"/>
        <v>Motor vehicles Saving Tech-Heat Room Heat 4.8y</v>
      </c>
      <c r="O292" s="23" t="s">
        <v>32</v>
      </c>
      <c r="P292" s="23" t="s">
        <v>33</v>
      </c>
      <c r="Q292" s="23"/>
      <c r="R292" s="23"/>
      <c r="S292" s="19" t="s">
        <v>34</v>
      </c>
      <c r="V292" s="16" t="str">
        <f t="shared" ca="1" si="30"/>
        <v>VD</v>
      </c>
      <c r="W292" s="14" t="str">
        <f t="shared" ca="1" si="30"/>
        <v>Motor vehicles</v>
      </c>
      <c r="X292" s="3" t="str">
        <f>'EE investment costs'!D341</f>
        <v>RH-48</v>
      </c>
      <c r="Y292" s="3" t="str">
        <f>'EE investment costs'!E341</f>
        <v>Heat Room Heat</v>
      </c>
      <c r="AC292" s="123">
        <f>'EE investment costs'!C341</f>
        <v>4.8</v>
      </c>
      <c r="AD292" s="22"/>
    </row>
    <row r="293" spans="2:30">
      <c r="B293" s="14" t="str">
        <f t="shared" ca="1" si="26"/>
        <v>INDVDEFFLA-48</v>
      </c>
      <c r="C293" s="15" t="str">
        <f t="shared" ca="1" si="25"/>
        <v>IVDLA</v>
      </c>
      <c r="D293" s="16">
        <f>'EE investment costs'!$F$15</f>
        <v>2016</v>
      </c>
      <c r="E293" s="14">
        <f>VLOOKUP(X293,'EE investment costs'!$D$56:$R$656,15,0)</f>
        <v>4.0142666666666669</v>
      </c>
      <c r="F293" s="17">
        <f ca="1">INDEX('EE investment costs'!$D$56:$R$656,MATCH(X293,'EE investment costs'!$D$56:$D$656,0),MATCH($V$8,'EE investment costs'!$D$56:$R$56,0))</f>
        <v>1698.4405123400657</v>
      </c>
      <c r="I293" s="18">
        <v>1</v>
      </c>
      <c r="J293" s="18">
        <v>1</v>
      </c>
      <c r="K293" s="14">
        <f t="shared" ca="1" si="29"/>
        <v>0</v>
      </c>
      <c r="M293" s="19" t="str">
        <f t="shared" ca="1" si="27"/>
        <v>INDVDEFFLA-48</v>
      </c>
      <c r="N293" s="23" t="str">
        <f t="shared" ca="1" si="28"/>
        <v>Motor vehicles Saving Tech-Light 4.8y</v>
      </c>
      <c r="O293" s="23" t="s">
        <v>32</v>
      </c>
      <c r="P293" s="23" t="s">
        <v>33</v>
      </c>
      <c r="Q293" s="23"/>
      <c r="R293" s="23"/>
      <c r="S293" s="19" t="s">
        <v>34</v>
      </c>
      <c r="V293" s="16" t="str">
        <f t="shared" ca="1" si="30"/>
        <v>VD</v>
      </c>
      <c r="W293" s="14" t="str">
        <f t="shared" ca="1" si="30"/>
        <v>Motor vehicles</v>
      </c>
      <c r="X293" s="3" t="str">
        <f>'EE investment costs'!D342</f>
        <v>LA-48</v>
      </c>
      <c r="Y293" s="3" t="str">
        <f>'EE investment costs'!E342</f>
        <v>Light</v>
      </c>
      <c r="AC293" s="123">
        <f>'EE investment costs'!C342</f>
        <v>4.8</v>
      </c>
      <c r="AD293" s="22"/>
    </row>
    <row r="294" spans="2:30">
      <c r="B294" s="14" t="str">
        <f t="shared" ca="1" si="26"/>
        <v>INDVDEFFEM-48</v>
      </c>
      <c r="C294" s="15" t="str">
        <f t="shared" ca="1" si="25"/>
        <v>IVDEM</v>
      </c>
      <c r="D294" s="16">
        <f>'EE investment costs'!$F$15</f>
        <v>2016</v>
      </c>
      <c r="E294" s="14">
        <f>VLOOKUP(X294,'EE investment costs'!$D$56:$R$656,15,0)</f>
        <v>4.2149799999999997</v>
      </c>
      <c r="F294" s="17">
        <f ca="1">INDEX('EE investment costs'!$D$56:$R$656,MATCH(X294,'EE investment costs'!$D$56:$D$656,0),MATCH($V$8,'EE investment costs'!$D$56:$R$56,0))</f>
        <v>1647.3833698943247</v>
      </c>
      <c r="I294" s="18">
        <v>1</v>
      </c>
      <c r="J294" s="18">
        <v>1</v>
      </c>
      <c r="K294" s="14">
        <f t="shared" ca="1" si="29"/>
        <v>0</v>
      </c>
      <c r="M294" s="19" t="str">
        <f t="shared" ca="1" si="27"/>
        <v>INDVDEFFEM-48</v>
      </c>
      <c r="N294" s="23" t="str">
        <f t="shared" ca="1" si="28"/>
        <v>Motor vehicles Saving Tech-Electric Motors 4.8y</v>
      </c>
      <c r="O294" s="23" t="s">
        <v>32</v>
      </c>
      <c r="P294" s="23" t="s">
        <v>33</v>
      </c>
      <c r="Q294" s="23"/>
      <c r="R294" s="23"/>
      <c r="S294" s="19" t="s">
        <v>34</v>
      </c>
      <c r="V294" s="16" t="str">
        <f t="shared" ca="1" si="30"/>
        <v>VD</v>
      </c>
      <c r="W294" s="14" t="str">
        <f t="shared" ca="1" si="30"/>
        <v>Motor vehicles</v>
      </c>
      <c r="X294" s="3" t="str">
        <f>'EE investment costs'!D343</f>
        <v>EM-48</v>
      </c>
      <c r="Y294" s="3" t="str">
        <f>'EE investment costs'!E343</f>
        <v>Electric Motors</v>
      </c>
      <c r="AC294" s="123">
        <f>'EE investment costs'!C343</f>
        <v>4.8</v>
      </c>
      <c r="AD294" s="22"/>
    </row>
    <row r="295" spans="2:30">
      <c r="B295" s="14" t="str">
        <f t="shared" ca="1" si="26"/>
        <v>INDVDEFFTF-48</v>
      </c>
      <c r="C295" s="15" t="str">
        <f t="shared" ca="1" si="25"/>
        <v>IVDTF</v>
      </c>
      <c r="D295" s="16">
        <f>'EE investment costs'!$F$15</f>
        <v>2016</v>
      </c>
      <c r="E295" s="14">
        <f>VLOOKUP(X295,'EE investment costs'!$D$56:$R$656,15,0)</f>
        <v>15.666666666666664</v>
      </c>
      <c r="F295" s="17">
        <f ca="1">INDEX('EE investment costs'!$D$56:$R$656,MATCH(X295,'EE investment costs'!$D$56:$D$656,0),MATCH($V$8,'EE investment costs'!$D$56:$R$56,0))</f>
        <v>0</v>
      </c>
      <c r="I295" s="18">
        <v>1</v>
      </c>
      <c r="J295" s="18">
        <v>1</v>
      </c>
      <c r="K295" s="14">
        <f t="shared" ca="1" si="29"/>
        <v>8</v>
      </c>
      <c r="M295" s="19" t="str">
        <f t="shared" ca="1" si="27"/>
        <v>INDVDEFFTF-48</v>
      </c>
      <c r="N295" s="23" t="str">
        <f t="shared" ca="1" si="28"/>
        <v>Motor vehicles Saving Tech-Haulage Tractors, Trucks, Fishing boats 4.8y</v>
      </c>
      <c r="O295" s="23" t="s">
        <v>32</v>
      </c>
      <c r="P295" s="23" t="s">
        <v>33</v>
      </c>
      <c r="Q295" s="23"/>
      <c r="R295" s="23"/>
      <c r="S295" s="19" t="s">
        <v>34</v>
      </c>
      <c r="V295" s="16" t="str">
        <f t="shared" ca="1" si="30"/>
        <v>VD</v>
      </c>
      <c r="W295" s="14" t="str">
        <f t="shared" ca="1" si="30"/>
        <v>Motor vehicles</v>
      </c>
      <c r="X295" s="3" t="str">
        <f>'EE investment costs'!D344</f>
        <v>TF-48</v>
      </c>
      <c r="Y295" s="3" t="str">
        <f>'EE investment costs'!E344</f>
        <v>Haulage Tractors, Trucks, Fishing boats</v>
      </c>
      <c r="AC295" s="123">
        <f>'EE investment costs'!C344</f>
        <v>4.8</v>
      </c>
      <c r="AD295" s="22"/>
    </row>
    <row r="296" spans="2:30">
      <c r="B296" s="14" t="str">
        <f t="shared" ca="1" si="26"/>
        <v>INDVDEFFMT-49</v>
      </c>
      <c r="C296" s="15" t="str">
        <f t="shared" ca="1" si="25"/>
        <v>IVDMT</v>
      </c>
      <c r="D296" s="16">
        <f>'EE investment costs'!$F$15</f>
        <v>2016</v>
      </c>
      <c r="E296" s="14">
        <f>VLOOKUP(X296,'EE investment costs'!$D$56:$R$656,15,0)</f>
        <v>6.09</v>
      </c>
      <c r="F296" s="17">
        <f ca="1">INDEX('EE investment costs'!$D$56:$R$656,MATCH(X296,'EE investment costs'!$D$56:$D$656,0),MATCH($V$8,'EE investment costs'!$D$56:$R$56,0))</f>
        <v>647.91188037996005</v>
      </c>
      <c r="I296" s="18">
        <v>1</v>
      </c>
      <c r="J296" s="18">
        <v>1</v>
      </c>
      <c r="K296" s="14">
        <f t="shared" ca="1" si="29"/>
        <v>6</v>
      </c>
      <c r="M296" s="19" t="str">
        <f t="shared" ca="1" si="27"/>
        <v>INDVDEFFMT-49</v>
      </c>
      <c r="N296" s="23" t="str">
        <f t="shared" ca="1" si="28"/>
        <v>Motor vehicles Saving Tech-Heat Medium Temp. up to 150C 4.9y</v>
      </c>
      <c r="O296" s="23" t="s">
        <v>32</v>
      </c>
      <c r="P296" s="23" t="s">
        <v>33</v>
      </c>
      <c r="Q296" s="23"/>
      <c r="R296" s="23"/>
      <c r="S296" s="19" t="s">
        <v>34</v>
      </c>
      <c r="V296" s="16" t="str">
        <f t="shared" ca="1" si="30"/>
        <v>VD</v>
      </c>
      <c r="W296" s="14" t="str">
        <f t="shared" ca="1" si="30"/>
        <v>Motor vehicles</v>
      </c>
      <c r="X296" s="3" t="str">
        <f>'EE investment costs'!D345</f>
        <v>MT-49</v>
      </c>
      <c r="Y296" s="3" t="str">
        <f>'EE investment costs'!E345</f>
        <v>Heat Medium Temp. up to 150C</v>
      </c>
      <c r="AC296" s="123">
        <f>'EE investment costs'!C345</f>
        <v>4.9000000000000004</v>
      </c>
      <c r="AD296" s="22"/>
    </row>
    <row r="297" spans="2:30">
      <c r="B297" s="14" t="str">
        <f t="shared" ca="1" si="26"/>
        <v>INDVDEFFHT-49</v>
      </c>
      <c r="C297" s="15" t="str">
        <f t="shared" ca="1" si="25"/>
        <v>IVDHT</v>
      </c>
      <c r="D297" s="16">
        <f>'EE investment costs'!$F$15</f>
        <v>2016</v>
      </c>
      <c r="E297" s="14">
        <f>VLOOKUP(X297,'EE investment costs'!$D$56:$R$656,15,0)</f>
        <v>4.8719999999999999</v>
      </c>
      <c r="F297" s="17">
        <f ca="1">INDEX('EE investment costs'!$D$56:$R$656,MATCH(X297,'EE investment costs'!$D$56:$D$656,0),MATCH($V$8,'EE investment costs'!$D$56:$R$56,0))</f>
        <v>533.27594429481917</v>
      </c>
      <c r="I297" s="18">
        <v>1</v>
      </c>
      <c r="J297" s="18">
        <v>1</v>
      </c>
      <c r="K297" s="14">
        <f t="shared" ca="1" si="29"/>
        <v>7</v>
      </c>
      <c r="M297" s="19" t="str">
        <f t="shared" ca="1" si="27"/>
        <v>INDVDEFFHT-49</v>
      </c>
      <c r="N297" s="23" t="str">
        <f t="shared" ca="1" si="28"/>
        <v>Motor vehicles Saving Tech-Heat High Temp. over 150C 4.9y</v>
      </c>
      <c r="O297" s="23" t="s">
        <v>32</v>
      </c>
      <c r="P297" s="23" t="s">
        <v>33</v>
      </c>
      <c r="Q297" s="23"/>
      <c r="R297" s="23"/>
      <c r="S297" s="19" t="s">
        <v>34</v>
      </c>
      <c r="V297" s="16" t="str">
        <f t="shared" ca="1" si="30"/>
        <v>VD</v>
      </c>
      <c r="W297" s="14" t="str">
        <f t="shared" ca="1" si="30"/>
        <v>Motor vehicles</v>
      </c>
      <c r="X297" s="3" t="str">
        <f>'EE investment costs'!D346</f>
        <v>HT-49</v>
      </c>
      <c r="Y297" s="3" t="str">
        <f>'EE investment costs'!E346</f>
        <v>Heat High Temp. over 150C</v>
      </c>
      <c r="AC297" s="123">
        <f>'EE investment costs'!C346</f>
        <v>4.9000000000000004</v>
      </c>
      <c r="AD297" s="22"/>
    </row>
    <row r="298" spans="2:30">
      <c r="B298" s="14" t="str">
        <f t="shared" ca="1" si="26"/>
        <v>INDVDEFFRH-49</v>
      </c>
      <c r="C298" s="15" t="str">
        <f t="shared" ca="1" si="25"/>
        <v>IVDRH</v>
      </c>
      <c r="D298" s="16">
        <f>'EE investment costs'!$F$15</f>
        <v>2016</v>
      </c>
      <c r="E298" s="14">
        <f>VLOOKUP(X298,'EE investment costs'!$D$56:$R$656,15,0)</f>
        <v>16.168000000000003</v>
      </c>
      <c r="F298" s="17">
        <f ca="1">INDEX('EE investment costs'!$D$56:$R$656,MATCH(X298,'EE investment costs'!$D$56:$D$656,0),MATCH($V$8,'EE investment costs'!$D$56:$R$56,0))</f>
        <v>518.45962361249633</v>
      </c>
      <c r="I298" s="18">
        <v>1</v>
      </c>
      <c r="J298" s="18">
        <v>1</v>
      </c>
      <c r="K298" s="14">
        <f t="shared" ca="1" si="29"/>
        <v>7</v>
      </c>
      <c r="M298" s="19" t="str">
        <f t="shared" ca="1" si="27"/>
        <v>INDVDEFFRH-49</v>
      </c>
      <c r="N298" s="23" t="str">
        <f t="shared" ca="1" si="28"/>
        <v>Motor vehicles Saving Tech-Heat Room Heat 4.9y</v>
      </c>
      <c r="O298" s="23" t="s">
        <v>32</v>
      </c>
      <c r="P298" s="23" t="s">
        <v>33</v>
      </c>
      <c r="Q298" s="23"/>
      <c r="R298" s="23"/>
      <c r="S298" s="19" t="s">
        <v>34</v>
      </c>
      <c r="V298" s="16" t="str">
        <f t="shared" ca="1" si="30"/>
        <v>VD</v>
      </c>
      <c r="W298" s="14" t="str">
        <f t="shared" ca="1" si="30"/>
        <v>Motor vehicles</v>
      </c>
      <c r="X298" s="3" t="str">
        <f>'EE investment costs'!D347</f>
        <v>RH-49</v>
      </c>
      <c r="Y298" s="3" t="str">
        <f>'EE investment costs'!E347</f>
        <v>Heat Room Heat</v>
      </c>
      <c r="AC298" s="123">
        <f>'EE investment costs'!C347</f>
        <v>4.9000000000000004</v>
      </c>
      <c r="AD298" s="22"/>
    </row>
    <row r="299" spans="2:30">
      <c r="B299" s="14" t="str">
        <f t="shared" ca="1" si="26"/>
        <v>INDVDEFFLA-49</v>
      </c>
      <c r="C299" s="15" t="str">
        <f t="shared" ca="1" si="25"/>
        <v>IVDLA</v>
      </c>
      <c r="D299" s="16">
        <f>'EE investment costs'!$F$15</f>
        <v>2016</v>
      </c>
      <c r="E299" s="14">
        <f>VLOOKUP(X299,'EE investment costs'!$D$56:$R$656,15,0)</f>
        <v>4.0273000000000003</v>
      </c>
      <c r="F299" s="17">
        <f ca="1">INDEX('EE investment costs'!$D$56:$R$656,MATCH(X299,'EE investment costs'!$D$56:$D$656,0),MATCH($V$8,'EE investment costs'!$D$56:$R$56,0))</f>
        <v>1713.833725011569</v>
      </c>
      <c r="I299" s="18">
        <v>1</v>
      </c>
      <c r="J299" s="18">
        <v>1</v>
      </c>
      <c r="K299" s="14">
        <f t="shared" ca="1" si="29"/>
        <v>0</v>
      </c>
      <c r="M299" s="19" t="str">
        <f t="shared" ca="1" si="27"/>
        <v>INDVDEFFLA-49</v>
      </c>
      <c r="N299" s="23" t="str">
        <f t="shared" ca="1" si="28"/>
        <v>Motor vehicles Saving Tech-Light 4.9y</v>
      </c>
      <c r="O299" s="23" t="s">
        <v>32</v>
      </c>
      <c r="P299" s="23" t="s">
        <v>33</v>
      </c>
      <c r="Q299" s="23"/>
      <c r="R299" s="23"/>
      <c r="S299" s="19" t="s">
        <v>34</v>
      </c>
      <c r="V299" s="16" t="str">
        <f t="shared" ca="1" si="30"/>
        <v>VD</v>
      </c>
      <c r="W299" s="14" t="str">
        <f t="shared" ca="1" si="30"/>
        <v>Motor vehicles</v>
      </c>
      <c r="X299" s="3" t="str">
        <f>'EE investment costs'!D348</f>
        <v>LA-49</v>
      </c>
      <c r="Y299" s="3" t="str">
        <f>'EE investment costs'!E348</f>
        <v>Light</v>
      </c>
      <c r="AC299" s="123">
        <f>'EE investment costs'!C348</f>
        <v>4.9000000000000004</v>
      </c>
      <c r="AD299" s="22"/>
    </row>
    <row r="300" spans="2:30">
      <c r="B300" s="14" t="str">
        <f t="shared" ca="1" si="26"/>
        <v>INDVDEFFEM-49</v>
      </c>
      <c r="C300" s="15" t="str">
        <f t="shared" ca="1" si="25"/>
        <v>IVDEM</v>
      </c>
      <c r="D300" s="16">
        <f>'EE investment costs'!$F$15</f>
        <v>2016</v>
      </c>
      <c r="E300" s="14">
        <f>VLOOKUP(X300,'EE investment costs'!$D$56:$R$656,15,0)</f>
        <v>4.2286650000000003</v>
      </c>
      <c r="F300" s="17">
        <f ca="1">INDEX('EE investment costs'!$D$56:$R$656,MATCH(X300,'EE investment costs'!$D$56:$D$656,0),MATCH($V$8,'EE investment costs'!$D$56:$R$56,0))</f>
        <v>1665.3863678062532</v>
      </c>
      <c r="I300" s="18">
        <v>1</v>
      </c>
      <c r="J300" s="18">
        <v>1</v>
      </c>
      <c r="K300" s="14">
        <f t="shared" ca="1" si="29"/>
        <v>0</v>
      </c>
      <c r="M300" s="19" t="str">
        <f t="shared" ca="1" si="27"/>
        <v>INDVDEFFEM-49</v>
      </c>
      <c r="N300" s="23" t="str">
        <f t="shared" ca="1" si="28"/>
        <v>Motor vehicles Saving Tech-Electric Motors 4.9y</v>
      </c>
      <c r="O300" s="23" t="s">
        <v>32</v>
      </c>
      <c r="P300" s="23" t="s">
        <v>33</v>
      </c>
      <c r="Q300" s="23"/>
      <c r="R300" s="23"/>
      <c r="S300" s="19" t="s">
        <v>34</v>
      </c>
      <c r="V300" s="16" t="str">
        <f t="shared" ca="1" si="30"/>
        <v>VD</v>
      </c>
      <c r="W300" s="14" t="str">
        <f t="shared" ca="1" si="30"/>
        <v>Motor vehicles</v>
      </c>
      <c r="X300" s="3" t="str">
        <f>'EE investment costs'!D349</f>
        <v>EM-49</v>
      </c>
      <c r="Y300" s="3" t="str">
        <f>'EE investment costs'!E349</f>
        <v>Electric Motors</v>
      </c>
      <c r="AC300" s="123">
        <f>'EE investment costs'!C349</f>
        <v>4.9000000000000004</v>
      </c>
      <c r="AD300" s="22"/>
    </row>
    <row r="301" spans="2:30">
      <c r="B301" s="14" t="str">
        <f t="shared" ca="1" si="26"/>
        <v>INDVDEFFTF-49</v>
      </c>
      <c r="C301" s="15" t="str">
        <f t="shared" ca="1" si="25"/>
        <v>IVDTF</v>
      </c>
      <c r="D301" s="16">
        <f>'EE investment costs'!$F$15</f>
        <v>2016</v>
      </c>
      <c r="E301" s="14">
        <f>VLOOKUP(X301,'EE investment costs'!$D$56:$R$656,15,0)</f>
        <v>15.75</v>
      </c>
      <c r="F301" s="17">
        <f ca="1">INDEX('EE investment costs'!$D$56:$R$656,MATCH(X301,'EE investment costs'!$D$56:$D$656,0),MATCH($V$8,'EE investment costs'!$D$56:$R$56,0))</f>
        <v>0</v>
      </c>
      <c r="I301" s="18">
        <v>1</v>
      </c>
      <c r="J301" s="18">
        <v>1</v>
      </c>
      <c r="K301" s="14">
        <f t="shared" ca="1" si="29"/>
        <v>8</v>
      </c>
      <c r="M301" s="19" t="str">
        <f t="shared" ca="1" si="27"/>
        <v>INDVDEFFTF-49</v>
      </c>
      <c r="N301" s="23" t="str">
        <f t="shared" ca="1" si="28"/>
        <v>Motor vehicles Saving Tech-Haulage Tractors, Trucks, Fishing boats 4.9y</v>
      </c>
      <c r="O301" s="23" t="s">
        <v>32</v>
      </c>
      <c r="P301" s="23" t="s">
        <v>33</v>
      </c>
      <c r="Q301" s="23"/>
      <c r="R301" s="23"/>
      <c r="S301" s="19" t="s">
        <v>34</v>
      </c>
      <c r="V301" s="16" t="str">
        <f t="shared" ca="1" si="30"/>
        <v>VD</v>
      </c>
      <c r="W301" s="14" t="str">
        <f t="shared" ca="1" si="30"/>
        <v>Motor vehicles</v>
      </c>
      <c r="X301" s="3" t="str">
        <f>'EE investment costs'!D350</f>
        <v>TF-49</v>
      </c>
      <c r="Y301" s="3" t="str">
        <f>'EE investment costs'!E350</f>
        <v>Haulage Tractors, Trucks, Fishing boats</v>
      </c>
      <c r="AC301" s="123">
        <f>'EE investment costs'!C350</f>
        <v>4.9000000000000004</v>
      </c>
      <c r="AD301" s="22"/>
    </row>
    <row r="302" spans="2:30">
      <c r="B302" s="14" t="str">
        <f t="shared" ca="1" si="26"/>
        <v>INDVDEFFMT-50</v>
      </c>
      <c r="C302" s="15" t="str">
        <f t="shared" ca="1" si="25"/>
        <v>IVDMT</v>
      </c>
      <c r="D302" s="16">
        <f>'EE investment costs'!$F$15</f>
        <v>2016</v>
      </c>
      <c r="E302" s="14">
        <f>VLOOKUP(X302,'EE investment costs'!$D$56:$R$656,15,0)</f>
        <v>6.1</v>
      </c>
      <c r="F302" s="17">
        <f ca="1">INDEX('EE investment costs'!$D$56:$R$656,MATCH(X302,'EE investment costs'!$D$56:$D$656,0),MATCH($V$8,'EE investment costs'!$D$56:$R$56,0))</f>
        <v>657.17919145899145</v>
      </c>
      <c r="I302" s="18">
        <v>1</v>
      </c>
      <c r="J302" s="18">
        <v>1</v>
      </c>
      <c r="K302" s="14">
        <f t="shared" ca="1" si="29"/>
        <v>6</v>
      </c>
      <c r="M302" s="19" t="str">
        <f t="shared" ca="1" si="27"/>
        <v>INDVDEFFMT-50</v>
      </c>
      <c r="N302" s="23" t="str">
        <f t="shared" ca="1" si="28"/>
        <v>Motor vehicles Saving Tech-Heat Medium Temp. up to 150C 5y</v>
      </c>
      <c r="O302" s="23" t="s">
        <v>32</v>
      </c>
      <c r="P302" s="23" t="s">
        <v>33</v>
      </c>
      <c r="Q302" s="23"/>
      <c r="R302" s="23"/>
      <c r="S302" s="19" t="s">
        <v>34</v>
      </c>
      <c r="V302" s="16" t="str">
        <f t="shared" ca="1" si="30"/>
        <v>VD</v>
      </c>
      <c r="W302" s="14" t="str">
        <f t="shared" ca="1" si="30"/>
        <v>Motor vehicles</v>
      </c>
      <c r="X302" s="3" t="str">
        <f>'EE investment costs'!D351</f>
        <v>MT-50</v>
      </c>
      <c r="Y302" s="3" t="str">
        <f>'EE investment costs'!E351</f>
        <v>Heat Medium Temp. up to 150C</v>
      </c>
      <c r="AC302" s="123">
        <f>'EE investment costs'!C351</f>
        <v>5</v>
      </c>
      <c r="AD302" s="22"/>
    </row>
    <row r="303" spans="2:30">
      <c r="B303" s="14" t="str">
        <f t="shared" ca="1" si="26"/>
        <v>INDVDEFFHT-50</v>
      </c>
      <c r="C303" s="15" t="str">
        <f t="shared" ca="1" si="25"/>
        <v>IVDHT</v>
      </c>
      <c r="D303" s="16">
        <f>'EE investment costs'!$F$15</f>
        <v>2016</v>
      </c>
      <c r="E303" s="14">
        <f>VLOOKUP(X303,'EE investment costs'!$D$56:$R$656,15,0)</f>
        <v>4.88</v>
      </c>
      <c r="F303" s="17">
        <f ca="1">INDEX('EE investment costs'!$D$56:$R$656,MATCH(X303,'EE investment costs'!$D$56:$D$656,0),MATCH($V$8,'EE investment costs'!$D$56:$R$56,0))</f>
        <v>539.66030531546267</v>
      </c>
      <c r="I303" s="18">
        <v>1</v>
      </c>
      <c r="J303" s="18">
        <v>1</v>
      </c>
      <c r="K303" s="14">
        <f t="shared" ca="1" si="29"/>
        <v>7</v>
      </c>
      <c r="M303" s="19" t="str">
        <f t="shared" ca="1" si="27"/>
        <v>INDVDEFFHT-50</v>
      </c>
      <c r="N303" s="23" t="str">
        <f t="shared" ca="1" si="28"/>
        <v>Motor vehicles Saving Tech-Heat High Temp. over 150C 5y</v>
      </c>
      <c r="O303" s="23" t="s">
        <v>32</v>
      </c>
      <c r="P303" s="23" t="s">
        <v>33</v>
      </c>
      <c r="Q303" s="23"/>
      <c r="R303" s="23"/>
      <c r="S303" s="19" t="s">
        <v>34</v>
      </c>
      <c r="V303" s="16" t="str">
        <f t="shared" ca="1" si="30"/>
        <v>VD</v>
      </c>
      <c r="W303" s="14" t="str">
        <f t="shared" ca="1" si="30"/>
        <v>Motor vehicles</v>
      </c>
      <c r="X303" s="3" t="str">
        <f>'EE investment costs'!D352</f>
        <v>HT-50</v>
      </c>
      <c r="Y303" s="3" t="str">
        <f>'EE investment costs'!E352</f>
        <v>Heat High Temp. over 150C</v>
      </c>
      <c r="AC303" s="123">
        <f>'EE investment costs'!C352</f>
        <v>5</v>
      </c>
      <c r="AD303" s="22"/>
    </row>
    <row r="304" spans="2:30">
      <c r="B304" s="14" t="str">
        <f t="shared" ca="1" si="26"/>
        <v>INDVDEFFRH-50</v>
      </c>
      <c r="C304" s="15" t="str">
        <f t="shared" ca="1" si="25"/>
        <v>IVDRH</v>
      </c>
      <c r="D304" s="16">
        <f>'EE investment costs'!$F$15</f>
        <v>2016</v>
      </c>
      <c r="E304" s="14">
        <f>VLOOKUP(X304,'EE investment costs'!$D$56:$R$656,15,0)</f>
        <v>16.186666666666667</v>
      </c>
      <c r="F304" s="17">
        <f ca="1">INDEX('EE investment costs'!$D$56:$R$656,MATCH(X304,'EE investment costs'!$D$56:$D$656,0),MATCH($V$8,'EE investment costs'!$D$56:$R$56,0))</f>
        <v>555.49245387053168</v>
      </c>
      <c r="I304" s="18">
        <v>1</v>
      </c>
      <c r="J304" s="18">
        <v>1</v>
      </c>
      <c r="K304" s="14">
        <f t="shared" ca="1" si="29"/>
        <v>7</v>
      </c>
      <c r="M304" s="19" t="str">
        <f t="shared" ca="1" si="27"/>
        <v>INDVDEFFRH-50</v>
      </c>
      <c r="N304" s="23" t="str">
        <f t="shared" ca="1" si="28"/>
        <v>Motor vehicles Saving Tech-Heat Room Heat 5y</v>
      </c>
      <c r="O304" s="23" t="s">
        <v>32</v>
      </c>
      <c r="P304" s="23" t="s">
        <v>33</v>
      </c>
      <c r="Q304" s="23"/>
      <c r="R304" s="23"/>
      <c r="S304" s="19" t="s">
        <v>34</v>
      </c>
      <c r="V304" s="16" t="str">
        <f t="shared" ca="1" si="30"/>
        <v>VD</v>
      </c>
      <c r="W304" s="14" t="str">
        <f t="shared" ca="1" si="30"/>
        <v>Motor vehicles</v>
      </c>
      <c r="X304" s="3" t="str">
        <f>'EE investment costs'!D353</f>
        <v>RH-50</v>
      </c>
      <c r="Y304" s="3" t="str">
        <f>'EE investment costs'!E353</f>
        <v>Heat Room Heat</v>
      </c>
      <c r="AC304" s="123">
        <f>'EE investment costs'!C353</f>
        <v>5</v>
      </c>
      <c r="AD304" s="22"/>
    </row>
    <row r="305" spans="2:30">
      <c r="B305" s="14" t="str">
        <f t="shared" ca="1" si="26"/>
        <v>INDVDEFFLA-50</v>
      </c>
      <c r="C305" s="15" t="str">
        <f t="shared" ca="1" si="25"/>
        <v>IVDLA</v>
      </c>
      <c r="D305" s="16">
        <f>'EE investment costs'!$F$15</f>
        <v>2016</v>
      </c>
      <c r="E305" s="14">
        <f>VLOOKUP(X305,'EE investment costs'!$D$56:$R$656,15,0)</f>
        <v>4.0403333333333338</v>
      </c>
      <c r="F305" s="17">
        <f ca="1">INDEX('EE investment costs'!$D$56:$R$656,MATCH(X305,'EE investment costs'!$D$56:$D$656,0),MATCH($V$8,'EE investment costs'!$D$56:$R$56,0))</f>
        <v>1729.2269376830718</v>
      </c>
      <c r="I305" s="18">
        <v>1</v>
      </c>
      <c r="J305" s="18">
        <v>1</v>
      </c>
      <c r="K305" s="14">
        <f t="shared" ca="1" si="29"/>
        <v>0</v>
      </c>
      <c r="M305" s="19" t="str">
        <f t="shared" ca="1" si="27"/>
        <v>INDVDEFFLA-50</v>
      </c>
      <c r="N305" s="23" t="str">
        <f t="shared" ca="1" si="28"/>
        <v>Motor vehicles Saving Tech-Light 5y</v>
      </c>
      <c r="O305" s="23" t="s">
        <v>32</v>
      </c>
      <c r="P305" s="23" t="s">
        <v>33</v>
      </c>
      <c r="Q305" s="23"/>
      <c r="R305" s="23"/>
      <c r="S305" s="19" t="s">
        <v>34</v>
      </c>
      <c r="V305" s="16" t="str">
        <f t="shared" ca="1" si="30"/>
        <v>VD</v>
      </c>
      <c r="W305" s="14" t="str">
        <f t="shared" ca="1" si="30"/>
        <v>Motor vehicles</v>
      </c>
      <c r="X305" s="3" t="str">
        <f>'EE investment costs'!D354</f>
        <v>LA-50</v>
      </c>
      <c r="Y305" s="3" t="str">
        <f>'EE investment costs'!E354</f>
        <v>Light</v>
      </c>
      <c r="AC305" s="123">
        <f>'EE investment costs'!C354</f>
        <v>5</v>
      </c>
      <c r="AD305" s="22"/>
    </row>
    <row r="306" spans="2:30">
      <c r="B306" s="14" t="str">
        <f t="shared" ca="1" si="26"/>
        <v>INDVDEFFEM-50</v>
      </c>
      <c r="C306" s="15" t="str">
        <f t="shared" ca="1" si="25"/>
        <v>IVDEM</v>
      </c>
      <c r="D306" s="16">
        <f>'EE investment costs'!$F$15</f>
        <v>2016</v>
      </c>
      <c r="E306" s="14">
        <f>VLOOKUP(X306,'EE investment costs'!$D$56:$R$656,15,0)</f>
        <v>4.2423500000000001</v>
      </c>
      <c r="F306" s="17">
        <f ca="1">INDEX('EE investment costs'!$D$56:$R$656,MATCH(X306,'EE investment costs'!$D$56:$D$656,0),MATCH($V$8,'EE investment costs'!$D$56:$R$56,0))</f>
        <v>1683.3893657181818</v>
      </c>
      <c r="I306" s="18">
        <v>1</v>
      </c>
      <c r="J306" s="18">
        <v>1</v>
      </c>
      <c r="K306" s="14">
        <f t="shared" ca="1" si="29"/>
        <v>0</v>
      </c>
      <c r="M306" s="19" t="str">
        <f t="shared" ca="1" si="27"/>
        <v>INDVDEFFEM-50</v>
      </c>
      <c r="N306" s="23" t="str">
        <f t="shared" ca="1" si="28"/>
        <v>Motor vehicles Saving Tech-Electric Motors 5y</v>
      </c>
      <c r="O306" s="23" t="s">
        <v>32</v>
      </c>
      <c r="P306" s="23" t="s">
        <v>33</v>
      </c>
      <c r="Q306" s="23"/>
      <c r="R306" s="23"/>
      <c r="S306" s="19" t="s">
        <v>34</v>
      </c>
      <c r="V306" s="16" t="str">
        <f t="shared" ca="1" si="30"/>
        <v>VD</v>
      </c>
      <c r="W306" s="14" t="str">
        <f t="shared" ca="1" si="30"/>
        <v>Motor vehicles</v>
      </c>
      <c r="X306" s="3" t="str">
        <f>'EE investment costs'!D355</f>
        <v>EM-50</v>
      </c>
      <c r="Y306" s="3" t="str">
        <f>'EE investment costs'!E355</f>
        <v>Electric Motors</v>
      </c>
      <c r="AC306" s="123">
        <f>'EE investment costs'!C355</f>
        <v>5</v>
      </c>
      <c r="AD306" s="22"/>
    </row>
    <row r="307" spans="2:30" ht="13.5" thickBot="1">
      <c r="B307" s="14" t="str">
        <f t="shared" ca="1" si="26"/>
        <v>INDVDEFFTF-50</v>
      </c>
      <c r="C307" s="15" t="str">
        <f t="shared" ca="1" si="25"/>
        <v>IVDTF</v>
      </c>
      <c r="D307" s="16">
        <f>'EE investment costs'!$F$15</f>
        <v>2016</v>
      </c>
      <c r="E307" s="14">
        <f>VLOOKUP(X307,'EE investment costs'!$D$56:$R$656,15,0)</f>
        <v>15.833333333333332</v>
      </c>
      <c r="F307" s="17">
        <f ca="1">INDEX('EE investment costs'!$D$56:$R$656,MATCH(X307,'EE investment costs'!$D$56:$D$656,0),MATCH($V$8,'EE investment costs'!$D$56:$R$56,0))</f>
        <v>0</v>
      </c>
      <c r="I307" s="18">
        <v>1</v>
      </c>
      <c r="J307" s="18">
        <v>1</v>
      </c>
      <c r="K307" s="14">
        <f t="shared" ca="1" si="29"/>
        <v>8</v>
      </c>
      <c r="M307" s="24" t="str">
        <f t="shared" ca="1" si="27"/>
        <v>INDVDEFFTF-50</v>
      </c>
      <c r="N307" s="25" t="str">
        <f t="shared" ca="1" si="28"/>
        <v>Motor vehicles Saving Tech-Haulage Tractors, Trucks, Fishing boats 5y</v>
      </c>
      <c r="O307" s="25" t="s">
        <v>32</v>
      </c>
      <c r="P307" s="25" t="s">
        <v>33</v>
      </c>
      <c r="Q307" s="25"/>
      <c r="R307" s="25"/>
      <c r="S307" s="24" t="s">
        <v>34</v>
      </c>
      <c r="V307" s="16" t="str">
        <f t="shared" ca="1" si="30"/>
        <v>VD</v>
      </c>
      <c r="W307" s="14" t="str">
        <f t="shared" ca="1" si="30"/>
        <v>Motor vehicles</v>
      </c>
      <c r="X307" s="3" t="str">
        <f>'EE investment costs'!D356</f>
        <v>TF-50</v>
      </c>
      <c r="Y307" s="3" t="str">
        <f>'EE investment costs'!E356</f>
        <v>Haulage Tractors, Trucks, Fishing boats</v>
      </c>
      <c r="AC307" s="123">
        <f>'EE investment costs'!C356</f>
        <v>5</v>
      </c>
      <c r="AD307" s="22"/>
    </row>
    <row r="308" spans="2:30">
      <c r="B308" s="14" t="str">
        <f t="shared" ca="1" si="26"/>
        <v>INDVDEFFMT-51</v>
      </c>
      <c r="C308" s="15" t="str">
        <f ca="1">"I"&amp;MID(B308,4,1)&amp;"D"&amp;MID(B308,9,2)</f>
        <v>IVDMT</v>
      </c>
      <c r="D308" s="16">
        <f>'EE investment costs'!$F$15</f>
        <v>2016</v>
      </c>
      <c r="E308" s="14">
        <f>VLOOKUP(X308,'EE investment costs'!$D$56:$R$656,15,0)</f>
        <v>6.1099999999999994</v>
      </c>
      <c r="F308" s="17">
        <f ca="1">INDEX('EE investment costs'!$D$56:$R$656,MATCH(X308,'EE investment costs'!$D$56:$D$656,0),MATCH($V$8,'EE investment costs'!$D$56:$R$56,0))</f>
        <v>666.44650253802286</v>
      </c>
      <c r="I308" s="18">
        <v>1</v>
      </c>
      <c r="J308" s="18">
        <v>1</v>
      </c>
      <c r="K308" s="14">
        <f t="shared" ca="1" si="29"/>
        <v>6</v>
      </c>
      <c r="M308" s="20" t="str">
        <f t="shared" ca="1" si="27"/>
        <v>INDVDEFFMT-51</v>
      </c>
      <c r="N308" s="21" t="str">
        <f t="shared" ca="1" si="28"/>
        <v>Motor vehicles Saving Tech-Heat Medium Temp. up to 150C 5.1y</v>
      </c>
      <c r="O308" s="21" t="s">
        <v>32</v>
      </c>
      <c r="P308" s="21" t="s">
        <v>33</v>
      </c>
      <c r="Q308" s="21"/>
      <c r="R308" s="21"/>
      <c r="S308" s="20" t="s">
        <v>34</v>
      </c>
      <c r="V308" s="16" t="str">
        <f t="shared" ca="1" si="30"/>
        <v>VD</v>
      </c>
      <c r="W308" s="14" t="str">
        <f t="shared" ca="1" si="30"/>
        <v>Motor vehicles</v>
      </c>
      <c r="X308" s="3" t="str">
        <f>'EE investment costs'!D357</f>
        <v>MT-51</v>
      </c>
      <c r="Y308" s="3" t="str">
        <f>'EE investment costs'!E357</f>
        <v>Heat Medium Temp. up to 150C</v>
      </c>
      <c r="AC308" s="123">
        <f>'EE investment costs'!C357</f>
        <v>5.0999999999999996</v>
      </c>
      <c r="AD308" s="22"/>
    </row>
    <row r="309" spans="2:30">
      <c r="B309" s="14" t="str">
        <f t="shared" ca="1" si="26"/>
        <v>INDVDEFFHT-51</v>
      </c>
      <c r="C309" s="15" t="str">
        <f t="shared" ca="1" si="25"/>
        <v>IVDHT</v>
      </c>
      <c r="D309" s="16">
        <f>'EE investment costs'!$F$15</f>
        <v>2016</v>
      </c>
      <c r="E309" s="14">
        <f>VLOOKUP(X309,'EE investment costs'!$D$56:$R$656,15,0)</f>
        <v>4.8879999999999999</v>
      </c>
      <c r="F309" s="17">
        <f ca="1">INDEX('EE investment costs'!$D$56:$R$656,MATCH(X309,'EE investment costs'!$D$56:$D$656,0),MATCH($V$8,'EE investment costs'!$D$56:$R$56,0))</f>
        <v>546.04466633610605</v>
      </c>
      <c r="I309" s="18">
        <v>1</v>
      </c>
      <c r="J309" s="18">
        <v>1</v>
      </c>
      <c r="K309" s="14">
        <f t="shared" ca="1" si="29"/>
        <v>7</v>
      </c>
      <c r="M309" s="19" t="str">
        <f t="shared" ca="1" si="27"/>
        <v>INDVDEFFHT-51</v>
      </c>
      <c r="N309" s="23" t="str">
        <f t="shared" ca="1" si="28"/>
        <v>Motor vehicles Saving Tech-Heat High Temp. over 150C 5.1y</v>
      </c>
      <c r="O309" s="23" t="s">
        <v>32</v>
      </c>
      <c r="P309" s="23" t="s">
        <v>33</v>
      </c>
      <c r="Q309" s="23"/>
      <c r="R309" s="23"/>
      <c r="S309" s="19" t="s">
        <v>34</v>
      </c>
      <c r="V309" s="16" t="str">
        <f t="shared" ca="1" si="30"/>
        <v>VD</v>
      </c>
      <c r="W309" s="14" t="str">
        <f t="shared" ca="1" si="30"/>
        <v>Motor vehicles</v>
      </c>
      <c r="X309" s="3" t="str">
        <f>'EE investment costs'!D358</f>
        <v>HT-51</v>
      </c>
      <c r="Y309" s="3" t="str">
        <f>'EE investment costs'!E358</f>
        <v>Heat High Temp. over 150C</v>
      </c>
      <c r="AC309" s="123">
        <f>'EE investment costs'!C358</f>
        <v>5.0999999999999996</v>
      </c>
      <c r="AD309" s="22"/>
    </row>
    <row r="310" spans="2:30">
      <c r="B310" s="14" t="str">
        <f t="shared" ca="1" si="26"/>
        <v>INDVDEFFRH-51</v>
      </c>
      <c r="C310" s="15" t="str">
        <f t="shared" ca="1" si="25"/>
        <v>IVDRH</v>
      </c>
      <c r="D310" s="16">
        <f>'EE investment costs'!$F$15</f>
        <v>2016</v>
      </c>
      <c r="E310" s="14">
        <f>VLOOKUP(X310,'EE investment costs'!$D$56:$R$656,15,0)</f>
        <v>16.205333333333336</v>
      </c>
      <c r="F310" s="17">
        <f ca="1">INDEX('EE investment costs'!$D$56:$R$656,MATCH(X310,'EE investment costs'!$D$56:$D$656,0),MATCH($V$8,'EE investment costs'!$D$56:$R$56,0))</f>
        <v>592.52528412856702</v>
      </c>
      <c r="I310" s="18">
        <v>1</v>
      </c>
      <c r="J310" s="18">
        <v>1</v>
      </c>
      <c r="K310" s="14">
        <f t="shared" ca="1" si="29"/>
        <v>7</v>
      </c>
      <c r="M310" s="19" t="str">
        <f t="shared" ca="1" si="27"/>
        <v>INDVDEFFRH-51</v>
      </c>
      <c r="N310" s="23" t="str">
        <f t="shared" ca="1" si="28"/>
        <v>Motor vehicles Saving Tech-Heat Room Heat 5.1y</v>
      </c>
      <c r="O310" s="23" t="s">
        <v>32</v>
      </c>
      <c r="P310" s="23" t="s">
        <v>33</v>
      </c>
      <c r="Q310" s="23"/>
      <c r="R310" s="23"/>
      <c r="S310" s="19" t="s">
        <v>34</v>
      </c>
      <c r="V310" s="16" t="str">
        <f t="shared" ca="1" si="30"/>
        <v>VD</v>
      </c>
      <c r="W310" s="14" t="str">
        <f t="shared" ca="1" si="30"/>
        <v>Motor vehicles</v>
      </c>
      <c r="X310" s="3" t="str">
        <f>'EE investment costs'!D359</f>
        <v>RH-51</v>
      </c>
      <c r="Y310" s="3" t="str">
        <f>'EE investment costs'!E359</f>
        <v>Heat Room Heat</v>
      </c>
      <c r="AC310" s="123">
        <f>'EE investment costs'!C359</f>
        <v>5.0999999999999996</v>
      </c>
      <c r="AD310" s="22"/>
    </row>
    <row r="311" spans="2:30">
      <c r="B311" s="14" t="str">
        <f t="shared" ca="1" si="26"/>
        <v>INDVDEFFLA-51</v>
      </c>
      <c r="C311" s="15" t="str">
        <f t="shared" ca="1" si="25"/>
        <v>IVDLA</v>
      </c>
      <c r="D311" s="16">
        <f>'EE investment costs'!$F$15</f>
        <v>2016</v>
      </c>
      <c r="E311" s="14">
        <f>VLOOKUP(X311,'EE investment costs'!$D$56:$R$656,15,0)</f>
        <v>4.0533666666666672</v>
      </c>
      <c r="F311" s="17">
        <f ca="1">INDEX('EE investment costs'!$D$56:$R$656,MATCH(X311,'EE investment costs'!$D$56:$D$656,0),MATCH($V$8,'EE investment costs'!$D$56:$R$56,0))</f>
        <v>1744.6201503545749</v>
      </c>
      <c r="I311" s="18">
        <v>1</v>
      </c>
      <c r="J311" s="18">
        <v>1</v>
      </c>
      <c r="K311" s="14">
        <f t="shared" ca="1" si="29"/>
        <v>0</v>
      </c>
      <c r="M311" s="19" t="str">
        <f t="shared" ca="1" si="27"/>
        <v>INDVDEFFLA-51</v>
      </c>
      <c r="N311" s="23" t="str">
        <f t="shared" ca="1" si="28"/>
        <v>Motor vehicles Saving Tech-Light 5.1y</v>
      </c>
      <c r="O311" s="23" t="s">
        <v>32</v>
      </c>
      <c r="P311" s="23" t="s">
        <v>33</v>
      </c>
      <c r="Q311" s="23"/>
      <c r="R311" s="23"/>
      <c r="S311" s="19" t="s">
        <v>34</v>
      </c>
      <c r="V311" s="16" t="str">
        <f t="shared" ca="1" si="30"/>
        <v>VD</v>
      </c>
      <c r="W311" s="14" t="str">
        <f t="shared" ca="1" si="30"/>
        <v>Motor vehicles</v>
      </c>
      <c r="X311" s="3" t="str">
        <f>'EE investment costs'!D360</f>
        <v>LA-51</v>
      </c>
      <c r="Y311" s="3" t="str">
        <f>'EE investment costs'!E360</f>
        <v>Light</v>
      </c>
      <c r="AC311" s="123">
        <f>'EE investment costs'!C360</f>
        <v>5.0999999999999996</v>
      </c>
      <c r="AD311" s="22"/>
    </row>
    <row r="312" spans="2:30">
      <c r="B312" s="14" t="str">
        <f t="shared" ca="1" si="26"/>
        <v>INDVDEFFEM-51</v>
      </c>
      <c r="C312" s="15" t="str">
        <f t="shared" ca="1" si="25"/>
        <v>IVDEM</v>
      </c>
      <c r="D312" s="16">
        <f>'EE investment costs'!$F$15</f>
        <v>2016</v>
      </c>
      <c r="E312" s="14">
        <f>VLOOKUP(X312,'EE investment costs'!$D$56:$R$656,15,0)</f>
        <v>4.2560349999999998</v>
      </c>
      <c r="F312" s="17">
        <f ca="1">INDEX('EE investment costs'!$D$56:$R$656,MATCH(X312,'EE investment costs'!$D$56:$D$656,0),MATCH($V$8,'EE investment costs'!$D$56:$R$56,0))</f>
        <v>1701.3923636301104</v>
      </c>
      <c r="I312" s="18">
        <v>1</v>
      </c>
      <c r="J312" s="18">
        <v>1</v>
      </c>
      <c r="K312" s="14">
        <f t="shared" ca="1" si="29"/>
        <v>0</v>
      </c>
      <c r="M312" s="19" t="str">
        <f t="shared" ca="1" si="27"/>
        <v>INDVDEFFEM-51</v>
      </c>
      <c r="N312" s="23" t="str">
        <f t="shared" ca="1" si="28"/>
        <v>Motor vehicles Saving Tech-Electric Motors 5.1y</v>
      </c>
      <c r="O312" s="23" t="s">
        <v>32</v>
      </c>
      <c r="P312" s="23" t="s">
        <v>33</v>
      </c>
      <c r="Q312" s="23"/>
      <c r="R312" s="23"/>
      <c r="S312" s="19" t="s">
        <v>34</v>
      </c>
      <c r="V312" s="16" t="str">
        <f t="shared" ca="1" si="30"/>
        <v>VD</v>
      </c>
      <c r="W312" s="14" t="str">
        <f t="shared" ca="1" si="30"/>
        <v>Motor vehicles</v>
      </c>
      <c r="X312" s="3" t="str">
        <f>'EE investment costs'!D361</f>
        <v>EM-51</v>
      </c>
      <c r="Y312" s="3" t="str">
        <f>'EE investment costs'!E361</f>
        <v>Electric Motors</v>
      </c>
      <c r="AC312" s="123">
        <f>'EE investment costs'!C361</f>
        <v>5.0999999999999996</v>
      </c>
      <c r="AD312" s="22"/>
    </row>
    <row r="313" spans="2:30">
      <c r="B313" s="14" t="str">
        <f t="shared" ca="1" si="26"/>
        <v>INDVDEFFTF-51</v>
      </c>
      <c r="C313" s="15" t="str">
        <f t="shared" ref="C313:C367" ca="1" si="31">"I"&amp;MID(B313,4,1)&amp;"D"&amp;MID(B313,9,2)</f>
        <v>IVDTF</v>
      </c>
      <c r="D313" s="16">
        <f>'EE investment costs'!$F$15</f>
        <v>2016</v>
      </c>
      <c r="E313" s="14">
        <f>VLOOKUP(X313,'EE investment costs'!$D$56:$R$656,15,0)</f>
        <v>15.916666666666664</v>
      </c>
      <c r="F313" s="17">
        <f ca="1">INDEX('EE investment costs'!$D$56:$R$656,MATCH(X313,'EE investment costs'!$D$56:$D$656,0),MATCH($V$8,'EE investment costs'!$D$56:$R$56,0))</f>
        <v>0</v>
      </c>
      <c r="I313" s="18">
        <v>1</v>
      </c>
      <c r="J313" s="18">
        <v>1</v>
      </c>
      <c r="K313" s="14">
        <f t="shared" ca="1" si="29"/>
        <v>8</v>
      </c>
      <c r="M313" s="19" t="str">
        <f t="shared" ca="1" si="27"/>
        <v>INDVDEFFTF-51</v>
      </c>
      <c r="N313" s="23" t="str">
        <f t="shared" ca="1" si="28"/>
        <v>Motor vehicles Saving Tech-Haulage Tractors, Trucks, Fishing boats 5.1y</v>
      </c>
      <c r="O313" s="23" t="s">
        <v>32</v>
      </c>
      <c r="P313" s="23" t="s">
        <v>33</v>
      </c>
      <c r="Q313" s="23"/>
      <c r="R313" s="23"/>
      <c r="S313" s="19" t="s">
        <v>34</v>
      </c>
      <c r="V313" s="16" t="str">
        <f t="shared" ca="1" si="30"/>
        <v>VD</v>
      </c>
      <c r="W313" s="14" t="str">
        <f t="shared" ca="1" si="30"/>
        <v>Motor vehicles</v>
      </c>
      <c r="X313" s="3" t="str">
        <f>'EE investment costs'!D362</f>
        <v>TF-51</v>
      </c>
      <c r="Y313" s="3" t="str">
        <f>'EE investment costs'!E362</f>
        <v>Haulage Tractors, Trucks, Fishing boats</v>
      </c>
      <c r="AC313" s="123">
        <f>'EE investment costs'!C362</f>
        <v>5.0999999999999996</v>
      </c>
      <c r="AD313" s="22"/>
    </row>
    <row r="314" spans="2:30">
      <c r="B314" s="14" t="str">
        <f t="shared" ca="1" si="26"/>
        <v>INDVDEFFMT-52</v>
      </c>
      <c r="C314" s="15" t="str">
        <f t="shared" ca="1" si="31"/>
        <v>IVDMT</v>
      </c>
      <c r="D314" s="16">
        <f>'EE investment costs'!$F$15</f>
        <v>2016</v>
      </c>
      <c r="E314" s="14">
        <f>VLOOKUP(X314,'EE investment costs'!$D$56:$R$656,15,0)</f>
        <v>6.1199999999999992</v>
      </c>
      <c r="F314" s="17">
        <f ca="1">INDEX('EE investment costs'!$D$56:$R$656,MATCH(X314,'EE investment costs'!$D$56:$D$656,0),MATCH($V$8,'EE investment costs'!$D$56:$R$56,0))</f>
        <v>675.7138136170546</v>
      </c>
      <c r="I314" s="18">
        <v>1</v>
      </c>
      <c r="J314" s="18">
        <v>1</v>
      </c>
      <c r="K314" s="14">
        <f t="shared" ca="1" si="29"/>
        <v>6</v>
      </c>
      <c r="M314" s="19" t="str">
        <f t="shared" ca="1" si="27"/>
        <v>INDVDEFFMT-52</v>
      </c>
      <c r="N314" s="23" t="str">
        <f t="shared" ca="1" si="28"/>
        <v>Motor vehicles Saving Tech-Heat Medium Temp. up to 150C 5.2y</v>
      </c>
      <c r="O314" s="23" t="s">
        <v>32</v>
      </c>
      <c r="P314" s="23" t="s">
        <v>33</v>
      </c>
      <c r="Q314" s="23"/>
      <c r="R314" s="23"/>
      <c r="S314" s="19" t="s">
        <v>34</v>
      </c>
      <c r="V314" s="16" t="str">
        <f t="shared" ca="1" si="30"/>
        <v>VD</v>
      </c>
      <c r="W314" s="14" t="str">
        <f t="shared" ca="1" si="30"/>
        <v>Motor vehicles</v>
      </c>
      <c r="X314" s="3" t="str">
        <f>'EE investment costs'!D363</f>
        <v>MT-52</v>
      </c>
      <c r="Y314" s="3" t="str">
        <f>'EE investment costs'!E363</f>
        <v>Heat Medium Temp. up to 150C</v>
      </c>
      <c r="AC314" s="123">
        <f>'EE investment costs'!C363</f>
        <v>5.2</v>
      </c>
      <c r="AD314" s="22"/>
    </row>
    <row r="315" spans="2:30">
      <c r="B315" s="14" t="str">
        <f t="shared" ca="1" si="26"/>
        <v>INDVDEFFHT-52</v>
      </c>
      <c r="C315" s="15" t="str">
        <f t="shared" ca="1" si="31"/>
        <v>IVDHT</v>
      </c>
      <c r="D315" s="16">
        <f>'EE investment costs'!$F$15</f>
        <v>2016</v>
      </c>
      <c r="E315" s="14">
        <f>VLOOKUP(X315,'EE investment costs'!$D$56:$R$656,15,0)</f>
        <v>4.8959999999999999</v>
      </c>
      <c r="F315" s="17">
        <f ca="1">INDEX('EE investment costs'!$D$56:$R$656,MATCH(X315,'EE investment costs'!$D$56:$D$656,0),MATCH($V$8,'EE investment costs'!$D$56:$R$56,0))</f>
        <v>552.42902735674954</v>
      </c>
      <c r="I315" s="18">
        <v>1</v>
      </c>
      <c r="J315" s="18">
        <v>1</v>
      </c>
      <c r="K315" s="14">
        <f t="shared" ca="1" si="29"/>
        <v>7</v>
      </c>
      <c r="M315" s="19" t="str">
        <f t="shared" ca="1" si="27"/>
        <v>INDVDEFFHT-52</v>
      </c>
      <c r="N315" s="23" t="str">
        <f t="shared" ca="1" si="28"/>
        <v>Motor vehicles Saving Tech-Heat High Temp. over 150C 5.2y</v>
      </c>
      <c r="O315" s="23" t="s">
        <v>32</v>
      </c>
      <c r="P315" s="23" t="s">
        <v>33</v>
      </c>
      <c r="Q315" s="23"/>
      <c r="R315" s="23"/>
      <c r="S315" s="19" t="s">
        <v>34</v>
      </c>
      <c r="V315" s="16" t="str">
        <f t="shared" ca="1" si="30"/>
        <v>VD</v>
      </c>
      <c r="W315" s="14" t="str">
        <f t="shared" ca="1" si="30"/>
        <v>Motor vehicles</v>
      </c>
      <c r="X315" s="3" t="str">
        <f>'EE investment costs'!D364</f>
        <v>HT-52</v>
      </c>
      <c r="Y315" s="3" t="str">
        <f>'EE investment costs'!E364</f>
        <v>Heat High Temp. over 150C</v>
      </c>
      <c r="AC315" s="123">
        <f>'EE investment costs'!C364</f>
        <v>5.2</v>
      </c>
      <c r="AD315" s="22"/>
    </row>
    <row r="316" spans="2:30">
      <c r="B316" s="14" t="str">
        <f t="shared" ca="1" si="26"/>
        <v>INDVDEFFRH-52</v>
      </c>
      <c r="C316" s="15" t="str">
        <f t="shared" ca="1" si="31"/>
        <v>IVDRH</v>
      </c>
      <c r="D316" s="16">
        <f>'EE investment costs'!$F$15</f>
        <v>2016</v>
      </c>
      <c r="E316" s="14">
        <f>VLOOKUP(X316,'EE investment costs'!$D$56:$R$656,15,0)</f>
        <v>16.224000000000004</v>
      </c>
      <c r="F316" s="17">
        <f ca="1">INDEX('EE investment costs'!$D$56:$R$656,MATCH(X316,'EE investment costs'!$D$56:$D$656,0),MATCH($V$8,'EE investment costs'!$D$56:$R$56,0))</f>
        <v>629.5581143866026</v>
      </c>
      <c r="I316" s="18">
        <v>1</v>
      </c>
      <c r="J316" s="18">
        <v>1</v>
      </c>
      <c r="K316" s="14">
        <f t="shared" ca="1" si="29"/>
        <v>6</v>
      </c>
      <c r="M316" s="19" t="str">
        <f t="shared" ca="1" si="27"/>
        <v>INDVDEFFRH-52</v>
      </c>
      <c r="N316" s="23" t="str">
        <f t="shared" ca="1" si="28"/>
        <v>Motor vehicles Saving Tech-Heat Room Heat 5.2y</v>
      </c>
      <c r="O316" s="23" t="s">
        <v>32</v>
      </c>
      <c r="P316" s="23" t="s">
        <v>33</v>
      </c>
      <c r="Q316" s="23"/>
      <c r="R316" s="23"/>
      <c r="S316" s="19" t="s">
        <v>34</v>
      </c>
      <c r="V316" s="16" t="str">
        <f t="shared" ca="1" si="30"/>
        <v>VD</v>
      </c>
      <c r="W316" s="14" t="str">
        <f t="shared" ca="1" si="30"/>
        <v>Motor vehicles</v>
      </c>
      <c r="X316" s="3" t="str">
        <f>'EE investment costs'!D365</f>
        <v>RH-52</v>
      </c>
      <c r="Y316" s="3" t="str">
        <f>'EE investment costs'!E365</f>
        <v>Heat Room Heat</v>
      </c>
      <c r="AC316" s="123">
        <f>'EE investment costs'!C365</f>
        <v>5.2</v>
      </c>
      <c r="AD316" s="22"/>
    </row>
    <row r="317" spans="2:30">
      <c r="B317" s="14" t="str">
        <f t="shared" ca="1" si="26"/>
        <v>INDVDEFFLA-52</v>
      </c>
      <c r="C317" s="15" t="str">
        <f t="shared" ca="1" si="31"/>
        <v>IVDLA</v>
      </c>
      <c r="D317" s="16">
        <f>'EE investment costs'!$F$15</f>
        <v>2016</v>
      </c>
      <c r="E317" s="14">
        <f>VLOOKUP(X317,'EE investment costs'!$D$56:$R$656,15,0)</f>
        <v>4.0663999999999998</v>
      </c>
      <c r="F317" s="17">
        <f ca="1">INDEX('EE investment costs'!$D$56:$R$656,MATCH(X317,'EE investment costs'!$D$56:$D$656,0),MATCH($V$8,'EE investment costs'!$D$56:$R$56,0))</f>
        <v>1760.0133630260782</v>
      </c>
      <c r="I317" s="18">
        <v>1</v>
      </c>
      <c r="J317" s="18">
        <v>1</v>
      </c>
      <c r="K317" s="14">
        <f t="shared" ca="1" si="29"/>
        <v>0</v>
      </c>
      <c r="M317" s="19" t="str">
        <f t="shared" ca="1" si="27"/>
        <v>INDVDEFFLA-52</v>
      </c>
      <c r="N317" s="23" t="str">
        <f t="shared" ca="1" si="28"/>
        <v>Motor vehicles Saving Tech-Light 5.2y</v>
      </c>
      <c r="O317" s="23" t="s">
        <v>32</v>
      </c>
      <c r="P317" s="23" t="s">
        <v>33</v>
      </c>
      <c r="Q317" s="23"/>
      <c r="R317" s="23"/>
      <c r="S317" s="19" t="s">
        <v>34</v>
      </c>
      <c r="V317" s="16" t="str">
        <f t="shared" ca="1" si="30"/>
        <v>VD</v>
      </c>
      <c r="W317" s="14" t="str">
        <f t="shared" ca="1" si="30"/>
        <v>Motor vehicles</v>
      </c>
      <c r="X317" s="3" t="str">
        <f>'EE investment costs'!D366</f>
        <v>LA-52</v>
      </c>
      <c r="Y317" s="3" t="str">
        <f>'EE investment costs'!E366</f>
        <v>Light</v>
      </c>
      <c r="AC317" s="123">
        <f>'EE investment costs'!C366</f>
        <v>5.2</v>
      </c>
      <c r="AD317" s="22"/>
    </row>
    <row r="318" spans="2:30">
      <c r="B318" s="14" t="str">
        <f t="shared" ca="1" si="26"/>
        <v>INDVDEFFEM-52</v>
      </c>
      <c r="C318" s="15" t="str">
        <f t="shared" ca="1" si="31"/>
        <v>IVDEM</v>
      </c>
      <c r="D318" s="16">
        <f>'EE investment costs'!$F$15</f>
        <v>2016</v>
      </c>
      <c r="E318" s="14">
        <f>VLOOKUP(X318,'EE investment costs'!$D$56:$R$656,15,0)</f>
        <v>4.2697200000000004</v>
      </c>
      <c r="F318" s="17">
        <f ca="1">INDEX('EE investment costs'!$D$56:$R$656,MATCH(X318,'EE investment costs'!$D$56:$D$656,0),MATCH($V$8,'EE investment costs'!$D$56:$R$56,0))</f>
        <v>1719.3953615420389</v>
      </c>
      <c r="I318" s="18">
        <v>1</v>
      </c>
      <c r="J318" s="18">
        <v>1</v>
      </c>
      <c r="K318" s="14">
        <f t="shared" ca="1" si="29"/>
        <v>0</v>
      </c>
      <c r="M318" s="19" t="str">
        <f t="shared" ca="1" si="27"/>
        <v>INDVDEFFEM-52</v>
      </c>
      <c r="N318" s="23" t="str">
        <f t="shared" ca="1" si="28"/>
        <v>Motor vehicles Saving Tech-Electric Motors 5.2y</v>
      </c>
      <c r="O318" s="23" t="s">
        <v>32</v>
      </c>
      <c r="P318" s="23" t="s">
        <v>33</v>
      </c>
      <c r="Q318" s="23"/>
      <c r="R318" s="23"/>
      <c r="S318" s="19" t="s">
        <v>34</v>
      </c>
      <c r="V318" s="16" t="str">
        <f t="shared" ca="1" si="30"/>
        <v>VD</v>
      </c>
      <c r="W318" s="14" t="str">
        <f t="shared" ca="1" si="30"/>
        <v>Motor vehicles</v>
      </c>
      <c r="X318" s="3" t="str">
        <f>'EE investment costs'!D367</f>
        <v>EM-52</v>
      </c>
      <c r="Y318" s="3" t="str">
        <f>'EE investment costs'!E367</f>
        <v>Electric Motors</v>
      </c>
      <c r="AC318" s="123">
        <f>'EE investment costs'!C367</f>
        <v>5.2</v>
      </c>
      <c r="AD318" s="22"/>
    </row>
    <row r="319" spans="2:30">
      <c r="B319" s="14" t="str">
        <f t="shared" ca="1" si="26"/>
        <v>INDVDEFFTF-52</v>
      </c>
      <c r="C319" s="15" t="str">
        <f t="shared" ca="1" si="31"/>
        <v>IVDTF</v>
      </c>
      <c r="D319" s="16">
        <f>'EE investment costs'!$F$15</f>
        <v>2016</v>
      </c>
      <c r="E319" s="14">
        <f>VLOOKUP(X319,'EE investment costs'!$D$56:$R$656,15,0)</f>
        <v>16</v>
      </c>
      <c r="F319" s="17">
        <f ca="1">INDEX('EE investment costs'!$D$56:$R$656,MATCH(X319,'EE investment costs'!$D$56:$D$656,0),MATCH($V$8,'EE investment costs'!$D$56:$R$56,0))</f>
        <v>0</v>
      </c>
      <c r="I319" s="18">
        <v>1</v>
      </c>
      <c r="J319" s="18">
        <v>1</v>
      </c>
      <c r="K319" s="14">
        <f t="shared" ca="1" si="29"/>
        <v>8</v>
      </c>
      <c r="M319" s="19" t="str">
        <f t="shared" ca="1" si="27"/>
        <v>INDVDEFFTF-52</v>
      </c>
      <c r="N319" s="23" t="str">
        <f t="shared" ca="1" si="28"/>
        <v>Motor vehicles Saving Tech-Haulage Tractors, Trucks, Fishing boats 5.2y</v>
      </c>
      <c r="O319" s="23" t="s">
        <v>32</v>
      </c>
      <c r="P319" s="23" t="s">
        <v>33</v>
      </c>
      <c r="Q319" s="23"/>
      <c r="R319" s="23"/>
      <c r="S319" s="19" t="s">
        <v>34</v>
      </c>
      <c r="V319" s="16" t="str">
        <f t="shared" ca="1" si="30"/>
        <v>VD</v>
      </c>
      <c r="W319" s="14" t="str">
        <f t="shared" ca="1" si="30"/>
        <v>Motor vehicles</v>
      </c>
      <c r="X319" s="3" t="str">
        <f>'EE investment costs'!D368</f>
        <v>TF-52</v>
      </c>
      <c r="Y319" s="3" t="str">
        <f>'EE investment costs'!E368</f>
        <v>Haulage Tractors, Trucks, Fishing boats</v>
      </c>
      <c r="AC319" s="123">
        <f>'EE investment costs'!C368</f>
        <v>5.2</v>
      </c>
      <c r="AD319" s="22"/>
    </row>
    <row r="320" spans="2:30">
      <c r="B320" s="14" t="str">
        <f t="shared" ca="1" si="26"/>
        <v>INDVDEFFMT-53</v>
      </c>
      <c r="C320" s="15" t="str">
        <f t="shared" ca="1" si="31"/>
        <v>IVDMT</v>
      </c>
      <c r="D320" s="16">
        <f>'EE investment costs'!$F$15</f>
        <v>2016</v>
      </c>
      <c r="E320" s="14">
        <f>VLOOKUP(X320,'EE investment costs'!$D$56:$R$656,15,0)</f>
        <v>6.13</v>
      </c>
      <c r="F320" s="17">
        <f ca="1">INDEX('EE investment costs'!$D$56:$R$656,MATCH(X320,'EE investment costs'!$D$56:$D$656,0),MATCH($V$8,'EE investment costs'!$D$56:$R$56,0))</f>
        <v>684.981124696086</v>
      </c>
      <c r="I320" s="18">
        <v>1</v>
      </c>
      <c r="J320" s="18">
        <v>1</v>
      </c>
      <c r="K320" s="14">
        <f t="shared" ca="1" si="29"/>
        <v>6</v>
      </c>
      <c r="M320" s="19" t="str">
        <f t="shared" ca="1" si="27"/>
        <v>INDVDEFFMT-53</v>
      </c>
      <c r="N320" s="23" t="str">
        <f t="shared" ca="1" si="28"/>
        <v>Motor vehicles Saving Tech-Heat Medium Temp. up to 150C 5.3y</v>
      </c>
      <c r="O320" s="23" t="s">
        <v>32</v>
      </c>
      <c r="P320" s="23" t="s">
        <v>33</v>
      </c>
      <c r="Q320" s="23"/>
      <c r="R320" s="23"/>
      <c r="S320" s="19" t="s">
        <v>34</v>
      </c>
      <c r="V320" s="16" t="str">
        <f t="shared" ca="1" si="30"/>
        <v>VD</v>
      </c>
      <c r="W320" s="14" t="str">
        <f t="shared" ca="1" si="30"/>
        <v>Motor vehicles</v>
      </c>
      <c r="X320" s="3" t="str">
        <f>'EE investment costs'!D369</f>
        <v>MT-53</v>
      </c>
      <c r="Y320" s="3" t="str">
        <f>'EE investment costs'!E369</f>
        <v>Heat Medium Temp. up to 150C</v>
      </c>
      <c r="AC320" s="123">
        <f>'EE investment costs'!C369</f>
        <v>5.3</v>
      </c>
      <c r="AD320" s="22"/>
    </row>
    <row r="321" spans="2:30">
      <c r="B321" s="14" t="str">
        <f t="shared" ca="1" si="26"/>
        <v>INDVDEFFHT-53</v>
      </c>
      <c r="C321" s="15" t="str">
        <f t="shared" ca="1" si="31"/>
        <v>IVDHT</v>
      </c>
      <c r="D321" s="16">
        <f>'EE investment costs'!$F$15</f>
        <v>2016</v>
      </c>
      <c r="E321" s="14">
        <f>VLOOKUP(X321,'EE investment costs'!$D$56:$R$656,15,0)</f>
        <v>4.9039999999999999</v>
      </c>
      <c r="F321" s="17">
        <f ca="1">INDEX('EE investment costs'!$D$56:$R$656,MATCH(X321,'EE investment costs'!$D$56:$D$656,0),MATCH($V$8,'EE investment costs'!$D$56:$R$56,0))</f>
        <v>558.81338837739304</v>
      </c>
      <c r="I321" s="18">
        <v>1</v>
      </c>
      <c r="J321" s="18">
        <v>1</v>
      </c>
      <c r="K321" s="14">
        <f t="shared" ca="1" si="29"/>
        <v>7</v>
      </c>
      <c r="M321" s="19" t="str">
        <f t="shared" ca="1" si="27"/>
        <v>INDVDEFFHT-53</v>
      </c>
      <c r="N321" s="23" t="str">
        <f t="shared" ca="1" si="28"/>
        <v>Motor vehicles Saving Tech-Heat High Temp. over 150C 5.3y</v>
      </c>
      <c r="O321" s="23" t="s">
        <v>32</v>
      </c>
      <c r="P321" s="23" t="s">
        <v>33</v>
      </c>
      <c r="Q321" s="23"/>
      <c r="R321" s="23"/>
      <c r="S321" s="19" t="s">
        <v>34</v>
      </c>
      <c r="V321" s="16" t="str">
        <f t="shared" ca="1" si="30"/>
        <v>VD</v>
      </c>
      <c r="W321" s="14" t="str">
        <f t="shared" ca="1" si="30"/>
        <v>Motor vehicles</v>
      </c>
      <c r="X321" s="3" t="str">
        <f>'EE investment costs'!D370</f>
        <v>HT-53</v>
      </c>
      <c r="Y321" s="3" t="str">
        <f>'EE investment costs'!E370</f>
        <v>Heat High Temp. over 150C</v>
      </c>
      <c r="AC321" s="123">
        <f>'EE investment costs'!C370</f>
        <v>5.3</v>
      </c>
      <c r="AD321" s="22"/>
    </row>
    <row r="322" spans="2:30">
      <c r="B322" s="14" t="str">
        <f t="shared" ca="1" si="26"/>
        <v>INDVDEFFRH-53</v>
      </c>
      <c r="C322" s="15" t="str">
        <f t="shared" ca="1" si="31"/>
        <v>IVDRH</v>
      </c>
      <c r="D322" s="16">
        <f>'EE investment costs'!$F$15</f>
        <v>2016</v>
      </c>
      <c r="E322" s="14">
        <f>VLOOKUP(X322,'EE investment costs'!$D$56:$R$656,15,0)</f>
        <v>16.242666666666668</v>
      </c>
      <c r="F322" s="17">
        <f ca="1">INDEX('EE investment costs'!$D$56:$R$656,MATCH(X322,'EE investment costs'!$D$56:$D$656,0),MATCH($V$8,'EE investment costs'!$D$56:$R$56,0))</f>
        <v>666.59094464463783</v>
      </c>
      <c r="I322" s="18">
        <v>1</v>
      </c>
      <c r="J322" s="18">
        <v>1</v>
      </c>
      <c r="K322" s="14">
        <f t="shared" ca="1" si="29"/>
        <v>6</v>
      </c>
      <c r="M322" s="19" t="str">
        <f t="shared" ca="1" si="27"/>
        <v>INDVDEFFRH-53</v>
      </c>
      <c r="N322" s="23" t="str">
        <f t="shared" ca="1" si="28"/>
        <v>Motor vehicles Saving Tech-Heat Room Heat 5.3y</v>
      </c>
      <c r="O322" s="23" t="s">
        <v>32</v>
      </c>
      <c r="P322" s="23" t="s">
        <v>33</v>
      </c>
      <c r="Q322" s="23"/>
      <c r="R322" s="23"/>
      <c r="S322" s="19" t="s">
        <v>34</v>
      </c>
      <c r="V322" s="16" t="str">
        <f t="shared" ca="1" si="30"/>
        <v>VD</v>
      </c>
      <c r="W322" s="14" t="str">
        <f t="shared" ca="1" si="30"/>
        <v>Motor vehicles</v>
      </c>
      <c r="X322" s="3" t="str">
        <f>'EE investment costs'!D371</f>
        <v>RH-53</v>
      </c>
      <c r="Y322" s="3" t="str">
        <f>'EE investment costs'!E371</f>
        <v>Heat Room Heat</v>
      </c>
      <c r="AC322" s="123">
        <f>'EE investment costs'!C371</f>
        <v>5.3</v>
      </c>
      <c r="AD322" s="22"/>
    </row>
    <row r="323" spans="2:30">
      <c r="B323" s="14" t="str">
        <f t="shared" ca="1" si="26"/>
        <v>INDVDEFFLA-53</v>
      </c>
      <c r="C323" s="15" t="str">
        <f t="shared" ca="1" si="31"/>
        <v>IVDLA</v>
      </c>
      <c r="D323" s="16">
        <f>'EE investment costs'!$F$15</f>
        <v>2016</v>
      </c>
      <c r="E323" s="14">
        <f>VLOOKUP(X323,'EE investment costs'!$D$56:$R$656,15,0)</f>
        <v>4.0794333333333332</v>
      </c>
      <c r="F323" s="17">
        <f ca="1">INDEX('EE investment costs'!$D$56:$R$656,MATCH(X323,'EE investment costs'!$D$56:$D$656,0),MATCH($V$8,'EE investment costs'!$D$56:$R$56,0))</f>
        <v>1775.406575697581</v>
      </c>
      <c r="I323" s="18">
        <v>1</v>
      </c>
      <c r="J323" s="18">
        <v>1</v>
      </c>
      <c r="K323" s="14">
        <f t="shared" ca="1" si="29"/>
        <v>0</v>
      </c>
      <c r="M323" s="19" t="str">
        <f t="shared" ca="1" si="27"/>
        <v>INDVDEFFLA-53</v>
      </c>
      <c r="N323" s="23" t="str">
        <f t="shared" ca="1" si="28"/>
        <v>Motor vehicles Saving Tech-Light 5.3y</v>
      </c>
      <c r="O323" s="23" t="s">
        <v>32</v>
      </c>
      <c r="P323" s="23" t="s">
        <v>33</v>
      </c>
      <c r="Q323" s="23"/>
      <c r="R323" s="23"/>
      <c r="S323" s="19" t="s">
        <v>34</v>
      </c>
      <c r="V323" s="16" t="str">
        <f t="shared" ca="1" si="30"/>
        <v>VD</v>
      </c>
      <c r="W323" s="14" t="str">
        <f t="shared" ca="1" si="30"/>
        <v>Motor vehicles</v>
      </c>
      <c r="X323" s="3" t="str">
        <f>'EE investment costs'!D372</f>
        <v>LA-53</v>
      </c>
      <c r="Y323" s="3" t="str">
        <f>'EE investment costs'!E372</f>
        <v>Light</v>
      </c>
      <c r="AC323" s="123">
        <f>'EE investment costs'!C372</f>
        <v>5.3</v>
      </c>
      <c r="AD323" s="22"/>
    </row>
    <row r="324" spans="2:30">
      <c r="B324" s="14" t="str">
        <f t="shared" ca="1" si="26"/>
        <v>INDVDEFFEM-53</v>
      </c>
      <c r="C324" s="15" t="str">
        <f t="shared" ca="1" si="31"/>
        <v>IVDEM</v>
      </c>
      <c r="D324" s="16">
        <f>'EE investment costs'!$F$15</f>
        <v>2016</v>
      </c>
      <c r="E324" s="14">
        <f>VLOOKUP(X324,'EE investment costs'!$D$56:$R$656,15,0)</f>
        <v>4.2834050000000001</v>
      </c>
      <c r="F324" s="17">
        <f ca="1">INDEX('EE investment costs'!$D$56:$R$656,MATCH(X324,'EE investment costs'!$D$56:$D$656,0),MATCH($V$8,'EE investment costs'!$D$56:$R$56,0))</f>
        <v>1737.3983594539675</v>
      </c>
      <c r="I324" s="18">
        <v>1</v>
      </c>
      <c r="J324" s="18">
        <v>1</v>
      </c>
      <c r="K324" s="14">
        <f t="shared" ca="1" si="29"/>
        <v>0</v>
      </c>
      <c r="M324" s="19" t="str">
        <f t="shared" ca="1" si="27"/>
        <v>INDVDEFFEM-53</v>
      </c>
      <c r="N324" s="23" t="str">
        <f t="shared" ca="1" si="28"/>
        <v>Motor vehicles Saving Tech-Electric Motors 5.3y</v>
      </c>
      <c r="O324" s="23" t="s">
        <v>32</v>
      </c>
      <c r="P324" s="23" t="s">
        <v>33</v>
      </c>
      <c r="Q324" s="23"/>
      <c r="R324" s="23"/>
      <c r="S324" s="19" t="s">
        <v>34</v>
      </c>
      <c r="V324" s="16" t="str">
        <f t="shared" ca="1" si="30"/>
        <v>VD</v>
      </c>
      <c r="W324" s="14" t="str">
        <f t="shared" ca="1" si="30"/>
        <v>Motor vehicles</v>
      </c>
      <c r="X324" s="3" t="str">
        <f>'EE investment costs'!D373</f>
        <v>EM-53</v>
      </c>
      <c r="Y324" s="3" t="str">
        <f>'EE investment costs'!E373</f>
        <v>Electric Motors</v>
      </c>
      <c r="AC324" s="123">
        <f>'EE investment costs'!C373</f>
        <v>5.3</v>
      </c>
      <c r="AD324" s="22"/>
    </row>
    <row r="325" spans="2:30">
      <c r="B325" s="14" t="str">
        <f t="shared" ca="1" si="26"/>
        <v>INDVDEFFTF-53</v>
      </c>
      <c r="C325" s="15" t="str">
        <f t="shared" ca="1" si="31"/>
        <v>IVDTF</v>
      </c>
      <c r="D325" s="16">
        <f>'EE investment costs'!$F$15</f>
        <v>2016</v>
      </c>
      <c r="E325" s="14">
        <f>VLOOKUP(X325,'EE investment costs'!$D$56:$R$656,15,0)</f>
        <v>16.083333333333332</v>
      </c>
      <c r="F325" s="17">
        <f ca="1">INDEX('EE investment costs'!$D$56:$R$656,MATCH(X325,'EE investment costs'!$D$56:$D$656,0),MATCH($V$8,'EE investment costs'!$D$56:$R$56,0))</f>
        <v>0</v>
      </c>
      <c r="I325" s="18">
        <v>1</v>
      </c>
      <c r="J325" s="18">
        <v>1</v>
      </c>
      <c r="K325" s="14">
        <f t="shared" ca="1" si="29"/>
        <v>8</v>
      </c>
      <c r="M325" s="19" t="str">
        <f t="shared" ca="1" si="27"/>
        <v>INDVDEFFTF-53</v>
      </c>
      <c r="N325" s="23" t="str">
        <f t="shared" ca="1" si="28"/>
        <v>Motor vehicles Saving Tech-Haulage Tractors, Trucks, Fishing boats 5.3y</v>
      </c>
      <c r="O325" s="23" t="s">
        <v>32</v>
      </c>
      <c r="P325" s="23" t="s">
        <v>33</v>
      </c>
      <c r="Q325" s="23"/>
      <c r="R325" s="23"/>
      <c r="S325" s="19" t="s">
        <v>34</v>
      </c>
      <c r="V325" s="16" t="str">
        <f t="shared" ca="1" si="30"/>
        <v>VD</v>
      </c>
      <c r="W325" s="14" t="str">
        <f t="shared" ca="1" si="30"/>
        <v>Motor vehicles</v>
      </c>
      <c r="X325" s="3" t="str">
        <f>'EE investment costs'!D374</f>
        <v>TF-53</v>
      </c>
      <c r="Y325" s="3" t="str">
        <f>'EE investment costs'!E374</f>
        <v>Haulage Tractors, Trucks, Fishing boats</v>
      </c>
      <c r="AC325" s="123">
        <f>'EE investment costs'!C374</f>
        <v>5.3</v>
      </c>
      <c r="AD325" s="22"/>
    </row>
    <row r="326" spans="2:30">
      <c r="B326" s="14" t="str">
        <f t="shared" ca="1" si="26"/>
        <v>INDVDEFFMT-54</v>
      </c>
      <c r="C326" s="15" t="str">
        <f t="shared" ca="1" si="31"/>
        <v>IVDMT</v>
      </c>
      <c r="D326" s="16">
        <f>'EE investment costs'!$F$15</f>
        <v>2016</v>
      </c>
      <c r="E326" s="14">
        <f>VLOOKUP(X326,'EE investment costs'!$D$56:$R$656,15,0)</f>
        <v>6.14</v>
      </c>
      <c r="F326" s="17">
        <f ca="1">INDEX('EE investment costs'!$D$56:$R$656,MATCH(X326,'EE investment costs'!$D$56:$D$656,0),MATCH($V$8,'EE investment costs'!$D$56:$R$56,0))</f>
        <v>694.2484357751174</v>
      </c>
      <c r="I326" s="18">
        <v>1</v>
      </c>
      <c r="J326" s="18">
        <v>1</v>
      </c>
      <c r="K326" s="14">
        <f t="shared" ca="1" si="29"/>
        <v>6</v>
      </c>
      <c r="M326" s="19" t="str">
        <f t="shared" ca="1" si="27"/>
        <v>INDVDEFFMT-54</v>
      </c>
      <c r="N326" s="23" t="str">
        <f t="shared" ca="1" si="28"/>
        <v>Motor vehicles Saving Tech-Heat Medium Temp. up to 150C 5.4y</v>
      </c>
      <c r="O326" s="23" t="s">
        <v>32</v>
      </c>
      <c r="P326" s="23" t="s">
        <v>33</v>
      </c>
      <c r="Q326" s="23"/>
      <c r="R326" s="23"/>
      <c r="S326" s="19" t="s">
        <v>34</v>
      </c>
      <c r="V326" s="16" t="str">
        <f t="shared" ca="1" si="30"/>
        <v>VD</v>
      </c>
      <c r="W326" s="14" t="str">
        <f t="shared" ca="1" si="30"/>
        <v>Motor vehicles</v>
      </c>
      <c r="X326" s="3" t="str">
        <f>'EE investment costs'!D375</f>
        <v>MT-54</v>
      </c>
      <c r="Y326" s="3" t="str">
        <f>'EE investment costs'!E375</f>
        <v>Heat Medium Temp. up to 150C</v>
      </c>
      <c r="AC326" s="123">
        <f>'EE investment costs'!C375</f>
        <v>5.4</v>
      </c>
      <c r="AD326" s="22"/>
    </row>
    <row r="327" spans="2:30">
      <c r="B327" s="14" t="str">
        <f t="shared" ca="1" si="26"/>
        <v>INDVDEFFHT-54</v>
      </c>
      <c r="C327" s="15" t="str">
        <f t="shared" ca="1" si="31"/>
        <v>IVDHT</v>
      </c>
      <c r="D327" s="16">
        <f>'EE investment costs'!$F$15</f>
        <v>2016</v>
      </c>
      <c r="E327" s="14">
        <f>VLOOKUP(X327,'EE investment costs'!$D$56:$R$656,15,0)</f>
        <v>4.9119999999999999</v>
      </c>
      <c r="F327" s="17">
        <f ca="1">INDEX('EE investment costs'!$D$56:$R$656,MATCH(X327,'EE investment costs'!$D$56:$D$656,0),MATCH($V$8,'EE investment costs'!$D$56:$R$56,0))</f>
        <v>565.19774939803654</v>
      </c>
      <c r="I327" s="18">
        <v>1</v>
      </c>
      <c r="J327" s="18">
        <v>1</v>
      </c>
      <c r="K327" s="14">
        <f t="shared" ca="1" si="29"/>
        <v>7</v>
      </c>
      <c r="M327" s="19" t="str">
        <f t="shared" ca="1" si="27"/>
        <v>INDVDEFFHT-54</v>
      </c>
      <c r="N327" s="23" t="str">
        <f t="shared" ca="1" si="28"/>
        <v>Motor vehicles Saving Tech-Heat High Temp. over 150C 5.4y</v>
      </c>
      <c r="O327" s="23" t="s">
        <v>32</v>
      </c>
      <c r="P327" s="23" t="s">
        <v>33</v>
      </c>
      <c r="Q327" s="23"/>
      <c r="R327" s="23"/>
      <c r="S327" s="19" t="s">
        <v>34</v>
      </c>
      <c r="V327" s="16" t="str">
        <f t="shared" ca="1" si="30"/>
        <v>VD</v>
      </c>
      <c r="W327" s="14" t="str">
        <f t="shared" ca="1" si="30"/>
        <v>Motor vehicles</v>
      </c>
      <c r="X327" s="3" t="str">
        <f>'EE investment costs'!D376</f>
        <v>HT-54</v>
      </c>
      <c r="Y327" s="3" t="str">
        <f>'EE investment costs'!E376</f>
        <v>Heat High Temp. over 150C</v>
      </c>
      <c r="AC327" s="123">
        <f>'EE investment costs'!C376</f>
        <v>5.4</v>
      </c>
      <c r="AD327" s="22"/>
    </row>
    <row r="328" spans="2:30">
      <c r="B328" s="14" t="str">
        <f t="shared" ref="B328:B391" ca="1" si="32">M328</f>
        <v>INDVDEFFRH-54</v>
      </c>
      <c r="C328" s="15" t="str">
        <f t="shared" ca="1" si="31"/>
        <v>IVDRH</v>
      </c>
      <c r="D328" s="16">
        <f>'EE investment costs'!$F$15</f>
        <v>2016</v>
      </c>
      <c r="E328" s="14">
        <f>VLOOKUP(X328,'EE investment costs'!$D$56:$R$656,15,0)</f>
        <v>16.261333333333337</v>
      </c>
      <c r="F328" s="17">
        <f ca="1">INDEX('EE investment costs'!$D$56:$R$656,MATCH(X328,'EE investment costs'!$D$56:$D$656,0),MATCH($V$8,'EE investment costs'!$D$56:$R$56,0))</f>
        <v>703.6237749026734</v>
      </c>
      <c r="I328" s="18">
        <v>1</v>
      </c>
      <c r="J328" s="18">
        <v>1</v>
      </c>
      <c r="K328" s="14">
        <f t="shared" ca="1" si="29"/>
        <v>5</v>
      </c>
      <c r="M328" s="19" t="str">
        <f t="shared" ref="M328:M391" ca="1" si="33">CONCATENATE("IND",$V$8,"EFF",$X328)</f>
        <v>INDVDEFFRH-54</v>
      </c>
      <c r="N328" s="23" t="str">
        <f t="shared" ca="1" si="28"/>
        <v>Motor vehicles Saving Tech-Heat Room Heat 5.4y</v>
      </c>
      <c r="O328" s="23" t="s">
        <v>32</v>
      </c>
      <c r="P328" s="23" t="s">
        <v>33</v>
      </c>
      <c r="Q328" s="23"/>
      <c r="R328" s="23"/>
      <c r="S328" s="19" t="s">
        <v>34</v>
      </c>
      <c r="V328" s="16" t="str">
        <f t="shared" ca="1" si="30"/>
        <v>VD</v>
      </c>
      <c r="W328" s="14" t="str">
        <f t="shared" ca="1" si="30"/>
        <v>Motor vehicles</v>
      </c>
      <c r="X328" s="3" t="str">
        <f>'EE investment costs'!D377</f>
        <v>RH-54</v>
      </c>
      <c r="Y328" s="3" t="str">
        <f>'EE investment costs'!E377</f>
        <v>Heat Room Heat</v>
      </c>
      <c r="AC328" s="123">
        <f>'EE investment costs'!C377</f>
        <v>5.4</v>
      </c>
      <c r="AD328" s="22"/>
    </row>
    <row r="329" spans="2:30">
      <c r="B329" s="14" t="str">
        <f t="shared" ca="1" si="32"/>
        <v>INDVDEFFLA-54</v>
      </c>
      <c r="C329" s="15" t="str">
        <f t="shared" ca="1" si="31"/>
        <v>IVDLA</v>
      </c>
      <c r="D329" s="16">
        <f>'EE investment costs'!$F$15</f>
        <v>2016</v>
      </c>
      <c r="E329" s="14">
        <f>VLOOKUP(X329,'EE investment costs'!$D$56:$R$656,15,0)</f>
        <v>4.0924666666666667</v>
      </c>
      <c r="F329" s="17">
        <f ca="1">INDEX('EE investment costs'!$D$56:$R$656,MATCH(X329,'EE investment costs'!$D$56:$D$656,0),MATCH($V$8,'EE investment costs'!$D$56:$R$56,0))</f>
        <v>1790.7997883690841</v>
      </c>
      <c r="I329" s="18">
        <v>1</v>
      </c>
      <c r="J329" s="18">
        <v>1</v>
      </c>
      <c r="K329" s="14">
        <f t="shared" ca="1" si="29"/>
        <v>0</v>
      </c>
      <c r="M329" s="19" t="str">
        <f t="shared" ca="1" si="33"/>
        <v>INDVDEFFLA-54</v>
      </c>
      <c r="N329" s="23" t="str">
        <f t="shared" ref="N329:N392" ca="1" si="34">$W$8&amp;" Saving Tech"&amp;"-"&amp;$Y329&amp;" "&amp;AC329&amp;"y"</f>
        <v>Motor vehicles Saving Tech-Light 5.4y</v>
      </c>
      <c r="O329" s="23" t="s">
        <v>32</v>
      </c>
      <c r="P329" s="23" t="s">
        <v>33</v>
      </c>
      <c r="Q329" s="23"/>
      <c r="R329" s="23"/>
      <c r="S329" s="19" t="s">
        <v>34</v>
      </c>
      <c r="V329" s="16" t="str">
        <f t="shared" ca="1" si="30"/>
        <v>VD</v>
      </c>
      <c r="W329" s="14" t="str">
        <f t="shared" ca="1" si="30"/>
        <v>Motor vehicles</v>
      </c>
      <c r="X329" s="3" t="str">
        <f>'EE investment costs'!D378</f>
        <v>LA-54</v>
      </c>
      <c r="Y329" s="3" t="str">
        <f>'EE investment costs'!E378</f>
        <v>Light</v>
      </c>
      <c r="AC329" s="123">
        <f>'EE investment costs'!C378</f>
        <v>5.4</v>
      </c>
      <c r="AD329" s="22"/>
    </row>
    <row r="330" spans="2:30">
      <c r="B330" s="14" t="str">
        <f t="shared" ca="1" si="32"/>
        <v>INDVDEFFEM-54</v>
      </c>
      <c r="C330" s="15" t="str">
        <f t="shared" ca="1" si="31"/>
        <v>IVDEM</v>
      </c>
      <c r="D330" s="16">
        <f>'EE investment costs'!$F$15</f>
        <v>2016</v>
      </c>
      <c r="E330" s="14">
        <f>VLOOKUP(X330,'EE investment costs'!$D$56:$R$656,15,0)</f>
        <v>4.2970899999999999</v>
      </c>
      <c r="F330" s="17">
        <f ca="1">INDEX('EE investment costs'!$D$56:$R$656,MATCH(X330,'EE investment costs'!$D$56:$D$656,0),MATCH($V$8,'EE investment costs'!$D$56:$R$56,0))</f>
        <v>1755.4013573658963</v>
      </c>
      <c r="I330" s="18">
        <v>1</v>
      </c>
      <c r="J330" s="18">
        <v>1</v>
      </c>
      <c r="K330" s="14">
        <f t="shared" ref="K330:K393" ca="1" si="35">IF(F330&lt;500,1,0)+IF(F330&lt;600,1,0)+IF(F330&lt;700,1,0)+IF(F330&lt;800,1,0)+IF(F330&lt;900,1,0)+IF(F330&lt;1000,1,0)+IF(F330&lt;1100,1,0)+IF(F330&lt;1200,1,0)</f>
        <v>0</v>
      </c>
      <c r="M330" s="19" t="str">
        <f t="shared" ca="1" si="33"/>
        <v>INDVDEFFEM-54</v>
      </c>
      <c r="N330" s="23" t="str">
        <f t="shared" ca="1" si="34"/>
        <v>Motor vehicles Saving Tech-Electric Motors 5.4y</v>
      </c>
      <c r="O330" s="23" t="s">
        <v>32</v>
      </c>
      <c r="P330" s="23" t="s">
        <v>33</v>
      </c>
      <c r="Q330" s="23"/>
      <c r="R330" s="23"/>
      <c r="S330" s="19" t="s">
        <v>34</v>
      </c>
      <c r="V330" s="16" t="str">
        <f t="shared" ref="V330:W393" ca="1" si="36">V329</f>
        <v>VD</v>
      </c>
      <c r="W330" s="14" t="str">
        <f t="shared" ca="1" si="36"/>
        <v>Motor vehicles</v>
      </c>
      <c r="X330" s="3" t="str">
        <f>'EE investment costs'!D379</f>
        <v>EM-54</v>
      </c>
      <c r="Y330" s="3" t="str">
        <f>'EE investment costs'!E379</f>
        <v>Electric Motors</v>
      </c>
      <c r="AC330" s="123">
        <f>'EE investment costs'!C379</f>
        <v>5.4</v>
      </c>
      <c r="AD330" s="22"/>
    </row>
    <row r="331" spans="2:30">
      <c r="B331" s="14" t="str">
        <f t="shared" ca="1" si="32"/>
        <v>INDVDEFFTF-54</v>
      </c>
      <c r="C331" s="15" t="str">
        <f t="shared" ca="1" si="31"/>
        <v>IVDTF</v>
      </c>
      <c r="D331" s="16">
        <f>'EE investment costs'!$F$15</f>
        <v>2016</v>
      </c>
      <c r="E331" s="14">
        <f>VLOOKUP(X331,'EE investment costs'!$D$56:$R$656,15,0)</f>
        <v>16.166666666666664</v>
      </c>
      <c r="F331" s="17">
        <f ca="1">INDEX('EE investment costs'!$D$56:$R$656,MATCH(X331,'EE investment costs'!$D$56:$D$656,0),MATCH($V$8,'EE investment costs'!$D$56:$R$56,0))</f>
        <v>0</v>
      </c>
      <c r="I331" s="18">
        <v>1</v>
      </c>
      <c r="J331" s="18">
        <v>1</v>
      </c>
      <c r="K331" s="14">
        <f t="shared" ca="1" si="35"/>
        <v>8</v>
      </c>
      <c r="M331" s="19" t="str">
        <f t="shared" ca="1" si="33"/>
        <v>INDVDEFFTF-54</v>
      </c>
      <c r="N331" s="23" t="str">
        <f t="shared" ca="1" si="34"/>
        <v>Motor vehicles Saving Tech-Haulage Tractors, Trucks, Fishing boats 5.4y</v>
      </c>
      <c r="O331" s="23" t="s">
        <v>32</v>
      </c>
      <c r="P331" s="23" t="s">
        <v>33</v>
      </c>
      <c r="Q331" s="23"/>
      <c r="R331" s="23"/>
      <c r="S331" s="19" t="s">
        <v>34</v>
      </c>
      <c r="V331" s="16" t="str">
        <f t="shared" ca="1" si="36"/>
        <v>VD</v>
      </c>
      <c r="W331" s="14" t="str">
        <f t="shared" ca="1" si="36"/>
        <v>Motor vehicles</v>
      </c>
      <c r="X331" s="3" t="str">
        <f>'EE investment costs'!D380</f>
        <v>TF-54</v>
      </c>
      <c r="Y331" s="3" t="str">
        <f>'EE investment costs'!E380</f>
        <v>Haulage Tractors, Trucks, Fishing boats</v>
      </c>
      <c r="AC331" s="123">
        <f>'EE investment costs'!C380</f>
        <v>5.4</v>
      </c>
      <c r="AD331" s="22"/>
    </row>
    <row r="332" spans="2:30">
      <c r="B332" s="14" t="str">
        <f t="shared" ca="1" si="32"/>
        <v>INDVDEFFMT-55</v>
      </c>
      <c r="C332" s="15" t="str">
        <f t="shared" ca="1" si="31"/>
        <v>IVDMT</v>
      </c>
      <c r="D332" s="16">
        <f>'EE investment costs'!$F$15</f>
        <v>2016</v>
      </c>
      <c r="E332" s="14">
        <f>VLOOKUP(X332,'EE investment costs'!$D$56:$R$656,15,0)</f>
        <v>6.1499999999999995</v>
      </c>
      <c r="F332" s="17">
        <f ca="1">INDEX('EE investment costs'!$D$56:$R$656,MATCH(X332,'EE investment costs'!$D$56:$D$656,0),MATCH($V$8,'EE investment costs'!$D$56:$R$56,0))</f>
        <v>703.51574685414903</v>
      </c>
      <c r="I332" s="18">
        <v>1</v>
      </c>
      <c r="J332" s="18">
        <v>1</v>
      </c>
      <c r="K332" s="14">
        <f t="shared" ca="1" si="35"/>
        <v>5</v>
      </c>
      <c r="M332" s="19" t="str">
        <f t="shared" ca="1" si="33"/>
        <v>INDVDEFFMT-55</v>
      </c>
      <c r="N332" s="23" t="str">
        <f t="shared" ca="1" si="34"/>
        <v>Motor vehicles Saving Tech-Heat Medium Temp. up to 150C 5.5y</v>
      </c>
      <c r="O332" s="23" t="s">
        <v>32</v>
      </c>
      <c r="P332" s="23" t="s">
        <v>33</v>
      </c>
      <c r="Q332" s="23"/>
      <c r="R332" s="23"/>
      <c r="S332" s="19" t="s">
        <v>34</v>
      </c>
      <c r="V332" s="16" t="str">
        <f t="shared" ca="1" si="36"/>
        <v>VD</v>
      </c>
      <c r="W332" s="14" t="str">
        <f t="shared" ca="1" si="36"/>
        <v>Motor vehicles</v>
      </c>
      <c r="X332" s="3" t="str">
        <f>'EE investment costs'!D381</f>
        <v>MT-55</v>
      </c>
      <c r="Y332" s="3" t="str">
        <f>'EE investment costs'!E381</f>
        <v>Heat Medium Temp. up to 150C</v>
      </c>
      <c r="AC332" s="123">
        <f>'EE investment costs'!C381</f>
        <v>5.5</v>
      </c>
      <c r="AD332" s="22"/>
    </row>
    <row r="333" spans="2:30">
      <c r="B333" s="14" t="str">
        <f t="shared" ca="1" si="32"/>
        <v>INDVDEFFHT-55</v>
      </c>
      <c r="C333" s="15" t="str">
        <f t="shared" ca="1" si="31"/>
        <v>IVDHT</v>
      </c>
      <c r="D333" s="16">
        <f>'EE investment costs'!$F$15</f>
        <v>2016</v>
      </c>
      <c r="E333" s="14">
        <f>VLOOKUP(X333,'EE investment costs'!$D$56:$R$656,15,0)</f>
        <v>4.92</v>
      </c>
      <c r="F333" s="17">
        <f ca="1">INDEX('EE investment costs'!$D$56:$R$656,MATCH(X333,'EE investment costs'!$D$56:$D$656,0),MATCH($V$8,'EE investment costs'!$D$56:$R$56,0))</f>
        <v>571.58211041867992</v>
      </c>
      <c r="I333" s="18">
        <v>1</v>
      </c>
      <c r="J333" s="18">
        <v>1</v>
      </c>
      <c r="K333" s="14">
        <f t="shared" ca="1" si="35"/>
        <v>7</v>
      </c>
      <c r="M333" s="19" t="str">
        <f t="shared" ca="1" si="33"/>
        <v>INDVDEFFHT-55</v>
      </c>
      <c r="N333" s="23" t="str">
        <f t="shared" ca="1" si="34"/>
        <v>Motor vehicles Saving Tech-Heat High Temp. over 150C 5.5y</v>
      </c>
      <c r="O333" s="23" t="s">
        <v>32</v>
      </c>
      <c r="P333" s="23" t="s">
        <v>33</v>
      </c>
      <c r="Q333" s="23"/>
      <c r="R333" s="23"/>
      <c r="S333" s="19" t="s">
        <v>34</v>
      </c>
      <c r="V333" s="16" t="str">
        <f t="shared" ca="1" si="36"/>
        <v>VD</v>
      </c>
      <c r="W333" s="14" t="str">
        <f t="shared" ca="1" si="36"/>
        <v>Motor vehicles</v>
      </c>
      <c r="X333" s="3" t="str">
        <f>'EE investment costs'!D382</f>
        <v>HT-55</v>
      </c>
      <c r="Y333" s="3" t="str">
        <f>'EE investment costs'!E382</f>
        <v>Heat High Temp. over 150C</v>
      </c>
      <c r="AC333" s="123">
        <f>'EE investment costs'!C382</f>
        <v>5.5</v>
      </c>
      <c r="AD333" s="22"/>
    </row>
    <row r="334" spans="2:30">
      <c r="B334" s="14" t="str">
        <f t="shared" ca="1" si="32"/>
        <v>INDVDEFFRH-55</v>
      </c>
      <c r="C334" s="15" t="str">
        <f t="shared" ca="1" si="31"/>
        <v>IVDRH</v>
      </c>
      <c r="D334" s="16">
        <f>'EE investment costs'!$F$15</f>
        <v>2016</v>
      </c>
      <c r="E334" s="14">
        <f>VLOOKUP(X334,'EE investment costs'!$D$56:$R$656,15,0)</f>
        <v>16.28</v>
      </c>
      <c r="F334" s="17">
        <f ca="1">INDEX('EE investment costs'!$D$56:$R$656,MATCH(X334,'EE investment costs'!$D$56:$D$656,0),MATCH($V$8,'EE investment costs'!$D$56:$R$56,0))</f>
        <v>740.65660516070875</v>
      </c>
      <c r="I334" s="18">
        <v>1</v>
      </c>
      <c r="J334" s="18">
        <v>1</v>
      </c>
      <c r="K334" s="14">
        <f t="shared" ca="1" si="35"/>
        <v>5</v>
      </c>
      <c r="M334" s="19" t="str">
        <f t="shared" ca="1" si="33"/>
        <v>INDVDEFFRH-55</v>
      </c>
      <c r="N334" s="23" t="str">
        <f t="shared" ca="1" si="34"/>
        <v>Motor vehicles Saving Tech-Heat Room Heat 5.5y</v>
      </c>
      <c r="O334" s="23" t="s">
        <v>32</v>
      </c>
      <c r="P334" s="23" t="s">
        <v>33</v>
      </c>
      <c r="Q334" s="23"/>
      <c r="R334" s="23"/>
      <c r="S334" s="19" t="s">
        <v>34</v>
      </c>
      <c r="V334" s="16" t="str">
        <f t="shared" ca="1" si="36"/>
        <v>VD</v>
      </c>
      <c r="W334" s="14" t="str">
        <f t="shared" ca="1" si="36"/>
        <v>Motor vehicles</v>
      </c>
      <c r="X334" s="3" t="str">
        <f>'EE investment costs'!D383</f>
        <v>RH-55</v>
      </c>
      <c r="Y334" s="3" t="str">
        <f>'EE investment costs'!E383</f>
        <v>Heat Room Heat</v>
      </c>
      <c r="AC334" s="123">
        <f>'EE investment costs'!C383</f>
        <v>5.5</v>
      </c>
      <c r="AD334" s="22"/>
    </row>
    <row r="335" spans="2:30">
      <c r="B335" s="14" t="str">
        <f t="shared" ca="1" si="32"/>
        <v>INDVDEFFLA-55</v>
      </c>
      <c r="C335" s="15" t="str">
        <f t="shared" ca="1" si="31"/>
        <v>IVDLA</v>
      </c>
      <c r="D335" s="16">
        <f>'EE investment costs'!$F$15</f>
        <v>2016</v>
      </c>
      <c r="E335" s="14">
        <f>VLOOKUP(X335,'EE investment costs'!$D$56:$R$656,15,0)</f>
        <v>4.1055000000000001</v>
      </c>
      <c r="F335" s="17">
        <f ca="1">INDEX('EE investment costs'!$D$56:$R$656,MATCH(X335,'EE investment costs'!$D$56:$D$656,0),MATCH($V$8,'EE investment costs'!$D$56:$R$56,0))</f>
        <v>1806.193001040587</v>
      </c>
      <c r="I335" s="18">
        <v>1</v>
      </c>
      <c r="J335" s="18">
        <v>1</v>
      </c>
      <c r="K335" s="14">
        <f t="shared" ca="1" si="35"/>
        <v>0</v>
      </c>
      <c r="M335" s="19" t="str">
        <f t="shared" ca="1" si="33"/>
        <v>INDVDEFFLA-55</v>
      </c>
      <c r="N335" s="23" t="str">
        <f t="shared" ca="1" si="34"/>
        <v>Motor vehicles Saving Tech-Light 5.5y</v>
      </c>
      <c r="O335" s="23" t="s">
        <v>32</v>
      </c>
      <c r="P335" s="23" t="s">
        <v>33</v>
      </c>
      <c r="Q335" s="23"/>
      <c r="R335" s="23"/>
      <c r="S335" s="19" t="s">
        <v>34</v>
      </c>
      <c r="V335" s="16" t="str">
        <f t="shared" ca="1" si="36"/>
        <v>VD</v>
      </c>
      <c r="W335" s="14" t="str">
        <f t="shared" ca="1" si="36"/>
        <v>Motor vehicles</v>
      </c>
      <c r="X335" s="3" t="str">
        <f>'EE investment costs'!D384</f>
        <v>LA-55</v>
      </c>
      <c r="Y335" s="3" t="str">
        <f>'EE investment costs'!E384</f>
        <v>Light</v>
      </c>
      <c r="AC335" s="123">
        <f>'EE investment costs'!C384</f>
        <v>5.5</v>
      </c>
      <c r="AD335" s="22"/>
    </row>
    <row r="336" spans="2:30">
      <c r="B336" s="14" t="str">
        <f t="shared" ca="1" si="32"/>
        <v>INDVDEFFEM-55</v>
      </c>
      <c r="C336" s="15" t="str">
        <f t="shared" ca="1" si="31"/>
        <v>IVDEM</v>
      </c>
      <c r="D336" s="16">
        <f>'EE investment costs'!$F$15</f>
        <v>2016</v>
      </c>
      <c r="E336" s="14">
        <f>VLOOKUP(X336,'EE investment costs'!$D$56:$R$656,15,0)</f>
        <v>4.3107749999999996</v>
      </c>
      <c r="F336" s="17">
        <f ca="1">INDEX('EE investment costs'!$D$56:$R$656,MATCH(X336,'EE investment costs'!$D$56:$D$656,0),MATCH($V$8,'EE investment costs'!$D$56:$R$56,0))</f>
        <v>1773.4043552778246</v>
      </c>
      <c r="I336" s="18">
        <v>1</v>
      </c>
      <c r="J336" s="18">
        <v>1</v>
      </c>
      <c r="K336" s="14">
        <f t="shared" ca="1" si="35"/>
        <v>0</v>
      </c>
      <c r="M336" s="19" t="str">
        <f t="shared" ca="1" si="33"/>
        <v>INDVDEFFEM-55</v>
      </c>
      <c r="N336" s="23" t="str">
        <f t="shared" ca="1" si="34"/>
        <v>Motor vehicles Saving Tech-Electric Motors 5.5y</v>
      </c>
      <c r="O336" s="23" t="s">
        <v>32</v>
      </c>
      <c r="P336" s="23" t="s">
        <v>33</v>
      </c>
      <c r="Q336" s="23"/>
      <c r="R336" s="23"/>
      <c r="S336" s="19" t="s">
        <v>34</v>
      </c>
      <c r="V336" s="16" t="str">
        <f t="shared" ca="1" si="36"/>
        <v>VD</v>
      </c>
      <c r="W336" s="14" t="str">
        <f t="shared" ca="1" si="36"/>
        <v>Motor vehicles</v>
      </c>
      <c r="X336" s="3" t="str">
        <f>'EE investment costs'!D385</f>
        <v>EM-55</v>
      </c>
      <c r="Y336" s="3" t="str">
        <f>'EE investment costs'!E385</f>
        <v>Electric Motors</v>
      </c>
      <c r="AC336" s="123">
        <f>'EE investment costs'!C385</f>
        <v>5.5</v>
      </c>
      <c r="AD336" s="22"/>
    </row>
    <row r="337" spans="2:30">
      <c r="B337" s="14" t="str">
        <f t="shared" ca="1" si="32"/>
        <v>INDVDEFFTF-55</v>
      </c>
      <c r="C337" s="15" t="str">
        <f t="shared" ca="1" si="31"/>
        <v>IVDTF</v>
      </c>
      <c r="D337" s="16">
        <f>'EE investment costs'!$F$15</f>
        <v>2016</v>
      </c>
      <c r="E337" s="14">
        <f>VLOOKUP(X337,'EE investment costs'!$D$56:$R$656,15,0)</f>
        <v>16.25</v>
      </c>
      <c r="F337" s="17">
        <f ca="1">INDEX('EE investment costs'!$D$56:$R$656,MATCH(X337,'EE investment costs'!$D$56:$D$656,0),MATCH($V$8,'EE investment costs'!$D$56:$R$56,0))</f>
        <v>0</v>
      </c>
      <c r="I337" s="18">
        <v>1</v>
      </c>
      <c r="J337" s="18">
        <v>1</v>
      </c>
      <c r="K337" s="14">
        <f t="shared" ca="1" si="35"/>
        <v>8</v>
      </c>
      <c r="M337" s="19" t="str">
        <f t="shared" ca="1" si="33"/>
        <v>INDVDEFFTF-55</v>
      </c>
      <c r="N337" s="23" t="str">
        <f t="shared" ca="1" si="34"/>
        <v>Motor vehicles Saving Tech-Haulage Tractors, Trucks, Fishing boats 5.5y</v>
      </c>
      <c r="O337" s="23" t="s">
        <v>32</v>
      </c>
      <c r="P337" s="23" t="s">
        <v>33</v>
      </c>
      <c r="Q337" s="23"/>
      <c r="R337" s="23"/>
      <c r="S337" s="19" t="s">
        <v>34</v>
      </c>
      <c r="V337" s="16" t="str">
        <f t="shared" ca="1" si="36"/>
        <v>VD</v>
      </c>
      <c r="W337" s="14" t="str">
        <f t="shared" ca="1" si="36"/>
        <v>Motor vehicles</v>
      </c>
      <c r="X337" s="3" t="str">
        <f>'EE investment costs'!D386</f>
        <v>TF-55</v>
      </c>
      <c r="Y337" s="3" t="str">
        <f>'EE investment costs'!E386</f>
        <v>Haulage Tractors, Trucks, Fishing boats</v>
      </c>
      <c r="AC337" s="123">
        <f>'EE investment costs'!C386</f>
        <v>5.5</v>
      </c>
      <c r="AD337" s="22"/>
    </row>
    <row r="338" spans="2:30">
      <c r="B338" s="14" t="str">
        <f t="shared" ca="1" si="32"/>
        <v>INDVDEFFMT-56</v>
      </c>
      <c r="C338" s="15" t="str">
        <f t="shared" ca="1" si="31"/>
        <v>IVDMT</v>
      </c>
      <c r="D338" s="16">
        <f>'EE investment costs'!$F$15</f>
        <v>2016</v>
      </c>
      <c r="E338" s="14">
        <f>VLOOKUP(X338,'EE investment costs'!$D$56:$R$656,15,0)</f>
        <v>6.1599999999999993</v>
      </c>
      <c r="F338" s="17">
        <f ca="1">INDEX('EE investment costs'!$D$56:$R$656,MATCH(X338,'EE investment costs'!$D$56:$D$656,0),MATCH($V$8,'EE investment costs'!$D$56:$R$56,0))</f>
        <v>712.78305793318043</v>
      </c>
      <c r="I338" s="18">
        <v>1</v>
      </c>
      <c r="J338" s="18">
        <v>1</v>
      </c>
      <c r="K338" s="14">
        <f t="shared" ca="1" si="35"/>
        <v>5</v>
      </c>
      <c r="M338" s="19" t="str">
        <f t="shared" ca="1" si="33"/>
        <v>INDVDEFFMT-56</v>
      </c>
      <c r="N338" s="23" t="str">
        <f t="shared" ca="1" si="34"/>
        <v>Motor vehicles Saving Tech-Heat Medium Temp. up to 150C 5.6y</v>
      </c>
      <c r="O338" s="23" t="s">
        <v>32</v>
      </c>
      <c r="P338" s="23" t="s">
        <v>33</v>
      </c>
      <c r="Q338" s="23"/>
      <c r="R338" s="23"/>
      <c r="S338" s="19" t="s">
        <v>34</v>
      </c>
      <c r="V338" s="16" t="str">
        <f t="shared" ca="1" si="36"/>
        <v>VD</v>
      </c>
      <c r="W338" s="14" t="str">
        <f t="shared" ca="1" si="36"/>
        <v>Motor vehicles</v>
      </c>
      <c r="X338" s="3" t="str">
        <f>'EE investment costs'!D387</f>
        <v>MT-56</v>
      </c>
      <c r="Y338" s="3" t="str">
        <f>'EE investment costs'!E387</f>
        <v>Heat Medium Temp. up to 150C</v>
      </c>
      <c r="AC338" s="123">
        <f>'EE investment costs'!C387</f>
        <v>5.6</v>
      </c>
      <c r="AD338" s="22"/>
    </row>
    <row r="339" spans="2:30">
      <c r="B339" s="14" t="str">
        <f t="shared" ca="1" si="32"/>
        <v>INDVDEFFHT-56</v>
      </c>
      <c r="C339" s="15" t="str">
        <f t="shared" ca="1" si="31"/>
        <v>IVDHT</v>
      </c>
      <c r="D339" s="16">
        <f>'EE investment costs'!$F$15</f>
        <v>2016</v>
      </c>
      <c r="E339" s="14">
        <f>VLOOKUP(X339,'EE investment costs'!$D$56:$R$656,15,0)</f>
        <v>4.9279999999999999</v>
      </c>
      <c r="F339" s="17">
        <f ca="1">INDEX('EE investment costs'!$D$56:$R$656,MATCH(X339,'EE investment costs'!$D$56:$D$656,0),MATCH($V$8,'EE investment costs'!$D$56:$R$56,0))</f>
        <v>577.9664714393233</v>
      </c>
      <c r="I339" s="18">
        <v>1</v>
      </c>
      <c r="J339" s="18">
        <v>1</v>
      </c>
      <c r="K339" s="14">
        <f t="shared" ca="1" si="35"/>
        <v>7</v>
      </c>
      <c r="M339" s="19" t="str">
        <f t="shared" ca="1" si="33"/>
        <v>INDVDEFFHT-56</v>
      </c>
      <c r="N339" s="23" t="str">
        <f t="shared" ca="1" si="34"/>
        <v>Motor vehicles Saving Tech-Heat High Temp. over 150C 5.6y</v>
      </c>
      <c r="O339" s="23" t="s">
        <v>32</v>
      </c>
      <c r="P339" s="23" t="s">
        <v>33</v>
      </c>
      <c r="Q339" s="23"/>
      <c r="R339" s="23"/>
      <c r="S339" s="19" t="s">
        <v>34</v>
      </c>
      <c r="V339" s="16" t="str">
        <f t="shared" ca="1" si="36"/>
        <v>VD</v>
      </c>
      <c r="W339" s="14" t="str">
        <f t="shared" ca="1" si="36"/>
        <v>Motor vehicles</v>
      </c>
      <c r="X339" s="3" t="str">
        <f>'EE investment costs'!D388</f>
        <v>HT-56</v>
      </c>
      <c r="Y339" s="3" t="str">
        <f>'EE investment costs'!E388</f>
        <v>Heat High Temp. over 150C</v>
      </c>
      <c r="AC339" s="123">
        <f>'EE investment costs'!C388</f>
        <v>5.6</v>
      </c>
      <c r="AD339" s="22"/>
    </row>
    <row r="340" spans="2:30">
      <c r="B340" s="14" t="str">
        <f t="shared" ca="1" si="32"/>
        <v>INDVDEFFRH-56</v>
      </c>
      <c r="C340" s="15" t="str">
        <f t="shared" ca="1" si="31"/>
        <v>IVDRH</v>
      </c>
      <c r="D340" s="16">
        <f>'EE investment costs'!$F$15</f>
        <v>2016</v>
      </c>
      <c r="E340" s="14">
        <f>VLOOKUP(X340,'EE investment costs'!$D$56:$R$656,15,0)</f>
        <v>16.298666666666669</v>
      </c>
      <c r="F340" s="17">
        <f ca="1">INDEX('EE investment costs'!$D$56:$R$656,MATCH(X340,'EE investment costs'!$D$56:$D$656,0),MATCH($V$8,'EE investment costs'!$D$56:$R$56,0))</f>
        <v>777.68943541874398</v>
      </c>
      <c r="I340" s="18">
        <v>1</v>
      </c>
      <c r="J340" s="18">
        <v>1</v>
      </c>
      <c r="K340" s="14">
        <f t="shared" ca="1" si="35"/>
        <v>5</v>
      </c>
      <c r="M340" s="19" t="str">
        <f t="shared" ca="1" si="33"/>
        <v>INDVDEFFRH-56</v>
      </c>
      <c r="N340" s="23" t="str">
        <f t="shared" ca="1" si="34"/>
        <v>Motor vehicles Saving Tech-Heat Room Heat 5.6y</v>
      </c>
      <c r="O340" s="23" t="s">
        <v>32</v>
      </c>
      <c r="P340" s="23" t="s">
        <v>33</v>
      </c>
      <c r="Q340" s="23"/>
      <c r="R340" s="23"/>
      <c r="S340" s="19" t="s">
        <v>34</v>
      </c>
      <c r="V340" s="16" t="str">
        <f t="shared" ca="1" si="36"/>
        <v>VD</v>
      </c>
      <c r="W340" s="14" t="str">
        <f t="shared" ca="1" si="36"/>
        <v>Motor vehicles</v>
      </c>
      <c r="X340" s="3" t="str">
        <f>'EE investment costs'!D389</f>
        <v>RH-56</v>
      </c>
      <c r="Y340" s="3" t="str">
        <f>'EE investment costs'!E389</f>
        <v>Heat Room Heat</v>
      </c>
      <c r="AC340" s="123">
        <f>'EE investment costs'!C389</f>
        <v>5.6</v>
      </c>
      <c r="AD340" s="22"/>
    </row>
    <row r="341" spans="2:30">
      <c r="B341" s="14" t="str">
        <f t="shared" ca="1" si="32"/>
        <v>INDVDEFFLA-56</v>
      </c>
      <c r="C341" s="15" t="str">
        <f t="shared" ca="1" si="31"/>
        <v>IVDLA</v>
      </c>
      <c r="D341" s="16">
        <f>'EE investment costs'!$F$15</f>
        <v>2016</v>
      </c>
      <c r="E341" s="14">
        <f>VLOOKUP(X341,'EE investment costs'!$D$56:$R$656,15,0)</f>
        <v>4.1185333333333336</v>
      </c>
      <c r="F341" s="17">
        <f ca="1">INDEX('EE investment costs'!$D$56:$R$656,MATCH(X341,'EE investment costs'!$D$56:$D$656,0),MATCH($V$8,'EE investment costs'!$D$56:$R$56,0))</f>
        <v>1821.5862137120901</v>
      </c>
      <c r="I341" s="18">
        <v>1</v>
      </c>
      <c r="J341" s="18">
        <v>1</v>
      </c>
      <c r="K341" s="14">
        <f t="shared" ca="1" si="35"/>
        <v>0</v>
      </c>
      <c r="M341" s="19" t="str">
        <f t="shared" ca="1" si="33"/>
        <v>INDVDEFFLA-56</v>
      </c>
      <c r="N341" s="23" t="str">
        <f t="shared" ca="1" si="34"/>
        <v>Motor vehicles Saving Tech-Light 5.6y</v>
      </c>
      <c r="O341" s="23" t="s">
        <v>32</v>
      </c>
      <c r="P341" s="23" t="s">
        <v>33</v>
      </c>
      <c r="Q341" s="23"/>
      <c r="R341" s="23"/>
      <c r="S341" s="19" t="s">
        <v>34</v>
      </c>
      <c r="V341" s="16" t="str">
        <f t="shared" ca="1" si="36"/>
        <v>VD</v>
      </c>
      <c r="W341" s="14" t="str">
        <f t="shared" ca="1" si="36"/>
        <v>Motor vehicles</v>
      </c>
      <c r="X341" s="3" t="str">
        <f>'EE investment costs'!D390</f>
        <v>LA-56</v>
      </c>
      <c r="Y341" s="3" t="str">
        <f>'EE investment costs'!E390</f>
        <v>Light</v>
      </c>
      <c r="AC341" s="123">
        <f>'EE investment costs'!C390</f>
        <v>5.6</v>
      </c>
      <c r="AD341" s="22"/>
    </row>
    <row r="342" spans="2:30">
      <c r="B342" s="14" t="str">
        <f t="shared" ca="1" si="32"/>
        <v>INDVDEFFEM-56</v>
      </c>
      <c r="C342" s="15" t="str">
        <f t="shared" ca="1" si="31"/>
        <v>IVDEM</v>
      </c>
      <c r="D342" s="16">
        <f>'EE investment costs'!$F$15</f>
        <v>2016</v>
      </c>
      <c r="E342" s="14">
        <f>VLOOKUP(X342,'EE investment costs'!$D$56:$R$656,15,0)</f>
        <v>4.3244600000000002</v>
      </c>
      <c r="F342" s="17">
        <f ca="1">INDEX('EE investment costs'!$D$56:$R$656,MATCH(X342,'EE investment costs'!$D$56:$D$656,0),MATCH($V$8,'EE investment costs'!$D$56:$R$56,0))</f>
        <v>1791.4073531897532</v>
      </c>
      <c r="I342" s="18">
        <v>1</v>
      </c>
      <c r="J342" s="18">
        <v>1</v>
      </c>
      <c r="K342" s="14">
        <f t="shared" ca="1" si="35"/>
        <v>0</v>
      </c>
      <c r="M342" s="19" t="str">
        <f t="shared" ca="1" si="33"/>
        <v>INDVDEFFEM-56</v>
      </c>
      <c r="N342" s="23" t="str">
        <f t="shared" ca="1" si="34"/>
        <v>Motor vehicles Saving Tech-Electric Motors 5.6y</v>
      </c>
      <c r="O342" s="23" t="s">
        <v>32</v>
      </c>
      <c r="P342" s="23" t="s">
        <v>33</v>
      </c>
      <c r="Q342" s="23"/>
      <c r="R342" s="23"/>
      <c r="S342" s="19" t="s">
        <v>34</v>
      </c>
      <c r="V342" s="16" t="str">
        <f t="shared" ca="1" si="36"/>
        <v>VD</v>
      </c>
      <c r="W342" s="14" t="str">
        <f t="shared" ca="1" si="36"/>
        <v>Motor vehicles</v>
      </c>
      <c r="X342" s="3" t="str">
        <f>'EE investment costs'!D391</f>
        <v>EM-56</v>
      </c>
      <c r="Y342" s="3" t="str">
        <f>'EE investment costs'!E391</f>
        <v>Electric Motors</v>
      </c>
      <c r="AC342" s="123">
        <f>'EE investment costs'!C391</f>
        <v>5.6</v>
      </c>
      <c r="AD342" s="22"/>
    </row>
    <row r="343" spans="2:30">
      <c r="B343" s="14" t="str">
        <f t="shared" ca="1" si="32"/>
        <v>INDVDEFFTF-56</v>
      </c>
      <c r="C343" s="15" t="str">
        <f t="shared" ca="1" si="31"/>
        <v>IVDTF</v>
      </c>
      <c r="D343" s="16">
        <f>'EE investment costs'!$F$15</f>
        <v>2016</v>
      </c>
      <c r="E343" s="14">
        <f>VLOOKUP(X343,'EE investment costs'!$D$56:$R$656,15,0)</f>
        <v>16.333333333333332</v>
      </c>
      <c r="F343" s="17">
        <f ca="1">INDEX('EE investment costs'!$D$56:$R$656,MATCH(X343,'EE investment costs'!$D$56:$D$656,0),MATCH($V$8,'EE investment costs'!$D$56:$R$56,0))</f>
        <v>0</v>
      </c>
      <c r="I343" s="18">
        <v>1</v>
      </c>
      <c r="J343" s="18">
        <v>1</v>
      </c>
      <c r="K343" s="14">
        <f t="shared" ca="1" si="35"/>
        <v>8</v>
      </c>
      <c r="M343" s="19" t="str">
        <f t="shared" ca="1" si="33"/>
        <v>INDVDEFFTF-56</v>
      </c>
      <c r="N343" s="23" t="str">
        <f t="shared" ca="1" si="34"/>
        <v>Motor vehicles Saving Tech-Haulage Tractors, Trucks, Fishing boats 5.6y</v>
      </c>
      <c r="O343" s="23" t="s">
        <v>32</v>
      </c>
      <c r="P343" s="23" t="s">
        <v>33</v>
      </c>
      <c r="Q343" s="23"/>
      <c r="R343" s="23"/>
      <c r="S343" s="19" t="s">
        <v>34</v>
      </c>
      <c r="V343" s="16" t="str">
        <f t="shared" ca="1" si="36"/>
        <v>VD</v>
      </c>
      <c r="W343" s="14" t="str">
        <f t="shared" ca="1" si="36"/>
        <v>Motor vehicles</v>
      </c>
      <c r="X343" s="3" t="str">
        <f>'EE investment costs'!D392</f>
        <v>TF-56</v>
      </c>
      <c r="Y343" s="3" t="str">
        <f>'EE investment costs'!E392</f>
        <v>Haulage Tractors, Trucks, Fishing boats</v>
      </c>
      <c r="AC343" s="123">
        <f>'EE investment costs'!C392</f>
        <v>5.6</v>
      </c>
      <c r="AD343" s="22"/>
    </row>
    <row r="344" spans="2:30">
      <c r="B344" s="14" t="str">
        <f t="shared" ca="1" si="32"/>
        <v>INDVDEFFMT-57</v>
      </c>
      <c r="C344" s="15" t="str">
        <f t="shared" ca="1" si="31"/>
        <v>IVDMT</v>
      </c>
      <c r="D344" s="16">
        <f>'EE investment costs'!$F$15</f>
        <v>2016</v>
      </c>
      <c r="E344" s="14">
        <f>VLOOKUP(X344,'EE investment costs'!$D$56:$R$656,15,0)</f>
        <v>6.17</v>
      </c>
      <c r="F344" s="17">
        <f ca="1">INDEX('EE investment costs'!$D$56:$R$656,MATCH(X344,'EE investment costs'!$D$56:$D$656,0),MATCH($V$8,'EE investment costs'!$D$56:$R$56,0))</f>
        <v>722.05036901221195</v>
      </c>
      <c r="I344" s="18">
        <v>1</v>
      </c>
      <c r="J344" s="18">
        <v>1</v>
      </c>
      <c r="K344" s="14">
        <f t="shared" ca="1" si="35"/>
        <v>5</v>
      </c>
      <c r="M344" s="19" t="str">
        <f t="shared" ca="1" si="33"/>
        <v>INDVDEFFMT-57</v>
      </c>
      <c r="N344" s="23" t="str">
        <f t="shared" ca="1" si="34"/>
        <v>Motor vehicles Saving Tech-Heat Medium Temp. up to 150C 5.7y</v>
      </c>
      <c r="O344" s="23" t="s">
        <v>32</v>
      </c>
      <c r="P344" s="23" t="s">
        <v>33</v>
      </c>
      <c r="Q344" s="23"/>
      <c r="R344" s="23"/>
      <c r="S344" s="19" t="s">
        <v>34</v>
      </c>
      <c r="V344" s="16" t="str">
        <f t="shared" ca="1" si="36"/>
        <v>VD</v>
      </c>
      <c r="W344" s="14" t="str">
        <f t="shared" ca="1" si="36"/>
        <v>Motor vehicles</v>
      </c>
      <c r="X344" s="3" t="str">
        <f>'EE investment costs'!D393</f>
        <v>MT-57</v>
      </c>
      <c r="Y344" s="3" t="str">
        <f>'EE investment costs'!E393</f>
        <v>Heat Medium Temp. up to 150C</v>
      </c>
      <c r="AC344" s="123">
        <f>'EE investment costs'!C393</f>
        <v>5.7</v>
      </c>
      <c r="AD344" s="22"/>
    </row>
    <row r="345" spans="2:30">
      <c r="B345" s="14" t="str">
        <f t="shared" ca="1" si="32"/>
        <v>INDVDEFFHT-57</v>
      </c>
      <c r="C345" s="15" t="str">
        <f t="shared" ca="1" si="31"/>
        <v>IVDHT</v>
      </c>
      <c r="D345" s="16">
        <f>'EE investment costs'!$F$15</f>
        <v>2016</v>
      </c>
      <c r="E345" s="14">
        <f>VLOOKUP(X345,'EE investment costs'!$D$56:$R$656,15,0)</f>
        <v>4.9359999999999999</v>
      </c>
      <c r="F345" s="17">
        <f ca="1">INDEX('EE investment costs'!$D$56:$R$656,MATCH(X345,'EE investment costs'!$D$56:$D$656,0),MATCH($V$8,'EE investment costs'!$D$56:$R$56,0))</f>
        <v>584.35083245996691</v>
      </c>
      <c r="I345" s="18">
        <v>1</v>
      </c>
      <c r="J345" s="18">
        <v>1</v>
      </c>
      <c r="K345" s="14">
        <f t="shared" ca="1" si="35"/>
        <v>7</v>
      </c>
      <c r="M345" s="19" t="str">
        <f t="shared" ca="1" si="33"/>
        <v>INDVDEFFHT-57</v>
      </c>
      <c r="N345" s="23" t="str">
        <f t="shared" ca="1" si="34"/>
        <v>Motor vehicles Saving Tech-Heat High Temp. over 150C 5.7y</v>
      </c>
      <c r="O345" s="23" t="s">
        <v>32</v>
      </c>
      <c r="P345" s="23" t="s">
        <v>33</v>
      </c>
      <c r="Q345" s="23"/>
      <c r="R345" s="23"/>
      <c r="S345" s="19" t="s">
        <v>34</v>
      </c>
      <c r="V345" s="16" t="str">
        <f t="shared" ca="1" si="36"/>
        <v>VD</v>
      </c>
      <c r="W345" s="14" t="str">
        <f t="shared" ca="1" si="36"/>
        <v>Motor vehicles</v>
      </c>
      <c r="X345" s="3" t="str">
        <f>'EE investment costs'!D394</f>
        <v>HT-57</v>
      </c>
      <c r="Y345" s="3" t="str">
        <f>'EE investment costs'!E394</f>
        <v>Heat High Temp. over 150C</v>
      </c>
      <c r="AC345" s="123">
        <f>'EE investment costs'!C394</f>
        <v>5.7</v>
      </c>
      <c r="AD345" s="22"/>
    </row>
    <row r="346" spans="2:30">
      <c r="B346" s="14" t="str">
        <f t="shared" ca="1" si="32"/>
        <v>INDVDEFFRH-57</v>
      </c>
      <c r="C346" s="15" t="str">
        <f t="shared" ca="1" si="31"/>
        <v>IVDRH</v>
      </c>
      <c r="D346" s="16">
        <f>'EE investment costs'!$F$15</f>
        <v>2016</v>
      </c>
      <c r="E346" s="14">
        <f>VLOOKUP(X346,'EE investment costs'!$D$56:$R$656,15,0)</f>
        <v>16.317333333333337</v>
      </c>
      <c r="F346" s="17">
        <f ca="1">INDEX('EE investment costs'!$D$56:$R$656,MATCH(X346,'EE investment costs'!$D$56:$D$656,0),MATCH($V$8,'EE investment costs'!$D$56:$R$56,0))</f>
        <v>814.72226567677956</v>
      </c>
      <c r="I346" s="18">
        <v>1</v>
      </c>
      <c r="J346" s="18">
        <v>1</v>
      </c>
      <c r="K346" s="14">
        <f t="shared" ca="1" si="35"/>
        <v>4</v>
      </c>
      <c r="M346" s="19" t="str">
        <f t="shared" ca="1" si="33"/>
        <v>INDVDEFFRH-57</v>
      </c>
      <c r="N346" s="23" t="str">
        <f t="shared" ca="1" si="34"/>
        <v>Motor vehicles Saving Tech-Heat Room Heat 5.7y</v>
      </c>
      <c r="O346" s="23" t="s">
        <v>32</v>
      </c>
      <c r="P346" s="23" t="s">
        <v>33</v>
      </c>
      <c r="Q346" s="23"/>
      <c r="R346" s="23"/>
      <c r="S346" s="19" t="s">
        <v>34</v>
      </c>
      <c r="V346" s="16" t="str">
        <f t="shared" ca="1" si="36"/>
        <v>VD</v>
      </c>
      <c r="W346" s="14" t="str">
        <f t="shared" ca="1" si="36"/>
        <v>Motor vehicles</v>
      </c>
      <c r="X346" s="3" t="str">
        <f>'EE investment costs'!D395</f>
        <v>RH-57</v>
      </c>
      <c r="Y346" s="3" t="str">
        <f>'EE investment costs'!E395</f>
        <v>Heat Room Heat</v>
      </c>
      <c r="AC346" s="123">
        <f>'EE investment costs'!C395</f>
        <v>5.7</v>
      </c>
      <c r="AD346" s="22"/>
    </row>
    <row r="347" spans="2:30">
      <c r="B347" s="14" t="str">
        <f t="shared" ca="1" si="32"/>
        <v>INDVDEFFLA-57</v>
      </c>
      <c r="C347" s="15" t="str">
        <f t="shared" ca="1" si="31"/>
        <v>IVDLA</v>
      </c>
      <c r="D347" s="16">
        <f>'EE investment costs'!$F$15</f>
        <v>2016</v>
      </c>
      <c r="E347" s="14">
        <f>VLOOKUP(X347,'EE investment costs'!$D$56:$R$656,15,0)</f>
        <v>4.1315666666666671</v>
      </c>
      <c r="F347" s="17">
        <f ca="1">INDEX('EE investment costs'!$D$56:$R$656,MATCH(X347,'EE investment costs'!$D$56:$D$656,0),MATCH($V$8,'EE investment costs'!$D$56:$R$56,0))</f>
        <v>1836.9794263835934</v>
      </c>
      <c r="I347" s="18">
        <v>1</v>
      </c>
      <c r="J347" s="18">
        <v>1</v>
      </c>
      <c r="K347" s="14">
        <f t="shared" ca="1" si="35"/>
        <v>0</v>
      </c>
      <c r="M347" s="19" t="str">
        <f t="shared" ca="1" si="33"/>
        <v>INDVDEFFLA-57</v>
      </c>
      <c r="N347" s="23" t="str">
        <f t="shared" ca="1" si="34"/>
        <v>Motor vehicles Saving Tech-Light 5.7y</v>
      </c>
      <c r="O347" s="23" t="s">
        <v>32</v>
      </c>
      <c r="P347" s="23" t="s">
        <v>33</v>
      </c>
      <c r="Q347" s="23"/>
      <c r="R347" s="23"/>
      <c r="S347" s="19" t="s">
        <v>34</v>
      </c>
      <c r="V347" s="16" t="str">
        <f t="shared" ca="1" si="36"/>
        <v>VD</v>
      </c>
      <c r="W347" s="14" t="str">
        <f t="shared" ca="1" si="36"/>
        <v>Motor vehicles</v>
      </c>
      <c r="X347" s="3" t="str">
        <f>'EE investment costs'!D396</f>
        <v>LA-57</v>
      </c>
      <c r="Y347" s="3" t="str">
        <f>'EE investment costs'!E396</f>
        <v>Light</v>
      </c>
      <c r="AC347" s="123">
        <f>'EE investment costs'!C396</f>
        <v>5.7</v>
      </c>
      <c r="AD347" s="22"/>
    </row>
    <row r="348" spans="2:30">
      <c r="B348" s="14" t="str">
        <f t="shared" ca="1" si="32"/>
        <v>INDVDEFFEM-57</v>
      </c>
      <c r="C348" s="15" t="str">
        <f t="shared" ca="1" si="31"/>
        <v>IVDEM</v>
      </c>
      <c r="D348" s="16">
        <f>'EE investment costs'!$F$15</f>
        <v>2016</v>
      </c>
      <c r="E348" s="14">
        <f>VLOOKUP(X348,'EE investment costs'!$D$56:$R$656,15,0)</f>
        <v>4.3381449999999999</v>
      </c>
      <c r="F348" s="17">
        <f ca="1">INDEX('EE investment costs'!$D$56:$R$656,MATCH(X348,'EE investment costs'!$D$56:$D$656,0),MATCH($V$8,'EE investment costs'!$D$56:$R$56,0))</f>
        <v>1809.4103511016817</v>
      </c>
      <c r="I348" s="18">
        <v>1</v>
      </c>
      <c r="J348" s="18">
        <v>1</v>
      </c>
      <c r="K348" s="14">
        <f t="shared" ca="1" si="35"/>
        <v>0</v>
      </c>
      <c r="M348" s="19" t="str">
        <f t="shared" ca="1" si="33"/>
        <v>INDVDEFFEM-57</v>
      </c>
      <c r="N348" s="23" t="str">
        <f t="shared" ca="1" si="34"/>
        <v>Motor vehicles Saving Tech-Electric Motors 5.7y</v>
      </c>
      <c r="O348" s="23" t="s">
        <v>32</v>
      </c>
      <c r="P348" s="23" t="s">
        <v>33</v>
      </c>
      <c r="Q348" s="23"/>
      <c r="R348" s="23"/>
      <c r="S348" s="19" t="s">
        <v>34</v>
      </c>
      <c r="V348" s="16" t="str">
        <f t="shared" ca="1" si="36"/>
        <v>VD</v>
      </c>
      <c r="W348" s="14" t="str">
        <f t="shared" ca="1" si="36"/>
        <v>Motor vehicles</v>
      </c>
      <c r="X348" s="3" t="str">
        <f>'EE investment costs'!D397</f>
        <v>EM-57</v>
      </c>
      <c r="Y348" s="3" t="str">
        <f>'EE investment costs'!E397</f>
        <v>Electric Motors</v>
      </c>
      <c r="AC348" s="123">
        <f>'EE investment costs'!C397</f>
        <v>5.7</v>
      </c>
      <c r="AD348" s="22"/>
    </row>
    <row r="349" spans="2:30">
      <c r="B349" s="14" t="str">
        <f t="shared" ca="1" si="32"/>
        <v>INDVDEFFTF-57</v>
      </c>
      <c r="C349" s="15" t="str">
        <f t="shared" ca="1" si="31"/>
        <v>IVDTF</v>
      </c>
      <c r="D349" s="16">
        <f>'EE investment costs'!$F$15</f>
        <v>2016</v>
      </c>
      <c r="E349" s="14">
        <f>VLOOKUP(X349,'EE investment costs'!$D$56:$R$656,15,0)</f>
        <v>16.416666666666664</v>
      </c>
      <c r="F349" s="17">
        <f ca="1">INDEX('EE investment costs'!$D$56:$R$656,MATCH(X349,'EE investment costs'!$D$56:$D$656,0),MATCH($V$8,'EE investment costs'!$D$56:$R$56,0))</f>
        <v>0</v>
      </c>
      <c r="I349" s="18">
        <v>1</v>
      </c>
      <c r="J349" s="18">
        <v>1</v>
      </c>
      <c r="K349" s="14">
        <f t="shared" ca="1" si="35"/>
        <v>8</v>
      </c>
      <c r="M349" s="19" t="str">
        <f t="shared" ca="1" si="33"/>
        <v>INDVDEFFTF-57</v>
      </c>
      <c r="N349" s="23" t="str">
        <f t="shared" ca="1" si="34"/>
        <v>Motor vehicles Saving Tech-Haulage Tractors, Trucks, Fishing boats 5.7y</v>
      </c>
      <c r="O349" s="23" t="s">
        <v>32</v>
      </c>
      <c r="P349" s="23" t="s">
        <v>33</v>
      </c>
      <c r="Q349" s="23"/>
      <c r="R349" s="23"/>
      <c r="S349" s="19" t="s">
        <v>34</v>
      </c>
      <c r="V349" s="16" t="str">
        <f t="shared" ca="1" si="36"/>
        <v>VD</v>
      </c>
      <c r="W349" s="14" t="str">
        <f t="shared" ca="1" si="36"/>
        <v>Motor vehicles</v>
      </c>
      <c r="X349" s="3" t="str">
        <f>'EE investment costs'!D398</f>
        <v>TF-57</v>
      </c>
      <c r="Y349" s="3" t="str">
        <f>'EE investment costs'!E398</f>
        <v>Haulage Tractors, Trucks, Fishing boats</v>
      </c>
      <c r="AC349" s="123">
        <f>'EE investment costs'!C398</f>
        <v>5.7</v>
      </c>
      <c r="AD349" s="22"/>
    </row>
    <row r="350" spans="2:30">
      <c r="B350" s="14" t="str">
        <f t="shared" ca="1" si="32"/>
        <v>INDVDEFFMT-58</v>
      </c>
      <c r="C350" s="15" t="str">
        <f t="shared" ca="1" si="31"/>
        <v>IVDMT</v>
      </c>
      <c r="D350" s="16">
        <f>'EE investment costs'!$F$15</f>
        <v>2016</v>
      </c>
      <c r="E350" s="14">
        <f>VLOOKUP(X350,'EE investment costs'!$D$56:$R$656,15,0)</f>
        <v>6.18</v>
      </c>
      <c r="F350" s="17">
        <f ca="1">INDEX('EE investment costs'!$D$56:$R$656,MATCH(X350,'EE investment costs'!$D$56:$D$656,0),MATCH($V$8,'EE investment costs'!$D$56:$R$56,0))</f>
        <v>731.31768009124346</v>
      </c>
      <c r="I350" s="18">
        <v>1</v>
      </c>
      <c r="J350" s="18">
        <v>1</v>
      </c>
      <c r="K350" s="14">
        <f t="shared" ca="1" si="35"/>
        <v>5</v>
      </c>
      <c r="M350" s="19" t="str">
        <f t="shared" ca="1" si="33"/>
        <v>INDVDEFFMT-58</v>
      </c>
      <c r="N350" s="23" t="str">
        <f t="shared" ca="1" si="34"/>
        <v>Motor vehicles Saving Tech-Heat Medium Temp. up to 150C 5.8y</v>
      </c>
      <c r="O350" s="23" t="s">
        <v>32</v>
      </c>
      <c r="P350" s="23" t="s">
        <v>33</v>
      </c>
      <c r="Q350" s="23"/>
      <c r="R350" s="23"/>
      <c r="S350" s="19" t="s">
        <v>34</v>
      </c>
      <c r="V350" s="16" t="str">
        <f t="shared" ca="1" si="36"/>
        <v>VD</v>
      </c>
      <c r="W350" s="14" t="str">
        <f t="shared" ca="1" si="36"/>
        <v>Motor vehicles</v>
      </c>
      <c r="X350" s="3" t="str">
        <f>'EE investment costs'!D399</f>
        <v>MT-58</v>
      </c>
      <c r="Y350" s="3" t="str">
        <f>'EE investment costs'!E399</f>
        <v>Heat Medium Temp. up to 150C</v>
      </c>
      <c r="AC350" s="123">
        <f>'EE investment costs'!C399</f>
        <v>5.8</v>
      </c>
      <c r="AD350" s="22"/>
    </row>
    <row r="351" spans="2:30">
      <c r="B351" s="14" t="str">
        <f t="shared" ca="1" si="32"/>
        <v>INDVDEFFHT-58</v>
      </c>
      <c r="C351" s="15" t="str">
        <f t="shared" ca="1" si="31"/>
        <v>IVDHT</v>
      </c>
      <c r="D351" s="16">
        <f>'EE investment costs'!$F$15</f>
        <v>2016</v>
      </c>
      <c r="E351" s="14">
        <f>VLOOKUP(X351,'EE investment costs'!$D$56:$R$656,15,0)</f>
        <v>4.944</v>
      </c>
      <c r="F351" s="17">
        <f ca="1">INDEX('EE investment costs'!$D$56:$R$656,MATCH(X351,'EE investment costs'!$D$56:$D$656,0),MATCH($V$8,'EE investment costs'!$D$56:$R$56,0))</f>
        <v>590.73519348061029</v>
      </c>
      <c r="I351" s="18">
        <v>1</v>
      </c>
      <c r="J351" s="18">
        <v>1</v>
      </c>
      <c r="K351" s="14">
        <f t="shared" ca="1" si="35"/>
        <v>7</v>
      </c>
      <c r="M351" s="19" t="str">
        <f t="shared" ca="1" si="33"/>
        <v>INDVDEFFHT-58</v>
      </c>
      <c r="N351" s="23" t="str">
        <f t="shared" ca="1" si="34"/>
        <v>Motor vehicles Saving Tech-Heat High Temp. over 150C 5.8y</v>
      </c>
      <c r="O351" s="23" t="s">
        <v>32</v>
      </c>
      <c r="P351" s="23" t="s">
        <v>33</v>
      </c>
      <c r="Q351" s="23"/>
      <c r="R351" s="23"/>
      <c r="S351" s="19" t="s">
        <v>34</v>
      </c>
      <c r="V351" s="16" t="str">
        <f t="shared" ca="1" si="36"/>
        <v>VD</v>
      </c>
      <c r="W351" s="14" t="str">
        <f t="shared" ca="1" si="36"/>
        <v>Motor vehicles</v>
      </c>
      <c r="X351" s="3" t="str">
        <f>'EE investment costs'!D400</f>
        <v>HT-58</v>
      </c>
      <c r="Y351" s="3" t="str">
        <f>'EE investment costs'!E400</f>
        <v>Heat High Temp. over 150C</v>
      </c>
      <c r="AC351" s="123">
        <f>'EE investment costs'!C400</f>
        <v>5.8</v>
      </c>
      <c r="AD351" s="22"/>
    </row>
    <row r="352" spans="2:30">
      <c r="B352" s="14" t="str">
        <f t="shared" ca="1" si="32"/>
        <v>INDVDEFFRH-58</v>
      </c>
      <c r="C352" s="15" t="str">
        <f t="shared" ca="1" si="31"/>
        <v>IVDRH</v>
      </c>
      <c r="D352" s="16">
        <f>'EE investment costs'!$F$15</f>
        <v>2016</v>
      </c>
      <c r="E352" s="14">
        <f>VLOOKUP(X352,'EE investment costs'!$D$56:$R$656,15,0)</f>
        <v>16.336000000000002</v>
      </c>
      <c r="F352" s="17">
        <f ca="1">INDEX('EE investment costs'!$D$56:$R$656,MATCH(X352,'EE investment costs'!$D$56:$D$656,0),MATCH($V$8,'EE investment costs'!$D$56:$R$56,0))</f>
        <v>851.7550959348149</v>
      </c>
      <c r="I352" s="18">
        <v>1</v>
      </c>
      <c r="J352" s="18">
        <v>1</v>
      </c>
      <c r="K352" s="14">
        <f t="shared" ca="1" si="35"/>
        <v>4</v>
      </c>
      <c r="M352" s="19" t="str">
        <f t="shared" ca="1" si="33"/>
        <v>INDVDEFFRH-58</v>
      </c>
      <c r="N352" s="23" t="str">
        <f t="shared" ca="1" si="34"/>
        <v>Motor vehicles Saving Tech-Heat Room Heat 5.8y</v>
      </c>
      <c r="O352" s="23" t="s">
        <v>32</v>
      </c>
      <c r="P352" s="23" t="s">
        <v>33</v>
      </c>
      <c r="Q352" s="23"/>
      <c r="R352" s="23"/>
      <c r="S352" s="19" t="s">
        <v>34</v>
      </c>
      <c r="V352" s="16" t="str">
        <f t="shared" ca="1" si="36"/>
        <v>VD</v>
      </c>
      <c r="W352" s="14" t="str">
        <f t="shared" ca="1" si="36"/>
        <v>Motor vehicles</v>
      </c>
      <c r="X352" s="3" t="str">
        <f>'EE investment costs'!D401</f>
        <v>RH-58</v>
      </c>
      <c r="Y352" s="3" t="str">
        <f>'EE investment costs'!E401</f>
        <v>Heat Room Heat</v>
      </c>
      <c r="AC352" s="123">
        <f>'EE investment costs'!C401</f>
        <v>5.8</v>
      </c>
      <c r="AD352" s="22"/>
    </row>
    <row r="353" spans="2:30">
      <c r="B353" s="14" t="str">
        <f t="shared" ca="1" si="32"/>
        <v>INDVDEFFLA-58</v>
      </c>
      <c r="C353" s="15" t="str">
        <f t="shared" ca="1" si="31"/>
        <v>IVDLA</v>
      </c>
      <c r="D353" s="16">
        <f>'EE investment costs'!$F$15</f>
        <v>2016</v>
      </c>
      <c r="E353" s="14">
        <f>VLOOKUP(X353,'EE investment costs'!$D$56:$R$656,15,0)</f>
        <v>4.1446000000000005</v>
      </c>
      <c r="F353" s="17">
        <f ca="1">INDEX('EE investment costs'!$D$56:$R$656,MATCH(X353,'EE investment costs'!$D$56:$D$656,0),MATCH($V$8,'EE investment costs'!$D$56:$R$56,0))</f>
        <v>1852.3726390550962</v>
      </c>
      <c r="I353" s="18">
        <v>1</v>
      </c>
      <c r="J353" s="18">
        <v>1</v>
      </c>
      <c r="K353" s="14">
        <f t="shared" ca="1" si="35"/>
        <v>0</v>
      </c>
      <c r="M353" s="19" t="str">
        <f t="shared" ca="1" si="33"/>
        <v>INDVDEFFLA-58</v>
      </c>
      <c r="N353" s="23" t="str">
        <f t="shared" ca="1" si="34"/>
        <v>Motor vehicles Saving Tech-Light 5.8y</v>
      </c>
      <c r="O353" s="23" t="s">
        <v>32</v>
      </c>
      <c r="P353" s="23" t="s">
        <v>33</v>
      </c>
      <c r="Q353" s="23"/>
      <c r="R353" s="23"/>
      <c r="S353" s="19" t="s">
        <v>34</v>
      </c>
      <c r="V353" s="16" t="str">
        <f t="shared" ca="1" si="36"/>
        <v>VD</v>
      </c>
      <c r="W353" s="14" t="str">
        <f t="shared" ca="1" si="36"/>
        <v>Motor vehicles</v>
      </c>
      <c r="X353" s="3" t="str">
        <f>'EE investment costs'!D402</f>
        <v>LA-58</v>
      </c>
      <c r="Y353" s="3" t="str">
        <f>'EE investment costs'!E402</f>
        <v>Light</v>
      </c>
      <c r="AC353" s="123">
        <f>'EE investment costs'!C402</f>
        <v>5.8</v>
      </c>
      <c r="AD353" s="22"/>
    </row>
    <row r="354" spans="2:30">
      <c r="B354" s="14" t="str">
        <f t="shared" ca="1" si="32"/>
        <v>INDVDEFFEM-58</v>
      </c>
      <c r="C354" s="15" t="str">
        <f t="shared" ca="1" si="31"/>
        <v>IVDEM</v>
      </c>
      <c r="D354" s="16">
        <f>'EE investment costs'!$F$15</f>
        <v>2016</v>
      </c>
      <c r="E354" s="14">
        <f>VLOOKUP(X354,'EE investment costs'!$D$56:$R$656,15,0)</f>
        <v>4.3518299999999996</v>
      </c>
      <c r="F354" s="17">
        <f ca="1">INDEX('EE investment costs'!$D$56:$R$656,MATCH(X354,'EE investment costs'!$D$56:$D$656,0),MATCH($V$8,'EE investment costs'!$D$56:$R$56,0))</f>
        <v>1827.4133490136105</v>
      </c>
      <c r="I354" s="18">
        <v>1</v>
      </c>
      <c r="J354" s="18">
        <v>1</v>
      </c>
      <c r="K354" s="14">
        <f t="shared" ca="1" si="35"/>
        <v>0</v>
      </c>
      <c r="M354" s="19" t="str">
        <f t="shared" ca="1" si="33"/>
        <v>INDVDEFFEM-58</v>
      </c>
      <c r="N354" s="23" t="str">
        <f t="shared" ca="1" si="34"/>
        <v>Motor vehicles Saving Tech-Electric Motors 5.8y</v>
      </c>
      <c r="O354" s="23" t="s">
        <v>32</v>
      </c>
      <c r="P354" s="23" t="s">
        <v>33</v>
      </c>
      <c r="Q354" s="23"/>
      <c r="R354" s="23"/>
      <c r="S354" s="19" t="s">
        <v>34</v>
      </c>
      <c r="V354" s="16" t="str">
        <f t="shared" ca="1" si="36"/>
        <v>VD</v>
      </c>
      <c r="W354" s="14" t="str">
        <f t="shared" ca="1" si="36"/>
        <v>Motor vehicles</v>
      </c>
      <c r="X354" s="3" t="str">
        <f>'EE investment costs'!D403</f>
        <v>EM-58</v>
      </c>
      <c r="Y354" s="3" t="str">
        <f>'EE investment costs'!E403</f>
        <v>Electric Motors</v>
      </c>
      <c r="AC354" s="123">
        <f>'EE investment costs'!C403</f>
        <v>5.8</v>
      </c>
      <c r="AD354" s="22"/>
    </row>
    <row r="355" spans="2:30">
      <c r="B355" s="14" t="str">
        <f t="shared" ca="1" si="32"/>
        <v>INDVDEFFTF-58</v>
      </c>
      <c r="C355" s="15" t="str">
        <f t="shared" ca="1" si="31"/>
        <v>IVDTF</v>
      </c>
      <c r="D355" s="16">
        <f>'EE investment costs'!$F$15</f>
        <v>2016</v>
      </c>
      <c r="E355" s="14">
        <f>VLOOKUP(X355,'EE investment costs'!$D$56:$R$656,15,0)</f>
        <v>16.5</v>
      </c>
      <c r="F355" s="17">
        <f ca="1">INDEX('EE investment costs'!$D$56:$R$656,MATCH(X355,'EE investment costs'!$D$56:$D$656,0),MATCH($V$8,'EE investment costs'!$D$56:$R$56,0))</f>
        <v>0</v>
      </c>
      <c r="I355" s="18">
        <v>1</v>
      </c>
      <c r="J355" s="18">
        <v>1</v>
      </c>
      <c r="K355" s="14">
        <f t="shared" ca="1" si="35"/>
        <v>8</v>
      </c>
      <c r="M355" s="19" t="str">
        <f t="shared" ca="1" si="33"/>
        <v>INDVDEFFTF-58</v>
      </c>
      <c r="N355" s="23" t="str">
        <f t="shared" ca="1" si="34"/>
        <v>Motor vehicles Saving Tech-Haulage Tractors, Trucks, Fishing boats 5.8y</v>
      </c>
      <c r="O355" s="23" t="s">
        <v>32</v>
      </c>
      <c r="P355" s="23" t="s">
        <v>33</v>
      </c>
      <c r="Q355" s="23"/>
      <c r="R355" s="23"/>
      <c r="S355" s="19" t="s">
        <v>34</v>
      </c>
      <c r="V355" s="16" t="str">
        <f t="shared" ca="1" si="36"/>
        <v>VD</v>
      </c>
      <c r="W355" s="14" t="str">
        <f t="shared" ca="1" si="36"/>
        <v>Motor vehicles</v>
      </c>
      <c r="X355" s="3" t="str">
        <f>'EE investment costs'!D404</f>
        <v>TF-58</v>
      </c>
      <c r="Y355" s="3" t="str">
        <f>'EE investment costs'!E404</f>
        <v>Haulage Tractors, Trucks, Fishing boats</v>
      </c>
      <c r="AC355" s="123">
        <f>'EE investment costs'!C404</f>
        <v>5.8</v>
      </c>
      <c r="AD355" s="22"/>
    </row>
    <row r="356" spans="2:30">
      <c r="B356" s="14" t="str">
        <f t="shared" ca="1" si="32"/>
        <v>INDVDEFFMT-59</v>
      </c>
      <c r="C356" s="15" t="str">
        <f t="shared" ca="1" si="31"/>
        <v>IVDMT</v>
      </c>
      <c r="D356" s="16">
        <f>'EE investment costs'!$F$15</f>
        <v>2016</v>
      </c>
      <c r="E356" s="14">
        <f>VLOOKUP(X356,'EE investment costs'!$D$56:$R$656,15,0)</f>
        <v>6.1899999999999995</v>
      </c>
      <c r="F356" s="17">
        <f ca="1">INDEX('EE investment costs'!$D$56:$R$656,MATCH(X356,'EE investment costs'!$D$56:$D$656,0),MATCH($V$8,'EE investment costs'!$D$56:$R$56,0))</f>
        <v>740.58499117027498</v>
      </c>
      <c r="I356" s="18">
        <v>1</v>
      </c>
      <c r="J356" s="18">
        <v>1</v>
      </c>
      <c r="K356" s="14">
        <f t="shared" ca="1" si="35"/>
        <v>5</v>
      </c>
      <c r="M356" s="19" t="str">
        <f t="shared" ca="1" si="33"/>
        <v>INDVDEFFMT-59</v>
      </c>
      <c r="N356" s="23" t="str">
        <f t="shared" ca="1" si="34"/>
        <v>Motor vehicles Saving Tech-Heat Medium Temp. up to 150C 5.9y</v>
      </c>
      <c r="O356" s="23" t="s">
        <v>32</v>
      </c>
      <c r="P356" s="23" t="s">
        <v>33</v>
      </c>
      <c r="Q356" s="23"/>
      <c r="R356" s="23"/>
      <c r="S356" s="19" t="s">
        <v>34</v>
      </c>
      <c r="V356" s="16" t="str">
        <f t="shared" ca="1" si="36"/>
        <v>VD</v>
      </c>
      <c r="W356" s="14" t="str">
        <f t="shared" ca="1" si="36"/>
        <v>Motor vehicles</v>
      </c>
      <c r="X356" s="3" t="str">
        <f>'EE investment costs'!D405</f>
        <v>MT-59</v>
      </c>
      <c r="Y356" s="3" t="str">
        <f>'EE investment costs'!E405</f>
        <v>Heat Medium Temp. up to 150C</v>
      </c>
      <c r="AC356" s="123">
        <f>'EE investment costs'!C405</f>
        <v>5.9</v>
      </c>
      <c r="AD356" s="22"/>
    </row>
    <row r="357" spans="2:30">
      <c r="B357" s="14" t="str">
        <f t="shared" ca="1" si="32"/>
        <v>INDVDEFFHT-59</v>
      </c>
      <c r="C357" s="15" t="str">
        <f t="shared" ca="1" si="31"/>
        <v>IVDHT</v>
      </c>
      <c r="D357" s="16">
        <f>'EE investment costs'!$F$15</f>
        <v>2016</v>
      </c>
      <c r="E357" s="14">
        <f>VLOOKUP(X357,'EE investment costs'!$D$56:$R$656,15,0)</f>
        <v>4.952</v>
      </c>
      <c r="F357" s="17">
        <f ca="1">INDEX('EE investment costs'!$D$56:$R$656,MATCH(X357,'EE investment costs'!$D$56:$D$656,0),MATCH($V$8,'EE investment costs'!$D$56:$R$56,0))</f>
        <v>597.11955450125379</v>
      </c>
      <c r="I357" s="18">
        <v>1</v>
      </c>
      <c r="J357" s="18">
        <v>1</v>
      </c>
      <c r="K357" s="14">
        <f t="shared" ca="1" si="35"/>
        <v>7</v>
      </c>
      <c r="M357" s="19" t="str">
        <f t="shared" ca="1" si="33"/>
        <v>INDVDEFFHT-59</v>
      </c>
      <c r="N357" s="23" t="str">
        <f t="shared" ca="1" si="34"/>
        <v>Motor vehicles Saving Tech-Heat High Temp. over 150C 5.9y</v>
      </c>
      <c r="O357" s="23" t="s">
        <v>32</v>
      </c>
      <c r="P357" s="23" t="s">
        <v>33</v>
      </c>
      <c r="Q357" s="23"/>
      <c r="R357" s="23"/>
      <c r="S357" s="19" t="s">
        <v>34</v>
      </c>
      <c r="V357" s="16" t="str">
        <f t="shared" ca="1" si="36"/>
        <v>VD</v>
      </c>
      <c r="W357" s="14" t="str">
        <f t="shared" ca="1" si="36"/>
        <v>Motor vehicles</v>
      </c>
      <c r="X357" s="3" t="str">
        <f>'EE investment costs'!D406</f>
        <v>HT-59</v>
      </c>
      <c r="Y357" s="3" t="str">
        <f>'EE investment costs'!E406</f>
        <v>Heat High Temp. over 150C</v>
      </c>
      <c r="AC357" s="123">
        <f>'EE investment costs'!C406</f>
        <v>5.9</v>
      </c>
      <c r="AD357" s="22"/>
    </row>
    <row r="358" spans="2:30">
      <c r="B358" s="14" t="str">
        <f t="shared" ca="1" si="32"/>
        <v>INDVDEFFRH-59</v>
      </c>
      <c r="C358" s="15" t="str">
        <f t="shared" ca="1" si="31"/>
        <v>IVDRH</v>
      </c>
      <c r="D358" s="16">
        <f>'EE investment costs'!$F$15</f>
        <v>2016</v>
      </c>
      <c r="E358" s="14">
        <f>VLOOKUP(X358,'EE investment costs'!$D$56:$R$656,15,0)</f>
        <v>16.35466666666667</v>
      </c>
      <c r="F358" s="17">
        <f ca="1">INDEX('EE investment costs'!$D$56:$R$656,MATCH(X358,'EE investment costs'!$D$56:$D$656,0),MATCH($V$8,'EE investment costs'!$D$56:$R$56,0))</f>
        <v>888.7879261928507</v>
      </c>
      <c r="I358" s="18">
        <v>1</v>
      </c>
      <c r="J358" s="18">
        <v>1</v>
      </c>
      <c r="K358" s="14">
        <f t="shared" ca="1" si="35"/>
        <v>4</v>
      </c>
      <c r="M358" s="19" t="str">
        <f t="shared" ca="1" si="33"/>
        <v>INDVDEFFRH-59</v>
      </c>
      <c r="N358" s="23" t="str">
        <f t="shared" ca="1" si="34"/>
        <v>Motor vehicles Saving Tech-Heat Room Heat 5.9y</v>
      </c>
      <c r="O358" s="23" t="s">
        <v>32</v>
      </c>
      <c r="P358" s="23" t="s">
        <v>33</v>
      </c>
      <c r="Q358" s="23"/>
      <c r="R358" s="23"/>
      <c r="S358" s="19" t="s">
        <v>34</v>
      </c>
      <c r="V358" s="16" t="str">
        <f t="shared" ca="1" si="36"/>
        <v>VD</v>
      </c>
      <c r="W358" s="14" t="str">
        <f t="shared" ca="1" si="36"/>
        <v>Motor vehicles</v>
      </c>
      <c r="X358" s="3" t="str">
        <f>'EE investment costs'!D407</f>
        <v>RH-59</v>
      </c>
      <c r="Y358" s="3" t="str">
        <f>'EE investment costs'!E407</f>
        <v>Heat Room Heat</v>
      </c>
      <c r="AC358" s="123">
        <f>'EE investment costs'!C407</f>
        <v>5.9</v>
      </c>
      <c r="AD358" s="22"/>
    </row>
    <row r="359" spans="2:30">
      <c r="B359" s="14" t="str">
        <f t="shared" ca="1" si="32"/>
        <v>INDVDEFFLA-59</v>
      </c>
      <c r="C359" s="15" t="str">
        <f t="shared" ca="1" si="31"/>
        <v>IVDLA</v>
      </c>
      <c r="D359" s="16">
        <f>'EE investment costs'!$F$15</f>
        <v>2016</v>
      </c>
      <c r="E359" s="14">
        <f>VLOOKUP(X359,'EE investment costs'!$D$56:$R$656,15,0)</f>
        <v>4.157633333333334</v>
      </c>
      <c r="F359" s="17">
        <f ca="1">INDEX('EE investment costs'!$D$56:$R$656,MATCH(X359,'EE investment costs'!$D$56:$D$656,0),MATCH($V$8,'EE investment costs'!$D$56:$R$56,0))</f>
        <v>1867.7658517265995</v>
      </c>
      <c r="I359" s="18">
        <v>1</v>
      </c>
      <c r="J359" s="18">
        <v>1</v>
      </c>
      <c r="K359" s="14">
        <f t="shared" ca="1" si="35"/>
        <v>0</v>
      </c>
      <c r="M359" s="19" t="str">
        <f t="shared" ca="1" si="33"/>
        <v>INDVDEFFLA-59</v>
      </c>
      <c r="N359" s="23" t="str">
        <f t="shared" ca="1" si="34"/>
        <v>Motor vehicles Saving Tech-Light 5.9y</v>
      </c>
      <c r="O359" s="23" t="s">
        <v>32</v>
      </c>
      <c r="P359" s="23" t="s">
        <v>33</v>
      </c>
      <c r="Q359" s="23"/>
      <c r="R359" s="23"/>
      <c r="S359" s="19" t="s">
        <v>34</v>
      </c>
      <c r="V359" s="16" t="str">
        <f t="shared" ca="1" si="36"/>
        <v>VD</v>
      </c>
      <c r="W359" s="14" t="str">
        <f t="shared" ca="1" si="36"/>
        <v>Motor vehicles</v>
      </c>
      <c r="X359" s="3" t="str">
        <f>'EE investment costs'!D408</f>
        <v>LA-59</v>
      </c>
      <c r="Y359" s="3" t="str">
        <f>'EE investment costs'!E408</f>
        <v>Light</v>
      </c>
      <c r="AC359" s="123">
        <f>'EE investment costs'!C408</f>
        <v>5.9</v>
      </c>
      <c r="AD359" s="22"/>
    </row>
    <row r="360" spans="2:30">
      <c r="B360" s="14" t="str">
        <f t="shared" ca="1" si="32"/>
        <v>INDVDEFFEM-59</v>
      </c>
      <c r="C360" s="15" t="str">
        <f t="shared" ca="1" si="31"/>
        <v>IVDEM</v>
      </c>
      <c r="D360" s="16">
        <f>'EE investment costs'!$F$15</f>
        <v>2016</v>
      </c>
      <c r="E360" s="14">
        <f>VLOOKUP(X360,'EE investment costs'!$D$56:$R$656,15,0)</f>
        <v>4.3655150000000003</v>
      </c>
      <c r="F360" s="17">
        <f ca="1">INDEX('EE investment costs'!$D$56:$R$656,MATCH(X360,'EE investment costs'!$D$56:$D$656,0),MATCH($V$8,'EE investment costs'!$D$56:$R$56,0))</f>
        <v>1845.4163469255388</v>
      </c>
      <c r="I360" s="18">
        <v>1</v>
      </c>
      <c r="J360" s="18">
        <v>1</v>
      </c>
      <c r="K360" s="14">
        <f t="shared" ca="1" si="35"/>
        <v>0</v>
      </c>
      <c r="M360" s="19" t="str">
        <f t="shared" ca="1" si="33"/>
        <v>INDVDEFFEM-59</v>
      </c>
      <c r="N360" s="23" t="str">
        <f t="shared" ca="1" si="34"/>
        <v>Motor vehicles Saving Tech-Electric Motors 5.9y</v>
      </c>
      <c r="O360" s="23" t="s">
        <v>32</v>
      </c>
      <c r="P360" s="23" t="s">
        <v>33</v>
      </c>
      <c r="Q360" s="23"/>
      <c r="R360" s="23"/>
      <c r="S360" s="19" t="s">
        <v>34</v>
      </c>
      <c r="V360" s="16" t="str">
        <f t="shared" ca="1" si="36"/>
        <v>VD</v>
      </c>
      <c r="W360" s="14" t="str">
        <f t="shared" ca="1" si="36"/>
        <v>Motor vehicles</v>
      </c>
      <c r="X360" s="3" t="str">
        <f>'EE investment costs'!D409</f>
        <v>EM-59</v>
      </c>
      <c r="Y360" s="3" t="str">
        <f>'EE investment costs'!E409</f>
        <v>Electric Motors</v>
      </c>
      <c r="AC360" s="123">
        <f>'EE investment costs'!C409</f>
        <v>5.9</v>
      </c>
      <c r="AD360" s="22"/>
    </row>
    <row r="361" spans="2:30">
      <c r="B361" s="14" t="str">
        <f t="shared" ca="1" si="32"/>
        <v>INDVDEFFTF-59</v>
      </c>
      <c r="C361" s="15" t="str">
        <f t="shared" ca="1" si="31"/>
        <v>IVDTF</v>
      </c>
      <c r="D361" s="16">
        <f>'EE investment costs'!$F$15</f>
        <v>2016</v>
      </c>
      <c r="E361" s="14">
        <f>VLOOKUP(X361,'EE investment costs'!$D$56:$R$656,15,0)</f>
        <v>16.583333333333332</v>
      </c>
      <c r="F361" s="17">
        <f ca="1">INDEX('EE investment costs'!$D$56:$R$656,MATCH(X361,'EE investment costs'!$D$56:$D$656,0),MATCH($V$8,'EE investment costs'!$D$56:$R$56,0))</f>
        <v>0</v>
      </c>
      <c r="I361" s="18">
        <v>1</v>
      </c>
      <c r="J361" s="18">
        <v>1</v>
      </c>
      <c r="K361" s="14">
        <f t="shared" ca="1" si="35"/>
        <v>8</v>
      </c>
      <c r="M361" s="19" t="str">
        <f t="shared" ca="1" si="33"/>
        <v>INDVDEFFTF-59</v>
      </c>
      <c r="N361" s="23" t="str">
        <f t="shared" ca="1" si="34"/>
        <v>Motor vehicles Saving Tech-Haulage Tractors, Trucks, Fishing boats 5.9y</v>
      </c>
      <c r="O361" s="23" t="s">
        <v>32</v>
      </c>
      <c r="P361" s="23" t="s">
        <v>33</v>
      </c>
      <c r="Q361" s="23"/>
      <c r="R361" s="23"/>
      <c r="S361" s="19" t="s">
        <v>34</v>
      </c>
      <c r="V361" s="16" t="str">
        <f t="shared" ca="1" si="36"/>
        <v>VD</v>
      </c>
      <c r="W361" s="14" t="str">
        <f t="shared" ca="1" si="36"/>
        <v>Motor vehicles</v>
      </c>
      <c r="X361" s="3" t="str">
        <f>'EE investment costs'!D410</f>
        <v>TF-59</v>
      </c>
      <c r="Y361" s="3" t="str">
        <f>'EE investment costs'!E410</f>
        <v>Haulage Tractors, Trucks, Fishing boats</v>
      </c>
      <c r="AC361" s="123">
        <f>'EE investment costs'!C410</f>
        <v>5.9</v>
      </c>
      <c r="AD361" s="22"/>
    </row>
    <row r="362" spans="2:30">
      <c r="B362" s="14" t="str">
        <f t="shared" ca="1" si="32"/>
        <v>INDVDEFFMT-60</v>
      </c>
      <c r="C362" s="15" t="str">
        <f t="shared" ca="1" si="31"/>
        <v>IVDMT</v>
      </c>
      <c r="D362" s="16">
        <f>'EE investment costs'!$F$15</f>
        <v>2016</v>
      </c>
      <c r="E362" s="14">
        <f>VLOOKUP(X362,'EE investment costs'!$D$56:$R$656,15,0)</f>
        <v>6.1999999999999993</v>
      </c>
      <c r="F362" s="17">
        <f ca="1">INDEX('EE investment costs'!$D$56:$R$656,MATCH(X362,'EE investment costs'!$D$56:$D$656,0),MATCH($V$8,'EE investment costs'!$D$56:$R$56,0))</f>
        <v>749.85230224930638</v>
      </c>
      <c r="I362" s="18">
        <v>1</v>
      </c>
      <c r="J362" s="18">
        <v>1</v>
      </c>
      <c r="K362" s="14">
        <f t="shared" ca="1" si="35"/>
        <v>5</v>
      </c>
      <c r="M362" s="19" t="str">
        <f t="shared" ca="1" si="33"/>
        <v>INDVDEFFMT-60</v>
      </c>
      <c r="N362" s="23" t="str">
        <f t="shared" ca="1" si="34"/>
        <v>Motor vehicles Saving Tech-Heat Medium Temp. up to 150C 6y</v>
      </c>
      <c r="O362" s="23" t="s">
        <v>32</v>
      </c>
      <c r="P362" s="23" t="s">
        <v>33</v>
      </c>
      <c r="Q362" s="23"/>
      <c r="R362" s="23"/>
      <c r="S362" s="19" t="s">
        <v>34</v>
      </c>
      <c r="V362" s="16" t="str">
        <f t="shared" ca="1" si="36"/>
        <v>VD</v>
      </c>
      <c r="W362" s="14" t="str">
        <f t="shared" ca="1" si="36"/>
        <v>Motor vehicles</v>
      </c>
      <c r="X362" s="3" t="str">
        <f>'EE investment costs'!D411</f>
        <v>MT-60</v>
      </c>
      <c r="Y362" s="3" t="str">
        <f>'EE investment costs'!E411</f>
        <v>Heat Medium Temp. up to 150C</v>
      </c>
      <c r="AC362" s="123">
        <f>'EE investment costs'!C411</f>
        <v>6</v>
      </c>
      <c r="AD362" s="22"/>
    </row>
    <row r="363" spans="2:30">
      <c r="B363" s="14" t="str">
        <f t="shared" ca="1" si="32"/>
        <v>INDVDEFFHT-60</v>
      </c>
      <c r="C363" s="15" t="str">
        <f t="shared" ca="1" si="31"/>
        <v>IVDHT</v>
      </c>
      <c r="D363" s="16">
        <f>'EE investment costs'!$F$15</f>
        <v>2016</v>
      </c>
      <c r="E363" s="14">
        <f>VLOOKUP(X363,'EE investment costs'!$D$56:$R$656,15,0)</f>
        <v>4.96</v>
      </c>
      <c r="F363" s="17">
        <f ca="1">INDEX('EE investment costs'!$D$56:$R$656,MATCH(X363,'EE investment costs'!$D$56:$D$656,0),MATCH($V$8,'EE investment costs'!$D$56:$R$56,0))</f>
        <v>603.50391552189717</v>
      </c>
      <c r="I363" s="18">
        <v>1</v>
      </c>
      <c r="J363" s="18">
        <v>1</v>
      </c>
      <c r="K363" s="14">
        <f t="shared" ca="1" si="35"/>
        <v>6</v>
      </c>
      <c r="M363" s="19" t="str">
        <f t="shared" ca="1" si="33"/>
        <v>INDVDEFFHT-60</v>
      </c>
      <c r="N363" s="23" t="str">
        <f t="shared" ca="1" si="34"/>
        <v>Motor vehicles Saving Tech-Heat High Temp. over 150C 6y</v>
      </c>
      <c r="O363" s="23" t="s">
        <v>32</v>
      </c>
      <c r="P363" s="23" t="s">
        <v>33</v>
      </c>
      <c r="Q363" s="23"/>
      <c r="R363" s="23"/>
      <c r="S363" s="19" t="s">
        <v>34</v>
      </c>
      <c r="V363" s="16" t="str">
        <f t="shared" ca="1" si="36"/>
        <v>VD</v>
      </c>
      <c r="W363" s="14" t="str">
        <f t="shared" ca="1" si="36"/>
        <v>Motor vehicles</v>
      </c>
      <c r="X363" s="3" t="str">
        <f>'EE investment costs'!D412</f>
        <v>HT-60</v>
      </c>
      <c r="Y363" s="3" t="str">
        <f>'EE investment costs'!E412</f>
        <v>Heat High Temp. over 150C</v>
      </c>
      <c r="AC363" s="123">
        <f>'EE investment costs'!C412</f>
        <v>6</v>
      </c>
      <c r="AD363" s="22"/>
    </row>
    <row r="364" spans="2:30">
      <c r="B364" s="14" t="str">
        <f t="shared" ca="1" si="32"/>
        <v>INDVDEFFRH-60</v>
      </c>
      <c r="C364" s="15" t="str">
        <f t="shared" ca="1" si="31"/>
        <v>IVDRH</v>
      </c>
      <c r="D364" s="16">
        <f>'EE investment costs'!$F$15</f>
        <v>2016</v>
      </c>
      <c r="E364" s="14">
        <f>VLOOKUP(X364,'EE investment costs'!$D$56:$R$656,15,0)</f>
        <v>16.373333333333335</v>
      </c>
      <c r="F364" s="17">
        <f ca="1">INDEX('EE investment costs'!$D$56:$R$656,MATCH(X364,'EE investment costs'!$D$56:$D$656,0),MATCH($V$8,'EE investment costs'!$D$56:$R$56,0))</f>
        <v>925.82075645088571</v>
      </c>
      <c r="I364" s="18">
        <v>1</v>
      </c>
      <c r="J364" s="18">
        <v>1</v>
      </c>
      <c r="K364" s="14">
        <f t="shared" ca="1" si="35"/>
        <v>3</v>
      </c>
      <c r="M364" s="19" t="str">
        <f t="shared" ca="1" si="33"/>
        <v>INDVDEFFRH-60</v>
      </c>
      <c r="N364" s="23" t="str">
        <f t="shared" ca="1" si="34"/>
        <v>Motor vehicles Saving Tech-Heat Room Heat 6y</v>
      </c>
      <c r="O364" s="23" t="s">
        <v>32</v>
      </c>
      <c r="P364" s="23" t="s">
        <v>33</v>
      </c>
      <c r="Q364" s="23"/>
      <c r="R364" s="23"/>
      <c r="S364" s="19" t="s">
        <v>34</v>
      </c>
      <c r="V364" s="16" t="str">
        <f t="shared" ca="1" si="36"/>
        <v>VD</v>
      </c>
      <c r="W364" s="14" t="str">
        <f t="shared" ca="1" si="36"/>
        <v>Motor vehicles</v>
      </c>
      <c r="X364" s="3" t="str">
        <f>'EE investment costs'!D413</f>
        <v>RH-60</v>
      </c>
      <c r="Y364" s="3" t="str">
        <f>'EE investment costs'!E413</f>
        <v>Heat Room Heat</v>
      </c>
      <c r="AC364" s="123">
        <f>'EE investment costs'!C413</f>
        <v>6</v>
      </c>
      <c r="AD364" s="22"/>
    </row>
    <row r="365" spans="2:30">
      <c r="B365" s="14" t="str">
        <f t="shared" ca="1" si="32"/>
        <v>INDVDEFFLA-60</v>
      </c>
      <c r="C365" s="15" t="str">
        <f t="shared" ca="1" si="31"/>
        <v>IVDLA</v>
      </c>
      <c r="D365" s="16">
        <f>'EE investment costs'!$F$15</f>
        <v>2016</v>
      </c>
      <c r="E365" s="14">
        <f>VLOOKUP(X365,'EE investment costs'!$D$56:$R$656,15,0)</f>
        <v>4.1706666666666674</v>
      </c>
      <c r="F365" s="17">
        <f ca="1">INDEX('EE investment costs'!$D$56:$R$656,MATCH(X365,'EE investment costs'!$D$56:$D$656,0),MATCH($V$8,'EE investment costs'!$D$56:$R$56,0))</f>
        <v>1883.1590643981026</v>
      </c>
      <c r="I365" s="18">
        <v>1</v>
      </c>
      <c r="J365" s="18">
        <v>1</v>
      </c>
      <c r="K365" s="14">
        <f t="shared" ca="1" si="35"/>
        <v>0</v>
      </c>
      <c r="M365" s="19" t="str">
        <f t="shared" ca="1" si="33"/>
        <v>INDVDEFFLA-60</v>
      </c>
      <c r="N365" s="23" t="str">
        <f t="shared" ca="1" si="34"/>
        <v>Motor vehicles Saving Tech-Light 6y</v>
      </c>
      <c r="O365" s="23" t="s">
        <v>32</v>
      </c>
      <c r="P365" s="23" t="s">
        <v>33</v>
      </c>
      <c r="Q365" s="23"/>
      <c r="R365" s="23"/>
      <c r="S365" s="19" t="s">
        <v>34</v>
      </c>
      <c r="V365" s="16" t="str">
        <f t="shared" ca="1" si="36"/>
        <v>VD</v>
      </c>
      <c r="W365" s="14" t="str">
        <f t="shared" ca="1" si="36"/>
        <v>Motor vehicles</v>
      </c>
      <c r="X365" s="3" t="str">
        <f>'EE investment costs'!D414</f>
        <v>LA-60</v>
      </c>
      <c r="Y365" s="3" t="str">
        <f>'EE investment costs'!E414</f>
        <v>Light</v>
      </c>
      <c r="AC365" s="123">
        <f>'EE investment costs'!C414</f>
        <v>6</v>
      </c>
      <c r="AD365" s="22"/>
    </row>
    <row r="366" spans="2:30">
      <c r="B366" s="14" t="str">
        <f t="shared" ca="1" si="32"/>
        <v>INDVDEFFEM-60</v>
      </c>
      <c r="C366" s="15" t="str">
        <f t="shared" ca="1" si="31"/>
        <v>IVDEM</v>
      </c>
      <c r="D366" s="16">
        <f>'EE investment costs'!$F$15</f>
        <v>2016</v>
      </c>
      <c r="E366" s="14">
        <f>VLOOKUP(X366,'EE investment costs'!$D$56:$R$656,15,0)</f>
        <v>4.3792</v>
      </c>
      <c r="F366" s="17">
        <f ca="1">INDEX('EE investment costs'!$D$56:$R$656,MATCH(X366,'EE investment costs'!$D$56:$D$656,0),MATCH($V$8,'EE investment costs'!$D$56:$R$56,0))</f>
        <v>1863.4193448374676</v>
      </c>
      <c r="I366" s="18">
        <v>1</v>
      </c>
      <c r="J366" s="18">
        <v>1</v>
      </c>
      <c r="K366" s="14">
        <f t="shared" ca="1" si="35"/>
        <v>0</v>
      </c>
      <c r="M366" s="19" t="str">
        <f t="shared" ca="1" si="33"/>
        <v>INDVDEFFEM-60</v>
      </c>
      <c r="N366" s="23" t="str">
        <f t="shared" ca="1" si="34"/>
        <v>Motor vehicles Saving Tech-Electric Motors 6y</v>
      </c>
      <c r="O366" s="23" t="s">
        <v>32</v>
      </c>
      <c r="P366" s="23" t="s">
        <v>33</v>
      </c>
      <c r="Q366" s="23"/>
      <c r="R366" s="23"/>
      <c r="S366" s="19" t="s">
        <v>34</v>
      </c>
      <c r="V366" s="16" t="str">
        <f t="shared" ca="1" si="36"/>
        <v>VD</v>
      </c>
      <c r="W366" s="14" t="str">
        <f t="shared" ca="1" si="36"/>
        <v>Motor vehicles</v>
      </c>
      <c r="X366" s="3" t="str">
        <f>'EE investment costs'!D415</f>
        <v>EM-60</v>
      </c>
      <c r="Y366" s="3" t="str">
        <f>'EE investment costs'!E415</f>
        <v>Electric Motors</v>
      </c>
      <c r="AC366" s="123">
        <f>'EE investment costs'!C415</f>
        <v>6</v>
      </c>
      <c r="AD366" s="22"/>
    </row>
    <row r="367" spans="2:30" ht="13.5" thickBot="1">
      <c r="B367" s="14" t="str">
        <f t="shared" ca="1" si="32"/>
        <v>INDVDEFFTF-60</v>
      </c>
      <c r="C367" s="15" t="str">
        <f t="shared" ca="1" si="31"/>
        <v>IVDTF</v>
      </c>
      <c r="D367" s="16">
        <f>'EE investment costs'!$F$15</f>
        <v>2016</v>
      </c>
      <c r="E367" s="14">
        <f>VLOOKUP(X367,'EE investment costs'!$D$56:$R$656,15,0)</f>
        <v>16.666666666666664</v>
      </c>
      <c r="F367" s="17">
        <f ca="1">INDEX('EE investment costs'!$D$56:$R$656,MATCH(X367,'EE investment costs'!$D$56:$D$656,0),MATCH($V$8,'EE investment costs'!$D$56:$R$56,0))</f>
        <v>0</v>
      </c>
      <c r="I367" s="18">
        <v>1</v>
      </c>
      <c r="J367" s="18">
        <v>1</v>
      </c>
      <c r="K367" s="14">
        <f t="shared" ca="1" si="35"/>
        <v>8</v>
      </c>
      <c r="M367" s="24" t="str">
        <f t="shared" ca="1" si="33"/>
        <v>INDVDEFFTF-60</v>
      </c>
      <c r="N367" s="25" t="str">
        <f t="shared" ca="1" si="34"/>
        <v>Motor vehicles Saving Tech-Haulage Tractors, Trucks, Fishing boats 6y</v>
      </c>
      <c r="O367" s="25" t="s">
        <v>32</v>
      </c>
      <c r="P367" s="25" t="s">
        <v>33</v>
      </c>
      <c r="Q367" s="25"/>
      <c r="R367" s="25"/>
      <c r="S367" s="24" t="s">
        <v>34</v>
      </c>
      <c r="V367" s="16" t="str">
        <f t="shared" ca="1" si="36"/>
        <v>VD</v>
      </c>
      <c r="W367" s="14" t="str">
        <f t="shared" ca="1" si="36"/>
        <v>Motor vehicles</v>
      </c>
      <c r="X367" s="3" t="str">
        <f>'EE investment costs'!D416</f>
        <v>TF-60</v>
      </c>
      <c r="Y367" s="3" t="str">
        <f>'EE investment costs'!E416</f>
        <v>Haulage Tractors, Trucks, Fishing boats</v>
      </c>
      <c r="AC367" s="123">
        <f>'EE investment costs'!C416</f>
        <v>6</v>
      </c>
      <c r="AD367" s="22"/>
    </row>
    <row r="368" spans="2:30">
      <c r="B368" s="14" t="str">
        <f t="shared" ca="1" si="32"/>
        <v>INDVDEFFMT-61</v>
      </c>
      <c r="C368" s="15" t="str">
        <f ca="1">"I"&amp;MID(B368,4,1)&amp;"D"&amp;MID(B368,9,2)</f>
        <v>IVDMT</v>
      </c>
      <c r="D368" s="16">
        <f>'EE investment costs'!$F$15</f>
        <v>2016</v>
      </c>
      <c r="E368" s="14">
        <f>VLOOKUP(X368,'EE investment costs'!$D$56:$R$656,15,0)</f>
        <v>6.21</v>
      </c>
      <c r="F368" s="17">
        <f ca="1">INDEX('EE investment costs'!$D$56:$R$656,MATCH(X368,'EE investment costs'!$D$56:$D$656,0),MATCH($V$8,'EE investment costs'!$D$56:$R$56,0))</f>
        <v>759.119613328338</v>
      </c>
      <c r="I368" s="18">
        <v>1</v>
      </c>
      <c r="J368" s="18">
        <v>1</v>
      </c>
      <c r="K368" s="14">
        <f t="shared" ca="1" si="35"/>
        <v>5</v>
      </c>
      <c r="M368" s="20" t="str">
        <f t="shared" ca="1" si="33"/>
        <v>INDVDEFFMT-61</v>
      </c>
      <c r="N368" s="21" t="str">
        <f t="shared" ca="1" si="34"/>
        <v>Motor vehicles Saving Tech-Heat Medium Temp. up to 150C 6.1y</v>
      </c>
      <c r="O368" s="21" t="s">
        <v>32</v>
      </c>
      <c r="P368" s="21" t="s">
        <v>33</v>
      </c>
      <c r="Q368" s="21"/>
      <c r="R368" s="21"/>
      <c r="S368" s="20" t="s">
        <v>34</v>
      </c>
      <c r="V368" s="16" t="str">
        <f t="shared" ca="1" si="36"/>
        <v>VD</v>
      </c>
      <c r="W368" s="14" t="str">
        <f t="shared" ca="1" si="36"/>
        <v>Motor vehicles</v>
      </c>
      <c r="X368" s="3" t="str">
        <f>'EE investment costs'!D417</f>
        <v>MT-61</v>
      </c>
      <c r="Y368" s="3" t="str">
        <f>'EE investment costs'!E417</f>
        <v>Heat Medium Temp. up to 150C</v>
      </c>
      <c r="AC368" s="123">
        <f>'EE investment costs'!C417</f>
        <v>6.1</v>
      </c>
      <c r="AD368" s="22"/>
    </row>
    <row r="369" spans="2:30">
      <c r="B369" s="14" t="str">
        <f t="shared" ca="1" si="32"/>
        <v>INDVDEFFHT-61</v>
      </c>
      <c r="C369" s="15" t="str">
        <f t="shared" ref="C369:C427" ca="1" si="37">"I"&amp;MID(B369,4,1)&amp;"D"&amp;MID(B369,9,2)</f>
        <v>IVDHT</v>
      </c>
      <c r="D369" s="16">
        <f>'EE investment costs'!$F$15</f>
        <v>2016</v>
      </c>
      <c r="E369" s="14">
        <f>VLOOKUP(X369,'EE investment costs'!$D$56:$R$656,15,0)</f>
        <v>4.968</v>
      </c>
      <c r="F369" s="17">
        <f ca="1">INDEX('EE investment costs'!$D$56:$R$656,MATCH(X369,'EE investment costs'!$D$56:$D$656,0),MATCH($V$8,'EE investment costs'!$D$56:$R$56,0))</f>
        <v>609.88827654254067</v>
      </c>
      <c r="I369" s="18">
        <v>1</v>
      </c>
      <c r="J369" s="18">
        <v>1</v>
      </c>
      <c r="K369" s="14">
        <f t="shared" ca="1" si="35"/>
        <v>6</v>
      </c>
      <c r="M369" s="19" t="str">
        <f t="shared" ca="1" si="33"/>
        <v>INDVDEFFHT-61</v>
      </c>
      <c r="N369" s="23" t="str">
        <f t="shared" ca="1" si="34"/>
        <v>Motor vehicles Saving Tech-Heat High Temp. over 150C 6.1y</v>
      </c>
      <c r="O369" s="23" t="s">
        <v>32</v>
      </c>
      <c r="P369" s="23" t="s">
        <v>33</v>
      </c>
      <c r="Q369" s="23"/>
      <c r="R369" s="23"/>
      <c r="S369" s="19" t="s">
        <v>34</v>
      </c>
      <c r="V369" s="16" t="str">
        <f t="shared" ca="1" si="36"/>
        <v>VD</v>
      </c>
      <c r="W369" s="14" t="str">
        <f t="shared" ca="1" si="36"/>
        <v>Motor vehicles</v>
      </c>
      <c r="X369" s="3" t="str">
        <f>'EE investment costs'!D418</f>
        <v>HT-61</v>
      </c>
      <c r="Y369" s="3" t="str">
        <f>'EE investment costs'!E418</f>
        <v>Heat High Temp. over 150C</v>
      </c>
      <c r="AC369" s="123">
        <f>'EE investment costs'!C418</f>
        <v>6.1</v>
      </c>
      <c r="AD369" s="22"/>
    </row>
    <row r="370" spans="2:30">
      <c r="B370" s="14" t="str">
        <f t="shared" ca="1" si="32"/>
        <v>INDVDEFFRH-61</v>
      </c>
      <c r="C370" s="15" t="str">
        <f t="shared" ca="1" si="37"/>
        <v>IVDRH</v>
      </c>
      <c r="D370" s="16">
        <f>'EE investment costs'!$F$15</f>
        <v>2016</v>
      </c>
      <c r="E370" s="14">
        <f>VLOOKUP(X370,'EE investment costs'!$D$56:$R$656,15,0)</f>
        <v>16.392000000000003</v>
      </c>
      <c r="F370" s="17">
        <f ca="1">INDEX('EE investment costs'!$D$56:$R$656,MATCH(X370,'EE investment costs'!$D$56:$D$656,0),MATCH($V$8,'EE investment costs'!$D$56:$R$56,0))</f>
        <v>962.85358670892106</v>
      </c>
      <c r="I370" s="18">
        <v>1</v>
      </c>
      <c r="J370" s="18">
        <v>1</v>
      </c>
      <c r="K370" s="14">
        <f t="shared" ca="1" si="35"/>
        <v>3</v>
      </c>
      <c r="M370" s="19" t="str">
        <f t="shared" ca="1" si="33"/>
        <v>INDVDEFFRH-61</v>
      </c>
      <c r="N370" s="23" t="str">
        <f t="shared" ca="1" si="34"/>
        <v>Motor vehicles Saving Tech-Heat Room Heat 6.1y</v>
      </c>
      <c r="O370" s="23" t="s">
        <v>32</v>
      </c>
      <c r="P370" s="23" t="s">
        <v>33</v>
      </c>
      <c r="Q370" s="23"/>
      <c r="R370" s="23"/>
      <c r="S370" s="19" t="s">
        <v>34</v>
      </c>
      <c r="V370" s="16" t="str">
        <f t="shared" ca="1" si="36"/>
        <v>VD</v>
      </c>
      <c r="W370" s="14" t="str">
        <f t="shared" ca="1" si="36"/>
        <v>Motor vehicles</v>
      </c>
      <c r="X370" s="3" t="str">
        <f>'EE investment costs'!D419</f>
        <v>RH-61</v>
      </c>
      <c r="Y370" s="3" t="str">
        <f>'EE investment costs'!E419</f>
        <v>Heat Room Heat</v>
      </c>
      <c r="AC370" s="123">
        <f>'EE investment costs'!C419</f>
        <v>6.1</v>
      </c>
      <c r="AD370" s="22"/>
    </row>
    <row r="371" spans="2:30">
      <c r="B371" s="14" t="str">
        <f t="shared" ca="1" si="32"/>
        <v>INDVDEFFLA-61</v>
      </c>
      <c r="C371" s="15" t="str">
        <f t="shared" ca="1" si="37"/>
        <v>IVDLA</v>
      </c>
      <c r="D371" s="16">
        <f>'EE investment costs'!$F$15</f>
        <v>2016</v>
      </c>
      <c r="E371" s="14">
        <f>VLOOKUP(X371,'EE investment costs'!$D$56:$R$656,15,0)</f>
        <v>4.1837</v>
      </c>
      <c r="F371" s="17">
        <f ca="1">INDEX('EE investment costs'!$D$56:$R$656,MATCH(X371,'EE investment costs'!$D$56:$D$656,0),MATCH($V$8,'EE investment costs'!$D$56:$R$56,0))</f>
        <v>1898.5522770696055</v>
      </c>
      <c r="I371" s="18">
        <v>1</v>
      </c>
      <c r="J371" s="18">
        <v>1</v>
      </c>
      <c r="K371" s="14">
        <f t="shared" ca="1" si="35"/>
        <v>0</v>
      </c>
      <c r="M371" s="19" t="str">
        <f t="shared" ca="1" si="33"/>
        <v>INDVDEFFLA-61</v>
      </c>
      <c r="N371" s="23" t="str">
        <f t="shared" ca="1" si="34"/>
        <v>Motor vehicles Saving Tech-Light 6.1y</v>
      </c>
      <c r="O371" s="23" t="s">
        <v>32</v>
      </c>
      <c r="P371" s="23" t="s">
        <v>33</v>
      </c>
      <c r="Q371" s="23"/>
      <c r="R371" s="23"/>
      <c r="S371" s="19" t="s">
        <v>34</v>
      </c>
      <c r="V371" s="16" t="str">
        <f t="shared" ca="1" si="36"/>
        <v>VD</v>
      </c>
      <c r="W371" s="14" t="str">
        <f t="shared" ca="1" si="36"/>
        <v>Motor vehicles</v>
      </c>
      <c r="X371" s="3" t="str">
        <f>'EE investment costs'!D420</f>
        <v>LA-61</v>
      </c>
      <c r="Y371" s="3" t="str">
        <f>'EE investment costs'!E420</f>
        <v>Light</v>
      </c>
      <c r="AC371" s="123">
        <f>'EE investment costs'!C420</f>
        <v>6.1</v>
      </c>
      <c r="AD371" s="22"/>
    </row>
    <row r="372" spans="2:30">
      <c r="B372" s="14" t="str">
        <f t="shared" ca="1" si="32"/>
        <v>INDVDEFFEM-61</v>
      </c>
      <c r="C372" s="15" t="str">
        <f t="shared" ca="1" si="37"/>
        <v>IVDEM</v>
      </c>
      <c r="D372" s="16">
        <f>'EE investment costs'!$F$15</f>
        <v>2016</v>
      </c>
      <c r="E372" s="14">
        <f>VLOOKUP(X372,'EE investment costs'!$D$56:$R$656,15,0)</f>
        <v>4.3928849999999997</v>
      </c>
      <c r="F372" s="17">
        <f ca="1">INDEX('EE investment costs'!$D$56:$R$656,MATCH(X372,'EE investment costs'!$D$56:$D$656,0),MATCH($V$8,'EE investment costs'!$D$56:$R$56,0))</f>
        <v>1881.422342749396</v>
      </c>
      <c r="I372" s="18">
        <v>1</v>
      </c>
      <c r="J372" s="18">
        <v>1</v>
      </c>
      <c r="K372" s="14">
        <f t="shared" ca="1" si="35"/>
        <v>0</v>
      </c>
      <c r="M372" s="19" t="str">
        <f t="shared" ca="1" si="33"/>
        <v>INDVDEFFEM-61</v>
      </c>
      <c r="N372" s="23" t="str">
        <f t="shared" ca="1" si="34"/>
        <v>Motor vehicles Saving Tech-Electric Motors 6.1y</v>
      </c>
      <c r="O372" s="23" t="s">
        <v>32</v>
      </c>
      <c r="P372" s="23" t="s">
        <v>33</v>
      </c>
      <c r="Q372" s="23"/>
      <c r="R372" s="23"/>
      <c r="S372" s="19" t="s">
        <v>34</v>
      </c>
      <c r="V372" s="16" t="str">
        <f t="shared" ca="1" si="36"/>
        <v>VD</v>
      </c>
      <c r="W372" s="14" t="str">
        <f t="shared" ca="1" si="36"/>
        <v>Motor vehicles</v>
      </c>
      <c r="X372" s="3" t="str">
        <f>'EE investment costs'!D421</f>
        <v>EM-61</v>
      </c>
      <c r="Y372" s="3" t="str">
        <f>'EE investment costs'!E421</f>
        <v>Electric Motors</v>
      </c>
      <c r="AC372" s="123">
        <f>'EE investment costs'!C421</f>
        <v>6.1</v>
      </c>
      <c r="AD372" s="22"/>
    </row>
    <row r="373" spans="2:30">
      <c r="B373" s="14" t="str">
        <f t="shared" ca="1" si="32"/>
        <v>INDVDEFFTF-61</v>
      </c>
      <c r="C373" s="15" t="str">
        <f t="shared" ca="1" si="37"/>
        <v>IVDTF</v>
      </c>
      <c r="D373" s="16">
        <f>'EE investment costs'!$F$15</f>
        <v>2016</v>
      </c>
      <c r="E373" s="14">
        <f>VLOOKUP(X373,'EE investment costs'!$D$56:$R$656,15,0)</f>
        <v>16.75</v>
      </c>
      <c r="F373" s="17">
        <f ca="1">INDEX('EE investment costs'!$D$56:$R$656,MATCH(X373,'EE investment costs'!$D$56:$D$656,0),MATCH($V$8,'EE investment costs'!$D$56:$R$56,0))</f>
        <v>0</v>
      </c>
      <c r="I373" s="18">
        <v>1</v>
      </c>
      <c r="J373" s="18">
        <v>1</v>
      </c>
      <c r="K373" s="14">
        <f t="shared" ca="1" si="35"/>
        <v>8</v>
      </c>
      <c r="M373" s="19" t="str">
        <f t="shared" ca="1" si="33"/>
        <v>INDVDEFFTF-61</v>
      </c>
      <c r="N373" s="23" t="str">
        <f t="shared" ca="1" si="34"/>
        <v>Motor vehicles Saving Tech-Haulage Tractors, Trucks, Fishing boats 6.1y</v>
      </c>
      <c r="O373" s="23" t="s">
        <v>32</v>
      </c>
      <c r="P373" s="23" t="s">
        <v>33</v>
      </c>
      <c r="Q373" s="23"/>
      <c r="R373" s="23"/>
      <c r="S373" s="19" t="s">
        <v>34</v>
      </c>
      <c r="V373" s="16" t="str">
        <f t="shared" ca="1" si="36"/>
        <v>VD</v>
      </c>
      <c r="W373" s="14" t="str">
        <f t="shared" ca="1" si="36"/>
        <v>Motor vehicles</v>
      </c>
      <c r="X373" s="3" t="str">
        <f>'EE investment costs'!D422</f>
        <v>TF-61</v>
      </c>
      <c r="Y373" s="3" t="str">
        <f>'EE investment costs'!E422</f>
        <v>Haulage Tractors, Trucks, Fishing boats</v>
      </c>
      <c r="AC373" s="123">
        <f>'EE investment costs'!C422</f>
        <v>6.1</v>
      </c>
      <c r="AD373" s="22"/>
    </row>
    <row r="374" spans="2:30">
      <c r="B374" s="14" t="str">
        <f t="shared" ca="1" si="32"/>
        <v>INDVDEFFMT-62</v>
      </c>
      <c r="C374" s="15" t="str">
        <f t="shared" ca="1" si="37"/>
        <v>IVDMT</v>
      </c>
      <c r="D374" s="16">
        <f>'EE investment costs'!$F$15</f>
        <v>2016</v>
      </c>
      <c r="E374" s="14">
        <f>VLOOKUP(X374,'EE investment costs'!$D$56:$R$656,15,0)</f>
        <v>6.22</v>
      </c>
      <c r="F374" s="17">
        <f ca="1">INDEX('EE investment costs'!$D$56:$R$656,MATCH(X374,'EE investment costs'!$D$56:$D$656,0),MATCH($V$8,'EE investment costs'!$D$56:$R$56,0))</f>
        <v>768.38692440736941</v>
      </c>
      <c r="I374" s="18">
        <v>1</v>
      </c>
      <c r="J374" s="18">
        <v>1</v>
      </c>
      <c r="K374" s="14">
        <f t="shared" ca="1" si="35"/>
        <v>5</v>
      </c>
      <c r="M374" s="19" t="str">
        <f t="shared" ca="1" si="33"/>
        <v>INDVDEFFMT-62</v>
      </c>
      <c r="N374" s="23" t="str">
        <f t="shared" ca="1" si="34"/>
        <v>Motor vehicles Saving Tech-Heat Medium Temp. up to 150C 6.2y</v>
      </c>
      <c r="O374" s="23" t="s">
        <v>32</v>
      </c>
      <c r="P374" s="23" t="s">
        <v>33</v>
      </c>
      <c r="Q374" s="23"/>
      <c r="R374" s="23"/>
      <c r="S374" s="19" t="s">
        <v>34</v>
      </c>
      <c r="V374" s="16" t="str">
        <f t="shared" ca="1" si="36"/>
        <v>VD</v>
      </c>
      <c r="W374" s="14" t="str">
        <f t="shared" ca="1" si="36"/>
        <v>Motor vehicles</v>
      </c>
      <c r="X374" s="3" t="str">
        <f>'EE investment costs'!D423</f>
        <v>MT-62</v>
      </c>
      <c r="Y374" s="3" t="str">
        <f>'EE investment costs'!E423</f>
        <v>Heat Medium Temp. up to 150C</v>
      </c>
      <c r="AC374" s="123">
        <f>'EE investment costs'!C423</f>
        <v>6.2</v>
      </c>
      <c r="AD374" s="22"/>
    </row>
    <row r="375" spans="2:30">
      <c r="B375" s="14" t="str">
        <f t="shared" ca="1" si="32"/>
        <v>INDVDEFFHT-62</v>
      </c>
      <c r="C375" s="15" t="str">
        <f t="shared" ca="1" si="37"/>
        <v>IVDHT</v>
      </c>
      <c r="D375" s="16">
        <f>'EE investment costs'!$F$15</f>
        <v>2016</v>
      </c>
      <c r="E375" s="14">
        <f>VLOOKUP(X375,'EE investment costs'!$D$56:$R$656,15,0)</f>
        <v>4.976</v>
      </c>
      <c r="F375" s="17">
        <f ca="1">INDEX('EE investment costs'!$D$56:$R$656,MATCH(X375,'EE investment costs'!$D$56:$D$656,0),MATCH($V$8,'EE investment costs'!$D$56:$R$56,0))</f>
        <v>616.27263756318405</v>
      </c>
      <c r="I375" s="18">
        <v>1</v>
      </c>
      <c r="J375" s="18">
        <v>1</v>
      </c>
      <c r="K375" s="14">
        <f t="shared" ca="1" si="35"/>
        <v>6</v>
      </c>
      <c r="M375" s="19" t="str">
        <f t="shared" ca="1" si="33"/>
        <v>INDVDEFFHT-62</v>
      </c>
      <c r="N375" s="23" t="str">
        <f t="shared" ca="1" si="34"/>
        <v>Motor vehicles Saving Tech-Heat High Temp. over 150C 6.2y</v>
      </c>
      <c r="O375" s="23" t="s">
        <v>32</v>
      </c>
      <c r="P375" s="23" t="s">
        <v>33</v>
      </c>
      <c r="Q375" s="23"/>
      <c r="R375" s="23"/>
      <c r="S375" s="19" t="s">
        <v>34</v>
      </c>
      <c r="V375" s="16" t="str">
        <f t="shared" ca="1" si="36"/>
        <v>VD</v>
      </c>
      <c r="W375" s="14" t="str">
        <f t="shared" ca="1" si="36"/>
        <v>Motor vehicles</v>
      </c>
      <c r="X375" s="3" t="str">
        <f>'EE investment costs'!D424</f>
        <v>HT-62</v>
      </c>
      <c r="Y375" s="3" t="str">
        <f>'EE investment costs'!E424</f>
        <v>Heat High Temp. over 150C</v>
      </c>
      <c r="AC375" s="123">
        <f>'EE investment costs'!C424</f>
        <v>6.2</v>
      </c>
      <c r="AD375" s="22"/>
    </row>
    <row r="376" spans="2:30">
      <c r="B376" s="14" t="str">
        <f t="shared" ca="1" si="32"/>
        <v>INDVDEFFRH-62</v>
      </c>
      <c r="C376" s="15" t="str">
        <f t="shared" ca="1" si="37"/>
        <v>IVDRH</v>
      </c>
      <c r="D376" s="16">
        <f>'EE investment costs'!$F$15</f>
        <v>2016</v>
      </c>
      <c r="E376" s="14">
        <f>VLOOKUP(X376,'EE investment costs'!$D$56:$R$656,15,0)</f>
        <v>16.410666666666668</v>
      </c>
      <c r="F376" s="17">
        <f ca="1">INDEX('EE investment costs'!$D$56:$R$656,MATCH(X376,'EE investment costs'!$D$56:$D$656,0),MATCH($V$8,'EE investment costs'!$D$56:$R$56,0))</f>
        <v>999.88641696695686</v>
      </c>
      <c r="I376" s="18">
        <v>1</v>
      </c>
      <c r="J376" s="18">
        <v>1</v>
      </c>
      <c r="K376" s="14">
        <f t="shared" ca="1" si="35"/>
        <v>3</v>
      </c>
      <c r="M376" s="19" t="str">
        <f t="shared" ca="1" si="33"/>
        <v>INDVDEFFRH-62</v>
      </c>
      <c r="N376" s="23" t="str">
        <f t="shared" ca="1" si="34"/>
        <v>Motor vehicles Saving Tech-Heat Room Heat 6.2y</v>
      </c>
      <c r="O376" s="23" t="s">
        <v>32</v>
      </c>
      <c r="P376" s="23" t="s">
        <v>33</v>
      </c>
      <c r="Q376" s="23"/>
      <c r="R376" s="23"/>
      <c r="S376" s="19" t="s">
        <v>34</v>
      </c>
      <c r="V376" s="16" t="str">
        <f t="shared" ca="1" si="36"/>
        <v>VD</v>
      </c>
      <c r="W376" s="14" t="str">
        <f t="shared" ca="1" si="36"/>
        <v>Motor vehicles</v>
      </c>
      <c r="X376" s="3" t="str">
        <f>'EE investment costs'!D425</f>
        <v>RH-62</v>
      </c>
      <c r="Y376" s="3" t="str">
        <f>'EE investment costs'!E425</f>
        <v>Heat Room Heat</v>
      </c>
      <c r="AC376" s="123">
        <f>'EE investment costs'!C425</f>
        <v>6.2</v>
      </c>
      <c r="AD376" s="22"/>
    </row>
    <row r="377" spans="2:30">
      <c r="B377" s="14" t="str">
        <f t="shared" ca="1" si="32"/>
        <v>INDVDEFFLA-62</v>
      </c>
      <c r="C377" s="15" t="str">
        <f t="shared" ca="1" si="37"/>
        <v>IVDLA</v>
      </c>
      <c r="D377" s="16">
        <f>'EE investment costs'!$F$15</f>
        <v>2016</v>
      </c>
      <c r="E377" s="14">
        <f>VLOOKUP(X377,'EE investment costs'!$D$56:$R$656,15,0)</f>
        <v>4.1967333333333334</v>
      </c>
      <c r="F377" s="17">
        <f ca="1">INDEX('EE investment costs'!$D$56:$R$656,MATCH(X377,'EE investment costs'!$D$56:$D$656,0),MATCH($V$8,'EE investment costs'!$D$56:$R$56,0))</f>
        <v>1913.9454897411085</v>
      </c>
      <c r="I377" s="18">
        <v>1</v>
      </c>
      <c r="J377" s="18">
        <v>1</v>
      </c>
      <c r="K377" s="14">
        <f t="shared" ca="1" si="35"/>
        <v>0</v>
      </c>
      <c r="M377" s="19" t="str">
        <f t="shared" ca="1" si="33"/>
        <v>INDVDEFFLA-62</v>
      </c>
      <c r="N377" s="23" t="str">
        <f t="shared" ca="1" si="34"/>
        <v>Motor vehicles Saving Tech-Light 6.2y</v>
      </c>
      <c r="O377" s="23" t="s">
        <v>32</v>
      </c>
      <c r="P377" s="23" t="s">
        <v>33</v>
      </c>
      <c r="Q377" s="23"/>
      <c r="R377" s="23"/>
      <c r="S377" s="19" t="s">
        <v>34</v>
      </c>
      <c r="V377" s="16" t="str">
        <f t="shared" ca="1" si="36"/>
        <v>VD</v>
      </c>
      <c r="W377" s="14" t="str">
        <f t="shared" ca="1" si="36"/>
        <v>Motor vehicles</v>
      </c>
      <c r="X377" s="3" t="str">
        <f>'EE investment costs'!D426</f>
        <v>LA-62</v>
      </c>
      <c r="Y377" s="3" t="str">
        <f>'EE investment costs'!E426</f>
        <v>Light</v>
      </c>
      <c r="AC377" s="123">
        <f>'EE investment costs'!C426</f>
        <v>6.2</v>
      </c>
      <c r="AD377" s="22"/>
    </row>
    <row r="378" spans="2:30">
      <c r="B378" s="14" t="str">
        <f t="shared" ca="1" si="32"/>
        <v>INDVDEFFEM-62</v>
      </c>
      <c r="C378" s="15" t="str">
        <f t="shared" ca="1" si="37"/>
        <v>IVDEM</v>
      </c>
      <c r="D378" s="16">
        <f>'EE investment costs'!$F$15</f>
        <v>2016</v>
      </c>
      <c r="E378" s="14">
        <f>VLOOKUP(X378,'EE investment costs'!$D$56:$R$656,15,0)</f>
        <v>4.4065700000000003</v>
      </c>
      <c r="F378" s="17">
        <f ca="1">INDEX('EE investment costs'!$D$56:$R$656,MATCH(X378,'EE investment costs'!$D$56:$D$656,0),MATCH($V$8,'EE investment costs'!$D$56:$R$56,0))</f>
        <v>1899.4253406613248</v>
      </c>
      <c r="I378" s="18">
        <v>1</v>
      </c>
      <c r="J378" s="18">
        <v>1</v>
      </c>
      <c r="K378" s="14">
        <f t="shared" ca="1" si="35"/>
        <v>0</v>
      </c>
      <c r="M378" s="19" t="str">
        <f t="shared" ca="1" si="33"/>
        <v>INDVDEFFEM-62</v>
      </c>
      <c r="N378" s="23" t="str">
        <f t="shared" ca="1" si="34"/>
        <v>Motor vehicles Saving Tech-Electric Motors 6.2y</v>
      </c>
      <c r="O378" s="23" t="s">
        <v>32</v>
      </c>
      <c r="P378" s="23" t="s">
        <v>33</v>
      </c>
      <c r="Q378" s="23"/>
      <c r="R378" s="23"/>
      <c r="S378" s="19" t="s">
        <v>34</v>
      </c>
      <c r="V378" s="16" t="str">
        <f t="shared" ca="1" si="36"/>
        <v>VD</v>
      </c>
      <c r="W378" s="14" t="str">
        <f t="shared" ca="1" si="36"/>
        <v>Motor vehicles</v>
      </c>
      <c r="X378" s="3" t="str">
        <f>'EE investment costs'!D427</f>
        <v>EM-62</v>
      </c>
      <c r="Y378" s="3" t="str">
        <f>'EE investment costs'!E427</f>
        <v>Electric Motors</v>
      </c>
      <c r="AC378" s="123">
        <f>'EE investment costs'!C427</f>
        <v>6.2</v>
      </c>
      <c r="AD378" s="22"/>
    </row>
    <row r="379" spans="2:30">
      <c r="B379" s="14" t="str">
        <f t="shared" ca="1" si="32"/>
        <v>INDVDEFFTF-62</v>
      </c>
      <c r="C379" s="15" t="str">
        <f t="shared" ca="1" si="37"/>
        <v>IVDTF</v>
      </c>
      <c r="D379" s="16">
        <f>'EE investment costs'!$F$15</f>
        <v>2016</v>
      </c>
      <c r="E379" s="14">
        <f>VLOOKUP(X379,'EE investment costs'!$D$56:$R$656,15,0)</f>
        <v>16.833333333333332</v>
      </c>
      <c r="F379" s="17">
        <f ca="1">INDEX('EE investment costs'!$D$56:$R$656,MATCH(X379,'EE investment costs'!$D$56:$D$656,0),MATCH($V$8,'EE investment costs'!$D$56:$R$56,0))</f>
        <v>0</v>
      </c>
      <c r="I379" s="18">
        <v>1</v>
      </c>
      <c r="J379" s="18">
        <v>1</v>
      </c>
      <c r="K379" s="14">
        <f t="shared" ca="1" si="35"/>
        <v>8</v>
      </c>
      <c r="M379" s="19" t="str">
        <f t="shared" ca="1" si="33"/>
        <v>INDVDEFFTF-62</v>
      </c>
      <c r="N379" s="23" t="str">
        <f t="shared" ca="1" si="34"/>
        <v>Motor vehicles Saving Tech-Haulage Tractors, Trucks, Fishing boats 6.2y</v>
      </c>
      <c r="O379" s="23" t="s">
        <v>32</v>
      </c>
      <c r="P379" s="23" t="s">
        <v>33</v>
      </c>
      <c r="Q379" s="23"/>
      <c r="R379" s="23"/>
      <c r="S379" s="19" t="s">
        <v>34</v>
      </c>
      <c r="V379" s="16" t="str">
        <f t="shared" ca="1" si="36"/>
        <v>VD</v>
      </c>
      <c r="W379" s="14" t="str">
        <f t="shared" ca="1" si="36"/>
        <v>Motor vehicles</v>
      </c>
      <c r="X379" s="3" t="str">
        <f>'EE investment costs'!D428</f>
        <v>TF-62</v>
      </c>
      <c r="Y379" s="3" t="str">
        <f>'EE investment costs'!E428</f>
        <v>Haulage Tractors, Trucks, Fishing boats</v>
      </c>
      <c r="AC379" s="123">
        <f>'EE investment costs'!C428</f>
        <v>6.2</v>
      </c>
      <c r="AD379" s="22"/>
    </row>
    <row r="380" spans="2:30">
      <c r="B380" s="14" t="str">
        <f t="shared" ca="1" si="32"/>
        <v>INDVDEFFMT-63</v>
      </c>
      <c r="C380" s="15" t="str">
        <f t="shared" ca="1" si="37"/>
        <v>IVDMT</v>
      </c>
      <c r="D380" s="16">
        <f>'EE investment costs'!$F$15</f>
        <v>2016</v>
      </c>
      <c r="E380" s="14">
        <f>VLOOKUP(X380,'EE investment costs'!$D$56:$R$656,15,0)</f>
        <v>6.2299999999999995</v>
      </c>
      <c r="F380" s="17">
        <f ca="1">INDEX('EE investment costs'!$D$56:$R$656,MATCH(X380,'EE investment costs'!$D$56:$D$656,0),MATCH($V$8,'EE investment costs'!$D$56:$R$56,0))</f>
        <v>777.65423548640081</v>
      </c>
      <c r="I380" s="18">
        <v>1</v>
      </c>
      <c r="J380" s="18">
        <v>1</v>
      </c>
      <c r="K380" s="14">
        <f t="shared" ca="1" si="35"/>
        <v>5</v>
      </c>
      <c r="M380" s="19" t="str">
        <f t="shared" ca="1" si="33"/>
        <v>INDVDEFFMT-63</v>
      </c>
      <c r="N380" s="23" t="str">
        <f t="shared" ca="1" si="34"/>
        <v>Motor vehicles Saving Tech-Heat Medium Temp. up to 150C 6.3y</v>
      </c>
      <c r="O380" s="23" t="s">
        <v>32</v>
      </c>
      <c r="P380" s="23" t="s">
        <v>33</v>
      </c>
      <c r="Q380" s="23"/>
      <c r="R380" s="23"/>
      <c r="S380" s="19" t="s">
        <v>34</v>
      </c>
      <c r="V380" s="16" t="str">
        <f t="shared" ca="1" si="36"/>
        <v>VD</v>
      </c>
      <c r="W380" s="14" t="str">
        <f t="shared" ca="1" si="36"/>
        <v>Motor vehicles</v>
      </c>
      <c r="X380" s="3" t="str">
        <f>'EE investment costs'!D429</f>
        <v>MT-63</v>
      </c>
      <c r="Y380" s="3" t="str">
        <f>'EE investment costs'!E429</f>
        <v>Heat Medium Temp. up to 150C</v>
      </c>
      <c r="AC380" s="123">
        <f>'EE investment costs'!C429</f>
        <v>6.3</v>
      </c>
      <c r="AD380" s="22"/>
    </row>
    <row r="381" spans="2:30">
      <c r="B381" s="14" t="str">
        <f t="shared" ca="1" si="32"/>
        <v>INDVDEFFHT-63</v>
      </c>
      <c r="C381" s="15" t="str">
        <f t="shared" ca="1" si="37"/>
        <v>IVDHT</v>
      </c>
      <c r="D381" s="16">
        <f>'EE investment costs'!$F$15</f>
        <v>2016</v>
      </c>
      <c r="E381" s="14">
        <f>VLOOKUP(X381,'EE investment costs'!$D$56:$R$656,15,0)</f>
        <v>4.984</v>
      </c>
      <c r="F381" s="17">
        <f ca="1">INDEX('EE investment costs'!$D$56:$R$656,MATCH(X381,'EE investment costs'!$D$56:$D$656,0),MATCH($V$8,'EE investment costs'!$D$56:$R$56,0))</f>
        <v>622.65699858382754</v>
      </c>
      <c r="I381" s="18">
        <v>1</v>
      </c>
      <c r="J381" s="18">
        <v>1</v>
      </c>
      <c r="K381" s="14">
        <f t="shared" ca="1" si="35"/>
        <v>6</v>
      </c>
      <c r="M381" s="19" t="str">
        <f t="shared" ca="1" si="33"/>
        <v>INDVDEFFHT-63</v>
      </c>
      <c r="N381" s="23" t="str">
        <f t="shared" ca="1" si="34"/>
        <v>Motor vehicles Saving Tech-Heat High Temp. over 150C 6.3y</v>
      </c>
      <c r="O381" s="23" t="s">
        <v>32</v>
      </c>
      <c r="P381" s="23" t="s">
        <v>33</v>
      </c>
      <c r="Q381" s="23"/>
      <c r="R381" s="23"/>
      <c r="S381" s="19" t="s">
        <v>34</v>
      </c>
      <c r="V381" s="16" t="str">
        <f t="shared" ca="1" si="36"/>
        <v>VD</v>
      </c>
      <c r="W381" s="14" t="str">
        <f t="shared" ca="1" si="36"/>
        <v>Motor vehicles</v>
      </c>
      <c r="X381" s="3" t="str">
        <f>'EE investment costs'!D430</f>
        <v>HT-63</v>
      </c>
      <c r="Y381" s="3" t="str">
        <f>'EE investment costs'!E430</f>
        <v>Heat High Temp. over 150C</v>
      </c>
      <c r="AC381" s="123">
        <f>'EE investment costs'!C430</f>
        <v>6.3</v>
      </c>
      <c r="AD381" s="22"/>
    </row>
    <row r="382" spans="2:30">
      <c r="B382" s="14" t="str">
        <f t="shared" ca="1" si="32"/>
        <v>INDVDEFFRH-63</v>
      </c>
      <c r="C382" s="15" t="str">
        <f t="shared" ca="1" si="37"/>
        <v>IVDRH</v>
      </c>
      <c r="D382" s="16">
        <f>'EE investment costs'!$F$15</f>
        <v>2016</v>
      </c>
      <c r="E382" s="14">
        <f>VLOOKUP(X382,'EE investment costs'!$D$56:$R$656,15,0)</f>
        <v>16.429333333333336</v>
      </c>
      <c r="F382" s="17">
        <f ca="1">INDEX('EE investment costs'!$D$56:$R$656,MATCH(X382,'EE investment costs'!$D$56:$D$656,0),MATCH($V$8,'EE investment costs'!$D$56:$R$56,0))</f>
        <v>1036.9192472249922</v>
      </c>
      <c r="I382" s="18">
        <v>1</v>
      </c>
      <c r="J382" s="18">
        <v>1</v>
      </c>
      <c r="K382" s="14">
        <f t="shared" ca="1" si="35"/>
        <v>2</v>
      </c>
      <c r="M382" s="19" t="str">
        <f t="shared" ca="1" si="33"/>
        <v>INDVDEFFRH-63</v>
      </c>
      <c r="N382" s="23" t="str">
        <f t="shared" ca="1" si="34"/>
        <v>Motor vehicles Saving Tech-Heat Room Heat 6.3y</v>
      </c>
      <c r="O382" s="23" t="s">
        <v>32</v>
      </c>
      <c r="P382" s="23" t="s">
        <v>33</v>
      </c>
      <c r="Q382" s="23"/>
      <c r="R382" s="23"/>
      <c r="S382" s="19" t="s">
        <v>34</v>
      </c>
      <c r="V382" s="16" t="str">
        <f t="shared" ca="1" si="36"/>
        <v>VD</v>
      </c>
      <c r="W382" s="14" t="str">
        <f t="shared" ca="1" si="36"/>
        <v>Motor vehicles</v>
      </c>
      <c r="X382" s="3" t="str">
        <f>'EE investment costs'!D431</f>
        <v>RH-63</v>
      </c>
      <c r="Y382" s="3" t="str">
        <f>'EE investment costs'!E431</f>
        <v>Heat Room Heat</v>
      </c>
      <c r="AC382" s="123">
        <f>'EE investment costs'!C431</f>
        <v>6.3</v>
      </c>
      <c r="AD382" s="22"/>
    </row>
    <row r="383" spans="2:30">
      <c r="B383" s="14" t="str">
        <f t="shared" ca="1" si="32"/>
        <v>INDVDEFFLA-63</v>
      </c>
      <c r="C383" s="15" t="str">
        <f t="shared" ca="1" si="37"/>
        <v>IVDLA</v>
      </c>
      <c r="D383" s="16">
        <f>'EE investment costs'!$F$15</f>
        <v>2016</v>
      </c>
      <c r="E383" s="14">
        <f>VLOOKUP(X383,'EE investment costs'!$D$56:$R$656,15,0)</f>
        <v>4.2097666666666669</v>
      </c>
      <c r="F383" s="17">
        <f ca="1">INDEX('EE investment costs'!$D$56:$R$656,MATCH(X383,'EE investment costs'!$D$56:$D$656,0),MATCH($V$8,'EE investment costs'!$D$56:$R$56,0))</f>
        <v>1929.3387024126114</v>
      </c>
      <c r="I383" s="18">
        <v>1</v>
      </c>
      <c r="J383" s="18">
        <v>1</v>
      </c>
      <c r="K383" s="14">
        <f t="shared" ca="1" si="35"/>
        <v>0</v>
      </c>
      <c r="M383" s="19" t="str">
        <f t="shared" ca="1" si="33"/>
        <v>INDVDEFFLA-63</v>
      </c>
      <c r="N383" s="23" t="str">
        <f t="shared" ca="1" si="34"/>
        <v>Motor vehicles Saving Tech-Light 6.3y</v>
      </c>
      <c r="O383" s="23" t="s">
        <v>32</v>
      </c>
      <c r="P383" s="23" t="s">
        <v>33</v>
      </c>
      <c r="Q383" s="23"/>
      <c r="R383" s="23"/>
      <c r="S383" s="19" t="s">
        <v>34</v>
      </c>
      <c r="V383" s="16" t="str">
        <f t="shared" ca="1" si="36"/>
        <v>VD</v>
      </c>
      <c r="W383" s="14" t="str">
        <f t="shared" ca="1" si="36"/>
        <v>Motor vehicles</v>
      </c>
      <c r="X383" s="3" t="str">
        <f>'EE investment costs'!D432</f>
        <v>LA-63</v>
      </c>
      <c r="Y383" s="3" t="str">
        <f>'EE investment costs'!E432</f>
        <v>Light</v>
      </c>
      <c r="AC383" s="123">
        <f>'EE investment costs'!C432</f>
        <v>6.3</v>
      </c>
      <c r="AD383" s="22"/>
    </row>
    <row r="384" spans="2:30">
      <c r="B384" s="14" t="str">
        <f t="shared" ca="1" si="32"/>
        <v>INDVDEFFEM-63</v>
      </c>
      <c r="C384" s="15" t="str">
        <f t="shared" ca="1" si="37"/>
        <v>IVDEM</v>
      </c>
      <c r="D384" s="16">
        <f>'EE investment costs'!$F$15</f>
        <v>2016</v>
      </c>
      <c r="E384" s="14">
        <f>VLOOKUP(X384,'EE investment costs'!$D$56:$R$656,15,0)</f>
        <v>4.420255</v>
      </c>
      <c r="F384" s="17">
        <f ca="1">INDEX('EE investment costs'!$D$56:$R$656,MATCH(X384,'EE investment costs'!$D$56:$D$656,0),MATCH($V$8,'EE investment costs'!$D$56:$R$56,0))</f>
        <v>1917.4283385732531</v>
      </c>
      <c r="I384" s="18">
        <v>1</v>
      </c>
      <c r="J384" s="18">
        <v>1</v>
      </c>
      <c r="K384" s="14">
        <f t="shared" ca="1" si="35"/>
        <v>0</v>
      </c>
      <c r="M384" s="19" t="str">
        <f t="shared" ca="1" si="33"/>
        <v>INDVDEFFEM-63</v>
      </c>
      <c r="N384" s="23" t="str">
        <f t="shared" ca="1" si="34"/>
        <v>Motor vehicles Saving Tech-Electric Motors 6.3y</v>
      </c>
      <c r="O384" s="23" t="s">
        <v>32</v>
      </c>
      <c r="P384" s="23" t="s">
        <v>33</v>
      </c>
      <c r="Q384" s="23"/>
      <c r="R384" s="23"/>
      <c r="S384" s="19" t="s">
        <v>34</v>
      </c>
      <c r="V384" s="16" t="str">
        <f t="shared" ca="1" si="36"/>
        <v>VD</v>
      </c>
      <c r="W384" s="14" t="str">
        <f t="shared" ca="1" si="36"/>
        <v>Motor vehicles</v>
      </c>
      <c r="X384" s="3" t="str">
        <f>'EE investment costs'!D433</f>
        <v>EM-63</v>
      </c>
      <c r="Y384" s="3" t="str">
        <f>'EE investment costs'!E433</f>
        <v>Electric Motors</v>
      </c>
      <c r="AC384" s="123">
        <f>'EE investment costs'!C433</f>
        <v>6.3</v>
      </c>
      <c r="AD384" s="22"/>
    </row>
    <row r="385" spans="2:30">
      <c r="B385" s="14" t="str">
        <f t="shared" ca="1" si="32"/>
        <v>INDVDEFFTF-63</v>
      </c>
      <c r="C385" s="15" t="str">
        <f t="shared" ca="1" si="37"/>
        <v>IVDTF</v>
      </c>
      <c r="D385" s="16">
        <f>'EE investment costs'!$F$15</f>
        <v>2016</v>
      </c>
      <c r="E385" s="14">
        <f>VLOOKUP(X385,'EE investment costs'!$D$56:$R$656,15,0)</f>
        <v>16.916666666666664</v>
      </c>
      <c r="F385" s="17">
        <f ca="1">INDEX('EE investment costs'!$D$56:$R$656,MATCH(X385,'EE investment costs'!$D$56:$D$656,0),MATCH($V$8,'EE investment costs'!$D$56:$R$56,0))</f>
        <v>0</v>
      </c>
      <c r="I385" s="18">
        <v>1</v>
      </c>
      <c r="J385" s="18">
        <v>1</v>
      </c>
      <c r="K385" s="14">
        <f t="shared" ca="1" si="35"/>
        <v>8</v>
      </c>
      <c r="M385" s="19" t="str">
        <f t="shared" ca="1" si="33"/>
        <v>INDVDEFFTF-63</v>
      </c>
      <c r="N385" s="23" t="str">
        <f t="shared" ca="1" si="34"/>
        <v>Motor vehicles Saving Tech-Haulage Tractors, Trucks, Fishing boats 6.3y</v>
      </c>
      <c r="O385" s="23" t="s">
        <v>32</v>
      </c>
      <c r="P385" s="23" t="s">
        <v>33</v>
      </c>
      <c r="Q385" s="23"/>
      <c r="R385" s="23"/>
      <c r="S385" s="19" t="s">
        <v>34</v>
      </c>
      <c r="V385" s="16" t="str">
        <f t="shared" ca="1" si="36"/>
        <v>VD</v>
      </c>
      <c r="W385" s="14" t="str">
        <f t="shared" ca="1" si="36"/>
        <v>Motor vehicles</v>
      </c>
      <c r="X385" s="3" t="str">
        <f>'EE investment costs'!D434</f>
        <v>TF-63</v>
      </c>
      <c r="Y385" s="3" t="str">
        <f>'EE investment costs'!E434</f>
        <v>Haulage Tractors, Trucks, Fishing boats</v>
      </c>
      <c r="AC385" s="123">
        <f>'EE investment costs'!C434</f>
        <v>6.3</v>
      </c>
      <c r="AD385" s="22"/>
    </row>
    <row r="386" spans="2:30">
      <c r="B386" s="14" t="str">
        <f t="shared" ca="1" si="32"/>
        <v>INDVDEFFMT-64</v>
      </c>
      <c r="C386" s="15" t="str">
        <f t="shared" ca="1" si="37"/>
        <v>IVDMT</v>
      </c>
      <c r="D386" s="16">
        <f>'EE investment costs'!$F$15</f>
        <v>2016</v>
      </c>
      <c r="E386" s="14">
        <f>VLOOKUP(X386,'EE investment costs'!$D$56:$R$656,15,0)</f>
        <v>6.24</v>
      </c>
      <c r="F386" s="17">
        <f ca="1">INDEX('EE investment costs'!$D$56:$R$656,MATCH(X386,'EE investment costs'!$D$56:$D$656,0),MATCH($V$8,'EE investment costs'!$D$56:$R$56,0))</f>
        <v>786.92154656543255</v>
      </c>
      <c r="I386" s="18">
        <v>1</v>
      </c>
      <c r="J386" s="18">
        <v>1</v>
      </c>
      <c r="K386" s="14">
        <f t="shared" ca="1" si="35"/>
        <v>5</v>
      </c>
      <c r="M386" s="19" t="str">
        <f t="shared" ca="1" si="33"/>
        <v>INDVDEFFMT-64</v>
      </c>
      <c r="N386" s="23" t="str">
        <f t="shared" ca="1" si="34"/>
        <v>Motor vehicles Saving Tech-Heat Medium Temp. up to 150C 6.4y</v>
      </c>
      <c r="O386" s="23" t="s">
        <v>32</v>
      </c>
      <c r="P386" s="23" t="s">
        <v>33</v>
      </c>
      <c r="Q386" s="23"/>
      <c r="R386" s="23"/>
      <c r="S386" s="19" t="s">
        <v>34</v>
      </c>
      <c r="V386" s="16" t="str">
        <f t="shared" ca="1" si="36"/>
        <v>VD</v>
      </c>
      <c r="W386" s="14" t="str">
        <f t="shared" ca="1" si="36"/>
        <v>Motor vehicles</v>
      </c>
      <c r="X386" s="3" t="str">
        <f>'EE investment costs'!D435</f>
        <v>MT-64</v>
      </c>
      <c r="Y386" s="3" t="str">
        <f>'EE investment costs'!E435</f>
        <v>Heat Medium Temp. up to 150C</v>
      </c>
      <c r="AC386" s="123">
        <f>'EE investment costs'!C435</f>
        <v>6.4</v>
      </c>
      <c r="AD386" s="22"/>
    </row>
    <row r="387" spans="2:30">
      <c r="B387" s="14" t="str">
        <f t="shared" ca="1" si="32"/>
        <v>INDVDEFFHT-64</v>
      </c>
      <c r="C387" s="15" t="str">
        <f t="shared" ca="1" si="37"/>
        <v>IVDHT</v>
      </c>
      <c r="D387" s="16">
        <f>'EE investment costs'!$F$15</f>
        <v>2016</v>
      </c>
      <c r="E387" s="14">
        <f>VLOOKUP(X387,'EE investment costs'!$D$56:$R$656,15,0)</f>
        <v>4.992</v>
      </c>
      <c r="F387" s="17">
        <f ca="1">INDEX('EE investment costs'!$D$56:$R$656,MATCH(X387,'EE investment costs'!$D$56:$D$656,0),MATCH($V$8,'EE investment costs'!$D$56:$R$56,0))</f>
        <v>629.04135960447104</v>
      </c>
      <c r="I387" s="18">
        <v>1</v>
      </c>
      <c r="J387" s="18">
        <v>1</v>
      </c>
      <c r="K387" s="14">
        <f t="shared" ca="1" si="35"/>
        <v>6</v>
      </c>
      <c r="M387" s="19" t="str">
        <f t="shared" ca="1" si="33"/>
        <v>INDVDEFFHT-64</v>
      </c>
      <c r="N387" s="23" t="str">
        <f t="shared" ca="1" si="34"/>
        <v>Motor vehicles Saving Tech-Heat High Temp. over 150C 6.4y</v>
      </c>
      <c r="O387" s="23" t="s">
        <v>32</v>
      </c>
      <c r="P387" s="23" t="s">
        <v>33</v>
      </c>
      <c r="Q387" s="23"/>
      <c r="R387" s="23"/>
      <c r="S387" s="19" t="s">
        <v>34</v>
      </c>
      <c r="V387" s="16" t="str">
        <f t="shared" ca="1" si="36"/>
        <v>VD</v>
      </c>
      <c r="W387" s="14" t="str">
        <f t="shared" ca="1" si="36"/>
        <v>Motor vehicles</v>
      </c>
      <c r="X387" s="3" t="str">
        <f>'EE investment costs'!D436</f>
        <v>HT-64</v>
      </c>
      <c r="Y387" s="3" t="str">
        <f>'EE investment costs'!E436</f>
        <v>Heat High Temp. over 150C</v>
      </c>
      <c r="AC387" s="123">
        <f>'EE investment costs'!C436</f>
        <v>6.4</v>
      </c>
      <c r="AD387" s="22"/>
    </row>
    <row r="388" spans="2:30">
      <c r="B388" s="14" t="str">
        <f t="shared" ca="1" si="32"/>
        <v>INDVDEFFRH-64</v>
      </c>
      <c r="C388" s="15" t="str">
        <f t="shared" ca="1" si="37"/>
        <v>IVDRH</v>
      </c>
      <c r="D388" s="16">
        <f>'EE investment costs'!$F$15</f>
        <v>2016</v>
      </c>
      <c r="E388" s="14">
        <f>VLOOKUP(X388,'EE investment costs'!$D$56:$R$656,15,0)</f>
        <v>16.448000000000004</v>
      </c>
      <c r="F388" s="17">
        <f ca="1">INDEX('EE investment costs'!$D$56:$R$656,MATCH(X388,'EE investment costs'!$D$56:$D$656,0),MATCH($V$8,'EE investment costs'!$D$56:$R$56,0))</f>
        <v>1073.9520774830278</v>
      </c>
      <c r="I388" s="18">
        <v>1</v>
      </c>
      <c r="J388" s="18">
        <v>1</v>
      </c>
      <c r="K388" s="14">
        <f t="shared" ca="1" si="35"/>
        <v>2</v>
      </c>
      <c r="M388" s="19" t="str">
        <f t="shared" ca="1" si="33"/>
        <v>INDVDEFFRH-64</v>
      </c>
      <c r="N388" s="23" t="str">
        <f t="shared" ca="1" si="34"/>
        <v>Motor vehicles Saving Tech-Heat Room Heat 6.4y</v>
      </c>
      <c r="O388" s="23" t="s">
        <v>32</v>
      </c>
      <c r="P388" s="23" t="s">
        <v>33</v>
      </c>
      <c r="Q388" s="23"/>
      <c r="R388" s="23"/>
      <c r="S388" s="19" t="s">
        <v>34</v>
      </c>
      <c r="V388" s="16" t="str">
        <f t="shared" ca="1" si="36"/>
        <v>VD</v>
      </c>
      <c r="W388" s="14" t="str">
        <f t="shared" ca="1" si="36"/>
        <v>Motor vehicles</v>
      </c>
      <c r="X388" s="3" t="str">
        <f>'EE investment costs'!D437</f>
        <v>RH-64</v>
      </c>
      <c r="Y388" s="3" t="str">
        <f>'EE investment costs'!E437</f>
        <v>Heat Room Heat</v>
      </c>
      <c r="AC388" s="123">
        <f>'EE investment costs'!C437</f>
        <v>6.4</v>
      </c>
      <c r="AD388" s="22"/>
    </row>
    <row r="389" spans="2:30">
      <c r="B389" s="14" t="str">
        <f t="shared" ca="1" si="32"/>
        <v>INDVDEFFLA-64</v>
      </c>
      <c r="C389" s="15" t="str">
        <f t="shared" ca="1" si="37"/>
        <v>IVDLA</v>
      </c>
      <c r="D389" s="16">
        <f>'EE investment costs'!$F$15</f>
        <v>2016</v>
      </c>
      <c r="E389" s="14">
        <f>VLOOKUP(X389,'EE investment costs'!$D$56:$R$656,15,0)</f>
        <v>4.2228000000000003</v>
      </c>
      <c r="F389" s="17">
        <f ca="1">INDEX('EE investment costs'!$D$56:$R$656,MATCH(X389,'EE investment costs'!$D$56:$D$656,0),MATCH($V$8,'EE investment costs'!$D$56:$R$56,0))</f>
        <v>1944.7319150841145</v>
      </c>
      <c r="I389" s="18">
        <v>1</v>
      </c>
      <c r="J389" s="18">
        <v>1</v>
      </c>
      <c r="K389" s="14">
        <f t="shared" ca="1" si="35"/>
        <v>0</v>
      </c>
      <c r="M389" s="19" t="str">
        <f t="shared" ca="1" si="33"/>
        <v>INDVDEFFLA-64</v>
      </c>
      <c r="N389" s="23" t="str">
        <f t="shared" ca="1" si="34"/>
        <v>Motor vehicles Saving Tech-Light 6.4y</v>
      </c>
      <c r="O389" s="23" t="s">
        <v>32</v>
      </c>
      <c r="P389" s="23" t="s">
        <v>33</v>
      </c>
      <c r="Q389" s="23"/>
      <c r="R389" s="23"/>
      <c r="S389" s="19" t="s">
        <v>34</v>
      </c>
      <c r="V389" s="16" t="str">
        <f t="shared" ca="1" si="36"/>
        <v>VD</v>
      </c>
      <c r="W389" s="14" t="str">
        <f t="shared" ca="1" si="36"/>
        <v>Motor vehicles</v>
      </c>
      <c r="X389" s="3" t="str">
        <f>'EE investment costs'!D438</f>
        <v>LA-64</v>
      </c>
      <c r="Y389" s="3" t="str">
        <f>'EE investment costs'!E438</f>
        <v>Light</v>
      </c>
      <c r="AC389" s="123">
        <f>'EE investment costs'!C438</f>
        <v>6.4</v>
      </c>
      <c r="AD389" s="22"/>
    </row>
    <row r="390" spans="2:30">
      <c r="B390" s="14" t="str">
        <f t="shared" ca="1" si="32"/>
        <v>INDVDEFFEM-64</v>
      </c>
      <c r="C390" s="15" t="str">
        <f t="shared" ca="1" si="37"/>
        <v>IVDEM</v>
      </c>
      <c r="D390" s="16">
        <f>'EE investment costs'!$F$15</f>
        <v>2016</v>
      </c>
      <c r="E390" s="14">
        <f>VLOOKUP(X390,'EE investment costs'!$D$56:$R$656,15,0)</f>
        <v>4.4339399999999998</v>
      </c>
      <c r="F390" s="17">
        <f ca="1">INDEX('EE investment costs'!$D$56:$R$656,MATCH(X390,'EE investment costs'!$D$56:$D$656,0),MATCH($V$8,'EE investment costs'!$D$56:$R$56,0))</f>
        <v>1935.4313364851819</v>
      </c>
      <c r="I390" s="18">
        <v>1</v>
      </c>
      <c r="J390" s="18">
        <v>1</v>
      </c>
      <c r="K390" s="14">
        <f t="shared" ca="1" si="35"/>
        <v>0</v>
      </c>
      <c r="M390" s="19" t="str">
        <f t="shared" ca="1" si="33"/>
        <v>INDVDEFFEM-64</v>
      </c>
      <c r="N390" s="23" t="str">
        <f t="shared" ca="1" si="34"/>
        <v>Motor vehicles Saving Tech-Electric Motors 6.4y</v>
      </c>
      <c r="O390" s="23" t="s">
        <v>32</v>
      </c>
      <c r="P390" s="23" t="s">
        <v>33</v>
      </c>
      <c r="Q390" s="23"/>
      <c r="R390" s="23"/>
      <c r="S390" s="19" t="s">
        <v>34</v>
      </c>
      <c r="V390" s="16" t="str">
        <f t="shared" ca="1" si="36"/>
        <v>VD</v>
      </c>
      <c r="W390" s="14" t="str">
        <f t="shared" ca="1" si="36"/>
        <v>Motor vehicles</v>
      </c>
      <c r="X390" s="3" t="str">
        <f>'EE investment costs'!D439</f>
        <v>EM-64</v>
      </c>
      <c r="Y390" s="3" t="str">
        <f>'EE investment costs'!E439</f>
        <v>Electric Motors</v>
      </c>
      <c r="AC390" s="123">
        <f>'EE investment costs'!C439</f>
        <v>6.4</v>
      </c>
      <c r="AD390" s="22"/>
    </row>
    <row r="391" spans="2:30">
      <c r="B391" s="14" t="str">
        <f t="shared" ca="1" si="32"/>
        <v>INDVDEFFTF-64</v>
      </c>
      <c r="C391" s="15" t="str">
        <f t="shared" ca="1" si="37"/>
        <v>IVDTF</v>
      </c>
      <c r="D391" s="16">
        <f>'EE investment costs'!$F$15</f>
        <v>2016</v>
      </c>
      <c r="E391" s="14">
        <f>VLOOKUP(X391,'EE investment costs'!$D$56:$R$656,15,0)</f>
        <v>17</v>
      </c>
      <c r="F391" s="17">
        <f ca="1">INDEX('EE investment costs'!$D$56:$R$656,MATCH(X391,'EE investment costs'!$D$56:$D$656,0),MATCH($V$8,'EE investment costs'!$D$56:$R$56,0))</f>
        <v>0</v>
      </c>
      <c r="I391" s="18">
        <v>1</v>
      </c>
      <c r="J391" s="18">
        <v>1</v>
      </c>
      <c r="K391" s="14">
        <f t="shared" ca="1" si="35"/>
        <v>8</v>
      </c>
      <c r="M391" s="19" t="str">
        <f t="shared" ca="1" si="33"/>
        <v>INDVDEFFTF-64</v>
      </c>
      <c r="N391" s="23" t="str">
        <f t="shared" ca="1" si="34"/>
        <v>Motor vehicles Saving Tech-Haulage Tractors, Trucks, Fishing boats 6.4y</v>
      </c>
      <c r="O391" s="23" t="s">
        <v>32</v>
      </c>
      <c r="P391" s="23" t="s">
        <v>33</v>
      </c>
      <c r="Q391" s="23"/>
      <c r="R391" s="23"/>
      <c r="S391" s="19" t="s">
        <v>34</v>
      </c>
      <c r="V391" s="16" t="str">
        <f t="shared" ca="1" si="36"/>
        <v>VD</v>
      </c>
      <c r="W391" s="14" t="str">
        <f t="shared" ca="1" si="36"/>
        <v>Motor vehicles</v>
      </c>
      <c r="X391" s="3" t="str">
        <f>'EE investment costs'!D440</f>
        <v>TF-64</v>
      </c>
      <c r="Y391" s="3" t="str">
        <f>'EE investment costs'!E440</f>
        <v>Haulage Tractors, Trucks, Fishing boats</v>
      </c>
      <c r="AC391" s="123">
        <f>'EE investment costs'!C440</f>
        <v>6.4</v>
      </c>
      <c r="AD391" s="22"/>
    </row>
    <row r="392" spans="2:30">
      <c r="B392" s="14" t="str">
        <f t="shared" ref="B392:B455" ca="1" si="38">M392</f>
        <v>INDVDEFFMT-65</v>
      </c>
      <c r="C392" s="15" t="str">
        <f t="shared" ca="1" si="37"/>
        <v>IVDMT</v>
      </c>
      <c r="D392" s="16">
        <f>'EE investment costs'!$F$15</f>
        <v>2016</v>
      </c>
      <c r="E392" s="14">
        <f>VLOOKUP(X392,'EE investment costs'!$D$56:$R$656,15,0)</f>
        <v>6.25</v>
      </c>
      <c r="F392" s="17">
        <f ca="1">INDEX('EE investment costs'!$D$56:$R$656,MATCH(X392,'EE investment costs'!$D$56:$D$656,0),MATCH($V$8,'EE investment costs'!$D$56:$R$56,0))</f>
        <v>796.18885764446395</v>
      </c>
      <c r="I392" s="18">
        <v>1</v>
      </c>
      <c r="J392" s="18">
        <v>1</v>
      </c>
      <c r="K392" s="14">
        <f t="shared" ca="1" si="35"/>
        <v>5</v>
      </c>
      <c r="M392" s="19" t="str">
        <f t="shared" ref="M392:M455" ca="1" si="39">CONCATENATE("IND",$V$8,"EFF",$X392)</f>
        <v>INDVDEFFMT-65</v>
      </c>
      <c r="N392" s="23" t="str">
        <f t="shared" ca="1" si="34"/>
        <v>Motor vehicles Saving Tech-Heat Medium Temp. up to 150C 6.5y</v>
      </c>
      <c r="O392" s="23" t="s">
        <v>32</v>
      </c>
      <c r="P392" s="23" t="s">
        <v>33</v>
      </c>
      <c r="Q392" s="23"/>
      <c r="R392" s="23"/>
      <c r="S392" s="19" t="s">
        <v>34</v>
      </c>
      <c r="V392" s="16" t="str">
        <f t="shared" ca="1" si="36"/>
        <v>VD</v>
      </c>
      <c r="W392" s="14" t="str">
        <f t="shared" ca="1" si="36"/>
        <v>Motor vehicles</v>
      </c>
      <c r="X392" s="3" t="str">
        <f>'EE investment costs'!D441</f>
        <v>MT-65</v>
      </c>
      <c r="Y392" s="3" t="str">
        <f>'EE investment costs'!E441</f>
        <v>Heat Medium Temp. up to 150C</v>
      </c>
      <c r="AC392" s="123">
        <f>'EE investment costs'!C441</f>
        <v>6.5</v>
      </c>
      <c r="AD392" s="22"/>
    </row>
    <row r="393" spans="2:30">
      <c r="B393" s="14" t="str">
        <f t="shared" ca="1" si="38"/>
        <v>INDVDEFFHT-65</v>
      </c>
      <c r="C393" s="15" t="str">
        <f t="shared" ca="1" si="37"/>
        <v>IVDHT</v>
      </c>
      <c r="D393" s="16">
        <f>'EE investment costs'!$F$15</f>
        <v>2016</v>
      </c>
      <c r="E393" s="14">
        <f>VLOOKUP(X393,'EE investment costs'!$D$56:$R$656,15,0)</f>
        <v>5</v>
      </c>
      <c r="F393" s="17">
        <f ca="1">INDEX('EE investment costs'!$D$56:$R$656,MATCH(X393,'EE investment costs'!$D$56:$D$656,0),MATCH($V$8,'EE investment costs'!$D$56:$R$56,0))</f>
        <v>635.42572062511454</v>
      </c>
      <c r="I393" s="18">
        <v>1</v>
      </c>
      <c r="J393" s="18">
        <v>1</v>
      </c>
      <c r="K393" s="14">
        <f t="shared" ca="1" si="35"/>
        <v>6</v>
      </c>
      <c r="M393" s="19" t="str">
        <f t="shared" ca="1" si="39"/>
        <v>INDVDEFFHT-65</v>
      </c>
      <c r="N393" s="23" t="str">
        <f t="shared" ref="N393:N456" ca="1" si="40">$W$8&amp;" Saving Tech"&amp;"-"&amp;$Y393&amp;" "&amp;AC393&amp;"y"</f>
        <v>Motor vehicles Saving Tech-Heat High Temp. over 150C 6.5y</v>
      </c>
      <c r="O393" s="23" t="s">
        <v>32</v>
      </c>
      <c r="P393" s="23" t="s">
        <v>33</v>
      </c>
      <c r="Q393" s="23"/>
      <c r="R393" s="23"/>
      <c r="S393" s="19" t="s">
        <v>34</v>
      </c>
      <c r="V393" s="16" t="str">
        <f t="shared" ca="1" si="36"/>
        <v>VD</v>
      </c>
      <c r="W393" s="14" t="str">
        <f t="shared" ca="1" si="36"/>
        <v>Motor vehicles</v>
      </c>
      <c r="X393" s="3" t="str">
        <f>'EE investment costs'!D442</f>
        <v>HT-65</v>
      </c>
      <c r="Y393" s="3" t="str">
        <f>'EE investment costs'!E442</f>
        <v>Heat High Temp. over 150C</v>
      </c>
      <c r="AC393" s="123">
        <f>'EE investment costs'!C442</f>
        <v>6.5</v>
      </c>
      <c r="AD393" s="22"/>
    </row>
    <row r="394" spans="2:30">
      <c r="B394" s="14" t="str">
        <f t="shared" ca="1" si="38"/>
        <v>INDVDEFFRH-65</v>
      </c>
      <c r="C394" s="15" t="str">
        <f t="shared" ca="1" si="37"/>
        <v>IVDRH</v>
      </c>
      <c r="D394" s="16">
        <f>'EE investment costs'!$F$15</f>
        <v>2016</v>
      </c>
      <c r="E394" s="14">
        <f>VLOOKUP(X394,'EE investment costs'!$D$56:$R$656,15,0)</f>
        <v>16.466666666666669</v>
      </c>
      <c r="F394" s="17">
        <f ca="1">INDEX('EE investment costs'!$D$56:$R$656,MATCH(X394,'EE investment costs'!$D$56:$D$656,0),MATCH($V$8,'EE investment costs'!$D$56:$R$56,0))</f>
        <v>1110.9849077410631</v>
      </c>
      <c r="I394" s="18">
        <v>1</v>
      </c>
      <c r="J394" s="18">
        <v>1</v>
      </c>
      <c r="K394" s="14">
        <f t="shared" ref="K394:K457" ca="1" si="41">IF(F394&lt;500,1,0)+IF(F394&lt;600,1,0)+IF(F394&lt;700,1,0)+IF(F394&lt;800,1,0)+IF(F394&lt;900,1,0)+IF(F394&lt;1000,1,0)+IF(F394&lt;1100,1,0)+IF(F394&lt;1200,1,0)</f>
        <v>1</v>
      </c>
      <c r="M394" s="19" t="str">
        <f t="shared" ca="1" si="39"/>
        <v>INDVDEFFRH-65</v>
      </c>
      <c r="N394" s="23" t="str">
        <f t="shared" ca="1" si="40"/>
        <v>Motor vehicles Saving Tech-Heat Room Heat 6.5y</v>
      </c>
      <c r="O394" s="23" t="s">
        <v>32</v>
      </c>
      <c r="P394" s="23" t="s">
        <v>33</v>
      </c>
      <c r="Q394" s="23"/>
      <c r="R394" s="23"/>
      <c r="S394" s="19" t="s">
        <v>34</v>
      </c>
      <c r="V394" s="16" t="str">
        <f t="shared" ref="V394:W457" ca="1" si="42">V393</f>
        <v>VD</v>
      </c>
      <c r="W394" s="14" t="str">
        <f t="shared" ca="1" si="42"/>
        <v>Motor vehicles</v>
      </c>
      <c r="X394" s="3" t="str">
        <f>'EE investment costs'!D443</f>
        <v>RH-65</v>
      </c>
      <c r="Y394" s="3" t="str">
        <f>'EE investment costs'!E443</f>
        <v>Heat Room Heat</v>
      </c>
      <c r="AC394" s="123">
        <f>'EE investment costs'!C443</f>
        <v>6.5</v>
      </c>
      <c r="AD394" s="22"/>
    </row>
    <row r="395" spans="2:30">
      <c r="B395" s="14" t="str">
        <f t="shared" ca="1" si="38"/>
        <v>INDVDEFFLA-65</v>
      </c>
      <c r="C395" s="15" t="str">
        <f t="shared" ca="1" si="37"/>
        <v>IVDLA</v>
      </c>
      <c r="D395" s="16">
        <f>'EE investment costs'!$F$15</f>
        <v>2016</v>
      </c>
      <c r="E395" s="14">
        <f>VLOOKUP(X395,'EE investment costs'!$D$56:$R$656,15,0)</f>
        <v>4.2358333333333338</v>
      </c>
      <c r="F395" s="17">
        <f ca="1">INDEX('EE investment costs'!$D$56:$R$656,MATCH(X395,'EE investment costs'!$D$56:$D$656,0),MATCH($V$8,'EE investment costs'!$D$56:$R$56,0))</f>
        <v>1960.1251277556175</v>
      </c>
      <c r="I395" s="18">
        <v>1</v>
      </c>
      <c r="J395" s="18">
        <v>1</v>
      </c>
      <c r="K395" s="14">
        <f t="shared" ca="1" si="41"/>
        <v>0</v>
      </c>
      <c r="M395" s="19" t="str">
        <f t="shared" ca="1" si="39"/>
        <v>INDVDEFFLA-65</v>
      </c>
      <c r="N395" s="23" t="str">
        <f t="shared" ca="1" si="40"/>
        <v>Motor vehicles Saving Tech-Light 6.5y</v>
      </c>
      <c r="O395" s="23" t="s">
        <v>32</v>
      </c>
      <c r="P395" s="23" t="s">
        <v>33</v>
      </c>
      <c r="Q395" s="23"/>
      <c r="R395" s="23"/>
      <c r="S395" s="19" t="s">
        <v>34</v>
      </c>
      <c r="V395" s="16" t="str">
        <f t="shared" ca="1" si="42"/>
        <v>VD</v>
      </c>
      <c r="W395" s="14" t="str">
        <f t="shared" ca="1" si="42"/>
        <v>Motor vehicles</v>
      </c>
      <c r="X395" s="3" t="str">
        <f>'EE investment costs'!D444</f>
        <v>LA-65</v>
      </c>
      <c r="Y395" s="3" t="str">
        <f>'EE investment costs'!E444</f>
        <v>Light</v>
      </c>
      <c r="AC395" s="123">
        <f>'EE investment costs'!C444</f>
        <v>6.5</v>
      </c>
      <c r="AD395" s="22"/>
    </row>
    <row r="396" spans="2:30">
      <c r="B396" s="14" t="str">
        <f t="shared" ca="1" si="38"/>
        <v>INDVDEFFEM-65</v>
      </c>
      <c r="C396" s="15" t="str">
        <f t="shared" ca="1" si="37"/>
        <v>IVDEM</v>
      </c>
      <c r="D396" s="16">
        <f>'EE investment costs'!$F$15</f>
        <v>2016</v>
      </c>
      <c r="E396" s="14">
        <f>VLOOKUP(X396,'EE investment costs'!$D$56:$R$656,15,0)</f>
        <v>4.4476250000000004</v>
      </c>
      <c r="F396" s="17">
        <f ca="1">INDEX('EE investment costs'!$D$56:$R$656,MATCH(X396,'EE investment costs'!$D$56:$D$656,0),MATCH($V$8,'EE investment costs'!$D$56:$R$56,0))</f>
        <v>1953.4343343971102</v>
      </c>
      <c r="I396" s="18">
        <v>1</v>
      </c>
      <c r="J396" s="18">
        <v>1</v>
      </c>
      <c r="K396" s="14">
        <f t="shared" ca="1" si="41"/>
        <v>0</v>
      </c>
      <c r="M396" s="19" t="str">
        <f t="shared" ca="1" si="39"/>
        <v>INDVDEFFEM-65</v>
      </c>
      <c r="N396" s="23" t="str">
        <f t="shared" ca="1" si="40"/>
        <v>Motor vehicles Saving Tech-Electric Motors 6.5y</v>
      </c>
      <c r="O396" s="23" t="s">
        <v>32</v>
      </c>
      <c r="P396" s="23" t="s">
        <v>33</v>
      </c>
      <c r="Q396" s="23"/>
      <c r="R396" s="23"/>
      <c r="S396" s="19" t="s">
        <v>34</v>
      </c>
      <c r="V396" s="16" t="str">
        <f t="shared" ca="1" si="42"/>
        <v>VD</v>
      </c>
      <c r="W396" s="14" t="str">
        <f t="shared" ca="1" si="42"/>
        <v>Motor vehicles</v>
      </c>
      <c r="X396" s="3" t="str">
        <f>'EE investment costs'!D445</f>
        <v>EM-65</v>
      </c>
      <c r="Y396" s="3" t="str">
        <f>'EE investment costs'!E445</f>
        <v>Electric Motors</v>
      </c>
      <c r="AC396" s="123">
        <f>'EE investment costs'!C445</f>
        <v>6.5</v>
      </c>
      <c r="AD396" s="22"/>
    </row>
    <row r="397" spans="2:30">
      <c r="B397" s="14" t="str">
        <f t="shared" ca="1" si="38"/>
        <v>INDVDEFFTF-65</v>
      </c>
      <c r="C397" s="15" t="str">
        <f t="shared" ca="1" si="37"/>
        <v>IVDTF</v>
      </c>
      <c r="D397" s="16">
        <f>'EE investment costs'!$F$15</f>
        <v>2016</v>
      </c>
      <c r="E397" s="14">
        <f>VLOOKUP(X397,'EE investment costs'!$D$56:$R$656,15,0)</f>
        <v>17.083333333333332</v>
      </c>
      <c r="F397" s="17">
        <f ca="1">INDEX('EE investment costs'!$D$56:$R$656,MATCH(X397,'EE investment costs'!$D$56:$D$656,0),MATCH($V$8,'EE investment costs'!$D$56:$R$56,0))</f>
        <v>0</v>
      </c>
      <c r="I397" s="18">
        <v>1</v>
      </c>
      <c r="J397" s="18">
        <v>1</v>
      </c>
      <c r="K397" s="14">
        <f t="shared" ca="1" si="41"/>
        <v>8</v>
      </c>
      <c r="M397" s="19" t="str">
        <f t="shared" ca="1" si="39"/>
        <v>INDVDEFFTF-65</v>
      </c>
      <c r="N397" s="23" t="str">
        <f t="shared" ca="1" si="40"/>
        <v>Motor vehicles Saving Tech-Haulage Tractors, Trucks, Fishing boats 6.5y</v>
      </c>
      <c r="O397" s="23" t="s">
        <v>32</v>
      </c>
      <c r="P397" s="23" t="s">
        <v>33</v>
      </c>
      <c r="Q397" s="23"/>
      <c r="R397" s="23"/>
      <c r="S397" s="19" t="s">
        <v>34</v>
      </c>
      <c r="V397" s="16" t="str">
        <f t="shared" ca="1" si="42"/>
        <v>VD</v>
      </c>
      <c r="W397" s="14" t="str">
        <f t="shared" ca="1" si="42"/>
        <v>Motor vehicles</v>
      </c>
      <c r="X397" s="3" t="str">
        <f>'EE investment costs'!D446</f>
        <v>TF-65</v>
      </c>
      <c r="Y397" s="3" t="str">
        <f>'EE investment costs'!E446</f>
        <v>Haulage Tractors, Trucks, Fishing boats</v>
      </c>
      <c r="AC397" s="123">
        <f>'EE investment costs'!C446</f>
        <v>6.5</v>
      </c>
      <c r="AD397" s="22"/>
    </row>
    <row r="398" spans="2:30">
      <c r="B398" s="14" t="str">
        <f t="shared" ca="1" si="38"/>
        <v>INDVDEFFMT-66</v>
      </c>
      <c r="C398" s="15" t="str">
        <f t="shared" ca="1" si="37"/>
        <v>IVDMT</v>
      </c>
      <c r="D398" s="16">
        <f>'EE investment costs'!$F$15</f>
        <v>2016</v>
      </c>
      <c r="E398" s="14">
        <f>VLOOKUP(X398,'EE investment costs'!$D$56:$R$656,15,0)</f>
        <v>6.26</v>
      </c>
      <c r="F398" s="17">
        <f ca="1">INDEX('EE investment costs'!$D$56:$R$656,MATCH(X398,'EE investment costs'!$D$56:$D$656,0),MATCH($V$8,'EE investment costs'!$D$56:$R$56,0))</f>
        <v>805.45616872349535</v>
      </c>
      <c r="I398" s="18">
        <v>1</v>
      </c>
      <c r="J398" s="18">
        <v>1</v>
      </c>
      <c r="K398" s="14">
        <f t="shared" ca="1" si="41"/>
        <v>4</v>
      </c>
      <c r="M398" s="19" t="str">
        <f t="shared" ca="1" si="39"/>
        <v>INDVDEFFMT-66</v>
      </c>
      <c r="N398" s="23" t="str">
        <f t="shared" ca="1" si="40"/>
        <v>Motor vehicles Saving Tech-Heat Medium Temp. up to 150C 6.6y</v>
      </c>
      <c r="O398" s="23" t="s">
        <v>32</v>
      </c>
      <c r="P398" s="23" t="s">
        <v>33</v>
      </c>
      <c r="Q398" s="23"/>
      <c r="R398" s="23"/>
      <c r="S398" s="19" t="s">
        <v>34</v>
      </c>
      <c r="V398" s="16" t="str">
        <f t="shared" ca="1" si="42"/>
        <v>VD</v>
      </c>
      <c r="W398" s="14" t="str">
        <f t="shared" ca="1" si="42"/>
        <v>Motor vehicles</v>
      </c>
      <c r="X398" s="3" t="str">
        <f>'EE investment costs'!D447</f>
        <v>MT-66</v>
      </c>
      <c r="Y398" s="3" t="str">
        <f>'EE investment costs'!E447</f>
        <v>Heat Medium Temp. up to 150C</v>
      </c>
      <c r="AC398" s="123">
        <f>'EE investment costs'!C447</f>
        <v>6.6</v>
      </c>
      <c r="AD398" s="22"/>
    </row>
    <row r="399" spans="2:30">
      <c r="B399" s="14" t="str">
        <f t="shared" ca="1" si="38"/>
        <v>INDVDEFFHT-66</v>
      </c>
      <c r="C399" s="15" t="str">
        <f t="shared" ca="1" si="37"/>
        <v>IVDHT</v>
      </c>
      <c r="D399" s="16">
        <f>'EE investment costs'!$F$15</f>
        <v>2016</v>
      </c>
      <c r="E399" s="14">
        <f>VLOOKUP(X399,'EE investment costs'!$D$56:$R$656,15,0)</f>
        <v>5.008</v>
      </c>
      <c r="F399" s="17">
        <f ca="1">INDEX('EE investment costs'!$D$56:$R$656,MATCH(X399,'EE investment costs'!$D$56:$D$656,0),MATCH($V$8,'EE investment costs'!$D$56:$R$56,0))</f>
        <v>641.8100816457578</v>
      </c>
      <c r="I399" s="18">
        <v>1</v>
      </c>
      <c r="J399" s="18">
        <v>1</v>
      </c>
      <c r="K399" s="14">
        <f t="shared" ca="1" si="41"/>
        <v>6</v>
      </c>
      <c r="M399" s="19" t="str">
        <f t="shared" ca="1" si="39"/>
        <v>INDVDEFFHT-66</v>
      </c>
      <c r="N399" s="23" t="str">
        <f t="shared" ca="1" si="40"/>
        <v>Motor vehicles Saving Tech-Heat High Temp. over 150C 6.6y</v>
      </c>
      <c r="O399" s="23" t="s">
        <v>32</v>
      </c>
      <c r="P399" s="23" t="s">
        <v>33</v>
      </c>
      <c r="Q399" s="23"/>
      <c r="R399" s="23"/>
      <c r="S399" s="19" t="s">
        <v>34</v>
      </c>
      <c r="V399" s="16" t="str">
        <f t="shared" ca="1" si="42"/>
        <v>VD</v>
      </c>
      <c r="W399" s="14" t="str">
        <f t="shared" ca="1" si="42"/>
        <v>Motor vehicles</v>
      </c>
      <c r="X399" s="3" t="str">
        <f>'EE investment costs'!D448</f>
        <v>HT-66</v>
      </c>
      <c r="Y399" s="3" t="str">
        <f>'EE investment costs'!E448</f>
        <v>Heat High Temp. over 150C</v>
      </c>
      <c r="AC399" s="123">
        <f>'EE investment costs'!C448</f>
        <v>6.6</v>
      </c>
      <c r="AD399" s="22"/>
    </row>
    <row r="400" spans="2:30">
      <c r="B400" s="14" t="str">
        <f t="shared" ca="1" si="38"/>
        <v>INDVDEFFRH-66</v>
      </c>
      <c r="C400" s="15" t="str">
        <f t="shared" ca="1" si="37"/>
        <v>IVDRH</v>
      </c>
      <c r="D400" s="16">
        <f>'EE investment costs'!$F$15</f>
        <v>2016</v>
      </c>
      <c r="E400" s="14">
        <f>VLOOKUP(X400,'EE investment costs'!$D$56:$R$656,15,0)</f>
        <v>16.485333333333337</v>
      </c>
      <c r="F400" s="17">
        <f ca="1">INDEX('EE investment costs'!$D$56:$R$656,MATCH(X400,'EE investment costs'!$D$56:$D$656,0),MATCH($V$8,'EE investment costs'!$D$56:$R$56,0))</f>
        <v>1148.0177379990985</v>
      </c>
      <c r="I400" s="18">
        <v>1</v>
      </c>
      <c r="J400" s="18">
        <v>1</v>
      </c>
      <c r="K400" s="14">
        <f t="shared" ca="1" si="41"/>
        <v>1</v>
      </c>
      <c r="M400" s="19" t="str">
        <f t="shared" ca="1" si="39"/>
        <v>INDVDEFFRH-66</v>
      </c>
      <c r="N400" s="23" t="str">
        <f t="shared" ca="1" si="40"/>
        <v>Motor vehicles Saving Tech-Heat Room Heat 6.6y</v>
      </c>
      <c r="O400" s="23" t="s">
        <v>32</v>
      </c>
      <c r="P400" s="23" t="s">
        <v>33</v>
      </c>
      <c r="Q400" s="23"/>
      <c r="R400" s="23"/>
      <c r="S400" s="19" t="s">
        <v>34</v>
      </c>
      <c r="V400" s="16" t="str">
        <f t="shared" ca="1" si="42"/>
        <v>VD</v>
      </c>
      <c r="W400" s="14" t="str">
        <f t="shared" ca="1" si="42"/>
        <v>Motor vehicles</v>
      </c>
      <c r="X400" s="3" t="str">
        <f>'EE investment costs'!D449</f>
        <v>RH-66</v>
      </c>
      <c r="Y400" s="3" t="str">
        <f>'EE investment costs'!E449</f>
        <v>Heat Room Heat</v>
      </c>
      <c r="AC400" s="123">
        <f>'EE investment costs'!C449</f>
        <v>6.6</v>
      </c>
      <c r="AD400" s="22"/>
    </row>
    <row r="401" spans="2:30">
      <c r="B401" s="14" t="str">
        <f t="shared" ca="1" si="38"/>
        <v>INDVDEFFLA-66</v>
      </c>
      <c r="C401" s="15" t="str">
        <f t="shared" ca="1" si="37"/>
        <v>IVDLA</v>
      </c>
      <c r="D401" s="16">
        <f>'EE investment costs'!$F$15</f>
        <v>2016</v>
      </c>
      <c r="E401" s="14">
        <f>VLOOKUP(X401,'EE investment costs'!$D$56:$R$656,15,0)</f>
        <v>4.2488666666666672</v>
      </c>
      <c r="F401" s="17">
        <f ca="1">INDEX('EE investment costs'!$D$56:$R$656,MATCH(X401,'EE investment costs'!$D$56:$D$656,0),MATCH($V$8,'EE investment costs'!$D$56:$R$56,0))</f>
        <v>1975.5183404271206</v>
      </c>
      <c r="I401" s="18">
        <v>1</v>
      </c>
      <c r="J401" s="18">
        <v>1</v>
      </c>
      <c r="K401" s="14">
        <f t="shared" ca="1" si="41"/>
        <v>0</v>
      </c>
      <c r="M401" s="19" t="str">
        <f t="shared" ca="1" si="39"/>
        <v>INDVDEFFLA-66</v>
      </c>
      <c r="N401" s="23" t="str">
        <f t="shared" ca="1" si="40"/>
        <v>Motor vehicles Saving Tech-Light 6.6y</v>
      </c>
      <c r="O401" s="23" t="s">
        <v>32</v>
      </c>
      <c r="P401" s="23" t="s">
        <v>33</v>
      </c>
      <c r="Q401" s="23"/>
      <c r="R401" s="23"/>
      <c r="S401" s="19" t="s">
        <v>34</v>
      </c>
      <c r="V401" s="16" t="str">
        <f t="shared" ca="1" si="42"/>
        <v>VD</v>
      </c>
      <c r="W401" s="14" t="str">
        <f t="shared" ca="1" si="42"/>
        <v>Motor vehicles</v>
      </c>
      <c r="X401" s="3" t="str">
        <f>'EE investment costs'!D450</f>
        <v>LA-66</v>
      </c>
      <c r="Y401" s="3" t="str">
        <f>'EE investment costs'!E450</f>
        <v>Light</v>
      </c>
      <c r="AC401" s="123">
        <f>'EE investment costs'!C450</f>
        <v>6.6</v>
      </c>
      <c r="AD401" s="22"/>
    </row>
    <row r="402" spans="2:30">
      <c r="B402" s="14" t="str">
        <f t="shared" ca="1" si="38"/>
        <v>INDVDEFFEM-66</v>
      </c>
      <c r="C402" s="15" t="str">
        <f t="shared" ca="1" si="37"/>
        <v>IVDEM</v>
      </c>
      <c r="D402" s="16">
        <f>'EE investment costs'!$F$15</f>
        <v>2016</v>
      </c>
      <c r="E402" s="14">
        <f>VLOOKUP(X402,'EE investment costs'!$D$56:$R$656,15,0)</f>
        <v>4.4613100000000001</v>
      </c>
      <c r="F402" s="17">
        <f ca="1">INDEX('EE investment costs'!$D$56:$R$656,MATCH(X402,'EE investment costs'!$D$56:$D$656,0),MATCH($V$8,'EE investment costs'!$D$56:$R$56,0))</f>
        <v>1971.437332309039</v>
      </c>
      <c r="I402" s="18">
        <v>1</v>
      </c>
      <c r="J402" s="18">
        <v>1</v>
      </c>
      <c r="K402" s="14">
        <f t="shared" ca="1" si="41"/>
        <v>0</v>
      </c>
      <c r="M402" s="19" t="str">
        <f t="shared" ca="1" si="39"/>
        <v>INDVDEFFEM-66</v>
      </c>
      <c r="N402" s="23" t="str">
        <f t="shared" ca="1" si="40"/>
        <v>Motor vehicles Saving Tech-Electric Motors 6.6y</v>
      </c>
      <c r="O402" s="23" t="s">
        <v>32</v>
      </c>
      <c r="P402" s="23" t="s">
        <v>33</v>
      </c>
      <c r="Q402" s="23"/>
      <c r="R402" s="23"/>
      <c r="S402" s="19" t="s">
        <v>34</v>
      </c>
      <c r="V402" s="16" t="str">
        <f t="shared" ca="1" si="42"/>
        <v>VD</v>
      </c>
      <c r="W402" s="14" t="str">
        <f t="shared" ca="1" si="42"/>
        <v>Motor vehicles</v>
      </c>
      <c r="X402" s="3" t="str">
        <f>'EE investment costs'!D451</f>
        <v>EM-66</v>
      </c>
      <c r="Y402" s="3" t="str">
        <f>'EE investment costs'!E451</f>
        <v>Electric Motors</v>
      </c>
      <c r="AC402" s="123">
        <f>'EE investment costs'!C451</f>
        <v>6.6</v>
      </c>
      <c r="AD402" s="22"/>
    </row>
    <row r="403" spans="2:30">
      <c r="B403" s="14" t="str">
        <f t="shared" ca="1" si="38"/>
        <v>INDVDEFFTF-66</v>
      </c>
      <c r="C403" s="15" t="str">
        <f t="shared" ca="1" si="37"/>
        <v>IVDTF</v>
      </c>
      <c r="D403" s="16">
        <f>'EE investment costs'!$F$15</f>
        <v>2016</v>
      </c>
      <c r="E403" s="14">
        <f>VLOOKUP(X403,'EE investment costs'!$D$56:$R$656,15,0)</f>
        <v>17.166666666666664</v>
      </c>
      <c r="F403" s="17">
        <f ca="1">INDEX('EE investment costs'!$D$56:$R$656,MATCH(X403,'EE investment costs'!$D$56:$D$656,0),MATCH($V$8,'EE investment costs'!$D$56:$R$56,0))</f>
        <v>0</v>
      </c>
      <c r="I403" s="18">
        <v>1</v>
      </c>
      <c r="J403" s="18">
        <v>1</v>
      </c>
      <c r="K403" s="14">
        <f t="shared" ca="1" si="41"/>
        <v>8</v>
      </c>
      <c r="M403" s="19" t="str">
        <f t="shared" ca="1" si="39"/>
        <v>INDVDEFFTF-66</v>
      </c>
      <c r="N403" s="23" t="str">
        <f t="shared" ca="1" si="40"/>
        <v>Motor vehicles Saving Tech-Haulage Tractors, Trucks, Fishing boats 6.6y</v>
      </c>
      <c r="O403" s="23" t="s">
        <v>32</v>
      </c>
      <c r="P403" s="23" t="s">
        <v>33</v>
      </c>
      <c r="Q403" s="23"/>
      <c r="R403" s="23"/>
      <c r="S403" s="19" t="s">
        <v>34</v>
      </c>
      <c r="V403" s="16" t="str">
        <f t="shared" ca="1" si="42"/>
        <v>VD</v>
      </c>
      <c r="W403" s="14" t="str">
        <f t="shared" ca="1" si="42"/>
        <v>Motor vehicles</v>
      </c>
      <c r="X403" s="3" t="str">
        <f>'EE investment costs'!D452</f>
        <v>TF-66</v>
      </c>
      <c r="Y403" s="3" t="str">
        <f>'EE investment costs'!E452</f>
        <v>Haulage Tractors, Trucks, Fishing boats</v>
      </c>
      <c r="AC403" s="123">
        <f>'EE investment costs'!C452</f>
        <v>6.6</v>
      </c>
      <c r="AD403" s="22"/>
    </row>
    <row r="404" spans="2:30">
      <c r="B404" s="14" t="str">
        <f t="shared" ca="1" si="38"/>
        <v>INDVDEFFMT-67</v>
      </c>
      <c r="C404" s="15" t="str">
        <f t="shared" ca="1" si="37"/>
        <v>IVDMT</v>
      </c>
      <c r="D404" s="16">
        <f>'EE investment costs'!$F$15</f>
        <v>2016</v>
      </c>
      <c r="E404" s="14">
        <f>VLOOKUP(X404,'EE investment costs'!$D$56:$R$656,15,0)</f>
        <v>6.27</v>
      </c>
      <c r="F404" s="17">
        <f ca="1">INDEX('EE investment costs'!$D$56:$R$656,MATCH(X404,'EE investment costs'!$D$56:$D$656,0),MATCH($V$8,'EE investment costs'!$D$56:$R$56,0))</f>
        <v>814.72347980252687</v>
      </c>
      <c r="I404" s="18">
        <v>1</v>
      </c>
      <c r="J404" s="18">
        <v>1</v>
      </c>
      <c r="K404" s="14">
        <f t="shared" ca="1" si="41"/>
        <v>4</v>
      </c>
      <c r="M404" s="19" t="str">
        <f t="shared" ca="1" si="39"/>
        <v>INDVDEFFMT-67</v>
      </c>
      <c r="N404" s="23" t="str">
        <f t="shared" ca="1" si="40"/>
        <v>Motor vehicles Saving Tech-Heat Medium Temp. up to 150C 6.7y</v>
      </c>
      <c r="O404" s="23" t="s">
        <v>32</v>
      </c>
      <c r="P404" s="23" t="s">
        <v>33</v>
      </c>
      <c r="Q404" s="23"/>
      <c r="R404" s="23"/>
      <c r="S404" s="19" t="s">
        <v>34</v>
      </c>
      <c r="V404" s="16" t="str">
        <f t="shared" ca="1" si="42"/>
        <v>VD</v>
      </c>
      <c r="W404" s="14" t="str">
        <f t="shared" ca="1" si="42"/>
        <v>Motor vehicles</v>
      </c>
      <c r="X404" s="3" t="str">
        <f>'EE investment costs'!D453</f>
        <v>MT-67</v>
      </c>
      <c r="Y404" s="3" t="str">
        <f>'EE investment costs'!E453</f>
        <v>Heat Medium Temp. up to 150C</v>
      </c>
      <c r="AC404" s="123">
        <f>'EE investment costs'!C453</f>
        <v>6.7</v>
      </c>
      <c r="AD404" s="22"/>
    </row>
    <row r="405" spans="2:30">
      <c r="B405" s="14" t="str">
        <f t="shared" ca="1" si="38"/>
        <v>INDVDEFFHT-67</v>
      </c>
      <c r="C405" s="15" t="str">
        <f t="shared" ca="1" si="37"/>
        <v>IVDHT</v>
      </c>
      <c r="D405" s="16">
        <f>'EE investment costs'!$F$15</f>
        <v>2016</v>
      </c>
      <c r="E405" s="14">
        <f>VLOOKUP(X405,'EE investment costs'!$D$56:$R$656,15,0)</f>
        <v>5.016</v>
      </c>
      <c r="F405" s="17">
        <f ca="1">INDEX('EE investment costs'!$D$56:$R$656,MATCH(X405,'EE investment costs'!$D$56:$D$656,0),MATCH($V$8,'EE investment costs'!$D$56:$R$56,0))</f>
        <v>648.1944426664013</v>
      </c>
      <c r="I405" s="18">
        <v>1</v>
      </c>
      <c r="J405" s="18">
        <v>1</v>
      </c>
      <c r="K405" s="14">
        <f t="shared" ca="1" si="41"/>
        <v>6</v>
      </c>
      <c r="M405" s="19" t="str">
        <f t="shared" ca="1" si="39"/>
        <v>INDVDEFFHT-67</v>
      </c>
      <c r="N405" s="23" t="str">
        <f t="shared" ca="1" si="40"/>
        <v>Motor vehicles Saving Tech-Heat High Temp. over 150C 6.7y</v>
      </c>
      <c r="O405" s="23" t="s">
        <v>32</v>
      </c>
      <c r="P405" s="23" t="s">
        <v>33</v>
      </c>
      <c r="Q405" s="23"/>
      <c r="R405" s="23"/>
      <c r="S405" s="19" t="s">
        <v>34</v>
      </c>
      <c r="V405" s="16" t="str">
        <f t="shared" ca="1" si="42"/>
        <v>VD</v>
      </c>
      <c r="W405" s="14" t="str">
        <f t="shared" ca="1" si="42"/>
        <v>Motor vehicles</v>
      </c>
      <c r="X405" s="3" t="str">
        <f>'EE investment costs'!D454</f>
        <v>HT-67</v>
      </c>
      <c r="Y405" s="3" t="str">
        <f>'EE investment costs'!E454</f>
        <v>Heat High Temp. over 150C</v>
      </c>
      <c r="AC405" s="123">
        <f>'EE investment costs'!C454</f>
        <v>6.7</v>
      </c>
      <c r="AD405" s="22"/>
    </row>
    <row r="406" spans="2:30">
      <c r="B406" s="14" t="str">
        <f t="shared" ca="1" si="38"/>
        <v>INDVDEFFRH-67</v>
      </c>
      <c r="C406" s="15" t="str">
        <f t="shared" ca="1" si="37"/>
        <v>IVDRH</v>
      </c>
      <c r="D406" s="16">
        <f>'EE investment costs'!$F$15</f>
        <v>2016</v>
      </c>
      <c r="E406" s="14">
        <f>VLOOKUP(X406,'EE investment costs'!$D$56:$R$656,15,0)</f>
        <v>16.504000000000001</v>
      </c>
      <c r="F406" s="17">
        <f ca="1">INDEX('EE investment costs'!$D$56:$R$656,MATCH(X406,'EE investment costs'!$D$56:$D$656,0),MATCH($V$8,'EE investment costs'!$D$56:$R$56,0))</f>
        <v>1185.0505682571343</v>
      </c>
      <c r="I406" s="18">
        <v>1</v>
      </c>
      <c r="J406" s="18">
        <v>1</v>
      </c>
      <c r="K406" s="14">
        <f t="shared" ca="1" si="41"/>
        <v>1</v>
      </c>
      <c r="M406" s="19" t="str">
        <f t="shared" ca="1" si="39"/>
        <v>INDVDEFFRH-67</v>
      </c>
      <c r="N406" s="23" t="str">
        <f t="shared" ca="1" si="40"/>
        <v>Motor vehicles Saving Tech-Heat Room Heat 6.7y</v>
      </c>
      <c r="O406" s="23" t="s">
        <v>32</v>
      </c>
      <c r="P406" s="23" t="s">
        <v>33</v>
      </c>
      <c r="Q406" s="23"/>
      <c r="R406" s="23"/>
      <c r="S406" s="19" t="s">
        <v>34</v>
      </c>
      <c r="V406" s="16" t="str">
        <f t="shared" ca="1" si="42"/>
        <v>VD</v>
      </c>
      <c r="W406" s="14" t="str">
        <f t="shared" ca="1" si="42"/>
        <v>Motor vehicles</v>
      </c>
      <c r="X406" s="3" t="str">
        <f>'EE investment costs'!D455</f>
        <v>RH-67</v>
      </c>
      <c r="Y406" s="3" t="str">
        <f>'EE investment costs'!E455</f>
        <v>Heat Room Heat</v>
      </c>
      <c r="AC406" s="123">
        <f>'EE investment costs'!C455</f>
        <v>6.7</v>
      </c>
      <c r="AD406" s="22"/>
    </row>
    <row r="407" spans="2:30">
      <c r="B407" s="14" t="str">
        <f t="shared" ca="1" si="38"/>
        <v>INDVDEFFLA-67</v>
      </c>
      <c r="C407" s="15" t="str">
        <f t="shared" ca="1" si="37"/>
        <v>IVDLA</v>
      </c>
      <c r="D407" s="16">
        <f>'EE investment costs'!$F$15</f>
        <v>2016</v>
      </c>
      <c r="E407" s="14">
        <f>VLOOKUP(X407,'EE investment costs'!$D$56:$R$656,15,0)</f>
        <v>4.2619000000000007</v>
      </c>
      <c r="F407" s="17">
        <f ca="1">INDEX('EE investment costs'!$D$56:$R$656,MATCH(X407,'EE investment costs'!$D$56:$D$656,0),MATCH($V$8,'EE investment costs'!$D$56:$R$56,0))</f>
        <v>1990.9115530986239</v>
      </c>
      <c r="I407" s="18">
        <v>1</v>
      </c>
      <c r="J407" s="18">
        <v>1</v>
      </c>
      <c r="K407" s="14">
        <f t="shared" ca="1" si="41"/>
        <v>0</v>
      </c>
      <c r="M407" s="19" t="str">
        <f t="shared" ca="1" si="39"/>
        <v>INDVDEFFLA-67</v>
      </c>
      <c r="N407" s="23" t="str">
        <f t="shared" ca="1" si="40"/>
        <v>Motor vehicles Saving Tech-Light 6.7y</v>
      </c>
      <c r="O407" s="23" t="s">
        <v>32</v>
      </c>
      <c r="P407" s="23" t="s">
        <v>33</v>
      </c>
      <c r="Q407" s="23"/>
      <c r="R407" s="23"/>
      <c r="S407" s="19" t="s">
        <v>34</v>
      </c>
      <c r="V407" s="16" t="str">
        <f t="shared" ca="1" si="42"/>
        <v>VD</v>
      </c>
      <c r="W407" s="14" t="str">
        <f t="shared" ca="1" si="42"/>
        <v>Motor vehicles</v>
      </c>
      <c r="X407" s="3" t="str">
        <f>'EE investment costs'!D456</f>
        <v>LA-67</v>
      </c>
      <c r="Y407" s="3" t="str">
        <f>'EE investment costs'!E456</f>
        <v>Light</v>
      </c>
      <c r="AC407" s="123">
        <f>'EE investment costs'!C456</f>
        <v>6.7</v>
      </c>
      <c r="AD407" s="22"/>
    </row>
    <row r="408" spans="2:30">
      <c r="B408" s="14" t="str">
        <f t="shared" ca="1" si="38"/>
        <v>INDVDEFFEM-67</v>
      </c>
      <c r="C408" s="15" t="str">
        <f t="shared" ca="1" si="37"/>
        <v>IVDEM</v>
      </c>
      <c r="D408" s="16">
        <f>'EE investment costs'!$F$15</f>
        <v>2016</v>
      </c>
      <c r="E408" s="14">
        <f>VLOOKUP(X408,'EE investment costs'!$D$56:$R$656,15,0)</f>
        <v>4.4749949999999998</v>
      </c>
      <c r="F408" s="17">
        <f ca="1">INDEX('EE investment costs'!$D$56:$R$656,MATCH(X408,'EE investment costs'!$D$56:$D$656,0),MATCH($V$8,'EE investment costs'!$D$56:$R$56,0))</f>
        <v>1989.4403302209676</v>
      </c>
      <c r="I408" s="18">
        <v>1</v>
      </c>
      <c r="J408" s="18">
        <v>1</v>
      </c>
      <c r="K408" s="14">
        <f t="shared" ca="1" si="41"/>
        <v>0</v>
      </c>
      <c r="M408" s="19" t="str">
        <f t="shared" ca="1" si="39"/>
        <v>INDVDEFFEM-67</v>
      </c>
      <c r="N408" s="23" t="str">
        <f t="shared" ca="1" si="40"/>
        <v>Motor vehicles Saving Tech-Electric Motors 6.7y</v>
      </c>
      <c r="O408" s="23" t="s">
        <v>32</v>
      </c>
      <c r="P408" s="23" t="s">
        <v>33</v>
      </c>
      <c r="Q408" s="23"/>
      <c r="R408" s="23"/>
      <c r="S408" s="19" t="s">
        <v>34</v>
      </c>
      <c r="V408" s="16" t="str">
        <f t="shared" ca="1" si="42"/>
        <v>VD</v>
      </c>
      <c r="W408" s="14" t="str">
        <f t="shared" ca="1" si="42"/>
        <v>Motor vehicles</v>
      </c>
      <c r="X408" s="3" t="str">
        <f>'EE investment costs'!D457</f>
        <v>EM-67</v>
      </c>
      <c r="Y408" s="3" t="str">
        <f>'EE investment costs'!E457</f>
        <v>Electric Motors</v>
      </c>
      <c r="AC408" s="123">
        <f>'EE investment costs'!C457</f>
        <v>6.7</v>
      </c>
      <c r="AD408" s="22"/>
    </row>
    <row r="409" spans="2:30">
      <c r="B409" s="14" t="str">
        <f t="shared" ca="1" si="38"/>
        <v>INDVDEFFTF-67</v>
      </c>
      <c r="C409" s="15" t="str">
        <f t="shared" ca="1" si="37"/>
        <v>IVDTF</v>
      </c>
      <c r="D409" s="16">
        <f>'EE investment costs'!$F$15</f>
        <v>2016</v>
      </c>
      <c r="E409" s="14">
        <f>VLOOKUP(X409,'EE investment costs'!$D$56:$R$656,15,0)</f>
        <v>17.25</v>
      </c>
      <c r="F409" s="17">
        <f ca="1">INDEX('EE investment costs'!$D$56:$R$656,MATCH(X409,'EE investment costs'!$D$56:$D$656,0),MATCH($V$8,'EE investment costs'!$D$56:$R$56,0))</f>
        <v>0</v>
      </c>
      <c r="I409" s="18">
        <v>1</v>
      </c>
      <c r="J409" s="18">
        <v>1</v>
      </c>
      <c r="K409" s="14">
        <f t="shared" ca="1" si="41"/>
        <v>8</v>
      </c>
      <c r="M409" s="19" t="str">
        <f t="shared" ca="1" si="39"/>
        <v>INDVDEFFTF-67</v>
      </c>
      <c r="N409" s="23" t="str">
        <f t="shared" ca="1" si="40"/>
        <v>Motor vehicles Saving Tech-Haulage Tractors, Trucks, Fishing boats 6.7y</v>
      </c>
      <c r="O409" s="23" t="s">
        <v>32</v>
      </c>
      <c r="P409" s="23" t="s">
        <v>33</v>
      </c>
      <c r="Q409" s="23"/>
      <c r="R409" s="23"/>
      <c r="S409" s="19" t="s">
        <v>34</v>
      </c>
      <c r="V409" s="16" t="str">
        <f t="shared" ca="1" si="42"/>
        <v>VD</v>
      </c>
      <c r="W409" s="14" t="str">
        <f t="shared" ca="1" si="42"/>
        <v>Motor vehicles</v>
      </c>
      <c r="X409" s="3" t="str">
        <f>'EE investment costs'!D458</f>
        <v>TF-67</v>
      </c>
      <c r="Y409" s="3" t="str">
        <f>'EE investment costs'!E458</f>
        <v>Haulage Tractors, Trucks, Fishing boats</v>
      </c>
      <c r="AC409" s="123">
        <f>'EE investment costs'!C458</f>
        <v>6.7</v>
      </c>
      <c r="AD409" s="22"/>
    </row>
    <row r="410" spans="2:30">
      <c r="B410" s="14" t="str">
        <f t="shared" ca="1" si="38"/>
        <v>INDVDEFFMT-68</v>
      </c>
      <c r="C410" s="15" t="str">
        <f t="shared" ca="1" si="37"/>
        <v>IVDMT</v>
      </c>
      <c r="D410" s="16">
        <f>'EE investment costs'!$F$15</f>
        <v>2016</v>
      </c>
      <c r="E410" s="14">
        <f>VLOOKUP(X410,'EE investment costs'!$D$56:$R$656,15,0)</f>
        <v>6.2799999999999994</v>
      </c>
      <c r="F410" s="17">
        <f ca="1">INDEX('EE investment costs'!$D$56:$R$656,MATCH(X410,'EE investment costs'!$D$56:$D$656,0),MATCH($V$8,'EE investment costs'!$D$56:$R$56,0))</f>
        <v>823.99079088155838</v>
      </c>
      <c r="I410" s="18">
        <v>1</v>
      </c>
      <c r="J410" s="18">
        <v>1</v>
      </c>
      <c r="K410" s="14">
        <f t="shared" ca="1" si="41"/>
        <v>4</v>
      </c>
      <c r="M410" s="19" t="str">
        <f t="shared" ca="1" si="39"/>
        <v>INDVDEFFMT-68</v>
      </c>
      <c r="N410" s="23" t="str">
        <f t="shared" ca="1" si="40"/>
        <v>Motor vehicles Saving Tech-Heat Medium Temp. up to 150C 6.8y</v>
      </c>
      <c r="O410" s="23" t="s">
        <v>32</v>
      </c>
      <c r="P410" s="23" t="s">
        <v>33</v>
      </c>
      <c r="Q410" s="23"/>
      <c r="R410" s="23"/>
      <c r="S410" s="19" t="s">
        <v>34</v>
      </c>
      <c r="V410" s="16" t="str">
        <f t="shared" ca="1" si="42"/>
        <v>VD</v>
      </c>
      <c r="W410" s="14" t="str">
        <f t="shared" ca="1" si="42"/>
        <v>Motor vehicles</v>
      </c>
      <c r="X410" s="3" t="str">
        <f>'EE investment costs'!D459</f>
        <v>MT-68</v>
      </c>
      <c r="Y410" s="3" t="str">
        <f>'EE investment costs'!E459</f>
        <v>Heat Medium Temp. up to 150C</v>
      </c>
      <c r="AC410" s="123">
        <f>'EE investment costs'!C459</f>
        <v>6.8</v>
      </c>
      <c r="AD410" s="22"/>
    </row>
    <row r="411" spans="2:30">
      <c r="B411" s="14" t="str">
        <f t="shared" ca="1" si="38"/>
        <v>INDVDEFFHT-68</v>
      </c>
      <c r="C411" s="15" t="str">
        <f t="shared" ca="1" si="37"/>
        <v>IVDHT</v>
      </c>
      <c r="D411" s="16">
        <f>'EE investment costs'!$F$15</f>
        <v>2016</v>
      </c>
      <c r="E411" s="14">
        <f>VLOOKUP(X411,'EE investment costs'!$D$56:$R$656,15,0)</f>
        <v>5.024</v>
      </c>
      <c r="F411" s="17">
        <f ca="1">INDEX('EE investment costs'!$D$56:$R$656,MATCH(X411,'EE investment costs'!$D$56:$D$656,0),MATCH($V$8,'EE investment costs'!$D$56:$R$56,0))</f>
        <v>654.5788036870448</v>
      </c>
      <c r="I411" s="18">
        <v>1</v>
      </c>
      <c r="J411" s="18">
        <v>1</v>
      </c>
      <c r="K411" s="14">
        <f t="shared" ca="1" si="41"/>
        <v>6</v>
      </c>
      <c r="M411" s="19" t="str">
        <f t="shared" ca="1" si="39"/>
        <v>INDVDEFFHT-68</v>
      </c>
      <c r="N411" s="23" t="str">
        <f t="shared" ca="1" si="40"/>
        <v>Motor vehicles Saving Tech-Heat High Temp. over 150C 6.8y</v>
      </c>
      <c r="O411" s="23" t="s">
        <v>32</v>
      </c>
      <c r="P411" s="23" t="s">
        <v>33</v>
      </c>
      <c r="Q411" s="23"/>
      <c r="R411" s="23"/>
      <c r="S411" s="19" t="s">
        <v>34</v>
      </c>
      <c r="V411" s="16" t="str">
        <f t="shared" ca="1" si="42"/>
        <v>VD</v>
      </c>
      <c r="W411" s="14" t="str">
        <f t="shared" ca="1" si="42"/>
        <v>Motor vehicles</v>
      </c>
      <c r="X411" s="3" t="str">
        <f>'EE investment costs'!D460</f>
        <v>HT-68</v>
      </c>
      <c r="Y411" s="3" t="str">
        <f>'EE investment costs'!E460</f>
        <v>Heat High Temp. over 150C</v>
      </c>
      <c r="AC411" s="123">
        <f>'EE investment costs'!C460</f>
        <v>6.8</v>
      </c>
      <c r="AD411" s="22"/>
    </row>
    <row r="412" spans="2:30">
      <c r="B412" s="14" t="str">
        <f t="shared" ca="1" si="38"/>
        <v>INDVDEFFRH-68</v>
      </c>
      <c r="C412" s="15" t="str">
        <f t="shared" ca="1" si="37"/>
        <v>IVDRH</v>
      </c>
      <c r="D412" s="16">
        <f>'EE investment costs'!$F$15</f>
        <v>2016</v>
      </c>
      <c r="E412" s="14">
        <f>VLOOKUP(X412,'EE investment costs'!$D$56:$R$656,15,0)</f>
        <v>16.522666666666669</v>
      </c>
      <c r="F412" s="17">
        <f ca="1">INDEX('EE investment costs'!$D$56:$R$656,MATCH(X412,'EE investment costs'!$D$56:$D$656,0),MATCH($V$8,'EE investment costs'!$D$56:$R$56,0))</f>
        <v>1222.0833985151692</v>
      </c>
      <c r="I412" s="18">
        <v>1</v>
      </c>
      <c r="J412" s="18">
        <v>1</v>
      </c>
      <c r="K412" s="14">
        <f t="shared" ca="1" si="41"/>
        <v>0</v>
      </c>
      <c r="M412" s="19" t="str">
        <f t="shared" ca="1" si="39"/>
        <v>INDVDEFFRH-68</v>
      </c>
      <c r="N412" s="23" t="str">
        <f t="shared" ca="1" si="40"/>
        <v>Motor vehicles Saving Tech-Heat Room Heat 6.8y</v>
      </c>
      <c r="O412" s="23" t="s">
        <v>32</v>
      </c>
      <c r="P412" s="23" t="s">
        <v>33</v>
      </c>
      <c r="Q412" s="23"/>
      <c r="R412" s="23"/>
      <c r="S412" s="19" t="s">
        <v>34</v>
      </c>
      <c r="V412" s="16" t="str">
        <f t="shared" ca="1" si="42"/>
        <v>VD</v>
      </c>
      <c r="W412" s="14" t="str">
        <f t="shared" ca="1" si="42"/>
        <v>Motor vehicles</v>
      </c>
      <c r="X412" s="3" t="str">
        <f>'EE investment costs'!D461</f>
        <v>RH-68</v>
      </c>
      <c r="Y412" s="3" t="str">
        <f>'EE investment costs'!E461</f>
        <v>Heat Room Heat</v>
      </c>
      <c r="AC412" s="123">
        <f>'EE investment costs'!C461</f>
        <v>6.8</v>
      </c>
      <c r="AD412" s="22"/>
    </row>
    <row r="413" spans="2:30">
      <c r="B413" s="14" t="str">
        <f t="shared" ca="1" si="38"/>
        <v>INDVDEFFLA-68</v>
      </c>
      <c r="C413" s="15" t="str">
        <f t="shared" ca="1" si="37"/>
        <v>IVDLA</v>
      </c>
      <c r="D413" s="16">
        <f>'EE investment costs'!$F$15</f>
        <v>2016</v>
      </c>
      <c r="E413" s="14">
        <f>VLOOKUP(X413,'EE investment costs'!$D$56:$R$656,15,0)</f>
        <v>4.2749333333333333</v>
      </c>
      <c r="F413" s="17">
        <f ca="1">INDEX('EE investment costs'!$D$56:$R$656,MATCH(X413,'EE investment costs'!$D$56:$D$656,0),MATCH($V$8,'EE investment costs'!$D$56:$R$56,0))</f>
        <v>2006.304765770127</v>
      </c>
      <c r="I413" s="18">
        <v>1</v>
      </c>
      <c r="J413" s="18">
        <v>1</v>
      </c>
      <c r="K413" s="14">
        <f t="shared" ca="1" si="41"/>
        <v>0</v>
      </c>
      <c r="M413" s="19" t="str">
        <f t="shared" ca="1" si="39"/>
        <v>INDVDEFFLA-68</v>
      </c>
      <c r="N413" s="23" t="str">
        <f t="shared" ca="1" si="40"/>
        <v>Motor vehicles Saving Tech-Light 6.8y</v>
      </c>
      <c r="O413" s="23" t="s">
        <v>32</v>
      </c>
      <c r="P413" s="23" t="s">
        <v>33</v>
      </c>
      <c r="Q413" s="23"/>
      <c r="R413" s="23"/>
      <c r="S413" s="19" t="s">
        <v>34</v>
      </c>
      <c r="V413" s="16" t="str">
        <f t="shared" ca="1" si="42"/>
        <v>VD</v>
      </c>
      <c r="W413" s="14" t="str">
        <f t="shared" ca="1" si="42"/>
        <v>Motor vehicles</v>
      </c>
      <c r="X413" s="3" t="str">
        <f>'EE investment costs'!D462</f>
        <v>LA-68</v>
      </c>
      <c r="Y413" s="3" t="str">
        <f>'EE investment costs'!E462</f>
        <v>Light</v>
      </c>
      <c r="AC413" s="123">
        <f>'EE investment costs'!C462</f>
        <v>6.8</v>
      </c>
      <c r="AD413" s="22"/>
    </row>
    <row r="414" spans="2:30">
      <c r="B414" s="14" t="str">
        <f t="shared" ca="1" si="38"/>
        <v>INDVDEFFEM-68</v>
      </c>
      <c r="C414" s="15" t="str">
        <f t="shared" ca="1" si="37"/>
        <v>IVDEM</v>
      </c>
      <c r="D414" s="16">
        <f>'EE investment costs'!$F$15</f>
        <v>2016</v>
      </c>
      <c r="E414" s="14">
        <f>VLOOKUP(X414,'EE investment costs'!$D$56:$R$656,15,0)</f>
        <v>4.4886799999999996</v>
      </c>
      <c r="F414" s="17">
        <f ca="1">INDEX('EE investment costs'!$D$56:$R$656,MATCH(X414,'EE investment costs'!$D$56:$D$656,0),MATCH($V$8,'EE investment costs'!$D$56:$R$56,0))</f>
        <v>2007.4433281328961</v>
      </c>
      <c r="I414" s="18">
        <v>1</v>
      </c>
      <c r="J414" s="18">
        <v>1</v>
      </c>
      <c r="K414" s="14">
        <f t="shared" ca="1" si="41"/>
        <v>0</v>
      </c>
      <c r="M414" s="19" t="str">
        <f t="shared" ca="1" si="39"/>
        <v>INDVDEFFEM-68</v>
      </c>
      <c r="N414" s="23" t="str">
        <f t="shared" ca="1" si="40"/>
        <v>Motor vehicles Saving Tech-Electric Motors 6.8y</v>
      </c>
      <c r="O414" s="23" t="s">
        <v>32</v>
      </c>
      <c r="P414" s="23" t="s">
        <v>33</v>
      </c>
      <c r="Q414" s="23"/>
      <c r="R414" s="23"/>
      <c r="S414" s="19" t="s">
        <v>34</v>
      </c>
      <c r="V414" s="16" t="str">
        <f t="shared" ca="1" si="42"/>
        <v>VD</v>
      </c>
      <c r="W414" s="14" t="str">
        <f t="shared" ca="1" si="42"/>
        <v>Motor vehicles</v>
      </c>
      <c r="X414" s="3" t="str">
        <f>'EE investment costs'!D463</f>
        <v>EM-68</v>
      </c>
      <c r="Y414" s="3" t="str">
        <f>'EE investment costs'!E463</f>
        <v>Electric Motors</v>
      </c>
      <c r="AC414" s="123">
        <f>'EE investment costs'!C463</f>
        <v>6.8</v>
      </c>
      <c r="AD414" s="22"/>
    </row>
    <row r="415" spans="2:30">
      <c r="B415" s="14" t="str">
        <f t="shared" ca="1" si="38"/>
        <v>INDVDEFFTF-68</v>
      </c>
      <c r="C415" s="15" t="str">
        <f t="shared" ca="1" si="37"/>
        <v>IVDTF</v>
      </c>
      <c r="D415" s="16">
        <f>'EE investment costs'!$F$15</f>
        <v>2016</v>
      </c>
      <c r="E415" s="14">
        <f>VLOOKUP(X415,'EE investment costs'!$D$56:$R$656,15,0)</f>
        <v>17.333333333333332</v>
      </c>
      <c r="F415" s="17">
        <f ca="1">INDEX('EE investment costs'!$D$56:$R$656,MATCH(X415,'EE investment costs'!$D$56:$D$656,0),MATCH($V$8,'EE investment costs'!$D$56:$R$56,0))</f>
        <v>0</v>
      </c>
      <c r="I415" s="18">
        <v>1</v>
      </c>
      <c r="J415" s="18">
        <v>1</v>
      </c>
      <c r="K415" s="14">
        <f t="shared" ca="1" si="41"/>
        <v>8</v>
      </c>
      <c r="M415" s="19" t="str">
        <f t="shared" ca="1" si="39"/>
        <v>INDVDEFFTF-68</v>
      </c>
      <c r="N415" s="23" t="str">
        <f t="shared" ca="1" si="40"/>
        <v>Motor vehicles Saving Tech-Haulage Tractors, Trucks, Fishing boats 6.8y</v>
      </c>
      <c r="O415" s="23" t="s">
        <v>32</v>
      </c>
      <c r="P415" s="23" t="s">
        <v>33</v>
      </c>
      <c r="Q415" s="23"/>
      <c r="R415" s="23"/>
      <c r="S415" s="19" t="s">
        <v>34</v>
      </c>
      <c r="V415" s="16" t="str">
        <f t="shared" ca="1" si="42"/>
        <v>VD</v>
      </c>
      <c r="W415" s="14" t="str">
        <f t="shared" ca="1" si="42"/>
        <v>Motor vehicles</v>
      </c>
      <c r="X415" s="3" t="str">
        <f>'EE investment costs'!D464</f>
        <v>TF-68</v>
      </c>
      <c r="Y415" s="3" t="str">
        <f>'EE investment costs'!E464</f>
        <v>Haulage Tractors, Trucks, Fishing boats</v>
      </c>
      <c r="AC415" s="123">
        <f>'EE investment costs'!C464</f>
        <v>6.8</v>
      </c>
      <c r="AD415" s="22"/>
    </row>
    <row r="416" spans="2:30">
      <c r="B416" s="14" t="str">
        <f t="shared" ca="1" si="38"/>
        <v>INDVDEFFMT-69</v>
      </c>
      <c r="C416" s="15" t="str">
        <f t="shared" ca="1" si="37"/>
        <v>IVDMT</v>
      </c>
      <c r="D416" s="16">
        <f>'EE investment costs'!$F$15</f>
        <v>2016</v>
      </c>
      <c r="E416" s="14">
        <f>VLOOKUP(X416,'EE investment costs'!$D$56:$R$656,15,0)</f>
        <v>6.29</v>
      </c>
      <c r="F416" s="17">
        <f ca="1">INDEX('EE investment costs'!$D$56:$R$656,MATCH(X416,'EE investment costs'!$D$56:$D$656,0),MATCH($V$8,'EE investment costs'!$D$56:$R$56,0))</f>
        <v>833.2581019605899</v>
      </c>
      <c r="I416" s="18">
        <v>1</v>
      </c>
      <c r="J416" s="18">
        <v>1</v>
      </c>
      <c r="K416" s="14">
        <f t="shared" ca="1" si="41"/>
        <v>4</v>
      </c>
      <c r="M416" s="19" t="str">
        <f t="shared" ca="1" si="39"/>
        <v>INDVDEFFMT-69</v>
      </c>
      <c r="N416" s="23" t="str">
        <f t="shared" ca="1" si="40"/>
        <v>Motor vehicles Saving Tech-Heat Medium Temp. up to 150C 6.9y</v>
      </c>
      <c r="O416" s="23" t="s">
        <v>32</v>
      </c>
      <c r="P416" s="23" t="s">
        <v>33</v>
      </c>
      <c r="Q416" s="23"/>
      <c r="R416" s="23"/>
      <c r="S416" s="19" t="s">
        <v>34</v>
      </c>
      <c r="V416" s="16" t="str">
        <f t="shared" ca="1" si="42"/>
        <v>VD</v>
      </c>
      <c r="W416" s="14" t="str">
        <f t="shared" ca="1" si="42"/>
        <v>Motor vehicles</v>
      </c>
      <c r="X416" s="3" t="str">
        <f>'EE investment costs'!D465</f>
        <v>MT-69</v>
      </c>
      <c r="Y416" s="3" t="str">
        <f>'EE investment costs'!E465</f>
        <v>Heat Medium Temp. up to 150C</v>
      </c>
      <c r="AC416" s="123">
        <f>'EE investment costs'!C465</f>
        <v>6.9</v>
      </c>
      <c r="AD416" s="22"/>
    </row>
    <row r="417" spans="2:30">
      <c r="B417" s="14" t="str">
        <f t="shared" ca="1" si="38"/>
        <v>INDVDEFFHT-69</v>
      </c>
      <c r="C417" s="15" t="str">
        <f t="shared" ca="1" si="37"/>
        <v>IVDHT</v>
      </c>
      <c r="D417" s="16">
        <f>'EE investment costs'!$F$15</f>
        <v>2016</v>
      </c>
      <c r="E417" s="14">
        <f>VLOOKUP(X417,'EE investment costs'!$D$56:$R$656,15,0)</f>
        <v>5.032</v>
      </c>
      <c r="F417" s="17">
        <f ca="1">INDEX('EE investment costs'!$D$56:$R$656,MATCH(X417,'EE investment costs'!$D$56:$D$656,0),MATCH($V$8,'EE investment costs'!$D$56:$R$56,0))</f>
        <v>660.96316470768829</v>
      </c>
      <c r="I417" s="18">
        <v>1</v>
      </c>
      <c r="J417" s="18">
        <v>1</v>
      </c>
      <c r="K417" s="14">
        <f t="shared" ca="1" si="41"/>
        <v>6</v>
      </c>
      <c r="M417" s="19" t="str">
        <f t="shared" ca="1" si="39"/>
        <v>INDVDEFFHT-69</v>
      </c>
      <c r="N417" s="23" t="str">
        <f t="shared" ca="1" si="40"/>
        <v>Motor vehicles Saving Tech-Heat High Temp. over 150C 6.9y</v>
      </c>
      <c r="O417" s="23" t="s">
        <v>32</v>
      </c>
      <c r="P417" s="23" t="s">
        <v>33</v>
      </c>
      <c r="Q417" s="23"/>
      <c r="R417" s="23"/>
      <c r="S417" s="19" t="s">
        <v>34</v>
      </c>
      <c r="V417" s="16" t="str">
        <f t="shared" ca="1" si="42"/>
        <v>VD</v>
      </c>
      <c r="W417" s="14" t="str">
        <f t="shared" ca="1" si="42"/>
        <v>Motor vehicles</v>
      </c>
      <c r="X417" s="3" t="str">
        <f>'EE investment costs'!D466</f>
        <v>HT-69</v>
      </c>
      <c r="Y417" s="3" t="str">
        <f>'EE investment costs'!E466</f>
        <v>Heat High Temp. over 150C</v>
      </c>
      <c r="AC417" s="123">
        <f>'EE investment costs'!C466</f>
        <v>6.9</v>
      </c>
      <c r="AD417" s="22"/>
    </row>
    <row r="418" spans="2:30">
      <c r="B418" s="14" t="str">
        <f t="shared" ca="1" si="38"/>
        <v>INDVDEFFRH-69</v>
      </c>
      <c r="C418" s="15" t="str">
        <f t="shared" ca="1" si="37"/>
        <v>IVDRH</v>
      </c>
      <c r="D418" s="16">
        <f>'EE investment costs'!$F$15</f>
        <v>2016</v>
      </c>
      <c r="E418" s="14">
        <f>VLOOKUP(X418,'EE investment costs'!$D$56:$R$656,15,0)</f>
        <v>16.541333333333334</v>
      </c>
      <c r="F418" s="17">
        <f ca="1">INDEX('EE investment costs'!$D$56:$R$656,MATCH(X418,'EE investment costs'!$D$56:$D$656,0),MATCH($V$8,'EE investment costs'!$D$56:$R$56,0))</f>
        <v>1259.1162287732047</v>
      </c>
      <c r="I418" s="18">
        <v>1</v>
      </c>
      <c r="J418" s="18">
        <v>1</v>
      </c>
      <c r="K418" s="14">
        <f t="shared" ca="1" si="41"/>
        <v>0</v>
      </c>
      <c r="M418" s="19" t="str">
        <f t="shared" ca="1" si="39"/>
        <v>INDVDEFFRH-69</v>
      </c>
      <c r="N418" s="23" t="str">
        <f t="shared" ca="1" si="40"/>
        <v>Motor vehicles Saving Tech-Heat Room Heat 6.9y</v>
      </c>
      <c r="O418" s="23" t="s">
        <v>32</v>
      </c>
      <c r="P418" s="23" t="s">
        <v>33</v>
      </c>
      <c r="Q418" s="23"/>
      <c r="R418" s="23"/>
      <c r="S418" s="19" t="s">
        <v>34</v>
      </c>
      <c r="V418" s="16" t="str">
        <f t="shared" ca="1" si="42"/>
        <v>VD</v>
      </c>
      <c r="W418" s="14" t="str">
        <f t="shared" ca="1" si="42"/>
        <v>Motor vehicles</v>
      </c>
      <c r="X418" s="3" t="str">
        <f>'EE investment costs'!D467</f>
        <v>RH-69</v>
      </c>
      <c r="Y418" s="3" t="str">
        <f>'EE investment costs'!E467</f>
        <v>Heat Room Heat</v>
      </c>
      <c r="AC418" s="123">
        <f>'EE investment costs'!C467</f>
        <v>6.9</v>
      </c>
      <c r="AD418" s="22"/>
    </row>
    <row r="419" spans="2:30">
      <c r="B419" s="14" t="str">
        <f t="shared" ca="1" si="38"/>
        <v>INDVDEFFLA-69</v>
      </c>
      <c r="C419" s="15" t="str">
        <f t="shared" ca="1" si="37"/>
        <v>IVDLA</v>
      </c>
      <c r="D419" s="16">
        <f>'EE investment costs'!$F$15</f>
        <v>2016</v>
      </c>
      <c r="E419" s="14">
        <f>VLOOKUP(X419,'EE investment costs'!$D$56:$R$656,15,0)</f>
        <v>4.2879666666666667</v>
      </c>
      <c r="F419" s="17">
        <f ca="1">INDEX('EE investment costs'!$D$56:$R$656,MATCH(X419,'EE investment costs'!$D$56:$D$656,0),MATCH($V$8,'EE investment costs'!$D$56:$R$56,0))</f>
        <v>2021.6979784416299</v>
      </c>
      <c r="I419" s="18">
        <v>1</v>
      </c>
      <c r="J419" s="18">
        <v>1</v>
      </c>
      <c r="K419" s="14">
        <f t="shared" ca="1" si="41"/>
        <v>0</v>
      </c>
      <c r="M419" s="19" t="str">
        <f t="shared" ca="1" si="39"/>
        <v>INDVDEFFLA-69</v>
      </c>
      <c r="N419" s="23" t="str">
        <f t="shared" ca="1" si="40"/>
        <v>Motor vehicles Saving Tech-Light 6.9y</v>
      </c>
      <c r="O419" s="23" t="s">
        <v>32</v>
      </c>
      <c r="P419" s="23" t="s">
        <v>33</v>
      </c>
      <c r="Q419" s="23"/>
      <c r="R419" s="23"/>
      <c r="S419" s="19" t="s">
        <v>34</v>
      </c>
      <c r="V419" s="16" t="str">
        <f t="shared" ca="1" si="42"/>
        <v>VD</v>
      </c>
      <c r="W419" s="14" t="str">
        <f t="shared" ca="1" si="42"/>
        <v>Motor vehicles</v>
      </c>
      <c r="X419" s="3" t="str">
        <f>'EE investment costs'!D468</f>
        <v>LA-69</v>
      </c>
      <c r="Y419" s="3" t="str">
        <f>'EE investment costs'!E468</f>
        <v>Light</v>
      </c>
      <c r="AC419" s="123">
        <f>'EE investment costs'!C468</f>
        <v>6.9</v>
      </c>
      <c r="AD419" s="22"/>
    </row>
    <row r="420" spans="2:30">
      <c r="B420" s="14" t="str">
        <f t="shared" ca="1" si="38"/>
        <v>INDVDEFFEM-69</v>
      </c>
      <c r="C420" s="15" t="str">
        <f t="shared" ca="1" si="37"/>
        <v>IVDEM</v>
      </c>
      <c r="D420" s="16">
        <f>'EE investment costs'!$F$15</f>
        <v>2016</v>
      </c>
      <c r="E420" s="14">
        <f>VLOOKUP(X420,'EE investment costs'!$D$56:$R$656,15,0)</f>
        <v>4.5023650000000002</v>
      </c>
      <c r="F420" s="17">
        <f ca="1">INDEX('EE investment costs'!$D$56:$R$656,MATCH(X420,'EE investment costs'!$D$56:$D$656,0),MATCH($V$8,'EE investment costs'!$D$56:$R$56,0))</f>
        <v>2025.4463260448249</v>
      </c>
      <c r="I420" s="18">
        <v>1</v>
      </c>
      <c r="J420" s="18">
        <v>1</v>
      </c>
      <c r="K420" s="14">
        <f t="shared" ca="1" si="41"/>
        <v>0</v>
      </c>
      <c r="M420" s="19" t="str">
        <f t="shared" ca="1" si="39"/>
        <v>INDVDEFFEM-69</v>
      </c>
      <c r="N420" s="23" t="str">
        <f t="shared" ca="1" si="40"/>
        <v>Motor vehicles Saving Tech-Electric Motors 6.9y</v>
      </c>
      <c r="O420" s="23" t="s">
        <v>32</v>
      </c>
      <c r="P420" s="23" t="s">
        <v>33</v>
      </c>
      <c r="Q420" s="23"/>
      <c r="R420" s="23"/>
      <c r="S420" s="19" t="s">
        <v>34</v>
      </c>
      <c r="V420" s="16" t="str">
        <f t="shared" ca="1" si="42"/>
        <v>VD</v>
      </c>
      <c r="W420" s="14" t="str">
        <f t="shared" ca="1" si="42"/>
        <v>Motor vehicles</v>
      </c>
      <c r="X420" s="3" t="str">
        <f>'EE investment costs'!D469</f>
        <v>EM-69</v>
      </c>
      <c r="Y420" s="3" t="str">
        <f>'EE investment costs'!E469</f>
        <v>Electric Motors</v>
      </c>
      <c r="AC420" s="123">
        <f>'EE investment costs'!C469</f>
        <v>6.9</v>
      </c>
      <c r="AD420" s="22"/>
    </row>
    <row r="421" spans="2:30">
      <c r="B421" s="14" t="str">
        <f t="shared" ca="1" si="38"/>
        <v>INDVDEFFTF-69</v>
      </c>
      <c r="C421" s="15" t="str">
        <f t="shared" ca="1" si="37"/>
        <v>IVDTF</v>
      </c>
      <c r="D421" s="16">
        <f>'EE investment costs'!$F$15</f>
        <v>2016</v>
      </c>
      <c r="E421" s="14">
        <f>VLOOKUP(X421,'EE investment costs'!$D$56:$R$656,15,0)</f>
        <v>17.416666666666664</v>
      </c>
      <c r="F421" s="17">
        <f ca="1">INDEX('EE investment costs'!$D$56:$R$656,MATCH(X421,'EE investment costs'!$D$56:$D$656,0),MATCH($V$8,'EE investment costs'!$D$56:$R$56,0))</f>
        <v>0</v>
      </c>
      <c r="I421" s="18">
        <v>1</v>
      </c>
      <c r="J421" s="18">
        <v>1</v>
      </c>
      <c r="K421" s="14">
        <f t="shared" ca="1" si="41"/>
        <v>8</v>
      </c>
      <c r="M421" s="19" t="str">
        <f t="shared" ca="1" si="39"/>
        <v>INDVDEFFTF-69</v>
      </c>
      <c r="N421" s="23" t="str">
        <f t="shared" ca="1" si="40"/>
        <v>Motor vehicles Saving Tech-Haulage Tractors, Trucks, Fishing boats 6.9y</v>
      </c>
      <c r="O421" s="23" t="s">
        <v>32</v>
      </c>
      <c r="P421" s="23" t="s">
        <v>33</v>
      </c>
      <c r="Q421" s="23"/>
      <c r="R421" s="23"/>
      <c r="S421" s="19" t="s">
        <v>34</v>
      </c>
      <c r="V421" s="16" t="str">
        <f t="shared" ca="1" si="42"/>
        <v>VD</v>
      </c>
      <c r="W421" s="14" t="str">
        <f t="shared" ca="1" si="42"/>
        <v>Motor vehicles</v>
      </c>
      <c r="X421" s="3" t="str">
        <f>'EE investment costs'!D470</f>
        <v>TF-69</v>
      </c>
      <c r="Y421" s="3" t="str">
        <f>'EE investment costs'!E470</f>
        <v>Haulage Tractors, Trucks, Fishing boats</v>
      </c>
      <c r="AC421" s="123">
        <f>'EE investment costs'!C470</f>
        <v>6.9</v>
      </c>
      <c r="AD421" s="22"/>
    </row>
    <row r="422" spans="2:30">
      <c r="B422" s="14" t="str">
        <f t="shared" ca="1" si="38"/>
        <v>INDVDEFFMT-70</v>
      </c>
      <c r="C422" s="15" t="str">
        <f t="shared" ca="1" si="37"/>
        <v>IVDMT</v>
      </c>
      <c r="D422" s="16">
        <f>'EE investment costs'!$F$15</f>
        <v>2016</v>
      </c>
      <c r="E422" s="14">
        <f>VLOOKUP(X422,'EE investment costs'!$D$56:$R$656,15,0)</f>
        <v>6.3</v>
      </c>
      <c r="F422" s="17">
        <f ca="1">INDEX('EE investment costs'!$D$56:$R$656,MATCH(X422,'EE investment costs'!$D$56:$D$656,0),MATCH($V$8,'EE investment costs'!$D$56:$R$56,0))</f>
        <v>842.5254130396213</v>
      </c>
      <c r="I422" s="18">
        <v>1</v>
      </c>
      <c r="J422" s="18">
        <v>1</v>
      </c>
      <c r="K422" s="14">
        <f t="shared" ca="1" si="41"/>
        <v>4</v>
      </c>
      <c r="M422" s="19" t="str">
        <f t="shared" ca="1" si="39"/>
        <v>INDVDEFFMT-70</v>
      </c>
      <c r="N422" s="23" t="str">
        <f t="shared" ca="1" si="40"/>
        <v>Motor vehicles Saving Tech-Heat Medium Temp. up to 150C 7y</v>
      </c>
      <c r="O422" s="23" t="s">
        <v>32</v>
      </c>
      <c r="P422" s="23" t="s">
        <v>33</v>
      </c>
      <c r="Q422" s="23"/>
      <c r="R422" s="23"/>
      <c r="S422" s="19" t="s">
        <v>34</v>
      </c>
      <c r="V422" s="16" t="str">
        <f t="shared" ca="1" si="42"/>
        <v>VD</v>
      </c>
      <c r="W422" s="14" t="str">
        <f t="shared" ca="1" si="42"/>
        <v>Motor vehicles</v>
      </c>
      <c r="X422" s="3" t="str">
        <f>'EE investment costs'!D471</f>
        <v>MT-70</v>
      </c>
      <c r="Y422" s="3" t="str">
        <f>'EE investment costs'!E471</f>
        <v>Heat Medium Temp. up to 150C</v>
      </c>
      <c r="AC422" s="123">
        <f>'EE investment costs'!C471</f>
        <v>7</v>
      </c>
      <c r="AD422" s="22"/>
    </row>
    <row r="423" spans="2:30">
      <c r="B423" s="14" t="str">
        <f t="shared" ca="1" si="38"/>
        <v>INDVDEFFHT-70</v>
      </c>
      <c r="C423" s="15" t="str">
        <f t="shared" ca="1" si="37"/>
        <v>IVDHT</v>
      </c>
      <c r="D423" s="16">
        <f>'EE investment costs'!$F$15</f>
        <v>2016</v>
      </c>
      <c r="E423" s="14">
        <f>VLOOKUP(X423,'EE investment costs'!$D$56:$R$656,15,0)</f>
        <v>5.04</v>
      </c>
      <c r="F423" s="17">
        <f ca="1">INDEX('EE investment costs'!$D$56:$R$656,MATCH(X423,'EE investment costs'!$D$56:$D$656,0),MATCH($V$8,'EE investment costs'!$D$56:$R$56,0))</f>
        <v>667.34752572833179</v>
      </c>
      <c r="I423" s="18">
        <v>1</v>
      </c>
      <c r="J423" s="18">
        <v>1</v>
      </c>
      <c r="K423" s="14">
        <f t="shared" ca="1" si="41"/>
        <v>6</v>
      </c>
      <c r="M423" s="19" t="str">
        <f t="shared" ca="1" si="39"/>
        <v>INDVDEFFHT-70</v>
      </c>
      <c r="N423" s="23" t="str">
        <f t="shared" ca="1" si="40"/>
        <v>Motor vehicles Saving Tech-Heat High Temp. over 150C 7y</v>
      </c>
      <c r="O423" s="23" t="s">
        <v>32</v>
      </c>
      <c r="P423" s="23" t="s">
        <v>33</v>
      </c>
      <c r="Q423" s="23"/>
      <c r="R423" s="23"/>
      <c r="S423" s="19" t="s">
        <v>34</v>
      </c>
      <c r="V423" s="16" t="str">
        <f t="shared" ca="1" si="42"/>
        <v>VD</v>
      </c>
      <c r="W423" s="14" t="str">
        <f t="shared" ca="1" si="42"/>
        <v>Motor vehicles</v>
      </c>
      <c r="X423" s="3" t="str">
        <f>'EE investment costs'!D472</f>
        <v>HT-70</v>
      </c>
      <c r="Y423" s="3" t="str">
        <f>'EE investment costs'!E472</f>
        <v>Heat High Temp. over 150C</v>
      </c>
      <c r="AC423" s="123">
        <f>'EE investment costs'!C472</f>
        <v>7</v>
      </c>
      <c r="AD423" s="22"/>
    </row>
    <row r="424" spans="2:30">
      <c r="B424" s="14" t="str">
        <f t="shared" ca="1" si="38"/>
        <v>INDVDEFFRH-70</v>
      </c>
      <c r="C424" s="15" t="str">
        <f t="shared" ca="1" si="37"/>
        <v>IVDRH</v>
      </c>
      <c r="D424" s="16">
        <f>'EE investment costs'!$F$15</f>
        <v>2016</v>
      </c>
      <c r="E424" s="14">
        <f>VLOOKUP(X424,'EE investment costs'!$D$56:$R$656,15,0)</f>
        <v>16.560000000000002</v>
      </c>
      <c r="F424" s="17">
        <f ca="1">INDEX('EE investment costs'!$D$56:$R$656,MATCH(X424,'EE investment costs'!$D$56:$D$656,0),MATCH($V$8,'EE investment costs'!$D$56:$R$56,0))</f>
        <v>1296.1490590312403</v>
      </c>
      <c r="I424" s="18">
        <v>1</v>
      </c>
      <c r="J424" s="18">
        <v>1</v>
      </c>
      <c r="K424" s="14">
        <f t="shared" ca="1" si="41"/>
        <v>0</v>
      </c>
      <c r="M424" s="19" t="str">
        <f t="shared" ca="1" si="39"/>
        <v>INDVDEFFRH-70</v>
      </c>
      <c r="N424" s="23" t="str">
        <f t="shared" ca="1" si="40"/>
        <v>Motor vehicles Saving Tech-Heat Room Heat 7y</v>
      </c>
      <c r="O424" s="23" t="s">
        <v>32</v>
      </c>
      <c r="P424" s="23" t="s">
        <v>33</v>
      </c>
      <c r="Q424" s="23"/>
      <c r="R424" s="23"/>
      <c r="S424" s="19" t="s">
        <v>34</v>
      </c>
      <c r="V424" s="16" t="str">
        <f t="shared" ca="1" si="42"/>
        <v>VD</v>
      </c>
      <c r="W424" s="14" t="str">
        <f t="shared" ca="1" si="42"/>
        <v>Motor vehicles</v>
      </c>
      <c r="X424" s="3" t="str">
        <f>'EE investment costs'!D473</f>
        <v>RH-70</v>
      </c>
      <c r="Y424" s="3" t="str">
        <f>'EE investment costs'!E473</f>
        <v>Heat Room Heat</v>
      </c>
      <c r="AC424" s="123">
        <f>'EE investment costs'!C473</f>
        <v>7</v>
      </c>
      <c r="AD424" s="22"/>
    </row>
    <row r="425" spans="2:30">
      <c r="B425" s="14" t="str">
        <f t="shared" ca="1" si="38"/>
        <v>INDVDEFFLA-70</v>
      </c>
      <c r="C425" s="15" t="str">
        <f t="shared" ca="1" si="37"/>
        <v>IVDLA</v>
      </c>
      <c r="D425" s="16">
        <f>'EE investment costs'!$F$15</f>
        <v>2016</v>
      </c>
      <c r="E425" s="14">
        <f>VLOOKUP(X425,'EE investment costs'!$D$56:$R$656,15,0)</f>
        <v>4.3010000000000002</v>
      </c>
      <c r="F425" s="17">
        <f ca="1">INDEX('EE investment costs'!$D$56:$R$656,MATCH(X425,'EE investment costs'!$D$56:$D$656,0),MATCH($V$8,'EE investment costs'!$D$56:$R$56,0))</f>
        <v>2037.0911911131329</v>
      </c>
      <c r="I425" s="18">
        <v>1</v>
      </c>
      <c r="J425" s="18">
        <v>1</v>
      </c>
      <c r="K425" s="14">
        <f t="shared" ca="1" si="41"/>
        <v>0</v>
      </c>
      <c r="M425" s="19" t="str">
        <f t="shared" ca="1" si="39"/>
        <v>INDVDEFFLA-70</v>
      </c>
      <c r="N425" s="23" t="str">
        <f t="shared" ca="1" si="40"/>
        <v>Motor vehicles Saving Tech-Light 7y</v>
      </c>
      <c r="O425" s="23" t="s">
        <v>32</v>
      </c>
      <c r="P425" s="23" t="s">
        <v>33</v>
      </c>
      <c r="Q425" s="23"/>
      <c r="R425" s="23"/>
      <c r="S425" s="19" t="s">
        <v>34</v>
      </c>
      <c r="V425" s="16" t="str">
        <f t="shared" ca="1" si="42"/>
        <v>VD</v>
      </c>
      <c r="W425" s="14" t="str">
        <f t="shared" ca="1" si="42"/>
        <v>Motor vehicles</v>
      </c>
      <c r="X425" s="3" t="str">
        <f>'EE investment costs'!D474</f>
        <v>LA-70</v>
      </c>
      <c r="Y425" s="3" t="str">
        <f>'EE investment costs'!E474</f>
        <v>Light</v>
      </c>
      <c r="AC425" s="123">
        <f>'EE investment costs'!C474</f>
        <v>7</v>
      </c>
      <c r="AD425" s="22"/>
    </row>
    <row r="426" spans="2:30">
      <c r="B426" s="14" t="str">
        <f t="shared" ca="1" si="38"/>
        <v>INDVDEFFEM-70</v>
      </c>
      <c r="C426" s="15" t="str">
        <f t="shared" ca="1" si="37"/>
        <v>IVDEM</v>
      </c>
      <c r="D426" s="16">
        <f>'EE investment costs'!$F$15</f>
        <v>2016</v>
      </c>
      <c r="E426" s="14">
        <f>VLOOKUP(X426,'EE investment costs'!$D$56:$R$656,15,0)</f>
        <v>4.5160499999999999</v>
      </c>
      <c r="F426" s="17">
        <f ca="1">INDEX('EE investment costs'!$D$56:$R$656,MATCH(X426,'EE investment costs'!$D$56:$D$656,0),MATCH($V$8,'EE investment costs'!$D$56:$R$56,0))</f>
        <v>2043.4493239567532</v>
      </c>
      <c r="I426" s="18">
        <v>1</v>
      </c>
      <c r="J426" s="18">
        <v>1</v>
      </c>
      <c r="K426" s="14">
        <f t="shared" ca="1" si="41"/>
        <v>0</v>
      </c>
      <c r="M426" s="19" t="str">
        <f t="shared" ca="1" si="39"/>
        <v>INDVDEFFEM-70</v>
      </c>
      <c r="N426" s="23" t="str">
        <f t="shared" ca="1" si="40"/>
        <v>Motor vehicles Saving Tech-Electric Motors 7y</v>
      </c>
      <c r="O426" s="23" t="s">
        <v>32</v>
      </c>
      <c r="P426" s="23" t="s">
        <v>33</v>
      </c>
      <c r="Q426" s="23"/>
      <c r="R426" s="23"/>
      <c r="S426" s="19" t="s">
        <v>34</v>
      </c>
      <c r="V426" s="16" t="str">
        <f t="shared" ca="1" si="42"/>
        <v>VD</v>
      </c>
      <c r="W426" s="14" t="str">
        <f t="shared" ca="1" si="42"/>
        <v>Motor vehicles</v>
      </c>
      <c r="X426" s="3" t="str">
        <f>'EE investment costs'!D475</f>
        <v>EM-70</v>
      </c>
      <c r="Y426" s="3" t="str">
        <f>'EE investment costs'!E475</f>
        <v>Electric Motors</v>
      </c>
      <c r="AC426" s="123">
        <f>'EE investment costs'!C475</f>
        <v>7</v>
      </c>
      <c r="AD426" s="22"/>
    </row>
    <row r="427" spans="2:30" ht="13.5" thickBot="1">
      <c r="B427" s="14" t="str">
        <f t="shared" ca="1" si="38"/>
        <v>INDVDEFFTF-70</v>
      </c>
      <c r="C427" s="15" t="str">
        <f t="shared" ca="1" si="37"/>
        <v>IVDTF</v>
      </c>
      <c r="D427" s="16">
        <f>'EE investment costs'!$F$15</f>
        <v>2016</v>
      </c>
      <c r="E427" s="14">
        <f>VLOOKUP(X427,'EE investment costs'!$D$56:$R$656,15,0)</f>
        <v>17.5</v>
      </c>
      <c r="F427" s="17">
        <f ca="1">INDEX('EE investment costs'!$D$56:$R$656,MATCH(X427,'EE investment costs'!$D$56:$D$656,0),MATCH($V$8,'EE investment costs'!$D$56:$R$56,0))</f>
        <v>0</v>
      </c>
      <c r="I427" s="18">
        <v>1</v>
      </c>
      <c r="J427" s="18">
        <v>1</v>
      </c>
      <c r="K427" s="14">
        <f t="shared" ca="1" si="41"/>
        <v>8</v>
      </c>
      <c r="M427" s="24" t="str">
        <f t="shared" ca="1" si="39"/>
        <v>INDVDEFFTF-70</v>
      </c>
      <c r="N427" s="25" t="str">
        <f t="shared" ca="1" si="40"/>
        <v>Motor vehicles Saving Tech-Haulage Tractors, Trucks, Fishing boats 7y</v>
      </c>
      <c r="O427" s="25" t="s">
        <v>32</v>
      </c>
      <c r="P427" s="25" t="s">
        <v>33</v>
      </c>
      <c r="Q427" s="25"/>
      <c r="R427" s="25"/>
      <c r="S427" s="24" t="s">
        <v>34</v>
      </c>
      <c r="V427" s="16" t="str">
        <f t="shared" ca="1" si="42"/>
        <v>VD</v>
      </c>
      <c r="W427" s="14" t="str">
        <f t="shared" ca="1" si="42"/>
        <v>Motor vehicles</v>
      </c>
      <c r="X427" s="3" t="str">
        <f>'EE investment costs'!D476</f>
        <v>TF-70</v>
      </c>
      <c r="Y427" s="3" t="str">
        <f>'EE investment costs'!E476</f>
        <v>Haulage Tractors, Trucks, Fishing boats</v>
      </c>
      <c r="AC427" s="123">
        <f>'EE investment costs'!C476</f>
        <v>7</v>
      </c>
      <c r="AD427" s="22"/>
    </row>
    <row r="428" spans="2:30">
      <c r="B428" s="14" t="str">
        <f t="shared" ca="1" si="38"/>
        <v>INDVDEFFMT-71</v>
      </c>
      <c r="C428" s="15" t="str">
        <f ca="1">"I"&amp;MID(B428,4,1)&amp;"D"&amp;MID(B428,9,2)</f>
        <v>IVDMT</v>
      </c>
      <c r="D428" s="16">
        <f>'EE investment costs'!$F$15</f>
        <v>2016</v>
      </c>
      <c r="E428" s="14">
        <f>VLOOKUP(X428,'EE investment costs'!$D$56:$R$656,15,0)</f>
        <v>6.31</v>
      </c>
      <c r="F428" s="17">
        <f ca="1">INDEX('EE investment costs'!$D$56:$R$656,MATCH(X428,'EE investment costs'!$D$56:$D$656,0),MATCH($V$8,'EE investment costs'!$D$56:$R$56,0))</f>
        <v>851.7927241186527</v>
      </c>
      <c r="I428" s="18">
        <v>1</v>
      </c>
      <c r="J428" s="18">
        <v>1</v>
      </c>
      <c r="K428" s="14">
        <f t="shared" ca="1" si="41"/>
        <v>4</v>
      </c>
      <c r="M428" s="20" t="str">
        <f t="shared" ca="1" si="39"/>
        <v>INDVDEFFMT-71</v>
      </c>
      <c r="N428" s="21" t="str">
        <f t="shared" ca="1" si="40"/>
        <v>Motor vehicles Saving Tech-Heat Medium Temp. up to 150C 7.1y</v>
      </c>
      <c r="O428" s="21" t="s">
        <v>32</v>
      </c>
      <c r="P428" s="21" t="s">
        <v>33</v>
      </c>
      <c r="Q428" s="21"/>
      <c r="R428" s="21"/>
      <c r="S428" s="20" t="s">
        <v>34</v>
      </c>
      <c r="V428" s="16" t="str">
        <f t="shared" ca="1" si="42"/>
        <v>VD</v>
      </c>
      <c r="W428" s="14" t="str">
        <f t="shared" ca="1" si="42"/>
        <v>Motor vehicles</v>
      </c>
      <c r="X428" s="3" t="str">
        <f>'EE investment costs'!D477</f>
        <v>MT-71</v>
      </c>
      <c r="Y428" s="3" t="str">
        <f>'EE investment costs'!E477</f>
        <v>Heat Medium Temp. up to 150C</v>
      </c>
      <c r="AC428" s="123">
        <f>'EE investment costs'!C477</f>
        <v>7.1</v>
      </c>
      <c r="AD428" s="22"/>
    </row>
    <row r="429" spans="2:30">
      <c r="B429" s="14" t="str">
        <f t="shared" ca="1" si="38"/>
        <v>INDVDEFFHT-71</v>
      </c>
      <c r="C429" s="15" t="str">
        <f t="shared" ref="C429:C487" ca="1" si="43">"I"&amp;MID(B429,4,1)&amp;"D"&amp;MID(B429,9,2)</f>
        <v>IVDHT</v>
      </c>
      <c r="D429" s="16">
        <f>'EE investment costs'!$F$15</f>
        <v>2016</v>
      </c>
      <c r="E429" s="14">
        <f>VLOOKUP(X429,'EE investment costs'!$D$56:$R$656,15,0)</f>
        <v>5.048</v>
      </c>
      <c r="F429" s="17">
        <f ca="1">INDEX('EE investment costs'!$D$56:$R$656,MATCH(X429,'EE investment costs'!$D$56:$D$656,0),MATCH($V$8,'EE investment costs'!$D$56:$R$56,0))</f>
        <v>673.73188674897506</v>
      </c>
      <c r="I429" s="18">
        <v>1</v>
      </c>
      <c r="J429" s="18">
        <v>1</v>
      </c>
      <c r="K429" s="14">
        <f t="shared" ca="1" si="41"/>
        <v>6</v>
      </c>
      <c r="M429" s="19" t="str">
        <f t="shared" ca="1" si="39"/>
        <v>INDVDEFFHT-71</v>
      </c>
      <c r="N429" s="23" t="str">
        <f t="shared" ca="1" si="40"/>
        <v>Motor vehicles Saving Tech-Heat High Temp. over 150C 7.1y</v>
      </c>
      <c r="O429" s="23" t="s">
        <v>32</v>
      </c>
      <c r="P429" s="23" t="s">
        <v>33</v>
      </c>
      <c r="Q429" s="23"/>
      <c r="R429" s="23"/>
      <c r="S429" s="19" t="s">
        <v>34</v>
      </c>
      <c r="V429" s="16" t="str">
        <f t="shared" ca="1" si="42"/>
        <v>VD</v>
      </c>
      <c r="W429" s="14" t="str">
        <f t="shared" ca="1" si="42"/>
        <v>Motor vehicles</v>
      </c>
      <c r="X429" s="3" t="str">
        <f>'EE investment costs'!D478</f>
        <v>HT-71</v>
      </c>
      <c r="Y429" s="3" t="str">
        <f>'EE investment costs'!E478</f>
        <v>Heat High Temp. over 150C</v>
      </c>
      <c r="AC429" s="123">
        <f>'EE investment costs'!C478</f>
        <v>7.1</v>
      </c>
      <c r="AD429" s="22"/>
    </row>
    <row r="430" spans="2:30">
      <c r="B430" s="14" t="str">
        <f t="shared" ca="1" si="38"/>
        <v>INDVDEFFRH-71</v>
      </c>
      <c r="C430" s="15" t="str">
        <f t="shared" ca="1" si="43"/>
        <v>IVDRH</v>
      </c>
      <c r="D430" s="16">
        <f>'EE investment costs'!$F$15</f>
        <v>2016</v>
      </c>
      <c r="E430" s="14">
        <f>VLOOKUP(X430,'EE investment costs'!$D$56:$R$656,15,0)</f>
        <v>16.57866666666667</v>
      </c>
      <c r="F430" s="17">
        <f ca="1">INDEX('EE investment costs'!$D$56:$R$656,MATCH(X430,'EE investment costs'!$D$56:$D$656,0),MATCH($V$8,'EE investment costs'!$D$56:$R$56,0))</f>
        <v>1333.1818892892754</v>
      </c>
      <c r="I430" s="18">
        <v>1</v>
      </c>
      <c r="J430" s="18">
        <v>1</v>
      </c>
      <c r="K430" s="14">
        <f t="shared" ca="1" si="41"/>
        <v>0</v>
      </c>
      <c r="M430" s="19" t="str">
        <f t="shared" ca="1" si="39"/>
        <v>INDVDEFFRH-71</v>
      </c>
      <c r="N430" s="23" t="str">
        <f t="shared" ca="1" si="40"/>
        <v>Motor vehicles Saving Tech-Heat Room Heat 7.1y</v>
      </c>
      <c r="O430" s="23" t="s">
        <v>32</v>
      </c>
      <c r="P430" s="23" t="s">
        <v>33</v>
      </c>
      <c r="Q430" s="23"/>
      <c r="R430" s="23"/>
      <c r="S430" s="19" t="s">
        <v>34</v>
      </c>
      <c r="V430" s="16" t="str">
        <f t="shared" ca="1" si="42"/>
        <v>VD</v>
      </c>
      <c r="W430" s="14" t="str">
        <f t="shared" ca="1" si="42"/>
        <v>Motor vehicles</v>
      </c>
      <c r="X430" s="3" t="str">
        <f>'EE investment costs'!D479</f>
        <v>RH-71</v>
      </c>
      <c r="Y430" s="3" t="str">
        <f>'EE investment costs'!E479</f>
        <v>Heat Room Heat</v>
      </c>
      <c r="AC430" s="123">
        <f>'EE investment costs'!C479</f>
        <v>7.1</v>
      </c>
      <c r="AD430" s="22"/>
    </row>
    <row r="431" spans="2:30">
      <c r="B431" s="14" t="str">
        <f t="shared" ca="1" si="38"/>
        <v>INDVDEFFLA-71</v>
      </c>
      <c r="C431" s="15" t="str">
        <f t="shared" ca="1" si="43"/>
        <v>IVDLA</v>
      </c>
      <c r="D431" s="16">
        <f>'EE investment costs'!$F$15</f>
        <v>2016</v>
      </c>
      <c r="E431" s="14">
        <f>VLOOKUP(X431,'EE investment costs'!$D$56:$R$656,15,0)</f>
        <v>4.3140333333333336</v>
      </c>
      <c r="F431" s="17">
        <f ca="1">INDEX('EE investment costs'!$D$56:$R$656,MATCH(X431,'EE investment costs'!$D$56:$D$656,0),MATCH($V$8,'EE investment costs'!$D$56:$R$56,0))</f>
        <v>2052.484403784636</v>
      </c>
      <c r="I431" s="18">
        <v>1</v>
      </c>
      <c r="J431" s="18">
        <v>1</v>
      </c>
      <c r="K431" s="14">
        <f t="shared" ca="1" si="41"/>
        <v>0</v>
      </c>
      <c r="M431" s="19" t="str">
        <f t="shared" ca="1" si="39"/>
        <v>INDVDEFFLA-71</v>
      </c>
      <c r="N431" s="23" t="str">
        <f t="shared" ca="1" si="40"/>
        <v>Motor vehicles Saving Tech-Light 7.1y</v>
      </c>
      <c r="O431" s="23" t="s">
        <v>32</v>
      </c>
      <c r="P431" s="23" t="s">
        <v>33</v>
      </c>
      <c r="Q431" s="23"/>
      <c r="R431" s="23"/>
      <c r="S431" s="19" t="s">
        <v>34</v>
      </c>
      <c r="V431" s="16" t="str">
        <f t="shared" ca="1" si="42"/>
        <v>VD</v>
      </c>
      <c r="W431" s="14" t="str">
        <f t="shared" ca="1" si="42"/>
        <v>Motor vehicles</v>
      </c>
      <c r="X431" s="3" t="str">
        <f>'EE investment costs'!D480</f>
        <v>LA-71</v>
      </c>
      <c r="Y431" s="3" t="str">
        <f>'EE investment costs'!E480</f>
        <v>Light</v>
      </c>
      <c r="AC431" s="123">
        <f>'EE investment costs'!C480</f>
        <v>7.1</v>
      </c>
      <c r="AD431" s="22"/>
    </row>
    <row r="432" spans="2:30">
      <c r="B432" s="14" t="str">
        <f t="shared" ca="1" si="38"/>
        <v>INDVDEFFEM-71</v>
      </c>
      <c r="C432" s="15" t="str">
        <f t="shared" ca="1" si="43"/>
        <v>IVDEM</v>
      </c>
      <c r="D432" s="16">
        <f>'EE investment costs'!$F$15</f>
        <v>2016</v>
      </c>
      <c r="E432" s="14">
        <f>VLOOKUP(X432,'EE investment costs'!$D$56:$R$656,15,0)</f>
        <v>4.5297349999999996</v>
      </c>
      <c r="F432" s="17">
        <f ca="1">INDEX('EE investment costs'!$D$56:$R$656,MATCH(X432,'EE investment costs'!$D$56:$D$656,0),MATCH($V$8,'EE investment costs'!$D$56:$R$56,0))</f>
        <v>2061.4523218686813</v>
      </c>
      <c r="I432" s="18">
        <v>1</v>
      </c>
      <c r="J432" s="18">
        <v>1</v>
      </c>
      <c r="K432" s="14">
        <f t="shared" ca="1" si="41"/>
        <v>0</v>
      </c>
      <c r="M432" s="19" t="str">
        <f t="shared" ca="1" si="39"/>
        <v>INDVDEFFEM-71</v>
      </c>
      <c r="N432" s="23" t="str">
        <f t="shared" ca="1" si="40"/>
        <v>Motor vehicles Saving Tech-Electric Motors 7.1y</v>
      </c>
      <c r="O432" s="23" t="s">
        <v>32</v>
      </c>
      <c r="P432" s="23" t="s">
        <v>33</v>
      </c>
      <c r="Q432" s="23"/>
      <c r="R432" s="23"/>
      <c r="S432" s="19" t="s">
        <v>34</v>
      </c>
      <c r="V432" s="16" t="str">
        <f t="shared" ca="1" si="42"/>
        <v>VD</v>
      </c>
      <c r="W432" s="14" t="str">
        <f t="shared" ca="1" si="42"/>
        <v>Motor vehicles</v>
      </c>
      <c r="X432" s="3" t="str">
        <f>'EE investment costs'!D481</f>
        <v>EM-71</v>
      </c>
      <c r="Y432" s="3" t="str">
        <f>'EE investment costs'!E481</f>
        <v>Electric Motors</v>
      </c>
      <c r="AC432" s="123">
        <f>'EE investment costs'!C481</f>
        <v>7.1</v>
      </c>
      <c r="AD432" s="22"/>
    </row>
    <row r="433" spans="2:30">
      <c r="B433" s="14" t="str">
        <f t="shared" ca="1" si="38"/>
        <v>INDVDEFFTF-71</v>
      </c>
      <c r="C433" s="15" t="str">
        <f t="shared" ca="1" si="43"/>
        <v>IVDTF</v>
      </c>
      <c r="D433" s="16">
        <f>'EE investment costs'!$F$15</f>
        <v>2016</v>
      </c>
      <c r="E433" s="14">
        <f>VLOOKUP(X433,'EE investment costs'!$D$56:$R$656,15,0)</f>
        <v>17.583333333333332</v>
      </c>
      <c r="F433" s="17">
        <f ca="1">INDEX('EE investment costs'!$D$56:$R$656,MATCH(X433,'EE investment costs'!$D$56:$D$656,0),MATCH($V$8,'EE investment costs'!$D$56:$R$56,0))</f>
        <v>0</v>
      </c>
      <c r="I433" s="18">
        <v>1</v>
      </c>
      <c r="J433" s="18">
        <v>1</v>
      </c>
      <c r="K433" s="14">
        <f t="shared" ca="1" si="41"/>
        <v>8</v>
      </c>
      <c r="M433" s="19" t="str">
        <f t="shared" ca="1" si="39"/>
        <v>INDVDEFFTF-71</v>
      </c>
      <c r="N433" s="23" t="str">
        <f t="shared" ca="1" si="40"/>
        <v>Motor vehicles Saving Tech-Haulage Tractors, Trucks, Fishing boats 7.1y</v>
      </c>
      <c r="O433" s="23" t="s">
        <v>32</v>
      </c>
      <c r="P433" s="23" t="s">
        <v>33</v>
      </c>
      <c r="Q433" s="23"/>
      <c r="R433" s="23"/>
      <c r="S433" s="19" t="s">
        <v>34</v>
      </c>
      <c r="V433" s="16" t="str">
        <f t="shared" ca="1" si="42"/>
        <v>VD</v>
      </c>
      <c r="W433" s="14" t="str">
        <f t="shared" ca="1" si="42"/>
        <v>Motor vehicles</v>
      </c>
      <c r="X433" s="3" t="str">
        <f>'EE investment costs'!D482</f>
        <v>TF-71</v>
      </c>
      <c r="Y433" s="3" t="str">
        <f>'EE investment costs'!E482</f>
        <v>Haulage Tractors, Trucks, Fishing boats</v>
      </c>
      <c r="AC433" s="123">
        <f>'EE investment costs'!C482</f>
        <v>7.1</v>
      </c>
      <c r="AD433" s="22"/>
    </row>
    <row r="434" spans="2:30">
      <c r="B434" s="14" t="str">
        <f t="shared" ca="1" si="38"/>
        <v>INDVDEFFMT-72</v>
      </c>
      <c r="C434" s="15" t="str">
        <f t="shared" ca="1" si="43"/>
        <v>IVDMT</v>
      </c>
      <c r="D434" s="16">
        <f>'EE investment costs'!$F$15</f>
        <v>2016</v>
      </c>
      <c r="E434" s="14">
        <f>VLOOKUP(X434,'EE investment costs'!$D$56:$R$656,15,0)</f>
        <v>6.32</v>
      </c>
      <c r="F434" s="17">
        <f ca="1">INDEX('EE investment costs'!$D$56:$R$656,MATCH(X434,'EE investment costs'!$D$56:$D$656,0),MATCH($V$8,'EE investment costs'!$D$56:$R$56,0))</f>
        <v>861.06003519768433</v>
      </c>
      <c r="I434" s="18">
        <v>1</v>
      </c>
      <c r="J434" s="18">
        <v>1</v>
      </c>
      <c r="K434" s="14">
        <f t="shared" ca="1" si="41"/>
        <v>4</v>
      </c>
      <c r="M434" s="19" t="str">
        <f t="shared" ca="1" si="39"/>
        <v>INDVDEFFMT-72</v>
      </c>
      <c r="N434" s="23" t="str">
        <f t="shared" ca="1" si="40"/>
        <v>Motor vehicles Saving Tech-Heat Medium Temp. up to 150C 7.2y</v>
      </c>
      <c r="O434" s="23" t="s">
        <v>32</v>
      </c>
      <c r="P434" s="23" t="s">
        <v>33</v>
      </c>
      <c r="Q434" s="23"/>
      <c r="R434" s="23"/>
      <c r="S434" s="19" t="s">
        <v>34</v>
      </c>
      <c r="V434" s="16" t="str">
        <f t="shared" ca="1" si="42"/>
        <v>VD</v>
      </c>
      <c r="W434" s="14" t="str">
        <f t="shared" ca="1" si="42"/>
        <v>Motor vehicles</v>
      </c>
      <c r="X434" s="3" t="str">
        <f>'EE investment costs'!D483</f>
        <v>MT-72</v>
      </c>
      <c r="Y434" s="3" t="str">
        <f>'EE investment costs'!E483</f>
        <v>Heat Medium Temp. up to 150C</v>
      </c>
      <c r="AC434" s="123">
        <f>'EE investment costs'!C483</f>
        <v>7.2</v>
      </c>
      <c r="AD434" s="22"/>
    </row>
    <row r="435" spans="2:30">
      <c r="B435" s="14" t="str">
        <f t="shared" ca="1" si="38"/>
        <v>INDVDEFFHT-72</v>
      </c>
      <c r="C435" s="15" t="str">
        <f t="shared" ca="1" si="43"/>
        <v>IVDHT</v>
      </c>
      <c r="D435" s="16">
        <f>'EE investment costs'!$F$15</f>
        <v>2016</v>
      </c>
      <c r="E435" s="14">
        <f>VLOOKUP(X435,'EE investment costs'!$D$56:$R$656,15,0)</f>
        <v>5.056</v>
      </c>
      <c r="F435" s="17">
        <f ca="1">INDEX('EE investment costs'!$D$56:$R$656,MATCH(X435,'EE investment costs'!$D$56:$D$656,0),MATCH($V$8,'EE investment costs'!$D$56:$R$56,0))</f>
        <v>680.11624776961867</v>
      </c>
      <c r="I435" s="18">
        <v>1</v>
      </c>
      <c r="J435" s="18">
        <v>1</v>
      </c>
      <c r="K435" s="14">
        <f t="shared" ca="1" si="41"/>
        <v>6</v>
      </c>
      <c r="M435" s="19" t="str">
        <f t="shared" ca="1" si="39"/>
        <v>INDVDEFFHT-72</v>
      </c>
      <c r="N435" s="23" t="str">
        <f t="shared" ca="1" si="40"/>
        <v>Motor vehicles Saving Tech-Heat High Temp. over 150C 7.2y</v>
      </c>
      <c r="O435" s="23" t="s">
        <v>32</v>
      </c>
      <c r="P435" s="23" t="s">
        <v>33</v>
      </c>
      <c r="Q435" s="23"/>
      <c r="R435" s="23"/>
      <c r="S435" s="19" t="s">
        <v>34</v>
      </c>
      <c r="V435" s="16" t="str">
        <f t="shared" ca="1" si="42"/>
        <v>VD</v>
      </c>
      <c r="W435" s="14" t="str">
        <f t="shared" ca="1" si="42"/>
        <v>Motor vehicles</v>
      </c>
      <c r="X435" s="3" t="str">
        <f>'EE investment costs'!D484</f>
        <v>HT-72</v>
      </c>
      <c r="Y435" s="3" t="str">
        <f>'EE investment costs'!E484</f>
        <v>Heat High Temp. over 150C</v>
      </c>
      <c r="AC435" s="123">
        <f>'EE investment costs'!C484</f>
        <v>7.2</v>
      </c>
      <c r="AD435" s="22"/>
    </row>
    <row r="436" spans="2:30">
      <c r="B436" s="14" t="str">
        <f t="shared" ca="1" si="38"/>
        <v>INDVDEFFRH-72</v>
      </c>
      <c r="C436" s="15" t="str">
        <f t="shared" ca="1" si="43"/>
        <v>IVDRH</v>
      </c>
      <c r="D436" s="16">
        <f>'EE investment costs'!$F$15</f>
        <v>2016</v>
      </c>
      <c r="E436" s="14">
        <f>VLOOKUP(X436,'EE investment costs'!$D$56:$R$656,15,0)</f>
        <v>16.597333333333335</v>
      </c>
      <c r="F436" s="17">
        <f ca="1">INDEX('EE investment costs'!$D$56:$R$656,MATCH(X436,'EE investment costs'!$D$56:$D$656,0),MATCH($V$8,'EE investment costs'!$D$56:$R$56,0))</f>
        <v>1370.214719547311</v>
      </c>
      <c r="I436" s="18">
        <v>1</v>
      </c>
      <c r="J436" s="18">
        <v>1</v>
      </c>
      <c r="K436" s="14">
        <f t="shared" ca="1" si="41"/>
        <v>0</v>
      </c>
      <c r="M436" s="19" t="str">
        <f t="shared" ca="1" si="39"/>
        <v>INDVDEFFRH-72</v>
      </c>
      <c r="N436" s="23" t="str">
        <f t="shared" ca="1" si="40"/>
        <v>Motor vehicles Saving Tech-Heat Room Heat 7.2y</v>
      </c>
      <c r="O436" s="23" t="s">
        <v>32</v>
      </c>
      <c r="P436" s="23" t="s">
        <v>33</v>
      </c>
      <c r="Q436" s="23"/>
      <c r="R436" s="23"/>
      <c r="S436" s="19" t="s">
        <v>34</v>
      </c>
      <c r="V436" s="16" t="str">
        <f t="shared" ca="1" si="42"/>
        <v>VD</v>
      </c>
      <c r="W436" s="14" t="str">
        <f t="shared" ca="1" si="42"/>
        <v>Motor vehicles</v>
      </c>
      <c r="X436" s="3" t="str">
        <f>'EE investment costs'!D485</f>
        <v>RH-72</v>
      </c>
      <c r="Y436" s="3" t="str">
        <f>'EE investment costs'!E485</f>
        <v>Heat Room Heat</v>
      </c>
      <c r="AC436" s="123">
        <f>'EE investment costs'!C485</f>
        <v>7.2</v>
      </c>
      <c r="AD436" s="22"/>
    </row>
    <row r="437" spans="2:30">
      <c r="B437" s="14" t="str">
        <f t="shared" ca="1" si="38"/>
        <v>INDVDEFFLA-72</v>
      </c>
      <c r="C437" s="15" t="str">
        <f t="shared" ca="1" si="43"/>
        <v>IVDLA</v>
      </c>
      <c r="D437" s="16">
        <f>'EE investment costs'!$F$15</f>
        <v>2016</v>
      </c>
      <c r="E437" s="14">
        <f>VLOOKUP(X437,'EE investment costs'!$D$56:$R$656,15,0)</f>
        <v>4.3270666666666671</v>
      </c>
      <c r="F437" s="17">
        <f ca="1">INDEX('EE investment costs'!$D$56:$R$656,MATCH(X437,'EE investment costs'!$D$56:$D$656,0),MATCH($V$8,'EE investment costs'!$D$56:$R$56,0))</f>
        <v>2067.8776164561391</v>
      </c>
      <c r="I437" s="18">
        <v>1</v>
      </c>
      <c r="J437" s="18">
        <v>1</v>
      </c>
      <c r="K437" s="14">
        <f t="shared" ca="1" si="41"/>
        <v>0</v>
      </c>
      <c r="M437" s="19" t="str">
        <f t="shared" ca="1" si="39"/>
        <v>INDVDEFFLA-72</v>
      </c>
      <c r="N437" s="23" t="str">
        <f t="shared" ca="1" si="40"/>
        <v>Motor vehicles Saving Tech-Light 7.2y</v>
      </c>
      <c r="O437" s="23" t="s">
        <v>32</v>
      </c>
      <c r="P437" s="23" t="s">
        <v>33</v>
      </c>
      <c r="Q437" s="23"/>
      <c r="R437" s="23"/>
      <c r="S437" s="19" t="s">
        <v>34</v>
      </c>
      <c r="V437" s="16" t="str">
        <f t="shared" ca="1" si="42"/>
        <v>VD</v>
      </c>
      <c r="W437" s="14" t="str">
        <f t="shared" ca="1" si="42"/>
        <v>Motor vehicles</v>
      </c>
      <c r="X437" s="3" t="str">
        <f>'EE investment costs'!D486</f>
        <v>LA-72</v>
      </c>
      <c r="Y437" s="3" t="str">
        <f>'EE investment costs'!E486</f>
        <v>Light</v>
      </c>
      <c r="AC437" s="123">
        <f>'EE investment costs'!C486</f>
        <v>7.2</v>
      </c>
      <c r="AD437" s="22"/>
    </row>
    <row r="438" spans="2:30">
      <c r="B438" s="14" t="str">
        <f t="shared" ca="1" si="38"/>
        <v>INDVDEFFEM-72</v>
      </c>
      <c r="C438" s="15" t="str">
        <f t="shared" ca="1" si="43"/>
        <v>IVDEM</v>
      </c>
      <c r="D438" s="16">
        <f>'EE investment costs'!$F$15</f>
        <v>2016</v>
      </c>
      <c r="E438" s="14">
        <f>VLOOKUP(X438,'EE investment costs'!$D$56:$R$656,15,0)</f>
        <v>4.5434200000000002</v>
      </c>
      <c r="F438" s="17">
        <f ca="1">INDEX('EE investment costs'!$D$56:$R$656,MATCH(X438,'EE investment costs'!$D$56:$D$656,0),MATCH($V$8,'EE investment costs'!$D$56:$R$56,0))</f>
        <v>2079.4553197806104</v>
      </c>
      <c r="I438" s="18">
        <v>1</v>
      </c>
      <c r="J438" s="18">
        <v>1</v>
      </c>
      <c r="K438" s="14">
        <f t="shared" ca="1" si="41"/>
        <v>0</v>
      </c>
      <c r="M438" s="19" t="str">
        <f t="shared" ca="1" si="39"/>
        <v>INDVDEFFEM-72</v>
      </c>
      <c r="N438" s="23" t="str">
        <f t="shared" ca="1" si="40"/>
        <v>Motor vehicles Saving Tech-Electric Motors 7.2y</v>
      </c>
      <c r="O438" s="23" t="s">
        <v>32</v>
      </c>
      <c r="P438" s="23" t="s">
        <v>33</v>
      </c>
      <c r="Q438" s="23"/>
      <c r="R438" s="23"/>
      <c r="S438" s="19" t="s">
        <v>34</v>
      </c>
      <c r="V438" s="16" t="str">
        <f t="shared" ca="1" si="42"/>
        <v>VD</v>
      </c>
      <c r="W438" s="14" t="str">
        <f t="shared" ca="1" si="42"/>
        <v>Motor vehicles</v>
      </c>
      <c r="X438" s="3" t="str">
        <f>'EE investment costs'!D487</f>
        <v>EM-72</v>
      </c>
      <c r="Y438" s="3" t="str">
        <f>'EE investment costs'!E487</f>
        <v>Electric Motors</v>
      </c>
      <c r="AC438" s="123">
        <f>'EE investment costs'!C487</f>
        <v>7.2</v>
      </c>
      <c r="AD438" s="22"/>
    </row>
    <row r="439" spans="2:30">
      <c r="B439" s="14" t="str">
        <f t="shared" ca="1" si="38"/>
        <v>INDVDEFFTF-72</v>
      </c>
      <c r="C439" s="15" t="str">
        <f t="shared" ca="1" si="43"/>
        <v>IVDTF</v>
      </c>
      <c r="D439" s="16">
        <f>'EE investment costs'!$F$15</f>
        <v>2016</v>
      </c>
      <c r="E439" s="14">
        <f>VLOOKUP(X439,'EE investment costs'!$D$56:$R$656,15,0)</f>
        <v>17.666666666666664</v>
      </c>
      <c r="F439" s="17">
        <f ca="1">INDEX('EE investment costs'!$D$56:$R$656,MATCH(X439,'EE investment costs'!$D$56:$D$656,0),MATCH($V$8,'EE investment costs'!$D$56:$R$56,0))</f>
        <v>0</v>
      </c>
      <c r="I439" s="18">
        <v>1</v>
      </c>
      <c r="J439" s="18">
        <v>1</v>
      </c>
      <c r="K439" s="14">
        <f t="shared" ca="1" si="41"/>
        <v>8</v>
      </c>
      <c r="M439" s="19" t="str">
        <f t="shared" ca="1" si="39"/>
        <v>INDVDEFFTF-72</v>
      </c>
      <c r="N439" s="23" t="str">
        <f t="shared" ca="1" si="40"/>
        <v>Motor vehicles Saving Tech-Haulage Tractors, Trucks, Fishing boats 7.2y</v>
      </c>
      <c r="O439" s="23" t="s">
        <v>32</v>
      </c>
      <c r="P439" s="23" t="s">
        <v>33</v>
      </c>
      <c r="Q439" s="23"/>
      <c r="R439" s="23"/>
      <c r="S439" s="19" t="s">
        <v>34</v>
      </c>
      <c r="V439" s="16" t="str">
        <f t="shared" ca="1" si="42"/>
        <v>VD</v>
      </c>
      <c r="W439" s="14" t="str">
        <f t="shared" ca="1" si="42"/>
        <v>Motor vehicles</v>
      </c>
      <c r="X439" s="3" t="str">
        <f>'EE investment costs'!D488</f>
        <v>TF-72</v>
      </c>
      <c r="Y439" s="3" t="str">
        <f>'EE investment costs'!E488</f>
        <v>Haulage Tractors, Trucks, Fishing boats</v>
      </c>
      <c r="AC439" s="123">
        <f>'EE investment costs'!C488</f>
        <v>7.2</v>
      </c>
      <c r="AD439" s="22"/>
    </row>
    <row r="440" spans="2:30">
      <c r="B440" s="14" t="str">
        <f t="shared" ca="1" si="38"/>
        <v>INDVDEFFMT-73</v>
      </c>
      <c r="C440" s="15" t="str">
        <f t="shared" ca="1" si="43"/>
        <v>IVDMT</v>
      </c>
      <c r="D440" s="16">
        <f>'EE investment costs'!$F$15</f>
        <v>2016</v>
      </c>
      <c r="E440" s="14">
        <f>VLOOKUP(X440,'EE investment costs'!$D$56:$R$656,15,0)</f>
        <v>6.33</v>
      </c>
      <c r="F440" s="17">
        <f ca="1">INDEX('EE investment costs'!$D$56:$R$656,MATCH(X440,'EE investment costs'!$D$56:$D$656,0),MATCH($V$8,'EE investment costs'!$D$56:$R$56,0))</f>
        <v>870.32734627671573</v>
      </c>
      <c r="I440" s="18">
        <v>1</v>
      </c>
      <c r="J440" s="18">
        <v>1</v>
      </c>
      <c r="K440" s="14">
        <f t="shared" ca="1" si="41"/>
        <v>4</v>
      </c>
      <c r="M440" s="19" t="str">
        <f t="shared" ca="1" si="39"/>
        <v>INDVDEFFMT-73</v>
      </c>
      <c r="N440" s="23" t="str">
        <f t="shared" ca="1" si="40"/>
        <v>Motor vehicles Saving Tech-Heat Medium Temp. up to 150C 7.3y</v>
      </c>
      <c r="O440" s="23" t="s">
        <v>32</v>
      </c>
      <c r="P440" s="23" t="s">
        <v>33</v>
      </c>
      <c r="Q440" s="23"/>
      <c r="R440" s="23"/>
      <c r="S440" s="19" t="s">
        <v>34</v>
      </c>
      <c r="V440" s="16" t="str">
        <f t="shared" ca="1" si="42"/>
        <v>VD</v>
      </c>
      <c r="W440" s="14" t="str">
        <f t="shared" ca="1" si="42"/>
        <v>Motor vehicles</v>
      </c>
      <c r="X440" s="3" t="str">
        <f>'EE investment costs'!D489</f>
        <v>MT-73</v>
      </c>
      <c r="Y440" s="3" t="str">
        <f>'EE investment costs'!E489</f>
        <v>Heat Medium Temp. up to 150C</v>
      </c>
      <c r="AC440" s="123">
        <f>'EE investment costs'!C489</f>
        <v>7.3</v>
      </c>
      <c r="AD440" s="22"/>
    </row>
    <row r="441" spans="2:30">
      <c r="B441" s="14" t="str">
        <f t="shared" ca="1" si="38"/>
        <v>INDVDEFFHT-73</v>
      </c>
      <c r="C441" s="15" t="str">
        <f t="shared" ca="1" si="43"/>
        <v>IVDHT</v>
      </c>
      <c r="D441" s="16">
        <f>'EE investment costs'!$F$15</f>
        <v>2016</v>
      </c>
      <c r="E441" s="14">
        <f>VLOOKUP(X441,'EE investment costs'!$D$56:$R$656,15,0)</f>
        <v>5.0640000000000001</v>
      </c>
      <c r="F441" s="17">
        <f ca="1">INDEX('EE investment costs'!$D$56:$R$656,MATCH(X441,'EE investment costs'!$D$56:$D$656,0),MATCH($V$8,'EE investment costs'!$D$56:$R$56,0))</f>
        <v>686.50060879026205</v>
      </c>
      <c r="I441" s="18">
        <v>1</v>
      </c>
      <c r="J441" s="18">
        <v>1</v>
      </c>
      <c r="K441" s="14">
        <f t="shared" ca="1" si="41"/>
        <v>6</v>
      </c>
      <c r="M441" s="19" t="str">
        <f t="shared" ca="1" si="39"/>
        <v>INDVDEFFHT-73</v>
      </c>
      <c r="N441" s="23" t="str">
        <f t="shared" ca="1" si="40"/>
        <v>Motor vehicles Saving Tech-Heat High Temp. over 150C 7.3y</v>
      </c>
      <c r="O441" s="23" t="s">
        <v>32</v>
      </c>
      <c r="P441" s="23" t="s">
        <v>33</v>
      </c>
      <c r="Q441" s="23"/>
      <c r="R441" s="23"/>
      <c r="S441" s="19" t="s">
        <v>34</v>
      </c>
      <c r="V441" s="16" t="str">
        <f t="shared" ca="1" si="42"/>
        <v>VD</v>
      </c>
      <c r="W441" s="14" t="str">
        <f t="shared" ca="1" si="42"/>
        <v>Motor vehicles</v>
      </c>
      <c r="X441" s="3" t="str">
        <f>'EE investment costs'!D490</f>
        <v>HT-73</v>
      </c>
      <c r="Y441" s="3" t="str">
        <f>'EE investment costs'!E490</f>
        <v>Heat High Temp. over 150C</v>
      </c>
      <c r="AC441" s="123">
        <f>'EE investment costs'!C490</f>
        <v>7.3</v>
      </c>
      <c r="AD441" s="22"/>
    </row>
    <row r="442" spans="2:30">
      <c r="B442" s="14" t="str">
        <f t="shared" ca="1" si="38"/>
        <v>INDVDEFFRH-73</v>
      </c>
      <c r="C442" s="15" t="str">
        <f t="shared" ca="1" si="43"/>
        <v>IVDRH</v>
      </c>
      <c r="D442" s="16">
        <f>'EE investment costs'!$F$15</f>
        <v>2016</v>
      </c>
      <c r="E442" s="14">
        <f>VLOOKUP(X442,'EE investment costs'!$D$56:$R$656,15,0)</f>
        <v>16.616000000000003</v>
      </c>
      <c r="F442" s="17">
        <f ca="1">INDEX('EE investment costs'!$D$56:$R$656,MATCH(X442,'EE investment costs'!$D$56:$D$656,0),MATCH($V$8,'EE investment costs'!$D$56:$R$56,0))</f>
        <v>1407.2475498053466</v>
      </c>
      <c r="I442" s="18">
        <v>1</v>
      </c>
      <c r="J442" s="18">
        <v>1</v>
      </c>
      <c r="K442" s="14">
        <f t="shared" ca="1" si="41"/>
        <v>0</v>
      </c>
      <c r="M442" s="19" t="str">
        <f t="shared" ca="1" si="39"/>
        <v>INDVDEFFRH-73</v>
      </c>
      <c r="N442" s="23" t="str">
        <f t="shared" ca="1" si="40"/>
        <v>Motor vehicles Saving Tech-Heat Room Heat 7.3y</v>
      </c>
      <c r="O442" s="23" t="s">
        <v>32</v>
      </c>
      <c r="P442" s="23" t="s">
        <v>33</v>
      </c>
      <c r="Q442" s="23"/>
      <c r="R442" s="23"/>
      <c r="S442" s="19" t="s">
        <v>34</v>
      </c>
      <c r="V442" s="16" t="str">
        <f t="shared" ca="1" si="42"/>
        <v>VD</v>
      </c>
      <c r="W442" s="14" t="str">
        <f t="shared" ca="1" si="42"/>
        <v>Motor vehicles</v>
      </c>
      <c r="X442" s="3" t="str">
        <f>'EE investment costs'!D491</f>
        <v>RH-73</v>
      </c>
      <c r="Y442" s="3" t="str">
        <f>'EE investment costs'!E491</f>
        <v>Heat Room Heat</v>
      </c>
      <c r="AC442" s="123">
        <f>'EE investment costs'!C491</f>
        <v>7.3</v>
      </c>
      <c r="AD442" s="22"/>
    </row>
    <row r="443" spans="2:30">
      <c r="B443" s="14" t="str">
        <f t="shared" ca="1" si="38"/>
        <v>INDVDEFFLA-73</v>
      </c>
      <c r="C443" s="15" t="str">
        <f t="shared" ca="1" si="43"/>
        <v>IVDLA</v>
      </c>
      <c r="D443" s="16">
        <f>'EE investment costs'!$F$15</f>
        <v>2016</v>
      </c>
      <c r="E443" s="14">
        <f>VLOOKUP(X443,'EE investment costs'!$D$56:$R$656,15,0)</f>
        <v>4.3401000000000005</v>
      </c>
      <c r="F443" s="17">
        <f ca="1">INDEX('EE investment costs'!$D$56:$R$656,MATCH(X443,'EE investment costs'!$D$56:$D$656,0),MATCH($V$8,'EE investment costs'!$D$56:$R$56,0))</f>
        <v>2083.2708291276417</v>
      </c>
      <c r="I443" s="18">
        <v>1</v>
      </c>
      <c r="J443" s="18">
        <v>1</v>
      </c>
      <c r="K443" s="14">
        <f t="shared" ca="1" si="41"/>
        <v>0</v>
      </c>
      <c r="M443" s="19" t="str">
        <f t="shared" ca="1" si="39"/>
        <v>INDVDEFFLA-73</v>
      </c>
      <c r="N443" s="23" t="str">
        <f t="shared" ca="1" si="40"/>
        <v>Motor vehicles Saving Tech-Light 7.3y</v>
      </c>
      <c r="O443" s="23" t="s">
        <v>32</v>
      </c>
      <c r="P443" s="23" t="s">
        <v>33</v>
      </c>
      <c r="Q443" s="23"/>
      <c r="R443" s="23"/>
      <c r="S443" s="19" t="s">
        <v>34</v>
      </c>
      <c r="V443" s="16" t="str">
        <f t="shared" ca="1" si="42"/>
        <v>VD</v>
      </c>
      <c r="W443" s="14" t="str">
        <f t="shared" ca="1" si="42"/>
        <v>Motor vehicles</v>
      </c>
      <c r="X443" s="3" t="str">
        <f>'EE investment costs'!D492</f>
        <v>LA-73</v>
      </c>
      <c r="Y443" s="3" t="str">
        <f>'EE investment costs'!E492</f>
        <v>Light</v>
      </c>
      <c r="AC443" s="123">
        <f>'EE investment costs'!C492</f>
        <v>7.3</v>
      </c>
      <c r="AD443" s="22"/>
    </row>
    <row r="444" spans="2:30">
      <c r="B444" s="14" t="str">
        <f t="shared" ca="1" si="38"/>
        <v>INDVDEFFEM-73</v>
      </c>
      <c r="C444" s="15" t="str">
        <f t="shared" ca="1" si="43"/>
        <v>IVDEM</v>
      </c>
      <c r="D444" s="16">
        <f>'EE investment costs'!$F$15</f>
        <v>2016</v>
      </c>
      <c r="E444" s="14">
        <f>VLOOKUP(X444,'EE investment costs'!$D$56:$R$656,15,0)</f>
        <v>4.557105</v>
      </c>
      <c r="F444" s="17">
        <f ca="1">INDEX('EE investment costs'!$D$56:$R$656,MATCH(X444,'EE investment costs'!$D$56:$D$656,0),MATCH($V$8,'EE investment costs'!$D$56:$R$56,0))</f>
        <v>2097.4583176925394</v>
      </c>
      <c r="I444" s="18">
        <v>1</v>
      </c>
      <c r="J444" s="18">
        <v>1</v>
      </c>
      <c r="K444" s="14">
        <f t="shared" ca="1" si="41"/>
        <v>0</v>
      </c>
      <c r="M444" s="19" t="str">
        <f t="shared" ca="1" si="39"/>
        <v>INDVDEFFEM-73</v>
      </c>
      <c r="N444" s="23" t="str">
        <f t="shared" ca="1" si="40"/>
        <v>Motor vehicles Saving Tech-Electric Motors 7.3y</v>
      </c>
      <c r="O444" s="23" t="s">
        <v>32</v>
      </c>
      <c r="P444" s="23" t="s">
        <v>33</v>
      </c>
      <c r="Q444" s="23"/>
      <c r="R444" s="23"/>
      <c r="S444" s="19" t="s">
        <v>34</v>
      </c>
      <c r="V444" s="16" t="str">
        <f t="shared" ca="1" si="42"/>
        <v>VD</v>
      </c>
      <c r="W444" s="14" t="str">
        <f t="shared" ca="1" si="42"/>
        <v>Motor vehicles</v>
      </c>
      <c r="X444" s="3" t="str">
        <f>'EE investment costs'!D493</f>
        <v>EM-73</v>
      </c>
      <c r="Y444" s="3" t="str">
        <f>'EE investment costs'!E493</f>
        <v>Electric Motors</v>
      </c>
      <c r="AC444" s="123">
        <f>'EE investment costs'!C493</f>
        <v>7.3</v>
      </c>
      <c r="AD444" s="22"/>
    </row>
    <row r="445" spans="2:30">
      <c r="B445" s="14" t="str">
        <f t="shared" ca="1" si="38"/>
        <v>INDVDEFFTF-73</v>
      </c>
      <c r="C445" s="15" t="str">
        <f t="shared" ca="1" si="43"/>
        <v>IVDTF</v>
      </c>
      <c r="D445" s="16">
        <f>'EE investment costs'!$F$15</f>
        <v>2016</v>
      </c>
      <c r="E445" s="14">
        <f>VLOOKUP(X445,'EE investment costs'!$D$56:$R$656,15,0)</f>
        <v>17.75</v>
      </c>
      <c r="F445" s="17">
        <f ca="1">INDEX('EE investment costs'!$D$56:$R$656,MATCH(X445,'EE investment costs'!$D$56:$D$656,0),MATCH($V$8,'EE investment costs'!$D$56:$R$56,0))</f>
        <v>0</v>
      </c>
      <c r="I445" s="18">
        <v>1</v>
      </c>
      <c r="J445" s="18">
        <v>1</v>
      </c>
      <c r="K445" s="14">
        <f t="shared" ca="1" si="41"/>
        <v>8</v>
      </c>
      <c r="M445" s="19" t="str">
        <f t="shared" ca="1" si="39"/>
        <v>INDVDEFFTF-73</v>
      </c>
      <c r="N445" s="23" t="str">
        <f t="shared" ca="1" si="40"/>
        <v>Motor vehicles Saving Tech-Haulage Tractors, Trucks, Fishing boats 7.3y</v>
      </c>
      <c r="O445" s="23" t="s">
        <v>32</v>
      </c>
      <c r="P445" s="23" t="s">
        <v>33</v>
      </c>
      <c r="Q445" s="23"/>
      <c r="R445" s="23"/>
      <c r="S445" s="19" t="s">
        <v>34</v>
      </c>
      <c r="V445" s="16" t="str">
        <f t="shared" ca="1" si="42"/>
        <v>VD</v>
      </c>
      <c r="W445" s="14" t="str">
        <f t="shared" ca="1" si="42"/>
        <v>Motor vehicles</v>
      </c>
      <c r="X445" s="3" t="str">
        <f>'EE investment costs'!D494</f>
        <v>TF-73</v>
      </c>
      <c r="Y445" s="3" t="str">
        <f>'EE investment costs'!E494</f>
        <v>Haulage Tractors, Trucks, Fishing boats</v>
      </c>
      <c r="AC445" s="123">
        <f>'EE investment costs'!C494</f>
        <v>7.3</v>
      </c>
      <c r="AD445" s="22"/>
    </row>
    <row r="446" spans="2:30">
      <c r="B446" s="14" t="str">
        <f t="shared" ca="1" si="38"/>
        <v>INDVDEFFMT-74</v>
      </c>
      <c r="C446" s="15" t="str">
        <f t="shared" ca="1" si="43"/>
        <v>IVDMT</v>
      </c>
      <c r="D446" s="16">
        <f>'EE investment costs'!$F$15</f>
        <v>2016</v>
      </c>
      <c r="E446" s="14">
        <f>VLOOKUP(X446,'EE investment costs'!$D$56:$R$656,15,0)</f>
        <v>6.34</v>
      </c>
      <c r="F446" s="17">
        <f ca="1">INDEX('EE investment costs'!$D$56:$R$656,MATCH(X446,'EE investment costs'!$D$56:$D$656,0),MATCH($V$8,'EE investment costs'!$D$56:$R$56,0))</f>
        <v>879.59465735574724</v>
      </c>
      <c r="I446" s="18">
        <v>1</v>
      </c>
      <c r="J446" s="18">
        <v>1</v>
      </c>
      <c r="K446" s="14">
        <f t="shared" ca="1" si="41"/>
        <v>4</v>
      </c>
      <c r="M446" s="19" t="str">
        <f t="shared" ca="1" si="39"/>
        <v>INDVDEFFMT-74</v>
      </c>
      <c r="N446" s="23" t="str">
        <f t="shared" ca="1" si="40"/>
        <v>Motor vehicles Saving Tech-Heat Medium Temp. up to 150C 7.4y</v>
      </c>
      <c r="O446" s="23" t="s">
        <v>32</v>
      </c>
      <c r="P446" s="23" t="s">
        <v>33</v>
      </c>
      <c r="Q446" s="23"/>
      <c r="R446" s="23"/>
      <c r="S446" s="19" t="s">
        <v>34</v>
      </c>
      <c r="V446" s="16" t="str">
        <f t="shared" ca="1" si="42"/>
        <v>VD</v>
      </c>
      <c r="W446" s="14" t="str">
        <f t="shared" ca="1" si="42"/>
        <v>Motor vehicles</v>
      </c>
      <c r="X446" s="3" t="str">
        <f>'EE investment costs'!D495</f>
        <v>MT-74</v>
      </c>
      <c r="Y446" s="3" t="str">
        <f>'EE investment costs'!E495</f>
        <v>Heat Medium Temp. up to 150C</v>
      </c>
      <c r="AC446" s="123">
        <f>'EE investment costs'!C495</f>
        <v>7.4</v>
      </c>
      <c r="AD446" s="22"/>
    </row>
    <row r="447" spans="2:30">
      <c r="B447" s="14" t="str">
        <f t="shared" ca="1" si="38"/>
        <v>INDVDEFFHT-74</v>
      </c>
      <c r="C447" s="15" t="str">
        <f t="shared" ca="1" si="43"/>
        <v>IVDHT</v>
      </c>
      <c r="D447" s="16">
        <f>'EE investment costs'!$F$15</f>
        <v>2016</v>
      </c>
      <c r="E447" s="14">
        <f>VLOOKUP(X447,'EE investment costs'!$D$56:$R$656,15,0)</f>
        <v>5.0720000000000001</v>
      </c>
      <c r="F447" s="17">
        <f ca="1">INDEX('EE investment costs'!$D$56:$R$656,MATCH(X447,'EE investment costs'!$D$56:$D$656,0),MATCH($V$8,'EE investment costs'!$D$56:$R$56,0))</f>
        <v>692.88496981090555</v>
      </c>
      <c r="I447" s="18">
        <v>1</v>
      </c>
      <c r="J447" s="18">
        <v>1</v>
      </c>
      <c r="K447" s="14">
        <f t="shared" ca="1" si="41"/>
        <v>6</v>
      </c>
      <c r="M447" s="19" t="str">
        <f t="shared" ca="1" si="39"/>
        <v>INDVDEFFHT-74</v>
      </c>
      <c r="N447" s="23" t="str">
        <f t="shared" ca="1" si="40"/>
        <v>Motor vehicles Saving Tech-Heat High Temp. over 150C 7.4y</v>
      </c>
      <c r="O447" s="23" t="s">
        <v>32</v>
      </c>
      <c r="P447" s="23" t="s">
        <v>33</v>
      </c>
      <c r="Q447" s="23"/>
      <c r="R447" s="23"/>
      <c r="S447" s="19" t="s">
        <v>34</v>
      </c>
      <c r="V447" s="16" t="str">
        <f t="shared" ca="1" si="42"/>
        <v>VD</v>
      </c>
      <c r="W447" s="14" t="str">
        <f t="shared" ca="1" si="42"/>
        <v>Motor vehicles</v>
      </c>
      <c r="X447" s="3" t="str">
        <f>'EE investment costs'!D496</f>
        <v>HT-74</v>
      </c>
      <c r="Y447" s="3" t="str">
        <f>'EE investment costs'!E496</f>
        <v>Heat High Temp. over 150C</v>
      </c>
      <c r="AC447" s="123">
        <f>'EE investment costs'!C496</f>
        <v>7.4</v>
      </c>
      <c r="AD447" s="22"/>
    </row>
    <row r="448" spans="2:30">
      <c r="B448" s="14" t="str">
        <f t="shared" ca="1" si="38"/>
        <v>INDVDEFFRH-74</v>
      </c>
      <c r="C448" s="15" t="str">
        <f t="shared" ca="1" si="43"/>
        <v>IVDRH</v>
      </c>
      <c r="D448" s="16">
        <f>'EE investment costs'!$F$15</f>
        <v>2016</v>
      </c>
      <c r="E448" s="14">
        <f>VLOOKUP(X448,'EE investment costs'!$D$56:$R$656,15,0)</f>
        <v>16.634666666666668</v>
      </c>
      <c r="F448" s="17">
        <f ca="1">INDEX('EE investment costs'!$D$56:$R$656,MATCH(X448,'EE investment costs'!$D$56:$D$656,0),MATCH($V$8,'EE investment costs'!$D$56:$R$56,0))</f>
        <v>1444.2803800633822</v>
      </c>
      <c r="I448" s="18">
        <v>1</v>
      </c>
      <c r="J448" s="18">
        <v>1</v>
      </c>
      <c r="K448" s="14">
        <f t="shared" ca="1" si="41"/>
        <v>0</v>
      </c>
      <c r="M448" s="19" t="str">
        <f t="shared" ca="1" si="39"/>
        <v>INDVDEFFRH-74</v>
      </c>
      <c r="N448" s="23" t="str">
        <f t="shared" ca="1" si="40"/>
        <v>Motor vehicles Saving Tech-Heat Room Heat 7.4y</v>
      </c>
      <c r="O448" s="23" t="s">
        <v>32</v>
      </c>
      <c r="P448" s="23" t="s">
        <v>33</v>
      </c>
      <c r="Q448" s="23"/>
      <c r="R448" s="23"/>
      <c r="S448" s="19" t="s">
        <v>34</v>
      </c>
      <c r="V448" s="16" t="str">
        <f t="shared" ca="1" si="42"/>
        <v>VD</v>
      </c>
      <c r="W448" s="14" t="str">
        <f t="shared" ca="1" si="42"/>
        <v>Motor vehicles</v>
      </c>
      <c r="X448" s="3" t="str">
        <f>'EE investment costs'!D497</f>
        <v>RH-74</v>
      </c>
      <c r="Y448" s="3" t="str">
        <f>'EE investment costs'!E497</f>
        <v>Heat Room Heat</v>
      </c>
      <c r="AC448" s="123">
        <f>'EE investment costs'!C497</f>
        <v>7.4</v>
      </c>
      <c r="AD448" s="22"/>
    </row>
    <row r="449" spans="2:30">
      <c r="B449" s="14" t="str">
        <f t="shared" ca="1" si="38"/>
        <v>INDVDEFFLA-74</v>
      </c>
      <c r="C449" s="15" t="str">
        <f t="shared" ca="1" si="43"/>
        <v>IVDLA</v>
      </c>
      <c r="D449" s="16">
        <f>'EE investment costs'!$F$15</f>
        <v>2016</v>
      </c>
      <c r="E449" s="14">
        <f>VLOOKUP(X449,'EE investment costs'!$D$56:$R$656,15,0)</f>
        <v>4.353133333333334</v>
      </c>
      <c r="F449" s="17">
        <f ca="1">INDEX('EE investment costs'!$D$56:$R$656,MATCH(X449,'EE investment costs'!$D$56:$D$656,0),MATCH($V$8,'EE investment costs'!$D$56:$R$56,0))</f>
        <v>2098.6640417991453</v>
      </c>
      <c r="I449" s="18">
        <v>1</v>
      </c>
      <c r="J449" s="18">
        <v>1</v>
      </c>
      <c r="K449" s="14">
        <f t="shared" ca="1" si="41"/>
        <v>0</v>
      </c>
      <c r="M449" s="19" t="str">
        <f t="shared" ca="1" si="39"/>
        <v>INDVDEFFLA-74</v>
      </c>
      <c r="N449" s="23" t="str">
        <f t="shared" ca="1" si="40"/>
        <v>Motor vehicles Saving Tech-Light 7.4y</v>
      </c>
      <c r="O449" s="23" t="s">
        <v>32</v>
      </c>
      <c r="P449" s="23" t="s">
        <v>33</v>
      </c>
      <c r="Q449" s="23"/>
      <c r="R449" s="23"/>
      <c r="S449" s="19" t="s">
        <v>34</v>
      </c>
      <c r="V449" s="16" t="str">
        <f t="shared" ca="1" si="42"/>
        <v>VD</v>
      </c>
      <c r="W449" s="14" t="str">
        <f t="shared" ca="1" si="42"/>
        <v>Motor vehicles</v>
      </c>
      <c r="X449" s="3" t="str">
        <f>'EE investment costs'!D498</f>
        <v>LA-74</v>
      </c>
      <c r="Y449" s="3" t="str">
        <f>'EE investment costs'!E498</f>
        <v>Light</v>
      </c>
      <c r="AC449" s="123">
        <f>'EE investment costs'!C498</f>
        <v>7.4</v>
      </c>
      <c r="AD449" s="22"/>
    </row>
    <row r="450" spans="2:30">
      <c r="B450" s="14" t="str">
        <f t="shared" ca="1" si="38"/>
        <v>INDVDEFFEM-74</v>
      </c>
      <c r="C450" s="15" t="str">
        <f t="shared" ca="1" si="43"/>
        <v>IVDEM</v>
      </c>
      <c r="D450" s="16">
        <f>'EE investment costs'!$F$15</f>
        <v>2016</v>
      </c>
      <c r="E450" s="14">
        <f>VLOOKUP(X450,'EE investment costs'!$D$56:$R$656,15,0)</f>
        <v>4.5707899999999997</v>
      </c>
      <c r="F450" s="17">
        <f ca="1">INDEX('EE investment costs'!$D$56:$R$656,MATCH(X450,'EE investment costs'!$D$56:$D$656,0),MATCH($V$8,'EE investment costs'!$D$56:$R$56,0))</f>
        <v>2115.4613156044675</v>
      </c>
      <c r="I450" s="18">
        <v>1</v>
      </c>
      <c r="J450" s="18">
        <v>1</v>
      </c>
      <c r="K450" s="14">
        <f t="shared" ca="1" si="41"/>
        <v>0</v>
      </c>
      <c r="M450" s="19" t="str">
        <f t="shared" ca="1" si="39"/>
        <v>INDVDEFFEM-74</v>
      </c>
      <c r="N450" s="23" t="str">
        <f t="shared" ca="1" si="40"/>
        <v>Motor vehicles Saving Tech-Electric Motors 7.4y</v>
      </c>
      <c r="O450" s="23" t="s">
        <v>32</v>
      </c>
      <c r="P450" s="23" t="s">
        <v>33</v>
      </c>
      <c r="Q450" s="23"/>
      <c r="R450" s="23"/>
      <c r="S450" s="19" t="s">
        <v>34</v>
      </c>
      <c r="V450" s="16" t="str">
        <f t="shared" ca="1" si="42"/>
        <v>VD</v>
      </c>
      <c r="W450" s="14" t="str">
        <f t="shared" ca="1" si="42"/>
        <v>Motor vehicles</v>
      </c>
      <c r="X450" s="3" t="str">
        <f>'EE investment costs'!D499</f>
        <v>EM-74</v>
      </c>
      <c r="Y450" s="3" t="str">
        <f>'EE investment costs'!E499</f>
        <v>Electric Motors</v>
      </c>
      <c r="AC450" s="123">
        <f>'EE investment costs'!C499</f>
        <v>7.4</v>
      </c>
      <c r="AD450" s="22"/>
    </row>
    <row r="451" spans="2:30">
      <c r="B451" s="14" t="str">
        <f t="shared" ca="1" si="38"/>
        <v>INDVDEFFTF-74</v>
      </c>
      <c r="C451" s="15" t="str">
        <f t="shared" ca="1" si="43"/>
        <v>IVDTF</v>
      </c>
      <c r="D451" s="16">
        <f>'EE investment costs'!$F$15</f>
        <v>2016</v>
      </c>
      <c r="E451" s="14">
        <f>VLOOKUP(X451,'EE investment costs'!$D$56:$R$656,15,0)</f>
        <v>17.833333333333332</v>
      </c>
      <c r="F451" s="17">
        <f ca="1">INDEX('EE investment costs'!$D$56:$R$656,MATCH(X451,'EE investment costs'!$D$56:$D$656,0),MATCH($V$8,'EE investment costs'!$D$56:$R$56,0))</f>
        <v>0</v>
      </c>
      <c r="I451" s="18">
        <v>1</v>
      </c>
      <c r="J451" s="18">
        <v>1</v>
      </c>
      <c r="K451" s="14">
        <f t="shared" ca="1" si="41"/>
        <v>8</v>
      </c>
      <c r="M451" s="19" t="str">
        <f t="shared" ca="1" si="39"/>
        <v>INDVDEFFTF-74</v>
      </c>
      <c r="N451" s="23" t="str">
        <f t="shared" ca="1" si="40"/>
        <v>Motor vehicles Saving Tech-Haulage Tractors, Trucks, Fishing boats 7.4y</v>
      </c>
      <c r="O451" s="23" t="s">
        <v>32</v>
      </c>
      <c r="P451" s="23" t="s">
        <v>33</v>
      </c>
      <c r="Q451" s="23"/>
      <c r="R451" s="23"/>
      <c r="S451" s="19" t="s">
        <v>34</v>
      </c>
      <c r="V451" s="16" t="str">
        <f t="shared" ca="1" si="42"/>
        <v>VD</v>
      </c>
      <c r="W451" s="14" t="str">
        <f t="shared" ca="1" si="42"/>
        <v>Motor vehicles</v>
      </c>
      <c r="X451" s="3" t="str">
        <f>'EE investment costs'!D500</f>
        <v>TF-74</v>
      </c>
      <c r="Y451" s="3" t="str">
        <f>'EE investment costs'!E500</f>
        <v>Haulage Tractors, Trucks, Fishing boats</v>
      </c>
      <c r="AC451" s="123">
        <f>'EE investment costs'!C500</f>
        <v>7.4</v>
      </c>
      <c r="AD451" s="22"/>
    </row>
    <row r="452" spans="2:30">
      <c r="B452" s="14" t="str">
        <f t="shared" ca="1" si="38"/>
        <v>INDVDEFFMT-75</v>
      </c>
      <c r="C452" s="15" t="str">
        <f t="shared" ca="1" si="43"/>
        <v>IVDMT</v>
      </c>
      <c r="D452" s="16">
        <f>'EE investment costs'!$F$15</f>
        <v>2016</v>
      </c>
      <c r="E452" s="14">
        <f>VLOOKUP(X452,'EE investment costs'!$D$56:$R$656,15,0)</f>
        <v>6.35</v>
      </c>
      <c r="F452" s="17">
        <f ca="1">INDEX('EE investment costs'!$D$56:$R$656,MATCH(X452,'EE investment costs'!$D$56:$D$656,0),MATCH($V$8,'EE investment costs'!$D$56:$R$56,0))</f>
        <v>888.86196843477887</v>
      </c>
      <c r="I452" s="18">
        <v>1</v>
      </c>
      <c r="J452" s="18">
        <v>1</v>
      </c>
      <c r="K452" s="14">
        <f t="shared" ca="1" si="41"/>
        <v>4</v>
      </c>
      <c r="M452" s="19" t="str">
        <f t="shared" ca="1" si="39"/>
        <v>INDVDEFFMT-75</v>
      </c>
      <c r="N452" s="23" t="str">
        <f t="shared" ca="1" si="40"/>
        <v>Motor vehicles Saving Tech-Heat Medium Temp. up to 150C 7.5y</v>
      </c>
      <c r="O452" s="23" t="s">
        <v>32</v>
      </c>
      <c r="P452" s="23" t="s">
        <v>33</v>
      </c>
      <c r="Q452" s="23"/>
      <c r="R452" s="23"/>
      <c r="S452" s="19" t="s">
        <v>34</v>
      </c>
      <c r="V452" s="16" t="str">
        <f t="shared" ca="1" si="42"/>
        <v>VD</v>
      </c>
      <c r="W452" s="14" t="str">
        <f t="shared" ca="1" si="42"/>
        <v>Motor vehicles</v>
      </c>
      <c r="X452" s="3" t="str">
        <f>'EE investment costs'!D501</f>
        <v>MT-75</v>
      </c>
      <c r="Y452" s="3" t="str">
        <f>'EE investment costs'!E501</f>
        <v>Heat Medium Temp. up to 150C</v>
      </c>
      <c r="AC452" s="123">
        <f>'EE investment costs'!C501</f>
        <v>7.5</v>
      </c>
      <c r="AD452" s="22"/>
    </row>
    <row r="453" spans="2:30">
      <c r="B453" s="14" t="str">
        <f t="shared" ca="1" si="38"/>
        <v>INDVDEFFHT-75</v>
      </c>
      <c r="C453" s="15" t="str">
        <f t="shared" ca="1" si="43"/>
        <v>IVDHT</v>
      </c>
      <c r="D453" s="16">
        <f>'EE investment costs'!$F$15</f>
        <v>2016</v>
      </c>
      <c r="E453" s="14">
        <f>VLOOKUP(X453,'EE investment costs'!$D$56:$R$656,15,0)</f>
        <v>5.08</v>
      </c>
      <c r="F453" s="17">
        <f ca="1">INDEX('EE investment costs'!$D$56:$R$656,MATCH(X453,'EE investment costs'!$D$56:$D$656,0),MATCH($V$8,'EE investment costs'!$D$56:$R$56,0))</f>
        <v>699.26933083154893</v>
      </c>
      <c r="I453" s="18">
        <v>1</v>
      </c>
      <c r="J453" s="18">
        <v>1</v>
      </c>
      <c r="K453" s="14">
        <f t="shared" ca="1" si="41"/>
        <v>6</v>
      </c>
      <c r="M453" s="19" t="str">
        <f t="shared" ca="1" si="39"/>
        <v>INDVDEFFHT-75</v>
      </c>
      <c r="N453" s="23" t="str">
        <f t="shared" ca="1" si="40"/>
        <v>Motor vehicles Saving Tech-Heat High Temp. over 150C 7.5y</v>
      </c>
      <c r="O453" s="23" t="s">
        <v>32</v>
      </c>
      <c r="P453" s="23" t="s">
        <v>33</v>
      </c>
      <c r="Q453" s="23"/>
      <c r="R453" s="23"/>
      <c r="S453" s="19" t="s">
        <v>34</v>
      </c>
      <c r="V453" s="16" t="str">
        <f t="shared" ca="1" si="42"/>
        <v>VD</v>
      </c>
      <c r="W453" s="14" t="str">
        <f t="shared" ca="1" si="42"/>
        <v>Motor vehicles</v>
      </c>
      <c r="X453" s="3" t="str">
        <f>'EE investment costs'!D502</f>
        <v>HT-75</v>
      </c>
      <c r="Y453" s="3" t="str">
        <f>'EE investment costs'!E502</f>
        <v>Heat High Temp. over 150C</v>
      </c>
      <c r="AC453" s="123">
        <f>'EE investment costs'!C502</f>
        <v>7.5</v>
      </c>
      <c r="AD453" s="22"/>
    </row>
    <row r="454" spans="2:30">
      <c r="B454" s="14" t="str">
        <f t="shared" ca="1" si="38"/>
        <v>INDVDEFFRH-75</v>
      </c>
      <c r="C454" s="15" t="str">
        <f t="shared" ca="1" si="43"/>
        <v>IVDRH</v>
      </c>
      <c r="D454" s="16">
        <f>'EE investment costs'!$F$15</f>
        <v>2016</v>
      </c>
      <c r="E454" s="14">
        <f>VLOOKUP(X454,'EE investment costs'!$D$56:$R$656,15,0)</f>
        <v>16.653333333333336</v>
      </c>
      <c r="F454" s="17">
        <f ca="1">INDEX('EE investment costs'!$D$56:$R$656,MATCH(X454,'EE investment costs'!$D$56:$D$656,0),MATCH($V$8,'EE investment costs'!$D$56:$R$56,0))</f>
        <v>1481.3132103214173</v>
      </c>
      <c r="I454" s="18">
        <v>1</v>
      </c>
      <c r="J454" s="18">
        <v>1</v>
      </c>
      <c r="K454" s="14">
        <f t="shared" ca="1" si="41"/>
        <v>0</v>
      </c>
      <c r="M454" s="19" t="str">
        <f t="shared" ca="1" si="39"/>
        <v>INDVDEFFRH-75</v>
      </c>
      <c r="N454" s="23" t="str">
        <f t="shared" ca="1" si="40"/>
        <v>Motor vehicles Saving Tech-Heat Room Heat 7.5y</v>
      </c>
      <c r="O454" s="23" t="s">
        <v>32</v>
      </c>
      <c r="P454" s="23" t="s">
        <v>33</v>
      </c>
      <c r="Q454" s="23"/>
      <c r="R454" s="23"/>
      <c r="S454" s="19" t="s">
        <v>34</v>
      </c>
      <c r="V454" s="16" t="str">
        <f t="shared" ca="1" si="42"/>
        <v>VD</v>
      </c>
      <c r="W454" s="14" t="str">
        <f t="shared" ca="1" si="42"/>
        <v>Motor vehicles</v>
      </c>
      <c r="X454" s="3" t="str">
        <f>'EE investment costs'!D503</f>
        <v>RH-75</v>
      </c>
      <c r="Y454" s="3" t="str">
        <f>'EE investment costs'!E503</f>
        <v>Heat Room Heat</v>
      </c>
      <c r="AC454" s="123">
        <f>'EE investment costs'!C503</f>
        <v>7.5</v>
      </c>
      <c r="AD454" s="22"/>
    </row>
    <row r="455" spans="2:30">
      <c r="B455" s="14" t="str">
        <f t="shared" ca="1" si="38"/>
        <v>INDVDEFFLA-75</v>
      </c>
      <c r="C455" s="15" t="str">
        <f t="shared" ca="1" si="43"/>
        <v>IVDLA</v>
      </c>
      <c r="D455" s="16">
        <f>'EE investment costs'!$F$15</f>
        <v>2016</v>
      </c>
      <c r="E455" s="14">
        <f>VLOOKUP(X455,'EE investment costs'!$D$56:$R$656,15,0)</f>
        <v>4.3661666666666665</v>
      </c>
      <c r="F455" s="17">
        <f ca="1">INDEX('EE investment costs'!$D$56:$R$656,MATCH(X455,'EE investment costs'!$D$56:$D$656,0),MATCH($V$8,'EE investment costs'!$D$56:$R$56,0))</f>
        <v>2114.0572544706483</v>
      </c>
      <c r="I455" s="18">
        <v>1</v>
      </c>
      <c r="J455" s="18">
        <v>1</v>
      </c>
      <c r="K455" s="14">
        <f t="shared" ca="1" si="41"/>
        <v>0</v>
      </c>
      <c r="M455" s="19" t="str">
        <f t="shared" ca="1" si="39"/>
        <v>INDVDEFFLA-75</v>
      </c>
      <c r="N455" s="23" t="str">
        <f t="shared" ca="1" si="40"/>
        <v>Motor vehicles Saving Tech-Light 7.5y</v>
      </c>
      <c r="O455" s="23" t="s">
        <v>32</v>
      </c>
      <c r="P455" s="23" t="s">
        <v>33</v>
      </c>
      <c r="Q455" s="23"/>
      <c r="R455" s="23"/>
      <c r="S455" s="19" t="s">
        <v>34</v>
      </c>
      <c r="V455" s="16" t="str">
        <f t="shared" ca="1" si="42"/>
        <v>VD</v>
      </c>
      <c r="W455" s="14" t="str">
        <f t="shared" ca="1" si="42"/>
        <v>Motor vehicles</v>
      </c>
      <c r="X455" s="3" t="str">
        <f>'EE investment costs'!D504</f>
        <v>LA-75</v>
      </c>
      <c r="Y455" s="3" t="str">
        <f>'EE investment costs'!E504</f>
        <v>Light</v>
      </c>
      <c r="AC455" s="123">
        <f>'EE investment costs'!C504</f>
        <v>7.5</v>
      </c>
      <c r="AD455" s="22"/>
    </row>
    <row r="456" spans="2:30">
      <c r="B456" s="14" t="str">
        <f t="shared" ref="B456:B519" ca="1" si="44">M456</f>
        <v>INDVDEFFEM-75</v>
      </c>
      <c r="C456" s="15" t="str">
        <f t="shared" ca="1" si="43"/>
        <v>IVDEM</v>
      </c>
      <c r="D456" s="16">
        <f>'EE investment costs'!$F$15</f>
        <v>2016</v>
      </c>
      <c r="E456" s="14">
        <f>VLOOKUP(X456,'EE investment costs'!$D$56:$R$656,15,0)</f>
        <v>4.5844749999999994</v>
      </c>
      <c r="F456" s="17">
        <f ca="1">INDEX('EE investment costs'!$D$56:$R$656,MATCH(X456,'EE investment costs'!$D$56:$D$656,0),MATCH($V$8,'EE investment costs'!$D$56:$R$56,0))</f>
        <v>2133.4643135163965</v>
      </c>
      <c r="I456" s="18">
        <v>1</v>
      </c>
      <c r="J456" s="18">
        <v>1</v>
      </c>
      <c r="K456" s="14">
        <f t="shared" ca="1" si="41"/>
        <v>0</v>
      </c>
      <c r="M456" s="19" t="str">
        <f t="shared" ref="M456:M519" ca="1" si="45">CONCATENATE("IND",$V$8,"EFF",$X456)</f>
        <v>INDVDEFFEM-75</v>
      </c>
      <c r="N456" s="23" t="str">
        <f t="shared" ca="1" si="40"/>
        <v>Motor vehicles Saving Tech-Electric Motors 7.5y</v>
      </c>
      <c r="O456" s="23" t="s">
        <v>32</v>
      </c>
      <c r="P456" s="23" t="s">
        <v>33</v>
      </c>
      <c r="Q456" s="23"/>
      <c r="R456" s="23"/>
      <c r="S456" s="19" t="s">
        <v>34</v>
      </c>
      <c r="V456" s="16" t="str">
        <f t="shared" ca="1" si="42"/>
        <v>VD</v>
      </c>
      <c r="W456" s="14" t="str">
        <f t="shared" ca="1" si="42"/>
        <v>Motor vehicles</v>
      </c>
      <c r="X456" s="3" t="str">
        <f>'EE investment costs'!D505</f>
        <v>EM-75</v>
      </c>
      <c r="Y456" s="3" t="str">
        <f>'EE investment costs'!E505</f>
        <v>Electric Motors</v>
      </c>
      <c r="AC456" s="123">
        <f>'EE investment costs'!C505</f>
        <v>7.5</v>
      </c>
      <c r="AD456" s="22"/>
    </row>
    <row r="457" spans="2:30">
      <c r="B457" s="14" t="str">
        <f t="shared" ca="1" si="44"/>
        <v>INDVDEFFTF-75</v>
      </c>
      <c r="C457" s="15" t="str">
        <f t="shared" ca="1" si="43"/>
        <v>IVDTF</v>
      </c>
      <c r="D457" s="16">
        <f>'EE investment costs'!$F$15</f>
        <v>2016</v>
      </c>
      <c r="E457" s="14">
        <f>VLOOKUP(X457,'EE investment costs'!$D$56:$R$656,15,0)</f>
        <v>17.916666666666664</v>
      </c>
      <c r="F457" s="17">
        <f ca="1">INDEX('EE investment costs'!$D$56:$R$656,MATCH(X457,'EE investment costs'!$D$56:$D$656,0),MATCH($V$8,'EE investment costs'!$D$56:$R$56,0))</f>
        <v>0</v>
      </c>
      <c r="I457" s="18">
        <v>1</v>
      </c>
      <c r="J457" s="18">
        <v>1</v>
      </c>
      <c r="K457" s="14">
        <f t="shared" ca="1" si="41"/>
        <v>8</v>
      </c>
      <c r="M457" s="19" t="str">
        <f t="shared" ca="1" si="45"/>
        <v>INDVDEFFTF-75</v>
      </c>
      <c r="N457" s="23" t="str">
        <f t="shared" ref="N457:N520" ca="1" si="46">$W$8&amp;" Saving Tech"&amp;"-"&amp;$Y457&amp;" "&amp;AC457&amp;"y"</f>
        <v>Motor vehicles Saving Tech-Haulage Tractors, Trucks, Fishing boats 7.5y</v>
      </c>
      <c r="O457" s="23" t="s">
        <v>32</v>
      </c>
      <c r="P457" s="23" t="s">
        <v>33</v>
      </c>
      <c r="Q457" s="23"/>
      <c r="R457" s="23"/>
      <c r="S457" s="19" t="s">
        <v>34</v>
      </c>
      <c r="V457" s="16" t="str">
        <f t="shared" ca="1" si="42"/>
        <v>VD</v>
      </c>
      <c r="W457" s="14" t="str">
        <f t="shared" ca="1" si="42"/>
        <v>Motor vehicles</v>
      </c>
      <c r="X457" s="3" t="str">
        <f>'EE investment costs'!D506</f>
        <v>TF-75</v>
      </c>
      <c r="Y457" s="3" t="str">
        <f>'EE investment costs'!E506</f>
        <v>Haulage Tractors, Trucks, Fishing boats</v>
      </c>
      <c r="AC457" s="123">
        <f>'EE investment costs'!C506</f>
        <v>7.5</v>
      </c>
      <c r="AD457" s="22"/>
    </row>
    <row r="458" spans="2:30">
      <c r="B458" s="14" t="str">
        <f t="shared" ca="1" si="44"/>
        <v>INDVDEFFMT-76</v>
      </c>
      <c r="C458" s="15" t="str">
        <f t="shared" ca="1" si="43"/>
        <v>IVDMT</v>
      </c>
      <c r="D458" s="16">
        <f>'EE investment costs'!$F$15</f>
        <v>2016</v>
      </c>
      <c r="E458" s="14">
        <f>VLOOKUP(X458,'EE investment costs'!$D$56:$R$656,15,0)</f>
        <v>6.3599999999999994</v>
      </c>
      <c r="F458" s="17">
        <f ca="1">INDEX('EE investment costs'!$D$56:$R$656,MATCH(X458,'EE investment costs'!$D$56:$D$656,0),MATCH($V$8,'EE investment costs'!$D$56:$R$56,0))</f>
        <v>898.12927951381027</v>
      </c>
      <c r="I458" s="18">
        <v>1</v>
      </c>
      <c r="J458" s="18">
        <v>1</v>
      </c>
      <c r="K458" s="14">
        <f t="shared" ref="K458:K521" ca="1" si="47">IF(F458&lt;500,1,0)+IF(F458&lt;600,1,0)+IF(F458&lt;700,1,0)+IF(F458&lt;800,1,0)+IF(F458&lt;900,1,0)+IF(F458&lt;1000,1,0)+IF(F458&lt;1100,1,0)+IF(F458&lt;1200,1,0)</f>
        <v>4</v>
      </c>
      <c r="M458" s="19" t="str">
        <f t="shared" ca="1" si="45"/>
        <v>INDVDEFFMT-76</v>
      </c>
      <c r="N458" s="23" t="str">
        <f t="shared" ca="1" si="46"/>
        <v>Motor vehicles Saving Tech-Heat Medium Temp. up to 150C 7.6y</v>
      </c>
      <c r="O458" s="23" t="s">
        <v>32</v>
      </c>
      <c r="P458" s="23" t="s">
        <v>33</v>
      </c>
      <c r="Q458" s="23"/>
      <c r="R458" s="23"/>
      <c r="S458" s="19" t="s">
        <v>34</v>
      </c>
      <c r="V458" s="16" t="str">
        <f t="shared" ref="V458:W521" ca="1" si="48">V457</f>
        <v>VD</v>
      </c>
      <c r="W458" s="14" t="str">
        <f t="shared" ca="1" si="48"/>
        <v>Motor vehicles</v>
      </c>
      <c r="X458" s="3" t="str">
        <f>'EE investment costs'!D507</f>
        <v>MT-76</v>
      </c>
      <c r="Y458" s="3" t="str">
        <f>'EE investment costs'!E507</f>
        <v>Heat Medium Temp. up to 150C</v>
      </c>
      <c r="AC458" s="123">
        <f>'EE investment costs'!C507</f>
        <v>7.6</v>
      </c>
      <c r="AD458" s="22"/>
    </row>
    <row r="459" spans="2:30">
      <c r="B459" s="14" t="str">
        <f t="shared" ca="1" si="44"/>
        <v>INDVDEFFHT-76</v>
      </c>
      <c r="C459" s="15" t="str">
        <f t="shared" ca="1" si="43"/>
        <v>IVDHT</v>
      </c>
      <c r="D459" s="16">
        <f>'EE investment costs'!$F$15</f>
        <v>2016</v>
      </c>
      <c r="E459" s="14">
        <f>VLOOKUP(X459,'EE investment costs'!$D$56:$R$656,15,0)</f>
        <v>5.0880000000000001</v>
      </c>
      <c r="F459" s="17">
        <f ca="1">INDEX('EE investment costs'!$D$56:$R$656,MATCH(X459,'EE investment costs'!$D$56:$D$656,0),MATCH($V$8,'EE investment costs'!$D$56:$R$56,0))</f>
        <v>705.65369185219231</v>
      </c>
      <c r="I459" s="18">
        <v>1</v>
      </c>
      <c r="J459" s="18">
        <v>1</v>
      </c>
      <c r="K459" s="14">
        <f t="shared" ca="1" si="47"/>
        <v>5</v>
      </c>
      <c r="M459" s="19" t="str">
        <f t="shared" ca="1" si="45"/>
        <v>INDVDEFFHT-76</v>
      </c>
      <c r="N459" s="23" t="str">
        <f t="shared" ca="1" si="46"/>
        <v>Motor vehicles Saving Tech-Heat High Temp. over 150C 7.6y</v>
      </c>
      <c r="O459" s="23" t="s">
        <v>32</v>
      </c>
      <c r="P459" s="23" t="s">
        <v>33</v>
      </c>
      <c r="Q459" s="23"/>
      <c r="R459" s="23"/>
      <c r="S459" s="19" t="s">
        <v>34</v>
      </c>
      <c r="V459" s="16" t="str">
        <f t="shared" ca="1" si="48"/>
        <v>VD</v>
      </c>
      <c r="W459" s="14" t="str">
        <f t="shared" ca="1" si="48"/>
        <v>Motor vehicles</v>
      </c>
      <c r="X459" s="3" t="str">
        <f>'EE investment costs'!D508</f>
        <v>HT-76</v>
      </c>
      <c r="Y459" s="3" t="str">
        <f>'EE investment costs'!E508</f>
        <v>Heat High Temp. over 150C</v>
      </c>
      <c r="AC459" s="123">
        <f>'EE investment costs'!C508</f>
        <v>7.6</v>
      </c>
      <c r="AD459" s="22"/>
    </row>
    <row r="460" spans="2:30">
      <c r="B460" s="14" t="str">
        <f t="shared" ca="1" si="44"/>
        <v>INDVDEFFRH-76</v>
      </c>
      <c r="C460" s="15" t="str">
        <f t="shared" ca="1" si="43"/>
        <v>IVDRH</v>
      </c>
      <c r="D460" s="16">
        <f>'EE investment costs'!$F$15</f>
        <v>2016</v>
      </c>
      <c r="E460" s="14">
        <f>VLOOKUP(X460,'EE investment costs'!$D$56:$R$656,15,0)</f>
        <v>16.672000000000004</v>
      </c>
      <c r="F460" s="17">
        <f ca="1">INDEX('EE investment costs'!$D$56:$R$656,MATCH(X460,'EE investment costs'!$D$56:$D$656,0),MATCH($V$8,'EE investment costs'!$D$56:$R$56,0))</f>
        <v>1518.3460405794528</v>
      </c>
      <c r="I460" s="18">
        <v>1</v>
      </c>
      <c r="J460" s="18">
        <v>1</v>
      </c>
      <c r="K460" s="14">
        <f t="shared" ca="1" si="47"/>
        <v>0</v>
      </c>
      <c r="M460" s="19" t="str">
        <f t="shared" ca="1" si="45"/>
        <v>INDVDEFFRH-76</v>
      </c>
      <c r="N460" s="23" t="str">
        <f t="shared" ca="1" si="46"/>
        <v>Motor vehicles Saving Tech-Heat Room Heat 7.6y</v>
      </c>
      <c r="O460" s="23" t="s">
        <v>32</v>
      </c>
      <c r="P460" s="23" t="s">
        <v>33</v>
      </c>
      <c r="Q460" s="23"/>
      <c r="R460" s="23"/>
      <c r="S460" s="19" t="s">
        <v>34</v>
      </c>
      <c r="V460" s="16" t="str">
        <f t="shared" ca="1" si="48"/>
        <v>VD</v>
      </c>
      <c r="W460" s="14" t="str">
        <f t="shared" ca="1" si="48"/>
        <v>Motor vehicles</v>
      </c>
      <c r="X460" s="3" t="str">
        <f>'EE investment costs'!D509</f>
        <v>RH-76</v>
      </c>
      <c r="Y460" s="3" t="str">
        <f>'EE investment costs'!E509</f>
        <v>Heat Room Heat</v>
      </c>
      <c r="AC460" s="123">
        <f>'EE investment costs'!C509</f>
        <v>7.6</v>
      </c>
      <c r="AD460" s="22"/>
    </row>
    <row r="461" spans="2:30">
      <c r="B461" s="14" t="str">
        <f t="shared" ca="1" si="44"/>
        <v>INDVDEFFLA-76</v>
      </c>
      <c r="C461" s="15" t="str">
        <f t="shared" ca="1" si="43"/>
        <v>IVDLA</v>
      </c>
      <c r="D461" s="16">
        <f>'EE investment costs'!$F$15</f>
        <v>2016</v>
      </c>
      <c r="E461" s="14">
        <f>VLOOKUP(X461,'EE investment costs'!$D$56:$R$656,15,0)</f>
        <v>4.3792</v>
      </c>
      <c r="F461" s="17">
        <f ca="1">INDEX('EE investment costs'!$D$56:$R$656,MATCH(X461,'EE investment costs'!$D$56:$D$656,0),MATCH($V$8,'EE investment costs'!$D$56:$R$56,0))</f>
        <v>2129.4504671421514</v>
      </c>
      <c r="I461" s="18">
        <v>1</v>
      </c>
      <c r="J461" s="18">
        <v>1</v>
      </c>
      <c r="K461" s="14">
        <f t="shared" ca="1" si="47"/>
        <v>0</v>
      </c>
      <c r="M461" s="19" t="str">
        <f t="shared" ca="1" si="45"/>
        <v>INDVDEFFLA-76</v>
      </c>
      <c r="N461" s="23" t="str">
        <f t="shared" ca="1" si="46"/>
        <v>Motor vehicles Saving Tech-Light 7.6y</v>
      </c>
      <c r="O461" s="23" t="s">
        <v>32</v>
      </c>
      <c r="P461" s="23" t="s">
        <v>33</v>
      </c>
      <c r="Q461" s="23"/>
      <c r="R461" s="23"/>
      <c r="S461" s="19" t="s">
        <v>34</v>
      </c>
      <c r="V461" s="16" t="str">
        <f t="shared" ca="1" si="48"/>
        <v>VD</v>
      </c>
      <c r="W461" s="14" t="str">
        <f t="shared" ca="1" si="48"/>
        <v>Motor vehicles</v>
      </c>
      <c r="X461" s="3" t="str">
        <f>'EE investment costs'!D510</f>
        <v>LA-76</v>
      </c>
      <c r="Y461" s="3" t="str">
        <f>'EE investment costs'!E510</f>
        <v>Light</v>
      </c>
      <c r="AC461" s="123">
        <f>'EE investment costs'!C510</f>
        <v>7.6</v>
      </c>
      <c r="AD461" s="22"/>
    </row>
    <row r="462" spans="2:30">
      <c r="B462" s="14" t="str">
        <f t="shared" ca="1" si="44"/>
        <v>INDVDEFFEM-76</v>
      </c>
      <c r="C462" s="15" t="str">
        <f t="shared" ca="1" si="43"/>
        <v>IVDEM</v>
      </c>
      <c r="D462" s="16">
        <f>'EE investment costs'!$F$15</f>
        <v>2016</v>
      </c>
      <c r="E462" s="14">
        <f>VLOOKUP(X462,'EE investment costs'!$D$56:$R$656,15,0)</f>
        <v>4.59816</v>
      </c>
      <c r="F462" s="17">
        <f ca="1">INDEX('EE investment costs'!$D$56:$R$656,MATCH(X462,'EE investment costs'!$D$56:$D$656,0),MATCH($V$8,'EE investment costs'!$D$56:$R$56,0))</f>
        <v>2151.4673114283246</v>
      </c>
      <c r="I462" s="18">
        <v>1</v>
      </c>
      <c r="J462" s="18">
        <v>1</v>
      </c>
      <c r="K462" s="14">
        <f t="shared" ca="1" si="47"/>
        <v>0</v>
      </c>
      <c r="M462" s="19" t="str">
        <f t="shared" ca="1" si="45"/>
        <v>INDVDEFFEM-76</v>
      </c>
      <c r="N462" s="23" t="str">
        <f t="shared" ca="1" si="46"/>
        <v>Motor vehicles Saving Tech-Electric Motors 7.6y</v>
      </c>
      <c r="O462" s="23" t="s">
        <v>32</v>
      </c>
      <c r="P462" s="23" t="s">
        <v>33</v>
      </c>
      <c r="Q462" s="23"/>
      <c r="R462" s="23"/>
      <c r="S462" s="19" t="s">
        <v>34</v>
      </c>
      <c r="V462" s="16" t="str">
        <f t="shared" ca="1" si="48"/>
        <v>VD</v>
      </c>
      <c r="W462" s="14" t="str">
        <f t="shared" ca="1" si="48"/>
        <v>Motor vehicles</v>
      </c>
      <c r="X462" s="3" t="str">
        <f>'EE investment costs'!D511</f>
        <v>EM-76</v>
      </c>
      <c r="Y462" s="3" t="str">
        <f>'EE investment costs'!E511</f>
        <v>Electric Motors</v>
      </c>
      <c r="AC462" s="123">
        <f>'EE investment costs'!C511</f>
        <v>7.6</v>
      </c>
      <c r="AD462" s="22"/>
    </row>
    <row r="463" spans="2:30">
      <c r="B463" s="14" t="str">
        <f t="shared" ca="1" si="44"/>
        <v>INDVDEFFTF-76</v>
      </c>
      <c r="C463" s="15" t="str">
        <f t="shared" ca="1" si="43"/>
        <v>IVDTF</v>
      </c>
      <c r="D463" s="16">
        <f>'EE investment costs'!$F$15</f>
        <v>2016</v>
      </c>
      <c r="E463" s="14">
        <f>VLOOKUP(X463,'EE investment costs'!$D$56:$R$656,15,0)</f>
        <v>18</v>
      </c>
      <c r="F463" s="17">
        <f ca="1">INDEX('EE investment costs'!$D$56:$R$656,MATCH(X463,'EE investment costs'!$D$56:$D$656,0),MATCH($V$8,'EE investment costs'!$D$56:$R$56,0))</f>
        <v>0</v>
      </c>
      <c r="I463" s="18">
        <v>1</v>
      </c>
      <c r="J463" s="18">
        <v>1</v>
      </c>
      <c r="K463" s="14">
        <f t="shared" ca="1" si="47"/>
        <v>8</v>
      </c>
      <c r="M463" s="19" t="str">
        <f t="shared" ca="1" si="45"/>
        <v>INDVDEFFTF-76</v>
      </c>
      <c r="N463" s="23" t="str">
        <f t="shared" ca="1" si="46"/>
        <v>Motor vehicles Saving Tech-Haulage Tractors, Trucks, Fishing boats 7.6y</v>
      </c>
      <c r="O463" s="23" t="s">
        <v>32</v>
      </c>
      <c r="P463" s="23" t="s">
        <v>33</v>
      </c>
      <c r="Q463" s="23"/>
      <c r="R463" s="23"/>
      <c r="S463" s="19" t="s">
        <v>34</v>
      </c>
      <c r="V463" s="16" t="str">
        <f t="shared" ca="1" si="48"/>
        <v>VD</v>
      </c>
      <c r="W463" s="14" t="str">
        <f t="shared" ca="1" si="48"/>
        <v>Motor vehicles</v>
      </c>
      <c r="X463" s="3" t="str">
        <f>'EE investment costs'!D512</f>
        <v>TF-76</v>
      </c>
      <c r="Y463" s="3" t="str">
        <f>'EE investment costs'!E512</f>
        <v>Haulage Tractors, Trucks, Fishing boats</v>
      </c>
      <c r="AC463" s="123">
        <f>'EE investment costs'!C512</f>
        <v>7.6</v>
      </c>
      <c r="AD463" s="22"/>
    </row>
    <row r="464" spans="2:30">
      <c r="B464" s="14" t="str">
        <f t="shared" ca="1" si="44"/>
        <v>INDVDEFFMT-77</v>
      </c>
      <c r="C464" s="15" t="str">
        <f t="shared" ca="1" si="43"/>
        <v>IVDMT</v>
      </c>
      <c r="D464" s="16">
        <f>'EE investment costs'!$F$15</f>
        <v>2016</v>
      </c>
      <c r="E464" s="14">
        <f>VLOOKUP(X464,'EE investment costs'!$D$56:$R$656,15,0)</f>
        <v>6.37</v>
      </c>
      <c r="F464" s="17">
        <f ca="1">INDEX('EE investment costs'!$D$56:$R$656,MATCH(X464,'EE investment costs'!$D$56:$D$656,0),MATCH($V$8,'EE investment costs'!$D$56:$R$56,0))</f>
        <v>907.39659059284179</v>
      </c>
      <c r="I464" s="18">
        <v>1</v>
      </c>
      <c r="J464" s="18">
        <v>1</v>
      </c>
      <c r="K464" s="14">
        <f t="shared" ca="1" si="47"/>
        <v>3</v>
      </c>
      <c r="M464" s="19" t="str">
        <f t="shared" ca="1" si="45"/>
        <v>INDVDEFFMT-77</v>
      </c>
      <c r="N464" s="23" t="str">
        <f t="shared" ca="1" si="46"/>
        <v>Motor vehicles Saving Tech-Heat Medium Temp. up to 150C 7.7y</v>
      </c>
      <c r="O464" s="23" t="s">
        <v>32</v>
      </c>
      <c r="P464" s="23" t="s">
        <v>33</v>
      </c>
      <c r="Q464" s="23"/>
      <c r="R464" s="23"/>
      <c r="S464" s="19" t="s">
        <v>34</v>
      </c>
      <c r="V464" s="16" t="str">
        <f t="shared" ca="1" si="48"/>
        <v>VD</v>
      </c>
      <c r="W464" s="14" t="str">
        <f t="shared" ca="1" si="48"/>
        <v>Motor vehicles</v>
      </c>
      <c r="X464" s="3" t="str">
        <f>'EE investment costs'!D513</f>
        <v>MT-77</v>
      </c>
      <c r="Y464" s="3" t="str">
        <f>'EE investment costs'!E513</f>
        <v>Heat Medium Temp. up to 150C</v>
      </c>
      <c r="AC464" s="123">
        <f>'EE investment costs'!C513</f>
        <v>7.7</v>
      </c>
      <c r="AD464" s="22"/>
    </row>
    <row r="465" spans="2:30">
      <c r="B465" s="14" t="str">
        <f t="shared" ca="1" si="44"/>
        <v>INDVDEFFHT-77</v>
      </c>
      <c r="C465" s="15" t="str">
        <f t="shared" ca="1" si="43"/>
        <v>IVDHT</v>
      </c>
      <c r="D465" s="16">
        <f>'EE investment costs'!$F$15</f>
        <v>2016</v>
      </c>
      <c r="E465" s="14">
        <f>VLOOKUP(X465,'EE investment costs'!$D$56:$R$656,15,0)</f>
        <v>5.0960000000000001</v>
      </c>
      <c r="F465" s="17">
        <f ca="1">INDEX('EE investment costs'!$D$56:$R$656,MATCH(X465,'EE investment costs'!$D$56:$D$656,0),MATCH($V$8,'EE investment costs'!$D$56:$R$56,0))</f>
        <v>712.03805287283592</v>
      </c>
      <c r="I465" s="18">
        <v>1</v>
      </c>
      <c r="J465" s="18">
        <v>1</v>
      </c>
      <c r="K465" s="14">
        <f t="shared" ca="1" si="47"/>
        <v>5</v>
      </c>
      <c r="M465" s="19" t="str">
        <f t="shared" ca="1" si="45"/>
        <v>INDVDEFFHT-77</v>
      </c>
      <c r="N465" s="23" t="str">
        <f t="shared" ca="1" si="46"/>
        <v>Motor vehicles Saving Tech-Heat High Temp. over 150C 7.7y</v>
      </c>
      <c r="O465" s="23" t="s">
        <v>32</v>
      </c>
      <c r="P465" s="23" t="s">
        <v>33</v>
      </c>
      <c r="Q465" s="23"/>
      <c r="R465" s="23"/>
      <c r="S465" s="19" t="s">
        <v>34</v>
      </c>
      <c r="V465" s="16" t="str">
        <f t="shared" ca="1" si="48"/>
        <v>VD</v>
      </c>
      <c r="W465" s="14" t="str">
        <f t="shared" ca="1" si="48"/>
        <v>Motor vehicles</v>
      </c>
      <c r="X465" s="3" t="str">
        <f>'EE investment costs'!D514</f>
        <v>HT-77</v>
      </c>
      <c r="Y465" s="3" t="str">
        <f>'EE investment costs'!E514</f>
        <v>Heat High Temp. over 150C</v>
      </c>
      <c r="AC465" s="123">
        <f>'EE investment costs'!C514</f>
        <v>7.7</v>
      </c>
      <c r="AD465" s="22"/>
    </row>
    <row r="466" spans="2:30">
      <c r="B466" s="14" t="str">
        <f t="shared" ca="1" si="44"/>
        <v>INDVDEFFRH-77</v>
      </c>
      <c r="C466" s="15" t="str">
        <f t="shared" ca="1" si="43"/>
        <v>IVDRH</v>
      </c>
      <c r="D466" s="16">
        <f>'EE investment costs'!$F$15</f>
        <v>2016</v>
      </c>
      <c r="E466" s="14">
        <f>VLOOKUP(X466,'EE investment costs'!$D$56:$R$656,15,0)</f>
        <v>16.690666666666669</v>
      </c>
      <c r="F466" s="17">
        <f ca="1">INDEX('EE investment costs'!$D$56:$R$656,MATCH(X466,'EE investment costs'!$D$56:$D$656,0),MATCH($V$8,'EE investment costs'!$D$56:$R$56,0))</f>
        <v>1555.3788708374884</v>
      </c>
      <c r="I466" s="18">
        <v>1</v>
      </c>
      <c r="J466" s="18">
        <v>1</v>
      </c>
      <c r="K466" s="14">
        <f t="shared" ca="1" si="47"/>
        <v>0</v>
      </c>
      <c r="M466" s="19" t="str">
        <f t="shared" ca="1" si="45"/>
        <v>INDVDEFFRH-77</v>
      </c>
      <c r="N466" s="23" t="str">
        <f t="shared" ca="1" si="46"/>
        <v>Motor vehicles Saving Tech-Heat Room Heat 7.7y</v>
      </c>
      <c r="O466" s="23" t="s">
        <v>32</v>
      </c>
      <c r="P466" s="23" t="s">
        <v>33</v>
      </c>
      <c r="Q466" s="23"/>
      <c r="R466" s="23"/>
      <c r="S466" s="19" t="s">
        <v>34</v>
      </c>
      <c r="V466" s="16" t="str">
        <f t="shared" ca="1" si="48"/>
        <v>VD</v>
      </c>
      <c r="W466" s="14" t="str">
        <f t="shared" ca="1" si="48"/>
        <v>Motor vehicles</v>
      </c>
      <c r="X466" s="3" t="str">
        <f>'EE investment costs'!D515</f>
        <v>RH-77</v>
      </c>
      <c r="Y466" s="3" t="str">
        <f>'EE investment costs'!E515</f>
        <v>Heat Room Heat</v>
      </c>
      <c r="AC466" s="123">
        <f>'EE investment costs'!C515</f>
        <v>7.7</v>
      </c>
      <c r="AD466" s="22"/>
    </row>
    <row r="467" spans="2:30">
      <c r="B467" s="14" t="str">
        <f t="shared" ca="1" si="44"/>
        <v>INDVDEFFLA-77</v>
      </c>
      <c r="C467" s="15" t="str">
        <f t="shared" ca="1" si="43"/>
        <v>IVDLA</v>
      </c>
      <c r="D467" s="16">
        <f>'EE investment costs'!$F$15</f>
        <v>2016</v>
      </c>
      <c r="E467" s="14">
        <f>VLOOKUP(X467,'EE investment costs'!$D$56:$R$656,15,0)</f>
        <v>4.3922333333333334</v>
      </c>
      <c r="F467" s="17">
        <f ca="1">INDEX('EE investment costs'!$D$56:$R$656,MATCH(X467,'EE investment costs'!$D$56:$D$656,0),MATCH($V$8,'EE investment costs'!$D$56:$R$56,0))</f>
        <v>2144.8436798136545</v>
      </c>
      <c r="I467" s="18">
        <v>1</v>
      </c>
      <c r="J467" s="18">
        <v>1</v>
      </c>
      <c r="K467" s="14">
        <f t="shared" ca="1" si="47"/>
        <v>0</v>
      </c>
      <c r="M467" s="19" t="str">
        <f t="shared" ca="1" si="45"/>
        <v>INDVDEFFLA-77</v>
      </c>
      <c r="N467" s="23" t="str">
        <f t="shared" ca="1" si="46"/>
        <v>Motor vehicles Saving Tech-Light 7.7y</v>
      </c>
      <c r="O467" s="23" t="s">
        <v>32</v>
      </c>
      <c r="P467" s="23" t="s">
        <v>33</v>
      </c>
      <c r="Q467" s="23"/>
      <c r="R467" s="23"/>
      <c r="S467" s="19" t="s">
        <v>34</v>
      </c>
      <c r="V467" s="16" t="str">
        <f t="shared" ca="1" si="48"/>
        <v>VD</v>
      </c>
      <c r="W467" s="14" t="str">
        <f t="shared" ca="1" si="48"/>
        <v>Motor vehicles</v>
      </c>
      <c r="X467" s="3" t="str">
        <f>'EE investment costs'!D516</f>
        <v>LA-77</v>
      </c>
      <c r="Y467" s="3" t="str">
        <f>'EE investment costs'!E516</f>
        <v>Light</v>
      </c>
      <c r="AC467" s="123">
        <f>'EE investment costs'!C516</f>
        <v>7.7</v>
      </c>
      <c r="AD467" s="22"/>
    </row>
    <row r="468" spans="2:30">
      <c r="B468" s="14" t="str">
        <f t="shared" ca="1" si="44"/>
        <v>INDVDEFFEM-77</v>
      </c>
      <c r="C468" s="15" t="str">
        <f t="shared" ca="1" si="43"/>
        <v>IVDEM</v>
      </c>
      <c r="D468" s="16">
        <f>'EE investment costs'!$F$15</f>
        <v>2016</v>
      </c>
      <c r="E468" s="14">
        <f>VLOOKUP(X468,'EE investment costs'!$D$56:$R$656,15,0)</f>
        <v>4.6118449999999998</v>
      </c>
      <c r="F468" s="17">
        <f ca="1">INDEX('EE investment costs'!$D$56:$R$656,MATCH(X468,'EE investment costs'!$D$56:$D$656,0),MATCH($V$8,'EE investment costs'!$D$56:$R$56,0))</f>
        <v>2169.4703093402536</v>
      </c>
      <c r="I468" s="18">
        <v>1</v>
      </c>
      <c r="J468" s="18">
        <v>1</v>
      </c>
      <c r="K468" s="14">
        <f t="shared" ca="1" si="47"/>
        <v>0</v>
      </c>
      <c r="M468" s="19" t="str">
        <f t="shared" ca="1" si="45"/>
        <v>INDVDEFFEM-77</v>
      </c>
      <c r="N468" s="23" t="str">
        <f t="shared" ca="1" si="46"/>
        <v>Motor vehicles Saving Tech-Electric Motors 7.7y</v>
      </c>
      <c r="O468" s="23" t="s">
        <v>32</v>
      </c>
      <c r="P468" s="23" t="s">
        <v>33</v>
      </c>
      <c r="Q468" s="23"/>
      <c r="R468" s="23"/>
      <c r="S468" s="19" t="s">
        <v>34</v>
      </c>
      <c r="V468" s="16" t="str">
        <f t="shared" ca="1" si="48"/>
        <v>VD</v>
      </c>
      <c r="W468" s="14" t="str">
        <f t="shared" ca="1" si="48"/>
        <v>Motor vehicles</v>
      </c>
      <c r="X468" s="3" t="str">
        <f>'EE investment costs'!D517</f>
        <v>EM-77</v>
      </c>
      <c r="Y468" s="3" t="str">
        <f>'EE investment costs'!E517</f>
        <v>Electric Motors</v>
      </c>
      <c r="AC468" s="123">
        <f>'EE investment costs'!C517</f>
        <v>7.7</v>
      </c>
      <c r="AD468" s="22"/>
    </row>
    <row r="469" spans="2:30">
      <c r="B469" s="14" t="str">
        <f t="shared" ca="1" si="44"/>
        <v>INDVDEFFTF-77</v>
      </c>
      <c r="C469" s="15" t="str">
        <f t="shared" ca="1" si="43"/>
        <v>IVDTF</v>
      </c>
      <c r="D469" s="16">
        <f>'EE investment costs'!$F$15</f>
        <v>2016</v>
      </c>
      <c r="E469" s="14">
        <f>VLOOKUP(X469,'EE investment costs'!$D$56:$R$656,15,0)</f>
        <v>18.083333333333332</v>
      </c>
      <c r="F469" s="17">
        <f ca="1">INDEX('EE investment costs'!$D$56:$R$656,MATCH(X469,'EE investment costs'!$D$56:$D$656,0),MATCH($V$8,'EE investment costs'!$D$56:$R$56,0))</f>
        <v>0</v>
      </c>
      <c r="I469" s="18">
        <v>1</v>
      </c>
      <c r="J469" s="18">
        <v>1</v>
      </c>
      <c r="K469" s="14">
        <f t="shared" ca="1" si="47"/>
        <v>8</v>
      </c>
      <c r="M469" s="19" t="str">
        <f t="shared" ca="1" si="45"/>
        <v>INDVDEFFTF-77</v>
      </c>
      <c r="N469" s="23" t="str">
        <f t="shared" ca="1" si="46"/>
        <v>Motor vehicles Saving Tech-Haulage Tractors, Trucks, Fishing boats 7.7y</v>
      </c>
      <c r="O469" s="23" t="s">
        <v>32</v>
      </c>
      <c r="P469" s="23" t="s">
        <v>33</v>
      </c>
      <c r="Q469" s="23"/>
      <c r="R469" s="23"/>
      <c r="S469" s="19" t="s">
        <v>34</v>
      </c>
      <c r="V469" s="16" t="str">
        <f t="shared" ca="1" si="48"/>
        <v>VD</v>
      </c>
      <c r="W469" s="14" t="str">
        <f t="shared" ca="1" si="48"/>
        <v>Motor vehicles</v>
      </c>
      <c r="X469" s="3" t="str">
        <f>'EE investment costs'!D518</f>
        <v>TF-77</v>
      </c>
      <c r="Y469" s="3" t="str">
        <f>'EE investment costs'!E518</f>
        <v>Haulage Tractors, Trucks, Fishing boats</v>
      </c>
      <c r="AC469" s="123">
        <f>'EE investment costs'!C518</f>
        <v>7.7</v>
      </c>
      <c r="AD469" s="22"/>
    </row>
    <row r="470" spans="2:30">
      <c r="B470" s="14" t="str">
        <f t="shared" ca="1" si="44"/>
        <v>INDVDEFFMT-78</v>
      </c>
      <c r="C470" s="15" t="str">
        <f t="shared" ca="1" si="43"/>
        <v>IVDMT</v>
      </c>
      <c r="D470" s="16">
        <f>'EE investment costs'!$F$15</f>
        <v>2016</v>
      </c>
      <c r="E470" s="14">
        <f>VLOOKUP(X470,'EE investment costs'!$D$56:$R$656,15,0)</f>
        <v>6.38</v>
      </c>
      <c r="F470" s="17">
        <f ca="1">INDEX('EE investment costs'!$D$56:$R$656,MATCH(X470,'EE investment costs'!$D$56:$D$656,0),MATCH($V$8,'EE investment costs'!$D$56:$R$56,0))</f>
        <v>916.6639016718733</v>
      </c>
      <c r="I470" s="18">
        <v>1</v>
      </c>
      <c r="J470" s="18">
        <v>1</v>
      </c>
      <c r="K470" s="14">
        <f t="shared" ca="1" si="47"/>
        <v>3</v>
      </c>
      <c r="M470" s="19" t="str">
        <f t="shared" ca="1" si="45"/>
        <v>INDVDEFFMT-78</v>
      </c>
      <c r="N470" s="23" t="str">
        <f t="shared" ca="1" si="46"/>
        <v>Motor vehicles Saving Tech-Heat Medium Temp. up to 150C 7.8y</v>
      </c>
      <c r="O470" s="23" t="s">
        <v>32</v>
      </c>
      <c r="P470" s="23" t="s">
        <v>33</v>
      </c>
      <c r="Q470" s="23"/>
      <c r="R470" s="23"/>
      <c r="S470" s="19" t="s">
        <v>34</v>
      </c>
      <c r="V470" s="16" t="str">
        <f t="shared" ca="1" si="48"/>
        <v>VD</v>
      </c>
      <c r="W470" s="14" t="str">
        <f t="shared" ca="1" si="48"/>
        <v>Motor vehicles</v>
      </c>
      <c r="X470" s="3" t="str">
        <f>'EE investment costs'!D519</f>
        <v>MT-78</v>
      </c>
      <c r="Y470" s="3" t="str">
        <f>'EE investment costs'!E519</f>
        <v>Heat Medium Temp. up to 150C</v>
      </c>
      <c r="AC470" s="123">
        <f>'EE investment costs'!C519</f>
        <v>7.8</v>
      </c>
      <c r="AD470" s="22"/>
    </row>
    <row r="471" spans="2:30">
      <c r="B471" s="14" t="str">
        <f t="shared" ca="1" si="44"/>
        <v>INDVDEFFHT-78</v>
      </c>
      <c r="C471" s="15" t="str">
        <f t="shared" ca="1" si="43"/>
        <v>IVDHT</v>
      </c>
      <c r="D471" s="16">
        <f>'EE investment costs'!$F$15</f>
        <v>2016</v>
      </c>
      <c r="E471" s="14">
        <f>VLOOKUP(X471,'EE investment costs'!$D$56:$R$656,15,0)</f>
        <v>5.1040000000000001</v>
      </c>
      <c r="F471" s="17">
        <f ca="1">INDEX('EE investment costs'!$D$56:$R$656,MATCH(X471,'EE investment costs'!$D$56:$D$656,0),MATCH($V$8,'EE investment costs'!$D$56:$R$56,0))</f>
        <v>718.4224138934793</v>
      </c>
      <c r="I471" s="18">
        <v>1</v>
      </c>
      <c r="J471" s="18">
        <v>1</v>
      </c>
      <c r="K471" s="14">
        <f t="shared" ca="1" si="47"/>
        <v>5</v>
      </c>
      <c r="M471" s="19" t="str">
        <f t="shared" ca="1" si="45"/>
        <v>INDVDEFFHT-78</v>
      </c>
      <c r="N471" s="23" t="str">
        <f t="shared" ca="1" si="46"/>
        <v>Motor vehicles Saving Tech-Heat High Temp. over 150C 7.8y</v>
      </c>
      <c r="O471" s="23" t="s">
        <v>32</v>
      </c>
      <c r="P471" s="23" t="s">
        <v>33</v>
      </c>
      <c r="Q471" s="23"/>
      <c r="R471" s="23"/>
      <c r="S471" s="19" t="s">
        <v>34</v>
      </c>
      <c r="V471" s="16" t="str">
        <f t="shared" ca="1" si="48"/>
        <v>VD</v>
      </c>
      <c r="W471" s="14" t="str">
        <f t="shared" ca="1" si="48"/>
        <v>Motor vehicles</v>
      </c>
      <c r="X471" s="3" t="str">
        <f>'EE investment costs'!D520</f>
        <v>HT-78</v>
      </c>
      <c r="Y471" s="3" t="str">
        <f>'EE investment costs'!E520</f>
        <v>Heat High Temp. over 150C</v>
      </c>
      <c r="AC471" s="123">
        <f>'EE investment costs'!C520</f>
        <v>7.8</v>
      </c>
      <c r="AD471" s="22"/>
    </row>
    <row r="472" spans="2:30">
      <c r="B472" s="14" t="str">
        <f t="shared" ca="1" si="44"/>
        <v>INDVDEFFRH-78</v>
      </c>
      <c r="C472" s="15" t="str">
        <f t="shared" ca="1" si="43"/>
        <v>IVDRH</v>
      </c>
      <c r="D472" s="16">
        <f>'EE investment costs'!$F$15</f>
        <v>2016</v>
      </c>
      <c r="E472" s="14">
        <f>VLOOKUP(X472,'EE investment costs'!$D$56:$R$656,15,0)</f>
        <v>16.709333333333337</v>
      </c>
      <c r="F472" s="17">
        <f ca="1">INDEX('EE investment costs'!$D$56:$R$656,MATCH(X472,'EE investment costs'!$D$56:$D$656,0),MATCH($V$8,'EE investment costs'!$D$56:$R$56,0))</f>
        <v>1592.4117010955233</v>
      </c>
      <c r="I472" s="18">
        <v>1</v>
      </c>
      <c r="J472" s="18">
        <v>1</v>
      </c>
      <c r="K472" s="14">
        <f t="shared" ca="1" si="47"/>
        <v>0</v>
      </c>
      <c r="M472" s="19" t="str">
        <f t="shared" ca="1" si="45"/>
        <v>INDVDEFFRH-78</v>
      </c>
      <c r="N472" s="23" t="str">
        <f t="shared" ca="1" si="46"/>
        <v>Motor vehicles Saving Tech-Heat Room Heat 7.8y</v>
      </c>
      <c r="O472" s="23" t="s">
        <v>32</v>
      </c>
      <c r="P472" s="23" t="s">
        <v>33</v>
      </c>
      <c r="Q472" s="23"/>
      <c r="R472" s="23"/>
      <c r="S472" s="19" t="s">
        <v>34</v>
      </c>
      <c r="V472" s="16" t="str">
        <f t="shared" ca="1" si="48"/>
        <v>VD</v>
      </c>
      <c r="W472" s="14" t="str">
        <f t="shared" ca="1" si="48"/>
        <v>Motor vehicles</v>
      </c>
      <c r="X472" s="3" t="str">
        <f>'EE investment costs'!D521</f>
        <v>RH-78</v>
      </c>
      <c r="Y472" s="3" t="str">
        <f>'EE investment costs'!E521</f>
        <v>Heat Room Heat</v>
      </c>
      <c r="AC472" s="123">
        <f>'EE investment costs'!C521</f>
        <v>7.8</v>
      </c>
      <c r="AD472" s="22"/>
    </row>
    <row r="473" spans="2:30">
      <c r="B473" s="14" t="str">
        <f t="shared" ca="1" si="44"/>
        <v>INDVDEFFLA-78</v>
      </c>
      <c r="C473" s="15" t="str">
        <f t="shared" ca="1" si="43"/>
        <v>IVDLA</v>
      </c>
      <c r="D473" s="16">
        <f>'EE investment costs'!$F$15</f>
        <v>2016</v>
      </c>
      <c r="E473" s="14">
        <f>VLOOKUP(X473,'EE investment costs'!$D$56:$R$656,15,0)</f>
        <v>4.4052666666666669</v>
      </c>
      <c r="F473" s="17">
        <f ca="1">INDEX('EE investment costs'!$D$56:$R$656,MATCH(X473,'EE investment costs'!$D$56:$D$656,0),MATCH($V$8,'EE investment costs'!$D$56:$R$56,0))</f>
        <v>2160.2368924851576</v>
      </c>
      <c r="I473" s="18">
        <v>1</v>
      </c>
      <c r="J473" s="18">
        <v>1</v>
      </c>
      <c r="K473" s="14">
        <f t="shared" ca="1" si="47"/>
        <v>0</v>
      </c>
      <c r="M473" s="19" t="str">
        <f t="shared" ca="1" si="45"/>
        <v>INDVDEFFLA-78</v>
      </c>
      <c r="N473" s="23" t="str">
        <f t="shared" ca="1" si="46"/>
        <v>Motor vehicles Saving Tech-Light 7.8y</v>
      </c>
      <c r="O473" s="23" t="s">
        <v>32</v>
      </c>
      <c r="P473" s="23" t="s">
        <v>33</v>
      </c>
      <c r="Q473" s="23"/>
      <c r="R473" s="23"/>
      <c r="S473" s="19" t="s">
        <v>34</v>
      </c>
      <c r="V473" s="16" t="str">
        <f t="shared" ca="1" si="48"/>
        <v>VD</v>
      </c>
      <c r="W473" s="14" t="str">
        <f t="shared" ca="1" si="48"/>
        <v>Motor vehicles</v>
      </c>
      <c r="X473" s="3" t="str">
        <f>'EE investment costs'!D522</f>
        <v>LA-78</v>
      </c>
      <c r="Y473" s="3" t="str">
        <f>'EE investment costs'!E522</f>
        <v>Light</v>
      </c>
      <c r="AC473" s="123">
        <f>'EE investment costs'!C522</f>
        <v>7.8</v>
      </c>
      <c r="AD473" s="22"/>
    </row>
    <row r="474" spans="2:30">
      <c r="B474" s="14" t="str">
        <f t="shared" ca="1" si="44"/>
        <v>INDVDEFFEM-78</v>
      </c>
      <c r="C474" s="15" t="str">
        <f t="shared" ca="1" si="43"/>
        <v>IVDEM</v>
      </c>
      <c r="D474" s="16">
        <f>'EE investment costs'!$F$15</f>
        <v>2016</v>
      </c>
      <c r="E474" s="14">
        <f>VLOOKUP(X474,'EE investment costs'!$D$56:$R$656,15,0)</f>
        <v>4.6255299999999995</v>
      </c>
      <c r="F474" s="17">
        <f ca="1">INDEX('EE investment costs'!$D$56:$R$656,MATCH(X474,'EE investment costs'!$D$56:$D$656,0),MATCH($V$8,'EE investment costs'!$D$56:$R$56,0))</f>
        <v>2187.4733072521817</v>
      </c>
      <c r="I474" s="18">
        <v>1</v>
      </c>
      <c r="J474" s="18">
        <v>1</v>
      </c>
      <c r="K474" s="14">
        <f t="shared" ca="1" si="47"/>
        <v>0</v>
      </c>
      <c r="M474" s="19" t="str">
        <f t="shared" ca="1" si="45"/>
        <v>INDVDEFFEM-78</v>
      </c>
      <c r="N474" s="23" t="str">
        <f t="shared" ca="1" si="46"/>
        <v>Motor vehicles Saving Tech-Electric Motors 7.8y</v>
      </c>
      <c r="O474" s="23" t="s">
        <v>32</v>
      </c>
      <c r="P474" s="23" t="s">
        <v>33</v>
      </c>
      <c r="Q474" s="23"/>
      <c r="R474" s="23"/>
      <c r="S474" s="19" t="s">
        <v>34</v>
      </c>
      <c r="V474" s="16" t="str">
        <f t="shared" ca="1" si="48"/>
        <v>VD</v>
      </c>
      <c r="W474" s="14" t="str">
        <f t="shared" ca="1" si="48"/>
        <v>Motor vehicles</v>
      </c>
      <c r="X474" s="3" t="str">
        <f>'EE investment costs'!D523</f>
        <v>EM-78</v>
      </c>
      <c r="Y474" s="3" t="str">
        <f>'EE investment costs'!E523</f>
        <v>Electric Motors</v>
      </c>
      <c r="AC474" s="123">
        <f>'EE investment costs'!C523</f>
        <v>7.8</v>
      </c>
      <c r="AD474" s="22"/>
    </row>
    <row r="475" spans="2:30">
      <c r="B475" s="14" t="str">
        <f t="shared" ca="1" si="44"/>
        <v>INDVDEFFTF-78</v>
      </c>
      <c r="C475" s="15" t="str">
        <f t="shared" ca="1" si="43"/>
        <v>IVDTF</v>
      </c>
      <c r="D475" s="16">
        <f>'EE investment costs'!$F$15</f>
        <v>2016</v>
      </c>
      <c r="E475" s="14">
        <f>VLOOKUP(X475,'EE investment costs'!$D$56:$R$656,15,0)</f>
        <v>18.166666666666664</v>
      </c>
      <c r="F475" s="17">
        <f ca="1">INDEX('EE investment costs'!$D$56:$R$656,MATCH(X475,'EE investment costs'!$D$56:$D$656,0),MATCH($V$8,'EE investment costs'!$D$56:$R$56,0))</f>
        <v>0</v>
      </c>
      <c r="I475" s="18">
        <v>1</v>
      </c>
      <c r="J475" s="18">
        <v>1</v>
      </c>
      <c r="K475" s="14">
        <f t="shared" ca="1" si="47"/>
        <v>8</v>
      </c>
      <c r="M475" s="19" t="str">
        <f t="shared" ca="1" si="45"/>
        <v>INDVDEFFTF-78</v>
      </c>
      <c r="N475" s="23" t="str">
        <f t="shared" ca="1" si="46"/>
        <v>Motor vehicles Saving Tech-Haulage Tractors, Trucks, Fishing boats 7.8y</v>
      </c>
      <c r="O475" s="23" t="s">
        <v>32</v>
      </c>
      <c r="P475" s="23" t="s">
        <v>33</v>
      </c>
      <c r="Q475" s="23"/>
      <c r="R475" s="23"/>
      <c r="S475" s="19" t="s">
        <v>34</v>
      </c>
      <c r="V475" s="16" t="str">
        <f t="shared" ca="1" si="48"/>
        <v>VD</v>
      </c>
      <c r="W475" s="14" t="str">
        <f t="shared" ca="1" si="48"/>
        <v>Motor vehicles</v>
      </c>
      <c r="X475" s="3" t="str">
        <f>'EE investment costs'!D524</f>
        <v>TF-78</v>
      </c>
      <c r="Y475" s="3" t="str">
        <f>'EE investment costs'!E524</f>
        <v>Haulage Tractors, Trucks, Fishing boats</v>
      </c>
      <c r="AC475" s="123">
        <f>'EE investment costs'!C524</f>
        <v>7.8</v>
      </c>
      <c r="AD475" s="22"/>
    </row>
    <row r="476" spans="2:30">
      <c r="B476" s="14" t="str">
        <f t="shared" ca="1" si="44"/>
        <v>INDVDEFFMT-79</v>
      </c>
      <c r="C476" s="15" t="str">
        <f t="shared" ca="1" si="43"/>
        <v>IVDMT</v>
      </c>
      <c r="D476" s="16">
        <f>'EE investment costs'!$F$15</f>
        <v>2016</v>
      </c>
      <c r="E476" s="14">
        <f>VLOOKUP(X476,'EE investment costs'!$D$56:$R$656,15,0)</f>
        <v>6.39</v>
      </c>
      <c r="F476" s="17">
        <f ca="1">INDEX('EE investment costs'!$D$56:$R$656,MATCH(X476,'EE investment costs'!$D$56:$D$656,0),MATCH($V$8,'EE investment costs'!$D$56:$R$56,0))</f>
        <v>925.93121275090482</v>
      </c>
      <c r="I476" s="18">
        <v>1</v>
      </c>
      <c r="J476" s="18">
        <v>1</v>
      </c>
      <c r="K476" s="14">
        <f t="shared" ca="1" si="47"/>
        <v>3</v>
      </c>
      <c r="M476" s="19" t="str">
        <f t="shared" ca="1" si="45"/>
        <v>INDVDEFFMT-79</v>
      </c>
      <c r="N476" s="23" t="str">
        <f t="shared" ca="1" si="46"/>
        <v>Motor vehicles Saving Tech-Heat Medium Temp. up to 150C 7.9y</v>
      </c>
      <c r="O476" s="23" t="s">
        <v>32</v>
      </c>
      <c r="P476" s="23" t="s">
        <v>33</v>
      </c>
      <c r="Q476" s="23"/>
      <c r="R476" s="23"/>
      <c r="S476" s="19" t="s">
        <v>34</v>
      </c>
      <c r="V476" s="16" t="str">
        <f t="shared" ca="1" si="48"/>
        <v>VD</v>
      </c>
      <c r="W476" s="14" t="str">
        <f t="shared" ca="1" si="48"/>
        <v>Motor vehicles</v>
      </c>
      <c r="X476" s="3" t="str">
        <f>'EE investment costs'!D525</f>
        <v>MT-79</v>
      </c>
      <c r="Y476" s="3" t="str">
        <f>'EE investment costs'!E525</f>
        <v>Heat Medium Temp. up to 150C</v>
      </c>
      <c r="AC476" s="123">
        <f>'EE investment costs'!C525</f>
        <v>7.9</v>
      </c>
      <c r="AD476" s="22"/>
    </row>
    <row r="477" spans="2:30">
      <c r="B477" s="14" t="str">
        <f t="shared" ca="1" si="44"/>
        <v>INDVDEFFHT-79</v>
      </c>
      <c r="C477" s="15" t="str">
        <f t="shared" ca="1" si="43"/>
        <v>IVDHT</v>
      </c>
      <c r="D477" s="16">
        <f>'EE investment costs'!$F$15</f>
        <v>2016</v>
      </c>
      <c r="E477" s="14">
        <f>VLOOKUP(X477,'EE investment costs'!$D$56:$R$656,15,0)</f>
        <v>5.1120000000000001</v>
      </c>
      <c r="F477" s="17">
        <f ca="1">INDEX('EE investment costs'!$D$56:$R$656,MATCH(X477,'EE investment costs'!$D$56:$D$656,0),MATCH($V$8,'EE investment costs'!$D$56:$R$56,0))</f>
        <v>724.80677491412291</v>
      </c>
      <c r="I477" s="18">
        <v>1</v>
      </c>
      <c r="J477" s="18">
        <v>1</v>
      </c>
      <c r="K477" s="14">
        <f t="shared" ca="1" si="47"/>
        <v>5</v>
      </c>
      <c r="M477" s="19" t="str">
        <f t="shared" ca="1" si="45"/>
        <v>INDVDEFFHT-79</v>
      </c>
      <c r="N477" s="23" t="str">
        <f t="shared" ca="1" si="46"/>
        <v>Motor vehicles Saving Tech-Heat High Temp. over 150C 7.9y</v>
      </c>
      <c r="O477" s="23" t="s">
        <v>32</v>
      </c>
      <c r="P477" s="23" t="s">
        <v>33</v>
      </c>
      <c r="Q477" s="23"/>
      <c r="R477" s="23"/>
      <c r="S477" s="19" t="s">
        <v>34</v>
      </c>
      <c r="V477" s="16" t="str">
        <f t="shared" ca="1" si="48"/>
        <v>VD</v>
      </c>
      <c r="W477" s="14" t="str">
        <f t="shared" ca="1" si="48"/>
        <v>Motor vehicles</v>
      </c>
      <c r="X477" s="3" t="str">
        <f>'EE investment costs'!D526</f>
        <v>HT-79</v>
      </c>
      <c r="Y477" s="3" t="str">
        <f>'EE investment costs'!E526</f>
        <v>Heat High Temp. over 150C</v>
      </c>
      <c r="AC477" s="123">
        <f>'EE investment costs'!C526</f>
        <v>7.9</v>
      </c>
      <c r="AD477" s="22"/>
    </row>
    <row r="478" spans="2:30">
      <c r="B478" s="14" t="str">
        <f t="shared" ca="1" si="44"/>
        <v>INDVDEFFRH-79</v>
      </c>
      <c r="C478" s="15" t="str">
        <f t="shared" ca="1" si="43"/>
        <v>IVDRH</v>
      </c>
      <c r="D478" s="16">
        <f>'EE investment costs'!$F$15</f>
        <v>2016</v>
      </c>
      <c r="E478" s="14">
        <f>VLOOKUP(X478,'EE investment costs'!$D$56:$R$656,15,0)</f>
        <v>16.728000000000002</v>
      </c>
      <c r="F478" s="17">
        <f ca="1">INDEX('EE investment costs'!$D$56:$R$656,MATCH(X478,'EE investment costs'!$D$56:$D$656,0),MATCH($V$8,'EE investment costs'!$D$56:$R$56,0))</f>
        <v>1629.4445313535596</v>
      </c>
      <c r="I478" s="18">
        <v>1</v>
      </c>
      <c r="J478" s="18">
        <v>1</v>
      </c>
      <c r="K478" s="14">
        <f t="shared" ca="1" si="47"/>
        <v>0</v>
      </c>
      <c r="M478" s="19" t="str">
        <f t="shared" ca="1" si="45"/>
        <v>INDVDEFFRH-79</v>
      </c>
      <c r="N478" s="23" t="str">
        <f t="shared" ca="1" si="46"/>
        <v>Motor vehicles Saving Tech-Heat Room Heat 7.9y</v>
      </c>
      <c r="O478" s="23" t="s">
        <v>32</v>
      </c>
      <c r="P478" s="23" t="s">
        <v>33</v>
      </c>
      <c r="Q478" s="23"/>
      <c r="R478" s="23"/>
      <c r="S478" s="19" t="s">
        <v>34</v>
      </c>
      <c r="V478" s="16" t="str">
        <f t="shared" ca="1" si="48"/>
        <v>VD</v>
      </c>
      <c r="W478" s="14" t="str">
        <f t="shared" ca="1" si="48"/>
        <v>Motor vehicles</v>
      </c>
      <c r="X478" s="3" t="str">
        <f>'EE investment costs'!D527</f>
        <v>RH-79</v>
      </c>
      <c r="Y478" s="3" t="str">
        <f>'EE investment costs'!E527</f>
        <v>Heat Room Heat</v>
      </c>
      <c r="AC478" s="123">
        <f>'EE investment costs'!C527</f>
        <v>7.9</v>
      </c>
      <c r="AD478" s="22"/>
    </row>
    <row r="479" spans="2:30">
      <c r="B479" s="14" t="str">
        <f t="shared" ca="1" si="44"/>
        <v>INDVDEFFLA-79</v>
      </c>
      <c r="C479" s="15" t="str">
        <f t="shared" ca="1" si="43"/>
        <v>IVDLA</v>
      </c>
      <c r="D479" s="16">
        <f>'EE investment costs'!$F$15</f>
        <v>2016</v>
      </c>
      <c r="E479" s="14">
        <f>VLOOKUP(X479,'EE investment costs'!$D$56:$R$656,15,0)</f>
        <v>4.4183000000000003</v>
      </c>
      <c r="F479" s="17">
        <f ca="1">INDEX('EE investment costs'!$D$56:$R$656,MATCH(X479,'EE investment costs'!$D$56:$D$656,0),MATCH($V$8,'EE investment costs'!$D$56:$R$56,0))</f>
        <v>2175.6301051566602</v>
      </c>
      <c r="I479" s="18">
        <v>1</v>
      </c>
      <c r="J479" s="18">
        <v>1</v>
      </c>
      <c r="K479" s="14">
        <f t="shared" ca="1" si="47"/>
        <v>0</v>
      </c>
      <c r="M479" s="19" t="str">
        <f t="shared" ca="1" si="45"/>
        <v>INDVDEFFLA-79</v>
      </c>
      <c r="N479" s="23" t="str">
        <f t="shared" ca="1" si="46"/>
        <v>Motor vehicles Saving Tech-Light 7.9y</v>
      </c>
      <c r="O479" s="23" t="s">
        <v>32</v>
      </c>
      <c r="P479" s="23" t="s">
        <v>33</v>
      </c>
      <c r="Q479" s="23"/>
      <c r="R479" s="23"/>
      <c r="S479" s="19" t="s">
        <v>34</v>
      </c>
      <c r="V479" s="16" t="str">
        <f t="shared" ca="1" si="48"/>
        <v>VD</v>
      </c>
      <c r="W479" s="14" t="str">
        <f t="shared" ca="1" si="48"/>
        <v>Motor vehicles</v>
      </c>
      <c r="X479" s="3" t="str">
        <f>'EE investment costs'!D528</f>
        <v>LA-79</v>
      </c>
      <c r="Y479" s="3" t="str">
        <f>'EE investment costs'!E528</f>
        <v>Light</v>
      </c>
      <c r="AC479" s="123">
        <f>'EE investment costs'!C528</f>
        <v>7.9</v>
      </c>
      <c r="AD479" s="22"/>
    </row>
    <row r="480" spans="2:30">
      <c r="B480" s="14" t="str">
        <f t="shared" ca="1" si="44"/>
        <v>INDVDEFFEM-79</v>
      </c>
      <c r="C480" s="15" t="str">
        <f t="shared" ca="1" si="43"/>
        <v>IVDEM</v>
      </c>
      <c r="D480" s="16">
        <f>'EE investment costs'!$F$15</f>
        <v>2016</v>
      </c>
      <c r="E480" s="14">
        <f>VLOOKUP(X480,'EE investment costs'!$D$56:$R$656,15,0)</f>
        <v>4.6392150000000001</v>
      </c>
      <c r="F480" s="17">
        <f ca="1">INDEX('EE investment costs'!$D$56:$R$656,MATCH(X480,'EE investment costs'!$D$56:$D$656,0),MATCH($V$8,'EE investment costs'!$D$56:$R$56,0))</f>
        <v>2205.4763051641107</v>
      </c>
      <c r="I480" s="18">
        <v>1</v>
      </c>
      <c r="J480" s="18">
        <v>1</v>
      </c>
      <c r="K480" s="14">
        <f t="shared" ca="1" si="47"/>
        <v>0</v>
      </c>
      <c r="M480" s="19" t="str">
        <f t="shared" ca="1" si="45"/>
        <v>INDVDEFFEM-79</v>
      </c>
      <c r="N480" s="23" t="str">
        <f t="shared" ca="1" si="46"/>
        <v>Motor vehicles Saving Tech-Electric Motors 7.9y</v>
      </c>
      <c r="O480" s="23" t="s">
        <v>32</v>
      </c>
      <c r="P480" s="23" t="s">
        <v>33</v>
      </c>
      <c r="Q480" s="23"/>
      <c r="R480" s="23"/>
      <c r="S480" s="19" t="s">
        <v>34</v>
      </c>
      <c r="V480" s="16" t="str">
        <f t="shared" ca="1" si="48"/>
        <v>VD</v>
      </c>
      <c r="W480" s="14" t="str">
        <f t="shared" ca="1" si="48"/>
        <v>Motor vehicles</v>
      </c>
      <c r="X480" s="3" t="str">
        <f>'EE investment costs'!D529</f>
        <v>EM-79</v>
      </c>
      <c r="Y480" s="3" t="str">
        <f>'EE investment costs'!E529</f>
        <v>Electric Motors</v>
      </c>
      <c r="AC480" s="123">
        <f>'EE investment costs'!C529</f>
        <v>7.9</v>
      </c>
      <c r="AD480" s="22"/>
    </row>
    <row r="481" spans="2:30">
      <c r="B481" s="14" t="str">
        <f t="shared" ca="1" si="44"/>
        <v>INDVDEFFTF-79</v>
      </c>
      <c r="C481" s="15" t="str">
        <f t="shared" ca="1" si="43"/>
        <v>IVDTF</v>
      </c>
      <c r="D481" s="16">
        <f>'EE investment costs'!$F$15</f>
        <v>2016</v>
      </c>
      <c r="E481" s="14">
        <f>VLOOKUP(X481,'EE investment costs'!$D$56:$R$656,15,0)</f>
        <v>18.25</v>
      </c>
      <c r="F481" s="17">
        <f ca="1">INDEX('EE investment costs'!$D$56:$R$656,MATCH(X481,'EE investment costs'!$D$56:$D$656,0),MATCH($V$8,'EE investment costs'!$D$56:$R$56,0))</f>
        <v>0</v>
      </c>
      <c r="I481" s="18">
        <v>1</v>
      </c>
      <c r="J481" s="18">
        <v>1</v>
      </c>
      <c r="K481" s="14">
        <f t="shared" ca="1" si="47"/>
        <v>8</v>
      </c>
      <c r="M481" s="19" t="str">
        <f t="shared" ca="1" si="45"/>
        <v>INDVDEFFTF-79</v>
      </c>
      <c r="N481" s="23" t="str">
        <f t="shared" ca="1" si="46"/>
        <v>Motor vehicles Saving Tech-Haulage Tractors, Trucks, Fishing boats 7.9y</v>
      </c>
      <c r="O481" s="23" t="s">
        <v>32</v>
      </c>
      <c r="P481" s="23" t="s">
        <v>33</v>
      </c>
      <c r="Q481" s="23"/>
      <c r="R481" s="23"/>
      <c r="S481" s="19" t="s">
        <v>34</v>
      </c>
      <c r="V481" s="16" t="str">
        <f t="shared" ca="1" si="48"/>
        <v>VD</v>
      </c>
      <c r="W481" s="14" t="str">
        <f t="shared" ca="1" si="48"/>
        <v>Motor vehicles</v>
      </c>
      <c r="X481" s="3" t="str">
        <f>'EE investment costs'!D530</f>
        <v>TF-79</v>
      </c>
      <c r="Y481" s="3" t="str">
        <f>'EE investment costs'!E530</f>
        <v>Haulage Tractors, Trucks, Fishing boats</v>
      </c>
      <c r="AC481" s="123">
        <f>'EE investment costs'!C530</f>
        <v>7.9</v>
      </c>
      <c r="AD481" s="22"/>
    </row>
    <row r="482" spans="2:30">
      <c r="B482" s="14" t="str">
        <f t="shared" ca="1" si="44"/>
        <v>INDVDEFFMT-80</v>
      </c>
      <c r="C482" s="15" t="str">
        <f t="shared" ca="1" si="43"/>
        <v>IVDMT</v>
      </c>
      <c r="D482" s="16">
        <f>'EE investment costs'!$F$15</f>
        <v>2016</v>
      </c>
      <c r="E482" s="14">
        <f>VLOOKUP(X482,'EE investment costs'!$D$56:$R$656,15,0)</f>
        <v>6.4</v>
      </c>
      <c r="F482" s="17">
        <f ca="1">INDEX('EE investment costs'!$D$56:$R$656,MATCH(X482,'EE investment costs'!$D$56:$D$656,0),MATCH($V$8,'EE investment costs'!$D$56:$R$56,0))</f>
        <v>935.19852382993622</v>
      </c>
      <c r="I482" s="18">
        <v>1</v>
      </c>
      <c r="J482" s="18">
        <v>1</v>
      </c>
      <c r="K482" s="14">
        <f t="shared" ca="1" si="47"/>
        <v>3</v>
      </c>
      <c r="M482" s="19" t="str">
        <f t="shared" ca="1" si="45"/>
        <v>INDVDEFFMT-80</v>
      </c>
      <c r="N482" s="23" t="str">
        <f t="shared" ca="1" si="46"/>
        <v>Motor vehicles Saving Tech-Heat Medium Temp. up to 150C 8y</v>
      </c>
      <c r="O482" s="23" t="s">
        <v>32</v>
      </c>
      <c r="P482" s="23" t="s">
        <v>33</v>
      </c>
      <c r="Q482" s="23"/>
      <c r="R482" s="23"/>
      <c r="S482" s="19" t="s">
        <v>34</v>
      </c>
      <c r="V482" s="16" t="str">
        <f t="shared" ca="1" si="48"/>
        <v>VD</v>
      </c>
      <c r="W482" s="14" t="str">
        <f t="shared" ca="1" si="48"/>
        <v>Motor vehicles</v>
      </c>
      <c r="X482" s="3" t="str">
        <f>'EE investment costs'!D531</f>
        <v>MT-80</v>
      </c>
      <c r="Y482" s="3" t="str">
        <f>'EE investment costs'!E531</f>
        <v>Heat Medium Temp. up to 150C</v>
      </c>
      <c r="AC482" s="123">
        <f>'EE investment costs'!C531</f>
        <v>8</v>
      </c>
      <c r="AD482" s="22"/>
    </row>
    <row r="483" spans="2:30">
      <c r="B483" s="14" t="str">
        <f t="shared" ca="1" si="44"/>
        <v>INDVDEFFHT-80</v>
      </c>
      <c r="C483" s="15" t="str">
        <f t="shared" ca="1" si="43"/>
        <v>IVDHT</v>
      </c>
      <c r="D483" s="16">
        <f>'EE investment costs'!$F$15</f>
        <v>2016</v>
      </c>
      <c r="E483" s="14">
        <f>VLOOKUP(X483,'EE investment costs'!$D$56:$R$656,15,0)</f>
        <v>5.12</v>
      </c>
      <c r="F483" s="17">
        <f ca="1">INDEX('EE investment costs'!$D$56:$R$656,MATCH(X483,'EE investment costs'!$D$56:$D$656,0),MATCH($V$8,'EE investment costs'!$D$56:$R$56,0))</f>
        <v>731.19113593476618</v>
      </c>
      <c r="I483" s="18">
        <v>1</v>
      </c>
      <c r="J483" s="18">
        <v>1</v>
      </c>
      <c r="K483" s="14">
        <f t="shared" ca="1" si="47"/>
        <v>5</v>
      </c>
      <c r="M483" s="19" t="str">
        <f t="shared" ca="1" si="45"/>
        <v>INDVDEFFHT-80</v>
      </c>
      <c r="N483" s="23" t="str">
        <f t="shared" ca="1" si="46"/>
        <v>Motor vehicles Saving Tech-Heat High Temp. over 150C 8y</v>
      </c>
      <c r="O483" s="23" t="s">
        <v>32</v>
      </c>
      <c r="P483" s="23" t="s">
        <v>33</v>
      </c>
      <c r="Q483" s="23"/>
      <c r="R483" s="23"/>
      <c r="S483" s="19" t="s">
        <v>34</v>
      </c>
      <c r="V483" s="16" t="str">
        <f t="shared" ca="1" si="48"/>
        <v>VD</v>
      </c>
      <c r="W483" s="14" t="str">
        <f t="shared" ca="1" si="48"/>
        <v>Motor vehicles</v>
      </c>
      <c r="X483" s="3" t="str">
        <f>'EE investment costs'!D532</f>
        <v>HT-80</v>
      </c>
      <c r="Y483" s="3" t="str">
        <f>'EE investment costs'!E532</f>
        <v>Heat High Temp. over 150C</v>
      </c>
      <c r="AC483" s="123">
        <f>'EE investment costs'!C532</f>
        <v>8</v>
      </c>
      <c r="AD483" s="22"/>
    </row>
    <row r="484" spans="2:30">
      <c r="B484" s="14" t="str">
        <f t="shared" ca="1" si="44"/>
        <v>INDVDEFFRH-80</v>
      </c>
      <c r="C484" s="15" t="str">
        <f t="shared" ca="1" si="43"/>
        <v>IVDRH</v>
      </c>
      <c r="D484" s="16">
        <f>'EE investment costs'!$F$15</f>
        <v>2016</v>
      </c>
      <c r="E484" s="14">
        <f>VLOOKUP(X484,'EE investment costs'!$D$56:$R$656,15,0)</f>
        <v>16.74666666666667</v>
      </c>
      <c r="F484" s="17">
        <f ca="1">INDEX('EE investment costs'!$D$56:$R$656,MATCH(X484,'EE investment costs'!$D$56:$D$656,0),MATCH($V$8,'EE investment costs'!$D$56:$R$56,0))</f>
        <v>1666.4773616115945</v>
      </c>
      <c r="I484" s="18">
        <v>1</v>
      </c>
      <c r="J484" s="18">
        <v>1</v>
      </c>
      <c r="K484" s="14">
        <f t="shared" ca="1" si="47"/>
        <v>0</v>
      </c>
      <c r="M484" s="19" t="str">
        <f t="shared" ca="1" si="45"/>
        <v>INDVDEFFRH-80</v>
      </c>
      <c r="N484" s="23" t="str">
        <f t="shared" ca="1" si="46"/>
        <v>Motor vehicles Saving Tech-Heat Room Heat 8y</v>
      </c>
      <c r="O484" s="23" t="s">
        <v>32</v>
      </c>
      <c r="P484" s="23" t="s">
        <v>33</v>
      </c>
      <c r="Q484" s="23"/>
      <c r="R484" s="23"/>
      <c r="S484" s="19" t="s">
        <v>34</v>
      </c>
      <c r="V484" s="16" t="str">
        <f t="shared" ca="1" si="48"/>
        <v>VD</v>
      </c>
      <c r="W484" s="14" t="str">
        <f t="shared" ca="1" si="48"/>
        <v>Motor vehicles</v>
      </c>
      <c r="X484" s="3" t="str">
        <f>'EE investment costs'!D533</f>
        <v>RH-80</v>
      </c>
      <c r="Y484" s="3" t="str">
        <f>'EE investment costs'!E533</f>
        <v>Heat Room Heat</v>
      </c>
      <c r="AC484" s="123">
        <f>'EE investment costs'!C533</f>
        <v>8</v>
      </c>
      <c r="AD484" s="22"/>
    </row>
    <row r="485" spans="2:30">
      <c r="B485" s="14" t="str">
        <f t="shared" ca="1" si="44"/>
        <v>INDVDEFFLA-80</v>
      </c>
      <c r="C485" s="15" t="str">
        <f t="shared" ca="1" si="43"/>
        <v>IVDLA</v>
      </c>
      <c r="D485" s="16">
        <f>'EE investment costs'!$F$15</f>
        <v>2016</v>
      </c>
      <c r="E485" s="14">
        <f>VLOOKUP(X485,'EE investment costs'!$D$56:$R$656,15,0)</f>
        <v>4.4313333333333338</v>
      </c>
      <c r="F485" s="17">
        <f ca="1">INDEX('EE investment costs'!$D$56:$R$656,MATCH(X485,'EE investment costs'!$D$56:$D$656,0),MATCH($V$8,'EE investment costs'!$D$56:$R$56,0))</f>
        <v>2191.0233178281633</v>
      </c>
      <c r="I485" s="18">
        <v>1</v>
      </c>
      <c r="J485" s="18">
        <v>1</v>
      </c>
      <c r="K485" s="14">
        <f t="shared" ca="1" si="47"/>
        <v>0</v>
      </c>
      <c r="M485" s="19" t="str">
        <f t="shared" ca="1" si="45"/>
        <v>INDVDEFFLA-80</v>
      </c>
      <c r="N485" s="23" t="str">
        <f t="shared" ca="1" si="46"/>
        <v>Motor vehicles Saving Tech-Light 8y</v>
      </c>
      <c r="O485" s="23" t="s">
        <v>32</v>
      </c>
      <c r="P485" s="23" t="s">
        <v>33</v>
      </c>
      <c r="Q485" s="23"/>
      <c r="R485" s="23"/>
      <c r="S485" s="19" t="s">
        <v>34</v>
      </c>
      <c r="V485" s="16" t="str">
        <f t="shared" ca="1" si="48"/>
        <v>VD</v>
      </c>
      <c r="W485" s="14" t="str">
        <f t="shared" ca="1" si="48"/>
        <v>Motor vehicles</v>
      </c>
      <c r="X485" s="3" t="str">
        <f>'EE investment costs'!D534</f>
        <v>LA-80</v>
      </c>
      <c r="Y485" s="3" t="str">
        <f>'EE investment costs'!E534</f>
        <v>Light</v>
      </c>
      <c r="AC485" s="123">
        <f>'EE investment costs'!C534</f>
        <v>8</v>
      </c>
      <c r="AD485" s="22"/>
    </row>
    <row r="486" spans="2:30">
      <c r="B486" s="14" t="str">
        <f t="shared" ca="1" si="44"/>
        <v>INDVDEFFEM-80</v>
      </c>
      <c r="C486" s="15" t="str">
        <f t="shared" ca="1" si="43"/>
        <v>IVDEM</v>
      </c>
      <c r="D486" s="16">
        <f>'EE investment costs'!$F$15</f>
        <v>2016</v>
      </c>
      <c r="E486" s="14">
        <f>VLOOKUP(X486,'EE investment costs'!$D$56:$R$656,15,0)</f>
        <v>4.6528999999999998</v>
      </c>
      <c r="F486" s="17">
        <f ca="1">INDEX('EE investment costs'!$D$56:$R$656,MATCH(X486,'EE investment costs'!$D$56:$D$656,0),MATCH($V$8,'EE investment costs'!$D$56:$R$56,0))</f>
        <v>2223.4793030760388</v>
      </c>
      <c r="I486" s="18">
        <v>1</v>
      </c>
      <c r="J486" s="18">
        <v>1</v>
      </c>
      <c r="K486" s="14">
        <f t="shared" ca="1" si="47"/>
        <v>0</v>
      </c>
      <c r="M486" s="19" t="str">
        <f t="shared" ca="1" si="45"/>
        <v>INDVDEFFEM-80</v>
      </c>
      <c r="N486" s="23" t="str">
        <f t="shared" ca="1" si="46"/>
        <v>Motor vehicles Saving Tech-Electric Motors 8y</v>
      </c>
      <c r="O486" s="23" t="s">
        <v>32</v>
      </c>
      <c r="P486" s="23" t="s">
        <v>33</v>
      </c>
      <c r="Q486" s="23"/>
      <c r="R486" s="23"/>
      <c r="S486" s="19" t="s">
        <v>34</v>
      </c>
      <c r="V486" s="16" t="str">
        <f t="shared" ca="1" si="48"/>
        <v>VD</v>
      </c>
      <c r="W486" s="14" t="str">
        <f t="shared" ca="1" si="48"/>
        <v>Motor vehicles</v>
      </c>
      <c r="X486" s="3" t="str">
        <f>'EE investment costs'!D535</f>
        <v>EM-80</v>
      </c>
      <c r="Y486" s="3" t="str">
        <f>'EE investment costs'!E535</f>
        <v>Electric Motors</v>
      </c>
      <c r="AC486" s="123">
        <f>'EE investment costs'!C535</f>
        <v>8</v>
      </c>
      <c r="AD486" s="22"/>
    </row>
    <row r="487" spans="2:30" ht="13.5" thickBot="1">
      <c r="B487" s="14" t="str">
        <f t="shared" ca="1" si="44"/>
        <v>INDVDEFFTF-80</v>
      </c>
      <c r="C487" s="15" t="str">
        <f t="shared" ca="1" si="43"/>
        <v>IVDTF</v>
      </c>
      <c r="D487" s="16">
        <f>'EE investment costs'!$F$15</f>
        <v>2016</v>
      </c>
      <c r="E487" s="14">
        <f>VLOOKUP(X487,'EE investment costs'!$D$56:$R$656,15,0)</f>
        <v>18.333333333333332</v>
      </c>
      <c r="F487" s="17">
        <f ca="1">INDEX('EE investment costs'!$D$56:$R$656,MATCH(X487,'EE investment costs'!$D$56:$D$656,0),MATCH($V$8,'EE investment costs'!$D$56:$R$56,0))</f>
        <v>0</v>
      </c>
      <c r="I487" s="18">
        <v>1</v>
      </c>
      <c r="J487" s="18">
        <v>1</v>
      </c>
      <c r="K487" s="14">
        <f t="shared" ca="1" si="47"/>
        <v>8</v>
      </c>
      <c r="M487" s="24" t="str">
        <f t="shared" ca="1" si="45"/>
        <v>INDVDEFFTF-80</v>
      </c>
      <c r="N487" s="25" t="str">
        <f t="shared" ca="1" si="46"/>
        <v>Motor vehicles Saving Tech-Haulage Tractors, Trucks, Fishing boats 8y</v>
      </c>
      <c r="O487" s="25" t="s">
        <v>32</v>
      </c>
      <c r="P487" s="25" t="s">
        <v>33</v>
      </c>
      <c r="Q487" s="25"/>
      <c r="R487" s="25"/>
      <c r="S487" s="24" t="s">
        <v>34</v>
      </c>
      <c r="V487" s="16" t="str">
        <f t="shared" ca="1" si="48"/>
        <v>VD</v>
      </c>
      <c r="W487" s="14" t="str">
        <f t="shared" ca="1" si="48"/>
        <v>Motor vehicles</v>
      </c>
      <c r="X487" s="3" t="str">
        <f>'EE investment costs'!D536</f>
        <v>TF-80</v>
      </c>
      <c r="Y487" s="3" t="str">
        <f>'EE investment costs'!E536</f>
        <v>Haulage Tractors, Trucks, Fishing boats</v>
      </c>
      <c r="AC487" s="123">
        <f>'EE investment costs'!C536</f>
        <v>8</v>
      </c>
      <c r="AD487" s="22"/>
    </row>
    <row r="488" spans="2:30">
      <c r="B488" s="14" t="str">
        <f t="shared" ca="1" si="44"/>
        <v>INDVDEFFMT-81</v>
      </c>
      <c r="C488" s="15" t="str">
        <f ca="1">"I"&amp;MID(B488,4,1)&amp;"D"&amp;MID(B488,9,2)</f>
        <v>IVDMT</v>
      </c>
      <c r="D488" s="16">
        <f>'EE investment costs'!$F$15</f>
        <v>2016</v>
      </c>
      <c r="E488" s="14">
        <f>VLOOKUP(X488,'EE investment costs'!$D$56:$R$656,15,0)</f>
        <v>6.41</v>
      </c>
      <c r="F488" s="17">
        <f ca="1">INDEX('EE investment costs'!$D$56:$R$656,MATCH(X488,'EE investment costs'!$D$56:$D$656,0),MATCH($V$8,'EE investment costs'!$D$56:$R$56,0))</f>
        <v>944.46583490896762</v>
      </c>
      <c r="I488" s="18">
        <v>1</v>
      </c>
      <c r="J488" s="18">
        <v>1</v>
      </c>
      <c r="K488" s="14">
        <f t="shared" ca="1" si="47"/>
        <v>3</v>
      </c>
      <c r="M488" s="20" t="str">
        <f t="shared" ca="1" si="45"/>
        <v>INDVDEFFMT-81</v>
      </c>
      <c r="N488" s="21" t="str">
        <f t="shared" ca="1" si="46"/>
        <v>Motor vehicles Saving Tech-Heat Medium Temp. up to 150C 8.1y</v>
      </c>
      <c r="O488" s="21" t="s">
        <v>32</v>
      </c>
      <c r="P488" s="21" t="s">
        <v>33</v>
      </c>
      <c r="Q488" s="21"/>
      <c r="R488" s="21"/>
      <c r="S488" s="20" t="s">
        <v>34</v>
      </c>
      <c r="V488" s="16" t="str">
        <f t="shared" ca="1" si="48"/>
        <v>VD</v>
      </c>
      <c r="W488" s="14" t="str">
        <f t="shared" ca="1" si="48"/>
        <v>Motor vehicles</v>
      </c>
      <c r="X488" s="3" t="str">
        <f>'EE investment costs'!D537</f>
        <v>MT-81</v>
      </c>
      <c r="Y488" s="3" t="str">
        <f>'EE investment costs'!E537</f>
        <v>Heat Medium Temp. up to 150C</v>
      </c>
      <c r="AC488" s="123">
        <f>'EE investment costs'!C537</f>
        <v>8.1</v>
      </c>
      <c r="AD488" s="22"/>
    </row>
    <row r="489" spans="2:30">
      <c r="B489" s="14" t="str">
        <f t="shared" ca="1" si="44"/>
        <v>INDVDEFFHT-81</v>
      </c>
      <c r="C489" s="15" t="str">
        <f t="shared" ref="C489:C547" ca="1" si="49">"I"&amp;MID(B489,4,1)&amp;"D"&amp;MID(B489,9,2)</f>
        <v>IVDHT</v>
      </c>
      <c r="D489" s="16">
        <f>'EE investment costs'!$F$15</f>
        <v>2016</v>
      </c>
      <c r="E489" s="14">
        <f>VLOOKUP(X489,'EE investment costs'!$D$56:$R$656,15,0)</f>
        <v>5.1280000000000001</v>
      </c>
      <c r="F489" s="17">
        <f ca="1">INDEX('EE investment costs'!$D$56:$R$656,MATCH(X489,'EE investment costs'!$D$56:$D$656,0),MATCH($V$8,'EE investment costs'!$D$56:$R$56,0))</f>
        <v>737.57549695540956</v>
      </c>
      <c r="I489" s="18">
        <v>1</v>
      </c>
      <c r="J489" s="18">
        <v>1</v>
      </c>
      <c r="K489" s="14">
        <f t="shared" ca="1" si="47"/>
        <v>5</v>
      </c>
      <c r="M489" s="19" t="str">
        <f t="shared" ca="1" si="45"/>
        <v>INDVDEFFHT-81</v>
      </c>
      <c r="N489" s="23" t="str">
        <f t="shared" ca="1" si="46"/>
        <v>Motor vehicles Saving Tech-Heat High Temp. over 150C 8.1y</v>
      </c>
      <c r="O489" s="23" t="s">
        <v>32</v>
      </c>
      <c r="P489" s="23" t="s">
        <v>33</v>
      </c>
      <c r="Q489" s="23"/>
      <c r="R489" s="23"/>
      <c r="S489" s="19" t="s">
        <v>34</v>
      </c>
      <c r="V489" s="16" t="str">
        <f t="shared" ca="1" si="48"/>
        <v>VD</v>
      </c>
      <c r="W489" s="14" t="str">
        <f t="shared" ca="1" si="48"/>
        <v>Motor vehicles</v>
      </c>
      <c r="X489" s="3" t="str">
        <f>'EE investment costs'!D538</f>
        <v>HT-81</v>
      </c>
      <c r="Y489" s="3" t="str">
        <f>'EE investment costs'!E538</f>
        <v>Heat High Temp. over 150C</v>
      </c>
      <c r="AC489" s="123">
        <f>'EE investment costs'!C538</f>
        <v>8.1</v>
      </c>
      <c r="AD489" s="22"/>
    </row>
    <row r="490" spans="2:30">
      <c r="B490" s="14" t="str">
        <f t="shared" ca="1" si="44"/>
        <v>INDVDEFFRH-81</v>
      </c>
      <c r="C490" s="15" t="str">
        <f t="shared" ca="1" si="49"/>
        <v>IVDRH</v>
      </c>
      <c r="D490" s="16">
        <f>'EE investment costs'!$F$15</f>
        <v>2016</v>
      </c>
      <c r="E490" s="14">
        <f>VLOOKUP(X490,'EE investment costs'!$D$56:$R$656,15,0)</f>
        <v>16.765333333333334</v>
      </c>
      <c r="F490" s="17">
        <f ca="1">INDEX('EE investment costs'!$D$56:$R$656,MATCH(X490,'EE investment costs'!$D$56:$D$656,0),MATCH($V$8,'EE investment costs'!$D$56:$R$56,0))</f>
        <v>1703.5101918696296</v>
      </c>
      <c r="I490" s="18">
        <v>1</v>
      </c>
      <c r="J490" s="18">
        <v>1</v>
      </c>
      <c r="K490" s="14">
        <f t="shared" ca="1" si="47"/>
        <v>0</v>
      </c>
      <c r="M490" s="19" t="str">
        <f t="shared" ca="1" si="45"/>
        <v>INDVDEFFRH-81</v>
      </c>
      <c r="N490" s="23" t="str">
        <f t="shared" ca="1" si="46"/>
        <v>Motor vehicles Saving Tech-Heat Room Heat 8.1y</v>
      </c>
      <c r="O490" s="23" t="s">
        <v>32</v>
      </c>
      <c r="P490" s="23" t="s">
        <v>33</v>
      </c>
      <c r="Q490" s="23"/>
      <c r="R490" s="23"/>
      <c r="S490" s="19" t="s">
        <v>34</v>
      </c>
      <c r="V490" s="16" t="str">
        <f t="shared" ca="1" si="48"/>
        <v>VD</v>
      </c>
      <c r="W490" s="14" t="str">
        <f t="shared" ca="1" si="48"/>
        <v>Motor vehicles</v>
      </c>
      <c r="X490" s="3" t="str">
        <f>'EE investment costs'!D539</f>
        <v>RH-81</v>
      </c>
      <c r="Y490" s="3" t="str">
        <f>'EE investment costs'!E539</f>
        <v>Heat Room Heat</v>
      </c>
      <c r="AC490" s="123">
        <f>'EE investment costs'!C539</f>
        <v>8.1</v>
      </c>
      <c r="AD490" s="22"/>
    </row>
    <row r="491" spans="2:30">
      <c r="B491" s="14" t="str">
        <f t="shared" ca="1" si="44"/>
        <v>INDVDEFFLA-81</v>
      </c>
      <c r="C491" s="15" t="str">
        <f t="shared" ca="1" si="49"/>
        <v>IVDLA</v>
      </c>
      <c r="D491" s="16">
        <f>'EE investment costs'!$F$15</f>
        <v>2016</v>
      </c>
      <c r="E491" s="14">
        <f>VLOOKUP(X491,'EE investment costs'!$D$56:$R$656,15,0)</f>
        <v>4.4443666666666672</v>
      </c>
      <c r="F491" s="17">
        <f ca="1">INDEX('EE investment costs'!$D$56:$R$656,MATCH(X491,'EE investment costs'!$D$56:$D$656,0),MATCH($V$8,'EE investment costs'!$D$56:$R$56,0))</f>
        <v>2206.4165304996664</v>
      </c>
      <c r="I491" s="18">
        <v>1</v>
      </c>
      <c r="J491" s="18">
        <v>1</v>
      </c>
      <c r="K491" s="14">
        <f t="shared" ca="1" si="47"/>
        <v>0</v>
      </c>
      <c r="M491" s="19" t="str">
        <f t="shared" ca="1" si="45"/>
        <v>INDVDEFFLA-81</v>
      </c>
      <c r="N491" s="23" t="str">
        <f t="shared" ca="1" si="46"/>
        <v>Motor vehicles Saving Tech-Light 8.1y</v>
      </c>
      <c r="O491" s="23" t="s">
        <v>32</v>
      </c>
      <c r="P491" s="23" t="s">
        <v>33</v>
      </c>
      <c r="Q491" s="23"/>
      <c r="R491" s="23"/>
      <c r="S491" s="19" t="s">
        <v>34</v>
      </c>
      <c r="V491" s="16" t="str">
        <f t="shared" ca="1" si="48"/>
        <v>VD</v>
      </c>
      <c r="W491" s="14" t="str">
        <f t="shared" ca="1" si="48"/>
        <v>Motor vehicles</v>
      </c>
      <c r="X491" s="3" t="str">
        <f>'EE investment costs'!D540</f>
        <v>LA-81</v>
      </c>
      <c r="Y491" s="3" t="str">
        <f>'EE investment costs'!E540</f>
        <v>Light</v>
      </c>
      <c r="AC491" s="123">
        <f>'EE investment costs'!C540</f>
        <v>8.1</v>
      </c>
      <c r="AD491" s="22"/>
    </row>
    <row r="492" spans="2:30">
      <c r="B492" s="14" t="str">
        <f t="shared" ca="1" si="44"/>
        <v>INDVDEFFEM-81</v>
      </c>
      <c r="C492" s="15" t="str">
        <f t="shared" ca="1" si="49"/>
        <v>IVDEM</v>
      </c>
      <c r="D492" s="16">
        <f>'EE investment costs'!$F$15</f>
        <v>2016</v>
      </c>
      <c r="E492" s="14">
        <f>VLOOKUP(X492,'EE investment costs'!$D$56:$R$656,15,0)</f>
        <v>4.6665849999999995</v>
      </c>
      <c r="F492" s="17">
        <f ca="1">INDEX('EE investment costs'!$D$56:$R$656,MATCH(X492,'EE investment costs'!$D$56:$D$656,0),MATCH($V$8,'EE investment costs'!$D$56:$R$56,0))</f>
        <v>2241.4823009879678</v>
      </c>
      <c r="I492" s="18">
        <v>1</v>
      </c>
      <c r="J492" s="18">
        <v>1</v>
      </c>
      <c r="K492" s="14">
        <f t="shared" ca="1" si="47"/>
        <v>0</v>
      </c>
      <c r="M492" s="19" t="str">
        <f t="shared" ca="1" si="45"/>
        <v>INDVDEFFEM-81</v>
      </c>
      <c r="N492" s="23" t="str">
        <f t="shared" ca="1" si="46"/>
        <v>Motor vehicles Saving Tech-Electric Motors 8.1y</v>
      </c>
      <c r="O492" s="23" t="s">
        <v>32</v>
      </c>
      <c r="P492" s="23" t="s">
        <v>33</v>
      </c>
      <c r="Q492" s="23"/>
      <c r="R492" s="23"/>
      <c r="S492" s="19" t="s">
        <v>34</v>
      </c>
      <c r="V492" s="16" t="str">
        <f t="shared" ca="1" si="48"/>
        <v>VD</v>
      </c>
      <c r="W492" s="14" t="str">
        <f t="shared" ca="1" si="48"/>
        <v>Motor vehicles</v>
      </c>
      <c r="X492" s="3" t="str">
        <f>'EE investment costs'!D541</f>
        <v>EM-81</v>
      </c>
      <c r="Y492" s="3" t="str">
        <f>'EE investment costs'!E541</f>
        <v>Electric Motors</v>
      </c>
      <c r="AC492" s="123">
        <f>'EE investment costs'!C541</f>
        <v>8.1</v>
      </c>
      <c r="AD492" s="22"/>
    </row>
    <row r="493" spans="2:30">
      <c r="B493" s="14" t="str">
        <f t="shared" ca="1" si="44"/>
        <v>INDVDEFFTF-81</v>
      </c>
      <c r="C493" s="15" t="str">
        <f t="shared" ca="1" si="49"/>
        <v>IVDTF</v>
      </c>
      <c r="D493" s="16">
        <f>'EE investment costs'!$F$15</f>
        <v>2016</v>
      </c>
      <c r="E493" s="14">
        <f>VLOOKUP(X493,'EE investment costs'!$D$56:$R$656,15,0)</f>
        <v>18.416666666666664</v>
      </c>
      <c r="F493" s="17">
        <f ca="1">INDEX('EE investment costs'!$D$56:$R$656,MATCH(X493,'EE investment costs'!$D$56:$D$656,0),MATCH($V$8,'EE investment costs'!$D$56:$R$56,0))</f>
        <v>0</v>
      </c>
      <c r="I493" s="18">
        <v>1</v>
      </c>
      <c r="J493" s="18">
        <v>1</v>
      </c>
      <c r="K493" s="14">
        <f t="shared" ca="1" si="47"/>
        <v>8</v>
      </c>
      <c r="M493" s="19" t="str">
        <f t="shared" ca="1" si="45"/>
        <v>INDVDEFFTF-81</v>
      </c>
      <c r="N493" s="23" t="str">
        <f t="shared" ca="1" si="46"/>
        <v>Motor vehicles Saving Tech-Haulage Tractors, Trucks, Fishing boats 8.1y</v>
      </c>
      <c r="O493" s="23" t="s">
        <v>32</v>
      </c>
      <c r="P493" s="23" t="s">
        <v>33</v>
      </c>
      <c r="Q493" s="23"/>
      <c r="R493" s="23"/>
      <c r="S493" s="19" t="s">
        <v>34</v>
      </c>
      <c r="V493" s="16" t="str">
        <f t="shared" ca="1" si="48"/>
        <v>VD</v>
      </c>
      <c r="W493" s="14" t="str">
        <f t="shared" ca="1" si="48"/>
        <v>Motor vehicles</v>
      </c>
      <c r="X493" s="3" t="str">
        <f>'EE investment costs'!D542</f>
        <v>TF-81</v>
      </c>
      <c r="Y493" s="3" t="str">
        <f>'EE investment costs'!E542</f>
        <v>Haulage Tractors, Trucks, Fishing boats</v>
      </c>
      <c r="AC493" s="123">
        <f>'EE investment costs'!C542</f>
        <v>8.1</v>
      </c>
      <c r="AD493" s="22"/>
    </row>
    <row r="494" spans="2:30">
      <c r="B494" s="14" t="str">
        <f t="shared" ca="1" si="44"/>
        <v>INDVDEFFMT-82</v>
      </c>
      <c r="C494" s="15" t="str">
        <f t="shared" ca="1" si="49"/>
        <v>IVDMT</v>
      </c>
      <c r="D494" s="16">
        <f>'EE investment costs'!$F$15</f>
        <v>2016</v>
      </c>
      <c r="E494" s="14">
        <f>VLOOKUP(X494,'EE investment costs'!$D$56:$R$656,15,0)</f>
        <v>6.42</v>
      </c>
      <c r="F494" s="17">
        <f ca="1">INDEX('EE investment costs'!$D$56:$R$656,MATCH(X494,'EE investment costs'!$D$56:$D$656,0),MATCH($V$8,'EE investment costs'!$D$56:$R$56,0))</f>
        <v>953.73314598799902</v>
      </c>
      <c r="I494" s="18">
        <v>1</v>
      </c>
      <c r="J494" s="18">
        <v>1</v>
      </c>
      <c r="K494" s="14">
        <f t="shared" ca="1" si="47"/>
        <v>3</v>
      </c>
      <c r="M494" s="19" t="str">
        <f t="shared" ca="1" si="45"/>
        <v>INDVDEFFMT-82</v>
      </c>
      <c r="N494" s="23" t="str">
        <f t="shared" ca="1" si="46"/>
        <v>Motor vehicles Saving Tech-Heat Medium Temp. up to 150C 8.2y</v>
      </c>
      <c r="O494" s="23" t="s">
        <v>32</v>
      </c>
      <c r="P494" s="23" t="s">
        <v>33</v>
      </c>
      <c r="Q494" s="23"/>
      <c r="R494" s="23"/>
      <c r="S494" s="19" t="s">
        <v>34</v>
      </c>
      <c r="V494" s="16" t="str">
        <f t="shared" ca="1" si="48"/>
        <v>VD</v>
      </c>
      <c r="W494" s="14" t="str">
        <f t="shared" ca="1" si="48"/>
        <v>Motor vehicles</v>
      </c>
      <c r="X494" s="3" t="str">
        <f>'EE investment costs'!D543</f>
        <v>MT-82</v>
      </c>
      <c r="Y494" s="3" t="str">
        <f>'EE investment costs'!E543</f>
        <v>Heat Medium Temp. up to 150C</v>
      </c>
      <c r="AC494" s="123">
        <f>'EE investment costs'!C543</f>
        <v>8.1999999999999993</v>
      </c>
      <c r="AD494" s="22"/>
    </row>
    <row r="495" spans="2:30">
      <c r="B495" s="14" t="str">
        <f t="shared" ca="1" si="44"/>
        <v>INDVDEFFHT-82</v>
      </c>
      <c r="C495" s="15" t="str">
        <f t="shared" ca="1" si="49"/>
        <v>IVDHT</v>
      </c>
      <c r="D495" s="16">
        <f>'EE investment costs'!$F$15</f>
        <v>2016</v>
      </c>
      <c r="E495" s="14">
        <f>VLOOKUP(X495,'EE investment costs'!$D$56:$R$656,15,0)</f>
        <v>5.1360000000000001</v>
      </c>
      <c r="F495" s="17">
        <f ca="1">INDEX('EE investment costs'!$D$56:$R$656,MATCH(X495,'EE investment costs'!$D$56:$D$656,0),MATCH($V$8,'EE investment costs'!$D$56:$R$56,0))</f>
        <v>743.95985797605317</v>
      </c>
      <c r="I495" s="18">
        <v>1</v>
      </c>
      <c r="J495" s="18">
        <v>1</v>
      </c>
      <c r="K495" s="14">
        <f t="shared" ca="1" si="47"/>
        <v>5</v>
      </c>
      <c r="M495" s="19" t="str">
        <f t="shared" ca="1" si="45"/>
        <v>INDVDEFFHT-82</v>
      </c>
      <c r="N495" s="23" t="str">
        <f t="shared" ca="1" si="46"/>
        <v>Motor vehicles Saving Tech-Heat High Temp. over 150C 8.2y</v>
      </c>
      <c r="O495" s="23" t="s">
        <v>32</v>
      </c>
      <c r="P495" s="23" t="s">
        <v>33</v>
      </c>
      <c r="Q495" s="23"/>
      <c r="R495" s="23"/>
      <c r="S495" s="19" t="s">
        <v>34</v>
      </c>
      <c r="V495" s="16" t="str">
        <f t="shared" ca="1" si="48"/>
        <v>VD</v>
      </c>
      <c r="W495" s="14" t="str">
        <f t="shared" ca="1" si="48"/>
        <v>Motor vehicles</v>
      </c>
      <c r="X495" s="3" t="str">
        <f>'EE investment costs'!D544</f>
        <v>HT-82</v>
      </c>
      <c r="Y495" s="3" t="str">
        <f>'EE investment costs'!E544</f>
        <v>Heat High Temp. over 150C</v>
      </c>
      <c r="AC495" s="123">
        <f>'EE investment costs'!C544</f>
        <v>8.1999999999999993</v>
      </c>
      <c r="AD495" s="22"/>
    </row>
    <row r="496" spans="2:30">
      <c r="B496" s="14" t="str">
        <f t="shared" ca="1" si="44"/>
        <v>INDVDEFFRH-82</v>
      </c>
      <c r="C496" s="15" t="str">
        <f t="shared" ca="1" si="49"/>
        <v>IVDRH</v>
      </c>
      <c r="D496" s="16">
        <f>'EE investment costs'!$F$15</f>
        <v>2016</v>
      </c>
      <c r="E496" s="14">
        <f>VLOOKUP(X496,'EE investment costs'!$D$56:$R$656,15,0)</f>
        <v>16.784000000000002</v>
      </c>
      <c r="F496" s="17">
        <f ca="1">INDEX('EE investment costs'!$D$56:$R$656,MATCH(X496,'EE investment costs'!$D$56:$D$656,0),MATCH($V$8,'EE investment costs'!$D$56:$R$56,0))</f>
        <v>1740.5430221276652</v>
      </c>
      <c r="I496" s="18">
        <v>1</v>
      </c>
      <c r="J496" s="18">
        <v>1</v>
      </c>
      <c r="K496" s="14">
        <f t="shared" ca="1" si="47"/>
        <v>0</v>
      </c>
      <c r="M496" s="19" t="str">
        <f t="shared" ca="1" si="45"/>
        <v>INDVDEFFRH-82</v>
      </c>
      <c r="N496" s="23" t="str">
        <f t="shared" ca="1" si="46"/>
        <v>Motor vehicles Saving Tech-Heat Room Heat 8.2y</v>
      </c>
      <c r="O496" s="23" t="s">
        <v>32</v>
      </c>
      <c r="P496" s="23" t="s">
        <v>33</v>
      </c>
      <c r="Q496" s="23"/>
      <c r="R496" s="23"/>
      <c r="S496" s="19" t="s">
        <v>34</v>
      </c>
      <c r="V496" s="16" t="str">
        <f t="shared" ca="1" si="48"/>
        <v>VD</v>
      </c>
      <c r="W496" s="14" t="str">
        <f t="shared" ca="1" si="48"/>
        <v>Motor vehicles</v>
      </c>
      <c r="X496" s="3" t="str">
        <f>'EE investment costs'!D545</f>
        <v>RH-82</v>
      </c>
      <c r="Y496" s="3" t="str">
        <f>'EE investment costs'!E545</f>
        <v>Heat Room Heat</v>
      </c>
      <c r="AC496" s="123">
        <f>'EE investment costs'!C545</f>
        <v>8.1999999999999993</v>
      </c>
      <c r="AD496" s="22"/>
    </row>
    <row r="497" spans="2:30">
      <c r="B497" s="14" t="str">
        <f t="shared" ca="1" si="44"/>
        <v>INDVDEFFLA-82</v>
      </c>
      <c r="C497" s="15" t="str">
        <f t="shared" ca="1" si="49"/>
        <v>IVDLA</v>
      </c>
      <c r="D497" s="16">
        <f>'EE investment costs'!$F$15</f>
        <v>2016</v>
      </c>
      <c r="E497" s="14">
        <f>VLOOKUP(X497,'EE investment costs'!$D$56:$R$656,15,0)</f>
        <v>4.4573999999999998</v>
      </c>
      <c r="F497" s="17">
        <f ca="1">INDEX('EE investment costs'!$D$56:$R$656,MATCH(X497,'EE investment costs'!$D$56:$D$656,0),MATCH($V$8,'EE investment costs'!$D$56:$R$56,0))</f>
        <v>2221.8097431711694</v>
      </c>
      <c r="I497" s="18">
        <v>1</v>
      </c>
      <c r="J497" s="18">
        <v>1</v>
      </c>
      <c r="K497" s="14">
        <f t="shared" ca="1" si="47"/>
        <v>0</v>
      </c>
      <c r="M497" s="19" t="str">
        <f t="shared" ca="1" si="45"/>
        <v>INDVDEFFLA-82</v>
      </c>
      <c r="N497" s="23" t="str">
        <f t="shared" ca="1" si="46"/>
        <v>Motor vehicles Saving Tech-Light 8.2y</v>
      </c>
      <c r="O497" s="23" t="s">
        <v>32</v>
      </c>
      <c r="P497" s="23" t="s">
        <v>33</v>
      </c>
      <c r="Q497" s="23"/>
      <c r="R497" s="23"/>
      <c r="S497" s="19" t="s">
        <v>34</v>
      </c>
      <c r="V497" s="16" t="str">
        <f t="shared" ca="1" si="48"/>
        <v>VD</v>
      </c>
      <c r="W497" s="14" t="str">
        <f t="shared" ca="1" si="48"/>
        <v>Motor vehicles</v>
      </c>
      <c r="X497" s="3" t="str">
        <f>'EE investment costs'!D546</f>
        <v>LA-82</v>
      </c>
      <c r="Y497" s="3" t="str">
        <f>'EE investment costs'!E546</f>
        <v>Light</v>
      </c>
      <c r="AC497" s="123">
        <f>'EE investment costs'!C546</f>
        <v>8.1999999999999993</v>
      </c>
      <c r="AD497" s="22"/>
    </row>
    <row r="498" spans="2:30">
      <c r="B498" s="14" t="str">
        <f t="shared" ca="1" si="44"/>
        <v>INDVDEFFEM-82</v>
      </c>
      <c r="C498" s="15" t="str">
        <f t="shared" ca="1" si="49"/>
        <v>IVDEM</v>
      </c>
      <c r="D498" s="16">
        <f>'EE investment costs'!$F$15</f>
        <v>2016</v>
      </c>
      <c r="E498" s="14">
        <f>VLOOKUP(X498,'EE investment costs'!$D$56:$R$656,15,0)</f>
        <v>4.6802700000000002</v>
      </c>
      <c r="F498" s="17">
        <f ca="1">INDEX('EE investment costs'!$D$56:$R$656,MATCH(X498,'EE investment costs'!$D$56:$D$656,0),MATCH($V$8,'EE investment costs'!$D$56:$R$56,0))</f>
        <v>2259.485298899896</v>
      </c>
      <c r="I498" s="18">
        <v>1</v>
      </c>
      <c r="J498" s="18">
        <v>1</v>
      </c>
      <c r="K498" s="14">
        <f t="shared" ca="1" si="47"/>
        <v>0</v>
      </c>
      <c r="M498" s="19" t="str">
        <f t="shared" ca="1" si="45"/>
        <v>INDVDEFFEM-82</v>
      </c>
      <c r="N498" s="23" t="str">
        <f t="shared" ca="1" si="46"/>
        <v>Motor vehicles Saving Tech-Electric Motors 8.2y</v>
      </c>
      <c r="O498" s="23" t="s">
        <v>32</v>
      </c>
      <c r="P498" s="23" t="s">
        <v>33</v>
      </c>
      <c r="Q498" s="23"/>
      <c r="R498" s="23"/>
      <c r="S498" s="19" t="s">
        <v>34</v>
      </c>
      <c r="V498" s="16" t="str">
        <f t="shared" ca="1" si="48"/>
        <v>VD</v>
      </c>
      <c r="W498" s="14" t="str">
        <f t="shared" ca="1" si="48"/>
        <v>Motor vehicles</v>
      </c>
      <c r="X498" s="3" t="str">
        <f>'EE investment costs'!D547</f>
        <v>EM-82</v>
      </c>
      <c r="Y498" s="3" t="str">
        <f>'EE investment costs'!E547</f>
        <v>Electric Motors</v>
      </c>
      <c r="AC498" s="123">
        <f>'EE investment costs'!C547</f>
        <v>8.1999999999999993</v>
      </c>
      <c r="AD498" s="22"/>
    </row>
    <row r="499" spans="2:30">
      <c r="B499" s="14" t="str">
        <f t="shared" ca="1" si="44"/>
        <v>INDVDEFFTF-82</v>
      </c>
      <c r="C499" s="15" t="str">
        <f t="shared" ca="1" si="49"/>
        <v>IVDTF</v>
      </c>
      <c r="D499" s="16">
        <f>'EE investment costs'!$F$15</f>
        <v>2016</v>
      </c>
      <c r="E499" s="14">
        <f>VLOOKUP(X499,'EE investment costs'!$D$56:$R$656,15,0)</f>
        <v>18.5</v>
      </c>
      <c r="F499" s="17">
        <f ca="1">INDEX('EE investment costs'!$D$56:$R$656,MATCH(X499,'EE investment costs'!$D$56:$D$656,0),MATCH($V$8,'EE investment costs'!$D$56:$R$56,0))</f>
        <v>0</v>
      </c>
      <c r="I499" s="18">
        <v>1</v>
      </c>
      <c r="J499" s="18">
        <v>1</v>
      </c>
      <c r="K499" s="14">
        <f t="shared" ca="1" si="47"/>
        <v>8</v>
      </c>
      <c r="M499" s="19" t="str">
        <f t="shared" ca="1" si="45"/>
        <v>INDVDEFFTF-82</v>
      </c>
      <c r="N499" s="23" t="str">
        <f t="shared" ca="1" si="46"/>
        <v>Motor vehicles Saving Tech-Haulage Tractors, Trucks, Fishing boats 8.2y</v>
      </c>
      <c r="O499" s="23" t="s">
        <v>32</v>
      </c>
      <c r="P499" s="23" t="s">
        <v>33</v>
      </c>
      <c r="Q499" s="23"/>
      <c r="R499" s="23"/>
      <c r="S499" s="19" t="s">
        <v>34</v>
      </c>
      <c r="V499" s="16" t="str">
        <f t="shared" ca="1" si="48"/>
        <v>VD</v>
      </c>
      <c r="W499" s="14" t="str">
        <f t="shared" ca="1" si="48"/>
        <v>Motor vehicles</v>
      </c>
      <c r="X499" s="3" t="str">
        <f>'EE investment costs'!D548</f>
        <v>TF-82</v>
      </c>
      <c r="Y499" s="3" t="str">
        <f>'EE investment costs'!E548</f>
        <v>Haulage Tractors, Trucks, Fishing boats</v>
      </c>
      <c r="AC499" s="123">
        <f>'EE investment costs'!C548</f>
        <v>8.1999999999999993</v>
      </c>
      <c r="AD499" s="22"/>
    </row>
    <row r="500" spans="2:30">
      <c r="B500" s="14" t="str">
        <f t="shared" ca="1" si="44"/>
        <v>INDVDEFFMT-83</v>
      </c>
      <c r="C500" s="15" t="str">
        <f t="shared" ca="1" si="49"/>
        <v>IVDMT</v>
      </c>
      <c r="D500" s="16">
        <f>'EE investment costs'!$F$15</f>
        <v>2016</v>
      </c>
      <c r="E500" s="14">
        <f>VLOOKUP(X500,'EE investment costs'!$D$56:$R$656,15,0)</f>
        <v>6.43</v>
      </c>
      <c r="F500" s="17">
        <f ca="1">INDEX('EE investment costs'!$D$56:$R$656,MATCH(X500,'EE investment costs'!$D$56:$D$656,0),MATCH($V$8,'EE investment costs'!$D$56:$R$56,0))</f>
        <v>963.00045706703077</v>
      </c>
      <c r="I500" s="18">
        <v>1</v>
      </c>
      <c r="J500" s="18">
        <v>1</v>
      </c>
      <c r="K500" s="14">
        <f t="shared" ca="1" si="47"/>
        <v>3</v>
      </c>
      <c r="M500" s="19" t="str">
        <f t="shared" ca="1" si="45"/>
        <v>INDVDEFFMT-83</v>
      </c>
      <c r="N500" s="23" t="str">
        <f t="shared" ca="1" si="46"/>
        <v>Motor vehicles Saving Tech-Heat Medium Temp. up to 150C 8.3y</v>
      </c>
      <c r="O500" s="23" t="s">
        <v>32</v>
      </c>
      <c r="P500" s="23" t="s">
        <v>33</v>
      </c>
      <c r="Q500" s="23"/>
      <c r="R500" s="23"/>
      <c r="S500" s="19" t="s">
        <v>34</v>
      </c>
      <c r="V500" s="16" t="str">
        <f t="shared" ca="1" si="48"/>
        <v>VD</v>
      </c>
      <c r="W500" s="14" t="str">
        <f t="shared" ca="1" si="48"/>
        <v>Motor vehicles</v>
      </c>
      <c r="X500" s="3" t="str">
        <f>'EE investment costs'!D549</f>
        <v>MT-83</v>
      </c>
      <c r="Y500" s="3" t="str">
        <f>'EE investment costs'!E549</f>
        <v>Heat Medium Temp. up to 150C</v>
      </c>
      <c r="AC500" s="123">
        <f>'EE investment costs'!C549</f>
        <v>8.3000000000000007</v>
      </c>
      <c r="AD500" s="22"/>
    </row>
    <row r="501" spans="2:30">
      <c r="B501" s="14" t="str">
        <f t="shared" ca="1" si="44"/>
        <v>INDVDEFFHT-83</v>
      </c>
      <c r="C501" s="15" t="str">
        <f t="shared" ca="1" si="49"/>
        <v>IVDHT</v>
      </c>
      <c r="D501" s="16">
        <f>'EE investment costs'!$F$15</f>
        <v>2016</v>
      </c>
      <c r="E501" s="14">
        <f>VLOOKUP(X501,'EE investment costs'!$D$56:$R$656,15,0)</f>
        <v>5.1440000000000001</v>
      </c>
      <c r="F501" s="17">
        <f ca="1">INDEX('EE investment costs'!$D$56:$R$656,MATCH(X501,'EE investment costs'!$D$56:$D$656,0),MATCH($V$8,'EE investment costs'!$D$56:$R$56,0))</f>
        <v>750.34421899669667</v>
      </c>
      <c r="I501" s="18">
        <v>1</v>
      </c>
      <c r="J501" s="18">
        <v>1</v>
      </c>
      <c r="K501" s="14">
        <f t="shared" ca="1" si="47"/>
        <v>5</v>
      </c>
      <c r="M501" s="19" t="str">
        <f t="shared" ca="1" si="45"/>
        <v>INDVDEFFHT-83</v>
      </c>
      <c r="N501" s="23" t="str">
        <f t="shared" ca="1" si="46"/>
        <v>Motor vehicles Saving Tech-Heat High Temp. over 150C 8.3y</v>
      </c>
      <c r="O501" s="23" t="s">
        <v>32</v>
      </c>
      <c r="P501" s="23" t="s">
        <v>33</v>
      </c>
      <c r="Q501" s="23"/>
      <c r="R501" s="23"/>
      <c r="S501" s="19" t="s">
        <v>34</v>
      </c>
      <c r="V501" s="16" t="str">
        <f t="shared" ca="1" si="48"/>
        <v>VD</v>
      </c>
      <c r="W501" s="14" t="str">
        <f t="shared" ca="1" si="48"/>
        <v>Motor vehicles</v>
      </c>
      <c r="X501" s="3" t="str">
        <f>'EE investment costs'!D550</f>
        <v>HT-83</v>
      </c>
      <c r="Y501" s="3" t="str">
        <f>'EE investment costs'!E550</f>
        <v>Heat High Temp. over 150C</v>
      </c>
      <c r="AC501" s="123">
        <f>'EE investment costs'!C550</f>
        <v>8.3000000000000007</v>
      </c>
      <c r="AD501" s="22"/>
    </row>
    <row r="502" spans="2:30">
      <c r="B502" s="14" t="str">
        <f t="shared" ca="1" si="44"/>
        <v>INDVDEFFRH-83</v>
      </c>
      <c r="C502" s="15" t="str">
        <f t="shared" ca="1" si="49"/>
        <v>IVDRH</v>
      </c>
      <c r="D502" s="16">
        <f>'EE investment costs'!$F$15</f>
        <v>2016</v>
      </c>
      <c r="E502" s="14">
        <f>VLOOKUP(X502,'EE investment costs'!$D$56:$R$656,15,0)</f>
        <v>16.802666666666671</v>
      </c>
      <c r="F502" s="17">
        <f ca="1">INDEX('EE investment costs'!$D$56:$R$656,MATCH(X502,'EE investment costs'!$D$56:$D$656,0),MATCH($V$8,'EE investment costs'!$D$56:$R$56,0))</f>
        <v>1777.5758523857012</v>
      </c>
      <c r="I502" s="18">
        <v>1</v>
      </c>
      <c r="J502" s="18">
        <v>1</v>
      </c>
      <c r="K502" s="14">
        <f t="shared" ca="1" si="47"/>
        <v>0</v>
      </c>
      <c r="M502" s="19" t="str">
        <f t="shared" ca="1" si="45"/>
        <v>INDVDEFFRH-83</v>
      </c>
      <c r="N502" s="23" t="str">
        <f t="shared" ca="1" si="46"/>
        <v>Motor vehicles Saving Tech-Heat Room Heat 8.3y</v>
      </c>
      <c r="O502" s="23" t="s">
        <v>32</v>
      </c>
      <c r="P502" s="23" t="s">
        <v>33</v>
      </c>
      <c r="Q502" s="23"/>
      <c r="R502" s="23"/>
      <c r="S502" s="19" t="s">
        <v>34</v>
      </c>
      <c r="V502" s="16" t="str">
        <f t="shared" ca="1" si="48"/>
        <v>VD</v>
      </c>
      <c r="W502" s="14" t="str">
        <f t="shared" ca="1" si="48"/>
        <v>Motor vehicles</v>
      </c>
      <c r="X502" s="3" t="str">
        <f>'EE investment costs'!D551</f>
        <v>RH-83</v>
      </c>
      <c r="Y502" s="3" t="str">
        <f>'EE investment costs'!E551</f>
        <v>Heat Room Heat</v>
      </c>
      <c r="AC502" s="123">
        <f>'EE investment costs'!C551</f>
        <v>8.3000000000000007</v>
      </c>
      <c r="AD502" s="22"/>
    </row>
    <row r="503" spans="2:30">
      <c r="B503" s="14" t="str">
        <f t="shared" ca="1" si="44"/>
        <v>INDVDEFFLA-83</v>
      </c>
      <c r="C503" s="15" t="str">
        <f t="shared" ca="1" si="49"/>
        <v>IVDLA</v>
      </c>
      <c r="D503" s="16">
        <f>'EE investment costs'!$F$15</f>
        <v>2016</v>
      </c>
      <c r="E503" s="14">
        <f>VLOOKUP(X503,'EE investment costs'!$D$56:$R$656,15,0)</f>
        <v>4.4704333333333341</v>
      </c>
      <c r="F503" s="17">
        <f ca="1">INDEX('EE investment costs'!$D$56:$R$656,MATCH(X503,'EE investment costs'!$D$56:$D$656,0),MATCH($V$8,'EE investment costs'!$D$56:$R$56,0))</f>
        <v>2237.202955842673</v>
      </c>
      <c r="I503" s="18">
        <v>1</v>
      </c>
      <c r="J503" s="18">
        <v>1</v>
      </c>
      <c r="K503" s="14">
        <f t="shared" ca="1" si="47"/>
        <v>0</v>
      </c>
      <c r="M503" s="19" t="str">
        <f t="shared" ca="1" si="45"/>
        <v>INDVDEFFLA-83</v>
      </c>
      <c r="N503" s="23" t="str">
        <f t="shared" ca="1" si="46"/>
        <v>Motor vehicles Saving Tech-Light 8.3y</v>
      </c>
      <c r="O503" s="23" t="s">
        <v>32</v>
      </c>
      <c r="P503" s="23" t="s">
        <v>33</v>
      </c>
      <c r="Q503" s="23"/>
      <c r="R503" s="23"/>
      <c r="S503" s="19" t="s">
        <v>34</v>
      </c>
      <c r="V503" s="16" t="str">
        <f t="shared" ca="1" si="48"/>
        <v>VD</v>
      </c>
      <c r="W503" s="14" t="str">
        <f t="shared" ca="1" si="48"/>
        <v>Motor vehicles</v>
      </c>
      <c r="X503" s="3" t="str">
        <f>'EE investment costs'!D552</f>
        <v>LA-83</v>
      </c>
      <c r="Y503" s="3" t="str">
        <f>'EE investment costs'!E552</f>
        <v>Light</v>
      </c>
      <c r="AC503" s="123">
        <f>'EE investment costs'!C552</f>
        <v>8.3000000000000007</v>
      </c>
      <c r="AD503" s="22"/>
    </row>
    <row r="504" spans="2:30">
      <c r="B504" s="14" t="str">
        <f t="shared" ca="1" si="44"/>
        <v>INDVDEFFEM-83</v>
      </c>
      <c r="C504" s="15" t="str">
        <f t="shared" ca="1" si="49"/>
        <v>IVDEM</v>
      </c>
      <c r="D504" s="16">
        <f>'EE investment costs'!$F$15</f>
        <v>2016</v>
      </c>
      <c r="E504" s="14">
        <f>VLOOKUP(X504,'EE investment costs'!$D$56:$R$656,15,0)</f>
        <v>4.6939549999999999</v>
      </c>
      <c r="F504" s="17">
        <f ca="1">INDEX('EE investment costs'!$D$56:$R$656,MATCH(X504,'EE investment costs'!$D$56:$D$656,0),MATCH($V$8,'EE investment costs'!$D$56:$R$56,0))</f>
        <v>2277.488296811825</v>
      </c>
      <c r="I504" s="18">
        <v>1</v>
      </c>
      <c r="J504" s="18">
        <v>1</v>
      </c>
      <c r="K504" s="14">
        <f t="shared" ca="1" si="47"/>
        <v>0</v>
      </c>
      <c r="M504" s="19" t="str">
        <f t="shared" ca="1" si="45"/>
        <v>INDVDEFFEM-83</v>
      </c>
      <c r="N504" s="23" t="str">
        <f t="shared" ca="1" si="46"/>
        <v>Motor vehicles Saving Tech-Electric Motors 8.3y</v>
      </c>
      <c r="O504" s="23" t="s">
        <v>32</v>
      </c>
      <c r="P504" s="23" t="s">
        <v>33</v>
      </c>
      <c r="Q504" s="23"/>
      <c r="R504" s="23"/>
      <c r="S504" s="19" t="s">
        <v>34</v>
      </c>
      <c r="V504" s="16" t="str">
        <f t="shared" ca="1" si="48"/>
        <v>VD</v>
      </c>
      <c r="W504" s="14" t="str">
        <f t="shared" ca="1" si="48"/>
        <v>Motor vehicles</v>
      </c>
      <c r="X504" s="3" t="str">
        <f>'EE investment costs'!D553</f>
        <v>EM-83</v>
      </c>
      <c r="Y504" s="3" t="str">
        <f>'EE investment costs'!E553</f>
        <v>Electric Motors</v>
      </c>
      <c r="AC504" s="123">
        <f>'EE investment costs'!C553</f>
        <v>8.3000000000000007</v>
      </c>
      <c r="AD504" s="22"/>
    </row>
    <row r="505" spans="2:30">
      <c r="B505" s="14" t="str">
        <f t="shared" ca="1" si="44"/>
        <v>INDVDEFFTF-83</v>
      </c>
      <c r="C505" s="15" t="str">
        <f t="shared" ca="1" si="49"/>
        <v>IVDTF</v>
      </c>
      <c r="D505" s="16">
        <f>'EE investment costs'!$F$15</f>
        <v>2016</v>
      </c>
      <c r="E505" s="14">
        <f>VLOOKUP(X505,'EE investment costs'!$D$56:$R$656,15,0)</f>
        <v>18.583333333333336</v>
      </c>
      <c r="F505" s="17">
        <f ca="1">INDEX('EE investment costs'!$D$56:$R$656,MATCH(X505,'EE investment costs'!$D$56:$D$656,0),MATCH($V$8,'EE investment costs'!$D$56:$R$56,0))</f>
        <v>0</v>
      </c>
      <c r="I505" s="18">
        <v>1</v>
      </c>
      <c r="J505" s="18">
        <v>1</v>
      </c>
      <c r="K505" s="14">
        <f t="shared" ca="1" si="47"/>
        <v>8</v>
      </c>
      <c r="M505" s="19" t="str">
        <f t="shared" ca="1" si="45"/>
        <v>INDVDEFFTF-83</v>
      </c>
      <c r="N505" s="23" t="str">
        <f t="shared" ca="1" si="46"/>
        <v>Motor vehicles Saving Tech-Haulage Tractors, Trucks, Fishing boats 8.3y</v>
      </c>
      <c r="O505" s="23" t="s">
        <v>32</v>
      </c>
      <c r="P505" s="23" t="s">
        <v>33</v>
      </c>
      <c r="Q505" s="23"/>
      <c r="R505" s="23"/>
      <c r="S505" s="19" t="s">
        <v>34</v>
      </c>
      <c r="V505" s="16" t="str">
        <f t="shared" ca="1" si="48"/>
        <v>VD</v>
      </c>
      <c r="W505" s="14" t="str">
        <f t="shared" ca="1" si="48"/>
        <v>Motor vehicles</v>
      </c>
      <c r="X505" s="3" t="str">
        <f>'EE investment costs'!D554</f>
        <v>TF-83</v>
      </c>
      <c r="Y505" s="3" t="str">
        <f>'EE investment costs'!E554</f>
        <v>Haulage Tractors, Trucks, Fishing boats</v>
      </c>
      <c r="AC505" s="123">
        <f>'EE investment costs'!C554</f>
        <v>8.3000000000000007</v>
      </c>
      <c r="AD505" s="22"/>
    </row>
    <row r="506" spans="2:30">
      <c r="B506" s="14" t="str">
        <f t="shared" ca="1" si="44"/>
        <v>INDVDEFFMT-84</v>
      </c>
      <c r="C506" s="15" t="str">
        <f t="shared" ca="1" si="49"/>
        <v>IVDMT</v>
      </c>
      <c r="D506" s="16">
        <f>'EE investment costs'!$F$15</f>
        <v>2016</v>
      </c>
      <c r="E506" s="14">
        <f>VLOOKUP(X506,'EE investment costs'!$D$56:$R$656,15,0)</f>
        <v>6.44</v>
      </c>
      <c r="F506" s="17">
        <f ca="1">INDEX('EE investment costs'!$D$56:$R$656,MATCH(X506,'EE investment costs'!$D$56:$D$656,0),MATCH($V$8,'EE investment costs'!$D$56:$R$56,0))</f>
        <v>972.26776814606217</v>
      </c>
      <c r="I506" s="18">
        <v>1</v>
      </c>
      <c r="J506" s="18">
        <v>1</v>
      </c>
      <c r="K506" s="14">
        <f t="shared" ca="1" si="47"/>
        <v>3</v>
      </c>
      <c r="M506" s="19" t="str">
        <f t="shared" ca="1" si="45"/>
        <v>INDVDEFFMT-84</v>
      </c>
      <c r="N506" s="23" t="str">
        <f t="shared" ca="1" si="46"/>
        <v>Motor vehicles Saving Tech-Heat Medium Temp. up to 150C 8.4y</v>
      </c>
      <c r="O506" s="23" t="s">
        <v>32</v>
      </c>
      <c r="P506" s="23" t="s">
        <v>33</v>
      </c>
      <c r="Q506" s="23"/>
      <c r="R506" s="23"/>
      <c r="S506" s="19" t="s">
        <v>34</v>
      </c>
      <c r="V506" s="16" t="str">
        <f t="shared" ca="1" si="48"/>
        <v>VD</v>
      </c>
      <c r="W506" s="14" t="str">
        <f t="shared" ca="1" si="48"/>
        <v>Motor vehicles</v>
      </c>
      <c r="X506" s="3" t="str">
        <f>'EE investment costs'!D555</f>
        <v>MT-84</v>
      </c>
      <c r="Y506" s="3" t="str">
        <f>'EE investment costs'!E555</f>
        <v>Heat Medium Temp. up to 150C</v>
      </c>
      <c r="AC506" s="123">
        <f>'EE investment costs'!C555</f>
        <v>8.4</v>
      </c>
      <c r="AD506" s="22"/>
    </row>
    <row r="507" spans="2:30">
      <c r="B507" s="14" t="str">
        <f t="shared" ca="1" si="44"/>
        <v>INDVDEFFHT-84</v>
      </c>
      <c r="C507" s="15" t="str">
        <f t="shared" ca="1" si="49"/>
        <v>IVDHT</v>
      </c>
      <c r="D507" s="16">
        <f>'EE investment costs'!$F$15</f>
        <v>2016</v>
      </c>
      <c r="E507" s="14">
        <f>VLOOKUP(X507,'EE investment costs'!$D$56:$R$656,15,0)</f>
        <v>5.1520000000000001</v>
      </c>
      <c r="F507" s="17">
        <f ca="1">INDEX('EE investment costs'!$D$56:$R$656,MATCH(X507,'EE investment costs'!$D$56:$D$656,0),MATCH($V$8,'EE investment costs'!$D$56:$R$56,0))</f>
        <v>756.72858001734005</v>
      </c>
      <c r="I507" s="18">
        <v>1</v>
      </c>
      <c r="J507" s="18">
        <v>1</v>
      </c>
      <c r="K507" s="14">
        <f t="shared" ca="1" si="47"/>
        <v>5</v>
      </c>
      <c r="M507" s="19" t="str">
        <f t="shared" ca="1" si="45"/>
        <v>INDVDEFFHT-84</v>
      </c>
      <c r="N507" s="23" t="str">
        <f t="shared" ca="1" si="46"/>
        <v>Motor vehicles Saving Tech-Heat High Temp. over 150C 8.4y</v>
      </c>
      <c r="O507" s="23" t="s">
        <v>32</v>
      </c>
      <c r="P507" s="23" t="s">
        <v>33</v>
      </c>
      <c r="Q507" s="23"/>
      <c r="R507" s="23"/>
      <c r="S507" s="19" t="s">
        <v>34</v>
      </c>
      <c r="V507" s="16" t="str">
        <f t="shared" ca="1" si="48"/>
        <v>VD</v>
      </c>
      <c r="W507" s="14" t="str">
        <f t="shared" ca="1" si="48"/>
        <v>Motor vehicles</v>
      </c>
      <c r="X507" s="3" t="str">
        <f>'EE investment costs'!D556</f>
        <v>HT-84</v>
      </c>
      <c r="Y507" s="3" t="str">
        <f>'EE investment costs'!E556</f>
        <v>Heat High Temp. over 150C</v>
      </c>
      <c r="AC507" s="123">
        <f>'EE investment costs'!C556</f>
        <v>8.4</v>
      </c>
      <c r="AD507" s="22"/>
    </row>
    <row r="508" spans="2:30">
      <c r="B508" s="14" t="str">
        <f t="shared" ca="1" si="44"/>
        <v>INDVDEFFRH-84</v>
      </c>
      <c r="C508" s="15" t="str">
        <f t="shared" ca="1" si="49"/>
        <v>IVDRH</v>
      </c>
      <c r="D508" s="16">
        <f>'EE investment costs'!$F$15</f>
        <v>2016</v>
      </c>
      <c r="E508" s="14">
        <f>VLOOKUP(X508,'EE investment costs'!$D$56:$R$656,15,0)</f>
        <v>16.821333333333335</v>
      </c>
      <c r="F508" s="17">
        <f ca="1">INDEX('EE investment costs'!$D$56:$R$656,MATCH(X508,'EE investment costs'!$D$56:$D$656,0),MATCH($V$8,'EE investment costs'!$D$56:$R$56,0))</f>
        <v>1814.6086826437363</v>
      </c>
      <c r="I508" s="18">
        <v>1</v>
      </c>
      <c r="J508" s="18">
        <v>1</v>
      </c>
      <c r="K508" s="14">
        <f t="shared" ca="1" si="47"/>
        <v>0</v>
      </c>
      <c r="M508" s="19" t="str">
        <f t="shared" ca="1" si="45"/>
        <v>INDVDEFFRH-84</v>
      </c>
      <c r="N508" s="23" t="str">
        <f t="shared" ca="1" si="46"/>
        <v>Motor vehicles Saving Tech-Heat Room Heat 8.4y</v>
      </c>
      <c r="O508" s="23" t="s">
        <v>32</v>
      </c>
      <c r="P508" s="23" t="s">
        <v>33</v>
      </c>
      <c r="Q508" s="23"/>
      <c r="R508" s="23"/>
      <c r="S508" s="19" t="s">
        <v>34</v>
      </c>
      <c r="V508" s="16" t="str">
        <f t="shared" ca="1" si="48"/>
        <v>VD</v>
      </c>
      <c r="W508" s="14" t="str">
        <f t="shared" ca="1" si="48"/>
        <v>Motor vehicles</v>
      </c>
      <c r="X508" s="3" t="str">
        <f>'EE investment costs'!D557</f>
        <v>RH-84</v>
      </c>
      <c r="Y508" s="3" t="str">
        <f>'EE investment costs'!E557</f>
        <v>Heat Room Heat</v>
      </c>
      <c r="AC508" s="123">
        <f>'EE investment costs'!C557</f>
        <v>8.4</v>
      </c>
      <c r="AD508" s="22"/>
    </row>
    <row r="509" spans="2:30">
      <c r="B509" s="14" t="str">
        <f t="shared" ca="1" si="44"/>
        <v>INDVDEFFLA-84</v>
      </c>
      <c r="C509" s="15" t="str">
        <f t="shared" ca="1" si="49"/>
        <v>IVDLA</v>
      </c>
      <c r="D509" s="16">
        <f>'EE investment costs'!$F$15</f>
        <v>2016</v>
      </c>
      <c r="E509" s="14">
        <f>VLOOKUP(X509,'EE investment costs'!$D$56:$R$656,15,0)</f>
        <v>4.4834666666666667</v>
      </c>
      <c r="F509" s="17">
        <f ca="1">INDEX('EE investment costs'!$D$56:$R$656,MATCH(X509,'EE investment costs'!$D$56:$D$656,0),MATCH($V$8,'EE investment costs'!$D$56:$R$56,0))</f>
        <v>2252.596168514176</v>
      </c>
      <c r="I509" s="18">
        <v>1</v>
      </c>
      <c r="J509" s="18">
        <v>1</v>
      </c>
      <c r="K509" s="14">
        <f t="shared" ca="1" si="47"/>
        <v>0</v>
      </c>
      <c r="M509" s="19" t="str">
        <f t="shared" ca="1" si="45"/>
        <v>INDVDEFFLA-84</v>
      </c>
      <c r="N509" s="23" t="str">
        <f t="shared" ca="1" si="46"/>
        <v>Motor vehicles Saving Tech-Light 8.4y</v>
      </c>
      <c r="O509" s="23" t="s">
        <v>32</v>
      </c>
      <c r="P509" s="23" t="s">
        <v>33</v>
      </c>
      <c r="Q509" s="23"/>
      <c r="R509" s="23"/>
      <c r="S509" s="19" t="s">
        <v>34</v>
      </c>
      <c r="V509" s="16" t="str">
        <f t="shared" ca="1" si="48"/>
        <v>VD</v>
      </c>
      <c r="W509" s="14" t="str">
        <f t="shared" ca="1" si="48"/>
        <v>Motor vehicles</v>
      </c>
      <c r="X509" s="3" t="str">
        <f>'EE investment costs'!D558</f>
        <v>LA-84</v>
      </c>
      <c r="Y509" s="3" t="str">
        <f>'EE investment costs'!E558</f>
        <v>Light</v>
      </c>
      <c r="AC509" s="123">
        <f>'EE investment costs'!C558</f>
        <v>8.4</v>
      </c>
      <c r="AD509" s="22"/>
    </row>
    <row r="510" spans="2:30">
      <c r="B510" s="14" t="str">
        <f t="shared" ca="1" si="44"/>
        <v>INDVDEFFEM-84</v>
      </c>
      <c r="C510" s="15" t="str">
        <f t="shared" ca="1" si="49"/>
        <v>IVDEM</v>
      </c>
      <c r="D510" s="16">
        <f>'EE investment costs'!$F$15</f>
        <v>2016</v>
      </c>
      <c r="E510" s="14">
        <f>VLOOKUP(X510,'EE investment costs'!$D$56:$R$656,15,0)</f>
        <v>4.7076399999999996</v>
      </c>
      <c r="F510" s="17">
        <f ca="1">INDEX('EE investment costs'!$D$56:$R$656,MATCH(X510,'EE investment costs'!$D$56:$D$656,0),MATCH($V$8,'EE investment costs'!$D$56:$R$56,0))</f>
        <v>2295.4912947237531</v>
      </c>
      <c r="I510" s="18">
        <v>1</v>
      </c>
      <c r="J510" s="18">
        <v>1</v>
      </c>
      <c r="K510" s="14">
        <f t="shared" ca="1" si="47"/>
        <v>0</v>
      </c>
      <c r="M510" s="19" t="str">
        <f t="shared" ca="1" si="45"/>
        <v>INDVDEFFEM-84</v>
      </c>
      <c r="N510" s="23" t="str">
        <f t="shared" ca="1" si="46"/>
        <v>Motor vehicles Saving Tech-Electric Motors 8.4y</v>
      </c>
      <c r="O510" s="23" t="s">
        <v>32</v>
      </c>
      <c r="P510" s="23" t="s">
        <v>33</v>
      </c>
      <c r="Q510" s="23"/>
      <c r="R510" s="23"/>
      <c r="S510" s="19" t="s">
        <v>34</v>
      </c>
      <c r="V510" s="16" t="str">
        <f t="shared" ca="1" si="48"/>
        <v>VD</v>
      </c>
      <c r="W510" s="14" t="str">
        <f t="shared" ca="1" si="48"/>
        <v>Motor vehicles</v>
      </c>
      <c r="X510" s="3" t="str">
        <f>'EE investment costs'!D559</f>
        <v>EM-84</v>
      </c>
      <c r="Y510" s="3" t="str">
        <f>'EE investment costs'!E559</f>
        <v>Electric Motors</v>
      </c>
      <c r="AC510" s="123">
        <f>'EE investment costs'!C559</f>
        <v>8.4</v>
      </c>
      <c r="AD510" s="22"/>
    </row>
    <row r="511" spans="2:30">
      <c r="B511" s="14" t="str">
        <f t="shared" ca="1" si="44"/>
        <v>INDVDEFFTF-84</v>
      </c>
      <c r="C511" s="15" t="str">
        <f t="shared" ca="1" si="49"/>
        <v>IVDTF</v>
      </c>
      <c r="D511" s="16">
        <f>'EE investment costs'!$F$15</f>
        <v>2016</v>
      </c>
      <c r="E511" s="14">
        <f>VLOOKUP(X511,'EE investment costs'!$D$56:$R$656,15,0)</f>
        <v>18.666666666666668</v>
      </c>
      <c r="F511" s="17">
        <f ca="1">INDEX('EE investment costs'!$D$56:$R$656,MATCH(X511,'EE investment costs'!$D$56:$D$656,0),MATCH($V$8,'EE investment costs'!$D$56:$R$56,0))</f>
        <v>0</v>
      </c>
      <c r="I511" s="18">
        <v>1</v>
      </c>
      <c r="J511" s="18">
        <v>1</v>
      </c>
      <c r="K511" s="14">
        <f t="shared" ca="1" si="47"/>
        <v>8</v>
      </c>
      <c r="M511" s="19" t="str">
        <f t="shared" ca="1" si="45"/>
        <v>INDVDEFFTF-84</v>
      </c>
      <c r="N511" s="23" t="str">
        <f t="shared" ca="1" si="46"/>
        <v>Motor vehicles Saving Tech-Haulage Tractors, Trucks, Fishing boats 8.4y</v>
      </c>
      <c r="O511" s="23" t="s">
        <v>32</v>
      </c>
      <c r="P511" s="23" t="s">
        <v>33</v>
      </c>
      <c r="Q511" s="23"/>
      <c r="R511" s="23"/>
      <c r="S511" s="19" t="s">
        <v>34</v>
      </c>
      <c r="V511" s="16" t="str">
        <f t="shared" ca="1" si="48"/>
        <v>VD</v>
      </c>
      <c r="W511" s="14" t="str">
        <f t="shared" ca="1" si="48"/>
        <v>Motor vehicles</v>
      </c>
      <c r="X511" s="3" t="str">
        <f>'EE investment costs'!D560</f>
        <v>TF-84</v>
      </c>
      <c r="Y511" s="3" t="str">
        <f>'EE investment costs'!E560</f>
        <v>Haulage Tractors, Trucks, Fishing boats</v>
      </c>
      <c r="AC511" s="123">
        <f>'EE investment costs'!C560</f>
        <v>8.4</v>
      </c>
      <c r="AD511" s="22"/>
    </row>
    <row r="512" spans="2:30">
      <c r="B512" s="14" t="str">
        <f t="shared" ca="1" si="44"/>
        <v>INDVDEFFMT-85</v>
      </c>
      <c r="C512" s="15" t="str">
        <f t="shared" ca="1" si="49"/>
        <v>IVDMT</v>
      </c>
      <c r="D512" s="16">
        <f>'EE investment costs'!$F$15</f>
        <v>2016</v>
      </c>
      <c r="E512" s="14">
        <f>VLOOKUP(X512,'EE investment costs'!$D$56:$R$656,15,0)</f>
        <v>6.45</v>
      </c>
      <c r="F512" s="17">
        <f ca="1">INDEX('EE investment costs'!$D$56:$R$656,MATCH(X512,'EE investment costs'!$D$56:$D$656,0),MATCH($V$8,'EE investment costs'!$D$56:$R$56,0))</f>
        <v>981.53507922509357</v>
      </c>
      <c r="I512" s="18">
        <v>1</v>
      </c>
      <c r="J512" s="18">
        <v>1</v>
      </c>
      <c r="K512" s="14">
        <f t="shared" ca="1" si="47"/>
        <v>3</v>
      </c>
      <c r="M512" s="19" t="str">
        <f t="shared" ca="1" si="45"/>
        <v>INDVDEFFMT-85</v>
      </c>
      <c r="N512" s="23" t="str">
        <f t="shared" ca="1" si="46"/>
        <v>Motor vehicles Saving Tech-Heat Medium Temp. up to 150C 8.5y</v>
      </c>
      <c r="O512" s="23" t="s">
        <v>32</v>
      </c>
      <c r="P512" s="23" t="s">
        <v>33</v>
      </c>
      <c r="Q512" s="23"/>
      <c r="R512" s="23"/>
      <c r="S512" s="19" t="s">
        <v>34</v>
      </c>
      <c r="V512" s="16" t="str">
        <f t="shared" ca="1" si="48"/>
        <v>VD</v>
      </c>
      <c r="W512" s="14" t="str">
        <f t="shared" ca="1" si="48"/>
        <v>Motor vehicles</v>
      </c>
      <c r="X512" s="3" t="str">
        <f>'EE investment costs'!D561</f>
        <v>MT-85</v>
      </c>
      <c r="Y512" s="3" t="str">
        <f>'EE investment costs'!E561</f>
        <v>Heat Medium Temp. up to 150C</v>
      </c>
      <c r="AC512" s="123">
        <f>'EE investment costs'!C561</f>
        <v>8.5</v>
      </c>
      <c r="AD512" s="22"/>
    </row>
    <row r="513" spans="2:30">
      <c r="B513" s="14" t="str">
        <f t="shared" ca="1" si="44"/>
        <v>INDVDEFFHT-85</v>
      </c>
      <c r="C513" s="15" t="str">
        <f t="shared" ca="1" si="49"/>
        <v>IVDHT</v>
      </c>
      <c r="D513" s="16">
        <f>'EE investment costs'!$F$15</f>
        <v>2016</v>
      </c>
      <c r="E513" s="14">
        <f>VLOOKUP(X513,'EE investment costs'!$D$56:$R$656,15,0)</f>
        <v>5.16</v>
      </c>
      <c r="F513" s="17">
        <f ca="1">INDEX('EE investment costs'!$D$56:$R$656,MATCH(X513,'EE investment costs'!$D$56:$D$656,0),MATCH($V$8,'EE investment costs'!$D$56:$R$56,0))</f>
        <v>763.11294103798343</v>
      </c>
      <c r="I513" s="18">
        <v>1</v>
      </c>
      <c r="J513" s="18">
        <v>1</v>
      </c>
      <c r="K513" s="14">
        <f t="shared" ca="1" si="47"/>
        <v>5</v>
      </c>
      <c r="M513" s="19" t="str">
        <f t="shared" ca="1" si="45"/>
        <v>INDVDEFFHT-85</v>
      </c>
      <c r="N513" s="23" t="str">
        <f t="shared" ca="1" si="46"/>
        <v>Motor vehicles Saving Tech-Heat High Temp. over 150C 8.5y</v>
      </c>
      <c r="O513" s="23" t="s">
        <v>32</v>
      </c>
      <c r="P513" s="23" t="s">
        <v>33</v>
      </c>
      <c r="Q513" s="23"/>
      <c r="R513" s="23"/>
      <c r="S513" s="19" t="s">
        <v>34</v>
      </c>
      <c r="V513" s="16" t="str">
        <f t="shared" ca="1" si="48"/>
        <v>VD</v>
      </c>
      <c r="W513" s="14" t="str">
        <f t="shared" ca="1" si="48"/>
        <v>Motor vehicles</v>
      </c>
      <c r="X513" s="3" t="str">
        <f>'EE investment costs'!D562</f>
        <v>HT-85</v>
      </c>
      <c r="Y513" s="3" t="str">
        <f>'EE investment costs'!E562</f>
        <v>Heat High Temp. over 150C</v>
      </c>
      <c r="AC513" s="123">
        <f>'EE investment costs'!C562</f>
        <v>8.5</v>
      </c>
      <c r="AD513" s="22"/>
    </row>
    <row r="514" spans="2:30">
      <c r="B514" s="14" t="str">
        <f t="shared" ca="1" si="44"/>
        <v>INDVDEFFRH-85</v>
      </c>
      <c r="C514" s="15" t="str">
        <f t="shared" ca="1" si="49"/>
        <v>IVDRH</v>
      </c>
      <c r="D514" s="16">
        <f>'EE investment costs'!$F$15</f>
        <v>2016</v>
      </c>
      <c r="E514" s="14">
        <f>VLOOKUP(X514,'EE investment costs'!$D$56:$R$656,15,0)</f>
        <v>16.840000000000003</v>
      </c>
      <c r="F514" s="17">
        <f ca="1">INDEX('EE investment costs'!$D$56:$R$656,MATCH(X514,'EE investment costs'!$D$56:$D$656,0),MATCH($V$8,'EE investment costs'!$D$56:$R$56,0))</f>
        <v>1851.6415129017719</v>
      </c>
      <c r="I514" s="18">
        <v>1</v>
      </c>
      <c r="J514" s="18">
        <v>1</v>
      </c>
      <c r="K514" s="14">
        <f t="shared" ca="1" si="47"/>
        <v>0</v>
      </c>
      <c r="M514" s="19" t="str">
        <f t="shared" ca="1" si="45"/>
        <v>INDVDEFFRH-85</v>
      </c>
      <c r="N514" s="23" t="str">
        <f t="shared" ca="1" si="46"/>
        <v>Motor vehicles Saving Tech-Heat Room Heat 8.5y</v>
      </c>
      <c r="O514" s="23" t="s">
        <v>32</v>
      </c>
      <c r="P514" s="23" t="s">
        <v>33</v>
      </c>
      <c r="Q514" s="23"/>
      <c r="R514" s="23"/>
      <c r="S514" s="19" t="s">
        <v>34</v>
      </c>
      <c r="V514" s="16" t="str">
        <f t="shared" ca="1" si="48"/>
        <v>VD</v>
      </c>
      <c r="W514" s="14" t="str">
        <f t="shared" ca="1" si="48"/>
        <v>Motor vehicles</v>
      </c>
      <c r="X514" s="3" t="str">
        <f>'EE investment costs'!D563</f>
        <v>RH-85</v>
      </c>
      <c r="Y514" s="3" t="str">
        <f>'EE investment costs'!E563</f>
        <v>Heat Room Heat</v>
      </c>
      <c r="AC514" s="123">
        <f>'EE investment costs'!C563</f>
        <v>8.5</v>
      </c>
      <c r="AD514" s="22"/>
    </row>
    <row r="515" spans="2:30">
      <c r="B515" s="14" t="str">
        <f t="shared" ca="1" si="44"/>
        <v>INDVDEFFLA-85</v>
      </c>
      <c r="C515" s="15" t="str">
        <f t="shared" ca="1" si="49"/>
        <v>IVDLA</v>
      </c>
      <c r="D515" s="16">
        <f>'EE investment costs'!$F$15</f>
        <v>2016</v>
      </c>
      <c r="E515" s="14">
        <f>VLOOKUP(X515,'EE investment costs'!$D$56:$R$656,15,0)</f>
        <v>4.4965000000000002</v>
      </c>
      <c r="F515" s="17">
        <f ca="1">INDEX('EE investment costs'!$D$56:$R$656,MATCH(X515,'EE investment costs'!$D$56:$D$656,0),MATCH($V$8,'EE investment costs'!$D$56:$R$56,0))</f>
        <v>2267.9893811856787</v>
      </c>
      <c r="I515" s="18">
        <v>1</v>
      </c>
      <c r="J515" s="18">
        <v>1</v>
      </c>
      <c r="K515" s="14">
        <f t="shared" ca="1" si="47"/>
        <v>0</v>
      </c>
      <c r="M515" s="19" t="str">
        <f t="shared" ca="1" si="45"/>
        <v>INDVDEFFLA-85</v>
      </c>
      <c r="N515" s="23" t="str">
        <f t="shared" ca="1" si="46"/>
        <v>Motor vehicles Saving Tech-Light 8.5y</v>
      </c>
      <c r="O515" s="23" t="s">
        <v>32</v>
      </c>
      <c r="P515" s="23" t="s">
        <v>33</v>
      </c>
      <c r="Q515" s="23"/>
      <c r="R515" s="23"/>
      <c r="S515" s="19" t="s">
        <v>34</v>
      </c>
      <c r="V515" s="16" t="str">
        <f t="shared" ca="1" si="48"/>
        <v>VD</v>
      </c>
      <c r="W515" s="14" t="str">
        <f t="shared" ca="1" si="48"/>
        <v>Motor vehicles</v>
      </c>
      <c r="X515" s="3" t="str">
        <f>'EE investment costs'!D564</f>
        <v>LA-85</v>
      </c>
      <c r="Y515" s="3" t="str">
        <f>'EE investment costs'!E564</f>
        <v>Light</v>
      </c>
      <c r="AC515" s="123">
        <f>'EE investment costs'!C564</f>
        <v>8.5</v>
      </c>
      <c r="AD515" s="22"/>
    </row>
    <row r="516" spans="2:30">
      <c r="B516" s="14" t="str">
        <f t="shared" ca="1" si="44"/>
        <v>INDVDEFFEM-85</v>
      </c>
      <c r="C516" s="15" t="str">
        <f t="shared" ca="1" si="49"/>
        <v>IVDEM</v>
      </c>
      <c r="D516" s="16">
        <f>'EE investment costs'!$F$15</f>
        <v>2016</v>
      </c>
      <c r="E516" s="14">
        <f>VLOOKUP(X516,'EE investment costs'!$D$56:$R$656,15,0)</f>
        <v>4.7213250000000002</v>
      </c>
      <c r="F516" s="17">
        <f ca="1">INDEX('EE investment costs'!$D$56:$R$656,MATCH(X516,'EE investment costs'!$D$56:$D$656,0),MATCH($V$8,'EE investment costs'!$D$56:$R$56,0))</f>
        <v>2313.4942926356821</v>
      </c>
      <c r="I516" s="18">
        <v>1</v>
      </c>
      <c r="J516" s="18">
        <v>1</v>
      </c>
      <c r="K516" s="14">
        <f t="shared" ca="1" si="47"/>
        <v>0</v>
      </c>
      <c r="M516" s="19" t="str">
        <f t="shared" ca="1" si="45"/>
        <v>INDVDEFFEM-85</v>
      </c>
      <c r="N516" s="23" t="str">
        <f t="shared" ca="1" si="46"/>
        <v>Motor vehicles Saving Tech-Electric Motors 8.5y</v>
      </c>
      <c r="O516" s="23" t="s">
        <v>32</v>
      </c>
      <c r="P516" s="23" t="s">
        <v>33</v>
      </c>
      <c r="Q516" s="23"/>
      <c r="R516" s="23"/>
      <c r="S516" s="19" t="s">
        <v>34</v>
      </c>
      <c r="V516" s="16" t="str">
        <f t="shared" ca="1" si="48"/>
        <v>VD</v>
      </c>
      <c r="W516" s="14" t="str">
        <f t="shared" ca="1" si="48"/>
        <v>Motor vehicles</v>
      </c>
      <c r="X516" s="3" t="str">
        <f>'EE investment costs'!D565</f>
        <v>EM-85</v>
      </c>
      <c r="Y516" s="3" t="str">
        <f>'EE investment costs'!E565</f>
        <v>Electric Motors</v>
      </c>
      <c r="AC516" s="123">
        <f>'EE investment costs'!C565</f>
        <v>8.5</v>
      </c>
      <c r="AD516" s="22"/>
    </row>
    <row r="517" spans="2:30">
      <c r="B517" s="14" t="str">
        <f t="shared" ca="1" si="44"/>
        <v>INDVDEFFTF-85</v>
      </c>
      <c r="C517" s="15" t="str">
        <f t="shared" ca="1" si="49"/>
        <v>IVDTF</v>
      </c>
      <c r="D517" s="16">
        <f>'EE investment costs'!$F$15</f>
        <v>2016</v>
      </c>
      <c r="E517" s="14">
        <f>VLOOKUP(X517,'EE investment costs'!$D$56:$R$656,15,0)</f>
        <v>18.75</v>
      </c>
      <c r="F517" s="17">
        <f ca="1">INDEX('EE investment costs'!$D$56:$R$656,MATCH(X517,'EE investment costs'!$D$56:$D$656,0),MATCH($V$8,'EE investment costs'!$D$56:$R$56,0))</f>
        <v>0</v>
      </c>
      <c r="I517" s="18">
        <v>1</v>
      </c>
      <c r="J517" s="18">
        <v>1</v>
      </c>
      <c r="K517" s="14">
        <f t="shared" ca="1" si="47"/>
        <v>8</v>
      </c>
      <c r="M517" s="19" t="str">
        <f t="shared" ca="1" si="45"/>
        <v>INDVDEFFTF-85</v>
      </c>
      <c r="N517" s="23" t="str">
        <f t="shared" ca="1" si="46"/>
        <v>Motor vehicles Saving Tech-Haulage Tractors, Trucks, Fishing boats 8.5y</v>
      </c>
      <c r="O517" s="23" t="s">
        <v>32</v>
      </c>
      <c r="P517" s="23" t="s">
        <v>33</v>
      </c>
      <c r="Q517" s="23"/>
      <c r="R517" s="23"/>
      <c r="S517" s="19" t="s">
        <v>34</v>
      </c>
      <c r="V517" s="16" t="str">
        <f t="shared" ca="1" si="48"/>
        <v>VD</v>
      </c>
      <c r="W517" s="14" t="str">
        <f t="shared" ca="1" si="48"/>
        <v>Motor vehicles</v>
      </c>
      <c r="X517" s="3" t="str">
        <f>'EE investment costs'!D566</f>
        <v>TF-85</v>
      </c>
      <c r="Y517" s="3" t="str">
        <f>'EE investment costs'!E566</f>
        <v>Haulage Tractors, Trucks, Fishing boats</v>
      </c>
      <c r="AC517" s="123">
        <f>'EE investment costs'!C566</f>
        <v>8.5</v>
      </c>
      <c r="AD517" s="22"/>
    </row>
    <row r="518" spans="2:30">
      <c r="B518" s="14" t="str">
        <f t="shared" ca="1" si="44"/>
        <v>INDVDEFFMT-86</v>
      </c>
      <c r="C518" s="15" t="str">
        <f t="shared" ca="1" si="49"/>
        <v>IVDMT</v>
      </c>
      <c r="D518" s="16">
        <f>'EE investment costs'!$F$15</f>
        <v>2016</v>
      </c>
      <c r="E518" s="14">
        <f>VLOOKUP(X518,'EE investment costs'!$D$56:$R$656,15,0)</f>
        <v>6.46</v>
      </c>
      <c r="F518" s="17">
        <f ca="1">INDEX('EE investment costs'!$D$56:$R$656,MATCH(X518,'EE investment costs'!$D$56:$D$656,0),MATCH($V$8,'EE investment costs'!$D$56:$R$56,0))</f>
        <v>990.8023903041252</v>
      </c>
      <c r="I518" s="18">
        <v>1</v>
      </c>
      <c r="J518" s="18">
        <v>1</v>
      </c>
      <c r="K518" s="14">
        <f t="shared" ca="1" si="47"/>
        <v>3</v>
      </c>
      <c r="M518" s="19" t="str">
        <f t="shared" ca="1" si="45"/>
        <v>INDVDEFFMT-86</v>
      </c>
      <c r="N518" s="23" t="str">
        <f t="shared" ca="1" si="46"/>
        <v>Motor vehicles Saving Tech-Heat Medium Temp. up to 150C 8.6y</v>
      </c>
      <c r="O518" s="23" t="s">
        <v>32</v>
      </c>
      <c r="P518" s="23" t="s">
        <v>33</v>
      </c>
      <c r="Q518" s="23"/>
      <c r="R518" s="23"/>
      <c r="S518" s="19" t="s">
        <v>34</v>
      </c>
      <c r="V518" s="16" t="str">
        <f t="shared" ca="1" si="48"/>
        <v>VD</v>
      </c>
      <c r="W518" s="14" t="str">
        <f t="shared" ca="1" si="48"/>
        <v>Motor vehicles</v>
      </c>
      <c r="X518" s="3" t="str">
        <f>'EE investment costs'!D567</f>
        <v>MT-86</v>
      </c>
      <c r="Y518" s="3" t="str">
        <f>'EE investment costs'!E567</f>
        <v>Heat Medium Temp. up to 150C</v>
      </c>
      <c r="AC518" s="123">
        <f>'EE investment costs'!C567</f>
        <v>8.6</v>
      </c>
      <c r="AD518" s="22"/>
    </row>
    <row r="519" spans="2:30">
      <c r="B519" s="14" t="str">
        <f t="shared" ca="1" si="44"/>
        <v>INDVDEFFHT-86</v>
      </c>
      <c r="C519" s="15" t="str">
        <f t="shared" ca="1" si="49"/>
        <v>IVDHT</v>
      </c>
      <c r="D519" s="16">
        <f>'EE investment costs'!$F$15</f>
        <v>2016</v>
      </c>
      <c r="E519" s="14">
        <f>VLOOKUP(X519,'EE investment costs'!$D$56:$R$656,15,0)</f>
        <v>5.1680000000000001</v>
      </c>
      <c r="F519" s="17">
        <f ca="1">INDEX('EE investment costs'!$D$56:$R$656,MATCH(X519,'EE investment costs'!$D$56:$D$656,0),MATCH($V$8,'EE investment costs'!$D$56:$R$56,0))</f>
        <v>769.49730205862693</v>
      </c>
      <c r="I519" s="18">
        <v>1</v>
      </c>
      <c r="J519" s="18">
        <v>1</v>
      </c>
      <c r="K519" s="14">
        <f t="shared" ca="1" si="47"/>
        <v>5</v>
      </c>
      <c r="M519" s="19" t="str">
        <f t="shared" ca="1" si="45"/>
        <v>INDVDEFFHT-86</v>
      </c>
      <c r="N519" s="23" t="str">
        <f t="shared" ca="1" si="46"/>
        <v>Motor vehicles Saving Tech-Heat High Temp. over 150C 8.6y</v>
      </c>
      <c r="O519" s="23" t="s">
        <v>32</v>
      </c>
      <c r="P519" s="23" t="s">
        <v>33</v>
      </c>
      <c r="Q519" s="23"/>
      <c r="R519" s="23"/>
      <c r="S519" s="19" t="s">
        <v>34</v>
      </c>
      <c r="V519" s="16" t="str">
        <f t="shared" ca="1" si="48"/>
        <v>VD</v>
      </c>
      <c r="W519" s="14" t="str">
        <f t="shared" ca="1" si="48"/>
        <v>Motor vehicles</v>
      </c>
      <c r="X519" s="3" t="str">
        <f>'EE investment costs'!D568</f>
        <v>HT-86</v>
      </c>
      <c r="Y519" s="3" t="str">
        <f>'EE investment costs'!E568</f>
        <v>Heat High Temp. over 150C</v>
      </c>
      <c r="AC519" s="123">
        <f>'EE investment costs'!C568</f>
        <v>8.6</v>
      </c>
      <c r="AD519" s="22"/>
    </row>
    <row r="520" spans="2:30">
      <c r="B520" s="14" t="str">
        <f t="shared" ref="B520:B583" ca="1" si="50">M520</f>
        <v>INDVDEFFRH-86</v>
      </c>
      <c r="C520" s="15" t="str">
        <f t="shared" ca="1" si="49"/>
        <v>IVDRH</v>
      </c>
      <c r="D520" s="16">
        <f>'EE investment costs'!$F$15</f>
        <v>2016</v>
      </c>
      <c r="E520" s="14">
        <f>VLOOKUP(X520,'EE investment costs'!$D$56:$R$656,15,0)</f>
        <v>16.858666666666668</v>
      </c>
      <c r="F520" s="17">
        <f ca="1">INDEX('EE investment costs'!$D$56:$R$656,MATCH(X520,'EE investment costs'!$D$56:$D$656,0),MATCH($V$8,'EE investment costs'!$D$56:$R$56,0))</f>
        <v>1888.6743431598068</v>
      </c>
      <c r="I520" s="18">
        <v>1</v>
      </c>
      <c r="J520" s="18">
        <v>1</v>
      </c>
      <c r="K520" s="14">
        <f t="shared" ca="1" si="47"/>
        <v>0</v>
      </c>
      <c r="M520" s="19" t="str">
        <f t="shared" ref="M520:M583" ca="1" si="51">CONCATENATE("IND",$V$8,"EFF",$X520)</f>
        <v>INDVDEFFRH-86</v>
      </c>
      <c r="N520" s="23" t="str">
        <f t="shared" ca="1" si="46"/>
        <v>Motor vehicles Saving Tech-Heat Room Heat 8.6y</v>
      </c>
      <c r="O520" s="23" t="s">
        <v>32</v>
      </c>
      <c r="P520" s="23" t="s">
        <v>33</v>
      </c>
      <c r="Q520" s="23"/>
      <c r="R520" s="23"/>
      <c r="S520" s="19" t="s">
        <v>34</v>
      </c>
      <c r="V520" s="16" t="str">
        <f t="shared" ca="1" si="48"/>
        <v>VD</v>
      </c>
      <c r="W520" s="14" t="str">
        <f t="shared" ca="1" si="48"/>
        <v>Motor vehicles</v>
      </c>
      <c r="X520" s="3" t="str">
        <f>'EE investment costs'!D569</f>
        <v>RH-86</v>
      </c>
      <c r="Y520" s="3" t="str">
        <f>'EE investment costs'!E569</f>
        <v>Heat Room Heat</v>
      </c>
      <c r="AC520" s="123">
        <f>'EE investment costs'!C569</f>
        <v>8.6</v>
      </c>
      <c r="AD520" s="22"/>
    </row>
    <row r="521" spans="2:30">
      <c r="B521" s="14" t="str">
        <f t="shared" ca="1" si="50"/>
        <v>INDVDEFFLA-86</v>
      </c>
      <c r="C521" s="15" t="str">
        <f t="shared" ca="1" si="49"/>
        <v>IVDLA</v>
      </c>
      <c r="D521" s="16">
        <f>'EE investment costs'!$F$15</f>
        <v>2016</v>
      </c>
      <c r="E521" s="14">
        <f>VLOOKUP(X521,'EE investment costs'!$D$56:$R$656,15,0)</f>
        <v>4.5095333333333336</v>
      </c>
      <c r="F521" s="17">
        <f ca="1">INDEX('EE investment costs'!$D$56:$R$656,MATCH(X521,'EE investment costs'!$D$56:$D$656,0),MATCH($V$8,'EE investment costs'!$D$56:$R$56,0))</f>
        <v>2283.3825938571817</v>
      </c>
      <c r="I521" s="18">
        <v>1</v>
      </c>
      <c r="J521" s="18">
        <v>1</v>
      </c>
      <c r="K521" s="14">
        <f t="shared" ca="1" si="47"/>
        <v>0</v>
      </c>
      <c r="M521" s="19" t="str">
        <f t="shared" ca="1" si="51"/>
        <v>INDVDEFFLA-86</v>
      </c>
      <c r="N521" s="23" t="str">
        <f t="shared" ref="N521:N584" ca="1" si="52">$W$8&amp;" Saving Tech"&amp;"-"&amp;$Y521&amp;" "&amp;AC521&amp;"y"</f>
        <v>Motor vehicles Saving Tech-Light 8.6y</v>
      </c>
      <c r="O521" s="23" t="s">
        <v>32</v>
      </c>
      <c r="P521" s="23" t="s">
        <v>33</v>
      </c>
      <c r="Q521" s="23"/>
      <c r="R521" s="23"/>
      <c r="S521" s="19" t="s">
        <v>34</v>
      </c>
      <c r="V521" s="16" t="str">
        <f t="shared" ca="1" si="48"/>
        <v>VD</v>
      </c>
      <c r="W521" s="14" t="str">
        <f t="shared" ca="1" si="48"/>
        <v>Motor vehicles</v>
      </c>
      <c r="X521" s="3" t="str">
        <f>'EE investment costs'!D570</f>
        <v>LA-86</v>
      </c>
      <c r="Y521" s="3" t="str">
        <f>'EE investment costs'!E570</f>
        <v>Light</v>
      </c>
      <c r="AC521" s="123">
        <f>'EE investment costs'!C570</f>
        <v>8.6</v>
      </c>
      <c r="AD521" s="22"/>
    </row>
    <row r="522" spans="2:30">
      <c r="B522" s="14" t="str">
        <f t="shared" ca="1" si="50"/>
        <v>INDVDEFFEM-86</v>
      </c>
      <c r="C522" s="15" t="str">
        <f t="shared" ca="1" si="49"/>
        <v>IVDEM</v>
      </c>
      <c r="D522" s="16">
        <f>'EE investment costs'!$F$15</f>
        <v>2016</v>
      </c>
      <c r="E522" s="14">
        <f>VLOOKUP(X522,'EE investment costs'!$D$56:$R$656,15,0)</f>
        <v>4.7350099999999999</v>
      </c>
      <c r="F522" s="17">
        <f ca="1">INDEX('EE investment costs'!$D$56:$R$656,MATCH(X522,'EE investment costs'!$D$56:$D$656,0),MATCH($V$8,'EE investment costs'!$D$56:$R$56,0))</f>
        <v>2331.4972905476102</v>
      </c>
      <c r="I522" s="18">
        <v>1</v>
      </c>
      <c r="J522" s="18">
        <v>1</v>
      </c>
      <c r="K522" s="14">
        <f t="shared" ref="K522:K585" ca="1" si="53">IF(F522&lt;500,1,0)+IF(F522&lt;600,1,0)+IF(F522&lt;700,1,0)+IF(F522&lt;800,1,0)+IF(F522&lt;900,1,0)+IF(F522&lt;1000,1,0)+IF(F522&lt;1100,1,0)+IF(F522&lt;1200,1,0)</f>
        <v>0</v>
      </c>
      <c r="M522" s="19" t="str">
        <f t="shared" ca="1" si="51"/>
        <v>INDVDEFFEM-86</v>
      </c>
      <c r="N522" s="23" t="str">
        <f t="shared" ca="1" si="52"/>
        <v>Motor vehicles Saving Tech-Electric Motors 8.6y</v>
      </c>
      <c r="O522" s="23" t="s">
        <v>32</v>
      </c>
      <c r="P522" s="23" t="s">
        <v>33</v>
      </c>
      <c r="Q522" s="23"/>
      <c r="R522" s="23"/>
      <c r="S522" s="19" t="s">
        <v>34</v>
      </c>
      <c r="V522" s="16" t="str">
        <f t="shared" ref="V522:W585" ca="1" si="54">V521</f>
        <v>VD</v>
      </c>
      <c r="W522" s="14" t="str">
        <f t="shared" ca="1" si="54"/>
        <v>Motor vehicles</v>
      </c>
      <c r="X522" s="3" t="str">
        <f>'EE investment costs'!D571</f>
        <v>EM-86</v>
      </c>
      <c r="Y522" s="3" t="str">
        <f>'EE investment costs'!E571</f>
        <v>Electric Motors</v>
      </c>
      <c r="AC522" s="123">
        <f>'EE investment costs'!C571</f>
        <v>8.6</v>
      </c>
      <c r="AD522" s="22"/>
    </row>
    <row r="523" spans="2:30">
      <c r="B523" s="14" t="str">
        <f t="shared" ca="1" si="50"/>
        <v>INDVDEFFTF-86</v>
      </c>
      <c r="C523" s="15" t="str">
        <f t="shared" ca="1" si="49"/>
        <v>IVDTF</v>
      </c>
      <c r="D523" s="16">
        <f>'EE investment costs'!$F$15</f>
        <v>2016</v>
      </c>
      <c r="E523" s="14">
        <f>VLOOKUP(X523,'EE investment costs'!$D$56:$R$656,15,0)</f>
        <v>18.833333333333332</v>
      </c>
      <c r="F523" s="17">
        <f ca="1">INDEX('EE investment costs'!$D$56:$R$656,MATCH(X523,'EE investment costs'!$D$56:$D$656,0),MATCH($V$8,'EE investment costs'!$D$56:$R$56,0))</f>
        <v>0</v>
      </c>
      <c r="I523" s="18">
        <v>1</v>
      </c>
      <c r="J523" s="18">
        <v>1</v>
      </c>
      <c r="K523" s="14">
        <f t="shared" ca="1" si="53"/>
        <v>8</v>
      </c>
      <c r="M523" s="19" t="str">
        <f t="shared" ca="1" si="51"/>
        <v>INDVDEFFTF-86</v>
      </c>
      <c r="N523" s="23" t="str">
        <f t="shared" ca="1" si="52"/>
        <v>Motor vehicles Saving Tech-Haulage Tractors, Trucks, Fishing boats 8.6y</v>
      </c>
      <c r="O523" s="23" t="s">
        <v>32</v>
      </c>
      <c r="P523" s="23" t="s">
        <v>33</v>
      </c>
      <c r="Q523" s="23"/>
      <c r="R523" s="23"/>
      <c r="S523" s="19" t="s">
        <v>34</v>
      </c>
      <c r="V523" s="16" t="str">
        <f t="shared" ca="1" si="54"/>
        <v>VD</v>
      </c>
      <c r="W523" s="14" t="str">
        <f t="shared" ca="1" si="54"/>
        <v>Motor vehicles</v>
      </c>
      <c r="X523" s="3" t="str">
        <f>'EE investment costs'!D572</f>
        <v>TF-86</v>
      </c>
      <c r="Y523" s="3" t="str">
        <f>'EE investment costs'!E572</f>
        <v>Haulage Tractors, Trucks, Fishing boats</v>
      </c>
      <c r="AC523" s="123">
        <f>'EE investment costs'!C572</f>
        <v>8.6</v>
      </c>
      <c r="AD523" s="22"/>
    </row>
    <row r="524" spans="2:30">
      <c r="B524" s="14" t="str">
        <f t="shared" ca="1" si="50"/>
        <v>INDVDEFFMT-87</v>
      </c>
      <c r="C524" s="15" t="str">
        <f t="shared" ca="1" si="49"/>
        <v>IVDMT</v>
      </c>
      <c r="D524" s="16">
        <f>'EE investment costs'!$F$15</f>
        <v>2016</v>
      </c>
      <c r="E524" s="14">
        <f>VLOOKUP(X524,'EE investment costs'!$D$56:$R$656,15,0)</f>
        <v>6.47</v>
      </c>
      <c r="F524" s="17">
        <f ca="1">INDEX('EE investment costs'!$D$56:$R$656,MATCH(X524,'EE investment costs'!$D$56:$D$656,0),MATCH($V$8,'EE investment costs'!$D$56:$R$56,0))</f>
        <v>1000.0697013831566</v>
      </c>
      <c r="I524" s="18">
        <v>1</v>
      </c>
      <c r="J524" s="18">
        <v>1</v>
      </c>
      <c r="K524" s="14">
        <f t="shared" ca="1" si="53"/>
        <v>2</v>
      </c>
      <c r="M524" s="19" t="str">
        <f t="shared" ca="1" si="51"/>
        <v>INDVDEFFMT-87</v>
      </c>
      <c r="N524" s="23" t="str">
        <f t="shared" ca="1" si="52"/>
        <v>Motor vehicles Saving Tech-Heat Medium Temp. up to 150C 8.7y</v>
      </c>
      <c r="O524" s="23" t="s">
        <v>32</v>
      </c>
      <c r="P524" s="23" t="s">
        <v>33</v>
      </c>
      <c r="Q524" s="23"/>
      <c r="R524" s="23"/>
      <c r="S524" s="19" t="s">
        <v>34</v>
      </c>
      <c r="V524" s="16" t="str">
        <f t="shared" ca="1" si="54"/>
        <v>VD</v>
      </c>
      <c r="W524" s="14" t="str">
        <f t="shared" ca="1" si="54"/>
        <v>Motor vehicles</v>
      </c>
      <c r="X524" s="3" t="str">
        <f>'EE investment costs'!D573</f>
        <v>MT-87</v>
      </c>
      <c r="Y524" s="3" t="str">
        <f>'EE investment costs'!E573</f>
        <v>Heat Medium Temp. up to 150C</v>
      </c>
      <c r="AC524" s="123">
        <f>'EE investment costs'!C573</f>
        <v>8.6999999999999993</v>
      </c>
      <c r="AD524" s="22"/>
    </row>
    <row r="525" spans="2:30">
      <c r="B525" s="14" t="str">
        <f t="shared" ca="1" si="50"/>
        <v>INDVDEFFHT-87</v>
      </c>
      <c r="C525" s="15" t="str">
        <f t="shared" ca="1" si="49"/>
        <v>IVDHT</v>
      </c>
      <c r="D525" s="16">
        <f>'EE investment costs'!$F$15</f>
        <v>2016</v>
      </c>
      <c r="E525" s="14">
        <f>VLOOKUP(X525,'EE investment costs'!$D$56:$R$656,15,0)</f>
        <v>5.1760000000000002</v>
      </c>
      <c r="F525" s="17">
        <f ca="1">INDEX('EE investment costs'!$D$56:$R$656,MATCH(X525,'EE investment costs'!$D$56:$D$656,0),MATCH($V$8,'EE investment costs'!$D$56:$R$56,0))</f>
        <v>775.88166307927042</v>
      </c>
      <c r="I525" s="18">
        <v>1</v>
      </c>
      <c r="J525" s="18">
        <v>1</v>
      </c>
      <c r="K525" s="14">
        <f t="shared" ca="1" si="53"/>
        <v>5</v>
      </c>
      <c r="M525" s="19" t="str">
        <f t="shared" ca="1" si="51"/>
        <v>INDVDEFFHT-87</v>
      </c>
      <c r="N525" s="23" t="str">
        <f t="shared" ca="1" si="52"/>
        <v>Motor vehicles Saving Tech-Heat High Temp. over 150C 8.7y</v>
      </c>
      <c r="O525" s="23" t="s">
        <v>32</v>
      </c>
      <c r="P525" s="23" t="s">
        <v>33</v>
      </c>
      <c r="Q525" s="23"/>
      <c r="R525" s="23"/>
      <c r="S525" s="19" t="s">
        <v>34</v>
      </c>
      <c r="V525" s="16" t="str">
        <f t="shared" ca="1" si="54"/>
        <v>VD</v>
      </c>
      <c r="W525" s="14" t="str">
        <f t="shared" ca="1" si="54"/>
        <v>Motor vehicles</v>
      </c>
      <c r="X525" s="3" t="str">
        <f>'EE investment costs'!D574</f>
        <v>HT-87</v>
      </c>
      <c r="Y525" s="3" t="str">
        <f>'EE investment costs'!E574</f>
        <v>Heat High Temp. over 150C</v>
      </c>
      <c r="AC525" s="123">
        <f>'EE investment costs'!C574</f>
        <v>8.6999999999999993</v>
      </c>
      <c r="AD525" s="22"/>
    </row>
    <row r="526" spans="2:30">
      <c r="B526" s="14" t="str">
        <f t="shared" ca="1" si="50"/>
        <v>INDVDEFFRH-87</v>
      </c>
      <c r="C526" s="15" t="str">
        <f t="shared" ca="1" si="49"/>
        <v>IVDRH</v>
      </c>
      <c r="D526" s="16">
        <f>'EE investment costs'!$F$15</f>
        <v>2016</v>
      </c>
      <c r="E526" s="14">
        <f>VLOOKUP(X526,'EE investment costs'!$D$56:$R$656,15,0)</f>
        <v>16.877333333333336</v>
      </c>
      <c r="F526" s="17">
        <f ca="1">INDEX('EE investment costs'!$D$56:$R$656,MATCH(X526,'EE investment costs'!$D$56:$D$656,0),MATCH($V$8,'EE investment costs'!$D$56:$R$56,0))</f>
        <v>1925.7071734178423</v>
      </c>
      <c r="I526" s="18">
        <v>1</v>
      </c>
      <c r="J526" s="18">
        <v>1</v>
      </c>
      <c r="K526" s="14">
        <f t="shared" ca="1" si="53"/>
        <v>0</v>
      </c>
      <c r="M526" s="19" t="str">
        <f t="shared" ca="1" si="51"/>
        <v>INDVDEFFRH-87</v>
      </c>
      <c r="N526" s="23" t="str">
        <f t="shared" ca="1" si="52"/>
        <v>Motor vehicles Saving Tech-Heat Room Heat 8.7y</v>
      </c>
      <c r="O526" s="23" t="s">
        <v>32</v>
      </c>
      <c r="P526" s="23" t="s">
        <v>33</v>
      </c>
      <c r="Q526" s="23"/>
      <c r="R526" s="23"/>
      <c r="S526" s="19" t="s">
        <v>34</v>
      </c>
      <c r="V526" s="16" t="str">
        <f t="shared" ca="1" si="54"/>
        <v>VD</v>
      </c>
      <c r="W526" s="14" t="str">
        <f t="shared" ca="1" si="54"/>
        <v>Motor vehicles</v>
      </c>
      <c r="X526" s="3" t="str">
        <f>'EE investment costs'!D575</f>
        <v>RH-87</v>
      </c>
      <c r="Y526" s="3" t="str">
        <f>'EE investment costs'!E575</f>
        <v>Heat Room Heat</v>
      </c>
      <c r="AC526" s="123">
        <f>'EE investment costs'!C575</f>
        <v>8.6999999999999993</v>
      </c>
      <c r="AD526" s="22"/>
    </row>
    <row r="527" spans="2:30">
      <c r="B527" s="14" t="str">
        <f t="shared" ca="1" si="50"/>
        <v>INDVDEFFLA-87</v>
      </c>
      <c r="C527" s="15" t="str">
        <f t="shared" ca="1" si="49"/>
        <v>IVDLA</v>
      </c>
      <c r="D527" s="16">
        <f>'EE investment costs'!$F$15</f>
        <v>2016</v>
      </c>
      <c r="E527" s="14">
        <f>VLOOKUP(X527,'EE investment costs'!$D$56:$R$656,15,0)</f>
        <v>4.5225666666666671</v>
      </c>
      <c r="F527" s="17">
        <f ca="1">INDEX('EE investment costs'!$D$56:$R$656,MATCH(X527,'EE investment costs'!$D$56:$D$656,0),MATCH($V$8,'EE investment costs'!$D$56:$R$56,0))</f>
        <v>2298.7758065286848</v>
      </c>
      <c r="I527" s="18">
        <v>1</v>
      </c>
      <c r="J527" s="18">
        <v>1</v>
      </c>
      <c r="K527" s="14">
        <f t="shared" ca="1" si="53"/>
        <v>0</v>
      </c>
      <c r="M527" s="19" t="str">
        <f t="shared" ca="1" si="51"/>
        <v>INDVDEFFLA-87</v>
      </c>
      <c r="N527" s="23" t="str">
        <f t="shared" ca="1" si="52"/>
        <v>Motor vehicles Saving Tech-Light 8.7y</v>
      </c>
      <c r="O527" s="23" t="s">
        <v>32</v>
      </c>
      <c r="P527" s="23" t="s">
        <v>33</v>
      </c>
      <c r="Q527" s="23"/>
      <c r="R527" s="23"/>
      <c r="S527" s="19" t="s">
        <v>34</v>
      </c>
      <c r="V527" s="16" t="str">
        <f t="shared" ca="1" si="54"/>
        <v>VD</v>
      </c>
      <c r="W527" s="14" t="str">
        <f t="shared" ca="1" si="54"/>
        <v>Motor vehicles</v>
      </c>
      <c r="X527" s="3" t="str">
        <f>'EE investment costs'!D576</f>
        <v>LA-87</v>
      </c>
      <c r="Y527" s="3" t="str">
        <f>'EE investment costs'!E576</f>
        <v>Light</v>
      </c>
      <c r="AC527" s="123">
        <f>'EE investment costs'!C576</f>
        <v>8.6999999999999993</v>
      </c>
      <c r="AD527" s="22"/>
    </row>
    <row r="528" spans="2:30">
      <c r="B528" s="14" t="str">
        <f t="shared" ca="1" si="50"/>
        <v>INDVDEFFEM-87</v>
      </c>
      <c r="C528" s="15" t="str">
        <f t="shared" ca="1" si="49"/>
        <v>IVDEM</v>
      </c>
      <c r="D528" s="16">
        <f>'EE investment costs'!$F$15</f>
        <v>2016</v>
      </c>
      <c r="E528" s="14">
        <f>VLOOKUP(X528,'EE investment costs'!$D$56:$R$656,15,0)</f>
        <v>4.7486949999999997</v>
      </c>
      <c r="F528" s="17">
        <f ca="1">INDEX('EE investment costs'!$D$56:$R$656,MATCH(X528,'EE investment costs'!$D$56:$D$656,0),MATCH($V$8,'EE investment costs'!$D$56:$R$56,0))</f>
        <v>2349.5002884595392</v>
      </c>
      <c r="I528" s="18">
        <v>1</v>
      </c>
      <c r="J528" s="18">
        <v>1</v>
      </c>
      <c r="K528" s="14">
        <f t="shared" ca="1" si="53"/>
        <v>0</v>
      </c>
      <c r="M528" s="19" t="str">
        <f t="shared" ca="1" si="51"/>
        <v>INDVDEFFEM-87</v>
      </c>
      <c r="N528" s="23" t="str">
        <f t="shared" ca="1" si="52"/>
        <v>Motor vehicles Saving Tech-Electric Motors 8.7y</v>
      </c>
      <c r="O528" s="23" t="s">
        <v>32</v>
      </c>
      <c r="P528" s="23" t="s">
        <v>33</v>
      </c>
      <c r="Q528" s="23"/>
      <c r="R528" s="23"/>
      <c r="S528" s="19" t="s">
        <v>34</v>
      </c>
      <c r="V528" s="16" t="str">
        <f t="shared" ca="1" si="54"/>
        <v>VD</v>
      </c>
      <c r="W528" s="14" t="str">
        <f t="shared" ca="1" si="54"/>
        <v>Motor vehicles</v>
      </c>
      <c r="X528" s="3" t="str">
        <f>'EE investment costs'!D577</f>
        <v>EM-87</v>
      </c>
      <c r="Y528" s="3" t="str">
        <f>'EE investment costs'!E577</f>
        <v>Electric Motors</v>
      </c>
      <c r="AC528" s="123">
        <f>'EE investment costs'!C577</f>
        <v>8.6999999999999993</v>
      </c>
      <c r="AD528" s="22"/>
    </row>
    <row r="529" spans="2:30">
      <c r="B529" s="14" t="str">
        <f t="shared" ca="1" si="50"/>
        <v>INDVDEFFTF-87</v>
      </c>
      <c r="C529" s="15" t="str">
        <f t="shared" ca="1" si="49"/>
        <v>IVDTF</v>
      </c>
      <c r="D529" s="16">
        <f>'EE investment costs'!$F$15</f>
        <v>2016</v>
      </c>
      <c r="E529" s="14">
        <f>VLOOKUP(X529,'EE investment costs'!$D$56:$R$656,15,0)</f>
        <v>18.916666666666664</v>
      </c>
      <c r="F529" s="17">
        <f ca="1">INDEX('EE investment costs'!$D$56:$R$656,MATCH(X529,'EE investment costs'!$D$56:$D$656,0),MATCH($V$8,'EE investment costs'!$D$56:$R$56,0))</f>
        <v>0</v>
      </c>
      <c r="I529" s="18">
        <v>1</v>
      </c>
      <c r="J529" s="18">
        <v>1</v>
      </c>
      <c r="K529" s="14">
        <f t="shared" ca="1" si="53"/>
        <v>8</v>
      </c>
      <c r="M529" s="19" t="str">
        <f t="shared" ca="1" si="51"/>
        <v>INDVDEFFTF-87</v>
      </c>
      <c r="N529" s="23" t="str">
        <f t="shared" ca="1" si="52"/>
        <v>Motor vehicles Saving Tech-Haulage Tractors, Trucks, Fishing boats 8.7y</v>
      </c>
      <c r="O529" s="23" t="s">
        <v>32</v>
      </c>
      <c r="P529" s="23" t="s">
        <v>33</v>
      </c>
      <c r="Q529" s="23"/>
      <c r="R529" s="23"/>
      <c r="S529" s="19" t="s">
        <v>34</v>
      </c>
      <c r="V529" s="16" t="str">
        <f t="shared" ca="1" si="54"/>
        <v>VD</v>
      </c>
      <c r="W529" s="14" t="str">
        <f t="shared" ca="1" si="54"/>
        <v>Motor vehicles</v>
      </c>
      <c r="X529" s="3" t="str">
        <f>'EE investment costs'!D578</f>
        <v>TF-87</v>
      </c>
      <c r="Y529" s="3" t="str">
        <f>'EE investment costs'!E578</f>
        <v>Haulage Tractors, Trucks, Fishing boats</v>
      </c>
      <c r="AC529" s="123">
        <f>'EE investment costs'!C578</f>
        <v>8.6999999999999993</v>
      </c>
      <c r="AD529" s="22"/>
    </row>
    <row r="530" spans="2:30">
      <c r="B530" s="14" t="str">
        <f t="shared" ca="1" si="50"/>
        <v>INDVDEFFMT-88</v>
      </c>
      <c r="C530" s="15" t="str">
        <f t="shared" ca="1" si="49"/>
        <v>IVDMT</v>
      </c>
      <c r="D530" s="16">
        <f>'EE investment costs'!$F$15</f>
        <v>2016</v>
      </c>
      <c r="E530" s="14">
        <f>VLOOKUP(X530,'EE investment costs'!$D$56:$R$656,15,0)</f>
        <v>6.48</v>
      </c>
      <c r="F530" s="17">
        <f ca="1">INDEX('EE investment costs'!$D$56:$R$656,MATCH(X530,'EE investment costs'!$D$56:$D$656,0),MATCH($V$8,'EE investment costs'!$D$56:$R$56,0))</f>
        <v>1009.3370124621881</v>
      </c>
      <c r="I530" s="18">
        <v>1</v>
      </c>
      <c r="J530" s="18">
        <v>1</v>
      </c>
      <c r="K530" s="14">
        <f t="shared" ca="1" si="53"/>
        <v>2</v>
      </c>
      <c r="M530" s="19" t="str">
        <f t="shared" ca="1" si="51"/>
        <v>INDVDEFFMT-88</v>
      </c>
      <c r="N530" s="23" t="str">
        <f t="shared" ca="1" si="52"/>
        <v>Motor vehicles Saving Tech-Heat Medium Temp. up to 150C 8.8y</v>
      </c>
      <c r="O530" s="23" t="s">
        <v>32</v>
      </c>
      <c r="P530" s="23" t="s">
        <v>33</v>
      </c>
      <c r="Q530" s="23"/>
      <c r="R530" s="23"/>
      <c r="S530" s="19" t="s">
        <v>34</v>
      </c>
      <c r="V530" s="16" t="str">
        <f t="shared" ca="1" si="54"/>
        <v>VD</v>
      </c>
      <c r="W530" s="14" t="str">
        <f t="shared" ca="1" si="54"/>
        <v>Motor vehicles</v>
      </c>
      <c r="X530" s="3" t="str">
        <f>'EE investment costs'!D579</f>
        <v>MT-88</v>
      </c>
      <c r="Y530" s="3" t="str">
        <f>'EE investment costs'!E579</f>
        <v>Heat Medium Temp. up to 150C</v>
      </c>
      <c r="AC530" s="123">
        <f>'EE investment costs'!C579</f>
        <v>8.8000000000000007</v>
      </c>
      <c r="AD530" s="22"/>
    </row>
    <row r="531" spans="2:30">
      <c r="B531" s="14" t="str">
        <f t="shared" ca="1" si="50"/>
        <v>INDVDEFFHT-88</v>
      </c>
      <c r="C531" s="15" t="str">
        <f t="shared" ca="1" si="49"/>
        <v>IVDHT</v>
      </c>
      <c r="D531" s="16">
        <f>'EE investment costs'!$F$15</f>
        <v>2016</v>
      </c>
      <c r="E531" s="14">
        <f>VLOOKUP(X531,'EE investment costs'!$D$56:$R$656,15,0)</f>
        <v>5.1840000000000002</v>
      </c>
      <c r="F531" s="17">
        <f ca="1">INDEX('EE investment costs'!$D$56:$R$656,MATCH(X531,'EE investment costs'!$D$56:$D$656,0),MATCH($V$8,'EE investment costs'!$D$56:$R$56,0))</f>
        <v>782.26602409991381</v>
      </c>
      <c r="I531" s="18">
        <v>1</v>
      </c>
      <c r="J531" s="18">
        <v>1</v>
      </c>
      <c r="K531" s="14">
        <f t="shared" ca="1" si="53"/>
        <v>5</v>
      </c>
      <c r="M531" s="19" t="str">
        <f t="shared" ca="1" si="51"/>
        <v>INDVDEFFHT-88</v>
      </c>
      <c r="N531" s="23" t="str">
        <f t="shared" ca="1" si="52"/>
        <v>Motor vehicles Saving Tech-Heat High Temp. over 150C 8.8y</v>
      </c>
      <c r="O531" s="23" t="s">
        <v>32</v>
      </c>
      <c r="P531" s="23" t="s">
        <v>33</v>
      </c>
      <c r="Q531" s="23"/>
      <c r="R531" s="23"/>
      <c r="S531" s="19" t="s">
        <v>34</v>
      </c>
      <c r="V531" s="16" t="str">
        <f t="shared" ca="1" si="54"/>
        <v>VD</v>
      </c>
      <c r="W531" s="14" t="str">
        <f t="shared" ca="1" si="54"/>
        <v>Motor vehicles</v>
      </c>
      <c r="X531" s="3" t="str">
        <f>'EE investment costs'!D580</f>
        <v>HT-88</v>
      </c>
      <c r="Y531" s="3" t="str">
        <f>'EE investment costs'!E580</f>
        <v>Heat High Temp. over 150C</v>
      </c>
      <c r="AC531" s="123">
        <f>'EE investment costs'!C580</f>
        <v>8.8000000000000007</v>
      </c>
      <c r="AD531" s="22"/>
    </row>
    <row r="532" spans="2:30">
      <c r="B532" s="14" t="str">
        <f t="shared" ca="1" si="50"/>
        <v>INDVDEFFRH-88</v>
      </c>
      <c r="C532" s="15" t="str">
        <f t="shared" ca="1" si="49"/>
        <v>IVDRH</v>
      </c>
      <c r="D532" s="16">
        <f>'EE investment costs'!$F$15</f>
        <v>2016</v>
      </c>
      <c r="E532" s="14">
        <f>VLOOKUP(X532,'EE investment costs'!$D$56:$R$656,15,0)</f>
        <v>16.896000000000001</v>
      </c>
      <c r="F532" s="17">
        <f ca="1">INDEX('EE investment costs'!$D$56:$R$656,MATCH(X532,'EE investment costs'!$D$56:$D$656,0),MATCH($V$8,'EE investment costs'!$D$56:$R$56,0))</f>
        <v>1962.7400036758779</v>
      </c>
      <c r="I532" s="18">
        <v>1</v>
      </c>
      <c r="J532" s="18">
        <v>1</v>
      </c>
      <c r="K532" s="14">
        <f t="shared" ca="1" si="53"/>
        <v>0</v>
      </c>
      <c r="M532" s="19" t="str">
        <f t="shared" ca="1" si="51"/>
        <v>INDVDEFFRH-88</v>
      </c>
      <c r="N532" s="23" t="str">
        <f t="shared" ca="1" si="52"/>
        <v>Motor vehicles Saving Tech-Heat Room Heat 8.8y</v>
      </c>
      <c r="O532" s="23" t="s">
        <v>32</v>
      </c>
      <c r="P532" s="23" t="s">
        <v>33</v>
      </c>
      <c r="Q532" s="23"/>
      <c r="R532" s="23"/>
      <c r="S532" s="19" t="s">
        <v>34</v>
      </c>
      <c r="V532" s="16" t="str">
        <f t="shared" ca="1" si="54"/>
        <v>VD</v>
      </c>
      <c r="W532" s="14" t="str">
        <f t="shared" ca="1" si="54"/>
        <v>Motor vehicles</v>
      </c>
      <c r="X532" s="3" t="str">
        <f>'EE investment costs'!D581</f>
        <v>RH-88</v>
      </c>
      <c r="Y532" s="3" t="str">
        <f>'EE investment costs'!E581</f>
        <v>Heat Room Heat</v>
      </c>
      <c r="AC532" s="123">
        <f>'EE investment costs'!C581</f>
        <v>8.8000000000000007</v>
      </c>
      <c r="AD532" s="22"/>
    </row>
    <row r="533" spans="2:30">
      <c r="B533" s="14" t="str">
        <f t="shared" ca="1" si="50"/>
        <v>INDVDEFFLA-88</v>
      </c>
      <c r="C533" s="15" t="str">
        <f t="shared" ca="1" si="49"/>
        <v>IVDLA</v>
      </c>
      <c r="D533" s="16">
        <f>'EE investment costs'!$F$15</f>
        <v>2016</v>
      </c>
      <c r="E533" s="14">
        <f>VLOOKUP(X533,'EE investment costs'!$D$56:$R$656,15,0)</f>
        <v>4.5356000000000005</v>
      </c>
      <c r="F533" s="17">
        <f ca="1">INDEX('EE investment costs'!$D$56:$R$656,MATCH(X533,'EE investment costs'!$D$56:$D$656,0),MATCH($V$8,'EE investment costs'!$D$56:$R$56,0))</f>
        <v>2314.1690192001879</v>
      </c>
      <c r="I533" s="18">
        <v>1</v>
      </c>
      <c r="J533" s="18">
        <v>1</v>
      </c>
      <c r="K533" s="14">
        <f t="shared" ca="1" si="53"/>
        <v>0</v>
      </c>
      <c r="M533" s="19" t="str">
        <f t="shared" ca="1" si="51"/>
        <v>INDVDEFFLA-88</v>
      </c>
      <c r="N533" s="23" t="str">
        <f t="shared" ca="1" si="52"/>
        <v>Motor vehicles Saving Tech-Light 8.8y</v>
      </c>
      <c r="O533" s="23" t="s">
        <v>32</v>
      </c>
      <c r="P533" s="23" t="s">
        <v>33</v>
      </c>
      <c r="Q533" s="23"/>
      <c r="R533" s="23"/>
      <c r="S533" s="19" t="s">
        <v>34</v>
      </c>
      <c r="V533" s="16" t="str">
        <f t="shared" ca="1" si="54"/>
        <v>VD</v>
      </c>
      <c r="W533" s="14" t="str">
        <f t="shared" ca="1" si="54"/>
        <v>Motor vehicles</v>
      </c>
      <c r="X533" s="3" t="str">
        <f>'EE investment costs'!D582</f>
        <v>LA-88</v>
      </c>
      <c r="Y533" s="3" t="str">
        <f>'EE investment costs'!E582</f>
        <v>Light</v>
      </c>
      <c r="AC533" s="123">
        <f>'EE investment costs'!C582</f>
        <v>8.8000000000000007</v>
      </c>
      <c r="AD533" s="22"/>
    </row>
    <row r="534" spans="2:30">
      <c r="B534" s="14" t="str">
        <f t="shared" ca="1" si="50"/>
        <v>INDVDEFFEM-88</v>
      </c>
      <c r="C534" s="15" t="str">
        <f t="shared" ca="1" si="49"/>
        <v>IVDEM</v>
      </c>
      <c r="D534" s="16">
        <f>'EE investment costs'!$F$15</f>
        <v>2016</v>
      </c>
      <c r="E534" s="14">
        <f>VLOOKUP(X534,'EE investment costs'!$D$56:$R$656,15,0)</f>
        <v>4.7623800000000003</v>
      </c>
      <c r="F534" s="17">
        <f ca="1">INDEX('EE investment costs'!$D$56:$R$656,MATCH(X534,'EE investment costs'!$D$56:$D$656,0),MATCH($V$8,'EE investment costs'!$D$56:$R$56,0))</f>
        <v>2367.5032863714678</v>
      </c>
      <c r="I534" s="18">
        <v>1</v>
      </c>
      <c r="J534" s="18">
        <v>1</v>
      </c>
      <c r="K534" s="14">
        <f t="shared" ca="1" si="53"/>
        <v>0</v>
      </c>
      <c r="M534" s="19" t="str">
        <f t="shared" ca="1" si="51"/>
        <v>INDVDEFFEM-88</v>
      </c>
      <c r="N534" s="23" t="str">
        <f t="shared" ca="1" si="52"/>
        <v>Motor vehicles Saving Tech-Electric Motors 8.8y</v>
      </c>
      <c r="O534" s="23" t="s">
        <v>32</v>
      </c>
      <c r="P534" s="23" t="s">
        <v>33</v>
      </c>
      <c r="Q534" s="23"/>
      <c r="R534" s="23"/>
      <c r="S534" s="19" t="s">
        <v>34</v>
      </c>
      <c r="V534" s="16" t="str">
        <f t="shared" ca="1" si="54"/>
        <v>VD</v>
      </c>
      <c r="W534" s="14" t="str">
        <f t="shared" ca="1" si="54"/>
        <v>Motor vehicles</v>
      </c>
      <c r="X534" s="3" t="str">
        <f>'EE investment costs'!D583</f>
        <v>EM-88</v>
      </c>
      <c r="Y534" s="3" t="str">
        <f>'EE investment costs'!E583</f>
        <v>Electric Motors</v>
      </c>
      <c r="AC534" s="123">
        <f>'EE investment costs'!C583</f>
        <v>8.8000000000000007</v>
      </c>
      <c r="AD534" s="22"/>
    </row>
    <row r="535" spans="2:30">
      <c r="B535" s="14" t="str">
        <f t="shared" ca="1" si="50"/>
        <v>INDVDEFFTF-88</v>
      </c>
      <c r="C535" s="15" t="str">
        <f t="shared" ca="1" si="49"/>
        <v>IVDTF</v>
      </c>
      <c r="D535" s="16">
        <f>'EE investment costs'!$F$15</f>
        <v>2016</v>
      </c>
      <c r="E535" s="14">
        <f>VLOOKUP(X535,'EE investment costs'!$D$56:$R$656,15,0)</f>
        <v>19</v>
      </c>
      <c r="F535" s="17">
        <f ca="1">INDEX('EE investment costs'!$D$56:$R$656,MATCH(X535,'EE investment costs'!$D$56:$D$656,0),MATCH($V$8,'EE investment costs'!$D$56:$R$56,0))</f>
        <v>0</v>
      </c>
      <c r="I535" s="18">
        <v>1</v>
      </c>
      <c r="J535" s="18">
        <v>1</v>
      </c>
      <c r="K535" s="14">
        <f t="shared" ca="1" si="53"/>
        <v>8</v>
      </c>
      <c r="M535" s="19" t="str">
        <f t="shared" ca="1" si="51"/>
        <v>INDVDEFFTF-88</v>
      </c>
      <c r="N535" s="23" t="str">
        <f t="shared" ca="1" si="52"/>
        <v>Motor vehicles Saving Tech-Haulage Tractors, Trucks, Fishing boats 8.8y</v>
      </c>
      <c r="O535" s="23" t="s">
        <v>32</v>
      </c>
      <c r="P535" s="23" t="s">
        <v>33</v>
      </c>
      <c r="Q535" s="23"/>
      <c r="R535" s="23"/>
      <c r="S535" s="19" t="s">
        <v>34</v>
      </c>
      <c r="V535" s="16" t="str">
        <f t="shared" ca="1" si="54"/>
        <v>VD</v>
      </c>
      <c r="W535" s="14" t="str">
        <f t="shared" ca="1" si="54"/>
        <v>Motor vehicles</v>
      </c>
      <c r="X535" s="3" t="str">
        <f>'EE investment costs'!D584</f>
        <v>TF-88</v>
      </c>
      <c r="Y535" s="3" t="str">
        <f>'EE investment costs'!E584</f>
        <v>Haulage Tractors, Trucks, Fishing boats</v>
      </c>
      <c r="AC535" s="123">
        <f>'EE investment costs'!C584</f>
        <v>8.8000000000000007</v>
      </c>
      <c r="AD535" s="22"/>
    </row>
    <row r="536" spans="2:30">
      <c r="B536" s="14" t="str">
        <f t="shared" ca="1" si="50"/>
        <v>INDVDEFFMT-89</v>
      </c>
      <c r="C536" s="15" t="str">
        <f t="shared" ca="1" si="49"/>
        <v>IVDMT</v>
      </c>
      <c r="D536" s="16">
        <f>'EE investment costs'!$F$15</f>
        <v>2016</v>
      </c>
      <c r="E536" s="14">
        <f>VLOOKUP(X536,'EE investment costs'!$D$56:$R$656,15,0)</f>
        <v>6.49</v>
      </c>
      <c r="F536" s="17">
        <f ca="1">INDEX('EE investment costs'!$D$56:$R$656,MATCH(X536,'EE investment costs'!$D$56:$D$656,0),MATCH($V$8,'EE investment costs'!$D$56:$R$56,0))</f>
        <v>1018.6043235412197</v>
      </c>
      <c r="I536" s="18">
        <v>1</v>
      </c>
      <c r="J536" s="18">
        <v>1</v>
      </c>
      <c r="K536" s="14">
        <f t="shared" ca="1" si="53"/>
        <v>2</v>
      </c>
      <c r="M536" s="19" t="str">
        <f t="shared" ca="1" si="51"/>
        <v>INDVDEFFMT-89</v>
      </c>
      <c r="N536" s="23" t="str">
        <f t="shared" ca="1" si="52"/>
        <v>Motor vehicles Saving Tech-Heat Medium Temp. up to 150C 8.9y</v>
      </c>
      <c r="O536" s="23" t="s">
        <v>32</v>
      </c>
      <c r="P536" s="23" t="s">
        <v>33</v>
      </c>
      <c r="Q536" s="23"/>
      <c r="R536" s="23"/>
      <c r="S536" s="19" t="s">
        <v>34</v>
      </c>
      <c r="V536" s="16" t="str">
        <f t="shared" ca="1" si="54"/>
        <v>VD</v>
      </c>
      <c r="W536" s="14" t="str">
        <f t="shared" ca="1" si="54"/>
        <v>Motor vehicles</v>
      </c>
      <c r="X536" s="3" t="str">
        <f>'EE investment costs'!D585</f>
        <v>MT-89</v>
      </c>
      <c r="Y536" s="3" t="str">
        <f>'EE investment costs'!E585</f>
        <v>Heat Medium Temp. up to 150C</v>
      </c>
      <c r="AC536" s="123">
        <f>'EE investment costs'!C585</f>
        <v>8.9</v>
      </c>
      <c r="AD536" s="22"/>
    </row>
    <row r="537" spans="2:30">
      <c r="B537" s="14" t="str">
        <f t="shared" ca="1" si="50"/>
        <v>INDVDEFFHT-89</v>
      </c>
      <c r="C537" s="15" t="str">
        <f t="shared" ca="1" si="49"/>
        <v>IVDHT</v>
      </c>
      <c r="D537" s="16">
        <f>'EE investment costs'!$F$15</f>
        <v>2016</v>
      </c>
      <c r="E537" s="14">
        <f>VLOOKUP(X537,'EE investment costs'!$D$56:$R$656,15,0)</f>
        <v>5.1920000000000002</v>
      </c>
      <c r="F537" s="17">
        <f ca="1">INDEX('EE investment costs'!$D$56:$R$656,MATCH(X537,'EE investment costs'!$D$56:$D$656,0),MATCH($V$8,'EE investment costs'!$D$56:$R$56,0))</f>
        <v>788.6503851205573</v>
      </c>
      <c r="I537" s="18">
        <v>1</v>
      </c>
      <c r="J537" s="18">
        <v>1</v>
      </c>
      <c r="K537" s="14">
        <f t="shared" ca="1" si="53"/>
        <v>5</v>
      </c>
      <c r="M537" s="19" t="str">
        <f t="shared" ca="1" si="51"/>
        <v>INDVDEFFHT-89</v>
      </c>
      <c r="N537" s="23" t="str">
        <f t="shared" ca="1" si="52"/>
        <v>Motor vehicles Saving Tech-Heat High Temp. over 150C 8.9y</v>
      </c>
      <c r="O537" s="23" t="s">
        <v>32</v>
      </c>
      <c r="P537" s="23" t="s">
        <v>33</v>
      </c>
      <c r="Q537" s="23"/>
      <c r="R537" s="23"/>
      <c r="S537" s="19" t="s">
        <v>34</v>
      </c>
      <c r="V537" s="16" t="str">
        <f t="shared" ca="1" si="54"/>
        <v>VD</v>
      </c>
      <c r="W537" s="14" t="str">
        <f t="shared" ca="1" si="54"/>
        <v>Motor vehicles</v>
      </c>
      <c r="X537" s="3" t="str">
        <f>'EE investment costs'!D586</f>
        <v>HT-89</v>
      </c>
      <c r="Y537" s="3" t="str">
        <f>'EE investment costs'!E586</f>
        <v>Heat High Temp. over 150C</v>
      </c>
      <c r="AC537" s="123">
        <f>'EE investment costs'!C586</f>
        <v>8.9</v>
      </c>
      <c r="AD537" s="22"/>
    </row>
    <row r="538" spans="2:30">
      <c r="B538" s="14" t="str">
        <f t="shared" ca="1" si="50"/>
        <v>INDVDEFFRH-89</v>
      </c>
      <c r="C538" s="15" t="str">
        <f t="shared" ca="1" si="49"/>
        <v>IVDRH</v>
      </c>
      <c r="D538" s="16">
        <f>'EE investment costs'!$F$15</f>
        <v>2016</v>
      </c>
      <c r="E538" s="14">
        <f>VLOOKUP(X538,'EE investment costs'!$D$56:$R$656,15,0)</f>
        <v>16.914666666666669</v>
      </c>
      <c r="F538" s="17">
        <f ca="1">INDEX('EE investment costs'!$D$56:$R$656,MATCH(X538,'EE investment costs'!$D$56:$D$656,0),MATCH($V$8,'EE investment costs'!$D$56:$R$56,0))</f>
        <v>1999.7728339339135</v>
      </c>
      <c r="I538" s="18">
        <v>1</v>
      </c>
      <c r="J538" s="18">
        <v>1</v>
      </c>
      <c r="K538" s="14">
        <f t="shared" ca="1" si="53"/>
        <v>0</v>
      </c>
      <c r="M538" s="19" t="str">
        <f t="shared" ca="1" si="51"/>
        <v>INDVDEFFRH-89</v>
      </c>
      <c r="N538" s="23" t="str">
        <f t="shared" ca="1" si="52"/>
        <v>Motor vehicles Saving Tech-Heat Room Heat 8.9y</v>
      </c>
      <c r="O538" s="23" t="s">
        <v>32</v>
      </c>
      <c r="P538" s="23" t="s">
        <v>33</v>
      </c>
      <c r="Q538" s="23"/>
      <c r="R538" s="23"/>
      <c r="S538" s="19" t="s">
        <v>34</v>
      </c>
      <c r="V538" s="16" t="str">
        <f t="shared" ca="1" si="54"/>
        <v>VD</v>
      </c>
      <c r="W538" s="14" t="str">
        <f t="shared" ca="1" si="54"/>
        <v>Motor vehicles</v>
      </c>
      <c r="X538" s="3" t="str">
        <f>'EE investment costs'!D587</f>
        <v>RH-89</v>
      </c>
      <c r="Y538" s="3" t="str">
        <f>'EE investment costs'!E587</f>
        <v>Heat Room Heat</v>
      </c>
      <c r="AC538" s="123">
        <f>'EE investment costs'!C587</f>
        <v>8.9</v>
      </c>
      <c r="AD538" s="22"/>
    </row>
    <row r="539" spans="2:30">
      <c r="B539" s="14" t="str">
        <f t="shared" ca="1" si="50"/>
        <v>INDVDEFFLA-89</v>
      </c>
      <c r="C539" s="15" t="str">
        <f t="shared" ca="1" si="49"/>
        <v>IVDLA</v>
      </c>
      <c r="D539" s="16">
        <f>'EE investment costs'!$F$15</f>
        <v>2016</v>
      </c>
      <c r="E539" s="14">
        <f>VLOOKUP(X539,'EE investment costs'!$D$56:$R$656,15,0)</f>
        <v>4.5486333333333331</v>
      </c>
      <c r="F539" s="17">
        <f ca="1">INDEX('EE investment costs'!$D$56:$R$656,MATCH(X539,'EE investment costs'!$D$56:$D$656,0),MATCH($V$8,'EE investment costs'!$D$56:$R$56,0))</f>
        <v>2329.562231871691</v>
      </c>
      <c r="I539" s="18">
        <v>1</v>
      </c>
      <c r="J539" s="18">
        <v>1</v>
      </c>
      <c r="K539" s="14">
        <f t="shared" ca="1" si="53"/>
        <v>0</v>
      </c>
      <c r="M539" s="19" t="str">
        <f t="shared" ca="1" si="51"/>
        <v>INDVDEFFLA-89</v>
      </c>
      <c r="N539" s="23" t="str">
        <f t="shared" ca="1" si="52"/>
        <v>Motor vehicles Saving Tech-Light 8.9y</v>
      </c>
      <c r="O539" s="23" t="s">
        <v>32</v>
      </c>
      <c r="P539" s="23" t="s">
        <v>33</v>
      </c>
      <c r="Q539" s="23"/>
      <c r="R539" s="23"/>
      <c r="S539" s="19" t="s">
        <v>34</v>
      </c>
      <c r="V539" s="16" t="str">
        <f t="shared" ca="1" si="54"/>
        <v>VD</v>
      </c>
      <c r="W539" s="14" t="str">
        <f t="shared" ca="1" si="54"/>
        <v>Motor vehicles</v>
      </c>
      <c r="X539" s="3" t="str">
        <f>'EE investment costs'!D588</f>
        <v>LA-89</v>
      </c>
      <c r="Y539" s="3" t="str">
        <f>'EE investment costs'!E588</f>
        <v>Light</v>
      </c>
      <c r="AC539" s="123">
        <f>'EE investment costs'!C588</f>
        <v>8.9</v>
      </c>
      <c r="AD539" s="22"/>
    </row>
    <row r="540" spans="2:30">
      <c r="B540" s="14" t="str">
        <f t="shared" ca="1" si="50"/>
        <v>INDVDEFFEM-89</v>
      </c>
      <c r="C540" s="15" t="str">
        <f t="shared" ca="1" si="49"/>
        <v>IVDEM</v>
      </c>
      <c r="D540" s="16">
        <f>'EE investment costs'!$F$15</f>
        <v>2016</v>
      </c>
      <c r="E540" s="14">
        <f>VLOOKUP(X540,'EE investment costs'!$D$56:$R$656,15,0)</f>
        <v>4.776065</v>
      </c>
      <c r="F540" s="17">
        <f ca="1">INDEX('EE investment costs'!$D$56:$R$656,MATCH(X540,'EE investment costs'!$D$56:$D$656,0),MATCH($V$8,'EE investment costs'!$D$56:$R$56,0))</f>
        <v>2385.5062842833963</v>
      </c>
      <c r="I540" s="18">
        <v>1</v>
      </c>
      <c r="J540" s="18">
        <v>1</v>
      </c>
      <c r="K540" s="14">
        <f t="shared" ca="1" si="53"/>
        <v>0</v>
      </c>
      <c r="M540" s="19" t="str">
        <f t="shared" ca="1" si="51"/>
        <v>INDVDEFFEM-89</v>
      </c>
      <c r="N540" s="23" t="str">
        <f t="shared" ca="1" si="52"/>
        <v>Motor vehicles Saving Tech-Electric Motors 8.9y</v>
      </c>
      <c r="O540" s="23" t="s">
        <v>32</v>
      </c>
      <c r="P540" s="23" t="s">
        <v>33</v>
      </c>
      <c r="Q540" s="23"/>
      <c r="R540" s="23"/>
      <c r="S540" s="19" t="s">
        <v>34</v>
      </c>
      <c r="V540" s="16" t="str">
        <f t="shared" ca="1" si="54"/>
        <v>VD</v>
      </c>
      <c r="W540" s="14" t="str">
        <f t="shared" ca="1" si="54"/>
        <v>Motor vehicles</v>
      </c>
      <c r="X540" s="3" t="str">
        <f>'EE investment costs'!D589</f>
        <v>EM-89</v>
      </c>
      <c r="Y540" s="3" t="str">
        <f>'EE investment costs'!E589</f>
        <v>Electric Motors</v>
      </c>
      <c r="AC540" s="123">
        <f>'EE investment costs'!C589</f>
        <v>8.9</v>
      </c>
      <c r="AD540" s="22"/>
    </row>
    <row r="541" spans="2:30">
      <c r="B541" s="14" t="str">
        <f t="shared" ca="1" si="50"/>
        <v>INDVDEFFTF-89</v>
      </c>
      <c r="C541" s="15" t="str">
        <f t="shared" ca="1" si="49"/>
        <v>IVDTF</v>
      </c>
      <c r="D541" s="16">
        <f>'EE investment costs'!$F$15</f>
        <v>2016</v>
      </c>
      <c r="E541" s="14">
        <f>VLOOKUP(X541,'EE investment costs'!$D$56:$R$656,15,0)</f>
        <v>19.083333333333336</v>
      </c>
      <c r="F541" s="17">
        <f ca="1">INDEX('EE investment costs'!$D$56:$R$656,MATCH(X541,'EE investment costs'!$D$56:$D$656,0),MATCH($V$8,'EE investment costs'!$D$56:$R$56,0))</f>
        <v>0</v>
      </c>
      <c r="I541" s="18">
        <v>1</v>
      </c>
      <c r="J541" s="18">
        <v>1</v>
      </c>
      <c r="K541" s="14">
        <f t="shared" ca="1" si="53"/>
        <v>8</v>
      </c>
      <c r="M541" s="19" t="str">
        <f t="shared" ca="1" si="51"/>
        <v>INDVDEFFTF-89</v>
      </c>
      <c r="N541" s="23" t="str">
        <f t="shared" ca="1" si="52"/>
        <v>Motor vehicles Saving Tech-Haulage Tractors, Trucks, Fishing boats 8.9y</v>
      </c>
      <c r="O541" s="23" t="s">
        <v>32</v>
      </c>
      <c r="P541" s="23" t="s">
        <v>33</v>
      </c>
      <c r="Q541" s="23"/>
      <c r="R541" s="23"/>
      <c r="S541" s="19" t="s">
        <v>34</v>
      </c>
      <c r="V541" s="16" t="str">
        <f t="shared" ca="1" si="54"/>
        <v>VD</v>
      </c>
      <c r="W541" s="14" t="str">
        <f t="shared" ca="1" si="54"/>
        <v>Motor vehicles</v>
      </c>
      <c r="X541" s="3" t="str">
        <f>'EE investment costs'!D590</f>
        <v>TF-89</v>
      </c>
      <c r="Y541" s="3" t="str">
        <f>'EE investment costs'!E590</f>
        <v>Haulage Tractors, Trucks, Fishing boats</v>
      </c>
      <c r="AC541" s="123">
        <f>'EE investment costs'!C590</f>
        <v>8.9</v>
      </c>
      <c r="AD541" s="22"/>
    </row>
    <row r="542" spans="2:30">
      <c r="B542" s="14" t="str">
        <f t="shared" ca="1" si="50"/>
        <v>INDVDEFFMT-90</v>
      </c>
      <c r="C542" s="15" t="str">
        <f t="shared" ca="1" si="49"/>
        <v>IVDMT</v>
      </c>
      <c r="D542" s="16">
        <f>'EE investment costs'!$F$15</f>
        <v>2016</v>
      </c>
      <c r="E542" s="14">
        <f>VLOOKUP(X542,'EE investment costs'!$D$56:$R$656,15,0)</f>
        <v>6.5</v>
      </c>
      <c r="F542" s="17">
        <f ca="1">INDEX('EE investment costs'!$D$56:$R$656,MATCH(X542,'EE investment costs'!$D$56:$D$656,0),MATCH($V$8,'EE investment costs'!$D$56:$R$56,0))</f>
        <v>1027.8716346202511</v>
      </c>
      <c r="I542" s="18">
        <v>1</v>
      </c>
      <c r="J542" s="18">
        <v>1</v>
      </c>
      <c r="K542" s="14">
        <f t="shared" ca="1" si="53"/>
        <v>2</v>
      </c>
      <c r="M542" s="19" t="str">
        <f t="shared" ca="1" si="51"/>
        <v>INDVDEFFMT-90</v>
      </c>
      <c r="N542" s="23" t="str">
        <f t="shared" ca="1" si="52"/>
        <v>Motor vehicles Saving Tech-Heat Medium Temp. up to 150C 9y</v>
      </c>
      <c r="O542" s="23" t="s">
        <v>32</v>
      </c>
      <c r="P542" s="23" t="s">
        <v>33</v>
      </c>
      <c r="Q542" s="23"/>
      <c r="R542" s="23"/>
      <c r="S542" s="19" t="s">
        <v>34</v>
      </c>
      <c r="V542" s="16" t="str">
        <f t="shared" ca="1" si="54"/>
        <v>VD</v>
      </c>
      <c r="W542" s="14" t="str">
        <f t="shared" ca="1" si="54"/>
        <v>Motor vehicles</v>
      </c>
      <c r="X542" s="3" t="str">
        <f>'EE investment costs'!D591</f>
        <v>MT-90</v>
      </c>
      <c r="Y542" s="3" t="str">
        <f>'EE investment costs'!E591</f>
        <v>Heat Medium Temp. up to 150C</v>
      </c>
      <c r="AC542" s="123">
        <f>'EE investment costs'!C591</f>
        <v>9</v>
      </c>
      <c r="AD542" s="22"/>
    </row>
    <row r="543" spans="2:30">
      <c r="B543" s="14" t="str">
        <f t="shared" ca="1" si="50"/>
        <v>INDVDEFFHT-90</v>
      </c>
      <c r="C543" s="15" t="str">
        <f t="shared" ca="1" si="49"/>
        <v>IVDHT</v>
      </c>
      <c r="D543" s="16">
        <f>'EE investment costs'!$F$15</f>
        <v>2016</v>
      </c>
      <c r="E543" s="14">
        <f>VLOOKUP(X543,'EE investment costs'!$D$56:$R$656,15,0)</f>
        <v>5.2</v>
      </c>
      <c r="F543" s="17">
        <f ca="1">INDEX('EE investment costs'!$D$56:$R$656,MATCH(X543,'EE investment costs'!$D$56:$D$656,0),MATCH($V$8,'EE investment costs'!$D$56:$R$56,0))</f>
        <v>795.03474614120069</v>
      </c>
      <c r="I543" s="18">
        <v>1</v>
      </c>
      <c r="J543" s="18">
        <v>1</v>
      </c>
      <c r="K543" s="14">
        <f t="shared" ca="1" si="53"/>
        <v>5</v>
      </c>
      <c r="M543" s="19" t="str">
        <f t="shared" ca="1" si="51"/>
        <v>INDVDEFFHT-90</v>
      </c>
      <c r="N543" s="23" t="str">
        <f t="shared" ca="1" si="52"/>
        <v>Motor vehicles Saving Tech-Heat High Temp. over 150C 9y</v>
      </c>
      <c r="O543" s="23" t="s">
        <v>32</v>
      </c>
      <c r="P543" s="23" t="s">
        <v>33</v>
      </c>
      <c r="Q543" s="23"/>
      <c r="R543" s="23"/>
      <c r="S543" s="19" t="s">
        <v>34</v>
      </c>
      <c r="V543" s="16" t="str">
        <f t="shared" ca="1" si="54"/>
        <v>VD</v>
      </c>
      <c r="W543" s="14" t="str">
        <f t="shared" ca="1" si="54"/>
        <v>Motor vehicles</v>
      </c>
      <c r="X543" s="3" t="str">
        <f>'EE investment costs'!D592</f>
        <v>HT-90</v>
      </c>
      <c r="Y543" s="3" t="str">
        <f>'EE investment costs'!E592</f>
        <v>Heat High Temp. over 150C</v>
      </c>
      <c r="AC543" s="123">
        <f>'EE investment costs'!C592</f>
        <v>9</v>
      </c>
      <c r="AD543" s="22"/>
    </row>
    <row r="544" spans="2:30">
      <c r="B544" s="14" t="str">
        <f t="shared" ca="1" si="50"/>
        <v>INDVDEFFRH-90</v>
      </c>
      <c r="C544" s="15" t="str">
        <f t="shared" ca="1" si="49"/>
        <v>IVDRH</v>
      </c>
      <c r="D544" s="16">
        <f>'EE investment costs'!$F$15</f>
        <v>2016</v>
      </c>
      <c r="E544" s="14">
        <f>VLOOKUP(X544,'EE investment costs'!$D$56:$R$656,15,0)</f>
        <v>16.933333333333337</v>
      </c>
      <c r="F544" s="17">
        <f ca="1">INDEX('EE investment costs'!$D$56:$R$656,MATCH(X544,'EE investment costs'!$D$56:$D$656,0),MATCH($V$8,'EE investment costs'!$D$56:$R$56,0))</f>
        <v>2036.8056641919486</v>
      </c>
      <c r="I544" s="18">
        <v>1</v>
      </c>
      <c r="J544" s="18">
        <v>1</v>
      </c>
      <c r="K544" s="14">
        <f t="shared" ca="1" si="53"/>
        <v>0</v>
      </c>
      <c r="M544" s="19" t="str">
        <f t="shared" ca="1" si="51"/>
        <v>INDVDEFFRH-90</v>
      </c>
      <c r="N544" s="23" t="str">
        <f t="shared" ca="1" si="52"/>
        <v>Motor vehicles Saving Tech-Heat Room Heat 9y</v>
      </c>
      <c r="O544" s="23" t="s">
        <v>32</v>
      </c>
      <c r="P544" s="23" t="s">
        <v>33</v>
      </c>
      <c r="Q544" s="23"/>
      <c r="R544" s="23"/>
      <c r="S544" s="19" t="s">
        <v>34</v>
      </c>
      <c r="V544" s="16" t="str">
        <f t="shared" ca="1" si="54"/>
        <v>VD</v>
      </c>
      <c r="W544" s="14" t="str">
        <f t="shared" ca="1" si="54"/>
        <v>Motor vehicles</v>
      </c>
      <c r="X544" s="3" t="str">
        <f>'EE investment costs'!D593</f>
        <v>RH-90</v>
      </c>
      <c r="Y544" s="3" t="str">
        <f>'EE investment costs'!E593</f>
        <v>Heat Room Heat</v>
      </c>
      <c r="AC544" s="123">
        <f>'EE investment costs'!C593</f>
        <v>9</v>
      </c>
      <c r="AD544" s="22"/>
    </row>
    <row r="545" spans="2:30">
      <c r="B545" s="14" t="str">
        <f t="shared" ca="1" si="50"/>
        <v>INDVDEFFLA-90</v>
      </c>
      <c r="C545" s="15" t="str">
        <f t="shared" ca="1" si="49"/>
        <v>IVDLA</v>
      </c>
      <c r="D545" s="16">
        <f>'EE investment costs'!$F$15</f>
        <v>2016</v>
      </c>
      <c r="E545" s="14">
        <f>VLOOKUP(X545,'EE investment costs'!$D$56:$R$656,15,0)</f>
        <v>4.5616666666666674</v>
      </c>
      <c r="F545" s="17">
        <f ca="1">INDEX('EE investment costs'!$D$56:$R$656,MATCH(X545,'EE investment costs'!$D$56:$D$656,0),MATCH($V$8,'EE investment costs'!$D$56:$R$56,0))</f>
        <v>2344.9554445431936</v>
      </c>
      <c r="I545" s="18">
        <v>1</v>
      </c>
      <c r="J545" s="18">
        <v>1</v>
      </c>
      <c r="K545" s="14">
        <f t="shared" ca="1" si="53"/>
        <v>0</v>
      </c>
      <c r="M545" s="19" t="str">
        <f t="shared" ca="1" si="51"/>
        <v>INDVDEFFLA-90</v>
      </c>
      <c r="N545" s="23" t="str">
        <f t="shared" ca="1" si="52"/>
        <v>Motor vehicles Saving Tech-Light 9y</v>
      </c>
      <c r="O545" s="23" t="s">
        <v>32</v>
      </c>
      <c r="P545" s="23" t="s">
        <v>33</v>
      </c>
      <c r="Q545" s="23"/>
      <c r="R545" s="23"/>
      <c r="S545" s="19" t="s">
        <v>34</v>
      </c>
      <c r="V545" s="16" t="str">
        <f t="shared" ca="1" si="54"/>
        <v>VD</v>
      </c>
      <c r="W545" s="14" t="str">
        <f t="shared" ca="1" si="54"/>
        <v>Motor vehicles</v>
      </c>
      <c r="X545" s="3" t="str">
        <f>'EE investment costs'!D594</f>
        <v>LA-90</v>
      </c>
      <c r="Y545" s="3" t="str">
        <f>'EE investment costs'!E594</f>
        <v>Light</v>
      </c>
      <c r="AC545" s="123">
        <f>'EE investment costs'!C594</f>
        <v>9</v>
      </c>
      <c r="AD545" s="22"/>
    </row>
    <row r="546" spans="2:30">
      <c r="B546" s="14" t="str">
        <f t="shared" ca="1" si="50"/>
        <v>INDVDEFFEM-90</v>
      </c>
      <c r="C546" s="15" t="str">
        <f t="shared" ca="1" si="49"/>
        <v>IVDEM</v>
      </c>
      <c r="D546" s="16">
        <f>'EE investment costs'!$F$15</f>
        <v>2016</v>
      </c>
      <c r="E546" s="14">
        <f>VLOOKUP(X546,'EE investment costs'!$D$56:$R$656,15,0)</f>
        <v>4.7897499999999997</v>
      </c>
      <c r="F546" s="17">
        <f ca="1">INDEX('EE investment costs'!$D$56:$R$656,MATCH(X546,'EE investment costs'!$D$56:$D$656,0),MATCH($V$8,'EE investment costs'!$D$56:$R$56,0))</f>
        <v>2403.5092821953244</v>
      </c>
      <c r="I546" s="18">
        <v>1</v>
      </c>
      <c r="J546" s="18">
        <v>1</v>
      </c>
      <c r="K546" s="14">
        <f t="shared" ca="1" si="53"/>
        <v>0</v>
      </c>
      <c r="M546" s="19" t="str">
        <f t="shared" ca="1" si="51"/>
        <v>INDVDEFFEM-90</v>
      </c>
      <c r="N546" s="23" t="str">
        <f t="shared" ca="1" si="52"/>
        <v>Motor vehicles Saving Tech-Electric Motors 9y</v>
      </c>
      <c r="O546" s="23" t="s">
        <v>32</v>
      </c>
      <c r="P546" s="23" t="s">
        <v>33</v>
      </c>
      <c r="Q546" s="23"/>
      <c r="R546" s="23"/>
      <c r="S546" s="19" t="s">
        <v>34</v>
      </c>
      <c r="V546" s="16" t="str">
        <f t="shared" ca="1" si="54"/>
        <v>VD</v>
      </c>
      <c r="W546" s="14" t="str">
        <f t="shared" ca="1" si="54"/>
        <v>Motor vehicles</v>
      </c>
      <c r="X546" s="3" t="str">
        <f>'EE investment costs'!D595</f>
        <v>EM-90</v>
      </c>
      <c r="Y546" s="3" t="str">
        <f>'EE investment costs'!E595</f>
        <v>Electric Motors</v>
      </c>
      <c r="AC546" s="123">
        <f>'EE investment costs'!C595</f>
        <v>9</v>
      </c>
      <c r="AD546" s="22"/>
    </row>
    <row r="547" spans="2:30" ht="13.5" thickBot="1">
      <c r="B547" s="14" t="str">
        <f t="shared" ca="1" si="50"/>
        <v>INDVDEFFTF-90</v>
      </c>
      <c r="C547" s="15" t="str">
        <f t="shared" ca="1" si="49"/>
        <v>IVDTF</v>
      </c>
      <c r="D547" s="16">
        <f>'EE investment costs'!$F$15</f>
        <v>2016</v>
      </c>
      <c r="E547" s="14">
        <f>VLOOKUP(X547,'EE investment costs'!$D$56:$R$656,15,0)</f>
        <v>19.166666666666668</v>
      </c>
      <c r="F547" s="17">
        <f ca="1">INDEX('EE investment costs'!$D$56:$R$656,MATCH(X547,'EE investment costs'!$D$56:$D$656,0),MATCH($V$8,'EE investment costs'!$D$56:$R$56,0))</f>
        <v>0</v>
      </c>
      <c r="I547" s="18">
        <v>1</v>
      </c>
      <c r="J547" s="18">
        <v>1</v>
      </c>
      <c r="K547" s="14">
        <f t="shared" ca="1" si="53"/>
        <v>8</v>
      </c>
      <c r="M547" s="24" t="str">
        <f t="shared" ca="1" si="51"/>
        <v>INDVDEFFTF-90</v>
      </c>
      <c r="N547" s="25" t="str">
        <f t="shared" ca="1" si="52"/>
        <v>Motor vehicles Saving Tech-Haulage Tractors, Trucks, Fishing boats 9y</v>
      </c>
      <c r="O547" s="25" t="s">
        <v>32</v>
      </c>
      <c r="P547" s="25" t="s">
        <v>33</v>
      </c>
      <c r="Q547" s="25"/>
      <c r="R547" s="25"/>
      <c r="S547" s="24" t="s">
        <v>34</v>
      </c>
      <c r="V547" s="16" t="str">
        <f t="shared" ca="1" si="54"/>
        <v>VD</v>
      </c>
      <c r="W547" s="14" t="str">
        <f t="shared" ca="1" si="54"/>
        <v>Motor vehicles</v>
      </c>
      <c r="X547" s="3" t="str">
        <f>'EE investment costs'!D596</f>
        <v>TF-90</v>
      </c>
      <c r="Y547" s="3" t="str">
        <f>'EE investment costs'!E596</f>
        <v>Haulage Tractors, Trucks, Fishing boats</v>
      </c>
      <c r="AC547" s="123">
        <f>'EE investment costs'!C596</f>
        <v>9</v>
      </c>
      <c r="AD547" s="22"/>
    </row>
    <row r="548" spans="2:30">
      <c r="B548" s="14" t="str">
        <f t="shared" ca="1" si="50"/>
        <v>INDVDEFFMT-91</v>
      </c>
      <c r="C548" s="15" t="str">
        <f ca="1">"I"&amp;MID(B548,4,1)&amp;"D"&amp;MID(B548,9,2)</f>
        <v>IVDMT</v>
      </c>
      <c r="D548" s="16">
        <f>'EE investment costs'!$F$15</f>
        <v>2016</v>
      </c>
      <c r="E548" s="14">
        <f>VLOOKUP(X548,'EE investment costs'!$D$56:$R$656,15,0)</f>
        <v>6.51</v>
      </c>
      <c r="F548" s="17">
        <f ca="1">INDEX('EE investment costs'!$D$56:$R$656,MATCH(X548,'EE investment costs'!$D$56:$D$656,0),MATCH($V$8,'EE investment costs'!$D$56:$R$56,0))</f>
        <v>1037.1389456992827</v>
      </c>
      <c r="I548" s="18">
        <v>1</v>
      </c>
      <c r="J548" s="18">
        <v>1</v>
      </c>
      <c r="K548" s="14">
        <f t="shared" ca="1" si="53"/>
        <v>2</v>
      </c>
      <c r="M548" s="20" t="str">
        <f t="shared" ca="1" si="51"/>
        <v>INDVDEFFMT-91</v>
      </c>
      <c r="N548" s="21" t="str">
        <f t="shared" ca="1" si="52"/>
        <v>Motor vehicles Saving Tech-Heat Medium Temp. up to 150C 9.1y</v>
      </c>
      <c r="O548" s="21" t="s">
        <v>32</v>
      </c>
      <c r="P548" s="21" t="s">
        <v>33</v>
      </c>
      <c r="Q548" s="21"/>
      <c r="R548" s="21"/>
      <c r="S548" s="20" t="s">
        <v>34</v>
      </c>
      <c r="V548" s="16" t="str">
        <f t="shared" ca="1" si="54"/>
        <v>VD</v>
      </c>
      <c r="W548" s="14" t="str">
        <f t="shared" ca="1" si="54"/>
        <v>Motor vehicles</v>
      </c>
      <c r="X548" s="3" t="str">
        <f>'EE investment costs'!D597</f>
        <v>MT-91</v>
      </c>
      <c r="Y548" s="3" t="str">
        <f>'EE investment costs'!E597</f>
        <v>Heat Medium Temp. up to 150C</v>
      </c>
      <c r="AC548" s="123">
        <f>'EE investment costs'!C597</f>
        <v>9.1</v>
      </c>
      <c r="AD548" s="22"/>
    </row>
    <row r="549" spans="2:30">
      <c r="B549" s="14" t="str">
        <f t="shared" ca="1" si="50"/>
        <v>INDVDEFFHT-91</v>
      </c>
      <c r="C549" s="15" t="str">
        <f t="shared" ref="C549:C607" ca="1" si="55">"I"&amp;MID(B549,4,1)&amp;"D"&amp;MID(B549,9,2)</f>
        <v>IVDHT</v>
      </c>
      <c r="D549" s="16">
        <f>'EE investment costs'!$F$15</f>
        <v>2016</v>
      </c>
      <c r="E549" s="14">
        <f>VLOOKUP(X549,'EE investment costs'!$D$56:$R$656,15,0)</f>
        <v>5.2080000000000002</v>
      </c>
      <c r="F549" s="17">
        <f ca="1">INDEX('EE investment costs'!$D$56:$R$656,MATCH(X549,'EE investment costs'!$D$56:$D$656,0),MATCH($V$8,'EE investment costs'!$D$56:$R$56,0))</f>
        <v>801.41910716184418</v>
      </c>
      <c r="I549" s="18">
        <v>1</v>
      </c>
      <c r="J549" s="18">
        <v>1</v>
      </c>
      <c r="K549" s="14">
        <f t="shared" ca="1" si="53"/>
        <v>4</v>
      </c>
      <c r="M549" s="19" t="str">
        <f t="shared" ca="1" si="51"/>
        <v>INDVDEFFHT-91</v>
      </c>
      <c r="N549" s="23" t="str">
        <f t="shared" ca="1" si="52"/>
        <v>Motor vehicles Saving Tech-Heat High Temp. over 150C 9.1y</v>
      </c>
      <c r="O549" s="23" t="s">
        <v>32</v>
      </c>
      <c r="P549" s="23" t="s">
        <v>33</v>
      </c>
      <c r="Q549" s="23"/>
      <c r="R549" s="23"/>
      <c r="S549" s="19" t="s">
        <v>34</v>
      </c>
      <c r="V549" s="16" t="str">
        <f t="shared" ca="1" si="54"/>
        <v>VD</v>
      </c>
      <c r="W549" s="14" t="str">
        <f t="shared" ca="1" si="54"/>
        <v>Motor vehicles</v>
      </c>
      <c r="X549" s="3" t="str">
        <f>'EE investment costs'!D598</f>
        <v>HT-91</v>
      </c>
      <c r="Y549" s="3" t="str">
        <f>'EE investment costs'!E598</f>
        <v>Heat High Temp. over 150C</v>
      </c>
      <c r="AC549" s="123">
        <f>'EE investment costs'!C598</f>
        <v>9.1</v>
      </c>
      <c r="AD549" s="22"/>
    </row>
    <row r="550" spans="2:30">
      <c r="B550" s="14" t="str">
        <f t="shared" ca="1" si="50"/>
        <v>INDVDEFFRH-91</v>
      </c>
      <c r="C550" s="15" t="str">
        <f t="shared" ca="1" si="55"/>
        <v>IVDRH</v>
      </c>
      <c r="D550" s="16">
        <f>'EE investment costs'!$F$15</f>
        <v>2016</v>
      </c>
      <c r="E550" s="14">
        <f>VLOOKUP(X550,'EE investment costs'!$D$56:$R$656,15,0)</f>
        <v>16.952000000000002</v>
      </c>
      <c r="F550" s="17">
        <f ca="1">INDEX('EE investment costs'!$D$56:$R$656,MATCH(X550,'EE investment costs'!$D$56:$D$656,0),MATCH($V$8,'EE investment costs'!$D$56:$R$56,0))</f>
        <v>2073.838494449984</v>
      </c>
      <c r="I550" s="18">
        <v>1</v>
      </c>
      <c r="J550" s="18">
        <v>1</v>
      </c>
      <c r="K550" s="14">
        <f t="shared" ca="1" si="53"/>
        <v>0</v>
      </c>
      <c r="M550" s="19" t="str">
        <f t="shared" ca="1" si="51"/>
        <v>INDVDEFFRH-91</v>
      </c>
      <c r="N550" s="23" t="str">
        <f t="shared" ca="1" si="52"/>
        <v>Motor vehicles Saving Tech-Heat Room Heat 9.1y</v>
      </c>
      <c r="O550" s="23" t="s">
        <v>32</v>
      </c>
      <c r="P550" s="23" t="s">
        <v>33</v>
      </c>
      <c r="Q550" s="23"/>
      <c r="R550" s="23"/>
      <c r="S550" s="19" t="s">
        <v>34</v>
      </c>
      <c r="V550" s="16" t="str">
        <f t="shared" ca="1" si="54"/>
        <v>VD</v>
      </c>
      <c r="W550" s="14" t="str">
        <f t="shared" ca="1" si="54"/>
        <v>Motor vehicles</v>
      </c>
      <c r="X550" s="3" t="str">
        <f>'EE investment costs'!D599</f>
        <v>RH-91</v>
      </c>
      <c r="Y550" s="3" t="str">
        <f>'EE investment costs'!E599</f>
        <v>Heat Room Heat</v>
      </c>
      <c r="AC550" s="123">
        <f>'EE investment costs'!C599</f>
        <v>9.1</v>
      </c>
      <c r="AD550" s="22"/>
    </row>
    <row r="551" spans="2:30">
      <c r="B551" s="14" t="str">
        <f t="shared" ca="1" si="50"/>
        <v>INDVDEFFLA-91</v>
      </c>
      <c r="C551" s="15" t="str">
        <f t="shared" ca="1" si="55"/>
        <v>IVDLA</v>
      </c>
      <c r="D551" s="16">
        <f>'EE investment costs'!$F$15</f>
        <v>2016</v>
      </c>
      <c r="E551" s="14">
        <f>VLOOKUP(X551,'EE investment costs'!$D$56:$R$656,15,0)</f>
        <v>4.5747</v>
      </c>
      <c r="F551" s="17">
        <f ca="1">INDEX('EE investment costs'!$D$56:$R$656,MATCH(X551,'EE investment costs'!$D$56:$D$656,0),MATCH($V$8,'EE investment costs'!$D$56:$R$56,0))</f>
        <v>2360.3486572146971</v>
      </c>
      <c r="I551" s="18">
        <v>1</v>
      </c>
      <c r="J551" s="18">
        <v>1</v>
      </c>
      <c r="K551" s="14">
        <f t="shared" ca="1" si="53"/>
        <v>0</v>
      </c>
      <c r="M551" s="19" t="str">
        <f t="shared" ca="1" si="51"/>
        <v>INDVDEFFLA-91</v>
      </c>
      <c r="N551" s="23" t="str">
        <f t="shared" ca="1" si="52"/>
        <v>Motor vehicles Saving Tech-Light 9.1y</v>
      </c>
      <c r="O551" s="23" t="s">
        <v>32</v>
      </c>
      <c r="P551" s="23" t="s">
        <v>33</v>
      </c>
      <c r="Q551" s="23"/>
      <c r="R551" s="23"/>
      <c r="S551" s="19" t="s">
        <v>34</v>
      </c>
      <c r="V551" s="16" t="str">
        <f t="shared" ca="1" si="54"/>
        <v>VD</v>
      </c>
      <c r="W551" s="14" t="str">
        <f t="shared" ca="1" si="54"/>
        <v>Motor vehicles</v>
      </c>
      <c r="X551" s="3" t="str">
        <f>'EE investment costs'!D600</f>
        <v>LA-91</v>
      </c>
      <c r="Y551" s="3" t="str">
        <f>'EE investment costs'!E600</f>
        <v>Light</v>
      </c>
      <c r="AC551" s="123">
        <f>'EE investment costs'!C600</f>
        <v>9.1</v>
      </c>
      <c r="AD551" s="22"/>
    </row>
    <row r="552" spans="2:30">
      <c r="B552" s="14" t="str">
        <f t="shared" ca="1" si="50"/>
        <v>INDVDEFFEM-91</v>
      </c>
      <c r="C552" s="15" t="str">
        <f t="shared" ca="1" si="55"/>
        <v>IVDEM</v>
      </c>
      <c r="D552" s="16">
        <f>'EE investment costs'!$F$15</f>
        <v>2016</v>
      </c>
      <c r="E552" s="14">
        <f>VLOOKUP(X552,'EE investment costs'!$D$56:$R$656,15,0)</f>
        <v>4.8034349999999995</v>
      </c>
      <c r="F552" s="17">
        <f ca="1">INDEX('EE investment costs'!$D$56:$R$656,MATCH(X552,'EE investment costs'!$D$56:$D$656,0),MATCH($V$8,'EE investment costs'!$D$56:$R$56,0))</f>
        <v>2421.5122801072534</v>
      </c>
      <c r="I552" s="18">
        <v>1</v>
      </c>
      <c r="J552" s="18">
        <v>1</v>
      </c>
      <c r="K552" s="14">
        <f t="shared" ca="1" si="53"/>
        <v>0</v>
      </c>
      <c r="M552" s="19" t="str">
        <f t="shared" ca="1" si="51"/>
        <v>INDVDEFFEM-91</v>
      </c>
      <c r="N552" s="23" t="str">
        <f t="shared" ca="1" si="52"/>
        <v>Motor vehicles Saving Tech-Electric Motors 9.1y</v>
      </c>
      <c r="O552" s="23" t="s">
        <v>32</v>
      </c>
      <c r="P552" s="23" t="s">
        <v>33</v>
      </c>
      <c r="Q552" s="23"/>
      <c r="R552" s="23"/>
      <c r="S552" s="19" t="s">
        <v>34</v>
      </c>
      <c r="V552" s="16" t="str">
        <f t="shared" ca="1" si="54"/>
        <v>VD</v>
      </c>
      <c r="W552" s="14" t="str">
        <f t="shared" ca="1" si="54"/>
        <v>Motor vehicles</v>
      </c>
      <c r="X552" s="3" t="str">
        <f>'EE investment costs'!D601</f>
        <v>EM-91</v>
      </c>
      <c r="Y552" s="3" t="str">
        <f>'EE investment costs'!E601</f>
        <v>Electric Motors</v>
      </c>
      <c r="AC552" s="123">
        <f>'EE investment costs'!C601</f>
        <v>9.1</v>
      </c>
      <c r="AD552" s="22"/>
    </row>
    <row r="553" spans="2:30">
      <c r="B553" s="14" t="str">
        <f t="shared" ca="1" si="50"/>
        <v>INDVDEFFTF-91</v>
      </c>
      <c r="C553" s="15" t="str">
        <f t="shared" ca="1" si="55"/>
        <v>IVDTF</v>
      </c>
      <c r="D553" s="16">
        <f>'EE investment costs'!$F$15</f>
        <v>2016</v>
      </c>
      <c r="E553" s="14">
        <f>VLOOKUP(X553,'EE investment costs'!$D$56:$R$656,15,0)</f>
        <v>19.25</v>
      </c>
      <c r="F553" s="17">
        <f ca="1">INDEX('EE investment costs'!$D$56:$R$656,MATCH(X553,'EE investment costs'!$D$56:$D$656,0),MATCH($V$8,'EE investment costs'!$D$56:$R$56,0))</f>
        <v>0</v>
      </c>
      <c r="I553" s="18">
        <v>1</v>
      </c>
      <c r="J553" s="18">
        <v>1</v>
      </c>
      <c r="K553" s="14">
        <f t="shared" ca="1" si="53"/>
        <v>8</v>
      </c>
      <c r="M553" s="19" t="str">
        <f t="shared" ca="1" si="51"/>
        <v>INDVDEFFTF-91</v>
      </c>
      <c r="N553" s="23" t="str">
        <f t="shared" ca="1" si="52"/>
        <v>Motor vehicles Saving Tech-Haulage Tractors, Trucks, Fishing boats 9.1y</v>
      </c>
      <c r="O553" s="23" t="s">
        <v>32</v>
      </c>
      <c r="P553" s="23" t="s">
        <v>33</v>
      </c>
      <c r="Q553" s="23"/>
      <c r="R553" s="23"/>
      <c r="S553" s="19" t="s">
        <v>34</v>
      </c>
      <c r="V553" s="16" t="str">
        <f t="shared" ca="1" si="54"/>
        <v>VD</v>
      </c>
      <c r="W553" s="14" t="str">
        <f t="shared" ca="1" si="54"/>
        <v>Motor vehicles</v>
      </c>
      <c r="X553" s="3" t="str">
        <f>'EE investment costs'!D602</f>
        <v>TF-91</v>
      </c>
      <c r="Y553" s="3" t="str">
        <f>'EE investment costs'!E602</f>
        <v>Haulage Tractors, Trucks, Fishing boats</v>
      </c>
      <c r="AC553" s="123">
        <f>'EE investment costs'!C602</f>
        <v>9.1</v>
      </c>
      <c r="AD553" s="22"/>
    </row>
    <row r="554" spans="2:30">
      <c r="B554" s="14" t="str">
        <f t="shared" ca="1" si="50"/>
        <v>INDVDEFFMT-92</v>
      </c>
      <c r="C554" s="15" t="str">
        <f t="shared" ca="1" si="55"/>
        <v>IVDMT</v>
      </c>
      <c r="D554" s="16">
        <f>'EE investment costs'!$F$15</f>
        <v>2016</v>
      </c>
      <c r="E554" s="14">
        <f>VLOOKUP(X554,'EE investment costs'!$D$56:$R$656,15,0)</f>
        <v>6.5200000000000005</v>
      </c>
      <c r="F554" s="17">
        <f ca="1">INDEX('EE investment costs'!$D$56:$R$656,MATCH(X554,'EE investment costs'!$D$56:$D$656,0),MATCH($V$8,'EE investment costs'!$D$56:$R$56,0))</f>
        <v>1046.4062567783139</v>
      </c>
      <c r="I554" s="18">
        <v>1</v>
      </c>
      <c r="J554" s="18">
        <v>1</v>
      </c>
      <c r="K554" s="14">
        <f t="shared" ca="1" si="53"/>
        <v>2</v>
      </c>
      <c r="M554" s="19" t="str">
        <f t="shared" ca="1" si="51"/>
        <v>INDVDEFFMT-92</v>
      </c>
      <c r="N554" s="23" t="str">
        <f t="shared" ca="1" si="52"/>
        <v>Motor vehicles Saving Tech-Heat Medium Temp. up to 150C 9.2y</v>
      </c>
      <c r="O554" s="23" t="s">
        <v>32</v>
      </c>
      <c r="P554" s="23" t="s">
        <v>33</v>
      </c>
      <c r="Q554" s="23"/>
      <c r="R554" s="23"/>
      <c r="S554" s="19" t="s">
        <v>34</v>
      </c>
      <c r="V554" s="16" t="str">
        <f t="shared" ca="1" si="54"/>
        <v>VD</v>
      </c>
      <c r="W554" s="14" t="str">
        <f t="shared" ca="1" si="54"/>
        <v>Motor vehicles</v>
      </c>
      <c r="X554" s="3" t="str">
        <f>'EE investment costs'!D603</f>
        <v>MT-92</v>
      </c>
      <c r="Y554" s="3" t="str">
        <f>'EE investment costs'!E603</f>
        <v>Heat Medium Temp. up to 150C</v>
      </c>
      <c r="AC554" s="123">
        <f>'EE investment costs'!C603</f>
        <v>9.1999999999999993</v>
      </c>
      <c r="AD554" s="22"/>
    </row>
    <row r="555" spans="2:30">
      <c r="B555" s="14" t="str">
        <f t="shared" ca="1" si="50"/>
        <v>INDVDEFFHT-92</v>
      </c>
      <c r="C555" s="15" t="str">
        <f t="shared" ca="1" si="55"/>
        <v>IVDHT</v>
      </c>
      <c r="D555" s="16">
        <f>'EE investment costs'!$F$15</f>
        <v>2016</v>
      </c>
      <c r="E555" s="14">
        <f>VLOOKUP(X555,'EE investment costs'!$D$56:$R$656,15,0)</f>
        <v>5.2160000000000002</v>
      </c>
      <c r="F555" s="17">
        <f ca="1">INDEX('EE investment costs'!$D$56:$R$656,MATCH(X555,'EE investment costs'!$D$56:$D$656,0),MATCH($V$8,'EE investment costs'!$D$56:$R$56,0))</f>
        <v>807.80346818248756</v>
      </c>
      <c r="I555" s="18">
        <v>1</v>
      </c>
      <c r="J555" s="18">
        <v>1</v>
      </c>
      <c r="K555" s="14">
        <f t="shared" ca="1" si="53"/>
        <v>4</v>
      </c>
      <c r="M555" s="19" t="str">
        <f t="shared" ca="1" si="51"/>
        <v>INDVDEFFHT-92</v>
      </c>
      <c r="N555" s="23" t="str">
        <f t="shared" ca="1" si="52"/>
        <v>Motor vehicles Saving Tech-Heat High Temp. over 150C 9.2y</v>
      </c>
      <c r="O555" s="23" t="s">
        <v>32</v>
      </c>
      <c r="P555" s="23" t="s">
        <v>33</v>
      </c>
      <c r="Q555" s="23"/>
      <c r="R555" s="23"/>
      <c r="S555" s="19" t="s">
        <v>34</v>
      </c>
      <c r="V555" s="16" t="str">
        <f t="shared" ca="1" si="54"/>
        <v>VD</v>
      </c>
      <c r="W555" s="14" t="str">
        <f t="shared" ca="1" si="54"/>
        <v>Motor vehicles</v>
      </c>
      <c r="X555" s="3" t="str">
        <f>'EE investment costs'!D604</f>
        <v>HT-92</v>
      </c>
      <c r="Y555" s="3" t="str">
        <f>'EE investment costs'!E604</f>
        <v>Heat High Temp. over 150C</v>
      </c>
      <c r="AC555" s="123">
        <f>'EE investment costs'!C604</f>
        <v>9.1999999999999993</v>
      </c>
      <c r="AD555" s="22"/>
    </row>
    <row r="556" spans="2:30">
      <c r="B556" s="14" t="str">
        <f t="shared" ca="1" si="50"/>
        <v>INDVDEFFRH-92</v>
      </c>
      <c r="C556" s="15" t="str">
        <f t="shared" ca="1" si="55"/>
        <v>IVDRH</v>
      </c>
      <c r="D556" s="16">
        <f>'EE investment costs'!$F$15</f>
        <v>2016</v>
      </c>
      <c r="E556" s="14">
        <f>VLOOKUP(X556,'EE investment costs'!$D$56:$R$656,15,0)</f>
        <v>16.97066666666667</v>
      </c>
      <c r="F556" s="17">
        <f ca="1">INDEX('EE investment costs'!$D$56:$R$656,MATCH(X556,'EE investment costs'!$D$56:$D$656,0),MATCH($V$8,'EE investment costs'!$D$56:$R$56,0))</f>
        <v>2110.8713247080191</v>
      </c>
      <c r="I556" s="18">
        <v>1</v>
      </c>
      <c r="J556" s="18">
        <v>1</v>
      </c>
      <c r="K556" s="14">
        <f t="shared" ca="1" si="53"/>
        <v>0</v>
      </c>
      <c r="M556" s="19" t="str">
        <f t="shared" ca="1" si="51"/>
        <v>INDVDEFFRH-92</v>
      </c>
      <c r="N556" s="23" t="str">
        <f t="shared" ca="1" si="52"/>
        <v>Motor vehicles Saving Tech-Heat Room Heat 9.2y</v>
      </c>
      <c r="O556" s="23" t="s">
        <v>32</v>
      </c>
      <c r="P556" s="23" t="s">
        <v>33</v>
      </c>
      <c r="Q556" s="23"/>
      <c r="R556" s="23"/>
      <c r="S556" s="19" t="s">
        <v>34</v>
      </c>
      <c r="V556" s="16" t="str">
        <f t="shared" ca="1" si="54"/>
        <v>VD</v>
      </c>
      <c r="W556" s="14" t="str">
        <f t="shared" ca="1" si="54"/>
        <v>Motor vehicles</v>
      </c>
      <c r="X556" s="3" t="str">
        <f>'EE investment costs'!D605</f>
        <v>RH-92</v>
      </c>
      <c r="Y556" s="3" t="str">
        <f>'EE investment costs'!E605</f>
        <v>Heat Room Heat</v>
      </c>
      <c r="AC556" s="123">
        <f>'EE investment costs'!C605</f>
        <v>9.1999999999999993</v>
      </c>
      <c r="AD556" s="22"/>
    </row>
    <row r="557" spans="2:30">
      <c r="B557" s="14" t="str">
        <f t="shared" ca="1" si="50"/>
        <v>INDVDEFFLA-92</v>
      </c>
      <c r="C557" s="15" t="str">
        <f t="shared" ca="1" si="55"/>
        <v>IVDLA</v>
      </c>
      <c r="D557" s="16">
        <f>'EE investment costs'!$F$15</f>
        <v>2016</v>
      </c>
      <c r="E557" s="14">
        <f>VLOOKUP(X557,'EE investment costs'!$D$56:$R$656,15,0)</f>
        <v>4.5877333333333334</v>
      </c>
      <c r="F557" s="17">
        <f ca="1">INDEX('EE investment costs'!$D$56:$R$656,MATCH(X557,'EE investment costs'!$D$56:$D$656,0),MATCH($V$8,'EE investment costs'!$D$56:$R$56,0))</f>
        <v>2375.7418698862002</v>
      </c>
      <c r="I557" s="18">
        <v>1</v>
      </c>
      <c r="J557" s="18">
        <v>1</v>
      </c>
      <c r="K557" s="14">
        <f t="shared" ca="1" si="53"/>
        <v>0</v>
      </c>
      <c r="M557" s="19" t="str">
        <f t="shared" ca="1" si="51"/>
        <v>INDVDEFFLA-92</v>
      </c>
      <c r="N557" s="23" t="str">
        <f t="shared" ca="1" si="52"/>
        <v>Motor vehicles Saving Tech-Light 9.2y</v>
      </c>
      <c r="O557" s="23" t="s">
        <v>32</v>
      </c>
      <c r="P557" s="23" t="s">
        <v>33</v>
      </c>
      <c r="Q557" s="23"/>
      <c r="R557" s="23"/>
      <c r="S557" s="19" t="s">
        <v>34</v>
      </c>
      <c r="V557" s="16" t="str">
        <f t="shared" ca="1" si="54"/>
        <v>VD</v>
      </c>
      <c r="W557" s="14" t="str">
        <f t="shared" ca="1" si="54"/>
        <v>Motor vehicles</v>
      </c>
      <c r="X557" s="3" t="str">
        <f>'EE investment costs'!D606</f>
        <v>LA-92</v>
      </c>
      <c r="Y557" s="3" t="str">
        <f>'EE investment costs'!E606</f>
        <v>Light</v>
      </c>
      <c r="AC557" s="123">
        <f>'EE investment costs'!C606</f>
        <v>9.1999999999999993</v>
      </c>
      <c r="AD557" s="22"/>
    </row>
    <row r="558" spans="2:30">
      <c r="B558" s="14" t="str">
        <f t="shared" ca="1" si="50"/>
        <v>INDVDEFFEM-92</v>
      </c>
      <c r="C558" s="15" t="str">
        <f t="shared" ca="1" si="55"/>
        <v>IVDEM</v>
      </c>
      <c r="D558" s="16">
        <f>'EE investment costs'!$F$15</f>
        <v>2016</v>
      </c>
      <c r="E558" s="14">
        <f>VLOOKUP(X558,'EE investment costs'!$D$56:$R$656,15,0)</f>
        <v>4.8171199999999992</v>
      </c>
      <c r="F558" s="17">
        <f ca="1">INDEX('EE investment costs'!$D$56:$R$656,MATCH(X558,'EE investment costs'!$D$56:$D$656,0),MATCH($V$8,'EE investment costs'!$D$56:$R$56,0))</f>
        <v>2439.5152780191816</v>
      </c>
      <c r="I558" s="18">
        <v>1</v>
      </c>
      <c r="J558" s="18">
        <v>1</v>
      </c>
      <c r="K558" s="14">
        <f t="shared" ca="1" si="53"/>
        <v>0</v>
      </c>
      <c r="M558" s="19" t="str">
        <f t="shared" ca="1" si="51"/>
        <v>INDVDEFFEM-92</v>
      </c>
      <c r="N558" s="23" t="str">
        <f t="shared" ca="1" si="52"/>
        <v>Motor vehicles Saving Tech-Electric Motors 9.2y</v>
      </c>
      <c r="O558" s="23" t="s">
        <v>32</v>
      </c>
      <c r="P558" s="23" t="s">
        <v>33</v>
      </c>
      <c r="Q558" s="23"/>
      <c r="R558" s="23"/>
      <c r="S558" s="19" t="s">
        <v>34</v>
      </c>
      <c r="V558" s="16" t="str">
        <f t="shared" ca="1" si="54"/>
        <v>VD</v>
      </c>
      <c r="W558" s="14" t="str">
        <f t="shared" ca="1" si="54"/>
        <v>Motor vehicles</v>
      </c>
      <c r="X558" s="3" t="str">
        <f>'EE investment costs'!D607</f>
        <v>EM-92</v>
      </c>
      <c r="Y558" s="3" t="str">
        <f>'EE investment costs'!E607</f>
        <v>Electric Motors</v>
      </c>
      <c r="AC558" s="123">
        <f>'EE investment costs'!C607</f>
        <v>9.1999999999999993</v>
      </c>
      <c r="AD558" s="22"/>
    </row>
    <row r="559" spans="2:30">
      <c r="B559" s="14" t="str">
        <f t="shared" ca="1" si="50"/>
        <v>INDVDEFFTF-92</v>
      </c>
      <c r="C559" s="15" t="str">
        <f t="shared" ca="1" si="55"/>
        <v>IVDTF</v>
      </c>
      <c r="D559" s="16">
        <f>'EE investment costs'!$F$15</f>
        <v>2016</v>
      </c>
      <c r="E559" s="14">
        <f>VLOOKUP(X559,'EE investment costs'!$D$56:$R$656,15,0)</f>
        <v>19.333333333333332</v>
      </c>
      <c r="F559" s="17">
        <f ca="1">INDEX('EE investment costs'!$D$56:$R$656,MATCH(X559,'EE investment costs'!$D$56:$D$656,0),MATCH($V$8,'EE investment costs'!$D$56:$R$56,0))</f>
        <v>0</v>
      </c>
      <c r="I559" s="18">
        <v>1</v>
      </c>
      <c r="J559" s="18">
        <v>1</v>
      </c>
      <c r="K559" s="14">
        <f t="shared" ca="1" si="53"/>
        <v>8</v>
      </c>
      <c r="M559" s="19" t="str">
        <f t="shared" ca="1" si="51"/>
        <v>INDVDEFFTF-92</v>
      </c>
      <c r="N559" s="23" t="str">
        <f t="shared" ca="1" si="52"/>
        <v>Motor vehicles Saving Tech-Haulage Tractors, Trucks, Fishing boats 9.2y</v>
      </c>
      <c r="O559" s="23" t="s">
        <v>32</v>
      </c>
      <c r="P559" s="23" t="s">
        <v>33</v>
      </c>
      <c r="Q559" s="23"/>
      <c r="R559" s="23"/>
      <c r="S559" s="19" t="s">
        <v>34</v>
      </c>
      <c r="V559" s="16" t="str">
        <f t="shared" ca="1" si="54"/>
        <v>VD</v>
      </c>
      <c r="W559" s="14" t="str">
        <f t="shared" ca="1" si="54"/>
        <v>Motor vehicles</v>
      </c>
      <c r="X559" s="3" t="str">
        <f>'EE investment costs'!D608</f>
        <v>TF-92</v>
      </c>
      <c r="Y559" s="3" t="str">
        <f>'EE investment costs'!E608</f>
        <v>Haulage Tractors, Trucks, Fishing boats</v>
      </c>
      <c r="AC559" s="123">
        <f>'EE investment costs'!C608</f>
        <v>9.1999999999999993</v>
      </c>
      <c r="AD559" s="22"/>
    </row>
    <row r="560" spans="2:30">
      <c r="B560" s="14" t="str">
        <f t="shared" ca="1" si="50"/>
        <v>INDVDEFFMT-93</v>
      </c>
      <c r="C560" s="15" t="str">
        <f t="shared" ca="1" si="55"/>
        <v>IVDMT</v>
      </c>
      <c r="D560" s="16">
        <f>'EE investment costs'!$F$15</f>
        <v>2016</v>
      </c>
      <c r="E560" s="14">
        <f>VLOOKUP(X560,'EE investment costs'!$D$56:$R$656,15,0)</f>
        <v>6.53</v>
      </c>
      <c r="F560" s="17">
        <f ca="1">INDEX('EE investment costs'!$D$56:$R$656,MATCH(X560,'EE investment costs'!$D$56:$D$656,0),MATCH($V$8,'EE investment costs'!$D$56:$R$56,0))</f>
        <v>1055.6735678573457</v>
      </c>
      <c r="I560" s="18">
        <v>1</v>
      </c>
      <c r="J560" s="18">
        <v>1</v>
      </c>
      <c r="K560" s="14">
        <f t="shared" ca="1" si="53"/>
        <v>2</v>
      </c>
      <c r="M560" s="19" t="str">
        <f t="shared" ca="1" si="51"/>
        <v>INDVDEFFMT-93</v>
      </c>
      <c r="N560" s="23" t="str">
        <f t="shared" ca="1" si="52"/>
        <v>Motor vehicles Saving Tech-Heat Medium Temp. up to 150C 9.3y</v>
      </c>
      <c r="O560" s="23" t="s">
        <v>32</v>
      </c>
      <c r="P560" s="23" t="s">
        <v>33</v>
      </c>
      <c r="Q560" s="23"/>
      <c r="R560" s="23"/>
      <c r="S560" s="19" t="s">
        <v>34</v>
      </c>
      <c r="V560" s="16" t="str">
        <f t="shared" ca="1" si="54"/>
        <v>VD</v>
      </c>
      <c r="W560" s="14" t="str">
        <f t="shared" ca="1" si="54"/>
        <v>Motor vehicles</v>
      </c>
      <c r="X560" s="3" t="str">
        <f>'EE investment costs'!D609</f>
        <v>MT-93</v>
      </c>
      <c r="Y560" s="3" t="str">
        <f>'EE investment costs'!E609</f>
        <v>Heat Medium Temp. up to 150C</v>
      </c>
      <c r="AC560" s="123">
        <f>'EE investment costs'!C609</f>
        <v>9.3000000000000007</v>
      </c>
      <c r="AD560" s="22"/>
    </row>
    <row r="561" spans="2:30">
      <c r="B561" s="14" t="str">
        <f t="shared" ca="1" si="50"/>
        <v>INDVDEFFHT-93</v>
      </c>
      <c r="C561" s="15" t="str">
        <f t="shared" ca="1" si="55"/>
        <v>IVDHT</v>
      </c>
      <c r="D561" s="16">
        <f>'EE investment costs'!$F$15</f>
        <v>2016</v>
      </c>
      <c r="E561" s="14">
        <f>VLOOKUP(X561,'EE investment costs'!$D$56:$R$656,15,0)</f>
        <v>5.2240000000000002</v>
      </c>
      <c r="F561" s="17">
        <f ca="1">INDEX('EE investment costs'!$D$56:$R$656,MATCH(X561,'EE investment costs'!$D$56:$D$656,0),MATCH($V$8,'EE investment costs'!$D$56:$R$56,0))</f>
        <v>814.18782920313106</v>
      </c>
      <c r="I561" s="18">
        <v>1</v>
      </c>
      <c r="J561" s="18">
        <v>1</v>
      </c>
      <c r="K561" s="14">
        <f t="shared" ca="1" si="53"/>
        <v>4</v>
      </c>
      <c r="M561" s="19" t="str">
        <f t="shared" ca="1" si="51"/>
        <v>INDVDEFFHT-93</v>
      </c>
      <c r="N561" s="23" t="str">
        <f t="shared" ca="1" si="52"/>
        <v>Motor vehicles Saving Tech-Heat High Temp. over 150C 9.3y</v>
      </c>
      <c r="O561" s="23" t="s">
        <v>32</v>
      </c>
      <c r="P561" s="23" t="s">
        <v>33</v>
      </c>
      <c r="Q561" s="23"/>
      <c r="R561" s="23"/>
      <c r="S561" s="19" t="s">
        <v>34</v>
      </c>
      <c r="V561" s="16" t="str">
        <f t="shared" ca="1" si="54"/>
        <v>VD</v>
      </c>
      <c r="W561" s="14" t="str">
        <f t="shared" ca="1" si="54"/>
        <v>Motor vehicles</v>
      </c>
      <c r="X561" s="3" t="str">
        <f>'EE investment costs'!D610</f>
        <v>HT-93</v>
      </c>
      <c r="Y561" s="3" t="str">
        <f>'EE investment costs'!E610</f>
        <v>Heat High Temp. over 150C</v>
      </c>
      <c r="AC561" s="123">
        <f>'EE investment costs'!C610</f>
        <v>9.3000000000000007</v>
      </c>
      <c r="AD561" s="22"/>
    </row>
    <row r="562" spans="2:30">
      <c r="B562" s="14" t="str">
        <f t="shared" ca="1" si="50"/>
        <v>INDVDEFFRH-93</v>
      </c>
      <c r="C562" s="15" t="str">
        <f t="shared" ca="1" si="55"/>
        <v>IVDRH</v>
      </c>
      <c r="D562" s="16">
        <f>'EE investment costs'!$F$15</f>
        <v>2016</v>
      </c>
      <c r="E562" s="14">
        <f>VLOOKUP(X562,'EE investment costs'!$D$56:$R$656,15,0)</f>
        <v>16.989333333333335</v>
      </c>
      <c r="F562" s="17">
        <f ca="1">INDEX('EE investment costs'!$D$56:$R$656,MATCH(X562,'EE investment costs'!$D$56:$D$656,0),MATCH($V$8,'EE investment costs'!$D$56:$R$56,0))</f>
        <v>2147.9041549660551</v>
      </c>
      <c r="I562" s="18">
        <v>1</v>
      </c>
      <c r="J562" s="18">
        <v>1</v>
      </c>
      <c r="K562" s="14">
        <f t="shared" ca="1" si="53"/>
        <v>0</v>
      </c>
      <c r="M562" s="19" t="str">
        <f t="shared" ca="1" si="51"/>
        <v>INDVDEFFRH-93</v>
      </c>
      <c r="N562" s="23" t="str">
        <f t="shared" ca="1" si="52"/>
        <v>Motor vehicles Saving Tech-Heat Room Heat 9.3y</v>
      </c>
      <c r="O562" s="23" t="s">
        <v>32</v>
      </c>
      <c r="P562" s="23" t="s">
        <v>33</v>
      </c>
      <c r="Q562" s="23"/>
      <c r="R562" s="23"/>
      <c r="S562" s="19" t="s">
        <v>34</v>
      </c>
      <c r="V562" s="16" t="str">
        <f t="shared" ca="1" si="54"/>
        <v>VD</v>
      </c>
      <c r="W562" s="14" t="str">
        <f t="shared" ca="1" si="54"/>
        <v>Motor vehicles</v>
      </c>
      <c r="X562" s="3" t="str">
        <f>'EE investment costs'!D611</f>
        <v>RH-93</v>
      </c>
      <c r="Y562" s="3" t="str">
        <f>'EE investment costs'!E611</f>
        <v>Heat Room Heat</v>
      </c>
      <c r="AC562" s="123">
        <f>'EE investment costs'!C611</f>
        <v>9.3000000000000007</v>
      </c>
      <c r="AD562" s="22"/>
    </row>
    <row r="563" spans="2:30">
      <c r="B563" s="14" t="str">
        <f t="shared" ca="1" si="50"/>
        <v>INDVDEFFLA-93</v>
      </c>
      <c r="C563" s="15" t="str">
        <f t="shared" ca="1" si="55"/>
        <v>IVDLA</v>
      </c>
      <c r="D563" s="16">
        <f>'EE investment costs'!$F$15</f>
        <v>2016</v>
      </c>
      <c r="E563" s="14">
        <f>VLOOKUP(X563,'EE investment costs'!$D$56:$R$656,15,0)</f>
        <v>4.6007666666666669</v>
      </c>
      <c r="F563" s="17">
        <f ca="1">INDEX('EE investment costs'!$D$56:$R$656,MATCH(X563,'EE investment costs'!$D$56:$D$656,0),MATCH($V$8,'EE investment costs'!$D$56:$R$56,0))</f>
        <v>2391.1350825577033</v>
      </c>
      <c r="I563" s="18">
        <v>1</v>
      </c>
      <c r="J563" s="18">
        <v>1</v>
      </c>
      <c r="K563" s="14">
        <f t="shared" ca="1" si="53"/>
        <v>0</v>
      </c>
      <c r="M563" s="19" t="str">
        <f t="shared" ca="1" si="51"/>
        <v>INDVDEFFLA-93</v>
      </c>
      <c r="N563" s="23" t="str">
        <f t="shared" ca="1" si="52"/>
        <v>Motor vehicles Saving Tech-Light 9.3y</v>
      </c>
      <c r="O563" s="23" t="s">
        <v>32</v>
      </c>
      <c r="P563" s="23" t="s">
        <v>33</v>
      </c>
      <c r="Q563" s="23"/>
      <c r="R563" s="23"/>
      <c r="S563" s="19" t="s">
        <v>34</v>
      </c>
      <c r="V563" s="16" t="str">
        <f t="shared" ca="1" si="54"/>
        <v>VD</v>
      </c>
      <c r="W563" s="14" t="str">
        <f t="shared" ca="1" si="54"/>
        <v>Motor vehicles</v>
      </c>
      <c r="X563" s="3" t="str">
        <f>'EE investment costs'!D612</f>
        <v>LA-93</v>
      </c>
      <c r="Y563" s="3" t="str">
        <f>'EE investment costs'!E612</f>
        <v>Light</v>
      </c>
      <c r="AC563" s="123">
        <f>'EE investment costs'!C612</f>
        <v>9.3000000000000007</v>
      </c>
      <c r="AD563" s="22"/>
    </row>
    <row r="564" spans="2:30">
      <c r="B564" s="14" t="str">
        <f t="shared" ca="1" si="50"/>
        <v>INDVDEFFEM-93</v>
      </c>
      <c r="C564" s="15" t="str">
        <f t="shared" ca="1" si="55"/>
        <v>IVDEM</v>
      </c>
      <c r="D564" s="16">
        <f>'EE investment costs'!$F$15</f>
        <v>2016</v>
      </c>
      <c r="E564" s="14">
        <f>VLOOKUP(X564,'EE investment costs'!$D$56:$R$656,15,0)</f>
        <v>4.8308049999999998</v>
      </c>
      <c r="F564" s="17">
        <f ca="1">INDEX('EE investment costs'!$D$56:$R$656,MATCH(X564,'EE investment costs'!$D$56:$D$656,0),MATCH($V$8,'EE investment costs'!$D$56:$R$56,0))</f>
        <v>2457.5182759311106</v>
      </c>
      <c r="I564" s="18">
        <v>1</v>
      </c>
      <c r="J564" s="18">
        <v>1</v>
      </c>
      <c r="K564" s="14">
        <f t="shared" ca="1" si="53"/>
        <v>0</v>
      </c>
      <c r="M564" s="19" t="str">
        <f t="shared" ca="1" si="51"/>
        <v>INDVDEFFEM-93</v>
      </c>
      <c r="N564" s="23" t="str">
        <f t="shared" ca="1" si="52"/>
        <v>Motor vehicles Saving Tech-Electric Motors 9.3y</v>
      </c>
      <c r="O564" s="23" t="s">
        <v>32</v>
      </c>
      <c r="P564" s="23" t="s">
        <v>33</v>
      </c>
      <c r="Q564" s="23"/>
      <c r="R564" s="23"/>
      <c r="S564" s="19" t="s">
        <v>34</v>
      </c>
      <c r="V564" s="16" t="str">
        <f t="shared" ca="1" si="54"/>
        <v>VD</v>
      </c>
      <c r="W564" s="14" t="str">
        <f t="shared" ca="1" si="54"/>
        <v>Motor vehicles</v>
      </c>
      <c r="X564" s="3" t="str">
        <f>'EE investment costs'!D613</f>
        <v>EM-93</v>
      </c>
      <c r="Y564" s="3" t="str">
        <f>'EE investment costs'!E613</f>
        <v>Electric Motors</v>
      </c>
      <c r="AC564" s="123">
        <f>'EE investment costs'!C613</f>
        <v>9.3000000000000007</v>
      </c>
      <c r="AD564" s="22"/>
    </row>
    <row r="565" spans="2:30">
      <c r="B565" s="14" t="str">
        <f t="shared" ca="1" si="50"/>
        <v>INDVDEFFTF-93</v>
      </c>
      <c r="C565" s="15" t="str">
        <f t="shared" ca="1" si="55"/>
        <v>IVDTF</v>
      </c>
      <c r="D565" s="16">
        <f>'EE investment costs'!$F$15</f>
        <v>2016</v>
      </c>
      <c r="E565" s="14">
        <f>VLOOKUP(X565,'EE investment costs'!$D$56:$R$656,15,0)</f>
        <v>19.416666666666668</v>
      </c>
      <c r="F565" s="17">
        <f ca="1">INDEX('EE investment costs'!$D$56:$R$656,MATCH(X565,'EE investment costs'!$D$56:$D$656,0),MATCH($V$8,'EE investment costs'!$D$56:$R$56,0))</f>
        <v>0</v>
      </c>
      <c r="I565" s="18">
        <v>1</v>
      </c>
      <c r="J565" s="18">
        <v>1</v>
      </c>
      <c r="K565" s="14">
        <f t="shared" ca="1" si="53"/>
        <v>8</v>
      </c>
      <c r="M565" s="19" t="str">
        <f t="shared" ca="1" si="51"/>
        <v>INDVDEFFTF-93</v>
      </c>
      <c r="N565" s="23" t="str">
        <f t="shared" ca="1" si="52"/>
        <v>Motor vehicles Saving Tech-Haulage Tractors, Trucks, Fishing boats 9.3y</v>
      </c>
      <c r="O565" s="23" t="s">
        <v>32</v>
      </c>
      <c r="P565" s="23" t="s">
        <v>33</v>
      </c>
      <c r="Q565" s="23"/>
      <c r="R565" s="23"/>
      <c r="S565" s="19" t="s">
        <v>34</v>
      </c>
      <c r="V565" s="16" t="str">
        <f t="shared" ca="1" si="54"/>
        <v>VD</v>
      </c>
      <c r="W565" s="14" t="str">
        <f t="shared" ca="1" si="54"/>
        <v>Motor vehicles</v>
      </c>
      <c r="X565" s="3" t="str">
        <f>'EE investment costs'!D614</f>
        <v>TF-93</v>
      </c>
      <c r="Y565" s="3" t="str">
        <f>'EE investment costs'!E614</f>
        <v>Haulage Tractors, Trucks, Fishing boats</v>
      </c>
      <c r="AC565" s="123">
        <f>'EE investment costs'!C614</f>
        <v>9.3000000000000007</v>
      </c>
      <c r="AD565" s="22"/>
    </row>
    <row r="566" spans="2:30">
      <c r="B566" s="14" t="str">
        <f t="shared" ca="1" si="50"/>
        <v>INDVDEFFMT-94</v>
      </c>
      <c r="C566" s="15" t="str">
        <f t="shared" ca="1" si="55"/>
        <v>IVDMT</v>
      </c>
      <c r="D566" s="16">
        <f>'EE investment costs'!$F$15</f>
        <v>2016</v>
      </c>
      <c r="E566" s="14">
        <f>VLOOKUP(X566,'EE investment costs'!$D$56:$R$656,15,0)</f>
        <v>6.54</v>
      </c>
      <c r="F566" s="17">
        <f ca="1">INDEX('EE investment costs'!$D$56:$R$656,MATCH(X566,'EE investment costs'!$D$56:$D$656,0),MATCH($V$8,'EE investment costs'!$D$56:$R$56,0))</f>
        <v>1064.9408789363772</v>
      </c>
      <c r="I566" s="18">
        <v>1</v>
      </c>
      <c r="J566" s="18">
        <v>1</v>
      </c>
      <c r="K566" s="14">
        <f t="shared" ca="1" si="53"/>
        <v>2</v>
      </c>
      <c r="M566" s="19" t="str">
        <f t="shared" ca="1" si="51"/>
        <v>INDVDEFFMT-94</v>
      </c>
      <c r="N566" s="23" t="str">
        <f t="shared" ca="1" si="52"/>
        <v>Motor vehicles Saving Tech-Heat Medium Temp. up to 150C 9.4y</v>
      </c>
      <c r="O566" s="23" t="s">
        <v>32</v>
      </c>
      <c r="P566" s="23" t="s">
        <v>33</v>
      </c>
      <c r="Q566" s="23"/>
      <c r="R566" s="23"/>
      <c r="S566" s="19" t="s">
        <v>34</v>
      </c>
      <c r="V566" s="16" t="str">
        <f t="shared" ca="1" si="54"/>
        <v>VD</v>
      </c>
      <c r="W566" s="14" t="str">
        <f t="shared" ca="1" si="54"/>
        <v>Motor vehicles</v>
      </c>
      <c r="X566" s="3" t="str">
        <f>'EE investment costs'!D615</f>
        <v>MT-94</v>
      </c>
      <c r="Y566" s="3" t="str">
        <f>'EE investment costs'!E615</f>
        <v>Heat Medium Temp. up to 150C</v>
      </c>
      <c r="AC566" s="123">
        <f>'EE investment costs'!C615</f>
        <v>9.4</v>
      </c>
      <c r="AD566" s="22"/>
    </row>
    <row r="567" spans="2:30">
      <c r="B567" s="14" t="str">
        <f t="shared" ca="1" si="50"/>
        <v>INDVDEFFHT-94</v>
      </c>
      <c r="C567" s="15" t="str">
        <f t="shared" ca="1" si="55"/>
        <v>IVDHT</v>
      </c>
      <c r="D567" s="16">
        <f>'EE investment costs'!$F$15</f>
        <v>2016</v>
      </c>
      <c r="E567" s="14">
        <f>VLOOKUP(X567,'EE investment costs'!$D$56:$R$656,15,0)</f>
        <v>5.2320000000000002</v>
      </c>
      <c r="F567" s="17">
        <f ca="1">INDEX('EE investment costs'!$D$56:$R$656,MATCH(X567,'EE investment costs'!$D$56:$D$656,0),MATCH($V$8,'EE investment costs'!$D$56:$R$56,0))</f>
        <v>820.57219022377456</v>
      </c>
      <c r="I567" s="18">
        <v>1</v>
      </c>
      <c r="J567" s="18">
        <v>1</v>
      </c>
      <c r="K567" s="14">
        <f t="shared" ca="1" si="53"/>
        <v>4</v>
      </c>
      <c r="M567" s="19" t="str">
        <f t="shared" ca="1" si="51"/>
        <v>INDVDEFFHT-94</v>
      </c>
      <c r="N567" s="23" t="str">
        <f t="shared" ca="1" si="52"/>
        <v>Motor vehicles Saving Tech-Heat High Temp. over 150C 9.4y</v>
      </c>
      <c r="O567" s="23" t="s">
        <v>32</v>
      </c>
      <c r="P567" s="23" t="s">
        <v>33</v>
      </c>
      <c r="Q567" s="23"/>
      <c r="R567" s="23"/>
      <c r="S567" s="19" t="s">
        <v>34</v>
      </c>
      <c r="V567" s="16" t="str">
        <f t="shared" ca="1" si="54"/>
        <v>VD</v>
      </c>
      <c r="W567" s="14" t="str">
        <f t="shared" ca="1" si="54"/>
        <v>Motor vehicles</v>
      </c>
      <c r="X567" s="3" t="str">
        <f>'EE investment costs'!D616</f>
        <v>HT-94</v>
      </c>
      <c r="Y567" s="3" t="str">
        <f>'EE investment costs'!E616</f>
        <v>Heat High Temp. over 150C</v>
      </c>
      <c r="AC567" s="123">
        <f>'EE investment costs'!C616</f>
        <v>9.4</v>
      </c>
      <c r="AD567" s="22"/>
    </row>
    <row r="568" spans="2:30">
      <c r="B568" s="14" t="str">
        <f t="shared" ca="1" si="50"/>
        <v>INDVDEFFRH-94</v>
      </c>
      <c r="C568" s="15" t="str">
        <f t="shared" ca="1" si="55"/>
        <v>IVDRH</v>
      </c>
      <c r="D568" s="16">
        <f>'EE investment costs'!$F$15</f>
        <v>2016</v>
      </c>
      <c r="E568" s="14">
        <f>VLOOKUP(X568,'EE investment costs'!$D$56:$R$656,15,0)</f>
        <v>17.008000000000003</v>
      </c>
      <c r="F568" s="17">
        <f ca="1">INDEX('EE investment costs'!$D$56:$R$656,MATCH(X568,'EE investment costs'!$D$56:$D$656,0),MATCH($V$8,'EE investment costs'!$D$56:$R$56,0))</f>
        <v>2184.9369852240907</v>
      </c>
      <c r="I568" s="18">
        <v>1</v>
      </c>
      <c r="J568" s="18">
        <v>1</v>
      </c>
      <c r="K568" s="14">
        <f t="shared" ca="1" si="53"/>
        <v>0</v>
      </c>
      <c r="M568" s="19" t="str">
        <f t="shared" ca="1" si="51"/>
        <v>INDVDEFFRH-94</v>
      </c>
      <c r="N568" s="23" t="str">
        <f t="shared" ca="1" si="52"/>
        <v>Motor vehicles Saving Tech-Heat Room Heat 9.4y</v>
      </c>
      <c r="O568" s="23" t="s">
        <v>32</v>
      </c>
      <c r="P568" s="23" t="s">
        <v>33</v>
      </c>
      <c r="Q568" s="23"/>
      <c r="R568" s="23"/>
      <c r="S568" s="19" t="s">
        <v>34</v>
      </c>
      <c r="V568" s="16" t="str">
        <f t="shared" ca="1" si="54"/>
        <v>VD</v>
      </c>
      <c r="W568" s="14" t="str">
        <f t="shared" ca="1" si="54"/>
        <v>Motor vehicles</v>
      </c>
      <c r="X568" s="3" t="str">
        <f>'EE investment costs'!D617</f>
        <v>RH-94</v>
      </c>
      <c r="Y568" s="3" t="str">
        <f>'EE investment costs'!E617</f>
        <v>Heat Room Heat</v>
      </c>
      <c r="AC568" s="123">
        <f>'EE investment costs'!C617</f>
        <v>9.4</v>
      </c>
      <c r="AD568" s="22"/>
    </row>
    <row r="569" spans="2:30">
      <c r="B569" s="14" t="str">
        <f t="shared" ca="1" si="50"/>
        <v>INDVDEFFLA-94</v>
      </c>
      <c r="C569" s="15" t="str">
        <f t="shared" ca="1" si="55"/>
        <v>IVDLA</v>
      </c>
      <c r="D569" s="16">
        <f>'EE investment costs'!$F$15</f>
        <v>2016</v>
      </c>
      <c r="E569" s="14">
        <f>VLOOKUP(X569,'EE investment costs'!$D$56:$R$656,15,0)</f>
        <v>4.6138000000000003</v>
      </c>
      <c r="F569" s="17">
        <f ca="1">INDEX('EE investment costs'!$D$56:$R$656,MATCH(X569,'EE investment costs'!$D$56:$D$656,0),MATCH($V$8,'EE investment costs'!$D$56:$R$56,0))</f>
        <v>2406.5282952292064</v>
      </c>
      <c r="I569" s="18">
        <v>1</v>
      </c>
      <c r="J569" s="18">
        <v>1</v>
      </c>
      <c r="K569" s="14">
        <f t="shared" ca="1" si="53"/>
        <v>0</v>
      </c>
      <c r="M569" s="19" t="str">
        <f t="shared" ca="1" si="51"/>
        <v>INDVDEFFLA-94</v>
      </c>
      <c r="N569" s="23" t="str">
        <f t="shared" ca="1" si="52"/>
        <v>Motor vehicles Saving Tech-Light 9.4y</v>
      </c>
      <c r="O569" s="23" t="s">
        <v>32</v>
      </c>
      <c r="P569" s="23" t="s">
        <v>33</v>
      </c>
      <c r="Q569" s="23"/>
      <c r="R569" s="23"/>
      <c r="S569" s="19" t="s">
        <v>34</v>
      </c>
      <c r="V569" s="16" t="str">
        <f t="shared" ca="1" si="54"/>
        <v>VD</v>
      </c>
      <c r="W569" s="14" t="str">
        <f t="shared" ca="1" si="54"/>
        <v>Motor vehicles</v>
      </c>
      <c r="X569" s="3" t="str">
        <f>'EE investment costs'!D618</f>
        <v>LA-94</v>
      </c>
      <c r="Y569" s="3" t="str">
        <f>'EE investment costs'!E618</f>
        <v>Light</v>
      </c>
      <c r="AC569" s="123">
        <f>'EE investment costs'!C618</f>
        <v>9.4</v>
      </c>
      <c r="AD569" s="22"/>
    </row>
    <row r="570" spans="2:30">
      <c r="B570" s="14" t="str">
        <f t="shared" ca="1" si="50"/>
        <v>INDVDEFFEM-94</v>
      </c>
      <c r="C570" s="15" t="str">
        <f t="shared" ca="1" si="55"/>
        <v>IVDEM</v>
      </c>
      <c r="D570" s="16">
        <f>'EE investment costs'!$F$15</f>
        <v>2016</v>
      </c>
      <c r="E570" s="14">
        <f>VLOOKUP(X570,'EE investment costs'!$D$56:$R$656,15,0)</f>
        <v>4.8444899999999995</v>
      </c>
      <c r="F570" s="17">
        <f ca="1">INDEX('EE investment costs'!$D$56:$R$656,MATCH(X570,'EE investment costs'!$D$56:$D$656,0),MATCH($V$8,'EE investment costs'!$D$56:$R$56,0))</f>
        <v>2475.5212738430391</v>
      </c>
      <c r="I570" s="18">
        <v>1</v>
      </c>
      <c r="J570" s="18">
        <v>1</v>
      </c>
      <c r="K570" s="14">
        <f t="shared" ca="1" si="53"/>
        <v>0</v>
      </c>
      <c r="M570" s="19" t="str">
        <f t="shared" ca="1" si="51"/>
        <v>INDVDEFFEM-94</v>
      </c>
      <c r="N570" s="23" t="str">
        <f t="shared" ca="1" si="52"/>
        <v>Motor vehicles Saving Tech-Electric Motors 9.4y</v>
      </c>
      <c r="O570" s="23" t="s">
        <v>32</v>
      </c>
      <c r="P570" s="23" t="s">
        <v>33</v>
      </c>
      <c r="Q570" s="23"/>
      <c r="R570" s="23"/>
      <c r="S570" s="19" t="s">
        <v>34</v>
      </c>
      <c r="V570" s="16" t="str">
        <f t="shared" ca="1" si="54"/>
        <v>VD</v>
      </c>
      <c r="W570" s="14" t="str">
        <f t="shared" ca="1" si="54"/>
        <v>Motor vehicles</v>
      </c>
      <c r="X570" s="3" t="str">
        <f>'EE investment costs'!D619</f>
        <v>EM-94</v>
      </c>
      <c r="Y570" s="3" t="str">
        <f>'EE investment costs'!E619</f>
        <v>Electric Motors</v>
      </c>
      <c r="AC570" s="123">
        <f>'EE investment costs'!C619</f>
        <v>9.4</v>
      </c>
      <c r="AD570" s="22"/>
    </row>
    <row r="571" spans="2:30">
      <c r="B571" s="14" t="str">
        <f t="shared" ca="1" si="50"/>
        <v>INDVDEFFTF-94</v>
      </c>
      <c r="C571" s="15" t="str">
        <f t="shared" ca="1" si="55"/>
        <v>IVDTF</v>
      </c>
      <c r="D571" s="16">
        <f>'EE investment costs'!$F$15</f>
        <v>2016</v>
      </c>
      <c r="E571" s="14">
        <f>VLOOKUP(X571,'EE investment costs'!$D$56:$R$656,15,0)</f>
        <v>19.5</v>
      </c>
      <c r="F571" s="17">
        <f ca="1">INDEX('EE investment costs'!$D$56:$R$656,MATCH(X571,'EE investment costs'!$D$56:$D$656,0),MATCH($V$8,'EE investment costs'!$D$56:$R$56,0))</f>
        <v>0</v>
      </c>
      <c r="I571" s="18">
        <v>1</v>
      </c>
      <c r="J571" s="18">
        <v>1</v>
      </c>
      <c r="K571" s="14">
        <f t="shared" ca="1" si="53"/>
        <v>8</v>
      </c>
      <c r="M571" s="19" t="str">
        <f t="shared" ca="1" si="51"/>
        <v>INDVDEFFTF-94</v>
      </c>
      <c r="N571" s="23" t="str">
        <f t="shared" ca="1" si="52"/>
        <v>Motor vehicles Saving Tech-Haulage Tractors, Trucks, Fishing boats 9.4y</v>
      </c>
      <c r="O571" s="23" t="s">
        <v>32</v>
      </c>
      <c r="P571" s="23" t="s">
        <v>33</v>
      </c>
      <c r="Q571" s="23"/>
      <c r="R571" s="23"/>
      <c r="S571" s="19" t="s">
        <v>34</v>
      </c>
      <c r="V571" s="16" t="str">
        <f t="shared" ca="1" si="54"/>
        <v>VD</v>
      </c>
      <c r="W571" s="14" t="str">
        <f t="shared" ca="1" si="54"/>
        <v>Motor vehicles</v>
      </c>
      <c r="X571" s="3" t="str">
        <f>'EE investment costs'!D620</f>
        <v>TF-94</v>
      </c>
      <c r="Y571" s="3" t="str">
        <f>'EE investment costs'!E620</f>
        <v>Haulage Tractors, Trucks, Fishing boats</v>
      </c>
      <c r="AC571" s="123">
        <f>'EE investment costs'!C620</f>
        <v>9.4</v>
      </c>
      <c r="AD571" s="22"/>
    </row>
    <row r="572" spans="2:30">
      <c r="B572" s="14" t="str">
        <f t="shared" ca="1" si="50"/>
        <v>INDVDEFFMT-95</v>
      </c>
      <c r="C572" s="15" t="str">
        <f t="shared" ca="1" si="55"/>
        <v>IVDMT</v>
      </c>
      <c r="D572" s="16">
        <f>'EE investment costs'!$F$15</f>
        <v>2016</v>
      </c>
      <c r="E572" s="14">
        <f>VLOOKUP(X572,'EE investment costs'!$D$56:$R$656,15,0)</f>
        <v>6.5500000000000007</v>
      </c>
      <c r="F572" s="17">
        <f ca="1">INDEX('EE investment costs'!$D$56:$R$656,MATCH(X572,'EE investment costs'!$D$56:$D$656,0),MATCH($V$8,'EE investment costs'!$D$56:$R$56,0))</f>
        <v>1074.2081900154085</v>
      </c>
      <c r="I572" s="18">
        <v>1</v>
      </c>
      <c r="J572" s="18">
        <v>1</v>
      </c>
      <c r="K572" s="14">
        <f t="shared" ca="1" si="53"/>
        <v>2</v>
      </c>
      <c r="M572" s="19" t="str">
        <f t="shared" ca="1" si="51"/>
        <v>INDVDEFFMT-95</v>
      </c>
      <c r="N572" s="23" t="str">
        <f t="shared" ca="1" si="52"/>
        <v>Motor vehicles Saving Tech-Heat Medium Temp. up to 150C 9.5y</v>
      </c>
      <c r="O572" s="23" t="s">
        <v>32</v>
      </c>
      <c r="P572" s="23" t="s">
        <v>33</v>
      </c>
      <c r="Q572" s="23"/>
      <c r="R572" s="23"/>
      <c r="S572" s="19" t="s">
        <v>34</v>
      </c>
      <c r="V572" s="16" t="str">
        <f t="shared" ca="1" si="54"/>
        <v>VD</v>
      </c>
      <c r="W572" s="14" t="str">
        <f t="shared" ca="1" si="54"/>
        <v>Motor vehicles</v>
      </c>
      <c r="X572" s="3" t="str">
        <f>'EE investment costs'!D621</f>
        <v>MT-95</v>
      </c>
      <c r="Y572" s="3" t="str">
        <f>'EE investment costs'!E621</f>
        <v>Heat Medium Temp. up to 150C</v>
      </c>
      <c r="AC572" s="123">
        <f>'EE investment costs'!C621</f>
        <v>9.5</v>
      </c>
      <c r="AD572" s="22"/>
    </row>
    <row r="573" spans="2:30">
      <c r="B573" s="14" t="str">
        <f t="shared" ca="1" si="50"/>
        <v>INDVDEFFHT-95</v>
      </c>
      <c r="C573" s="15" t="str">
        <f t="shared" ca="1" si="55"/>
        <v>IVDHT</v>
      </c>
      <c r="D573" s="16">
        <f>'EE investment costs'!$F$15</f>
        <v>2016</v>
      </c>
      <c r="E573" s="14">
        <f>VLOOKUP(X573,'EE investment costs'!$D$56:$R$656,15,0)</f>
        <v>5.24</v>
      </c>
      <c r="F573" s="17">
        <f ca="1">INDEX('EE investment costs'!$D$56:$R$656,MATCH(X573,'EE investment costs'!$D$56:$D$656,0),MATCH($V$8,'EE investment costs'!$D$56:$R$56,0))</f>
        <v>826.95655124441794</v>
      </c>
      <c r="I573" s="18">
        <v>1</v>
      </c>
      <c r="J573" s="18">
        <v>1</v>
      </c>
      <c r="K573" s="14">
        <f t="shared" ca="1" si="53"/>
        <v>4</v>
      </c>
      <c r="M573" s="19" t="str">
        <f t="shared" ca="1" si="51"/>
        <v>INDVDEFFHT-95</v>
      </c>
      <c r="N573" s="23" t="str">
        <f t="shared" ca="1" si="52"/>
        <v>Motor vehicles Saving Tech-Heat High Temp. over 150C 9.5y</v>
      </c>
      <c r="O573" s="23" t="s">
        <v>32</v>
      </c>
      <c r="P573" s="23" t="s">
        <v>33</v>
      </c>
      <c r="Q573" s="23"/>
      <c r="R573" s="23"/>
      <c r="S573" s="19" t="s">
        <v>34</v>
      </c>
      <c r="V573" s="16" t="str">
        <f t="shared" ca="1" si="54"/>
        <v>VD</v>
      </c>
      <c r="W573" s="14" t="str">
        <f t="shared" ca="1" si="54"/>
        <v>Motor vehicles</v>
      </c>
      <c r="X573" s="3" t="str">
        <f>'EE investment costs'!D622</f>
        <v>HT-95</v>
      </c>
      <c r="Y573" s="3" t="str">
        <f>'EE investment costs'!E622</f>
        <v>Heat High Temp. over 150C</v>
      </c>
      <c r="AC573" s="123">
        <f>'EE investment costs'!C622</f>
        <v>9.5</v>
      </c>
      <c r="AD573" s="22"/>
    </row>
    <row r="574" spans="2:30">
      <c r="B574" s="14" t="str">
        <f t="shared" ca="1" si="50"/>
        <v>INDVDEFFRH-95</v>
      </c>
      <c r="C574" s="15" t="str">
        <f t="shared" ca="1" si="55"/>
        <v>IVDRH</v>
      </c>
      <c r="D574" s="16">
        <f>'EE investment costs'!$F$15</f>
        <v>2016</v>
      </c>
      <c r="E574" s="14">
        <f>VLOOKUP(X574,'EE investment costs'!$D$56:$R$656,15,0)</f>
        <v>17.026666666666671</v>
      </c>
      <c r="F574" s="17">
        <f ca="1">INDEX('EE investment costs'!$D$56:$R$656,MATCH(X574,'EE investment costs'!$D$56:$D$656,0),MATCH($V$8,'EE investment costs'!$D$56:$R$56,0))</f>
        <v>2221.9698154821258</v>
      </c>
      <c r="I574" s="18">
        <v>1</v>
      </c>
      <c r="J574" s="18">
        <v>1</v>
      </c>
      <c r="K574" s="14">
        <f t="shared" ca="1" si="53"/>
        <v>0</v>
      </c>
      <c r="M574" s="19" t="str">
        <f t="shared" ca="1" si="51"/>
        <v>INDVDEFFRH-95</v>
      </c>
      <c r="N574" s="23" t="str">
        <f t="shared" ca="1" si="52"/>
        <v>Motor vehicles Saving Tech-Heat Room Heat 9.5y</v>
      </c>
      <c r="O574" s="23" t="s">
        <v>32</v>
      </c>
      <c r="P574" s="23" t="s">
        <v>33</v>
      </c>
      <c r="Q574" s="23"/>
      <c r="R574" s="23"/>
      <c r="S574" s="19" t="s">
        <v>34</v>
      </c>
      <c r="V574" s="16" t="str">
        <f t="shared" ca="1" si="54"/>
        <v>VD</v>
      </c>
      <c r="W574" s="14" t="str">
        <f t="shared" ca="1" si="54"/>
        <v>Motor vehicles</v>
      </c>
      <c r="X574" s="3" t="str">
        <f>'EE investment costs'!D623</f>
        <v>RH-95</v>
      </c>
      <c r="Y574" s="3" t="str">
        <f>'EE investment costs'!E623</f>
        <v>Heat Room Heat</v>
      </c>
      <c r="AC574" s="123">
        <f>'EE investment costs'!C623</f>
        <v>9.5</v>
      </c>
      <c r="AD574" s="22"/>
    </row>
    <row r="575" spans="2:30">
      <c r="B575" s="14" t="str">
        <f t="shared" ca="1" si="50"/>
        <v>INDVDEFFLA-95</v>
      </c>
      <c r="C575" s="15" t="str">
        <f t="shared" ca="1" si="55"/>
        <v>IVDLA</v>
      </c>
      <c r="D575" s="16">
        <f>'EE investment costs'!$F$15</f>
        <v>2016</v>
      </c>
      <c r="E575" s="14">
        <f>VLOOKUP(X575,'EE investment costs'!$D$56:$R$656,15,0)</f>
        <v>4.6268333333333338</v>
      </c>
      <c r="F575" s="17">
        <f ca="1">INDEX('EE investment costs'!$D$56:$R$656,MATCH(X575,'EE investment costs'!$D$56:$D$656,0),MATCH($V$8,'EE investment costs'!$D$56:$R$56,0))</f>
        <v>2421.9215079007095</v>
      </c>
      <c r="I575" s="18">
        <v>1</v>
      </c>
      <c r="J575" s="18">
        <v>1</v>
      </c>
      <c r="K575" s="14">
        <f t="shared" ca="1" si="53"/>
        <v>0</v>
      </c>
      <c r="M575" s="19" t="str">
        <f t="shared" ca="1" si="51"/>
        <v>INDVDEFFLA-95</v>
      </c>
      <c r="N575" s="23" t="str">
        <f t="shared" ca="1" si="52"/>
        <v>Motor vehicles Saving Tech-Light 9.5y</v>
      </c>
      <c r="O575" s="23" t="s">
        <v>32</v>
      </c>
      <c r="P575" s="23" t="s">
        <v>33</v>
      </c>
      <c r="Q575" s="23"/>
      <c r="R575" s="23"/>
      <c r="S575" s="19" t="s">
        <v>34</v>
      </c>
      <c r="V575" s="16" t="str">
        <f t="shared" ca="1" si="54"/>
        <v>VD</v>
      </c>
      <c r="W575" s="14" t="str">
        <f t="shared" ca="1" si="54"/>
        <v>Motor vehicles</v>
      </c>
      <c r="X575" s="3" t="str">
        <f>'EE investment costs'!D624</f>
        <v>LA-95</v>
      </c>
      <c r="Y575" s="3" t="str">
        <f>'EE investment costs'!E624</f>
        <v>Light</v>
      </c>
      <c r="AC575" s="123">
        <f>'EE investment costs'!C624</f>
        <v>9.5</v>
      </c>
      <c r="AD575" s="22"/>
    </row>
    <row r="576" spans="2:30">
      <c r="B576" s="14" t="str">
        <f t="shared" ca="1" si="50"/>
        <v>INDVDEFFEM-95</v>
      </c>
      <c r="C576" s="15" t="str">
        <f t="shared" ca="1" si="55"/>
        <v>IVDEM</v>
      </c>
      <c r="D576" s="16">
        <f>'EE investment costs'!$F$15</f>
        <v>2016</v>
      </c>
      <c r="E576" s="14">
        <f>VLOOKUP(X576,'EE investment costs'!$D$56:$R$656,15,0)</f>
        <v>4.8581749999999992</v>
      </c>
      <c r="F576" s="17">
        <f ca="1">INDEX('EE investment costs'!$D$56:$R$656,MATCH(X576,'EE investment costs'!$D$56:$D$656,0),MATCH($V$8,'EE investment costs'!$D$56:$R$56,0))</f>
        <v>2493.5242717549677</v>
      </c>
      <c r="I576" s="18">
        <v>1</v>
      </c>
      <c r="J576" s="18">
        <v>1</v>
      </c>
      <c r="K576" s="14">
        <f t="shared" ca="1" si="53"/>
        <v>0</v>
      </c>
      <c r="M576" s="19" t="str">
        <f t="shared" ca="1" si="51"/>
        <v>INDVDEFFEM-95</v>
      </c>
      <c r="N576" s="23" t="str">
        <f t="shared" ca="1" si="52"/>
        <v>Motor vehicles Saving Tech-Electric Motors 9.5y</v>
      </c>
      <c r="O576" s="23" t="s">
        <v>32</v>
      </c>
      <c r="P576" s="23" t="s">
        <v>33</v>
      </c>
      <c r="Q576" s="23"/>
      <c r="R576" s="23"/>
      <c r="S576" s="19" t="s">
        <v>34</v>
      </c>
      <c r="V576" s="16" t="str">
        <f t="shared" ca="1" si="54"/>
        <v>VD</v>
      </c>
      <c r="W576" s="14" t="str">
        <f t="shared" ca="1" si="54"/>
        <v>Motor vehicles</v>
      </c>
      <c r="X576" s="3" t="str">
        <f>'EE investment costs'!D625</f>
        <v>EM-95</v>
      </c>
      <c r="Y576" s="3" t="str">
        <f>'EE investment costs'!E625</f>
        <v>Electric Motors</v>
      </c>
      <c r="AC576" s="123">
        <f>'EE investment costs'!C625</f>
        <v>9.5</v>
      </c>
      <c r="AD576" s="22"/>
    </row>
    <row r="577" spans="2:30">
      <c r="B577" s="14" t="str">
        <f t="shared" ca="1" si="50"/>
        <v>INDVDEFFTF-95</v>
      </c>
      <c r="C577" s="15" t="str">
        <f t="shared" ca="1" si="55"/>
        <v>IVDTF</v>
      </c>
      <c r="D577" s="16">
        <f>'EE investment costs'!$F$15</f>
        <v>2016</v>
      </c>
      <c r="E577" s="14">
        <f>VLOOKUP(X577,'EE investment costs'!$D$56:$R$656,15,0)</f>
        <v>19.583333333333332</v>
      </c>
      <c r="F577" s="17">
        <f ca="1">INDEX('EE investment costs'!$D$56:$R$656,MATCH(X577,'EE investment costs'!$D$56:$D$656,0),MATCH($V$8,'EE investment costs'!$D$56:$R$56,0))</f>
        <v>0</v>
      </c>
      <c r="I577" s="18">
        <v>1</v>
      </c>
      <c r="J577" s="18">
        <v>1</v>
      </c>
      <c r="K577" s="14">
        <f t="shared" ca="1" si="53"/>
        <v>8</v>
      </c>
      <c r="M577" s="19" t="str">
        <f t="shared" ca="1" si="51"/>
        <v>INDVDEFFTF-95</v>
      </c>
      <c r="N577" s="23" t="str">
        <f t="shared" ca="1" si="52"/>
        <v>Motor vehicles Saving Tech-Haulage Tractors, Trucks, Fishing boats 9.5y</v>
      </c>
      <c r="O577" s="23" t="s">
        <v>32</v>
      </c>
      <c r="P577" s="23" t="s">
        <v>33</v>
      </c>
      <c r="Q577" s="23"/>
      <c r="R577" s="23"/>
      <c r="S577" s="19" t="s">
        <v>34</v>
      </c>
      <c r="V577" s="16" t="str">
        <f t="shared" ca="1" si="54"/>
        <v>VD</v>
      </c>
      <c r="W577" s="14" t="str">
        <f t="shared" ca="1" si="54"/>
        <v>Motor vehicles</v>
      </c>
      <c r="X577" s="3" t="str">
        <f>'EE investment costs'!D626</f>
        <v>TF-95</v>
      </c>
      <c r="Y577" s="3" t="str">
        <f>'EE investment costs'!E626</f>
        <v>Haulage Tractors, Trucks, Fishing boats</v>
      </c>
      <c r="AC577" s="123">
        <f>'EE investment costs'!C626</f>
        <v>9.5</v>
      </c>
      <c r="AD577" s="22"/>
    </row>
    <row r="578" spans="2:30">
      <c r="B578" s="14" t="str">
        <f t="shared" ca="1" si="50"/>
        <v>INDVDEFFMT-96</v>
      </c>
      <c r="C578" s="15" t="str">
        <f t="shared" ca="1" si="55"/>
        <v>IVDMT</v>
      </c>
      <c r="D578" s="16">
        <f>'EE investment costs'!$F$15</f>
        <v>2016</v>
      </c>
      <c r="E578" s="14">
        <f>VLOOKUP(X578,'EE investment costs'!$D$56:$R$656,15,0)</f>
        <v>6.5600000000000005</v>
      </c>
      <c r="F578" s="17">
        <f ca="1">INDEX('EE investment costs'!$D$56:$R$656,MATCH(X578,'EE investment costs'!$D$56:$D$656,0),MATCH($V$8,'EE investment costs'!$D$56:$R$56,0))</f>
        <v>1083.47550109444</v>
      </c>
      <c r="I578" s="18">
        <v>1</v>
      </c>
      <c r="J578" s="18">
        <v>1</v>
      </c>
      <c r="K578" s="14">
        <f t="shared" ca="1" si="53"/>
        <v>2</v>
      </c>
      <c r="M578" s="19" t="str">
        <f t="shared" ca="1" si="51"/>
        <v>INDVDEFFMT-96</v>
      </c>
      <c r="N578" s="23" t="str">
        <f t="shared" ca="1" si="52"/>
        <v>Motor vehicles Saving Tech-Heat Medium Temp. up to 150C 9.6y</v>
      </c>
      <c r="O578" s="23" t="s">
        <v>32</v>
      </c>
      <c r="P578" s="23" t="s">
        <v>33</v>
      </c>
      <c r="Q578" s="23"/>
      <c r="R578" s="23"/>
      <c r="S578" s="19" t="s">
        <v>34</v>
      </c>
      <c r="V578" s="16" t="str">
        <f t="shared" ca="1" si="54"/>
        <v>VD</v>
      </c>
      <c r="W578" s="14" t="str">
        <f t="shared" ca="1" si="54"/>
        <v>Motor vehicles</v>
      </c>
      <c r="X578" s="3" t="str">
        <f>'EE investment costs'!D627</f>
        <v>MT-96</v>
      </c>
      <c r="Y578" s="3" t="str">
        <f>'EE investment costs'!E627</f>
        <v>Heat Medium Temp. up to 150C</v>
      </c>
      <c r="AC578" s="123">
        <f>'EE investment costs'!C627</f>
        <v>9.6</v>
      </c>
      <c r="AD578" s="22"/>
    </row>
    <row r="579" spans="2:30">
      <c r="B579" s="14" t="str">
        <f t="shared" ca="1" si="50"/>
        <v>INDVDEFFHT-96</v>
      </c>
      <c r="C579" s="15" t="str">
        <f t="shared" ca="1" si="55"/>
        <v>IVDHT</v>
      </c>
      <c r="D579" s="16">
        <f>'EE investment costs'!$F$15</f>
        <v>2016</v>
      </c>
      <c r="E579" s="14">
        <f>VLOOKUP(X579,'EE investment costs'!$D$56:$R$656,15,0)</f>
        <v>5.2480000000000002</v>
      </c>
      <c r="F579" s="17">
        <f ca="1">INDEX('EE investment costs'!$D$56:$R$656,MATCH(X579,'EE investment costs'!$D$56:$D$656,0),MATCH($V$8,'EE investment costs'!$D$56:$R$56,0))</f>
        <v>833.34091226506132</v>
      </c>
      <c r="I579" s="18">
        <v>1</v>
      </c>
      <c r="J579" s="18">
        <v>1</v>
      </c>
      <c r="K579" s="14">
        <f t="shared" ca="1" si="53"/>
        <v>4</v>
      </c>
      <c r="M579" s="19" t="str">
        <f t="shared" ca="1" si="51"/>
        <v>INDVDEFFHT-96</v>
      </c>
      <c r="N579" s="23" t="str">
        <f t="shared" ca="1" si="52"/>
        <v>Motor vehicles Saving Tech-Heat High Temp. over 150C 9.6y</v>
      </c>
      <c r="O579" s="23" t="s">
        <v>32</v>
      </c>
      <c r="P579" s="23" t="s">
        <v>33</v>
      </c>
      <c r="Q579" s="23"/>
      <c r="R579" s="23"/>
      <c r="S579" s="19" t="s">
        <v>34</v>
      </c>
      <c r="V579" s="16" t="str">
        <f t="shared" ca="1" si="54"/>
        <v>VD</v>
      </c>
      <c r="W579" s="14" t="str">
        <f t="shared" ca="1" si="54"/>
        <v>Motor vehicles</v>
      </c>
      <c r="X579" s="3" t="str">
        <f>'EE investment costs'!D628</f>
        <v>HT-96</v>
      </c>
      <c r="Y579" s="3" t="str">
        <f>'EE investment costs'!E628</f>
        <v>Heat High Temp. over 150C</v>
      </c>
      <c r="AC579" s="123">
        <f>'EE investment costs'!C628</f>
        <v>9.6</v>
      </c>
      <c r="AD579" s="22"/>
    </row>
    <row r="580" spans="2:30">
      <c r="B580" s="14" t="str">
        <f t="shared" ca="1" si="50"/>
        <v>INDVDEFFRH-96</v>
      </c>
      <c r="C580" s="15" t="str">
        <f t="shared" ca="1" si="55"/>
        <v>IVDRH</v>
      </c>
      <c r="D580" s="16">
        <f>'EE investment costs'!$F$15</f>
        <v>2016</v>
      </c>
      <c r="E580" s="14">
        <f>VLOOKUP(X580,'EE investment costs'!$D$56:$R$656,15,0)</f>
        <v>17.045333333333335</v>
      </c>
      <c r="F580" s="17">
        <f ca="1">INDEX('EE investment costs'!$D$56:$R$656,MATCH(X580,'EE investment costs'!$D$56:$D$656,0),MATCH($V$8,'EE investment costs'!$D$56:$R$56,0))</f>
        <v>2259.0026457401614</v>
      </c>
      <c r="I580" s="18">
        <v>1</v>
      </c>
      <c r="J580" s="18">
        <v>1</v>
      </c>
      <c r="K580" s="14">
        <f t="shared" ca="1" si="53"/>
        <v>0</v>
      </c>
      <c r="M580" s="19" t="str">
        <f t="shared" ca="1" si="51"/>
        <v>INDVDEFFRH-96</v>
      </c>
      <c r="N580" s="23" t="str">
        <f t="shared" ca="1" si="52"/>
        <v>Motor vehicles Saving Tech-Heat Room Heat 9.6y</v>
      </c>
      <c r="O580" s="23" t="s">
        <v>32</v>
      </c>
      <c r="P580" s="23" t="s">
        <v>33</v>
      </c>
      <c r="Q580" s="23"/>
      <c r="R580" s="23"/>
      <c r="S580" s="19" t="s">
        <v>34</v>
      </c>
      <c r="V580" s="16" t="str">
        <f t="shared" ca="1" si="54"/>
        <v>VD</v>
      </c>
      <c r="W580" s="14" t="str">
        <f t="shared" ca="1" si="54"/>
        <v>Motor vehicles</v>
      </c>
      <c r="X580" s="3" t="str">
        <f>'EE investment costs'!D629</f>
        <v>RH-96</v>
      </c>
      <c r="Y580" s="3" t="str">
        <f>'EE investment costs'!E629</f>
        <v>Heat Room Heat</v>
      </c>
      <c r="AC580" s="123">
        <f>'EE investment costs'!C629</f>
        <v>9.6</v>
      </c>
      <c r="AD580" s="22"/>
    </row>
    <row r="581" spans="2:30">
      <c r="B581" s="14" t="str">
        <f t="shared" ca="1" si="50"/>
        <v>INDVDEFFLA-96</v>
      </c>
      <c r="C581" s="15" t="str">
        <f t="shared" ca="1" si="55"/>
        <v>IVDLA</v>
      </c>
      <c r="D581" s="16">
        <f>'EE investment costs'!$F$15</f>
        <v>2016</v>
      </c>
      <c r="E581" s="14">
        <f>VLOOKUP(X581,'EE investment costs'!$D$56:$R$656,15,0)</f>
        <v>4.6398666666666664</v>
      </c>
      <c r="F581" s="17">
        <f ca="1">INDEX('EE investment costs'!$D$56:$R$656,MATCH(X581,'EE investment costs'!$D$56:$D$656,0),MATCH($V$8,'EE investment costs'!$D$56:$R$56,0))</f>
        <v>2437.3147205722121</v>
      </c>
      <c r="I581" s="18">
        <v>1</v>
      </c>
      <c r="J581" s="18">
        <v>1</v>
      </c>
      <c r="K581" s="14">
        <f t="shared" ca="1" si="53"/>
        <v>0</v>
      </c>
      <c r="M581" s="19" t="str">
        <f t="shared" ca="1" si="51"/>
        <v>INDVDEFFLA-96</v>
      </c>
      <c r="N581" s="23" t="str">
        <f t="shared" ca="1" si="52"/>
        <v>Motor vehicles Saving Tech-Light 9.6y</v>
      </c>
      <c r="O581" s="23" t="s">
        <v>32</v>
      </c>
      <c r="P581" s="23" t="s">
        <v>33</v>
      </c>
      <c r="Q581" s="23"/>
      <c r="R581" s="23"/>
      <c r="S581" s="19" t="s">
        <v>34</v>
      </c>
      <c r="V581" s="16" t="str">
        <f t="shared" ca="1" si="54"/>
        <v>VD</v>
      </c>
      <c r="W581" s="14" t="str">
        <f t="shared" ca="1" si="54"/>
        <v>Motor vehicles</v>
      </c>
      <c r="X581" s="3" t="str">
        <f>'EE investment costs'!D630</f>
        <v>LA-96</v>
      </c>
      <c r="Y581" s="3" t="str">
        <f>'EE investment costs'!E630</f>
        <v>Light</v>
      </c>
      <c r="AC581" s="123">
        <f>'EE investment costs'!C630</f>
        <v>9.6</v>
      </c>
      <c r="AD581" s="22"/>
    </row>
    <row r="582" spans="2:30">
      <c r="B582" s="14" t="str">
        <f t="shared" ca="1" si="50"/>
        <v>INDVDEFFEM-96</v>
      </c>
      <c r="C582" s="15" t="str">
        <f t="shared" ca="1" si="55"/>
        <v>IVDEM</v>
      </c>
      <c r="D582" s="16">
        <f>'EE investment costs'!$F$15</f>
        <v>2016</v>
      </c>
      <c r="E582" s="14">
        <f>VLOOKUP(X582,'EE investment costs'!$D$56:$R$656,15,0)</f>
        <v>4.8718599999999999</v>
      </c>
      <c r="F582" s="17">
        <f ca="1">INDEX('EE investment costs'!$D$56:$R$656,MATCH(X582,'EE investment costs'!$D$56:$D$656,0),MATCH($V$8,'EE investment costs'!$D$56:$R$56,0))</f>
        <v>2511.5272696668962</v>
      </c>
      <c r="I582" s="18">
        <v>1</v>
      </c>
      <c r="J582" s="18">
        <v>1</v>
      </c>
      <c r="K582" s="14">
        <f t="shared" ca="1" si="53"/>
        <v>0</v>
      </c>
      <c r="M582" s="19" t="str">
        <f t="shared" ca="1" si="51"/>
        <v>INDVDEFFEM-96</v>
      </c>
      <c r="N582" s="23" t="str">
        <f t="shared" ca="1" si="52"/>
        <v>Motor vehicles Saving Tech-Electric Motors 9.6y</v>
      </c>
      <c r="O582" s="23" t="s">
        <v>32</v>
      </c>
      <c r="P582" s="23" t="s">
        <v>33</v>
      </c>
      <c r="Q582" s="23"/>
      <c r="R582" s="23"/>
      <c r="S582" s="19" t="s">
        <v>34</v>
      </c>
      <c r="V582" s="16" t="str">
        <f t="shared" ca="1" si="54"/>
        <v>VD</v>
      </c>
      <c r="W582" s="14" t="str">
        <f t="shared" ca="1" si="54"/>
        <v>Motor vehicles</v>
      </c>
      <c r="X582" s="3" t="str">
        <f>'EE investment costs'!D631</f>
        <v>EM-96</v>
      </c>
      <c r="Y582" s="3" t="str">
        <f>'EE investment costs'!E631</f>
        <v>Electric Motors</v>
      </c>
      <c r="AC582" s="123">
        <f>'EE investment costs'!C631</f>
        <v>9.6</v>
      </c>
      <c r="AD582" s="22"/>
    </row>
    <row r="583" spans="2:30">
      <c r="B583" s="14" t="str">
        <f t="shared" ca="1" si="50"/>
        <v>INDVDEFFTF-96</v>
      </c>
      <c r="C583" s="15" t="str">
        <f t="shared" ca="1" si="55"/>
        <v>IVDTF</v>
      </c>
      <c r="D583" s="16">
        <f>'EE investment costs'!$F$15</f>
        <v>2016</v>
      </c>
      <c r="E583" s="14">
        <f>VLOOKUP(X583,'EE investment costs'!$D$56:$R$656,15,0)</f>
        <v>19.666666666666664</v>
      </c>
      <c r="F583" s="17">
        <f ca="1">INDEX('EE investment costs'!$D$56:$R$656,MATCH(X583,'EE investment costs'!$D$56:$D$656,0),MATCH($V$8,'EE investment costs'!$D$56:$R$56,0))</f>
        <v>0</v>
      </c>
      <c r="I583" s="18">
        <v>1</v>
      </c>
      <c r="J583" s="18">
        <v>1</v>
      </c>
      <c r="K583" s="14">
        <f t="shared" ca="1" si="53"/>
        <v>8</v>
      </c>
      <c r="M583" s="19" t="str">
        <f t="shared" ca="1" si="51"/>
        <v>INDVDEFFTF-96</v>
      </c>
      <c r="N583" s="23" t="str">
        <f t="shared" ca="1" si="52"/>
        <v>Motor vehicles Saving Tech-Haulage Tractors, Trucks, Fishing boats 9.6y</v>
      </c>
      <c r="O583" s="23" t="s">
        <v>32</v>
      </c>
      <c r="P583" s="23" t="s">
        <v>33</v>
      </c>
      <c r="Q583" s="23"/>
      <c r="R583" s="23"/>
      <c r="S583" s="19" t="s">
        <v>34</v>
      </c>
      <c r="V583" s="16" t="str">
        <f t="shared" ca="1" si="54"/>
        <v>VD</v>
      </c>
      <c r="W583" s="14" t="str">
        <f t="shared" ca="1" si="54"/>
        <v>Motor vehicles</v>
      </c>
      <c r="X583" s="3" t="str">
        <f>'EE investment costs'!D632</f>
        <v>TF-96</v>
      </c>
      <c r="Y583" s="3" t="str">
        <f>'EE investment costs'!E632</f>
        <v>Haulage Tractors, Trucks, Fishing boats</v>
      </c>
      <c r="AC583" s="123">
        <f>'EE investment costs'!C632</f>
        <v>9.6</v>
      </c>
      <c r="AD583" s="22"/>
    </row>
    <row r="584" spans="2:30">
      <c r="B584" s="14" t="str">
        <f t="shared" ref="B584:B607" ca="1" si="56">M584</f>
        <v>INDVDEFFMT-97</v>
      </c>
      <c r="C584" s="15" t="str">
        <f t="shared" ca="1" si="55"/>
        <v>IVDMT</v>
      </c>
      <c r="D584" s="16">
        <f>'EE investment costs'!$F$15</f>
        <v>2016</v>
      </c>
      <c r="E584" s="14">
        <f>VLOOKUP(X584,'EE investment costs'!$D$56:$R$656,15,0)</f>
        <v>6.57</v>
      </c>
      <c r="F584" s="17">
        <f ca="1">INDEX('EE investment costs'!$D$56:$R$656,MATCH(X584,'EE investment costs'!$D$56:$D$656,0),MATCH($V$8,'EE investment costs'!$D$56:$R$56,0))</f>
        <v>1092.7428121734715</v>
      </c>
      <c r="I584" s="18">
        <v>1</v>
      </c>
      <c r="J584" s="18">
        <v>1</v>
      </c>
      <c r="K584" s="14">
        <f t="shared" ca="1" si="53"/>
        <v>2</v>
      </c>
      <c r="M584" s="19" t="str">
        <f t="shared" ref="M584:M607" ca="1" si="57">CONCATENATE("IND",$V$8,"EFF",$X584)</f>
        <v>INDVDEFFMT-97</v>
      </c>
      <c r="N584" s="23" t="str">
        <f t="shared" ca="1" si="52"/>
        <v>Motor vehicles Saving Tech-Heat Medium Temp. up to 150C 9.7y</v>
      </c>
      <c r="O584" s="23" t="s">
        <v>32</v>
      </c>
      <c r="P584" s="23" t="s">
        <v>33</v>
      </c>
      <c r="Q584" s="23"/>
      <c r="R584" s="23"/>
      <c r="S584" s="19" t="s">
        <v>34</v>
      </c>
      <c r="V584" s="16" t="str">
        <f t="shared" ca="1" si="54"/>
        <v>VD</v>
      </c>
      <c r="W584" s="14" t="str">
        <f t="shared" ca="1" si="54"/>
        <v>Motor vehicles</v>
      </c>
      <c r="X584" s="3" t="str">
        <f>'EE investment costs'!D633</f>
        <v>MT-97</v>
      </c>
      <c r="Y584" s="3" t="str">
        <f>'EE investment costs'!E633</f>
        <v>Heat Medium Temp. up to 150C</v>
      </c>
      <c r="AC584" s="123">
        <f>'EE investment costs'!C633</f>
        <v>9.6999999999999993</v>
      </c>
      <c r="AD584" s="22"/>
    </row>
    <row r="585" spans="2:30">
      <c r="B585" s="14" t="str">
        <f t="shared" ca="1" si="56"/>
        <v>INDVDEFFHT-97</v>
      </c>
      <c r="C585" s="15" t="str">
        <f t="shared" ca="1" si="55"/>
        <v>IVDHT</v>
      </c>
      <c r="D585" s="16">
        <f>'EE investment costs'!$F$15</f>
        <v>2016</v>
      </c>
      <c r="E585" s="14">
        <f>VLOOKUP(X585,'EE investment costs'!$D$56:$R$656,15,0)</f>
        <v>5.2560000000000002</v>
      </c>
      <c r="F585" s="17">
        <f ca="1">INDEX('EE investment costs'!$D$56:$R$656,MATCH(X585,'EE investment costs'!$D$56:$D$656,0),MATCH($V$8,'EE investment costs'!$D$56:$R$56,0))</f>
        <v>839.72527328570482</v>
      </c>
      <c r="I585" s="18">
        <v>1</v>
      </c>
      <c r="J585" s="18">
        <v>1</v>
      </c>
      <c r="K585" s="14">
        <f t="shared" ca="1" si="53"/>
        <v>4</v>
      </c>
      <c r="M585" s="19" t="str">
        <f t="shared" ca="1" si="57"/>
        <v>INDVDEFFHT-97</v>
      </c>
      <c r="N585" s="23" t="str">
        <f t="shared" ref="N585:N607" ca="1" si="58">$W$8&amp;" Saving Tech"&amp;"-"&amp;$Y585&amp;" "&amp;AC585&amp;"y"</f>
        <v>Motor vehicles Saving Tech-Heat High Temp. over 150C 9.7y</v>
      </c>
      <c r="O585" s="23" t="s">
        <v>32</v>
      </c>
      <c r="P585" s="23" t="s">
        <v>33</v>
      </c>
      <c r="Q585" s="23"/>
      <c r="R585" s="23"/>
      <c r="S585" s="19" t="s">
        <v>34</v>
      </c>
      <c r="V585" s="16" t="str">
        <f t="shared" ca="1" si="54"/>
        <v>VD</v>
      </c>
      <c r="W585" s="14" t="str">
        <f t="shared" ca="1" si="54"/>
        <v>Motor vehicles</v>
      </c>
      <c r="X585" s="3" t="str">
        <f>'EE investment costs'!D634</f>
        <v>HT-97</v>
      </c>
      <c r="Y585" s="3" t="str">
        <f>'EE investment costs'!E634</f>
        <v>Heat High Temp. over 150C</v>
      </c>
      <c r="AC585" s="123">
        <f>'EE investment costs'!C634</f>
        <v>9.6999999999999993</v>
      </c>
      <c r="AD585" s="22"/>
    </row>
    <row r="586" spans="2:30">
      <c r="B586" s="14" t="str">
        <f t="shared" ca="1" si="56"/>
        <v>INDVDEFFRH-97</v>
      </c>
      <c r="C586" s="15" t="str">
        <f t="shared" ca="1" si="55"/>
        <v>IVDRH</v>
      </c>
      <c r="D586" s="16">
        <f>'EE investment costs'!$F$15</f>
        <v>2016</v>
      </c>
      <c r="E586" s="14">
        <f>VLOOKUP(X586,'EE investment costs'!$D$56:$R$656,15,0)</f>
        <v>17.064000000000004</v>
      </c>
      <c r="F586" s="17">
        <f ca="1">INDEX('EE investment costs'!$D$56:$R$656,MATCH(X586,'EE investment costs'!$D$56:$D$656,0),MATCH($V$8,'EE investment costs'!$D$56:$R$56,0))</f>
        <v>2296.0354759981965</v>
      </c>
      <c r="I586" s="18">
        <v>1</v>
      </c>
      <c r="J586" s="18">
        <v>1</v>
      </c>
      <c r="K586" s="14">
        <f t="shared" ref="K586:K607" ca="1" si="59">IF(F586&lt;500,1,0)+IF(F586&lt;600,1,0)+IF(F586&lt;700,1,0)+IF(F586&lt;800,1,0)+IF(F586&lt;900,1,0)+IF(F586&lt;1000,1,0)+IF(F586&lt;1100,1,0)+IF(F586&lt;1200,1,0)</f>
        <v>0</v>
      </c>
      <c r="M586" s="19" t="str">
        <f t="shared" ca="1" si="57"/>
        <v>INDVDEFFRH-97</v>
      </c>
      <c r="N586" s="23" t="str">
        <f t="shared" ca="1" si="58"/>
        <v>Motor vehicles Saving Tech-Heat Room Heat 9.7y</v>
      </c>
      <c r="O586" s="23" t="s">
        <v>32</v>
      </c>
      <c r="P586" s="23" t="s">
        <v>33</v>
      </c>
      <c r="Q586" s="23"/>
      <c r="R586" s="23"/>
      <c r="S586" s="19" t="s">
        <v>34</v>
      </c>
      <c r="V586" s="16" t="str">
        <f t="shared" ref="V586:W607" ca="1" si="60">V585</f>
        <v>VD</v>
      </c>
      <c r="W586" s="14" t="str">
        <f t="shared" ca="1" si="60"/>
        <v>Motor vehicles</v>
      </c>
      <c r="X586" s="3" t="str">
        <f>'EE investment costs'!D635</f>
        <v>RH-97</v>
      </c>
      <c r="Y586" s="3" t="str">
        <f>'EE investment costs'!E635</f>
        <v>Heat Room Heat</v>
      </c>
      <c r="AC586" s="123">
        <f>'EE investment costs'!C635</f>
        <v>9.6999999999999993</v>
      </c>
      <c r="AD586" s="22"/>
    </row>
    <row r="587" spans="2:30">
      <c r="B587" s="14" t="str">
        <f t="shared" ca="1" si="56"/>
        <v>INDVDEFFLA-97</v>
      </c>
      <c r="C587" s="15" t="str">
        <f t="shared" ca="1" si="55"/>
        <v>IVDLA</v>
      </c>
      <c r="D587" s="16">
        <f>'EE investment costs'!$F$15</f>
        <v>2016</v>
      </c>
      <c r="E587" s="14">
        <f>VLOOKUP(X587,'EE investment costs'!$D$56:$R$656,15,0)</f>
        <v>4.6528999999999998</v>
      </c>
      <c r="F587" s="17">
        <f ca="1">INDEX('EE investment costs'!$D$56:$R$656,MATCH(X587,'EE investment costs'!$D$56:$D$656,0),MATCH($V$8,'EE investment costs'!$D$56:$R$56,0))</f>
        <v>2452.7079332437152</v>
      </c>
      <c r="I587" s="18">
        <v>1</v>
      </c>
      <c r="J587" s="18">
        <v>1</v>
      </c>
      <c r="K587" s="14">
        <f t="shared" ca="1" si="59"/>
        <v>0</v>
      </c>
      <c r="M587" s="19" t="str">
        <f t="shared" ca="1" si="57"/>
        <v>INDVDEFFLA-97</v>
      </c>
      <c r="N587" s="23" t="str">
        <f t="shared" ca="1" si="58"/>
        <v>Motor vehicles Saving Tech-Light 9.7y</v>
      </c>
      <c r="O587" s="23" t="s">
        <v>32</v>
      </c>
      <c r="P587" s="23" t="s">
        <v>33</v>
      </c>
      <c r="Q587" s="23"/>
      <c r="R587" s="23"/>
      <c r="S587" s="19" t="s">
        <v>34</v>
      </c>
      <c r="V587" s="16" t="str">
        <f t="shared" ca="1" si="60"/>
        <v>VD</v>
      </c>
      <c r="W587" s="14" t="str">
        <f t="shared" ca="1" si="60"/>
        <v>Motor vehicles</v>
      </c>
      <c r="X587" s="3" t="str">
        <f>'EE investment costs'!D636</f>
        <v>LA-97</v>
      </c>
      <c r="Y587" s="3" t="str">
        <f>'EE investment costs'!E636</f>
        <v>Light</v>
      </c>
      <c r="AC587" s="123">
        <f>'EE investment costs'!C636</f>
        <v>9.6999999999999993</v>
      </c>
      <c r="AD587" s="22"/>
    </row>
    <row r="588" spans="2:30">
      <c r="B588" s="14" t="str">
        <f t="shared" ca="1" si="56"/>
        <v>INDVDEFFEM-97</v>
      </c>
      <c r="C588" s="15" t="str">
        <f t="shared" ca="1" si="55"/>
        <v>IVDEM</v>
      </c>
      <c r="D588" s="16">
        <f>'EE investment costs'!$F$15</f>
        <v>2016</v>
      </c>
      <c r="E588" s="14">
        <f>VLOOKUP(X588,'EE investment costs'!$D$56:$R$656,15,0)</f>
        <v>4.8855449999999996</v>
      </c>
      <c r="F588" s="17">
        <f ca="1">INDEX('EE investment costs'!$D$56:$R$656,MATCH(X588,'EE investment costs'!$D$56:$D$656,0),MATCH($V$8,'EE investment costs'!$D$56:$R$56,0))</f>
        <v>2529.5302675788248</v>
      </c>
      <c r="I588" s="18">
        <v>1</v>
      </c>
      <c r="J588" s="18">
        <v>1</v>
      </c>
      <c r="K588" s="14">
        <f t="shared" ca="1" si="59"/>
        <v>0</v>
      </c>
      <c r="M588" s="19" t="str">
        <f t="shared" ca="1" si="57"/>
        <v>INDVDEFFEM-97</v>
      </c>
      <c r="N588" s="23" t="str">
        <f t="shared" ca="1" si="58"/>
        <v>Motor vehicles Saving Tech-Electric Motors 9.7y</v>
      </c>
      <c r="O588" s="23" t="s">
        <v>32</v>
      </c>
      <c r="P588" s="23" t="s">
        <v>33</v>
      </c>
      <c r="Q588" s="23"/>
      <c r="R588" s="23"/>
      <c r="S588" s="19" t="s">
        <v>34</v>
      </c>
      <c r="V588" s="16" t="str">
        <f t="shared" ca="1" si="60"/>
        <v>VD</v>
      </c>
      <c r="W588" s="14" t="str">
        <f t="shared" ca="1" si="60"/>
        <v>Motor vehicles</v>
      </c>
      <c r="X588" s="3" t="str">
        <f>'EE investment costs'!D637</f>
        <v>EM-97</v>
      </c>
      <c r="Y588" s="3" t="str">
        <f>'EE investment costs'!E637</f>
        <v>Electric Motors</v>
      </c>
      <c r="AC588" s="123">
        <f>'EE investment costs'!C637</f>
        <v>9.6999999999999993</v>
      </c>
      <c r="AD588" s="22"/>
    </row>
    <row r="589" spans="2:30">
      <c r="B589" s="14" t="str">
        <f t="shared" ca="1" si="56"/>
        <v>INDVDEFFTF-97</v>
      </c>
      <c r="C589" s="15" t="str">
        <f t="shared" ca="1" si="55"/>
        <v>IVDTF</v>
      </c>
      <c r="D589" s="16">
        <f>'EE investment costs'!$F$15</f>
        <v>2016</v>
      </c>
      <c r="E589" s="14">
        <f>VLOOKUP(X589,'EE investment costs'!$D$56:$R$656,15,0)</f>
        <v>19.75</v>
      </c>
      <c r="F589" s="17">
        <f ca="1">INDEX('EE investment costs'!$D$56:$R$656,MATCH(X589,'EE investment costs'!$D$56:$D$656,0),MATCH($V$8,'EE investment costs'!$D$56:$R$56,0))</f>
        <v>0</v>
      </c>
      <c r="I589" s="18">
        <v>1</v>
      </c>
      <c r="J589" s="18">
        <v>1</v>
      </c>
      <c r="K589" s="14">
        <f t="shared" ca="1" si="59"/>
        <v>8</v>
      </c>
      <c r="M589" s="19" t="str">
        <f t="shared" ca="1" si="57"/>
        <v>INDVDEFFTF-97</v>
      </c>
      <c r="N589" s="23" t="str">
        <f t="shared" ca="1" si="58"/>
        <v>Motor vehicles Saving Tech-Haulage Tractors, Trucks, Fishing boats 9.7y</v>
      </c>
      <c r="O589" s="23" t="s">
        <v>32</v>
      </c>
      <c r="P589" s="23" t="s">
        <v>33</v>
      </c>
      <c r="Q589" s="23"/>
      <c r="R589" s="23"/>
      <c r="S589" s="19" t="s">
        <v>34</v>
      </c>
      <c r="V589" s="16" t="str">
        <f t="shared" ca="1" si="60"/>
        <v>VD</v>
      </c>
      <c r="W589" s="14" t="str">
        <f t="shared" ca="1" si="60"/>
        <v>Motor vehicles</v>
      </c>
      <c r="X589" s="3" t="str">
        <f>'EE investment costs'!D638</f>
        <v>TF-97</v>
      </c>
      <c r="Y589" s="3" t="str">
        <f>'EE investment costs'!E638</f>
        <v>Haulage Tractors, Trucks, Fishing boats</v>
      </c>
      <c r="AC589" s="123">
        <f>'EE investment costs'!C638</f>
        <v>9.6999999999999993</v>
      </c>
      <c r="AD589" s="22"/>
    </row>
    <row r="590" spans="2:30">
      <c r="B590" s="14" t="str">
        <f t="shared" ca="1" si="56"/>
        <v>INDVDEFFMT-98</v>
      </c>
      <c r="C590" s="15" t="str">
        <f t="shared" ca="1" si="55"/>
        <v>IVDMT</v>
      </c>
      <c r="D590" s="16">
        <f>'EE investment costs'!$F$15</f>
        <v>2016</v>
      </c>
      <c r="E590" s="14">
        <f>VLOOKUP(X590,'EE investment costs'!$D$56:$R$656,15,0)</f>
        <v>6.58</v>
      </c>
      <c r="F590" s="17">
        <f ca="1">INDEX('EE investment costs'!$D$56:$R$656,MATCH(X590,'EE investment costs'!$D$56:$D$656,0),MATCH($V$8,'EE investment costs'!$D$56:$R$56,0))</f>
        <v>1102.010123252503</v>
      </c>
      <c r="I590" s="18">
        <v>1</v>
      </c>
      <c r="J590" s="18">
        <v>1</v>
      </c>
      <c r="K590" s="14">
        <f t="shared" ca="1" si="59"/>
        <v>1</v>
      </c>
      <c r="M590" s="19" t="str">
        <f t="shared" ca="1" si="57"/>
        <v>INDVDEFFMT-98</v>
      </c>
      <c r="N590" s="23" t="str">
        <f t="shared" ca="1" si="58"/>
        <v>Motor vehicles Saving Tech-Heat Medium Temp. up to 150C 9.8y</v>
      </c>
      <c r="O590" s="23" t="s">
        <v>32</v>
      </c>
      <c r="P590" s="23" t="s">
        <v>33</v>
      </c>
      <c r="Q590" s="23"/>
      <c r="R590" s="23"/>
      <c r="S590" s="19" t="s">
        <v>34</v>
      </c>
      <c r="V590" s="16" t="str">
        <f t="shared" ca="1" si="60"/>
        <v>VD</v>
      </c>
      <c r="W590" s="14" t="str">
        <f t="shared" ca="1" si="60"/>
        <v>Motor vehicles</v>
      </c>
      <c r="X590" s="3" t="str">
        <f>'EE investment costs'!D639</f>
        <v>MT-98</v>
      </c>
      <c r="Y590" s="3" t="str">
        <f>'EE investment costs'!E639</f>
        <v>Heat Medium Temp. up to 150C</v>
      </c>
      <c r="AC590" s="123">
        <f>'EE investment costs'!C639</f>
        <v>9.8000000000000007</v>
      </c>
      <c r="AD590" s="22"/>
    </row>
    <row r="591" spans="2:30">
      <c r="B591" s="14" t="str">
        <f t="shared" ca="1" si="56"/>
        <v>INDVDEFFHT-98</v>
      </c>
      <c r="C591" s="15" t="str">
        <f t="shared" ca="1" si="55"/>
        <v>IVDHT</v>
      </c>
      <c r="D591" s="16">
        <f>'EE investment costs'!$F$15</f>
        <v>2016</v>
      </c>
      <c r="E591" s="14">
        <f>VLOOKUP(X591,'EE investment costs'!$D$56:$R$656,15,0)</f>
        <v>5.2640000000000002</v>
      </c>
      <c r="F591" s="17">
        <f ca="1">INDEX('EE investment costs'!$D$56:$R$656,MATCH(X591,'EE investment costs'!$D$56:$D$656,0),MATCH($V$8,'EE investment costs'!$D$56:$R$56,0))</f>
        <v>846.10963430634831</v>
      </c>
      <c r="I591" s="18">
        <v>1</v>
      </c>
      <c r="J591" s="18">
        <v>1</v>
      </c>
      <c r="K591" s="14">
        <f t="shared" ca="1" si="59"/>
        <v>4</v>
      </c>
      <c r="M591" s="19" t="str">
        <f t="shared" ca="1" si="57"/>
        <v>INDVDEFFHT-98</v>
      </c>
      <c r="N591" s="23" t="str">
        <f t="shared" ca="1" si="58"/>
        <v>Motor vehicles Saving Tech-Heat High Temp. over 150C 9.8y</v>
      </c>
      <c r="O591" s="23" t="s">
        <v>32</v>
      </c>
      <c r="P591" s="23" t="s">
        <v>33</v>
      </c>
      <c r="Q591" s="23"/>
      <c r="R591" s="23"/>
      <c r="S591" s="19" t="s">
        <v>34</v>
      </c>
      <c r="V591" s="16" t="str">
        <f t="shared" ca="1" si="60"/>
        <v>VD</v>
      </c>
      <c r="W591" s="14" t="str">
        <f t="shared" ca="1" si="60"/>
        <v>Motor vehicles</v>
      </c>
      <c r="X591" s="3" t="str">
        <f>'EE investment costs'!D640</f>
        <v>HT-98</v>
      </c>
      <c r="Y591" s="3" t="str">
        <f>'EE investment costs'!E640</f>
        <v>Heat High Temp. over 150C</v>
      </c>
      <c r="AC591" s="123">
        <f>'EE investment costs'!C640</f>
        <v>9.8000000000000007</v>
      </c>
      <c r="AD591" s="22"/>
    </row>
    <row r="592" spans="2:30">
      <c r="B592" s="14" t="str">
        <f t="shared" ca="1" si="56"/>
        <v>INDVDEFFRH-98</v>
      </c>
      <c r="C592" s="15" t="str">
        <f t="shared" ca="1" si="55"/>
        <v>IVDRH</v>
      </c>
      <c r="D592" s="16">
        <f>'EE investment costs'!$F$15</f>
        <v>2016</v>
      </c>
      <c r="E592" s="14">
        <f>VLOOKUP(X592,'EE investment costs'!$D$56:$R$656,15,0)</f>
        <v>17.082666666666668</v>
      </c>
      <c r="F592" s="17">
        <f ca="1">INDEX('EE investment costs'!$D$56:$R$656,MATCH(X592,'EE investment costs'!$D$56:$D$656,0),MATCH($V$8,'EE investment costs'!$D$56:$R$56,0))</f>
        <v>2333.0683062562325</v>
      </c>
      <c r="I592" s="18">
        <v>1</v>
      </c>
      <c r="J592" s="18">
        <v>1</v>
      </c>
      <c r="K592" s="14">
        <f t="shared" ca="1" si="59"/>
        <v>0</v>
      </c>
      <c r="M592" s="19" t="str">
        <f t="shared" ca="1" si="57"/>
        <v>INDVDEFFRH-98</v>
      </c>
      <c r="N592" s="23" t="str">
        <f t="shared" ca="1" si="58"/>
        <v>Motor vehicles Saving Tech-Heat Room Heat 9.8y</v>
      </c>
      <c r="O592" s="23" t="s">
        <v>32</v>
      </c>
      <c r="P592" s="23" t="s">
        <v>33</v>
      </c>
      <c r="Q592" s="23"/>
      <c r="R592" s="23"/>
      <c r="S592" s="19" t="s">
        <v>34</v>
      </c>
      <c r="V592" s="16" t="str">
        <f t="shared" ca="1" si="60"/>
        <v>VD</v>
      </c>
      <c r="W592" s="14" t="str">
        <f t="shared" ca="1" si="60"/>
        <v>Motor vehicles</v>
      </c>
      <c r="X592" s="3" t="str">
        <f>'EE investment costs'!D641</f>
        <v>RH-98</v>
      </c>
      <c r="Y592" s="3" t="str">
        <f>'EE investment costs'!E641</f>
        <v>Heat Room Heat</v>
      </c>
      <c r="AC592" s="123">
        <f>'EE investment costs'!C641</f>
        <v>9.8000000000000007</v>
      </c>
      <c r="AD592" s="22"/>
    </row>
    <row r="593" spans="2:30">
      <c r="B593" s="14" t="str">
        <f t="shared" ca="1" si="56"/>
        <v>INDVDEFFLA-98</v>
      </c>
      <c r="C593" s="15" t="str">
        <f t="shared" ca="1" si="55"/>
        <v>IVDLA</v>
      </c>
      <c r="D593" s="16">
        <f>'EE investment costs'!$F$15</f>
        <v>2016</v>
      </c>
      <c r="E593" s="14">
        <f>VLOOKUP(X593,'EE investment costs'!$D$56:$R$656,15,0)</f>
        <v>4.6659333333333333</v>
      </c>
      <c r="F593" s="17">
        <f ca="1">INDEX('EE investment costs'!$D$56:$R$656,MATCH(X593,'EE investment costs'!$D$56:$D$656,0),MATCH($V$8,'EE investment costs'!$D$56:$R$56,0))</f>
        <v>2468.1011459152187</v>
      </c>
      <c r="I593" s="18">
        <v>1</v>
      </c>
      <c r="J593" s="18">
        <v>1</v>
      </c>
      <c r="K593" s="14">
        <f t="shared" ca="1" si="59"/>
        <v>0</v>
      </c>
      <c r="M593" s="19" t="str">
        <f t="shared" ca="1" si="57"/>
        <v>INDVDEFFLA-98</v>
      </c>
      <c r="N593" s="23" t="str">
        <f t="shared" ca="1" si="58"/>
        <v>Motor vehicles Saving Tech-Light 9.8y</v>
      </c>
      <c r="O593" s="23" t="s">
        <v>32</v>
      </c>
      <c r="P593" s="23" t="s">
        <v>33</v>
      </c>
      <c r="Q593" s="23"/>
      <c r="R593" s="23"/>
      <c r="S593" s="19" t="s">
        <v>34</v>
      </c>
      <c r="V593" s="16" t="str">
        <f t="shared" ca="1" si="60"/>
        <v>VD</v>
      </c>
      <c r="W593" s="14" t="str">
        <f t="shared" ca="1" si="60"/>
        <v>Motor vehicles</v>
      </c>
      <c r="X593" s="3" t="str">
        <f>'EE investment costs'!D642</f>
        <v>LA-98</v>
      </c>
      <c r="Y593" s="3" t="str">
        <f>'EE investment costs'!E642</f>
        <v>Light</v>
      </c>
      <c r="AC593" s="123">
        <f>'EE investment costs'!C642</f>
        <v>9.8000000000000007</v>
      </c>
      <c r="AD593" s="22"/>
    </row>
    <row r="594" spans="2:30">
      <c r="B594" s="14" t="str">
        <f t="shared" ca="1" si="56"/>
        <v>INDVDEFFEM-98</v>
      </c>
      <c r="C594" s="15" t="str">
        <f t="shared" ca="1" si="55"/>
        <v>IVDEM</v>
      </c>
      <c r="D594" s="16">
        <f>'EE investment costs'!$F$15</f>
        <v>2016</v>
      </c>
      <c r="E594" s="14">
        <f>VLOOKUP(X594,'EE investment costs'!$D$56:$R$656,15,0)</f>
        <v>4.8992299999999993</v>
      </c>
      <c r="F594" s="17">
        <f ca="1">INDEX('EE investment costs'!$D$56:$R$656,MATCH(X594,'EE investment costs'!$D$56:$D$656,0),MATCH($V$8,'EE investment costs'!$D$56:$R$56,0))</f>
        <v>2547.5332654907534</v>
      </c>
      <c r="I594" s="18">
        <v>1</v>
      </c>
      <c r="J594" s="18">
        <v>1</v>
      </c>
      <c r="K594" s="14">
        <f t="shared" ca="1" si="59"/>
        <v>0</v>
      </c>
      <c r="M594" s="19" t="str">
        <f t="shared" ca="1" si="57"/>
        <v>INDVDEFFEM-98</v>
      </c>
      <c r="N594" s="23" t="str">
        <f t="shared" ca="1" si="58"/>
        <v>Motor vehicles Saving Tech-Electric Motors 9.8y</v>
      </c>
      <c r="O594" s="23" t="s">
        <v>32</v>
      </c>
      <c r="P594" s="23" t="s">
        <v>33</v>
      </c>
      <c r="Q594" s="23"/>
      <c r="R594" s="23"/>
      <c r="S594" s="19" t="s">
        <v>34</v>
      </c>
      <c r="V594" s="16" t="str">
        <f t="shared" ca="1" si="60"/>
        <v>VD</v>
      </c>
      <c r="W594" s="14" t="str">
        <f t="shared" ca="1" si="60"/>
        <v>Motor vehicles</v>
      </c>
      <c r="X594" s="3" t="str">
        <f>'EE investment costs'!D643</f>
        <v>EM-98</v>
      </c>
      <c r="Y594" s="3" t="str">
        <f>'EE investment costs'!E643</f>
        <v>Electric Motors</v>
      </c>
      <c r="AC594" s="123">
        <f>'EE investment costs'!C643</f>
        <v>9.8000000000000007</v>
      </c>
      <c r="AD594" s="22"/>
    </row>
    <row r="595" spans="2:30">
      <c r="B595" s="14" t="str">
        <f t="shared" ca="1" si="56"/>
        <v>INDVDEFFTF-98</v>
      </c>
      <c r="C595" s="15" t="str">
        <f t="shared" ca="1" si="55"/>
        <v>IVDTF</v>
      </c>
      <c r="D595" s="16">
        <f>'EE investment costs'!$F$15</f>
        <v>2016</v>
      </c>
      <c r="E595" s="14">
        <f>VLOOKUP(X595,'EE investment costs'!$D$56:$R$656,15,0)</f>
        <v>19.833333333333336</v>
      </c>
      <c r="F595" s="17">
        <f ca="1">INDEX('EE investment costs'!$D$56:$R$656,MATCH(X595,'EE investment costs'!$D$56:$D$656,0),MATCH($V$8,'EE investment costs'!$D$56:$R$56,0))</f>
        <v>0</v>
      </c>
      <c r="I595" s="18">
        <v>1</v>
      </c>
      <c r="J595" s="18">
        <v>1</v>
      </c>
      <c r="K595" s="14">
        <f t="shared" ca="1" si="59"/>
        <v>8</v>
      </c>
      <c r="M595" s="19" t="str">
        <f t="shared" ca="1" si="57"/>
        <v>INDVDEFFTF-98</v>
      </c>
      <c r="N595" s="23" t="str">
        <f t="shared" ca="1" si="58"/>
        <v>Motor vehicles Saving Tech-Haulage Tractors, Trucks, Fishing boats 9.8y</v>
      </c>
      <c r="O595" s="23" t="s">
        <v>32</v>
      </c>
      <c r="P595" s="23" t="s">
        <v>33</v>
      </c>
      <c r="Q595" s="23"/>
      <c r="R595" s="23"/>
      <c r="S595" s="19" t="s">
        <v>34</v>
      </c>
      <c r="V595" s="16" t="str">
        <f t="shared" ca="1" si="60"/>
        <v>VD</v>
      </c>
      <c r="W595" s="14" t="str">
        <f t="shared" ca="1" si="60"/>
        <v>Motor vehicles</v>
      </c>
      <c r="X595" s="3" t="str">
        <f>'EE investment costs'!D644</f>
        <v>TF-98</v>
      </c>
      <c r="Y595" s="3" t="str">
        <f>'EE investment costs'!E644</f>
        <v>Haulage Tractors, Trucks, Fishing boats</v>
      </c>
      <c r="AC595" s="123">
        <f>'EE investment costs'!C644</f>
        <v>9.8000000000000007</v>
      </c>
      <c r="AD595" s="22"/>
    </row>
    <row r="596" spans="2:30">
      <c r="B596" s="14" t="str">
        <f t="shared" ca="1" si="56"/>
        <v>INDVDEFFMT-99</v>
      </c>
      <c r="C596" s="15" t="str">
        <f t="shared" ca="1" si="55"/>
        <v>IVDMT</v>
      </c>
      <c r="D596" s="16">
        <f>'EE investment costs'!$F$15</f>
        <v>2016</v>
      </c>
      <c r="E596" s="14">
        <f>VLOOKUP(X596,'EE investment costs'!$D$56:$R$656,15,0)</f>
        <v>6.5900000000000007</v>
      </c>
      <c r="F596" s="17">
        <f ca="1">INDEX('EE investment costs'!$D$56:$R$656,MATCH(X596,'EE investment costs'!$D$56:$D$656,0),MATCH($V$8,'EE investment costs'!$D$56:$R$56,0))</f>
        <v>1111.2774343315346</v>
      </c>
      <c r="I596" s="18">
        <v>1</v>
      </c>
      <c r="J596" s="18">
        <v>1</v>
      </c>
      <c r="K596" s="14">
        <f t="shared" ca="1" si="59"/>
        <v>1</v>
      </c>
      <c r="M596" s="19" t="str">
        <f t="shared" ca="1" si="57"/>
        <v>INDVDEFFMT-99</v>
      </c>
      <c r="N596" s="23" t="str">
        <f t="shared" ca="1" si="58"/>
        <v>Motor vehicles Saving Tech-Heat Medium Temp. up to 150C 9.9y</v>
      </c>
      <c r="O596" s="23" t="s">
        <v>32</v>
      </c>
      <c r="P596" s="23" t="s">
        <v>33</v>
      </c>
      <c r="Q596" s="23"/>
      <c r="R596" s="23"/>
      <c r="S596" s="19" t="s">
        <v>34</v>
      </c>
      <c r="V596" s="16" t="str">
        <f t="shared" ca="1" si="60"/>
        <v>VD</v>
      </c>
      <c r="W596" s="14" t="str">
        <f t="shared" ca="1" si="60"/>
        <v>Motor vehicles</v>
      </c>
      <c r="X596" s="3" t="str">
        <f>'EE investment costs'!D645</f>
        <v>MT-99</v>
      </c>
      <c r="Y596" s="3" t="str">
        <f>'EE investment costs'!E645</f>
        <v>Heat Medium Temp. up to 150C</v>
      </c>
      <c r="AC596" s="123">
        <f>'EE investment costs'!C645</f>
        <v>9.9</v>
      </c>
      <c r="AD596" s="22"/>
    </row>
    <row r="597" spans="2:30">
      <c r="B597" s="14" t="str">
        <f t="shared" ca="1" si="56"/>
        <v>INDVDEFFHT-99</v>
      </c>
      <c r="C597" s="15" t="str">
        <f t="shared" ca="1" si="55"/>
        <v>IVDHT</v>
      </c>
      <c r="D597" s="16">
        <f>'EE investment costs'!$F$15</f>
        <v>2016</v>
      </c>
      <c r="E597" s="14">
        <f>VLOOKUP(X597,'EE investment costs'!$D$56:$R$656,15,0)</f>
        <v>5.2720000000000002</v>
      </c>
      <c r="F597" s="17">
        <f ca="1">INDEX('EE investment costs'!$D$56:$R$656,MATCH(X597,'EE investment costs'!$D$56:$D$656,0),MATCH($V$8,'EE investment costs'!$D$56:$R$56,0))</f>
        <v>852.49399532699181</v>
      </c>
      <c r="I597" s="18">
        <v>1</v>
      </c>
      <c r="J597" s="18">
        <v>1</v>
      </c>
      <c r="K597" s="14">
        <f t="shared" ca="1" si="59"/>
        <v>4</v>
      </c>
      <c r="M597" s="19" t="str">
        <f t="shared" ca="1" si="57"/>
        <v>INDVDEFFHT-99</v>
      </c>
      <c r="N597" s="23" t="str">
        <f t="shared" ca="1" si="58"/>
        <v>Motor vehicles Saving Tech-Heat High Temp. over 150C 9.9y</v>
      </c>
      <c r="O597" s="23" t="s">
        <v>32</v>
      </c>
      <c r="P597" s="23" t="s">
        <v>33</v>
      </c>
      <c r="Q597" s="23"/>
      <c r="R597" s="23"/>
      <c r="S597" s="19" t="s">
        <v>34</v>
      </c>
      <c r="V597" s="16" t="str">
        <f t="shared" ca="1" si="60"/>
        <v>VD</v>
      </c>
      <c r="W597" s="14" t="str">
        <f t="shared" ca="1" si="60"/>
        <v>Motor vehicles</v>
      </c>
      <c r="X597" s="3" t="str">
        <f>'EE investment costs'!D646</f>
        <v>HT-99</v>
      </c>
      <c r="Y597" s="3" t="str">
        <f>'EE investment costs'!E646</f>
        <v>Heat High Temp. over 150C</v>
      </c>
      <c r="AC597" s="123">
        <f>'EE investment costs'!C646</f>
        <v>9.9</v>
      </c>
      <c r="AD597" s="22"/>
    </row>
    <row r="598" spans="2:30">
      <c r="B598" s="14" t="str">
        <f t="shared" ca="1" si="56"/>
        <v>INDVDEFFRH-99</v>
      </c>
      <c r="C598" s="15" t="str">
        <f t="shared" ca="1" si="55"/>
        <v>IVDRH</v>
      </c>
      <c r="D598" s="16">
        <f>'EE investment costs'!$F$15</f>
        <v>2016</v>
      </c>
      <c r="E598" s="14">
        <f>VLOOKUP(X598,'EE investment costs'!$D$56:$R$656,15,0)</f>
        <v>17.101333333333336</v>
      </c>
      <c r="F598" s="17">
        <f ca="1">INDEX('EE investment costs'!$D$56:$R$656,MATCH(X598,'EE investment costs'!$D$56:$D$656,0),MATCH($V$8,'EE investment costs'!$D$56:$R$56,0))</f>
        <v>2370.1011365142676</v>
      </c>
      <c r="I598" s="18">
        <v>1</v>
      </c>
      <c r="J598" s="18">
        <v>1</v>
      </c>
      <c r="K598" s="14">
        <f t="shared" ca="1" si="59"/>
        <v>0</v>
      </c>
      <c r="M598" s="19" t="str">
        <f t="shared" ca="1" si="57"/>
        <v>INDVDEFFRH-99</v>
      </c>
      <c r="N598" s="23" t="str">
        <f t="shared" ca="1" si="58"/>
        <v>Motor vehicles Saving Tech-Heat Room Heat 9.9y</v>
      </c>
      <c r="O598" s="23" t="s">
        <v>32</v>
      </c>
      <c r="P598" s="23" t="s">
        <v>33</v>
      </c>
      <c r="Q598" s="23"/>
      <c r="R598" s="23"/>
      <c r="S598" s="19" t="s">
        <v>34</v>
      </c>
      <c r="V598" s="16" t="str">
        <f t="shared" ca="1" si="60"/>
        <v>VD</v>
      </c>
      <c r="W598" s="14" t="str">
        <f t="shared" ca="1" si="60"/>
        <v>Motor vehicles</v>
      </c>
      <c r="X598" s="3" t="str">
        <f>'EE investment costs'!D647</f>
        <v>RH-99</v>
      </c>
      <c r="Y598" s="3" t="str">
        <f>'EE investment costs'!E647</f>
        <v>Heat Room Heat</v>
      </c>
      <c r="AC598" s="123">
        <f>'EE investment costs'!C647</f>
        <v>9.9</v>
      </c>
      <c r="AD598" s="22"/>
    </row>
    <row r="599" spans="2:30">
      <c r="B599" s="14" t="str">
        <f t="shared" ca="1" si="56"/>
        <v>INDVDEFFLA-99</v>
      </c>
      <c r="C599" s="15" t="str">
        <f t="shared" ca="1" si="55"/>
        <v>IVDLA</v>
      </c>
      <c r="D599" s="16">
        <f>'EE investment costs'!$F$15</f>
        <v>2016</v>
      </c>
      <c r="E599" s="14">
        <f>VLOOKUP(X599,'EE investment costs'!$D$56:$R$656,15,0)</f>
        <v>4.6789666666666667</v>
      </c>
      <c r="F599" s="17">
        <f ca="1">INDEX('EE investment costs'!$D$56:$R$656,MATCH(X599,'EE investment costs'!$D$56:$D$656,0),MATCH($V$8,'EE investment costs'!$D$56:$R$56,0))</f>
        <v>2483.4943585867218</v>
      </c>
      <c r="I599" s="18">
        <v>1</v>
      </c>
      <c r="J599" s="18">
        <v>1</v>
      </c>
      <c r="K599" s="14">
        <f t="shared" ca="1" si="59"/>
        <v>0</v>
      </c>
      <c r="M599" s="19" t="str">
        <f t="shared" ca="1" si="57"/>
        <v>INDVDEFFLA-99</v>
      </c>
      <c r="N599" s="23" t="str">
        <f t="shared" ca="1" si="58"/>
        <v>Motor vehicles Saving Tech-Light 9.9y</v>
      </c>
      <c r="O599" s="23" t="s">
        <v>32</v>
      </c>
      <c r="P599" s="23" t="s">
        <v>33</v>
      </c>
      <c r="Q599" s="23"/>
      <c r="R599" s="23"/>
      <c r="S599" s="19" t="s">
        <v>34</v>
      </c>
      <c r="V599" s="16" t="str">
        <f t="shared" ca="1" si="60"/>
        <v>VD</v>
      </c>
      <c r="W599" s="14" t="str">
        <f t="shared" ca="1" si="60"/>
        <v>Motor vehicles</v>
      </c>
      <c r="X599" s="3" t="str">
        <f>'EE investment costs'!D648</f>
        <v>LA-99</v>
      </c>
      <c r="Y599" s="3" t="str">
        <f>'EE investment costs'!E648</f>
        <v>Light</v>
      </c>
      <c r="AC599" s="123">
        <f>'EE investment costs'!C648</f>
        <v>9.9</v>
      </c>
      <c r="AD599" s="22"/>
    </row>
    <row r="600" spans="2:30">
      <c r="B600" s="14" t="str">
        <f t="shared" ca="1" si="56"/>
        <v>INDVDEFFEM-99</v>
      </c>
      <c r="C600" s="15" t="str">
        <f t="shared" ca="1" si="55"/>
        <v>IVDEM</v>
      </c>
      <c r="D600" s="16">
        <f>'EE investment costs'!$F$15</f>
        <v>2016</v>
      </c>
      <c r="E600" s="14">
        <f>VLOOKUP(X600,'EE investment costs'!$D$56:$R$656,15,0)</f>
        <v>4.9129149999999999</v>
      </c>
      <c r="F600" s="17">
        <f ca="1">INDEX('EE investment costs'!$D$56:$R$656,MATCH(X600,'EE investment costs'!$D$56:$D$656,0),MATCH($V$8,'EE investment costs'!$D$56:$R$56,0))</f>
        <v>2565.5362634026819</v>
      </c>
      <c r="I600" s="18">
        <v>1</v>
      </c>
      <c r="J600" s="18">
        <v>1</v>
      </c>
      <c r="K600" s="14">
        <f t="shared" ca="1" si="59"/>
        <v>0</v>
      </c>
      <c r="M600" s="19" t="str">
        <f t="shared" ca="1" si="57"/>
        <v>INDVDEFFEM-99</v>
      </c>
      <c r="N600" s="23" t="str">
        <f t="shared" ca="1" si="58"/>
        <v>Motor vehicles Saving Tech-Electric Motors 9.9y</v>
      </c>
      <c r="O600" s="23" t="s">
        <v>32</v>
      </c>
      <c r="P600" s="23" t="s">
        <v>33</v>
      </c>
      <c r="Q600" s="23"/>
      <c r="R600" s="23"/>
      <c r="S600" s="19" t="s">
        <v>34</v>
      </c>
      <c r="V600" s="16" t="str">
        <f t="shared" ca="1" si="60"/>
        <v>VD</v>
      </c>
      <c r="W600" s="14" t="str">
        <f t="shared" ca="1" si="60"/>
        <v>Motor vehicles</v>
      </c>
      <c r="X600" s="3" t="str">
        <f>'EE investment costs'!D649</f>
        <v>EM-99</v>
      </c>
      <c r="Y600" s="3" t="str">
        <f>'EE investment costs'!E649</f>
        <v>Electric Motors</v>
      </c>
      <c r="AC600" s="123">
        <f>'EE investment costs'!C649</f>
        <v>9.9</v>
      </c>
      <c r="AD600" s="22"/>
    </row>
    <row r="601" spans="2:30">
      <c r="B601" s="14" t="str">
        <f t="shared" ca="1" si="56"/>
        <v>INDVDEFFTF-99</v>
      </c>
      <c r="C601" s="15" t="str">
        <f t="shared" ca="1" si="55"/>
        <v>IVDTF</v>
      </c>
      <c r="D601" s="16">
        <f>'EE investment costs'!$F$15</f>
        <v>2016</v>
      </c>
      <c r="E601" s="14">
        <f>VLOOKUP(X601,'EE investment costs'!$D$56:$R$656,15,0)</f>
        <v>19.916666666666668</v>
      </c>
      <c r="F601" s="17">
        <f ca="1">INDEX('EE investment costs'!$D$56:$R$656,MATCH(X601,'EE investment costs'!$D$56:$D$656,0),MATCH($V$8,'EE investment costs'!$D$56:$R$56,0))</f>
        <v>0</v>
      </c>
      <c r="I601" s="18">
        <v>1</v>
      </c>
      <c r="J601" s="18">
        <v>1</v>
      </c>
      <c r="K601" s="14">
        <f t="shared" ca="1" si="59"/>
        <v>8</v>
      </c>
      <c r="M601" s="19" t="str">
        <f t="shared" ca="1" si="57"/>
        <v>INDVDEFFTF-99</v>
      </c>
      <c r="N601" s="23" t="str">
        <f t="shared" ca="1" si="58"/>
        <v>Motor vehicles Saving Tech-Haulage Tractors, Trucks, Fishing boats 9.9y</v>
      </c>
      <c r="O601" s="23" t="s">
        <v>32</v>
      </c>
      <c r="P601" s="23" t="s">
        <v>33</v>
      </c>
      <c r="Q601" s="23"/>
      <c r="R601" s="23"/>
      <c r="S601" s="19" t="s">
        <v>34</v>
      </c>
      <c r="V601" s="16" t="str">
        <f t="shared" ca="1" si="60"/>
        <v>VD</v>
      </c>
      <c r="W601" s="14" t="str">
        <f t="shared" ca="1" si="60"/>
        <v>Motor vehicles</v>
      </c>
      <c r="X601" s="3" t="str">
        <f>'EE investment costs'!D650</f>
        <v>TF-99</v>
      </c>
      <c r="Y601" s="3" t="str">
        <f>'EE investment costs'!E650</f>
        <v>Haulage Tractors, Trucks, Fishing boats</v>
      </c>
      <c r="AC601" s="123">
        <f>'EE investment costs'!C650</f>
        <v>9.9</v>
      </c>
      <c r="AD601" s="22"/>
    </row>
    <row r="602" spans="2:30">
      <c r="B602" s="14" t="str">
        <f t="shared" ca="1" si="56"/>
        <v>INDVDEFFMT-100</v>
      </c>
      <c r="C602" s="15" t="str">
        <f t="shared" ca="1" si="55"/>
        <v>IVDMT</v>
      </c>
      <c r="D602" s="16">
        <f>'EE investment costs'!$F$15</f>
        <v>2016</v>
      </c>
      <c r="E602" s="14">
        <f>VLOOKUP(X602,'EE investment costs'!$D$56:$R$656,15,0)</f>
        <v>6.6000000000000005</v>
      </c>
      <c r="F602" s="17">
        <f ca="1">INDEX('EE investment costs'!$D$56:$R$656,MATCH(X602,'EE investment costs'!$D$56:$D$656,0),MATCH($V$8,'EE investment costs'!$D$56:$R$56,0))</f>
        <v>1120.5447454105661</v>
      </c>
      <c r="I602" s="18">
        <v>1</v>
      </c>
      <c r="J602" s="18">
        <v>1</v>
      </c>
      <c r="K602" s="14">
        <f t="shared" ca="1" si="59"/>
        <v>1</v>
      </c>
      <c r="M602" s="19" t="str">
        <f t="shared" ca="1" si="57"/>
        <v>INDVDEFFMT-100</v>
      </c>
      <c r="N602" s="23" t="str">
        <f t="shared" ca="1" si="58"/>
        <v>Motor vehicles Saving Tech-Heat Medium Temp. up to 150C 10y</v>
      </c>
      <c r="O602" s="23" t="s">
        <v>32</v>
      </c>
      <c r="P602" s="23" t="s">
        <v>33</v>
      </c>
      <c r="Q602" s="23"/>
      <c r="R602" s="23"/>
      <c r="S602" s="19" t="s">
        <v>34</v>
      </c>
      <c r="V602" s="16" t="str">
        <f t="shared" ca="1" si="60"/>
        <v>VD</v>
      </c>
      <c r="W602" s="14" t="str">
        <f t="shared" ca="1" si="60"/>
        <v>Motor vehicles</v>
      </c>
      <c r="X602" s="3" t="str">
        <f>'EE investment costs'!D651</f>
        <v>MT-100</v>
      </c>
      <c r="Y602" s="3" t="str">
        <f>'EE investment costs'!E651</f>
        <v>Heat Medium Temp. up to 150C</v>
      </c>
      <c r="AC602" s="123">
        <f>'EE investment costs'!C651</f>
        <v>10</v>
      </c>
      <c r="AD602" s="22"/>
    </row>
    <row r="603" spans="2:30">
      <c r="B603" s="14" t="str">
        <f t="shared" ca="1" si="56"/>
        <v>INDVDEFFHT-100</v>
      </c>
      <c r="C603" s="15" t="str">
        <f t="shared" ca="1" si="55"/>
        <v>IVDHT</v>
      </c>
      <c r="D603" s="16">
        <f>'EE investment costs'!$F$15</f>
        <v>2016</v>
      </c>
      <c r="E603" s="14">
        <f>VLOOKUP(X603,'EE investment costs'!$D$56:$R$656,15,0)</f>
        <v>5.28</v>
      </c>
      <c r="F603" s="17">
        <f ca="1">INDEX('EE investment costs'!$D$56:$R$656,MATCH(X603,'EE investment costs'!$D$56:$D$656,0),MATCH($V$8,'EE investment costs'!$D$56:$R$56,0))</f>
        <v>858.8783563476353</v>
      </c>
      <c r="I603" s="18">
        <v>1</v>
      </c>
      <c r="J603" s="18">
        <v>1</v>
      </c>
      <c r="K603" s="14">
        <f t="shared" ca="1" si="59"/>
        <v>4</v>
      </c>
      <c r="M603" s="19" t="str">
        <f t="shared" ca="1" si="57"/>
        <v>INDVDEFFHT-100</v>
      </c>
      <c r="N603" s="23" t="str">
        <f t="shared" ca="1" si="58"/>
        <v>Motor vehicles Saving Tech-Heat High Temp. over 150C 10y</v>
      </c>
      <c r="O603" s="23" t="s">
        <v>32</v>
      </c>
      <c r="P603" s="23" t="s">
        <v>33</v>
      </c>
      <c r="Q603" s="23"/>
      <c r="R603" s="23"/>
      <c r="S603" s="19" t="s">
        <v>34</v>
      </c>
      <c r="V603" s="16" t="str">
        <f t="shared" ca="1" si="60"/>
        <v>VD</v>
      </c>
      <c r="W603" s="14" t="str">
        <f t="shared" ca="1" si="60"/>
        <v>Motor vehicles</v>
      </c>
      <c r="X603" s="3" t="str">
        <f>'EE investment costs'!D652</f>
        <v>HT-100</v>
      </c>
      <c r="Y603" s="3" t="str">
        <f>'EE investment costs'!E652</f>
        <v>Heat High Temp. over 150C</v>
      </c>
      <c r="AC603" s="123">
        <f>'EE investment costs'!C652</f>
        <v>10</v>
      </c>
      <c r="AD603" s="22"/>
    </row>
    <row r="604" spans="2:30">
      <c r="B604" s="14" t="str">
        <f t="shared" ca="1" si="56"/>
        <v>INDVDEFFRH-100</v>
      </c>
      <c r="C604" s="15" t="str">
        <f t="shared" ca="1" si="55"/>
        <v>IVDRH</v>
      </c>
      <c r="D604" s="16">
        <f>'EE investment costs'!$F$15</f>
        <v>2016</v>
      </c>
      <c r="E604" s="14">
        <f>VLOOKUP(X604,'EE investment costs'!$D$56:$R$656,15,0)</f>
        <v>17.12</v>
      </c>
      <c r="F604" s="17">
        <f ca="1">INDEX('EE investment costs'!$D$56:$R$656,MATCH(X604,'EE investment costs'!$D$56:$D$656,0),MATCH($V$8,'EE investment costs'!$D$56:$R$56,0))</f>
        <v>2407.1339667723032</v>
      </c>
      <c r="I604" s="18">
        <v>1</v>
      </c>
      <c r="J604" s="18">
        <v>1</v>
      </c>
      <c r="K604" s="14">
        <f t="shared" ca="1" si="59"/>
        <v>0</v>
      </c>
      <c r="M604" s="19" t="str">
        <f t="shared" ca="1" si="57"/>
        <v>INDVDEFFRH-100</v>
      </c>
      <c r="N604" s="23" t="str">
        <f t="shared" ca="1" si="58"/>
        <v>Motor vehicles Saving Tech-Heat Room Heat 10y</v>
      </c>
      <c r="O604" s="23" t="s">
        <v>32</v>
      </c>
      <c r="P604" s="23" t="s">
        <v>33</v>
      </c>
      <c r="Q604" s="23"/>
      <c r="R604" s="23"/>
      <c r="S604" s="19" t="s">
        <v>34</v>
      </c>
      <c r="V604" s="16" t="str">
        <f t="shared" ca="1" si="60"/>
        <v>VD</v>
      </c>
      <c r="W604" s="14" t="str">
        <f t="shared" ca="1" si="60"/>
        <v>Motor vehicles</v>
      </c>
      <c r="X604" s="3" t="str">
        <f>'EE investment costs'!D653</f>
        <v>RH-100</v>
      </c>
      <c r="Y604" s="3" t="str">
        <f>'EE investment costs'!E653</f>
        <v>Heat Room Heat</v>
      </c>
      <c r="AC604" s="123">
        <f>'EE investment costs'!C653</f>
        <v>10</v>
      </c>
      <c r="AD604" s="22"/>
    </row>
    <row r="605" spans="2:30">
      <c r="B605" s="14" t="str">
        <f t="shared" ca="1" si="56"/>
        <v>INDVDEFFLA-100</v>
      </c>
      <c r="C605" s="15" t="str">
        <f t="shared" ca="1" si="55"/>
        <v>IVDLA</v>
      </c>
      <c r="D605" s="16">
        <f>'EE investment costs'!$F$15</f>
        <v>2016</v>
      </c>
      <c r="E605" s="14">
        <f>VLOOKUP(X605,'EE investment costs'!$D$56:$R$656,15,0)</f>
        <v>4.6920000000000002</v>
      </c>
      <c r="F605" s="17">
        <f ca="1">INDEX('EE investment costs'!$D$56:$R$656,MATCH(X605,'EE investment costs'!$D$56:$D$656,0),MATCH($V$8,'EE investment costs'!$D$56:$R$56,0))</f>
        <v>2498.8875712582249</v>
      </c>
      <c r="I605" s="18">
        <v>1</v>
      </c>
      <c r="J605" s="18">
        <v>1</v>
      </c>
      <c r="K605" s="14">
        <f t="shared" ca="1" si="59"/>
        <v>0</v>
      </c>
      <c r="M605" s="19" t="str">
        <f t="shared" ca="1" si="57"/>
        <v>INDVDEFFLA-100</v>
      </c>
      <c r="N605" s="23" t="str">
        <f t="shared" ca="1" si="58"/>
        <v>Motor vehicles Saving Tech-Light 10y</v>
      </c>
      <c r="O605" s="23" t="s">
        <v>32</v>
      </c>
      <c r="P605" s="23" t="s">
        <v>33</v>
      </c>
      <c r="Q605" s="23"/>
      <c r="R605" s="23"/>
      <c r="S605" s="19" t="s">
        <v>34</v>
      </c>
      <c r="V605" s="16" t="str">
        <f t="shared" ca="1" si="60"/>
        <v>VD</v>
      </c>
      <c r="W605" s="14" t="str">
        <f t="shared" ca="1" si="60"/>
        <v>Motor vehicles</v>
      </c>
      <c r="X605" s="3" t="str">
        <f>'EE investment costs'!D654</f>
        <v>LA-100</v>
      </c>
      <c r="Y605" s="3" t="str">
        <f>'EE investment costs'!E654</f>
        <v>Light</v>
      </c>
      <c r="AC605" s="123">
        <f>'EE investment costs'!C654</f>
        <v>10</v>
      </c>
      <c r="AD605" s="22"/>
    </row>
    <row r="606" spans="2:30">
      <c r="B606" s="14" t="str">
        <f t="shared" ca="1" si="56"/>
        <v>INDVDEFFEM-100</v>
      </c>
      <c r="C606" s="15" t="str">
        <f t="shared" ca="1" si="55"/>
        <v>IVDEM</v>
      </c>
      <c r="D606" s="16">
        <f>'EE investment costs'!$F$15</f>
        <v>2016</v>
      </c>
      <c r="E606" s="14">
        <f>VLOOKUP(X606,'EE investment costs'!$D$56:$R$656,15,0)</f>
        <v>4.9265999999999996</v>
      </c>
      <c r="F606" s="17">
        <f ca="1">INDEX('EE investment costs'!$D$56:$R$656,MATCH(X606,'EE investment costs'!$D$56:$D$656,0),MATCH($V$8,'EE investment costs'!$D$56:$R$56,0))</f>
        <v>2583.5392613146105</v>
      </c>
      <c r="I606" s="18">
        <v>1</v>
      </c>
      <c r="J606" s="18">
        <v>1</v>
      </c>
      <c r="K606" s="14">
        <f t="shared" ca="1" si="59"/>
        <v>0</v>
      </c>
      <c r="M606" s="19" t="str">
        <f t="shared" ca="1" si="57"/>
        <v>INDVDEFFEM-100</v>
      </c>
      <c r="N606" s="23" t="str">
        <f t="shared" ca="1" si="58"/>
        <v>Motor vehicles Saving Tech-Electric Motors 10y</v>
      </c>
      <c r="O606" s="23" t="s">
        <v>32</v>
      </c>
      <c r="P606" s="23" t="s">
        <v>33</v>
      </c>
      <c r="Q606" s="23"/>
      <c r="R606" s="23"/>
      <c r="S606" s="19" t="s">
        <v>34</v>
      </c>
      <c r="V606" s="16" t="str">
        <f t="shared" ca="1" si="60"/>
        <v>VD</v>
      </c>
      <c r="W606" s="14" t="str">
        <f t="shared" ca="1" si="60"/>
        <v>Motor vehicles</v>
      </c>
      <c r="X606" s="3" t="str">
        <f>'EE investment costs'!D655</f>
        <v>EM-100</v>
      </c>
      <c r="Y606" s="3" t="str">
        <f>'EE investment costs'!E655</f>
        <v>Electric Motors</v>
      </c>
      <c r="AC606" s="123">
        <f>'EE investment costs'!C655</f>
        <v>10</v>
      </c>
      <c r="AD606" s="22"/>
    </row>
    <row r="607" spans="2:30" ht="13.5" thickBot="1">
      <c r="B607" s="14" t="str">
        <f t="shared" ca="1" si="56"/>
        <v>INDVDEFFTF-100</v>
      </c>
      <c r="C607" s="15" t="str">
        <f t="shared" ca="1" si="55"/>
        <v>IVDTF</v>
      </c>
      <c r="D607" s="16">
        <f>'EE investment costs'!$F$15</f>
        <v>2016</v>
      </c>
      <c r="E607" s="14">
        <f>VLOOKUP(X607,'EE investment costs'!$D$56:$R$656,15,0)</f>
        <v>20</v>
      </c>
      <c r="F607" s="17">
        <f ca="1">INDEX('EE investment costs'!$D$56:$R$656,MATCH(X607,'EE investment costs'!$D$56:$D$656,0),MATCH($V$8,'EE investment costs'!$D$56:$R$56,0))</f>
        <v>0</v>
      </c>
      <c r="I607" s="18">
        <v>1</v>
      </c>
      <c r="J607" s="18">
        <v>1</v>
      </c>
      <c r="K607" s="14">
        <f t="shared" ca="1" si="59"/>
        <v>8</v>
      </c>
      <c r="M607" s="24" t="str">
        <f t="shared" ca="1" si="57"/>
        <v>INDVDEFFTF-100</v>
      </c>
      <c r="N607" s="25" t="str">
        <f t="shared" ca="1" si="58"/>
        <v>Motor vehicles Saving Tech-Haulage Tractors, Trucks, Fishing boats 10y</v>
      </c>
      <c r="O607" s="25" t="s">
        <v>32</v>
      </c>
      <c r="P607" s="25" t="s">
        <v>33</v>
      </c>
      <c r="Q607" s="25"/>
      <c r="R607" s="25"/>
      <c r="S607" s="24" t="s">
        <v>34</v>
      </c>
      <c r="V607" s="16" t="str">
        <f t="shared" ca="1" si="60"/>
        <v>VD</v>
      </c>
      <c r="W607" s="14" t="str">
        <f t="shared" ca="1" si="60"/>
        <v>Motor vehicles</v>
      </c>
      <c r="X607" s="3" t="str">
        <f>'EE investment costs'!D656</f>
        <v>TF-100</v>
      </c>
      <c r="Y607" s="3" t="str">
        <f>'EE investment costs'!E656</f>
        <v>Haulage Tractors, Trucks, Fishing boats</v>
      </c>
      <c r="AC607" s="123">
        <f>'EE investment costs'!C656</f>
        <v>10</v>
      </c>
      <c r="AD607" s="22"/>
    </row>
    <row r="608" spans="2:30">
      <c r="C608" s="15"/>
      <c r="D608" s="16"/>
      <c r="F608" s="17"/>
      <c r="I608" s="18"/>
      <c r="J608" s="18"/>
      <c r="M608" s="20"/>
      <c r="N608" s="21"/>
      <c r="O608" s="21"/>
      <c r="P608" s="21"/>
      <c r="Q608" s="21"/>
      <c r="R608" s="21"/>
      <c r="S608" s="20"/>
      <c r="V608" s="16"/>
      <c r="W608" s="14"/>
      <c r="X608" s="3"/>
      <c r="Y608" s="3"/>
      <c r="AC608" s="123"/>
      <c r="AD608" s="22"/>
    </row>
    <row r="609" spans="3:30">
      <c r="C609" s="15"/>
      <c r="D609" s="16"/>
      <c r="F609" s="17"/>
      <c r="I609" s="18"/>
      <c r="J609" s="18"/>
      <c r="M609" s="19"/>
      <c r="N609" s="23"/>
      <c r="O609" s="23"/>
      <c r="P609" s="23"/>
      <c r="Q609" s="23"/>
      <c r="R609" s="23"/>
      <c r="S609" s="19"/>
      <c r="V609" s="16"/>
      <c r="W609" s="14"/>
      <c r="X609" s="3"/>
      <c r="Y609" s="3"/>
      <c r="AC609" s="123"/>
      <c r="AD609" s="22"/>
    </row>
    <row r="610" spans="3:30">
      <c r="C610" s="15"/>
      <c r="D610" s="16"/>
      <c r="F610" s="17"/>
      <c r="I610" s="18"/>
      <c r="J610" s="18"/>
      <c r="M610" s="19"/>
      <c r="N610" s="23"/>
      <c r="O610" s="23"/>
      <c r="P610" s="23"/>
      <c r="Q610" s="23"/>
      <c r="R610" s="23"/>
      <c r="S610" s="19"/>
      <c r="V610" s="16"/>
      <c r="W610" s="14"/>
      <c r="X610" s="3"/>
      <c r="Y610" s="3"/>
      <c r="AC610" s="123"/>
      <c r="AD610" s="22"/>
    </row>
    <row r="611" spans="3:30">
      <c r="C611" s="15"/>
      <c r="D611" s="16"/>
      <c r="F611" s="17"/>
      <c r="I611" s="18"/>
      <c r="J611" s="18"/>
      <c r="M611" s="19"/>
      <c r="N611" s="23"/>
      <c r="O611" s="23"/>
      <c r="P611" s="23"/>
      <c r="Q611" s="23"/>
      <c r="R611" s="23"/>
      <c r="S611" s="19"/>
      <c r="V611" s="16"/>
      <c r="W611" s="14"/>
      <c r="X611" s="3"/>
      <c r="Y611" s="3"/>
      <c r="AC611" s="123"/>
      <c r="AD611" s="22"/>
    </row>
    <row r="612" spans="3:30">
      <c r="C612" s="15"/>
      <c r="D612" s="16"/>
      <c r="F612" s="17"/>
      <c r="I612" s="18"/>
      <c r="J612" s="18"/>
      <c r="M612" s="19"/>
      <c r="N612" s="23"/>
      <c r="O612" s="23"/>
      <c r="P612" s="23"/>
      <c r="Q612" s="23"/>
      <c r="R612" s="23"/>
      <c r="S612" s="19"/>
      <c r="V612" s="16"/>
      <c r="W612" s="14"/>
      <c r="X612" s="3"/>
      <c r="Y612" s="3"/>
      <c r="AC612" s="123"/>
      <c r="AD612" s="22"/>
    </row>
    <row r="613" spans="3:30">
      <c r="C613" s="15"/>
      <c r="D613" s="16"/>
      <c r="F613" s="17"/>
      <c r="I613" s="18"/>
      <c r="J613" s="18"/>
      <c r="M613" s="19"/>
      <c r="N613" s="23"/>
      <c r="O613" s="23"/>
      <c r="P613" s="23"/>
      <c r="Q613" s="23"/>
      <c r="R613" s="23"/>
      <c r="S613" s="19"/>
      <c r="V613" s="16"/>
      <c r="W613" s="14"/>
      <c r="X613" s="3"/>
      <c r="Y613" s="3"/>
      <c r="AC613" s="123"/>
      <c r="AD613" s="22"/>
    </row>
    <row r="614" spans="3:30">
      <c r="C614" s="15"/>
      <c r="D614" s="16"/>
      <c r="F614" s="17"/>
      <c r="I614" s="18"/>
      <c r="J614" s="18"/>
      <c r="M614" s="19"/>
      <c r="N614" s="23"/>
      <c r="O614" s="23"/>
      <c r="P614" s="23"/>
      <c r="Q614" s="23"/>
      <c r="R614" s="23"/>
      <c r="S614" s="19"/>
      <c r="V614" s="16"/>
      <c r="W614" s="14"/>
      <c r="X614" s="3"/>
      <c r="Y614" s="3"/>
      <c r="AC614" s="123"/>
      <c r="AD614" s="22"/>
    </row>
    <row r="615" spans="3:30">
      <c r="C615" s="15"/>
      <c r="D615" s="16"/>
      <c r="F615" s="17"/>
      <c r="I615" s="18"/>
      <c r="J615" s="18"/>
      <c r="M615" s="19"/>
      <c r="N615" s="23"/>
      <c r="O615" s="23"/>
      <c r="P615" s="23"/>
      <c r="Q615" s="23"/>
      <c r="R615" s="23"/>
      <c r="S615" s="19"/>
      <c r="V615" s="16"/>
      <c r="W615" s="14"/>
      <c r="X615" s="3"/>
      <c r="Y615" s="3"/>
      <c r="AC615" s="123"/>
      <c r="AD615" s="22"/>
    </row>
    <row r="616" spans="3:30">
      <c r="C616" s="15"/>
      <c r="D616" s="16"/>
      <c r="F616" s="17"/>
      <c r="I616" s="18"/>
      <c r="J616" s="18"/>
      <c r="M616" s="19"/>
      <c r="N616" s="23"/>
      <c r="O616" s="23"/>
      <c r="P616" s="23"/>
      <c r="Q616" s="23"/>
      <c r="R616" s="23"/>
      <c r="S616" s="19"/>
      <c r="V616" s="16"/>
      <c r="W616" s="14"/>
      <c r="X616" s="3"/>
      <c r="Y616" s="3"/>
      <c r="AC616" s="123"/>
      <c r="AD616" s="22"/>
    </row>
    <row r="617" spans="3:30">
      <c r="C617" s="15"/>
      <c r="D617" s="16"/>
      <c r="F617" s="17"/>
      <c r="I617" s="18"/>
      <c r="J617" s="18"/>
      <c r="M617" s="19"/>
      <c r="N617" s="23"/>
      <c r="O617" s="23"/>
      <c r="P617" s="23"/>
      <c r="Q617" s="23"/>
      <c r="R617" s="23"/>
      <c r="S617" s="19"/>
      <c r="V617" s="16"/>
      <c r="W617" s="14"/>
      <c r="X617" s="3"/>
      <c r="Y617" s="3"/>
      <c r="AC617" s="123"/>
      <c r="AD617" s="22"/>
    </row>
    <row r="618" spans="3:30">
      <c r="C618" s="15"/>
      <c r="D618" s="16"/>
      <c r="F618" s="17"/>
      <c r="I618" s="18"/>
      <c r="J618" s="18"/>
      <c r="M618" s="19"/>
      <c r="N618" s="23"/>
      <c r="O618" s="23"/>
      <c r="P618" s="23"/>
      <c r="Q618" s="23"/>
      <c r="R618" s="23"/>
      <c r="S618" s="19"/>
      <c r="V618" s="16"/>
      <c r="W618" s="14"/>
      <c r="X618" s="3"/>
      <c r="Y618" s="3"/>
      <c r="AC618" s="123"/>
      <c r="AD618" s="22"/>
    </row>
    <row r="619" spans="3:30">
      <c r="C619" s="15"/>
      <c r="D619" s="16"/>
      <c r="F619" s="17"/>
      <c r="I619" s="18"/>
      <c r="J619" s="18"/>
      <c r="M619" s="19"/>
      <c r="N619" s="23"/>
      <c r="O619" s="23"/>
      <c r="P619" s="23"/>
      <c r="Q619" s="23"/>
      <c r="R619" s="23"/>
      <c r="S619" s="19"/>
      <c r="V619" s="16"/>
      <c r="W619" s="14"/>
      <c r="X619" s="3"/>
      <c r="Y619" s="3"/>
      <c r="AC619" s="123"/>
      <c r="AD619" s="22"/>
    </row>
    <row r="620" spans="3:30">
      <c r="C620" s="15"/>
      <c r="D620" s="16"/>
      <c r="F620" s="17"/>
      <c r="I620" s="18"/>
      <c r="J620" s="18"/>
      <c r="M620" s="19"/>
      <c r="N620" s="23"/>
      <c r="O620" s="23"/>
      <c r="P620" s="23"/>
      <c r="Q620" s="23"/>
      <c r="R620" s="23"/>
      <c r="S620" s="19"/>
      <c r="V620" s="16"/>
      <c r="W620" s="14"/>
      <c r="X620" s="3"/>
      <c r="Y620" s="3"/>
      <c r="AC620" s="123"/>
      <c r="AD620" s="22"/>
    </row>
    <row r="621" spans="3:30">
      <c r="C621" s="15"/>
      <c r="D621" s="16"/>
      <c r="F621" s="17"/>
      <c r="I621" s="18"/>
      <c r="J621" s="18"/>
      <c r="M621" s="19"/>
      <c r="N621" s="23"/>
      <c r="O621" s="23"/>
      <c r="P621" s="23"/>
      <c r="Q621" s="23"/>
      <c r="R621" s="23"/>
      <c r="S621" s="19"/>
      <c r="V621" s="16"/>
      <c r="W621" s="14"/>
      <c r="X621" s="3"/>
      <c r="Y621" s="3"/>
      <c r="AC621" s="123"/>
      <c r="AD621" s="22"/>
    </row>
    <row r="622" spans="3:30">
      <c r="C622" s="15"/>
      <c r="D622" s="16"/>
      <c r="F622" s="17"/>
      <c r="I622" s="18"/>
      <c r="J622" s="18"/>
      <c r="M622" s="19"/>
      <c r="N622" s="23"/>
      <c r="O622" s="23"/>
      <c r="P622" s="23"/>
      <c r="Q622" s="23"/>
      <c r="R622" s="23"/>
      <c r="S622" s="19"/>
      <c r="V622" s="16"/>
      <c r="W622" s="14"/>
      <c r="X622" s="3"/>
      <c r="Y622" s="3"/>
      <c r="AC622" s="123"/>
      <c r="AD622" s="22"/>
    </row>
    <row r="623" spans="3:30">
      <c r="C623" s="15"/>
      <c r="D623" s="16"/>
      <c r="F623" s="17"/>
      <c r="I623" s="18"/>
      <c r="J623" s="18"/>
      <c r="M623" s="19"/>
      <c r="N623" s="23"/>
      <c r="O623" s="23"/>
      <c r="P623" s="23"/>
      <c r="Q623" s="23"/>
      <c r="R623" s="23"/>
      <c r="S623" s="19"/>
      <c r="V623" s="16"/>
      <c r="W623" s="14"/>
      <c r="X623" s="3"/>
      <c r="Y623" s="3"/>
      <c r="AC623" s="123"/>
      <c r="AD623" s="22"/>
    </row>
    <row r="624" spans="3:30">
      <c r="C624" s="15"/>
      <c r="D624" s="16"/>
      <c r="F624" s="17"/>
      <c r="I624" s="18"/>
      <c r="J624" s="18"/>
      <c r="M624" s="19"/>
      <c r="N624" s="23"/>
      <c r="O624" s="23"/>
      <c r="P624" s="23"/>
      <c r="Q624" s="23"/>
      <c r="R624" s="23"/>
      <c r="S624" s="19"/>
      <c r="V624" s="16"/>
      <c r="W624" s="14"/>
      <c r="X624" s="3"/>
      <c r="Y624" s="3"/>
      <c r="AC624" s="123"/>
      <c r="AD624" s="22"/>
    </row>
    <row r="625" spans="3:30">
      <c r="C625" s="15"/>
      <c r="D625" s="16"/>
      <c r="F625" s="17"/>
      <c r="I625" s="18"/>
      <c r="J625" s="18"/>
      <c r="M625" s="19"/>
      <c r="N625" s="23"/>
      <c r="O625" s="23"/>
      <c r="P625" s="23"/>
      <c r="Q625" s="23"/>
      <c r="R625" s="23"/>
      <c r="S625" s="19"/>
      <c r="V625" s="16"/>
      <c r="W625" s="14"/>
      <c r="X625" s="3"/>
      <c r="Y625" s="3"/>
      <c r="AC625" s="123"/>
      <c r="AD625" s="22"/>
    </row>
    <row r="626" spans="3:30">
      <c r="C626" s="15"/>
      <c r="D626" s="16"/>
      <c r="F626" s="17"/>
      <c r="I626" s="18"/>
      <c r="J626" s="18"/>
      <c r="M626" s="19"/>
      <c r="N626" s="23"/>
      <c r="O626" s="23"/>
      <c r="P626" s="23"/>
      <c r="Q626" s="23"/>
      <c r="R626" s="23"/>
      <c r="S626" s="19"/>
      <c r="V626" s="16"/>
      <c r="W626" s="14"/>
      <c r="X626" s="3"/>
      <c r="Y626" s="3"/>
      <c r="AC626" s="123"/>
      <c r="AD626" s="22"/>
    </row>
    <row r="627" spans="3:30">
      <c r="C627" s="15"/>
      <c r="D627" s="16"/>
      <c r="F627" s="17"/>
      <c r="I627" s="18"/>
      <c r="J627" s="18"/>
      <c r="M627" s="19"/>
      <c r="N627" s="23"/>
      <c r="O627" s="23"/>
      <c r="P627" s="23"/>
      <c r="Q627" s="23"/>
      <c r="R627" s="23"/>
      <c r="S627" s="19"/>
      <c r="V627" s="16"/>
      <c r="W627" s="14"/>
      <c r="X627" s="3"/>
      <c r="Y627" s="3"/>
      <c r="AC627" s="123"/>
      <c r="AD627" s="22"/>
    </row>
    <row r="628" spans="3:30">
      <c r="C628" s="15"/>
      <c r="D628" s="16"/>
      <c r="F628" s="17"/>
      <c r="I628" s="18"/>
      <c r="J628" s="18"/>
      <c r="M628" s="19"/>
      <c r="N628" s="23"/>
      <c r="O628" s="23"/>
      <c r="P628" s="23"/>
      <c r="Q628" s="23"/>
      <c r="R628" s="23"/>
      <c r="S628" s="19"/>
      <c r="V628" s="16"/>
      <c r="W628" s="14"/>
      <c r="X628" s="3"/>
      <c r="Y628" s="3"/>
      <c r="AC628" s="123"/>
      <c r="AD628" s="22"/>
    </row>
    <row r="629" spans="3:30">
      <c r="C629" s="15"/>
      <c r="D629" s="16"/>
      <c r="F629" s="17"/>
      <c r="I629" s="18"/>
      <c r="J629" s="18"/>
      <c r="M629" s="19"/>
      <c r="N629" s="23"/>
      <c r="O629" s="23"/>
      <c r="P629" s="23"/>
      <c r="Q629" s="23"/>
      <c r="R629" s="23"/>
      <c r="S629" s="19"/>
      <c r="V629" s="16"/>
      <c r="W629" s="14"/>
      <c r="X629" s="3"/>
      <c r="Y629" s="3"/>
      <c r="AC629" s="123"/>
      <c r="AD629" s="22"/>
    </row>
    <row r="630" spans="3:30">
      <c r="C630" s="15"/>
      <c r="D630" s="16"/>
      <c r="F630" s="17"/>
      <c r="I630" s="18"/>
      <c r="J630" s="18"/>
      <c r="M630" s="19"/>
      <c r="N630" s="23"/>
      <c r="O630" s="23"/>
      <c r="P630" s="23"/>
      <c r="Q630" s="23"/>
      <c r="R630" s="23"/>
      <c r="S630" s="19"/>
      <c r="V630" s="16"/>
      <c r="W630" s="14"/>
      <c r="X630" s="3"/>
      <c r="Y630" s="3"/>
      <c r="AC630" s="123"/>
      <c r="AD630" s="22"/>
    </row>
    <row r="631" spans="3:30">
      <c r="C631" s="15"/>
      <c r="D631" s="16"/>
      <c r="F631" s="17"/>
      <c r="I631" s="18"/>
      <c r="J631" s="18"/>
      <c r="M631" s="19"/>
      <c r="N631" s="23"/>
      <c r="O631" s="23"/>
      <c r="P631" s="23"/>
      <c r="Q631" s="23"/>
      <c r="R631" s="23"/>
      <c r="S631" s="19"/>
      <c r="V631" s="16"/>
      <c r="W631" s="14"/>
      <c r="X631" s="3"/>
      <c r="Y631" s="3"/>
      <c r="AC631" s="123"/>
      <c r="AD631" s="22"/>
    </row>
    <row r="632" spans="3:30">
      <c r="C632" s="15"/>
      <c r="D632" s="16"/>
      <c r="F632" s="17"/>
      <c r="I632" s="18"/>
      <c r="J632" s="18"/>
      <c r="M632" s="19"/>
      <c r="N632" s="23"/>
      <c r="O632" s="23"/>
      <c r="P632" s="23"/>
      <c r="Q632" s="23"/>
      <c r="R632" s="23"/>
      <c r="S632" s="19"/>
      <c r="V632" s="16"/>
      <c r="W632" s="14"/>
      <c r="X632" s="3"/>
      <c r="Y632" s="3"/>
      <c r="AC632" s="123"/>
      <c r="AD632" s="22"/>
    </row>
    <row r="633" spans="3:30">
      <c r="C633" s="15"/>
      <c r="D633" s="16"/>
      <c r="F633" s="17"/>
      <c r="I633" s="18"/>
      <c r="J633" s="18"/>
      <c r="M633" s="19"/>
      <c r="N633" s="23"/>
      <c r="O633" s="23"/>
      <c r="P633" s="23"/>
      <c r="Q633" s="23"/>
      <c r="R633" s="23"/>
      <c r="S633" s="19"/>
      <c r="V633" s="16"/>
      <c r="W633" s="14"/>
      <c r="X633" s="3"/>
      <c r="Y633" s="3"/>
      <c r="AC633" s="123"/>
      <c r="AD633" s="22"/>
    </row>
    <row r="634" spans="3:30">
      <c r="C634" s="15"/>
      <c r="D634" s="16"/>
      <c r="F634" s="17"/>
      <c r="I634" s="18"/>
      <c r="J634" s="18"/>
      <c r="M634" s="19"/>
      <c r="N634" s="23"/>
      <c r="O634" s="23"/>
      <c r="P634" s="23"/>
      <c r="Q634" s="23"/>
      <c r="R634" s="23"/>
      <c r="S634" s="19"/>
      <c r="V634" s="16"/>
      <c r="W634" s="14"/>
      <c r="X634" s="3"/>
      <c r="Y634" s="3"/>
      <c r="AC634" s="123"/>
      <c r="AD634" s="22"/>
    </row>
    <row r="635" spans="3:30">
      <c r="C635" s="15"/>
      <c r="D635" s="16"/>
      <c r="F635" s="17"/>
      <c r="I635" s="18"/>
      <c r="J635" s="18"/>
      <c r="M635" s="19"/>
      <c r="N635" s="23"/>
      <c r="O635" s="23"/>
      <c r="P635" s="23"/>
      <c r="Q635" s="23"/>
      <c r="R635" s="23"/>
      <c r="S635" s="19"/>
      <c r="V635" s="16"/>
      <c r="W635" s="14"/>
      <c r="X635" s="3"/>
      <c r="Y635" s="3"/>
      <c r="AC635" s="123"/>
      <c r="AD635" s="22"/>
    </row>
    <row r="636" spans="3:30">
      <c r="C636" s="15"/>
      <c r="D636" s="16"/>
      <c r="F636" s="17"/>
      <c r="I636" s="18"/>
      <c r="J636" s="18"/>
      <c r="M636" s="19"/>
      <c r="N636" s="23"/>
      <c r="O636" s="23"/>
      <c r="P636" s="23"/>
      <c r="Q636" s="23"/>
      <c r="R636" s="23"/>
      <c r="S636" s="19"/>
      <c r="V636" s="16"/>
      <c r="W636" s="14"/>
      <c r="X636" s="3"/>
      <c r="Y636" s="3"/>
      <c r="AC636" s="123"/>
      <c r="AD636" s="22"/>
    </row>
    <row r="637" spans="3:30">
      <c r="C637" s="15"/>
      <c r="D637" s="16"/>
      <c r="F637" s="17"/>
      <c r="I637" s="18"/>
      <c r="J637" s="18"/>
      <c r="M637" s="19"/>
      <c r="N637" s="23"/>
      <c r="O637" s="23"/>
      <c r="P637" s="23"/>
      <c r="Q637" s="23"/>
      <c r="R637" s="23"/>
      <c r="S637" s="19"/>
      <c r="V637" s="16"/>
      <c r="W637" s="14"/>
      <c r="X637" s="3"/>
      <c r="Y637" s="3"/>
      <c r="AC637" s="123"/>
      <c r="AD637" s="22"/>
    </row>
    <row r="638" spans="3:30">
      <c r="C638" s="15"/>
      <c r="D638" s="16"/>
      <c r="F638" s="17"/>
      <c r="I638" s="18"/>
      <c r="J638" s="18"/>
      <c r="M638" s="19"/>
      <c r="N638" s="23"/>
      <c r="O638" s="23"/>
      <c r="P638" s="23"/>
      <c r="Q638" s="23"/>
      <c r="R638" s="23"/>
      <c r="S638" s="19"/>
      <c r="V638" s="16"/>
      <c r="W638" s="14"/>
      <c r="X638" s="3"/>
      <c r="Y638" s="3"/>
      <c r="AC638" s="123"/>
      <c r="AD638" s="22"/>
    </row>
    <row r="639" spans="3:30">
      <c r="C639" s="15"/>
      <c r="D639" s="16"/>
      <c r="F639" s="17"/>
      <c r="I639" s="18"/>
      <c r="J639" s="18"/>
      <c r="M639" s="19"/>
      <c r="N639" s="23"/>
      <c r="O639" s="23"/>
      <c r="P639" s="23"/>
      <c r="Q639" s="23"/>
      <c r="R639" s="23"/>
      <c r="S639" s="19"/>
      <c r="V639" s="16"/>
      <c r="W639" s="14"/>
      <c r="X639" s="3"/>
      <c r="Y639" s="3"/>
      <c r="AC639" s="123"/>
      <c r="AD639" s="22"/>
    </row>
    <row r="640" spans="3:30">
      <c r="C640" s="15"/>
      <c r="D640" s="16"/>
      <c r="F640" s="17"/>
      <c r="I640" s="18"/>
      <c r="J640" s="18"/>
      <c r="M640" s="19"/>
      <c r="N640" s="23"/>
      <c r="O640" s="23"/>
      <c r="P640" s="23"/>
      <c r="Q640" s="23"/>
      <c r="R640" s="23"/>
      <c r="S640" s="19"/>
      <c r="V640" s="16"/>
      <c r="W640" s="14"/>
      <c r="X640" s="3"/>
      <c r="Y640" s="3"/>
      <c r="AC640" s="123"/>
      <c r="AD640" s="22"/>
    </row>
    <row r="641" spans="3:30">
      <c r="C641" s="15"/>
      <c r="D641" s="16"/>
      <c r="F641" s="17"/>
      <c r="I641" s="18"/>
      <c r="J641" s="18"/>
      <c r="M641" s="19"/>
      <c r="N641" s="23"/>
      <c r="O641" s="23"/>
      <c r="P641" s="23"/>
      <c r="Q641" s="23"/>
      <c r="R641" s="23"/>
      <c r="S641" s="19"/>
      <c r="V641" s="16"/>
      <c r="W641" s="14"/>
      <c r="X641" s="3"/>
      <c r="Y641" s="3"/>
      <c r="AC641" s="123"/>
      <c r="AD641" s="22"/>
    </row>
    <row r="642" spans="3:30">
      <c r="C642" s="15"/>
      <c r="D642" s="16"/>
      <c r="F642" s="17"/>
      <c r="I642" s="18"/>
      <c r="J642" s="18"/>
      <c r="M642" s="19"/>
      <c r="N642" s="23"/>
      <c r="O642" s="23"/>
      <c r="P642" s="23"/>
      <c r="Q642" s="23"/>
      <c r="R642" s="23"/>
      <c r="S642" s="19"/>
      <c r="V642" s="16"/>
      <c r="W642" s="14"/>
      <c r="X642" s="3"/>
      <c r="Y642" s="3"/>
      <c r="AC642" s="123"/>
      <c r="AD642" s="22"/>
    </row>
    <row r="643" spans="3:30">
      <c r="C643" s="15"/>
      <c r="D643" s="16"/>
      <c r="F643" s="17"/>
      <c r="I643" s="18"/>
      <c r="J643" s="18"/>
      <c r="M643" s="19"/>
      <c r="N643" s="23"/>
      <c r="O643" s="23"/>
      <c r="P643" s="23"/>
      <c r="Q643" s="23"/>
      <c r="R643" s="23"/>
      <c r="S643" s="19"/>
      <c r="V643" s="16"/>
      <c r="W643" s="14"/>
      <c r="X643" s="3"/>
      <c r="Y643" s="3"/>
      <c r="AC643" s="123"/>
      <c r="AD643" s="22"/>
    </row>
    <row r="644" spans="3:30">
      <c r="C644" s="15"/>
      <c r="D644" s="16"/>
      <c r="F644" s="17"/>
      <c r="I644" s="18"/>
      <c r="J644" s="18"/>
      <c r="M644" s="19"/>
      <c r="N644" s="23"/>
      <c r="O644" s="23"/>
      <c r="P644" s="23"/>
      <c r="Q644" s="23"/>
      <c r="R644" s="23"/>
      <c r="S644" s="19"/>
      <c r="V644" s="16"/>
      <c r="W644" s="14"/>
      <c r="X644" s="3"/>
      <c r="Y644" s="3"/>
      <c r="AC644" s="123"/>
      <c r="AD644" s="22"/>
    </row>
    <row r="645" spans="3:30">
      <c r="C645" s="15"/>
      <c r="D645" s="16"/>
      <c r="F645" s="17"/>
      <c r="I645" s="18"/>
      <c r="J645" s="18"/>
      <c r="M645" s="19"/>
      <c r="N645" s="23"/>
      <c r="O645" s="23"/>
      <c r="P645" s="23"/>
      <c r="Q645" s="23"/>
      <c r="R645" s="23"/>
      <c r="S645" s="19"/>
      <c r="V645" s="16"/>
      <c r="W645" s="14"/>
      <c r="X645" s="3"/>
      <c r="Y645" s="3"/>
      <c r="AC645" s="123"/>
      <c r="AD645" s="22"/>
    </row>
    <row r="646" spans="3:30">
      <c r="C646" s="15"/>
      <c r="D646" s="16"/>
      <c r="F646" s="17"/>
      <c r="I646" s="18"/>
      <c r="J646" s="18"/>
      <c r="M646" s="19"/>
      <c r="N646" s="23"/>
      <c r="O646" s="23"/>
      <c r="P646" s="23"/>
      <c r="Q646" s="23"/>
      <c r="R646" s="23"/>
      <c r="S646" s="19"/>
      <c r="V646" s="16"/>
      <c r="W646" s="14"/>
      <c r="X646" s="3"/>
      <c r="Y646" s="3"/>
      <c r="AC646" s="123"/>
      <c r="AD646" s="22"/>
    </row>
    <row r="647" spans="3:30">
      <c r="C647" s="15"/>
      <c r="D647" s="16"/>
      <c r="F647" s="17"/>
      <c r="I647" s="18"/>
      <c r="J647" s="18"/>
      <c r="M647" s="19"/>
      <c r="N647" s="23"/>
      <c r="O647" s="23"/>
      <c r="P647" s="23"/>
      <c r="Q647" s="23"/>
      <c r="R647" s="23"/>
      <c r="S647" s="19"/>
      <c r="V647" s="16"/>
      <c r="W647" s="14"/>
      <c r="X647" s="3"/>
      <c r="Y647" s="3"/>
      <c r="AC647" s="123"/>
      <c r="AD647" s="22"/>
    </row>
    <row r="648" spans="3:30">
      <c r="C648" s="15"/>
      <c r="D648" s="16"/>
      <c r="F648" s="17"/>
      <c r="I648" s="18"/>
      <c r="J648" s="18"/>
      <c r="M648" s="19"/>
      <c r="N648" s="23"/>
      <c r="O648" s="23"/>
      <c r="P648" s="23"/>
      <c r="Q648" s="23"/>
      <c r="R648" s="23"/>
      <c r="S648" s="19"/>
      <c r="V648" s="16"/>
      <c r="W648" s="14"/>
      <c r="X648" s="3"/>
      <c r="Y648" s="3"/>
      <c r="AC648" s="123"/>
      <c r="AD648" s="22"/>
    </row>
    <row r="649" spans="3:30">
      <c r="C649" s="15"/>
      <c r="D649" s="16"/>
      <c r="F649" s="17"/>
      <c r="I649" s="18"/>
      <c r="J649" s="18"/>
      <c r="M649" s="19"/>
      <c r="N649" s="23"/>
      <c r="O649" s="23"/>
      <c r="P649" s="23"/>
      <c r="Q649" s="23"/>
      <c r="R649" s="23"/>
      <c r="S649" s="19"/>
      <c r="V649" s="16"/>
      <c r="W649" s="14"/>
      <c r="X649" s="3"/>
      <c r="Y649" s="3"/>
      <c r="AC649" s="123"/>
      <c r="AD649" s="22"/>
    </row>
    <row r="650" spans="3:30">
      <c r="C650" s="15"/>
      <c r="D650" s="16"/>
      <c r="F650" s="17"/>
      <c r="I650" s="18"/>
      <c r="J650" s="18"/>
      <c r="M650" s="19"/>
      <c r="N650" s="23"/>
      <c r="O650" s="23"/>
      <c r="P650" s="23"/>
      <c r="Q650" s="23"/>
      <c r="R650" s="23"/>
      <c r="S650" s="19"/>
      <c r="V650" s="16"/>
      <c r="W650" s="14"/>
      <c r="X650" s="3"/>
      <c r="Y650" s="3"/>
      <c r="AC650" s="123"/>
      <c r="AD650" s="22"/>
    </row>
    <row r="651" spans="3:30">
      <c r="C651" s="15"/>
      <c r="D651" s="16"/>
      <c r="F651" s="17"/>
      <c r="I651" s="18"/>
      <c r="J651" s="18"/>
      <c r="M651" s="19"/>
      <c r="N651" s="23"/>
      <c r="O651" s="23"/>
      <c r="P651" s="23"/>
      <c r="Q651" s="23"/>
      <c r="R651" s="23"/>
      <c r="S651" s="19"/>
      <c r="V651" s="16"/>
      <c r="W651" s="14"/>
      <c r="X651" s="3"/>
      <c r="Y651" s="3"/>
      <c r="AC651" s="123"/>
      <c r="AD651" s="22"/>
    </row>
    <row r="652" spans="3:30">
      <c r="C652" s="15"/>
      <c r="D652" s="16"/>
      <c r="F652" s="17"/>
      <c r="I652" s="18"/>
      <c r="J652" s="18"/>
      <c r="M652" s="19"/>
      <c r="N652" s="23"/>
      <c r="O652" s="23"/>
      <c r="P652" s="23"/>
      <c r="Q652" s="23"/>
      <c r="R652" s="23"/>
      <c r="S652" s="19"/>
      <c r="V652" s="16"/>
      <c r="W652" s="14"/>
      <c r="X652" s="3"/>
      <c r="Y652" s="3"/>
      <c r="AC652" s="123"/>
      <c r="AD652" s="22"/>
    </row>
    <row r="653" spans="3:30">
      <c r="C653" s="15"/>
      <c r="D653" s="16"/>
      <c r="F653" s="17"/>
      <c r="I653" s="18"/>
      <c r="J653" s="18"/>
      <c r="M653" s="19"/>
      <c r="N653" s="23"/>
      <c r="O653" s="23"/>
      <c r="P653" s="23"/>
      <c r="Q653" s="23"/>
      <c r="R653" s="23"/>
      <c r="S653" s="19"/>
      <c r="V653" s="16"/>
      <c r="W653" s="14"/>
      <c r="X653" s="3"/>
      <c r="Y653" s="3"/>
      <c r="AC653" s="123"/>
      <c r="AD653" s="22"/>
    </row>
    <row r="654" spans="3:30">
      <c r="C654" s="15"/>
      <c r="D654" s="16"/>
      <c r="F654" s="17"/>
      <c r="I654" s="18"/>
      <c r="J654" s="18"/>
      <c r="M654" s="19"/>
      <c r="N654" s="23"/>
      <c r="O654" s="23"/>
      <c r="P654" s="23"/>
      <c r="Q654" s="23"/>
      <c r="R654" s="23"/>
      <c r="S654" s="19"/>
      <c r="V654" s="16"/>
      <c r="W654" s="14"/>
      <c r="X654" s="3"/>
      <c r="Y654" s="3"/>
      <c r="AC654" s="123"/>
      <c r="AD654" s="22"/>
    </row>
    <row r="655" spans="3:30">
      <c r="C655" s="15"/>
      <c r="D655" s="16"/>
      <c r="F655" s="17"/>
      <c r="I655" s="18"/>
      <c r="J655" s="18"/>
      <c r="M655" s="19"/>
      <c r="N655" s="23"/>
      <c r="O655" s="23"/>
      <c r="P655" s="23"/>
      <c r="Q655" s="23"/>
      <c r="R655" s="23"/>
      <c r="S655" s="19"/>
      <c r="V655" s="16"/>
      <c r="W655" s="14"/>
      <c r="X655" s="3"/>
      <c r="Y655" s="3"/>
      <c r="AC655" s="123"/>
      <c r="AD655" s="22"/>
    </row>
    <row r="656" spans="3:30">
      <c r="C656" s="15"/>
      <c r="D656" s="16"/>
      <c r="F656" s="17"/>
      <c r="I656" s="18"/>
      <c r="J656" s="18"/>
      <c r="M656" s="19"/>
      <c r="N656" s="23"/>
      <c r="O656" s="23"/>
      <c r="P656" s="23"/>
      <c r="Q656" s="23"/>
      <c r="R656" s="23"/>
      <c r="S656" s="19"/>
      <c r="V656" s="16"/>
      <c r="W656" s="14"/>
      <c r="X656" s="3"/>
      <c r="Y656" s="3"/>
      <c r="AC656" s="123"/>
    </row>
    <row r="657" spans="3:29">
      <c r="C657" s="15"/>
      <c r="D657" s="16"/>
      <c r="F657" s="17"/>
      <c r="I657" s="18"/>
      <c r="J657" s="18"/>
      <c r="M657" s="19"/>
      <c r="N657" s="23"/>
      <c r="O657" s="23"/>
      <c r="P657" s="23"/>
      <c r="Q657" s="23"/>
      <c r="R657" s="23"/>
      <c r="S657" s="19"/>
      <c r="T657" s="14"/>
      <c r="U657" s="14"/>
      <c r="V657" s="16"/>
      <c r="W657" s="14"/>
      <c r="X657" s="3"/>
      <c r="Y657" s="3"/>
      <c r="AC657" s="123"/>
    </row>
    <row r="658" spans="3:29">
      <c r="C658" s="15"/>
      <c r="D658" s="16"/>
      <c r="F658" s="17"/>
      <c r="I658" s="18"/>
      <c r="J658" s="18"/>
      <c r="M658" s="19"/>
      <c r="N658" s="23"/>
      <c r="O658" s="23"/>
      <c r="P658" s="23"/>
      <c r="Q658" s="23"/>
      <c r="R658" s="23"/>
      <c r="S658" s="19"/>
      <c r="T658" s="14"/>
      <c r="U658" s="14"/>
      <c r="V658" s="16"/>
      <c r="W658" s="14"/>
      <c r="X658" s="3"/>
      <c r="Y658" s="3"/>
      <c r="AC658" s="123"/>
    </row>
    <row r="659" spans="3:29">
      <c r="C659" s="15"/>
      <c r="D659" s="16"/>
      <c r="F659" s="17"/>
      <c r="I659" s="18"/>
      <c r="J659" s="18"/>
      <c r="M659" s="19"/>
      <c r="N659" s="23"/>
      <c r="O659" s="23"/>
      <c r="P659" s="23"/>
      <c r="Q659" s="23"/>
      <c r="R659" s="23"/>
      <c r="S659" s="19"/>
      <c r="T659" s="14"/>
      <c r="U659" s="14"/>
      <c r="V659" s="16"/>
      <c r="W659" s="14"/>
      <c r="X659" s="3"/>
      <c r="Y659" s="3"/>
      <c r="AC659" s="123"/>
    </row>
    <row r="660" spans="3:29">
      <c r="C660" s="15"/>
      <c r="D660" s="16"/>
      <c r="F660" s="17"/>
      <c r="I660" s="18"/>
      <c r="J660" s="18"/>
      <c r="M660" s="19"/>
      <c r="N660" s="23"/>
      <c r="O660" s="23"/>
      <c r="P660" s="23"/>
      <c r="Q660" s="23"/>
      <c r="R660" s="23"/>
      <c r="S660" s="19"/>
      <c r="T660" s="14"/>
      <c r="U660" s="14"/>
      <c r="V660" s="16"/>
      <c r="W660" s="14"/>
      <c r="X660" s="3"/>
      <c r="Y660" s="3"/>
      <c r="AC660" s="123"/>
    </row>
    <row r="661" spans="3:29">
      <c r="C661" s="15"/>
      <c r="D661" s="16"/>
      <c r="F661" s="17"/>
      <c r="I661" s="18"/>
      <c r="J661" s="18"/>
      <c r="M661" s="19"/>
      <c r="N661" s="23"/>
      <c r="O661" s="23"/>
      <c r="P661" s="23"/>
      <c r="Q661" s="23"/>
      <c r="R661" s="23"/>
      <c r="S661" s="19"/>
      <c r="T661" s="14"/>
      <c r="U661" s="14"/>
      <c r="V661" s="16"/>
      <c r="W661" s="14"/>
      <c r="X661" s="3"/>
      <c r="Y661" s="3"/>
      <c r="AC661" s="123"/>
    </row>
    <row r="662" spans="3:29">
      <c r="C662" s="15"/>
      <c r="D662" s="16"/>
      <c r="F662" s="17"/>
      <c r="I662" s="18"/>
      <c r="J662" s="18"/>
      <c r="M662" s="19"/>
      <c r="N662" s="23"/>
      <c r="O662" s="23"/>
      <c r="P662" s="23"/>
      <c r="Q662" s="23"/>
      <c r="R662" s="23"/>
      <c r="S662" s="19"/>
      <c r="T662" s="14"/>
      <c r="U662" s="14"/>
      <c r="V662" s="16"/>
      <c r="W662" s="14"/>
      <c r="X662" s="3"/>
      <c r="Y662" s="3"/>
      <c r="AC662" s="123"/>
    </row>
    <row r="663" spans="3:29">
      <c r="C663" s="15"/>
      <c r="D663" s="16"/>
      <c r="F663" s="17"/>
      <c r="I663" s="18"/>
      <c r="J663" s="18"/>
      <c r="M663" s="19"/>
      <c r="N663" s="23"/>
      <c r="O663" s="23"/>
      <c r="P663" s="23"/>
      <c r="Q663" s="23"/>
      <c r="R663" s="23"/>
      <c r="S663" s="19"/>
      <c r="T663" s="14"/>
      <c r="U663" s="14"/>
      <c r="V663" s="16"/>
      <c r="W663" s="14"/>
      <c r="X663" s="3"/>
      <c r="Y663" s="3"/>
      <c r="Z663" s="14"/>
      <c r="AC663" s="123"/>
    </row>
    <row r="664" spans="3:29">
      <c r="C664" s="15"/>
      <c r="D664" s="16"/>
      <c r="F664" s="17"/>
      <c r="I664" s="18"/>
      <c r="J664" s="18"/>
      <c r="M664" s="19"/>
      <c r="N664" s="23"/>
      <c r="O664" s="23"/>
      <c r="P664" s="23"/>
      <c r="Q664" s="23"/>
      <c r="R664" s="23"/>
      <c r="S664" s="19"/>
      <c r="T664" s="14"/>
      <c r="U664" s="14"/>
      <c r="V664" s="16"/>
      <c r="W664" s="14"/>
      <c r="X664" s="3"/>
      <c r="Y664" s="3"/>
      <c r="Z664" s="14"/>
      <c r="AC664" s="123"/>
    </row>
    <row r="665" spans="3:29">
      <c r="C665" s="15"/>
      <c r="D665" s="16"/>
      <c r="F665" s="17"/>
      <c r="I665" s="18"/>
      <c r="J665" s="18"/>
      <c r="M665" s="19"/>
      <c r="N665" s="23"/>
      <c r="O665" s="23"/>
      <c r="P665" s="23"/>
      <c r="Q665" s="23"/>
      <c r="R665" s="23"/>
      <c r="S665" s="19"/>
      <c r="T665" s="14"/>
      <c r="U665" s="14"/>
      <c r="V665" s="16"/>
      <c r="W665" s="14"/>
      <c r="X665" s="3"/>
      <c r="Y665" s="3"/>
      <c r="Z665" s="14"/>
      <c r="AC665" s="123"/>
    </row>
    <row r="666" spans="3:29">
      <c r="C666" s="15"/>
      <c r="D666" s="16"/>
      <c r="F666" s="17"/>
      <c r="I666" s="18"/>
      <c r="J666" s="18"/>
      <c r="M666" s="19"/>
      <c r="N666" s="23"/>
      <c r="O666" s="23"/>
      <c r="P666" s="23"/>
      <c r="Q666" s="23"/>
      <c r="R666" s="23"/>
      <c r="S666" s="19"/>
      <c r="T666" s="14"/>
      <c r="U666" s="14"/>
      <c r="V666" s="16"/>
      <c r="W666" s="14"/>
      <c r="X666" s="3"/>
      <c r="Y666" s="3"/>
      <c r="Z666" s="14"/>
      <c r="AC666" s="123"/>
    </row>
    <row r="667" spans="3:29" ht="13.5" thickBot="1">
      <c r="C667" s="15"/>
      <c r="D667" s="16"/>
      <c r="F667" s="17"/>
      <c r="I667" s="18"/>
      <c r="J667" s="18"/>
      <c r="M667" s="24"/>
      <c r="N667" s="25"/>
      <c r="O667" s="25"/>
      <c r="P667" s="25"/>
      <c r="Q667" s="25"/>
      <c r="R667" s="25"/>
      <c r="S667" s="24"/>
      <c r="T667" s="14"/>
      <c r="U667" s="14"/>
      <c r="V667" s="16"/>
      <c r="W667" s="14"/>
      <c r="X667" s="3"/>
      <c r="Y667" s="3"/>
      <c r="Z667" s="14"/>
      <c r="AC667" s="123"/>
    </row>
    <row r="668" spans="3:29">
      <c r="C668" s="15"/>
      <c r="D668" s="16"/>
      <c r="F668" s="17"/>
      <c r="I668" s="18"/>
      <c r="J668" s="18"/>
      <c r="M668" s="20"/>
      <c r="N668" s="21"/>
      <c r="O668" s="21"/>
      <c r="P668" s="21"/>
      <c r="Q668" s="21"/>
      <c r="R668" s="21"/>
      <c r="S668" s="20"/>
      <c r="T668" s="14"/>
      <c r="U668" s="14"/>
      <c r="V668" s="16"/>
      <c r="W668" s="14"/>
      <c r="X668" s="3"/>
      <c r="Y668" s="3"/>
      <c r="Z668" s="14"/>
      <c r="AC668" s="123"/>
    </row>
    <row r="669" spans="3:29">
      <c r="C669" s="15"/>
      <c r="D669" s="16"/>
      <c r="F669" s="17"/>
      <c r="I669" s="18"/>
      <c r="J669" s="18"/>
      <c r="M669" s="19"/>
      <c r="N669" s="23"/>
      <c r="O669" s="23"/>
      <c r="P669" s="23"/>
      <c r="Q669" s="23"/>
      <c r="R669" s="23"/>
      <c r="S669" s="19"/>
      <c r="T669" s="14"/>
      <c r="U669" s="14"/>
      <c r="V669" s="16"/>
      <c r="W669" s="14"/>
      <c r="X669" s="3"/>
      <c r="Y669" s="3"/>
      <c r="Z669" s="14"/>
      <c r="AC669" s="123"/>
    </row>
    <row r="670" spans="3:29">
      <c r="C670" s="15"/>
      <c r="D670" s="16"/>
      <c r="F670" s="17"/>
      <c r="I670" s="18"/>
      <c r="J670" s="18"/>
      <c r="M670" s="19"/>
      <c r="N670" s="23"/>
      <c r="O670" s="23"/>
      <c r="P670" s="23"/>
      <c r="Q670" s="23"/>
      <c r="R670" s="23"/>
      <c r="S670" s="19"/>
      <c r="T670" s="14"/>
      <c r="U670" s="14"/>
      <c r="V670" s="16"/>
      <c r="W670" s="14"/>
      <c r="X670" s="3"/>
      <c r="Y670" s="3"/>
      <c r="Z670" s="14"/>
      <c r="AC670" s="123"/>
    </row>
    <row r="671" spans="3:29">
      <c r="C671" s="15"/>
      <c r="D671" s="16"/>
      <c r="F671" s="17"/>
      <c r="I671" s="18"/>
      <c r="J671" s="18"/>
      <c r="M671" s="19"/>
      <c r="N671" s="23"/>
      <c r="O671" s="23"/>
      <c r="P671" s="23"/>
      <c r="Q671" s="23"/>
      <c r="R671" s="23"/>
      <c r="S671" s="19"/>
      <c r="T671" s="14"/>
      <c r="U671" s="14"/>
      <c r="V671" s="16"/>
      <c r="W671" s="14"/>
      <c r="X671" s="3"/>
      <c r="Y671" s="3"/>
      <c r="Z671" s="14"/>
      <c r="AC671" s="123"/>
    </row>
    <row r="672" spans="3:29">
      <c r="C672" s="15"/>
      <c r="D672" s="16"/>
      <c r="F672" s="17"/>
      <c r="I672" s="18"/>
      <c r="J672" s="18"/>
      <c r="M672" s="19"/>
      <c r="N672" s="23"/>
      <c r="O672" s="23"/>
      <c r="P672" s="23"/>
      <c r="Q672" s="23"/>
      <c r="R672" s="23"/>
      <c r="S672" s="19"/>
      <c r="T672" s="14"/>
      <c r="U672" s="14"/>
      <c r="V672" s="16"/>
      <c r="W672" s="14"/>
      <c r="X672" s="3"/>
      <c r="Y672" s="3"/>
      <c r="Z672" s="14"/>
      <c r="AC672" s="123"/>
    </row>
    <row r="673" spans="3:29">
      <c r="C673" s="15"/>
      <c r="D673" s="16"/>
      <c r="F673" s="17"/>
      <c r="I673" s="18"/>
      <c r="J673" s="18"/>
      <c r="M673" s="19"/>
      <c r="N673" s="23"/>
      <c r="O673" s="23"/>
      <c r="P673" s="23"/>
      <c r="Q673" s="23"/>
      <c r="R673" s="23"/>
      <c r="S673" s="19"/>
      <c r="T673" s="14"/>
      <c r="U673" s="14"/>
      <c r="V673" s="16"/>
      <c r="W673" s="14"/>
      <c r="X673" s="3"/>
      <c r="Y673" s="3"/>
      <c r="Z673" s="14"/>
      <c r="AC673" s="123"/>
    </row>
    <row r="674" spans="3:29">
      <c r="C674" s="15"/>
      <c r="D674" s="16"/>
      <c r="F674" s="17"/>
      <c r="I674" s="18"/>
      <c r="J674" s="18"/>
      <c r="M674" s="19"/>
      <c r="N674" s="23"/>
      <c r="O674" s="23"/>
      <c r="P674" s="23"/>
      <c r="Q674" s="23"/>
      <c r="R674" s="23"/>
      <c r="S674" s="19"/>
      <c r="T674" s="14"/>
      <c r="U674" s="14"/>
      <c r="V674" s="16"/>
      <c r="W674" s="14"/>
      <c r="X674" s="3"/>
      <c r="Y674" s="3"/>
      <c r="Z674" s="14"/>
      <c r="AC674" s="123"/>
    </row>
    <row r="675" spans="3:29">
      <c r="C675" s="15"/>
      <c r="D675" s="16"/>
      <c r="F675" s="17"/>
      <c r="I675" s="18"/>
      <c r="J675" s="18"/>
      <c r="M675" s="19"/>
      <c r="N675" s="23"/>
      <c r="O675" s="23"/>
      <c r="P675" s="23"/>
      <c r="Q675" s="23"/>
      <c r="R675" s="23"/>
      <c r="S675" s="19"/>
      <c r="T675" s="14"/>
      <c r="U675" s="14"/>
      <c r="V675" s="16"/>
      <c r="W675" s="14"/>
      <c r="X675" s="3"/>
      <c r="Y675" s="3"/>
      <c r="Z675" s="14"/>
      <c r="AC675" s="123"/>
    </row>
    <row r="676" spans="3:29">
      <c r="C676" s="15"/>
      <c r="D676" s="16"/>
      <c r="F676" s="17"/>
      <c r="I676" s="18"/>
      <c r="J676" s="18"/>
      <c r="M676" s="19"/>
      <c r="N676" s="23"/>
      <c r="O676" s="23"/>
      <c r="P676" s="23"/>
      <c r="Q676" s="23"/>
      <c r="R676" s="23"/>
      <c r="S676" s="19"/>
      <c r="T676" s="14"/>
      <c r="U676" s="14"/>
      <c r="V676" s="16"/>
      <c r="W676" s="14"/>
      <c r="X676" s="3"/>
      <c r="Y676" s="3"/>
      <c r="Z676" s="14"/>
      <c r="AC676" s="123"/>
    </row>
    <row r="677" spans="3:29">
      <c r="C677" s="15"/>
      <c r="D677" s="16"/>
      <c r="F677" s="17"/>
      <c r="I677" s="18"/>
      <c r="J677" s="18"/>
      <c r="M677" s="19"/>
      <c r="N677" s="23"/>
      <c r="O677" s="23"/>
      <c r="P677" s="23"/>
      <c r="Q677" s="23"/>
      <c r="R677" s="23"/>
      <c r="S677" s="19"/>
      <c r="T677" s="14"/>
      <c r="U677" s="14"/>
      <c r="V677" s="16"/>
      <c r="W677" s="14"/>
      <c r="X677" s="3"/>
      <c r="Y677" s="3"/>
      <c r="Z677" s="14"/>
      <c r="AC677" s="123"/>
    </row>
    <row r="678" spans="3:29">
      <c r="C678" s="15"/>
      <c r="D678" s="16"/>
      <c r="F678" s="17"/>
      <c r="I678" s="18"/>
      <c r="J678" s="18"/>
      <c r="M678" s="19"/>
      <c r="N678" s="23"/>
      <c r="O678" s="23"/>
      <c r="P678" s="23"/>
      <c r="Q678" s="23"/>
      <c r="R678" s="23"/>
      <c r="S678" s="19"/>
      <c r="T678" s="14"/>
      <c r="U678" s="14"/>
      <c r="V678" s="16"/>
      <c r="W678" s="14"/>
      <c r="X678" s="3"/>
      <c r="Y678" s="3"/>
      <c r="Z678" s="14"/>
      <c r="AC678" s="123"/>
    </row>
    <row r="679" spans="3:29">
      <c r="C679" s="15"/>
      <c r="D679" s="16"/>
      <c r="F679" s="17"/>
      <c r="I679" s="18"/>
      <c r="J679" s="18"/>
      <c r="M679" s="19"/>
      <c r="N679" s="23"/>
      <c r="O679" s="23"/>
      <c r="P679" s="23"/>
      <c r="Q679" s="23"/>
      <c r="R679" s="23"/>
      <c r="S679" s="19"/>
      <c r="T679" s="14"/>
      <c r="U679" s="14"/>
      <c r="V679" s="16"/>
      <c r="W679" s="14"/>
      <c r="X679" s="3"/>
      <c r="Y679" s="3"/>
      <c r="Z679" s="14"/>
      <c r="AC679" s="123"/>
    </row>
    <row r="680" spans="3:29">
      <c r="C680" s="15"/>
      <c r="D680" s="16"/>
      <c r="F680" s="17"/>
      <c r="I680" s="18"/>
      <c r="J680" s="18"/>
      <c r="M680" s="19"/>
      <c r="N680" s="23"/>
      <c r="O680" s="23"/>
      <c r="P680" s="23"/>
      <c r="Q680" s="23"/>
      <c r="R680" s="23"/>
      <c r="S680" s="19"/>
      <c r="T680" s="14"/>
      <c r="U680" s="14"/>
      <c r="V680" s="16"/>
      <c r="W680" s="14"/>
      <c r="X680" s="3"/>
      <c r="Y680" s="3"/>
      <c r="Z680" s="14"/>
      <c r="AC680" s="123"/>
    </row>
    <row r="681" spans="3:29">
      <c r="C681" s="15"/>
      <c r="D681" s="16"/>
      <c r="F681" s="17"/>
      <c r="I681" s="18"/>
      <c r="J681" s="18"/>
      <c r="M681" s="19"/>
      <c r="N681" s="23"/>
      <c r="O681" s="23"/>
      <c r="P681" s="23"/>
      <c r="Q681" s="23"/>
      <c r="R681" s="23"/>
      <c r="S681" s="19"/>
      <c r="T681" s="14"/>
      <c r="U681" s="14"/>
      <c r="V681" s="16"/>
      <c r="W681" s="14"/>
      <c r="X681" s="3"/>
      <c r="Y681" s="3"/>
      <c r="Z681" s="14"/>
      <c r="AC681" s="123"/>
    </row>
    <row r="682" spans="3:29">
      <c r="C682" s="15"/>
      <c r="D682" s="16"/>
      <c r="F682" s="17"/>
      <c r="I682" s="18"/>
      <c r="J682" s="18"/>
      <c r="M682" s="19"/>
      <c r="N682" s="23"/>
      <c r="O682" s="23"/>
      <c r="P682" s="23"/>
      <c r="Q682" s="23"/>
      <c r="R682" s="23"/>
      <c r="S682" s="19"/>
      <c r="T682" s="14"/>
      <c r="U682" s="14"/>
      <c r="V682" s="16"/>
      <c r="W682" s="14"/>
      <c r="X682" s="3"/>
      <c r="Y682" s="3"/>
      <c r="Z682" s="14"/>
      <c r="AC682" s="123"/>
    </row>
    <row r="683" spans="3:29">
      <c r="C683" s="15"/>
      <c r="D683" s="16"/>
      <c r="F683" s="17"/>
      <c r="I683" s="18"/>
      <c r="J683" s="18"/>
      <c r="M683" s="19"/>
      <c r="N683" s="23"/>
      <c r="O683" s="23"/>
      <c r="P683" s="23"/>
      <c r="Q683" s="23"/>
      <c r="R683" s="23"/>
      <c r="S683" s="19"/>
      <c r="T683" s="14"/>
      <c r="U683" s="14"/>
      <c r="V683" s="16"/>
      <c r="W683" s="14"/>
      <c r="X683" s="3"/>
      <c r="Y683" s="3"/>
      <c r="Z683" s="14"/>
      <c r="AC683" s="123"/>
    </row>
    <row r="684" spans="3:29">
      <c r="C684" s="15"/>
      <c r="D684" s="16"/>
      <c r="F684" s="17"/>
      <c r="I684" s="18"/>
      <c r="J684" s="18"/>
      <c r="M684" s="19"/>
      <c r="N684" s="23"/>
      <c r="O684" s="23"/>
      <c r="P684" s="23"/>
      <c r="Q684" s="23"/>
      <c r="R684" s="23"/>
      <c r="S684" s="19"/>
      <c r="T684" s="14"/>
      <c r="U684" s="14"/>
      <c r="V684" s="16"/>
      <c r="W684" s="14"/>
      <c r="X684" s="3"/>
      <c r="Y684" s="3"/>
      <c r="Z684" s="14"/>
      <c r="AC684" s="123"/>
    </row>
    <row r="685" spans="3:29">
      <c r="C685" s="15"/>
      <c r="D685" s="16"/>
      <c r="F685" s="17"/>
      <c r="I685" s="18"/>
      <c r="J685" s="18"/>
      <c r="M685" s="19"/>
      <c r="N685" s="23"/>
      <c r="O685" s="23"/>
      <c r="P685" s="23"/>
      <c r="Q685" s="23"/>
      <c r="R685" s="23"/>
      <c r="S685" s="19"/>
      <c r="T685" s="14"/>
      <c r="U685" s="14"/>
      <c r="V685" s="16"/>
      <c r="W685" s="14"/>
      <c r="X685" s="3"/>
      <c r="Y685" s="3"/>
      <c r="Z685" s="14"/>
      <c r="AC685" s="123"/>
    </row>
    <row r="686" spans="3:29">
      <c r="C686" s="15"/>
      <c r="D686" s="16"/>
      <c r="F686" s="17"/>
      <c r="I686" s="18"/>
      <c r="J686" s="18"/>
      <c r="M686" s="19"/>
      <c r="N686" s="23"/>
      <c r="O686" s="23"/>
      <c r="P686" s="23"/>
      <c r="Q686" s="23"/>
      <c r="R686" s="23"/>
      <c r="S686" s="19"/>
      <c r="T686" s="14"/>
      <c r="U686" s="14"/>
      <c r="V686" s="16"/>
      <c r="W686" s="14"/>
      <c r="X686" s="3"/>
      <c r="Y686" s="3"/>
      <c r="Z686" s="14"/>
      <c r="AC686" s="123"/>
    </row>
    <row r="687" spans="3:29">
      <c r="C687" s="15"/>
      <c r="D687" s="16"/>
      <c r="F687" s="17"/>
      <c r="I687" s="18"/>
      <c r="J687" s="18"/>
      <c r="M687" s="19"/>
      <c r="N687" s="23"/>
      <c r="O687" s="23"/>
      <c r="P687" s="23"/>
      <c r="Q687" s="23"/>
      <c r="R687" s="23"/>
      <c r="S687" s="19"/>
      <c r="T687" s="14"/>
      <c r="U687" s="14"/>
      <c r="V687" s="16"/>
      <c r="W687" s="14"/>
      <c r="X687" s="3"/>
      <c r="Y687" s="3"/>
      <c r="Z687" s="14"/>
      <c r="AC687" s="123"/>
    </row>
    <row r="688" spans="3:29">
      <c r="C688" s="15"/>
      <c r="D688" s="16"/>
      <c r="F688" s="17"/>
      <c r="I688" s="18"/>
      <c r="J688" s="18"/>
      <c r="M688" s="19"/>
      <c r="N688" s="23"/>
      <c r="O688" s="23"/>
      <c r="P688" s="23"/>
      <c r="Q688" s="23"/>
      <c r="R688" s="23"/>
      <c r="S688" s="19"/>
      <c r="T688" s="14"/>
      <c r="U688" s="14"/>
      <c r="V688" s="16"/>
      <c r="W688" s="14"/>
      <c r="X688" s="3"/>
      <c r="Y688" s="3"/>
      <c r="Z688" s="14"/>
      <c r="AC688" s="123"/>
    </row>
    <row r="689" spans="3:29">
      <c r="C689" s="15"/>
      <c r="D689" s="16"/>
      <c r="F689" s="17"/>
      <c r="I689" s="18"/>
      <c r="J689" s="18"/>
      <c r="M689" s="19"/>
      <c r="N689" s="23"/>
      <c r="O689" s="23"/>
      <c r="P689" s="23"/>
      <c r="Q689" s="23"/>
      <c r="R689" s="23"/>
      <c r="S689" s="19"/>
      <c r="T689" s="14"/>
      <c r="U689" s="14"/>
      <c r="V689" s="16"/>
      <c r="W689" s="14"/>
      <c r="X689" s="3"/>
      <c r="Y689" s="3"/>
      <c r="Z689" s="14"/>
      <c r="AC689" s="123"/>
    </row>
    <row r="690" spans="3:29">
      <c r="C690" s="15"/>
      <c r="D690" s="16"/>
      <c r="F690" s="17"/>
      <c r="I690" s="18"/>
      <c r="J690" s="18"/>
      <c r="M690" s="19"/>
      <c r="N690" s="23"/>
      <c r="O690" s="23"/>
      <c r="P690" s="23"/>
      <c r="Q690" s="23"/>
      <c r="R690" s="23"/>
      <c r="S690" s="19"/>
      <c r="T690" s="14"/>
      <c r="U690" s="14"/>
      <c r="V690" s="16"/>
      <c r="W690" s="14"/>
      <c r="X690" s="3"/>
      <c r="Y690" s="3"/>
      <c r="Z690" s="14"/>
      <c r="AC690" s="123"/>
    </row>
    <row r="691" spans="3:29">
      <c r="C691" s="15"/>
      <c r="D691" s="16"/>
      <c r="F691" s="17"/>
      <c r="I691" s="18"/>
      <c r="J691" s="18"/>
      <c r="M691" s="19"/>
      <c r="N691" s="23"/>
      <c r="O691" s="23"/>
      <c r="P691" s="23"/>
      <c r="Q691" s="23"/>
      <c r="R691" s="23"/>
      <c r="S691" s="19"/>
      <c r="T691" s="14"/>
      <c r="U691" s="14"/>
      <c r="V691" s="16"/>
      <c r="W691" s="14"/>
      <c r="X691" s="3"/>
      <c r="Y691" s="3"/>
      <c r="Z691" s="14"/>
      <c r="AC691" s="123"/>
    </row>
    <row r="692" spans="3:29">
      <c r="C692" s="15"/>
      <c r="D692" s="16"/>
      <c r="F692" s="17"/>
      <c r="I692" s="18"/>
      <c r="J692" s="18"/>
      <c r="M692" s="19"/>
      <c r="N692" s="23"/>
      <c r="O692" s="23"/>
      <c r="P692" s="23"/>
      <c r="Q692" s="23"/>
      <c r="R692" s="23"/>
      <c r="S692" s="19"/>
      <c r="T692" s="14"/>
      <c r="U692" s="14"/>
      <c r="V692" s="16"/>
      <c r="W692" s="14"/>
      <c r="X692" s="3"/>
      <c r="Y692" s="3"/>
      <c r="Z692" s="14"/>
      <c r="AC692" s="123"/>
    </row>
    <row r="693" spans="3:29">
      <c r="C693" s="15"/>
      <c r="D693" s="16"/>
      <c r="F693" s="17"/>
      <c r="I693" s="18"/>
      <c r="J693" s="18"/>
      <c r="M693" s="19"/>
      <c r="N693" s="23"/>
      <c r="O693" s="23"/>
      <c r="P693" s="23"/>
      <c r="Q693" s="23"/>
      <c r="R693" s="23"/>
      <c r="S693" s="19"/>
      <c r="T693" s="14"/>
      <c r="U693" s="14"/>
      <c r="V693" s="16"/>
      <c r="W693" s="14"/>
      <c r="X693" s="3"/>
      <c r="Y693" s="3"/>
      <c r="Z693" s="14"/>
      <c r="AC693" s="123"/>
    </row>
    <row r="694" spans="3:29">
      <c r="C694" s="15"/>
      <c r="D694" s="16"/>
      <c r="F694" s="17"/>
      <c r="I694" s="18"/>
      <c r="J694" s="18"/>
      <c r="M694" s="19"/>
      <c r="N694" s="23"/>
      <c r="O694" s="23"/>
      <c r="P694" s="23"/>
      <c r="Q694" s="23"/>
      <c r="R694" s="23"/>
      <c r="S694" s="19"/>
      <c r="T694" s="14"/>
      <c r="U694" s="14"/>
      <c r="V694" s="16"/>
      <c r="W694" s="14"/>
      <c r="X694" s="3"/>
      <c r="Y694" s="3"/>
      <c r="Z694" s="14"/>
      <c r="AC694" s="123"/>
    </row>
    <row r="695" spans="3:29">
      <c r="C695" s="15"/>
      <c r="D695" s="16"/>
      <c r="F695" s="17"/>
      <c r="I695" s="18"/>
      <c r="J695" s="18"/>
      <c r="M695" s="19"/>
      <c r="N695" s="23"/>
      <c r="O695" s="23"/>
      <c r="P695" s="23"/>
      <c r="Q695" s="23"/>
      <c r="R695" s="23"/>
      <c r="S695" s="19"/>
      <c r="T695" s="14"/>
      <c r="U695" s="14"/>
      <c r="V695" s="16"/>
      <c r="W695" s="14"/>
      <c r="X695" s="3"/>
      <c r="Y695" s="3"/>
      <c r="Z695" s="14"/>
      <c r="AC695" s="123"/>
    </row>
    <row r="696" spans="3:29">
      <c r="C696" s="15"/>
      <c r="D696" s="16"/>
      <c r="F696" s="17"/>
      <c r="I696" s="18"/>
      <c r="J696" s="18"/>
      <c r="M696" s="19"/>
      <c r="N696" s="23"/>
      <c r="O696" s="23"/>
      <c r="P696" s="23"/>
      <c r="Q696" s="23"/>
      <c r="R696" s="23"/>
      <c r="S696" s="19"/>
      <c r="T696" s="14"/>
      <c r="U696" s="14"/>
      <c r="V696" s="16"/>
      <c r="W696" s="14"/>
      <c r="X696" s="3"/>
      <c r="Y696" s="3"/>
      <c r="Z696" s="14"/>
      <c r="AC696" s="123"/>
    </row>
    <row r="697" spans="3:29">
      <c r="C697" s="15"/>
      <c r="D697" s="16"/>
      <c r="F697" s="17"/>
      <c r="I697" s="18"/>
      <c r="J697" s="18"/>
      <c r="M697" s="19"/>
      <c r="N697" s="23"/>
      <c r="O697" s="23"/>
      <c r="P697" s="23"/>
      <c r="Q697" s="23"/>
      <c r="R697" s="23"/>
      <c r="S697" s="19"/>
      <c r="T697" s="14"/>
      <c r="U697" s="14"/>
      <c r="V697" s="16"/>
      <c r="W697" s="14"/>
      <c r="X697" s="3"/>
      <c r="Y697" s="3"/>
      <c r="Z697" s="14"/>
      <c r="AC697" s="123"/>
    </row>
    <row r="698" spans="3:29">
      <c r="C698" s="15"/>
      <c r="D698" s="16"/>
      <c r="F698" s="17"/>
      <c r="I698" s="18"/>
      <c r="J698" s="18"/>
      <c r="M698" s="19"/>
      <c r="N698" s="23"/>
      <c r="O698" s="23"/>
      <c r="P698" s="23"/>
      <c r="Q698" s="23"/>
      <c r="R698" s="23"/>
      <c r="S698" s="19"/>
      <c r="T698" s="14"/>
      <c r="U698" s="14"/>
      <c r="V698" s="16"/>
      <c r="W698" s="14"/>
      <c r="X698" s="3"/>
      <c r="Y698" s="3"/>
      <c r="Z698" s="14"/>
      <c r="AC698" s="123"/>
    </row>
    <row r="699" spans="3:29">
      <c r="C699" s="15"/>
      <c r="D699" s="16"/>
      <c r="F699" s="17"/>
      <c r="I699" s="18"/>
      <c r="J699" s="18"/>
      <c r="M699" s="19"/>
      <c r="N699" s="23"/>
      <c r="O699" s="23"/>
      <c r="P699" s="23"/>
      <c r="Q699" s="23"/>
      <c r="R699" s="23"/>
      <c r="S699" s="19"/>
      <c r="T699" s="14"/>
      <c r="U699" s="14"/>
      <c r="V699" s="16"/>
      <c r="W699" s="14"/>
      <c r="X699" s="3"/>
      <c r="Y699" s="3"/>
      <c r="Z699" s="14"/>
      <c r="AC699" s="123"/>
    </row>
    <row r="700" spans="3:29">
      <c r="C700" s="15"/>
      <c r="D700" s="16"/>
      <c r="F700" s="17"/>
      <c r="I700" s="18"/>
      <c r="J700" s="18"/>
      <c r="M700" s="19"/>
      <c r="N700" s="23"/>
      <c r="O700" s="23"/>
      <c r="P700" s="23"/>
      <c r="Q700" s="23"/>
      <c r="R700" s="23"/>
      <c r="S700" s="19"/>
      <c r="T700" s="14"/>
      <c r="U700" s="14"/>
      <c r="V700" s="16"/>
      <c r="W700" s="14"/>
      <c r="X700" s="3"/>
      <c r="Y700" s="3"/>
      <c r="Z700" s="14"/>
      <c r="AC700" s="123"/>
    </row>
    <row r="701" spans="3:29">
      <c r="C701" s="15"/>
      <c r="D701" s="16"/>
      <c r="F701" s="17"/>
      <c r="I701" s="18"/>
      <c r="J701" s="18"/>
      <c r="M701" s="19"/>
      <c r="N701" s="23"/>
      <c r="O701" s="23"/>
      <c r="P701" s="23"/>
      <c r="Q701" s="23"/>
      <c r="R701" s="23"/>
      <c r="S701" s="19"/>
      <c r="T701" s="14"/>
      <c r="U701" s="14"/>
      <c r="V701" s="16"/>
      <c r="W701" s="14"/>
      <c r="X701" s="3"/>
      <c r="Y701" s="3"/>
      <c r="Z701" s="14"/>
      <c r="AC701" s="123"/>
    </row>
    <row r="702" spans="3:29">
      <c r="C702" s="15"/>
      <c r="D702" s="16"/>
      <c r="F702" s="17"/>
      <c r="I702" s="18"/>
      <c r="J702" s="18"/>
      <c r="M702" s="19"/>
      <c r="N702" s="23"/>
      <c r="O702" s="23"/>
      <c r="P702" s="23"/>
      <c r="Q702" s="23"/>
      <c r="R702" s="23"/>
      <c r="S702" s="19"/>
      <c r="T702" s="14"/>
      <c r="U702" s="14"/>
      <c r="V702" s="16"/>
      <c r="W702" s="14"/>
      <c r="X702" s="3"/>
      <c r="Y702" s="3"/>
      <c r="Z702" s="14"/>
      <c r="AC702" s="123"/>
    </row>
    <row r="703" spans="3:29">
      <c r="C703" s="15"/>
      <c r="D703" s="16"/>
      <c r="F703" s="17"/>
      <c r="I703" s="18"/>
      <c r="J703" s="18"/>
      <c r="M703" s="19"/>
      <c r="N703" s="23"/>
      <c r="O703" s="23"/>
      <c r="P703" s="23"/>
      <c r="Q703" s="23"/>
      <c r="R703" s="23"/>
      <c r="S703" s="19"/>
      <c r="T703" s="14"/>
      <c r="U703" s="14"/>
      <c r="V703" s="16"/>
      <c r="W703" s="14"/>
      <c r="X703" s="3"/>
      <c r="Y703" s="3"/>
      <c r="Z703" s="14"/>
      <c r="AC703" s="123"/>
    </row>
    <row r="704" spans="3:29">
      <c r="C704" s="15"/>
      <c r="D704" s="16"/>
      <c r="F704" s="17"/>
      <c r="I704" s="18"/>
      <c r="J704" s="18"/>
      <c r="M704" s="19"/>
      <c r="N704" s="23"/>
      <c r="O704" s="23"/>
      <c r="P704" s="23"/>
      <c r="Q704" s="23"/>
      <c r="R704" s="23"/>
      <c r="S704" s="19"/>
      <c r="T704" s="14"/>
      <c r="U704" s="14"/>
      <c r="V704" s="16"/>
      <c r="W704" s="14"/>
      <c r="X704" s="3"/>
      <c r="Y704" s="3"/>
      <c r="Z704" s="14"/>
      <c r="AC704" s="123"/>
    </row>
    <row r="705" spans="3:29">
      <c r="C705" s="15"/>
      <c r="D705" s="16"/>
      <c r="F705" s="17"/>
      <c r="I705" s="18"/>
      <c r="J705" s="18"/>
      <c r="M705" s="19"/>
      <c r="N705" s="23"/>
      <c r="O705" s="23"/>
      <c r="P705" s="23"/>
      <c r="Q705" s="23"/>
      <c r="R705" s="23"/>
      <c r="S705" s="19"/>
      <c r="T705" s="14"/>
      <c r="U705" s="14"/>
      <c r="V705" s="16"/>
      <c r="W705" s="14"/>
      <c r="X705" s="3"/>
      <c r="Y705" s="3"/>
      <c r="Z705" s="14"/>
      <c r="AC705" s="123"/>
    </row>
    <row r="706" spans="3:29">
      <c r="C706" s="15"/>
      <c r="D706" s="16"/>
      <c r="F706" s="17"/>
      <c r="I706" s="18"/>
      <c r="J706" s="18"/>
      <c r="M706" s="19"/>
      <c r="N706" s="23"/>
      <c r="O706" s="23"/>
      <c r="P706" s="23"/>
      <c r="Q706" s="23"/>
      <c r="R706" s="23"/>
      <c r="S706" s="19"/>
      <c r="T706" s="14"/>
      <c r="U706" s="14"/>
      <c r="V706" s="16"/>
      <c r="W706" s="14"/>
      <c r="X706" s="3"/>
      <c r="Y706" s="3"/>
      <c r="Z706" s="14"/>
      <c r="AC706" s="123"/>
    </row>
    <row r="707" spans="3:29">
      <c r="C707" s="15"/>
      <c r="D707" s="16"/>
      <c r="F707" s="17"/>
      <c r="I707" s="18"/>
      <c r="J707" s="18"/>
      <c r="M707" s="19"/>
      <c r="N707" s="23"/>
      <c r="O707" s="23"/>
      <c r="P707" s="23"/>
      <c r="Q707" s="23"/>
      <c r="R707" s="23"/>
      <c r="S707" s="19"/>
      <c r="T707" s="14"/>
      <c r="U707" s="14"/>
      <c r="V707" s="16"/>
      <c r="W707" s="14"/>
      <c r="X707" s="3"/>
      <c r="Y707" s="3"/>
      <c r="Z707" s="14"/>
      <c r="AC707" s="123"/>
    </row>
    <row r="708" spans="3:29">
      <c r="C708" s="15"/>
      <c r="D708" s="16"/>
      <c r="F708" s="17"/>
      <c r="I708" s="18"/>
      <c r="J708" s="18"/>
      <c r="M708" s="19"/>
      <c r="N708" s="23"/>
      <c r="O708" s="23"/>
      <c r="P708" s="23"/>
      <c r="Q708" s="23"/>
      <c r="R708" s="23"/>
      <c r="S708" s="19"/>
      <c r="T708" s="14"/>
      <c r="U708" s="14"/>
      <c r="V708" s="16"/>
      <c r="W708" s="14"/>
      <c r="X708" s="3"/>
      <c r="Y708" s="3"/>
      <c r="Z708" s="14"/>
      <c r="AC708" s="123"/>
    </row>
    <row r="709" spans="3:29">
      <c r="C709" s="15"/>
      <c r="D709" s="16"/>
      <c r="F709" s="17"/>
      <c r="I709" s="18"/>
      <c r="J709" s="18"/>
      <c r="M709" s="19"/>
      <c r="N709" s="23"/>
      <c r="O709" s="23"/>
      <c r="P709" s="23"/>
      <c r="Q709" s="23"/>
      <c r="R709" s="23"/>
      <c r="S709" s="19"/>
      <c r="T709" s="14"/>
      <c r="U709" s="14"/>
      <c r="V709" s="16"/>
      <c r="W709" s="14"/>
      <c r="X709" s="3"/>
      <c r="Y709" s="3"/>
      <c r="Z709" s="14"/>
      <c r="AC709" s="123"/>
    </row>
    <row r="710" spans="3:29">
      <c r="C710" s="15"/>
      <c r="D710" s="16"/>
      <c r="F710" s="17"/>
      <c r="I710" s="18"/>
      <c r="J710" s="18"/>
      <c r="M710" s="19"/>
      <c r="N710" s="23"/>
      <c r="O710" s="23"/>
      <c r="P710" s="23"/>
      <c r="Q710" s="23"/>
      <c r="R710" s="23"/>
      <c r="S710" s="19"/>
      <c r="T710" s="14"/>
      <c r="U710" s="14"/>
      <c r="V710" s="16"/>
      <c r="W710" s="14"/>
      <c r="X710" s="3"/>
      <c r="Y710" s="3"/>
      <c r="Z710" s="14"/>
      <c r="AC710" s="123"/>
    </row>
    <row r="711" spans="3:29">
      <c r="C711" s="15"/>
      <c r="D711" s="16"/>
      <c r="F711" s="17"/>
      <c r="I711" s="18"/>
      <c r="J711" s="18"/>
      <c r="M711" s="19"/>
      <c r="N711" s="23"/>
      <c r="O711" s="23"/>
      <c r="P711" s="23"/>
      <c r="Q711" s="23"/>
      <c r="R711" s="23"/>
      <c r="S711" s="19"/>
      <c r="T711" s="14"/>
      <c r="U711" s="14"/>
      <c r="V711" s="16"/>
      <c r="W711" s="14"/>
      <c r="X711" s="3"/>
      <c r="Y711" s="3"/>
      <c r="Z711" s="14"/>
      <c r="AC711" s="123"/>
    </row>
    <row r="712" spans="3:29">
      <c r="C712" s="15"/>
      <c r="D712" s="16"/>
      <c r="F712" s="17"/>
      <c r="I712" s="18"/>
      <c r="J712" s="18"/>
      <c r="M712" s="19"/>
      <c r="N712" s="23"/>
      <c r="O712" s="23"/>
      <c r="P712" s="23"/>
      <c r="Q712" s="23"/>
      <c r="R712" s="23"/>
      <c r="S712" s="19"/>
      <c r="T712" s="14"/>
      <c r="U712" s="14"/>
      <c r="V712" s="16"/>
      <c r="W712" s="14"/>
      <c r="X712" s="3"/>
      <c r="Y712" s="3"/>
      <c r="Z712" s="14"/>
      <c r="AC712" s="123"/>
    </row>
    <row r="713" spans="3:29">
      <c r="C713" s="15"/>
      <c r="D713" s="16"/>
      <c r="F713" s="17"/>
      <c r="I713" s="18"/>
      <c r="J713" s="18"/>
      <c r="M713" s="19"/>
      <c r="N713" s="23"/>
      <c r="O713" s="23"/>
      <c r="P713" s="23"/>
      <c r="Q713" s="23"/>
      <c r="R713" s="23"/>
      <c r="S713" s="19"/>
      <c r="T713" s="14"/>
      <c r="U713" s="14"/>
      <c r="V713" s="16"/>
      <c r="W713" s="14"/>
      <c r="X713" s="3"/>
      <c r="Y713" s="3"/>
      <c r="Z713" s="14"/>
      <c r="AC713" s="123"/>
    </row>
    <row r="714" spans="3:29">
      <c r="C714" s="15"/>
      <c r="D714" s="16"/>
      <c r="F714" s="17"/>
      <c r="I714" s="18"/>
      <c r="J714" s="18"/>
      <c r="M714" s="19"/>
      <c r="N714" s="23"/>
      <c r="O714" s="23"/>
      <c r="P714" s="23"/>
      <c r="Q714" s="23"/>
      <c r="R714" s="23"/>
      <c r="S714" s="19"/>
      <c r="T714" s="14"/>
      <c r="U714" s="14"/>
      <c r="V714" s="16"/>
      <c r="W714" s="14"/>
      <c r="X714" s="3"/>
      <c r="Y714" s="3"/>
      <c r="Z714" s="14"/>
      <c r="AC714" s="123"/>
    </row>
    <row r="715" spans="3:29">
      <c r="C715" s="15"/>
      <c r="D715" s="16"/>
      <c r="F715" s="17"/>
      <c r="I715" s="18"/>
      <c r="J715" s="18"/>
      <c r="M715" s="19"/>
      <c r="N715" s="23"/>
      <c r="O715" s="23"/>
      <c r="P715" s="23"/>
      <c r="Q715" s="23"/>
      <c r="R715" s="23"/>
      <c r="S715" s="19"/>
      <c r="T715" s="14"/>
      <c r="U715" s="14"/>
      <c r="V715" s="16"/>
      <c r="W715" s="14"/>
      <c r="X715" s="3"/>
      <c r="Y715" s="3"/>
      <c r="Z715" s="14"/>
      <c r="AC715" s="123"/>
    </row>
    <row r="716" spans="3:29">
      <c r="C716" s="15"/>
      <c r="D716" s="16"/>
      <c r="F716" s="17"/>
      <c r="I716" s="18"/>
      <c r="J716" s="18"/>
      <c r="M716" s="19"/>
      <c r="N716" s="23"/>
      <c r="O716" s="23"/>
      <c r="P716" s="23"/>
      <c r="Q716" s="23"/>
      <c r="R716" s="23"/>
      <c r="S716" s="19"/>
      <c r="T716" s="14"/>
      <c r="U716" s="14"/>
      <c r="V716" s="16"/>
      <c r="W716" s="14"/>
      <c r="X716" s="3"/>
      <c r="Y716" s="3"/>
      <c r="Z716" s="14"/>
      <c r="AC716" s="123"/>
    </row>
    <row r="717" spans="3:29">
      <c r="C717" s="15"/>
      <c r="D717" s="16"/>
      <c r="F717" s="17"/>
      <c r="I717" s="18"/>
      <c r="J717" s="18"/>
      <c r="M717" s="19"/>
      <c r="N717" s="23"/>
      <c r="O717" s="23"/>
      <c r="P717" s="23"/>
      <c r="Q717" s="23"/>
      <c r="R717" s="23"/>
      <c r="S717" s="19"/>
      <c r="T717" s="14"/>
      <c r="U717" s="14"/>
      <c r="V717" s="16"/>
      <c r="W717" s="14"/>
      <c r="X717" s="3"/>
      <c r="Y717" s="3"/>
      <c r="Z717" s="14"/>
      <c r="AC717" s="123"/>
    </row>
    <row r="718" spans="3:29">
      <c r="C718" s="15"/>
      <c r="D718" s="16"/>
      <c r="F718" s="17"/>
      <c r="I718" s="18"/>
      <c r="J718" s="18"/>
      <c r="M718" s="19"/>
      <c r="N718" s="23"/>
      <c r="O718" s="23"/>
      <c r="P718" s="23"/>
      <c r="Q718" s="23"/>
      <c r="R718" s="23"/>
      <c r="S718" s="19"/>
      <c r="T718" s="14"/>
      <c r="U718" s="14"/>
      <c r="V718" s="16"/>
      <c r="W718" s="14"/>
      <c r="X718" s="3"/>
      <c r="Y718" s="3"/>
      <c r="Z718" s="14"/>
      <c r="AC718" s="123"/>
    </row>
    <row r="719" spans="3:29">
      <c r="C719" s="15"/>
      <c r="D719" s="16"/>
      <c r="F719" s="17"/>
      <c r="I719" s="18"/>
      <c r="J719" s="18"/>
      <c r="M719" s="19"/>
      <c r="N719" s="23"/>
      <c r="O719" s="23"/>
      <c r="P719" s="23"/>
      <c r="Q719" s="23"/>
      <c r="R719" s="23"/>
      <c r="S719" s="19"/>
      <c r="T719" s="14"/>
      <c r="U719" s="14"/>
      <c r="V719" s="16"/>
      <c r="W719" s="14"/>
      <c r="X719" s="3"/>
      <c r="Y719" s="3"/>
      <c r="Z719" s="14"/>
      <c r="AC719" s="123"/>
    </row>
    <row r="720" spans="3:29">
      <c r="C720" s="15"/>
      <c r="D720" s="16"/>
      <c r="F720" s="17"/>
      <c r="I720" s="18"/>
      <c r="J720" s="18"/>
      <c r="M720" s="19"/>
      <c r="N720" s="23"/>
      <c r="O720" s="23"/>
      <c r="P720" s="23"/>
      <c r="Q720" s="23"/>
      <c r="R720" s="23"/>
      <c r="S720" s="19"/>
      <c r="T720" s="14"/>
      <c r="U720" s="14"/>
      <c r="V720" s="16"/>
      <c r="W720" s="14"/>
      <c r="X720" s="3"/>
      <c r="Y720" s="3"/>
      <c r="Z720" s="14"/>
      <c r="AC720" s="123"/>
    </row>
    <row r="721" spans="3:29">
      <c r="C721" s="15"/>
      <c r="D721" s="16"/>
      <c r="F721" s="17"/>
      <c r="I721" s="18"/>
      <c r="J721" s="18"/>
      <c r="M721" s="19"/>
      <c r="N721" s="23"/>
      <c r="O721" s="23"/>
      <c r="P721" s="23"/>
      <c r="Q721" s="23"/>
      <c r="R721" s="23"/>
      <c r="S721" s="19"/>
      <c r="T721" s="14"/>
      <c r="U721" s="14"/>
      <c r="V721" s="16"/>
      <c r="W721" s="14"/>
      <c r="X721" s="3"/>
      <c r="Y721" s="3"/>
      <c r="Z721" s="14"/>
      <c r="AC721" s="123"/>
    </row>
    <row r="722" spans="3:29">
      <c r="C722" s="15"/>
      <c r="D722" s="16"/>
      <c r="F722" s="17"/>
      <c r="I722" s="18"/>
      <c r="J722" s="18"/>
      <c r="M722" s="19"/>
      <c r="N722" s="23"/>
      <c r="O722" s="23"/>
      <c r="P722" s="23"/>
      <c r="Q722" s="23"/>
      <c r="R722" s="23"/>
      <c r="S722" s="19"/>
      <c r="T722" s="14"/>
      <c r="U722" s="14"/>
      <c r="V722" s="16"/>
      <c r="W722" s="14"/>
      <c r="X722" s="3"/>
      <c r="Y722" s="3"/>
      <c r="Z722" s="14"/>
      <c r="AC722" s="123"/>
    </row>
    <row r="723" spans="3:29">
      <c r="C723" s="15"/>
      <c r="D723" s="16"/>
      <c r="F723" s="17"/>
      <c r="I723" s="18"/>
      <c r="J723" s="18"/>
      <c r="M723" s="19"/>
      <c r="N723" s="23"/>
      <c r="O723" s="23"/>
      <c r="P723" s="23"/>
      <c r="Q723" s="23"/>
      <c r="R723" s="23"/>
      <c r="S723" s="19"/>
      <c r="T723" s="14"/>
      <c r="U723" s="14"/>
      <c r="V723" s="16"/>
      <c r="W723" s="14"/>
      <c r="X723" s="3"/>
      <c r="Y723" s="3"/>
      <c r="Z723" s="14"/>
      <c r="AC723" s="123"/>
    </row>
    <row r="724" spans="3:29">
      <c r="C724" s="15"/>
      <c r="D724" s="16"/>
      <c r="F724" s="17"/>
      <c r="I724" s="18"/>
      <c r="J724" s="18"/>
      <c r="M724" s="19"/>
      <c r="N724" s="23"/>
      <c r="O724" s="23"/>
      <c r="P724" s="23"/>
      <c r="Q724" s="23"/>
      <c r="R724" s="23"/>
      <c r="S724" s="19"/>
      <c r="T724" s="14"/>
      <c r="U724" s="14"/>
      <c r="V724" s="16"/>
      <c r="W724" s="14"/>
      <c r="X724" s="3"/>
      <c r="Y724" s="3"/>
      <c r="Z724" s="14"/>
      <c r="AC724" s="123"/>
    </row>
    <row r="725" spans="3:29">
      <c r="C725" s="15"/>
      <c r="D725" s="16"/>
      <c r="F725" s="17"/>
      <c r="I725" s="18"/>
      <c r="J725" s="18"/>
      <c r="M725" s="19"/>
      <c r="N725" s="23"/>
      <c r="O725" s="23"/>
      <c r="P725" s="23"/>
      <c r="Q725" s="23"/>
      <c r="R725" s="23"/>
      <c r="S725" s="19"/>
      <c r="T725" s="14"/>
      <c r="U725" s="14"/>
      <c r="V725" s="16"/>
      <c r="W725" s="14"/>
      <c r="X725" s="3"/>
      <c r="Y725" s="3"/>
      <c r="Z725" s="14"/>
      <c r="AC725" s="123"/>
    </row>
    <row r="726" spans="3:29">
      <c r="C726" s="15"/>
      <c r="D726" s="16"/>
      <c r="F726" s="17"/>
      <c r="I726" s="18"/>
      <c r="J726" s="18"/>
      <c r="M726" s="19"/>
      <c r="N726" s="23"/>
      <c r="O726" s="23"/>
      <c r="P726" s="23"/>
      <c r="Q726" s="23"/>
      <c r="R726" s="23"/>
      <c r="S726" s="19"/>
      <c r="T726" s="14"/>
      <c r="U726" s="14"/>
      <c r="V726" s="16"/>
      <c r="W726" s="14"/>
      <c r="X726" s="3"/>
      <c r="Y726" s="3"/>
      <c r="Z726" s="14"/>
      <c r="AC726" s="123"/>
    </row>
    <row r="727" spans="3:29" ht="13.5" thickBot="1">
      <c r="C727" s="15"/>
      <c r="D727" s="16"/>
      <c r="F727" s="17"/>
      <c r="I727" s="18"/>
      <c r="J727" s="18"/>
      <c r="M727" s="24"/>
      <c r="N727" s="25"/>
      <c r="O727" s="25"/>
      <c r="P727" s="25"/>
      <c r="Q727" s="25"/>
      <c r="R727" s="25"/>
      <c r="S727" s="24"/>
      <c r="T727" s="14"/>
      <c r="U727" s="14"/>
      <c r="V727" s="16"/>
      <c r="W727" s="14"/>
      <c r="X727" s="3"/>
      <c r="Y727" s="3"/>
      <c r="Z727" s="14"/>
      <c r="AC727" s="123"/>
    </row>
    <row r="728" spans="3:29">
      <c r="M728" s="19"/>
      <c r="N728" s="23"/>
      <c r="O728" s="23"/>
      <c r="P728" s="23"/>
      <c r="Q728" s="23"/>
      <c r="R728" s="23"/>
      <c r="S728" s="19"/>
      <c r="T728" s="14"/>
      <c r="U728" s="14"/>
      <c r="V728" s="16"/>
      <c r="W728" s="14"/>
      <c r="X728" s="14"/>
      <c r="Y728" s="14"/>
      <c r="Z728" s="14"/>
    </row>
    <row r="729" spans="3:29">
      <c r="M729" s="19"/>
      <c r="N729" s="23"/>
      <c r="O729" s="23"/>
      <c r="P729" s="23"/>
      <c r="Q729" s="23"/>
      <c r="R729" s="23"/>
      <c r="S729" s="19"/>
      <c r="T729" s="14"/>
      <c r="U729" s="14"/>
      <c r="V729" s="16"/>
      <c r="W729" s="14"/>
      <c r="X729" s="14"/>
      <c r="Y729" s="14"/>
      <c r="Z729" s="14"/>
    </row>
    <row r="730" spans="3:29">
      <c r="M730" s="19"/>
      <c r="N730" s="23"/>
      <c r="O730" s="23"/>
      <c r="P730" s="23"/>
      <c r="Q730" s="23"/>
      <c r="R730" s="23"/>
      <c r="S730" s="19"/>
      <c r="T730" s="14"/>
      <c r="U730" s="14"/>
      <c r="V730" s="16"/>
      <c r="W730" s="14"/>
      <c r="X730" s="14"/>
      <c r="Y730" s="14"/>
      <c r="Z730" s="14"/>
    </row>
    <row r="731" spans="3:29">
      <c r="M731" s="19"/>
      <c r="N731" s="23"/>
      <c r="O731" s="23"/>
      <c r="P731" s="23"/>
      <c r="Q731" s="23"/>
      <c r="R731" s="23"/>
      <c r="S731" s="19"/>
      <c r="T731" s="14"/>
      <c r="U731" s="14"/>
      <c r="V731" s="16"/>
      <c r="W731" s="14"/>
      <c r="X731" s="14"/>
      <c r="Y731" s="14"/>
      <c r="Z731" s="14"/>
    </row>
    <row r="732" spans="3:29">
      <c r="M732" s="19"/>
      <c r="N732" s="23"/>
      <c r="O732" s="23"/>
      <c r="P732" s="23"/>
      <c r="Q732" s="23"/>
      <c r="R732" s="23"/>
      <c r="S732" s="19"/>
      <c r="T732" s="14"/>
      <c r="U732" s="14"/>
      <c r="V732" s="16"/>
      <c r="W732" s="14"/>
      <c r="X732" s="14"/>
      <c r="Y732" s="14"/>
      <c r="Z732" s="14"/>
    </row>
    <row r="733" spans="3:29">
      <c r="M733" s="19"/>
      <c r="N733" s="23"/>
      <c r="O733" s="23"/>
      <c r="P733" s="23"/>
      <c r="Q733" s="23"/>
      <c r="R733" s="23"/>
      <c r="S733" s="19"/>
      <c r="T733" s="14"/>
      <c r="U733" s="14"/>
      <c r="V733" s="16"/>
      <c r="W733" s="14"/>
      <c r="X733" s="14"/>
      <c r="Y733" s="14"/>
      <c r="Z733" s="14"/>
    </row>
    <row r="734" spans="3:29">
      <c r="M734" s="19"/>
      <c r="N734" s="23"/>
      <c r="O734" s="23"/>
      <c r="P734" s="23"/>
      <c r="Q734" s="23"/>
      <c r="R734" s="23"/>
      <c r="S734" s="19"/>
      <c r="T734" s="14"/>
      <c r="U734" s="14"/>
      <c r="V734" s="16"/>
      <c r="W734" s="14"/>
      <c r="X734" s="14"/>
      <c r="Y734" s="14"/>
      <c r="Z734" s="14"/>
    </row>
    <row r="735" spans="3:29">
      <c r="M735" s="19"/>
      <c r="N735" s="23"/>
      <c r="O735" s="23"/>
      <c r="P735" s="23"/>
      <c r="Q735" s="23"/>
      <c r="R735" s="23"/>
      <c r="S735" s="19"/>
      <c r="T735" s="14"/>
      <c r="U735" s="14"/>
      <c r="V735" s="16"/>
      <c r="W735" s="14"/>
      <c r="X735" s="14"/>
      <c r="Y735" s="14"/>
      <c r="Z735" s="14"/>
    </row>
    <row r="736" spans="3:29">
      <c r="M736" s="19"/>
      <c r="N736" s="23"/>
      <c r="O736" s="23"/>
      <c r="P736" s="23"/>
      <c r="Q736" s="23"/>
      <c r="R736" s="23"/>
      <c r="S736" s="19"/>
      <c r="T736" s="14"/>
      <c r="U736" s="14"/>
      <c r="V736" s="16"/>
      <c r="W736" s="14"/>
      <c r="X736" s="14"/>
      <c r="Y736" s="14"/>
      <c r="Z736" s="14"/>
    </row>
    <row r="737" spans="13:26">
      <c r="M737" s="19"/>
      <c r="N737" s="23"/>
      <c r="O737" s="23"/>
      <c r="P737" s="23"/>
      <c r="Q737" s="23"/>
      <c r="R737" s="23"/>
      <c r="S737" s="19"/>
      <c r="T737" s="14"/>
      <c r="U737" s="14"/>
      <c r="V737" s="16"/>
      <c r="W737" s="14"/>
      <c r="X737" s="14"/>
      <c r="Y737" s="14"/>
      <c r="Z737" s="14"/>
    </row>
    <row r="738" spans="13:26">
      <c r="M738" s="19"/>
      <c r="N738" s="23"/>
      <c r="O738" s="23"/>
      <c r="P738" s="23"/>
      <c r="Q738" s="23"/>
      <c r="R738" s="23"/>
      <c r="S738" s="19"/>
      <c r="T738" s="14"/>
      <c r="U738" s="14"/>
      <c r="V738" s="16"/>
      <c r="W738" s="14"/>
      <c r="X738" s="14"/>
      <c r="Y738" s="14"/>
      <c r="Z738" s="14"/>
    </row>
    <row r="739" spans="13:26">
      <c r="M739" s="19"/>
      <c r="N739" s="23"/>
      <c r="O739" s="23"/>
      <c r="P739" s="23"/>
      <c r="Q739" s="23"/>
      <c r="R739" s="23"/>
      <c r="S739" s="19"/>
      <c r="T739" s="14"/>
      <c r="U739" s="14"/>
      <c r="V739" s="16"/>
      <c r="W739" s="14"/>
      <c r="X739" s="14"/>
      <c r="Y739" s="14"/>
      <c r="Z739" s="14"/>
    </row>
    <row r="740" spans="13:26">
      <c r="M740" s="19"/>
      <c r="N740" s="23"/>
      <c r="O740" s="23"/>
      <c r="P740" s="23"/>
      <c r="Q740" s="23"/>
      <c r="R740" s="23"/>
      <c r="S740" s="19"/>
      <c r="T740" s="14"/>
      <c r="U740" s="14"/>
      <c r="V740" s="16"/>
      <c r="W740" s="14"/>
      <c r="X740" s="14"/>
      <c r="Y740" s="14"/>
      <c r="Z740" s="14"/>
    </row>
    <row r="741" spans="13:26">
      <c r="M741" s="19"/>
      <c r="N741" s="23"/>
      <c r="O741" s="23"/>
      <c r="P741" s="23"/>
      <c r="Q741" s="23"/>
      <c r="R741" s="23"/>
      <c r="S741" s="19"/>
      <c r="T741" s="14"/>
      <c r="U741" s="14"/>
      <c r="V741" s="16"/>
      <c r="W741" s="14"/>
      <c r="X741" s="14"/>
      <c r="Y741" s="14"/>
      <c r="Z741" s="14"/>
    </row>
    <row r="742" spans="13:26">
      <c r="M742" s="19"/>
      <c r="N742" s="23"/>
      <c r="O742" s="23"/>
      <c r="P742" s="23"/>
      <c r="Q742" s="23"/>
      <c r="R742" s="23"/>
      <c r="S742" s="19"/>
      <c r="T742" s="14"/>
      <c r="U742" s="14"/>
      <c r="V742" s="16"/>
      <c r="W742" s="14"/>
      <c r="X742" s="14"/>
      <c r="Y742" s="14"/>
      <c r="Z742" s="14"/>
    </row>
    <row r="743" spans="13:26">
      <c r="M743" s="19"/>
      <c r="N743" s="23"/>
      <c r="O743" s="23"/>
      <c r="P743" s="23"/>
      <c r="Q743" s="23"/>
      <c r="R743" s="23"/>
      <c r="S743" s="19"/>
      <c r="T743" s="14"/>
      <c r="U743" s="14"/>
      <c r="V743" s="16"/>
      <c r="W743" s="14"/>
      <c r="X743" s="14"/>
      <c r="Y743" s="14"/>
      <c r="Z743" s="14"/>
    </row>
    <row r="744" spans="13:26">
      <c r="M744" s="19"/>
      <c r="N744" s="23"/>
      <c r="O744" s="23"/>
      <c r="P744" s="23"/>
      <c r="Q744" s="23"/>
      <c r="R744" s="23"/>
      <c r="S744" s="19"/>
      <c r="T744" s="14"/>
      <c r="U744" s="14"/>
      <c r="V744" s="16"/>
      <c r="W744" s="14"/>
      <c r="X744" s="14"/>
      <c r="Y744" s="14"/>
      <c r="Z744" s="14"/>
    </row>
    <row r="745" spans="13:26">
      <c r="M745" s="19"/>
      <c r="N745" s="23"/>
      <c r="O745" s="23"/>
      <c r="P745" s="23"/>
      <c r="Q745" s="23"/>
      <c r="R745" s="23"/>
      <c r="S745" s="19"/>
      <c r="T745" s="14"/>
      <c r="U745" s="14"/>
      <c r="V745" s="16"/>
      <c r="W745" s="14"/>
      <c r="X745" s="14"/>
      <c r="Y745" s="14"/>
      <c r="Z745" s="14"/>
    </row>
    <row r="746" spans="13:26">
      <c r="M746" s="19"/>
      <c r="N746" s="23"/>
      <c r="O746" s="23"/>
      <c r="P746" s="23"/>
      <c r="Q746" s="23"/>
      <c r="R746" s="23"/>
      <c r="S746" s="19"/>
      <c r="T746" s="14"/>
      <c r="U746" s="14"/>
      <c r="V746" s="16"/>
      <c r="W746" s="14"/>
      <c r="X746" s="14"/>
      <c r="Y746" s="14"/>
      <c r="Z746" s="14"/>
    </row>
    <row r="747" spans="13:26">
      <c r="M747" s="19"/>
      <c r="N747" s="23"/>
      <c r="O747" s="23"/>
      <c r="P747" s="23"/>
      <c r="Q747" s="23"/>
      <c r="R747" s="23"/>
      <c r="S747" s="19"/>
      <c r="T747" s="14"/>
      <c r="U747" s="14"/>
      <c r="V747" s="16"/>
      <c r="W747" s="14"/>
      <c r="X747" s="14"/>
      <c r="Y747" s="14"/>
      <c r="Z747" s="14"/>
    </row>
    <row r="748" spans="13:26">
      <c r="M748" s="19"/>
      <c r="N748" s="23"/>
      <c r="O748" s="23"/>
      <c r="P748" s="23"/>
      <c r="Q748" s="23"/>
      <c r="R748" s="23"/>
      <c r="S748" s="19"/>
      <c r="T748" s="14"/>
      <c r="U748" s="14"/>
      <c r="V748" s="16"/>
      <c r="W748" s="14"/>
      <c r="X748" s="14"/>
      <c r="Y748" s="14"/>
      <c r="Z748" s="14"/>
    </row>
    <row r="749" spans="13:26">
      <c r="M749" s="19"/>
      <c r="N749" s="23"/>
      <c r="O749" s="23"/>
      <c r="P749" s="23"/>
      <c r="Q749" s="23"/>
      <c r="R749" s="23"/>
      <c r="S749" s="19"/>
      <c r="T749" s="14"/>
      <c r="U749" s="14"/>
      <c r="V749" s="16"/>
      <c r="W749" s="14"/>
      <c r="X749" s="14"/>
      <c r="Y749" s="14"/>
      <c r="Z749" s="14"/>
    </row>
    <row r="750" spans="13:26">
      <c r="M750" s="19"/>
      <c r="N750" s="23"/>
      <c r="O750" s="23"/>
      <c r="P750" s="23"/>
      <c r="Q750" s="23"/>
      <c r="R750" s="23"/>
      <c r="S750" s="19"/>
      <c r="T750" s="14"/>
      <c r="U750" s="14"/>
      <c r="V750" s="16"/>
      <c r="W750" s="14"/>
      <c r="X750" s="14"/>
      <c r="Y750" s="14"/>
      <c r="Z750" s="14"/>
    </row>
    <row r="751" spans="13:26">
      <c r="M751" s="19"/>
      <c r="N751" s="23"/>
      <c r="O751" s="23"/>
      <c r="P751" s="23"/>
      <c r="Q751" s="23"/>
      <c r="R751" s="23"/>
      <c r="S751" s="19"/>
      <c r="T751" s="14"/>
      <c r="U751" s="14"/>
      <c r="V751" s="16"/>
      <c r="W751" s="14"/>
      <c r="X751" s="14"/>
      <c r="Y751" s="14"/>
      <c r="Z751" s="14"/>
    </row>
    <row r="752" spans="13:26">
      <c r="M752" s="19"/>
      <c r="N752" s="23"/>
      <c r="O752" s="23"/>
      <c r="P752" s="23"/>
      <c r="Q752" s="23"/>
      <c r="R752" s="23"/>
      <c r="S752" s="19"/>
      <c r="T752" s="14"/>
      <c r="U752" s="14"/>
      <c r="V752" s="16"/>
      <c r="W752" s="14"/>
      <c r="X752" s="14"/>
      <c r="Y752" s="14"/>
      <c r="Z752" s="14"/>
    </row>
    <row r="753" spans="13:26">
      <c r="M753" s="19"/>
      <c r="N753" s="23"/>
      <c r="O753" s="23"/>
      <c r="P753" s="23"/>
      <c r="Q753" s="23"/>
      <c r="R753" s="23"/>
      <c r="S753" s="19"/>
      <c r="T753" s="14"/>
      <c r="U753" s="14"/>
      <c r="V753" s="16"/>
      <c r="W753" s="14"/>
      <c r="X753" s="14"/>
      <c r="Y753" s="14"/>
      <c r="Z753" s="14"/>
    </row>
    <row r="754" spans="13:26">
      <c r="M754" s="19"/>
      <c r="N754" s="23"/>
      <c r="O754" s="23"/>
      <c r="P754" s="23"/>
      <c r="Q754" s="23"/>
      <c r="R754" s="23"/>
      <c r="S754" s="19"/>
      <c r="T754" s="14"/>
      <c r="U754" s="14"/>
      <c r="V754" s="16"/>
      <c r="W754" s="14"/>
      <c r="X754" s="14"/>
      <c r="Y754" s="14"/>
      <c r="Z754" s="14"/>
    </row>
    <row r="755" spans="13:26">
      <c r="M755" s="19"/>
      <c r="N755" s="23"/>
      <c r="O755" s="23"/>
      <c r="P755" s="23"/>
      <c r="Q755" s="23"/>
      <c r="R755" s="23"/>
      <c r="S755" s="19"/>
      <c r="T755" s="14"/>
      <c r="U755" s="14"/>
      <c r="V755" s="16"/>
      <c r="W755" s="14"/>
      <c r="X755" s="14"/>
      <c r="Y755" s="14"/>
      <c r="Z755" s="14"/>
    </row>
    <row r="756" spans="13:26">
      <c r="M756" s="19"/>
      <c r="N756" s="23"/>
      <c r="O756" s="23"/>
      <c r="P756" s="23"/>
      <c r="Q756" s="23"/>
      <c r="R756" s="23"/>
      <c r="S756" s="19"/>
      <c r="T756" s="14"/>
      <c r="U756" s="14"/>
      <c r="V756" s="16"/>
      <c r="W756" s="14"/>
      <c r="X756" s="14"/>
      <c r="Y756" s="14"/>
      <c r="Z756" s="14"/>
    </row>
    <row r="757" spans="13:26">
      <c r="M757" s="19"/>
      <c r="N757" s="23"/>
      <c r="O757" s="23"/>
      <c r="P757" s="23"/>
      <c r="Q757" s="23"/>
      <c r="R757" s="23"/>
      <c r="S757" s="19"/>
      <c r="T757" s="14"/>
      <c r="U757" s="14"/>
      <c r="V757" s="16"/>
      <c r="W757" s="14"/>
      <c r="X757" s="14"/>
      <c r="Y757" s="14"/>
      <c r="Z757" s="14"/>
    </row>
    <row r="758" spans="13:26">
      <c r="M758" s="19"/>
      <c r="N758" s="23"/>
      <c r="O758" s="23"/>
      <c r="P758" s="23"/>
      <c r="Q758" s="23"/>
      <c r="R758" s="23"/>
      <c r="S758" s="19"/>
      <c r="T758" s="14"/>
      <c r="U758" s="14"/>
      <c r="V758" s="16"/>
      <c r="W758" s="14"/>
      <c r="X758" s="14"/>
      <c r="Y758" s="14"/>
      <c r="Z758" s="14"/>
    </row>
    <row r="759" spans="13:26">
      <c r="M759" s="19"/>
      <c r="N759" s="23"/>
      <c r="O759" s="23"/>
      <c r="P759" s="23"/>
      <c r="Q759" s="23"/>
      <c r="R759" s="23"/>
      <c r="S759" s="19"/>
      <c r="T759" s="14"/>
      <c r="U759" s="14"/>
      <c r="V759" s="16"/>
      <c r="W759" s="14"/>
      <c r="X759" s="14"/>
      <c r="Y759" s="14"/>
      <c r="Z759" s="14"/>
    </row>
    <row r="760" spans="13:26">
      <c r="M760" s="19"/>
      <c r="N760" s="23"/>
      <c r="O760" s="23"/>
      <c r="P760" s="23"/>
      <c r="Q760" s="23"/>
      <c r="R760" s="23"/>
      <c r="S760" s="19"/>
      <c r="T760" s="14"/>
      <c r="U760" s="14"/>
      <c r="V760" s="16"/>
      <c r="W760" s="14"/>
      <c r="X760" s="14"/>
      <c r="Y760" s="14"/>
      <c r="Z760" s="14"/>
    </row>
    <row r="761" spans="13:26">
      <c r="M761" s="19"/>
      <c r="N761" s="23"/>
      <c r="O761" s="23"/>
      <c r="P761" s="23"/>
      <c r="Q761" s="23"/>
      <c r="R761" s="23"/>
      <c r="S761" s="19"/>
      <c r="T761" s="14"/>
      <c r="U761" s="14"/>
      <c r="V761" s="16"/>
      <c r="W761" s="14"/>
      <c r="X761" s="14"/>
      <c r="Y761" s="14"/>
      <c r="Z761" s="14"/>
    </row>
    <row r="762" spans="13:26">
      <c r="M762" s="19"/>
      <c r="N762" s="23"/>
      <c r="O762" s="23"/>
      <c r="P762" s="23"/>
      <c r="Q762" s="23"/>
      <c r="R762" s="23"/>
      <c r="S762" s="19"/>
      <c r="T762" s="14"/>
      <c r="U762" s="14"/>
      <c r="V762" s="16"/>
      <c r="W762" s="14"/>
      <c r="X762" s="14"/>
      <c r="Y762" s="14"/>
      <c r="Z762" s="14"/>
    </row>
    <row r="763" spans="13:26">
      <c r="M763" s="19"/>
      <c r="N763" s="23"/>
      <c r="O763" s="23"/>
      <c r="P763" s="23"/>
      <c r="Q763" s="23"/>
      <c r="R763" s="23"/>
      <c r="S763" s="19"/>
      <c r="T763" s="14"/>
      <c r="U763" s="14"/>
      <c r="V763" s="16"/>
      <c r="W763" s="14"/>
      <c r="X763" s="14"/>
      <c r="Y763" s="14"/>
      <c r="Z763" s="14"/>
    </row>
    <row r="764" spans="13:26">
      <c r="M764" s="19"/>
      <c r="N764" s="23"/>
      <c r="O764" s="23"/>
      <c r="P764" s="23"/>
      <c r="Q764" s="23"/>
      <c r="R764" s="23"/>
      <c r="S764" s="19"/>
      <c r="T764" s="14"/>
      <c r="U764" s="14"/>
      <c r="V764" s="16"/>
      <c r="W764" s="14"/>
      <c r="X764" s="14"/>
      <c r="Y764" s="14"/>
      <c r="Z764" s="14"/>
    </row>
    <row r="765" spans="13:26">
      <c r="M765" s="19"/>
      <c r="N765" s="23"/>
      <c r="O765" s="23"/>
      <c r="P765" s="23"/>
      <c r="Q765" s="23"/>
      <c r="R765" s="23"/>
      <c r="S765" s="19"/>
      <c r="T765" s="14"/>
      <c r="U765" s="14"/>
      <c r="V765" s="16"/>
      <c r="W765" s="14"/>
      <c r="X765" s="14"/>
      <c r="Y765" s="14"/>
      <c r="Z765" s="14"/>
    </row>
    <row r="766" spans="13:26">
      <c r="M766" s="19"/>
      <c r="N766" s="23"/>
      <c r="O766" s="23"/>
      <c r="P766" s="23"/>
      <c r="Q766" s="23"/>
      <c r="R766" s="23"/>
      <c r="S766" s="19"/>
      <c r="T766" s="14"/>
      <c r="U766" s="14"/>
      <c r="V766" s="16"/>
      <c r="W766" s="14"/>
      <c r="X766" s="14"/>
      <c r="Y766" s="14"/>
      <c r="Z766" s="14"/>
    </row>
    <row r="767" spans="13:26">
      <c r="M767" s="14"/>
      <c r="N767" s="14"/>
      <c r="O767" s="14"/>
      <c r="P767" s="14"/>
      <c r="Q767" s="14"/>
      <c r="R767" s="14"/>
      <c r="S767" s="14"/>
      <c r="T767" s="14"/>
      <c r="U767" s="14"/>
      <c r="V767" s="16"/>
      <c r="W767" s="14"/>
      <c r="X767" s="14"/>
      <c r="Y767" s="14"/>
      <c r="Z767" s="14"/>
    </row>
    <row r="768" spans="13:26">
      <c r="M768" s="14"/>
      <c r="N768" s="14"/>
      <c r="O768" s="14"/>
      <c r="P768" s="14"/>
      <c r="Q768" s="14"/>
      <c r="R768" s="14"/>
      <c r="S768" s="14"/>
      <c r="T768" s="14"/>
      <c r="U768" s="14"/>
      <c r="V768" s="16"/>
      <c r="W768" s="14"/>
      <c r="X768" s="14"/>
      <c r="Y768" s="14"/>
      <c r="Z768" s="14"/>
    </row>
    <row r="769" spans="13:26">
      <c r="M769" s="14"/>
      <c r="N769" s="14"/>
      <c r="O769" s="14"/>
      <c r="P769" s="14"/>
      <c r="Q769" s="14"/>
      <c r="R769" s="14"/>
      <c r="S769" s="14"/>
      <c r="T769" s="14"/>
      <c r="U769" s="14"/>
      <c r="V769" s="16"/>
      <c r="W769" s="14"/>
      <c r="X769" s="14"/>
      <c r="Y769" s="14"/>
      <c r="Z769" s="14"/>
    </row>
    <row r="770" spans="13:26">
      <c r="M770" s="14"/>
      <c r="N770" s="14"/>
      <c r="O770" s="14"/>
      <c r="P770" s="14"/>
      <c r="Q770" s="14"/>
      <c r="R770" s="14"/>
      <c r="S770" s="14"/>
      <c r="T770" s="14"/>
      <c r="U770" s="14"/>
      <c r="V770" s="16"/>
      <c r="W770" s="14"/>
      <c r="X770" s="14"/>
      <c r="Y770" s="14"/>
      <c r="Z770" s="14"/>
    </row>
    <row r="771" spans="13:26">
      <c r="M771" s="14"/>
      <c r="N771" s="14"/>
      <c r="O771" s="14"/>
      <c r="P771" s="14"/>
      <c r="Q771" s="14"/>
      <c r="R771" s="14"/>
      <c r="S771" s="14"/>
      <c r="T771" s="14"/>
      <c r="U771" s="14"/>
      <c r="V771" s="16"/>
      <c r="W771" s="14"/>
      <c r="X771" s="14"/>
      <c r="Y771" s="14"/>
      <c r="Z771" s="14"/>
    </row>
    <row r="772" spans="13:26">
      <c r="M772" s="14"/>
      <c r="N772" s="14"/>
      <c r="O772" s="14"/>
      <c r="P772" s="14"/>
      <c r="Q772" s="14"/>
      <c r="R772" s="14"/>
      <c r="S772" s="14"/>
      <c r="T772" s="14"/>
      <c r="U772" s="14"/>
      <c r="V772" s="16"/>
      <c r="W772" s="14"/>
      <c r="X772" s="14"/>
      <c r="Y772" s="14"/>
      <c r="Z772" s="14"/>
    </row>
    <row r="773" spans="13:26">
      <c r="M773" s="14"/>
      <c r="N773" s="14"/>
      <c r="O773" s="14"/>
      <c r="P773" s="14"/>
      <c r="Q773" s="14"/>
      <c r="R773" s="14"/>
      <c r="S773" s="14"/>
      <c r="T773" s="14"/>
      <c r="U773" s="14"/>
      <c r="V773" s="16"/>
      <c r="W773" s="14"/>
      <c r="X773" s="14"/>
      <c r="Y773" s="14"/>
      <c r="Z773" s="14"/>
    </row>
    <row r="774" spans="13:26">
      <c r="M774" s="14"/>
      <c r="N774" s="14"/>
      <c r="O774" s="14"/>
      <c r="P774" s="14"/>
      <c r="Q774" s="14"/>
      <c r="R774" s="14"/>
      <c r="S774" s="14"/>
      <c r="T774" s="14"/>
      <c r="U774" s="14"/>
      <c r="V774" s="16"/>
      <c r="W774" s="14"/>
      <c r="X774" s="14"/>
      <c r="Y774" s="14"/>
      <c r="Z774" s="14"/>
    </row>
    <row r="775" spans="13:26">
      <c r="M775" s="14"/>
      <c r="N775" s="14"/>
      <c r="O775" s="14"/>
      <c r="P775" s="14"/>
      <c r="Q775" s="14"/>
      <c r="R775" s="14"/>
      <c r="S775" s="14"/>
      <c r="T775" s="14"/>
      <c r="U775" s="14"/>
      <c r="V775" s="16"/>
      <c r="W775" s="14"/>
      <c r="X775" s="14"/>
      <c r="Y775" s="14"/>
      <c r="Z775" s="14"/>
    </row>
    <row r="776" spans="13:26">
      <c r="M776" s="14"/>
      <c r="N776" s="14"/>
      <c r="O776" s="14"/>
      <c r="P776" s="14"/>
      <c r="Q776" s="14"/>
      <c r="R776" s="14"/>
      <c r="S776" s="14"/>
      <c r="T776" s="14"/>
      <c r="U776" s="14"/>
      <c r="V776" s="16"/>
      <c r="W776" s="14"/>
      <c r="X776" s="14"/>
      <c r="Y776" s="14"/>
      <c r="Z776" s="14"/>
    </row>
    <row r="777" spans="13:26">
      <c r="M777" s="14"/>
      <c r="N777" s="14"/>
      <c r="O777" s="14"/>
      <c r="P777" s="14"/>
      <c r="Q777" s="14"/>
      <c r="R777" s="14"/>
      <c r="S777" s="14"/>
      <c r="T777" s="14"/>
      <c r="U777" s="14"/>
      <c r="V777" s="14"/>
      <c r="W777" s="14"/>
      <c r="X777" s="14"/>
      <c r="Y777" s="14"/>
      <c r="Z777" s="14"/>
    </row>
    <row r="778" spans="13:26">
      <c r="M778" s="14"/>
      <c r="N778" s="14"/>
      <c r="O778" s="14"/>
      <c r="P778" s="14"/>
      <c r="Q778" s="14"/>
      <c r="R778" s="14"/>
      <c r="S778" s="14"/>
      <c r="T778" s="14"/>
      <c r="U778" s="14"/>
      <c r="V778" s="14"/>
      <c r="W778" s="14"/>
      <c r="X778" s="14"/>
      <c r="Y778" s="14"/>
      <c r="Z778" s="14"/>
    </row>
    <row r="779" spans="13:26">
      <c r="M779" s="14"/>
      <c r="N779" s="14"/>
      <c r="O779" s="14"/>
      <c r="P779" s="14"/>
      <c r="Q779" s="14"/>
      <c r="R779" s="14"/>
      <c r="S779" s="14"/>
      <c r="T779" s="14"/>
      <c r="U779" s="14"/>
      <c r="V779" s="14"/>
      <c r="W779" s="14"/>
      <c r="X779" s="14"/>
      <c r="Y779" s="14"/>
      <c r="Z779" s="14"/>
    </row>
    <row r="780" spans="13:26">
      <c r="M780" s="14"/>
      <c r="N780" s="14"/>
      <c r="O780" s="14"/>
      <c r="P780" s="14"/>
      <c r="Q780" s="14"/>
      <c r="R780" s="14"/>
      <c r="S780" s="14"/>
      <c r="T780" s="14"/>
      <c r="U780" s="14"/>
      <c r="V780" s="14"/>
      <c r="W780" s="14"/>
      <c r="X780" s="14"/>
      <c r="Y780" s="14"/>
      <c r="Z780" s="14"/>
    </row>
    <row r="781" spans="13:26">
      <c r="M781" s="14"/>
      <c r="N781" s="14"/>
      <c r="O781" s="14"/>
      <c r="P781" s="14"/>
      <c r="Q781" s="14"/>
      <c r="R781" s="14"/>
      <c r="S781" s="14"/>
      <c r="T781" s="14"/>
      <c r="U781" s="14"/>
      <c r="V781" s="14"/>
      <c r="W781" s="14"/>
      <c r="X781" s="14"/>
      <c r="Y781" s="14"/>
      <c r="Z781" s="14"/>
    </row>
    <row r="782" spans="13:26">
      <c r="M782" s="14"/>
      <c r="N782" s="14"/>
      <c r="O782" s="14"/>
      <c r="P782" s="14"/>
      <c r="Q782" s="14"/>
      <c r="R782" s="14"/>
      <c r="S782" s="14"/>
      <c r="T782" s="14"/>
      <c r="U782" s="14"/>
      <c r="V782" s="14"/>
      <c r="W782" s="14"/>
      <c r="X782" s="14"/>
      <c r="Y782" s="14"/>
      <c r="Z782" s="14"/>
    </row>
    <row r="783" spans="13:26">
      <c r="M783" s="14"/>
      <c r="N783" s="14"/>
      <c r="O783" s="14"/>
      <c r="P783" s="14"/>
      <c r="Q783" s="14"/>
      <c r="R783" s="14"/>
      <c r="S783" s="14"/>
      <c r="T783" s="14"/>
      <c r="U783" s="14"/>
      <c r="V783" s="14"/>
      <c r="W783" s="14"/>
      <c r="X783" s="14"/>
      <c r="Y783" s="14"/>
      <c r="Z783" s="14"/>
    </row>
    <row r="784" spans="13:26">
      <c r="M784" s="14"/>
      <c r="N784" s="14"/>
      <c r="O784" s="14"/>
      <c r="P784" s="14"/>
      <c r="Q784" s="14"/>
      <c r="R784" s="14"/>
      <c r="S784" s="14"/>
      <c r="T784" s="14"/>
      <c r="U784" s="14"/>
      <c r="V784" s="14"/>
      <c r="W784" s="14"/>
      <c r="X784" s="14"/>
      <c r="Y784" s="14"/>
      <c r="Z784" s="14"/>
    </row>
    <row r="785" spans="13:26">
      <c r="M785" s="14"/>
      <c r="N785" s="14"/>
      <c r="O785" s="14"/>
      <c r="P785" s="14"/>
      <c r="Q785" s="14"/>
      <c r="R785" s="14"/>
      <c r="S785" s="14"/>
      <c r="T785" s="14"/>
      <c r="U785" s="14"/>
      <c r="V785" s="14"/>
      <c r="W785" s="14"/>
      <c r="X785" s="14"/>
      <c r="Y785" s="14"/>
      <c r="Z785" s="14"/>
    </row>
    <row r="786" spans="13:26">
      <c r="M786" s="14"/>
      <c r="N786" s="14"/>
      <c r="O786" s="14"/>
      <c r="P786" s="14"/>
      <c r="Q786" s="14"/>
      <c r="R786" s="14"/>
      <c r="S786" s="14"/>
      <c r="T786" s="14"/>
      <c r="U786" s="14"/>
      <c r="V786" s="14"/>
      <c r="W786" s="14"/>
      <c r="X786" s="14"/>
      <c r="Y786" s="14"/>
      <c r="Z786" s="14"/>
    </row>
    <row r="787" spans="13:26">
      <c r="M787" s="14"/>
      <c r="N787" s="14"/>
      <c r="O787" s="14"/>
      <c r="P787" s="14"/>
      <c r="Q787" s="14"/>
      <c r="R787" s="14"/>
      <c r="S787" s="14"/>
      <c r="T787" s="14"/>
      <c r="U787" s="14"/>
      <c r="V787" s="14"/>
      <c r="W787" s="14"/>
      <c r="X787" s="14"/>
      <c r="Y787" s="14"/>
      <c r="Z787" s="14"/>
    </row>
    <row r="788" spans="13:26">
      <c r="M788" s="14"/>
      <c r="N788" s="14"/>
      <c r="O788" s="14"/>
      <c r="P788" s="14"/>
      <c r="Q788" s="14"/>
      <c r="R788" s="14"/>
      <c r="S788" s="14"/>
      <c r="T788" s="14"/>
      <c r="U788" s="14"/>
      <c r="V788" s="14"/>
      <c r="W788" s="14"/>
      <c r="X788" s="14"/>
      <c r="Y788" s="14"/>
      <c r="Z788" s="14"/>
    </row>
    <row r="789" spans="13:26">
      <c r="M789" s="14"/>
      <c r="N789" s="14"/>
      <c r="O789" s="14"/>
      <c r="P789" s="14"/>
      <c r="Q789" s="14"/>
      <c r="R789" s="14"/>
      <c r="S789" s="14"/>
      <c r="T789" s="14"/>
      <c r="U789" s="14"/>
      <c r="V789" s="14"/>
      <c r="W789" s="14"/>
      <c r="X789" s="14"/>
      <c r="Y789" s="14"/>
      <c r="Z789" s="14"/>
    </row>
    <row r="790" spans="13:26">
      <c r="M790" s="14"/>
      <c r="N790" s="14"/>
      <c r="O790" s="14"/>
      <c r="P790" s="14"/>
      <c r="Q790" s="14"/>
      <c r="R790" s="14"/>
      <c r="S790" s="14"/>
      <c r="T790" s="14"/>
      <c r="U790" s="14"/>
      <c r="V790" s="14"/>
      <c r="W790" s="14"/>
      <c r="X790" s="14"/>
      <c r="Y790" s="14"/>
      <c r="Z790" s="14"/>
    </row>
    <row r="791" spans="13:26">
      <c r="M791" s="14"/>
      <c r="N791" s="14"/>
      <c r="O791" s="14"/>
      <c r="P791" s="14"/>
      <c r="Q791" s="14"/>
      <c r="R791" s="14"/>
      <c r="S791" s="14"/>
      <c r="T791" s="14"/>
      <c r="U791" s="14"/>
      <c r="V791" s="14"/>
      <c r="W791" s="14"/>
      <c r="X791" s="14"/>
      <c r="Y791" s="14"/>
      <c r="Z791" s="14"/>
    </row>
    <row r="792" spans="13:26">
      <c r="M792" s="14"/>
      <c r="N792" s="14"/>
      <c r="O792" s="14"/>
      <c r="P792" s="14"/>
      <c r="Q792" s="14"/>
      <c r="R792" s="14"/>
      <c r="S792" s="14"/>
      <c r="T792" s="14"/>
      <c r="U792" s="14"/>
      <c r="V792" s="14"/>
      <c r="W792" s="14"/>
      <c r="X792" s="14"/>
      <c r="Y792" s="14"/>
      <c r="Z792" s="14"/>
    </row>
    <row r="793" spans="13:26">
      <c r="M793" s="14"/>
      <c r="N793" s="14"/>
      <c r="O793" s="14"/>
      <c r="P793" s="14"/>
      <c r="Q793" s="14"/>
      <c r="R793" s="14"/>
      <c r="S793" s="14"/>
      <c r="T793" s="14"/>
      <c r="U793" s="14"/>
      <c r="V793" s="14"/>
      <c r="W793" s="14"/>
      <c r="X793" s="14"/>
      <c r="Y793" s="14"/>
      <c r="Z793" s="14"/>
    </row>
    <row r="794" spans="13:26">
      <c r="M794" s="14"/>
      <c r="N794" s="14"/>
      <c r="O794" s="14"/>
      <c r="P794" s="14"/>
      <c r="Q794" s="14"/>
      <c r="R794" s="14"/>
      <c r="S794" s="14"/>
      <c r="T794" s="14"/>
      <c r="U794" s="14"/>
      <c r="V794" s="14"/>
      <c r="W794" s="14"/>
      <c r="X794" s="14"/>
      <c r="Y794" s="14"/>
      <c r="Z794" s="14"/>
    </row>
    <row r="795" spans="13:26">
      <c r="M795" s="14"/>
      <c r="N795" s="14"/>
      <c r="O795" s="14"/>
      <c r="P795" s="14"/>
      <c r="Q795" s="14"/>
      <c r="R795" s="14"/>
      <c r="S795" s="14"/>
      <c r="T795" s="14"/>
      <c r="U795" s="14"/>
      <c r="V795" s="14"/>
      <c r="W795" s="14"/>
      <c r="X795" s="14"/>
      <c r="Y795" s="14"/>
      <c r="Z795" s="14"/>
    </row>
    <row r="796" spans="13:26">
      <c r="M796" s="14"/>
      <c r="N796" s="14"/>
      <c r="O796" s="14"/>
      <c r="P796" s="14"/>
      <c r="Q796" s="14"/>
      <c r="R796" s="14"/>
      <c r="S796" s="14"/>
      <c r="T796" s="14"/>
      <c r="U796" s="14"/>
      <c r="V796" s="14"/>
      <c r="W796" s="14"/>
      <c r="X796" s="14"/>
      <c r="Y796" s="14"/>
      <c r="Z796" s="14"/>
    </row>
    <row r="797" spans="13:26">
      <c r="M797" s="14"/>
      <c r="N797" s="14"/>
      <c r="O797" s="14"/>
      <c r="P797" s="14"/>
      <c r="Q797" s="14"/>
      <c r="R797" s="14"/>
      <c r="S797" s="14"/>
      <c r="T797" s="14"/>
      <c r="U797" s="14"/>
      <c r="V797" s="14"/>
      <c r="W797" s="14"/>
      <c r="X797" s="14"/>
      <c r="Y797" s="14"/>
      <c r="Z797" s="14"/>
    </row>
    <row r="798" spans="13:26">
      <c r="M798" s="14"/>
      <c r="N798" s="14"/>
      <c r="O798" s="14"/>
      <c r="P798" s="14"/>
      <c r="Q798" s="14"/>
      <c r="R798" s="14"/>
      <c r="S798" s="14"/>
      <c r="T798" s="14"/>
      <c r="U798" s="14"/>
      <c r="V798" s="14"/>
      <c r="W798" s="14"/>
      <c r="X798" s="14"/>
      <c r="Y798" s="14"/>
      <c r="Z798" s="14"/>
    </row>
    <row r="799" spans="13:26">
      <c r="M799" s="14"/>
      <c r="N799" s="14"/>
      <c r="O799" s="14"/>
      <c r="P799" s="14"/>
      <c r="Q799" s="14"/>
      <c r="R799" s="14"/>
      <c r="S799" s="14"/>
      <c r="T799" s="14"/>
      <c r="U799" s="14"/>
      <c r="V799" s="14"/>
      <c r="W799" s="14"/>
      <c r="X799" s="14"/>
      <c r="Y799" s="14"/>
      <c r="Z799" s="14"/>
    </row>
    <row r="800" spans="13:26">
      <c r="M800" s="14"/>
      <c r="N800" s="14"/>
      <c r="O800" s="14"/>
      <c r="P800" s="14"/>
      <c r="Q800" s="14"/>
      <c r="R800" s="14"/>
      <c r="S800" s="14"/>
      <c r="T800" s="14"/>
      <c r="U800" s="14"/>
      <c r="V800" s="14"/>
      <c r="W800" s="14"/>
      <c r="X800" s="14"/>
      <c r="Y800" s="14"/>
      <c r="Z800" s="14"/>
    </row>
    <row r="801" spans="13:26">
      <c r="M801" s="14"/>
      <c r="N801" s="14"/>
      <c r="O801" s="14"/>
      <c r="P801" s="14"/>
      <c r="Q801" s="14"/>
      <c r="R801" s="14"/>
      <c r="S801" s="14"/>
      <c r="T801" s="14"/>
      <c r="U801" s="14"/>
      <c r="V801" s="14"/>
      <c r="W801" s="14"/>
      <c r="X801" s="14"/>
      <c r="Y801" s="14"/>
      <c r="Z801" s="14"/>
    </row>
    <row r="802" spans="13:26">
      <c r="M802" s="14"/>
      <c r="N802" s="14"/>
      <c r="O802" s="14"/>
      <c r="P802" s="14"/>
      <c r="Q802" s="14"/>
      <c r="R802" s="14"/>
      <c r="S802" s="14"/>
      <c r="T802" s="14"/>
      <c r="U802" s="14"/>
      <c r="V802" s="14"/>
      <c r="W802" s="14"/>
      <c r="X802" s="14"/>
      <c r="Y802" s="14"/>
      <c r="Z802" s="14"/>
    </row>
    <row r="803" spans="13:26">
      <c r="M803" s="14"/>
      <c r="N803" s="14"/>
      <c r="O803" s="14"/>
      <c r="P803" s="14"/>
      <c r="Q803" s="14"/>
      <c r="R803" s="14"/>
      <c r="S803" s="14"/>
      <c r="T803" s="14"/>
      <c r="U803" s="14"/>
      <c r="V803" s="14"/>
      <c r="W803" s="14"/>
      <c r="X803" s="14"/>
      <c r="Y803" s="14"/>
      <c r="Z803" s="14"/>
    </row>
    <row r="804" spans="13:26">
      <c r="M804" s="14"/>
      <c r="N804" s="14"/>
      <c r="O804" s="14"/>
      <c r="P804" s="14"/>
      <c r="Q804" s="14"/>
      <c r="R804" s="14"/>
      <c r="S804" s="14"/>
      <c r="T804" s="14"/>
      <c r="U804" s="14"/>
      <c r="V804" s="14"/>
      <c r="W804" s="14"/>
      <c r="X804" s="14"/>
      <c r="Y804" s="14"/>
      <c r="Z804" s="14"/>
    </row>
    <row r="805" spans="13:26">
      <c r="M805" s="14"/>
      <c r="N805" s="14"/>
      <c r="O805" s="14"/>
      <c r="P805" s="14"/>
      <c r="Q805" s="14"/>
      <c r="R805" s="14"/>
      <c r="S805" s="14"/>
      <c r="T805" s="14"/>
      <c r="U805" s="14"/>
      <c r="V805" s="14"/>
      <c r="W805" s="14"/>
      <c r="X805" s="14"/>
      <c r="Y805" s="14"/>
      <c r="Z805" s="14"/>
    </row>
    <row r="806" spans="13:26">
      <c r="M806" s="14"/>
      <c r="N806" s="14"/>
      <c r="O806" s="14"/>
      <c r="P806" s="14"/>
      <c r="Q806" s="14"/>
      <c r="R806" s="14"/>
      <c r="S806" s="14"/>
      <c r="T806" s="14"/>
      <c r="U806" s="14"/>
      <c r="V806" s="14"/>
      <c r="W806" s="14"/>
      <c r="X806" s="14"/>
      <c r="Y806" s="14"/>
      <c r="Z806" s="14"/>
    </row>
    <row r="807" spans="13:26">
      <c r="M807" s="14"/>
      <c r="N807" s="14"/>
      <c r="O807" s="14"/>
      <c r="P807" s="14"/>
      <c r="Q807" s="14"/>
      <c r="R807" s="14"/>
      <c r="S807" s="14"/>
      <c r="T807" s="14"/>
      <c r="U807" s="14"/>
      <c r="V807" s="14"/>
      <c r="W807" s="14"/>
      <c r="X807" s="14"/>
      <c r="Y807" s="14"/>
      <c r="Z807" s="14"/>
    </row>
    <row r="808" spans="13:26">
      <c r="M808" s="14"/>
      <c r="N808" s="14"/>
      <c r="O808" s="14"/>
      <c r="P808" s="14"/>
      <c r="Q808" s="14"/>
      <c r="R808" s="14"/>
      <c r="S808" s="14"/>
      <c r="T808" s="14"/>
      <c r="U808" s="14"/>
      <c r="V808" s="14"/>
      <c r="W808" s="14"/>
      <c r="X808" s="14"/>
      <c r="Y808" s="14"/>
      <c r="Z808" s="14"/>
    </row>
    <row r="809" spans="13:26">
      <c r="M809" s="14"/>
      <c r="N809" s="14"/>
      <c r="O809" s="14"/>
      <c r="P809" s="14"/>
      <c r="Q809" s="14"/>
      <c r="R809" s="14"/>
      <c r="S809" s="14"/>
      <c r="T809" s="14"/>
      <c r="U809" s="14"/>
      <c r="V809" s="14"/>
      <c r="W809" s="14"/>
      <c r="X809" s="14"/>
      <c r="Y809" s="14"/>
      <c r="Z809" s="14"/>
    </row>
    <row r="810" spans="13:26">
      <c r="M810" s="14"/>
      <c r="N810" s="14"/>
      <c r="O810" s="14"/>
      <c r="P810" s="14"/>
      <c r="Q810" s="14"/>
      <c r="R810" s="14"/>
      <c r="S810" s="14"/>
      <c r="T810" s="14"/>
      <c r="U810" s="14"/>
      <c r="V810" s="14"/>
      <c r="W810" s="14"/>
      <c r="X810" s="14"/>
      <c r="Y810" s="14"/>
      <c r="Z810" s="14"/>
    </row>
    <row r="811" spans="13:26">
      <c r="M811" s="14"/>
      <c r="N811" s="14"/>
      <c r="O811" s="14"/>
      <c r="P811" s="14"/>
      <c r="Q811" s="14"/>
      <c r="R811" s="14"/>
      <c r="S811" s="14"/>
      <c r="T811" s="14"/>
      <c r="U811" s="14"/>
      <c r="V811" s="14"/>
      <c r="W811" s="14"/>
      <c r="X811" s="14"/>
      <c r="Y811" s="14"/>
      <c r="Z811" s="14"/>
    </row>
    <row r="812" spans="13:26">
      <c r="M812" s="14"/>
      <c r="N812" s="14"/>
      <c r="O812" s="14"/>
      <c r="P812" s="14"/>
      <c r="Q812" s="14"/>
      <c r="R812" s="14"/>
      <c r="S812" s="14"/>
      <c r="T812" s="14"/>
      <c r="U812" s="14"/>
      <c r="V812" s="14"/>
      <c r="W812" s="14"/>
      <c r="X812" s="14"/>
      <c r="Y812" s="14"/>
      <c r="Z812" s="14"/>
    </row>
    <row r="813" spans="13:26">
      <c r="M813" s="14"/>
      <c r="N813" s="14"/>
      <c r="O813" s="14"/>
      <c r="P813" s="14"/>
      <c r="Q813" s="14"/>
      <c r="R813" s="14"/>
      <c r="S813" s="14"/>
      <c r="T813" s="14"/>
      <c r="U813" s="14"/>
      <c r="V813" s="14"/>
      <c r="W813" s="14"/>
      <c r="X813" s="14"/>
      <c r="Y813" s="14"/>
      <c r="Z813" s="14"/>
    </row>
    <row r="814" spans="13:26">
      <c r="M814" s="14"/>
      <c r="N814" s="14"/>
      <c r="O814" s="14"/>
      <c r="P814" s="14"/>
      <c r="Q814" s="14"/>
      <c r="R814" s="14"/>
      <c r="S814" s="14"/>
      <c r="T814" s="14"/>
      <c r="U814" s="14"/>
      <c r="V814" s="14"/>
      <c r="W814" s="14"/>
      <c r="X814" s="14"/>
      <c r="Y814" s="14"/>
      <c r="Z814" s="14"/>
    </row>
    <row r="815" spans="13:26">
      <c r="M815" s="14"/>
      <c r="N815" s="14"/>
      <c r="O815" s="14"/>
      <c r="P815" s="14"/>
      <c r="Q815" s="14"/>
      <c r="R815" s="14"/>
      <c r="S815" s="14"/>
      <c r="T815" s="14"/>
      <c r="U815" s="14"/>
      <c r="V815" s="14"/>
      <c r="W815" s="14"/>
      <c r="X815" s="14"/>
      <c r="Y815" s="14"/>
      <c r="Z815" s="14"/>
    </row>
    <row r="816" spans="13:26">
      <c r="M816" s="14"/>
      <c r="N816" s="14"/>
      <c r="O816" s="14"/>
      <c r="P816" s="14"/>
      <c r="Q816" s="14"/>
      <c r="R816" s="14"/>
      <c r="S816" s="14"/>
      <c r="T816" s="14"/>
      <c r="U816" s="14"/>
      <c r="V816" s="14"/>
      <c r="W816" s="14"/>
      <c r="X816" s="14"/>
      <c r="Y816" s="14"/>
      <c r="Z816" s="14"/>
    </row>
    <row r="817" spans="13:26">
      <c r="M817" s="14"/>
      <c r="N817" s="14"/>
      <c r="O817" s="14"/>
      <c r="P817" s="14"/>
      <c r="Q817" s="14"/>
      <c r="R817" s="14"/>
      <c r="S817" s="14"/>
      <c r="T817" s="14"/>
      <c r="U817" s="14"/>
      <c r="V817" s="14"/>
      <c r="W817" s="14"/>
      <c r="X817" s="14"/>
      <c r="Y817" s="14"/>
      <c r="Z817" s="14"/>
    </row>
    <row r="818" spans="13:26">
      <c r="M818" s="14"/>
      <c r="N818" s="14"/>
      <c r="O818" s="14"/>
      <c r="P818" s="14"/>
      <c r="Q818" s="14"/>
      <c r="R818" s="14"/>
      <c r="S818" s="14"/>
      <c r="T818" s="14"/>
      <c r="U818" s="14"/>
      <c r="V818" s="14"/>
      <c r="W818" s="14"/>
      <c r="X818" s="14"/>
      <c r="Y818" s="14"/>
      <c r="Z818" s="14"/>
    </row>
    <row r="819" spans="13:26">
      <c r="M819" s="14"/>
      <c r="N819" s="14"/>
      <c r="O819" s="14"/>
      <c r="P819" s="14"/>
      <c r="Q819" s="14"/>
      <c r="R819" s="14"/>
      <c r="S819" s="14"/>
      <c r="T819" s="14"/>
      <c r="U819" s="14"/>
      <c r="V819" s="14"/>
      <c r="W819" s="14"/>
      <c r="X819" s="14"/>
      <c r="Y819" s="14"/>
      <c r="Z819" s="14"/>
    </row>
    <row r="820" spans="13:26">
      <c r="M820" s="14"/>
      <c r="N820" s="14"/>
      <c r="O820" s="14"/>
      <c r="P820" s="14"/>
      <c r="Q820" s="14"/>
      <c r="R820" s="14"/>
      <c r="S820" s="14"/>
      <c r="T820" s="14"/>
      <c r="U820" s="14"/>
      <c r="V820" s="14"/>
      <c r="W820" s="14"/>
      <c r="X820" s="14"/>
      <c r="Y820" s="14"/>
      <c r="Z820" s="14"/>
    </row>
    <row r="821" spans="13:26">
      <c r="M821" s="14"/>
      <c r="N821" s="14"/>
      <c r="O821" s="14"/>
      <c r="P821" s="14"/>
      <c r="Q821" s="14"/>
      <c r="R821" s="14"/>
      <c r="S821" s="14"/>
      <c r="T821" s="14"/>
      <c r="U821" s="14"/>
      <c r="V821" s="14"/>
      <c r="W821" s="14"/>
      <c r="X821" s="14"/>
      <c r="Y821" s="14"/>
      <c r="Z821" s="14"/>
    </row>
    <row r="822" spans="13:26">
      <c r="M822" s="14"/>
      <c r="N822" s="14"/>
      <c r="O822" s="14"/>
      <c r="P822" s="14"/>
      <c r="Q822" s="14"/>
      <c r="R822" s="14"/>
      <c r="S822" s="14"/>
      <c r="T822" s="14"/>
      <c r="U822" s="14"/>
      <c r="V822" s="14"/>
      <c r="W822" s="14"/>
      <c r="X822" s="14"/>
      <c r="Y822" s="14"/>
      <c r="Z822" s="14"/>
    </row>
    <row r="823" spans="13:26">
      <c r="M823" s="14"/>
      <c r="N823" s="14"/>
      <c r="O823" s="14"/>
      <c r="P823" s="14"/>
      <c r="Q823" s="14"/>
      <c r="R823" s="14"/>
      <c r="S823" s="14"/>
      <c r="T823" s="14"/>
      <c r="U823" s="14"/>
      <c r="V823" s="14"/>
      <c r="W823" s="14"/>
      <c r="X823" s="14"/>
      <c r="Y823" s="14"/>
      <c r="Z823" s="14"/>
    </row>
    <row r="824" spans="13:26">
      <c r="M824" s="14"/>
      <c r="N824" s="14"/>
      <c r="O824" s="14"/>
      <c r="P824" s="14"/>
      <c r="Q824" s="14"/>
      <c r="R824" s="14"/>
      <c r="S824" s="14"/>
      <c r="T824" s="14"/>
      <c r="U824" s="14"/>
      <c r="V824" s="14"/>
      <c r="W824" s="14"/>
      <c r="X824" s="14"/>
      <c r="Y824" s="14"/>
      <c r="Z824" s="14"/>
    </row>
    <row r="825" spans="13:26">
      <c r="M825" s="14"/>
      <c r="N825" s="14"/>
      <c r="O825" s="14"/>
      <c r="P825" s="14"/>
      <c r="Q825" s="14"/>
      <c r="R825" s="14"/>
      <c r="S825" s="14"/>
      <c r="T825" s="14"/>
      <c r="U825" s="14"/>
      <c r="V825" s="14"/>
      <c r="W825" s="14"/>
      <c r="X825" s="14"/>
      <c r="Y825" s="14"/>
      <c r="Z825" s="14"/>
    </row>
    <row r="826" spans="13:26">
      <c r="M826" s="14"/>
      <c r="N826" s="14"/>
      <c r="O826" s="14"/>
      <c r="P826" s="14"/>
      <c r="Q826" s="14"/>
      <c r="R826" s="14"/>
      <c r="S826" s="14"/>
      <c r="T826" s="14"/>
      <c r="U826" s="14"/>
      <c r="V826" s="14"/>
      <c r="W826" s="14"/>
      <c r="X826" s="14"/>
      <c r="Y826" s="14"/>
      <c r="Z826" s="14"/>
    </row>
    <row r="827" spans="13:26">
      <c r="M827" s="14"/>
      <c r="N827" s="14"/>
      <c r="O827" s="14"/>
      <c r="P827" s="14"/>
      <c r="Q827" s="14"/>
      <c r="R827" s="14"/>
      <c r="S827" s="14"/>
      <c r="T827" s="14"/>
      <c r="U827" s="14"/>
      <c r="V827" s="14"/>
      <c r="W827" s="14"/>
      <c r="X827" s="14"/>
      <c r="Y827" s="14"/>
      <c r="Z827" s="14"/>
    </row>
    <row r="828" spans="13:26">
      <c r="M828" s="14"/>
      <c r="N828" s="14"/>
      <c r="O828" s="14"/>
      <c r="P828" s="14"/>
      <c r="Q828" s="14"/>
      <c r="R828" s="14"/>
      <c r="S828" s="14"/>
      <c r="T828" s="14"/>
      <c r="U828" s="14"/>
      <c r="V828" s="14"/>
      <c r="W828" s="14"/>
      <c r="X828" s="14"/>
      <c r="Y828" s="14"/>
      <c r="Z828" s="14"/>
    </row>
    <row r="829" spans="13:26">
      <c r="M829" s="14"/>
      <c r="N829" s="14"/>
      <c r="O829" s="14"/>
      <c r="P829" s="14"/>
      <c r="Q829" s="14"/>
      <c r="R829" s="14"/>
      <c r="S829" s="14"/>
      <c r="T829" s="14"/>
      <c r="U829" s="14"/>
      <c r="V829" s="14"/>
      <c r="W829" s="14"/>
      <c r="X829" s="14"/>
      <c r="Y829" s="14"/>
      <c r="Z829" s="14"/>
    </row>
    <row r="830" spans="13:26">
      <c r="M830" s="14"/>
      <c r="N830" s="14"/>
      <c r="O830" s="14"/>
      <c r="P830" s="14"/>
      <c r="Q830" s="14"/>
      <c r="R830" s="14"/>
      <c r="S830" s="14"/>
      <c r="T830" s="14"/>
      <c r="U830" s="14"/>
      <c r="V830" s="14"/>
      <c r="W830" s="14"/>
      <c r="X830" s="14"/>
      <c r="Y830" s="14"/>
      <c r="Z830" s="14"/>
    </row>
    <row r="831" spans="13:26">
      <c r="M831" s="14"/>
      <c r="N831" s="14"/>
      <c r="O831" s="14"/>
      <c r="P831" s="14"/>
      <c r="Q831" s="14"/>
      <c r="R831" s="14"/>
      <c r="S831" s="14"/>
      <c r="T831" s="14"/>
      <c r="U831" s="14"/>
      <c r="V831" s="14"/>
      <c r="W831" s="14"/>
      <c r="X831" s="14"/>
      <c r="Y831" s="14"/>
      <c r="Z831" s="14"/>
    </row>
    <row r="832" spans="13:26">
      <c r="M832" s="14"/>
      <c r="N832" s="14"/>
      <c r="O832" s="14"/>
      <c r="P832" s="14"/>
      <c r="Q832" s="14"/>
      <c r="R832" s="14"/>
      <c r="S832" s="14"/>
      <c r="T832" s="14"/>
      <c r="U832" s="14"/>
      <c r="V832" s="14"/>
      <c r="W832" s="14"/>
      <c r="X832" s="14"/>
      <c r="Y832" s="14"/>
      <c r="Z832" s="14"/>
    </row>
    <row r="833" spans="13:26">
      <c r="M833" s="14"/>
      <c r="N833" s="14"/>
      <c r="O833" s="14"/>
      <c r="P833" s="14"/>
      <c r="Q833" s="14"/>
      <c r="R833" s="14"/>
      <c r="S833" s="14"/>
      <c r="T833" s="14"/>
      <c r="U833" s="14"/>
      <c r="V833" s="14"/>
      <c r="W833" s="14"/>
      <c r="X833" s="14"/>
      <c r="Y833" s="14"/>
      <c r="Z833" s="14"/>
    </row>
    <row r="834" spans="13:26">
      <c r="M834" s="14"/>
      <c r="N834" s="14"/>
      <c r="O834" s="14"/>
      <c r="P834" s="14"/>
      <c r="Q834" s="14"/>
      <c r="R834" s="14"/>
      <c r="S834" s="14"/>
      <c r="T834" s="14"/>
      <c r="U834" s="14"/>
      <c r="V834" s="14"/>
      <c r="W834" s="14"/>
      <c r="X834" s="14"/>
      <c r="Y834" s="14"/>
      <c r="Z834" s="14"/>
    </row>
    <row r="835" spans="13:26">
      <c r="M835" s="14"/>
      <c r="N835" s="14"/>
      <c r="O835" s="14"/>
      <c r="P835" s="14"/>
      <c r="Q835" s="14"/>
      <c r="R835" s="14"/>
      <c r="S835" s="14"/>
      <c r="T835" s="14"/>
      <c r="U835" s="14"/>
      <c r="V835" s="14"/>
      <c r="W835" s="14"/>
      <c r="X835" s="14"/>
      <c r="Y835" s="14"/>
      <c r="Z835" s="14"/>
    </row>
    <row r="836" spans="13:26">
      <c r="M836" s="14"/>
      <c r="N836" s="14"/>
      <c r="O836" s="14"/>
      <c r="P836" s="14"/>
      <c r="Q836" s="14"/>
      <c r="R836" s="14"/>
      <c r="S836" s="14"/>
      <c r="T836" s="14"/>
      <c r="U836" s="14"/>
      <c r="V836" s="14"/>
      <c r="W836" s="14"/>
      <c r="X836" s="14"/>
      <c r="Y836" s="14"/>
      <c r="Z836" s="14"/>
    </row>
    <row r="837" spans="13:26">
      <c r="M837" s="14"/>
      <c r="N837" s="14"/>
      <c r="O837" s="14"/>
      <c r="P837" s="14"/>
      <c r="Q837" s="14"/>
      <c r="R837" s="14"/>
      <c r="S837" s="14"/>
      <c r="T837" s="14"/>
      <c r="U837" s="14"/>
      <c r="V837" s="14"/>
      <c r="W837" s="14"/>
      <c r="X837" s="14"/>
      <c r="Y837" s="14"/>
      <c r="Z837" s="14"/>
    </row>
    <row r="838" spans="13:26">
      <c r="M838" s="14"/>
      <c r="N838" s="14"/>
      <c r="O838" s="14"/>
      <c r="P838" s="14"/>
      <c r="Q838" s="14"/>
      <c r="R838" s="14"/>
      <c r="S838" s="14"/>
      <c r="T838" s="14"/>
      <c r="U838" s="14"/>
      <c r="V838" s="14"/>
      <c r="W838" s="14"/>
      <c r="X838" s="14"/>
      <c r="Y838" s="14"/>
      <c r="Z838" s="14"/>
    </row>
    <row r="839" spans="13:26">
      <c r="M839" s="14"/>
      <c r="N839" s="14"/>
      <c r="O839" s="14"/>
      <c r="P839" s="14"/>
      <c r="Q839" s="14"/>
      <c r="R839" s="14"/>
      <c r="S839" s="14"/>
      <c r="T839" s="14"/>
      <c r="U839" s="14"/>
      <c r="V839" s="14"/>
      <c r="W839" s="14"/>
      <c r="X839" s="14"/>
      <c r="Y839" s="14"/>
      <c r="Z839" s="14"/>
    </row>
    <row r="840" spans="13:26">
      <c r="M840" s="14"/>
      <c r="N840" s="14"/>
      <c r="O840" s="14"/>
      <c r="P840" s="14"/>
      <c r="Q840" s="14"/>
      <c r="R840" s="14"/>
      <c r="S840" s="14"/>
      <c r="T840" s="14"/>
      <c r="U840" s="14"/>
      <c r="V840" s="14"/>
      <c r="W840" s="14"/>
      <c r="X840" s="14"/>
      <c r="Y840" s="14"/>
      <c r="Z840" s="14"/>
    </row>
    <row r="841" spans="13:26">
      <c r="M841" s="14"/>
      <c r="N841" s="14"/>
      <c r="O841" s="14"/>
      <c r="P841" s="14"/>
      <c r="Q841" s="14"/>
      <c r="R841" s="14"/>
      <c r="S841" s="14"/>
      <c r="T841" s="14"/>
      <c r="U841" s="14"/>
      <c r="V841" s="14"/>
      <c r="W841" s="14"/>
      <c r="X841" s="14"/>
      <c r="Y841" s="14"/>
      <c r="Z841" s="14"/>
    </row>
    <row r="842" spans="13:26">
      <c r="M842" s="14"/>
      <c r="N842" s="14"/>
      <c r="O842" s="14"/>
      <c r="P842" s="14"/>
      <c r="Q842" s="14"/>
      <c r="R842" s="14"/>
      <c r="S842" s="14"/>
      <c r="T842" s="14"/>
      <c r="U842" s="14"/>
      <c r="V842" s="14"/>
      <c r="W842" s="14"/>
      <c r="X842" s="14"/>
      <c r="Y842" s="14"/>
      <c r="Z842" s="14"/>
    </row>
    <row r="843" spans="13:26">
      <c r="M843" s="14"/>
      <c r="N843" s="14"/>
      <c r="O843" s="14"/>
      <c r="P843" s="14"/>
      <c r="Q843" s="14"/>
      <c r="R843" s="14"/>
      <c r="S843" s="14"/>
      <c r="T843" s="14"/>
      <c r="U843" s="14"/>
      <c r="V843" s="14"/>
      <c r="W843" s="14"/>
      <c r="X843" s="14"/>
      <c r="Y843" s="14"/>
      <c r="Z843" s="14"/>
    </row>
    <row r="844" spans="13:26">
      <c r="M844" s="14"/>
      <c r="N844" s="14"/>
      <c r="O844" s="14"/>
      <c r="P844" s="14"/>
      <c r="Q844" s="14"/>
      <c r="R844" s="14"/>
      <c r="S844" s="14"/>
      <c r="T844" s="14"/>
      <c r="U844" s="14"/>
      <c r="V844" s="14"/>
      <c r="W844" s="14"/>
      <c r="X844" s="14"/>
      <c r="Y844" s="14"/>
      <c r="Z844" s="14"/>
    </row>
    <row r="845" spans="13:26">
      <c r="M845" s="14"/>
      <c r="N845" s="14"/>
      <c r="O845" s="14"/>
      <c r="P845" s="14"/>
      <c r="Q845" s="14"/>
      <c r="R845" s="14"/>
      <c r="S845" s="14"/>
      <c r="T845" s="14"/>
      <c r="U845" s="14"/>
      <c r="V845" s="14"/>
      <c r="W845" s="14"/>
      <c r="X845" s="14"/>
      <c r="Y845" s="14"/>
      <c r="Z845" s="14"/>
    </row>
    <row r="846" spans="13:26">
      <c r="M846" s="14"/>
      <c r="N846" s="14"/>
      <c r="O846" s="14"/>
      <c r="P846" s="14"/>
      <c r="Q846" s="14"/>
      <c r="R846" s="14"/>
      <c r="S846" s="14"/>
      <c r="T846" s="14"/>
      <c r="U846" s="14"/>
      <c r="V846" s="14"/>
      <c r="W846" s="14"/>
      <c r="X846" s="14"/>
      <c r="Y846" s="14"/>
      <c r="Z846" s="14"/>
    </row>
    <row r="847" spans="13:26">
      <c r="M847" s="14"/>
      <c r="N847" s="14"/>
      <c r="O847" s="14"/>
      <c r="P847" s="14"/>
      <c r="Q847" s="14"/>
      <c r="R847" s="14"/>
      <c r="S847" s="14"/>
      <c r="T847" s="14"/>
      <c r="U847" s="14"/>
      <c r="V847" s="14"/>
      <c r="W847" s="14"/>
      <c r="X847" s="14"/>
      <c r="Y847" s="14"/>
      <c r="Z847" s="14"/>
    </row>
    <row r="848" spans="13:26">
      <c r="M848" s="14"/>
      <c r="N848" s="14"/>
      <c r="O848" s="14"/>
      <c r="P848" s="14"/>
      <c r="Q848" s="14"/>
      <c r="R848" s="14"/>
      <c r="S848" s="14"/>
      <c r="T848" s="14"/>
      <c r="U848" s="14"/>
      <c r="V848" s="14"/>
      <c r="W848" s="14"/>
      <c r="X848" s="14"/>
      <c r="Y848" s="14"/>
      <c r="Z848" s="14"/>
    </row>
    <row r="849" spans="13:26">
      <c r="M849" s="14"/>
      <c r="N849" s="14"/>
      <c r="O849" s="14"/>
      <c r="P849" s="14"/>
      <c r="Q849" s="14"/>
      <c r="R849" s="14"/>
      <c r="S849" s="14"/>
      <c r="T849" s="14"/>
      <c r="U849" s="14"/>
      <c r="V849" s="14"/>
      <c r="W849" s="14"/>
      <c r="X849" s="14"/>
      <c r="Y849" s="14"/>
      <c r="Z849" s="14"/>
    </row>
    <row r="850" spans="13:26">
      <c r="M850" s="14"/>
      <c r="N850" s="14"/>
      <c r="O850" s="14"/>
      <c r="P850" s="14"/>
      <c r="Q850" s="14"/>
      <c r="R850" s="14"/>
      <c r="S850" s="14"/>
      <c r="T850" s="14"/>
      <c r="U850" s="14"/>
      <c r="V850" s="14"/>
      <c r="W850" s="14"/>
      <c r="X850" s="14"/>
      <c r="Y850" s="14"/>
      <c r="Z850" s="14"/>
    </row>
    <row r="851" spans="13:26">
      <c r="M851" s="14"/>
      <c r="N851" s="14"/>
      <c r="O851" s="14"/>
      <c r="P851" s="14"/>
      <c r="Q851" s="14"/>
      <c r="R851" s="14"/>
      <c r="S851" s="14"/>
      <c r="T851" s="14"/>
      <c r="U851" s="14"/>
      <c r="V851" s="14"/>
      <c r="W851" s="14"/>
      <c r="X851" s="14"/>
      <c r="Y851" s="14"/>
      <c r="Z851" s="14"/>
    </row>
    <row r="852" spans="13:26">
      <c r="M852" s="14"/>
      <c r="N852" s="14"/>
      <c r="O852" s="14"/>
      <c r="P852" s="14"/>
      <c r="Q852" s="14"/>
      <c r="R852" s="14"/>
      <c r="S852" s="14"/>
      <c r="T852" s="14"/>
      <c r="U852" s="14"/>
      <c r="V852" s="14"/>
      <c r="W852" s="14"/>
      <c r="X852" s="14"/>
      <c r="Y852" s="14"/>
      <c r="Z852" s="14"/>
    </row>
    <row r="853" spans="13:26">
      <c r="M853" s="14"/>
      <c r="N853" s="14"/>
      <c r="O853" s="14"/>
      <c r="P853" s="14"/>
      <c r="Q853" s="14"/>
      <c r="R853" s="14"/>
      <c r="S853" s="14"/>
      <c r="T853" s="14"/>
      <c r="U853" s="14"/>
      <c r="V853" s="14"/>
      <c r="W853" s="14"/>
      <c r="X853" s="14"/>
      <c r="Y853" s="14"/>
      <c r="Z853" s="14"/>
    </row>
    <row r="854" spans="13:26">
      <c r="M854" s="14"/>
      <c r="N854" s="14"/>
      <c r="O854" s="14"/>
      <c r="P854" s="14"/>
      <c r="Q854" s="14"/>
      <c r="R854" s="14"/>
      <c r="S854" s="14"/>
      <c r="T854" s="14"/>
      <c r="U854" s="14"/>
      <c r="V854" s="14"/>
      <c r="W854" s="14"/>
      <c r="X854" s="14"/>
      <c r="Y854" s="14"/>
      <c r="Z854" s="14"/>
    </row>
    <row r="855" spans="13:26">
      <c r="M855" s="14"/>
      <c r="N855" s="14"/>
      <c r="O855" s="14"/>
      <c r="P855" s="14"/>
      <c r="Q855" s="14"/>
      <c r="R855" s="14"/>
      <c r="S855" s="14"/>
      <c r="T855" s="14"/>
      <c r="U855" s="14"/>
      <c r="V855" s="14"/>
      <c r="W855" s="14"/>
      <c r="X855" s="14"/>
      <c r="Y855" s="14"/>
      <c r="Z855" s="14"/>
    </row>
    <row r="856" spans="13:26">
      <c r="M856" s="14"/>
      <c r="N856" s="14"/>
      <c r="O856" s="14"/>
      <c r="P856" s="14"/>
      <c r="Q856" s="14"/>
      <c r="R856" s="14"/>
      <c r="S856" s="14"/>
      <c r="T856" s="14"/>
      <c r="U856" s="14"/>
      <c r="V856" s="14"/>
      <c r="W856" s="14"/>
      <c r="X856" s="14"/>
      <c r="Y856" s="14"/>
      <c r="Z856" s="14"/>
    </row>
    <row r="857" spans="13:26">
      <c r="M857" s="14"/>
      <c r="N857" s="14"/>
      <c r="O857" s="14"/>
      <c r="P857" s="14"/>
      <c r="Q857" s="14"/>
      <c r="R857" s="14"/>
      <c r="S857" s="14"/>
      <c r="T857" s="14"/>
      <c r="U857" s="14"/>
      <c r="V857" s="14"/>
      <c r="W857" s="14"/>
      <c r="X857" s="14"/>
      <c r="Y857" s="14"/>
      <c r="Z857" s="14"/>
    </row>
    <row r="858" spans="13:26">
      <c r="M858" s="14"/>
      <c r="N858" s="14"/>
      <c r="O858" s="14"/>
      <c r="P858" s="14"/>
      <c r="Q858" s="14"/>
      <c r="R858" s="14"/>
      <c r="S858" s="14"/>
      <c r="T858" s="14"/>
      <c r="U858" s="14"/>
      <c r="V858" s="14"/>
      <c r="W858" s="14"/>
      <c r="X858" s="14"/>
      <c r="Y858" s="14"/>
      <c r="Z858" s="14"/>
    </row>
    <row r="859" spans="13:26">
      <c r="M859" s="14"/>
      <c r="N859" s="14"/>
      <c r="O859" s="14"/>
      <c r="P859" s="14"/>
      <c r="Q859" s="14"/>
      <c r="R859" s="14"/>
      <c r="S859" s="14"/>
      <c r="T859" s="14"/>
      <c r="U859" s="14"/>
      <c r="V859" s="14"/>
      <c r="W859" s="14"/>
      <c r="X859" s="14"/>
      <c r="Y859" s="14"/>
      <c r="Z859" s="14"/>
    </row>
    <row r="860" spans="13:26">
      <c r="M860" s="14"/>
      <c r="N860" s="14"/>
      <c r="O860" s="14"/>
      <c r="P860" s="14"/>
      <c r="Q860" s="14"/>
      <c r="R860" s="14"/>
      <c r="S860" s="14"/>
      <c r="T860" s="14"/>
      <c r="U860" s="14"/>
      <c r="V860" s="14"/>
      <c r="W860" s="14"/>
      <c r="X860" s="14"/>
      <c r="Y860" s="14"/>
      <c r="Z860" s="14"/>
    </row>
    <row r="861" spans="13:26">
      <c r="M861" s="14"/>
      <c r="N861" s="14"/>
      <c r="O861" s="14"/>
      <c r="P861" s="14"/>
      <c r="Q861" s="14"/>
      <c r="R861" s="14"/>
      <c r="S861" s="14"/>
      <c r="T861" s="14"/>
      <c r="U861" s="14"/>
      <c r="V861" s="14"/>
      <c r="W861" s="14"/>
      <c r="X861" s="14"/>
      <c r="Y861" s="14"/>
      <c r="Z861" s="14"/>
    </row>
    <row r="862" spans="13:26">
      <c r="M862" s="14"/>
      <c r="N862" s="14"/>
      <c r="O862" s="14"/>
      <c r="P862" s="14"/>
      <c r="Q862" s="14"/>
      <c r="R862" s="14"/>
      <c r="S862" s="14"/>
      <c r="T862" s="14"/>
      <c r="U862" s="14"/>
      <c r="V862" s="14"/>
      <c r="W862" s="14"/>
      <c r="X862" s="14"/>
      <c r="Y862" s="14"/>
      <c r="Z862" s="14"/>
    </row>
    <row r="863" spans="13:26">
      <c r="M863" s="14"/>
      <c r="N863" s="14"/>
      <c r="O863" s="14"/>
      <c r="P863" s="14"/>
      <c r="Q863" s="14"/>
      <c r="R863" s="14"/>
      <c r="S863" s="14"/>
      <c r="T863" s="14"/>
      <c r="U863" s="14"/>
      <c r="V863" s="14"/>
      <c r="W863" s="14"/>
      <c r="X863" s="14"/>
      <c r="Y863" s="14"/>
      <c r="Z863" s="14"/>
    </row>
    <row r="864" spans="13:26">
      <c r="M864" s="14"/>
      <c r="N864" s="14"/>
      <c r="O864" s="14"/>
      <c r="P864" s="14"/>
      <c r="Q864" s="14"/>
      <c r="R864" s="14"/>
      <c r="S864" s="14"/>
      <c r="T864" s="14"/>
      <c r="U864" s="14"/>
      <c r="V864" s="14"/>
      <c r="W864" s="14"/>
      <c r="X864" s="14"/>
      <c r="Y864" s="14"/>
      <c r="Z864" s="14"/>
    </row>
    <row r="865" spans="13:26">
      <c r="M865" s="14"/>
      <c r="N865" s="14"/>
      <c r="O865" s="14"/>
      <c r="P865" s="14"/>
      <c r="Q865" s="14"/>
      <c r="R865" s="14"/>
      <c r="S865" s="14"/>
      <c r="T865" s="14"/>
      <c r="U865" s="14"/>
      <c r="V865" s="14"/>
      <c r="W865" s="14"/>
      <c r="X865" s="14"/>
      <c r="Y865" s="14"/>
      <c r="Z865" s="14"/>
    </row>
    <row r="866" spans="13:26">
      <c r="M866" s="14"/>
      <c r="N866" s="14"/>
      <c r="O866" s="14"/>
      <c r="P866" s="14"/>
      <c r="Q866" s="14"/>
      <c r="R866" s="14"/>
      <c r="S866" s="14"/>
      <c r="T866" s="14"/>
      <c r="U866" s="14"/>
      <c r="V866" s="14"/>
      <c r="W866" s="14"/>
      <c r="X866" s="14"/>
      <c r="Y866" s="14"/>
      <c r="Z866" s="14"/>
    </row>
    <row r="867" spans="13:26">
      <c r="M867" s="14"/>
      <c r="N867" s="14"/>
      <c r="O867" s="14"/>
      <c r="P867" s="14"/>
      <c r="Q867" s="14"/>
      <c r="R867" s="14"/>
      <c r="S867" s="14"/>
      <c r="T867" s="14"/>
      <c r="U867" s="14"/>
      <c r="V867" s="14"/>
      <c r="W867" s="14"/>
      <c r="X867" s="14"/>
      <c r="Y867" s="14"/>
      <c r="Z867" s="14"/>
    </row>
    <row r="868" spans="13:26">
      <c r="M868" s="14"/>
      <c r="N868" s="14"/>
      <c r="O868" s="14"/>
      <c r="P868" s="14"/>
      <c r="Q868" s="14"/>
      <c r="R868" s="14"/>
      <c r="S868" s="14"/>
      <c r="T868" s="14"/>
      <c r="U868" s="14"/>
      <c r="V868" s="14"/>
      <c r="W868" s="14"/>
      <c r="X868" s="14"/>
      <c r="Y868" s="14"/>
      <c r="Z868" s="14"/>
    </row>
    <row r="869" spans="13:26">
      <c r="M869" s="14"/>
      <c r="N869" s="14"/>
      <c r="O869" s="14"/>
      <c r="P869" s="14"/>
      <c r="Q869" s="14"/>
      <c r="R869" s="14"/>
      <c r="S869" s="14"/>
      <c r="T869" s="14"/>
      <c r="U869" s="14"/>
      <c r="V869" s="14"/>
      <c r="W869" s="14"/>
      <c r="X869" s="14"/>
      <c r="Y869" s="14"/>
      <c r="Z869" s="14"/>
    </row>
    <row r="870" spans="13:26">
      <c r="M870" s="14"/>
      <c r="N870" s="14"/>
      <c r="O870" s="14"/>
      <c r="P870" s="14"/>
      <c r="Q870" s="14"/>
      <c r="R870" s="14"/>
      <c r="S870" s="14"/>
      <c r="T870" s="14"/>
      <c r="U870" s="14"/>
      <c r="V870" s="14"/>
      <c r="W870" s="14"/>
      <c r="X870" s="14"/>
      <c r="Y870" s="14"/>
      <c r="Z870" s="14"/>
    </row>
    <row r="871" spans="13:26">
      <c r="M871" s="14"/>
      <c r="N871" s="14"/>
      <c r="O871" s="14"/>
      <c r="P871" s="14"/>
      <c r="Q871" s="14"/>
      <c r="R871" s="14"/>
      <c r="S871" s="14"/>
      <c r="T871" s="14"/>
      <c r="U871" s="14"/>
      <c r="V871" s="14"/>
      <c r="W871" s="14"/>
      <c r="X871" s="14"/>
      <c r="Y871" s="14"/>
      <c r="Z871" s="14"/>
    </row>
    <row r="872" spans="13:26">
      <c r="M872" s="14"/>
      <c r="N872" s="14"/>
      <c r="O872" s="14"/>
      <c r="P872" s="14"/>
      <c r="Q872" s="14"/>
      <c r="R872" s="14"/>
      <c r="S872" s="14"/>
      <c r="T872" s="14"/>
      <c r="U872" s="14"/>
      <c r="V872" s="14"/>
      <c r="W872" s="14"/>
      <c r="X872" s="14"/>
      <c r="Y872" s="14"/>
      <c r="Z872" s="14"/>
    </row>
    <row r="873" spans="13:26">
      <c r="M873" s="14"/>
      <c r="N873" s="14"/>
      <c r="O873" s="14"/>
      <c r="P873" s="14"/>
      <c r="Q873" s="14"/>
      <c r="R873" s="14"/>
      <c r="S873" s="14"/>
      <c r="T873" s="14"/>
      <c r="U873" s="14"/>
      <c r="V873" s="14"/>
      <c r="W873" s="14"/>
      <c r="X873" s="14"/>
      <c r="Y873" s="14"/>
      <c r="Z873" s="14"/>
    </row>
    <row r="874" spans="13:26">
      <c r="M874" s="14"/>
      <c r="N874" s="14"/>
      <c r="O874" s="14"/>
      <c r="P874" s="14"/>
      <c r="Q874" s="14"/>
      <c r="R874" s="14"/>
      <c r="S874" s="14"/>
      <c r="T874" s="14"/>
      <c r="U874" s="14"/>
      <c r="V874" s="14"/>
      <c r="W874" s="14"/>
      <c r="X874" s="14"/>
      <c r="Y874" s="14"/>
      <c r="Z874" s="14"/>
    </row>
    <row r="875" spans="13:26">
      <c r="M875" s="14"/>
      <c r="N875" s="14"/>
      <c r="O875" s="14"/>
      <c r="P875" s="14"/>
      <c r="Q875" s="14"/>
      <c r="R875" s="14"/>
      <c r="S875" s="14"/>
      <c r="T875" s="14"/>
      <c r="U875" s="14"/>
      <c r="V875" s="14"/>
      <c r="W875" s="14"/>
      <c r="X875" s="14"/>
      <c r="Y875" s="14"/>
      <c r="Z875" s="14"/>
    </row>
    <row r="876" spans="13:26">
      <c r="M876" s="14"/>
      <c r="N876" s="14"/>
      <c r="O876" s="14"/>
      <c r="P876" s="14"/>
      <c r="Q876" s="14"/>
      <c r="R876" s="14"/>
      <c r="S876" s="14"/>
      <c r="T876" s="14"/>
      <c r="U876" s="14"/>
      <c r="V876" s="14"/>
      <c r="W876" s="14"/>
      <c r="X876" s="14"/>
      <c r="Y876" s="14"/>
      <c r="Z876" s="14"/>
    </row>
    <row r="877" spans="13:26">
      <c r="M877" s="14"/>
      <c r="N877" s="14"/>
      <c r="O877" s="14"/>
      <c r="P877" s="14"/>
      <c r="Q877" s="14"/>
      <c r="R877" s="14"/>
      <c r="S877" s="14"/>
      <c r="T877" s="14"/>
      <c r="U877" s="14"/>
      <c r="V877" s="14"/>
      <c r="W877" s="14"/>
      <c r="X877" s="14"/>
      <c r="Y877" s="14"/>
      <c r="Z877" s="14"/>
    </row>
    <row r="878" spans="13:26">
      <c r="M878" s="14"/>
      <c r="N878" s="14"/>
      <c r="O878" s="14"/>
      <c r="P878" s="14"/>
      <c r="Q878" s="14"/>
      <c r="R878" s="14"/>
      <c r="S878" s="14"/>
      <c r="T878" s="14"/>
      <c r="U878" s="14"/>
      <c r="V878" s="14"/>
      <c r="W878" s="14"/>
      <c r="X878" s="14"/>
      <c r="Y878" s="14"/>
      <c r="Z878" s="14"/>
    </row>
    <row r="879" spans="13:26">
      <c r="M879" s="14"/>
      <c r="N879" s="14"/>
      <c r="O879" s="14"/>
      <c r="P879" s="14"/>
      <c r="Q879" s="14"/>
      <c r="R879" s="14"/>
      <c r="S879" s="14"/>
      <c r="T879" s="14"/>
      <c r="U879" s="14"/>
      <c r="V879" s="14"/>
      <c r="W879" s="14"/>
      <c r="X879" s="14"/>
      <c r="Y879" s="14"/>
      <c r="Z879" s="14"/>
    </row>
    <row r="880" spans="13:26">
      <c r="M880" s="14"/>
      <c r="N880" s="14"/>
      <c r="O880" s="14"/>
      <c r="P880" s="14"/>
      <c r="Q880" s="14"/>
      <c r="R880" s="14"/>
      <c r="S880" s="14"/>
      <c r="T880" s="14"/>
      <c r="U880" s="14"/>
      <c r="V880" s="14"/>
      <c r="W880" s="14"/>
      <c r="X880" s="14"/>
      <c r="Y880" s="14"/>
      <c r="Z880" s="14"/>
    </row>
    <row r="881" spans="13:26">
      <c r="M881" s="14"/>
      <c r="N881" s="14"/>
      <c r="O881" s="14"/>
      <c r="P881" s="14"/>
      <c r="Q881" s="14"/>
      <c r="R881" s="14"/>
      <c r="S881" s="14"/>
      <c r="T881" s="14"/>
      <c r="U881" s="14"/>
      <c r="V881" s="14"/>
      <c r="W881" s="14"/>
      <c r="X881" s="14"/>
      <c r="Y881" s="14"/>
      <c r="Z881" s="14"/>
    </row>
    <row r="882" spans="13:26">
      <c r="M882" s="14"/>
      <c r="N882" s="14"/>
      <c r="O882" s="14"/>
      <c r="P882" s="14"/>
      <c r="Q882" s="14"/>
      <c r="R882" s="14"/>
      <c r="S882" s="14"/>
      <c r="T882" s="14"/>
      <c r="U882" s="14"/>
      <c r="V882" s="14"/>
      <c r="W882" s="14"/>
      <c r="X882" s="14"/>
      <c r="Y882" s="14"/>
      <c r="Z882" s="14"/>
    </row>
    <row r="883" spans="13:26">
      <c r="M883" s="14"/>
      <c r="N883" s="14"/>
      <c r="O883" s="14"/>
      <c r="P883" s="14"/>
      <c r="Q883" s="14"/>
      <c r="R883" s="14"/>
      <c r="S883" s="14"/>
      <c r="T883" s="14"/>
      <c r="U883" s="14"/>
      <c r="V883" s="14"/>
      <c r="W883" s="14"/>
      <c r="X883" s="14"/>
      <c r="Y883" s="14"/>
      <c r="Z883" s="14"/>
    </row>
    <row r="884" spans="13:26">
      <c r="M884" s="14"/>
      <c r="N884" s="14"/>
      <c r="O884" s="14"/>
      <c r="P884" s="14"/>
      <c r="Q884" s="14"/>
      <c r="R884" s="14"/>
      <c r="S884" s="14"/>
      <c r="T884" s="14"/>
      <c r="U884" s="14"/>
      <c r="V884" s="14"/>
      <c r="W884" s="14"/>
      <c r="X884" s="14"/>
      <c r="Y884" s="14"/>
      <c r="Z884" s="14"/>
    </row>
    <row r="885" spans="13:26">
      <c r="M885" s="14"/>
      <c r="N885" s="14"/>
      <c r="O885" s="14"/>
      <c r="P885" s="14"/>
      <c r="Q885" s="14"/>
      <c r="R885" s="14"/>
      <c r="S885" s="14"/>
      <c r="T885" s="14"/>
      <c r="U885" s="14"/>
      <c r="V885" s="14"/>
      <c r="W885" s="14"/>
      <c r="X885" s="14"/>
      <c r="Y885" s="14"/>
      <c r="Z885" s="14"/>
    </row>
    <row r="886" spans="13:26">
      <c r="M886" s="14"/>
      <c r="N886" s="14"/>
      <c r="O886" s="14"/>
      <c r="P886" s="14"/>
      <c r="Q886" s="14"/>
      <c r="R886" s="14"/>
      <c r="S886" s="14"/>
      <c r="T886" s="14"/>
      <c r="U886" s="14"/>
      <c r="V886" s="14"/>
      <c r="W886" s="14"/>
      <c r="X886" s="14"/>
      <c r="Y886" s="14"/>
      <c r="Z886" s="14"/>
    </row>
    <row r="887" spans="13:26">
      <c r="M887" s="14"/>
      <c r="N887" s="14"/>
      <c r="O887" s="14"/>
      <c r="P887" s="14"/>
      <c r="Q887" s="14"/>
      <c r="R887" s="14"/>
      <c r="S887" s="14"/>
      <c r="T887" s="14"/>
      <c r="U887" s="14"/>
      <c r="V887" s="14"/>
      <c r="W887" s="14"/>
      <c r="X887" s="14"/>
      <c r="Y887" s="14"/>
      <c r="Z887" s="14"/>
    </row>
    <row r="888" spans="13:26">
      <c r="M888" s="14"/>
      <c r="N888" s="14"/>
      <c r="O888" s="14"/>
      <c r="P888" s="14"/>
      <c r="Q888" s="14"/>
      <c r="R888" s="14"/>
      <c r="S888" s="14"/>
      <c r="T888" s="14"/>
      <c r="U888" s="14"/>
      <c r="V888" s="14"/>
      <c r="W888" s="14"/>
      <c r="X888" s="14"/>
      <c r="Y888" s="14"/>
      <c r="Z888" s="14"/>
    </row>
    <row r="889" spans="13:26">
      <c r="M889" s="14"/>
      <c r="N889" s="14"/>
      <c r="O889" s="14"/>
      <c r="P889" s="14"/>
      <c r="Q889" s="14"/>
      <c r="R889" s="14"/>
      <c r="S889" s="14"/>
      <c r="T889" s="14"/>
      <c r="U889" s="14"/>
      <c r="V889" s="14"/>
      <c r="W889" s="14"/>
      <c r="X889" s="14"/>
      <c r="Y889" s="14"/>
      <c r="Z889" s="14"/>
    </row>
    <row r="890" spans="13:26">
      <c r="M890" s="14"/>
      <c r="N890" s="14"/>
      <c r="O890" s="14"/>
      <c r="P890" s="14"/>
      <c r="Q890" s="14"/>
      <c r="R890" s="14"/>
      <c r="S890" s="14"/>
      <c r="T890" s="14"/>
      <c r="U890" s="14"/>
      <c r="V890" s="14"/>
      <c r="W890" s="14"/>
      <c r="X890" s="14"/>
      <c r="Y890" s="14"/>
      <c r="Z890" s="14"/>
    </row>
    <row r="891" spans="13:26">
      <c r="M891" s="14"/>
      <c r="N891" s="14"/>
      <c r="O891" s="14"/>
      <c r="P891" s="14"/>
      <c r="Q891" s="14"/>
      <c r="R891" s="14"/>
      <c r="S891" s="14"/>
      <c r="T891" s="14"/>
      <c r="U891" s="14"/>
      <c r="V891" s="14"/>
      <c r="W891" s="14"/>
      <c r="X891" s="14"/>
      <c r="Y891" s="14"/>
      <c r="Z891" s="14"/>
    </row>
    <row r="892" spans="13:26">
      <c r="M892" s="14"/>
      <c r="N892" s="14"/>
      <c r="O892" s="14"/>
      <c r="P892" s="14"/>
      <c r="Q892" s="14"/>
      <c r="R892" s="14"/>
      <c r="S892" s="14"/>
      <c r="T892" s="14"/>
      <c r="U892" s="14"/>
      <c r="V892" s="14"/>
      <c r="W892" s="14"/>
      <c r="X892" s="14"/>
      <c r="Y892" s="14"/>
      <c r="Z892" s="14"/>
    </row>
    <row r="893" spans="13:26">
      <c r="M893" s="14"/>
      <c r="N893" s="14"/>
      <c r="O893" s="14"/>
      <c r="P893" s="14"/>
      <c r="Q893" s="14"/>
      <c r="R893" s="14"/>
      <c r="S893" s="14"/>
      <c r="T893" s="14"/>
      <c r="U893" s="14"/>
      <c r="V893" s="14"/>
      <c r="W893" s="14"/>
      <c r="X893" s="14"/>
      <c r="Y893" s="14"/>
      <c r="Z893" s="14"/>
    </row>
    <row r="894" spans="13:26">
      <c r="M894" s="14"/>
      <c r="N894" s="14"/>
      <c r="O894" s="14"/>
      <c r="P894" s="14"/>
      <c r="Q894" s="14"/>
      <c r="R894" s="14"/>
      <c r="S894" s="14"/>
      <c r="T894" s="14"/>
      <c r="U894" s="14"/>
      <c r="V894" s="14"/>
      <c r="W894" s="14"/>
      <c r="X894" s="14"/>
      <c r="Y894" s="14"/>
      <c r="Z894" s="14"/>
    </row>
    <row r="895" spans="13:26">
      <c r="M895" s="14"/>
      <c r="N895" s="14"/>
      <c r="O895" s="14"/>
      <c r="P895" s="14"/>
      <c r="Q895" s="14"/>
      <c r="R895" s="14"/>
      <c r="S895" s="14"/>
      <c r="T895" s="14"/>
      <c r="U895" s="14"/>
      <c r="V895" s="14"/>
      <c r="W895" s="14"/>
      <c r="X895" s="14"/>
      <c r="Y895" s="14"/>
      <c r="Z895" s="14"/>
    </row>
    <row r="896" spans="13:26">
      <c r="M896" s="14"/>
      <c r="N896" s="14"/>
      <c r="O896" s="14"/>
      <c r="P896" s="14"/>
      <c r="Q896" s="14"/>
      <c r="R896" s="14"/>
      <c r="S896" s="14"/>
      <c r="T896" s="14"/>
      <c r="U896" s="14"/>
      <c r="V896" s="14"/>
      <c r="W896" s="14"/>
      <c r="X896" s="14"/>
      <c r="Y896" s="14"/>
      <c r="Z896" s="14"/>
    </row>
    <row r="897" spans="13:26">
      <c r="M897" s="14"/>
      <c r="N897" s="14"/>
      <c r="O897" s="14"/>
      <c r="P897" s="14"/>
      <c r="Q897" s="14"/>
      <c r="R897" s="14"/>
      <c r="S897" s="14"/>
      <c r="T897" s="14"/>
      <c r="U897" s="14"/>
      <c r="V897" s="14"/>
      <c r="W897" s="14"/>
      <c r="X897" s="14"/>
      <c r="Y897" s="14"/>
      <c r="Z897" s="14"/>
    </row>
    <row r="898" spans="13:26">
      <c r="M898" s="14"/>
      <c r="N898" s="14"/>
      <c r="O898" s="14"/>
      <c r="P898" s="14"/>
      <c r="Q898" s="14"/>
      <c r="R898" s="14"/>
      <c r="S898" s="14"/>
      <c r="T898" s="14"/>
      <c r="U898" s="14"/>
      <c r="V898" s="14"/>
      <c r="W898" s="14"/>
      <c r="X898" s="14"/>
      <c r="Y898" s="14"/>
      <c r="Z898" s="14"/>
    </row>
    <row r="899" spans="13:26">
      <c r="M899" s="14"/>
      <c r="N899" s="14"/>
      <c r="O899" s="14"/>
      <c r="P899" s="14"/>
      <c r="Q899" s="14"/>
      <c r="R899" s="14"/>
      <c r="S899" s="14"/>
      <c r="T899" s="14"/>
      <c r="U899" s="14"/>
      <c r="V899" s="14"/>
      <c r="W899" s="14"/>
      <c r="X899" s="14"/>
      <c r="Y899" s="14"/>
      <c r="Z899" s="14"/>
    </row>
    <row r="900" spans="13:26">
      <c r="M900" s="14"/>
      <c r="N900" s="14"/>
      <c r="O900" s="14"/>
      <c r="P900" s="14"/>
      <c r="Q900" s="14"/>
      <c r="R900" s="14"/>
      <c r="S900" s="14"/>
      <c r="T900" s="14"/>
      <c r="U900" s="14"/>
      <c r="V900" s="14"/>
      <c r="W900" s="14"/>
      <c r="X900" s="14"/>
      <c r="Y900" s="14"/>
      <c r="Z900" s="14"/>
    </row>
    <row r="901" spans="13:26">
      <c r="M901" s="14"/>
      <c r="N901" s="14"/>
      <c r="O901" s="14"/>
      <c r="P901" s="14"/>
      <c r="Q901" s="14"/>
      <c r="R901" s="14"/>
      <c r="S901" s="14"/>
      <c r="T901" s="14"/>
      <c r="U901" s="14"/>
      <c r="V901" s="14"/>
      <c r="W901" s="14"/>
      <c r="X901" s="14"/>
      <c r="Y901" s="14"/>
      <c r="Z901" s="14"/>
    </row>
    <row r="902" spans="13:26">
      <c r="M902" s="14"/>
      <c r="N902" s="14"/>
      <c r="O902" s="14"/>
      <c r="P902" s="14"/>
      <c r="Q902" s="14"/>
      <c r="R902" s="14"/>
      <c r="S902" s="14"/>
      <c r="T902" s="14"/>
      <c r="U902" s="14"/>
      <c r="V902" s="14"/>
      <c r="W902" s="14"/>
      <c r="X902" s="14"/>
      <c r="Y902" s="14"/>
      <c r="Z902" s="14"/>
    </row>
    <row r="903" spans="13:26">
      <c r="M903" s="14"/>
      <c r="N903" s="14"/>
      <c r="O903" s="14"/>
      <c r="P903" s="14"/>
      <c r="Q903" s="14"/>
      <c r="R903" s="14"/>
      <c r="S903" s="14"/>
      <c r="T903" s="14"/>
      <c r="U903" s="14"/>
      <c r="V903" s="14"/>
      <c r="W903" s="14"/>
      <c r="X903" s="14"/>
      <c r="Y903" s="14"/>
      <c r="Z903" s="14"/>
    </row>
    <row r="904" spans="13:26">
      <c r="V904" s="14"/>
      <c r="W904" s="14"/>
      <c r="X904" s="14"/>
      <c r="Y904" s="14"/>
      <c r="Z904" s="14"/>
    </row>
    <row r="905" spans="13:26">
      <c r="V905" s="14"/>
      <c r="W905" s="14"/>
      <c r="X905" s="14"/>
      <c r="Y905" s="14"/>
      <c r="Z905" s="14"/>
    </row>
    <row r="906" spans="13:26">
      <c r="V906" s="14"/>
      <c r="W906" s="14"/>
      <c r="X906" s="14"/>
      <c r="Y906" s="14"/>
      <c r="Z906" s="14"/>
    </row>
    <row r="907" spans="13:26">
      <c r="V907" s="14"/>
      <c r="W907" s="14"/>
      <c r="X907" s="14"/>
      <c r="Y907" s="14"/>
      <c r="Z907" s="14"/>
    </row>
    <row r="908" spans="13:26">
      <c r="V908" s="14"/>
      <c r="W908" s="14"/>
      <c r="X908" s="14"/>
      <c r="Y908" s="14"/>
      <c r="Z908" s="14"/>
    </row>
    <row r="909" spans="13:26">
      <c r="V909" s="14"/>
      <c r="W909" s="14"/>
      <c r="X909" s="14"/>
      <c r="Y909" s="14"/>
      <c r="Z909" s="14"/>
    </row>
  </sheetData>
  <pageMargins left="0.75" right="0.75" top="1" bottom="1" header="0.5" footer="0.5"/>
  <pageSetup orientation="portrait"/>
  <headerFooter alignWithMargins="0"/>
  <legacyDrawing r:id="rId1"/>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6"/>
  <dimension ref="B2:W69"/>
  <sheetViews>
    <sheetView topLeftCell="A17" workbookViewId="0">
      <selection activeCell="B7" sqref="B7:C60"/>
    </sheetView>
  </sheetViews>
  <sheetFormatPr defaultRowHeight="15"/>
  <cols>
    <col min="2" max="2" width="15.7109375" customWidth="1"/>
    <col min="16" max="16" width="14.140625" bestFit="1" customWidth="1"/>
    <col min="17" max="17" width="14.42578125" bestFit="1" customWidth="1"/>
    <col min="18" max="18" width="28.42578125" bestFit="1" customWidth="1"/>
  </cols>
  <sheetData>
    <row r="2" spans="2:23" ht="23.25">
      <c r="B2" s="2" t="str">
        <f ca="1">IND_SavTechs_TD!B2</f>
        <v>Wholesale and retail Industry Saving Potential Technologies from COWI Study</v>
      </c>
    </row>
    <row r="4" spans="2:23">
      <c r="B4" s="1"/>
      <c r="C4" s="4" t="s">
        <v>0</v>
      </c>
      <c r="D4" s="1"/>
      <c r="E4" s="1"/>
      <c r="F4" s="1"/>
      <c r="G4" s="1"/>
      <c r="H4" s="1"/>
      <c r="I4" s="1"/>
      <c r="J4" s="1"/>
      <c r="P4" s="5" t="s">
        <v>1</v>
      </c>
      <c r="Q4" s="5"/>
      <c r="R4" s="6"/>
      <c r="S4" s="6"/>
      <c r="T4" s="6"/>
      <c r="U4" s="6"/>
      <c r="V4" s="6"/>
      <c r="W4" s="6"/>
    </row>
    <row r="5" spans="2:23">
      <c r="B5" s="8" t="s">
        <v>3</v>
      </c>
      <c r="C5" s="8" t="s">
        <v>4</v>
      </c>
      <c r="D5" s="9" t="s">
        <v>5</v>
      </c>
      <c r="E5" s="9" t="s">
        <v>6</v>
      </c>
      <c r="F5" s="9" t="s">
        <v>7</v>
      </c>
      <c r="G5" s="9" t="s">
        <v>8</v>
      </c>
      <c r="H5" s="9" t="s">
        <v>9</v>
      </c>
      <c r="I5" s="9" t="s">
        <v>10</v>
      </c>
      <c r="J5" s="9" t="s">
        <v>11</v>
      </c>
      <c r="P5" s="10" t="s">
        <v>12</v>
      </c>
      <c r="Q5" s="10" t="s">
        <v>3</v>
      </c>
      <c r="R5" s="10" t="s">
        <v>13</v>
      </c>
      <c r="S5" s="10" t="s">
        <v>14</v>
      </c>
      <c r="T5" s="10" t="s">
        <v>15</v>
      </c>
      <c r="U5" s="10" t="s">
        <v>16</v>
      </c>
      <c r="V5" s="10" t="s">
        <v>17</v>
      </c>
      <c r="W5" s="10" t="s">
        <v>18</v>
      </c>
    </row>
    <row r="6" spans="2:23" ht="52.5" thickBot="1">
      <c r="B6" s="11" t="s">
        <v>20</v>
      </c>
      <c r="C6" s="11"/>
      <c r="D6" s="11"/>
      <c r="E6" s="11"/>
      <c r="F6" s="11" t="s">
        <v>21</v>
      </c>
      <c r="G6" s="11" t="s">
        <v>22</v>
      </c>
      <c r="H6" s="11" t="s">
        <v>21</v>
      </c>
      <c r="I6" s="11"/>
      <c r="J6" s="11"/>
      <c r="L6" t="s">
        <v>165</v>
      </c>
      <c r="P6" s="12" t="s">
        <v>23</v>
      </c>
      <c r="Q6" s="13" t="s">
        <v>24</v>
      </c>
      <c r="R6" s="13" t="s">
        <v>25</v>
      </c>
      <c r="S6" s="13" t="s">
        <v>26</v>
      </c>
      <c r="T6" s="13" t="s">
        <v>27</v>
      </c>
      <c r="U6" s="13" t="s">
        <v>28</v>
      </c>
      <c r="V6" s="13" t="s">
        <v>29</v>
      </c>
      <c r="W6" s="13" t="s">
        <v>30</v>
      </c>
    </row>
    <row r="7" spans="2:23">
      <c r="B7" t="str">
        <f ca="1">"IND"&amp;MID(C7,2,2)&amp;"EFF"&amp;RIGHT(C7,2)&amp;"-"&amp;8-L7</f>
        <v>INDTDEFFMT-0</v>
      </c>
      <c r="C7" t="str">
        <f ca="1">IND_SavTechs_TD!$C$8</f>
        <v>ITDMT</v>
      </c>
      <c r="D7">
        <f>IND_SavTechs_TD!D8</f>
        <v>2016</v>
      </c>
      <c r="E7">
        <f ca="1">AVERAGEIFS(IND_SavTechs_TD!$E$8:$E$607,IND_SavTechs_TD!$C$8:$C$607,IND_TD!C7, IND_SavTechs_TD!$K$8:$K$607,IND_TD!L7)</f>
        <v>4.3796875000000002</v>
      </c>
      <c r="F7" s="79">
        <f ca="1">AVERAGEIFS(IND_SavTechs_TD!$F$8:$F$607,IND_SavTechs_TD!$C$8:$C$607,IND_TD!C7, IND_SavTechs_TD!$K$8:$K$607,IND_TD!L7)</f>
        <v>204.82741944865859</v>
      </c>
      <c r="I7" s="63">
        <f>IND_SavTechs_TD!I8</f>
        <v>1</v>
      </c>
      <c r="J7" s="63">
        <f>IND_SavTechs_TD!J8</f>
        <v>1</v>
      </c>
      <c r="L7">
        <v>8</v>
      </c>
      <c r="M7" t="s">
        <v>166</v>
      </c>
      <c r="P7" s="19" t="s">
        <v>31</v>
      </c>
      <c r="Q7" t="str">
        <f ca="1">B7</f>
        <v>INDTDEFFMT-0</v>
      </c>
      <c r="R7" t="str">
        <f ca="1">LEFT($B$2,28)&amp;RIGHT(C7,2)</f>
        <v>Wholesale and retail IndustrMT</v>
      </c>
      <c r="S7" s="21" t="s">
        <v>32</v>
      </c>
      <c r="T7" s="21" t="s">
        <v>33</v>
      </c>
      <c r="U7" s="21"/>
      <c r="V7" s="21"/>
      <c r="W7" s="20" t="s">
        <v>34</v>
      </c>
    </row>
    <row r="8" spans="2:23">
      <c r="B8" t="str">
        <f t="shared" ref="B8:B15" ca="1" si="0">"IND"&amp;MID(C8,2,2)&amp;"EFF"&amp;RIGHT(C8,2)&amp;"-"&amp;8-L8</f>
        <v>INDTDEFFMT-1</v>
      </c>
      <c r="C8" t="str">
        <f ca="1">IND_SavTechs_TD!$C$8</f>
        <v>ITDMT</v>
      </c>
      <c r="D8">
        <f>IND_SavTechs_TD!D9</f>
        <v>2016</v>
      </c>
      <c r="E8">
        <f ca="1">AVERAGEIFS(IND_SavTechs_TD!$E$8:$E$607,IND_SavTechs_TD!$C$8:$C$607,IND_TD!C8, IND_SavTechs_TD!$K$8:$K$607,IND_TD!L8)</f>
        <v>5.7749999999999995</v>
      </c>
      <c r="F8" s="79">
        <f ca="1">AVERAGEIFS(IND_SavTechs_TD!$F$8:$F$607,IND_SavTechs_TD!$C$8:$C$607,IND_TD!C8, IND_SavTechs_TD!$K$8:$K$607,IND_TD!L8)</f>
        <v>555.36731642964867</v>
      </c>
      <c r="I8" s="63">
        <f>IND_SavTechs_TD!I9</f>
        <v>1</v>
      </c>
      <c r="J8" s="63">
        <f>IND_SavTechs_TD!J9</f>
        <v>1</v>
      </c>
      <c r="L8">
        <v>7</v>
      </c>
      <c r="M8" t="s">
        <v>167</v>
      </c>
      <c r="Q8" t="str">
        <f t="shared" ref="Q8:Q60" ca="1" si="1">B8</f>
        <v>INDTDEFFMT-1</v>
      </c>
      <c r="R8" t="str">
        <f t="shared" ref="R8:R60" ca="1" si="2">LEFT($B$2,28)&amp;RIGHT(C8,2)</f>
        <v>Wholesale and retail IndustrMT</v>
      </c>
      <c r="S8" t="s">
        <v>32</v>
      </c>
      <c r="T8" t="s">
        <v>33</v>
      </c>
      <c r="W8" t="s">
        <v>34</v>
      </c>
    </row>
    <row r="9" spans="2:23">
      <c r="B9" t="str">
        <f t="shared" ca="1" si="0"/>
        <v>INDTDEFFMT-2</v>
      </c>
      <c r="C9" t="str">
        <f ca="1">IND_SavTechs_TD!$C$8</f>
        <v>ITDMT</v>
      </c>
      <c r="D9">
        <f>IND_SavTechs_TD!D10</f>
        <v>2016</v>
      </c>
      <c r="E9">
        <f ca="1">AVERAGEIFS(IND_SavTechs_TD!$E$8:$E$607,IND_SavTechs_TD!$C$8:$C$607,IND_TD!C9, IND_SavTechs_TD!$K$8:$K$607,IND_TD!L9)</f>
        <v>6.02</v>
      </c>
      <c r="F9" s="79">
        <f ca="1">AVERAGEIFS(IND_SavTechs_TD!$F$8:$F$607,IND_SavTechs_TD!$C$8:$C$607,IND_TD!C9, IND_SavTechs_TD!$K$8:$K$607,IND_TD!L9)</f>
        <v>644.96068364894268</v>
      </c>
      <c r="I9" s="63">
        <f>IND_SavTechs_TD!I10</f>
        <v>1</v>
      </c>
      <c r="J9" s="63">
        <f>IND_SavTechs_TD!J10</f>
        <v>1</v>
      </c>
      <c r="L9">
        <v>6</v>
      </c>
      <c r="M9" t="s">
        <v>168</v>
      </c>
      <c r="Q9" t="str">
        <f t="shared" ca="1" si="1"/>
        <v>INDTDEFFMT-2</v>
      </c>
      <c r="R9" t="str">
        <f t="shared" ca="1" si="2"/>
        <v>Wholesale and retail IndustrMT</v>
      </c>
      <c r="S9" t="s">
        <v>32</v>
      </c>
      <c r="T9" t="s">
        <v>33</v>
      </c>
      <c r="W9" t="s">
        <v>34</v>
      </c>
    </row>
    <row r="10" spans="2:23">
      <c r="B10" t="str">
        <f t="shared" ca="1" si="0"/>
        <v>INDTDEFFMT-3</v>
      </c>
      <c r="C10" t="str">
        <f ca="1">IND_SavTechs_TD!$C$8</f>
        <v>ITDMT</v>
      </c>
      <c r="D10">
        <f>IND_SavTechs_TD!D11</f>
        <v>2016</v>
      </c>
      <c r="E10">
        <f ca="1">AVERAGEIFS(IND_SavTechs_TD!$E$8:$E$607,IND_SavTechs_TD!$C$8:$C$607,IND_TD!C10, IND_SavTechs_TD!$K$8:$K$607,IND_TD!L10)</f>
        <v>6.1099999999999994</v>
      </c>
      <c r="F10" s="79">
        <f ca="1">AVERAGEIFS(IND_SavTechs_TD!$F$8:$F$607,IND_SavTechs_TD!$C$8:$C$607,IND_TD!C10, IND_SavTechs_TD!$K$8:$K$607,IND_TD!L10)</f>
        <v>749.43746910155994</v>
      </c>
      <c r="I10" s="63">
        <f>IND_SavTechs_TD!I11</f>
        <v>1</v>
      </c>
      <c r="J10" s="63">
        <f>IND_SavTechs_TD!J11</f>
        <v>1</v>
      </c>
      <c r="L10">
        <v>5</v>
      </c>
      <c r="M10" t="s">
        <v>169</v>
      </c>
      <c r="Q10" t="str">
        <f t="shared" ca="1" si="1"/>
        <v>INDTDEFFMT-3</v>
      </c>
      <c r="R10" t="str">
        <f t="shared" ca="1" si="2"/>
        <v>Wholesale and retail IndustrMT</v>
      </c>
      <c r="S10" t="s">
        <v>32</v>
      </c>
      <c r="T10" t="s">
        <v>33</v>
      </c>
      <c r="W10" t="s">
        <v>34</v>
      </c>
    </row>
    <row r="11" spans="2:23">
      <c r="B11" t="str">
        <f t="shared" ca="1" si="0"/>
        <v>INDTDEFFMT-4</v>
      </c>
      <c r="C11" t="str">
        <f ca="1">IND_SavTechs_TD!$C$8</f>
        <v>ITDMT</v>
      </c>
      <c r="D11">
        <f>IND_SavTechs_TD!D12</f>
        <v>2016</v>
      </c>
      <c r="E11">
        <f ca="1">AVERAGEIFS(IND_SavTechs_TD!$E$8:$E$607,IND_SavTechs_TD!$C$8:$C$607,IND_TD!C11, IND_SavTechs_TD!$K$8:$K$607,IND_TD!L11)</f>
        <v>6.1949999999999985</v>
      </c>
      <c r="F11" s="79">
        <f ca="1">AVERAGEIFS(IND_SavTechs_TD!$F$8:$F$607,IND_SavTechs_TD!$C$8:$C$607,IND_TD!C11, IND_SavTechs_TD!$K$8:$K$607,IND_TD!L11)</f>
        <v>853.91425455417721</v>
      </c>
      <c r="I11" s="63">
        <f>IND_SavTechs_TD!I12</f>
        <v>1</v>
      </c>
      <c r="J11" s="63">
        <f>IND_SavTechs_TD!J12</f>
        <v>1</v>
      </c>
      <c r="L11">
        <v>4</v>
      </c>
      <c r="M11" t="s">
        <v>170</v>
      </c>
      <c r="Q11" t="str">
        <f t="shared" ca="1" si="1"/>
        <v>INDTDEFFMT-4</v>
      </c>
      <c r="R11" t="str">
        <f t="shared" ca="1" si="2"/>
        <v>Wholesale and retail IndustrMT</v>
      </c>
      <c r="S11" t="s">
        <v>32</v>
      </c>
      <c r="T11" t="s">
        <v>33</v>
      </c>
      <c r="W11" t="s">
        <v>34</v>
      </c>
    </row>
    <row r="12" spans="2:23">
      <c r="B12" t="str">
        <f t="shared" ca="1" si="0"/>
        <v>INDTDEFFMT-5</v>
      </c>
      <c r="C12" t="str">
        <f ca="1">IND_SavTechs_TD!$C$8</f>
        <v>ITDMT</v>
      </c>
      <c r="D12">
        <f>IND_SavTechs_TD!D13</f>
        <v>2016</v>
      </c>
      <c r="E12">
        <f ca="1">AVERAGEIFS(IND_SavTechs_TD!$E$8:$E$607,IND_SavTechs_TD!$C$8:$C$607,IND_TD!C12, IND_SavTechs_TD!$K$8:$K$607,IND_TD!L12)</f>
        <v>6.2749999999999995</v>
      </c>
      <c r="F12" s="79">
        <f ca="1">AVERAGEIFS(IND_SavTechs_TD!$F$8:$F$607,IND_SavTechs_TD!$C$8:$C$607,IND_TD!C12, IND_SavTechs_TD!$K$8:$K$607,IND_TD!L12)</f>
        <v>952.24534674487586</v>
      </c>
      <c r="I12" s="63">
        <f>IND_SavTechs_TD!I13</f>
        <v>1</v>
      </c>
      <c r="J12" s="63">
        <f>IND_SavTechs_TD!J13</f>
        <v>1</v>
      </c>
      <c r="L12">
        <v>3</v>
      </c>
      <c r="M12" t="s">
        <v>171</v>
      </c>
      <c r="Q12" t="str">
        <f t="shared" ca="1" si="1"/>
        <v>INDTDEFFMT-5</v>
      </c>
      <c r="R12" t="str">
        <f t="shared" ca="1" si="2"/>
        <v>Wholesale and retail IndustrMT</v>
      </c>
      <c r="S12" t="s">
        <v>32</v>
      </c>
      <c r="T12" t="s">
        <v>33</v>
      </c>
      <c r="W12" t="s">
        <v>34</v>
      </c>
    </row>
    <row r="13" spans="2:23">
      <c r="B13" t="str">
        <f t="shared" ca="1" si="0"/>
        <v>INDTDEFFMT-6</v>
      </c>
      <c r="C13" t="str">
        <f ca="1">IND_SavTechs_TD!$C$8</f>
        <v>ITDMT</v>
      </c>
      <c r="D13">
        <f>IND_SavTechs_TD!D14</f>
        <v>2016</v>
      </c>
      <c r="E13">
        <f ca="1">AVERAGEIFS(IND_SavTechs_TD!$E$8:$E$607,IND_SavTechs_TD!$C$8:$C$607,IND_TD!C13, IND_SavTechs_TD!$K$8:$K$607,IND_TD!L13)</f>
        <v>6.3550000000000004</v>
      </c>
      <c r="F13" s="79">
        <f ca="1">AVERAGEIFS(IND_SavTechs_TD!$F$8:$F$607,IND_SavTechs_TD!$C$8:$C$607,IND_TD!C13, IND_SavTechs_TD!$K$8:$K$607,IND_TD!L13)</f>
        <v>1050.5764389355745</v>
      </c>
      <c r="I13" s="63">
        <f>IND_SavTechs_TD!I14</f>
        <v>1</v>
      </c>
      <c r="J13" s="63">
        <f>IND_SavTechs_TD!J14</f>
        <v>1</v>
      </c>
      <c r="L13">
        <v>2</v>
      </c>
      <c r="M13" t="s">
        <v>172</v>
      </c>
      <c r="Q13" t="str">
        <f t="shared" ca="1" si="1"/>
        <v>INDTDEFFMT-6</v>
      </c>
      <c r="R13" t="str">
        <f t="shared" ca="1" si="2"/>
        <v>Wholesale and retail IndustrMT</v>
      </c>
      <c r="S13" t="s">
        <v>32</v>
      </c>
      <c r="T13" t="s">
        <v>33</v>
      </c>
      <c r="W13" t="s">
        <v>34</v>
      </c>
    </row>
    <row r="14" spans="2:23">
      <c r="B14" t="str">
        <f t="shared" ca="1" si="0"/>
        <v>INDTDEFFMT-7</v>
      </c>
      <c r="C14" t="str">
        <f ca="1">IND_SavTechs_TD!$C$8</f>
        <v>ITDMT</v>
      </c>
      <c r="D14">
        <f>IND_SavTechs_TD!D15</f>
        <v>2016</v>
      </c>
      <c r="E14">
        <f ca="1">AVERAGEIFS(IND_SavTechs_TD!$E$8:$E$607,IND_SavTechs_TD!$C$8:$C$607,IND_TD!C14, IND_SavTechs_TD!$K$8:$K$607,IND_TD!L14)</f>
        <v>6.4350000000000005</v>
      </c>
      <c r="F14" s="79">
        <f ca="1">AVERAGEIFS(IND_SavTechs_TD!$F$8:$F$607,IND_SavTechs_TD!$C$8:$C$607,IND_TD!C14, IND_SavTechs_TD!$K$8:$K$607,IND_TD!L14)</f>
        <v>1148.9075311262732</v>
      </c>
      <c r="I14" s="63">
        <f>IND_SavTechs_TD!I15</f>
        <v>1</v>
      </c>
      <c r="J14" s="63">
        <f>IND_SavTechs_TD!J15</f>
        <v>1</v>
      </c>
      <c r="L14">
        <v>1</v>
      </c>
      <c r="M14" t="s">
        <v>173</v>
      </c>
      <c r="Q14" t="str">
        <f t="shared" ca="1" si="1"/>
        <v>INDTDEFFMT-7</v>
      </c>
      <c r="R14" t="str">
        <f t="shared" ca="1" si="2"/>
        <v>Wholesale and retail IndustrMT</v>
      </c>
      <c r="S14" t="s">
        <v>32</v>
      </c>
      <c r="T14" t="s">
        <v>33</v>
      </c>
      <c r="W14" t="s">
        <v>34</v>
      </c>
    </row>
    <row r="15" spans="2:23">
      <c r="B15" t="str">
        <f t="shared" ca="1" si="0"/>
        <v>INDTDEFFMT-8</v>
      </c>
      <c r="C15" t="str">
        <f ca="1">IND_SavTechs_TD!$C$8</f>
        <v>ITDMT</v>
      </c>
      <c r="D15">
        <f>IND_SavTechs_TD!D16</f>
        <v>2016</v>
      </c>
      <c r="E15">
        <f ca="1">AVERAGEIFS(IND_SavTechs_TD!$E$8:$E$607,IND_SavTechs_TD!$C$8:$C$607,IND_TD!C15, IND_SavTechs_TD!$K$8:$K$607,IND_TD!L15)</f>
        <v>6.54</v>
      </c>
      <c r="F15" s="79">
        <f ca="1">AVERAGEIFS(IND_SavTechs_TD!$F$8:$F$607,IND_SavTechs_TD!$C$8:$C$607,IND_TD!C15, IND_SavTechs_TD!$K$8:$K$607,IND_TD!L15)</f>
        <v>1277.967089626565</v>
      </c>
      <c r="I15" s="63">
        <f>IND_SavTechs_TD!I16</f>
        <v>1</v>
      </c>
      <c r="J15" s="63">
        <f>IND_SavTechs_TD!J16</f>
        <v>1</v>
      </c>
      <c r="L15">
        <v>0</v>
      </c>
      <c r="M15" t="s">
        <v>174</v>
      </c>
      <c r="Q15" t="str">
        <f t="shared" ca="1" si="1"/>
        <v>INDTDEFFMT-8</v>
      </c>
      <c r="R15" t="str">
        <f t="shared" ca="1" si="2"/>
        <v>Wholesale and retail IndustrMT</v>
      </c>
      <c r="S15" t="s">
        <v>32</v>
      </c>
      <c r="T15" t="s">
        <v>33</v>
      </c>
      <c r="W15" t="s">
        <v>34</v>
      </c>
    </row>
    <row r="16" spans="2:23">
      <c r="B16" t="str">
        <f ca="1">"IND"&amp;MID(C16,2,2)&amp;"EFF"&amp;RIGHT(C16,2)&amp;"-"&amp;8-L16</f>
        <v>INDTDEFFHT-0</v>
      </c>
      <c r="C16" t="str">
        <f ca="1">IND_SavTechs_TD!$C$9</f>
        <v>ITDHT</v>
      </c>
      <c r="D16">
        <f>IND_SavTechs_TD!D17</f>
        <v>2016</v>
      </c>
      <c r="E16">
        <f ca="1">AVERAGEIFS(IND_SavTechs_TD!$E$8:$E$607,IND_SavTechs_TD!$C$8:$C$607,IND_TD!C16, IND_SavTechs_TD!$K$8:$K$607,IND_TD!L16)</f>
        <v>3.8104186046511623</v>
      </c>
      <c r="F16" s="79">
        <f ca="1">AVERAGEIFS(IND_SavTechs_TD!$F$8:$F$607,IND_SavTechs_TD!$C$8:$C$607,IND_TD!C16, IND_SavTechs_TD!$K$8:$K$607,IND_TD!L16)</f>
        <v>251.84141473746931</v>
      </c>
      <c r="I16" s="63">
        <f>IND_SavTechs_TD!I17</f>
        <v>1</v>
      </c>
      <c r="J16" s="63">
        <f>IND_SavTechs_TD!J17</f>
        <v>1</v>
      </c>
      <c r="L16">
        <v>8</v>
      </c>
      <c r="M16" t="s">
        <v>166</v>
      </c>
      <c r="Q16" t="str">
        <f t="shared" ca="1" si="1"/>
        <v>INDTDEFFHT-0</v>
      </c>
      <c r="R16" t="str">
        <f t="shared" ca="1" si="2"/>
        <v>Wholesale and retail IndustrHT</v>
      </c>
      <c r="S16" t="s">
        <v>32</v>
      </c>
      <c r="T16" t="s">
        <v>33</v>
      </c>
      <c r="W16" t="s">
        <v>34</v>
      </c>
    </row>
    <row r="17" spans="2:23">
      <c r="B17" t="str">
        <f t="shared" ref="B17:B24" ca="1" si="3">"IND"&amp;MID(C17,2,2)&amp;"EFF"&amp;RIGHT(C17,2)&amp;"-"&amp;8-L17</f>
        <v>INDTDEFFHT-1</v>
      </c>
      <c r="C17" t="str">
        <f ca="1">IND_SavTechs_TD!$C$9</f>
        <v>ITDHT</v>
      </c>
      <c r="D17">
        <f>IND_SavTechs_TD!D18</f>
        <v>2016</v>
      </c>
      <c r="E17">
        <f ca="1">AVERAGEIFS(IND_SavTechs_TD!$E$8:$E$607,IND_SavTechs_TD!$C$8:$C$607,IND_TD!C17, IND_SavTechs_TD!$K$8:$K$607,IND_TD!L17)</f>
        <v>4.8919999999999995</v>
      </c>
      <c r="F17" s="79">
        <f ca="1">AVERAGEIFS(IND_SavTechs_TD!$F$8:$F$607,IND_SavTechs_TD!$C$8:$C$607,IND_TD!C17, IND_SavTechs_TD!$K$8:$K$607,IND_TD!L17)</f>
        <v>549.23684684642774</v>
      </c>
      <c r="I17" s="63">
        <f>IND_SavTechs_TD!I18</f>
        <v>1</v>
      </c>
      <c r="J17" s="63">
        <f>IND_SavTechs_TD!J18</f>
        <v>1</v>
      </c>
      <c r="L17">
        <v>7</v>
      </c>
      <c r="M17" t="s">
        <v>167</v>
      </c>
      <c r="Q17" t="str">
        <f t="shared" ca="1" si="1"/>
        <v>INDTDEFFHT-1</v>
      </c>
      <c r="R17" t="str">
        <f t="shared" ca="1" si="2"/>
        <v>Wholesale and retail IndustrHT</v>
      </c>
      <c r="S17" t="s">
        <v>32</v>
      </c>
      <c r="T17" t="s">
        <v>33</v>
      </c>
      <c r="W17" t="s">
        <v>34</v>
      </c>
    </row>
    <row r="18" spans="2:23">
      <c r="B18" t="str">
        <f t="shared" ca="1" si="3"/>
        <v>INDTDEFFHT-2</v>
      </c>
      <c r="C18" t="str">
        <f ca="1">IND_SavTechs_TD!$C$9</f>
        <v>ITDHT</v>
      </c>
      <c r="D18">
        <f>IND_SavTechs_TD!D19</f>
        <v>2016</v>
      </c>
      <c r="E18">
        <f ca="1">AVERAGEIFS(IND_SavTechs_TD!$E$8:$E$607,IND_SavTechs_TD!$C$8:$C$607,IND_TD!C18, IND_SavTechs_TD!$K$8:$K$607,IND_TD!L18)</f>
        <v>5.0200000000000005</v>
      </c>
      <c r="F18" s="79">
        <f ca="1">AVERAGEIFS(IND_SavTechs_TD!$F$8:$F$607,IND_SavTechs_TD!$C$8:$C$607,IND_TD!C18, IND_SavTechs_TD!$K$8:$K$607,IND_TD!L18)</f>
        <v>651.38662317672299</v>
      </c>
      <c r="I18" s="63">
        <f>IND_SavTechs_TD!I19</f>
        <v>1</v>
      </c>
      <c r="J18" s="63">
        <f>IND_SavTechs_TD!J19</f>
        <v>1</v>
      </c>
      <c r="L18">
        <v>6</v>
      </c>
      <c r="M18" t="s">
        <v>168</v>
      </c>
      <c r="Q18" t="str">
        <f t="shared" ca="1" si="1"/>
        <v>INDTDEFFHT-2</v>
      </c>
      <c r="R18" t="str">
        <f t="shared" ca="1" si="2"/>
        <v>Wholesale and retail IndustrHT</v>
      </c>
      <c r="S18" t="s">
        <v>32</v>
      </c>
      <c r="T18" t="s">
        <v>33</v>
      </c>
      <c r="W18" t="s">
        <v>34</v>
      </c>
    </row>
    <row r="19" spans="2:23">
      <c r="B19" t="str">
        <f t="shared" ca="1" si="3"/>
        <v>INDTDEFFHT-3</v>
      </c>
      <c r="C19" t="str">
        <f ca="1">IND_SavTechs_TD!$C$9</f>
        <v>ITDHT</v>
      </c>
      <c r="D19">
        <f>IND_SavTechs_TD!D20</f>
        <v>2016</v>
      </c>
      <c r="E19">
        <f ca="1">AVERAGEIFS(IND_SavTechs_TD!$E$8:$E$607,IND_SavTechs_TD!$C$8:$C$607,IND_TD!C19, IND_SavTechs_TD!$K$8:$K$607,IND_TD!L19)</f>
        <v>5.144000000000001</v>
      </c>
      <c r="F19" s="79">
        <f ca="1">AVERAGEIFS(IND_SavTechs_TD!$F$8:$F$607,IND_SavTechs_TD!$C$8:$C$607,IND_TD!C19, IND_SavTechs_TD!$K$8:$K$607,IND_TD!L19)</f>
        <v>750.34421899669621</v>
      </c>
      <c r="I19" s="63">
        <f>IND_SavTechs_TD!I20</f>
        <v>1</v>
      </c>
      <c r="J19" s="63">
        <f>IND_SavTechs_TD!J20</f>
        <v>1</v>
      </c>
      <c r="L19">
        <v>5</v>
      </c>
      <c r="M19" t="s">
        <v>169</v>
      </c>
      <c r="Q19" t="str">
        <f t="shared" ca="1" si="1"/>
        <v>INDTDEFFHT-3</v>
      </c>
      <c r="R19" t="str">
        <f t="shared" ca="1" si="2"/>
        <v>Wholesale and retail IndustrHT</v>
      </c>
      <c r="S19" t="s">
        <v>32</v>
      </c>
      <c r="T19" t="s">
        <v>33</v>
      </c>
      <c r="W19" t="s">
        <v>34</v>
      </c>
    </row>
    <row r="20" spans="2:23">
      <c r="B20" t="str">
        <f t="shared" ca="1" si="3"/>
        <v>INDTDEFFHT-4</v>
      </c>
      <c r="C20" t="str">
        <f ca="1">IND_SavTechs_TD!$C$9</f>
        <v>ITDHT</v>
      </c>
      <c r="D20">
        <f>IND_SavTechs_TD!D21</f>
        <v>2016</v>
      </c>
      <c r="E20">
        <f ca="1">AVERAGEIFS(IND_SavTechs_TD!$E$8:$E$607,IND_SavTechs_TD!$C$8:$C$607,IND_TD!C20, IND_SavTechs_TD!$K$8:$K$607,IND_TD!L20)</f>
        <v>5.2439999999999998</v>
      </c>
      <c r="F20" s="79">
        <f ca="1">AVERAGEIFS(IND_SavTechs_TD!$F$8:$F$607,IND_SavTechs_TD!$C$8:$C$607,IND_TD!C20, IND_SavTechs_TD!$K$8:$K$607,IND_TD!L20)</f>
        <v>830.14873175473952</v>
      </c>
      <c r="I20" s="63">
        <f>IND_SavTechs_TD!I21</f>
        <v>1</v>
      </c>
      <c r="J20" s="63">
        <f>IND_SavTechs_TD!J21</f>
        <v>1</v>
      </c>
      <c r="L20">
        <v>4</v>
      </c>
      <c r="M20" t="s">
        <v>170</v>
      </c>
      <c r="Q20" t="str">
        <f t="shared" ca="1" si="1"/>
        <v>INDTDEFFHT-4</v>
      </c>
      <c r="R20" t="str">
        <f t="shared" ca="1" si="2"/>
        <v>Wholesale and retail IndustrHT</v>
      </c>
      <c r="S20" t="s">
        <v>32</v>
      </c>
      <c r="T20" t="s">
        <v>33</v>
      </c>
      <c r="W20" t="s">
        <v>34</v>
      </c>
    </row>
    <row r="21" spans="2:23">
      <c r="B21" t="str">
        <f t="shared" ca="1" si="3"/>
        <v>INDTDEFFHT-5</v>
      </c>
      <c r="C21" t="str">
        <f ca="1">IND_SavTechs_TD!$C$9</f>
        <v>ITDHT</v>
      </c>
      <c r="D21">
        <f>IND_SavTechs_TD!D22</f>
        <v>2016</v>
      </c>
      <c r="E21" s="141">
        <v>1</v>
      </c>
      <c r="F21" s="142">
        <v>5000</v>
      </c>
      <c r="I21" s="63">
        <f>IND_SavTechs_TD!I22</f>
        <v>1</v>
      </c>
      <c r="J21" s="63">
        <f>IND_SavTechs_TD!J22</f>
        <v>1</v>
      </c>
      <c r="L21">
        <v>3</v>
      </c>
      <c r="M21" t="s">
        <v>171</v>
      </c>
      <c r="Q21" t="str">
        <f t="shared" ca="1" si="1"/>
        <v>INDTDEFFHT-5</v>
      </c>
      <c r="R21" t="str">
        <f t="shared" ca="1" si="2"/>
        <v>Wholesale and retail IndustrHT</v>
      </c>
      <c r="S21" t="s">
        <v>32</v>
      </c>
      <c r="T21" t="s">
        <v>33</v>
      </c>
      <c r="W21" t="s">
        <v>34</v>
      </c>
    </row>
    <row r="22" spans="2:23">
      <c r="B22" t="str">
        <f t="shared" ca="1" si="3"/>
        <v>INDTDEFFHT-6</v>
      </c>
      <c r="C22" t="str">
        <f ca="1">IND_SavTechs_TD!$C$9</f>
        <v>ITDHT</v>
      </c>
      <c r="D22">
        <f>IND_SavTechs_TD!D23</f>
        <v>2016</v>
      </c>
      <c r="E22" s="141">
        <v>1</v>
      </c>
      <c r="F22" s="142">
        <v>5000</v>
      </c>
      <c r="I22" s="63">
        <f>IND_SavTechs_TD!I23</f>
        <v>1</v>
      </c>
      <c r="J22" s="63">
        <f>IND_SavTechs_TD!J23</f>
        <v>1</v>
      </c>
      <c r="L22">
        <v>2</v>
      </c>
      <c r="M22" t="s">
        <v>172</v>
      </c>
      <c r="Q22" t="str">
        <f t="shared" ca="1" si="1"/>
        <v>INDTDEFFHT-6</v>
      </c>
      <c r="R22" t="str">
        <f t="shared" ca="1" si="2"/>
        <v>Wholesale and retail IndustrHT</v>
      </c>
      <c r="S22" t="s">
        <v>32</v>
      </c>
      <c r="T22" t="s">
        <v>33</v>
      </c>
      <c r="W22" t="s">
        <v>34</v>
      </c>
    </row>
    <row r="23" spans="2:23">
      <c r="B23" t="str">
        <f t="shared" ca="1" si="3"/>
        <v>INDTDEFFHT-7</v>
      </c>
      <c r="C23" t="str">
        <f ca="1">IND_SavTechs_TD!$C$9</f>
        <v>ITDHT</v>
      </c>
      <c r="D23">
        <f>IND_SavTechs_TD!D24</f>
        <v>2016</v>
      </c>
      <c r="E23" s="141">
        <v>1</v>
      </c>
      <c r="F23" s="142">
        <v>5000</v>
      </c>
      <c r="I23" s="63">
        <f>IND_SavTechs_TD!I24</f>
        <v>1</v>
      </c>
      <c r="J23" s="63">
        <f>IND_SavTechs_TD!J24</f>
        <v>1</v>
      </c>
      <c r="L23">
        <v>1</v>
      </c>
      <c r="M23" t="s">
        <v>173</v>
      </c>
      <c r="Q23" t="str">
        <f t="shared" ca="1" si="1"/>
        <v>INDTDEFFHT-7</v>
      </c>
      <c r="R23" t="str">
        <f t="shared" ca="1" si="2"/>
        <v>Wholesale and retail IndustrHT</v>
      </c>
      <c r="S23" t="s">
        <v>32</v>
      </c>
      <c r="T23" t="s">
        <v>33</v>
      </c>
      <c r="W23" t="s">
        <v>34</v>
      </c>
    </row>
    <row r="24" spans="2:23">
      <c r="B24" t="str">
        <f t="shared" ca="1" si="3"/>
        <v>INDTDEFFHT-8</v>
      </c>
      <c r="C24" t="str">
        <f ca="1">IND_SavTechs_TD!$C$9</f>
        <v>ITDHT</v>
      </c>
      <c r="D24">
        <f>IND_SavTechs_TD!D25</f>
        <v>2016</v>
      </c>
      <c r="E24" s="141">
        <v>1</v>
      </c>
      <c r="F24" s="142">
        <v>5000</v>
      </c>
      <c r="I24" s="63">
        <f>IND_SavTechs_TD!I25</f>
        <v>1</v>
      </c>
      <c r="J24" s="63">
        <f>IND_SavTechs_TD!J25</f>
        <v>1</v>
      </c>
      <c r="L24">
        <v>0</v>
      </c>
      <c r="M24" t="s">
        <v>174</v>
      </c>
      <c r="Q24" t="str">
        <f t="shared" ca="1" si="1"/>
        <v>INDTDEFFHT-8</v>
      </c>
      <c r="R24" t="str">
        <f t="shared" ca="1" si="2"/>
        <v>Wholesale and retail IndustrHT</v>
      </c>
      <c r="S24" t="s">
        <v>32</v>
      </c>
      <c r="T24" t="s">
        <v>33</v>
      </c>
      <c r="W24" t="s">
        <v>34</v>
      </c>
    </row>
    <row r="25" spans="2:23">
      <c r="B25" t="str">
        <f ca="1">"IND"&amp;MID(C25,2,2)&amp;"EFF"&amp;RIGHT(C25,2)&amp;"-"&amp;8-L25</f>
        <v>INDTDEFFRH-0</v>
      </c>
      <c r="C25" t="str">
        <f ca="1">IND_SavTechs_TD!$C$10</f>
        <v>ITDRH</v>
      </c>
      <c r="D25">
        <f>IND_SavTechs_TD!D26</f>
        <v>2016</v>
      </c>
      <c r="E25">
        <f ca="1">AVERAGEIFS(IND_SavTechs_TD!$E$8:$E$607,IND_SavTechs_TD!$C$8:$C$607,IND_TD!C25, IND_SavTechs_TD!$K$8:$K$607,IND_TD!L25)</f>
        <v>14.430666666666667</v>
      </c>
      <c r="F25" s="79">
        <f ca="1">AVERAGEIFS(IND_SavTechs_TD!$F$8:$F$607,IND_SavTechs_TD!$C$8:$C$607,IND_TD!C25, IND_SavTechs_TD!$K$8:$K$607,IND_TD!L25)</f>
        <v>70.208074030858867</v>
      </c>
      <c r="I25" s="63">
        <f>IND_SavTechs_TD!I26</f>
        <v>1</v>
      </c>
      <c r="J25" s="63">
        <f>IND_SavTechs_TD!J26</f>
        <v>1</v>
      </c>
      <c r="L25">
        <v>8</v>
      </c>
      <c r="M25" t="s">
        <v>166</v>
      </c>
      <c r="Q25" t="str">
        <f t="shared" ca="1" si="1"/>
        <v>INDTDEFFRH-0</v>
      </c>
      <c r="R25" t="str">
        <f t="shared" ca="1" si="2"/>
        <v>Wholesale and retail IndustrRH</v>
      </c>
      <c r="S25" t="s">
        <v>32</v>
      </c>
      <c r="T25" t="s">
        <v>33</v>
      </c>
      <c r="W25" t="s">
        <v>34</v>
      </c>
    </row>
    <row r="26" spans="2:23">
      <c r="B26" t="str">
        <f t="shared" ref="B26:B33" ca="1" si="4">"IND"&amp;MID(C26,2,2)&amp;"EFF"&amp;RIGHT(C26,2)&amp;"-"&amp;8-L26</f>
        <v>INDTDEFFRH-1</v>
      </c>
      <c r="C26" t="str">
        <f ca="1">IND_SavTechs_TD!$C$10</f>
        <v>ITDRH</v>
      </c>
      <c r="D26">
        <f>IND_SavTechs_TD!D27</f>
        <v>2016</v>
      </c>
      <c r="E26">
        <f ca="1">AVERAGEIFS(IND_SavTechs_TD!$E$8:$E$607,IND_SavTechs_TD!$C$8:$C$607,IND_TD!C26, IND_SavTechs_TD!$K$8:$K$607,IND_TD!L26)</f>
        <v>16.186666666666671</v>
      </c>
      <c r="F26" s="79">
        <f ca="1">AVERAGEIFS(IND_SavTechs_TD!$F$8:$F$607,IND_SavTechs_TD!$C$8:$C$607,IND_TD!C26, IND_SavTechs_TD!$K$8:$K$607,IND_TD!L26)</f>
        <v>555.49245387053168</v>
      </c>
      <c r="I26" s="63">
        <f>IND_SavTechs_TD!I27</f>
        <v>1</v>
      </c>
      <c r="J26" s="63">
        <f>IND_SavTechs_TD!J27</f>
        <v>1</v>
      </c>
      <c r="L26">
        <v>7</v>
      </c>
      <c r="M26" t="s">
        <v>167</v>
      </c>
      <c r="Q26" t="str">
        <f t="shared" ca="1" si="1"/>
        <v>INDTDEFFRH-1</v>
      </c>
      <c r="R26" t="str">
        <f t="shared" ca="1" si="2"/>
        <v>Wholesale and retail IndustrRH</v>
      </c>
      <c r="S26" t="s">
        <v>32</v>
      </c>
      <c r="T26" t="s">
        <v>33</v>
      </c>
      <c r="W26" t="s">
        <v>34</v>
      </c>
    </row>
    <row r="27" spans="2:23">
      <c r="B27" t="str">
        <f t="shared" ca="1" si="4"/>
        <v>INDTDEFFRH-2</v>
      </c>
      <c r="C27" t="str">
        <f ca="1">IND_SavTechs_TD!$C$10</f>
        <v>ITDRH</v>
      </c>
      <c r="D27">
        <f>IND_SavTechs_TD!D28</f>
        <v>2016</v>
      </c>
      <c r="E27">
        <f ca="1">AVERAGEIFS(IND_SavTechs_TD!$E$8:$E$607,IND_SavTechs_TD!$C$8:$C$607,IND_TD!C27, IND_SavTechs_TD!$K$8:$K$607,IND_TD!L27)</f>
        <v>16.233333333333334</v>
      </c>
      <c r="F27" s="79">
        <f ca="1">AVERAGEIFS(IND_SavTechs_TD!$F$8:$F$607,IND_SavTechs_TD!$C$8:$C$607,IND_TD!C27, IND_SavTechs_TD!$K$8:$K$607,IND_TD!L27)</f>
        <v>648.07452951562027</v>
      </c>
      <c r="I27" s="63">
        <f>IND_SavTechs_TD!I28</f>
        <v>1</v>
      </c>
      <c r="J27" s="63">
        <f>IND_SavTechs_TD!J28</f>
        <v>1</v>
      </c>
      <c r="L27">
        <v>6</v>
      </c>
      <c r="M27" t="s">
        <v>168</v>
      </c>
      <c r="Q27" t="str">
        <f t="shared" ca="1" si="1"/>
        <v>INDTDEFFRH-2</v>
      </c>
      <c r="R27" t="str">
        <f t="shared" ca="1" si="2"/>
        <v>Wholesale and retail IndustrRH</v>
      </c>
      <c r="S27" t="s">
        <v>32</v>
      </c>
      <c r="T27" t="s">
        <v>33</v>
      </c>
      <c r="W27" t="s">
        <v>34</v>
      </c>
    </row>
    <row r="28" spans="2:23">
      <c r="B28" t="str">
        <f t="shared" ca="1" si="4"/>
        <v>INDTDEFFRH-3</v>
      </c>
      <c r="C28" t="str">
        <f ca="1">IND_SavTechs_TD!$C$10</f>
        <v>ITDRH</v>
      </c>
      <c r="D28">
        <f>IND_SavTechs_TD!D29</f>
        <v>2016</v>
      </c>
      <c r="E28">
        <f ca="1">AVERAGEIFS(IND_SavTechs_TD!$E$8:$E$607,IND_SavTechs_TD!$C$8:$C$607,IND_TD!C28, IND_SavTechs_TD!$K$8:$K$607,IND_TD!L28)</f>
        <v>16.280000000000005</v>
      </c>
      <c r="F28" s="79">
        <f ca="1">AVERAGEIFS(IND_SavTechs_TD!$F$8:$F$607,IND_SavTechs_TD!$C$8:$C$607,IND_TD!C28, IND_SavTechs_TD!$K$8:$K$607,IND_TD!L28)</f>
        <v>740.65660516070875</v>
      </c>
      <c r="I28" s="63">
        <f>IND_SavTechs_TD!I29</f>
        <v>1</v>
      </c>
      <c r="J28" s="63">
        <f>IND_SavTechs_TD!J29</f>
        <v>1</v>
      </c>
      <c r="L28">
        <v>5</v>
      </c>
      <c r="M28" t="s">
        <v>169</v>
      </c>
      <c r="Q28" t="str">
        <f t="shared" ca="1" si="1"/>
        <v>INDTDEFFRH-3</v>
      </c>
      <c r="R28" t="str">
        <f t="shared" ca="1" si="2"/>
        <v>Wholesale and retail IndustrRH</v>
      </c>
      <c r="S28" t="s">
        <v>32</v>
      </c>
      <c r="T28" t="s">
        <v>33</v>
      </c>
      <c r="W28" t="s">
        <v>34</v>
      </c>
    </row>
    <row r="29" spans="2:23">
      <c r="B29" t="str">
        <f t="shared" ca="1" si="4"/>
        <v>INDTDEFFRH-4</v>
      </c>
      <c r="C29" t="str">
        <f ca="1">IND_SavTechs_TD!$C$10</f>
        <v>ITDRH</v>
      </c>
      <c r="D29">
        <f>IND_SavTechs_TD!D30</f>
        <v>2016</v>
      </c>
      <c r="E29">
        <f ca="1">AVERAGEIFS(IND_SavTechs_TD!$E$8:$E$607,IND_SavTechs_TD!$C$8:$C$607,IND_TD!C29, IND_SavTechs_TD!$K$8:$K$607,IND_TD!L29)</f>
        <v>16.336000000000002</v>
      </c>
      <c r="F29" s="79">
        <f ca="1">AVERAGEIFS(IND_SavTechs_TD!$F$8:$F$607,IND_SavTechs_TD!$C$8:$C$607,IND_TD!C29, IND_SavTechs_TD!$K$8:$K$607,IND_TD!L29)</f>
        <v>851.75509593481502</v>
      </c>
      <c r="I29" s="63">
        <f>IND_SavTechs_TD!I30</f>
        <v>1</v>
      </c>
      <c r="J29" s="63">
        <f>IND_SavTechs_TD!J30</f>
        <v>1</v>
      </c>
      <c r="L29">
        <v>4</v>
      </c>
      <c r="M29" t="s">
        <v>170</v>
      </c>
      <c r="Q29" t="str">
        <f t="shared" ca="1" si="1"/>
        <v>INDTDEFFRH-4</v>
      </c>
      <c r="R29" t="str">
        <f t="shared" ca="1" si="2"/>
        <v>Wholesale and retail IndustrRH</v>
      </c>
      <c r="S29" t="s">
        <v>32</v>
      </c>
      <c r="T29" t="s">
        <v>33</v>
      </c>
      <c r="W29" t="s">
        <v>34</v>
      </c>
    </row>
    <row r="30" spans="2:23">
      <c r="B30" t="str">
        <f t="shared" ca="1" si="4"/>
        <v>INDTDEFFRH-5</v>
      </c>
      <c r="C30" t="str">
        <f ca="1">IND_SavTechs_TD!$C$10</f>
        <v>ITDRH</v>
      </c>
      <c r="D30">
        <f>IND_SavTechs_TD!D31</f>
        <v>2016</v>
      </c>
      <c r="E30">
        <f ca="1">AVERAGEIFS(IND_SavTechs_TD!$E$8:$E$607,IND_SavTechs_TD!$C$8:$C$607,IND_TD!C30, IND_SavTechs_TD!$K$8:$K$607,IND_TD!L30)</f>
        <v>16.391999999999999</v>
      </c>
      <c r="F30" s="79">
        <f ca="1">AVERAGEIFS(IND_SavTechs_TD!$F$8:$F$607,IND_SavTechs_TD!$C$8:$C$607,IND_TD!C30, IND_SavTechs_TD!$K$8:$K$607,IND_TD!L30)</f>
        <v>962.85358670892128</v>
      </c>
      <c r="I30" s="63">
        <f>IND_SavTechs_TD!I31</f>
        <v>1</v>
      </c>
      <c r="J30" s="63">
        <f>IND_SavTechs_TD!J31</f>
        <v>1</v>
      </c>
      <c r="L30">
        <v>3</v>
      </c>
      <c r="M30" t="s">
        <v>171</v>
      </c>
      <c r="Q30" t="str">
        <f t="shared" ca="1" si="1"/>
        <v>INDTDEFFRH-5</v>
      </c>
      <c r="R30" t="str">
        <f t="shared" ca="1" si="2"/>
        <v>Wholesale and retail IndustrRH</v>
      </c>
      <c r="S30" t="s">
        <v>32</v>
      </c>
      <c r="T30" t="s">
        <v>33</v>
      </c>
      <c r="W30" t="s">
        <v>34</v>
      </c>
    </row>
    <row r="31" spans="2:23">
      <c r="B31" t="str">
        <f t="shared" ca="1" si="4"/>
        <v>INDTDEFFRH-6</v>
      </c>
      <c r="C31" t="str">
        <f ca="1">IND_SavTechs_TD!$C$10</f>
        <v>ITDRH</v>
      </c>
      <c r="D31">
        <f>IND_SavTechs_TD!D32</f>
        <v>2016</v>
      </c>
      <c r="E31">
        <f ca="1">AVERAGEIFS(IND_SavTechs_TD!$E$8:$E$607,IND_SavTechs_TD!$C$8:$C$607,IND_TD!C31, IND_SavTechs_TD!$K$8:$K$607,IND_TD!L31)</f>
        <v>16.43866666666667</v>
      </c>
      <c r="F31" s="79">
        <f ca="1">AVERAGEIFS(IND_SavTechs_TD!$F$8:$F$607,IND_SavTechs_TD!$C$8:$C$607,IND_TD!C31, IND_SavTechs_TD!$K$8:$K$607,IND_TD!L31)</f>
        <v>1055.43566235401</v>
      </c>
      <c r="I31" s="63">
        <f>IND_SavTechs_TD!I32</f>
        <v>1</v>
      </c>
      <c r="J31" s="63">
        <f>IND_SavTechs_TD!J32</f>
        <v>1</v>
      </c>
      <c r="L31">
        <v>2</v>
      </c>
      <c r="M31" t="s">
        <v>172</v>
      </c>
      <c r="Q31" t="str">
        <f t="shared" ca="1" si="1"/>
        <v>INDTDEFFRH-6</v>
      </c>
      <c r="R31" t="str">
        <f t="shared" ca="1" si="2"/>
        <v>Wholesale and retail IndustrRH</v>
      </c>
      <c r="S31" t="s">
        <v>32</v>
      </c>
      <c r="T31" t="s">
        <v>33</v>
      </c>
      <c r="W31" t="s">
        <v>34</v>
      </c>
    </row>
    <row r="32" spans="2:23">
      <c r="B32" t="str">
        <f t="shared" ca="1" si="4"/>
        <v>INDTDEFFRH-7</v>
      </c>
      <c r="C32" t="str">
        <f ca="1">IND_SavTechs_TD!$C$10</f>
        <v>ITDRH</v>
      </c>
      <c r="D32">
        <f>IND_SavTechs_TD!D33</f>
        <v>2016</v>
      </c>
      <c r="E32">
        <f ca="1">AVERAGEIFS(IND_SavTechs_TD!$E$8:$E$607,IND_SavTechs_TD!$C$8:$C$607,IND_TD!C32, IND_SavTechs_TD!$K$8:$K$607,IND_TD!L32)</f>
        <v>16.485333333333333</v>
      </c>
      <c r="F32" s="79">
        <f ca="1">AVERAGEIFS(IND_SavTechs_TD!$F$8:$F$607,IND_SavTechs_TD!$C$8:$C$607,IND_TD!C32, IND_SavTechs_TD!$K$8:$K$607,IND_TD!L32)</f>
        <v>1148.0177379990987</v>
      </c>
      <c r="I32" s="63">
        <f>IND_SavTechs_TD!I33</f>
        <v>1</v>
      </c>
      <c r="J32" s="63">
        <f>IND_SavTechs_TD!J33</f>
        <v>1</v>
      </c>
      <c r="L32">
        <v>1</v>
      </c>
      <c r="M32" t="s">
        <v>173</v>
      </c>
      <c r="Q32" t="str">
        <f t="shared" ca="1" si="1"/>
        <v>INDTDEFFRH-7</v>
      </c>
      <c r="R32" t="str">
        <f t="shared" ca="1" si="2"/>
        <v>Wholesale and retail IndustrRH</v>
      </c>
      <c r="S32" t="s">
        <v>32</v>
      </c>
      <c r="T32" t="s">
        <v>33</v>
      </c>
      <c r="W32" t="s">
        <v>34</v>
      </c>
    </row>
    <row r="33" spans="2:23">
      <c r="B33" t="str">
        <f t="shared" ca="1" si="4"/>
        <v>INDTDEFFRH-8</v>
      </c>
      <c r="C33" t="str">
        <f ca="1">IND_SavTechs_TD!$C$10</f>
        <v>ITDRH</v>
      </c>
      <c r="D33">
        <f>IND_SavTechs_TD!D34</f>
        <v>2016</v>
      </c>
      <c r="E33">
        <f ca="1">AVERAGEIFS(IND_SavTechs_TD!$E$8:$E$607,IND_SavTechs_TD!$C$8:$C$607,IND_TD!C33, IND_SavTechs_TD!$K$8:$K$607,IND_TD!L33)</f>
        <v>16.821333333333335</v>
      </c>
      <c r="F33" s="79">
        <f ca="1">AVERAGEIFS(IND_SavTechs_TD!$F$8:$F$607,IND_SavTechs_TD!$C$8:$C$607,IND_TD!C33, IND_SavTechs_TD!$K$8:$K$607,IND_TD!L33)</f>
        <v>1814.6086826437358</v>
      </c>
      <c r="I33" s="63">
        <f>IND_SavTechs_TD!I34</f>
        <v>1</v>
      </c>
      <c r="J33" s="63">
        <f>IND_SavTechs_TD!J34</f>
        <v>1</v>
      </c>
      <c r="L33">
        <v>0</v>
      </c>
      <c r="M33" t="s">
        <v>174</v>
      </c>
      <c r="Q33" t="str">
        <f t="shared" ca="1" si="1"/>
        <v>INDTDEFFRH-8</v>
      </c>
      <c r="R33" t="str">
        <f t="shared" ca="1" si="2"/>
        <v>Wholesale and retail IndustrRH</v>
      </c>
      <c r="S33" t="s">
        <v>32</v>
      </c>
      <c r="T33" t="s">
        <v>33</v>
      </c>
      <c r="W33" t="s">
        <v>34</v>
      </c>
    </row>
    <row r="34" spans="2:23">
      <c r="B34" t="str">
        <f ca="1">"IND"&amp;MID(C34,2,2)&amp;"EFF"&amp;RIGHT(C34,2)&amp;"-"&amp;8-L34</f>
        <v>INDTDEFFLA-0</v>
      </c>
      <c r="C34" t="str">
        <f ca="1">IND_SavTechs_TD!$C$11</f>
        <v>ITDLA</v>
      </c>
      <c r="D34">
        <f>IND_SavTechs_TD!D35</f>
        <v>2016</v>
      </c>
      <c r="E34">
        <f ca="1">AVERAGEIFS(IND_SavTechs_TD!$E$8:$E$607,IND_SavTechs_TD!$C$8:$C$607,IND_TD!C34, IND_SavTechs_TD!$K$8:$K$607,IND_TD!L34)</f>
        <v>3.0259999999999998</v>
      </c>
      <c r="F34" s="79">
        <f ca="1">AVERAGEIFS(IND_SavTechs_TD!$F$8:$F$607,IND_SavTechs_TD!$C$8:$C$607,IND_TD!C34, IND_SavTechs_TD!$K$8:$K$607,IND_TD!L34)</f>
        <v>143.6189304680791</v>
      </c>
      <c r="I34" s="63">
        <f>IND_SavTechs_TD!I35</f>
        <v>1</v>
      </c>
      <c r="J34" s="63">
        <f>IND_SavTechs_TD!J35</f>
        <v>1</v>
      </c>
      <c r="L34">
        <v>8</v>
      </c>
      <c r="M34" t="s">
        <v>166</v>
      </c>
      <c r="Q34" t="str">
        <f t="shared" ca="1" si="1"/>
        <v>INDTDEFFLA-0</v>
      </c>
      <c r="R34" t="str">
        <f t="shared" ca="1" si="2"/>
        <v>Wholesale and retail IndustrLA</v>
      </c>
      <c r="S34" t="s">
        <v>32</v>
      </c>
      <c r="T34" t="s">
        <v>33</v>
      </c>
      <c r="W34" t="s">
        <v>34</v>
      </c>
    </row>
    <row r="35" spans="2:23">
      <c r="B35" t="str">
        <f t="shared" ref="B35:B42" ca="1" si="5">"IND"&amp;MID(C35,2,2)&amp;"EFF"&amp;RIGHT(C35,2)&amp;"-"&amp;8-L35</f>
        <v>INDTDEFFLA-1</v>
      </c>
      <c r="C35" t="str">
        <f ca="1">IND_SavTechs_TD!$C$11</f>
        <v>ITDLA</v>
      </c>
      <c r="D35">
        <f>IND_SavTechs_TD!D36</f>
        <v>2016</v>
      </c>
      <c r="E35">
        <f ca="1">AVERAGEIFS(IND_SavTechs_TD!$E$8:$E$607,IND_SavTechs_TD!$C$8:$C$607,IND_TD!C35, IND_SavTechs_TD!$K$8:$K$607,IND_TD!L35)</f>
        <v>3.3319999999999999</v>
      </c>
      <c r="F35" s="79">
        <f ca="1">AVERAGEIFS(IND_SavTechs_TD!$F$8:$F$607,IND_SavTechs_TD!$C$8:$C$607,IND_TD!C35, IND_SavTechs_TD!$K$8:$K$607,IND_TD!L35)</f>
        <v>549.11488116422072</v>
      </c>
      <c r="I35" s="63">
        <f>IND_SavTechs_TD!I36</f>
        <v>1</v>
      </c>
      <c r="J35" s="63">
        <f>IND_SavTechs_TD!J36</f>
        <v>1</v>
      </c>
      <c r="L35">
        <v>7</v>
      </c>
      <c r="M35" t="s">
        <v>167</v>
      </c>
      <c r="Q35" t="str">
        <f t="shared" ca="1" si="1"/>
        <v>INDTDEFFLA-1</v>
      </c>
      <c r="R35" t="str">
        <f t="shared" ca="1" si="2"/>
        <v>Wholesale and retail IndustrLA</v>
      </c>
      <c r="S35" t="s">
        <v>32</v>
      </c>
      <c r="T35" t="s">
        <v>33</v>
      </c>
      <c r="W35" t="s">
        <v>34</v>
      </c>
    </row>
    <row r="36" spans="2:23">
      <c r="B36" t="str">
        <f t="shared" ca="1" si="5"/>
        <v>INDTDEFFLA-2</v>
      </c>
      <c r="C36" t="str">
        <f ca="1">IND_SavTechs_TD!$C$11</f>
        <v>ITDLA</v>
      </c>
      <c r="D36">
        <f>IND_SavTechs_TD!D37</f>
        <v>2016</v>
      </c>
      <c r="E36">
        <f ca="1">AVERAGEIFS(IND_SavTechs_TD!$E$8:$E$607,IND_SavTechs_TD!$C$8:$C$607,IND_TD!C36, IND_SavTechs_TD!$K$8:$K$607,IND_TD!L36)</f>
        <v>3.383</v>
      </c>
      <c r="F36" s="79">
        <f ca="1">AVERAGEIFS(IND_SavTechs_TD!$F$8:$F$607,IND_SavTechs_TD!$C$8:$C$607,IND_TD!C36, IND_SavTechs_TD!$K$8:$K$607,IND_TD!L36)</f>
        <v>632.46528491490869</v>
      </c>
      <c r="I36" s="63">
        <f>IND_SavTechs_TD!I37</f>
        <v>1</v>
      </c>
      <c r="J36" s="63">
        <f>IND_SavTechs_TD!J37</f>
        <v>1</v>
      </c>
      <c r="L36">
        <v>6</v>
      </c>
      <c r="M36" t="s">
        <v>168</v>
      </c>
      <c r="Q36" t="str">
        <f t="shared" ca="1" si="1"/>
        <v>INDTDEFFLA-2</v>
      </c>
      <c r="R36" t="str">
        <f t="shared" ca="1" si="2"/>
        <v>Wholesale and retail IndustrLA</v>
      </c>
      <c r="S36" t="s">
        <v>32</v>
      </c>
      <c r="T36" t="s">
        <v>33</v>
      </c>
      <c r="W36" t="s">
        <v>34</v>
      </c>
    </row>
    <row r="37" spans="2:23">
      <c r="B37" t="str">
        <f t="shared" ca="1" si="5"/>
        <v>INDTDEFFLA-3</v>
      </c>
      <c r="C37" t="str">
        <f ca="1">IND_SavTechs_TD!$C$11</f>
        <v>ITDLA</v>
      </c>
      <c r="D37">
        <f>IND_SavTechs_TD!D38</f>
        <v>2016</v>
      </c>
      <c r="E37">
        <f ca="1">AVERAGEIFS(IND_SavTechs_TD!$E$8:$E$607,IND_SavTechs_TD!$C$8:$C$607,IND_TD!C37, IND_SavTechs_TD!$K$8:$K$607,IND_TD!L37)</f>
        <v>3.43825</v>
      </c>
      <c r="F37" s="79">
        <f ca="1">AVERAGEIFS(IND_SavTechs_TD!$F$8:$F$607,IND_SavTechs_TD!$C$8:$C$607,IND_TD!C37, IND_SavTechs_TD!$K$8:$K$607,IND_TD!L37)</f>
        <v>743.59915658249292</v>
      </c>
      <c r="I37" s="63">
        <f>IND_SavTechs_TD!I38</f>
        <v>1</v>
      </c>
      <c r="J37" s="63">
        <f>IND_SavTechs_TD!J38</f>
        <v>1</v>
      </c>
      <c r="L37">
        <v>5</v>
      </c>
      <c r="M37" t="s">
        <v>169</v>
      </c>
      <c r="Q37" t="str">
        <f t="shared" ca="1" si="1"/>
        <v>INDTDEFFLA-3</v>
      </c>
      <c r="R37" t="str">
        <f t="shared" ca="1" si="2"/>
        <v>Wholesale and retail IndustrLA</v>
      </c>
      <c r="S37" t="s">
        <v>32</v>
      </c>
      <c r="T37" t="s">
        <v>33</v>
      </c>
      <c r="W37" t="s">
        <v>34</v>
      </c>
    </row>
    <row r="38" spans="2:23">
      <c r="B38" t="str">
        <f t="shared" ca="1" si="5"/>
        <v>INDTDEFFLA-4</v>
      </c>
      <c r="C38" t="str">
        <f ca="1">IND_SavTechs_TD!$C$11</f>
        <v>ITDLA</v>
      </c>
      <c r="D38">
        <f>IND_SavTechs_TD!D39</f>
        <v>2016</v>
      </c>
      <c r="E38">
        <f ca="1">AVERAGEIFS(IND_SavTechs_TD!$E$8:$E$607,IND_SavTechs_TD!$C$8:$C$607,IND_TD!C38, IND_SavTechs_TD!$K$8:$K$607,IND_TD!L38)</f>
        <v>3.4892499999999997</v>
      </c>
      <c r="F38" s="79">
        <f ca="1">AVERAGEIFS(IND_SavTechs_TD!$F$8:$F$607,IND_SavTechs_TD!$C$8:$C$607,IND_TD!C38, IND_SavTechs_TD!$K$8:$K$607,IND_TD!L38)</f>
        <v>854.7330282500767</v>
      </c>
      <c r="I38" s="63">
        <f>IND_SavTechs_TD!I39</f>
        <v>1</v>
      </c>
      <c r="J38" s="63">
        <f>IND_SavTechs_TD!J39</f>
        <v>1</v>
      </c>
      <c r="L38">
        <v>4</v>
      </c>
      <c r="M38" t="s">
        <v>170</v>
      </c>
      <c r="Q38" t="str">
        <f t="shared" ca="1" si="1"/>
        <v>INDTDEFFLA-4</v>
      </c>
      <c r="R38" t="str">
        <f t="shared" ca="1" si="2"/>
        <v>Wholesale and retail IndustrLA</v>
      </c>
      <c r="S38" t="s">
        <v>32</v>
      </c>
      <c r="T38" t="s">
        <v>33</v>
      </c>
      <c r="W38" t="s">
        <v>34</v>
      </c>
    </row>
    <row r="39" spans="2:23">
      <c r="B39" t="str">
        <f t="shared" ca="1" si="5"/>
        <v>INDTDEFFLA-5</v>
      </c>
      <c r="C39" t="str">
        <f ca="1">IND_SavTechs_TD!$C$11</f>
        <v>ITDLA</v>
      </c>
      <c r="D39">
        <f>IND_SavTechs_TD!D40</f>
        <v>2016</v>
      </c>
      <c r="E39">
        <f ca="1">AVERAGEIFS(IND_SavTechs_TD!$E$8:$E$607,IND_SavTechs_TD!$C$8:$C$607,IND_TD!C39, IND_SavTechs_TD!$K$8:$K$607,IND_TD!L39)</f>
        <v>3.5402499999999999</v>
      </c>
      <c r="F39" s="79">
        <f ca="1">AVERAGEIFS(IND_SavTechs_TD!$F$8:$F$607,IND_SavTechs_TD!$C$8:$C$607,IND_TD!C39, IND_SavTechs_TD!$K$8:$K$607,IND_TD!L39)</f>
        <v>965.86689991766093</v>
      </c>
      <c r="I39" s="63">
        <f>IND_SavTechs_TD!I40</f>
        <v>1</v>
      </c>
      <c r="J39" s="63">
        <f>IND_SavTechs_TD!J40</f>
        <v>1</v>
      </c>
      <c r="L39">
        <v>3</v>
      </c>
      <c r="M39" t="s">
        <v>171</v>
      </c>
      <c r="Q39" t="str">
        <f t="shared" ca="1" si="1"/>
        <v>INDTDEFFLA-5</v>
      </c>
      <c r="R39" t="str">
        <f t="shared" ca="1" si="2"/>
        <v>Wholesale and retail IndustrLA</v>
      </c>
      <c r="S39" t="s">
        <v>32</v>
      </c>
      <c r="T39" t="s">
        <v>33</v>
      </c>
      <c r="W39" t="s">
        <v>34</v>
      </c>
    </row>
    <row r="40" spans="2:23">
      <c r="B40" t="str">
        <f t="shared" ca="1" si="5"/>
        <v>INDTDEFFLA-6</v>
      </c>
      <c r="C40" t="str">
        <f ca="1">IND_SavTechs_TD!$C$11</f>
        <v>ITDLA</v>
      </c>
      <c r="D40">
        <f>IND_SavTechs_TD!D41</f>
        <v>2016</v>
      </c>
      <c r="E40">
        <f ca="1">AVERAGEIFS(IND_SavTechs_TD!$E$8:$E$607,IND_SavTechs_TD!$C$8:$C$607,IND_TD!C40, IND_SavTechs_TD!$K$8:$K$607,IND_TD!L40)</f>
        <v>3.5785</v>
      </c>
      <c r="F40" s="79">
        <f ca="1">AVERAGEIFS(IND_SavTechs_TD!$F$8:$F$607,IND_SavTechs_TD!$C$8:$C$607,IND_TD!C40, IND_SavTechs_TD!$K$8:$K$607,IND_TD!L40)</f>
        <v>1049.2173036683491</v>
      </c>
      <c r="I40" s="63">
        <f>IND_SavTechs_TD!I41</f>
        <v>1</v>
      </c>
      <c r="J40" s="63">
        <f>IND_SavTechs_TD!J41</f>
        <v>1</v>
      </c>
      <c r="L40">
        <v>2</v>
      </c>
      <c r="M40" t="s">
        <v>172</v>
      </c>
      <c r="Q40" t="str">
        <f t="shared" ca="1" si="1"/>
        <v>INDTDEFFLA-6</v>
      </c>
      <c r="R40" t="str">
        <f t="shared" ca="1" si="2"/>
        <v>Wholesale and retail IndustrLA</v>
      </c>
      <c r="S40" t="s">
        <v>32</v>
      </c>
      <c r="T40" t="s">
        <v>33</v>
      </c>
      <c r="W40" t="s">
        <v>34</v>
      </c>
    </row>
    <row r="41" spans="2:23">
      <c r="B41" t="str">
        <f t="shared" ca="1" si="5"/>
        <v>INDTDEFFLA-7</v>
      </c>
      <c r="C41" t="str">
        <f ca="1">IND_SavTechs_TD!$C$11</f>
        <v>ITDLA</v>
      </c>
      <c r="D41">
        <f>IND_SavTechs_TD!D42</f>
        <v>2016</v>
      </c>
      <c r="E41">
        <f ca="1">AVERAGEIFS(IND_SavTechs_TD!$E$8:$E$607,IND_SavTechs_TD!$C$8:$C$607,IND_TD!C41, IND_SavTechs_TD!$K$8:$K$607,IND_TD!L41)</f>
        <v>3.6167499999999997</v>
      </c>
      <c r="F41" s="79">
        <f ca="1">AVERAGEIFS(IND_SavTechs_TD!$F$8:$F$607,IND_SavTechs_TD!$C$8:$C$607,IND_TD!C41, IND_SavTechs_TD!$K$8:$K$607,IND_TD!L41)</f>
        <v>1132.5677074190371</v>
      </c>
      <c r="I41" s="63">
        <f>IND_SavTechs_TD!I42</f>
        <v>1</v>
      </c>
      <c r="J41" s="63">
        <f>IND_SavTechs_TD!J42</f>
        <v>1</v>
      </c>
      <c r="L41">
        <v>1</v>
      </c>
      <c r="M41" t="s">
        <v>173</v>
      </c>
      <c r="Q41" t="str">
        <f t="shared" ca="1" si="1"/>
        <v>INDTDEFFLA-7</v>
      </c>
      <c r="R41" t="str">
        <f t="shared" ca="1" si="2"/>
        <v>Wholesale and retail IndustrLA</v>
      </c>
      <c r="S41" t="s">
        <v>32</v>
      </c>
      <c r="T41" t="s">
        <v>33</v>
      </c>
      <c r="W41" t="s">
        <v>34</v>
      </c>
    </row>
    <row r="42" spans="2:23">
      <c r="B42" t="str">
        <f t="shared" ca="1" si="5"/>
        <v>INDTDEFFLA-8</v>
      </c>
      <c r="C42" t="str">
        <f ca="1">IND_SavTechs_TD!$C$11</f>
        <v>ITDLA</v>
      </c>
      <c r="D42">
        <f>IND_SavTechs_TD!D43</f>
        <v>2016</v>
      </c>
      <c r="E42">
        <f ca="1">AVERAGEIFS(IND_SavTechs_TD!$E$8:$E$607,IND_SavTechs_TD!$C$8:$C$607,IND_TD!C42, IND_SavTechs_TD!$K$8:$K$607,IND_TD!L42)</f>
        <v>4.2261760563380291</v>
      </c>
      <c r="F42" s="79">
        <f ca="1">AVERAGEIFS(IND_SavTechs_TD!$F$8:$F$607,IND_SavTechs_TD!$C$8:$C$607,IND_TD!C42, IND_SavTechs_TD!$K$8:$K$607,IND_TD!L42)</f>
        <v>1946.603182067222</v>
      </c>
      <c r="I42" s="63">
        <f>IND_SavTechs_TD!I43</f>
        <v>1</v>
      </c>
      <c r="J42" s="63">
        <f>IND_SavTechs_TD!J43</f>
        <v>1</v>
      </c>
      <c r="L42">
        <v>0</v>
      </c>
      <c r="M42" t="s">
        <v>174</v>
      </c>
      <c r="Q42" t="str">
        <f t="shared" ca="1" si="1"/>
        <v>INDTDEFFLA-8</v>
      </c>
      <c r="R42" t="str">
        <f t="shared" ca="1" si="2"/>
        <v>Wholesale and retail IndustrLA</v>
      </c>
      <c r="S42" t="s">
        <v>32</v>
      </c>
      <c r="T42" t="s">
        <v>33</v>
      </c>
      <c r="W42" t="s">
        <v>34</v>
      </c>
    </row>
    <row r="43" spans="2:23">
      <c r="B43" t="str">
        <f ca="1">"IND"&amp;MID(C43,2,2)&amp;"EFF"&amp;RIGHT(C43,2)&amp;"-"&amp;8-L43</f>
        <v>INDTDEFFEM-0</v>
      </c>
      <c r="C43" t="str">
        <f ca="1">IND_SavTechs_TD!$C$12</f>
        <v>ITDEM</v>
      </c>
      <c r="D43">
        <f>IND_SavTechs_TD!D44</f>
        <v>2016</v>
      </c>
      <c r="E43">
        <f ca="1">AVERAGEIFS(IND_SavTechs_TD!$E$8:$E$607,IND_SavTechs_TD!$C$8:$C$607,IND_TD!C43, IND_SavTechs_TD!$K$8:$K$607,IND_TD!L43)</f>
        <v>3.1772999999999993</v>
      </c>
      <c r="F43" s="79">
        <f ca="1">AVERAGEIFS(IND_SavTechs_TD!$F$8:$F$607,IND_SavTechs_TD!$C$8:$C$607,IND_TD!C43, IND_SavTechs_TD!$K$8:$K$607,IND_TD!L43)</f>
        <v>139.05364692384506</v>
      </c>
      <c r="I43" s="63">
        <f>IND_SavTechs_TD!I44</f>
        <v>1</v>
      </c>
      <c r="J43" s="63">
        <f>IND_SavTechs_TD!J44</f>
        <v>1</v>
      </c>
      <c r="L43">
        <v>8</v>
      </c>
      <c r="M43" t="s">
        <v>166</v>
      </c>
      <c r="Q43" t="str">
        <f t="shared" ca="1" si="1"/>
        <v>INDTDEFFEM-0</v>
      </c>
      <c r="R43" t="str">
        <f t="shared" ca="1" si="2"/>
        <v>Wholesale and retail IndustrEM</v>
      </c>
      <c r="S43" t="s">
        <v>32</v>
      </c>
      <c r="T43" t="s">
        <v>33</v>
      </c>
      <c r="W43" t="s">
        <v>34</v>
      </c>
    </row>
    <row r="44" spans="2:23">
      <c r="B44" t="str">
        <f t="shared" ref="B44:B51" ca="1" si="6">"IND"&amp;MID(C44,2,2)&amp;"EFF"&amp;RIGHT(C44,2)&amp;"-"&amp;8-L44</f>
        <v>INDTDEFFEM-1</v>
      </c>
      <c r="C44" t="str">
        <f ca="1">IND_SavTechs_TD!$C$12</f>
        <v>ITDEM</v>
      </c>
      <c r="D44">
        <f>IND_SavTechs_TD!D45</f>
        <v>2016</v>
      </c>
      <c r="E44">
        <f ca="1">AVERAGEIFS(IND_SavTechs_TD!$E$8:$E$607,IND_SavTechs_TD!$C$8:$C$607,IND_TD!C44, IND_SavTechs_TD!$K$8:$K$607,IND_TD!L44)</f>
        <v>3.5164499999999999</v>
      </c>
      <c r="F44" s="79">
        <f ca="1">AVERAGEIFS(IND_SavTechs_TD!$F$8:$F$607,IND_SavTechs_TD!$C$8:$C$607,IND_TD!C44, IND_SavTechs_TD!$K$8:$K$607,IND_TD!L44)</f>
        <v>545.66080893434219</v>
      </c>
      <c r="I44" s="63">
        <f>IND_SavTechs_TD!I45</f>
        <v>1</v>
      </c>
      <c r="J44" s="63">
        <f>IND_SavTechs_TD!J45</f>
        <v>1</v>
      </c>
      <c r="L44">
        <v>7</v>
      </c>
      <c r="M44" t="s">
        <v>167</v>
      </c>
      <c r="Q44" t="str">
        <f t="shared" ca="1" si="1"/>
        <v>INDTDEFFEM-1</v>
      </c>
      <c r="R44" t="str">
        <f t="shared" ca="1" si="2"/>
        <v>Wholesale and retail IndustrEM</v>
      </c>
      <c r="S44" t="s">
        <v>32</v>
      </c>
      <c r="T44" t="s">
        <v>33</v>
      </c>
      <c r="W44" t="s">
        <v>34</v>
      </c>
    </row>
    <row r="45" spans="2:23">
      <c r="B45" t="str">
        <f t="shared" ca="1" si="6"/>
        <v>INDTDEFFEM-2</v>
      </c>
      <c r="C45" t="str">
        <f ca="1">IND_SavTechs_TD!$C$12</f>
        <v>ITDEM</v>
      </c>
      <c r="D45">
        <f>IND_SavTechs_TD!D46</f>
        <v>2016</v>
      </c>
      <c r="E45">
        <f ca="1">AVERAGEIFS(IND_SavTechs_TD!$E$8:$E$607,IND_SavTechs_TD!$C$8:$C$607,IND_TD!C45, IND_SavTechs_TD!$K$8:$K$607,IND_TD!L45)</f>
        <v>3.5833874999999997</v>
      </c>
      <c r="F45" s="79">
        <f ca="1">AVERAGEIFS(IND_SavTechs_TD!$F$8:$F$607,IND_SavTechs_TD!$C$8:$C$607,IND_TD!C45, IND_SavTechs_TD!$K$8:$K$607,IND_TD!L45)</f>
        <v>648.75067865561084</v>
      </c>
      <c r="I45" s="63">
        <f>IND_SavTechs_TD!I46</f>
        <v>1</v>
      </c>
      <c r="J45" s="63">
        <f>IND_SavTechs_TD!J46</f>
        <v>1</v>
      </c>
      <c r="L45">
        <v>6</v>
      </c>
      <c r="M45" t="s">
        <v>168</v>
      </c>
      <c r="Q45" t="str">
        <f t="shared" ca="1" si="1"/>
        <v>INDTDEFFEM-2</v>
      </c>
      <c r="R45" t="str">
        <f t="shared" ca="1" si="2"/>
        <v>Wholesale and retail IndustrEM</v>
      </c>
      <c r="S45" t="s">
        <v>32</v>
      </c>
      <c r="T45" t="s">
        <v>33</v>
      </c>
      <c r="W45" t="s">
        <v>34</v>
      </c>
    </row>
    <row r="46" spans="2:23">
      <c r="B46" t="str">
        <f t="shared" ca="1" si="6"/>
        <v>INDTDEFFEM-3</v>
      </c>
      <c r="C46" t="str">
        <f ca="1">IND_SavTechs_TD!$C$12</f>
        <v>ITDEM</v>
      </c>
      <c r="D46">
        <f>IND_SavTechs_TD!D47</f>
        <v>2016</v>
      </c>
      <c r="E46">
        <f ca="1">AVERAGEIFS(IND_SavTechs_TD!$E$8:$E$607,IND_SavTechs_TD!$C$8:$C$607,IND_TD!C46, IND_SavTechs_TD!$K$8:$K$607,IND_TD!L46)</f>
        <v>3.6369374999999997</v>
      </c>
      <c r="F46" s="79">
        <f ca="1">AVERAGEIFS(IND_SavTechs_TD!$F$8:$F$607,IND_SavTechs_TD!$C$8:$C$607,IND_TD!C46, IND_SavTechs_TD!$K$8:$K$607,IND_TD!L46)</f>
        <v>751.8405483768795</v>
      </c>
      <c r="I46" s="63">
        <f>IND_SavTechs_TD!I47</f>
        <v>1</v>
      </c>
      <c r="J46" s="63">
        <f>IND_SavTechs_TD!J47</f>
        <v>1</v>
      </c>
      <c r="L46">
        <v>5</v>
      </c>
      <c r="M46" t="s">
        <v>169</v>
      </c>
      <c r="Q46" t="str">
        <f t="shared" ca="1" si="1"/>
        <v>INDTDEFFEM-3</v>
      </c>
      <c r="R46" t="str">
        <f t="shared" ca="1" si="2"/>
        <v>Wholesale and retail IndustrEM</v>
      </c>
      <c r="S46" t="s">
        <v>32</v>
      </c>
      <c r="T46" t="s">
        <v>33</v>
      </c>
      <c r="W46" t="s">
        <v>34</v>
      </c>
    </row>
    <row r="47" spans="2:23">
      <c r="B47" t="str">
        <f t="shared" ca="1" si="6"/>
        <v>INDTDEFFEM-4</v>
      </c>
      <c r="C47" t="str">
        <f ca="1">IND_SavTechs_TD!$C$12</f>
        <v>ITDEM</v>
      </c>
      <c r="D47">
        <f>IND_SavTechs_TD!D48</f>
        <v>2016</v>
      </c>
      <c r="E47">
        <f ca="1">AVERAGEIFS(IND_SavTechs_TD!$E$8:$E$607,IND_SavTechs_TD!$C$8:$C$607,IND_TD!C47, IND_SavTechs_TD!$K$8:$K$607,IND_TD!L47)</f>
        <v>3.6904874999999997</v>
      </c>
      <c r="F47" s="79">
        <f ca="1">AVERAGEIFS(IND_SavTechs_TD!$F$8:$F$607,IND_SavTechs_TD!$C$8:$C$607,IND_TD!C47, IND_SavTechs_TD!$K$8:$K$607,IND_TD!L47)</f>
        <v>854.93041809814781</v>
      </c>
      <c r="I47" s="63">
        <f>IND_SavTechs_TD!I48</f>
        <v>1</v>
      </c>
      <c r="J47" s="63">
        <f>IND_SavTechs_TD!J48</f>
        <v>1</v>
      </c>
      <c r="L47">
        <v>4</v>
      </c>
      <c r="M47" t="s">
        <v>170</v>
      </c>
      <c r="Q47" t="str">
        <f t="shared" ca="1" si="1"/>
        <v>INDTDEFFEM-4</v>
      </c>
      <c r="R47" t="str">
        <f t="shared" ca="1" si="2"/>
        <v>Wholesale and retail IndustrEM</v>
      </c>
      <c r="S47" t="s">
        <v>32</v>
      </c>
      <c r="T47" t="s">
        <v>33</v>
      </c>
      <c r="W47" t="s">
        <v>34</v>
      </c>
    </row>
    <row r="48" spans="2:23">
      <c r="B48" t="str">
        <f t="shared" ca="1" si="6"/>
        <v>INDTDEFFEM-5</v>
      </c>
      <c r="C48" t="str">
        <f ca="1">IND_SavTechs_TD!$C$12</f>
        <v>ITDEM</v>
      </c>
      <c r="D48">
        <f>IND_SavTechs_TD!D49</f>
        <v>2016</v>
      </c>
      <c r="E48">
        <f ca="1">AVERAGEIFS(IND_SavTechs_TD!$E$8:$E$607,IND_SavTechs_TD!$C$8:$C$607,IND_TD!C48, IND_SavTechs_TD!$K$8:$K$607,IND_TD!L48)</f>
        <v>3.7440375000000001</v>
      </c>
      <c r="F48" s="79">
        <f ca="1">AVERAGEIFS(IND_SavTechs_TD!$F$8:$F$607,IND_SavTechs_TD!$C$8:$C$607,IND_TD!C48, IND_SavTechs_TD!$K$8:$K$607,IND_TD!L48)</f>
        <v>958.02028781941681</v>
      </c>
      <c r="I48" s="63">
        <f>IND_SavTechs_TD!I49</f>
        <v>1</v>
      </c>
      <c r="J48" s="63">
        <f>IND_SavTechs_TD!J49</f>
        <v>1</v>
      </c>
      <c r="L48">
        <v>3</v>
      </c>
      <c r="M48" t="s">
        <v>171</v>
      </c>
      <c r="Q48" t="str">
        <f t="shared" ca="1" si="1"/>
        <v>INDTDEFFEM-5</v>
      </c>
      <c r="R48" t="str">
        <f t="shared" ca="1" si="2"/>
        <v>Wholesale and retail IndustrEM</v>
      </c>
      <c r="S48" t="s">
        <v>32</v>
      </c>
      <c r="T48" t="s">
        <v>33</v>
      </c>
      <c r="W48" t="s">
        <v>34</v>
      </c>
    </row>
    <row r="49" spans="2:23">
      <c r="B49" t="str">
        <f t="shared" ca="1" si="6"/>
        <v>INDTDEFFEM-6</v>
      </c>
      <c r="C49" t="str">
        <f ca="1">IND_SavTechs_TD!$C$12</f>
        <v>ITDEM</v>
      </c>
      <c r="D49">
        <f>IND_SavTechs_TD!D50</f>
        <v>2016</v>
      </c>
      <c r="E49">
        <f ca="1">AVERAGEIFS(IND_SavTechs_TD!$E$8:$E$607,IND_SavTechs_TD!$C$8:$C$607,IND_TD!C49, IND_SavTechs_TD!$K$8:$K$607,IND_TD!L49)</f>
        <v>3.7975874999999997</v>
      </c>
      <c r="F49" s="79">
        <f ca="1">AVERAGEIFS(IND_SavTechs_TD!$F$8:$F$607,IND_SavTechs_TD!$C$8:$C$607,IND_TD!C49, IND_SavTechs_TD!$K$8:$K$607,IND_TD!L49)</f>
        <v>1061.1101575406851</v>
      </c>
      <c r="I49" s="63">
        <f>IND_SavTechs_TD!I50</f>
        <v>1</v>
      </c>
      <c r="J49" s="63">
        <f>IND_SavTechs_TD!J50</f>
        <v>1</v>
      </c>
      <c r="L49">
        <v>2</v>
      </c>
      <c r="M49" t="s">
        <v>172</v>
      </c>
      <c r="Q49" t="str">
        <f t="shared" ca="1" si="1"/>
        <v>INDTDEFFEM-6</v>
      </c>
      <c r="R49" t="str">
        <f t="shared" ca="1" si="2"/>
        <v>Wholesale and retail IndustrEM</v>
      </c>
      <c r="S49" t="s">
        <v>32</v>
      </c>
      <c r="T49" t="s">
        <v>33</v>
      </c>
      <c r="W49" t="s">
        <v>34</v>
      </c>
    </row>
    <row r="50" spans="2:23">
      <c r="B50" t="str">
        <f t="shared" ca="1" si="6"/>
        <v>INDTDEFFEM-7</v>
      </c>
      <c r="C50" t="str">
        <f ca="1">IND_SavTechs_TD!$C$12</f>
        <v>ITDEM</v>
      </c>
      <c r="D50">
        <f>IND_SavTechs_TD!D51</f>
        <v>2016</v>
      </c>
      <c r="E50">
        <f ca="1">AVERAGEIFS(IND_SavTechs_TD!$E$8:$E$607,IND_SavTechs_TD!$C$8:$C$607,IND_TD!C50, IND_SavTechs_TD!$K$8:$K$607,IND_TD!L50)</f>
        <v>3.8511375000000001</v>
      </c>
      <c r="F50" s="79">
        <f ca="1">AVERAGEIFS(IND_SavTechs_TD!$F$8:$F$607,IND_SavTechs_TD!$C$8:$C$607,IND_TD!C50, IND_SavTechs_TD!$K$8:$K$607,IND_TD!L50)</f>
        <v>1164.2000272619537</v>
      </c>
      <c r="I50" s="63">
        <f>IND_SavTechs_TD!I51</f>
        <v>1</v>
      </c>
      <c r="J50" s="63">
        <f>IND_SavTechs_TD!J51</f>
        <v>1</v>
      </c>
      <c r="L50">
        <v>1</v>
      </c>
      <c r="M50" t="s">
        <v>173</v>
      </c>
      <c r="Q50" t="str">
        <f t="shared" ca="1" si="1"/>
        <v>INDTDEFFEM-7</v>
      </c>
      <c r="R50" t="str">
        <f t="shared" ca="1" si="2"/>
        <v>Wholesale and retail IndustrEM</v>
      </c>
      <c r="S50" t="s">
        <v>32</v>
      </c>
      <c r="T50" t="s">
        <v>33</v>
      </c>
      <c r="W50" t="s">
        <v>34</v>
      </c>
    </row>
    <row r="51" spans="2:23">
      <c r="B51" t="str">
        <f t="shared" ca="1" si="6"/>
        <v>INDTDEFFEM-8</v>
      </c>
      <c r="C51" t="str">
        <f ca="1">IND_SavTechs_TD!$C$12</f>
        <v>ITDEM</v>
      </c>
      <c r="D51">
        <f>IND_SavTechs_TD!D52</f>
        <v>2016</v>
      </c>
      <c r="E51">
        <f ca="1">AVERAGEIFS(IND_SavTechs_TD!$E$8:$E$607,IND_SavTechs_TD!$C$8:$C$607,IND_TD!C51, IND_SavTechs_TD!$K$8:$K$607,IND_TD!L51)</f>
        <v>4.4544804347826075</v>
      </c>
      <c r="F51" s="79">
        <f ca="1">AVERAGEIFS(IND_SavTechs_TD!$F$8:$F$607,IND_SavTechs_TD!$C$8:$C$607,IND_TD!C51, IND_SavTechs_TD!$K$8:$K$607,IND_TD!L51)</f>
        <v>2252.36644338723</v>
      </c>
      <c r="I51" s="63">
        <f>IND_SavTechs_TD!I52</f>
        <v>1</v>
      </c>
      <c r="J51" s="63">
        <f>IND_SavTechs_TD!J52</f>
        <v>1</v>
      </c>
      <c r="L51">
        <v>0</v>
      </c>
      <c r="M51" t="s">
        <v>174</v>
      </c>
      <c r="Q51" t="str">
        <f t="shared" ca="1" si="1"/>
        <v>INDTDEFFEM-8</v>
      </c>
      <c r="R51" t="str">
        <f t="shared" ca="1" si="2"/>
        <v>Wholesale and retail IndustrEM</v>
      </c>
      <c r="S51" t="s">
        <v>32</v>
      </c>
      <c r="T51" t="s">
        <v>33</v>
      </c>
      <c r="W51" t="s">
        <v>34</v>
      </c>
    </row>
    <row r="52" spans="2:23">
      <c r="B52" t="str">
        <f ca="1">"IND"&amp;MID(C52,2,2)&amp;"EFF"&amp;RIGHT(C52,2)&amp;"-"&amp;8-L52</f>
        <v>INDTDEFFTF-0</v>
      </c>
      <c r="C52" t="str">
        <f ca="1">IND_SavTechs_TD!$C$13</f>
        <v>ITDTF</v>
      </c>
      <c r="D52">
        <f>IND_SavTechs_TD!D53</f>
        <v>2016</v>
      </c>
      <c r="E52">
        <f ca="1">AVERAGEIFS(IND_SavTechs_TD!$E$8:$E$607,IND_SavTechs_TD!$C$8:$C$607,IND_TD!C52, IND_SavTechs_TD!$K$8:$K$607,IND_TD!L52)</f>
        <v>7.0617647058823527</v>
      </c>
      <c r="F52" s="79">
        <f ca="1">AVERAGEIFS(IND_SavTechs_TD!$F$8:$F$607,IND_SavTechs_TD!$C$8:$C$607,IND_TD!C52, IND_SavTechs_TD!$K$8:$K$607,IND_TD!L52)</f>
        <v>256.7077582791232</v>
      </c>
      <c r="I52" s="63">
        <f>IND_SavTechs_TD!I53</f>
        <v>1</v>
      </c>
      <c r="J52" s="63">
        <f>IND_SavTechs_TD!J53</f>
        <v>1</v>
      </c>
      <c r="L52">
        <v>8</v>
      </c>
      <c r="M52" t="s">
        <v>166</v>
      </c>
      <c r="Q52" t="str">
        <f t="shared" ca="1" si="1"/>
        <v>INDTDEFFTF-0</v>
      </c>
      <c r="R52" t="str">
        <f t="shared" ca="1" si="2"/>
        <v>Wholesale and retail IndustrTF</v>
      </c>
      <c r="S52" t="s">
        <v>32</v>
      </c>
      <c r="T52" t="s">
        <v>33</v>
      </c>
      <c r="W52" t="s">
        <v>34</v>
      </c>
    </row>
    <row r="53" spans="2:23">
      <c r="B53" t="str">
        <f t="shared" ref="B53:B60" ca="1" si="7">"IND"&amp;MID(C53,2,2)&amp;"EFF"&amp;RIGHT(C53,2)&amp;"-"&amp;8-L53</f>
        <v>INDTDEFFTF-1</v>
      </c>
      <c r="C53" t="str">
        <f ca="1">IND_SavTechs_TD!$C$13</f>
        <v>ITDTF</v>
      </c>
      <c r="D53">
        <f>IND_SavTechs_TD!D54</f>
        <v>2016</v>
      </c>
      <c r="E53">
        <f ca="1">AVERAGEIFS(IND_SavTechs_TD!$E$8:$E$607,IND_SavTechs_TD!$C$8:$C$607,IND_TD!C53, IND_SavTechs_TD!$K$8:$K$607,IND_TD!L53)</f>
        <v>14</v>
      </c>
      <c r="F53" s="79">
        <f ca="1">AVERAGEIFS(IND_SavTechs_TD!$F$8:$F$607,IND_SavTechs_TD!$C$8:$C$607,IND_TD!C53, IND_SavTechs_TD!$K$8:$K$607,IND_TD!L53)</f>
        <v>551.01412761933</v>
      </c>
      <c r="I53" s="63">
        <f>IND_SavTechs_TD!I54</f>
        <v>1</v>
      </c>
      <c r="J53" s="63">
        <f>IND_SavTechs_TD!J54</f>
        <v>1</v>
      </c>
      <c r="L53">
        <v>7</v>
      </c>
      <c r="M53" t="s">
        <v>167</v>
      </c>
      <c r="Q53" t="str">
        <f t="shared" ca="1" si="1"/>
        <v>INDTDEFFTF-1</v>
      </c>
      <c r="R53" t="str">
        <f t="shared" ca="1" si="2"/>
        <v>Wholesale and retail IndustrTF</v>
      </c>
      <c r="S53" t="s">
        <v>32</v>
      </c>
      <c r="T53" t="s">
        <v>33</v>
      </c>
      <c r="W53" t="s">
        <v>34</v>
      </c>
    </row>
    <row r="54" spans="2:23">
      <c r="B54" t="str">
        <f t="shared" ca="1" si="7"/>
        <v>INDTDEFFTF-2</v>
      </c>
      <c r="C54" t="str">
        <f ca="1">IND_SavTechs_TD!$C$13</f>
        <v>ITDTF</v>
      </c>
      <c r="D54">
        <f>IND_SavTechs_TD!D55</f>
        <v>2016</v>
      </c>
      <c r="E54">
        <f ca="1">AVERAGEIFS(IND_SavTechs_TD!$E$8:$E$607,IND_SavTechs_TD!$C$8:$C$607,IND_TD!C54, IND_SavTechs_TD!$K$8:$K$607,IND_TD!L54)</f>
        <v>15.333333333333332</v>
      </c>
      <c r="F54" s="79">
        <f ca="1">AVERAGEIFS(IND_SavTechs_TD!$F$8:$F$607,IND_SavTechs_TD!$C$8:$C$607,IND_TD!C54, IND_SavTechs_TD!$K$8:$K$607,IND_TD!L54)</f>
        <v>646.52324307334732</v>
      </c>
      <c r="I54" s="63">
        <f>IND_SavTechs_TD!I55</f>
        <v>1</v>
      </c>
      <c r="J54" s="63">
        <f>IND_SavTechs_TD!J55</f>
        <v>1</v>
      </c>
      <c r="L54">
        <v>6</v>
      </c>
      <c r="M54" t="s">
        <v>168</v>
      </c>
      <c r="Q54" t="str">
        <f t="shared" ca="1" si="1"/>
        <v>INDTDEFFTF-2</v>
      </c>
      <c r="R54" t="str">
        <f t="shared" ca="1" si="2"/>
        <v>Wholesale and retail IndustrTF</v>
      </c>
      <c r="S54" t="s">
        <v>32</v>
      </c>
      <c r="T54" t="s">
        <v>33</v>
      </c>
      <c r="W54" t="s">
        <v>34</v>
      </c>
    </row>
    <row r="55" spans="2:23">
      <c r="B55" t="str">
        <f t="shared" ca="1" si="7"/>
        <v>INDTDEFFTF-3</v>
      </c>
      <c r="C55" t="str">
        <f ca="1">IND_SavTechs_TD!$C$13</f>
        <v>ITDTF</v>
      </c>
      <c r="D55">
        <f>IND_SavTechs_TD!D56</f>
        <v>2016</v>
      </c>
      <c r="E55">
        <f ca="1">AVERAGEIFS(IND_SavTechs_TD!$E$8:$E$607,IND_SavTechs_TD!$C$8:$C$607,IND_TD!C55, IND_SavTechs_TD!$K$8:$K$607,IND_TD!L55)</f>
        <v>15.916666666666666</v>
      </c>
      <c r="F55" s="79">
        <f ca="1">AVERAGEIFS(IND_SavTechs_TD!$F$8:$F$607,IND_SavTechs_TD!$C$8:$C$607,IND_TD!C55, IND_SavTechs_TD!$K$8:$K$607,IND_TD!L55)</f>
        <v>749.3792135622889</v>
      </c>
      <c r="I55" s="63">
        <f>IND_SavTechs_TD!I56</f>
        <v>1</v>
      </c>
      <c r="J55" s="63">
        <f>IND_SavTechs_TD!J56</f>
        <v>1</v>
      </c>
      <c r="L55">
        <v>5</v>
      </c>
      <c r="M55" t="s">
        <v>169</v>
      </c>
      <c r="Q55" t="str">
        <f t="shared" ca="1" si="1"/>
        <v>INDTDEFFTF-3</v>
      </c>
      <c r="R55" t="str">
        <f t="shared" ca="1" si="2"/>
        <v>Wholesale and retail IndustrTF</v>
      </c>
      <c r="S55" t="s">
        <v>32</v>
      </c>
      <c r="T55" t="s">
        <v>33</v>
      </c>
      <c r="W55" t="s">
        <v>34</v>
      </c>
    </row>
    <row r="56" spans="2:23">
      <c r="B56" t="str">
        <f t="shared" ca="1" si="7"/>
        <v>INDTDEFFTF-4</v>
      </c>
      <c r="C56" t="str">
        <f ca="1">IND_SavTechs_TD!$C$13</f>
        <v>ITDTF</v>
      </c>
      <c r="D56">
        <f>IND_SavTechs_TD!D57</f>
        <v>2016</v>
      </c>
      <c r="E56">
        <f ca="1">AVERAGEIFS(IND_SavTechs_TD!$E$8:$E$607,IND_SavTechs_TD!$C$8:$C$607,IND_TD!C56, IND_SavTechs_TD!$K$8:$K$607,IND_TD!L56)</f>
        <v>16.5</v>
      </c>
      <c r="F56" s="79">
        <f ca="1">AVERAGEIFS(IND_SavTechs_TD!$F$8:$F$607,IND_SavTechs_TD!$C$8:$C$607,IND_TD!C56, IND_SavTechs_TD!$K$8:$K$607,IND_TD!L56)</f>
        <v>852.23518405123048</v>
      </c>
      <c r="I56" s="63">
        <f>IND_SavTechs_TD!I57</f>
        <v>1</v>
      </c>
      <c r="J56" s="63">
        <f>IND_SavTechs_TD!J57</f>
        <v>1</v>
      </c>
      <c r="L56">
        <v>4</v>
      </c>
      <c r="M56" t="s">
        <v>170</v>
      </c>
      <c r="Q56" t="str">
        <f t="shared" ca="1" si="1"/>
        <v>INDTDEFFTF-4</v>
      </c>
      <c r="R56" t="str">
        <f t="shared" ca="1" si="2"/>
        <v>Wholesale and retail IndustrTF</v>
      </c>
      <c r="S56" t="s">
        <v>32</v>
      </c>
      <c r="T56" t="s">
        <v>33</v>
      </c>
      <c r="W56" t="s">
        <v>34</v>
      </c>
    </row>
    <row r="57" spans="2:23">
      <c r="B57" t="str">
        <f t="shared" ca="1" si="7"/>
        <v>INDTDEFFTF-5</v>
      </c>
      <c r="C57" t="str">
        <f ca="1">IND_SavTechs_TD!$C$13</f>
        <v>ITDTF</v>
      </c>
      <c r="D57">
        <f>IND_SavTechs_TD!D58</f>
        <v>2016</v>
      </c>
      <c r="E57">
        <f ca="1">AVERAGEIFS(IND_SavTechs_TD!$E$8:$E$607,IND_SavTechs_TD!$C$8:$C$607,IND_TD!C57, IND_SavTechs_TD!$K$8:$K$607,IND_TD!L57)</f>
        <v>17.083333333333332</v>
      </c>
      <c r="F57" s="79">
        <f ca="1">AVERAGEIFS(IND_SavTechs_TD!$F$8:$F$607,IND_SavTechs_TD!$C$8:$C$607,IND_TD!C57, IND_SavTechs_TD!$K$8:$K$607,IND_TD!L57)</f>
        <v>955.09115454017217</v>
      </c>
      <c r="I57" s="63">
        <f>IND_SavTechs_TD!I58</f>
        <v>1</v>
      </c>
      <c r="J57" s="63">
        <f>IND_SavTechs_TD!J58</f>
        <v>1</v>
      </c>
      <c r="L57">
        <v>3</v>
      </c>
      <c r="M57" t="s">
        <v>171</v>
      </c>
      <c r="Q57" t="str">
        <f t="shared" ca="1" si="1"/>
        <v>INDTDEFFTF-5</v>
      </c>
      <c r="R57" t="str">
        <f t="shared" ca="1" si="2"/>
        <v>Wholesale and retail IndustrTF</v>
      </c>
      <c r="S57" t="s">
        <v>32</v>
      </c>
      <c r="T57" t="s">
        <v>33</v>
      </c>
      <c r="W57" t="s">
        <v>34</v>
      </c>
    </row>
    <row r="58" spans="2:23">
      <c r="B58" t="str">
        <f t="shared" ca="1" si="7"/>
        <v>INDTDEFFTF-6</v>
      </c>
      <c r="C58" t="str">
        <f ca="1">IND_SavTechs_TD!$C$13</f>
        <v>ITDTF</v>
      </c>
      <c r="D58">
        <f>IND_SavTechs_TD!D59</f>
        <v>2016</v>
      </c>
      <c r="E58">
        <f ca="1">AVERAGEIFS(IND_SavTechs_TD!$E$8:$E$607,IND_SavTechs_TD!$C$8:$C$607,IND_TD!C58, IND_SavTechs_TD!$K$8:$K$607,IND_TD!L58)</f>
        <v>17.624999999999996</v>
      </c>
      <c r="F58" s="79">
        <f ca="1">AVERAGEIFS(IND_SavTechs_TD!$F$8:$F$607,IND_SavTechs_TD!$C$8:$C$607,IND_TD!C58, IND_SavTechs_TD!$K$8:$K$607,IND_TD!L58)</f>
        <v>1050.6002699941891</v>
      </c>
      <c r="I58" s="63">
        <f>IND_SavTechs_TD!I59</f>
        <v>1</v>
      </c>
      <c r="J58" s="63">
        <f>IND_SavTechs_TD!J59</f>
        <v>1</v>
      </c>
      <c r="L58">
        <v>2</v>
      </c>
      <c r="M58" t="s">
        <v>172</v>
      </c>
      <c r="Q58" t="str">
        <f t="shared" ca="1" si="1"/>
        <v>INDTDEFFTF-6</v>
      </c>
      <c r="R58" t="str">
        <f t="shared" ca="1" si="2"/>
        <v>Wholesale and retail IndustrTF</v>
      </c>
      <c r="S58" t="s">
        <v>32</v>
      </c>
      <c r="T58" t="s">
        <v>33</v>
      </c>
      <c r="W58" t="s">
        <v>34</v>
      </c>
    </row>
    <row r="59" spans="2:23">
      <c r="B59" t="str">
        <f t="shared" ca="1" si="7"/>
        <v>INDTDEFFTF-7</v>
      </c>
      <c r="C59" t="str">
        <f ca="1">IND_SavTechs_TD!$C$13</f>
        <v>ITDTF</v>
      </c>
      <c r="D59">
        <f>IND_SavTechs_TD!D60</f>
        <v>2016</v>
      </c>
      <c r="E59">
        <f ca="1">AVERAGEIFS(IND_SavTechs_TD!$E$8:$E$607,IND_SavTechs_TD!$C$8:$C$607,IND_TD!C59, IND_SavTechs_TD!$K$8:$K$607,IND_TD!L59)</f>
        <v>18.166666666666664</v>
      </c>
      <c r="F59" s="79">
        <f ca="1">AVERAGEIFS(IND_SavTechs_TD!$F$8:$F$607,IND_SavTechs_TD!$C$8:$C$607,IND_TD!C59, IND_SavTechs_TD!$K$8:$K$607,IND_TD!L59)</f>
        <v>1146.1093854482065</v>
      </c>
      <c r="I59" s="63">
        <f>IND_SavTechs_TD!I60</f>
        <v>1</v>
      </c>
      <c r="J59" s="63">
        <f>IND_SavTechs_TD!J60</f>
        <v>1</v>
      </c>
      <c r="L59">
        <v>1</v>
      </c>
      <c r="M59" t="s">
        <v>173</v>
      </c>
      <c r="Q59" t="str">
        <f t="shared" ca="1" si="1"/>
        <v>INDTDEFFTF-7</v>
      </c>
      <c r="R59" t="str">
        <f t="shared" ca="1" si="2"/>
        <v>Wholesale and retail IndustrTF</v>
      </c>
      <c r="S59" t="s">
        <v>32</v>
      </c>
      <c r="T59" t="s">
        <v>33</v>
      </c>
      <c r="W59" t="s">
        <v>34</v>
      </c>
    </row>
    <row r="60" spans="2:23">
      <c r="B60" t="str">
        <f t="shared" ca="1" si="7"/>
        <v>INDTDEFFTF-8</v>
      </c>
      <c r="C60" t="str">
        <f ca="1">IND_SavTechs_TD!$C$13</f>
        <v>ITDTF</v>
      </c>
      <c r="D60">
        <f>IND_SavTechs_TD!D61</f>
        <v>2016</v>
      </c>
      <c r="E60">
        <f ca="1">AVERAGEIFS(IND_SavTechs_TD!$E$8:$E$607,IND_SavTechs_TD!$C$8:$C$607,IND_TD!C60, IND_SavTechs_TD!$K$8:$K$607,IND_TD!L60)</f>
        <v>19.25</v>
      </c>
      <c r="F60" s="79">
        <f ca="1">AVERAGEIFS(IND_SavTechs_TD!$F$8:$F$607,IND_SavTechs_TD!$C$8:$C$607,IND_TD!C60, IND_SavTechs_TD!$K$8:$K$607,IND_TD!L60)</f>
        <v>1337.1276163562409</v>
      </c>
      <c r="I60" s="63">
        <f>IND_SavTechs_TD!I61</f>
        <v>1</v>
      </c>
      <c r="J60" s="63">
        <f>IND_SavTechs_TD!J61</f>
        <v>1</v>
      </c>
      <c r="L60">
        <v>0</v>
      </c>
      <c r="M60" t="s">
        <v>174</v>
      </c>
      <c r="Q60" t="str">
        <f t="shared" ca="1" si="1"/>
        <v>INDTDEFFTF-8</v>
      </c>
      <c r="R60" t="str">
        <f t="shared" ca="1" si="2"/>
        <v>Wholesale and retail IndustrTF</v>
      </c>
      <c r="S60" t="s">
        <v>32</v>
      </c>
      <c r="T60" t="s">
        <v>33</v>
      </c>
      <c r="W60" t="s">
        <v>34</v>
      </c>
    </row>
    <row r="61" spans="2:23">
      <c r="F61" s="79"/>
    </row>
    <row r="62" spans="2:23">
      <c r="F62" s="79"/>
    </row>
    <row r="63" spans="2:23">
      <c r="F63" s="79"/>
    </row>
    <row r="64" spans="2:23">
      <c r="F64" s="79"/>
    </row>
    <row r="65" spans="6:6">
      <c r="F65" s="79"/>
    </row>
    <row r="66" spans="6:6">
      <c r="F66" s="79"/>
    </row>
    <row r="67" spans="6:6">
      <c r="F67" s="79"/>
    </row>
    <row r="68" spans="6:6">
      <c r="F68" s="79"/>
    </row>
    <row r="69" spans="6:6">
      <c r="F69" s="79"/>
    </row>
  </sheetData>
  <pageMargins left="0.7" right="0.7" top="0.75" bottom="0.75" header="0.3" footer="0.3"/>
  <legacyDrawing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7">
    <tabColor rgb="FF92D050"/>
  </sheetPr>
  <dimension ref="A1:AM909"/>
  <sheetViews>
    <sheetView zoomScale="80" zoomScaleNormal="80" workbookViewId="0">
      <selection activeCell="L5" sqref="L5"/>
    </sheetView>
  </sheetViews>
  <sheetFormatPr defaultRowHeight="12.75"/>
  <cols>
    <col min="1" max="1" width="2.85546875" style="14" customWidth="1"/>
    <col min="2" max="2" width="18.7109375" style="14" customWidth="1"/>
    <col min="3" max="3" width="11.42578125" style="14" bestFit="1" customWidth="1"/>
    <col min="4" max="4" width="7.140625" style="14" bestFit="1" customWidth="1"/>
    <col min="5" max="5" width="5" style="14" bestFit="1" customWidth="1"/>
    <col min="6" max="6" width="9.28515625" style="14" bestFit="1" customWidth="1"/>
    <col min="7" max="7" width="7" style="14" bestFit="1" customWidth="1"/>
    <col min="8" max="8" width="7.85546875" style="14" bestFit="1" customWidth="1"/>
    <col min="9" max="9" width="9.7109375" style="14" bestFit="1" customWidth="1"/>
    <col min="10" max="10" width="8.28515625" style="14" bestFit="1" customWidth="1"/>
    <col min="11" max="11" width="12" style="14" customWidth="1"/>
    <col min="12" max="12" width="16.28515625" style="14" customWidth="1"/>
    <col min="13" max="13" width="15.7109375" style="1" bestFit="1" customWidth="1"/>
    <col min="14" max="14" width="72.42578125" style="1" bestFit="1" customWidth="1"/>
    <col min="15" max="15" width="13.140625" style="1" customWidth="1"/>
    <col min="16" max="16" width="11.28515625" style="1" customWidth="1"/>
    <col min="17" max="17" width="16.28515625" style="1" customWidth="1"/>
    <col min="18" max="18" width="17.42578125" style="1" customWidth="1"/>
    <col min="19" max="19" width="13.140625" style="1" customWidth="1"/>
    <col min="20" max="21" width="13.85546875" style="1" customWidth="1"/>
    <col min="22" max="22" width="11.42578125" style="1" customWidth="1"/>
    <col min="23" max="23" width="24.28515625" style="1" bestFit="1" customWidth="1"/>
    <col min="24" max="16384" width="9.140625" style="1"/>
  </cols>
  <sheetData>
    <row r="1" spans="1:39">
      <c r="A1" s="1"/>
      <c r="B1" s="1"/>
      <c r="C1" s="1"/>
      <c r="D1" s="1"/>
      <c r="E1" s="1"/>
      <c r="F1" s="1"/>
      <c r="G1" s="1"/>
      <c r="H1" s="1"/>
      <c r="I1" s="1"/>
      <c r="J1" s="1"/>
      <c r="K1" s="1"/>
      <c r="L1" s="1"/>
    </row>
    <row r="2" spans="1:39" ht="23.25">
      <c r="A2" s="1"/>
      <c r="B2" s="2" t="str">
        <f ca="1">W8&amp;" Industry Saving Potential Technologies from COWI Study"</f>
        <v>Wholesale and retail Industry Saving Potential Technologies from COWI Study</v>
      </c>
      <c r="C2" s="1"/>
      <c r="D2" s="1"/>
      <c r="E2" s="1"/>
      <c r="F2" s="1"/>
      <c r="G2" s="1"/>
      <c r="H2" s="1"/>
      <c r="I2" s="1"/>
      <c r="J2" s="1"/>
      <c r="K2" s="1"/>
      <c r="L2" s="1"/>
      <c r="M2" s="3"/>
    </row>
    <row r="3" spans="1:39">
      <c r="A3" s="1"/>
      <c r="B3" s="1"/>
      <c r="C3" s="1"/>
      <c r="D3" s="1"/>
      <c r="E3" s="1"/>
      <c r="F3" s="1"/>
      <c r="G3" s="1"/>
      <c r="H3" s="1"/>
      <c r="I3" s="1"/>
      <c r="J3" s="1"/>
      <c r="K3" s="1"/>
      <c r="L3" s="1"/>
    </row>
    <row r="4" spans="1:39">
      <c r="A4" s="1"/>
      <c r="B4" s="1"/>
      <c r="C4" s="1"/>
      <c r="D4" s="1"/>
      <c r="E4" s="1"/>
      <c r="F4" s="1"/>
      <c r="G4" s="1"/>
      <c r="H4" s="1"/>
      <c r="I4" s="1"/>
      <c r="J4" s="1"/>
      <c r="K4" s="1"/>
      <c r="L4" s="1"/>
    </row>
    <row r="5" spans="1:39">
      <c r="A5" s="1"/>
      <c r="B5" s="1"/>
      <c r="C5" s="4"/>
      <c r="D5" s="1"/>
      <c r="E5" s="1"/>
      <c r="F5" s="1"/>
      <c r="G5" s="1"/>
      <c r="H5" s="1"/>
      <c r="I5" s="1"/>
      <c r="J5" s="1"/>
      <c r="K5" s="1"/>
      <c r="L5" s="5"/>
      <c r="M5" s="5"/>
      <c r="N5" s="6"/>
      <c r="O5" s="6"/>
      <c r="P5" s="6"/>
      <c r="Q5" s="6"/>
      <c r="R5" s="6"/>
      <c r="S5" s="6"/>
      <c r="X5" s="7" t="s">
        <v>2</v>
      </c>
      <c r="Y5" s="7"/>
      <c r="Z5" s="7"/>
      <c r="AA5" s="7"/>
      <c r="AB5" s="7"/>
      <c r="AC5" s="7"/>
      <c r="AD5" s="7"/>
      <c r="AE5" s="7"/>
      <c r="AF5" s="7"/>
      <c r="AG5" s="7"/>
    </row>
    <row r="6" spans="1:39">
      <c r="A6" s="1"/>
      <c r="B6" s="8" t="s">
        <v>3</v>
      </c>
      <c r="C6" s="8" t="s">
        <v>4</v>
      </c>
      <c r="D6" s="9" t="s">
        <v>5</v>
      </c>
      <c r="E6" s="9" t="s">
        <v>6</v>
      </c>
      <c r="F6" s="9" t="s">
        <v>7</v>
      </c>
      <c r="G6" s="9" t="s">
        <v>8</v>
      </c>
      <c r="H6" s="9" t="s">
        <v>9</v>
      </c>
      <c r="I6" s="9" t="s">
        <v>10</v>
      </c>
      <c r="J6" s="9" t="s">
        <v>11</v>
      </c>
      <c r="K6" s="1"/>
      <c r="L6" s="10" t="s">
        <v>12</v>
      </c>
      <c r="M6" s="10" t="s">
        <v>3</v>
      </c>
      <c r="N6" s="10" t="s">
        <v>13</v>
      </c>
      <c r="O6" s="10" t="s">
        <v>14</v>
      </c>
      <c r="P6" s="10" t="s">
        <v>15</v>
      </c>
      <c r="Q6" s="10" t="s">
        <v>16</v>
      </c>
      <c r="R6" s="10" t="s">
        <v>17</v>
      </c>
      <c r="S6" s="10" t="s">
        <v>18</v>
      </c>
      <c r="V6" s="125"/>
      <c r="X6" s="7" t="s">
        <v>19</v>
      </c>
      <c r="Y6" s="7"/>
      <c r="Z6" s="7"/>
      <c r="AA6" s="7"/>
      <c r="AB6" s="7"/>
      <c r="AC6" s="7"/>
      <c r="AD6" s="7"/>
      <c r="AE6" s="7"/>
      <c r="AF6" s="7"/>
      <c r="AG6" s="7"/>
    </row>
    <row r="7" spans="1:39" ht="26.25" thickBot="1">
      <c r="A7" s="1"/>
      <c r="B7" s="11" t="s">
        <v>20</v>
      </c>
      <c r="C7" s="11"/>
      <c r="D7" s="11"/>
      <c r="E7" s="11"/>
      <c r="F7" s="11" t="s">
        <v>21</v>
      </c>
      <c r="G7" s="11" t="s">
        <v>22</v>
      </c>
      <c r="H7" s="11" t="s">
        <v>21</v>
      </c>
      <c r="I7" s="11"/>
      <c r="J7" s="11"/>
      <c r="K7" s="1"/>
      <c r="L7" s="12" t="s">
        <v>23</v>
      </c>
      <c r="M7" s="13" t="s">
        <v>24</v>
      </c>
      <c r="N7" s="13" t="s">
        <v>25</v>
      </c>
      <c r="O7" s="13" t="s">
        <v>26</v>
      </c>
      <c r="P7" s="13" t="s">
        <v>27</v>
      </c>
      <c r="Q7" s="13" t="s">
        <v>28</v>
      </c>
      <c r="R7" s="13" t="s">
        <v>29</v>
      </c>
      <c r="S7" s="13" t="s">
        <v>30</v>
      </c>
    </row>
    <row r="8" spans="1:39">
      <c r="A8" s="1"/>
      <c r="B8" s="14" t="str">
        <f t="shared" ref="B8:B71" ca="1" si="0">M8</f>
        <v>INDTDEFFMT-01</v>
      </c>
      <c r="C8" s="15" t="str">
        <f ca="1">"I"&amp;MID(B8,4,1)&amp;"D"&amp;MID(B8,9,2)</f>
        <v>ITDMT</v>
      </c>
      <c r="D8" s="16">
        <f>'EE investment costs'!$F$15</f>
        <v>2016</v>
      </c>
      <c r="E8" s="14">
        <f>VLOOKUP(X8,'EE investment costs'!$D$56:$R$656,15,0)</f>
        <v>2.625</v>
      </c>
      <c r="F8" s="17">
        <f ca="1">INDEX('EE investment costs'!$D$56:$R$656,MATCH(X8,'EE investment costs'!$D$56:$D$656,0),MATCH($V$8,'EE investment costs'!$D$56:$R$56,0))</f>
        <v>0</v>
      </c>
      <c r="I8" s="18">
        <v>1</v>
      </c>
      <c r="J8" s="18">
        <v>1</v>
      </c>
      <c r="K8" s="14">
        <f ca="1">IF(F8&lt;500,1,0)+IF(F8&lt;600,1,0)+IF(F8&lt;700,1,0)+IF(F8&lt;800,1,0)+IF(F8&lt;900,1,0)+IF(F8&lt;1000,1,0)+IF(F8&lt;1100,1,0)+IF(F8&lt;1200,1,0)</f>
        <v>8</v>
      </c>
      <c r="L8" s="19" t="s">
        <v>31</v>
      </c>
      <c r="M8" s="20" t="str">
        <f t="shared" ref="M8:M71" ca="1" si="1">CONCATENATE("IND",$V$8,"EFF",$X8)</f>
        <v>INDTDEFFMT-01</v>
      </c>
      <c r="N8" s="21" t="str">
        <f ca="1">$W$8&amp;" Saving Tech"&amp;"-"&amp;$Y8&amp;" "&amp;AC8&amp;"y"</f>
        <v>Wholesale and retail Saving Tech-Heat Medium Temp. up to 150C 0.1y</v>
      </c>
      <c r="O8" s="21" t="s">
        <v>32</v>
      </c>
      <c r="P8" s="21" t="s">
        <v>33</v>
      </c>
      <c r="Q8" s="21"/>
      <c r="R8" s="21"/>
      <c r="S8" s="20" t="s">
        <v>34</v>
      </c>
      <c r="V8" s="124" t="str">
        <f ca="1">RIGHT(REPLACE(CELL("filename",A1),1,FIND("]",CELL("filename",A1)),""),2)</f>
        <v>TD</v>
      </c>
      <c r="W8" s="26" t="str">
        <f ca="1">VLOOKUP(V8,Sectors!$B$2:$C$13,2,0)</f>
        <v>Wholesale and retail</v>
      </c>
      <c r="X8" s="3" t="str">
        <f>'EE investment costs'!D57</f>
        <v>MT-01</v>
      </c>
      <c r="Y8" s="3" t="str">
        <f>'EE investment costs'!E57</f>
        <v>Heat Medium Temp. up to 150C</v>
      </c>
      <c r="AC8" s="123">
        <f>'EE investment costs'!C57</f>
        <v>0.1</v>
      </c>
      <c r="AD8" s="22" t="str">
        <f t="shared" ref="AD8" ca="1" si="2">RIGHT(B8,1)</f>
        <v>1</v>
      </c>
      <c r="AE8" s="22" t="str">
        <f ca="1">RIGHT(B14,1)</f>
        <v>2</v>
      </c>
      <c r="AF8" s="22" t="str">
        <f ca="1">RIGHT(B20,1)</f>
        <v>3</v>
      </c>
      <c r="AG8" s="22" t="str">
        <f ca="1">RIGHT(B26,1)</f>
        <v>4</v>
      </c>
      <c r="AH8" s="22" t="str">
        <f ca="1">RIGHT(B32,1)</f>
        <v>5</v>
      </c>
      <c r="AI8" s="22" t="str">
        <f ca="1">RIGHT(B38,1)</f>
        <v>6</v>
      </c>
      <c r="AJ8" s="22" t="str">
        <f ca="1">RIGHT(B44,1)</f>
        <v>7</v>
      </c>
      <c r="AK8" s="22" t="str">
        <f ca="1">RIGHT(B50,1)</f>
        <v>8</v>
      </c>
      <c r="AL8" s="22" t="str">
        <f ca="1">RIGHT(B56,1)</f>
        <v>9</v>
      </c>
      <c r="AM8" s="22" t="str">
        <f ca="1">RIGHT(B62,2)</f>
        <v>10</v>
      </c>
    </row>
    <row r="9" spans="1:39">
      <c r="B9" s="14" t="str">
        <f t="shared" ca="1" si="0"/>
        <v>INDTDEFFHT-01</v>
      </c>
      <c r="C9" s="15" t="str">
        <f t="shared" ref="C9:C72" ca="1" si="3">"I"&amp;MID(B9,4,1)&amp;"D"&amp;MID(B9,9,2)</f>
        <v>ITDHT</v>
      </c>
      <c r="D9" s="16">
        <f>'EE investment costs'!$F$15</f>
        <v>2016</v>
      </c>
      <c r="E9" s="14">
        <f>VLOOKUP(X9,'EE investment costs'!$D$56:$R$656,15,0)</f>
        <v>2.1</v>
      </c>
      <c r="F9" s="17">
        <f ca="1">INDEX('EE investment costs'!$D$56:$R$656,MATCH(X9,'EE investment costs'!$D$56:$D$656,0),MATCH($V$8,'EE investment costs'!$D$56:$R$56,0))</f>
        <v>0</v>
      </c>
      <c r="I9" s="18">
        <v>1</v>
      </c>
      <c r="J9" s="18">
        <v>1</v>
      </c>
      <c r="K9" s="14">
        <f ca="1">IF(F9&lt;500,1,0)+IF(F9&lt;600,1,0)+IF(F9&lt;700,1,0)+IF(F9&lt;800,1,0)+IF(F9&lt;900,1,0)+IF(F9&lt;1000,1,0)+IF(F9&lt;1100,1,0)+IF(F9&lt;1200,1,0)</f>
        <v>8</v>
      </c>
      <c r="L9" s="23"/>
      <c r="M9" s="19" t="str">
        <f t="shared" ca="1" si="1"/>
        <v>INDTDEFFHT-01</v>
      </c>
      <c r="N9" s="23" t="str">
        <f t="shared" ref="N9:N72" ca="1" si="4">$W$8&amp;" Saving Tech"&amp;"-"&amp;$Y9&amp;" "&amp;AC9&amp;"y"</f>
        <v>Wholesale and retail Saving Tech-Heat High Temp. over 150C 0.1y</v>
      </c>
      <c r="O9" s="23" t="s">
        <v>32</v>
      </c>
      <c r="P9" s="23" t="s">
        <v>33</v>
      </c>
      <c r="Q9" s="23"/>
      <c r="R9" s="23"/>
      <c r="S9" s="19" t="s">
        <v>34</v>
      </c>
      <c r="V9" s="16" t="str">
        <f ca="1">V8</f>
        <v>TD</v>
      </c>
      <c r="W9" s="14" t="str">
        <f ca="1">W8</f>
        <v>Wholesale and retail</v>
      </c>
      <c r="X9" s="3" t="str">
        <f>'EE investment costs'!D58</f>
        <v>HT-01</v>
      </c>
      <c r="Y9" s="3" t="str">
        <f>'EE investment costs'!E58</f>
        <v>Heat High Temp. over 150C</v>
      </c>
      <c r="AC9" s="123">
        <f>'EE investment costs'!C58</f>
        <v>0.1</v>
      </c>
      <c r="AD9" s="22"/>
    </row>
    <row r="10" spans="1:39">
      <c r="B10" s="14" t="str">
        <f t="shared" ca="1" si="0"/>
        <v>INDTDEFFRH-01</v>
      </c>
      <c r="C10" s="15" t="str">
        <f t="shared" ca="1" si="3"/>
        <v>ITDRH</v>
      </c>
      <c r="D10" s="16">
        <f>'EE investment costs'!$F$15</f>
        <v>2016</v>
      </c>
      <c r="E10" s="14">
        <f>VLOOKUP(X10,'EE investment costs'!$D$56:$R$656,15,0)</f>
        <v>8.4</v>
      </c>
      <c r="F10" s="17">
        <f ca="1">INDEX('EE investment costs'!$D$56:$R$656,MATCH(X10,'EE investment costs'!$D$56:$D$656,0),MATCH($V$8,'EE investment costs'!$D$56:$R$56,0))</f>
        <v>0</v>
      </c>
      <c r="I10" s="18">
        <v>1</v>
      </c>
      <c r="J10" s="18">
        <v>1</v>
      </c>
      <c r="K10" s="14">
        <f t="shared" ref="K10:K73" ca="1" si="5">IF(F10&lt;500,1,0)+IF(F10&lt;600,1,0)+IF(F10&lt;700,1,0)+IF(F10&lt;800,1,0)+IF(F10&lt;900,1,0)+IF(F10&lt;1000,1,0)+IF(F10&lt;1100,1,0)+IF(F10&lt;1200,1,0)</f>
        <v>8</v>
      </c>
      <c r="L10" s="23"/>
      <c r="M10" s="19" t="str">
        <f t="shared" ca="1" si="1"/>
        <v>INDTDEFFRH-01</v>
      </c>
      <c r="N10" s="23" t="str">
        <f t="shared" ca="1" si="4"/>
        <v>Wholesale and retail Saving Tech-Heat Room Heat 0.1y</v>
      </c>
      <c r="O10" s="23" t="s">
        <v>32</v>
      </c>
      <c r="P10" s="23" t="s">
        <v>33</v>
      </c>
      <c r="Q10" s="23"/>
      <c r="R10" s="23"/>
      <c r="S10" s="19" t="s">
        <v>34</v>
      </c>
      <c r="V10" s="16" t="str">
        <f t="shared" ref="V10:W73" ca="1" si="6">V9</f>
        <v>TD</v>
      </c>
      <c r="W10" s="14" t="str">
        <f t="shared" ca="1" si="6"/>
        <v>Wholesale and retail</v>
      </c>
      <c r="X10" s="3" t="str">
        <f>'EE investment costs'!D59</f>
        <v>RH-01</v>
      </c>
      <c r="Y10" s="3" t="str">
        <f>'EE investment costs'!E59</f>
        <v>Heat Room Heat</v>
      </c>
      <c r="AC10" s="123">
        <f>'EE investment costs'!C59</f>
        <v>0.1</v>
      </c>
      <c r="AD10" s="22"/>
    </row>
    <row r="11" spans="1:39">
      <c r="B11" s="14" t="str">
        <f t="shared" ca="1" si="0"/>
        <v>INDTDEFFLA-01</v>
      </c>
      <c r="C11" s="15" t="str">
        <f t="shared" ca="1" si="3"/>
        <v>ITDLA</v>
      </c>
      <c r="D11" s="16">
        <f>'EE investment costs'!$F$15</f>
        <v>2016</v>
      </c>
      <c r="E11" s="14">
        <f>VLOOKUP(X11,'EE investment costs'!$D$56:$R$656,15,0)</f>
        <v>2.754</v>
      </c>
      <c r="F11" s="17">
        <f ca="1">INDEX('EE investment costs'!$D$56:$R$656,MATCH(X11,'EE investment costs'!$D$56:$D$656,0),MATCH($V$8,'EE investment costs'!$D$56:$R$56,0))</f>
        <v>0</v>
      </c>
      <c r="I11" s="18">
        <v>1</v>
      </c>
      <c r="J11" s="18">
        <v>1</v>
      </c>
      <c r="K11" s="14">
        <f t="shared" ca="1" si="5"/>
        <v>8</v>
      </c>
      <c r="L11" s="23"/>
      <c r="M11" s="19" t="str">
        <f t="shared" ca="1" si="1"/>
        <v>INDTDEFFLA-01</v>
      </c>
      <c r="N11" s="23" t="str">
        <f t="shared" ca="1" si="4"/>
        <v>Wholesale and retail Saving Tech-Light 0.1y</v>
      </c>
      <c r="O11" s="23" t="s">
        <v>32</v>
      </c>
      <c r="P11" s="23" t="s">
        <v>33</v>
      </c>
      <c r="Q11" s="23"/>
      <c r="R11" s="23"/>
      <c r="S11" s="19" t="s">
        <v>34</v>
      </c>
      <c r="V11" s="16" t="str">
        <f t="shared" ca="1" si="6"/>
        <v>TD</v>
      </c>
      <c r="W11" s="14" t="str">
        <f t="shared" ca="1" si="6"/>
        <v>Wholesale and retail</v>
      </c>
      <c r="X11" s="3" t="str">
        <f>'EE investment costs'!D60</f>
        <v>LA-01</v>
      </c>
      <c r="Y11" s="3" t="str">
        <f>'EE investment costs'!E60</f>
        <v>Light</v>
      </c>
      <c r="AC11" s="123">
        <f>'EE investment costs'!C60</f>
        <v>0.1</v>
      </c>
      <c r="AD11" s="22"/>
    </row>
    <row r="12" spans="1:39">
      <c r="B12" s="14" t="str">
        <f t="shared" ca="1" si="0"/>
        <v>INDTDEFFEM-01</v>
      </c>
      <c r="C12" s="15" t="str">
        <f t="shared" ca="1" si="3"/>
        <v>ITDEM</v>
      </c>
      <c r="D12" s="16">
        <f>'EE investment costs'!$F$15</f>
        <v>2016</v>
      </c>
      <c r="E12" s="14">
        <f>VLOOKUP(X12,'EE investment costs'!$D$56:$R$656,15,0)</f>
        <v>2.8916999999999997</v>
      </c>
      <c r="F12" s="17">
        <f ca="1">INDEX('EE investment costs'!$D$56:$R$656,MATCH(X12,'EE investment costs'!$D$56:$D$656,0),MATCH($V$8,'EE investment costs'!$D$56:$R$56,0))</f>
        <v>0</v>
      </c>
      <c r="I12" s="18">
        <v>1</v>
      </c>
      <c r="J12" s="18">
        <v>1</v>
      </c>
      <c r="K12" s="14">
        <f t="shared" ca="1" si="5"/>
        <v>8</v>
      </c>
      <c r="L12" s="23"/>
      <c r="M12" s="19" t="str">
        <f t="shared" ca="1" si="1"/>
        <v>INDTDEFFEM-01</v>
      </c>
      <c r="N12" s="23" t="str">
        <f t="shared" ca="1" si="4"/>
        <v>Wholesale and retail Saving Tech-Electric Motors 0.1y</v>
      </c>
      <c r="O12" s="23" t="s">
        <v>32</v>
      </c>
      <c r="P12" s="23" t="s">
        <v>33</v>
      </c>
      <c r="Q12" s="23"/>
      <c r="R12" s="23"/>
      <c r="S12" s="19" t="s">
        <v>34</v>
      </c>
      <c r="V12" s="16" t="str">
        <f t="shared" ca="1" si="6"/>
        <v>TD</v>
      </c>
      <c r="W12" s="14" t="str">
        <f t="shared" ca="1" si="6"/>
        <v>Wholesale and retail</v>
      </c>
      <c r="X12" s="3" t="str">
        <f>'EE investment costs'!D61</f>
        <v>EM-01</v>
      </c>
      <c r="Y12" s="3" t="str">
        <f>'EE investment costs'!E61</f>
        <v>Electric Motors</v>
      </c>
      <c r="AC12" s="123">
        <f>'EE investment costs'!C61</f>
        <v>0.1</v>
      </c>
      <c r="AD12" s="22"/>
    </row>
    <row r="13" spans="1:39">
      <c r="B13" s="14" t="str">
        <f t="shared" ca="1" si="0"/>
        <v>INDTDEFFTF-01</v>
      </c>
      <c r="C13" s="15" t="str">
        <f t="shared" ca="1" si="3"/>
        <v>ITDTF</v>
      </c>
      <c r="D13" s="16">
        <f>'EE investment costs'!$F$15</f>
        <v>2016</v>
      </c>
      <c r="E13" s="14">
        <f>VLOOKUP(X13,'EE investment costs'!$D$56:$R$656,15,0)</f>
        <v>3.0099999999999985</v>
      </c>
      <c r="F13" s="17">
        <f ca="1">INDEX('EE investment costs'!$D$56:$R$656,MATCH(X13,'EE investment costs'!$D$56:$D$656,0),MATCH($V$8,'EE investment costs'!$D$56:$R$56,0))</f>
        <v>0</v>
      </c>
      <c r="I13" s="18">
        <v>1</v>
      </c>
      <c r="J13" s="18">
        <v>1</v>
      </c>
      <c r="K13" s="14">
        <f t="shared" ca="1" si="5"/>
        <v>8</v>
      </c>
      <c r="L13" s="23"/>
      <c r="M13" s="19" t="str">
        <f t="shared" ca="1" si="1"/>
        <v>INDTDEFFTF-01</v>
      </c>
      <c r="N13" s="23" t="str">
        <f t="shared" ca="1" si="4"/>
        <v>Wholesale and retail Saving Tech-Haulage Tractors, Trucks, Fishing boats 0.1y</v>
      </c>
      <c r="O13" s="23" t="s">
        <v>32</v>
      </c>
      <c r="P13" s="23" t="s">
        <v>33</v>
      </c>
      <c r="Q13" s="23"/>
      <c r="R13" s="23"/>
      <c r="S13" s="19" t="s">
        <v>34</v>
      </c>
      <c r="V13" s="16" t="str">
        <f t="shared" ca="1" si="6"/>
        <v>TD</v>
      </c>
      <c r="W13" s="14" t="str">
        <f t="shared" ca="1" si="6"/>
        <v>Wholesale and retail</v>
      </c>
      <c r="X13" s="3" t="str">
        <f>'EE investment costs'!D62</f>
        <v>TF-01</v>
      </c>
      <c r="Y13" s="3" t="str">
        <f>'EE investment costs'!E62</f>
        <v>Haulage Tractors, Trucks, Fishing boats</v>
      </c>
      <c r="AC13" s="123">
        <f>'EE investment costs'!C62</f>
        <v>0.1</v>
      </c>
      <c r="AD13" s="22"/>
    </row>
    <row r="14" spans="1:39">
      <c r="B14" s="14" t="str">
        <f t="shared" ca="1" si="0"/>
        <v>INDTDEFFMT-02</v>
      </c>
      <c r="C14" s="15" t="str">
        <f t="shared" ca="1" si="3"/>
        <v>ITDMT</v>
      </c>
      <c r="D14" s="16">
        <f>'EE investment costs'!$F$15</f>
        <v>2016</v>
      </c>
      <c r="E14" s="14">
        <f>VLOOKUP(X14,'EE investment costs'!$D$56:$R$656,15,0)</f>
        <v>2.75</v>
      </c>
      <c r="F14" s="17">
        <f ca="1">INDEX('EE investment costs'!$D$56:$R$656,MATCH(X14,'EE investment costs'!$D$56:$D$656,0),MATCH($V$8,'EE investment costs'!$D$56:$R$56,0))</f>
        <v>0</v>
      </c>
      <c r="I14" s="18">
        <v>1</v>
      </c>
      <c r="J14" s="18">
        <v>1</v>
      </c>
      <c r="K14" s="14">
        <f t="shared" ca="1" si="5"/>
        <v>8</v>
      </c>
      <c r="L14" s="23"/>
      <c r="M14" s="19" t="str">
        <f t="shared" ca="1" si="1"/>
        <v>INDTDEFFMT-02</v>
      </c>
      <c r="N14" s="23" t="str">
        <f t="shared" ca="1" si="4"/>
        <v>Wholesale and retail Saving Tech-Heat Medium Temp. up to 150C 0.2y</v>
      </c>
      <c r="O14" s="23" t="s">
        <v>32</v>
      </c>
      <c r="P14" s="23" t="s">
        <v>33</v>
      </c>
      <c r="Q14" s="23"/>
      <c r="R14" s="23"/>
      <c r="S14" s="19" t="s">
        <v>34</v>
      </c>
      <c r="V14" s="16" t="str">
        <f t="shared" ca="1" si="6"/>
        <v>TD</v>
      </c>
      <c r="W14" s="14" t="str">
        <f t="shared" ca="1" si="6"/>
        <v>Wholesale and retail</v>
      </c>
      <c r="X14" s="3" t="str">
        <f>'EE investment costs'!D63</f>
        <v>MT-02</v>
      </c>
      <c r="Y14" s="3" t="str">
        <f>'EE investment costs'!E63</f>
        <v>Heat Medium Temp. up to 150C</v>
      </c>
      <c r="AC14" s="123">
        <f>'EE investment costs'!C63</f>
        <v>0.2</v>
      </c>
    </row>
    <row r="15" spans="1:39">
      <c r="B15" s="14" t="str">
        <f t="shared" ca="1" si="0"/>
        <v>INDTDEFFHT-02</v>
      </c>
      <c r="C15" s="15" t="str">
        <f t="shared" ca="1" si="3"/>
        <v>ITDHT</v>
      </c>
      <c r="D15" s="16">
        <f>'EE investment costs'!$F$15</f>
        <v>2016</v>
      </c>
      <c r="E15" s="14">
        <f>VLOOKUP(X15,'EE investment costs'!$D$56:$R$656,15,0)</f>
        <v>2.2000000000000002</v>
      </c>
      <c r="F15" s="17">
        <f ca="1">INDEX('EE investment costs'!$D$56:$R$656,MATCH(X15,'EE investment costs'!$D$56:$D$656,0),MATCH($V$8,'EE investment costs'!$D$56:$R$56,0))</f>
        <v>0</v>
      </c>
      <c r="I15" s="18">
        <v>1</v>
      </c>
      <c r="J15" s="18">
        <v>1</v>
      </c>
      <c r="K15" s="14">
        <f t="shared" ca="1" si="5"/>
        <v>8</v>
      </c>
      <c r="L15" s="23"/>
      <c r="M15" s="19" t="str">
        <f t="shared" ca="1" si="1"/>
        <v>INDTDEFFHT-02</v>
      </c>
      <c r="N15" s="23" t="str">
        <f t="shared" ca="1" si="4"/>
        <v>Wholesale and retail Saving Tech-Heat High Temp. over 150C 0.2y</v>
      </c>
      <c r="O15" s="23" t="s">
        <v>32</v>
      </c>
      <c r="P15" s="23" t="s">
        <v>33</v>
      </c>
      <c r="Q15" s="23"/>
      <c r="R15" s="23"/>
      <c r="S15" s="19" t="s">
        <v>34</v>
      </c>
      <c r="V15" s="16" t="str">
        <f t="shared" ca="1" si="6"/>
        <v>TD</v>
      </c>
      <c r="W15" s="14" t="str">
        <f t="shared" ca="1" si="6"/>
        <v>Wholesale and retail</v>
      </c>
      <c r="X15" s="3" t="str">
        <f>'EE investment costs'!D64</f>
        <v>HT-02</v>
      </c>
      <c r="Y15" s="3" t="str">
        <f>'EE investment costs'!E64</f>
        <v>Heat High Temp. over 150C</v>
      </c>
      <c r="AC15" s="123">
        <f>'EE investment costs'!C64</f>
        <v>0.2</v>
      </c>
      <c r="AD15" s="22"/>
    </row>
    <row r="16" spans="1:39">
      <c r="B16" s="14" t="str">
        <f t="shared" ca="1" si="0"/>
        <v>INDTDEFFRH-02</v>
      </c>
      <c r="C16" s="15" t="str">
        <f t="shared" ca="1" si="3"/>
        <v>ITDRH</v>
      </c>
      <c r="D16" s="16">
        <f>'EE investment costs'!$F$15</f>
        <v>2016</v>
      </c>
      <c r="E16" s="14">
        <f>VLOOKUP(X16,'EE investment costs'!$D$56:$R$656,15,0)</f>
        <v>8.8000000000000007</v>
      </c>
      <c r="F16" s="17">
        <f ca="1">INDEX('EE investment costs'!$D$56:$R$656,MATCH(X16,'EE investment costs'!$D$56:$D$656,0),MATCH($V$8,'EE investment costs'!$D$56:$R$56,0))</f>
        <v>0</v>
      </c>
      <c r="I16" s="18">
        <v>1</v>
      </c>
      <c r="J16" s="18">
        <v>1</v>
      </c>
      <c r="K16" s="14">
        <f t="shared" ca="1" si="5"/>
        <v>8</v>
      </c>
      <c r="L16" s="23"/>
      <c r="M16" s="19" t="str">
        <f t="shared" ca="1" si="1"/>
        <v>INDTDEFFRH-02</v>
      </c>
      <c r="N16" s="23" t="str">
        <f t="shared" ca="1" si="4"/>
        <v>Wholesale and retail Saving Tech-Heat Room Heat 0.2y</v>
      </c>
      <c r="O16" s="23" t="s">
        <v>32</v>
      </c>
      <c r="P16" s="23" t="s">
        <v>33</v>
      </c>
      <c r="Q16" s="23"/>
      <c r="R16" s="23"/>
      <c r="S16" s="19" t="s">
        <v>34</v>
      </c>
      <c r="V16" s="16" t="str">
        <f t="shared" ca="1" si="6"/>
        <v>TD</v>
      </c>
      <c r="W16" s="14" t="str">
        <f t="shared" ca="1" si="6"/>
        <v>Wholesale and retail</v>
      </c>
      <c r="X16" s="3" t="str">
        <f>'EE investment costs'!D65</f>
        <v>RH-02</v>
      </c>
      <c r="Y16" s="3" t="str">
        <f>'EE investment costs'!E65</f>
        <v>Heat Room Heat</v>
      </c>
      <c r="AC16" s="123">
        <f>'EE investment costs'!C65</f>
        <v>0.2</v>
      </c>
      <c r="AD16" s="22"/>
    </row>
    <row r="17" spans="2:30">
      <c r="B17" s="14" t="str">
        <f t="shared" ca="1" si="0"/>
        <v>INDTDEFFLA-02</v>
      </c>
      <c r="C17" s="15" t="str">
        <f t="shared" ca="1" si="3"/>
        <v>ITDLA</v>
      </c>
      <c r="D17" s="16">
        <f>'EE investment costs'!$F$15</f>
        <v>2016</v>
      </c>
      <c r="E17" s="14">
        <f>VLOOKUP(X17,'EE investment costs'!$D$56:$R$656,15,0)</f>
        <v>2.7880000000000003</v>
      </c>
      <c r="F17" s="17">
        <f ca="1">INDEX('EE investment costs'!$D$56:$R$656,MATCH(X17,'EE investment costs'!$D$56:$D$656,0),MATCH($V$8,'EE investment costs'!$D$56:$R$56,0))</f>
        <v>0</v>
      </c>
      <c r="I17" s="18">
        <v>1</v>
      </c>
      <c r="J17" s="18">
        <v>1</v>
      </c>
      <c r="K17" s="14">
        <f t="shared" ca="1" si="5"/>
        <v>8</v>
      </c>
      <c r="L17" s="23"/>
      <c r="M17" s="19" t="str">
        <f t="shared" ca="1" si="1"/>
        <v>INDTDEFFLA-02</v>
      </c>
      <c r="N17" s="23" t="str">
        <f t="shared" ca="1" si="4"/>
        <v>Wholesale and retail Saving Tech-Light 0.2y</v>
      </c>
      <c r="O17" s="23" t="s">
        <v>32</v>
      </c>
      <c r="P17" s="23" t="s">
        <v>33</v>
      </c>
      <c r="Q17" s="23"/>
      <c r="R17" s="23"/>
      <c r="S17" s="19" t="s">
        <v>34</v>
      </c>
      <c r="V17" s="16" t="str">
        <f t="shared" ca="1" si="6"/>
        <v>TD</v>
      </c>
      <c r="W17" s="14" t="str">
        <f t="shared" ca="1" si="6"/>
        <v>Wholesale and retail</v>
      </c>
      <c r="X17" s="3" t="str">
        <f>'EE investment costs'!D66</f>
        <v>LA-02</v>
      </c>
      <c r="Y17" s="3" t="str">
        <f>'EE investment costs'!E66</f>
        <v>Light</v>
      </c>
      <c r="AC17" s="123">
        <f>'EE investment costs'!C66</f>
        <v>0.2</v>
      </c>
      <c r="AD17" s="22"/>
    </row>
    <row r="18" spans="2:30">
      <c r="B18" s="14" t="str">
        <f t="shared" ca="1" si="0"/>
        <v>INDTDEFFEM-02</v>
      </c>
      <c r="C18" s="15" t="str">
        <f t="shared" ca="1" si="3"/>
        <v>ITDEM</v>
      </c>
      <c r="D18" s="16">
        <f>'EE investment costs'!$F$15</f>
        <v>2016</v>
      </c>
      <c r="E18" s="14">
        <f>VLOOKUP(X18,'EE investment costs'!$D$56:$R$656,15,0)</f>
        <v>2.9274</v>
      </c>
      <c r="F18" s="17">
        <f ca="1">INDEX('EE investment costs'!$D$56:$R$656,MATCH(X18,'EE investment costs'!$D$56:$D$656,0),MATCH($V$8,'EE investment costs'!$D$56:$R$56,0))</f>
        <v>0</v>
      </c>
      <c r="I18" s="18">
        <v>1</v>
      </c>
      <c r="J18" s="18">
        <v>1</v>
      </c>
      <c r="K18" s="14">
        <f t="shared" ca="1" si="5"/>
        <v>8</v>
      </c>
      <c r="L18" s="23"/>
      <c r="M18" s="19" t="str">
        <f t="shared" ca="1" si="1"/>
        <v>INDTDEFFEM-02</v>
      </c>
      <c r="N18" s="23" t="str">
        <f t="shared" ca="1" si="4"/>
        <v>Wholesale and retail Saving Tech-Electric Motors 0.2y</v>
      </c>
      <c r="O18" s="23" t="s">
        <v>32</v>
      </c>
      <c r="P18" s="23" t="s">
        <v>33</v>
      </c>
      <c r="Q18" s="23"/>
      <c r="R18" s="23"/>
      <c r="S18" s="19" t="s">
        <v>34</v>
      </c>
      <c r="V18" s="16" t="str">
        <f t="shared" ca="1" si="6"/>
        <v>TD</v>
      </c>
      <c r="W18" s="14" t="str">
        <f t="shared" ca="1" si="6"/>
        <v>Wholesale and retail</v>
      </c>
      <c r="X18" s="3" t="str">
        <f>'EE investment costs'!D67</f>
        <v>EM-02</v>
      </c>
      <c r="Y18" s="3" t="str">
        <f>'EE investment costs'!E67</f>
        <v>Electric Motors</v>
      </c>
      <c r="AC18" s="123">
        <f>'EE investment costs'!C67</f>
        <v>0.2</v>
      </c>
      <c r="AD18" s="22"/>
    </row>
    <row r="19" spans="2:30">
      <c r="B19" s="14" t="str">
        <f t="shared" ca="1" si="0"/>
        <v>INDTDEFFTF-02</v>
      </c>
      <c r="C19" s="15" t="str">
        <f t="shared" ca="1" si="3"/>
        <v>ITDTF</v>
      </c>
      <c r="D19" s="16">
        <f>'EE investment costs'!$F$15</f>
        <v>2016</v>
      </c>
      <c r="E19" s="14">
        <f>VLOOKUP(X19,'EE investment costs'!$D$56:$R$656,15,0)</f>
        <v>3.2199999999999989</v>
      </c>
      <c r="F19" s="17">
        <f ca="1">INDEX('EE investment costs'!$D$56:$R$656,MATCH(X19,'EE investment costs'!$D$56:$D$656,0),MATCH($V$8,'EE investment costs'!$D$56:$R$56,0))</f>
        <v>29.387420139697603</v>
      </c>
      <c r="I19" s="18">
        <v>1</v>
      </c>
      <c r="J19" s="18">
        <v>1</v>
      </c>
      <c r="K19" s="14">
        <f t="shared" ca="1" si="5"/>
        <v>8</v>
      </c>
      <c r="L19" s="23"/>
      <c r="M19" s="19" t="str">
        <f t="shared" ca="1" si="1"/>
        <v>INDTDEFFTF-02</v>
      </c>
      <c r="N19" s="23" t="str">
        <f t="shared" ca="1" si="4"/>
        <v>Wholesale and retail Saving Tech-Haulage Tractors, Trucks, Fishing boats 0.2y</v>
      </c>
      <c r="O19" s="23" t="s">
        <v>32</v>
      </c>
      <c r="P19" s="23" t="s">
        <v>33</v>
      </c>
      <c r="Q19" s="23"/>
      <c r="R19" s="23"/>
      <c r="S19" s="19" t="s">
        <v>34</v>
      </c>
      <c r="V19" s="16" t="str">
        <f t="shared" ca="1" si="6"/>
        <v>TD</v>
      </c>
      <c r="W19" s="14" t="str">
        <f t="shared" ca="1" si="6"/>
        <v>Wholesale and retail</v>
      </c>
      <c r="X19" s="3" t="str">
        <f>'EE investment costs'!D68</f>
        <v>TF-02</v>
      </c>
      <c r="Y19" s="3" t="str">
        <f>'EE investment costs'!E68</f>
        <v>Haulage Tractors, Trucks, Fishing boats</v>
      </c>
      <c r="AC19" s="123">
        <f>'EE investment costs'!C68</f>
        <v>0.2</v>
      </c>
      <c r="AD19" s="22"/>
    </row>
    <row r="20" spans="2:30">
      <c r="B20" s="14" t="str">
        <f t="shared" ca="1" si="0"/>
        <v>INDTDEFFMT-03</v>
      </c>
      <c r="C20" s="15" t="str">
        <f t="shared" ca="1" si="3"/>
        <v>ITDMT</v>
      </c>
      <c r="D20" s="16">
        <f>'EE investment costs'!$F$15</f>
        <v>2016</v>
      </c>
      <c r="E20" s="14">
        <f>VLOOKUP(X20,'EE investment costs'!$D$56:$R$656,15,0)</f>
        <v>2.875</v>
      </c>
      <c r="F20" s="17">
        <f ca="1">INDEX('EE investment costs'!$D$56:$R$656,MATCH(X20,'EE investment costs'!$D$56:$D$656,0),MATCH($V$8,'EE investment costs'!$D$56:$R$56,0))</f>
        <v>0</v>
      </c>
      <c r="I20" s="18">
        <v>1</v>
      </c>
      <c r="J20" s="18">
        <v>1</v>
      </c>
      <c r="K20" s="14">
        <f t="shared" ca="1" si="5"/>
        <v>8</v>
      </c>
      <c r="L20" s="23"/>
      <c r="M20" s="19" t="str">
        <f t="shared" ca="1" si="1"/>
        <v>INDTDEFFMT-03</v>
      </c>
      <c r="N20" s="23" t="str">
        <f t="shared" ca="1" si="4"/>
        <v>Wholesale and retail Saving Tech-Heat Medium Temp. up to 150C 0.3y</v>
      </c>
      <c r="O20" s="23" t="s">
        <v>32</v>
      </c>
      <c r="P20" s="23" t="s">
        <v>33</v>
      </c>
      <c r="Q20" s="23"/>
      <c r="R20" s="23"/>
      <c r="S20" s="19" t="s">
        <v>34</v>
      </c>
      <c r="V20" s="16" t="str">
        <f t="shared" ca="1" si="6"/>
        <v>TD</v>
      </c>
      <c r="W20" s="14" t="str">
        <f t="shared" ca="1" si="6"/>
        <v>Wholesale and retail</v>
      </c>
      <c r="X20" s="3" t="str">
        <f>'EE investment costs'!D69</f>
        <v>MT-03</v>
      </c>
      <c r="Y20" s="3" t="str">
        <f>'EE investment costs'!E69</f>
        <v>Heat Medium Temp. up to 150C</v>
      </c>
      <c r="AC20" s="123">
        <f>'EE investment costs'!C69</f>
        <v>0.3</v>
      </c>
    </row>
    <row r="21" spans="2:30">
      <c r="B21" s="14" t="str">
        <f t="shared" ca="1" si="0"/>
        <v>INDTDEFFHT-03</v>
      </c>
      <c r="C21" s="15" t="str">
        <f t="shared" ca="1" si="3"/>
        <v>ITDHT</v>
      </c>
      <c r="D21" s="16">
        <f>'EE investment costs'!$F$15</f>
        <v>2016</v>
      </c>
      <c r="E21" s="14">
        <f>VLOOKUP(X21,'EE investment costs'!$D$56:$R$656,15,0)</f>
        <v>2.2999999999999998</v>
      </c>
      <c r="F21" s="17">
        <f ca="1">INDEX('EE investment costs'!$D$56:$R$656,MATCH(X21,'EE investment costs'!$D$56:$D$656,0),MATCH($V$8,'EE investment costs'!$D$56:$R$56,0))</f>
        <v>0</v>
      </c>
      <c r="I21" s="18">
        <v>1</v>
      </c>
      <c r="J21" s="18">
        <v>1</v>
      </c>
      <c r="K21" s="14">
        <f t="shared" ca="1" si="5"/>
        <v>8</v>
      </c>
      <c r="L21" s="23"/>
      <c r="M21" s="19" t="str">
        <f t="shared" ca="1" si="1"/>
        <v>INDTDEFFHT-03</v>
      </c>
      <c r="N21" s="23" t="str">
        <f t="shared" ca="1" si="4"/>
        <v>Wholesale and retail Saving Tech-Heat High Temp. over 150C 0.3y</v>
      </c>
      <c r="O21" s="23" t="s">
        <v>32</v>
      </c>
      <c r="P21" s="23" t="s">
        <v>33</v>
      </c>
      <c r="Q21" s="23"/>
      <c r="R21" s="23"/>
      <c r="S21" s="19" t="s">
        <v>34</v>
      </c>
      <c r="V21" s="16" t="str">
        <f t="shared" ca="1" si="6"/>
        <v>TD</v>
      </c>
      <c r="W21" s="14" t="str">
        <f t="shared" ca="1" si="6"/>
        <v>Wholesale and retail</v>
      </c>
      <c r="X21" s="3" t="str">
        <f>'EE investment costs'!D70</f>
        <v>HT-03</v>
      </c>
      <c r="Y21" s="3" t="str">
        <f>'EE investment costs'!E70</f>
        <v>Heat High Temp. over 150C</v>
      </c>
      <c r="AC21" s="123">
        <f>'EE investment costs'!C70</f>
        <v>0.3</v>
      </c>
      <c r="AD21" s="22"/>
    </row>
    <row r="22" spans="2:30">
      <c r="B22" s="14" t="str">
        <f t="shared" ca="1" si="0"/>
        <v>INDTDEFFRH-03</v>
      </c>
      <c r="C22" s="15" t="str">
        <f t="shared" ca="1" si="3"/>
        <v>ITDRH</v>
      </c>
      <c r="D22" s="16">
        <f>'EE investment costs'!$F$15</f>
        <v>2016</v>
      </c>
      <c r="E22" s="14">
        <f>VLOOKUP(X22,'EE investment costs'!$D$56:$R$656,15,0)</f>
        <v>9.1999999999999993</v>
      </c>
      <c r="F22" s="17">
        <f ca="1">INDEX('EE investment costs'!$D$56:$R$656,MATCH(X22,'EE investment costs'!$D$56:$D$656,0),MATCH($V$8,'EE investment costs'!$D$56:$R$56,0))</f>
        <v>0</v>
      </c>
      <c r="I22" s="18">
        <v>1</v>
      </c>
      <c r="J22" s="18">
        <v>1</v>
      </c>
      <c r="K22" s="14">
        <f t="shared" ca="1" si="5"/>
        <v>8</v>
      </c>
      <c r="L22" s="23"/>
      <c r="M22" s="19" t="str">
        <f t="shared" ca="1" si="1"/>
        <v>INDTDEFFRH-03</v>
      </c>
      <c r="N22" s="23" t="str">
        <f t="shared" ca="1" si="4"/>
        <v>Wholesale and retail Saving Tech-Heat Room Heat 0.3y</v>
      </c>
      <c r="O22" s="23" t="s">
        <v>32</v>
      </c>
      <c r="P22" s="23" t="s">
        <v>33</v>
      </c>
      <c r="Q22" s="23"/>
      <c r="R22" s="23"/>
      <c r="S22" s="19" t="s">
        <v>34</v>
      </c>
      <c r="V22" s="16" t="str">
        <f t="shared" ca="1" si="6"/>
        <v>TD</v>
      </c>
      <c r="W22" s="14" t="str">
        <f t="shared" ca="1" si="6"/>
        <v>Wholesale and retail</v>
      </c>
      <c r="X22" s="3" t="str">
        <f>'EE investment costs'!D71</f>
        <v>RH-03</v>
      </c>
      <c r="Y22" s="3" t="str">
        <f>'EE investment costs'!E71</f>
        <v>Heat Room Heat</v>
      </c>
      <c r="AC22" s="123">
        <f>'EE investment costs'!C71</f>
        <v>0.3</v>
      </c>
      <c r="AD22" s="22"/>
    </row>
    <row r="23" spans="2:30">
      <c r="B23" s="14" t="str">
        <f t="shared" ca="1" si="0"/>
        <v>INDTDEFFLA-03</v>
      </c>
      <c r="C23" s="15" t="str">
        <f t="shared" ca="1" si="3"/>
        <v>ITDLA</v>
      </c>
      <c r="D23" s="16">
        <f>'EE investment costs'!$F$15</f>
        <v>2016</v>
      </c>
      <c r="E23" s="14">
        <f>VLOOKUP(X23,'EE investment costs'!$D$56:$R$656,15,0)</f>
        <v>2.8220000000000001</v>
      </c>
      <c r="F23" s="17">
        <f ca="1">INDEX('EE investment costs'!$D$56:$R$656,MATCH(X23,'EE investment costs'!$D$56:$D$656,0),MATCH($V$8,'EE investment costs'!$D$56:$R$56,0))</f>
        <v>0</v>
      </c>
      <c r="I23" s="18">
        <v>1</v>
      </c>
      <c r="J23" s="18">
        <v>1</v>
      </c>
      <c r="K23" s="14">
        <f t="shared" ca="1" si="5"/>
        <v>8</v>
      </c>
      <c r="L23" s="23"/>
      <c r="M23" s="19" t="str">
        <f t="shared" ca="1" si="1"/>
        <v>INDTDEFFLA-03</v>
      </c>
      <c r="N23" s="23" t="str">
        <f t="shared" ca="1" si="4"/>
        <v>Wholesale and retail Saving Tech-Light 0.3y</v>
      </c>
      <c r="O23" s="23" t="s">
        <v>32</v>
      </c>
      <c r="P23" s="23" t="s">
        <v>33</v>
      </c>
      <c r="Q23" s="23"/>
      <c r="R23" s="23"/>
      <c r="S23" s="19" t="s">
        <v>34</v>
      </c>
      <c r="V23" s="16" t="str">
        <f t="shared" ca="1" si="6"/>
        <v>TD</v>
      </c>
      <c r="W23" s="14" t="str">
        <f t="shared" ca="1" si="6"/>
        <v>Wholesale and retail</v>
      </c>
      <c r="X23" s="3" t="str">
        <f>'EE investment costs'!D72</f>
        <v>LA-03</v>
      </c>
      <c r="Y23" s="3" t="str">
        <f>'EE investment costs'!E72</f>
        <v>Light</v>
      </c>
      <c r="AC23" s="123">
        <f>'EE investment costs'!C72</f>
        <v>0.3</v>
      </c>
      <c r="AD23" s="22"/>
    </row>
    <row r="24" spans="2:30">
      <c r="B24" s="14" t="str">
        <f t="shared" ca="1" si="0"/>
        <v>INDTDEFFEM-03</v>
      </c>
      <c r="C24" s="15" t="str">
        <f t="shared" ca="1" si="3"/>
        <v>ITDEM</v>
      </c>
      <c r="D24" s="16">
        <f>'EE investment costs'!$F$15</f>
        <v>2016</v>
      </c>
      <c r="E24" s="14">
        <f>VLOOKUP(X24,'EE investment costs'!$D$56:$R$656,15,0)</f>
        <v>2.9630999999999998</v>
      </c>
      <c r="F24" s="17">
        <f ca="1">INDEX('EE investment costs'!$D$56:$R$656,MATCH(X24,'EE investment costs'!$D$56:$D$656,0),MATCH($V$8,'EE investment costs'!$D$56:$R$56,0))</f>
        <v>0</v>
      </c>
      <c r="I24" s="18">
        <v>1</v>
      </c>
      <c r="J24" s="18">
        <v>1</v>
      </c>
      <c r="K24" s="14">
        <f t="shared" ca="1" si="5"/>
        <v>8</v>
      </c>
      <c r="L24" s="23"/>
      <c r="M24" s="19" t="str">
        <f t="shared" ca="1" si="1"/>
        <v>INDTDEFFEM-03</v>
      </c>
      <c r="N24" s="23" t="str">
        <f t="shared" ca="1" si="4"/>
        <v>Wholesale and retail Saving Tech-Electric Motors 0.3y</v>
      </c>
      <c r="O24" s="23" t="s">
        <v>32</v>
      </c>
      <c r="P24" s="23" t="s">
        <v>33</v>
      </c>
      <c r="Q24" s="23"/>
      <c r="R24" s="23"/>
      <c r="S24" s="19" t="s">
        <v>34</v>
      </c>
      <c r="V24" s="16" t="str">
        <f t="shared" ca="1" si="6"/>
        <v>TD</v>
      </c>
      <c r="W24" s="14" t="str">
        <f t="shared" ca="1" si="6"/>
        <v>Wholesale and retail</v>
      </c>
      <c r="X24" s="3" t="str">
        <f>'EE investment costs'!D73</f>
        <v>EM-03</v>
      </c>
      <c r="Y24" s="3" t="str">
        <f>'EE investment costs'!E73</f>
        <v>Electric Motors</v>
      </c>
      <c r="AC24" s="123">
        <f>'EE investment costs'!C73</f>
        <v>0.3</v>
      </c>
      <c r="AD24" s="22"/>
    </row>
    <row r="25" spans="2:30">
      <c r="B25" s="14" t="str">
        <f t="shared" ca="1" si="0"/>
        <v>INDTDEFFTF-03</v>
      </c>
      <c r="C25" s="15" t="str">
        <f t="shared" ca="1" si="3"/>
        <v>ITDTF</v>
      </c>
      <c r="D25" s="16">
        <f>'EE investment costs'!$F$15</f>
        <v>2016</v>
      </c>
      <c r="E25" s="14">
        <f>VLOOKUP(X25,'EE investment costs'!$D$56:$R$656,15,0)</f>
        <v>3.4299999999999988</v>
      </c>
      <c r="F25" s="17">
        <f ca="1">INDEX('EE investment costs'!$D$56:$R$656,MATCH(X25,'EE investment costs'!$D$56:$D$656,0),MATCH($V$8,'EE investment costs'!$D$56:$R$56,0))</f>
        <v>44.081130209546409</v>
      </c>
      <c r="I25" s="18">
        <v>1</v>
      </c>
      <c r="J25" s="18">
        <v>1</v>
      </c>
      <c r="K25" s="14">
        <f t="shared" ca="1" si="5"/>
        <v>8</v>
      </c>
      <c r="L25" s="23"/>
      <c r="M25" s="19" t="str">
        <f t="shared" ca="1" si="1"/>
        <v>INDTDEFFTF-03</v>
      </c>
      <c r="N25" s="23" t="str">
        <f t="shared" ca="1" si="4"/>
        <v>Wholesale and retail Saving Tech-Haulage Tractors, Trucks, Fishing boats 0.3y</v>
      </c>
      <c r="O25" s="23" t="s">
        <v>32</v>
      </c>
      <c r="P25" s="23" t="s">
        <v>33</v>
      </c>
      <c r="Q25" s="23"/>
      <c r="R25" s="23"/>
      <c r="S25" s="19" t="s">
        <v>34</v>
      </c>
      <c r="V25" s="16" t="str">
        <f t="shared" ca="1" si="6"/>
        <v>TD</v>
      </c>
      <c r="W25" s="14" t="str">
        <f t="shared" ca="1" si="6"/>
        <v>Wholesale and retail</v>
      </c>
      <c r="X25" s="3" t="str">
        <f>'EE investment costs'!D74</f>
        <v>TF-03</v>
      </c>
      <c r="Y25" s="3" t="str">
        <f>'EE investment costs'!E74</f>
        <v>Haulage Tractors, Trucks, Fishing boats</v>
      </c>
      <c r="AC25" s="123">
        <f>'EE investment costs'!C74</f>
        <v>0.3</v>
      </c>
      <c r="AD25" s="22"/>
    </row>
    <row r="26" spans="2:30">
      <c r="B26" s="14" t="str">
        <f t="shared" ca="1" si="0"/>
        <v>INDTDEFFMT-04</v>
      </c>
      <c r="C26" s="15" t="str">
        <f t="shared" ca="1" si="3"/>
        <v>ITDMT</v>
      </c>
      <c r="D26" s="16">
        <f>'EE investment costs'!$F$15</f>
        <v>2016</v>
      </c>
      <c r="E26" s="14">
        <f>VLOOKUP(X26,'EE investment costs'!$D$56:$R$656,15,0)</f>
        <v>3</v>
      </c>
      <c r="F26" s="17">
        <f ca="1">INDEX('EE investment costs'!$D$56:$R$656,MATCH(X26,'EE investment costs'!$D$56:$D$656,0),MATCH($V$8,'EE investment costs'!$D$56:$R$56,0))</f>
        <v>0</v>
      </c>
      <c r="I26" s="18">
        <v>1</v>
      </c>
      <c r="J26" s="18">
        <v>1</v>
      </c>
      <c r="K26" s="14">
        <f t="shared" ca="1" si="5"/>
        <v>8</v>
      </c>
      <c r="L26" s="23"/>
      <c r="M26" s="19" t="str">
        <f t="shared" ca="1" si="1"/>
        <v>INDTDEFFMT-04</v>
      </c>
      <c r="N26" s="23" t="str">
        <f t="shared" ca="1" si="4"/>
        <v>Wholesale and retail Saving Tech-Heat Medium Temp. up to 150C 0.4y</v>
      </c>
      <c r="O26" s="23" t="s">
        <v>32</v>
      </c>
      <c r="P26" s="23" t="s">
        <v>33</v>
      </c>
      <c r="Q26" s="23"/>
      <c r="R26" s="23"/>
      <c r="S26" s="19" t="s">
        <v>34</v>
      </c>
      <c r="V26" s="16" t="str">
        <f t="shared" ca="1" si="6"/>
        <v>TD</v>
      </c>
      <c r="W26" s="14" t="str">
        <f t="shared" ca="1" si="6"/>
        <v>Wholesale and retail</v>
      </c>
      <c r="X26" s="3" t="str">
        <f>'EE investment costs'!D75</f>
        <v>MT-04</v>
      </c>
      <c r="Y26" s="3" t="str">
        <f>'EE investment costs'!E75</f>
        <v>Heat Medium Temp. up to 150C</v>
      </c>
      <c r="AC26" s="123">
        <f>'EE investment costs'!C75</f>
        <v>0.4</v>
      </c>
    </row>
    <row r="27" spans="2:30">
      <c r="B27" s="14" t="str">
        <f t="shared" ca="1" si="0"/>
        <v>INDTDEFFHT-04</v>
      </c>
      <c r="C27" s="15" t="str">
        <f t="shared" ca="1" si="3"/>
        <v>ITDHT</v>
      </c>
      <c r="D27" s="16">
        <f>'EE investment costs'!$F$15</f>
        <v>2016</v>
      </c>
      <c r="E27" s="14">
        <f>VLOOKUP(X27,'EE investment costs'!$D$56:$R$656,15,0)</f>
        <v>2.4</v>
      </c>
      <c r="F27" s="17">
        <f ca="1">INDEX('EE investment costs'!$D$56:$R$656,MATCH(X27,'EE investment costs'!$D$56:$D$656,0),MATCH($V$8,'EE investment costs'!$D$56:$R$56,0))</f>
        <v>0</v>
      </c>
      <c r="I27" s="18">
        <v>1</v>
      </c>
      <c r="J27" s="18">
        <v>1</v>
      </c>
      <c r="K27" s="14">
        <f t="shared" ca="1" si="5"/>
        <v>8</v>
      </c>
      <c r="L27" s="23"/>
      <c r="M27" s="19" t="str">
        <f t="shared" ca="1" si="1"/>
        <v>INDTDEFFHT-04</v>
      </c>
      <c r="N27" s="23" t="str">
        <f t="shared" ca="1" si="4"/>
        <v>Wholesale and retail Saving Tech-Heat High Temp. over 150C 0.4y</v>
      </c>
      <c r="O27" s="23" t="s">
        <v>32</v>
      </c>
      <c r="P27" s="23" t="s">
        <v>33</v>
      </c>
      <c r="Q27" s="23"/>
      <c r="R27" s="23"/>
      <c r="S27" s="19" t="s">
        <v>34</v>
      </c>
      <c r="V27" s="16" t="str">
        <f t="shared" ca="1" si="6"/>
        <v>TD</v>
      </c>
      <c r="W27" s="14" t="str">
        <f t="shared" ca="1" si="6"/>
        <v>Wholesale and retail</v>
      </c>
      <c r="X27" s="3" t="str">
        <f>'EE investment costs'!D76</f>
        <v>HT-04</v>
      </c>
      <c r="Y27" s="3" t="str">
        <f>'EE investment costs'!E76</f>
        <v>Heat High Temp. over 150C</v>
      </c>
      <c r="AC27" s="123">
        <f>'EE investment costs'!C76</f>
        <v>0.4</v>
      </c>
      <c r="AD27" s="22"/>
    </row>
    <row r="28" spans="2:30">
      <c r="B28" s="14" t="str">
        <f t="shared" ca="1" si="0"/>
        <v>INDTDEFFRH-04</v>
      </c>
      <c r="C28" s="15" t="str">
        <f t="shared" ca="1" si="3"/>
        <v>ITDRH</v>
      </c>
      <c r="D28" s="16">
        <f>'EE investment costs'!$F$15</f>
        <v>2016</v>
      </c>
      <c r="E28" s="14">
        <f>VLOOKUP(X28,'EE investment costs'!$D$56:$R$656,15,0)</f>
        <v>9.6</v>
      </c>
      <c r="F28" s="17">
        <f ca="1">INDEX('EE investment costs'!$D$56:$R$656,MATCH(X28,'EE investment costs'!$D$56:$D$656,0),MATCH($V$8,'EE investment costs'!$D$56:$R$56,0))</f>
        <v>0</v>
      </c>
      <c r="I28" s="18">
        <v>1</v>
      </c>
      <c r="J28" s="18">
        <v>1</v>
      </c>
      <c r="K28" s="14">
        <f t="shared" ca="1" si="5"/>
        <v>8</v>
      </c>
      <c r="L28" s="23"/>
      <c r="M28" s="19" t="str">
        <f t="shared" ca="1" si="1"/>
        <v>INDTDEFFRH-04</v>
      </c>
      <c r="N28" s="23" t="str">
        <f t="shared" ca="1" si="4"/>
        <v>Wholesale and retail Saving Tech-Heat Room Heat 0.4y</v>
      </c>
      <c r="O28" s="23" t="s">
        <v>32</v>
      </c>
      <c r="P28" s="23" t="s">
        <v>33</v>
      </c>
      <c r="Q28" s="23"/>
      <c r="R28" s="23"/>
      <c r="S28" s="19" t="s">
        <v>34</v>
      </c>
      <c r="V28" s="16" t="str">
        <f t="shared" ca="1" si="6"/>
        <v>TD</v>
      </c>
      <c r="W28" s="14" t="str">
        <f t="shared" ca="1" si="6"/>
        <v>Wholesale and retail</v>
      </c>
      <c r="X28" s="3" t="str">
        <f>'EE investment costs'!D77</f>
        <v>RH-04</v>
      </c>
      <c r="Y28" s="3" t="str">
        <f>'EE investment costs'!E77</f>
        <v>Heat Room Heat</v>
      </c>
      <c r="AC28" s="123">
        <f>'EE investment costs'!C77</f>
        <v>0.4</v>
      </c>
      <c r="AD28" s="22"/>
    </row>
    <row r="29" spans="2:30">
      <c r="B29" s="14" t="str">
        <f t="shared" ca="1" si="0"/>
        <v>INDTDEFFLA-04</v>
      </c>
      <c r="C29" s="15" t="str">
        <f t="shared" ca="1" si="3"/>
        <v>ITDLA</v>
      </c>
      <c r="D29" s="16">
        <f>'EE investment costs'!$F$15</f>
        <v>2016</v>
      </c>
      <c r="E29" s="14">
        <f>VLOOKUP(X29,'EE investment costs'!$D$56:$R$656,15,0)</f>
        <v>2.8560000000000003</v>
      </c>
      <c r="F29" s="17">
        <f ca="1">INDEX('EE investment costs'!$D$56:$R$656,MATCH(X29,'EE investment costs'!$D$56:$D$656,0),MATCH($V$8,'EE investment costs'!$D$56:$R$56,0))</f>
        <v>0</v>
      </c>
      <c r="I29" s="18">
        <v>1</v>
      </c>
      <c r="J29" s="18">
        <v>1</v>
      </c>
      <c r="K29" s="14">
        <f t="shared" ca="1" si="5"/>
        <v>8</v>
      </c>
      <c r="L29" s="23"/>
      <c r="M29" s="19" t="str">
        <f t="shared" ca="1" si="1"/>
        <v>INDTDEFFLA-04</v>
      </c>
      <c r="N29" s="23" t="str">
        <f t="shared" ca="1" si="4"/>
        <v>Wholesale and retail Saving Tech-Light 0.4y</v>
      </c>
      <c r="O29" s="23" t="s">
        <v>32</v>
      </c>
      <c r="P29" s="23" t="s">
        <v>33</v>
      </c>
      <c r="Q29" s="23"/>
      <c r="R29" s="23"/>
      <c r="S29" s="19" t="s">
        <v>34</v>
      </c>
      <c r="V29" s="16" t="str">
        <f t="shared" ca="1" si="6"/>
        <v>TD</v>
      </c>
      <c r="W29" s="14" t="str">
        <f t="shared" ca="1" si="6"/>
        <v>Wholesale and retail</v>
      </c>
      <c r="X29" s="3" t="str">
        <f>'EE investment costs'!D78</f>
        <v>LA-04</v>
      </c>
      <c r="Y29" s="3" t="str">
        <f>'EE investment costs'!E78</f>
        <v>Light</v>
      </c>
      <c r="AC29" s="123">
        <f>'EE investment costs'!C78</f>
        <v>0.4</v>
      </c>
      <c r="AD29" s="22"/>
    </row>
    <row r="30" spans="2:30">
      <c r="B30" s="14" t="str">
        <f t="shared" ca="1" si="0"/>
        <v>INDTDEFFEM-04</v>
      </c>
      <c r="C30" s="15" t="str">
        <f t="shared" ca="1" si="3"/>
        <v>ITDEM</v>
      </c>
      <c r="D30" s="16">
        <f>'EE investment costs'!$F$15</f>
        <v>2016</v>
      </c>
      <c r="E30" s="14">
        <f>VLOOKUP(X30,'EE investment costs'!$D$56:$R$656,15,0)</f>
        <v>2.9987999999999997</v>
      </c>
      <c r="F30" s="17">
        <f ca="1">INDEX('EE investment costs'!$D$56:$R$656,MATCH(X30,'EE investment costs'!$D$56:$D$656,0),MATCH($V$8,'EE investment costs'!$D$56:$R$56,0))</f>
        <v>0</v>
      </c>
      <c r="I30" s="18">
        <v>1</v>
      </c>
      <c r="J30" s="18">
        <v>1</v>
      </c>
      <c r="K30" s="14">
        <f t="shared" ca="1" si="5"/>
        <v>8</v>
      </c>
      <c r="L30" s="23"/>
      <c r="M30" s="19" t="str">
        <f t="shared" ca="1" si="1"/>
        <v>INDTDEFFEM-04</v>
      </c>
      <c r="N30" s="23" t="str">
        <f t="shared" ca="1" si="4"/>
        <v>Wholesale and retail Saving Tech-Electric Motors 0.4y</v>
      </c>
      <c r="O30" s="23" t="s">
        <v>32</v>
      </c>
      <c r="P30" s="23" t="s">
        <v>33</v>
      </c>
      <c r="Q30" s="23"/>
      <c r="R30" s="23"/>
      <c r="S30" s="19" t="s">
        <v>34</v>
      </c>
      <c r="V30" s="16" t="str">
        <f t="shared" ca="1" si="6"/>
        <v>TD</v>
      </c>
      <c r="W30" s="14" t="str">
        <f t="shared" ca="1" si="6"/>
        <v>Wholesale and retail</v>
      </c>
      <c r="X30" s="3" t="str">
        <f>'EE investment costs'!D79</f>
        <v>EM-04</v>
      </c>
      <c r="Y30" s="3" t="str">
        <f>'EE investment costs'!E79</f>
        <v>Electric Motors</v>
      </c>
      <c r="AC30" s="123">
        <f>'EE investment costs'!C79</f>
        <v>0.4</v>
      </c>
      <c r="AD30" s="22"/>
    </row>
    <row r="31" spans="2:30">
      <c r="B31" s="14" t="str">
        <f t="shared" ca="1" si="0"/>
        <v>INDTDEFFTF-04</v>
      </c>
      <c r="C31" s="15" t="str">
        <f t="shared" ca="1" si="3"/>
        <v>ITDTF</v>
      </c>
      <c r="D31" s="16">
        <f>'EE investment costs'!$F$15</f>
        <v>2016</v>
      </c>
      <c r="E31" s="14">
        <f>VLOOKUP(X31,'EE investment costs'!$D$56:$R$656,15,0)</f>
        <v>3.6399999999999988</v>
      </c>
      <c r="F31" s="17">
        <f ca="1">INDEX('EE investment costs'!$D$56:$R$656,MATCH(X31,'EE investment costs'!$D$56:$D$656,0),MATCH($V$8,'EE investment costs'!$D$56:$R$56,0))</f>
        <v>58.774840279395207</v>
      </c>
      <c r="I31" s="18">
        <v>1</v>
      </c>
      <c r="J31" s="18">
        <v>1</v>
      </c>
      <c r="K31" s="14">
        <f t="shared" ca="1" si="5"/>
        <v>8</v>
      </c>
      <c r="L31" s="23"/>
      <c r="M31" s="19" t="str">
        <f t="shared" ca="1" si="1"/>
        <v>INDTDEFFTF-04</v>
      </c>
      <c r="N31" s="23" t="str">
        <f t="shared" ca="1" si="4"/>
        <v>Wholesale and retail Saving Tech-Haulage Tractors, Trucks, Fishing boats 0.4y</v>
      </c>
      <c r="O31" s="23" t="s">
        <v>32</v>
      </c>
      <c r="P31" s="23" t="s">
        <v>33</v>
      </c>
      <c r="Q31" s="23"/>
      <c r="R31" s="23"/>
      <c r="S31" s="19" t="s">
        <v>34</v>
      </c>
      <c r="V31" s="16" t="str">
        <f t="shared" ca="1" si="6"/>
        <v>TD</v>
      </c>
      <c r="W31" s="14" t="str">
        <f t="shared" ca="1" si="6"/>
        <v>Wholesale and retail</v>
      </c>
      <c r="X31" s="3" t="str">
        <f>'EE investment costs'!D80</f>
        <v>TF-04</v>
      </c>
      <c r="Y31" s="3" t="str">
        <f>'EE investment costs'!E80</f>
        <v>Haulage Tractors, Trucks, Fishing boats</v>
      </c>
      <c r="AC31" s="123">
        <f>'EE investment costs'!C80</f>
        <v>0.4</v>
      </c>
      <c r="AD31" s="22"/>
    </row>
    <row r="32" spans="2:30">
      <c r="B32" s="14" t="str">
        <f t="shared" ca="1" si="0"/>
        <v>INDTDEFFMT-05</v>
      </c>
      <c r="C32" s="15" t="str">
        <f t="shared" ca="1" si="3"/>
        <v>ITDMT</v>
      </c>
      <c r="D32" s="16">
        <f>'EE investment costs'!$F$15</f>
        <v>2016</v>
      </c>
      <c r="E32" s="14">
        <f>VLOOKUP(X32,'EE investment costs'!$D$56:$R$656,15,0)</f>
        <v>3.125</v>
      </c>
      <c r="F32" s="17">
        <f ca="1">INDEX('EE investment costs'!$D$56:$R$656,MATCH(X32,'EE investment costs'!$D$56:$D$656,0),MATCH($V$8,'EE investment costs'!$D$56:$R$56,0))</f>
        <v>0</v>
      </c>
      <c r="I32" s="18">
        <v>1</v>
      </c>
      <c r="J32" s="18">
        <v>1</v>
      </c>
      <c r="K32" s="14">
        <f t="shared" ca="1" si="5"/>
        <v>8</v>
      </c>
      <c r="L32" s="23"/>
      <c r="M32" s="19" t="str">
        <f t="shared" ca="1" si="1"/>
        <v>INDTDEFFMT-05</v>
      </c>
      <c r="N32" s="23" t="str">
        <f t="shared" ca="1" si="4"/>
        <v>Wholesale and retail Saving Tech-Heat Medium Temp. up to 150C 0.5y</v>
      </c>
      <c r="O32" s="23" t="s">
        <v>32</v>
      </c>
      <c r="P32" s="23" t="s">
        <v>33</v>
      </c>
      <c r="Q32" s="23"/>
      <c r="R32" s="23"/>
      <c r="S32" s="19" t="s">
        <v>34</v>
      </c>
      <c r="V32" s="16" t="str">
        <f t="shared" ca="1" si="6"/>
        <v>TD</v>
      </c>
      <c r="W32" s="14" t="str">
        <f t="shared" ca="1" si="6"/>
        <v>Wholesale and retail</v>
      </c>
      <c r="X32" s="3" t="str">
        <f>'EE investment costs'!D81</f>
        <v>MT-05</v>
      </c>
      <c r="Y32" s="3" t="str">
        <f>'EE investment costs'!E81</f>
        <v>Heat Medium Temp. up to 150C</v>
      </c>
      <c r="AC32" s="123">
        <f>'EE investment costs'!C81</f>
        <v>0.5</v>
      </c>
    </row>
    <row r="33" spans="2:30">
      <c r="B33" s="14" t="str">
        <f t="shared" ca="1" si="0"/>
        <v>INDTDEFFHT-05</v>
      </c>
      <c r="C33" s="15" t="str">
        <f t="shared" ca="1" si="3"/>
        <v>ITDHT</v>
      </c>
      <c r="D33" s="16">
        <f>'EE investment costs'!$F$15</f>
        <v>2016</v>
      </c>
      <c r="E33" s="14">
        <f>VLOOKUP(X33,'EE investment costs'!$D$56:$R$656,15,0)</f>
        <v>2.5</v>
      </c>
      <c r="F33" s="17">
        <f ca="1">INDEX('EE investment costs'!$D$56:$R$656,MATCH(X33,'EE investment costs'!$D$56:$D$656,0),MATCH($V$8,'EE investment costs'!$D$56:$R$56,0))</f>
        <v>10.826704634288012</v>
      </c>
      <c r="I33" s="18">
        <v>1</v>
      </c>
      <c r="J33" s="18">
        <v>1</v>
      </c>
      <c r="K33" s="14">
        <f t="shared" ca="1" si="5"/>
        <v>8</v>
      </c>
      <c r="L33" s="23"/>
      <c r="M33" s="19" t="str">
        <f t="shared" ca="1" si="1"/>
        <v>INDTDEFFHT-05</v>
      </c>
      <c r="N33" s="23" t="str">
        <f t="shared" ca="1" si="4"/>
        <v>Wholesale and retail Saving Tech-Heat High Temp. over 150C 0.5y</v>
      </c>
      <c r="O33" s="23" t="s">
        <v>32</v>
      </c>
      <c r="P33" s="23" t="s">
        <v>33</v>
      </c>
      <c r="Q33" s="23"/>
      <c r="R33" s="23"/>
      <c r="S33" s="19" t="s">
        <v>34</v>
      </c>
      <c r="V33" s="16" t="str">
        <f t="shared" ca="1" si="6"/>
        <v>TD</v>
      </c>
      <c r="W33" s="14" t="str">
        <f t="shared" ca="1" si="6"/>
        <v>Wholesale and retail</v>
      </c>
      <c r="X33" s="3" t="str">
        <f>'EE investment costs'!D82</f>
        <v>HT-05</v>
      </c>
      <c r="Y33" s="3" t="str">
        <f>'EE investment costs'!E82</f>
        <v>Heat High Temp. over 150C</v>
      </c>
      <c r="AC33" s="123">
        <f>'EE investment costs'!C82</f>
        <v>0.5</v>
      </c>
      <c r="AD33" s="22"/>
    </row>
    <row r="34" spans="2:30">
      <c r="B34" s="14" t="str">
        <f t="shared" ca="1" si="0"/>
        <v>INDTDEFFRH-05</v>
      </c>
      <c r="C34" s="15" t="str">
        <f t="shared" ca="1" si="3"/>
        <v>ITDRH</v>
      </c>
      <c r="D34" s="16">
        <f>'EE investment costs'!$F$15</f>
        <v>2016</v>
      </c>
      <c r="E34" s="14">
        <f>VLOOKUP(X34,'EE investment costs'!$D$56:$R$656,15,0)</f>
        <v>10</v>
      </c>
      <c r="F34" s="17">
        <f ca="1">INDEX('EE investment costs'!$D$56:$R$656,MATCH(X34,'EE investment costs'!$D$56:$D$656,0),MATCH($V$8,'EE investment costs'!$D$56:$R$56,0))</f>
        <v>0</v>
      </c>
      <c r="I34" s="18">
        <v>1</v>
      </c>
      <c r="J34" s="18">
        <v>1</v>
      </c>
      <c r="K34" s="14">
        <f t="shared" ca="1" si="5"/>
        <v>8</v>
      </c>
      <c r="L34" s="23"/>
      <c r="M34" s="19" t="str">
        <f t="shared" ca="1" si="1"/>
        <v>INDTDEFFRH-05</v>
      </c>
      <c r="N34" s="23" t="str">
        <f t="shared" ca="1" si="4"/>
        <v>Wholesale and retail Saving Tech-Heat Room Heat 0.5y</v>
      </c>
      <c r="O34" s="23" t="s">
        <v>32</v>
      </c>
      <c r="P34" s="23" t="s">
        <v>33</v>
      </c>
      <c r="Q34" s="23"/>
      <c r="R34" s="23"/>
      <c r="S34" s="19" t="s">
        <v>34</v>
      </c>
      <c r="V34" s="16" t="str">
        <f t="shared" ca="1" si="6"/>
        <v>TD</v>
      </c>
      <c r="W34" s="14" t="str">
        <f t="shared" ca="1" si="6"/>
        <v>Wholesale and retail</v>
      </c>
      <c r="X34" s="3" t="str">
        <f>'EE investment costs'!D83</f>
        <v>RH-05</v>
      </c>
      <c r="Y34" s="3" t="str">
        <f>'EE investment costs'!E83</f>
        <v>Heat Room Heat</v>
      </c>
      <c r="AC34" s="123">
        <f>'EE investment costs'!C83</f>
        <v>0.5</v>
      </c>
      <c r="AD34" s="22"/>
    </row>
    <row r="35" spans="2:30">
      <c r="B35" s="14" t="str">
        <f t="shared" ca="1" si="0"/>
        <v>INDTDEFFLA-05</v>
      </c>
      <c r="C35" s="15" t="str">
        <f t="shared" ca="1" si="3"/>
        <v>ITDLA</v>
      </c>
      <c r="D35" s="16">
        <f>'EE investment costs'!$F$15</f>
        <v>2016</v>
      </c>
      <c r="E35" s="14">
        <f>VLOOKUP(X35,'EE investment costs'!$D$56:$R$656,15,0)</f>
        <v>2.89</v>
      </c>
      <c r="F35" s="17">
        <f ca="1">INDEX('EE investment costs'!$D$56:$R$656,MATCH(X35,'EE investment costs'!$D$56:$D$656,0),MATCH($V$8,'EE investment costs'!$D$56:$R$56,0))</f>
        <v>0</v>
      </c>
      <c r="I35" s="18">
        <v>1</v>
      </c>
      <c r="J35" s="18">
        <v>1</v>
      </c>
      <c r="K35" s="14">
        <f t="shared" ca="1" si="5"/>
        <v>8</v>
      </c>
      <c r="L35" s="23"/>
      <c r="M35" s="19" t="str">
        <f t="shared" ca="1" si="1"/>
        <v>INDTDEFFLA-05</v>
      </c>
      <c r="N35" s="23" t="str">
        <f t="shared" ca="1" si="4"/>
        <v>Wholesale and retail Saving Tech-Light 0.5y</v>
      </c>
      <c r="O35" s="23" t="s">
        <v>32</v>
      </c>
      <c r="P35" s="23" t="s">
        <v>33</v>
      </c>
      <c r="Q35" s="23"/>
      <c r="R35" s="23"/>
      <c r="S35" s="19" t="s">
        <v>34</v>
      </c>
      <c r="V35" s="16" t="str">
        <f t="shared" ca="1" si="6"/>
        <v>TD</v>
      </c>
      <c r="W35" s="14" t="str">
        <f t="shared" ca="1" si="6"/>
        <v>Wholesale and retail</v>
      </c>
      <c r="X35" s="3" t="str">
        <f>'EE investment costs'!D84</f>
        <v>LA-05</v>
      </c>
      <c r="Y35" s="3" t="str">
        <f>'EE investment costs'!E84</f>
        <v>Light</v>
      </c>
      <c r="AC35" s="123">
        <f>'EE investment costs'!C84</f>
        <v>0.5</v>
      </c>
      <c r="AD35" s="22"/>
    </row>
    <row r="36" spans="2:30">
      <c r="B36" s="14" t="str">
        <f t="shared" ca="1" si="0"/>
        <v>INDTDEFFEM-05</v>
      </c>
      <c r="C36" s="15" t="str">
        <f t="shared" ca="1" si="3"/>
        <v>ITDEM</v>
      </c>
      <c r="D36" s="16">
        <f>'EE investment costs'!$F$15</f>
        <v>2016</v>
      </c>
      <c r="E36" s="14">
        <f>VLOOKUP(X36,'EE investment costs'!$D$56:$R$656,15,0)</f>
        <v>3.0344999999999995</v>
      </c>
      <c r="F36" s="17">
        <f ca="1">INDEX('EE investment costs'!$D$56:$R$656,MATCH(X36,'EE investment costs'!$D$56:$D$656,0),MATCH($V$8,'EE investment costs'!$D$56:$R$56,0))</f>
        <v>0</v>
      </c>
      <c r="I36" s="18">
        <v>1</v>
      </c>
      <c r="J36" s="18">
        <v>1</v>
      </c>
      <c r="K36" s="14">
        <f t="shared" ca="1" si="5"/>
        <v>8</v>
      </c>
      <c r="L36" s="23"/>
      <c r="M36" s="19" t="str">
        <f t="shared" ca="1" si="1"/>
        <v>INDTDEFFEM-05</v>
      </c>
      <c r="N36" s="23" t="str">
        <f t="shared" ca="1" si="4"/>
        <v>Wholesale and retail Saving Tech-Electric Motors 0.5y</v>
      </c>
      <c r="O36" s="23" t="s">
        <v>32</v>
      </c>
      <c r="P36" s="23" t="s">
        <v>33</v>
      </c>
      <c r="Q36" s="23"/>
      <c r="R36" s="23"/>
      <c r="S36" s="19" t="s">
        <v>34</v>
      </c>
      <c r="V36" s="16" t="str">
        <f t="shared" ca="1" si="6"/>
        <v>TD</v>
      </c>
      <c r="W36" s="14" t="str">
        <f t="shared" ca="1" si="6"/>
        <v>Wholesale and retail</v>
      </c>
      <c r="X36" s="3" t="str">
        <f>'EE investment costs'!D85</f>
        <v>EM-05</v>
      </c>
      <c r="Y36" s="3" t="str">
        <f>'EE investment costs'!E85</f>
        <v>Electric Motors</v>
      </c>
      <c r="AC36" s="123">
        <f>'EE investment costs'!C85</f>
        <v>0.5</v>
      </c>
      <c r="AD36" s="22"/>
    </row>
    <row r="37" spans="2:30">
      <c r="B37" s="14" t="str">
        <f t="shared" ca="1" si="0"/>
        <v>INDTDEFFTF-05</v>
      </c>
      <c r="C37" s="15" t="str">
        <f t="shared" ca="1" si="3"/>
        <v>ITDTF</v>
      </c>
      <c r="D37" s="16">
        <f>'EE investment costs'!$F$15</f>
        <v>2016</v>
      </c>
      <c r="E37" s="14">
        <f>VLOOKUP(X37,'EE investment costs'!$D$56:$R$656,15,0)</f>
        <v>3.8499999999999988</v>
      </c>
      <c r="F37" s="17">
        <f ca="1">INDEX('EE investment costs'!$D$56:$R$656,MATCH(X37,'EE investment costs'!$D$56:$D$656,0),MATCH($V$8,'EE investment costs'!$D$56:$R$56,0))</f>
        <v>73.468550349244012</v>
      </c>
      <c r="I37" s="18">
        <v>1</v>
      </c>
      <c r="J37" s="18">
        <v>1</v>
      </c>
      <c r="K37" s="14">
        <f t="shared" ca="1" si="5"/>
        <v>8</v>
      </c>
      <c r="L37" s="23"/>
      <c r="M37" s="19" t="str">
        <f t="shared" ca="1" si="1"/>
        <v>INDTDEFFTF-05</v>
      </c>
      <c r="N37" s="23" t="str">
        <f t="shared" ca="1" si="4"/>
        <v>Wholesale and retail Saving Tech-Haulage Tractors, Trucks, Fishing boats 0.5y</v>
      </c>
      <c r="O37" s="23" t="s">
        <v>32</v>
      </c>
      <c r="P37" s="23" t="s">
        <v>33</v>
      </c>
      <c r="Q37" s="23"/>
      <c r="R37" s="23"/>
      <c r="S37" s="19" t="s">
        <v>34</v>
      </c>
      <c r="V37" s="16" t="str">
        <f t="shared" ca="1" si="6"/>
        <v>TD</v>
      </c>
      <c r="W37" s="14" t="str">
        <f t="shared" ca="1" si="6"/>
        <v>Wholesale and retail</v>
      </c>
      <c r="X37" s="3" t="str">
        <f>'EE investment costs'!D86</f>
        <v>TF-05</v>
      </c>
      <c r="Y37" s="3" t="str">
        <f>'EE investment costs'!E86</f>
        <v>Haulage Tractors, Trucks, Fishing boats</v>
      </c>
      <c r="AB37" s="3"/>
      <c r="AC37" s="123">
        <f>'EE investment costs'!C86</f>
        <v>0.5</v>
      </c>
      <c r="AD37" s="22"/>
    </row>
    <row r="38" spans="2:30">
      <c r="B38" s="14" t="str">
        <f t="shared" ca="1" si="0"/>
        <v>INDTDEFFMT-06</v>
      </c>
      <c r="C38" s="15" t="str">
        <f t="shared" ca="1" si="3"/>
        <v>ITDMT</v>
      </c>
      <c r="D38" s="16">
        <f>'EE investment costs'!$F$15</f>
        <v>2016</v>
      </c>
      <c r="E38" s="14">
        <f>VLOOKUP(X38,'EE investment costs'!$D$56:$R$656,15,0)</f>
        <v>3.25</v>
      </c>
      <c r="F38" s="17">
        <f ca="1">INDEX('EE investment costs'!$D$56:$R$656,MATCH(X38,'EE investment costs'!$D$56:$D$656,0),MATCH($V$8,'EE investment costs'!$D$56:$R$56,0))</f>
        <v>0</v>
      </c>
      <c r="I38" s="18">
        <v>1</v>
      </c>
      <c r="J38" s="18">
        <v>1</v>
      </c>
      <c r="K38" s="14">
        <f t="shared" ca="1" si="5"/>
        <v>8</v>
      </c>
      <c r="L38" s="23"/>
      <c r="M38" s="19" t="str">
        <f t="shared" ca="1" si="1"/>
        <v>INDTDEFFMT-06</v>
      </c>
      <c r="N38" s="23" t="str">
        <f t="shared" ca="1" si="4"/>
        <v>Wholesale and retail Saving Tech-Heat Medium Temp. up to 150C 0.6y</v>
      </c>
      <c r="O38" s="23" t="s">
        <v>32</v>
      </c>
      <c r="P38" s="23" t="s">
        <v>33</v>
      </c>
      <c r="Q38" s="23"/>
      <c r="R38" s="23"/>
      <c r="S38" s="19" t="s">
        <v>34</v>
      </c>
      <c r="V38" s="16" t="str">
        <f t="shared" ca="1" si="6"/>
        <v>TD</v>
      </c>
      <c r="W38" s="14" t="str">
        <f t="shared" ca="1" si="6"/>
        <v>Wholesale and retail</v>
      </c>
      <c r="X38" s="3" t="str">
        <f>'EE investment costs'!D87</f>
        <v>MT-06</v>
      </c>
      <c r="Y38" s="3" t="str">
        <f>'EE investment costs'!E87</f>
        <v>Heat Medium Temp. up to 150C</v>
      </c>
      <c r="AC38" s="123">
        <f>'EE investment costs'!C87</f>
        <v>0.6</v>
      </c>
    </row>
    <row r="39" spans="2:30">
      <c r="B39" s="14" t="str">
        <f t="shared" ca="1" si="0"/>
        <v>INDTDEFFHT-06</v>
      </c>
      <c r="C39" s="15" t="str">
        <f t="shared" ca="1" si="3"/>
        <v>ITDHT</v>
      </c>
      <c r="D39" s="16">
        <f>'EE investment costs'!$F$15</f>
        <v>2016</v>
      </c>
      <c r="E39" s="14">
        <f>VLOOKUP(X39,'EE investment costs'!$D$56:$R$656,15,0)</f>
        <v>2.6</v>
      </c>
      <c r="F39" s="17">
        <f ca="1">INDEX('EE investment costs'!$D$56:$R$656,MATCH(X39,'EE investment costs'!$D$56:$D$656,0),MATCH($V$8,'EE investment costs'!$D$56:$R$56,0))</f>
        <v>25.262310813338768</v>
      </c>
      <c r="I39" s="18">
        <v>1</v>
      </c>
      <c r="J39" s="18">
        <v>1</v>
      </c>
      <c r="K39" s="14">
        <f t="shared" ca="1" si="5"/>
        <v>8</v>
      </c>
      <c r="L39" s="23"/>
      <c r="M39" s="19" t="str">
        <f t="shared" ca="1" si="1"/>
        <v>INDTDEFFHT-06</v>
      </c>
      <c r="N39" s="23" t="str">
        <f t="shared" ca="1" si="4"/>
        <v>Wholesale and retail Saving Tech-Heat High Temp. over 150C 0.6y</v>
      </c>
      <c r="O39" s="23" t="s">
        <v>32</v>
      </c>
      <c r="P39" s="23" t="s">
        <v>33</v>
      </c>
      <c r="Q39" s="23"/>
      <c r="R39" s="23"/>
      <c r="S39" s="19" t="s">
        <v>34</v>
      </c>
      <c r="V39" s="16" t="str">
        <f t="shared" ca="1" si="6"/>
        <v>TD</v>
      </c>
      <c r="W39" s="14" t="str">
        <f t="shared" ca="1" si="6"/>
        <v>Wholesale and retail</v>
      </c>
      <c r="X39" s="3" t="str">
        <f>'EE investment costs'!D88</f>
        <v>HT-06</v>
      </c>
      <c r="Y39" s="3" t="str">
        <f>'EE investment costs'!E88</f>
        <v>Heat High Temp. over 150C</v>
      </c>
      <c r="AC39" s="123">
        <f>'EE investment costs'!C88</f>
        <v>0.6</v>
      </c>
      <c r="AD39" s="22"/>
    </row>
    <row r="40" spans="2:30">
      <c r="B40" s="14" t="str">
        <f t="shared" ca="1" si="0"/>
        <v>INDTDEFFRH-06</v>
      </c>
      <c r="C40" s="15" t="str">
        <f t="shared" ca="1" si="3"/>
        <v>ITDRH</v>
      </c>
      <c r="D40" s="16">
        <f>'EE investment costs'!$F$15</f>
        <v>2016</v>
      </c>
      <c r="E40" s="14">
        <f>VLOOKUP(X40,'EE investment costs'!$D$56:$R$656,15,0)</f>
        <v>10.4</v>
      </c>
      <c r="F40" s="17">
        <f ca="1">INDEX('EE investment costs'!$D$56:$R$656,MATCH(X40,'EE investment costs'!$D$56:$D$656,0),MATCH($V$8,'EE investment costs'!$D$56:$R$56,0))</f>
        <v>0</v>
      </c>
      <c r="I40" s="18">
        <v>1</v>
      </c>
      <c r="J40" s="18">
        <v>1</v>
      </c>
      <c r="K40" s="14">
        <f t="shared" ca="1" si="5"/>
        <v>8</v>
      </c>
      <c r="L40" s="23"/>
      <c r="M40" s="19" t="str">
        <f t="shared" ca="1" si="1"/>
        <v>INDTDEFFRH-06</v>
      </c>
      <c r="N40" s="23" t="str">
        <f t="shared" ca="1" si="4"/>
        <v>Wholesale and retail Saving Tech-Heat Room Heat 0.6y</v>
      </c>
      <c r="O40" s="23" t="s">
        <v>32</v>
      </c>
      <c r="P40" s="23" t="s">
        <v>33</v>
      </c>
      <c r="Q40" s="23"/>
      <c r="R40" s="23"/>
      <c r="S40" s="19" t="s">
        <v>34</v>
      </c>
      <c r="V40" s="16" t="str">
        <f t="shared" ca="1" si="6"/>
        <v>TD</v>
      </c>
      <c r="W40" s="14" t="str">
        <f t="shared" ca="1" si="6"/>
        <v>Wholesale and retail</v>
      </c>
      <c r="X40" s="3" t="str">
        <f>'EE investment costs'!D89</f>
        <v>RH-06</v>
      </c>
      <c r="Y40" s="3" t="str">
        <f>'EE investment costs'!E89</f>
        <v>Heat Room Heat</v>
      </c>
      <c r="AC40" s="123">
        <f>'EE investment costs'!C89</f>
        <v>0.6</v>
      </c>
      <c r="AD40" s="22"/>
    </row>
    <row r="41" spans="2:30">
      <c r="B41" s="14" t="str">
        <f t="shared" ca="1" si="0"/>
        <v>INDTDEFFLA-06</v>
      </c>
      <c r="C41" s="15" t="str">
        <f t="shared" ca="1" si="3"/>
        <v>ITDLA</v>
      </c>
      <c r="D41" s="16">
        <f>'EE investment costs'!$F$15</f>
        <v>2016</v>
      </c>
      <c r="E41" s="14">
        <f>VLOOKUP(X41,'EE investment costs'!$D$56:$R$656,15,0)</f>
        <v>2.9239999999999999</v>
      </c>
      <c r="F41" s="17">
        <f ca="1">INDEX('EE investment costs'!$D$56:$R$656,MATCH(X41,'EE investment costs'!$D$56:$D$656,0),MATCH($V$8,'EE investment costs'!$D$56:$R$56,0))</f>
        <v>0</v>
      </c>
      <c r="I41" s="18">
        <v>1</v>
      </c>
      <c r="J41" s="18">
        <v>1</v>
      </c>
      <c r="K41" s="14">
        <f t="shared" ca="1" si="5"/>
        <v>8</v>
      </c>
      <c r="L41" s="23"/>
      <c r="M41" s="19" t="str">
        <f t="shared" ca="1" si="1"/>
        <v>INDTDEFFLA-06</v>
      </c>
      <c r="N41" s="23" t="str">
        <f t="shared" ca="1" si="4"/>
        <v>Wholesale and retail Saving Tech-Light 0.6y</v>
      </c>
      <c r="O41" s="23" t="s">
        <v>32</v>
      </c>
      <c r="P41" s="23" t="s">
        <v>33</v>
      </c>
      <c r="Q41" s="23"/>
      <c r="R41" s="23"/>
      <c r="S41" s="19" t="s">
        <v>34</v>
      </c>
      <c r="V41" s="16" t="str">
        <f t="shared" ca="1" si="6"/>
        <v>TD</v>
      </c>
      <c r="W41" s="14" t="str">
        <f t="shared" ca="1" si="6"/>
        <v>Wholesale and retail</v>
      </c>
      <c r="X41" s="3" t="str">
        <f>'EE investment costs'!D90</f>
        <v>LA-06</v>
      </c>
      <c r="Y41" s="3" t="str">
        <f>'EE investment costs'!E90</f>
        <v>Light</v>
      </c>
      <c r="AC41" s="123">
        <f>'EE investment costs'!C90</f>
        <v>0.6</v>
      </c>
      <c r="AD41" s="22"/>
    </row>
    <row r="42" spans="2:30">
      <c r="B42" s="14" t="str">
        <f t="shared" ca="1" si="0"/>
        <v>INDTDEFFEM-06</v>
      </c>
      <c r="C42" s="15" t="str">
        <f t="shared" ca="1" si="3"/>
        <v>ITDEM</v>
      </c>
      <c r="D42" s="16">
        <f>'EE investment costs'!$F$15</f>
        <v>2016</v>
      </c>
      <c r="E42" s="14">
        <f>VLOOKUP(X42,'EE investment costs'!$D$56:$R$656,15,0)</f>
        <v>3.0701999999999998</v>
      </c>
      <c r="F42" s="17">
        <f ca="1">INDEX('EE investment costs'!$D$56:$R$656,MATCH(X42,'EE investment costs'!$D$56:$D$656,0),MATCH($V$8,'EE investment costs'!$D$56:$R$56,0))</f>
        <v>0</v>
      </c>
      <c r="I42" s="18">
        <v>1</v>
      </c>
      <c r="J42" s="18">
        <v>1</v>
      </c>
      <c r="K42" s="14">
        <f t="shared" ca="1" si="5"/>
        <v>8</v>
      </c>
      <c r="L42" s="23"/>
      <c r="M42" s="19" t="str">
        <f t="shared" ca="1" si="1"/>
        <v>INDTDEFFEM-06</v>
      </c>
      <c r="N42" s="23" t="str">
        <f t="shared" ca="1" si="4"/>
        <v>Wholesale and retail Saving Tech-Electric Motors 0.6y</v>
      </c>
      <c r="O42" s="23" t="s">
        <v>32</v>
      </c>
      <c r="P42" s="23" t="s">
        <v>33</v>
      </c>
      <c r="Q42" s="23"/>
      <c r="R42" s="23"/>
      <c r="S42" s="19" t="s">
        <v>34</v>
      </c>
      <c r="V42" s="16" t="str">
        <f t="shared" ca="1" si="6"/>
        <v>TD</v>
      </c>
      <c r="W42" s="14" t="str">
        <f t="shared" ca="1" si="6"/>
        <v>Wholesale and retail</v>
      </c>
      <c r="X42" s="3" t="str">
        <f>'EE investment costs'!D91</f>
        <v>EM-06</v>
      </c>
      <c r="Y42" s="3" t="str">
        <f>'EE investment costs'!E91</f>
        <v>Electric Motors</v>
      </c>
      <c r="AC42" s="123">
        <f>'EE investment costs'!C91</f>
        <v>0.6</v>
      </c>
      <c r="AD42" s="22"/>
    </row>
    <row r="43" spans="2:30">
      <c r="B43" s="14" t="str">
        <f t="shared" ca="1" si="0"/>
        <v>INDTDEFFTF-06</v>
      </c>
      <c r="C43" s="15" t="str">
        <f t="shared" ca="1" si="3"/>
        <v>ITDTF</v>
      </c>
      <c r="D43" s="16">
        <f>'EE investment costs'!$F$15</f>
        <v>2016</v>
      </c>
      <c r="E43" s="14">
        <f>VLOOKUP(X43,'EE investment costs'!$D$56:$R$656,15,0)</f>
        <v>4.0599999999999987</v>
      </c>
      <c r="F43" s="17">
        <f ca="1">INDEX('EE investment costs'!$D$56:$R$656,MATCH(X43,'EE investment costs'!$D$56:$D$656,0),MATCH($V$8,'EE investment costs'!$D$56:$R$56,0))</f>
        <v>88.162260419092817</v>
      </c>
      <c r="I43" s="18">
        <v>1</v>
      </c>
      <c r="J43" s="18">
        <v>1</v>
      </c>
      <c r="K43" s="14">
        <f t="shared" ca="1" si="5"/>
        <v>8</v>
      </c>
      <c r="L43" s="23"/>
      <c r="M43" s="19" t="str">
        <f t="shared" ca="1" si="1"/>
        <v>INDTDEFFTF-06</v>
      </c>
      <c r="N43" s="23" t="str">
        <f t="shared" ca="1" si="4"/>
        <v>Wholesale and retail Saving Tech-Haulage Tractors, Trucks, Fishing boats 0.6y</v>
      </c>
      <c r="O43" s="23" t="s">
        <v>32</v>
      </c>
      <c r="P43" s="23" t="s">
        <v>33</v>
      </c>
      <c r="Q43" s="23"/>
      <c r="R43" s="23"/>
      <c r="S43" s="19" t="s">
        <v>34</v>
      </c>
      <c r="V43" s="16" t="str">
        <f t="shared" ca="1" si="6"/>
        <v>TD</v>
      </c>
      <c r="W43" s="14" t="str">
        <f t="shared" ca="1" si="6"/>
        <v>Wholesale and retail</v>
      </c>
      <c r="X43" s="3" t="str">
        <f>'EE investment costs'!D92</f>
        <v>TF-06</v>
      </c>
      <c r="Y43" s="3" t="str">
        <f>'EE investment costs'!E92</f>
        <v>Haulage Tractors, Trucks, Fishing boats</v>
      </c>
      <c r="AC43" s="123">
        <f>'EE investment costs'!C92</f>
        <v>0.6</v>
      </c>
      <c r="AD43" s="22"/>
    </row>
    <row r="44" spans="2:30">
      <c r="B44" s="14" t="str">
        <f t="shared" ca="1" si="0"/>
        <v>INDTDEFFMT-07</v>
      </c>
      <c r="C44" s="15" t="str">
        <f t="shared" ca="1" si="3"/>
        <v>ITDMT</v>
      </c>
      <c r="D44" s="16">
        <f>'EE investment costs'!$F$15</f>
        <v>2016</v>
      </c>
      <c r="E44" s="14">
        <f>VLOOKUP(X44,'EE investment costs'!$D$56:$R$656,15,0)</f>
        <v>3.375</v>
      </c>
      <c r="F44" s="17">
        <f ca="1">INDEX('EE investment costs'!$D$56:$R$656,MATCH(X44,'EE investment costs'!$D$56:$D$656,0),MATCH($V$8,'EE investment costs'!$D$56:$R$56,0))</f>
        <v>9.6114151164893542</v>
      </c>
      <c r="I44" s="18">
        <v>1</v>
      </c>
      <c r="J44" s="18">
        <v>1</v>
      </c>
      <c r="K44" s="14">
        <f t="shared" ca="1" si="5"/>
        <v>8</v>
      </c>
      <c r="L44" s="23"/>
      <c r="M44" s="19" t="str">
        <f t="shared" ca="1" si="1"/>
        <v>INDTDEFFMT-07</v>
      </c>
      <c r="N44" s="23" t="str">
        <f t="shared" ca="1" si="4"/>
        <v>Wholesale and retail Saving Tech-Heat Medium Temp. up to 150C 0.7y</v>
      </c>
      <c r="O44" s="23" t="s">
        <v>32</v>
      </c>
      <c r="P44" s="23" t="s">
        <v>33</v>
      </c>
      <c r="Q44" s="23"/>
      <c r="R44" s="23"/>
      <c r="S44" s="19" t="s">
        <v>34</v>
      </c>
      <c r="V44" s="16" t="str">
        <f t="shared" ca="1" si="6"/>
        <v>TD</v>
      </c>
      <c r="W44" s="14" t="str">
        <f t="shared" ca="1" si="6"/>
        <v>Wholesale and retail</v>
      </c>
      <c r="X44" s="3" t="str">
        <f>'EE investment costs'!D93</f>
        <v>MT-07</v>
      </c>
      <c r="Y44" s="3" t="str">
        <f>'EE investment costs'!E93</f>
        <v>Heat Medium Temp. up to 150C</v>
      </c>
      <c r="AC44" s="123">
        <f>'EE investment costs'!C93</f>
        <v>0.7</v>
      </c>
    </row>
    <row r="45" spans="2:30">
      <c r="B45" s="14" t="str">
        <f t="shared" ca="1" si="0"/>
        <v>INDTDEFFHT-07</v>
      </c>
      <c r="C45" s="15" t="str">
        <f t="shared" ca="1" si="3"/>
        <v>ITDHT</v>
      </c>
      <c r="D45" s="16">
        <f>'EE investment costs'!$F$15</f>
        <v>2016</v>
      </c>
      <c r="E45" s="14">
        <f>VLOOKUP(X45,'EE investment costs'!$D$56:$R$656,15,0)</f>
        <v>2.7</v>
      </c>
      <c r="F45" s="17">
        <f ca="1">INDEX('EE investment costs'!$D$56:$R$656,MATCH(X45,'EE investment costs'!$D$56:$D$656,0),MATCH($V$8,'EE investment costs'!$D$56:$R$56,0))</f>
        <v>39.697916992389523</v>
      </c>
      <c r="I45" s="18">
        <v>1</v>
      </c>
      <c r="J45" s="18">
        <v>1</v>
      </c>
      <c r="K45" s="14">
        <f t="shared" ca="1" si="5"/>
        <v>8</v>
      </c>
      <c r="L45" s="23"/>
      <c r="M45" s="19" t="str">
        <f t="shared" ca="1" si="1"/>
        <v>INDTDEFFHT-07</v>
      </c>
      <c r="N45" s="23" t="str">
        <f t="shared" ca="1" si="4"/>
        <v>Wholesale and retail Saving Tech-Heat High Temp. over 150C 0.7y</v>
      </c>
      <c r="O45" s="23" t="s">
        <v>32</v>
      </c>
      <c r="P45" s="23" t="s">
        <v>33</v>
      </c>
      <c r="Q45" s="23"/>
      <c r="R45" s="23"/>
      <c r="S45" s="19" t="s">
        <v>34</v>
      </c>
      <c r="V45" s="16" t="str">
        <f t="shared" ca="1" si="6"/>
        <v>TD</v>
      </c>
      <c r="W45" s="14" t="str">
        <f t="shared" ca="1" si="6"/>
        <v>Wholesale and retail</v>
      </c>
      <c r="X45" s="3" t="str">
        <f>'EE investment costs'!D94</f>
        <v>HT-07</v>
      </c>
      <c r="Y45" s="3" t="str">
        <f>'EE investment costs'!E94</f>
        <v>Heat High Temp. over 150C</v>
      </c>
      <c r="AC45" s="123">
        <f>'EE investment costs'!C94</f>
        <v>0.7</v>
      </c>
      <c r="AD45" s="22"/>
    </row>
    <row r="46" spans="2:30">
      <c r="B46" s="14" t="str">
        <f t="shared" ca="1" si="0"/>
        <v>INDTDEFFRH-07</v>
      </c>
      <c r="C46" s="15" t="str">
        <f t="shared" ca="1" si="3"/>
        <v>ITDRH</v>
      </c>
      <c r="D46" s="16">
        <f>'EE investment costs'!$F$15</f>
        <v>2016</v>
      </c>
      <c r="E46" s="14">
        <f>VLOOKUP(X46,'EE investment costs'!$D$56:$R$656,15,0)</f>
        <v>10.8</v>
      </c>
      <c r="F46" s="17">
        <f ca="1">INDEX('EE investment costs'!$D$56:$R$656,MATCH(X46,'EE investment costs'!$D$56:$D$656,0),MATCH($V$8,'EE investment costs'!$D$56:$R$56,0))</f>
        <v>0</v>
      </c>
      <c r="I46" s="18">
        <v>1</v>
      </c>
      <c r="J46" s="18">
        <v>1</v>
      </c>
      <c r="K46" s="14">
        <f t="shared" ca="1" si="5"/>
        <v>8</v>
      </c>
      <c r="L46" s="23"/>
      <c r="M46" s="19" t="str">
        <f t="shared" ca="1" si="1"/>
        <v>INDTDEFFRH-07</v>
      </c>
      <c r="N46" s="23" t="str">
        <f t="shared" ca="1" si="4"/>
        <v>Wholesale and retail Saving Tech-Heat Room Heat 0.7y</v>
      </c>
      <c r="O46" s="23" t="s">
        <v>32</v>
      </c>
      <c r="P46" s="23" t="s">
        <v>33</v>
      </c>
      <c r="Q46" s="23"/>
      <c r="R46" s="23"/>
      <c r="S46" s="19" t="s">
        <v>34</v>
      </c>
      <c r="V46" s="16" t="str">
        <f t="shared" ca="1" si="6"/>
        <v>TD</v>
      </c>
      <c r="W46" s="14" t="str">
        <f t="shared" ca="1" si="6"/>
        <v>Wholesale and retail</v>
      </c>
      <c r="X46" s="3" t="str">
        <f>'EE investment costs'!D95</f>
        <v>RH-07</v>
      </c>
      <c r="Y46" s="3" t="str">
        <f>'EE investment costs'!E95</f>
        <v>Heat Room Heat</v>
      </c>
      <c r="AC46" s="123">
        <f>'EE investment costs'!C95</f>
        <v>0.7</v>
      </c>
      <c r="AD46" s="22"/>
    </row>
    <row r="47" spans="2:30">
      <c r="B47" s="14" t="str">
        <f t="shared" ca="1" si="0"/>
        <v>INDTDEFFLA-07</v>
      </c>
      <c r="C47" s="15" t="str">
        <f t="shared" ca="1" si="3"/>
        <v>ITDLA</v>
      </c>
      <c r="D47" s="16">
        <f>'EE investment costs'!$F$15</f>
        <v>2016</v>
      </c>
      <c r="E47" s="14">
        <f>VLOOKUP(X47,'EE investment costs'!$D$56:$R$656,15,0)</f>
        <v>2.9580000000000002</v>
      </c>
      <c r="F47" s="17">
        <f ca="1">INDEX('EE investment costs'!$D$56:$R$656,MATCH(X47,'EE investment costs'!$D$56:$D$656,0),MATCH($V$8,'EE investment costs'!$D$56:$R$56,0))</f>
        <v>0</v>
      </c>
      <c r="I47" s="18">
        <v>1</v>
      </c>
      <c r="J47" s="18">
        <v>1</v>
      </c>
      <c r="K47" s="14">
        <f t="shared" ca="1" si="5"/>
        <v>8</v>
      </c>
      <c r="L47" s="23"/>
      <c r="M47" s="19" t="str">
        <f t="shared" ca="1" si="1"/>
        <v>INDTDEFFLA-07</v>
      </c>
      <c r="N47" s="23" t="str">
        <f t="shared" ca="1" si="4"/>
        <v>Wholesale and retail Saving Tech-Light 0.7y</v>
      </c>
      <c r="O47" s="23" t="s">
        <v>32</v>
      </c>
      <c r="P47" s="23" t="s">
        <v>33</v>
      </c>
      <c r="Q47" s="23"/>
      <c r="R47" s="23"/>
      <c r="S47" s="19" t="s">
        <v>34</v>
      </c>
      <c r="V47" s="16" t="str">
        <f t="shared" ca="1" si="6"/>
        <v>TD</v>
      </c>
      <c r="W47" s="14" t="str">
        <f t="shared" ca="1" si="6"/>
        <v>Wholesale and retail</v>
      </c>
      <c r="X47" s="3" t="str">
        <f>'EE investment costs'!D96</f>
        <v>LA-07</v>
      </c>
      <c r="Y47" s="3" t="str">
        <f>'EE investment costs'!E96</f>
        <v>Light</v>
      </c>
      <c r="AC47" s="123">
        <f>'EE investment costs'!C96</f>
        <v>0.7</v>
      </c>
      <c r="AD47" s="22"/>
    </row>
    <row r="48" spans="2:30">
      <c r="B48" s="14" t="str">
        <f t="shared" ca="1" si="0"/>
        <v>INDTDEFFEM-07</v>
      </c>
      <c r="C48" s="15" t="str">
        <f t="shared" ca="1" si="3"/>
        <v>ITDEM</v>
      </c>
      <c r="D48" s="16">
        <f>'EE investment costs'!$F$15</f>
        <v>2016</v>
      </c>
      <c r="E48" s="14">
        <f>VLOOKUP(X48,'EE investment costs'!$D$56:$R$656,15,0)</f>
        <v>3.1058999999999997</v>
      </c>
      <c r="F48" s="17">
        <f ca="1">INDEX('EE investment costs'!$D$56:$R$656,MATCH(X48,'EE investment costs'!$D$56:$D$656,0),MATCH($V$8,'EE investment costs'!$D$56:$R$56,0))</f>
        <v>0</v>
      </c>
      <c r="I48" s="18">
        <v>1</v>
      </c>
      <c r="J48" s="18">
        <v>1</v>
      </c>
      <c r="K48" s="14">
        <f t="shared" ca="1" si="5"/>
        <v>8</v>
      </c>
      <c r="L48" s="23"/>
      <c r="M48" s="19" t="str">
        <f t="shared" ca="1" si="1"/>
        <v>INDTDEFFEM-07</v>
      </c>
      <c r="N48" s="23" t="str">
        <f t="shared" ca="1" si="4"/>
        <v>Wholesale and retail Saving Tech-Electric Motors 0.7y</v>
      </c>
      <c r="O48" s="23" t="s">
        <v>32</v>
      </c>
      <c r="P48" s="23" t="s">
        <v>33</v>
      </c>
      <c r="Q48" s="23"/>
      <c r="R48" s="23"/>
      <c r="S48" s="19" t="s">
        <v>34</v>
      </c>
      <c r="V48" s="16" t="str">
        <f t="shared" ca="1" si="6"/>
        <v>TD</v>
      </c>
      <c r="W48" s="14" t="str">
        <f t="shared" ca="1" si="6"/>
        <v>Wholesale and retail</v>
      </c>
      <c r="X48" s="3" t="str">
        <f>'EE investment costs'!D97</f>
        <v>EM-07</v>
      </c>
      <c r="Y48" s="3" t="str">
        <f>'EE investment costs'!E97</f>
        <v>Electric Motors</v>
      </c>
      <c r="AC48" s="123">
        <f>'EE investment costs'!C97</f>
        <v>0.7</v>
      </c>
      <c r="AD48" s="22"/>
    </row>
    <row r="49" spans="2:30">
      <c r="B49" s="14" t="str">
        <f t="shared" ca="1" si="0"/>
        <v>INDTDEFFTF-07</v>
      </c>
      <c r="C49" s="15" t="str">
        <f t="shared" ca="1" si="3"/>
        <v>ITDTF</v>
      </c>
      <c r="D49" s="16">
        <f>'EE investment costs'!$F$15</f>
        <v>2016</v>
      </c>
      <c r="E49" s="14">
        <f>VLOOKUP(X49,'EE investment costs'!$D$56:$R$656,15,0)</f>
        <v>4.2699999999999987</v>
      </c>
      <c r="F49" s="17">
        <f ca="1">INDEX('EE investment costs'!$D$56:$R$656,MATCH(X49,'EE investment costs'!$D$56:$D$656,0),MATCH($V$8,'EE investment costs'!$D$56:$R$56,0))</f>
        <v>102.85597048894159</v>
      </c>
      <c r="I49" s="18">
        <v>1</v>
      </c>
      <c r="J49" s="18">
        <v>1</v>
      </c>
      <c r="K49" s="14">
        <f t="shared" ca="1" si="5"/>
        <v>8</v>
      </c>
      <c r="L49" s="23"/>
      <c r="M49" s="19" t="str">
        <f t="shared" ca="1" si="1"/>
        <v>INDTDEFFTF-07</v>
      </c>
      <c r="N49" s="23" t="str">
        <f t="shared" ca="1" si="4"/>
        <v>Wholesale and retail Saving Tech-Haulage Tractors, Trucks, Fishing boats 0.7y</v>
      </c>
      <c r="O49" s="23" t="s">
        <v>32</v>
      </c>
      <c r="P49" s="23" t="s">
        <v>33</v>
      </c>
      <c r="Q49" s="23"/>
      <c r="R49" s="23"/>
      <c r="S49" s="19" t="s">
        <v>34</v>
      </c>
      <c r="V49" s="16" t="str">
        <f t="shared" ca="1" si="6"/>
        <v>TD</v>
      </c>
      <c r="W49" s="14" t="str">
        <f t="shared" ca="1" si="6"/>
        <v>Wholesale and retail</v>
      </c>
      <c r="X49" s="3" t="str">
        <f>'EE investment costs'!D98</f>
        <v>TF-07</v>
      </c>
      <c r="Y49" s="3" t="str">
        <f>'EE investment costs'!E98</f>
        <v>Haulage Tractors, Trucks, Fishing boats</v>
      </c>
      <c r="AC49" s="123">
        <f>'EE investment costs'!C98</f>
        <v>0.7</v>
      </c>
      <c r="AD49" s="22"/>
    </row>
    <row r="50" spans="2:30">
      <c r="B50" s="14" t="str">
        <f t="shared" ca="1" si="0"/>
        <v>INDTDEFFMT-08</v>
      </c>
      <c r="C50" s="15" t="str">
        <f t="shared" ca="1" si="3"/>
        <v>ITDMT</v>
      </c>
      <c r="D50" s="16">
        <f>'EE investment costs'!$F$15</f>
        <v>2016</v>
      </c>
      <c r="E50" s="14">
        <f>VLOOKUP(X50,'EE investment costs'!$D$56:$R$656,15,0)</f>
        <v>3.5</v>
      </c>
      <c r="F50" s="17">
        <f ca="1">INDEX('EE investment costs'!$D$56:$R$656,MATCH(X50,'EE investment costs'!$D$56:$D$656,0),MATCH($V$8,'EE investment costs'!$D$56:$R$56,0))</f>
        <v>29.010124745191987</v>
      </c>
      <c r="I50" s="18">
        <v>1</v>
      </c>
      <c r="J50" s="18">
        <v>1</v>
      </c>
      <c r="K50" s="14">
        <f t="shared" ca="1" si="5"/>
        <v>8</v>
      </c>
      <c r="L50" s="23"/>
      <c r="M50" s="19" t="str">
        <f t="shared" ca="1" si="1"/>
        <v>INDTDEFFMT-08</v>
      </c>
      <c r="N50" s="23" t="str">
        <f t="shared" ca="1" si="4"/>
        <v>Wholesale and retail Saving Tech-Heat Medium Temp. up to 150C 0.8y</v>
      </c>
      <c r="O50" s="23" t="s">
        <v>32</v>
      </c>
      <c r="P50" s="23" t="s">
        <v>33</v>
      </c>
      <c r="Q50" s="23"/>
      <c r="R50" s="23"/>
      <c r="S50" s="19" t="s">
        <v>34</v>
      </c>
      <c r="V50" s="16" t="str">
        <f t="shared" ca="1" si="6"/>
        <v>TD</v>
      </c>
      <c r="W50" s="14" t="str">
        <f t="shared" ca="1" si="6"/>
        <v>Wholesale and retail</v>
      </c>
      <c r="X50" s="3" t="str">
        <f>'EE investment costs'!D99</f>
        <v>MT-08</v>
      </c>
      <c r="Y50" s="3" t="str">
        <f>'EE investment costs'!E99</f>
        <v>Heat Medium Temp. up to 150C</v>
      </c>
      <c r="AC50" s="123">
        <f>'EE investment costs'!C99</f>
        <v>0.8</v>
      </c>
    </row>
    <row r="51" spans="2:30">
      <c r="B51" s="14" t="str">
        <f t="shared" ca="1" si="0"/>
        <v>INDTDEFFHT-08</v>
      </c>
      <c r="C51" s="15" t="str">
        <f t="shared" ca="1" si="3"/>
        <v>ITDHT</v>
      </c>
      <c r="D51" s="16">
        <f>'EE investment costs'!$F$15</f>
        <v>2016</v>
      </c>
      <c r="E51" s="14">
        <f>VLOOKUP(X51,'EE investment costs'!$D$56:$R$656,15,0)</f>
        <v>2.8</v>
      </c>
      <c r="F51" s="17">
        <f ca="1">INDEX('EE investment costs'!$D$56:$R$656,MATCH(X51,'EE investment costs'!$D$56:$D$656,0),MATCH($V$8,'EE investment costs'!$D$56:$R$56,0))</f>
        <v>54.133523171440295</v>
      </c>
      <c r="I51" s="18">
        <v>1</v>
      </c>
      <c r="J51" s="18">
        <v>1</v>
      </c>
      <c r="K51" s="14">
        <f t="shared" ca="1" si="5"/>
        <v>8</v>
      </c>
      <c r="L51" s="23"/>
      <c r="M51" s="19" t="str">
        <f t="shared" ca="1" si="1"/>
        <v>INDTDEFFHT-08</v>
      </c>
      <c r="N51" s="23" t="str">
        <f t="shared" ca="1" si="4"/>
        <v>Wholesale and retail Saving Tech-Heat High Temp. over 150C 0.8y</v>
      </c>
      <c r="O51" s="23" t="s">
        <v>32</v>
      </c>
      <c r="P51" s="23" t="s">
        <v>33</v>
      </c>
      <c r="Q51" s="23"/>
      <c r="R51" s="23"/>
      <c r="S51" s="19" t="s">
        <v>34</v>
      </c>
      <c r="V51" s="16" t="str">
        <f t="shared" ca="1" si="6"/>
        <v>TD</v>
      </c>
      <c r="W51" s="14" t="str">
        <f t="shared" ca="1" si="6"/>
        <v>Wholesale and retail</v>
      </c>
      <c r="X51" s="3" t="str">
        <f>'EE investment costs'!D100</f>
        <v>HT-08</v>
      </c>
      <c r="Y51" s="3" t="str">
        <f>'EE investment costs'!E100</f>
        <v>Heat High Temp. over 150C</v>
      </c>
      <c r="AC51" s="123">
        <f>'EE investment costs'!C100</f>
        <v>0.8</v>
      </c>
      <c r="AD51" s="22"/>
    </row>
    <row r="52" spans="2:30">
      <c r="B52" s="14" t="str">
        <f t="shared" ca="1" si="0"/>
        <v>INDTDEFFRH-08</v>
      </c>
      <c r="C52" s="15" t="str">
        <f t="shared" ca="1" si="3"/>
        <v>ITDRH</v>
      </c>
      <c r="D52" s="16">
        <f>'EE investment costs'!$F$15</f>
        <v>2016</v>
      </c>
      <c r="E52" s="14">
        <f>VLOOKUP(X52,'EE investment costs'!$D$56:$R$656,15,0)</f>
        <v>11.2</v>
      </c>
      <c r="F52" s="17">
        <f ca="1">INDEX('EE investment costs'!$D$56:$R$656,MATCH(X52,'EE investment costs'!$D$56:$D$656,0),MATCH($V$8,'EE investment costs'!$D$56:$R$56,0))</f>
        <v>0</v>
      </c>
      <c r="I52" s="18">
        <v>1</v>
      </c>
      <c r="J52" s="18">
        <v>1</v>
      </c>
      <c r="K52" s="14">
        <f t="shared" ca="1" si="5"/>
        <v>8</v>
      </c>
      <c r="L52" s="23"/>
      <c r="M52" s="19" t="str">
        <f t="shared" ca="1" si="1"/>
        <v>INDTDEFFRH-08</v>
      </c>
      <c r="N52" s="23" t="str">
        <f t="shared" ca="1" si="4"/>
        <v>Wholesale and retail Saving Tech-Heat Room Heat 0.8y</v>
      </c>
      <c r="O52" s="23" t="s">
        <v>32</v>
      </c>
      <c r="P52" s="23" t="s">
        <v>33</v>
      </c>
      <c r="Q52" s="23"/>
      <c r="R52" s="23"/>
      <c r="S52" s="19" t="s">
        <v>34</v>
      </c>
      <c r="V52" s="16" t="str">
        <f t="shared" ca="1" si="6"/>
        <v>TD</v>
      </c>
      <c r="W52" s="14" t="str">
        <f t="shared" ca="1" si="6"/>
        <v>Wholesale and retail</v>
      </c>
      <c r="X52" s="3" t="str">
        <f>'EE investment costs'!D101</f>
        <v>RH-08</v>
      </c>
      <c r="Y52" s="3" t="str">
        <f>'EE investment costs'!E101</f>
        <v>Heat Room Heat</v>
      </c>
      <c r="AC52" s="123">
        <f>'EE investment costs'!C101</f>
        <v>0.8</v>
      </c>
      <c r="AD52" s="22"/>
    </row>
    <row r="53" spans="2:30">
      <c r="B53" s="14" t="str">
        <f t="shared" ca="1" si="0"/>
        <v>INDTDEFFLA-08</v>
      </c>
      <c r="C53" s="15" t="str">
        <f t="shared" ca="1" si="3"/>
        <v>ITDLA</v>
      </c>
      <c r="D53" s="16">
        <f>'EE investment costs'!$F$15</f>
        <v>2016</v>
      </c>
      <c r="E53" s="14">
        <f>VLOOKUP(X53,'EE investment costs'!$D$56:$R$656,15,0)</f>
        <v>2.992</v>
      </c>
      <c r="F53" s="17">
        <f ca="1">INDEX('EE investment costs'!$D$56:$R$656,MATCH(X53,'EE investment costs'!$D$56:$D$656,0),MATCH($V$8,'EE investment costs'!$D$56:$R$56,0))</f>
        <v>0</v>
      </c>
      <c r="I53" s="18">
        <v>1</v>
      </c>
      <c r="J53" s="18">
        <v>1</v>
      </c>
      <c r="K53" s="14">
        <f t="shared" ca="1" si="5"/>
        <v>8</v>
      </c>
      <c r="L53" s="23"/>
      <c r="M53" s="19" t="str">
        <f t="shared" ca="1" si="1"/>
        <v>INDTDEFFLA-08</v>
      </c>
      <c r="N53" s="23" t="str">
        <f t="shared" ca="1" si="4"/>
        <v>Wholesale and retail Saving Tech-Light 0.8y</v>
      </c>
      <c r="O53" s="23" t="s">
        <v>32</v>
      </c>
      <c r="P53" s="23" t="s">
        <v>33</v>
      </c>
      <c r="Q53" s="23"/>
      <c r="R53" s="23"/>
      <c r="S53" s="19" t="s">
        <v>34</v>
      </c>
      <c r="V53" s="16" t="str">
        <f t="shared" ca="1" si="6"/>
        <v>TD</v>
      </c>
      <c r="W53" s="14" t="str">
        <f t="shared" ca="1" si="6"/>
        <v>Wholesale and retail</v>
      </c>
      <c r="X53" s="3" t="str">
        <f>'EE investment costs'!D102</f>
        <v>LA-08</v>
      </c>
      <c r="Y53" s="3" t="str">
        <f>'EE investment costs'!E102</f>
        <v>Light</v>
      </c>
      <c r="AC53" s="123">
        <f>'EE investment costs'!C102</f>
        <v>0.8</v>
      </c>
      <c r="AD53" s="22"/>
    </row>
    <row r="54" spans="2:30">
      <c r="B54" s="14" t="str">
        <f t="shared" ca="1" si="0"/>
        <v>INDTDEFFEM-08</v>
      </c>
      <c r="C54" s="15" t="str">
        <f t="shared" ca="1" si="3"/>
        <v>ITDEM</v>
      </c>
      <c r="D54" s="16">
        <f>'EE investment costs'!$F$15</f>
        <v>2016</v>
      </c>
      <c r="E54" s="14">
        <f>VLOOKUP(X54,'EE investment costs'!$D$56:$R$656,15,0)</f>
        <v>3.1415999999999995</v>
      </c>
      <c r="F54" s="17">
        <f ca="1">INDEX('EE investment costs'!$D$56:$R$656,MATCH(X54,'EE investment costs'!$D$56:$D$656,0),MATCH($V$8,'EE investment costs'!$D$56:$R$56,0))</f>
        <v>4.4389928976823283</v>
      </c>
      <c r="I54" s="18">
        <v>1</v>
      </c>
      <c r="J54" s="18">
        <v>1</v>
      </c>
      <c r="K54" s="14">
        <f t="shared" ca="1" si="5"/>
        <v>8</v>
      </c>
      <c r="L54" s="23"/>
      <c r="M54" s="19" t="str">
        <f t="shared" ca="1" si="1"/>
        <v>INDTDEFFEM-08</v>
      </c>
      <c r="N54" s="23" t="str">
        <f t="shared" ca="1" si="4"/>
        <v>Wholesale and retail Saving Tech-Electric Motors 0.8y</v>
      </c>
      <c r="O54" s="23" t="s">
        <v>32</v>
      </c>
      <c r="P54" s="23" t="s">
        <v>33</v>
      </c>
      <c r="Q54" s="23"/>
      <c r="R54" s="23"/>
      <c r="S54" s="19" t="s">
        <v>34</v>
      </c>
      <c r="V54" s="16" t="str">
        <f t="shared" ca="1" si="6"/>
        <v>TD</v>
      </c>
      <c r="W54" s="14" t="str">
        <f t="shared" ca="1" si="6"/>
        <v>Wholesale and retail</v>
      </c>
      <c r="X54" s="3" t="str">
        <f>'EE investment costs'!D103</f>
        <v>EM-08</v>
      </c>
      <c r="Y54" s="3" t="str">
        <f>'EE investment costs'!E103</f>
        <v>Electric Motors</v>
      </c>
      <c r="AC54" s="123">
        <f>'EE investment costs'!C103</f>
        <v>0.8</v>
      </c>
      <c r="AD54" s="22"/>
    </row>
    <row r="55" spans="2:30">
      <c r="B55" s="14" t="str">
        <f t="shared" ca="1" si="0"/>
        <v>INDTDEFFTF-08</v>
      </c>
      <c r="C55" s="15" t="str">
        <f t="shared" ca="1" si="3"/>
        <v>ITDTF</v>
      </c>
      <c r="D55" s="16">
        <f>'EE investment costs'!$F$15</f>
        <v>2016</v>
      </c>
      <c r="E55" s="14">
        <f>VLOOKUP(X55,'EE investment costs'!$D$56:$R$656,15,0)</f>
        <v>4.4799999999999986</v>
      </c>
      <c r="F55" s="17">
        <f ca="1">INDEX('EE investment costs'!$D$56:$R$656,MATCH(X55,'EE investment costs'!$D$56:$D$656,0),MATCH($V$8,'EE investment costs'!$D$56:$R$56,0))</f>
        <v>117.54968055879041</v>
      </c>
      <c r="I55" s="18">
        <v>1</v>
      </c>
      <c r="J55" s="18">
        <v>1</v>
      </c>
      <c r="K55" s="14">
        <f t="shared" ca="1" si="5"/>
        <v>8</v>
      </c>
      <c r="L55" s="23"/>
      <c r="M55" s="19" t="str">
        <f t="shared" ca="1" si="1"/>
        <v>INDTDEFFTF-08</v>
      </c>
      <c r="N55" s="23" t="str">
        <f t="shared" ca="1" si="4"/>
        <v>Wholesale and retail Saving Tech-Haulage Tractors, Trucks, Fishing boats 0.8y</v>
      </c>
      <c r="O55" s="23" t="s">
        <v>32</v>
      </c>
      <c r="P55" s="23" t="s">
        <v>33</v>
      </c>
      <c r="Q55" s="23"/>
      <c r="R55" s="23"/>
      <c r="S55" s="19" t="s">
        <v>34</v>
      </c>
      <c r="V55" s="16" t="str">
        <f t="shared" ca="1" si="6"/>
        <v>TD</v>
      </c>
      <c r="W55" s="14" t="str">
        <f t="shared" ca="1" si="6"/>
        <v>Wholesale and retail</v>
      </c>
      <c r="X55" s="3" t="str">
        <f>'EE investment costs'!D104</f>
        <v>TF-08</v>
      </c>
      <c r="Y55" s="3" t="str">
        <f>'EE investment costs'!E104</f>
        <v>Haulage Tractors, Trucks, Fishing boats</v>
      </c>
      <c r="AC55" s="123">
        <f>'EE investment costs'!C104</f>
        <v>0.8</v>
      </c>
      <c r="AD55" s="22"/>
    </row>
    <row r="56" spans="2:30">
      <c r="B56" s="14" t="str">
        <f t="shared" ca="1" si="0"/>
        <v>INDTDEFFMT-09</v>
      </c>
      <c r="C56" s="15" t="str">
        <f t="shared" ca="1" si="3"/>
        <v>ITDMT</v>
      </c>
      <c r="D56" s="16">
        <f>'EE investment costs'!$F$15</f>
        <v>2016</v>
      </c>
      <c r="E56" s="14">
        <f>VLOOKUP(X56,'EE investment costs'!$D$56:$R$656,15,0)</f>
        <v>3.625</v>
      </c>
      <c r="F56" s="17">
        <f ca="1">INDEX('EE investment costs'!$D$56:$R$656,MATCH(X56,'EE investment costs'!$D$56:$D$656,0),MATCH($V$8,'EE investment costs'!$D$56:$R$56,0))</f>
        <v>48.408834373894628</v>
      </c>
      <c r="I56" s="18">
        <v>1</v>
      </c>
      <c r="J56" s="18">
        <v>1</v>
      </c>
      <c r="K56" s="14">
        <f t="shared" ca="1" si="5"/>
        <v>8</v>
      </c>
      <c r="L56" s="23"/>
      <c r="M56" s="19" t="str">
        <f t="shared" ca="1" si="1"/>
        <v>INDTDEFFMT-09</v>
      </c>
      <c r="N56" s="23" t="str">
        <f t="shared" ca="1" si="4"/>
        <v>Wholesale and retail Saving Tech-Heat Medium Temp. up to 150C 0.9y</v>
      </c>
      <c r="O56" s="23" t="s">
        <v>32</v>
      </c>
      <c r="P56" s="23" t="s">
        <v>33</v>
      </c>
      <c r="Q56" s="23"/>
      <c r="R56" s="23"/>
      <c r="S56" s="19" t="s">
        <v>34</v>
      </c>
      <c r="V56" s="16" t="str">
        <f t="shared" ca="1" si="6"/>
        <v>TD</v>
      </c>
      <c r="W56" s="14" t="str">
        <f t="shared" ca="1" si="6"/>
        <v>Wholesale and retail</v>
      </c>
      <c r="X56" s="3" t="str">
        <f>'EE investment costs'!D105</f>
        <v>MT-09</v>
      </c>
      <c r="Y56" s="3" t="str">
        <f>'EE investment costs'!E105</f>
        <v>Heat Medium Temp. up to 150C</v>
      </c>
      <c r="AC56" s="123">
        <f>'EE investment costs'!C105</f>
        <v>0.9</v>
      </c>
    </row>
    <row r="57" spans="2:30">
      <c r="B57" s="14" t="str">
        <f t="shared" ca="1" si="0"/>
        <v>INDTDEFFHT-09</v>
      </c>
      <c r="C57" s="15" t="str">
        <f t="shared" ca="1" si="3"/>
        <v>ITDHT</v>
      </c>
      <c r="D57" s="16">
        <f>'EE investment costs'!$F$15</f>
        <v>2016</v>
      </c>
      <c r="E57" s="14">
        <f>VLOOKUP(X57,'EE investment costs'!$D$56:$R$656,15,0)</f>
        <v>2.9</v>
      </c>
      <c r="F57" s="17">
        <f ca="1">INDEX('EE investment costs'!$D$56:$R$656,MATCH(X57,'EE investment costs'!$D$56:$D$656,0),MATCH($V$8,'EE investment costs'!$D$56:$R$56,0))</f>
        <v>68.569129350491053</v>
      </c>
      <c r="I57" s="18">
        <v>1</v>
      </c>
      <c r="J57" s="18">
        <v>1</v>
      </c>
      <c r="K57" s="14">
        <f t="shared" ca="1" si="5"/>
        <v>8</v>
      </c>
      <c r="L57" s="23"/>
      <c r="M57" s="19" t="str">
        <f t="shared" ca="1" si="1"/>
        <v>INDTDEFFHT-09</v>
      </c>
      <c r="N57" s="23" t="str">
        <f t="shared" ca="1" si="4"/>
        <v>Wholesale and retail Saving Tech-Heat High Temp. over 150C 0.9y</v>
      </c>
      <c r="O57" s="23" t="s">
        <v>32</v>
      </c>
      <c r="P57" s="23" t="s">
        <v>33</v>
      </c>
      <c r="Q57" s="23"/>
      <c r="R57" s="23"/>
      <c r="S57" s="19" t="s">
        <v>34</v>
      </c>
      <c r="V57" s="16" t="str">
        <f t="shared" ca="1" si="6"/>
        <v>TD</v>
      </c>
      <c r="W57" s="14" t="str">
        <f t="shared" ca="1" si="6"/>
        <v>Wholesale and retail</v>
      </c>
      <c r="X57" s="3" t="str">
        <f>'EE investment costs'!D106</f>
        <v>HT-09</v>
      </c>
      <c r="Y57" s="3" t="str">
        <f>'EE investment costs'!E106</f>
        <v>Heat High Temp. over 150C</v>
      </c>
      <c r="AC57" s="123">
        <f>'EE investment costs'!C106</f>
        <v>0.9</v>
      </c>
      <c r="AD57" s="22"/>
    </row>
    <row r="58" spans="2:30">
      <c r="B58" s="14" t="str">
        <f t="shared" ca="1" si="0"/>
        <v>INDTDEFFRH-09</v>
      </c>
      <c r="C58" s="15" t="str">
        <f t="shared" ca="1" si="3"/>
        <v>ITDRH</v>
      </c>
      <c r="D58" s="16">
        <f>'EE investment costs'!$F$15</f>
        <v>2016</v>
      </c>
      <c r="E58" s="14">
        <f>VLOOKUP(X58,'EE investment costs'!$D$56:$R$656,15,0)</f>
        <v>11.6</v>
      </c>
      <c r="F58" s="17">
        <f ca="1">INDEX('EE investment costs'!$D$56:$R$656,MATCH(X58,'EE investment costs'!$D$56:$D$656,0),MATCH($V$8,'EE investment costs'!$D$56:$R$56,0))</f>
        <v>0</v>
      </c>
      <c r="I58" s="18">
        <v>1</v>
      </c>
      <c r="J58" s="18">
        <v>1</v>
      </c>
      <c r="K58" s="14">
        <f t="shared" ca="1" si="5"/>
        <v>8</v>
      </c>
      <c r="L58" s="23"/>
      <c r="M58" s="19" t="str">
        <f t="shared" ca="1" si="1"/>
        <v>INDTDEFFRH-09</v>
      </c>
      <c r="N58" s="23" t="str">
        <f t="shared" ca="1" si="4"/>
        <v>Wholesale and retail Saving Tech-Heat Room Heat 0.9y</v>
      </c>
      <c r="O58" s="23" t="s">
        <v>32</v>
      </c>
      <c r="P58" s="23" t="s">
        <v>33</v>
      </c>
      <c r="Q58" s="23"/>
      <c r="R58" s="23"/>
      <c r="S58" s="19" t="s">
        <v>34</v>
      </c>
      <c r="V58" s="16" t="str">
        <f t="shared" ca="1" si="6"/>
        <v>TD</v>
      </c>
      <c r="W58" s="14" t="str">
        <f t="shared" ca="1" si="6"/>
        <v>Wholesale and retail</v>
      </c>
      <c r="X58" s="3" t="str">
        <f>'EE investment costs'!D107</f>
        <v>RH-09</v>
      </c>
      <c r="Y58" s="3" t="str">
        <f>'EE investment costs'!E107</f>
        <v>Heat Room Heat</v>
      </c>
      <c r="AC58" s="123">
        <f>'EE investment costs'!C107</f>
        <v>0.9</v>
      </c>
      <c r="AD58" s="22"/>
    </row>
    <row r="59" spans="2:30">
      <c r="B59" s="14" t="str">
        <f t="shared" ca="1" si="0"/>
        <v>INDTDEFFLA-09</v>
      </c>
      <c r="C59" s="15" t="str">
        <f t="shared" ca="1" si="3"/>
        <v>ITDLA</v>
      </c>
      <c r="D59" s="16">
        <f>'EE investment costs'!$F$15</f>
        <v>2016</v>
      </c>
      <c r="E59" s="14">
        <f>VLOOKUP(X59,'EE investment costs'!$D$56:$R$656,15,0)</f>
        <v>3.0260000000000002</v>
      </c>
      <c r="F59" s="17">
        <f ca="1">INDEX('EE investment costs'!$D$56:$R$656,MATCH(X59,'EE investment costs'!$D$56:$D$656,0),MATCH($V$8,'EE investment costs'!$D$56:$R$56,0))</f>
        <v>49.012458660092442</v>
      </c>
      <c r="I59" s="18">
        <v>1</v>
      </c>
      <c r="J59" s="18">
        <v>1</v>
      </c>
      <c r="K59" s="14">
        <f t="shared" ca="1" si="5"/>
        <v>8</v>
      </c>
      <c r="L59" s="23"/>
      <c r="M59" s="19" t="str">
        <f t="shared" ca="1" si="1"/>
        <v>INDTDEFFLA-09</v>
      </c>
      <c r="N59" s="23" t="str">
        <f t="shared" ca="1" si="4"/>
        <v>Wholesale and retail Saving Tech-Light 0.9y</v>
      </c>
      <c r="O59" s="23" t="s">
        <v>32</v>
      </c>
      <c r="P59" s="23" t="s">
        <v>33</v>
      </c>
      <c r="Q59" s="23"/>
      <c r="R59" s="23"/>
      <c r="S59" s="19" t="s">
        <v>34</v>
      </c>
      <c r="V59" s="16" t="str">
        <f t="shared" ca="1" si="6"/>
        <v>TD</v>
      </c>
      <c r="W59" s="14" t="str">
        <f t="shared" ca="1" si="6"/>
        <v>Wholesale and retail</v>
      </c>
      <c r="X59" s="3" t="str">
        <f>'EE investment costs'!D108</f>
        <v>LA-09</v>
      </c>
      <c r="Y59" s="3" t="str">
        <f>'EE investment costs'!E108</f>
        <v>Light</v>
      </c>
      <c r="AC59" s="123">
        <f>'EE investment costs'!C108</f>
        <v>0.9</v>
      </c>
      <c r="AD59" s="22"/>
    </row>
    <row r="60" spans="2:30">
      <c r="B60" s="14" t="str">
        <f t="shared" ca="1" si="0"/>
        <v>INDTDEFFEM-09</v>
      </c>
      <c r="C60" s="15" t="str">
        <f t="shared" ca="1" si="3"/>
        <v>ITDEM</v>
      </c>
      <c r="D60" s="16">
        <f>'EE investment costs'!$F$15</f>
        <v>2016</v>
      </c>
      <c r="E60" s="14">
        <f>VLOOKUP(X60,'EE investment costs'!$D$56:$R$656,15,0)</f>
        <v>3.1772999999999998</v>
      </c>
      <c r="F60" s="17">
        <f ca="1">INDEX('EE investment costs'!$D$56:$R$656,MATCH(X60,'EE investment costs'!$D$56:$D$656,0),MATCH($V$8,'EE investment costs'!$D$56:$R$56,0))</f>
        <v>55.983927758316554</v>
      </c>
      <c r="I60" s="18">
        <v>1</v>
      </c>
      <c r="J60" s="18">
        <v>1</v>
      </c>
      <c r="K60" s="14">
        <f t="shared" ca="1" si="5"/>
        <v>8</v>
      </c>
      <c r="L60" s="23"/>
      <c r="M60" s="19" t="str">
        <f t="shared" ca="1" si="1"/>
        <v>INDTDEFFEM-09</v>
      </c>
      <c r="N60" s="23" t="str">
        <f t="shared" ca="1" si="4"/>
        <v>Wholesale and retail Saving Tech-Electric Motors 0.9y</v>
      </c>
      <c r="O60" s="23" t="s">
        <v>32</v>
      </c>
      <c r="P60" s="23" t="s">
        <v>33</v>
      </c>
      <c r="Q60" s="23"/>
      <c r="R60" s="23"/>
      <c r="S60" s="19" t="s">
        <v>34</v>
      </c>
      <c r="V60" s="16" t="str">
        <f t="shared" ca="1" si="6"/>
        <v>TD</v>
      </c>
      <c r="W60" s="14" t="str">
        <f t="shared" ca="1" si="6"/>
        <v>Wholesale and retail</v>
      </c>
      <c r="X60" s="3" t="str">
        <f>'EE investment costs'!D109</f>
        <v>EM-09</v>
      </c>
      <c r="Y60" s="3" t="str">
        <f>'EE investment costs'!E109</f>
        <v>Electric Motors</v>
      </c>
      <c r="AC60" s="123">
        <f>'EE investment costs'!C109</f>
        <v>0.9</v>
      </c>
      <c r="AD60" s="22"/>
    </row>
    <row r="61" spans="2:30">
      <c r="B61" s="14" t="str">
        <f t="shared" ca="1" si="0"/>
        <v>INDTDEFFTF-09</v>
      </c>
      <c r="C61" s="15" t="str">
        <f t="shared" ca="1" si="3"/>
        <v>ITDTF</v>
      </c>
      <c r="D61" s="16">
        <f>'EE investment costs'!$F$15</f>
        <v>2016</v>
      </c>
      <c r="E61" s="14">
        <f>VLOOKUP(X61,'EE investment costs'!$D$56:$R$656,15,0)</f>
        <v>4.6899999999999995</v>
      </c>
      <c r="F61" s="17">
        <f ca="1">INDEX('EE investment costs'!$D$56:$R$656,MATCH(X61,'EE investment costs'!$D$56:$D$656,0),MATCH($V$8,'EE investment costs'!$D$56:$R$56,0))</f>
        <v>132.24339062863922</v>
      </c>
      <c r="I61" s="18">
        <v>1</v>
      </c>
      <c r="J61" s="18">
        <v>1</v>
      </c>
      <c r="K61" s="14">
        <f t="shared" ca="1" si="5"/>
        <v>8</v>
      </c>
      <c r="L61" s="23"/>
      <c r="M61" s="19" t="str">
        <f t="shared" ca="1" si="1"/>
        <v>INDTDEFFTF-09</v>
      </c>
      <c r="N61" s="23" t="str">
        <f t="shared" ca="1" si="4"/>
        <v>Wholesale and retail Saving Tech-Haulage Tractors, Trucks, Fishing boats 0.9y</v>
      </c>
      <c r="O61" s="23" t="s">
        <v>32</v>
      </c>
      <c r="P61" s="23" t="s">
        <v>33</v>
      </c>
      <c r="Q61" s="23"/>
      <c r="R61" s="23"/>
      <c r="S61" s="19" t="s">
        <v>34</v>
      </c>
      <c r="V61" s="16" t="str">
        <f t="shared" ca="1" si="6"/>
        <v>TD</v>
      </c>
      <c r="W61" s="14" t="str">
        <f t="shared" ca="1" si="6"/>
        <v>Wholesale and retail</v>
      </c>
      <c r="X61" s="3" t="str">
        <f>'EE investment costs'!D110</f>
        <v>TF-09</v>
      </c>
      <c r="Y61" s="3" t="str">
        <f>'EE investment costs'!E110</f>
        <v>Haulage Tractors, Trucks, Fishing boats</v>
      </c>
      <c r="AC61" s="123">
        <f>'EE investment costs'!C110</f>
        <v>0.9</v>
      </c>
      <c r="AD61" s="22"/>
    </row>
    <row r="62" spans="2:30">
      <c r="B62" s="14" t="str">
        <f t="shared" ca="1" si="0"/>
        <v>INDTDEFFMT-10</v>
      </c>
      <c r="C62" s="15" t="str">
        <f t="shared" ca="1" si="3"/>
        <v>ITDMT</v>
      </c>
      <c r="D62" s="16">
        <f>'EE investment costs'!$F$15</f>
        <v>2016</v>
      </c>
      <c r="E62" s="14">
        <f>VLOOKUP(X62,'EE investment costs'!$D$56:$R$656,15,0)</f>
        <v>3.75</v>
      </c>
      <c r="F62" s="17">
        <f ca="1">INDEX('EE investment costs'!$D$56:$R$656,MATCH(X62,'EE investment costs'!$D$56:$D$656,0),MATCH($V$8,'EE investment costs'!$D$56:$R$56,0))</f>
        <v>67.807544002597226</v>
      </c>
      <c r="I62" s="18">
        <v>1</v>
      </c>
      <c r="J62" s="18">
        <v>1</v>
      </c>
      <c r="K62" s="14">
        <f t="shared" ca="1" si="5"/>
        <v>8</v>
      </c>
      <c r="L62" s="23"/>
      <c r="M62" s="19" t="str">
        <f t="shared" ca="1" si="1"/>
        <v>INDTDEFFMT-10</v>
      </c>
      <c r="N62" s="23" t="str">
        <f t="shared" ca="1" si="4"/>
        <v>Wholesale and retail Saving Tech-Heat Medium Temp. up to 150C 1y</v>
      </c>
      <c r="O62" s="23" t="s">
        <v>32</v>
      </c>
      <c r="P62" s="23" t="s">
        <v>33</v>
      </c>
      <c r="Q62" s="23"/>
      <c r="R62" s="23"/>
      <c r="S62" s="19" t="s">
        <v>34</v>
      </c>
      <c r="V62" s="16" t="str">
        <f t="shared" ca="1" si="6"/>
        <v>TD</v>
      </c>
      <c r="W62" s="14" t="str">
        <f t="shared" ca="1" si="6"/>
        <v>Wholesale and retail</v>
      </c>
      <c r="X62" s="3" t="str">
        <f>'EE investment costs'!D111</f>
        <v>MT-10</v>
      </c>
      <c r="Y62" s="3" t="str">
        <f>'EE investment costs'!E111</f>
        <v>Heat Medium Temp. up to 150C</v>
      </c>
      <c r="AC62" s="123">
        <f>'EE investment costs'!C111</f>
        <v>1</v>
      </c>
      <c r="AD62" s="22"/>
    </row>
    <row r="63" spans="2:30">
      <c r="B63" s="14" t="str">
        <f t="shared" ca="1" si="0"/>
        <v>INDTDEFFHT-10</v>
      </c>
      <c r="C63" s="15" t="str">
        <f t="shared" ca="1" si="3"/>
        <v>ITDHT</v>
      </c>
      <c r="D63" s="16">
        <f>'EE investment costs'!$F$15</f>
        <v>2016</v>
      </c>
      <c r="E63" s="14">
        <f>VLOOKUP(X63,'EE investment costs'!$D$56:$R$656,15,0)</f>
        <v>3</v>
      </c>
      <c r="F63" s="17">
        <f ca="1">INDEX('EE investment costs'!$D$56:$R$656,MATCH(X63,'EE investment costs'!$D$56:$D$656,0),MATCH($V$8,'EE investment costs'!$D$56:$R$56,0))</f>
        <v>83.004735529541804</v>
      </c>
      <c r="I63" s="18">
        <v>1</v>
      </c>
      <c r="J63" s="18">
        <v>1</v>
      </c>
      <c r="K63" s="14">
        <f t="shared" ca="1" si="5"/>
        <v>8</v>
      </c>
      <c r="L63" s="23"/>
      <c r="M63" s="19" t="str">
        <f t="shared" ca="1" si="1"/>
        <v>INDTDEFFHT-10</v>
      </c>
      <c r="N63" s="23" t="str">
        <f t="shared" ca="1" si="4"/>
        <v>Wholesale and retail Saving Tech-Heat High Temp. over 150C 1y</v>
      </c>
      <c r="O63" s="23" t="s">
        <v>32</v>
      </c>
      <c r="P63" s="23" t="s">
        <v>33</v>
      </c>
      <c r="Q63" s="23"/>
      <c r="R63" s="23"/>
      <c r="S63" s="19" t="s">
        <v>34</v>
      </c>
      <c r="V63" s="16" t="str">
        <f t="shared" ca="1" si="6"/>
        <v>TD</v>
      </c>
      <c r="W63" s="14" t="str">
        <f t="shared" ca="1" si="6"/>
        <v>Wholesale and retail</v>
      </c>
      <c r="X63" s="3" t="str">
        <f>'EE investment costs'!D112</f>
        <v>HT-10</v>
      </c>
      <c r="Y63" s="3" t="str">
        <f>'EE investment costs'!E112</f>
        <v>Heat High Temp. over 150C</v>
      </c>
      <c r="AC63" s="123">
        <f>'EE investment costs'!C112</f>
        <v>1</v>
      </c>
      <c r="AD63" s="22"/>
    </row>
    <row r="64" spans="2:30">
      <c r="B64" s="14" t="str">
        <f t="shared" ca="1" si="0"/>
        <v>INDTDEFFRH-10</v>
      </c>
      <c r="C64" s="15" t="str">
        <f t="shared" ca="1" si="3"/>
        <v>ITDRH</v>
      </c>
      <c r="D64" s="16">
        <f>'EE investment costs'!$F$15</f>
        <v>2016</v>
      </c>
      <c r="E64" s="14">
        <f>VLOOKUP(X64,'EE investment costs'!$D$56:$R$656,15,0)</f>
        <v>12</v>
      </c>
      <c r="F64" s="17">
        <f ca="1">INDEX('EE investment costs'!$D$56:$R$656,MATCH(X64,'EE investment costs'!$D$56:$D$656,0),MATCH($V$8,'EE investment costs'!$D$56:$R$56,0))</f>
        <v>0</v>
      </c>
      <c r="I64" s="18">
        <v>1</v>
      </c>
      <c r="J64" s="18">
        <v>1</v>
      </c>
      <c r="K64" s="14">
        <f t="shared" ca="1" si="5"/>
        <v>8</v>
      </c>
      <c r="L64" s="23"/>
      <c r="M64" s="19" t="str">
        <f t="shared" ca="1" si="1"/>
        <v>INDTDEFFRH-10</v>
      </c>
      <c r="N64" s="23" t="str">
        <f t="shared" ca="1" si="4"/>
        <v>Wholesale and retail Saving Tech-Heat Room Heat 1y</v>
      </c>
      <c r="O64" s="23" t="s">
        <v>32</v>
      </c>
      <c r="P64" s="23" t="s">
        <v>33</v>
      </c>
      <c r="Q64" s="23"/>
      <c r="R64" s="23"/>
      <c r="S64" s="19" t="s">
        <v>34</v>
      </c>
      <c r="V64" s="16" t="str">
        <f t="shared" ca="1" si="6"/>
        <v>TD</v>
      </c>
      <c r="W64" s="14" t="str">
        <f t="shared" ca="1" si="6"/>
        <v>Wholesale and retail</v>
      </c>
      <c r="X64" s="3" t="str">
        <f>'EE investment costs'!D113</f>
        <v>RH-10</v>
      </c>
      <c r="Y64" s="3" t="str">
        <f>'EE investment costs'!E113</f>
        <v>Heat Room Heat</v>
      </c>
      <c r="AC64" s="123">
        <f>'EE investment costs'!C113</f>
        <v>1</v>
      </c>
      <c r="AD64" s="22"/>
    </row>
    <row r="65" spans="2:30">
      <c r="B65" s="14" t="str">
        <f t="shared" ca="1" si="0"/>
        <v>INDTDEFFLA-10</v>
      </c>
      <c r="C65" s="15" t="str">
        <f t="shared" ca="1" si="3"/>
        <v>ITDLA</v>
      </c>
      <c r="D65" s="16">
        <f>'EE investment costs'!$F$15</f>
        <v>2016</v>
      </c>
      <c r="E65" s="14">
        <f>VLOOKUP(X65,'EE investment costs'!$D$56:$R$656,15,0)</f>
        <v>3.06</v>
      </c>
      <c r="F65" s="17">
        <f ca="1">INDEX('EE investment costs'!$D$56:$R$656,MATCH(X65,'EE investment costs'!$D$56:$D$656,0),MATCH($V$8,'EE investment costs'!$D$56:$R$56,0))</f>
        <v>104.57939449388448</v>
      </c>
      <c r="I65" s="18">
        <v>1</v>
      </c>
      <c r="J65" s="18">
        <v>1</v>
      </c>
      <c r="K65" s="14">
        <f t="shared" ca="1" si="5"/>
        <v>8</v>
      </c>
      <c r="L65" s="23"/>
      <c r="M65" s="19" t="str">
        <f t="shared" ca="1" si="1"/>
        <v>INDTDEFFLA-10</v>
      </c>
      <c r="N65" s="23" t="str">
        <f t="shared" ca="1" si="4"/>
        <v>Wholesale and retail Saving Tech-Light 1y</v>
      </c>
      <c r="O65" s="23" t="s">
        <v>32</v>
      </c>
      <c r="P65" s="23" t="s">
        <v>33</v>
      </c>
      <c r="Q65" s="23"/>
      <c r="R65" s="23"/>
      <c r="S65" s="19" t="s">
        <v>34</v>
      </c>
      <c r="V65" s="16" t="str">
        <f t="shared" ca="1" si="6"/>
        <v>TD</v>
      </c>
      <c r="W65" s="14" t="str">
        <f t="shared" ca="1" si="6"/>
        <v>Wholesale and retail</v>
      </c>
      <c r="X65" s="3" t="str">
        <f>'EE investment costs'!D114</f>
        <v>LA-10</v>
      </c>
      <c r="Y65" s="3" t="str">
        <f>'EE investment costs'!E114</f>
        <v>Light</v>
      </c>
      <c r="AC65" s="123">
        <f>'EE investment costs'!C114</f>
        <v>1</v>
      </c>
      <c r="AD65" s="22"/>
    </row>
    <row r="66" spans="2:30">
      <c r="B66" s="14" t="str">
        <f t="shared" ca="1" si="0"/>
        <v>INDTDEFFEM-10</v>
      </c>
      <c r="C66" s="15" t="str">
        <f t="shared" ca="1" si="3"/>
        <v>ITDEM</v>
      </c>
      <c r="D66" s="16">
        <f>'EE investment costs'!$F$15</f>
        <v>2016</v>
      </c>
      <c r="E66" s="14">
        <f>VLOOKUP(X66,'EE investment costs'!$D$56:$R$656,15,0)</f>
        <v>3.2129999999999996</v>
      </c>
      <c r="F66" s="17">
        <f ca="1">INDEX('EE investment costs'!$D$56:$R$656,MATCH(X66,'EE investment costs'!$D$56:$D$656,0),MATCH($V$8,'EE investment costs'!$D$56:$R$56,0))</f>
        <v>107.52886261895084</v>
      </c>
      <c r="I66" s="18">
        <v>1</v>
      </c>
      <c r="J66" s="18">
        <v>1</v>
      </c>
      <c r="K66" s="14">
        <f t="shared" ca="1" si="5"/>
        <v>8</v>
      </c>
      <c r="L66" s="23"/>
      <c r="M66" s="19" t="str">
        <f t="shared" ca="1" si="1"/>
        <v>INDTDEFFEM-10</v>
      </c>
      <c r="N66" s="23" t="str">
        <f t="shared" ca="1" si="4"/>
        <v>Wholesale and retail Saving Tech-Electric Motors 1y</v>
      </c>
      <c r="O66" s="23" t="s">
        <v>32</v>
      </c>
      <c r="P66" s="23" t="s">
        <v>33</v>
      </c>
      <c r="Q66" s="23"/>
      <c r="R66" s="23"/>
      <c r="S66" s="19" t="s">
        <v>34</v>
      </c>
      <c r="V66" s="16" t="str">
        <f t="shared" ca="1" si="6"/>
        <v>TD</v>
      </c>
      <c r="W66" s="14" t="str">
        <f t="shared" ca="1" si="6"/>
        <v>Wholesale and retail</v>
      </c>
      <c r="X66" s="3" t="str">
        <f>'EE investment costs'!D115</f>
        <v>EM-10</v>
      </c>
      <c r="Y66" s="3" t="str">
        <f>'EE investment costs'!E115</f>
        <v>Electric Motors</v>
      </c>
      <c r="AC66" s="123">
        <f>'EE investment costs'!C115</f>
        <v>1</v>
      </c>
      <c r="AD66" s="22"/>
    </row>
    <row r="67" spans="2:30" ht="13.5" thickBot="1">
      <c r="B67" s="14" t="str">
        <f t="shared" ca="1" si="0"/>
        <v>INDTDEFFTF-10</v>
      </c>
      <c r="C67" s="15" t="str">
        <f t="shared" ca="1" si="3"/>
        <v>ITDTF</v>
      </c>
      <c r="D67" s="16">
        <f>'EE investment costs'!$F$15</f>
        <v>2016</v>
      </c>
      <c r="E67" s="14">
        <f>VLOOKUP(X67,'EE investment costs'!$D$56:$R$656,15,0)</f>
        <v>4.8999999999999986</v>
      </c>
      <c r="F67" s="17">
        <f ca="1">INDEX('EE investment costs'!$D$56:$R$656,MATCH(X67,'EE investment costs'!$D$56:$D$656,0),MATCH($V$8,'EE investment costs'!$D$56:$R$56,0))</f>
        <v>146.93710069848802</v>
      </c>
      <c r="I67" s="18">
        <v>1</v>
      </c>
      <c r="J67" s="18">
        <v>1</v>
      </c>
      <c r="K67" s="14">
        <f t="shared" ca="1" si="5"/>
        <v>8</v>
      </c>
      <c r="L67" s="23"/>
      <c r="M67" s="24" t="str">
        <f t="shared" ca="1" si="1"/>
        <v>INDTDEFFTF-10</v>
      </c>
      <c r="N67" s="25" t="str">
        <f t="shared" ca="1" si="4"/>
        <v>Wholesale and retail Saving Tech-Haulage Tractors, Trucks, Fishing boats 1y</v>
      </c>
      <c r="O67" s="25" t="s">
        <v>32</v>
      </c>
      <c r="P67" s="25" t="s">
        <v>33</v>
      </c>
      <c r="Q67" s="25"/>
      <c r="R67" s="25"/>
      <c r="S67" s="24" t="s">
        <v>34</v>
      </c>
      <c r="V67" s="16" t="str">
        <f t="shared" ca="1" si="6"/>
        <v>TD</v>
      </c>
      <c r="W67" s="14" t="str">
        <f t="shared" ca="1" si="6"/>
        <v>Wholesale and retail</v>
      </c>
      <c r="X67" s="3" t="str">
        <f>'EE investment costs'!D116</f>
        <v>TF-10</v>
      </c>
      <c r="Y67" s="3" t="str">
        <f>'EE investment costs'!E116</f>
        <v>Haulage Tractors, Trucks, Fishing boats</v>
      </c>
      <c r="AC67" s="123">
        <f>'EE investment costs'!C116</f>
        <v>1</v>
      </c>
      <c r="AD67" s="22"/>
    </row>
    <row r="68" spans="2:30">
      <c r="B68" s="14" t="str">
        <f t="shared" ca="1" si="0"/>
        <v>INDTDEFFMT-11</v>
      </c>
      <c r="C68" s="15" t="str">
        <f ca="1">"I"&amp;MID(B68,4,1)&amp;"D"&amp;MID(B68,9,2)</f>
        <v>ITDMT</v>
      </c>
      <c r="D68" s="16">
        <f>'EE investment costs'!$F$15</f>
        <v>2016</v>
      </c>
      <c r="E68" s="14">
        <f>VLOOKUP(X68,'EE investment costs'!$D$56:$R$656,15,0)</f>
        <v>3.875</v>
      </c>
      <c r="F68" s="17">
        <f ca="1">INDEX('EE investment costs'!$D$56:$R$656,MATCH(X68,'EE investment costs'!$D$56:$D$656,0),MATCH($V$8,'EE investment costs'!$D$56:$R$56,0))</f>
        <v>87.206253631299859</v>
      </c>
      <c r="I68" s="18">
        <v>1</v>
      </c>
      <c r="J68" s="18">
        <v>1</v>
      </c>
      <c r="K68" s="14">
        <f t="shared" ca="1" si="5"/>
        <v>8</v>
      </c>
      <c r="L68" s="23"/>
      <c r="M68" s="20" t="str">
        <f t="shared" ca="1" si="1"/>
        <v>INDTDEFFMT-11</v>
      </c>
      <c r="N68" s="21" t="str">
        <f t="shared" ca="1" si="4"/>
        <v>Wholesale and retail Saving Tech-Heat Medium Temp. up to 150C 1.1y</v>
      </c>
      <c r="O68" s="21" t="s">
        <v>32</v>
      </c>
      <c r="P68" s="21" t="s">
        <v>33</v>
      </c>
      <c r="Q68" s="21"/>
      <c r="R68" s="21"/>
      <c r="S68" s="20" t="s">
        <v>34</v>
      </c>
      <c r="V68" s="16" t="str">
        <f t="shared" ca="1" si="6"/>
        <v>TD</v>
      </c>
      <c r="W68" s="14" t="str">
        <f t="shared" ca="1" si="6"/>
        <v>Wholesale and retail</v>
      </c>
      <c r="X68" s="3" t="str">
        <f>'EE investment costs'!D117</f>
        <v>MT-11</v>
      </c>
      <c r="Y68" s="3" t="str">
        <f>'EE investment costs'!E117</f>
        <v>Heat Medium Temp. up to 150C</v>
      </c>
      <c r="AC68" s="123">
        <f>'EE investment costs'!C117</f>
        <v>1.1000000000000001</v>
      </c>
      <c r="AD68" s="22"/>
    </row>
    <row r="69" spans="2:30">
      <c r="B69" s="14" t="str">
        <f t="shared" ca="1" si="0"/>
        <v>INDTDEFFHT-11</v>
      </c>
      <c r="C69" s="15" t="str">
        <f t="shared" ca="1" si="3"/>
        <v>ITDHT</v>
      </c>
      <c r="D69" s="16">
        <f>'EE investment costs'!$F$15</f>
        <v>2016</v>
      </c>
      <c r="E69" s="14">
        <f>VLOOKUP(X69,'EE investment costs'!$D$56:$R$656,15,0)</f>
        <v>3.1</v>
      </c>
      <c r="F69" s="17">
        <f ca="1">INDEX('EE investment costs'!$D$56:$R$656,MATCH(X69,'EE investment costs'!$D$56:$D$656,0),MATCH($V$8,'EE investment costs'!$D$56:$R$56,0))</f>
        <v>97.440341708592584</v>
      </c>
      <c r="I69" s="18">
        <v>1</v>
      </c>
      <c r="J69" s="18">
        <v>1</v>
      </c>
      <c r="K69" s="14">
        <f t="shared" ca="1" si="5"/>
        <v>8</v>
      </c>
      <c r="L69" s="23"/>
      <c r="M69" s="19" t="str">
        <f t="shared" ca="1" si="1"/>
        <v>INDTDEFFHT-11</v>
      </c>
      <c r="N69" s="23" t="str">
        <f t="shared" ca="1" si="4"/>
        <v>Wholesale and retail Saving Tech-Heat High Temp. over 150C 1.1y</v>
      </c>
      <c r="O69" s="23" t="s">
        <v>32</v>
      </c>
      <c r="P69" s="23" t="s">
        <v>33</v>
      </c>
      <c r="Q69" s="23"/>
      <c r="R69" s="23"/>
      <c r="S69" s="19" t="s">
        <v>34</v>
      </c>
      <c r="V69" s="16" t="str">
        <f t="shared" ca="1" si="6"/>
        <v>TD</v>
      </c>
      <c r="W69" s="14" t="str">
        <f t="shared" ca="1" si="6"/>
        <v>Wholesale and retail</v>
      </c>
      <c r="X69" s="3" t="str">
        <f>'EE investment costs'!D118</f>
        <v>HT-11</v>
      </c>
      <c r="Y69" s="3" t="str">
        <f>'EE investment costs'!E118</f>
        <v>Heat High Temp. over 150C</v>
      </c>
      <c r="AC69" s="123">
        <f>'EE investment costs'!C118</f>
        <v>1.1000000000000001</v>
      </c>
      <c r="AD69" s="22"/>
    </row>
    <row r="70" spans="2:30">
      <c r="B70" s="14" t="str">
        <f t="shared" ca="1" si="0"/>
        <v>INDTDEFFRH-11</v>
      </c>
      <c r="C70" s="15" t="str">
        <f t="shared" ca="1" si="3"/>
        <v>ITDRH</v>
      </c>
      <c r="D70" s="16">
        <f>'EE investment costs'!$F$15</f>
        <v>2016</v>
      </c>
      <c r="E70" s="14">
        <f>VLOOKUP(X70,'EE investment costs'!$D$56:$R$656,15,0)</f>
        <v>12.4</v>
      </c>
      <c r="F70" s="17">
        <f ca="1">INDEX('EE investment costs'!$D$56:$R$656,MATCH(X70,'EE investment costs'!$D$56:$D$656,0),MATCH($V$8,'EE investment costs'!$D$56:$R$56,0))</f>
        <v>0</v>
      </c>
      <c r="I70" s="18">
        <v>1</v>
      </c>
      <c r="J70" s="18">
        <v>1</v>
      </c>
      <c r="K70" s="14">
        <f t="shared" ca="1" si="5"/>
        <v>8</v>
      </c>
      <c r="L70" s="23"/>
      <c r="M70" s="19" t="str">
        <f t="shared" ca="1" si="1"/>
        <v>INDTDEFFRH-11</v>
      </c>
      <c r="N70" s="23" t="str">
        <f t="shared" ca="1" si="4"/>
        <v>Wholesale and retail Saving Tech-Heat Room Heat 1.1y</v>
      </c>
      <c r="O70" s="23" t="s">
        <v>32</v>
      </c>
      <c r="P70" s="23" t="s">
        <v>33</v>
      </c>
      <c r="Q70" s="23"/>
      <c r="R70" s="23"/>
      <c r="S70" s="19" t="s">
        <v>34</v>
      </c>
      <c r="V70" s="16" t="str">
        <f t="shared" ca="1" si="6"/>
        <v>TD</v>
      </c>
      <c r="W70" s="14" t="str">
        <f t="shared" ca="1" si="6"/>
        <v>Wholesale and retail</v>
      </c>
      <c r="X70" s="3" t="str">
        <f>'EE investment costs'!D119</f>
        <v>RH-11</v>
      </c>
      <c r="Y70" s="3" t="str">
        <f>'EE investment costs'!E119</f>
        <v>Heat Room Heat</v>
      </c>
      <c r="AC70" s="123">
        <f>'EE investment costs'!C119</f>
        <v>1.1000000000000001</v>
      </c>
      <c r="AD70" s="22"/>
    </row>
    <row r="71" spans="2:30">
      <c r="B71" s="14" t="str">
        <f t="shared" ca="1" si="0"/>
        <v>INDTDEFFLA-11</v>
      </c>
      <c r="C71" s="15" t="str">
        <f t="shared" ca="1" si="3"/>
        <v>ITDLA</v>
      </c>
      <c r="D71" s="16">
        <f>'EE investment costs'!$F$15</f>
        <v>2016</v>
      </c>
      <c r="E71" s="14">
        <f>VLOOKUP(X71,'EE investment costs'!$D$56:$R$656,15,0)</f>
        <v>3.0940000000000003</v>
      </c>
      <c r="F71" s="17">
        <f ca="1">INDEX('EE investment costs'!$D$56:$R$656,MATCH(X71,'EE investment costs'!$D$56:$D$656,0),MATCH($V$8,'EE investment costs'!$D$56:$R$56,0))</f>
        <v>160.14633032767657</v>
      </c>
      <c r="I71" s="18">
        <v>1</v>
      </c>
      <c r="J71" s="18">
        <v>1</v>
      </c>
      <c r="K71" s="14">
        <f t="shared" ca="1" si="5"/>
        <v>8</v>
      </c>
      <c r="L71" s="23"/>
      <c r="M71" s="19" t="str">
        <f t="shared" ca="1" si="1"/>
        <v>INDTDEFFLA-11</v>
      </c>
      <c r="N71" s="23" t="str">
        <f t="shared" ca="1" si="4"/>
        <v>Wholesale and retail Saving Tech-Light 1.1y</v>
      </c>
      <c r="O71" s="23" t="s">
        <v>32</v>
      </c>
      <c r="P71" s="23" t="s">
        <v>33</v>
      </c>
      <c r="Q71" s="23"/>
      <c r="R71" s="23"/>
      <c r="S71" s="19" t="s">
        <v>34</v>
      </c>
      <c r="V71" s="16" t="str">
        <f t="shared" ca="1" si="6"/>
        <v>TD</v>
      </c>
      <c r="W71" s="14" t="str">
        <f t="shared" ca="1" si="6"/>
        <v>Wholesale and retail</v>
      </c>
      <c r="X71" s="3" t="str">
        <f>'EE investment costs'!D120</f>
        <v>LA-11</v>
      </c>
      <c r="Y71" s="3" t="str">
        <f>'EE investment costs'!E120</f>
        <v>Light</v>
      </c>
      <c r="AC71" s="123">
        <f>'EE investment costs'!C120</f>
        <v>1.1000000000000001</v>
      </c>
      <c r="AD71" s="22"/>
    </row>
    <row r="72" spans="2:30">
      <c r="B72" s="14" t="str">
        <f t="shared" ref="B72:B135" ca="1" si="7">M72</f>
        <v>INDTDEFFEM-11</v>
      </c>
      <c r="C72" s="15" t="str">
        <f t="shared" ca="1" si="3"/>
        <v>ITDEM</v>
      </c>
      <c r="D72" s="16">
        <f>'EE investment costs'!$F$15</f>
        <v>2016</v>
      </c>
      <c r="E72" s="14">
        <f>VLOOKUP(X72,'EE investment costs'!$D$56:$R$656,15,0)</f>
        <v>3.2486999999999995</v>
      </c>
      <c r="F72" s="17">
        <f ca="1">INDEX('EE investment costs'!$D$56:$R$656,MATCH(X72,'EE investment costs'!$D$56:$D$656,0),MATCH($V$8,'EE investment costs'!$D$56:$R$56,0))</f>
        <v>159.07379747958521</v>
      </c>
      <c r="I72" s="18">
        <v>1</v>
      </c>
      <c r="J72" s="18">
        <v>1</v>
      </c>
      <c r="K72" s="14">
        <f t="shared" ca="1" si="5"/>
        <v>8</v>
      </c>
      <c r="L72" s="23"/>
      <c r="M72" s="19" t="str">
        <f t="shared" ref="M72:M135" ca="1" si="8">CONCATENATE("IND",$V$8,"EFF",$X72)</f>
        <v>INDTDEFFEM-11</v>
      </c>
      <c r="N72" s="23" t="str">
        <f t="shared" ca="1" si="4"/>
        <v>Wholesale and retail Saving Tech-Electric Motors 1.1y</v>
      </c>
      <c r="O72" s="23" t="s">
        <v>32</v>
      </c>
      <c r="P72" s="23" t="s">
        <v>33</v>
      </c>
      <c r="Q72" s="23"/>
      <c r="R72" s="23"/>
      <c r="S72" s="19" t="s">
        <v>34</v>
      </c>
      <c r="V72" s="16" t="str">
        <f t="shared" ca="1" si="6"/>
        <v>TD</v>
      </c>
      <c r="W72" s="14" t="str">
        <f t="shared" ca="1" si="6"/>
        <v>Wholesale and retail</v>
      </c>
      <c r="X72" s="3" t="str">
        <f>'EE investment costs'!D121</f>
        <v>EM-11</v>
      </c>
      <c r="Y72" s="3" t="str">
        <f>'EE investment costs'!E121</f>
        <v>Electric Motors</v>
      </c>
      <c r="AC72" s="123">
        <f>'EE investment costs'!C121</f>
        <v>1.1000000000000001</v>
      </c>
      <c r="AD72" s="22"/>
    </row>
    <row r="73" spans="2:30">
      <c r="B73" s="14" t="str">
        <f t="shared" ca="1" si="7"/>
        <v>INDTDEFFTF-11</v>
      </c>
      <c r="C73" s="15" t="str">
        <f t="shared" ref="C73:C127" ca="1" si="9">"I"&amp;MID(B73,4,1)&amp;"D"&amp;MID(B73,9,2)</f>
        <v>ITDTF</v>
      </c>
      <c r="D73" s="16">
        <f>'EE investment costs'!$F$15</f>
        <v>2016</v>
      </c>
      <c r="E73" s="14">
        <f>VLOOKUP(X73,'EE investment costs'!$D$56:$R$656,15,0)</f>
        <v>5.1099999999999994</v>
      </c>
      <c r="F73" s="17">
        <f ca="1">INDEX('EE investment costs'!$D$56:$R$656,MATCH(X73,'EE investment costs'!$D$56:$D$656,0),MATCH($V$8,'EE investment costs'!$D$56:$R$56,0))</f>
        <v>161.63081076833683</v>
      </c>
      <c r="I73" s="18">
        <v>1</v>
      </c>
      <c r="J73" s="18">
        <v>1</v>
      </c>
      <c r="K73" s="14">
        <f t="shared" ca="1" si="5"/>
        <v>8</v>
      </c>
      <c r="L73" s="23"/>
      <c r="M73" s="19" t="str">
        <f t="shared" ca="1" si="8"/>
        <v>INDTDEFFTF-11</v>
      </c>
      <c r="N73" s="23" t="str">
        <f t="shared" ref="N73:N136" ca="1" si="10">$W$8&amp;" Saving Tech"&amp;"-"&amp;$Y73&amp;" "&amp;AC73&amp;"y"</f>
        <v>Wholesale and retail Saving Tech-Haulage Tractors, Trucks, Fishing boats 1.1y</v>
      </c>
      <c r="O73" s="23" t="s">
        <v>32</v>
      </c>
      <c r="P73" s="23" t="s">
        <v>33</v>
      </c>
      <c r="Q73" s="23"/>
      <c r="R73" s="23"/>
      <c r="S73" s="19" t="s">
        <v>34</v>
      </c>
      <c r="V73" s="16" t="str">
        <f t="shared" ca="1" si="6"/>
        <v>TD</v>
      </c>
      <c r="W73" s="14" t="str">
        <f t="shared" ca="1" si="6"/>
        <v>Wholesale and retail</v>
      </c>
      <c r="X73" s="3" t="str">
        <f>'EE investment costs'!D122</f>
        <v>TF-11</v>
      </c>
      <c r="Y73" s="3" t="str">
        <f>'EE investment costs'!E122</f>
        <v>Haulage Tractors, Trucks, Fishing boats</v>
      </c>
      <c r="AC73" s="123">
        <f>'EE investment costs'!C122</f>
        <v>1.1000000000000001</v>
      </c>
      <c r="AD73" s="22"/>
    </row>
    <row r="74" spans="2:30">
      <c r="B74" s="14" t="str">
        <f t="shared" ca="1" si="7"/>
        <v>INDTDEFFMT-12</v>
      </c>
      <c r="C74" s="15" t="str">
        <f t="shared" ca="1" si="9"/>
        <v>ITDMT</v>
      </c>
      <c r="D74" s="16">
        <f>'EE investment costs'!$F$15</f>
        <v>2016</v>
      </c>
      <c r="E74" s="14">
        <f>VLOOKUP(X74,'EE investment costs'!$D$56:$R$656,15,0)</f>
        <v>4</v>
      </c>
      <c r="F74" s="17">
        <f ca="1">INDEX('EE investment costs'!$D$56:$R$656,MATCH(X74,'EE investment costs'!$D$56:$D$656,0),MATCH($V$8,'EE investment costs'!$D$56:$R$56,0))</f>
        <v>106.60496326000246</v>
      </c>
      <c r="I74" s="18">
        <v>1</v>
      </c>
      <c r="J74" s="18">
        <v>1</v>
      </c>
      <c r="K74" s="14">
        <f t="shared" ref="K74:K137" ca="1" si="11">IF(F74&lt;500,1,0)+IF(F74&lt;600,1,0)+IF(F74&lt;700,1,0)+IF(F74&lt;800,1,0)+IF(F74&lt;900,1,0)+IF(F74&lt;1000,1,0)+IF(F74&lt;1100,1,0)+IF(F74&lt;1200,1,0)</f>
        <v>8</v>
      </c>
      <c r="L74" s="23"/>
      <c r="M74" s="19" t="str">
        <f t="shared" ca="1" si="8"/>
        <v>INDTDEFFMT-12</v>
      </c>
      <c r="N74" s="23" t="str">
        <f t="shared" ca="1" si="10"/>
        <v>Wholesale and retail Saving Tech-Heat Medium Temp. up to 150C 1.2y</v>
      </c>
      <c r="O74" s="23" t="s">
        <v>32</v>
      </c>
      <c r="P74" s="23" t="s">
        <v>33</v>
      </c>
      <c r="Q74" s="23"/>
      <c r="R74" s="23"/>
      <c r="S74" s="19" t="s">
        <v>34</v>
      </c>
      <c r="V74" s="16" t="str">
        <f t="shared" ref="V74:W137" ca="1" si="12">V73</f>
        <v>TD</v>
      </c>
      <c r="W74" s="14" t="str">
        <f t="shared" ca="1" si="12"/>
        <v>Wholesale and retail</v>
      </c>
      <c r="X74" s="3" t="str">
        <f>'EE investment costs'!D123</f>
        <v>MT-12</v>
      </c>
      <c r="Y74" s="3" t="str">
        <f>'EE investment costs'!E123</f>
        <v>Heat Medium Temp. up to 150C</v>
      </c>
      <c r="AC74" s="123">
        <f>'EE investment costs'!C123</f>
        <v>1.2</v>
      </c>
      <c r="AD74" s="22"/>
    </row>
    <row r="75" spans="2:30">
      <c r="B75" s="14" t="str">
        <f t="shared" ca="1" si="7"/>
        <v>INDTDEFFHT-12</v>
      </c>
      <c r="C75" s="15" t="str">
        <f t="shared" ca="1" si="9"/>
        <v>ITDHT</v>
      </c>
      <c r="D75" s="16">
        <f>'EE investment costs'!$F$15</f>
        <v>2016</v>
      </c>
      <c r="E75" s="14">
        <f>VLOOKUP(X75,'EE investment costs'!$D$56:$R$656,15,0)</f>
        <v>3.2</v>
      </c>
      <c r="F75" s="17">
        <f ca="1">INDEX('EE investment costs'!$D$56:$R$656,MATCH(X75,'EE investment costs'!$D$56:$D$656,0),MATCH($V$8,'EE investment costs'!$D$56:$R$56,0))</f>
        <v>111.87594788764332</v>
      </c>
      <c r="I75" s="18">
        <v>1</v>
      </c>
      <c r="J75" s="18">
        <v>1</v>
      </c>
      <c r="K75" s="14">
        <f t="shared" ca="1" si="11"/>
        <v>8</v>
      </c>
      <c r="L75" s="23"/>
      <c r="M75" s="19" t="str">
        <f t="shared" ca="1" si="8"/>
        <v>INDTDEFFHT-12</v>
      </c>
      <c r="N75" s="23" t="str">
        <f t="shared" ca="1" si="10"/>
        <v>Wholesale and retail Saving Tech-Heat High Temp. over 150C 1.2y</v>
      </c>
      <c r="O75" s="23" t="s">
        <v>32</v>
      </c>
      <c r="P75" s="23" t="s">
        <v>33</v>
      </c>
      <c r="Q75" s="23"/>
      <c r="R75" s="23"/>
      <c r="S75" s="19" t="s">
        <v>34</v>
      </c>
      <c r="V75" s="16" t="str">
        <f t="shared" ca="1" si="12"/>
        <v>TD</v>
      </c>
      <c r="W75" s="14" t="str">
        <f t="shared" ca="1" si="12"/>
        <v>Wholesale and retail</v>
      </c>
      <c r="X75" s="3" t="str">
        <f>'EE investment costs'!D124</f>
        <v>HT-12</v>
      </c>
      <c r="Y75" s="3" t="str">
        <f>'EE investment costs'!E124</f>
        <v>Heat High Temp. over 150C</v>
      </c>
      <c r="AC75" s="123">
        <f>'EE investment costs'!C124</f>
        <v>1.2</v>
      </c>
      <c r="AD75" s="22"/>
    </row>
    <row r="76" spans="2:30">
      <c r="B76" s="14" t="str">
        <f t="shared" ca="1" si="7"/>
        <v>INDTDEFFRH-12</v>
      </c>
      <c r="C76" s="15" t="str">
        <f t="shared" ca="1" si="9"/>
        <v>ITDRH</v>
      </c>
      <c r="D76" s="16">
        <f>'EE investment costs'!$F$15</f>
        <v>2016</v>
      </c>
      <c r="E76" s="14">
        <f>VLOOKUP(X76,'EE investment costs'!$D$56:$R$656,15,0)</f>
        <v>12.8</v>
      </c>
      <c r="F76" s="17">
        <f ca="1">INDEX('EE investment costs'!$D$56:$R$656,MATCH(X76,'EE investment costs'!$D$56:$D$656,0),MATCH($V$8,'EE investment costs'!$D$56:$R$56,0))</f>
        <v>0</v>
      </c>
      <c r="I76" s="18">
        <v>1</v>
      </c>
      <c r="J76" s="18">
        <v>1</v>
      </c>
      <c r="K76" s="14">
        <f t="shared" ca="1" si="11"/>
        <v>8</v>
      </c>
      <c r="L76" s="23"/>
      <c r="M76" s="19" t="str">
        <f t="shared" ca="1" si="8"/>
        <v>INDTDEFFRH-12</v>
      </c>
      <c r="N76" s="23" t="str">
        <f t="shared" ca="1" si="10"/>
        <v>Wholesale and retail Saving Tech-Heat Room Heat 1.2y</v>
      </c>
      <c r="O76" s="23" t="s">
        <v>32</v>
      </c>
      <c r="P76" s="23" t="s">
        <v>33</v>
      </c>
      <c r="Q76" s="23"/>
      <c r="R76" s="23"/>
      <c r="S76" s="19" t="s">
        <v>34</v>
      </c>
      <c r="V76" s="16" t="str">
        <f t="shared" ca="1" si="12"/>
        <v>TD</v>
      </c>
      <c r="W76" s="14" t="str">
        <f t="shared" ca="1" si="12"/>
        <v>Wholesale and retail</v>
      </c>
      <c r="X76" s="3" t="str">
        <f>'EE investment costs'!D125</f>
        <v>RH-12</v>
      </c>
      <c r="Y76" s="3" t="str">
        <f>'EE investment costs'!E125</f>
        <v>Heat Room Heat</v>
      </c>
      <c r="AC76" s="123">
        <f>'EE investment costs'!C125</f>
        <v>1.2</v>
      </c>
      <c r="AD76" s="22"/>
    </row>
    <row r="77" spans="2:30">
      <c r="B77" s="14" t="str">
        <f t="shared" ca="1" si="7"/>
        <v>INDTDEFFLA-12</v>
      </c>
      <c r="C77" s="15" t="str">
        <f t="shared" ca="1" si="9"/>
        <v>ITDLA</v>
      </c>
      <c r="D77" s="16">
        <f>'EE investment costs'!$F$15</f>
        <v>2016</v>
      </c>
      <c r="E77" s="14">
        <f>VLOOKUP(X77,'EE investment costs'!$D$56:$R$656,15,0)</f>
        <v>3.1280000000000001</v>
      </c>
      <c r="F77" s="17">
        <f ca="1">INDEX('EE investment costs'!$D$56:$R$656,MATCH(X77,'EE investment costs'!$D$56:$D$656,0),MATCH($V$8,'EE investment costs'!$D$56:$R$56,0))</f>
        <v>215.71326616146848</v>
      </c>
      <c r="I77" s="18">
        <v>1</v>
      </c>
      <c r="J77" s="18">
        <v>1</v>
      </c>
      <c r="K77" s="14">
        <f t="shared" ca="1" si="11"/>
        <v>8</v>
      </c>
      <c r="L77" s="23"/>
      <c r="M77" s="19" t="str">
        <f t="shared" ca="1" si="8"/>
        <v>INDTDEFFLA-12</v>
      </c>
      <c r="N77" s="23" t="str">
        <f t="shared" ca="1" si="10"/>
        <v>Wholesale and retail Saving Tech-Light 1.2y</v>
      </c>
      <c r="O77" s="23" t="s">
        <v>32</v>
      </c>
      <c r="P77" s="23" t="s">
        <v>33</v>
      </c>
      <c r="Q77" s="23"/>
      <c r="R77" s="23"/>
      <c r="S77" s="19" t="s">
        <v>34</v>
      </c>
      <c r="V77" s="16" t="str">
        <f t="shared" ca="1" si="12"/>
        <v>TD</v>
      </c>
      <c r="W77" s="14" t="str">
        <f t="shared" ca="1" si="12"/>
        <v>Wholesale and retail</v>
      </c>
      <c r="X77" s="3" t="str">
        <f>'EE investment costs'!D126</f>
        <v>LA-12</v>
      </c>
      <c r="Y77" s="3" t="str">
        <f>'EE investment costs'!E126</f>
        <v>Light</v>
      </c>
      <c r="AC77" s="123">
        <f>'EE investment costs'!C126</f>
        <v>1.2</v>
      </c>
      <c r="AD77" s="22"/>
    </row>
    <row r="78" spans="2:30">
      <c r="B78" s="14" t="str">
        <f t="shared" ca="1" si="7"/>
        <v>INDTDEFFEM-12</v>
      </c>
      <c r="C78" s="15" t="str">
        <f t="shared" ca="1" si="9"/>
        <v>ITDEM</v>
      </c>
      <c r="D78" s="16">
        <f>'EE investment costs'!$F$15</f>
        <v>2016</v>
      </c>
      <c r="E78" s="14">
        <f>VLOOKUP(X78,'EE investment costs'!$D$56:$R$656,15,0)</f>
        <v>3.2843999999999998</v>
      </c>
      <c r="F78" s="17">
        <f ca="1">INDEX('EE investment costs'!$D$56:$R$656,MATCH(X78,'EE investment costs'!$D$56:$D$656,0),MATCH($V$8,'EE investment costs'!$D$56:$R$56,0))</f>
        <v>210.61873234021937</v>
      </c>
      <c r="I78" s="18">
        <v>1</v>
      </c>
      <c r="J78" s="18">
        <v>1</v>
      </c>
      <c r="K78" s="14">
        <f t="shared" ca="1" si="11"/>
        <v>8</v>
      </c>
      <c r="L78" s="23"/>
      <c r="M78" s="19" t="str">
        <f t="shared" ca="1" si="8"/>
        <v>INDTDEFFEM-12</v>
      </c>
      <c r="N78" s="23" t="str">
        <f t="shared" ca="1" si="10"/>
        <v>Wholesale and retail Saving Tech-Electric Motors 1.2y</v>
      </c>
      <c r="O78" s="23" t="s">
        <v>32</v>
      </c>
      <c r="P78" s="23" t="s">
        <v>33</v>
      </c>
      <c r="Q78" s="23"/>
      <c r="R78" s="23"/>
      <c r="S78" s="19" t="s">
        <v>34</v>
      </c>
      <c r="V78" s="16" t="str">
        <f t="shared" ca="1" si="12"/>
        <v>TD</v>
      </c>
      <c r="W78" s="14" t="str">
        <f t="shared" ca="1" si="12"/>
        <v>Wholesale and retail</v>
      </c>
      <c r="X78" s="3" t="str">
        <f>'EE investment costs'!D127</f>
        <v>EM-12</v>
      </c>
      <c r="Y78" s="3" t="str">
        <f>'EE investment costs'!E127</f>
        <v>Electric Motors</v>
      </c>
      <c r="AC78" s="123">
        <f>'EE investment costs'!C127</f>
        <v>1.2</v>
      </c>
      <c r="AD78" s="22"/>
    </row>
    <row r="79" spans="2:30">
      <c r="B79" s="14" t="str">
        <f t="shared" ca="1" si="7"/>
        <v>INDTDEFFTF-12</v>
      </c>
      <c r="C79" s="15" t="str">
        <f t="shared" ca="1" si="9"/>
        <v>ITDTF</v>
      </c>
      <c r="D79" s="16">
        <f>'EE investment costs'!$F$15</f>
        <v>2016</v>
      </c>
      <c r="E79" s="14">
        <f>VLOOKUP(X79,'EE investment costs'!$D$56:$R$656,15,0)</f>
        <v>5.3199999999999985</v>
      </c>
      <c r="F79" s="17">
        <f ca="1">INDEX('EE investment costs'!$D$56:$R$656,MATCH(X79,'EE investment costs'!$D$56:$D$656,0),MATCH($V$8,'EE investment costs'!$D$56:$R$56,0))</f>
        <v>176.32452083818563</v>
      </c>
      <c r="I79" s="18">
        <v>1</v>
      </c>
      <c r="J79" s="18">
        <v>1</v>
      </c>
      <c r="K79" s="14">
        <f t="shared" ca="1" si="11"/>
        <v>8</v>
      </c>
      <c r="L79" s="23"/>
      <c r="M79" s="19" t="str">
        <f t="shared" ca="1" si="8"/>
        <v>INDTDEFFTF-12</v>
      </c>
      <c r="N79" s="23" t="str">
        <f t="shared" ca="1" si="10"/>
        <v>Wholesale and retail Saving Tech-Haulage Tractors, Trucks, Fishing boats 1.2y</v>
      </c>
      <c r="O79" s="23" t="s">
        <v>32</v>
      </c>
      <c r="P79" s="23" t="s">
        <v>33</v>
      </c>
      <c r="Q79" s="23"/>
      <c r="R79" s="23"/>
      <c r="S79" s="19" t="s">
        <v>34</v>
      </c>
      <c r="V79" s="16" t="str">
        <f t="shared" ca="1" si="12"/>
        <v>TD</v>
      </c>
      <c r="W79" s="14" t="str">
        <f t="shared" ca="1" si="12"/>
        <v>Wholesale and retail</v>
      </c>
      <c r="X79" s="3" t="str">
        <f>'EE investment costs'!D128</f>
        <v>TF-12</v>
      </c>
      <c r="Y79" s="3" t="str">
        <f>'EE investment costs'!E128</f>
        <v>Haulage Tractors, Trucks, Fishing boats</v>
      </c>
      <c r="AC79" s="123">
        <f>'EE investment costs'!C128</f>
        <v>1.2</v>
      </c>
      <c r="AD79" s="22"/>
    </row>
    <row r="80" spans="2:30">
      <c r="B80" s="14" t="str">
        <f t="shared" ca="1" si="7"/>
        <v>INDTDEFFMT-13</v>
      </c>
      <c r="C80" s="15" t="str">
        <f t="shared" ca="1" si="9"/>
        <v>ITDMT</v>
      </c>
      <c r="D80" s="16">
        <f>'EE investment costs'!$F$15</f>
        <v>2016</v>
      </c>
      <c r="E80" s="14">
        <f>VLOOKUP(X80,'EE investment costs'!$D$56:$R$656,15,0)</f>
        <v>4.125</v>
      </c>
      <c r="F80" s="17">
        <f ca="1">INDEX('EE investment costs'!$D$56:$R$656,MATCH(X80,'EE investment costs'!$D$56:$D$656,0),MATCH($V$8,'EE investment costs'!$D$56:$R$56,0))</f>
        <v>126.0036728887051</v>
      </c>
      <c r="I80" s="18">
        <v>1</v>
      </c>
      <c r="J80" s="18">
        <v>1</v>
      </c>
      <c r="K80" s="14">
        <f t="shared" ca="1" si="11"/>
        <v>8</v>
      </c>
      <c r="M80" s="19" t="str">
        <f t="shared" ca="1" si="8"/>
        <v>INDTDEFFMT-13</v>
      </c>
      <c r="N80" s="23" t="str">
        <f t="shared" ca="1" si="10"/>
        <v>Wholesale and retail Saving Tech-Heat Medium Temp. up to 150C 1.3y</v>
      </c>
      <c r="O80" s="23" t="s">
        <v>32</v>
      </c>
      <c r="P80" s="23" t="s">
        <v>33</v>
      </c>
      <c r="Q80" s="23"/>
      <c r="R80" s="23"/>
      <c r="S80" s="19" t="s">
        <v>34</v>
      </c>
      <c r="V80" s="16" t="str">
        <f t="shared" ca="1" si="12"/>
        <v>TD</v>
      </c>
      <c r="W80" s="14" t="str">
        <f t="shared" ca="1" si="12"/>
        <v>Wholesale and retail</v>
      </c>
      <c r="X80" s="3" t="str">
        <f>'EE investment costs'!D129</f>
        <v>MT-13</v>
      </c>
      <c r="Y80" s="3" t="str">
        <f>'EE investment costs'!E129</f>
        <v>Heat Medium Temp. up to 150C</v>
      </c>
      <c r="AC80" s="123">
        <f>'EE investment costs'!C129</f>
        <v>1.3</v>
      </c>
      <c r="AD80" s="22"/>
    </row>
    <row r="81" spans="2:30">
      <c r="B81" s="14" t="str">
        <f t="shared" ca="1" si="7"/>
        <v>INDTDEFFHT-13</v>
      </c>
      <c r="C81" s="15" t="str">
        <f t="shared" ca="1" si="9"/>
        <v>ITDHT</v>
      </c>
      <c r="D81" s="16">
        <f>'EE investment costs'!$F$15</f>
        <v>2016</v>
      </c>
      <c r="E81" s="14">
        <f>VLOOKUP(X81,'EE investment costs'!$D$56:$R$656,15,0)</f>
        <v>3.3</v>
      </c>
      <c r="F81" s="17">
        <f ca="1">INDEX('EE investment costs'!$D$56:$R$656,MATCH(X81,'EE investment costs'!$D$56:$D$656,0),MATCH($V$8,'EE investment costs'!$D$56:$R$56,0))</f>
        <v>126.3115540666941</v>
      </c>
      <c r="I81" s="18">
        <v>1</v>
      </c>
      <c r="J81" s="18">
        <v>1</v>
      </c>
      <c r="K81" s="14">
        <f t="shared" ca="1" si="11"/>
        <v>8</v>
      </c>
      <c r="M81" s="19" t="str">
        <f t="shared" ca="1" si="8"/>
        <v>INDTDEFFHT-13</v>
      </c>
      <c r="N81" s="23" t="str">
        <f t="shared" ca="1" si="10"/>
        <v>Wholesale and retail Saving Tech-Heat High Temp. over 150C 1.3y</v>
      </c>
      <c r="O81" s="23" t="s">
        <v>32</v>
      </c>
      <c r="P81" s="23" t="s">
        <v>33</v>
      </c>
      <c r="Q81" s="23"/>
      <c r="R81" s="23"/>
      <c r="S81" s="19" t="s">
        <v>34</v>
      </c>
      <c r="V81" s="16" t="str">
        <f t="shared" ca="1" si="12"/>
        <v>TD</v>
      </c>
      <c r="W81" s="14" t="str">
        <f t="shared" ca="1" si="12"/>
        <v>Wholesale and retail</v>
      </c>
      <c r="X81" s="3" t="str">
        <f>'EE investment costs'!D130</f>
        <v>HT-13</v>
      </c>
      <c r="Y81" s="3" t="str">
        <f>'EE investment costs'!E130</f>
        <v>Heat High Temp. over 150C</v>
      </c>
      <c r="AC81" s="123">
        <f>'EE investment costs'!C130</f>
        <v>1.3</v>
      </c>
      <c r="AD81" s="22"/>
    </row>
    <row r="82" spans="2:30">
      <c r="B82" s="14" t="str">
        <f t="shared" ca="1" si="7"/>
        <v>INDTDEFFRH-13</v>
      </c>
      <c r="C82" s="15" t="str">
        <f t="shared" ca="1" si="9"/>
        <v>ITDRH</v>
      </c>
      <c r="D82" s="16">
        <f>'EE investment costs'!$F$15</f>
        <v>2016</v>
      </c>
      <c r="E82" s="14">
        <f>VLOOKUP(X82,'EE investment costs'!$D$56:$R$656,15,0)</f>
        <v>13.2</v>
      </c>
      <c r="F82" s="17">
        <f ca="1">INDEX('EE investment costs'!$D$56:$R$656,MATCH(X82,'EE investment costs'!$D$56:$D$656,0),MATCH($V$8,'EE investment costs'!$D$56:$R$56,0))</f>
        <v>0</v>
      </c>
      <c r="I82" s="18">
        <v>1</v>
      </c>
      <c r="J82" s="18">
        <v>1</v>
      </c>
      <c r="K82" s="14">
        <f t="shared" ca="1" si="11"/>
        <v>8</v>
      </c>
      <c r="M82" s="19" t="str">
        <f t="shared" ca="1" si="8"/>
        <v>INDTDEFFRH-13</v>
      </c>
      <c r="N82" s="23" t="str">
        <f t="shared" ca="1" si="10"/>
        <v>Wholesale and retail Saving Tech-Heat Room Heat 1.3y</v>
      </c>
      <c r="O82" s="23" t="s">
        <v>32</v>
      </c>
      <c r="P82" s="23" t="s">
        <v>33</v>
      </c>
      <c r="Q82" s="23"/>
      <c r="R82" s="23"/>
      <c r="S82" s="19" t="s">
        <v>34</v>
      </c>
      <c r="V82" s="16" t="str">
        <f t="shared" ca="1" si="12"/>
        <v>TD</v>
      </c>
      <c r="W82" s="14" t="str">
        <f t="shared" ca="1" si="12"/>
        <v>Wholesale and retail</v>
      </c>
      <c r="X82" s="3" t="str">
        <f>'EE investment costs'!D131</f>
        <v>RH-13</v>
      </c>
      <c r="Y82" s="3" t="str">
        <f>'EE investment costs'!E131</f>
        <v>Heat Room Heat</v>
      </c>
      <c r="AC82" s="123">
        <f>'EE investment costs'!C131</f>
        <v>1.3</v>
      </c>
      <c r="AD82" s="22"/>
    </row>
    <row r="83" spans="2:30">
      <c r="B83" s="14" t="str">
        <f t="shared" ca="1" si="7"/>
        <v>INDTDEFFLA-13</v>
      </c>
      <c r="C83" s="15" t="str">
        <f t="shared" ca="1" si="9"/>
        <v>ITDLA</v>
      </c>
      <c r="D83" s="16">
        <f>'EE investment costs'!$F$15</f>
        <v>2016</v>
      </c>
      <c r="E83" s="14">
        <f>VLOOKUP(X83,'EE investment costs'!$D$56:$R$656,15,0)</f>
        <v>3.1619999999999999</v>
      </c>
      <c r="F83" s="17">
        <f ca="1">INDEX('EE investment costs'!$D$56:$R$656,MATCH(X83,'EE investment costs'!$D$56:$D$656,0),MATCH($V$8,'EE investment costs'!$D$56:$R$56,0))</f>
        <v>271.2802019952606</v>
      </c>
      <c r="I83" s="18">
        <v>1</v>
      </c>
      <c r="J83" s="18">
        <v>1</v>
      </c>
      <c r="K83" s="14">
        <f t="shared" ca="1" si="11"/>
        <v>8</v>
      </c>
      <c r="M83" s="19" t="str">
        <f t="shared" ca="1" si="8"/>
        <v>INDTDEFFLA-13</v>
      </c>
      <c r="N83" s="23" t="str">
        <f t="shared" ca="1" si="10"/>
        <v>Wholesale and retail Saving Tech-Light 1.3y</v>
      </c>
      <c r="O83" s="23" t="s">
        <v>32</v>
      </c>
      <c r="P83" s="23" t="s">
        <v>33</v>
      </c>
      <c r="Q83" s="23"/>
      <c r="R83" s="23"/>
      <c r="S83" s="19" t="s">
        <v>34</v>
      </c>
      <c r="V83" s="16" t="str">
        <f t="shared" ca="1" si="12"/>
        <v>TD</v>
      </c>
      <c r="W83" s="14" t="str">
        <f t="shared" ca="1" si="12"/>
        <v>Wholesale and retail</v>
      </c>
      <c r="X83" s="3" t="str">
        <f>'EE investment costs'!D132</f>
        <v>LA-13</v>
      </c>
      <c r="Y83" s="3" t="str">
        <f>'EE investment costs'!E132</f>
        <v>Light</v>
      </c>
      <c r="AC83" s="123">
        <f>'EE investment costs'!C132</f>
        <v>1.3</v>
      </c>
      <c r="AD83" s="22"/>
    </row>
    <row r="84" spans="2:30">
      <c r="B84" s="14" t="str">
        <f t="shared" ca="1" si="7"/>
        <v>INDTDEFFEM-13</v>
      </c>
      <c r="C84" s="15" t="str">
        <f t="shared" ca="1" si="9"/>
        <v>ITDEM</v>
      </c>
      <c r="D84" s="16">
        <f>'EE investment costs'!$F$15</f>
        <v>2016</v>
      </c>
      <c r="E84" s="14">
        <f>VLOOKUP(X84,'EE investment costs'!$D$56:$R$656,15,0)</f>
        <v>3.3200999999999996</v>
      </c>
      <c r="F84" s="17">
        <f ca="1">INDEX('EE investment costs'!$D$56:$R$656,MATCH(X84,'EE investment costs'!$D$56:$D$656,0),MATCH($V$8,'EE investment costs'!$D$56:$R$56,0))</f>
        <v>262.16366720085381</v>
      </c>
      <c r="I84" s="18">
        <v>1</v>
      </c>
      <c r="J84" s="18">
        <v>1</v>
      </c>
      <c r="K84" s="14">
        <f t="shared" ca="1" si="11"/>
        <v>8</v>
      </c>
      <c r="M84" s="19" t="str">
        <f t="shared" ca="1" si="8"/>
        <v>INDTDEFFEM-13</v>
      </c>
      <c r="N84" s="23" t="str">
        <f t="shared" ca="1" si="10"/>
        <v>Wholesale and retail Saving Tech-Electric Motors 1.3y</v>
      </c>
      <c r="O84" s="23" t="s">
        <v>32</v>
      </c>
      <c r="P84" s="23" t="s">
        <v>33</v>
      </c>
      <c r="Q84" s="23"/>
      <c r="R84" s="23"/>
      <c r="S84" s="19" t="s">
        <v>34</v>
      </c>
      <c r="V84" s="16" t="str">
        <f t="shared" ca="1" si="12"/>
        <v>TD</v>
      </c>
      <c r="W84" s="14" t="str">
        <f t="shared" ca="1" si="12"/>
        <v>Wholesale and retail</v>
      </c>
      <c r="X84" s="3" t="str">
        <f>'EE investment costs'!D133</f>
        <v>EM-13</v>
      </c>
      <c r="Y84" s="3" t="str">
        <f>'EE investment costs'!E133</f>
        <v>Electric Motors</v>
      </c>
      <c r="AC84" s="123">
        <f>'EE investment costs'!C133</f>
        <v>1.3</v>
      </c>
      <c r="AD84" s="22"/>
    </row>
    <row r="85" spans="2:30">
      <c r="B85" s="14" t="str">
        <f t="shared" ca="1" si="7"/>
        <v>INDTDEFFTF-13</v>
      </c>
      <c r="C85" s="15" t="str">
        <f t="shared" ca="1" si="9"/>
        <v>ITDTF</v>
      </c>
      <c r="D85" s="16">
        <f>'EE investment costs'!$F$15</f>
        <v>2016</v>
      </c>
      <c r="E85" s="14">
        <f>VLOOKUP(X85,'EE investment costs'!$D$56:$R$656,15,0)</f>
        <v>5.5299999999999994</v>
      </c>
      <c r="F85" s="17">
        <f ca="1">INDEX('EE investment costs'!$D$56:$R$656,MATCH(X85,'EE investment costs'!$D$56:$D$656,0),MATCH($V$8,'EE investment costs'!$D$56:$R$56,0))</f>
        <v>191.01823090803444</v>
      </c>
      <c r="I85" s="18">
        <v>1</v>
      </c>
      <c r="J85" s="18">
        <v>1</v>
      </c>
      <c r="K85" s="14">
        <f t="shared" ca="1" si="11"/>
        <v>8</v>
      </c>
      <c r="M85" s="19" t="str">
        <f t="shared" ca="1" si="8"/>
        <v>INDTDEFFTF-13</v>
      </c>
      <c r="N85" s="23" t="str">
        <f t="shared" ca="1" si="10"/>
        <v>Wholesale and retail Saving Tech-Haulage Tractors, Trucks, Fishing boats 1.3y</v>
      </c>
      <c r="O85" s="23" t="s">
        <v>32</v>
      </c>
      <c r="P85" s="23" t="s">
        <v>33</v>
      </c>
      <c r="Q85" s="23"/>
      <c r="R85" s="23"/>
      <c r="S85" s="19" t="s">
        <v>34</v>
      </c>
      <c r="V85" s="16" t="str">
        <f t="shared" ca="1" si="12"/>
        <v>TD</v>
      </c>
      <c r="W85" s="14" t="str">
        <f t="shared" ca="1" si="12"/>
        <v>Wholesale and retail</v>
      </c>
      <c r="X85" s="3" t="str">
        <f>'EE investment costs'!D134</f>
        <v>TF-13</v>
      </c>
      <c r="Y85" s="3" t="str">
        <f>'EE investment costs'!E134</f>
        <v>Haulage Tractors, Trucks, Fishing boats</v>
      </c>
      <c r="AC85" s="123">
        <f>'EE investment costs'!C134</f>
        <v>1.3</v>
      </c>
      <c r="AD85" s="22"/>
    </row>
    <row r="86" spans="2:30">
      <c r="B86" s="14" t="str">
        <f t="shared" ca="1" si="7"/>
        <v>INDTDEFFMT-14</v>
      </c>
      <c r="C86" s="15" t="str">
        <f t="shared" ca="1" si="9"/>
        <v>ITDMT</v>
      </c>
      <c r="D86" s="16">
        <f>'EE investment costs'!$F$15</f>
        <v>2016</v>
      </c>
      <c r="E86" s="14">
        <f>VLOOKUP(X86,'EE investment costs'!$D$56:$R$656,15,0)</f>
        <v>4.25</v>
      </c>
      <c r="F86" s="17">
        <f ca="1">INDEX('EE investment costs'!$D$56:$R$656,MATCH(X86,'EE investment costs'!$D$56:$D$656,0),MATCH($V$8,'EE investment costs'!$D$56:$R$56,0))</f>
        <v>145.40238251740769</v>
      </c>
      <c r="I86" s="18">
        <v>1</v>
      </c>
      <c r="J86" s="18">
        <v>1</v>
      </c>
      <c r="K86" s="14">
        <f t="shared" ca="1" si="11"/>
        <v>8</v>
      </c>
      <c r="L86" s="23"/>
      <c r="M86" s="19" t="str">
        <f t="shared" ca="1" si="8"/>
        <v>INDTDEFFMT-14</v>
      </c>
      <c r="N86" s="23" t="str">
        <f t="shared" ca="1" si="10"/>
        <v>Wholesale and retail Saving Tech-Heat Medium Temp. up to 150C 1.4y</v>
      </c>
      <c r="O86" s="23" t="s">
        <v>32</v>
      </c>
      <c r="P86" s="23" t="s">
        <v>33</v>
      </c>
      <c r="Q86" s="23"/>
      <c r="R86" s="23"/>
      <c r="S86" s="19" t="s">
        <v>34</v>
      </c>
      <c r="V86" s="16" t="str">
        <f t="shared" ca="1" si="12"/>
        <v>TD</v>
      </c>
      <c r="W86" s="14" t="str">
        <f t="shared" ca="1" si="12"/>
        <v>Wholesale and retail</v>
      </c>
      <c r="X86" s="3" t="str">
        <f>'EE investment costs'!D135</f>
        <v>MT-14</v>
      </c>
      <c r="Y86" s="3" t="str">
        <f>'EE investment costs'!E135</f>
        <v>Heat Medium Temp. up to 150C</v>
      </c>
      <c r="AC86" s="123">
        <f>'EE investment costs'!C135</f>
        <v>1.4</v>
      </c>
      <c r="AD86" s="22"/>
    </row>
    <row r="87" spans="2:30">
      <c r="B87" s="14" t="str">
        <f t="shared" ca="1" si="7"/>
        <v>INDTDEFFHT-14</v>
      </c>
      <c r="C87" s="15" t="str">
        <f t="shared" ca="1" si="9"/>
        <v>ITDHT</v>
      </c>
      <c r="D87" s="16">
        <f>'EE investment costs'!$F$15</f>
        <v>2016</v>
      </c>
      <c r="E87" s="14">
        <f>VLOOKUP(X87,'EE investment costs'!$D$56:$R$656,15,0)</f>
        <v>3.4</v>
      </c>
      <c r="F87" s="17">
        <f ca="1">INDEX('EE investment costs'!$D$56:$R$656,MATCH(X87,'EE investment costs'!$D$56:$D$656,0),MATCH($V$8,'EE investment costs'!$D$56:$R$56,0))</f>
        <v>140.74716024574482</v>
      </c>
      <c r="I87" s="18">
        <v>1</v>
      </c>
      <c r="J87" s="18">
        <v>1</v>
      </c>
      <c r="K87" s="14">
        <f t="shared" ca="1" si="11"/>
        <v>8</v>
      </c>
      <c r="L87" s="23"/>
      <c r="M87" s="19" t="str">
        <f t="shared" ca="1" si="8"/>
        <v>INDTDEFFHT-14</v>
      </c>
      <c r="N87" s="23" t="str">
        <f t="shared" ca="1" si="10"/>
        <v>Wholesale and retail Saving Tech-Heat High Temp. over 150C 1.4y</v>
      </c>
      <c r="O87" s="23" t="s">
        <v>32</v>
      </c>
      <c r="P87" s="23" t="s">
        <v>33</v>
      </c>
      <c r="Q87" s="23"/>
      <c r="R87" s="23"/>
      <c r="S87" s="19" t="s">
        <v>34</v>
      </c>
      <c r="V87" s="16" t="str">
        <f t="shared" ca="1" si="12"/>
        <v>TD</v>
      </c>
      <c r="W87" s="14" t="str">
        <f t="shared" ca="1" si="12"/>
        <v>Wholesale and retail</v>
      </c>
      <c r="X87" s="3" t="str">
        <f>'EE investment costs'!D136</f>
        <v>HT-14</v>
      </c>
      <c r="Y87" s="3" t="str">
        <f>'EE investment costs'!E136</f>
        <v>Heat High Temp. over 150C</v>
      </c>
      <c r="AC87" s="123">
        <f>'EE investment costs'!C136</f>
        <v>1.4</v>
      </c>
      <c r="AD87" s="22"/>
    </row>
    <row r="88" spans="2:30">
      <c r="B88" s="14" t="str">
        <f t="shared" ca="1" si="7"/>
        <v>INDTDEFFRH-14</v>
      </c>
      <c r="C88" s="15" t="str">
        <f t="shared" ca="1" si="9"/>
        <v>ITDRH</v>
      </c>
      <c r="D88" s="16">
        <f>'EE investment costs'!$F$15</f>
        <v>2016</v>
      </c>
      <c r="E88" s="14">
        <f>VLOOKUP(X88,'EE investment costs'!$D$56:$R$656,15,0)</f>
        <v>13.6</v>
      </c>
      <c r="F88" s="17">
        <f ca="1">INDEX('EE investment costs'!$D$56:$R$656,MATCH(X88,'EE investment costs'!$D$56:$D$656,0),MATCH($V$8,'EE investment costs'!$D$56:$R$56,0))</f>
        <v>0</v>
      </c>
      <c r="I88" s="18">
        <v>1</v>
      </c>
      <c r="J88" s="18">
        <v>1</v>
      </c>
      <c r="K88" s="14">
        <f t="shared" ca="1" si="11"/>
        <v>8</v>
      </c>
      <c r="L88" s="23"/>
      <c r="M88" s="19" t="str">
        <f t="shared" ca="1" si="8"/>
        <v>INDTDEFFRH-14</v>
      </c>
      <c r="N88" s="23" t="str">
        <f t="shared" ca="1" si="10"/>
        <v>Wholesale and retail Saving Tech-Heat Room Heat 1.4y</v>
      </c>
      <c r="O88" s="23" t="s">
        <v>32</v>
      </c>
      <c r="P88" s="23" t="s">
        <v>33</v>
      </c>
      <c r="Q88" s="23"/>
      <c r="R88" s="23"/>
      <c r="S88" s="19" t="s">
        <v>34</v>
      </c>
      <c r="V88" s="16" t="str">
        <f t="shared" ca="1" si="12"/>
        <v>TD</v>
      </c>
      <c r="W88" s="14" t="str">
        <f t="shared" ca="1" si="12"/>
        <v>Wholesale and retail</v>
      </c>
      <c r="X88" s="3" t="str">
        <f>'EE investment costs'!D137</f>
        <v>RH-14</v>
      </c>
      <c r="Y88" s="3" t="str">
        <f>'EE investment costs'!E137</f>
        <v>Heat Room Heat</v>
      </c>
      <c r="AC88" s="123">
        <f>'EE investment costs'!C137</f>
        <v>1.4</v>
      </c>
      <c r="AD88" s="22"/>
    </row>
    <row r="89" spans="2:30">
      <c r="B89" s="14" t="str">
        <f t="shared" ca="1" si="7"/>
        <v>INDTDEFFLA-14</v>
      </c>
      <c r="C89" s="15" t="str">
        <f t="shared" ca="1" si="9"/>
        <v>ITDLA</v>
      </c>
      <c r="D89" s="16">
        <f>'EE investment costs'!$F$15</f>
        <v>2016</v>
      </c>
      <c r="E89" s="14">
        <f>VLOOKUP(X89,'EE investment costs'!$D$56:$R$656,15,0)</f>
        <v>3.1959999999999997</v>
      </c>
      <c r="F89" s="17">
        <f ca="1">INDEX('EE investment costs'!$D$56:$R$656,MATCH(X89,'EE investment costs'!$D$56:$D$656,0),MATCH($V$8,'EE investment costs'!$D$56:$R$56,0))</f>
        <v>326.84713782905254</v>
      </c>
      <c r="I89" s="18">
        <v>1</v>
      </c>
      <c r="J89" s="18">
        <v>1</v>
      </c>
      <c r="K89" s="14">
        <f t="shared" ca="1" si="11"/>
        <v>8</v>
      </c>
      <c r="L89" s="23"/>
      <c r="M89" s="19" t="str">
        <f t="shared" ca="1" si="8"/>
        <v>INDTDEFFLA-14</v>
      </c>
      <c r="N89" s="23" t="str">
        <f t="shared" ca="1" si="10"/>
        <v>Wholesale and retail Saving Tech-Light 1.4y</v>
      </c>
      <c r="O89" s="23" t="s">
        <v>32</v>
      </c>
      <c r="P89" s="23" t="s">
        <v>33</v>
      </c>
      <c r="Q89" s="23"/>
      <c r="R89" s="23"/>
      <c r="S89" s="19" t="s">
        <v>34</v>
      </c>
      <c r="V89" s="16" t="str">
        <f t="shared" ca="1" si="12"/>
        <v>TD</v>
      </c>
      <c r="W89" s="14" t="str">
        <f t="shared" ca="1" si="12"/>
        <v>Wholesale and retail</v>
      </c>
      <c r="X89" s="3" t="str">
        <f>'EE investment costs'!D138</f>
        <v>LA-14</v>
      </c>
      <c r="Y89" s="3" t="str">
        <f>'EE investment costs'!E138</f>
        <v>Light</v>
      </c>
      <c r="AC89" s="123">
        <f>'EE investment costs'!C138</f>
        <v>1.4</v>
      </c>
      <c r="AD89" s="22"/>
    </row>
    <row r="90" spans="2:30">
      <c r="B90" s="14" t="str">
        <f t="shared" ca="1" si="7"/>
        <v>INDTDEFFEM-14</v>
      </c>
      <c r="C90" s="15" t="str">
        <f t="shared" ca="1" si="9"/>
        <v>ITDEM</v>
      </c>
      <c r="D90" s="16">
        <f>'EE investment costs'!$F$15</f>
        <v>2016</v>
      </c>
      <c r="E90" s="14">
        <f>VLOOKUP(X90,'EE investment costs'!$D$56:$R$656,15,0)</f>
        <v>3.3557999999999995</v>
      </c>
      <c r="F90" s="17">
        <f ca="1">INDEX('EE investment costs'!$D$56:$R$656,MATCH(X90,'EE investment costs'!$D$56:$D$656,0),MATCH($V$8,'EE investment costs'!$D$56:$R$56,0))</f>
        <v>313.70860206148797</v>
      </c>
      <c r="I90" s="18">
        <v>1</v>
      </c>
      <c r="J90" s="18">
        <v>1</v>
      </c>
      <c r="K90" s="14">
        <f t="shared" ca="1" si="11"/>
        <v>8</v>
      </c>
      <c r="L90" s="23"/>
      <c r="M90" s="19" t="str">
        <f t="shared" ca="1" si="8"/>
        <v>INDTDEFFEM-14</v>
      </c>
      <c r="N90" s="23" t="str">
        <f t="shared" ca="1" si="10"/>
        <v>Wholesale and retail Saving Tech-Electric Motors 1.4y</v>
      </c>
      <c r="O90" s="23" t="s">
        <v>32</v>
      </c>
      <c r="P90" s="23" t="s">
        <v>33</v>
      </c>
      <c r="Q90" s="23"/>
      <c r="R90" s="23"/>
      <c r="S90" s="19" t="s">
        <v>34</v>
      </c>
      <c r="V90" s="16" t="str">
        <f t="shared" ca="1" si="12"/>
        <v>TD</v>
      </c>
      <c r="W90" s="14" t="str">
        <f t="shared" ca="1" si="12"/>
        <v>Wholesale and retail</v>
      </c>
      <c r="X90" s="3" t="str">
        <f>'EE investment costs'!D139</f>
        <v>EM-14</v>
      </c>
      <c r="Y90" s="3" t="str">
        <f>'EE investment costs'!E139</f>
        <v>Electric Motors</v>
      </c>
      <c r="AC90" s="123">
        <f>'EE investment costs'!C139</f>
        <v>1.4</v>
      </c>
      <c r="AD90" s="22"/>
    </row>
    <row r="91" spans="2:30">
      <c r="B91" s="14" t="str">
        <f t="shared" ca="1" si="7"/>
        <v>INDTDEFFTF-14</v>
      </c>
      <c r="C91" s="15" t="str">
        <f t="shared" ca="1" si="9"/>
        <v>ITDTF</v>
      </c>
      <c r="D91" s="16">
        <f>'EE investment costs'!$F$15</f>
        <v>2016</v>
      </c>
      <c r="E91" s="14">
        <f>VLOOKUP(X91,'EE investment costs'!$D$56:$R$656,15,0)</f>
        <v>5.7399999999999984</v>
      </c>
      <c r="F91" s="17">
        <f ca="1">INDEX('EE investment costs'!$D$56:$R$656,MATCH(X91,'EE investment costs'!$D$56:$D$656,0),MATCH($V$8,'EE investment costs'!$D$56:$R$56,0))</f>
        <v>205.71194097788319</v>
      </c>
      <c r="I91" s="18">
        <v>1</v>
      </c>
      <c r="J91" s="18">
        <v>1</v>
      </c>
      <c r="K91" s="14">
        <f t="shared" ca="1" si="11"/>
        <v>8</v>
      </c>
      <c r="L91" s="23"/>
      <c r="M91" s="19" t="str">
        <f t="shared" ca="1" si="8"/>
        <v>INDTDEFFTF-14</v>
      </c>
      <c r="N91" s="23" t="str">
        <f t="shared" ca="1" si="10"/>
        <v>Wholesale and retail Saving Tech-Haulage Tractors, Trucks, Fishing boats 1.4y</v>
      </c>
      <c r="O91" s="23" t="s">
        <v>32</v>
      </c>
      <c r="P91" s="23" t="s">
        <v>33</v>
      </c>
      <c r="Q91" s="23"/>
      <c r="R91" s="23"/>
      <c r="S91" s="19" t="s">
        <v>34</v>
      </c>
      <c r="V91" s="16" t="str">
        <f t="shared" ca="1" si="12"/>
        <v>TD</v>
      </c>
      <c r="W91" s="14" t="str">
        <f t="shared" ca="1" si="12"/>
        <v>Wholesale and retail</v>
      </c>
      <c r="X91" s="3" t="str">
        <f>'EE investment costs'!D140</f>
        <v>TF-14</v>
      </c>
      <c r="Y91" s="3" t="str">
        <f>'EE investment costs'!E140</f>
        <v>Haulage Tractors, Trucks, Fishing boats</v>
      </c>
      <c r="AC91" s="123">
        <f>'EE investment costs'!C140</f>
        <v>1.4</v>
      </c>
      <c r="AD91" s="22"/>
    </row>
    <row r="92" spans="2:30">
      <c r="B92" s="14" t="str">
        <f t="shared" ca="1" si="7"/>
        <v>INDTDEFFMT-15</v>
      </c>
      <c r="C92" s="15" t="str">
        <f t="shared" ca="1" si="9"/>
        <v>ITDMT</v>
      </c>
      <c r="D92" s="16">
        <f>'EE investment costs'!$F$15</f>
        <v>2016</v>
      </c>
      <c r="E92" s="14">
        <f>VLOOKUP(X92,'EE investment costs'!$D$56:$R$656,15,0)</f>
        <v>4.375</v>
      </c>
      <c r="F92" s="17">
        <f ca="1">INDEX('EE investment costs'!$D$56:$R$656,MATCH(X92,'EE investment costs'!$D$56:$D$656,0),MATCH($V$8,'EE investment costs'!$D$56:$R$56,0))</f>
        <v>164.80109214611034</v>
      </c>
      <c r="I92" s="18">
        <v>1</v>
      </c>
      <c r="J92" s="18">
        <v>1</v>
      </c>
      <c r="K92" s="14">
        <f t="shared" ca="1" si="11"/>
        <v>8</v>
      </c>
      <c r="L92" s="23"/>
      <c r="M92" s="19" t="str">
        <f t="shared" ca="1" si="8"/>
        <v>INDTDEFFMT-15</v>
      </c>
      <c r="N92" s="23" t="str">
        <f t="shared" ca="1" si="10"/>
        <v>Wholesale and retail Saving Tech-Heat Medium Temp. up to 150C 1.5y</v>
      </c>
      <c r="O92" s="23" t="s">
        <v>32</v>
      </c>
      <c r="P92" s="23" t="s">
        <v>33</v>
      </c>
      <c r="Q92" s="23"/>
      <c r="R92" s="23"/>
      <c r="S92" s="19" t="s">
        <v>34</v>
      </c>
      <c r="V92" s="16" t="str">
        <f t="shared" ca="1" si="12"/>
        <v>TD</v>
      </c>
      <c r="W92" s="14" t="str">
        <f t="shared" ca="1" si="12"/>
        <v>Wholesale and retail</v>
      </c>
      <c r="X92" s="3" t="str">
        <f>'EE investment costs'!D141</f>
        <v>MT-15</v>
      </c>
      <c r="Y92" s="3" t="str">
        <f>'EE investment costs'!E141</f>
        <v>Heat Medium Temp. up to 150C</v>
      </c>
      <c r="AC92" s="123">
        <f>'EE investment costs'!C141</f>
        <v>1.5</v>
      </c>
      <c r="AD92" s="22"/>
    </row>
    <row r="93" spans="2:30">
      <c r="B93" s="14" t="str">
        <f t="shared" ca="1" si="7"/>
        <v>INDTDEFFHT-15</v>
      </c>
      <c r="C93" s="15" t="str">
        <f t="shared" ca="1" si="9"/>
        <v>ITDHT</v>
      </c>
      <c r="D93" s="16">
        <f>'EE investment costs'!$F$15</f>
        <v>2016</v>
      </c>
      <c r="E93" s="14">
        <f>VLOOKUP(X93,'EE investment costs'!$D$56:$R$656,15,0)</f>
        <v>3.5</v>
      </c>
      <c r="F93" s="17">
        <f ca="1">INDEX('EE investment costs'!$D$56:$R$656,MATCH(X93,'EE investment costs'!$D$56:$D$656,0),MATCH($V$8,'EE investment costs'!$D$56:$R$56,0))</f>
        <v>155.1827664247956</v>
      </c>
      <c r="I93" s="18">
        <v>1</v>
      </c>
      <c r="J93" s="18">
        <v>1</v>
      </c>
      <c r="K93" s="14">
        <f t="shared" ca="1" si="11"/>
        <v>8</v>
      </c>
      <c r="L93" s="23"/>
      <c r="M93" s="19" t="str">
        <f t="shared" ca="1" si="8"/>
        <v>INDTDEFFHT-15</v>
      </c>
      <c r="N93" s="23" t="str">
        <f t="shared" ca="1" si="10"/>
        <v>Wholesale and retail Saving Tech-Heat High Temp. over 150C 1.5y</v>
      </c>
      <c r="O93" s="23" t="s">
        <v>32</v>
      </c>
      <c r="P93" s="23" t="s">
        <v>33</v>
      </c>
      <c r="Q93" s="23"/>
      <c r="R93" s="23"/>
      <c r="S93" s="19" t="s">
        <v>34</v>
      </c>
      <c r="V93" s="16" t="str">
        <f t="shared" ca="1" si="12"/>
        <v>TD</v>
      </c>
      <c r="W93" s="14" t="str">
        <f t="shared" ca="1" si="12"/>
        <v>Wholesale and retail</v>
      </c>
      <c r="X93" s="3" t="str">
        <f>'EE investment costs'!D142</f>
        <v>HT-15</v>
      </c>
      <c r="Y93" s="3" t="str">
        <f>'EE investment costs'!E142</f>
        <v>Heat High Temp. over 150C</v>
      </c>
      <c r="AC93" s="123">
        <f>'EE investment costs'!C142</f>
        <v>1.5</v>
      </c>
      <c r="AD93" s="22"/>
    </row>
    <row r="94" spans="2:30">
      <c r="B94" s="14" t="str">
        <f t="shared" ca="1" si="7"/>
        <v>INDTDEFFRH-15</v>
      </c>
      <c r="C94" s="15" t="str">
        <f t="shared" ca="1" si="9"/>
        <v>ITDRH</v>
      </c>
      <c r="D94" s="16">
        <f>'EE investment costs'!$F$15</f>
        <v>2016</v>
      </c>
      <c r="E94" s="14">
        <f>VLOOKUP(X94,'EE investment costs'!$D$56:$R$656,15,0)</f>
        <v>14</v>
      </c>
      <c r="F94" s="17">
        <f ca="1">INDEX('EE investment costs'!$D$56:$R$656,MATCH(X94,'EE investment costs'!$D$56:$D$656,0),MATCH($V$8,'EE investment costs'!$D$56:$R$56,0))</f>
        <v>0</v>
      </c>
      <c r="I94" s="18">
        <v>1</v>
      </c>
      <c r="J94" s="18">
        <v>1</v>
      </c>
      <c r="K94" s="14">
        <f t="shared" ca="1" si="11"/>
        <v>8</v>
      </c>
      <c r="L94" s="23"/>
      <c r="M94" s="19" t="str">
        <f t="shared" ca="1" si="8"/>
        <v>INDTDEFFRH-15</v>
      </c>
      <c r="N94" s="23" t="str">
        <f t="shared" ca="1" si="10"/>
        <v>Wholesale and retail Saving Tech-Heat Room Heat 1.5y</v>
      </c>
      <c r="O94" s="23" t="s">
        <v>32</v>
      </c>
      <c r="P94" s="23" t="s">
        <v>33</v>
      </c>
      <c r="Q94" s="23"/>
      <c r="R94" s="23"/>
      <c r="S94" s="19" t="s">
        <v>34</v>
      </c>
      <c r="V94" s="16" t="str">
        <f t="shared" ca="1" si="12"/>
        <v>TD</v>
      </c>
      <c r="W94" s="14" t="str">
        <f t="shared" ca="1" si="12"/>
        <v>Wholesale and retail</v>
      </c>
      <c r="X94" s="3" t="str">
        <f>'EE investment costs'!D143</f>
        <v>RH-15</v>
      </c>
      <c r="Y94" s="3" t="str">
        <f>'EE investment costs'!E143</f>
        <v>Heat Room Heat</v>
      </c>
      <c r="AC94" s="123">
        <f>'EE investment costs'!C143</f>
        <v>1.5</v>
      </c>
      <c r="AD94" s="22"/>
    </row>
    <row r="95" spans="2:30">
      <c r="B95" s="14" t="str">
        <f t="shared" ca="1" si="7"/>
        <v>INDTDEFFLA-15</v>
      </c>
      <c r="C95" s="15" t="str">
        <f t="shared" ca="1" si="9"/>
        <v>ITDLA</v>
      </c>
      <c r="D95" s="16">
        <f>'EE investment costs'!$F$15</f>
        <v>2016</v>
      </c>
      <c r="E95" s="14">
        <f>VLOOKUP(X95,'EE investment costs'!$D$56:$R$656,15,0)</f>
        <v>3.23</v>
      </c>
      <c r="F95" s="17">
        <f ca="1">INDEX('EE investment costs'!$D$56:$R$656,MATCH(X95,'EE investment costs'!$D$56:$D$656,0),MATCH($V$8,'EE investment costs'!$D$56:$R$56,0))</f>
        <v>382.41407366284466</v>
      </c>
      <c r="I95" s="18">
        <v>1</v>
      </c>
      <c r="J95" s="18">
        <v>1</v>
      </c>
      <c r="K95" s="14">
        <f t="shared" ca="1" si="11"/>
        <v>8</v>
      </c>
      <c r="L95" s="23"/>
      <c r="M95" s="19" t="str">
        <f t="shared" ca="1" si="8"/>
        <v>INDTDEFFLA-15</v>
      </c>
      <c r="N95" s="23" t="str">
        <f t="shared" ca="1" si="10"/>
        <v>Wholesale and retail Saving Tech-Light 1.5y</v>
      </c>
      <c r="O95" s="23" t="s">
        <v>32</v>
      </c>
      <c r="P95" s="23" t="s">
        <v>33</v>
      </c>
      <c r="Q95" s="23"/>
      <c r="R95" s="23"/>
      <c r="S95" s="19" t="s">
        <v>34</v>
      </c>
      <c r="V95" s="16" t="str">
        <f t="shared" ca="1" si="12"/>
        <v>TD</v>
      </c>
      <c r="W95" s="14" t="str">
        <f t="shared" ca="1" si="12"/>
        <v>Wholesale and retail</v>
      </c>
      <c r="X95" s="3" t="str">
        <f>'EE investment costs'!D144</f>
        <v>LA-15</v>
      </c>
      <c r="Y95" s="3" t="str">
        <f>'EE investment costs'!E144</f>
        <v>Light</v>
      </c>
      <c r="AC95" s="123">
        <f>'EE investment costs'!C144</f>
        <v>1.5</v>
      </c>
      <c r="AD95" s="22"/>
    </row>
    <row r="96" spans="2:30">
      <c r="B96" s="14" t="str">
        <f t="shared" ca="1" si="7"/>
        <v>INDTDEFFEM-15</v>
      </c>
      <c r="C96" s="15" t="str">
        <f t="shared" ca="1" si="9"/>
        <v>ITDEM</v>
      </c>
      <c r="D96" s="16">
        <f>'EE investment costs'!$F$15</f>
        <v>2016</v>
      </c>
      <c r="E96" s="14">
        <f>VLOOKUP(X96,'EE investment costs'!$D$56:$R$656,15,0)</f>
        <v>3.3914999999999997</v>
      </c>
      <c r="F96" s="17">
        <f ca="1">INDEX('EE investment costs'!$D$56:$R$656,MATCH(X96,'EE investment costs'!$D$56:$D$656,0),MATCH($V$8,'EE investment costs'!$D$56:$R$56,0))</f>
        <v>365.25353692212224</v>
      </c>
      <c r="I96" s="18">
        <v>1</v>
      </c>
      <c r="J96" s="18">
        <v>1</v>
      </c>
      <c r="K96" s="14">
        <f t="shared" ca="1" si="11"/>
        <v>8</v>
      </c>
      <c r="M96" s="19" t="str">
        <f t="shared" ca="1" si="8"/>
        <v>INDTDEFFEM-15</v>
      </c>
      <c r="N96" s="23" t="str">
        <f t="shared" ca="1" si="10"/>
        <v>Wholesale and retail Saving Tech-Electric Motors 1.5y</v>
      </c>
      <c r="O96" s="23" t="s">
        <v>32</v>
      </c>
      <c r="P96" s="23" t="s">
        <v>33</v>
      </c>
      <c r="Q96" s="23"/>
      <c r="R96" s="23"/>
      <c r="S96" s="19" t="s">
        <v>34</v>
      </c>
      <c r="V96" s="16" t="str">
        <f t="shared" ca="1" si="12"/>
        <v>TD</v>
      </c>
      <c r="W96" s="14" t="str">
        <f t="shared" ca="1" si="12"/>
        <v>Wholesale and retail</v>
      </c>
      <c r="X96" s="3" t="str">
        <f>'EE investment costs'!D145</f>
        <v>EM-15</v>
      </c>
      <c r="Y96" s="3" t="str">
        <f>'EE investment costs'!E145</f>
        <v>Electric Motors</v>
      </c>
      <c r="AC96" s="123">
        <f>'EE investment costs'!C145</f>
        <v>1.5</v>
      </c>
      <c r="AD96" s="22"/>
    </row>
    <row r="97" spans="2:30">
      <c r="B97" s="14" t="str">
        <f t="shared" ca="1" si="7"/>
        <v>INDTDEFFTF-15</v>
      </c>
      <c r="C97" s="15" t="str">
        <f t="shared" ca="1" si="9"/>
        <v>ITDTF</v>
      </c>
      <c r="D97" s="16">
        <f>'EE investment costs'!$F$15</f>
        <v>2016</v>
      </c>
      <c r="E97" s="14">
        <f>VLOOKUP(X97,'EE investment costs'!$D$56:$R$656,15,0)</f>
        <v>5.9499999999999993</v>
      </c>
      <c r="F97" s="17">
        <f ca="1">INDEX('EE investment costs'!$D$56:$R$656,MATCH(X97,'EE investment costs'!$D$56:$D$656,0),MATCH($V$8,'EE investment costs'!$D$56:$R$56,0))</f>
        <v>220.40565104773205</v>
      </c>
      <c r="I97" s="18">
        <v>1</v>
      </c>
      <c r="J97" s="18">
        <v>1</v>
      </c>
      <c r="K97" s="14">
        <f t="shared" ca="1" si="11"/>
        <v>8</v>
      </c>
      <c r="M97" s="19" t="str">
        <f t="shared" ca="1" si="8"/>
        <v>INDTDEFFTF-15</v>
      </c>
      <c r="N97" s="23" t="str">
        <f t="shared" ca="1" si="10"/>
        <v>Wholesale and retail Saving Tech-Haulage Tractors, Trucks, Fishing boats 1.5y</v>
      </c>
      <c r="O97" s="23" t="s">
        <v>32</v>
      </c>
      <c r="P97" s="23" t="s">
        <v>33</v>
      </c>
      <c r="Q97" s="23"/>
      <c r="R97" s="23"/>
      <c r="S97" s="19" t="s">
        <v>34</v>
      </c>
      <c r="V97" s="16" t="str">
        <f t="shared" ca="1" si="12"/>
        <v>TD</v>
      </c>
      <c r="W97" s="14" t="str">
        <f t="shared" ca="1" si="12"/>
        <v>Wholesale and retail</v>
      </c>
      <c r="X97" s="3" t="str">
        <f>'EE investment costs'!D146</f>
        <v>TF-15</v>
      </c>
      <c r="Y97" s="3" t="str">
        <f>'EE investment costs'!E146</f>
        <v>Haulage Tractors, Trucks, Fishing boats</v>
      </c>
      <c r="AC97" s="123">
        <f>'EE investment costs'!C146</f>
        <v>1.5</v>
      </c>
      <c r="AD97" s="22"/>
    </row>
    <row r="98" spans="2:30">
      <c r="B98" s="14" t="str">
        <f t="shared" ca="1" si="7"/>
        <v>INDTDEFFMT-16</v>
      </c>
      <c r="C98" s="15" t="str">
        <f t="shared" ca="1" si="9"/>
        <v>ITDMT</v>
      </c>
      <c r="D98" s="16">
        <f>'EE investment costs'!$F$15</f>
        <v>2016</v>
      </c>
      <c r="E98" s="14">
        <f>VLOOKUP(X98,'EE investment costs'!$D$56:$R$656,15,0)</f>
        <v>4.5</v>
      </c>
      <c r="F98" s="17">
        <f ca="1">INDEX('EE investment costs'!$D$56:$R$656,MATCH(X98,'EE investment costs'!$D$56:$D$656,0),MATCH($V$8,'EE investment costs'!$D$56:$R$56,0))</f>
        <v>184.19980177481298</v>
      </c>
      <c r="I98" s="18">
        <v>1</v>
      </c>
      <c r="J98" s="18">
        <v>1</v>
      </c>
      <c r="K98" s="14">
        <f t="shared" ca="1" si="11"/>
        <v>8</v>
      </c>
      <c r="M98" s="19" t="str">
        <f t="shared" ca="1" si="8"/>
        <v>INDTDEFFMT-16</v>
      </c>
      <c r="N98" s="23" t="str">
        <f t="shared" ca="1" si="10"/>
        <v>Wholesale and retail Saving Tech-Heat Medium Temp. up to 150C 1.6y</v>
      </c>
      <c r="O98" s="23" t="s">
        <v>32</v>
      </c>
      <c r="P98" s="23" t="s">
        <v>33</v>
      </c>
      <c r="Q98" s="23"/>
      <c r="R98" s="23"/>
      <c r="S98" s="19" t="s">
        <v>34</v>
      </c>
      <c r="V98" s="16" t="str">
        <f t="shared" ca="1" si="12"/>
        <v>TD</v>
      </c>
      <c r="W98" s="14" t="str">
        <f t="shared" ca="1" si="12"/>
        <v>Wholesale and retail</v>
      </c>
      <c r="X98" s="3" t="str">
        <f>'EE investment costs'!D147</f>
        <v>MT-16</v>
      </c>
      <c r="Y98" s="3" t="str">
        <f>'EE investment costs'!E147</f>
        <v>Heat Medium Temp. up to 150C</v>
      </c>
      <c r="AC98" s="123">
        <f>'EE investment costs'!C147</f>
        <v>1.6</v>
      </c>
      <c r="AD98" s="22"/>
    </row>
    <row r="99" spans="2:30">
      <c r="B99" s="14" t="str">
        <f t="shared" ca="1" si="7"/>
        <v>INDTDEFFHT-16</v>
      </c>
      <c r="C99" s="15" t="str">
        <f t="shared" ca="1" si="9"/>
        <v>ITDHT</v>
      </c>
      <c r="D99" s="16">
        <f>'EE investment costs'!$F$15</f>
        <v>2016</v>
      </c>
      <c r="E99" s="14">
        <f>VLOOKUP(X99,'EE investment costs'!$D$56:$R$656,15,0)</f>
        <v>3.6</v>
      </c>
      <c r="F99" s="17">
        <f ca="1">INDEX('EE investment costs'!$D$56:$R$656,MATCH(X99,'EE investment costs'!$D$56:$D$656,0),MATCH($V$8,'EE investment costs'!$D$56:$R$56,0))</f>
        <v>169.61837260384638</v>
      </c>
      <c r="I99" s="18">
        <v>1</v>
      </c>
      <c r="J99" s="18">
        <v>1</v>
      </c>
      <c r="K99" s="14">
        <f t="shared" ca="1" si="11"/>
        <v>8</v>
      </c>
      <c r="M99" s="19" t="str">
        <f t="shared" ca="1" si="8"/>
        <v>INDTDEFFHT-16</v>
      </c>
      <c r="N99" s="23" t="str">
        <f t="shared" ca="1" si="10"/>
        <v>Wholesale and retail Saving Tech-Heat High Temp. over 150C 1.6y</v>
      </c>
      <c r="O99" s="23" t="s">
        <v>32</v>
      </c>
      <c r="P99" s="23" t="s">
        <v>33</v>
      </c>
      <c r="Q99" s="23"/>
      <c r="R99" s="23"/>
      <c r="S99" s="19" t="s">
        <v>34</v>
      </c>
      <c r="V99" s="16" t="str">
        <f t="shared" ca="1" si="12"/>
        <v>TD</v>
      </c>
      <c r="W99" s="14" t="str">
        <f t="shared" ca="1" si="12"/>
        <v>Wholesale and retail</v>
      </c>
      <c r="X99" s="3" t="str">
        <f>'EE investment costs'!D148</f>
        <v>HT-16</v>
      </c>
      <c r="Y99" s="3" t="str">
        <f>'EE investment costs'!E148</f>
        <v>Heat High Temp. over 150C</v>
      </c>
      <c r="AC99" s="123">
        <f>'EE investment costs'!C148</f>
        <v>1.6</v>
      </c>
      <c r="AD99" s="22"/>
    </row>
    <row r="100" spans="2:30">
      <c r="B100" s="14" t="str">
        <f t="shared" ca="1" si="7"/>
        <v>INDTDEFFRH-16</v>
      </c>
      <c r="C100" s="15" t="str">
        <f t="shared" ca="1" si="9"/>
        <v>ITDRH</v>
      </c>
      <c r="D100" s="16">
        <f>'EE investment costs'!$F$15</f>
        <v>2016</v>
      </c>
      <c r="E100" s="14">
        <f>VLOOKUP(X100,'EE investment costs'!$D$56:$R$656,15,0)</f>
        <v>14.4</v>
      </c>
      <c r="F100" s="17">
        <f ca="1">INDEX('EE investment costs'!$D$56:$R$656,MATCH(X100,'EE investment costs'!$D$56:$D$656,0),MATCH($V$8,'EE investment costs'!$D$56:$R$56,0))</f>
        <v>0</v>
      </c>
      <c r="I100" s="18">
        <v>1</v>
      </c>
      <c r="J100" s="18">
        <v>1</v>
      </c>
      <c r="K100" s="14">
        <f t="shared" ca="1" si="11"/>
        <v>8</v>
      </c>
      <c r="M100" s="19" t="str">
        <f t="shared" ca="1" si="8"/>
        <v>INDTDEFFRH-16</v>
      </c>
      <c r="N100" s="23" t="str">
        <f t="shared" ca="1" si="10"/>
        <v>Wholesale and retail Saving Tech-Heat Room Heat 1.6y</v>
      </c>
      <c r="O100" s="23" t="s">
        <v>32</v>
      </c>
      <c r="P100" s="23" t="s">
        <v>33</v>
      </c>
      <c r="Q100" s="23"/>
      <c r="R100" s="23"/>
      <c r="S100" s="19" t="s">
        <v>34</v>
      </c>
      <c r="V100" s="16" t="str">
        <f t="shared" ca="1" si="12"/>
        <v>TD</v>
      </c>
      <c r="W100" s="14" t="str">
        <f t="shared" ca="1" si="12"/>
        <v>Wholesale and retail</v>
      </c>
      <c r="X100" s="3" t="str">
        <f>'EE investment costs'!D149</f>
        <v>RH-16</v>
      </c>
      <c r="Y100" s="3" t="str">
        <f>'EE investment costs'!E149</f>
        <v>Heat Room Heat</v>
      </c>
      <c r="AC100" s="123">
        <f>'EE investment costs'!C149</f>
        <v>1.6</v>
      </c>
      <c r="AD100" s="22"/>
    </row>
    <row r="101" spans="2:30">
      <c r="B101" s="14" t="str">
        <f t="shared" ca="1" si="7"/>
        <v>INDTDEFFLA-16</v>
      </c>
      <c r="C101" s="15" t="str">
        <f t="shared" ca="1" si="9"/>
        <v>ITDLA</v>
      </c>
      <c r="D101" s="16">
        <f>'EE investment costs'!$F$15</f>
        <v>2016</v>
      </c>
      <c r="E101" s="14">
        <f>VLOOKUP(X101,'EE investment costs'!$D$56:$R$656,15,0)</f>
        <v>3.2640000000000002</v>
      </c>
      <c r="F101" s="17">
        <f ca="1">INDEX('EE investment costs'!$D$56:$R$656,MATCH(X101,'EE investment costs'!$D$56:$D$656,0),MATCH($V$8,'EE investment costs'!$D$56:$R$56,0))</f>
        <v>437.98100949663677</v>
      </c>
      <c r="I101" s="18">
        <v>1</v>
      </c>
      <c r="J101" s="18">
        <v>1</v>
      </c>
      <c r="K101" s="14">
        <f t="shared" ca="1" si="11"/>
        <v>8</v>
      </c>
      <c r="M101" s="19" t="str">
        <f t="shared" ca="1" si="8"/>
        <v>INDTDEFFLA-16</v>
      </c>
      <c r="N101" s="23" t="str">
        <f t="shared" ca="1" si="10"/>
        <v>Wholesale and retail Saving Tech-Light 1.6y</v>
      </c>
      <c r="O101" s="23" t="s">
        <v>32</v>
      </c>
      <c r="P101" s="23" t="s">
        <v>33</v>
      </c>
      <c r="Q101" s="23"/>
      <c r="R101" s="23"/>
      <c r="S101" s="19" t="s">
        <v>34</v>
      </c>
      <c r="V101" s="16" t="str">
        <f t="shared" ca="1" si="12"/>
        <v>TD</v>
      </c>
      <c r="W101" s="14" t="str">
        <f t="shared" ca="1" si="12"/>
        <v>Wholesale and retail</v>
      </c>
      <c r="X101" s="3" t="str">
        <f>'EE investment costs'!D150</f>
        <v>LA-16</v>
      </c>
      <c r="Y101" s="3" t="str">
        <f>'EE investment costs'!E150</f>
        <v>Light</v>
      </c>
      <c r="AC101" s="123">
        <f>'EE investment costs'!C150</f>
        <v>1.6</v>
      </c>
      <c r="AD101" s="22"/>
    </row>
    <row r="102" spans="2:30">
      <c r="B102" s="14" t="str">
        <f t="shared" ca="1" si="7"/>
        <v>INDTDEFFEM-16</v>
      </c>
      <c r="C102" s="15" t="str">
        <f t="shared" ca="1" si="9"/>
        <v>ITDEM</v>
      </c>
      <c r="D102" s="16">
        <f>'EE investment costs'!$F$15</f>
        <v>2016</v>
      </c>
      <c r="E102" s="14">
        <f>VLOOKUP(X102,'EE investment costs'!$D$56:$R$656,15,0)</f>
        <v>3.4271999999999996</v>
      </c>
      <c r="F102" s="17">
        <f ca="1">INDEX('EE investment costs'!$D$56:$R$656,MATCH(X102,'EE investment costs'!$D$56:$D$656,0),MATCH($V$8,'EE investment costs'!$D$56:$R$56,0))</f>
        <v>416.79847178275668</v>
      </c>
      <c r="I102" s="18">
        <v>1</v>
      </c>
      <c r="J102" s="18">
        <v>1</v>
      </c>
      <c r="K102" s="14">
        <f t="shared" ca="1" si="11"/>
        <v>8</v>
      </c>
      <c r="M102" s="19" t="str">
        <f t="shared" ca="1" si="8"/>
        <v>INDTDEFFEM-16</v>
      </c>
      <c r="N102" s="23" t="str">
        <f t="shared" ca="1" si="10"/>
        <v>Wholesale and retail Saving Tech-Electric Motors 1.6y</v>
      </c>
      <c r="O102" s="23" t="s">
        <v>32</v>
      </c>
      <c r="P102" s="23" t="s">
        <v>33</v>
      </c>
      <c r="Q102" s="23"/>
      <c r="R102" s="23"/>
      <c r="S102" s="19" t="s">
        <v>34</v>
      </c>
      <c r="V102" s="16" t="str">
        <f t="shared" ca="1" si="12"/>
        <v>TD</v>
      </c>
      <c r="W102" s="14" t="str">
        <f t="shared" ca="1" si="12"/>
        <v>Wholesale and retail</v>
      </c>
      <c r="X102" s="3" t="str">
        <f>'EE investment costs'!D151</f>
        <v>EM-16</v>
      </c>
      <c r="Y102" s="3" t="str">
        <f>'EE investment costs'!E151</f>
        <v>Electric Motors</v>
      </c>
      <c r="AC102" s="123">
        <f>'EE investment costs'!C151</f>
        <v>1.6</v>
      </c>
      <c r="AD102" s="22"/>
    </row>
    <row r="103" spans="2:30">
      <c r="B103" s="14" t="str">
        <f t="shared" ca="1" si="7"/>
        <v>INDTDEFFTF-16</v>
      </c>
      <c r="C103" s="15" t="str">
        <f t="shared" ca="1" si="9"/>
        <v>ITDTF</v>
      </c>
      <c r="D103" s="16">
        <f>'EE investment costs'!$F$15</f>
        <v>2016</v>
      </c>
      <c r="E103" s="14">
        <f>VLOOKUP(X103,'EE investment costs'!$D$56:$R$656,15,0)</f>
        <v>6.16</v>
      </c>
      <c r="F103" s="17">
        <f ca="1">INDEX('EE investment costs'!$D$56:$R$656,MATCH(X103,'EE investment costs'!$D$56:$D$656,0),MATCH($V$8,'EE investment costs'!$D$56:$R$56,0))</f>
        <v>235.09936111758083</v>
      </c>
      <c r="I103" s="18">
        <v>1</v>
      </c>
      <c r="J103" s="18">
        <v>1</v>
      </c>
      <c r="K103" s="14">
        <f t="shared" ca="1" si="11"/>
        <v>8</v>
      </c>
      <c r="M103" s="19" t="str">
        <f t="shared" ca="1" si="8"/>
        <v>INDTDEFFTF-16</v>
      </c>
      <c r="N103" s="23" t="str">
        <f t="shared" ca="1" si="10"/>
        <v>Wholesale and retail Saving Tech-Haulage Tractors, Trucks, Fishing boats 1.6y</v>
      </c>
      <c r="O103" s="23" t="s">
        <v>32</v>
      </c>
      <c r="P103" s="23" t="s">
        <v>33</v>
      </c>
      <c r="Q103" s="23"/>
      <c r="R103" s="23"/>
      <c r="S103" s="19" t="s">
        <v>34</v>
      </c>
      <c r="V103" s="16" t="str">
        <f t="shared" ca="1" si="12"/>
        <v>TD</v>
      </c>
      <c r="W103" s="14" t="str">
        <f t="shared" ca="1" si="12"/>
        <v>Wholesale and retail</v>
      </c>
      <c r="X103" s="3" t="str">
        <f>'EE investment costs'!D152</f>
        <v>TF-16</v>
      </c>
      <c r="Y103" s="3" t="str">
        <f>'EE investment costs'!E152</f>
        <v>Haulage Tractors, Trucks, Fishing boats</v>
      </c>
      <c r="AC103" s="123">
        <f>'EE investment costs'!C152</f>
        <v>1.6</v>
      </c>
      <c r="AD103" s="22"/>
    </row>
    <row r="104" spans="2:30">
      <c r="B104" s="14" t="str">
        <f t="shared" ca="1" si="7"/>
        <v>INDTDEFFMT-17</v>
      </c>
      <c r="C104" s="15" t="str">
        <f t="shared" ca="1" si="9"/>
        <v>ITDMT</v>
      </c>
      <c r="D104" s="16">
        <f>'EE investment costs'!$F$15</f>
        <v>2016</v>
      </c>
      <c r="E104" s="14">
        <f>VLOOKUP(X104,'EE investment costs'!$D$56:$R$656,15,0)</f>
        <v>4.625</v>
      </c>
      <c r="F104" s="17">
        <f ca="1">INDEX('EE investment costs'!$D$56:$R$656,MATCH(X104,'EE investment costs'!$D$56:$D$656,0),MATCH($V$8,'EE investment costs'!$D$56:$R$56,0))</f>
        <v>203.59851140351554</v>
      </c>
      <c r="I104" s="18">
        <v>1</v>
      </c>
      <c r="J104" s="18">
        <v>1</v>
      </c>
      <c r="K104" s="14">
        <f t="shared" ca="1" si="11"/>
        <v>8</v>
      </c>
      <c r="M104" s="19" t="str">
        <f t="shared" ca="1" si="8"/>
        <v>INDTDEFFMT-17</v>
      </c>
      <c r="N104" s="23" t="str">
        <f t="shared" ca="1" si="10"/>
        <v>Wholesale and retail Saving Tech-Heat Medium Temp. up to 150C 1.7y</v>
      </c>
      <c r="O104" s="23" t="s">
        <v>32</v>
      </c>
      <c r="P104" s="23" t="s">
        <v>33</v>
      </c>
      <c r="Q104" s="23"/>
      <c r="R104" s="23"/>
      <c r="S104" s="19" t="s">
        <v>34</v>
      </c>
      <c r="V104" s="16" t="str">
        <f t="shared" ca="1" si="12"/>
        <v>TD</v>
      </c>
      <c r="W104" s="14" t="str">
        <f t="shared" ca="1" si="12"/>
        <v>Wholesale and retail</v>
      </c>
      <c r="X104" s="3" t="str">
        <f>'EE investment costs'!D153</f>
        <v>MT-17</v>
      </c>
      <c r="Y104" s="3" t="str">
        <f>'EE investment costs'!E153</f>
        <v>Heat Medium Temp. up to 150C</v>
      </c>
      <c r="AC104" s="123">
        <f>'EE investment costs'!C153</f>
        <v>1.7</v>
      </c>
      <c r="AD104" s="22"/>
    </row>
    <row r="105" spans="2:30">
      <c r="B105" s="14" t="str">
        <f t="shared" ca="1" si="7"/>
        <v>INDTDEFFHT-17</v>
      </c>
      <c r="C105" s="15" t="str">
        <f t="shared" ca="1" si="9"/>
        <v>ITDHT</v>
      </c>
      <c r="D105" s="16">
        <f>'EE investment costs'!$F$15</f>
        <v>2016</v>
      </c>
      <c r="E105" s="14">
        <f>VLOOKUP(X105,'EE investment costs'!$D$56:$R$656,15,0)</f>
        <v>3.7</v>
      </c>
      <c r="F105" s="17">
        <f ca="1">INDEX('EE investment costs'!$D$56:$R$656,MATCH(X105,'EE investment costs'!$D$56:$D$656,0),MATCH($V$8,'EE investment costs'!$D$56:$R$56,0))</f>
        <v>184.05397878289713</v>
      </c>
      <c r="I105" s="18">
        <v>1</v>
      </c>
      <c r="J105" s="18">
        <v>1</v>
      </c>
      <c r="K105" s="14">
        <f t="shared" ca="1" si="11"/>
        <v>8</v>
      </c>
      <c r="M105" s="19" t="str">
        <f t="shared" ca="1" si="8"/>
        <v>INDTDEFFHT-17</v>
      </c>
      <c r="N105" s="23" t="str">
        <f t="shared" ca="1" si="10"/>
        <v>Wholesale and retail Saving Tech-Heat High Temp. over 150C 1.7y</v>
      </c>
      <c r="O105" s="23" t="s">
        <v>32</v>
      </c>
      <c r="P105" s="23" t="s">
        <v>33</v>
      </c>
      <c r="Q105" s="23"/>
      <c r="R105" s="23"/>
      <c r="S105" s="19" t="s">
        <v>34</v>
      </c>
      <c r="V105" s="16" t="str">
        <f t="shared" ca="1" si="12"/>
        <v>TD</v>
      </c>
      <c r="W105" s="14" t="str">
        <f t="shared" ca="1" si="12"/>
        <v>Wholesale and retail</v>
      </c>
      <c r="X105" s="3" t="str">
        <f>'EE investment costs'!D154</f>
        <v>HT-17</v>
      </c>
      <c r="Y105" s="3" t="str">
        <f>'EE investment costs'!E154</f>
        <v>Heat High Temp. over 150C</v>
      </c>
      <c r="AC105" s="123">
        <f>'EE investment costs'!C154</f>
        <v>1.7</v>
      </c>
      <c r="AD105" s="22"/>
    </row>
    <row r="106" spans="2:30">
      <c r="B106" s="14" t="str">
        <f t="shared" ca="1" si="7"/>
        <v>INDTDEFFRH-17</v>
      </c>
      <c r="C106" s="15" t="str">
        <f t="shared" ca="1" si="9"/>
        <v>ITDRH</v>
      </c>
      <c r="D106" s="16">
        <f>'EE investment costs'!$F$15</f>
        <v>2016</v>
      </c>
      <c r="E106" s="14">
        <f>VLOOKUP(X106,'EE investment costs'!$D$56:$R$656,15,0)</f>
        <v>14.8</v>
      </c>
      <c r="F106" s="17">
        <f ca="1">INDEX('EE investment costs'!$D$56:$R$656,MATCH(X106,'EE investment costs'!$D$56:$D$656,0),MATCH($V$8,'EE investment costs'!$D$56:$R$56,0))</f>
        <v>0</v>
      </c>
      <c r="I106" s="18">
        <v>1</v>
      </c>
      <c r="J106" s="18">
        <v>1</v>
      </c>
      <c r="K106" s="14">
        <f t="shared" ca="1" si="11"/>
        <v>8</v>
      </c>
      <c r="M106" s="19" t="str">
        <f t="shared" ca="1" si="8"/>
        <v>INDTDEFFRH-17</v>
      </c>
      <c r="N106" s="23" t="str">
        <f t="shared" ca="1" si="10"/>
        <v>Wholesale and retail Saving Tech-Heat Room Heat 1.7y</v>
      </c>
      <c r="O106" s="23" t="s">
        <v>32</v>
      </c>
      <c r="P106" s="23" t="s">
        <v>33</v>
      </c>
      <c r="Q106" s="23"/>
      <c r="R106" s="23"/>
      <c r="S106" s="19" t="s">
        <v>34</v>
      </c>
      <c r="V106" s="16" t="str">
        <f t="shared" ca="1" si="12"/>
        <v>TD</v>
      </c>
      <c r="W106" s="14" t="str">
        <f t="shared" ca="1" si="12"/>
        <v>Wholesale and retail</v>
      </c>
      <c r="X106" s="3" t="str">
        <f>'EE investment costs'!D155</f>
        <v>RH-17</v>
      </c>
      <c r="Y106" s="3" t="str">
        <f>'EE investment costs'!E155</f>
        <v>Heat Room Heat</v>
      </c>
      <c r="AC106" s="123">
        <f>'EE investment costs'!C155</f>
        <v>1.7</v>
      </c>
      <c r="AD106" s="22"/>
    </row>
    <row r="107" spans="2:30">
      <c r="B107" s="14" t="str">
        <f t="shared" ca="1" si="7"/>
        <v>INDTDEFFLA-17</v>
      </c>
      <c r="C107" s="15" t="str">
        <f t="shared" ca="1" si="9"/>
        <v>ITDLA</v>
      </c>
      <c r="D107" s="16">
        <f>'EE investment costs'!$F$15</f>
        <v>2016</v>
      </c>
      <c r="E107" s="14">
        <f>VLOOKUP(X107,'EE investment costs'!$D$56:$R$656,15,0)</f>
        <v>3.298</v>
      </c>
      <c r="F107" s="17">
        <f ca="1">INDEX('EE investment costs'!$D$56:$R$656,MATCH(X107,'EE investment costs'!$D$56:$D$656,0),MATCH($V$8,'EE investment costs'!$D$56:$R$56,0))</f>
        <v>493.54794533042855</v>
      </c>
      <c r="I107" s="18">
        <v>1</v>
      </c>
      <c r="J107" s="18">
        <v>1</v>
      </c>
      <c r="K107" s="14">
        <f t="shared" ca="1" si="11"/>
        <v>8</v>
      </c>
      <c r="M107" s="19" t="str">
        <f t="shared" ca="1" si="8"/>
        <v>INDTDEFFLA-17</v>
      </c>
      <c r="N107" s="23" t="str">
        <f t="shared" ca="1" si="10"/>
        <v>Wholesale and retail Saving Tech-Light 1.7y</v>
      </c>
      <c r="O107" s="23" t="s">
        <v>32</v>
      </c>
      <c r="P107" s="23" t="s">
        <v>33</v>
      </c>
      <c r="Q107" s="23"/>
      <c r="R107" s="23"/>
      <c r="S107" s="19" t="s">
        <v>34</v>
      </c>
      <c r="V107" s="16" t="str">
        <f t="shared" ca="1" si="12"/>
        <v>TD</v>
      </c>
      <c r="W107" s="14" t="str">
        <f t="shared" ca="1" si="12"/>
        <v>Wholesale and retail</v>
      </c>
      <c r="X107" s="3" t="str">
        <f>'EE investment costs'!D156</f>
        <v>LA-17</v>
      </c>
      <c r="Y107" s="3" t="str">
        <f>'EE investment costs'!E156</f>
        <v>Light</v>
      </c>
      <c r="AC107" s="123">
        <f>'EE investment costs'!C156</f>
        <v>1.7</v>
      </c>
      <c r="AD107" s="22"/>
    </row>
    <row r="108" spans="2:30">
      <c r="B108" s="14" t="str">
        <f t="shared" ca="1" si="7"/>
        <v>INDTDEFFEM-17</v>
      </c>
      <c r="C108" s="15" t="str">
        <f t="shared" ca="1" si="9"/>
        <v>ITDEM</v>
      </c>
      <c r="D108" s="16">
        <f>'EE investment costs'!$F$15</f>
        <v>2016</v>
      </c>
      <c r="E108" s="14">
        <f>VLOOKUP(X108,'EE investment costs'!$D$56:$R$656,15,0)</f>
        <v>3.4628999999999994</v>
      </c>
      <c r="F108" s="17">
        <f ca="1">INDEX('EE investment costs'!$D$56:$R$656,MATCH(X108,'EE investment costs'!$D$56:$D$656,0),MATCH($V$8,'EE investment costs'!$D$56:$R$56,0))</f>
        <v>468.34340664339084</v>
      </c>
      <c r="I108" s="18">
        <v>1</v>
      </c>
      <c r="J108" s="18">
        <v>1</v>
      </c>
      <c r="K108" s="14">
        <f t="shared" ca="1" si="11"/>
        <v>8</v>
      </c>
      <c r="M108" s="19" t="str">
        <f t="shared" ca="1" si="8"/>
        <v>INDTDEFFEM-17</v>
      </c>
      <c r="N108" s="23" t="str">
        <f t="shared" ca="1" si="10"/>
        <v>Wholesale and retail Saving Tech-Electric Motors 1.7y</v>
      </c>
      <c r="O108" s="23" t="s">
        <v>32</v>
      </c>
      <c r="P108" s="23" t="s">
        <v>33</v>
      </c>
      <c r="Q108" s="23"/>
      <c r="R108" s="23"/>
      <c r="S108" s="19" t="s">
        <v>34</v>
      </c>
      <c r="V108" s="16" t="str">
        <f t="shared" ca="1" si="12"/>
        <v>TD</v>
      </c>
      <c r="W108" s="14" t="str">
        <f t="shared" ca="1" si="12"/>
        <v>Wholesale and retail</v>
      </c>
      <c r="X108" s="3" t="str">
        <f>'EE investment costs'!D157</f>
        <v>EM-17</v>
      </c>
      <c r="Y108" s="3" t="str">
        <f>'EE investment costs'!E157</f>
        <v>Electric Motors</v>
      </c>
      <c r="AC108" s="123">
        <f>'EE investment costs'!C157</f>
        <v>1.7</v>
      </c>
      <c r="AD108" s="22"/>
    </row>
    <row r="109" spans="2:30">
      <c r="B109" s="14" t="str">
        <f t="shared" ca="1" si="7"/>
        <v>INDTDEFFTF-17</v>
      </c>
      <c r="C109" s="15" t="str">
        <f t="shared" ca="1" si="9"/>
        <v>ITDTF</v>
      </c>
      <c r="D109" s="16">
        <f>'EE investment costs'!$F$15</f>
        <v>2016</v>
      </c>
      <c r="E109" s="14">
        <f>VLOOKUP(X109,'EE investment costs'!$D$56:$R$656,15,0)</f>
        <v>6.3699999999999992</v>
      </c>
      <c r="F109" s="17">
        <f ca="1">INDEX('EE investment costs'!$D$56:$R$656,MATCH(X109,'EE investment costs'!$D$56:$D$656,0),MATCH($V$8,'EE investment costs'!$D$56:$R$56,0))</f>
        <v>249.7930711874296</v>
      </c>
      <c r="I109" s="18">
        <v>1</v>
      </c>
      <c r="J109" s="18">
        <v>1</v>
      </c>
      <c r="K109" s="14">
        <f t="shared" ca="1" si="11"/>
        <v>8</v>
      </c>
      <c r="M109" s="19" t="str">
        <f t="shared" ca="1" si="8"/>
        <v>INDTDEFFTF-17</v>
      </c>
      <c r="N109" s="23" t="str">
        <f t="shared" ca="1" si="10"/>
        <v>Wholesale and retail Saving Tech-Haulage Tractors, Trucks, Fishing boats 1.7y</v>
      </c>
      <c r="O109" s="23" t="s">
        <v>32</v>
      </c>
      <c r="P109" s="23" t="s">
        <v>33</v>
      </c>
      <c r="Q109" s="23"/>
      <c r="R109" s="23"/>
      <c r="S109" s="19" t="s">
        <v>34</v>
      </c>
      <c r="V109" s="16" t="str">
        <f t="shared" ca="1" si="12"/>
        <v>TD</v>
      </c>
      <c r="W109" s="14" t="str">
        <f t="shared" ca="1" si="12"/>
        <v>Wholesale and retail</v>
      </c>
      <c r="X109" s="3" t="str">
        <f>'EE investment costs'!D158</f>
        <v>TF-17</v>
      </c>
      <c r="Y109" s="3" t="str">
        <f>'EE investment costs'!E158</f>
        <v>Haulage Tractors, Trucks, Fishing boats</v>
      </c>
      <c r="AC109" s="123">
        <f>'EE investment costs'!C158</f>
        <v>1.7</v>
      </c>
      <c r="AD109" s="22"/>
    </row>
    <row r="110" spans="2:30">
      <c r="B110" s="14" t="str">
        <f t="shared" ca="1" si="7"/>
        <v>INDTDEFFMT-18</v>
      </c>
      <c r="C110" s="15" t="str">
        <f t="shared" ca="1" si="9"/>
        <v>ITDMT</v>
      </c>
      <c r="D110" s="16">
        <f>'EE investment costs'!$F$15</f>
        <v>2016</v>
      </c>
      <c r="E110" s="14">
        <f>VLOOKUP(X110,'EE investment costs'!$D$56:$R$656,15,0)</f>
        <v>4.75</v>
      </c>
      <c r="F110" s="17">
        <f ca="1">INDEX('EE investment costs'!$D$56:$R$656,MATCH(X110,'EE investment costs'!$D$56:$D$656,0),MATCH($V$8,'EE investment costs'!$D$56:$R$56,0))</f>
        <v>222.99722103221825</v>
      </c>
      <c r="I110" s="18">
        <v>1</v>
      </c>
      <c r="J110" s="18">
        <v>1</v>
      </c>
      <c r="K110" s="14">
        <f t="shared" ca="1" si="11"/>
        <v>8</v>
      </c>
      <c r="M110" s="19" t="str">
        <f t="shared" ca="1" si="8"/>
        <v>INDTDEFFMT-18</v>
      </c>
      <c r="N110" s="23" t="str">
        <f t="shared" ca="1" si="10"/>
        <v>Wholesale and retail Saving Tech-Heat Medium Temp. up to 150C 1.8y</v>
      </c>
      <c r="O110" s="23" t="s">
        <v>32</v>
      </c>
      <c r="P110" s="23" t="s">
        <v>33</v>
      </c>
      <c r="Q110" s="23"/>
      <c r="R110" s="23"/>
      <c r="S110" s="19" t="s">
        <v>34</v>
      </c>
      <c r="V110" s="16" t="str">
        <f t="shared" ca="1" si="12"/>
        <v>TD</v>
      </c>
      <c r="W110" s="14" t="str">
        <f t="shared" ca="1" si="12"/>
        <v>Wholesale and retail</v>
      </c>
      <c r="X110" s="3" t="str">
        <f>'EE investment costs'!D159</f>
        <v>MT-18</v>
      </c>
      <c r="Y110" s="3" t="str">
        <f>'EE investment costs'!E159</f>
        <v>Heat Medium Temp. up to 150C</v>
      </c>
      <c r="AC110" s="123">
        <f>'EE investment costs'!C159</f>
        <v>1.8</v>
      </c>
      <c r="AD110" s="22"/>
    </row>
    <row r="111" spans="2:30">
      <c r="B111" s="14" t="str">
        <f t="shared" ca="1" si="7"/>
        <v>INDTDEFFHT-18</v>
      </c>
      <c r="C111" s="15" t="str">
        <f t="shared" ca="1" si="9"/>
        <v>ITDHT</v>
      </c>
      <c r="D111" s="16">
        <f>'EE investment costs'!$F$15</f>
        <v>2016</v>
      </c>
      <c r="E111" s="14">
        <f>VLOOKUP(X111,'EE investment costs'!$D$56:$R$656,15,0)</f>
        <v>3.8</v>
      </c>
      <c r="F111" s="17">
        <f ca="1">INDEX('EE investment costs'!$D$56:$R$656,MATCH(X111,'EE investment costs'!$D$56:$D$656,0),MATCH($V$8,'EE investment costs'!$D$56:$R$56,0))</f>
        <v>198.48958496194788</v>
      </c>
      <c r="I111" s="18">
        <v>1</v>
      </c>
      <c r="J111" s="18">
        <v>1</v>
      </c>
      <c r="K111" s="14">
        <f t="shared" ca="1" si="11"/>
        <v>8</v>
      </c>
      <c r="M111" s="19" t="str">
        <f t="shared" ca="1" si="8"/>
        <v>INDTDEFFHT-18</v>
      </c>
      <c r="N111" s="23" t="str">
        <f t="shared" ca="1" si="10"/>
        <v>Wholesale and retail Saving Tech-Heat High Temp. over 150C 1.8y</v>
      </c>
      <c r="O111" s="23" t="s">
        <v>32</v>
      </c>
      <c r="P111" s="23" t="s">
        <v>33</v>
      </c>
      <c r="Q111" s="23"/>
      <c r="R111" s="23"/>
      <c r="S111" s="19" t="s">
        <v>34</v>
      </c>
      <c r="V111" s="16" t="str">
        <f t="shared" ca="1" si="12"/>
        <v>TD</v>
      </c>
      <c r="W111" s="14" t="str">
        <f t="shared" ca="1" si="12"/>
        <v>Wholesale and retail</v>
      </c>
      <c r="X111" s="3" t="str">
        <f>'EE investment costs'!D160</f>
        <v>HT-18</v>
      </c>
      <c r="Y111" s="3" t="str">
        <f>'EE investment costs'!E160</f>
        <v>Heat High Temp. over 150C</v>
      </c>
      <c r="AC111" s="123">
        <f>'EE investment costs'!C160</f>
        <v>1.8</v>
      </c>
      <c r="AD111" s="22"/>
    </row>
    <row r="112" spans="2:30">
      <c r="B112" s="14" t="str">
        <f t="shared" ca="1" si="7"/>
        <v>INDTDEFFRH-18</v>
      </c>
      <c r="C112" s="15" t="str">
        <f t="shared" ca="1" si="9"/>
        <v>ITDRH</v>
      </c>
      <c r="D112" s="16">
        <f>'EE investment costs'!$F$15</f>
        <v>2016</v>
      </c>
      <c r="E112" s="14">
        <f>VLOOKUP(X112,'EE investment costs'!$D$56:$R$656,15,0)</f>
        <v>15.2</v>
      </c>
      <c r="F112" s="17">
        <f ca="1">INDEX('EE investment costs'!$D$56:$R$656,MATCH(X112,'EE investment costs'!$D$56:$D$656,0),MATCH($V$8,'EE investment costs'!$D$56:$R$56,0))</f>
        <v>0</v>
      </c>
      <c r="I112" s="18">
        <v>1</v>
      </c>
      <c r="J112" s="18">
        <v>1</v>
      </c>
      <c r="K112" s="14">
        <f t="shared" ca="1" si="11"/>
        <v>8</v>
      </c>
      <c r="M112" s="19" t="str">
        <f t="shared" ca="1" si="8"/>
        <v>INDTDEFFRH-18</v>
      </c>
      <c r="N112" s="23" t="str">
        <f t="shared" ca="1" si="10"/>
        <v>Wholesale and retail Saving Tech-Heat Room Heat 1.8y</v>
      </c>
      <c r="O112" s="23" t="s">
        <v>32</v>
      </c>
      <c r="P112" s="23" t="s">
        <v>33</v>
      </c>
      <c r="Q112" s="23"/>
      <c r="R112" s="23"/>
      <c r="S112" s="19" t="s">
        <v>34</v>
      </c>
      <c r="V112" s="16" t="str">
        <f t="shared" ca="1" si="12"/>
        <v>TD</v>
      </c>
      <c r="W112" s="14" t="str">
        <f t="shared" ca="1" si="12"/>
        <v>Wholesale and retail</v>
      </c>
      <c r="X112" s="3" t="str">
        <f>'EE investment costs'!D161</f>
        <v>RH-18</v>
      </c>
      <c r="Y112" s="3" t="str">
        <f>'EE investment costs'!E161</f>
        <v>Heat Room Heat</v>
      </c>
      <c r="AC112" s="123">
        <f>'EE investment costs'!C161</f>
        <v>1.8</v>
      </c>
      <c r="AD112" s="22"/>
    </row>
    <row r="113" spans="2:30">
      <c r="B113" s="14" t="str">
        <f t="shared" ca="1" si="7"/>
        <v>INDTDEFFLA-18</v>
      </c>
      <c r="C113" s="15" t="str">
        <f t="shared" ca="1" si="9"/>
        <v>ITDLA</v>
      </c>
      <c r="D113" s="16">
        <f>'EE investment costs'!$F$15</f>
        <v>2016</v>
      </c>
      <c r="E113" s="14">
        <f>VLOOKUP(X113,'EE investment costs'!$D$56:$R$656,15,0)</f>
        <v>3.3319999999999999</v>
      </c>
      <c r="F113" s="17">
        <f ca="1">INDEX('EE investment costs'!$D$56:$R$656,MATCH(X113,'EE investment costs'!$D$56:$D$656,0),MATCH($V$8,'EE investment costs'!$D$56:$R$56,0))</f>
        <v>549.11488116422072</v>
      </c>
      <c r="I113" s="18">
        <v>1</v>
      </c>
      <c r="J113" s="18">
        <v>1</v>
      </c>
      <c r="K113" s="14">
        <f t="shared" ca="1" si="11"/>
        <v>7</v>
      </c>
      <c r="M113" s="19" t="str">
        <f t="shared" ca="1" si="8"/>
        <v>INDTDEFFLA-18</v>
      </c>
      <c r="N113" s="23" t="str">
        <f t="shared" ca="1" si="10"/>
        <v>Wholesale and retail Saving Tech-Light 1.8y</v>
      </c>
      <c r="O113" s="23" t="s">
        <v>32</v>
      </c>
      <c r="P113" s="23" t="s">
        <v>33</v>
      </c>
      <c r="Q113" s="23"/>
      <c r="R113" s="23"/>
      <c r="S113" s="19" t="s">
        <v>34</v>
      </c>
      <c r="V113" s="16" t="str">
        <f t="shared" ca="1" si="12"/>
        <v>TD</v>
      </c>
      <c r="W113" s="14" t="str">
        <f t="shared" ca="1" si="12"/>
        <v>Wholesale and retail</v>
      </c>
      <c r="X113" s="3" t="str">
        <f>'EE investment costs'!D162</f>
        <v>LA-18</v>
      </c>
      <c r="Y113" s="3" t="str">
        <f>'EE investment costs'!E162</f>
        <v>Light</v>
      </c>
      <c r="AC113" s="123">
        <f>'EE investment costs'!C162</f>
        <v>1.8</v>
      </c>
      <c r="AD113" s="22"/>
    </row>
    <row r="114" spans="2:30">
      <c r="B114" s="14" t="str">
        <f t="shared" ca="1" si="7"/>
        <v>INDTDEFFEM-18</v>
      </c>
      <c r="C114" s="15" t="str">
        <f t="shared" ca="1" si="9"/>
        <v>ITDEM</v>
      </c>
      <c r="D114" s="16">
        <f>'EE investment costs'!$F$15</f>
        <v>2016</v>
      </c>
      <c r="E114" s="14">
        <f>VLOOKUP(X114,'EE investment costs'!$D$56:$R$656,15,0)</f>
        <v>3.4985999999999997</v>
      </c>
      <c r="F114" s="17">
        <f ca="1">INDEX('EE investment costs'!$D$56:$R$656,MATCH(X114,'EE investment costs'!$D$56:$D$656,0),MATCH($V$8,'EE investment costs'!$D$56:$R$56,0))</f>
        <v>519.88834150402511</v>
      </c>
      <c r="I114" s="18">
        <v>1</v>
      </c>
      <c r="J114" s="18">
        <v>1</v>
      </c>
      <c r="K114" s="14">
        <f t="shared" ca="1" si="11"/>
        <v>7</v>
      </c>
      <c r="M114" s="19" t="str">
        <f t="shared" ca="1" si="8"/>
        <v>INDTDEFFEM-18</v>
      </c>
      <c r="N114" s="23" t="str">
        <f t="shared" ca="1" si="10"/>
        <v>Wholesale and retail Saving Tech-Electric Motors 1.8y</v>
      </c>
      <c r="O114" s="23" t="s">
        <v>32</v>
      </c>
      <c r="P114" s="23" t="s">
        <v>33</v>
      </c>
      <c r="Q114" s="23"/>
      <c r="R114" s="23"/>
      <c r="S114" s="19" t="s">
        <v>34</v>
      </c>
      <c r="V114" s="16" t="str">
        <f t="shared" ca="1" si="12"/>
        <v>TD</v>
      </c>
      <c r="W114" s="14" t="str">
        <f t="shared" ca="1" si="12"/>
        <v>Wholesale and retail</v>
      </c>
      <c r="X114" s="3" t="str">
        <f>'EE investment costs'!D163</f>
        <v>EM-18</v>
      </c>
      <c r="Y114" s="3" t="str">
        <f>'EE investment costs'!E163</f>
        <v>Electric Motors</v>
      </c>
      <c r="AC114" s="123">
        <f>'EE investment costs'!C163</f>
        <v>1.8</v>
      </c>
      <c r="AD114" s="22"/>
    </row>
    <row r="115" spans="2:30">
      <c r="B115" s="14" t="str">
        <f t="shared" ca="1" si="7"/>
        <v>INDTDEFFTF-18</v>
      </c>
      <c r="C115" s="15" t="str">
        <f t="shared" ca="1" si="9"/>
        <v>ITDTF</v>
      </c>
      <c r="D115" s="16">
        <f>'EE investment costs'!$F$15</f>
        <v>2016</v>
      </c>
      <c r="E115" s="14">
        <f>VLOOKUP(X115,'EE investment costs'!$D$56:$R$656,15,0)</f>
        <v>6.58</v>
      </c>
      <c r="F115" s="17">
        <f ca="1">INDEX('EE investment costs'!$D$56:$R$656,MATCH(X115,'EE investment costs'!$D$56:$D$656,0),MATCH($V$8,'EE investment costs'!$D$56:$R$56,0))</f>
        <v>264.48678125727844</v>
      </c>
      <c r="I115" s="18">
        <v>1</v>
      </c>
      <c r="J115" s="18">
        <v>1</v>
      </c>
      <c r="K115" s="14">
        <f t="shared" ca="1" si="11"/>
        <v>8</v>
      </c>
      <c r="M115" s="19" t="str">
        <f t="shared" ca="1" si="8"/>
        <v>INDTDEFFTF-18</v>
      </c>
      <c r="N115" s="23" t="str">
        <f t="shared" ca="1" si="10"/>
        <v>Wholesale and retail Saving Tech-Haulage Tractors, Trucks, Fishing boats 1.8y</v>
      </c>
      <c r="O115" s="23" t="s">
        <v>32</v>
      </c>
      <c r="P115" s="23" t="s">
        <v>33</v>
      </c>
      <c r="Q115" s="23"/>
      <c r="R115" s="23"/>
      <c r="S115" s="19" t="s">
        <v>34</v>
      </c>
      <c r="V115" s="16" t="str">
        <f t="shared" ca="1" si="12"/>
        <v>TD</v>
      </c>
      <c r="W115" s="14" t="str">
        <f t="shared" ca="1" si="12"/>
        <v>Wholesale and retail</v>
      </c>
      <c r="X115" s="3" t="str">
        <f>'EE investment costs'!D164</f>
        <v>TF-18</v>
      </c>
      <c r="Y115" s="3" t="str">
        <f>'EE investment costs'!E164</f>
        <v>Haulage Tractors, Trucks, Fishing boats</v>
      </c>
      <c r="AC115" s="123">
        <f>'EE investment costs'!C164</f>
        <v>1.8</v>
      </c>
      <c r="AD115" s="22"/>
    </row>
    <row r="116" spans="2:30">
      <c r="B116" s="14" t="str">
        <f t="shared" ca="1" si="7"/>
        <v>INDTDEFFMT-19</v>
      </c>
      <c r="C116" s="15" t="str">
        <f t="shared" ca="1" si="9"/>
        <v>ITDMT</v>
      </c>
      <c r="D116" s="16">
        <f>'EE investment costs'!$F$15</f>
        <v>2016</v>
      </c>
      <c r="E116" s="14">
        <f>VLOOKUP(X116,'EE investment costs'!$D$56:$R$656,15,0)</f>
        <v>4.875</v>
      </c>
      <c r="F116" s="17">
        <f ca="1">INDEX('EE investment costs'!$D$56:$R$656,MATCH(X116,'EE investment costs'!$D$56:$D$656,0),MATCH($V$8,'EE investment costs'!$D$56:$R$56,0))</f>
        <v>242.39593066092081</v>
      </c>
      <c r="I116" s="18">
        <v>1</v>
      </c>
      <c r="J116" s="18">
        <v>1</v>
      </c>
      <c r="K116" s="14">
        <f t="shared" ca="1" si="11"/>
        <v>8</v>
      </c>
      <c r="M116" s="19" t="str">
        <f t="shared" ca="1" si="8"/>
        <v>INDTDEFFMT-19</v>
      </c>
      <c r="N116" s="23" t="str">
        <f t="shared" ca="1" si="10"/>
        <v>Wholesale and retail Saving Tech-Heat Medium Temp. up to 150C 1.9y</v>
      </c>
      <c r="O116" s="23" t="s">
        <v>32</v>
      </c>
      <c r="P116" s="23" t="s">
        <v>33</v>
      </c>
      <c r="Q116" s="23"/>
      <c r="R116" s="23"/>
      <c r="S116" s="19" t="s">
        <v>34</v>
      </c>
      <c r="V116" s="16" t="str">
        <f t="shared" ca="1" si="12"/>
        <v>TD</v>
      </c>
      <c r="W116" s="14" t="str">
        <f t="shared" ca="1" si="12"/>
        <v>Wholesale and retail</v>
      </c>
      <c r="X116" s="3" t="str">
        <f>'EE investment costs'!D165</f>
        <v>MT-19</v>
      </c>
      <c r="Y116" s="3" t="str">
        <f>'EE investment costs'!E165</f>
        <v>Heat Medium Temp. up to 150C</v>
      </c>
      <c r="AC116" s="123">
        <f>'EE investment costs'!C165</f>
        <v>1.9</v>
      </c>
      <c r="AD116" s="22"/>
    </row>
    <row r="117" spans="2:30">
      <c r="B117" s="14" t="str">
        <f t="shared" ca="1" si="7"/>
        <v>INDTDEFFHT-19</v>
      </c>
      <c r="C117" s="15" t="str">
        <f t="shared" ca="1" si="9"/>
        <v>ITDHT</v>
      </c>
      <c r="D117" s="16">
        <f>'EE investment costs'!$F$15</f>
        <v>2016</v>
      </c>
      <c r="E117" s="14">
        <f>VLOOKUP(X117,'EE investment costs'!$D$56:$R$656,15,0)</f>
        <v>3.9</v>
      </c>
      <c r="F117" s="17">
        <f ca="1">INDEX('EE investment costs'!$D$56:$R$656,MATCH(X117,'EE investment costs'!$D$56:$D$656,0),MATCH($V$8,'EE investment costs'!$D$56:$R$56,0))</f>
        <v>212.92519114099863</v>
      </c>
      <c r="I117" s="18">
        <v>1</v>
      </c>
      <c r="J117" s="18">
        <v>1</v>
      </c>
      <c r="K117" s="14">
        <f t="shared" ca="1" si="11"/>
        <v>8</v>
      </c>
      <c r="M117" s="19" t="str">
        <f t="shared" ca="1" si="8"/>
        <v>INDTDEFFHT-19</v>
      </c>
      <c r="N117" s="23" t="str">
        <f t="shared" ca="1" si="10"/>
        <v>Wholesale and retail Saving Tech-Heat High Temp. over 150C 1.9y</v>
      </c>
      <c r="O117" s="23" t="s">
        <v>32</v>
      </c>
      <c r="P117" s="23" t="s">
        <v>33</v>
      </c>
      <c r="Q117" s="23"/>
      <c r="R117" s="23"/>
      <c r="S117" s="19" t="s">
        <v>34</v>
      </c>
      <c r="V117" s="16" t="str">
        <f t="shared" ca="1" si="12"/>
        <v>TD</v>
      </c>
      <c r="W117" s="14" t="str">
        <f t="shared" ca="1" si="12"/>
        <v>Wholesale and retail</v>
      </c>
      <c r="X117" s="3" t="str">
        <f>'EE investment costs'!D166</f>
        <v>HT-19</v>
      </c>
      <c r="Y117" s="3" t="str">
        <f>'EE investment costs'!E166</f>
        <v>Heat High Temp. over 150C</v>
      </c>
      <c r="AC117" s="123">
        <f>'EE investment costs'!C166</f>
        <v>1.9</v>
      </c>
      <c r="AD117" s="22"/>
    </row>
    <row r="118" spans="2:30">
      <c r="B118" s="14" t="str">
        <f t="shared" ca="1" si="7"/>
        <v>INDTDEFFRH-19</v>
      </c>
      <c r="C118" s="15" t="str">
        <f t="shared" ca="1" si="9"/>
        <v>ITDRH</v>
      </c>
      <c r="D118" s="16">
        <f>'EE investment costs'!$F$15</f>
        <v>2016</v>
      </c>
      <c r="E118" s="14">
        <f>VLOOKUP(X118,'EE investment costs'!$D$56:$R$656,15,0)</f>
        <v>15.6</v>
      </c>
      <c r="F118" s="17">
        <f ca="1">INDEX('EE investment costs'!$D$56:$R$656,MATCH(X118,'EE investment costs'!$D$56:$D$656,0),MATCH($V$8,'EE investment costs'!$D$56:$R$56,0))</f>
        <v>0</v>
      </c>
      <c r="I118" s="18">
        <v>1</v>
      </c>
      <c r="J118" s="18">
        <v>1</v>
      </c>
      <c r="K118" s="14">
        <f t="shared" ca="1" si="11"/>
        <v>8</v>
      </c>
      <c r="M118" s="19" t="str">
        <f t="shared" ca="1" si="8"/>
        <v>INDTDEFFRH-19</v>
      </c>
      <c r="N118" s="23" t="str">
        <f t="shared" ca="1" si="10"/>
        <v>Wholesale and retail Saving Tech-Heat Room Heat 1.9y</v>
      </c>
      <c r="O118" s="23" t="s">
        <v>32</v>
      </c>
      <c r="P118" s="23" t="s">
        <v>33</v>
      </c>
      <c r="Q118" s="23"/>
      <c r="R118" s="23"/>
      <c r="S118" s="19" t="s">
        <v>34</v>
      </c>
      <c r="V118" s="16" t="str">
        <f t="shared" ca="1" si="12"/>
        <v>TD</v>
      </c>
      <c r="W118" s="14" t="str">
        <f t="shared" ca="1" si="12"/>
        <v>Wholesale and retail</v>
      </c>
      <c r="X118" s="3" t="str">
        <f>'EE investment costs'!D167</f>
        <v>RH-19</v>
      </c>
      <c r="Y118" s="3" t="str">
        <f>'EE investment costs'!E167</f>
        <v>Heat Room Heat</v>
      </c>
      <c r="AC118" s="123">
        <f>'EE investment costs'!C167</f>
        <v>1.9</v>
      </c>
      <c r="AD118" s="22"/>
    </row>
    <row r="119" spans="2:30">
      <c r="B119" s="14" t="str">
        <f t="shared" ca="1" si="7"/>
        <v>INDTDEFFLA-19</v>
      </c>
      <c r="C119" s="15" t="str">
        <f t="shared" ca="1" si="9"/>
        <v>ITDLA</v>
      </c>
      <c r="D119" s="16">
        <f>'EE investment costs'!$F$15</f>
        <v>2016</v>
      </c>
      <c r="E119" s="14">
        <f>VLOOKUP(X119,'EE investment costs'!$D$56:$R$656,15,0)</f>
        <v>3.3659999999999997</v>
      </c>
      <c r="F119" s="17">
        <f ca="1">INDEX('EE investment costs'!$D$56:$R$656,MATCH(X119,'EE investment costs'!$D$56:$D$656,0),MATCH($V$8,'EE investment costs'!$D$56:$R$56,0))</f>
        <v>604.68181699801266</v>
      </c>
      <c r="I119" s="18">
        <v>1</v>
      </c>
      <c r="J119" s="18">
        <v>1</v>
      </c>
      <c r="K119" s="14">
        <f t="shared" ca="1" si="11"/>
        <v>6</v>
      </c>
      <c r="M119" s="19" t="str">
        <f t="shared" ca="1" si="8"/>
        <v>INDTDEFFLA-19</v>
      </c>
      <c r="N119" s="23" t="str">
        <f t="shared" ca="1" si="10"/>
        <v>Wholesale and retail Saving Tech-Light 1.9y</v>
      </c>
      <c r="O119" s="23" t="s">
        <v>32</v>
      </c>
      <c r="P119" s="23" t="s">
        <v>33</v>
      </c>
      <c r="Q119" s="23"/>
      <c r="R119" s="23"/>
      <c r="S119" s="19" t="s">
        <v>34</v>
      </c>
      <c r="V119" s="16" t="str">
        <f t="shared" ca="1" si="12"/>
        <v>TD</v>
      </c>
      <c r="W119" s="14" t="str">
        <f t="shared" ca="1" si="12"/>
        <v>Wholesale and retail</v>
      </c>
      <c r="X119" s="3" t="str">
        <f>'EE investment costs'!D168</f>
        <v>LA-19</v>
      </c>
      <c r="Y119" s="3" t="str">
        <f>'EE investment costs'!E168</f>
        <v>Light</v>
      </c>
      <c r="AC119" s="123">
        <f>'EE investment costs'!C168</f>
        <v>1.9</v>
      </c>
      <c r="AD119" s="22"/>
    </row>
    <row r="120" spans="2:30">
      <c r="B120" s="14" t="str">
        <f t="shared" ca="1" si="7"/>
        <v>INDTDEFFEM-19</v>
      </c>
      <c r="C120" s="15" t="str">
        <f t="shared" ca="1" si="9"/>
        <v>ITDEM</v>
      </c>
      <c r="D120" s="16">
        <f>'EE investment costs'!$F$15</f>
        <v>2016</v>
      </c>
      <c r="E120" s="14">
        <f>VLOOKUP(X120,'EE investment costs'!$D$56:$R$656,15,0)</f>
        <v>3.5342999999999996</v>
      </c>
      <c r="F120" s="17">
        <f ca="1">INDEX('EE investment costs'!$D$56:$R$656,MATCH(X120,'EE investment costs'!$D$56:$D$656,0),MATCH($V$8,'EE investment costs'!$D$56:$R$56,0))</f>
        <v>571.43327636465938</v>
      </c>
      <c r="I120" s="18">
        <v>1</v>
      </c>
      <c r="J120" s="18">
        <v>1</v>
      </c>
      <c r="K120" s="14">
        <f t="shared" ca="1" si="11"/>
        <v>7</v>
      </c>
      <c r="M120" s="19" t="str">
        <f t="shared" ca="1" si="8"/>
        <v>INDTDEFFEM-19</v>
      </c>
      <c r="N120" s="23" t="str">
        <f t="shared" ca="1" si="10"/>
        <v>Wholesale and retail Saving Tech-Electric Motors 1.9y</v>
      </c>
      <c r="O120" s="23" t="s">
        <v>32</v>
      </c>
      <c r="P120" s="23" t="s">
        <v>33</v>
      </c>
      <c r="Q120" s="23"/>
      <c r="R120" s="23"/>
      <c r="S120" s="19" t="s">
        <v>34</v>
      </c>
      <c r="V120" s="16" t="str">
        <f t="shared" ca="1" si="12"/>
        <v>TD</v>
      </c>
      <c r="W120" s="14" t="str">
        <f t="shared" ca="1" si="12"/>
        <v>Wholesale and retail</v>
      </c>
      <c r="X120" s="3" t="str">
        <f>'EE investment costs'!D169</f>
        <v>EM-19</v>
      </c>
      <c r="Y120" s="3" t="str">
        <f>'EE investment costs'!E169</f>
        <v>Electric Motors</v>
      </c>
      <c r="AC120" s="123">
        <f>'EE investment costs'!C169</f>
        <v>1.9</v>
      </c>
      <c r="AD120" s="22"/>
    </row>
    <row r="121" spans="2:30">
      <c r="B121" s="14" t="str">
        <f t="shared" ca="1" si="7"/>
        <v>INDTDEFFTF-19</v>
      </c>
      <c r="C121" s="15" t="str">
        <f t="shared" ca="1" si="9"/>
        <v>ITDTF</v>
      </c>
      <c r="D121" s="16">
        <f>'EE investment costs'!$F$15</f>
        <v>2016</v>
      </c>
      <c r="E121" s="14">
        <f>VLOOKUP(X121,'EE investment costs'!$D$56:$R$656,15,0)</f>
        <v>6.7899999999999991</v>
      </c>
      <c r="F121" s="17">
        <f ca="1">INDEX('EE investment costs'!$D$56:$R$656,MATCH(X121,'EE investment costs'!$D$56:$D$656,0),MATCH($V$8,'EE investment costs'!$D$56:$R$56,0))</f>
        <v>279.18049132712724</v>
      </c>
      <c r="I121" s="18">
        <v>1</v>
      </c>
      <c r="J121" s="18">
        <v>1</v>
      </c>
      <c r="K121" s="14">
        <f t="shared" ca="1" si="11"/>
        <v>8</v>
      </c>
      <c r="M121" s="19" t="str">
        <f t="shared" ca="1" si="8"/>
        <v>INDTDEFFTF-19</v>
      </c>
      <c r="N121" s="23" t="str">
        <f t="shared" ca="1" si="10"/>
        <v>Wholesale and retail Saving Tech-Haulage Tractors, Trucks, Fishing boats 1.9y</v>
      </c>
      <c r="O121" s="23" t="s">
        <v>32</v>
      </c>
      <c r="P121" s="23" t="s">
        <v>33</v>
      </c>
      <c r="Q121" s="23"/>
      <c r="R121" s="23"/>
      <c r="S121" s="19" t="s">
        <v>34</v>
      </c>
      <c r="V121" s="16" t="str">
        <f t="shared" ca="1" si="12"/>
        <v>TD</v>
      </c>
      <c r="W121" s="14" t="str">
        <f t="shared" ca="1" si="12"/>
        <v>Wholesale and retail</v>
      </c>
      <c r="X121" s="3" t="str">
        <f>'EE investment costs'!D170</f>
        <v>TF-19</v>
      </c>
      <c r="Y121" s="3" t="str">
        <f>'EE investment costs'!E170</f>
        <v>Haulage Tractors, Trucks, Fishing boats</v>
      </c>
      <c r="AC121" s="123">
        <f>'EE investment costs'!C170</f>
        <v>1.9</v>
      </c>
      <c r="AD121" s="22"/>
    </row>
    <row r="122" spans="2:30">
      <c r="B122" s="14" t="str">
        <f t="shared" ca="1" si="7"/>
        <v>INDTDEFFMT-20</v>
      </c>
      <c r="C122" s="15" t="str">
        <f t="shared" ca="1" si="9"/>
        <v>ITDMT</v>
      </c>
      <c r="D122" s="16">
        <f>'EE investment costs'!$F$15</f>
        <v>2016</v>
      </c>
      <c r="E122" s="14">
        <f>VLOOKUP(X122,'EE investment costs'!$D$56:$R$656,15,0)</f>
        <v>5</v>
      </c>
      <c r="F122" s="17">
        <f ca="1">INDEX('EE investment costs'!$D$56:$R$656,MATCH(X122,'EE investment costs'!$D$56:$D$656,0),MATCH($V$8,'EE investment costs'!$D$56:$R$56,0))</f>
        <v>261.79464028962343</v>
      </c>
      <c r="I122" s="18">
        <v>1</v>
      </c>
      <c r="J122" s="18">
        <v>1</v>
      </c>
      <c r="K122" s="14">
        <f t="shared" ca="1" si="11"/>
        <v>8</v>
      </c>
      <c r="M122" s="19" t="str">
        <f t="shared" ca="1" si="8"/>
        <v>INDTDEFFMT-20</v>
      </c>
      <c r="N122" s="23" t="str">
        <f t="shared" ca="1" si="10"/>
        <v>Wholesale and retail Saving Tech-Heat Medium Temp. up to 150C 2y</v>
      </c>
      <c r="O122" s="23" t="s">
        <v>32</v>
      </c>
      <c r="P122" s="23" t="s">
        <v>33</v>
      </c>
      <c r="Q122" s="23"/>
      <c r="R122" s="23"/>
      <c r="S122" s="19" t="s">
        <v>34</v>
      </c>
      <c r="V122" s="16" t="str">
        <f t="shared" ca="1" si="12"/>
        <v>TD</v>
      </c>
      <c r="W122" s="14" t="str">
        <f t="shared" ca="1" si="12"/>
        <v>Wholesale and retail</v>
      </c>
      <c r="X122" s="3" t="str">
        <f>'EE investment costs'!D171</f>
        <v>MT-20</v>
      </c>
      <c r="Y122" s="3" t="str">
        <f>'EE investment costs'!E171</f>
        <v>Heat Medium Temp. up to 150C</v>
      </c>
      <c r="AC122" s="123">
        <f>'EE investment costs'!C171</f>
        <v>2</v>
      </c>
      <c r="AD122" s="22"/>
    </row>
    <row r="123" spans="2:30">
      <c r="B123" s="14" t="str">
        <f t="shared" ca="1" si="7"/>
        <v>INDTDEFFHT-20</v>
      </c>
      <c r="C123" s="15" t="str">
        <f t="shared" ca="1" si="9"/>
        <v>ITDHT</v>
      </c>
      <c r="D123" s="16">
        <f>'EE investment costs'!$F$15</f>
        <v>2016</v>
      </c>
      <c r="E123" s="14">
        <f>VLOOKUP(X123,'EE investment costs'!$D$56:$R$656,15,0)</f>
        <v>4</v>
      </c>
      <c r="F123" s="17">
        <f ca="1">INDEX('EE investment costs'!$D$56:$R$656,MATCH(X123,'EE investment costs'!$D$56:$D$656,0),MATCH($V$8,'EE investment costs'!$D$56:$R$56,0))</f>
        <v>227.36079732004941</v>
      </c>
      <c r="I123" s="18">
        <v>1</v>
      </c>
      <c r="J123" s="18">
        <v>1</v>
      </c>
      <c r="K123" s="14">
        <f t="shared" ca="1" si="11"/>
        <v>8</v>
      </c>
      <c r="M123" s="19" t="str">
        <f t="shared" ca="1" si="8"/>
        <v>INDTDEFFHT-20</v>
      </c>
      <c r="N123" s="23" t="str">
        <f t="shared" ca="1" si="10"/>
        <v>Wholesale and retail Saving Tech-Heat High Temp. over 150C 2y</v>
      </c>
      <c r="O123" s="23" t="s">
        <v>32</v>
      </c>
      <c r="P123" s="23" t="s">
        <v>33</v>
      </c>
      <c r="Q123" s="23"/>
      <c r="R123" s="23"/>
      <c r="S123" s="19" t="s">
        <v>34</v>
      </c>
      <c r="V123" s="16" t="str">
        <f t="shared" ca="1" si="12"/>
        <v>TD</v>
      </c>
      <c r="W123" s="14" t="str">
        <f t="shared" ca="1" si="12"/>
        <v>Wholesale and retail</v>
      </c>
      <c r="X123" s="3" t="str">
        <f>'EE investment costs'!D172</f>
        <v>HT-20</v>
      </c>
      <c r="Y123" s="3" t="str">
        <f>'EE investment costs'!E172</f>
        <v>Heat High Temp. over 150C</v>
      </c>
      <c r="AC123" s="123">
        <f>'EE investment costs'!C172</f>
        <v>2</v>
      </c>
      <c r="AD123" s="22"/>
    </row>
    <row r="124" spans="2:30">
      <c r="B124" s="14" t="str">
        <f t="shared" ca="1" si="7"/>
        <v>INDTDEFFRH-20</v>
      </c>
      <c r="C124" s="15" t="str">
        <f t="shared" ca="1" si="9"/>
        <v>ITDRH</v>
      </c>
      <c r="D124" s="16">
        <f>'EE investment costs'!$F$15</f>
        <v>2016</v>
      </c>
      <c r="E124" s="14">
        <f>VLOOKUP(X124,'EE investment costs'!$D$56:$R$656,15,0)</f>
        <v>16</v>
      </c>
      <c r="F124" s="17">
        <f ca="1">INDEX('EE investment costs'!$D$56:$R$656,MATCH(X124,'EE investment costs'!$D$56:$D$656,0),MATCH($V$8,'EE investment costs'!$D$56:$R$56,0))</f>
        <v>0</v>
      </c>
      <c r="I124" s="18">
        <v>1</v>
      </c>
      <c r="J124" s="18">
        <v>1</v>
      </c>
      <c r="K124" s="14">
        <f t="shared" ca="1" si="11"/>
        <v>8</v>
      </c>
      <c r="M124" s="19" t="str">
        <f t="shared" ca="1" si="8"/>
        <v>INDTDEFFRH-20</v>
      </c>
      <c r="N124" s="23" t="str">
        <f t="shared" ca="1" si="10"/>
        <v>Wholesale and retail Saving Tech-Heat Room Heat 2y</v>
      </c>
      <c r="O124" s="23" t="s">
        <v>32</v>
      </c>
      <c r="P124" s="23" t="s">
        <v>33</v>
      </c>
      <c r="Q124" s="23"/>
      <c r="R124" s="23"/>
      <c r="S124" s="19" t="s">
        <v>34</v>
      </c>
      <c r="V124" s="16" t="str">
        <f t="shared" ca="1" si="12"/>
        <v>TD</v>
      </c>
      <c r="W124" s="14" t="str">
        <f t="shared" ca="1" si="12"/>
        <v>Wholesale and retail</v>
      </c>
      <c r="X124" s="3" t="str">
        <f>'EE investment costs'!D173</f>
        <v>RH-20</v>
      </c>
      <c r="Y124" s="3" t="str">
        <f>'EE investment costs'!E173</f>
        <v>Heat Room Heat</v>
      </c>
      <c r="AC124" s="123">
        <f>'EE investment costs'!C173</f>
        <v>2</v>
      </c>
      <c r="AD124" s="22"/>
    </row>
    <row r="125" spans="2:30">
      <c r="B125" s="14" t="str">
        <f t="shared" ca="1" si="7"/>
        <v>INDTDEFFLA-20</v>
      </c>
      <c r="C125" s="15" t="str">
        <f t="shared" ca="1" si="9"/>
        <v>ITDLA</v>
      </c>
      <c r="D125" s="16">
        <f>'EE investment costs'!$F$15</f>
        <v>2016</v>
      </c>
      <c r="E125" s="14">
        <f>VLOOKUP(X125,'EE investment costs'!$D$56:$R$656,15,0)</f>
        <v>3.4</v>
      </c>
      <c r="F125" s="17">
        <f ca="1">INDEX('EE investment costs'!$D$56:$R$656,MATCH(X125,'EE investment costs'!$D$56:$D$656,0),MATCH($V$8,'EE investment costs'!$D$56:$R$56,0))</f>
        <v>660.24875283180472</v>
      </c>
      <c r="I125" s="18">
        <v>1</v>
      </c>
      <c r="J125" s="18">
        <v>1</v>
      </c>
      <c r="K125" s="14">
        <f t="shared" ca="1" si="11"/>
        <v>6</v>
      </c>
      <c r="M125" s="19" t="str">
        <f t="shared" ca="1" si="8"/>
        <v>INDTDEFFLA-20</v>
      </c>
      <c r="N125" s="23" t="str">
        <f t="shared" ca="1" si="10"/>
        <v>Wholesale and retail Saving Tech-Light 2y</v>
      </c>
      <c r="O125" s="23" t="s">
        <v>32</v>
      </c>
      <c r="P125" s="23" t="s">
        <v>33</v>
      </c>
      <c r="Q125" s="23"/>
      <c r="R125" s="23"/>
      <c r="S125" s="19" t="s">
        <v>34</v>
      </c>
      <c r="V125" s="16" t="str">
        <f t="shared" ca="1" si="12"/>
        <v>TD</v>
      </c>
      <c r="W125" s="14" t="str">
        <f t="shared" ca="1" si="12"/>
        <v>Wholesale and retail</v>
      </c>
      <c r="X125" s="3" t="str">
        <f>'EE investment costs'!D174</f>
        <v>LA-20</v>
      </c>
      <c r="Y125" s="3" t="str">
        <f>'EE investment costs'!E174</f>
        <v>Light</v>
      </c>
      <c r="AC125" s="123">
        <f>'EE investment costs'!C174</f>
        <v>2</v>
      </c>
      <c r="AD125" s="22"/>
    </row>
    <row r="126" spans="2:30">
      <c r="B126" s="14" t="str">
        <f t="shared" ca="1" si="7"/>
        <v>INDTDEFFEM-20</v>
      </c>
      <c r="C126" s="15" t="str">
        <f t="shared" ca="1" si="9"/>
        <v>ITDEM</v>
      </c>
      <c r="D126" s="16">
        <f>'EE investment costs'!$F$15</f>
        <v>2016</v>
      </c>
      <c r="E126" s="14">
        <f>VLOOKUP(X126,'EE investment costs'!$D$56:$R$656,15,0)</f>
        <v>3.5699999999999994</v>
      </c>
      <c r="F126" s="17">
        <f ca="1">INDEX('EE investment costs'!$D$56:$R$656,MATCH(X126,'EE investment costs'!$D$56:$D$656,0),MATCH($V$8,'EE investment costs'!$D$56:$R$56,0))</f>
        <v>622.97821122529365</v>
      </c>
      <c r="I126" s="18">
        <v>1</v>
      </c>
      <c r="J126" s="18">
        <v>1</v>
      </c>
      <c r="K126" s="14">
        <f t="shared" ca="1" si="11"/>
        <v>6</v>
      </c>
      <c r="M126" s="19" t="str">
        <f t="shared" ca="1" si="8"/>
        <v>INDTDEFFEM-20</v>
      </c>
      <c r="N126" s="23" t="str">
        <f t="shared" ca="1" si="10"/>
        <v>Wholesale and retail Saving Tech-Electric Motors 2y</v>
      </c>
      <c r="O126" s="23" t="s">
        <v>32</v>
      </c>
      <c r="P126" s="23" t="s">
        <v>33</v>
      </c>
      <c r="Q126" s="23"/>
      <c r="R126" s="23"/>
      <c r="S126" s="19" t="s">
        <v>34</v>
      </c>
      <c r="V126" s="16" t="str">
        <f t="shared" ca="1" si="12"/>
        <v>TD</v>
      </c>
      <c r="W126" s="14" t="str">
        <f t="shared" ca="1" si="12"/>
        <v>Wholesale and retail</v>
      </c>
      <c r="X126" s="3" t="str">
        <f>'EE investment costs'!D175</f>
        <v>EM-20</v>
      </c>
      <c r="Y126" s="3" t="str">
        <f>'EE investment costs'!E175</f>
        <v>Electric Motors</v>
      </c>
      <c r="AC126" s="123">
        <f>'EE investment costs'!C175</f>
        <v>2</v>
      </c>
      <c r="AD126" s="22"/>
    </row>
    <row r="127" spans="2:30" ht="13.5" thickBot="1">
      <c r="B127" s="14" t="str">
        <f t="shared" ca="1" si="7"/>
        <v>INDTDEFFTF-20</v>
      </c>
      <c r="C127" s="15" t="str">
        <f t="shared" ca="1" si="9"/>
        <v>ITDTF</v>
      </c>
      <c r="D127" s="16">
        <f>'EE investment costs'!$F$15</f>
        <v>2016</v>
      </c>
      <c r="E127" s="14">
        <f>VLOOKUP(X127,'EE investment costs'!$D$56:$R$656,15,0)</f>
        <v>7</v>
      </c>
      <c r="F127" s="17">
        <f ca="1">INDEX('EE investment costs'!$D$56:$R$656,MATCH(X127,'EE investment costs'!$D$56:$D$656,0),MATCH($V$8,'EE investment costs'!$D$56:$R$56,0))</f>
        <v>293.87420139697605</v>
      </c>
      <c r="I127" s="18">
        <v>1</v>
      </c>
      <c r="J127" s="18">
        <v>1</v>
      </c>
      <c r="K127" s="14">
        <f t="shared" ca="1" si="11"/>
        <v>8</v>
      </c>
      <c r="M127" s="24" t="str">
        <f t="shared" ca="1" si="8"/>
        <v>INDTDEFFTF-20</v>
      </c>
      <c r="N127" s="25" t="str">
        <f t="shared" ca="1" si="10"/>
        <v>Wholesale and retail Saving Tech-Haulage Tractors, Trucks, Fishing boats 2y</v>
      </c>
      <c r="O127" s="25" t="s">
        <v>32</v>
      </c>
      <c r="P127" s="25" t="s">
        <v>33</v>
      </c>
      <c r="Q127" s="25"/>
      <c r="R127" s="25"/>
      <c r="S127" s="24" t="s">
        <v>34</v>
      </c>
      <c r="V127" s="16" t="str">
        <f t="shared" ca="1" si="12"/>
        <v>TD</v>
      </c>
      <c r="W127" s="14" t="str">
        <f t="shared" ca="1" si="12"/>
        <v>Wholesale and retail</v>
      </c>
      <c r="X127" s="3" t="str">
        <f>'EE investment costs'!D176</f>
        <v>TF-20</v>
      </c>
      <c r="Y127" s="3" t="str">
        <f>'EE investment costs'!E176</f>
        <v>Haulage Tractors, Trucks, Fishing boats</v>
      </c>
      <c r="AC127" s="123">
        <f>'EE investment costs'!C176</f>
        <v>2</v>
      </c>
      <c r="AD127" s="22"/>
    </row>
    <row r="128" spans="2:30">
      <c r="B128" s="14" t="str">
        <f t="shared" ca="1" si="7"/>
        <v>INDTDEFFMT-21</v>
      </c>
      <c r="C128" s="15" t="str">
        <f ca="1">"I"&amp;MID(B128,4,1)&amp;"D"&amp;MID(B128,9,2)</f>
        <v>ITDMT</v>
      </c>
      <c r="D128" s="16">
        <f>'EE investment costs'!$F$15</f>
        <v>2016</v>
      </c>
      <c r="E128" s="14">
        <f>VLOOKUP(X128,'EE investment costs'!$D$56:$R$656,15,0)</f>
        <v>5.05</v>
      </c>
      <c r="F128" s="17">
        <f ca="1">INDEX('EE investment costs'!$D$56:$R$656,MATCH(X128,'EE investment costs'!$D$56:$D$656,0),MATCH($V$8,'EE investment costs'!$D$56:$R$56,0))</f>
        <v>281.19334991832608</v>
      </c>
      <c r="I128" s="18">
        <v>1</v>
      </c>
      <c r="J128" s="18">
        <v>1</v>
      </c>
      <c r="K128" s="14">
        <f t="shared" ca="1" si="11"/>
        <v>8</v>
      </c>
      <c r="M128" s="20" t="str">
        <f t="shared" ca="1" si="8"/>
        <v>INDTDEFFMT-21</v>
      </c>
      <c r="N128" s="21" t="str">
        <f t="shared" ca="1" si="10"/>
        <v>Wholesale and retail Saving Tech-Heat Medium Temp. up to 150C 2.1y</v>
      </c>
      <c r="O128" s="21" t="s">
        <v>32</v>
      </c>
      <c r="P128" s="21" t="s">
        <v>33</v>
      </c>
      <c r="Q128" s="21"/>
      <c r="R128" s="21"/>
      <c r="S128" s="20" t="s">
        <v>34</v>
      </c>
      <c r="V128" s="16" t="str">
        <f t="shared" ca="1" si="12"/>
        <v>TD</v>
      </c>
      <c r="W128" s="14" t="str">
        <f t="shared" ca="1" si="12"/>
        <v>Wholesale and retail</v>
      </c>
      <c r="X128" s="3" t="str">
        <f>'EE investment costs'!D177</f>
        <v>MT-21</v>
      </c>
      <c r="Y128" s="3" t="str">
        <f>'EE investment costs'!E177</f>
        <v>Heat Medium Temp. up to 150C</v>
      </c>
      <c r="AC128" s="123">
        <f>'EE investment costs'!C177</f>
        <v>2.1</v>
      </c>
      <c r="AD128" s="22"/>
    </row>
    <row r="129" spans="2:30">
      <c r="B129" s="14" t="str">
        <f t="shared" ca="1" si="7"/>
        <v>INDTDEFFHT-21</v>
      </c>
      <c r="C129" s="15" t="str">
        <f t="shared" ref="C129:C187" ca="1" si="13">"I"&amp;MID(B129,4,1)&amp;"D"&amp;MID(B129,9,2)</f>
        <v>ITDHT</v>
      </c>
      <c r="D129" s="16">
        <f>'EE investment costs'!$F$15</f>
        <v>2016</v>
      </c>
      <c r="E129" s="14">
        <f>VLOOKUP(X129,'EE investment costs'!$D$56:$R$656,15,0)</f>
        <v>4.0399999999999991</v>
      </c>
      <c r="F129" s="17">
        <f ca="1">INDEX('EE investment costs'!$D$56:$R$656,MATCH(X129,'EE investment costs'!$D$56:$D$656,0),MATCH($V$8,'EE investment costs'!$D$56:$R$56,0))</f>
        <v>241.79640349910017</v>
      </c>
      <c r="I129" s="18">
        <v>1</v>
      </c>
      <c r="J129" s="18">
        <v>1</v>
      </c>
      <c r="K129" s="14">
        <f t="shared" ca="1" si="11"/>
        <v>8</v>
      </c>
      <c r="M129" s="19" t="str">
        <f t="shared" ca="1" si="8"/>
        <v>INDTDEFFHT-21</v>
      </c>
      <c r="N129" s="23" t="str">
        <f t="shared" ca="1" si="10"/>
        <v>Wholesale and retail Saving Tech-Heat High Temp. over 150C 2.1y</v>
      </c>
      <c r="O129" s="23" t="s">
        <v>32</v>
      </c>
      <c r="P129" s="23" t="s">
        <v>33</v>
      </c>
      <c r="Q129" s="23"/>
      <c r="R129" s="23"/>
      <c r="S129" s="19" t="s">
        <v>34</v>
      </c>
      <c r="V129" s="16" t="str">
        <f t="shared" ca="1" si="12"/>
        <v>TD</v>
      </c>
      <c r="W129" s="14" t="str">
        <f t="shared" ca="1" si="12"/>
        <v>Wholesale and retail</v>
      </c>
      <c r="X129" s="3" t="str">
        <f>'EE investment costs'!D178</f>
        <v>HT-21</v>
      </c>
      <c r="Y129" s="3" t="str">
        <f>'EE investment costs'!E178</f>
        <v>Heat High Temp. over 150C</v>
      </c>
      <c r="AC129" s="123">
        <f>'EE investment costs'!C178</f>
        <v>2.1</v>
      </c>
      <c r="AD129" s="22"/>
    </row>
    <row r="130" spans="2:30">
      <c r="B130" s="14" t="str">
        <f t="shared" ca="1" si="7"/>
        <v>INDTDEFFRH-21</v>
      </c>
      <c r="C130" s="15" t="str">
        <f t="shared" ca="1" si="13"/>
        <v>ITDRH</v>
      </c>
      <c r="D130" s="16">
        <f>'EE investment costs'!$F$15</f>
        <v>2016</v>
      </c>
      <c r="E130" s="14">
        <f>VLOOKUP(X130,'EE investment costs'!$D$56:$R$656,15,0)</f>
        <v>16</v>
      </c>
      <c r="F130" s="17">
        <f ca="1">INDEX('EE investment costs'!$D$56:$R$656,MATCH(X130,'EE investment costs'!$D$56:$D$656,0),MATCH($V$8,'EE investment costs'!$D$56:$R$56,0))</f>
        <v>0</v>
      </c>
      <c r="I130" s="18">
        <v>1</v>
      </c>
      <c r="J130" s="18">
        <v>1</v>
      </c>
      <c r="K130" s="14">
        <f t="shared" ca="1" si="11"/>
        <v>8</v>
      </c>
      <c r="M130" s="19" t="str">
        <f t="shared" ca="1" si="8"/>
        <v>INDTDEFFRH-21</v>
      </c>
      <c r="N130" s="23" t="str">
        <f t="shared" ca="1" si="10"/>
        <v>Wholesale and retail Saving Tech-Heat Room Heat 2.1y</v>
      </c>
      <c r="O130" s="23" t="s">
        <v>32</v>
      </c>
      <c r="P130" s="23" t="s">
        <v>33</v>
      </c>
      <c r="Q130" s="23"/>
      <c r="R130" s="23"/>
      <c r="S130" s="19" t="s">
        <v>34</v>
      </c>
      <c r="V130" s="16" t="str">
        <f t="shared" ca="1" si="12"/>
        <v>TD</v>
      </c>
      <c r="W130" s="14" t="str">
        <f t="shared" ca="1" si="12"/>
        <v>Wholesale and retail</v>
      </c>
      <c r="X130" s="3" t="str">
        <f>'EE investment costs'!D179</f>
        <v>RH-21</v>
      </c>
      <c r="Y130" s="3" t="str">
        <f>'EE investment costs'!E179</f>
        <v>Heat Room Heat</v>
      </c>
      <c r="AC130" s="123">
        <f>'EE investment costs'!C179</f>
        <v>2.1</v>
      </c>
      <c r="AD130" s="22"/>
    </row>
    <row r="131" spans="2:30">
      <c r="B131" s="14" t="str">
        <f t="shared" ca="1" si="7"/>
        <v>INDTDEFFLA-21</v>
      </c>
      <c r="C131" s="15" t="str">
        <f t="shared" ca="1" si="13"/>
        <v>ITDLA</v>
      </c>
      <c r="D131" s="16">
        <f>'EE investment costs'!$F$15</f>
        <v>2016</v>
      </c>
      <c r="E131" s="14">
        <f>VLOOKUP(X131,'EE investment costs'!$D$56:$R$656,15,0)</f>
        <v>3.4255</v>
      </c>
      <c r="F131" s="17">
        <f ca="1">INDEX('EE investment costs'!$D$56:$R$656,MATCH(X131,'EE investment costs'!$D$56:$D$656,0),MATCH($V$8,'EE investment costs'!$D$56:$R$56,0))</f>
        <v>715.81568866559689</v>
      </c>
      <c r="I131" s="18">
        <v>1</v>
      </c>
      <c r="J131" s="18">
        <v>1</v>
      </c>
      <c r="K131" s="14">
        <f t="shared" ca="1" si="11"/>
        <v>5</v>
      </c>
      <c r="M131" s="19" t="str">
        <f t="shared" ca="1" si="8"/>
        <v>INDTDEFFLA-21</v>
      </c>
      <c r="N131" s="23" t="str">
        <f t="shared" ca="1" si="10"/>
        <v>Wholesale and retail Saving Tech-Light 2.1y</v>
      </c>
      <c r="O131" s="23" t="s">
        <v>32</v>
      </c>
      <c r="P131" s="23" t="s">
        <v>33</v>
      </c>
      <c r="Q131" s="23"/>
      <c r="R131" s="23"/>
      <c r="S131" s="19" t="s">
        <v>34</v>
      </c>
      <c r="V131" s="16" t="str">
        <f t="shared" ca="1" si="12"/>
        <v>TD</v>
      </c>
      <c r="W131" s="14" t="str">
        <f t="shared" ca="1" si="12"/>
        <v>Wholesale and retail</v>
      </c>
      <c r="X131" s="3" t="str">
        <f>'EE investment costs'!D180</f>
        <v>LA-21</v>
      </c>
      <c r="Y131" s="3" t="str">
        <f>'EE investment costs'!E180</f>
        <v>Light</v>
      </c>
      <c r="AC131" s="123">
        <f>'EE investment costs'!C180</f>
        <v>2.1</v>
      </c>
      <c r="AD131" s="22"/>
    </row>
    <row r="132" spans="2:30">
      <c r="B132" s="14" t="str">
        <f t="shared" ca="1" si="7"/>
        <v>INDTDEFFEM-21</v>
      </c>
      <c r="C132" s="15" t="str">
        <f t="shared" ca="1" si="13"/>
        <v>ITDEM</v>
      </c>
      <c r="D132" s="16">
        <f>'EE investment costs'!$F$15</f>
        <v>2016</v>
      </c>
      <c r="E132" s="14">
        <f>VLOOKUP(X132,'EE investment costs'!$D$56:$R$656,15,0)</f>
        <v>3.5967750000000001</v>
      </c>
      <c r="F132" s="17">
        <f ca="1">INDEX('EE investment costs'!$D$56:$R$656,MATCH(X132,'EE investment costs'!$D$56:$D$656,0),MATCH($V$8,'EE investment costs'!$D$56:$R$56,0))</f>
        <v>674.52314608592803</v>
      </c>
      <c r="I132" s="18">
        <v>1</v>
      </c>
      <c r="J132" s="18">
        <v>1</v>
      </c>
      <c r="K132" s="14">
        <f t="shared" ca="1" si="11"/>
        <v>6</v>
      </c>
      <c r="M132" s="19" t="str">
        <f t="shared" ca="1" si="8"/>
        <v>INDTDEFFEM-21</v>
      </c>
      <c r="N132" s="23" t="str">
        <f t="shared" ca="1" si="10"/>
        <v>Wholesale and retail Saving Tech-Electric Motors 2.1y</v>
      </c>
      <c r="O132" s="23" t="s">
        <v>32</v>
      </c>
      <c r="P132" s="23" t="s">
        <v>33</v>
      </c>
      <c r="Q132" s="23"/>
      <c r="R132" s="23"/>
      <c r="S132" s="19" t="s">
        <v>34</v>
      </c>
      <c r="V132" s="16" t="str">
        <f t="shared" ca="1" si="12"/>
        <v>TD</v>
      </c>
      <c r="W132" s="14" t="str">
        <f t="shared" ca="1" si="12"/>
        <v>Wholesale and retail</v>
      </c>
      <c r="X132" s="3" t="str">
        <f>'EE investment costs'!D181</f>
        <v>EM-21</v>
      </c>
      <c r="Y132" s="3" t="str">
        <f>'EE investment costs'!E181</f>
        <v>Electric Motors</v>
      </c>
      <c r="AC132" s="123">
        <f>'EE investment costs'!C181</f>
        <v>2.1</v>
      </c>
      <c r="AD132" s="22"/>
    </row>
    <row r="133" spans="2:30">
      <c r="B133" s="14" t="str">
        <f t="shared" ca="1" si="7"/>
        <v>INDTDEFFTF-21</v>
      </c>
      <c r="C133" s="15" t="str">
        <f t="shared" ca="1" si="13"/>
        <v>ITDTF</v>
      </c>
      <c r="D133" s="16">
        <f>'EE investment costs'!$F$15</f>
        <v>2016</v>
      </c>
      <c r="E133" s="14">
        <f>VLOOKUP(X133,'EE investment costs'!$D$56:$R$656,15,0)</f>
        <v>7.4</v>
      </c>
      <c r="F133" s="17">
        <f ca="1">INDEX('EE investment costs'!$D$56:$R$656,MATCH(X133,'EE investment costs'!$D$56:$D$656,0),MATCH($V$8,'EE investment costs'!$D$56:$R$56,0))</f>
        <v>308.56791146682485</v>
      </c>
      <c r="I133" s="18">
        <v>1</v>
      </c>
      <c r="J133" s="18">
        <v>1</v>
      </c>
      <c r="K133" s="14">
        <f t="shared" ca="1" si="11"/>
        <v>8</v>
      </c>
      <c r="M133" s="19" t="str">
        <f t="shared" ca="1" si="8"/>
        <v>INDTDEFFTF-21</v>
      </c>
      <c r="N133" s="23" t="str">
        <f t="shared" ca="1" si="10"/>
        <v>Wholesale and retail Saving Tech-Haulage Tractors, Trucks, Fishing boats 2.1y</v>
      </c>
      <c r="O133" s="23" t="s">
        <v>32</v>
      </c>
      <c r="P133" s="23" t="s">
        <v>33</v>
      </c>
      <c r="Q133" s="23"/>
      <c r="R133" s="23"/>
      <c r="S133" s="19" t="s">
        <v>34</v>
      </c>
      <c r="V133" s="16" t="str">
        <f t="shared" ca="1" si="12"/>
        <v>TD</v>
      </c>
      <c r="W133" s="14" t="str">
        <f t="shared" ca="1" si="12"/>
        <v>Wholesale and retail</v>
      </c>
      <c r="X133" s="3" t="str">
        <f>'EE investment costs'!D182</f>
        <v>TF-21</v>
      </c>
      <c r="Y133" s="3" t="str">
        <f>'EE investment costs'!E182</f>
        <v>Haulage Tractors, Trucks, Fishing boats</v>
      </c>
      <c r="AC133" s="123">
        <f>'EE investment costs'!C182</f>
        <v>2.1</v>
      </c>
      <c r="AD133" s="22"/>
    </row>
    <row r="134" spans="2:30">
      <c r="B134" s="14" t="str">
        <f t="shared" ca="1" si="7"/>
        <v>INDTDEFFMT-22</v>
      </c>
      <c r="C134" s="15" t="str">
        <f t="shared" ca="1" si="13"/>
        <v>ITDMT</v>
      </c>
      <c r="D134" s="16">
        <f>'EE investment costs'!$F$15</f>
        <v>2016</v>
      </c>
      <c r="E134" s="14">
        <f>VLOOKUP(X134,'EE investment costs'!$D$56:$R$656,15,0)</f>
        <v>5.0999999999999996</v>
      </c>
      <c r="F134" s="17">
        <f ca="1">INDEX('EE investment costs'!$D$56:$R$656,MATCH(X134,'EE investment costs'!$D$56:$D$656,0),MATCH($V$8,'EE investment costs'!$D$56:$R$56,0))</f>
        <v>300.59205954702873</v>
      </c>
      <c r="I134" s="18">
        <v>1</v>
      </c>
      <c r="J134" s="18">
        <v>1</v>
      </c>
      <c r="K134" s="14">
        <f t="shared" ca="1" si="11"/>
        <v>8</v>
      </c>
      <c r="M134" s="19" t="str">
        <f t="shared" ca="1" si="8"/>
        <v>INDTDEFFMT-22</v>
      </c>
      <c r="N134" s="23" t="str">
        <f t="shared" ca="1" si="10"/>
        <v>Wholesale and retail Saving Tech-Heat Medium Temp. up to 150C 2.2y</v>
      </c>
      <c r="O134" s="23" t="s">
        <v>32</v>
      </c>
      <c r="P134" s="23" t="s">
        <v>33</v>
      </c>
      <c r="Q134" s="23"/>
      <c r="R134" s="23"/>
      <c r="S134" s="19" t="s">
        <v>34</v>
      </c>
      <c r="V134" s="16" t="str">
        <f t="shared" ca="1" si="12"/>
        <v>TD</v>
      </c>
      <c r="W134" s="14" t="str">
        <f t="shared" ca="1" si="12"/>
        <v>Wholesale and retail</v>
      </c>
      <c r="X134" s="3" t="str">
        <f>'EE investment costs'!D183</f>
        <v>MT-22</v>
      </c>
      <c r="Y134" s="3" t="str">
        <f>'EE investment costs'!E183</f>
        <v>Heat Medium Temp. up to 150C</v>
      </c>
      <c r="AC134" s="123">
        <f>'EE investment costs'!C183</f>
        <v>2.2000000000000002</v>
      </c>
      <c r="AD134" s="22"/>
    </row>
    <row r="135" spans="2:30">
      <c r="B135" s="14" t="str">
        <f t="shared" ca="1" si="7"/>
        <v>INDTDEFFHT-22</v>
      </c>
      <c r="C135" s="15" t="str">
        <f t="shared" ca="1" si="13"/>
        <v>ITDHT</v>
      </c>
      <c r="D135" s="16">
        <f>'EE investment costs'!$F$15</f>
        <v>2016</v>
      </c>
      <c r="E135" s="14">
        <f>VLOOKUP(X135,'EE investment costs'!$D$56:$R$656,15,0)</f>
        <v>4.08</v>
      </c>
      <c r="F135" s="17">
        <f ca="1">INDEX('EE investment costs'!$D$56:$R$656,MATCH(X135,'EE investment costs'!$D$56:$D$656,0),MATCH($V$8,'EE investment costs'!$D$56:$R$56,0))</f>
        <v>256.23200967815097</v>
      </c>
      <c r="I135" s="18">
        <v>1</v>
      </c>
      <c r="J135" s="18">
        <v>1</v>
      </c>
      <c r="K135" s="14">
        <f t="shared" ca="1" si="11"/>
        <v>8</v>
      </c>
      <c r="M135" s="19" t="str">
        <f t="shared" ca="1" si="8"/>
        <v>INDTDEFFHT-22</v>
      </c>
      <c r="N135" s="23" t="str">
        <f t="shared" ca="1" si="10"/>
        <v>Wholesale and retail Saving Tech-Heat High Temp. over 150C 2.2y</v>
      </c>
      <c r="O135" s="23" t="s">
        <v>32</v>
      </c>
      <c r="P135" s="23" t="s">
        <v>33</v>
      </c>
      <c r="Q135" s="23"/>
      <c r="R135" s="23"/>
      <c r="S135" s="19" t="s">
        <v>34</v>
      </c>
      <c r="V135" s="16" t="str">
        <f t="shared" ca="1" si="12"/>
        <v>TD</v>
      </c>
      <c r="W135" s="14" t="str">
        <f t="shared" ca="1" si="12"/>
        <v>Wholesale and retail</v>
      </c>
      <c r="X135" s="3" t="str">
        <f>'EE investment costs'!D184</f>
        <v>HT-22</v>
      </c>
      <c r="Y135" s="3" t="str">
        <f>'EE investment costs'!E184</f>
        <v>Heat High Temp. over 150C</v>
      </c>
      <c r="AC135" s="123">
        <f>'EE investment costs'!C184</f>
        <v>2.2000000000000002</v>
      </c>
      <c r="AD135" s="22"/>
    </row>
    <row r="136" spans="2:30">
      <c r="B136" s="14" t="str">
        <f t="shared" ref="B136:B199" ca="1" si="14">M136</f>
        <v>INDTDEFFRH-22</v>
      </c>
      <c r="C136" s="15" t="str">
        <f t="shared" ca="1" si="13"/>
        <v>ITDRH</v>
      </c>
      <c r="D136" s="16">
        <f>'EE investment costs'!$F$15</f>
        <v>2016</v>
      </c>
      <c r="E136" s="14">
        <f>VLOOKUP(X136,'EE investment costs'!$D$56:$R$656,15,0)</f>
        <v>16</v>
      </c>
      <c r="F136" s="17">
        <f ca="1">INDEX('EE investment costs'!$D$56:$R$656,MATCH(X136,'EE investment costs'!$D$56:$D$656,0),MATCH($V$8,'EE investment costs'!$D$56:$R$56,0))</f>
        <v>0</v>
      </c>
      <c r="I136" s="18">
        <v>1</v>
      </c>
      <c r="J136" s="18">
        <v>1</v>
      </c>
      <c r="K136" s="14">
        <f t="shared" ca="1" si="11"/>
        <v>8</v>
      </c>
      <c r="M136" s="19" t="str">
        <f t="shared" ref="M136:M199" ca="1" si="15">CONCATENATE("IND",$V$8,"EFF",$X136)</f>
        <v>INDTDEFFRH-22</v>
      </c>
      <c r="N136" s="23" t="str">
        <f t="shared" ca="1" si="10"/>
        <v>Wholesale and retail Saving Tech-Heat Room Heat 2.2y</v>
      </c>
      <c r="O136" s="23" t="s">
        <v>32</v>
      </c>
      <c r="P136" s="23" t="s">
        <v>33</v>
      </c>
      <c r="Q136" s="23"/>
      <c r="R136" s="23"/>
      <c r="S136" s="19" t="s">
        <v>34</v>
      </c>
      <c r="V136" s="16" t="str">
        <f t="shared" ca="1" si="12"/>
        <v>TD</v>
      </c>
      <c r="W136" s="14" t="str">
        <f t="shared" ca="1" si="12"/>
        <v>Wholesale and retail</v>
      </c>
      <c r="X136" s="3" t="str">
        <f>'EE investment costs'!D185</f>
        <v>RH-22</v>
      </c>
      <c r="Y136" s="3" t="str">
        <f>'EE investment costs'!E185</f>
        <v>Heat Room Heat</v>
      </c>
      <c r="AC136" s="123">
        <f>'EE investment costs'!C185</f>
        <v>2.2000000000000002</v>
      </c>
      <c r="AD136" s="22"/>
    </row>
    <row r="137" spans="2:30">
      <c r="B137" s="14" t="str">
        <f t="shared" ca="1" si="14"/>
        <v>INDTDEFFLA-22</v>
      </c>
      <c r="C137" s="15" t="str">
        <f t="shared" ca="1" si="13"/>
        <v>ITDLA</v>
      </c>
      <c r="D137" s="16">
        <f>'EE investment costs'!$F$15</f>
        <v>2016</v>
      </c>
      <c r="E137" s="14">
        <f>VLOOKUP(X137,'EE investment costs'!$D$56:$R$656,15,0)</f>
        <v>3.4510000000000001</v>
      </c>
      <c r="F137" s="17">
        <f ca="1">INDEX('EE investment costs'!$D$56:$R$656,MATCH(X137,'EE investment costs'!$D$56:$D$656,0),MATCH($V$8,'EE investment costs'!$D$56:$R$56,0))</f>
        <v>771.38262449938895</v>
      </c>
      <c r="I137" s="18">
        <v>1</v>
      </c>
      <c r="J137" s="18">
        <v>1</v>
      </c>
      <c r="K137" s="14">
        <f t="shared" ca="1" si="11"/>
        <v>5</v>
      </c>
      <c r="M137" s="19" t="str">
        <f t="shared" ca="1" si="15"/>
        <v>INDTDEFFLA-22</v>
      </c>
      <c r="N137" s="23" t="str">
        <f t="shared" ref="N137:N200" ca="1" si="16">$W$8&amp;" Saving Tech"&amp;"-"&amp;$Y137&amp;" "&amp;AC137&amp;"y"</f>
        <v>Wholesale and retail Saving Tech-Light 2.2y</v>
      </c>
      <c r="O137" s="23" t="s">
        <v>32</v>
      </c>
      <c r="P137" s="23" t="s">
        <v>33</v>
      </c>
      <c r="Q137" s="23"/>
      <c r="R137" s="23"/>
      <c r="S137" s="19" t="s">
        <v>34</v>
      </c>
      <c r="V137" s="16" t="str">
        <f t="shared" ca="1" si="12"/>
        <v>TD</v>
      </c>
      <c r="W137" s="14" t="str">
        <f t="shared" ca="1" si="12"/>
        <v>Wholesale and retail</v>
      </c>
      <c r="X137" s="3" t="str">
        <f>'EE investment costs'!D186</f>
        <v>LA-22</v>
      </c>
      <c r="Y137" s="3" t="str">
        <f>'EE investment costs'!E186</f>
        <v>Light</v>
      </c>
      <c r="AC137" s="123">
        <f>'EE investment costs'!C186</f>
        <v>2.2000000000000002</v>
      </c>
      <c r="AD137" s="22"/>
    </row>
    <row r="138" spans="2:30">
      <c r="B138" s="14" t="str">
        <f t="shared" ca="1" si="14"/>
        <v>INDTDEFFEM-22</v>
      </c>
      <c r="C138" s="15" t="str">
        <f t="shared" ca="1" si="13"/>
        <v>ITDEM</v>
      </c>
      <c r="D138" s="16">
        <f>'EE investment costs'!$F$15</f>
        <v>2016</v>
      </c>
      <c r="E138" s="14">
        <f>VLOOKUP(X138,'EE investment costs'!$D$56:$R$656,15,0)</f>
        <v>3.6235499999999998</v>
      </c>
      <c r="F138" s="17">
        <f ca="1">INDEX('EE investment costs'!$D$56:$R$656,MATCH(X138,'EE investment costs'!$D$56:$D$656,0),MATCH($V$8,'EE investment costs'!$D$56:$R$56,0))</f>
        <v>726.06808094656242</v>
      </c>
      <c r="I138" s="18">
        <v>1</v>
      </c>
      <c r="J138" s="18">
        <v>1</v>
      </c>
      <c r="K138" s="14">
        <f t="shared" ref="K138:K201" ca="1" si="17">IF(F138&lt;500,1,0)+IF(F138&lt;600,1,0)+IF(F138&lt;700,1,0)+IF(F138&lt;800,1,0)+IF(F138&lt;900,1,0)+IF(F138&lt;1000,1,0)+IF(F138&lt;1100,1,0)+IF(F138&lt;1200,1,0)</f>
        <v>5</v>
      </c>
      <c r="M138" s="19" t="str">
        <f t="shared" ca="1" si="15"/>
        <v>INDTDEFFEM-22</v>
      </c>
      <c r="N138" s="23" t="str">
        <f t="shared" ca="1" si="16"/>
        <v>Wholesale and retail Saving Tech-Electric Motors 2.2y</v>
      </c>
      <c r="O138" s="23" t="s">
        <v>32</v>
      </c>
      <c r="P138" s="23" t="s">
        <v>33</v>
      </c>
      <c r="Q138" s="23"/>
      <c r="R138" s="23"/>
      <c r="S138" s="19" t="s">
        <v>34</v>
      </c>
      <c r="V138" s="16" t="str">
        <f t="shared" ref="V138:W201" ca="1" si="18">V137</f>
        <v>TD</v>
      </c>
      <c r="W138" s="14" t="str">
        <f t="shared" ca="1" si="18"/>
        <v>Wholesale and retail</v>
      </c>
      <c r="X138" s="3" t="str">
        <f>'EE investment costs'!D187</f>
        <v>EM-22</v>
      </c>
      <c r="Y138" s="3" t="str">
        <f>'EE investment costs'!E187</f>
        <v>Electric Motors</v>
      </c>
      <c r="AC138" s="123">
        <f>'EE investment costs'!C187</f>
        <v>2.2000000000000002</v>
      </c>
      <c r="AD138" s="22"/>
    </row>
    <row r="139" spans="2:30">
      <c r="B139" s="14" t="str">
        <f t="shared" ca="1" si="14"/>
        <v>INDTDEFFTF-22</v>
      </c>
      <c r="C139" s="15" t="str">
        <f t="shared" ca="1" si="13"/>
        <v>ITDTF</v>
      </c>
      <c r="D139" s="16">
        <f>'EE investment costs'!$F$15</f>
        <v>2016</v>
      </c>
      <c r="E139" s="14">
        <f>VLOOKUP(X139,'EE investment costs'!$D$56:$R$656,15,0)</f>
        <v>7.8000000000000007</v>
      </c>
      <c r="F139" s="17">
        <f ca="1">INDEX('EE investment costs'!$D$56:$R$656,MATCH(X139,'EE investment costs'!$D$56:$D$656,0),MATCH($V$8,'EE investment costs'!$D$56:$R$56,0))</f>
        <v>323.26162153667366</v>
      </c>
      <c r="I139" s="18">
        <v>1</v>
      </c>
      <c r="J139" s="18">
        <v>1</v>
      </c>
      <c r="K139" s="14">
        <f t="shared" ca="1" si="17"/>
        <v>8</v>
      </c>
      <c r="M139" s="19" t="str">
        <f t="shared" ca="1" si="15"/>
        <v>INDTDEFFTF-22</v>
      </c>
      <c r="N139" s="23" t="str">
        <f t="shared" ca="1" si="16"/>
        <v>Wholesale and retail Saving Tech-Haulage Tractors, Trucks, Fishing boats 2.2y</v>
      </c>
      <c r="O139" s="23" t="s">
        <v>32</v>
      </c>
      <c r="P139" s="23" t="s">
        <v>33</v>
      </c>
      <c r="Q139" s="23"/>
      <c r="R139" s="23"/>
      <c r="S139" s="19" t="s">
        <v>34</v>
      </c>
      <c r="V139" s="16" t="str">
        <f t="shared" ca="1" si="18"/>
        <v>TD</v>
      </c>
      <c r="W139" s="14" t="str">
        <f t="shared" ca="1" si="18"/>
        <v>Wholesale and retail</v>
      </c>
      <c r="X139" s="3" t="str">
        <f>'EE investment costs'!D188</f>
        <v>TF-22</v>
      </c>
      <c r="Y139" s="3" t="str">
        <f>'EE investment costs'!E188</f>
        <v>Haulage Tractors, Trucks, Fishing boats</v>
      </c>
      <c r="AC139" s="123">
        <f>'EE investment costs'!C188</f>
        <v>2.2000000000000002</v>
      </c>
      <c r="AD139" s="22"/>
    </row>
    <row r="140" spans="2:30">
      <c r="B140" s="14" t="str">
        <f t="shared" ca="1" si="14"/>
        <v>INDTDEFFMT-23</v>
      </c>
      <c r="C140" s="15" t="str">
        <f t="shared" ca="1" si="13"/>
        <v>ITDMT</v>
      </c>
      <c r="D140" s="16">
        <f>'EE investment costs'!$F$15</f>
        <v>2016</v>
      </c>
      <c r="E140" s="14">
        <f>VLOOKUP(X140,'EE investment costs'!$D$56:$R$656,15,0)</f>
        <v>5.15</v>
      </c>
      <c r="F140" s="17">
        <f ca="1">INDEX('EE investment costs'!$D$56:$R$656,MATCH(X140,'EE investment costs'!$D$56:$D$656,0),MATCH($V$8,'EE investment costs'!$D$56:$R$56,0))</f>
        <v>319.99076917573126</v>
      </c>
      <c r="I140" s="18">
        <v>1</v>
      </c>
      <c r="J140" s="18">
        <v>1</v>
      </c>
      <c r="K140" s="14">
        <f t="shared" ca="1" si="17"/>
        <v>8</v>
      </c>
      <c r="M140" s="19" t="str">
        <f t="shared" ca="1" si="15"/>
        <v>INDTDEFFMT-23</v>
      </c>
      <c r="N140" s="23" t="str">
        <f t="shared" ca="1" si="16"/>
        <v>Wholesale and retail Saving Tech-Heat Medium Temp. up to 150C 2.3y</v>
      </c>
      <c r="O140" s="23" t="s">
        <v>32</v>
      </c>
      <c r="P140" s="23" t="s">
        <v>33</v>
      </c>
      <c r="Q140" s="23"/>
      <c r="R140" s="23"/>
      <c r="S140" s="19" t="s">
        <v>34</v>
      </c>
      <c r="V140" s="16" t="str">
        <f t="shared" ca="1" si="18"/>
        <v>TD</v>
      </c>
      <c r="W140" s="14" t="str">
        <f t="shared" ca="1" si="18"/>
        <v>Wholesale and retail</v>
      </c>
      <c r="X140" s="3" t="str">
        <f>'EE investment costs'!D189</f>
        <v>MT-23</v>
      </c>
      <c r="Y140" s="3" t="str">
        <f>'EE investment costs'!E189</f>
        <v>Heat Medium Temp. up to 150C</v>
      </c>
      <c r="AC140" s="123">
        <f>'EE investment costs'!C189</f>
        <v>2.2999999999999998</v>
      </c>
      <c r="AD140" s="22"/>
    </row>
    <row r="141" spans="2:30">
      <c r="B141" s="14" t="str">
        <f t="shared" ca="1" si="14"/>
        <v>INDTDEFFHT-23</v>
      </c>
      <c r="C141" s="15" t="str">
        <f t="shared" ca="1" si="13"/>
        <v>ITDHT</v>
      </c>
      <c r="D141" s="16">
        <f>'EE investment costs'!$F$15</f>
        <v>2016</v>
      </c>
      <c r="E141" s="14">
        <f>VLOOKUP(X141,'EE investment costs'!$D$56:$R$656,15,0)</f>
        <v>4.1199999999999992</v>
      </c>
      <c r="F141" s="17">
        <f ca="1">INDEX('EE investment costs'!$D$56:$R$656,MATCH(X141,'EE investment costs'!$D$56:$D$656,0),MATCH($V$8,'EE investment costs'!$D$56:$R$56,0))</f>
        <v>270.66761585720167</v>
      </c>
      <c r="I141" s="18">
        <v>1</v>
      </c>
      <c r="J141" s="18">
        <v>1</v>
      </c>
      <c r="K141" s="14">
        <f t="shared" ca="1" si="17"/>
        <v>8</v>
      </c>
      <c r="M141" s="19" t="str">
        <f t="shared" ca="1" si="15"/>
        <v>INDTDEFFHT-23</v>
      </c>
      <c r="N141" s="23" t="str">
        <f t="shared" ca="1" si="16"/>
        <v>Wholesale and retail Saving Tech-Heat High Temp. over 150C 2.3y</v>
      </c>
      <c r="O141" s="23" t="s">
        <v>32</v>
      </c>
      <c r="P141" s="23" t="s">
        <v>33</v>
      </c>
      <c r="Q141" s="23"/>
      <c r="R141" s="23"/>
      <c r="S141" s="19" t="s">
        <v>34</v>
      </c>
      <c r="V141" s="16" t="str">
        <f t="shared" ca="1" si="18"/>
        <v>TD</v>
      </c>
      <c r="W141" s="14" t="str">
        <f t="shared" ca="1" si="18"/>
        <v>Wholesale and retail</v>
      </c>
      <c r="X141" s="3" t="str">
        <f>'EE investment costs'!D190</f>
        <v>HT-23</v>
      </c>
      <c r="Y141" s="3" t="str">
        <f>'EE investment costs'!E190</f>
        <v>Heat High Temp. over 150C</v>
      </c>
      <c r="AC141" s="123">
        <f>'EE investment costs'!C190</f>
        <v>2.2999999999999998</v>
      </c>
      <c r="AD141" s="22"/>
    </row>
    <row r="142" spans="2:30">
      <c r="B142" s="14" t="str">
        <f t="shared" ca="1" si="14"/>
        <v>INDTDEFFRH-23</v>
      </c>
      <c r="C142" s="15" t="str">
        <f t="shared" ca="1" si="13"/>
        <v>ITDRH</v>
      </c>
      <c r="D142" s="16">
        <f>'EE investment costs'!$F$15</f>
        <v>2016</v>
      </c>
      <c r="E142" s="14">
        <f>VLOOKUP(X142,'EE investment costs'!$D$56:$R$656,15,0)</f>
        <v>16</v>
      </c>
      <c r="F142" s="17">
        <f ca="1">INDEX('EE investment costs'!$D$56:$R$656,MATCH(X142,'EE investment costs'!$D$56:$D$656,0),MATCH($V$8,'EE investment costs'!$D$56:$R$56,0))</f>
        <v>0</v>
      </c>
      <c r="I142" s="18">
        <v>1</v>
      </c>
      <c r="J142" s="18">
        <v>1</v>
      </c>
      <c r="K142" s="14">
        <f t="shared" ca="1" si="17"/>
        <v>8</v>
      </c>
      <c r="M142" s="19" t="str">
        <f t="shared" ca="1" si="15"/>
        <v>INDTDEFFRH-23</v>
      </c>
      <c r="N142" s="23" t="str">
        <f t="shared" ca="1" si="16"/>
        <v>Wholesale and retail Saving Tech-Heat Room Heat 2.3y</v>
      </c>
      <c r="O142" s="23" t="s">
        <v>32</v>
      </c>
      <c r="P142" s="23" t="s">
        <v>33</v>
      </c>
      <c r="Q142" s="23"/>
      <c r="R142" s="23"/>
      <c r="S142" s="19" t="s">
        <v>34</v>
      </c>
      <c r="V142" s="16" t="str">
        <f t="shared" ca="1" si="18"/>
        <v>TD</v>
      </c>
      <c r="W142" s="14" t="str">
        <f t="shared" ca="1" si="18"/>
        <v>Wholesale and retail</v>
      </c>
      <c r="X142" s="3" t="str">
        <f>'EE investment costs'!D191</f>
        <v>RH-23</v>
      </c>
      <c r="Y142" s="3" t="str">
        <f>'EE investment costs'!E191</f>
        <v>Heat Room Heat</v>
      </c>
      <c r="AC142" s="123">
        <f>'EE investment costs'!C191</f>
        <v>2.2999999999999998</v>
      </c>
      <c r="AD142" s="22"/>
    </row>
    <row r="143" spans="2:30">
      <c r="B143" s="14" t="str">
        <f t="shared" ca="1" si="14"/>
        <v>INDTDEFFLA-23</v>
      </c>
      <c r="C143" s="15" t="str">
        <f t="shared" ca="1" si="13"/>
        <v>ITDLA</v>
      </c>
      <c r="D143" s="16">
        <f>'EE investment costs'!$F$15</f>
        <v>2016</v>
      </c>
      <c r="E143" s="14">
        <f>VLOOKUP(X143,'EE investment costs'!$D$56:$R$656,15,0)</f>
        <v>3.4764999999999997</v>
      </c>
      <c r="F143" s="17">
        <f ca="1">INDEX('EE investment costs'!$D$56:$R$656,MATCH(X143,'EE investment costs'!$D$56:$D$656,0),MATCH($V$8,'EE investment costs'!$D$56:$R$56,0))</f>
        <v>826.94956033318067</v>
      </c>
      <c r="I143" s="18">
        <v>1</v>
      </c>
      <c r="J143" s="18">
        <v>1</v>
      </c>
      <c r="K143" s="14">
        <f t="shared" ca="1" si="17"/>
        <v>4</v>
      </c>
      <c r="M143" s="19" t="str">
        <f t="shared" ca="1" si="15"/>
        <v>INDTDEFFLA-23</v>
      </c>
      <c r="N143" s="23" t="str">
        <f t="shared" ca="1" si="16"/>
        <v>Wholesale and retail Saving Tech-Light 2.3y</v>
      </c>
      <c r="O143" s="23" t="s">
        <v>32</v>
      </c>
      <c r="P143" s="23" t="s">
        <v>33</v>
      </c>
      <c r="Q143" s="23"/>
      <c r="R143" s="23"/>
      <c r="S143" s="19" t="s">
        <v>34</v>
      </c>
      <c r="V143" s="16" t="str">
        <f t="shared" ca="1" si="18"/>
        <v>TD</v>
      </c>
      <c r="W143" s="14" t="str">
        <f t="shared" ca="1" si="18"/>
        <v>Wholesale and retail</v>
      </c>
      <c r="X143" s="3" t="str">
        <f>'EE investment costs'!D192</f>
        <v>LA-23</v>
      </c>
      <c r="Y143" s="3" t="str">
        <f>'EE investment costs'!E192</f>
        <v>Light</v>
      </c>
      <c r="AC143" s="123">
        <f>'EE investment costs'!C192</f>
        <v>2.2999999999999998</v>
      </c>
      <c r="AD143" s="22"/>
    </row>
    <row r="144" spans="2:30">
      <c r="B144" s="14" t="str">
        <f t="shared" ca="1" si="14"/>
        <v>INDTDEFFEM-23</v>
      </c>
      <c r="C144" s="15" t="str">
        <f t="shared" ca="1" si="13"/>
        <v>ITDEM</v>
      </c>
      <c r="D144" s="16">
        <f>'EE investment costs'!$F$15</f>
        <v>2016</v>
      </c>
      <c r="E144" s="14">
        <f>VLOOKUP(X144,'EE investment costs'!$D$56:$R$656,15,0)</f>
        <v>3.6503249999999996</v>
      </c>
      <c r="F144" s="17">
        <f ca="1">INDEX('EE investment costs'!$D$56:$R$656,MATCH(X144,'EE investment costs'!$D$56:$D$656,0),MATCH($V$8,'EE investment costs'!$D$56:$R$56,0))</f>
        <v>777.61301580719646</v>
      </c>
      <c r="I144" s="18">
        <v>1</v>
      </c>
      <c r="J144" s="18">
        <v>1</v>
      </c>
      <c r="K144" s="14">
        <f t="shared" ca="1" si="17"/>
        <v>5</v>
      </c>
      <c r="M144" s="19" t="str">
        <f t="shared" ca="1" si="15"/>
        <v>INDTDEFFEM-23</v>
      </c>
      <c r="N144" s="23" t="str">
        <f t="shared" ca="1" si="16"/>
        <v>Wholesale and retail Saving Tech-Electric Motors 2.3y</v>
      </c>
      <c r="O144" s="23" t="s">
        <v>32</v>
      </c>
      <c r="P144" s="23" t="s">
        <v>33</v>
      </c>
      <c r="Q144" s="23"/>
      <c r="R144" s="23"/>
      <c r="S144" s="19" t="s">
        <v>34</v>
      </c>
      <c r="V144" s="16" t="str">
        <f t="shared" ca="1" si="18"/>
        <v>TD</v>
      </c>
      <c r="W144" s="14" t="str">
        <f t="shared" ca="1" si="18"/>
        <v>Wholesale and retail</v>
      </c>
      <c r="X144" s="3" t="str">
        <f>'EE investment costs'!D193</f>
        <v>EM-23</v>
      </c>
      <c r="Y144" s="3" t="str">
        <f>'EE investment costs'!E193</f>
        <v>Electric Motors</v>
      </c>
      <c r="AC144" s="123">
        <f>'EE investment costs'!C193</f>
        <v>2.2999999999999998</v>
      </c>
      <c r="AD144" s="22"/>
    </row>
    <row r="145" spans="2:30">
      <c r="B145" s="14" t="str">
        <f t="shared" ca="1" si="14"/>
        <v>INDTDEFFTF-23</v>
      </c>
      <c r="C145" s="15" t="str">
        <f t="shared" ca="1" si="13"/>
        <v>ITDTF</v>
      </c>
      <c r="D145" s="16">
        <f>'EE investment costs'!$F$15</f>
        <v>2016</v>
      </c>
      <c r="E145" s="14">
        <f>VLOOKUP(X145,'EE investment costs'!$D$56:$R$656,15,0)</f>
        <v>8.1999999999999993</v>
      </c>
      <c r="F145" s="17">
        <f ca="1">INDEX('EE investment costs'!$D$56:$R$656,MATCH(X145,'EE investment costs'!$D$56:$D$656,0),MATCH($V$8,'EE investment costs'!$D$56:$R$56,0))</f>
        <v>337.95533160652241</v>
      </c>
      <c r="I145" s="18">
        <v>1</v>
      </c>
      <c r="J145" s="18">
        <v>1</v>
      </c>
      <c r="K145" s="14">
        <f t="shared" ca="1" si="17"/>
        <v>8</v>
      </c>
      <c r="M145" s="19" t="str">
        <f t="shared" ca="1" si="15"/>
        <v>INDTDEFFTF-23</v>
      </c>
      <c r="N145" s="23" t="str">
        <f t="shared" ca="1" si="16"/>
        <v>Wholesale and retail Saving Tech-Haulage Tractors, Trucks, Fishing boats 2.3y</v>
      </c>
      <c r="O145" s="23" t="s">
        <v>32</v>
      </c>
      <c r="P145" s="23" t="s">
        <v>33</v>
      </c>
      <c r="Q145" s="23"/>
      <c r="R145" s="23"/>
      <c r="S145" s="19" t="s">
        <v>34</v>
      </c>
      <c r="V145" s="16" t="str">
        <f t="shared" ca="1" si="18"/>
        <v>TD</v>
      </c>
      <c r="W145" s="14" t="str">
        <f t="shared" ca="1" si="18"/>
        <v>Wholesale and retail</v>
      </c>
      <c r="X145" s="3" t="str">
        <f>'EE investment costs'!D194</f>
        <v>TF-23</v>
      </c>
      <c r="Y145" s="3" t="str">
        <f>'EE investment costs'!E194</f>
        <v>Haulage Tractors, Trucks, Fishing boats</v>
      </c>
      <c r="AC145" s="123">
        <f>'EE investment costs'!C194</f>
        <v>2.2999999999999998</v>
      </c>
      <c r="AD145" s="22"/>
    </row>
    <row r="146" spans="2:30">
      <c r="B146" s="14" t="str">
        <f t="shared" ca="1" si="14"/>
        <v>INDTDEFFMT-24</v>
      </c>
      <c r="C146" s="15" t="str">
        <f t="shared" ca="1" si="13"/>
        <v>ITDMT</v>
      </c>
      <c r="D146" s="16">
        <f>'EE investment costs'!$F$15</f>
        <v>2016</v>
      </c>
      <c r="E146" s="14">
        <f>VLOOKUP(X146,'EE investment costs'!$D$56:$R$656,15,0)</f>
        <v>5.2</v>
      </c>
      <c r="F146" s="17">
        <f ca="1">INDEX('EE investment costs'!$D$56:$R$656,MATCH(X146,'EE investment costs'!$D$56:$D$656,0),MATCH($V$8,'EE investment costs'!$D$56:$R$56,0))</f>
        <v>339.38947880443391</v>
      </c>
      <c r="I146" s="18">
        <v>1</v>
      </c>
      <c r="J146" s="18">
        <v>1</v>
      </c>
      <c r="K146" s="14">
        <f t="shared" ca="1" si="17"/>
        <v>8</v>
      </c>
      <c r="M146" s="19" t="str">
        <f t="shared" ca="1" si="15"/>
        <v>INDTDEFFMT-24</v>
      </c>
      <c r="N146" s="23" t="str">
        <f t="shared" ca="1" si="16"/>
        <v>Wholesale and retail Saving Tech-Heat Medium Temp. up to 150C 2.4y</v>
      </c>
      <c r="O146" s="23" t="s">
        <v>32</v>
      </c>
      <c r="P146" s="23" t="s">
        <v>33</v>
      </c>
      <c r="Q146" s="23"/>
      <c r="R146" s="23"/>
      <c r="S146" s="19" t="s">
        <v>34</v>
      </c>
      <c r="V146" s="16" t="str">
        <f t="shared" ca="1" si="18"/>
        <v>TD</v>
      </c>
      <c r="W146" s="14" t="str">
        <f t="shared" ca="1" si="18"/>
        <v>Wholesale and retail</v>
      </c>
      <c r="X146" s="3" t="str">
        <f>'EE investment costs'!D195</f>
        <v>MT-24</v>
      </c>
      <c r="Y146" s="3" t="str">
        <f>'EE investment costs'!E195</f>
        <v>Heat Medium Temp. up to 150C</v>
      </c>
      <c r="AC146" s="123">
        <f>'EE investment costs'!C195</f>
        <v>2.4</v>
      </c>
      <c r="AD146" s="22"/>
    </row>
    <row r="147" spans="2:30">
      <c r="B147" s="14" t="str">
        <f t="shared" ca="1" si="14"/>
        <v>INDTDEFFHT-24</v>
      </c>
      <c r="C147" s="15" t="str">
        <f t="shared" ca="1" si="13"/>
        <v>ITDHT</v>
      </c>
      <c r="D147" s="16">
        <f>'EE investment costs'!$F$15</f>
        <v>2016</v>
      </c>
      <c r="E147" s="14">
        <f>VLOOKUP(X147,'EE investment costs'!$D$56:$R$656,15,0)</f>
        <v>4.1599999999999993</v>
      </c>
      <c r="F147" s="17">
        <f ca="1">INDEX('EE investment costs'!$D$56:$R$656,MATCH(X147,'EE investment costs'!$D$56:$D$656,0),MATCH($V$8,'EE investment costs'!$D$56:$R$56,0))</f>
        <v>285.10322203625242</v>
      </c>
      <c r="I147" s="18">
        <v>1</v>
      </c>
      <c r="J147" s="18">
        <v>1</v>
      </c>
      <c r="K147" s="14">
        <f t="shared" ca="1" si="17"/>
        <v>8</v>
      </c>
      <c r="M147" s="19" t="str">
        <f t="shared" ca="1" si="15"/>
        <v>INDTDEFFHT-24</v>
      </c>
      <c r="N147" s="23" t="str">
        <f t="shared" ca="1" si="16"/>
        <v>Wholesale and retail Saving Tech-Heat High Temp. over 150C 2.4y</v>
      </c>
      <c r="O147" s="23" t="s">
        <v>32</v>
      </c>
      <c r="P147" s="23" t="s">
        <v>33</v>
      </c>
      <c r="Q147" s="23"/>
      <c r="R147" s="23"/>
      <c r="S147" s="19" t="s">
        <v>34</v>
      </c>
      <c r="V147" s="16" t="str">
        <f t="shared" ca="1" si="18"/>
        <v>TD</v>
      </c>
      <c r="W147" s="14" t="str">
        <f t="shared" ca="1" si="18"/>
        <v>Wholesale and retail</v>
      </c>
      <c r="X147" s="3" t="str">
        <f>'EE investment costs'!D196</f>
        <v>HT-24</v>
      </c>
      <c r="Y147" s="3" t="str">
        <f>'EE investment costs'!E196</f>
        <v>Heat High Temp. over 150C</v>
      </c>
      <c r="AC147" s="123">
        <f>'EE investment costs'!C196</f>
        <v>2.4</v>
      </c>
      <c r="AD147" s="22"/>
    </row>
    <row r="148" spans="2:30">
      <c r="B148" s="14" t="str">
        <f t="shared" ca="1" si="14"/>
        <v>INDTDEFFRH-24</v>
      </c>
      <c r="C148" s="15" t="str">
        <f t="shared" ca="1" si="13"/>
        <v>ITDRH</v>
      </c>
      <c r="D148" s="16">
        <f>'EE investment costs'!$F$15</f>
        <v>2016</v>
      </c>
      <c r="E148" s="14">
        <f>VLOOKUP(X148,'EE investment costs'!$D$56:$R$656,15,0)</f>
        <v>16</v>
      </c>
      <c r="F148" s="17">
        <f ca="1">INDEX('EE investment costs'!$D$56:$R$656,MATCH(X148,'EE investment costs'!$D$56:$D$656,0),MATCH($V$8,'EE investment costs'!$D$56:$R$56,0))</f>
        <v>0</v>
      </c>
      <c r="I148" s="18">
        <v>1</v>
      </c>
      <c r="J148" s="18">
        <v>1</v>
      </c>
      <c r="K148" s="14">
        <f t="shared" ca="1" si="17"/>
        <v>8</v>
      </c>
      <c r="M148" s="19" t="str">
        <f t="shared" ca="1" si="15"/>
        <v>INDTDEFFRH-24</v>
      </c>
      <c r="N148" s="23" t="str">
        <f t="shared" ca="1" si="16"/>
        <v>Wholesale and retail Saving Tech-Heat Room Heat 2.4y</v>
      </c>
      <c r="O148" s="23" t="s">
        <v>32</v>
      </c>
      <c r="P148" s="23" t="s">
        <v>33</v>
      </c>
      <c r="Q148" s="23"/>
      <c r="R148" s="23"/>
      <c r="S148" s="19" t="s">
        <v>34</v>
      </c>
      <c r="V148" s="16" t="str">
        <f t="shared" ca="1" si="18"/>
        <v>TD</v>
      </c>
      <c r="W148" s="14" t="str">
        <f t="shared" ca="1" si="18"/>
        <v>Wholesale and retail</v>
      </c>
      <c r="X148" s="3" t="str">
        <f>'EE investment costs'!D197</f>
        <v>RH-24</v>
      </c>
      <c r="Y148" s="3" t="str">
        <f>'EE investment costs'!E197</f>
        <v>Heat Room Heat</v>
      </c>
      <c r="AC148" s="123">
        <f>'EE investment costs'!C197</f>
        <v>2.4</v>
      </c>
      <c r="AD148" s="22"/>
    </row>
    <row r="149" spans="2:30">
      <c r="B149" s="14" t="str">
        <f t="shared" ca="1" si="14"/>
        <v>INDTDEFFLA-24</v>
      </c>
      <c r="C149" s="15" t="str">
        <f t="shared" ca="1" si="13"/>
        <v>ITDLA</v>
      </c>
      <c r="D149" s="16">
        <f>'EE investment costs'!$F$15</f>
        <v>2016</v>
      </c>
      <c r="E149" s="14">
        <f>VLOOKUP(X149,'EE investment costs'!$D$56:$R$656,15,0)</f>
        <v>3.5019999999999998</v>
      </c>
      <c r="F149" s="17">
        <f ca="1">INDEX('EE investment costs'!$D$56:$R$656,MATCH(X149,'EE investment costs'!$D$56:$D$656,0),MATCH($V$8,'EE investment costs'!$D$56:$R$56,0))</f>
        <v>882.51649616697273</v>
      </c>
      <c r="I149" s="18">
        <v>1</v>
      </c>
      <c r="J149" s="18">
        <v>1</v>
      </c>
      <c r="K149" s="14">
        <f t="shared" ca="1" si="17"/>
        <v>4</v>
      </c>
      <c r="M149" s="19" t="str">
        <f t="shared" ca="1" si="15"/>
        <v>INDTDEFFLA-24</v>
      </c>
      <c r="N149" s="23" t="str">
        <f t="shared" ca="1" si="16"/>
        <v>Wholesale and retail Saving Tech-Light 2.4y</v>
      </c>
      <c r="O149" s="23" t="s">
        <v>32</v>
      </c>
      <c r="P149" s="23" t="s">
        <v>33</v>
      </c>
      <c r="Q149" s="23"/>
      <c r="R149" s="23"/>
      <c r="S149" s="19" t="s">
        <v>34</v>
      </c>
      <c r="V149" s="16" t="str">
        <f t="shared" ca="1" si="18"/>
        <v>TD</v>
      </c>
      <c r="W149" s="14" t="str">
        <f t="shared" ca="1" si="18"/>
        <v>Wholesale and retail</v>
      </c>
      <c r="X149" s="3" t="str">
        <f>'EE investment costs'!D198</f>
        <v>LA-24</v>
      </c>
      <c r="Y149" s="3" t="str">
        <f>'EE investment costs'!E198</f>
        <v>Light</v>
      </c>
      <c r="AC149" s="123">
        <f>'EE investment costs'!C198</f>
        <v>2.4</v>
      </c>
      <c r="AD149" s="22"/>
    </row>
    <row r="150" spans="2:30">
      <c r="B150" s="14" t="str">
        <f t="shared" ca="1" si="14"/>
        <v>INDTDEFFEM-24</v>
      </c>
      <c r="C150" s="15" t="str">
        <f t="shared" ca="1" si="13"/>
        <v>ITDEM</v>
      </c>
      <c r="D150" s="16">
        <f>'EE investment costs'!$F$15</f>
        <v>2016</v>
      </c>
      <c r="E150" s="14">
        <f>VLOOKUP(X150,'EE investment costs'!$D$56:$R$656,15,0)</f>
        <v>3.6770999999999998</v>
      </c>
      <c r="F150" s="17">
        <f ca="1">INDEX('EE investment costs'!$D$56:$R$656,MATCH(X150,'EE investment costs'!$D$56:$D$656,0),MATCH($V$8,'EE investment costs'!$D$56:$R$56,0))</f>
        <v>829.15795066783073</v>
      </c>
      <c r="I150" s="18">
        <v>1</v>
      </c>
      <c r="J150" s="18">
        <v>1</v>
      </c>
      <c r="K150" s="14">
        <f t="shared" ca="1" si="17"/>
        <v>4</v>
      </c>
      <c r="M150" s="19" t="str">
        <f t="shared" ca="1" si="15"/>
        <v>INDTDEFFEM-24</v>
      </c>
      <c r="N150" s="23" t="str">
        <f t="shared" ca="1" si="16"/>
        <v>Wholesale and retail Saving Tech-Electric Motors 2.4y</v>
      </c>
      <c r="O150" s="23" t="s">
        <v>32</v>
      </c>
      <c r="P150" s="23" t="s">
        <v>33</v>
      </c>
      <c r="Q150" s="23"/>
      <c r="R150" s="23"/>
      <c r="S150" s="19" t="s">
        <v>34</v>
      </c>
      <c r="V150" s="16" t="str">
        <f t="shared" ca="1" si="18"/>
        <v>TD</v>
      </c>
      <c r="W150" s="14" t="str">
        <f t="shared" ca="1" si="18"/>
        <v>Wholesale and retail</v>
      </c>
      <c r="X150" s="3" t="str">
        <f>'EE investment costs'!D199</f>
        <v>EM-24</v>
      </c>
      <c r="Y150" s="3" t="str">
        <f>'EE investment costs'!E199</f>
        <v>Electric Motors</v>
      </c>
      <c r="AC150" s="123">
        <f>'EE investment costs'!C199</f>
        <v>2.4</v>
      </c>
      <c r="AD150" s="22"/>
    </row>
    <row r="151" spans="2:30">
      <c r="B151" s="14" t="str">
        <f t="shared" ca="1" si="14"/>
        <v>INDTDEFFTF-24</v>
      </c>
      <c r="C151" s="15" t="str">
        <f t="shared" ca="1" si="13"/>
        <v>ITDTF</v>
      </c>
      <c r="D151" s="16">
        <f>'EE investment costs'!$F$15</f>
        <v>2016</v>
      </c>
      <c r="E151" s="14">
        <f>VLOOKUP(X151,'EE investment costs'!$D$56:$R$656,15,0)</f>
        <v>8.6</v>
      </c>
      <c r="F151" s="17">
        <f ca="1">INDEX('EE investment costs'!$D$56:$R$656,MATCH(X151,'EE investment costs'!$D$56:$D$656,0),MATCH($V$8,'EE investment costs'!$D$56:$R$56,0))</f>
        <v>352.64904167637127</v>
      </c>
      <c r="I151" s="18">
        <v>1</v>
      </c>
      <c r="J151" s="18">
        <v>1</v>
      </c>
      <c r="K151" s="14">
        <f t="shared" ca="1" si="17"/>
        <v>8</v>
      </c>
      <c r="M151" s="19" t="str">
        <f t="shared" ca="1" si="15"/>
        <v>INDTDEFFTF-24</v>
      </c>
      <c r="N151" s="23" t="str">
        <f t="shared" ca="1" si="16"/>
        <v>Wholesale and retail Saving Tech-Haulage Tractors, Trucks, Fishing boats 2.4y</v>
      </c>
      <c r="O151" s="23" t="s">
        <v>32</v>
      </c>
      <c r="P151" s="23" t="s">
        <v>33</v>
      </c>
      <c r="Q151" s="23"/>
      <c r="R151" s="23"/>
      <c r="S151" s="19" t="s">
        <v>34</v>
      </c>
      <c r="V151" s="16" t="str">
        <f t="shared" ca="1" si="18"/>
        <v>TD</v>
      </c>
      <c r="W151" s="14" t="str">
        <f t="shared" ca="1" si="18"/>
        <v>Wholesale and retail</v>
      </c>
      <c r="X151" s="3" t="str">
        <f>'EE investment costs'!D200</f>
        <v>TF-24</v>
      </c>
      <c r="Y151" s="3" t="str">
        <f>'EE investment costs'!E200</f>
        <v>Haulage Tractors, Trucks, Fishing boats</v>
      </c>
      <c r="AC151" s="123">
        <f>'EE investment costs'!C200</f>
        <v>2.4</v>
      </c>
      <c r="AD151" s="22"/>
    </row>
    <row r="152" spans="2:30">
      <c r="B152" s="14" t="str">
        <f t="shared" ca="1" si="14"/>
        <v>INDTDEFFMT-25</v>
      </c>
      <c r="C152" s="15" t="str">
        <f t="shared" ca="1" si="13"/>
        <v>ITDMT</v>
      </c>
      <c r="D152" s="16">
        <f>'EE investment costs'!$F$15</f>
        <v>2016</v>
      </c>
      <c r="E152" s="14">
        <f>VLOOKUP(X152,'EE investment costs'!$D$56:$R$656,15,0)</f>
        <v>5.25</v>
      </c>
      <c r="F152" s="17">
        <f ca="1">INDEX('EE investment costs'!$D$56:$R$656,MATCH(X152,'EE investment costs'!$D$56:$D$656,0),MATCH($V$8,'EE investment costs'!$D$56:$R$56,0))</f>
        <v>358.78818843313655</v>
      </c>
      <c r="I152" s="18">
        <v>1</v>
      </c>
      <c r="J152" s="18">
        <v>1</v>
      </c>
      <c r="K152" s="14">
        <f t="shared" ca="1" si="17"/>
        <v>8</v>
      </c>
      <c r="M152" s="19" t="str">
        <f t="shared" ca="1" si="15"/>
        <v>INDTDEFFMT-25</v>
      </c>
      <c r="N152" s="23" t="str">
        <f t="shared" ca="1" si="16"/>
        <v>Wholesale and retail Saving Tech-Heat Medium Temp. up to 150C 2.5y</v>
      </c>
      <c r="O152" s="23" t="s">
        <v>32</v>
      </c>
      <c r="P152" s="23" t="s">
        <v>33</v>
      </c>
      <c r="Q152" s="23"/>
      <c r="R152" s="23"/>
      <c r="S152" s="19" t="s">
        <v>34</v>
      </c>
      <c r="V152" s="16" t="str">
        <f t="shared" ca="1" si="18"/>
        <v>TD</v>
      </c>
      <c r="W152" s="14" t="str">
        <f t="shared" ca="1" si="18"/>
        <v>Wholesale and retail</v>
      </c>
      <c r="X152" s="3" t="str">
        <f>'EE investment costs'!D201</f>
        <v>MT-25</v>
      </c>
      <c r="Y152" s="3" t="str">
        <f>'EE investment costs'!E201</f>
        <v>Heat Medium Temp. up to 150C</v>
      </c>
      <c r="AC152" s="123">
        <f>'EE investment costs'!C201</f>
        <v>2.5</v>
      </c>
      <c r="AD152" s="22"/>
    </row>
    <row r="153" spans="2:30">
      <c r="B153" s="14" t="str">
        <f t="shared" ca="1" si="14"/>
        <v>INDTDEFFHT-25</v>
      </c>
      <c r="C153" s="15" t="str">
        <f t="shared" ca="1" si="13"/>
        <v>ITDHT</v>
      </c>
      <c r="D153" s="16">
        <f>'EE investment costs'!$F$15</f>
        <v>2016</v>
      </c>
      <c r="E153" s="14">
        <f>VLOOKUP(X153,'EE investment costs'!$D$56:$R$656,15,0)</f>
        <v>4.1999999999999993</v>
      </c>
      <c r="F153" s="17">
        <f ca="1">INDEX('EE investment costs'!$D$56:$R$656,MATCH(X153,'EE investment costs'!$D$56:$D$656,0),MATCH($V$8,'EE investment costs'!$D$56:$R$56,0))</f>
        <v>299.53882821530323</v>
      </c>
      <c r="I153" s="18">
        <v>1</v>
      </c>
      <c r="J153" s="18">
        <v>1</v>
      </c>
      <c r="K153" s="14">
        <f t="shared" ca="1" si="17"/>
        <v>8</v>
      </c>
      <c r="M153" s="19" t="str">
        <f t="shared" ca="1" si="15"/>
        <v>INDTDEFFHT-25</v>
      </c>
      <c r="N153" s="23" t="str">
        <f t="shared" ca="1" si="16"/>
        <v>Wholesale and retail Saving Tech-Heat High Temp. over 150C 2.5y</v>
      </c>
      <c r="O153" s="23" t="s">
        <v>32</v>
      </c>
      <c r="P153" s="23" t="s">
        <v>33</v>
      </c>
      <c r="Q153" s="23"/>
      <c r="R153" s="23"/>
      <c r="S153" s="19" t="s">
        <v>34</v>
      </c>
      <c r="V153" s="16" t="str">
        <f t="shared" ca="1" si="18"/>
        <v>TD</v>
      </c>
      <c r="W153" s="14" t="str">
        <f t="shared" ca="1" si="18"/>
        <v>Wholesale and retail</v>
      </c>
      <c r="X153" s="3" t="str">
        <f>'EE investment costs'!D202</f>
        <v>HT-25</v>
      </c>
      <c r="Y153" s="3" t="str">
        <f>'EE investment costs'!E202</f>
        <v>Heat High Temp. over 150C</v>
      </c>
      <c r="AC153" s="123">
        <f>'EE investment costs'!C202</f>
        <v>2.5</v>
      </c>
      <c r="AD153" s="22"/>
    </row>
    <row r="154" spans="2:30">
      <c r="B154" s="14" t="str">
        <f t="shared" ca="1" si="14"/>
        <v>INDTDEFFRH-25</v>
      </c>
      <c r="C154" s="15" t="str">
        <f t="shared" ca="1" si="13"/>
        <v>ITDRH</v>
      </c>
      <c r="D154" s="16">
        <f>'EE investment costs'!$F$15</f>
        <v>2016</v>
      </c>
      <c r="E154" s="14">
        <f>VLOOKUP(X154,'EE investment costs'!$D$56:$R$656,15,0)</f>
        <v>16</v>
      </c>
      <c r="F154" s="17">
        <f ca="1">INDEX('EE investment costs'!$D$56:$R$656,MATCH(X154,'EE investment costs'!$D$56:$D$656,0),MATCH($V$8,'EE investment costs'!$D$56:$R$56,0))</f>
        <v>0</v>
      </c>
      <c r="I154" s="18">
        <v>1</v>
      </c>
      <c r="J154" s="18">
        <v>1</v>
      </c>
      <c r="K154" s="14">
        <f t="shared" ca="1" si="17"/>
        <v>8</v>
      </c>
      <c r="M154" s="19" t="str">
        <f t="shared" ca="1" si="15"/>
        <v>INDTDEFFRH-25</v>
      </c>
      <c r="N154" s="23" t="str">
        <f t="shared" ca="1" si="16"/>
        <v>Wholesale and retail Saving Tech-Heat Room Heat 2.5y</v>
      </c>
      <c r="O154" s="23" t="s">
        <v>32</v>
      </c>
      <c r="P154" s="23" t="s">
        <v>33</v>
      </c>
      <c r="Q154" s="23"/>
      <c r="R154" s="23"/>
      <c r="S154" s="19" t="s">
        <v>34</v>
      </c>
      <c r="V154" s="16" t="str">
        <f t="shared" ca="1" si="18"/>
        <v>TD</v>
      </c>
      <c r="W154" s="14" t="str">
        <f t="shared" ca="1" si="18"/>
        <v>Wholesale and retail</v>
      </c>
      <c r="X154" s="3" t="str">
        <f>'EE investment costs'!D203</f>
        <v>RH-25</v>
      </c>
      <c r="Y154" s="3" t="str">
        <f>'EE investment costs'!E203</f>
        <v>Heat Room Heat</v>
      </c>
      <c r="AC154" s="123">
        <f>'EE investment costs'!C203</f>
        <v>2.5</v>
      </c>
      <c r="AD154" s="22"/>
    </row>
    <row r="155" spans="2:30">
      <c r="B155" s="14" t="str">
        <f t="shared" ca="1" si="14"/>
        <v>INDTDEFFLA-25</v>
      </c>
      <c r="C155" s="15" t="str">
        <f t="shared" ca="1" si="13"/>
        <v>ITDLA</v>
      </c>
      <c r="D155" s="16">
        <f>'EE investment costs'!$F$15</f>
        <v>2016</v>
      </c>
      <c r="E155" s="14">
        <f>VLOOKUP(X155,'EE investment costs'!$D$56:$R$656,15,0)</f>
        <v>3.5274999999999999</v>
      </c>
      <c r="F155" s="17">
        <f ca="1">INDEX('EE investment costs'!$D$56:$R$656,MATCH(X155,'EE investment costs'!$D$56:$D$656,0),MATCH($V$8,'EE investment costs'!$D$56:$R$56,0))</f>
        <v>938.08343200076479</v>
      </c>
      <c r="I155" s="18">
        <v>1</v>
      </c>
      <c r="J155" s="18">
        <v>1</v>
      </c>
      <c r="K155" s="14">
        <f t="shared" ca="1" si="17"/>
        <v>3</v>
      </c>
      <c r="M155" s="19" t="str">
        <f t="shared" ca="1" si="15"/>
        <v>INDTDEFFLA-25</v>
      </c>
      <c r="N155" s="23" t="str">
        <f t="shared" ca="1" si="16"/>
        <v>Wholesale and retail Saving Tech-Light 2.5y</v>
      </c>
      <c r="O155" s="23" t="s">
        <v>32</v>
      </c>
      <c r="P155" s="23" t="s">
        <v>33</v>
      </c>
      <c r="Q155" s="23"/>
      <c r="R155" s="23"/>
      <c r="S155" s="19" t="s">
        <v>34</v>
      </c>
      <c r="V155" s="16" t="str">
        <f t="shared" ca="1" si="18"/>
        <v>TD</v>
      </c>
      <c r="W155" s="14" t="str">
        <f t="shared" ca="1" si="18"/>
        <v>Wholesale and retail</v>
      </c>
      <c r="X155" s="3" t="str">
        <f>'EE investment costs'!D204</f>
        <v>LA-25</v>
      </c>
      <c r="Y155" s="3" t="str">
        <f>'EE investment costs'!E204</f>
        <v>Light</v>
      </c>
      <c r="AC155" s="123">
        <f>'EE investment costs'!C204</f>
        <v>2.5</v>
      </c>
      <c r="AD155" s="22"/>
    </row>
    <row r="156" spans="2:30">
      <c r="B156" s="14" t="str">
        <f t="shared" ca="1" si="14"/>
        <v>INDTDEFFEM-25</v>
      </c>
      <c r="C156" s="15" t="str">
        <f t="shared" ca="1" si="13"/>
        <v>ITDEM</v>
      </c>
      <c r="D156" s="16">
        <f>'EE investment costs'!$F$15</f>
        <v>2016</v>
      </c>
      <c r="E156" s="14">
        <f>VLOOKUP(X156,'EE investment costs'!$D$56:$R$656,15,0)</f>
        <v>3.703875</v>
      </c>
      <c r="F156" s="17">
        <f ca="1">INDEX('EE investment costs'!$D$56:$R$656,MATCH(X156,'EE investment costs'!$D$56:$D$656,0),MATCH($V$8,'EE investment costs'!$D$56:$R$56,0))</f>
        <v>880.702885528465</v>
      </c>
      <c r="I156" s="18">
        <v>1</v>
      </c>
      <c r="J156" s="18">
        <v>1</v>
      </c>
      <c r="K156" s="14">
        <f t="shared" ca="1" si="17"/>
        <v>4</v>
      </c>
      <c r="M156" s="19" t="str">
        <f t="shared" ca="1" si="15"/>
        <v>INDTDEFFEM-25</v>
      </c>
      <c r="N156" s="23" t="str">
        <f t="shared" ca="1" si="16"/>
        <v>Wholesale and retail Saving Tech-Electric Motors 2.5y</v>
      </c>
      <c r="O156" s="23" t="s">
        <v>32</v>
      </c>
      <c r="P156" s="23" t="s">
        <v>33</v>
      </c>
      <c r="Q156" s="23"/>
      <c r="R156" s="23"/>
      <c r="S156" s="19" t="s">
        <v>34</v>
      </c>
      <c r="V156" s="16" t="str">
        <f t="shared" ca="1" si="18"/>
        <v>TD</v>
      </c>
      <c r="W156" s="14" t="str">
        <f t="shared" ca="1" si="18"/>
        <v>Wholesale and retail</v>
      </c>
      <c r="X156" s="3" t="str">
        <f>'EE investment costs'!D205</f>
        <v>EM-25</v>
      </c>
      <c r="Y156" s="3" t="str">
        <f>'EE investment costs'!E205</f>
        <v>Electric Motors</v>
      </c>
      <c r="AC156" s="123">
        <f>'EE investment costs'!C205</f>
        <v>2.5</v>
      </c>
      <c r="AD156" s="22"/>
    </row>
    <row r="157" spans="2:30">
      <c r="B157" s="14" t="str">
        <f t="shared" ca="1" si="14"/>
        <v>INDTDEFFTF-25</v>
      </c>
      <c r="C157" s="15" t="str">
        <f t="shared" ca="1" si="13"/>
        <v>ITDTF</v>
      </c>
      <c r="D157" s="16">
        <f>'EE investment costs'!$F$15</f>
        <v>2016</v>
      </c>
      <c r="E157" s="14">
        <f>VLOOKUP(X157,'EE investment costs'!$D$56:$R$656,15,0)</f>
        <v>9</v>
      </c>
      <c r="F157" s="17">
        <f ca="1">INDEX('EE investment costs'!$D$56:$R$656,MATCH(X157,'EE investment costs'!$D$56:$D$656,0),MATCH($V$8,'EE investment costs'!$D$56:$R$56,0))</f>
        <v>367.34275174622002</v>
      </c>
      <c r="I157" s="18">
        <v>1</v>
      </c>
      <c r="J157" s="18">
        <v>1</v>
      </c>
      <c r="K157" s="14">
        <f t="shared" ca="1" si="17"/>
        <v>8</v>
      </c>
      <c r="M157" s="19" t="str">
        <f t="shared" ca="1" si="15"/>
        <v>INDTDEFFTF-25</v>
      </c>
      <c r="N157" s="23" t="str">
        <f t="shared" ca="1" si="16"/>
        <v>Wholesale and retail Saving Tech-Haulage Tractors, Trucks, Fishing boats 2.5y</v>
      </c>
      <c r="O157" s="23" t="s">
        <v>32</v>
      </c>
      <c r="P157" s="23" t="s">
        <v>33</v>
      </c>
      <c r="Q157" s="23"/>
      <c r="R157" s="23"/>
      <c r="S157" s="19" t="s">
        <v>34</v>
      </c>
      <c r="V157" s="16" t="str">
        <f t="shared" ca="1" si="18"/>
        <v>TD</v>
      </c>
      <c r="W157" s="14" t="str">
        <f t="shared" ca="1" si="18"/>
        <v>Wholesale and retail</v>
      </c>
      <c r="X157" s="3" t="str">
        <f>'EE investment costs'!D206</f>
        <v>TF-25</v>
      </c>
      <c r="Y157" s="3" t="str">
        <f>'EE investment costs'!E206</f>
        <v>Haulage Tractors, Trucks, Fishing boats</v>
      </c>
      <c r="AC157" s="123">
        <f>'EE investment costs'!C206</f>
        <v>2.5</v>
      </c>
      <c r="AD157" s="22"/>
    </row>
    <row r="158" spans="2:30">
      <c r="B158" s="14" t="str">
        <f t="shared" ca="1" si="14"/>
        <v>INDTDEFFMT-26</v>
      </c>
      <c r="C158" s="15" t="str">
        <f t="shared" ca="1" si="13"/>
        <v>ITDMT</v>
      </c>
      <c r="D158" s="16">
        <f>'EE investment costs'!$F$15</f>
        <v>2016</v>
      </c>
      <c r="E158" s="14">
        <f>VLOOKUP(X158,'EE investment costs'!$D$56:$R$656,15,0)</f>
        <v>5.3</v>
      </c>
      <c r="F158" s="17">
        <f ca="1">INDEX('EE investment costs'!$D$56:$R$656,MATCH(X158,'EE investment costs'!$D$56:$D$656,0),MATCH($V$8,'EE investment costs'!$D$56:$R$56,0))</f>
        <v>378.1868980618392</v>
      </c>
      <c r="I158" s="18">
        <v>1</v>
      </c>
      <c r="J158" s="18">
        <v>1</v>
      </c>
      <c r="K158" s="14">
        <f t="shared" ca="1" si="17"/>
        <v>8</v>
      </c>
      <c r="M158" s="19" t="str">
        <f t="shared" ca="1" si="15"/>
        <v>INDTDEFFMT-26</v>
      </c>
      <c r="N158" s="23" t="str">
        <f t="shared" ca="1" si="16"/>
        <v>Wholesale and retail Saving Tech-Heat Medium Temp. up to 150C 2.6y</v>
      </c>
      <c r="O158" s="23" t="s">
        <v>32</v>
      </c>
      <c r="P158" s="23" t="s">
        <v>33</v>
      </c>
      <c r="Q158" s="23"/>
      <c r="R158" s="23"/>
      <c r="S158" s="19" t="s">
        <v>34</v>
      </c>
      <c r="V158" s="16" t="str">
        <f t="shared" ca="1" si="18"/>
        <v>TD</v>
      </c>
      <c r="W158" s="14" t="str">
        <f t="shared" ca="1" si="18"/>
        <v>Wholesale and retail</v>
      </c>
      <c r="X158" s="3" t="str">
        <f>'EE investment costs'!D207</f>
        <v>MT-26</v>
      </c>
      <c r="Y158" s="3" t="str">
        <f>'EE investment costs'!E207</f>
        <v>Heat Medium Temp. up to 150C</v>
      </c>
      <c r="AC158" s="123">
        <f>'EE investment costs'!C207</f>
        <v>2.6</v>
      </c>
      <c r="AD158" s="22"/>
    </row>
    <row r="159" spans="2:30">
      <c r="B159" s="14" t="str">
        <f t="shared" ca="1" si="14"/>
        <v>INDTDEFFHT-26</v>
      </c>
      <c r="C159" s="15" t="str">
        <f t="shared" ca="1" si="13"/>
        <v>ITDHT</v>
      </c>
      <c r="D159" s="16">
        <f>'EE investment costs'!$F$15</f>
        <v>2016</v>
      </c>
      <c r="E159" s="14">
        <f>VLOOKUP(X159,'EE investment costs'!$D$56:$R$656,15,0)</f>
        <v>4.2399999999999993</v>
      </c>
      <c r="F159" s="17">
        <f ca="1">INDEX('EE investment costs'!$D$56:$R$656,MATCH(X159,'EE investment costs'!$D$56:$D$656,0),MATCH($V$8,'EE investment costs'!$D$56:$R$56,0))</f>
        <v>313.97443439435398</v>
      </c>
      <c r="I159" s="18">
        <v>1</v>
      </c>
      <c r="J159" s="18">
        <v>1</v>
      </c>
      <c r="K159" s="14">
        <f t="shared" ca="1" si="17"/>
        <v>8</v>
      </c>
      <c r="M159" s="19" t="str">
        <f t="shared" ca="1" si="15"/>
        <v>INDTDEFFHT-26</v>
      </c>
      <c r="N159" s="23" t="str">
        <f t="shared" ca="1" si="16"/>
        <v>Wholesale and retail Saving Tech-Heat High Temp. over 150C 2.6y</v>
      </c>
      <c r="O159" s="23" t="s">
        <v>32</v>
      </c>
      <c r="P159" s="23" t="s">
        <v>33</v>
      </c>
      <c r="Q159" s="23"/>
      <c r="R159" s="23"/>
      <c r="S159" s="19" t="s">
        <v>34</v>
      </c>
      <c r="V159" s="16" t="str">
        <f t="shared" ca="1" si="18"/>
        <v>TD</v>
      </c>
      <c r="W159" s="14" t="str">
        <f t="shared" ca="1" si="18"/>
        <v>Wholesale and retail</v>
      </c>
      <c r="X159" s="3" t="str">
        <f>'EE investment costs'!D208</f>
        <v>HT-26</v>
      </c>
      <c r="Y159" s="3" t="str">
        <f>'EE investment costs'!E208</f>
        <v>Heat High Temp. over 150C</v>
      </c>
      <c r="AC159" s="123">
        <f>'EE investment costs'!C208</f>
        <v>2.6</v>
      </c>
      <c r="AD159" s="22"/>
    </row>
    <row r="160" spans="2:30">
      <c r="B160" s="14" t="str">
        <f t="shared" ca="1" si="14"/>
        <v>INDTDEFFRH-26</v>
      </c>
      <c r="C160" s="15" t="str">
        <f t="shared" ca="1" si="13"/>
        <v>ITDRH</v>
      </c>
      <c r="D160" s="16">
        <f>'EE investment costs'!$F$15</f>
        <v>2016</v>
      </c>
      <c r="E160" s="14">
        <f>VLOOKUP(X160,'EE investment costs'!$D$56:$R$656,15,0)</f>
        <v>16</v>
      </c>
      <c r="F160" s="17">
        <f ca="1">INDEX('EE investment costs'!$D$56:$R$656,MATCH(X160,'EE investment costs'!$D$56:$D$656,0),MATCH($V$8,'EE investment costs'!$D$56:$R$56,0))</f>
        <v>0</v>
      </c>
      <c r="I160" s="18">
        <v>1</v>
      </c>
      <c r="J160" s="18">
        <v>1</v>
      </c>
      <c r="K160" s="14">
        <f t="shared" ca="1" si="17"/>
        <v>8</v>
      </c>
      <c r="M160" s="19" t="str">
        <f t="shared" ca="1" si="15"/>
        <v>INDTDEFFRH-26</v>
      </c>
      <c r="N160" s="23" t="str">
        <f t="shared" ca="1" si="16"/>
        <v>Wholesale and retail Saving Tech-Heat Room Heat 2.6y</v>
      </c>
      <c r="O160" s="23" t="s">
        <v>32</v>
      </c>
      <c r="P160" s="23" t="s">
        <v>33</v>
      </c>
      <c r="Q160" s="23"/>
      <c r="R160" s="23"/>
      <c r="S160" s="19" t="s">
        <v>34</v>
      </c>
      <c r="V160" s="16" t="str">
        <f t="shared" ca="1" si="18"/>
        <v>TD</v>
      </c>
      <c r="W160" s="14" t="str">
        <f t="shared" ca="1" si="18"/>
        <v>Wholesale and retail</v>
      </c>
      <c r="X160" s="3" t="str">
        <f>'EE investment costs'!D209</f>
        <v>RH-26</v>
      </c>
      <c r="Y160" s="3" t="str">
        <f>'EE investment costs'!E209</f>
        <v>Heat Room Heat</v>
      </c>
      <c r="AC160" s="123">
        <f>'EE investment costs'!C209</f>
        <v>2.6</v>
      </c>
      <c r="AD160" s="22"/>
    </row>
    <row r="161" spans="2:30">
      <c r="B161" s="14" t="str">
        <f t="shared" ca="1" si="14"/>
        <v>INDTDEFFLA-26</v>
      </c>
      <c r="C161" s="15" t="str">
        <f t="shared" ca="1" si="13"/>
        <v>ITDLA</v>
      </c>
      <c r="D161" s="16">
        <f>'EE investment costs'!$F$15</f>
        <v>2016</v>
      </c>
      <c r="E161" s="14">
        <f>VLOOKUP(X161,'EE investment costs'!$D$56:$R$656,15,0)</f>
        <v>3.5529999999999999</v>
      </c>
      <c r="F161" s="17">
        <f ca="1">INDEX('EE investment costs'!$D$56:$R$656,MATCH(X161,'EE investment costs'!$D$56:$D$656,0),MATCH($V$8,'EE investment costs'!$D$56:$R$56,0))</f>
        <v>993.65036783455696</v>
      </c>
      <c r="I161" s="18">
        <v>1</v>
      </c>
      <c r="J161" s="18">
        <v>1</v>
      </c>
      <c r="K161" s="14">
        <f t="shared" ca="1" si="17"/>
        <v>3</v>
      </c>
      <c r="M161" s="19" t="str">
        <f t="shared" ca="1" si="15"/>
        <v>INDTDEFFLA-26</v>
      </c>
      <c r="N161" s="23" t="str">
        <f t="shared" ca="1" si="16"/>
        <v>Wholesale and retail Saving Tech-Light 2.6y</v>
      </c>
      <c r="O161" s="23" t="s">
        <v>32</v>
      </c>
      <c r="P161" s="23" t="s">
        <v>33</v>
      </c>
      <c r="Q161" s="23"/>
      <c r="R161" s="23"/>
      <c r="S161" s="19" t="s">
        <v>34</v>
      </c>
      <c r="V161" s="16" t="str">
        <f t="shared" ca="1" si="18"/>
        <v>TD</v>
      </c>
      <c r="W161" s="14" t="str">
        <f t="shared" ca="1" si="18"/>
        <v>Wholesale and retail</v>
      </c>
      <c r="X161" s="3" t="str">
        <f>'EE investment costs'!D210</f>
        <v>LA-26</v>
      </c>
      <c r="Y161" s="3" t="str">
        <f>'EE investment costs'!E210</f>
        <v>Light</v>
      </c>
      <c r="AC161" s="123">
        <f>'EE investment costs'!C210</f>
        <v>2.6</v>
      </c>
      <c r="AD161" s="22"/>
    </row>
    <row r="162" spans="2:30">
      <c r="B162" s="14" t="str">
        <f t="shared" ca="1" si="14"/>
        <v>INDTDEFFEM-26</v>
      </c>
      <c r="C162" s="15" t="str">
        <f t="shared" ca="1" si="13"/>
        <v>ITDEM</v>
      </c>
      <c r="D162" s="16">
        <f>'EE investment costs'!$F$15</f>
        <v>2016</v>
      </c>
      <c r="E162" s="14">
        <f>VLOOKUP(X162,'EE investment costs'!$D$56:$R$656,15,0)</f>
        <v>3.7306499999999998</v>
      </c>
      <c r="F162" s="17">
        <f ca="1">INDEX('EE investment costs'!$D$56:$R$656,MATCH(X162,'EE investment costs'!$D$56:$D$656,0),MATCH($V$8,'EE investment costs'!$D$56:$R$56,0))</f>
        <v>932.24782038909962</v>
      </c>
      <c r="I162" s="18">
        <v>1</v>
      </c>
      <c r="J162" s="18">
        <v>1</v>
      </c>
      <c r="K162" s="14">
        <f t="shared" ca="1" si="17"/>
        <v>3</v>
      </c>
      <c r="M162" s="19" t="str">
        <f t="shared" ca="1" si="15"/>
        <v>INDTDEFFEM-26</v>
      </c>
      <c r="N162" s="23" t="str">
        <f t="shared" ca="1" si="16"/>
        <v>Wholesale and retail Saving Tech-Electric Motors 2.6y</v>
      </c>
      <c r="O162" s="23" t="s">
        <v>32</v>
      </c>
      <c r="P162" s="23" t="s">
        <v>33</v>
      </c>
      <c r="Q162" s="23"/>
      <c r="R162" s="23"/>
      <c r="S162" s="19" t="s">
        <v>34</v>
      </c>
      <c r="V162" s="16" t="str">
        <f t="shared" ca="1" si="18"/>
        <v>TD</v>
      </c>
      <c r="W162" s="14" t="str">
        <f t="shared" ca="1" si="18"/>
        <v>Wholesale and retail</v>
      </c>
      <c r="X162" s="3" t="str">
        <f>'EE investment costs'!D211</f>
        <v>EM-26</v>
      </c>
      <c r="Y162" s="3" t="str">
        <f>'EE investment costs'!E211</f>
        <v>Electric Motors</v>
      </c>
      <c r="AC162" s="123">
        <f>'EE investment costs'!C211</f>
        <v>2.6</v>
      </c>
      <c r="AD162" s="22"/>
    </row>
    <row r="163" spans="2:30">
      <c r="B163" s="14" t="str">
        <f t="shared" ca="1" si="14"/>
        <v>INDTDEFFTF-26</v>
      </c>
      <c r="C163" s="15" t="str">
        <f t="shared" ca="1" si="13"/>
        <v>ITDTF</v>
      </c>
      <c r="D163" s="16">
        <f>'EE investment costs'!$F$15</f>
        <v>2016</v>
      </c>
      <c r="E163" s="14">
        <f>VLOOKUP(X163,'EE investment costs'!$D$56:$R$656,15,0)</f>
        <v>9.4</v>
      </c>
      <c r="F163" s="17">
        <f ca="1">INDEX('EE investment costs'!$D$56:$R$656,MATCH(X163,'EE investment costs'!$D$56:$D$656,0),MATCH($V$8,'EE investment costs'!$D$56:$R$56,0))</f>
        <v>382.03646181606888</v>
      </c>
      <c r="I163" s="18">
        <v>1</v>
      </c>
      <c r="J163" s="18">
        <v>1</v>
      </c>
      <c r="K163" s="14">
        <f t="shared" ca="1" si="17"/>
        <v>8</v>
      </c>
      <c r="M163" s="19" t="str">
        <f t="shared" ca="1" si="15"/>
        <v>INDTDEFFTF-26</v>
      </c>
      <c r="N163" s="23" t="str">
        <f t="shared" ca="1" si="16"/>
        <v>Wholesale and retail Saving Tech-Haulage Tractors, Trucks, Fishing boats 2.6y</v>
      </c>
      <c r="O163" s="23" t="s">
        <v>32</v>
      </c>
      <c r="P163" s="23" t="s">
        <v>33</v>
      </c>
      <c r="Q163" s="23"/>
      <c r="R163" s="23"/>
      <c r="S163" s="19" t="s">
        <v>34</v>
      </c>
      <c r="V163" s="16" t="str">
        <f t="shared" ca="1" si="18"/>
        <v>TD</v>
      </c>
      <c r="W163" s="14" t="str">
        <f t="shared" ca="1" si="18"/>
        <v>Wholesale and retail</v>
      </c>
      <c r="X163" s="3" t="str">
        <f>'EE investment costs'!D212</f>
        <v>TF-26</v>
      </c>
      <c r="Y163" s="3" t="str">
        <f>'EE investment costs'!E212</f>
        <v>Haulage Tractors, Trucks, Fishing boats</v>
      </c>
      <c r="AC163" s="123">
        <f>'EE investment costs'!C212</f>
        <v>2.6</v>
      </c>
      <c r="AD163" s="22"/>
    </row>
    <row r="164" spans="2:30">
      <c r="B164" s="14" t="str">
        <f t="shared" ca="1" si="14"/>
        <v>INDTDEFFMT-27</v>
      </c>
      <c r="C164" s="15" t="str">
        <f t="shared" ca="1" si="13"/>
        <v>ITDMT</v>
      </c>
      <c r="D164" s="16">
        <f>'EE investment costs'!$F$15</f>
        <v>2016</v>
      </c>
      <c r="E164" s="14">
        <f>VLOOKUP(X164,'EE investment costs'!$D$56:$R$656,15,0)</f>
        <v>5.35</v>
      </c>
      <c r="F164" s="17">
        <f ca="1">INDEX('EE investment costs'!$D$56:$R$656,MATCH(X164,'EE investment costs'!$D$56:$D$656,0),MATCH($V$8,'EE investment costs'!$D$56:$R$56,0))</f>
        <v>397.58560769054185</v>
      </c>
      <c r="I164" s="18">
        <v>1</v>
      </c>
      <c r="J164" s="18">
        <v>1</v>
      </c>
      <c r="K164" s="14">
        <f t="shared" ca="1" si="17"/>
        <v>8</v>
      </c>
      <c r="M164" s="19" t="str">
        <f t="shared" ca="1" si="15"/>
        <v>INDTDEFFMT-27</v>
      </c>
      <c r="N164" s="23" t="str">
        <f t="shared" ca="1" si="16"/>
        <v>Wholesale and retail Saving Tech-Heat Medium Temp. up to 150C 2.7y</v>
      </c>
      <c r="O164" s="23" t="s">
        <v>32</v>
      </c>
      <c r="P164" s="23" t="s">
        <v>33</v>
      </c>
      <c r="Q164" s="23"/>
      <c r="R164" s="23"/>
      <c r="S164" s="19" t="s">
        <v>34</v>
      </c>
      <c r="V164" s="16" t="str">
        <f t="shared" ca="1" si="18"/>
        <v>TD</v>
      </c>
      <c r="W164" s="14" t="str">
        <f t="shared" ca="1" si="18"/>
        <v>Wholesale and retail</v>
      </c>
      <c r="X164" s="3" t="str">
        <f>'EE investment costs'!D213</f>
        <v>MT-27</v>
      </c>
      <c r="Y164" s="3" t="str">
        <f>'EE investment costs'!E213</f>
        <v>Heat Medium Temp. up to 150C</v>
      </c>
      <c r="AC164" s="123">
        <f>'EE investment costs'!C213</f>
        <v>2.7</v>
      </c>
      <c r="AD164" s="22"/>
    </row>
    <row r="165" spans="2:30">
      <c r="B165" s="14" t="str">
        <f t="shared" ca="1" si="14"/>
        <v>INDTDEFFHT-27</v>
      </c>
      <c r="C165" s="15" t="str">
        <f t="shared" ca="1" si="13"/>
        <v>ITDHT</v>
      </c>
      <c r="D165" s="16">
        <f>'EE investment costs'!$F$15</f>
        <v>2016</v>
      </c>
      <c r="E165" s="14">
        <f>VLOOKUP(X165,'EE investment costs'!$D$56:$R$656,15,0)</f>
        <v>4.2799999999999994</v>
      </c>
      <c r="F165" s="17">
        <f ca="1">INDEX('EE investment costs'!$D$56:$R$656,MATCH(X165,'EE investment costs'!$D$56:$D$656,0),MATCH($V$8,'EE investment costs'!$D$56:$R$56,0))</f>
        <v>328.41004057340473</v>
      </c>
      <c r="I165" s="18">
        <v>1</v>
      </c>
      <c r="J165" s="18">
        <v>1</v>
      </c>
      <c r="K165" s="14">
        <f t="shared" ca="1" si="17"/>
        <v>8</v>
      </c>
      <c r="M165" s="19" t="str">
        <f t="shared" ca="1" si="15"/>
        <v>INDTDEFFHT-27</v>
      </c>
      <c r="N165" s="23" t="str">
        <f t="shared" ca="1" si="16"/>
        <v>Wholesale and retail Saving Tech-Heat High Temp. over 150C 2.7y</v>
      </c>
      <c r="O165" s="23" t="s">
        <v>32</v>
      </c>
      <c r="P165" s="23" t="s">
        <v>33</v>
      </c>
      <c r="Q165" s="23"/>
      <c r="R165" s="23"/>
      <c r="S165" s="19" t="s">
        <v>34</v>
      </c>
      <c r="V165" s="16" t="str">
        <f t="shared" ca="1" si="18"/>
        <v>TD</v>
      </c>
      <c r="W165" s="14" t="str">
        <f t="shared" ca="1" si="18"/>
        <v>Wholesale and retail</v>
      </c>
      <c r="X165" s="3" t="str">
        <f>'EE investment costs'!D214</f>
        <v>HT-27</v>
      </c>
      <c r="Y165" s="3" t="str">
        <f>'EE investment costs'!E214</f>
        <v>Heat High Temp. over 150C</v>
      </c>
      <c r="AC165" s="123">
        <f>'EE investment costs'!C214</f>
        <v>2.7</v>
      </c>
      <c r="AD165" s="22"/>
    </row>
    <row r="166" spans="2:30">
      <c r="B166" s="14" t="str">
        <f t="shared" ca="1" si="14"/>
        <v>INDTDEFFRH-27</v>
      </c>
      <c r="C166" s="15" t="str">
        <f t="shared" ca="1" si="13"/>
        <v>ITDRH</v>
      </c>
      <c r="D166" s="16">
        <f>'EE investment costs'!$F$15</f>
        <v>2016</v>
      </c>
      <c r="E166" s="14">
        <f>VLOOKUP(X166,'EE investment costs'!$D$56:$R$656,15,0)</f>
        <v>16</v>
      </c>
      <c r="F166" s="17">
        <f ca="1">INDEX('EE investment costs'!$D$56:$R$656,MATCH(X166,'EE investment costs'!$D$56:$D$656,0),MATCH($V$8,'EE investment costs'!$D$56:$R$56,0))</f>
        <v>0</v>
      </c>
      <c r="I166" s="18">
        <v>1</v>
      </c>
      <c r="J166" s="18">
        <v>1</v>
      </c>
      <c r="K166" s="14">
        <f t="shared" ca="1" si="17"/>
        <v>8</v>
      </c>
      <c r="M166" s="19" t="str">
        <f t="shared" ca="1" si="15"/>
        <v>INDTDEFFRH-27</v>
      </c>
      <c r="N166" s="23" t="str">
        <f t="shared" ca="1" si="16"/>
        <v>Wholesale and retail Saving Tech-Heat Room Heat 2.7y</v>
      </c>
      <c r="O166" s="23" t="s">
        <v>32</v>
      </c>
      <c r="P166" s="23" t="s">
        <v>33</v>
      </c>
      <c r="Q166" s="23"/>
      <c r="R166" s="23"/>
      <c r="S166" s="19" t="s">
        <v>34</v>
      </c>
      <c r="V166" s="16" t="str">
        <f t="shared" ca="1" si="18"/>
        <v>TD</v>
      </c>
      <c r="W166" s="14" t="str">
        <f t="shared" ca="1" si="18"/>
        <v>Wholesale and retail</v>
      </c>
      <c r="X166" s="3" t="str">
        <f>'EE investment costs'!D215</f>
        <v>RH-27</v>
      </c>
      <c r="Y166" s="3" t="str">
        <f>'EE investment costs'!E215</f>
        <v>Heat Room Heat</v>
      </c>
      <c r="AC166" s="123">
        <f>'EE investment costs'!C215</f>
        <v>2.7</v>
      </c>
      <c r="AD166" s="22"/>
    </row>
    <row r="167" spans="2:30">
      <c r="B167" s="14" t="str">
        <f t="shared" ca="1" si="14"/>
        <v>INDTDEFFLA-27</v>
      </c>
      <c r="C167" s="15" t="str">
        <f t="shared" ca="1" si="13"/>
        <v>ITDLA</v>
      </c>
      <c r="D167" s="16">
        <f>'EE investment costs'!$F$15</f>
        <v>2016</v>
      </c>
      <c r="E167" s="14">
        <f>VLOOKUP(X167,'EE investment costs'!$D$56:$R$656,15,0)</f>
        <v>3.5785</v>
      </c>
      <c r="F167" s="17">
        <f ca="1">INDEX('EE investment costs'!$D$56:$R$656,MATCH(X167,'EE investment costs'!$D$56:$D$656,0),MATCH($V$8,'EE investment costs'!$D$56:$R$56,0))</f>
        <v>1049.2173036683491</v>
      </c>
      <c r="I167" s="18">
        <v>1</v>
      </c>
      <c r="J167" s="18">
        <v>1</v>
      </c>
      <c r="K167" s="14">
        <f t="shared" ca="1" si="17"/>
        <v>2</v>
      </c>
      <c r="M167" s="19" t="str">
        <f t="shared" ca="1" si="15"/>
        <v>INDTDEFFLA-27</v>
      </c>
      <c r="N167" s="23" t="str">
        <f t="shared" ca="1" si="16"/>
        <v>Wholesale and retail Saving Tech-Light 2.7y</v>
      </c>
      <c r="O167" s="23" t="s">
        <v>32</v>
      </c>
      <c r="P167" s="23" t="s">
        <v>33</v>
      </c>
      <c r="Q167" s="23"/>
      <c r="R167" s="23"/>
      <c r="S167" s="19" t="s">
        <v>34</v>
      </c>
      <c r="V167" s="16" t="str">
        <f t="shared" ca="1" si="18"/>
        <v>TD</v>
      </c>
      <c r="W167" s="14" t="str">
        <f t="shared" ca="1" si="18"/>
        <v>Wholesale and retail</v>
      </c>
      <c r="X167" s="3" t="str">
        <f>'EE investment costs'!D216</f>
        <v>LA-27</v>
      </c>
      <c r="Y167" s="3" t="str">
        <f>'EE investment costs'!E216</f>
        <v>Light</v>
      </c>
      <c r="AC167" s="123">
        <f>'EE investment costs'!C216</f>
        <v>2.7</v>
      </c>
      <c r="AD167" s="22"/>
    </row>
    <row r="168" spans="2:30">
      <c r="B168" s="14" t="str">
        <f t="shared" ca="1" si="14"/>
        <v>INDTDEFFEM-27</v>
      </c>
      <c r="C168" s="15" t="str">
        <f t="shared" ca="1" si="13"/>
        <v>ITDEM</v>
      </c>
      <c r="D168" s="16">
        <f>'EE investment costs'!$F$15</f>
        <v>2016</v>
      </c>
      <c r="E168" s="14">
        <f>VLOOKUP(X168,'EE investment costs'!$D$56:$R$656,15,0)</f>
        <v>3.757425</v>
      </c>
      <c r="F168" s="17">
        <f ca="1">INDEX('EE investment costs'!$D$56:$R$656,MATCH(X168,'EE investment costs'!$D$56:$D$656,0),MATCH($V$8,'EE investment costs'!$D$56:$R$56,0))</f>
        <v>983.79275524973389</v>
      </c>
      <c r="I168" s="18">
        <v>1</v>
      </c>
      <c r="J168" s="18">
        <v>1</v>
      </c>
      <c r="K168" s="14">
        <f t="shared" ca="1" si="17"/>
        <v>3</v>
      </c>
      <c r="M168" s="19" t="str">
        <f t="shared" ca="1" si="15"/>
        <v>INDTDEFFEM-27</v>
      </c>
      <c r="N168" s="23" t="str">
        <f t="shared" ca="1" si="16"/>
        <v>Wholesale and retail Saving Tech-Electric Motors 2.7y</v>
      </c>
      <c r="O168" s="23" t="s">
        <v>32</v>
      </c>
      <c r="P168" s="23" t="s">
        <v>33</v>
      </c>
      <c r="Q168" s="23"/>
      <c r="R168" s="23"/>
      <c r="S168" s="19" t="s">
        <v>34</v>
      </c>
      <c r="V168" s="16" t="str">
        <f t="shared" ca="1" si="18"/>
        <v>TD</v>
      </c>
      <c r="W168" s="14" t="str">
        <f t="shared" ca="1" si="18"/>
        <v>Wholesale and retail</v>
      </c>
      <c r="X168" s="3" t="str">
        <f>'EE investment costs'!D217</f>
        <v>EM-27</v>
      </c>
      <c r="Y168" s="3" t="str">
        <f>'EE investment costs'!E217</f>
        <v>Electric Motors</v>
      </c>
      <c r="AC168" s="123">
        <f>'EE investment costs'!C217</f>
        <v>2.7</v>
      </c>
      <c r="AD168" s="22"/>
    </row>
    <row r="169" spans="2:30">
      <c r="B169" s="14" t="str">
        <f t="shared" ca="1" si="14"/>
        <v>INDTDEFFTF-27</v>
      </c>
      <c r="C169" s="15" t="str">
        <f t="shared" ca="1" si="13"/>
        <v>ITDTF</v>
      </c>
      <c r="D169" s="16">
        <f>'EE investment costs'!$F$15</f>
        <v>2016</v>
      </c>
      <c r="E169" s="14">
        <f>VLOOKUP(X169,'EE investment costs'!$D$56:$R$656,15,0)</f>
        <v>9.8000000000000007</v>
      </c>
      <c r="F169" s="17">
        <f ca="1">INDEX('EE investment costs'!$D$56:$R$656,MATCH(X169,'EE investment costs'!$D$56:$D$656,0),MATCH($V$8,'EE investment costs'!$D$56:$R$56,0))</f>
        <v>396.73017188591768</v>
      </c>
      <c r="I169" s="18">
        <v>1</v>
      </c>
      <c r="J169" s="18">
        <v>1</v>
      </c>
      <c r="K169" s="14">
        <f t="shared" ca="1" si="17"/>
        <v>8</v>
      </c>
      <c r="M169" s="19" t="str">
        <f t="shared" ca="1" si="15"/>
        <v>INDTDEFFTF-27</v>
      </c>
      <c r="N169" s="23" t="str">
        <f t="shared" ca="1" si="16"/>
        <v>Wholesale and retail Saving Tech-Haulage Tractors, Trucks, Fishing boats 2.7y</v>
      </c>
      <c r="O169" s="23" t="s">
        <v>32</v>
      </c>
      <c r="P169" s="23" t="s">
        <v>33</v>
      </c>
      <c r="Q169" s="23"/>
      <c r="R169" s="23"/>
      <c r="S169" s="19" t="s">
        <v>34</v>
      </c>
      <c r="V169" s="16" t="str">
        <f t="shared" ca="1" si="18"/>
        <v>TD</v>
      </c>
      <c r="W169" s="14" t="str">
        <f t="shared" ca="1" si="18"/>
        <v>Wholesale and retail</v>
      </c>
      <c r="X169" s="3" t="str">
        <f>'EE investment costs'!D218</f>
        <v>TF-27</v>
      </c>
      <c r="Y169" s="3" t="str">
        <f>'EE investment costs'!E218</f>
        <v>Haulage Tractors, Trucks, Fishing boats</v>
      </c>
      <c r="AC169" s="123">
        <f>'EE investment costs'!C218</f>
        <v>2.7</v>
      </c>
      <c r="AD169" s="22"/>
    </row>
    <row r="170" spans="2:30">
      <c r="B170" s="14" t="str">
        <f t="shared" ca="1" si="14"/>
        <v>INDTDEFFMT-28</v>
      </c>
      <c r="C170" s="15" t="str">
        <f t="shared" ca="1" si="13"/>
        <v>ITDMT</v>
      </c>
      <c r="D170" s="16">
        <f>'EE investment costs'!$F$15</f>
        <v>2016</v>
      </c>
      <c r="E170" s="14">
        <f>VLOOKUP(X170,'EE investment costs'!$D$56:$R$656,15,0)</f>
        <v>5.4</v>
      </c>
      <c r="F170" s="17">
        <f ca="1">INDEX('EE investment costs'!$D$56:$R$656,MATCH(X170,'EE investment costs'!$D$56:$D$656,0),MATCH($V$8,'EE investment costs'!$D$56:$R$56,0))</f>
        <v>416.98431731924438</v>
      </c>
      <c r="I170" s="18">
        <v>1</v>
      </c>
      <c r="J170" s="18">
        <v>1</v>
      </c>
      <c r="K170" s="14">
        <f t="shared" ca="1" si="17"/>
        <v>8</v>
      </c>
      <c r="M170" s="19" t="str">
        <f t="shared" ca="1" si="15"/>
        <v>INDTDEFFMT-28</v>
      </c>
      <c r="N170" s="23" t="str">
        <f t="shared" ca="1" si="16"/>
        <v>Wholesale and retail Saving Tech-Heat Medium Temp. up to 150C 2.8y</v>
      </c>
      <c r="O170" s="23" t="s">
        <v>32</v>
      </c>
      <c r="P170" s="23" t="s">
        <v>33</v>
      </c>
      <c r="Q170" s="23"/>
      <c r="R170" s="23"/>
      <c r="S170" s="19" t="s">
        <v>34</v>
      </c>
      <c r="V170" s="16" t="str">
        <f t="shared" ca="1" si="18"/>
        <v>TD</v>
      </c>
      <c r="W170" s="14" t="str">
        <f t="shared" ca="1" si="18"/>
        <v>Wholesale and retail</v>
      </c>
      <c r="X170" s="3" t="str">
        <f>'EE investment costs'!D219</f>
        <v>MT-28</v>
      </c>
      <c r="Y170" s="3" t="str">
        <f>'EE investment costs'!E219</f>
        <v>Heat Medium Temp. up to 150C</v>
      </c>
      <c r="AC170" s="123">
        <f>'EE investment costs'!C219</f>
        <v>2.8</v>
      </c>
      <c r="AD170" s="22"/>
    </row>
    <row r="171" spans="2:30">
      <c r="B171" s="14" t="str">
        <f t="shared" ca="1" si="14"/>
        <v>INDTDEFFHT-28</v>
      </c>
      <c r="C171" s="15" t="str">
        <f t="shared" ca="1" si="13"/>
        <v>ITDHT</v>
      </c>
      <c r="D171" s="16">
        <f>'EE investment costs'!$F$15</f>
        <v>2016</v>
      </c>
      <c r="E171" s="14">
        <f>VLOOKUP(X171,'EE investment costs'!$D$56:$R$656,15,0)</f>
        <v>4.3199999999999994</v>
      </c>
      <c r="F171" s="17">
        <f ca="1">INDEX('EE investment costs'!$D$56:$R$656,MATCH(X171,'EE investment costs'!$D$56:$D$656,0),MATCH($V$8,'EE investment costs'!$D$56:$R$56,0))</f>
        <v>342.84564675245548</v>
      </c>
      <c r="I171" s="18">
        <v>1</v>
      </c>
      <c r="J171" s="18">
        <v>1</v>
      </c>
      <c r="K171" s="14">
        <f t="shared" ca="1" si="17"/>
        <v>8</v>
      </c>
      <c r="M171" s="19" t="str">
        <f t="shared" ca="1" si="15"/>
        <v>INDTDEFFHT-28</v>
      </c>
      <c r="N171" s="23" t="str">
        <f t="shared" ca="1" si="16"/>
        <v>Wholesale and retail Saving Tech-Heat High Temp. over 150C 2.8y</v>
      </c>
      <c r="O171" s="23" t="s">
        <v>32</v>
      </c>
      <c r="P171" s="23" t="s">
        <v>33</v>
      </c>
      <c r="Q171" s="23"/>
      <c r="R171" s="23"/>
      <c r="S171" s="19" t="s">
        <v>34</v>
      </c>
      <c r="V171" s="16" t="str">
        <f t="shared" ca="1" si="18"/>
        <v>TD</v>
      </c>
      <c r="W171" s="14" t="str">
        <f t="shared" ca="1" si="18"/>
        <v>Wholesale and retail</v>
      </c>
      <c r="X171" s="3" t="str">
        <f>'EE investment costs'!D220</f>
        <v>HT-28</v>
      </c>
      <c r="Y171" s="3" t="str">
        <f>'EE investment costs'!E220</f>
        <v>Heat High Temp. over 150C</v>
      </c>
      <c r="AC171" s="123">
        <f>'EE investment costs'!C220</f>
        <v>2.8</v>
      </c>
      <c r="AD171" s="22"/>
    </row>
    <row r="172" spans="2:30">
      <c r="B172" s="14" t="str">
        <f t="shared" ca="1" si="14"/>
        <v>INDTDEFFRH-28</v>
      </c>
      <c r="C172" s="15" t="str">
        <f t="shared" ca="1" si="13"/>
        <v>ITDRH</v>
      </c>
      <c r="D172" s="16">
        <f>'EE investment costs'!$F$15</f>
        <v>2016</v>
      </c>
      <c r="E172" s="14">
        <f>VLOOKUP(X172,'EE investment costs'!$D$56:$R$656,15,0)</f>
        <v>16</v>
      </c>
      <c r="F172" s="17">
        <f ca="1">INDEX('EE investment costs'!$D$56:$R$656,MATCH(X172,'EE investment costs'!$D$56:$D$656,0),MATCH($V$8,'EE investment costs'!$D$56:$R$56,0))</f>
        <v>0</v>
      </c>
      <c r="I172" s="18">
        <v>1</v>
      </c>
      <c r="J172" s="18">
        <v>1</v>
      </c>
      <c r="K172" s="14">
        <f t="shared" ca="1" si="17"/>
        <v>8</v>
      </c>
      <c r="M172" s="19" t="str">
        <f t="shared" ca="1" si="15"/>
        <v>INDTDEFFRH-28</v>
      </c>
      <c r="N172" s="23" t="str">
        <f t="shared" ca="1" si="16"/>
        <v>Wholesale and retail Saving Tech-Heat Room Heat 2.8y</v>
      </c>
      <c r="O172" s="23" t="s">
        <v>32</v>
      </c>
      <c r="P172" s="23" t="s">
        <v>33</v>
      </c>
      <c r="Q172" s="23"/>
      <c r="R172" s="23"/>
      <c r="S172" s="19" t="s">
        <v>34</v>
      </c>
      <c r="V172" s="16" t="str">
        <f t="shared" ca="1" si="18"/>
        <v>TD</v>
      </c>
      <c r="W172" s="14" t="str">
        <f t="shared" ca="1" si="18"/>
        <v>Wholesale and retail</v>
      </c>
      <c r="X172" s="3" t="str">
        <f>'EE investment costs'!D221</f>
        <v>RH-28</v>
      </c>
      <c r="Y172" s="3" t="str">
        <f>'EE investment costs'!E221</f>
        <v>Heat Room Heat</v>
      </c>
      <c r="AC172" s="123">
        <f>'EE investment costs'!C221</f>
        <v>2.8</v>
      </c>
      <c r="AD172" s="22"/>
    </row>
    <row r="173" spans="2:30">
      <c r="B173" s="14" t="str">
        <f t="shared" ca="1" si="14"/>
        <v>INDTDEFFLA-28</v>
      </c>
      <c r="C173" s="15" t="str">
        <f t="shared" ca="1" si="13"/>
        <v>ITDLA</v>
      </c>
      <c r="D173" s="16">
        <f>'EE investment costs'!$F$15</f>
        <v>2016</v>
      </c>
      <c r="E173" s="14">
        <f>VLOOKUP(X173,'EE investment costs'!$D$56:$R$656,15,0)</f>
        <v>3.6039999999999996</v>
      </c>
      <c r="F173" s="17">
        <f ca="1">INDEX('EE investment costs'!$D$56:$R$656,MATCH(X173,'EE investment costs'!$D$56:$D$656,0),MATCH($V$8,'EE investment costs'!$D$56:$R$56,0))</f>
        <v>1104.784239502141</v>
      </c>
      <c r="I173" s="18">
        <v>1</v>
      </c>
      <c r="J173" s="18">
        <v>1</v>
      </c>
      <c r="K173" s="14">
        <f t="shared" ca="1" si="17"/>
        <v>1</v>
      </c>
      <c r="M173" s="19" t="str">
        <f t="shared" ca="1" si="15"/>
        <v>INDTDEFFLA-28</v>
      </c>
      <c r="N173" s="23" t="str">
        <f t="shared" ca="1" si="16"/>
        <v>Wholesale and retail Saving Tech-Light 2.8y</v>
      </c>
      <c r="O173" s="23" t="s">
        <v>32</v>
      </c>
      <c r="P173" s="23" t="s">
        <v>33</v>
      </c>
      <c r="Q173" s="23"/>
      <c r="R173" s="23"/>
      <c r="S173" s="19" t="s">
        <v>34</v>
      </c>
      <c r="V173" s="16" t="str">
        <f t="shared" ca="1" si="18"/>
        <v>TD</v>
      </c>
      <c r="W173" s="14" t="str">
        <f t="shared" ca="1" si="18"/>
        <v>Wholesale and retail</v>
      </c>
      <c r="X173" s="3" t="str">
        <f>'EE investment costs'!D222</f>
        <v>LA-28</v>
      </c>
      <c r="Y173" s="3" t="str">
        <f>'EE investment costs'!E222</f>
        <v>Light</v>
      </c>
      <c r="AC173" s="123">
        <f>'EE investment costs'!C222</f>
        <v>2.8</v>
      </c>
      <c r="AD173" s="22"/>
    </row>
    <row r="174" spans="2:30">
      <c r="B174" s="14" t="str">
        <f t="shared" ca="1" si="14"/>
        <v>INDTDEFFEM-28</v>
      </c>
      <c r="C174" s="15" t="str">
        <f t="shared" ca="1" si="13"/>
        <v>ITDEM</v>
      </c>
      <c r="D174" s="16">
        <f>'EE investment costs'!$F$15</f>
        <v>2016</v>
      </c>
      <c r="E174" s="14">
        <f>VLOOKUP(X174,'EE investment costs'!$D$56:$R$656,15,0)</f>
        <v>3.7841999999999998</v>
      </c>
      <c r="F174" s="17">
        <f ca="1">INDEX('EE investment costs'!$D$56:$R$656,MATCH(X174,'EE investment costs'!$D$56:$D$656,0),MATCH($V$8,'EE investment costs'!$D$56:$R$56,0))</f>
        <v>1035.3376901103679</v>
      </c>
      <c r="I174" s="18">
        <v>1</v>
      </c>
      <c r="J174" s="18">
        <v>1</v>
      </c>
      <c r="K174" s="14">
        <f t="shared" ca="1" si="17"/>
        <v>2</v>
      </c>
      <c r="M174" s="19" t="str">
        <f t="shared" ca="1" si="15"/>
        <v>INDTDEFFEM-28</v>
      </c>
      <c r="N174" s="23" t="str">
        <f t="shared" ca="1" si="16"/>
        <v>Wholesale and retail Saving Tech-Electric Motors 2.8y</v>
      </c>
      <c r="O174" s="23" t="s">
        <v>32</v>
      </c>
      <c r="P174" s="23" t="s">
        <v>33</v>
      </c>
      <c r="Q174" s="23"/>
      <c r="R174" s="23"/>
      <c r="S174" s="19" t="s">
        <v>34</v>
      </c>
      <c r="V174" s="16" t="str">
        <f t="shared" ca="1" si="18"/>
        <v>TD</v>
      </c>
      <c r="W174" s="14" t="str">
        <f t="shared" ca="1" si="18"/>
        <v>Wholesale and retail</v>
      </c>
      <c r="X174" s="3" t="str">
        <f>'EE investment costs'!D223</f>
        <v>EM-28</v>
      </c>
      <c r="Y174" s="3" t="str">
        <f>'EE investment costs'!E223</f>
        <v>Electric Motors</v>
      </c>
      <c r="AC174" s="123">
        <f>'EE investment costs'!C223</f>
        <v>2.8</v>
      </c>
      <c r="AD174" s="22"/>
    </row>
    <row r="175" spans="2:30">
      <c r="B175" s="14" t="str">
        <f t="shared" ca="1" si="14"/>
        <v>INDTDEFFTF-28</v>
      </c>
      <c r="C175" s="15" t="str">
        <f t="shared" ca="1" si="13"/>
        <v>ITDTF</v>
      </c>
      <c r="D175" s="16">
        <f>'EE investment costs'!$F$15</f>
        <v>2016</v>
      </c>
      <c r="E175" s="14">
        <f>VLOOKUP(X175,'EE investment costs'!$D$56:$R$656,15,0)</f>
        <v>10.199999999999999</v>
      </c>
      <c r="F175" s="17">
        <f ca="1">INDEX('EE investment costs'!$D$56:$R$656,MATCH(X175,'EE investment costs'!$D$56:$D$656,0),MATCH($V$8,'EE investment costs'!$D$56:$R$56,0))</f>
        <v>411.42388195576638</v>
      </c>
      <c r="I175" s="18">
        <v>1</v>
      </c>
      <c r="J175" s="18">
        <v>1</v>
      </c>
      <c r="K175" s="14">
        <f t="shared" ca="1" si="17"/>
        <v>8</v>
      </c>
      <c r="M175" s="19" t="str">
        <f t="shared" ca="1" si="15"/>
        <v>INDTDEFFTF-28</v>
      </c>
      <c r="N175" s="23" t="str">
        <f t="shared" ca="1" si="16"/>
        <v>Wholesale and retail Saving Tech-Haulage Tractors, Trucks, Fishing boats 2.8y</v>
      </c>
      <c r="O175" s="23" t="s">
        <v>32</v>
      </c>
      <c r="P175" s="23" t="s">
        <v>33</v>
      </c>
      <c r="Q175" s="23"/>
      <c r="R175" s="23"/>
      <c r="S175" s="19" t="s">
        <v>34</v>
      </c>
      <c r="V175" s="16" t="str">
        <f t="shared" ca="1" si="18"/>
        <v>TD</v>
      </c>
      <c r="W175" s="14" t="str">
        <f t="shared" ca="1" si="18"/>
        <v>Wholesale and retail</v>
      </c>
      <c r="X175" s="3" t="str">
        <f>'EE investment costs'!D224</f>
        <v>TF-28</v>
      </c>
      <c r="Y175" s="3" t="str">
        <f>'EE investment costs'!E224</f>
        <v>Haulage Tractors, Trucks, Fishing boats</v>
      </c>
      <c r="AC175" s="123">
        <f>'EE investment costs'!C224</f>
        <v>2.8</v>
      </c>
      <c r="AD175" s="22"/>
    </row>
    <row r="176" spans="2:30">
      <c r="B176" s="14" t="str">
        <f t="shared" ca="1" si="14"/>
        <v>INDTDEFFMT-29</v>
      </c>
      <c r="C176" s="15" t="str">
        <f t="shared" ca="1" si="13"/>
        <v>ITDMT</v>
      </c>
      <c r="D176" s="16">
        <f>'EE investment costs'!$F$15</f>
        <v>2016</v>
      </c>
      <c r="E176" s="14">
        <f>VLOOKUP(X176,'EE investment costs'!$D$56:$R$656,15,0)</f>
        <v>5.45</v>
      </c>
      <c r="F176" s="17">
        <f ca="1">INDEX('EE investment costs'!$D$56:$R$656,MATCH(X176,'EE investment costs'!$D$56:$D$656,0),MATCH($V$8,'EE investment costs'!$D$56:$R$56,0))</f>
        <v>436.38302694794703</v>
      </c>
      <c r="I176" s="18">
        <v>1</v>
      </c>
      <c r="J176" s="18">
        <v>1</v>
      </c>
      <c r="K176" s="14">
        <f t="shared" ca="1" si="17"/>
        <v>8</v>
      </c>
      <c r="M176" s="19" t="str">
        <f t="shared" ca="1" si="15"/>
        <v>INDTDEFFMT-29</v>
      </c>
      <c r="N176" s="23" t="str">
        <f t="shared" ca="1" si="16"/>
        <v>Wholesale and retail Saving Tech-Heat Medium Temp. up to 150C 2.9y</v>
      </c>
      <c r="O176" s="23" t="s">
        <v>32</v>
      </c>
      <c r="P176" s="23" t="s">
        <v>33</v>
      </c>
      <c r="Q176" s="23"/>
      <c r="R176" s="23"/>
      <c r="S176" s="19" t="s">
        <v>34</v>
      </c>
      <c r="V176" s="16" t="str">
        <f t="shared" ca="1" si="18"/>
        <v>TD</v>
      </c>
      <c r="W176" s="14" t="str">
        <f t="shared" ca="1" si="18"/>
        <v>Wholesale and retail</v>
      </c>
      <c r="X176" s="3" t="str">
        <f>'EE investment costs'!D225</f>
        <v>MT-29</v>
      </c>
      <c r="Y176" s="3" t="str">
        <f>'EE investment costs'!E225</f>
        <v>Heat Medium Temp. up to 150C</v>
      </c>
      <c r="AC176" s="123">
        <f>'EE investment costs'!C225</f>
        <v>2.9</v>
      </c>
      <c r="AD176" s="22"/>
    </row>
    <row r="177" spans="2:30">
      <c r="B177" s="14" t="str">
        <f t="shared" ca="1" si="14"/>
        <v>INDTDEFFHT-29</v>
      </c>
      <c r="C177" s="15" t="str">
        <f t="shared" ca="1" si="13"/>
        <v>ITDHT</v>
      </c>
      <c r="D177" s="16">
        <f>'EE investment costs'!$F$15</f>
        <v>2016</v>
      </c>
      <c r="E177" s="14">
        <f>VLOOKUP(X177,'EE investment costs'!$D$56:$R$656,15,0)</f>
        <v>4.3599999999999994</v>
      </c>
      <c r="F177" s="17">
        <f ca="1">INDEX('EE investment costs'!$D$56:$R$656,MATCH(X177,'EE investment costs'!$D$56:$D$656,0),MATCH($V$8,'EE investment costs'!$D$56:$R$56,0))</f>
        <v>357.28125293150623</v>
      </c>
      <c r="I177" s="18">
        <v>1</v>
      </c>
      <c r="J177" s="18">
        <v>1</v>
      </c>
      <c r="K177" s="14">
        <f t="shared" ca="1" si="17"/>
        <v>8</v>
      </c>
      <c r="M177" s="19" t="str">
        <f t="shared" ca="1" si="15"/>
        <v>INDTDEFFHT-29</v>
      </c>
      <c r="N177" s="23" t="str">
        <f t="shared" ca="1" si="16"/>
        <v>Wholesale and retail Saving Tech-Heat High Temp. over 150C 2.9y</v>
      </c>
      <c r="O177" s="23" t="s">
        <v>32</v>
      </c>
      <c r="P177" s="23" t="s">
        <v>33</v>
      </c>
      <c r="Q177" s="23"/>
      <c r="R177" s="23"/>
      <c r="S177" s="19" t="s">
        <v>34</v>
      </c>
      <c r="V177" s="16" t="str">
        <f t="shared" ca="1" si="18"/>
        <v>TD</v>
      </c>
      <c r="W177" s="14" t="str">
        <f t="shared" ca="1" si="18"/>
        <v>Wholesale and retail</v>
      </c>
      <c r="X177" s="3" t="str">
        <f>'EE investment costs'!D226</f>
        <v>HT-29</v>
      </c>
      <c r="Y177" s="3" t="str">
        <f>'EE investment costs'!E226</f>
        <v>Heat High Temp. over 150C</v>
      </c>
      <c r="AC177" s="123">
        <f>'EE investment costs'!C226</f>
        <v>2.9</v>
      </c>
      <c r="AD177" s="22"/>
    </row>
    <row r="178" spans="2:30">
      <c r="B178" s="14" t="str">
        <f t="shared" ca="1" si="14"/>
        <v>INDTDEFFRH-29</v>
      </c>
      <c r="C178" s="15" t="str">
        <f t="shared" ca="1" si="13"/>
        <v>ITDRH</v>
      </c>
      <c r="D178" s="16">
        <f>'EE investment costs'!$F$15</f>
        <v>2016</v>
      </c>
      <c r="E178" s="14">
        <f>VLOOKUP(X178,'EE investment costs'!$D$56:$R$656,15,0)</f>
        <v>16</v>
      </c>
      <c r="F178" s="17">
        <f ca="1">INDEX('EE investment costs'!$D$56:$R$656,MATCH(X178,'EE investment costs'!$D$56:$D$656,0),MATCH($V$8,'EE investment costs'!$D$56:$R$56,0))</f>
        <v>0</v>
      </c>
      <c r="I178" s="18">
        <v>1</v>
      </c>
      <c r="J178" s="18">
        <v>1</v>
      </c>
      <c r="K178" s="14">
        <f t="shared" ca="1" si="17"/>
        <v>8</v>
      </c>
      <c r="M178" s="19" t="str">
        <f t="shared" ca="1" si="15"/>
        <v>INDTDEFFRH-29</v>
      </c>
      <c r="N178" s="23" t="str">
        <f t="shared" ca="1" si="16"/>
        <v>Wholesale and retail Saving Tech-Heat Room Heat 2.9y</v>
      </c>
      <c r="O178" s="23" t="s">
        <v>32</v>
      </c>
      <c r="P178" s="23" t="s">
        <v>33</v>
      </c>
      <c r="Q178" s="23"/>
      <c r="R178" s="23"/>
      <c r="S178" s="19" t="s">
        <v>34</v>
      </c>
      <c r="V178" s="16" t="str">
        <f t="shared" ca="1" si="18"/>
        <v>TD</v>
      </c>
      <c r="W178" s="14" t="str">
        <f t="shared" ca="1" si="18"/>
        <v>Wholesale and retail</v>
      </c>
      <c r="X178" s="3" t="str">
        <f>'EE investment costs'!D227</f>
        <v>RH-29</v>
      </c>
      <c r="Y178" s="3" t="str">
        <f>'EE investment costs'!E227</f>
        <v>Heat Room Heat</v>
      </c>
      <c r="AC178" s="123">
        <f>'EE investment costs'!C227</f>
        <v>2.9</v>
      </c>
      <c r="AD178" s="22"/>
    </row>
    <row r="179" spans="2:30">
      <c r="B179" s="14" t="str">
        <f t="shared" ca="1" si="14"/>
        <v>INDTDEFFLA-29</v>
      </c>
      <c r="C179" s="15" t="str">
        <f t="shared" ca="1" si="13"/>
        <v>ITDLA</v>
      </c>
      <c r="D179" s="16">
        <f>'EE investment costs'!$F$15</f>
        <v>2016</v>
      </c>
      <c r="E179" s="14">
        <f>VLOOKUP(X179,'EE investment costs'!$D$56:$R$656,15,0)</f>
        <v>3.6294999999999997</v>
      </c>
      <c r="F179" s="17">
        <f ca="1">INDEX('EE investment costs'!$D$56:$R$656,MATCH(X179,'EE investment costs'!$D$56:$D$656,0),MATCH($V$8,'EE investment costs'!$D$56:$R$56,0))</f>
        <v>1160.351175335933</v>
      </c>
      <c r="I179" s="18">
        <v>1</v>
      </c>
      <c r="J179" s="18">
        <v>1</v>
      </c>
      <c r="K179" s="14">
        <f t="shared" ca="1" si="17"/>
        <v>1</v>
      </c>
      <c r="M179" s="19" t="str">
        <f t="shared" ca="1" si="15"/>
        <v>INDTDEFFLA-29</v>
      </c>
      <c r="N179" s="23" t="str">
        <f t="shared" ca="1" si="16"/>
        <v>Wholesale and retail Saving Tech-Light 2.9y</v>
      </c>
      <c r="O179" s="23" t="s">
        <v>32</v>
      </c>
      <c r="P179" s="23" t="s">
        <v>33</v>
      </c>
      <c r="Q179" s="23"/>
      <c r="R179" s="23"/>
      <c r="S179" s="19" t="s">
        <v>34</v>
      </c>
      <c r="V179" s="16" t="str">
        <f t="shared" ca="1" si="18"/>
        <v>TD</v>
      </c>
      <c r="W179" s="14" t="str">
        <f t="shared" ca="1" si="18"/>
        <v>Wholesale and retail</v>
      </c>
      <c r="X179" s="3" t="str">
        <f>'EE investment costs'!D228</f>
        <v>LA-29</v>
      </c>
      <c r="Y179" s="3" t="str">
        <f>'EE investment costs'!E228</f>
        <v>Light</v>
      </c>
      <c r="AC179" s="123">
        <f>'EE investment costs'!C228</f>
        <v>2.9</v>
      </c>
      <c r="AD179" s="22"/>
    </row>
    <row r="180" spans="2:30">
      <c r="B180" s="14" t="str">
        <f t="shared" ca="1" si="14"/>
        <v>INDTDEFFEM-29</v>
      </c>
      <c r="C180" s="15" t="str">
        <f t="shared" ca="1" si="13"/>
        <v>ITDEM</v>
      </c>
      <c r="D180" s="16">
        <f>'EE investment costs'!$F$15</f>
        <v>2016</v>
      </c>
      <c r="E180" s="14">
        <f>VLOOKUP(X180,'EE investment costs'!$D$56:$R$656,15,0)</f>
        <v>3.810975</v>
      </c>
      <c r="F180" s="17">
        <f ca="1">INDEX('EE investment costs'!$D$56:$R$656,MATCH(X180,'EE investment costs'!$D$56:$D$656,0),MATCH($V$8,'EE investment costs'!$D$56:$R$56,0))</f>
        <v>1086.8826249710021</v>
      </c>
      <c r="I180" s="18">
        <v>1</v>
      </c>
      <c r="J180" s="18">
        <v>1</v>
      </c>
      <c r="K180" s="14">
        <f t="shared" ca="1" si="17"/>
        <v>2</v>
      </c>
      <c r="M180" s="19" t="str">
        <f t="shared" ca="1" si="15"/>
        <v>INDTDEFFEM-29</v>
      </c>
      <c r="N180" s="23" t="str">
        <f t="shared" ca="1" si="16"/>
        <v>Wholesale and retail Saving Tech-Electric Motors 2.9y</v>
      </c>
      <c r="O180" s="23" t="s">
        <v>32</v>
      </c>
      <c r="P180" s="23" t="s">
        <v>33</v>
      </c>
      <c r="Q180" s="23"/>
      <c r="R180" s="23"/>
      <c r="S180" s="19" t="s">
        <v>34</v>
      </c>
      <c r="V180" s="16" t="str">
        <f t="shared" ca="1" si="18"/>
        <v>TD</v>
      </c>
      <c r="W180" s="14" t="str">
        <f t="shared" ca="1" si="18"/>
        <v>Wholesale and retail</v>
      </c>
      <c r="X180" s="3" t="str">
        <f>'EE investment costs'!D229</f>
        <v>EM-29</v>
      </c>
      <c r="Y180" s="3" t="str">
        <f>'EE investment costs'!E229</f>
        <v>Electric Motors</v>
      </c>
      <c r="AC180" s="123">
        <f>'EE investment costs'!C229</f>
        <v>2.9</v>
      </c>
      <c r="AD180" s="22"/>
    </row>
    <row r="181" spans="2:30">
      <c r="B181" s="14" t="str">
        <f t="shared" ca="1" si="14"/>
        <v>INDTDEFFTF-29</v>
      </c>
      <c r="C181" s="15" t="str">
        <f t="shared" ca="1" si="13"/>
        <v>ITDTF</v>
      </c>
      <c r="D181" s="16">
        <f>'EE investment costs'!$F$15</f>
        <v>2016</v>
      </c>
      <c r="E181" s="14">
        <f>VLOOKUP(X181,'EE investment costs'!$D$56:$R$656,15,0)</f>
        <v>10.6</v>
      </c>
      <c r="F181" s="17">
        <f ca="1">INDEX('EE investment costs'!$D$56:$R$656,MATCH(X181,'EE investment costs'!$D$56:$D$656,0),MATCH($V$8,'EE investment costs'!$D$56:$R$56,0))</f>
        <v>426.11759202561524</v>
      </c>
      <c r="I181" s="18">
        <v>1</v>
      </c>
      <c r="J181" s="18">
        <v>1</v>
      </c>
      <c r="K181" s="14">
        <f t="shared" ca="1" si="17"/>
        <v>8</v>
      </c>
      <c r="M181" s="19" t="str">
        <f t="shared" ca="1" si="15"/>
        <v>INDTDEFFTF-29</v>
      </c>
      <c r="N181" s="23" t="str">
        <f t="shared" ca="1" si="16"/>
        <v>Wholesale and retail Saving Tech-Haulage Tractors, Trucks, Fishing boats 2.9y</v>
      </c>
      <c r="O181" s="23" t="s">
        <v>32</v>
      </c>
      <c r="P181" s="23" t="s">
        <v>33</v>
      </c>
      <c r="Q181" s="23"/>
      <c r="R181" s="23"/>
      <c r="S181" s="19" t="s">
        <v>34</v>
      </c>
      <c r="V181" s="16" t="str">
        <f t="shared" ca="1" si="18"/>
        <v>TD</v>
      </c>
      <c r="W181" s="14" t="str">
        <f t="shared" ca="1" si="18"/>
        <v>Wholesale and retail</v>
      </c>
      <c r="X181" s="3" t="str">
        <f>'EE investment costs'!D230</f>
        <v>TF-29</v>
      </c>
      <c r="Y181" s="3" t="str">
        <f>'EE investment costs'!E230</f>
        <v>Haulage Tractors, Trucks, Fishing boats</v>
      </c>
      <c r="AC181" s="123">
        <f>'EE investment costs'!C230</f>
        <v>2.9</v>
      </c>
      <c r="AD181" s="22"/>
    </row>
    <row r="182" spans="2:30">
      <c r="B182" s="14" t="str">
        <f t="shared" ca="1" si="14"/>
        <v>INDTDEFFMT-30</v>
      </c>
      <c r="C182" s="15" t="str">
        <f t="shared" ca="1" si="13"/>
        <v>ITDMT</v>
      </c>
      <c r="D182" s="16">
        <f>'EE investment costs'!$F$15</f>
        <v>2016</v>
      </c>
      <c r="E182" s="14">
        <f>VLOOKUP(X182,'EE investment costs'!$D$56:$R$656,15,0)</f>
        <v>5.5</v>
      </c>
      <c r="F182" s="17">
        <f ca="1">INDEX('EE investment costs'!$D$56:$R$656,MATCH(X182,'EE investment costs'!$D$56:$D$656,0),MATCH($V$8,'EE investment costs'!$D$56:$R$56,0))</f>
        <v>455.78173657664968</v>
      </c>
      <c r="I182" s="18">
        <v>1</v>
      </c>
      <c r="J182" s="18">
        <v>1</v>
      </c>
      <c r="K182" s="14">
        <f t="shared" ca="1" si="17"/>
        <v>8</v>
      </c>
      <c r="M182" s="19" t="str">
        <f t="shared" ca="1" si="15"/>
        <v>INDTDEFFMT-30</v>
      </c>
      <c r="N182" s="23" t="str">
        <f t="shared" ca="1" si="16"/>
        <v>Wholesale and retail Saving Tech-Heat Medium Temp. up to 150C 3y</v>
      </c>
      <c r="O182" s="23" t="s">
        <v>32</v>
      </c>
      <c r="P182" s="23" t="s">
        <v>33</v>
      </c>
      <c r="Q182" s="23"/>
      <c r="R182" s="23"/>
      <c r="S182" s="19" t="s">
        <v>34</v>
      </c>
      <c r="V182" s="16" t="str">
        <f t="shared" ca="1" si="18"/>
        <v>TD</v>
      </c>
      <c r="W182" s="14" t="str">
        <f t="shared" ca="1" si="18"/>
        <v>Wholesale and retail</v>
      </c>
      <c r="X182" s="3" t="str">
        <f>'EE investment costs'!D231</f>
        <v>MT-30</v>
      </c>
      <c r="Y182" s="3" t="str">
        <f>'EE investment costs'!E231</f>
        <v>Heat Medium Temp. up to 150C</v>
      </c>
      <c r="AC182" s="123">
        <f>'EE investment costs'!C231</f>
        <v>3</v>
      </c>
      <c r="AD182" s="22"/>
    </row>
    <row r="183" spans="2:30">
      <c r="B183" s="14" t="str">
        <f t="shared" ca="1" si="14"/>
        <v>INDTDEFFHT-30</v>
      </c>
      <c r="C183" s="15" t="str">
        <f t="shared" ca="1" si="13"/>
        <v>ITDHT</v>
      </c>
      <c r="D183" s="16">
        <f>'EE investment costs'!$F$15</f>
        <v>2016</v>
      </c>
      <c r="E183" s="14">
        <f>VLOOKUP(X183,'EE investment costs'!$D$56:$R$656,15,0)</f>
        <v>4.3999999999999995</v>
      </c>
      <c r="F183" s="17">
        <f ca="1">INDEX('EE investment costs'!$D$56:$R$656,MATCH(X183,'EE investment costs'!$D$56:$D$656,0),MATCH($V$8,'EE investment costs'!$D$56:$R$56,0))</f>
        <v>371.71685911055698</v>
      </c>
      <c r="I183" s="18">
        <v>1</v>
      </c>
      <c r="J183" s="18">
        <v>1</v>
      </c>
      <c r="K183" s="14">
        <f t="shared" ca="1" si="17"/>
        <v>8</v>
      </c>
      <c r="M183" s="19" t="str">
        <f t="shared" ca="1" si="15"/>
        <v>INDTDEFFHT-30</v>
      </c>
      <c r="N183" s="23" t="str">
        <f t="shared" ca="1" si="16"/>
        <v>Wholesale and retail Saving Tech-Heat High Temp. over 150C 3y</v>
      </c>
      <c r="O183" s="23" t="s">
        <v>32</v>
      </c>
      <c r="P183" s="23" t="s">
        <v>33</v>
      </c>
      <c r="Q183" s="23"/>
      <c r="R183" s="23"/>
      <c r="S183" s="19" t="s">
        <v>34</v>
      </c>
      <c r="V183" s="16" t="str">
        <f t="shared" ca="1" si="18"/>
        <v>TD</v>
      </c>
      <c r="W183" s="14" t="str">
        <f t="shared" ca="1" si="18"/>
        <v>Wholesale and retail</v>
      </c>
      <c r="X183" s="3" t="str">
        <f>'EE investment costs'!D232</f>
        <v>HT-30</v>
      </c>
      <c r="Y183" s="3" t="str">
        <f>'EE investment costs'!E232</f>
        <v>Heat High Temp. over 150C</v>
      </c>
      <c r="AC183" s="123">
        <f>'EE investment costs'!C232</f>
        <v>3</v>
      </c>
      <c r="AD183" s="22"/>
    </row>
    <row r="184" spans="2:30">
      <c r="B184" s="14" t="str">
        <f t="shared" ca="1" si="14"/>
        <v>INDTDEFFRH-30</v>
      </c>
      <c r="C184" s="15" t="str">
        <f t="shared" ca="1" si="13"/>
        <v>ITDRH</v>
      </c>
      <c r="D184" s="16">
        <f>'EE investment costs'!$F$15</f>
        <v>2016</v>
      </c>
      <c r="E184" s="14">
        <f>VLOOKUP(X184,'EE investment costs'!$D$56:$R$656,15,0)</f>
        <v>16</v>
      </c>
      <c r="F184" s="17">
        <f ca="1">INDEX('EE investment costs'!$D$56:$R$656,MATCH(X184,'EE investment costs'!$D$56:$D$656,0),MATCH($V$8,'EE investment costs'!$D$56:$R$56,0))</f>
        <v>0</v>
      </c>
      <c r="I184" s="18">
        <v>1</v>
      </c>
      <c r="J184" s="18">
        <v>1</v>
      </c>
      <c r="K184" s="14">
        <f t="shared" ca="1" si="17"/>
        <v>8</v>
      </c>
      <c r="M184" s="19" t="str">
        <f t="shared" ca="1" si="15"/>
        <v>INDTDEFFRH-30</v>
      </c>
      <c r="N184" s="23" t="str">
        <f t="shared" ca="1" si="16"/>
        <v>Wholesale and retail Saving Tech-Heat Room Heat 3y</v>
      </c>
      <c r="O184" s="23" t="s">
        <v>32</v>
      </c>
      <c r="P184" s="23" t="s">
        <v>33</v>
      </c>
      <c r="Q184" s="23"/>
      <c r="R184" s="23"/>
      <c r="S184" s="19" t="s">
        <v>34</v>
      </c>
      <c r="U184" s="14"/>
      <c r="V184" s="16" t="str">
        <f t="shared" ca="1" si="18"/>
        <v>TD</v>
      </c>
      <c r="W184" s="14" t="str">
        <f t="shared" ca="1" si="18"/>
        <v>Wholesale and retail</v>
      </c>
      <c r="X184" s="3" t="str">
        <f>'EE investment costs'!D233</f>
        <v>RH-30</v>
      </c>
      <c r="Y184" s="3" t="str">
        <f>'EE investment costs'!E233</f>
        <v>Heat Room Heat</v>
      </c>
      <c r="AC184" s="123">
        <f>'EE investment costs'!C233</f>
        <v>3</v>
      </c>
      <c r="AD184" s="22"/>
    </row>
    <row r="185" spans="2:30">
      <c r="B185" s="14" t="str">
        <f t="shared" ca="1" si="14"/>
        <v>INDTDEFFLA-30</v>
      </c>
      <c r="C185" s="15" t="str">
        <f t="shared" ca="1" si="13"/>
        <v>ITDLA</v>
      </c>
      <c r="D185" s="16">
        <f>'EE investment costs'!$F$15</f>
        <v>2016</v>
      </c>
      <c r="E185" s="14">
        <f>VLOOKUP(X185,'EE investment costs'!$D$56:$R$656,15,0)</f>
        <v>3.6549999999999998</v>
      </c>
      <c r="F185" s="17">
        <f ca="1">INDEX('EE investment costs'!$D$56:$R$656,MATCH(X185,'EE investment costs'!$D$56:$D$656,0),MATCH($V$8,'EE investment costs'!$D$56:$R$56,0))</f>
        <v>1215.9181111697251</v>
      </c>
      <c r="I185" s="18">
        <v>1</v>
      </c>
      <c r="J185" s="18">
        <v>1</v>
      </c>
      <c r="K185" s="14">
        <f t="shared" ca="1" si="17"/>
        <v>0</v>
      </c>
      <c r="M185" s="19" t="str">
        <f t="shared" ca="1" si="15"/>
        <v>INDTDEFFLA-30</v>
      </c>
      <c r="N185" s="23" t="str">
        <f t="shared" ca="1" si="16"/>
        <v>Wholesale and retail Saving Tech-Light 3y</v>
      </c>
      <c r="O185" s="23" t="s">
        <v>32</v>
      </c>
      <c r="P185" s="23" t="s">
        <v>33</v>
      </c>
      <c r="Q185" s="23"/>
      <c r="R185" s="23"/>
      <c r="S185" s="19" t="s">
        <v>34</v>
      </c>
      <c r="T185" s="14"/>
      <c r="U185" s="14"/>
      <c r="V185" s="16" t="str">
        <f t="shared" ca="1" si="18"/>
        <v>TD</v>
      </c>
      <c r="W185" s="14" t="str">
        <f t="shared" ca="1" si="18"/>
        <v>Wholesale and retail</v>
      </c>
      <c r="X185" s="3" t="str">
        <f>'EE investment costs'!D234</f>
        <v>LA-30</v>
      </c>
      <c r="Y185" s="3" t="str">
        <f>'EE investment costs'!E234</f>
        <v>Light</v>
      </c>
      <c r="AC185" s="123">
        <f>'EE investment costs'!C234</f>
        <v>3</v>
      </c>
      <c r="AD185" s="22"/>
    </row>
    <row r="186" spans="2:30">
      <c r="B186" s="14" t="str">
        <f t="shared" ca="1" si="14"/>
        <v>INDTDEFFEM-30</v>
      </c>
      <c r="C186" s="15" t="str">
        <f t="shared" ca="1" si="13"/>
        <v>ITDEM</v>
      </c>
      <c r="D186" s="16">
        <f>'EE investment costs'!$F$15</f>
        <v>2016</v>
      </c>
      <c r="E186" s="14">
        <f>VLOOKUP(X186,'EE investment costs'!$D$56:$R$656,15,0)</f>
        <v>3.8377499999999998</v>
      </c>
      <c r="F186" s="17">
        <f ca="1">INDEX('EE investment costs'!$D$56:$R$656,MATCH(X186,'EE investment costs'!$D$56:$D$656,0),MATCH($V$8,'EE investment costs'!$D$56:$R$56,0))</f>
        <v>1138.4275598316365</v>
      </c>
      <c r="I186" s="18">
        <v>1</v>
      </c>
      <c r="J186" s="18">
        <v>1</v>
      </c>
      <c r="K186" s="14">
        <f t="shared" ca="1" si="17"/>
        <v>1</v>
      </c>
      <c r="M186" s="19" t="str">
        <f t="shared" ca="1" si="15"/>
        <v>INDTDEFFEM-30</v>
      </c>
      <c r="N186" s="23" t="str">
        <f t="shared" ca="1" si="16"/>
        <v>Wholesale and retail Saving Tech-Electric Motors 3y</v>
      </c>
      <c r="O186" s="23" t="s">
        <v>32</v>
      </c>
      <c r="P186" s="23" t="s">
        <v>33</v>
      </c>
      <c r="Q186" s="23"/>
      <c r="R186" s="23"/>
      <c r="S186" s="19" t="s">
        <v>34</v>
      </c>
      <c r="T186" s="14"/>
      <c r="U186" s="14"/>
      <c r="V186" s="16" t="str">
        <f t="shared" ca="1" si="18"/>
        <v>TD</v>
      </c>
      <c r="W186" s="14" t="str">
        <f t="shared" ca="1" si="18"/>
        <v>Wholesale and retail</v>
      </c>
      <c r="X186" s="3" t="str">
        <f>'EE investment costs'!D235</f>
        <v>EM-30</v>
      </c>
      <c r="Y186" s="3" t="str">
        <f>'EE investment costs'!E235</f>
        <v>Electric Motors</v>
      </c>
      <c r="AC186" s="123">
        <f>'EE investment costs'!C235</f>
        <v>3</v>
      </c>
      <c r="AD186" s="22"/>
    </row>
    <row r="187" spans="2:30" ht="13.5" thickBot="1">
      <c r="B187" s="14" t="str">
        <f t="shared" ca="1" si="14"/>
        <v>INDTDEFFTF-30</v>
      </c>
      <c r="C187" s="15" t="str">
        <f t="shared" ca="1" si="13"/>
        <v>ITDTF</v>
      </c>
      <c r="D187" s="16">
        <f>'EE investment costs'!$F$15</f>
        <v>2016</v>
      </c>
      <c r="E187" s="14">
        <f>VLOOKUP(X187,'EE investment costs'!$D$56:$R$656,15,0)</f>
        <v>11</v>
      </c>
      <c r="F187" s="17">
        <f ca="1">INDEX('EE investment costs'!$D$56:$R$656,MATCH(X187,'EE investment costs'!$D$56:$D$656,0),MATCH($V$8,'EE investment costs'!$D$56:$R$56,0))</f>
        <v>440.8113020954641</v>
      </c>
      <c r="I187" s="18">
        <v>1</v>
      </c>
      <c r="J187" s="18">
        <v>1</v>
      </c>
      <c r="K187" s="14">
        <f t="shared" ca="1" si="17"/>
        <v>8</v>
      </c>
      <c r="M187" s="24" t="str">
        <f t="shared" ca="1" si="15"/>
        <v>INDTDEFFTF-30</v>
      </c>
      <c r="N187" s="25" t="str">
        <f t="shared" ca="1" si="16"/>
        <v>Wholesale and retail Saving Tech-Haulage Tractors, Trucks, Fishing boats 3y</v>
      </c>
      <c r="O187" s="25" t="s">
        <v>32</v>
      </c>
      <c r="P187" s="25" t="s">
        <v>33</v>
      </c>
      <c r="Q187" s="25"/>
      <c r="R187" s="25"/>
      <c r="S187" s="24" t="s">
        <v>34</v>
      </c>
      <c r="T187" s="14"/>
      <c r="U187" s="14"/>
      <c r="V187" s="16" t="str">
        <f t="shared" ca="1" si="18"/>
        <v>TD</v>
      </c>
      <c r="W187" s="14" t="str">
        <f t="shared" ca="1" si="18"/>
        <v>Wholesale and retail</v>
      </c>
      <c r="X187" s="3" t="str">
        <f>'EE investment costs'!D236</f>
        <v>TF-30</v>
      </c>
      <c r="Y187" s="3" t="str">
        <f>'EE investment costs'!E236</f>
        <v>Haulage Tractors, Trucks, Fishing boats</v>
      </c>
      <c r="AC187" s="123">
        <f>'EE investment costs'!C236</f>
        <v>3</v>
      </c>
      <c r="AD187" s="22"/>
    </row>
    <row r="188" spans="2:30">
      <c r="B188" s="14" t="str">
        <f t="shared" ca="1" si="14"/>
        <v>INDTDEFFMT-31</v>
      </c>
      <c r="C188" s="15" t="str">
        <f ca="1">"I"&amp;MID(B188,4,1)&amp;"D"&amp;MID(B188,9,2)</f>
        <v>ITDMT</v>
      </c>
      <c r="D188" s="16">
        <f>'EE investment costs'!$F$15</f>
        <v>2016</v>
      </c>
      <c r="E188" s="14">
        <f>VLOOKUP(X188,'EE investment costs'!$D$56:$R$656,15,0)</f>
        <v>5.55</v>
      </c>
      <c r="F188" s="17">
        <f ca="1">INDEX('EE investment costs'!$D$56:$R$656,MATCH(X188,'EE investment costs'!$D$56:$D$656,0),MATCH($V$8,'EE investment costs'!$D$56:$R$56,0))</f>
        <v>475.18044620535227</v>
      </c>
      <c r="I188" s="18">
        <v>1</v>
      </c>
      <c r="J188" s="18">
        <v>1</v>
      </c>
      <c r="K188" s="14">
        <f t="shared" ca="1" si="17"/>
        <v>8</v>
      </c>
      <c r="M188" s="20" t="str">
        <f t="shared" ca="1" si="15"/>
        <v>INDTDEFFMT-31</v>
      </c>
      <c r="N188" s="21" t="str">
        <f t="shared" ca="1" si="16"/>
        <v>Wholesale and retail Saving Tech-Heat Medium Temp. up to 150C 3.1y</v>
      </c>
      <c r="O188" s="21" t="s">
        <v>32</v>
      </c>
      <c r="P188" s="21" t="s">
        <v>33</v>
      </c>
      <c r="Q188" s="21"/>
      <c r="R188" s="21"/>
      <c r="S188" s="20" t="s">
        <v>34</v>
      </c>
      <c r="T188" s="14"/>
      <c r="U188" s="14"/>
      <c r="V188" s="16" t="str">
        <f t="shared" ca="1" si="18"/>
        <v>TD</v>
      </c>
      <c r="W188" s="14" t="str">
        <f t="shared" ca="1" si="18"/>
        <v>Wholesale and retail</v>
      </c>
      <c r="X188" s="3" t="str">
        <f>'EE investment costs'!D237</f>
        <v>MT-31</v>
      </c>
      <c r="Y188" s="3" t="str">
        <f>'EE investment costs'!E237</f>
        <v>Heat Medium Temp. up to 150C</v>
      </c>
      <c r="AC188" s="123">
        <f>'EE investment costs'!C237</f>
        <v>3.1</v>
      </c>
      <c r="AD188" s="22"/>
    </row>
    <row r="189" spans="2:30">
      <c r="B189" s="14" t="str">
        <f t="shared" ca="1" si="14"/>
        <v>INDTDEFFHT-31</v>
      </c>
      <c r="C189" s="15" t="str">
        <f t="shared" ref="C189:C247" ca="1" si="19">"I"&amp;MID(B189,4,1)&amp;"D"&amp;MID(B189,9,2)</f>
        <v>ITDHT</v>
      </c>
      <c r="D189" s="16">
        <f>'EE investment costs'!$F$15</f>
        <v>2016</v>
      </c>
      <c r="E189" s="14">
        <f>VLOOKUP(X189,'EE investment costs'!$D$56:$R$656,15,0)</f>
        <v>4.4399999999999995</v>
      </c>
      <c r="F189" s="17">
        <f ca="1">INDEX('EE investment costs'!$D$56:$R$656,MATCH(X189,'EE investment costs'!$D$56:$D$656,0),MATCH($V$8,'EE investment costs'!$D$56:$R$56,0))</f>
        <v>386.15246528960779</v>
      </c>
      <c r="I189" s="18">
        <v>1</v>
      </c>
      <c r="J189" s="18">
        <v>1</v>
      </c>
      <c r="K189" s="14">
        <f t="shared" ca="1" si="17"/>
        <v>8</v>
      </c>
      <c r="M189" s="19" t="str">
        <f t="shared" ca="1" si="15"/>
        <v>INDTDEFFHT-31</v>
      </c>
      <c r="N189" s="23" t="str">
        <f t="shared" ca="1" si="16"/>
        <v>Wholesale and retail Saving Tech-Heat High Temp. over 150C 3.1y</v>
      </c>
      <c r="O189" s="23" t="s">
        <v>32</v>
      </c>
      <c r="P189" s="23" t="s">
        <v>33</v>
      </c>
      <c r="Q189" s="23"/>
      <c r="R189" s="23"/>
      <c r="S189" s="19" t="s">
        <v>34</v>
      </c>
      <c r="T189" s="14"/>
      <c r="U189" s="14"/>
      <c r="V189" s="16" t="str">
        <f t="shared" ca="1" si="18"/>
        <v>TD</v>
      </c>
      <c r="W189" s="14" t="str">
        <f t="shared" ca="1" si="18"/>
        <v>Wholesale and retail</v>
      </c>
      <c r="X189" s="3" t="str">
        <f>'EE investment costs'!D238</f>
        <v>HT-31</v>
      </c>
      <c r="Y189" s="3" t="str">
        <f>'EE investment costs'!E238</f>
        <v>Heat High Temp. over 150C</v>
      </c>
      <c r="AC189" s="123">
        <f>'EE investment costs'!C238</f>
        <v>3.1</v>
      </c>
      <c r="AD189" s="22"/>
    </row>
    <row r="190" spans="2:30">
      <c r="B190" s="14" t="str">
        <f t="shared" ca="1" si="14"/>
        <v>INDTDEFFRH-31</v>
      </c>
      <c r="C190" s="15" t="str">
        <f t="shared" ca="1" si="19"/>
        <v>ITDRH</v>
      </c>
      <c r="D190" s="16">
        <f>'EE investment costs'!$F$15</f>
        <v>2016</v>
      </c>
      <c r="E190" s="14">
        <f>VLOOKUP(X190,'EE investment costs'!$D$56:$R$656,15,0)</f>
        <v>16</v>
      </c>
      <c r="F190" s="17">
        <f ca="1">INDEX('EE investment costs'!$D$56:$R$656,MATCH(X190,'EE investment costs'!$D$56:$D$656,0),MATCH($V$8,'EE investment costs'!$D$56:$R$56,0))</f>
        <v>0</v>
      </c>
      <c r="I190" s="18">
        <v>1</v>
      </c>
      <c r="J190" s="18">
        <v>1</v>
      </c>
      <c r="K190" s="14">
        <f t="shared" ca="1" si="17"/>
        <v>8</v>
      </c>
      <c r="M190" s="19" t="str">
        <f t="shared" ca="1" si="15"/>
        <v>INDTDEFFRH-31</v>
      </c>
      <c r="N190" s="23" t="str">
        <f t="shared" ca="1" si="16"/>
        <v>Wholesale and retail Saving Tech-Heat Room Heat 3.1y</v>
      </c>
      <c r="O190" s="23" t="s">
        <v>32</v>
      </c>
      <c r="P190" s="23" t="s">
        <v>33</v>
      </c>
      <c r="Q190" s="23"/>
      <c r="R190" s="23"/>
      <c r="S190" s="19" t="s">
        <v>34</v>
      </c>
      <c r="U190" s="14"/>
      <c r="V190" s="16" t="str">
        <f t="shared" ca="1" si="18"/>
        <v>TD</v>
      </c>
      <c r="W190" s="14" t="str">
        <f t="shared" ca="1" si="18"/>
        <v>Wholesale and retail</v>
      </c>
      <c r="X190" s="3" t="str">
        <f>'EE investment costs'!D239</f>
        <v>RH-31</v>
      </c>
      <c r="Y190" s="3" t="str">
        <f>'EE investment costs'!E239</f>
        <v>Heat Room Heat</v>
      </c>
      <c r="Z190" s="14"/>
      <c r="AC190" s="123">
        <f>'EE investment costs'!C239</f>
        <v>3.1</v>
      </c>
      <c r="AD190" s="22"/>
    </row>
    <row r="191" spans="2:30">
      <c r="B191" s="14" t="str">
        <f t="shared" ca="1" si="14"/>
        <v>INDTDEFFLA-31</v>
      </c>
      <c r="C191" s="15" t="str">
        <f t="shared" ca="1" si="19"/>
        <v>ITDLA</v>
      </c>
      <c r="D191" s="16">
        <f>'EE investment costs'!$F$15</f>
        <v>2016</v>
      </c>
      <c r="E191" s="14">
        <f>VLOOKUP(X191,'EE investment costs'!$D$56:$R$656,15,0)</f>
        <v>3.6804999999999999</v>
      </c>
      <c r="F191" s="17">
        <f ca="1">INDEX('EE investment costs'!$D$56:$R$656,MATCH(X191,'EE investment costs'!$D$56:$D$656,0),MATCH($V$8,'EE investment costs'!$D$56:$R$56,0))</f>
        <v>1271.4850470035171</v>
      </c>
      <c r="I191" s="18">
        <v>1</v>
      </c>
      <c r="J191" s="18">
        <v>1</v>
      </c>
      <c r="K191" s="14">
        <f t="shared" ca="1" si="17"/>
        <v>0</v>
      </c>
      <c r="M191" s="19" t="str">
        <f t="shared" ca="1" si="15"/>
        <v>INDTDEFFLA-31</v>
      </c>
      <c r="N191" s="23" t="str">
        <f t="shared" ca="1" si="16"/>
        <v>Wholesale and retail Saving Tech-Light 3.1y</v>
      </c>
      <c r="O191" s="23" t="s">
        <v>32</v>
      </c>
      <c r="P191" s="23" t="s">
        <v>33</v>
      </c>
      <c r="Q191" s="23"/>
      <c r="R191" s="23"/>
      <c r="S191" s="19" t="s">
        <v>34</v>
      </c>
      <c r="U191" s="14"/>
      <c r="V191" s="16" t="str">
        <f t="shared" ca="1" si="18"/>
        <v>TD</v>
      </c>
      <c r="W191" s="14" t="str">
        <f t="shared" ca="1" si="18"/>
        <v>Wholesale and retail</v>
      </c>
      <c r="X191" s="3" t="str">
        <f>'EE investment costs'!D240</f>
        <v>LA-31</v>
      </c>
      <c r="Y191" s="3" t="str">
        <f>'EE investment costs'!E240</f>
        <v>Light</v>
      </c>
      <c r="Z191" s="14"/>
      <c r="AC191" s="123">
        <f>'EE investment costs'!C240</f>
        <v>3.1</v>
      </c>
      <c r="AD191" s="22"/>
    </row>
    <row r="192" spans="2:30">
      <c r="B192" s="14" t="str">
        <f t="shared" ca="1" si="14"/>
        <v>INDTDEFFEM-31</v>
      </c>
      <c r="C192" s="15" t="str">
        <f t="shared" ca="1" si="19"/>
        <v>ITDEM</v>
      </c>
      <c r="D192" s="16">
        <f>'EE investment costs'!$F$15</f>
        <v>2016</v>
      </c>
      <c r="E192" s="14">
        <f>VLOOKUP(X192,'EE investment costs'!$D$56:$R$656,15,0)</f>
        <v>3.864525</v>
      </c>
      <c r="F192" s="17">
        <f ca="1">INDEX('EE investment costs'!$D$56:$R$656,MATCH(X192,'EE investment costs'!$D$56:$D$656,0),MATCH($V$8,'EE investment costs'!$D$56:$R$56,0))</f>
        <v>1189.9724946922709</v>
      </c>
      <c r="I192" s="18">
        <v>1</v>
      </c>
      <c r="J192" s="18">
        <v>1</v>
      </c>
      <c r="K192" s="14">
        <f t="shared" ca="1" si="17"/>
        <v>1</v>
      </c>
      <c r="M192" s="19" t="str">
        <f t="shared" ca="1" si="15"/>
        <v>INDTDEFFEM-31</v>
      </c>
      <c r="N192" s="23" t="str">
        <f t="shared" ca="1" si="16"/>
        <v>Wholesale and retail Saving Tech-Electric Motors 3.1y</v>
      </c>
      <c r="O192" s="23" t="s">
        <v>32</v>
      </c>
      <c r="P192" s="23" t="s">
        <v>33</v>
      </c>
      <c r="Q192" s="23"/>
      <c r="R192" s="23"/>
      <c r="S192" s="19" t="s">
        <v>34</v>
      </c>
      <c r="U192" s="14"/>
      <c r="V192" s="16" t="str">
        <f t="shared" ca="1" si="18"/>
        <v>TD</v>
      </c>
      <c r="W192" s="14" t="str">
        <f t="shared" ca="1" si="18"/>
        <v>Wholesale and retail</v>
      </c>
      <c r="X192" s="3" t="str">
        <f>'EE investment costs'!D241</f>
        <v>EM-31</v>
      </c>
      <c r="Y192" s="3" t="str">
        <f>'EE investment costs'!E241</f>
        <v>Electric Motors</v>
      </c>
      <c r="Z192" s="14"/>
      <c r="AC192" s="123">
        <f>'EE investment costs'!C241</f>
        <v>3.1</v>
      </c>
      <c r="AD192" s="22"/>
    </row>
    <row r="193" spans="2:30">
      <c r="B193" s="14" t="str">
        <f t="shared" ca="1" si="14"/>
        <v>INDTDEFFTF-31</v>
      </c>
      <c r="C193" s="15" t="str">
        <f t="shared" ca="1" si="19"/>
        <v>ITDTF</v>
      </c>
      <c r="D193" s="16">
        <f>'EE investment costs'!$F$15</f>
        <v>2016</v>
      </c>
      <c r="E193" s="14">
        <f>VLOOKUP(X193,'EE investment costs'!$D$56:$R$656,15,0)</f>
        <v>11.4</v>
      </c>
      <c r="F193" s="17">
        <f ca="1">INDEX('EE investment costs'!$D$56:$R$656,MATCH(X193,'EE investment costs'!$D$56:$D$656,0),MATCH($V$8,'EE investment costs'!$D$56:$R$56,0))</f>
        <v>455.50501216531285</v>
      </c>
      <c r="I193" s="18">
        <v>1</v>
      </c>
      <c r="J193" s="18">
        <v>1</v>
      </c>
      <c r="K193" s="14">
        <f t="shared" ca="1" si="17"/>
        <v>8</v>
      </c>
      <c r="M193" s="19" t="str">
        <f t="shared" ca="1" si="15"/>
        <v>INDTDEFFTF-31</v>
      </c>
      <c r="N193" s="23" t="str">
        <f t="shared" ca="1" si="16"/>
        <v>Wholesale and retail Saving Tech-Haulage Tractors, Trucks, Fishing boats 3.1y</v>
      </c>
      <c r="O193" s="23" t="s">
        <v>32</v>
      </c>
      <c r="P193" s="23" t="s">
        <v>33</v>
      </c>
      <c r="Q193" s="23"/>
      <c r="R193" s="23"/>
      <c r="S193" s="19" t="s">
        <v>34</v>
      </c>
      <c r="U193" s="14"/>
      <c r="V193" s="16" t="str">
        <f t="shared" ca="1" si="18"/>
        <v>TD</v>
      </c>
      <c r="W193" s="14" t="str">
        <f t="shared" ca="1" si="18"/>
        <v>Wholesale and retail</v>
      </c>
      <c r="X193" s="3" t="str">
        <f>'EE investment costs'!D242</f>
        <v>TF-31</v>
      </c>
      <c r="Y193" s="3" t="str">
        <f>'EE investment costs'!E242</f>
        <v>Haulage Tractors, Trucks, Fishing boats</v>
      </c>
      <c r="Z193" s="14"/>
      <c r="AC193" s="123">
        <f>'EE investment costs'!C242</f>
        <v>3.1</v>
      </c>
      <c r="AD193" s="22"/>
    </row>
    <row r="194" spans="2:30">
      <c r="B194" s="14" t="str">
        <f t="shared" ca="1" si="14"/>
        <v>INDTDEFFMT-32</v>
      </c>
      <c r="C194" s="15" t="str">
        <f t="shared" ca="1" si="19"/>
        <v>ITDMT</v>
      </c>
      <c r="D194" s="16">
        <f>'EE investment costs'!$F$15</f>
        <v>2016</v>
      </c>
      <c r="E194" s="14">
        <f>VLOOKUP(X194,'EE investment costs'!$D$56:$R$656,15,0)</f>
        <v>5.6</v>
      </c>
      <c r="F194" s="17">
        <f ca="1">INDEX('EE investment costs'!$D$56:$R$656,MATCH(X194,'EE investment costs'!$D$56:$D$656,0),MATCH($V$8,'EE investment costs'!$D$56:$R$56,0))</f>
        <v>494.57915583405492</v>
      </c>
      <c r="I194" s="18">
        <v>1</v>
      </c>
      <c r="J194" s="18">
        <v>1</v>
      </c>
      <c r="K194" s="14">
        <f t="shared" ca="1" si="17"/>
        <v>8</v>
      </c>
      <c r="M194" s="19" t="str">
        <f t="shared" ca="1" si="15"/>
        <v>INDTDEFFMT-32</v>
      </c>
      <c r="N194" s="23" t="str">
        <f t="shared" ca="1" si="16"/>
        <v>Wholesale and retail Saving Tech-Heat Medium Temp. up to 150C 3.2y</v>
      </c>
      <c r="O194" s="23" t="s">
        <v>32</v>
      </c>
      <c r="P194" s="23" t="s">
        <v>33</v>
      </c>
      <c r="Q194" s="23"/>
      <c r="R194" s="23"/>
      <c r="S194" s="19" t="s">
        <v>34</v>
      </c>
      <c r="U194" s="14"/>
      <c r="V194" s="16" t="str">
        <f t="shared" ca="1" si="18"/>
        <v>TD</v>
      </c>
      <c r="W194" s="14" t="str">
        <f t="shared" ca="1" si="18"/>
        <v>Wholesale and retail</v>
      </c>
      <c r="X194" s="3" t="str">
        <f>'EE investment costs'!D243</f>
        <v>MT-32</v>
      </c>
      <c r="Y194" s="3" t="str">
        <f>'EE investment costs'!E243</f>
        <v>Heat Medium Temp. up to 150C</v>
      </c>
      <c r="Z194" s="14"/>
      <c r="AC194" s="123">
        <f>'EE investment costs'!C243</f>
        <v>3.2</v>
      </c>
      <c r="AD194" s="22"/>
    </row>
    <row r="195" spans="2:30">
      <c r="B195" s="14" t="str">
        <f t="shared" ca="1" si="14"/>
        <v>INDTDEFFHT-32</v>
      </c>
      <c r="C195" s="15" t="str">
        <f t="shared" ca="1" si="19"/>
        <v>ITDHT</v>
      </c>
      <c r="D195" s="16">
        <f>'EE investment costs'!$F$15</f>
        <v>2016</v>
      </c>
      <c r="E195" s="14">
        <f>VLOOKUP(X195,'EE investment costs'!$D$56:$R$656,15,0)</f>
        <v>4.4799999999999995</v>
      </c>
      <c r="F195" s="17">
        <f ca="1">INDEX('EE investment costs'!$D$56:$R$656,MATCH(X195,'EE investment costs'!$D$56:$D$656,0),MATCH($V$8,'EE investment costs'!$D$56:$R$56,0))</f>
        <v>400.58807146865854</v>
      </c>
      <c r="I195" s="18">
        <v>1</v>
      </c>
      <c r="J195" s="18">
        <v>1</v>
      </c>
      <c r="K195" s="14">
        <f t="shared" ca="1" si="17"/>
        <v>8</v>
      </c>
      <c r="M195" s="19" t="str">
        <f t="shared" ca="1" si="15"/>
        <v>INDTDEFFHT-32</v>
      </c>
      <c r="N195" s="23" t="str">
        <f t="shared" ca="1" si="16"/>
        <v>Wholesale and retail Saving Tech-Heat High Temp. over 150C 3.2y</v>
      </c>
      <c r="O195" s="23" t="s">
        <v>32</v>
      </c>
      <c r="P195" s="23" t="s">
        <v>33</v>
      </c>
      <c r="Q195" s="23"/>
      <c r="R195" s="23"/>
      <c r="S195" s="19" t="s">
        <v>34</v>
      </c>
      <c r="V195" s="16" t="str">
        <f t="shared" ca="1" si="18"/>
        <v>TD</v>
      </c>
      <c r="W195" s="14" t="str">
        <f t="shared" ca="1" si="18"/>
        <v>Wholesale and retail</v>
      </c>
      <c r="X195" s="3" t="str">
        <f>'EE investment costs'!D244</f>
        <v>HT-32</v>
      </c>
      <c r="Y195" s="3" t="str">
        <f>'EE investment costs'!E244</f>
        <v>Heat High Temp. over 150C</v>
      </c>
      <c r="Z195" s="14"/>
      <c r="AC195" s="123">
        <f>'EE investment costs'!C244</f>
        <v>3.2</v>
      </c>
      <c r="AD195" s="22"/>
    </row>
    <row r="196" spans="2:30">
      <c r="B196" s="14" t="str">
        <f t="shared" ca="1" si="14"/>
        <v>INDTDEFFRH-32</v>
      </c>
      <c r="C196" s="15" t="str">
        <f t="shared" ca="1" si="19"/>
        <v>ITDRH</v>
      </c>
      <c r="D196" s="16">
        <f>'EE investment costs'!$F$15</f>
        <v>2016</v>
      </c>
      <c r="E196" s="14">
        <f>VLOOKUP(X196,'EE investment costs'!$D$56:$R$656,15,0)</f>
        <v>16</v>
      </c>
      <c r="F196" s="17">
        <f ca="1">INDEX('EE investment costs'!$D$56:$R$656,MATCH(X196,'EE investment costs'!$D$56:$D$656,0),MATCH($V$8,'EE investment costs'!$D$56:$R$56,0))</f>
        <v>0</v>
      </c>
      <c r="I196" s="18">
        <v>1</v>
      </c>
      <c r="J196" s="18">
        <v>1</v>
      </c>
      <c r="K196" s="14">
        <f t="shared" ca="1" si="17"/>
        <v>8</v>
      </c>
      <c r="M196" s="19" t="str">
        <f t="shared" ca="1" si="15"/>
        <v>INDTDEFFRH-32</v>
      </c>
      <c r="N196" s="23" t="str">
        <f t="shared" ca="1" si="16"/>
        <v>Wholesale and retail Saving Tech-Heat Room Heat 3.2y</v>
      </c>
      <c r="O196" s="23" t="s">
        <v>32</v>
      </c>
      <c r="P196" s="23" t="s">
        <v>33</v>
      </c>
      <c r="Q196" s="23"/>
      <c r="R196" s="23"/>
      <c r="S196" s="19" t="s">
        <v>34</v>
      </c>
      <c r="V196" s="16" t="str">
        <f t="shared" ca="1" si="18"/>
        <v>TD</v>
      </c>
      <c r="W196" s="14" t="str">
        <f t="shared" ca="1" si="18"/>
        <v>Wholesale and retail</v>
      </c>
      <c r="X196" s="3" t="str">
        <f>'EE investment costs'!D245</f>
        <v>RH-32</v>
      </c>
      <c r="Y196" s="3" t="str">
        <f>'EE investment costs'!E245</f>
        <v>Heat Room Heat</v>
      </c>
      <c r="Z196" s="14"/>
      <c r="AC196" s="123">
        <f>'EE investment costs'!C245</f>
        <v>3.2</v>
      </c>
      <c r="AD196" s="22"/>
    </row>
    <row r="197" spans="2:30">
      <c r="B197" s="14" t="str">
        <f t="shared" ca="1" si="14"/>
        <v>INDTDEFFLA-32</v>
      </c>
      <c r="C197" s="15" t="str">
        <f t="shared" ca="1" si="19"/>
        <v>ITDLA</v>
      </c>
      <c r="D197" s="16">
        <f>'EE investment costs'!$F$15</f>
        <v>2016</v>
      </c>
      <c r="E197" s="14">
        <f>VLOOKUP(X197,'EE investment costs'!$D$56:$R$656,15,0)</f>
        <v>3.706</v>
      </c>
      <c r="F197" s="17">
        <f ca="1">INDEX('EE investment costs'!$D$56:$R$656,MATCH(X197,'EE investment costs'!$D$56:$D$656,0),MATCH($V$8,'EE investment costs'!$D$56:$R$56,0))</f>
        <v>1327.0519828373092</v>
      </c>
      <c r="I197" s="18">
        <v>1</v>
      </c>
      <c r="J197" s="18">
        <v>1</v>
      </c>
      <c r="K197" s="14">
        <f t="shared" ca="1" si="17"/>
        <v>0</v>
      </c>
      <c r="M197" s="19" t="str">
        <f t="shared" ca="1" si="15"/>
        <v>INDTDEFFLA-32</v>
      </c>
      <c r="N197" s="23" t="str">
        <f t="shared" ca="1" si="16"/>
        <v>Wholesale and retail Saving Tech-Light 3.2y</v>
      </c>
      <c r="O197" s="23" t="s">
        <v>32</v>
      </c>
      <c r="P197" s="23" t="s">
        <v>33</v>
      </c>
      <c r="Q197" s="23"/>
      <c r="R197" s="23"/>
      <c r="S197" s="19" t="s">
        <v>34</v>
      </c>
      <c r="V197" s="16" t="str">
        <f t="shared" ca="1" si="18"/>
        <v>TD</v>
      </c>
      <c r="W197" s="14" t="str">
        <f t="shared" ca="1" si="18"/>
        <v>Wholesale and retail</v>
      </c>
      <c r="X197" s="3" t="str">
        <f>'EE investment costs'!D246</f>
        <v>LA-32</v>
      </c>
      <c r="Y197" s="3" t="str">
        <f>'EE investment costs'!E246</f>
        <v>Light</v>
      </c>
      <c r="Z197" s="14"/>
      <c r="AC197" s="123">
        <f>'EE investment costs'!C246</f>
        <v>3.2</v>
      </c>
      <c r="AD197" s="22"/>
    </row>
    <row r="198" spans="2:30">
      <c r="B198" s="14" t="str">
        <f t="shared" ca="1" si="14"/>
        <v>INDTDEFFEM-32</v>
      </c>
      <c r="C198" s="15" t="str">
        <f t="shared" ca="1" si="19"/>
        <v>ITDEM</v>
      </c>
      <c r="D198" s="16">
        <f>'EE investment costs'!$F$15</f>
        <v>2016</v>
      </c>
      <c r="E198" s="14">
        <f>VLOOKUP(X198,'EE investment costs'!$D$56:$R$656,15,0)</f>
        <v>3.8913000000000002</v>
      </c>
      <c r="F198" s="17">
        <f ca="1">INDEX('EE investment costs'!$D$56:$R$656,MATCH(X198,'EE investment costs'!$D$56:$D$656,0),MATCH($V$8,'EE investment costs'!$D$56:$R$56,0))</f>
        <v>1241.5174295529052</v>
      </c>
      <c r="I198" s="18">
        <v>1</v>
      </c>
      <c r="J198" s="18">
        <v>1</v>
      </c>
      <c r="K198" s="14">
        <f t="shared" ca="1" si="17"/>
        <v>0</v>
      </c>
      <c r="M198" s="19" t="str">
        <f t="shared" ca="1" si="15"/>
        <v>INDTDEFFEM-32</v>
      </c>
      <c r="N198" s="23" t="str">
        <f t="shared" ca="1" si="16"/>
        <v>Wholesale and retail Saving Tech-Electric Motors 3.2y</v>
      </c>
      <c r="O198" s="23" t="s">
        <v>32</v>
      </c>
      <c r="P198" s="23" t="s">
        <v>33</v>
      </c>
      <c r="Q198" s="23"/>
      <c r="R198" s="23"/>
      <c r="S198" s="19" t="s">
        <v>34</v>
      </c>
      <c r="V198" s="16" t="str">
        <f t="shared" ca="1" si="18"/>
        <v>TD</v>
      </c>
      <c r="W198" s="14" t="str">
        <f t="shared" ca="1" si="18"/>
        <v>Wholesale and retail</v>
      </c>
      <c r="X198" s="3" t="str">
        <f>'EE investment costs'!D247</f>
        <v>EM-32</v>
      </c>
      <c r="Y198" s="3" t="str">
        <f>'EE investment costs'!E247</f>
        <v>Electric Motors</v>
      </c>
      <c r="Z198" s="14"/>
      <c r="AC198" s="123">
        <f>'EE investment costs'!C247</f>
        <v>3.2</v>
      </c>
      <c r="AD198" s="22"/>
    </row>
    <row r="199" spans="2:30">
      <c r="B199" s="14" t="str">
        <f t="shared" ca="1" si="14"/>
        <v>INDTDEFFTF-32</v>
      </c>
      <c r="C199" s="15" t="str">
        <f t="shared" ca="1" si="19"/>
        <v>ITDTF</v>
      </c>
      <c r="D199" s="16">
        <f>'EE investment costs'!$F$15</f>
        <v>2016</v>
      </c>
      <c r="E199" s="14">
        <f>VLOOKUP(X199,'EE investment costs'!$D$56:$R$656,15,0)</f>
        <v>11.8</v>
      </c>
      <c r="F199" s="17">
        <f ca="1">INDEX('EE investment costs'!$D$56:$R$656,MATCH(X199,'EE investment costs'!$D$56:$D$656,0),MATCH($V$8,'EE investment costs'!$D$56:$R$56,0))</f>
        <v>470.19872223516165</v>
      </c>
      <c r="I199" s="18">
        <v>1</v>
      </c>
      <c r="J199" s="18">
        <v>1</v>
      </c>
      <c r="K199" s="14">
        <f t="shared" ca="1" si="17"/>
        <v>8</v>
      </c>
      <c r="M199" s="19" t="str">
        <f t="shared" ca="1" si="15"/>
        <v>INDTDEFFTF-32</v>
      </c>
      <c r="N199" s="23" t="str">
        <f t="shared" ca="1" si="16"/>
        <v>Wholesale and retail Saving Tech-Haulage Tractors, Trucks, Fishing boats 3.2y</v>
      </c>
      <c r="O199" s="23" t="s">
        <v>32</v>
      </c>
      <c r="P199" s="23" t="s">
        <v>33</v>
      </c>
      <c r="Q199" s="23"/>
      <c r="R199" s="23"/>
      <c r="S199" s="19" t="s">
        <v>34</v>
      </c>
      <c r="V199" s="16" t="str">
        <f t="shared" ca="1" si="18"/>
        <v>TD</v>
      </c>
      <c r="W199" s="14" t="str">
        <f t="shared" ca="1" si="18"/>
        <v>Wholesale and retail</v>
      </c>
      <c r="X199" s="3" t="str">
        <f>'EE investment costs'!D248</f>
        <v>TF-32</v>
      </c>
      <c r="Y199" s="3" t="str">
        <f>'EE investment costs'!E248</f>
        <v>Haulage Tractors, Trucks, Fishing boats</v>
      </c>
      <c r="Z199" s="14"/>
      <c r="AC199" s="123">
        <f>'EE investment costs'!C248</f>
        <v>3.2</v>
      </c>
      <c r="AD199" s="22"/>
    </row>
    <row r="200" spans="2:30">
      <c r="B200" s="14" t="str">
        <f t="shared" ref="B200:B263" ca="1" si="20">M200</f>
        <v>INDTDEFFMT-33</v>
      </c>
      <c r="C200" s="15" t="str">
        <f t="shared" ca="1" si="19"/>
        <v>ITDMT</v>
      </c>
      <c r="D200" s="16">
        <f>'EE investment costs'!$F$15</f>
        <v>2016</v>
      </c>
      <c r="E200" s="14">
        <f>VLOOKUP(X200,'EE investment costs'!$D$56:$R$656,15,0)</f>
        <v>5.65</v>
      </c>
      <c r="F200" s="17">
        <f ca="1">INDEX('EE investment costs'!$D$56:$R$656,MATCH(X200,'EE investment costs'!$D$56:$D$656,0),MATCH($V$8,'EE investment costs'!$D$56:$R$56,0))</f>
        <v>513.97786546275745</v>
      </c>
      <c r="I200" s="18">
        <v>1</v>
      </c>
      <c r="J200" s="18">
        <v>1</v>
      </c>
      <c r="K200" s="14">
        <f t="shared" ca="1" si="17"/>
        <v>7</v>
      </c>
      <c r="M200" s="19" t="str">
        <f t="shared" ref="M200:M263" ca="1" si="21">CONCATENATE("IND",$V$8,"EFF",$X200)</f>
        <v>INDTDEFFMT-33</v>
      </c>
      <c r="N200" s="23" t="str">
        <f t="shared" ca="1" si="16"/>
        <v>Wholesale and retail Saving Tech-Heat Medium Temp. up to 150C 3.3y</v>
      </c>
      <c r="O200" s="23" t="s">
        <v>32</v>
      </c>
      <c r="P200" s="23" t="s">
        <v>33</v>
      </c>
      <c r="Q200" s="23"/>
      <c r="R200" s="23"/>
      <c r="S200" s="19" t="s">
        <v>34</v>
      </c>
      <c r="V200" s="16" t="str">
        <f t="shared" ca="1" si="18"/>
        <v>TD</v>
      </c>
      <c r="W200" s="14" t="str">
        <f t="shared" ca="1" si="18"/>
        <v>Wholesale and retail</v>
      </c>
      <c r="X200" s="3" t="str">
        <f>'EE investment costs'!D249</f>
        <v>MT-33</v>
      </c>
      <c r="Y200" s="3" t="str">
        <f>'EE investment costs'!E249</f>
        <v>Heat Medium Temp. up to 150C</v>
      </c>
      <c r="Z200" s="14"/>
      <c r="AC200" s="123">
        <f>'EE investment costs'!C249</f>
        <v>3.3</v>
      </c>
      <c r="AD200" s="22"/>
    </row>
    <row r="201" spans="2:30">
      <c r="B201" s="14" t="str">
        <f t="shared" ca="1" si="20"/>
        <v>INDTDEFFHT-33</v>
      </c>
      <c r="C201" s="15" t="str">
        <f t="shared" ca="1" si="19"/>
        <v>ITDHT</v>
      </c>
      <c r="D201" s="16">
        <f>'EE investment costs'!$F$15</f>
        <v>2016</v>
      </c>
      <c r="E201" s="14">
        <f>VLOOKUP(X201,'EE investment costs'!$D$56:$R$656,15,0)</f>
        <v>4.5199999999999996</v>
      </c>
      <c r="F201" s="17">
        <f ca="1">INDEX('EE investment costs'!$D$56:$R$656,MATCH(X201,'EE investment costs'!$D$56:$D$656,0),MATCH($V$8,'EE investment costs'!$D$56:$R$56,0))</f>
        <v>415.02367764770923</v>
      </c>
      <c r="I201" s="18">
        <v>1</v>
      </c>
      <c r="J201" s="18">
        <v>1</v>
      </c>
      <c r="K201" s="14">
        <f t="shared" ca="1" si="17"/>
        <v>8</v>
      </c>
      <c r="M201" s="19" t="str">
        <f t="shared" ca="1" si="21"/>
        <v>INDTDEFFHT-33</v>
      </c>
      <c r="N201" s="23" t="str">
        <f t="shared" ref="N201:N264" ca="1" si="22">$W$8&amp;" Saving Tech"&amp;"-"&amp;$Y201&amp;" "&amp;AC201&amp;"y"</f>
        <v>Wholesale and retail Saving Tech-Heat High Temp. over 150C 3.3y</v>
      </c>
      <c r="O201" s="23" t="s">
        <v>32</v>
      </c>
      <c r="P201" s="23" t="s">
        <v>33</v>
      </c>
      <c r="Q201" s="23"/>
      <c r="R201" s="23"/>
      <c r="S201" s="19" t="s">
        <v>34</v>
      </c>
      <c r="V201" s="16" t="str">
        <f t="shared" ca="1" si="18"/>
        <v>TD</v>
      </c>
      <c r="W201" s="14" t="str">
        <f t="shared" ca="1" si="18"/>
        <v>Wholesale and retail</v>
      </c>
      <c r="X201" s="3" t="str">
        <f>'EE investment costs'!D250</f>
        <v>HT-33</v>
      </c>
      <c r="Y201" s="3" t="str">
        <f>'EE investment costs'!E250</f>
        <v>Heat High Temp. over 150C</v>
      </c>
      <c r="AC201" s="123">
        <f>'EE investment costs'!C250</f>
        <v>3.3</v>
      </c>
      <c r="AD201" s="22"/>
    </row>
    <row r="202" spans="2:30">
      <c r="B202" s="14" t="str">
        <f t="shared" ca="1" si="20"/>
        <v>INDTDEFFRH-33</v>
      </c>
      <c r="C202" s="15" t="str">
        <f t="shared" ca="1" si="19"/>
        <v>ITDRH</v>
      </c>
      <c r="D202" s="16">
        <f>'EE investment costs'!$F$15</f>
        <v>2016</v>
      </c>
      <c r="E202" s="14">
        <f>VLOOKUP(X202,'EE investment costs'!$D$56:$R$656,15,0)</f>
        <v>16</v>
      </c>
      <c r="F202" s="17">
        <f ca="1">INDEX('EE investment costs'!$D$56:$R$656,MATCH(X202,'EE investment costs'!$D$56:$D$656,0),MATCH($V$8,'EE investment costs'!$D$56:$R$56,0))</f>
        <v>0</v>
      </c>
      <c r="I202" s="18">
        <v>1</v>
      </c>
      <c r="J202" s="18">
        <v>1</v>
      </c>
      <c r="K202" s="14">
        <f t="shared" ref="K202:K265" ca="1" si="23">IF(F202&lt;500,1,0)+IF(F202&lt;600,1,0)+IF(F202&lt;700,1,0)+IF(F202&lt;800,1,0)+IF(F202&lt;900,1,0)+IF(F202&lt;1000,1,0)+IF(F202&lt;1100,1,0)+IF(F202&lt;1200,1,0)</f>
        <v>8</v>
      </c>
      <c r="M202" s="19" t="str">
        <f t="shared" ca="1" si="21"/>
        <v>INDTDEFFRH-33</v>
      </c>
      <c r="N202" s="23" t="str">
        <f t="shared" ca="1" si="22"/>
        <v>Wholesale and retail Saving Tech-Heat Room Heat 3.3y</v>
      </c>
      <c r="O202" s="23" t="s">
        <v>32</v>
      </c>
      <c r="P202" s="23" t="s">
        <v>33</v>
      </c>
      <c r="Q202" s="23"/>
      <c r="R202" s="23"/>
      <c r="S202" s="19" t="s">
        <v>34</v>
      </c>
      <c r="V202" s="16" t="str">
        <f t="shared" ref="V202:W265" ca="1" si="24">V201</f>
        <v>TD</v>
      </c>
      <c r="W202" s="14" t="str">
        <f t="shared" ca="1" si="24"/>
        <v>Wholesale and retail</v>
      </c>
      <c r="X202" s="3" t="str">
        <f>'EE investment costs'!D251</f>
        <v>RH-33</v>
      </c>
      <c r="Y202" s="3" t="str">
        <f>'EE investment costs'!E251</f>
        <v>Heat Room Heat</v>
      </c>
      <c r="AC202" s="123">
        <f>'EE investment costs'!C251</f>
        <v>3.3</v>
      </c>
      <c r="AD202" s="22"/>
    </row>
    <row r="203" spans="2:30">
      <c r="B203" s="14" t="str">
        <f t="shared" ca="1" si="20"/>
        <v>INDTDEFFLA-33</v>
      </c>
      <c r="C203" s="15" t="str">
        <f t="shared" ca="1" si="19"/>
        <v>ITDLA</v>
      </c>
      <c r="D203" s="16">
        <f>'EE investment costs'!$F$15</f>
        <v>2016</v>
      </c>
      <c r="E203" s="14">
        <f>VLOOKUP(X203,'EE investment costs'!$D$56:$R$656,15,0)</f>
        <v>3.7314999999999996</v>
      </c>
      <c r="F203" s="17">
        <f ca="1">INDEX('EE investment costs'!$D$56:$R$656,MATCH(X203,'EE investment costs'!$D$56:$D$656,0),MATCH($V$8,'EE investment costs'!$D$56:$R$56,0))</f>
        <v>1382.618918671101</v>
      </c>
      <c r="I203" s="18">
        <v>1</v>
      </c>
      <c r="J203" s="18">
        <v>1</v>
      </c>
      <c r="K203" s="14">
        <f t="shared" ca="1" si="23"/>
        <v>0</v>
      </c>
      <c r="M203" s="19" t="str">
        <f t="shared" ca="1" si="21"/>
        <v>INDTDEFFLA-33</v>
      </c>
      <c r="N203" s="23" t="str">
        <f t="shared" ca="1" si="22"/>
        <v>Wholesale and retail Saving Tech-Light 3.3y</v>
      </c>
      <c r="O203" s="23" t="s">
        <v>32</v>
      </c>
      <c r="P203" s="23" t="s">
        <v>33</v>
      </c>
      <c r="Q203" s="23"/>
      <c r="R203" s="23"/>
      <c r="S203" s="19" t="s">
        <v>34</v>
      </c>
      <c r="V203" s="16" t="str">
        <f t="shared" ca="1" si="24"/>
        <v>TD</v>
      </c>
      <c r="W203" s="14" t="str">
        <f t="shared" ca="1" si="24"/>
        <v>Wholesale and retail</v>
      </c>
      <c r="X203" s="3" t="str">
        <f>'EE investment costs'!D252</f>
        <v>LA-33</v>
      </c>
      <c r="Y203" s="3" t="str">
        <f>'EE investment costs'!E252</f>
        <v>Light</v>
      </c>
      <c r="AC203" s="123">
        <f>'EE investment costs'!C252</f>
        <v>3.3</v>
      </c>
      <c r="AD203" s="22"/>
    </row>
    <row r="204" spans="2:30">
      <c r="B204" s="14" t="str">
        <f t="shared" ca="1" si="20"/>
        <v>INDTDEFFEM-33</v>
      </c>
      <c r="C204" s="15" t="str">
        <f t="shared" ca="1" si="19"/>
        <v>ITDEM</v>
      </c>
      <c r="D204" s="16">
        <f>'EE investment costs'!$F$15</f>
        <v>2016</v>
      </c>
      <c r="E204" s="14">
        <f>VLOOKUP(X204,'EE investment costs'!$D$56:$R$656,15,0)</f>
        <v>3.918075</v>
      </c>
      <c r="F204" s="17">
        <f ca="1">INDEX('EE investment costs'!$D$56:$R$656,MATCH(X204,'EE investment costs'!$D$56:$D$656,0),MATCH($V$8,'EE investment costs'!$D$56:$R$56,0))</f>
        <v>1293.0623644135394</v>
      </c>
      <c r="I204" s="18">
        <v>1</v>
      </c>
      <c r="J204" s="18">
        <v>1</v>
      </c>
      <c r="K204" s="14">
        <f t="shared" ca="1" si="23"/>
        <v>0</v>
      </c>
      <c r="M204" s="19" t="str">
        <f t="shared" ca="1" si="21"/>
        <v>INDTDEFFEM-33</v>
      </c>
      <c r="N204" s="23" t="str">
        <f t="shared" ca="1" si="22"/>
        <v>Wholesale and retail Saving Tech-Electric Motors 3.3y</v>
      </c>
      <c r="O204" s="23" t="s">
        <v>32</v>
      </c>
      <c r="P204" s="23" t="s">
        <v>33</v>
      </c>
      <c r="Q204" s="23"/>
      <c r="R204" s="23"/>
      <c r="S204" s="19" t="s">
        <v>34</v>
      </c>
      <c r="V204" s="16" t="str">
        <f t="shared" ca="1" si="24"/>
        <v>TD</v>
      </c>
      <c r="W204" s="14" t="str">
        <f t="shared" ca="1" si="24"/>
        <v>Wholesale and retail</v>
      </c>
      <c r="X204" s="3" t="str">
        <f>'EE investment costs'!D253</f>
        <v>EM-33</v>
      </c>
      <c r="Y204" s="3" t="str">
        <f>'EE investment costs'!E253</f>
        <v>Electric Motors</v>
      </c>
      <c r="AC204" s="123">
        <f>'EE investment costs'!C253</f>
        <v>3.3</v>
      </c>
      <c r="AD204" s="22"/>
    </row>
    <row r="205" spans="2:30">
      <c r="B205" s="14" t="str">
        <f t="shared" ca="1" si="20"/>
        <v>INDTDEFFTF-33</v>
      </c>
      <c r="C205" s="15" t="str">
        <f t="shared" ca="1" si="19"/>
        <v>ITDTF</v>
      </c>
      <c r="D205" s="16">
        <f>'EE investment costs'!$F$15</f>
        <v>2016</v>
      </c>
      <c r="E205" s="14">
        <f>VLOOKUP(X205,'EE investment costs'!$D$56:$R$656,15,0)</f>
        <v>12.2</v>
      </c>
      <c r="F205" s="17">
        <f ca="1">INDEX('EE investment costs'!$D$56:$R$656,MATCH(X205,'EE investment costs'!$D$56:$D$656,0),MATCH($V$8,'EE investment costs'!$D$56:$R$56,0))</f>
        <v>484.8924323050104</v>
      </c>
      <c r="I205" s="18">
        <v>1</v>
      </c>
      <c r="J205" s="18">
        <v>1</v>
      </c>
      <c r="K205" s="14">
        <f t="shared" ca="1" si="23"/>
        <v>8</v>
      </c>
      <c r="M205" s="19" t="str">
        <f t="shared" ca="1" si="21"/>
        <v>INDTDEFFTF-33</v>
      </c>
      <c r="N205" s="23" t="str">
        <f t="shared" ca="1" si="22"/>
        <v>Wholesale and retail Saving Tech-Haulage Tractors, Trucks, Fishing boats 3.3y</v>
      </c>
      <c r="O205" s="23" t="s">
        <v>32</v>
      </c>
      <c r="P205" s="23" t="s">
        <v>33</v>
      </c>
      <c r="Q205" s="23"/>
      <c r="R205" s="23"/>
      <c r="S205" s="19" t="s">
        <v>34</v>
      </c>
      <c r="V205" s="16" t="str">
        <f t="shared" ca="1" si="24"/>
        <v>TD</v>
      </c>
      <c r="W205" s="14" t="str">
        <f t="shared" ca="1" si="24"/>
        <v>Wholesale and retail</v>
      </c>
      <c r="X205" s="3" t="str">
        <f>'EE investment costs'!D254</f>
        <v>TF-33</v>
      </c>
      <c r="Y205" s="3" t="str">
        <f>'EE investment costs'!E254</f>
        <v>Haulage Tractors, Trucks, Fishing boats</v>
      </c>
      <c r="AC205" s="123">
        <f>'EE investment costs'!C254</f>
        <v>3.3</v>
      </c>
      <c r="AD205" s="22"/>
    </row>
    <row r="206" spans="2:30">
      <c r="B206" s="14" t="str">
        <f t="shared" ca="1" si="20"/>
        <v>INDTDEFFMT-34</v>
      </c>
      <c r="C206" s="15" t="str">
        <f t="shared" ca="1" si="19"/>
        <v>ITDMT</v>
      </c>
      <c r="D206" s="16">
        <f>'EE investment costs'!$F$15</f>
        <v>2016</v>
      </c>
      <c r="E206" s="14">
        <f>VLOOKUP(X206,'EE investment costs'!$D$56:$R$656,15,0)</f>
        <v>5.7</v>
      </c>
      <c r="F206" s="17">
        <f ca="1">INDEX('EE investment costs'!$D$56:$R$656,MATCH(X206,'EE investment costs'!$D$56:$D$656,0),MATCH($V$8,'EE investment costs'!$D$56:$R$56,0))</f>
        <v>533.37657509146004</v>
      </c>
      <c r="I206" s="18">
        <v>1</v>
      </c>
      <c r="J206" s="18">
        <v>1</v>
      </c>
      <c r="K206" s="14">
        <f t="shared" ca="1" si="23"/>
        <v>7</v>
      </c>
      <c r="M206" s="19" t="str">
        <f t="shared" ca="1" si="21"/>
        <v>INDTDEFFMT-34</v>
      </c>
      <c r="N206" s="23" t="str">
        <f t="shared" ca="1" si="22"/>
        <v>Wholesale and retail Saving Tech-Heat Medium Temp. up to 150C 3.4y</v>
      </c>
      <c r="O206" s="23" t="s">
        <v>32</v>
      </c>
      <c r="P206" s="23" t="s">
        <v>33</v>
      </c>
      <c r="Q206" s="23"/>
      <c r="R206" s="23"/>
      <c r="S206" s="19" t="s">
        <v>34</v>
      </c>
      <c r="V206" s="16" t="str">
        <f t="shared" ca="1" si="24"/>
        <v>TD</v>
      </c>
      <c r="W206" s="14" t="str">
        <f t="shared" ca="1" si="24"/>
        <v>Wholesale and retail</v>
      </c>
      <c r="X206" s="3" t="str">
        <f>'EE investment costs'!D255</f>
        <v>MT-34</v>
      </c>
      <c r="Y206" s="3" t="str">
        <f>'EE investment costs'!E255</f>
        <v>Heat Medium Temp. up to 150C</v>
      </c>
      <c r="AC206" s="123">
        <f>'EE investment costs'!C255</f>
        <v>3.4</v>
      </c>
      <c r="AD206" s="22"/>
    </row>
    <row r="207" spans="2:30">
      <c r="B207" s="14" t="str">
        <f t="shared" ca="1" si="20"/>
        <v>INDTDEFFHT-34</v>
      </c>
      <c r="C207" s="15" t="str">
        <f t="shared" ca="1" si="19"/>
        <v>ITDHT</v>
      </c>
      <c r="D207" s="16">
        <f>'EE investment costs'!$F$15</f>
        <v>2016</v>
      </c>
      <c r="E207" s="14">
        <f>VLOOKUP(X207,'EE investment costs'!$D$56:$R$656,15,0)</f>
        <v>4.5599999999999996</v>
      </c>
      <c r="F207" s="17">
        <f ca="1">INDEX('EE investment costs'!$D$56:$R$656,MATCH(X207,'EE investment costs'!$D$56:$D$656,0),MATCH($V$8,'EE investment costs'!$D$56:$R$56,0))</f>
        <v>429.45928382676004</v>
      </c>
      <c r="I207" s="18">
        <v>1</v>
      </c>
      <c r="J207" s="18">
        <v>1</v>
      </c>
      <c r="K207" s="14">
        <f t="shared" ca="1" si="23"/>
        <v>8</v>
      </c>
      <c r="M207" s="19" t="str">
        <f t="shared" ca="1" si="21"/>
        <v>INDTDEFFHT-34</v>
      </c>
      <c r="N207" s="23" t="str">
        <f t="shared" ca="1" si="22"/>
        <v>Wholesale and retail Saving Tech-Heat High Temp. over 150C 3.4y</v>
      </c>
      <c r="O207" s="23" t="s">
        <v>32</v>
      </c>
      <c r="P207" s="23" t="s">
        <v>33</v>
      </c>
      <c r="Q207" s="23"/>
      <c r="R207" s="23"/>
      <c r="S207" s="19" t="s">
        <v>34</v>
      </c>
      <c r="V207" s="16" t="str">
        <f t="shared" ca="1" si="24"/>
        <v>TD</v>
      </c>
      <c r="W207" s="14" t="str">
        <f t="shared" ca="1" si="24"/>
        <v>Wholesale and retail</v>
      </c>
      <c r="X207" s="3" t="str">
        <f>'EE investment costs'!D256</f>
        <v>HT-34</v>
      </c>
      <c r="Y207" s="3" t="str">
        <f>'EE investment costs'!E256</f>
        <v>Heat High Temp. over 150C</v>
      </c>
      <c r="AC207" s="123">
        <f>'EE investment costs'!C256</f>
        <v>3.4</v>
      </c>
      <c r="AD207" s="22"/>
    </row>
    <row r="208" spans="2:30">
      <c r="B208" s="14" t="str">
        <f t="shared" ca="1" si="20"/>
        <v>INDTDEFFRH-34</v>
      </c>
      <c r="C208" s="15" t="str">
        <f t="shared" ca="1" si="19"/>
        <v>ITDRH</v>
      </c>
      <c r="D208" s="16">
        <f>'EE investment costs'!$F$15</f>
        <v>2016</v>
      </c>
      <c r="E208" s="14">
        <f>VLOOKUP(X208,'EE investment costs'!$D$56:$R$656,15,0)</f>
        <v>16</v>
      </c>
      <c r="F208" s="17">
        <f ca="1">INDEX('EE investment costs'!$D$56:$R$656,MATCH(X208,'EE investment costs'!$D$56:$D$656,0),MATCH($V$8,'EE investment costs'!$D$56:$R$56,0))</f>
        <v>0</v>
      </c>
      <c r="I208" s="18">
        <v>1</v>
      </c>
      <c r="J208" s="18">
        <v>1</v>
      </c>
      <c r="K208" s="14">
        <f t="shared" ca="1" si="23"/>
        <v>8</v>
      </c>
      <c r="M208" s="19" t="str">
        <f t="shared" ca="1" si="21"/>
        <v>INDTDEFFRH-34</v>
      </c>
      <c r="N208" s="23" t="str">
        <f t="shared" ca="1" si="22"/>
        <v>Wholesale and retail Saving Tech-Heat Room Heat 3.4y</v>
      </c>
      <c r="O208" s="23" t="s">
        <v>32</v>
      </c>
      <c r="P208" s="23" t="s">
        <v>33</v>
      </c>
      <c r="Q208" s="23"/>
      <c r="R208" s="23"/>
      <c r="S208" s="19" t="s">
        <v>34</v>
      </c>
      <c r="V208" s="16" t="str">
        <f t="shared" ca="1" si="24"/>
        <v>TD</v>
      </c>
      <c r="W208" s="14" t="str">
        <f t="shared" ca="1" si="24"/>
        <v>Wholesale and retail</v>
      </c>
      <c r="X208" s="3" t="str">
        <f>'EE investment costs'!D257</f>
        <v>RH-34</v>
      </c>
      <c r="Y208" s="3" t="str">
        <f>'EE investment costs'!E257</f>
        <v>Heat Room Heat</v>
      </c>
      <c r="AC208" s="123">
        <f>'EE investment costs'!C257</f>
        <v>3.4</v>
      </c>
      <c r="AD208" s="22"/>
    </row>
    <row r="209" spans="2:30">
      <c r="B209" s="14" t="str">
        <f t="shared" ca="1" si="20"/>
        <v>INDTDEFFLA-34</v>
      </c>
      <c r="C209" s="15" t="str">
        <f t="shared" ca="1" si="19"/>
        <v>ITDLA</v>
      </c>
      <c r="D209" s="16">
        <f>'EE investment costs'!$F$15</f>
        <v>2016</v>
      </c>
      <c r="E209" s="14">
        <f>VLOOKUP(X209,'EE investment costs'!$D$56:$R$656,15,0)</f>
        <v>3.7569999999999997</v>
      </c>
      <c r="F209" s="17">
        <f ca="1">INDEX('EE investment costs'!$D$56:$R$656,MATCH(X209,'EE investment costs'!$D$56:$D$656,0),MATCH($V$8,'EE investment costs'!$D$56:$R$56,0))</f>
        <v>1438.1858545048929</v>
      </c>
      <c r="I209" s="18">
        <v>1</v>
      </c>
      <c r="J209" s="18">
        <v>1</v>
      </c>
      <c r="K209" s="14">
        <f t="shared" ca="1" si="23"/>
        <v>0</v>
      </c>
      <c r="M209" s="19" t="str">
        <f t="shared" ca="1" si="21"/>
        <v>INDTDEFFLA-34</v>
      </c>
      <c r="N209" s="23" t="str">
        <f t="shared" ca="1" si="22"/>
        <v>Wholesale and retail Saving Tech-Light 3.4y</v>
      </c>
      <c r="O209" s="23" t="s">
        <v>32</v>
      </c>
      <c r="P209" s="23" t="s">
        <v>33</v>
      </c>
      <c r="Q209" s="23"/>
      <c r="R209" s="23"/>
      <c r="S209" s="19" t="s">
        <v>34</v>
      </c>
      <c r="V209" s="16" t="str">
        <f t="shared" ca="1" si="24"/>
        <v>TD</v>
      </c>
      <c r="W209" s="14" t="str">
        <f t="shared" ca="1" si="24"/>
        <v>Wholesale and retail</v>
      </c>
      <c r="X209" s="3" t="str">
        <f>'EE investment costs'!D258</f>
        <v>LA-34</v>
      </c>
      <c r="Y209" s="3" t="str">
        <f>'EE investment costs'!E258</f>
        <v>Light</v>
      </c>
      <c r="AC209" s="123">
        <f>'EE investment costs'!C258</f>
        <v>3.4</v>
      </c>
      <c r="AD209" s="22"/>
    </row>
    <row r="210" spans="2:30">
      <c r="B210" s="14" t="str">
        <f t="shared" ca="1" si="20"/>
        <v>INDTDEFFEM-34</v>
      </c>
      <c r="C210" s="15" t="str">
        <f t="shared" ca="1" si="19"/>
        <v>ITDEM</v>
      </c>
      <c r="D210" s="16">
        <f>'EE investment costs'!$F$15</f>
        <v>2016</v>
      </c>
      <c r="E210" s="14">
        <f>VLOOKUP(X210,'EE investment costs'!$D$56:$R$656,15,0)</f>
        <v>3.9448500000000002</v>
      </c>
      <c r="F210" s="17">
        <f ca="1">INDEX('EE investment costs'!$D$56:$R$656,MATCH(X210,'EE investment costs'!$D$56:$D$656,0),MATCH($V$8,'EE investment costs'!$D$56:$R$56,0))</f>
        <v>1344.6072992741736</v>
      </c>
      <c r="I210" s="18">
        <v>1</v>
      </c>
      <c r="J210" s="18">
        <v>1</v>
      </c>
      <c r="K210" s="14">
        <f t="shared" ca="1" si="23"/>
        <v>0</v>
      </c>
      <c r="M210" s="19" t="str">
        <f t="shared" ca="1" si="21"/>
        <v>INDTDEFFEM-34</v>
      </c>
      <c r="N210" s="23" t="str">
        <f t="shared" ca="1" si="22"/>
        <v>Wholesale and retail Saving Tech-Electric Motors 3.4y</v>
      </c>
      <c r="O210" s="23" t="s">
        <v>32</v>
      </c>
      <c r="P210" s="23" t="s">
        <v>33</v>
      </c>
      <c r="Q210" s="23"/>
      <c r="R210" s="23"/>
      <c r="S210" s="19" t="s">
        <v>34</v>
      </c>
      <c r="V210" s="16" t="str">
        <f t="shared" ca="1" si="24"/>
        <v>TD</v>
      </c>
      <c r="W210" s="14" t="str">
        <f t="shared" ca="1" si="24"/>
        <v>Wholesale and retail</v>
      </c>
      <c r="X210" s="3" t="str">
        <f>'EE investment costs'!D259</f>
        <v>EM-34</v>
      </c>
      <c r="Y210" s="3" t="str">
        <f>'EE investment costs'!E259</f>
        <v>Electric Motors</v>
      </c>
      <c r="AC210" s="123">
        <f>'EE investment costs'!C259</f>
        <v>3.4</v>
      </c>
      <c r="AD210" s="22"/>
    </row>
    <row r="211" spans="2:30">
      <c r="B211" s="14" t="str">
        <f t="shared" ca="1" si="20"/>
        <v>INDTDEFFTF-34</v>
      </c>
      <c r="C211" s="15" t="str">
        <f t="shared" ca="1" si="19"/>
        <v>ITDTF</v>
      </c>
      <c r="D211" s="16">
        <f>'EE investment costs'!$F$15</f>
        <v>2016</v>
      </c>
      <c r="E211" s="14">
        <f>VLOOKUP(X211,'EE investment costs'!$D$56:$R$656,15,0)</f>
        <v>12.6</v>
      </c>
      <c r="F211" s="17">
        <f ca="1">INDEX('EE investment costs'!$D$56:$R$656,MATCH(X211,'EE investment costs'!$D$56:$D$656,0),MATCH($V$8,'EE investment costs'!$D$56:$R$56,0))</f>
        <v>499.58614237485921</v>
      </c>
      <c r="I211" s="18">
        <v>1</v>
      </c>
      <c r="J211" s="18">
        <v>1</v>
      </c>
      <c r="K211" s="14">
        <f t="shared" ca="1" si="23"/>
        <v>8</v>
      </c>
      <c r="M211" s="19" t="str">
        <f t="shared" ca="1" si="21"/>
        <v>INDTDEFFTF-34</v>
      </c>
      <c r="N211" s="23" t="str">
        <f t="shared" ca="1" si="22"/>
        <v>Wholesale and retail Saving Tech-Haulage Tractors, Trucks, Fishing boats 3.4y</v>
      </c>
      <c r="O211" s="23" t="s">
        <v>32</v>
      </c>
      <c r="P211" s="23" t="s">
        <v>33</v>
      </c>
      <c r="Q211" s="23"/>
      <c r="R211" s="23"/>
      <c r="S211" s="19" t="s">
        <v>34</v>
      </c>
      <c r="V211" s="16" t="str">
        <f t="shared" ca="1" si="24"/>
        <v>TD</v>
      </c>
      <c r="W211" s="14" t="str">
        <f t="shared" ca="1" si="24"/>
        <v>Wholesale and retail</v>
      </c>
      <c r="X211" s="3" t="str">
        <f>'EE investment costs'!D260</f>
        <v>TF-34</v>
      </c>
      <c r="Y211" s="3" t="str">
        <f>'EE investment costs'!E260</f>
        <v>Haulage Tractors, Trucks, Fishing boats</v>
      </c>
      <c r="AC211" s="123">
        <f>'EE investment costs'!C260</f>
        <v>3.4</v>
      </c>
      <c r="AD211" s="22"/>
    </row>
    <row r="212" spans="2:30">
      <c r="B212" s="14" t="str">
        <f t="shared" ca="1" si="20"/>
        <v>INDTDEFFMT-35</v>
      </c>
      <c r="C212" s="15" t="str">
        <f t="shared" ca="1" si="19"/>
        <v>ITDMT</v>
      </c>
      <c r="D212" s="16">
        <f>'EE investment costs'!$F$15</f>
        <v>2016</v>
      </c>
      <c r="E212" s="14">
        <f>VLOOKUP(X212,'EE investment costs'!$D$56:$R$656,15,0)</f>
        <v>5.75</v>
      </c>
      <c r="F212" s="17">
        <f ca="1">INDEX('EE investment costs'!$D$56:$R$656,MATCH(X212,'EE investment costs'!$D$56:$D$656,0),MATCH($V$8,'EE investment costs'!$D$56:$R$56,0))</f>
        <v>552.77528472016274</v>
      </c>
      <c r="I212" s="18">
        <v>1</v>
      </c>
      <c r="J212" s="18">
        <v>1</v>
      </c>
      <c r="K212" s="14">
        <f t="shared" ca="1" si="23"/>
        <v>7</v>
      </c>
      <c r="M212" s="19" t="str">
        <f t="shared" ca="1" si="21"/>
        <v>INDTDEFFMT-35</v>
      </c>
      <c r="N212" s="23" t="str">
        <f t="shared" ca="1" si="22"/>
        <v>Wholesale and retail Saving Tech-Heat Medium Temp. up to 150C 3.5y</v>
      </c>
      <c r="O212" s="23" t="s">
        <v>32</v>
      </c>
      <c r="P212" s="23" t="s">
        <v>33</v>
      </c>
      <c r="Q212" s="23"/>
      <c r="R212" s="23"/>
      <c r="S212" s="19" t="s">
        <v>34</v>
      </c>
      <c r="V212" s="16" t="str">
        <f t="shared" ca="1" si="24"/>
        <v>TD</v>
      </c>
      <c r="W212" s="14" t="str">
        <f t="shared" ca="1" si="24"/>
        <v>Wholesale and retail</v>
      </c>
      <c r="X212" s="3" t="str">
        <f>'EE investment costs'!D261</f>
        <v>MT-35</v>
      </c>
      <c r="Y212" s="3" t="str">
        <f>'EE investment costs'!E261</f>
        <v>Heat Medium Temp. up to 150C</v>
      </c>
      <c r="AC212" s="123">
        <f>'EE investment costs'!C261</f>
        <v>3.5</v>
      </c>
      <c r="AD212" s="22"/>
    </row>
    <row r="213" spans="2:30">
      <c r="B213" s="14" t="str">
        <f t="shared" ca="1" si="20"/>
        <v>INDTDEFFHT-35</v>
      </c>
      <c r="C213" s="15" t="str">
        <f t="shared" ca="1" si="19"/>
        <v>ITDHT</v>
      </c>
      <c r="D213" s="16">
        <f>'EE investment costs'!$F$15</f>
        <v>2016</v>
      </c>
      <c r="E213" s="14">
        <f>VLOOKUP(X213,'EE investment costs'!$D$56:$R$656,15,0)</f>
        <v>4.5999999999999996</v>
      </c>
      <c r="F213" s="17">
        <f ca="1">INDEX('EE investment costs'!$D$56:$R$656,MATCH(X213,'EE investment costs'!$D$56:$D$656,0),MATCH($V$8,'EE investment costs'!$D$56:$R$56,0))</f>
        <v>443.89489000581079</v>
      </c>
      <c r="I213" s="18">
        <v>1</v>
      </c>
      <c r="J213" s="18">
        <v>1</v>
      </c>
      <c r="K213" s="14">
        <f t="shared" ca="1" si="23"/>
        <v>8</v>
      </c>
      <c r="M213" s="19" t="str">
        <f t="shared" ca="1" si="21"/>
        <v>INDTDEFFHT-35</v>
      </c>
      <c r="N213" s="23" t="str">
        <f t="shared" ca="1" si="22"/>
        <v>Wholesale and retail Saving Tech-Heat High Temp. over 150C 3.5y</v>
      </c>
      <c r="O213" s="23" t="s">
        <v>32</v>
      </c>
      <c r="P213" s="23" t="s">
        <v>33</v>
      </c>
      <c r="Q213" s="23"/>
      <c r="R213" s="23"/>
      <c r="S213" s="19" t="s">
        <v>34</v>
      </c>
      <c r="V213" s="16" t="str">
        <f t="shared" ca="1" si="24"/>
        <v>TD</v>
      </c>
      <c r="W213" s="14" t="str">
        <f t="shared" ca="1" si="24"/>
        <v>Wholesale and retail</v>
      </c>
      <c r="X213" s="3" t="str">
        <f>'EE investment costs'!D262</f>
        <v>HT-35</v>
      </c>
      <c r="Y213" s="3" t="str">
        <f>'EE investment costs'!E262</f>
        <v>Heat High Temp. over 150C</v>
      </c>
      <c r="AC213" s="123">
        <f>'EE investment costs'!C262</f>
        <v>3.5</v>
      </c>
      <c r="AD213" s="22"/>
    </row>
    <row r="214" spans="2:30">
      <c r="B214" s="14" t="str">
        <f t="shared" ca="1" si="20"/>
        <v>INDTDEFFRH-35</v>
      </c>
      <c r="C214" s="15" t="str">
        <f t="shared" ca="1" si="19"/>
        <v>ITDRH</v>
      </c>
      <c r="D214" s="16">
        <f>'EE investment costs'!$F$15</f>
        <v>2016</v>
      </c>
      <c r="E214" s="14">
        <f>VLOOKUP(X214,'EE investment costs'!$D$56:$R$656,15,0)</f>
        <v>16</v>
      </c>
      <c r="F214" s="17">
        <f ca="1">INDEX('EE investment costs'!$D$56:$R$656,MATCH(X214,'EE investment costs'!$D$56:$D$656,0),MATCH($V$8,'EE investment costs'!$D$56:$R$56,0))</f>
        <v>0</v>
      </c>
      <c r="I214" s="18">
        <v>1</v>
      </c>
      <c r="J214" s="18">
        <v>1</v>
      </c>
      <c r="K214" s="14">
        <f t="shared" ca="1" si="23"/>
        <v>8</v>
      </c>
      <c r="M214" s="19" t="str">
        <f t="shared" ca="1" si="21"/>
        <v>INDTDEFFRH-35</v>
      </c>
      <c r="N214" s="23" t="str">
        <f t="shared" ca="1" si="22"/>
        <v>Wholesale and retail Saving Tech-Heat Room Heat 3.5y</v>
      </c>
      <c r="O214" s="23" t="s">
        <v>32</v>
      </c>
      <c r="P214" s="23" t="s">
        <v>33</v>
      </c>
      <c r="Q214" s="23"/>
      <c r="R214" s="23"/>
      <c r="S214" s="19" t="s">
        <v>34</v>
      </c>
      <c r="V214" s="16" t="str">
        <f t="shared" ca="1" si="24"/>
        <v>TD</v>
      </c>
      <c r="W214" s="14" t="str">
        <f t="shared" ca="1" si="24"/>
        <v>Wholesale and retail</v>
      </c>
      <c r="X214" s="3" t="str">
        <f>'EE investment costs'!D263</f>
        <v>RH-35</v>
      </c>
      <c r="Y214" s="3" t="str">
        <f>'EE investment costs'!E263</f>
        <v>Heat Room Heat</v>
      </c>
      <c r="AC214" s="123">
        <f>'EE investment costs'!C263</f>
        <v>3.5</v>
      </c>
      <c r="AD214" s="22"/>
    </row>
    <row r="215" spans="2:30">
      <c r="B215" s="14" t="str">
        <f t="shared" ca="1" si="20"/>
        <v>INDTDEFFLA-35</v>
      </c>
      <c r="C215" s="15" t="str">
        <f t="shared" ca="1" si="19"/>
        <v>ITDLA</v>
      </c>
      <c r="D215" s="16">
        <f>'EE investment costs'!$F$15</f>
        <v>2016</v>
      </c>
      <c r="E215" s="14">
        <f>VLOOKUP(X215,'EE investment costs'!$D$56:$R$656,15,0)</f>
        <v>3.7824999999999998</v>
      </c>
      <c r="F215" s="17">
        <f ca="1">INDEX('EE investment costs'!$D$56:$R$656,MATCH(X215,'EE investment costs'!$D$56:$D$656,0),MATCH($V$8,'EE investment costs'!$D$56:$R$56,0))</f>
        <v>1493.7527903386851</v>
      </c>
      <c r="I215" s="18">
        <v>1</v>
      </c>
      <c r="J215" s="18">
        <v>1</v>
      </c>
      <c r="K215" s="14">
        <f t="shared" ca="1" si="23"/>
        <v>0</v>
      </c>
      <c r="M215" s="19" t="str">
        <f t="shared" ca="1" si="21"/>
        <v>INDTDEFFLA-35</v>
      </c>
      <c r="N215" s="23" t="str">
        <f t="shared" ca="1" si="22"/>
        <v>Wholesale and retail Saving Tech-Light 3.5y</v>
      </c>
      <c r="O215" s="23" t="s">
        <v>32</v>
      </c>
      <c r="P215" s="23" t="s">
        <v>33</v>
      </c>
      <c r="Q215" s="23"/>
      <c r="R215" s="23"/>
      <c r="S215" s="19" t="s">
        <v>34</v>
      </c>
      <c r="V215" s="16" t="str">
        <f t="shared" ca="1" si="24"/>
        <v>TD</v>
      </c>
      <c r="W215" s="14" t="str">
        <f t="shared" ca="1" si="24"/>
        <v>Wholesale and retail</v>
      </c>
      <c r="X215" s="3" t="str">
        <f>'EE investment costs'!D264</f>
        <v>LA-35</v>
      </c>
      <c r="Y215" s="3" t="str">
        <f>'EE investment costs'!E264</f>
        <v>Light</v>
      </c>
      <c r="AC215" s="123">
        <f>'EE investment costs'!C264</f>
        <v>3.5</v>
      </c>
      <c r="AD215" s="22"/>
    </row>
    <row r="216" spans="2:30">
      <c r="B216" s="14" t="str">
        <f t="shared" ca="1" si="20"/>
        <v>INDTDEFFEM-35</v>
      </c>
      <c r="C216" s="15" t="str">
        <f t="shared" ca="1" si="19"/>
        <v>ITDEM</v>
      </c>
      <c r="D216" s="16">
        <f>'EE investment costs'!$F$15</f>
        <v>2016</v>
      </c>
      <c r="E216" s="14">
        <f>VLOOKUP(X216,'EE investment costs'!$D$56:$R$656,15,0)</f>
        <v>3.971625</v>
      </c>
      <c r="F216" s="17">
        <f ca="1">INDEX('EE investment costs'!$D$56:$R$656,MATCH(X216,'EE investment costs'!$D$56:$D$656,0),MATCH($V$8,'EE investment costs'!$D$56:$R$56,0))</f>
        <v>1396.1522341348079</v>
      </c>
      <c r="I216" s="18">
        <v>1</v>
      </c>
      <c r="J216" s="18">
        <v>1</v>
      </c>
      <c r="K216" s="14">
        <f t="shared" ca="1" si="23"/>
        <v>0</v>
      </c>
      <c r="M216" s="19" t="str">
        <f t="shared" ca="1" si="21"/>
        <v>INDTDEFFEM-35</v>
      </c>
      <c r="N216" s="23" t="str">
        <f t="shared" ca="1" si="22"/>
        <v>Wholesale and retail Saving Tech-Electric Motors 3.5y</v>
      </c>
      <c r="O216" s="23" t="s">
        <v>32</v>
      </c>
      <c r="P216" s="23" t="s">
        <v>33</v>
      </c>
      <c r="Q216" s="23"/>
      <c r="R216" s="23"/>
      <c r="S216" s="19" t="s">
        <v>34</v>
      </c>
      <c r="V216" s="16" t="str">
        <f t="shared" ca="1" si="24"/>
        <v>TD</v>
      </c>
      <c r="W216" s="14" t="str">
        <f t="shared" ca="1" si="24"/>
        <v>Wholesale and retail</v>
      </c>
      <c r="X216" s="3" t="str">
        <f>'EE investment costs'!D265</f>
        <v>EM-35</v>
      </c>
      <c r="Y216" s="3" t="str">
        <f>'EE investment costs'!E265</f>
        <v>Electric Motors</v>
      </c>
      <c r="AC216" s="123">
        <f>'EE investment costs'!C265</f>
        <v>3.5</v>
      </c>
      <c r="AD216" s="22"/>
    </row>
    <row r="217" spans="2:30">
      <c r="B217" s="14" t="str">
        <f t="shared" ca="1" si="20"/>
        <v>INDTDEFFTF-35</v>
      </c>
      <c r="C217" s="15" t="str">
        <f t="shared" ca="1" si="19"/>
        <v>ITDTF</v>
      </c>
      <c r="D217" s="16">
        <f>'EE investment costs'!$F$15</f>
        <v>2016</v>
      </c>
      <c r="E217" s="14">
        <f>VLOOKUP(X217,'EE investment costs'!$D$56:$R$656,15,0)</f>
        <v>13</v>
      </c>
      <c r="F217" s="17">
        <f ca="1">INDEX('EE investment costs'!$D$56:$R$656,MATCH(X217,'EE investment costs'!$D$56:$D$656,0),MATCH($V$8,'EE investment costs'!$D$56:$R$56,0))</f>
        <v>514.27985244470801</v>
      </c>
      <c r="I217" s="18">
        <v>1</v>
      </c>
      <c r="J217" s="18">
        <v>1</v>
      </c>
      <c r="K217" s="14">
        <f t="shared" ca="1" si="23"/>
        <v>7</v>
      </c>
      <c r="M217" s="19" t="str">
        <f t="shared" ca="1" si="21"/>
        <v>INDTDEFFTF-35</v>
      </c>
      <c r="N217" s="23" t="str">
        <f t="shared" ca="1" si="22"/>
        <v>Wholesale and retail Saving Tech-Haulage Tractors, Trucks, Fishing boats 3.5y</v>
      </c>
      <c r="O217" s="23" t="s">
        <v>32</v>
      </c>
      <c r="P217" s="23" t="s">
        <v>33</v>
      </c>
      <c r="Q217" s="23"/>
      <c r="R217" s="23"/>
      <c r="S217" s="19" t="s">
        <v>34</v>
      </c>
      <c r="V217" s="16" t="str">
        <f t="shared" ca="1" si="24"/>
        <v>TD</v>
      </c>
      <c r="W217" s="14" t="str">
        <f t="shared" ca="1" si="24"/>
        <v>Wholesale and retail</v>
      </c>
      <c r="X217" s="3" t="str">
        <f>'EE investment costs'!D266</f>
        <v>TF-35</v>
      </c>
      <c r="Y217" s="3" t="str">
        <f>'EE investment costs'!E266</f>
        <v>Haulage Tractors, Trucks, Fishing boats</v>
      </c>
      <c r="AC217" s="123">
        <f>'EE investment costs'!C266</f>
        <v>3.5</v>
      </c>
      <c r="AD217" s="22"/>
    </row>
    <row r="218" spans="2:30">
      <c r="B218" s="14" t="str">
        <f t="shared" ca="1" si="20"/>
        <v>INDTDEFFMT-36</v>
      </c>
      <c r="C218" s="15" t="str">
        <f t="shared" ca="1" si="19"/>
        <v>ITDMT</v>
      </c>
      <c r="D218" s="16">
        <f>'EE investment costs'!$F$15</f>
        <v>2016</v>
      </c>
      <c r="E218" s="14">
        <f>VLOOKUP(X218,'EE investment costs'!$D$56:$R$656,15,0)</f>
        <v>5.8</v>
      </c>
      <c r="F218" s="17">
        <f ca="1">INDEX('EE investment costs'!$D$56:$R$656,MATCH(X218,'EE investment costs'!$D$56:$D$656,0),MATCH($V$8,'EE investment costs'!$D$56:$R$56,0))</f>
        <v>565.06667124400008</v>
      </c>
      <c r="I218" s="18">
        <v>1</v>
      </c>
      <c r="J218" s="18">
        <v>1</v>
      </c>
      <c r="K218" s="14">
        <f t="shared" ca="1" si="23"/>
        <v>7</v>
      </c>
      <c r="M218" s="19" t="str">
        <f t="shared" ca="1" si="21"/>
        <v>INDTDEFFMT-36</v>
      </c>
      <c r="N218" s="23" t="str">
        <f t="shared" ca="1" si="22"/>
        <v>Wholesale and retail Saving Tech-Heat Medium Temp. up to 150C 3.6y</v>
      </c>
      <c r="O218" s="23" t="s">
        <v>32</v>
      </c>
      <c r="P218" s="23" t="s">
        <v>33</v>
      </c>
      <c r="Q218" s="23"/>
      <c r="R218" s="23"/>
      <c r="S218" s="19" t="s">
        <v>34</v>
      </c>
      <c r="V218" s="16" t="str">
        <f t="shared" ca="1" si="24"/>
        <v>TD</v>
      </c>
      <c r="W218" s="14" t="str">
        <f t="shared" ca="1" si="24"/>
        <v>Wholesale and retail</v>
      </c>
      <c r="X218" s="3" t="str">
        <f>'EE investment costs'!D267</f>
        <v>MT-36</v>
      </c>
      <c r="Y218" s="3" t="str">
        <f>'EE investment costs'!E267</f>
        <v>Heat Medium Temp. up to 150C</v>
      </c>
      <c r="AC218" s="123">
        <f>'EE investment costs'!C267</f>
        <v>3.6</v>
      </c>
      <c r="AD218" s="22"/>
    </row>
    <row r="219" spans="2:30">
      <c r="B219" s="14" t="str">
        <f t="shared" ca="1" si="20"/>
        <v>INDTDEFFHT-36</v>
      </c>
      <c r="C219" s="15" t="str">
        <f t="shared" ca="1" si="19"/>
        <v>ITDHT</v>
      </c>
      <c r="D219" s="16">
        <f>'EE investment costs'!$F$15</f>
        <v>2016</v>
      </c>
      <c r="E219" s="14">
        <f>VLOOKUP(X219,'EE investment costs'!$D$56:$R$656,15,0)</f>
        <v>4.6399999999999997</v>
      </c>
      <c r="F219" s="17">
        <f ca="1">INDEX('EE investment costs'!$D$56:$R$656,MATCH(X219,'EE investment costs'!$D$56:$D$656,0),MATCH($V$8,'EE investment costs'!$D$56:$R$56,0))</f>
        <v>450.27925102645423</v>
      </c>
      <c r="I219" s="18">
        <v>1</v>
      </c>
      <c r="J219" s="18">
        <v>1</v>
      </c>
      <c r="K219" s="14">
        <f t="shared" ca="1" si="23"/>
        <v>8</v>
      </c>
      <c r="M219" s="19" t="str">
        <f t="shared" ca="1" si="21"/>
        <v>INDTDEFFHT-36</v>
      </c>
      <c r="N219" s="23" t="str">
        <f t="shared" ca="1" si="22"/>
        <v>Wholesale and retail Saving Tech-Heat High Temp. over 150C 3.6y</v>
      </c>
      <c r="O219" s="23" t="s">
        <v>32</v>
      </c>
      <c r="P219" s="23" t="s">
        <v>33</v>
      </c>
      <c r="Q219" s="23"/>
      <c r="R219" s="23"/>
      <c r="S219" s="19" t="s">
        <v>34</v>
      </c>
      <c r="V219" s="16" t="str">
        <f t="shared" ca="1" si="24"/>
        <v>TD</v>
      </c>
      <c r="W219" s="14" t="str">
        <f t="shared" ca="1" si="24"/>
        <v>Wholesale and retail</v>
      </c>
      <c r="X219" s="3" t="str">
        <f>'EE investment costs'!D268</f>
        <v>HT-36</v>
      </c>
      <c r="Y219" s="3" t="str">
        <f>'EE investment costs'!E268</f>
        <v>Heat High Temp. over 150C</v>
      </c>
      <c r="AC219" s="123">
        <f>'EE investment costs'!C268</f>
        <v>3.6</v>
      </c>
      <c r="AD219" s="22"/>
    </row>
    <row r="220" spans="2:30">
      <c r="B220" s="14" t="str">
        <f t="shared" ca="1" si="20"/>
        <v>INDTDEFFRH-36</v>
      </c>
      <c r="C220" s="15" t="str">
        <f t="shared" ca="1" si="19"/>
        <v>ITDRH</v>
      </c>
      <c r="D220" s="16">
        <f>'EE investment costs'!$F$15</f>
        <v>2016</v>
      </c>
      <c r="E220" s="14">
        <f>VLOOKUP(X220,'EE investment costs'!$D$56:$R$656,15,0)</f>
        <v>16</v>
      </c>
      <c r="F220" s="17">
        <f ca="1">INDEX('EE investment costs'!$D$56:$R$656,MATCH(X220,'EE investment costs'!$D$56:$D$656,0),MATCH($V$8,'EE investment costs'!$D$56:$R$56,0))</f>
        <v>37.032830258035574</v>
      </c>
      <c r="I220" s="18">
        <v>1</v>
      </c>
      <c r="J220" s="18">
        <v>1</v>
      </c>
      <c r="K220" s="14">
        <f t="shared" ca="1" si="23"/>
        <v>8</v>
      </c>
      <c r="M220" s="19" t="str">
        <f t="shared" ca="1" si="21"/>
        <v>INDTDEFFRH-36</v>
      </c>
      <c r="N220" s="23" t="str">
        <f t="shared" ca="1" si="22"/>
        <v>Wholesale and retail Saving Tech-Heat Room Heat 3.6y</v>
      </c>
      <c r="O220" s="23" t="s">
        <v>32</v>
      </c>
      <c r="P220" s="23" t="s">
        <v>33</v>
      </c>
      <c r="Q220" s="23"/>
      <c r="R220" s="23"/>
      <c r="S220" s="19" t="s">
        <v>34</v>
      </c>
      <c r="V220" s="16" t="str">
        <f t="shared" ca="1" si="24"/>
        <v>TD</v>
      </c>
      <c r="W220" s="14" t="str">
        <f t="shared" ca="1" si="24"/>
        <v>Wholesale and retail</v>
      </c>
      <c r="X220" s="3" t="str">
        <f>'EE investment costs'!D269</f>
        <v>RH-36</v>
      </c>
      <c r="Y220" s="3" t="str">
        <f>'EE investment costs'!E269</f>
        <v>Heat Room Heat</v>
      </c>
      <c r="AC220" s="123">
        <f>'EE investment costs'!C269</f>
        <v>3.6</v>
      </c>
      <c r="AD220" s="22"/>
    </row>
    <row r="221" spans="2:30">
      <c r="B221" s="14" t="str">
        <f t="shared" ca="1" si="20"/>
        <v>INDTDEFFLA-36</v>
      </c>
      <c r="C221" s="15" t="str">
        <f t="shared" ca="1" si="19"/>
        <v>ITDLA</v>
      </c>
      <c r="D221" s="16">
        <f>'EE investment costs'!$F$15</f>
        <v>2016</v>
      </c>
      <c r="E221" s="14">
        <f>VLOOKUP(X221,'EE investment costs'!$D$56:$R$656,15,0)</f>
        <v>3.8079999999999998</v>
      </c>
      <c r="F221" s="17">
        <f ca="1">INDEX('EE investment costs'!$D$56:$R$656,MATCH(X221,'EE investment costs'!$D$56:$D$656,0),MATCH($V$8,'EE investment costs'!$D$56:$R$56,0))</f>
        <v>1509.130823835297</v>
      </c>
      <c r="I221" s="18">
        <v>1</v>
      </c>
      <c r="J221" s="18">
        <v>1</v>
      </c>
      <c r="K221" s="14">
        <f t="shared" ca="1" si="23"/>
        <v>0</v>
      </c>
      <c r="M221" s="19" t="str">
        <f t="shared" ca="1" si="21"/>
        <v>INDTDEFFLA-36</v>
      </c>
      <c r="N221" s="23" t="str">
        <f t="shared" ca="1" si="22"/>
        <v>Wholesale and retail Saving Tech-Light 3.6y</v>
      </c>
      <c r="O221" s="23" t="s">
        <v>32</v>
      </c>
      <c r="P221" s="23" t="s">
        <v>33</v>
      </c>
      <c r="Q221" s="23"/>
      <c r="R221" s="23"/>
      <c r="S221" s="19" t="s">
        <v>34</v>
      </c>
      <c r="V221" s="16" t="str">
        <f t="shared" ca="1" si="24"/>
        <v>TD</v>
      </c>
      <c r="W221" s="14" t="str">
        <f t="shared" ca="1" si="24"/>
        <v>Wholesale and retail</v>
      </c>
      <c r="X221" s="3" t="str">
        <f>'EE investment costs'!D270</f>
        <v>LA-36</v>
      </c>
      <c r="Y221" s="3" t="str">
        <f>'EE investment costs'!E270</f>
        <v>Light</v>
      </c>
      <c r="AC221" s="123">
        <f>'EE investment costs'!C270</f>
        <v>3.6</v>
      </c>
      <c r="AD221" s="22"/>
    </row>
    <row r="222" spans="2:30">
      <c r="B222" s="14" t="str">
        <f t="shared" ca="1" si="20"/>
        <v>INDTDEFFEM-36</v>
      </c>
      <c r="C222" s="15" t="str">
        <f t="shared" ca="1" si="19"/>
        <v>ITDEM</v>
      </c>
      <c r="D222" s="16">
        <f>'EE investment costs'!$F$15</f>
        <v>2016</v>
      </c>
      <c r="E222" s="14">
        <f>VLOOKUP(X222,'EE investment costs'!$D$56:$R$656,15,0)</f>
        <v>3.9984000000000002</v>
      </c>
      <c r="F222" s="17">
        <f ca="1">INDEX('EE investment costs'!$D$56:$R$656,MATCH(X222,'EE investment costs'!$D$56:$D$656,0),MATCH($V$8,'EE investment costs'!$D$56:$R$56,0))</f>
        <v>1423.8389707537267</v>
      </c>
      <c r="I222" s="18">
        <v>1</v>
      </c>
      <c r="J222" s="18">
        <v>1</v>
      </c>
      <c r="K222" s="14">
        <f t="shared" ca="1" si="23"/>
        <v>0</v>
      </c>
      <c r="M222" s="19" t="str">
        <f t="shared" ca="1" si="21"/>
        <v>INDTDEFFEM-36</v>
      </c>
      <c r="N222" s="23" t="str">
        <f t="shared" ca="1" si="22"/>
        <v>Wholesale and retail Saving Tech-Electric Motors 3.6y</v>
      </c>
      <c r="O222" s="23" t="s">
        <v>32</v>
      </c>
      <c r="P222" s="23" t="s">
        <v>33</v>
      </c>
      <c r="Q222" s="23"/>
      <c r="R222" s="23"/>
      <c r="S222" s="19" t="s">
        <v>34</v>
      </c>
      <c r="V222" s="16" t="str">
        <f t="shared" ca="1" si="24"/>
        <v>TD</v>
      </c>
      <c r="W222" s="14" t="str">
        <f t="shared" ca="1" si="24"/>
        <v>Wholesale and retail</v>
      </c>
      <c r="X222" s="3" t="str">
        <f>'EE investment costs'!D271</f>
        <v>EM-36</v>
      </c>
      <c r="Y222" s="3" t="str">
        <f>'EE investment costs'!E271</f>
        <v>Electric Motors</v>
      </c>
      <c r="AC222" s="123">
        <f>'EE investment costs'!C271</f>
        <v>3.6</v>
      </c>
      <c r="AD222" s="22"/>
    </row>
    <row r="223" spans="2:30">
      <c r="B223" s="14" t="str">
        <f t="shared" ca="1" si="20"/>
        <v>INDTDEFFTF-36</v>
      </c>
      <c r="C223" s="15" t="str">
        <f t="shared" ca="1" si="19"/>
        <v>ITDTF</v>
      </c>
      <c r="D223" s="16">
        <f>'EE investment costs'!$F$15</f>
        <v>2016</v>
      </c>
      <c r="E223" s="14">
        <f>VLOOKUP(X223,'EE investment costs'!$D$56:$R$656,15,0)</f>
        <v>13.4</v>
      </c>
      <c r="F223" s="17">
        <f ca="1">INDEX('EE investment costs'!$D$56:$R$656,MATCH(X223,'EE investment costs'!$D$56:$D$656,0),MATCH($V$8,'EE investment costs'!$D$56:$R$56,0))</f>
        <v>528.97356251455687</v>
      </c>
      <c r="I223" s="18">
        <v>1</v>
      </c>
      <c r="J223" s="18">
        <v>1</v>
      </c>
      <c r="K223" s="14">
        <f t="shared" ca="1" si="23"/>
        <v>7</v>
      </c>
      <c r="M223" s="19" t="str">
        <f t="shared" ca="1" si="21"/>
        <v>INDTDEFFTF-36</v>
      </c>
      <c r="N223" s="23" t="str">
        <f t="shared" ca="1" si="22"/>
        <v>Wholesale and retail Saving Tech-Haulage Tractors, Trucks, Fishing boats 3.6y</v>
      </c>
      <c r="O223" s="23" t="s">
        <v>32</v>
      </c>
      <c r="P223" s="23" t="s">
        <v>33</v>
      </c>
      <c r="Q223" s="23"/>
      <c r="R223" s="23"/>
      <c r="S223" s="19" t="s">
        <v>34</v>
      </c>
      <c r="V223" s="16" t="str">
        <f t="shared" ca="1" si="24"/>
        <v>TD</v>
      </c>
      <c r="W223" s="14" t="str">
        <f t="shared" ca="1" si="24"/>
        <v>Wholesale and retail</v>
      </c>
      <c r="X223" s="3" t="str">
        <f>'EE investment costs'!D272</f>
        <v>TF-36</v>
      </c>
      <c r="Y223" s="3" t="str">
        <f>'EE investment costs'!E272</f>
        <v>Haulage Tractors, Trucks, Fishing boats</v>
      </c>
      <c r="AC223" s="123">
        <f>'EE investment costs'!C272</f>
        <v>3.6</v>
      </c>
      <c r="AD223" s="22"/>
    </row>
    <row r="224" spans="2:30">
      <c r="B224" s="14" t="str">
        <f t="shared" ca="1" si="20"/>
        <v>INDTDEFFMT-37</v>
      </c>
      <c r="C224" s="15" t="str">
        <f t="shared" ca="1" si="19"/>
        <v>ITDMT</v>
      </c>
      <c r="D224" s="16">
        <f>'EE investment costs'!$F$15</f>
        <v>2016</v>
      </c>
      <c r="E224" s="14">
        <f>VLOOKUP(X224,'EE investment costs'!$D$56:$R$656,15,0)</f>
        <v>5.85</v>
      </c>
      <c r="F224" s="17">
        <f ca="1">INDEX('EE investment costs'!$D$56:$R$656,MATCH(X224,'EE investment costs'!$D$56:$D$656,0),MATCH($V$8,'EE investment costs'!$D$56:$R$56,0))</f>
        <v>577.35805776783729</v>
      </c>
      <c r="I224" s="18">
        <v>1</v>
      </c>
      <c r="J224" s="18">
        <v>1</v>
      </c>
      <c r="K224" s="14">
        <f t="shared" ca="1" si="23"/>
        <v>7</v>
      </c>
      <c r="L224" s="26"/>
      <c r="M224" s="19" t="str">
        <f t="shared" ca="1" si="21"/>
        <v>INDTDEFFMT-37</v>
      </c>
      <c r="N224" s="23" t="str">
        <f t="shared" ca="1" si="22"/>
        <v>Wholesale and retail Saving Tech-Heat Medium Temp. up to 150C 3.7y</v>
      </c>
      <c r="O224" s="23" t="s">
        <v>32</v>
      </c>
      <c r="P224" s="23" t="s">
        <v>33</v>
      </c>
      <c r="Q224" s="23"/>
      <c r="R224" s="23"/>
      <c r="S224" s="19" t="s">
        <v>34</v>
      </c>
      <c r="V224" s="16" t="str">
        <f t="shared" ca="1" si="24"/>
        <v>TD</v>
      </c>
      <c r="W224" s="14" t="str">
        <f t="shared" ca="1" si="24"/>
        <v>Wholesale and retail</v>
      </c>
      <c r="X224" s="3" t="str">
        <f>'EE investment costs'!D273</f>
        <v>MT-37</v>
      </c>
      <c r="Y224" s="3" t="str">
        <f>'EE investment costs'!E273</f>
        <v>Heat Medium Temp. up to 150C</v>
      </c>
      <c r="AC224" s="123">
        <f>'EE investment costs'!C273</f>
        <v>3.7</v>
      </c>
      <c r="AD224" s="22"/>
    </row>
    <row r="225" spans="2:30">
      <c r="B225" s="14" t="str">
        <f t="shared" ca="1" si="20"/>
        <v>INDTDEFFHT-37</v>
      </c>
      <c r="C225" s="15" t="str">
        <f t="shared" ca="1" si="19"/>
        <v>ITDHT</v>
      </c>
      <c r="D225" s="16">
        <f>'EE investment costs'!$F$15</f>
        <v>2016</v>
      </c>
      <c r="E225" s="14">
        <f>VLOOKUP(X225,'EE investment costs'!$D$56:$R$656,15,0)</f>
        <v>4.68</v>
      </c>
      <c r="F225" s="17">
        <f ca="1">INDEX('EE investment costs'!$D$56:$R$656,MATCH(X225,'EE investment costs'!$D$56:$D$656,0),MATCH($V$8,'EE investment costs'!$D$56:$R$56,0))</f>
        <v>456.66361204709767</v>
      </c>
      <c r="I225" s="18">
        <v>1</v>
      </c>
      <c r="J225" s="18">
        <v>1</v>
      </c>
      <c r="K225" s="14">
        <f t="shared" ca="1" si="23"/>
        <v>8</v>
      </c>
      <c r="L225" s="26"/>
      <c r="M225" s="19" t="str">
        <f t="shared" ca="1" si="21"/>
        <v>INDTDEFFHT-37</v>
      </c>
      <c r="N225" s="23" t="str">
        <f t="shared" ca="1" si="22"/>
        <v>Wholesale and retail Saving Tech-Heat High Temp. over 150C 3.7y</v>
      </c>
      <c r="O225" s="23" t="s">
        <v>32</v>
      </c>
      <c r="P225" s="23" t="s">
        <v>33</v>
      </c>
      <c r="Q225" s="23"/>
      <c r="R225" s="23"/>
      <c r="S225" s="19" t="s">
        <v>34</v>
      </c>
      <c r="V225" s="16" t="str">
        <f t="shared" ca="1" si="24"/>
        <v>TD</v>
      </c>
      <c r="W225" s="14" t="str">
        <f t="shared" ca="1" si="24"/>
        <v>Wholesale and retail</v>
      </c>
      <c r="X225" s="3" t="str">
        <f>'EE investment costs'!D274</f>
        <v>HT-37</v>
      </c>
      <c r="Y225" s="3" t="str">
        <f>'EE investment costs'!E274</f>
        <v>Heat High Temp. over 150C</v>
      </c>
      <c r="AC225" s="123">
        <f>'EE investment costs'!C274</f>
        <v>3.7</v>
      </c>
      <c r="AD225" s="22"/>
    </row>
    <row r="226" spans="2:30">
      <c r="B226" s="14" t="str">
        <f t="shared" ca="1" si="20"/>
        <v>INDTDEFFRH-37</v>
      </c>
      <c r="C226" s="15" t="str">
        <f t="shared" ca="1" si="19"/>
        <v>ITDRH</v>
      </c>
      <c r="D226" s="16">
        <f>'EE investment costs'!$F$15</f>
        <v>2016</v>
      </c>
      <c r="E226" s="14">
        <f>VLOOKUP(X226,'EE investment costs'!$D$56:$R$656,15,0)</f>
        <v>16</v>
      </c>
      <c r="F226" s="17">
        <f ca="1">INDEX('EE investment costs'!$D$56:$R$656,MATCH(X226,'EE investment costs'!$D$56:$D$656,0),MATCH($V$8,'EE investment costs'!$D$56:$R$56,0))</f>
        <v>74.065660516071148</v>
      </c>
      <c r="I226" s="18">
        <v>1</v>
      </c>
      <c r="J226" s="18">
        <v>1</v>
      </c>
      <c r="K226" s="14">
        <f t="shared" ca="1" si="23"/>
        <v>8</v>
      </c>
      <c r="L226" s="26"/>
      <c r="M226" s="19" t="str">
        <f t="shared" ca="1" si="21"/>
        <v>INDTDEFFRH-37</v>
      </c>
      <c r="N226" s="23" t="str">
        <f t="shared" ca="1" si="22"/>
        <v>Wholesale and retail Saving Tech-Heat Room Heat 3.7y</v>
      </c>
      <c r="O226" s="23" t="s">
        <v>32</v>
      </c>
      <c r="P226" s="23" t="s">
        <v>33</v>
      </c>
      <c r="Q226" s="23"/>
      <c r="R226" s="23"/>
      <c r="S226" s="19" t="s">
        <v>34</v>
      </c>
      <c r="V226" s="16" t="str">
        <f t="shared" ca="1" si="24"/>
        <v>TD</v>
      </c>
      <c r="W226" s="14" t="str">
        <f t="shared" ca="1" si="24"/>
        <v>Wholesale and retail</v>
      </c>
      <c r="X226" s="3" t="str">
        <f>'EE investment costs'!D275</f>
        <v>RH-37</v>
      </c>
      <c r="Y226" s="3" t="str">
        <f>'EE investment costs'!E275</f>
        <v>Heat Room Heat</v>
      </c>
      <c r="AC226" s="123">
        <f>'EE investment costs'!C275</f>
        <v>3.7</v>
      </c>
      <c r="AD226" s="22"/>
    </row>
    <row r="227" spans="2:30">
      <c r="B227" s="14" t="str">
        <f t="shared" ca="1" si="20"/>
        <v>INDTDEFFLA-37</v>
      </c>
      <c r="C227" s="15" t="str">
        <f t="shared" ca="1" si="19"/>
        <v>ITDLA</v>
      </c>
      <c r="D227" s="16">
        <f>'EE investment costs'!$F$15</f>
        <v>2016</v>
      </c>
      <c r="E227" s="14">
        <f>VLOOKUP(X227,'EE investment costs'!$D$56:$R$656,15,0)</f>
        <v>3.8334999999999999</v>
      </c>
      <c r="F227" s="17">
        <f ca="1">INDEX('EE investment costs'!$D$56:$R$656,MATCH(X227,'EE investment costs'!$D$56:$D$656,0),MATCH($V$8,'EE investment costs'!$D$56:$R$56,0))</f>
        <v>1524.5088573319092</v>
      </c>
      <c r="I227" s="18">
        <v>1</v>
      </c>
      <c r="J227" s="18">
        <v>1</v>
      </c>
      <c r="K227" s="14">
        <f t="shared" ca="1" si="23"/>
        <v>0</v>
      </c>
      <c r="L227" s="26"/>
      <c r="M227" s="19" t="str">
        <f t="shared" ca="1" si="21"/>
        <v>INDTDEFFLA-37</v>
      </c>
      <c r="N227" s="23" t="str">
        <f t="shared" ca="1" si="22"/>
        <v>Wholesale and retail Saving Tech-Light 3.7y</v>
      </c>
      <c r="O227" s="23" t="s">
        <v>32</v>
      </c>
      <c r="P227" s="23" t="s">
        <v>33</v>
      </c>
      <c r="Q227" s="23"/>
      <c r="R227" s="23"/>
      <c r="S227" s="19" t="s">
        <v>34</v>
      </c>
      <c r="V227" s="16" t="str">
        <f t="shared" ca="1" si="24"/>
        <v>TD</v>
      </c>
      <c r="W227" s="14" t="str">
        <f t="shared" ca="1" si="24"/>
        <v>Wholesale and retail</v>
      </c>
      <c r="X227" s="3" t="str">
        <f>'EE investment costs'!D276</f>
        <v>LA-37</v>
      </c>
      <c r="Y227" s="3" t="str">
        <f>'EE investment costs'!E276</f>
        <v>Light</v>
      </c>
      <c r="AC227" s="123">
        <f>'EE investment costs'!C276</f>
        <v>3.7</v>
      </c>
      <c r="AD227" s="22"/>
    </row>
    <row r="228" spans="2:30">
      <c r="B228" s="14" t="str">
        <f t="shared" ca="1" si="20"/>
        <v>INDTDEFFEM-37</v>
      </c>
      <c r="C228" s="15" t="str">
        <f t="shared" ca="1" si="19"/>
        <v>ITDEM</v>
      </c>
      <c r="D228" s="16">
        <f>'EE investment costs'!$F$15</f>
        <v>2016</v>
      </c>
      <c r="E228" s="14">
        <f>VLOOKUP(X228,'EE investment costs'!$D$56:$R$656,15,0)</f>
        <v>4.0251749999999999</v>
      </c>
      <c r="F228" s="17">
        <f ca="1">INDEX('EE investment costs'!$D$56:$R$656,MATCH(X228,'EE investment costs'!$D$56:$D$656,0),MATCH($V$8,'EE investment costs'!$D$56:$R$56,0))</f>
        <v>1451.5257073726455</v>
      </c>
      <c r="I228" s="18">
        <v>1</v>
      </c>
      <c r="J228" s="18">
        <v>1</v>
      </c>
      <c r="K228" s="14">
        <f t="shared" ca="1" si="23"/>
        <v>0</v>
      </c>
      <c r="L228" s="26"/>
      <c r="M228" s="19" t="str">
        <f t="shared" ca="1" si="21"/>
        <v>INDTDEFFEM-37</v>
      </c>
      <c r="N228" s="23" t="str">
        <f t="shared" ca="1" si="22"/>
        <v>Wholesale and retail Saving Tech-Electric Motors 3.7y</v>
      </c>
      <c r="O228" s="23" t="s">
        <v>32</v>
      </c>
      <c r="P228" s="23" t="s">
        <v>33</v>
      </c>
      <c r="Q228" s="23"/>
      <c r="R228" s="23"/>
      <c r="S228" s="19" t="s">
        <v>34</v>
      </c>
      <c r="V228" s="16" t="str">
        <f t="shared" ca="1" si="24"/>
        <v>TD</v>
      </c>
      <c r="W228" s="14" t="str">
        <f t="shared" ca="1" si="24"/>
        <v>Wholesale and retail</v>
      </c>
      <c r="X228" s="3" t="str">
        <f>'EE investment costs'!D277</f>
        <v>EM-37</v>
      </c>
      <c r="Y228" s="3" t="str">
        <f>'EE investment costs'!E277</f>
        <v>Electric Motors</v>
      </c>
      <c r="AC228" s="123">
        <f>'EE investment costs'!C277</f>
        <v>3.7</v>
      </c>
      <c r="AD228" s="22"/>
    </row>
    <row r="229" spans="2:30">
      <c r="B229" s="14" t="str">
        <f t="shared" ca="1" si="20"/>
        <v>INDTDEFFTF-37</v>
      </c>
      <c r="C229" s="15" t="str">
        <f t="shared" ca="1" si="19"/>
        <v>ITDTF</v>
      </c>
      <c r="D229" s="16">
        <f>'EE investment costs'!$F$15</f>
        <v>2016</v>
      </c>
      <c r="E229" s="14">
        <f>VLOOKUP(X229,'EE investment costs'!$D$56:$R$656,15,0)</f>
        <v>13.8</v>
      </c>
      <c r="F229" s="17">
        <f ca="1">INDEX('EE investment costs'!$D$56:$R$656,MATCH(X229,'EE investment costs'!$D$56:$D$656,0),MATCH($V$8,'EE investment costs'!$D$56:$R$56,0))</f>
        <v>543.66727258440562</v>
      </c>
      <c r="I229" s="18">
        <v>1</v>
      </c>
      <c r="J229" s="18">
        <v>1</v>
      </c>
      <c r="K229" s="14">
        <f t="shared" ca="1" si="23"/>
        <v>7</v>
      </c>
      <c r="L229" s="26"/>
      <c r="M229" s="19" t="str">
        <f t="shared" ca="1" si="21"/>
        <v>INDTDEFFTF-37</v>
      </c>
      <c r="N229" s="23" t="str">
        <f t="shared" ca="1" si="22"/>
        <v>Wholesale and retail Saving Tech-Haulage Tractors, Trucks, Fishing boats 3.7y</v>
      </c>
      <c r="O229" s="23" t="s">
        <v>32</v>
      </c>
      <c r="P229" s="23" t="s">
        <v>33</v>
      </c>
      <c r="Q229" s="23"/>
      <c r="R229" s="23"/>
      <c r="S229" s="19" t="s">
        <v>34</v>
      </c>
      <c r="V229" s="16" t="str">
        <f t="shared" ca="1" si="24"/>
        <v>TD</v>
      </c>
      <c r="W229" s="14" t="str">
        <f t="shared" ca="1" si="24"/>
        <v>Wholesale and retail</v>
      </c>
      <c r="X229" s="3" t="str">
        <f>'EE investment costs'!D278</f>
        <v>TF-37</v>
      </c>
      <c r="Y229" s="3" t="str">
        <f>'EE investment costs'!E278</f>
        <v>Haulage Tractors, Trucks, Fishing boats</v>
      </c>
      <c r="AC229" s="123">
        <f>'EE investment costs'!C278</f>
        <v>3.7</v>
      </c>
      <c r="AD229" s="22"/>
    </row>
    <row r="230" spans="2:30">
      <c r="B230" s="14" t="str">
        <f t="shared" ca="1" si="20"/>
        <v>INDTDEFFMT-38</v>
      </c>
      <c r="C230" s="15" t="str">
        <f t="shared" ca="1" si="19"/>
        <v>ITDMT</v>
      </c>
      <c r="D230" s="16">
        <f>'EE investment costs'!$F$15</f>
        <v>2016</v>
      </c>
      <c r="E230" s="14">
        <f>VLOOKUP(X230,'EE investment costs'!$D$56:$R$656,15,0)</f>
        <v>5.9</v>
      </c>
      <c r="F230" s="17">
        <f ca="1">INDEX('EE investment costs'!$D$56:$R$656,MATCH(X230,'EE investment costs'!$D$56:$D$656,0),MATCH($V$8,'EE investment costs'!$D$56:$R$56,0))</f>
        <v>589.64944429167463</v>
      </c>
      <c r="I230" s="18">
        <v>1</v>
      </c>
      <c r="J230" s="18">
        <v>1</v>
      </c>
      <c r="K230" s="14">
        <f t="shared" ca="1" si="23"/>
        <v>7</v>
      </c>
      <c r="L230" s="26"/>
      <c r="M230" s="19" t="str">
        <f t="shared" ca="1" si="21"/>
        <v>INDTDEFFMT-38</v>
      </c>
      <c r="N230" s="23" t="str">
        <f t="shared" ca="1" si="22"/>
        <v>Wholesale and retail Saving Tech-Heat Medium Temp. up to 150C 3.8y</v>
      </c>
      <c r="O230" s="23" t="s">
        <v>32</v>
      </c>
      <c r="P230" s="23" t="s">
        <v>33</v>
      </c>
      <c r="Q230" s="23"/>
      <c r="R230" s="23"/>
      <c r="S230" s="19" t="s">
        <v>34</v>
      </c>
      <c r="V230" s="16" t="str">
        <f t="shared" ca="1" si="24"/>
        <v>TD</v>
      </c>
      <c r="W230" s="14" t="str">
        <f t="shared" ca="1" si="24"/>
        <v>Wholesale and retail</v>
      </c>
      <c r="X230" s="3" t="str">
        <f>'EE investment costs'!D279</f>
        <v>MT-38</v>
      </c>
      <c r="Y230" s="3" t="str">
        <f>'EE investment costs'!E279</f>
        <v>Heat Medium Temp. up to 150C</v>
      </c>
      <c r="AC230" s="123">
        <f>'EE investment costs'!C279</f>
        <v>3.8</v>
      </c>
      <c r="AD230" s="22"/>
    </row>
    <row r="231" spans="2:30">
      <c r="B231" s="14" t="str">
        <f t="shared" ca="1" si="20"/>
        <v>INDTDEFFHT-38</v>
      </c>
      <c r="C231" s="15" t="str">
        <f t="shared" ca="1" si="19"/>
        <v>ITDHT</v>
      </c>
      <c r="D231" s="16">
        <f>'EE investment costs'!$F$15</f>
        <v>2016</v>
      </c>
      <c r="E231" s="14">
        <f>VLOOKUP(X231,'EE investment costs'!$D$56:$R$656,15,0)</f>
        <v>4.7199999999999989</v>
      </c>
      <c r="F231" s="17">
        <f ca="1">INDEX('EE investment costs'!$D$56:$R$656,MATCH(X231,'EE investment costs'!$D$56:$D$656,0),MATCH($V$8,'EE investment costs'!$D$56:$R$56,0))</f>
        <v>463.04797306774117</v>
      </c>
      <c r="I231" s="18">
        <v>1</v>
      </c>
      <c r="J231" s="18">
        <v>1</v>
      </c>
      <c r="K231" s="14">
        <f t="shared" ca="1" si="23"/>
        <v>8</v>
      </c>
      <c r="L231" s="26"/>
      <c r="M231" s="19" t="str">
        <f t="shared" ca="1" si="21"/>
        <v>INDTDEFFHT-38</v>
      </c>
      <c r="N231" s="23" t="str">
        <f t="shared" ca="1" si="22"/>
        <v>Wholesale and retail Saving Tech-Heat High Temp. over 150C 3.8y</v>
      </c>
      <c r="O231" s="23" t="s">
        <v>32</v>
      </c>
      <c r="P231" s="23" t="s">
        <v>33</v>
      </c>
      <c r="Q231" s="23"/>
      <c r="R231" s="23"/>
      <c r="S231" s="19" t="s">
        <v>34</v>
      </c>
      <c r="V231" s="16" t="str">
        <f t="shared" ca="1" si="24"/>
        <v>TD</v>
      </c>
      <c r="W231" s="14" t="str">
        <f t="shared" ca="1" si="24"/>
        <v>Wholesale and retail</v>
      </c>
      <c r="X231" s="3" t="str">
        <f>'EE investment costs'!D280</f>
        <v>HT-38</v>
      </c>
      <c r="Y231" s="3" t="str">
        <f>'EE investment costs'!E280</f>
        <v>Heat High Temp. over 150C</v>
      </c>
      <c r="AC231" s="123">
        <f>'EE investment costs'!C280</f>
        <v>3.8</v>
      </c>
      <c r="AD231" s="22"/>
    </row>
    <row r="232" spans="2:30">
      <c r="B232" s="14" t="str">
        <f t="shared" ca="1" si="20"/>
        <v>INDTDEFFRH-38</v>
      </c>
      <c r="C232" s="15" t="str">
        <f t="shared" ca="1" si="19"/>
        <v>ITDRH</v>
      </c>
      <c r="D232" s="16">
        <f>'EE investment costs'!$F$15</f>
        <v>2016</v>
      </c>
      <c r="E232" s="14">
        <f>VLOOKUP(X232,'EE investment costs'!$D$56:$R$656,15,0)</f>
        <v>16</v>
      </c>
      <c r="F232" s="17">
        <f ca="1">INDEX('EE investment costs'!$D$56:$R$656,MATCH(X232,'EE investment costs'!$D$56:$D$656,0),MATCH($V$8,'EE investment costs'!$D$56:$R$56,0))</f>
        <v>111.09849077410645</v>
      </c>
      <c r="I232" s="18">
        <v>1</v>
      </c>
      <c r="J232" s="18">
        <v>1</v>
      </c>
      <c r="K232" s="14">
        <f t="shared" ca="1" si="23"/>
        <v>8</v>
      </c>
      <c r="L232" s="26"/>
      <c r="M232" s="19" t="str">
        <f t="shared" ca="1" si="21"/>
        <v>INDTDEFFRH-38</v>
      </c>
      <c r="N232" s="23" t="str">
        <f t="shared" ca="1" si="22"/>
        <v>Wholesale and retail Saving Tech-Heat Room Heat 3.8y</v>
      </c>
      <c r="O232" s="23" t="s">
        <v>32</v>
      </c>
      <c r="P232" s="23" t="s">
        <v>33</v>
      </c>
      <c r="Q232" s="23"/>
      <c r="R232" s="23"/>
      <c r="S232" s="19" t="s">
        <v>34</v>
      </c>
      <c r="V232" s="16" t="str">
        <f t="shared" ca="1" si="24"/>
        <v>TD</v>
      </c>
      <c r="W232" s="14" t="str">
        <f t="shared" ca="1" si="24"/>
        <v>Wholesale and retail</v>
      </c>
      <c r="X232" s="3" t="str">
        <f>'EE investment costs'!D281</f>
        <v>RH-38</v>
      </c>
      <c r="Y232" s="3" t="str">
        <f>'EE investment costs'!E281</f>
        <v>Heat Room Heat</v>
      </c>
      <c r="AC232" s="123">
        <f>'EE investment costs'!C281</f>
        <v>3.8</v>
      </c>
      <c r="AD232" s="22"/>
    </row>
    <row r="233" spans="2:30">
      <c r="B233" s="14" t="str">
        <f t="shared" ca="1" si="20"/>
        <v>INDTDEFFLA-38</v>
      </c>
      <c r="C233" s="15" t="str">
        <f t="shared" ca="1" si="19"/>
        <v>ITDLA</v>
      </c>
      <c r="D233" s="16">
        <f>'EE investment costs'!$F$15</f>
        <v>2016</v>
      </c>
      <c r="E233" s="14">
        <f>VLOOKUP(X233,'EE investment costs'!$D$56:$R$656,15,0)</f>
        <v>3.8589999999999995</v>
      </c>
      <c r="F233" s="17">
        <f ca="1">INDEX('EE investment costs'!$D$56:$R$656,MATCH(X233,'EE investment costs'!$D$56:$D$656,0),MATCH($V$8,'EE investment costs'!$D$56:$R$56,0))</f>
        <v>1539.8868908285212</v>
      </c>
      <c r="I233" s="18">
        <v>1</v>
      </c>
      <c r="J233" s="18">
        <v>1</v>
      </c>
      <c r="K233" s="14">
        <f t="shared" ca="1" si="23"/>
        <v>0</v>
      </c>
      <c r="L233" s="26"/>
      <c r="M233" s="19" t="str">
        <f t="shared" ca="1" si="21"/>
        <v>INDTDEFFLA-38</v>
      </c>
      <c r="N233" s="23" t="str">
        <f t="shared" ca="1" si="22"/>
        <v>Wholesale and retail Saving Tech-Light 3.8y</v>
      </c>
      <c r="O233" s="23" t="s">
        <v>32</v>
      </c>
      <c r="P233" s="23" t="s">
        <v>33</v>
      </c>
      <c r="Q233" s="23"/>
      <c r="R233" s="23"/>
      <c r="S233" s="19" t="s">
        <v>34</v>
      </c>
      <c r="V233" s="16" t="str">
        <f t="shared" ca="1" si="24"/>
        <v>TD</v>
      </c>
      <c r="W233" s="14" t="str">
        <f t="shared" ca="1" si="24"/>
        <v>Wholesale and retail</v>
      </c>
      <c r="X233" s="3" t="str">
        <f>'EE investment costs'!D282</f>
        <v>LA-38</v>
      </c>
      <c r="Y233" s="3" t="str">
        <f>'EE investment costs'!E282</f>
        <v>Light</v>
      </c>
      <c r="AC233" s="123">
        <f>'EE investment costs'!C282</f>
        <v>3.8</v>
      </c>
      <c r="AD233" s="22"/>
    </row>
    <row r="234" spans="2:30">
      <c r="B234" s="14" t="str">
        <f t="shared" ca="1" si="20"/>
        <v>INDTDEFFEM-38</v>
      </c>
      <c r="C234" s="15" t="str">
        <f t="shared" ca="1" si="19"/>
        <v>ITDEM</v>
      </c>
      <c r="D234" s="16">
        <f>'EE investment costs'!$F$15</f>
        <v>2016</v>
      </c>
      <c r="E234" s="14">
        <f>VLOOKUP(X234,'EE investment costs'!$D$56:$R$656,15,0)</f>
        <v>4.0519499999999997</v>
      </c>
      <c r="F234" s="17">
        <f ca="1">INDEX('EE investment costs'!$D$56:$R$656,MATCH(X234,'EE investment costs'!$D$56:$D$656,0),MATCH($V$8,'EE investment costs'!$D$56:$R$56,0))</f>
        <v>1479.2124439915644</v>
      </c>
      <c r="I234" s="18">
        <v>1</v>
      </c>
      <c r="J234" s="18">
        <v>1</v>
      </c>
      <c r="K234" s="14">
        <f t="shared" ca="1" si="23"/>
        <v>0</v>
      </c>
      <c r="L234" s="26"/>
      <c r="M234" s="19" t="str">
        <f t="shared" ca="1" si="21"/>
        <v>INDTDEFFEM-38</v>
      </c>
      <c r="N234" s="23" t="str">
        <f t="shared" ca="1" si="22"/>
        <v>Wholesale and retail Saving Tech-Electric Motors 3.8y</v>
      </c>
      <c r="O234" s="23" t="s">
        <v>32</v>
      </c>
      <c r="P234" s="23" t="s">
        <v>33</v>
      </c>
      <c r="Q234" s="23"/>
      <c r="R234" s="23"/>
      <c r="S234" s="19" t="s">
        <v>34</v>
      </c>
      <c r="V234" s="16" t="str">
        <f t="shared" ca="1" si="24"/>
        <v>TD</v>
      </c>
      <c r="W234" s="14" t="str">
        <f t="shared" ca="1" si="24"/>
        <v>Wholesale and retail</v>
      </c>
      <c r="X234" s="3" t="str">
        <f>'EE investment costs'!D283</f>
        <v>EM-38</v>
      </c>
      <c r="Y234" s="3" t="str">
        <f>'EE investment costs'!E283</f>
        <v>Electric Motors</v>
      </c>
      <c r="AC234" s="123">
        <f>'EE investment costs'!C283</f>
        <v>3.8</v>
      </c>
      <c r="AD234" s="22"/>
    </row>
    <row r="235" spans="2:30">
      <c r="B235" s="14" t="str">
        <f t="shared" ca="1" si="20"/>
        <v>INDTDEFFTF-38</v>
      </c>
      <c r="C235" s="15" t="str">
        <f t="shared" ca="1" si="19"/>
        <v>ITDTF</v>
      </c>
      <c r="D235" s="16">
        <f>'EE investment costs'!$F$15</f>
        <v>2016</v>
      </c>
      <c r="E235" s="14">
        <f>VLOOKUP(X235,'EE investment costs'!$D$56:$R$656,15,0)</f>
        <v>14.2</v>
      </c>
      <c r="F235" s="17">
        <f ca="1">INDEX('EE investment costs'!$D$56:$R$656,MATCH(X235,'EE investment costs'!$D$56:$D$656,0),MATCH($V$8,'EE investment costs'!$D$56:$R$56,0))</f>
        <v>558.36098265425449</v>
      </c>
      <c r="I235" s="18">
        <v>1</v>
      </c>
      <c r="J235" s="18">
        <v>1</v>
      </c>
      <c r="K235" s="14">
        <f t="shared" ca="1" si="23"/>
        <v>7</v>
      </c>
      <c r="L235" s="26"/>
      <c r="M235" s="19" t="str">
        <f t="shared" ca="1" si="21"/>
        <v>INDTDEFFTF-38</v>
      </c>
      <c r="N235" s="23" t="str">
        <f t="shared" ca="1" si="22"/>
        <v>Wholesale and retail Saving Tech-Haulage Tractors, Trucks, Fishing boats 3.8y</v>
      </c>
      <c r="O235" s="23" t="s">
        <v>32</v>
      </c>
      <c r="P235" s="23" t="s">
        <v>33</v>
      </c>
      <c r="Q235" s="23"/>
      <c r="R235" s="23"/>
      <c r="S235" s="19" t="s">
        <v>34</v>
      </c>
      <c r="V235" s="16" t="str">
        <f t="shared" ca="1" si="24"/>
        <v>TD</v>
      </c>
      <c r="W235" s="14" t="str">
        <f t="shared" ca="1" si="24"/>
        <v>Wholesale and retail</v>
      </c>
      <c r="X235" s="3" t="str">
        <f>'EE investment costs'!D284</f>
        <v>TF-38</v>
      </c>
      <c r="Y235" s="3" t="str">
        <f>'EE investment costs'!E284</f>
        <v>Haulage Tractors, Trucks, Fishing boats</v>
      </c>
      <c r="AC235" s="123">
        <f>'EE investment costs'!C284</f>
        <v>3.8</v>
      </c>
      <c r="AD235" s="22"/>
    </row>
    <row r="236" spans="2:30">
      <c r="B236" s="14" t="str">
        <f t="shared" ca="1" si="20"/>
        <v>INDTDEFFMT-39</v>
      </c>
      <c r="C236" s="15" t="str">
        <f t="shared" ca="1" si="19"/>
        <v>ITDMT</v>
      </c>
      <c r="D236" s="16">
        <f>'EE investment costs'!$F$15</f>
        <v>2016</v>
      </c>
      <c r="E236" s="14">
        <f>VLOOKUP(X236,'EE investment costs'!$D$56:$R$656,15,0)</f>
        <v>5.95</v>
      </c>
      <c r="F236" s="17">
        <f ca="1">INDEX('EE investment costs'!$D$56:$R$656,MATCH(X236,'EE investment costs'!$D$56:$D$656,0),MATCH($V$8,'EE investment costs'!$D$56:$R$56,0))</f>
        <v>601.94083081551196</v>
      </c>
      <c r="I236" s="18">
        <v>1</v>
      </c>
      <c r="J236" s="18">
        <v>1</v>
      </c>
      <c r="K236" s="14">
        <f t="shared" ca="1" si="23"/>
        <v>6</v>
      </c>
      <c r="L236" s="26"/>
      <c r="M236" s="19" t="str">
        <f t="shared" ca="1" si="21"/>
        <v>INDTDEFFMT-39</v>
      </c>
      <c r="N236" s="23" t="str">
        <f t="shared" ca="1" si="22"/>
        <v>Wholesale and retail Saving Tech-Heat Medium Temp. up to 150C 3.9y</v>
      </c>
      <c r="O236" s="23" t="s">
        <v>32</v>
      </c>
      <c r="P236" s="23" t="s">
        <v>33</v>
      </c>
      <c r="Q236" s="23"/>
      <c r="R236" s="23"/>
      <c r="S236" s="19" t="s">
        <v>34</v>
      </c>
      <c r="V236" s="16" t="str">
        <f t="shared" ca="1" si="24"/>
        <v>TD</v>
      </c>
      <c r="W236" s="14" t="str">
        <f t="shared" ca="1" si="24"/>
        <v>Wholesale and retail</v>
      </c>
      <c r="X236" s="3" t="str">
        <f>'EE investment costs'!D285</f>
        <v>MT-39</v>
      </c>
      <c r="Y236" s="3" t="str">
        <f>'EE investment costs'!E285</f>
        <v>Heat Medium Temp. up to 150C</v>
      </c>
      <c r="AC236" s="123">
        <f>'EE investment costs'!C285</f>
        <v>3.9</v>
      </c>
      <c r="AD236" s="22"/>
    </row>
    <row r="237" spans="2:30">
      <c r="B237" s="14" t="str">
        <f t="shared" ca="1" si="20"/>
        <v>INDTDEFFHT-39</v>
      </c>
      <c r="C237" s="15" t="str">
        <f t="shared" ca="1" si="19"/>
        <v>ITDHT</v>
      </c>
      <c r="D237" s="16">
        <f>'EE investment costs'!$F$15</f>
        <v>2016</v>
      </c>
      <c r="E237" s="14">
        <f>VLOOKUP(X237,'EE investment costs'!$D$56:$R$656,15,0)</f>
        <v>4.76</v>
      </c>
      <c r="F237" s="17">
        <f ca="1">INDEX('EE investment costs'!$D$56:$R$656,MATCH(X237,'EE investment costs'!$D$56:$D$656,0),MATCH($V$8,'EE investment costs'!$D$56:$R$56,0))</f>
        <v>469.43233408838461</v>
      </c>
      <c r="I237" s="18">
        <v>1</v>
      </c>
      <c r="J237" s="18">
        <v>1</v>
      </c>
      <c r="K237" s="14">
        <f t="shared" ca="1" si="23"/>
        <v>8</v>
      </c>
      <c r="L237" s="26"/>
      <c r="M237" s="19" t="str">
        <f t="shared" ca="1" si="21"/>
        <v>INDTDEFFHT-39</v>
      </c>
      <c r="N237" s="23" t="str">
        <f t="shared" ca="1" si="22"/>
        <v>Wholesale and retail Saving Tech-Heat High Temp. over 150C 3.9y</v>
      </c>
      <c r="O237" s="23" t="s">
        <v>32</v>
      </c>
      <c r="P237" s="23" t="s">
        <v>33</v>
      </c>
      <c r="Q237" s="23"/>
      <c r="R237" s="23"/>
      <c r="S237" s="19" t="s">
        <v>34</v>
      </c>
      <c r="V237" s="16" t="str">
        <f t="shared" ca="1" si="24"/>
        <v>TD</v>
      </c>
      <c r="W237" s="14" t="str">
        <f t="shared" ca="1" si="24"/>
        <v>Wholesale and retail</v>
      </c>
      <c r="X237" s="3" t="str">
        <f>'EE investment costs'!D286</f>
        <v>HT-39</v>
      </c>
      <c r="Y237" s="3" t="str">
        <f>'EE investment costs'!E286</f>
        <v>Heat High Temp. over 150C</v>
      </c>
      <c r="AC237" s="123">
        <f>'EE investment costs'!C286</f>
        <v>3.9</v>
      </c>
      <c r="AD237" s="22"/>
    </row>
    <row r="238" spans="2:30">
      <c r="B238" s="14" t="str">
        <f t="shared" ca="1" si="20"/>
        <v>INDTDEFFRH-39</v>
      </c>
      <c r="C238" s="15" t="str">
        <f t="shared" ca="1" si="19"/>
        <v>ITDRH</v>
      </c>
      <c r="D238" s="16">
        <f>'EE investment costs'!$F$15</f>
        <v>2016</v>
      </c>
      <c r="E238" s="14">
        <f>VLOOKUP(X238,'EE investment costs'!$D$56:$R$656,15,0)</f>
        <v>16</v>
      </c>
      <c r="F238" s="17">
        <f ca="1">INDEX('EE investment costs'!$D$56:$R$656,MATCH(X238,'EE investment costs'!$D$56:$D$656,0),MATCH($V$8,'EE investment costs'!$D$56:$R$56,0))</f>
        <v>148.13132103214176</v>
      </c>
      <c r="I238" s="18">
        <v>1</v>
      </c>
      <c r="J238" s="18">
        <v>1</v>
      </c>
      <c r="K238" s="14">
        <f t="shared" ca="1" si="23"/>
        <v>8</v>
      </c>
      <c r="L238" s="26"/>
      <c r="M238" s="19" t="str">
        <f t="shared" ca="1" si="21"/>
        <v>INDTDEFFRH-39</v>
      </c>
      <c r="N238" s="23" t="str">
        <f t="shared" ca="1" si="22"/>
        <v>Wholesale and retail Saving Tech-Heat Room Heat 3.9y</v>
      </c>
      <c r="O238" s="23" t="s">
        <v>32</v>
      </c>
      <c r="P238" s="23" t="s">
        <v>33</v>
      </c>
      <c r="Q238" s="23"/>
      <c r="R238" s="23"/>
      <c r="S238" s="19" t="s">
        <v>34</v>
      </c>
      <c r="V238" s="16" t="str">
        <f t="shared" ca="1" si="24"/>
        <v>TD</v>
      </c>
      <c r="W238" s="14" t="str">
        <f t="shared" ca="1" si="24"/>
        <v>Wholesale and retail</v>
      </c>
      <c r="X238" s="3" t="str">
        <f>'EE investment costs'!D287</f>
        <v>RH-39</v>
      </c>
      <c r="Y238" s="3" t="str">
        <f>'EE investment costs'!E287</f>
        <v>Heat Room Heat</v>
      </c>
      <c r="AC238" s="123">
        <f>'EE investment costs'!C287</f>
        <v>3.9</v>
      </c>
      <c r="AD238" s="22"/>
    </row>
    <row r="239" spans="2:30">
      <c r="B239" s="14" t="str">
        <f t="shared" ca="1" si="20"/>
        <v>INDTDEFFLA-39</v>
      </c>
      <c r="C239" s="15" t="str">
        <f t="shared" ca="1" si="19"/>
        <v>ITDLA</v>
      </c>
      <c r="D239" s="16">
        <f>'EE investment costs'!$F$15</f>
        <v>2016</v>
      </c>
      <c r="E239" s="14">
        <f>VLOOKUP(X239,'EE investment costs'!$D$56:$R$656,15,0)</f>
        <v>3.8844999999999996</v>
      </c>
      <c r="F239" s="17">
        <f ca="1">INDEX('EE investment costs'!$D$56:$R$656,MATCH(X239,'EE investment costs'!$D$56:$D$656,0),MATCH($V$8,'EE investment costs'!$D$56:$R$56,0))</f>
        <v>1555.2649243251333</v>
      </c>
      <c r="I239" s="18">
        <v>1</v>
      </c>
      <c r="J239" s="18">
        <v>1</v>
      </c>
      <c r="K239" s="14">
        <f t="shared" ca="1" si="23"/>
        <v>0</v>
      </c>
      <c r="L239" s="26"/>
      <c r="M239" s="19" t="str">
        <f t="shared" ca="1" si="21"/>
        <v>INDTDEFFLA-39</v>
      </c>
      <c r="N239" s="23" t="str">
        <f t="shared" ca="1" si="22"/>
        <v>Wholesale and retail Saving Tech-Light 3.9y</v>
      </c>
      <c r="O239" s="23" t="s">
        <v>32</v>
      </c>
      <c r="P239" s="23" t="s">
        <v>33</v>
      </c>
      <c r="Q239" s="23"/>
      <c r="R239" s="23"/>
      <c r="S239" s="19" t="s">
        <v>34</v>
      </c>
      <c r="V239" s="16" t="str">
        <f t="shared" ca="1" si="24"/>
        <v>TD</v>
      </c>
      <c r="W239" s="14" t="str">
        <f t="shared" ca="1" si="24"/>
        <v>Wholesale and retail</v>
      </c>
      <c r="X239" s="3" t="str">
        <f>'EE investment costs'!D288</f>
        <v>LA-39</v>
      </c>
      <c r="Y239" s="3" t="str">
        <f>'EE investment costs'!E288</f>
        <v>Light</v>
      </c>
      <c r="AC239" s="123">
        <f>'EE investment costs'!C288</f>
        <v>3.9</v>
      </c>
      <c r="AD239" s="22"/>
    </row>
    <row r="240" spans="2:30">
      <c r="B240" s="14" t="str">
        <f t="shared" ca="1" si="20"/>
        <v>INDTDEFFEM-39</v>
      </c>
      <c r="C240" s="15" t="str">
        <f t="shared" ca="1" si="19"/>
        <v>ITDEM</v>
      </c>
      <c r="D240" s="16">
        <f>'EE investment costs'!$F$15</f>
        <v>2016</v>
      </c>
      <c r="E240" s="14">
        <f>VLOOKUP(X240,'EE investment costs'!$D$56:$R$656,15,0)</f>
        <v>4.0787250000000004</v>
      </c>
      <c r="F240" s="17">
        <f ca="1">INDEX('EE investment costs'!$D$56:$R$656,MATCH(X240,'EE investment costs'!$D$56:$D$656,0),MATCH($V$8,'EE investment costs'!$D$56:$R$56,0))</f>
        <v>1506.8991806104832</v>
      </c>
      <c r="I240" s="18">
        <v>1</v>
      </c>
      <c r="J240" s="18">
        <v>1</v>
      </c>
      <c r="K240" s="14">
        <f t="shared" ca="1" si="23"/>
        <v>0</v>
      </c>
      <c r="L240" s="26"/>
      <c r="M240" s="19" t="str">
        <f t="shared" ca="1" si="21"/>
        <v>INDTDEFFEM-39</v>
      </c>
      <c r="N240" s="23" t="str">
        <f t="shared" ca="1" si="22"/>
        <v>Wholesale and retail Saving Tech-Electric Motors 3.9y</v>
      </c>
      <c r="O240" s="23" t="s">
        <v>32</v>
      </c>
      <c r="P240" s="23" t="s">
        <v>33</v>
      </c>
      <c r="Q240" s="23"/>
      <c r="R240" s="23"/>
      <c r="S240" s="19" t="s">
        <v>34</v>
      </c>
      <c r="V240" s="16" t="str">
        <f t="shared" ca="1" si="24"/>
        <v>TD</v>
      </c>
      <c r="W240" s="14" t="str">
        <f t="shared" ca="1" si="24"/>
        <v>Wholesale and retail</v>
      </c>
      <c r="X240" s="3" t="str">
        <f>'EE investment costs'!D289</f>
        <v>EM-39</v>
      </c>
      <c r="Y240" s="3" t="str">
        <f>'EE investment costs'!E289</f>
        <v>Electric Motors</v>
      </c>
      <c r="AC240" s="123">
        <f>'EE investment costs'!C289</f>
        <v>3.9</v>
      </c>
      <c r="AD240" s="22"/>
    </row>
    <row r="241" spans="2:30">
      <c r="B241" s="14" t="str">
        <f t="shared" ca="1" si="20"/>
        <v>INDTDEFFTF-39</v>
      </c>
      <c r="C241" s="15" t="str">
        <f t="shared" ca="1" si="19"/>
        <v>ITDTF</v>
      </c>
      <c r="D241" s="16">
        <f>'EE investment costs'!$F$15</f>
        <v>2016</v>
      </c>
      <c r="E241" s="14">
        <f>VLOOKUP(X241,'EE investment costs'!$D$56:$R$656,15,0)</f>
        <v>14.6</v>
      </c>
      <c r="F241" s="17">
        <f ca="1">INDEX('EE investment costs'!$D$56:$R$656,MATCH(X241,'EE investment costs'!$D$56:$D$656,0),MATCH($V$8,'EE investment costs'!$D$56:$R$56,0))</f>
        <v>573.05469272410323</v>
      </c>
      <c r="I241" s="18">
        <v>1</v>
      </c>
      <c r="J241" s="18">
        <v>1</v>
      </c>
      <c r="K241" s="14">
        <f t="shared" ca="1" si="23"/>
        <v>7</v>
      </c>
      <c r="L241" s="26"/>
      <c r="M241" s="19" t="str">
        <f t="shared" ca="1" si="21"/>
        <v>INDTDEFFTF-39</v>
      </c>
      <c r="N241" s="23" t="str">
        <f t="shared" ca="1" si="22"/>
        <v>Wholesale and retail Saving Tech-Haulage Tractors, Trucks, Fishing boats 3.9y</v>
      </c>
      <c r="O241" s="23" t="s">
        <v>32</v>
      </c>
      <c r="P241" s="23" t="s">
        <v>33</v>
      </c>
      <c r="Q241" s="23"/>
      <c r="R241" s="23"/>
      <c r="S241" s="19" t="s">
        <v>34</v>
      </c>
      <c r="V241" s="16" t="str">
        <f t="shared" ca="1" si="24"/>
        <v>TD</v>
      </c>
      <c r="W241" s="14" t="str">
        <f t="shared" ca="1" si="24"/>
        <v>Wholesale and retail</v>
      </c>
      <c r="X241" s="3" t="str">
        <f>'EE investment costs'!D290</f>
        <v>TF-39</v>
      </c>
      <c r="Y241" s="3" t="str">
        <f>'EE investment costs'!E290</f>
        <v>Haulage Tractors, Trucks, Fishing boats</v>
      </c>
      <c r="AC241" s="123">
        <f>'EE investment costs'!C290</f>
        <v>3.9</v>
      </c>
      <c r="AD241" s="22"/>
    </row>
    <row r="242" spans="2:30">
      <c r="B242" s="14" t="str">
        <f t="shared" ca="1" si="20"/>
        <v>INDTDEFFMT-40</v>
      </c>
      <c r="C242" s="15" t="str">
        <f t="shared" ca="1" si="19"/>
        <v>ITDMT</v>
      </c>
      <c r="D242" s="16">
        <f>'EE investment costs'!$F$15</f>
        <v>2016</v>
      </c>
      <c r="E242" s="14">
        <f>VLOOKUP(X242,'EE investment costs'!$D$56:$R$656,15,0)</f>
        <v>6</v>
      </c>
      <c r="F242" s="17">
        <f ca="1">INDEX('EE investment costs'!$D$56:$R$656,MATCH(X242,'EE investment costs'!$D$56:$D$656,0),MATCH($V$8,'EE investment costs'!$D$56:$R$56,0))</f>
        <v>614.23221733934929</v>
      </c>
      <c r="I242" s="18">
        <v>1</v>
      </c>
      <c r="J242" s="18">
        <v>1</v>
      </c>
      <c r="K242" s="14">
        <f t="shared" ca="1" si="23"/>
        <v>6</v>
      </c>
      <c r="L242" s="26"/>
      <c r="M242" s="19" t="str">
        <f t="shared" ca="1" si="21"/>
        <v>INDTDEFFMT-40</v>
      </c>
      <c r="N242" s="23" t="str">
        <f t="shared" ca="1" si="22"/>
        <v>Wholesale and retail Saving Tech-Heat Medium Temp. up to 150C 4y</v>
      </c>
      <c r="O242" s="23" t="s">
        <v>32</v>
      </c>
      <c r="P242" s="23" t="s">
        <v>33</v>
      </c>
      <c r="Q242" s="23"/>
      <c r="R242" s="23"/>
      <c r="S242" s="19" t="s">
        <v>34</v>
      </c>
      <c r="V242" s="16" t="str">
        <f t="shared" ca="1" si="24"/>
        <v>TD</v>
      </c>
      <c r="W242" s="14" t="str">
        <f t="shared" ca="1" si="24"/>
        <v>Wholesale and retail</v>
      </c>
      <c r="X242" s="3" t="str">
        <f>'EE investment costs'!D291</f>
        <v>MT-40</v>
      </c>
      <c r="Y242" s="3" t="str">
        <f>'EE investment costs'!E291</f>
        <v>Heat Medium Temp. up to 150C</v>
      </c>
      <c r="AC242" s="123">
        <f>'EE investment costs'!C291</f>
        <v>4</v>
      </c>
      <c r="AD242" s="22"/>
    </row>
    <row r="243" spans="2:30">
      <c r="B243" s="14" t="str">
        <f t="shared" ca="1" si="20"/>
        <v>INDTDEFFHT-40</v>
      </c>
      <c r="C243" s="15" t="str">
        <f t="shared" ca="1" si="19"/>
        <v>ITDHT</v>
      </c>
      <c r="D243" s="16">
        <f>'EE investment costs'!$F$15</f>
        <v>2016</v>
      </c>
      <c r="E243" s="14">
        <f>VLOOKUP(X243,'EE investment costs'!$D$56:$R$656,15,0)</f>
        <v>4.7999999999999989</v>
      </c>
      <c r="F243" s="17">
        <f ca="1">INDEX('EE investment costs'!$D$56:$R$656,MATCH(X243,'EE investment costs'!$D$56:$D$656,0),MATCH($V$8,'EE investment costs'!$D$56:$R$56,0))</f>
        <v>475.81669510902805</v>
      </c>
      <c r="I243" s="18">
        <v>1</v>
      </c>
      <c r="J243" s="18">
        <v>1</v>
      </c>
      <c r="K243" s="14">
        <f t="shared" ca="1" si="23"/>
        <v>8</v>
      </c>
      <c r="L243" s="26"/>
      <c r="M243" s="19" t="str">
        <f t="shared" ca="1" si="21"/>
        <v>INDTDEFFHT-40</v>
      </c>
      <c r="N243" s="23" t="str">
        <f t="shared" ca="1" si="22"/>
        <v>Wholesale and retail Saving Tech-Heat High Temp. over 150C 4y</v>
      </c>
      <c r="O243" s="23" t="s">
        <v>32</v>
      </c>
      <c r="P243" s="23" t="s">
        <v>33</v>
      </c>
      <c r="Q243" s="23"/>
      <c r="R243" s="23"/>
      <c r="S243" s="19" t="s">
        <v>34</v>
      </c>
      <c r="V243" s="16" t="str">
        <f t="shared" ca="1" si="24"/>
        <v>TD</v>
      </c>
      <c r="W243" s="14" t="str">
        <f t="shared" ca="1" si="24"/>
        <v>Wholesale and retail</v>
      </c>
      <c r="X243" s="3" t="str">
        <f>'EE investment costs'!D292</f>
        <v>HT-40</v>
      </c>
      <c r="Y243" s="3" t="str">
        <f>'EE investment costs'!E292</f>
        <v>Heat High Temp. over 150C</v>
      </c>
      <c r="AC243" s="123">
        <f>'EE investment costs'!C292</f>
        <v>4</v>
      </c>
      <c r="AD243" s="22"/>
    </row>
    <row r="244" spans="2:30">
      <c r="B244" s="14" t="str">
        <f t="shared" ca="1" si="20"/>
        <v>INDTDEFFRH-40</v>
      </c>
      <c r="C244" s="15" t="str">
        <f t="shared" ca="1" si="19"/>
        <v>ITDRH</v>
      </c>
      <c r="D244" s="16">
        <f>'EE investment costs'!$F$15</f>
        <v>2016</v>
      </c>
      <c r="E244" s="14">
        <f>VLOOKUP(X244,'EE investment costs'!$D$56:$R$656,15,0)</f>
        <v>16</v>
      </c>
      <c r="F244" s="17">
        <f ca="1">INDEX('EE investment costs'!$D$56:$R$656,MATCH(X244,'EE investment costs'!$D$56:$D$656,0),MATCH($V$8,'EE investment costs'!$D$56:$R$56,0))</f>
        <v>185.16415129017733</v>
      </c>
      <c r="I244" s="18">
        <v>1</v>
      </c>
      <c r="J244" s="18">
        <v>1</v>
      </c>
      <c r="K244" s="14">
        <f t="shared" ca="1" si="23"/>
        <v>8</v>
      </c>
      <c r="L244" s="26"/>
      <c r="M244" s="19" t="str">
        <f t="shared" ca="1" si="21"/>
        <v>INDTDEFFRH-40</v>
      </c>
      <c r="N244" s="23" t="str">
        <f t="shared" ca="1" si="22"/>
        <v>Wholesale and retail Saving Tech-Heat Room Heat 4y</v>
      </c>
      <c r="O244" s="23" t="s">
        <v>32</v>
      </c>
      <c r="P244" s="23" t="s">
        <v>33</v>
      </c>
      <c r="Q244" s="23"/>
      <c r="R244" s="23"/>
      <c r="S244" s="19" t="s">
        <v>34</v>
      </c>
      <c r="V244" s="16" t="str">
        <f t="shared" ca="1" si="24"/>
        <v>TD</v>
      </c>
      <c r="W244" s="14" t="str">
        <f t="shared" ca="1" si="24"/>
        <v>Wholesale and retail</v>
      </c>
      <c r="X244" s="3" t="str">
        <f>'EE investment costs'!D293</f>
        <v>RH-40</v>
      </c>
      <c r="Y244" s="3" t="str">
        <f>'EE investment costs'!E293</f>
        <v>Heat Room Heat</v>
      </c>
      <c r="AC244" s="123">
        <f>'EE investment costs'!C293</f>
        <v>4</v>
      </c>
      <c r="AD244" s="22"/>
    </row>
    <row r="245" spans="2:30">
      <c r="B245" s="14" t="str">
        <f t="shared" ca="1" si="20"/>
        <v>INDTDEFFLA-40</v>
      </c>
      <c r="C245" s="15" t="str">
        <f t="shared" ca="1" si="19"/>
        <v>ITDLA</v>
      </c>
      <c r="D245" s="16">
        <f>'EE investment costs'!$F$15</f>
        <v>2016</v>
      </c>
      <c r="E245" s="14">
        <f>VLOOKUP(X245,'EE investment costs'!$D$56:$R$656,15,0)</f>
        <v>3.9099999999999997</v>
      </c>
      <c r="F245" s="17">
        <f ca="1">INDEX('EE investment costs'!$D$56:$R$656,MATCH(X245,'EE investment costs'!$D$56:$D$656,0),MATCH($V$8,'EE investment costs'!$D$56:$R$56,0))</f>
        <v>1570.6429578217455</v>
      </c>
      <c r="I245" s="18">
        <v>1</v>
      </c>
      <c r="J245" s="18">
        <v>1</v>
      </c>
      <c r="K245" s="14">
        <f t="shared" ca="1" si="23"/>
        <v>0</v>
      </c>
      <c r="L245" s="26"/>
      <c r="M245" s="19" t="str">
        <f t="shared" ca="1" si="21"/>
        <v>INDTDEFFLA-40</v>
      </c>
      <c r="N245" s="23" t="str">
        <f t="shared" ca="1" si="22"/>
        <v>Wholesale and retail Saving Tech-Light 4y</v>
      </c>
      <c r="O245" s="23" t="s">
        <v>32</v>
      </c>
      <c r="P245" s="23" t="s">
        <v>33</v>
      </c>
      <c r="Q245" s="23"/>
      <c r="R245" s="23"/>
      <c r="S245" s="19" t="s">
        <v>34</v>
      </c>
      <c r="V245" s="16" t="str">
        <f t="shared" ca="1" si="24"/>
        <v>TD</v>
      </c>
      <c r="W245" s="14" t="str">
        <f t="shared" ca="1" si="24"/>
        <v>Wholesale and retail</v>
      </c>
      <c r="X245" s="3" t="str">
        <f>'EE investment costs'!D294</f>
        <v>LA-40</v>
      </c>
      <c r="Y245" s="3" t="str">
        <f>'EE investment costs'!E294</f>
        <v>Light</v>
      </c>
      <c r="AC245" s="123">
        <f>'EE investment costs'!C294</f>
        <v>4</v>
      </c>
      <c r="AD245" s="22"/>
    </row>
    <row r="246" spans="2:30">
      <c r="B246" s="14" t="str">
        <f t="shared" ca="1" si="20"/>
        <v>INDTDEFFEM-40</v>
      </c>
      <c r="C246" s="15" t="str">
        <f t="shared" ca="1" si="19"/>
        <v>ITDEM</v>
      </c>
      <c r="D246" s="16">
        <f>'EE investment costs'!$F$15</f>
        <v>2016</v>
      </c>
      <c r="E246" s="14">
        <f>VLOOKUP(X246,'EE investment costs'!$D$56:$R$656,15,0)</f>
        <v>4.1055000000000001</v>
      </c>
      <c r="F246" s="17">
        <f ca="1">INDEX('EE investment costs'!$D$56:$R$656,MATCH(X246,'EE investment costs'!$D$56:$D$656,0),MATCH($V$8,'EE investment costs'!$D$56:$R$56,0))</f>
        <v>1534.585917229402</v>
      </c>
      <c r="I246" s="18">
        <v>1</v>
      </c>
      <c r="J246" s="18">
        <v>1</v>
      </c>
      <c r="K246" s="14">
        <f t="shared" ca="1" si="23"/>
        <v>0</v>
      </c>
      <c r="L246" s="26"/>
      <c r="M246" s="19" t="str">
        <f t="shared" ca="1" si="21"/>
        <v>INDTDEFFEM-40</v>
      </c>
      <c r="N246" s="23" t="str">
        <f t="shared" ca="1" si="22"/>
        <v>Wholesale and retail Saving Tech-Electric Motors 4y</v>
      </c>
      <c r="O246" s="23" t="s">
        <v>32</v>
      </c>
      <c r="P246" s="23" t="s">
        <v>33</v>
      </c>
      <c r="Q246" s="23"/>
      <c r="R246" s="23"/>
      <c r="S246" s="19" t="s">
        <v>34</v>
      </c>
      <c r="V246" s="16" t="str">
        <f t="shared" ca="1" si="24"/>
        <v>TD</v>
      </c>
      <c r="W246" s="14" t="str">
        <f t="shared" ca="1" si="24"/>
        <v>Wholesale and retail</v>
      </c>
      <c r="X246" s="3" t="str">
        <f>'EE investment costs'!D295</f>
        <v>EM-40</v>
      </c>
      <c r="Y246" s="3" t="str">
        <f>'EE investment costs'!E295</f>
        <v>Electric Motors</v>
      </c>
      <c r="AC246" s="123">
        <f>'EE investment costs'!C295</f>
        <v>4</v>
      </c>
      <c r="AD246" s="22"/>
    </row>
    <row r="247" spans="2:30" ht="13.5" thickBot="1">
      <c r="B247" s="14" t="str">
        <f t="shared" ca="1" si="20"/>
        <v>INDTDEFFTF-40</v>
      </c>
      <c r="C247" s="15" t="str">
        <f t="shared" ca="1" si="19"/>
        <v>ITDTF</v>
      </c>
      <c r="D247" s="16">
        <f>'EE investment costs'!$F$15</f>
        <v>2016</v>
      </c>
      <c r="E247" s="14">
        <f>VLOOKUP(X247,'EE investment costs'!$D$56:$R$656,15,0)</f>
        <v>15</v>
      </c>
      <c r="F247" s="17">
        <f ca="1">INDEX('EE investment costs'!$D$56:$R$656,MATCH(X247,'EE investment costs'!$D$56:$D$656,0),MATCH($V$8,'EE investment costs'!$D$56:$R$56,0))</f>
        <v>587.7484027939521</v>
      </c>
      <c r="I247" s="18">
        <v>1</v>
      </c>
      <c r="J247" s="18">
        <v>1</v>
      </c>
      <c r="K247" s="14">
        <f t="shared" ca="1" si="23"/>
        <v>7</v>
      </c>
      <c r="L247" s="26"/>
      <c r="M247" s="24" t="str">
        <f t="shared" ca="1" si="21"/>
        <v>INDTDEFFTF-40</v>
      </c>
      <c r="N247" s="25" t="str">
        <f t="shared" ca="1" si="22"/>
        <v>Wholesale and retail Saving Tech-Haulage Tractors, Trucks, Fishing boats 4y</v>
      </c>
      <c r="O247" s="25" t="s">
        <v>32</v>
      </c>
      <c r="P247" s="25" t="s">
        <v>33</v>
      </c>
      <c r="Q247" s="25"/>
      <c r="R247" s="25"/>
      <c r="S247" s="24" t="s">
        <v>34</v>
      </c>
      <c r="V247" s="16" t="str">
        <f t="shared" ca="1" si="24"/>
        <v>TD</v>
      </c>
      <c r="W247" s="14" t="str">
        <f t="shared" ca="1" si="24"/>
        <v>Wholesale and retail</v>
      </c>
      <c r="X247" s="3" t="str">
        <f>'EE investment costs'!D296</f>
        <v>TF-40</v>
      </c>
      <c r="Y247" s="3" t="str">
        <f>'EE investment costs'!E296</f>
        <v>Haulage Tractors, Trucks, Fishing boats</v>
      </c>
      <c r="AC247" s="123">
        <f>'EE investment costs'!C296</f>
        <v>4</v>
      </c>
      <c r="AD247" s="22"/>
    </row>
    <row r="248" spans="2:30">
      <c r="B248" s="14" t="str">
        <f t="shared" ca="1" si="20"/>
        <v>INDTDEFFMT-41</v>
      </c>
      <c r="C248" s="15" t="str">
        <f ca="1">"I"&amp;MID(B248,4,1)&amp;"D"&amp;MID(B248,9,2)</f>
        <v>ITDMT</v>
      </c>
      <c r="D248" s="16">
        <f>'EE investment costs'!$F$15</f>
        <v>2016</v>
      </c>
      <c r="E248" s="14">
        <f>VLOOKUP(X248,'EE investment costs'!$D$56:$R$656,15,0)</f>
        <v>6.01</v>
      </c>
      <c r="F248" s="17">
        <f ca="1">INDEX('EE investment costs'!$D$56:$R$656,MATCH(X248,'EE investment costs'!$D$56:$D$656,0),MATCH($V$8,'EE investment costs'!$D$56:$R$56,0))</f>
        <v>626.52360386318662</v>
      </c>
      <c r="I248" s="18">
        <v>1</v>
      </c>
      <c r="J248" s="18">
        <v>1</v>
      </c>
      <c r="K248" s="14">
        <f t="shared" ca="1" si="23"/>
        <v>6</v>
      </c>
      <c r="L248" s="26"/>
      <c r="M248" s="20" t="str">
        <f t="shared" ca="1" si="21"/>
        <v>INDTDEFFMT-41</v>
      </c>
      <c r="N248" s="21" t="str">
        <f t="shared" ca="1" si="22"/>
        <v>Wholesale and retail Saving Tech-Heat Medium Temp. up to 150C 4.1y</v>
      </c>
      <c r="O248" s="21" t="s">
        <v>32</v>
      </c>
      <c r="P248" s="21" t="s">
        <v>33</v>
      </c>
      <c r="Q248" s="21"/>
      <c r="R248" s="21"/>
      <c r="S248" s="20" t="s">
        <v>34</v>
      </c>
      <c r="V248" s="16" t="str">
        <f t="shared" ca="1" si="24"/>
        <v>TD</v>
      </c>
      <c r="W248" s="14" t="str">
        <f t="shared" ca="1" si="24"/>
        <v>Wholesale and retail</v>
      </c>
      <c r="X248" s="3" t="str">
        <f>'EE investment costs'!D297</f>
        <v>MT-41</v>
      </c>
      <c r="Y248" s="3" t="str">
        <f>'EE investment costs'!E297</f>
        <v>Heat Medium Temp. up to 150C</v>
      </c>
      <c r="AC248" s="123">
        <f>'EE investment costs'!C297</f>
        <v>4.0999999999999996</v>
      </c>
      <c r="AD248" s="22"/>
    </row>
    <row r="249" spans="2:30">
      <c r="B249" s="14" t="str">
        <f t="shared" ca="1" si="20"/>
        <v>INDTDEFFHT-41</v>
      </c>
      <c r="C249" s="15" t="str">
        <f t="shared" ref="C249:C312" ca="1" si="25">"I"&amp;MID(B249,4,1)&amp;"D"&amp;MID(B249,9,2)</f>
        <v>ITDHT</v>
      </c>
      <c r="D249" s="16">
        <f>'EE investment costs'!$F$15</f>
        <v>2016</v>
      </c>
      <c r="E249" s="14">
        <f>VLOOKUP(X249,'EE investment costs'!$D$56:$R$656,15,0)</f>
        <v>4.8079999999999998</v>
      </c>
      <c r="F249" s="17">
        <f ca="1">INDEX('EE investment costs'!$D$56:$R$656,MATCH(X249,'EE investment costs'!$D$56:$D$656,0),MATCH($V$8,'EE investment costs'!$D$56:$R$56,0))</f>
        <v>482.20105612967143</v>
      </c>
      <c r="I249" s="18">
        <v>1</v>
      </c>
      <c r="J249" s="18">
        <v>1</v>
      </c>
      <c r="K249" s="14">
        <f t="shared" ca="1" si="23"/>
        <v>8</v>
      </c>
      <c r="L249" s="26"/>
      <c r="M249" s="19" t="str">
        <f t="shared" ca="1" si="21"/>
        <v>INDTDEFFHT-41</v>
      </c>
      <c r="N249" s="23" t="str">
        <f t="shared" ca="1" si="22"/>
        <v>Wholesale and retail Saving Tech-Heat High Temp. over 150C 4.1y</v>
      </c>
      <c r="O249" s="23" t="s">
        <v>32</v>
      </c>
      <c r="P249" s="23" t="s">
        <v>33</v>
      </c>
      <c r="Q249" s="23"/>
      <c r="R249" s="23"/>
      <c r="S249" s="19" t="s">
        <v>34</v>
      </c>
      <c r="V249" s="16" t="str">
        <f t="shared" ca="1" si="24"/>
        <v>TD</v>
      </c>
      <c r="W249" s="14" t="str">
        <f t="shared" ca="1" si="24"/>
        <v>Wholesale and retail</v>
      </c>
      <c r="X249" s="3" t="str">
        <f>'EE investment costs'!D298</f>
        <v>HT-41</v>
      </c>
      <c r="Y249" s="3" t="str">
        <f>'EE investment costs'!E298</f>
        <v>Heat High Temp. over 150C</v>
      </c>
      <c r="AC249" s="123">
        <f>'EE investment costs'!C298</f>
        <v>4.0999999999999996</v>
      </c>
      <c r="AD249" s="22"/>
    </row>
    <row r="250" spans="2:30">
      <c r="B250" s="14" t="str">
        <f t="shared" ca="1" si="20"/>
        <v>INDTDEFFRH-41</v>
      </c>
      <c r="C250" s="15" t="str">
        <f t="shared" ca="1" si="25"/>
        <v>ITDRH</v>
      </c>
      <c r="D250" s="16">
        <f>'EE investment costs'!$F$15</f>
        <v>2016</v>
      </c>
      <c r="E250" s="14">
        <f>VLOOKUP(X250,'EE investment costs'!$D$56:$R$656,15,0)</f>
        <v>16.018666666666668</v>
      </c>
      <c r="F250" s="17">
        <f ca="1">INDEX('EE investment costs'!$D$56:$R$656,MATCH(X250,'EE investment costs'!$D$56:$D$656,0),MATCH($V$8,'EE investment costs'!$D$56:$R$56,0))</f>
        <v>222.19698154821262</v>
      </c>
      <c r="I250" s="18">
        <v>1</v>
      </c>
      <c r="J250" s="18">
        <v>1</v>
      </c>
      <c r="K250" s="14">
        <f t="shared" ca="1" si="23"/>
        <v>8</v>
      </c>
      <c r="L250" s="26"/>
      <c r="M250" s="19" t="str">
        <f t="shared" ca="1" si="21"/>
        <v>INDTDEFFRH-41</v>
      </c>
      <c r="N250" s="23" t="str">
        <f t="shared" ca="1" si="22"/>
        <v>Wholesale and retail Saving Tech-Heat Room Heat 4.1y</v>
      </c>
      <c r="O250" s="23" t="s">
        <v>32</v>
      </c>
      <c r="P250" s="23" t="s">
        <v>33</v>
      </c>
      <c r="Q250" s="23"/>
      <c r="R250" s="23"/>
      <c r="S250" s="19" t="s">
        <v>34</v>
      </c>
      <c r="V250" s="16" t="str">
        <f t="shared" ca="1" si="24"/>
        <v>TD</v>
      </c>
      <c r="W250" s="14" t="str">
        <f t="shared" ca="1" si="24"/>
        <v>Wholesale and retail</v>
      </c>
      <c r="X250" s="3" t="str">
        <f>'EE investment costs'!D299</f>
        <v>RH-41</v>
      </c>
      <c r="Y250" s="3" t="str">
        <f>'EE investment costs'!E299</f>
        <v>Heat Room Heat</v>
      </c>
      <c r="AC250" s="123">
        <f>'EE investment costs'!C299</f>
        <v>4.0999999999999996</v>
      </c>
      <c r="AD250" s="22"/>
    </row>
    <row r="251" spans="2:30">
      <c r="B251" s="14" t="str">
        <f t="shared" ca="1" si="20"/>
        <v>INDTDEFFLA-41</v>
      </c>
      <c r="C251" s="15" t="str">
        <f t="shared" ca="1" si="25"/>
        <v>ITDLA</v>
      </c>
      <c r="D251" s="16">
        <f>'EE investment costs'!$F$15</f>
        <v>2016</v>
      </c>
      <c r="E251" s="14">
        <f>VLOOKUP(X251,'EE investment costs'!$D$56:$R$656,15,0)</f>
        <v>3.9230333333333336</v>
      </c>
      <c r="F251" s="17">
        <f ca="1">INDEX('EE investment costs'!$D$56:$R$656,MATCH(X251,'EE investment costs'!$D$56:$D$656,0),MATCH($V$8,'EE investment costs'!$D$56:$R$56,0))</f>
        <v>1586.0209913183578</v>
      </c>
      <c r="I251" s="18">
        <v>1</v>
      </c>
      <c r="J251" s="18">
        <v>1</v>
      </c>
      <c r="K251" s="14">
        <f t="shared" ca="1" si="23"/>
        <v>0</v>
      </c>
      <c r="L251" s="26"/>
      <c r="M251" s="19" t="str">
        <f t="shared" ca="1" si="21"/>
        <v>INDTDEFFLA-41</v>
      </c>
      <c r="N251" s="23" t="str">
        <f t="shared" ca="1" si="22"/>
        <v>Wholesale and retail Saving Tech-Light 4.1y</v>
      </c>
      <c r="O251" s="23" t="s">
        <v>32</v>
      </c>
      <c r="P251" s="23" t="s">
        <v>33</v>
      </c>
      <c r="Q251" s="23"/>
      <c r="R251" s="23"/>
      <c r="S251" s="19" t="s">
        <v>34</v>
      </c>
      <c r="V251" s="16" t="str">
        <f t="shared" ca="1" si="24"/>
        <v>TD</v>
      </c>
      <c r="W251" s="14" t="str">
        <f t="shared" ca="1" si="24"/>
        <v>Wholesale and retail</v>
      </c>
      <c r="X251" s="3" t="str">
        <f>'EE investment costs'!D300</f>
        <v>LA-41</v>
      </c>
      <c r="Y251" s="3" t="str">
        <f>'EE investment costs'!E300</f>
        <v>Light</v>
      </c>
      <c r="AC251" s="123">
        <f>'EE investment costs'!C300</f>
        <v>4.0999999999999996</v>
      </c>
      <c r="AD251" s="22"/>
    </row>
    <row r="252" spans="2:30">
      <c r="B252" s="14" t="str">
        <f t="shared" ca="1" si="20"/>
        <v>INDTDEFFEM-41</v>
      </c>
      <c r="C252" s="15" t="str">
        <f t="shared" ca="1" si="25"/>
        <v>ITDEM</v>
      </c>
      <c r="D252" s="16">
        <f>'EE investment costs'!$F$15</f>
        <v>2016</v>
      </c>
      <c r="E252" s="14">
        <f>VLOOKUP(X252,'EE investment costs'!$D$56:$R$656,15,0)</f>
        <v>4.1191849999999999</v>
      </c>
      <c r="F252" s="17">
        <f ca="1">INDEX('EE investment costs'!$D$56:$R$656,MATCH(X252,'EE investment costs'!$D$56:$D$656,0),MATCH($V$8,'EE investment costs'!$D$56:$R$56,0))</f>
        <v>1562.2726538483207</v>
      </c>
      <c r="I252" s="18">
        <v>1</v>
      </c>
      <c r="J252" s="18">
        <v>1</v>
      </c>
      <c r="K252" s="14">
        <f t="shared" ca="1" si="23"/>
        <v>0</v>
      </c>
      <c r="L252" s="26"/>
      <c r="M252" s="19" t="str">
        <f t="shared" ca="1" si="21"/>
        <v>INDTDEFFEM-41</v>
      </c>
      <c r="N252" s="23" t="str">
        <f t="shared" ca="1" si="22"/>
        <v>Wholesale and retail Saving Tech-Electric Motors 4.1y</v>
      </c>
      <c r="O252" s="23" t="s">
        <v>32</v>
      </c>
      <c r="P252" s="23" t="s">
        <v>33</v>
      </c>
      <c r="Q252" s="23"/>
      <c r="R252" s="23"/>
      <c r="S252" s="19" t="s">
        <v>34</v>
      </c>
      <c r="V252" s="16" t="str">
        <f t="shared" ca="1" si="24"/>
        <v>TD</v>
      </c>
      <c r="W252" s="14" t="str">
        <f t="shared" ca="1" si="24"/>
        <v>Wholesale and retail</v>
      </c>
      <c r="X252" s="3" t="str">
        <f>'EE investment costs'!D301</f>
        <v>EM-41</v>
      </c>
      <c r="Y252" s="3" t="str">
        <f>'EE investment costs'!E301</f>
        <v>Electric Motors</v>
      </c>
      <c r="AC252" s="123">
        <f>'EE investment costs'!C301</f>
        <v>4.0999999999999996</v>
      </c>
      <c r="AD252" s="22"/>
    </row>
    <row r="253" spans="2:30">
      <c r="B253" s="14" t="str">
        <f t="shared" ca="1" si="20"/>
        <v>INDTDEFFTF-41</v>
      </c>
      <c r="C253" s="15" t="str">
        <f t="shared" ca="1" si="25"/>
        <v>ITDTF</v>
      </c>
      <c r="D253" s="16">
        <f>'EE investment costs'!$F$15</f>
        <v>2016</v>
      </c>
      <c r="E253" s="14">
        <f>VLOOKUP(X253,'EE investment costs'!$D$56:$R$656,15,0)</f>
        <v>15.083333333333332</v>
      </c>
      <c r="F253" s="17">
        <f ca="1">INDEX('EE investment costs'!$D$56:$R$656,MATCH(X253,'EE investment costs'!$D$56:$D$656,0),MATCH($V$8,'EE investment costs'!$D$56:$R$56,0))</f>
        <v>602.44211286380084</v>
      </c>
      <c r="I253" s="18">
        <v>1</v>
      </c>
      <c r="J253" s="18">
        <v>1</v>
      </c>
      <c r="K253" s="14">
        <f t="shared" ca="1" si="23"/>
        <v>6</v>
      </c>
      <c r="L253" s="26"/>
      <c r="M253" s="19" t="str">
        <f t="shared" ca="1" si="21"/>
        <v>INDTDEFFTF-41</v>
      </c>
      <c r="N253" s="23" t="str">
        <f t="shared" ca="1" si="22"/>
        <v>Wholesale and retail Saving Tech-Haulage Tractors, Trucks, Fishing boats 4.1y</v>
      </c>
      <c r="O253" s="23" t="s">
        <v>32</v>
      </c>
      <c r="P253" s="23" t="s">
        <v>33</v>
      </c>
      <c r="Q253" s="23"/>
      <c r="R253" s="23"/>
      <c r="S253" s="19" t="s">
        <v>34</v>
      </c>
      <c r="V253" s="16" t="str">
        <f t="shared" ca="1" si="24"/>
        <v>TD</v>
      </c>
      <c r="W253" s="14" t="str">
        <f t="shared" ca="1" si="24"/>
        <v>Wholesale and retail</v>
      </c>
      <c r="X253" s="3" t="str">
        <f>'EE investment costs'!D302</f>
        <v>TF-41</v>
      </c>
      <c r="Y253" s="3" t="str">
        <f>'EE investment costs'!E302</f>
        <v>Haulage Tractors, Trucks, Fishing boats</v>
      </c>
      <c r="AC253" s="123">
        <f>'EE investment costs'!C302</f>
        <v>4.0999999999999996</v>
      </c>
      <c r="AD253" s="22"/>
    </row>
    <row r="254" spans="2:30">
      <c r="B254" s="14" t="str">
        <f t="shared" ca="1" si="20"/>
        <v>INDTDEFFMT-42</v>
      </c>
      <c r="C254" s="15" t="str">
        <f t="shared" ca="1" si="25"/>
        <v>ITDMT</v>
      </c>
      <c r="D254" s="16">
        <f>'EE investment costs'!$F$15</f>
        <v>2016</v>
      </c>
      <c r="E254" s="14">
        <f>VLOOKUP(X254,'EE investment costs'!$D$56:$R$656,15,0)</f>
        <v>6.02</v>
      </c>
      <c r="F254" s="17">
        <f ca="1">INDEX('EE investment costs'!$D$56:$R$656,MATCH(X254,'EE investment costs'!$D$56:$D$656,0),MATCH($V$8,'EE investment costs'!$D$56:$R$56,0))</f>
        <v>638.81499038702407</v>
      </c>
      <c r="I254" s="18">
        <v>1</v>
      </c>
      <c r="J254" s="18">
        <v>1</v>
      </c>
      <c r="K254" s="14">
        <f t="shared" ca="1" si="23"/>
        <v>6</v>
      </c>
      <c r="L254" s="26"/>
      <c r="M254" s="19" t="str">
        <f t="shared" ca="1" si="21"/>
        <v>INDTDEFFMT-42</v>
      </c>
      <c r="N254" s="23" t="str">
        <f t="shared" ca="1" si="22"/>
        <v>Wholesale and retail Saving Tech-Heat Medium Temp. up to 150C 4.2y</v>
      </c>
      <c r="O254" s="23" t="s">
        <v>32</v>
      </c>
      <c r="P254" s="23" t="s">
        <v>33</v>
      </c>
      <c r="Q254" s="23"/>
      <c r="R254" s="23"/>
      <c r="S254" s="19" t="s">
        <v>34</v>
      </c>
      <c r="V254" s="16" t="str">
        <f t="shared" ca="1" si="24"/>
        <v>TD</v>
      </c>
      <c r="W254" s="14" t="str">
        <f t="shared" ca="1" si="24"/>
        <v>Wholesale and retail</v>
      </c>
      <c r="X254" s="3" t="str">
        <f>'EE investment costs'!D303</f>
        <v>MT-42</v>
      </c>
      <c r="Y254" s="3" t="str">
        <f>'EE investment costs'!E303</f>
        <v>Heat Medium Temp. up to 150C</v>
      </c>
      <c r="AC254" s="123">
        <f>'EE investment costs'!C303</f>
        <v>4.2</v>
      </c>
      <c r="AD254" s="22"/>
    </row>
    <row r="255" spans="2:30">
      <c r="B255" s="14" t="str">
        <f t="shared" ca="1" si="20"/>
        <v>INDTDEFFHT-42</v>
      </c>
      <c r="C255" s="15" t="str">
        <f t="shared" ca="1" si="25"/>
        <v>ITDHT</v>
      </c>
      <c r="D255" s="16">
        <f>'EE investment costs'!$F$15</f>
        <v>2016</v>
      </c>
      <c r="E255" s="14">
        <f>VLOOKUP(X255,'EE investment costs'!$D$56:$R$656,15,0)</f>
        <v>4.8159999999999998</v>
      </c>
      <c r="F255" s="17">
        <f ca="1">INDEX('EE investment costs'!$D$56:$R$656,MATCH(X255,'EE investment costs'!$D$56:$D$656,0),MATCH($V$8,'EE investment costs'!$D$56:$R$56,0))</f>
        <v>488.58541715031492</v>
      </c>
      <c r="I255" s="18">
        <v>1</v>
      </c>
      <c r="J255" s="18">
        <v>1</v>
      </c>
      <c r="K255" s="14">
        <f t="shared" ca="1" si="23"/>
        <v>8</v>
      </c>
      <c r="L255" s="26"/>
      <c r="M255" s="19" t="str">
        <f t="shared" ca="1" si="21"/>
        <v>INDTDEFFHT-42</v>
      </c>
      <c r="N255" s="23" t="str">
        <f t="shared" ca="1" si="22"/>
        <v>Wholesale and retail Saving Tech-Heat High Temp. over 150C 4.2y</v>
      </c>
      <c r="O255" s="23" t="s">
        <v>32</v>
      </c>
      <c r="P255" s="23" t="s">
        <v>33</v>
      </c>
      <c r="Q255" s="23"/>
      <c r="R255" s="23"/>
      <c r="S255" s="19" t="s">
        <v>34</v>
      </c>
      <c r="V255" s="16" t="str">
        <f t="shared" ca="1" si="24"/>
        <v>TD</v>
      </c>
      <c r="W255" s="14" t="str">
        <f t="shared" ca="1" si="24"/>
        <v>Wholesale and retail</v>
      </c>
      <c r="X255" s="3" t="str">
        <f>'EE investment costs'!D304</f>
        <v>HT-42</v>
      </c>
      <c r="Y255" s="3" t="str">
        <f>'EE investment costs'!E304</f>
        <v>Heat High Temp. over 150C</v>
      </c>
      <c r="AC255" s="123">
        <f>'EE investment costs'!C304</f>
        <v>4.2</v>
      </c>
      <c r="AD255" s="22"/>
    </row>
    <row r="256" spans="2:30">
      <c r="B256" s="14" t="str">
        <f t="shared" ca="1" si="20"/>
        <v>INDTDEFFRH-42</v>
      </c>
      <c r="C256" s="15" t="str">
        <f t="shared" ca="1" si="25"/>
        <v>ITDRH</v>
      </c>
      <c r="D256" s="16">
        <f>'EE investment costs'!$F$15</f>
        <v>2016</v>
      </c>
      <c r="E256" s="14">
        <f>VLOOKUP(X256,'EE investment costs'!$D$56:$R$656,15,0)</f>
        <v>16.037333333333336</v>
      </c>
      <c r="F256" s="17">
        <f ca="1">INDEX('EE investment costs'!$D$56:$R$656,MATCH(X256,'EE investment costs'!$D$56:$D$656,0),MATCH($V$8,'EE investment costs'!$D$56:$R$56,0))</f>
        <v>259.22981180624816</v>
      </c>
      <c r="I256" s="18">
        <v>1</v>
      </c>
      <c r="J256" s="18">
        <v>1</v>
      </c>
      <c r="K256" s="14">
        <f t="shared" ca="1" si="23"/>
        <v>8</v>
      </c>
      <c r="L256" s="26"/>
      <c r="M256" s="19" t="str">
        <f t="shared" ca="1" si="21"/>
        <v>INDTDEFFRH-42</v>
      </c>
      <c r="N256" s="23" t="str">
        <f t="shared" ca="1" si="22"/>
        <v>Wholesale and retail Saving Tech-Heat Room Heat 4.2y</v>
      </c>
      <c r="O256" s="23" t="s">
        <v>32</v>
      </c>
      <c r="P256" s="23" t="s">
        <v>33</v>
      </c>
      <c r="Q256" s="23"/>
      <c r="R256" s="23"/>
      <c r="S256" s="19" t="s">
        <v>34</v>
      </c>
      <c r="V256" s="16" t="str">
        <f t="shared" ca="1" si="24"/>
        <v>TD</v>
      </c>
      <c r="W256" s="14" t="str">
        <f t="shared" ca="1" si="24"/>
        <v>Wholesale and retail</v>
      </c>
      <c r="X256" s="3" t="str">
        <f>'EE investment costs'!D305</f>
        <v>RH-42</v>
      </c>
      <c r="Y256" s="3" t="str">
        <f>'EE investment costs'!E305</f>
        <v>Heat Room Heat</v>
      </c>
      <c r="AC256" s="123">
        <f>'EE investment costs'!C305</f>
        <v>4.2</v>
      </c>
      <c r="AD256" s="22"/>
    </row>
    <row r="257" spans="2:30">
      <c r="B257" s="14" t="str">
        <f t="shared" ca="1" si="20"/>
        <v>INDTDEFFLA-42</v>
      </c>
      <c r="C257" s="15" t="str">
        <f t="shared" ca="1" si="25"/>
        <v>ITDLA</v>
      </c>
      <c r="D257" s="16">
        <f>'EE investment costs'!$F$15</f>
        <v>2016</v>
      </c>
      <c r="E257" s="14">
        <f>VLOOKUP(X257,'EE investment costs'!$D$56:$R$656,15,0)</f>
        <v>3.936066666666667</v>
      </c>
      <c r="F257" s="17">
        <f ca="1">INDEX('EE investment costs'!$D$56:$R$656,MATCH(X257,'EE investment costs'!$D$56:$D$656,0),MATCH($V$8,'EE investment costs'!$D$56:$R$56,0))</f>
        <v>1601.3990248149698</v>
      </c>
      <c r="I257" s="18">
        <v>1</v>
      </c>
      <c r="J257" s="18">
        <v>1</v>
      </c>
      <c r="K257" s="14">
        <f t="shared" ca="1" si="23"/>
        <v>0</v>
      </c>
      <c r="L257" s="26"/>
      <c r="M257" s="19" t="str">
        <f t="shared" ca="1" si="21"/>
        <v>INDTDEFFLA-42</v>
      </c>
      <c r="N257" s="23" t="str">
        <f t="shared" ca="1" si="22"/>
        <v>Wholesale and retail Saving Tech-Light 4.2y</v>
      </c>
      <c r="O257" s="23" t="s">
        <v>32</v>
      </c>
      <c r="P257" s="23" t="s">
        <v>33</v>
      </c>
      <c r="Q257" s="23"/>
      <c r="R257" s="23"/>
      <c r="S257" s="19" t="s">
        <v>34</v>
      </c>
      <c r="V257" s="16" t="str">
        <f t="shared" ca="1" si="24"/>
        <v>TD</v>
      </c>
      <c r="W257" s="14" t="str">
        <f t="shared" ca="1" si="24"/>
        <v>Wholesale and retail</v>
      </c>
      <c r="X257" s="3" t="str">
        <f>'EE investment costs'!D306</f>
        <v>LA-42</v>
      </c>
      <c r="Y257" s="3" t="str">
        <f>'EE investment costs'!E306</f>
        <v>Light</v>
      </c>
      <c r="AC257" s="123">
        <f>'EE investment costs'!C306</f>
        <v>4.2</v>
      </c>
      <c r="AD257" s="22"/>
    </row>
    <row r="258" spans="2:30">
      <c r="B258" s="14" t="str">
        <f t="shared" ca="1" si="20"/>
        <v>INDTDEFFEM-42</v>
      </c>
      <c r="C258" s="15" t="str">
        <f t="shared" ca="1" si="25"/>
        <v>ITDEM</v>
      </c>
      <c r="D258" s="16">
        <f>'EE investment costs'!$F$15</f>
        <v>2016</v>
      </c>
      <c r="E258" s="14">
        <f>VLOOKUP(X258,'EE investment costs'!$D$56:$R$656,15,0)</f>
        <v>4.1328700000000005</v>
      </c>
      <c r="F258" s="17">
        <f ca="1">INDEX('EE investment costs'!$D$56:$R$656,MATCH(X258,'EE investment costs'!$D$56:$D$656,0),MATCH($V$8,'EE investment costs'!$D$56:$R$56,0))</f>
        <v>1589.9593904672399</v>
      </c>
      <c r="I258" s="18">
        <v>1</v>
      </c>
      <c r="J258" s="18">
        <v>1</v>
      </c>
      <c r="K258" s="14">
        <f t="shared" ca="1" si="23"/>
        <v>0</v>
      </c>
      <c r="L258" s="26"/>
      <c r="M258" s="19" t="str">
        <f t="shared" ca="1" si="21"/>
        <v>INDTDEFFEM-42</v>
      </c>
      <c r="N258" s="23" t="str">
        <f t="shared" ca="1" si="22"/>
        <v>Wholesale and retail Saving Tech-Electric Motors 4.2y</v>
      </c>
      <c r="O258" s="23" t="s">
        <v>32</v>
      </c>
      <c r="P258" s="23" t="s">
        <v>33</v>
      </c>
      <c r="Q258" s="23"/>
      <c r="R258" s="23"/>
      <c r="S258" s="19" t="s">
        <v>34</v>
      </c>
      <c r="V258" s="16" t="str">
        <f t="shared" ca="1" si="24"/>
        <v>TD</v>
      </c>
      <c r="W258" s="14" t="str">
        <f t="shared" ca="1" si="24"/>
        <v>Wholesale and retail</v>
      </c>
      <c r="X258" s="3" t="str">
        <f>'EE investment costs'!D307</f>
        <v>EM-42</v>
      </c>
      <c r="Y258" s="3" t="str">
        <f>'EE investment costs'!E307</f>
        <v>Electric Motors</v>
      </c>
      <c r="AC258" s="123">
        <f>'EE investment costs'!C307</f>
        <v>4.2</v>
      </c>
      <c r="AD258" s="22"/>
    </row>
    <row r="259" spans="2:30">
      <c r="B259" s="14" t="str">
        <f t="shared" ca="1" si="20"/>
        <v>INDTDEFFTF-42</v>
      </c>
      <c r="C259" s="15" t="str">
        <f t="shared" ca="1" si="25"/>
        <v>ITDTF</v>
      </c>
      <c r="D259" s="16">
        <f>'EE investment costs'!$F$15</f>
        <v>2016</v>
      </c>
      <c r="E259" s="14">
        <f>VLOOKUP(X259,'EE investment costs'!$D$56:$R$656,15,0)</f>
        <v>15.166666666666666</v>
      </c>
      <c r="F259" s="17">
        <f ca="1">INDEX('EE investment costs'!$D$56:$R$656,MATCH(X259,'EE investment costs'!$D$56:$D$656,0),MATCH($V$8,'EE investment costs'!$D$56:$R$56,0))</f>
        <v>617.13582293364971</v>
      </c>
      <c r="I259" s="18">
        <v>1</v>
      </c>
      <c r="J259" s="18">
        <v>1</v>
      </c>
      <c r="K259" s="14">
        <f t="shared" ca="1" si="23"/>
        <v>6</v>
      </c>
      <c r="L259" s="26"/>
      <c r="M259" s="19" t="str">
        <f t="shared" ca="1" si="21"/>
        <v>INDTDEFFTF-42</v>
      </c>
      <c r="N259" s="23" t="str">
        <f t="shared" ca="1" si="22"/>
        <v>Wholesale and retail Saving Tech-Haulage Tractors, Trucks, Fishing boats 4.2y</v>
      </c>
      <c r="O259" s="23" t="s">
        <v>32</v>
      </c>
      <c r="P259" s="23" t="s">
        <v>33</v>
      </c>
      <c r="Q259" s="23"/>
      <c r="R259" s="23"/>
      <c r="S259" s="19" t="s">
        <v>34</v>
      </c>
      <c r="V259" s="16" t="str">
        <f t="shared" ca="1" si="24"/>
        <v>TD</v>
      </c>
      <c r="W259" s="14" t="str">
        <f t="shared" ca="1" si="24"/>
        <v>Wholesale and retail</v>
      </c>
      <c r="X259" s="3" t="str">
        <f>'EE investment costs'!D308</f>
        <v>TF-42</v>
      </c>
      <c r="Y259" s="3" t="str">
        <f>'EE investment costs'!E308</f>
        <v>Haulage Tractors, Trucks, Fishing boats</v>
      </c>
      <c r="AC259" s="123">
        <f>'EE investment costs'!C308</f>
        <v>4.2</v>
      </c>
      <c r="AD259" s="22"/>
    </row>
    <row r="260" spans="2:30">
      <c r="B260" s="14" t="str">
        <f t="shared" ca="1" si="20"/>
        <v>INDTDEFFMT-43</v>
      </c>
      <c r="C260" s="15" t="str">
        <f t="shared" ca="1" si="25"/>
        <v>ITDMT</v>
      </c>
      <c r="D260" s="16">
        <f>'EE investment costs'!$F$15</f>
        <v>2016</v>
      </c>
      <c r="E260" s="14">
        <f>VLOOKUP(X260,'EE investment costs'!$D$56:$R$656,15,0)</f>
        <v>6.0299999999999994</v>
      </c>
      <c r="F260" s="17">
        <f ca="1">INDEX('EE investment costs'!$D$56:$R$656,MATCH(X260,'EE investment costs'!$D$56:$D$656,0),MATCH($V$8,'EE investment costs'!$D$56:$R$56,0))</f>
        <v>651.10637691086129</v>
      </c>
      <c r="I260" s="18">
        <v>1</v>
      </c>
      <c r="J260" s="18">
        <v>1</v>
      </c>
      <c r="K260" s="14">
        <f t="shared" ca="1" si="23"/>
        <v>6</v>
      </c>
      <c r="L260" s="26"/>
      <c r="M260" s="19" t="str">
        <f t="shared" ca="1" si="21"/>
        <v>INDTDEFFMT-43</v>
      </c>
      <c r="N260" s="23" t="str">
        <f t="shared" ca="1" si="22"/>
        <v>Wholesale and retail Saving Tech-Heat Medium Temp. up to 150C 4.3y</v>
      </c>
      <c r="O260" s="23" t="s">
        <v>32</v>
      </c>
      <c r="P260" s="23" t="s">
        <v>33</v>
      </c>
      <c r="Q260" s="23"/>
      <c r="R260" s="23"/>
      <c r="S260" s="19" t="s">
        <v>34</v>
      </c>
      <c r="V260" s="16" t="str">
        <f t="shared" ca="1" si="24"/>
        <v>TD</v>
      </c>
      <c r="W260" s="14" t="str">
        <f t="shared" ca="1" si="24"/>
        <v>Wholesale and retail</v>
      </c>
      <c r="X260" s="3" t="str">
        <f>'EE investment costs'!D309</f>
        <v>MT-43</v>
      </c>
      <c r="Y260" s="3" t="str">
        <f>'EE investment costs'!E309</f>
        <v>Heat Medium Temp. up to 150C</v>
      </c>
      <c r="AC260" s="123">
        <f>'EE investment costs'!C309</f>
        <v>4.3</v>
      </c>
      <c r="AD260" s="22"/>
    </row>
    <row r="261" spans="2:30">
      <c r="B261" s="14" t="str">
        <f t="shared" ca="1" si="20"/>
        <v>INDTDEFFHT-43</v>
      </c>
      <c r="C261" s="15" t="str">
        <f t="shared" ca="1" si="25"/>
        <v>ITDHT</v>
      </c>
      <c r="D261" s="16">
        <f>'EE investment costs'!$F$15</f>
        <v>2016</v>
      </c>
      <c r="E261" s="14">
        <f>VLOOKUP(X261,'EE investment costs'!$D$56:$R$656,15,0)</f>
        <v>4.8239999999999998</v>
      </c>
      <c r="F261" s="17">
        <f ca="1">INDEX('EE investment costs'!$D$56:$R$656,MATCH(X261,'EE investment costs'!$D$56:$D$656,0),MATCH($V$8,'EE investment costs'!$D$56:$R$56,0))</f>
        <v>494.96977817095836</v>
      </c>
      <c r="I261" s="18">
        <v>1</v>
      </c>
      <c r="J261" s="18">
        <v>1</v>
      </c>
      <c r="K261" s="14">
        <f t="shared" ca="1" si="23"/>
        <v>8</v>
      </c>
      <c r="L261" s="26"/>
      <c r="M261" s="19" t="str">
        <f t="shared" ca="1" si="21"/>
        <v>INDTDEFFHT-43</v>
      </c>
      <c r="N261" s="23" t="str">
        <f t="shared" ca="1" si="22"/>
        <v>Wholesale and retail Saving Tech-Heat High Temp. over 150C 4.3y</v>
      </c>
      <c r="O261" s="23" t="s">
        <v>32</v>
      </c>
      <c r="P261" s="23" t="s">
        <v>33</v>
      </c>
      <c r="Q261" s="23"/>
      <c r="R261" s="23"/>
      <c r="S261" s="19" t="s">
        <v>34</v>
      </c>
      <c r="V261" s="16" t="str">
        <f t="shared" ca="1" si="24"/>
        <v>TD</v>
      </c>
      <c r="W261" s="14" t="str">
        <f t="shared" ca="1" si="24"/>
        <v>Wholesale and retail</v>
      </c>
      <c r="X261" s="3" t="str">
        <f>'EE investment costs'!D310</f>
        <v>HT-43</v>
      </c>
      <c r="Y261" s="3" t="str">
        <f>'EE investment costs'!E310</f>
        <v>Heat High Temp. over 150C</v>
      </c>
      <c r="AC261" s="123">
        <f>'EE investment costs'!C310</f>
        <v>4.3</v>
      </c>
      <c r="AD261" s="22"/>
    </row>
    <row r="262" spans="2:30">
      <c r="B262" s="14" t="str">
        <f t="shared" ca="1" si="20"/>
        <v>INDTDEFFRH-43</v>
      </c>
      <c r="C262" s="15" t="str">
        <f t="shared" ca="1" si="25"/>
        <v>ITDRH</v>
      </c>
      <c r="D262" s="16">
        <f>'EE investment costs'!$F$15</f>
        <v>2016</v>
      </c>
      <c r="E262" s="14">
        <f>VLOOKUP(X262,'EE investment costs'!$D$56:$R$656,15,0)</f>
        <v>16.056000000000001</v>
      </c>
      <c r="F262" s="17">
        <f ca="1">INDEX('EE investment costs'!$D$56:$R$656,MATCH(X262,'EE investment costs'!$D$56:$D$656,0),MATCH($V$8,'EE investment costs'!$D$56:$R$56,0))</f>
        <v>296.26264206428351</v>
      </c>
      <c r="I262" s="18">
        <v>1</v>
      </c>
      <c r="J262" s="18">
        <v>1</v>
      </c>
      <c r="K262" s="14">
        <f t="shared" ca="1" si="23"/>
        <v>8</v>
      </c>
      <c r="L262" s="26"/>
      <c r="M262" s="19" t="str">
        <f t="shared" ca="1" si="21"/>
        <v>INDTDEFFRH-43</v>
      </c>
      <c r="N262" s="23" t="str">
        <f t="shared" ca="1" si="22"/>
        <v>Wholesale and retail Saving Tech-Heat Room Heat 4.3y</v>
      </c>
      <c r="O262" s="23" t="s">
        <v>32</v>
      </c>
      <c r="P262" s="23" t="s">
        <v>33</v>
      </c>
      <c r="Q262" s="23"/>
      <c r="R262" s="23"/>
      <c r="S262" s="19" t="s">
        <v>34</v>
      </c>
      <c r="V262" s="16" t="str">
        <f t="shared" ca="1" si="24"/>
        <v>TD</v>
      </c>
      <c r="W262" s="14" t="str">
        <f t="shared" ca="1" si="24"/>
        <v>Wholesale and retail</v>
      </c>
      <c r="X262" s="3" t="str">
        <f>'EE investment costs'!D311</f>
        <v>RH-43</v>
      </c>
      <c r="Y262" s="3" t="str">
        <f>'EE investment costs'!E311</f>
        <v>Heat Room Heat</v>
      </c>
      <c r="AC262" s="123">
        <f>'EE investment costs'!C311</f>
        <v>4.3</v>
      </c>
      <c r="AD262" s="22"/>
    </row>
    <row r="263" spans="2:30">
      <c r="B263" s="14" t="str">
        <f t="shared" ca="1" si="20"/>
        <v>INDTDEFFLA-43</v>
      </c>
      <c r="C263" s="15" t="str">
        <f t="shared" ca="1" si="25"/>
        <v>ITDLA</v>
      </c>
      <c r="D263" s="16">
        <f>'EE investment costs'!$F$15</f>
        <v>2016</v>
      </c>
      <c r="E263" s="14">
        <f>VLOOKUP(X263,'EE investment costs'!$D$56:$R$656,15,0)</f>
        <v>3.9491000000000005</v>
      </c>
      <c r="F263" s="17">
        <f ca="1">INDEX('EE investment costs'!$D$56:$R$656,MATCH(X263,'EE investment costs'!$D$56:$D$656,0),MATCH($V$8,'EE investment costs'!$D$56:$R$56,0))</f>
        <v>1616.7770583115819</v>
      </c>
      <c r="I263" s="18">
        <v>1</v>
      </c>
      <c r="J263" s="18">
        <v>1</v>
      </c>
      <c r="K263" s="14">
        <f t="shared" ca="1" si="23"/>
        <v>0</v>
      </c>
      <c r="L263" s="26"/>
      <c r="M263" s="19" t="str">
        <f t="shared" ca="1" si="21"/>
        <v>INDTDEFFLA-43</v>
      </c>
      <c r="N263" s="23" t="str">
        <f t="shared" ca="1" si="22"/>
        <v>Wholesale and retail Saving Tech-Light 4.3y</v>
      </c>
      <c r="O263" s="23" t="s">
        <v>32</v>
      </c>
      <c r="P263" s="23" t="s">
        <v>33</v>
      </c>
      <c r="Q263" s="23"/>
      <c r="R263" s="23"/>
      <c r="S263" s="19" t="s">
        <v>34</v>
      </c>
      <c r="V263" s="16" t="str">
        <f t="shared" ca="1" si="24"/>
        <v>TD</v>
      </c>
      <c r="W263" s="14" t="str">
        <f t="shared" ca="1" si="24"/>
        <v>Wholesale and retail</v>
      </c>
      <c r="X263" s="3" t="str">
        <f>'EE investment costs'!D312</f>
        <v>LA-43</v>
      </c>
      <c r="Y263" s="3" t="str">
        <f>'EE investment costs'!E312</f>
        <v>Light</v>
      </c>
      <c r="AC263" s="123">
        <f>'EE investment costs'!C312</f>
        <v>4.3</v>
      </c>
      <c r="AD263" s="22"/>
    </row>
    <row r="264" spans="2:30">
      <c r="B264" s="14" t="str">
        <f t="shared" ref="B264:B327" ca="1" si="26">M264</f>
        <v>INDTDEFFEM-43</v>
      </c>
      <c r="C264" s="15" t="str">
        <f t="shared" ca="1" si="25"/>
        <v>ITDEM</v>
      </c>
      <c r="D264" s="16">
        <f>'EE investment costs'!$F$15</f>
        <v>2016</v>
      </c>
      <c r="E264" s="14">
        <f>VLOOKUP(X264,'EE investment costs'!$D$56:$R$656,15,0)</f>
        <v>4.1465550000000002</v>
      </c>
      <c r="F264" s="17">
        <f ca="1">INDEX('EE investment costs'!$D$56:$R$656,MATCH(X264,'EE investment costs'!$D$56:$D$656,0),MATCH($V$8,'EE investment costs'!$D$56:$R$56,0))</f>
        <v>1617.6461270861587</v>
      </c>
      <c r="I264" s="18">
        <v>1</v>
      </c>
      <c r="J264" s="18">
        <v>1</v>
      </c>
      <c r="K264" s="14">
        <f t="shared" ca="1" si="23"/>
        <v>0</v>
      </c>
      <c r="L264" s="26"/>
      <c r="M264" s="19" t="str">
        <f t="shared" ref="M264:M327" ca="1" si="27">CONCATENATE("IND",$V$8,"EFF",$X264)</f>
        <v>INDTDEFFEM-43</v>
      </c>
      <c r="N264" s="23" t="str">
        <f t="shared" ca="1" si="22"/>
        <v>Wholesale and retail Saving Tech-Electric Motors 4.3y</v>
      </c>
      <c r="O264" s="23" t="s">
        <v>32</v>
      </c>
      <c r="P264" s="23" t="s">
        <v>33</v>
      </c>
      <c r="Q264" s="23"/>
      <c r="R264" s="23"/>
      <c r="S264" s="19" t="s">
        <v>34</v>
      </c>
      <c r="V264" s="16" t="str">
        <f t="shared" ca="1" si="24"/>
        <v>TD</v>
      </c>
      <c r="W264" s="14" t="str">
        <f t="shared" ca="1" si="24"/>
        <v>Wholesale and retail</v>
      </c>
      <c r="X264" s="3" t="str">
        <f>'EE investment costs'!D313</f>
        <v>EM-43</v>
      </c>
      <c r="Y264" s="3" t="str">
        <f>'EE investment costs'!E313</f>
        <v>Electric Motors</v>
      </c>
      <c r="AC264" s="123">
        <f>'EE investment costs'!C313</f>
        <v>4.3</v>
      </c>
      <c r="AD264" s="22"/>
    </row>
    <row r="265" spans="2:30">
      <c r="B265" s="14" t="str">
        <f t="shared" ca="1" si="26"/>
        <v>INDTDEFFTF-43</v>
      </c>
      <c r="C265" s="15" t="str">
        <f t="shared" ca="1" si="25"/>
        <v>ITDTF</v>
      </c>
      <c r="D265" s="16">
        <f>'EE investment costs'!$F$15</f>
        <v>2016</v>
      </c>
      <c r="E265" s="14">
        <f>VLOOKUP(X265,'EE investment costs'!$D$56:$R$656,15,0)</f>
        <v>15.249999999999998</v>
      </c>
      <c r="F265" s="17">
        <f ca="1">INDEX('EE investment costs'!$D$56:$R$656,MATCH(X265,'EE investment costs'!$D$56:$D$656,0),MATCH($V$8,'EE investment costs'!$D$56:$R$56,0))</f>
        <v>631.82953300349845</v>
      </c>
      <c r="I265" s="18">
        <v>1</v>
      </c>
      <c r="J265" s="18">
        <v>1</v>
      </c>
      <c r="K265" s="14">
        <f t="shared" ca="1" si="23"/>
        <v>6</v>
      </c>
      <c r="L265" s="26"/>
      <c r="M265" s="19" t="str">
        <f t="shared" ca="1" si="27"/>
        <v>INDTDEFFTF-43</v>
      </c>
      <c r="N265" s="23" t="str">
        <f t="shared" ref="N265:N328" ca="1" si="28">$W$8&amp;" Saving Tech"&amp;"-"&amp;$Y265&amp;" "&amp;AC265&amp;"y"</f>
        <v>Wholesale and retail Saving Tech-Haulage Tractors, Trucks, Fishing boats 4.3y</v>
      </c>
      <c r="O265" s="23" t="s">
        <v>32</v>
      </c>
      <c r="P265" s="23" t="s">
        <v>33</v>
      </c>
      <c r="Q265" s="23"/>
      <c r="R265" s="23"/>
      <c r="S265" s="19" t="s">
        <v>34</v>
      </c>
      <c r="V265" s="16" t="str">
        <f t="shared" ca="1" si="24"/>
        <v>TD</v>
      </c>
      <c r="W265" s="14" t="str">
        <f t="shared" ca="1" si="24"/>
        <v>Wholesale and retail</v>
      </c>
      <c r="X265" s="3" t="str">
        <f>'EE investment costs'!D314</f>
        <v>TF-43</v>
      </c>
      <c r="Y265" s="3" t="str">
        <f>'EE investment costs'!E314</f>
        <v>Haulage Tractors, Trucks, Fishing boats</v>
      </c>
      <c r="AC265" s="123">
        <f>'EE investment costs'!C314</f>
        <v>4.3</v>
      </c>
      <c r="AD265" s="22"/>
    </row>
    <row r="266" spans="2:30">
      <c r="B266" s="14" t="str">
        <f t="shared" ca="1" si="26"/>
        <v>INDTDEFFMT-44</v>
      </c>
      <c r="C266" s="15" t="str">
        <f t="shared" ca="1" si="25"/>
        <v>ITDMT</v>
      </c>
      <c r="D266" s="16">
        <f>'EE investment costs'!$F$15</f>
        <v>2016</v>
      </c>
      <c r="E266" s="14">
        <f>VLOOKUP(X266,'EE investment costs'!$D$56:$R$656,15,0)</f>
        <v>6.0399999999999991</v>
      </c>
      <c r="F266" s="17">
        <f ca="1">INDEX('EE investment costs'!$D$56:$R$656,MATCH(X266,'EE investment costs'!$D$56:$D$656,0),MATCH($V$8,'EE investment costs'!$D$56:$R$56,0))</f>
        <v>663.39776343469873</v>
      </c>
      <c r="I266" s="18">
        <v>1</v>
      </c>
      <c r="J266" s="18">
        <v>1</v>
      </c>
      <c r="K266" s="14">
        <f t="shared" ref="K266:K329" ca="1" si="29">IF(F266&lt;500,1,0)+IF(F266&lt;600,1,0)+IF(F266&lt;700,1,0)+IF(F266&lt;800,1,0)+IF(F266&lt;900,1,0)+IF(F266&lt;1000,1,0)+IF(F266&lt;1100,1,0)+IF(F266&lt;1200,1,0)</f>
        <v>6</v>
      </c>
      <c r="L266" s="26"/>
      <c r="M266" s="19" t="str">
        <f t="shared" ca="1" si="27"/>
        <v>INDTDEFFMT-44</v>
      </c>
      <c r="N266" s="23" t="str">
        <f t="shared" ca="1" si="28"/>
        <v>Wholesale and retail Saving Tech-Heat Medium Temp. up to 150C 4.4y</v>
      </c>
      <c r="O266" s="23" t="s">
        <v>32</v>
      </c>
      <c r="P266" s="23" t="s">
        <v>33</v>
      </c>
      <c r="Q266" s="23"/>
      <c r="R266" s="23"/>
      <c r="S266" s="19" t="s">
        <v>34</v>
      </c>
      <c r="V266" s="16" t="str">
        <f t="shared" ref="V266:W329" ca="1" si="30">V265</f>
        <v>TD</v>
      </c>
      <c r="W266" s="14" t="str">
        <f t="shared" ca="1" si="30"/>
        <v>Wholesale and retail</v>
      </c>
      <c r="X266" s="3" t="str">
        <f>'EE investment costs'!D315</f>
        <v>MT-44</v>
      </c>
      <c r="Y266" s="3" t="str">
        <f>'EE investment costs'!E315</f>
        <v>Heat Medium Temp. up to 150C</v>
      </c>
      <c r="AC266" s="123">
        <f>'EE investment costs'!C315</f>
        <v>4.4000000000000004</v>
      </c>
      <c r="AD266" s="22"/>
    </row>
    <row r="267" spans="2:30">
      <c r="B267" s="14" t="str">
        <f t="shared" ca="1" si="26"/>
        <v>INDTDEFFHT-44</v>
      </c>
      <c r="C267" s="15" t="str">
        <f t="shared" ca="1" si="25"/>
        <v>ITDHT</v>
      </c>
      <c r="D267" s="16">
        <f>'EE investment costs'!$F$15</f>
        <v>2016</v>
      </c>
      <c r="E267" s="14">
        <f>VLOOKUP(X267,'EE investment costs'!$D$56:$R$656,15,0)</f>
        <v>4.8319999999999999</v>
      </c>
      <c r="F267" s="17">
        <f ca="1">INDEX('EE investment costs'!$D$56:$R$656,MATCH(X267,'EE investment costs'!$D$56:$D$656,0),MATCH($V$8,'EE investment costs'!$D$56:$R$56,0))</f>
        <v>501.35413919160186</v>
      </c>
      <c r="I267" s="18">
        <v>1</v>
      </c>
      <c r="J267" s="18">
        <v>1</v>
      </c>
      <c r="K267" s="14">
        <f t="shared" ca="1" si="29"/>
        <v>7</v>
      </c>
      <c r="L267" s="26"/>
      <c r="M267" s="19" t="str">
        <f t="shared" ca="1" si="27"/>
        <v>INDTDEFFHT-44</v>
      </c>
      <c r="N267" s="23" t="str">
        <f t="shared" ca="1" si="28"/>
        <v>Wholesale and retail Saving Tech-Heat High Temp. over 150C 4.4y</v>
      </c>
      <c r="O267" s="23" t="s">
        <v>32</v>
      </c>
      <c r="P267" s="23" t="s">
        <v>33</v>
      </c>
      <c r="Q267" s="23"/>
      <c r="R267" s="23"/>
      <c r="S267" s="19" t="s">
        <v>34</v>
      </c>
      <c r="V267" s="16" t="str">
        <f t="shared" ca="1" si="30"/>
        <v>TD</v>
      </c>
      <c r="W267" s="14" t="str">
        <f t="shared" ca="1" si="30"/>
        <v>Wholesale and retail</v>
      </c>
      <c r="X267" s="3" t="str">
        <f>'EE investment costs'!D316</f>
        <v>HT-44</v>
      </c>
      <c r="Y267" s="3" t="str">
        <f>'EE investment costs'!E316</f>
        <v>Heat High Temp. over 150C</v>
      </c>
      <c r="AC267" s="123">
        <f>'EE investment costs'!C316</f>
        <v>4.4000000000000004</v>
      </c>
      <c r="AD267" s="22"/>
    </row>
    <row r="268" spans="2:30">
      <c r="B268" s="14" t="str">
        <f t="shared" ca="1" si="26"/>
        <v>INDTDEFFRH-44</v>
      </c>
      <c r="C268" s="15" t="str">
        <f t="shared" ca="1" si="25"/>
        <v>ITDRH</v>
      </c>
      <c r="D268" s="16">
        <f>'EE investment costs'!$F$15</f>
        <v>2016</v>
      </c>
      <c r="E268" s="14">
        <f>VLOOKUP(X268,'EE investment costs'!$D$56:$R$656,15,0)</f>
        <v>16.074666666666669</v>
      </c>
      <c r="F268" s="17">
        <f ca="1">INDEX('EE investment costs'!$D$56:$R$656,MATCH(X268,'EE investment costs'!$D$56:$D$656,0),MATCH($V$8,'EE investment costs'!$D$56:$R$56,0))</f>
        <v>333.29547232231909</v>
      </c>
      <c r="I268" s="18">
        <v>1</v>
      </c>
      <c r="J268" s="18">
        <v>1</v>
      </c>
      <c r="K268" s="14">
        <f t="shared" ca="1" si="29"/>
        <v>8</v>
      </c>
      <c r="L268" s="26"/>
      <c r="M268" s="19" t="str">
        <f t="shared" ca="1" si="27"/>
        <v>INDTDEFFRH-44</v>
      </c>
      <c r="N268" s="23" t="str">
        <f t="shared" ca="1" si="28"/>
        <v>Wholesale and retail Saving Tech-Heat Room Heat 4.4y</v>
      </c>
      <c r="O268" s="23" t="s">
        <v>32</v>
      </c>
      <c r="P268" s="23" t="s">
        <v>33</v>
      </c>
      <c r="Q268" s="23"/>
      <c r="R268" s="23"/>
      <c r="S268" s="19" t="s">
        <v>34</v>
      </c>
      <c r="V268" s="16" t="str">
        <f t="shared" ca="1" si="30"/>
        <v>TD</v>
      </c>
      <c r="W268" s="14" t="str">
        <f t="shared" ca="1" si="30"/>
        <v>Wholesale and retail</v>
      </c>
      <c r="X268" s="3" t="str">
        <f>'EE investment costs'!D317</f>
        <v>RH-44</v>
      </c>
      <c r="Y268" s="3" t="str">
        <f>'EE investment costs'!E317</f>
        <v>Heat Room Heat</v>
      </c>
      <c r="AC268" s="123">
        <f>'EE investment costs'!C317</f>
        <v>4.4000000000000004</v>
      </c>
      <c r="AD268" s="22"/>
    </row>
    <row r="269" spans="2:30">
      <c r="B269" s="14" t="str">
        <f t="shared" ca="1" si="26"/>
        <v>INDTDEFFLA-44</v>
      </c>
      <c r="C269" s="15" t="str">
        <f t="shared" ca="1" si="25"/>
        <v>ITDLA</v>
      </c>
      <c r="D269" s="16">
        <f>'EE investment costs'!$F$15</f>
        <v>2016</v>
      </c>
      <c r="E269" s="14">
        <f>VLOOKUP(X269,'EE investment costs'!$D$56:$R$656,15,0)</f>
        <v>3.9621333333333335</v>
      </c>
      <c r="F269" s="17">
        <f ca="1">INDEX('EE investment costs'!$D$56:$R$656,MATCH(X269,'EE investment costs'!$D$56:$D$656,0),MATCH($V$8,'EE investment costs'!$D$56:$R$56,0))</f>
        <v>1632.1550918081941</v>
      </c>
      <c r="I269" s="18">
        <v>1</v>
      </c>
      <c r="J269" s="18">
        <v>1</v>
      </c>
      <c r="K269" s="14">
        <f t="shared" ca="1" si="29"/>
        <v>0</v>
      </c>
      <c r="L269" s="26"/>
      <c r="M269" s="19" t="str">
        <f t="shared" ca="1" si="27"/>
        <v>INDTDEFFLA-44</v>
      </c>
      <c r="N269" s="23" t="str">
        <f t="shared" ca="1" si="28"/>
        <v>Wholesale and retail Saving Tech-Light 4.4y</v>
      </c>
      <c r="O269" s="23" t="s">
        <v>32</v>
      </c>
      <c r="P269" s="23" t="s">
        <v>33</v>
      </c>
      <c r="Q269" s="23"/>
      <c r="R269" s="23"/>
      <c r="S269" s="19" t="s">
        <v>34</v>
      </c>
      <c r="V269" s="16" t="str">
        <f t="shared" ca="1" si="30"/>
        <v>TD</v>
      </c>
      <c r="W269" s="14" t="str">
        <f t="shared" ca="1" si="30"/>
        <v>Wholesale and retail</v>
      </c>
      <c r="X269" s="3" t="str">
        <f>'EE investment costs'!D318</f>
        <v>LA-44</v>
      </c>
      <c r="Y269" s="3" t="str">
        <f>'EE investment costs'!E318</f>
        <v>Light</v>
      </c>
      <c r="AC269" s="123">
        <f>'EE investment costs'!C318</f>
        <v>4.4000000000000004</v>
      </c>
      <c r="AD269" s="22"/>
    </row>
    <row r="270" spans="2:30">
      <c r="B270" s="14" t="str">
        <f t="shared" ca="1" si="26"/>
        <v>INDTDEFFEM-44</v>
      </c>
      <c r="C270" s="15" t="str">
        <f t="shared" ca="1" si="25"/>
        <v>ITDEM</v>
      </c>
      <c r="D270" s="16">
        <f>'EE investment costs'!$F$15</f>
        <v>2016</v>
      </c>
      <c r="E270" s="14">
        <f>VLOOKUP(X270,'EE investment costs'!$D$56:$R$656,15,0)</f>
        <v>4.1602399999999999</v>
      </c>
      <c r="F270" s="17">
        <f ca="1">INDEX('EE investment costs'!$D$56:$R$656,MATCH(X270,'EE investment costs'!$D$56:$D$656,0),MATCH($V$8,'EE investment costs'!$D$56:$R$56,0))</f>
        <v>1645.3328637050777</v>
      </c>
      <c r="I270" s="18">
        <v>1</v>
      </c>
      <c r="J270" s="18">
        <v>1</v>
      </c>
      <c r="K270" s="14">
        <f t="shared" ca="1" si="29"/>
        <v>0</v>
      </c>
      <c r="L270" s="26"/>
      <c r="M270" s="19" t="str">
        <f t="shared" ca="1" si="27"/>
        <v>INDTDEFFEM-44</v>
      </c>
      <c r="N270" s="23" t="str">
        <f t="shared" ca="1" si="28"/>
        <v>Wholesale and retail Saving Tech-Electric Motors 4.4y</v>
      </c>
      <c r="O270" s="23" t="s">
        <v>32</v>
      </c>
      <c r="P270" s="23" t="s">
        <v>33</v>
      </c>
      <c r="Q270" s="23"/>
      <c r="R270" s="23"/>
      <c r="S270" s="19" t="s">
        <v>34</v>
      </c>
      <c r="V270" s="16" t="str">
        <f t="shared" ca="1" si="30"/>
        <v>TD</v>
      </c>
      <c r="W270" s="14" t="str">
        <f t="shared" ca="1" si="30"/>
        <v>Wholesale and retail</v>
      </c>
      <c r="X270" s="3" t="str">
        <f>'EE investment costs'!D319</f>
        <v>EM-44</v>
      </c>
      <c r="Y270" s="3" t="str">
        <f>'EE investment costs'!E319</f>
        <v>Electric Motors</v>
      </c>
      <c r="AC270" s="123">
        <f>'EE investment costs'!C319</f>
        <v>4.4000000000000004</v>
      </c>
      <c r="AD270" s="22"/>
    </row>
    <row r="271" spans="2:30">
      <c r="B271" s="14" t="str">
        <f t="shared" ca="1" si="26"/>
        <v>INDTDEFFTF-44</v>
      </c>
      <c r="C271" s="15" t="str">
        <f t="shared" ca="1" si="25"/>
        <v>ITDTF</v>
      </c>
      <c r="D271" s="16">
        <f>'EE investment costs'!$F$15</f>
        <v>2016</v>
      </c>
      <c r="E271" s="14">
        <f>VLOOKUP(X271,'EE investment costs'!$D$56:$R$656,15,0)</f>
        <v>15.333333333333332</v>
      </c>
      <c r="F271" s="17">
        <f ca="1">INDEX('EE investment costs'!$D$56:$R$656,MATCH(X271,'EE investment costs'!$D$56:$D$656,0),MATCH($V$8,'EE investment costs'!$D$56:$R$56,0))</f>
        <v>646.52324307334732</v>
      </c>
      <c r="I271" s="18">
        <v>1</v>
      </c>
      <c r="J271" s="18">
        <v>1</v>
      </c>
      <c r="K271" s="14">
        <f t="shared" ca="1" si="29"/>
        <v>6</v>
      </c>
      <c r="L271" s="26"/>
      <c r="M271" s="19" t="str">
        <f t="shared" ca="1" si="27"/>
        <v>INDTDEFFTF-44</v>
      </c>
      <c r="N271" s="23" t="str">
        <f t="shared" ca="1" si="28"/>
        <v>Wholesale and retail Saving Tech-Haulage Tractors, Trucks, Fishing boats 4.4y</v>
      </c>
      <c r="O271" s="23" t="s">
        <v>32</v>
      </c>
      <c r="P271" s="23" t="s">
        <v>33</v>
      </c>
      <c r="Q271" s="23"/>
      <c r="R271" s="23"/>
      <c r="S271" s="19" t="s">
        <v>34</v>
      </c>
      <c r="V271" s="16" t="str">
        <f t="shared" ca="1" si="30"/>
        <v>TD</v>
      </c>
      <c r="W271" s="14" t="str">
        <f t="shared" ca="1" si="30"/>
        <v>Wholesale and retail</v>
      </c>
      <c r="X271" s="3" t="str">
        <f>'EE investment costs'!D320</f>
        <v>TF-44</v>
      </c>
      <c r="Y271" s="3" t="str">
        <f>'EE investment costs'!E320</f>
        <v>Haulage Tractors, Trucks, Fishing boats</v>
      </c>
      <c r="AC271" s="123">
        <f>'EE investment costs'!C320</f>
        <v>4.4000000000000004</v>
      </c>
      <c r="AD271" s="22"/>
    </row>
    <row r="272" spans="2:30">
      <c r="B272" s="14" t="str">
        <f t="shared" ca="1" si="26"/>
        <v>INDTDEFFMT-45</v>
      </c>
      <c r="C272" s="15" t="str">
        <f t="shared" ca="1" si="25"/>
        <v>ITDMT</v>
      </c>
      <c r="D272" s="16">
        <f>'EE investment costs'!$F$15</f>
        <v>2016</v>
      </c>
      <c r="E272" s="14">
        <f>VLOOKUP(X272,'EE investment costs'!$D$56:$R$656,15,0)</f>
        <v>6.05</v>
      </c>
      <c r="F272" s="17">
        <f ca="1">INDEX('EE investment costs'!$D$56:$R$656,MATCH(X272,'EE investment costs'!$D$56:$D$656,0),MATCH($V$8,'EE investment costs'!$D$56:$R$56,0))</f>
        <v>675.68914995853595</v>
      </c>
      <c r="I272" s="18">
        <v>1</v>
      </c>
      <c r="J272" s="18">
        <v>1</v>
      </c>
      <c r="K272" s="14">
        <f t="shared" ca="1" si="29"/>
        <v>6</v>
      </c>
      <c r="L272" s="26"/>
      <c r="M272" s="19" t="str">
        <f t="shared" ca="1" si="27"/>
        <v>INDTDEFFMT-45</v>
      </c>
      <c r="N272" s="23" t="str">
        <f t="shared" ca="1" si="28"/>
        <v>Wholesale and retail Saving Tech-Heat Medium Temp. up to 150C 4.5y</v>
      </c>
      <c r="O272" s="23" t="s">
        <v>32</v>
      </c>
      <c r="P272" s="23" t="s">
        <v>33</v>
      </c>
      <c r="Q272" s="23"/>
      <c r="R272" s="23"/>
      <c r="S272" s="19" t="s">
        <v>34</v>
      </c>
      <c r="V272" s="16" t="str">
        <f t="shared" ca="1" si="30"/>
        <v>TD</v>
      </c>
      <c r="W272" s="14" t="str">
        <f t="shared" ca="1" si="30"/>
        <v>Wholesale and retail</v>
      </c>
      <c r="X272" s="3" t="str">
        <f>'EE investment costs'!D321</f>
        <v>MT-45</v>
      </c>
      <c r="Y272" s="3" t="str">
        <f>'EE investment costs'!E321</f>
        <v>Heat Medium Temp. up to 150C</v>
      </c>
      <c r="AC272" s="123">
        <f>'EE investment costs'!C321</f>
        <v>4.5</v>
      </c>
      <c r="AD272" s="22"/>
    </row>
    <row r="273" spans="2:30">
      <c r="B273" s="14" t="str">
        <f t="shared" ca="1" si="26"/>
        <v>INDTDEFFHT-45</v>
      </c>
      <c r="C273" s="15" t="str">
        <f t="shared" ca="1" si="25"/>
        <v>ITDHT</v>
      </c>
      <c r="D273" s="16">
        <f>'EE investment costs'!$F$15</f>
        <v>2016</v>
      </c>
      <c r="E273" s="14">
        <f>VLOOKUP(X273,'EE investment costs'!$D$56:$R$656,15,0)</f>
        <v>4.84</v>
      </c>
      <c r="F273" s="17">
        <f ca="1">INDEX('EE investment costs'!$D$56:$R$656,MATCH(X273,'EE investment costs'!$D$56:$D$656,0),MATCH($V$8,'EE investment costs'!$D$56:$R$56,0))</f>
        <v>507.73850021224524</v>
      </c>
      <c r="I273" s="18">
        <v>1</v>
      </c>
      <c r="J273" s="18">
        <v>1</v>
      </c>
      <c r="K273" s="14">
        <f t="shared" ca="1" si="29"/>
        <v>7</v>
      </c>
      <c r="L273" s="26"/>
      <c r="M273" s="19" t="str">
        <f t="shared" ca="1" si="27"/>
        <v>INDTDEFFHT-45</v>
      </c>
      <c r="N273" s="23" t="str">
        <f t="shared" ca="1" si="28"/>
        <v>Wholesale and retail Saving Tech-Heat High Temp. over 150C 4.5y</v>
      </c>
      <c r="O273" s="23" t="s">
        <v>32</v>
      </c>
      <c r="P273" s="23" t="s">
        <v>33</v>
      </c>
      <c r="Q273" s="23"/>
      <c r="R273" s="23"/>
      <c r="S273" s="19" t="s">
        <v>34</v>
      </c>
      <c r="V273" s="16" t="str">
        <f t="shared" ca="1" si="30"/>
        <v>TD</v>
      </c>
      <c r="W273" s="14" t="str">
        <f t="shared" ca="1" si="30"/>
        <v>Wholesale and retail</v>
      </c>
      <c r="X273" s="3" t="str">
        <f>'EE investment costs'!D322</f>
        <v>HT-45</v>
      </c>
      <c r="Y273" s="3" t="str">
        <f>'EE investment costs'!E322</f>
        <v>Heat High Temp. over 150C</v>
      </c>
      <c r="AC273" s="123">
        <f>'EE investment costs'!C322</f>
        <v>4.5</v>
      </c>
      <c r="AD273" s="22"/>
    </row>
    <row r="274" spans="2:30">
      <c r="B274" s="14" t="str">
        <f t="shared" ca="1" si="26"/>
        <v>INDTDEFFRH-45</v>
      </c>
      <c r="C274" s="15" t="str">
        <f t="shared" ca="1" si="25"/>
        <v>ITDRH</v>
      </c>
      <c r="D274" s="16">
        <f>'EE investment costs'!$F$15</f>
        <v>2016</v>
      </c>
      <c r="E274" s="14">
        <f>VLOOKUP(X274,'EE investment costs'!$D$56:$R$656,15,0)</f>
        <v>16.093333333333337</v>
      </c>
      <c r="F274" s="17">
        <f ca="1">INDEX('EE investment costs'!$D$56:$R$656,MATCH(X274,'EE investment costs'!$D$56:$D$656,0),MATCH($V$8,'EE investment costs'!$D$56:$R$56,0))</f>
        <v>370.32830258035438</v>
      </c>
      <c r="I274" s="18">
        <v>1</v>
      </c>
      <c r="J274" s="18">
        <v>1</v>
      </c>
      <c r="K274" s="14">
        <f t="shared" ca="1" si="29"/>
        <v>8</v>
      </c>
      <c r="L274" s="26"/>
      <c r="M274" s="19" t="str">
        <f t="shared" ca="1" si="27"/>
        <v>INDTDEFFRH-45</v>
      </c>
      <c r="N274" s="23" t="str">
        <f t="shared" ca="1" si="28"/>
        <v>Wholesale and retail Saving Tech-Heat Room Heat 4.5y</v>
      </c>
      <c r="O274" s="23" t="s">
        <v>32</v>
      </c>
      <c r="P274" s="23" t="s">
        <v>33</v>
      </c>
      <c r="Q274" s="23"/>
      <c r="R274" s="23"/>
      <c r="S274" s="19" t="s">
        <v>34</v>
      </c>
      <c r="V274" s="16" t="str">
        <f t="shared" ca="1" si="30"/>
        <v>TD</v>
      </c>
      <c r="W274" s="14" t="str">
        <f t="shared" ca="1" si="30"/>
        <v>Wholesale and retail</v>
      </c>
      <c r="X274" s="3" t="str">
        <f>'EE investment costs'!D323</f>
        <v>RH-45</v>
      </c>
      <c r="Y274" s="3" t="str">
        <f>'EE investment costs'!E323</f>
        <v>Heat Room Heat</v>
      </c>
      <c r="AC274" s="123">
        <f>'EE investment costs'!C323</f>
        <v>4.5</v>
      </c>
      <c r="AD274" s="22"/>
    </row>
    <row r="275" spans="2:30">
      <c r="B275" s="14" t="str">
        <f t="shared" ca="1" si="26"/>
        <v>INDTDEFFLA-45</v>
      </c>
      <c r="C275" s="15" t="str">
        <f t="shared" ca="1" si="25"/>
        <v>ITDLA</v>
      </c>
      <c r="D275" s="16">
        <f>'EE investment costs'!$F$15</f>
        <v>2016</v>
      </c>
      <c r="E275" s="14">
        <f>VLOOKUP(X275,'EE investment costs'!$D$56:$R$656,15,0)</f>
        <v>3.975166666666667</v>
      </c>
      <c r="F275" s="17">
        <f ca="1">INDEX('EE investment costs'!$D$56:$R$656,MATCH(X275,'EE investment costs'!$D$56:$D$656,0),MATCH($V$8,'EE investment costs'!$D$56:$R$56,0))</f>
        <v>1647.5331253048064</v>
      </c>
      <c r="I275" s="18">
        <v>1</v>
      </c>
      <c r="J275" s="18">
        <v>1</v>
      </c>
      <c r="K275" s="14">
        <f t="shared" ca="1" si="29"/>
        <v>0</v>
      </c>
      <c r="L275" s="26"/>
      <c r="M275" s="19" t="str">
        <f t="shared" ca="1" si="27"/>
        <v>INDTDEFFLA-45</v>
      </c>
      <c r="N275" s="23" t="str">
        <f t="shared" ca="1" si="28"/>
        <v>Wholesale and retail Saving Tech-Light 4.5y</v>
      </c>
      <c r="O275" s="23" t="s">
        <v>32</v>
      </c>
      <c r="P275" s="23" t="s">
        <v>33</v>
      </c>
      <c r="Q275" s="23"/>
      <c r="R275" s="23"/>
      <c r="S275" s="19" t="s">
        <v>34</v>
      </c>
      <c r="V275" s="16" t="str">
        <f t="shared" ca="1" si="30"/>
        <v>TD</v>
      </c>
      <c r="W275" s="14" t="str">
        <f t="shared" ca="1" si="30"/>
        <v>Wholesale and retail</v>
      </c>
      <c r="X275" s="3" t="str">
        <f>'EE investment costs'!D324</f>
        <v>LA-45</v>
      </c>
      <c r="Y275" s="3" t="str">
        <f>'EE investment costs'!E324</f>
        <v>Light</v>
      </c>
      <c r="AC275" s="123">
        <f>'EE investment costs'!C324</f>
        <v>4.5</v>
      </c>
      <c r="AD275" s="22"/>
    </row>
    <row r="276" spans="2:30">
      <c r="B276" s="14" t="str">
        <f t="shared" ca="1" si="26"/>
        <v>INDTDEFFEM-45</v>
      </c>
      <c r="C276" s="15" t="str">
        <f t="shared" ca="1" si="25"/>
        <v>ITDEM</v>
      </c>
      <c r="D276" s="16">
        <f>'EE investment costs'!$F$15</f>
        <v>2016</v>
      </c>
      <c r="E276" s="14">
        <f>VLOOKUP(X276,'EE investment costs'!$D$56:$R$656,15,0)</f>
        <v>4.1739250000000006</v>
      </c>
      <c r="F276" s="17">
        <f ca="1">INDEX('EE investment costs'!$D$56:$R$656,MATCH(X276,'EE investment costs'!$D$56:$D$656,0),MATCH($V$8,'EE investment costs'!$D$56:$R$56,0))</f>
        <v>1673.0196003239962</v>
      </c>
      <c r="I276" s="18">
        <v>1</v>
      </c>
      <c r="J276" s="18">
        <v>1</v>
      </c>
      <c r="K276" s="14">
        <f t="shared" ca="1" si="29"/>
        <v>0</v>
      </c>
      <c r="L276" s="26"/>
      <c r="M276" s="19" t="str">
        <f t="shared" ca="1" si="27"/>
        <v>INDTDEFFEM-45</v>
      </c>
      <c r="N276" s="23" t="str">
        <f t="shared" ca="1" si="28"/>
        <v>Wholesale and retail Saving Tech-Electric Motors 4.5y</v>
      </c>
      <c r="O276" s="23" t="s">
        <v>32</v>
      </c>
      <c r="P276" s="23" t="s">
        <v>33</v>
      </c>
      <c r="Q276" s="23"/>
      <c r="R276" s="23"/>
      <c r="S276" s="19" t="s">
        <v>34</v>
      </c>
      <c r="V276" s="16" t="str">
        <f t="shared" ca="1" si="30"/>
        <v>TD</v>
      </c>
      <c r="W276" s="14" t="str">
        <f t="shared" ca="1" si="30"/>
        <v>Wholesale and retail</v>
      </c>
      <c r="X276" s="3" t="str">
        <f>'EE investment costs'!D325</f>
        <v>EM-45</v>
      </c>
      <c r="Y276" s="3" t="str">
        <f>'EE investment costs'!E325</f>
        <v>Electric Motors</v>
      </c>
      <c r="AC276" s="123">
        <f>'EE investment costs'!C325</f>
        <v>4.5</v>
      </c>
      <c r="AD276" s="22"/>
    </row>
    <row r="277" spans="2:30">
      <c r="B277" s="14" t="str">
        <f t="shared" ca="1" si="26"/>
        <v>INDTDEFFTF-45</v>
      </c>
      <c r="C277" s="15" t="str">
        <f t="shared" ca="1" si="25"/>
        <v>ITDTF</v>
      </c>
      <c r="D277" s="16">
        <f>'EE investment costs'!$F$15</f>
        <v>2016</v>
      </c>
      <c r="E277" s="14">
        <f>VLOOKUP(X277,'EE investment costs'!$D$56:$R$656,15,0)</f>
        <v>15.416666666666666</v>
      </c>
      <c r="F277" s="17">
        <f ca="1">INDEX('EE investment costs'!$D$56:$R$656,MATCH(X277,'EE investment costs'!$D$56:$D$656,0),MATCH($V$8,'EE investment costs'!$D$56:$R$56,0))</f>
        <v>661.21695314319606</v>
      </c>
      <c r="I277" s="18">
        <v>1</v>
      </c>
      <c r="J277" s="18">
        <v>1</v>
      </c>
      <c r="K277" s="14">
        <f t="shared" ca="1" si="29"/>
        <v>6</v>
      </c>
      <c r="L277" s="26"/>
      <c r="M277" s="19" t="str">
        <f t="shared" ca="1" si="27"/>
        <v>INDTDEFFTF-45</v>
      </c>
      <c r="N277" s="23" t="str">
        <f t="shared" ca="1" si="28"/>
        <v>Wholesale and retail Saving Tech-Haulage Tractors, Trucks, Fishing boats 4.5y</v>
      </c>
      <c r="O277" s="23" t="s">
        <v>32</v>
      </c>
      <c r="P277" s="23" t="s">
        <v>33</v>
      </c>
      <c r="Q277" s="23"/>
      <c r="R277" s="23"/>
      <c r="S277" s="19" t="s">
        <v>34</v>
      </c>
      <c r="V277" s="16" t="str">
        <f t="shared" ca="1" si="30"/>
        <v>TD</v>
      </c>
      <c r="W277" s="14" t="str">
        <f t="shared" ca="1" si="30"/>
        <v>Wholesale and retail</v>
      </c>
      <c r="X277" s="3" t="str">
        <f>'EE investment costs'!D326</f>
        <v>TF-45</v>
      </c>
      <c r="Y277" s="3" t="str">
        <f>'EE investment costs'!E326</f>
        <v>Haulage Tractors, Trucks, Fishing boats</v>
      </c>
      <c r="AC277" s="123">
        <f>'EE investment costs'!C326</f>
        <v>4.5</v>
      </c>
      <c r="AD277" s="22"/>
    </row>
    <row r="278" spans="2:30">
      <c r="B278" s="14" t="str">
        <f t="shared" ca="1" si="26"/>
        <v>INDTDEFFMT-46</v>
      </c>
      <c r="C278" s="15" t="str">
        <f t="shared" ca="1" si="25"/>
        <v>ITDMT</v>
      </c>
      <c r="D278" s="16">
        <f>'EE investment costs'!$F$15</f>
        <v>2016</v>
      </c>
      <c r="E278" s="14">
        <f>VLOOKUP(X278,'EE investment costs'!$D$56:$R$656,15,0)</f>
        <v>6.06</v>
      </c>
      <c r="F278" s="17">
        <f ca="1">INDEX('EE investment costs'!$D$56:$R$656,MATCH(X278,'EE investment costs'!$D$56:$D$656,0),MATCH($V$8,'EE investment costs'!$D$56:$R$56,0))</f>
        <v>687.98053648237328</v>
      </c>
      <c r="I278" s="18">
        <v>1</v>
      </c>
      <c r="J278" s="18">
        <v>1</v>
      </c>
      <c r="K278" s="14">
        <f t="shared" ca="1" si="29"/>
        <v>6</v>
      </c>
      <c r="L278" s="26"/>
      <c r="M278" s="19" t="str">
        <f t="shared" ca="1" si="27"/>
        <v>INDTDEFFMT-46</v>
      </c>
      <c r="N278" s="23" t="str">
        <f t="shared" ca="1" si="28"/>
        <v>Wholesale and retail Saving Tech-Heat Medium Temp. up to 150C 4.6y</v>
      </c>
      <c r="O278" s="23" t="s">
        <v>32</v>
      </c>
      <c r="P278" s="23" t="s">
        <v>33</v>
      </c>
      <c r="Q278" s="23"/>
      <c r="R278" s="23"/>
      <c r="S278" s="19" t="s">
        <v>34</v>
      </c>
      <c r="V278" s="16" t="str">
        <f t="shared" ca="1" si="30"/>
        <v>TD</v>
      </c>
      <c r="W278" s="14" t="str">
        <f t="shared" ca="1" si="30"/>
        <v>Wholesale and retail</v>
      </c>
      <c r="X278" s="3" t="str">
        <f>'EE investment costs'!D327</f>
        <v>MT-46</v>
      </c>
      <c r="Y278" s="3" t="str">
        <f>'EE investment costs'!E327</f>
        <v>Heat Medium Temp. up to 150C</v>
      </c>
      <c r="AC278" s="123">
        <f>'EE investment costs'!C327</f>
        <v>4.5999999999999996</v>
      </c>
      <c r="AD278" s="22"/>
    </row>
    <row r="279" spans="2:30">
      <c r="B279" s="14" t="str">
        <f t="shared" ca="1" si="26"/>
        <v>INDTDEFFHT-46</v>
      </c>
      <c r="C279" s="15" t="str">
        <f t="shared" ca="1" si="25"/>
        <v>ITDHT</v>
      </c>
      <c r="D279" s="16">
        <f>'EE investment costs'!$F$15</f>
        <v>2016</v>
      </c>
      <c r="E279" s="14">
        <f>VLOOKUP(X279,'EE investment costs'!$D$56:$R$656,15,0)</f>
        <v>4.8479999999999999</v>
      </c>
      <c r="F279" s="17">
        <f ca="1">INDEX('EE investment costs'!$D$56:$R$656,MATCH(X279,'EE investment costs'!$D$56:$D$656,0),MATCH($V$8,'EE investment costs'!$D$56:$R$56,0))</f>
        <v>514.12286123288868</v>
      </c>
      <c r="I279" s="18">
        <v>1</v>
      </c>
      <c r="J279" s="18">
        <v>1</v>
      </c>
      <c r="K279" s="14">
        <f t="shared" ca="1" si="29"/>
        <v>7</v>
      </c>
      <c r="L279" s="26"/>
      <c r="M279" s="19" t="str">
        <f t="shared" ca="1" si="27"/>
        <v>INDTDEFFHT-46</v>
      </c>
      <c r="N279" s="23" t="str">
        <f t="shared" ca="1" si="28"/>
        <v>Wholesale and retail Saving Tech-Heat High Temp. over 150C 4.6y</v>
      </c>
      <c r="O279" s="23" t="s">
        <v>32</v>
      </c>
      <c r="P279" s="23" t="s">
        <v>33</v>
      </c>
      <c r="Q279" s="23"/>
      <c r="R279" s="23"/>
      <c r="S279" s="19" t="s">
        <v>34</v>
      </c>
      <c r="V279" s="16" t="str">
        <f t="shared" ca="1" si="30"/>
        <v>TD</v>
      </c>
      <c r="W279" s="14" t="str">
        <f t="shared" ca="1" si="30"/>
        <v>Wholesale and retail</v>
      </c>
      <c r="X279" s="3" t="str">
        <f>'EE investment costs'!D328</f>
        <v>HT-46</v>
      </c>
      <c r="Y279" s="3" t="str">
        <f>'EE investment costs'!E328</f>
        <v>Heat High Temp. over 150C</v>
      </c>
      <c r="AC279" s="123">
        <f>'EE investment costs'!C328</f>
        <v>4.5999999999999996</v>
      </c>
      <c r="AD279" s="22"/>
    </row>
    <row r="280" spans="2:30">
      <c r="B280" s="14" t="str">
        <f t="shared" ca="1" si="26"/>
        <v>INDTDEFFRH-46</v>
      </c>
      <c r="C280" s="15" t="str">
        <f t="shared" ca="1" si="25"/>
        <v>ITDRH</v>
      </c>
      <c r="D280" s="16">
        <f>'EE investment costs'!$F$15</f>
        <v>2016</v>
      </c>
      <c r="E280" s="14">
        <f>VLOOKUP(X280,'EE investment costs'!$D$56:$R$656,15,0)</f>
        <v>16.112000000000002</v>
      </c>
      <c r="F280" s="17">
        <f ca="1">INDEX('EE investment costs'!$D$56:$R$656,MATCH(X280,'EE investment costs'!$D$56:$D$656,0),MATCH($V$8,'EE investment costs'!$D$56:$R$56,0))</f>
        <v>407.36113283838966</v>
      </c>
      <c r="I280" s="18">
        <v>1</v>
      </c>
      <c r="J280" s="18">
        <v>1</v>
      </c>
      <c r="K280" s="14">
        <f t="shared" ca="1" si="29"/>
        <v>8</v>
      </c>
      <c r="L280" s="26"/>
      <c r="M280" s="19" t="str">
        <f t="shared" ca="1" si="27"/>
        <v>INDTDEFFRH-46</v>
      </c>
      <c r="N280" s="23" t="str">
        <f t="shared" ca="1" si="28"/>
        <v>Wholesale and retail Saving Tech-Heat Room Heat 4.6y</v>
      </c>
      <c r="O280" s="23" t="s">
        <v>32</v>
      </c>
      <c r="P280" s="23" t="s">
        <v>33</v>
      </c>
      <c r="Q280" s="23"/>
      <c r="R280" s="23"/>
      <c r="S280" s="19" t="s">
        <v>34</v>
      </c>
      <c r="V280" s="16" t="str">
        <f t="shared" ca="1" si="30"/>
        <v>TD</v>
      </c>
      <c r="W280" s="14" t="str">
        <f t="shared" ca="1" si="30"/>
        <v>Wholesale and retail</v>
      </c>
      <c r="X280" s="3" t="str">
        <f>'EE investment costs'!D329</f>
        <v>RH-46</v>
      </c>
      <c r="Y280" s="3" t="str">
        <f>'EE investment costs'!E329</f>
        <v>Heat Room Heat</v>
      </c>
      <c r="AC280" s="123">
        <f>'EE investment costs'!C329</f>
        <v>4.5999999999999996</v>
      </c>
      <c r="AD280" s="22"/>
    </row>
    <row r="281" spans="2:30">
      <c r="B281" s="14" t="str">
        <f t="shared" ca="1" si="26"/>
        <v>INDTDEFFLA-46</v>
      </c>
      <c r="C281" s="15" t="str">
        <f t="shared" ca="1" si="25"/>
        <v>ITDLA</v>
      </c>
      <c r="D281" s="16">
        <f>'EE investment costs'!$F$15</f>
        <v>2016</v>
      </c>
      <c r="E281" s="14">
        <f>VLOOKUP(X281,'EE investment costs'!$D$56:$R$656,15,0)</f>
        <v>3.9882</v>
      </c>
      <c r="F281" s="17">
        <f ca="1">INDEX('EE investment costs'!$D$56:$R$656,MATCH(X281,'EE investment costs'!$D$56:$D$656,0),MATCH($V$8,'EE investment costs'!$D$56:$R$56,0))</f>
        <v>1662.9111588014182</v>
      </c>
      <c r="I281" s="18">
        <v>1</v>
      </c>
      <c r="J281" s="18">
        <v>1</v>
      </c>
      <c r="K281" s="14">
        <f t="shared" ca="1" si="29"/>
        <v>0</v>
      </c>
      <c r="L281" s="26"/>
      <c r="M281" s="19" t="str">
        <f t="shared" ca="1" si="27"/>
        <v>INDTDEFFLA-46</v>
      </c>
      <c r="N281" s="23" t="str">
        <f t="shared" ca="1" si="28"/>
        <v>Wholesale and retail Saving Tech-Light 4.6y</v>
      </c>
      <c r="O281" s="23" t="s">
        <v>32</v>
      </c>
      <c r="P281" s="23" t="s">
        <v>33</v>
      </c>
      <c r="Q281" s="23"/>
      <c r="R281" s="23"/>
      <c r="S281" s="19" t="s">
        <v>34</v>
      </c>
      <c r="V281" s="16" t="str">
        <f t="shared" ca="1" si="30"/>
        <v>TD</v>
      </c>
      <c r="W281" s="14" t="str">
        <f t="shared" ca="1" si="30"/>
        <v>Wholesale and retail</v>
      </c>
      <c r="X281" s="3" t="str">
        <f>'EE investment costs'!D330</f>
        <v>LA-46</v>
      </c>
      <c r="Y281" s="3" t="str">
        <f>'EE investment costs'!E330</f>
        <v>Light</v>
      </c>
      <c r="AC281" s="123">
        <f>'EE investment costs'!C330</f>
        <v>4.5999999999999996</v>
      </c>
      <c r="AD281" s="22"/>
    </row>
    <row r="282" spans="2:30">
      <c r="B282" s="14" t="str">
        <f t="shared" ca="1" si="26"/>
        <v>INDTDEFFEM-46</v>
      </c>
      <c r="C282" s="15" t="str">
        <f t="shared" ca="1" si="25"/>
        <v>ITDEM</v>
      </c>
      <c r="D282" s="16">
        <f>'EE investment costs'!$F$15</f>
        <v>2016</v>
      </c>
      <c r="E282" s="14">
        <f>VLOOKUP(X282,'EE investment costs'!$D$56:$R$656,15,0)</f>
        <v>4.1876100000000003</v>
      </c>
      <c r="F282" s="17">
        <f ca="1">INDEX('EE investment costs'!$D$56:$R$656,MATCH(X282,'EE investment costs'!$D$56:$D$656,0),MATCH($V$8,'EE investment costs'!$D$56:$R$56,0))</f>
        <v>1700.706336942915</v>
      </c>
      <c r="I282" s="18">
        <v>1</v>
      </c>
      <c r="J282" s="18">
        <v>1</v>
      </c>
      <c r="K282" s="14">
        <f t="shared" ca="1" si="29"/>
        <v>0</v>
      </c>
      <c r="L282" s="26"/>
      <c r="M282" s="19" t="str">
        <f t="shared" ca="1" si="27"/>
        <v>INDTDEFFEM-46</v>
      </c>
      <c r="N282" s="23" t="str">
        <f t="shared" ca="1" si="28"/>
        <v>Wholesale and retail Saving Tech-Electric Motors 4.6y</v>
      </c>
      <c r="O282" s="23" t="s">
        <v>32</v>
      </c>
      <c r="P282" s="23" t="s">
        <v>33</v>
      </c>
      <c r="Q282" s="23"/>
      <c r="R282" s="23"/>
      <c r="S282" s="19" t="s">
        <v>34</v>
      </c>
      <c r="V282" s="16" t="str">
        <f t="shared" ca="1" si="30"/>
        <v>TD</v>
      </c>
      <c r="W282" s="14" t="str">
        <f t="shared" ca="1" si="30"/>
        <v>Wholesale and retail</v>
      </c>
      <c r="X282" s="3" t="str">
        <f>'EE investment costs'!D331</f>
        <v>EM-46</v>
      </c>
      <c r="Y282" s="3" t="str">
        <f>'EE investment costs'!E331</f>
        <v>Electric Motors</v>
      </c>
      <c r="AC282" s="123">
        <f>'EE investment costs'!C331</f>
        <v>4.5999999999999996</v>
      </c>
      <c r="AD282" s="22"/>
    </row>
    <row r="283" spans="2:30">
      <c r="B283" s="14" t="str">
        <f t="shared" ca="1" si="26"/>
        <v>INDTDEFFTF-46</v>
      </c>
      <c r="C283" s="15" t="str">
        <f t="shared" ca="1" si="25"/>
        <v>ITDTF</v>
      </c>
      <c r="D283" s="16">
        <f>'EE investment costs'!$F$15</f>
        <v>2016</v>
      </c>
      <c r="E283" s="14">
        <f>VLOOKUP(X283,'EE investment costs'!$D$56:$R$656,15,0)</f>
        <v>15.499999999999998</v>
      </c>
      <c r="F283" s="17">
        <f ca="1">INDEX('EE investment costs'!$D$56:$R$656,MATCH(X283,'EE investment costs'!$D$56:$D$656,0),MATCH($V$8,'EE investment costs'!$D$56:$R$56,0))</f>
        <v>675.91066321304481</v>
      </c>
      <c r="I283" s="18">
        <v>1</v>
      </c>
      <c r="J283" s="18">
        <v>1</v>
      </c>
      <c r="K283" s="14">
        <f t="shared" ca="1" si="29"/>
        <v>6</v>
      </c>
      <c r="L283" s="26"/>
      <c r="M283" s="19" t="str">
        <f t="shared" ca="1" si="27"/>
        <v>INDTDEFFTF-46</v>
      </c>
      <c r="N283" s="23" t="str">
        <f t="shared" ca="1" si="28"/>
        <v>Wholesale and retail Saving Tech-Haulage Tractors, Trucks, Fishing boats 4.6y</v>
      </c>
      <c r="O283" s="23" t="s">
        <v>32</v>
      </c>
      <c r="P283" s="23" t="s">
        <v>33</v>
      </c>
      <c r="Q283" s="23"/>
      <c r="R283" s="23"/>
      <c r="S283" s="19" t="s">
        <v>34</v>
      </c>
      <c r="V283" s="16" t="str">
        <f t="shared" ca="1" si="30"/>
        <v>TD</v>
      </c>
      <c r="W283" s="14" t="str">
        <f t="shared" ca="1" si="30"/>
        <v>Wholesale and retail</v>
      </c>
      <c r="X283" s="3" t="str">
        <f>'EE investment costs'!D332</f>
        <v>TF-46</v>
      </c>
      <c r="Y283" s="3" t="str">
        <f>'EE investment costs'!E332</f>
        <v>Haulage Tractors, Trucks, Fishing boats</v>
      </c>
      <c r="AC283" s="123">
        <f>'EE investment costs'!C332</f>
        <v>4.5999999999999996</v>
      </c>
      <c r="AD283" s="22"/>
    </row>
    <row r="284" spans="2:30">
      <c r="B284" s="14" t="str">
        <f t="shared" ca="1" si="26"/>
        <v>INDTDEFFMT-47</v>
      </c>
      <c r="C284" s="15" t="str">
        <f t="shared" ca="1" si="25"/>
        <v>ITDMT</v>
      </c>
      <c r="D284" s="16">
        <f>'EE investment costs'!$F$15</f>
        <v>2016</v>
      </c>
      <c r="E284" s="14">
        <f>VLOOKUP(X284,'EE investment costs'!$D$56:$R$656,15,0)</f>
        <v>6.0699999999999994</v>
      </c>
      <c r="F284" s="17">
        <f ca="1">INDEX('EE investment costs'!$D$56:$R$656,MATCH(X284,'EE investment costs'!$D$56:$D$656,0),MATCH($V$8,'EE investment costs'!$D$56:$R$56,0))</f>
        <v>700.27192300621061</v>
      </c>
      <c r="I284" s="18">
        <v>1</v>
      </c>
      <c r="J284" s="18">
        <v>1</v>
      </c>
      <c r="K284" s="14">
        <f t="shared" ca="1" si="29"/>
        <v>5</v>
      </c>
      <c r="M284" s="19" t="str">
        <f t="shared" ca="1" si="27"/>
        <v>INDTDEFFMT-47</v>
      </c>
      <c r="N284" s="23" t="str">
        <f t="shared" ca="1" si="28"/>
        <v>Wholesale and retail Saving Tech-Heat Medium Temp. up to 150C 4.7y</v>
      </c>
      <c r="O284" s="23" t="s">
        <v>32</v>
      </c>
      <c r="P284" s="23" t="s">
        <v>33</v>
      </c>
      <c r="Q284" s="23"/>
      <c r="R284" s="23"/>
      <c r="S284" s="19" t="s">
        <v>34</v>
      </c>
      <c r="V284" s="16" t="str">
        <f t="shared" ca="1" si="30"/>
        <v>TD</v>
      </c>
      <c r="W284" s="14" t="str">
        <f t="shared" ca="1" si="30"/>
        <v>Wholesale and retail</v>
      </c>
      <c r="X284" s="3" t="str">
        <f>'EE investment costs'!D333</f>
        <v>MT-47</v>
      </c>
      <c r="Y284" s="3" t="str">
        <f>'EE investment costs'!E333</f>
        <v>Heat Medium Temp. up to 150C</v>
      </c>
      <c r="AC284" s="123">
        <f>'EE investment costs'!C333</f>
        <v>4.7</v>
      </c>
      <c r="AD284" s="22"/>
    </row>
    <row r="285" spans="2:30">
      <c r="B285" s="14" t="str">
        <f t="shared" ca="1" si="26"/>
        <v>INDTDEFFHT-47</v>
      </c>
      <c r="C285" s="15" t="str">
        <f t="shared" ca="1" si="25"/>
        <v>ITDHT</v>
      </c>
      <c r="D285" s="16">
        <f>'EE investment costs'!$F$15</f>
        <v>2016</v>
      </c>
      <c r="E285" s="14">
        <f>VLOOKUP(X285,'EE investment costs'!$D$56:$R$656,15,0)</f>
        <v>4.8559999999999999</v>
      </c>
      <c r="F285" s="17">
        <f ca="1">INDEX('EE investment costs'!$D$56:$R$656,MATCH(X285,'EE investment costs'!$D$56:$D$656,0),MATCH($V$8,'EE investment costs'!$D$56:$R$56,0))</f>
        <v>520.50722225353218</v>
      </c>
      <c r="I285" s="18">
        <v>1</v>
      </c>
      <c r="J285" s="18">
        <v>1</v>
      </c>
      <c r="K285" s="14">
        <f t="shared" ca="1" si="29"/>
        <v>7</v>
      </c>
      <c r="M285" s="19" t="str">
        <f t="shared" ca="1" si="27"/>
        <v>INDTDEFFHT-47</v>
      </c>
      <c r="N285" s="23" t="str">
        <f t="shared" ca="1" si="28"/>
        <v>Wholesale and retail Saving Tech-Heat High Temp. over 150C 4.7y</v>
      </c>
      <c r="O285" s="23" t="s">
        <v>32</v>
      </c>
      <c r="P285" s="23" t="s">
        <v>33</v>
      </c>
      <c r="Q285" s="23"/>
      <c r="R285" s="23"/>
      <c r="S285" s="19" t="s">
        <v>34</v>
      </c>
      <c r="V285" s="16" t="str">
        <f t="shared" ca="1" si="30"/>
        <v>TD</v>
      </c>
      <c r="W285" s="14" t="str">
        <f t="shared" ca="1" si="30"/>
        <v>Wholesale and retail</v>
      </c>
      <c r="X285" s="3" t="str">
        <f>'EE investment costs'!D334</f>
        <v>HT-47</v>
      </c>
      <c r="Y285" s="3" t="str">
        <f>'EE investment costs'!E334</f>
        <v>Heat High Temp. over 150C</v>
      </c>
      <c r="AC285" s="123">
        <f>'EE investment costs'!C334</f>
        <v>4.7</v>
      </c>
      <c r="AD285" s="22"/>
    </row>
    <row r="286" spans="2:30">
      <c r="B286" s="14" t="str">
        <f t="shared" ca="1" si="26"/>
        <v>INDTDEFFRH-47</v>
      </c>
      <c r="C286" s="15" t="str">
        <f t="shared" ca="1" si="25"/>
        <v>ITDRH</v>
      </c>
      <c r="D286" s="16">
        <f>'EE investment costs'!$F$15</f>
        <v>2016</v>
      </c>
      <c r="E286" s="14">
        <f>VLOOKUP(X286,'EE investment costs'!$D$56:$R$656,15,0)</f>
        <v>16.13066666666667</v>
      </c>
      <c r="F286" s="17">
        <f ca="1">INDEX('EE investment costs'!$D$56:$R$656,MATCH(X286,'EE investment costs'!$D$56:$D$656,0),MATCH($V$8,'EE investment costs'!$D$56:$R$56,0))</f>
        <v>444.39396309642552</v>
      </c>
      <c r="I286" s="18">
        <v>1</v>
      </c>
      <c r="J286" s="18">
        <v>1</v>
      </c>
      <c r="K286" s="14">
        <f t="shared" ca="1" si="29"/>
        <v>8</v>
      </c>
      <c r="M286" s="19" t="str">
        <f t="shared" ca="1" si="27"/>
        <v>INDTDEFFRH-47</v>
      </c>
      <c r="N286" s="23" t="str">
        <f t="shared" ca="1" si="28"/>
        <v>Wholesale and retail Saving Tech-Heat Room Heat 4.7y</v>
      </c>
      <c r="O286" s="23" t="s">
        <v>32</v>
      </c>
      <c r="P286" s="23" t="s">
        <v>33</v>
      </c>
      <c r="Q286" s="23"/>
      <c r="R286" s="23"/>
      <c r="S286" s="19" t="s">
        <v>34</v>
      </c>
      <c r="V286" s="16" t="str">
        <f t="shared" ca="1" si="30"/>
        <v>TD</v>
      </c>
      <c r="W286" s="14" t="str">
        <f t="shared" ca="1" si="30"/>
        <v>Wholesale and retail</v>
      </c>
      <c r="X286" s="3" t="str">
        <f>'EE investment costs'!D335</f>
        <v>RH-47</v>
      </c>
      <c r="Y286" s="3" t="str">
        <f>'EE investment costs'!E335</f>
        <v>Heat Room Heat</v>
      </c>
      <c r="AC286" s="123">
        <f>'EE investment costs'!C335</f>
        <v>4.7</v>
      </c>
      <c r="AD286" s="22"/>
    </row>
    <row r="287" spans="2:30">
      <c r="B287" s="14" t="str">
        <f t="shared" ca="1" si="26"/>
        <v>INDTDEFFLA-47</v>
      </c>
      <c r="C287" s="15" t="str">
        <f t="shared" ca="1" si="25"/>
        <v>ITDLA</v>
      </c>
      <c r="D287" s="16">
        <f>'EE investment costs'!$F$15</f>
        <v>2016</v>
      </c>
      <c r="E287" s="14">
        <f>VLOOKUP(X287,'EE investment costs'!$D$56:$R$656,15,0)</f>
        <v>4.0012333333333334</v>
      </c>
      <c r="F287" s="17">
        <f ca="1">INDEX('EE investment costs'!$D$56:$R$656,MATCH(X287,'EE investment costs'!$D$56:$D$656,0),MATCH($V$8,'EE investment costs'!$D$56:$R$56,0))</f>
        <v>1678.2891922980305</v>
      </c>
      <c r="I287" s="18">
        <v>1</v>
      </c>
      <c r="J287" s="18">
        <v>1</v>
      </c>
      <c r="K287" s="14">
        <f t="shared" ca="1" si="29"/>
        <v>0</v>
      </c>
      <c r="M287" s="19" t="str">
        <f t="shared" ca="1" si="27"/>
        <v>INDTDEFFLA-47</v>
      </c>
      <c r="N287" s="23" t="str">
        <f t="shared" ca="1" si="28"/>
        <v>Wholesale and retail Saving Tech-Light 4.7y</v>
      </c>
      <c r="O287" s="23" t="s">
        <v>32</v>
      </c>
      <c r="P287" s="23" t="s">
        <v>33</v>
      </c>
      <c r="Q287" s="23"/>
      <c r="R287" s="23"/>
      <c r="S287" s="19" t="s">
        <v>34</v>
      </c>
      <c r="V287" s="16" t="str">
        <f t="shared" ca="1" si="30"/>
        <v>TD</v>
      </c>
      <c r="W287" s="14" t="str">
        <f t="shared" ca="1" si="30"/>
        <v>Wholesale and retail</v>
      </c>
      <c r="X287" s="3" t="str">
        <f>'EE investment costs'!D336</f>
        <v>LA-47</v>
      </c>
      <c r="Y287" s="3" t="str">
        <f>'EE investment costs'!E336</f>
        <v>Light</v>
      </c>
      <c r="AC287" s="123">
        <f>'EE investment costs'!C336</f>
        <v>4.7</v>
      </c>
      <c r="AD287" s="22"/>
    </row>
    <row r="288" spans="2:30">
      <c r="B288" s="14" t="str">
        <f t="shared" ca="1" si="26"/>
        <v>INDTDEFFEM-47</v>
      </c>
      <c r="C288" s="15" t="str">
        <f t="shared" ca="1" si="25"/>
        <v>ITDEM</v>
      </c>
      <c r="D288" s="16">
        <f>'EE investment costs'!$F$15</f>
        <v>2016</v>
      </c>
      <c r="E288" s="14">
        <f>VLOOKUP(X288,'EE investment costs'!$D$56:$R$656,15,0)</f>
        <v>4.201295</v>
      </c>
      <c r="F288" s="17">
        <f ca="1">INDEX('EE investment costs'!$D$56:$R$656,MATCH(X288,'EE investment costs'!$D$56:$D$656,0),MATCH($V$8,'EE investment costs'!$D$56:$R$56,0))</f>
        <v>1728.3930735618342</v>
      </c>
      <c r="I288" s="18">
        <v>1</v>
      </c>
      <c r="J288" s="18">
        <v>1</v>
      </c>
      <c r="K288" s="14">
        <f t="shared" ca="1" si="29"/>
        <v>0</v>
      </c>
      <c r="M288" s="19" t="str">
        <f t="shared" ca="1" si="27"/>
        <v>INDTDEFFEM-47</v>
      </c>
      <c r="N288" s="23" t="str">
        <f t="shared" ca="1" si="28"/>
        <v>Wholesale and retail Saving Tech-Electric Motors 4.7y</v>
      </c>
      <c r="O288" s="23" t="s">
        <v>32</v>
      </c>
      <c r="P288" s="23" t="s">
        <v>33</v>
      </c>
      <c r="Q288" s="23"/>
      <c r="R288" s="23"/>
      <c r="S288" s="19" t="s">
        <v>34</v>
      </c>
      <c r="V288" s="16" t="str">
        <f t="shared" ca="1" si="30"/>
        <v>TD</v>
      </c>
      <c r="W288" s="14" t="str">
        <f t="shared" ca="1" si="30"/>
        <v>Wholesale and retail</v>
      </c>
      <c r="X288" s="3" t="str">
        <f>'EE investment costs'!D337</f>
        <v>EM-47</v>
      </c>
      <c r="Y288" s="3" t="str">
        <f>'EE investment costs'!E337</f>
        <v>Electric Motors</v>
      </c>
      <c r="AC288" s="123">
        <f>'EE investment costs'!C337</f>
        <v>4.7</v>
      </c>
      <c r="AD288" s="22"/>
    </row>
    <row r="289" spans="2:30">
      <c r="B289" s="14" t="str">
        <f t="shared" ca="1" si="26"/>
        <v>INDTDEFFTF-47</v>
      </c>
      <c r="C289" s="15" t="str">
        <f t="shared" ca="1" si="25"/>
        <v>ITDTF</v>
      </c>
      <c r="D289" s="16">
        <f>'EE investment costs'!$F$15</f>
        <v>2016</v>
      </c>
      <c r="E289" s="14">
        <f>VLOOKUP(X289,'EE investment costs'!$D$56:$R$656,15,0)</f>
        <v>15.583333333333332</v>
      </c>
      <c r="F289" s="17">
        <f ca="1">INDEX('EE investment costs'!$D$56:$R$656,MATCH(X289,'EE investment costs'!$D$56:$D$656,0),MATCH($V$8,'EE investment costs'!$D$56:$R$56,0))</f>
        <v>690.60437328289368</v>
      </c>
      <c r="I289" s="18">
        <v>1</v>
      </c>
      <c r="J289" s="18">
        <v>1</v>
      </c>
      <c r="K289" s="14">
        <f t="shared" ca="1" si="29"/>
        <v>6</v>
      </c>
      <c r="M289" s="19" t="str">
        <f t="shared" ca="1" si="27"/>
        <v>INDTDEFFTF-47</v>
      </c>
      <c r="N289" s="23" t="str">
        <f t="shared" ca="1" si="28"/>
        <v>Wholesale and retail Saving Tech-Haulage Tractors, Trucks, Fishing boats 4.7y</v>
      </c>
      <c r="O289" s="23" t="s">
        <v>32</v>
      </c>
      <c r="P289" s="23" t="s">
        <v>33</v>
      </c>
      <c r="Q289" s="23"/>
      <c r="R289" s="23"/>
      <c r="S289" s="19" t="s">
        <v>34</v>
      </c>
      <c r="V289" s="16" t="str">
        <f t="shared" ca="1" si="30"/>
        <v>TD</v>
      </c>
      <c r="W289" s="14" t="str">
        <f t="shared" ca="1" si="30"/>
        <v>Wholesale and retail</v>
      </c>
      <c r="X289" s="3" t="str">
        <f>'EE investment costs'!D338</f>
        <v>TF-47</v>
      </c>
      <c r="Y289" s="3" t="str">
        <f>'EE investment costs'!E338</f>
        <v>Haulage Tractors, Trucks, Fishing boats</v>
      </c>
      <c r="AC289" s="123">
        <f>'EE investment costs'!C338</f>
        <v>4.7</v>
      </c>
      <c r="AD289" s="22"/>
    </row>
    <row r="290" spans="2:30">
      <c r="B290" s="14" t="str">
        <f t="shared" ca="1" si="26"/>
        <v>INDTDEFFMT-48</v>
      </c>
      <c r="C290" s="15" t="str">
        <f t="shared" ca="1" si="25"/>
        <v>ITDMT</v>
      </c>
      <c r="D290" s="16">
        <f>'EE investment costs'!$F$15</f>
        <v>2016</v>
      </c>
      <c r="E290" s="14">
        <f>VLOOKUP(X290,'EE investment costs'!$D$56:$R$656,15,0)</f>
        <v>6.0799999999999992</v>
      </c>
      <c r="F290" s="17">
        <f ca="1">INDEX('EE investment costs'!$D$56:$R$656,MATCH(X290,'EE investment costs'!$D$56:$D$656,0),MATCH($V$8,'EE investment costs'!$D$56:$R$56,0))</f>
        <v>712.56330953004795</v>
      </c>
      <c r="I290" s="18">
        <v>1</v>
      </c>
      <c r="J290" s="18">
        <v>1</v>
      </c>
      <c r="K290" s="14">
        <f t="shared" ca="1" si="29"/>
        <v>5</v>
      </c>
      <c r="M290" s="19" t="str">
        <f t="shared" ca="1" si="27"/>
        <v>INDTDEFFMT-48</v>
      </c>
      <c r="N290" s="23" t="str">
        <f t="shared" ca="1" si="28"/>
        <v>Wholesale and retail Saving Tech-Heat Medium Temp. up to 150C 4.8y</v>
      </c>
      <c r="O290" s="23" t="s">
        <v>32</v>
      </c>
      <c r="P290" s="23" t="s">
        <v>33</v>
      </c>
      <c r="Q290" s="23"/>
      <c r="R290" s="23"/>
      <c r="S290" s="19" t="s">
        <v>34</v>
      </c>
      <c r="V290" s="16" t="str">
        <f t="shared" ca="1" si="30"/>
        <v>TD</v>
      </c>
      <c r="W290" s="14" t="str">
        <f t="shared" ca="1" si="30"/>
        <v>Wholesale and retail</v>
      </c>
      <c r="X290" s="3" t="str">
        <f>'EE investment costs'!D339</f>
        <v>MT-48</v>
      </c>
      <c r="Y290" s="3" t="str">
        <f>'EE investment costs'!E339</f>
        <v>Heat Medium Temp. up to 150C</v>
      </c>
      <c r="AC290" s="123">
        <f>'EE investment costs'!C339</f>
        <v>4.8</v>
      </c>
      <c r="AD290" s="22"/>
    </row>
    <row r="291" spans="2:30">
      <c r="B291" s="14" t="str">
        <f t="shared" ca="1" si="26"/>
        <v>INDTDEFFHT-48</v>
      </c>
      <c r="C291" s="15" t="str">
        <f t="shared" ca="1" si="25"/>
        <v>ITDHT</v>
      </c>
      <c r="D291" s="16">
        <f>'EE investment costs'!$F$15</f>
        <v>2016</v>
      </c>
      <c r="E291" s="14">
        <f>VLOOKUP(X291,'EE investment costs'!$D$56:$R$656,15,0)</f>
        <v>4.8639999999999999</v>
      </c>
      <c r="F291" s="17">
        <f ca="1">INDEX('EE investment costs'!$D$56:$R$656,MATCH(X291,'EE investment costs'!$D$56:$D$656,0),MATCH($V$8,'EE investment costs'!$D$56:$R$56,0))</f>
        <v>526.89158327417556</v>
      </c>
      <c r="I291" s="18">
        <v>1</v>
      </c>
      <c r="J291" s="18">
        <v>1</v>
      </c>
      <c r="K291" s="14">
        <f t="shared" ca="1" si="29"/>
        <v>7</v>
      </c>
      <c r="M291" s="19" t="str">
        <f t="shared" ca="1" si="27"/>
        <v>INDTDEFFHT-48</v>
      </c>
      <c r="N291" s="23" t="str">
        <f t="shared" ca="1" si="28"/>
        <v>Wholesale and retail Saving Tech-Heat High Temp. over 150C 4.8y</v>
      </c>
      <c r="O291" s="23" t="s">
        <v>32</v>
      </c>
      <c r="P291" s="23" t="s">
        <v>33</v>
      </c>
      <c r="Q291" s="23"/>
      <c r="R291" s="23"/>
      <c r="S291" s="19" t="s">
        <v>34</v>
      </c>
      <c r="V291" s="16" t="str">
        <f t="shared" ca="1" si="30"/>
        <v>TD</v>
      </c>
      <c r="W291" s="14" t="str">
        <f t="shared" ca="1" si="30"/>
        <v>Wholesale and retail</v>
      </c>
      <c r="X291" s="3" t="str">
        <f>'EE investment costs'!D340</f>
        <v>HT-48</v>
      </c>
      <c r="Y291" s="3" t="str">
        <f>'EE investment costs'!E340</f>
        <v>Heat High Temp. over 150C</v>
      </c>
      <c r="AC291" s="123">
        <f>'EE investment costs'!C340</f>
        <v>4.8</v>
      </c>
      <c r="AD291" s="22"/>
    </row>
    <row r="292" spans="2:30">
      <c r="B292" s="14" t="str">
        <f t="shared" ca="1" si="26"/>
        <v>INDTDEFFRH-48</v>
      </c>
      <c r="C292" s="15" t="str">
        <f t="shared" ca="1" si="25"/>
        <v>ITDRH</v>
      </c>
      <c r="D292" s="16">
        <f>'EE investment costs'!$F$15</f>
        <v>2016</v>
      </c>
      <c r="E292" s="14">
        <f>VLOOKUP(X292,'EE investment costs'!$D$56:$R$656,15,0)</f>
        <v>16.149333333333335</v>
      </c>
      <c r="F292" s="17">
        <f ca="1">INDEX('EE investment costs'!$D$56:$R$656,MATCH(X292,'EE investment costs'!$D$56:$D$656,0),MATCH($V$8,'EE investment costs'!$D$56:$R$56,0))</f>
        <v>481.42679335446081</v>
      </c>
      <c r="I292" s="18">
        <v>1</v>
      </c>
      <c r="J292" s="18">
        <v>1</v>
      </c>
      <c r="K292" s="14">
        <f t="shared" ca="1" si="29"/>
        <v>8</v>
      </c>
      <c r="M292" s="19" t="str">
        <f t="shared" ca="1" si="27"/>
        <v>INDTDEFFRH-48</v>
      </c>
      <c r="N292" s="23" t="str">
        <f t="shared" ca="1" si="28"/>
        <v>Wholesale and retail Saving Tech-Heat Room Heat 4.8y</v>
      </c>
      <c r="O292" s="23" t="s">
        <v>32</v>
      </c>
      <c r="P292" s="23" t="s">
        <v>33</v>
      </c>
      <c r="Q292" s="23"/>
      <c r="R292" s="23"/>
      <c r="S292" s="19" t="s">
        <v>34</v>
      </c>
      <c r="V292" s="16" t="str">
        <f t="shared" ca="1" si="30"/>
        <v>TD</v>
      </c>
      <c r="W292" s="14" t="str">
        <f t="shared" ca="1" si="30"/>
        <v>Wholesale and retail</v>
      </c>
      <c r="X292" s="3" t="str">
        <f>'EE investment costs'!D341</f>
        <v>RH-48</v>
      </c>
      <c r="Y292" s="3" t="str">
        <f>'EE investment costs'!E341</f>
        <v>Heat Room Heat</v>
      </c>
      <c r="AC292" s="123">
        <f>'EE investment costs'!C341</f>
        <v>4.8</v>
      </c>
      <c r="AD292" s="22"/>
    </row>
    <row r="293" spans="2:30">
      <c r="B293" s="14" t="str">
        <f t="shared" ca="1" si="26"/>
        <v>INDTDEFFLA-48</v>
      </c>
      <c r="C293" s="15" t="str">
        <f t="shared" ca="1" si="25"/>
        <v>ITDLA</v>
      </c>
      <c r="D293" s="16">
        <f>'EE investment costs'!$F$15</f>
        <v>2016</v>
      </c>
      <c r="E293" s="14">
        <f>VLOOKUP(X293,'EE investment costs'!$D$56:$R$656,15,0)</f>
        <v>4.0142666666666669</v>
      </c>
      <c r="F293" s="17">
        <f ca="1">INDEX('EE investment costs'!$D$56:$R$656,MATCH(X293,'EE investment costs'!$D$56:$D$656,0),MATCH($V$8,'EE investment costs'!$D$56:$R$56,0))</f>
        <v>1693.6672257946425</v>
      </c>
      <c r="I293" s="18">
        <v>1</v>
      </c>
      <c r="J293" s="18">
        <v>1</v>
      </c>
      <c r="K293" s="14">
        <f t="shared" ca="1" si="29"/>
        <v>0</v>
      </c>
      <c r="M293" s="19" t="str">
        <f t="shared" ca="1" si="27"/>
        <v>INDTDEFFLA-48</v>
      </c>
      <c r="N293" s="23" t="str">
        <f t="shared" ca="1" si="28"/>
        <v>Wholesale and retail Saving Tech-Light 4.8y</v>
      </c>
      <c r="O293" s="23" t="s">
        <v>32</v>
      </c>
      <c r="P293" s="23" t="s">
        <v>33</v>
      </c>
      <c r="Q293" s="23"/>
      <c r="R293" s="23"/>
      <c r="S293" s="19" t="s">
        <v>34</v>
      </c>
      <c r="V293" s="16" t="str">
        <f t="shared" ca="1" si="30"/>
        <v>TD</v>
      </c>
      <c r="W293" s="14" t="str">
        <f t="shared" ca="1" si="30"/>
        <v>Wholesale and retail</v>
      </c>
      <c r="X293" s="3" t="str">
        <f>'EE investment costs'!D342</f>
        <v>LA-48</v>
      </c>
      <c r="Y293" s="3" t="str">
        <f>'EE investment costs'!E342</f>
        <v>Light</v>
      </c>
      <c r="AC293" s="123">
        <f>'EE investment costs'!C342</f>
        <v>4.8</v>
      </c>
      <c r="AD293" s="22"/>
    </row>
    <row r="294" spans="2:30">
      <c r="B294" s="14" t="str">
        <f t="shared" ca="1" si="26"/>
        <v>INDTDEFFEM-48</v>
      </c>
      <c r="C294" s="15" t="str">
        <f t="shared" ca="1" si="25"/>
        <v>ITDEM</v>
      </c>
      <c r="D294" s="16">
        <f>'EE investment costs'!$F$15</f>
        <v>2016</v>
      </c>
      <c r="E294" s="14">
        <f>VLOOKUP(X294,'EE investment costs'!$D$56:$R$656,15,0)</f>
        <v>4.2149799999999997</v>
      </c>
      <c r="F294" s="17">
        <f ca="1">INDEX('EE investment costs'!$D$56:$R$656,MATCH(X294,'EE investment costs'!$D$56:$D$656,0),MATCH($V$8,'EE investment costs'!$D$56:$R$56,0))</f>
        <v>1756.0798101807529</v>
      </c>
      <c r="I294" s="18">
        <v>1</v>
      </c>
      <c r="J294" s="18">
        <v>1</v>
      </c>
      <c r="K294" s="14">
        <f t="shared" ca="1" si="29"/>
        <v>0</v>
      </c>
      <c r="M294" s="19" t="str">
        <f t="shared" ca="1" si="27"/>
        <v>INDTDEFFEM-48</v>
      </c>
      <c r="N294" s="23" t="str">
        <f t="shared" ca="1" si="28"/>
        <v>Wholesale and retail Saving Tech-Electric Motors 4.8y</v>
      </c>
      <c r="O294" s="23" t="s">
        <v>32</v>
      </c>
      <c r="P294" s="23" t="s">
        <v>33</v>
      </c>
      <c r="Q294" s="23"/>
      <c r="R294" s="23"/>
      <c r="S294" s="19" t="s">
        <v>34</v>
      </c>
      <c r="V294" s="16" t="str">
        <f t="shared" ca="1" si="30"/>
        <v>TD</v>
      </c>
      <c r="W294" s="14" t="str">
        <f t="shared" ca="1" si="30"/>
        <v>Wholesale and retail</v>
      </c>
      <c r="X294" s="3" t="str">
        <f>'EE investment costs'!D343</f>
        <v>EM-48</v>
      </c>
      <c r="Y294" s="3" t="str">
        <f>'EE investment costs'!E343</f>
        <v>Electric Motors</v>
      </c>
      <c r="AC294" s="123">
        <f>'EE investment costs'!C343</f>
        <v>4.8</v>
      </c>
      <c r="AD294" s="22"/>
    </row>
    <row r="295" spans="2:30">
      <c r="B295" s="14" t="str">
        <f t="shared" ca="1" si="26"/>
        <v>INDTDEFFTF-48</v>
      </c>
      <c r="C295" s="15" t="str">
        <f t="shared" ca="1" si="25"/>
        <v>ITDTF</v>
      </c>
      <c r="D295" s="16">
        <f>'EE investment costs'!$F$15</f>
        <v>2016</v>
      </c>
      <c r="E295" s="14">
        <f>VLOOKUP(X295,'EE investment costs'!$D$56:$R$656,15,0)</f>
        <v>15.666666666666664</v>
      </c>
      <c r="F295" s="17">
        <f ca="1">INDEX('EE investment costs'!$D$56:$R$656,MATCH(X295,'EE investment costs'!$D$56:$D$656,0),MATCH($V$8,'EE investment costs'!$D$56:$R$56,0))</f>
        <v>705.29808335274254</v>
      </c>
      <c r="I295" s="18">
        <v>1</v>
      </c>
      <c r="J295" s="18">
        <v>1</v>
      </c>
      <c r="K295" s="14">
        <f t="shared" ca="1" si="29"/>
        <v>5</v>
      </c>
      <c r="M295" s="19" t="str">
        <f t="shared" ca="1" si="27"/>
        <v>INDTDEFFTF-48</v>
      </c>
      <c r="N295" s="23" t="str">
        <f t="shared" ca="1" si="28"/>
        <v>Wholesale and retail Saving Tech-Haulage Tractors, Trucks, Fishing boats 4.8y</v>
      </c>
      <c r="O295" s="23" t="s">
        <v>32</v>
      </c>
      <c r="P295" s="23" t="s">
        <v>33</v>
      </c>
      <c r="Q295" s="23"/>
      <c r="R295" s="23"/>
      <c r="S295" s="19" t="s">
        <v>34</v>
      </c>
      <c r="V295" s="16" t="str">
        <f t="shared" ca="1" si="30"/>
        <v>TD</v>
      </c>
      <c r="W295" s="14" t="str">
        <f t="shared" ca="1" si="30"/>
        <v>Wholesale and retail</v>
      </c>
      <c r="X295" s="3" t="str">
        <f>'EE investment costs'!D344</f>
        <v>TF-48</v>
      </c>
      <c r="Y295" s="3" t="str">
        <f>'EE investment costs'!E344</f>
        <v>Haulage Tractors, Trucks, Fishing boats</v>
      </c>
      <c r="AC295" s="123">
        <f>'EE investment costs'!C344</f>
        <v>4.8</v>
      </c>
      <c r="AD295" s="22"/>
    </row>
    <row r="296" spans="2:30">
      <c r="B296" s="14" t="str">
        <f t="shared" ca="1" si="26"/>
        <v>INDTDEFFMT-49</v>
      </c>
      <c r="C296" s="15" t="str">
        <f t="shared" ca="1" si="25"/>
        <v>ITDMT</v>
      </c>
      <c r="D296" s="16">
        <f>'EE investment costs'!$F$15</f>
        <v>2016</v>
      </c>
      <c r="E296" s="14">
        <f>VLOOKUP(X296,'EE investment costs'!$D$56:$R$656,15,0)</f>
        <v>6.09</v>
      </c>
      <c r="F296" s="17">
        <f ca="1">INDEX('EE investment costs'!$D$56:$R$656,MATCH(X296,'EE investment costs'!$D$56:$D$656,0),MATCH($V$8,'EE investment costs'!$D$56:$R$56,0))</f>
        <v>724.85469605388528</v>
      </c>
      <c r="I296" s="18">
        <v>1</v>
      </c>
      <c r="J296" s="18">
        <v>1</v>
      </c>
      <c r="K296" s="14">
        <f t="shared" ca="1" si="29"/>
        <v>5</v>
      </c>
      <c r="M296" s="19" t="str">
        <f t="shared" ca="1" si="27"/>
        <v>INDTDEFFMT-49</v>
      </c>
      <c r="N296" s="23" t="str">
        <f t="shared" ca="1" si="28"/>
        <v>Wholesale and retail Saving Tech-Heat Medium Temp. up to 150C 4.9y</v>
      </c>
      <c r="O296" s="23" t="s">
        <v>32</v>
      </c>
      <c r="P296" s="23" t="s">
        <v>33</v>
      </c>
      <c r="Q296" s="23"/>
      <c r="R296" s="23"/>
      <c r="S296" s="19" t="s">
        <v>34</v>
      </c>
      <c r="V296" s="16" t="str">
        <f t="shared" ca="1" si="30"/>
        <v>TD</v>
      </c>
      <c r="W296" s="14" t="str">
        <f t="shared" ca="1" si="30"/>
        <v>Wholesale and retail</v>
      </c>
      <c r="X296" s="3" t="str">
        <f>'EE investment costs'!D345</f>
        <v>MT-49</v>
      </c>
      <c r="Y296" s="3" t="str">
        <f>'EE investment costs'!E345</f>
        <v>Heat Medium Temp. up to 150C</v>
      </c>
      <c r="AC296" s="123">
        <f>'EE investment costs'!C345</f>
        <v>4.9000000000000004</v>
      </c>
      <c r="AD296" s="22"/>
    </row>
    <row r="297" spans="2:30">
      <c r="B297" s="14" t="str">
        <f t="shared" ca="1" si="26"/>
        <v>INDTDEFFHT-49</v>
      </c>
      <c r="C297" s="15" t="str">
        <f t="shared" ca="1" si="25"/>
        <v>ITDHT</v>
      </c>
      <c r="D297" s="16">
        <f>'EE investment costs'!$F$15</f>
        <v>2016</v>
      </c>
      <c r="E297" s="14">
        <f>VLOOKUP(X297,'EE investment costs'!$D$56:$R$656,15,0)</f>
        <v>4.8719999999999999</v>
      </c>
      <c r="F297" s="17">
        <f ca="1">INDEX('EE investment costs'!$D$56:$R$656,MATCH(X297,'EE investment costs'!$D$56:$D$656,0),MATCH($V$8,'EE investment costs'!$D$56:$R$56,0))</f>
        <v>533.27594429481906</v>
      </c>
      <c r="I297" s="18">
        <v>1</v>
      </c>
      <c r="J297" s="18">
        <v>1</v>
      </c>
      <c r="K297" s="14">
        <f t="shared" ca="1" si="29"/>
        <v>7</v>
      </c>
      <c r="M297" s="19" t="str">
        <f t="shared" ca="1" si="27"/>
        <v>INDTDEFFHT-49</v>
      </c>
      <c r="N297" s="23" t="str">
        <f t="shared" ca="1" si="28"/>
        <v>Wholesale and retail Saving Tech-Heat High Temp. over 150C 4.9y</v>
      </c>
      <c r="O297" s="23" t="s">
        <v>32</v>
      </c>
      <c r="P297" s="23" t="s">
        <v>33</v>
      </c>
      <c r="Q297" s="23"/>
      <c r="R297" s="23"/>
      <c r="S297" s="19" t="s">
        <v>34</v>
      </c>
      <c r="V297" s="16" t="str">
        <f t="shared" ca="1" si="30"/>
        <v>TD</v>
      </c>
      <c r="W297" s="14" t="str">
        <f t="shared" ca="1" si="30"/>
        <v>Wholesale and retail</v>
      </c>
      <c r="X297" s="3" t="str">
        <f>'EE investment costs'!D346</f>
        <v>HT-49</v>
      </c>
      <c r="Y297" s="3" t="str">
        <f>'EE investment costs'!E346</f>
        <v>Heat High Temp. over 150C</v>
      </c>
      <c r="AC297" s="123">
        <f>'EE investment costs'!C346</f>
        <v>4.9000000000000004</v>
      </c>
      <c r="AD297" s="22"/>
    </row>
    <row r="298" spans="2:30">
      <c r="B298" s="14" t="str">
        <f t="shared" ca="1" si="26"/>
        <v>INDTDEFFRH-49</v>
      </c>
      <c r="C298" s="15" t="str">
        <f t="shared" ca="1" si="25"/>
        <v>ITDRH</v>
      </c>
      <c r="D298" s="16">
        <f>'EE investment costs'!$F$15</f>
        <v>2016</v>
      </c>
      <c r="E298" s="14">
        <f>VLOOKUP(X298,'EE investment costs'!$D$56:$R$656,15,0)</f>
        <v>16.168000000000003</v>
      </c>
      <c r="F298" s="17">
        <f ca="1">INDEX('EE investment costs'!$D$56:$R$656,MATCH(X298,'EE investment costs'!$D$56:$D$656,0),MATCH($V$8,'EE investment costs'!$D$56:$R$56,0))</f>
        <v>518.45962361249633</v>
      </c>
      <c r="I298" s="18">
        <v>1</v>
      </c>
      <c r="J298" s="18">
        <v>1</v>
      </c>
      <c r="K298" s="14">
        <f t="shared" ca="1" si="29"/>
        <v>7</v>
      </c>
      <c r="M298" s="19" t="str">
        <f t="shared" ca="1" si="27"/>
        <v>INDTDEFFRH-49</v>
      </c>
      <c r="N298" s="23" t="str">
        <f t="shared" ca="1" si="28"/>
        <v>Wholesale and retail Saving Tech-Heat Room Heat 4.9y</v>
      </c>
      <c r="O298" s="23" t="s">
        <v>32</v>
      </c>
      <c r="P298" s="23" t="s">
        <v>33</v>
      </c>
      <c r="Q298" s="23"/>
      <c r="R298" s="23"/>
      <c r="S298" s="19" t="s">
        <v>34</v>
      </c>
      <c r="V298" s="16" t="str">
        <f t="shared" ca="1" si="30"/>
        <v>TD</v>
      </c>
      <c r="W298" s="14" t="str">
        <f t="shared" ca="1" si="30"/>
        <v>Wholesale and retail</v>
      </c>
      <c r="X298" s="3" t="str">
        <f>'EE investment costs'!D347</f>
        <v>RH-49</v>
      </c>
      <c r="Y298" s="3" t="str">
        <f>'EE investment costs'!E347</f>
        <v>Heat Room Heat</v>
      </c>
      <c r="AC298" s="123">
        <f>'EE investment costs'!C347</f>
        <v>4.9000000000000004</v>
      </c>
      <c r="AD298" s="22"/>
    </row>
    <row r="299" spans="2:30">
      <c r="B299" s="14" t="str">
        <f t="shared" ca="1" si="26"/>
        <v>INDTDEFFLA-49</v>
      </c>
      <c r="C299" s="15" t="str">
        <f t="shared" ca="1" si="25"/>
        <v>ITDLA</v>
      </c>
      <c r="D299" s="16">
        <f>'EE investment costs'!$F$15</f>
        <v>2016</v>
      </c>
      <c r="E299" s="14">
        <f>VLOOKUP(X299,'EE investment costs'!$D$56:$R$656,15,0)</f>
        <v>4.0273000000000003</v>
      </c>
      <c r="F299" s="17">
        <f ca="1">INDEX('EE investment costs'!$D$56:$R$656,MATCH(X299,'EE investment costs'!$D$56:$D$656,0),MATCH($V$8,'EE investment costs'!$D$56:$R$56,0))</f>
        <v>1709.0452592912548</v>
      </c>
      <c r="I299" s="18">
        <v>1</v>
      </c>
      <c r="J299" s="18">
        <v>1</v>
      </c>
      <c r="K299" s="14">
        <f t="shared" ca="1" si="29"/>
        <v>0</v>
      </c>
      <c r="M299" s="19" t="str">
        <f t="shared" ca="1" si="27"/>
        <v>INDTDEFFLA-49</v>
      </c>
      <c r="N299" s="23" t="str">
        <f t="shared" ca="1" si="28"/>
        <v>Wholesale and retail Saving Tech-Light 4.9y</v>
      </c>
      <c r="O299" s="23" t="s">
        <v>32</v>
      </c>
      <c r="P299" s="23" t="s">
        <v>33</v>
      </c>
      <c r="Q299" s="23"/>
      <c r="R299" s="23"/>
      <c r="S299" s="19" t="s">
        <v>34</v>
      </c>
      <c r="V299" s="16" t="str">
        <f t="shared" ca="1" si="30"/>
        <v>TD</v>
      </c>
      <c r="W299" s="14" t="str">
        <f t="shared" ca="1" si="30"/>
        <v>Wholesale and retail</v>
      </c>
      <c r="X299" s="3" t="str">
        <f>'EE investment costs'!D348</f>
        <v>LA-49</v>
      </c>
      <c r="Y299" s="3" t="str">
        <f>'EE investment costs'!E348</f>
        <v>Light</v>
      </c>
      <c r="AC299" s="123">
        <f>'EE investment costs'!C348</f>
        <v>4.9000000000000004</v>
      </c>
      <c r="AD299" s="22"/>
    </row>
    <row r="300" spans="2:30">
      <c r="B300" s="14" t="str">
        <f t="shared" ca="1" si="26"/>
        <v>INDTDEFFEM-49</v>
      </c>
      <c r="C300" s="15" t="str">
        <f t="shared" ca="1" si="25"/>
        <v>ITDEM</v>
      </c>
      <c r="D300" s="16">
        <f>'EE investment costs'!$F$15</f>
        <v>2016</v>
      </c>
      <c r="E300" s="14">
        <f>VLOOKUP(X300,'EE investment costs'!$D$56:$R$656,15,0)</f>
        <v>4.2286650000000003</v>
      </c>
      <c r="F300" s="17">
        <f ca="1">INDEX('EE investment costs'!$D$56:$R$656,MATCH(X300,'EE investment costs'!$D$56:$D$656,0),MATCH($V$8,'EE investment costs'!$D$56:$R$56,0))</f>
        <v>1783.7665467996719</v>
      </c>
      <c r="I300" s="18">
        <v>1</v>
      </c>
      <c r="J300" s="18">
        <v>1</v>
      </c>
      <c r="K300" s="14">
        <f t="shared" ca="1" si="29"/>
        <v>0</v>
      </c>
      <c r="M300" s="19" t="str">
        <f t="shared" ca="1" si="27"/>
        <v>INDTDEFFEM-49</v>
      </c>
      <c r="N300" s="23" t="str">
        <f t="shared" ca="1" si="28"/>
        <v>Wholesale and retail Saving Tech-Electric Motors 4.9y</v>
      </c>
      <c r="O300" s="23" t="s">
        <v>32</v>
      </c>
      <c r="P300" s="23" t="s">
        <v>33</v>
      </c>
      <c r="Q300" s="23"/>
      <c r="R300" s="23"/>
      <c r="S300" s="19" t="s">
        <v>34</v>
      </c>
      <c r="V300" s="16" t="str">
        <f t="shared" ca="1" si="30"/>
        <v>TD</v>
      </c>
      <c r="W300" s="14" t="str">
        <f t="shared" ca="1" si="30"/>
        <v>Wholesale and retail</v>
      </c>
      <c r="X300" s="3" t="str">
        <f>'EE investment costs'!D349</f>
        <v>EM-49</v>
      </c>
      <c r="Y300" s="3" t="str">
        <f>'EE investment costs'!E349</f>
        <v>Electric Motors</v>
      </c>
      <c r="AC300" s="123">
        <f>'EE investment costs'!C349</f>
        <v>4.9000000000000004</v>
      </c>
      <c r="AD300" s="22"/>
    </row>
    <row r="301" spans="2:30">
      <c r="B301" s="14" t="str">
        <f t="shared" ca="1" si="26"/>
        <v>INDTDEFFTF-49</v>
      </c>
      <c r="C301" s="15" t="str">
        <f t="shared" ca="1" si="25"/>
        <v>ITDTF</v>
      </c>
      <c r="D301" s="16">
        <f>'EE investment costs'!$F$15</f>
        <v>2016</v>
      </c>
      <c r="E301" s="14">
        <f>VLOOKUP(X301,'EE investment costs'!$D$56:$R$656,15,0)</f>
        <v>15.75</v>
      </c>
      <c r="F301" s="17">
        <f ca="1">INDEX('EE investment costs'!$D$56:$R$656,MATCH(X301,'EE investment costs'!$D$56:$D$656,0),MATCH($V$8,'EE investment costs'!$D$56:$R$56,0))</f>
        <v>719.99179342259129</v>
      </c>
      <c r="I301" s="18">
        <v>1</v>
      </c>
      <c r="J301" s="18">
        <v>1</v>
      </c>
      <c r="K301" s="14">
        <f t="shared" ca="1" si="29"/>
        <v>5</v>
      </c>
      <c r="M301" s="19" t="str">
        <f t="shared" ca="1" si="27"/>
        <v>INDTDEFFTF-49</v>
      </c>
      <c r="N301" s="23" t="str">
        <f t="shared" ca="1" si="28"/>
        <v>Wholesale and retail Saving Tech-Haulage Tractors, Trucks, Fishing boats 4.9y</v>
      </c>
      <c r="O301" s="23" t="s">
        <v>32</v>
      </c>
      <c r="P301" s="23" t="s">
        <v>33</v>
      </c>
      <c r="Q301" s="23"/>
      <c r="R301" s="23"/>
      <c r="S301" s="19" t="s">
        <v>34</v>
      </c>
      <c r="V301" s="16" t="str">
        <f t="shared" ca="1" si="30"/>
        <v>TD</v>
      </c>
      <c r="W301" s="14" t="str">
        <f t="shared" ca="1" si="30"/>
        <v>Wholesale and retail</v>
      </c>
      <c r="X301" s="3" t="str">
        <f>'EE investment costs'!D350</f>
        <v>TF-49</v>
      </c>
      <c r="Y301" s="3" t="str">
        <f>'EE investment costs'!E350</f>
        <v>Haulage Tractors, Trucks, Fishing boats</v>
      </c>
      <c r="AC301" s="123">
        <f>'EE investment costs'!C350</f>
        <v>4.9000000000000004</v>
      </c>
      <c r="AD301" s="22"/>
    </row>
    <row r="302" spans="2:30">
      <c r="B302" s="14" t="str">
        <f t="shared" ca="1" si="26"/>
        <v>INDTDEFFMT-50</v>
      </c>
      <c r="C302" s="15" t="str">
        <f t="shared" ca="1" si="25"/>
        <v>ITDMT</v>
      </c>
      <c r="D302" s="16">
        <f>'EE investment costs'!$F$15</f>
        <v>2016</v>
      </c>
      <c r="E302" s="14">
        <f>VLOOKUP(X302,'EE investment costs'!$D$56:$R$656,15,0)</f>
        <v>6.1</v>
      </c>
      <c r="F302" s="17">
        <f ca="1">INDEX('EE investment costs'!$D$56:$R$656,MATCH(X302,'EE investment costs'!$D$56:$D$656,0),MATCH($V$8,'EE investment costs'!$D$56:$R$56,0))</f>
        <v>737.14608257772272</v>
      </c>
      <c r="I302" s="18">
        <v>1</v>
      </c>
      <c r="J302" s="18">
        <v>1</v>
      </c>
      <c r="K302" s="14">
        <f t="shared" ca="1" si="29"/>
        <v>5</v>
      </c>
      <c r="M302" s="19" t="str">
        <f t="shared" ca="1" si="27"/>
        <v>INDTDEFFMT-50</v>
      </c>
      <c r="N302" s="23" t="str">
        <f t="shared" ca="1" si="28"/>
        <v>Wholesale and retail Saving Tech-Heat Medium Temp. up to 150C 5y</v>
      </c>
      <c r="O302" s="23" t="s">
        <v>32</v>
      </c>
      <c r="P302" s="23" t="s">
        <v>33</v>
      </c>
      <c r="Q302" s="23"/>
      <c r="R302" s="23"/>
      <c r="S302" s="19" t="s">
        <v>34</v>
      </c>
      <c r="V302" s="16" t="str">
        <f t="shared" ca="1" si="30"/>
        <v>TD</v>
      </c>
      <c r="W302" s="14" t="str">
        <f t="shared" ca="1" si="30"/>
        <v>Wholesale and retail</v>
      </c>
      <c r="X302" s="3" t="str">
        <f>'EE investment costs'!D351</f>
        <v>MT-50</v>
      </c>
      <c r="Y302" s="3" t="str">
        <f>'EE investment costs'!E351</f>
        <v>Heat Medium Temp. up to 150C</v>
      </c>
      <c r="AC302" s="123">
        <f>'EE investment costs'!C351</f>
        <v>5</v>
      </c>
      <c r="AD302" s="22"/>
    </row>
    <row r="303" spans="2:30">
      <c r="B303" s="14" t="str">
        <f t="shared" ca="1" si="26"/>
        <v>INDTDEFFHT-50</v>
      </c>
      <c r="C303" s="15" t="str">
        <f t="shared" ca="1" si="25"/>
        <v>ITDHT</v>
      </c>
      <c r="D303" s="16">
        <f>'EE investment costs'!$F$15</f>
        <v>2016</v>
      </c>
      <c r="E303" s="14">
        <f>VLOOKUP(X303,'EE investment costs'!$D$56:$R$656,15,0)</f>
        <v>4.88</v>
      </c>
      <c r="F303" s="17">
        <f ca="1">INDEX('EE investment costs'!$D$56:$R$656,MATCH(X303,'EE investment costs'!$D$56:$D$656,0),MATCH($V$8,'EE investment costs'!$D$56:$R$56,0))</f>
        <v>539.66030531546244</v>
      </c>
      <c r="I303" s="18">
        <v>1</v>
      </c>
      <c r="J303" s="18">
        <v>1</v>
      </c>
      <c r="K303" s="14">
        <f t="shared" ca="1" si="29"/>
        <v>7</v>
      </c>
      <c r="M303" s="19" t="str">
        <f t="shared" ca="1" si="27"/>
        <v>INDTDEFFHT-50</v>
      </c>
      <c r="N303" s="23" t="str">
        <f t="shared" ca="1" si="28"/>
        <v>Wholesale and retail Saving Tech-Heat High Temp. over 150C 5y</v>
      </c>
      <c r="O303" s="23" t="s">
        <v>32</v>
      </c>
      <c r="P303" s="23" t="s">
        <v>33</v>
      </c>
      <c r="Q303" s="23"/>
      <c r="R303" s="23"/>
      <c r="S303" s="19" t="s">
        <v>34</v>
      </c>
      <c r="V303" s="16" t="str">
        <f t="shared" ca="1" si="30"/>
        <v>TD</v>
      </c>
      <c r="W303" s="14" t="str">
        <f t="shared" ca="1" si="30"/>
        <v>Wholesale and retail</v>
      </c>
      <c r="X303" s="3" t="str">
        <f>'EE investment costs'!D352</f>
        <v>HT-50</v>
      </c>
      <c r="Y303" s="3" t="str">
        <f>'EE investment costs'!E352</f>
        <v>Heat High Temp. over 150C</v>
      </c>
      <c r="AC303" s="123">
        <f>'EE investment costs'!C352</f>
        <v>5</v>
      </c>
      <c r="AD303" s="22"/>
    </row>
    <row r="304" spans="2:30">
      <c r="B304" s="14" t="str">
        <f t="shared" ca="1" si="26"/>
        <v>INDTDEFFRH-50</v>
      </c>
      <c r="C304" s="15" t="str">
        <f t="shared" ca="1" si="25"/>
        <v>ITDRH</v>
      </c>
      <c r="D304" s="16">
        <f>'EE investment costs'!$F$15</f>
        <v>2016</v>
      </c>
      <c r="E304" s="14">
        <f>VLOOKUP(X304,'EE investment costs'!$D$56:$R$656,15,0)</f>
        <v>16.186666666666667</v>
      </c>
      <c r="F304" s="17">
        <f ca="1">INDEX('EE investment costs'!$D$56:$R$656,MATCH(X304,'EE investment costs'!$D$56:$D$656,0),MATCH($V$8,'EE investment costs'!$D$56:$R$56,0))</f>
        <v>555.49245387053168</v>
      </c>
      <c r="I304" s="18">
        <v>1</v>
      </c>
      <c r="J304" s="18">
        <v>1</v>
      </c>
      <c r="K304" s="14">
        <f t="shared" ca="1" si="29"/>
        <v>7</v>
      </c>
      <c r="M304" s="19" t="str">
        <f t="shared" ca="1" si="27"/>
        <v>INDTDEFFRH-50</v>
      </c>
      <c r="N304" s="23" t="str">
        <f t="shared" ca="1" si="28"/>
        <v>Wholesale and retail Saving Tech-Heat Room Heat 5y</v>
      </c>
      <c r="O304" s="23" t="s">
        <v>32</v>
      </c>
      <c r="P304" s="23" t="s">
        <v>33</v>
      </c>
      <c r="Q304" s="23"/>
      <c r="R304" s="23"/>
      <c r="S304" s="19" t="s">
        <v>34</v>
      </c>
      <c r="V304" s="16" t="str">
        <f t="shared" ca="1" si="30"/>
        <v>TD</v>
      </c>
      <c r="W304" s="14" t="str">
        <f t="shared" ca="1" si="30"/>
        <v>Wholesale and retail</v>
      </c>
      <c r="X304" s="3" t="str">
        <f>'EE investment costs'!D353</f>
        <v>RH-50</v>
      </c>
      <c r="Y304" s="3" t="str">
        <f>'EE investment costs'!E353</f>
        <v>Heat Room Heat</v>
      </c>
      <c r="AC304" s="123">
        <f>'EE investment costs'!C353</f>
        <v>5</v>
      </c>
      <c r="AD304" s="22"/>
    </row>
    <row r="305" spans="2:30">
      <c r="B305" s="14" t="str">
        <f t="shared" ca="1" si="26"/>
        <v>INDTDEFFLA-50</v>
      </c>
      <c r="C305" s="15" t="str">
        <f t="shared" ca="1" si="25"/>
        <v>ITDLA</v>
      </c>
      <c r="D305" s="16">
        <f>'EE investment costs'!$F$15</f>
        <v>2016</v>
      </c>
      <c r="E305" s="14">
        <f>VLOOKUP(X305,'EE investment costs'!$D$56:$R$656,15,0)</f>
        <v>4.0403333333333338</v>
      </c>
      <c r="F305" s="17">
        <f ca="1">INDEX('EE investment costs'!$D$56:$R$656,MATCH(X305,'EE investment costs'!$D$56:$D$656,0),MATCH($V$8,'EE investment costs'!$D$56:$R$56,0))</f>
        <v>1724.423292787867</v>
      </c>
      <c r="I305" s="18">
        <v>1</v>
      </c>
      <c r="J305" s="18">
        <v>1</v>
      </c>
      <c r="K305" s="14">
        <f t="shared" ca="1" si="29"/>
        <v>0</v>
      </c>
      <c r="M305" s="19" t="str">
        <f t="shared" ca="1" si="27"/>
        <v>INDTDEFFLA-50</v>
      </c>
      <c r="N305" s="23" t="str">
        <f t="shared" ca="1" si="28"/>
        <v>Wholesale and retail Saving Tech-Light 5y</v>
      </c>
      <c r="O305" s="23" t="s">
        <v>32</v>
      </c>
      <c r="P305" s="23" t="s">
        <v>33</v>
      </c>
      <c r="Q305" s="23"/>
      <c r="R305" s="23"/>
      <c r="S305" s="19" t="s">
        <v>34</v>
      </c>
      <c r="V305" s="16" t="str">
        <f t="shared" ca="1" si="30"/>
        <v>TD</v>
      </c>
      <c r="W305" s="14" t="str">
        <f t="shared" ca="1" si="30"/>
        <v>Wholesale and retail</v>
      </c>
      <c r="X305" s="3" t="str">
        <f>'EE investment costs'!D354</f>
        <v>LA-50</v>
      </c>
      <c r="Y305" s="3" t="str">
        <f>'EE investment costs'!E354</f>
        <v>Light</v>
      </c>
      <c r="AC305" s="123">
        <f>'EE investment costs'!C354</f>
        <v>5</v>
      </c>
      <c r="AD305" s="22"/>
    </row>
    <row r="306" spans="2:30">
      <c r="B306" s="14" t="str">
        <f t="shared" ca="1" si="26"/>
        <v>INDTDEFFEM-50</v>
      </c>
      <c r="C306" s="15" t="str">
        <f t="shared" ca="1" si="25"/>
        <v>ITDEM</v>
      </c>
      <c r="D306" s="16">
        <f>'EE investment costs'!$F$15</f>
        <v>2016</v>
      </c>
      <c r="E306" s="14">
        <f>VLOOKUP(X306,'EE investment costs'!$D$56:$R$656,15,0)</f>
        <v>4.2423500000000001</v>
      </c>
      <c r="F306" s="17">
        <f ca="1">INDEX('EE investment costs'!$D$56:$R$656,MATCH(X306,'EE investment costs'!$D$56:$D$656,0),MATCH($V$8,'EE investment costs'!$D$56:$R$56,0))</f>
        <v>1811.4532834185904</v>
      </c>
      <c r="I306" s="18">
        <v>1</v>
      </c>
      <c r="J306" s="18">
        <v>1</v>
      </c>
      <c r="K306" s="14">
        <f t="shared" ca="1" si="29"/>
        <v>0</v>
      </c>
      <c r="M306" s="19" t="str">
        <f t="shared" ca="1" si="27"/>
        <v>INDTDEFFEM-50</v>
      </c>
      <c r="N306" s="23" t="str">
        <f t="shared" ca="1" si="28"/>
        <v>Wholesale and retail Saving Tech-Electric Motors 5y</v>
      </c>
      <c r="O306" s="23" t="s">
        <v>32</v>
      </c>
      <c r="P306" s="23" t="s">
        <v>33</v>
      </c>
      <c r="Q306" s="23"/>
      <c r="R306" s="23"/>
      <c r="S306" s="19" t="s">
        <v>34</v>
      </c>
      <c r="V306" s="16" t="str">
        <f t="shared" ca="1" si="30"/>
        <v>TD</v>
      </c>
      <c r="W306" s="14" t="str">
        <f t="shared" ca="1" si="30"/>
        <v>Wholesale and retail</v>
      </c>
      <c r="X306" s="3" t="str">
        <f>'EE investment costs'!D355</f>
        <v>EM-50</v>
      </c>
      <c r="Y306" s="3" t="str">
        <f>'EE investment costs'!E355</f>
        <v>Electric Motors</v>
      </c>
      <c r="AC306" s="123">
        <f>'EE investment costs'!C355</f>
        <v>5</v>
      </c>
      <c r="AD306" s="22"/>
    </row>
    <row r="307" spans="2:30" ht="13.5" thickBot="1">
      <c r="B307" s="14" t="str">
        <f t="shared" ca="1" si="26"/>
        <v>INDTDEFFTF-50</v>
      </c>
      <c r="C307" s="15" t="str">
        <f t="shared" ca="1" si="25"/>
        <v>ITDTF</v>
      </c>
      <c r="D307" s="16">
        <f>'EE investment costs'!$F$15</f>
        <v>2016</v>
      </c>
      <c r="E307" s="14">
        <f>VLOOKUP(X307,'EE investment costs'!$D$56:$R$656,15,0)</f>
        <v>15.833333333333332</v>
      </c>
      <c r="F307" s="17">
        <f ca="1">INDEX('EE investment costs'!$D$56:$R$656,MATCH(X307,'EE investment costs'!$D$56:$D$656,0),MATCH($V$8,'EE investment costs'!$D$56:$R$56,0))</f>
        <v>734.68550349244003</v>
      </c>
      <c r="I307" s="18">
        <v>1</v>
      </c>
      <c r="J307" s="18">
        <v>1</v>
      </c>
      <c r="K307" s="14">
        <f t="shared" ca="1" si="29"/>
        <v>5</v>
      </c>
      <c r="M307" s="24" t="str">
        <f t="shared" ca="1" si="27"/>
        <v>INDTDEFFTF-50</v>
      </c>
      <c r="N307" s="25" t="str">
        <f t="shared" ca="1" si="28"/>
        <v>Wholesale and retail Saving Tech-Haulage Tractors, Trucks, Fishing boats 5y</v>
      </c>
      <c r="O307" s="25" t="s">
        <v>32</v>
      </c>
      <c r="P307" s="25" t="s">
        <v>33</v>
      </c>
      <c r="Q307" s="25"/>
      <c r="R307" s="25"/>
      <c r="S307" s="24" t="s">
        <v>34</v>
      </c>
      <c r="V307" s="16" t="str">
        <f t="shared" ca="1" si="30"/>
        <v>TD</v>
      </c>
      <c r="W307" s="14" t="str">
        <f t="shared" ca="1" si="30"/>
        <v>Wholesale and retail</v>
      </c>
      <c r="X307" s="3" t="str">
        <f>'EE investment costs'!D356</f>
        <v>TF-50</v>
      </c>
      <c r="Y307" s="3" t="str">
        <f>'EE investment costs'!E356</f>
        <v>Haulage Tractors, Trucks, Fishing boats</v>
      </c>
      <c r="AC307" s="123">
        <f>'EE investment costs'!C356</f>
        <v>5</v>
      </c>
      <c r="AD307" s="22"/>
    </row>
    <row r="308" spans="2:30">
      <c r="B308" s="14" t="str">
        <f t="shared" ca="1" si="26"/>
        <v>INDTDEFFMT-51</v>
      </c>
      <c r="C308" s="15" t="str">
        <f ca="1">"I"&amp;MID(B308,4,1)&amp;"D"&amp;MID(B308,9,2)</f>
        <v>ITDMT</v>
      </c>
      <c r="D308" s="16">
        <f>'EE investment costs'!$F$15</f>
        <v>2016</v>
      </c>
      <c r="E308" s="14">
        <f>VLOOKUP(X308,'EE investment costs'!$D$56:$R$656,15,0)</f>
        <v>6.1099999999999994</v>
      </c>
      <c r="F308" s="17">
        <f ca="1">INDEX('EE investment costs'!$D$56:$R$656,MATCH(X308,'EE investment costs'!$D$56:$D$656,0),MATCH($V$8,'EE investment costs'!$D$56:$R$56,0))</f>
        <v>749.43746910155994</v>
      </c>
      <c r="I308" s="18">
        <v>1</v>
      </c>
      <c r="J308" s="18">
        <v>1</v>
      </c>
      <c r="K308" s="14">
        <f t="shared" ca="1" si="29"/>
        <v>5</v>
      </c>
      <c r="M308" s="20" t="str">
        <f t="shared" ca="1" si="27"/>
        <v>INDTDEFFMT-51</v>
      </c>
      <c r="N308" s="21" t="str">
        <f t="shared" ca="1" si="28"/>
        <v>Wholesale and retail Saving Tech-Heat Medium Temp. up to 150C 5.1y</v>
      </c>
      <c r="O308" s="21" t="s">
        <v>32</v>
      </c>
      <c r="P308" s="21" t="s">
        <v>33</v>
      </c>
      <c r="Q308" s="21"/>
      <c r="R308" s="21"/>
      <c r="S308" s="20" t="s">
        <v>34</v>
      </c>
      <c r="V308" s="16" t="str">
        <f t="shared" ca="1" si="30"/>
        <v>TD</v>
      </c>
      <c r="W308" s="14" t="str">
        <f t="shared" ca="1" si="30"/>
        <v>Wholesale and retail</v>
      </c>
      <c r="X308" s="3" t="str">
        <f>'EE investment costs'!D357</f>
        <v>MT-51</v>
      </c>
      <c r="Y308" s="3" t="str">
        <f>'EE investment costs'!E357</f>
        <v>Heat Medium Temp. up to 150C</v>
      </c>
      <c r="AC308" s="123">
        <f>'EE investment costs'!C357</f>
        <v>5.0999999999999996</v>
      </c>
      <c r="AD308" s="22"/>
    </row>
    <row r="309" spans="2:30">
      <c r="B309" s="14" t="str">
        <f t="shared" ca="1" si="26"/>
        <v>INDTDEFFHT-51</v>
      </c>
      <c r="C309" s="15" t="str">
        <f t="shared" ca="1" si="25"/>
        <v>ITDHT</v>
      </c>
      <c r="D309" s="16">
        <f>'EE investment costs'!$F$15</f>
        <v>2016</v>
      </c>
      <c r="E309" s="14">
        <f>VLOOKUP(X309,'EE investment costs'!$D$56:$R$656,15,0)</f>
        <v>4.8879999999999999</v>
      </c>
      <c r="F309" s="17">
        <f ca="1">INDEX('EE investment costs'!$D$56:$R$656,MATCH(X309,'EE investment costs'!$D$56:$D$656,0),MATCH($V$8,'EE investment costs'!$D$56:$R$56,0))</f>
        <v>546.04466633610593</v>
      </c>
      <c r="I309" s="18">
        <v>1</v>
      </c>
      <c r="J309" s="18">
        <v>1</v>
      </c>
      <c r="K309" s="14">
        <f t="shared" ca="1" si="29"/>
        <v>7</v>
      </c>
      <c r="M309" s="19" t="str">
        <f t="shared" ca="1" si="27"/>
        <v>INDTDEFFHT-51</v>
      </c>
      <c r="N309" s="23" t="str">
        <f t="shared" ca="1" si="28"/>
        <v>Wholesale and retail Saving Tech-Heat High Temp. over 150C 5.1y</v>
      </c>
      <c r="O309" s="23" t="s">
        <v>32</v>
      </c>
      <c r="P309" s="23" t="s">
        <v>33</v>
      </c>
      <c r="Q309" s="23"/>
      <c r="R309" s="23"/>
      <c r="S309" s="19" t="s">
        <v>34</v>
      </c>
      <c r="V309" s="16" t="str">
        <f t="shared" ca="1" si="30"/>
        <v>TD</v>
      </c>
      <c r="W309" s="14" t="str">
        <f t="shared" ca="1" si="30"/>
        <v>Wholesale and retail</v>
      </c>
      <c r="X309" s="3" t="str">
        <f>'EE investment costs'!D358</f>
        <v>HT-51</v>
      </c>
      <c r="Y309" s="3" t="str">
        <f>'EE investment costs'!E358</f>
        <v>Heat High Temp. over 150C</v>
      </c>
      <c r="AC309" s="123">
        <f>'EE investment costs'!C358</f>
        <v>5.0999999999999996</v>
      </c>
      <c r="AD309" s="22"/>
    </row>
    <row r="310" spans="2:30">
      <c r="B310" s="14" t="str">
        <f t="shared" ca="1" si="26"/>
        <v>INDTDEFFRH-51</v>
      </c>
      <c r="C310" s="15" t="str">
        <f t="shared" ca="1" si="25"/>
        <v>ITDRH</v>
      </c>
      <c r="D310" s="16">
        <f>'EE investment costs'!$F$15</f>
        <v>2016</v>
      </c>
      <c r="E310" s="14">
        <f>VLOOKUP(X310,'EE investment costs'!$D$56:$R$656,15,0)</f>
        <v>16.205333333333336</v>
      </c>
      <c r="F310" s="17">
        <f ca="1">INDEX('EE investment costs'!$D$56:$R$656,MATCH(X310,'EE investment costs'!$D$56:$D$656,0),MATCH($V$8,'EE investment costs'!$D$56:$R$56,0))</f>
        <v>592.52528412856702</v>
      </c>
      <c r="I310" s="18">
        <v>1</v>
      </c>
      <c r="J310" s="18">
        <v>1</v>
      </c>
      <c r="K310" s="14">
        <f t="shared" ca="1" si="29"/>
        <v>7</v>
      </c>
      <c r="M310" s="19" t="str">
        <f t="shared" ca="1" si="27"/>
        <v>INDTDEFFRH-51</v>
      </c>
      <c r="N310" s="23" t="str">
        <f t="shared" ca="1" si="28"/>
        <v>Wholesale and retail Saving Tech-Heat Room Heat 5.1y</v>
      </c>
      <c r="O310" s="23" t="s">
        <v>32</v>
      </c>
      <c r="P310" s="23" t="s">
        <v>33</v>
      </c>
      <c r="Q310" s="23"/>
      <c r="R310" s="23"/>
      <c r="S310" s="19" t="s">
        <v>34</v>
      </c>
      <c r="V310" s="16" t="str">
        <f t="shared" ca="1" si="30"/>
        <v>TD</v>
      </c>
      <c r="W310" s="14" t="str">
        <f t="shared" ca="1" si="30"/>
        <v>Wholesale and retail</v>
      </c>
      <c r="X310" s="3" t="str">
        <f>'EE investment costs'!D359</f>
        <v>RH-51</v>
      </c>
      <c r="Y310" s="3" t="str">
        <f>'EE investment costs'!E359</f>
        <v>Heat Room Heat</v>
      </c>
      <c r="AC310" s="123">
        <f>'EE investment costs'!C359</f>
        <v>5.0999999999999996</v>
      </c>
      <c r="AD310" s="22"/>
    </row>
    <row r="311" spans="2:30">
      <c r="B311" s="14" t="str">
        <f t="shared" ca="1" si="26"/>
        <v>INDTDEFFLA-51</v>
      </c>
      <c r="C311" s="15" t="str">
        <f t="shared" ca="1" si="25"/>
        <v>ITDLA</v>
      </c>
      <c r="D311" s="16">
        <f>'EE investment costs'!$F$15</f>
        <v>2016</v>
      </c>
      <c r="E311" s="14">
        <f>VLOOKUP(X311,'EE investment costs'!$D$56:$R$656,15,0)</f>
        <v>4.0533666666666672</v>
      </c>
      <c r="F311" s="17">
        <f ca="1">INDEX('EE investment costs'!$D$56:$R$656,MATCH(X311,'EE investment costs'!$D$56:$D$656,0),MATCH($V$8,'EE investment costs'!$D$56:$R$56,0))</f>
        <v>1739.8013262844788</v>
      </c>
      <c r="I311" s="18">
        <v>1</v>
      </c>
      <c r="J311" s="18">
        <v>1</v>
      </c>
      <c r="K311" s="14">
        <f t="shared" ca="1" si="29"/>
        <v>0</v>
      </c>
      <c r="M311" s="19" t="str">
        <f t="shared" ca="1" si="27"/>
        <v>INDTDEFFLA-51</v>
      </c>
      <c r="N311" s="23" t="str">
        <f t="shared" ca="1" si="28"/>
        <v>Wholesale and retail Saving Tech-Light 5.1y</v>
      </c>
      <c r="O311" s="23" t="s">
        <v>32</v>
      </c>
      <c r="P311" s="23" t="s">
        <v>33</v>
      </c>
      <c r="Q311" s="23"/>
      <c r="R311" s="23"/>
      <c r="S311" s="19" t="s">
        <v>34</v>
      </c>
      <c r="V311" s="16" t="str">
        <f t="shared" ca="1" si="30"/>
        <v>TD</v>
      </c>
      <c r="W311" s="14" t="str">
        <f t="shared" ca="1" si="30"/>
        <v>Wholesale and retail</v>
      </c>
      <c r="X311" s="3" t="str">
        <f>'EE investment costs'!D360</f>
        <v>LA-51</v>
      </c>
      <c r="Y311" s="3" t="str">
        <f>'EE investment costs'!E360</f>
        <v>Light</v>
      </c>
      <c r="AC311" s="123">
        <f>'EE investment costs'!C360</f>
        <v>5.0999999999999996</v>
      </c>
      <c r="AD311" s="22"/>
    </row>
    <row r="312" spans="2:30">
      <c r="B312" s="14" t="str">
        <f t="shared" ca="1" si="26"/>
        <v>INDTDEFFEM-51</v>
      </c>
      <c r="C312" s="15" t="str">
        <f t="shared" ca="1" si="25"/>
        <v>ITDEM</v>
      </c>
      <c r="D312" s="16">
        <f>'EE investment costs'!$F$15</f>
        <v>2016</v>
      </c>
      <c r="E312" s="14">
        <f>VLOOKUP(X312,'EE investment costs'!$D$56:$R$656,15,0)</f>
        <v>4.2560349999999998</v>
      </c>
      <c r="F312" s="17">
        <f ca="1">INDEX('EE investment costs'!$D$56:$R$656,MATCH(X312,'EE investment costs'!$D$56:$D$656,0),MATCH($V$8,'EE investment costs'!$D$56:$R$56,0))</f>
        <v>1839.1400200375094</v>
      </c>
      <c r="I312" s="18">
        <v>1</v>
      </c>
      <c r="J312" s="18">
        <v>1</v>
      </c>
      <c r="K312" s="14">
        <f t="shared" ca="1" si="29"/>
        <v>0</v>
      </c>
      <c r="M312" s="19" t="str">
        <f t="shared" ca="1" si="27"/>
        <v>INDTDEFFEM-51</v>
      </c>
      <c r="N312" s="23" t="str">
        <f t="shared" ca="1" si="28"/>
        <v>Wholesale and retail Saving Tech-Electric Motors 5.1y</v>
      </c>
      <c r="O312" s="23" t="s">
        <v>32</v>
      </c>
      <c r="P312" s="23" t="s">
        <v>33</v>
      </c>
      <c r="Q312" s="23"/>
      <c r="R312" s="23"/>
      <c r="S312" s="19" t="s">
        <v>34</v>
      </c>
      <c r="V312" s="16" t="str">
        <f t="shared" ca="1" si="30"/>
        <v>TD</v>
      </c>
      <c r="W312" s="14" t="str">
        <f t="shared" ca="1" si="30"/>
        <v>Wholesale and retail</v>
      </c>
      <c r="X312" s="3" t="str">
        <f>'EE investment costs'!D361</f>
        <v>EM-51</v>
      </c>
      <c r="Y312" s="3" t="str">
        <f>'EE investment costs'!E361</f>
        <v>Electric Motors</v>
      </c>
      <c r="AC312" s="123">
        <f>'EE investment costs'!C361</f>
        <v>5.0999999999999996</v>
      </c>
      <c r="AD312" s="22"/>
    </row>
    <row r="313" spans="2:30">
      <c r="B313" s="14" t="str">
        <f t="shared" ca="1" si="26"/>
        <v>INDTDEFFTF-51</v>
      </c>
      <c r="C313" s="15" t="str">
        <f t="shared" ref="C313:C367" ca="1" si="31">"I"&amp;MID(B313,4,1)&amp;"D"&amp;MID(B313,9,2)</f>
        <v>ITDTF</v>
      </c>
      <c r="D313" s="16">
        <f>'EE investment costs'!$F$15</f>
        <v>2016</v>
      </c>
      <c r="E313" s="14">
        <f>VLOOKUP(X313,'EE investment costs'!$D$56:$R$656,15,0)</f>
        <v>15.916666666666664</v>
      </c>
      <c r="F313" s="17">
        <f ca="1">INDEX('EE investment costs'!$D$56:$R$656,MATCH(X313,'EE investment costs'!$D$56:$D$656,0),MATCH($V$8,'EE investment costs'!$D$56:$R$56,0))</f>
        <v>749.3792135622889</v>
      </c>
      <c r="I313" s="18">
        <v>1</v>
      </c>
      <c r="J313" s="18">
        <v>1</v>
      </c>
      <c r="K313" s="14">
        <f t="shared" ca="1" si="29"/>
        <v>5</v>
      </c>
      <c r="M313" s="19" t="str">
        <f t="shared" ca="1" si="27"/>
        <v>INDTDEFFTF-51</v>
      </c>
      <c r="N313" s="23" t="str">
        <f t="shared" ca="1" si="28"/>
        <v>Wholesale and retail Saving Tech-Haulage Tractors, Trucks, Fishing boats 5.1y</v>
      </c>
      <c r="O313" s="23" t="s">
        <v>32</v>
      </c>
      <c r="P313" s="23" t="s">
        <v>33</v>
      </c>
      <c r="Q313" s="23"/>
      <c r="R313" s="23"/>
      <c r="S313" s="19" t="s">
        <v>34</v>
      </c>
      <c r="V313" s="16" t="str">
        <f t="shared" ca="1" si="30"/>
        <v>TD</v>
      </c>
      <c r="W313" s="14" t="str">
        <f t="shared" ca="1" si="30"/>
        <v>Wholesale and retail</v>
      </c>
      <c r="X313" s="3" t="str">
        <f>'EE investment costs'!D362</f>
        <v>TF-51</v>
      </c>
      <c r="Y313" s="3" t="str">
        <f>'EE investment costs'!E362</f>
        <v>Haulage Tractors, Trucks, Fishing boats</v>
      </c>
      <c r="AC313" s="123">
        <f>'EE investment costs'!C362</f>
        <v>5.0999999999999996</v>
      </c>
      <c r="AD313" s="22"/>
    </row>
    <row r="314" spans="2:30">
      <c r="B314" s="14" t="str">
        <f t="shared" ca="1" si="26"/>
        <v>INDTDEFFMT-52</v>
      </c>
      <c r="C314" s="15" t="str">
        <f t="shared" ca="1" si="31"/>
        <v>ITDMT</v>
      </c>
      <c r="D314" s="16">
        <f>'EE investment costs'!$F$15</f>
        <v>2016</v>
      </c>
      <c r="E314" s="14">
        <f>VLOOKUP(X314,'EE investment costs'!$D$56:$R$656,15,0)</f>
        <v>6.1199999999999992</v>
      </c>
      <c r="F314" s="17">
        <f ca="1">INDEX('EE investment costs'!$D$56:$R$656,MATCH(X314,'EE investment costs'!$D$56:$D$656,0),MATCH($V$8,'EE investment costs'!$D$56:$R$56,0))</f>
        <v>761.72885562539727</v>
      </c>
      <c r="I314" s="18">
        <v>1</v>
      </c>
      <c r="J314" s="18">
        <v>1</v>
      </c>
      <c r="K314" s="14">
        <f t="shared" ca="1" si="29"/>
        <v>5</v>
      </c>
      <c r="M314" s="19" t="str">
        <f t="shared" ca="1" si="27"/>
        <v>INDTDEFFMT-52</v>
      </c>
      <c r="N314" s="23" t="str">
        <f t="shared" ca="1" si="28"/>
        <v>Wholesale and retail Saving Tech-Heat Medium Temp. up to 150C 5.2y</v>
      </c>
      <c r="O314" s="23" t="s">
        <v>32</v>
      </c>
      <c r="P314" s="23" t="s">
        <v>33</v>
      </c>
      <c r="Q314" s="23"/>
      <c r="R314" s="23"/>
      <c r="S314" s="19" t="s">
        <v>34</v>
      </c>
      <c r="V314" s="16" t="str">
        <f t="shared" ca="1" si="30"/>
        <v>TD</v>
      </c>
      <c r="W314" s="14" t="str">
        <f t="shared" ca="1" si="30"/>
        <v>Wholesale and retail</v>
      </c>
      <c r="X314" s="3" t="str">
        <f>'EE investment costs'!D363</f>
        <v>MT-52</v>
      </c>
      <c r="Y314" s="3" t="str">
        <f>'EE investment costs'!E363</f>
        <v>Heat Medium Temp. up to 150C</v>
      </c>
      <c r="AC314" s="123">
        <f>'EE investment costs'!C363</f>
        <v>5.2</v>
      </c>
      <c r="AD314" s="22"/>
    </row>
    <row r="315" spans="2:30">
      <c r="B315" s="14" t="str">
        <f t="shared" ca="1" si="26"/>
        <v>INDTDEFFHT-52</v>
      </c>
      <c r="C315" s="15" t="str">
        <f t="shared" ca="1" si="31"/>
        <v>ITDHT</v>
      </c>
      <c r="D315" s="16">
        <f>'EE investment costs'!$F$15</f>
        <v>2016</v>
      </c>
      <c r="E315" s="14">
        <f>VLOOKUP(X315,'EE investment costs'!$D$56:$R$656,15,0)</f>
        <v>4.8959999999999999</v>
      </c>
      <c r="F315" s="17">
        <f ca="1">INDEX('EE investment costs'!$D$56:$R$656,MATCH(X315,'EE investment costs'!$D$56:$D$656,0),MATCH($V$8,'EE investment costs'!$D$56:$R$56,0))</f>
        <v>552.42902735674943</v>
      </c>
      <c r="I315" s="18">
        <v>1</v>
      </c>
      <c r="J315" s="18">
        <v>1</v>
      </c>
      <c r="K315" s="14">
        <f t="shared" ca="1" si="29"/>
        <v>7</v>
      </c>
      <c r="M315" s="19" t="str">
        <f t="shared" ca="1" si="27"/>
        <v>INDTDEFFHT-52</v>
      </c>
      <c r="N315" s="23" t="str">
        <f t="shared" ca="1" si="28"/>
        <v>Wholesale and retail Saving Tech-Heat High Temp. over 150C 5.2y</v>
      </c>
      <c r="O315" s="23" t="s">
        <v>32</v>
      </c>
      <c r="P315" s="23" t="s">
        <v>33</v>
      </c>
      <c r="Q315" s="23"/>
      <c r="R315" s="23"/>
      <c r="S315" s="19" t="s">
        <v>34</v>
      </c>
      <c r="V315" s="16" t="str">
        <f t="shared" ca="1" si="30"/>
        <v>TD</v>
      </c>
      <c r="W315" s="14" t="str">
        <f t="shared" ca="1" si="30"/>
        <v>Wholesale and retail</v>
      </c>
      <c r="X315" s="3" t="str">
        <f>'EE investment costs'!D364</f>
        <v>HT-52</v>
      </c>
      <c r="Y315" s="3" t="str">
        <f>'EE investment costs'!E364</f>
        <v>Heat High Temp. over 150C</v>
      </c>
      <c r="AC315" s="123">
        <f>'EE investment costs'!C364</f>
        <v>5.2</v>
      </c>
      <c r="AD315" s="22"/>
    </row>
    <row r="316" spans="2:30">
      <c r="B316" s="14" t="str">
        <f t="shared" ca="1" si="26"/>
        <v>INDTDEFFRH-52</v>
      </c>
      <c r="C316" s="15" t="str">
        <f t="shared" ca="1" si="31"/>
        <v>ITDRH</v>
      </c>
      <c r="D316" s="16">
        <f>'EE investment costs'!$F$15</f>
        <v>2016</v>
      </c>
      <c r="E316" s="14">
        <f>VLOOKUP(X316,'EE investment costs'!$D$56:$R$656,15,0)</f>
        <v>16.224000000000004</v>
      </c>
      <c r="F316" s="17">
        <f ca="1">INDEX('EE investment costs'!$D$56:$R$656,MATCH(X316,'EE investment costs'!$D$56:$D$656,0),MATCH($V$8,'EE investment costs'!$D$56:$R$56,0))</f>
        <v>629.5581143866026</v>
      </c>
      <c r="I316" s="18">
        <v>1</v>
      </c>
      <c r="J316" s="18">
        <v>1</v>
      </c>
      <c r="K316" s="14">
        <f t="shared" ca="1" si="29"/>
        <v>6</v>
      </c>
      <c r="M316" s="19" t="str">
        <f t="shared" ca="1" si="27"/>
        <v>INDTDEFFRH-52</v>
      </c>
      <c r="N316" s="23" t="str">
        <f t="shared" ca="1" si="28"/>
        <v>Wholesale and retail Saving Tech-Heat Room Heat 5.2y</v>
      </c>
      <c r="O316" s="23" t="s">
        <v>32</v>
      </c>
      <c r="P316" s="23" t="s">
        <v>33</v>
      </c>
      <c r="Q316" s="23"/>
      <c r="R316" s="23"/>
      <c r="S316" s="19" t="s">
        <v>34</v>
      </c>
      <c r="V316" s="16" t="str">
        <f t="shared" ca="1" si="30"/>
        <v>TD</v>
      </c>
      <c r="W316" s="14" t="str">
        <f t="shared" ca="1" si="30"/>
        <v>Wholesale and retail</v>
      </c>
      <c r="X316" s="3" t="str">
        <f>'EE investment costs'!D365</f>
        <v>RH-52</v>
      </c>
      <c r="Y316" s="3" t="str">
        <f>'EE investment costs'!E365</f>
        <v>Heat Room Heat</v>
      </c>
      <c r="AC316" s="123">
        <f>'EE investment costs'!C365</f>
        <v>5.2</v>
      </c>
      <c r="AD316" s="22"/>
    </row>
    <row r="317" spans="2:30">
      <c r="B317" s="14" t="str">
        <f t="shared" ca="1" si="26"/>
        <v>INDTDEFFLA-52</v>
      </c>
      <c r="C317" s="15" t="str">
        <f t="shared" ca="1" si="31"/>
        <v>ITDLA</v>
      </c>
      <c r="D317" s="16">
        <f>'EE investment costs'!$F$15</f>
        <v>2016</v>
      </c>
      <c r="E317" s="14">
        <f>VLOOKUP(X317,'EE investment costs'!$D$56:$R$656,15,0)</f>
        <v>4.0663999999999998</v>
      </c>
      <c r="F317" s="17">
        <f ca="1">INDEX('EE investment costs'!$D$56:$R$656,MATCH(X317,'EE investment costs'!$D$56:$D$656,0),MATCH($V$8,'EE investment costs'!$D$56:$R$56,0))</f>
        <v>1755.1793597810911</v>
      </c>
      <c r="I317" s="18">
        <v>1</v>
      </c>
      <c r="J317" s="18">
        <v>1</v>
      </c>
      <c r="K317" s="14">
        <f t="shared" ca="1" si="29"/>
        <v>0</v>
      </c>
      <c r="M317" s="19" t="str">
        <f t="shared" ca="1" si="27"/>
        <v>INDTDEFFLA-52</v>
      </c>
      <c r="N317" s="23" t="str">
        <f t="shared" ca="1" si="28"/>
        <v>Wholesale and retail Saving Tech-Light 5.2y</v>
      </c>
      <c r="O317" s="23" t="s">
        <v>32</v>
      </c>
      <c r="P317" s="23" t="s">
        <v>33</v>
      </c>
      <c r="Q317" s="23"/>
      <c r="R317" s="23"/>
      <c r="S317" s="19" t="s">
        <v>34</v>
      </c>
      <c r="V317" s="16" t="str">
        <f t="shared" ca="1" si="30"/>
        <v>TD</v>
      </c>
      <c r="W317" s="14" t="str">
        <f t="shared" ca="1" si="30"/>
        <v>Wholesale and retail</v>
      </c>
      <c r="X317" s="3" t="str">
        <f>'EE investment costs'!D366</f>
        <v>LA-52</v>
      </c>
      <c r="Y317" s="3" t="str">
        <f>'EE investment costs'!E366</f>
        <v>Light</v>
      </c>
      <c r="AC317" s="123">
        <f>'EE investment costs'!C366</f>
        <v>5.2</v>
      </c>
      <c r="AD317" s="22"/>
    </row>
    <row r="318" spans="2:30">
      <c r="B318" s="14" t="str">
        <f t="shared" ca="1" si="26"/>
        <v>INDTDEFFEM-52</v>
      </c>
      <c r="C318" s="15" t="str">
        <f t="shared" ca="1" si="31"/>
        <v>ITDEM</v>
      </c>
      <c r="D318" s="16">
        <f>'EE investment costs'!$F$15</f>
        <v>2016</v>
      </c>
      <c r="E318" s="14">
        <f>VLOOKUP(X318,'EE investment costs'!$D$56:$R$656,15,0)</f>
        <v>4.2697200000000004</v>
      </c>
      <c r="F318" s="17">
        <f ca="1">INDEX('EE investment costs'!$D$56:$R$656,MATCH(X318,'EE investment costs'!$D$56:$D$656,0),MATCH($V$8,'EE investment costs'!$D$56:$R$56,0))</f>
        <v>1866.8267566564284</v>
      </c>
      <c r="I318" s="18">
        <v>1</v>
      </c>
      <c r="J318" s="18">
        <v>1</v>
      </c>
      <c r="K318" s="14">
        <f t="shared" ca="1" si="29"/>
        <v>0</v>
      </c>
      <c r="M318" s="19" t="str">
        <f t="shared" ca="1" si="27"/>
        <v>INDTDEFFEM-52</v>
      </c>
      <c r="N318" s="23" t="str">
        <f t="shared" ca="1" si="28"/>
        <v>Wholesale and retail Saving Tech-Electric Motors 5.2y</v>
      </c>
      <c r="O318" s="23" t="s">
        <v>32</v>
      </c>
      <c r="P318" s="23" t="s">
        <v>33</v>
      </c>
      <c r="Q318" s="23"/>
      <c r="R318" s="23"/>
      <c r="S318" s="19" t="s">
        <v>34</v>
      </c>
      <c r="V318" s="16" t="str">
        <f t="shared" ca="1" si="30"/>
        <v>TD</v>
      </c>
      <c r="W318" s="14" t="str">
        <f t="shared" ca="1" si="30"/>
        <v>Wholesale and retail</v>
      </c>
      <c r="X318" s="3" t="str">
        <f>'EE investment costs'!D367</f>
        <v>EM-52</v>
      </c>
      <c r="Y318" s="3" t="str">
        <f>'EE investment costs'!E367</f>
        <v>Electric Motors</v>
      </c>
      <c r="AC318" s="123">
        <f>'EE investment costs'!C367</f>
        <v>5.2</v>
      </c>
      <c r="AD318" s="22"/>
    </row>
    <row r="319" spans="2:30">
      <c r="B319" s="14" t="str">
        <f t="shared" ca="1" si="26"/>
        <v>INDTDEFFTF-52</v>
      </c>
      <c r="C319" s="15" t="str">
        <f t="shared" ca="1" si="31"/>
        <v>ITDTF</v>
      </c>
      <c r="D319" s="16">
        <f>'EE investment costs'!$F$15</f>
        <v>2016</v>
      </c>
      <c r="E319" s="14">
        <f>VLOOKUP(X319,'EE investment costs'!$D$56:$R$656,15,0)</f>
        <v>16</v>
      </c>
      <c r="F319" s="17">
        <f ca="1">INDEX('EE investment costs'!$D$56:$R$656,MATCH(X319,'EE investment costs'!$D$56:$D$656,0),MATCH($V$8,'EE investment costs'!$D$56:$R$56,0))</f>
        <v>764.07292363213776</v>
      </c>
      <c r="I319" s="18">
        <v>1</v>
      </c>
      <c r="J319" s="18">
        <v>1</v>
      </c>
      <c r="K319" s="14">
        <f t="shared" ca="1" si="29"/>
        <v>5</v>
      </c>
      <c r="M319" s="19" t="str">
        <f t="shared" ca="1" si="27"/>
        <v>INDTDEFFTF-52</v>
      </c>
      <c r="N319" s="23" t="str">
        <f t="shared" ca="1" si="28"/>
        <v>Wholesale and retail Saving Tech-Haulage Tractors, Trucks, Fishing boats 5.2y</v>
      </c>
      <c r="O319" s="23" t="s">
        <v>32</v>
      </c>
      <c r="P319" s="23" t="s">
        <v>33</v>
      </c>
      <c r="Q319" s="23"/>
      <c r="R319" s="23"/>
      <c r="S319" s="19" t="s">
        <v>34</v>
      </c>
      <c r="V319" s="16" t="str">
        <f t="shared" ca="1" si="30"/>
        <v>TD</v>
      </c>
      <c r="W319" s="14" t="str">
        <f t="shared" ca="1" si="30"/>
        <v>Wholesale and retail</v>
      </c>
      <c r="X319" s="3" t="str">
        <f>'EE investment costs'!D368</f>
        <v>TF-52</v>
      </c>
      <c r="Y319" s="3" t="str">
        <f>'EE investment costs'!E368</f>
        <v>Haulage Tractors, Trucks, Fishing boats</v>
      </c>
      <c r="AC319" s="123">
        <f>'EE investment costs'!C368</f>
        <v>5.2</v>
      </c>
      <c r="AD319" s="22"/>
    </row>
    <row r="320" spans="2:30">
      <c r="B320" s="14" t="str">
        <f t="shared" ca="1" si="26"/>
        <v>INDTDEFFMT-53</v>
      </c>
      <c r="C320" s="15" t="str">
        <f t="shared" ca="1" si="31"/>
        <v>ITDMT</v>
      </c>
      <c r="D320" s="16">
        <f>'EE investment costs'!$F$15</f>
        <v>2016</v>
      </c>
      <c r="E320" s="14">
        <f>VLOOKUP(X320,'EE investment costs'!$D$56:$R$656,15,0)</f>
        <v>6.13</v>
      </c>
      <c r="F320" s="17">
        <f ca="1">INDEX('EE investment costs'!$D$56:$R$656,MATCH(X320,'EE investment costs'!$D$56:$D$656,0),MATCH($V$8,'EE investment costs'!$D$56:$R$56,0))</f>
        <v>774.0202421492346</v>
      </c>
      <c r="I320" s="18">
        <v>1</v>
      </c>
      <c r="J320" s="18">
        <v>1</v>
      </c>
      <c r="K320" s="14">
        <f t="shared" ca="1" si="29"/>
        <v>5</v>
      </c>
      <c r="M320" s="19" t="str">
        <f t="shared" ca="1" si="27"/>
        <v>INDTDEFFMT-53</v>
      </c>
      <c r="N320" s="23" t="str">
        <f t="shared" ca="1" si="28"/>
        <v>Wholesale and retail Saving Tech-Heat Medium Temp. up to 150C 5.3y</v>
      </c>
      <c r="O320" s="23" t="s">
        <v>32</v>
      </c>
      <c r="P320" s="23" t="s">
        <v>33</v>
      </c>
      <c r="Q320" s="23"/>
      <c r="R320" s="23"/>
      <c r="S320" s="19" t="s">
        <v>34</v>
      </c>
      <c r="V320" s="16" t="str">
        <f t="shared" ca="1" si="30"/>
        <v>TD</v>
      </c>
      <c r="W320" s="14" t="str">
        <f t="shared" ca="1" si="30"/>
        <v>Wholesale and retail</v>
      </c>
      <c r="X320" s="3" t="str">
        <f>'EE investment costs'!D369</f>
        <v>MT-53</v>
      </c>
      <c r="Y320" s="3" t="str">
        <f>'EE investment costs'!E369</f>
        <v>Heat Medium Temp. up to 150C</v>
      </c>
      <c r="AC320" s="123">
        <f>'EE investment costs'!C369</f>
        <v>5.3</v>
      </c>
      <c r="AD320" s="22"/>
    </row>
    <row r="321" spans="2:30">
      <c r="B321" s="14" t="str">
        <f t="shared" ca="1" si="26"/>
        <v>INDTDEFFHT-53</v>
      </c>
      <c r="C321" s="15" t="str">
        <f t="shared" ca="1" si="31"/>
        <v>ITDHT</v>
      </c>
      <c r="D321" s="16">
        <f>'EE investment costs'!$F$15</f>
        <v>2016</v>
      </c>
      <c r="E321" s="14">
        <f>VLOOKUP(X321,'EE investment costs'!$D$56:$R$656,15,0)</f>
        <v>4.9039999999999999</v>
      </c>
      <c r="F321" s="17">
        <f ca="1">INDEX('EE investment costs'!$D$56:$R$656,MATCH(X321,'EE investment costs'!$D$56:$D$656,0),MATCH($V$8,'EE investment costs'!$D$56:$R$56,0))</f>
        <v>558.81338837739281</v>
      </c>
      <c r="I321" s="18">
        <v>1</v>
      </c>
      <c r="J321" s="18">
        <v>1</v>
      </c>
      <c r="K321" s="14">
        <f t="shared" ca="1" si="29"/>
        <v>7</v>
      </c>
      <c r="M321" s="19" t="str">
        <f t="shared" ca="1" si="27"/>
        <v>INDTDEFFHT-53</v>
      </c>
      <c r="N321" s="23" t="str">
        <f t="shared" ca="1" si="28"/>
        <v>Wholesale and retail Saving Tech-Heat High Temp. over 150C 5.3y</v>
      </c>
      <c r="O321" s="23" t="s">
        <v>32</v>
      </c>
      <c r="P321" s="23" t="s">
        <v>33</v>
      </c>
      <c r="Q321" s="23"/>
      <c r="R321" s="23"/>
      <c r="S321" s="19" t="s">
        <v>34</v>
      </c>
      <c r="V321" s="16" t="str">
        <f t="shared" ca="1" si="30"/>
        <v>TD</v>
      </c>
      <c r="W321" s="14" t="str">
        <f t="shared" ca="1" si="30"/>
        <v>Wholesale and retail</v>
      </c>
      <c r="X321" s="3" t="str">
        <f>'EE investment costs'!D370</f>
        <v>HT-53</v>
      </c>
      <c r="Y321" s="3" t="str">
        <f>'EE investment costs'!E370</f>
        <v>Heat High Temp. over 150C</v>
      </c>
      <c r="AC321" s="123">
        <f>'EE investment costs'!C370</f>
        <v>5.3</v>
      </c>
      <c r="AD321" s="22"/>
    </row>
    <row r="322" spans="2:30">
      <c r="B322" s="14" t="str">
        <f t="shared" ca="1" si="26"/>
        <v>INDTDEFFRH-53</v>
      </c>
      <c r="C322" s="15" t="str">
        <f t="shared" ca="1" si="31"/>
        <v>ITDRH</v>
      </c>
      <c r="D322" s="16">
        <f>'EE investment costs'!$F$15</f>
        <v>2016</v>
      </c>
      <c r="E322" s="14">
        <f>VLOOKUP(X322,'EE investment costs'!$D$56:$R$656,15,0)</f>
        <v>16.242666666666668</v>
      </c>
      <c r="F322" s="17">
        <f ca="1">INDEX('EE investment costs'!$D$56:$R$656,MATCH(X322,'EE investment costs'!$D$56:$D$656,0),MATCH($V$8,'EE investment costs'!$D$56:$R$56,0))</f>
        <v>666.59094464463783</v>
      </c>
      <c r="I322" s="18">
        <v>1</v>
      </c>
      <c r="J322" s="18">
        <v>1</v>
      </c>
      <c r="K322" s="14">
        <f t="shared" ca="1" si="29"/>
        <v>6</v>
      </c>
      <c r="M322" s="19" t="str">
        <f t="shared" ca="1" si="27"/>
        <v>INDTDEFFRH-53</v>
      </c>
      <c r="N322" s="23" t="str">
        <f t="shared" ca="1" si="28"/>
        <v>Wholesale and retail Saving Tech-Heat Room Heat 5.3y</v>
      </c>
      <c r="O322" s="23" t="s">
        <v>32</v>
      </c>
      <c r="P322" s="23" t="s">
        <v>33</v>
      </c>
      <c r="Q322" s="23"/>
      <c r="R322" s="23"/>
      <c r="S322" s="19" t="s">
        <v>34</v>
      </c>
      <c r="V322" s="16" t="str">
        <f t="shared" ca="1" si="30"/>
        <v>TD</v>
      </c>
      <c r="W322" s="14" t="str">
        <f t="shared" ca="1" si="30"/>
        <v>Wholesale and retail</v>
      </c>
      <c r="X322" s="3" t="str">
        <f>'EE investment costs'!D371</f>
        <v>RH-53</v>
      </c>
      <c r="Y322" s="3" t="str">
        <f>'EE investment costs'!E371</f>
        <v>Heat Room Heat</v>
      </c>
      <c r="AC322" s="123">
        <f>'EE investment costs'!C371</f>
        <v>5.3</v>
      </c>
      <c r="AD322" s="22"/>
    </row>
    <row r="323" spans="2:30">
      <c r="B323" s="14" t="str">
        <f t="shared" ca="1" si="26"/>
        <v>INDTDEFFLA-53</v>
      </c>
      <c r="C323" s="15" t="str">
        <f t="shared" ca="1" si="31"/>
        <v>ITDLA</v>
      </c>
      <c r="D323" s="16">
        <f>'EE investment costs'!$F$15</f>
        <v>2016</v>
      </c>
      <c r="E323" s="14">
        <f>VLOOKUP(X323,'EE investment costs'!$D$56:$R$656,15,0)</f>
        <v>4.0794333333333332</v>
      </c>
      <c r="F323" s="17">
        <f ca="1">INDEX('EE investment costs'!$D$56:$R$656,MATCH(X323,'EE investment costs'!$D$56:$D$656,0),MATCH($V$8,'EE investment costs'!$D$56:$R$56,0))</f>
        <v>1770.5573932777033</v>
      </c>
      <c r="I323" s="18">
        <v>1</v>
      </c>
      <c r="J323" s="18">
        <v>1</v>
      </c>
      <c r="K323" s="14">
        <f t="shared" ca="1" si="29"/>
        <v>0</v>
      </c>
      <c r="M323" s="19" t="str">
        <f t="shared" ca="1" si="27"/>
        <v>INDTDEFFLA-53</v>
      </c>
      <c r="N323" s="23" t="str">
        <f t="shared" ca="1" si="28"/>
        <v>Wholesale and retail Saving Tech-Light 5.3y</v>
      </c>
      <c r="O323" s="23" t="s">
        <v>32</v>
      </c>
      <c r="P323" s="23" t="s">
        <v>33</v>
      </c>
      <c r="Q323" s="23"/>
      <c r="R323" s="23"/>
      <c r="S323" s="19" t="s">
        <v>34</v>
      </c>
      <c r="V323" s="16" t="str">
        <f t="shared" ca="1" si="30"/>
        <v>TD</v>
      </c>
      <c r="W323" s="14" t="str">
        <f t="shared" ca="1" si="30"/>
        <v>Wholesale and retail</v>
      </c>
      <c r="X323" s="3" t="str">
        <f>'EE investment costs'!D372</f>
        <v>LA-53</v>
      </c>
      <c r="Y323" s="3" t="str">
        <f>'EE investment costs'!E372</f>
        <v>Light</v>
      </c>
      <c r="AC323" s="123">
        <f>'EE investment costs'!C372</f>
        <v>5.3</v>
      </c>
      <c r="AD323" s="22"/>
    </row>
    <row r="324" spans="2:30">
      <c r="B324" s="14" t="str">
        <f t="shared" ca="1" si="26"/>
        <v>INDTDEFFEM-53</v>
      </c>
      <c r="C324" s="15" t="str">
        <f t="shared" ca="1" si="31"/>
        <v>ITDEM</v>
      </c>
      <c r="D324" s="16">
        <f>'EE investment costs'!$F$15</f>
        <v>2016</v>
      </c>
      <c r="E324" s="14">
        <f>VLOOKUP(X324,'EE investment costs'!$D$56:$R$656,15,0)</f>
        <v>4.2834050000000001</v>
      </c>
      <c r="F324" s="17">
        <f ca="1">INDEX('EE investment costs'!$D$56:$R$656,MATCH(X324,'EE investment costs'!$D$56:$D$656,0),MATCH($V$8,'EE investment costs'!$D$56:$R$56,0))</f>
        <v>1894.5134932753472</v>
      </c>
      <c r="I324" s="18">
        <v>1</v>
      </c>
      <c r="J324" s="18">
        <v>1</v>
      </c>
      <c r="K324" s="14">
        <f t="shared" ca="1" si="29"/>
        <v>0</v>
      </c>
      <c r="M324" s="19" t="str">
        <f t="shared" ca="1" si="27"/>
        <v>INDTDEFFEM-53</v>
      </c>
      <c r="N324" s="23" t="str">
        <f t="shared" ca="1" si="28"/>
        <v>Wholesale and retail Saving Tech-Electric Motors 5.3y</v>
      </c>
      <c r="O324" s="23" t="s">
        <v>32</v>
      </c>
      <c r="P324" s="23" t="s">
        <v>33</v>
      </c>
      <c r="Q324" s="23"/>
      <c r="R324" s="23"/>
      <c r="S324" s="19" t="s">
        <v>34</v>
      </c>
      <c r="V324" s="16" t="str">
        <f t="shared" ca="1" si="30"/>
        <v>TD</v>
      </c>
      <c r="W324" s="14" t="str">
        <f t="shared" ca="1" si="30"/>
        <v>Wholesale and retail</v>
      </c>
      <c r="X324" s="3" t="str">
        <f>'EE investment costs'!D373</f>
        <v>EM-53</v>
      </c>
      <c r="Y324" s="3" t="str">
        <f>'EE investment costs'!E373</f>
        <v>Electric Motors</v>
      </c>
      <c r="AC324" s="123">
        <f>'EE investment costs'!C373</f>
        <v>5.3</v>
      </c>
      <c r="AD324" s="22"/>
    </row>
    <row r="325" spans="2:30">
      <c r="B325" s="14" t="str">
        <f t="shared" ca="1" si="26"/>
        <v>INDTDEFFTF-53</v>
      </c>
      <c r="C325" s="15" t="str">
        <f t="shared" ca="1" si="31"/>
        <v>ITDTF</v>
      </c>
      <c r="D325" s="16">
        <f>'EE investment costs'!$F$15</f>
        <v>2016</v>
      </c>
      <c r="E325" s="14">
        <f>VLOOKUP(X325,'EE investment costs'!$D$56:$R$656,15,0)</f>
        <v>16.083333333333332</v>
      </c>
      <c r="F325" s="17">
        <f ca="1">INDEX('EE investment costs'!$D$56:$R$656,MATCH(X325,'EE investment costs'!$D$56:$D$656,0),MATCH($V$8,'EE investment costs'!$D$56:$R$56,0))</f>
        <v>778.76663370198639</v>
      </c>
      <c r="I325" s="18">
        <v>1</v>
      </c>
      <c r="J325" s="18">
        <v>1</v>
      </c>
      <c r="K325" s="14">
        <f t="shared" ca="1" si="29"/>
        <v>5</v>
      </c>
      <c r="M325" s="19" t="str">
        <f t="shared" ca="1" si="27"/>
        <v>INDTDEFFTF-53</v>
      </c>
      <c r="N325" s="23" t="str">
        <f t="shared" ca="1" si="28"/>
        <v>Wholesale and retail Saving Tech-Haulage Tractors, Trucks, Fishing boats 5.3y</v>
      </c>
      <c r="O325" s="23" t="s">
        <v>32</v>
      </c>
      <c r="P325" s="23" t="s">
        <v>33</v>
      </c>
      <c r="Q325" s="23"/>
      <c r="R325" s="23"/>
      <c r="S325" s="19" t="s">
        <v>34</v>
      </c>
      <c r="V325" s="16" t="str">
        <f t="shared" ca="1" si="30"/>
        <v>TD</v>
      </c>
      <c r="W325" s="14" t="str">
        <f t="shared" ca="1" si="30"/>
        <v>Wholesale and retail</v>
      </c>
      <c r="X325" s="3" t="str">
        <f>'EE investment costs'!D374</f>
        <v>TF-53</v>
      </c>
      <c r="Y325" s="3" t="str">
        <f>'EE investment costs'!E374</f>
        <v>Haulage Tractors, Trucks, Fishing boats</v>
      </c>
      <c r="AC325" s="123">
        <f>'EE investment costs'!C374</f>
        <v>5.3</v>
      </c>
      <c r="AD325" s="22"/>
    </row>
    <row r="326" spans="2:30">
      <c r="B326" s="14" t="str">
        <f t="shared" ca="1" si="26"/>
        <v>INDTDEFFMT-54</v>
      </c>
      <c r="C326" s="15" t="str">
        <f t="shared" ca="1" si="31"/>
        <v>ITDMT</v>
      </c>
      <c r="D326" s="16">
        <f>'EE investment costs'!$F$15</f>
        <v>2016</v>
      </c>
      <c r="E326" s="14">
        <f>VLOOKUP(X326,'EE investment costs'!$D$56:$R$656,15,0)</f>
        <v>6.14</v>
      </c>
      <c r="F326" s="17">
        <f ca="1">INDEX('EE investment costs'!$D$56:$R$656,MATCH(X326,'EE investment costs'!$D$56:$D$656,0),MATCH($V$8,'EE investment costs'!$D$56:$R$56,0))</f>
        <v>786.31162867307194</v>
      </c>
      <c r="I326" s="18">
        <v>1</v>
      </c>
      <c r="J326" s="18">
        <v>1</v>
      </c>
      <c r="K326" s="14">
        <f t="shared" ca="1" si="29"/>
        <v>5</v>
      </c>
      <c r="M326" s="19" t="str">
        <f t="shared" ca="1" si="27"/>
        <v>INDTDEFFMT-54</v>
      </c>
      <c r="N326" s="23" t="str">
        <f t="shared" ca="1" si="28"/>
        <v>Wholesale and retail Saving Tech-Heat Medium Temp. up to 150C 5.4y</v>
      </c>
      <c r="O326" s="23" t="s">
        <v>32</v>
      </c>
      <c r="P326" s="23" t="s">
        <v>33</v>
      </c>
      <c r="Q326" s="23"/>
      <c r="R326" s="23"/>
      <c r="S326" s="19" t="s">
        <v>34</v>
      </c>
      <c r="V326" s="16" t="str">
        <f t="shared" ca="1" si="30"/>
        <v>TD</v>
      </c>
      <c r="W326" s="14" t="str">
        <f t="shared" ca="1" si="30"/>
        <v>Wholesale and retail</v>
      </c>
      <c r="X326" s="3" t="str">
        <f>'EE investment costs'!D375</f>
        <v>MT-54</v>
      </c>
      <c r="Y326" s="3" t="str">
        <f>'EE investment costs'!E375</f>
        <v>Heat Medium Temp. up to 150C</v>
      </c>
      <c r="AC326" s="123">
        <f>'EE investment costs'!C375</f>
        <v>5.4</v>
      </c>
      <c r="AD326" s="22"/>
    </row>
    <row r="327" spans="2:30">
      <c r="B327" s="14" t="str">
        <f t="shared" ca="1" si="26"/>
        <v>INDTDEFFHT-54</v>
      </c>
      <c r="C327" s="15" t="str">
        <f t="shared" ca="1" si="31"/>
        <v>ITDHT</v>
      </c>
      <c r="D327" s="16">
        <f>'EE investment costs'!$F$15</f>
        <v>2016</v>
      </c>
      <c r="E327" s="14">
        <f>VLOOKUP(X327,'EE investment costs'!$D$56:$R$656,15,0)</f>
        <v>4.9119999999999999</v>
      </c>
      <c r="F327" s="17">
        <f ca="1">INDEX('EE investment costs'!$D$56:$R$656,MATCH(X327,'EE investment costs'!$D$56:$D$656,0),MATCH($V$8,'EE investment costs'!$D$56:$R$56,0))</f>
        <v>565.19774939803631</v>
      </c>
      <c r="I327" s="18">
        <v>1</v>
      </c>
      <c r="J327" s="18">
        <v>1</v>
      </c>
      <c r="K327" s="14">
        <f t="shared" ca="1" si="29"/>
        <v>7</v>
      </c>
      <c r="M327" s="19" t="str">
        <f t="shared" ca="1" si="27"/>
        <v>INDTDEFFHT-54</v>
      </c>
      <c r="N327" s="23" t="str">
        <f t="shared" ca="1" si="28"/>
        <v>Wholesale and retail Saving Tech-Heat High Temp. over 150C 5.4y</v>
      </c>
      <c r="O327" s="23" t="s">
        <v>32</v>
      </c>
      <c r="P327" s="23" t="s">
        <v>33</v>
      </c>
      <c r="Q327" s="23"/>
      <c r="R327" s="23"/>
      <c r="S327" s="19" t="s">
        <v>34</v>
      </c>
      <c r="V327" s="16" t="str">
        <f t="shared" ca="1" si="30"/>
        <v>TD</v>
      </c>
      <c r="W327" s="14" t="str">
        <f t="shared" ca="1" si="30"/>
        <v>Wholesale and retail</v>
      </c>
      <c r="X327" s="3" t="str">
        <f>'EE investment costs'!D376</f>
        <v>HT-54</v>
      </c>
      <c r="Y327" s="3" t="str">
        <f>'EE investment costs'!E376</f>
        <v>Heat High Temp. over 150C</v>
      </c>
      <c r="AC327" s="123">
        <f>'EE investment costs'!C376</f>
        <v>5.4</v>
      </c>
      <c r="AD327" s="22"/>
    </row>
    <row r="328" spans="2:30">
      <c r="B328" s="14" t="str">
        <f t="shared" ref="B328:B391" ca="1" si="32">M328</f>
        <v>INDTDEFFRH-54</v>
      </c>
      <c r="C328" s="15" t="str">
        <f t="shared" ca="1" si="31"/>
        <v>ITDRH</v>
      </c>
      <c r="D328" s="16">
        <f>'EE investment costs'!$F$15</f>
        <v>2016</v>
      </c>
      <c r="E328" s="14">
        <f>VLOOKUP(X328,'EE investment costs'!$D$56:$R$656,15,0)</f>
        <v>16.261333333333337</v>
      </c>
      <c r="F328" s="17">
        <f ca="1">INDEX('EE investment costs'!$D$56:$R$656,MATCH(X328,'EE investment costs'!$D$56:$D$656,0),MATCH($V$8,'EE investment costs'!$D$56:$R$56,0))</f>
        <v>703.6237749026734</v>
      </c>
      <c r="I328" s="18">
        <v>1</v>
      </c>
      <c r="J328" s="18">
        <v>1</v>
      </c>
      <c r="K328" s="14">
        <f t="shared" ca="1" si="29"/>
        <v>5</v>
      </c>
      <c r="M328" s="19" t="str">
        <f t="shared" ref="M328:M391" ca="1" si="33">CONCATENATE("IND",$V$8,"EFF",$X328)</f>
        <v>INDTDEFFRH-54</v>
      </c>
      <c r="N328" s="23" t="str">
        <f t="shared" ca="1" si="28"/>
        <v>Wholesale and retail Saving Tech-Heat Room Heat 5.4y</v>
      </c>
      <c r="O328" s="23" t="s">
        <v>32</v>
      </c>
      <c r="P328" s="23" t="s">
        <v>33</v>
      </c>
      <c r="Q328" s="23"/>
      <c r="R328" s="23"/>
      <c r="S328" s="19" t="s">
        <v>34</v>
      </c>
      <c r="V328" s="16" t="str">
        <f t="shared" ca="1" si="30"/>
        <v>TD</v>
      </c>
      <c r="W328" s="14" t="str">
        <f t="shared" ca="1" si="30"/>
        <v>Wholesale and retail</v>
      </c>
      <c r="X328" s="3" t="str">
        <f>'EE investment costs'!D377</f>
        <v>RH-54</v>
      </c>
      <c r="Y328" s="3" t="str">
        <f>'EE investment costs'!E377</f>
        <v>Heat Room Heat</v>
      </c>
      <c r="AC328" s="123">
        <f>'EE investment costs'!C377</f>
        <v>5.4</v>
      </c>
      <c r="AD328" s="22"/>
    </row>
    <row r="329" spans="2:30">
      <c r="B329" s="14" t="str">
        <f t="shared" ca="1" si="32"/>
        <v>INDTDEFFLA-54</v>
      </c>
      <c r="C329" s="15" t="str">
        <f t="shared" ca="1" si="31"/>
        <v>ITDLA</v>
      </c>
      <c r="D329" s="16">
        <f>'EE investment costs'!$F$15</f>
        <v>2016</v>
      </c>
      <c r="E329" s="14">
        <f>VLOOKUP(X329,'EE investment costs'!$D$56:$R$656,15,0)</f>
        <v>4.0924666666666667</v>
      </c>
      <c r="F329" s="17">
        <f ca="1">INDEX('EE investment costs'!$D$56:$R$656,MATCH(X329,'EE investment costs'!$D$56:$D$656,0),MATCH($V$8,'EE investment costs'!$D$56:$R$56,0))</f>
        <v>1785.9354267743156</v>
      </c>
      <c r="I329" s="18">
        <v>1</v>
      </c>
      <c r="J329" s="18">
        <v>1</v>
      </c>
      <c r="K329" s="14">
        <f t="shared" ca="1" si="29"/>
        <v>0</v>
      </c>
      <c r="M329" s="19" t="str">
        <f t="shared" ca="1" si="33"/>
        <v>INDTDEFFLA-54</v>
      </c>
      <c r="N329" s="23" t="str">
        <f t="shared" ref="N329:N392" ca="1" si="34">$W$8&amp;" Saving Tech"&amp;"-"&amp;$Y329&amp;" "&amp;AC329&amp;"y"</f>
        <v>Wholesale and retail Saving Tech-Light 5.4y</v>
      </c>
      <c r="O329" s="23" t="s">
        <v>32</v>
      </c>
      <c r="P329" s="23" t="s">
        <v>33</v>
      </c>
      <c r="Q329" s="23"/>
      <c r="R329" s="23"/>
      <c r="S329" s="19" t="s">
        <v>34</v>
      </c>
      <c r="V329" s="16" t="str">
        <f t="shared" ca="1" si="30"/>
        <v>TD</v>
      </c>
      <c r="W329" s="14" t="str">
        <f t="shared" ca="1" si="30"/>
        <v>Wholesale and retail</v>
      </c>
      <c r="X329" s="3" t="str">
        <f>'EE investment costs'!D378</f>
        <v>LA-54</v>
      </c>
      <c r="Y329" s="3" t="str">
        <f>'EE investment costs'!E378</f>
        <v>Light</v>
      </c>
      <c r="AC329" s="123">
        <f>'EE investment costs'!C378</f>
        <v>5.4</v>
      </c>
      <c r="AD329" s="22"/>
    </row>
    <row r="330" spans="2:30">
      <c r="B330" s="14" t="str">
        <f t="shared" ca="1" si="32"/>
        <v>INDTDEFFEM-54</v>
      </c>
      <c r="C330" s="15" t="str">
        <f t="shared" ca="1" si="31"/>
        <v>ITDEM</v>
      </c>
      <c r="D330" s="16">
        <f>'EE investment costs'!$F$15</f>
        <v>2016</v>
      </c>
      <c r="E330" s="14">
        <f>VLOOKUP(X330,'EE investment costs'!$D$56:$R$656,15,0)</f>
        <v>4.2970899999999999</v>
      </c>
      <c r="F330" s="17">
        <f ca="1">INDEX('EE investment costs'!$D$56:$R$656,MATCH(X330,'EE investment costs'!$D$56:$D$656,0),MATCH($V$8,'EE investment costs'!$D$56:$R$56,0))</f>
        <v>1922.2002298942659</v>
      </c>
      <c r="I330" s="18">
        <v>1</v>
      </c>
      <c r="J330" s="18">
        <v>1</v>
      </c>
      <c r="K330" s="14">
        <f t="shared" ref="K330:K393" ca="1" si="35">IF(F330&lt;500,1,0)+IF(F330&lt;600,1,0)+IF(F330&lt;700,1,0)+IF(F330&lt;800,1,0)+IF(F330&lt;900,1,0)+IF(F330&lt;1000,1,0)+IF(F330&lt;1100,1,0)+IF(F330&lt;1200,1,0)</f>
        <v>0</v>
      </c>
      <c r="M330" s="19" t="str">
        <f t="shared" ca="1" si="33"/>
        <v>INDTDEFFEM-54</v>
      </c>
      <c r="N330" s="23" t="str">
        <f t="shared" ca="1" si="34"/>
        <v>Wholesale and retail Saving Tech-Electric Motors 5.4y</v>
      </c>
      <c r="O330" s="23" t="s">
        <v>32</v>
      </c>
      <c r="P330" s="23" t="s">
        <v>33</v>
      </c>
      <c r="Q330" s="23"/>
      <c r="R330" s="23"/>
      <c r="S330" s="19" t="s">
        <v>34</v>
      </c>
      <c r="V330" s="16" t="str">
        <f t="shared" ref="V330:W393" ca="1" si="36">V329</f>
        <v>TD</v>
      </c>
      <c r="W330" s="14" t="str">
        <f t="shared" ca="1" si="36"/>
        <v>Wholesale and retail</v>
      </c>
      <c r="X330" s="3" t="str">
        <f>'EE investment costs'!D379</f>
        <v>EM-54</v>
      </c>
      <c r="Y330" s="3" t="str">
        <f>'EE investment costs'!E379</f>
        <v>Electric Motors</v>
      </c>
      <c r="AC330" s="123">
        <f>'EE investment costs'!C379</f>
        <v>5.4</v>
      </c>
      <c r="AD330" s="22"/>
    </row>
    <row r="331" spans="2:30">
      <c r="B331" s="14" t="str">
        <f t="shared" ca="1" si="32"/>
        <v>INDTDEFFTF-54</v>
      </c>
      <c r="C331" s="15" t="str">
        <f t="shared" ca="1" si="31"/>
        <v>ITDTF</v>
      </c>
      <c r="D331" s="16">
        <f>'EE investment costs'!$F$15</f>
        <v>2016</v>
      </c>
      <c r="E331" s="14">
        <f>VLOOKUP(X331,'EE investment costs'!$D$56:$R$656,15,0)</f>
        <v>16.166666666666664</v>
      </c>
      <c r="F331" s="17">
        <f ca="1">INDEX('EE investment costs'!$D$56:$R$656,MATCH(X331,'EE investment costs'!$D$56:$D$656,0),MATCH($V$8,'EE investment costs'!$D$56:$R$56,0))</f>
        <v>793.46034377183537</v>
      </c>
      <c r="I331" s="18">
        <v>1</v>
      </c>
      <c r="J331" s="18">
        <v>1</v>
      </c>
      <c r="K331" s="14">
        <f t="shared" ca="1" si="35"/>
        <v>5</v>
      </c>
      <c r="M331" s="19" t="str">
        <f t="shared" ca="1" si="33"/>
        <v>INDTDEFFTF-54</v>
      </c>
      <c r="N331" s="23" t="str">
        <f t="shared" ca="1" si="34"/>
        <v>Wholesale and retail Saving Tech-Haulage Tractors, Trucks, Fishing boats 5.4y</v>
      </c>
      <c r="O331" s="23" t="s">
        <v>32</v>
      </c>
      <c r="P331" s="23" t="s">
        <v>33</v>
      </c>
      <c r="Q331" s="23"/>
      <c r="R331" s="23"/>
      <c r="S331" s="19" t="s">
        <v>34</v>
      </c>
      <c r="V331" s="16" t="str">
        <f t="shared" ca="1" si="36"/>
        <v>TD</v>
      </c>
      <c r="W331" s="14" t="str">
        <f t="shared" ca="1" si="36"/>
        <v>Wholesale and retail</v>
      </c>
      <c r="X331" s="3" t="str">
        <f>'EE investment costs'!D380</f>
        <v>TF-54</v>
      </c>
      <c r="Y331" s="3" t="str">
        <f>'EE investment costs'!E380</f>
        <v>Haulage Tractors, Trucks, Fishing boats</v>
      </c>
      <c r="AC331" s="123">
        <f>'EE investment costs'!C380</f>
        <v>5.4</v>
      </c>
      <c r="AD331" s="22"/>
    </row>
    <row r="332" spans="2:30">
      <c r="B332" s="14" t="str">
        <f t="shared" ca="1" si="32"/>
        <v>INDTDEFFMT-55</v>
      </c>
      <c r="C332" s="15" t="str">
        <f t="shared" ca="1" si="31"/>
        <v>ITDMT</v>
      </c>
      <c r="D332" s="16">
        <f>'EE investment costs'!$F$15</f>
        <v>2016</v>
      </c>
      <c r="E332" s="14">
        <f>VLOOKUP(X332,'EE investment costs'!$D$56:$R$656,15,0)</f>
        <v>6.1499999999999995</v>
      </c>
      <c r="F332" s="17">
        <f ca="1">INDEX('EE investment costs'!$D$56:$R$656,MATCH(X332,'EE investment costs'!$D$56:$D$656,0),MATCH($V$8,'EE investment costs'!$D$56:$R$56,0))</f>
        <v>798.60301519690927</v>
      </c>
      <c r="I332" s="18">
        <v>1</v>
      </c>
      <c r="J332" s="18">
        <v>1</v>
      </c>
      <c r="K332" s="14">
        <f t="shared" ca="1" si="35"/>
        <v>5</v>
      </c>
      <c r="M332" s="19" t="str">
        <f t="shared" ca="1" si="33"/>
        <v>INDTDEFFMT-55</v>
      </c>
      <c r="N332" s="23" t="str">
        <f t="shared" ca="1" si="34"/>
        <v>Wholesale and retail Saving Tech-Heat Medium Temp. up to 150C 5.5y</v>
      </c>
      <c r="O332" s="23" t="s">
        <v>32</v>
      </c>
      <c r="P332" s="23" t="s">
        <v>33</v>
      </c>
      <c r="Q332" s="23"/>
      <c r="R332" s="23"/>
      <c r="S332" s="19" t="s">
        <v>34</v>
      </c>
      <c r="V332" s="16" t="str">
        <f t="shared" ca="1" si="36"/>
        <v>TD</v>
      </c>
      <c r="W332" s="14" t="str">
        <f t="shared" ca="1" si="36"/>
        <v>Wholesale and retail</v>
      </c>
      <c r="X332" s="3" t="str">
        <f>'EE investment costs'!D381</f>
        <v>MT-55</v>
      </c>
      <c r="Y332" s="3" t="str">
        <f>'EE investment costs'!E381</f>
        <v>Heat Medium Temp. up to 150C</v>
      </c>
      <c r="AC332" s="123">
        <f>'EE investment costs'!C381</f>
        <v>5.5</v>
      </c>
      <c r="AD332" s="22"/>
    </row>
    <row r="333" spans="2:30">
      <c r="B333" s="14" t="str">
        <f t="shared" ca="1" si="32"/>
        <v>INDTDEFFHT-55</v>
      </c>
      <c r="C333" s="15" t="str">
        <f t="shared" ca="1" si="31"/>
        <v>ITDHT</v>
      </c>
      <c r="D333" s="16">
        <f>'EE investment costs'!$F$15</f>
        <v>2016</v>
      </c>
      <c r="E333" s="14">
        <f>VLOOKUP(X333,'EE investment costs'!$D$56:$R$656,15,0)</f>
        <v>4.92</v>
      </c>
      <c r="F333" s="17">
        <f ca="1">INDEX('EE investment costs'!$D$56:$R$656,MATCH(X333,'EE investment costs'!$D$56:$D$656,0),MATCH($V$8,'EE investment costs'!$D$56:$R$56,0))</f>
        <v>571.5821104186798</v>
      </c>
      <c r="I333" s="18">
        <v>1</v>
      </c>
      <c r="J333" s="18">
        <v>1</v>
      </c>
      <c r="K333" s="14">
        <f t="shared" ca="1" si="35"/>
        <v>7</v>
      </c>
      <c r="M333" s="19" t="str">
        <f t="shared" ca="1" si="33"/>
        <v>INDTDEFFHT-55</v>
      </c>
      <c r="N333" s="23" t="str">
        <f t="shared" ca="1" si="34"/>
        <v>Wholesale and retail Saving Tech-Heat High Temp. over 150C 5.5y</v>
      </c>
      <c r="O333" s="23" t="s">
        <v>32</v>
      </c>
      <c r="P333" s="23" t="s">
        <v>33</v>
      </c>
      <c r="Q333" s="23"/>
      <c r="R333" s="23"/>
      <c r="S333" s="19" t="s">
        <v>34</v>
      </c>
      <c r="V333" s="16" t="str">
        <f t="shared" ca="1" si="36"/>
        <v>TD</v>
      </c>
      <c r="W333" s="14" t="str">
        <f t="shared" ca="1" si="36"/>
        <v>Wholesale and retail</v>
      </c>
      <c r="X333" s="3" t="str">
        <f>'EE investment costs'!D382</f>
        <v>HT-55</v>
      </c>
      <c r="Y333" s="3" t="str">
        <f>'EE investment costs'!E382</f>
        <v>Heat High Temp. over 150C</v>
      </c>
      <c r="AC333" s="123">
        <f>'EE investment costs'!C382</f>
        <v>5.5</v>
      </c>
      <c r="AD333" s="22"/>
    </row>
    <row r="334" spans="2:30">
      <c r="B334" s="14" t="str">
        <f t="shared" ca="1" si="32"/>
        <v>INDTDEFFRH-55</v>
      </c>
      <c r="C334" s="15" t="str">
        <f t="shared" ca="1" si="31"/>
        <v>ITDRH</v>
      </c>
      <c r="D334" s="16">
        <f>'EE investment costs'!$F$15</f>
        <v>2016</v>
      </c>
      <c r="E334" s="14">
        <f>VLOOKUP(X334,'EE investment costs'!$D$56:$R$656,15,0)</f>
        <v>16.28</v>
      </c>
      <c r="F334" s="17">
        <f ca="1">INDEX('EE investment costs'!$D$56:$R$656,MATCH(X334,'EE investment costs'!$D$56:$D$656,0),MATCH($V$8,'EE investment costs'!$D$56:$R$56,0))</f>
        <v>740.65660516070875</v>
      </c>
      <c r="I334" s="18">
        <v>1</v>
      </c>
      <c r="J334" s="18">
        <v>1</v>
      </c>
      <c r="K334" s="14">
        <f t="shared" ca="1" si="35"/>
        <v>5</v>
      </c>
      <c r="M334" s="19" t="str">
        <f t="shared" ca="1" si="33"/>
        <v>INDTDEFFRH-55</v>
      </c>
      <c r="N334" s="23" t="str">
        <f t="shared" ca="1" si="34"/>
        <v>Wholesale and retail Saving Tech-Heat Room Heat 5.5y</v>
      </c>
      <c r="O334" s="23" t="s">
        <v>32</v>
      </c>
      <c r="P334" s="23" t="s">
        <v>33</v>
      </c>
      <c r="Q334" s="23"/>
      <c r="R334" s="23"/>
      <c r="S334" s="19" t="s">
        <v>34</v>
      </c>
      <c r="V334" s="16" t="str">
        <f t="shared" ca="1" si="36"/>
        <v>TD</v>
      </c>
      <c r="W334" s="14" t="str">
        <f t="shared" ca="1" si="36"/>
        <v>Wholesale and retail</v>
      </c>
      <c r="X334" s="3" t="str">
        <f>'EE investment costs'!D383</f>
        <v>RH-55</v>
      </c>
      <c r="Y334" s="3" t="str">
        <f>'EE investment costs'!E383</f>
        <v>Heat Room Heat</v>
      </c>
      <c r="AC334" s="123">
        <f>'EE investment costs'!C383</f>
        <v>5.5</v>
      </c>
      <c r="AD334" s="22"/>
    </row>
    <row r="335" spans="2:30">
      <c r="B335" s="14" t="str">
        <f t="shared" ca="1" si="32"/>
        <v>INDTDEFFLA-55</v>
      </c>
      <c r="C335" s="15" t="str">
        <f t="shared" ca="1" si="31"/>
        <v>ITDLA</v>
      </c>
      <c r="D335" s="16">
        <f>'EE investment costs'!$F$15</f>
        <v>2016</v>
      </c>
      <c r="E335" s="14">
        <f>VLOOKUP(X335,'EE investment costs'!$D$56:$R$656,15,0)</f>
        <v>4.1055000000000001</v>
      </c>
      <c r="F335" s="17">
        <f ca="1">INDEX('EE investment costs'!$D$56:$R$656,MATCH(X335,'EE investment costs'!$D$56:$D$656,0),MATCH($V$8,'EE investment costs'!$D$56:$R$56,0))</f>
        <v>1801.3134602709276</v>
      </c>
      <c r="I335" s="18">
        <v>1</v>
      </c>
      <c r="J335" s="18">
        <v>1</v>
      </c>
      <c r="K335" s="14">
        <f t="shared" ca="1" si="35"/>
        <v>0</v>
      </c>
      <c r="M335" s="19" t="str">
        <f t="shared" ca="1" si="33"/>
        <v>INDTDEFFLA-55</v>
      </c>
      <c r="N335" s="23" t="str">
        <f t="shared" ca="1" si="34"/>
        <v>Wholesale and retail Saving Tech-Light 5.5y</v>
      </c>
      <c r="O335" s="23" t="s">
        <v>32</v>
      </c>
      <c r="P335" s="23" t="s">
        <v>33</v>
      </c>
      <c r="Q335" s="23"/>
      <c r="R335" s="23"/>
      <c r="S335" s="19" t="s">
        <v>34</v>
      </c>
      <c r="V335" s="16" t="str">
        <f t="shared" ca="1" si="36"/>
        <v>TD</v>
      </c>
      <c r="W335" s="14" t="str">
        <f t="shared" ca="1" si="36"/>
        <v>Wholesale and retail</v>
      </c>
      <c r="X335" s="3" t="str">
        <f>'EE investment costs'!D384</f>
        <v>LA-55</v>
      </c>
      <c r="Y335" s="3" t="str">
        <f>'EE investment costs'!E384</f>
        <v>Light</v>
      </c>
      <c r="AC335" s="123">
        <f>'EE investment costs'!C384</f>
        <v>5.5</v>
      </c>
      <c r="AD335" s="22"/>
    </row>
    <row r="336" spans="2:30">
      <c r="B336" s="14" t="str">
        <f t="shared" ca="1" si="32"/>
        <v>INDTDEFFEM-55</v>
      </c>
      <c r="C336" s="15" t="str">
        <f t="shared" ca="1" si="31"/>
        <v>ITDEM</v>
      </c>
      <c r="D336" s="16">
        <f>'EE investment costs'!$F$15</f>
        <v>2016</v>
      </c>
      <c r="E336" s="14">
        <f>VLOOKUP(X336,'EE investment costs'!$D$56:$R$656,15,0)</f>
        <v>4.3107749999999996</v>
      </c>
      <c r="F336" s="17">
        <f ca="1">INDEX('EE investment costs'!$D$56:$R$656,MATCH(X336,'EE investment costs'!$D$56:$D$656,0),MATCH($V$8,'EE investment costs'!$D$56:$R$56,0))</f>
        <v>1949.8869665131847</v>
      </c>
      <c r="I336" s="18">
        <v>1</v>
      </c>
      <c r="J336" s="18">
        <v>1</v>
      </c>
      <c r="K336" s="14">
        <f t="shared" ca="1" si="35"/>
        <v>0</v>
      </c>
      <c r="M336" s="19" t="str">
        <f t="shared" ca="1" si="33"/>
        <v>INDTDEFFEM-55</v>
      </c>
      <c r="N336" s="23" t="str">
        <f t="shared" ca="1" si="34"/>
        <v>Wholesale and retail Saving Tech-Electric Motors 5.5y</v>
      </c>
      <c r="O336" s="23" t="s">
        <v>32</v>
      </c>
      <c r="P336" s="23" t="s">
        <v>33</v>
      </c>
      <c r="Q336" s="23"/>
      <c r="R336" s="23"/>
      <c r="S336" s="19" t="s">
        <v>34</v>
      </c>
      <c r="V336" s="16" t="str">
        <f t="shared" ca="1" si="36"/>
        <v>TD</v>
      </c>
      <c r="W336" s="14" t="str">
        <f t="shared" ca="1" si="36"/>
        <v>Wholesale and retail</v>
      </c>
      <c r="X336" s="3" t="str">
        <f>'EE investment costs'!D385</f>
        <v>EM-55</v>
      </c>
      <c r="Y336" s="3" t="str">
        <f>'EE investment costs'!E385</f>
        <v>Electric Motors</v>
      </c>
      <c r="AC336" s="123">
        <f>'EE investment costs'!C385</f>
        <v>5.5</v>
      </c>
      <c r="AD336" s="22"/>
    </row>
    <row r="337" spans="2:30">
      <c r="B337" s="14" t="str">
        <f t="shared" ca="1" si="32"/>
        <v>INDTDEFFTF-55</v>
      </c>
      <c r="C337" s="15" t="str">
        <f t="shared" ca="1" si="31"/>
        <v>ITDTF</v>
      </c>
      <c r="D337" s="16">
        <f>'EE investment costs'!$F$15</f>
        <v>2016</v>
      </c>
      <c r="E337" s="14">
        <f>VLOOKUP(X337,'EE investment costs'!$D$56:$R$656,15,0)</f>
        <v>16.25</v>
      </c>
      <c r="F337" s="17">
        <f ca="1">INDEX('EE investment costs'!$D$56:$R$656,MATCH(X337,'EE investment costs'!$D$56:$D$656,0),MATCH($V$8,'EE investment costs'!$D$56:$R$56,0))</f>
        <v>808.15405384168412</v>
      </c>
      <c r="I337" s="18">
        <v>1</v>
      </c>
      <c r="J337" s="18">
        <v>1</v>
      </c>
      <c r="K337" s="14">
        <f t="shared" ca="1" si="35"/>
        <v>4</v>
      </c>
      <c r="M337" s="19" t="str">
        <f t="shared" ca="1" si="33"/>
        <v>INDTDEFFTF-55</v>
      </c>
      <c r="N337" s="23" t="str">
        <f t="shared" ca="1" si="34"/>
        <v>Wholesale and retail Saving Tech-Haulage Tractors, Trucks, Fishing boats 5.5y</v>
      </c>
      <c r="O337" s="23" t="s">
        <v>32</v>
      </c>
      <c r="P337" s="23" t="s">
        <v>33</v>
      </c>
      <c r="Q337" s="23"/>
      <c r="R337" s="23"/>
      <c r="S337" s="19" t="s">
        <v>34</v>
      </c>
      <c r="V337" s="16" t="str">
        <f t="shared" ca="1" si="36"/>
        <v>TD</v>
      </c>
      <c r="W337" s="14" t="str">
        <f t="shared" ca="1" si="36"/>
        <v>Wholesale and retail</v>
      </c>
      <c r="X337" s="3" t="str">
        <f>'EE investment costs'!D386</f>
        <v>TF-55</v>
      </c>
      <c r="Y337" s="3" t="str">
        <f>'EE investment costs'!E386</f>
        <v>Haulage Tractors, Trucks, Fishing boats</v>
      </c>
      <c r="AC337" s="123">
        <f>'EE investment costs'!C386</f>
        <v>5.5</v>
      </c>
      <c r="AD337" s="22"/>
    </row>
    <row r="338" spans="2:30">
      <c r="B338" s="14" t="str">
        <f t="shared" ca="1" si="32"/>
        <v>INDTDEFFMT-56</v>
      </c>
      <c r="C338" s="15" t="str">
        <f t="shared" ca="1" si="31"/>
        <v>ITDMT</v>
      </c>
      <c r="D338" s="16">
        <f>'EE investment costs'!$F$15</f>
        <v>2016</v>
      </c>
      <c r="E338" s="14">
        <f>VLOOKUP(X338,'EE investment costs'!$D$56:$R$656,15,0)</f>
        <v>6.1599999999999993</v>
      </c>
      <c r="F338" s="17">
        <f ca="1">INDEX('EE investment costs'!$D$56:$R$656,MATCH(X338,'EE investment costs'!$D$56:$D$656,0),MATCH($V$8,'EE investment costs'!$D$56:$R$56,0))</f>
        <v>810.89440172074649</v>
      </c>
      <c r="I338" s="18">
        <v>1</v>
      </c>
      <c r="J338" s="18">
        <v>1</v>
      </c>
      <c r="K338" s="14">
        <f t="shared" ca="1" si="35"/>
        <v>4</v>
      </c>
      <c r="M338" s="19" t="str">
        <f t="shared" ca="1" si="33"/>
        <v>INDTDEFFMT-56</v>
      </c>
      <c r="N338" s="23" t="str">
        <f t="shared" ca="1" si="34"/>
        <v>Wholesale and retail Saving Tech-Heat Medium Temp. up to 150C 5.6y</v>
      </c>
      <c r="O338" s="23" t="s">
        <v>32</v>
      </c>
      <c r="P338" s="23" t="s">
        <v>33</v>
      </c>
      <c r="Q338" s="23"/>
      <c r="R338" s="23"/>
      <c r="S338" s="19" t="s">
        <v>34</v>
      </c>
      <c r="V338" s="16" t="str">
        <f t="shared" ca="1" si="36"/>
        <v>TD</v>
      </c>
      <c r="W338" s="14" t="str">
        <f t="shared" ca="1" si="36"/>
        <v>Wholesale and retail</v>
      </c>
      <c r="X338" s="3" t="str">
        <f>'EE investment costs'!D387</f>
        <v>MT-56</v>
      </c>
      <c r="Y338" s="3" t="str">
        <f>'EE investment costs'!E387</f>
        <v>Heat Medium Temp. up to 150C</v>
      </c>
      <c r="AC338" s="123">
        <f>'EE investment costs'!C387</f>
        <v>5.6</v>
      </c>
      <c r="AD338" s="22"/>
    </row>
    <row r="339" spans="2:30">
      <c r="B339" s="14" t="str">
        <f t="shared" ca="1" si="32"/>
        <v>INDTDEFFHT-56</v>
      </c>
      <c r="C339" s="15" t="str">
        <f t="shared" ca="1" si="31"/>
        <v>ITDHT</v>
      </c>
      <c r="D339" s="16">
        <f>'EE investment costs'!$F$15</f>
        <v>2016</v>
      </c>
      <c r="E339" s="14">
        <f>VLOOKUP(X339,'EE investment costs'!$D$56:$R$656,15,0)</f>
        <v>4.9279999999999999</v>
      </c>
      <c r="F339" s="17">
        <f ca="1">INDEX('EE investment costs'!$D$56:$R$656,MATCH(X339,'EE investment costs'!$D$56:$D$656,0),MATCH($V$8,'EE investment costs'!$D$56:$R$56,0))</f>
        <v>577.96647143932319</v>
      </c>
      <c r="I339" s="18">
        <v>1</v>
      </c>
      <c r="J339" s="18">
        <v>1</v>
      </c>
      <c r="K339" s="14">
        <f t="shared" ca="1" si="35"/>
        <v>7</v>
      </c>
      <c r="M339" s="19" t="str">
        <f t="shared" ca="1" si="33"/>
        <v>INDTDEFFHT-56</v>
      </c>
      <c r="N339" s="23" t="str">
        <f t="shared" ca="1" si="34"/>
        <v>Wholesale and retail Saving Tech-Heat High Temp. over 150C 5.6y</v>
      </c>
      <c r="O339" s="23" t="s">
        <v>32</v>
      </c>
      <c r="P339" s="23" t="s">
        <v>33</v>
      </c>
      <c r="Q339" s="23"/>
      <c r="R339" s="23"/>
      <c r="S339" s="19" t="s">
        <v>34</v>
      </c>
      <c r="V339" s="16" t="str">
        <f t="shared" ca="1" si="36"/>
        <v>TD</v>
      </c>
      <c r="W339" s="14" t="str">
        <f t="shared" ca="1" si="36"/>
        <v>Wholesale and retail</v>
      </c>
      <c r="X339" s="3" t="str">
        <f>'EE investment costs'!D388</f>
        <v>HT-56</v>
      </c>
      <c r="Y339" s="3" t="str">
        <f>'EE investment costs'!E388</f>
        <v>Heat High Temp. over 150C</v>
      </c>
      <c r="AC339" s="123">
        <f>'EE investment costs'!C388</f>
        <v>5.6</v>
      </c>
      <c r="AD339" s="22"/>
    </row>
    <row r="340" spans="2:30">
      <c r="B340" s="14" t="str">
        <f t="shared" ca="1" si="32"/>
        <v>INDTDEFFRH-56</v>
      </c>
      <c r="C340" s="15" t="str">
        <f t="shared" ca="1" si="31"/>
        <v>ITDRH</v>
      </c>
      <c r="D340" s="16">
        <f>'EE investment costs'!$F$15</f>
        <v>2016</v>
      </c>
      <c r="E340" s="14">
        <f>VLOOKUP(X340,'EE investment costs'!$D$56:$R$656,15,0)</f>
        <v>16.298666666666669</v>
      </c>
      <c r="F340" s="17">
        <f ca="1">INDEX('EE investment costs'!$D$56:$R$656,MATCH(X340,'EE investment costs'!$D$56:$D$656,0),MATCH($V$8,'EE investment costs'!$D$56:$R$56,0))</f>
        <v>777.68943541874398</v>
      </c>
      <c r="I340" s="18">
        <v>1</v>
      </c>
      <c r="J340" s="18">
        <v>1</v>
      </c>
      <c r="K340" s="14">
        <f t="shared" ca="1" si="35"/>
        <v>5</v>
      </c>
      <c r="M340" s="19" t="str">
        <f t="shared" ca="1" si="33"/>
        <v>INDTDEFFRH-56</v>
      </c>
      <c r="N340" s="23" t="str">
        <f t="shared" ca="1" si="34"/>
        <v>Wholesale and retail Saving Tech-Heat Room Heat 5.6y</v>
      </c>
      <c r="O340" s="23" t="s">
        <v>32</v>
      </c>
      <c r="P340" s="23" t="s">
        <v>33</v>
      </c>
      <c r="Q340" s="23"/>
      <c r="R340" s="23"/>
      <c r="S340" s="19" t="s">
        <v>34</v>
      </c>
      <c r="V340" s="16" t="str">
        <f t="shared" ca="1" si="36"/>
        <v>TD</v>
      </c>
      <c r="W340" s="14" t="str">
        <f t="shared" ca="1" si="36"/>
        <v>Wholesale and retail</v>
      </c>
      <c r="X340" s="3" t="str">
        <f>'EE investment costs'!D389</f>
        <v>RH-56</v>
      </c>
      <c r="Y340" s="3" t="str">
        <f>'EE investment costs'!E389</f>
        <v>Heat Room Heat</v>
      </c>
      <c r="AC340" s="123">
        <f>'EE investment costs'!C389</f>
        <v>5.6</v>
      </c>
      <c r="AD340" s="22"/>
    </row>
    <row r="341" spans="2:30">
      <c r="B341" s="14" t="str">
        <f t="shared" ca="1" si="32"/>
        <v>INDTDEFFLA-56</v>
      </c>
      <c r="C341" s="15" t="str">
        <f t="shared" ca="1" si="31"/>
        <v>ITDLA</v>
      </c>
      <c r="D341" s="16">
        <f>'EE investment costs'!$F$15</f>
        <v>2016</v>
      </c>
      <c r="E341" s="14">
        <f>VLOOKUP(X341,'EE investment costs'!$D$56:$R$656,15,0)</f>
        <v>4.1185333333333336</v>
      </c>
      <c r="F341" s="17">
        <f ca="1">INDEX('EE investment costs'!$D$56:$R$656,MATCH(X341,'EE investment costs'!$D$56:$D$656,0),MATCH($V$8,'EE investment costs'!$D$56:$R$56,0))</f>
        <v>1816.6914937675394</v>
      </c>
      <c r="I341" s="18">
        <v>1</v>
      </c>
      <c r="J341" s="18">
        <v>1</v>
      </c>
      <c r="K341" s="14">
        <f t="shared" ca="1" si="35"/>
        <v>0</v>
      </c>
      <c r="M341" s="19" t="str">
        <f t="shared" ca="1" si="33"/>
        <v>INDTDEFFLA-56</v>
      </c>
      <c r="N341" s="23" t="str">
        <f t="shared" ca="1" si="34"/>
        <v>Wholesale and retail Saving Tech-Light 5.6y</v>
      </c>
      <c r="O341" s="23" t="s">
        <v>32</v>
      </c>
      <c r="P341" s="23" t="s">
        <v>33</v>
      </c>
      <c r="Q341" s="23"/>
      <c r="R341" s="23"/>
      <c r="S341" s="19" t="s">
        <v>34</v>
      </c>
      <c r="V341" s="16" t="str">
        <f t="shared" ca="1" si="36"/>
        <v>TD</v>
      </c>
      <c r="W341" s="14" t="str">
        <f t="shared" ca="1" si="36"/>
        <v>Wholesale and retail</v>
      </c>
      <c r="X341" s="3" t="str">
        <f>'EE investment costs'!D390</f>
        <v>LA-56</v>
      </c>
      <c r="Y341" s="3" t="str">
        <f>'EE investment costs'!E390</f>
        <v>Light</v>
      </c>
      <c r="AC341" s="123">
        <f>'EE investment costs'!C390</f>
        <v>5.6</v>
      </c>
      <c r="AD341" s="22"/>
    </row>
    <row r="342" spans="2:30">
      <c r="B342" s="14" t="str">
        <f t="shared" ca="1" si="32"/>
        <v>INDTDEFFEM-56</v>
      </c>
      <c r="C342" s="15" t="str">
        <f t="shared" ca="1" si="31"/>
        <v>ITDEM</v>
      </c>
      <c r="D342" s="16">
        <f>'EE investment costs'!$F$15</f>
        <v>2016</v>
      </c>
      <c r="E342" s="14">
        <f>VLOOKUP(X342,'EE investment costs'!$D$56:$R$656,15,0)</f>
        <v>4.3244600000000002</v>
      </c>
      <c r="F342" s="17">
        <f ca="1">INDEX('EE investment costs'!$D$56:$R$656,MATCH(X342,'EE investment costs'!$D$56:$D$656,0),MATCH($V$8,'EE investment costs'!$D$56:$R$56,0))</f>
        <v>1977.5737031321037</v>
      </c>
      <c r="I342" s="18">
        <v>1</v>
      </c>
      <c r="J342" s="18">
        <v>1</v>
      </c>
      <c r="K342" s="14">
        <f t="shared" ca="1" si="35"/>
        <v>0</v>
      </c>
      <c r="M342" s="19" t="str">
        <f t="shared" ca="1" si="33"/>
        <v>INDTDEFFEM-56</v>
      </c>
      <c r="N342" s="23" t="str">
        <f t="shared" ca="1" si="34"/>
        <v>Wholesale and retail Saving Tech-Electric Motors 5.6y</v>
      </c>
      <c r="O342" s="23" t="s">
        <v>32</v>
      </c>
      <c r="P342" s="23" t="s">
        <v>33</v>
      </c>
      <c r="Q342" s="23"/>
      <c r="R342" s="23"/>
      <c r="S342" s="19" t="s">
        <v>34</v>
      </c>
      <c r="V342" s="16" t="str">
        <f t="shared" ca="1" si="36"/>
        <v>TD</v>
      </c>
      <c r="W342" s="14" t="str">
        <f t="shared" ca="1" si="36"/>
        <v>Wholesale and retail</v>
      </c>
      <c r="X342" s="3" t="str">
        <f>'EE investment costs'!D391</f>
        <v>EM-56</v>
      </c>
      <c r="Y342" s="3" t="str">
        <f>'EE investment costs'!E391</f>
        <v>Electric Motors</v>
      </c>
      <c r="AC342" s="123">
        <f>'EE investment costs'!C391</f>
        <v>5.6</v>
      </c>
      <c r="AD342" s="22"/>
    </row>
    <row r="343" spans="2:30">
      <c r="B343" s="14" t="str">
        <f t="shared" ca="1" si="32"/>
        <v>INDTDEFFTF-56</v>
      </c>
      <c r="C343" s="15" t="str">
        <f t="shared" ca="1" si="31"/>
        <v>ITDTF</v>
      </c>
      <c r="D343" s="16">
        <f>'EE investment costs'!$F$15</f>
        <v>2016</v>
      </c>
      <c r="E343" s="14">
        <f>VLOOKUP(X343,'EE investment costs'!$D$56:$R$656,15,0)</f>
        <v>16.333333333333332</v>
      </c>
      <c r="F343" s="17">
        <f ca="1">INDEX('EE investment costs'!$D$56:$R$656,MATCH(X343,'EE investment costs'!$D$56:$D$656,0),MATCH($V$8,'EE investment costs'!$D$56:$R$56,0))</f>
        <v>822.84776391153275</v>
      </c>
      <c r="I343" s="18">
        <v>1</v>
      </c>
      <c r="J343" s="18">
        <v>1</v>
      </c>
      <c r="K343" s="14">
        <f t="shared" ca="1" si="35"/>
        <v>4</v>
      </c>
      <c r="M343" s="19" t="str">
        <f t="shared" ca="1" si="33"/>
        <v>INDTDEFFTF-56</v>
      </c>
      <c r="N343" s="23" t="str">
        <f t="shared" ca="1" si="34"/>
        <v>Wholesale and retail Saving Tech-Haulage Tractors, Trucks, Fishing boats 5.6y</v>
      </c>
      <c r="O343" s="23" t="s">
        <v>32</v>
      </c>
      <c r="P343" s="23" t="s">
        <v>33</v>
      </c>
      <c r="Q343" s="23"/>
      <c r="R343" s="23"/>
      <c r="S343" s="19" t="s">
        <v>34</v>
      </c>
      <c r="V343" s="16" t="str">
        <f t="shared" ca="1" si="36"/>
        <v>TD</v>
      </c>
      <c r="W343" s="14" t="str">
        <f t="shared" ca="1" si="36"/>
        <v>Wholesale and retail</v>
      </c>
      <c r="X343" s="3" t="str">
        <f>'EE investment costs'!D392</f>
        <v>TF-56</v>
      </c>
      <c r="Y343" s="3" t="str">
        <f>'EE investment costs'!E392</f>
        <v>Haulage Tractors, Trucks, Fishing boats</v>
      </c>
      <c r="AC343" s="123">
        <f>'EE investment costs'!C392</f>
        <v>5.6</v>
      </c>
      <c r="AD343" s="22"/>
    </row>
    <row r="344" spans="2:30">
      <c r="B344" s="14" t="str">
        <f t="shared" ca="1" si="32"/>
        <v>INDTDEFFMT-57</v>
      </c>
      <c r="C344" s="15" t="str">
        <f t="shared" ca="1" si="31"/>
        <v>ITDMT</v>
      </c>
      <c r="D344" s="16">
        <f>'EE investment costs'!$F$15</f>
        <v>2016</v>
      </c>
      <c r="E344" s="14">
        <f>VLOOKUP(X344,'EE investment costs'!$D$56:$R$656,15,0)</f>
        <v>6.17</v>
      </c>
      <c r="F344" s="17">
        <f ca="1">INDEX('EE investment costs'!$D$56:$R$656,MATCH(X344,'EE investment costs'!$D$56:$D$656,0),MATCH($V$8,'EE investment costs'!$D$56:$R$56,0))</f>
        <v>823.18578824458393</v>
      </c>
      <c r="I344" s="18">
        <v>1</v>
      </c>
      <c r="J344" s="18">
        <v>1</v>
      </c>
      <c r="K344" s="14">
        <f t="shared" ca="1" si="35"/>
        <v>4</v>
      </c>
      <c r="M344" s="19" t="str">
        <f t="shared" ca="1" si="33"/>
        <v>INDTDEFFMT-57</v>
      </c>
      <c r="N344" s="23" t="str">
        <f t="shared" ca="1" si="34"/>
        <v>Wholesale and retail Saving Tech-Heat Medium Temp. up to 150C 5.7y</v>
      </c>
      <c r="O344" s="23" t="s">
        <v>32</v>
      </c>
      <c r="P344" s="23" t="s">
        <v>33</v>
      </c>
      <c r="Q344" s="23"/>
      <c r="R344" s="23"/>
      <c r="S344" s="19" t="s">
        <v>34</v>
      </c>
      <c r="V344" s="16" t="str">
        <f t="shared" ca="1" si="36"/>
        <v>TD</v>
      </c>
      <c r="W344" s="14" t="str">
        <f t="shared" ca="1" si="36"/>
        <v>Wholesale and retail</v>
      </c>
      <c r="X344" s="3" t="str">
        <f>'EE investment costs'!D393</f>
        <v>MT-57</v>
      </c>
      <c r="Y344" s="3" t="str">
        <f>'EE investment costs'!E393</f>
        <v>Heat Medium Temp. up to 150C</v>
      </c>
      <c r="AC344" s="123">
        <f>'EE investment costs'!C393</f>
        <v>5.7</v>
      </c>
      <c r="AD344" s="22"/>
    </row>
    <row r="345" spans="2:30">
      <c r="B345" s="14" t="str">
        <f t="shared" ca="1" si="32"/>
        <v>INDTDEFFHT-57</v>
      </c>
      <c r="C345" s="15" t="str">
        <f t="shared" ca="1" si="31"/>
        <v>ITDHT</v>
      </c>
      <c r="D345" s="16">
        <f>'EE investment costs'!$F$15</f>
        <v>2016</v>
      </c>
      <c r="E345" s="14">
        <f>VLOOKUP(X345,'EE investment costs'!$D$56:$R$656,15,0)</f>
        <v>4.9359999999999999</v>
      </c>
      <c r="F345" s="17">
        <f ca="1">INDEX('EE investment costs'!$D$56:$R$656,MATCH(X345,'EE investment costs'!$D$56:$D$656,0),MATCH($V$8,'EE investment costs'!$D$56:$R$56,0))</f>
        <v>584.35083245996668</v>
      </c>
      <c r="I345" s="18">
        <v>1</v>
      </c>
      <c r="J345" s="18">
        <v>1</v>
      </c>
      <c r="K345" s="14">
        <f t="shared" ca="1" si="35"/>
        <v>7</v>
      </c>
      <c r="M345" s="19" t="str">
        <f t="shared" ca="1" si="33"/>
        <v>INDTDEFFHT-57</v>
      </c>
      <c r="N345" s="23" t="str">
        <f t="shared" ca="1" si="34"/>
        <v>Wholesale and retail Saving Tech-Heat High Temp. over 150C 5.7y</v>
      </c>
      <c r="O345" s="23" t="s">
        <v>32</v>
      </c>
      <c r="P345" s="23" t="s">
        <v>33</v>
      </c>
      <c r="Q345" s="23"/>
      <c r="R345" s="23"/>
      <c r="S345" s="19" t="s">
        <v>34</v>
      </c>
      <c r="V345" s="16" t="str">
        <f t="shared" ca="1" si="36"/>
        <v>TD</v>
      </c>
      <c r="W345" s="14" t="str">
        <f t="shared" ca="1" si="36"/>
        <v>Wholesale and retail</v>
      </c>
      <c r="X345" s="3" t="str">
        <f>'EE investment costs'!D394</f>
        <v>HT-57</v>
      </c>
      <c r="Y345" s="3" t="str">
        <f>'EE investment costs'!E394</f>
        <v>Heat High Temp. over 150C</v>
      </c>
      <c r="AC345" s="123">
        <f>'EE investment costs'!C394</f>
        <v>5.7</v>
      </c>
      <c r="AD345" s="22"/>
    </row>
    <row r="346" spans="2:30">
      <c r="B346" s="14" t="str">
        <f t="shared" ca="1" si="32"/>
        <v>INDTDEFFRH-57</v>
      </c>
      <c r="C346" s="15" t="str">
        <f t="shared" ca="1" si="31"/>
        <v>ITDRH</v>
      </c>
      <c r="D346" s="16">
        <f>'EE investment costs'!$F$15</f>
        <v>2016</v>
      </c>
      <c r="E346" s="14">
        <f>VLOOKUP(X346,'EE investment costs'!$D$56:$R$656,15,0)</f>
        <v>16.317333333333337</v>
      </c>
      <c r="F346" s="17">
        <f ca="1">INDEX('EE investment costs'!$D$56:$R$656,MATCH(X346,'EE investment costs'!$D$56:$D$656,0),MATCH($V$8,'EE investment costs'!$D$56:$R$56,0))</f>
        <v>814.72226567677956</v>
      </c>
      <c r="I346" s="18">
        <v>1</v>
      </c>
      <c r="J346" s="18">
        <v>1</v>
      </c>
      <c r="K346" s="14">
        <f t="shared" ca="1" si="35"/>
        <v>4</v>
      </c>
      <c r="M346" s="19" t="str">
        <f t="shared" ca="1" si="33"/>
        <v>INDTDEFFRH-57</v>
      </c>
      <c r="N346" s="23" t="str">
        <f t="shared" ca="1" si="34"/>
        <v>Wholesale and retail Saving Tech-Heat Room Heat 5.7y</v>
      </c>
      <c r="O346" s="23" t="s">
        <v>32</v>
      </c>
      <c r="P346" s="23" t="s">
        <v>33</v>
      </c>
      <c r="Q346" s="23"/>
      <c r="R346" s="23"/>
      <c r="S346" s="19" t="s">
        <v>34</v>
      </c>
      <c r="V346" s="16" t="str">
        <f t="shared" ca="1" si="36"/>
        <v>TD</v>
      </c>
      <c r="W346" s="14" t="str">
        <f t="shared" ca="1" si="36"/>
        <v>Wholesale and retail</v>
      </c>
      <c r="X346" s="3" t="str">
        <f>'EE investment costs'!D395</f>
        <v>RH-57</v>
      </c>
      <c r="Y346" s="3" t="str">
        <f>'EE investment costs'!E395</f>
        <v>Heat Room Heat</v>
      </c>
      <c r="AC346" s="123">
        <f>'EE investment costs'!C395</f>
        <v>5.7</v>
      </c>
      <c r="AD346" s="22"/>
    </row>
    <row r="347" spans="2:30">
      <c r="B347" s="14" t="str">
        <f t="shared" ca="1" si="32"/>
        <v>INDTDEFFLA-57</v>
      </c>
      <c r="C347" s="15" t="str">
        <f t="shared" ca="1" si="31"/>
        <v>ITDLA</v>
      </c>
      <c r="D347" s="16">
        <f>'EE investment costs'!$F$15</f>
        <v>2016</v>
      </c>
      <c r="E347" s="14">
        <f>VLOOKUP(X347,'EE investment costs'!$D$56:$R$656,15,0)</f>
        <v>4.1315666666666671</v>
      </c>
      <c r="F347" s="17">
        <f ca="1">INDEX('EE investment costs'!$D$56:$R$656,MATCH(X347,'EE investment costs'!$D$56:$D$656,0),MATCH($V$8,'EE investment costs'!$D$56:$R$56,0))</f>
        <v>1832.0695272641517</v>
      </c>
      <c r="I347" s="18">
        <v>1</v>
      </c>
      <c r="J347" s="18">
        <v>1</v>
      </c>
      <c r="K347" s="14">
        <f t="shared" ca="1" si="35"/>
        <v>0</v>
      </c>
      <c r="M347" s="19" t="str">
        <f t="shared" ca="1" si="33"/>
        <v>INDTDEFFLA-57</v>
      </c>
      <c r="N347" s="23" t="str">
        <f t="shared" ca="1" si="34"/>
        <v>Wholesale and retail Saving Tech-Light 5.7y</v>
      </c>
      <c r="O347" s="23" t="s">
        <v>32</v>
      </c>
      <c r="P347" s="23" t="s">
        <v>33</v>
      </c>
      <c r="Q347" s="23"/>
      <c r="R347" s="23"/>
      <c r="S347" s="19" t="s">
        <v>34</v>
      </c>
      <c r="V347" s="16" t="str">
        <f t="shared" ca="1" si="36"/>
        <v>TD</v>
      </c>
      <c r="W347" s="14" t="str">
        <f t="shared" ca="1" si="36"/>
        <v>Wholesale and retail</v>
      </c>
      <c r="X347" s="3" t="str">
        <f>'EE investment costs'!D396</f>
        <v>LA-57</v>
      </c>
      <c r="Y347" s="3" t="str">
        <f>'EE investment costs'!E396</f>
        <v>Light</v>
      </c>
      <c r="AC347" s="123">
        <f>'EE investment costs'!C396</f>
        <v>5.7</v>
      </c>
      <c r="AD347" s="22"/>
    </row>
    <row r="348" spans="2:30">
      <c r="B348" s="14" t="str">
        <f t="shared" ca="1" si="32"/>
        <v>INDTDEFFEM-57</v>
      </c>
      <c r="C348" s="15" t="str">
        <f t="shared" ca="1" si="31"/>
        <v>ITDEM</v>
      </c>
      <c r="D348" s="16">
        <f>'EE investment costs'!$F$15</f>
        <v>2016</v>
      </c>
      <c r="E348" s="14">
        <f>VLOOKUP(X348,'EE investment costs'!$D$56:$R$656,15,0)</f>
        <v>4.3381449999999999</v>
      </c>
      <c r="F348" s="17">
        <f ca="1">INDEX('EE investment costs'!$D$56:$R$656,MATCH(X348,'EE investment costs'!$D$56:$D$656,0),MATCH($V$8,'EE investment costs'!$D$56:$R$56,0))</f>
        <v>2005.2604397510227</v>
      </c>
      <c r="I348" s="18">
        <v>1</v>
      </c>
      <c r="J348" s="18">
        <v>1</v>
      </c>
      <c r="K348" s="14">
        <f t="shared" ca="1" si="35"/>
        <v>0</v>
      </c>
      <c r="M348" s="19" t="str">
        <f t="shared" ca="1" si="33"/>
        <v>INDTDEFFEM-57</v>
      </c>
      <c r="N348" s="23" t="str">
        <f t="shared" ca="1" si="34"/>
        <v>Wholesale and retail Saving Tech-Electric Motors 5.7y</v>
      </c>
      <c r="O348" s="23" t="s">
        <v>32</v>
      </c>
      <c r="P348" s="23" t="s">
        <v>33</v>
      </c>
      <c r="Q348" s="23"/>
      <c r="R348" s="23"/>
      <c r="S348" s="19" t="s">
        <v>34</v>
      </c>
      <c r="V348" s="16" t="str">
        <f t="shared" ca="1" si="36"/>
        <v>TD</v>
      </c>
      <c r="W348" s="14" t="str">
        <f t="shared" ca="1" si="36"/>
        <v>Wholesale and retail</v>
      </c>
      <c r="X348" s="3" t="str">
        <f>'EE investment costs'!D397</f>
        <v>EM-57</v>
      </c>
      <c r="Y348" s="3" t="str">
        <f>'EE investment costs'!E397</f>
        <v>Electric Motors</v>
      </c>
      <c r="AC348" s="123">
        <f>'EE investment costs'!C397</f>
        <v>5.7</v>
      </c>
      <c r="AD348" s="22"/>
    </row>
    <row r="349" spans="2:30">
      <c r="B349" s="14" t="str">
        <f t="shared" ca="1" si="32"/>
        <v>INDTDEFFTF-57</v>
      </c>
      <c r="C349" s="15" t="str">
        <f t="shared" ca="1" si="31"/>
        <v>ITDTF</v>
      </c>
      <c r="D349" s="16">
        <f>'EE investment costs'!$F$15</f>
        <v>2016</v>
      </c>
      <c r="E349" s="14">
        <f>VLOOKUP(X349,'EE investment costs'!$D$56:$R$656,15,0)</f>
        <v>16.416666666666664</v>
      </c>
      <c r="F349" s="17">
        <f ca="1">INDEX('EE investment costs'!$D$56:$R$656,MATCH(X349,'EE investment costs'!$D$56:$D$656,0),MATCH($V$8,'EE investment costs'!$D$56:$R$56,0))</f>
        <v>837.54147398138173</v>
      </c>
      <c r="I349" s="18">
        <v>1</v>
      </c>
      <c r="J349" s="18">
        <v>1</v>
      </c>
      <c r="K349" s="14">
        <f t="shared" ca="1" si="35"/>
        <v>4</v>
      </c>
      <c r="M349" s="19" t="str">
        <f t="shared" ca="1" si="33"/>
        <v>INDTDEFFTF-57</v>
      </c>
      <c r="N349" s="23" t="str">
        <f t="shared" ca="1" si="34"/>
        <v>Wholesale and retail Saving Tech-Haulage Tractors, Trucks, Fishing boats 5.7y</v>
      </c>
      <c r="O349" s="23" t="s">
        <v>32</v>
      </c>
      <c r="P349" s="23" t="s">
        <v>33</v>
      </c>
      <c r="Q349" s="23"/>
      <c r="R349" s="23"/>
      <c r="S349" s="19" t="s">
        <v>34</v>
      </c>
      <c r="V349" s="16" t="str">
        <f t="shared" ca="1" si="36"/>
        <v>TD</v>
      </c>
      <c r="W349" s="14" t="str">
        <f t="shared" ca="1" si="36"/>
        <v>Wholesale and retail</v>
      </c>
      <c r="X349" s="3" t="str">
        <f>'EE investment costs'!D398</f>
        <v>TF-57</v>
      </c>
      <c r="Y349" s="3" t="str">
        <f>'EE investment costs'!E398</f>
        <v>Haulage Tractors, Trucks, Fishing boats</v>
      </c>
      <c r="AC349" s="123">
        <f>'EE investment costs'!C398</f>
        <v>5.7</v>
      </c>
      <c r="AD349" s="22"/>
    </row>
    <row r="350" spans="2:30">
      <c r="B350" s="14" t="str">
        <f t="shared" ca="1" si="32"/>
        <v>INDTDEFFMT-58</v>
      </c>
      <c r="C350" s="15" t="str">
        <f t="shared" ca="1" si="31"/>
        <v>ITDMT</v>
      </c>
      <c r="D350" s="16">
        <f>'EE investment costs'!$F$15</f>
        <v>2016</v>
      </c>
      <c r="E350" s="14">
        <f>VLOOKUP(X350,'EE investment costs'!$D$56:$R$656,15,0)</f>
        <v>6.18</v>
      </c>
      <c r="F350" s="17">
        <f ca="1">INDEX('EE investment costs'!$D$56:$R$656,MATCH(X350,'EE investment costs'!$D$56:$D$656,0),MATCH($V$8,'EE investment costs'!$D$56:$R$56,0))</f>
        <v>835.47717476842126</v>
      </c>
      <c r="I350" s="18">
        <v>1</v>
      </c>
      <c r="J350" s="18">
        <v>1</v>
      </c>
      <c r="K350" s="14">
        <f t="shared" ca="1" si="35"/>
        <v>4</v>
      </c>
      <c r="M350" s="19" t="str">
        <f t="shared" ca="1" si="33"/>
        <v>INDTDEFFMT-58</v>
      </c>
      <c r="N350" s="23" t="str">
        <f t="shared" ca="1" si="34"/>
        <v>Wholesale and retail Saving Tech-Heat Medium Temp. up to 150C 5.8y</v>
      </c>
      <c r="O350" s="23" t="s">
        <v>32</v>
      </c>
      <c r="P350" s="23" t="s">
        <v>33</v>
      </c>
      <c r="Q350" s="23"/>
      <c r="R350" s="23"/>
      <c r="S350" s="19" t="s">
        <v>34</v>
      </c>
      <c r="V350" s="16" t="str">
        <f t="shared" ca="1" si="36"/>
        <v>TD</v>
      </c>
      <c r="W350" s="14" t="str">
        <f t="shared" ca="1" si="36"/>
        <v>Wholesale and retail</v>
      </c>
      <c r="X350" s="3" t="str">
        <f>'EE investment costs'!D399</f>
        <v>MT-58</v>
      </c>
      <c r="Y350" s="3" t="str">
        <f>'EE investment costs'!E399</f>
        <v>Heat Medium Temp. up to 150C</v>
      </c>
      <c r="AC350" s="123">
        <f>'EE investment costs'!C399</f>
        <v>5.8</v>
      </c>
      <c r="AD350" s="22"/>
    </row>
    <row r="351" spans="2:30">
      <c r="B351" s="14" t="str">
        <f t="shared" ca="1" si="32"/>
        <v>INDTDEFFHT-58</v>
      </c>
      <c r="C351" s="15" t="str">
        <f t="shared" ca="1" si="31"/>
        <v>ITDHT</v>
      </c>
      <c r="D351" s="16">
        <f>'EE investment costs'!$F$15</f>
        <v>2016</v>
      </c>
      <c r="E351" s="14">
        <f>VLOOKUP(X351,'EE investment costs'!$D$56:$R$656,15,0)</f>
        <v>4.944</v>
      </c>
      <c r="F351" s="17">
        <f ca="1">INDEX('EE investment costs'!$D$56:$R$656,MATCH(X351,'EE investment costs'!$D$56:$D$656,0),MATCH($V$8,'EE investment costs'!$D$56:$R$56,0))</f>
        <v>590.73519348061018</v>
      </c>
      <c r="I351" s="18">
        <v>1</v>
      </c>
      <c r="J351" s="18">
        <v>1</v>
      </c>
      <c r="K351" s="14">
        <f t="shared" ca="1" si="35"/>
        <v>7</v>
      </c>
      <c r="M351" s="19" t="str">
        <f t="shared" ca="1" si="33"/>
        <v>INDTDEFFHT-58</v>
      </c>
      <c r="N351" s="23" t="str">
        <f t="shared" ca="1" si="34"/>
        <v>Wholesale and retail Saving Tech-Heat High Temp. over 150C 5.8y</v>
      </c>
      <c r="O351" s="23" t="s">
        <v>32</v>
      </c>
      <c r="P351" s="23" t="s">
        <v>33</v>
      </c>
      <c r="Q351" s="23"/>
      <c r="R351" s="23"/>
      <c r="S351" s="19" t="s">
        <v>34</v>
      </c>
      <c r="V351" s="16" t="str">
        <f t="shared" ca="1" si="36"/>
        <v>TD</v>
      </c>
      <c r="W351" s="14" t="str">
        <f t="shared" ca="1" si="36"/>
        <v>Wholesale and retail</v>
      </c>
      <c r="X351" s="3" t="str">
        <f>'EE investment costs'!D400</f>
        <v>HT-58</v>
      </c>
      <c r="Y351" s="3" t="str">
        <f>'EE investment costs'!E400</f>
        <v>Heat High Temp. over 150C</v>
      </c>
      <c r="AC351" s="123">
        <f>'EE investment costs'!C400</f>
        <v>5.8</v>
      </c>
      <c r="AD351" s="22"/>
    </row>
    <row r="352" spans="2:30">
      <c r="B352" s="14" t="str">
        <f t="shared" ca="1" si="32"/>
        <v>INDTDEFFRH-58</v>
      </c>
      <c r="C352" s="15" t="str">
        <f t="shared" ca="1" si="31"/>
        <v>ITDRH</v>
      </c>
      <c r="D352" s="16">
        <f>'EE investment costs'!$F$15</f>
        <v>2016</v>
      </c>
      <c r="E352" s="14">
        <f>VLOOKUP(X352,'EE investment costs'!$D$56:$R$656,15,0)</f>
        <v>16.336000000000002</v>
      </c>
      <c r="F352" s="17">
        <f ca="1">INDEX('EE investment costs'!$D$56:$R$656,MATCH(X352,'EE investment costs'!$D$56:$D$656,0),MATCH($V$8,'EE investment costs'!$D$56:$R$56,0))</f>
        <v>851.7550959348149</v>
      </c>
      <c r="I352" s="18">
        <v>1</v>
      </c>
      <c r="J352" s="18">
        <v>1</v>
      </c>
      <c r="K352" s="14">
        <f t="shared" ca="1" si="35"/>
        <v>4</v>
      </c>
      <c r="M352" s="19" t="str">
        <f t="shared" ca="1" si="33"/>
        <v>INDTDEFFRH-58</v>
      </c>
      <c r="N352" s="23" t="str">
        <f t="shared" ca="1" si="34"/>
        <v>Wholesale and retail Saving Tech-Heat Room Heat 5.8y</v>
      </c>
      <c r="O352" s="23" t="s">
        <v>32</v>
      </c>
      <c r="P352" s="23" t="s">
        <v>33</v>
      </c>
      <c r="Q352" s="23"/>
      <c r="R352" s="23"/>
      <c r="S352" s="19" t="s">
        <v>34</v>
      </c>
      <c r="V352" s="16" t="str">
        <f t="shared" ca="1" si="36"/>
        <v>TD</v>
      </c>
      <c r="W352" s="14" t="str">
        <f t="shared" ca="1" si="36"/>
        <v>Wholesale and retail</v>
      </c>
      <c r="X352" s="3" t="str">
        <f>'EE investment costs'!D401</f>
        <v>RH-58</v>
      </c>
      <c r="Y352" s="3" t="str">
        <f>'EE investment costs'!E401</f>
        <v>Heat Room Heat</v>
      </c>
      <c r="AC352" s="123">
        <f>'EE investment costs'!C401</f>
        <v>5.8</v>
      </c>
      <c r="AD352" s="22"/>
    </row>
    <row r="353" spans="2:30">
      <c r="B353" s="14" t="str">
        <f t="shared" ca="1" si="32"/>
        <v>INDTDEFFLA-58</v>
      </c>
      <c r="C353" s="15" t="str">
        <f t="shared" ca="1" si="31"/>
        <v>ITDLA</v>
      </c>
      <c r="D353" s="16">
        <f>'EE investment costs'!$F$15</f>
        <v>2016</v>
      </c>
      <c r="E353" s="14">
        <f>VLOOKUP(X353,'EE investment costs'!$D$56:$R$656,15,0)</f>
        <v>4.1446000000000005</v>
      </c>
      <c r="F353" s="17">
        <f ca="1">INDEX('EE investment costs'!$D$56:$R$656,MATCH(X353,'EE investment costs'!$D$56:$D$656,0),MATCH($V$8,'EE investment costs'!$D$56:$R$56,0))</f>
        <v>1847.447560760764</v>
      </c>
      <c r="I353" s="18">
        <v>1</v>
      </c>
      <c r="J353" s="18">
        <v>1</v>
      </c>
      <c r="K353" s="14">
        <f t="shared" ca="1" si="35"/>
        <v>0</v>
      </c>
      <c r="M353" s="19" t="str">
        <f t="shared" ca="1" si="33"/>
        <v>INDTDEFFLA-58</v>
      </c>
      <c r="N353" s="23" t="str">
        <f t="shared" ca="1" si="34"/>
        <v>Wholesale and retail Saving Tech-Light 5.8y</v>
      </c>
      <c r="O353" s="23" t="s">
        <v>32</v>
      </c>
      <c r="P353" s="23" t="s">
        <v>33</v>
      </c>
      <c r="Q353" s="23"/>
      <c r="R353" s="23"/>
      <c r="S353" s="19" t="s">
        <v>34</v>
      </c>
      <c r="V353" s="16" t="str">
        <f t="shared" ca="1" si="36"/>
        <v>TD</v>
      </c>
      <c r="W353" s="14" t="str">
        <f t="shared" ca="1" si="36"/>
        <v>Wholesale and retail</v>
      </c>
      <c r="X353" s="3" t="str">
        <f>'EE investment costs'!D402</f>
        <v>LA-58</v>
      </c>
      <c r="Y353" s="3" t="str">
        <f>'EE investment costs'!E402</f>
        <v>Light</v>
      </c>
      <c r="AC353" s="123">
        <f>'EE investment costs'!C402</f>
        <v>5.8</v>
      </c>
      <c r="AD353" s="22"/>
    </row>
    <row r="354" spans="2:30">
      <c r="B354" s="14" t="str">
        <f t="shared" ca="1" si="32"/>
        <v>INDTDEFFEM-58</v>
      </c>
      <c r="C354" s="15" t="str">
        <f t="shared" ca="1" si="31"/>
        <v>ITDEM</v>
      </c>
      <c r="D354" s="16">
        <f>'EE investment costs'!$F$15</f>
        <v>2016</v>
      </c>
      <c r="E354" s="14">
        <f>VLOOKUP(X354,'EE investment costs'!$D$56:$R$656,15,0)</f>
        <v>4.3518299999999996</v>
      </c>
      <c r="F354" s="17">
        <f ca="1">INDEX('EE investment costs'!$D$56:$R$656,MATCH(X354,'EE investment costs'!$D$56:$D$656,0),MATCH($V$8,'EE investment costs'!$D$56:$R$56,0))</f>
        <v>2032.9471763699414</v>
      </c>
      <c r="I354" s="18">
        <v>1</v>
      </c>
      <c r="J354" s="18">
        <v>1</v>
      </c>
      <c r="K354" s="14">
        <f t="shared" ca="1" si="35"/>
        <v>0</v>
      </c>
      <c r="M354" s="19" t="str">
        <f t="shared" ca="1" si="33"/>
        <v>INDTDEFFEM-58</v>
      </c>
      <c r="N354" s="23" t="str">
        <f t="shared" ca="1" si="34"/>
        <v>Wholesale and retail Saving Tech-Electric Motors 5.8y</v>
      </c>
      <c r="O354" s="23" t="s">
        <v>32</v>
      </c>
      <c r="P354" s="23" t="s">
        <v>33</v>
      </c>
      <c r="Q354" s="23"/>
      <c r="R354" s="23"/>
      <c r="S354" s="19" t="s">
        <v>34</v>
      </c>
      <c r="V354" s="16" t="str">
        <f t="shared" ca="1" si="36"/>
        <v>TD</v>
      </c>
      <c r="W354" s="14" t="str">
        <f t="shared" ca="1" si="36"/>
        <v>Wholesale and retail</v>
      </c>
      <c r="X354" s="3" t="str">
        <f>'EE investment costs'!D403</f>
        <v>EM-58</v>
      </c>
      <c r="Y354" s="3" t="str">
        <f>'EE investment costs'!E403</f>
        <v>Electric Motors</v>
      </c>
      <c r="AC354" s="123">
        <f>'EE investment costs'!C403</f>
        <v>5.8</v>
      </c>
      <c r="AD354" s="22"/>
    </row>
    <row r="355" spans="2:30">
      <c r="B355" s="14" t="str">
        <f t="shared" ca="1" si="32"/>
        <v>INDTDEFFTF-58</v>
      </c>
      <c r="C355" s="15" t="str">
        <f t="shared" ca="1" si="31"/>
        <v>ITDTF</v>
      </c>
      <c r="D355" s="16">
        <f>'EE investment costs'!$F$15</f>
        <v>2016</v>
      </c>
      <c r="E355" s="14">
        <f>VLOOKUP(X355,'EE investment costs'!$D$56:$R$656,15,0)</f>
        <v>16.5</v>
      </c>
      <c r="F355" s="17">
        <f ca="1">INDEX('EE investment costs'!$D$56:$R$656,MATCH(X355,'EE investment costs'!$D$56:$D$656,0),MATCH($V$8,'EE investment costs'!$D$56:$R$56,0))</f>
        <v>852.23518405123048</v>
      </c>
      <c r="I355" s="18">
        <v>1</v>
      </c>
      <c r="J355" s="18">
        <v>1</v>
      </c>
      <c r="K355" s="14">
        <f t="shared" ca="1" si="35"/>
        <v>4</v>
      </c>
      <c r="M355" s="19" t="str">
        <f t="shared" ca="1" si="33"/>
        <v>INDTDEFFTF-58</v>
      </c>
      <c r="N355" s="23" t="str">
        <f t="shared" ca="1" si="34"/>
        <v>Wholesale and retail Saving Tech-Haulage Tractors, Trucks, Fishing boats 5.8y</v>
      </c>
      <c r="O355" s="23" t="s">
        <v>32</v>
      </c>
      <c r="P355" s="23" t="s">
        <v>33</v>
      </c>
      <c r="Q355" s="23"/>
      <c r="R355" s="23"/>
      <c r="S355" s="19" t="s">
        <v>34</v>
      </c>
      <c r="V355" s="16" t="str">
        <f t="shared" ca="1" si="36"/>
        <v>TD</v>
      </c>
      <c r="W355" s="14" t="str">
        <f t="shared" ca="1" si="36"/>
        <v>Wholesale and retail</v>
      </c>
      <c r="X355" s="3" t="str">
        <f>'EE investment costs'!D404</f>
        <v>TF-58</v>
      </c>
      <c r="Y355" s="3" t="str">
        <f>'EE investment costs'!E404</f>
        <v>Haulage Tractors, Trucks, Fishing boats</v>
      </c>
      <c r="AC355" s="123">
        <f>'EE investment costs'!C404</f>
        <v>5.8</v>
      </c>
      <c r="AD355" s="22"/>
    </row>
    <row r="356" spans="2:30">
      <c r="B356" s="14" t="str">
        <f t="shared" ca="1" si="32"/>
        <v>INDTDEFFMT-59</v>
      </c>
      <c r="C356" s="15" t="str">
        <f t="shared" ca="1" si="31"/>
        <v>ITDMT</v>
      </c>
      <c r="D356" s="16">
        <f>'EE investment costs'!$F$15</f>
        <v>2016</v>
      </c>
      <c r="E356" s="14">
        <f>VLOOKUP(X356,'EE investment costs'!$D$56:$R$656,15,0)</f>
        <v>6.1899999999999995</v>
      </c>
      <c r="F356" s="17">
        <f ca="1">INDEX('EE investment costs'!$D$56:$R$656,MATCH(X356,'EE investment costs'!$D$56:$D$656,0),MATCH($V$8,'EE investment costs'!$D$56:$R$56,0))</f>
        <v>847.7685612922586</v>
      </c>
      <c r="I356" s="18">
        <v>1</v>
      </c>
      <c r="J356" s="18">
        <v>1</v>
      </c>
      <c r="K356" s="14">
        <f t="shared" ca="1" si="35"/>
        <v>4</v>
      </c>
      <c r="M356" s="19" t="str">
        <f t="shared" ca="1" si="33"/>
        <v>INDTDEFFMT-59</v>
      </c>
      <c r="N356" s="23" t="str">
        <f t="shared" ca="1" si="34"/>
        <v>Wholesale and retail Saving Tech-Heat Medium Temp. up to 150C 5.9y</v>
      </c>
      <c r="O356" s="23" t="s">
        <v>32</v>
      </c>
      <c r="P356" s="23" t="s">
        <v>33</v>
      </c>
      <c r="Q356" s="23"/>
      <c r="R356" s="23"/>
      <c r="S356" s="19" t="s">
        <v>34</v>
      </c>
      <c r="V356" s="16" t="str">
        <f t="shared" ca="1" si="36"/>
        <v>TD</v>
      </c>
      <c r="W356" s="14" t="str">
        <f t="shared" ca="1" si="36"/>
        <v>Wholesale and retail</v>
      </c>
      <c r="X356" s="3" t="str">
        <f>'EE investment costs'!D405</f>
        <v>MT-59</v>
      </c>
      <c r="Y356" s="3" t="str">
        <f>'EE investment costs'!E405</f>
        <v>Heat Medium Temp. up to 150C</v>
      </c>
      <c r="AC356" s="123">
        <f>'EE investment costs'!C405</f>
        <v>5.9</v>
      </c>
      <c r="AD356" s="22"/>
    </row>
    <row r="357" spans="2:30">
      <c r="B357" s="14" t="str">
        <f t="shared" ca="1" si="32"/>
        <v>INDTDEFFHT-59</v>
      </c>
      <c r="C357" s="15" t="str">
        <f t="shared" ca="1" si="31"/>
        <v>ITDHT</v>
      </c>
      <c r="D357" s="16">
        <f>'EE investment costs'!$F$15</f>
        <v>2016</v>
      </c>
      <c r="E357" s="14">
        <f>VLOOKUP(X357,'EE investment costs'!$D$56:$R$656,15,0)</f>
        <v>4.952</v>
      </c>
      <c r="F357" s="17">
        <f ca="1">INDEX('EE investment costs'!$D$56:$R$656,MATCH(X357,'EE investment costs'!$D$56:$D$656,0),MATCH($V$8,'EE investment costs'!$D$56:$R$56,0))</f>
        <v>597.11955450125356</v>
      </c>
      <c r="I357" s="18">
        <v>1</v>
      </c>
      <c r="J357" s="18">
        <v>1</v>
      </c>
      <c r="K357" s="14">
        <f t="shared" ca="1" si="35"/>
        <v>7</v>
      </c>
      <c r="M357" s="19" t="str">
        <f t="shared" ca="1" si="33"/>
        <v>INDTDEFFHT-59</v>
      </c>
      <c r="N357" s="23" t="str">
        <f t="shared" ca="1" si="34"/>
        <v>Wholesale and retail Saving Tech-Heat High Temp. over 150C 5.9y</v>
      </c>
      <c r="O357" s="23" t="s">
        <v>32</v>
      </c>
      <c r="P357" s="23" t="s">
        <v>33</v>
      </c>
      <c r="Q357" s="23"/>
      <c r="R357" s="23"/>
      <c r="S357" s="19" t="s">
        <v>34</v>
      </c>
      <c r="V357" s="16" t="str">
        <f t="shared" ca="1" si="36"/>
        <v>TD</v>
      </c>
      <c r="W357" s="14" t="str">
        <f t="shared" ca="1" si="36"/>
        <v>Wholesale and retail</v>
      </c>
      <c r="X357" s="3" t="str">
        <f>'EE investment costs'!D406</f>
        <v>HT-59</v>
      </c>
      <c r="Y357" s="3" t="str">
        <f>'EE investment costs'!E406</f>
        <v>Heat High Temp. over 150C</v>
      </c>
      <c r="AC357" s="123">
        <f>'EE investment costs'!C406</f>
        <v>5.9</v>
      </c>
      <c r="AD357" s="22"/>
    </row>
    <row r="358" spans="2:30">
      <c r="B358" s="14" t="str">
        <f t="shared" ca="1" si="32"/>
        <v>INDTDEFFRH-59</v>
      </c>
      <c r="C358" s="15" t="str">
        <f t="shared" ca="1" si="31"/>
        <v>ITDRH</v>
      </c>
      <c r="D358" s="16">
        <f>'EE investment costs'!$F$15</f>
        <v>2016</v>
      </c>
      <c r="E358" s="14">
        <f>VLOOKUP(X358,'EE investment costs'!$D$56:$R$656,15,0)</f>
        <v>16.35466666666667</v>
      </c>
      <c r="F358" s="17">
        <f ca="1">INDEX('EE investment costs'!$D$56:$R$656,MATCH(X358,'EE investment costs'!$D$56:$D$656,0),MATCH($V$8,'EE investment costs'!$D$56:$R$56,0))</f>
        <v>888.7879261928507</v>
      </c>
      <c r="I358" s="18">
        <v>1</v>
      </c>
      <c r="J358" s="18">
        <v>1</v>
      </c>
      <c r="K358" s="14">
        <f t="shared" ca="1" si="35"/>
        <v>4</v>
      </c>
      <c r="M358" s="19" t="str">
        <f t="shared" ca="1" si="33"/>
        <v>INDTDEFFRH-59</v>
      </c>
      <c r="N358" s="23" t="str">
        <f t="shared" ca="1" si="34"/>
        <v>Wholesale and retail Saving Tech-Heat Room Heat 5.9y</v>
      </c>
      <c r="O358" s="23" t="s">
        <v>32</v>
      </c>
      <c r="P358" s="23" t="s">
        <v>33</v>
      </c>
      <c r="Q358" s="23"/>
      <c r="R358" s="23"/>
      <c r="S358" s="19" t="s">
        <v>34</v>
      </c>
      <c r="V358" s="16" t="str">
        <f t="shared" ca="1" si="36"/>
        <v>TD</v>
      </c>
      <c r="W358" s="14" t="str">
        <f t="shared" ca="1" si="36"/>
        <v>Wholesale and retail</v>
      </c>
      <c r="X358" s="3" t="str">
        <f>'EE investment costs'!D407</f>
        <v>RH-59</v>
      </c>
      <c r="Y358" s="3" t="str">
        <f>'EE investment costs'!E407</f>
        <v>Heat Room Heat</v>
      </c>
      <c r="AC358" s="123">
        <f>'EE investment costs'!C407</f>
        <v>5.9</v>
      </c>
      <c r="AD358" s="22"/>
    </row>
    <row r="359" spans="2:30">
      <c r="B359" s="14" t="str">
        <f t="shared" ca="1" si="32"/>
        <v>INDTDEFFLA-59</v>
      </c>
      <c r="C359" s="15" t="str">
        <f t="shared" ca="1" si="31"/>
        <v>ITDLA</v>
      </c>
      <c r="D359" s="16">
        <f>'EE investment costs'!$F$15</f>
        <v>2016</v>
      </c>
      <c r="E359" s="14">
        <f>VLOOKUP(X359,'EE investment costs'!$D$56:$R$656,15,0)</f>
        <v>4.157633333333334</v>
      </c>
      <c r="F359" s="17">
        <f ca="1">INDEX('EE investment costs'!$D$56:$R$656,MATCH(X359,'EE investment costs'!$D$56:$D$656,0),MATCH($V$8,'EE investment costs'!$D$56:$R$56,0))</f>
        <v>1862.8255942573762</v>
      </c>
      <c r="I359" s="18">
        <v>1</v>
      </c>
      <c r="J359" s="18">
        <v>1</v>
      </c>
      <c r="K359" s="14">
        <f t="shared" ca="1" si="35"/>
        <v>0</v>
      </c>
      <c r="M359" s="19" t="str">
        <f t="shared" ca="1" si="33"/>
        <v>INDTDEFFLA-59</v>
      </c>
      <c r="N359" s="23" t="str">
        <f t="shared" ca="1" si="34"/>
        <v>Wholesale and retail Saving Tech-Light 5.9y</v>
      </c>
      <c r="O359" s="23" t="s">
        <v>32</v>
      </c>
      <c r="P359" s="23" t="s">
        <v>33</v>
      </c>
      <c r="Q359" s="23"/>
      <c r="R359" s="23"/>
      <c r="S359" s="19" t="s">
        <v>34</v>
      </c>
      <c r="V359" s="16" t="str">
        <f t="shared" ca="1" si="36"/>
        <v>TD</v>
      </c>
      <c r="W359" s="14" t="str">
        <f t="shared" ca="1" si="36"/>
        <v>Wholesale and retail</v>
      </c>
      <c r="X359" s="3" t="str">
        <f>'EE investment costs'!D408</f>
        <v>LA-59</v>
      </c>
      <c r="Y359" s="3" t="str">
        <f>'EE investment costs'!E408</f>
        <v>Light</v>
      </c>
      <c r="AC359" s="123">
        <f>'EE investment costs'!C408</f>
        <v>5.9</v>
      </c>
      <c r="AD359" s="22"/>
    </row>
    <row r="360" spans="2:30">
      <c r="B360" s="14" t="str">
        <f t="shared" ca="1" si="32"/>
        <v>INDTDEFFEM-59</v>
      </c>
      <c r="C360" s="15" t="str">
        <f t="shared" ca="1" si="31"/>
        <v>ITDEM</v>
      </c>
      <c r="D360" s="16">
        <f>'EE investment costs'!$F$15</f>
        <v>2016</v>
      </c>
      <c r="E360" s="14">
        <f>VLOOKUP(X360,'EE investment costs'!$D$56:$R$656,15,0)</f>
        <v>4.3655150000000003</v>
      </c>
      <c r="F360" s="17">
        <f ca="1">INDEX('EE investment costs'!$D$56:$R$656,MATCH(X360,'EE investment costs'!$D$56:$D$656,0),MATCH($V$8,'EE investment costs'!$D$56:$R$56,0))</f>
        <v>2060.6339129888602</v>
      </c>
      <c r="I360" s="18">
        <v>1</v>
      </c>
      <c r="J360" s="18">
        <v>1</v>
      </c>
      <c r="K360" s="14">
        <f t="shared" ca="1" si="35"/>
        <v>0</v>
      </c>
      <c r="M360" s="19" t="str">
        <f t="shared" ca="1" si="33"/>
        <v>INDTDEFFEM-59</v>
      </c>
      <c r="N360" s="23" t="str">
        <f t="shared" ca="1" si="34"/>
        <v>Wholesale and retail Saving Tech-Electric Motors 5.9y</v>
      </c>
      <c r="O360" s="23" t="s">
        <v>32</v>
      </c>
      <c r="P360" s="23" t="s">
        <v>33</v>
      </c>
      <c r="Q360" s="23"/>
      <c r="R360" s="23"/>
      <c r="S360" s="19" t="s">
        <v>34</v>
      </c>
      <c r="V360" s="16" t="str">
        <f t="shared" ca="1" si="36"/>
        <v>TD</v>
      </c>
      <c r="W360" s="14" t="str">
        <f t="shared" ca="1" si="36"/>
        <v>Wholesale and retail</v>
      </c>
      <c r="X360" s="3" t="str">
        <f>'EE investment costs'!D409</f>
        <v>EM-59</v>
      </c>
      <c r="Y360" s="3" t="str">
        <f>'EE investment costs'!E409</f>
        <v>Electric Motors</v>
      </c>
      <c r="AC360" s="123">
        <f>'EE investment costs'!C409</f>
        <v>5.9</v>
      </c>
      <c r="AD360" s="22"/>
    </row>
    <row r="361" spans="2:30">
      <c r="B361" s="14" t="str">
        <f t="shared" ca="1" si="32"/>
        <v>INDTDEFFTF-59</v>
      </c>
      <c r="C361" s="15" t="str">
        <f t="shared" ca="1" si="31"/>
        <v>ITDTF</v>
      </c>
      <c r="D361" s="16">
        <f>'EE investment costs'!$F$15</f>
        <v>2016</v>
      </c>
      <c r="E361" s="14">
        <f>VLOOKUP(X361,'EE investment costs'!$D$56:$R$656,15,0)</f>
        <v>16.583333333333332</v>
      </c>
      <c r="F361" s="17">
        <f ca="1">INDEX('EE investment costs'!$D$56:$R$656,MATCH(X361,'EE investment costs'!$D$56:$D$656,0),MATCH($V$8,'EE investment costs'!$D$56:$R$56,0))</f>
        <v>866.92889412107934</v>
      </c>
      <c r="I361" s="18">
        <v>1</v>
      </c>
      <c r="J361" s="18">
        <v>1</v>
      </c>
      <c r="K361" s="14">
        <f t="shared" ca="1" si="35"/>
        <v>4</v>
      </c>
      <c r="M361" s="19" t="str">
        <f t="shared" ca="1" si="33"/>
        <v>INDTDEFFTF-59</v>
      </c>
      <c r="N361" s="23" t="str">
        <f t="shared" ca="1" si="34"/>
        <v>Wholesale and retail Saving Tech-Haulage Tractors, Trucks, Fishing boats 5.9y</v>
      </c>
      <c r="O361" s="23" t="s">
        <v>32</v>
      </c>
      <c r="P361" s="23" t="s">
        <v>33</v>
      </c>
      <c r="Q361" s="23"/>
      <c r="R361" s="23"/>
      <c r="S361" s="19" t="s">
        <v>34</v>
      </c>
      <c r="V361" s="16" t="str">
        <f t="shared" ca="1" si="36"/>
        <v>TD</v>
      </c>
      <c r="W361" s="14" t="str">
        <f t="shared" ca="1" si="36"/>
        <v>Wholesale and retail</v>
      </c>
      <c r="X361" s="3" t="str">
        <f>'EE investment costs'!D410</f>
        <v>TF-59</v>
      </c>
      <c r="Y361" s="3" t="str">
        <f>'EE investment costs'!E410</f>
        <v>Haulage Tractors, Trucks, Fishing boats</v>
      </c>
      <c r="AC361" s="123">
        <f>'EE investment costs'!C410</f>
        <v>5.9</v>
      </c>
      <c r="AD361" s="22"/>
    </row>
    <row r="362" spans="2:30">
      <c r="B362" s="14" t="str">
        <f t="shared" ca="1" si="32"/>
        <v>INDTDEFFMT-60</v>
      </c>
      <c r="C362" s="15" t="str">
        <f t="shared" ca="1" si="31"/>
        <v>ITDMT</v>
      </c>
      <c r="D362" s="16">
        <f>'EE investment costs'!$F$15</f>
        <v>2016</v>
      </c>
      <c r="E362" s="14">
        <f>VLOOKUP(X362,'EE investment costs'!$D$56:$R$656,15,0)</f>
        <v>6.1999999999999993</v>
      </c>
      <c r="F362" s="17">
        <f ca="1">INDEX('EE investment costs'!$D$56:$R$656,MATCH(X362,'EE investment costs'!$D$56:$D$656,0),MATCH($V$8,'EE investment costs'!$D$56:$R$56,0))</f>
        <v>860.05994781609593</v>
      </c>
      <c r="I362" s="18">
        <v>1</v>
      </c>
      <c r="J362" s="18">
        <v>1</v>
      </c>
      <c r="K362" s="14">
        <f t="shared" ca="1" si="35"/>
        <v>4</v>
      </c>
      <c r="M362" s="19" t="str">
        <f t="shared" ca="1" si="33"/>
        <v>INDTDEFFMT-60</v>
      </c>
      <c r="N362" s="23" t="str">
        <f t="shared" ca="1" si="34"/>
        <v>Wholesale and retail Saving Tech-Heat Medium Temp. up to 150C 6y</v>
      </c>
      <c r="O362" s="23" t="s">
        <v>32</v>
      </c>
      <c r="P362" s="23" t="s">
        <v>33</v>
      </c>
      <c r="Q362" s="23"/>
      <c r="R362" s="23"/>
      <c r="S362" s="19" t="s">
        <v>34</v>
      </c>
      <c r="V362" s="16" t="str">
        <f t="shared" ca="1" si="36"/>
        <v>TD</v>
      </c>
      <c r="W362" s="14" t="str">
        <f t="shared" ca="1" si="36"/>
        <v>Wholesale and retail</v>
      </c>
      <c r="X362" s="3" t="str">
        <f>'EE investment costs'!D411</f>
        <v>MT-60</v>
      </c>
      <c r="Y362" s="3" t="str">
        <f>'EE investment costs'!E411</f>
        <v>Heat Medium Temp. up to 150C</v>
      </c>
      <c r="AC362" s="123">
        <f>'EE investment costs'!C411</f>
        <v>6</v>
      </c>
      <c r="AD362" s="22"/>
    </row>
    <row r="363" spans="2:30">
      <c r="B363" s="14" t="str">
        <f t="shared" ca="1" si="32"/>
        <v>INDTDEFFHT-60</v>
      </c>
      <c r="C363" s="15" t="str">
        <f t="shared" ca="1" si="31"/>
        <v>ITDHT</v>
      </c>
      <c r="D363" s="16">
        <f>'EE investment costs'!$F$15</f>
        <v>2016</v>
      </c>
      <c r="E363" s="14">
        <f>VLOOKUP(X363,'EE investment costs'!$D$56:$R$656,15,0)</f>
        <v>4.96</v>
      </c>
      <c r="F363" s="17">
        <f ca="1">INDEX('EE investment costs'!$D$56:$R$656,MATCH(X363,'EE investment costs'!$D$56:$D$656,0),MATCH($V$8,'EE investment costs'!$D$56:$R$56,0))</f>
        <v>603.50391552189706</v>
      </c>
      <c r="I363" s="18">
        <v>1</v>
      </c>
      <c r="J363" s="18">
        <v>1</v>
      </c>
      <c r="K363" s="14">
        <f t="shared" ca="1" si="35"/>
        <v>6</v>
      </c>
      <c r="M363" s="19" t="str">
        <f t="shared" ca="1" si="33"/>
        <v>INDTDEFFHT-60</v>
      </c>
      <c r="N363" s="23" t="str">
        <f t="shared" ca="1" si="34"/>
        <v>Wholesale and retail Saving Tech-Heat High Temp. over 150C 6y</v>
      </c>
      <c r="O363" s="23" t="s">
        <v>32</v>
      </c>
      <c r="P363" s="23" t="s">
        <v>33</v>
      </c>
      <c r="Q363" s="23"/>
      <c r="R363" s="23"/>
      <c r="S363" s="19" t="s">
        <v>34</v>
      </c>
      <c r="V363" s="16" t="str">
        <f t="shared" ca="1" si="36"/>
        <v>TD</v>
      </c>
      <c r="W363" s="14" t="str">
        <f t="shared" ca="1" si="36"/>
        <v>Wholesale and retail</v>
      </c>
      <c r="X363" s="3" t="str">
        <f>'EE investment costs'!D412</f>
        <v>HT-60</v>
      </c>
      <c r="Y363" s="3" t="str">
        <f>'EE investment costs'!E412</f>
        <v>Heat High Temp. over 150C</v>
      </c>
      <c r="AC363" s="123">
        <f>'EE investment costs'!C412</f>
        <v>6</v>
      </c>
      <c r="AD363" s="22"/>
    </row>
    <row r="364" spans="2:30">
      <c r="B364" s="14" t="str">
        <f t="shared" ca="1" si="32"/>
        <v>INDTDEFFRH-60</v>
      </c>
      <c r="C364" s="15" t="str">
        <f t="shared" ca="1" si="31"/>
        <v>ITDRH</v>
      </c>
      <c r="D364" s="16">
        <f>'EE investment costs'!$F$15</f>
        <v>2016</v>
      </c>
      <c r="E364" s="14">
        <f>VLOOKUP(X364,'EE investment costs'!$D$56:$R$656,15,0)</f>
        <v>16.373333333333335</v>
      </c>
      <c r="F364" s="17">
        <f ca="1">INDEX('EE investment costs'!$D$56:$R$656,MATCH(X364,'EE investment costs'!$D$56:$D$656,0),MATCH($V$8,'EE investment costs'!$D$56:$R$56,0))</f>
        <v>925.82075645088571</v>
      </c>
      <c r="I364" s="18">
        <v>1</v>
      </c>
      <c r="J364" s="18">
        <v>1</v>
      </c>
      <c r="K364" s="14">
        <f t="shared" ca="1" si="35"/>
        <v>3</v>
      </c>
      <c r="M364" s="19" t="str">
        <f t="shared" ca="1" si="33"/>
        <v>INDTDEFFRH-60</v>
      </c>
      <c r="N364" s="23" t="str">
        <f t="shared" ca="1" si="34"/>
        <v>Wholesale and retail Saving Tech-Heat Room Heat 6y</v>
      </c>
      <c r="O364" s="23" t="s">
        <v>32</v>
      </c>
      <c r="P364" s="23" t="s">
        <v>33</v>
      </c>
      <c r="Q364" s="23"/>
      <c r="R364" s="23"/>
      <c r="S364" s="19" t="s">
        <v>34</v>
      </c>
      <c r="V364" s="16" t="str">
        <f t="shared" ca="1" si="36"/>
        <v>TD</v>
      </c>
      <c r="W364" s="14" t="str">
        <f t="shared" ca="1" si="36"/>
        <v>Wholesale and retail</v>
      </c>
      <c r="X364" s="3" t="str">
        <f>'EE investment costs'!D413</f>
        <v>RH-60</v>
      </c>
      <c r="Y364" s="3" t="str">
        <f>'EE investment costs'!E413</f>
        <v>Heat Room Heat</v>
      </c>
      <c r="AC364" s="123">
        <f>'EE investment costs'!C413</f>
        <v>6</v>
      </c>
      <c r="AD364" s="22"/>
    </row>
    <row r="365" spans="2:30">
      <c r="B365" s="14" t="str">
        <f t="shared" ca="1" si="32"/>
        <v>INDTDEFFLA-60</v>
      </c>
      <c r="C365" s="15" t="str">
        <f t="shared" ca="1" si="31"/>
        <v>ITDLA</v>
      </c>
      <c r="D365" s="16">
        <f>'EE investment costs'!$F$15</f>
        <v>2016</v>
      </c>
      <c r="E365" s="14">
        <f>VLOOKUP(X365,'EE investment costs'!$D$56:$R$656,15,0)</f>
        <v>4.1706666666666674</v>
      </c>
      <c r="F365" s="17">
        <f ca="1">INDEX('EE investment costs'!$D$56:$R$656,MATCH(X365,'EE investment costs'!$D$56:$D$656,0),MATCH($V$8,'EE investment costs'!$D$56:$R$56,0))</f>
        <v>1878.203627753988</v>
      </c>
      <c r="I365" s="18">
        <v>1</v>
      </c>
      <c r="J365" s="18">
        <v>1</v>
      </c>
      <c r="K365" s="14">
        <f t="shared" ca="1" si="35"/>
        <v>0</v>
      </c>
      <c r="M365" s="19" t="str">
        <f t="shared" ca="1" si="33"/>
        <v>INDTDEFFLA-60</v>
      </c>
      <c r="N365" s="23" t="str">
        <f t="shared" ca="1" si="34"/>
        <v>Wholesale and retail Saving Tech-Light 6y</v>
      </c>
      <c r="O365" s="23" t="s">
        <v>32</v>
      </c>
      <c r="P365" s="23" t="s">
        <v>33</v>
      </c>
      <c r="Q365" s="23"/>
      <c r="R365" s="23"/>
      <c r="S365" s="19" t="s">
        <v>34</v>
      </c>
      <c r="V365" s="16" t="str">
        <f t="shared" ca="1" si="36"/>
        <v>TD</v>
      </c>
      <c r="W365" s="14" t="str">
        <f t="shared" ca="1" si="36"/>
        <v>Wholesale and retail</v>
      </c>
      <c r="X365" s="3" t="str">
        <f>'EE investment costs'!D414</f>
        <v>LA-60</v>
      </c>
      <c r="Y365" s="3" t="str">
        <f>'EE investment costs'!E414</f>
        <v>Light</v>
      </c>
      <c r="AC365" s="123">
        <f>'EE investment costs'!C414</f>
        <v>6</v>
      </c>
      <c r="AD365" s="22"/>
    </row>
    <row r="366" spans="2:30">
      <c r="B366" s="14" t="str">
        <f t="shared" ca="1" si="32"/>
        <v>INDTDEFFEM-60</v>
      </c>
      <c r="C366" s="15" t="str">
        <f t="shared" ca="1" si="31"/>
        <v>ITDEM</v>
      </c>
      <c r="D366" s="16">
        <f>'EE investment costs'!$F$15</f>
        <v>2016</v>
      </c>
      <c r="E366" s="14">
        <f>VLOOKUP(X366,'EE investment costs'!$D$56:$R$656,15,0)</f>
        <v>4.3792</v>
      </c>
      <c r="F366" s="17">
        <f ca="1">INDEX('EE investment costs'!$D$56:$R$656,MATCH(X366,'EE investment costs'!$D$56:$D$656,0),MATCH($V$8,'EE investment costs'!$D$56:$R$56,0))</f>
        <v>2088.3206496077792</v>
      </c>
      <c r="I366" s="18">
        <v>1</v>
      </c>
      <c r="J366" s="18">
        <v>1</v>
      </c>
      <c r="K366" s="14">
        <f t="shared" ca="1" si="35"/>
        <v>0</v>
      </c>
      <c r="M366" s="19" t="str">
        <f t="shared" ca="1" si="33"/>
        <v>INDTDEFFEM-60</v>
      </c>
      <c r="N366" s="23" t="str">
        <f t="shared" ca="1" si="34"/>
        <v>Wholesale and retail Saving Tech-Electric Motors 6y</v>
      </c>
      <c r="O366" s="23" t="s">
        <v>32</v>
      </c>
      <c r="P366" s="23" t="s">
        <v>33</v>
      </c>
      <c r="Q366" s="23"/>
      <c r="R366" s="23"/>
      <c r="S366" s="19" t="s">
        <v>34</v>
      </c>
      <c r="V366" s="16" t="str">
        <f t="shared" ca="1" si="36"/>
        <v>TD</v>
      </c>
      <c r="W366" s="14" t="str">
        <f t="shared" ca="1" si="36"/>
        <v>Wholesale and retail</v>
      </c>
      <c r="X366" s="3" t="str">
        <f>'EE investment costs'!D415</f>
        <v>EM-60</v>
      </c>
      <c r="Y366" s="3" t="str">
        <f>'EE investment costs'!E415</f>
        <v>Electric Motors</v>
      </c>
      <c r="AC366" s="123">
        <f>'EE investment costs'!C415</f>
        <v>6</v>
      </c>
      <c r="AD366" s="22"/>
    </row>
    <row r="367" spans="2:30" ht="13.5" thickBot="1">
      <c r="B367" s="14" t="str">
        <f t="shared" ca="1" si="32"/>
        <v>INDTDEFFTF-60</v>
      </c>
      <c r="C367" s="15" t="str">
        <f t="shared" ca="1" si="31"/>
        <v>ITDTF</v>
      </c>
      <c r="D367" s="16">
        <f>'EE investment costs'!$F$15</f>
        <v>2016</v>
      </c>
      <c r="E367" s="14">
        <f>VLOOKUP(X367,'EE investment costs'!$D$56:$R$656,15,0)</f>
        <v>16.666666666666664</v>
      </c>
      <c r="F367" s="17">
        <f ca="1">INDEX('EE investment costs'!$D$56:$R$656,MATCH(X367,'EE investment costs'!$D$56:$D$656,0),MATCH($V$8,'EE investment costs'!$D$56:$R$56,0))</f>
        <v>881.6226041909282</v>
      </c>
      <c r="I367" s="18">
        <v>1</v>
      </c>
      <c r="J367" s="18">
        <v>1</v>
      </c>
      <c r="K367" s="14">
        <f t="shared" ca="1" si="35"/>
        <v>4</v>
      </c>
      <c r="M367" s="24" t="str">
        <f t="shared" ca="1" si="33"/>
        <v>INDTDEFFTF-60</v>
      </c>
      <c r="N367" s="25" t="str">
        <f t="shared" ca="1" si="34"/>
        <v>Wholesale and retail Saving Tech-Haulage Tractors, Trucks, Fishing boats 6y</v>
      </c>
      <c r="O367" s="25" t="s">
        <v>32</v>
      </c>
      <c r="P367" s="25" t="s">
        <v>33</v>
      </c>
      <c r="Q367" s="25"/>
      <c r="R367" s="25"/>
      <c r="S367" s="24" t="s">
        <v>34</v>
      </c>
      <c r="V367" s="16" t="str">
        <f t="shared" ca="1" si="36"/>
        <v>TD</v>
      </c>
      <c r="W367" s="14" t="str">
        <f t="shared" ca="1" si="36"/>
        <v>Wholesale and retail</v>
      </c>
      <c r="X367" s="3" t="str">
        <f>'EE investment costs'!D416</f>
        <v>TF-60</v>
      </c>
      <c r="Y367" s="3" t="str">
        <f>'EE investment costs'!E416</f>
        <v>Haulage Tractors, Trucks, Fishing boats</v>
      </c>
      <c r="AC367" s="123">
        <f>'EE investment costs'!C416</f>
        <v>6</v>
      </c>
      <c r="AD367" s="22"/>
    </row>
    <row r="368" spans="2:30">
      <c r="B368" s="14" t="str">
        <f t="shared" ca="1" si="32"/>
        <v>INDTDEFFMT-61</v>
      </c>
      <c r="C368" s="15" t="str">
        <f ca="1">"I"&amp;MID(B368,4,1)&amp;"D"&amp;MID(B368,9,2)</f>
        <v>ITDMT</v>
      </c>
      <c r="D368" s="16">
        <f>'EE investment costs'!$F$15</f>
        <v>2016</v>
      </c>
      <c r="E368" s="14">
        <f>VLOOKUP(X368,'EE investment costs'!$D$56:$R$656,15,0)</f>
        <v>6.21</v>
      </c>
      <c r="F368" s="17">
        <f ca="1">INDEX('EE investment costs'!$D$56:$R$656,MATCH(X368,'EE investment costs'!$D$56:$D$656,0),MATCH($V$8,'EE investment costs'!$D$56:$R$56,0))</f>
        <v>872.35133433993315</v>
      </c>
      <c r="I368" s="18">
        <v>1</v>
      </c>
      <c r="J368" s="18">
        <v>1</v>
      </c>
      <c r="K368" s="14">
        <f t="shared" ca="1" si="35"/>
        <v>4</v>
      </c>
      <c r="M368" s="20" t="str">
        <f t="shared" ca="1" si="33"/>
        <v>INDTDEFFMT-61</v>
      </c>
      <c r="N368" s="21" t="str">
        <f t="shared" ca="1" si="34"/>
        <v>Wholesale and retail Saving Tech-Heat Medium Temp. up to 150C 6.1y</v>
      </c>
      <c r="O368" s="21" t="s">
        <v>32</v>
      </c>
      <c r="P368" s="21" t="s">
        <v>33</v>
      </c>
      <c r="Q368" s="21"/>
      <c r="R368" s="21"/>
      <c r="S368" s="20" t="s">
        <v>34</v>
      </c>
      <c r="V368" s="16" t="str">
        <f t="shared" ca="1" si="36"/>
        <v>TD</v>
      </c>
      <c r="W368" s="14" t="str">
        <f t="shared" ca="1" si="36"/>
        <v>Wholesale and retail</v>
      </c>
      <c r="X368" s="3" t="str">
        <f>'EE investment costs'!D417</f>
        <v>MT-61</v>
      </c>
      <c r="Y368" s="3" t="str">
        <f>'EE investment costs'!E417</f>
        <v>Heat Medium Temp. up to 150C</v>
      </c>
      <c r="AC368" s="123">
        <f>'EE investment costs'!C417</f>
        <v>6.1</v>
      </c>
      <c r="AD368" s="22"/>
    </row>
    <row r="369" spans="2:30">
      <c r="B369" s="14" t="str">
        <f t="shared" ca="1" si="32"/>
        <v>INDTDEFFHT-61</v>
      </c>
      <c r="C369" s="15" t="str">
        <f t="shared" ref="C369:C427" ca="1" si="37">"I"&amp;MID(B369,4,1)&amp;"D"&amp;MID(B369,9,2)</f>
        <v>ITDHT</v>
      </c>
      <c r="D369" s="16">
        <f>'EE investment costs'!$F$15</f>
        <v>2016</v>
      </c>
      <c r="E369" s="14">
        <f>VLOOKUP(X369,'EE investment costs'!$D$56:$R$656,15,0)</f>
        <v>4.968</v>
      </c>
      <c r="F369" s="17">
        <f ca="1">INDEX('EE investment costs'!$D$56:$R$656,MATCH(X369,'EE investment costs'!$D$56:$D$656,0),MATCH($V$8,'EE investment costs'!$D$56:$R$56,0))</f>
        <v>609.88827654254044</v>
      </c>
      <c r="I369" s="18">
        <v>1</v>
      </c>
      <c r="J369" s="18">
        <v>1</v>
      </c>
      <c r="K369" s="14">
        <f t="shared" ca="1" si="35"/>
        <v>6</v>
      </c>
      <c r="M369" s="19" t="str">
        <f t="shared" ca="1" si="33"/>
        <v>INDTDEFFHT-61</v>
      </c>
      <c r="N369" s="23" t="str">
        <f t="shared" ca="1" si="34"/>
        <v>Wholesale and retail Saving Tech-Heat High Temp. over 150C 6.1y</v>
      </c>
      <c r="O369" s="23" t="s">
        <v>32</v>
      </c>
      <c r="P369" s="23" t="s">
        <v>33</v>
      </c>
      <c r="Q369" s="23"/>
      <c r="R369" s="23"/>
      <c r="S369" s="19" t="s">
        <v>34</v>
      </c>
      <c r="V369" s="16" t="str">
        <f t="shared" ca="1" si="36"/>
        <v>TD</v>
      </c>
      <c r="W369" s="14" t="str">
        <f t="shared" ca="1" si="36"/>
        <v>Wholesale and retail</v>
      </c>
      <c r="X369" s="3" t="str">
        <f>'EE investment costs'!D418</f>
        <v>HT-61</v>
      </c>
      <c r="Y369" s="3" t="str">
        <f>'EE investment costs'!E418</f>
        <v>Heat High Temp. over 150C</v>
      </c>
      <c r="AC369" s="123">
        <f>'EE investment costs'!C418</f>
        <v>6.1</v>
      </c>
      <c r="AD369" s="22"/>
    </row>
    <row r="370" spans="2:30">
      <c r="B370" s="14" t="str">
        <f t="shared" ca="1" si="32"/>
        <v>INDTDEFFRH-61</v>
      </c>
      <c r="C370" s="15" t="str">
        <f t="shared" ca="1" si="37"/>
        <v>ITDRH</v>
      </c>
      <c r="D370" s="16">
        <f>'EE investment costs'!$F$15</f>
        <v>2016</v>
      </c>
      <c r="E370" s="14">
        <f>VLOOKUP(X370,'EE investment costs'!$D$56:$R$656,15,0)</f>
        <v>16.392000000000003</v>
      </c>
      <c r="F370" s="17">
        <f ca="1">INDEX('EE investment costs'!$D$56:$R$656,MATCH(X370,'EE investment costs'!$D$56:$D$656,0),MATCH($V$8,'EE investment costs'!$D$56:$R$56,0))</f>
        <v>962.85358670892106</v>
      </c>
      <c r="I370" s="18">
        <v>1</v>
      </c>
      <c r="J370" s="18">
        <v>1</v>
      </c>
      <c r="K370" s="14">
        <f t="shared" ca="1" si="35"/>
        <v>3</v>
      </c>
      <c r="M370" s="19" t="str">
        <f t="shared" ca="1" si="33"/>
        <v>INDTDEFFRH-61</v>
      </c>
      <c r="N370" s="23" t="str">
        <f t="shared" ca="1" si="34"/>
        <v>Wholesale and retail Saving Tech-Heat Room Heat 6.1y</v>
      </c>
      <c r="O370" s="23" t="s">
        <v>32</v>
      </c>
      <c r="P370" s="23" t="s">
        <v>33</v>
      </c>
      <c r="Q370" s="23"/>
      <c r="R370" s="23"/>
      <c r="S370" s="19" t="s">
        <v>34</v>
      </c>
      <c r="V370" s="16" t="str">
        <f t="shared" ca="1" si="36"/>
        <v>TD</v>
      </c>
      <c r="W370" s="14" t="str">
        <f t="shared" ca="1" si="36"/>
        <v>Wholesale and retail</v>
      </c>
      <c r="X370" s="3" t="str">
        <f>'EE investment costs'!D419</f>
        <v>RH-61</v>
      </c>
      <c r="Y370" s="3" t="str">
        <f>'EE investment costs'!E419</f>
        <v>Heat Room Heat</v>
      </c>
      <c r="AC370" s="123">
        <f>'EE investment costs'!C419</f>
        <v>6.1</v>
      </c>
      <c r="AD370" s="22"/>
    </row>
    <row r="371" spans="2:30">
      <c r="B371" s="14" t="str">
        <f t="shared" ca="1" si="32"/>
        <v>INDTDEFFLA-61</v>
      </c>
      <c r="C371" s="15" t="str">
        <f t="shared" ca="1" si="37"/>
        <v>ITDLA</v>
      </c>
      <c r="D371" s="16">
        <f>'EE investment costs'!$F$15</f>
        <v>2016</v>
      </c>
      <c r="E371" s="14">
        <f>VLOOKUP(X371,'EE investment costs'!$D$56:$R$656,15,0)</f>
        <v>4.1837</v>
      </c>
      <c r="F371" s="17">
        <f ca="1">INDEX('EE investment costs'!$D$56:$R$656,MATCH(X371,'EE investment costs'!$D$56:$D$656,0),MATCH($V$8,'EE investment costs'!$D$56:$R$56,0))</f>
        <v>1893.5816612506003</v>
      </c>
      <c r="I371" s="18">
        <v>1</v>
      </c>
      <c r="J371" s="18">
        <v>1</v>
      </c>
      <c r="K371" s="14">
        <f t="shared" ca="1" si="35"/>
        <v>0</v>
      </c>
      <c r="M371" s="19" t="str">
        <f t="shared" ca="1" si="33"/>
        <v>INDTDEFFLA-61</v>
      </c>
      <c r="N371" s="23" t="str">
        <f t="shared" ca="1" si="34"/>
        <v>Wholesale and retail Saving Tech-Light 6.1y</v>
      </c>
      <c r="O371" s="23" t="s">
        <v>32</v>
      </c>
      <c r="P371" s="23" t="s">
        <v>33</v>
      </c>
      <c r="Q371" s="23"/>
      <c r="R371" s="23"/>
      <c r="S371" s="19" t="s">
        <v>34</v>
      </c>
      <c r="V371" s="16" t="str">
        <f t="shared" ca="1" si="36"/>
        <v>TD</v>
      </c>
      <c r="W371" s="14" t="str">
        <f t="shared" ca="1" si="36"/>
        <v>Wholesale and retail</v>
      </c>
      <c r="X371" s="3" t="str">
        <f>'EE investment costs'!D420</f>
        <v>LA-61</v>
      </c>
      <c r="Y371" s="3" t="str">
        <f>'EE investment costs'!E420</f>
        <v>Light</v>
      </c>
      <c r="AC371" s="123">
        <f>'EE investment costs'!C420</f>
        <v>6.1</v>
      </c>
      <c r="AD371" s="22"/>
    </row>
    <row r="372" spans="2:30">
      <c r="B372" s="14" t="str">
        <f t="shared" ca="1" si="32"/>
        <v>INDTDEFFEM-61</v>
      </c>
      <c r="C372" s="15" t="str">
        <f t="shared" ca="1" si="37"/>
        <v>ITDEM</v>
      </c>
      <c r="D372" s="16">
        <f>'EE investment costs'!$F$15</f>
        <v>2016</v>
      </c>
      <c r="E372" s="14">
        <f>VLOOKUP(X372,'EE investment costs'!$D$56:$R$656,15,0)</f>
        <v>4.3928849999999997</v>
      </c>
      <c r="F372" s="17">
        <f ca="1">INDEX('EE investment costs'!$D$56:$R$656,MATCH(X372,'EE investment costs'!$D$56:$D$656,0),MATCH($V$8,'EE investment costs'!$D$56:$R$56,0))</f>
        <v>2116.0073862266977</v>
      </c>
      <c r="I372" s="18">
        <v>1</v>
      </c>
      <c r="J372" s="18">
        <v>1</v>
      </c>
      <c r="K372" s="14">
        <f t="shared" ca="1" si="35"/>
        <v>0</v>
      </c>
      <c r="M372" s="19" t="str">
        <f t="shared" ca="1" si="33"/>
        <v>INDTDEFFEM-61</v>
      </c>
      <c r="N372" s="23" t="str">
        <f t="shared" ca="1" si="34"/>
        <v>Wholesale and retail Saving Tech-Electric Motors 6.1y</v>
      </c>
      <c r="O372" s="23" t="s">
        <v>32</v>
      </c>
      <c r="P372" s="23" t="s">
        <v>33</v>
      </c>
      <c r="Q372" s="23"/>
      <c r="R372" s="23"/>
      <c r="S372" s="19" t="s">
        <v>34</v>
      </c>
      <c r="V372" s="16" t="str">
        <f t="shared" ca="1" si="36"/>
        <v>TD</v>
      </c>
      <c r="W372" s="14" t="str">
        <f t="shared" ca="1" si="36"/>
        <v>Wholesale and retail</v>
      </c>
      <c r="X372" s="3" t="str">
        <f>'EE investment costs'!D421</f>
        <v>EM-61</v>
      </c>
      <c r="Y372" s="3" t="str">
        <f>'EE investment costs'!E421</f>
        <v>Electric Motors</v>
      </c>
      <c r="AC372" s="123">
        <f>'EE investment costs'!C421</f>
        <v>6.1</v>
      </c>
      <c r="AD372" s="22"/>
    </row>
    <row r="373" spans="2:30">
      <c r="B373" s="14" t="str">
        <f t="shared" ca="1" si="32"/>
        <v>INDTDEFFTF-61</v>
      </c>
      <c r="C373" s="15" t="str">
        <f t="shared" ca="1" si="37"/>
        <v>ITDTF</v>
      </c>
      <c r="D373" s="16">
        <f>'EE investment costs'!$F$15</f>
        <v>2016</v>
      </c>
      <c r="E373" s="14">
        <f>VLOOKUP(X373,'EE investment costs'!$D$56:$R$656,15,0)</f>
        <v>16.75</v>
      </c>
      <c r="F373" s="17">
        <f ca="1">INDEX('EE investment costs'!$D$56:$R$656,MATCH(X373,'EE investment costs'!$D$56:$D$656,0),MATCH($V$8,'EE investment costs'!$D$56:$R$56,0))</f>
        <v>896.31631426077683</v>
      </c>
      <c r="I373" s="18">
        <v>1</v>
      </c>
      <c r="J373" s="18">
        <v>1</v>
      </c>
      <c r="K373" s="14">
        <f t="shared" ca="1" si="35"/>
        <v>4</v>
      </c>
      <c r="M373" s="19" t="str">
        <f t="shared" ca="1" si="33"/>
        <v>INDTDEFFTF-61</v>
      </c>
      <c r="N373" s="23" t="str">
        <f t="shared" ca="1" si="34"/>
        <v>Wholesale and retail Saving Tech-Haulage Tractors, Trucks, Fishing boats 6.1y</v>
      </c>
      <c r="O373" s="23" t="s">
        <v>32</v>
      </c>
      <c r="P373" s="23" t="s">
        <v>33</v>
      </c>
      <c r="Q373" s="23"/>
      <c r="R373" s="23"/>
      <c r="S373" s="19" t="s">
        <v>34</v>
      </c>
      <c r="V373" s="16" t="str">
        <f t="shared" ca="1" si="36"/>
        <v>TD</v>
      </c>
      <c r="W373" s="14" t="str">
        <f t="shared" ca="1" si="36"/>
        <v>Wholesale and retail</v>
      </c>
      <c r="X373" s="3" t="str">
        <f>'EE investment costs'!D422</f>
        <v>TF-61</v>
      </c>
      <c r="Y373" s="3" t="str">
        <f>'EE investment costs'!E422</f>
        <v>Haulage Tractors, Trucks, Fishing boats</v>
      </c>
      <c r="AC373" s="123">
        <f>'EE investment costs'!C422</f>
        <v>6.1</v>
      </c>
      <c r="AD373" s="22"/>
    </row>
    <row r="374" spans="2:30">
      <c r="B374" s="14" t="str">
        <f t="shared" ca="1" si="32"/>
        <v>INDTDEFFMT-62</v>
      </c>
      <c r="C374" s="15" t="str">
        <f t="shared" ca="1" si="37"/>
        <v>ITDMT</v>
      </c>
      <c r="D374" s="16">
        <f>'EE investment costs'!$F$15</f>
        <v>2016</v>
      </c>
      <c r="E374" s="14">
        <f>VLOOKUP(X374,'EE investment costs'!$D$56:$R$656,15,0)</f>
        <v>6.22</v>
      </c>
      <c r="F374" s="17">
        <f ca="1">INDEX('EE investment costs'!$D$56:$R$656,MATCH(X374,'EE investment costs'!$D$56:$D$656,0),MATCH($V$8,'EE investment costs'!$D$56:$R$56,0))</f>
        <v>884.64272086377071</v>
      </c>
      <c r="I374" s="18">
        <v>1</v>
      </c>
      <c r="J374" s="18">
        <v>1</v>
      </c>
      <c r="K374" s="14">
        <f t="shared" ca="1" si="35"/>
        <v>4</v>
      </c>
      <c r="M374" s="19" t="str">
        <f t="shared" ca="1" si="33"/>
        <v>INDTDEFFMT-62</v>
      </c>
      <c r="N374" s="23" t="str">
        <f t="shared" ca="1" si="34"/>
        <v>Wholesale and retail Saving Tech-Heat Medium Temp. up to 150C 6.2y</v>
      </c>
      <c r="O374" s="23" t="s">
        <v>32</v>
      </c>
      <c r="P374" s="23" t="s">
        <v>33</v>
      </c>
      <c r="Q374" s="23"/>
      <c r="R374" s="23"/>
      <c r="S374" s="19" t="s">
        <v>34</v>
      </c>
      <c r="V374" s="16" t="str">
        <f t="shared" ca="1" si="36"/>
        <v>TD</v>
      </c>
      <c r="W374" s="14" t="str">
        <f t="shared" ca="1" si="36"/>
        <v>Wholesale and retail</v>
      </c>
      <c r="X374" s="3" t="str">
        <f>'EE investment costs'!D423</f>
        <v>MT-62</v>
      </c>
      <c r="Y374" s="3" t="str">
        <f>'EE investment costs'!E423</f>
        <v>Heat Medium Temp. up to 150C</v>
      </c>
      <c r="AC374" s="123">
        <f>'EE investment costs'!C423</f>
        <v>6.2</v>
      </c>
      <c r="AD374" s="22"/>
    </row>
    <row r="375" spans="2:30">
      <c r="B375" s="14" t="str">
        <f t="shared" ca="1" si="32"/>
        <v>INDTDEFFHT-62</v>
      </c>
      <c r="C375" s="15" t="str">
        <f t="shared" ca="1" si="37"/>
        <v>ITDHT</v>
      </c>
      <c r="D375" s="16">
        <f>'EE investment costs'!$F$15</f>
        <v>2016</v>
      </c>
      <c r="E375" s="14">
        <f>VLOOKUP(X375,'EE investment costs'!$D$56:$R$656,15,0)</f>
        <v>4.976</v>
      </c>
      <c r="F375" s="17">
        <f ca="1">INDEX('EE investment costs'!$D$56:$R$656,MATCH(X375,'EE investment costs'!$D$56:$D$656,0),MATCH($V$8,'EE investment costs'!$D$56:$R$56,0))</f>
        <v>616.27263756318393</v>
      </c>
      <c r="I375" s="18">
        <v>1</v>
      </c>
      <c r="J375" s="18">
        <v>1</v>
      </c>
      <c r="K375" s="14">
        <f t="shared" ca="1" si="35"/>
        <v>6</v>
      </c>
      <c r="M375" s="19" t="str">
        <f t="shared" ca="1" si="33"/>
        <v>INDTDEFFHT-62</v>
      </c>
      <c r="N375" s="23" t="str">
        <f t="shared" ca="1" si="34"/>
        <v>Wholesale and retail Saving Tech-Heat High Temp. over 150C 6.2y</v>
      </c>
      <c r="O375" s="23" t="s">
        <v>32</v>
      </c>
      <c r="P375" s="23" t="s">
        <v>33</v>
      </c>
      <c r="Q375" s="23"/>
      <c r="R375" s="23"/>
      <c r="S375" s="19" t="s">
        <v>34</v>
      </c>
      <c r="V375" s="16" t="str">
        <f t="shared" ca="1" si="36"/>
        <v>TD</v>
      </c>
      <c r="W375" s="14" t="str">
        <f t="shared" ca="1" si="36"/>
        <v>Wholesale and retail</v>
      </c>
      <c r="X375" s="3" t="str">
        <f>'EE investment costs'!D424</f>
        <v>HT-62</v>
      </c>
      <c r="Y375" s="3" t="str">
        <f>'EE investment costs'!E424</f>
        <v>Heat High Temp. over 150C</v>
      </c>
      <c r="AC375" s="123">
        <f>'EE investment costs'!C424</f>
        <v>6.2</v>
      </c>
      <c r="AD375" s="22"/>
    </row>
    <row r="376" spans="2:30">
      <c r="B376" s="14" t="str">
        <f t="shared" ca="1" si="32"/>
        <v>INDTDEFFRH-62</v>
      </c>
      <c r="C376" s="15" t="str">
        <f t="shared" ca="1" si="37"/>
        <v>ITDRH</v>
      </c>
      <c r="D376" s="16">
        <f>'EE investment costs'!$F$15</f>
        <v>2016</v>
      </c>
      <c r="E376" s="14">
        <f>VLOOKUP(X376,'EE investment costs'!$D$56:$R$656,15,0)</f>
        <v>16.410666666666668</v>
      </c>
      <c r="F376" s="17">
        <f ca="1">INDEX('EE investment costs'!$D$56:$R$656,MATCH(X376,'EE investment costs'!$D$56:$D$656,0),MATCH($V$8,'EE investment costs'!$D$56:$R$56,0))</f>
        <v>999.88641696695686</v>
      </c>
      <c r="I376" s="18">
        <v>1</v>
      </c>
      <c r="J376" s="18">
        <v>1</v>
      </c>
      <c r="K376" s="14">
        <f t="shared" ca="1" si="35"/>
        <v>3</v>
      </c>
      <c r="M376" s="19" t="str">
        <f t="shared" ca="1" si="33"/>
        <v>INDTDEFFRH-62</v>
      </c>
      <c r="N376" s="23" t="str">
        <f t="shared" ca="1" si="34"/>
        <v>Wholesale and retail Saving Tech-Heat Room Heat 6.2y</v>
      </c>
      <c r="O376" s="23" t="s">
        <v>32</v>
      </c>
      <c r="P376" s="23" t="s">
        <v>33</v>
      </c>
      <c r="Q376" s="23"/>
      <c r="R376" s="23"/>
      <c r="S376" s="19" t="s">
        <v>34</v>
      </c>
      <c r="V376" s="16" t="str">
        <f t="shared" ca="1" si="36"/>
        <v>TD</v>
      </c>
      <c r="W376" s="14" t="str">
        <f t="shared" ca="1" si="36"/>
        <v>Wholesale and retail</v>
      </c>
      <c r="X376" s="3" t="str">
        <f>'EE investment costs'!D425</f>
        <v>RH-62</v>
      </c>
      <c r="Y376" s="3" t="str">
        <f>'EE investment costs'!E425</f>
        <v>Heat Room Heat</v>
      </c>
      <c r="AC376" s="123">
        <f>'EE investment costs'!C425</f>
        <v>6.2</v>
      </c>
      <c r="AD376" s="22"/>
    </row>
    <row r="377" spans="2:30">
      <c r="B377" s="14" t="str">
        <f t="shared" ca="1" si="32"/>
        <v>INDTDEFFLA-62</v>
      </c>
      <c r="C377" s="15" t="str">
        <f t="shared" ca="1" si="37"/>
        <v>ITDLA</v>
      </c>
      <c r="D377" s="16">
        <f>'EE investment costs'!$F$15</f>
        <v>2016</v>
      </c>
      <c r="E377" s="14">
        <f>VLOOKUP(X377,'EE investment costs'!$D$56:$R$656,15,0)</f>
        <v>4.1967333333333334</v>
      </c>
      <c r="F377" s="17">
        <f ca="1">INDEX('EE investment costs'!$D$56:$R$656,MATCH(X377,'EE investment costs'!$D$56:$D$656,0),MATCH($V$8,'EE investment costs'!$D$56:$R$56,0))</f>
        <v>1908.9596947472126</v>
      </c>
      <c r="I377" s="18">
        <v>1</v>
      </c>
      <c r="J377" s="18">
        <v>1</v>
      </c>
      <c r="K377" s="14">
        <f t="shared" ca="1" si="35"/>
        <v>0</v>
      </c>
      <c r="M377" s="19" t="str">
        <f t="shared" ca="1" si="33"/>
        <v>INDTDEFFLA-62</v>
      </c>
      <c r="N377" s="23" t="str">
        <f t="shared" ca="1" si="34"/>
        <v>Wholesale and retail Saving Tech-Light 6.2y</v>
      </c>
      <c r="O377" s="23" t="s">
        <v>32</v>
      </c>
      <c r="P377" s="23" t="s">
        <v>33</v>
      </c>
      <c r="Q377" s="23"/>
      <c r="R377" s="23"/>
      <c r="S377" s="19" t="s">
        <v>34</v>
      </c>
      <c r="V377" s="16" t="str">
        <f t="shared" ca="1" si="36"/>
        <v>TD</v>
      </c>
      <c r="W377" s="14" t="str">
        <f t="shared" ca="1" si="36"/>
        <v>Wholesale and retail</v>
      </c>
      <c r="X377" s="3" t="str">
        <f>'EE investment costs'!D426</f>
        <v>LA-62</v>
      </c>
      <c r="Y377" s="3" t="str">
        <f>'EE investment costs'!E426</f>
        <v>Light</v>
      </c>
      <c r="AC377" s="123">
        <f>'EE investment costs'!C426</f>
        <v>6.2</v>
      </c>
      <c r="AD377" s="22"/>
    </row>
    <row r="378" spans="2:30">
      <c r="B378" s="14" t="str">
        <f t="shared" ca="1" si="32"/>
        <v>INDTDEFFEM-62</v>
      </c>
      <c r="C378" s="15" t="str">
        <f t="shared" ca="1" si="37"/>
        <v>ITDEM</v>
      </c>
      <c r="D378" s="16">
        <f>'EE investment costs'!$F$15</f>
        <v>2016</v>
      </c>
      <c r="E378" s="14">
        <f>VLOOKUP(X378,'EE investment costs'!$D$56:$R$656,15,0)</f>
        <v>4.4065700000000003</v>
      </c>
      <c r="F378" s="17">
        <f ca="1">INDEX('EE investment costs'!$D$56:$R$656,MATCH(X378,'EE investment costs'!$D$56:$D$656,0),MATCH($V$8,'EE investment costs'!$D$56:$R$56,0))</f>
        <v>2143.6941228456171</v>
      </c>
      <c r="I378" s="18">
        <v>1</v>
      </c>
      <c r="J378" s="18">
        <v>1</v>
      </c>
      <c r="K378" s="14">
        <f t="shared" ca="1" si="35"/>
        <v>0</v>
      </c>
      <c r="M378" s="19" t="str">
        <f t="shared" ca="1" si="33"/>
        <v>INDTDEFFEM-62</v>
      </c>
      <c r="N378" s="23" t="str">
        <f t="shared" ca="1" si="34"/>
        <v>Wholesale and retail Saving Tech-Electric Motors 6.2y</v>
      </c>
      <c r="O378" s="23" t="s">
        <v>32</v>
      </c>
      <c r="P378" s="23" t="s">
        <v>33</v>
      </c>
      <c r="Q378" s="23"/>
      <c r="R378" s="23"/>
      <c r="S378" s="19" t="s">
        <v>34</v>
      </c>
      <c r="V378" s="16" t="str">
        <f t="shared" ca="1" si="36"/>
        <v>TD</v>
      </c>
      <c r="W378" s="14" t="str">
        <f t="shared" ca="1" si="36"/>
        <v>Wholesale and retail</v>
      </c>
      <c r="X378" s="3" t="str">
        <f>'EE investment costs'!D427</f>
        <v>EM-62</v>
      </c>
      <c r="Y378" s="3" t="str">
        <f>'EE investment costs'!E427</f>
        <v>Electric Motors</v>
      </c>
      <c r="AC378" s="123">
        <f>'EE investment costs'!C427</f>
        <v>6.2</v>
      </c>
      <c r="AD378" s="22"/>
    </row>
    <row r="379" spans="2:30">
      <c r="B379" s="14" t="str">
        <f t="shared" ca="1" si="32"/>
        <v>INDTDEFFTF-62</v>
      </c>
      <c r="C379" s="15" t="str">
        <f t="shared" ca="1" si="37"/>
        <v>ITDTF</v>
      </c>
      <c r="D379" s="16">
        <f>'EE investment costs'!$F$15</f>
        <v>2016</v>
      </c>
      <c r="E379" s="14">
        <f>VLOOKUP(X379,'EE investment costs'!$D$56:$R$656,15,0)</f>
        <v>16.833333333333332</v>
      </c>
      <c r="F379" s="17">
        <f ca="1">INDEX('EE investment costs'!$D$56:$R$656,MATCH(X379,'EE investment costs'!$D$56:$D$656,0),MATCH($V$8,'EE investment costs'!$D$56:$R$56,0))</f>
        <v>911.0100243306257</v>
      </c>
      <c r="I379" s="18">
        <v>1</v>
      </c>
      <c r="J379" s="18">
        <v>1</v>
      </c>
      <c r="K379" s="14">
        <f t="shared" ca="1" si="35"/>
        <v>3</v>
      </c>
      <c r="M379" s="19" t="str">
        <f t="shared" ca="1" si="33"/>
        <v>INDTDEFFTF-62</v>
      </c>
      <c r="N379" s="23" t="str">
        <f t="shared" ca="1" si="34"/>
        <v>Wholesale and retail Saving Tech-Haulage Tractors, Trucks, Fishing boats 6.2y</v>
      </c>
      <c r="O379" s="23" t="s">
        <v>32</v>
      </c>
      <c r="P379" s="23" t="s">
        <v>33</v>
      </c>
      <c r="Q379" s="23"/>
      <c r="R379" s="23"/>
      <c r="S379" s="19" t="s">
        <v>34</v>
      </c>
      <c r="V379" s="16" t="str">
        <f t="shared" ca="1" si="36"/>
        <v>TD</v>
      </c>
      <c r="W379" s="14" t="str">
        <f t="shared" ca="1" si="36"/>
        <v>Wholesale and retail</v>
      </c>
      <c r="X379" s="3" t="str">
        <f>'EE investment costs'!D428</f>
        <v>TF-62</v>
      </c>
      <c r="Y379" s="3" t="str">
        <f>'EE investment costs'!E428</f>
        <v>Haulage Tractors, Trucks, Fishing boats</v>
      </c>
      <c r="AC379" s="123">
        <f>'EE investment costs'!C428</f>
        <v>6.2</v>
      </c>
      <c r="AD379" s="22"/>
    </row>
    <row r="380" spans="2:30">
      <c r="B380" s="14" t="str">
        <f t="shared" ca="1" si="32"/>
        <v>INDTDEFFMT-63</v>
      </c>
      <c r="C380" s="15" t="str">
        <f t="shared" ca="1" si="37"/>
        <v>ITDMT</v>
      </c>
      <c r="D380" s="16">
        <f>'EE investment costs'!$F$15</f>
        <v>2016</v>
      </c>
      <c r="E380" s="14">
        <f>VLOOKUP(X380,'EE investment costs'!$D$56:$R$656,15,0)</f>
        <v>6.2299999999999995</v>
      </c>
      <c r="F380" s="17">
        <f ca="1">INDEX('EE investment costs'!$D$56:$R$656,MATCH(X380,'EE investment costs'!$D$56:$D$656,0),MATCH($V$8,'EE investment costs'!$D$56:$R$56,0))</f>
        <v>896.93410738760792</v>
      </c>
      <c r="I380" s="18">
        <v>1</v>
      </c>
      <c r="J380" s="18">
        <v>1</v>
      </c>
      <c r="K380" s="14">
        <f t="shared" ca="1" si="35"/>
        <v>4</v>
      </c>
      <c r="M380" s="19" t="str">
        <f t="shared" ca="1" si="33"/>
        <v>INDTDEFFMT-63</v>
      </c>
      <c r="N380" s="23" t="str">
        <f t="shared" ca="1" si="34"/>
        <v>Wholesale and retail Saving Tech-Heat Medium Temp. up to 150C 6.3y</v>
      </c>
      <c r="O380" s="23" t="s">
        <v>32</v>
      </c>
      <c r="P380" s="23" t="s">
        <v>33</v>
      </c>
      <c r="Q380" s="23"/>
      <c r="R380" s="23"/>
      <c r="S380" s="19" t="s">
        <v>34</v>
      </c>
      <c r="V380" s="16" t="str">
        <f t="shared" ca="1" si="36"/>
        <v>TD</v>
      </c>
      <c r="W380" s="14" t="str">
        <f t="shared" ca="1" si="36"/>
        <v>Wholesale and retail</v>
      </c>
      <c r="X380" s="3" t="str">
        <f>'EE investment costs'!D429</f>
        <v>MT-63</v>
      </c>
      <c r="Y380" s="3" t="str">
        <f>'EE investment costs'!E429</f>
        <v>Heat Medium Temp. up to 150C</v>
      </c>
      <c r="AC380" s="123">
        <f>'EE investment costs'!C429</f>
        <v>6.3</v>
      </c>
      <c r="AD380" s="22"/>
    </row>
    <row r="381" spans="2:30">
      <c r="B381" s="14" t="str">
        <f t="shared" ca="1" si="32"/>
        <v>INDTDEFFHT-63</v>
      </c>
      <c r="C381" s="15" t="str">
        <f t="shared" ca="1" si="37"/>
        <v>ITDHT</v>
      </c>
      <c r="D381" s="16">
        <f>'EE investment costs'!$F$15</f>
        <v>2016</v>
      </c>
      <c r="E381" s="14">
        <f>VLOOKUP(X381,'EE investment costs'!$D$56:$R$656,15,0)</f>
        <v>4.984</v>
      </c>
      <c r="F381" s="17">
        <f ca="1">INDEX('EE investment costs'!$D$56:$R$656,MATCH(X381,'EE investment costs'!$D$56:$D$656,0),MATCH($V$8,'EE investment costs'!$D$56:$R$56,0))</f>
        <v>622.65699858382732</v>
      </c>
      <c r="I381" s="18">
        <v>1</v>
      </c>
      <c r="J381" s="18">
        <v>1</v>
      </c>
      <c r="K381" s="14">
        <f t="shared" ca="1" si="35"/>
        <v>6</v>
      </c>
      <c r="M381" s="19" t="str">
        <f t="shared" ca="1" si="33"/>
        <v>INDTDEFFHT-63</v>
      </c>
      <c r="N381" s="23" t="str">
        <f t="shared" ca="1" si="34"/>
        <v>Wholesale and retail Saving Tech-Heat High Temp. over 150C 6.3y</v>
      </c>
      <c r="O381" s="23" t="s">
        <v>32</v>
      </c>
      <c r="P381" s="23" t="s">
        <v>33</v>
      </c>
      <c r="Q381" s="23"/>
      <c r="R381" s="23"/>
      <c r="S381" s="19" t="s">
        <v>34</v>
      </c>
      <c r="V381" s="16" t="str">
        <f t="shared" ca="1" si="36"/>
        <v>TD</v>
      </c>
      <c r="W381" s="14" t="str">
        <f t="shared" ca="1" si="36"/>
        <v>Wholesale and retail</v>
      </c>
      <c r="X381" s="3" t="str">
        <f>'EE investment costs'!D430</f>
        <v>HT-63</v>
      </c>
      <c r="Y381" s="3" t="str">
        <f>'EE investment costs'!E430</f>
        <v>Heat High Temp. over 150C</v>
      </c>
      <c r="AC381" s="123">
        <f>'EE investment costs'!C430</f>
        <v>6.3</v>
      </c>
      <c r="AD381" s="22"/>
    </row>
    <row r="382" spans="2:30">
      <c r="B382" s="14" t="str">
        <f t="shared" ca="1" si="32"/>
        <v>INDTDEFFRH-63</v>
      </c>
      <c r="C382" s="15" t="str">
        <f t="shared" ca="1" si="37"/>
        <v>ITDRH</v>
      </c>
      <c r="D382" s="16">
        <f>'EE investment costs'!$F$15</f>
        <v>2016</v>
      </c>
      <c r="E382" s="14">
        <f>VLOOKUP(X382,'EE investment costs'!$D$56:$R$656,15,0)</f>
        <v>16.429333333333336</v>
      </c>
      <c r="F382" s="17">
        <f ca="1">INDEX('EE investment costs'!$D$56:$R$656,MATCH(X382,'EE investment costs'!$D$56:$D$656,0),MATCH($V$8,'EE investment costs'!$D$56:$R$56,0))</f>
        <v>1036.9192472249922</v>
      </c>
      <c r="I382" s="18">
        <v>1</v>
      </c>
      <c r="J382" s="18">
        <v>1</v>
      </c>
      <c r="K382" s="14">
        <f t="shared" ca="1" si="35"/>
        <v>2</v>
      </c>
      <c r="M382" s="19" t="str">
        <f t="shared" ca="1" si="33"/>
        <v>INDTDEFFRH-63</v>
      </c>
      <c r="N382" s="23" t="str">
        <f t="shared" ca="1" si="34"/>
        <v>Wholesale and retail Saving Tech-Heat Room Heat 6.3y</v>
      </c>
      <c r="O382" s="23" t="s">
        <v>32</v>
      </c>
      <c r="P382" s="23" t="s">
        <v>33</v>
      </c>
      <c r="Q382" s="23"/>
      <c r="R382" s="23"/>
      <c r="S382" s="19" t="s">
        <v>34</v>
      </c>
      <c r="V382" s="16" t="str">
        <f t="shared" ca="1" si="36"/>
        <v>TD</v>
      </c>
      <c r="W382" s="14" t="str">
        <f t="shared" ca="1" si="36"/>
        <v>Wholesale and retail</v>
      </c>
      <c r="X382" s="3" t="str">
        <f>'EE investment costs'!D431</f>
        <v>RH-63</v>
      </c>
      <c r="Y382" s="3" t="str">
        <f>'EE investment costs'!E431</f>
        <v>Heat Room Heat</v>
      </c>
      <c r="AC382" s="123">
        <f>'EE investment costs'!C431</f>
        <v>6.3</v>
      </c>
      <c r="AD382" s="22"/>
    </row>
    <row r="383" spans="2:30">
      <c r="B383" s="14" t="str">
        <f t="shared" ca="1" si="32"/>
        <v>INDTDEFFLA-63</v>
      </c>
      <c r="C383" s="15" t="str">
        <f t="shared" ca="1" si="37"/>
        <v>ITDLA</v>
      </c>
      <c r="D383" s="16">
        <f>'EE investment costs'!$F$15</f>
        <v>2016</v>
      </c>
      <c r="E383" s="14">
        <f>VLOOKUP(X383,'EE investment costs'!$D$56:$R$656,15,0)</f>
        <v>4.2097666666666669</v>
      </c>
      <c r="F383" s="17">
        <f ca="1">INDEX('EE investment costs'!$D$56:$R$656,MATCH(X383,'EE investment costs'!$D$56:$D$656,0),MATCH($V$8,'EE investment costs'!$D$56:$R$56,0))</f>
        <v>1924.3377282438248</v>
      </c>
      <c r="I383" s="18">
        <v>1</v>
      </c>
      <c r="J383" s="18">
        <v>1</v>
      </c>
      <c r="K383" s="14">
        <f t="shared" ca="1" si="35"/>
        <v>0</v>
      </c>
      <c r="M383" s="19" t="str">
        <f t="shared" ca="1" si="33"/>
        <v>INDTDEFFLA-63</v>
      </c>
      <c r="N383" s="23" t="str">
        <f t="shared" ca="1" si="34"/>
        <v>Wholesale and retail Saving Tech-Light 6.3y</v>
      </c>
      <c r="O383" s="23" t="s">
        <v>32</v>
      </c>
      <c r="P383" s="23" t="s">
        <v>33</v>
      </c>
      <c r="Q383" s="23"/>
      <c r="R383" s="23"/>
      <c r="S383" s="19" t="s">
        <v>34</v>
      </c>
      <c r="V383" s="16" t="str">
        <f t="shared" ca="1" si="36"/>
        <v>TD</v>
      </c>
      <c r="W383" s="14" t="str">
        <f t="shared" ca="1" si="36"/>
        <v>Wholesale and retail</v>
      </c>
      <c r="X383" s="3" t="str">
        <f>'EE investment costs'!D432</f>
        <v>LA-63</v>
      </c>
      <c r="Y383" s="3" t="str">
        <f>'EE investment costs'!E432</f>
        <v>Light</v>
      </c>
      <c r="AC383" s="123">
        <f>'EE investment costs'!C432</f>
        <v>6.3</v>
      </c>
      <c r="AD383" s="22"/>
    </row>
    <row r="384" spans="2:30">
      <c r="B384" s="14" t="str">
        <f t="shared" ca="1" si="32"/>
        <v>INDTDEFFEM-63</v>
      </c>
      <c r="C384" s="15" t="str">
        <f t="shared" ca="1" si="37"/>
        <v>ITDEM</v>
      </c>
      <c r="D384" s="16">
        <f>'EE investment costs'!$F$15</f>
        <v>2016</v>
      </c>
      <c r="E384" s="14">
        <f>VLOOKUP(X384,'EE investment costs'!$D$56:$R$656,15,0)</f>
        <v>4.420255</v>
      </c>
      <c r="F384" s="17">
        <f ca="1">INDEX('EE investment costs'!$D$56:$R$656,MATCH(X384,'EE investment costs'!$D$56:$D$656,0),MATCH($V$8,'EE investment costs'!$D$56:$R$56,0))</f>
        <v>2171.3808594645357</v>
      </c>
      <c r="I384" s="18">
        <v>1</v>
      </c>
      <c r="J384" s="18">
        <v>1</v>
      </c>
      <c r="K384" s="14">
        <f t="shared" ca="1" si="35"/>
        <v>0</v>
      </c>
      <c r="M384" s="19" t="str">
        <f t="shared" ca="1" si="33"/>
        <v>INDTDEFFEM-63</v>
      </c>
      <c r="N384" s="23" t="str">
        <f t="shared" ca="1" si="34"/>
        <v>Wholesale and retail Saving Tech-Electric Motors 6.3y</v>
      </c>
      <c r="O384" s="23" t="s">
        <v>32</v>
      </c>
      <c r="P384" s="23" t="s">
        <v>33</v>
      </c>
      <c r="Q384" s="23"/>
      <c r="R384" s="23"/>
      <c r="S384" s="19" t="s">
        <v>34</v>
      </c>
      <c r="V384" s="16" t="str">
        <f t="shared" ca="1" si="36"/>
        <v>TD</v>
      </c>
      <c r="W384" s="14" t="str">
        <f t="shared" ca="1" si="36"/>
        <v>Wholesale and retail</v>
      </c>
      <c r="X384" s="3" t="str">
        <f>'EE investment costs'!D433</f>
        <v>EM-63</v>
      </c>
      <c r="Y384" s="3" t="str">
        <f>'EE investment costs'!E433</f>
        <v>Electric Motors</v>
      </c>
      <c r="AC384" s="123">
        <f>'EE investment costs'!C433</f>
        <v>6.3</v>
      </c>
      <c r="AD384" s="22"/>
    </row>
    <row r="385" spans="2:30">
      <c r="B385" s="14" t="str">
        <f t="shared" ca="1" si="32"/>
        <v>INDTDEFFTF-63</v>
      </c>
      <c r="C385" s="15" t="str">
        <f t="shared" ca="1" si="37"/>
        <v>ITDTF</v>
      </c>
      <c r="D385" s="16">
        <f>'EE investment costs'!$F$15</f>
        <v>2016</v>
      </c>
      <c r="E385" s="14">
        <f>VLOOKUP(X385,'EE investment costs'!$D$56:$R$656,15,0)</f>
        <v>16.916666666666664</v>
      </c>
      <c r="F385" s="17">
        <f ca="1">INDEX('EE investment costs'!$D$56:$R$656,MATCH(X385,'EE investment costs'!$D$56:$D$656,0),MATCH($V$8,'EE investment costs'!$D$56:$R$56,0))</f>
        <v>925.70373440047433</v>
      </c>
      <c r="I385" s="18">
        <v>1</v>
      </c>
      <c r="J385" s="18">
        <v>1</v>
      </c>
      <c r="K385" s="14">
        <f t="shared" ca="1" si="35"/>
        <v>3</v>
      </c>
      <c r="M385" s="19" t="str">
        <f t="shared" ca="1" si="33"/>
        <v>INDTDEFFTF-63</v>
      </c>
      <c r="N385" s="23" t="str">
        <f t="shared" ca="1" si="34"/>
        <v>Wholesale and retail Saving Tech-Haulage Tractors, Trucks, Fishing boats 6.3y</v>
      </c>
      <c r="O385" s="23" t="s">
        <v>32</v>
      </c>
      <c r="P385" s="23" t="s">
        <v>33</v>
      </c>
      <c r="Q385" s="23"/>
      <c r="R385" s="23"/>
      <c r="S385" s="19" t="s">
        <v>34</v>
      </c>
      <c r="V385" s="16" t="str">
        <f t="shared" ca="1" si="36"/>
        <v>TD</v>
      </c>
      <c r="W385" s="14" t="str">
        <f t="shared" ca="1" si="36"/>
        <v>Wholesale and retail</v>
      </c>
      <c r="X385" s="3" t="str">
        <f>'EE investment costs'!D434</f>
        <v>TF-63</v>
      </c>
      <c r="Y385" s="3" t="str">
        <f>'EE investment costs'!E434</f>
        <v>Haulage Tractors, Trucks, Fishing boats</v>
      </c>
      <c r="AC385" s="123">
        <f>'EE investment costs'!C434</f>
        <v>6.3</v>
      </c>
      <c r="AD385" s="22"/>
    </row>
    <row r="386" spans="2:30">
      <c r="B386" s="14" t="str">
        <f t="shared" ca="1" si="32"/>
        <v>INDTDEFFMT-64</v>
      </c>
      <c r="C386" s="15" t="str">
        <f t="shared" ca="1" si="37"/>
        <v>ITDMT</v>
      </c>
      <c r="D386" s="16">
        <f>'EE investment costs'!$F$15</f>
        <v>2016</v>
      </c>
      <c r="E386" s="14">
        <f>VLOOKUP(X386,'EE investment costs'!$D$56:$R$656,15,0)</f>
        <v>6.24</v>
      </c>
      <c r="F386" s="17">
        <f ca="1">INDEX('EE investment costs'!$D$56:$R$656,MATCH(X386,'EE investment costs'!$D$56:$D$656,0),MATCH($V$8,'EE investment costs'!$D$56:$R$56,0))</f>
        <v>909.22549391144526</v>
      </c>
      <c r="I386" s="18">
        <v>1</v>
      </c>
      <c r="J386" s="18">
        <v>1</v>
      </c>
      <c r="K386" s="14">
        <f t="shared" ca="1" si="35"/>
        <v>3</v>
      </c>
      <c r="M386" s="19" t="str">
        <f t="shared" ca="1" si="33"/>
        <v>INDTDEFFMT-64</v>
      </c>
      <c r="N386" s="23" t="str">
        <f t="shared" ca="1" si="34"/>
        <v>Wholesale and retail Saving Tech-Heat Medium Temp. up to 150C 6.4y</v>
      </c>
      <c r="O386" s="23" t="s">
        <v>32</v>
      </c>
      <c r="P386" s="23" t="s">
        <v>33</v>
      </c>
      <c r="Q386" s="23"/>
      <c r="R386" s="23"/>
      <c r="S386" s="19" t="s">
        <v>34</v>
      </c>
      <c r="V386" s="16" t="str">
        <f t="shared" ca="1" si="36"/>
        <v>TD</v>
      </c>
      <c r="W386" s="14" t="str">
        <f t="shared" ca="1" si="36"/>
        <v>Wholesale and retail</v>
      </c>
      <c r="X386" s="3" t="str">
        <f>'EE investment costs'!D435</f>
        <v>MT-64</v>
      </c>
      <c r="Y386" s="3" t="str">
        <f>'EE investment costs'!E435</f>
        <v>Heat Medium Temp. up to 150C</v>
      </c>
      <c r="AC386" s="123">
        <f>'EE investment costs'!C435</f>
        <v>6.4</v>
      </c>
      <c r="AD386" s="22"/>
    </row>
    <row r="387" spans="2:30">
      <c r="B387" s="14" t="str">
        <f t="shared" ca="1" si="32"/>
        <v>INDTDEFFHT-64</v>
      </c>
      <c r="C387" s="15" t="str">
        <f t="shared" ca="1" si="37"/>
        <v>ITDHT</v>
      </c>
      <c r="D387" s="16">
        <f>'EE investment costs'!$F$15</f>
        <v>2016</v>
      </c>
      <c r="E387" s="14">
        <f>VLOOKUP(X387,'EE investment costs'!$D$56:$R$656,15,0)</f>
        <v>4.992</v>
      </c>
      <c r="F387" s="17">
        <f ca="1">INDEX('EE investment costs'!$D$56:$R$656,MATCH(X387,'EE investment costs'!$D$56:$D$656,0),MATCH($V$8,'EE investment costs'!$D$56:$R$56,0))</f>
        <v>629.04135960447093</v>
      </c>
      <c r="I387" s="18">
        <v>1</v>
      </c>
      <c r="J387" s="18">
        <v>1</v>
      </c>
      <c r="K387" s="14">
        <f t="shared" ca="1" si="35"/>
        <v>6</v>
      </c>
      <c r="M387" s="19" t="str">
        <f t="shared" ca="1" si="33"/>
        <v>INDTDEFFHT-64</v>
      </c>
      <c r="N387" s="23" t="str">
        <f t="shared" ca="1" si="34"/>
        <v>Wholesale and retail Saving Tech-Heat High Temp. over 150C 6.4y</v>
      </c>
      <c r="O387" s="23" t="s">
        <v>32</v>
      </c>
      <c r="P387" s="23" t="s">
        <v>33</v>
      </c>
      <c r="Q387" s="23"/>
      <c r="R387" s="23"/>
      <c r="S387" s="19" t="s">
        <v>34</v>
      </c>
      <c r="V387" s="16" t="str">
        <f t="shared" ca="1" si="36"/>
        <v>TD</v>
      </c>
      <c r="W387" s="14" t="str">
        <f t="shared" ca="1" si="36"/>
        <v>Wholesale and retail</v>
      </c>
      <c r="X387" s="3" t="str">
        <f>'EE investment costs'!D436</f>
        <v>HT-64</v>
      </c>
      <c r="Y387" s="3" t="str">
        <f>'EE investment costs'!E436</f>
        <v>Heat High Temp. over 150C</v>
      </c>
      <c r="AC387" s="123">
        <f>'EE investment costs'!C436</f>
        <v>6.4</v>
      </c>
      <c r="AD387" s="22"/>
    </row>
    <row r="388" spans="2:30">
      <c r="B388" s="14" t="str">
        <f t="shared" ca="1" si="32"/>
        <v>INDTDEFFRH-64</v>
      </c>
      <c r="C388" s="15" t="str">
        <f t="shared" ca="1" si="37"/>
        <v>ITDRH</v>
      </c>
      <c r="D388" s="16">
        <f>'EE investment costs'!$F$15</f>
        <v>2016</v>
      </c>
      <c r="E388" s="14">
        <f>VLOOKUP(X388,'EE investment costs'!$D$56:$R$656,15,0)</f>
        <v>16.448000000000004</v>
      </c>
      <c r="F388" s="17">
        <f ca="1">INDEX('EE investment costs'!$D$56:$R$656,MATCH(X388,'EE investment costs'!$D$56:$D$656,0),MATCH($V$8,'EE investment costs'!$D$56:$R$56,0))</f>
        <v>1073.9520774830278</v>
      </c>
      <c r="I388" s="18">
        <v>1</v>
      </c>
      <c r="J388" s="18">
        <v>1</v>
      </c>
      <c r="K388" s="14">
        <f t="shared" ca="1" si="35"/>
        <v>2</v>
      </c>
      <c r="M388" s="19" t="str">
        <f t="shared" ca="1" si="33"/>
        <v>INDTDEFFRH-64</v>
      </c>
      <c r="N388" s="23" t="str">
        <f t="shared" ca="1" si="34"/>
        <v>Wholesale and retail Saving Tech-Heat Room Heat 6.4y</v>
      </c>
      <c r="O388" s="23" t="s">
        <v>32</v>
      </c>
      <c r="P388" s="23" t="s">
        <v>33</v>
      </c>
      <c r="Q388" s="23"/>
      <c r="R388" s="23"/>
      <c r="S388" s="19" t="s">
        <v>34</v>
      </c>
      <c r="V388" s="16" t="str">
        <f t="shared" ca="1" si="36"/>
        <v>TD</v>
      </c>
      <c r="W388" s="14" t="str">
        <f t="shared" ca="1" si="36"/>
        <v>Wholesale and retail</v>
      </c>
      <c r="X388" s="3" t="str">
        <f>'EE investment costs'!D437</f>
        <v>RH-64</v>
      </c>
      <c r="Y388" s="3" t="str">
        <f>'EE investment costs'!E437</f>
        <v>Heat Room Heat</v>
      </c>
      <c r="AC388" s="123">
        <f>'EE investment costs'!C437</f>
        <v>6.4</v>
      </c>
      <c r="AD388" s="22"/>
    </row>
    <row r="389" spans="2:30">
      <c r="B389" s="14" t="str">
        <f t="shared" ca="1" si="32"/>
        <v>INDTDEFFLA-64</v>
      </c>
      <c r="C389" s="15" t="str">
        <f t="shared" ca="1" si="37"/>
        <v>ITDLA</v>
      </c>
      <c r="D389" s="16">
        <f>'EE investment costs'!$F$15</f>
        <v>2016</v>
      </c>
      <c r="E389" s="14">
        <f>VLOOKUP(X389,'EE investment costs'!$D$56:$R$656,15,0)</f>
        <v>4.2228000000000003</v>
      </c>
      <c r="F389" s="17">
        <f ca="1">INDEX('EE investment costs'!$D$56:$R$656,MATCH(X389,'EE investment costs'!$D$56:$D$656,0),MATCH($V$8,'EE investment costs'!$D$56:$R$56,0))</f>
        <v>1939.7157617404368</v>
      </c>
      <c r="I389" s="18">
        <v>1</v>
      </c>
      <c r="J389" s="18">
        <v>1</v>
      </c>
      <c r="K389" s="14">
        <f t="shared" ca="1" si="35"/>
        <v>0</v>
      </c>
      <c r="M389" s="19" t="str">
        <f t="shared" ca="1" si="33"/>
        <v>INDTDEFFLA-64</v>
      </c>
      <c r="N389" s="23" t="str">
        <f t="shared" ca="1" si="34"/>
        <v>Wholesale and retail Saving Tech-Light 6.4y</v>
      </c>
      <c r="O389" s="23" t="s">
        <v>32</v>
      </c>
      <c r="P389" s="23" t="s">
        <v>33</v>
      </c>
      <c r="Q389" s="23"/>
      <c r="R389" s="23"/>
      <c r="S389" s="19" t="s">
        <v>34</v>
      </c>
      <c r="V389" s="16" t="str">
        <f t="shared" ca="1" si="36"/>
        <v>TD</v>
      </c>
      <c r="W389" s="14" t="str">
        <f t="shared" ca="1" si="36"/>
        <v>Wholesale and retail</v>
      </c>
      <c r="X389" s="3" t="str">
        <f>'EE investment costs'!D438</f>
        <v>LA-64</v>
      </c>
      <c r="Y389" s="3" t="str">
        <f>'EE investment costs'!E438</f>
        <v>Light</v>
      </c>
      <c r="AC389" s="123">
        <f>'EE investment costs'!C438</f>
        <v>6.4</v>
      </c>
      <c r="AD389" s="22"/>
    </row>
    <row r="390" spans="2:30">
      <c r="B390" s="14" t="str">
        <f t="shared" ca="1" si="32"/>
        <v>INDTDEFFEM-64</v>
      </c>
      <c r="C390" s="15" t="str">
        <f t="shared" ca="1" si="37"/>
        <v>ITDEM</v>
      </c>
      <c r="D390" s="16">
        <f>'EE investment costs'!$F$15</f>
        <v>2016</v>
      </c>
      <c r="E390" s="14">
        <f>VLOOKUP(X390,'EE investment costs'!$D$56:$R$656,15,0)</f>
        <v>4.4339399999999998</v>
      </c>
      <c r="F390" s="17">
        <f ca="1">INDEX('EE investment costs'!$D$56:$R$656,MATCH(X390,'EE investment costs'!$D$56:$D$656,0),MATCH($V$8,'EE investment costs'!$D$56:$R$56,0))</f>
        <v>2199.0675960834546</v>
      </c>
      <c r="I390" s="18">
        <v>1</v>
      </c>
      <c r="J390" s="18">
        <v>1</v>
      </c>
      <c r="K390" s="14">
        <f t="shared" ca="1" si="35"/>
        <v>0</v>
      </c>
      <c r="M390" s="19" t="str">
        <f t="shared" ca="1" si="33"/>
        <v>INDTDEFFEM-64</v>
      </c>
      <c r="N390" s="23" t="str">
        <f t="shared" ca="1" si="34"/>
        <v>Wholesale and retail Saving Tech-Electric Motors 6.4y</v>
      </c>
      <c r="O390" s="23" t="s">
        <v>32</v>
      </c>
      <c r="P390" s="23" t="s">
        <v>33</v>
      </c>
      <c r="Q390" s="23"/>
      <c r="R390" s="23"/>
      <c r="S390" s="19" t="s">
        <v>34</v>
      </c>
      <c r="V390" s="16" t="str">
        <f t="shared" ca="1" si="36"/>
        <v>TD</v>
      </c>
      <c r="W390" s="14" t="str">
        <f t="shared" ca="1" si="36"/>
        <v>Wholesale and retail</v>
      </c>
      <c r="X390" s="3" t="str">
        <f>'EE investment costs'!D439</f>
        <v>EM-64</v>
      </c>
      <c r="Y390" s="3" t="str">
        <f>'EE investment costs'!E439</f>
        <v>Electric Motors</v>
      </c>
      <c r="AC390" s="123">
        <f>'EE investment costs'!C439</f>
        <v>6.4</v>
      </c>
      <c r="AD390" s="22"/>
    </row>
    <row r="391" spans="2:30">
      <c r="B391" s="14" t="str">
        <f t="shared" ca="1" si="32"/>
        <v>INDTDEFFTF-64</v>
      </c>
      <c r="C391" s="15" t="str">
        <f t="shared" ca="1" si="37"/>
        <v>ITDTF</v>
      </c>
      <c r="D391" s="16">
        <f>'EE investment costs'!$F$15</f>
        <v>2016</v>
      </c>
      <c r="E391" s="14">
        <f>VLOOKUP(X391,'EE investment costs'!$D$56:$R$656,15,0)</f>
        <v>17</v>
      </c>
      <c r="F391" s="17">
        <f ca="1">INDEX('EE investment costs'!$D$56:$R$656,MATCH(X391,'EE investment costs'!$D$56:$D$656,0),MATCH($V$8,'EE investment costs'!$D$56:$R$56,0))</f>
        <v>940.39744447032331</v>
      </c>
      <c r="I391" s="18">
        <v>1</v>
      </c>
      <c r="J391" s="18">
        <v>1</v>
      </c>
      <c r="K391" s="14">
        <f t="shared" ca="1" si="35"/>
        <v>3</v>
      </c>
      <c r="M391" s="19" t="str">
        <f t="shared" ca="1" si="33"/>
        <v>INDTDEFFTF-64</v>
      </c>
      <c r="N391" s="23" t="str">
        <f t="shared" ca="1" si="34"/>
        <v>Wholesale and retail Saving Tech-Haulage Tractors, Trucks, Fishing boats 6.4y</v>
      </c>
      <c r="O391" s="23" t="s">
        <v>32</v>
      </c>
      <c r="P391" s="23" t="s">
        <v>33</v>
      </c>
      <c r="Q391" s="23"/>
      <c r="R391" s="23"/>
      <c r="S391" s="19" t="s">
        <v>34</v>
      </c>
      <c r="V391" s="16" t="str">
        <f t="shared" ca="1" si="36"/>
        <v>TD</v>
      </c>
      <c r="W391" s="14" t="str">
        <f t="shared" ca="1" si="36"/>
        <v>Wholesale and retail</v>
      </c>
      <c r="X391" s="3" t="str">
        <f>'EE investment costs'!D440</f>
        <v>TF-64</v>
      </c>
      <c r="Y391" s="3" t="str">
        <f>'EE investment costs'!E440</f>
        <v>Haulage Tractors, Trucks, Fishing boats</v>
      </c>
      <c r="AC391" s="123">
        <f>'EE investment costs'!C440</f>
        <v>6.4</v>
      </c>
      <c r="AD391" s="22"/>
    </row>
    <row r="392" spans="2:30">
      <c r="B392" s="14" t="str">
        <f t="shared" ref="B392:B455" ca="1" si="38">M392</f>
        <v>INDTDEFFMT-65</v>
      </c>
      <c r="C392" s="15" t="str">
        <f t="shared" ca="1" si="37"/>
        <v>ITDMT</v>
      </c>
      <c r="D392" s="16">
        <f>'EE investment costs'!$F$15</f>
        <v>2016</v>
      </c>
      <c r="E392" s="14">
        <f>VLOOKUP(X392,'EE investment costs'!$D$56:$R$656,15,0)</f>
        <v>6.25</v>
      </c>
      <c r="F392" s="17">
        <f ca="1">INDEX('EE investment costs'!$D$56:$R$656,MATCH(X392,'EE investment costs'!$D$56:$D$656,0),MATCH($V$8,'EE investment costs'!$D$56:$R$56,0))</f>
        <v>921.51688043528259</v>
      </c>
      <c r="I392" s="18">
        <v>1</v>
      </c>
      <c r="J392" s="18">
        <v>1</v>
      </c>
      <c r="K392" s="14">
        <f t="shared" ca="1" si="35"/>
        <v>3</v>
      </c>
      <c r="M392" s="19" t="str">
        <f t="shared" ref="M392:M455" ca="1" si="39">CONCATENATE("IND",$V$8,"EFF",$X392)</f>
        <v>INDTDEFFMT-65</v>
      </c>
      <c r="N392" s="23" t="str">
        <f t="shared" ca="1" si="34"/>
        <v>Wholesale and retail Saving Tech-Heat Medium Temp. up to 150C 6.5y</v>
      </c>
      <c r="O392" s="23" t="s">
        <v>32</v>
      </c>
      <c r="P392" s="23" t="s">
        <v>33</v>
      </c>
      <c r="Q392" s="23"/>
      <c r="R392" s="23"/>
      <c r="S392" s="19" t="s">
        <v>34</v>
      </c>
      <c r="V392" s="16" t="str">
        <f t="shared" ca="1" si="36"/>
        <v>TD</v>
      </c>
      <c r="W392" s="14" t="str">
        <f t="shared" ca="1" si="36"/>
        <v>Wholesale and retail</v>
      </c>
      <c r="X392" s="3" t="str">
        <f>'EE investment costs'!D441</f>
        <v>MT-65</v>
      </c>
      <c r="Y392" s="3" t="str">
        <f>'EE investment costs'!E441</f>
        <v>Heat Medium Temp. up to 150C</v>
      </c>
      <c r="AC392" s="123">
        <f>'EE investment costs'!C441</f>
        <v>6.5</v>
      </c>
      <c r="AD392" s="22"/>
    </row>
    <row r="393" spans="2:30">
      <c r="B393" s="14" t="str">
        <f t="shared" ca="1" si="38"/>
        <v>INDTDEFFHT-65</v>
      </c>
      <c r="C393" s="15" t="str">
        <f t="shared" ca="1" si="37"/>
        <v>ITDHT</v>
      </c>
      <c r="D393" s="16">
        <f>'EE investment costs'!$F$15</f>
        <v>2016</v>
      </c>
      <c r="E393" s="14">
        <f>VLOOKUP(X393,'EE investment costs'!$D$56:$R$656,15,0)</f>
        <v>5</v>
      </c>
      <c r="F393" s="17">
        <f ca="1">INDEX('EE investment costs'!$D$56:$R$656,MATCH(X393,'EE investment costs'!$D$56:$D$656,0),MATCH($V$8,'EE investment costs'!$D$56:$R$56,0))</f>
        <v>635.4257206251142</v>
      </c>
      <c r="I393" s="18">
        <v>1</v>
      </c>
      <c r="J393" s="18">
        <v>1</v>
      </c>
      <c r="K393" s="14">
        <f t="shared" ca="1" si="35"/>
        <v>6</v>
      </c>
      <c r="M393" s="19" t="str">
        <f t="shared" ca="1" si="39"/>
        <v>INDTDEFFHT-65</v>
      </c>
      <c r="N393" s="23" t="str">
        <f t="shared" ref="N393:N456" ca="1" si="40">$W$8&amp;" Saving Tech"&amp;"-"&amp;$Y393&amp;" "&amp;AC393&amp;"y"</f>
        <v>Wholesale and retail Saving Tech-Heat High Temp. over 150C 6.5y</v>
      </c>
      <c r="O393" s="23" t="s">
        <v>32</v>
      </c>
      <c r="P393" s="23" t="s">
        <v>33</v>
      </c>
      <c r="Q393" s="23"/>
      <c r="R393" s="23"/>
      <c r="S393" s="19" t="s">
        <v>34</v>
      </c>
      <c r="V393" s="16" t="str">
        <f t="shared" ca="1" si="36"/>
        <v>TD</v>
      </c>
      <c r="W393" s="14" t="str">
        <f t="shared" ca="1" si="36"/>
        <v>Wholesale and retail</v>
      </c>
      <c r="X393" s="3" t="str">
        <f>'EE investment costs'!D442</f>
        <v>HT-65</v>
      </c>
      <c r="Y393" s="3" t="str">
        <f>'EE investment costs'!E442</f>
        <v>Heat High Temp. over 150C</v>
      </c>
      <c r="AC393" s="123">
        <f>'EE investment costs'!C442</f>
        <v>6.5</v>
      </c>
      <c r="AD393" s="22"/>
    </row>
    <row r="394" spans="2:30">
      <c r="B394" s="14" t="str">
        <f t="shared" ca="1" si="38"/>
        <v>INDTDEFFRH-65</v>
      </c>
      <c r="C394" s="15" t="str">
        <f t="shared" ca="1" si="37"/>
        <v>ITDRH</v>
      </c>
      <c r="D394" s="16">
        <f>'EE investment costs'!$F$15</f>
        <v>2016</v>
      </c>
      <c r="E394" s="14">
        <f>VLOOKUP(X394,'EE investment costs'!$D$56:$R$656,15,0)</f>
        <v>16.466666666666669</v>
      </c>
      <c r="F394" s="17">
        <f ca="1">INDEX('EE investment costs'!$D$56:$R$656,MATCH(X394,'EE investment costs'!$D$56:$D$656,0),MATCH($V$8,'EE investment costs'!$D$56:$R$56,0))</f>
        <v>1110.9849077410631</v>
      </c>
      <c r="I394" s="18">
        <v>1</v>
      </c>
      <c r="J394" s="18">
        <v>1</v>
      </c>
      <c r="K394" s="14">
        <f t="shared" ref="K394:K457" ca="1" si="41">IF(F394&lt;500,1,0)+IF(F394&lt;600,1,0)+IF(F394&lt;700,1,0)+IF(F394&lt;800,1,0)+IF(F394&lt;900,1,0)+IF(F394&lt;1000,1,0)+IF(F394&lt;1100,1,0)+IF(F394&lt;1200,1,0)</f>
        <v>1</v>
      </c>
      <c r="M394" s="19" t="str">
        <f t="shared" ca="1" si="39"/>
        <v>INDTDEFFRH-65</v>
      </c>
      <c r="N394" s="23" t="str">
        <f t="shared" ca="1" si="40"/>
        <v>Wholesale and retail Saving Tech-Heat Room Heat 6.5y</v>
      </c>
      <c r="O394" s="23" t="s">
        <v>32</v>
      </c>
      <c r="P394" s="23" t="s">
        <v>33</v>
      </c>
      <c r="Q394" s="23"/>
      <c r="R394" s="23"/>
      <c r="S394" s="19" t="s">
        <v>34</v>
      </c>
      <c r="V394" s="16" t="str">
        <f t="shared" ref="V394:W457" ca="1" si="42">V393</f>
        <v>TD</v>
      </c>
      <c r="W394" s="14" t="str">
        <f t="shared" ca="1" si="42"/>
        <v>Wholesale and retail</v>
      </c>
      <c r="X394" s="3" t="str">
        <f>'EE investment costs'!D443</f>
        <v>RH-65</v>
      </c>
      <c r="Y394" s="3" t="str">
        <f>'EE investment costs'!E443</f>
        <v>Heat Room Heat</v>
      </c>
      <c r="AC394" s="123">
        <f>'EE investment costs'!C443</f>
        <v>6.5</v>
      </c>
      <c r="AD394" s="22"/>
    </row>
    <row r="395" spans="2:30">
      <c r="B395" s="14" t="str">
        <f t="shared" ca="1" si="38"/>
        <v>INDTDEFFLA-65</v>
      </c>
      <c r="C395" s="15" t="str">
        <f t="shared" ca="1" si="37"/>
        <v>ITDLA</v>
      </c>
      <c r="D395" s="16">
        <f>'EE investment costs'!$F$15</f>
        <v>2016</v>
      </c>
      <c r="E395" s="14">
        <f>VLOOKUP(X395,'EE investment costs'!$D$56:$R$656,15,0)</f>
        <v>4.2358333333333338</v>
      </c>
      <c r="F395" s="17">
        <f ca="1">INDEX('EE investment costs'!$D$56:$R$656,MATCH(X395,'EE investment costs'!$D$56:$D$656,0),MATCH($V$8,'EE investment costs'!$D$56:$R$56,0))</f>
        <v>1955.0937952370487</v>
      </c>
      <c r="I395" s="18">
        <v>1</v>
      </c>
      <c r="J395" s="18">
        <v>1</v>
      </c>
      <c r="K395" s="14">
        <f t="shared" ca="1" si="41"/>
        <v>0</v>
      </c>
      <c r="M395" s="19" t="str">
        <f t="shared" ca="1" si="39"/>
        <v>INDTDEFFLA-65</v>
      </c>
      <c r="N395" s="23" t="str">
        <f t="shared" ca="1" si="40"/>
        <v>Wholesale and retail Saving Tech-Light 6.5y</v>
      </c>
      <c r="O395" s="23" t="s">
        <v>32</v>
      </c>
      <c r="P395" s="23" t="s">
        <v>33</v>
      </c>
      <c r="Q395" s="23"/>
      <c r="R395" s="23"/>
      <c r="S395" s="19" t="s">
        <v>34</v>
      </c>
      <c r="V395" s="16" t="str">
        <f t="shared" ca="1" si="42"/>
        <v>TD</v>
      </c>
      <c r="W395" s="14" t="str">
        <f t="shared" ca="1" si="42"/>
        <v>Wholesale and retail</v>
      </c>
      <c r="X395" s="3" t="str">
        <f>'EE investment costs'!D444</f>
        <v>LA-65</v>
      </c>
      <c r="Y395" s="3" t="str">
        <f>'EE investment costs'!E444</f>
        <v>Light</v>
      </c>
      <c r="AC395" s="123">
        <f>'EE investment costs'!C444</f>
        <v>6.5</v>
      </c>
      <c r="AD395" s="22"/>
    </row>
    <row r="396" spans="2:30">
      <c r="B396" s="14" t="str">
        <f t="shared" ca="1" si="38"/>
        <v>INDTDEFFEM-65</v>
      </c>
      <c r="C396" s="15" t="str">
        <f t="shared" ca="1" si="37"/>
        <v>ITDEM</v>
      </c>
      <c r="D396" s="16">
        <f>'EE investment costs'!$F$15</f>
        <v>2016</v>
      </c>
      <c r="E396" s="14">
        <f>VLOOKUP(X396,'EE investment costs'!$D$56:$R$656,15,0)</f>
        <v>4.4476250000000004</v>
      </c>
      <c r="F396" s="17">
        <f ca="1">INDEX('EE investment costs'!$D$56:$R$656,MATCH(X396,'EE investment costs'!$D$56:$D$656,0),MATCH($V$8,'EE investment costs'!$D$56:$R$56,0))</f>
        <v>2226.7543327023732</v>
      </c>
      <c r="I396" s="18">
        <v>1</v>
      </c>
      <c r="J396" s="18">
        <v>1</v>
      </c>
      <c r="K396" s="14">
        <f t="shared" ca="1" si="41"/>
        <v>0</v>
      </c>
      <c r="M396" s="19" t="str">
        <f t="shared" ca="1" si="39"/>
        <v>INDTDEFFEM-65</v>
      </c>
      <c r="N396" s="23" t="str">
        <f t="shared" ca="1" si="40"/>
        <v>Wholesale and retail Saving Tech-Electric Motors 6.5y</v>
      </c>
      <c r="O396" s="23" t="s">
        <v>32</v>
      </c>
      <c r="P396" s="23" t="s">
        <v>33</v>
      </c>
      <c r="Q396" s="23"/>
      <c r="R396" s="23"/>
      <c r="S396" s="19" t="s">
        <v>34</v>
      </c>
      <c r="V396" s="16" t="str">
        <f t="shared" ca="1" si="42"/>
        <v>TD</v>
      </c>
      <c r="W396" s="14" t="str">
        <f t="shared" ca="1" si="42"/>
        <v>Wholesale and retail</v>
      </c>
      <c r="X396" s="3" t="str">
        <f>'EE investment costs'!D445</f>
        <v>EM-65</v>
      </c>
      <c r="Y396" s="3" t="str">
        <f>'EE investment costs'!E445</f>
        <v>Electric Motors</v>
      </c>
      <c r="AC396" s="123">
        <f>'EE investment costs'!C445</f>
        <v>6.5</v>
      </c>
      <c r="AD396" s="22"/>
    </row>
    <row r="397" spans="2:30">
      <c r="B397" s="14" t="str">
        <f t="shared" ca="1" si="38"/>
        <v>INDTDEFFTF-65</v>
      </c>
      <c r="C397" s="15" t="str">
        <f t="shared" ca="1" si="37"/>
        <v>ITDTF</v>
      </c>
      <c r="D397" s="16">
        <f>'EE investment costs'!$F$15</f>
        <v>2016</v>
      </c>
      <c r="E397" s="14">
        <f>VLOOKUP(X397,'EE investment costs'!$D$56:$R$656,15,0)</f>
        <v>17.083333333333332</v>
      </c>
      <c r="F397" s="17">
        <f ca="1">INDEX('EE investment costs'!$D$56:$R$656,MATCH(X397,'EE investment costs'!$D$56:$D$656,0),MATCH($V$8,'EE investment costs'!$D$56:$R$56,0))</f>
        <v>955.09115454017206</v>
      </c>
      <c r="I397" s="18">
        <v>1</v>
      </c>
      <c r="J397" s="18">
        <v>1</v>
      </c>
      <c r="K397" s="14">
        <f t="shared" ca="1" si="41"/>
        <v>3</v>
      </c>
      <c r="M397" s="19" t="str">
        <f t="shared" ca="1" si="39"/>
        <v>INDTDEFFTF-65</v>
      </c>
      <c r="N397" s="23" t="str">
        <f t="shared" ca="1" si="40"/>
        <v>Wholesale and retail Saving Tech-Haulage Tractors, Trucks, Fishing boats 6.5y</v>
      </c>
      <c r="O397" s="23" t="s">
        <v>32</v>
      </c>
      <c r="P397" s="23" t="s">
        <v>33</v>
      </c>
      <c r="Q397" s="23"/>
      <c r="R397" s="23"/>
      <c r="S397" s="19" t="s">
        <v>34</v>
      </c>
      <c r="V397" s="16" t="str">
        <f t="shared" ca="1" si="42"/>
        <v>TD</v>
      </c>
      <c r="W397" s="14" t="str">
        <f t="shared" ca="1" si="42"/>
        <v>Wholesale and retail</v>
      </c>
      <c r="X397" s="3" t="str">
        <f>'EE investment costs'!D446</f>
        <v>TF-65</v>
      </c>
      <c r="Y397" s="3" t="str">
        <f>'EE investment costs'!E446</f>
        <v>Haulage Tractors, Trucks, Fishing boats</v>
      </c>
      <c r="AC397" s="123">
        <f>'EE investment costs'!C446</f>
        <v>6.5</v>
      </c>
      <c r="AD397" s="22"/>
    </row>
    <row r="398" spans="2:30">
      <c r="B398" s="14" t="str">
        <f t="shared" ca="1" si="38"/>
        <v>INDTDEFFMT-66</v>
      </c>
      <c r="C398" s="15" t="str">
        <f t="shared" ca="1" si="37"/>
        <v>ITDMT</v>
      </c>
      <c r="D398" s="16">
        <f>'EE investment costs'!$F$15</f>
        <v>2016</v>
      </c>
      <c r="E398" s="14">
        <f>VLOOKUP(X398,'EE investment costs'!$D$56:$R$656,15,0)</f>
        <v>6.26</v>
      </c>
      <c r="F398" s="17">
        <f ca="1">INDEX('EE investment costs'!$D$56:$R$656,MATCH(X398,'EE investment costs'!$D$56:$D$656,0),MATCH($V$8,'EE investment costs'!$D$56:$R$56,0))</f>
        <v>933.80826695911981</v>
      </c>
      <c r="I398" s="18">
        <v>1</v>
      </c>
      <c r="J398" s="18">
        <v>1</v>
      </c>
      <c r="K398" s="14">
        <f t="shared" ca="1" si="41"/>
        <v>3</v>
      </c>
      <c r="M398" s="19" t="str">
        <f t="shared" ca="1" si="39"/>
        <v>INDTDEFFMT-66</v>
      </c>
      <c r="N398" s="23" t="str">
        <f t="shared" ca="1" si="40"/>
        <v>Wholesale and retail Saving Tech-Heat Medium Temp. up to 150C 6.6y</v>
      </c>
      <c r="O398" s="23" t="s">
        <v>32</v>
      </c>
      <c r="P398" s="23" t="s">
        <v>33</v>
      </c>
      <c r="Q398" s="23"/>
      <c r="R398" s="23"/>
      <c r="S398" s="19" t="s">
        <v>34</v>
      </c>
      <c r="V398" s="16" t="str">
        <f t="shared" ca="1" si="42"/>
        <v>TD</v>
      </c>
      <c r="W398" s="14" t="str">
        <f t="shared" ca="1" si="42"/>
        <v>Wholesale and retail</v>
      </c>
      <c r="X398" s="3" t="str">
        <f>'EE investment costs'!D447</f>
        <v>MT-66</v>
      </c>
      <c r="Y398" s="3" t="str">
        <f>'EE investment costs'!E447</f>
        <v>Heat Medium Temp. up to 150C</v>
      </c>
      <c r="AC398" s="123">
        <f>'EE investment costs'!C447</f>
        <v>6.6</v>
      </c>
      <c r="AD398" s="22"/>
    </row>
    <row r="399" spans="2:30">
      <c r="B399" s="14" t="str">
        <f t="shared" ca="1" si="38"/>
        <v>INDTDEFFHT-66</v>
      </c>
      <c r="C399" s="15" t="str">
        <f t="shared" ca="1" si="37"/>
        <v>ITDHT</v>
      </c>
      <c r="D399" s="16">
        <f>'EE investment costs'!$F$15</f>
        <v>2016</v>
      </c>
      <c r="E399" s="14">
        <f>VLOOKUP(X399,'EE investment costs'!$D$56:$R$656,15,0)</f>
        <v>5.008</v>
      </c>
      <c r="F399" s="17">
        <f ca="1">INDEX('EE investment costs'!$D$56:$R$656,MATCH(X399,'EE investment costs'!$D$56:$D$656,0),MATCH($V$8,'EE investment costs'!$D$56:$R$56,0))</f>
        <v>641.81008164575769</v>
      </c>
      <c r="I399" s="18">
        <v>1</v>
      </c>
      <c r="J399" s="18">
        <v>1</v>
      </c>
      <c r="K399" s="14">
        <f t="shared" ca="1" si="41"/>
        <v>6</v>
      </c>
      <c r="M399" s="19" t="str">
        <f t="shared" ca="1" si="39"/>
        <v>INDTDEFFHT-66</v>
      </c>
      <c r="N399" s="23" t="str">
        <f t="shared" ca="1" si="40"/>
        <v>Wholesale and retail Saving Tech-Heat High Temp. over 150C 6.6y</v>
      </c>
      <c r="O399" s="23" t="s">
        <v>32</v>
      </c>
      <c r="P399" s="23" t="s">
        <v>33</v>
      </c>
      <c r="Q399" s="23"/>
      <c r="R399" s="23"/>
      <c r="S399" s="19" t="s">
        <v>34</v>
      </c>
      <c r="V399" s="16" t="str">
        <f t="shared" ca="1" si="42"/>
        <v>TD</v>
      </c>
      <c r="W399" s="14" t="str">
        <f t="shared" ca="1" si="42"/>
        <v>Wholesale and retail</v>
      </c>
      <c r="X399" s="3" t="str">
        <f>'EE investment costs'!D448</f>
        <v>HT-66</v>
      </c>
      <c r="Y399" s="3" t="str">
        <f>'EE investment costs'!E448</f>
        <v>Heat High Temp. over 150C</v>
      </c>
      <c r="AC399" s="123">
        <f>'EE investment costs'!C448</f>
        <v>6.6</v>
      </c>
      <c r="AD399" s="22"/>
    </row>
    <row r="400" spans="2:30">
      <c r="B400" s="14" t="str">
        <f t="shared" ca="1" si="38"/>
        <v>INDTDEFFRH-66</v>
      </c>
      <c r="C400" s="15" t="str">
        <f t="shared" ca="1" si="37"/>
        <v>ITDRH</v>
      </c>
      <c r="D400" s="16">
        <f>'EE investment costs'!$F$15</f>
        <v>2016</v>
      </c>
      <c r="E400" s="14">
        <f>VLOOKUP(X400,'EE investment costs'!$D$56:$R$656,15,0)</f>
        <v>16.485333333333337</v>
      </c>
      <c r="F400" s="17">
        <f ca="1">INDEX('EE investment costs'!$D$56:$R$656,MATCH(X400,'EE investment costs'!$D$56:$D$656,0),MATCH($V$8,'EE investment costs'!$D$56:$R$56,0))</f>
        <v>1148.0177379990985</v>
      </c>
      <c r="I400" s="18">
        <v>1</v>
      </c>
      <c r="J400" s="18">
        <v>1</v>
      </c>
      <c r="K400" s="14">
        <f t="shared" ca="1" si="41"/>
        <v>1</v>
      </c>
      <c r="M400" s="19" t="str">
        <f t="shared" ca="1" si="39"/>
        <v>INDTDEFFRH-66</v>
      </c>
      <c r="N400" s="23" t="str">
        <f t="shared" ca="1" si="40"/>
        <v>Wholesale and retail Saving Tech-Heat Room Heat 6.6y</v>
      </c>
      <c r="O400" s="23" t="s">
        <v>32</v>
      </c>
      <c r="P400" s="23" t="s">
        <v>33</v>
      </c>
      <c r="Q400" s="23"/>
      <c r="R400" s="23"/>
      <c r="S400" s="19" t="s">
        <v>34</v>
      </c>
      <c r="V400" s="16" t="str">
        <f t="shared" ca="1" si="42"/>
        <v>TD</v>
      </c>
      <c r="W400" s="14" t="str">
        <f t="shared" ca="1" si="42"/>
        <v>Wholesale and retail</v>
      </c>
      <c r="X400" s="3" t="str">
        <f>'EE investment costs'!D449</f>
        <v>RH-66</v>
      </c>
      <c r="Y400" s="3" t="str">
        <f>'EE investment costs'!E449</f>
        <v>Heat Room Heat</v>
      </c>
      <c r="AC400" s="123">
        <f>'EE investment costs'!C449</f>
        <v>6.6</v>
      </c>
      <c r="AD400" s="22"/>
    </row>
    <row r="401" spans="2:30">
      <c r="B401" s="14" t="str">
        <f t="shared" ca="1" si="38"/>
        <v>INDTDEFFLA-66</v>
      </c>
      <c r="C401" s="15" t="str">
        <f t="shared" ca="1" si="37"/>
        <v>ITDLA</v>
      </c>
      <c r="D401" s="16">
        <f>'EE investment costs'!$F$15</f>
        <v>2016</v>
      </c>
      <c r="E401" s="14">
        <f>VLOOKUP(X401,'EE investment costs'!$D$56:$R$656,15,0)</f>
        <v>4.2488666666666672</v>
      </c>
      <c r="F401" s="17">
        <f ca="1">INDEX('EE investment costs'!$D$56:$R$656,MATCH(X401,'EE investment costs'!$D$56:$D$656,0),MATCH($V$8,'EE investment costs'!$D$56:$R$56,0))</f>
        <v>1970.4718287336609</v>
      </c>
      <c r="I401" s="18">
        <v>1</v>
      </c>
      <c r="J401" s="18">
        <v>1</v>
      </c>
      <c r="K401" s="14">
        <f t="shared" ca="1" si="41"/>
        <v>0</v>
      </c>
      <c r="M401" s="19" t="str">
        <f t="shared" ca="1" si="39"/>
        <v>INDTDEFFLA-66</v>
      </c>
      <c r="N401" s="23" t="str">
        <f t="shared" ca="1" si="40"/>
        <v>Wholesale and retail Saving Tech-Light 6.6y</v>
      </c>
      <c r="O401" s="23" t="s">
        <v>32</v>
      </c>
      <c r="P401" s="23" t="s">
        <v>33</v>
      </c>
      <c r="Q401" s="23"/>
      <c r="R401" s="23"/>
      <c r="S401" s="19" t="s">
        <v>34</v>
      </c>
      <c r="V401" s="16" t="str">
        <f t="shared" ca="1" si="42"/>
        <v>TD</v>
      </c>
      <c r="W401" s="14" t="str">
        <f t="shared" ca="1" si="42"/>
        <v>Wholesale and retail</v>
      </c>
      <c r="X401" s="3" t="str">
        <f>'EE investment costs'!D450</f>
        <v>LA-66</v>
      </c>
      <c r="Y401" s="3" t="str">
        <f>'EE investment costs'!E450</f>
        <v>Light</v>
      </c>
      <c r="AC401" s="123">
        <f>'EE investment costs'!C450</f>
        <v>6.6</v>
      </c>
      <c r="AD401" s="22"/>
    </row>
    <row r="402" spans="2:30">
      <c r="B402" s="14" t="str">
        <f t="shared" ca="1" si="38"/>
        <v>INDTDEFFEM-66</v>
      </c>
      <c r="C402" s="15" t="str">
        <f t="shared" ca="1" si="37"/>
        <v>ITDEM</v>
      </c>
      <c r="D402" s="16">
        <f>'EE investment costs'!$F$15</f>
        <v>2016</v>
      </c>
      <c r="E402" s="14">
        <f>VLOOKUP(X402,'EE investment costs'!$D$56:$R$656,15,0)</f>
        <v>4.4613100000000001</v>
      </c>
      <c r="F402" s="17">
        <f ca="1">INDEX('EE investment costs'!$D$56:$R$656,MATCH(X402,'EE investment costs'!$D$56:$D$656,0),MATCH($V$8,'EE investment costs'!$D$56:$R$56,0))</f>
        <v>2254.4410693212922</v>
      </c>
      <c r="I402" s="18">
        <v>1</v>
      </c>
      <c r="J402" s="18">
        <v>1</v>
      </c>
      <c r="K402" s="14">
        <f t="shared" ca="1" si="41"/>
        <v>0</v>
      </c>
      <c r="M402" s="19" t="str">
        <f t="shared" ca="1" si="39"/>
        <v>INDTDEFFEM-66</v>
      </c>
      <c r="N402" s="23" t="str">
        <f t="shared" ca="1" si="40"/>
        <v>Wholesale and retail Saving Tech-Electric Motors 6.6y</v>
      </c>
      <c r="O402" s="23" t="s">
        <v>32</v>
      </c>
      <c r="P402" s="23" t="s">
        <v>33</v>
      </c>
      <c r="Q402" s="23"/>
      <c r="R402" s="23"/>
      <c r="S402" s="19" t="s">
        <v>34</v>
      </c>
      <c r="V402" s="16" t="str">
        <f t="shared" ca="1" si="42"/>
        <v>TD</v>
      </c>
      <c r="W402" s="14" t="str">
        <f t="shared" ca="1" si="42"/>
        <v>Wholesale and retail</v>
      </c>
      <c r="X402" s="3" t="str">
        <f>'EE investment costs'!D451</f>
        <v>EM-66</v>
      </c>
      <c r="Y402" s="3" t="str">
        <f>'EE investment costs'!E451</f>
        <v>Electric Motors</v>
      </c>
      <c r="AC402" s="123">
        <f>'EE investment costs'!C451</f>
        <v>6.6</v>
      </c>
      <c r="AD402" s="22"/>
    </row>
    <row r="403" spans="2:30">
      <c r="B403" s="14" t="str">
        <f t="shared" ca="1" si="38"/>
        <v>INDTDEFFTF-66</v>
      </c>
      <c r="C403" s="15" t="str">
        <f t="shared" ca="1" si="37"/>
        <v>ITDTF</v>
      </c>
      <c r="D403" s="16">
        <f>'EE investment costs'!$F$15</f>
        <v>2016</v>
      </c>
      <c r="E403" s="14">
        <f>VLOOKUP(X403,'EE investment costs'!$D$56:$R$656,15,0)</f>
        <v>17.166666666666664</v>
      </c>
      <c r="F403" s="17">
        <f ca="1">INDEX('EE investment costs'!$D$56:$R$656,MATCH(X403,'EE investment costs'!$D$56:$D$656,0),MATCH($V$8,'EE investment costs'!$D$56:$R$56,0))</f>
        <v>969.7848646100208</v>
      </c>
      <c r="I403" s="18">
        <v>1</v>
      </c>
      <c r="J403" s="18">
        <v>1</v>
      </c>
      <c r="K403" s="14">
        <f t="shared" ca="1" si="41"/>
        <v>3</v>
      </c>
      <c r="M403" s="19" t="str">
        <f t="shared" ca="1" si="39"/>
        <v>INDTDEFFTF-66</v>
      </c>
      <c r="N403" s="23" t="str">
        <f t="shared" ca="1" si="40"/>
        <v>Wholesale and retail Saving Tech-Haulage Tractors, Trucks, Fishing boats 6.6y</v>
      </c>
      <c r="O403" s="23" t="s">
        <v>32</v>
      </c>
      <c r="P403" s="23" t="s">
        <v>33</v>
      </c>
      <c r="Q403" s="23"/>
      <c r="R403" s="23"/>
      <c r="S403" s="19" t="s">
        <v>34</v>
      </c>
      <c r="V403" s="16" t="str">
        <f t="shared" ca="1" si="42"/>
        <v>TD</v>
      </c>
      <c r="W403" s="14" t="str">
        <f t="shared" ca="1" si="42"/>
        <v>Wholesale and retail</v>
      </c>
      <c r="X403" s="3" t="str">
        <f>'EE investment costs'!D452</f>
        <v>TF-66</v>
      </c>
      <c r="Y403" s="3" t="str">
        <f>'EE investment costs'!E452</f>
        <v>Haulage Tractors, Trucks, Fishing boats</v>
      </c>
      <c r="AC403" s="123">
        <f>'EE investment costs'!C452</f>
        <v>6.6</v>
      </c>
      <c r="AD403" s="22"/>
    </row>
    <row r="404" spans="2:30">
      <c r="B404" s="14" t="str">
        <f t="shared" ca="1" si="38"/>
        <v>INDTDEFFMT-67</v>
      </c>
      <c r="C404" s="15" t="str">
        <f t="shared" ca="1" si="37"/>
        <v>ITDMT</v>
      </c>
      <c r="D404" s="16">
        <f>'EE investment costs'!$F$15</f>
        <v>2016</v>
      </c>
      <c r="E404" s="14">
        <f>VLOOKUP(X404,'EE investment costs'!$D$56:$R$656,15,0)</f>
        <v>6.27</v>
      </c>
      <c r="F404" s="17">
        <f ca="1">INDEX('EE investment costs'!$D$56:$R$656,MATCH(X404,'EE investment costs'!$D$56:$D$656,0),MATCH($V$8,'EE investment costs'!$D$56:$R$56,0))</f>
        <v>946.09965348295725</v>
      </c>
      <c r="I404" s="18">
        <v>1</v>
      </c>
      <c r="J404" s="18">
        <v>1</v>
      </c>
      <c r="K404" s="14">
        <f t="shared" ca="1" si="41"/>
        <v>3</v>
      </c>
      <c r="M404" s="19" t="str">
        <f t="shared" ca="1" si="39"/>
        <v>INDTDEFFMT-67</v>
      </c>
      <c r="N404" s="23" t="str">
        <f t="shared" ca="1" si="40"/>
        <v>Wholesale and retail Saving Tech-Heat Medium Temp. up to 150C 6.7y</v>
      </c>
      <c r="O404" s="23" t="s">
        <v>32</v>
      </c>
      <c r="P404" s="23" t="s">
        <v>33</v>
      </c>
      <c r="Q404" s="23"/>
      <c r="R404" s="23"/>
      <c r="S404" s="19" t="s">
        <v>34</v>
      </c>
      <c r="V404" s="16" t="str">
        <f t="shared" ca="1" si="42"/>
        <v>TD</v>
      </c>
      <c r="W404" s="14" t="str">
        <f t="shared" ca="1" si="42"/>
        <v>Wholesale and retail</v>
      </c>
      <c r="X404" s="3" t="str">
        <f>'EE investment costs'!D453</f>
        <v>MT-67</v>
      </c>
      <c r="Y404" s="3" t="str">
        <f>'EE investment costs'!E453</f>
        <v>Heat Medium Temp. up to 150C</v>
      </c>
      <c r="AC404" s="123">
        <f>'EE investment costs'!C453</f>
        <v>6.7</v>
      </c>
      <c r="AD404" s="22"/>
    </row>
    <row r="405" spans="2:30">
      <c r="B405" s="14" t="str">
        <f t="shared" ca="1" si="38"/>
        <v>INDTDEFFHT-67</v>
      </c>
      <c r="C405" s="15" t="str">
        <f t="shared" ca="1" si="37"/>
        <v>ITDHT</v>
      </c>
      <c r="D405" s="16">
        <f>'EE investment costs'!$F$15</f>
        <v>2016</v>
      </c>
      <c r="E405" s="14">
        <f>VLOOKUP(X405,'EE investment costs'!$D$56:$R$656,15,0)</f>
        <v>5.016</v>
      </c>
      <c r="F405" s="17">
        <f ca="1">INDEX('EE investment costs'!$D$56:$R$656,MATCH(X405,'EE investment costs'!$D$56:$D$656,0),MATCH($V$8,'EE investment costs'!$D$56:$R$56,0))</f>
        <v>648.19444266640119</v>
      </c>
      <c r="I405" s="18">
        <v>1</v>
      </c>
      <c r="J405" s="18">
        <v>1</v>
      </c>
      <c r="K405" s="14">
        <f t="shared" ca="1" si="41"/>
        <v>6</v>
      </c>
      <c r="M405" s="19" t="str">
        <f t="shared" ca="1" si="39"/>
        <v>INDTDEFFHT-67</v>
      </c>
      <c r="N405" s="23" t="str">
        <f t="shared" ca="1" si="40"/>
        <v>Wholesale and retail Saving Tech-Heat High Temp. over 150C 6.7y</v>
      </c>
      <c r="O405" s="23" t="s">
        <v>32</v>
      </c>
      <c r="P405" s="23" t="s">
        <v>33</v>
      </c>
      <c r="Q405" s="23"/>
      <c r="R405" s="23"/>
      <c r="S405" s="19" t="s">
        <v>34</v>
      </c>
      <c r="V405" s="16" t="str">
        <f t="shared" ca="1" si="42"/>
        <v>TD</v>
      </c>
      <c r="W405" s="14" t="str">
        <f t="shared" ca="1" si="42"/>
        <v>Wholesale and retail</v>
      </c>
      <c r="X405" s="3" t="str">
        <f>'EE investment costs'!D454</f>
        <v>HT-67</v>
      </c>
      <c r="Y405" s="3" t="str">
        <f>'EE investment costs'!E454</f>
        <v>Heat High Temp. over 150C</v>
      </c>
      <c r="AC405" s="123">
        <f>'EE investment costs'!C454</f>
        <v>6.7</v>
      </c>
      <c r="AD405" s="22"/>
    </row>
    <row r="406" spans="2:30">
      <c r="B406" s="14" t="str">
        <f t="shared" ca="1" si="38"/>
        <v>INDTDEFFRH-67</v>
      </c>
      <c r="C406" s="15" t="str">
        <f t="shared" ca="1" si="37"/>
        <v>ITDRH</v>
      </c>
      <c r="D406" s="16">
        <f>'EE investment costs'!$F$15</f>
        <v>2016</v>
      </c>
      <c r="E406" s="14">
        <f>VLOOKUP(X406,'EE investment costs'!$D$56:$R$656,15,0)</f>
        <v>16.504000000000001</v>
      </c>
      <c r="F406" s="17">
        <f ca="1">INDEX('EE investment costs'!$D$56:$R$656,MATCH(X406,'EE investment costs'!$D$56:$D$656,0),MATCH($V$8,'EE investment costs'!$D$56:$R$56,0))</f>
        <v>1185.0505682571343</v>
      </c>
      <c r="I406" s="18">
        <v>1</v>
      </c>
      <c r="J406" s="18">
        <v>1</v>
      </c>
      <c r="K406" s="14">
        <f t="shared" ca="1" si="41"/>
        <v>1</v>
      </c>
      <c r="M406" s="19" t="str">
        <f t="shared" ca="1" si="39"/>
        <v>INDTDEFFRH-67</v>
      </c>
      <c r="N406" s="23" t="str">
        <f t="shared" ca="1" si="40"/>
        <v>Wholesale and retail Saving Tech-Heat Room Heat 6.7y</v>
      </c>
      <c r="O406" s="23" t="s">
        <v>32</v>
      </c>
      <c r="P406" s="23" t="s">
        <v>33</v>
      </c>
      <c r="Q406" s="23"/>
      <c r="R406" s="23"/>
      <c r="S406" s="19" t="s">
        <v>34</v>
      </c>
      <c r="V406" s="16" t="str">
        <f t="shared" ca="1" si="42"/>
        <v>TD</v>
      </c>
      <c r="W406" s="14" t="str">
        <f t="shared" ca="1" si="42"/>
        <v>Wholesale and retail</v>
      </c>
      <c r="X406" s="3" t="str">
        <f>'EE investment costs'!D455</f>
        <v>RH-67</v>
      </c>
      <c r="Y406" s="3" t="str">
        <f>'EE investment costs'!E455</f>
        <v>Heat Room Heat</v>
      </c>
      <c r="AC406" s="123">
        <f>'EE investment costs'!C455</f>
        <v>6.7</v>
      </c>
      <c r="AD406" s="22"/>
    </row>
    <row r="407" spans="2:30">
      <c r="B407" s="14" t="str">
        <f t="shared" ca="1" si="38"/>
        <v>INDTDEFFLA-67</v>
      </c>
      <c r="C407" s="15" t="str">
        <f t="shared" ca="1" si="37"/>
        <v>ITDLA</v>
      </c>
      <c r="D407" s="16">
        <f>'EE investment costs'!$F$15</f>
        <v>2016</v>
      </c>
      <c r="E407" s="14">
        <f>VLOOKUP(X407,'EE investment costs'!$D$56:$R$656,15,0)</f>
        <v>4.2619000000000007</v>
      </c>
      <c r="F407" s="17">
        <f ca="1">INDEX('EE investment costs'!$D$56:$R$656,MATCH(X407,'EE investment costs'!$D$56:$D$656,0),MATCH($V$8,'EE investment costs'!$D$56:$R$56,0))</f>
        <v>1985.8498622302732</v>
      </c>
      <c r="I407" s="18">
        <v>1</v>
      </c>
      <c r="J407" s="18">
        <v>1</v>
      </c>
      <c r="K407" s="14">
        <f t="shared" ca="1" si="41"/>
        <v>0</v>
      </c>
      <c r="M407" s="19" t="str">
        <f t="shared" ca="1" si="39"/>
        <v>INDTDEFFLA-67</v>
      </c>
      <c r="N407" s="23" t="str">
        <f t="shared" ca="1" si="40"/>
        <v>Wholesale and retail Saving Tech-Light 6.7y</v>
      </c>
      <c r="O407" s="23" t="s">
        <v>32</v>
      </c>
      <c r="P407" s="23" t="s">
        <v>33</v>
      </c>
      <c r="Q407" s="23"/>
      <c r="R407" s="23"/>
      <c r="S407" s="19" t="s">
        <v>34</v>
      </c>
      <c r="V407" s="16" t="str">
        <f t="shared" ca="1" si="42"/>
        <v>TD</v>
      </c>
      <c r="W407" s="14" t="str">
        <f t="shared" ca="1" si="42"/>
        <v>Wholesale and retail</v>
      </c>
      <c r="X407" s="3" t="str">
        <f>'EE investment costs'!D456</f>
        <v>LA-67</v>
      </c>
      <c r="Y407" s="3" t="str">
        <f>'EE investment costs'!E456</f>
        <v>Light</v>
      </c>
      <c r="AC407" s="123">
        <f>'EE investment costs'!C456</f>
        <v>6.7</v>
      </c>
      <c r="AD407" s="22"/>
    </row>
    <row r="408" spans="2:30">
      <c r="B408" s="14" t="str">
        <f t="shared" ca="1" si="38"/>
        <v>INDTDEFFEM-67</v>
      </c>
      <c r="C408" s="15" t="str">
        <f t="shared" ca="1" si="37"/>
        <v>ITDEM</v>
      </c>
      <c r="D408" s="16">
        <f>'EE investment costs'!$F$15</f>
        <v>2016</v>
      </c>
      <c r="E408" s="14">
        <f>VLOOKUP(X408,'EE investment costs'!$D$56:$R$656,15,0)</f>
        <v>4.4749949999999998</v>
      </c>
      <c r="F408" s="17">
        <f ca="1">INDEX('EE investment costs'!$D$56:$R$656,MATCH(X408,'EE investment costs'!$D$56:$D$656,0),MATCH($V$8,'EE investment costs'!$D$56:$R$56,0))</f>
        <v>2282.1278059402111</v>
      </c>
      <c r="I408" s="18">
        <v>1</v>
      </c>
      <c r="J408" s="18">
        <v>1</v>
      </c>
      <c r="K408" s="14">
        <f t="shared" ca="1" si="41"/>
        <v>0</v>
      </c>
      <c r="M408" s="19" t="str">
        <f t="shared" ca="1" si="39"/>
        <v>INDTDEFFEM-67</v>
      </c>
      <c r="N408" s="23" t="str">
        <f t="shared" ca="1" si="40"/>
        <v>Wholesale and retail Saving Tech-Electric Motors 6.7y</v>
      </c>
      <c r="O408" s="23" t="s">
        <v>32</v>
      </c>
      <c r="P408" s="23" t="s">
        <v>33</v>
      </c>
      <c r="Q408" s="23"/>
      <c r="R408" s="23"/>
      <c r="S408" s="19" t="s">
        <v>34</v>
      </c>
      <c r="V408" s="16" t="str">
        <f t="shared" ca="1" si="42"/>
        <v>TD</v>
      </c>
      <c r="W408" s="14" t="str">
        <f t="shared" ca="1" si="42"/>
        <v>Wholesale and retail</v>
      </c>
      <c r="X408" s="3" t="str">
        <f>'EE investment costs'!D457</f>
        <v>EM-67</v>
      </c>
      <c r="Y408" s="3" t="str">
        <f>'EE investment costs'!E457</f>
        <v>Electric Motors</v>
      </c>
      <c r="AC408" s="123">
        <f>'EE investment costs'!C457</f>
        <v>6.7</v>
      </c>
      <c r="AD408" s="22"/>
    </row>
    <row r="409" spans="2:30">
      <c r="B409" s="14" t="str">
        <f t="shared" ca="1" si="38"/>
        <v>INDTDEFFTF-67</v>
      </c>
      <c r="C409" s="15" t="str">
        <f t="shared" ca="1" si="37"/>
        <v>ITDTF</v>
      </c>
      <c r="D409" s="16">
        <f>'EE investment costs'!$F$15</f>
        <v>2016</v>
      </c>
      <c r="E409" s="14">
        <f>VLOOKUP(X409,'EE investment costs'!$D$56:$R$656,15,0)</f>
        <v>17.25</v>
      </c>
      <c r="F409" s="17">
        <f ca="1">INDEX('EE investment costs'!$D$56:$R$656,MATCH(X409,'EE investment costs'!$D$56:$D$656,0),MATCH($V$8,'EE investment costs'!$D$56:$R$56,0))</f>
        <v>984.47857467986978</v>
      </c>
      <c r="I409" s="18">
        <v>1</v>
      </c>
      <c r="J409" s="18">
        <v>1</v>
      </c>
      <c r="K409" s="14">
        <f t="shared" ca="1" si="41"/>
        <v>3</v>
      </c>
      <c r="M409" s="19" t="str">
        <f t="shared" ca="1" si="39"/>
        <v>INDTDEFFTF-67</v>
      </c>
      <c r="N409" s="23" t="str">
        <f t="shared" ca="1" si="40"/>
        <v>Wholesale and retail Saving Tech-Haulage Tractors, Trucks, Fishing boats 6.7y</v>
      </c>
      <c r="O409" s="23" t="s">
        <v>32</v>
      </c>
      <c r="P409" s="23" t="s">
        <v>33</v>
      </c>
      <c r="Q409" s="23"/>
      <c r="R409" s="23"/>
      <c r="S409" s="19" t="s">
        <v>34</v>
      </c>
      <c r="V409" s="16" t="str">
        <f t="shared" ca="1" si="42"/>
        <v>TD</v>
      </c>
      <c r="W409" s="14" t="str">
        <f t="shared" ca="1" si="42"/>
        <v>Wholesale and retail</v>
      </c>
      <c r="X409" s="3" t="str">
        <f>'EE investment costs'!D458</f>
        <v>TF-67</v>
      </c>
      <c r="Y409" s="3" t="str">
        <f>'EE investment costs'!E458</f>
        <v>Haulage Tractors, Trucks, Fishing boats</v>
      </c>
      <c r="AC409" s="123">
        <f>'EE investment costs'!C458</f>
        <v>6.7</v>
      </c>
      <c r="AD409" s="22"/>
    </row>
    <row r="410" spans="2:30">
      <c r="B410" s="14" t="str">
        <f t="shared" ca="1" si="38"/>
        <v>INDTDEFFMT-68</v>
      </c>
      <c r="C410" s="15" t="str">
        <f t="shared" ca="1" si="37"/>
        <v>ITDMT</v>
      </c>
      <c r="D410" s="16">
        <f>'EE investment costs'!$F$15</f>
        <v>2016</v>
      </c>
      <c r="E410" s="14">
        <f>VLOOKUP(X410,'EE investment costs'!$D$56:$R$656,15,0)</f>
        <v>6.2799999999999994</v>
      </c>
      <c r="F410" s="17">
        <f ca="1">INDEX('EE investment costs'!$D$56:$R$656,MATCH(X410,'EE investment costs'!$D$56:$D$656,0),MATCH($V$8,'EE investment costs'!$D$56:$R$56,0))</f>
        <v>958.39104000679447</v>
      </c>
      <c r="I410" s="18">
        <v>1</v>
      </c>
      <c r="J410" s="18">
        <v>1</v>
      </c>
      <c r="K410" s="14">
        <f t="shared" ca="1" si="41"/>
        <v>3</v>
      </c>
      <c r="M410" s="19" t="str">
        <f t="shared" ca="1" si="39"/>
        <v>INDTDEFFMT-68</v>
      </c>
      <c r="N410" s="23" t="str">
        <f t="shared" ca="1" si="40"/>
        <v>Wholesale and retail Saving Tech-Heat Medium Temp. up to 150C 6.8y</v>
      </c>
      <c r="O410" s="23" t="s">
        <v>32</v>
      </c>
      <c r="P410" s="23" t="s">
        <v>33</v>
      </c>
      <c r="Q410" s="23"/>
      <c r="R410" s="23"/>
      <c r="S410" s="19" t="s">
        <v>34</v>
      </c>
      <c r="V410" s="16" t="str">
        <f t="shared" ca="1" si="42"/>
        <v>TD</v>
      </c>
      <c r="W410" s="14" t="str">
        <f t="shared" ca="1" si="42"/>
        <v>Wholesale and retail</v>
      </c>
      <c r="X410" s="3" t="str">
        <f>'EE investment costs'!D459</f>
        <v>MT-68</v>
      </c>
      <c r="Y410" s="3" t="str">
        <f>'EE investment costs'!E459</f>
        <v>Heat Medium Temp. up to 150C</v>
      </c>
      <c r="AC410" s="123">
        <f>'EE investment costs'!C459</f>
        <v>6.8</v>
      </c>
      <c r="AD410" s="22"/>
    </row>
    <row r="411" spans="2:30">
      <c r="B411" s="14" t="str">
        <f t="shared" ca="1" si="38"/>
        <v>INDTDEFFHT-68</v>
      </c>
      <c r="C411" s="15" t="str">
        <f t="shared" ca="1" si="37"/>
        <v>ITDHT</v>
      </c>
      <c r="D411" s="16">
        <f>'EE investment costs'!$F$15</f>
        <v>2016</v>
      </c>
      <c r="E411" s="14">
        <f>VLOOKUP(X411,'EE investment costs'!$D$56:$R$656,15,0)</f>
        <v>5.024</v>
      </c>
      <c r="F411" s="17">
        <f ca="1">INDEX('EE investment costs'!$D$56:$R$656,MATCH(X411,'EE investment costs'!$D$56:$D$656,0),MATCH($V$8,'EE investment costs'!$D$56:$R$56,0))</f>
        <v>654.57880368704457</v>
      </c>
      <c r="I411" s="18">
        <v>1</v>
      </c>
      <c r="J411" s="18">
        <v>1</v>
      </c>
      <c r="K411" s="14">
        <f t="shared" ca="1" si="41"/>
        <v>6</v>
      </c>
      <c r="M411" s="19" t="str">
        <f t="shared" ca="1" si="39"/>
        <v>INDTDEFFHT-68</v>
      </c>
      <c r="N411" s="23" t="str">
        <f t="shared" ca="1" si="40"/>
        <v>Wholesale and retail Saving Tech-Heat High Temp. over 150C 6.8y</v>
      </c>
      <c r="O411" s="23" t="s">
        <v>32</v>
      </c>
      <c r="P411" s="23" t="s">
        <v>33</v>
      </c>
      <c r="Q411" s="23"/>
      <c r="R411" s="23"/>
      <c r="S411" s="19" t="s">
        <v>34</v>
      </c>
      <c r="V411" s="16" t="str">
        <f t="shared" ca="1" si="42"/>
        <v>TD</v>
      </c>
      <c r="W411" s="14" t="str">
        <f t="shared" ca="1" si="42"/>
        <v>Wholesale and retail</v>
      </c>
      <c r="X411" s="3" t="str">
        <f>'EE investment costs'!D460</f>
        <v>HT-68</v>
      </c>
      <c r="Y411" s="3" t="str">
        <f>'EE investment costs'!E460</f>
        <v>Heat High Temp. over 150C</v>
      </c>
      <c r="AC411" s="123">
        <f>'EE investment costs'!C460</f>
        <v>6.8</v>
      </c>
      <c r="AD411" s="22"/>
    </row>
    <row r="412" spans="2:30">
      <c r="B412" s="14" t="str">
        <f t="shared" ca="1" si="38"/>
        <v>INDTDEFFRH-68</v>
      </c>
      <c r="C412" s="15" t="str">
        <f t="shared" ca="1" si="37"/>
        <v>ITDRH</v>
      </c>
      <c r="D412" s="16">
        <f>'EE investment costs'!$F$15</f>
        <v>2016</v>
      </c>
      <c r="E412" s="14">
        <f>VLOOKUP(X412,'EE investment costs'!$D$56:$R$656,15,0)</f>
        <v>16.522666666666669</v>
      </c>
      <c r="F412" s="17">
        <f ca="1">INDEX('EE investment costs'!$D$56:$R$656,MATCH(X412,'EE investment costs'!$D$56:$D$656,0),MATCH($V$8,'EE investment costs'!$D$56:$R$56,0))</f>
        <v>1222.0833985151692</v>
      </c>
      <c r="I412" s="18">
        <v>1</v>
      </c>
      <c r="J412" s="18">
        <v>1</v>
      </c>
      <c r="K412" s="14">
        <f t="shared" ca="1" si="41"/>
        <v>0</v>
      </c>
      <c r="M412" s="19" t="str">
        <f t="shared" ca="1" si="39"/>
        <v>INDTDEFFRH-68</v>
      </c>
      <c r="N412" s="23" t="str">
        <f t="shared" ca="1" si="40"/>
        <v>Wholesale and retail Saving Tech-Heat Room Heat 6.8y</v>
      </c>
      <c r="O412" s="23" t="s">
        <v>32</v>
      </c>
      <c r="P412" s="23" t="s">
        <v>33</v>
      </c>
      <c r="Q412" s="23"/>
      <c r="R412" s="23"/>
      <c r="S412" s="19" t="s">
        <v>34</v>
      </c>
      <c r="V412" s="16" t="str">
        <f t="shared" ca="1" si="42"/>
        <v>TD</v>
      </c>
      <c r="W412" s="14" t="str">
        <f t="shared" ca="1" si="42"/>
        <v>Wholesale and retail</v>
      </c>
      <c r="X412" s="3" t="str">
        <f>'EE investment costs'!D461</f>
        <v>RH-68</v>
      </c>
      <c r="Y412" s="3" t="str">
        <f>'EE investment costs'!E461</f>
        <v>Heat Room Heat</v>
      </c>
      <c r="AC412" s="123">
        <f>'EE investment costs'!C461</f>
        <v>6.8</v>
      </c>
      <c r="AD412" s="22"/>
    </row>
    <row r="413" spans="2:30">
      <c r="B413" s="14" t="str">
        <f t="shared" ca="1" si="38"/>
        <v>INDTDEFFLA-68</v>
      </c>
      <c r="C413" s="15" t="str">
        <f t="shared" ca="1" si="37"/>
        <v>ITDLA</v>
      </c>
      <c r="D413" s="16">
        <f>'EE investment costs'!$F$15</f>
        <v>2016</v>
      </c>
      <c r="E413" s="14">
        <f>VLOOKUP(X413,'EE investment costs'!$D$56:$R$656,15,0)</f>
        <v>4.2749333333333333</v>
      </c>
      <c r="F413" s="17">
        <f ca="1">INDEX('EE investment costs'!$D$56:$R$656,MATCH(X413,'EE investment costs'!$D$56:$D$656,0),MATCH($V$8,'EE investment costs'!$D$56:$R$56,0))</f>
        <v>2001.2278957268852</v>
      </c>
      <c r="I413" s="18">
        <v>1</v>
      </c>
      <c r="J413" s="18">
        <v>1</v>
      </c>
      <c r="K413" s="14">
        <f t="shared" ca="1" si="41"/>
        <v>0</v>
      </c>
      <c r="M413" s="19" t="str">
        <f t="shared" ca="1" si="39"/>
        <v>INDTDEFFLA-68</v>
      </c>
      <c r="N413" s="23" t="str">
        <f t="shared" ca="1" si="40"/>
        <v>Wholesale and retail Saving Tech-Light 6.8y</v>
      </c>
      <c r="O413" s="23" t="s">
        <v>32</v>
      </c>
      <c r="P413" s="23" t="s">
        <v>33</v>
      </c>
      <c r="Q413" s="23"/>
      <c r="R413" s="23"/>
      <c r="S413" s="19" t="s">
        <v>34</v>
      </c>
      <c r="V413" s="16" t="str">
        <f t="shared" ca="1" si="42"/>
        <v>TD</v>
      </c>
      <c r="W413" s="14" t="str">
        <f t="shared" ca="1" si="42"/>
        <v>Wholesale and retail</v>
      </c>
      <c r="X413" s="3" t="str">
        <f>'EE investment costs'!D462</f>
        <v>LA-68</v>
      </c>
      <c r="Y413" s="3" t="str">
        <f>'EE investment costs'!E462</f>
        <v>Light</v>
      </c>
      <c r="AC413" s="123">
        <f>'EE investment costs'!C462</f>
        <v>6.8</v>
      </c>
      <c r="AD413" s="22"/>
    </row>
    <row r="414" spans="2:30">
      <c r="B414" s="14" t="str">
        <f t="shared" ca="1" si="38"/>
        <v>INDTDEFFEM-68</v>
      </c>
      <c r="C414" s="15" t="str">
        <f t="shared" ca="1" si="37"/>
        <v>ITDEM</v>
      </c>
      <c r="D414" s="16">
        <f>'EE investment costs'!$F$15</f>
        <v>2016</v>
      </c>
      <c r="E414" s="14">
        <f>VLOOKUP(X414,'EE investment costs'!$D$56:$R$656,15,0)</f>
        <v>4.4886799999999996</v>
      </c>
      <c r="F414" s="17">
        <f ca="1">INDEX('EE investment costs'!$D$56:$R$656,MATCH(X414,'EE investment costs'!$D$56:$D$656,0),MATCH($V$8,'EE investment costs'!$D$56:$R$56,0))</f>
        <v>2309.8145425591301</v>
      </c>
      <c r="I414" s="18">
        <v>1</v>
      </c>
      <c r="J414" s="18">
        <v>1</v>
      </c>
      <c r="K414" s="14">
        <f t="shared" ca="1" si="41"/>
        <v>0</v>
      </c>
      <c r="M414" s="19" t="str">
        <f t="shared" ca="1" si="39"/>
        <v>INDTDEFFEM-68</v>
      </c>
      <c r="N414" s="23" t="str">
        <f t="shared" ca="1" si="40"/>
        <v>Wholesale and retail Saving Tech-Electric Motors 6.8y</v>
      </c>
      <c r="O414" s="23" t="s">
        <v>32</v>
      </c>
      <c r="P414" s="23" t="s">
        <v>33</v>
      </c>
      <c r="Q414" s="23"/>
      <c r="R414" s="23"/>
      <c r="S414" s="19" t="s">
        <v>34</v>
      </c>
      <c r="V414" s="16" t="str">
        <f t="shared" ca="1" si="42"/>
        <v>TD</v>
      </c>
      <c r="W414" s="14" t="str">
        <f t="shared" ca="1" si="42"/>
        <v>Wholesale and retail</v>
      </c>
      <c r="X414" s="3" t="str">
        <f>'EE investment costs'!D463</f>
        <v>EM-68</v>
      </c>
      <c r="Y414" s="3" t="str">
        <f>'EE investment costs'!E463</f>
        <v>Electric Motors</v>
      </c>
      <c r="AC414" s="123">
        <f>'EE investment costs'!C463</f>
        <v>6.8</v>
      </c>
      <c r="AD414" s="22"/>
    </row>
    <row r="415" spans="2:30">
      <c r="B415" s="14" t="str">
        <f t="shared" ca="1" si="38"/>
        <v>INDTDEFFTF-68</v>
      </c>
      <c r="C415" s="15" t="str">
        <f t="shared" ca="1" si="37"/>
        <v>ITDTF</v>
      </c>
      <c r="D415" s="16">
        <f>'EE investment costs'!$F$15</f>
        <v>2016</v>
      </c>
      <c r="E415" s="14">
        <f>VLOOKUP(X415,'EE investment costs'!$D$56:$R$656,15,0)</f>
        <v>17.333333333333332</v>
      </c>
      <c r="F415" s="17">
        <f ca="1">INDEX('EE investment costs'!$D$56:$R$656,MATCH(X415,'EE investment costs'!$D$56:$D$656,0),MATCH($V$8,'EE investment costs'!$D$56:$R$56,0))</f>
        <v>999.17228474971841</v>
      </c>
      <c r="I415" s="18">
        <v>1</v>
      </c>
      <c r="J415" s="18">
        <v>1</v>
      </c>
      <c r="K415" s="14">
        <f t="shared" ca="1" si="41"/>
        <v>3</v>
      </c>
      <c r="M415" s="19" t="str">
        <f t="shared" ca="1" si="39"/>
        <v>INDTDEFFTF-68</v>
      </c>
      <c r="N415" s="23" t="str">
        <f t="shared" ca="1" si="40"/>
        <v>Wholesale and retail Saving Tech-Haulage Tractors, Trucks, Fishing boats 6.8y</v>
      </c>
      <c r="O415" s="23" t="s">
        <v>32</v>
      </c>
      <c r="P415" s="23" t="s">
        <v>33</v>
      </c>
      <c r="Q415" s="23"/>
      <c r="R415" s="23"/>
      <c r="S415" s="19" t="s">
        <v>34</v>
      </c>
      <c r="V415" s="16" t="str">
        <f t="shared" ca="1" si="42"/>
        <v>TD</v>
      </c>
      <c r="W415" s="14" t="str">
        <f t="shared" ca="1" si="42"/>
        <v>Wholesale and retail</v>
      </c>
      <c r="X415" s="3" t="str">
        <f>'EE investment costs'!D464</f>
        <v>TF-68</v>
      </c>
      <c r="Y415" s="3" t="str">
        <f>'EE investment costs'!E464</f>
        <v>Haulage Tractors, Trucks, Fishing boats</v>
      </c>
      <c r="AC415" s="123">
        <f>'EE investment costs'!C464</f>
        <v>6.8</v>
      </c>
      <c r="AD415" s="22"/>
    </row>
    <row r="416" spans="2:30">
      <c r="B416" s="14" t="str">
        <f t="shared" ca="1" si="38"/>
        <v>INDTDEFFMT-69</v>
      </c>
      <c r="C416" s="15" t="str">
        <f t="shared" ca="1" si="37"/>
        <v>ITDMT</v>
      </c>
      <c r="D416" s="16">
        <f>'EE investment costs'!$F$15</f>
        <v>2016</v>
      </c>
      <c r="E416" s="14">
        <f>VLOOKUP(X416,'EE investment costs'!$D$56:$R$656,15,0)</f>
        <v>6.29</v>
      </c>
      <c r="F416" s="17">
        <f ca="1">INDEX('EE investment costs'!$D$56:$R$656,MATCH(X416,'EE investment costs'!$D$56:$D$656,0),MATCH($V$8,'EE investment costs'!$D$56:$R$56,0))</f>
        <v>970.6824265306318</v>
      </c>
      <c r="I416" s="18">
        <v>1</v>
      </c>
      <c r="J416" s="18">
        <v>1</v>
      </c>
      <c r="K416" s="14">
        <f t="shared" ca="1" si="41"/>
        <v>3</v>
      </c>
      <c r="M416" s="19" t="str">
        <f t="shared" ca="1" si="39"/>
        <v>INDTDEFFMT-69</v>
      </c>
      <c r="N416" s="23" t="str">
        <f t="shared" ca="1" si="40"/>
        <v>Wholesale and retail Saving Tech-Heat Medium Temp. up to 150C 6.9y</v>
      </c>
      <c r="O416" s="23" t="s">
        <v>32</v>
      </c>
      <c r="P416" s="23" t="s">
        <v>33</v>
      </c>
      <c r="Q416" s="23"/>
      <c r="R416" s="23"/>
      <c r="S416" s="19" t="s">
        <v>34</v>
      </c>
      <c r="V416" s="16" t="str">
        <f t="shared" ca="1" si="42"/>
        <v>TD</v>
      </c>
      <c r="W416" s="14" t="str">
        <f t="shared" ca="1" si="42"/>
        <v>Wholesale and retail</v>
      </c>
      <c r="X416" s="3" t="str">
        <f>'EE investment costs'!D465</f>
        <v>MT-69</v>
      </c>
      <c r="Y416" s="3" t="str">
        <f>'EE investment costs'!E465</f>
        <v>Heat Medium Temp. up to 150C</v>
      </c>
      <c r="AC416" s="123">
        <f>'EE investment costs'!C465</f>
        <v>6.9</v>
      </c>
      <c r="AD416" s="22"/>
    </row>
    <row r="417" spans="2:30">
      <c r="B417" s="14" t="str">
        <f t="shared" ca="1" si="38"/>
        <v>INDTDEFFHT-69</v>
      </c>
      <c r="C417" s="15" t="str">
        <f t="shared" ca="1" si="37"/>
        <v>ITDHT</v>
      </c>
      <c r="D417" s="16">
        <f>'EE investment costs'!$F$15</f>
        <v>2016</v>
      </c>
      <c r="E417" s="14">
        <f>VLOOKUP(X417,'EE investment costs'!$D$56:$R$656,15,0)</f>
        <v>5.032</v>
      </c>
      <c r="F417" s="17">
        <f ca="1">INDEX('EE investment costs'!$D$56:$R$656,MATCH(X417,'EE investment costs'!$D$56:$D$656,0),MATCH($V$8,'EE investment costs'!$D$56:$R$56,0))</f>
        <v>660.96316470768818</v>
      </c>
      <c r="I417" s="18">
        <v>1</v>
      </c>
      <c r="J417" s="18">
        <v>1</v>
      </c>
      <c r="K417" s="14">
        <f t="shared" ca="1" si="41"/>
        <v>6</v>
      </c>
      <c r="M417" s="19" t="str">
        <f t="shared" ca="1" si="39"/>
        <v>INDTDEFFHT-69</v>
      </c>
      <c r="N417" s="23" t="str">
        <f t="shared" ca="1" si="40"/>
        <v>Wholesale and retail Saving Tech-Heat High Temp. over 150C 6.9y</v>
      </c>
      <c r="O417" s="23" t="s">
        <v>32</v>
      </c>
      <c r="P417" s="23" t="s">
        <v>33</v>
      </c>
      <c r="Q417" s="23"/>
      <c r="R417" s="23"/>
      <c r="S417" s="19" t="s">
        <v>34</v>
      </c>
      <c r="V417" s="16" t="str">
        <f t="shared" ca="1" si="42"/>
        <v>TD</v>
      </c>
      <c r="W417" s="14" t="str">
        <f t="shared" ca="1" si="42"/>
        <v>Wholesale and retail</v>
      </c>
      <c r="X417" s="3" t="str">
        <f>'EE investment costs'!D466</f>
        <v>HT-69</v>
      </c>
      <c r="Y417" s="3" t="str">
        <f>'EE investment costs'!E466</f>
        <v>Heat High Temp. over 150C</v>
      </c>
      <c r="AC417" s="123">
        <f>'EE investment costs'!C466</f>
        <v>6.9</v>
      </c>
      <c r="AD417" s="22"/>
    </row>
    <row r="418" spans="2:30">
      <c r="B418" s="14" t="str">
        <f t="shared" ca="1" si="38"/>
        <v>INDTDEFFRH-69</v>
      </c>
      <c r="C418" s="15" t="str">
        <f t="shared" ca="1" si="37"/>
        <v>ITDRH</v>
      </c>
      <c r="D418" s="16">
        <f>'EE investment costs'!$F$15</f>
        <v>2016</v>
      </c>
      <c r="E418" s="14">
        <f>VLOOKUP(X418,'EE investment costs'!$D$56:$R$656,15,0)</f>
        <v>16.541333333333334</v>
      </c>
      <c r="F418" s="17">
        <f ca="1">INDEX('EE investment costs'!$D$56:$R$656,MATCH(X418,'EE investment costs'!$D$56:$D$656,0),MATCH($V$8,'EE investment costs'!$D$56:$R$56,0))</f>
        <v>1259.1162287732047</v>
      </c>
      <c r="I418" s="18">
        <v>1</v>
      </c>
      <c r="J418" s="18">
        <v>1</v>
      </c>
      <c r="K418" s="14">
        <f t="shared" ca="1" si="41"/>
        <v>0</v>
      </c>
      <c r="M418" s="19" t="str">
        <f t="shared" ca="1" si="39"/>
        <v>INDTDEFFRH-69</v>
      </c>
      <c r="N418" s="23" t="str">
        <f t="shared" ca="1" si="40"/>
        <v>Wholesale and retail Saving Tech-Heat Room Heat 6.9y</v>
      </c>
      <c r="O418" s="23" t="s">
        <v>32</v>
      </c>
      <c r="P418" s="23" t="s">
        <v>33</v>
      </c>
      <c r="Q418" s="23"/>
      <c r="R418" s="23"/>
      <c r="S418" s="19" t="s">
        <v>34</v>
      </c>
      <c r="V418" s="16" t="str">
        <f t="shared" ca="1" si="42"/>
        <v>TD</v>
      </c>
      <c r="W418" s="14" t="str">
        <f t="shared" ca="1" si="42"/>
        <v>Wholesale and retail</v>
      </c>
      <c r="X418" s="3" t="str">
        <f>'EE investment costs'!D467</f>
        <v>RH-69</v>
      </c>
      <c r="Y418" s="3" t="str">
        <f>'EE investment costs'!E467</f>
        <v>Heat Room Heat</v>
      </c>
      <c r="AC418" s="123">
        <f>'EE investment costs'!C467</f>
        <v>6.9</v>
      </c>
      <c r="AD418" s="22"/>
    </row>
    <row r="419" spans="2:30">
      <c r="B419" s="14" t="str">
        <f t="shared" ca="1" si="38"/>
        <v>INDTDEFFLA-69</v>
      </c>
      <c r="C419" s="15" t="str">
        <f t="shared" ca="1" si="37"/>
        <v>ITDLA</v>
      </c>
      <c r="D419" s="16">
        <f>'EE investment costs'!$F$15</f>
        <v>2016</v>
      </c>
      <c r="E419" s="14">
        <f>VLOOKUP(X419,'EE investment costs'!$D$56:$R$656,15,0)</f>
        <v>4.2879666666666667</v>
      </c>
      <c r="F419" s="17">
        <f ca="1">INDEX('EE investment costs'!$D$56:$R$656,MATCH(X419,'EE investment costs'!$D$56:$D$656,0),MATCH($V$8,'EE investment costs'!$D$56:$R$56,0))</f>
        <v>2016.6059292234975</v>
      </c>
      <c r="I419" s="18">
        <v>1</v>
      </c>
      <c r="J419" s="18">
        <v>1</v>
      </c>
      <c r="K419" s="14">
        <f t="shared" ca="1" si="41"/>
        <v>0</v>
      </c>
      <c r="M419" s="19" t="str">
        <f t="shared" ca="1" si="39"/>
        <v>INDTDEFFLA-69</v>
      </c>
      <c r="N419" s="23" t="str">
        <f t="shared" ca="1" si="40"/>
        <v>Wholesale and retail Saving Tech-Light 6.9y</v>
      </c>
      <c r="O419" s="23" t="s">
        <v>32</v>
      </c>
      <c r="P419" s="23" t="s">
        <v>33</v>
      </c>
      <c r="Q419" s="23"/>
      <c r="R419" s="23"/>
      <c r="S419" s="19" t="s">
        <v>34</v>
      </c>
      <c r="V419" s="16" t="str">
        <f t="shared" ca="1" si="42"/>
        <v>TD</v>
      </c>
      <c r="W419" s="14" t="str">
        <f t="shared" ca="1" si="42"/>
        <v>Wholesale and retail</v>
      </c>
      <c r="X419" s="3" t="str">
        <f>'EE investment costs'!D468</f>
        <v>LA-69</v>
      </c>
      <c r="Y419" s="3" t="str">
        <f>'EE investment costs'!E468</f>
        <v>Light</v>
      </c>
      <c r="AC419" s="123">
        <f>'EE investment costs'!C468</f>
        <v>6.9</v>
      </c>
      <c r="AD419" s="22"/>
    </row>
    <row r="420" spans="2:30">
      <c r="B420" s="14" t="str">
        <f t="shared" ca="1" si="38"/>
        <v>INDTDEFFEM-69</v>
      </c>
      <c r="C420" s="15" t="str">
        <f t="shared" ca="1" si="37"/>
        <v>ITDEM</v>
      </c>
      <c r="D420" s="16">
        <f>'EE investment costs'!$F$15</f>
        <v>2016</v>
      </c>
      <c r="E420" s="14">
        <f>VLOOKUP(X420,'EE investment costs'!$D$56:$R$656,15,0)</f>
        <v>4.5023650000000002</v>
      </c>
      <c r="F420" s="17">
        <f ca="1">INDEX('EE investment costs'!$D$56:$R$656,MATCH(X420,'EE investment costs'!$D$56:$D$656,0),MATCH($V$8,'EE investment costs'!$D$56:$R$56,0))</f>
        <v>2337.5012791780487</v>
      </c>
      <c r="I420" s="18">
        <v>1</v>
      </c>
      <c r="J420" s="18">
        <v>1</v>
      </c>
      <c r="K420" s="14">
        <f t="shared" ca="1" si="41"/>
        <v>0</v>
      </c>
      <c r="M420" s="19" t="str">
        <f t="shared" ca="1" si="39"/>
        <v>INDTDEFFEM-69</v>
      </c>
      <c r="N420" s="23" t="str">
        <f t="shared" ca="1" si="40"/>
        <v>Wholesale and retail Saving Tech-Electric Motors 6.9y</v>
      </c>
      <c r="O420" s="23" t="s">
        <v>32</v>
      </c>
      <c r="P420" s="23" t="s">
        <v>33</v>
      </c>
      <c r="Q420" s="23"/>
      <c r="R420" s="23"/>
      <c r="S420" s="19" t="s">
        <v>34</v>
      </c>
      <c r="V420" s="16" t="str">
        <f t="shared" ca="1" si="42"/>
        <v>TD</v>
      </c>
      <c r="W420" s="14" t="str">
        <f t="shared" ca="1" si="42"/>
        <v>Wholesale and retail</v>
      </c>
      <c r="X420" s="3" t="str">
        <f>'EE investment costs'!D469</f>
        <v>EM-69</v>
      </c>
      <c r="Y420" s="3" t="str">
        <f>'EE investment costs'!E469</f>
        <v>Electric Motors</v>
      </c>
      <c r="AC420" s="123">
        <f>'EE investment costs'!C469</f>
        <v>6.9</v>
      </c>
      <c r="AD420" s="22"/>
    </row>
    <row r="421" spans="2:30">
      <c r="B421" s="14" t="str">
        <f t="shared" ca="1" si="38"/>
        <v>INDTDEFFTF-69</v>
      </c>
      <c r="C421" s="15" t="str">
        <f t="shared" ca="1" si="37"/>
        <v>ITDTF</v>
      </c>
      <c r="D421" s="16">
        <f>'EE investment costs'!$F$15</f>
        <v>2016</v>
      </c>
      <c r="E421" s="14">
        <f>VLOOKUP(X421,'EE investment costs'!$D$56:$R$656,15,0)</f>
        <v>17.416666666666664</v>
      </c>
      <c r="F421" s="17">
        <f ca="1">INDEX('EE investment costs'!$D$56:$R$656,MATCH(X421,'EE investment costs'!$D$56:$D$656,0),MATCH($V$8,'EE investment costs'!$D$56:$R$56,0))</f>
        <v>1013.8659948195673</v>
      </c>
      <c r="I421" s="18">
        <v>1</v>
      </c>
      <c r="J421" s="18">
        <v>1</v>
      </c>
      <c r="K421" s="14">
        <f t="shared" ca="1" si="41"/>
        <v>2</v>
      </c>
      <c r="M421" s="19" t="str">
        <f t="shared" ca="1" si="39"/>
        <v>INDTDEFFTF-69</v>
      </c>
      <c r="N421" s="23" t="str">
        <f t="shared" ca="1" si="40"/>
        <v>Wholesale and retail Saving Tech-Haulage Tractors, Trucks, Fishing boats 6.9y</v>
      </c>
      <c r="O421" s="23" t="s">
        <v>32</v>
      </c>
      <c r="P421" s="23" t="s">
        <v>33</v>
      </c>
      <c r="Q421" s="23"/>
      <c r="R421" s="23"/>
      <c r="S421" s="19" t="s">
        <v>34</v>
      </c>
      <c r="V421" s="16" t="str">
        <f t="shared" ca="1" si="42"/>
        <v>TD</v>
      </c>
      <c r="W421" s="14" t="str">
        <f t="shared" ca="1" si="42"/>
        <v>Wholesale and retail</v>
      </c>
      <c r="X421" s="3" t="str">
        <f>'EE investment costs'!D470</f>
        <v>TF-69</v>
      </c>
      <c r="Y421" s="3" t="str">
        <f>'EE investment costs'!E470</f>
        <v>Haulage Tractors, Trucks, Fishing boats</v>
      </c>
      <c r="AC421" s="123">
        <f>'EE investment costs'!C470</f>
        <v>6.9</v>
      </c>
      <c r="AD421" s="22"/>
    </row>
    <row r="422" spans="2:30">
      <c r="B422" s="14" t="str">
        <f t="shared" ca="1" si="38"/>
        <v>INDTDEFFMT-70</v>
      </c>
      <c r="C422" s="15" t="str">
        <f t="shared" ca="1" si="37"/>
        <v>ITDMT</v>
      </c>
      <c r="D422" s="16">
        <f>'EE investment costs'!$F$15</f>
        <v>2016</v>
      </c>
      <c r="E422" s="14">
        <f>VLOOKUP(X422,'EE investment costs'!$D$56:$R$656,15,0)</f>
        <v>6.3</v>
      </c>
      <c r="F422" s="17">
        <f ca="1">INDEX('EE investment costs'!$D$56:$R$656,MATCH(X422,'EE investment costs'!$D$56:$D$656,0),MATCH($V$8,'EE investment costs'!$D$56:$R$56,0))</f>
        <v>982.97381305446925</v>
      </c>
      <c r="I422" s="18">
        <v>1</v>
      </c>
      <c r="J422" s="18">
        <v>1</v>
      </c>
      <c r="K422" s="14">
        <f t="shared" ca="1" si="41"/>
        <v>3</v>
      </c>
      <c r="M422" s="19" t="str">
        <f t="shared" ca="1" si="39"/>
        <v>INDTDEFFMT-70</v>
      </c>
      <c r="N422" s="23" t="str">
        <f t="shared" ca="1" si="40"/>
        <v>Wholesale and retail Saving Tech-Heat Medium Temp. up to 150C 7y</v>
      </c>
      <c r="O422" s="23" t="s">
        <v>32</v>
      </c>
      <c r="P422" s="23" t="s">
        <v>33</v>
      </c>
      <c r="Q422" s="23"/>
      <c r="R422" s="23"/>
      <c r="S422" s="19" t="s">
        <v>34</v>
      </c>
      <c r="V422" s="16" t="str">
        <f t="shared" ca="1" si="42"/>
        <v>TD</v>
      </c>
      <c r="W422" s="14" t="str">
        <f t="shared" ca="1" si="42"/>
        <v>Wholesale and retail</v>
      </c>
      <c r="X422" s="3" t="str">
        <f>'EE investment costs'!D471</f>
        <v>MT-70</v>
      </c>
      <c r="Y422" s="3" t="str">
        <f>'EE investment costs'!E471</f>
        <v>Heat Medium Temp. up to 150C</v>
      </c>
      <c r="AC422" s="123">
        <f>'EE investment costs'!C471</f>
        <v>7</v>
      </c>
      <c r="AD422" s="22"/>
    </row>
    <row r="423" spans="2:30">
      <c r="B423" s="14" t="str">
        <f t="shared" ca="1" si="38"/>
        <v>INDTDEFFHT-70</v>
      </c>
      <c r="C423" s="15" t="str">
        <f t="shared" ca="1" si="37"/>
        <v>ITDHT</v>
      </c>
      <c r="D423" s="16">
        <f>'EE investment costs'!$F$15</f>
        <v>2016</v>
      </c>
      <c r="E423" s="14">
        <f>VLOOKUP(X423,'EE investment costs'!$D$56:$R$656,15,0)</f>
        <v>5.04</v>
      </c>
      <c r="F423" s="17">
        <f ca="1">INDEX('EE investment costs'!$D$56:$R$656,MATCH(X423,'EE investment costs'!$D$56:$D$656,0),MATCH($V$8,'EE investment costs'!$D$56:$R$56,0))</f>
        <v>667.34752572833145</v>
      </c>
      <c r="I423" s="18">
        <v>1</v>
      </c>
      <c r="J423" s="18">
        <v>1</v>
      </c>
      <c r="K423" s="14">
        <f t="shared" ca="1" si="41"/>
        <v>6</v>
      </c>
      <c r="M423" s="19" t="str">
        <f t="shared" ca="1" si="39"/>
        <v>INDTDEFFHT-70</v>
      </c>
      <c r="N423" s="23" t="str">
        <f t="shared" ca="1" si="40"/>
        <v>Wholesale and retail Saving Tech-Heat High Temp. over 150C 7y</v>
      </c>
      <c r="O423" s="23" t="s">
        <v>32</v>
      </c>
      <c r="P423" s="23" t="s">
        <v>33</v>
      </c>
      <c r="Q423" s="23"/>
      <c r="R423" s="23"/>
      <c r="S423" s="19" t="s">
        <v>34</v>
      </c>
      <c r="V423" s="16" t="str">
        <f t="shared" ca="1" si="42"/>
        <v>TD</v>
      </c>
      <c r="W423" s="14" t="str">
        <f t="shared" ca="1" si="42"/>
        <v>Wholesale and retail</v>
      </c>
      <c r="X423" s="3" t="str">
        <f>'EE investment costs'!D472</f>
        <v>HT-70</v>
      </c>
      <c r="Y423" s="3" t="str">
        <f>'EE investment costs'!E472</f>
        <v>Heat High Temp. over 150C</v>
      </c>
      <c r="AC423" s="123">
        <f>'EE investment costs'!C472</f>
        <v>7</v>
      </c>
      <c r="AD423" s="22"/>
    </row>
    <row r="424" spans="2:30">
      <c r="B424" s="14" t="str">
        <f t="shared" ca="1" si="38"/>
        <v>INDTDEFFRH-70</v>
      </c>
      <c r="C424" s="15" t="str">
        <f t="shared" ca="1" si="37"/>
        <v>ITDRH</v>
      </c>
      <c r="D424" s="16">
        <f>'EE investment costs'!$F$15</f>
        <v>2016</v>
      </c>
      <c r="E424" s="14">
        <f>VLOOKUP(X424,'EE investment costs'!$D$56:$R$656,15,0)</f>
        <v>16.560000000000002</v>
      </c>
      <c r="F424" s="17">
        <f ca="1">INDEX('EE investment costs'!$D$56:$R$656,MATCH(X424,'EE investment costs'!$D$56:$D$656,0),MATCH($V$8,'EE investment costs'!$D$56:$R$56,0))</f>
        <v>1296.1490590312403</v>
      </c>
      <c r="I424" s="18">
        <v>1</v>
      </c>
      <c r="J424" s="18">
        <v>1</v>
      </c>
      <c r="K424" s="14">
        <f t="shared" ca="1" si="41"/>
        <v>0</v>
      </c>
      <c r="M424" s="19" t="str">
        <f t="shared" ca="1" si="39"/>
        <v>INDTDEFFRH-70</v>
      </c>
      <c r="N424" s="23" t="str">
        <f t="shared" ca="1" si="40"/>
        <v>Wholesale and retail Saving Tech-Heat Room Heat 7y</v>
      </c>
      <c r="O424" s="23" t="s">
        <v>32</v>
      </c>
      <c r="P424" s="23" t="s">
        <v>33</v>
      </c>
      <c r="Q424" s="23"/>
      <c r="R424" s="23"/>
      <c r="S424" s="19" t="s">
        <v>34</v>
      </c>
      <c r="V424" s="16" t="str">
        <f t="shared" ca="1" si="42"/>
        <v>TD</v>
      </c>
      <c r="W424" s="14" t="str">
        <f t="shared" ca="1" si="42"/>
        <v>Wholesale and retail</v>
      </c>
      <c r="X424" s="3" t="str">
        <f>'EE investment costs'!D473</f>
        <v>RH-70</v>
      </c>
      <c r="Y424" s="3" t="str">
        <f>'EE investment costs'!E473</f>
        <v>Heat Room Heat</v>
      </c>
      <c r="AC424" s="123">
        <f>'EE investment costs'!C473</f>
        <v>7</v>
      </c>
      <c r="AD424" s="22"/>
    </row>
    <row r="425" spans="2:30">
      <c r="B425" s="14" t="str">
        <f t="shared" ca="1" si="38"/>
        <v>INDTDEFFLA-70</v>
      </c>
      <c r="C425" s="15" t="str">
        <f t="shared" ca="1" si="37"/>
        <v>ITDLA</v>
      </c>
      <c r="D425" s="16">
        <f>'EE investment costs'!$F$15</f>
        <v>2016</v>
      </c>
      <c r="E425" s="14">
        <f>VLOOKUP(X425,'EE investment costs'!$D$56:$R$656,15,0)</f>
        <v>4.3010000000000002</v>
      </c>
      <c r="F425" s="17">
        <f ca="1">INDEX('EE investment costs'!$D$56:$R$656,MATCH(X425,'EE investment costs'!$D$56:$D$656,0),MATCH($V$8,'EE investment costs'!$D$56:$R$56,0))</f>
        <v>2031.9839627201095</v>
      </c>
      <c r="I425" s="18">
        <v>1</v>
      </c>
      <c r="J425" s="18">
        <v>1</v>
      </c>
      <c r="K425" s="14">
        <f t="shared" ca="1" si="41"/>
        <v>0</v>
      </c>
      <c r="M425" s="19" t="str">
        <f t="shared" ca="1" si="39"/>
        <v>INDTDEFFLA-70</v>
      </c>
      <c r="N425" s="23" t="str">
        <f t="shared" ca="1" si="40"/>
        <v>Wholesale and retail Saving Tech-Light 7y</v>
      </c>
      <c r="O425" s="23" t="s">
        <v>32</v>
      </c>
      <c r="P425" s="23" t="s">
        <v>33</v>
      </c>
      <c r="Q425" s="23"/>
      <c r="R425" s="23"/>
      <c r="S425" s="19" t="s">
        <v>34</v>
      </c>
      <c r="V425" s="16" t="str">
        <f t="shared" ca="1" si="42"/>
        <v>TD</v>
      </c>
      <c r="W425" s="14" t="str">
        <f t="shared" ca="1" si="42"/>
        <v>Wholesale and retail</v>
      </c>
      <c r="X425" s="3" t="str">
        <f>'EE investment costs'!D474</f>
        <v>LA-70</v>
      </c>
      <c r="Y425" s="3" t="str">
        <f>'EE investment costs'!E474</f>
        <v>Light</v>
      </c>
      <c r="AC425" s="123">
        <f>'EE investment costs'!C474</f>
        <v>7</v>
      </c>
      <c r="AD425" s="22"/>
    </row>
    <row r="426" spans="2:30">
      <c r="B426" s="14" t="str">
        <f t="shared" ca="1" si="38"/>
        <v>INDTDEFFEM-70</v>
      </c>
      <c r="C426" s="15" t="str">
        <f t="shared" ca="1" si="37"/>
        <v>ITDEM</v>
      </c>
      <c r="D426" s="16">
        <f>'EE investment costs'!$F$15</f>
        <v>2016</v>
      </c>
      <c r="E426" s="14">
        <f>VLOOKUP(X426,'EE investment costs'!$D$56:$R$656,15,0)</f>
        <v>4.5160499999999999</v>
      </c>
      <c r="F426" s="17">
        <f ca="1">INDEX('EE investment costs'!$D$56:$R$656,MATCH(X426,'EE investment costs'!$D$56:$D$656,0),MATCH($V$8,'EE investment costs'!$D$56:$R$56,0))</f>
        <v>2365.1880157969676</v>
      </c>
      <c r="I426" s="18">
        <v>1</v>
      </c>
      <c r="J426" s="18">
        <v>1</v>
      </c>
      <c r="K426" s="14">
        <f t="shared" ca="1" si="41"/>
        <v>0</v>
      </c>
      <c r="M426" s="19" t="str">
        <f t="shared" ca="1" si="39"/>
        <v>INDTDEFFEM-70</v>
      </c>
      <c r="N426" s="23" t="str">
        <f t="shared" ca="1" si="40"/>
        <v>Wholesale and retail Saving Tech-Electric Motors 7y</v>
      </c>
      <c r="O426" s="23" t="s">
        <v>32</v>
      </c>
      <c r="P426" s="23" t="s">
        <v>33</v>
      </c>
      <c r="Q426" s="23"/>
      <c r="R426" s="23"/>
      <c r="S426" s="19" t="s">
        <v>34</v>
      </c>
      <c r="V426" s="16" t="str">
        <f t="shared" ca="1" si="42"/>
        <v>TD</v>
      </c>
      <c r="W426" s="14" t="str">
        <f t="shared" ca="1" si="42"/>
        <v>Wholesale and retail</v>
      </c>
      <c r="X426" s="3" t="str">
        <f>'EE investment costs'!D475</f>
        <v>EM-70</v>
      </c>
      <c r="Y426" s="3" t="str">
        <f>'EE investment costs'!E475</f>
        <v>Electric Motors</v>
      </c>
      <c r="AC426" s="123">
        <f>'EE investment costs'!C475</f>
        <v>7</v>
      </c>
      <c r="AD426" s="22"/>
    </row>
    <row r="427" spans="2:30" ht="13.5" thickBot="1">
      <c r="B427" s="14" t="str">
        <f t="shared" ca="1" si="38"/>
        <v>INDTDEFFTF-70</v>
      </c>
      <c r="C427" s="15" t="str">
        <f t="shared" ca="1" si="37"/>
        <v>ITDTF</v>
      </c>
      <c r="D427" s="16">
        <f>'EE investment costs'!$F$15</f>
        <v>2016</v>
      </c>
      <c r="E427" s="14">
        <f>VLOOKUP(X427,'EE investment costs'!$D$56:$R$656,15,0)</f>
        <v>17.5</v>
      </c>
      <c r="F427" s="17">
        <f ca="1">INDEX('EE investment costs'!$D$56:$R$656,MATCH(X427,'EE investment costs'!$D$56:$D$656,0),MATCH($V$8,'EE investment costs'!$D$56:$R$56,0))</f>
        <v>1028.559704889416</v>
      </c>
      <c r="I427" s="18">
        <v>1</v>
      </c>
      <c r="J427" s="18">
        <v>1</v>
      </c>
      <c r="K427" s="14">
        <f t="shared" ca="1" si="41"/>
        <v>2</v>
      </c>
      <c r="M427" s="24" t="str">
        <f t="shared" ca="1" si="39"/>
        <v>INDTDEFFTF-70</v>
      </c>
      <c r="N427" s="25" t="str">
        <f t="shared" ca="1" si="40"/>
        <v>Wholesale and retail Saving Tech-Haulage Tractors, Trucks, Fishing boats 7y</v>
      </c>
      <c r="O427" s="25" t="s">
        <v>32</v>
      </c>
      <c r="P427" s="25" t="s">
        <v>33</v>
      </c>
      <c r="Q427" s="25"/>
      <c r="R427" s="25"/>
      <c r="S427" s="24" t="s">
        <v>34</v>
      </c>
      <c r="V427" s="16" t="str">
        <f t="shared" ca="1" si="42"/>
        <v>TD</v>
      </c>
      <c r="W427" s="14" t="str">
        <f t="shared" ca="1" si="42"/>
        <v>Wholesale and retail</v>
      </c>
      <c r="X427" s="3" t="str">
        <f>'EE investment costs'!D476</f>
        <v>TF-70</v>
      </c>
      <c r="Y427" s="3" t="str">
        <f>'EE investment costs'!E476</f>
        <v>Haulage Tractors, Trucks, Fishing boats</v>
      </c>
      <c r="AC427" s="123">
        <f>'EE investment costs'!C476</f>
        <v>7</v>
      </c>
      <c r="AD427" s="22"/>
    </row>
    <row r="428" spans="2:30">
      <c r="B428" s="14" t="str">
        <f t="shared" ca="1" si="38"/>
        <v>INDTDEFFMT-71</v>
      </c>
      <c r="C428" s="15" t="str">
        <f ca="1">"I"&amp;MID(B428,4,1)&amp;"D"&amp;MID(B428,9,2)</f>
        <v>ITDMT</v>
      </c>
      <c r="D428" s="16">
        <f>'EE investment costs'!$F$15</f>
        <v>2016</v>
      </c>
      <c r="E428" s="14">
        <f>VLOOKUP(X428,'EE investment costs'!$D$56:$R$656,15,0)</f>
        <v>6.31</v>
      </c>
      <c r="F428" s="17">
        <f ca="1">INDEX('EE investment costs'!$D$56:$R$656,MATCH(X428,'EE investment costs'!$D$56:$D$656,0),MATCH($V$8,'EE investment costs'!$D$56:$R$56,0))</f>
        <v>995.26519957830646</v>
      </c>
      <c r="I428" s="18">
        <v>1</v>
      </c>
      <c r="J428" s="18">
        <v>1</v>
      </c>
      <c r="K428" s="14">
        <f t="shared" ca="1" si="41"/>
        <v>3</v>
      </c>
      <c r="M428" s="20" t="str">
        <f t="shared" ca="1" si="39"/>
        <v>INDTDEFFMT-71</v>
      </c>
      <c r="N428" s="21" t="str">
        <f t="shared" ca="1" si="40"/>
        <v>Wholesale and retail Saving Tech-Heat Medium Temp. up to 150C 7.1y</v>
      </c>
      <c r="O428" s="21" t="s">
        <v>32</v>
      </c>
      <c r="P428" s="21" t="s">
        <v>33</v>
      </c>
      <c r="Q428" s="21"/>
      <c r="R428" s="21"/>
      <c r="S428" s="20" t="s">
        <v>34</v>
      </c>
      <c r="V428" s="16" t="str">
        <f t="shared" ca="1" si="42"/>
        <v>TD</v>
      </c>
      <c r="W428" s="14" t="str">
        <f t="shared" ca="1" si="42"/>
        <v>Wholesale and retail</v>
      </c>
      <c r="X428" s="3" t="str">
        <f>'EE investment costs'!D477</f>
        <v>MT-71</v>
      </c>
      <c r="Y428" s="3" t="str">
        <f>'EE investment costs'!E477</f>
        <v>Heat Medium Temp. up to 150C</v>
      </c>
      <c r="AC428" s="123">
        <f>'EE investment costs'!C477</f>
        <v>7.1</v>
      </c>
      <c r="AD428" s="22"/>
    </row>
    <row r="429" spans="2:30">
      <c r="B429" s="14" t="str">
        <f t="shared" ca="1" si="38"/>
        <v>INDTDEFFHT-71</v>
      </c>
      <c r="C429" s="15" t="str">
        <f t="shared" ref="C429:C487" ca="1" si="43">"I"&amp;MID(B429,4,1)&amp;"D"&amp;MID(B429,9,2)</f>
        <v>ITDHT</v>
      </c>
      <c r="D429" s="16">
        <f>'EE investment costs'!$F$15</f>
        <v>2016</v>
      </c>
      <c r="E429" s="14">
        <f>VLOOKUP(X429,'EE investment costs'!$D$56:$R$656,15,0)</f>
        <v>5.048</v>
      </c>
      <c r="F429" s="17">
        <f ca="1">INDEX('EE investment costs'!$D$56:$R$656,MATCH(X429,'EE investment costs'!$D$56:$D$656,0),MATCH($V$8,'EE investment costs'!$D$56:$R$56,0))</f>
        <v>673.73188674897494</v>
      </c>
      <c r="I429" s="18">
        <v>1</v>
      </c>
      <c r="J429" s="18">
        <v>1</v>
      </c>
      <c r="K429" s="14">
        <f t="shared" ca="1" si="41"/>
        <v>6</v>
      </c>
      <c r="M429" s="19" t="str">
        <f t="shared" ca="1" si="39"/>
        <v>INDTDEFFHT-71</v>
      </c>
      <c r="N429" s="23" t="str">
        <f t="shared" ca="1" si="40"/>
        <v>Wholesale and retail Saving Tech-Heat High Temp. over 150C 7.1y</v>
      </c>
      <c r="O429" s="23" t="s">
        <v>32</v>
      </c>
      <c r="P429" s="23" t="s">
        <v>33</v>
      </c>
      <c r="Q429" s="23"/>
      <c r="R429" s="23"/>
      <c r="S429" s="19" t="s">
        <v>34</v>
      </c>
      <c r="V429" s="16" t="str">
        <f t="shared" ca="1" si="42"/>
        <v>TD</v>
      </c>
      <c r="W429" s="14" t="str">
        <f t="shared" ca="1" si="42"/>
        <v>Wholesale and retail</v>
      </c>
      <c r="X429" s="3" t="str">
        <f>'EE investment costs'!D478</f>
        <v>HT-71</v>
      </c>
      <c r="Y429" s="3" t="str">
        <f>'EE investment costs'!E478</f>
        <v>Heat High Temp. over 150C</v>
      </c>
      <c r="AC429" s="123">
        <f>'EE investment costs'!C478</f>
        <v>7.1</v>
      </c>
      <c r="AD429" s="22"/>
    </row>
    <row r="430" spans="2:30">
      <c r="B430" s="14" t="str">
        <f t="shared" ca="1" si="38"/>
        <v>INDTDEFFRH-71</v>
      </c>
      <c r="C430" s="15" t="str">
        <f t="shared" ca="1" si="43"/>
        <v>ITDRH</v>
      </c>
      <c r="D430" s="16">
        <f>'EE investment costs'!$F$15</f>
        <v>2016</v>
      </c>
      <c r="E430" s="14">
        <f>VLOOKUP(X430,'EE investment costs'!$D$56:$R$656,15,0)</f>
        <v>16.57866666666667</v>
      </c>
      <c r="F430" s="17">
        <f ca="1">INDEX('EE investment costs'!$D$56:$R$656,MATCH(X430,'EE investment costs'!$D$56:$D$656,0),MATCH($V$8,'EE investment costs'!$D$56:$R$56,0))</f>
        <v>1333.1818892892754</v>
      </c>
      <c r="I430" s="18">
        <v>1</v>
      </c>
      <c r="J430" s="18">
        <v>1</v>
      </c>
      <c r="K430" s="14">
        <f t="shared" ca="1" si="41"/>
        <v>0</v>
      </c>
      <c r="M430" s="19" t="str">
        <f t="shared" ca="1" si="39"/>
        <v>INDTDEFFRH-71</v>
      </c>
      <c r="N430" s="23" t="str">
        <f t="shared" ca="1" si="40"/>
        <v>Wholesale and retail Saving Tech-Heat Room Heat 7.1y</v>
      </c>
      <c r="O430" s="23" t="s">
        <v>32</v>
      </c>
      <c r="P430" s="23" t="s">
        <v>33</v>
      </c>
      <c r="Q430" s="23"/>
      <c r="R430" s="23"/>
      <c r="S430" s="19" t="s">
        <v>34</v>
      </c>
      <c r="V430" s="16" t="str">
        <f t="shared" ca="1" si="42"/>
        <v>TD</v>
      </c>
      <c r="W430" s="14" t="str">
        <f t="shared" ca="1" si="42"/>
        <v>Wholesale and retail</v>
      </c>
      <c r="X430" s="3" t="str">
        <f>'EE investment costs'!D479</f>
        <v>RH-71</v>
      </c>
      <c r="Y430" s="3" t="str">
        <f>'EE investment costs'!E479</f>
        <v>Heat Room Heat</v>
      </c>
      <c r="AC430" s="123">
        <f>'EE investment costs'!C479</f>
        <v>7.1</v>
      </c>
      <c r="AD430" s="22"/>
    </row>
    <row r="431" spans="2:30">
      <c r="B431" s="14" t="str">
        <f t="shared" ca="1" si="38"/>
        <v>INDTDEFFLA-71</v>
      </c>
      <c r="C431" s="15" t="str">
        <f t="shared" ca="1" si="43"/>
        <v>ITDLA</v>
      </c>
      <c r="D431" s="16">
        <f>'EE investment costs'!$F$15</f>
        <v>2016</v>
      </c>
      <c r="E431" s="14">
        <f>VLOOKUP(X431,'EE investment costs'!$D$56:$R$656,15,0)</f>
        <v>4.3140333333333336</v>
      </c>
      <c r="F431" s="17">
        <f ca="1">INDEX('EE investment costs'!$D$56:$R$656,MATCH(X431,'EE investment costs'!$D$56:$D$656,0),MATCH($V$8,'EE investment costs'!$D$56:$R$56,0))</f>
        <v>2047.3619962167218</v>
      </c>
      <c r="I431" s="18">
        <v>1</v>
      </c>
      <c r="J431" s="18">
        <v>1</v>
      </c>
      <c r="K431" s="14">
        <f t="shared" ca="1" si="41"/>
        <v>0</v>
      </c>
      <c r="M431" s="19" t="str">
        <f t="shared" ca="1" si="39"/>
        <v>INDTDEFFLA-71</v>
      </c>
      <c r="N431" s="23" t="str">
        <f t="shared" ca="1" si="40"/>
        <v>Wholesale and retail Saving Tech-Light 7.1y</v>
      </c>
      <c r="O431" s="23" t="s">
        <v>32</v>
      </c>
      <c r="P431" s="23" t="s">
        <v>33</v>
      </c>
      <c r="Q431" s="23"/>
      <c r="R431" s="23"/>
      <c r="S431" s="19" t="s">
        <v>34</v>
      </c>
      <c r="V431" s="16" t="str">
        <f t="shared" ca="1" si="42"/>
        <v>TD</v>
      </c>
      <c r="W431" s="14" t="str">
        <f t="shared" ca="1" si="42"/>
        <v>Wholesale and retail</v>
      </c>
      <c r="X431" s="3" t="str">
        <f>'EE investment costs'!D480</f>
        <v>LA-71</v>
      </c>
      <c r="Y431" s="3" t="str">
        <f>'EE investment costs'!E480</f>
        <v>Light</v>
      </c>
      <c r="AC431" s="123">
        <f>'EE investment costs'!C480</f>
        <v>7.1</v>
      </c>
      <c r="AD431" s="22"/>
    </row>
    <row r="432" spans="2:30">
      <c r="B432" s="14" t="str">
        <f t="shared" ca="1" si="38"/>
        <v>INDTDEFFEM-71</v>
      </c>
      <c r="C432" s="15" t="str">
        <f t="shared" ca="1" si="43"/>
        <v>ITDEM</v>
      </c>
      <c r="D432" s="16">
        <f>'EE investment costs'!$F$15</f>
        <v>2016</v>
      </c>
      <c r="E432" s="14">
        <f>VLOOKUP(X432,'EE investment costs'!$D$56:$R$656,15,0)</f>
        <v>4.5297349999999996</v>
      </c>
      <c r="F432" s="17">
        <f ca="1">INDEX('EE investment costs'!$D$56:$R$656,MATCH(X432,'EE investment costs'!$D$56:$D$656,0),MATCH($V$8,'EE investment costs'!$D$56:$R$56,0))</f>
        <v>2392.8747524158866</v>
      </c>
      <c r="I432" s="18">
        <v>1</v>
      </c>
      <c r="J432" s="18">
        <v>1</v>
      </c>
      <c r="K432" s="14">
        <f t="shared" ca="1" si="41"/>
        <v>0</v>
      </c>
      <c r="M432" s="19" t="str">
        <f t="shared" ca="1" si="39"/>
        <v>INDTDEFFEM-71</v>
      </c>
      <c r="N432" s="23" t="str">
        <f t="shared" ca="1" si="40"/>
        <v>Wholesale and retail Saving Tech-Electric Motors 7.1y</v>
      </c>
      <c r="O432" s="23" t="s">
        <v>32</v>
      </c>
      <c r="P432" s="23" t="s">
        <v>33</v>
      </c>
      <c r="Q432" s="23"/>
      <c r="R432" s="23"/>
      <c r="S432" s="19" t="s">
        <v>34</v>
      </c>
      <c r="V432" s="16" t="str">
        <f t="shared" ca="1" si="42"/>
        <v>TD</v>
      </c>
      <c r="W432" s="14" t="str">
        <f t="shared" ca="1" si="42"/>
        <v>Wholesale and retail</v>
      </c>
      <c r="X432" s="3" t="str">
        <f>'EE investment costs'!D481</f>
        <v>EM-71</v>
      </c>
      <c r="Y432" s="3" t="str">
        <f>'EE investment costs'!E481</f>
        <v>Electric Motors</v>
      </c>
      <c r="AC432" s="123">
        <f>'EE investment costs'!C481</f>
        <v>7.1</v>
      </c>
      <c r="AD432" s="22"/>
    </row>
    <row r="433" spans="2:30">
      <c r="B433" s="14" t="str">
        <f t="shared" ca="1" si="38"/>
        <v>INDTDEFFTF-71</v>
      </c>
      <c r="C433" s="15" t="str">
        <f t="shared" ca="1" si="43"/>
        <v>ITDTF</v>
      </c>
      <c r="D433" s="16">
        <f>'EE investment costs'!$F$15</f>
        <v>2016</v>
      </c>
      <c r="E433" s="14">
        <f>VLOOKUP(X433,'EE investment costs'!$D$56:$R$656,15,0)</f>
        <v>17.583333333333332</v>
      </c>
      <c r="F433" s="17">
        <f ca="1">INDEX('EE investment costs'!$D$56:$R$656,MATCH(X433,'EE investment costs'!$D$56:$D$656,0),MATCH($V$8,'EE investment costs'!$D$56:$R$56,0))</f>
        <v>1043.2534149592648</v>
      </c>
      <c r="I433" s="18">
        <v>1</v>
      </c>
      <c r="J433" s="18">
        <v>1</v>
      </c>
      <c r="K433" s="14">
        <f t="shared" ca="1" si="41"/>
        <v>2</v>
      </c>
      <c r="M433" s="19" t="str">
        <f t="shared" ca="1" si="39"/>
        <v>INDTDEFFTF-71</v>
      </c>
      <c r="N433" s="23" t="str">
        <f t="shared" ca="1" si="40"/>
        <v>Wholesale and retail Saving Tech-Haulage Tractors, Trucks, Fishing boats 7.1y</v>
      </c>
      <c r="O433" s="23" t="s">
        <v>32</v>
      </c>
      <c r="P433" s="23" t="s">
        <v>33</v>
      </c>
      <c r="Q433" s="23"/>
      <c r="R433" s="23"/>
      <c r="S433" s="19" t="s">
        <v>34</v>
      </c>
      <c r="V433" s="16" t="str">
        <f t="shared" ca="1" si="42"/>
        <v>TD</v>
      </c>
      <c r="W433" s="14" t="str">
        <f t="shared" ca="1" si="42"/>
        <v>Wholesale and retail</v>
      </c>
      <c r="X433" s="3" t="str">
        <f>'EE investment costs'!D482</f>
        <v>TF-71</v>
      </c>
      <c r="Y433" s="3" t="str">
        <f>'EE investment costs'!E482</f>
        <v>Haulage Tractors, Trucks, Fishing boats</v>
      </c>
      <c r="AC433" s="123">
        <f>'EE investment costs'!C482</f>
        <v>7.1</v>
      </c>
      <c r="AD433" s="22"/>
    </row>
    <row r="434" spans="2:30">
      <c r="B434" s="14" t="str">
        <f t="shared" ca="1" si="38"/>
        <v>INDTDEFFMT-72</v>
      </c>
      <c r="C434" s="15" t="str">
        <f t="shared" ca="1" si="43"/>
        <v>ITDMT</v>
      </c>
      <c r="D434" s="16">
        <f>'EE investment costs'!$F$15</f>
        <v>2016</v>
      </c>
      <c r="E434" s="14">
        <f>VLOOKUP(X434,'EE investment costs'!$D$56:$R$656,15,0)</f>
        <v>6.32</v>
      </c>
      <c r="F434" s="17">
        <f ca="1">INDEX('EE investment costs'!$D$56:$R$656,MATCH(X434,'EE investment costs'!$D$56:$D$656,0),MATCH($V$8,'EE investment costs'!$D$56:$R$56,0))</f>
        <v>1007.5565861021439</v>
      </c>
      <c r="I434" s="18">
        <v>1</v>
      </c>
      <c r="J434" s="18">
        <v>1</v>
      </c>
      <c r="K434" s="14">
        <f t="shared" ca="1" si="41"/>
        <v>2</v>
      </c>
      <c r="M434" s="19" t="str">
        <f t="shared" ca="1" si="39"/>
        <v>INDTDEFFMT-72</v>
      </c>
      <c r="N434" s="23" t="str">
        <f t="shared" ca="1" si="40"/>
        <v>Wholesale and retail Saving Tech-Heat Medium Temp. up to 150C 7.2y</v>
      </c>
      <c r="O434" s="23" t="s">
        <v>32</v>
      </c>
      <c r="P434" s="23" t="s">
        <v>33</v>
      </c>
      <c r="Q434" s="23"/>
      <c r="R434" s="23"/>
      <c r="S434" s="19" t="s">
        <v>34</v>
      </c>
      <c r="V434" s="16" t="str">
        <f t="shared" ca="1" si="42"/>
        <v>TD</v>
      </c>
      <c r="W434" s="14" t="str">
        <f t="shared" ca="1" si="42"/>
        <v>Wholesale and retail</v>
      </c>
      <c r="X434" s="3" t="str">
        <f>'EE investment costs'!D483</f>
        <v>MT-72</v>
      </c>
      <c r="Y434" s="3" t="str">
        <f>'EE investment costs'!E483</f>
        <v>Heat Medium Temp. up to 150C</v>
      </c>
      <c r="AC434" s="123">
        <f>'EE investment costs'!C483</f>
        <v>7.2</v>
      </c>
      <c r="AD434" s="22"/>
    </row>
    <row r="435" spans="2:30">
      <c r="B435" s="14" t="str">
        <f t="shared" ca="1" si="38"/>
        <v>INDTDEFFHT-72</v>
      </c>
      <c r="C435" s="15" t="str">
        <f t="shared" ca="1" si="43"/>
        <v>ITDHT</v>
      </c>
      <c r="D435" s="16">
        <f>'EE investment costs'!$F$15</f>
        <v>2016</v>
      </c>
      <c r="E435" s="14">
        <f>VLOOKUP(X435,'EE investment costs'!$D$56:$R$656,15,0)</f>
        <v>5.056</v>
      </c>
      <c r="F435" s="17">
        <f ca="1">INDEX('EE investment costs'!$D$56:$R$656,MATCH(X435,'EE investment costs'!$D$56:$D$656,0),MATCH($V$8,'EE investment costs'!$D$56:$R$56,0))</f>
        <v>680.11624776961844</v>
      </c>
      <c r="I435" s="18">
        <v>1</v>
      </c>
      <c r="J435" s="18">
        <v>1</v>
      </c>
      <c r="K435" s="14">
        <f t="shared" ca="1" si="41"/>
        <v>6</v>
      </c>
      <c r="M435" s="19" t="str">
        <f t="shared" ca="1" si="39"/>
        <v>INDTDEFFHT-72</v>
      </c>
      <c r="N435" s="23" t="str">
        <f t="shared" ca="1" si="40"/>
        <v>Wholesale and retail Saving Tech-Heat High Temp. over 150C 7.2y</v>
      </c>
      <c r="O435" s="23" t="s">
        <v>32</v>
      </c>
      <c r="P435" s="23" t="s">
        <v>33</v>
      </c>
      <c r="Q435" s="23"/>
      <c r="R435" s="23"/>
      <c r="S435" s="19" t="s">
        <v>34</v>
      </c>
      <c r="V435" s="16" t="str">
        <f t="shared" ca="1" si="42"/>
        <v>TD</v>
      </c>
      <c r="W435" s="14" t="str">
        <f t="shared" ca="1" si="42"/>
        <v>Wholesale and retail</v>
      </c>
      <c r="X435" s="3" t="str">
        <f>'EE investment costs'!D484</f>
        <v>HT-72</v>
      </c>
      <c r="Y435" s="3" t="str">
        <f>'EE investment costs'!E484</f>
        <v>Heat High Temp. over 150C</v>
      </c>
      <c r="AC435" s="123">
        <f>'EE investment costs'!C484</f>
        <v>7.2</v>
      </c>
      <c r="AD435" s="22"/>
    </row>
    <row r="436" spans="2:30">
      <c r="B436" s="14" t="str">
        <f t="shared" ca="1" si="38"/>
        <v>INDTDEFFRH-72</v>
      </c>
      <c r="C436" s="15" t="str">
        <f t="shared" ca="1" si="43"/>
        <v>ITDRH</v>
      </c>
      <c r="D436" s="16">
        <f>'EE investment costs'!$F$15</f>
        <v>2016</v>
      </c>
      <c r="E436" s="14">
        <f>VLOOKUP(X436,'EE investment costs'!$D$56:$R$656,15,0)</f>
        <v>16.597333333333335</v>
      </c>
      <c r="F436" s="17">
        <f ca="1">INDEX('EE investment costs'!$D$56:$R$656,MATCH(X436,'EE investment costs'!$D$56:$D$656,0),MATCH($V$8,'EE investment costs'!$D$56:$R$56,0))</f>
        <v>1370.214719547311</v>
      </c>
      <c r="I436" s="18">
        <v>1</v>
      </c>
      <c r="J436" s="18">
        <v>1</v>
      </c>
      <c r="K436" s="14">
        <f t="shared" ca="1" si="41"/>
        <v>0</v>
      </c>
      <c r="M436" s="19" t="str">
        <f t="shared" ca="1" si="39"/>
        <v>INDTDEFFRH-72</v>
      </c>
      <c r="N436" s="23" t="str">
        <f t="shared" ca="1" si="40"/>
        <v>Wholesale and retail Saving Tech-Heat Room Heat 7.2y</v>
      </c>
      <c r="O436" s="23" t="s">
        <v>32</v>
      </c>
      <c r="P436" s="23" t="s">
        <v>33</v>
      </c>
      <c r="Q436" s="23"/>
      <c r="R436" s="23"/>
      <c r="S436" s="19" t="s">
        <v>34</v>
      </c>
      <c r="V436" s="16" t="str">
        <f t="shared" ca="1" si="42"/>
        <v>TD</v>
      </c>
      <c r="W436" s="14" t="str">
        <f t="shared" ca="1" si="42"/>
        <v>Wholesale and retail</v>
      </c>
      <c r="X436" s="3" t="str">
        <f>'EE investment costs'!D485</f>
        <v>RH-72</v>
      </c>
      <c r="Y436" s="3" t="str">
        <f>'EE investment costs'!E485</f>
        <v>Heat Room Heat</v>
      </c>
      <c r="AC436" s="123">
        <f>'EE investment costs'!C485</f>
        <v>7.2</v>
      </c>
      <c r="AD436" s="22"/>
    </row>
    <row r="437" spans="2:30">
      <c r="B437" s="14" t="str">
        <f t="shared" ca="1" si="38"/>
        <v>INDTDEFFLA-72</v>
      </c>
      <c r="C437" s="15" t="str">
        <f t="shared" ca="1" si="43"/>
        <v>ITDLA</v>
      </c>
      <c r="D437" s="16">
        <f>'EE investment costs'!$F$15</f>
        <v>2016</v>
      </c>
      <c r="E437" s="14">
        <f>VLOOKUP(X437,'EE investment costs'!$D$56:$R$656,15,0)</f>
        <v>4.3270666666666671</v>
      </c>
      <c r="F437" s="17">
        <f ca="1">INDEX('EE investment costs'!$D$56:$R$656,MATCH(X437,'EE investment costs'!$D$56:$D$656,0),MATCH($V$8,'EE investment costs'!$D$56:$R$56,0))</f>
        <v>2062.740029713334</v>
      </c>
      <c r="I437" s="18">
        <v>1</v>
      </c>
      <c r="J437" s="18">
        <v>1</v>
      </c>
      <c r="K437" s="14">
        <f t="shared" ca="1" si="41"/>
        <v>0</v>
      </c>
      <c r="M437" s="19" t="str">
        <f t="shared" ca="1" si="39"/>
        <v>INDTDEFFLA-72</v>
      </c>
      <c r="N437" s="23" t="str">
        <f t="shared" ca="1" si="40"/>
        <v>Wholesale and retail Saving Tech-Light 7.2y</v>
      </c>
      <c r="O437" s="23" t="s">
        <v>32</v>
      </c>
      <c r="P437" s="23" t="s">
        <v>33</v>
      </c>
      <c r="Q437" s="23"/>
      <c r="R437" s="23"/>
      <c r="S437" s="19" t="s">
        <v>34</v>
      </c>
      <c r="V437" s="16" t="str">
        <f t="shared" ca="1" si="42"/>
        <v>TD</v>
      </c>
      <c r="W437" s="14" t="str">
        <f t="shared" ca="1" si="42"/>
        <v>Wholesale and retail</v>
      </c>
      <c r="X437" s="3" t="str">
        <f>'EE investment costs'!D486</f>
        <v>LA-72</v>
      </c>
      <c r="Y437" s="3" t="str">
        <f>'EE investment costs'!E486</f>
        <v>Light</v>
      </c>
      <c r="AC437" s="123">
        <f>'EE investment costs'!C486</f>
        <v>7.2</v>
      </c>
      <c r="AD437" s="22"/>
    </row>
    <row r="438" spans="2:30">
      <c r="B438" s="14" t="str">
        <f t="shared" ca="1" si="38"/>
        <v>INDTDEFFEM-72</v>
      </c>
      <c r="C438" s="15" t="str">
        <f t="shared" ca="1" si="43"/>
        <v>ITDEM</v>
      </c>
      <c r="D438" s="16">
        <f>'EE investment costs'!$F$15</f>
        <v>2016</v>
      </c>
      <c r="E438" s="14">
        <f>VLOOKUP(X438,'EE investment costs'!$D$56:$R$656,15,0)</f>
        <v>4.5434200000000002</v>
      </c>
      <c r="F438" s="17">
        <f ca="1">INDEX('EE investment costs'!$D$56:$R$656,MATCH(X438,'EE investment costs'!$D$56:$D$656,0),MATCH($V$8,'EE investment costs'!$D$56:$R$56,0))</f>
        <v>2420.5614890348056</v>
      </c>
      <c r="I438" s="18">
        <v>1</v>
      </c>
      <c r="J438" s="18">
        <v>1</v>
      </c>
      <c r="K438" s="14">
        <f t="shared" ca="1" si="41"/>
        <v>0</v>
      </c>
      <c r="M438" s="19" t="str">
        <f t="shared" ca="1" si="39"/>
        <v>INDTDEFFEM-72</v>
      </c>
      <c r="N438" s="23" t="str">
        <f t="shared" ca="1" si="40"/>
        <v>Wholesale and retail Saving Tech-Electric Motors 7.2y</v>
      </c>
      <c r="O438" s="23" t="s">
        <v>32</v>
      </c>
      <c r="P438" s="23" t="s">
        <v>33</v>
      </c>
      <c r="Q438" s="23"/>
      <c r="R438" s="23"/>
      <c r="S438" s="19" t="s">
        <v>34</v>
      </c>
      <c r="V438" s="16" t="str">
        <f t="shared" ca="1" si="42"/>
        <v>TD</v>
      </c>
      <c r="W438" s="14" t="str">
        <f t="shared" ca="1" si="42"/>
        <v>Wholesale and retail</v>
      </c>
      <c r="X438" s="3" t="str">
        <f>'EE investment costs'!D487</f>
        <v>EM-72</v>
      </c>
      <c r="Y438" s="3" t="str">
        <f>'EE investment costs'!E487</f>
        <v>Electric Motors</v>
      </c>
      <c r="AC438" s="123">
        <f>'EE investment costs'!C487</f>
        <v>7.2</v>
      </c>
      <c r="AD438" s="22"/>
    </row>
    <row r="439" spans="2:30">
      <c r="B439" s="14" t="str">
        <f t="shared" ca="1" si="38"/>
        <v>INDTDEFFTF-72</v>
      </c>
      <c r="C439" s="15" t="str">
        <f t="shared" ca="1" si="43"/>
        <v>ITDTF</v>
      </c>
      <c r="D439" s="16">
        <f>'EE investment costs'!$F$15</f>
        <v>2016</v>
      </c>
      <c r="E439" s="14">
        <f>VLOOKUP(X439,'EE investment costs'!$D$56:$R$656,15,0)</f>
        <v>17.666666666666664</v>
      </c>
      <c r="F439" s="17">
        <f ca="1">INDEX('EE investment costs'!$D$56:$R$656,MATCH(X439,'EE investment costs'!$D$56:$D$656,0),MATCH($V$8,'EE investment costs'!$D$56:$R$56,0))</f>
        <v>1057.9471250291137</v>
      </c>
      <c r="I439" s="18">
        <v>1</v>
      </c>
      <c r="J439" s="18">
        <v>1</v>
      </c>
      <c r="K439" s="14">
        <f t="shared" ca="1" si="41"/>
        <v>2</v>
      </c>
      <c r="M439" s="19" t="str">
        <f t="shared" ca="1" si="39"/>
        <v>INDTDEFFTF-72</v>
      </c>
      <c r="N439" s="23" t="str">
        <f t="shared" ca="1" si="40"/>
        <v>Wholesale and retail Saving Tech-Haulage Tractors, Trucks, Fishing boats 7.2y</v>
      </c>
      <c r="O439" s="23" t="s">
        <v>32</v>
      </c>
      <c r="P439" s="23" t="s">
        <v>33</v>
      </c>
      <c r="Q439" s="23"/>
      <c r="R439" s="23"/>
      <c r="S439" s="19" t="s">
        <v>34</v>
      </c>
      <c r="V439" s="16" t="str">
        <f t="shared" ca="1" si="42"/>
        <v>TD</v>
      </c>
      <c r="W439" s="14" t="str">
        <f t="shared" ca="1" si="42"/>
        <v>Wholesale and retail</v>
      </c>
      <c r="X439" s="3" t="str">
        <f>'EE investment costs'!D488</f>
        <v>TF-72</v>
      </c>
      <c r="Y439" s="3" t="str">
        <f>'EE investment costs'!E488</f>
        <v>Haulage Tractors, Trucks, Fishing boats</v>
      </c>
      <c r="AC439" s="123">
        <f>'EE investment costs'!C488</f>
        <v>7.2</v>
      </c>
      <c r="AD439" s="22"/>
    </row>
    <row r="440" spans="2:30">
      <c r="B440" s="14" t="str">
        <f t="shared" ca="1" si="38"/>
        <v>INDTDEFFMT-73</v>
      </c>
      <c r="C440" s="15" t="str">
        <f t="shared" ca="1" si="43"/>
        <v>ITDMT</v>
      </c>
      <c r="D440" s="16">
        <f>'EE investment costs'!$F$15</f>
        <v>2016</v>
      </c>
      <c r="E440" s="14">
        <f>VLOOKUP(X440,'EE investment costs'!$D$56:$R$656,15,0)</f>
        <v>6.33</v>
      </c>
      <c r="F440" s="17">
        <f ca="1">INDEX('EE investment costs'!$D$56:$R$656,MATCH(X440,'EE investment costs'!$D$56:$D$656,0),MATCH($V$8,'EE investment costs'!$D$56:$R$56,0))</f>
        <v>1019.8479726259811</v>
      </c>
      <c r="I440" s="18">
        <v>1</v>
      </c>
      <c r="J440" s="18">
        <v>1</v>
      </c>
      <c r="K440" s="14">
        <f t="shared" ca="1" si="41"/>
        <v>2</v>
      </c>
      <c r="M440" s="19" t="str">
        <f t="shared" ca="1" si="39"/>
        <v>INDTDEFFMT-73</v>
      </c>
      <c r="N440" s="23" t="str">
        <f t="shared" ca="1" si="40"/>
        <v>Wholesale and retail Saving Tech-Heat Medium Temp. up to 150C 7.3y</v>
      </c>
      <c r="O440" s="23" t="s">
        <v>32</v>
      </c>
      <c r="P440" s="23" t="s">
        <v>33</v>
      </c>
      <c r="Q440" s="23"/>
      <c r="R440" s="23"/>
      <c r="S440" s="19" t="s">
        <v>34</v>
      </c>
      <c r="V440" s="16" t="str">
        <f t="shared" ca="1" si="42"/>
        <v>TD</v>
      </c>
      <c r="W440" s="14" t="str">
        <f t="shared" ca="1" si="42"/>
        <v>Wholesale and retail</v>
      </c>
      <c r="X440" s="3" t="str">
        <f>'EE investment costs'!D489</f>
        <v>MT-73</v>
      </c>
      <c r="Y440" s="3" t="str">
        <f>'EE investment costs'!E489</f>
        <v>Heat Medium Temp. up to 150C</v>
      </c>
      <c r="AC440" s="123">
        <f>'EE investment costs'!C489</f>
        <v>7.3</v>
      </c>
      <c r="AD440" s="22"/>
    </row>
    <row r="441" spans="2:30">
      <c r="B441" s="14" t="str">
        <f t="shared" ca="1" si="38"/>
        <v>INDTDEFFHT-73</v>
      </c>
      <c r="C441" s="15" t="str">
        <f t="shared" ca="1" si="43"/>
        <v>ITDHT</v>
      </c>
      <c r="D441" s="16">
        <f>'EE investment costs'!$F$15</f>
        <v>2016</v>
      </c>
      <c r="E441" s="14">
        <f>VLOOKUP(X441,'EE investment costs'!$D$56:$R$656,15,0)</f>
        <v>5.0640000000000001</v>
      </c>
      <c r="F441" s="17">
        <f ca="1">INDEX('EE investment costs'!$D$56:$R$656,MATCH(X441,'EE investment costs'!$D$56:$D$656,0),MATCH($V$8,'EE investment costs'!$D$56:$R$56,0))</f>
        <v>686.50060879026171</v>
      </c>
      <c r="I441" s="18">
        <v>1</v>
      </c>
      <c r="J441" s="18">
        <v>1</v>
      </c>
      <c r="K441" s="14">
        <f t="shared" ca="1" si="41"/>
        <v>6</v>
      </c>
      <c r="M441" s="19" t="str">
        <f t="shared" ca="1" si="39"/>
        <v>INDTDEFFHT-73</v>
      </c>
      <c r="N441" s="23" t="str">
        <f t="shared" ca="1" si="40"/>
        <v>Wholesale and retail Saving Tech-Heat High Temp. over 150C 7.3y</v>
      </c>
      <c r="O441" s="23" t="s">
        <v>32</v>
      </c>
      <c r="P441" s="23" t="s">
        <v>33</v>
      </c>
      <c r="Q441" s="23"/>
      <c r="R441" s="23"/>
      <c r="S441" s="19" t="s">
        <v>34</v>
      </c>
      <c r="V441" s="16" t="str">
        <f t="shared" ca="1" si="42"/>
        <v>TD</v>
      </c>
      <c r="W441" s="14" t="str">
        <f t="shared" ca="1" si="42"/>
        <v>Wholesale and retail</v>
      </c>
      <c r="X441" s="3" t="str">
        <f>'EE investment costs'!D490</f>
        <v>HT-73</v>
      </c>
      <c r="Y441" s="3" t="str">
        <f>'EE investment costs'!E490</f>
        <v>Heat High Temp. over 150C</v>
      </c>
      <c r="AC441" s="123">
        <f>'EE investment costs'!C490</f>
        <v>7.3</v>
      </c>
      <c r="AD441" s="22"/>
    </row>
    <row r="442" spans="2:30">
      <c r="B442" s="14" t="str">
        <f t="shared" ca="1" si="38"/>
        <v>INDTDEFFRH-73</v>
      </c>
      <c r="C442" s="15" t="str">
        <f t="shared" ca="1" si="43"/>
        <v>ITDRH</v>
      </c>
      <c r="D442" s="16">
        <f>'EE investment costs'!$F$15</f>
        <v>2016</v>
      </c>
      <c r="E442" s="14">
        <f>VLOOKUP(X442,'EE investment costs'!$D$56:$R$656,15,0)</f>
        <v>16.616000000000003</v>
      </c>
      <c r="F442" s="17">
        <f ca="1">INDEX('EE investment costs'!$D$56:$R$656,MATCH(X442,'EE investment costs'!$D$56:$D$656,0),MATCH($V$8,'EE investment costs'!$D$56:$R$56,0))</f>
        <v>1407.2475498053466</v>
      </c>
      <c r="I442" s="18">
        <v>1</v>
      </c>
      <c r="J442" s="18">
        <v>1</v>
      </c>
      <c r="K442" s="14">
        <f t="shared" ca="1" si="41"/>
        <v>0</v>
      </c>
      <c r="M442" s="19" t="str">
        <f t="shared" ca="1" si="39"/>
        <v>INDTDEFFRH-73</v>
      </c>
      <c r="N442" s="23" t="str">
        <f t="shared" ca="1" si="40"/>
        <v>Wholesale and retail Saving Tech-Heat Room Heat 7.3y</v>
      </c>
      <c r="O442" s="23" t="s">
        <v>32</v>
      </c>
      <c r="P442" s="23" t="s">
        <v>33</v>
      </c>
      <c r="Q442" s="23"/>
      <c r="R442" s="23"/>
      <c r="S442" s="19" t="s">
        <v>34</v>
      </c>
      <c r="V442" s="16" t="str">
        <f t="shared" ca="1" si="42"/>
        <v>TD</v>
      </c>
      <c r="W442" s="14" t="str">
        <f t="shared" ca="1" si="42"/>
        <v>Wholesale and retail</v>
      </c>
      <c r="X442" s="3" t="str">
        <f>'EE investment costs'!D491</f>
        <v>RH-73</v>
      </c>
      <c r="Y442" s="3" t="str">
        <f>'EE investment costs'!E491</f>
        <v>Heat Room Heat</v>
      </c>
      <c r="AC442" s="123">
        <f>'EE investment costs'!C491</f>
        <v>7.3</v>
      </c>
      <c r="AD442" s="22"/>
    </row>
    <row r="443" spans="2:30">
      <c r="B443" s="14" t="str">
        <f t="shared" ca="1" si="38"/>
        <v>INDTDEFFLA-73</v>
      </c>
      <c r="C443" s="15" t="str">
        <f t="shared" ca="1" si="43"/>
        <v>ITDLA</v>
      </c>
      <c r="D443" s="16">
        <f>'EE investment costs'!$F$15</f>
        <v>2016</v>
      </c>
      <c r="E443" s="14">
        <f>VLOOKUP(X443,'EE investment costs'!$D$56:$R$656,15,0)</f>
        <v>4.3401000000000005</v>
      </c>
      <c r="F443" s="17">
        <f ca="1">INDEX('EE investment costs'!$D$56:$R$656,MATCH(X443,'EE investment costs'!$D$56:$D$656,0),MATCH($V$8,'EE investment costs'!$D$56:$R$56,0))</f>
        <v>2078.1180632099458</v>
      </c>
      <c r="I443" s="18">
        <v>1</v>
      </c>
      <c r="J443" s="18">
        <v>1</v>
      </c>
      <c r="K443" s="14">
        <f t="shared" ca="1" si="41"/>
        <v>0</v>
      </c>
      <c r="M443" s="19" t="str">
        <f t="shared" ca="1" si="39"/>
        <v>INDTDEFFLA-73</v>
      </c>
      <c r="N443" s="23" t="str">
        <f t="shared" ca="1" si="40"/>
        <v>Wholesale and retail Saving Tech-Light 7.3y</v>
      </c>
      <c r="O443" s="23" t="s">
        <v>32</v>
      </c>
      <c r="P443" s="23" t="s">
        <v>33</v>
      </c>
      <c r="Q443" s="23"/>
      <c r="R443" s="23"/>
      <c r="S443" s="19" t="s">
        <v>34</v>
      </c>
      <c r="V443" s="16" t="str">
        <f t="shared" ca="1" si="42"/>
        <v>TD</v>
      </c>
      <c r="W443" s="14" t="str">
        <f t="shared" ca="1" si="42"/>
        <v>Wholesale and retail</v>
      </c>
      <c r="X443" s="3" t="str">
        <f>'EE investment costs'!D492</f>
        <v>LA-73</v>
      </c>
      <c r="Y443" s="3" t="str">
        <f>'EE investment costs'!E492</f>
        <v>Light</v>
      </c>
      <c r="AC443" s="123">
        <f>'EE investment costs'!C492</f>
        <v>7.3</v>
      </c>
      <c r="AD443" s="22"/>
    </row>
    <row r="444" spans="2:30">
      <c r="B444" s="14" t="str">
        <f t="shared" ca="1" si="38"/>
        <v>INDTDEFFEM-73</v>
      </c>
      <c r="C444" s="15" t="str">
        <f t="shared" ca="1" si="43"/>
        <v>ITDEM</v>
      </c>
      <c r="D444" s="16">
        <f>'EE investment costs'!$F$15</f>
        <v>2016</v>
      </c>
      <c r="E444" s="14">
        <f>VLOOKUP(X444,'EE investment costs'!$D$56:$R$656,15,0)</f>
        <v>4.557105</v>
      </c>
      <c r="F444" s="17">
        <f ca="1">INDEX('EE investment costs'!$D$56:$R$656,MATCH(X444,'EE investment costs'!$D$56:$D$656,0),MATCH($V$8,'EE investment costs'!$D$56:$R$56,0))</f>
        <v>2448.2482256537241</v>
      </c>
      <c r="I444" s="18">
        <v>1</v>
      </c>
      <c r="J444" s="18">
        <v>1</v>
      </c>
      <c r="K444" s="14">
        <f t="shared" ca="1" si="41"/>
        <v>0</v>
      </c>
      <c r="M444" s="19" t="str">
        <f t="shared" ca="1" si="39"/>
        <v>INDTDEFFEM-73</v>
      </c>
      <c r="N444" s="23" t="str">
        <f t="shared" ca="1" si="40"/>
        <v>Wholesale and retail Saving Tech-Electric Motors 7.3y</v>
      </c>
      <c r="O444" s="23" t="s">
        <v>32</v>
      </c>
      <c r="P444" s="23" t="s">
        <v>33</v>
      </c>
      <c r="Q444" s="23"/>
      <c r="R444" s="23"/>
      <c r="S444" s="19" t="s">
        <v>34</v>
      </c>
      <c r="V444" s="16" t="str">
        <f t="shared" ca="1" si="42"/>
        <v>TD</v>
      </c>
      <c r="W444" s="14" t="str">
        <f t="shared" ca="1" si="42"/>
        <v>Wholesale and retail</v>
      </c>
      <c r="X444" s="3" t="str">
        <f>'EE investment costs'!D493</f>
        <v>EM-73</v>
      </c>
      <c r="Y444" s="3" t="str">
        <f>'EE investment costs'!E493</f>
        <v>Electric Motors</v>
      </c>
      <c r="AC444" s="123">
        <f>'EE investment costs'!C493</f>
        <v>7.3</v>
      </c>
      <c r="AD444" s="22"/>
    </row>
    <row r="445" spans="2:30">
      <c r="B445" s="14" t="str">
        <f t="shared" ca="1" si="38"/>
        <v>INDTDEFFTF-73</v>
      </c>
      <c r="C445" s="15" t="str">
        <f t="shared" ca="1" si="43"/>
        <v>ITDTF</v>
      </c>
      <c r="D445" s="16">
        <f>'EE investment costs'!$F$15</f>
        <v>2016</v>
      </c>
      <c r="E445" s="14">
        <f>VLOOKUP(X445,'EE investment costs'!$D$56:$R$656,15,0)</f>
        <v>17.75</v>
      </c>
      <c r="F445" s="17">
        <f ca="1">INDEX('EE investment costs'!$D$56:$R$656,MATCH(X445,'EE investment costs'!$D$56:$D$656,0),MATCH($V$8,'EE investment costs'!$D$56:$R$56,0))</f>
        <v>1072.6408350989625</v>
      </c>
      <c r="I445" s="18">
        <v>1</v>
      </c>
      <c r="J445" s="18">
        <v>1</v>
      </c>
      <c r="K445" s="14">
        <f t="shared" ca="1" si="41"/>
        <v>2</v>
      </c>
      <c r="M445" s="19" t="str">
        <f t="shared" ca="1" si="39"/>
        <v>INDTDEFFTF-73</v>
      </c>
      <c r="N445" s="23" t="str">
        <f t="shared" ca="1" si="40"/>
        <v>Wholesale and retail Saving Tech-Haulage Tractors, Trucks, Fishing boats 7.3y</v>
      </c>
      <c r="O445" s="23" t="s">
        <v>32</v>
      </c>
      <c r="P445" s="23" t="s">
        <v>33</v>
      </c>
      <c r="Q445" s="23"/>
      <c r="R445" s="23"/>
      <c r="S445" s="19" t="s">
        <v>34</v>
      </c>
      <c r="V445" s="16" t="str">
        <f t="shared" ca="1" si="42"/>
        <v>TD</v>
      </c>
      <c r="W445" s="14" t="str">
        <f t="shared" ca="1" si="42"/>
        <v>Wholesale and retail</v>
      </c>
      <c r="X445" s="3" t="str">
        <f>'EE investment costs'!D494</f>
        <v>TF-73</v>
      </c>
      <c r="Y445" s="3" t="str">
        <f>'EE investment costs'!E494</f>
        <v>Haulage Tractors, Trucks, Fishing boats</v>
      </c>
      <c r="AC445" s="123">
        <f>'EE investment costs'!C494</f>
        <v>7.3</v>
      </c>
      <c r="AD445" s="22"/>
    </row>
    <row r="446" spans="2:30">
      <c r="B446" s="14" t="str">
        <f t="shared" ca="1" si="38"/>
        <v>INDTDEFFMT-74</v>
      </c>
      <c r="C446" s="15" t="str">
        <f t="shared" ca="1" si="43"/>
        <v>ITDMT</v>
      </c>
      <c r="D446" s="16">
        <f>'EE investment costs'!$F$15</f>
        <v>2016</v>
      </c>
      <c r="E446" s="14">
        <f>VLOOKUP(X446,'EE investment costs'!$D$56:$R$656,15,0)</f>
        <v>6.34</v>
      </c>
      <c r="F446" s="17">
        <f ca="1">INDEX('EE investment costs'!$D$56:$R$656,MATCH(X446,'EE investment costs'!$D$56:$D$656,0),MATCH($V$8,'EE investment costs'!$D$56:$R$56,0))</f>
        <v>1032.1393591498186</v>
      </c>
      <c r="I446" s="18">
        <v>1</v>
      </c>
      <c r="J446" s="18">
        <v>1</v>
      </c>
      <c r="K446" s="14">
        <f t="shared" ca="1" si="41"/>
        <v>2</v>
      </c>
      <c r="M446" s="19" t="str">
        <f t="shared" ca="1" si="39"/>
        <v>INDTDEFFMT-74</v>
      </c>
      <c r="N446" s="23" t="str">
        <f t="shared" ca="1" si="40"/>
        <v>Wholesale and retail Saving Tech-Heat Medium Temp. up to 150C 7.4y</v>
      </c>
      <c r="O446" s="23" t="s">
        <v>32</v>
      </c>
      <c r="P446" s="23" t="s">
        <v>33</v>
      </c>
      <c r="Q446" s="23"/>
      <c r="R446" s="23"/>
      <c r="S446" s="19" t="s">
        <v>34</v>
      </c>
      <c r="V446" s="16" t="str">
        <f t="shared" ca="1" si="42"/>
        <v>TD</v>
      </c>
      <c r="W446" s="14" t="str">
        <f t="shared" ca="1" si="42"/>
        <v>Wholesale and retail</v>
      </c>
      <c r="X446" s="3" t="str">
        <f>'EE investment costs'!D495</f>
        <v>MT-74</v>
      </c>
      <c r="Y446" s="3" t="str">
        <f>'EE investment costs'!E495</f>
        <v>Heat Medium Temp. up to 150C</v>
      </c>
      <c r="AC446" s="123">
        <f>'EE investment costs'!C495</f>
        <v>7.4</v>
      </c>
      <c r="AD446" s="22"/>
    </row>
    <row r="447" spans="2:30">
      <c r="B447" s="14" t="str">
        <f t="shared" ca="1" si="38"/>
        <v>INDTDEFFHT-74</v>
      </c>
      <c r="C447" s="15" t="str">
        <f t="shared" ca="1" si="43"/>
        <v>ITDHT</v>
      </c>
      <c r="D447" s="16">
        <f>'EE investment costs'!$F$15</f>
        <v>2016</v>
      </c>
      <c r="E447" s="14">
        <f>VLOOKUP(X447,'EE investment costs'!$D$56:$R$656,15,0)</f>
        <v>5.0720000000000001</v>
      </c>
      <c r="F447" s="17">
        <f ca="1">INDEX('EE investment costs'!$D$56:$R$656,MATCH(X447,'EE investment costs'!$D$56:$D$656,0),MATCH($V$8,'EE investment costs'!$D$56:$R$56,0))</f>
        <v>692.88496981090532</v>
      </c>
      <c r="I447" s="18">
        <v>1</v>
      </c>
      <c r="J447" s="18">
        <v>1</v>
      </c>
      <c r="K447" s="14">
        <f t="shared" ca="1" si="41"/>
        <v>6</v>
      </c>
      <c r="M447" s="19" t="str">
        <f t="shared" ca="1" si="39"/>
        <v>INDTDEFFHT-74</v>
      </c>
      <c r="N447" s="23" t="str">
        <f t="shared" ca="1" si="40"/>
        <v>Wholesale and retail Saving Tech-Heat High Temp. over 150C 7.4y</v>
      </c>
      <c r="O447" s="23" t="s">
        <v>32</v>
      </c>
      <c r="P447" s="23" t="s">
        <v>33</v>
      </c>
      <c r="Q447" s="23"/>
      <c r="R447" s="23"/>
      <c r="S447" s="19" t="s">
        <v>34</v>
      </c>
      <c r="V447" s="16" t="str">
        <f t="shared" ca="1" si="42"/>
        <v>TD</v>
      </c>
      <c r="W447" s="14" t="str">
        <f t="shared" ca="1" si="42"/>
        <v>Wholesale and retail</v>
      </c>
      <c r="X447" s="3" t="str">
        <f>'EE investment costs'!D496</f>
        <v>HT-74</v>
      </c>
      <c r="Y447" s="3" t="str">
        <f>'EE investment costs'!E496</f>
        <v>Heat High Temp. over 150C</v>
      </c>
      <c r="AC447" s="123">
        <f>'EE investment costs'!C496</f>
        <v>7.4</v>
      </c>
      <c r="AD447" s="22"/>
    </row>
    <row r="448" spans="2:30">
      <c r="B448" s="14" t="str">
        <f t="shared" ca="1" si="38"/>
        <v>INDTDEFFRH-74</v>
      </c>
      <c r="C448" s="15" t="str">
        <f t="shared" ca="1" si="43"/>
        <v>ITDRH</v>
      </c>
      <c r="D448" s="16">
        <f>'EE investment costs'!$F$15</f>
        <v>2016</v>
      </c>
      <c r="E448" s="14">
        <f>VLOOKUP(X448,'EE investment costs'!$D$56:$R$656,15,0)</f>
        <v>16.634666666666668</v>
      </c>
      <c r="F448" s="17">
        <f ca="1">INDEX('EE investment costs'!$D$56:$R$656,MATCH(X448,'EE investment costs'!$D$56:$D$656,0),MATCH($V$8,'EE investment costs'!$D$56:$R$56,0))</f>
        <v>1444.2803800633822</v>
      </c>
      <c r="I448" s="18">
        <v>1</v>
      </c>
      <c r="J448" s="18">
        <v>1</v>
      </c>
      <c r="K448" s="14">
        <f t="shared" ca="1" si="41"/>
        <v>0</v>
      </c>
      <c r="M448" s="19" t="str">
        <f t="shared" ca="1" si="39"/>
        <v>INDTDEFFRH-74</v>
      </c>
      <c r="N448" s="23" t="str">
        <f t="shared" ca="1" si="40"/>
        <v>Wholesale and retail Saving Tech-Heat Room Heat 7.4y</v>
      </c>
      <c r="O448" s="23" t="s">
        <v>32</v>
      </c>
      <c r="P448" s="23" t="s">
        <v>33</v>
      </c>
      <c r="Q448" s="23"/>
      <c r="R448" s="23"/>
      <c r="S448" s="19" t="s">
        <v>34</v>
      </c>
      <c r="V448" s="16" t="str">
        <f t="shared" ca="1" si="42"/>
        <v>TD</v>
      </c>
      <c r="W448" s="14" t="str">
        <f t="shared" ca="1" si="42"/>
        <v>Wholesale and retail</v>
      </c>
      <c r="X448" s="3" t="str">
        <f>'EE investment costs'!D497</f>
        <v>RH-74</v>
      </c>
      <c r="Y448" s="3" t="str">
        <f>'EE investment costs'!E497</f>
        <v>Heat Room Heat</v>
      </c>
      <c r="AC448" s="123">
        <f>'EE investment costs'!C497</f>
        <v>7.4</v>
      </c>
      <c r="AD448" s="22"/>
    </row>
    <row r="449" spans="2:30">
      <c r="B449" s="14" t="str">
        <f t="shared" ca="1" si="38"/>
        <v>INDTDEFFLA-74</v>
      </c>
      <c r="C449" s="15" t="str">
        <f t="shared" ca="1" si="43"/>
        <v>ITDLA</v>
      </c>
      <c r="D449" s="16">
        <f>'EE investment costs'!$F$15</f>
        <v>2016</v>
      </c>
      <c r="E449" s="14">
        <f>VLOOKUP(X449,'EE investment costs'!$D$56:$R$656,15,0)</f>
        <v>4.353133333333334</v>
      </c>
      <c r="F449" s="17">
        <f ca="1">INDEX('EE investment costs'!$D$56:$R$656,MATCH(X449,'EE investment costs'!$D$56:$D$656,0),MATCH($V$8,'EE investment costs'!$D$56:$R$56,0))</f>
        <v>2093.4960967065581</v>
      </c>
      <c r="I449" s="18">
        <v>1</v>
      </c>
      <c r="J449" s="18">
        <v>1</v>
      </c>
      <c r="K449" s="14">
        <f t="shared" ca="1" si="41"/>
        <v>0</v>
      </c>
      <c r="M449" s="19" t="str">
        <f t="shared" ca="1" si="39"/>
        <v>INDTDEFFLA-74</v>
      </c>
      <c r="N449" s="23" t="str">
        <f t="shared" ca="1" si="40"/>
        <v>Wholesale and retail Saving Tech-Light 7.4y</v>
      </c>
      <c r="O449" s="23" t="s">
        <v>32</v>
      </c>
      <c r="P449" s="23" t="s">
        <v>33</v>
      </c>
      <c r="Q449" s="23"/>
      <c r="R449" s="23"/>
      <c r="S449" s="19" t="s">
        <v>34</v>
      </c>
      <c r="V449" s="16" t="str">
        <f t="shared" ca="1" si="42"/>
        <v>TD</v>
      </c>
      <c r="W449" s="14" t="str">
        <f t="shared" ca="1" si="42"/>
        <v>Wholesale and retail</v>
      </c>
      <c r="X449" s="3" t="str">
        <f>'EE investment costs'!D498</f>
        <v>LA-74</v>
      </c>
      <c r="Y449" s="3" t="str">
        <f>'EE investment costs'!E498</f>
        <v>Light</v>
      </c>
      <c r="AC449" s="123">
        <f>'EE investment costs'!C498</f>
        <v>7.4</v>
      </c>
      <c r="AD449" s="22"/>
    </row>
    <row r="450" spans="2:30">
      <c r="B450" s="14" t="str">
        <f t="shared" ca="1" si="38"/>
        <v>INDTDEFFEM-74</v>
      </c>
      <c r="C450" s="15" t="str">
        <f t="shared" ca="1" si="43"/>
        <v>ITDEM</v>
      </c>
      <c r="D450" s="16">
        <f>'EE investment costs'!$F$15</f>
        <v>2016</v>
      </c>
      <c r="E450" s="14">
        <f>VLOOKUP(X450,'EE investment costs'!$D$56:$R$656,15,0)</f>
        <v>4.5707899999999997</v>
      </c>
      <c r="F450" s="17">
        <f ca="1">INDEX('EE investment costs'!$D$56:$R$656,MATCH(X450,'EE investment costs'!$D$56:$D$656,0),MATCH($V$8,'EE investment costs'!$D$56:$R$56,0))</f>
        <v>2475.9349622726427</v>
      </c>
      <c r="I450" s="18">
        <v>1</v>
      </c>
      <c r="J450" s="18">
        <v>1</v>
      </c>
      <c r="K450" s="14">
        <f t="shared" ca="1" si="41"/>
        <v>0</v>
      </c>
      <c r="M450" s="19" t="str">
        <f t="shared" ca="1" si="39"/>
        <v>INDTDEFFEM-74</v>
      </c>
      <c r="N450" s="23" t="str">
        <f t="shared" ca="1" si="40"/>
        <v>Wholesale and retail Saving Tech-Electric Motors 7.4y</v>
      </c>
      <c r="O450" s="23" t="s">
        <v>32</v>
      </c>
      <c r="P450" s="23" t="s">
        <v>33</v>
      </c>
      <c r="Q450" s="23"/>
      <c r="R450" s="23"/>
      <c r="S450" s="19" t="s">
        <v>34</v>
      </c>
      <c r="V450" s="16" t="str">
        <f t="shared" ca="1" si="42"/>
        <v>TD</v>
      </c>
      <c r="W450" s="14" t="str">
        <f t="shared" ca="1" si="42"/>
        <v>Wholesale and retail</v>
      </c>
      <c r="X450" s="3" t="str">
        <f>'EE investment costs'!D499</f>
        <v>EM-74</v>
      </c>
      <c r="Y450" s="3" t="str">
        <f>'EE investment costs'!E499</f>
        <v>Electric Motors</v>
      </c>
      <c r="AC450" s="123">
        <f>'EE investment costs'!C499</f>
        <v>7.4</v>
      </c>
      <c r="AD450" s="22"/>
    </row>
    <row r="451" spans="2:30">
      <c r="B451" s="14" t="str">
        <f t="shared" ca="1" si="38"/>
        <v>INDTDEFFTF-74</v>
      </c>
      <c r="C451" s="15" t="str">
        <f t="shared" ca="1" si="43"/>
        <v>ITDTF</v>
      </c>
      <c r="D451" s="16">
        <f>'EE investment costs'!$F$15</f>
        <v>2016</v>
      </c>
      <c r="E451" s="14">
        <f>VLOOKUP(X451,'EE investment costs'!$D$56:$R$656,15,0)</f>
        <v>17.833333333333332</v>
      </c>
      <c r="F451" s="17">
        <f ca="1">INDEX('EE investment costs'!$D$56:$R$656,MATCH(X451,'EE investment costs'!$D$56:$D$656,0),MATCH($V$8,'EE investment costs'!$D$56:$R$56,0))</f>
        <v>1087.3345451688112</v>
      </c>
      <c r="I451" s="18">
        <v>1</v>
      </c>
      <c r="J451" s="18">
        <v>1</v>
      </c>
      <c r="K451" s="14">
        <f t="shared" ca="1" si="41"/>
        <v>2</v>
      </c>
      <c r="M451" s="19" t="str">
        <f t="shared" ca="1" si="39"/>
        <v>INDTDEFFTF-74</v>
      </c>
      <c r="N451" s="23" t="str">
        <f t="shared" ca="1" si="40"/>
        <v>Wholesale and retail Saving Tech-Haulage Tractors, Trucks, Fishing boats 7.4y</v>
      </c>
      <c r="O451" s="23" t="s">
        <v>32</v>
      </c>
      <c r="P451" s="23" t="s">
        <v>33</v>
      </c>
      <c r="Q451" s="23"/>
      <c r="R451" s="23"/>
      <c r="S451" s="19" t="s">
        <v>34</v>
      </c>
      <c r="V451" s="16" t="str">
        <f t="shared" ca="1" si="42"/>
        <v>TD</v>
      </c>
      <c r="W451" s="14" t="str">
        <f t="shared" ca="1" si="42"/>
        <v>Wholesale and retail</v>
      </c>
      <c r="X451" s="3" t="str">
        <f>'EE investment costs'!D500</f>
        <v>TF-74</v>
      </c>
      <c r="Y451" s="3" t="str">
        <f>'EE investment costs'!E500</f>
        <v>Haulage Tractors, Trucks, Fishing boats</v>
      </c>
      <c r="AC451" s="123">
        <f>'EE investment costs'!C500</f>
        <v>7.4</v>
      </c>
      <c r="AD451" s="22"/>
    </row>
    <row r="452" spans="2:30">
      <c r="B452" s="14" t="str">
        <f t="shared" ca="1" si="38"/>
        <v>INDTDEFFMT-75</v>
      </c>
      <c r="C452" s="15" t="str">
        <f t="shared" ca="1" si="43"/>
        <v>ITDMT</v>
      </c>
      <c r="D452" s="16">
        <f>'EE investment costs'!$F$15</f>
        <v>2016</v>
      </c>
      <c r="E452" s="14">
        <f>VLOOKUP(X452,'EE investment costs'!$D$56:$R$656,15,0)</f>
        <v>6.35</v>
      </c>
      <c r="F452" s="17">
        <f ca="1">INDEX('EE investment costs'!$D$56:$R$656,MATCH(X452,'EE investment costs'!$D$56:$D$656,0),MATCH($V$8,'EE investment costs'!$D$56:$R$56,0))</f>
        <v>1044.4307456736558</v>
      </c>
      <c r="I452" s="18">
        <v>1</v>
      </c>
      <c r="J452" s="18">
        <v>1</v>
      </c>
      <c r="K452" s="14">
        <f t="shared" ca="1" si="41"/>
        <v>2</v>
      </c>
      <c r="M452" s="19" t="str">
        <f t="shared" ca="1" si="39"/>
        <v>INDTDEFFMT-75</v>
      </c>
      <c r="N452" s="23" t="str">
        <f t="shared" ca="1" si="40"/>
        <v>Wholesale and retail Saving Tech-Heat Medium Temp. up to 150C 7.5y</v>
      </c>
      <c r="O452" s="23" t="s">
        <v>32</v>
      </c>
      <c r="P452" s="23" t="s">
        <v>33</v>
      </c>
      <c r="Q452" s="23"/>
      <c r="R452" s="23"/>
      <c r="S452" s="19" t="s">
        <v>34</v>
      </c>
      <c r="V452" s="16" t="str">
        <f t="shared" ca="1" si="42"/>
        <v>TD</v>
      </c>
      <c r="W452" s="14" t="str">
        <f t="shared" ca="1" si="42"/>
        <v>Wholesale and retail</v>
      </c>
      <c r="X452" s="3" t="str">
        <f>'EE investment costs'!D501</f>
        <v>MT-75</v>
      </c>
      <c r="Y452" s="3" t="str">
        <f>'EE investment costs'!E501</f>
        <v>Heat Medium Temp. up to 150C</v>
      </c>
      <c r="AC452" s="123">
        <f>'EE investment costs'!C501</f>
        <v>7.5</v>
      </c>
      <c r="AD452" s="22"/>
    </row>
    <row r="453" spans="2:30">
      <c r="B453" s="14" t="str">
        <f t="shared" ca="1" si="38"/>
        <v>INDTDEFFHT-75</v>
      </c>
      <c r="C453" s="15" t="str">
        <f t="shared" ca="1" si="43"/>
        <v>ITDHT</v>
      </c>
      <c r="D453" s="16">
        <f>'EE investment costs'!$F$15</f>
        <v>2016</v>
      </c>
      <c r="E453" s="14">
        <f>VLOOKUP(X453,'EE investment costs'!$D$56:$R$656,15,0)</f>
        <v>5.08</v>
      </c>
      <c r="F453" s="17">
        <f ca="1">INDEX('EE investment costs'!$D$56:$R$656,MATCH(X453,'EE investment costs'!$D$56:$D$656,0),MATCH($V$8,'EE investment costs'!$D$56:$R$56,0))</f>
        <v>699.2693308315487</v>
      </c>
      <c r="I453" s="18">
        <v>1</v>
      </c>
      <c r="J453" s="18">
        <v>1</v>
      </c>
      <c r="K453" s="14">
        <f t="shared" ca="1" si="41"/>
        <v>6</v>
      </c>
      <c r="M453" s="19" t="str">
        <f t="shared" ca="1" si="39"/>
        <v>INDTDEFFHT-75</v>
      </c>
      <c r="N453" s="23" t="str">
        <f t="shared" ca="1" si="40"/>
        <v>Wholesale and retail Saving Tech-Heat High Temp. over 150C 7.5y</v>
      </c>
      <c r="O453" s="23" t="s">
        <v>32</v>
      </c>
      <c r="P453" s="23" t="s">
        <v>33</v>
      </c>
      <c r="Q453" s="23"/>
      <c r="R453" s="23"/>
      <c r="S453" s="19" t="s">
        <v>34</v>
      </c>
      <c r="V453" s="16" t="str">
        <f t="shared" ca="1" si="42"/>
        <v>TD</v>
      </c>
      <c r="W453" s="14" t="str">
        <f t="shared" ca="1" si="42"/>
        <v>Wholesale and retail</v>
      </c>
      <c r="X453" s="3" t="str">
        <f>'EE investment costs'!D502</f>
        <v>HT-75</v>
      </c>
      <c r="Y453" s="3" t="str">
        <f>'EE investment costs'!E502</f>
        <v>Heat High Temp. over 150C</v>
      </c>
      <c r="AC453" s="123">
        <f>'EE investment costs'!C502</f>
        <v>7.5</v>
      </c>
      <c r="AD453" s="22"/>
    </row>
    <row r="454" spans="2:30">
      <c r="B454" s="14" t="str">
        <f t="shared" ca="1" si="38"/>
        <v>INDTDEFFRH-75</v>
      </c>
      <c r="C454" s="15" t="str">
        <f t="shared" ca="1" si="43"/>
        <v>ITDRH</v>
      </c>
      <c r="D454" s="16">
        <f>'EE investment costs'!$F$15</f>
        <v>2016</v>
      </c>
      <c r="E454" s="14">
        <f>VLOOKUP(X454,'EE investment costs'!$D$56:$R$656,15,0)</f>
        <v>16.653333333333336</v>
      </c>
      <c r="F454" s="17">
        <f ca="1">INDEX('EE investment costs'!$D$56:$R$656,MATCH(X454,'EE investment costs'!$D$56:$D$656,0),MATCH($V$8,'EE investment costs'!$D$56:$R$56,0))</f>
        <v>1481.3132103214173</v>
      </c>
      <c r="I454" s="18">
        <v>1</v>
      </c>
      <c r="J454" s="18">
        <v>1</v>
      </c>
      <c r="K454" s="14">
        <f t="shared" ca="1" si="41"/>
        <v>0</v>
      </c>
      <c r="M454" s="19" t="str">
        <f t="shared" ca="1" si="39"/>
        <v>INDTDEFFRH-75</v>
      </c>
      <c r="N454" s="23" t="str">
        <f t="shared" ca="1" si="40"/>
        <v>Wholesale and retail Saving Tech-Heat Room Heat 7.5y</v>
      </c>
      <c r="O454" s="23" t="s">
        <v>32</v>
      </c>
      <c r="P454" s="23" t="s">
        <v>33</v>
      </c>
      <c r="Q454" s="23"/>
      <c r="R454" s="23"/>
      <c r="S454" s="19" t="s">
        <v>34</v>
      </c>
      <c r="V454" s="16" t="str">
        <f t="shared" ca="1" si="42"/>
        <v>TD</v>
      </c>
      <c r="W454" s="14" t="str">
        <f t="shared" ca="1" si="42"/>
        <v>Wholesale and retail</v>
      </c>
      <c r="X454" s="3" t="str">
        <f>'EE investment costs'!D503</f>
        <v>RH-75</v>
      </c>
      <c r="Y454" s="3" t="str">
        <f>'EE investment costs'!E503</f>
        <v>Heat Room Heat</v>
      </c>
      <c r="AC454" s="123">
        <f>'EE investment costs'!C503</f>
        <v>7.5</v>
      </c>
      <c r="AD454" s="22"/>
    </row>
    <row r="455" spans="2:30">
      <c r="B455" s="14" t="str">
        <f t="shared" ca="1" si="38"/>
        <v>INDTDEFFLA-75</v>
      </c>
      <c r="C455" s="15" t="str">
        <f t="shared" ca="1" si="43"/>
        <v>ITDLA</v>
      </c>
      <c r="D455" s="16">
        <f>'EE investment costs'!$F$15</f>
        <v>2016</v>
      </c>
      <c r="E455" s="14">
        <f>VLOOKUP(X455,'EE investment costs'!$D$56:$R$656,15,0)</f>
        <v>4.3661666666666665</v>
      </c>
      <c r="F455" s="17">
        <f ca="1">INDEX('EE investment costs'!$D$56:$R$656,MATCH(X455,'EE investment costs'!$D$56:$D$656,0),MATCH($V$8,'EE investment costs'!$D$56:$R$56,0))</f>
        <v>2108.8741302031704</v>
      </c>
      <c r="I455" s="18">
        <v>1</v>
      </c>
      <c r="J455" s="18">
        <v>1</v>
      </c>
      <c r="K455" s="14">
        <f t="shared" ca="1" si="41"/>
        <v>0</v>
      </c>
      <c r="M455" s="19" t="str">
        <f t="shared" ca="1" si="39"/>
        <v>INDTDEFFLA-75</v>
      </c>
      <c r="N455" s="23" t="str">
        <f t="shared" ca="1" si="40"/>
        <v>Wholesale and retail Saving Tech-Light 7.5y</v>
      </c>
      <c r="O455" s="23" t="s">
        <v>32</v>
      </c>
      <c r="P455" s="23" t="s">
        <v>33</v>
      </c>
      <c r="Q455" s="23"/>
      <c r="R455" s="23"/>
      <c r="S455" s="19" t="s">
        <v>34</v>
      </c>
      <c r="V455" s="16" t="str">
        <f t="shared" ca="1" si="42"/>
        <v>TD</v>
      </c>
      <c r="W455" s="14" t="str">
        <f t="shared" ca="1" si="42"/>
        <v>Wholesale and retail</v>
      </c>
      <c r="X455" s="3" t="str">
        <f>'EE investment costs'!D504</f>
        <v>LA-75</v>
      </c>
      <c r="Y455" s="3" t="str">
        <f>'EE investment costs'!E504</f>
        <v>Light</v>
      </c>
      <c r="AC455" s="123">
        <f>'EE investment costs'!C504</f>
        <v>7.5</v>
      </c>
      <c r="AD455" s="22"/>
    </row>
    <row r="456" spans="2:30">
      <c r="B456" s="14" t="str">
        <f t="shared" ref="B456:B519" ca="1" si="44">M456</f>
        <v>INDTDEFFEM-75</v>
      </c>
      <c r="C456" s="15" t="str">
        <f t="shared" ca="1" si="43"/>
        <v>ITDEM</v>
      </c>
      <c r="D456" s="16">
        <f>'EE investment costs'!$F$15</f>
        <v>2016</v>
      </c>
      <c r="E456" s="14">
        <f>VLOOKUP(X456,'EE investment costs'!$D$56:$R$656,15,0)</f>
        <v>4.5844749999999994</v>
      </c>
      <c r="F456" s="17">
        <f ca="1">INDEX('EE investment costs'!$D$56:$R$656,MATCH(X456,'EE investment costs'!$D$56:$D$656,0),MATCH($V$8,'EE investment costs'!$D$56:$R$56,0))</f>
        <v>2503.6216988915617</v>
      </c>
      <c r="I456" s="18">
        <v>1</v>
      </c>
      <c r="J456" s="18">
        <v>1</v>
      </c>
      <c r="K456" s="14">
        <f t="shared" ca="1" si="41"/>
        <v>0</v>
      </c>
      <c r="M456" s="19" t="str">
        <f t="shared" ref="M456:M519" ca="1" si="45">CONCATENATE("IND",$V$8,"EFF",$X456)</f>
        <v>INDTDEFFEM-75</v>
      </c>
      <c r="N456" s="23" t="str">
        <f t="shared" ca="1" si="40"/>
        <v>Wholesale and retail Saving Tech-Electric Motors 7.5y</v>
      </c>
      <c r="O456" s="23" t="s">
        <v>32</v>
      </c>
      <c r="P456" s="23" t="s">
        <v>33</v>
      </c>
      <c r="Q456" s="23"/>
      <c r="R456" s="23"/>
      <c r="S456" s="19" t="s">
        <v>34</v>
      </c>
      <c r="V456" s="16" t="str">
        <f t="shared" ca="1" si="42"/>
        <v>TD</v>
      </c>
      <c r="W456" s="14" t="str">
        <f t="shared" ca="1" si="42"/>
        <v>Wholesale and retail</v>
      </c>
      <c r="X456" s="3" t="str">
        <f>'EE investment costs'!D505</f>
        <v>EM-75</v>
      </c>
      <c r="Y456" s="3" t="str">
        <f>'EE investment costs'!E505</f>
        <v>Electric Motors</v>
      </c>
      <c r="AC456" s="123">
        <f>'EE investment costs'!C505</f>
        <v>7.5</v>
      </c>
      <c r="AD456" s="22"/>
    </row>
    <row r="457" spans="2:30">
      <c r="B457" s="14" t="str">
        <f t="shared" ca="1" si="44"/>
        <v>INDTDEFFTF-75</v>
      </c>
      <c r="C457" s="15" t="str">
        <f t="shared" ca="1" si="43"/>
        <v>ITDTF</v>
      </c>
      <c r="D457" s="16">
        <f>'EE investment costs'!$F$15</f>
        <v>2016</v>
      </c>
      <c r="E457" s="14">
        <f>VLOOKUP(X457,'EE investment costs'!$D$56:$R$656,15,0)</f>
        <v>17.916666666666664</v>
      </c>
      <c r="F457" s="17">
        <f ca="1">INDEX('EE investment costs'!$D$56:$R$656,MATCH(X457,'EE investment costs'!$D$56:$D$656,0),MATCH($V$8,'EE investment costs'!$D$56:$R$56,0))</f>
        <v>1102.02825523866</v>
      </c>
      <c r="I457" s="18">
        <v>1</v>
      </c>
      <c r="J457" s="18">
        <v>1</v>
      </c>
      <c r="K457" s="14">
        <f t="shared" ca="1" si="41"/>
        <v>1</v>
      </c>
      <c r="M457" s="19" t="str">
        <f t="shared" ca="1" si="45"/>
        <v>INDTDEFFTF-75</v>
      </c>
      <c r="N457" s="23" t="str">
        <f t="shared" ref="N457:N520" ca="1" si="46">$W$8&amp;" Saving Tech"&amp;"-"&amp;$Y457&amp;" "&amp;AC457&amp;"y"</f>
        <v>Wholesale and retail Saving Tech-Haulage Tractors, Trucks, Fishing boats 7.5y</v>
      </c>
      <c r="O457" s="23" t="s">
        <v>32</v>
      </c>
      <c r="P457" s="23" t="s">
        <v>33</v>
      </c>
      <c r="Q457" s="23"/>
      <c r="R457" s="23"/>
      <c r="S457" s="19" t="s">
        <v>34</v>
      </c>
      <c r="V457" s="16" t="str">
        <f t="shared" ca="1" si="42"/>
        <v>TD</v>
      </c>
      <c r="W457" s="14" t="str">
        <f t="shared" ca="1" si="42"/>
        <v>Wholesale and retail</v>
      </c>
      <c r="X457" s="3" t="str">
        <f>'EE investment costs'!D506</f>
        <v>TF-75</v>
      </c>
      <c r="Y457" s="3" t="str">
        <f>'EE investment costs'!E506</f>
        <v>Haulage Tractors, Trucks, Fishing boats</v>
      </c>
      <c r="AC457" s="123">
        <f>'EE investment costs'!C506</f>
        <v>7.5</v>
      </c>
      <c r="AD457" s="22"/>
    </row>
    <row r="458" spans="2:30">
      <c r="B458" s="14" t="str">
        <f t="shared" ca="1" si="44"/>
        <v>INDTDEFFMT-76</v>
      </c>
      <c r="C458" s="15" t="str">
        <f t="shared" ca="1" si="43"/>
        <v>ITDMT</v>
      </c>
      <c r="D458" s="16">
        <f>'EE investment costs'!$F$15</f>
        <v>2016</v>
      </c>
      <c r="E458" s="14">
        <f>VLOOKUP(X458,'EE investment costs'!$D$56:$R$656,15,0)</f>
        <v>6.3599999999999994</v>
      </c>
      <c r="F458" s="17">
        <f ca="1">INDEX('EE investment costs'!$D$56:$R$656,MATCH(X458,'EE investment costs'!$D$56:$D$656,0),MATCH($V$8,'EE investment costs'!$D$56:$R$56,0))</f>
        <v>1056.722132197493</v>
      </c>
      <c r="I458" s="18">
        <v>1</v>
      </c>
      <c r="J458" s="18">
        <v>1</v>
      </c>
      <c r="K458" s="14">
        <f t="shared" ref="K458:K521" ca="1" si="47">IF(F458&lt;500,1,0)+IF(F458&lt;600,1,0)+IF(F458&lt;700,1,0)+IF(F458&lt;800,1,0)+IF(F458&lt;900,1,0)+IF(F458&lt;1000,1,0)+IF(F458&lt;1100,1,0)+IF(F458&lt;1200,1,0)</f>
        <v>2</v>
      </c>
      <c r="M458" s="19" t="str">
        <f t="shared" ca="1" si="45"/>
        <v>INDTDEFFMT-76</v>
      </c>
      <c r="N458" s="23" t="str">
        <f t="shared" ca="1" si="46"/>
        <v>Wholesale and retail Saving Tech-Heat Medium Temp. up to 150C 7.6y</v>
      </c>
      <c r="O458" s="23" t="s">
        <v>32</v>
      </c>
      <c r="P458" s="23" t="s">
        <v>33</v>
      </c>
      <c r="Q458" s="23"/>
      <c r="R458" s="23"/>
      <c r="S458" s="19" t="s">
        <v>34</v>
      </c>
      <c r="V458" s="16" t="str">
        <f t="shared" ref="V458:W521" ca="1" si="48">V457</f>
        <v>TD</v>
      </c>
      <c r="W458" s="14" t="str">
        <f t="shared" ca="1" si="48"/>
        <v>Wholesale and retail</v>
      </c>
      <c r="X458" s="3" t="str">
        <f>'EE investment costs'!D507</f>
        <v>MT-76</v>
      </c>
      <c r="Y458" s="3" t="str">
        <f>'EE investment costs'!E507</f>
        <v>Heat Medium Temp. up to 150C</v>
      </c>
      <c r="AC458" s="123">
        <f>'EE investment costs'!C507</f>
        <v>7.6</v>
      </c>
      <c r="AD458" s="22"/>
    </row>
    <row r="459" spans="2:30">
      <c r="B459" s="14" t="str">
        <f t="shared" ca="1" si="44"/>
        <v>INDTDEFFHT-76</v>
      </c>
      <c r="C459" s="15" t="str">
        <f t="shared" ca="1" si="43"/>
        <v>ITDHT</v>
      </c>
      <c r="D459" s="16">
        <f>'EE investment costs'!$F$15</f>
        <v>2016</v>
      </c>
      <c r="E459" s="14">
        <f>VLOOKUP(X459,'EE investment costs'!$D$56:$R$656,15,0)</f>
        <v>5.0880000000000001</v>
      </c>
      <c r="F459" s="17">
        <f ca="1">INDEX('EE investment costs'!$D$56:$R$656,MATCH(X459,'EE investment costs'!$D$56:$D$656,0),MATCH($V$8,'EE investment costs'!$D$56:$R$56,0))</f>
        <v>705.6536918521922</v>
      </c>
      <c r="I459" s="18">
        <v>1</v>
      </c>
      <c r="J459" s="18">
        <v>1</v>
      </c>
      <c r="K459" s="14">
        <f t="shared" ca="1" si="47"/>
        <v>5</v>
      </c>
      <c r="M459" s="19" t="str">
        <f t="shared" ca="1" si="45"/>
        <v>INDTDEFFHT-76</v>
      </c>
      <c r="N459" s="23" t="str">
        <f t="shared" ca="1" si="46"/>
        <v>Wholesale and retail Saving Tech-Heat High Temp. over 150C 7.6y</v>
      </c>
      <c r="O459" s="23" t="s">
        <v>32</v>
      </c>
      <c r="P459" s="23" t="s">
        <v>33</v>
      </c>
      <c r="Q459" s="23"/>
      <c r="R459" s="23"/>
      <c r="S459" s="19" t="s">
        <v>34</v>
      </c>
      <c r="V459" s="16" t="str">
        <f t="shared" ca="1" si="48"/>
        <v>TD</v>
      </c>
      <c r="W459" s="14" t="str">
        <f t="shared" ca="1" si="48"/>
        <v>Wholesale and retail</v>
      </c>
      <c r="X459" s="3" t="str">
        <f>'EE investment costs'!D508</f>
        <v>HT-76</v>
      </c>
      <c r="Y459" s="3" t="str">
        <f>'EE investment costs'!E508</f>
        <v>Heat High Temp. over 150C</v>
      </c>
      <c r="AC459" s="123">
        <f>'EE investment costs'!C508</f>
        <v>7.6</v>
      </c>
      <c r="AD459" s="22"/>
    </row>
    <row r="460" spans="2:30">
      <c r="B460" s="14" t="str">
        <f t="shared" ca="1" si="44"/>
        <v>INDTDEFFRH-76</v>
      </c>
      <c r="C460" s="15" t="str">
        <f t="shared" ca="1" si="43"/>
        <v>ITDRH</v>
      </c>
      <c r="D460" s="16">
        <f>'EE investment costs'!$F$15</f>
        <v>2016</v>
      </c>
      <c r="E460" s="14">
        <f>VLOOKUP(X460,'EE investment costs'!$D$56:$R$656,15,0)</f>
        <v>16.672000000000004</v>
      </c>
      <c r="F460" s="17">
        <f ca="1">INDEX('EE investment costs'!$D$56:$R$656,MATCH(X460,'EE investment costs'!$D$56:$D$656,0),MATCH($V$8,'EE investment costs'!$D$56:$R$56,0))</f>
        <v>1518.3460405794528</v>
      </c>
      <c r="I460" s="18">
        <v>1</v>
      </c>
      <c r="J460" s="18">
        <v>1</v>
      </c>
      <c r="K460" s="14">
        <f t="shared" ca="1" si="47"/>
        <v>0</v>
      </c>
      <c r="M460" s="19" t="str">
        <f t="shared" ca="1" si="45"/>
        <v>INDTDEFFRH-76</v>
      </c>
      <c r="N460" s="23" t="str">
        <f t="shared" ca="1" si="46"/>
        <v>Wholesale and retail Saving Tech-Heat Room Heat 7.6y</v>
      </c>
      <c r="O460" s="23" t="s">
        <v>32</v>
      </c>
      <c r="P460" s="23" t="s">
        <v>33</v>
      </c>
      <c r="Q460" s="23"/>
      <c r="R460" s="23"/>
      <c r="S460" s="19" t="s">
        <v>34</v>
      </c>
      <c r="V460" s="16" t="str">
        <f t="shared" ca="1" si="48"/>
        <v>TD</v>
      </c>
      <c r="W460" s="14" t="str">
        <f t="shared" ca="1" si="48"/>
        <v>Wholesale and retail</v>
      </c>
      <c r="X460" s="3" t="str">
        <f>'EE investment costs'!D509</f>
        <v>RH-76</v>
      </c>
      <c r="Y460" s="3" t="str">
        <f>'EE investment costs'!E509</f>
        <v>Heat Room Heat</v>
      </c>
      <c r="AC460" s="123">
        <f>'EE investment costs'!C509</f>
        <v>7.6</v>
      </c>
      <c r="AD460" s="22"/>
    </row>
    <row r="461" spans="2:30">
      <c r="B461" s="14" t="str">
        <f t="shared" ca="1" si="44"/>
        <v>INDTDEFFLA-76</v>
      </c>
      <c r="C461" s="15" t="str">
        <f t="shared" ca="1" si="43"/>
        <v>ITDLA</v>
      </c>
      <c r="D461" s="16">
        <f>'EE investment costs'!$F$15</f>
        <v>2016</v>
      </c>
      <c r="E461" s="14">
        <f>VLOOKUP(X461,'EE investment costs'!$D$56:$R$656,15,0)</f>
        <v>4.3792</v>
      </c>
      <c r="F461" s="17">
        <f ca="1">INDEX('EE investment costs'!$D$56:$R$656,MATCH(X461,'EE investment costs'!$D$56:$D$656,0),MATCH($V$8,'EE investment costs'!$D$56:$R$56,0))</f>
        <v>2124.2521636997822</v>
      </c>
      <c r="I461" s="18">
        <v>1</v>
      </c>
      <c r="J461" s="18">
        <v>1</v>
      </c>
      <c r="K461" s="14">
        <f t="shared" ca="1" si="47"/>
        <v>0</v>
      </c>
      <c r="M461" s="19" t="str">
        <f t="shared" ca="1" si="45"/>
        <v>INDTDEFFLA-76</v>
      </c>
      <c r="N461" s="23" t="str">
        <f t="shared" ca="1" si="46"/>
        <v>Wholesale and retail Saving Tech-Light 7.6y</v>
      </c>
      <c r="O461" s="23" t="s">
        <v>32</v>
      </c>
      <c r="P461" s="23" t="s">
        <v>33</v>
      </c>
      <c r="Q461" s="23"/>
      <c r="R461" s="23"/>
      <c r="S461" s="19" t="s">
        <v>34</v>
      </c>
      <c r="V461" s="16" t="str">
        <f t="shared" ca="1" si="48"/>
        <v>TD</v>
      </c>
      <c r="W461" s="14" t="str">
        <f t="shared" ca="1" si="48"/>
        <v>Wholesale and retail</v>
      </c>
      <c r="X461" s="3" t="str">
        <f>'EE investment costs'!D510</f>
        <v>LA-76</v>
      </c>
      <c r="Y461" s="3" t="str">
        <f>'EE investment costs'!E510</f>
        <v>Light</v>
      </c>
      <c r="AC461" s="123">
        <f>'EE investment costs'!C510</f>
        <v>7.6</v>
      </c>
      <c r="AD461" s="22"/>
    </row>
    <row r="462" spans="2:30">
      <c r="B462" s="14" t="str">
        <f t="shared" ca="1" si="44"/>
        <v>INDTDEFFEM-76</v>
      </c>
      <c r="C462" s="15" t="str">
        <f t="shared" ca="1" si="43"/>
        <v>ITDEM</v>
      </c>
      <c r="D462" s="16">
        <f>'EE investment costs'!$F$15</f>
        <v>2016</v>
      </c>
      <c r="E462" s="14">
        <f>VLOOKUP(X462,'EE investment costs'!$D$56:$R$656,15,0)</f>
        <v>4.59816</v>
      </c>
      <c r="F462" s="17">
        <f ca="1">INDEX('EE investment costs'!$D$56:$R$656,MATCH(X462,'EE investment costs'!$D$56:$D$656,0),MATCH($V$8,'EE investment costs'!$D$56:$R$56,0))</f>
        <v>2531.3084355104806</v>
      </c>
      <c r="I462" s="18">
        <v>1</v>
      </c>
      <c r="J462" s="18">
        <v>1</v>
      </c>
      <c r="K462" s="14">
        <f t="shared" ca="1" si="47"/>
        <v>0</v>
      </c>
      <c r="M462" s="19" t="str">
        <f t="shared" ca="1" si="45"/>
        <v>INDTDEFFEM-76</v>
      </c>
      <c r="N462" s="23" t="str">
        <f t="shared" ca="1" si="46"/>
        <v>Wholesale and retail Saving Tech-Electric Motors 7.6y</v>
      </c>
      <c r="O462" s="23" t="s">
        <v>32</v>
      </c>
      <c r="P462" s="23" t="s">
        <v>33</v>
      </c>
      <c r="Q462" s="23"/>
      <c r="R462" s="23"/>
      <c r="S462" s="19" t="s">
        <v>34</v>
      </c>
      <c r="V462" s="16" t="str">
        <f t="shared" ca="1" si="48"/>
        <v>TD</v>
      </c>
      <c r="W462" s="14" t="str">
        <f t="shared" ca="1" si="48"/>
        <v>Wholesale and retail</v>
      </c>
      <c r="X462" s="3" t="str">
        <f>'EE investment costs'!D511</f>
        <v>EM-76</v>
      </c>
      <c r="Y462" s="3" t="str">
        <f>'EE investment costs'!E511</f>
        <v>Electric Motors</v>
      </c>
      <c r="AC462" s="123">
        <f>'EE investment costs'!C511</f>
        <v>7.6</v>
      </c>
      <c r="AD462" s="22"/>
    </row>
    <row r="463" spans="2:30">
      <c r="B463" s="14" t="str">
        <f t="shared" ca="1" si="44"/>
        <v>INDTDEFFTF-76</v>
      </c>
      <c r="C463" s="15" t="str">
        <f t="shared" ca="1" si="43"/>
        <v>ITDTF</v>
      </c>
      <c r="D463" s="16">
        <f>'EE investment costs'!$F$15</f>
        <v>2016</v>
      </c>
      <c r="E463" s="14">
        <f>VLOOKUP(X463,'EE investment costs'!$D$56:$R$656,15,0)</f>
        <v>18</v>
      </c>
      <c r="F463" s="17">
        <f ca="1">INDEX('EE investment costs'!$D$56:$R$656,MATCH(X463,'EE investment costs'!$D$56:$D$656,0),MATCH($V$8,'EE investment costs'!$D$56:$R$56,0))</f>
        <v>1116.721965308509</v>
      </c>
      <c r="I463" s="18">
        <v>1</v>
      </c>
      <c r="J463" s="18">
        <v>1</v>
      </c>
      <c r="K463" s="14">
        <f t="shared" ca="1" si="47"/>
        <v>1</v>
      </c>
      <c r="M463" s="19" t="str">
        <f t="shared" ca="1" si="45"/>
        <v>INDTDEFFTF-76</v>
      </c>
      <c r="N463" s="23" t="str">
        <f t="shared" ca="1" si="46"/>
        <v>Wholesale and retail Saving Tech-Haulage Tractors, Trucks, Fishing boats 7.6y</v>
      </c>
      <c r="O463" s="23" t="s">
        <v>32</v>
      </c>
      <c r="P463" s="23" t="s">
        <v>33</v>
      </c>
      <c r="Q463" s="23"/>
      <c r="R463" s="23"/>
      <c r="S463" s="19" t="s">
        <v>34</v>
      </c>
      <c r="V463" s="16" t="str">
        <f t="shared" ca="1" si="48"/>
        <v>TD</v>
      </c>
      <c r="W463" s="14" t="str">
        <f t="shared" ca="1" si="48"/>
        <v>Wholesale and retail</v>
      </c>
      <c r="X463" s="3" t="str">
        <f>'EE investment costs'!D512</f>
        <v>TF-76</v>
      </c>
      <c r="Y463" s="3" t="str">
        <f>'EE investment costs'!E512</f>
        <v>Haulage Tractors, Trucks, Fishing boats</v>
      </c>
      <c r="AC463" s="123">
        <f>'EE investment costs'!C512</f>
        <v>7.6</v>
      </c>
      <c r="AD463" s="22"/>
    </row>
    <row r="464" spans="2:30">
      <c r="B464" s="14" t="str">
        <f t="shared" ca="1" si="44"/>
        <v>INDTDEFFMT-77</v>
      </c>
      <c r="C464" s="15" t="str">
        <f t="shared" ca="1" si="43"/>
        <v>ITDMT</v>
      </c>
      <c r="D464" s="16">
        <f>'EE investment costs'!$F$15</f>
        <v>2016</v>
      </c>
      <c r="E464" s="14">
        <f>VLOOKUP(X464,'EE investment costs'!$D$56:$R$656,15,0)</f>
        <v>6.37</v>
      </c>
      <c r="F464" s="17">
        <f ca="1">INDEX('EE investment costs'!$D$56:$R$656,MATCH(X464,'EE investment costs'!$D$56:$D$656,0),MATCH($V$8,'EE investment costs'!$D$56:$R$56,0))</f>
        <v>1069.0135187213305</v>
      </c>
      <c r="I464" s="18">
        <v>1</v>
      </c>
      <c r="J464" s="18">
        <v>1</v>
      </c>
      <c r="K464" s="14">
        <f t="shared" ca="1" si="47"/>
        <v>2</v>
      </c>
      <c r="M464" s="19" t="str">
        <f t="shared" ca="1" si="45"/>
        <v>INDTDEFFMT-77</v>
      </c>
      <c r="N464" s="23" t="str">
        <f t="shared" ca="1" si="46"/>
        <v>Wholesale and retail Saving Tech-Heat Medium Temp. up to 150C 7.7y</v>
      </c>
      <c r="O464" s="23" t="s">
        <v>32</v>
      </c>
      <c r="P464" s="23" t="s">
        <v>33</v>
      </c>
      <c r="Q464" s="23"/>
      <c r="R464" s="23"/>
      <c r="S464" s="19" t="s">
        <v>34</v>
      </c>
      <c r="V464" s="16" t="str">
        <f t="shared" ca="1" si="48"/>
        <v>TD</v>
      </c>
      <c r="W464" s="14" t="str">
        <f t="shared" ca="1" si="48"/>
        <v>Wholesale and retail</v>
      </c>
      <c r="X464" s="3" t="str">
        <f>'EE investment costs'!D513</f>
        <v>MT-77</v>
      </c>
      <c r="Y464" s="3" t="str">
        <f>'EE investment costs'!E513</f>
        <v>Heat Medium Temp. up to 150C</v>
      </c>
      <c r="AC464" s="123">
        <f>'EE investment costs'!C513</f>
        <v>7.7</v>
      </c>
      <c r="AD464" s="22"/>
    </row>
    <row r="465" spans="2:30">
      <c r="B465" s="14" t="str">
        <f t="shared" ca="1" si="44"/>
        <v>INDTDEFFHT-77</v>
      </c>
      <c r="C465" s="15" t="str">
        <f t="shared" ca="1" si="43"/>
        <v>ITDHT</v>
      </c>
      <c r="D465" s="16">
        <f>'EE investment costs'!$F$15</f>
        <v>2016</v>
      </c>
      <c r="E465" s="14">
        <f>VLOOKUP(X465,'EE investment costs'!$D$56:$R$656,15,0)</f>
        <v>5.0960000000000001</v>
      </c>
      <c r="F465" s="17">
        <f ca="1">INDEX('EE investment costs'!$D$56:$R$656,MATCH(X465,'EE investment costs'!$D$56:$D$656,0),MATCH($V$8,'EE investment costs'!$D$56:$R$56,0))</f>
        <v>712.03805287283569</v>
      </c>
      <c r="I465" s="18">
        <v>1</v>
      </c>
      <c r="J465" s="18">
        <v>1</v>
      </c>
      <c r="K465" s="14">
        <f t="shared" ca="1" si="47"/>
        <v>5</v>
      </c>
      <c r="M465" s="19" t="str">
        <f t="shared" ca="1" si="45"/>
        <v>INDTDEFFHT-77</v>
      </c>
      <c r="N465" s="23" t="str">
        <f t="shared" ca="1" si="46"/>
        <v>Wholesale and retail Saving Tech-Heat High Temp. over 150C 7.7y</v>
      </c>
      <c r="O465" s="23" t="s">
        <v>32</v>
      </c>
      <c r="P465" s="23" t="s">
        <v>33</v>
      </c>
      <c r="Q465" s="23"/>
      <c r="R465" s="23"/>
      <c r="S465" s="19" t="s">
        <v>34</v>
      </c>
      <c r="V465" s="16" t="str">
        <f t="shared" ca="1" si="48"/>
        <v>TD</v>
      </c>
      <c r="W465" s="14" t="str">
        <f t="shared" ca="1" si="48"/>
        <v>Wholesale and retail</v>
      </c>
      <c r="X465" s="3" t="str">
        <f>'EE investment costs'!D514</f>
        <v>HT-77</v>
      </c>
      <c r="Y465" s="3" t="str">
        <f>'EE investment costs'!E514</f>
        <v>Heat High Temp. over 150C</v>
      </c>
      <c r="AC465" s="123">
        <f>'EE investment costs'!C514</f>
        <v>7.7</v>
      </c>
      <c r="AD465" s="22"/>
    </row>
    <row r="466" spans="2:30">
      <c r="B466" s="14" t="str">
        <f t="shared" ca="1" si="44"/>
        <v>INDTDEFFRH-77</v>
      </c>
      <c r="C466" s="15" t="str">
        <f t="shared" ca="1" si="43"/>
        <v>ITDRH</v>
      </c>
      <c r="D466" s="16">
        <f>'EE investment costs'!$F$15</f>
        <v>2016</v>
      </c>
      <c r="E466" s="14">
        <f>VLOOKUP(X466,'EE investment costs'!$D$56:$R$656,15,0)</f>
        <v>16.690666666666669</v>
      </c>
      <c r="F466" s="17">
        <f ca="1">INDEX('EE investment costs'!$D$56:$R$656,MATCH(X466,'EE investment costs'!$D$56:$D$656,0),MATCH($V$8,'EE investment costs'!$D$56:$R$56,0))</f>
        <v>1555.3788708374884</v>
      </c>
      <c r="I466" s="18">
        <v>1</v>
      </c>
      <c r="J466" s="18">
        <v>1</v>
      </c>
      <c r="K466" s="14">
        <f t="shared" ca="1" si="47"/>
        <v>0</v>
      </c>
      <c r="M466" s="19" t="str">
        <f t="shared" ca="1" si="45"/>
        <v>INDTDEFFRH-77</v>
      </c>
      <c r="N466" s="23" t="str">
        <f t="shared" ca="1" si="46"/>
        <v>Wholesale and retail Saving Tech-Heat Room Heat 7.7y</v>
      </c>
      <c r="O466" s="23" t="s">
        <v>32</v>
      </c>
      <c r="P466" s="23" t="s">
        <v>33</v>
      </c>
      <c r="Q466" s="23"/>
      <c r="R466" s="23"/>
      <c r="S466" s="19" t="s">
        <v>34</v>
      </c>
      <c r="V466" s="16" t="str">
        <f t="shared" ca="1" si="48"/>
        <v>TD</v>
      </c>
      <c r="W466" s="14" t="str">
        <f t="shared" ca="1" si="48"/>
        <v>Wholesale and retail</v>
      </c>
      <c r="X466" s="3" t="str">
        <f>'EE investment costs'!D515</f>
        <v>RH-77</v>
      </c>
      <c r="Y466" s="3" t="str">
        <f>'EE investment costs'!E515</f>
        <v>Heat Room Heat</v>
      </c>
      <c r="AC466" s="123">
        <f>'EE investment costs'!C515</f>
        <v>7.7</v>
      </c>
      <c r="AD466" s="22"/>
    </row>
    <row r="467" spans="2:30">
      <c r="B467" s="14" t="str">
        <f t="shared" ca="1" si="44"/>
        <v>INDTDEFFLA-77</v>
      </c>
      <c r="C467" s="15" t="str">
        <f t="shared" ca="1" si="43"/>
        <v>ITDLA</v>
      </c>
      <c r="D467" s="16">
        <f>'EE investment costs'!$F$15</f>
        <v>2016</v>
      </c>
      <c r="E467" s="14">
        <f>VLOOKUP(X467,'EE investment costs'!$D$56:$R$656,15,0)</f>
        <v>4.3922333333333334</v>
      </c>
      <c r="F467" s="17">
        <f ca="1">INDEX('EE investment costs'!$D$56:$R$656,MATCH(X467,'EE investment costs'!$D$56:$D$656,0),MATCH($V$8,'EE investment costs'!$D$56:$R$56,0))</f>
        <v>2139.6301971963944</v>
      </c>
      <c r="I467" s="18">
        <v>1</v>
      </c>
      <c r="J467" s="18">
        <v>1</v>
      </c>
      <c r="K467" s="14">
        <f t="shared" ca="1" si="47"/>
        <v>0</v>
      </c>
      <c r="M467" s="19" t="str">
        <f t="shared" ca="1" si="45"/>
        <v>INDTDEFFLA-77</v>
      </c>
      <c r="N467" s="23" t="str">
        <f t="shared" ca="1" si="46"/>
        <v>Wholesale and retail Saving Tech-Light 7.7y</v>
      </c>
      <c r="O467" s="23" t="s">
        <v>32</v>
      </c>
      <c r="P467" s="23" t="s">
        <v>33</v>
      </c>
      <c r="Q467" s="23"/>
      <c r="R467" s="23"/>
      <c r="S467" s="19" t="s">
        <v>34</v>
      </c>
      <c r="V467" s="16" t="str">
        <f t="shared" ca="1" si="48"/>
        <v>TD</v>
      </c>
      <c r="W467" s="14" t="str">
        <f t="shared" ca="1" si="48"/>
        <v>Wholesale and retail</v>
      </c>
      <c r="X467" s="3" t="str">
        <f>'EE investment costs'!D516</f>
        <v>LA-77</v>
      </c>
      <c r="Y467" s="3" t="str">
        <f>'EE investment costs'!E516</f>
        <v>Light</v>
      </c>
      <c r="AC467" s="123">
        <f>'EE investment costs'!C516</f>
        <v>7.7</v>
      </c>
      <c r="AD467" s="22"/>
    </row>
    <row r="468" spans="2:30">
      <c r="B468" s="14" t="str">
        <f t="shared" ca="1" si="44"/>
        <v>INDTDEFFEM-77</v>
      </c>
      <c r="C468" s="15" t="str">
        <f t="shared" ca="1" si="43"/>
        <v>ITDEM</v>
      </c>
      <c r="D468" s="16">
        <f>'EE investment costs'!$F$15</f>
        <v>2016</v>
      </c>
      <c r="E468" s="14">
        <f>VLOOKUP(X468,'EE investment costs'!$D$56:$R$656,15,0)</f>
        <v>4.6118449999999998</v>
      </c>
      <c r="F468" s="17">
        <f ca="1">INDEX('EE investment costs'!$D$56:$R$656,MATCH(X468,'EE investment costs'!$D$56:$D$656,0),MATCH($V$8,'EE investment costs'!$D$56:$R$56,0))</f>
        <v>2558.9951721293996</v>
      </c>
      <c r="I468" s="18">
        <v>1</v>
      </c>
      <c r="J468" s="18">
        <v>1</v>
      </c>
      <c r="K468" s="14">
        <f t="shared" ca="1" si="47"/>
        <v>0</v>
      </c>
      <c r="M468" s="19" t="str">
        <f t="shared" ca="1" si="45"/>
        <v>INDTDEFFEM-77</v>
      </c>
      <c r="N468" s="23" t="str">
        <f t="shared" ca="1" si="46"/>
        <v>Wholesale and retail Saving Tech-Electric Motors 7.7y</v>
      </c>
      <c r="O468" s="23" t="s">
        <v>32</v>
      </c>
      <c r="P468" s="23" t="s">
        <v>33</v>
      </c>
      <c r="Q468" s="23"/>
      <c r="R468" s="23"/>
      <c r="S468" s="19" t="s">
        <v>34</v>
      </c>
      <c r="V468" s="16" t="str">
        <f t="shared" ca="1" si="48"/>
        <v>TD</v>
      </c>
      <c r="W468" s="14" t="str">
        <f t="shared" ca="1" si="48"/>
        <v>Wholesale and retail</v>
      </c>
      <c r="X468" s="3" t="str">
        <f>'EE investment costs'!D517</f>
        <v>EM-77</v>
      </c>
      <c r="Y468" s="3" t="str">
        <f>'EE investment costs'!E517</f>
        <v>Electric Motors</v>
      </c>
      <c r="AC468" s="123">
        <f>'EE investment costs'!C517</f>
        <v>7.7</v>
      </c>
      <c r="AD468" s="22"/>
    </row>
    <row r="469" spans="2:30">
      <c r="B469" s="14" t="str">
        <f t="shared" ca="1" si="44"/>
        <v>INDTDEFFTF-77</v>
      </c>
      <c r="C469" s="15" t="str">
        <f t="shared" ca="1" si="43"/>
        <v>ITDTF</v>
      </c>
      <c r="D469" s="16">
        <f>'EE investment costs'!$F$15</f>
        <v>2016</v>
      </c>
      <c r="E469" s="14">
        <f>VLOOKUP(X469,'EE investment costs'!$D$56:$R$656,15,0)</f>
        <v>18.083333333333332</v>
      </c>
      <c r="F469" s="17">
        <f ca="1">INDEX('EE investment costs'!$D$56:$R$656,MATCH(X469,'EE investment costs'!$D$56:$D$656,0),MATCH($V$8,'EE investment costs'!$D$56:$R$56,0))</f>
        <v>1131.4156753783577</v>
      </c>
      <c r="I469" s="18">
        <v>1</v>
      </c>
      <c r="J469" s="18">
        <v>1</v>
      </c>
      <c r="K469" s="14">
        <f t="shared" ca="1" si="47"/>
        <v>1</v>
      </c>
      <c r="M469" s="19" t="str">
        <f t="shared" ca="1" si="45"/>
        <v>INDTDEFFTF-77</v>
      </c>
      <c r="N469" s="23" t="str">
        <f t="shared" ca="1" si="46"/>
        <v>Wholesale and retail Saving Tech-Haulage Tractors, Trucks, Fishing boats 7.7y</v>
      </c>
      <c r="O469" s="23" t="s">
        <v>32</v>
      </c>
      <c r="P469" s="23" t="s">
        <v>33</v>
      </c>
      <c r="Q469" s="23"/>
      <c r="R469" s="23"/>
      <c r="S469" s="19" t="s">
        <v>34</v>
      </c>
      <c r="V469" s="16" t="str">
        <f t="shared" ca="1" si="48"/>
        <v>TD</v>
      </c>
      <c r="W469" s="14" t="str">
        <f t="shared" ca="1" si="48"/>
        <v>Wholesale and retail</v>
      </c>
      <c r="X469" s="3" t="str">
        <f>'EE investment costs'!D518</f>
        <v>TF-77</v>
      </c>
      <c r="Y469" s="3" t="str">
        <f>'EE investment costs'!E518</f>
        <v>Haulage Tractors, Trucks, Fishing boats</v>
      </c>
      <c r="AC469" s="123">
        <f>'EE investment costs'!C518</f>
        <v>7.7</v>
      </c>
      <c r="AD469" s="22"/>
    </row>
    <row r="470" spans="2:30">
      <c r="B470" s="14" t="str">
        <f t="shared" ca="1" si="44"/>
        <v>INDTDEFFMT-78</v>
      </c>
      <c r="C470" s="15" t="str">
        <f t="shared" ca="1" si="43"/>
        <v>ITDMT</v>
      </c>
      <c r="D470" s="16">
        <f>'EE investment costs'!$F$15</f>
        <v>2016</v>
      </c>
      <c r="E470" s="14">
        <f>VLOOKUP(X470,'EE investment costs'!$D$56:$R$656,15,0)</f>
        <v>6.38</v>
      </c>
      <c r="F470" s="17">
        <f ca="1">INDEX('EE investment costs'!$D$56:$R$656,MATCH(X470,'EE investment costs'!$D$56:$D$656,0),MATCH($V$8,'EE investment costs'!$D$56:$R$56,0))</f>
        <v>1081.3049052451677</v>
      </c>
      <c r="I470" s="18">
        <v>1</v>
      </c>
      <c r="J470" s="18">
        <v>1</v>
      </c>
      <c r="K470" s="14">
        <f t="shared" ca="1" si="47"/>
        <v>2</v>
      </c>
      <c r="M470" s="19" t="str">
        <f t="shared" ca="1" si="45"/>
        <v>INDTDEFFMT-78</v>
      </c>
      <c r="N470" s="23" t="str">
        <f t="shared" ca="1" si="46"/>
        <v>Wholesale and retail Saving Tech-Heat Medium Temp. up to 150C 7.8y</v>
      </c>
      <c r="O470" s="23" t="s">
        <v>32</v>
      </c>
      <c r="P470" s="23" t="s">
        <v>33</v>
      </c>
      <c r="Q470" s="23"/>
      <c r="R470" s="23"/>
      <c r="S470" s="19" t="s">
        <v>34</v>
      </c>
      <c r="V470" s="16" t="str">
        <f t="shared" ca="1" si="48"/>
        <v>TD</v>
      </c>
      <c r="W470" s="14" t="str">
        <f t="shared" ca="1" si="48"/>
        <v>Wholesale and retail</v>
      </c>
      <c r="X470" s="3" t="str">
        <f>'EE investment costs'!D519</f>
        <v>MT-78</v>
      </c>
      <c r="Y470" s="3" t="str">
        <f>'EE investment costs'!E519</f>
        <v>Heat Medium Temp. up to 150C</v>
      </c>
      <c r="AC470" s="123">
        <f>'EE investment costs'!C519</f>
        <v>7.8</v>
      </c>
      <c r="AD470" s="22"/>
    </row>
    <row r="471" spans="2:30">
      <c r="B471" s="14" t="str">
        <f t="shared" ca="1" si="44"/>
        <v>INDTDEFFHT-78</v>
      </c>
      <c r="C471" s="15" t="str">
        <f t="shared" ca="1" si="43"/>
        <v>ITDHT</v>
      </c>
      <c r="D471" s="16">
        <f>'EE investment costs'!$F$15</f>
        <v>2016</v>
      </c>
      <c r="E471" s="14">
        <f>VLOOKUP(X471,'EE investment costs'!$D$56:$R$656,15,0)</f>
        <v>5.1040000000000001</v>
      </c>
      <c r="F471" s="17">
        <f ca="1">INDEX('EE investment costs'!$D$56:$R$656,MATCH(X471,'EE investment costs'!$D$56:$D$656,0),MATCH($V$8,'EE investment costs'!$D$56:$R$56,0))</f>
        <v>718.42241389347907</v>
      </c>
      <c r="I471" s="18">
        <v>1</v>
      </c>
      <c r="J471" s="18">
        <v>1</v>
      </c>
      <c r="K471" s="14">
        <f t="shared" ca="1" si="47"/>
        <v>5</v>
      </c>
      <c r="M471" s="19" t="str">
        <f t="shared" ca="1" si="45"/>
        <v>INDTDEFFHT-78</v>
      </c>
      <c r="N471" s="23" t="str">
        <f t="shared" ca="1" si="46"/>
        <v>Wholesale and retail Saving Tech-Heat High Temp. over 150C 7.8y</v>
      </c>
      <c r="O471" s="23" t="s">
        <v>32</v>
      </c>
      <c r="P471" s="23" t="s">
        <v>33</v>
      </c>
      <c r="Q471" s="23"/>
      <c r="R471" s="23"/>
      <c r="S471" s="19" t="s">
        <v>34</v>
      </c>
      <c r="V471" s="16" t="str">
        <f t="shared" ca="1" si="48"/>
        <v>TD</v>
      </c>
      <c r="W471" s="14" t="str">
        <f t="shared" ca="1" si="48"/>
        <v>Wholesale and retail</v>
      </c>
      <c r="X471" s="3" t="str">
        <f>'EE investment costs'!D520</f>
        <v>HT-78</v>
      </c>
      <c r="Y471" s="3" t="str">
        <f>'EE investment costs'!E520</f>
        <v>Heat High Temp. over 150C</v>
      </c>
      <c r="AC471" s="123">
        <f>'EE investment costs'!C520</f>
        <v>7.8</v>
      </c>
      <c r="AD471" s="22"/>
    </row>
    <row r="472" spans="2:30">
      <c r="B472" s="14" t="str">
        <f t="shared" ca="1" si="44"/>
        <v>INDTDEFFRH-78</v>
      </c>
      <c r="C472" s="15" t="str">
        <f t="shared" ca="1" si="43"/>
        <v>ITDRH</v>
      </c>
      <c r="D472" s="16">
        <f>'EE investment costs'!$F$15</f>
        <v>2016</v>
      </c>
      <c r="E472" s="14">
        <f>VLOOKUP(X472,'EE investment costs'!$D$56:$R$656,15,0)</f>
        <v>16.709333333333337</v>
      </c>
      <c r="F472" s="17">
        <f ca="1">INDEX('EE investment costs'!$D$56:$R$656,MATCH(X472,'EE investment costs'!$D$56:$D$656,0),MATCH($V$8,'EE investment costs'!$D$56:$R$56,0))</f>
        <v>1592.4117010955233</v>
      </c>
      <c r="I472" s="18">
        <v>1</v>
      </c>
      <c r="J472" s="18">
        <v>1</v>
      </c>
      <c r="K472" s="14">
        <f t="shared" ca="1" si="47"/>
        <v>0</v>
      </c>
      <c r="M472" s="19" t="str">
        <f t="shared" ca="1" si="45"/>
        <v>INDTDEFFRH-78</v>
      </c>
      <c r="N472" s="23" t="str">
        <f t="shared" ca="1" si="46"/>
        <v>Wholesale and retail Saving Tech-Heat Room Heat 7.8y</v>
      </c>
      <c r="O472" s="23" t="s">
        <v>32</v>
      </c>
      <c r="P472" s="23" t="s">
        <v>33</v>
      </c>
      <c r="Q472" s="23"/>
      <c r="R472" s="23"/>
      <c r="S472" s="19" t="s">
        <v>34</v>
      </c>
      <c r="V472" s="16" t="str">
        <f t="shared" ca="1" si="48"/>
        <v>TD</v>
      </c>
      <c r="W472" s="14" t="str">
        <f t="shared" ca="1" si="48"/>
        <v>Wholesale and retail</v>
      </c>
      <c r="X472" s="3" t="str">
        <f>'EE investment costs'!D521</f>
        <v>RH-78</v>
      </c>
      <c r="Y472" s="3" t="str">
        <f>'EE investment costs'!E521</f>
        <v>Heat Room Heat</v>
      </c>
      <c r="AC472" s="123">
        <f>'EE investment costs'!C521</f>
        <v>7.8</v>
      </c>
      <c r="AD472" s="22"/>
    </row>
    <row r="473" spans="2:30">
      <c r="B473" s="14" t="str">
        <f t="shared" ca="1" si="44"/>
        <v>INDTDEFFLA-78</v>
      </c>
      <c r="C473" s="15" t="str">
        <f t="shared" ca="1" si="43"/>
        <v>ITDLA</v>
      </c>
      <c r="D473" s="16">
        <f>'EE investment costs'!$F$15</f>
        <v>2016</v>
      </c>
      <c r="E473" s="14">
        <f>VLOOKUP(X473,'EE investment costs'!$D$56:$R$656,15,0)</f>
        <v>4.4052666666666669</v>
      </c>
      <c r="F473" s="17">
        <f ca="1">INDEX('EE investment costs'!$D$56:$R$656,MATCH(X473,'EE investment costs'!$D$56:$D$656,0),MATCH($V$8,'EE investment costs'!$D$56:$R$56,0))</f>
        <v>2155.0082306930067</v>
      </c>
      <c r="I473" s="18">
        <v>1</v>
      </c>
      <c r="J473" s="18">
        <v>1</v>
      </c>
      <c r="K473" s="14">
        <f t="shared" ca="1" si="47"/>
        <v>0</v>
      </c>
      <c r="M473" s="19" t="str">
        <f t="shared" ca="1" si="45"/>
        <v>INDTDEFFLA-78</v>
      </c>
      <c r="N473" s="23" t="str">
        <f t="shared" ca="1" si="46"/>
        <v>Wholesale and retail Saving Tech-Light 7.8y</v>
      </c>
      <c r="O473" s="23" t="s">
        <v>32</v>
      </c>
      <c r="P473" s="23" t="s">
        <v>33</v>
      </c>
      <c r="Q473" s="23"/>
      <c r="R473" s="23"/>
      <c r="S473" s="19" t="s">
        <v>34</v>
      </c>
      <c r="V473" s="16" t="str">
        <f t="shared" ca="1" si="48"/>
        <v>TD</v>
      </c>
      <c r="W473" s="14" t="str">
        <f t="shared" ca="1" si="48"/>
        <v>Wholesale and retail</v>
      </c>
      <c r="X473" s="3" t="str">
        <f>'EE investment costs'!D522</f>
        <v>LA-78</v>
      </c>
      <c r="Y473" s="3" t="str">
        <f>'EE investment costs'!E522</f>
        <v>Light</v>
      </c>
      <c r="AC473" s="123">
        <f>'EE investment costs'!C522</f>
        <v>7.8</v>
      </c>
      <c r="AD473" s="22"/>
    </row>
    <row r="474" spans="2:30">
      <c r="B474" s="14" t="str">
        <f t="shared" ca="1" si="44"/>
        <v>INDTDEFFEM-78</v>
      </c>
      <c r="C474" s="15" t="str">
        <f t="shared" ca="1" si="43"/>
        <v>ITDEM</v>
      </c>
      <c r="D474" s="16">
        <f>'EE investment costs'!$F$15</f>
        <v>2016</v>
      </c>
      <c r="E474" s="14">
        <f>VLOOKUP(X474,'EE investment costs'!$D$56:$R$656,15,0)</f>
        <v>4.6255299999999995</v>
      </c>
      <c r="F474" s="17">
        <f ca="1">INDEX('EE investment costs'!$D$56:$R$656,MATCH(X474,'EE investment costs'!$D$56:$D$656,0),MATCH($V$8,'EE investment costs'!$D$56:$R$56,0))</f>
        <v>2586.6819087483182</v>
      </c>
      <c r="I474" s="18">
        <v>1</v>
      </c>
      <c r="J474" s="18">
        <v>1</v>
      </c>
      <c r="K474" s="14">
        <f t="shared" ca="1" si="47"/>
        <v>0</v>
      </c>
      <c r="M474" s="19" t="str">
        <f t="shared" ca="1" si="45"/>
        <v>INDTDEFFEM-78</v>
      </c>
      <c r="N474" s="23" t="str">
        <f t="shared" ca="1" si="46"/>
        <v>Wholesale and retail Saving Tech-Electric Motors 7.8y</v>
      </c>
      <c r="O474" s="23" t="s">
        <v>32</v>
      </c>
      <c r="P474" s="23" t="s">
        <v>33</v>
      </c>
      <c r="Q474" s="23"/>
      <c r="R474" s="23"/>
      <c r="S474" s="19" t="s">
        <v>34</v>
      </c>
      <c r="V474" s="16" t="str">
        <f t="shared" ca="1" si="48"/>
        <v>TD</v>
      </c>
      <c r="W474" s="14" t="str">
        <f t="shared" ca="1" si="48"/>
        <v>Wholesale and retail</v>
      </c>
      <c r="X474" s="3" t="str">
        <f>'EE investment costs'!D523</f>
        <v>EM-78</v>
      </c>
      <c r="Y474" s="3" t="str">
        <f>'EE investment costs'!E523</f>
        <v>Electric Motors</v>
      </c>
      <c r="AC474" s="123">
        <f>'EE investment costs'!C523</f>
        <v>7.8</v>
      </c>
      <c r="AD474" s="22"/>
    </row>
    <row r="475" spans="2:30">
      <c r="B475" s="14" t="str">
        <f t="shared" ca="1" si="44"/>
        <v>INDTDEFFTF-78</v>
      </c>
      <c r="C475" s="15" t="str">
        <f t="shared" ca="1" si="43"/>
        <v>ITDTF</v>
      </c>
      <c r="D475" s="16">
        <f>'EE investment costs'!$F$15</f>
        <v>2016</v>
      </c>
      <c r="E475" s="14">
        <f>VLOOKUP(X475,'EE investment costs'!$D$56:$R$656,15,0)</f>
        <v>18.166666666666664</v>
      </c>
      <c r="F475" s="17">
        <f ca="1">INDEX('EE investment costs'!$D$56:$R$656,MATCH(X475,'EE investment costs'!$D$56:$D$656,0),MATCH($V$8,'EE investment costs'!$D$56:$R$56,0))</f>
        <v>1146.1093854482065</v>
      </c>
      <c r="I475" s="18">
        <v>1</v>
      </c>
      <c r="J475" s="18">
        <v>1</v>
      </c>
      <c r="K475" s="14">
        <f t="shared" ca="1" si="47"/>
        <v>1</v>
      </c>
      <c r="M475" s="19" t="str">
        <f t="shared" ca="1" si="45"/>
        <v>INDTDEFFTF-78</v>
      </c>
      <c r="N475" s="23" t="str">
        <f t="shared" ca="1" si="46"/>
        <v>Wholesale and retail Saving Tech-Haulage Tractors, Trucks, Fishing boats 7.8y</v>
      </c>
      <c r="O475" s="23" t="s">
        <v>32</v>
      </c>
      <c r="P475" s="23" t="s">
        <v>33</v>
      </c>
      <c r="Q475" s="23"/>
      <c r="R475" s="23"/>
      <c r="S475" s="19" t="s">
        <v>34</v>
      </c>
      <c r="V475" s="16" t="str">
        <f t="shared" ca="1" si="48"/>
        <v>TD</v>
      </c>
      <c r="W475" s="14" t="str">
        <f t="shared" ca="1" si="48"/>
        <v>Wholesale and retail</v>
      </c>
      <c r="X475" s="3" t="str">
        <f>'EE investment costs'!D524</f>
        <v>TF-78</v>
      </c>
      <c r="Y475" s="3" t="str">
        <f>'EE investment costs'!E524</f>
        <v>Haulage Tractors, Trucks, Fishing boats</v>
      </c>
      <c r="AC475" s="123">
        <f>'EE investment costs'!C524</f>
        <v>7.8</v>
      </c>
      <c r="AD475" s="22"/>
    </row>
    <row r="476" spans="2:30">
      <c r="B476" s="14" t="str">
        <f t="shared" ca="1" si="44"/>
        <v>INDTDEFFMT-79</v>
      </c>
      <c r="C476" s="15" t="str">
        <f t="shared" ca="1" si="43"/>
        <v>ITDMT</v>
      </c>
      <c r="D476" s="16">
        <f>'EE investment costs'!$F$15</f>
        <v>2016</v>
      </c>
      <c r="E476" s="14">
        <f>VLOOKUP(X476,'EE investment costs'!$D$56:$R$656,15,0)</f>
        <v>6.39</v>
      </c>
      <c r="F476" s="17">
        <f ca="1">INDEX('EE investment costs'!$D$56:$R$656,MATCH(X476,'EE investment costs'!$D$56:$D$656,0),MATCH($V$8,'EE investment costs'!$D$56:$R$56,0))</f>
        <v>1093.5962917690053</v>
      </c>
      <c r="I476" s="18">
        <v>1</v>
      </c>
      <c r="J476" s="18">
        <v>1</v>
      </c>
      <c r="K476" s="14">
        <f t="shared" ca="1" si="47"/>
        <v>2</v>
      </c>
      <c r="M476" s="19" t="str">
        <f t="shared" ca="1" si="45"/>
        <v>INDTDEFFMT-79</v>
      </c>
      <c r="N476" s="23" t="str">
        <f t="shared" ca="1" si="46"/>
        <v>Wholesale and retail Saving Tech-Heat Medium Temp. up to 150C 7.9y</v>
      </c>
      <c r="O476" s="23" t="s">
        <v>32</v>
      </c>
      <c r="P476" s="23" t="s">
        <v>33</v>
      </c>
      <c r="Q476" s="23"/>
      <c r="R476" s="23"/>
      <c r="S476" s="19" t="s">
        <v>34</v>
      </c>
      <c r="V476" s="16" t="str">
        <f t="shared" ca="1" si="48"/>
        <v>TD</v>
      </c>
      <c r="W476" s="14" t="str">
        <f t="shared" ca="1" si="48"/>
        <v>Wholesale and retail</v>
      </c>
      <c r="X476" s="3" t="str">
        <f>'EE investment costs'!D525</f>
        <v>MT-79</v>
      </c>
      <c r="Y476" s="3" t="str">
        <f>'EE investment costs'!E525</f>
        <v>Heat Medium Temp. up to 150C</v>
      </c>
      <c r="AC476" s="123">
        <f>'EE investment costs'!C525</f>
        <v>7.9</v>
      </c>
      <c r="AD476" s="22"/>
    </row>
    <row r="477" spans="2:30">
      <c r="B477" s="14" t="str">
        <f t="shared" ca="1" si="44"/>
        <v>INDTDEFFHT-79</v>
      </c>
      <c r="C477" s="15" t="str">
        <f t="shared" ca="1" si="43"/>
        <v>ITDHT</v>
      </c>
      <c r="D477" s="16">
        <f>'EE investment costs'!$F$15</f>
        <v>2016</v>
      </c>
      <c r="E477" s="14">
        <f>VLOOKUP(X477,'EE investment costs'!$D$56:$R$656,15,0)</f>
        <v>5.1120000000000001</v>
      </c>
      <c r="F477" s="17">
        <f ca="1">INDEX('EE investment costs'!$D$56:$R$656,MATCH(X477,'EE investment costs'!$D$56:$D$656,0),MATCH($V$8,'EE investment costs'!$D$56:$R$56,0))</f>
        <v>724.80677491412257</v>
      </c>
      <c r="I477" s="18">
        <v>1</v>
      </c>
      <c r="J477" s="18">
        <v>1</v>
      </c>
      <c r="K477" s="14">
        <f t="shared" ca="1" si="47"/>
        <v>5</v>
      </c>
      <c r="M477" s="19" t="str">
        <f t="shared" ca="1" si="45"/>
        <v>INDTDEFFHT-79</v>
      </c>
      <c r="N477" s="23" t="str">
        <f t="shared" ca="1" si="46"/>
        <v>Wholesale and retail Saving Tech-Heat High Temp. over 150C 7.9y</v>
      </c>
      <c r="O477" s="23" t="s">
        <v>32</v>
      </c>
      <c r="P477" s="23" t="s">
        <v>33</v>
      </c>
      <c r="Q477" s="23"/>
      <c r="R477" s="23"/>
      <c r="S477" s="19" t="s">
        <v>34</v>
      </c>
      <c r="V477" s="16" t="str">
        <f t="shared" ca="1" si="48"/>
        <v>TD</v>
      </c>
      <c r="W477" s="14" t="str">
        <f t="shared" ca="1" si="48"/>
        <v>Wholesale and retail</v>
      </c>
      <c r="X477" s="3" t="str">
        <f>'EE investment costs'!D526</f>
        <v>HT-79</v>
      </c>
      <c r="Y477" s="3" t="str">
        <f>'EE investment costs'!E526</f>
        <v>Heat High Temp. over 150C</v>
      </c>
      <c r="AC477" s="123">
        <f>'EE investment costs'!C526</f>
        <v>7.9</v>
      </c>
      <c r="AD477" s="22"/>
    </row>
    <row r="478" spans="2:30">
      <c r="B478" s="14" t="str">
        <f t="shared" ca="1" si="44"/>
        <v>INDTDEFFRH-79</v>
      </c>
      <c r="C478" s="15" t="str">
        <f t="shared" ca="1" si="43"/>
        <v>ITDRH</v>
      </c>
      <c r="D478" s="16">
        <f>'EE investment costs'!$F$15</f>
        <v>2016</v>
      </c>
      <c r="E478" s="14">
        <f>VLOOKUP(X478,'EE investment costs'!$D$56:$R$656,15,0)</f>
        <v>16.728000000000002</v>
      </c>
      <c r="F478" s="17">
        <f ca="1">INDEX('EE investment costs'!$D$56:$R$656,MATCH(X478,'EE investment costs'!$D$56:$D$656,0),MATCH($V$8,'EE investment costs'!$D$56:$R$56,0))</f>
        <v>1629.4445313535596</v>
      </c>
      <c r="I478" s="18">
        <v>1</v>
      </c>
      <c r="J478" s="18">
        <v>1</v>
      </c>
      <c r="K478" s="14">
        <f t="shared" ca="1" si="47"/>
        <v>0</v>
      </c>
      <c r="M478" s="19" t="str">
        <f t="shared" ca="1" si="45"/>
        <v>INDTDEFFRH-79</v>
      </c>
      <c r="N478" s="23" t="str">
        <f t="shared" ca="1" si="46"/>
        <v>Wholesale and retail Saving Tech-Heat Room Heat 7.9y</v>
      </c>
      <c r="O478" s="23" t="s">
        <v>32</v>
      </c>
      <c r="P478" s="23" t="s">
        <v>33</v>
      </c>
      <c r="Q478" s="23"/>
      <c r="R478" s="23"/>
      <c r="S478" s="19" t="s">
        <v>34</v>
      </c>
      <c r="V478" s="16" t="str">
        <f t="shared" ca="1" si="48"/>
        <v>TD</v>
      </c>
      <c r="W478" s="14" t="str">
        <f t="shared" ca="1" si="48"/>
        <v>Wholesale and retail</v>
      </c>
      <c r="X478" s="3" t="str">
        <f>'EE investment costs'!D527</f>
        <v>RH-79</v>
      </c>
      <c r="Y478" s="3" t="str">
        <f>'EE investment costs'!E527</f>
        <v>Heat Room Heat</v>
      </c>
      <c r="AC478" s="123">
        <f>'EE investment costs'!C527</f>
        <v>7.9</v>
      </c>
      <c r="AD478" s="22"/>
    </row>
    <row r="479" spans="2:30">
      <c r="B479" s="14" t="str">
        <f t="shared" ca="1" si="44"/>
        <v>INDTDEFFLA-79</v>
      </c>
      <c r="C479" s="15" t="str">
        <f t="shared" ca="1" si="43"/>
        <v>ITDLA</v>
      </c>
      <c r="D479" s="16">
        <f>'EE investment costs'!$F$15</f>
        <v>2016</v>
      </c>
      <c r="E479" s="14">
        <f>VLOOKUP(X479,'EE investment costs'!$D$56:$R$656,15,0)</f>
        <v>4.4183000000000003</v>
      </c>
      <c r="F479" s="17">
        <f ca="1">INDEX('EE investment costs'!$D$56:$R$656,MATCH(X479,'EE investment costs'!$D$56:$D$656,0),MATCH($V$8,'EE investment costs'!$D$56:$R$56,0))</f>
        <v>2170.3862641896189</v>
      </c>
      <c r="I479" s="18">
        <v>1</v>
      </c>
      <c r="J479" s="18">
        <v>1</v>
      </c>
      <c r="K479" s="14">
        <f t="shared" ca="1" si="47"/>
        <v>0</v>
      </c>
      <c r="M479" s="19" t="str">
        <f t="shared" ca="1" si="45"/>
        <v>INDTDEFFLA-79</v>
      </c>
      <c r="N479" s="23" t="str">
        <f t="shared" ca="1" si="46"/>
        <v>Wholesale and retail Saving Tech-Light 7.9y</v>
      </c>
      <c r="O479" s="23" t="s">
        <v>32</v>
      </c>
      <c r="P479" s="23" t="s">
        <v>33</v>
      </c>
      <c r="Q479" s="23"/>
      <c r="R479" s="23"/>
      <c r="S479" s="19" t="s">
        <v>34</v>
      </c>
      <c r="V479" s="16" t="str">
        <f t="shared" ca="1" si="48"/>
        <v>TD</v>
      </c>
      <c r="W479" s="14" t="str">
        <f t="shared" ca="1" si="48"/>
        <v>Wholesale and retail</v>
      </c>
      <c r="X479" s="3" t="str">
        <f>'EE investment costs'!D528</f>
        <v>LA-79</v>
      </c>
      <c r="Y479" s="3" t="str">
        <f>'EE investment costs'!E528</f>
        <v>Light</v>
      </c>
      <c r="AC479" s="123">
        <f>'EE investment costs'!C528</f>
        <v>7.9</v>
      </c>
      <c r="AD479" s="22"/>
    </row>
    <row r="480" spans="2:30">
      <c r="B480" s="14" t="str">
        <f t="shared" ca="1" si="44"/>
        <v>INDTDEFFEM-79</v>
      </c>
      <c r="C480" s="15" t="str">
        <f t="shared" ca="1" si="43"/>
        <v>ITDEM</v>
      </c>
      <c r="D480" s="16">
        <f>'EE investment costs'!$F$15</f>
        <v>2016</v>
      </c>
      <c r="E480" s="14">
        <f>VLOOKUP(X480,'EE investment costs'!$D$56:$R$656,15,0)</f>
        <v>4.6392150000000001</v>
      </c>
      <c r="F480" s="17">
        <f ca="1">INDEX('EE investment costs'!$D$56:$R$656,MATCH(X480,'EE investment costs'!$D$56:$D$656,0),MATCH($V$8,'EE investment costs'!$D$56:$R$56,0))</f>
        <v>2614.3686453672376</v>
      </c>
      <c r="I480" s="18">
        <v>1</v>
      </c>
      <c r="J480" s="18">
        <v>1</v>
      </c>
      <c r="K480" s="14">
        <f t="shared" ca="1" si="47"/>
        <v>0</v>
      </c>
      <c r="M480" s="19" t="str">
        <f t="shared" ca="1" si="45"/>
        <v>INDTDEFFEM-79</v>
      </c>
      <c r="N480" s="23" t="str">
        <f t="shared" ca="1" si="46"/>
        <v>Wholesale and retail Saving Tech-Electric Motors 7.9y</v>
      </c>
      <c r="O480" s="23" t="s">
        <v>32</v>
      </c>
      <c r="P480" s="23" t="s">
        <v>33</v>
      </c>
      <c r="Q480" s="23"/>
      <c r="R480" s="23"/>
      <c r="S480" s="19" t="s">
        <v>34</v>
      </c>
      <c r="V480" s="16" t="str">
        <f t="shared" ca="1" si="48"/>
        <v>TD</v>
      </c>
      <c r="W480" s="14" t="str">
        <f t="shared" ca="1" si="48"/>
        <v>Wholesale and retail</v>
      </c>
      <c r="X480" s="3" t="str">
        <f>'EE investment costs'!D529</f>
        <v>EM-79</v>
      </c>
      <c r="Y480" s="3" t="str">
        <f>'EE investment costs'!E529</f>
        <v>Electric Motors</v>
      </c>
      <c r="AC480" s="123">
        <f>'EE investment costs'!C529</f>
        <v>7.9</v>
      </c>
      <c r="AD480" s="22"/>
    </row>
    <row r="481" spans="2:30">
      <c r="B481" s="14" t="str">
        <f t="shared" ca="1" si="44"/>
        <v>INDTDEFFTF-79</v>
      </c>
      <c r="C481" s="15" t="str">
        <f t="shared" ca="1" si="43"/>
        <v>ITDTF</v>
      </c>
      <c r="D481" s="16">
        <f>'EE investment costs'!$F$15</f>
        <v>2016</v>
      </c>
      <c r="E481" s="14">
        <f>VLOOKUP(X481,'EE investment costs'!$D$56:$R$656,15,0)</f>
        <v>18.25</v>
      </c>
      <c r="F481" s="17">
        <f ca="1">INDEX('EE investment costs'!$D$56:$R$656,MATCH(X481,'EE investment costs'!$D$56:$D$656,0),MATCH($V$8,'EE investment costs'!$D$56:$R$56,0))</f>
        <v>1160.8030955180554</v>
      </c>
      <c r="I481" s="18">
        <v>1</v>
      </c>
      <c r="J481" s="18">
        <v>1</v>
      </c>
      <c r="K481" s="14">
        <f t="shared" ca="1" si="47"/>
        <v>1</v>
      </c>
      <c r="M481" s="19" t="str">
        <f t="shared" ca="1" si="45"/>
        <v>INDTDEFFTF-79</v>
      </c>
      <c r="N481" s="23" t="str">
        <f t="shared" ca="1" si="46"/>
        <v>Wholesale and retail Saving Tech-Haulage Tractors, Trucks, Fishing boats 7.9y</v>
      </c>
      <c r="O481" s="23" t="s">
        <v>32</v>
      </c>
      <c r="P481" s="23" t="s">
        <v>33</v>
      </c>
      <c r="Q481" s="23"/>
      <c r="R481" s="23"/>
      <c r="S481" s="19" t="s">
        <v>34</v>
      </c>
      <c r="V481" s="16" t="str">
        <f t="shared" ca="1" si="48"/>
        <v>TD</v>
      </c>
      <c r="W481" s="14" t="str">
        <f t="shared" ca="1" si="48"/>
        <v>Wholesale and retail</v>
      </c>
      <c r="X481" s="3" t="str">
        <f>'EE investment costs'!D530</f>
        <v>TF-79</v>
      </c>
      <c r="Y481" s="3" t="str">
        <f>'EE investment costs'!E530</f>
        <v>Haulage Tractors, Trucks, Fishing boats</v>
      </c>
      <c r="AC481" s="123">
        <f>'EE investment costs'!C530</f>
        <v>7.9</v>
      </c>
      <c r="AD481" s="22"/>
    </row>
    <row r="482" spans="2:30">
      <c r="B482" s="14" t="str">
        <f t="shared" ca="1" si="44"/>
        <v>INDTDEFFMT-80</v>
      </c>
      <c r="C482" s="15" t="str">
        <f t="shared" ca="1" si="43"/>
        <v>ITDMT</v>
      </c>
      <c r="D482" s="16">
        <f>'EE investment costs'!$F$15</f>
        <v>2016</v>
      </c>
      <c r="E482" s="14">
        <f>VLOOKUP(X482,'EE investment costs'!$D$56:$R$656,15,0)</f>
        <v>6.4</v>
      </c>
      <c r="F482" s="17">
        <f ca="1">INDEX('EE investment costs'!$D$56:$R$656,MATCH(X482,'EE investment costs'!$D$56:$D$656,0),MATCH($V$8,'EE investment costs'!$D$56:$R$56,0))</f>
        <v>1105.8876782928426</v>
      </c>
      <c r="I482" s="18">
        <v>1</v>
      </c>
      <c r="J482" s="18">
        <v>1</v>
      </c>
      <c r="K482" s="14">
        <f t="shared" ca="1" si="47"/>
        <v>1</v>
      </c>
      <c r="M482" s="19" t="str">
        <f t="shared" ca="1" si="45"/>
        <v>INDTDEFFMT-80</v>
      </c>
      <c r="N482" s="23" t="str">
        <f t="shared" ca="1" si="46"/>
        <v>Wholesale and retail Saving Tech-Heat Medium Temp. up to 150C 8y</v>
      </c>
      <c r="O482" s="23" t="s">
        <v>32</v>
      </c>
      <c r="P482" s="23" t="s">
        <v>33</v>
      </c>
      <c r="Q482" s="23"/>
      <c r="R482" s="23"/>
      <c r="S482" s="19" t="s">
        <v>34</v>
      </c>
      <c r="V482" s="16" t="str">
        <f t="shared" ca="1" si="48"/>
        <v>TD</v>
      </c>
      <c r="W482" s="14" t="str">
        <f t="shared" ca="1" si="48"/>
        <v>Wholesale and retail</v>
      </c>
      <c r="X482" s="3" t="str">
        <f>'EE investment costs'!D531</f>
        <v>MT-80</v>
      </c>
      <c r="Y482" s="3" t="str">
        <f>'EE investment costs'!E531</f>
        <v>Heat Medium Temp. up to 150C</v>
      </c>
      <c r="AC482" s="123">
        <f>'EE investment costs'!C531</f>
        <v>8</v>
      </c>
      <c r="AD482" s="22"/>
    </row>
    <row r="483" spans="2:30">
      <c r="B483" s="14" t="str">
        <f t="shared" ca="1" si="44"/>
        <v>INDTDEFFHT-80</v>
      </c>
      <c r="C483" s="15" t="str">
        <f t="shared" ca="1" si="43"/>
        <v>ITDHT</v>
      </c>
      <c r="D483" s="16">
        <f>'EE investment costs'!$F$15</f>
        <v>2016</v>
      </c>
      <c r="E483" s="14">
        <f>VLOOKUP(X483,'EE investment costs'!$D$56:$R$656,15,0)</f>
        <v>5.12</v>
      </c>
      <c r="F483" s="17">
        <f ca="1">INDEX('EE investment costs'!$D$56:$R$656,MATCH(X483,'EE investment costs'!$D$56:$D$656,0),MATCH($V$8,'EE investment costs'!$D$56:$R$56,0))</f>
        <v>731.19113593476595</v>
      </c>
      <c r="I483" s="18">
        <v>1</v>
      </c>
      <c r="J483" s="18">
        <v>1</v>
      </c>
      <c r="K483" s="14">
        <f t="shared" ca="1" si="47"/>
        <v>5</v>
      </c>
      <c r="M483" s="19" t="str">
        <f t="shared" ca="1" si="45"/>
        <v>INDTDEFFHT-80</v>
      </c>
      <c r="N483" s="23" t="str">
        <f t="shared" ca="1" si="46"/>
        <v>Wholesale and retail Saving Tech-Heat High Temp. over 150C 8y</v>
      </c>
      <c r="O483" s="23" t="s">
        <v>32</v>
      </c>
      <c r="P483" s="23" t="s">
        <v>33</v>
      </c>
      <c r="Q483" s="23"/>
      <c r="R483" s="23"/>
      <c r="S483" s="19" t="s">
        <v>34</v>
      </c>
      <c r="V483" s="16" t="str">
        <f t="shared" ca="1" si="48"/>
        <v>TD</v>
      </c>
      <c r="W483" s="14" t="str">
        <f t="shared" ca="1" si="48"/>
        <v>Wholesale and retail</v>
      </c>
      <c r="X483" s="3" t="str">
        <f>'EE investment costs'!D532</f>
        <v>HT-80</v>
      </c>
      <c r="Y483" s="3" t="str">
        <f>'EE investment costs'!E532</f>
        <v>Heat High Temp. over 150C</v>
      </c>
      <c r="AC483" s="123">
        <f>'EE investment costs'!C532</f>
        <v>8</v>
      </c>
      <c r="AD483" s="22"/>
    </row>
    <row r="484" spans="2:30">
      <c r="B484" s="14" t="str">
        <f t="shared" ca="1" si="44"/>
        <v>INDTDEFFRH-80</v>
      </c>
      <c r="C484" s="15" t="str">
        <f t="shared" ca="1" si="43"/>
        <v>ITDRH</v>
      </c>
      <c r="D484" s="16">
        <f>'EE investment costs'!$F$15</f>
        <v>2016</v>
      </c>
      <c r="E484" s="14">
        <f>VLOOKUP(X484,'EE investment costs'!$D$56:$R$656,15,0)</f>
        <v>16.74666666666667</v>
      </c>
      <c r="F484" s="17">
        <f ca="1">INDEX('EE investment costs'!$D$56:$R$656,MATCH(X484,'EE investment costs'!$D$56:$D$656,0),MATCH($V$8,'EE investment costs'!$D$56:$R$56,0))</f>
        <v>1666.4773616115945</v>
      </c>
      <c r="I484" s="18">
        <v>1</v>
      </c>
      <c r="J484" s="18">
        <v>1</v>
      </c>
      <c r="K484" s="14">
        <f t="shared" ca="1" si="47"/>
        <v>0</v>
      </c>
      <c r="M484" s="19" t="str">
        <f t="shared" ca="1" si="45"/>
        <v>INDTDEFFRH-80</v>
      </c>
      <c r="N484" s="23" t="str">
        <f t="shared" ca="1" si="46"/>
        <v>Wholesale and retail Saving Tech-Heat Room Heat 8y</v>
      </c>
      <c r="O484" s="23" t="s">
        <v>32</v>
      </c>
      <c r="P484" s="23" t="s">
        <v>33</v>
      </c>
      <c r="Q484" s="23"/>
      <c r="R484" s="23"/>
      <c r="S484" s="19" t="s">
        <v>34</v>
      </c>
      <c r="V484" s="16" t="str">
        <f t="shared" ca="1" si="48"/>
        <v>TD</v>
      </c>
      <c r="W484" s="14" t="str">
        <f t="shared" ca="1" si="48"/>
        <v>Wholesale and retail</v>
      </c>
      <c r="X484" s="3" t="str">
        <f>'EE investment costs'!D533</f>
        <v>RH-80</v>
      </c>
      <c r="Y484" s="3" t="str">
        <f>'EE investment costs'!E533</f>
        <v>Heat Room Heat</v>
      </c>
      <c r="AC484" s="123">
        <f>'EE investment costs'!C533</f>
        <v>8</v>
      </c>
      <c r="AD484" s="22"/>
    </row>
    <row r="485" spans="2:30">
      <c r="B485" s="14" t="str">
        <f t="shared" ca="1" si="44"/>
        <v>INDTDEFFLA-80</v>
      </c>
      <c r="C485" s="15" t="str">
        <f t="shared" ca="1" si="43"/>
        <v>ITDLA</v>
      </c>
      <c r="D485" s="16">
        <f>'EE investment costs'!$F$15</f>
        <v>2016</v>
      </c>
      <c r="E485" s="14">
        <f>VLOOKUP(X485,'EE investment costs'!$D$56:$R$656,15,0)</f>
        <v>4.4313333333333338</v>
      </c>
      <c r="F485" s="17">
        <f ca="1">INDEX('EE investment costs'!$D$56:$R$656,MATCH(X485,'EE investment costs'!$D$56:$D$656,0),MATCH($V$8,'EE investment costs'!$D$56:$R$56,0))</f>
        <v>2185.7642976862312</v>
      </c>
      <c r="I485" s="18">
        <v>1</v>
      </c>
      <c r="J485" s="18">
        <v>1</v>
      </c>
      <c r="K485" s="14">
        <f t="shared" ca="1" si="47"/>
        <v>0</v>
      </c>
      <c r="M485" s="19" t="str">
        <f t="shared" ca="1" si="45"/>
        <v>INDTDEFFLA-80</v>
      </c>
      <c r="N485" s="23" t="str">
        <f t="shared" ca="1" si="46"/>
        <v>Wholesale and retail Saving Tech-Light 8y</v>
      </c>
      <c r="O485" s="23" t="s">
        <v>32</v>
      </c>
      <c r="P485" s="23" t="s">
        <v>33</v>
      </c>
      <c r="Q485" s="23"/>
      <c r="R485" s="23"/>
      <c r="S485" s="19" t="s">
        <v>34</v>
      </c>
      <c r="V485" s="16" t="str">
        <f t="shared" ca="1" si="48"/>
        <v>TD</v>
      </c>
      <c r="W485" s="14" t="str">
        <f t="shared" ca="1" si="48"/>
        <v>Wholesale and retail</v>
      </c>
      <c r="X485" s="3" t="str">
        <f>'EE investment costs'!D534</f>
        <v>LA-80</v>
      </c>
      <c r="Y485" s="3" t="str">
        <f>'EE investment costs'!E534</f>
        <v>Light</v>
      </c>
      <c r="AC485" s="123">
        <f>'EE investment costs'!C534</f>
        <v>8</v>
      </c>
      <c r="AD485" s="22"/>
    </row>
    <row r="486" spans="2:30">
      <c r="B486" s="14" t="str">
        <f t="shared" ca="1" si="44"/>
        <v>INDTDEFFEM-80</v>
      </c>
      <c r="C486" s="15" t="str">
        <f t="shared" ca="1" si="43"/>
        <v>ITDEM</v>
      </c>
      <c r="D486" s="16">
        <f>'EE investment costs'!$F$15</f>
        <v>2016</v>
      </c>
      <c r="E486" s="14">
        <f>VLOOKUP(X486,'EE investment costs'!$D$56:$R$656,15,0)</f>
        <v>4.6528999999999998</v>
      </c>
      <c r="F486" s="17">
        <f ca="1">INDEX('EE investment costs'!$D$56:$R$656,MATCH(X486,'EE investment costs'!$D$56:$D$656,0),MATCH($V$8,'EE investment costs'!$D$56:$R$56,0))</f>
        <v>2642.0553819861561</v>
      </c>
      <c r="I486" s="18">
        <v>1</v>
      </c>
      <c r="J486" s="18">
        <v>1</v>
      </c>
      <c r="K486" s="14">
        <f t="shared" ca="1" si="47"/>
        <v>0</v>
      </c>
      <c r="M486" s="19" t="str">
        <f t="shared" ca="1" si="45"/>
        <v>INDTDEFFEM-80</v>
      </c>
      <c r="N486" s="23" t="str">
        <f t="shared" ca="1" si="46"/>
        <v>Wholesale and retail Saving Tech-Electric Motors 8y</v>
      </c>
      <c r="O486" s="23" t="s">
        <v>32</v>
      </c>
      <c r="P486" s="23" t="s">
        <v>33</v>
      </c>
      <c r="Q486" s="23"/>
      <c r="R486" s="23"/>
      <c r="S486" s="19" t="s">
        <v>34</v>
      </c>
      <c r="V486" s="16" t="str">
        <f t="shared" ca="1" si="48"/>
        <v>TD</v>
      </c>
      <c r="W486" s="14" t="str">
        <f t="shared" ca="1" si="48"/>
        <v>Wholesale and retail</v>
      </c>
      <c r="X486" s="3" t="str">
        <f>'EE investment costs'!D535</f>
        <v>EM-80</v>
      </c>
      <c r="Y486" s="3" t="str">
        <f>'EE investment costs'!E535</f>
        <v>Electric Motors</v>
      </c>
      <c r="AC486" s="123">
        <f>'EE investment costs'!C535</f>
        <v>8</v>
      </c>
      <c r="AD486" s="22"/>
    </row>
    <row r="487" spans="2:30" ht="13.5" thickBot="1">
      <c r="B487" s="14" t="str">
        <f t="shared" ca="1" si="44"/>
        <v>INDTDEFFTF-80</v>
      </c>
      <c r="C487" s="15" t="str">
        <f t="shared" ca="1" si="43"/>
        <v>ITDTF</v>
      </c>
      <c r="D487" s="16">
        <f>'EE investment costs'!$F$15</f>
        <v>2016</v>
      </c>
      <c r="E487" s="14">
        <f>VLOOKUP(X487,'EE investment costs'!$D$56:$R$656,15,0)</f>
        <v>18.333333333333332</v>
      </c>
      <c r="F487" s="17">
        <f ca="1">INDEX('EE investment costs'!$D$56:$R$656,MATCH(X487,'EE investment costs'!$D$56:$D$656,0),MATCH($V$8,'EE investment costs'!$D$56:$R$56,0))</f>
        <v>1175.4968055879042</v>
      </c>
      <c r="I487" s="18">
        <v>1</v>
      </c>
      <c r="J487" s="18">
        <v>1</v>
      </c>
      <c r="K487" s="14">
        <f t="shared" ca="1" si="47"/>
        <v>1</v>
      </c>
      <c r="M487" s="24" t="str">
        <f t="shared" ca="1" si="45"/>
        <v>INDTDEFFTF-80</v>
      </c>
      <c r="N487" s="25" t="str">
        <f t="shared" ca="1" si="46"/>
        <v>Wholesale and retail Saving Tech-Haulage Tractors, Trucks, Fishing boats 8y</v>
      </c>
      <c r="O487" s="25" t="s">
        <v>32</v>
      </c>
      <c r="P487" s="25" t="s">
        <v>33</v>
      </c>
      <c r="Q487" s="25"/>
      <c r="R487" s="25"/>
      <c r="S487" s="24" t="s">
        <v>34</v>
      </c>
      <c r="V487" s="16" t="str">
        <f t="shared" ca="1" si="48"/>
        <v>TD</v>
      </c>
      <c r="W487" s="14" t="str">
        <f t="shared" ca="1" si="48"/>
        <v>Wholesale and retail</v>
      </c>
      <c r="X487" s="3" t="str">
        <f>'EE investment costs'!D536</f>
        <v>TF-80</v>
      </c>
      <c r="Y487" s="3" t="str">
        <f>'EE investment costs'!E536</f>
        <v>Haulage Tractors, Trucks, Fishing boats</v>
      </c>
      <c r="AC487" s="123">
        <f>'EE investment costs'!C536</f>
        <v>8</v>
      </c>
      <c r="AD487" s="22"/>
    </row>
    <row r="488" spans="2:30">
      <c r="B488" s="14" t="str">
        <f t="shared" ca="1" si="44"/>
        <v>INDTDEFFMT-81</v>
      </c>
      <c r="C488" s="15" t="str">
        <f ca="1">"I"&amp;MID(B488,4,1)&amp;"D"&amp;MID(B488,9,2)</f>
        <v>ITDMT</v>
      </c>
      <c r="D488" s="16">
        <f>'EE investment costs'!$F$15</f>
        <v>2016</v>
      </c>
      <c r="E488" s="14">
        <f>VLOOKUP(X488,'EE investment costs'!$D$56:$R$656,15,0)</f>
        <v>6.41</v>
      </c>
      <c r="F488" s="17">
        <f ca="1">INDEX('EE investment costs'!$D$56:$R$656,MATCH(X488,'EE investment costs'!$D$56:$D$656,0),MATCH($V$8,'EE investment costs'!$D$56:$R$56,0))</f>
        <v>1118.1790648166798</v>
      </c>
      <c r="I488" s="18">
        <v>1</v>
      </c>
      <c r="J488" s="18">
        <v>1</v>
      </c>
      <c r="K488" s="14">
        <f t="shared" ca="1" si="47"/>
        <v>1</v>
      </c>
      <c r="M488" s="20" t="str">
        <f t="shared" ca="1" si="45"/>
        <v>INDTDEFFMT-81</v>
      </c>
      <c r="N488" s="21" t="str">
        <f t="shared" ca="1" si="46"/>
        <v>Wholesale and retail Saving Tech-Heat Medium Temp. up to 150C 8.1y</v>
      </c>
      <c r="O488" s="21" t="s">
        <v>32</v>
      </c>
      <c r="P488" s="21" t="s">
        <v>33</v>
      </c>
      <c r="Q488" s="21"/>
      <c r="R488" s="21"/>
      <c r="S488" s="20" t="s">
        <v>34</v>
      </c>
      <c r="V488" s="16" t="str">
        <f t="shared" ca="1" si="48"/>
        <v>TD</v>
      </c>
      <c r="W488" s="14" t="str">
        <f t="shared" ca="1" si="48"/>
        <v>Wholesale and retail</v>
      </c>
      <c r="X488" s="3" t="str">
        <f>'EE investment costs'!D537</f>
        <v>MT-81</v>
      </c>
      <c r="Y488" s="3" t="str">
        <f>'EE investment costs'!E537</f>
        <v>Heat Medium Temp. up to 150C</v>
      </c>
      <c r="AC488" s="123">
        <f>'EE investment costs'!C537</f>
        <v>8.1</v>
      </c>
      <c r="AD488" s="22"/>
    </row>
    <row r="489" spans="2:30">
      <c r="B489" s="14" t="str">
        <f t="shared" ca="1" si="44"/>
        <v>INDTDEFFHT-81</v>
      </c>
      <c r="C489" s="15" t="str">
        <f t="shared" ref="C489:C547" ca="1" si="49">"I"&amp;MID(B489,4,1)&amp;"D"&amp;MID(B489,9,2)</f>
        <v>ITDHT</v>
      </c>
      <c r="D489" s="16">
        <f>'EE investment costs'!$F$15</f>
        <v>2016</v>
      </c>
      <c r="E489" s="14">
        <f>VLOOKUP(X489,'EE investment costs'!$D$56:$R$656,15,0)</f>
        <v>5.1280000000000001</v>
      </c>
      <c r="F489" s="17">
        <f ca="1">INDEX('EE investment costs'!$D$56:$R$656,MATCH(X489,'EE investment costs'!$D$56:$D$656,0),MATCH($V$8,'EE investment costs'!$D$56:$R$56,0))</f>
        <v>737.57549695540945</v>
      </c>
      <c r="I489" s="18">
        <v>1</v>
      </c>
      <c r="J489" s="18">
        <v>1</v>
      </c>
      <c r="K489" s="14">
        <f t="shared" ca="1" si="47"/>
        <v>5</v>
      </c>
      <c r="M489" s="19" t="str">
        <f t="shared" ca="1" si="45"/>
        <v>INDTDEFFHT-81</v>
      </c>
      <c r="N489" s="23" t="str">
        <f t="shared" ca="1" si="46"/>
        <v>Wholesale and retail Saving Tech-Heat High Temp. over 150C 8.1y</v>
      </c>
      <c r="O489" s="23" t="s">
        <v>32</v>
      </c>
      <c r="P489" s="23" t="s">
        <v>33</v>
      </c>
      <c r="Q489" s="23"/>
      <c r="R489" s="23"/>
      <c r="S489" s="19" t="s">
        <v>34</v>
      </c>
      <c r="V489" s="16" t="str">
        <f t="shared" ca="1" si="48"/>
        <v>TD</v>
      </c>
      <c r="W489" s="14" t="str">
        <f t="shared" ca="1" si="48"/>
        <v>Wholesale and retail</v>
      </c>
      <c r="X489" s="3" t="str">
        <f>'EE investment costs'!D538</f>
        <v>HT-81</v>
      </c>
      <c r="Y489" s="3" t="str">
        <f>'EE investment costs'!E538</f>
        <v>Heat High Temp. over 150C</v>
      </c>
      <c r="AC489" s="123">
        <f>'EE investment costs'!C538</f>
        <v>8.1</v>
      </c>
      <c r="AD489" s="22"/>
    </row>
    <row r="490" spans="2:30">
      <c r="B490" s="14" t="str">
        <f t="shared" ca="1" si="44"/>
        <v>INDTDEFFRH-81</v>
      </c>
      <c r="C490" s="15" t="str">
        <f t="shared" ca="1" si="49"/>
        <v>ITDRH</v>
      </c>
      <c r="D490" s="16">
        <f>'EE investment costs'!$F$15</f>
        <v>2016</v>
      </c>
      <c r="E490" s="14">
        <f>VLOOKUP(X490,'EE investment costs'!$D$56:$R$656,15,0)</f>
        <v>16.765333333333334</v>
      </c>
      <c r="F490" s="17">
        <f ca="1">INDEX('EE investment costs'!$D$56:$R$656,MATCH(X490,'EE investment costs'!$D$56:$D$656,0),MATCH($V$8,'EE investment costs'!$D$56:$R$56,0))</f>
        <v>1703.5101918696296</v>
      </c>
      <c r="I490" s="18">
        <v>1</v>
      </c>
      <c r="J490" s="18">
        <v>1</v>
      </c>
      <c r="K490" s="14">
        <f t="shared" ca="1" si="47"/>
        <v>0</v>
      </c>
      <c r="M490" s="19" t="str">
        <f t="shared" ca="1" si="45"/>
        <v>INDTDEFFRH-81</v>
      </c>
      <c r="N490" s="23" t="str">
        <f t="shared" ca="1" si="46"/>
        <v>Wholesale and retail Saving Tech-Heat Room Heat 8.1y</v>
      </c>
      <c r="O490" s="23" t="s">
        <v>32</v>
      </c>
      <c r="P490" s="23" t="s">
        <v>33</v>
      </c>
      <c r="Q490" s="23"/>
      <c r="R490" s="23"/>
      <c r="S490" s="19" t="s">
        <v>34</v>
      </c>
      <c r="V490" s="16" t="str">
        <f t="shared" ca="1" si="48"/>
        <v>TD</v>
      </c>
      <c r="W490" s="14" t="str">
        <f t="shared" ca="1" si="48"/>
        <v>Wholesale and retail</v>
      </c>
      <c r="X490" s="3" t="str">
        <f>'EE investment costs'!D539</f>
        <v>RH-81</v>
      </c>
      <c r="Y490" s="3" t="str">
        <f>'EE investment costs'!E539</f>
        <v>Heat Room Heat</v>
      </c>
      <c r="AC490" s="123">
        <f>'EE investment costs'!C539</f>
        <v>8.1</v>
      </c>
      <c r="AD490" s="22"/>
    </row>
    <row r="491" spans="2:30">
      <c r="B491" s="14" t="str">
        <f t="shared" ca="1" si="44"/>
        <v>INDTDEFFLA-81</v>
      </c>
      <c r="C491" s="15" t="str">
        <f t="shared" ca="1" si="49"/>
        <v>ITDLA</v>
      </c>
      <c r="D491" s="16">
        <f>'EE investment costs'!$F$15</f>
        <v>2016</v>
      </c>
      <c r="E491" s="14">
        <f>VLOOKUP(X491,'EE investment costs'!$D$56:$R$656,15,0)</f>
        <v>4.4443666666666672</v>
      </c>
      <c r="F491" s="17">
        <f ca="1">INDEX('EE investment costs'!$D$56:$R$656,MATCH(X491,'EE investment costs'!$D$56:$D$656,0),MATCH($V$8,'EE investment costs'!$D$56:$R$56,0))</f>
        <v>2201.1423311828426</v>
      </c>
      <c r="I491" s="18">
        <v>1</v>
      </c>
      <c r="J491" s="18">
        <v>1</v>
      </c>
      <c r="K491" s="14">
        <f t="shared" ca="1" si="47"/>
        <v>0</v>
      </c>
      <c r="M491" s="19" t="str">
        <f t="shared" ca="1" si="45"/>
        <v>INDTDEFFLA-81</v>
      </c>
      <c r="N491" s="23" t="str">
        <f t="shared" ca="1" si="46"/>
        <v>Wholesale and retail Saving Tech-Light 8.1y</v>
      </c>
      <c r="O491" s="23" t="s">
        <v>32</v>
      </c>
      <c r="P491" s="23" t="s">
        <v>33</v>
      </c>
      <c r="Q491" s="23"/>
      <c r="R491" s="23"/>
      <c r="S491" s="19" t="s">
        <v>34</v>
      </c>
      <c r="V491" s="16" t="str">
        <f t="shared" ca="1" si="48"/>
        <v>TD</v>
      </c>
      <c r="W491" s="14" t="str">
        <f t="shared" ca="1" si="48"/>
        <v>Wholesale and retail</v>
      </c>
      <c r="X491" s="3" t="str">
        <f>'EE investment costs'!D540</f>
        <v>LA-81</v>
      </c>
      <c r="Y491" s="3" t="str">
        <f>'EE investment costs'!E540</f>
        <v>Light</v>
      </c>
      <c r="AC491" s="123">
        <f>'EE investment costs'!C540</f>
        <v>8.1</v>
      </c>
      <c r="AD491" s="22"/>
    </row>
    <row r="492" spans="2:30">
      <c r="B492" s="14" t="str">
        <f t="shared" ca="1" si="44"/>
        <v>INDTDEFFEM-81</v>
      </c>
      <c r="C492" s="15" t="str">
        <f t="shared" ca="1" si="49"/>
        <v>ITDEM</v>
      </c>
      <c r="D492" s="16">
        <f>'EE investment costs'!$F$15</f>
        <v>2016</v>
      </c>
      <c r="E492" s="14">
        <f>VLOOKUP(X492,'EE investment costs'!$D$56:$R$656,15,0)</f>
        <v>4.6665849999999995</v>
      </c>
      <c r="F492" s="17">
        <f ca="1">INDEX('EE investment costs'!$D$56:$R$656,MATCH(X492,'EE investment costs'!$D$56:$D$656,0),MATCH($V$8,'EE investment costs'!$D$56:$R$56,0))</f>
        <v>2669.7421186050751</v>
      </c>
      <c r="I492" s="18">
        <v>1</v>
      </c>
      <c r="J492" s="18">
        <v>1</v>
      </c>
      <c r="K492" s="14">
        <f t="shared" ca="1" si="47"/>
        <v>0</v>
      </c>
      <c r="M492" s="19" t="str">
        <f t="shared" ca="1" si="45"/>
        <v>INDTDEFFEM-81</v>
      </c>
      <c r="N492" s="23" t="str">
        <f t="shared" ca="1" si="46"/>
        <v>Wholesale and retail Saving Tech-Electric Motors 8.1y</v>
      </c>
      <c r="O492" s="23" t="s">
        <v>32</v>
      </c>
      <c r="P492" s="23" t="s">
        <v>33</v>
      </c>
      <c r="Q492" s="23"/>
      <c r="R492" s="23"/>
      <c r="S492" s="19" t="s">
        <v>34</v>
      </c>
      <c r="V492" s="16" t="str">
        <f t="shared" ca="1" si="48"/>
        <v>TD</v>
      </c>
      <c r="W492" s="14" t="str">
        <f t="shared" ca="1" si="48"/>
        <v>Wholesale and retail</v>
      </c>
      <c r="X492" s="3" t="str">
        <f>'EE investment costs'!D541</f>
        <v>EM-81</v>
      </c>
      <c r="Y492" s="3" t="str">
        <f>'EE investment costs'!E541</f>
        <v>Electric Motors</v>
      </c>
      <c r="AC492" s="123">
        <f>'EE investment costs'!C541</f>
        <v>8.1</v>
      </c>
      <c r="AD492" s="22"/>
    </row>
    <row r="493" spans="2:30">
      <c r="B493" s="14" t="str">
        <f t="shared" ca="1" si="44"/>
        <v>INDTDEFFTF-81</v>
      </c>
      <c r="C493" s="15" t="str">
        <f t="shared" ca="1" si="49"/>
        <v>ITDTF</v>
      </c>
      <c r="D493" s="16">
        <f>'EE investment costs'!$F$15</f>
        <v>2016</v>
      </c>
      <c r="E493" s="14">
        <f>VLOOKUP(X493,'EE investment costs'!$D$56:$R$656,15,0)</f>
        <v>18.416666666666664</v>
      </c>
      <c r="F493" s="17">
        <f ca="1">INDEX('EE investment costs'!$D$56:$R$656,MATCH(X493,'EE investment costs'!$D$56:$D$656,0),MATCH($V$8,'EE investment costs'!$D$56:$R$56,0))</f>
        <v>1190.1905156577527</v>
      </c>
      <c r="I493" s="18">
        <v>1</v>
      </c>
      <c r="J493" s="18">
        <v>1</v>
      </c>
      <c r="K493" s="14">
        <f t="shared" ca="1" si="47"/>
        <v>1</v>
      </c>
      <c r="M493" s="19" t="str">
        <f t="shared" ca="1" si="45"/>
        <v>INDTDEFFTF-81</v>
      </c>
      <c r="N493" s="23" t="str">
        <f t="shared" ca="1" si="46"/>
        <v>Wholesale and retail Saving Tech-Haulage Tractors, Trucks, Fishing boats 8.1y</v>
      </c>
      <c r="O493" s="23" t="s">
        <v>32</v>
      </c>
      <c r="P493" s="23" t="s">
        <v>33</v>
      </c>
      <c r="Q493" s="23"/>
      <c r="R493" s="23"/>
      <c r="S493" s="19" t="s">
        <v>34</v>
      </c>
      <c r="V493" s="16" t="str">
        <f t="shared" ca="1" si="48"/>
        <v>TD</v>
      </c>
      <c r="W493" s="14" t="str">
        <f t="shared" ca="1" si="48"/>
        <v>Wholesale and retail</v>
      </c>
      <c r="X493" s="3" t="str">
        <f>'EE investment costs'!D542</f>
        <v>TF-81</v>
      </c>
      <c r="Y493" s="3" t="str">
        <f>'EE investment costs'!E542</f>
        <v>Haulage Tractors, Trucks, Fishing boats</v>
      </c>
      <c r="AC493" s="123">
        <f>'EE investment costs'!C542</f>
        <v>8.1</v>
      </c>
      <c r="AD493" s="22"/>
    </row>
    <row r="494" spans="2:30">
      <c r="B494" s="14" t="str">
        <f t="shared" ca="1" si="44"/>
        <v>INDTDEFFMT-82</v>
      </c>
      <c r="C494" s="15" t="str">
        <f t="shared" ca="1" si="49"/>
        <v>ITDMT</v>
      </c>
      <c r="D494" s="16">
        <f>'EE investment costs'!$F$15</f>
        <v>2016</v>
      </c>
      <c r="E494" s="14">
        <f>VLOOKUP(X494,'EE investment costs'!$D$56:$R$656,15,0)</f>
        <v>6.42</v>
      </c>
      <c r="F494" s="17">
        <f ca="1">INDEX('EE investment costs'!$D$56:$R$656,MATCH(X494,'EE investment costs'!$D$56:$D$656,0),MATCH($V$8,'EE investment costs'!$D$56:$R$56,0))</f>
        <v>1130.470451340517</v>
      </c>
      <c r="I494" s="18">
        <v>1</v>
      </c>
      <c r="J494" s="18">
        <v>1</v>
      </c>
      <c r="K494" s="14">
        <f t="shared" ca="1" si="47"/>
        <v>1</v>
      </c>
      <c r="M494" s="19" t="str">
        <f t="shared" ca="1" si="45"/>
        <v>INDTDEFFMT-82</v>
      </c>
      <c r="N494" s="23" t="str">
        <f t="shared" ca="1" si="46"/>
        <v>Wholesale and retail Saving Tech-Heat Medium Temp. up to 150C 8.2y</v>
      </c>
      <c r="O494" s="23" t="s">
        <v>32</v>
      </c>
      <c r="P494" s="23" t="s">
        <v>33</v>
      </c>
      <c r="Q494" s="23"/>
      <c r="R494" s="23"/>
      <c r="S494" s="19" t="s">
        <v>34</v>
      </c>
      <c r="V494" s="16" t="str">
        <f t="shared" ca="1" si="48"/>
        <v>TD</v>
      </c>
      <c r="W494" s="14" t="str">
        <f t="shared" ca="1" si="48"/>
        <v>Wholesale and retail</v>
      </c>
      <c r="X494" s="3" t="str">
        <f>'EE investment costs'!D543</f>
        <v>MT-82</v>
      </c>
      <c r="Y494" s="3" t="str">
        <f>'EE investment costs'!E543</f>
        <v>Heat Medium Temp. up to 150C</v>
      </c>
      <c r="AC494" s="123">
        <f>'EE investment costs'!C543</f>
        <v>8.1999999999999993</v>
      </c>
      <c r="AD494" s="22"/>
    </row>
    <row r="495" spans="2:30">
      <c r="B495" s="14" t="str">
        <f t="shared" ca="1" si="44"/>
        <v>INDTDEFFHT-82</v>
      </c>
      <c r="C495" s="15" t="str">
        <f t="shared" ca="1" si="49"/>
        <v>ITDHT</v>
      </c>
      <c r="D495" s="16">
        <f>'EE investment costs'!$F$15</f>
        <v>2016</v>
      </c>
      <c r="E495" s="14">
        <f>VLOOKUP(X495,'EE investment costs'!$D$56:$R$656,15,0)</f>
        <v>5.1360000000000001</v>
      </c>
      <c r="F495" s="17">
        <f ca="1">INDEX('EE investment costs'!$D$56:$R$656,MATCH(X495,'EE investment costs'!$D$56:$D$656,0),MATCH($V$8,'EE investment costs'!$D$56:$R$56,0))</f>
        <v>743.95985797605283</v>
      </c>
      <c r="I495" s="18">
        <v>1</v>
      </c>
      <c r="J495" s="18">
        <v>1</v>
      </c>
      <c r="K495" s="14">
        <f t="shared" ca="1" si="47"/>
        <v>5</v>
      </c>
      <c r="M495" s="19" t="str">
        <f t="shared" ca="1" si="45"/>
        <v>INDTDEFFHT-82</v>
      </c>
      <c r="N495" s="23" t="str">
        <f t="shared" ca="1" si="46"/>
        <v>Wholesale and retail Saving Tech-Heat High Temp. over 150C 8.2y</v>
      </c>
      <c r="O495" s="23" t="s">
        <v>32</v>
      </c>
      <c r="P495" s="23" t="s">
        <v>33</v>
      </c>
      <c r="Q495" s="23"/>
      <c r="R495" s="23"/>
      <c r="S495" s="19" t="s">
        <v>34</v>
      </c>
      <c r="V495" s="16" t="str">
        <f t="shared" ca="1" si="48"/>
        <v>TD</v>
      </c>
      <c r="W495" s="14" t="str">
        <f t="shared" ca="1" si="48"/>
        <v>Wholesale and retail</v>
      </c>
      <c r="X495" s="3" t="str">
        <f>'EE investment costs'!D544</f>
        <v>HT-82</v>
      </c>
      <c r="Y495" s="3" t="str">
        <f>'EE investment costs'!E544</f>
        <v>Heat High Temp. over 150C</v>
      </c>
      <c r="AC495" s="123">
        <f>'EE investment costs'!C544</f>
        <v>8.1999999999999993</v>
      </c>
      <c r="AD495" s="22"/>
    </row>
    <row r="496" spans="2:30">
      <c r="B496" s="14" t="str">
        <f t="shared" ca="1" si="44"/>
        <v>INDTDEFFRH-82</v>
      </c>
      <c r="C496" s="15" t="str">
        <f t="shared" ca="1" si="49"/>
        <v>ITDRH</v>
      </c>
      <c r="D496" s="16">
        <f>'EE investment costs'!$F$15</f>
        <v>2016</v>
      </c>
      <c r="E496" s="14">
        <f>VLOOKUP(X496,'EE investment costs'!$D$56:$R$656,15,0)</f>
        <v>16.784000000000002</v>
      </c>
      <c r="F496" s="17">
        <f ca="1">INDEX('EE investment costs'!$D$56:$R$656,MATCH(X496,'EE investment costs'!$D$56:$D$656,0),MATCH($V$8,'EE investment costs'!$D$56:$R$56,0))</f>
        <v>1740.5430221276652</v>
      </c>
      <c r="I496" s="18">
        <v>1</v>
      </c>
      <c r="J496" s="18">
        <v>1</v>
      </c>
      <c r="K496" s="14">
        <f t="shared" ca="1" si="47"/>
        <v>0</v>
      </c>
      <c r="M496" s="19" t="str">
        <f t="shared" ca="1" si="45"/>
        <v>INDTDEFFRH-82</v>
      </c>
      <c r="N496" s="23" t="str">
        <f t="shared" ca="1" si="46"/>
        <v>Wholesale and retail Saving Tech-Heat Room Heat 8.2y</v>
      </c>
      <c r="O496" s="23" t="s">
        <v>32</v>
      </c>
      <c r="P496" s="23" t="s">
        <v>33</v>
      </c>
      <c r="Q496" s="23"/>
      <c r="R496" s="23"/>
      <c r="S496" s="19" t="s">
        <v>34</v>
      </c>
      <c r="V496" s="16" t="str">
        <f t="shared" ca="1" si="48"/>
        <v>TD</v>
      </c>
      <c r="W496" s="14" t="str">
        <f t="shared" ca="1" si="48"/>
        <v>Wholesale and retail</v>
      </c>
      <c r="X496" s="3" t="str">
        <f>'EE investment costs'!D545</f>
        <v>RH-82</v>
      </c>
      <c r="Y496" s="3" t="str">
        <f>'EE investment costs'!E545</f>
        <v>Heat Room Heat</v>
      </c>
      <c r="AC496" s="123">
        <f>'EE investment costs'!C545</f>
        <v>8.1999999999999993</v>
      </c>
      <c r="AD496" s="22"/>
    </row>
    <row r="497" spans="2:30">
      <c r="B497" s="14" t="str">
        <f t="shared" ca="1" si="44"/>
        <v>INDTDEFFLA-82</v>
      </c>
      <c r="C497" s="15" t="str">
        <f t="shared" ca="1" si="49"/>
        <v>ITDLA</v>
      </c>
      <c r="D497" s="16">
        <f>'EE investment costs'!$F$15</f>
        <v>2016</v>
      </c>
      <c r="E497" s="14">
        <f>VLOOKUP(X497,'EE investment costs'!$D$56:$R$656,15,0)</f>
        <v>4.4573999999999998</v>
      </c>
      <c r="F497" s="17">
        <f ca="1">INDEX('EE investment costs'!$D$56:$R$656,MATCH(X497,'EE investment costs'!$D$56:$D$656,0),MATCH($V$8,'EE investment costs'!$D$56:$R$56,0))</f>
        <v>2216.5203646794548</v>
      </c>
      <c r="I497" s="18">
        <v>1</v>
      </c>
      <c r="J497" s="18">
        <v>1</v>
      </c>
      <c r="K497" s="14">
        <f t="shared" ca="1" si="47"/>
        <v>0</v>
      </c>
      <c r="M497" s="19" t="str">
        <f t="shared" ca="1" si="45"/>
        <v>INDTDEFFLA-82</v>
      </c>
      <c r="N497" s="23" t="str">
        <f t="shared" ca="1" si="46"/>
        <v>Wholesale and retail Saving Tech-Light 8.2y</v>
      </c>
      <c r="O497" s="23" t="s">
        <v>32</v>
      </c>
      <c r="P497" s="23" t="s">
        <v>33</v>
      </c>
      <c r="Q497" s="23"/>
      <c r="R497" s="23"/>
      <c r="S497" s="19" t="s">
        <v>34</v>
      </c>
      <c r="V497" s="16" t="str">
        <f t="shared" ca="1" si="48"/>
        <v>TD</v>
      </c>
      <c r="W497" s="14" t="str">
        <f t="shared" ca="1" si="48"/>
        <v>Wholesale and retail</v>
      </c>
      <c r="X497" s="3" t="str">
        <f>'EE investment costs'!D546</f>
        <v>LA-82</v>
      </c>
      <c r="Y497" s="3" t="str">
        <f>'EE investment costs'!E546</f>
        <v>Light</v>
      </c>
      <c r="AC497" s="123">
        <f>'EE investment costs'!C546</f>
        <v>8.1999999999999993</v>
      </c>
      <c r="AD497" s="22"/>
    </row>
    <row r="498" spans="2:30">
      <c r="B498" s="14" t="str">
        <f t="shared" ca="1" si="44"/>
        <v>INDTDEFFEM-82</v>
      </c>
      <c r="C498" s="15" t="str">
        <f t="shared" ca="1" si="49"/>
        <v>ITDEM</v>
      </c>
      <c r="D498" s="16">
        <f>'EE investment costs'!$F$15</f>
        <v>2016</v>
      </c>
      <c r="E498" s="14">
        <f>VLOOKUP(X498,'EE investment costs'!$D$56:$R$656,15,0)</f>
        <v>4.6802700000000002</v>
      </c>
      <c r="F498" s="17">
        <f ca="1">INDEX('EE investment costs'!$D$56:$R$656,MATCH(X498,'EE investment costs'!$D$56:$D$656,0),MATCH($V$8,'EE investment costs'!$D$56:$R$56,0))</f>
        <v>2697.4288552239937</v>
      </c>
      <c r="I498" s="18">
        <v>1</v>
      </c>
      <c r="J498" s="18">
        <v>1</v>
      </c>
      <c r="K498" s="14">
        <f t="shared" ca="1" si="47"/>
        <v>0</v>
      </c>
      <c r="M498" s="19" t="str">
        <f t="shared" ca="1" si="45"/>
        <v>INDTDEFFEM-82</v>
      </c>
      <c r="N498" s="23" t="str">
        <f t="shared" ca="1" si="46"/>
        <v>Wholesale and retail Saving Tech-Electric Motors 8.2y</v>
      </c>
      <c r="O498" s="23" t="s">
        <v>32</v>
      </c>
      <c r="P498" s="23" t="s">
        <v>33</v>
      </c>
      <c r="Q498" s="23"/>
      <c r="R498" s="23"/>
      <c r="S498" s="19" t="s">
        <v>34</v>
      </c>
      <c r="V498" s="16" t="str">
        <f t="shared" ca="1" si="48"/>
        <v>TD</v>
      </c>
      <c r="W498" s="14" t="str">
        <f t="shared" ca="1" si="48"/>
        <v>Wholesale and retail</v>
      </c>
      <c r="X498" s="3" t="str">
        <f>'EE investment costs'!D547</f>
        <v>EM-82</v>
      </c>
      <c r="Y498" s="3" t="str">
        <f>'EE investment costs'!E547</f>
        <v>Electric Motors</v>
      </c>
      <c r="AC498" s="123">
        <f>'EE investment costs'!C547</f>
        <v>8.1999999999999993</v>
      </c>
      <c r="AD498" s="22"/>
    </row>
    <row r="499" spans="2:30">
      <c r="B499" s="14" t="str">
        <f t="shared" ca="1" si="44"/>
        <v>INDTDEFFTF-82</v>
      </c>
      <c r="C499" s="15" t="str">
        <f t="shared" ca="1" si="49"/>
        <v>ITDTF</v>
      </c>
      <c r="D499" s="16">
        <f>'EE investment costs'!$F$15</f>
        <v>2016</v>
      </c>
      <c r="E499" s="14">
        <f>VLOOKUP(X499,'EE investment costs'!$D$56:$R$656,15,0)</f>
        <v>18.5</v>
      </c>
      <c r="F499" s="17">
        <f ca="1">INDEX('EE investment costs'!$D$56:$R$656,MATCH(X499,'EE investment costs'!$D$56:$D$656,0),MATCH($V$8,'EE investment costs'!$D$56:$R$56,0))</f>
        <v>1204.8842257276017</v>
      </c>
      <c r="I499" s="18">
        <v>1</v>
      </c>
      <c r="J499" s="18">
        <v>1</v>
      </c>
      <c r="K499" s="14">
        <f t="shared" ca="1" si="47"/>
        <v>0</v>
      </c>
      <c r="M499" s="19" t="str">
        <f t="shared" ca="1" si="45"/>
        <v>INDTDEFFTF-82</v>
      </c>
      <c r="N499" s="23" t="str">
        <f t="shared" ca="1" si="46"/>
        <v>Wholesale and retail Saving Tech-Haulage Tractors, Trucks, Fishing boats 8.2y</v>
      </c>
      <c r="O499" s="23" t="s">
        <v>32</v>
      </c>
      <c r="P499" s="23" t="s">
        <v>33</v>
      </c>
      <c r="Q499" s="23"/>
      <c r="R499" s="23"/>
      <c r="S499" s="19" t="s">
        <v>34</v>
      </c>
      <c r="V499" s="16" t="str">
        <f t="shared" ca="1" si="48"/>
        <v>TD</v>
      </c>
      <c r="W499" s="14" t="str">
        <f t="shared" ca="1" si="48"/>
        <v>Wholesale and retail</v>
      </c>
      <c r="X499" s="3" t="str">
        <f>'EE investment costs'!D548</f>
        <v>TF-82</v>
      </c>
      <c r="Y499" s="3" t="str">
        <f>'EE investment costs'!E548</f>
        <v>Haulage Tractors, Trucks, Fishing boats</v>
      </c>
      <c r="AC499" s="123">
        <f>'EE investment costs'!C548</f>
        <v>8.1999999999999993</v>
      </c>
      <c r="AD499" s="22"/>
    </row>
    <row r="500" spans="2:30">
      <c r="B500" s="14" t="str">
        <f t="shared" ca="1" si="44"/>
        <v>INDTDEFFMT-83</v>
      </c>
      <c r="C500" s="15" t="str">
        <f t="shared" ca="1" si="49"/>
        <v>ITDMT</v>
      </c>
      <c r="D500" s="16">
        <f>'EE investment costs'!$F$15</f>
        <v>2016</v>
      </c>
      <c r="E500" s="14">
        <f>VLOOKUP(X500,'EE investment costs'!$D$56:$R$656,15,0)</f>
        <v>6.43</v>
      </c>
      <c r="F500" s="17">
        <f ca="1">INDEX('EE investment costs'!$D$56:$R$656,MATCH(X500,'EE investment costs'!$D$56:$D$656,0),MATCH($V$8,'EE investment costs'!$D$56:$R$56,0))</f>
        <v>1142.7618378643544</v>
      </c>
      <c r="I500" s="18">
        <v>1</v>
      </c>
      <c r="J500" s="18">
        <v>1</v>
      </c>
      <c r="K500" s="14">
        <f t="shared" ca="1" si="47"/>
        <v>1</v>
      </c>
      <c r="M500" s="19" t="str">
        <f t="shared" ca="1" si="45"/>
        <v>INDTDEFFMT-83</v>
      </c>
      <c r="N500" s="23" t="str">
        <f t="shared" ca="1" si="46"/>
        <v>Wholesale and retail Saving Tech-Heat Medium Temp. up to 150C 8.3y</v>
      </c>
      <c r="O500" s="23" t="s">
        <v>32</v>
      </c>
      <c r="P500" s="23" t="s">
        <v>33</v>
      </c>
      <c r="Q500" s="23"/>
      <c r="R500" s="23"/>
      <c r="S500" s="19" t="s">
        <v>34</v>
      </c>
      <c r="V500" s="16" t="str">
        <f t="shared" ca="1" si="48"/>
        <v>TD</v>
      </c>
      <c r="W500" s="14" t="str">
        <f t="shared" ca="1" si="48"/>
        <v>Wholesale and retail</v>
      </c>
      <c r="X500" s="3" t="str">
        <f>'EE investment costs'!D549</f>
        <v>MT-83</v>
      </c>
      <c r="Y500" s="3" t="str">
        <f>'EE investment costs'!E549</f>
        <v>Heat Medium Temp. up to 150C</v>
      </c>
      <c r="AC500" s="123">
        <f>'EE investment costs'!C549</f>
        <v>8.3000000000000007</v>
      </c>
      <c r="AD500" s="22"/>
    </row>
    <row r="501" spans="2:30">
      <c r="B501" s="14" t="str">
        <f t="shared" ca="1" si="44"/>
        <v>INDTDEFFHT-83</v>
      </c>
      <c r="C501" s="15" t="str">
        <f t="shared" ca="1" si="49"/>
        <v>ITDHT</v>
      </c>
      <c r="D501" s="16">
        <f>'EE investment costs'!$F$15</f>
        <v>2016</v>
      </c>
      <c r="E501" s="14">
        <f>VLOOKUP(X501,'EE investment costs'!$D$56:$R$656,15,0)</f>
        <v>5.1440000000000001</v>
      </c>
      <c r="F501" s="17">
        <f ca="1">INDEX('EE investment costs'!$D$56:$R$656,MATCH(X501,'EE investment costs'!$D$56:$D$656,0),MATCH($V$8,'EE investment costs'!$D$56:$R$56,0))</f>
        <v>750.34421899669644</v>
      </c>
      <c r="I501" s="18">
        <v>1</v>
      </c>
      <c r="J501" s="18">
        <v>1</v>
      </c>
      <c r="K501" s="14">
        <f t="shared" ca="1" si="47"/>
        <v>5</v>
      </c>
      <c r="M501" s="19" t="str">
        <f t="shared" ca="1" si="45"/>
        <v>INDTDEFFHT-83</v>
      </c>
      <c r="N501" s="23" t="str">
        <f t="shared" ca="1" si="46"/>
        <v>Wholesale and retail Saving Tech-Heat High Temp. over 150C 8.3y</v>
      </c>
      <c r="O501" s="23" t="s">
        <v>32</v>
      </c>
      <c r="P501" s="23" t="s">
        <v>33</v>
      </c>
      <c r="Q501" s="23"/>
      <c r="R501" s="23"/>
      <c r="S501" s="19" t="s">
        <v>34</v>
      </c>
      <c r="V501" s="16" t="str">
        <f t="shared" ca="1" si="48"/>
        <v>TD</v>
      </c>
      <c r="W501" s="14" t="str">
        <f t="shared" ca="1" si="48"/>
        <v>Wholesale and retail</v>
      </c>
      <c r="X501" s="3" t="str">
        <f>'EE investment costs'!D550</f>
        <v>HT-83</v>
      </c>
      <c r="Y501" s="3" t="str">
        <f>'EE investment costs'!E550</f>
        <v>Heat High Temp. over 150C</v>
      </c>
      <c r="AC501" s="123">
        <f>'EE investment costs'!C550</f>
        <v>8.3000000000000007</v>
      </c>
      <c r="AD501" s="22"/>
    </row>
    <row r="502" spans="2:30">
      <c r="B502" s="14" t="str">
        <f t="shared" ca="1" si="44"/>
        <v>INDTDEFFRH-83</v>
      </c>
      <c r="C502" s="15" t="str">
        <f t="shared" ca="1" si="49"/>
        <v>ITDRH</v>
      </c>
      <c r="D502" s="16">
        <f>'EE investment costs'!$F$15</f>
        <v>2016</v>
      </c>
      <c r="E502" s="14">
        <f>VLOOKUP(X502,'EE investment costs'!$D$56:$R$656,15,0)</f>
        <v>16.802666666666671</v>
      </c>
      <c r="F502" s="17">
        <f ca="1">INDEX('EE investment costs'!$D$56:$R$656,MATCH(X502,'EE investment costs'!$D$56:$D$656,0),MATCH($V$8,'EE investment costs'!$D$56:$R$56,0))</f>
        <v>1777.5758523857012</v>
      </c>
      <c r="I502" s="18">
        <v>1</v>
      </c>
      <c r="J502" s="18">
        <v>1</v>
      </c>
      <c r="K502" s="14">
        <f t="shared" ca="1" si="47"/>
        <v>0</v>
      </c>
      <c r="M502" s="19" t="str">
        <f t="shared" ca="1" si="45"/>
        <v>INDTDEFFRH-83</v>
      </c>
      <c r="N502" s="23" t="str">
        <f t="shared" ca="1" si="46"/>
        <v>Wholesale and retail Saving Tech-Heat Room Heat 8.3y</v>
      </c>
      <c r="O502" s="23" t="s">
        <v>32</v>
      </c>
      <c r="P502" s="23" t="s">
        <v>33</v>
      </c>
      <c r="Q502" s="23"/>
      <c r="R502" s="23"/>
      <c r="S502" s="19" t="s">
        <v>34</v>
      </c>
      <c r="V502" s="16" t="str">
        <f t="shared" ca="1" si="48"/>
        <v>TD</v>
      </c>
      <c r="W502" s="14" t="str">
        <f t="shared" ca="1" si="48"/>
        <v>Wholesale and retail</v>
      </c>
      <c r="X502" s="3" t="str">
        <f>'EE investment costs'!D551</f>
        <v>RH-83</v>
      </c>
      <c r="Y502" s="3" t="str">
        <f>'EE investment costs'!E551</f>
        <v>Heat Room Heat</v>
      </c>
      <c r="AC502" s="123">
        <f>'EE investment costs'!C551</f>
        <v>8.3000000000000007</v>
      </c>
      <c r="AD502" s="22"/>
    </row>
    <row r="503" spans="2:30">
      <c r="B503" s="14" t="str">
        <f t="shared" ca="1" si="44"/>
        <v>INDTDEFFLA-83</v>
      </c>
      <c r="C503" s="15" t="str">
        <f t="shared" ca="1" si="49"/>
        <v>ITDLA</v>
      </c>
      <c r="D503" s="16">
        <f>'EE investment costs'!$F$15</f>
        <v>2016</v>
      </c>
      <c r="E503" s="14">
        <f>VLOOKUP(X503,'EE investment costs'!$D$56:$R$656,15,0)</f>
        <v>4.4704333333333341</v>
      </c>
      <c r="F503" s="17">
        <f ca="1">INDEX('EE investment costs'!$D$56:$R$656,MATCH(X503,'EE investment costs'!$D$56:$D$656,0),MATCH($V$8,'EE investment costs'!$D$56:$R$56,0))</f>
        <v>2231.8983981760671</v>
      </c>
      <c r="I503" s="18">
        <v>1</v>
      </c>
      <c r="J503" s="18">
        <v>1</v>
      </c>
      <c r="K503" s="14">
        <f t="shared" ca="1" si="47"/>
        <v>0</v>
      </c>
      <c r="M503" s="19" t="str">
        <f t="shared" ca="1" si="45"/>
        <v>INDTDEFFLA-83</v>
      </c>
      <c r="N503" s="23" t="str">
        <f t="shared" ca="1" si="46"/>
        <v>Wholesale and retail Saving Tech-Light 8.3y</v>
      </c>
      <c r="O503" s="23" t="s">
        <v>32</v>
      </c>
      <c r="P503" s="23" t="s">
        <v>33</v>
      </c>
      <c r="Q503" s="23"/>
      <c r="R503" s="23"/>
      <c r="S503" s="19" t="s">
        <v>34</v>
      </c>
      <c r="V503" s="16" t="str">
        <f t="shared" ca="1" si="48"/>
        <v>TD</v>
      </c>
      <c r="W503" s="14" t="str">
        <f t="shared" ca="1" si="48"/>
        <v>Wholesale and retail</v>
      </c>
      <c r="X503" s="3" t="str">
        <f>'EE investment costs'!D552</f>
        <v>LA-83</v>
      </c>
      <c r="Y503" s="3" t="str">
        <f>'EE investment costs'!E552</f>
        <v>Light</v>
      </c>
      <c r="AC503" s="123">
        <f>'EE investment costs'!C552</f>
        <v>8.3000000000000007</v>
      </c>
      <c r="AD503" s="22"/>
    </row>
    <row r="504" spans="2:30">
      <c r="B504" s="14" t="str">
        <f t="shared" ca="1" si="44"/>
        <v>INDTDEFFEM-83</v>
      </c>
      <c r="C504" s="15" t="str">
        <f t="shared" ca="1" si="49"/>
        <v>ITDEM</v>
      </c>
      <c r="D504" s="16">
        <f>'EE investment costs'!$F$15</f>
        <v>2016</v>
      </c>
      <c r="E504" s="14">
        <f>VLOOKUP(X504,'EE investment costs'!$D$56:$R$656,15,0)</f>
        <v>4.6939549999999999</v>
      </c>
      <c r="F504" s="17">
        <f ca="1">INDEX('EE investment costs'!$D$56:$R$656,MATCH(X504,'EE investment costs'!$D$56:$D$656,0),MATCH($V$8,'EE investment costs'!$D$56:$R$56,0))</f>
        <v>2725.1155918429131</v>
      </c>
      <c r="I504" s="18">
        <v>1</v>
      </c>
      <c r="J504" s="18">
        <v>1</v>
      </c>
      <c r="K504" s="14">
        <f t="shared" ca="1" si="47"/>
        <v>0</v>
      </c>
      <c r="M504" s="19" t="str">
        <f t="shared" ca="1" si="45"/>
        <v>INDTDEFFEM-83</v>
      </c>
      <c r="N504" s="23" t="str">
        <f t="shared" ca="1" si="46"/>
        <v>Wholesale and retail Saving Tech-Electric Motors 8.3y</v>
      </c>
      <c r="O504" s="23" t="s">
        <v>32</v>
      </c>
      <c r="P504" s="23" t="s">
        <v>33</v>
      </c>
      <c r="Q504" s="23"/>
      <c r="R504" s="23"/>
      <c r="S504" s="19" t="s">
        <v>34</v>
      </c>
      <c r="V504" s="16" t="str">
        <f t="shared" ca="1" si="48"/>
        <v>TD</v>
      </c>
      <c r="W504" s="14" t="str">
        <f t="shared" ca="1" si="48"/>
        <v>Wholesale and retail</v>
      </c>
      <c r="X504" s="3" t="str">
        <f>'EE investment costs'!D553</f>
        <v>EM-83</v>
      </c>
      <c r="Y504" s="3" t="str">
        <f>'EE investment costs'!E553</f>
        <v>Electric Motors</v>
      </c>
      <c r="AC504" s="123">
        <f>'EE investment costs'!C553</f>
        <v>8.3000000000000007</v>
      </c>
      <c r="AD504" s="22"/>
    </row>
    <row r="505" spans="2:30">
      <c r="B505" s="14" t="str">
        <f t="shared" ca="1" si="44"/>
        <v>INDTDEFFTF-83</v>
      </c>
      <c r="C505" s="15" t="str">
        <f t="shared" ca="1" si="49"/>
        <v>ITDTF</v>
      </c>
      <c r="D505" s="16">
        <f>'EE investment costs'!$F$15</f>
        <v>2016</v>
      </c>
      <c r="E505" s="14">
        <f>VLOOKUP(X505,'EE investment costs'!$D$56:$R$656,15,0)</f>
        <v>18.583333333333336</v>
      </c>
      <c r="F505" s="17">
        <f ca="1">INDEX('EE investment costs'!$D$56:$R$656,MATCH(X505,'EE investment costs'!$D$56:$D$656,0),MATCH($V$8,'EE investment costs'!$D$56:$R$56,0))</f>
        <v>1219.5779357974507</v>
      </c>
      <c r="I505" s="18">
        <v>1</v>
      </c>
      <c r="J505" s="18">
        <v>1</v>
      </c>
      <c r="K505" s="14">
        <f t="shared" ca="1" si="47"/>
        <v>0</v>
      </c>
      <c r="M505" s="19" t="str">
        <f t="shared" ca="1" si="45"/>
        <v>INDTDEFFTF-83</v>
      </c>
      <c r="N505" s="23" t="str">
        <f t="shared" ca="1" si="46"/>
        <v>Wholesale and retail Saving Tech-Haulage Tractors, Trucks, Fishing boats 8.3y</v>
      </c>
      <c r="O505" s="23" t="s">
        <v>32</v>
      </c>
      <c r="P505" s="23" t="s">
        <v>33</v>
      </c>
      <c r="Q505" s="23"/>
      <c r="R505" s="23"/>
      <c r="S505" s="19" t="s">
        <v>34</v>
      </c>
      <c r="V505" s="16" t="str">
        <f t="shared" ca="1" si="48"/>
        <v>TD</v>
      </c>
      <c r="W505" s="14" t="str">
        <f t="shared" ca="1" si="48"/>
        <v>Wholesale and retail</v>
      </c>
      <c r="X505" s="3" t="str">
        <f>'EE investment costs'!D554</f>
        <v>TF-83</v>
      </c>
      <c r="Y505" s="3" t="str">
        <f>'EE investment costs'!E554</f>
        <v>Haulage Tractors, Trucks, Fishing boats</v>
      </c>
      <c r="AC505" s="123">
        <f>'EE investment costs'!C554</f>
        <v>8.3000000000000007</v>
      </c>
      <c r="AD505" s="22"/>
    </row>
    <row r="506" spans="2:30">
      <c r="B506" s="14" t="str">
        <f t="shared" ca="1" si="44"/>
        <v>INDTDEFFMT-84</v>
      </c>
      <c r="C506" s="15" t="str">
        <f t="shared" ca="1" si="49"/>
        <v>ITDMT</v>
      </c>
      <c r="D506" s="16">
        <f>'EE investment costs'!$F$15</f>
        <v>2016</v>
      </c>
      <c r="E506" s="14">
        <f>VLOOKUP(X506,'EE investment costs'!$D$56:$R$656,15,0)</f>
        <v>6.44</v>
      </c>
      <c r="F506" s="17">
        <f ca="1">INDEX('EE investment costs'!$D$56:$R$656,MATCH(X506,'EE investment costs'!$D$56:$D$656,0),MATCH($V$8,'EE investment costs'!$D$56:$R$56,0))</f>
        <v>1155.0532243881919</v>
      </c>
      <c r="I506" s="18">
        <v>1</v>
      </c>
      <c r="J506" s="18">
        <v>1</v>
      </c>
      <c r="K506" s="14">
        <f t="shared" ca="1" si="47"/>
        <v>1</v>
      </c>
      <c r="M506" s="19" t="str">
        <f t="shared" ca="1" si="45"/>
        <v>INDTDEFFMT-84</v>
      </c>
      <c r="N506" s="23" t="str">
        <f t="shared" ca="1" si="46"/>
        <v>Wholesale and retail Saving Tech-Heat Medium Temp. up to 150C 8.4y</v>
      </c>
      <c r="O506" s="23" t="s">
        <v>32</v>
      </c>
      <c r="P506" s="23" t="s">
        <v>33</v>
      </c>
      <c r="Q506" s="23"/>
      <c r="R506" s="23"/>
      <c r="S506" s="19" t="s">
        <v>34</v>
      </c>
      <c r="V506" s="16" t="str">
        <f t="shared" ca="1" si="48"/>
        <v>TD</v>
      </c>
      <c r="W506" s="14" t="str">
        <f t="shared" ca="1" si="48"/>
        <v>Wholesale and retail</v>
      </c>
      <c r="X506" s="3" t="str">
        <f>'EE investment costs'!D555</f>
        <v>MT-84</v>
      </c>
      <c r="Y506" s="3" t="str">
        <f>'EE investment costs'!E555</f>
        <v>Heat Medium Temp. up to 150C</v>
      </c>
      <c r="AC506" s="123">
        <f>'EE investment costs'!C555</f>
        <v>8.4</v>
      </c>
      <c r="AD506" s="22"/>
    </row>
    <row r="507" spans="2:30">
      <c r="B507" s="14" t="str">
        <f t="shared" ca="1" si="44"/>
        <v>INDTDEFFHT-84</v>
      </c>
      <c r="C507" s="15" t="str">
        <f t="shared" ca="1" si="49"/>
        <v>ITDHT</v>
      </c>
      <c r="D507" s="16">
        <f>'EE investment costs'!$F$15</f>
        <v>2016</v>
      </c>
      <c r="E507" s="14">
        <f>VLOOKUP(X507,'EE investment costs'!$D$56:$R$656,15,0)</f>
        <v>5.1520000000000001</v>
      </c>
      <c r="F507" s="17">
        <f ca="1">INDEX('EE investment costs'!$D$56:$R$656,MATCH(X507,'EE investment costs'!$D$56:$D$656,0),MATCH($V$8,'EE investment costs'!$D$56:$R$56,0))</f>
        <v>756.72858001733982</v>
      </c>
      <c r="I507" s="18">
        <v>1</v>
      </c>
      <c r="J507" s="18">
        <v>1</v>
      </c>
      <c r="K507" s="14">
        <f t="shared" ca="1" si="47"/>
        <v>5</v>
      </c>
      <c r="M507" s="19" t="str">
        <f t="shared" ca="1" si="45"/>
        <v>INDTDEFFHT-84</v>
      </c>
      <c r="N507" s="23" t="str">
        <f t="shared" ca="1" si="46"/>
        <v>Wholesale and retail Saving Tech-Heat High Temp. over 150C 8.4y</v>
      </c>
      <c r="O507" s="23" t="s">
        <v>32</v>
      </c>
      <c r="P507" s="23" t="s">
        <v>33</v>
      </c>
      <c r="Q507" s="23"/>
      <c r="R507" s="23"/>
      <c r="S507" s="19" t="s">
        <v>34</v>
      </c>
      <c r="V507" s="16" t="str">
        <f t="shared" ca="1" si="48"/>
        <v>TD</v>
      </c>
      <c r="W507" s="14" t="str">
        <f t="shared" ca="1" si="48"/>
        <v>Wholesale and retail</v>
      </c>
      <c r="X507" s="3" t="str">
        <f>'EE investment costs'!D556</f>
        <v>HT-84</v>
      </c>
      <c r="Y507" s="3" t="str">
        <f>'EE investment costs'!E556</f>
        <v>Heat High Temp. over 150C</v>
      </c>
      <c r="AC507" s="123">
        <f>'EE investment costs'!C556</f>
        <v>8.4</v>
      </c>
      <c r="AD507" s="22"/>
    </row>
    <row r="508" spans="2:30">
      <c r="B508" s="14" t="str">
        <f t="shared" ca="1" si="44"/>
        <v>INDTDEFFRH-84</v>
      </c>
      <c r="C508" s="15" t="str">
        <f t="shared" ca="1" si="49"/>
        <v>ITDRH</v>
      </c>
      <c r="D508" s="16">
        <f>'EE investment costs'!$F$15</f>
        <v>2016</v>
      </c>
      <c r="E508" s="14">
        <f>VLOOKUP(X508,'EE investment costs'!$D$56:$R$656,15,0)</f>
        <v>16.821333333333335</v>
      </c>
      <c r="F508" s="17">
        <f ca="1">INDEX('EE investment costs'!$D$56:$R$656,MATCH(X508,'EE investment costs'!$D$56:$D$656,0),MATCH($V$8,'EE investment costs'!$D$56:$R$56,0))</f>
        <v>1814.6086826437363</v>
      </c>
      <c r="I508" s="18">
        <v>1</v>
      </c>
      <c r="J508" s="18">
        <v>1</v>
      </c>
      <c r="K508" s="14">
        <f t="shared" ca="1" si="47"/>
        <v>0</v>
      </c>
      <c r="M508" s="19" t="str">
        <f t="shared" ca="1" si="45"/>
        <v>INDTDEFFRH-84</v>
      </c>
      <c r="N508" s="23" t="str">
        <f t="shared" ca="1" si="46"/>
        <v>Wholesale and retail Saving Tech-Heat Room Heat 8.4y</v>
      </c>
      <c r="O508" s="23" t="s">
        <v>32</v>
      </c>
      <c r="P508" s="23" t="s">
        <v>33</v>
      </c>
      <c r="Q508" s="23"/>
      <c r="R508" s="23"/>
      <c r="S508" s="19" t="s">
        <v>34</v>
      </c>
      <c r="V508" s="16" t="str">
        <f t="shared" ca="1" si="48"/>
        <v>TD</v>
      </c>
      <c r="W508" s="14" t="str">
        <f t="shared" ca="1" si="48"/>
        <v>Wholesale and retail</v>
      </c>
      <c r="X508" s="3" t="str">
        <f>'EE investment costs'!D557</f>
        <v>RH-84</v>
      </c>
      <c r="Y508" s="3" t="str">
        <f>'EE investment costs'!E557</f>
        <v>Heat Room Heat</v>
      </c>
      <c r="AC508" s="123">
        <f>'EE investment costs'!C557</f>
        <v>8.4</v>
      </c>
      <c r="AD508" s="22"/>
    </row>
    <row r="509" spans="2:30">
      <c r="B509" s="14" t="str">
        <f t="shared" ca="1" si="44"/>
        <v>INDTDEFFLA-84</v>
      </c>
      <c r="C509" s="15" t="str">
        <f t="shared" ca="1" si="49"/>
        <v>ITDLA</v>
      </c>
      <c r="D509" s="16">
        <f>'EE investment costs'!$F$15</f>
        <v>2016</v>
      </c>
      <c r="E509" s="14">
        <f>VLOOKUP(X509,'EE investment costs'!$D$56:$R$656,15,0)</f>
        <v>4.4834666666666667</v>
      </c>
      <c r="F509" s="17">
        <f ca="1">INDEX('EE investment costs'!$D$56:$R$656,MATCH(X509,'EE investment costs'!$D$56:$D$656,0),MATCH($V$8,'EE investment costs'!$D$56:$R$56,0))</f>
        <v>2247.2764316726793</v>
      </c>
      <c r="I509" s="18">
        <v>1</v>
      </c>
      <c r="J509" s="18">
        <v>1</v>
      </c>
      <c r="K509" s="14">
        <f t="shared" ca="1" si="47"/>
        <v>0</v>
      </c>
      <c r="M509" s="19" t="str">
        <f t="shared" ca="1" si="45"/>
        <v>INDTDEFFLA-84</v>
      </c>
      <c r="N509" s="23" t="str">
        <f t="shared" ca="1" si="46"/>
        <v>Wholesale and retail Saving Tech-Light 8.4y</v>
      </c>
      <c r="O509" s="23" t="s">
        <v>32</v>
      </c>
      <c r="P509" s="23" t="s">
        <v>33</v>
      </c>
      <c r="Q509" s="23"/>
      <c r="R509" s="23"/>
      <c r="S509" s="19" t="s">
        <v>34</v>
      </c>
      <c r="V509" s="16" t="str">
        <f t="shared" ca="1" si="48"/>
        <v>TD</v>
      </c>
      <c r="W509" s="14" t="str">
        <f t="shared" ca="1" si="48"/>
        <v>Wholesale and retail</v>
      </c>
      <c r="X509" s="3" t="str">
        <f>'EE investment costs'!D558</f>
        <v>LA-84</v>
      </c>
      <c r="Y509" s="3" t="str">
        <f>'EE investment costs'!E558</f>
        <v>Light</v>
      </c>
      <c r="AC509" s="123">
        <f>'EE investment costs'!C558</f>
        <v>8.4</v>
      </c>
      <c r="AD509" s="22"/>
    </row>
    <row r="510" spans="2:30">
      <c r="B510" s="14" t="str">
        <f t="shared" ca="1" si="44"/>
        <v>INDTDEFFEM-84</v>
      </c>
      <c r="C510" s="15" t="str">
        <f t="shared" ca="1" si="49"/>
        <v>ITDEM</v>
      </c>
      <c r="D510" s="16">
        <f>'EE investment costs'!$F$15</f>
        <v>2016</v>
      </c>
      <c r="E510" s="14">
        <f>VLOOKUP(X510,'EE investment costs'!$D$56:$R$656,15,0)</f>
        <v>4.7076399999999996</v>
      </c>
      <c r="F510" s="17">
        <f ca="1">INDEX('EE investment costs'!$D$56:$R$656,MATCH(X510,'EE investment costs'!$D$56:$D$656,0),MATCH($V$8,'EE investment costs'!$D$56:$R$56,0))</f>
        <v>2752.8023284618321</v>
      </c>
      <c r="I510" s="18">
        <v>1</v>
      </c>
      <c r="J510" s="18">
        <v>1</v>
      </c>
      <c r="K510" s="14">
        <f t="shared" ca="1" si="47"/>
        <v>0</v>
      </c>
      <c r="M510" s="19" t="str">
        <f t="shared" ca="1" si="45"/>
        <v>INDTDEFFEM-84</v>
      </c>
      <c r="N510" s="23" t="str">
        <f t="shared" ca="1" si="46"/>
        <v>Wholesale and retail Saving Tech-Electric Motors 8.4y</v>
      </c>
      <c r="O510" s="23" t="s">
        <v>32</v>
      </c>
      <c r="P510" s="23" t="s">
        <v>33</v>
      </c>
      <c r="Q510" s="23"/>
      <c r="R510" s="23"/>
      <c r="S510" s="19" t="s">
        <v>34</v>
      </c>
      <c r="V510" s="16" t="str">
        <f t="shared" ca="1" si="48"/>
        <v>TD</v>
      </c>
      <c r="W510" s="14" t="str">
        <f t="shared" ca="1" si="48"/>
        <v>Wholesale and retail</v>
      </c>
      <c r="X510" s="3" t="str">
        <f>'EE investment costs'!D559</f>
        <v>EM-84</v>
      </c>
      <c r="Y510" s="3" t="str">
        <f>'EE investment costs'!E559</f>
        <v>Electric Motors</v>
      </c>
      <c r="AC510" s="123">
        <f>'EE investment costs'!C559</f>
        <v>8.4</v>
      </c>
      <c r="AD510" s="22"/>
    </row>
    <row r="511" spans="2:30">
      <c r="B511" s="14" t="str">
        <f t="shared" ca="1" si="44"/>
        <v>INDTDEFFTF-84</v>
      </c>
      <c r="C511" s="15" t="str">
        <f t="shared" ca="1" si="49"/>
        <v>ITDTF</v>
      </c>
      <c r="D511" s="16">
        <f>'EE investment costs'!$F$15</f>
        <v>2016</v>
      </c>
      <c r="E511" s="14">
        <f>VLOOKUP(X511,'EE investment costs'!$D$56:$R$656,15,0)</f>
        <v>18.666666666666668</v>
      </c>
      <c r="F511" s="17">
        <f ca="1">INDEX('EE investment costs'!$D$56:$R$656,MATCH(X511,'EE investment costs'!$D$56:$D$656,0),MATCH($V$8,'EE investment costs'!$D$56:$R$56,0))</f>
        <v>1234.2716458672994</v>
      </c>
      <c r="I511" s="18">
        <v>1</v>
      </c>
      <c r="J511" s="18">
        <v>1</v>
      </c>
      <c r="K511" s="14">
        <f t="shared" ca="1" si="47"/>
        <v>0</v>
      </c>
      <c r="M511" s="19" t="str">
        <f t="shared" ca="1" si="45"/>
        <v>INDTDEFFTF-84</v>
      </c>
      <c r="N511" s="23" t="str">
        <f t="shared" ca="1" si="46"/>
        <v>Wholesale and retail Saving Tech-Haulage Tractors, Trucks, Fishing boats 8.4y</v>
      </c>
      <c r="O511" s="23" t="s">
        <v>32</v>
      </c>
      <c r="P511" s="23" t="s">
        <v>33</v>
      </c>
      <c r="Q511" s="23"/>
      <c r="R511" s="23"/>
      <c r="S511" s="19" t="s">
        <v>34</v>
      </c>
      <c r="V511" s="16" t="str">
        <f t="shared" ca="1" si="48"/>
        <v>TD</v>
      </c>
      <c r="W511" s="14" t="str">
        <f t="shared" ca="1" si="48"/>
        <v>Wholesale and retail</v>
      </c>
      <c r="X511" s="3" t="str">
        <f>'EE investment costs'!D560</f>
        <v>TF-84</v>
      </c>
      <c r="Y511" s="3" t="str">
        <f>'EE investment costs'!E560</f>
        <v>Haulage Tractors, Trucks, Fishing boats</v>
      </c>
      <c r="AC511" s="123">
        <f>'EE investment costs'!C560</f>
        <v>8.4</v>
      </c>
      <c r="AD511" s="22"/>
    </row>
    <row r="512" spans="2:30">
      <c r="B512" s="14" t="str">
        <f t="shared" ca="1" si="44"/>
        <v>INDTDEFFMT-85</v>
      </c>
      <c r="C512" s="15" t="str">
        <f t="shared" ca="1" si="49"/>
        <v>ITDMT</v>
      </c>
      <c r="D512" s="16">
        <f>'EE investment costs'!$F$15</f>
        <v>2016</v>
      </c>
      <c r="E512" s="14">
        <f>VLOOKUP(X512,'EE investment costs'!$D$56:$R$656,15,0)</f>
        <v>6.45</v>
      </c>
      <c r="F512" s="17">
        <f ca="1">INDEX('EE investment costs'!$D$56:$R$656,MATCH(X512,'EE investment costs'!$D$56:$D$656,0),MATCH($V$8,'EE investment costs'!$D$56:$R$56,0))</f>
        <v>1167.3446109120291</v>
      </c>
      <c r="I512" s="18">
        <v>1</v>
      </c>
      <c r="J512" s="18">
        <v>1</v>
      </c>
      <c r="K512" s="14">
        <f t="shared" ca="1" si="47"/>
        <v>1</v>
      </c>
      <c r="M512" s="19" t="str">
        <f t="shared" ca="1" si="45"/>
        <v>INDTDEFFMT-85</v>
      </c>
      <c r="N512" s="23" t="str">
        <f t="shared" ca="1" si="46"/>
        <v>Wholesale and retail Saving Tech-Heat Medium Temp. up to 150C 8.5y</v>
      </c>
      <c r="O512" s="23" t="s">
        <v>32</v>
      </c>
      <c r="P512" s="23" t="s">
        <v>33</v>
      </c>
      <c r="Q512" s="23"/>
      <c r="R512" s="23"/>
      <c r="S512" s="19" t="s">
        <v>34</v>
      </c>
      <c r="V512" s="16" t="str">
        <f t="shared" ca="1" si="48"/>
        <v>TD</v>
      </c>
      <c r="W512" s="14" t="str">
        <f t="shared" ca="1" si="48"/>
        <v>Wholesale and retail</v>
      </c>
      <c r="X512" s="3" t="str">
        <f>'EE investment costs'!D561</f>
        <v>MT-85</v>
      </c>
      <c r="Y512" s="3" t="str">
        <f>'EE investment costs'!E561</f>
        <v>Heat Medium Temp. up to 150C</v>
      </c>
      <c r="AC512" s="123">
        <f>'EE investment costs'!C561</f>
        <v>8.5</v>
      </c>
      <c r="AD512" s="22"/>
    </row>
    <row r="513" spans="2:30">
      <c r="B513" s="14" t="str">
        <f t="shared" ca="1" si="44"/>
        <v>INDTDEFFHT-85</v>
      </c>
      <c r="C513" s="15" t="str">
        <f t="shared" ca="1" si="49"/>
        <v>ITDHT</v>
      </c>
      <c r="D513" s="16">
        <f>'EE investment costs'!$F$15</f>
        <v>2016</v>
      </c>
      <c r="E513" s="14">
        <f>VLOOKUP(X513,'EE investment costs'!$D$56:$R$656,15,0)</f>
        <v>5.16</v>
      </c>
      <c r="F513" s="17">
        <f ca="1">INDEX('EE investment costs'!$D$56:$R$656,MATCH(X513,'EE investment costs'!$D$56:$D$656,0),MATCH($V$8,'EE investment costs'!$D$56:$R$56,0))</f>
        <v>763.11294103798321</v>
      </c>
      <c r="I513" s="18">
        <v>1</v>
      </c>
      <c r="J513" s="18">
        <v>1</v>
      </c>
      <c r="K513" s="14">
        <f t="shared" ca="1" si="47"/>
        <v>5</v>
      </c>
      <c r="M513" s="19" t="str">
        <f t="shared" ca="1" si="45"/>
        <v>INDTDEFFHT-85</v>
      </c>
      <c r="N513" s="23" t="str">
        <f t="shared" ca="1" si="46"/>
        <v>Wholesale and retail Saving Tech-Heat High Temp. over 150C 8.5y</v>
      </c>
      <c r="O513" s="23" t="s">
        <v>32</v>
      </c>
      <c r="P513" s="23" t="s">
        <v>33</v>
      </c>
      <c r="Q513" s="23"/>
      <c r="R513" s="23"/>
      <c r="S513" s="19" t="s">
        <v>34</v>
      </c>
      <c r="V513" s="16" t="str">
        <f t="shared" ca="1" si="48"/>
        <v>TD</v>
      </c>
      <c r="W513" s="14" t="str">
        <f t="shared" ca="1" si="48"/>
        <v>Wholesale and retail</v>
      </c>
      <c r="X513" s="3" t="str">
        <f>'EE investment costs'!D562</f>
        <v>HT-85</v>
      </c>
      <c r="Y513" s="3" t="str">
        <f>'EE investment costs'!E562</f>
        <v>Heat High Temp. over 150C</v>
      </c>
      <c r="AC513" s="123">
        <f>'EE investment costs'!C562</f>
        <v>8.5</v>
      </c>
      <c r="AD513" s="22"/>
    </row>
    <row r="514" spans="2:30">
      <c r="B514" s="14" t="str">
        <f t="shared" ca="1" si="44"/>
        <v>INDTDEFFRH-85</v>
      </c>
      <c r="C514" s="15" t="str">
        <f t="shared" ca="1" si="49"/>
        <v>ITDRH</v>
      </c>
      <c r="D514" s="16">
        <f>'EE investment costs'!$F$15</f>
        <v>2016</v>
      </c>
      <c r="E514" s="14">
        <f>VLOOKUP(X514,'EE investment costs'!$D$56:$R$656,15,0)</f>
        <v>16.840000000000003</v>
      </c>
      <c r="F514" s="17">
        <f ca="1">INDEX('EE investment costs'!$D$56:$R$656,MATCH(X514,'EE investment costs'!$D$56:$D$656,0),MATCH($V$8,'EE investment costs'!$D$56:$R$56,0))</f>
        <v>1851.6415129017719</v>
      </c>
      <c r="I514" s="18">
        <v>1</v>
      </c>
      <c r="J514" s="18">
        <v>1</v>
      </c>
      <c r="K514" s="14">
        <f t="shared" ca="1" si="47"/>
        <v>0</v>
      </c>
      <c r="M514" s="19" t="str">
        <f t="shared" ca="1" si="45"/>
        <v>INDTDEFFRH-85</v>
      </c>
      <c r="N514" s="23" t="str">
        <f t="shared" ca="1" si="46"/>
        <v>Wholesale and retail Saving Tech-Heat Room Heat 8.5y</v>
      </c>
      <c r="O514" s="23" t="s">
        <v>32</v>
      </c>
      <c r="P514" s="23" t="s">
        <v>33</v>
      </c>
      <c r="Q514" s="23"/>
      <c r="R514" s="23"/>
      <c r="S514" s="19" t="s">
        <v>34</v>
      </c>
      <c r="V514" s="16" t="str">
        <f t="shared" ca="1" si="48"/>
        <v>TD</v>
      </c>
      <c r="W514" s="14" t="str">
        <f t="shared" ca="1" si="48"/>
        <v>Wholesale and retail</v>
      </c>
      <c r="X514" s="3" t="str">
        <f>'EE investment costs'!D563</f>
        <v>RH-85</v>
      </c>
      <c r="Y514" s="3" t="str">
        <f>'EE investment costs'!E563</f>
        <v>Heat Room Heat</v>
      </c>
      <c r="AC514" s="123">
        <f>'EE investment costs'!C563</f>
        <v>8.5</v>
      </c>
      <c r="AD514" s="22"/>
    </row>
    <row r="515" spans="2:30">
      <c r="B515" s="14" t="str">
        <f t="shared" ca="1" si="44"/>
        <v>INDTDEFFLA-85</v>
      </c>
      <c r="C515" s="15" t="str">
        <f t="shared" ca="1" si="49"/>
        <v>ITDLA</v>
      </c>
      <c r="D515" s="16">
        <f>'EE investment costs'!$F$15</f>
        <v>2016</v>
      </c>
      <c r="E515" s="14">
        <f>VLOOKUP(X515,'EE investment costs'!$D$56:$R$656,15,0)</f>
        <v>4.4965000000000002</v>
      </c>
      <c r="F515" s="17">
        <f ca="1">INDEX('EE investment costs'!$D$56:$R$656,MATCH(X515,'EE investment costs'!$D$56:$D$656,0),MATCH($V$8,'EE investment costs'!$D$56:$R$56,0))</f>
        <v>2262.6544651692916</v>
      </c>
      <c r="I515" s="18">
        <v>1</v>
      </c>
      <c r="J515" s="18">
        <v>1</v>
      </c>
      <c r="K515" s="14">
        <f t="shared" ca="1" si="47"/>
        <v>0</v>
      </c>
      <c r="M515" s="19" t="str">
        <f t="shared" ca="1" si="45"/>
        <v>INDTDEFFLA-85</v>
      </c>
      <c r="N515" s="23" t="str">
        <f t="shared" ca="1" si="46"/>
        <v>Wholesale and retail Saving Tech-Light 8.5y</v>
      </c>
      <c r="O515" s="23" t="s">
        <v>32</v>
      </c>
      <c r="P515" s="23" t="s">
        <v>33</v>
      </c>
      <c r="Q515" s="23"/>
      <c r="R515" s="23"/>
      <c r="S515" s="19" t="s">
        <v>34</v>
      </c>
      <c r="V515" s="16" t="str">
        <f t="shared" ca="1" si="48"/>
        <v>TD</v>
      </c>
      <c r="W515" s="14" t="str">
        <f t="shared" ca="1" si="48"/>
        <v>Wholesale and retail</v>
      </c>
      <c r="X515" s="3" t="str">
        <f>'EE investment costs'!D564</f>
        <v>LA-85</v>
      </c>
      <c r="Y515" s="3" t="str">
        <f>'EE investment costs'!E564</f>
        <v>Light</v>
      </c>
      <c r="AC515" s="123">
        <f>'EE investment costs'!C564</f>
        <v>8.5</v>
      </c>
      <c r="AD515" s="22"/>
    </row>
    <row r="516" spans="2:30">
      <c r="B516" s="14" t="str">
        <f t="shared" ca="1" si="44"/>
        <v>INDTDEFFEM-85</v>
      </c>
      <c r="C516" s="15" t="str">
        <f t="shared" ca="1" si="49"/>
        <v>ITDEM</v>
      </c>
      <c r="D516" s="16">
        <f>'EE investment costs'!$F$15</f>
        <v>2016</v>
      </c>
      <c r="E516" s="14">
        <f>VLOOKUP(X516,'EE investment costs'!$D$56:$R$656,15,0)</f>
        <v>4.7213250000000002</v>
      </c>
      <c r="F516" s="17">
        <f ca="1">INDEX('EE investment costs'!$D$56:$R$656,MATCH(X516,'EE investment costs'!$D$56:$D$656,0),MATCH($V$8,'EE investment costs'!$D$56:$R$56,0))</f>
        <v>2780.4890650807506</v>
      </c>
      <c r="I516" s="18">
        <v>1</v>
      </c>
      <c r="J516" s="18">
        <v>1</v>
      </c>
      <c r="K516" s="14">
        <f t="shared" ca="1" si="47"/>
        <v>0</v>
      </c>
      <c r="M516" s="19" t="str">
        <f t="shared" ca="1" si="45"/>
        <v>INDTDEFFEM-85</v>
      </c>
      <c r="N516" s="23" t="str">
        <f t="shared" ca="1" si="46"/>
        <v>Wholesale and retail Saving Tech-Electric Motors 8.5y</v>
      </c>
      <c r="O516" s="23" t="s">
        <v>32</v>
      </c>
      <c r="P516" s="23" t="s">
        <v>33</v>
      </c>
      <c r="Q516" s="23"/>
      <c r="R516" s="23"/>
      <c r="S516" s="19" t="s">
        <v>34</v>
      </c>
      <c r="V516" s="16" t="str">
        <f t="shared" ca="1" si="48"/>
        <v>TD</v>
      </c>
      <c r="W516" s="14" t="str">
        <f t="shared" ca="1" si="48"/>
        <v>Wholesale and retail</v>
      </c>
      <c r="X516" s="3" t="str">
        <f>'EE investment costs'!D565</f>
        <v>EM-85</v>
      </c>
      <c r="Y516" s="3" t="str">
        <f>'EE investment costs'!E565</f>
        <v>Electric Motors</v>
      </c>
      <c r="AC516" s="123">
        <f>'EE investment costs'!C565</f>
        <v>8.5</v>
      </c>
      <c r="AD516" s="22"/>
    </row>
    <row r="517" spans="2:30">
      <c r="B517" s="14" t="str">
        <f t="shared" ca="1" si="44"/>
        <v>INDTDEFFTF-85</v>
      </c>
      <c r="C517" s="15" t="str">
        <f t="shared" ca="1" si="49"/>
        <v>ITDTF</v>
      </c>
      <c r="D517" s="16">
        <f>'EE investment costs'!$F$15</f>
        <v>2016</v>
      </c>
      <c r="E517" s="14">
        <f>VLOOKUP(X517,'EE investment costs'!$D$56:$R$656,15,0)</f>
        <v>18.75</v>
      </c>
      <c r="F517" s="17">
        <f ca="1">INDEX('EE investment costs'!$D$56:$R$656,MATCH(X517,'EE investment costs'!$D$56:$D$656,0),MATCH($V$8,'EE investment costs'!$D$56:$R$56,0))</f>
        <v>1248.9653559371479</v>
      </c>
      <c r="I517" s="18">
        <v>1</v>
      </c>
      <c r="J517" s="18">
        <v>1</v>
      </c>
      <c r="K517" s="14">
        <f t="shared" ca="1" si="47"/>
        <v>0</v>
      </c>
      <c r="M517" s="19" t="str">
        <f t="shared" ca="1" si="45"/>
        <v>INDTDEFFTF-85</v>
      </c>
      <c r="N517" s="23" t="str">
        <f t="shared" ca="1" si="46"/>
        <v>Wholesale and retail Saving Tech-Haulage Tractors, Trucks, Fishing boats 8.5y</v>
      </c>
      <c r="O517" s="23" t="s">
        <v>32</v>
      </c>
      <c r="P517" s="23" t="s">
        <v>33</v>
      </c>
      <c r="Q517" s="23"/>
      <c r="R517" s="23"/>
      <c r="S517" s="19" t="s">
        <v>34</v>
      </c>
      <c r="V517" s="16" t="str">
        <f t="shared" ca="1" si="48"/>
        <v>TD</v>
      </c>
      <c r="W517" s="14" t="str">
        <f t="shared" ca="1" si="48"/>
        <v>Wholesale and retail</v>
      </c>
      <c r="X517" s="3" t="str">
        <f>'EE investment costs'!D566</f>
        <v>TF-85</v>
      </c>
      <c r="Y517" s="3" t="str">
        <f>'EE investment costs'!E566</f>
        <v>Haulage Tractors, Trucks, Fishing boats</v>
      </c>
      <c r="AC517" s="123">
        <f>'EE investment costs'!C566</f>
        <v>8.5</v>
      </c>
      <c r="AD517" s="22"/>
    </row>
    <row r="518" spans="2:30">
      <c r="B518" s="14" t="str">
        <f t="shared" ca="1" si="44"/>
        <v>INDTDEFFMT-86</v>
      </c>
      <c r="C518" s="15" t="str">
        <f t="shared" ca="1" si="49"/>
        <v>ITDMT</v>
      </c>
      <c r="D518" s="16">
        <f>'EE investment costs'!$F$15</f>
        <v>2016</v>
      </c>
      <c r="E518" s="14">
        <f>VLOOKUP(X518,'EE investment costs'!$D$56:$R$656,15,0)</f>
        <v>6.46</v>
      </c>
      <c r="F518" s="17">
        <f ca="1">INDEX('EE investment costs'!$D$56:$R$656,MATCH(X518,'EE investment costs'!$D$56:$D$656,0),MATCH($V$8,'EE investment costs'!$D$56:$R$56,0))</f>
        <v>1179.6359974358666</v>
      </c>
      <c r="I518" s="18">
        <v>1</v>
      </c>
      <c r="J518" s="18">
        <v>1</v>
      </c>
      <c r="K518" s="14">
        <f t="shared" ca="1" si="47"/>
        <v>1</v>
      </c>
      <c r="M518" s="19" t="str">
        <f t="shared" ca="1" si="45"/>
        <v>INDTDEFFMT-86</v>
      </c>
      <c r="N518" s="23" t="str">
        <f t="shared" ca="1" si="46"/>
        <v>Wholesale and retail Saving Tech-Heat Medium Temp. up to 150C 8.6y</v>
      </c>
      <c r="O518" s="23" t="s">
        <v>32</v>
      </c>
      <c r="P518" s="23" t="s">
        <v>33</v>
      </c>
      <c r="Q518" s="23"/>
      <c r="R518" s="23"/>
      <c r="S518" s="19" t="s">
        <v>34</v>
      </c>
      <c r="V518" s="16" t="str">
        <f t="shared" ca="1" si="48"/>
        <v>TD</v>
      </c>
      <c r="W518" s="14" t="str">
        <f t="shared" ca="1" si="48"/>
        <v>Wholesale and retail</v>
      </c>
      <c r="X518" s="3" t="str">
        <f>'EE investment costs'!D567</f>
        <v>MT-86</v>
      </c>
      <c r="Y518" s="3" t="str">
        <f>'EE investment costs'!E567</f>
        <v>Heat Medium Temp. up to 150C</v>
      </c>
      <c r="AC518" s="123">
        <f>'EE investment costs'!C567</f>
        <v>8.6</v>
      </c>
      <c r="AD518" s="22"/>
    </row>
    <row r="519" spans="2:30">
      <c r="B519" s="14" t="str">
        <f t="shared" ca="1" si="44"/>
        <v>INDTDEFFHT-86</v>
      </c>
      <c r="C519" s="15" t="str">
        <f t="shared" ca="1" si="49"/>
        <v>ITDHT</v>
      </c>
      <c r="D519" s="16">
        <f>'EE investment costs'!$F$15</f>
        <v>2016</v>
      </c>
      <c r="E519" s="14">
        <f>VLOOKUP(X519,'EE investment costs'!$D$56:$R$656,15,0)</f>
        <v>5.1680000000000001</v>
      </c>
      <c r="F519" s="17">
        <f ca="1">INDEX('EE investment costs'!$D$56:$R$656,MATCH(X519,'EE investment costs'!$D$56:$D$656,0),MATCH($V$8,'EE investment costs'!$D$56:$R$56,0))</f>
        <v>769.49730205862681</v>
      </c>
      <c r="I519" s="18">
        <v>1</v>
      </c>
      <c r="J519" s="18">
        <v>1</v>
      </c>
      <c r="K519" s="14">
        <f t="shared" ca="1" si="47"/>
        <v>5</v>
      </c>
      <c r="M519" s="19" t="str">
        <f t="shared" ca="1" si="45"/>
        <v>INDTDEFFHT-86</v>
      </c>
      <c r="N519" s="23" t="str">
        <f t="shared" ca="1" si="46"/>
        <v>Wholesale and retail Saving Tech-Heat High Temp. over 150C 8.6y</v>
      </c>
      <c r="O519" s="23" t="s">
        <v>32</v>
      </c>
      <c r="P519" s="23" t="s">
        <v>33</v>
      </c>
      <c r="Q519" s="23"/>
      <c r="R519" s="23"/>
      <c r="S519" s="19" t="s">
        <v>34</v>
      </c>
      <c r="V519" s="16" t="str">
        <f t="shared" ca="1" si="48"/>
        <v>TD</v>
      </c>
      <c r="W519" s="14" t="str">
        <f t="shared" ca="1" si="48"/>
        <v>Wholesale and retail</v>
      </c>
      <c r="X519" s="3" t="str">
        <f>'EE investment costs'!D568</f>
        <v>HT-86</v>
      </c>
      <c r="Y519" s="3" t="str">
        <f>'EE investment costs'!E568</f>
        <v>Heat High Temp. over 150C</v>
      </c>
      <c r="AC519" s="123">
        <f>'EE investment costs'!C568</f>
        <v>8.6</v>
      </c>
      <c r="AD519" s="22"/>
    </row>
    <row r="520" spans="2:30">
      <c r="B520" s="14" t="str">
        <f t="shared" ref="B520:B583" ca="1" si="50">M520</f>
        <v>INDTDEFFRH-86</v>
      </c>
      <c r="C520" s="15" t="str">
        <f t="shared" ca="1" si="49"/>
        <v>ITDRH</v>
      </c>
      <c r="D520" s="16">
        <f>'EE investment costs'!$F$15</f>
        <v>2016</v>
      </c>
      <c r="E520" s="14">
        <f>VLOOKUP(X520,'EE investment costs'!$D$56:$R$656,15,0)</f>
        <v>16.858666666666668</v>
      </c>
      <c r="F520" s="17">
        <f ca="1">INDEX('EE investment costs'!$D$56:$R$656,MATCH(X520,'EE investment costs'!$D$56:$D$656,0),MATCH($V$8,'EE investment costs'!$D$56:$R$56,0))</f>
        <v>1888.6743431598068</v>
      </c>
      <c r="I520" s="18">
        <v>1</v>
      </c>
      <c r="J520" s="18">
        <v>1</v>
      </c>
      <c r="K520" s="14">
        <f t="shared" ca="1" si="47"/>
        <v>0</v>
      </c>
      <c r="M520" s="19" t="str">
        <f t="shared" ref="M520:M583" ca="1" si="51">CONCATENATE("IND",$V$8,"EFF",$X520)</f>
        <v>INDTDEFFRH-86</v>
      </c>
      <c r="N520" s="23" t="str">
        <f t="shared" ca="1" si="46"/>
        <v>Wholesale and retail Saving Tech-Heat Room Heat 8.6y</v>
      </c>
      <c r="O520" s="23" t="s">
        <v>32</v>
      </c>
      <c r="P520" s="23" t="s">
        <v>33</v>
      </c>
      <c r="Q520" s="23"/>
      <c r="R520" s="23"/>
      <c r="S520" s="19" t="s">
        <v>34</v>
      </c>
      <c r="V520" s="16" t="str">
        <f t="shared" ca="1" si="48"/>
        <v>TD</v>
      </c>
      <c r="W520" s="14" t="str">
        <f t="shared" ca="1" si="48"/>
        <v>Wholesale and retail</v>
      </c>
      <c r="X520" s="3" t="str">
        <f>'EE investment costs'!D569</f>
        <v>RH-86</v>
      </c>
      <c r="Y520" s="3" t="str">
        <f>'EE investment costs'!E569</f>
        <v>Heat Room Heat</v>
      </c>
      <c r="AC520" s="123">
        <f>'EE investment costs'!C569</f>
        <v>8.6</v>
      </c>
      <c r="AD520" s="22"/>
    </row>
    <row r="521" spans="2:30">
      <c r="B521" s="14" t="str">
        <f t="shared" ca="1" si="50"/>
        <v>INDTDEFFLA-86</v>
      </c>
      <c r="C521" s="15" t="str">
        <f t="shared" ca="1" si="49"/>
        <v>ITDLA</v>
      </c>
      <c r="D521" s="16">
        <f>'EE investment costs'!$F$15</f>
        <v>2016</v>
      </c>
      <c r="E521" s="14">
        <f>VLOOKUP(X521,'EE investment costs'!$D$56:$R$656,15,0)</f>
        <v>4.5095333333333336</v>
      </c>
      <c r="F521" s="17">
        <f ca="1">INDEX('EE investment costs'!$D$56:$R$656,MATCH(X521,'EE investment costs'!$D$56:$D$656,0),MATCH($V$8,'EE investment costs'!$D$56:$R$56,0))</f>
        <v>2278.0324986659034</v>
      </c>
      <c r="I521" s="18">
        <v>1</v>
      </c>
      <c r="J521" s="18">
        <v>1</v>
      </c>
      <c r="K521" s="14">
        <f t="shared" ca="1" si="47"/>
        <v>0</v>
      </c>
      <c r="M521" s="19" t="str">
        <f t="shared" ca="1" si="51"/>
        <v>INDTDEFFLA-86</v>
      </c>
      <c r="N521" s="23" t="str">
        <f t="shared" ref="N521:N584" ca="1" si="52">$W$8&amp;" Saving Tech"&amp;"-"&amp;$Y521&amp;" "&amp;AC521&amp;"y"</f>
        <v>Wholesale and retail Saving Tech-Light 8.6y</v>
      </c>
      <c r="O521" s="23" t="s">
        <v>32</v>
      </c>
      <c r="P521" s="23" t="s">
        <v>33</v>
      </c>
      <c r="Q521" s="23"/>
      <c r="R521" s="23"/>
      <c r="S521" s="19" t="s">
        <v>34</v>
      </c>
      <c r="V521" s="16" t="str">
        <f t="shared" ca="1" si="48"/>
        <v>TD</v>
      </c>
      <c r="W521" s="14" t="str">
        <f t="shared" ca="1" si="48"/>
        <v>Wholesale and retail</v>
      </c>
      <c r="X521" s="3" t="str">
        <f>'EE investment costs'!D570</f>
        <v>LA-86</v>
      </c>
      <c r="Y521" s="3" t="str">
        <f>'EE investment costs'!E570</f>
        <v>Light</v>
      </c>
      <c r="AC521" s="123">
        <f>'EE investment costs'!C570</f>
        <v>8.6</v>
      </c>
      <c r="AD521" s="22"/>
    </row>
    <row r="522" spans="2:30">
      <c r="B522" s="14" t="str">
        <f t="shared" ca="1" si="50"/>
        <v>INDTDEFFEM-86</v>
      </c>
      <c r="C522" s="15" t="str">
        <f t="shared" ca="1" si="49"/>
        <v>ITDEM</v>
      </c>
      <c r="D522" s="16">
        <f>'EE investment costs'!$F$15</f>
        <v>2016</v>
      </c>
      <c r="E522" s="14">
        <f>VLOOKUP(X522,'EE investment costs'!$D$56:$R$656,15,0)</f>
        <v>4.7350099999999999</v>
      </c>
      <c r="F522" s="17">
        <f ca="1">INDEX('EE investment costs'!$D$56:$R$656,MATCH(X522,'EE investment costs'!$D$56:$D$656,0),MATCH($V$8,'EE investment costs'!$D$56:$R$56,0))</f>
        <v>2808.1758016996696</v>
      </c>
      <c r="I522" s="18">
        <v>1</v>
      </c>
      <c r="J522" s="18">
        <v>1</v>
      </c>
      <c r="K522" s="14">
        <f t="shared" ref="K522:K585" ca="1" si="53">IF(F522&lt;500,1,0)+IF(F522&lt;600,1,0)+IF(F522&lt;700,1,0)+IF(F522&lt;800,1,0)+IF(F522&lt;900,1,0)+IF(F522&lt;1000,1,0)+IF(F522&lt;1100,1,0)+IF(F522&lt;1200,1,0)</f>
        <v>0</v>
      </c>
      <c r="M522" s="19" t="str">
        <f t="shared" ca="1" si="51"/>
        <v>INDTDEFFEM-86</v>
      </c>
      <c r="N522" s="23" t="str">
        <f t="shared" ca="1" si="52"/>
        <v>Wholesale and retail Saving Tech-Electric Motors 8.6y</v>
      </c>
      <c r="O522" s="23" t="s">
        <v>32</v>
      </c>
      <c r="P522" s="23" t="s">
        <v>33</v>
      </c>
      <c r="Q522" s="23"/>
      <c r="R522" s="23"/>
      <c r="S522" s="19" t="s">
        <v>34</v>
      </c>
      <c r="V522" s="16" t="str">
        <f t="shared" ref="V522:W585" ca="1" si="54">V521</f>
        <v>TD</v>
      </c>
      <c r="W522" s="14" t="str">
        <f t="shared" ca="1" si="54"/>
        <v>Wholesale and retail</v>
      </c>
      <c r="X522" s="3" t="str">
        <f>'EE investment costs'!D571</f>
        <v>EM-86</v>
      </c>
      <c r="Y522" s="3" t="str">
        <f>'EE investment costs'!E571</f>
        <v>Electric Motors</v>
      </c>
      <c r="AC522" s="123">
        <f>'EE investment costs'!C571</f>
        <v>8.6</v>
      </c>
      <c r="AD522" s="22"/>
    </row>
    <row r="523" spans="2:30">
      <c r="B523" s="14" t="str">
        <f t="shared" ca="1" si="50"/>
        <v>INDTDEFFTF-86</v>
      </c>
      <c r="C523" s="15" t="str">
        <f t="shared" ca="1" si="49"/>
        <v>ITDTF</v>
      </c>
      <c r="D523" s="16">
        <f>'EE investment costs'!$F$15</f>
        <v>2016</v>
      </c>
      <c r="E523" s="14">
        <f>VLOOKUP(X523,'EE investment costs'!$D$56:$R$656,15,0)</f>
        <v>18.833333333333332</v>
      </c>
      <c r="F523" s="17">
        <f ca="1">INDEX('EE investment costs'!$D$56:$R$656,MATCH(X523,'EE investment costs'!$D$56:$D$656,0),MATCH($V$8,'EE investment costs'!$D$56:$R$56,0))</f>
        <v>1263.6590660069969</v>
      </c>
      <c r="I523" s="18">
        <v>1</v>
      </c>
      <c r="J523" s="18">
        <v>1</v>
      </c>
      <c r="K523" s="14">
        <f t="shared" ca="1" si="53"/>
        <v>0</v>
      </c>
      <c r="M523" s="19" t="str">
        <f t="shared" ca="1" si="51"/>
        <v>INDTDEFFTF-86</v>
      </c>
      <c r="N523" s="23" t="str">
        <f t="shared" ca="1" si="52"/>
        <v>Wholesale and retail Saving Tech-Haulage Tractors, Trucks, Fishing boats 8.6y</v>
      </c>
      <c r="O523" s="23" t="s">
        <v>32</v>
      </c>
      <c r="P523" s="23" t="s">
        <v>33</v>
      </c>
      <c r="Q523" s="23"/>
      <c r="R523" s="23"/>
      <c r="S523" s="19" t="s">
        <v>34</v>
      </c>
      <c r="V523" s="16" t="str">
        <f t="shared" ca="1" si="54"/>
        <v>TD</v>
      </c>
      <c r="W523" s="14" t="str">
        <f t="shared" ca="1" si="54"/>
        <v>Wholesale and retail</v>
      </c>
      <c r="X523" s="3" t="str">
        <f>'EE investment costs'!D572</f>
        <v>TF-86</v>
      </c>
      <c r="Y523" s="3" t="str">
        <f>'EE investment costs'!E572</f>
        <v>Haulage Tractors, Trucks, Fishing boats</v>
      </c>
      <c r="AC523" s="123">
        <f>'EE investment costs'!C572</f>
        <v>8.6</v>
      </c>
      <c r="AD523" s="22"/>
    </row>
    <row r="524" spans="2:30">
      <c r="B524" s="14" t="str">
        <f t="shared" ca="1" si="50"/>
        <v>INDTDEFFMT-87</v>
      </c>
      <c r="C524" s="15" t="str">
        <f t="shared" ca="1" si="49"/>
        <v>ITDMT</v>
      </c>
      <c r="D524" s="16">
        <f>'EE investment costs'!$F$15</f>
        <v>2016</v>
      </c>
      <c r="E524" s="14">
        <f>VLOOKUP(X524,'EE investment costs'!$D$56:$R$656,15,0)</f>
        <v>6.47</v>
      </c>
      <c r="F524" s="17">
        <f ca="1">INDEX('EE investment costs'!$D$56:$R$656,MATCH(X524,'EE investment costs'!$D$56:$D$656,0),MATCH($V$8,'EE investment costs'!$D$56:$R$56,0))</f>
        <v>1191.9273839597038</v>
      </c>
      <c r="I524" s="18">
        <v>1</v>
      </c>
      <c r="J524" s="18">
        <v>1</v>
      </c>
      <c r="K524" s="14">
        <f t="shared" ca="1" si="53"/>
        <v>1</v>
      </c>
      <c r="M524" s="19" t="str">
        <f t="shared" ca="1" si="51"/>
        <v>INDTDEFFMT-87</v>
      </c>
      <c r="N524" s="23" t="str">
        <f t="shared" ca="1" si="52"/>
        <v>Wholesale and retail Saving Tech-Heat Medium Temp. up to 150C 8.7y</v>
      </c>
      <c r="O524" s="23" t="s">
        <v>32</v>
      </c>
      <c r="P524" s="23" t="s">
        <v>33</v>
      </c>
      <c r="Q524" s="23"/>
      <c r="R524" s="23"/>
      <c r="S524" s="19" t="s">
        <v>34</v>
      </c>
      <c r="V524" s="16" t="str">
        <f t="shared" ca="1" si="54"/>
        <v>TD</v>
      </c>
      <c r="W524" s="14" t="str">
        <f t="shared" ca="1" si="54"/>
        <v>Wholesale and retail</v>
      </c>
      <c r="X524" s="3" t="str">
        <f>'EE investment costs'!D573</f>
        <v>MT-87</v>
      </c>
      <c r="Y524" s="3" t="str">
        <f>'EE investment costs'!E573</f>
        <v>Heat Medium Temp. up to 150C</v>
      </c>
      <c r="AC524" s="123">
        <f>'EE investment costs'!C573</f>
        <v>8.6999999999999993</v>
      </c>
      <c r="AD524" s="22"/>
    </row>
    <row r="525" spans="2:30">
      <c r="B525" s="14" t="str">
        <f t="shared" ca="1" si="50"/>
        <v>INDTDEFFHT-87</v>
      </c>
      <c r="C525" s="15" t="str">
        <f t="shared" ca="1" si="49"/>
        <v>ITDHT</v>
      </c>
      <c r="D525" s="16">
        <f>'EE investment costs'!$F$15</f>
        <v>2016</v>
      </c>
      <c r="E525" s="14">
        <f>VLOOKUP(X525,'EE investment costs'!$D$56:$R$656,15,0)</f>
        <v>5.1760000000000002</v>
      </c>
      <c r="F525" s="17">
        <f ca="1">INDEX('EE investment costs'!$D$56:$R$656,MATCH(X525,'EE investment costs'!$D$56:$D$656,0),MATCH($V$8,'EE investment costs'!$D$56:$R$56,0))</f>
        <v>775.88166307927008</v>
      </c>
      <c r="I525" s="18">
        <v>1</v>
      </c>
      <c r="J525" s="18">
        <v>1</v>
      </c>
      <c r="K525" s="14">
        <f t="shared" ca="1" si="53"/>
        <v>5</v>
      </c>
      <c r="M525" s="19" t="str">
        <f t="shared" ca="1" si="51"/>
        <v>INDTDEFFHT-87</v>
      </c>
      <c r="N525" s="23" t="str">
        <f t="shared" ca="1" si="52"/>
        <v>Wholesale and retail Saving Tech-Heat High Temp. over 150C 8.7y</v>
      </c>
      <c r="O525" s="23" t="s">
        <v>32</v>
      </c>
      <c r="P525" s="23" t="s">
        <v>33</v>
      </c>
      <c r="Q525" s="23"/>
      <c r="R525" s="23"/>
      <c r="S525" s="19" t="s">
        <v>34</v>
      </c>
      <c r="V525" s="16" t="str">
        <f t="shared" ca="1" si="54"/>
        <v>TD</v>
      </c>
      <c r="W525" s="14" t="str">
        <f t="shared" ca="1" si="54"/>
        <v>Wholesale and retail</v>
      </c>
      <c r="X525" s="3" t="str">
        <f>'EE investment costs'!D574</f>
        <v>HT-87</v>
      </c>
      <c r="Y525" s="3" t="str">
        <f>'EE investment costs'!E574</f>
        <v>Heat High Temp. over 150C</v>
      </c>
      <c r="AC525" s="123">
        <f>'EE investment costs'!C574</f>
        <v>8.6999999999999993</v>
      </c>
      <c r="AD525" s="22"/>
    </row>
    <row r="526" spans="2:30">
      <c r="B526" s="14" t="str">
        <f t="shared" ca="1" si="50"/>
        <v>INDTDEFFRH-87</v>
      </c>
      <c r="C526" s="15" t="str">
        <f t="shared" ca="1" si="49"/>
        <v>ITDRH</v>
      </c>
      <c r="D526" s="16">
        <f>'EE investment costs'!$F$15</f>
        <v>2016</v>
      </c>
      <c r="E526" s="14">
        <f>VLOOKUP(X526,'EE investment costs'!$D$56:$R$656,15,0)</f>
        <v>16.877333333333336</v>
      </c>
      <c r="F526" s="17">
        <f ca="1">INDEX('EE investment costs'!$D$56:$R$656,MATCH(X526,'EE investment costs'!$D$56:$D$656,0),MATCH($V$8,'EE investment costs'!$D$56:$R$56,0))</f>
        <v>1925.7071734178423</v>
      </c>
      <c r="I526" s="18">
        <v>1</v>
      </c>
      <c r="J526" s="18">
        <v>1</v>
      </c>
      <c r="K526" s="14">
        <f t="shared" ca="1" si="53"/>
        <v>0</v>
      </c>
      <c r="M526" s="19" t="str">
        <f t="shared" ca="1" si="51"/>
        <v>INDTDEFFRH-87</v>
      </c>
      <c r="N526" s="23" t="str">
        <f t="shared" ca="1" si="52"/>
        <v>Wholesale and retail Saving Tech-Heat Room Heat 8.7y</v>
      </c>
      <c r="O526" s="23" t="s">
        <v>32</v>
      </c>
      <c r="P526" s="23" t="s">
        <v>33</v>
      </c>
      <c r="Q526" s="23"/>
      <c r="R526" s="23"/>
      <c r="S526" s="19" t="s">
        <v>34</v>
      </c>
      <c r="V526" s="16" t="str">
        <f t="shared" ca="1" si="54"/>
        <v>TD</v>
      </c>
      <c r="W526" s="14" t="str">
        <f t="shared" ca="1" si="54"/>
        <v>Wholesale and retail</v>
      </c>
      <c r="X526" s="3" t="str">
        <f>'EE investment costs'!D575</f>
        <v>RH-87</v>
      </c>
      <c r="Y526" s="3" t="str">
        <f>'EE investment costs'!E575</f>
        <v>Heat Room Heat</v>
      </c>
      <c r="AC526" s="123">
        <f>'EE investment costs'!C575</f>
        <v>8.6999999999999993</v>
      </c>
      <c r="AD526" s="22"/>
    </row>
    <row r="527" spans="2:30">
      <c r="B527" s="14" t="str">
        <f t="shared" ca="1" si="50"/>
        <v>INDTDEFFLA-87</v>
      </c>
      <c r="C527" s="15" t="str">
        <f t="shared" ca="1" si="49"/>
        <v>ITDLA</v>
      </c>
      <c r="D527" s="16">
        <f>'EE investment costs'!$F$15</f>
        <v>2016</v>
      </c>
      <c r="E527" s="14">
        <f>VLOOKUP(X527,'EE investment costs'!$D$56:$R$656,15,0)</f>
        <v>4.5225666666666671</v>
      </c>
      <c r="F527" s="17">
        <f ca="1">INDEX('EE investment costs'!$D$56:$R$656,MATCH(X527,'EE investment costs'!$D$56:$D$656,0),MATCH($V$8,'EE investment costs'!$D$56:$R$56,0))</f>
        <v>2293.4105321625157</v>
      </c>
      <c r="I527" s="18">
        <v>1</v>
      </c>
      <c r="J527" s="18">
        <v>1</v>
      </c>
      <c r="K527" s="14">
        <f t="shared" ca="1" si="53"/>
        <v>0</v>
      </c>
      <c r="M527" s="19" t="str">
        <f t="shared" ca="1" si="51"/>
        <v>INDTDEFFLA-87</v>
      </c>
      <c r="N527" s="23" t="str">
        <f t="shared" ca="1" si="52"/>
        <v>Wholesale and retail Saving Tech-Light 8.7y</v>
      </c>
      <c r="O527" s="23" t="s">
        <v>32</v>
      </c>
      <c r="P527" s="23" t="s">
        <v>33</v>
      </c>
      <c r="Q527" s="23"/>
      <c r="R527" s="23"/>
      <c r="S527" s="19" t="s">
        <v>34</v>
      </c>
      <c r="V527" s="16" t="str">
        <f t="shared" ca="1" si="54"/>
        <v>TD</v>
      </c>
      <c r="W527" s="14" t="str">
        <f t="shared" ca="1" si="54"/>
        <v>Wholesale and retail</v>
      </c>
      <c r="X527" s="3" t="str">
        <f>'EE investment costs'!D576</f>
        <v>LA-87</v>
      </c>
      <c r="Y527" s="3" t="str">
        <f>'EE investment costs'!E576</f>
        <v>Light</v>
      </c>
      <c r="AC527" s="123">
        <f>'EE investment costs'!C576</f>
        <v>8.6999999999999993</v>
      </c>
      <c r="AD527" s="22"/>
    </row>
    <row r="528" spans="2:30">
      <c r="B528" s="14" t="str">
        <f t="shared" ca="1" si="50"/>
        <v>INDTDEFFEM-87</v>
      </c>
      <c r="C528" s="15" t="str">
        <f t="shared" ca="1" si="49"/>
        <v>ITDEM</v>
      </c>
      <c r="D528" s="16">
        <f>'EE investment costs'!$F$15</f>
        <v>2016</v>
      </c>
      <c r="E528" s="14">
        <f>VLOOKUP(X528,'EE investment costs'!$D$56:$R$656,15,0)</f>
        <v>4.7486949999999997</v>
      </c>
      <c r="F528" s="17">
        <f ca="1">INDEX('EE investment costs'!$D$56:$R$656,MATCH(X528,'EE investment costs'!$D$56:$D$656,0),MATCH($V$8,'EE investment costs'!$D$56:$R$56,0))</f>
        <v>2835.8625383185886</v>
      </c>
      <c r="I528" s="18">
        <v>1</v>
      </c>
      <c r="J528" s="18">
        <v>1</v>
      </c>
      <c r="K528" s="14">
        <f t="shared" ca="1" si="53"/>
        <v>0</v>
      </c>
      <c r="M528" s="19" t="str">
        <f t="shared" ca="1" si="51"/>
        <v>INDTDEFFEM-87</v>
      </c>
      <c r="N528" s="23" t="str">
        <f t="shared" ca="1" si="52"/>
        <v>Wholesale and retail Saving Tech-Electric Motors 8.7y</v>
      </c>
      <c r="O528" s="23" t="s">
        <v>32</v>
      </c>
      <c r="P528" s="23" t="s">
        <v>33</v>
      </c>
      <c r="Q528" s="23"/>
      <c r="R528" s="23"/>
      <c r="S528" s="19" t="s">
        <v>34</v>
      </c>
      <c r="V528" s="16" t="str">
        <f t="shared" ca="1" si="54"/>
        <v>TD</v>
      </c>
      <c r="W528" s="14" t="str">
        <f t="shared" ca="1" si="54"/>
        <v>Wholesale and retail</v>
      </c>
      <c r="X528" s="3" t="str">
        <f>'EE investment costs'!D577</f>
        <v>EM-87</v>
      </c>
      <c r="Y528" s="3" t="str">
        <f>'EE investment costs'!E577</f>
        <v>Electric Motors</v>
      </c>
      <c r="AC528" s="123">
        <f>'EE investment costs'!C577</f>
        <v>8.6999999999999993</v>
      </c>
      <c r="AD528" s="22"/>
    </row>
    <row r="529" spans="2:30">
      <c r="B529" s="14" t="str">
        <f t="shared" ca="1" si="50"/>
        <v>INDTDEFFTF-87</v>
      </c>
      <c r="C529" s="15" t="str">
        <f t="shared" ca="1" si="49"/>
        <v>ITDTF</v>
      </c>
      <c r="D529" s="16">
        <f>'EE investment costs'!$F$15</f>
        <v>2016</v>
      </c>
      <c r="E529" s="14">
        <f>VLOOKUP(X529,'EE investment costs'!$D$56:$R$656,15,0)</f>
        <v>18.916666666666664</v>
      </c>
      <c r="F529" s="17">
        <f ca="1">INDEX('EE investment costs'!$D$56:$R$656,MATCH(X529,'EE investment costs'!$D$56:$D$656,0),MATCH($V$8,'EE investment costs'!$D$56:$R$56,0))</f>
        <v>1278.3527760768457</v>
      </c>
      <c r="I529" s="18">
        <v>1</v>
      </c>
      <c r="J529" s="18">
        <v>1</v>
      </c>
      <c r="K529" s="14">
        <f t="shared" ca="1" si="53"/>
        <v>0</v>
      </c>
      <c r="M529" s="19" t="str">
        <f t="shared" ca="1" si="51"/>
        <v>INDTDEFFTF-87</v>
      </c>
      <c r="N529" s="23" t="str">
        <f t="shared" ca="1" si="52"/>
        <v>Wholesale and retail Saving Tech-Haulage Tractors, Trucks, Fishing boats 8.7y</v>
      </c>
      <c r="O529" s="23" t="s">
        <v>32</v>
      </c>
      <c r="P529" s="23" t="s">
        <v>33</v>
      </c>
      <c r="Q529" s="23"/>
      <c r="R529" s="23"/>
      <c r="S529" s="19" t="s">
        <v>34</v>
      </c>
      <c r="V529" s="16" t="str">
        <f t="shared" ca="1" si="54"/>
        <v>TD</v>
      </c>
      <c r="W529" s="14" t="str">
        <f t="shared" ca="1" si="54"/>
        <v>Wholesale and retail</v>
      </c>
      <c r="X529" s="3" t="str">
        <f>'EE investment costs'!D578</f>
        <v>TF-87</v>
      </c>
      <c r="Y529" s="3" t="str">
        <f>'EE investment costs'!E578</f>
        <v>Haulage Tractors, Trucks, Fishing boats</v>
      </c>
      <c r="AC529" s="123">
        <f>'EE investment costs'!C578</f>
        <v>8.6999999999999993</v>
      </c>
      <c r="AD529" s="22"/>
    </row>
    <row r="530" spans="2:30">
      <c r="B530" s="14" t="str">
        <f t="shared" ca="1" si="50"/>
        <v>INDTDEFFMT-88</v>
      </c>
      <c r="C530" s="15" t="str">
        <f t="shared" ca="1" si="49"/>
        <v>ITDMT</v>
      </c>
      <c r="D530" s="16">
        <f>'EE investment costs'!$F$15</f>
        <v>2016</v>
      </c>
      <c r="E530" s="14">
        <f>VLOOKUP(X530,'EE investment costs'!$D$56:$R$656,15,0)</f>
        <v>6.48</v>
      </c>
      <c r="F530" s="17">
        <f ca="1">INDEX('EE investment costs'!$D$56:$R$656,MATCH(X530,'EE investment costs'!$D$56:$D$656,0),MATCH($V$8,'EE investment costs'!$D$56:$R$56,0))</f>
        <v>1204.2187704835412</v>
      </c>
      <c r="I530" s="18">
        <v>1</v>
      </c>
      <c r="J530" s="18">
        <v>1</v>
      </c>
      <c r="K530" s="14">
        <f t="shared" ca="1" si="53"/>
        <v>0</v>
      </c>
      <c r="M530" s="19" t="str">
        <f t="shared" ca="1" si="51"/>
        <v>INDTDEFFMT-88</v>
      </c>
      <c r="N530" s="23" t="str">
        <f t="shared" ca="1" si="52"/>
        <v>Wholesale and retail Saving Tech-Heat Medium Temp. up to 150C 8.8y</v>
      </c>
      <c r="O530" s="23" t="s">
        <v>32</v>
      </c>
      <c r="P530" s="23" t="s">
        <v>33</v>
      </c>
      <c r="Q530" s="23"/>
      <c r="R530" s="23"/>
      <c r="S530" s="19" t="s">
        <v>34</v>
      </c>
      <c r="V530" s="16" t="str">
        <f t="shared" ca="1" si="54"/>
        <v>TD</v>
      </c>
      <c r="W530" s="14" t="str">
        <f t="shared" ca="1" si="54"/>
        <v>Wholesale and retail</v>
      </c>
      <c r="X530" s="3" t="str">
        <f>'EE investment costs'!D579</f>
        <v>MT-88</v>
      </c>
      <c r="Y530" s="3" t="str">
        <f>'EE investment costs'!E579</f>
        <v>Heat Medium Temp. up to 150C</v>
      </c>
      <c r="AC530" s="123">
        <f>'EE investment costs'!C579</f>
        <v>8.8000000000000007</v>
      </c>
      <c r="AD530" s="22"/>
    </row>
    <row r="531" spans="2:30">
      <c r="B531" s="14" t="str">
        <f t="shared" ca="1" si="50"/>
        <v>INDTDEFFHT-88</v>
      </c>
      <c r="C531" s="15" t="str">
        <f t="shared" ca="1" si="49"/>
        <v>ITDHT</v>
      </c>
      <c r="D531" s="16">
        <f>'EE investment costs'!$F$15</f>
        <v>2016</v>
      </c>
      <c r="E531" s="14">
        <f>VLOOKUP(X531,'EE investment costs'!$D$56:$R$656,15,0)</f>
        <v>5.1840000000000002</v>
      </c>
      <c r="F531" s="17">
        <f ca="1">INDEX('EE investment costs'!$D$56:$R$656,MATCH(X531,'EE investment costs'!$D$56:$D$656,0),MATCH($V$8,'EE investment costs'!$D$56:$R$56,0))</f>
        <v>782.26602409991369</v>
      </c>
      <c r="I531" s="18">
        <v>1</v>
      </c>
      <c r="J531" s="18">
        <v>1</v>
      </c>
      <c r="K531" s="14">
        <f t="shared" ca="1" si="53"/>
        <v>5</v>
      </c>
      <c r="M531" s="19" t="str">
        <f t="shared" ca="1" si="51"/>
        <v>INDTDEFFHT-88</v>
      </c>
      <c r="N531" s="23" t="str">
        <f t="shared" ca="1" si="52"/>
        <v>Wholesale and retail Saving Tech-Heat High Temp. over 150C 8.8y</v>
      </c>
      <c r="O531" s="23" t="s">
        <v>32</v>
      </c>
      <c r="P531" s="23" t="s">
        <v>33</v>
      </c>
      <c r="Q531" s="23"/>
      <c r="R531" s="23"/>
      <c r="S531" s="19" t="s">
        <v>34</v>
      </c>
      <c r="V531" s="16" t="str">
        <f t="shared" ca="1" si="54"/>
        <v>TD</v>
      </c>
      <c r="W531" s="14" t="str">
        <f t="shared" ca="1" si="54"/>
        <v>Wholesale and retail</v>
      </c>
      <c r="X531" s="3" t="str">
        <f>'EE investment costs'!D580</f>
        <v>HT-88</v>
      </c>
      <c r="Y531" s="3" t="str">
        <f>'EE investment costs'!E580</f>
        <v>Heat High Temp. over 150C</v>
      </c>
      <c r="AC531" s="123">
        <f>'EE investment costs'!C580</f>
        <v>8.8000000000000007</v>
      </c>
      <c r="AD531" s="22"/>
    </row>
    <row r="532" spans="2:30">
      <c r="B532" s="14" t="str">
        <f t="shared" ca="1" si="50"/>
        <v>INDTDEFFRH-88</v>
      </c>
      <c r="C532" s="15" t="str">
        <f t="shared" ca="1" si="49"/>
        <v>ITDRH</v>
      </c>
      <c r="D532" s="16">
        <f>'EE investment costs'!$F$15</f>
        <v>2016</v>
      </c>
      <c r="E532" s="14">
        <f>VLOOKUP(X532,'EE investment costs'!$D$56:$R$656,15,0)</f>
        <v>16.896000000000001</v>
      </c>
      <c r="F532" s="17">
        <f ca="1">INDEX('EE investment costs'!$D$56:$R$656,MATCH(X532,'EE investment costs'!$D$56:$D$656,0),MATCH($V$8,'EE investment costs'!$D$56:$R$56,0))</f>
        <v>1962.7400036758779</v>
      </c>
      <c r="I532" s="18">
        <v>1</v>
      </c>
      <c r="J532" s="18">
        <v>1</v>
      </c>
      <c r="K532" s="14">
        <f t="shared" ca="1" si="53"/>
        <v>0</v>
      </c>
      <c r="M532" s="19" t="str">
        <f t="shared" ca="1" si="51"/>
        <v>INDTDEFFRH-88</v>
      </c>
      <c r="N532" s="23" t="str">
        <f t="shared" ca="1" si="52"/>
        <v>Wholesale and retail Saving Tech-Heat Room Heat 8.8y</v>
      </c>
      <c r="O532" s="23" t="s">
        <v>32</v>
      </c>
      <c r="P532" s="23" t="s">
        <v>33</v>
      </c>
      <c r="Q532" s="23"/>
      <c r="R532" s="23"/>
      <c r="S532" s="19" t="s">
        <v>34</v>
      </c>
      <c r="V532" s="16" t="str">
        <f t="shared" ca="1" si="54"/>
        <v>TD</v>
      </c>
      <c r="W532" s="14" t="str">
        <f t="shared" ca="1" si="54"/>
        <v>Wholesale and retail</v>
      </c>
      <c r="X532" s="3" t="str">
        <f>'EE investment costs'!D581</f>
        <v>RH-88</v>
      </c>
      <c r="Y532" s="3" t="str">
        <f>'EE investment costs'!E581</f>
        <v>Heat Room Heat</v>
      </c>
      <c r="AC532" s="123">
        <f>'EE investment costs'!C581</f>
        <v>8.8000000000000007</v>
      </c>
      <c r="AD532" s="22"/>
    </row>
    <row r="533" spans="2:30">
      <c r="B533" s="14" t="str">
        <f t="shared" ca="1" si="50"/>
        <v>INDTDEFFLA-88</v>
      </c>
      <c r="C533" s="15" t="str">
        <f t="shared" ca="1" si="49"/>
        <v>ITDLA</v>
      </c>
      <c r="D533" s="16">
        <f>'EE investment costs'!$F$15</f>
        <v>2016</v>
      </c>
      <c r="E533" s="14">
        <f>VLOOKUP(X533,'EE investment costs'!$D$56:$R$656,15,0)</f>
        <v>4.5356000000000005</v>
      </c>
      <c r="F533" s="17">
        <f ca="1">INDEX('EE investment costs'!$D$56:$R$656,MATCH(X533,'EE investment costs'!$D$56:$D$656,0),MATCH($V$8,'EE investment costs'!$D$56:$R$56,0))</f>
        <v>2308.7885656591279</v>
      </c>
      <c r="I533" s="18">
        <v>1</v>
      </c>
      <c r="J533" s="18">
        <v>1</v>
      </c>
      <c r="K533" s="14">
        <f t="shared" ca="1" si="53"/>
        <v>0</v>
      </c>
      <c r="M533" s="19" t="str">
        <f t="shared" ca="1" si="51"/>
        <v>INDTDEFFLA-88</v>
      </c>
      <c r="N533" s="23" t="str">
        <f t="shared" ca="1" si="52"/>
        <v>Wholesale and retail Saving Tech-Light 8.8y</v>
      </c>
      <c r="O533" s="23" t="s">
        <v>32</v>
      </c>
      <c r="P533" s="23" t="s">
        <v>33</v>
      </c>
      <c r="Q533" s="23"/>
      <c r="R533" s="23"/>
      <c r="S533" s="19" t="s">
        <v>34</v>
      </c>
      <c r="V533" s="16" t="str">
        <f t="shared" ca="1" si="54"/>
        <v>TD</v>
      </c>
      <c r="W533" s="14" t="str">
        <f t="shared" ca="1" si="54"/>
        <v>Wholesale and retail</v>
      </c>
      <c r="X533" s="3" t="str">
        <f>'EE investment costs'!D582</f>
        <v>LA-88</v>
      </c>
      <c r="Y533" s="3" t="str">
        <f>'EE investment costs'!E582</f>
        <v>Light</v>
      </c>
      <c r="AC533" s="123">
        <f>'EE investment costs'!C582</f>
        <v>8.8000000000000007</v>
      </c>
      <c r="AD533" s="22"/>
    </row>
    <row r="534" spans="2:30">
      <c r="B534" s="14" t="str">
        <f t="shared" ca="1" si="50"/>
        <v>INDTDEFFEM-88</v>
      </c>
      <c r="C534" s="15" t="str">
        <f t="shared" ca="1" si="49"/>
        <v>ITDEM</v>
      </c>
      <c r="D534" s="16">
        <f>'EE investment costs'!$F$15</f>
        <v>2016</v>
      </c>
      <c r="E534" s="14">
        <f>VLOOKUP(X534,'EE investment costs'!$D$56:$R$656,15,0)</f>
        <v>4.7623800000000003</v>
      </c>
      <c r="F534" s="17">
        <f ca="1">INDEX('EE investment costs'!$D$56:$R$656,MATCH(X534,'EE investment costs'!$D$56:$D$656,0),MATCH($V$8,'EE investment costs'!$D$56:$R$56,0))</f>
        <v>2863.5492749375071</v>
      </c>
      <c r="I534" s="18">
        <v>1</v>
      </c>
      <c r="J534" s="18">
        <v>1</v>
      </c>
      <c r="K534" s="14">
        <f t="shared" ca="1" si="53"/>
        <v>0</v>
      </c>
      <c r="M534" s="19" t="str">
        <f t="shared" ca="1" si="51"/>
        <v>INDTDEFFEM-88</v>
      </c>
      <c r="N534" s="23" t="str">
        <f t="shared" ca="1" si="52"/>
        <v>Wholesale and retail Saving Tech-Electric Motors 8.8y</v>
      </c>
      <c r="O534" s="23" t="s">
        <v>32</v>
      </c>
      <c r="P534" s="23" t="s">
        <v>33</v>
      </c>
      <c r="Q534" s="23"/>
      <c r="R534" s="23"/>
      <c r="S534" s="19" t="s">
        <v>34</v>
      </c>
      <c r="V534" s="16" t="str">
        <f t="shared" ca="1" si="54"/>
        <v>TD</v>
      </c>
      <c r="W534" s="14" t="str">
        <f t="shared" ca="1" si="54"/>
        <v>Wholesale and retail</v>
      </c>
      <c r="X534" s="3" t="str">
        <f>'EE investment costs'!D583</f>
        <v>EM-88</v>
      </c>
      <c r="Y534" s="3" t="str">
        <f>'EE investment costs'!E583</f>
        <v>Electric Motors</v>
      </c>
      <c r="AC534" s="123">
        <f>'EE investment costs'!C583</f>
        <v>8.8000000000000007</v>
      </c>
      <c r="AD534" s="22"/>
    </row>
    <row r="535" spans="2:30">
      <c r="B535" s="14" t="str">
        <f t="shared" ca="1" si="50"/>
        <v>INDTDEFFTF-88</v>
      </c>
      <c r="C535" s="15" t="str">
        <f t="shared" ca="1" si="49"/>
        <v>ITDTF</v>
      </c>
      <c r="D535" s="16">
        <f>'EE investment costs'!$F$15</f>
        <v>2016</v>
      </c>
      <c r="E535" s="14">
        <f>VLOOKUP(X535,'EE investment costs'!$D$56:$R$656,15,0)</f>
        <v>19</v>
      </c>
      <c r="F535" s="17">
        <f ca="1">INDEX('EE investment costs'!$D$56:$R$656,MATCH(X535,'EE investment costs'!$D$56:$D$656,0),MATCH($V$8,'EE investment costs'!$D$56:$R$56,0))</f>
        <v>1293.0464861466946</v>
      </c>
      <c r="I535" s="18">
        <v>1</v>
      </c>
      <c r="J535" s="18">
        <v>1</v>
      </c>
      <c r="K535" s="14">
        <f t="shared" ca="1" si="53"/>
        <v>0</v>
      </c>
      <c r="M535" s="19" t="str">
        <f t="shared" ca="1" si="51"/>
        <v>INDTDEFFTF-88</v>
      </c>
      <c r="N535" s="23" t="str">
        <f t="shared" ca="1" si="52"/>
        <v>Wholesale and retail Saving Tech-Haulage Tractors, Trucks, Fishing boats 8.8y</v>
      </c>
      <c r="O535" s="23" t="s">
        <v>32</v>
      </c>
      <c r="P535" s="23" t="s">
        <v>33</v>
      </c>
      <c r="Q535" s="23"/>
      <c r="R535" s="23"/>
      <c r="S535" s="19" t="s">
        <v>34</v>
      </c>
      <c r="V535" s="16" t="str">
        <f t="shared" ca="1" si="54"/>
        <v>TD</v>
      </c>
      <c r="W535" s="14" t="str">
        <f t="shared" ca="1" si="54"/>
        <v>Wholesale and retail</v>
      </c>
      <c r="X535" s="3" t="str">
        <f>'EE investment costs'!D584</f>
        <v>TF-88</v>
      </c>
      <c r="Y535" s="3" t="str">
        <f>'EE investment costs'!E584</f>
        <v>Haulage Tractors, Trucks, Fishing boats</v>
      </c>
      <c r="AC535" s="123">
        <f>'EE investment costs'!C584</f>
        <v>8.8000000000000007</v>
      </c>
      <c r="AD535" s="22"/>
    </row>
    <row r="536" spans="2:30">
      <c r="B536" s="14" t="str">
        <f t="shared" ca="1" si="50"/>
        <v>INDTDEFFMT-89</v>
      </c>
      <c r="C536" s="15" t="str">
        <f t="shared" ca="1" si="49"/>
        <v>ITDMT</v>
      </c>
      <c r="D536" s="16">
        <f>'EE investment costs'!$F$15</f>
        <v>2016</v>
      </c>
      <c r="E536" s="14">
        <f>VLOOKUP(X536,'EE investment costs'!$D$56:$R$656,15,0)</f>
        <v>6.49</v>
      </c>
      <c r="F536" s="17">
        <f ca="1">INDEX('EE investment costs'!$D$56:$R$656,MATCH(X536,'EE investment costs'!$D$56:$D$656,0),MATCH($V$8,'EE investment costs'!$D$56:$R$56,0))</f>
        <v>1216.5101570073784</v>
      </c>
      <c r="I536" s="18">
        <v>1</v>
      </c>
      <c r="J536" s="18">
        <v>1</v>
      </c>
      <c r="K536" s="14">
        <f t="shared" ca="1" si="53"/>
        <v>0</v>
      </c>
      <c r="M536" s="19" t="str">
        <f t="shared" ca="1" si="51"/>
        <v>INDTDEFFMT-89</v>
      </c>
      <c r="N536" s="23" t="str">
        <f t="shared" ca="1" si="52"/>
        <v>Wholesale and retail Saving Tech-Heat Medium Temp. up to 150C 8.9y</v>
      </c>
      <c r="O536" s="23" t="s">
        <v>32</v>
      </c>
      <c r="P536" s="23" t="s">
        <v>33</v>
      </c>
      <c r="Q536" s="23"/>
      <c r="R536" s="23"/>
      <c r="S536" s="19" t="s">
        <v>34</v>
      </c>
      <c r="V536" s="16" t="str">
        <f t="shared" ca="1" si="54"/>
        <v>TD</v>
      </c>
      <c r="W536" s="14" t="str">
        <f t="shared" ca="1" si="54"/>
        <v>Wholesale and retail</v>
      </c>
      <c r="X536" s="3" t="str">
        <f>'EE investment costs'!D585</f>
        <v>MT-89</v>
      </c>
      <c r="Y536" s="3" t="str">
        <f>'EE investment costs'!E585</f>
        <v>Heat Medium Temp. up to 150C</v>
      </c>
      <c r="AC536" s="123">
        <f>'EE investment costs'!C585</f>
        <v>8.9</v>
      </c>
      <c r="AD536" s="22"/>
    </row>
    <row r="537" spans="2:30">
      <c r="B537" s="14" t="str">
        <f t="shared" ca="1" si="50"/>
        <v>INDTDEFFHT-89</v>
      </c>
      <c r="C537" s="15" t="str">
        <f t="shared" ca="1" si="49"/>
        <v>ITDHT</v>
      </c>
      <c r="D537" s="16">
        <f>'EE investment costs'!$F$15</f>
        <v>2016</v>
      </c>
      <c r="E537" s="14">
        <f>VLOOKUP(X537,'EE investment costs'!$D$56:$R$656,15,0)</f>
        <v>5.1920000000000002</v>
      </c>
      <c r="F537" s="17">
        <f ca="1">INDEX('EE investment costs'!$D$56:$R$656,MATCH(X537,'EE investment costs'!$D$56:$D$656,0),MATCH($V$8,'EE investment costs'!$D$56:$R$56,0))</f>
        <v>788.65038512055708</v>
      </c>
      <c r="I537" s="18">
        <v>1</v>
      </c>
      <c r="J537" s="18">
        <v>1</v>
      </c>
      <c r="K537" s="14">
        <f t="shared" ca="1" si="53"/>
        <v>5</v>
      </c>
      <c r="M537" s="19" t="str">
        <f t="shared" ca="1" si="51"/>
        <v>INDTDEFFHT-89</v>
      </c>
      <c r="N537" s="23" t="str">
        <f t="shared" ca="1" si="52"/>
        <v>Wholesale and retail Saving Tech-Heat High Temp. over 150C 8.9y</v>
      </c>
      <c r="O537" s="23" t="s">
        <v>32</v>
      </c>
      <c r="P537" s="23" t="s">
        <v>33</v>
      </c>
      <c r="Q537" s="23"/>
      <c r="R537" s="23"/>
      <c r="S537" s="19" t="s">
        <v>34</v>
      </c>
      <c r="V537" s="16" t="str">
        <f t="shared" ca="1" si="54"/>
        <v>TD</v>
      </c>
      <c r="W537" s="14" t="str">
        <f t="shared" ca="1" si="54"/>
        <v>Wholesale and retail</v>
      </c>
      <c r="X537" s="3" t="str">
        <f>'EE investment costs'!D586</f>
        <v>HT-89</v>
      </c>
      <c r="Y537" s="3" t="str">
        <f>'EE investment costs'!E586</f>
        <v>Heat High Temp. over 150C</v>
      </c>
      <c r="AC537" s="123">
        <f>'EE investment costs'!C586</f>
        <v>8.9</v>
      </c>
      <c r="AD537" s="22"/>
    </row>
    <row r="538" spans="2:30">
      <c r="B538" s="14" t="str">
        <f t="shared" ca="1" si="50"/>
        <v>INDTDEFFRH-89</v>
      </c>
      <c r="C538" s="15" t="str">
        <f t="shared" ca="1" si="49"/>
        <v>ITDRH</v>
      </c>
      <c r="D538" s="16">
        <f>'EE investment costs'!$F$15</f>
        <v>2016</v>
      </c>
      <c r="E538" s="14">
        <f>VLOOKUP(X538,'EE investment costs'!$D$56:$R$656,15,0)</f>
        <v>16.914666666666669</v>
      </c>
      <c r="F538" s="17">
        <f ca="1">INDEX('EE investment costs'!$D$56:$R$656,MATCH(X538,'EE investment costs'!$D$56:$D$656,0),MATCH($V$8,'EE investment costs'!$D$56:$R$56,0))</f>
        <v>1999.7728339339135</v>
      </c>
      <c r="I538" s="18">
        <v>1</v>
      </c>
      <c r="J538" s="18">
        <v>1</v>
      </c>
      <c r="K538" s="14">
        <f t="shared" ca="1" si="53"/>
        <v>0</v>
      </c>
      <c r="M538" s="19" t="str">
        <f t="shared" ca="1" si="51"/>
        <v>INDTDEFFRH-89</v>
      </c>
      <c r="N538" s="23" t="str">
        <f t="shared" ca="1" si="52"/>
        <v>Wholesale and retail Saving Tech-Heat Room Heat 8.9y</v>
      </c>
      <c r="O538" s="23" t="s">
        <v>32</v>
      </c>
      <c r="P538" s="23" t="s">
        <v>33</v>
      </c>
      <c r="Q538" s="23"/>
      <c r="R538" s="23"/>
      <c r="S538" s="19" t="s">
        <v>34</v>
      </c>
      <c r="V538" s="16" t="str">
        <f t="shared" ca="1" si="54"/>
        <v>TD</v>
      </c>
      <c r="W538" s="14" t="str">
        <f t="shared" ca="1" si="54"/>
        <v>Wholesale and retail</v>
      </c>
      <c r="X538" s="3" t="str">
        <f>'EE investment costs'!D587</f>
        <v>RH-89</v>
      </c>
      <c r="Y538" s="3" t="str">
        <f>'EE investment costs'!E587</f>
        <v>Heat Room Heat</v>
      </c>
      <c r="AC538" s="123">
        <f>'EE investment costs'!C587</f>
        <v>8.9</v>
      </c>
      <c r="AD538" s="22"/>
    </row>
    <row r="539" spans="2:30">
      <c r="B539" s="14" t="str">
        <f t="shared" ca="1" si="50"/>
        <v>INDTDEFFLA-89</v>
      </c>
      <c r="C539" s="15" t="str">
        <f t="shared" ca="1" si="49"/>
        <v>ITDLA</v>
      </c>
      <c r="D539" s="16">
        <f>'EE investment costs'!$F$15</f>
        <v>2016</v>
      </c>
      <c r="E539" s="14">
        <f>VLOOKUP(X539,'EE investment costs'!$D$56:$R$656,15,0)</f>
        <v>4.5486333333333331</v>
      </c>
      <c r="F539" s="17">
        <f ca="1">INDEX('EE investment costs'!$D$56:$R$656,MATCH(X539,'EE investment costs'!$D$56:$D$656,0),MATCH($V$8,'EE investment costs'!$D$56:$R$56,0))</f>
        <v>2324.1665991557402</v>
      </c>
      <c r="I539" s="18">
        <v>1</v>
      </c>
      <c r="J539" s="18">
        <v>1</v>
      </c>
      <c r="K539" s="14">
        <f t="shared" ca="1" si="53"/>
        <v>0</v>
      </c>
      <c r="M539" s="19" t="str">
        <f t="shared" ca="1" si="51"/>
        <v>INDTDEFFLA-89</v>
      </c>
      <c r="N539" s="23" t="str">
        <f t="shared" ca="1" si="52"/>
        <v>Wholesale and retail Saving Tech-Light 8.9y</v>
      </c>
      <c r="O539" s="23" t="s">
        <v>32</v>
      </c>
      <c r="P539" s="23" t="s">
        <v>33</v>
      </c>
      <c r="Q539" s="23"/>
      <c r="R539" s="23"/>
      <c r="S539" s="19" t="s">
        <v>34</v>
      </c>
      <c r="V539" s="16" t="str">
        <f t="shared" ca="1" si="54"/>
        <v>TD</v>
      </c>
      <c r="W539" s="14" t="str">
        <f t="shared" ca="1" si="54"/>
        <v>Wholesale and retail</v>
      </c>
      <c r="X539" s="3" t="str">
        <f>'EE investment costs'!D588</f>
        <v>LA-89</v>
      </c>
      <c r="Y539" s="3" t="str">
        <f>'EE investment costs'!E588</f>
        <v>Light</v>
      </c>
      <c r="AC539" s="123">
        <f>'EE investment costs'!C588</f>
        <v>8.9</v>
      </c>
      <c r="AD539" s="22"/>
    </row>
    <row r="540" spans="2:30">
      <c r="B540" s="14" t="str">
        <f t="shared" ca="1" si="50"/>
        <v>INDTDEFFEM-89</v>
      </c>
      <c r="C540" s="15" t="str">
        <f t="shared" ca="1" si="49"/>
        <v>ITDEM</v>
      </c>
      <c r="D540" s="16">
        <f>'EE investment costs'!$F$15</f>
        <v>2016</v>
      </c>
      <c r="E540" s="14">
        <f>VLOOKUP(X540,'EE investment costs'!$D$56:$R$656,15,0)</f>
        <v>4.776065</v>
      </c>
      <c r="F540" s="17">
        <f ca="1">INDEX('EE investment costs'!$D$56:$R$656,MATCH(X540,'EE investment costs'!$D$56:$D$656,0),MATCH($V$8,'EE investment costs'!$D$56:$R$56,0))</f>
        <v>2891.2360115564261</v>
      </c>
      <c r="I540" s="18">
        <v>1</v>
      </c>
      <c r="J540" s="18">
        <v>1</v>
      </c>
      <c r="K540" s="14">
        <f t="shared" ca="1" si="53"/>
        <v>0</v>
      </c>
      <c r="M540" s="19" t="str">
        <f t="shared" ca="1" si="51"/>
        <v>INDTDEFFEM-89</v>
      </c>
      <c r="N540" s="23" t="str">
        <f t="shared" ca="1" si="52"/>
        <v>Wholesale and retail Saving Tech-Electric Motors 8.9y</v>
      </c>
      <c r="O540" s="23" t="s">
        <v>32</v>
      </c>
      <c r="P540" s="23" t="s">
        <v>33</v>
      </c>
      <c r="Q540" s="23"/>
      <c r="R540" s="23"/>
      <c r="S540" s="19" t="s">
        <v>34</v>
      </c>
      <c r="V540" s="16" t="str">
        <f t="shared" ca="1" si="54"/>
        <v>TD</v>
      </c>
      <c r="W540" s="14" t="str">
        <f t="shared" ca="1" si="54"/>
        <v>Wholesale and retail</v>
      </c>
      <c r="X540" s="3" t="str">
        <f>'EE investment costs'!D589</f>
        <v>EM-89</v>
      </c>
      <c r="Y540" s="3" t="str">
        <f>'EE investment costs'!E589</f>
        <v>Electric Motors</v>
      </c>
      <c r="AC540" s="123">
        <f>'EE investment costs'!C589</f>
        <v>8.9</v>
      </c>
      <c r="AD540" s="22"/>
    </row>
    <row r="541" spans="2:30">
      <c r="B541" s="14" t="str">
        <f t="shared" ca="1" si="50"/>
        <v>INDTDEFFTF-89</v>
      </c>
      <c r="C541" s="15" t="str">
        <f t="shared" ca="1" si="49"/>
        <v>ITDTF</v>
      </c>
      <c r="D541" s="16">
        <f>'EE investment costs'!$F$15</f>
        <v>2016</v>
      </c>
      <c r="E541" s="14">
        <f>VLOOKUP(X541,'EE investment costs'!$D$56:$R$656,15,0)</f>
        <v>19.083333333333336</v>
      </c>
      <c r="F541" s="17">
        <f ca="1">INDEX('EE investment costs'!$D$56:$R$656,MATCH(X541,'EE investment costs'!$D$56:$D$656,0),MATCH($V$8,'EE investment costs'!$D$56:$R$56,0))</f>
        <v>1307.7401962165434</v>
      </c>
      <c r="I541" s="18">
        <v>1</v>
      </c>
      <c r="J541" s="18">
        <v>1</v>
      </c>
      <c r="K541" s="14">
        <f t="shared" ca="1" si="53"/>
        <v>0</v>
      </c>
      <c r="M541" s="19" t="str">
        <f t="shared" ca="1" si="51"/>
        <v>INDTDEFFTF-89</v>
      </c>
      <c r="N541" s="23" t="str">
        <f t="shared" ca="1" si="52"/>
        <v>Wholesale and retail Saving Tech-Haulage Tractors, Trucks, Fishing boats 8.9y</v>
      </c>
      <c r="O541" s="23" t="s">
        <v>32</v>
      </c>
      <c r="P541" s="23" t="s">
        <v>33</v>
      </c>
      <c r="Q541" s="23"/>
      <c r="R541" s="23"/>
      <c r="S541" s="19" t="s">
        <v>34</v>
      </c>
      <c r="V541" s="16" t="str">
        <f t="shared" ca="1" si="54"/>
        <v>TD</v>
      </c>
      <c r="W541" s="14" t="str">
        <f t="shared" ca="1" si="54"/>
        <v>Wholesale and retail</v>
      </c>
      <c r="X541" s="3" t="str">
        <f>'EE investment costs'!D590</f>
        <v>TF-89</v>
      </c>
      <c r="Y541" s="3" t="str">
        <f>'EE investment costs'!E590</f>
        <v>Haulage Tractors, Trucks, Fishing boats</v>
      </c>
      <c r="AC541" s="123">
        <f>'EE investment costs'!C590</f>
        <v>8.9</v>
      </c>
      <c r="AD541" s="22"/>
    </row>
    <row r="542" spans="2:30">
      <c r="B542" s="14" t="str">
        <f t="shared" ca="1" si="50"/>
        <v>INDTDEFFMT-90</v>
      </c>
      <c r="C542" s="15" t="str">
        <f t="shared" ca="1" si="49"/>
        <v>ITDMT</v>
      </c>
      <c r="D542" s="16">
        <f>'EE investment costs'!$F$15</f>
        <v>2016</v>
      </c>
      <c r="E542" s="14">
        <f>VLOOKUP(X542,'EE investment costs'!$D$56:$R$656,15,0)</f>
        <v>6.5</v>
      </c>
      <c r="F542" s="17">
        <f ca="1">INDEX('EE investment costs'!$D$56:$R$656,MATCH(X542,'EE investment costs'!$D$56:$D$656,0),MATCH($V$8,'EE investment costs'!$D$56:$R$56,0))</f>
        <v>1228.8015435312157</v>
      </c>
      <c r="I542" s="18">
        <v>1</v>
      </c>
      <c r="J542" s="18">
        <v>1</v>
      </c>
      <c r="K542" s="14">
        <f t="shared" ca="1" si="53"/>
        <v>0</v>
      </c>
      <c r="M542" s="19" t="str">
        <f t="shared" ca="1" si="51"/>
        <v>INDTDEFFMT-90</v>
      </c>
      <c r="N542" s="23" t="str">
        <f t="shared" ca="1" si="52"/>
        <v>Wholesale and retail Saving Tech-Heat Medium Temp. up to 150C 9y</v>
      </c>
      <c r="O542" s="23" t="s">
        <v>32</v>
      </c>
      <c r="P542" s="23" t="s">
        <v>33</v>
      </c>
      <c r="Q542" s="23"/>
      <c r="R542" s="23"/>
      <c r="S542" s="19" t="s">
        <v>34</v>
      </c>
      <c r="V542" s="16" t="str">
        <f t="shared" ca="1" si="54"/>
        <v>TD</v>
      </c>
      <c r="W542" s="14" t="str">
        <f t="shared" ca="1" si="54"/>
        <v>Wholesale and retail</v>
      </c>
      <c r="X542" s="3" t="str">
        <f>'EE investment costs'!D591</f>
        <v>MT-90</v>
      </c>
      <c r="Y542" s="3" t="str">
        <f>'EE investment costs'!E591</f>
        <v>Heat Medium Temp. up to 150C</v>
      </c>
      <c r="AC542" s="123">
        <f>'EE investment costs'!C591</f>
        <v>9</v>
      </c>
      <c r="AD542" s="22"/>
    </row>
    <row r="543" spans="2:30">
      <c r="B543" s="14" t="str">
        <f t="shared" ca="1" si="50"/>
        <v>INDTDEFFHT-90</v>
      </c>
      <c r="C543" s="15" t="str">
        <f t="shared" ca="1" si="49"/>
        <v>ITDHT</v>
      </c>
      <c r="D543" s="16">
        <f>'EE investment costs'!$F$15</f>
        <v>2016</v>
      </c>
      <c r="E543" s="14">
        <f>VLOOKUP(X543,'EE investment costs'!$D$56:$R$656,15,0)</f>
        <v>5.2</v>
      </c>
      <c r="F543" s="17">
        <f ca="1">INDEX('EE investment costs'!$D$56:$R$656,MATCH(X543,'EE investment costs'!$D$56:$D$656,0),MATCH($V$8,'EE investment costs'!$D$56:$R$56,0))</f>
        <v>795.03474614120034</v>
      </c>
      <c r="I543" s="18">
        <v>1</v>
      </c>
      <c r="J543" s="18">
        <v>1</v>
      </c>
      <c r="K543" s="14">
        <f t="shared" ca="1" si="53"/>
        <v>5</v>
      </c>
      <c r="M543" s="19" t="str">
        <f t="shared" ca="1" si="51"/>
        <v>INDTDEFFHT-90</v>
      </c>
      <c r="N543" s="23" t="str">
        <f t="shared" ca="1" si="52"/>
        <v>Wholesale and retail Saving Tech-Heat High Temp. over 150C 9y</v>
      </c>
      <c r="O543" s="23" t="s">
        <v>32</v>
      </c>
      <c r="P543" s="23" t="s">
        <v>33</v>
      </c>
      <c r="Q543" s="23"/>
      <c r="R543" s="23"/>
      <c r="S543" s="19" t="s">
        <v>34</v>
      </c>
      <c r="V543" s="16" t="str">
        <f t="shared" ca="1" si="54"/>
        <v>TD</v>
      </c>
      <c r="W543" s="14" t="str">
        <f t="shared" ca="1" si="54"/>
        <v>Wholesale and retail</v>
      </c>
      <c r="X543" s="3" t="str">
        <f>'EE investment costs'!D592</f>
        <v>HT-90</v>
      </c>
      <c r="Y543" s="3" t="str">
        <f>'EE investment costs'!E592</f>
        <v>Heat High Temp. over 150C</v>
      </c>
      <c r="AC543" s="123">
        <f>'EE investment costs'!C592</f>
        <v>9</v>
      </c>
      <c r="AD543" s="22"/>
    </row>
    <row r="544" spans="2:30">
      <c r="B544" s="14" t="str">
        <f t="shared" ca="1" si="50"/>
        <v>INDTDEFFRH-90</v>
      </c>
      <c r="C544" s="15" t="str">
        <f t="shared" ca="1" si="49"/>
        <v>ITDRH</v>
      </c>
      <c r="D544" s="16">
        <f>'EE investment costs'!$F$15</f>
        <v>2016</v>
      </c>
      <c r="E544" s="14">
        <f>VLOOKUP(X544,'EE investment costs'!$D$56:$R$656,15,0)</f>
        <v>16.933333333333337</v>
      </c>
      <c r="F544" s="17">
        <f ca="1">INDEX('EE investment costs'!$D$56:$R$656,MATCH(X544,'EE investment costs'!$D$56:$D$656,0),MATCH($V$8,'EE investment costs'!$D$56:$R$56,0))</f>
        <v>2036.8056641919486</v>
      </c>
      <c r="I544" s="18">
        <v>1</v>
      </c>
      <c r="J544" s="18">
        <v>1</v>
      </c>
      <c r="K544" s="14">
        <f t="shared" ca="1" si="53"/>
        <v>0</v>
      </c>
      <c r="M544" s="19" t="str">
        <f t="shared" ca="1" si="51"/>
        <v>INDTDEFFRH-90</v>
      </c>
      <c r="N544" s="23" t="str">
        <f t="shared" ca="1" si="52"/>
        <v>Wholesale and retail Saving Tech-Heat Room Heat 9y</v>
      </c>
      <c r="O544" s="23" t="s">
        <v>32</v>
      </c>
      <c r="P544" s="23" t="s">
        <v>33</v>
      </c>
      <c r="Q544" s="23"/>
      <c r="R544" s="23"/>
      <c r="S544" s="19" t="s">
        <v>34</v>
      </c>
      <c r="V544" s="16" t="str">
        <f t="shared" ca="1" si="54"/>
        <v>TD</v>
      </c>
      <c r="W544" s="14" t="str">
        <f t="shared" ca="1" si="54"/>
        <v>Wholesale and retail</v>
      </c>
      <c r="X544" s="3" t="str">
        <f>'EE investment costs'!D593</f>
        <v>RH-90</v>
      </c>
      <c r="Y544" s="3" t="str">
        <f>'EE investment costs'!E593</f>
        <v>Heat Room Heat</v>
      </c>
      <c r="AC544" s="123">
        <f>'EE investment costs'!C593</f>
        <v>9</v>
      </c>
      <c r="AD544" s="22"/>
    </row>
    <row r="545" spans="2:30">
      <c r="B545" s="14" t="str">
        <f t="shared" ca="1" si="50"/>
        <v>INDTDEFFLA-90</v>
      </c>
      <c r="C545" s="15" t="str">
        <f t="shared" ca="1" si="49"/>
        <v>ITDLA</v>
      </c>
      <c r="D545" s="16">
        <f>'EE investment costs'!$F$15</f>
        <v>2016</v>
      </c>
      <c r="E545" s="14">
        <f>VLOOKUP(X545,'EE investment costs'!$D$56:$R$656,15,0)</f>
        <v>4.5616666666666674</v>
      </c>
      <c r="F545" s="17">
        <f ca="1">INDEX('EE investment costs'!$D$56:$R$656,MATCH(X545,'EE investment costs'!$D$56:$D$656,0),MATCH($V$8,'EE investment costs'!$D$56:$R$56,0))</f>
        <v>2339.544632652352</v>
      </c>
      <c r="I545" s="18">
        <v>1</v>
      </c>
      <c r="J545" s="18">
        <v>1</v>
      </c>
      <c r="K545" s="14">
        <f t="shared" ca="1" si="53"/>
        <v>0</v>
      </c>
      <c r="M545" s="19" t="str">
        <f t="shared" ca="1" si="51"/>
        <v>INDTDEFFLA-90</v>
      </c>
      <c r="N545" s="23" t="str">
        <f t="shared" ca="1" si="52"/>
        <v>Wholesale and retail Saving Tech-Light 9y</v>
      </c>
      <c r="O545" s="23" t="s">
        <v>32</v>
      </c>
      <c r="P545" s="23" t="s">
        <v>33</v>
      </c>
      <c r="Q545" s="23"/>
      <c r="R545" s="23"/>
      <c r="S545" s="19" t="s">
        <v>34</v>
      </c>
      <c r="V545" s="16" t="str">
        <f t="shared" ca="1" si="54"/>
        <v>TD</v>
      </c>
      <c r="W545" s="14" t="str">
        <f t="shared" ca="1" si="54"/>
        <v>Wholesale and retail</v>
      </c>
      <c r="X545" s="3" t="str">
        <f>'EE investment costs'!D594</f>
        <v>LA-90</v>
      </c>
      <c r="Y545" s="3" t="str">
        <f>'EE investment costs'!E594</f>
        <v>Light</v>
      </c>
      <c r="AC545" s="123">
        <f>'EE investment costs'!C594</f>
        <v>9</v>
      </c>
      <c r="AD545" s="22"/>
    </row>
    <row r="546" spans="2:30">
      <c r="B546" s="14" t="str">
        <f t="shared" ca="1" si="50"/>
        <v>INDTDEFFEM-90</v>
      </c>
      <c r="C546" s="15" t="str">
        <f t="shared" ca="1" si="49"/>
        <v>ITDEM</v>
      </c>
      <c r="D546" s="16">
        <f>'EE investment costs'!$F$15</f>
        <v>2016</v>
      </c>
      <c r="E546" s="14">
        <f>VLOOKUP(X546,'EE investment costs'!$D$56:$R$656,15,0)</f>
        <v>4.7897499999999997</v>
      </c>
      <c r="F546" s="17">
        <f ca="1">INDEX('EE investment costs'!$D$56:$R$656,MATCH(X546,'EE investment costs'!$D$56:$D$656,0),MATCH($V$8,'EE investment costs'!$D$56:$R$56,0))</f>
        <v>2918.9227481753446</v>
      </c>
      <c r="I546" s="18">
        <v>1</v>
      </c>
      <c r="J546" s="18">
        <v>1</v>
      </c>
      <c r="K546" s="14">
        <f t="shared" ca="1" si="53"/>
        <v>0</v>
      </c>
      <c r="M546" s="19" t="str">
        <f t="shared" ca="1" si="51"/>
        <v>INDTDEFFEM-90</v>
      </c>
      <c r="N546" s="23" t="str">
        <f t="shared" ca="1" si="52"/>
        <v>Wholesale and retail Saving Tech-Electric Motors 9y</v>
      </c>
      <c r="O546" s="23" t="s">
        <v>32</v>
      </c>
      <c r="P546" s="23" t="s">
        <v>33</v>
      </c>
      <c r="Q546" s="23"/>
      <c r="R546" s="23"/>
      <c r="S546" s="19" t="s">
        <v>34</v>
      </c>
      <c r="V546" s="16" t="str">
        <f t="shared" ca="1" si="54"/>
        <v>TD</v>
      </c>
      <c r="W546" s="14" t="str">
        <f t="shared" ca="1" si="54"/>
        <v>Wholesale and retail</v>
      </c>
      <c r="X546" s="3" t="str">
        <f>'EE investment costs'!D595</f>
        <v>EM-90</v>
      </c>
      <c r="Y546" s="3" t="str">
        <f>'EE investment costs'!E595</f>
        <v>Electric Motors</v>
      </c>
      <c r="AC546" s="123">
        <f>'EE investment costs'!C595</f>
        <v>9</v>
      </c>
      <c r="AD546" s="22"/>
    </row>
    <row r="547" spans="2:30" ht="13.5" thickBot="1">
      <c r="B547" s="14" t="str">
        <f t="shared" ca="1" si="50"/>
        <v>INDTDEFFTF-90</v>
      </c>
      <c r="C547" s="15" t="str">
        <f t="shared" ca="1" si="49"/>
        <v>ITDTF</v>
      </c>
      <c r="D547" s="16">
        <f>'EE investment costs'!$F$15</f>
        <v>2016</v>
      </c>
      <c r="E547" s="14">
        <f>VLOOKUP(X547,'EE investment costs'!$D$56:$R$656,15,0)</f>
        <v>19.166666666666668</v>
      </c>
      <c r="F547" s="17">
        <f ca="1">INDEX('EE investment costs'!$D$56:$R$656,MATCH(X547,'EE investment costs'!$D$56:$D$656,0),MATCH($V$8,'EE investment costs'!$D$56:$R$56,0))</f>
        <v>1322.4339062863921</v>
      </c>
      <c r="I547" s="18">
        <v>1</v>
      </c>
      <c r="J547" s="18">
        <v>1</v>
      </c>
      <c r="K547" s="14">
        <f t="shared" ca="1" si="53"/>
        <v>0</v>
      </c>
      <c r="M547" s="24" t="str">
        <f t="shared" ca="1" si="51"/>
        <v>INDTDEFFTF-90</v>
      </c>
      <c r="N547" s="25" t="str">
        <f t="shared" ca="1" si="52"/>
        <v>Wholesale and retail Saving Tech-Haulage Tractors, Trucks, Fishing boats 9y</v>
      </c>
      <c r="O547" s="25" t="s">
        <v>32</v>
      </c>
      <c r="P547" s="25" t="s">
        <v>33</v>
      </c>
      <c r="Q547" s="25"/>
      <c r="R547" s="25"/>
      <c r="S547" s="24" t="s">
        <v>34</v>
      </c>
      <c r="V547" s="16" t="str">
        <f t="shared" ca="1" si="54"/>
        <v>TD</v>
      </c>
      <c r="W547" s="14" t="str">
        <f t="shared" ca="1" si="54"/>
        <v>Wholesale and retail</v>
      </c>
      <c r="X547" s="3" t="str">
        <f>'EE investment costs'!D596</f>
        <v>TF-90</v>
      </c>
      <c r="Y547" s="3" t="str">
        <f>'EE investment costs'!E596</f>
        <v>Haulage Tractors, Trucks, Fishing boats</v>
      </c>
      <c r="AC547" s="123">
        <f>'EE investment costs'!C596</f>
        <v>9</v>
      </c>
      <c r="AD547" s="22"/>
    </row>
    <row r="548" spans="2:30">
      <c r="B548" s="14" t="str">
        <f t="shared" ca="1" si="50"/>
        <v>INDTDEFFMT-91</v>
      </c>
      <c r="C548" s="15" t="str">
        <f ca="1">"I"&amp;MID(B548,4,1)&amp;"D"&amp;MID(B548,9,2)</f>
        <v>ITDMT</v>
      </c>
      <c r="D548" s="16">
        <f>'EE investment costs'!$F$15</f>
        <v>2016</v>
      </c>
      <c r="E548" s="14">
        <f>VLOOKUP(X548,'EE investment costs'!$D$56:$R$656,15,0)</f>
        <v>6.51</v>
      </c>
      <c r="F548" s="17">
        <f ca="1">INDEX('EE investment costs'!$D$56:$R$656,MATCH(X548,'EE investment costs'!$D$56:$D$656,0),MATCH($V$8,'EE investment costs'!$D$56:$R$56,0))</f>
        <v>1241.0929300550531</v>
      </c>
      <c r="I548" s="18">
        <v>1</v>
      </c>
      <c r="J548" s="18">
        <v>1</v>
      </c>
      <c r="K548" s="14">
        <f t="shared" ca="1" si="53"/>
        <v>0</v>
      </c>
      <c r="M548" s="20" t="str">
        <f t="shared" ca="1" si="51"/>
        <v>INDTDEFFMT-91</v>
      </c>
      <c r="N548" s="21" t="str">
        <f t="shared" ca="1" si="52"/>
        <v>Wholesale and retail Saving Tech-Heat Medium Temp. up to 150C 9.1y</v>
      </c>
      <c r="O548" s="21" t="s">
        <v>32</v>
      </c>
      <c r="P548" s="21" t="s">
        <v>33</v>
      </c>
      <c r="Q548" s="21"/>
      <c r="R548" s="21"/>
      <c r="S548" s="20" t="s">
        <v>34</v>
      </c>
      <c r="V548" s="16" t="str">
        <f t="shared" ca="1" si="54"/>
        <v>TD</v>
      </c>
      <c r="W548" s="14" t="str">
        <f t="shared" ca="1" si="54"/>
        <v>Wholesale and retail</v>
      </c>
      <c r="X548" s="3" t="str">
        <f>'EE investment costs'!D597</f>
        <v>MT-91</v>
      </c>
      <c r="Y548" s="3" t="str">
        <f>'EE investment costs'!E597</f>
        <v>Heat Medium Temp. up to 150C</v>
      </c>
      <c r="AC548" s="123">
        <f>'EE investment costs'!C597</f>
        <v>9.1</v>
      </c>
      <c r="AD548" s="22"/>
    </row>
    <row r="549" spans="2:30">
      <c r="B549" s="14" t="str">
        <f t="shared" ca="1" si="50"/>
        <v>INDTDEFFHT-91</v>
      </c>
      <c r="C549" s="15" t="str">
        <f t="shared" ref="C549:C607" ca="1" si="55">"I"&amp;MID(B549,4,1)&amp;"D"&amp;MID(B549,9,2)</f>
        <v>ITDHT</v>
      </c>
      <c r="D549" s="16">
        <f>'EE investment costs'!$F$15</f>
        <v>2016</v>
      </c>
      <c r="E549" s="14">
        <f>VLOOKUP(X549,'EE investment costs'!$D$56:$R$656,15,0)</f>
        <v>5.2080000000000002</v>
      </c>
      <c r="F549" s="17">
        <f ca="1">INDEX('EE investment costs'!$D$56:$R$656,MATCH(X549,'EE investment costs'!$D$56:$D$656,0),MATCH($V$8,'EE investment costs'!$D$56:$R$56,0))</f>
        <v>801.41910716184395</v>
      </c>
      <c r="I549" s="18">
        <v>1</v>
      </c>
      <c r="J549" s="18">
        <v>1</v>
      </c>
      <c r="K549" s="14">
        <f t="shared" ca="1" si="53"/>
        <v>4</v>
      </c>
      <c r="M549" s="19" t="str">
        <f t="shared" ca="1" si="51"/>
        <v>INDTDEFFHT-91</v>
      </c>
      <c r="N549" s="23" t="str">
        <f t="shared" ca="1" si="52"/>
        <v>Wholesale and retail Saving Tech-Heat High Temp. over 150C 9.1y</v>
      </c>
      <c r="O549" s="23" t="s">
        <v>32</v>
      </c>
      <c r="P549" s="23" t="s">
        <v>33</v>
      </c>
      <c r="Q549" s="23"/>
      <c r="R549" s="23"/>
      <c r="S549" s="19" t="s">
        <v>34</v>
      </c>
      <c r="V549" s="16" t="str">
        <f t="shared" ca="1" si="54"/>
        <v>TD</v>
      </c>
      <c r="W549" s="14" t="str">
        <f t="shared" ca="1" si="54"/>
        <v>Wholesale and retail</v>
      </c>
      <c r="X549" s="3" t="str">
        <f>'EE investment costs'!D598</f>
        <v>HT-91</v>
      </c>
      <c r="Y549" s="3" t="str">
        <f>'EE investment costs'!E598</f>
        <v>Heat High Temp. over 150C</v>
      </c>
      <c r="AC549" s="123">
        <f>'EE investment costs'!C598</f>
        <v>9.1</v>
      </c>
      <c r="AD549" s="22"/>
    </row>
    <row r="550" spans="2:30">
      <c r="B550" s="14" t="str">
        <f t="shared" ca="1" si="50"/>
        <v>INDTDEFFRH-91</v>
      </c>
      <c r="C550" s="15" t="str">
        <f t="shared" ca="1" si="55"/>
        <v>ITDRH</v>
      </c>
      <c r="D550" s="16">
        <f>'EE investment costs'!$F$15</f>
        <v>2016</v>
      </c>
      <c r="E550" s="14">
        <f>VLOOKUP(X550,'EE investment costs'!$D$56:$R$656,15,0)</f>
        <v>16.952000000000002</v>
      </c>
      <c r="F550" s="17">
        <f ca="1">INDEX('EE investment costs'!$D$56:$R$656,MATCH(X550,'EE investment costs'!$D$56:$D$656,0),MATCH($V$8,'EE investment costs'!$D$56:$R$56,0))</f>
        <v>2073.838494449984</v>
      </c>
      <c r="I550" s="18">
        <v>1</v>
      </c>
      <c r="J550" s="18">
        <v>1</v>
      </c>
      <c r="K550" s="14">
        <f t="shared" ca="1" si="53"/>
        <v>0</v>
      </c>
      <c r="M550" s="19" t="str">
        <f t="shared" ca="1" si="51"/>
        <v>INDTDEFFRH-91</v>
      </c>
      <c r="N550" s="23" t="str">
        <f t="shared" ca="1" si="52"/>
        <v>Wholesale and retail Saving Tech-Heat Room Heat 9.1y</v>
      </c>
      <c r="O550" s="23" t="s">
        <v>32</v>
      </c>
      <c r="P550" s="23" t="s">
        <v>33</v>
      </c>
      <c r="Q550" s="23"/>
      <c r="R550" s="23"/>
      <c r="S550" s="19" t="s">
        <v>34</v>
      </c>
      <c r="V550" s="16" t="str">
        <f t="shared" ca="1" si="54"/>
        <v>TD</v>
      </c>
      <c r="W550" s="14" t="str">
        <f t="shared" ca="1" si="54"/>
        <v>Wholesale and retail</v>
      </c>
      <c r="X550" s="3" t="str">
        <f>'EE investment costs'!D599</f>
        <v>RH-91</v>
      </c>
      <c r="Y550" s="3" t="str">
        <f>'EE investment costs'!E599</f>
        <v>Heat Room Heat</v>
      </c>
      <c r="AC550" s="123">
        <f>'EE investment costs'!C599</f>
        <v>9.1</v>
      </c>
      <c r="AD550" s="22"/>
    </row>
    <row r="551" spans="2:30">
      <c r="B551" s="14" t="str">
        <f t="shared" ca="1" si="50"/>
        <v>INDTDEFFLA-91</v>
      </c>
      <c r="C551" s="15" t="str">
        <f t="shared" ca="1" si="55"/>
        <v>ITDLA</v>
      </c>
      <c r="D551" s="16">
        <f>'EE investment costs'!$F$15</f>
        <v>2016</v>
      </c>
      <c r="E551" s="14">
        <f>VLOOKUP(X551,'EE investment costs'!$D$56:$R$656,15,0)</f>
        <v>4.5747</v>
      </c>
      <c r="F551" s="17">
        <f ca="1">INDEX('EE investment costs'!$D$56:$R$656,MATCH(X551,'EE investment costs'!$D$56:$D$656,0),MATCH($V$8,'EE investment costs'!$D$56:$R$56,0))</f>
        <v>2354.9226661489643</v>
      </c>
      <c r="I551" s="18">
        <v>1</v>
      </c>
      <c r="J551" s="18">
        <v>1</v>
      </c>
      <c r="K551" s="14">
        <f t="shared" ca="1" si="53"/>
        <v>0</v>
      </c>
      <c r="M551" s="19" t="str">
        <f t="shared" ca="1" si="51"/>
        <v>INDTDEFFLA-91</v>
      </c>
      <c r="N551" s="23" t="str">
        <f t="shared" ca="1" si="52"/>
        <v>Wholesale and retail Saving Tech-Light 9.1y</v>
      </c>
      <c r="O551" s="23" t="s">
        <v>32</v>
      </c>
      <c r="P551" s="23" t="s">
        <v>33</v>
      </c>
      <c r="Q551" s="23"/>
      <c r="R551" s="23"/>
      <c r="S551" s="19" t="s">
        <v>34</v>
      </c>
      <c r="V551" s="16" t="str">
        <f t="shared" ca="1" si="54"/>
        <v>TD</v>
      </c>
      <c r="W551" s="14" t="str">
        <f t="shared" ca="1" si="54"/>
        <v>Wholesale and retail</v>
      </c>
      <c r="X551" s="3" t="str">
        <f>'EE investment costs'!D600</f>
        <v>LA-91</v>
      </c>
      <c r="Y551" s="3" t="str">
        <f>'EE investment costs'!E600</f>
        <v>Light</v>
      </c>
      <c r="AC551" s="123">
        <f>'EE investment costs'!C600</f>
        <v>9.1</v>
      </c>
      <c r="AD551" s="22"/>
    </row>
    <row r="552" spans="2:30">
      <c r="B552" s="14" t="str">
        <f t="shared" ca="1" si="50"/>
        <v>INDTDEFFEM-91</v>
      </c>
      <c r="C552" s="15" t="str">
        <f t="shared" ca="1" si="55"/>
        <v>ITDEM</v>
      </c>
      <c r="D552" s="16">
        <f>'EE investment costs'!$F$15</f>
        <v>2016</v>
      </c>
      <c r="E552" s="14">
        <f>VLOOKUP(X552,'EE investment costs'!$D$56:$R$656,15,0)</f>
        <v>4.8034349999999995</v>
      </c>
      <c r="F552" s="17">
        <f ca="1">INDEX('EE investment costs'!$D$56:$R$656,MATCH(X552,'EE investment costs'!$D$56:$D$656,0),MATCH($V$8,'EE investment costs'!$D$56:$R$56,0))</f>
        <v>2946.6094847942636</v>
      </c>
      <c r="I552" s="18">
        <v>1</v>
      </c>
      <c r="J552" s="18">
        <v>1</v>
      </c>
      <c r="K552" s="14">
        <f t="shared" ca="1" si="53"/>
        <v>0</v>
      </c>
      <c r="M552" s="19" t="str">
        <f t="shared" ca="1" si="51"/>
        <v>INDTDEFFEM-91</v>
      </c>
      <c r="N552" s="23" t="str">
        <f t="shared" ca="1" si="52"/>
        <v>Wholesale and retail Saving Tech-Electric Motors 9.1y</v>
      </c>
      <c r="O552" s="23" t="s">
        <v>32</v>
      </c>
      <c r="P552" s="23" t="s">
        <v>33</v>
      </c>
      <c r="Q552" s="23"/>
      <c r="R552" s="23"/>
      <c r="S552" s="19" t="s">
        <v>34</v>
      </c>
      <c r="V552" s="16" t="str">
        <f t="shared" ca="1" si="54"/>
        <v>TD</v>
      </c>
      <c r="W552" s="14" t="str">
        <f t="shared" ca="1" si="54"/>
        <v>Wholesale and retail</v>
      </c>
      <c r="X552" s="3" t="str">
        <f>'EE investment costs'!D601</f>
        <v>EM-91</v>
      </c>
      <c r="Y552" s="3" t="str">
        <f>'EE investment costs'!E601</f>
        <v>Electric Motors</v>
      </c>
      <c r="AC552" s="123">
        <f>'EE investment costs'!C601</f>
        <v>9.1</v>
      </c>
      <c r="AD552" s="22"/>
    </row>
    <row r="553" spans="2:30">
      <c r="B553" s="14" t="str">
        <f t="shared" ca="1" si="50"/>
        <v>INDTDEFFTF-91</v>
      </c>
      <c r="C553" s="15" t="str">
        <f t="shared" ca="1" si="55"/>
        <v>ITDTF</v>
      </c>
      <c r="D553" s="16">
        <f>'EE investment costs'!$F$15</f>
        <v>2016</v>
      </c>
      <c r="E553" s="14">
        <f>VLOOKUP(X553,'EE investment costs'!$D$56:$R$656,15,0)</f>
        <v>19.25</v>
      </c>
      <c r="F553" s="17">
        <f ca="1">INDEX('EE investment costs'!$D$56:$R$656,MATCH(X553,'EE investment costs'!$D$56:$D$656,0),MATCH($V$8,'EE investment costs'!$D$56:$R$56,0))</f>
        <v>1337.1276163562409</v>
      </c>
      <c r="I553" s="18">
        <v>1</v>
      </c>
      <c r="J553" s="18">
        <v>1</v>
      </c>
      <c r="K553" s="14">
        <f t="shared" ca="1" si="53"/>
        <v>0</v>
      </c>
      <c r="M553" s="19" t="str">
        <f t="shared" ca="1" si="51"/>
        <v>INDTDEFFTF-91</v>
      </c>
      <c r="N553" s="23" t="str">
        <f t="shared" ca="1" si="52"/>
        <v>Wholesale and retail Saving Tech-Haulage Tractors, Trucks, Fishing boats 9.1y</v>
      </c>
      <c r="O553" s="23" t="s">
        <v>32</v>
      </c>
      <c r="P553" s="23" t="s">
        <v>33</v>
      </c>
      <c r="Q553" s="23"/>
      <c r="R553" s="23"/>
      <c r="S553" s="19" t="s">
        <v>34</v>
      </c>
      <c r="V553" s="16" t="str">
        <f t="shared" ca="1" si="54"/>
        <v>TD</v>
      </c>
      <c r="W553" s="14" t="str">
        <f t="shared" ca="1" si="54"/>
        <v>Wholesale and retail</v>
      </c>
      <c r="X553" s="3" t="str">
        <f>'EE investment costs'!D602</f>
        <v>TF-91</v>
      </c>
      <c r="Y553" s="3" t="str">
        <f>'EE investment costs'!E602</f>
        <v>Haulage Tractors, Trucks, Fishing boats</v>
      </c>
      <c r="AC553" s="123">
        <f>'EE investment costs'!C602</f>
        <v>9.1</v>
      </c>
      <c r="AD553" s="22"/>
    </row>
    <row r="554" spans="2:30">
      <c r="B554" s="14" t="str">
        <f t="shared" ca="1" si="50"/>
        <v>INDTDEFFMT-92</v>
      </c>
      <c r="C554" s="15" t="str">
        <f t="shared" ca="1" si="55"/>
        <v>ITDMT</v>
      </c>
      <c r="D554" s="16">
        <f>'EE investment costs'!$F$15</f>
        <v>2016</v>
      </c>
      <c r="E554" s="14">
        <f>VLOOKUP(X554,'EE investment costs'!$D$56:$R$656,15,0)</f>
        <v>6.5200000000000005</v>
      </c>
      <c r="F554" s="17">
        <f ca="1">INDEX('EE investment costs'!$D$56:$R$656,MATCH(X554,'EE investment costs'!$D$56:$D$656,0),MATCH($V$8,'EE investment costs'!$D$56:$R$56,0))</f>
        <v>1253.3843165788905</v>
      </c>
      <c r="I554" s="18">
        <v>1</v>
      </c>
      <c r="J554" s="18">
        <v>1</v>
      </c>
      <c r="K554" s="14">
        <f t="shared" ca="1" si="53"/>
        <v>0</v>
      </c>
      <c r="M554" s="19" t="str">
        <f t="shared" ca="1" si="51"/>
        <v>INDTDEFFMT-92</v>
      </c>
      <c r="N554" s="23" t="str">
        <f t="shared" ca="1" si="52"/>
        <v>Wholesale and retail Saving Tech-Heat Medium Temp. up to 150C 9.2y</v>
      </c>
      <c r="O554" s="23" t="s">
        <v>32</v>
      </c>
      <c r="P554" s="23" t="s">
        <v>33</v>
      </c>
      <c r="Q554" s="23"/>
      <c r="R554" s="23"/>
      <c r="S554" s="19" t="s">
        <v>34</v>
      </c>
      <c r="V554" s="16" t="str">
        <f t="shared" ca="1" si="54"/>
        <v>TD</v>
      </c>
      <c r="W554" s="14" t="str">
        <f t="shared" ca="1" si="54"/>
        <v>Wholesale and retail</v>
      </c>
      <c r="X554" s="3" t="str">
        <f>'EE investment costs'!D603</f>
        <v>MT-92</v>
      </c>
      <c r="Y554" s="3" t="str">
        <f>'EE investment costs'!E603</f>
        <v>Heat Medium Temp. up to 150C</v>
      </c>
      <c r="AC554" s="123">
        <f>'EE investment costs'!C603</f>
        <v>9.1999999999999993</v>
      </c>
      <c r="AD554" s="22"/>
    </row>
    <row r="555" spans="2:30">
      <c r="B555" s="14" t="str">
        <f t="shared" ca="1" si="50"/>
        <v>INDTDEFFHT-92</v>
      </c>
      <c r="C555" s="15" t="str">
        <f t="shared" ca="1" si="55"/>
        <v>ITDHT</v>
      </c>
      <c r="D555" s="16">
        <f>'EE investment costs'!$F$15</f>
        <v>2016</v>
      </c>
      <c r="E555" s="14">
        <f>VLOOKUP(X555,'EE investment costs'!$D$56:$R$656,15,0)</f>
        <v>5.2160000000000002</v>
      </c>
      <c r="F555" s="17">
        <f ca="1">INDEX('EE investment costs'!$D$56:$R$656,MATCH(X555,'EE investment costs'!$D$56:$D$656,0),MATCH($V$8,'EE investment costs'!$D$56:$R$56,0))</f>
        <v>807.80346818248734</v>
      </c>
      <c r="I555" s="18">
        <v>1</v>
      </c>
      <c r="J555" s="18">
        <v>1</v>
      </c>
      <c r="K555" s="14">
        <f t="shared" ca="1" si="53"/>
        <v>4</v>
      </c>
      <c r="M555" s="19" t="str">
        <f t="shared" ca="1" si="51"/>
        <v>INDTDEFFHT-92</v>
      </c>
      <c r="N555" s="23" t="str">
        <f t="shared" ca="1" si="52"/>
        <v>Wholesale and retail Saving Tech-Heat High Temp. over 150C 9.2y</v>
      </c>
      <c r="O555" s="23" t="s">
        <v>32</v>
      </c>
      <c r="P555" s="23" t="s">
        <v>33</v>
      </c>
      <c r="Q555" s="23"/>
      <c r="R555" s="23"/>
      <c r="S555" s="19" t="s">
        <v>34</v>
      </c>
      <c r="V555" s="16" t="str">
        <f t="shared" ca="1" si="54"/>
        <v>TD</v>
      </c>
      <c r="W555" s="14" t="str">
        <f t="shared" ca="1" si="54"/>
        <v>Wholesale and retail</v>
      </c>
      <c r="X555" s="3" t="str">
        <f>'EE investment costs'!D604</f>
        <v>HT-92</v>
      </c>
      <c r="Y555" s="3" t="str">
        <f>'EE investment costs'!E604</f>
        <v>Heat High Temp. over 150C</v>
      </c>
      <c r="AC555" s="123">
        <f>'EE investment costs'!C604</f>
        <v>9.1999999999999993</v>
      </c>
      <c r="AD555" s="22"/>
    </row>
    <row r="556" spans="2:30">
      <c r="B556" s="14" t="str">
        <f t="shared" ca="1" si="50"/>
        <v>INDTDEFFRH-92</v>
      </c>
      <c r="C556" s="15" t="str">
        <f t="shared" ca="1" si="55"/>
        <v>ITDRH</v>
      </c>
      <c r="D556" s="16">
        <f>'EE investment costs'!$F$15</f>
        <v>2016</v>
      </c>
      <c r="E556" s="14">
        <f>VLOOKUP(X556,'EE investment costs'!$D$56:$R$656,15,0)</f>
        <v>16.97066666666667</v>
      </c>
      <c r="F556" s="17">
        <f ca="1">INDEX('EE investment costs'!$D$56:$R$656,MATCH(X556,'EE investment costs'!$D$56:$D$656,0),MATCH($V$8,'EE investment costs'!$D$56:$R$56,0))</f>
        <v>2110.8713247080191</v>
      </c>
      <c r="I556" s="18">
        <v>1</v>
      </c>
      <c r="J556" s="18">
        <v>1</v>
      </c>
      <c r="K556" s="14">
        <f t="shared" ca="1" si="53"/>
        <v>0</v>
      </c>
      <c r="M556" s="19" t="str">
        <f t="shared" ca="1" si="51"/>
        <v>INDTDEFFRH-92</v>
      </c>
      <c r="N556" s="23" t="str">
        <f t="shared" ca="1" si="52"/>
        <v>Wholesale and retail Saving Tech-Heat Room Heat 9.2y</v>
      </c>
      <c r="O556" s="23" t="s">
        <v>32</v>
      </c>
      <c r="P556" s="23" t="s">
        <v>33</v>
      </c>
      <c r="Q556" s="23"/>
      <c r="R556" s="23"/>
      <c r="S556" s="19" t="s">
        <v>34</v>
      </c>
      <c r="V556" s="16" t="str">
        <f t="shared" ca="1" si="54"/>
        <v>TD</v>
      </c>
      <c r="W556" s="14" t="str">
        <f t="shared" ca="1" si="54"/>
        <v>Wholesale and retail</v>
      </c>
      <c r="X556" s="3" t="str">
        <f>'EE investment costs'!D605</f>
        <v>RH-92</v>
      </c>
      <c r="Y556" s="3" t="str">
        <f>'EE investment costs'!E605</f>
        <v>Heat Room Heat</v>
      </c>
      <c r="AC556" s="123">
        <f>'EE investment costs'!C605</f>
        <v>9.1999999999999993</v>
      </c>
      <c r="AD556" s="22"/>
    </row>
    <row r="557" spans="2:30">
      <c r="B557" s="14" t="str">
        <f t="shared" ca="1" si="50"/>
        <v>INDTDEFFLA-92</v>
      </c>
      <c r="C557" s="15" t="str">
        <f t="shared" ca="1" si="55"/>
        <v>ITDLA</v>
      </c>
      <c r="D557" s="16">
        <f>'EE investment costs'!$F$15</f>
        <v>2016</v>
      </c>
      <c r="E557" s="14">
        <f>VLOOKUP(X557,'EE investment costs'!$D$56:$R$656,15,0)</f>
        <v>4.5877333333333334</v>
      </c>
      <c r="F557" s="17">
        <f ca="1">INDEX('EE investment costs'!$D$56:$R$656,MATCH(X557,'EE investment costs'!$D$56:$D$656,0),MATCH($V$8,'EE investment costs'!$D$56:$R$56,0))</f>
        <v>2370.3006996455765</v>
      </c>
      <c r="I557" s="18">
        <v>1</v>
      </c>
      <c r="J557" s="18">
        <v>1</v>
      </c>
      <c r="K557" s="14">
        <f t="shared" ca="1" si="53"/>
        <v>0</v>
      </c>
      <c r="M557" s="19" t="str">
        <f t="shared" ca="1" si="51"/>
        <v>INDTDEFFLA-92</v>
      </c>
      <c r="N557" s="23" t="str">
        <f t="shared" ca="1" si="52"/>
        <v>Wholesale and retail Saving Tech-Light 9.2y</v>
      </c>
      <c r="O557" s="23" t="s">
        <v>32</v>
      </c>
      <c r="P557" s="23" t="s">
        <v>33</v>
      </c>
      <c r="Q557" s="23"/>
      <c r="R557" s="23"/>
      <c r="S557" s="19" t="s">
        <v>34</v>
      </c>
      <c r="V557" s="16" t="str">
        <f t="shared" ca="1" si="54"/>
        <v>TD</v>
      </c>
      <c r="W557" s="14" t="str">
        <f t="shared" ca="1" si="54"/>
        <v>Wholesale and retail</v>
      </c>
      <c r="X557" s="3" t="str">
        <f>'EE investment costs'!D606</f>
        <v>LA-92</v>
      </c>
      <c r="Y557" s="3" t="str">
        <f>'EE investment costs'!E606</f>
        <v>Light</v>
      </c>
      <c r="AC557" s="123">
        <f>'EE investment costs'!C606</f>
        <v>9.1999999999999993</v>
      </c>
      <c r="AD557" s="22"/>
    </row>
    <row r="558" spans="2:30">
      <c r="B558" s="14" t="str">
        <f t="shared" ca="1" si="50"/>
        <v>INDTDEFFEM-92</v>
      </c>
      <c r="C558" s="15" t="str">
        <f t="shared" ca="1" si="55"/>
        <v>ITDEM</v>
      </c>
      <c r="D558" s="16">
        <f>'EE investment costs'!$F$15</f>
        <v>2016</v>
      </c>
      <c r="E558" s="14">
        <f>VLOOKUP(X558,'EE investment costs'!$D$56:$R$656,15,0)</f>
        <v>4.8171199999999992</v>
      </c>
      <c r="F558" s="17">
        <f ca="1">INDEX('EE investment costs'!$D$56:$R$656,MATCH(X558,'EE investment costs'!$D$56:$D$656,0),MATCH($V$8,'EE investment costs'!$D$56:$R$56,0))</f>
        <v>2974.2962214131826</v>
      </c>
      <c r="I558" s="18">
        <v>1</v>
      </c>
      <c r="J558" s="18">
        <v>1</v>
      </c>
      <c r="K558" s="14">
        <f t="shared" ca="1" si="53"/>
        <v>0</v>
      </c>
      <c r="M558" s="19" t="str">
        <f t="shared" ca="1" si="51"/>
        <v>INDTDEFFEM-92</v>
      </c>
      <c r="N558" s="23" t="str">
        <f t="shared" ca="1" si="52"/>
        <v>Wholesale and retail Saving Tech-Electric Motors 9.2y</v>
      </c>
      <c r="O558" s="23" t="s">
        <v>32</v>
      </c>
      <c r="P558" s="23" t="s">
        <v>33</v>
      </c>
      <c r="Q558" s="23"/>
      <c r="R558" s="23"/>
      <c r="S558" s="19" t="s">
        <v>34</v>
      </c>
      <c r="V558" s="16" t="str">
        <f t="shared" ca="1" si="54"/>
        <v>TD</v>
      </c>
      <c r="W558" s="14" t="str">
        <f t="shared" ca="1" si="54"/>
        <v>Wholesale and retail</v>
      </c>
      <c r="X558" s="3" t="str">
        <f>'EE investment costs'!D607</f>
        <v>EM-92</v>
      </c>
      <c r="Y558" s="3" t="str">
        <f>'EE investment costs'!E607</f>
        <v>Electric Motors</v>
      </c>
      <c r="AC558" s="123">
        <f>'EE investment costs'!C607</f>
        <v>9.1999999999999993</v>
      </c>
      <c r="AD558" s="22"/>
    </row>
    <row r="559" spans="2:30">
      <c r="B559" s="14" t="str">
        <f t="shared" ca="1" si="50"/>
        <v>INDTDEFFTF-92</v>
      </c>
      <c r="C559" s="15" t="str">
        <f t="shared" ca="1" si="55"/>
        <v>ITDTF</v>
      </c>
      <c r="D559" s="16">
        <f>'EE investment costs'!$F$15</f>
        <v>2016</v>
      </c>
      <c r="E559" s="14">
        <f>VLOOKUP(X559,'EE investment costs'!$D$56:$R$656,15,0)</f>
        <v>19.333333333333332</v>
      </c>
      <c r="F559" s="17">
        <f ca="1">INDEX('EE investment costs'!$D$56:$R$656,MATCH(X559,'EE investment costs'!$D$56:$D$656,0),MATCH($V$8,'EE investment costs'!$D$56:$R$56,0))</f>
        <v>1351.8213264260896</v>
      </c>
      <c r="I559" s="18">
        <v>1</v>
      </c>
      <c r="J559" s="18">
        <v>1</v>
      </c>
      <c r="K559" s="14">
        <f t="shared" ca="1" si="53"/>
        <v>0</v>
      </c>
      <c r="M559" s="19" t="str">
        <f t="shared" ca="1" si="51"/>
        <v>INDTDEFFTF-92</v>
      </c>
      <c r="N559" s="23" t="str">
        <f t="shared" ca="1" si="52"/>
        <v>Wholesale and retail Saving Tech-Haulage Tractors, Trucks, Fishing boats 9.2y</v>
      </c>
      <c r="O559" s="23" t="s">
        <v>32</v>
      </c>
      <c r="P559" s="23" t="s">
        <v>33</v>
      </c>
      <c r="Q559" s="23"/>
      <c r="R559" s="23"/>
      <c r="S559" s="19" t="s">
        <v>34</v>
      </c>
      <c r="V559" s="16" t="str">
        <f t="shared" ca="1" si="54"/>
        <v>TD</v>
      </c>
      <c r="W559" s="14" t="str">
        <f t="shared" ca="1" si="54"/>
        <v>Wholesale and retail</v>
      </c>
      <c r="X559" s="3" t="str">
        <f>'EE investment costs'!D608</f>
        <v>TF-92</v>
      </c>
      <c r="Y559" s="3" t="str">
        <f>'EE investment costs'!E608</f>
        <v>Haulage Tractors, Trucks, Fishing boats</v>
      </c>
      <c r="AC559" s="123">
        <f>'EE investment costs'!C608</f>
        <v>9.1999999999999993</v>
      </c>
      <c r="AD559" s="22"/>
    </row>
    <row r="560" spans="2:30">
      <c r="B560" s="14" t="str">
        <f t="shared" ca="1" si="50"/>
        <v>INDTDEFFMT-93</v>
      </c>
      <c r="C560" s="15" t="str">
        <f t="shared" ca="1" si="55"/>
        <v>ITDMT</v>
      </c>
      <c r="D560" s="16">
        <f>'EE investment costs'!$F$15</f>
        <v>2016</v>
      </c>
      <c r="E560" s="14">
        <f>VLOOKUP(X560,'EE investment costs'!$D$56:$R$656,15,0)</f>
        <v>6.53</v>
      </c>
      <c r="F560" s="17">
        <f ca="1">INDEX('EE investment costs'!$D$56:$R$656,MATCH(X560,'EE investment costs'!$D$56:$D$656,0),MATCH($V$8,'EE investment costs'!$D$56:$R$56,0))</f>
        <v>1265.6757031027278</v>
      </c>
      <c r="I560" s="18">
        <v>1</v>
      </c>
      <c r="J560" s="18">
        <v>1</v>
      </c>
      <c r="K560" s="14">
        <f t="shared" ca="1" si="53"/>
        <v>0</v>
      </c>
      <c r="M560" s="19" t="str">
        <f t="shared" ca="1" si="51"/>
        <v>INDTDEFFMT-93</v>
      </c>
      <c r="N560" s="23" t="str">
        <f t="shared" ca="1" si="52"/>
        <v>Wholesale and retail Saving Tech-Heat Medium Temp. up to 150C 9.3y</v>
      </c>
      <c r="O560" s="23" t="s">
        <v>32</v>
      </c>
      <c r="P560" s="23" t="s">
        <v>33</v>
      </c>
      <c r="Q560" s="23"/>
      <c r="R560" s="23"/>
      <c r="S560" s="19" t="s">
        <v>34</v>
      </c>
      <c r="V560" s="16" t="str">
        <f t="shared" ca="1" si="54"/>
        <v>TD</v>
      </c>
      <c r="W560" s="14" t="str">
        <f t="shared" ca="1" si="54"/>
        <v>Wholesale and retail</v>
      </c>
      <c r="X560" s="3" t="str">
        <f>'EE investment costs'!D609</f>
        <v>MT-93</v>
      </c>
      <c r="Y560" s="3" t="str">
        <f>'EE investment costs'!E609</f>
        <v>Heat Medium Temp. up to 150C</v>
      </c>
      <c r="AC560" s="123">
        <f>'EE investment costs'!C609</f>
        <v>9.3000000000000007</v>
      </c>
      <c r="AD560" s="22"/>
    </row>
    <row r="561" spans="2:30">
      <c r="B561" s="14" t="str">
        <f t="shared" ca="1" si="50"/>
        <v>INDTDEFFHT-93</v>
      </c>
      <c r="C561" s="15" t="str">
        <f t="shared" ca="1" si="55"/>
        <v>ITDHT</v>
      </c>
      <c r="D561" s="16">
        <f>'EE investment costs'!$F$15</f>
        <v>2016</v>
      </c>
      <c r="E561" s="14">
        <f>VLOOKUP(X561,'EE investment costs'!$D$56:$R$656,15,0)</f>
        <v>5.2240000000000002</v>
      </c>
      <c r="F561" s="17">
        <f ca="1">INDEX('EE investment costs'!$D$56:$R$656,MATCH(X561,'EE investment costs'!$D$56:$D$656,0),MATCH($V$8,'EE investment costs'!$D$56:$R$56,0))</f>
        <v>814.18782920313095</v>
      </c>
      <c r="I561" s="18">
        <v>1</v>
      </c>
      <c r="J561" s="18">
        <v>1</v>
      </c>
      <c r="K561" s="14">
        <f t="shared" ca="1" si="53"/>
        <v>4</v>
      </c>
      <c r="M561" s="19" t="str">
        <f t="shared" ca="1" si="51"/>
        <v>INDTDEFFHT-93</v>
      </c>
      <c r="N561" s="23" t="str">
        <f t="shared" ca="1" si="52"/>
        <v>Wholesale and retail Saving Tech-Heat High Temp. over 150C 9.3y</v>
      </c>
      <c r="O561" s="23" t="s">
        <v>32</v>
      </c>
      <c r="P561" s="23" t="s">
        <v>33</v>
      </c>
      <c r="Q561" s="23"/>
      <c r="R561" s="23"/>
      <c r="S561" s="19" t="s">
        <v>34</v>
      </c>
      <c r="V561" s="16" t="str">
        <f t="shared" ca="1" si="54"/>
        <v>TD</v>
      </c>
      <c r="W561" s="14" t="str">
        <f t="shared" ca="1" si="54"/>
        <v>Wholesale and retail</v>
      </c>
      <c r="X561" s="3" t="str">
        <f>'EE investment costs'!D610</f>
        <v>HT-93</v>
      </c>
      <c r="Y561" s="3" t="str">
        <f>'EE investment costs'!E610</f>
        <v>Heat High Temp. over 150C</v>
      </c>
      <c r="AC561" s="123">
        <f>'EE investment costs'!C610</f>
        <v>9.3000000000000007</v>
      </c>
      <c r="AD561" s="22"/>
    </row>
    <row r="562" spans="2:30">
      <c r="B562" s="14" t="str">
        <f t="shared" ca="1" si="50"/>
        <v>INDTDEFFRH-93</v>
      </c>
      <c r="C562" s="15" t="str">
        <f t="shared" ca="1" si="55"/>
        <v>ITDRH</v>
      </c>
      <c r="D562" s="16">
        <f>'EE investment costs'!$F$15</f>
        <v>2016</v>
      </c>
      <c r="E562" s="14">
        <f>VLOOKUP(X562,'EE investment costs'!$D$56:$R$656,15,0)</f>
        <v>16.989333333333335</v>
      </c>
      <c r="F562" s="17">
        <f ca="1">INDEX('EE investment costs'!$D$56:$R$656,MATCH(X562,'EE investment costs'!$D$56:$D$656,0),MATCH($V$8,'EE investment costs'!$D$56:$R$56,0))</f>
        <v>2147.9041549660551</v>
      </c>
      <c r="I562" s="18">
        <v>1</v>
      </c>
      <c r="J562" s="18">
        <v>1</v>
      </c>
      <c r="K562" s="14">
        <f t="shared" ca="1" si="53"/>
        <v>0</v>
      </c>
      <c r="M562" s="19" t="str">
        <f t="shared" ca="1" si="51"/>
        <v>INDTDEFFRH-93</v>
      </c>
      <c r="N562" s="23" t="str">
        <f t="shared" ca="1" si="52"/>
        <v>Wholesale and retail Saving Tech-Heat Room Heat 9.3y</v>
      </c>
      <c r="O562" s="23" t="s">
        <v>32</v>
      </c>
      <c r="P562" s="23" t="s">
        <v>33</v>
      </c>
      <c r="Q562" s="23"/>
      <c r="R562" s="23"/>
      <c r="S562" s="19" t="s">
        <v>34</v>
      </c>
      <c r="V562" s="16" t="str">
        <f t="shared" ca="1" si="54"/>
        <v>TD</v>
      </c>
      <c r="W562" s="14" t="str">
        <f t="shared" ca="1" si="54"/>
        <v>Wholesale and retail</v>
      </c>
      <c r="X562" s="3" t="str">
        <f>'EE investment costs'!D611</f>
        <v>RH-93</v>
      </c>
      <c r="Y562" s="3" t="str">
        <f>'EE investment costs'!E611</f>
        <v>Heat Room Heat</v>
      </c>
      <c r="AC562" s="123">
        <f>'EE investment costs'!C611</f>
        <v>9.3000000000000007</v>
      </c>
      <c r="AD562" s="22"/>
    </row>
    <row r="563" spans="2:30">
      <c r="B563" s="14" t="str">
        <f t="shared" ca="1" si="50"/>
        <v>INDTDEFFLA-93</v>
      </c>
      <c r="C563" s="15" t="str">
        <f t="shared" ca="1" si="55"/>
        <v>ITDLA</v>
      </c>
      <c r="D563" s="16">
        <f>'EE investment costs'!$F$15</f>
        <v>2016</v>
      </c>
      <c r="E563" s="14">
        <f>VLOOKUP(X563,'EE investment costs'!$D$56:$R$656,15,0)</f>
        <v>4.6007666666666669</v>
      </c>
      <c r="F563" s="17">
        <f ca="1">INDEX('EE investment costs'!$D$56:$R$656,MATCH(X563,'EE investment costs'!$D$56:$D$656,0),MATCH($V$8,'EE investment costs'!$D$56:$R$56,0))</f>
        <v>2385.6787331421888</v>
      </c>
      <c r="I563" s="18">
        <v>1</v>
      </c>
      <c r="J563" s="18">
        <v>1</v>
      </c>
      <c r="K563" s="14">
        <f t="shared" ca="1" si="53"/>
        <v>0</v>
      </c>
      <c r="M563" s="19" t="str">
        <f t="shared" ca="1" si="51"/>
        <v>INDTDEFFLA-93</v>
      </c>
      <c r="N563" s="23" t="str">
        <f t="shared" ca="1" si="52"/>
        <v>Wholesale and retail Saving Tech-Light 9.3y</v>
      </c>
      <c r="O563" s="23" t="s">
        <v>32</v>
      </c>
      <c r="P563" s="23" t="s">
        <v>33</v>
      </c>
      <c r="Q563" s="23"/>
      <c r="R563" s="23"/>
      <c r="S563" s="19" t="s">
        <v>34</v>
      </c>
      <c r="V563" s="16" t="str">
        <f t="shared" ca="1" si="54"/>
        <v>TD</v>
      </c>
      <c r="W563" s="14" t="str">
        <f t="shared" ca="1" si="54"/>
        <v>Wholesale and retail</v>
      </c>
      <c r="X563" s="3" t="str">
        <f>'EE investment costs'!D612</f>
        <v>LA-93</v>
      </c>
      <c r="Y563" s="3" t="str">
        <f>'EE investment costs'!E612</f>
        <v>Light</v>
      </c>
      <c r="AC563" s="123">
        <f>'EE investment costs'!C612</f>
        <v>9.3000000000000007</v>
      </c>
      <c r="AD563" s="22"/>
    </row>
    <row r="564" spans="2:30">
      <c r="B564" s="14" t="str">
        <f t="shared" ca="1" si="50"/>
        <v>INDTDEFFEM-93</v>
      </c>
      <c r="C564" s="15" t="str">
        <f t="shared" ca="1" si="55"/>
        <v>ITDEM</v>
      </c>
      <c r="D564" s="16">
        <f>'EE investment costs'!$F$15</f>
        <v>2016</v>
      </c>
      <c r="E564" s="14">
        <f>VLOOKUP(X564,'EE investment costs'!$D$56:$R$656,15,0)</f>
        <v>4.8308049999999998</v>
      </c>
      <c r="F564" s="17">
        <f ca="1">INDEX('EE investment costs'!$D$56:$R$656,MATCH(X564,'EE investment costs'!$D$56:$D$656,0),MATCH($V$8,'EE investment costs'!$D$56:$R$56,0))</f>
        <v>3001.9829580321011</v>
      </c>
      <c r="I564" s="18">
        <v>1</v>
      </c>
      <c r="J564" s="18">
        <v>1</v>
      </c>
      <c r="K564" s="14">
        <f t="shared" ca="1" si="53"/>
        <v>0</v>
      </c>
      <c r="M564" s="19" t="str">
        <f t="shared" ca="1" si="51"/>
        <v>INDTDEFFEM-93</v>
      </c>
      <c r="N564" s="23" t="str">
        <f t="shared" ca="1" si="52"/>
        <v>Wholesale and retail Saving Tech-Electric Motors 9.3y</v>
      </c>
      <c r="O564" s="23" t="s">
        <v>32</v>
      </c>
      <c r="P564" s="23" t="s">
        <v>33</v>
      </c>
      <c r="Q564" s="23"/>
      <c r="R564" s="23"/>
      <c r="S564" s="19" t="s">
        <v>34</v>
      </c>
      <c r="V564" s="16" t="str">
        <f t="shared" ca="1" si="54"/>
        <v>TD</v>
      </c>
      <c r="W564" s="14" t="str">
        <f t="shared" ca="1" si="54"/>
        <v>Wholesale and retail</v>
      </c>
      <c r="X564" s="3" t="str">
        <f>'EE investment costs'!D613</f>
        <v>EM-93</v>
      </c>
      <c r="Y564" s="3" t="str">
        <f>'EE investment costs'!E613</f>
        <v>Electric Motors</v>
      </c>
      <c r="AC564" s="123">
        <f>'EE investment costs'!C613</f>
        <v>9.3000000000000007</v>
      </c>
      <c r="AD564" s="22"/>
    </row>
    <row r="565" spans="2:30">
      <c r="B565" s="14" t="str">
        <f t="shared" ca="1" si="50"/>
        <v>INDTDEFFTF-93</v>
      </c>
      <c r="C565" s="15" t="str">
        <f t="shared" ca="1" si="55"/>
        <v>ITDTF</v>
      </c>
      <c r="D565" s="16">
        <f>'EE investment costs'!$F$15</f>
        <v>2016</v>
      </c>
      <c r="E565" s="14">
        <f>VLOOKUP(X565,'EE investment costs'!$D$56:$R$656,15,0)</f>
        <v>19.416666666666668</v>
      </c>
      <c r="F565" s="17">
        <f ca="1">INDEX('EE investment costs'!$D$56:$R$656,MATCH(X565,'EE investment costs'!$D$56:$D$656,0),MATCH($V$8,'EE investment costs'!$D$56:$R$56,0))</f>
        <v>1366.5150364959388</v>
      </c>
      <c r="I565" s="18">
        <v>1</v>
      </c>
      <c r="J565" s="18">
        <v>1</v>
      </c>
      <c r="K565" s="14">
        <f t="shared" ca="1" si="53"/>
        <v>0</v>
      </c>
      <c r="M565" s="19" t="str">
        <f t="shared" ca="1" si="51"/>
        <v>INDTDEFFTF-93</v>
      </c>
      <c r="N565" s="23" t="str">
        <f t="shared" ca="1" si="52"/>
        <v>Wholesale and retail Saving Tech-Haulage Tractors, Trucks, Fishing boats 9.3y</v>
      </c>
      <c r="O565" s="23" t="s">
        <v>32</v>
      </c>
      <c r="P565" s="23" t="s">
        <v>33</v>
      </c>
      <c r="Q565" s="23"/>
      <c r="R565" s="23"/>
      <c r="S565" s="19" t="s">
        <v>34</v>
      </c>
      <c r="V565" s="16" t="str">
        <f t="shared" ca="1" si="54"/>
        <v>TD</v>
      </c>
      <c r="W565" s="14" t="str">
        <f t="shared" ca="1" si="54"/>
        <v>Wholesale and retail</v>
      </c>
      <c r="X565" s="3" t="str">
        <f>'EE investment costs'!D614</f>
        <v>TF-93</v>
      </c>
      <c r="Y565" s="3" t="str">
        <f>'EE investment costs'!E614</f>
        <v>Haulage Tractors, Trucks, Fishing boats</v>
      </c>
      <c r="AC565" s="123">
        <f>'EE investment costs'!C614</f>
        <v>9.3000000000000007</v>
      </c>
      <c r="AD565" s="22"/>
    </row>
    <row r="566" spans="2:30">
      <c r="B566" s="14" t="str">
        <f t="shared" ca="1" si="50"/>
        <v>INDTDEFFMT-94</v>
      </c>
      <c r="C566" s="15" t="str">
        <f t="shared" ca="1" si="55"/>
        <v>ITDMT</v>
      </c>
      <c r="D566" s="16">
        <f>'EE investment costs'!$F$15</f>
        <v>2016</v>
      </c>
      <c r="E566" s="14">
        <f>VLOOKUP(X566,'EE investment costs'!$D$56:$R$656,15,0)</f>
        <v>6.54</v>
      </c>
      <c r="F566" s="17">
        <f ca="1">INDEX('EE investment costs'!$D$56:$R$656,MATCH(X566,'EE investment costs'!$D$56:$D$656,0),MATCH($V$8,'EE investment costs'!$D$56:$R$56,0))</f>
        <v>1277.9670896265652</v>
      </c>
      <c r="I566" s="18">
        <v>1</v>
      </c>
      <c r="J566" s="18">
        <v>1</v>
      </c>
      <c r="K566" s="14">
        <f t="shared" ca="1" si="53"/>
        <v>0</v>
      </c>
      <c r="M566" s="19" t="str">
        <f t="shared" ca="1" si="51"/>
        <v>INDTDEFFMT-94</v>
      </c>
      <c r="N566" s="23" t="str">
        <f t="shared" ca="1" si="52"/>
        <v>Wholesale and retail Saving Tech-Heat Medium Temp. up to 150C 9.4y</v>
      </c>
      <c r="O566" s="23" t="s">
        <v>32</v>
      </c>
      <c r="P566" s="23" t="s">
        <v>33</v>
      </c>
      <c r="Q566" s="23"/>
      <c r="R566" s="23"/>
      <c r="S566" s="19" t="s">
        <v>34</v>
      </c>
      <c r="V566" s="16" t="str">
        <f t="shared" ca="1" si="54"/>
        <v>TD</v>
      </c>
      <c r="W566" s="14" t="str">
        <f t="shared" ca="1" si="54"/>
        <v>Wholesale and retail</v>
      </c>
      <c r="X566" s="3" t="str">
        <f>'EE investment costs'!D615</f>
        <v>MT-94</v>
      </c>
      <c r="Y566" s="3" t="str">
        <f>'EE investment costs'!E615</f>
        <v>Heat Medium Temp. up to 150C</v>
      </c>
      <c r="AC566" s="123">
        <f>'EE investment costs'!C615</f>
        <v>9.4</v>
      </c>
      <c r="AD566" s="22"/>
    </row>
    <row r="567" spans="2:30">
      <c r="B567" s="14" t="str">
        <f t="shared" ca="1" si="50"/>
        <v>INDTDEFFHT-94</v>
      </c>
      <c r="C567" s="15" t="str">
        <f t="shared" ca="1" si="55"/>
        <v>ITDHT</v>
      </c>
      <c r="D567" s="16">
        <f>'EE investment costs'!$F$15</f>
        <v>2016</v>
      </c>
      <c r="E567" s="14">
        <f>VLOOKUP(X567,'EE investment costs'!$D$56:$R$656,15,0)</f>
        <v>5.2320000000000002</v>
      </c>
      <c r="F567" s="17">
        <f ca="1">INDEX('EE investment costs'!$D$56:$R$656,MATCH(X567,'EE investment costs'!$D$56:$D$656,0),MATCH($V$8,'EE investment costs'!$D$56:$R$56,0))</f>
        <v>820.57219022377433</v>
      </c>
      <c r="I567" s="18">
        <v>1</v>
      </c>
      <c r="J567" s="18">
        <v>1</v>
      </c>
      <c r="K567" s="14">
        <f t="shared" ca="1" si="53"/>
        <v>4</v>
      </c>
      <c r="M567" s="19" t="str">
        <f t="shared" ca="1" si="51"/>
        <v>INDTDEFFHT-94</v>
      </c>
      <c r="N567" s="23" t="str">
        <f t="shared" ca="1" si="52"/>
        <v>Wholesale and retail Saving Tech-Heat High Temp. over 150C 9.4y</v>
      </c>
      <c r="O567" s="23" t="s">
        <v>32</v>
      </c>
      <c r="P567" s="23" t="s">
        <v>33</v>
      </c>
      <c r="Q567" s="23"/>
      <c r="R567" s="23"/>
      <c r="S567" s="19" t="s">
        <v>34</v>
      </c>
      <c r="V567" s="16" t="str">
        <f t="shared" ca="1" si="54"/>
        <v>TD</v>
      </c>
      <c r="W567" s="14" t="str">
        <f t="shared" ca="1" si="54"/>
        <v>Wholesale and retail</v>
      </c>
      <c r="X567" s="3" t="str">
        <f>'EE investment costs'!D616</f>
        <v>HT-94</v>
      </c>
      <c r="Y567" s="3" t="str">
        <f>'EE investment costs'!E616</f>
        <v>Heat High Temp. over 150C</v>
      </c>
      <c r="AC567" s="123">
        <f>'EE investment costs'!C616</f>
        <v>9.4</v>
      </c>
      <c r="AD567" s="22"/>
    </row>
    <row r="568" spans="2:30">
      <c r="B568" s="14" t="str">
        <f t="shared" ca="1" si="50"/>
        <v>INDTDEFFRH-94</v>
      </c>
      <c r="C568" s="15" t="str">
        <f t="shared" ca="1" si="55"/>
        <v>ITDRH</v>
      </c>
      <c r="D568" s="16">
        <f>'EE investment costs'!$F$15</f>
        <v>2016</v>
      </c>
      <c r="E568" s="14">
        <f>VLOOKUP(X568,'EE investment costs'!$D$56:$R$656,15,0)</f>
        <v>17.008000000000003</v>
      </c>
      <c r="F568" s="17">
        <f ca="1">INDEX('EE investment costs'!$D$56:$R$656,MATCH(X568,'EE investment costs'!$D$56:$D$656,0),MATCH($V$8,'EE investment costs'!$D$56:$R$56,0))</f>
        <v>2184.9369852240907</v>
      </c>
      <c r="I568" s="18">
        <v>1</v>
      </c>
      <c r="J568" s="18">
        <v>1</v>
      </c>
      <c r="K568" s="14">
        <f t="shared" ca="1" si="53"/>
        <v>0</v>
      </c>
      <c r="M568" s="19" t="str">
        <f t="shared" ca="1" si="51"/>
        <v>INDTDEFFRH-94</v>
      </c>
      <c r="N568" s="23" t="str">
        <f t="shared" ca="1" si="52"/>
        <v>Wholesale and retail Saving Tech-Heat Room Heat 9.4y</v>
      </c>
      <c r="O568" s="23" t="s">
        <v>32</v>
      </c>
      <c r="P568" s="23" t="s">
        <v>33</v>
      </c>
      <c r="Q568" s="23"/>
      <c r="R568" s="23"/>
      <c r="S568" s="19" t="s">
        <v>34</v>
      </c>
      <c r="V568" s="16" t="str">
        <f t="shared" ca="1" si="54"/>
        <v>TD</v>
      </c>
      <c r="W568" s="14" t="str">
        <f t="shared" ca="1" si="54"/>
        <v>Wholesale and retail</v>
      </c>
      <c r="X568" s="3" t="str">
        <f>'EE investment costs'!D617</f>
        <v>RH-94</v>
      </c>
      <c r="Y568" s="3" t="str">
        <f>'EE investment costs'!E617</f>
        <v>Heat Room Heat</v>
      </c>
      <c r="AC568" s="123">
        <f>'EE investment costs'!C617</f>
        <v>9.4</v>
      </c>
      <c r="AD568" s="22"/>
    </row>
    <row r="569" spans="2:30">
      <c r="B569" s="14" t="str">
        <f t="shared" ca="1" si="50"/>
        <v>INDTDEFFLA-94</v>
      </c>
      <c r="C569" s="15" t="str">
        <f t="shared" ca="1" si="55"/>
        <v>ITDLA</v>
      </c>
      <c r="D569" s="16">
        <f>'EE investment costs'!$F$15</f>
        <v>2016</v>
      </c>
      <c r="E569" s="14">
        <f>VLOOKUP(X569,'EE investment costs'!$D$56:$R$656,15,0)</f>
        <v>4.6138000000000003</v>
      </c>
      <c r="F569" s="17">
        <f ca="1">INDEX('EE investment costs'!$D$56:$R$656,MATCH(X569,'EE investment costs'!$D$56:$D$656,0),MATCH($V$8,'EE investment costs'!$D$56:$R$56,0))</f>
        <v>2401.056766638801</v>
      </c>
      <c r="I569" s="18">
        <v>1</v>
      </c>
      <c r="J569" s="18">
        <v>1</v>
      </c>
      <c r="K569" s="14">
        <f t="shared" ca="1" si="53"/>
        <v>0</v>
      </c>
      <c r="M569" s="19" t="str">
        <f t="shared" ca="1" si="51"/>
        <v>INDTDEFFLA-94</v>
      </c>
      <c r="N569" s="23" t="str">
        <f t="shared" ca="1" si="52"/>
        <v>Wholesale and retail Saving Tech-Light 9.4y</v>
      </c>
      <c r="O569" s="23" t="s">
        <v>32</v>
      </c>
      <c r="P569" s="23" t="s">
        <v>33</v>
      </c>
      <c r="Q569" s="23"/>
      <c r="R569" s="23"/>
      <c r="S569" s="19" t="s">
        <v>34</v>
      </c>
      <c r="V569" s="16" t="str">
        <f t="shared" ca="1" si="54"/>
        <v>TD</v>
      </c>
      <c r="W569" s="14" t="str">
        <f t="shared" ca="1" si="54"/>
        <v>Wholesale and retail</v>
      </c>
      <c r="X569" s="3" t="str">
        <f>'EE investment costs'!D618</f>
        <v>LA-94</v>
      </c>
      <c r="Y569" s="3" t="str">
        <f>'EE investment costs'!E618</f>
        <v>Light</v>
      </c>
      <c r="AC569" s="123">
        <f>'EE investment costs'!C618</f>
        <v>9.4</v>
      </c>
      <c r="AD569" s="22"/>
    </row>
    <row r="570" spans="2:30">
      <c r="B570" s="14" t="str">
        <f t="shared" ca="1" si="50"/>
        <v>INDTDEFFEM-94</v>
      </c>
      <c r="C570" s="15" t="str">
        <f t="shared" ca="1" si="55"/>
        <v>ITDEM</v>
      </c>
      <c r="D570" s="16">
        <f>'EE investment costs'!$F$15</f>
        <v>2016</v>
      </c>
      <c r="E570" s="14">
        <f>VLOOKUP(X570,'EE investment costs'!$D$56:$R$656,15,0)</f>
        <v>4.8444899999999995</v>
      </c>
      <c r="F570" s="17">
        <f ca="1">INDEX('EE investment costs'!$D$56:$R$656,MATCH(X570,'EE investment costs'!$D$56:$D$656,0),MATCH($V$8,'EE investment costs'!$D$56:$R$56,0))</f>
        <v>3029.6696946510201</v>
      </c>
      <c r="I570" s="18">
        <v>1</v>
      </c>
      <c r="J570" s="18">
        <v>1</v>
      </c>
      <c r="K570" s="14">
        <f t="shared" ca="1" si="53"/>
        <v>0</v>
      </c>
      <c r="M570" s="19" t="str">
        <f t="shared" ca="1" si="51"/>
        <v>INDTDEFFEM-94</v>
      </c>
      <c r="N570" s="23" t="str">
        <f t="shared" ca="1" si="52"/>
        <v>Wholesale and retail Saving Tech-Electric Motors 9.4y</v>
      </c>
      <c r="O570" s="23" t="s">
        <v>32</v>
      </c>
      <c r="P570" s="23" t="s">
        <v>33</v>
      </c>
      <c r="Q570" s="23"/>
      <c r="R570" s="23"/>
      <c r="S570" s="19" t="s">
        <v>34</v>
      </c>
      <c r="V570" s="16" t="str">
        <f t="shared" ca="1" si="54"/>
        <v>TD</v>
      </c>
      <c r="W570" s="14" t="str">
        <f t="shared" ca="1" si="54"/>
        <v>Wholesale and retail</v>
      </c>
      <c r="X570" s="3" t="str">
        <f>'EE investment costs'!D619</f>
        <v>EM-94</v>
      </c>
      <c r="Y570" s="3" t="str">
        <f>'EE investment costs'!E619</f>
        <v>Electric Motors</v>
      </c>
      <c r="AC570" s="123">
        <f>'EE investment costs'!C619</f>
        <v>9.4</v>
      </c>
      <c r="AD570" s="22"/>
    </row>
    <row r="571" spans="2:30">
      <c r="B571" s="14" t="str">
        <f t="shared" ca="1" si="50"/>
        <v>INDTDEFFTF-94</v>
      </c>
      <c r="C571" s="15" t="str">
        <f t="shared" ca="1" si="55"/>
        <v>ITDTF</v>
      </c>
      <c r="D571" s="16">
        <f>'EE investment costs'!$F$15</f>
        <v>2016</v>
      </c>
      <c r="E571" s="14">
        <f>VLOOKUP(X571,'EE investment costs'!$D$56:$R$656,15,0)</f>
        <v>19.5</v>
      </c>
      <c r="F571" s="17">
        <f ca="1">INDEX('EE investment costs'!$D$56:$R$656,MATCH(X571,'EE investment costs'!$D$56:$D$656,0),MATCH($V$8,'EE investment costs'!$D$56:$R$56,0))</f>
        <v>1381.2087465657874</v>
      </c>
      <c r="I571" s="18">
        <v>1</v>
      </c>
      <c r="J571" s="18">
        <v>1</v>
      </c>
      <c r="K571" s="14">
        <f t="shared" ca="1" si="53"/>
        <v>0</v>
      </c>
      <c r="M571" s="19" t="str">
        <f t="shared" ca="1" si="51"/>
        <v>INDTDEFFTF-94</v>
      </c>
      <c r="N571" s="23" t="str">
        <f t="shared" ca="1" si="52"/>
        <v>Wholesale and retail Saving Tech-Haulage Tractors, Trucks, Fishing boats 9.4y</v>
      </c>
      <c r="O571" s="23" t="s">
        <v>32</v>
      </c>
      <c r="P571" s="23" t="s">
        <v>33</v>
      </c>
      <c r="Q571" s="23"/>
      <c r="R571" s="23"/>
      <c r="S571" s="19" t="s">
        <v>34</v>
      </c>
      <c r="V571" s="16" t="str">
        <f t="shared" ca="1" si="54"/>
        <v>TD</v>
      </c>
      <c r="W571" s="14" t="str">
        <f t="shared" ca="1" si="54"/>
        <v>Wholesale and retail</v>
      </c>
      <c r="X571" s="3" t="str">
        <f>'EE investment costs'!D620</f>
        <v>TF-94</v>
      </c>
      <c r="Y571" s="3" t="str">
        <f>'EE investment costs'!E620</f>
        <v>Haulage Tractors, Trucks, Fishing boats</v>
      </c>
      <c r="AC571" s="123">
        <f>'EE investment costs'!C620</f>
        <v>9.4</v>
      </c>
      <c r="AD571" s="22"/>
    </row>
    <row r="572" spans="2:30">
      <c r="B572" s="14" t="str">
        <f t="shared" ca="1" si="50"/>
        <v>INDTDEFFMT-95</v>
      </c>
      <c r="C572" s="15" t="str">
        <f t="shared" ca="1" si="55"/>
        <v>ITDMT</v>
      </c>
      <c r="D572" s="16">
        <f>'EE investment costs'!$F$15</f>
        <v>2016</v>
      </c>
      <c r="E572" s="14">
        <f>VLOOKUP(X572,'EE investment costs'!$D$56:$R$656,15,0)</f>
        <v>6.5500000000000007</v>
      </c>
      <c r="F572" s="17">
        <f ca="1">INDEX('EE investment costs'!$D$56:$R$656,MATCH(X572,'EE investment costs'!$D$56:$D$656,0),MATCH($V$8,'EE investment costs'!$D$56:$R$56,0))</f>
        <v>1290.2584761504024</v>
      </c>
      <c r="I572" s="18">
        <v>1</v>
      </c>
      <c r="J572" s="18">
        <v>1</v>
      </c>
      <c r="K572" s="14">
        <f t="shared" ca="1" si="53"/>
        <v>0</v>
      </c>
      <c r="M572" s="19" t="str">
        <f t="shared" ca="1" si="51"/>
        <v>INDTDEFFMT-95</v>
      </c>
      <c r="N572" s="23" t="str">
        <f t="shared" ca="1" si="52"/>
        <v>Wholesale and retail Saving Tech-Heat Medium Temp. up to 150C 9.5y</v>
      </c>
      <c r="O572" s="23" t="s">
        <v>32</v>
      </c>
      <c r="P572" s="23" t="s">
        <v>33</v>
      </c>
      <c r="Q572" s="23"/>
      <c r="R572" s="23"/>
      <c r="S572" s="19" t="s">
        <v>34</v>
      </c>
      <c r="V572" s="16" t="str">
        <f t="shared" ca="1" si="54"/>
        <v>TD</v>
      </c>
      <c r="W572" s="14" t="str">
        <f t="shared" ca="1" si="54"/>
        <v>Wholesale and retail</v>
      </c>
      <c r="X572" s="3" t="str">
        <f>'EE investment costs'!D621</f>
        <v>MT-95</v>
      </c>
      <c r="Y572" s="3" t="str">
        <f>'EE investment costs'!E621</f>
        <v>Heat Medium Temp. up to 150C</v>
      </c>
      <c r="AC572" s="123">
        <f>'EE investment costs'!C621</f>
        <v>9.5</v>
      </c>
      <c r="AD572" s="22"/>
    </row>
    <row r="573" spans="2:30">
      <c r="B573" s="14" t="str">
        <f t="shared" ca="1" si="50"/>
        <v>INDTDEFFHT-95</v>
      </c>
      <c r="C573" s="15" t="str">
        <f t="shared" ca="1" si="55"/>
        <v>ITDHT</v>
      </c>
      <c r="D573" s="16">
        <f>'EE investment costs'!$F$15</f>
        <v>2016</v>
      </c>
      <c r="E573" s="14">
        <f>VLOOKUP(X573,'EE investment costs'!$D$56:$R$656,15,0)</f>
        <v>5.24</v>
      </c>
      <c r="F573" s="17">
        <f ca="1">INDEX('EE investment costs'!$D$56:$R$656,MATCH(X573,'EE investment costs'!$D$56:$D$656,0),MATCH($V$8,'EE investment costs'!$D$56:$R$56,0))</f>
        <v>826.95655124441771</v>
      </c>
      <c r="I573" s="18">
        <v>1</v>
      </c>
      <c r="J573" s="18">
        <v>1</v>
      </c>
      <c r="K573" s="14">
        <f t="shared" ca="1" si="53"/>
        <v>4</v>
      </c>
      <c r="M573" s="19" t="str">
        <f t="shared" ca="1" si="51"/>
        <v>INDTDEFFHT-95</v>
      </c>
      <c r="N573" s="23" t="str">
        <f t="shared" ca="1" si="52"/>
        <v>Wholesale and retail Saving Tech-Heat High Temp. over 150C 9.5y</v>
      </c>
      <c r="O573" s="23" t="s">
        <v>32</v>
      </c>
      <c r="P573" s="23" t="s">
        <v>33</v>
      </c>
      <c r="Q573" s="23"/>
      <c r="R573" s="23"/>
      <c r="S573" s="19" t="s">
        <v>34</v>
      </c>
      <c r="V573" s="16" t="str">
        <f t="shared" ca="1" si="54"/>
        <v>TD</v>
      </c>
      <c r="W573" s="14" t="str">
        <f t="shared" ca="1" si="54"/>
        <v>Wholesale and retail</v>
      </c>
      <c r="X573" s="3" t="str">
        <f>'EE investment costs'!D622</f>
        <v>HT-95</v>
      </c>
      <c r="Y573" s="3" t="str">
        <f>'EE investment costs'!E622</f>
        <v>Heat High Temp. over 150C</v>
      </c>
      <c r="AC573" s="123">
        <f>'EE investment costs'!C622</f>
        <v>9.5</v>
      </c>
      <c r="AD573" s="22"/>
    </row>
    <row r="574" spans="2:30">
      <c r="B574" s="14" t="str">
        <f t="shared" ca="1" si="50"/>
        <v>INDTDEFFRH-95</v>
      </c>
      <c r="C574" s="15" t="str">
        <f t="shared" ca="1" si="55"/>
        <v>ITDRH</v>
      </c>
      <c r="D574" s="16">
        <f>'EE investment costs'!$F$15</f>
        <v>2016</v>
      </c>
      <c r="E574" s="14">
        <f>VLOOKUP(X574,'EE investment costs'!$D$56:$R$656,15,0)</f>
        <v>17.026666666666671</v>
      </c>
      <c r="F574" s="17">
        <f ca="1">INDEX('EE investment costs'!$D$56:$R$656,MATCH(X574,'EE investment costs'!$D$56:$D$656,0),MATCH($V$8,'EE investment costs'!$D$56:$R$56,0))</f>
        <v>2221.9698154821258</v>
      </c>
      <c r="I574" s="18">
        <v>1</v>
      </c>
      <c r="J574" s="18">
        <v>1</v>
      </c>
      <c r="K574" s="14">
        <f t="shared" ca="1" si="53"/>
        <v>0</v>
      </c>
      <c r="M574" s="19" t="str">
        <f t="shared" ca="1" si="51"/>
        <v>INDTDEFFRH-95</v>
      </c>
      <c r="N574" s="23" t="str">
        <f t="shared" ca="1" si="52"/>
        <v>Wholesale and retail Saving Tech-Heat Room Heat 9.5y</v>
      </c>
      <c r="O574" s="23" t="s">
        <v>32</v>
      </c>
      <c r="P574" s="23" t="s">
        <v>33</v>
      </c>
      <c r="Q574" s="23"/>
      <c r="R574" s="23"/>
      <c r="S574" s="19" t="s">
        <v>34</v>
      </c>
      <c r="V574" s="16" t="str">
        <f t="shared" ca="1" si="54"/>
        <v>TD</v>
      </c>
      <c r="W574" s="14" t="str">
        <f t="shared" ca="1" si="54"/>
        <v>Wholesale and retail</v>
      </c>
      <c r="X574" s="3" t="str">
        <f>'EE investment costs'!D623</f>
        <v>RH-95</v>
      </c>
      <c r="Y574" s="3" t="str">
        <f>'EE investment costs'!E623</f>
        <v>Heat Room Heat</v>
      </c>
      <c r="AC574" s="123">
        <f>'EE investment costs'!C623</f>
        <v>9.5</v>
      </c>
      <c r="AD574" s="22"/>
    </row>
    <row r="575" spans="2:30">
      <c r="B575" s="14" t="str">
        <f t="shared" ca="1" si="50"/>
        <v>INDTDEFFLA-95</v>
      </c>
      <c r="C575" s="15" t="str">
        <f t="shared" ca="1" si="55"/>
        <v>ITDLA</v>
      </c>
      <c r="D575" s="16">
        <f>'EE investment costs'!$F$15</f>
        <v>2016</v>
      </c>
      <c r="E575" s="14">
        <f>VLOOKUP(X575,'EE investment costs'!$D$56:$R$656,15,0)</f>
        <v>4.6268333333333338</v>
      </c>
      <c r="F575" s="17">
        <f ca="1">INDEX('EE investment costs'!$D$56:$R$656,MATCH(X575,'EE investment costs'!$D$56:$D$656,0),MATCH($V$8,'EE investment costs'!$D$56:$R$56,0))</f>
        <v>2416.4348001354128</v>
      </c>
      <c r="I575" s="18">
        <v>1</v>
      </c>
      <c r="J575" s="18">
        <v>1</v>
      </c>
      <c r="K575" s="14">
        <f t="shared" ca="1" si="53"/>
        <v>0</v>
      </c>
      <c r="M575" s="19" t="str">
        <f t="shared" ca="1" si="51"/>
        <v>INDTDEFFLA-95</v>
      </c>
      <c r="N575" s="23" t="str">
        <f t="shared" ca="1" si="52"/>
        <v>Wholesale and retail Saving Tech-Light 9.5y</v>
      </c>
      <c r="O575" s="23" t="s">
        <v>32</v>
      </c>
      <c r="P575" s="23" t="s">
        <v>33</v>
      </c>
      <c r="Q575" s="23"/>
      <c r="R575" s="23"/>
      <c r="S575" s="19" t="s">
        <v>34</v>
      </c>
      <c r="V575" s="16" t="str">
        <f t="shared" ca="1" si="54"/>
        <v>TD</v>
      </c>
      <c r="W575" s="14" t="str">
        <f t="shared" ca="1" si="54"/>
        <v>Wholesale and retail</v>
      </c>
      <c r="X575" s="3" t="str">
        <f>'EE investment costs'!D624</f>
        <v>LA-95</v>
      </c>
      <c r="Y575" s="3" t="str">
        <f>'EE investment costs'!E624</f>
        <v>Light</v>
      </c>
      <c r="AC575" s="123">
        <f>'EE investment costs'!C624</f>
        <v>9.5</v>
      </c>
      <c r="AD575" s="22"/>
    </row>
    <row r="576" spans="2:30">
      <c r="B576" s="14" t="str">
        <f t="shared" ca="1" si="50"/>
        <v>INDTDEFFEM-95</v>
      </c>
      <c r="C576" s="15" t="str">
        <f t="shared" ca="1" si="55"/>
        <v>ITDEM</v>
      </c>
      <c r="D576" s="16">
        <f>'EE investment costs'!$F$15</f>
        <v>2016</v>
      </c>
      <c r="E576" s="14">
        <f>VLOOKUP(X576,'EE investment costs'!$D$56:$R$656,15,0)</f>
        <v>4.8581749999999992</v>
      </c>
      <c r="F576" s="17">
        <f ca="1">INDEX('EE investment costs'!$D$56:$R$656,MATCH(X576,'EE investment costs'!$D$56:$D$656,0),MATCH($V$8,'EE investment costs'!$D$56:$R$56,0))</f>
        <v>3057.3564312699386</v>
      </c>
      <c r="I576" s="18">
        <v>1</v>
      </c>
      <c r="J576" s="18">
        <v>1</v>
      </c>
      <c r="K576" s="14">
        <f t="shared" ca="1" si="53"/>
        <v>0</v>
      </c>
      <c r="M576" s="19" t="str">
        <f t="shared" ca="1" si="51"/>
        <v>INDTDEFFEM-95</v>
      </c>
      <c r="N576" s="23" t="str">
        <f t="shared" ca="1" si="52"/>
        <v>Wholesale and retail Saving Tech-Electric Motors 9.5y</v>
      </c>
      <c r="O576" s="23" t="s">
        <v>32</v>
      </c>
      <c r="P576" s="23" t="s">
        <v>33</v>
      </c>
      <c r="Q576" s="23"/>
      <c r="R576" s="23"/>
      <c r="S576" s="19" t="s">
        <v>34</v>
      </c>
      <c r="V576" s="16" t="str">
        <f t="shared" ca="1" si="54"/>
        <v>TD</v>
      </c>
      <c r="W576" s="14" t="str">
        <f t="shared" ca="1" si="54"/>
        <v>Wholesale and retail</v>
      </c>
      <c r="X576" s="3" t="str">
        <f>'EE investment costs'!D625</f>
        <v>EM-95</v>
      </c>
      <c r="Y576" s="3" t="str">
        <f>'EE investment costs'!E625</f>
        <v>Electric Motors</v>
      </c>
      <c r="AC576" s="123">
        <f>'EE investment costs'!C625</f>
        <v>9.5</v>
      </c>
      <c r="AD576" s="22"/>
    </row>
    <row r="577" spans="2:30">
      <c r="B577" s="14" t="str">
        <f t="shared" ca="1" si="50"/>
        <v>INDTDEFFTF-95</v>
      </c>
      <c r="C577" s="15" t="str">
        <f t="shared" ca="1" si="55"/>
        <v>ITDTF</v>
      </c>
      <c r="D577" s="16">
        <f>'EE investment costs'!$F$15</f>
        <v>2016</v>
      </c>
      <c r="E577" s="14">
        <f>VLOOKUP(X577,'EE investment costs'!$D$56:$R$656,15,0)</f>
        <v>19.583333333333332</v>
      </c>
      <c r="F577" s="17">
        <f ca="1">INDEX('EE investment costs'!$D$56:$R$656,MATCH(X577,'EE investment costs'!$D$56:$D$656,0),MATCH($V$8,'EE investment costs'!$D$56:$R$56,0))</f>
        <v>1395.9024566356361</v>
      </c>
      <c r="I577" s="18">
        <v>1</v>
      </c>
      <c r="J577" s="18">
        <v>1</v>
      </c>
      <c r="K577" s="14">
        <f t="shared" ca="1" si="53"/>
        <v>0</v>
      </c>
      <c r="M577" s="19" t="str">
        <f t="shared" ca="1" si="51"/>
        <v>INDTDEFFTF-95</v>
      </c>
      <c r="N577" s="23" t="str">
        <f t="shared" ca="1" si="52"/>
        <v>Wholesale and retail Saving Tech-Haulage Tractors, Trucks, Fishing boats 9.5y</v>
      </c>
      <c r="O577" s="23" t="s">
        <v>32</v>
      </c>
      <c r="P577" s="23" t="s">
        <v>33</v>
      </c>
      <c r="Q577" s="23"/>
      <c r="R577" s="23"/>
      <c r="S577" s="19" t="s">
        <v>34</v>
      </c>
      <c r="V577" s="16" t="str">
        <f t="shared" ca="1" si="54"/>
        <v>TD</v>
      </c>
      <c r="W577" s="14" t="str">
        <f t="shared" ca="1" si="54"/>
        <v>Wholesale and retail</v>
      </c>
      <c r="X577" s="3" t="str">
        <f>'EE investment costs'!D626</f>
        <v>TF-95</v>
      </c>
      <c r="Y577" s="3" t="str">
        <f>'EE investment costs'!E626</f>
        <v>Haulage Tractors, Trucks, Fishing boats</v>
      </c>
      <c r="AC577" s="123">
        <f>'EE investment costs'!C626</f>
        <v>9.5</v>
      </c>
      <c r="AD577" s="22"/>
    </row>
    <row r="578" spans="2:30">
      <c r="B578" s="14" t="str">
        <f t="shared" ca="1" si="50"/>
        <v>INDTDEFFMT-96</v>
      </c>
      <c r="C578" s="15" t="str">
        <f t="shared" ca="1" si="55"/>
        <v>ITDMT</v>
      </c>
      <c r="D578" s="16">
        <f>'EE investment costs'!$F$15</f>
        <v>2016</v>
      </c>
      <c r="E578" s="14">
        <f>VLOOKUP(X578,'EE investment costs'!$D$56:$R$656,15,0)</f>
        <v>6.5600000000000005</v>
      </c>
      <c r="F578" s="17">
        <f ca="1">INDEX('EE investment costs'!$D$56:$R$656,MATCH(X578,'EE investment costs'!$D$56:$D$656,0),MATCH($V$8,'EE investment costs'!$D$56:$R$56,0))</f>
        <v>1302.5498626742399</v>
      </c>
      <c r="I578" s="18">
        <v>1</v>
      </c>
      <c r="J578" s="18">
        <v>1</v>
      </c>
      <c r="K578" s="14">
        <f t="shared" ca="1" si="53"/>
        <v>0</v>
      </c>
      <c r="M578" s="19" t="str">
        <f t="shared" ca="1" si="51"/>
        <v>INDTDEFFMT-96</v>
      </c>
      <c r="N578" s="23" t="str">
        <f t="shared" ca="1" si="52"/>
        <v>Wholesale and retail Saving Tech-Heat Medium Temp. up to 150C 9.6y</v>
      </c>
      <c r="O578" s="23" t="s">
        <v>32</v>
      </c>
      <c r="P578" s="23" t="s">
        <v>33</v>
      </c>
      <c r="Q578" s="23"/>
      <c r="R578" s="23"/>
      <c r="S578" s="19" t="s">
        <v>34</v>
      </c>
      <c r="V578" s="16" t="str">
        <f t="shared" ca="1" si="54"/>
        <v>TD</v>
      </c>
      <c r="W578" s="14" t="str">
        <f t="shared" ca="1" si="54"/>
        <v>Wholesale and retail</v>
      </c>
      <c r="X578" s="3" t="str">
        <f>'EE investment costs'!D627</f>
        <v>MT-96</v>
      </c>
      <c r="Y578" s="3" t="str">
        <f>'EE investment costs'!E627</f>
        <v>Heat Medium Temp. up to 150C</v>
      </c>
      <c r="AC578" s="123">
        <f>'EE investment costs'!C627</f>
        <v>9.6</v>
      </c>
      <c r="AD578" s="22"/>
    </row>
    <row r="579" spans="2:30">
      <c r="B579" s="14" t="str">
        <f t="shared" ca="1" si="50"/>
        <v>INDTDEFFHT-96</v>
      </c>
      <c r="C579" s="15" t="str">
        <f t="shared" ca="1" si="55"/>
        <v>ITDHT</v>
      </c>
      <c r="D579" s="16">
        <f>'EE investment costs'!$F$15</f>
        <v>2016</v>
      </c>
      <c r="E579" s="14">
        <f>VLOOKUP(X579,'EE investment costs'!$D$56:$R$656,15,0)</f>
        <v>5.2480000000000002</v>
      </c>
      <c r="F579" s="17">
        <f ca="1">INDEX('EE investment costs'!$D$56:$R$656,MATCH(X579,'EE investment costs'!$D$56:$D$656,0),MATCH($V$8,'EE investment costs'!$D$56:$R$56,0))</f>
        <v>833.34091226506121</v>
      </c>
      <c r="I579" s="18">
        <v>1</v>
      </c>
      <c r="J579" s="18">
        <v>1</v>
      </c>
      <c r="K579" s="14">
        <f t="shared" ca="1" si="53"/>
        <v>4</v>
      </c>
      <c r="M579" s="19" t="str">
        <f t="shared" ca="1" si="51"/>
        <v>INDTDEFFHT-96</v>
      </c>
      <c r="N579" s="23" t="str">
        <f t="shared" ca="1" si="52"/>
        <v>Wholesale and retail Saving Tech-Heat High Temp. over 150C 9.6y</v>
      </c>
      <c r="O579" s="23" t="s">
        <v>32</v>
      </c>
      <c r="P579" s="23" t="s">
        <v>33</v>
      </c>
      <c r="Q579" s="23"/>
      <c r="R579" s="23"/>
      <c r="S579" s="19" t="s">
        <v>34</v>
      </c>
      <c r="V579" s="16" t="str">
        <f t="shared" ca="1" si="54"/>
        <v>TD</v>
      </c>
      <c r="W579" s="14" t="str">
        <f t="shared" ca="1" si="54"/>
        <v>Wholesale and retail</v>
      </c>
      <c r="X579" s="3" t="str">
        <f>'EE investment costs'!D628</f>
        <v>HT-96</v>
      </c>
      <c r="Y579" s="3" t="str">
        <f>'EE investment costs'!E628</f>
        <v>Heat High Temp. over 150C</v>
      </c>
      <c r="AC579" s="123">
        <f>'EE investment costs'!C628</f>
        <v>9.6</v>
      </c>
      <c r="AD579" s="22"/>
    </row>
    <row r="580" spans="2:30">
      <c r="B580" s="14" t="str">
        <f t="shared" ca="1" si="50"/>
        <v>INDTDEFFRH-96</v>
      </c>
      <c r="C580" s="15" t="str">
        <f t="shared" ca="1" si="55"/>
        <v>ITDRH</v>
      </c>
      <c r="D580" s="16">
        <f>'EE investment costs'!$F$15</f>
        <v>2016</v>
      </c>
      <c r="E580" s="14">
        <f>VLOOKUP(X580,'EE investment costs'!$D$56:$R$656,15,0)</f>
        <v>17.045333333333335</v>
      </c>
      <c r="F580" s="17">
        <f ca="1">INDEX('EE investment costs'!$D$56:$R$656,MATCH(X580,'EE investment costs'!$D$56:$D$656,0),MATCH($V$8,'EE investment costs'!$D$56:$R$56,0))</f>
        <v>2259.0026457401614</v>
      </c>
      <c r="I580" s="18">
        <v>1</v>
      </c>
      <c r="J580" s="18">
        <v>1</v>
      </c>
      <c r="K580" s="14">
        <f t="shared" ca="1" si="53"/>
        <v>0</v>
      </c>
      <c r="M580" s="19" t="str">
        <f t="shared" ca="1" si="51"/>
        <v>INDTDEFFRH-96</v>
      </c>
      <c r="N580" s="23" t="str">
        <f t="shared" ca="1" si="52"/>
        <v>Wholesale and retail Saving Tech-Heat Room Heat 9.6y</v>
      </c>
      <c r="O580" s="23" t="s">
        <v>32</v>
      </c>
      <c r="P580" s="23" t="s">
        <v>33</v>
      </c>
      <c r="Q580" s="23"/>
      <c r="R580" s="23"/>
      <c r="S580" s="19" t="s">
        <v>34</v>
      </c>
      <c r="V580" s="16" t="str">
        <f t="shared" ca="1" si="54"/>
        <v>TD</v>
      </c>
      <c r="W580" s="14" t="str">
        <f t="shared" ca="1" si="54"/>
        <v>Wholesale and retail</v>
      </c>
      <c r="X580" s="3" t="str">
        <f>'EE investment costs'!D629</f>
        <v>RH-96</v>
      </c>
      <c r="Y580" s="3" t="str">
        <f>'EE investment costs'!E629</f>
        <v>Heat Room Heat</v>
      </c>
      <c r="AC580" s="123">
        <f>'EE investment costs'!C629</f>
        <v>9.6</v>
      </c>
      <c r="AD580" s="22"/>
    </row>
    <row r="581" spans="2:30">
      <c r="B581" s="14" t="str">
        <f t="shared" ca="1" si="50"/>
        <v>INDTDEFFLA-96</v>
      </c>
      <c r="C581" s="15" t="str">
        <f t="shared" ca="1" si="55"/>
        <v>ITDLA</v>
      </c>
      <c r="D581" s="16">
        <f>'EE investment costs'!$F$15</f>
        <v>2016</v>
      </c>
      <c r="E581" s="14">
        <f>VLOOKUP(X581,'EE investment costs'!$D$56:$R$656,15,0)</f>
        <v>4.6398666666666664</v>
      </c>
      <c r="F581" s="17">
        <f ca="1">INDEX('EE investment costs'!$D$56:$R$656,MATCH(X581,'EE investment costs'!$D$56:$D$656,0),MATCH($V$8,'EE investment costs'!$D$56:$R$56,0))</f>
        <v>2431.8128336320251</v>
      </c>
      <c r="I581" s="18">
        <v>1</v>
      </c>
      <c r="J581" s="18">
        <v>1</v>
      </c>
      <c r="K581" s="14">
        <f t="shared" ca="1" si="53"/>
        <v>0</v>
      </c>
      <c r="M581" s="19" t="str">
        <f t="shared" ca="1" si="51"/>
        <v>INDTDEFFLA-96</v>
      </c>
      <c r="N581" s="23" t="str">
        <f t="shared" ca="1" si="52"/>
        <v>Wholesale and retail Saving Tech-Light 9.6y</v>
      </c>
      <c r="O581" s="23" t="s">
        <v>32</v>
      </c>
      <c r="P581" s="23" t="s">
        <v>33</v>
      </c>
      <c r="Q581" s="23"/>
      <c r="R581" s="23"/>
      <c r="S581" s="19" t="s">
        <v>34</v>
      </c>
      <c r="V581" s="16" t="str">
        <f t="shared" ca="1" si="54"/>
        <v>TD</v>
      </c>
      <c r="W581" s="14" t="str">
        <f t="shared" ca="1" si="54"/>
        <v>Wholesale and retail</v>
      </c>
      <c r="X581" s="3" t="str">
        <f>'EE investment costs'!D630</f>
        <v>LA-96</v>
      </c>
      <c r="Y581" s="3" t="str">
        <f>'EE investment costs'!E630</f>
        <v>Light</v>
      </c>
      <c r="AC581" s="123">
        <f>'EE investment costs'!C630</f>
        <v>9.6</v>
      </c>
      <c r="AD581" s="22"/>
    </row>
    <row r="582" spans="2:30">
      <c r="B582" s="14" t="str">
        <f t="shared" ca="1" si="50"/>
        <v>INDTDEFFEM-96</v>
      </c>
      <c r="C582" s="15" t="str">
        <f t="shared" ca="1" si="55"/>
        <v>ITDEM</v>
      </c>
      <c r="D582" s="16">
        <f>'EE investment costs'!$F$15</f>
        <v>2016</v>
      </c>
      <c r="E582" s="14">
        <f>VLOOKUP(X582,'EE investment costs'!$D$56:$R$656,15,0)</f>
        <v>4.8718599999999999</v>
      </c>
      <c r="F582" s="17">
        <f ca="1">INDEX('EE investment costs'!$D$56:$R$656,MATCH(X582,'EE investment costs'!$D$56:$D$656,0),MATCH($V$8,'EE investment costs'!$D$56:$R$56,0))</f>
        <v>3085.0431678888576</v>
      </c>
      <c r="I582" s="18">
        <v>1</v>
      </c>
      <c r="J582" s="18">
        <v>1</v>
      </c>
      <c r="K582" s="14">
        <f t="shared" ca="1" si="53"/>
        <v>0</v>
      </c>
      <c r="M582" s="19" t="str">
        <f t="shared" ca="1" si="51"/>
        <v>INDTDEFFEM-96</v>
      </c>
      <c r="N582" s="23" t="str">
        <f t="shared" ca="1" si="52"/>
        <v>Wholesale and retail Saving Tech-Electric Motors 9.6y</v>
      </c>
      <c r="O582" s="23" t="s">
        <v>32</v>
      </c>
      <c r="P582" s="23" t="s">
        <v>33</v>
      </c>
      <c r="Q582" s="23"/>
      <c r="R582" s="23"/>
      <c r="S582" s="19" t="s">
        <v>34</v>
      </c>
      <c r="V582" s="16" t="str">
        <f t="shared" ca="1" si="54"/>
        <v>TD</v>
      </c>
      <c r="W582" s="14" t="str">
        <f t="shared" ca="1" si="54"/>
        <v>Wholesale and retail</v>
      </c>
      <c r="X582" s="3" t="str">
        <f>'EE investment costs'!D631</f>
        <v>EM-96</v>
      </c>
      <c r="Y582" s="3" t="str">
        <f>'EE investment costs'!E631</f>
        <v>Electric Motors</v>
      </c>
      <c r="AC582" s="123">
        <f>'EE investment costs'!C631</f>
        <v>9.6</v>
      </c>
      <c r="AD582" s="22"/>
    </row>
    <row r="583" spans="2:30">
      <c r="B583" s="14" t="str">
        <f t="shared" ca="1" si="50"/>
        <v>INDTDEFFTF-96</v>
      </c>
      <c r="C583" s="15" t="str">
        <f t="shared" ca="1" si="55"/>
        <v>ITDTF</v>
      </c>
      <c r="D583" s="16">
        <f>'EE investment costs'!$F$15</f>
        <v>2016</v>
      </c>
      <c r="E583" s="14">
        <f>VLOOKUP(X583,'EE investment costs'!$D$56:$R$656,15,0)</f>
        <v>19.666666666666664</v>
      </c>
      <c r="F583" s="17">
        <f ca="1">INDEX('EE investment costs'!$D$56:$R$656,MATCH(X583,'EE investment costs'!$D$56:$D$656,0),MATCH($V$8,'EE investment costs'!$D$56:$R$56,0))</f>
        <v>1410.5961667054851</v>
      </c>
      <c r="I583" s="18">
        <v>1</v>
      </c>
      <c r="J583" s="18">
        <v>1</v>
      </c>
      <c r="K583" s="14">
        <f t="shared" ca="1" si="53"/>
        <v>0</v>
      </c>
      <c r="M583" s="19" t="str">
        <f t="shared" ca="1" si="51"/>
        <v>INDTDEFFTF-96</v>
      </c>
      <c r="N583" s="23" t="str">
        <f t="shared" ca="1" si="52"/>
        <v>Wholesale and retail Saving Tech-Haulage Tractors, Trucks, Fishing boats 9.6y</v>
      </c>
      <c r="O583" s="23" t="s">
        <v>32</v>
      </c>
      <c r="P583" s="23" t="s">
        <v>33</v>
      </c>
      <c r="Q583" s="23"/>
      <c r="R583" s="23"/>
      <c r="S583" s="19" t="s">
        <v>34</v>
      </c>
      <c r="V583" s="16" t="str">
        <f t="shared" ca="1" si="54"/>
        <v>TD</v>
      </c>
      <c r="W583" s="14" t="str">
        <f t="shared" ca="1" si="54"/>
        <v>Wholesale and retail</v>
      </c>
      <c r="X583" s="3" t="str">
        <f>'EE investment costs'!D632</f>
        <v>TF-96</v>
      </c>
      <c r="Y583" s="3" t="str">
        <f>'EE investment costs'!E632</f>
        <v>Haulage Tractors, Trucks, Fishing boats</v>
      </c>
      <c r="AC583" s="123">
        <f>'EE investment costs'!C632</f>
        <v>9.6</v>
      </c>
      <c r="AD583" s="22"/>
    </row>
    <row r="584" spans="2:30">
      <c r="B584" s="14" t="str">
        <f t="shared" ref="B584:B607" ca="1" si="56">M584</f>
        <v>INDTDEFFMT-97</v>
      </c>
      <c r="C584" s="15" t="str">
        <f t="shared" ca="1" si="55"/>
        <v>ITDMT</v>
      </c>
      <c r="D584" s="16">
        <f>'EE investment costs'!$F$15</f>
        <v>2016</v>
      </c>
      <c r="E584" s="14">
        <f>VLOOKUP(X584,'EE investment costs'!$D$56:$R$656,15,0)</f>
        <v>6.57</v>
      </c>
      <c r="F584" s="17">
        <f ca="1">INDEX('EE investment costs'!$D$56:$R$656,MATCH(X584,'EE investment costs'!$D$56:$D$656,0),MATCH($V$8,'EE investment costs'!$D$56:$R$56,0))</f>
        <v>1314.8412491980769</v>
      </c>
      <c r="I584" s="18">
        <v>1</v>
      </c>
      <c r="J584" s="18">
        <v>1</v>
      </c>
      <c r="K584" s="14">
        <f t="shared" ca="1" si="53"/>
        <v>0</v>
      </c>
      <c r="M584" s="19" t="str">
        <f t="shared" ref="M584:M607" ca="1" si="57">CONCATENATE("IND",$V$8,"EFF",$X584)</f>
        <v>INDTDEFFMT-97</v>
      </c>
      <c r="N584" s="23" t="str">
        <f t="shared" ca="1" si="52"/>
        <v>Wholesale and retail Saving Tech-Heat Medium Temp. up to 150C 9.7y</v>
      </c>
      <c r="O584" s="23" t="s">
        <v>32</v>
      </c>
      <c r="P584" s="23" t="s">
        <v>33</v>
      </c>
      <c r="Q584" s="23"/>
      <c r="R584" s="23"/>
      <c r="S584" s="19" t="s">
        <v>34</v>
      </c>
      <c r="V584" s="16" t="str">
        <f t="shared" ca="1" si="54"/>
        <v>TD</v>
      </c>
      <c r="W584" s="14" t="str">
        <f t="shared" ca="1" si="54"/>
        <v>Wholesale and retail</v>
      </c>
      <c r="X584" s="3" t="str">
        <f>'EE investment costs'!D633</f>
        <v>MT-97</v>
      </c>
      <c r="Y584" s="3" t="str">
        <f>'EE investment costs'!E633</f>
        <v>Heat Medium Temp. up to 150C</v>
      </c>
      <c r="AC584" s="123">
        <f>'EE investment costs'!C633</f>
        <v>9.6999999999999993</v>
      </c>
      <c r="AD584" s="22"/>
    </row>
    <row r="585" spans="2:30">
      <c r="B585" s="14" t="str">
        <f t="shared" ca="1" si="56"/>
        <v>INDTDEFFHT-97</v>
      </c>
      <c r="C585" s="15" t="str">
        <f t="shared" ca="1" si="55"/>
        <v>ITDHT</v>
      </c>
      <c r="D585" s="16">
        <f>'EE investment costs'!$F$15</f>
        <v>2016</v>
      </c>
      <c r="E585" s="14">
        <f>VLOOKUP(X585,'EE investment costs'!$D$56:$R$656,15,0)</f>
        <v>5.2560000000000002</v>
      </c>
      <c r="F585" s="17">
        <f ca="1">INDEX('EE investment costs'!$D$56:$R$656,MATCH(X585,'EE investment costs'!$D$56:$D$656,0),MATCH($V$8,'EE investment costs'!$D$56:$R$56,0))</f>
        <v>839.72527328570459</v>
      </c>
      <c r="I585" s="18">
        <v>1</v>
      </c>
      <c r="J585" s="18">
        <v>1</v>
      </c>
      <c r="K585" s="14">
        <f t="shared" ca="1" si="53"/>
        <v>4</v>
      </c>
      <c r="M585" s="19" t="str">
        <f t="shared" ca="1" si="57"/>
        <v>INDTDEFFHT-97</v>
      </c>
      <c r="N585" s="23" t="str">
        <f t="shared" ref="N585:N607" ca="1" si="58">$W$8&amp;" Saving Tech"&amp;"-"&amp;$Y585&amp;" "&amp;AC585&amp;"y"</f>
        <v>Wholesale and retail Saving Tech-Heat High Temp. over 150C 9.7y</v>
      </c>
      <c r="O585" s="23" t="s">
        <v>32</v>
      </c>
      <c r="P585" s="23" t="s">
        <v>33</v>
      </c>
      <c r="Q585" s="23"/>
      <c r="R585" s="23"/>
      <c r="S585" s="19" t="s">
        <v>34</v>
      </c>
      <c r="V585" s="16" t="str">
        <f t="shared" ca="1" si="54"/>
        <v>TD</v>
      </c>
      <c r="W585" s="14" t="str">
        <f t="shared" ca="1" si="54"/>
        <v>Wholesale and retail</v>
      </c>
      <c r="X585" s="3" t="str">
        <f>'EE investment costs'!D634</f>
        <v>HT-97</v>
      </c>
      <c r="Y585" s="3" t="str">
        <f>'EE investment costs'!E634</f>
        <v>Heat High Temp. over 150C</v>
      </c>
      <c r="AC585" s="123">
        <f>'EE investment costs'!C634</f>
        <v>9.6999999999999993</v>
      </c>
      <c r="AD585" s="22"/>
    </row>
    <row r="586" spans="2:30">
      <c r="B586" s="14" t="str">
        <f t="shared" ca="1" si="56"/>
        <v>INDTDEFFRH-97</v>
      </c>
      <c r="C586" s="15" t="str">
        <f t="shared" ca="1" si="55"/>
        <v>ITDRH</v>
      </c>
      <c r="D586" s="16">
        <f>'EE investment costs'!$F$15</f>
        <v>2016</v>
      </c>
      <c r="E586" s="14">
        <f>VLOOKUP(X586,'EE investment costs'!$D$56:$R$656,15,0)</f>
        <v>17.064000000000004</v>
      </c>
      <c r="F586" s="17">
        <f ca="1">INDEX('EE investment costs'!$D$56:$R$656,MATCH(X586,'EE investment costs'!$D$56:$D$656,0),MATCH($V$8,'EE investment costs'!$D$56:$R$56,0))</f>
        <v>2296.0354759981965</v>
      </c>
      <c r="I586" s="18">
        <v>1</v>
      </c>
      <c r="J586" s="18">
        <v>1</v>
      </c>
      <c r="K586" s="14">
        <f t="shared" ref="K586:K607" ca="1" si="59">IF(F586&lt;500,1,0)+IF(F586&lt;600,1,0)+IF(F586&lt;700,1,0)+IF(F586&lt;800,1,0)+IF(F586&lt;900,1,0)+IF(F586&lt;1000,1,0)+IF(F586&lt;1100,1,0)+IF(F586&lt;1200,1,0)</f>
        <v>0</v>
      </c>
      <c r="M586" s="19" t="str">
        <f t="shared" ca="1" si="57"/>
        <v>INDTDEFFRH-97</v>
      </c>
      <c r="N586" s="23" t="str">
        <f t="shared" ca="1" si="58"/>
        <v>Wholesale and retail Saving Tech-Heat Room Heat 9.7y</v>
      </c>
      <c r="O586" s="23" t="s">
        <v>32</v>
      </c>
      <c r="P586" s="23" t="s">
        <v>33</v>
      </c>
      <c r="Q586" s="23"/>
      <c r="R586" s="23"/>
      <c r="S586" s="19" t="s">
        <v>34</v>
      </c>
      <c r="V586" s="16" t="str">
        <f t="shared" ref="V586:W607" ca="1" si="60">V585</f>
        <v>TD</v>
      </c>
      <c r="W586" s="14" t="str">
        <f t="shared" ca="1" si="60"/>
        <v>Wholesale and retail</v>
      </c>
      <c r="X586" s="3" t="str">
        <f>'EE investment costs'!D635</f>
        <v>RH-97</v>
      </c>
      <c r="Y586" s="3" t="str">
        <f>'EE investment costs'!E635</f>
        <v>Heat Room Heat</v>
      </c>
      <c r="AC586" s="123">
        <f>'EE investment costs'!C635</f>
        <v>9.6999999999999993</v>
      </c>
      <c r="AD586" s="22"/>
    </row>
    <row r="587" spans="2:30">
      <c r="B587" s="14" t="str">
        <f t="shared" ca="1" si="56"/>
        <v>INDTDEFFLA-97</v>
      </c>
      <c r="C587" s="15" t="str">
        <f t="shared" ca="1" si="55"/>
        <v>ITDLA</v>
      </c>
      <c r="D587" s="16">
        <f>'EE investment costs'!$F$15</f>
        <v>2016</v>
      </c>
      <c r="E587" s="14">
        <f>VLOOKUP(X587,'EE investment costs'!$D$56:$R$656,15,0)</f>
        <v>4.6528999999999998</v>
      </c>
      <c r="F587" s="17">
        <f ca="1">INDEX('EE investment costs'!$D$56:$R$656,MATCH(X587,'EE investment costs'!$D$56:$D$656,0),MATCH($V$8,'EE investment costs'!$D$56:$R$56,0))</f>
        <v>2447.1908671286374</v>
      </c>
      <c r="I587" s="18">
        <v>1</v>
      </c>
      <c r="J587" s="18">
        <v>1</v>
      </c>
      <c r="K587" s="14">
        <f t="shared" ca="1" si="59"/>
        <v>0</v>
      </c>
      <c r="M587" s="19" t="str">
        <f t="shared" ca="1" si="57"/>
        <v>INDTDEFFLA-97</v>
      </c>
      <c r="N587" s="23" t="str">
        <f t="shared" ca="1" si="58"/>
        <v>Wholesale and retail Saving Tech-Light 9.7y</v>
      </c>
      <c r="O587" s="23" t="s">
        <v>32</v>
      </c>
      <c r="P587" s="23" t="s">
        <v>33</v>
      </c>
      <c r="Q587" s="23"/>
      <c r="R587" s="23"/>
      <c r="S587" s="19" t="s">
        <v>34</v>
      </c>
      <c r="V587" s="16" t="str">
        <f t="shared" ca="1" si="60"/>
        <v>TD</v>
      </c>
      <c r="W587" s="14" t="str">
        <f t="shared" ca="1" si="60"/>
        <v>Wholesale and retail</v>
      </c>
      <c r="X587" s="3" t="str">
        <f>'EE investment costs'!D636</f>
        <v>LA-97</v>
      </c>
      <c r="Y587" s="3" t="str">
        <f>'EE investment costs'!E636</f>
        <v>Light</v>
      </c>
      <c r="AC587" s="123">
        <f>'EE investment costs'!C636</f>
        <v>9.6999999999999993</v>
      </c>
      <c r="AD587" s="22"/>
    </row>
    <row r="588" spans="2:30">
      <c r="B588" s="14" t="str">
        <f t="shared" ca="1" si="56"/>
        <v>INDTDEFFEM-97</v>
      </c>
      <c r="C588" s="15" t="str">
        <f t="shared" ca="1" si="55"/>
        <v>ITDEM</v>
      </c>
      <c r="D588" s="16">
        <f>'EE investment costs'!$F$15</f>
        <v>2016</v>
      </c>
      <c r="E588" s="14">
        <f>VLOOKUP(X588,'EE investment costs'!$D$56:$R$656,15,0)</f>
        <v>4.8855449999999996</v>
      </c>
      <c r="F588" s="17">
        <f ca="1">INDEX('EE investment costs'!$D$56:$R$656,MATCH(X588,'EE investment costs'!$D$56:$D$656,0),MATCH($V$8,'EE investment costs'!$D$56:$R$56,0))</f>
        <v>3112.7299045077766</v>
      </c>
      <c r="I588" s="18">
        <v>1</v>
      </c>
      <c r="J588" s="18">
        <v>1</v>
      </c>
      <c r="K588" s="14">
        <f t="shared" ca="1" si="59"/>
        <v>0</v>
      </c>
      <c r="M588" s="19" t="str">
        <f t="shared" ca="1" si="57"/>
        <v>INDTDEFFEM-97</v>
      </c>
      <c r="N588" s="23" t="str">
        <f t="shared" ca="1" si="58"/>
        <v>Wholesale and retail Saving Tech-Electric Motors 9.7y</v>
      </c>
      <c r="O588" s="23" t="s">
        <v>32</v>
      </c>
      <c r="P588" s="23" t="s">
        <v>33</v>
      </c>
      <c r="Q588" s="23"/>
      <c r="R588" s="23"/>
      <c r="S588" s="19" t="s">
        <v>34</v>
      </c>
      <c r="V588" s="16" t="str">
        <f t="shared" ca="1" si="60"/>
        <v>TD</v>
      </c>
      <c r="W588" s="14" t="str">
        <f t="shared" ca="1" si="60"/>
        <v>Wholesale and retail</v>
      </c>
      <c r="X588" s="3" t="str">
        <f>'EE investment costs'!D637</f>
        <v>EM-97</v>
      </c>
      <c r="Y588" s="3" t="str">
        <f>'EE investment costs'!E637</f>
        <v>Electric Motors</v>
      </c>
      <c r="AC588" s="123">
        <f>'EE investment costs'!C637</f>
        <v>9.6999999999999993</v>
      </c>
      <c r="AD588" s="22"/>
    </row>
    <row r="589" spans="2:30">
      <c r="B589" s="14" t="str">
        <f t="shared" ca="1" si="56"/>
        <v>INDTDEFFTF-97</v>
      </c>
      <c r="C589" s="15" t="str">
        <f t="shared" ca="1" si="55"/>
        <v>ITDTF</v>
      </c>
      <c r="D589" s="16">
        <f>'EE investment costs'!$F$15</f>
        <v>2016</v>
      </c>
      <c r="E589" s="14">
        <f>VLOOKUP(X589,'EE investment costs'!$D$56:$R$656,15,0)</f>
        <v>19.75</v>
      </c>
      <c r="F589" s="17">
        <f ca="1">INDEX('EE investment costs'!$D$56:$R$656,MATCH(X589,'EE investment costs'!$D$56:$D$656,0),MATCH($V$8,'EE investment costs'!$D$56:$R$56,0))</f>
        <v>1425.2898767753336</v>
      </c>
      <c r="I589" s="18">
        <v>1</v>
      </c>
      <c r="J589" s="18">
        <v>1</v>
      </c>
      <c r="K589" s="14">
        <f t="shared" ca="1" si="59"/>
        <v>0</v>
      </c>
      <c r="M589" s="19" t="str">
        <f t="shared" ca="1" si="57"/>
        <v>INDTDEFFTF-97</v>
      </c>
      <c r="N589" s="23" t="str">
        <f t="shared" ca="1" si="58"/>
        <v>Wholesale and retail Saving Tech-Haulage Tractors, Trucks, Fishing boats 9.7y</v>
      </c>
      <c r="O589" s="23" t="s">
        <v>32</v>
      </c>
      <c r="P589" s="23" t="s">
        <v>33</v>
      </c>
      <c r="Q589" s="23"/>
      <c r="R589" s="23"/>
      <c r="S589" s="19" t="s">
        <v>34</v>
      </c>
      <c r="V589" s="16" t="str">
        <f t="shared" ca="1" si="60"/>
        <v>TD</v>
      </c>
      <c r="W589" s="14" t="str">
        <f t="shared" ca="1" si="60"/>
        <v>Wholesale and retail</v>
      </c>
      <c r="X589" s="3" t="str">
        <f>'EE investment costs'!D638</f>
        <v>TF-97</v>
      </c>
      <c r="Y589" s="3" t="str">
        <f>'EE investment costs'!E638</f>
        <v>Haulage Tractors, Trucks, Fishing boats</v>
      </c>
      <c r="AC589" s="123">
        <f>'EE investment costs'!C638</f>
        <v>9.6999999999999993</v>
      </c>
      <c r="AD589" s="22"/>
    </row>
    <row r="590" spans="2:30">
      <c r="B590" s="14" t="str">
        <f t="shared" ca="1" si="56"/>
        <v>INDTDEFFMT-98</v>
      </c>
      <c r="C590" s="15" t="str">
        <f t="shared" ca="1" si="55"/>
        <v>ITDMT</v>
      </c>
      <c r="D590" s="16">
        <f>'EE investment costs'!$F$15</f>
        <v>2016</v>
      </c>
      <c r="E590" s="14">
        <f>VLOOKUP(X590,'EE investment costs'!$D$56:$R$656,15,0)</f>
        <v>6.58</v>
      </c>
      <c r="F590" s="17">
        <f ca="1">INDEX('EE investment costs'!$D$56:$R$656,MATCH(X590,'EE investment costs'!$D$56:$D$656,0),MATCH($V$8,'EE investment costs'!$D$56:$R$56,0))</f>
        <v>1327.1326357219145</v>
      </c>
      <c r="I590" s="18">
        <v>1</v>
      </c>
      <c r="J590" s="18">
        <v>1</v>
      </c>
      <c r="K590" s="14">
        <f t="shared" ca="1" si="59"/>
        <v>0</v>
      </c>
      <c r="M590" s="19" t="str">
        <f t="shared" ca="1" si="57"/>
        <v>INDTDEFFMT-98</v>
      </c>
      <c r="N590" s="23" t="str">
        <f t="shared" ca="1" si="58"/>
        <v>Wholesale and retail Saving Tech-Heat Medium Temp. up to 150C 9.8y</v>
      </c>
      <c r="O590" s="23" t="s">
        <v>32</v>
      </c>
      <c r="P590" s="23" t="s">
        <v>33</v>
      </c>
      <c r="Q590" s="23"/>
      <c r="R590" s="23"/>
      <c r="S590" s="19" t="s">
        <v>34</v>
      </c>
      <c r="V590" s="16" t="str">
        <f t="shared" ca="1" si="60"/>
        <v>TD</v>
      </c>
      <c r="W590" s="14" t="str">
        <f t="shared" ca="1" si="60"/>
        <v>Wholesale and retail</v>
      </c>
      <c r="X590" s="3" t="str">
        <f>'EE investment costs'!D639</f>
        <v>MT-98</v>
      </c>
      <c r="Y590" s="3" t="str">
        <f>'EE investment costs'!E639</f>
        <v>Heat Medium Temp. up to 150C</v>
      </c>
      <c r="AC590" s="123">
        <f>'EE investment costs'!C639</f>
        <v>9.8000000000000007</v>
      </c>
      <c r="AD590" s="22"/>
    </row>
    <row r="591" spans="2:30">
      <c r="B591" s="14" t="str">
        <f t="shared" ca="1" si="56"/>
        <v>INDTDEFFHT-98</v>
      </c>
      <c r="C591" s="15" t="str">
        <f t="shared" ca="1" si="55"/>
        <v>ITDHT</v>
      </c>
      <c r="D591" s="16">
        <f>'EE investment costs'!$F$15</f>
        <v>2016</v>
      </c>
      <c r="E591" s="14">
        <f>VLOOKUP(X591,'EE investment costs'!$D$56:$R$656,15,0)</f>
        <v>5.2640000000000002</v>
      </c>
      <c r="F591" s="17">
        <f ca="1">INDEX('EE investment costs'!$D$56:$R$656,MATCH(X591,'EE investment costs'!$D$56:$D$656,0),MATCH($V$8,'EE investment costs'!$D$56:$R$56,0))</f>
        <v>846.1096343063482</v>
      </c>
      <c r="I591" s="18">
        <v>1</v>
      </c>
      <c r="J591" s="18">
        <v>1</v>
      </c>
      <c r="K591" s="14">
        <f t="shared" ca="1" si="59"/>
        <v>4</v>
      </c>
      <c r="M591" s="19" t="str">
        <f t="shared" ca="1" si="57"/>
        <v>INDTDEFFHT-98</v>
      </c>
      <c r="N591" s="23" t="str">
        <f t="shared" ca="1" si="58"/>
        <v>Wholesale and retail Saving Tech-Heat High Temp. over 150C 9.8y</v>
      </c>
      <c r="O591" s="23" t="s">
        <v>32</v>
      </c>
      <c r="P591" s="23" t="s">
        <v>33</v>
      </c>
      <c r="Q591" s="23"/>
      <c r="R591" s="23"/>
      <c r="S591" s="19" t="s">
        <v>34</v>
      </c>
      <c r="V591" s="16" t="str">
        <f t="shared" ca="1" si="60"/>
        <v>TD</v>
      </c>
      <c r="W591" s="14" t="str">
        <f t="shared" ca="1" si="60"/>
        <v>Wholesale and retail</v>
      </c>
      <c r="X591" s="3" t="str">
        <f>'EE investment costs'!D640</f>
        <v>HT-98</v>
      </c>
      <c r="Y591" s="3" t="str">
        <f>'EE investment costs'!E640</f>
        <v>Heat High Temp. over 150C</v>
      </c>
      <c r="AC591" s="123">
        <f>'EE investment costs'!C640</f>
        <v>9.8000000000000007</v>
      </c>
      <c r="AD591" s="22"/>
    </row>
    <row r="592" spans="2:30">
      <c r="B592" s="14" t="str">
        <f t="shared" ca="1" si="56"/>
        <v>INDTDEFFRH-98</v>
      </c>
      <c r="C592" s="15" t="str">
        <f t="shared" ca="1" si="55"/>
        <v>ITDRH</v>
      </c>
      <c r="D592" s="16">
        <f>'EE investment costs'!$F$15</f>
        <v>2016</v>
      </c>
      <c r="E592" s="14">
        <f>VLOOKUP(X592,'EE investment costs'!$D$56:$R$656,15,0)</f>
        <v>17.082666666666668</v>
      </c>
      <c r="F592" s="17">
        <f ca="1">INDEX('EE investment costs'!$D$56:$R$656,MATCH(X592,'EE investment costs'!$D$56:$D$656,0),MATCH($V$8,'EE investment costs'!$D$56:$R$56,0))</f>
        <v>2333.0683062562325</v>
      </c>
      <c r="I592" s="18">
        <v>1</v>
      </c>
      <c r="J592" s="18">
        <v>1</v>
      </c>
      <c r="K592" s="14">
        <f t="shared" ca="1" si="59"/>
        <v>0</v>
      </c>
      <c r="M592" s="19" t="str">
        <f t="shared" ca="1" si="57"/>
        <v>INDTDEFFRH-98</v>
      </c>
      <c r="N592" s="23" t="str">
        <f t="shared" ca="1" si="58"/>
        <v>Wholesale and retail Saving Tech-Heat Room Heat 9.8y</v>
      </c>
      <c r="O592" s="23" t="s">
        <v>32</v>
      </c>
      <c r="P592" s="23" t="s">
        <v>33</v>
      </c>
      <c r="Q592" s="23"/>
      <c r="R592" s="23"/>
      <c r="S592" s="19" t="s">
        <v>34</v>
      </c>
      <c r="V592" s="16" t="str">
        <f t="shared" ca="1" si="60"/>
        <v>TD</v>
      </c>
      <c r="W592" s="14" t="str">
        <f t="shared" ca="1" si="60"/>
        <v>Wholesale and retail</v>
      </c>
      <c r="X592" s="3" t="str">
        <f>'EE investment costs'!D641</f>
        <v>RH-98</v>
      </c>
      <c r="Y592" s="3" t="str">
        <f>'EE investment costs'!E641</f>
        <v>Heat Room Heat</v>
      </c>
      <c r="AC592" s="123">
        <f>'EE investment costs'!C641</f>
        <v>9.8000000000000007</v>
      </c>
      <c r="AD592" s="22"/>
    </row>
    <row r="593" spans="2:30">
      <c r="B593" s="14" t="str">
        <f t="shared" ca="1" si="56"/>
        <v>INDTDEFFLA-98</v>
      </c>
      <c r="C593" s="15" t="str">
        <f t="shared" ca="1" si="55"/>
        <v>ITDLA</v>
      </c>
      <c r="D593" s="16">
        <f>'EE investment costs'!$F$15</f>
        <v>2016</v>
      </c>
      <c r="E593" s="14">
        <f>VLOOKUP(X593,'EE investment costs'!$D$56:$R$656,15,0)</f>
        <v>4.6659333333333333</v>
      </c>
      <c r="F593" s="17">
        <f ca="1">INDEX('EE investment costs'!$D$56:$R$656,MATCH(X593,'EE investment costs'!$D$56:$D$656,0),MATCH($V$8,'EE investment costs'!$D$56:$R$56,0))</f>
        <v>2462.5689006252496</v>
      </c>
      <c r="I593" s="18">
        <v>1</v>
      </c>
      <c r="J593" s="18">
        <v>1</v>
      </c>
      <c r="K593" s="14">
        <f t="shared" ca="1" si="59"/>
        <v>0</v>
      </c>
      <c r="M593" s="19" t="str">
        <f t="shared" ca="1" si="57"/>
        <v>INDTDEFFLA-98</v>
      </c>
      <c r="N593" s="23" t="str">
        <f t="shared" ca="1" si="58"/>
        <v>Wholesale and retail Saving Tech-Light 9.8y</v>
      </c>
      <c r="O593" s="23" t="s">
        <v>32</v>
      </c>
      <c r="P593" s="23" t="s">
        <v>33</v>
      </c>
      <c r="Q593" s="23"/>
      <c r="R593" s="23"/>
      <c r="S593" s="19" t="s">
        <v>34</v>
      </c>
      <c r="V593" s="16" t="str">
        <f t="shared" ca="1" si="60"/>
        <v>TD</v>
      </c>
      <c r="W593" s="14" t="str">
        <f t="shared" ca="1" si="60"/>
        <v>Wholesale and retail</v>
      </c>
      <c r="X593" s="3" t="str">
        <f>'EE investment costs'!D642</f>
        <v>LA-98</v>
      </c>
      <c r="Y593" s="3" t="str">
        <f>'EE investment costs'!E642</f>
        <v>Light</v>
      </c>
      <c r="AC593" s="123">
        <f>'EE investment costs'!C642</f>
        <v>9.8000000000000007</v>
      </c>
      <c r="AD593" s="22"/>
    </row>
    <row r="594" spans="2:30">
      <c r="B594" s="14" t="str">
        <f t="shared" ca="1" si="56"/>
        <v>INDTDEFFEM-98</v>
      </c>
      <c r="C594" s="15" t="str">
        <f t="shared" ca="1" si="55"/>
        <v>ITDEM</v>
      </c>
      <c r="D594" s="16">
        <f>'EE investment costs'!$F$15</f>
        <v>2016</v>
      </c>
      <c r="E594" s="14">
        <f>VLOOKUP(X594,'EE investment costs'!$D$56:$R$656,15,0)</f>
        <v>4.8992299999999993</v>
      </c>
      <c r="F594" s="17">
        <f ca="1">INDEX('EE investment costs'!$D$56:$R$656,MATCH(X594,'EE investment costs'!$D$56:$D$656,0),MATCH($V$8,'EE investment costs'!$D$56:$R$56,0))</f>
        <v>3140.4166411266965</v>
      </c>
      <c r="I594" s="18">
        <v>1</v>
      </c>
      <c r="J594" s="18">
        <v>1</v>
      </c>
      <c r="K594" s="14">
        <f t="shared" ca="1" si="59"/>
        <v>0</v>
      </c>
      <c r="M594" s="19" t="str">
        <f t="shared" ca="1" si="57"/>
        <v>INDTDEFFEM-98</v>
      </c>
      <c r="N594" s="23" t="str">
        <f t="shared" ca="1" si="58"/>
        <v>Wholesale and retail Saving Tech-Electric Motors 9.8y</v>
      </c>
      <c r="O594" s="23" t="s">
        <v>32</v>
      </c>
      <c r="P594" s="23" t="s">
        <v>33</v>
      </c>
      <c r="Q594" s="23"/>
      <c r="R594" s="23"/>
      <c r="S594" s="19" t="s">
        <v>34</v>
      </c>
      <c r="V594" s="16" t="str">
        <f t="shared" ca="1" si="60"/>
        <v>TD</v>
      </c>
      <c r="W594" s="14" t="str">
        <f t="shared" ca="1" si="60"/>
        <v>Wholesale and retail</v>
      </c>
      <c r="X594" s="3" t="str">
        <f>'EE investment costs'!D643</f>
        <v>EM-98</v>
      </c>
      <c r="Y594" s="3" t="str">
        <f>'EE investment costs'!E643</f>
        <v>Electric Motors</v>
      </c>
      <c r="AC594" s="123">
        <f>'EE investment costs'!C643</f>
        <v>9.8000000000000007</v>
      </c>
      <c r="AD594" s="22"/>
    </row>
    <row r="595" spans="2:30">
      <c r="B595" s="14" t="str">
        <f t="shared" ca="1" si="56"/>
        <v>INDTDEFFTF-98</v>
      </c>
      <c r="C595" s="15" t="str">
        <f t="shared" ca="1" si="55"/>
        <v>ITDTF</v>
      </c>
      <c r="D595" s="16">
        <f>'EE investment costs'!$F$15</f>
        <v>2016</v>
      </c>
      <c r="E595" s="14">
        <f>VLOOKUP(X595,'EE investment costs'!$D$56:$R$656,15,0)</f>
        <v>19.833333333333336</v>
      </c>
      <c r="F595" s="17">
        <f ca="1">INDEX('EE investment costs'!$D$56:$R$656,MATCH(X595,'EE investment costs'!$D$56:$D$656,0),MATCH($V$8,'EE investment costs'!$D$56:$R$56,0))</f>
        <v>1439.9835868451826</v>
      </c>
      <c r="I595" s="18">
        <v>1</v>
      </c>
      <c r="J595" s="18">
        <v>1</v>
      </c>
      <c r="K595" s="14">
        <f t="shared" ca="1" si="59"/>
        <v>0</v>
      </c>
      <c r="M595" s="19" t="str">
        <f t="shared" ca="1" si="57"/>
        <v>INDTDEFFTF-98</v>
      </c>
      <c r="N595" s="23" t="str">
        <f t="shared" ca="1" si="58"/>
        <v>Wholesale and retail Saving Tech-Haulage Tractors, Trucks, Fishing boats 9.8y</v>
      </c>
      <c r="O595" s="23" t="s">
        <v>32</v>
      </c>
      <c r="P595" s="23" t="s">
        <v>33</v>
      </c>
      <c r="Q595" s="23"/>
      <c r="R595" s="23"/>
      <c r="S595" s="19" t="s">
        <v>34</v>
      </c>
      <c r="V595" s="16" t="str">
        <f t="shared" ca="1" si="60"/>
        <v>TD</v>
      </c>
      <c r="W595" s="14" t="str">
        <f t="shared" ca="1" si="60"/>
        <v>Wholesale and retail</v>
      </c>
      <c r="X595" s="3" t="str">
        <f>'EE investment costs'!D644</f>
        <v>TF-98</v>
      </c>
      <c r="Y595" s="3" t="str">
        <f>'EE investment costs'!E644</f>
        <v>Haulage Tractors, Trucks, Fishing boats</v>
      </c>
      <c r="AC595" s="123">
        <f>'EE investment costs'!C644</f>
        <v>9.8000000000000007</v>
      </c>
      <c r="AD595" s="22"/>
    </row>
    <row r="596" spans="2:30">
      <c r="B596" s="14" t="str">
        <f t="shared" ca="1" si="56"/>
        <v>INDTDEFFMT-99</v>
      </c>
      <c r="C596" s="15" t="str">
        <f t="shared" ca="1" si="55"/>
        <v>ITDMT</v>
      </c>
      <c r="D596" s="16">
        <f>'EE investment costs'!$F$15</f>
        <v>2016</v>
      </c>
      <c r="E596" s="14">
        <f>VLOOKUP(X596,'EE investment costs'!$D$56:$R$656,15,0)</f>
        <v>6.5900000000000007</v>
      </c>
      <c r="F596" s="17">
        <f ca="1">INDEX('EE investment costs'!$D$56:$R$656,MATCH(X596,'EE investment costs'!$D$56:$D$656,0),MATCH($V$8,'EE investment costs'!$D$56:$R$56,0))</f>
        <v>1339.424022245752</v>
      </c>
      <c r="I596" s="18">
        <v>1</v>
      </c>
      <c r="J596" s="18">
        <v>1</v>
      </c>
      <c r="K596" s="14">
        <f t="shared" ca="1" si="59"/>
        <v>0</v>
      </c>
      <c r="M596" s="19" t="str">
        <f t="shared" ca="1" si="57"/>
        <v>INDTDEFFMT-99</v>
      </c>
      <c r="N596" s="23" t="str">
        <f t="shared" ca="1" si="58"/>
        <v>Wholesale and retail Saving Tech-Heat Medium Temp. up to 150C 9.9y</v>
      </c>
      <c r="O596" s="23" t="s">
        <v>32</v>
      </c>
      <c r="P596" s="23" t="s">
        <v>33</v>
      </c>
      <c r="Q596" s="23"/>
      <c r="R596" s="23"/>
      <c r="S596" s="19" t="s">
        <v>34</v>
      </c>
      <c r="V596" s="16" t="str">
        <f t="shared" ca="1" si="60"/>
        <v>TD</v>
      </c>
      <c r="W596" s="14" t="str">
        <f t="shared" ca="1" si="60"/>
        <v>Wholesale and retail</v>
      </c>
      <c r="X596" s="3" t="str">
        <f>'EE investment costs'!D645</f>
        <v>MT-99</v>
      </c>
      <c r="Y596" s="3" t="str">
        <f>'EE investment costs'!E645</f>
        <v>Heat Medium Temp. up to 150C</v>
      </c>
      <c r="AC596" s="123">
        <f>'EE investment costs'!C645</f>
        <v>9.9</v>
      </c>
      <c r="AD596" s="22"/>
    </row>
    <row r="597" spans="2:30">
      <c r="B597" s="14" t="str">
        <f t="shared" ca="1" si="56"/>
        <v>INDTDEFFHT-99</v>
      </c>
      <c r="C597" s="15" t="str">
        <f t="shared" ca="1" si="55"/>
        <v>ITDHT</v>
      </c>
      <c r="D597" s="16">
        <f>'EE investment costs'!$F$15</f>
        <v>2016</v>
      </c>
      <c r="E597" s="14">
        <f>VLOOKUP(X597,'EE investment costs'!$D$56:$R$656,15,0)</f>
        <v>5.2720000000000002</v>
      </c>
      <c r="F597" s="17">
        <f ca="1">INDEX('EE investment costs'!$D$56:$R$656,MATCH(X597,'EE investment costs'!$D$56:$D$656,0),MATCH($V$8,'EE investment costs'!$D$56:$R$56,0))</f>
        <v>852.49399532699147</v>
      </c>
      <c r="I597" s="18">
        <v>1</v>
      </c>
      <c r="J597" s="18">
        <v>1</v>
      </c>
      <c r="K597" s="14">
        <f t="shared" ca="1" si="59"/>
        <v>4</v>
      </c>
      <c r="M597" s="19" t="str">
        <f t="shared" ca="1" si="57"/>
        <v>INDTDEFFHT-99</v>
      </c>
      <c r="N597" s="23" t="str">
        <f t="shared" ca="1" si="58"/>
        <v>Wholesale and retail Saving Tech-Heat High Temp. over 150C 9.9y</v>
      </c>
      <c r="O597" s="23" t="s">
        <v>32</v>
      </c>
      <c r="P597" s="23" t="s">
        <v>33</v>
      </c>
      <c r="Q597" s="23"/>
      <c r="R597" s="23"/>
      <c r="S597" s="19" t="s">
        <v>34</v>
      </c>
      <c r="V597" s="16" t="str">
        <f t="shared" ca="1" si="60"/>
        <v>TD</v>
      </c>
      <c r="W597" s="14" t="str">
        <f t="shared" ca="1" si="60"/>
        <v>Wholesale and retail</v>
      </c>
      <c r="X597" s="3" t="str">
        <f>'EE investment costs'!D646</f>
        <v>HT-99</v>
      </c>
      <c r="Y597" s="3" t="str">
        <f>'EE investment costs'!E646</f>
        <v>Heat High Temp. over 150C</v>
      </c>
      <c r="AC597" s="123">
        <f>'EE investment costs'!C646</f>
        <v>9.9</v>
      </c>
      <c r="AD597" s="22"/>
    </row>
    <row r="598" spans="2:30">
      <c r="B598" s="14" t="str">
        <f t="shared" ca="1" si="56"/>
        <v>INDTDEFFRH-99</v>
      </c>
      <c r="C598" s="15" t="str">
        <f t="shared" ca="1" si="55"/>
        <v>ITDRH</v>
      </c>
      <c r="D598" s="16">
        <f>'EE investment costs'!$F$15</f>
        <v>2016</v>
      </c>
      <c r="E598" s="14">
        <f>VLOOKUP(X598,'EE investment costs'!$D$56:$R$656,15,0)</f>
        <v>17.101333333333336</v>
      </c>
      <c r="F598" s="17">
        <f ca="1">INDEX('EE investment costs'!$D$56:$R$656,MATCH(X598,'EE investment costs'!$D$56:$D$656,0),MATCH($V$8,'EE investment costs'!$D$56:$R$56,0))</f>
        <v>2370.1011365142676</v>
      </c>
      <c r="I598" s="18">
        <v>1</v>
      </c>
      <c r="J598" s="18">
        <v>1</v>
      </c>
      <c r="K598" s="14">
        <f t="shared" ca="1" si="59"/>
        <v>0</v>
      </c>
      <c r="M598" s="19" t="str">
        <f t="shared" ca="1" si="57"/>
        <v>INDTDEFFRH-99</v>
      </c>
      <c r="N598" s="23" t="str">
        <f t="shared" ca="1" si="58"/>
        <v>Wholesale and retail Saving Tech-Heat Room Heat 9.9y</v>
      </c>
      <c r="O598" s="23" t="s">
        <v>32</v>
      </c>
      <c r="P598" s="23" t="s">
        <v>33</v>
      </c>
      <c r="Q598" s="23"/>
      <c r="R598" s="23"/>
      <c r="S598" s="19" t="s">
        <v>34</v>
      </c>
      <c r="V598" s="16" t="str">
        <f t="shared" ca="1" si="60"/>
        <v>TD</v>
      </c>
      <c r="W598" s="14" t="str">
        <f t="shared" ca="1" si="60"/>
        <v>Wholesale and retail</v>
      </c>
      <c r="X598" s="3" t="str">
        <f>'EE investment costs'!D647</f>
        <v>RH-99</v>
      </c>
      <c r="Y598" s="3" t="str">
        <f>'EE investment costs'!E647</f>
        <v>Heat Room Heat</v>
      </c>
      <c r="AC598" s="123">
        <f>'EE investment costs'!C647</f>
        <v>9.9</v>
      </c>
      <c r="AD598" s="22"/>
    </row>
    <row r="599" spans="2:30">
      <c r="B599" s="14" t="str">
        <f t="shared" ca="1" si="56"/>
        <v>INDTDEFFLA-99</v>
      </c>
      <c r="C599" s="15" t="str">
        <f t="shared" ca="1" si="55"/>
        <v>ITDLA</v>
      </c>
      <c r="D599" s="16">
        <f>'EE investment costs'!$F$15</f>
        <v>2016</v>
      </c>
      <c r="E599" s="14">
        <f>VLOOKUP(X599,'EE investment costs'!$D$56:$R$656,15,0)</f>
        <v>4.6789666666666667</v>
      </c>
      <c r="F599" s="17">
        <f ca="1">INDEX('EE investment costs'!$D$56:$R$656,MATCH(X599,'EE investment costs'!$D$56:$D$656,0),MATCH($V$8,'EE investment costs'!$D$56:$R$56,0))</f>
        <v>2477.9469341218614</v>
      </c>
      <c r="I599" s="18">
        <v>1</v>
      </c>
      <c r="J599" s="18">
        <v>1</v>
      </c>
      <c r="K599" s="14">
        <f t="shared" ca="1" si="59"/>
        <v>0</v>
      </c>
      <c r="M599" s="19" t="str">
        <f t="shared" ca="1" si="57"/>
        <v>INDTDEFFLA-99</v>
      </c>
      <c r="N599" s="23" t="str">
        <f t="shared" ca="1" si="58"/>
        <v>Wholesale and retail Saving Tech-Light 9.9y</v>
      </c>
      <c r="O599" s="23" t="s">
        <v>32</v>
      </c>
      <c r="P599" s="23" t="s">
        <v>33</v>
      </c>
      <c r="Q599" s="23"/>
      <c r="R599" s="23"/>
      <c r="S599" s="19" t="s">
        <v>34</v>
      </c>
      <c r="V599" s="16" t="str">
        <f t="shared" ca="1" si="60"/>
        <v>TD</v>
      </c>
      <c r="W599" s="14" t="str">
        <f t="shared" ca="1" si="60"/>
        <v>Wholesale and retail</v>
      </c>
      <c r="X599" s="3" t="str">
        <f>'EE investment costs'!D648</f>
        <v>LA-99</v>
      </c>
      <c r="Y599" s="3" t="str">
        <f>'EE investment costs'!E648</f>
        <v>Light</v>
      </c>
      <c r="AC599" s="123">
        <f>'EE investment costs'!C648</f>
        <v>9.9</v>
      </c>
      <c r="AD599" s="22"/>
    </row>
    <row r="600" spans="2:30">
      <c r="B600" s="14" t="str">
        <f t="shared" ca="1" si="56"/>
        <v>INDTDEFFEM-99</v>
      </c>
      <c r="C600" s="15" t="str">
        <f t="shared" ca="1" si="55"/>
        <v>ITDEM</v>
      </c>
      <c r="D600" s="16">
        <f>'EE investment costs'!$F$15</f>
        <v>2016</v>
      </c>
      <c r="E600" s="14">
        <f>VLOOKUP(X600,'EE investment costs'!$D$56:$R$656,15,0)</f>
        <v>4.9129149999999999</v>
      </c>
      <c r="F600" s="17">
        <f ca="1">INDEX('EE investment costs'!$D$56:$R$656,MATCH(X600,'EE investment costs'!$D$56:$D$656,0),MATCH($V$8,'EE investment costs'!$D$56:$R$56,0))</f>
        <v>3168.1033777456141</v>
      </c>
      <c r="I600" s="18">
        <v>1</v>
      </c>
      <c r="J600" s="18">
        <v>1</v>
      </c>
      <c r="K600" s="14">
        <f t="shared" ca="1" si="59"/>
        <v>0</v>
      </c>
      <c r="M600" s="19" t="str">
        <f t="shared" ca="1" si="57"/>
        <v>INDTDEFFEM-99</v>
      </c>
      <c r="N600" s="23" t="str">
        <f t="shared" ca="1" si="58"/>
        <v>Wholesale and retail Saving Tech-Electric Motors 9.9y</v>
      </c>
      <c r="O600" s="23" t="s">
        <v>32</v>
      </c>
      <c r="P600" s="23" t="s">
        <v>33</v>
      </c>
      <c r="Q600" s="23"/>
      <c r="R600" s="23"/>
      <c r="S600" s="19" t="s">
        <v>34</v>
      </c>
      <c r="V600" s="16" t="str">
        <f t="shared" ca="1" si="60"/>
        <v>TD</v>
      </c>
      <c r="W600" s="14" t="str">
        <f t="shared" ca="1" si="60"/>
        <v>Wholesale and retail</v>
      </c>
      <c r="X600" s="3" t="str">
        <f>'EE investment costs'!D649</f>
        <v>EM-99</v>
      </c>
      <c r="Y600" s="3" t="str">
        <f>'EE investment costs'!E649</f>
        <v>Electric Motors</v>
      </c>
      <c r="AC600" s="123">
        <f>'EE investment costs'!C649</f>
        <v>9.9</v>
      </c>
      <c r="AD600" s="22"/>
    </row>
    <row r="601" spans="2:30">
      <c r="B601" s="14" t="str">
        <f t="shared" ca="1" si="56"/>
        <v>INDTDEFFTF-99</v>
      </c>
      <c r="C601" s="15" t="str">
        <f t="shared" ca="1" si="55"/>
        <v>ITDTF</v>
      </c>
      <c r="D601" s="16">
        <f>'EE investment costs'!$F$15</f>
        <v>2016</v>
      </c>
      <c r="E601" s="14">
        <f>VLOOKUP(X601,'EE investment costs'!$D$56:$R$656,15,0)</f>
        <v>19.916666666666668</v>
      </c>
      <c r="F601" s="17">
        <f ca="1">INDEX('EE investment costs'!$D$56:$R$656,MATCH(X601,'EE investment costs'!$D$56:$D$656,0),MATCH($V$8,'EE investment costs'!$D$56:$R$56,0))</f>
        <v>1454.6772969150315</v>
      </c>
      <c r="I601" s="18">
        <v>1</v>
      </c>
      <c r="J601" s="18">
        <v>1</v>
      </c>
      <c r="K601" s="14">
        <f t="shared" ca="1" si="59"/>
        <v>0</v>
      </c>
      <c r="M601" s="19" t="str">
        <f t="shared" ca="1" si="57"/>
        <v>INDTDEFFTF-99</v>
      </c>
      <c r="N601" s="23" t="str">
        <f t="shared" ca="1" si="58"/>
        <v>Wholesale and retail Saving Tech-Haulage Tractors, Trucks, Fishing boats 9.9y</v>
      </c>
      <c r="O601" s="23" t="s">
        <v>32</v>
      </c>
      <c r="P601" s="23" t="s">
        <v>33</v>
      </c>
      <c r="Q601" s="23"/>
      <c r="R601" s="23"/>
      <c r="S601" s="19" t="s">
        <v>34</v>
      </c>
      <c r="V601" s="16" t="str">
        <f t="shared" ca="1" si="60"/>
        <v>TD</v>
      </c>
      <c r="W601" s="14" t="str">
        <f t="shared" ca="1" si="60"/>
        <v>Wholesale and retail</v>
      </c>
      <c r="X601" s="3" t="str">
        <f>'EE investment costs'!D650</f>
        <v>TF-99</v>
      </c>
      <c r="Y601" s="3" t="str">
        <f>'EE investment costs'!E650</f>
        <v>Haulage Tractors, Trucks, Fishing boats</v>
      </c>
      <c r="AC601" s="123">
        <f>'EE investment costs'!C650</f>
        <v>9.9</v>
      </c>
      <c r="AD601" s="22"/>
    </row>
    <row r="602" spans="2:30">
      <c r="B602" s="14" t="str">
        <f t="shared" ca="1" si="56"/>
        <v>INDTDEFFMT-100</v>
      </c>
      <c r="C602" s="15" t="str">
        <f t="shared" ca="1" si="55"/>
        <v>ITDMT</v>
      </c>
      <c r="D602" s="16">
        <f>'EE investment costs'!$F$15</f>
        <v>2016</v>
      </c>
      <c r="E602" s="14">
        <f>VLOOKUP(X602,'EE investment costs'!$D$56:$R$656,15,0)</f>
        <v>6.6000000000000005</v>
      </c>
      <c r="F602" s="17">
        <f ca="1">INDEX('EE investment costs'!$D$56:$R$656,MATCH(X602,'EE investment costs'!$D$56:$D$656,0),MATCH($V$8,'EE investment costs'!$D$56:$R$56,0))</f>
        <v>1351.7154087695892</v>
      </c>
      <c r="I602" s="18">
        <v>1</v>
      </c>
      <c r="J602" s="18">
        <v>1</v>
      </c>
      <c r="K602" s="14">
        <f t="shared" ca="1" si="59"/>
        <v>0</v>
      </c>
      <c r="M602" s="19" t="str">
        <f t="shared" ca="1" si="57"/>
        <v>INDTDEFFMT-100</v>
      </c>
      <c r="N602" s="23" t="str">
        <f t="shared" ca="1" si="58"/>
        <v>Wholesale and retail Saving Tech-Heat Medium Temp. up to 150C 10y</v>
      </c>
      <c r="O602" s="23" t="s">
        <v>32</v>
      </c>
      <c r="P602" s="23" t="s">
        <v>33</v>
      </c>
      <c r="Q602" s="23"/>
      <c r="R602" s="23"/>
      <c r="S602" s="19" t="s">
        <v>34</v>
      </c>
      <c r="V602" s="16" t="str">
        <f t="shared" ca="1" si="60"/>
        <v>TD</v>
      </c>
      <c r="W602" s="14" t="str">
        <f t="shared" ca="1" si="60"/>
        <v>Wholesale and retail</v>
      </c>
      <c r="X602" s="3" t="str">
        <f>'EE investment costs'!D651</f>
        <v>MT-100</v>
      </c>
      <c r="Y602" s="3" t="str">
        <f>'EE investment costs'!E651</f>
        <v>Heat Medium Temp. up to 150C</v>
      </c>
      <c r="AC602" s="123">
        <f>'EE investment costs'!C651</f>
        <v>10</v>
      </c>
      <c r="AD602" s="22"/>
    </row>
    <row r="603" spans="2:30">
      <c r="B603" s="14" t="str">
        <f t="shared" ca="1" si="56"/>
        <v>INDTDEFFHT-100</v>
      </c>
      <c r="C603" s="15" t="str">
        <f t="shared" ca="1" si="55"/>
        <v>ITDHT</v>
      </c>
      <c r="D603" s="16">
        <f>'EE investment costs'!$F$15</f>
        <v>2016</v>
      </c>
      <c r="E603" s="14">
        <f>VLOOKUP(X603,'EE investment costs'!$D$56:$R$656,15,0)</f>
        <v>5.28</v>
      </c>
      <c r="F603" s="17">
        <f ca="1">INDEX('EE investment costs'!$D$56:$R$656,MATCH(X603,'EE investment costs'!$D$56:$D$656,0),MATCH($V$8,'EE investment costs'!$D$56:$R$56,0))</f>
        <v>858.87835634763485</v>
      </c>
      <c r="I603" s="18">
        <v>1</v>
      </c>
      <c r="J603" s="18">
        <v>1</v>
      </c>
      <c r="K603" s="14">
        <f t="shared" ca="1" si="59"/>
        <v>4</v>
      </c>
      <c r="M603" s="19" t="str">
        <f t="shared" ca="1" si="57"/>
        <v>INDTDEFFHT-100</v>
      </c>
      <c r="N603" s="23" t="str">
        <f t="shared" ca="1" si="58"/>
        <v>Wholesale and retail Saving Tech-Heat High Temp. over 150C 10y</v>
      </c>
      <c r="O603" s="23" t="s">
        <v>32</v>
      </c>
      <c r="P603" s="23" t="s">
        <v>33</v>
      </c>
      <c r="Q603" s="23"/>
      <c r="R603" s="23"/>
      <c r="S603" s="19" t="s">
        <v>34</v>
      </c>
      <c r="V603" s="16" t="str">
        <f t="shared" ca="1" si="60"/>
        <v>TD</v>
      </c>
      <c r="W603" s="14" t="str">
        <f t="shared" ca="1" si="60"/>
        <v>Wholesale and retail</v>
      </c>
      <c r="X603" s="3" t="str">
        <f>'EE investment costs'!D652</f>
        <v>HT-100</v>
      </c>
      <c r="Y603" s="3" t="str">
        <f>'EE investment costs'!E652</f>
        <v>Heat High Temp. over 150C</v>
      </c>
      <c r="AC603" s="123">
        <f>'EE investment costs'!C652</f>
        <v>10</v>
      </c>
      <c r="AD603" s="22"/>
    </row>
    <row r="604" spans="2:30">
      <c r="B604" s="14" t="str">
        <f t="shared" ca="1" si="56"/>
        <v>INDTDEFFRH-100</v>
      </c>
      <c r="C604" s="15" t="str">
        <f t="shared" ca="1" si="55"/>
        <v>ITDRH</v>
      </c>
      <c r="D604" s="16">
        <f>'EE investment costs'!$F$15</f>
        <v>2016</v>
      </c>
      <c r="E604" s="14">
        <f>VLOOKUP(X604,'EE investment costs'!$D$56:$R$656,15,0)</f>
        <v>17.12</v>
      </c>
      <c r="F604" s="17">
        <f ca="1">INDEX('EE investment costs'!$D$56:$R$656,MATCH(X604,'EE investment costs'!$D$56:$D$656,0),MATCH($V$8,'EE investment costs'!$D$56:$R$56,0))</f>
        <v>2407.1339667723032</v>
      </c>
      <c r="I604" s="18">
        <v>1</v>
      </c>
      <c r="J604" s="18">
        <v>1</v>
      </c>
      <c r="K604" s="14">
        <f t="shared" ca="1" si="59"/>
        <v>0</v>
      </c>
      <c r="M604" s="19" t="str">
        <f t="shared" ca="1" si="57"/>
        <v>INDTDEFFRH-100</v>
      </c>
      <c r="N604" s="23" t="str">
        <f t="shared" ca="1" si="58"/>
        <v>Wholesale and retail Saving Tech-Heat Room Heat 10y</v>
      </c>
      <c r="O604" s="23" t="s">
        <v>32</v>
      </c>
      <c r="P604" s="23" t="s">
        <v>33</v>
      </c>
      <c r="Q604" s="23"/>
      <c r="R604" s="23"/>
      <c r="S604" s="19" t="s">
        <v>34</v>
      </c>
      <c r="V604" s="16" t="str">
        <f t="shared" ca="1" si="60"/>
        <v>TD</v>
      </c>
      <c r="W604" s="14" t="str">
        <f t="shared" ca="1" si="60"/>
        <v>Wholesale and retail</v>
      </c>
      <c r="X604" s="3" t="str">
        <f>'EE investment costs'!D653</f>
        <v>RH-100</v>
      </c>
      <c r="Y604" s="3" t="str">
        <f>'EE investment costs'!E653</f>
        <v>Heat Room Heat</v>
      </c>
      <c r="AC604" s="123">
        <f>'EE investment costs'!C653</f>
        <v>10</v>
      </c>
      <c r="AD604" s="22"/>
    </row>
    <row r="605" spans="2:30">
      <c r="B605" s="14" t="str">
        <f t="shared" ca="1" si="56"/>
        <v>INDTDEFFLA-100</v>
      </c>
      <c r="C605" s="15" t="str">
        <f t="shared" ca="1" si="55"/>
        <v>ITDLA</v>
      </c>
      <c r="D605" s="16">
        <f>'EE investment costs'!$F$15</f>
        <v>2016</v>
      </c>
      <c r="E605" s="14">
        <f>VLOOKUP(X605,'EE investment costs'!$D$56:$R$656,15,0)</f>
        <v>4.6920000000000002</v>
      </c>
      <c r="F605" s="17">
        <f ca="1">INDEX('EE investment costs'!$D$56:$R$656,MATCH(X605,'EE investment costs'!$D$56:$D$656,0),MATCH($V$8,'EE investment costs'!$D$56:$R$56,0))</f>
        <v>2493.3249676184737</v>
      </c>
      <c r="I605" s="18">
        <v>1</v>
      </c>
      <c r="J605" s="18">
        <v>1</v>
      </c>
      <c r="K605" s="14">
        <f t="shared" ca="1" si="59"/>
        <v>0</v>
      </c>
      <c r="M605" s="19" t="str">
        <f t="shared" ca="1" si="57"/>
        <v>INDTDEFFLA-100</v>
      </c>
      <c r="N605" s="23" t="str">
        <f t="shared" ca="1" si="58"/>
        <v>Wholesale and retail Saving Tech-Light 10y</v>
      </c>
      <c r="O605" s="23" t="s">
        <v>32</v>
      </c>
      <c r="P605" s="23" t="s">
        <v>33</v>
      </c>
      <c r="Q605" s="23"/>
      <c r="R605" s="23"/>
      <c r="S605" s="19" t="s">
        <v>34</v>
      </c>
      <c r="V605" s="16" t="str">
        <f t="shared" ca="1" si="60"/>
        <v>TD</v>
      </c>
      <c r="W605" s="14" t="str">
        <f t="shared" ca="1" si="60"/>
        <v>Wholesale and retail</v>
      </c>
      <c r="X605" s="3" t="str">
        <f>'EE investment costs'!D654</f>
        <v>LA-100</v>
      </c>
      <c r="Y605" s="3" t="str">
        <f>'EE investment costs'!E654</f>
        <v>Light</v>
      </c>
      <c r="AC605" s="123">
        <f>'EE investment costs'!C654</f>
        <v>10</v>
      </c>
      <c r="AD605" s="22"/>
    </row>
    <row r="606" spans="2:30">
      <c r="B606" s="14" t="str">
        <f t="shared" ca="1" si="56"/>
        <v>INDTDEFFEM-100</v>
      </c>
      <c r="C606" s="15" t="str">
        <f t="shared" ca="1" si="55"/>
        <v>ITDEM</v>
      </c>
      <c r="D606" s="16">
        <f>'EE investment costs'!$F$15</f>
        <v>2016</v>
      </c>
      <c r="E606" s="14">
        <f>VLOOKUP(X606,'EE investment costs'!$D$56:$R$656,15,0)</f>
        <v>4.9265999999999996</v>
      </c>
      <c r="F606" s="17">
        <f ca="1">INDEX('EE investment costs'!$D$56:$R$656,MATCH(X606,'EE investment costs'!$D$56:$D$656,0),MATCH($V$8,'EE investment costs'!$D$56:$R$56,0))</f>
        <v>3195.7901143645327</v>
      </c>
      <c r="I606" s="18">
        <v>1</v>
      </c>
      <c r="J606" s="18">
        <v>1</v>
      </c>
      <c r="K606" s="14">
        <f t="shared" ca="1" si="59"/>
        <v>0</v>
      </c>
      <c r="M606" s="19" t="str">
        <f t="shared" ca="1" si="57"/>
        <v>INDTDEFFEM-100</v>
      </c>
      <c r="N606" s="23" t="str">
        <f t="shared" ca="1" si="58"/>
        <v>Wholesale and retail Saving Tech-Electric Motors 10y</v>
      </c>
      <c r="O606" s="23" t="s">
        <v>32</v>
      </c>
      <c r="P606" s="23" t="s">
        <v>33</v>
      </c>
      <c r="Q606" s="23"/>
      <c r="R606" s="23"/>
      <c r="S606" s="19" t="s">
        <v>34</v>
      </c>
      <c r="V606" s="16" t="str">
        <f t="shared" ca="1" si="60"/>
        <v>TD</v>
      </c>
      <c r="W606" s="14" t="str">
        <f t="shared" ca="1" si="60"/>
        <v>Wholesale and retail</v>
      </c>
      <c r="X606" s="3" t="str">
        <f>'EE investment costs'!D655</f>
        <v>EM-100</v>
      </c>
      <c r="Y606" s="3" t="str">
        <f>'EE investment costs'!E655</f>
        <v>Electric Motors</v>
      </c>
      <c r="AC606" s="123">
        <f>'EE investment costs'!C655</f>
        <v>10</v>
      </c>
      <c r="AD606" s="22"/>
    </row>
    <row r="607" spans="2:30" ht="13.5" thickBot="1">
      <c r="B607" s="14" t="str">
        <f t="shared" ca="1" si="56"/>
        <v>INDTDEFFTF-100</v>
      </c>
      <c r="C607" s="15" t="str">
        <f t="shared" ca="1" si="55"/>
        <v>ITDTF</v>
      </c>
      <c r="D607" s="16">
        <f>'EE investment costs'!$F$15</f>
        <v>2016</v>
      </c>
      <c r="E607" s="14">
        <f>VLOOKUP(X607,'EE investment costs'!$D$56:$R$656,15,0)</f>
        <v>20</v>
      </c>
      <c r="F607" s="17">
        <f ca="1">INDEX('EE investment costs'!$D$56:$R$656,MATCH(X607,'EE investment costs'!$D$56:$D$656,0),MATCH($V$8,'EE investment costs'!$D$56:$R$56,0))</f>
        <v>1469.3710069848801</v>
      </c>
      <c r="I607" s="18">
        <v>1</v>
      </c>
      <c r="J607" s="18">
        <v>1</v>
      </c>
      <c r="K607" s="14">
        <f t="shared" ca="1" si="59"/>
        <v>0</v>
      </c>
      <c r="M607" s="24" t="str">
        <f t="shared" ca="1" si="57"/>
        <v>INDTDEFFTF-100</v>
      </c>
      <c r="N607" s="25" t="str">
        <f t="shared" ca="1" si="58"/>
        <v>Wholesale and retail Saving Tech-Haulage Tractors, Trucks, Fishing boats 10y</v>
      </c>
      <c r="O607" s="25" t="s">
        <v>32</v>
      </c>
      <c r="P607" s="25" t="s">
        <v>33</v>
      </c>
      <c r="Q607" s="25"/>
      <c r="R607" s="25"/>
      <c r="S607" s="24" t="s">
        <v>34</v>
      </c>
      <c r="V607" s="16" t="str">
        <f t="shared" ca="1" si="60"/>
        <v>TD</v>
      </c>
      <c r="W607" s="14" t="str">
        <f t="shared" ca="1" si="60"/>
        <v>Wholesale and retail</v>
      </c>
      <c r="X607" s="3" t="str">
        <f>'EE investment costs'!D656</f>
        <v>TF-100</v>
      </c>
      <c r="Y607" s="3" t="str">
        <f>'EE investment costs'!E656</f>
        <v>Haulage Tractors, Trucks, Fishing boats</v>
      </c>
      <c r="AC607" s="123">
        <f>'EE investment costs'!C656</f>
        <v>10</v>
      </c>
      <c r="AD607" s="22"/>
    </row>
    <row r="608" spans="2:30">
      <c r="C608" s="15"/>
      <c r="D608" s="16"/>
      <c r="F608" s="17"/>
      <c r="I608" s="18"/>
      <c r="J608" s="18"/>
      <c r="M608" s="20"/>
      <c r="N608" s="21"/>
      <c r="O608" s="21"/>
      <c r="P608" s="21"/>
      <c r="Q608" s="21"/>
      <c r="R608" s="21"/>
      <c r="S608" s="20"/>
      <c r="V608" s="16"/>
      <c r="W608" s="14"/>
      <c r="X608" s="3"/>
      <c r="Y608" s="3"/>
      <c r="AC608" s="123"/>
      <c r="AD608" s="22"/>
    </row>
    <row r="609" spans="3:30">
      <c r="C609" s="15"/>
      <c r="D609" s="16"/>
      <c r="F609" s="17"/>
      <c r="I609" s="18"/>
      <c r="J609" s="18"/>
      <c r="M609" s="19"/>
      <c r="N609" s="23"/>
      <c r="O609" s="23"/>
      <c r="P609" s="23"/>
      <c r="Q609" s="23"/>
      <c r="R609" s="23"/>
      <c r="S609" s="19"/>
      <c r="V609" s="16"/>
      <c r="W609" s="14"/>
      <c r="X609" s="3"/>
      <c r="Y609" s="3"/>
      <c r="AC609" s="123"/>
      <c r="AD609" s="22"/>
    </row>
    <row r="610" spans="3:30">
      <c r="C610" s="15"/>
      <c r="D610" s="16"/>
      <c r="F610" s="17"/>
      <c r="I610" s="18"/>
      <c r="J610" s="18"/>
      <c r="M610" s="19"/>
      <c r="N610" s="23"/>
      <c r="O610" s="23"/>
      <c r="P610" s="23"/>
      <c r="Q610" s="23"/>
      <c r="R610" s="23"/>
      <c r="S610" s="19"/>
      <c r="V610" s="16"/>
      <c r="W610" s="14"/>
      <c r="X610" s="3"/>
      <c r="Y610" s="3"/>
      <c r="AC610" s="123"/>
      <c r="AD610" s="22"/>
    </row>
    <row r="611" spans="3:30">
      <c r="C611" s="15"/>
      <c r="D611" s="16"/>
      <c r="F611" s="17"/>
      <c r="I611" s="18"/>
      <c r="J611" s="18"/>
      <c r="M611" s="19"/>
      <c r="N611" s="23"/>
      <c r="O611" s="23"/>
      <c r="P611" s="23"/>
      <c r="Q611" s="23"/>
      <c r="R611" s="23"/>
      <c r="S611" s="19"/>
      <c r="V611" s="16"/>
      <c r="W611" s="14"/>
      <c r="X611" s="3"/>
      <c r="Y611" s="3"/>
      <c r="AC611" s="123"/>
      <c r="AD611" s="22"/>
    </row>
    <row r="612" spans="3:30">
      <c r="C612" s="15"/>
      <c r="D612" s="16"/>
      <c r="F612" s="17"/>
      <c r="I612" s="18"/>
      <c r="J612" s="18"/>
      <c r="M612" s="19"/>
      <c r="N612" s="23"/>
      <c r="O612" s="23"/>
      <c r="P612" s="23"/>
      <c r="Q612" s="23"/>
      <c r="R612" s="23"/>
      <c r="S612" s="19"/>
      <c r="V612" s="16"/>
      <c r="W612" s="14"/>
      <c r="X612" s="3"/>
      <c r="Y612" s="3"/>
      <c r="AC612" s="123"/>
      <c r="AD612" s="22"/>
    </row>
    <row r="613" spans="3:30">
      <c r="C613" s="15"/>
      <c r="D613" s="16"/>
      <c r="F613" s="17"/>
      <c r="I613" s="18"/>
      <c r="J613" s="18"/>
      <c r="M613" s="19"/>
      <c r="N613" s="23"/>
      <c r="O613" s="23"/>
      <c r="P613" s="23"/>
      <c r="Q613" s="23"/>
      <c r="R613" s="23"/>
      <c r="S613" s="19"/>
      <c r="V613" s="16"/>
      <c r="W613" s="14"/>
      <c r="X613" s="3"/>
      <c r="Y613" s="3"/>
      <c r="AC613" s="123"/>
      <c r="AD613" s="22"/>
    </row>
    <row r="614" spans="3:30">
      <c r="C614" s="15"/>
      <c r="D614" s="16"/>
      <c r="F614" s="17"/>
      <c r="I614" s="18"/>
      <c r="J614" s="18"/>
      <c r="M614" s="19"/>
      <c r="N614" s="23"/>
      <c r="O614" s="23"/>
      <c r="P614" s="23"/>
      <c r="Q614" s="23"/>
      <c r="R614" s="23"/>
      <c r="S614" s="19"/>
      <c r="V614" s="16"/>
      <c r="W614" s="14"/>
      <c r="X614" s="3"/>
      <c r="Y614" s="3"/>
      <c r="AC614" s="123"/>
      <c r="AD614" s="22"/>
    </row>
    <row r="615" spans="3:30">
      <c r="C615" s="15"/>
      <c r="D615" s="16"/>
      <c r="F615" s="17"/>
      <c r="I615" s="18"/>
      <c r="J615" s="18"/>
      <c r="M615" s="19"/>
      <c r="N615" s="23"/>
      <c r="O615" s="23"/>
      <c r="P615" s="23"/>
      <c r="Q615" s="23"/>
      <c r="R615" s="23"/>
      <c r="S615" s="19"/>
      <c r="V615" s="16"/>
      <c r="W615" s="14"/>
      <c r="X615" s="3"/>
      <c r="Y615" s="3"/>
      <c r="AC615" s="123"/>
      <c r="AD615" s="22"/>
    </row>
    <row r="616" spans="3:30">
      <c r="C616" s="15"/>
      <c r="D616" s="16"/>
      <c r="F616" s="17"/>
      <c r="I616" s="18"/>
      <c r="J616" s="18"/>
      <c r="M616" s="19"/>
      <c r="N616" s="23"/>
      <c r="O616" s="23"/>
      <c r="P616" s="23"/>
      <c r="Q616" s="23"/>
      <c r="R616" s="23"/>
      <c r="S616" s="19"/>
      <c r="V616" s="16"/>
      <c r="W616" s="14"/>
      <c r="X616" s="3"/>
      <c r="Y616" s="3"/>
      <c r="AC616" s="123"/>
      <c r="AD616" s="22"/>
    </row>
    <row r="617" spans="3:30">
      <c r="C617" s="15"/>
      <c r="D617" s="16"/>
      <c r="F617" s="17"/>
      <c r="I617" s="18"/>
      <c r="J617" s="18"/>
      <c r="M617" s="19"/>
      <c r="N617" s="23"/>
      <c r="O617" s="23"/>
      <c r="P617" s="23"/>
      <c r="Q617" s="23"/>
      <c r="R617" s="23"/>
      <c r="S617" s="19"/>
      <c r="V617" s="16"/>
      <c r="W617" s="14"/>
      <c r="X617" s="3"/>
      <c r="Y617" s="3"/>
      <c r="AC617" s="123"/>
      <c r="AD617" s="22"/>
    </row>
    <row r="618" spans="3:30">
      <c r="C618" s="15"/>
      <c r="D618" s="16"/>
      <c r="F618" s="17"/>
      <c r="I618" s="18"/>
      <c r="J618" s="18"/>
      <c r="M618" s="19"/>
      <c r="N618" s="23"/>
      <c r="O618" s="23"/>
      <c r="P618" s="23"/>
      <c r="Q618" s="23"/>
      <c r="R618" s="23"/>
      <c r="S618" s="19"/>
      <c r="V618" s="16"/>
      <c r="W618" s="14"/>
      <c r="X618" s="3"/>
      <c r="Y618" s="3"/>
      <c r="AC618" s="123"/>
      <c r="AD618" s="22"/>
    </row>
    <row r="619" spans="3:30">
      <c r="C619" s="15"/>
      <c r="D619" s="16"/>
      <c r="F619" s="17"/>
      <c r="I619" s="18"/>
      <c r="J619" s="18"/>
      <c r="M619" s="19"/>
      <c r="N619" s="23"/>
      <c r="O619" s="23"/>
      <c r="P619" s="23"/>
      <c r="Q619" s="23"/>
      <c r="R619" s="23"/>
      <c r="S619" s="19"/>
      <c r="V619" s="16"/>
      <c r="W619" s="14"/>
      <c r="X619" s="3"/>
      <c r="Y619" s="3"/>
      <c r="AC619" s="123"/>
      <c r="AD619" s="22"/>
    </row>
    <row r="620" spans="3:30">
      <c r="C620" s="15"/>
      <c r="D620" s="16"/>
      <c r="F620" s="17"/>
      <c r="I620" s="18"/>
      <c r="J620" s="18"/>
      <c r="M620" s="19"/>
      <c r="N620" s="23"/>
      <c r="O620" s="23"/>
      <c r="P620" s="23"/>
      <c r="Q620" s="23"/>
      <c r="R620" s="23"/>
      <c r="S620" s="19"/>
      <c r="V620" s="16"/>
      <c r="W620" s="14"/>
      <c r="X620" s="3"/>
      <c r="Y620" s="3"/>
      <c r="AC620" s="123"/>
      <c r="AD620" s="22"/>
    </row>
    <row r="621" spans="3:30">
      <c r="C621" s="15"/>
      <c r="D621" s="16"/>
      <c r="F621" s="17"/>
      <c r="I621" s="18"/>
      <c r="J621" s="18"/>
      <c r="M621" s="19"/>
      <c r="N621" s="23"/>
      <c r="O621" s="23"/>
      <c r="P621" s="23"/>
      <c r="Q621" s="23"/>
      <c r="R621" s="23"/>
      <c r="S621" s="19"/>
      <c r="V621" s="16"/>
      <c r="W621" s="14"/>
      <c r="X621" s="3"/>
      <c r="Y621" s="3"/>
      <c r="AC621" s="123"/>
      <c r="AD621" s="22"/>
    </row>
    <row r="622" spans="3:30">
      <c r="C622" s="15"/>
      <c r="D622" s="16"/>
      <c r="F622" s="17"/>
      <c r="I622" s="18"/>
      <c r="J622" s="18"/>
      <c r="M622" s="19"/>
      <c r="N622" s="23"/>
      <c r="O622" s="23"/>
      <c r="P622" s="23"/>
      <c r="Q622" s="23"/>
      <c r="R622" s="23"/>
      <c r="S622" s="19"/>
      <c r="V622" s="16"/>
      <c r="W622" s="14"/>
      <c r="X622" s="3"/>
      <c r="Y622" s="3"/>
      <c r="AC622" s="123"/>
      <c r="AD622" s="22"/>
    </row>
    <row r="623" spans="3:30">
      <c r="C623" s="15"/>
      <c r="D623" s="16"/>
      <c r="F623" s="17"/>
      <c r="I623" s="18"/>
      <c r="J623" s="18"/>
      <c r="M623" s="19"/>
      <c r="N623" s="23"/>
      <c r="O623" s="23"/>
      <c r="P623" s="23"/>
      <c r="Q623" s="23"/>
      <c r="R623" s="23"/>
      <c r="S623" s="19"/>
      <c r="V623" s="16"/>
      <c r="W623" s="14"/>
      <c r="X623" s="3"/>
      <c r="Y623" s="3"/>
      <c r="AC623" s="123"/>
      <c r="AD623" s="22"/>
    </row>
    <row r="624" spans="3:30">
      <c r="C624" s="15"/>
      <c r="D624" s="16"/>
      <c r="F624" s="17"/>
      <c r="I624" s="18"/>
      <c r="J624" s="18"/>
      <c r="M624" s="19"/>
      <c r="N624" s="23"/>
      <c r="O624" s="23"/>
      <c r="P624" s="23"/>
      <c r="Q624" s="23"/>
      <c r="R624" s="23"/>
      <c r="S624" s="19"/>
      <c r="V624" s="16"/>
      <c r="W624" s="14"/>
      <c r="X624" s="3"/>
      <c r="Y624" s="3"/>
      <c r="AC624" s="123"/>
      <c r="AD624" s="22"/>
    </row>
    <row r="625" spans="3:30">
      <c r="C625" s="15"/>
      <c r="D625" s="16"/>
      <c r="F625" s="17"/>
      <c r="I625" s="18"/>
      <c r="J625" s="18"/>
      <c r="M625" s="19"/>
      <c r="N625" s="23"/>
      <c r="O625" s="23"/>
      <c r="P625" s="23"/>
      <c r="Q625" s="23"/>
      <c r="R625" s="23"/>
      <c r="S625" s="19"/>
      <c r="V625" s="16"/>
      <c r="W625" s="14"/>
      <c r="X625" s="3"/>
      <c r="Y625" s="3"/>
      <c r="AC625" s="123"/>
      <c r="AD625" s="22"/>
    </row>
    <row r="626" spans="3:30">
      <c r="C626" s="15"/>
      <c r="D626" s="16"/>
      <c r="F626" s="17"/>
      <c r="I626" s="18"/>
      <c r="J626" s="18"/>
      <c r="M626" s="19"/>
      <c r="N626" s="23"/>
      <c r="O626" s="23"/>
      <c r="P626" s="23"/>
      <c r="Q626" s="23"/>
      <c r="R626" s="23"/>
      <c r="S626" s="19"/>
      <c r="V626" s="16"/>
      <c r="W626" s="14"/>
      <c r="X626" s="3"/>
      <c r="Y626" s="3"/>
      <c r="AC626" s="123"/>
      <c r="AD626" s="22"/>
    </row>
    <row r="627" spans="3:30">
      <c r="C627" s="15"/>
      <c r="D627" s="16"/>
      <c r="F627" s="17"/>
      <c r="I627" s="18"/>
      <c r="J627" s="18"/>
      <c r="M627" s="19"/>
      <c r="N627" s="23"/>
      <c r="O627" s="23"/>
      <c r="P627" s="23"/>
      <c r="Q627" s="23"/>
      <c r="R627" s="23"/>
      <c r="S627" s="19"/>
      <c r="V627" s="16"/>
      <c r="W627" s="14"/>
      <c r="X627" s="3"/>
      <c r="Y627" s="3"/>
      <c r="AC627" s="123"/>
      <c r="AD627" s="22"/>
    </row>
    <row r="628" spans="3:30">
      <c r="C628" s="15"/>
      <c r="D628" s="16"/>
      <c r="F628" s="17"/>
      <c r="I628" s="18"/>
      <c r="J628" s="18"/>
      <c r="M628" s="19"/>
      <c r="N628" s="23"/>
      <c r="O628" s="23"/>
      <c r="P628" s="23"/>
      <c r="Q628" s="23"/>
      <c r="R628" s="23"/>
      <c r="S628" s="19"/>
      <c r="V628" s="16"/>
      <c r="W628" s="14"/>
      <c r="X628" s="3"/>
      <c r="Y628" s="3"/>
      <c r="AC628" s="123"/>
      <c r="AD628" s="22"/>
    </row>
    <row r="629" spans="3:30">
      <c r="C629" s="15"/>
      <c r="D629" s="16"/>
      <c r="F629" s="17"/>
      <c r="I629" s="18"/>
      <c r="J629" s="18"/>
      <c r="M629" s="19"/>
      <c r="N629" s="23"/>
      <c r="O629" s="23"/>
      <c r="P629" s="23"/>
      <c r="Q629" s="23"/>
      <c r="R629" s="23"/>
      <c r="S629" s="19"/>
      <c r="V629" s="16"/>
      <c r="W629" s="14"/>
      <c r="X629" s="3"/>
      <c r="Y629" s="3"/>
      <c r="AC629" s="123"/>
      <c r="AD629" s="22"/>
    </row>
    <row r="630" spans="3:30">
      <c r="C630" s="15"/>
      <c r="D630" s="16"/>
      <c r="F630" s="17"/>
      <c r="I630" s="18"/>
      <c r="J630" s="18"/>
      <c r="M630" s="19"/>
      <c r="N630" s="23"/>
      <c r="O630" s="23"/>
      <c r="P630" s="23"/>
      <c r="Q630" s="23"/>
      <c r="R630" s="23"/>
      <c r="S630" s="19"/>
      <c r="V630" s="16"/>
      <c r="W630" s="14"/>
      <c r="X630" s="3"/>
      <c r="Y630" s="3"/>
      <c r="AC630" s="123"/>
      <c r="AD630" s="22"/>
    </row>
    <row r="631" spans="3:30">
      <c r="C631" s="15"/>
      <c r="D631" s="16"/>
      <c r="F631" s="17"/>
      <c r="I631" s="18"/>
      <c r="J631" s="18"/>
      <c r="M631" s="19"/>
      <c r="N631" s="23"/>
      <c r="O631" s="23"/>
      <c r="P631" s="23"/>
      <c r="Q631" s="23"/>
      <c r="R631" s="23"/>
      <c r="S631" s="19"/>
      <c r="V631" s="16"/>
      <c r="W631" s="14"/>
      <c r="X631" s="3"/>
      <c r="Y631" s="3"/>
      <c r="AC631" s="123"/>
      <c r="AD631" s="22"/>
    </row>
    <row r="632" spans="3:30">
      <c r="C632" s="15"/>
      <c r="D632" s="16"/>
      <c r="F632" s="17"/>
      <c r="I632" s="18"/>
      <c r="J632" s="18"/>
      <c r="M632" s="19"/>
      <c r="N632" s="23"/>
      <c r="O632" s="23"/>
      <c r="P632" s="23"/>
      <c r="Q632" s="23"/>
      <c r="R632" s="23"/>
      <c r="S632" s="19"/>
      <c r="V632" s="16"/>
      <c r="W632" s="14"/>
      <c r="X632" s="3"/>
      <c r="Y632" s="3"/>
      <c r="AC632" s="123"/>
      <c r="AD632" s="22"/>
    </row>
    <row r="633" spans="3:30">
      <c r="C633" s="15"/>
      <c r="D633" s="16"/>
      <c r="F633" s="17"/>
      <c r="I633" s="18"/>
      <c r="J633" s="18"/>
      <c r="M633" s="19"/>
      <c r="N633" s="23"/>
      <c r="O633" s="23"/>
      <c r="P633" s="23"/>
      <c r="Q633" s="23"/>
      <c r="R633" s="23"/>
      <c r="S633" s="19"/>
      <c r="V633" s="16"/>
      <c r="W633" s="14"/>
      <c r="X633" s="3"/>
      <c r="Y633" s="3"/>
      <c r="AC633" s="123"/>
      <c r="AD633" s="22"/>
    </row>
    <row r="634" spans="3:30">
      <c r="C634" s="15"/>
      <c r="D634" s="16"/>
      <c r="F634" s="17"/>
      <c r="I634" s="18"/>
      <c r="J634" s="18"/>
      <c r="M634" s="19"/>
      <c r="N634" s="23"/>
      <c r="O634" s="23"/>
      <c r="P634" s="23"/>
      <c r="Q634" s="23"/>
      <c r="R634" s="23"/>
      <c r="S634" s="19"/>
      <c r="V634" s="16"/>
      <c r="W634" s="14"/>
      <c r="X634" s="3"/>
      <c r="Y634" s="3"/>
      <c r="AC634" s="123"/>
      <c r="AD634" s="22"/>
    </row>
    <row r="635" spans="3:30">
      <c r="C635" s="15"/>
      <c r="D635" s="16"/>
      <c r="F635" s="17"/>
      <c r="I635" s="18"/>
      <c r="J635" s="18"/>
      <c r="M635" s="19"/>
      <c r="N635" s="23"/>
      <c r="O635" s="23"/>
      <c r="P635" s="23"/>
      <c r="Q635" s="23"/>
      <c r="R635" s="23"/>
      <c r="S635" s="19"/>
      <c r="V635" s="16"/>
      <c r="W635" s="14"/>
      <c r="X635" s="3"/>
      <c r="Y635" s="3"/>
      <c r="AC635" s="123"/>
      <c r="AD635" s="22"/>
    </row>
    <row r="636" spans="3:30">
      <c r="C636" s="15"/>
      <c r="D636" s="16"/>
      <c r="F636" s="17"/>
      <c r="I636" s="18"/>
      <c r="J636" s="18"/>
      <c r="M636" s="19"/>
      <c r="N636" s="23"/>
      <c r="O636" s="23"/>
      <c r="P636" s="23"/>
      <c r="Q636" s="23"/>
      <c r="R636" s="23"/>
      <c r="S636" s="19"/>
      <c r="V636" s="16"/>
      <c r="W636" s="14"/>
      <c r="X636" s="3"/>
      <c r="Y636" s="3"/>
      <c r="AC636" s="123"/>
      <c r="AD636" s="22"/>
    </row>
    <row r="637" spans="3:30">
      <c r="C637" s="15"/>
      <c r="D637" s="16"/>
      <c r="F637" s="17"/>
      <c r="I637" s="18"/>
      <c r="J637" s="18"/>
      <c r="M637" s="19"/>
      <c r="N637" s="23"/>
      <c r="O637" s="23"/>
      <c r="P637" s="23"/>
      <c r="Q637" s="23"/>
      <c r="R637" s="23"/>
      <c r="S637" s="19"/>
      <c r="V637" s="16"/>
      <c r="W637" s="14"/>
      <c r="X637" s="3"/>
      <c r="Y637" s="3"/>
      <c r="AC637" s="123"/>
      <c r="AD637" s="22"/>
    </row>
    <row r="638" spans="3:30">
      <c r="C638" s="15"/>
      <c r="D638" s="16"/>
      <c r="F638" s="17"/>
      <c r="I638" s="18"/>
      <c r="J638" s="18"/>
      <c r="M638" s="19"/>
      <c r="N638" s="23"/>
      <c r="O638" s="23"/>
      <c r="P638" s="23"/>
      <c r="Q638" s="23"/>
      <c r="R638" s="23"/>
      <c r="S638" s="19"/>
      <c r="V638" s="16"/>
      <c r="W638" s="14"/>
      <c r="X638" s="3"/>
      <c r="Y638" s="3"/>
      <c r="AC638" s="123"/>
      <c r="AD638" s="22"/>
    </row>
    <row r="639" spans="3:30">
      <c r="C639" s="15"/>
      <c r="D639" s="16"/>
      <c r="F639" s="17"/>
      <c r="I639" s="18"/>
      <c r="J639" s="18"/>
      <c r="M639" s="19"/>
      <c r="N639" s="23"/>
      <c r="O639" s="23"/>
      <c r="P639" s="23"/>
      <c r="Q639" s="23"/>
      <c r="R639" s="23"/>
      <c r="S639" s="19"/>
      <c r="V639" s="16"/>
      <c r="W639" s="14"/>
      <c r="X639" s="3"/>
      <c r="Y639" s="3"/>
      <c r="AC639" s="123"/>
      <c r="AD639" s="22"/>
    </row>
    <row r="640" spans="3:30">
      <c r="C640" s="15"/>
      <c r="D640" s="16"/>
      <c r="F640" s="17"/>
      <c r="I640" s="18"/>
      <c r="J640" s="18"/>
      <c r="M640" s="19"/>
      <c r="N640" s="23"/>
      <c r="O640" s="23"/>
      <c r="P640" s="23"/>
      <c r="Q640" s="23"/>
      <c r="R640" s="23"/>
      <c r="S640" s="19"/>
      <c r="V640" s="16"/>
      <c r="W640" s="14"/>
      <c r="X640" s="3"/>
      <c r="Y640" s="3"/>
      <c r="AC640" s="123"/>
      <c r="AD640" s="22"/>
    </row>
    <row r="641" spans="3:30">
      <c r="C641" s="15"/>
      <c r="D641" s="16"/>
      <c r="F641" s="17"/>
      <c r="I641" s="18"/>
      <c r="J641" s="18"/>
      <c r="M641" s="19"/>
      <c r="N641" s="23"/>
      <c r="O641" s="23"/>
      <c r="P641" s="23"/>
      <c r="Q641" s="23"/>
      <c r="R641" s="23"/>
      <c r="S641" s="19"/>
      <c r="V641" s="16"/>
      <c r="W641" s="14"/>
      <c r="X641" s="3"/>
      <c r="Y641" s="3"/>
      <c r="AC641" s="123"/>
      <c r="AD641" s="22"/>
    </row>
    <row r="642" spans="3:30">
      <c r="C642" s="15"/>
      <c r="D642" s="16"/>
      <c r="F642" s="17"/>
      <c r="I642" s="18"/>
      <c r="J642" s="18"/>
      <c r="M642" s="19"/>
      <c r="N642" s="23"/>
      <c r="O642" s="23"/>
      <c r="P642" s="23"/>
      <c r="Q642" s="23"/>
      <c r="R642" s="23"/>
      <c r="S642" s="19"/>
      <c r="V642" s="16"/>
      <c r="W642" s="14"/>
      <c r="X642" s="3"/>
      <c r="Y642" s="3"/>
      <c r="AC642" s="123"/>
      <c r="AD642" s="22"/>
    </row>
    <row r="643" spans="3:30">
      <c r="C643" s="15"/>
      <c r="D643" s="16"/>
      <c r="F643" s="17"/>
      <c r="I643" s="18"/>
      <c r="J643" s="18"/>
      <c r="M643" s="19"/>
      <c r="N643" s="23"/>
      <c r="O643" s="23"/>
      <c r="P643" s="23"/>
      <c r="Q643" s="23"/>
      <c r="R643" s="23"/>
      <c r="S643" s="19"/>
      <c r="V643" s="16"/>
      <c r="W643" s="14"/>
      <c r="X643" s="3"/>
      <c r="Y643" s="3"/>
      <c r="AC643" s="123"/>
      <c r="AD643" s="22"/>
    </row>
    <row r="644" spans="3:30">
      <c r="C644" s="15"/>
      <c r="D644" s="16"/>
      <c r="F644" s="17"/>
      <c r="I644" s="18"/>
      <c r="J644" s="18"/>
      <c r="M644" s="19"/>
      <c r="N644" s="23"/>
      <c r="O644" s="23"/>
      <c r="P644" s="23"/>
      <c r="Q644" s="23"/>
      <c r="R644" s="23"/>
      <c r="S644" s="19"/>
      <c r="V644" s="16"/>
      <c r="W644" s="14"/>
      <c r="X644" s="3"/>
      <c r="Y644" s="3"/>
      <c r="AC644" s="123"/>
      <c r="AD644" s="22"/>
    </row>
    <row r="645" spans="3:30">
      <c r="C645" s="15"/>
      <c r="D645" s="16"/>
      <c r="F645" s="17"/>
      <c r="I645" s="18"/>
      <c r="J645" s="18"/>
      <c r="M645" s="19"/>
      <c r="N645" s="23"/>
      <c r="O645" s="23"/>
      <c r="P645" s="23"/>
      <c r="Q645" s="23"/>
      <c r="R645" s="23"/>
      <c r="S645" s="19"/>
      <c r="V645" s="16"/>
      <c r="W645" s="14"/>
      <c r="X645" s="3"/>
      <c r="Y645" s="3"/>
      <c r="AC645" s="123"/>
      <c r="AD645" s="22"/>
    </row>
    <row r="646" spans="3:30">
      <c r="C646" s="15"/>
      <c r="D646" s="16"/>
      <c r="F646" s="17"/>
      <c r="I646" s="18"/>
      <c r="J646" s="18"/>
      <c r="M646" s="19"/>
      <c r="N646" s="23"/>
      <c r="O646" s="23"/>
      <c r="P646" s="23"/>
      <c r="Q646" s="23"/>
      <c r="R646" s="23"/>
      <c r="S646" s="19"/>
      <c r="V646" s="16"/>
      <c r="W646" s="14"/>
      <c r="X646" s="3"/>
      <c r="Y646" s="3"/>
      <c r="AC646" s="123"/>
      <c r="AD646" s="22"/>
    </row>
    <row r="647" spans="3:30">
      <c r="C647" s="15"/>
      <c r="D647" s="16"/>
      <c r="F647" s="17"/>
      <c r="I647" s="18"/>
      <c r="J647" s="18"/>
      <c r="M647" s="19"/>
      <c r="N647" s="23"/>
      <c r="O647" s="23"/>
      <c r="P647" s="23"/>
      <c r="Q647" s="23"/>
      <c r="R647" s="23"/>
      <c r="S647" s="19"/>
      <c r="V647" s="16"/>
      <c r="W647" s="14"/>
      <c r="X647" s="3"/>
      <c r="Y647" s="3"/>
      <c r="AC647" s="123"/>
      <c r="AD647" s="22"/>
    </row>
    <row r="648" spans="3:30">
      <c r="C648" s="15"/>
      <c r="D648" s="16"/>
      <c r="F648" s="17"/>
      <c r="I648" s="18"/>
      <c r="J648" s="18"/>
      <c r="M648" s="19"/>
      <c r="N648" s="23"/>
      <c r="O648" s="23"/>
      <c r="P648" s="23"/>
      <c r="Q648" s="23"/>
      <c r="R648" s="23"/>
      <c r="S648" s="19"/>
      <c r="V648" s="16"/>
      <c r="W648" s="14"/>
      <c r="X648" s="3"/>
      <c r="Y648" s="3"/>
      <c r="AC648" s="123"/>
      <c r="AD648" s="22"/>
    </row>
    <row r="649" spans="3:30">
      <c r="C649" s="15"/>
      <c r="D649" s="16"/>
      <c r="F649" s="17"/>
      <c r="I649" s="18"/>
      <c r="J649" s="18"/>
      <c r="M649" s="19"/>
      <c r="N649" s="23"/>
      <c r="O649" s="23"/>
      <c r="P649" s="23"/>
      <c r="Q649" s="23"/>
      <c r="R649" s="23"/>
      <c r="S649" s="19"/>
      <c r="V649" s="16"/>
      <c r="W649" s="14"/>
      <c r="X649" s="3"/>
      <c r="Y649" s="3"/>
      <c r="AC649" s="123"/>
      <c r="AD649" s="22"/>
    </row>
    <row r="650" spans="3:30">
      <c r="C650" s="15"/>
      <c r="D650" s="16"/>
      <c r="F650" s="17"/>
      <c r="I650" s="18"/>
      <c r="J650" s="18"/>
      <c r="M650" s="19"/>
      <c r="N650" s="23"/>
      <c r="O650" s="23"/>
      <c r="P650" s="23"/>
      <c r="Q650" s="23"/>
      <c r="R650" s="23"/>
      <c r="S650" s="19"/>
      <c r="V650" s="16"/>
      <c r="W650" s="14"/>
      <c r="X650" s="3"/>
      <c r="Y650" s="3"/>
      <c r="AC650" s="123"/>
      <c r="AD650" s="22"/>
    </row>
    <row r="651" spans="3:30">
      <c r="C651" s="15"/>
      <c r="D651" s="16"/>
      <c r="F651" s="17"/>
      <c r="I651" s="18"/>
      <c r="J651" s="18"/>
      <c r="M651" s="19"/>
      <c r="N651" s="23"/>
      <c r="O651" s="23"/>
      <c r="P651" s="23"/>
      <c r="Q651" s="23"/>
      <c r="R651" s="23"/>
      <c r="S651" s="19"/>
      <c r="V651" s="16"/>
      <c r="W651" s="14"/>
      <c r="X651" s="3"/>
      <c r="Y651" s="3"/>
      <c r="AC651" s="123"/>
      <c r="AD651" s="22"/>
    </row>
    <row r="652" spans="3:30">
      <c r="C652" s="15"/>
      <c r="D652" s="16"/>
      <c r="F652" s="17"/>
      <c r="I652" s="18"/>
      <c r="J652" s="18"/>
      <c r="M652" s="19"/>
      <c r="N652" s="23"/>
      <c r="O652" s="23"/>
      <c r="P652" s="23"/>
      <c r="Q652" s="23"/>
      <c r="R652" s="23"/>
      <c r="S652" s="19"/>
      <c r="V652" s="16"/>
      <c r="W652" s="14"/>
      <c r="X652" s="3"/>
      <c r="Y652" s="3"/>
      <c r="AC652" s="123"/>
      <c r="AD652" s="22"/>
    </row>
    <row r="653" spans="3:30">
      <c r="C653" s="15"/>
      <c r="D653" s="16"/>
      <c r="F653" s="17"/>
      <c r="I653" s="18"/>
      <c r="J653" s="18"/>
      <c r="M653" s="19"/>
      <c r="N653" s="23"/>
      <c r="O653" s="23"/>
      <c r="P653" s="23"/>
      <c r="Q653" s="23"/>
      <c r="R653" s="23"/>
      <c r="S653" s="19"/>
      <c r="V653" s="16"/>
      <c r="W653" s="14"/>
      <c r="X653" s="3"/>
      <c r="Y653" s="3"/>
      <c r="AC653" s="123"/>
      <c r="AD653" s="22"/>
    </row>
    <row r="654" spans="3:30">
      <c r="C654" s="15"/>
      <c r="D654" s="16"/>
      <c r="F654" s="17"/>
      <c r="I654" s="18"/>
      <c r="J654" s="18"/>
      <c r="M654" s="19"/>
      <c r="N654" s="23"/>
      <c r="O654" s="23"/>
      <c r="P654" s="23"/>
      <c r="Q654" s="23"/>
      <c r="R654" s="23"/>
      <c r="S654" s="19"/>
      <c r="V654" s="16"/>
      <c r="W654" s="14"/>
      <c r="X654" s="3"/>
      <c r="Y654" s="3"/>
      <c r="AC654" s="123"/>
      <c r="AD654" s="22"/>
    </row>
    <row r="655" spans="3:30">
      <c r="C655" s="15"/>
      <c r="D655" s="16"/>
      <c r="F655" s="17"/>
      <c r="I655" s="18"/>
      <c r="J655" s="18"/>
      <c r="M655" s="19"/>
      <c r="N655" s="23"/>
      <c r="O655" s="23"/>
      <c r="P655" s="23"/>
      <c r="Q655" s="23"/>
      <c r="R655" s="23"/>
      <c r="S655" s="19"/>
      <c r="V655" s="16"/>
      <c r="W655" s="14"/>
      <c r="X655" s="3"/>
      <c r="Y655" s="3"/>
      <c r="AC655" s="123"/>
      <c r="AD655" s="22"/>
    </row>
    <row r="656" spans="3:30">
      <c r="C656" s="15"/>
      <c r="D656" s="16"/>
      <c r="F656" s="17"/>
      <c r="I656" s="18"/>
      <c r="J656" s="18"/>
      <c r="M656" s="19"/>
      <c r="N656" s="23"/>
      <c r="O656" s="23"/>
      <c r="P656" s="23"/>
      <c r="Q656" s="23"/>
      <c r="R656" s="23"/>
      <c r="S656" s="19"/>
      <c r="V656" s="16"/>
      <c r="W656" s="14"/>
      <c r="X656" s="3"/>
      <c r="Y656" s="3"/>
      <c r="AC656" s="123"/>
    </row>
    <row r="657" spans="3:29">
      <c r="C657" s="15"/>
      <c r="D657" s="16"/>
      <c r="F657" s="17"/>
      <c r="I657" s="18"/>
      <c r="J657" s="18"/>
      <c r="M657" s="19"/>
      <c r="N657" s="23"/>
      <c r="O657" s="23"/>
      <c r="P657" s="23"/>
      <c r="Q657" s="23"/>
      <c r="R657" s="23"/>
      <c r="S657" s="19"/>
      <c r="T657" s="14"/>
      <c r="U657" s="14"/>
      <c r="V657" s="16"/>
      <c r="W657" s="14"/>
      <c r="X657" s="3"/>
      <c r="Y657" s="3"/>
      <c r="AC657" s="123"/>
    </row>
    <row r="658" spans="3:29">
      <c r="C658" s="15"/>
      <c r="D658" s="16"/>
      <c r="F658" s="17"/>
      <c r="I658" s="18"/>
      <c r="J658" s="18"/>
      <c r="M658" s="19"/>
      <c r="N658" s="23"/>
      <c r="O658" s="23"/>
      <c r="P658" s="23"/>
      <c r="Q658" s="23"/>
      <c r="R658" s="23"/>
      <c r="S658" s="19"/>
      <c r="T658" s="14"/>
      <c r="U658" s="14"/>
      <c r="V658" s="16"/>
      <c r="W658" s="14"/>
      <c r="X658" s="3"/>
      <c r="Y658" s="3"/>
      <c r="AC658" s="123"/>
    </row>
    <row r="659" spans="3:29">
      <c r="C659" s="15"/>
      <c r="D659" s="16"/>
      <c r="F659" s="17"/>
      <c r="I659" s="18"/>
      <c r="J659" s="18"/>
      <c r="M659" s="19"/>
      <c r="N659" s="23"/>
      <c r="O659" s="23"/>
      <c r="P659" s="23"/>
      <c r="Q659" s="23"/>
      <c r="R659" s="23"/>
      <c r="S659" s="19"/>
      <c r="T659" s="14"/>
      <c r="U659" s="14"/>
      <c r="V659" s="16"/>
      <c r="W659" s="14"/>
      <c r="X659" s="3"/>
      <c r="Y659" s="3"/>
      <c r="AC659" s="123"/>
    </row>
    <row r="660" spans="3:29">
      <c r="C660" s="15"/>
      <c r="D660" s="16"/>
      <c r="F660" s="17"/>
      <c r="I660" s="18"/>
      <c r="J660" s="18"/>
      <c r="M660" s="19"/>
      <c r="N660" s="23"/>
      <c r="O660" s="23"/>
      <c r="P660" s="23"/>
      <c r="Q660" s="23"/>
      <c r="R660" s="23"/>
      <c r="S660" s="19"/>
      <c r="T660" s="14"/>
      <c r="U660" s="14"/>
      <c r="V660" s="16"/>
      <c r="W660" s="14"/>
      <c r="X660" s="3"/>
      <c r="Y660" s="3"/>
      <c r="AC660" s="123"/>
    </row>
    <row r="661" spans="3:29">
      <c r="C661" s="15"/>
      <c r="D661" s="16"/>
      <c r="F661" s="17"/>
      <c r="I661" s="18"/>
      <c r="J661" s="18"/>
      <c r="M661" s="19"/>
      <c r="N661" s="23"/>
      <c r="O661" s="23"/>
      <c r="P661" s="23"/>
      <c r="Q661" s="23"/>
      <c r="R661" s="23"/>
      <c r="S661" s="19"/>
      <c r="T661" s="14"/>
      <c r="U661" s="14"/>
      <c r="V661" s="16"/>
      <c r="W661" s="14"/>
      <c r="X661" s="3"/>
      <c r="Y661" s="3"/>
      <c r="AC661" s="123"/>
    </row>
    <row r="662" spans="3:29">
      <c r="C662" s="15"/>
      <c r="D662" s="16"/>
      <c r="F662" s="17"/>
      <c r="I662" s="18"/>
      <c r="J662" s="18"/>
      <c r="M662" s="19"/>
      <c r="N662" s="23"/>
      <c r="O662" s="23"/>
      <c r="P662" s="23"/>
      <c r="Q662" s="23"/>
      <c r="R662" s="23"/>
      <c r="S662" s="19"/>
      <c r="T662" s="14"/>
      <c r="U662" s="14"/>
      <c r="V662" s="16"/>
      <c r="W662" s="14"/>
      <c r="X662" s="3"/>
      <c r="Y662" s="3"/>
      <c r="AC662" s="123"/>
    </row>
    <row r="663" spans="3:29">
      <c r="C663" s="15"/>
      <c r="D663" s="16"/>
      <c r="F663" s="17"/>
      <c r="I663" s="18"/>
      <c r="J663" s="18"/>
      <c r="M663" s="19"/>
      <c r="N663" s="23"/>
      <c r="O663" s="23"/>
      <c r="P663" s="23"/>
      <c r="Q663" s="23"/>
      <c r="R663" s="23"/>
      <c r="S663" s="19"/>
      <c r="T663" s="14"/>
      <c r="U663" s="14"/>
      <c r="V663" s="16"/>
      <c r="W663" s="14"/>
      <c r="X663" s="3"/>
      <c r="Y663" s="3"/>
      <c r="Z663" s="14"/>
      <c r="AC663" s="123"/>
    </row>
    <row r="664" spans="3:29">
      <c r="C664" s="15"/>
      <c r="D664" s="16"/>
      <c r="F664" s="17"/>
      <c r="I664" s="18"/>
      <c r="J664" s="18"/>
      <c r="M664" s="19"/>
      <c r="N664" s="23"/>
      <c r="O664" s="23"/>
      <c r="P664" s="23"/>
      <c r="Q664" s="23"/>
      <c r="R664" s="23"/>
      <c r="S664" s="19"/>
      <c r="T664" s="14"/>
      <c r="U664" s="14"/>
      <c r="V664" s="16"/>
      <c r="W664" s="14"/>
      <c r="X664" s="3"/>
      <c r="Y664" s="3"/>
      <c r="Z664" s="14"/>
      <c r="AC664" s="123"/>
    </row>
    <row r="665" spans="3:29">
      <c r="C665" s="15"/>
      <c r="D665" s="16"/>
      <c r="F665" s="17"/>
      <c r="I665" s="18"/>
      <c r="J665" s="18"/>
      <c r="M665" s="19"/>
      <c r="N665" s="23"/>
      <c r="O665" s="23"/>
      <c r="P665" s="23"/>
      <c r="Q665" s="23"/>
      <c r="R665" s="23"/>
      <c r="S665" s="19"/>
      <c r="T665" s="14"/>
      <c r="U665" s="14"/>
      <c r="V665" s="16"/>
      <c r="W665" s="14"/>
      <c r="X665" s="3"/>
      <c r="Y665" s="3"/>
      <c r="Z665" s="14"/>
      <c r="AC665" s="123"/>
    </row>
    <row r="666" spans="3:29">
      <c r="C666" s="15"/>
      <c r="D666" s="16"/>
      <c r="F666" s="17"/>
      <c r="I666" s="18"/>
      <c r="J666" s="18"/>
      <c r="M666" s="19"/>
      <c r="N666" s="23"/>
      <c r="O666" s="23"/>
      <c r="P666" s="23"/>
      <c r="Q666" s="23"/>
      <c r="R666" s="23"/>
      <c r="S666" s="19"/>
      <c r="T666" s="14"/>
      <c r="U666" s="14"/>
      <c r="V666" s="16"/>
      <c r="W666" s="14"/>
      <c r="X666" s="3"/>
      <c r="Y666" s="3"/>
      <c r="Z666" s="14"/>
      <c r="AC666" s="123"/>
    </row>
    <row r="667" spans="3:29" ht="13.5" thickBot="1">
      <c r="C667" s="15"/>
      <c r="D667" s="16"/>
      <c r="F667" s="17"/>
      <c r="I667" s="18"/>
      <c r="J667" s="18"/>
      <c r="M667" s="24"/>
      <c r="N667" s="25"/>
      <c r="O667" s="25"/>
      <c r="P667" s="25"/>
      <c r="Q667" s="25"/>
      <c r="R667" s="25"/>
      <c r="S667" s="24"/>
      <c r="T667" s="14"/>
      <c r="U667" s="14"/>
      <c r="V667" s="16"/>
      <c r="W667" s="14"/>
      <c r="X667" s="3"/>
      <c r="Y667" s="3"/>
      <c r="Z667" s="14"/>
      <c r="AC667" s="123"/>
    </row>
    <row r="668" spans="3:29">
      <c r="C668" s="15"/>
      <c r="D668" s="16"/>
      <c r="F668" s="17"/>
      <c r="I668" s="18"/>
      <c r="J668" s="18"/>
      <c r="M668" s="20"/>
      <c r="N668" s="21"/>
      <c r="O668" s="21"/>
      <c r="P668" s="21"/>
      <c r="Q668" s="21"/>
      <c r="R668" s="21"/>
      <c r="S668" s="20"/>
      <c r="T668" s="14"/>
      <c r="U668" s="14"/>
      <c r="V668" s="16"/>
      <c r="W668" s="14"/>
      <c r="X668" s="3"/>
      <c r="Y668" s="3"/>
      <c r="Z668" s="14"/>
      <c r="AC668" s="123"/>
    </row>
    <row r="669" spans="3:29">
      <c r="C669" s="15"/>
      <c r="D669" s="16"/>
      <c r="F669" s="17"/>
      <c r="I669" s="18"/>
      <c r="J669" s="18"/>
      <c r="M669" s="19"/>
      <c r="N669" s="23"/>
      <c r="O669" s="23"/>
      <c r="P669" s="23"/>
      <c r="Q669" s="23"/>
      <c r="R669" s="23"/>
      <c r="S669" s="19"/>
      <c r="T669" s="14"/>
      <c r="U669" s="14"/>
      <c r="V669" s="16"/>
      <c r="W669" s="14"/>
      <c r="X669" s="3"/>
      <c r="Y669" s="3"/>
      <c r="Z669" s="14"/>
      <c r="AC669" s="123"/>
    </row>
    <row r="670" spans="3:29">
      <c r="C670" s="15"/>
      <c r="D670" s="16"/>
      <c r="F670" s="17"/>
      <c r="I670" s="18"/>
      <c r="J670" s="18"/>
      <c r="M670" s="19"/>
      <c r="N670" s="23"/>
      <c r="O670" s="23"/>
      <c r="P670" s="23"/>
      <c r="Q670" s="23"/>
      <c r="R670" s="23"/>
      <c r="S670" s="19"/>
      <c r="T670" s="14"/>
      <c r="U670" s="14"/>
      <c r="V670" s="16"/>
      <c r="W670" s="14"/>
      <c r="X670" s="3"/>
      <c r="Y670" s="3"/>
      <c r="Z670" s="14"/>
      <c r="AC670" s="123"/>
    </row>
    <row r="671" spans="3:29">
      <c r="C671" s="15"/>
      <c r="D671" s="16"/>
      <c r="F671" s="17"/>
      <c r="I671" s="18"/>
      <c r="J671" s="18"/>
      <c r="M671" s="19"/>
      <c r="N671" s="23"/>
      <c r="O671" s="23"/>
      <c r="P671" s="23"/>
      <c r="Q671" s="23"/>
      <c r="R671" s="23"/>
      <c r="S671" s="19"/>
      <c r="T671" s="14"/>
      <c r="U671" s="14"/>
      <c r="V671" s="16"/>
      <c r="W671" s="14"/>
      <c r="X671" s="3"/>
      <c r="Y671" s="3"/>
      <c r="Z671" s="14"/>
      <c r="AC671" s="123"/>
    </row>
    <row r="672" spans="3:29">
      <c r="C672" s="15"/>
      <c r="D672" s="16"/>
      <c r="F672" s="17"/>
      <c r="I672" s="18"/>
      <c r="J672" s="18"/>
      <c r="M672" s="19"/>
      <c r="N672" s="23"/>
      <c r="O672" s="23"/>
      <c r="P672" s="23"/>
      <c r="Q672" s="23"/>
      <c r="R672" s="23"/>
      <c r="S672" s="19"/>
      <c r="T672" s="14"/>
      <c r="U672" s="14"/>
      <c r="V672" s="16"/>
      <c r="W672" s="14"/>
      <c r="X672" s="3"/>
      <c r="Y672" s="3"/>
      <c r="Z672" s="14"/>
      <c r="AC672" s="123"/>
    </row>
    <row r="673" spans="3:29">
      <c r="C673" s="15"/>
      <c r="D673" s="16"/>
      <c r="F673" s="17"/>
      <c r="I673" s="18"/>
      <c r="J673" s="18"/>
      <c r="M673" s="19"/>
      <c r="N673" s="23"/>
      <c r="O673" s="23"/>
      <c r="P673" s="23"/>
      <c r="Q673" s="23"/>
      <c r="R673" s="23"/>
      <c r="S673" s="19"/>
      <c r="T673" s="14"/>
      <c r="U673" s="14"/>
      <c r="V673" s="16"/>
      <c r="W673" s="14"/>
      <c r="X673" s="3"/>
      <c r="Y673" s="3"/>
      <c r="Z673" s="14"/>
      <c r="AC673" s="123"/>
    </row>
    <row r="674" spans="3:29">
      <c r="C674" s="15"/>
      <c r="D674" s="16"/>
      <c r="F674" s="17"/>
      <c r="I674" s="18"/>
      <c r="J674" s="18"/>
      <c r="M674" s="19"/>
      <c r="N674" s="23"/>
      <c r="O674" s="23"/>
      <c r="P674" s="23"/>
      <c r="Q674" s="23"/>
      <c r="R674" s="23"/>
      <c r="S674" s="19"/>
      <c r="T674" s="14"/>
      <c r="U674" s="14"/>
      <c r="V674" s="16"/>
      <c r="W674" s="14"/>
      <c r="X674" s="3"/>
      <c r="Y674" s="3"/>
      <c r="Z674" s="14"/>
      <c r="AC674" s="123"/>
    </row>
    <row r="675" spans="3:29">
      <c r="C675" s="15"/>
      <c r="D675" s="16"/>
      <c r="F675" s="17"/>
      <c r="I675" s="18"/>
      <c r="J675" s="18"/>
      <c r="M675" s="19"/>
      <c r="N675" s="23"/>
      <c r="O675" s="23"/>
      <c r="P675" s="23"/>
      <c r="Q675" s="23"/>
      <c r="R675" s="23"/>
      <c r="S675" s="19"/>
      <c r="T675" s="14"/>
      <c r="U675" s="14"/>
      <c r="V675" s="16"/>
      <c r="W675" s="14"/>
      <c r="X675" s="3"/>
      <c r="Y675" s="3"/>
      <c r="Z675" s="14"/>
      <c r="AC675" s="123"/>
    </row>
    <row r="676" spans="3:29">
      <c r="C676" s="15"/>
      <c r="D676" s="16"/>
      <c r="F676" s="17"/>
      <c r="I676" s="18"/>
      <c r="J676" s="18"/>
      <c r="M676" s="19"/>
      <c r="N676" s="23"/>
      <c r="O676" s="23"/>
      <c r="P676" s="23"/>
      <c r="Q676" s="23"/>
      <c r="R676" s="23"/>
      <c r="S676" s="19"/>
      <c r="T676" s="14"/>
      <c r="U676" s="14"/>
      <c r="V676" s="16"/>
      <c r="W676" s="14"/>
      <c r="X676" s="3"/>
      <c r="Y676" s="3"/>
      <c r="Z676" s="14"/>
      <c r="AC676" s="123"/>
    </row>
    <row r="677" spans="3:29">
      <c r="C677" s="15"/>
      <c r="D677" s="16"/>
      <c r="F677" s="17"/>
      <c r="I677" s="18"/>
      <c r="J677" s="18"/>
      <c r="M677" s="19"/>
      <c r="N677" s="23"/>
      <c r="O677" s="23"/>
      <c r="P677" s="23"/>
      <c r="Q677" s="23"/>
      <c r="R677" s="23"/>
      <c r="S677" s="19"/>
      <c r="T677" s="14"/>
      <c r="U677" s="14"/>
      <c r="V677" s="16"/>
      <c r="W677" s="14"/>
      <c r="X677" s="3"/>
      <c r="Y677" s="3"/>
      <c r="Z677" s="14"/>
      <c r="AC677" s="123"/>
    </row>
    <row r="678" spans="3:29">
      <c r="C678" s="15"/>
      <c r="D678" s="16"/>
      <c r="F678" s="17"/>
      <c r="I678" s="18"/>
      <c r="J678" s="18"/>
      <c r="M678" s="19"/>
      <c r="N678" s="23"/>
      <c r="O678" s="23"/>
      <c r="P678" s="23"/>
      <c r="Q678" s="23"/>
      <c r="R678" s="23"/>
      <c r="S678" s="19"/>
      <c r="T678" s="14"/>
      <c r="U678" s="14"/>
      <c r="V678" s="16"/>
      <c r="W678" s="14"/>
      <c r="X678" s="3"/>
      <c r="Y678" s="3"/>
      <c r="Z678" s="14"/>
      <c r="AC678" s="123"/>
    </row>
    <row r="679" spans="3:29">
      <c r="C679" s="15"/>
      <c r="D679" s="16"/>
      <c r="F679" s="17"/>
      <c r="I679" s="18"/>
      <c r="J679" s="18"/>
      <c r="M679" s="19"/>
      <c r="N679" s="23"/>
      <c r="O679" s="23"/>
      <c r="P679" s="23"/>
      <c r="Q679" s="23"/>
      <c r="R679" s="23"/>
      <c r="S679" s="19"/>
      <c r="T679" s="14"/>
      <c r="U679" s="14"/>
      <c r="V679" s="16"/>
      <c r="W679" s="14"/>
      <c r="X679" s="3"/>
      <c r="Y679" s="3"/>
      <c r="Z679" s="14"/>
      <c r="AC679" s="123"/>
    </row>
    <row r="680" spans="3:29">
      <c r="C680" s="15"/>
      <c r="D680" s="16"/>
      <c r="F680" s="17"/>
      <c r="I680" s="18"/>
      <c r="J680" s="18"/>
      <c r="M680" s="19"/>
      <c r="N680" s="23"/>
      <c r="O680" s="23"/>
      <c r="P680" s="23"/>
      <c r="Q680" s="23"/>
      <c r="R680" s="23"/>
      <c r="S680" s="19"/>
      <c r="T680" s="14"/>
      <c r="U680" s="14"/>
      <c r="V680" s="16"/>
      <c r="W680" s="14"/>
      <c r="X680" s="3"/>
      <c r="Y680" s="3"/>
      <c r="Z680" s="14"/>
      <c r="AC680" s="123"/>
    </row>
    <row r="681" spans="3:29">
      <c r="C681" s="15"/>
      <c r="D681" s="16"/>
      <c r="F681" s="17"/>
      <c r="I681" s="18"/>
      <c r="J681" s="18"/>
      <c r="M681" s="19"/>
      <c r="N681" s="23"/>
      <c r="O681" s="23"/>
      <c r="P681" s="23"/>
      <c r="Q681" s="23"/>
      <c r="R681" s="23"/>
      <c r="S681" s="19"/>
      <c r="T681" s="14"/>
      <c r="U681" s="14"/>
      <c r="V681" s="16"/>
      <c r="W681" s="14"/>
      <c r="X681" s="3"/>
      <c r="Y681" s="3"/>
      <c r="Z681" s="14"/>
      <c r="AC681" s="123"/>
    </row>
    <row r="682" spans="3:29">
      <c r="C682" s="15"/>
      <c r="D682" s="16"/>
      <c r="F682" s="17"/>
      <c r="I682" s="18"/>
      <c r="J682" s="18"/>
      <c r="M682" s="19"/>
      <c r="N682" s="23"/>
      <c r="O682" s="23"/>
      <c r="P682" s="23"/>
      <c r="Q682" s="23"/>
      <c r="R682" s="23"/>
      <c r="S682" s="19"/>
      <c r="T682" s="14"/>
      <c r="U682" s="14"/>
      <c r="V682" s="16"/>
      <c r="W682" s="14"/>
      <c r="X682" s="3"/>
      <c r="Y682" s="3"/>
      <c r="Z682" s="14"/>
      <c r="AC682" s="123"/>
    </row>
    <row r="683" spans="3:29">
      <c r="C683" s="15"/>
      <c r="D683" s="16"/>
      <c r="F683" s="17"/>
      <c r="I683" s="18"/>
      <c r="J683" s="18"/>
      <c r="M683" s="19"/>
      <c r="N683" s="23"/>
      <c r="O683" s="23"/>
      <c r="P683" s="23"/>
      <c r="Q683" s="23"/>
      <c r="R683" s="23"/>
      <c r="S683" s="19"/>
      <c r="T683" s="14"/>
      <c r="U683" s="14"/>
      <c r="V683" s="16"/>
      <c r="W683" s="14"/>
      <c r="X683" s="3"/>
      <c r="Y683" s="3"/>
      <c r="Z683" s="14"/>
      <c r="AC683" s="123"/>
    </row>
    <row r="684" spans="3:29">
      <c r="C684" s="15"/>
      <c r="D684" s="16"/>
      <c r="F684" s="17"/>
      <c r="I684" s="18"/>
      <c r="J684" s="18"/>
      <c r="M684" s="19"/>
      <c r="N684" s="23"/>
      <c r="O684" s="23"/>
      <c r="P684" s="23"/>
      <c r="Q684" s="23"/>
      <c r="R684" s="23"/>
      <c r="S684" s="19"/>
      <c r="T684" s="14"/>
      <c r="U684" s="14"/>
      <c r="V684" s="16"/>
      <c r="W684" s="14"/>
      <c r="X684" s="3"/>
      <c r="Y684" s="3"/>
      <c r="Z684" s="14"/>
      <c r="AC684" s="123"/>
    </row>
    <row r="685" spans="3:29">
      <c r="C685" s="15"/>
      <c r="D685" s="16"/>
      <c r="F685" s="17"/>
      <c r="I685" s="18"/>
      <c r="J685" s="18"/>
      <c r="M685" s="19"/>
      <c r="N685" s="23"/>
      <c r="O685" s="23"/>
      <c r="P685" s="23"/>
      <c r="Q685" s="23"/>
      <c r="R685" s="23"/>
      <c r="S685" s="19"/>
      <c r="T685" s="14"/>
      <c r="U685" s="14"/>
      <c r="V685" s="16"/>
      <c r="W685" s="14"/>
      <c r="X685" s="3"/>
      <c r="Y685" s="3"/>
      <c r="Z685" s="14"/>
      <c r="AC685" s="123"/>
    </row>
    <row r="686" spans="3:29">
      <c r="C686" s="15"/>
      <c r="D686" s="16"/>
      <c r="F686" s="17"/>
      <c r="I686" s="18"/>
      <c r="J686" s="18"/>
      <c r="M686" s="19"/>
      <c r="N686" s="23"/>
      <c r="O686" s="23"/>
      <c r="P686" s="23"/>
      <c r="Q686" s="23"/>
      <c r="R686" s="23"/>
      <c r="S686" s="19"/>
      <c r="T686" s="14"/>
      <c r="U686" s="14"/>
      <c r="V686" s="16"/>
      <c r="W686" s="14"/>
      <c r="X686" s="3"/>
      <c r="Y686" s="3"/>
      <c r="Z686" s="14"/>
      <c r="AC686" s="123"/>
    </row>
    <row r="687" spans="3:29">
      <c r="C687" s="15"/>
      <c r="D687" s="16"/>
      <c r="F687" s="17"/>
      <c r="I687" s="18"/>
      <c r="J687" s="18"/>
      <c r="M687" s="19"/>
      <c r="N687" s="23"/>
      <c r="O687" s="23"/>
      <c r="P687" s="23"/>
      <c r="Q687" s="23"/>
      <c r="R687" s="23"/>
      <c r="S687" s="19"/>
      <c r="T687" s="14"/>
      <c r="U687" s="14"/>
      <c r="V687" s="16"/>
      <c r="W687" s="14"/>
      <c r="X687" s="3"/>
      <c r="Y687" s="3"/>
      <c r="Z687" s="14"/>
      <c r="AC687" s="123"/>
    </row>
    <row r="688" spans="3:29">
      <c r="C688" s="15"/>
      <c r="D688" s="16"/>
      <c r="F688" s="17"/>
      <c r="I688" s="18"/>
      <c r="J688" s="18"/>
      <c r="M688" s="19"/>
      <c r="N688" s="23"/>
      <c r="O688" s="23"/>
      <c r="P688" s="23"/>
      <c r="Q688" s="23"/>
      <c r="R688" s="23"/>
      <c r="S688" s="19"/>
      <c r="T688" s="14"/>
      <c r="U688" s="14"/>
      <c r="V688" s="16"/>
      <c r="W688" s="14"/>
      <c r="X688" s="3"/>
      <c r="Y688" s="3"/>
      <c r="Z688" s="14"/>
      <c r="AC688" s="123"/>
    </row>
    <row r="689" spans="3:29">
      <c r="C689" s="15"/>
      <c r="D689" s="16"/>
      <c r="F689" s="17"/>
      <c r="I689" s="18"/>
      <c r="J689" s="18"/>
      <c r="M689" s="19"/>
      <c r="N689" s="23"/>
      <c r="O689" s="23"/>
      <c r="P689" s="23"/>
      <c r="Q689" s="23"/>
      <c r="R689" s="23"/>
      <c r="S689" s="19"/>
      <c r="T689" s="14"/>
      <c r="U689" s="14"/>
      <c r="V689" s="16"/>
      <c r="W689" s="14"/>
      <c r="X689" s="3"/>
      <c r="Y689" s="3"/>
      <c r="Z689" s="14"/>
      <c r="AC689" s="123"/>
    </row>
    <row r="690" spans="3:29">
      <c r="C690" s="15"/>
      <c r="D690" s="16"/>
      <c r="F690" s="17"/>
      <c r="I690" s="18"/>
      <c r="J690" s="18"/>
      <c r="M690" s="19"/>
      <c r="N690" s="23"/>
      <c r="O690" s="23"/>
      <c r="P690" s="23"/>
      <c r="Q690" s="23"/>
      <c r="R690" s="23"/>
      <c r="S690" s="19"/>
      <c r="T690" s="14"/>
      <c r="U690" s="14"/>
      <c r="V690" s="16"/>
      <c r="W690" s="14"/>
      <c r="X690" s="3"/>
      <c r="Y690" s="3"/>
      <c r="Z690" s="14"/>
      <c r="AC690" s="123"/>
    </row>
    <row r="691" spans="3:29">
      <c r="C691" s="15"/>
      <c r="D691" s="16"/>
      <c r="F691" s="17"/>
      <c r="I691" s="18"/>
      <c r="J691" s="18"/>
      <c r="M691" s="19"/>
      <c r="N691" s="23"/>
      <c r="O691" s="23"/>
      <c r="P691" s="23"/>
      <c r="Q691" s="23"/>
      <c r="R691" s="23"/>
      <c r="S691" s="19"/>
      <c r="T691" s="14"/>
      <c r="U691" s="14"/>
      <c r="V691" s="16"/>
      <c r="W691" s="14"/>
      <c r="X691" s="3"/>
      <c r="Y691" s="3"/>
      <c r="Z691" s="14"/>
      <c r="AC691" s="123"/>
    </row>
    <row r="692" spans="3:29">
      <c r="C692" s="15"/>
      <c r="D692" s="16"/>
      <c r="F692" s="17"/>
      <c r="I692" s="18"/>
      <c r="J692" s="18"/>
      <c r="M692" s="19"/>
      <c r="N692" s="23"/>
      <c r="O692" s="23"/>
      <c r="P692" s="23"/>
      <c r="Q692" s="23"/>
      <c r="R692" s="23"/>
      <c r="S692" s="19"/>
      <c r="T692" s="14"/>
      <c r="U692" s="14"/>
      <c r="V692" s="16"/>
      <c r="W692" s="14"/>
      <c r="X692" s="3"/>
      <c r="Y692" s="3"/>
      <c r="Z692" s="14"/>
      <c r="AC692" s="123"/>
    </row>
    <row r="693" spans="3:29">
      <c r="C693" s="15"/>
      <c r="D693" s="16"/>
      <c r="F693" s="17"/>
      <c r="I693" s="18"/>
      <c r="J693" s="18"/>
      <c r="M693" s="19"/>
      <c r="N693" s="23"/>
      <c r="O693" s="23"/>
      <c r="P693" s="23"/>
      <c r="Q693" s="23"/>
      <c r="R693" s="23"/>
      <c r="S693" s="19"/>
      <c r="T693" s="14"/>
      <c r="U693" s="14"/>
      <c r="V693" s="16"/>
      <c r="W693" s="14"/>
      <c r="X693" s="3"/>
      <c r="Y693" s="3"/>
      <c r="Z693" s="14"/>
      <c r="AC693" s="123"/>
    </row>
    <row r="694" spans="3:29">
      <c r="C694" s="15"/>
      <c r="D694" s="16"/>
      <c r="F694" s="17"/>
      <c r="I694" s="18"/>
      <c r="J694" s="18"/>
      <c r="M694" s="19"/>
      <c r="N694" s="23"/>
      <c r="O694" s="23"/>
      <c r="P694" s="23"/>
      <c r="Q694" s="23"/>
      <c r="R694" s="23"/>
      <c r="S694" s="19"/>
      <c r="T694" s="14"/>
      <c r="U694" s="14"/>
      <c r="V694" s="16"/>
      <c r="W694" s="14"/>
      <c r="X694" s="3"/>
      <c r="Y694" s="3"/>
      <c r="Z694" s="14"/>
      <c r="AC694" s="123"/>
    </row>
    <row r="695" spans="3:29">
      <c r="C695" s="15"/>
      <c r="D695" s="16"/>
      <c r="F695" s="17"/>
      <c r="I695" s="18"/>
      <c r="J695" s="18"/>
      <c r="M695" s="19"/>
      <c r="N695" s="23"/>
      <c r="O695" s="23"/>
      <c r="P695" s="23"/>
      <c r="Q695" s="23"/>
      <c r="R695" s="23"/>
      <c r="S695" s="19"/>
      <c r="T695" s="14"/>
      <c r="U695" s="14"/>
      <c r="V695" s="16"/>
      <c r="W695" s="14"/>
      <c r="X695" s="3"/>
      <c r="Y695" s="3"/>
      <c r="Z695" s="14"/>
      <c r="AC695" s="123"/>
    </row>
    <row r="696" spans="3:29">
      <c r="C696" s="15"/>
      <c r="D696" s="16"/>
      <c r="F696" s="17"/>
      <c r="I696" s="18"/>
      <c r="J696" s="18"/>
      <c r="M696" s="19"/>
      <c r="N696" s="23"/>
      <c r="O696" s="23"/>
      <c r="P696" s="23"/>
      <c r="Q696" s="23"/>
      <c r="R696" s="23"/>
      <c r="S696" s="19"/>
      <c r="T696" s="14"/>
      <c r="U696" s="14"/>
      <c r="V696" s="16"/>
      <c r="W696" s="14"/>
      <c r="X696" s="3"/>
      <c r="Y696" s="3"/>
      <c r="Z696" s="14"/>
      <c r="AC696" s="123"/>
    </row>
    <row r="697" spans="3:29">
      <c r="C697" s="15"/>
      <c r="D697" s="16"/>
      <c r="F697" s="17"/>
      <c r="I697" s="18"/>
      <c r="J697" s="18"/>
      <c r="M697" s="19"/>
      <c r="N697" s="23"/>
      <c r="O697" s="23"/>
      <c r="P697" s="23"/>
      <c r="Q697" s="23"/>
      <c r="R697" s="23"/>
      <c r="S697" s="19"/>
      <c r="T697" s="14"/>
      <c r="U697" s="14"/>
      <c r="V697" s="16"/>
      <c r="W697" s="14"/>
      <c r="X697" s="3"/>
      <c r="Y697" s="3"/>
      <c r="Z697" s="14"/>
      <c r="AC697" s="123"/>
    </row>
    <row r="698" spans="3:29">
      <c r="C698" s="15"/>
      <c r="D698" s="16"/>
      <c r="F698" s="17"/>
      <c r="I698" s="18"/>
      <c r="J698" s="18"/>
      <c r="M698" s="19"/>
      <c r="N698" s="23"/>
      <c r="O698" s="23"/>
      <c r="P698" s="23"/>
      <c r="Q698" s="23"/>
      <c r="R698" s="23"/>
      <c r="S698" s="19"/>
      <c r="T698" s="14"/>
      <c r="U698" s="14"/>
      <c r="V698" s="16"/>
      <c r="W698" s="14"/>
      <c r="X698" s="3"/>
      <c r="Y698" s="3"/>
      <c r="Z698" s="14"/>
      <c r="AC698" s="123"/>
    </row>
    <row r="699" spans="3:29">
      <c r="C699" s="15"/>
      <c r="D699" s="16"/>
      <c r="F699" s="17"/>
      <c r="I699" s="18"/>
      <c r="J699" s="18"/>
      <c r="M699" s="19"/>
      <c r="N699" s="23"/>
      <c r="O699" s="23"/>
      <c r="P699" s="23"/>
      <c r="Q699" s="23"/>
      <c r="R699" s="23"/>
      <c r="S699" s="19"/>
      <c r="T699" s="14"/>
      <c r="U699" s="14"/>
      <c r="V699" s="16"/>
      <c r="W699" s="14"/>
      <c r="X699" s="3"/>
      <c r="Y699" s="3"/>
      <c r="Z699" s="14"/>
      <c r="AC699" s="123"/>
    </row>
    <row r="700" spans="3:29">
      <c r="C700" s="15"/>
      <c r="D700" s="16"/>
      <c r="F700" s="17"/>
      <c r="I700" s="18"/>
      <c r="J700" s="18"/>
      <c r="M700" s="19"/>
      <c r="N700" s="23"/>
      <c r="O700" s="23"/>
      <c r="P700" s="23"/>
      <c r="Q700" s="23"/>
      <c r="R700" s="23"/>
      <c r="S700" s="19"/>
      <c r="T700" s="14"/>
      <c r="U700" s="14"/>
      <c r="V700" s="16"/>
      <c r="W700" s="14"/>
      <c r="X700" s="3"/>
      <c r="Y700" s="3"/>
      <c r="Z700" s="14"/>
      <c r="AC700" s="123"/>
    </row>
    <row r="701" spans="3:29">
      <c r="C701" s="15"/>
      <c r="D701" s="16"/>
      <c r="F701" s="17"/>
      <c r="I701" s="18"/>
      <c r="J701" s="18"/>
      <c r="M701" s="19"/>
      <c r="N701" s="23"/>
      <c r="O701" s="23"/>
      <c r="P701" s="23"/>
      <c r="Q701" s="23"/>
      <c r="R701" s="23"/>
      <c r="S701" s="19"/>
      <c r="T701" s="14"/>
      <c r="U701" s="14"/>
      <c r="V701" s="16"/>
      <c r="W701" s="14"/>
      <c r="X701" s="3"/>
      <c r="Y701" s="3"/>
      <c r="Z701" s="14"/>
      <c r="AC701" s="123"/>
    </row>
    <row r="702" spans="3:29">
      <c r="C702" s="15"/>
      <c r="D702" s="16"/>
      <c r="F702" s="17"/>
      <c r="I702" s="18"/>
      <c r="J702" s="18"/>
      <c r="M702" s="19"/>
      <c r="N702" s="23"/>
      <c r="O702" s="23"/>
      <c r="P702" s="23"/>
      <c r="Q702" s="23"/>
      <c r="R702" s="23"/>
      <c r="S702" s="19"/>
      <c r="T702" s="14"/>
      <c r="U702" s="14"/>
      <c r="V702" s="16"/>
      <c r="W702" s="14"/>
      <c r="X702" s="3"/>
      <c r="Y702" s="3"/>
      <c r="Z702" s="14"/>
      <c r="AC702" s="123"/>
    </row>
    <row r="703" spans="3:29">
      <c r="C703" s="15"/>
      <c r="D703" s="16"/>
      <c r="F703" s="17"/>
      <c r="I703" s="18"/>
      <c r="J703" s="18"/>
      <c r="M703" s="19"/>
      <c r="N703" s="23"/>
      <c r="O703" s="23"/>
      <c r="P703" s="23"/>
      <c r="Q703" s="23"/>
      <c r="R703" s="23"/>
      <c r="S703" s="19"/>
      <c r="T703" s="14"/>
      <c r="U703" s="14"/>
      <c r="V703" s="16"/>
      <c r="W703" s="14"/>
      <c r="X703" s="3"/>
      <c r="Y703" s="3"/>
      <c r="Z703" s="14"/>
      <c r="AC703" s="123"/>
    </row>
    <row r="704" spans="3:29">
      <c r="C704" s="15"/>
      <c r="D704" s="16"/>
      <c r="F704" s="17"/>
      <c r="I704" s="18"/>
      <c r="J704" s="18"/>
      <c r="M704" s="19"/>
      <c r="N704" s="23"/>
      <c r="O704" s="23"/>
      <c r="P704" s="23"/>
      <c r="Q704" s="23"/>
      <c r="R704" s="23"/>
      <c r="S704" s="19"/>
      <c r="T704" s="14"/>
      <c r="U704" s="14"/>
      <c r="V704" s="16"/>
      <c r="W704" s="14"/>
      <c r="X704" s="3"/>
      <c r="Y704" s="3"/>
      <c r="Z704" s="14"/>
      <c r="AC704" s="123"/>
    </row>
    <row r="705" spans="3:29">
      <c r="C705" s="15"/>
      <c r="D705" s="16"/>
      <c r="F705" s="17"/>
      <c r="I705" s="18"/>
      <c r="J705" s="18"/>
      <c r="M705" s="19"/>
      <c r="N705" s="23"/>
      <c r="O705" s="23"/>
      <c r="P705" s="23"/>
      <c r="Q705" s="23"/>
      <c r="R705" s="23"/>
      <c r="S705" s="19"/>
      <c r="T705" s="14"/>
      <c r="U705" s="14"/>
      <c r="V705" s="16"/>
      <c r="W705" s="14"/>
      <c r="X705" s="3"/>
      <c r="Y705" s="3"/>
      <c r="Z705" s="14"/>
      <c r="AC705" s="123"/>
    </row>
    <row r="706" spans="3:29">
      <c r="C706" s="15"/>
      <c r="D706" s="16"/>
      <c r="F706" s="17"/>
      <c r="I706" s="18"/>
      <c r="J706" s="18"/>
      <c r="M706" s="19"/>
      <c r="N706" s="23"/>
      <c r="O706" s="23"/>
      <c r="P706" s="23"/>
      <c r="Q706" s="23"/>
      <c r="R706" s="23"/>
      <c r="S706" s="19"/>
      <c r="T706" s="14"/>
      <c r="U706" s="14"/>
      <c r="V706" s="16"/>
      <c r="W706" s="14"/>
      <c r="X706" s="3"/>
      <c r="Y706" s="3"/>
      <c r="Z706" s="14"/>
      <c r="AC706" s="123"/>
    </row>
    <row r="707" spans="3:29">
      <c r="C707" s="15"/>
      <c r="D707" s="16"/>
      <c r="F707" s="17"/>
      <c r="I707" s="18"/>
      <c r="J707" s="18"/>
      <c r="M707" s="19"/>
      <c r="N707" s="23"/>
      <c r="O707" s="23"/>
      <c r="P707" s="23"/>
      <c r="Q707" s="23"/>
      <c r="R707" s="23"/>
      <c r="S707" s="19"/>
      <c r="T707" s="14"/>
      <c r="U707" s="14"/>
      <c r="V707" s="16"/>
      <c r="W707" s="14"/>
      <c r="X707" s="3"/>
      <c r="Y707" s="3"/>
      <c r="Z707" s="14"/>
      <c r="AC707" s="123"/>
    </row>
    <row r="708" spans="3:29">
      <c r="C708" s="15"/>
      <c r="D708" s="16"/>
      <c r="F708" s="17"/>
      <c r="I708" s="18"/>
      <c r="J708" s="18"/>
      <c r="M708" s="19"/>
      <c r="N708" s="23"/>
      <c r="O708" s="23"/>
      <c r="P708" s="23"/>
      <c r="Q708" s="23"/>
      <c r="R708" s="23"/>
      <c r="S708" s="19"/>
      <c r="T708" s="14"/>
      <c r="U708" s="14"/>
      <c r="V708" s="16"/>
      <c r="W708" s="14"/>
      <c r="X708" s="3"/>
      <c r="Y708" s="3"/>
      <c r="Z708" s="14"/>
      <c r="AC708" s="123"/>
    </row>
    <row r="709" spans="3:29">
      <c r="C709" s="15"/>
      <c r="D709" s="16"/>
      <c r="F709" s="17"/>
      <c r="I709" s="18"/>
      <c r="J709" s="18"/>
      <c r="M709" s="19"/>
      <c r="N709" s="23"/>
      <c r="O709" s="23"/>
      <c r="P709" s="23"/>
      <c r="Q709" s="23"/>
      <c r="R709" s="23"/>
      <c r="S709" s="19"/>
      <c r="T709" s="14"/>
      <c r="U709" s="14"/>
      <c r="V709" s="16"/>
      <c r="W709" s="14"/>
      <c r="X709" s="3"/>
      <c r="Y709" s="3"/>
      <c r="Z709" s="14"/>
      <c r="AC709" s="123"/>
    </row>
    <row r="710" spans="3:29">
      <c r="C710" s="15"/>
      <c r="D710" s="16"/>
      <c r="F710" s="17"/>
      <c r="I710" s="18"/>
      <c r="J710" s="18"/>
      <c r="M710" s="19"/>
      <c r="N710" s="23"/>
      <c r="O710" s="23"/>
      <c r="P710" s="23"/>
      <c r="Q710" s="23"/>
      <c r="R710" s="23"/>
      <c r="S710" s="19"/>
      <c r="T710" s="14"/>
      <c r="U710" s="14"/>
      <c r="V710" s="16"/>
      <c r="W710" s="14"/>
      <c r="X710" s="3"/>
      <c r="Y710" s="3"/>
      <c r="Z710" s="14"/>
      <c r="AC710" s="123"/>
    </row>
    <row r="711" spans="3:29">
      <c r="C711" s="15"/>
      <c r="D711" s="16"/>
      <c r="F711" s="17"/>
      <c r="I711" s="18"/>
      <c r="J711" s="18"/>
      <c r="M711" s="19"/>
      <c r="N711" s="23"/>
      <c r="O711" s="23"/>
      <c r="P711" s="23"/>
      <c r="Q711" s="23"/>
      <c r="R711" s="23"/>
      <c r="S711" s="19"/>
      <c r="T711" s="14"/>
      <c r="U711" s="14"/>
      <c r="V711" s="16"/>
      <c r="W711" s="14"/>
      <c r="X711" s="3"/>
      <c r="Y711" s="3"/>
      <c r="Z711" s="14"/>
      <c r="AC711" s="123"/>
    </row>
    <row r="712" spans="3:29">
      <c r="C712" s="15"/>
      <c r="D712" s="16"/>
      <c r="F712" s="17"/>
      <c r="I712" s="18"/>
      <c r="J712" s="18"/>
      <c r="M712" s="19"/>
      <c r="N712" s="23"/>
      <c r="O712" s="23"/>
      <c r="P712" s="23"/>
      <c r="Q712" s="23"/>
      <c r="R712" s="23"/>
      <c r="S712" s="19"/>
      <c r="T712" s="14"/>
      <c r="U712" s="14"/>
      <c r="V712" s="16"/>
      <c r="W712" s="14"/>
      <c r="X712" s="3"/>
      <c r="Y712" s="3"/>
      <c r="Z712" s="14"/>
      <c r="AC712" s="123"/>
    </row>
    <row r="713" spans="3:29">
      <c r="C713" s="15"/>
      <c r="D713" s="16"/>
      <c r="F713" s="17"/>
      <c r="I713" s="18"/>
      <c r="J713" s="18"/>
      <c r="M713" s="19"/>
      <c r="N713" s="23"/>
      <c r="O713" s="23"/>
      <c r="P713" s="23"/>
      <c r="Q713" s="23"/>
      <c r="R713" s="23"/>
      <c r="S713" s="19"/>
      <c r="T713" s="14"/>
      <c r="U713" s="14"/>
      <c r="V713" s="16"/>
      <c r="W713" s="14"/>
      <c r="X713" s="3"/>
      <c r="Y713" s="3"/>
      <c r="Z713" s="14"/>
      <c r="AC713" s="123"/>
    </row>
    <row r="714" spans="3:29">
      <c r="C714" s="15"/>
      <c r="D714" s="16"/>
      <c r="F714" s="17"/>
      <c r="I714" s="18"/>
      <c r="J714" s="18"/>
      <c r="M714" s="19"/>
      <c r="N714" s="23"/>
      <c r="O714" s="23"/>
      <c r="P714" s="23"/>
      <c r="Q714" s="23"/>
      <c r="R714" s="23"/>
      <c r="S714" s="19"/>
      <c r="T714" s="14"/>
      <c r="U714" s="14"/>
      <c r="V714" s="16"/>
      <c r="W714" s="14"/>
      <c r="X714" s="3"/>
      <c r="Y714" s="3"/>
      <c r="Z714" s="14"/>
      <c r="AC714" s="123"/>
    </row>
    <row r="715" spans="3:29">
      <c r="C715" s="15"/>
      <c r="D715" s="16"/>
      <c r="F715" s="17"/>
      <c r="I715" s="18"/>
      <c r="J715" s="18"/>
      <c r="M715" s="19"/>
      <c r="N715" s="23"/>
      <c r="O715" s="23"/>
      <c r="P715" s="23"/>
      <c r="Q715" s="23"/>
      <c r="R715" s="23"/>
      <c r="S715" s="19"/>
      <c r="T715" s="14"/>
      <c r="U715" s="14"/>
      <c r="V715" s="16"/>
      <c r="W715" s="14"/>
      <c r="X715" s="3"/>
      <c r="Y715" s="3"/>
      <c r="Z715" s="14"/>
      <c r="AC715" s="123"/>
    </row>
    <row r="716" spans="3:29">
      <c r="C716" s="15"/>
      <c r="D716" s="16"/>
      <c r="F716" s="17"/>
      <c r="I716" s="18"/>
      <c r="J716" s="18"/>
      <c r="M716" s="19"/>
      <c r="N716" s="23"/>
      <c r="O716" s="23"/>
      <c r="P716" s="23"/>
      <c r="Q716" s="23"/>
      <c r="R716" s="23"/>
      <c r="S716" s="19"/>
      <c r="T716" s="14"/>
      <c r="U716" s="14"/>
      <c r="V716" s="16"/>
      <c r="W716" s="14"/>
      <c r="X716" s="3"/>
      <c r="Y716" s="3"/>
      <c r="Z716" s="14"/>
      <c r="AC716" s="123"/>
    </row>
    <row r="717" spans="3:29">
      <c r="C717" s="15"/>
      <c r="D717" s="16"/>
      <c r="F717" s="17"/>
      <c r="I717" s="18"/>
      <c r="J717" s="18"/>
      <c r="M717" s="19"/>
      <c r="N717" s="23"/>
      <c r="O717" s="23"/>
      <c r="P717" s="23"/>
      <c r="Q717" s="23"/>
      <c r="R717" s="23"/>
      <c r="S717" s="19"/>
      <c r="T717" s="14"/>
      <c r="U717" s="14"/>
      <c r="V717" s="16"/>
      <c r="W717" s="14"/>
      <c r="X717" s="3"/>
      <c r="Y717" s="3"/>
      <c r="Z717" s="14"/>
      <c r="AC717" s="123"/>
    </row>
    <row r="718" spans="3:29">
      <c r="C718" s="15"/>
      <c r="D718" s="16"/>
      <c r="F718" s="17"/>
      <c r="I718" s="18"/>
      <c r="J718" s="18"/>
      <c r="M718" s="19"/>
      <c r="N718" s="23"/>
      <c r="O718" s="23"/>
      <c r="P718" s="23"/>
      <c r="Q718" s="23"/>
      <c r="R718" s="23"/>
      <c r="S718" s="19"/>
      <c r="T718" s="14"/>
      <c r="U718" s="14"/>
      <c r="V718" s="16"/>
      <c r="W718" s="14"/>
      <c r="X718" s="3"/>
      <c r="Y718" s="3"/>
      <c r="Z718" s="14"/>
      <c r="AC718" s="123"/>
    </row>
    <row r="719" spans="3:29">
      <c r="C719" s="15"/>
      <c r="D719" s="16"/>
      <c r="F719" s="17"/>
      <c r="I719" s="18"/>
      <c r="J719" s="18"/>
      <c r="M719" s="19"/>
      <c r="N719" s="23"/>
      <c r="O719" s="23"/>
      <c r="P719" s="23"/>
      <c r="Q719" s="23"/>
      <c r="R719" s="23"/>
      <c r="S719" s="19"/>
      <c r="T719" s="14"/>
      <c r="U719" s="14"/>
      <c r="V719" s="16"/>
      <c r="W719" s="14"/>
      <c r="X719" s="3"/>
      <c r="Y719" s="3"/>
      <c r="Z719" s="14"/>
      <c r="AC719" s="123"/>
    </row>
    <row r="720" spans="3:29">
      <c r="C720" s="15"/>
      <c r="D720" s="16"/>
      <c r="F720" s="17"/>
      <c r="I720" s="18"/>
      <c r="J720" s="18"/>
      <c r="M720" s="19"/>
      <c r="N720" s="23"/>
      <c r="O720" s="23"/>
      <c r="P720" s="23"/>
      <c r="Q720" s="23"/>
      <c r="R720" s="23"/>
      <c r="S720" s="19"/>
      <c r="T720" s="14"/>
      <c r="U720" s="14"/>
      <c r="V720" s="16"/>
      <c r="W720" s="14"/>
      <c r="X720" s="3"/>
      <c r="Y720" s="3"/>
      <c r="Z720" s="14"/>
      <c r="AC720" s="123"/>
    </row>
    <row r="721" spans="3:29">
      <c r="C721" s="15"/>
      <c r="D721" s="16"/>
      <c r="F721" s="17"/>
      <c r="I721" s="18"/>
      <c r="J721" s="18"/>
      <c r="M721" s="19"/>
      <c r="N721" s="23"/>
      <c r="O721" s="23"/>
      <c r="P721" s="23"/>
      <c r="Q721" s="23"/>
      <c r="R721" s="23"/>
      <c r="S721" s="19"/>
      <c r="T721" s="14"/>
      <c r="U721" s="14"/>
      <c r="V721" s="16"/>
      <c r="W721" s="14"/>
      <c r="X721" s="3"/>
      <c r="Y721" s="3"/>
      <c r="Z721" s="14"/>
      <c r="AC721" s="123"/>
    </row>
    <row r="722" spans="3:29">
      <c r="C722" s="15"/>
      <c r="D722" s="16"/>
      <c r="F722" s="17"/>
      <c r="I722" s="18"/>
      <c r="J722" s="18"/>
      <c r="M722" s="19"/>
      <c r="N722" s="23"/>
      <c r="O722" s="23"/>
      <c r="P722" s="23"/>
      <c r="Q722" s="23"/>
      <c r="R722" s="23"/>
      <c r="S722" s="19"/>
      <c r="T722" s="14"/>
      <c r="U722" s="14"/>
      <c r="V722" s="16"/>
      <c r="W722" s="14"/>
      <c r="X722" s="3"/>
      <c r="Y722" s="3"/>
      <c r="Z722" s="14"/>
      <c r="AC722" s="123"/>
    </row>
    <row r="723" spans="3:29">
      <c r="C723" s="15"/>
      <c r="D723" s="16"/>
      <c r="F723" s="17"/>
      <c r="I723" s="18"/>
      <c r="J723" s="18"/>
      <c r="M723" s="19"/>
      <c r="N723" s="23"/>
      <c r="O723" s="23"/>
      <c r="P723" s="23"/>
      <c r="Q723" s="23"/>
      <c r="R723" s="23"/>
      <c r="S723" s="19"/>
      <c r="T723" s="14"/>
      <c r="U723" s="14"/>
      <c r="V723" s="16"/>
      <c r="W723" s="14"/>
      <c r="X723" s="3"/>
      <c r="Y723" s="3"/>
      <c r="Z723" s="14"/>
      <c r="AC723" s="123"/>
    </row>
    <row r="724" spans="3:29">
      <c r="C724" s="15"/>
      <c r="D724" s="16"/>
      <c r="F724" s="17"/>
      <c r="I724" s="18"/>
      <c r="J724" s="18"/>
      <c r="M724" s="19"/>
      <c r="N724" s="23"/>
      <c r="O724" s="23"/>
      <c r="P724" s="23"/>
      <c r="Q724" s="23"/>
      <c r="R724" s="23"/>
      <c r="S724" s="19"/>
      <c r="T724" s="14"/>
      <c r="U724" s="14"/>
      <c r="V724" s="16"/>
      <c r="W724" s="14"/>
      <c r="X724" s="3"/>
      <c r="Y724" s="3"/>
      <c r="Z724" s="14"/>
      <c r="AC724" s="123"/>
    </row>
    <row r="725" spans="3:29">
      <c r="C725" s="15"/>
      <c r="D725" s="16"/>
      <c r="F725" s="17"/>
      <c r="I725" s="18"/>
      <c r="J725" s="18"/>
      <c r="M725" s="19"/>
      <c r="N725" s="23"/>
      <c r="O725" s="23"/>
      <c r="P725" s="23"/>
      <c r="Q725" s="23"/>
      <c r="R725" s="23"/>
      <c r="S725" s="19"/>
      <c r="T725" s="14"/>
      <c r="U725" s="14"/>
      <c r="V725" s="16"/>
      <c r="W725" s="14"/>
      <c r="X725" s="3"/>
      <c r="Y725" s="3"/>
      <c r="Z725" s="14"/>
      <c r="AC725" s="123"/>
    </row>
    <row r="726" spans="3:29">
      <c r="C726" s="15"/>
      <c r="D726" s="16"/>
      <c r="F726" s="17"/>
      <c r="I726" s="18"/>
      <c r="J726" s="18"/>
      <c r="M726" s="19"/>
      <c r="N726" s="23"/>
      <c r="O726" s="23"/>
      <c r="P726" s="23"/>
      <c r="Q726" s="23"/>
      <c r="R726" s="23"/>
      <c r="S726" s="19"/>
      <c r="T726" s="14"/>
      <c r="U726" s="14"/>
      <c r="V726" s="16"/>
      <c r="W726" s="14"/>
      <c r="X726" s="3"/>
      <c r="Y726" s="3"/>
      <c r="Z726" s="14"/>
      <c r="AC726" s="123"/>
    </row>
    <row r="727" spans="3:29" ht="13.5" thickBot="1">
      <c r="C727" s="15"/>
      <c r="D727" s="16"/>
      <c r="F727" s="17"/>
      <c r="I727" s="18"/>
      <c r="J727" s="18"/>
      <c r="M727" s="24"/>
      <c r="N727" s="25"/>
      <c r="O727" s="25"/>
      <c r="P727" s="25"/>
      <c r="Q727" s="25"/>
      <c r="R727" s="25"/>
      <c r="S727" s="24"/>
      <c r="T727" s="14"/>
      <c r="U727" s="14"/>
      <c r="V727" s="16"/>
      <c r="W727" s="14"/>
      <c r="X727" s="3"/>
      <c r="Y727" s="3"/>
      <c r="Z727" s="14"/>
      <c r="AC727" s="123"/>
    </row>
    <row r="728" spans="3:29">
      <c r="M728" s="19"/>
      <c r="N728" s="23"/>
      <c r="O728" s="23"/>
      <c r="P728" s="23"/>
      <c r="Q728" s="23"/>
      <c r="R728" s="23"/>
      <c r="S728" s="19"/>
      <c r="T728" s="14"/>
      <c r="U728" s="14"/>
      <c r="V728" s="16"/>
      <c r="W728" s="14"/>
      <c r="X728" s="14"/>
      <c r="Y728" s="14"/>
      <c r="Z728" s="14"/>
    </row>
    <row r="729" spans="3:29">
      <c r="M729" s="19"/>
      <c r="N729" s="23"/>
      <c r="O729" s="23"/>
      <c r="P729" s="23"/>
      <c r="Q729" s="23"/>
      <c r="R729" s="23"/>
      <c r="S729" s="19"/>
      <c r="T729" s="14"/>
      <c r="U729" s="14"/>
      <c r="V729" s="16"/>
      <c r="W729" s="14"/>
      <c r="X729" s="14"/>
      <c r="Y729" s="14"/>
      <c r="Z729" s="14"/>
    </row>
    <row r="730" spans="3:29">
      <c r="M730" s="19"/>
      <c r="N730" s="23"/>
      <c r="O730" s="23"/>
      <c r="P730" s="23"/>
      <c r="Q730" s="23"/>
      <c r="R730" s="23"/>
      <c r="S730" s="19"/>
      <c r="T730" s="14"/>
      <c r="U730" s="14"/>
      <c r="V730" s="16"/>
      <c r="W730" s="14"/>
      <c r="X730" s="14"/>
      <c r="Y730" s="14"/>
      <c r="Z730" s="14"/>
    </row>
    <row r="731" spans="3:29">
      <c r="M731" s="19"/>
      <c r="N731" s="23"/>
      <c r="O731" s="23"/>
      <c r="P731" s="23"/>
      <c r="Q731" s="23"/>
      <c r="R731" s="23"/>
      <c r="S731" s="19"/>
      <c r="T731" s="14"/>
      <c r="U731" s="14"/>
      <c r="V731" s="16"/>
      <c r="W731" s="14"/>
      <c r="X731" s="14"/>
      <c r="Y731" s="14"/>
      <c r="Z731" s="14"/>
    </row>
    <row r="732" spans="3:29">
      <c r="M732" s="19"/>
      <c r="N732" s="23"/>
      <c r="O732" s="23"/>
      <c r="P732" s="23"/>
      <c r="Q732" s="23"/>
      <c r="R732" s="23"/>
      <c r="S732" s="19"/>
      <c r="T732" s="14"/>
      <c r="U732" s="14"/>
      <c r="V732" s="16"/>
      <c r="W732" s="14"/>
      <c r="X732" s="14"/>
      <c r="Y732" s="14"/>
      <c r="Z732" s="14"/>
    </row>
    <row r="733" spans="3:29">
      <c r="M733" s="19"/>
      <c r="N733" s="23"/>
      <c r="O733" s="23"/>
      <c r="P733" s="23"/>
      <c r="Q733" s="23"/>
      <c r="R733" s="23"/>
      <c r="S733" s="19"/>
      <c r="T733" s="14"/>
      <c r="U733" s="14"/>
      <c r="V733" s="16"/>
      <c r="W733" s="14"/>
      <c r="X733" s="14"/>
      <c r="Y733" s="14"/>
      <c r="Z733" s="14"/>
    </row>
    <row r="734" spans="3:29">
      <c r="M734" s="19"/>
      <c r="N734" s="23"/>
      <c r="O734" s="23"/>
      <c r="P734" s="23"/>
      <c r="Q734" s="23"/>
      <c r="R734" s="23"/>
      <c r="S734" s="19"/>
      <c r="T734" s="14"/>
      <c r="U734" s="14"/>
      <c r="V734" s="16"/>
      <c r="W734" s="14"/>
      <c r="X734" s="14"/>
      <c r="Y734" s="14"/>
      <c r="Z734" s="14"/>
    </row>
    <row r="735" spans="3:29">
      <c r="M735" s="19"/>
      <c r="N735" s="23"/>
      <c r="O735" s="23"/>
      <c r="P735" s="23"/>
      <c r="Q735" s="23"/>
      <c r="R735" s="23"/>
      <c r="S735" s="19"/>
      <c r="T735" s="14"/>
      <c r="U735" s="14"/>
      <c r="V735" s="16"/>
      <c r="W735" s="14"/>
      <c r="X735" s="14"/>
      <c r="Y735" s="14"/>
      <c r="Z735" s="14"/>
    </row>
    <row r="736" spans="3:29">
      <c r="M736" s="19"/>
      <c r="N736" s="23"/>
      <c r="O736" s="23"/>
      <c r="P736" s="23"/>
      <c r="Q736" s="23"/>
      <c r="R736" s="23"/>
      <c r="S736" s="19"/>
      <c r="T736" s="14"/>
      <c r="U736" s="14"/>
      <c r="V736" s="16"/>
      <c r="W736" s="14"/>
      <c r="X736" s="14"/>
      <c r="Y736" s="14"/>
      <c r="Z736" s="14"/>
    </row>
    <row r="737" spans="13:26">
      <c r="M737" s="19"/>
      <c r="N737" s="23"/>
      <c r="O737" s="23"/>
      <c r="P737" s="23"/>
      <c r="Q737" s="23"/>
      <c r="R737" s="23"/>
      <c r="S737" s="19"/>
      <c r="T737" s="14"/>
      <c r="U737" s="14"/>
      <c r="V737" s="16"/>
      <c r="W737" s="14"/>
      <c r="X737" s="14"/>
      <c r="Y737" s="14"/>
      <c r="Z737" s="14"/>
    </row>
    <row r="738" spans="13:26">
      <c r="M738" s="19"/>
      <c r="N738" s="23"/>
      <c r="O738" s="23"/>
      <c r="P738" s="23"/>
      <c r="Q738" s="23"/>
      <c r="R738" s="23"/>
      <c r="S738" s="19"/>
      <c r="T738" s="14"/>
      <c r="U738" s="14"/>
      <c r="V738" s="16"/>
      <c r="W738" s="14"/>
      <c r="X738" s="14"/>
      <c r="Y738" s="14"/>
      <c r="Z738" s="14"/>
    </row>
    <row r="739" spans="13:26">
      <c r="M739" s="19"/>
      <c r="N739" s="23"/>
      <c r="O739" s="23"/>
      <c r="P739" s="23"/>
      <c r="Q739" s="23"/>
      <c r="R739" s="23"/>
      <c r="S739" s="19"/>
      <c r="T739" s="14"/>
      <c r="U739" s="14"/>
      <c r="V739" s="16"/>
      <c r="W739" s="14"/>
      <c r="X739" s="14"/>
      <c r="Y739" s="14"/>
      <c r="Z739" s="14"/>
    </row>
    <row r="740" spans="13:26">
      <c r="M740" s="19"/>
      <c r="N740" s="23"/>
      <c r="O740" s="23"/>
      <c r="P740" s="23"/>
      <c r="Q740" s="23"/>
      <c r="R740" s="23"/>
      <c r="S740" s="19"/>
      <c r="T740" s="14"/>
      <c r="U740" s="14"/>
      <c r="V740" s="16"/>
      <c r="W740" s="14"/>
      <c r="X740" s="14"/>
      <c r="Y740" s="14"/>
      <c r="Z740" s="14"/>
    </row>
    <row r="741" spans="13:26">
      <c r="M741" s="19"/>
      <c r="N741" s="23"/>
      <c r="O741" s="23"/>
      <c r="P741" s="23"/>
      <c r="Q741" s="23"/>
      <c r="R741" s="23"/>
      <c r="S741" s="19"/>
      <c r="T741" s="14"/>
      <c r="U741" s="14"/>
      <c r="V741" s="16"/>
      <c r="W741" s="14"/>
      <c r="X741" s="14"/>
      <c r="Y741" s="14"/>
      <c r="Z741" s="14"/>
    </row>
    <row r="742" spans="13:26">
      <c r="M742" s="19"/>
      <c r="N742" s="23"/>
      <c r="O742" s="23"/>
      <c r="P742" s="23"/>
      <c r="Q742" s="23"/>
      <c r="R742" s="23"/>
      <c r="S742" s="19"/>
      <c r="T742" s="14"/>
      <c r="U742" s="14"/>
      <c r="V742" s="16"/>
      <c r="W742" s="14"/>
      <c r="X742" s="14"/>
      <c r="Y742" s="14"/>
      <c r="Z742" s="14"/>
    </row>
    <row r="743" spans="13:26">
      <c r="M743" s="19"/>
      <c r="N743" s="23"/>
      <c r="O743" s="23"/>
      <c r="P743" s="23"/>
      <c r="Q743" s="23"/>
      <c r="R743" s="23"/>
      <c r="S743" s="19"/>
      <c r="T743" s="14"/>
      <c r="U743" s="14"/>
      <c r="V743" s="16"/>
      <c r="W743" s="14"/>
      <c r="X743" s="14"/>
      <c r="Y743" s="14"/>
      <c r="Z743" s="14"/>
    </row>
    <row r="744" spans="13:26">
      <c r="M744" s="19"/>
      <c r="N744" s="23"/>
      <c r="O744" s="23"/>
      <c r="P744" s="23"/>
      <c r="Q744" s="23"/>
      <c r="R744" s="23"/>
      <c r="S744" s="19"/>
      <c r="T744" s="14"/>
      <c r="U744" s="14"/>
      <c r="V744" s="16"/>
      <c r="W744" s="14"/>
      <c r="X744" s="14"/>
      <c r="Y744" s="14"/>
      <c r="Z744" s="14"/>
    </row>
    <row r="745" spans="13:26">
      <c r="M745" s="19"/>
      <c r="N745" s="23"/>
      <c r="O745" s="23"/>
      <c r="P745" s="23"/>
      <c r="Q745" s="23"/>
      <c r="R745" s="23"/>
      <c r="S745" s="19"/>
      <c r="T745" s="14"/>
      <c r="U745" s="14"/>
      <c r="V745" s="16"/>
      <c r="W745" s="14"/>
      <c r="X745" s="14"/>
      <c r="Y745" s="14"/>
      <c r="Z745" s="14"/>
    </row>
    <row r="746" spans="13:26">
      <c r="M746" s="19"/>
      <c r="N746" s="23"/>
      <c r="O746" s="23"/>
      <c r="P746" s="23"/>
      <c r="Q746" s="23"/>
      <c r="R746" s="23"/>
      <c r="S746" s="19"/>
      <c r="T746" s="14"/>
      <c r="U746" s="14"/>
      <c r="V746" s="16"/>
      <c r="W746" s="14"/>
      <c r="X746" s="14"/>
      <c r="Y746" s="14"/>
      <c r="Z746" s="14"/>
    </row>
    <row r="747" spans="13:26">
      <c r="M747" s="19"/>
      <c r="N747" s="23"/>
      <c r="O747" s="23"/>
      <c r="P747" s="23"/>
      <c r="Q747" s="23"/>
      <c r="R747" s="23"/>
      <c r="S747" s="19"/>
      <c r="T747" s="14"/>
      <c r="U747" s="14"/>
      <c r="V747" s="16"/>
      <c r="W747" s="14"/>
      <c r="X747" s="14"/>
      <c r="Y747" s="14"/>
      <c r="Z747" s="14"/>
    </row>
    <row r="748" spans="13:26">
      <c r="M748" s="19"/>
      <c r="N748" s="23"/>
      <c r="O748" s="23"/>
      <c r="P748" s="23"/>
      <c r="Q748" s="23"/>
      <c r="R748" s="23"/>
      <c r="S748" s="19"/>
      <c r="T748" s="14"/>
      <c r="U748" s="14"/>
      <c r="V748" s="16"/>
      <c r="W748" s="14"/>
      <c r="X748" s="14"/>
      <c r="Y748" s="14"/>
      <c r="Z748" s="14"/>
    </row>
    <row r="749" spans="13:26">
      <c r="M749" s="19"/>
      <c r="N749" s="23"/>
      <c r="O749" s="23"/>
      <c r="P749" s="23"/>
      <c r="Q749" s="23"/>
      <c r="R749" s="23"/>
      <c r="S749" s="19"/>
      <c r="T749" s="14"/>
      <c r="U749" s="14"/>
      <c r="V749" s="16"/>
      <c r="W749" s="14"/>
      <c r="X749" s="14"/>
      <c r="Y749" s="14"/>
      <c r="Z749" s="14"/>
    </row>
    <row r="750" spans="13:26">
      <c r="M750" s="19"/>
      <c r="N750" s="23"/>
      <c r="O750" s="23"/>
      <c r="P750" s="23"/>
      <c r="Q750" s="23"/>
      <c r="R750" s="23"/>
      <c r="S750" s="19"/>
      <c r="T750" s="14"/>
      <c r="U750" s="14"/>
      <c r="V750" s="16"/>
      <c r="W750" s="14"/>
      <c r="X750" s="14"/>
      <c r="Y750" s="14"/>
      <c r="Z750" s="14"/>
    </row>
    <row r="751" spans="13:26">
      <c r="M751" s="19"/>
      <c r="N751" s="23"/>
      <c r="O751" s="23"/>
      <c r="P751" s="23"/>
      <c r="Q751" s="23"/>
      <c r="R751" s="23"/>
      <c r="S751" s="19"/>
      <c r="T751" s="14"/>
      <c r="U751" s="14"/>
      <c r="V751" s="16"/>
      <c r="W751" s="14"/>
      <c r="X751" s="14"/>
      <c r="Y751" s="14"/>
      <c r="Z751" s="14"/>
    </row>
    <row r="752" spans="13:26">
      <c r="M752" s="19"/>
      <c r="N752" s="23"/>
      <c r="O752" s="23"/>
      <c r="P752" s="23"/>
      <c r="Q752" s="23"/>
      <c r="R752" s="23"/>
      <c r="S752" s="19"/>
      <c r="T752" s="14"/>
      <c r="U752" s="14"/>
      <c r="V752" s="16"/>
      <c r="W752" s="14"/>
      <c r="X752" s="14"/>
      <c r="Y752" s="14"/>
      <c r="Z752" s="14"/>
    </row>
    <row r="753" spans="13:26">
      <c r="M753" s="19"/>
      <c r="N753" s="23"/>
      <c r="O753" s="23"/>
      <c r="P753" s="23"/>
      <c r="Q753" s="23"/>
      <c r="R753" s="23"/>
      <c r="S753" s="19"/>
      <c r="T753" s="14"/>
      <c r="U753" s="14"/>
      <c r="V753" s="16"/>
      <c r="W753" s="14"/>
      <c r="X753" s="14"/>
      <c r="Y753" s="14"/>
      <c r="Z753" s="14"/>
    </row>
    <row r="754" spans="13:26">
      <c r="M754" s="19"/>
      <c r="N754" s="23"/>
      <c r="O754" s="23"/>
      <c r="P754" s="23"/>
      <c r="Q754" s="23"/>
      <c r="R754" s="23"/>
      <c r="S754" s="19"/>
      <c r="T754" s="14"/>
      <c r="U754" s="14"/>
      <c r="V754" s="16"/>
      <c r="W754" s="14"/>
      <c r="X754" s="14"/>
      <c r="Y754" s="14"/>
      <c r="Z754" s="14"/>
    </row>
    <row r="755" spans="13:26">
      <c r="M755" s="19"/>
      <c r="N755" s="23"/>
      <c r="O755" s="23"/>
      <c r="P755" s="23"/>
      <c r="Q755" s="23"/>
      <c r="R755" s="23"/>
      <c r="S755" s="19"/>
      <c r="T755" s="14"/>
      <c r="U755" s="14"/>
      <c r="V755" s="16"/>
      <c r="W755" s="14"/>
      <c r="X755" s="14"/>
      <c r="Y755" s="14"/>
      <c r="Z755" s="14"/>
    </row>
    <row r="756" spans="13:26">
      <c r="M756" s="19"/>
      <c r="N756" s="23"/>
      <c r="O756" s="23"/>
      <c r="P756" s="23"/>
      <c r="Q756" s="23"/>
      <c r="R756" s="23"/>
      <c r="S756" s="19"/>
      <c r="T756" s="14"/>
      <c r="U756" s="14"/>
      <c r="V756" s="16"/>
      <c r="W756" s="14"/>
      <c r="X756" s="14"/>
      <c r="Y756" s="14"/>
      <c r="Z756" s="14"/>
    </row>
    <row r="757" spans="13:26">
      <c r="M757" s="19"/>
      <c r="N757" s="23"/>
      <c r="O757" s="23"/>
      <c r="P757" s="23"/>
      <c r="Q757" s="23"/>
      <c r="R757" s="23"/>
      <c r="S757" s="19"/>
      <c r="T757" s="14"/>
      <c r="U757" s="14"/>
      <c r="V757" s="16"/>
      <c r="W757" s="14"/>
      <c r="X757" s="14"/>
      <c r="Y757" s="14"/>
      <c r="Z757" s="14"/>
    </row>
    <row r="758" spans="13:26">
      <c r="M758" s="19"/>
      <c r="N758" s="23"/>
      <c r="O758" s="23"/>
      <c r="P758" s="23"/>
      <c r="Q758" s="23"/>
      <c r="R758" s="23"/>
      <c r="S758" s="19"/>
      <c r="T758" s="14"/>
      <c r="U758" s="14"/>
      <c r="V758" s="16"/>
      <c r="W758" s="14"/>
      <c r="X758" s="14"/>
      <c r="Y758" s="14"/>
      <c r="Z758" s="14"/>
    </row>
    <row r="759" spans="13:26">
      <c r="M759" s="19"/>
      <c r="N759" s="23"/>
      <c r="O759" s="23"/>
      <c r="P759" s="23"/>
      <c r="Q759" s="23"/>
      <c r="R759" s="23"/>
      <c r="S759" s="19"/>
      <c r="T759" s="14"/>
      <c r="U759" s="14"/>
      <c r="V759" s="16"/>
      <c r="W759" s="14"/>
      <c r="X759" s="14"/>
      <c r="Y759" s="14"/>
      <c r="Z759" s="14"/>
    </row>
    <row r="760" spans="13:26">
      <c r="M760" s="19"/>
      <c r="N760" s="23"/>
      <c r="O760" s="23"/>
      <c r="P760" s="23"/>
      <c r="Q760" s="23"/>
      <c r="R760" s="23"/>
      <c r="S760" s="19"/>
      <c r="T760" s="14"/>
      <c r="U760" s="14"/>
      <c r="V760" s="16"/>
      <c r="W760" s="14"/>
      <c r="X760" s="14"/>
      <c r="Y760" s="14"/>
      <c r="Z760" s="14"/>
    </row>
    <row r="761" spans="13:26">
      <c r="M761" s="19"/>
      <c r="N761" s="23"/>
      <c r="O761" s="23"/>
      <c r="P761" s="23"/>
      <c r="Q761" s="23"/>
      <c r="R761" s="23"/>
      <c r="S761" s="19"/>
      <c r="T761" s="14"/>
      <c r="U761" s="14"/>
      <c r="V761" s="16"/>
      <c r="W761" s="14"/>
      <c r="X761" s="14"/>
      <c r="Y761" s="14"/>
      <c r="Z761" s="14"/>
    </row>
    <row r="762" spans="13:26">
      <c r="M762" s="19"/>
      <c r="N762" s="23"/>
      <c r="O762" s="23"/>
      <c r="P762" s="23"/>
      <c r="Q762" s="23"/>
      <c r="R762" s="23"/>
      <c r="S762" s="19"/>
      <c r="T762" s="14"/>
      <c r="U762" s="14"/>
      <c r="V762" s="16"/>
      <c r="W762" s="14"/>
      <c r="X762" s="14"/>
      <c r="Y762" s="14"/>
      <c r="Z762" s="14"/>
    </row>
    <row r="763" spans="13:26">
      <c r="M763" s="19"/>
      <c r="N763" s="23"/>
      <c r="O763" s="23"/>
      <c r="P763" s="23"/>
      <c r="Q763" s="23"/>
      <c r="R763" s="23"/>
      <c r="S763" s="19"/>
      <c r="T763" s="14"/>
      <c r="U763" s="14"/>
      <c r="V763" s="16"/>
      <c r="W763" s="14"/>
      <c r="X763" s="14"/>
      <c r="Y763" s="14"/>
      <c r="Z763" s="14"/>
    </row>
    <row r="764" spans="13:26">
      <c r="M764" s="19"/>
      <c r="N764" s="23"/>
      <c r="O764" s="23"/>
      <c r="P764" s="23"/>
      <c r="Q764" s="23"/>
      <c r="R764" s="23"/>
      <c r="S764" s="19"/>
      <c r="T764" s="14"/>
      <c r="U764" s="14"/>
      <c r="V764" s="16"/>
      <c r="W764" s="14"/>
      <c r="X764" s="14"/>
      <c r="Y764" s="14"/>
      <c r="Z764" s="14"/>
    </row>
    <row r="765" spans="13:26">
      <c r="M765" s="19"/>
      <c r="N765" s="23"/>
      <c r="O765" s="23"/>
      <c r="P765" s="23"/>
      <c r="Q765" s="23"/>
      <c r="R765" s="23"/>
      <c r="S765" s="19"/>
      <c r="T765" s="14"/>
      <c r="U765" s="14"/>
      <c r="V765" s="16"/>
      <c r="W765" s="14"/>
      <c r="X765" s="14"/>
      <c r="Y765" s="14"/>
      <c r="Z765" s="14"/>
    </row>
    <row r="766" spans="13:26">
      <c r="M766" s="19"/>
      <c r="N766" s="23"/>
      <c r="O766" s="23"/>
      <c r="P766" s="23"/>
      <c r="Q766" s="23"/>
      <c r="R766" s="23"/>
      <c r="S766" s="19"/>
      <c r="T766" s="14"/>
      <c r="U766" s="14"/>
      <c r="V766" s="16"/>
      <c r="W766" s="14"/>
      <c r="X766" s="14"/>
      <c r="Y766" s="14"/>
      <c r="Z766" s="14"/>
    </row>
    <row r="767" spans="13:26">
      <c r="M767" s="14"/>
      <c r="N767" s="14"/>
      <c r="O767" s="14"/>
      <c r="P767" s="14"/>
      <c r="Q767" s="14"/>
      <c r="R767" s="14"/>
      <c r="S767" s="14"/>
      <c r="T767" s="14"/>
      <c r="U767" s="14"/>
      <c r="V767" s="16"/>
      <c r="W767" s="14"/>
      <c r="X767" s="14"/>
      <c r="Y767" s="14"/>
      <c r="Z767" s="14"/>
    </row>
    <row r="768" spans="13:26">
      <c r="M768" s="14"/>
      <c r="N768" s="14"/>
      <c r="O768" s="14"/>
      <c r="P768" s="14"/>
      <c r="Q768" s="14"/>
      <c r="R768" s="14"/>
      <c r="S768" s="14"/>
      <c r="T768" s="14"/>
      <c r="U768" s="14"/>
      <c r="V768" s="16"/>
      <c r="W768" s="14"/>
      <c r="X768" s="14"/>
      <c r="Y768" s="14"/>
      <c r="Z768" s="14"/>
    </row>
    <row r="769" spans="13:26">
      <c r="M769" s="14"/>
      <c r="N769" s="14"/>
      <c r="O769" s="14"/>
      <c r="P769" s="14"/>
      <c r="Q769" s="14"/>
      <c r="R769" s="14"/>
      <c r="S769" s="14"/>
      <c r="T769" s="14"/>
      <c r="U769" s="14"/>
      <c r="V769" s="16"/>
      <c r="W769" s="14"/>
      <c r="X769" s="14"/>
      <c r="Y769" s="14"/>
      <c r="Z769" s="14"/>
    </row>
    <row r="770" spans="13:26">
      <c r="M770" s="14"/>
      <c r="N770" s="14"/>
      <c r="O770" s="14"/>
      <c r="P770" s="14"/>
      <c r="Q770" s="14"/>
      <c r="R770" s="14"/>
      <c r="S770" s="14"/>
      <c r="T770" s="14"/>
      <c r="U770" s="14"/>
      <c r="V770" s="16"/>
      <c r="W770" s="14"/>
      <c r="X770" s="14"/>
      <c r="Y770" s="14"/>
      <c r="Z770" s="14"/>
    </row>
    <row r="771" spans="13:26">
      <c r="M771" s="14"/>
      <c r="N771" s="14"/>
      <c r="O771" s="14"/>
      <c r="P771" s="14"/>
      <c r="Q771" s="14"/>
      <c r="R771" s="14"/>
      <c r="S771" s="14"/>
      <c r="T771" s="14"/>
      <c r="U771" s="14"/>
      <c r="V771" s="16"/>
      <c r="W771" s="14"/>
      <c r="X771" s="14"/>
      <c r="Y771" s="14"/>
      <c r="Z771" s="14"/>
    </row>
    <row r="772" spans="13:26">
      <c r="M772" s="14"/>
      <c r="N772" s="14"/>
      <c r="O772" s="14"/>
      <c r="P772" s="14"/>
      <c r="Q772" s="14"/>
      <c r="R772" s="14"/>
      <c r="S772" s="14"/>
      <c r="T772" s="14"/>
      <c r="U772" s="14"/>
      <c r="V772" s="16"/>
      <c r="W772" s="14"/>
      <c r="X772" s="14"/>
      <c r="Y772" s="14"/>
      <c r="Z772" s="14"/>
    </row>
    <row r="773" spans="13:26">
      <c r="M773" s="14"/>
      <c r="N773" s="14"/>
      <c r="O773" s="14"/>
      <c r="P773" s="14"/>
      <c r="Q773" s="14"/>
      <c r="R773" s="14"/>
      <c r="S773" s="14"/>
      <c r="T773" s="14"/>
      <c r="U773" s="14"/>
      <c r="V773" s="16"/>
      <c r="W773" s="14"/>
      <c r="X773" s="14"/>
      <c r="Y773" s="14"/>
      <c r="Z773" s="14"/>
    </row>
    <row r="774" spans="13:26">
      <c r="M774" s="14"/>
      <c r="N774" s="14"/>
      <c r="O774" s="14"/>
      <c r="P774" s="14"/>
      <c r="Q774" s="14"/>
      <c r="R774" s="14"/>
      <c r="S774" s="14"/>
      <c r="T774" s="14"/>
      <c r="U774" s="14"/>
      <c r="V774" s="16"/>
      <c r="W774" s="14"/>
      <c r="X774" s="14"/>
      <c r="Y774" s="14"/>
      <c r="Z774" s="14"/>
    </row>
    <row r="775" spans="13:26">
      <c r="M775" s="14"/>
      <c r="N775" s="14"/>
      <c r="O775" s="14"/>
      <c r="P775" s="14"/>
      <c r="Q775" s="14"/>
      <c r="R775" s="14"/>
      <c r="S775" s="14"/>
      <c r="T775" s="14"/>
      <c r="U775" s="14"/>
      <c r="V775" s="16"/>
      <c r="W775" s="14"/>
      <c r="X775" s="14"/>
      <c r="Y775" s="14"/>
      <c r="Z775" s="14"/>
    </row>
    <row r="776" spans="13:26">
      <c r="M776" s="14"/>
      <c r="N776" s="14"/>
      <c r="O776" s="14"/>
      <c r="P776" s="14"/>
      <c r="Q776" s="14"/>
      <c r="R776" s="14"/>
      <c r="S776" s="14"/>
      <c r="T776" s="14"/>
      <c r="U776" s="14"/>
      <c r="V776" s="16"/>
      <c r="W776" s="14"/>
      <c r="X776" s="14"/>
      <c r="Y776" s="14"/>
      <c r="Z776" s="14"/>
    </row>
    <row r="777" spans="13:26">
      <c r="M777" s="14"/>
      <c r="N777" s="14"/>
      <c r="O777" s="14"/>
      <c r="P777" s="14"/>
      <c r="Q777" s="14"/>
      <c r="R777" s="14"/>
      <c r="S777" s="14"/>
      <c r="T777" s="14"/>
      <c r="U777" s="14"/>
      <c r="V777" s="14"/>
      <c r="W777" s="14"/>
      <c r="X777" s="14"/>
      <c r="Y777" s="14"/>
      <c r="Z777" s="14"/>
    </row>
    <row r="778" spans="13:26">
      <c r="M778" s="14"/>
      <c r="N778" s="14"/>
      <c r="O778" s="14"/>
      <c r="P778" s="14"/>
      <c r="Q778" s="14"/>
      <c r="R778" s="14"/>
      <c r="S778" s="14"/>
      <c r="T778" s="14"/>
      <c r="U778" s="14"/>
      <c r="V778" s="14"/>
      <c r="W778" s="14"/>
      <c r="X778" s="14"/>
      <c r="Y778" s="14"/>
      <c r="Z778" s="14"/>
    </row>
    <row r="779" spans="13:26">
      <c r="M779" s="14"/>
      <c r="N779" s="14"/>
      <c r="O779" s="14"/>
      <c r="P779" s="14"/>
      <c r="Q779" s="14"/>
      <c r="R779" s="14"/>
      <c r="S779" s="14"/>
      <c r="T779" s="14"/>
      <c r="U779" s="14"/>
      <c r="V779" s="14"/>
      <c r="W779" s="14"/>
      <c r="X779" s="14"/>
      <c r="Y779" s="14"/>
      <c r="Z779" s="14"/>
    </row>
    <row r="780" spans="13:26">
      <c r="M780" s="14"/>
      <c r="N780" s="14"/>
      <c r="O780" s="14"/>
      <c r="P780" s="14"/>
      <c r="Q780" s="14"/>
      <c r="R780" s="14"/>
      <c r="S780" s="14"/>
      <c r="T780" s="14"/>
      <c r="U780" s="14"/>
      <c r="V780" s="14"/>
      <c r="W780" s="14"/>
      <c r="X780" s="14"/>
      <c r="Y780" s="14"/>
      <c r="Z780" s="14"/>
    </row>
    <row r="781" spans="13:26">
      <c r="M781" s="14"/>
      <c r="N781" s="14"/>
      <c r="O781" s="14"/>
      <c r="P781" s="14"/>
      <c r="Q781" s="14"/>
      <c r="R781" s="14"/>
      <c r="S781" s="14"/>
      <c r="T781" s="14"/>
      <c r="U781" s="14"/>
      <c r="V781" s="14"/>
      <c r="W781" s="14"/>
      <c r="X781" s="14"/>
      <c r="Y781" s="14"/>
      <c r="Z781" s="14"/>
    </row>
    <row r="782" spans="13:26">
      <c r="M782" s="14"/>
      <c r="N782" s="14"/>
      <c r="O782" s="14"/>
      <c r="P782" s="14"/>
      <c r="Q782" s="14"/>
      <c r="R782" s="14"/>
      <c r="S782" s="14"/>
      <c r="T782" s="14"/>
      <c r="U782" s="14"/>
      <c r="V782" s="14"/>
      <c r="W782" s="14"/>
      <c r="X782" s="14"/>
      <c r="Y782" s="14"/>
      <c r="Z782" s="14"/>
    </row>
    <row r="783" spans="13:26">
      <c r="M783" s="14"/>
      <c r="N783" s="14"/>
      <c r="O783" s="14"/>
      <c r="P783" s="14"/>
      <c r="Q783" s="14"/>
      <c r="R783" s="14"/>
      <c r="S783" s="14"/>
      <c r="T783" s="14"/>
      <c r="U783" s="14"/>
      <c r="V783" s="14"/>
      <c r="W783" s="14"/>
      <c r="X783" s="14"/>
      <c r="Y783" s="14"/>
      <c r="Z783" s="14"/>
    </row>
    <row r="784" spans="13:26">
      <c r="M784" s="14"/>
      <c r="N784" s="14"/>
      <c r="O784" s="14"/>
      <c r="P784" s="14"/>
      <c r="Q784" s="14"/>
      <c r="R784" s="14"/>
      <c r="S784" s="14"/>
      <c r="T784" s="14"/>
      <c r="U784" s="14"/>
      <c r="V784" s="14"/>
      <c r="W784" s="14"/>
      <c r="X784" s="14"/>
      <c r="Y784" s="14"/>
      <c r="Z784" s="14"/>
    </row>
    <row r="785" spans="13:26">
      <c r="M785" s="14"/>
      <c r="N785" s="14"/>
      <c r="O785" s="14"/>
      <c r="P785" s="14"/>
      <c r="Q785" s="14"/>
      <c r="R785" s="14"/>
      <c r="S785" s="14"/>
      <c r="T785" s="14"/>
      <c r="U785" s="14"/>
      <c r="V785" s="14"/>
      <c r="W785" s="14"/>
      <c r="X785" s="14"/>
      <c r="Y785" s="14"/>
      <c r="Z785" s="14"/>
    </row>
    <row r="786" spans="13:26">
      <c r="M786" s="14"/>
      <c r="N786" s="14"/>
      <c r="O786" s="14"/>
      <c r="P786" s="14"/>
      <c r="Q786" s="14"/>
      <c r="R786" s="14"/>
      <c r="S786" s="14"/>
      <c r="T786" s="14"/>
      <c r="U786" s="14"/>
      <c r="V786" s="14"/>
      <c r="W786" s="14"/>
      <c r="X786" s="14"/>
      <c r="Y786" s="14"/>
      <c r="Z786" s="14"/>
    </row>
    <row r="787" spans="13:26">
      <c r="M787" s="14"/>
      <c r="N787" s="14"/>
      <c r="O787" s="14"/>
      <c r="P787" s="14"/>
      <c r="Q787" s="14"/>
      <c r="R787" s="14"/>
      <c r="S787" s="14"/>
      <c r="T787" s="14"/>
      <c r="U787" s="14"/>
      <c r="V787" s="14"/>
      <c r="W787" s="14"/>
      <c r="X787" s="14"/>
      <c r="Y787" s="14"/>
      <c r="Z787" s="14"/>
    </row>
    <row r="788" spans="13:26">
      <c r="M788" s="14"/>
      <c r="N788" s="14"/>
      <c r="O788" s="14"/>
      <c r="P788" s="14"/>
      <c r="Q788" s="14"/>
      <c r="R788" s="14"/>
      <c r="S788" s="14"/>
      <c r="T788" s="14"/>
      <c r="U788" s="14"/>
      <c r="V788" s="14"/>
      <c r="W788" s="14"/>
      <c r="X788" s="14"/>
      <c r="Y788" s="14"/>
      <c r="Z788" s="14"/>
    </row>
    <row r="789" spans="13:26">
      <c r="M789" s="14"/>
      <c r="N789" s="14"/>
      <c r="O789" s="14"/>
      <c r="P789" s="14"/>
      <c r="Q789" s="14"/>
      <c r="R789" s="14"/>
      <c r="S789" s="14"/>
      <c r="T789" s="14"/>
      <c r="U789" s="14"/>
      <c r="V789" s="14"/>
      <c r="W789" s="14"/>
      <c r="X789" s="14"/>
      <c r="Y789" s="14"/>
      <c r="Z789" s="14"/>
    </row>
    <row r="790" spans="13:26">
      <c r="M790" s="14"/>
      <c r="N790" s="14"/>
      <c r="O790" s="14"/>
      <c r="P790" s="14"/>
      <c r="Q790" s="14"/>
      <c r="R790" s="14"/>
      <c r="S790" s="14"/>
      <c r="T790" s="14"/>
      <c r="U790" s="14"/>
      <c r="V790" s="14"/>
      <c r="W790" s="14"/>
      <c r="X790" s="14"/>
      <c r="Y790" s="14"/>
      <c r="Z790" s="14"/>
    </row>
    <row r="791" spans="13:26">
      <c r="M791" s="14"/>
      <c r="N791" s="14"/>
      <c r="O791" s="14"/>
      <c r="P791" s="14"/>
      <c r="Q791" s="14"/>
      <c r="R791" s="14"/>
      <c r="S791" s="14"/>
      <c r="T791" s="14"/>
      <c r="U791" s="14"/>
      <c r="V791" s="14"/>
      <c r="W791" s="14"/>
      <c r="X791" s="14"/>
      <c r="Y791" s="14"/>
      <c r="Z791" s="14"/>
    </row>
    <row r="792" spans="13:26">
      <c r="M792" s="14"/>
      <c r="N792" s="14"/>
      <c r="O792" s="14"/>
      <c r="P792" s="14"/>
      <c r="Q792" s="14"/>
      <c r="R792" s="14"/>
      <c r="S792" s="14"/>
      <c r="T792" s="14"/>
      <c r="U792" s="14"/>
      <c r="V792" s="14"/>
      <c r="W792" s="14"/>
      <c r="X792" s="14"/>
      <c r="Y792" s="14"/>
      <c r="Z792" s="14"/>
    </row>
    <row r="793" spans="13:26">
      <c r="M793" s="14"/>
      <c r="N793" s="14"/>
      <c r="O793" s="14"/>
      <c r="P793" s="14"/>
      <c r="Q793" s="14"/>
      <c r="R793" s="14"/>
      <c r="S793" s="14"/>
      <c r="T793" s="14"/>
      <c r="U793" s="14"/>
      <c r="V793" s="14"/>
      <c r="W793" s="14"/>
      <c r="X793" s="14"/>
      <c r="Y793" s="14"/>
      <c r="Z793" s="14"/>
    </row>
    <row r="794" spans="13:26">
      <c r="M794" s="14"/>
      <c r="N794" s="14"/>
      <c r="O794" s="14"/>
      <c r="P794" s="14"/>
      <c r="Q794" s="14"/>
      <c r="R794" s="14"/>
      <c r="S794" s="14"/>
      <c r="T794" s="14"/>
      <c r="U794" s="14"/>
      <c r="V794" s="14"/>
      <c r="W794" s="14"/>
      <c r="X794" s="14"/>
      <c r="Y794" s="14"/>
      <c r="Z794" s="14"/>
    </row>
    <row r="795" spans="13:26">
      <c r="M795" s="14"/>
      <c r="N795" s="14"/>
      <c r="O795" s="14"/>
      <c r="P795" s="14"/>
      <c r="Q795" s="14"/>
      <c r="R795" s="14"/>
      <c r="S795" s="14"/>
      <c r="T795" s="14"/>
      <c r="U795" s="14"/>
      <c r="V795" s="14"/>
      <c r="W795" s="14"/>
      <c r="X795" s="14"/>
      <c r="Y795" s="14"/>
      <c r="Z795" s="14"/>
    </row>
    <row r="796" spans="13:26">
      <c r="M796" s="14"/>
      <c r="N796" s="14"/>
      <c r="O796" s="14"/>
      <c r="P796" s="14"/>
      <c r="Q796" s="14"/>
      <c r="R796" s="14"/>
      <c r="S796" s="14"/>
      <c r="T796" s="14"/>
      <c r="U796" s="14"/>
      <c r="V796" s="14"/>
      <c r="W796" s="14"/>
      <c r="X796" s="14"/>
      <c r="Y796" s="14"/>
      <c r="Z796" s="14"/>
    </row>
    <row r="797" spans="13:26">
      <c r="M797" s="14"/>
      <c r="N797" s="14"/>
      <c r="O797" s="14"/>
      <c r="P797" s="14"/>
      <c r="Q797" s="14"/>
      <c r="R797" s="14"/>
      <c r="S797" s="14"/>
      <c r="T797" s="14"/>
      <c r="U797" s="14"/>
      <c r="V797" s="14"/>
      <c r="W797" s="14"/>
      <c r="X797" s="14"/>
      <c r="Y797" s="14"/>
      <c r="Z797" s="14"/>
    </row>
    <row r="798" spans="13:26">
      <c r="M798" s="14"/>
      <c r="N798" s="14"/>
      <c r="O798" s="14"/>
      <c r="P798" s="14"/>
      <c r="Q798" s="14"/>
      <c r="R798" s="14"/>
      <c r="S798" s="14"/>
      <c r="T798" s="14"/>
      <c r="U798" s="14"/>
      <c r="V798" s="14"/>
      <c r="W798" s="14"/>
      <c r="X798" s="14"/>
      <c r="Y798" s="14"/>
      <c r="Z798" s="14"/>
    </row>
    <row r="799" spans="13:26">
      <c r="M799" s="14"/>
      <c r="N799" s="14"/>
      <c r="O799" s="14"/>
      <c r="P799" s="14"/>
      <c r="Q799" s="14"/>
      <c r="R799" s="14"/>
      <c r="S799" s="14"/>
      <c r="T799" s="14"/>
      <c r="U799" s="14"/>
      <c r="V799" s="14"/>
      <c r="W799" s="14"/>
      <c r="X799" s="14"/>
      <c r="Y799" s="14"/>
      <c r="Z799" s="14"/>
    </row>
    <row r="800" spans="13:26">
      <c r="M800" s="14"/>
      <c r="N800" s="14"/>
      <c r="O800" s="14"/>
      <c r="P800" s="14"/>
      <c r="Q800" s="14"/>
      <c r="R800" s="14"/>
      <c r="S800" s="14"/>
      <c r="T800" s="14"/>
      <c r="U800" s="14"/>
      <c r="V800" s="14"/>
      <c r="W800" s="14"/>
      <c r="X800" s="14"/>
      <c r="Y800" s="14"/>
      <c r="Z800" s="14"/>
    </row>
    <row r="801" spans="13:26">
      <c r="M801" s="14"/>
      <c r="N801" s="14"/>
      <c r="O801" s="14"/>
      <c r="P801" s="14"/>
      <c r="Q801" s="14"/>
      <c r="R801" s="14"/>
      <c r="S801" s="14"/>
      <c r="T801" s="14"/>
      <c r="U801" s="14"/>
      <c r="V801" s="14"/>
      <c r="W801" s="14"/>
      <c r="X801" s="14"/>
      <c r="Y801" s="14"/>
      <c r="Z801" s="14"/>
    </row>
    <row r="802" spans="13:26">
      <c r="M802" s="14"/>
      <c r="N802" s="14"/>
      <c r="O802" s="14"/>
      <c r="P802" s="14"/>
      <c r="Q802" s="14"/>
      <c r="R802" s="14"/>
      <c r="S802" s="14"/>
      <c r="T802" s="14"/>
      <c r="U802" s="14"/>
      <c r="V802" s="14"/>
      <c r="W802" s="14"/>
      <c r="X802" s="14"/>
      <c r="Y802" s="14"/>
      <c r="Z802" s="14"/>
    </row>
    <row r="803" spans="13:26">
      <c r="M803" s="14"/>
      <c r="N803" s="14"/>
      <c r="O803" s="14"/>
      <c r="P803" s="14"/>
      <c r="Q803" s="14"/>
      <c r="R803" s="14"/>
      <c r="S803" s="14"/>
      <c r="T803" s="14"/>
      <c r="U803" s="14"/>
      <c r="V803" s="14"/>
      <c r="W803" s="14"/>
      <c r="X803" s="14"/>
      <c r="Y803" s="14"/>
      <c r="Z803" s="14"/>
    </row>
    <row r="804" spans="13:26">
      <c r="M804" s="14"/>
      <c r="N804" s="14"/>
      <c r="O804" s="14"/>
      <c r="P804" s="14"/>
      <c r="Q804" s="14"/>
      <c r="R804" s="14"/>
      <c r="S804" s="14"/>
      <c r="T804" s="14"/>
      <c r="U804" s="14"/>
      <c r="V804" s="14"/>
      <c r="W804" s="14"/>
      <c r="X804" s="14"/>
      <c r="Y804" s="14"/>
      <c r="Z804" s="14"/>
    </row>
    <row r="805" spans="13:26">
      <c r="M805" s="14"/>
      <c r="N805" s="14"/>
      <c r="O805" s="14"/>
      <c r="P805" s="14"/>
      <c r="Q805" s="14"/>
      <c r="R805" s="14"/>
      <c r="S805" s="14"/>
      <c r="T805" s="14"/>
      <c r="U805" s="14"/>
      <c r="V805" s="14"/>
      <c r="W805" s="14"/>
      <c r="X805" s="14"/>
      <c r="Y805" s="14"/>
      <c r="Z805" s="14"/>
    </row>
    <row r="806" spans="13:26">
      <c r="M806" s="14"/>
      <c r="N806" s="14"/>
      <c r="O806" s="14"/>
      <c r="P806" s="14"/>
      <c r="Q806" s="14"/>
      <c r="R806" s="14"/>
      <c r="S806" s="14"/>
      <c r="T806" s="14"/>
      <c r="U806" s="14"/>
      <c r="V806" s="14"/>
      <c r="W806" s="14"/>
      <c r="X806" s="14"/>
      <c r="Y806" s="14"/>
      <c r="Z806" s="14"/>
    </row>
    <row r="807" spans="13:26">
      <c r="M807" s="14"/>
      <c r="N807" s="14"/>
      <c r="O807" s="14"/>
      <c r="P807" s="14"/>
      <c r="Q807" s="14"/>
      <c r="R807" s="14"/>
      <c r="S807" s="14"/>
      <c r="T807" s="14"/>
      <c r="U807" s="14"/>
      <c r="V807" s="14"/>
      <c r="W807" s="14"/>
      <c r="X807" s="14"/>
      <c r="Y807" s="14"/>
      <c r="Z807" s="14"/>
    </row>
    <row r="808" spans="13:26">
      <c r="M808" s="14"/>
      <c r="N808" s="14"/>
      <c r="O808" s="14"/>
      <c r="P808" s="14"/>
      <c r="Q808" s="14"/>
      <c r="R808" s="14"/>
      <c r="S808" s="14"/>
      <c r="T808" s="14"/>
      <c r="U808" s="14"/>
      <c r="V808" s="14"/>
      <c r="W808" s="14"/>
      <c r="X808" s="14"/>
      <c r="Y808" s="14"/>
      <c r="Z808" s="14"/>
    </row>
    <row r="809" spans="13:26">
      <c r="M809" s="14"/>
      <c r="N809" s="14"/>
      <c r="O809" s="14"/>
      <c r="P809" s="14"/>
      <c r="Q809" s="14"/>
      <c r="R809" s="14"/>
      <c r="S809" s="14"/>
      <c r="T809" s="14"/>
      <c r="U809" s="14"/>
      <c r="V809" s="14"/>
      <c r="W809" s="14"/>
      <c r="X809" s="14"/>
      <c r="Y809" s="14"/>
      <c r="Z809" s="14"/>
    </row>
    <row r="810" spans="13:26">
      <c r="M810" s="14"/>
      <c r="N810" s="14"/>
      <c r="O810" s="14"/>
      <c r="P810" s="14"/>
      <c r="Q810" s="14"/>
      <c r="R810" s="14"/>
      <c r="S810" s="14"/>
      <c r="T810" s="14"/>
      <c r="U810" s="14"/>
      <c r="V810" s="14"/>
      <c r="W810" s="14"/>
      <c r="X810" s="14"/>
      <c r="Y810" s="14"/>
      <c r="Z810" s="14"/>
    </row>
    <row r="811" spans="13:26">
      <c r="M811" s="14"/>
      <c r="N811" s="14"/>
      <c r="O811" s="14"/>
      <c r="P811" s="14"/>
      <c r="Q811" s="14"/>
      <c r="R811" s="14"/>
      <c r="S811" s="14"/>
      <c r="T811" s="14"/>
      <c r="U811" s="14"/>
      <c r="V811" s="14"/>
      <c r="W811" s="14"/>
      <c r="X811" s="14"/>
      <c r="Y811" s="14"/>
      <c r="Z811" s="14"/>
    </row>
    <row r="812" spans="13:26">
      <c r="M812" s="14"/>
      <c r="N812" s="14"/>
      <c r="O812" s="14"/>
      <c r="P812" s="14"/>
      <c r="Q812" s="14"/>
      <c r="R812" s="14"/>
      <c r="S812" s="14"/>
      <c r="T812" s="14"/>
      <c r="U812" s="14"/>
      <c r="V812" s="14"/>
      <c r="W812" s="14"/>
      <c r="X812" s="14"/>
      <c r="Y812" s="14"/>
      <c r="Z812" s="14"/>
    </row>
    <row r="813" spans="13:26">
      <c r="M813" s="14"/>
      <c r="N813" s="14"/>
      <c r="O813" s="14"/>
      <c r="P813" s="14"/>
      <c r="Q813" s="14"/>
      <c r="R813" s="14"/>
      <c r="S813" s="14"/>
      <c r="T813" s="14"/>
      <c r="U813" s="14"/>
      <c r="V813" s="14"/>
      <c r="W813" s="14"/>
      <c r="X813" s="14"/>
      <c r="Y813" s="14"/>
      <c r="Z813" s="14"/>
    </row>
    <row r="814" spans="13:26">
      <c r="M814" s="14"/>
      <c r="N814" s="14"/>
      <c r="O814" s="14"/>
      <c r="P814" s="14"/>
      <c r="Q814" s="14"/>
      <c r="R814" s="14"/>
      <c r="S814" s="14"/>
      <c r="T814" s="14"/>
      <c r="U814" s="14"/>
      <c r="V814" s="14"/>
      <c r="W814" s="14"/>
      <c r="X814" s="14"/>
      <c r="Y814" s="14"/>
      <c r="Z814" s="14"/>
    </row>
    <row r="815" spans="13:26">
      <c r="M815" s="14"/>
      <c r="N815" s="14"/>
      <c r="O815" s="14"/>
      <c r="P815" s="14"/>
      <c r="Q815" s="14"/>
      <c r="R815" s="14"/>
      <c r="S815" s="14"/>
      <c r="T815" s="14"/>
      <c r="U815" s="14"/>
      <c r="V815" s="14"/>
      <c r="W815" s="14"/>
      <c r="X815" s="14"/>
      <c r="Y815" s="14"/>
      <c r="Z815" s="14"/>
    </row>
    <row r="816" spans="13:26">
      <c r="M816" s="14"/>
      <c r="N816" s="14"/>
      <c r="O816" s="14"/>
      <c r="P816" s="14"/>
      <c r="Q816" s="14"/>
      <c r="R816" s="14"/>
      <c r="S816" s="14"/>
      <c r="T816" s="14"/>
      <c r="U816" s="14"/>
      <c r="V816" s="14"/>
      <c r="W816" s="14"/>
      <c r="X816" s="14"/>
      <c r="Y816" s="14"/>
      <c r="Z816" s="14"/>
    </row>
    <row r="817" spans="13:26">
      <c r="M817" s="14"/>
      <c r="N817" s="14"/>
      <c r="O817" s="14"/>
      <c r="P817" s="14"/>
      <c r="Q817" s="14"/>
      <c r="R817" s="14"/>
      <c r="S817" s="14"/>
      <c r="T817" s="14"/>
      <c r="U817" s="14"/>
      <c r="V817" s="14"/>
      <c r="W817" s="14"/>
      <c r="X817" s="14"/>
      <c r="Y817" s="14"/>
      <c r="Z817" s="14"/>
    </row>
    <row r="818" spans="13:26">
      <c r="M818" s="14"/>
      <c r="N818" s="14"/>
      <c r="O818" s="14"/>
      <c r="P818" s="14"/>
      <c r="Q818" s="14"/>
      <c r="R818" s="14"/>
      <c r="S818" s="14"/>
      <c r="T818" s="14"/>
      <c r="U818" s="14"/>
      <c r="V818" s="14"/>
      <c r="W818" s="14"/>
      <c r="X818" s="14"/>
      <c r="Y818" s="14"/>
      <c r="Z818" s="14"/>
    </row>
    <row r="819" spans="13:26">
      <c r="M819" s="14"/>
      <c r="N819" s="14"/>
      <c r="O819" s="14"/>
      <c r="P819" s="14"/>
      <c r="Q819" s="14"/>
      <c r="R819" s="14"/>
      <c r="S819" s="14"/>
      <c r="T819" s="14"/>
      <c r="U819" s="14"/>
      <c r="V819" s="14"/>
      <c r="W819" s="14"/>
      <c r="X819" s="14"/>
      <c r="Y819" s="14"/>
      <c r="Z819" s="14"/>
    </row>
    <row r="820" spans="13:26">
      <c r="M820" s="14"/>
      <c r="N820" s="14"/>
      <c r="O820" s="14"/>
      <c r="P820" s="14"/>
      <c r="Q820" s="14"/>
      <c r="R820" s="14"/>
      <c r="S820" s="14"/>
      <c r="T820" s="14"/>
      <c r="U820" s="14"/>
      <c r="V820" s="14"/>
      <c r="W820" s="14"/>
      <c r="X820" s="14"/>
      <c r="Y820" s="14"/>
      <c r="Z820" s="14"/>
    </row>
    <row r="821" spans="13:26">
      <c r="M821" s="14"/>
      <c r="N821" s="14"/>
      <c r="O821" s="14"/>
      <c r="P821" s="14"/>
      <c r="Q821" s="14"/>
      <c r="R821" s="14"/>
      <c r="S821" s="14"/>
      <c r="T821" s="14"/>
      <c r="U821" s="14"/>
      <c r="V821" s="14"/>
      <c r="W821" s="14"/>
      <c r="X821" s="14"/>
      <c r="Y821" s="14"/>
      <c r="Z821" s="14"/>
    </row>
    <row r="822" spans="13:26">
      <c r="M822" s="14"/>
      <c r="N822" s="14"/>
      <c r="O822" s="14"/>
      <c r="P822" s="14"/>
      <c r="Q822" s="14"/>
      <c r="R822" s="14"/>
      <c r="S822" s="14"/>
      <c r="T822" s="14"/>
      <c r="U822" s="14"/>
      <c r="V822" s="14"/>
      <c r="W822" s="14"/>
      <c r="X822" s="14"/>
      <c r="Y822" s="14"/>
      <c r="Z822" s="14"/>
    </row>
    <row r="823" spans="13:26">
      <c r="M823" s="14"/>
      <c r="N823" s="14"/>
      <c r="O823" s="14"/>
      <c r="P823" s="14"/>
      <c r="Q823" s="14"/>
      <c r="R823" s="14"/>
      <c r="S823" s="14"/>
      <c r="T823" s="14"/>
      <c r="U823" s="14"/>
      <c r="V823" s="14"/>
      <c r="W823" s="14"/>
      <c r="X823" s="14"/>
      <c r="Y823" s="14"/>
      <c r="Z823" s="14"/>
    </row>
    <row r="824" spans="13:26">
      <c r="M824" s="14"/>
      <c r="N824" s="14"/>
      <c r="O824" s="14"/>
      <c r="P824" s="14"/>
      <c r="Q824" s="14"/>
      <c r="R824" s="14"/>
      <c r="S824" s="14"/>
      <c r="T824" s="14"/>
      <c r="U824" s="14"/>
      <c r="V824" s="14"/>
      <c r="W824" s="14"/>
      <c r="X824" s="14"/>
      <c r="Y824" s="14"/>
      <c r="Z824" s="14"/>
    </row>
    <row r="825" spans="13:26">
      <c r="M825" s="14"/>
      <c r="N825" s="14"/>
      <c r="O825" s="14"/>
      <c r="P825" s="14"/>
      <c r="Q825" s="14"/>
      <c r="R825" s="14"/>
      <c r="S825" s="14"/>
      <c r="T825" s="14"/>
      <c r="U825" s="14"/>
      <c r="V825" s="14"/>
      <c r="W825" s="14"/>
      <c r="X825" s="14"/>
      <c r="Y825" s="14"/>
      <c r="Z825" s="14"/>
    </row>
    <row r="826" spans="13:26">
      <c r="M826" s="14"/>
      <c r="N826" s="14"/>
      <c r="O826" s="14"/>
      <c r="P826" s="14"/>
      <c r="Q826" s="14"/>
      <c r="R826" s="14"/>
      <c r="S826" s="14"/>
      <c r="T826" s="14"/>
      <c r="U826" s="14"/>
      <c r="V826" s="14"/>
      <c r="W826" s="14"/>
      <c r="X826" s="14"/>
      <c r="Y826" s="14"/>
      <c r="Z826" s="14"/>
    </row>
    <row r="827" spans="13:26">
      <c r="M827" s="14"/>
      <c r="N827" s="14"/>
      <c r="O827" s="14"/>
      <c r="P827" s="14"/>
      <c r="Q827" s="14"/>
      <c r="R827" s="14"/>
      <c r="S827" s="14"/>
      <c r="T827" s="14"/>
      <c r="U827" s="14"/>
      <c r="V827" s="14"/>
      <c r="W827" s="14"/>
      <c r="X827" s="14"/>
      <c r="Y827" s="14"/>
      <c r="Z827" s="14"/>
    </row>
    <row r="828" spans="13:26">
      <c r="M828" s="14"/>
      <c r="N828" s="14"/>
      <c r="O828" s="14"/>
      <c r="P828" s="14"/>
      <c r="Q828" s="14"/>
      <c r="R828" s="14"/>
      <c r="S828" s="14"/>
      <c r="T828" s="14"/>
      <c r="U828" s="14"/>
      <c r="V828" s="14"/>
      <c r="W828" s="14"/>
      <c r="X828" s="14"/>
      <c r="Y828" s="14"/>
      <c r="Z828" s="14"/>
    </row>
    <row r="829" spans="13:26">
      <c r="M829" s="14"/>
      <c r="N829" s="14"/>
      <c r="O829" s="14"/>
      <c r="P829" s="14"/>
      <c r="Q829" s="14"/>
      <c r="R829" s="14"/>
      <c r="S829" s="14"/>
      <c r="T829" s="14"/>
      <c r="U829" s="14"/>
      <c r="V829" s="14"/>
      <c r="W829" s="14"/>
      <c r="X829" s="14"/>
      <c r="Y829" s="14"/>
      <c r="Z829" s="14"/>
    </row>
    <row r="830" spans="13:26">
      <c r="M830" s="14"/>
      <c r="N830" s="14"/>
      <c r="O830" s="14"/>
      <c r="P830" s="14"/>
      <c r="Q830" s="14"/>
      <c r="R830" s="14"/>
      <c r="S830" s="14"/>
      <c r="T830" s="14"/>
      <c r="U830" s="14"/>
      <c r="V830" s="14"/>
      <c r="W830" s="14"/>
      <c r="X830" s="14"/>
      <c r="Y830" s="14"/>
      <c r="Z830" s="14"/>
    </row>
    <row r="831" spans="13:26">
      <c r="M831" s="14"/>
      <c r="N831" s="14"/>
      <c r="O831" s="14"/>
      <c r="P831" s="14"/>
      <c r="Q831" s="14"/>
      <c r="R831" s="14"/>
      <c r="S831" s="14"/>
      <c r="T831" s="14"/>
      <c r="U831" s="14"/>
      <c r="V831" s="14"/>
      <c r="W831" s="14"/>
      <c r="X831" s="14"/>
      <c r="Y831" s="14"/>
      <c r="Z831" s="14"/>
    </row>
    <row r="832" spans="13:26">
      <c r="M832" s="14"/>
      <c r="N832" s="14"/>
      <c r="O832" s="14"/>
      <c r="P832" s="14"/>
      <c r="Q832" s="14"/>
      <c r="R832" s="14"/>
      <c r="S832" s="14"/>
      <c r="T832" s="14"/>
      <c r="U832" s="14"/>
      <c r="V832" s="14"/>
      <c r="W832" s="14"/>
      <c r="X832" s="14"/>
      <c r="Y832" s="14"/>
      <c r="Z832" s="14"/>
    </row>
    <row r="833" spans="13:26">
      <c r="M833" s="14"/>
      <c r="N833" s="14"/>
      <c r="O833" s="14"/>
      <c r="P833" s="14"/>
      <c r="Q833" s="14"/>
      <c r="R833" s="14"/>
      <c r="S833" s="14"/>
      <c r="T833" s="14"/>
      <c r="U833" s="14"/>
      <c r="V833" s="14"/>
      <c r="W833" s="14"/>
      <c r="X833" s="14"/>
      <c r="Y833" s="14"/>
      <c r="Z833" s="14"/>
    </row>
    <row r="834" spans="13:26">
      <c r="M834" s="14"/>
      <c r="N834" s="14"/>
      <c r="O834" s="14"/>
      <c r="P834" s="14"/>
      <c r="Q834" s="14"/>
      <c r="R834" s="14"/>
      <c r="S834" s="14"/>
      <c r="T834" s="14"/>
      <c r="U834" s="14"/>
      <c r="V834" s="14"/>
      <c r="W834" s="14"/>
      <c r="X834" s="14"/>
      <c r="Y834" s="14"/>
      <c r="Z834" s="14"/>
    </row>
    <row r="835" spans="13:26">
      <c r="M835" s="14"/>
      <c r="N835" s="14"/>
      <c r="O835" s="14"/>
      <c r="P835" s="14"/>
      <c r="Q835" s="14"/>
      <c r="R835" s="14"/>
      <c r="S835" s="14"/>
      <c r="T835" s="14"/>
      <c r="U835" s="14"/>
      <c r="V835" s="14"/>
      <c r="W835" s="14"/>
      <c r="X835" s="14"/>
      <c r="Y835" s="14"/>
      <c r="Z835" s="14"/>
    </row>
    <row r="836" spans="13:26">
      <c r="M836" s="14"/>
      <c r="N836" s="14"/>
      <c r="O836" s="14"/>
      <c r="P836" s="14"/>
      <c r="Q836" s="14"/>
      <c r="R836" s="14"/>
      <c r="S836" s="14"/>
      <c r="T836" s="14"/>
      <c r="U836" s="14"/>
      <c r="V836" s="14"/>
      <c r="W836" s="14"/>
      <c r="X836" s="14"/>
      <c r="Y836" s="14"/>
      <c r="Z836" s="14"/>
    </row>
    <row r="837" spans="13:26">
      <c r="M837" s="14"/>
      <c r="N837" s="14"/>
      <c r="O837" s="14"/>
      <c r="P837" s="14"/>
      <c r="Q837" s="14"/>
      <c r="R837" s="14"/>
      <c r="S837" s="14"/>
      <c r="T837" s="14"/>
      <c r="U837" s="14"/>
      <c r="V837" s="14"/>
      <c r="W837" s="14"/>
      <c r="X837" s="14"/>
      <c r="Y837" s="14"/>
      <c r="Z837" s="14"/>
    </row>
    <row r="838" spans="13:26">
      <c r="M838" s="14"/>
      <c r="N838" s="14"/>
      <c r="O838" s="14"/>
      <c r="P838" s="14"/>
      <c r="Q838" s="14"/>
      <c r="R838" s="14"/>
      <c r="S838" s="14"/>
      <c r="T838" s="14"/>
      <c r="U838" s="14"/>
      <c r="V838" s="14"/>
      <c r="W838" s="14"/>
      <c r="X838" s="14"/>
      <c r="Y838" s="14"/>
      <c r="Z838" s="14"/>
    </row>
    <row r="839" spans="13:26">
      <c r="M839" s="14"/>
      <c r="N839" s="14"/>
      <c r="O839" s="14"/>
      <c r="P839" s="14"/>
      <c r="Q839" s="14"/>
      <c r="R839" s="14"/>
      <c r="S839" s="14"/>
      <c r="T839" s="14"/>
      <c r="U839" s="14"/>
      <c r="V839" s="14"/>
      <c r="W839" s="14"/>
      <c r="X839" s="14"/>
      <c r="Y839" s="14"/>
      <c r="Z839" s="14"/>
    </row>
    <row r="840" spans="13:26">
      <c r="M840" s="14"/>
      <c r="N840" s="14"/>
      <c r="O840" s="14"/>
      <c r="P840" s="14"/>
      <c r="Q840" s="14"/>
      <c r="R840" s="14"/>
      <c r="S840" s="14"/>
      <c r="T840" s="14"/>
      <c r="U840" s="14"/>
      <c r="V840" s="14"/>
      <c r="W840" s="14"/>
      <c r="X840" s="14"/>
      <c r="Y840" s="14"/>
      <c r="Z840" s="14"/>
    </row>
    <row r="841" spans="13:26">
      <c r="M841" s="14"/>
      <c r="N841" s="14"/>
      <c r="O841" s="14"/>
      <c r="P841" s="14"/>
      <c r="Q841" s="14"/>
      <c r="R841" s="14"/>
      <c r="S841" s="14"/>
      <c r="T841" s="14"/>
      <c r="U841" s="14"/>
      <c r="V841" s="14"/>
      <c r="W841" s="14"/>
      <c r="X841" s="14"/>
      <c r="Y841" s="14"/>
      <c r="Z841" s="14"/>
    </row>
    <row r="842" spans="13:26">
      <c r="M842" s="14"/>
      <c r="N842" s="14"/>
      <c r="O842" s="14"/>
      <c r="P842" s="14"/>
      <c r="Q842" s="14"/>
      <c r="R842" s="14"/>
      <c r="S842" s="14"/>
      <c r="T842" s="14"/>
      <c r="U842" s="14"/>
      <c r="V842" s="14"/>
      <c r="W842" s="14"/>
      <c r="X842" s="14"/>
      <c r="Y842" s="14"/>
      <c r="Z842" s="14"/>
    </row>
    <row r="843" spans="13:26">
      <c r="M843" s="14"/>
      <c r="N843" s="14"/>
      <c r="O843" s="14"/>
      <c r="P843" s="14"/>
      <c r="Q843" s="14"/>
      <c r="R843" s="14"/>
      <c r="S843" s="14"/>
      <c r="T843" s="14"/>
      <c r="U843" s="14"/>
      <c r="V843" s="14"/>
      <c r="W843" s="14"/>
      <c r="X843" s="14"/>
      <c r="Y843" s="14"/>
      <c r="Z843" s="14"/>
    </row>
    <row r="844" spans="13:26">
      <c r="M844" s="14"/>
      <c r="N844" s="14"/>
      <c r="O844" s="14"/>
      <c r="P844" s="14"/>
      <c r="Q844" s="14"/>
      <c r="R844" s="14"/>
      <c r="S844" s="14"/>
      <c r="T844" s="14"/>
      <c r="U844" s="14"/>
      <c r="V844" s="14"/>
      <c r="W844" s="14"/>
      <c r="X844" s="14"/>
      <c r="Y844" s="14"/>
      <c r="Z844" s="14"/>
    </row>
    <row r="845" spans="13:26">
      <c r="M845" s="14"/>
      <c r="N845" s="14"/>
      <c r="O845" s="14"/>
      <c r="P845" s="14"/>
      <c r="Q845" s="14"/>
      <c r="R845" s="14"/>
      <c r="S845" s="14"/>
      <c r="T845" s="14"/>
      <c r="U845" s="14"/>
      <c r="V845" s="14"/>
      <c r="W845" s="14"/>
      <c r="X845" s="14"/>
      <c r="Y845" s="14"/>
      <c r="Z845" s="14"/>
    </row>
    <row r="846" spans="13:26">
      <c r="M846" s="14"/>
      <c r="N846" s="14"/>
      <c r="O846" s="14"/>
      <c r="P846" s="14"/>
      <c r="Q846" s="14"/>
      <c r="R846" s="14"/>
      <c r="S846" s="14"/>
      <c r="T846" s="14"/>
      <c r="U846" s="14"/>
      <c r="V846" s="14"/>
      <c r="W846" s="14"/>
      <c r="X846" s="14"/>
      <c r="Y846" s="14"/>
      <c r="Z846" s="14"/>
    </row>
    <row r="847" spans="13:26">
      <c r="M847" s="14"/>
      <c r="N847" s="14"/>
      <c r="O847" s="14"/>
      <c r="P847" s="14"/>
      <c r="Q847" s="14"/>
      <c r="R847" s="14"/>
      <c r="S847" s="14"/>
      <c r="T847" s="14"/>
      <c r="U847" s="14"/>
      <c r="V847" s="14"/>
      <c r="W847" s="14"/>
      <c r="X847" s="14"/>
      <c r="Y847" s="14"/>
      <c r="Z847" s="14"/>
    </row>
    <row r="848" spans="13:26">
      <c r="M848" s="14"/>
      <c r="N848" s="14"/>
      <c r="O848" s="14"/>
      <c r="P848" s="14"/>
      <c r="Q848" s="14"/>
      <c r="R848" s="14"/>
      <c r="S848" s="14"/>
      <c r="T848" s="14"/>
      <c r="U848" s="14"/>
      <c r="V848" s="14"/>
      <c r="W848" s="14"/>
      <c r="X848" s="14"/>
      <c r="Y848" s="14"/>
      <c r="Z848" s="14"/>
    </row>
    <row r="849" spans="13:26">
      <c r="M849" s="14"/>
      <c r="N849" s="14"/>
      <c r="O849" s="14"/>
      <c r="P849" s="14"/>
      <c r="Q849" s="14"/>
      <c r="R849" s="14"/>
      <c r="S849" s="14"/>
      <c r="T849" s="14"/>
      <c r="U849" s="14"/>
      <c r="V849" s="14"/>
      <c r="W849" s="14"/>
      <c r="X849" s="14"/>
      <c r="Y849" s="14"/>
      <c r="Z849" s="14"/>
    </row>
    <row r="850" spans="13:26">
      <c r="M850" s="14"/>
      <c r="N850" s="14"/>
      <c r="O850" s="14"/>
      <c r="P850" s="14"/>
      <c r="Q850" s="14"/>
      <c r="R850" s="14"/>
      <c r="S850" s="14"/>
      <c r="T850" s="14"/>
      <c r="U850" s="14"/>
      <c r="V850" s="14"/>
      <c r="W850" s="14"/>
      <c r="X850" s="14"/>
      <c r="Y850" s="14"/>
      <c r="Z850" s="14"/>
    </row>
    <row r="851" spans="13:26">
      <c r="M851" s="14"/>
      <c r="N851" s="14"/>
      <c r="O851" s="14"/>
      <c r="P851" s="14"/>
      <c r="Q851" s="14"/>
      <c r="R851" s="14"/>
      <c r="S851" s="14"/>
      <c r="T851" s="14"/>
      <c r="U851" s="14"/>
      <c r="V851" s="14"/>
      <c r="W851" s="14"/>
      <c r="X851" s="14"/>
      <c r="Y851" s="14"/>
      <c r="Z851" s="14"/>
    </row>
    <row r="852" spans="13:26">
      <c r="M852" s="14"/>
      <c r="N852" s="14"/>
      <c r="O852" s="14"/>
      <c r="P852" s="14"/>
      <c r="Q852" s="14"/>
      <c r="R852" s="14"/>
      <c r="S852" s="14"/>
      <c r="T852" s="14"/>
      <c r="U852" s="14"/>
      <c r="V852" s="14"/>
      <c r="W852" s="14"/>
      <c r="X852" s="14"/>
      <c r="Y852" s="14"/>
      <c r="Z852" s="14"/>
    </row>
    <row r="853" spans="13:26">
      <c r="M853" s="14"/>
      <c r="N853" s="14"/>
      <c r="O853" s="14"/>
      <c r="P853" s="14"/>
      <c r="Q853" s="14"/>
      <c r="R853" s="14"/>
      <c r="S853" s="14"/>
      <c r="T853" s="14"/>
      <c r="U853" s="14"/>
      <c r="V853" s="14"/>
      <c r="W853" s="14"/>
      <c r="X853" s="14"/>
      <c r="Y853" s="14"/>
      <c r="Z853" s="14"/>
    </row>
    <row r="854" spans="13:26">
      <c r="M854" s="14"/>
      <c r="N854" s="14"/>
      <c r="O854" s="14"/>
      <c r="P854" s="14"/>
      <c r="Q854" s="14"/>
      <c r="R854" s="14"/>
      <c r="S854" s="14"/>
      <c r="T854" s="14"/>
      <c r="U854" s="14"/>
      <c r="V854" s="14"/>
      <c r="W854" s="14"/>
      <c r="X854" s="14"/>
      <c r="Y854" s="14"/>
      <c r="Z854" s="14"/>
    </row>
    <row r="855" spans="13:26">
      <c r="M855" s="14"/>
      <c r="N855" s="14"/>
      <c r="O855" s="14"/>
      <c r="P855" s="14"/>
      <c r="Q855" s="14"/>
      <c r="R855" s="14"/>
      <c r="S855" s="14"/>
      <c r="T855" s="14"/>
      <c r="U855" s="14"/>
      <c r="V855" s="14"/>
      <c r="W855" s="14"/>
      <c r="X855" s="14"/>
      <c r="Y855" s="14"/>
      <c r="Z855" s="14"/>
    </row>
    <row r="856" spans="13:26">
      <c r="M856" s="14"/>
      <c r="N856" s="14"/>
      <c r="O856" s="14"/>
      <c r="P856" s="14"/>
      <c r="Q856" s="14"/>
      <c r="R856" s="14"/>
      <c r="S856" s="14"/>
      <c r="T856" s="14"/>
      <c r="U856" s="14"/>
      <c r="V856" s="14"/>
      <c r="W856" s="14"/>
      <c r="X856" s="14"/>
      <c r="Y856" s="14"/>
      <c r="Z856" s="14"/>
    </row>
    <row r="857" spans="13:26">
      <c r="M857" s="14"/>
      <c r="N857" s="14"/>
      <c r="O857" s="14"/>
      <c r="P857" s="14"/>
      <c r="Q857" s="14"/>
      <c r="R857" s="14"/>
      <c r="S857" s="14"/>
      <c r="T857" s="14"/>
      <c r="U857" s="14"/>
      <c r="V857" s="14"/>
      <c r="W857" s="14"/>
      <c r="X857" s="14"/>
      <c r="Y857" s="14"/>
      <c r="Z857" s="14"/>
    </row>
    <row r="858" spans="13:26">
      <c r="M858" s="14"/>
      <c r="N858" s="14"/>
      <c r="O858" s="14"/>
      <c r="P858" s="14"/>
      <c r="Q858" s="14"/>
      <c r="R858" s="14"/>
      <c r="S858" s="14"/>
      <c r="T858" s="14"/>
      <c r="U858" s="14"/>
      <c r="V858" s="14"/>
      <c r="W858" s="14"/>
      <c r="X858" s="14"/>
      <c r="Y858" s="14"/>
      <c r="Z858" s="14"/>
    </row>
    <row r="859" spans="13:26">
      <c r="M859" s="14"/>
      <c r="N859" s="14"/>
      <c r="O859" s="14"/>
      <c r="P859" s="14"/>
      <c r="Q859" s="14"/>
      <c r="R859" s="14"/>
      <c r="S859" s="14"/>
      <c r="T859" s="14"/>
      <c r="U859" s="14"/>
      <c r="V859" s="14"/>
      <c r="W859" s="14"/>
      <c r="X859" s="14"/>
      <c r="Y859" s="14"/>
      <c r="Z859" s="14"/>
    </row>
    <row r="860" spans="13:26">
      <c r="M860" s="14"/>
      <c r="N860" s="14"/>
      <c r="O860" s="14"/>
      <c r="P860" s="14"/>
      <c r="Q860" s="14"/>
      <c r="R860" s="14"/>
      <c r="S860" s="14"/>
      <c r="T860" s="14"/>
      <c r="U860" s="14"/>
      <c r="V860" s="14"/>
      <c r="W860" s="14"/>
      <c r="X860" s="14"/>
      <c r="Y860" s="14"/>
      <c r="Z860" s="14"/>
    </row>
    <row r="861" spans="13:26">
      <c r="M861" s="14"/>
      <c r="N861" s="14"/>
      <c r="O861" s="14"/>
      <c r="P861" s="14"/>
      <c r="Q861" s="14"/>
      <c r="R861" s="14"/>
      <c r="S861" s="14"/>
      <c r="T861" s="14"/>
      <c r="U861" s="14"/>
      <c r="V861" s="14"/>
      <c r="W861" s="14"/>
      <c r="X861" s="14"/>
      <c r="Y861" s="14"/>
      <c r="Z861" s="14"/>
    </row>
    <row r="862" spans="13:26">
      <c r="M862" s="14"/>
      <c r="N862" s="14"/>
      <c r="O862" s="14"/>
      <c r="P862" s="14"/>
      <c r="Q862" s="14"/>
      <c r="R862" s="14"/>
      <c r="S862" s="14"/>
      <c r="T862" s="14"/>
      <c r="U862" s="14"/>
      <c r="V862" s="14"/>
      <c r="W862" s="14"/>
      <c r="X862" s="14"/>
      <c r="Y862" s="14"/>
      <c r="Z862" s="14"/>
    </row>
    <row r="863" spans="13:26">
      <c r="M863" s="14"/>
      <c r="N863" s="14"/>
      <c r="O863" s="14"/>
      <c r="P863" s="14"/>
      <c r="Q863" s="14"/>
      <c r="R863" s="14"/>
      <c r="S863" s="14"/>
      <c r="T863" s="14"/>
      <c r="U863" s="14"/>
      <c r="V863" s="14"/>
      <c r="W863" s="14"/>
      <c r="X863" s="14"/>
      <c r="Y863" s="14"/>
      <c r="Z863" s="14"/>
    </row>
    <row r="864" spans="13:26">
      <c r="M864" s="14"/>
      <c r="N864" s="14"/>
      <c r="O864" s="14"/>
      <c r="P864" s="14"/>
      <c r="Q864" s="14"/>
      <c r="R864" s="14"/>
      <c r="S864" s="14"/>
      <c r="T864" s="14"/>
      <c r="U864" s="14"/>
      <c r="V864" s="14"/>
      <c r="W864" s="14"/>
      <c r="X864" s="14"/>
      <c r="Y864" s="14"/>
      <c r="Z864" s="14"/>
    </row>
    <row r="865" spans="13:26">
      <c r="M865" s="14"/>
      <c r="N865" s="14"/>
      <c r="O865" s="14"/>
      <c r="P865" s="14"/>
      <c r="Q865" s="14"/>
      <c r="R865" s="14"/>
      <c r="S865" s="14"/>
      <c r="T865" s="14"/>
      <c r="U865" s="14"/>
      <c r="V865" s="14"/>
      <c r="W865" s="14"/>
      <c r="X865" s="14"/>
      <c r="Y865" s="14"/>
      <c r="Z865" s="14"/>
    </row>
    <row r="866" spans="13:26">
      <c r="M866" s="14"/>
      <c r="N866" s="14"/>
      <c r="O866" s="14"/>
      <c r="P866" s="14"/>
      <c r="Q866" s="14"/>
      <c r="R866" s="14"/>
      <c r="S866" s="14"/>
      <c r="T866" s="14"/>
      <c r="U866" s="14"/>
      <c r="V866" s="14"/>
      <c r="W866" s="14"/>
      <c r="X866" s="14"/>
      <c r="Y866" s="14"/>
      <c r="Z866" s="14"/>
    </row>
    <row r="867" spans="13:26">
      <c r="M867" s="14"/>
      <c r="N867" s="14"/>
      <c r="O867" s="14"/>
      <c r="P867" s="14"/>
      <c r="Q867" s="14"/>
      <c r="R867" s="14"/>
      <c r="S867" s="14"/>
      <c r="T867" s="14"/>
      <c r="U867" s="14"/>
      <c r="V867" s="14"/>
      <c r="W867" s="14"/>
      <c r="X867" s="14"/>
      <c r="Y867" s="14"/>
      <c r="Z867" s="14"/>
    </row>
    <row r="868" spans="13:26">
      <c r="M868" s="14"/>
      <c r="N868" s="14"/>
      <c r="O868" s="14"/>
      <c r="P868" s="14"/>
      <c r="Q868" s="14"/>
      <c r="R868" s="14"/>
      <c r="S868" s="14"/>
      <c r="T868" s="14"/>
      <c r="U868" s="14"/>
      <c r="V868" s="14"/>
      <c r="W868" s="14"/>
      <c r="X868" s="14"/>
      <c r="Y868" s="14"/>
      <c r="Z868" s="14"/>
    </row>
    <row r="869" spans="13:26">
      <c r="M869" s="14"/>
      <c r="N869" s="14"/>
      <c r="O869" s="14"/>
      <c r="P869" s="14"/>
      <c r="Q869" s="14"/>
      <c r="R869" s="14"/>
      <c r="S869" s="14"/>
      <c r="T869" s="14"/>
      <c r="U869" s="14"/>
      <c r="V869" s="14"/>
      <c r="W869" s="14"/>
      <c r="X869" s="14"/>
      <c r="Y869" s="14"/>
      <c r="Z869" s="14"/>
    </row>
    <row r="870" spans="13:26">
      <c r="M870" s="14"/>
      <c r="N870" s="14"/>
      <c r="O870" s="14"/>
      <c r="P870" s="14"/>
      <c r="Q870" s="14"/>
      <c r="R870" s="14"/>
      <c r="S870" s="14"/>
      <c r="T870" s="14"/>
      <c r="U870" s="14"/>
      <c r="V870" s="14"/>
      <c r="W870" s="14"/>
      <c r="X870" s="14"/>
      <c r="Y870" s="14"/>
      <c r="Z870" s="14"/>
    </row>
    <row r="871" spans="13:26">
      <c r="M871" s="14"/>
      <c r="N871" s="14"/>
      <c r="O871" s="14"/>
      <c r="P871" s="14"/>
      <c r="Q871" s="14"/>
      <c r="R871" s="14"/>
      <c r="S871" s="14"/>
      <c r="T871" s="14"/>
      <c r="U871" s="14"/>
      <c r="V871" s="14"/>
      <c r="W871" s="14"/>
      <c r="X871" s="14"/>
      <c r="Y871" s="14"/>
      <c r="Z871" s="14"/>
    </row>
    <row r="872" spans="13:26">
      <c r="M872" s="14"/>
      <c r="N872" s="14"/>
      <c r="O872" s="14"/>
      <c r="P872" s="14"/>
      <c r="Q872" s="14"/>
      <c r="R872" s="14"/>
      <c r="S872" s="14"/>
      <c r="T872" s="14"/>
      <c r="U872" s="14"/>
      <c r="V872" s="14"/>
      <c r="W872" s="14"/>
      <c r="X872" s="14"/>
      <c r="Y872" s="14"/>
      <c r="Z872" s="14"/>
    </row>
    <row r="873" spans="13:26">
      <c r="M873" s="14"/>
      <c r="N873" s="14"/>
      <c r="O873" s="14"/>
      <c r="P873" s="14"/>
      <c r="Q873" s="14"/>
      <c r="R873" s="14"/>
      <c r="S873" s="14"/>
      <c r="T873" s="14"/>
      <c r="U873" s="14"/>
      <c r="V873" s="14"/>
      <c r="W873" s="14"/>
      <c r="X873" s="14"/>
      <c r="Y873" s="14"/>
      <c r="Z873" s="14"/>
    </row>
    <row r="874" spans="13:26">
      <c r="M874" s="14"/>
      <c r="N874" s="14"/>
      <c r="O874" s="14"/>
      <c r="P874" s="14"/>
      <c r="Q874" s="14"/>
      <c r="R874" s="14"/>
      <c r="S874" s="14"/>
      <c r="T874" s="14"/>
      <c r="U874" s="14"/>
      <c r="V874" s="14"/>
      <c r="W874" s="14"/>
      <c r="X874" s="14"/>
      <c r="Y874" s="14"/>
      <c r="Z874" s="14"/>
    </row>
    <row r="875" spans="13:26">
      <c r="M875" s="14"/>
      <c r="N875" s="14"/>
      <c r="O875" s="14"/>
      <c r="P875" s="14"/>
      <c r="Q875" s="14"/>
      <c r="R875" s="14"/>
      <c r="S875" s="14"/>
      <c r="T875" s="14"/>
      <c r="U875" s="14"/>
      <c r="V875" s="14"/>
      <c r="W875" s="14"/>
      <c r="X875" s="14"/>
      <c r="Y875" s="14"/>
      <c r="Z875" s="14"/>
    </row>
    <row r="876" spans="13:26">
      <c r="M876" s="14"/>
      <c r="N876" s="14"/>
      <c r="O876" s="14"/>
      <c r="P876" s="14"/>
      <c r="Q876" s="14"/>
      <c r="R876" s="14"/>
      <c r="S876" s="14"/>
      <c r="T876" s="14"/>
      <c r="U876" s="14"/>
      <c r="V876" s="14"/>
      <c r="W876" s="14"/>
      <c r="X876" s="14"/>
      <c r="Y876" s="14"/>
      <c r="Z876" s="14"/>
    </row>
    <row r="877" spans="13:26">
      <c r="M877" s="14"/>
      <c r="N877" s="14"/>
      <c r="O877" s="14"/>
      <c r="P877" s="14"/>
      <c r="Q877" s="14"/>
      <c r="R877" s="14"/>
      <c r="S877" s="14"/>
      <c r="T877" s="14"/>
      <c r="U877" s="14"/>
      <c r="V877" s="14"/>
      <c r="W877" s="14"/>
      <c r="X877" s="14"/>
      <c r="Y877" s="14"/>
      <c r="Z877" s="14"/>
    </row>
    <row r="878" spans="13:26">
      <c r="M878" s="14"/>
      <c r="N878" s="14"/>
      <c r="O878" s="14"/>
      <c r="P878" s="14"/>
      <c r="Q878" s="14"/>
      <c r="R878" s="14"/>
      <c r="S878" s="14"/>
      <c r="T878" s="14"/>
      <c r="U878" s="14"/>
      <c r="V878" s="14"/>
      <c r="W878" s="14"/>
      <c r="X878" s="14"/>
      <c r="Y878" s="14"/>
      <c r="Z878" s="14"/>
    </row>
    <row r="879" spans="13:26">
      <c r="M879" s="14"/>
      <c r="N879" s="14"/>
      <c r="O879" s="14"/>
      <c r="P879" s="14"/>
      <c r="Q879" s="14"/>
      <c r="R879" s="14"/>
      <c r="S879" s="14"/>
      <c r="T879" s="14"/>
      <c r="U879" s="14"/>
      <c r="V879" s="14"/>
      <c r="W879" s="14"/>
      <c r="X879" s="14"/>
      <c r="Y879" s="14"/>
      <c r="Z879" s="14"/>
    </row>
    <row r="880" spans="13:26">
      <c r="M880" s="14"/>
      <c r="N880" s="14"/>
      <c r="O880" s="14"/>
      <c r="P880" s="14"/>
      <c r="Q880" s="14"/>
      <c r="R880" s="14"/>
      <c r="S880" s="14"/>
      <c r="T880" s="14"/>
      <c r="U880" s="14"/>
      <c r="V880" s="14"/>
      <c r="W880" s="14"/>
      <c r="X880" s="14"/>
      <c r="Y880" s="14"/>
      <c r="Z880" s="14"/>
    </row>
    <row r="881" spans="13:26">
      <c r="M881" s="14"/>
      <c r="N881" s="14"/>
      <c r="O881" s="14"/>
      <c r="P881" s="14"/>
      <c r="Q881" s="14"/>
      <c r="R881" s="14"/>
      <c r="S881" s="14"/>
      <c r="T881" s="14"/>
      <c r="U881" s="14"/>
      <c r="V881" s="14"/>
      <c r="W881" s="14"/>
      <c r="X881" s="14"/>
      <c r="Y881" s="14"/>
      <c r="Z881" s="14"/>
    </row>
    <row r="882" spans="13:26">
      <c r="M882" s="14"/>
      <c r="N882" s="14"/>
      <c r="O882" s="14"/>
      <c r="P882" s="14"/>
      <c r="Q882" s="14"/>
      <c r="R882" s="14"/>
      <c r="S882" s="14"/>
      <c r="T882" s="14"/>
      <c r="U882" s="14"/>
      <c r="V882" s="14"/>
      <c r="W882" s="14"/>
      <c r="X882" s="14"/>
      <c r="Y882" s="14"/>
      <c r="Z882" s="14"/>
    </row>
    <row r="883" spans="13:26">
      <c r="M883" s="14"/>
      <c r="N883" s="14"/>
      <c r="O883" s="14"/>
      <c r="P883" s="14"/>
      <c r="Q883" s="14"/>
      <c r="R883" s="14"/>
      <c r="S883" s="14"/>
      <c r="T883" s="14"/>
      <c r="U883" s="14"/>
      <c r="V883" s="14"/>
      <c r="W883" s="14"/>
      <c r="X883" s="14"/>
      <c r="Y883" s="14"/>
      <c r="Z883" s="14"/>
    </row>
    <row r="884" spans="13:26">
      <c r="M884" s="14"/>
      <c r="N884" s="14"/>
      <c r="O884" s="14"/>
      <c r="P884" s="14"/>
      <c r="Q884" s="14"/>
      <c r="R884" s="14"/>
      <c r="S884" s="14"/>
      <c r="T884" s="14"/>
      <c r="U884" s="14"/>
      <c r="V884" s="14"/>
      <c r="W884" s="14"/>
      <c r="X884" s="14"/>
      <c r="Y884" s="14"/>
      <c r="Z884" s="14"/>
    </row>
    <row r="885" spans="13:26">
      <c r="M885" s="14"/>
      <c r="N885" s="14"/>
      <c r="O885" s="14"/>
      <c r="P885" s="14"/>
      <c r="Q885" s="14"/>
      <c r="R885" s="14"/>
      <c r="S885" s="14"/>
      <c r="T885" s="14"/>
      <c r="U885" s="14"/>
      <c r="V885" s="14"/>
      <c r="W885" s="14"/>
      <c r="X885" s="14"/>
      <c r="Y885" s="14"/>
      <c r="Z885" s="14"/>
    </row>
    <row r="886" spans="13:26">
      <c r="M886" s="14"/>
      <c r="N886" s="14"/>
      <c r="O886" s="14"/>
      <c r="P886" s="14"/>
      <c r="Q886" s="14"/>
      <c r="R886" s="14"/>
      <c r="S886" s="14"/>
      <c r="T886" s="14"/>
      <c r="U886" s="14"/>
      <c r="V886" s="14"/>
      <c r="W886" s="14"/>
      <c r="X886" s="14"/>
      <c r="Y886" s="14"/>
      <c r="Z886" s="14"/>
    </row>
    <row r="887" spans="13:26">
      <c r="M887" s="14"/>
      <c r="N887" s="14"/>
      <c r="O887" s="14"/>
      <c r="P887" s="14"/>
      <c r="Q887" s="14"/>
      <c r="R887" s="14"/>
      <c r="S887" s="14"/>
      <c r="T887" s="14"/>
      <c r="U887" s="14"/>
      <c r="V887" s="14"/>
      <c r="W887" s="14"/>
      <c r="X887" s="14"/>
      <c r="Y887" s="14"/>
      <c r="Z887" s="14"/>
    </row>
    <row r="888" spans="13:26">
      <c r="M888" s="14"/>
      <c r="N888" s="14"/>
      <c r="O888" s="14"/>
      <c r="P888" s="14"/>
      <c r="Q888" s="14"/>
      <c r="R888" s="14"/>
      <c r="S888" s="14"/>
      <c r="T888" s="14"/>
      <c r="U888" s="14"/>
      <c r="V888" s="14"/>
      <c r="W888" s="14"/>
      <c r="X888" s="14"/>
      <c r="Y888" s="14"/>
      <c r="Z888" s="14"/>
    </row>
    <row r="889" spans="13:26">
      <c r="M889" s="14"/>
      <c r="N889" s="14"/>
      <c r="O889" s="14"/>
      <c r="P889" s="14"/>
      <c r="Q889" s="14"/>
      <c r="R889" s="14"/>
      <c r="S889" s="14"/>
      <c r="T889" s="14"/>
      <c r="U889" s="14"/>
      <c r="V889" s="14"/>
      <c r="W889" s="14"/>
      <c r="X889" s="14"/>
      <c r="Y889" s="14"/>
      <c r="Z889" s="14"/>
    </row>
    <row r="890" spans="13:26">
      <c r="M890" s="14"/>
      <c r="N890" s="14"/>
      <c r="O890" s="14"/>
      <c r="P890" s="14"/>
      <c r="Q890" s="14"/>
      <c r="R890" s="14"/>
      <c r="S890" s="14"/>
      <c r="T890" s="14"/>
      <c r="U890" s="14"/>
      <c r="V890" s="14"/>
      <c r="W890" s="14"/>
      <c r="X890" s="14"/>
      <c r="Y890" s="14"/>
      <c r="Z890" s="14"/>
    </row>
    <row r="891" spans="13:26">
      <c r="M891" s="14"/>
      <c r="N891" s="14"/>
      <c r="O891" s="14"/>
      <c r="P891" s="14"/>
      <c r="Q891" s="14"/>
      <c r="R891" s="14"/>
      <c r="S891" s="14"/>
      <c r="T891" s="14"/>
      <c r="U891" s="14"/>
      <c r="V891" s="14"/>
      <c r="W891" s="14"/>
      <c r="X891" s="14"/>
      <c r="Y891" s="14"/>
      <c r="Z891" s="14"/>
    </row>
    <row r="892" spans="13:26">
      <c r="M892" s="14"/>
      <c r="N892" s="14"/>
      <c r="O892" s="14"/>
      <c r="P892" s="14"/>
      <c r="Q892" s="14"/>
      <c r="R892" s="14"/>
      <c r="S892" s="14"/>
      <c r="T892" s="14"/>
      <c r="U892" s="14"/>
      <c r="V892" s="14"/>
      <c r="W892" s="14"/>
      <c r="X892" s="14"/>
      <c r="Y892" s="14"/>
      <c r="Z892" s="14"/>
    </row>
    <row r="893" spans="13:26">
      <c r="M893" s="14"/>
      <c r="N893" s="14"/>
      <c r="O893" s="14"/>
      <c r="P893" s="14"/>
      <c r="Q893" s="14"/>
      <c r="R893" s="14"/>
      <c r="S893" s="14"/>
      <c r="T893" s="14"/>
      <c r="U893" s="14"/>
      <c r="V893" s="14"/>
      <c r="W893" s="14"/>
      <c r="X893" s="14"/>
      <c r="Y893" s="14"/>
      <c r="Z893" s="14"/>
    </row>
    <row r="894" spans="13:26">
      <c r="M894" s="14"/>
      <c r="N894" s="14"/>
      <c r="O894" s="14"/>
      <c r="P894" s="14"/>
      <c r="Q894" s="14"/>
      <c r="R894" s="14"/>
      <c r="S894" s="14"/>
      <c r="T894" s="14"/>
      <c r="U894" s="14"/>
      <c r="V894" s="14"/>
      <c r="W894" s="14"/>
      <c r="X894" s="14"/>
      <c r="Y894" s="14"/>
      <c r="Z894" s="14"/>
    </row>
    <row r="895" spans="13:26">
      <c r="M895" s="14"/>
      <c r="N895" s="14"/>
      <c r="O895" s="14"/>
      <c r="P895" s="14"/>
      <c r="Q895" s="14"/>
      <c r="R895" s="14"/>
      <c r="S895" s="14"/>
      <c r="T895" s="14"/>
      <c r="U895" s="14"/>
      <c r="V895" s="14"/>
      <c r="W895" s="14"/>
      <c r="X895" s="14"/>
      <c r="Y895" s="14"/>
      <c r="Z895" s="14"/>
    </row>
    <row r="896" spans="13:26">
      <c r="M896" s="14"/>
      <c r="N896" s="14"/>
      <c r="O896" s="14"/>
      <c r="P896" s="14"/>
      <c r="Q896" s="14"/>
      <c r="R896" s="14"/>
      <c r="S896" s="14"/>
      <c r="T896" s="14"/>
      <c r="U896" s="14"/>
      <c r="V896" s="14"/>
      <c r="W896" s="14"/>
      <c r="X896" s="14"/>
      <c r="Y896" s="14"/>
      <c r="Z896" s="14"/>
    </row>
    <row r="897" spans="13:26">
      <c r="M897" s="14"/>
      <c r="N897" s="14"/>
      <c r="O897" s="14"/>
      <c r="P897" s="14"/>
      <c r="Q897" s="14"/>
      <c r="R897" s="14"/>
      <c r="S897" s="14"/>
      <c r="T897" s="14"/>
      <c r="U897" s="14"/>
      <c r="V897" s="14"/>
      <c r="W897" s="14"/>
      <c r="X897" s="14"/>
      <c r="Y897" s="14"/>
      <c r="Z897" s="14"/>
    </row>
    <row r="898" spans="13:26">
      <c r="M898" s="14"/>
      <c r="N898" s="14"/>
      <c r="O898" s="14"/>
      <c r="P898" s="14"/>
      <c r="Q898" s="14"/>
      <c r="R898" s="14"/>
      <c r="S898" s="14"/>
      <c r="T898" s="14"/>
      <c r="U898" s="14"/>
      <c r="V898" s="14"/>
      <c r="W898" s="14"/>
      <c r="X898" s="14"/>
      <c r="Y898" s="14"/>
      <c r="Z898" s="14"/>
    </row>
    <row r="899" spans="13:26">
      <c r="M899" s="14"/>
      <c r="N899" s="14"/>
      <c r="O899" s="14"/>
      <c r="P899" s="14"/>
      <c r="Q899" s="14"/>
      <c r="R899" s="14"/>
      <c r="S899" s="14"/>
      <c r="T899" s="14"/>
      <c r="U899" s="14"/>
      <c r="V899" s="14"/>
      <c r="W899" s="14"/>
      <c r="X899" s="14"/>
      <c r="Y899" s="14"/>
      <c r="Z899" s="14"/>
    </row>
    <row r="900" spans="13:26">
      <c r="M900" s="14"/>
      <c r="N900" s="14"/>
      <c r="O900" s="14"/>
      <c r="P900" s="14"/>
      <c r="Q900" s="14"/>
      <c r="R900" s="14"/>
      <c r="S900" s="14"/>
      <c r="T900" s="14"/>
      <c r="U900" s="14"/>
      <c r="V900" s="14"/>
      <c r="W900" s="14"/>
      <c r="X900" s="14"/>
      <c r="Y900" s="14"/>
      <c r="Z900" s="14"/>
    </row>
    <row r="901" spans="13:26">
      <c r="M901" s="14"/>
      <c r="N901" s="14"/>
      <c r="O901" s="14"/>
      <c r="P901" s="14"/>
      <c r="Q901" s="14"/>
      <c r="R901" s="14"/>
      <c r="S901" s="14"/>
      <c r="T901" s="14"/>
      <c r="U901" s="14"/>
      <c r="V901" s="14"/>
      <c r="W901" s="14"/>
      <c r="X901" s="14"/>
      <c r="Y901" s="14"/>
      <c r="Z901" s="14"/>
    </row>
    <row r="902" spans="13:26">
      <c r="M902" s="14"/>
      <c r="N902" s="14"/>
      <c r="O902" s="14"/>
      <c r="P902" s="14"/>
      <c r="Q902" s="14"/>
      <c r="R902" s="14"/>
      <c r="S902" s="14"/>
      <c r="T902" s="14"/>
      <c r="U902" s="14"/>
      <c r="V902" s="14"/>
      <c r="W902" s="14"/>
      <c r="X902" s="14"/>
      <c r="Y902" s="14"/>
      <c r="Z902" s="14"/>
    </row>
    <row r="903" spans="13:26">
      <c r="M903" s="14"/>
      <c r="N903" s="14"/>
      <c r="O903" s="14"/>
      <c r="P903" s="14"/>
      <c r="Q903" s="14"/>
      <c r="R903" s="14"/>
      <c r="S903" s="14"/>
      <c r="T903" s="14"/>
      <c r="U903" s="14"/>
      <c r="V903" s="14"/>
      <c r="W903" s="14"/>
      <c r="X903" s="14"/>
      <c r="Y903" s="14"/>
      <c r="Z903" s="14"/>
    </row>
    <row r="904" spans="13:26">
      <c r="V904" s="14"/>
      <c r="W904" s="14"/>
      <c r="X904" s="14"/>
      <c r="Y904" s="14"/>
      <c r="Z904" s="14"/>
    </row>
    <row r="905" spans="13:26">
      <c r="V905" s="14"/>
      <c r="W905" s="14"/>
      <c r="X905" s="14"/>
      <c r="Y905" s="14"/>
      <c r="Z905" s="14"/>
    </row>
    <row r="906" spans="13:26">
      <c r="V906" s="14"/>
      <c r="W906" s="14"/>
      <c r="X906" s="14"/>
      <c r="Y906" s="14"/>
      <c r="Z906" s="14"/>
    </row>
    <row r="907" spans="13:26">
      <c r="V907" s="14"/>
      <c r="W907" s="14"/>
      <c r="X907" s="14"/>
      <c r="Y907" s="14"/>
      <c r="Z907" s="14"/>
    </row>
    <row r="908" spans="13:26">
      <c r="V908" s="14"/>
      <c r="W908" s="14"/>
      <c r="X908" s="14"/>
      <c r="Y908" s="14"/>
      <c r="Z908" s="14"/>
    </row>
    <row r="909" spans="13:26">
      <c r="V909" s="14"/>
      <c r="W909" s="14"/>
      <c r="X909" s="14"/>
      <c r="Y909" s="14"/>
      <c r="Z909" s="14"/>
    </row>
  </sheetData>
  <pageMargins left="0.75" right="0.75" top="1" bottom="1" header="0.5" footer="0.5"/>
  <pageSetup orientation="portrait"/>
  <headerFooter alignWithMargins="0"/>
  <legacyDrawing r:id="rId1"/>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4"/>
  <dimension ref="B2:W69"/>
  <sheetViews>
    <sheetView topLeftCell="A17" workbookViewId="0">
      <selection activeCell="B7" sqref="B7:C60"/>
    </sheetView>
  </sheetViews>
  <sheetFormatPr defaultRowHeight="15"/>
  <cols>
    <col min="2" max="2" width="15.7109375" customWidth="1"/>
    <col min="16" max="16" width="14.140625" bestFit="1" customWidth="1"/>
    <col min="17" max="17" width="14.42578125" bestFit="1" customWidth="1"/>
    <col min="18" max="18" width="28.42578125" bestFit="1" customWidth="1"/>
  </cols>
  <sheetData>
    <row r="2" spans="2:23" ht="23.25">
      <c r="B2" s="2" t="str">
        <f ca="1">IND_SavTechs_PD!B2</f>
        <v>Private service Industry Saving Potential Technologies from COWI Study</v>
      </c>
    </row>
    <row r="4" spans="2:23">
      <c r="B4" s="1"/>
      <c r="C4" s="4" t="s">
        <v>0</v>
      </c>
      <c r="D4" s="1"/>
      <c r="E4" s="1"/>
      <c r="F4" s="1"/>
      <c r="G4" s="1"/>
      <c r="H4" s="1"/>
      <c r="I4" s="1"/>
      <c r="J4" s="1"/>
      <c r="P4" s="5" t="s">
        <v>1</v>
      </c>
      <c r="Q4" s="5"/>
      <c r="R4" s="6"/>
      <c r="S4" s="6"/>
      <c r="T4" s="6"/>
      <c r="U4" s="6"/>
      <c r="V4" s="6"/>
      <c r="W4" s="6"/>
    </row>
    <row r="5" spans="2:23">
      <c r="B5" s="8" t="s">
        <v>3</v>
      </c>
      <c r="C5" s="8" t="s">
        <v>4</v>
      </c>
      <c r="D5" s="9" t="s">
        <v>5</v>
      </c>
      <c r="E5" s="9" t="s">
        <v>6</v>
      </c>
      <c r="F5" s="9" t="s">
        <v>7</v>
      </c>
      <c r="G5" s="9" t="s">
        <v>8</v>
      </c>
      <c r="H5" s="9" t="s">
        <v>9</v>
      </c>
      <c r="I5" s="9" t="s">
        <v>10</v>
      </c>
      <c r="J5" s="9" t="s">
        <v>11</v>
      </c>
      <c r="P5" s="10" t="s">
        <v>12</v>
      </c>
      <c r="Q5" s="10" t="s">
        <v>3</v>
      </c>
      <c r="R5" s="10" t="s">
        <v>13</v>
      </c>
      <c r="S5" s="10" t="s">
        <v>14</v>
      </c>
      <c r="T5" s="10" t="s">
        <v>15</v>
      </c>
      <c r="U5" s="10" t="s">
        <v>16</v>
      </c>
      <c r="V5" s="10" t="s">
        <v>17</v>
      </c>
      <c r="W5" s="10" t="s">
        <v>18</v>
      </c>
    </row>
    <row r="6" spans="2:23" ht="52.5" thickBot="1">
      <c r="B6" s="11" t="s">
        <v>20</v>
      </c>
      <c r="C6" s="11"/>
      <c r="D6" s="11"/>
      <c r="E6" s="11"/>
      <c r="F6" s="11" t="s">
        <v>21</v>
      </c>
      <c r="G6" s="11" t="s">
        <v>22</v>
      </c>
      <c r="H6" s="11" t="s">
        <v>21</v>
      </c>
      <c r="I6" s="11"/>
      <c r="J6" s="11"/>
      <c r="L6" t="s">
        <v>165</v>
      </c>
      <c r="P6" s="12" t="s">
        <v>23</v>
      </c>
      <c r="Q6" s="13" t="s">
        <v>24</v>
      </c>
      <c r="R6" s="13" t="s">
        <v>25</v>
      </c>
      <c r="S6" s="13" t="s">
        <v>26</v>
      </c>
      <c r="T6" s="13" t="s">
        <v>27</v>
      </c>
      <c r="U6" s="13" t="s">
        <v>28</v>
      </c>
      <c r="V6" s="13" t="s">
        <v>29</v>
      </c>
      <c r="W6" s="13" t="s">
        <v>30</v>
      </c>
    </row>
    <row r="7" spans="2:23">
      <c r="B7" t="str">
        <f ca="1">"IND"&amp;MID(C7,2,2)&amp;"EFF"&amp;RIGHT(C7,2)&amp;"-"&amp;8-L7</f>
        <v>INDPDEFFMT-0</v>
      </c>
      <c r="C7" t="str">
        <f ca="1">IND_SavTechs_PD!$C$8</f>
        <v>IPDMT</v>
      </c>
      <c r="D7">
        <f>IND_SavTechs_PD!D8</f>
        <v>2016</v>
      </c>
      <c r="E7">
        <f ca="1">AVERAGEIFS(IND_SavTechs_PD!$E$8:$E$607,IND_SavTechs_PD!$C$8:$C$607,IND_PD!C7, IND_SavTechs_PD!$K$8:$K$607,IND_PD!L7)</f>
        <v>4.3796875000000002</v>
      </c>
      <c r="F7" s="79">
        <f ca="1">AVERAGEIFS(IND_SavTechs_PD!$F$8:$F$607,IND_SavTechs_PD!$C$8:$C$607,IND_PD!C7, IND_SavTechs_PD!$K$8:$K$607,IND_PD!L7)</f>
        <v>202.05052920475242</v>
      </c>
      <c r="I7" s="63">
        <f>IND_SavTechs_PD!I8</f>
        <v>1</v>
      </c>
      <c r="J7" s="63">
        <f>IND_SavTechs_PD!J8</f>
        <v>1</v>
      </c>
      <c r="L7">
        <v>8</v>
      </c>
      <c r="M7" t="s">
        <v>166</v>
      </c>
      <c r="P7" s="19" t="s">
        <v>31</v>
      </c>
      <c r="Q7" t="str">
        <f ca="1">B7</f>
        <v>INDPDEFFMT-0</v>
      </c>
      <c r="R7" t="str">
        <f ca="1">LEFT($B$2,28)&amp;RIGHT(C7,2)</f>
        <v>Private service Industry SavMT</v>
      </c>
      <c r="S7" s="21" t="s">
        <v>32</v>
      </c>
      <c r="T7" s="21" t="s">
        <v>33</v>
      </c>
      <c r="U7" s="21"/>
      <c r="V7" s="21"/>
      <c r="W7" s="20" t="s">
        <v>34</v>
      </c>
    </row>
    <row r="8" spans="2:23">
      <c r="B8" t="str">
        <f t="shared" ref="B8:B15" ca="1" si="0">"IND"&amp;MID(C8,2,2)&amp;"EFF"&amp;RIGHT(C8,2)&amp;"-"&amp;8-L8</f>
        <v>INDPDEFFMT-1</v>
      </c>
      <c r="C8" t="str">
        <f ca="1">IND_SavTechs_PD!$C$8</f>
        <v>IPDMT</v>
      </c>
      <c r="D8">
        <f>IND_SavTechs_PD!D9</f>
        <v>2016</v>
      </c>
      <c r="E8">
        <f ca="1">AVERAGEIFS(IND_SavTechs_PD!$E$8:$E$607,IND_SavTechs_PD!$C$8:$C$607,IND_PD!C8, IND_SavTechs_PD!$K$8:$K$607,IND_PD!L8)</f>
        <v>5.8</v>
      </c>
      <c r="F8" s="79">
        <f ca="1">AVERAGEIFS(IND_SavTechs_PD!$F$8:$F$607,IND_SavTechs_PD!$C$8:$C$607,IND_PD!C8, IND_SavTechs_PD!$K$8:$K$607,IND_PD!L8)</f>
        <v>553.65152419511912</v>
      </c>
      <c r="I8" s="63">
        <f>IND_SavTechs_PD!I9</f>
        <v>1</v>
      </c>
      <c r="J8" s="63">
        <f>IND_SavTechs_PD!J9</f>
        <v>1</v>
      </c>
      <c r="L8">
        <v>7</v>
      </c>
      <c r="M8" t="s">
        <v>167</v>
      </c>
      <c r="Q8" t="str">
        <f t="shared" ref="Q8:Q60" ca="1" si="1">B8</f>
        <v>INDPDEFFMT-1</v>
      </c>
      <c r="R8" t="str">
        <f t="shared" ref="R8:R60" ca="1" si="2">LEFT($B$2,28)&amp;RIGHT(C8,2)</f>
        <v>Private service Industry SavMT</v>
      </c>
      <c r="S8" t="s">
        <v>32</v>
      </c>
      <c r="T8" t="s">
        <v>33</v>
      </c>
      <c r="W8" t="s">
        <v>34</v>
      </c>
    </row>
    <row r="9" spans="2:23">
      <c r="B9" t="str">
        <f t="shared" ca="1" si="0"/>
        <v>INDPDEFFMT-2</v>
      </c>
      <c r="C9" t="str">
        <f ca="1">IND_SavTechs_PD!$C$8</f>
        <v>IPDMT</v>
      </c>
      <c r="D9">
        <f>IND_SavTechs_PD!D10</f>
        <v>2016</v>
      </c>
      <c r="E9">
        <f ca="1">AVERAGEIFS(IND_SavTechs_PD!$E$8:$E$607,IND_SavTechs_PD!$C$8:$C$607,IND_PD!C9, IND_SavTechs_PD!$K$8:$K$607,IND_PD!L9)</f>
        <v>6.04</v>
      </c>
      <c r="F9" s="79">
        <f ca="1">AVERAGEIFS(IND_SavTechs_PD!$F$8:$F$607,IND_SavTechs_PD!$C$8:$C$607,IND_PD!C9, IND_SavTechs_PD!$K$8:$K$607,IND_PD!L9)</f>
        <v>650.7976106292806</v>
      </c>
      <c r="I9" s="63">
        <f>IND_SavTechs_PD!I10</f>
        <v>1</v>
      </c>
      <c r="J9" s="63">
        <f>IND_SavTechs_PD!J10</f>
        <v>1</v>
      </c>
      <c r="L9">
        <v>6</v>
      </c>
      <c r="M9" t="s">
        <v>168</v>
      </c>
      <c r="Q9" t="str">
        <f t="shared" ca="1" si="1"/>
        <v>INDPDEFFMT-2</v>
      </c>
      <c r="R9" t="str">
        <f t="shared" ca="1" si="2"/>
        <v>Private service Industry SavMT</v>
      </c>
      <c r="S9" t="s">
        <v>32</v>
      </c>
      <c r="T9" t="s">
        <v>33</v>
      </c>
      <c r="W9" t="s">
        <v>34</v>
      </c>
    </row>
    <row r="10" spans="2:23">
      <c r="B10" t="str">
        <f t="shared" ca="1" si="0"/>
        <v>INDPDEFFMT-3</v>
      </c>
      <c r="C10" t="str">
        <f ca="1">IND_SavTechs_PD!$C$8</f>
        <v>IPDMT</v>
      </c>
      <c r="D10">
        <f>IND_SavTechs_PD!D11</f>
        <v>2016</v>
      </c>
      <c r="E10">
        <f ca="1">AVERAGEIFS(IND_SavTechs_PD!$E$8:$E$607,IND_SavTechs_PD!$C$8:$C$607,IND_PD!C10, IND_SavTechs_PD!$K$8:$K$607,IND_PD!L10)</f>
        <v>6.1249999999999982</v>
      </c>
      <c r="F10" s="79">
        <f ca="1">AVERAGEIFS(IND_SavTechs_PD!$F$8:$F$607,IND_SavTechs_PD!$C$8:$C$607,IND_PD!C10, IND_SavTechs_PD!$K$8:$K$607,IND_PD!L10)</f>
        <v>750.65779601657812</v>
      </c>
      <c r="I10" s="63">
        <f>IND_SavTechs_PD!I11</f>
        <v>1</v>
      </c>
      <c r="J10" s="63">
        <f>IND_SavTechs_PD!J11</f>
        <v>1</v>
      </c>
      <c r="L10">
        <v>5</v>
      </c>
      <c r="M10" t="s">
        <v>169</v>
      </c>
      <c r="Q10" t="str">
        <f t="shared" ca="1" si="1"/>
        <v>INDPDEFFMT-3</v>
      </c>
      <c r="R10" t="str">
        <f t="shared" ca="1" si="2"/>
        <v>Private service Industry SavMT</v>
      </c>
      <c r="S10" t="s">
        <v>32</v>
      </c>
      <c r="T10" t="s">
        <v>33</v>
      </c>
      <c r="W10" t="s">
        <v>34</v>
      </c>
    </row>
    <row r="11" spans="2:23">
      <c r="B11" t="str">
        <f t="shared" ca="1" si="0"/>
        <v>INDPDEFFMT-4</v>
      </c>
      <c r="C11" t="str">
        <f ca="1">IND_SavTechs_PD!$C$8</f>
        <v>IPDMT</v>
      </c>
      <c r="D11">
        <f>IND_SavTechs_PD!D12</f>
        <v>2016</v>
      </c>
      <c r="E11">
        <f ca="1">AVERAGEIFS(IND_SavTechs_PD!$E$8:$E$607,IND_SavTechs_PD!$C$8:$C$607,IND_PD!C11, IND_SavTechs_PD!$K$8:$K$607,IND_PD!L11)</f>
        <v>6.21</v>
      </c>
      <c r="F11" s="79">
        <f ca="1">AVERAGEIFS(IND_SavTechs_PD!$F$8:$F$607,IND_SavTechs_PD!$C$8:$C$607,IND_PD!C11, IND_SavTechs_PD!$K$8:$K$607,IND_PD!L11)</f>
        <v>850.51798140387575</v>
      </c>
      <c r="I11" s="63">
        <f>IND_SavTechs_PD!I12</f>
        <v>1</v>
      </c>
      <c r="J11" s="63">
        <f>IND_SavTechs_PD!J12</f>
        <v>1</v>
      </c>
      <c r="L11">
        <v>4</v>
      </c>
      <c r="M11" t="s">
        <v>170</v>
      </c>
      <c r="Q11" t="str">
        <f t="shared" ca="1" si="1"/>
        <v>INDPDEFFMT-4</v>
      </c>
      <c r="R11" t="str">
        <f t="shared" ca="1" si="2"/>
        <v>Private service Industry SavMT</v>
      </c>
      <c r="S11" t="s">
        <v>32</v>
      </c>
      <c r="T11" t="s">
        <v>33</v>
      </c>
      <c r="W11" t="s">
        <v>34</v>
      </c>
    </row>
    <row r="12" spans="2:23">
      <c r="B12" t="str">
        <f t="shared" ca="1" si="0"/>
        <v>INDPDEFFMT-5</v>
      </c>
      <c r="C12" t="str">
        <f ca="1">IND_SavTechs_PD!$C$8</f>
        <v>IPDMT</v>
      </c>
      <c r="D12">
        <f>IND_SavTechs_PD!D13</f>
        <v>2016</v>
      </c>
      <c r="E12">
        <f ca="1">AVERAGEIFS(IND_SavTechs_PD!$E$8:$E$607,IND_SavTechs_PD!$C$8:$C$607,IND_PD!C12, IND_SavTechs_PD!$K$8:$K$607,IND_PD!L12)</f>
        <v>6.2949999999999999</v>
      </c>
      <c r="F12" s="79">
        <f ca="1">AVERAGEIFS(IND_SavTechs_PD!$F$8:$F$607,IND_SavTechs_PD!$C$8:$C$607,IND_PD!C12, IND_SavTechs_PD!$K$8:$K$607,IND_PD!L12)</f>
        <v>950.37816679117304</v>
      </c>
      <c r="I12" s="63">
        <f>IND_SavTechs_PD!I13</f>
        <v>1</v>
      </c>
      <c r="J12" s="63">
        <f>IND_SavTechs_PD!J13</f>
        <v>1</v>
      </c>
      <c r="L12">
        <v>3</v>
      </c>
      <c r="M12" t="s">
        <v>171</v>
      </c>
      <c r="Q12" t="str">
        <f t="shared" ca="1" si="1"/>
        <v>INDPDEFFMT-5</v>
      </c>
      <c r="R12" t="str">
        <f t="shared" ca="1" si="2"/>
        <v>Private service Industry SavMT</v>
      </c>
      <c r="S12" t="s">
        <v>32</v>
      </c>
      <c r="T12" t="s">
        <v>33</v>
      </c>
      <c r="W12" t="s">
        <v>34</v>
      </c>
    </row>
    <row r="13" spans="2:23">
      <c r="B13" t="str">
        <f t="shared" ca="1" si="0"/>
        <v>INDPDEFFMT-6</v>
      </c>
      <c r="C13" t="str">
        <f ca="1">IND_SavTechs_PD!$C$8</f>
        <v>IPDMT</v>
      </c>
      <c r="D13">
        <f>IND_SavTechs_PD!D14</f>
        <v>2016</v>
      </c>
      <c r="E13">
        <f ca="1">AVERAGEIFS(IND_SavTechs_PD!$E$8:$E$607,IND_SavTechs_PD!$C$8:$C$607,IND_PD!C13, IND_SavTechs_PD!$K$8:$K$607,IND_PD!L13)</f>
        <v>6.38</v>
      </c>
      <c r="F13" s="79">
        <f ca="1">AVERAGEIFS(IND_SavTechs_PD!$F$8:$F$607,IND_SavTechs_PD!$C$8:$C$607,IND_PD!C13, IND_SavTechs_PD!$K$8:$K$607,IND_PD!L13)</f>
        <v>1050.2383521784704</v>
      </c>
      <c r="I13" s="63">
        <f>IND_SavTechs_PD!I14</f>
        <v>1</v>
      </c>
      <c r="J13" s="63">
        <f>IND_SavTechs_PD!J14</f>
        <v>1</v>
      </c>
      <c r="L13">
        <v>2</v>
      </c>
      <c r="M13" t="s">
        <v>172</v>
      </c>
      <c r="Q13" t="str">
        <f t="shared" ca="1" si="1"/>
        <v>INDPDEFFMT-6</v>
      </c>
      <c r="R13" t="str">
        <f t="shared" ca="1" si="2"/>
        <v>Private service Industry SavMT</v>
      </c>
      <c r="S13" t="s">
        <v>32</v>
      </c>
      <c r="T13" t="s">
        <v>33</v>
      </c>
      <c r="W13" t="s">
        <v>34</v>
      </c>
    </row>
    <row r="14" spans="2:23">
      <c r="B14" t="str">
        <f t="shared" ca="1" si="0"/>
        <v>INDPDEFFMT-7</v>
      </c>
      <c r="C14" t="str">
        <f ca="1">IND_SavTechs_PD!$C$8</f>
        <v>IPDMT</v>
      </c>
      <c r="D14">
        <f>IND_SavTechs_PD!D15</f>
        <v>2016</v>
      </c>
      <c r="E14">
        <f ca="1">AVERAGEIFS(IND_SavTechs_PD!$E$8:$E$607,IND_SavTechs_PD!$C$8:$C$607,IND_PD!C14, IND_SavTechs_PD!$K$8:$K$607,IND_PD!L14)</f>
        <v>6.4650000000000007</v>
      </c>
      <c r="F14" s="79">
        <f ca="1">AVERAGEIFS(IND_SavTechs_PD!$F$8:$F$607,IND_SavTechs_PD!$C$8:$C$607,IND_PD!C14, IND_SavTechs_PD!$K$8:$K$607,IND_PD!L14)</f>
        <v>1150.0985375657681</v>
      </c>
      <c r="I14" s="63">
        <f>IND_SavTechs_PD!I15</f>
        <v>1</v>
      </c>
      <c r="J14" s="63">
        <f>IND_SavTechs_PD!J15</f>
        <v>1</v>
      </c>
      <c r="L14">
        <v>1</v>
      </c>
      <c r="M14" t="s">
        <v>173</v>
      </c>
      <c r="Q14" t="str">
        <f t="shared" ca="1" si="1"/>
        <v>INDPDEFFMT-7</v>
      </c>
      <c r="R14" t="str">
        <f t="shared" ca="1" si="2"/>
        <v>Private service Industry SavMT</v>
      </c>
      <c r="S14" t="s">
        <v>32</v>
      </c>
      <c r="T14" t="s">
        <v>33</v>
      </c>
      <c r="W14" t="s">
        <v>34</v>
      </c>
    </row>
    <row r="15" spans="2:23">
      <c r="B15" t="str">
        <f t="shared" ca="1" si="0"/>
        <v>INDPDEFFMT-8</v>
      </c>
      <c r="C15" t="str">
        <f ca="1">IND_SavTechs_PD!$C$8</f>
        <v>IPDMT</v>
      </c>
      <c r="D15">
        <f>IND_SavTechs_PD!D16</f>
        <v>2016</v>
      </c>
      <c r="E15">
        <f ca="1">AVERAGEIFS(IND_SavTechs_PD!$E$8:$E$607,IND_SavTechs_PD!$C$8:$C$607,IND_PD!C15, IND_SavTechs_PD!$K$8:$K$607,IND_PD!L15)</f>
        <v>6.5550000000000015</v>
      </c>
      <c r="F15" s="79">
        <f ca="1">AVERAGEIFS(IND_SavTechs_PD!$F$8:$F$607,IND_SavTechs_PD!$C$8:$C$607,IND_PD!C15, IND_SavTechs_PD!$K$8:$K$607,IND_PD!L15)</f>
        <v>1255.8328515052594</v>
      </c>
      <c r="I15" s="63">
        <f>IND_SavTechs_PD!I16</f>
        <v>1</v>
      </c>
      <c r="J15" s="63">
        <f>IND_SavTechs_PD!J16</f>
        <v>1</v>
      </c>
      <c r="L15">
        <v>0</v>
      </c>
      <c r="M15" t="s">
        <v>174</v>
      </c>
      <c r="Q15" t="str">
        <f t="shared" ca="1" si="1"/>
        <v>INDPDEFFMT-8</v>
      </c>
      <c r="R15" t="str">
        <f t="shared" ca="1" si="2"/>
        <v>Private service Industry SavMT</v>
      </c>
      <c r="S15" t="s">
        <v>32</v>
      </c>
      <c r="T15" t="s">
        <v>33</v>
      </c>
      <c r="W15" t="s">
        <v>34</v>
      </c>
    </row>
    <row r="16" spans="2:23">
      <c r="B16" t="str">
        <f ca="1">"IND"&amp;MID(C16,2,2)&amp;"EFF"&amp;RIGHT(C16,2)&amp;"-"&amp;8-L16</f>
        <v>INDPDEFFHT-0</v>
      </c>
      <c r="C16" t="str">
        <f ca="1">IND_SavTechs_PD!$C$9</f>
        <v>IPDHT</v>
      </c>
      <c r="D16">
        <f>IND_SavTechs_PD!D17</f>
        <v>2016</v>
      </c>
      <c r="E16">
        <f ca="1">AVERAGEIFS(IND_SavTechs_PD!$E$8:$E$607,IND_SavTechs_PD!$C$8:$C$607,IND_PD!C16, IND_SavTechs_PD!$K$8:$K$607,IND_PD!L16)</f>
        <v>3.8104186046511623</v>
      </c>
      <c r="F16" s="79">
        <f ca="1">AVERAGEIFS(IND_SavTechs_PD!$F$8:$F$607,IND_SavTechs_PD!$C$8:$C$607,IND_PD!C16, IND_SavTechs_PD!$K$8:$K$607,IND_PD!L16)</f>
        <v>251.84141473746934</v>
      </c>
      <c r="I16" s="63">
        <f>IND_SavTechs_PD!I17</f>
        <v>1</v>
      </c>
      <c r="J16" s="63">
        <f>IND_SavTechs_PD!J17</f>
        <v>1</v>
      </c>
      <c r="L16">
        <v>8</v>
      </c>
      <c r="M16" t="s">
        <v>166</v>
      </c>
      <c r="Q16" t="str">
        <f t="shared" ca="1" si="1"/>
        <v>INDPDEFFHT-0</v>
      </c>
      <c r="R16" t="str">
        <f t="shared" ca="1" si="2"/>
        <v>Private service Industry SavHT</v>
      </c>
      <c r="S16" t="s">
        <v>32</v>
      </c>
      <c r="T16" t="s">
        <v>33</v>
      </c>
      <c r="W16" t="s">
        <v>34</v>
      </c>
    </row>
    <row r="17" spans="2:23">
      <c r="B17" t="str">
        <f t="shared" ref="B17:B24" ca="1" si="3">"IND"&amp;MID(C17,2,2)&amp;"EFF"&amp;RIGHT(C17,2)&amp;"-"&amp;8-L17</f>
        <v>INDPDEFFHT-1</v>
      </c>
      <c r="C17" t="str">
        <f ca="1">IND_SavTechs_PD!$C$9</f>
        <v>IPDHT</v>
      </c>
      <c r="D17">
        <f>IND_SavTechs_PD!D18</f>
        <v>2016</v>
      </c>
      <c r="E17">
        <f ca="1">AVERAGEIFS(IND_SavTechs_PD!$E$8:$E$607,IND_SavTechs_PD!$C$8:$C$607,IND_PD!C17, IND_SavTechs_PD!$K$8:$K$607,IND_PD!L17)</f>
        <v>4.8919999999999995</v>
      </c>
      <c r="F17" s="79">
        <f ca="1">AVERAGEIFS(IND_SavTechs_PD!$F$8:$F$607,IND_SavTechs_PD!$C$8:$C$607,IND_PD!C17, IND_SavTechs_PD!$K$8:$K$607,IND_PD!L17)</f>
        <v>549.23684684642774</v>
      </c>
      <c r="I17" s="63">
        <f>IND_SavTechs_PD!I18</f>
        <v>1</v>
      </c>
      <c r="J17" s="63">
        <f>IND_SavTechs_PD!J18</f>
        <v>1</v>
      </c>
      <c r="L17">
        <v>7</v>
      </c>
      <c r="M17" t="s">
        <v>167</v>
      </c>
      <c r="Q17" t="str">
        <f t="shared" ca="1" si="1"/>
        <v>INDPDEFFHT-1</v>
      </c>
      <c r="R17" t="str">
        <f t="shared" ca="1" si="2"/>
        <v>Private service Industry SavHT</v>
      </c>
      <c r="S17" t="s">
        <v>32</v>
      </c>
      <c r="T17" t="s">
        <v>33</v>
      </c>
      <c r="W17" t="s">
        <v>34</v>
      </c>
    </row>
    <row r="18" spans="2:23">
      <c r="B18" t="str">
        <f t="shared" ca="1" si="3"/>
        <v>INDPDEFFHT-2</v>
      </c>
      <c r="C18" t="str">
        <f ca="1">IND_SavTechs_PD!$C$9</f>
        <v>IPDHT</v>
      </c>
      <c r="D18">
        <f>IND_SavTechs_PD!D19</f>
        <v>2016</v>
      </c>
      <c r="E18">
        <f ca="1">AVERAGEIFS(IND_SavTechs_PD!$E$8:$E$607,IND_SavTechs_PD!$C$8:$C$607,IND_PD!C18, IND_SavTechs_PD!$K$8:$K$607,IND_PD!L18)</f>
        <v>5.0200000000000005</v>
      </c>
      <c r="F18" s="79">
        <f ca="1">AVERAGEIFS(IND_SavTechs_PD!$F$8:$F$607,IND_SavTechs_PD!$C$8:$C$607,IND_PD!C18, IND_SavTechs_PD!$K$8:$K$607,IND_PD!L18)</f>
        <v>651.38662317672299</v>
      </c>
      <c r="I18" s="63">
        <f>IND_SavTechs_PD!I19</f>
        <v>1</v>
      </c>
      <c r="J18" s="63">
        <f>IND_SavTechs_PD!J19</f>
        <v>1</v>
      </c>
      <c r="L18">
        <v>6</v>
      </c>
      <c r="M18" t="s">
        <v>168</v>
      </c>
      <c r="Q18" t="str">
        <f t="shared" ca="1" si="1"/>
        <v>INDPDEFFHT-2</v>
      </c>
      <c r="R18" t="str">
        <f t="shared" ca="1" si="2"/>
        <v>Private service Industry SavHT</v>
      </c>
      <c r="S18" t="s">
        <v>32</v>
      </c>
      <c r="T18" t="s">
        <v>33</v>
      </c>
      <c r="W18" t="s">
        <v>34</v>
      </c>
    </row>
    <row r="19" spans="2:23">
      <c r="B19" t="str">
        <f t="shared" ca="1" si="3"/>
        <v>INDPDEFFHT-3</v>
      </c>
      <c r="C19" t="str">
        <f ca="1">IND_SavTechs_PD!$C$9</f>
        <v>IPDHT</v>
      </c>
      <c r="D19">
        <f>IND_SavTechs_PD!D20</f>
        <v>2016</v>
      </c>
      <c r="E19">
        <f ca="1">AVERAGEIFS(IND_SavTechs_PD!$E$8:$E$607,IND_SavTechs_PD!$C$8:$C$607,IND_PD!C19, IND_SavTechs_PD!$K$8:$K$607,IND_PD!L19)</f>
        <v>5.144000000000001</v>
      </c>
      <c r="F19" s="79">
        <f ca="1">AVERAGEIFS(IND_SavTechs_PD!$F$8:$F$607,IND_SavTechs_PD!$C$8:$C$607,IND_PD!C19, IND_SavTechs_PD!$K$8:$K$607,IND_PD!L19)</f>
        <v>750.34421899669621</v>
      </c>
      <c r="I19" s="63">
        <f>IND_SavTechs_PD!I20</f>
        <v>1</v>
      </c>
      <c r="J19" s="63">
        <f>IND_SavTechs_PD!J20</f>
        <v>1</v>
      </c>
      <c r="L19">
        <v>5</v>
      </c>
      <c r="M19" t="s">
        <v>169</v>
      </c>
      <c r="Q19" t="str">
        <f t="shared" ca="1" si="1"/>
        <v>INDPDEFFHT-3</v>
      </c>
      <c r="R19" t="str">
        <f t="shared" ca="1" si="2"/>
        <v>Private service Industry SavHT</v>
      </c>
      <c r="S19" t="s">
        <v>32</v>
      </c>
      <c r="T19" t="s">
        <v>33</v>
      </c>
      <c r="W19" t="s">
        <v>34</v>
      </c>
    </row>
    <row r="20" spans="2:23">
      <c r="B20" t="str">
        <f t="shared" ca="1" si="3"/>
        <v>INDPDEFFHT-4</v>
      </c>
      <c r="C20" t="str">
        <f ca="1">IND_SavTechs_PD!$C$9</f>
        <v>IPDHT</v>
      </c>
      <c r="D20">
        <f>IND_SavTechs_PD!D21</f>
        <v>2016</v>
      </c>
      <c r="E20">
        <f ca="1">AVERAGEIFS(IND_SavTechs_PD!$E$8:$E$607,IND_SavTechs_PD!$C$8:$C$607,IND_PD!C20, IND_SavTechs_PD!$K$8:$K$607,IND_PD!L20)</f>
        <v>5.2439999999999998</v>
      </c>
      <c r="F20" s="79">
        <f ca="1">AVERAGEIFS(IND_SavTechs_PD!$F$8:$F$607,IND_SavTechs_PD!$C$8:$C$607,IND_PD!C20, IND_SavTechs_PD!$K$8:$K$607,IND_PD!L20)</f>
        <v>830.14873175473929</v>
      </c>
      <c r="I20" s="63">
        <f>IND_SavTechs_PD!I21</f>
        <v>1</v>
      </c>
      <c r="J20" s="63">
        <f>IND_SavTechs_PD!J21</f>
        <v>1</v>
      </c>
      <c r="L20">
        <v>4</v>
      </c>
      <c r="M20" t="s">
        <v>170</v>
      </c>
      <c r="Q20" t="str">
        <f t="shared" ca="1" si="1"/>
        <v>INDPDEFFHT-4</v>
      </c>
      <c r="R20" t="str">
        <f t="shared" ca="1" si="2"/>
        <v>Private service Industry SavHT</v>
      </c>
      <c r="S20" t="s">
        <v>32</v>
      </c>
      <c r="T20" t="s">
        <v>33</v>
      </c>
      <c r="W20" t="s">
        <v>34</v>
      </c>
    </row>
    <row r="21" spans="2:23">
      <c r="B21" t="str">
        <f t="shared" ca="1" si="3"/>
        <v>INDPDEFFHT-5</v>
      </c>
      <c r="C21" t="str">
        <f ca="1">IND_SavTechs_PD!$C$9</f>
        <v>IPDHT</v>
      </c>
      <c r="D21">
        <f>IND_SavTechs_PD!D22</f>
        <v>2016</v>
      </c>
      <c r="E21" s="141">
        <v>1</v>
      </c>
      <c r="F21" s="142">
        <v>5000</v>
      </c>
      <c r="I21" s="63">
        <f>IND_SavTechs_PD!I22</f>
        <v>1</v>
      </c>
      <c r="J21" s="63">
        <f>IND_SavTechs_PD!J22</f>
        <v>1</v>
      </c>
      <c r="L21">
        <v>3</v>
      </c>
      <c r="M21" t="s">
        <v>171</v>
      </c>
      <c r="Q21" t="str">
        <f t="shared" ca="1" si="1"/>
        <v>INDPDEFFHT-5</v>
      </c>
      <c r="R21" t="str">
        <f t="shared" ca="1" si="2"/>
        <v>Private service Industry SavHT</v>
      </c>
      <c r="S21" t="s">
        <v>32</v>
      </c>
      <c r="T21" t="s">
        <v>33</v>
      </c>
      <c r="W21" t="s">
        <v>34</v>
      </c>
    </row>
    <row r="22" spans="2:23">
      <c r="B22" t="str">
        <f t="shared" ca="1" si="3"/>
        <v>INDPDEFFHT-6</v>
      </c>
      <c r="C22" t="str">
        <f ca="1">IND_SavTechs_PD!$C$9</f>
        <v>IPDHT</v>
      </c>
      <c r="D22">
        <f>IND_SavTechs_PD!D23</f>
        <v>2016</v>
      </c>
      <c r="E22" s="141">
        <v>1</v>
      </c>
      <c r="F22" s="142">
        <v>5000</v>
      </c>
      <c r="I22" s="63">
        <f>IND_SavTechs_PD!I23</f>
        <v>1</v>
      </c>
      <c r="J22" s="63">
        <f>IND_SavTechs_PD!J23</f>
        <v>1</v>
      </c>
      <c r="L22">
        <v>2</v>
      </c>
      <c r="M22" t="s">
        <v>172</v>
      </c>
      <c r="Q22" t="str">
        <f t="shared" ca="1" si="1"/>
        <v>INDPDEFFHT-6</v>
      </c>
      <c r="R22" t="str">
        <f t="shared" ca="1" si="2"/>
        <v>Private service Industry SavHT</v>
      </c>
      <c r="S22" t="s">
        <v>32</v>
      </c>
      <c r="T22" t="s">
        <v>33</v>
      </c>
      <c r="W22" t="s">
        <v>34</v>
      </c>
    </row>
    <row r="23" spans="2:23">
      <c r="B23" t="str">
        <f t="shared" ca="1" si="3"/>
        <v>INDPDEFFHT-7</v>
      </c>
      <c r="C23" t="str">
        <f ca="1">IND_SavTechs_PD!$C$9</f>
        <v>IPDHT</v>
      </c>
      <c r="D23">
        <f>IND_SavTechs_PD!D24</f>
        <v>2016</v>
      </c>
      <c r="E23" s="141">
        <v>1</v>
      </c>
      <c r="F23" s="142">
        <v>5000</v>
      </c>
      <c r="I23" s="63">
        <f>IND_SavTechs_PD!I24</f>
        <v>1</v>
      </c>
      <c r="J23" s="63">
        <f>IND_SavTechs_PD!J24</f>
        <v>1</v>
      </c>
      <c r="L23">
        <v>1</v>
      </c>
      <c r="M23" t="s">
        <v>173</v>
      </c>
      <c r="Q23" t="str">
        <f t="shared" ca="1" si="1"/>
        <v>INDPDEFFHT-7</v>
      </c>
      <c r="R23" t="str">
        <f t="shared" ca="1" si="2"/>
        <v>Private service Industry SavHT</v>
      </c>
      <c r="S23" t="s">
        <v>32</v>
      </c>
      <c r="T23" t="s">
        <v>33</v>
      </c>
      <c r="W23" t="s">
        <v>34</v>
      </c>
    </row>
    <row r="24" spans="2:23">
      <c r="B24" t="str">
        <f t="shared" ca="1" si="3"/>
        <v>INDPDEFFHT-8</v>
      </c>
      <c r="C24" t="str">
        <f ca="1">IND_SavTechs_PD!$C$9</f>
        <v>IPDHT</v>
      </c>
      <c r="D24">
        <f>IND_SavTechs_PD!D25</f>
        <v>2016</v>
      </c>
      <c r="E24" s="141">
        <v>1</v>
      </c>
      <c r="F24" s="142">
        <v>5000</v>
      </c>
      <c r="I24" s="63">
        <f>IND_SavTechs_PD!I25</f>
        <v>1</v>
      </c>
      <c r="J24" s="63">
        <f>IND_SavTechs_PD!J25</f>
        <v>1</v>
      </c>
      <c r="L24">
        <v>0</v>
      </c>
      <c r="M24" t="s">
        <v>174</v>
      </c>
      <c r="Q24" t="str">
        <f t="shared" ca="1" si="1"/>
        <v>INDPDEFFHT-8</v>
      </c>
      <c r="R24" t="str">
        <f t="shared" ca="1" si="2"/>
        <v>Private service Industry SavHT</v>
      </c>
      <c r="S24" t="s">
        <v>32</v>
      </c>
      <c r="T24" t="s">
        <v>33</v>
      </c>
      <c r="W24" t="s">
        <v>34</v>
      </c>
    </row>
    <row r="25" spans="2:23">
      <c r="B25" t="str">
        <f ca="1">"IND"&amp;MID(C25,2,2)&amp;"EFF"&amp;RIGHT(C25,2)&amp;"-"&amp;8-L25</f>
        <v>INDPDEFFRH-0</v>
      </c>
      <c r="C25" t="str">
        <f ca="1">IND_SavTechs_PD!$C$10</f>
        <v>IPDRH</v>
      </c>
      <c r="D25">
        <f>IND_SavTechs_PD!D26</f>
        <v>2016</v>
      </c>
      <c r="E25">
        <f ca="1">AVERAGEIFS(IND_SavTechs_PD!$E$8:$E$607,IND_SavTechs_PD!$C$8:$C$607,IND_PD!C25, IND_SavTechs_PD!$K$8:$K$607,IND_PD!L25)</f>
        <v>14.430666666666667</v>
      </c>
      <c r="F25" s="79">
        <f ca="1">AVERAGEIFS(IND_SavTechs_PD!$F$8:$F$607,IND_SavTechs_PD!$C$8:$C$607,IND_PD!C25, IND_SavTechs_PD!$K$8:$K$607,IND_PD!L25)</f>
        <v>70.208074030858867</v>
      </c>
      <c r="I25" s="63">
        <f>IND_SavTechs_PD!I26</f>
        <v>1</v>
      </c>
      <c r="J25" s="63">
        <f>IND_SavTechs_PD!J26</f>
        <v>1</v>
      </c>
      <c r="L25">
        <v>8</v>
      </c>
      <c r="M25" t="s">
        <v>166</v>
      </c>
      <c r="Q25" t="str">
        <f t="shared" ca="1" si="1"/>
        <v>INDPDEFFRH-0</v>
      </c>
      <c r="R25" t="str">
        <f t="shared" ca="1" si="2"/>
        <v>Private service Industry SavRH</v>
      </c>
      <c r="S25" t="s">
        <v>32</v>
      </c>
      <c r="T25" t="s">
        <v>33</v>
      </c>
      <c r="W25" t="s">
        <v>34</v>
      </c>
    </row>
    <row r="26" spans="2:23">
      <c r="B26" t="str">
        <f t="shared" ref="B26:B33" ca="1" si="4">"IND"&amp;MID(C26,2,2)&amp;"EFF"&amp;RIGHT(C26,2)&amp;"-"&amp;8-L26</f>
        <v>INDPDEFFRH-1</v>
      </c>
      <c r="C26" t="str">
        <f ca="1">IND_SavTechs_PD!$C$10</f>
        <v>IPDRH</v>
      </c>
      <c r="D26">
        <f>IND_SavTechs_PD!D27</f>
        <v>2016</v>
      </c>
      <c r="E26">
        <f ca="1">AVERAGEIFS(IND_SavTechs_PD!$E$8:$E$607,IND_SavTechs_PD!$C$8:$C$607,IND_PD!C26, IND_SavTechs_PD!$K$8:$K$607,IND_PD!L26)</f>
        <v>16.186666666666671</v>
      </c>
      <c r="F26" s="79">
        <f ca="1">AVERAGEIFS(IND_SavTechs_PD!$F$8:$F$607,IND_SavTechs_PD!$C$8:$C$607,IND_PD!C26, IND_SavTechs_PD!$K$8:$K$607,IND_PD!L26)</f>
        <v>555.49245387053168</v>
      </c>
      <c r="I26" s="63">
        <f>IND_SavTechs_PD!I27</f>
        <v>1</v>
      </c>
      <c r="J26" s="63">
        <f>IND_SavTechs_PD!J27</f>
        <v>1</v>
      </c>
      <c r="L26">
        <v>7</v>
      </c>
      <c r="M26" t="s">
        <v>167</v>
      </c>
      <c r="Q26" t="str">
        <f t="shared" ca="1" si="1"/>
        <v>INDPDEFFRH-1</v>
      </c>
      <c r="R26" t="str">
        <f t="shared" ca="1" si="2"/>
        <v>Private service Industry SavRH</v>
      </c>
      <c r="S26" t="s">
        <v>32</v>
      </c>
      <c r="T26" t="s">
        <v>33</v>
      </c>
      <c r="W26" t="s">
        <v>34</v>
      </c>
    </row>
    <row r="27" spans="2:23">
      <c r="B27" t="str">
        <f t="shared" ca="1" si="4"/>
        <v>INDPDEFFRH-2</v>
      </c>
      <c r="C27" t="str">
        <f ca="1">IND_SavTechs_PD!$C$10</f>
        <v>IPDRH</v>
      </c>
      <c r="D27">
        <f>IND_SavTechs_PD!D28</f>
        <v>2016</v>
      </c>
      <c r="E27">
        <f ca="1">AVERAGEIFS(IND_SavTechs_PD!$E$8:$E$607,IND_SavTechs_PD!$C$8:$C$607,IND_PD!C27, IND_SavTechs_PD!$K$8:$K$607,IND_PD!L27)</f>
        <v>16.233333333333334</v>
      </c>
      <c r="F27" s="79">
        <f ca="1">AVERAGEIFS(IND_SavTechs_PD!$F$8:$F$607,IND_SavTechs_PD!$C$8:$C$607,IND_PD!C27, IND_SavTechs_PD!$K$8:$K$607,IND_PD!L27)</f>
        <v>648.07452951562027</v>
      </c>
      <c r="I27" s="63">
        <f>IND_SavTechs_PD!I28</f>
        <v>1</v>
      </c>
      <c r="J27" s="63">
        <f>IND_SavTechs_PD!J28</f>
        <v>1</v>
      </c>
      <c r="L27">
        <v>6</v>
      </c>
      <c r="M27" t="s">
        <v>168</v>
      </c>
      <c r="Q27" t="str">
        <f t="shared" ca="1" si="1"/>
        <v>INDPDEFFRH-2</v>
      </c>
      <c r="R27" t="str">
        <f t="shared" ca="1" si="2"/>
        <v>Private service Industry SavRH</v>
      </c>
      <c r="S27" t="s">
        <v>32</v>
      </c>
      <c r="T27" t="s">
        <v>33</v>
      </c>
      <c r="W27" t="s">
        <v>34</v>
      </c>
    </row>
    <row r="28" spans="2:23">
      <c r="B28" t="str">
        <f t="shared" ca="1" si="4"/>
        <v>INDPDEFFRH-3</v>
      </c>
      <c r="C28" t="str">
        <f ca="1">IND_SavTechs_PD!$C$10</f>
        <v>IPDRH</v>
      </c>
      <c r="D28">
        <f>IND_SavTechs_PD!D29</f>
        <v>2016</v>
      </c>
      <c r="E28">
        <f ca="1">AVERAGEIFS(IND_SavTechs_PD!$E$8:$E$607,IND_SavTechs_PD!$C$8:$C$607,IND_PD!C28, IND_SavTechs_PD!$K$8:$K$607,IND_PD!L28)</f>
        <v>16.280000000000005</v>
      </c>
      <c r="F28" s="79">
        <f ca="1">AVERAGEIFS(IND_SavTechs_PD!$F$8:$F$607,IND_SavTechs_PD!$C$8:$C$607,IND_PD!C28, IND_SavTechs_PD!$K$8:$K$607,IND_PD!L28)</f>
        <v>740.65660516070875</v>
      </c>
      <c r="I28" s="63">
        <f>IND_SavTechs_PD!I29</f>
        <v>1</v>
      </c>
      <c r="J28" s="63">
        <f>IND_SavTechs_PD!J29</f>
        <v>1</v>
      </c>
      <c r="L28">
        <v>5</v>
      </c>
      <c r="M28" t="s">
        <v>169</v>
      </c>
      <c r="Q28" t="str">
        <f t="shared" ca="1" si="1"/>
        <v>INDPDEFFRH-3</v>
      </c>
      <c r="R28" t="str">
        <f t="shared" ca="1" si="2"/>
        <v>Private service Industry SavRH</v>
      </c>
      <c r="S28" t="s">
        <v>32</v>
      </c>
      <c r="T28" t="s">
        <v>33</v>
      </c>
      <c r="W28" t="s">
        <v>34</v>
      </c>
    </row>
    <row r="29" spans="2:23">
      <c r="B29" t="str">
        <f t="shared" ca="1" si="4"/>
        <v>INDPDEFFRH-4</v>
      </c>
      <c r="C29" t="str">
        <f ca="1">IND_SavTechs_PD!$C$10</f>
        <v>IPDRH</v>
      </c>
      <c r="D29">
        <f>IND_SavTechs_PD!D30</f>
        <v>2016</v>
      </c>
      <c r="E29">
        <f ca="1">AVERAGEIFS(IND_SavTechs_PD!$E$8:$E$607,IND_SavTechs_PD!$C$8:$C$607,IND_PD!C29, IND_SavTechs_PD!$K$8:$K$607,IND_PD!L29)</f>
        <v>16.336000000000002</v>
      </c>
      <c r="F29" s="79">
        <f ca="1">AVERAGEIFS(IND_SavTechs_PD!$F$8:$F$607,IND_SavTechs_PD!$C$8:$C$607,IND_PD!C29, IND_SavTechs_PD!$K$8:$K$607,IND_PD!L29)</f>
        <v>851.75509593481502</v>
      </c>
      <c r="I29" s="63">
        <f>IND_SavTechs_PD!I30</f>
        <v>1</v>
      </c>
      <c r="J29" s="63">
        <f>IND_SavTechs_PD!J30</f>
        <v>1</v>
      </c>
      <c r="L29">
        <v>4</v>
      </c>
      <c r="M29" t="s">
        <v>170</v>
      </c>
      <c r="Q29" t="str">
        <f t="shared" ca="1" si="1"/>
        <v>INDPDEFFRH-4</v>
      </c>
      <c r="R29" t="str">
        <f t="shared" ca="1" si="2"/>
        <v>Private service Industry SavRH</v>
      </c>
      <c r="S29" t="s">
        <v>32</v>
      </c>
      <c r="T29" t="s">
        <v>33</v>
      </c>
      <c r="W29" t="s">
        <v>34</v>
      </c>
    </row>
    <row r="30" spans="2:23">
      <c r="B30" t="str">
        <f t="shared" ca="1" si="4"/>
        <v>INDPDEFFRH-5</v>
      </c>
      <c r="C30" t="str">
        <f ca="1">IND_SavTechs_PD!$C$10</f>
        <v>IPDRH</v>
      </c>
      <c r="D30">
        <f>IND_SavTechs_PD!D31</f>
        <v>2016</v>
      </c>
      <c r="E30">
        <f ca="1">AVERAGEIFS(IND_SavTechs_PD!$E$8:$E$607,IND_SavTechs_PD!$C$8:$C$607,IND_PD!C30, IND_SavTechs_PD!$K$8:$K$607,IND_PD!L30)</f>
        <v>16.391999999999999</v>
      </c>
      <c r="F30" s="79">
        <f ca="1">AVERAGEIFS(IND_SavTechs_PD!$F$8:$F$607,IND_SavTechs_PD!$C$8:$C$607,IND_PD!C30, IND_SavTechs_PD!$K$8:$K$607,IND_PD!L30)</f>
        <v>962.85358670892128</v>
      </c>
      <c r="I30" s="63">
        <f>IND_SavTechs_PD!I31</f>
        <v>1</v>
      </c>
      <c r="J30" s="63">
        <f>IND_SavTechs_PD!J31</f>
        <v>1</v>
      </c>
      <c r="L30">
        <v>3</v>
      </c>
      <c r="M30" t="s">
        <v>171</v>
      </c>
      <c r="Q30" t="str">
        <f t="shared" ca="1" si="1"/>
        <v>INDPDEFFRH-5</v>
      </c>
      <c r="R30" t="str">
        <f t="shared" ca="1" si="2"/>
        <v>Private service Industry SavRH</v>
      </c>
      <c r="S30" t="s">
        <v>32</v>
      </c>
      <c r="T30" t="s">
        <v>33</v>
      </c>
      <c r="W30" t="s">
        <v>34</v>
      </c>
    </row>
    <row r="31" spans="2:23">
      <c r="B31" t="str">
        <f t="shared" ca="1" si="4"/>
        <v>INDPDEFFRH-6</v>
      </c>
      <c r="C31" t="str">
        <f ca="1">IND_SavTechs_PD!$C$10</f>
        <v>IPDRH</v>
      </c>
      <c r="D31">
        <f>IND_SavTechs_PD!D32</f>
        <v>2016</v>
      </c>
      <c r="E31">
        <f ca="1">AVERAGEIFS(IND_SavTechs_PD!$E$8:$E$607,IND_SavTechs_PD!$C$8:$C$607,IND_PD!C31, IND_SavTechs_PD!$K$8:$K$607,IND_PD!L31)</f>
        <v>16.43866666666667</v>
      </c>
      <c r="F31" s="79">
        <f ca="1">AVERAGEIFS(IND_SavTechs_PD!$F$8:$F$607,IND_SavTechs_PD!$C$8:$C$607,IND_PD!C31, IND_SavTechs_PD!$K$8:$K$607,IND_PD!L31)</f>
        <v>1055.43566235401</v>
      </c>
      <c r="I31" s="63">
        <f>IND_SavTechs_PD!I32</f>
        <v>1</v>
      </c>
      <c r="J31" s="63">
        <f>IND_SavTechs_PD!J32</f>
        <v>1</v>
      </c>
      <c r="L31">
        <v>2</v>
      </c>
      <c r="M31" t="s">
        <v>172</v>
      </c>
      <c r="Q31" t="str">
        <f t="shared" ca="1" si="1"/>
        <v>INDPDEFFRH-6</v>
      </c>
      <c r="R31" t="str">
        <f t="shared" ca="1" si="2"/>
        <v>Private service Industry SavRH</v>
      </c>
      <c r="S31" t="s">
        <v>32</v>
      </c>
      <c r="T31" t="s">
        <v>33</v>
      </c>
      <c r="W31" t="s">
        <v>34</v>
      </c>
    </row>
    <row r="32" spans="2:23">
      <c r="B32" t="str">
        <f t="shared" ca="1" si="4"/>
        <v>INDPDEFFRH-7</v>
      </c>
      <c r="C32" t="str">
        <f ca="1">IND_SavTechs_PD!$C$10</f>
        <v>IPDRH</v>
      </c>
      <c r="D32">
        <f>IND_SavTechs_PD!D33</f>
        <v>2016</v>
      </c>
      <c r="E32">
        <f ca="1">AVERAGEIFS(IND_SavTechs_PD!$E$8:$E$607,IND_SavTechs_PD!$C$8:$C$607,IND_PD!C32, IND_SavTechs_PD!$K$8:$K$607,IND_PD!L32)</f>
        <v>16.485333333333333</v>
      </c>
      <c r="F32" s="79">
        <f ca="1">AVERAGEIFS(IND_SavTechs_PD!$F$8:$F$607,IND_SavTechs_PD!$C$8:$C$607,IND_PD!C32, IND_SavTechs_PD!$K$8:$K$607,IND_PD!L32)</f>
        <v>1148.0177379990987</v>
      </c>
      <c r="I32" s="63">
        <f>IND_SavTechs_PD!I33</f>
        <v>1</v>
      </c>
      <c r="J32" s="63">
        <f>IND_SavTechs_PD!J33</f>
        <v>1</v>
      </c>
      <c r="L32">
        <v>1</v>
      </c>
      <c r="M32" t="s">
        <v>173</v>
      </c>
      <c r="Q32" t="str">
        <f t="shared" ca="1" si="1"/>
        <v>INDPDEFFRH-7</v>
      </c>
      <c r="R32" t="str">
        <f t="shared" ca="1" si="2"/>
        <v>Private service Industry SavRH</v>
      </c>
      <c r="S32" t="s">
        <v>32</v>
      </c>
      <c r="T32" t="s">
        <v>33</v>
      </c>
      <c r="W32" t="s">
        <v>34</v>
      </c>
    </row>
    <row r="33" spans="2:23">
      <c r="B33" t="str">
        <f t="shared" ca="1" si="4"/>
        <v>INDPDEFFRH-8</v>
      </c>
      <c r="C33" t="str">
        <f ca="1">IND_SavTechs_PD!$C$10</f>
        <v>IPDRH</v>
      </c>
      <c r="D33">
        <f>IND_SavTechs_PD!D34</f>
        <v>2016</v>
      </c>
      <c r="E33">
        <f ca="1">AVERAGEIFS(IND_SavTechs_PD!$E$8:$E$607,IND_SavTechs_PD!$C$8:$C$607,IND_PD!C33, IND_SavTechs_PD!$K$8:$K$607,IND_PD!L33)</f>
        <v>16.821333333333335</v>
      </c>
      <c r="F33" s="79">
        <f ca="1">AVERAGEIFS(IND_SavTechs_PD!$F$8:$F$607,IND_SavTechs_PD!$C$8:$C$607,IND_PD!C33, IND_SavTechs_PD!$K$8:$K$607,IND_PD!L33)</f>
        <v>1814.6086826437358</v>
      </c>
      <c r="I33" s="63">
        <f>IND_SavTechs_PD!I34</f>
        <v>1</v>
      </c>
      <c r="J33" s="63">
        <f>IND_SavTechs_PD!J34</f>
        <v>1</v>
      </c>
      <c r="L33">
        <v>0</v>
      </c>
      <c r="M33" t="s">
        <v>174</v>
      </c>
      <c r="Q33" t="str">
        <f t="shared" ca="1" si="1"/>
        <v>INDPDEFFRH-8</v>
      </c>
      <c r="R33" t="str">
        <f t="shared" ca="1" si="2"/>
        <v>Private service Industry SavRH</v>
      </c>
      <c r="S33" t="s">
        <v>32</v>
      </c>
      <c r="T33" t="s">
        <v>33</v>
      </c>
      <c r="W33" t="s">
        <v>34</v>
      </c>
    </row>
    <row r="34" spans="2:23">
      <c r="B34" t="str">
        <f ca="1">"IND"&amp;MID(C34,2,2)&amp;"EFF"&amp;RIGHT(C34,2)&amp;"-"&amp;8-L34</f>
        <v>INDPDEFFLA-0</v>
      </c>
      <c r="C34" t="str">
        <f ca="1">IND_SavTechs_PD!$C$11</f>
        <v>IPDLA</v>
      </c>
      <c r="D34">
        <f>IND_SavTechs_PD!D35</f>
        <v>2016</v>
      </c>
      <c r="E34">
        <f ca="1">AVERAGEIFS(IND_SavTechs_PD!$E$8:$E$607,IND_SavTechs_PD!$C$8:$C$607,IND_PD!C34, IND_SavTechs_PD!$K$8:$K$607,IND_PD!L34)</f>
        <v>3.0259999999999998</v>
      </c>
      <c r="F34" s="79">
        <f ca="1">AVERAGEIFS(IND_SavTechs_PD!$F$8:$F$607,IND_SavTechs_PD!$C$8:$C$607,IND_PD!C34, IND_SavTechs_PD!$K$8:$K$607,IND_PD!L34)</f>
        <v>141.82894703469435</v>
      </c>
      <c r="I34" s="63">
        <f>IND_SavTechs_PD!I35</f>
        <v>1</v>
      </c>
      <c r="J34" s="63">
        <f>IND_SavTechs_PD!J35</f>
        <v>1</v>
      </c>
      <c r="L34">
        <v>8</v>
      </c>
      <c r="M34" t="s">
        <v>166</v>
      </c>
      <c r="Q34" t="str">
        <f t="shared" ca="1" si="1"/>
        <v>INDPDEFFLA-0</v>
      </c>
      <c r="R34" t="str">
        <f t="shared" ca="1" si="2"/>
        <v>Private service Industry SavLA</v>
      </c>
      <c r="S34" t="s">
        <v>32</v>
      </c>
      <c r="T34" t="s">
        <v>33</v>
      </c>
      <c r="W34" t="s">
        <v>34</v>
      </c>
    </row>
    <row r="35" spans="2:23">
      <c r="B35" t="str">
        <f t="shared" ref="B35:B42" ca="1" si="5">"IND"&amp;MID(C35,2,2)&amp;"EFF"&amp;RIGHT(C35,2)&amp;"-"&amp;8-L35</f>
        <v>INDPDEFFLA-1</v>
      </c>
      <c r="C35" t="str">
        <f ca="1">IND_SavTechs_PD!$C$11</f>
        <v>IPDLA</v>
      </c>
      <c r="D35">
        <f>IND_SavTechs_PD!D36</f>
        <v>2016</v>
      </c>
      <c r="E35">
        <f ca="1">AVERAGEIFS(IND_SavTechs_PD!$E$8:$E$607,IND_SavTechs_PD!$C$8:$C$607,IND_PD!C35, IND_SavTechs_PD!$K$8:$K$607,IND_PD!L35)</f>
        <v>3.3319999999999999</v>
      </c>
      <c r="F35" s="79">
        <f ca="1">AVERAGEIFS(IND_SavTechs_PD!$F$8:$F$607,IND_SavTechs_PD!$C$8:$C$607,IND_PD!C35, IND_SavTechs_PD!$K$8:$K$607,IND_PD!L35)</f>
        <v>554.49156172519463</v>
      </c>
      <c r="I35" s="63">
        <f>IND_SavTechs_PD!I36</f>
        <v>1</v>
      </c>
      <c r="J35" s="63">
        <f>IND_SavTechs_PD!J36</f>
        <v>1</v>
      </c>
      <c r="L35">
        <v>7</v>
      </c>
      <c r="M35" t="s">
        <v>167</v>
      </c>
      <c r="Q35" t="str">
        <f t="shared" ca="1" si="1"/>
        <v>INDPDEFFLA-1</v>
      </c>
      <c r="R35" t="str">
        <f t="shared" ca="1" si="2"/>
        <v>Private service Industry SavLA</v>
      </c>
      <c r="S35" t="s">
        <v>32</v>
      </c>
      <c r="T35" t="s">
        <v>33</v>
      </c>
      <c r="W35" t="s">
        <v>34</v>
      </c>
    </row>
    <row r="36" spans="2:23">
      <c r="B36" t="str">
        <f t="shared" ca="1" si="5"/>
        <v>INDPDEFFLA-2</v>
      </c>
      <c r="C36" t="str">
        <f ca="1">IND_SavTechs_PD!$C$11</f>
        <v>IPDLA</v>
      </c>
      <c r="D36">
        <f>IND_SavTechs_PD!D37</f>
        <v>2016</v>
      </c>
      <c r="E36">
        <f ca="1">AVERAGEIFS(IND_SavTechs_PD!$E$8:$E$607,IND_SavTechs_PD!$C$8:$C$607,IND_PD!C36, IND_SavTechs_PD!$K$8:$K$607,IND_PD!L36)</f>
        <v>3.383</v>
      </c>
      <c r="F36" s="79">
        <f ca="1">AVERAGEIFS(IND_SavTechs_PD!$F$8:$F$607,IND_SavTechs_PD!$C$8:$C$607,IND_PD!C36, IND_SavTechs_PD!$K$8:$K$607,IND_PD!L36)</f>
        <v>640.46929358975945</v>
      </c>
      <c r="I36" s="63">
        <f>IND_SavTechs_PD!I37</f>
        <v>1</v>
      </c>
      <c r="J36" s="63">
        <f>IND_SavTechs_PD!J37</f>
        <v>1</v>
      </c>
      <c r="L36">
        <v>6</v>
      </c>
      <c r="M36" t="s">
        <v>168</v>
      </c>
      <c r="Q36" t="str">
        <f t="shared" ca="1" si="1"/>
        <v>INDPDEFFLA-2</v>
      </c>
      <c r="R36" t="str">
        <f t="shared" ca="1" si="2"/>
        <v>Private service Industry SavLA</v>
      </c>
      <c r="S36" t="s">
        <v>32</v>
      </c>
      <c r="T36" t="s">
        <v>33</v>
      </c>
      <c r="W36" t="s">
        <v>34</v>
      </c>
    </row>
    <row r="37" spans="2:23">
      <c r="B37" t="str">
        <f t="shared" ca="1" si="5"/>
        <v>INDPDEFFLA-3</v>
      </c>
      <c r="C37" t="str">
        <f ca="1">IND_SavTechs_PD!$C$11</f>
        <v>IPDLA</v>
      </c>
      <c r="D37">
        <f>IND_SavTechs_PD!D38</f>
        <v>2016</v>
      </c>
      <c r="E37">
        <f ca="1">AVERAGEIFS(IND_SavTechs_PD!$E$8:$E$607,IND_SavTechs_PD!$C$8:$C$607,IND_PD!C37, IND_SavTechs_PD!$K$8:$K$607,IND_PD!L37)</f>
        <v>3.43825</v>
      </c>
      <c r="F37" s="79">
        <f ca="1">AVERAGEIFS(IND_SavTechs_PD!$F$8:$F$607,IND_SavTechs_PD!$C$8:$C$607,IND_PD!C37, IND_SavTechs_PD!$K$8:$K$607,IND_PD!L37)</f>
        <v>755.1062694091795</v>
      </c>
      <c r="I37" s="63">
        <f>IND_SavTechs_PD!I38</f>
        <v>1</v>
      </c>
      <c r="J37" s="63">
        <f>IND_SavTechs_PD!J38</f>
        <v>1</v>
      </c>
      <c r="L37">
        <v>5</v>
      </c>
      <c r="M37" t="s">
        <v>169</v>
      </c>
      <c r="Q37" t="str">
        <f t="shared" ca="1" si="1"/>
        <v>INDPDEFFLA-3</v>
      </c>
      <c r="R37" t="str">
        <f t="shared" ca="1" si="2"/>
        <v>Private service Industry SavLA</v>
      </c>
      <c r="S37" t="s">
        <v>32</v>
      </c>
      <c r="T37" t="s">
        <v>33</v>
      </c>
      <c r="W37" t="s">
        <v>34</v>
      </c>
    </row>
    <row r="38" spans="2:23">
      <c r="B38" t="str">
        <f t="shared" ca="1" si="5"/>
        <v>INDPDEFFLA-4</v>
      </c>
      <c r="C38" t="str">
        <f ca="1">IND_SavTechs_PD!$C$11</f>
        <v>IPDLA</v>
      </c>
      <c r="D38">
        <f>IND_SavTechs_PD!D39</f>
        <v>2016</v>
      </c>
      <c r="E38">
        <f ca="1">AVERAGEIFS(IND_SavTechs_PD!$E$8:$E$607,IND_SavTechs_PD!$C$8:$C$607,IND_PD!C38, IND_SavTechs_PD!$K$8:$K$607,IND_PD!L38)</f>
        <v>3.4892499999999997</v>
      </c>
      <c r="F38" s="79">
        <f ca="1">AVERAGEIFS(IND_SavTechs_PD!$F$8:$F$607,IND_SavTechs_PD!$C$8:$C$607,IND_PD!C38, IND_SavTechs_PD!$K$8:$K$607,IND_PD!L38)</f>
        <v>869.74324522859922</v>
      </c>
      <c r="I38" s="63">
        <f>IND_SavTechs_PD!I39</f>
        <v>1</v>
      </c>
      <c r="J38" s="63">
        <f>IND_SavTechs_PD!J39</f>
        <v>1</v>
      </c>
      <c r="L38">
        <v>4</v>
      </c>
      <c r="M38" t="s">
        <v>170</v>
      </c>
      <c r="Q38" t="str">
        <f t="shared" ca="1" si="1"/>
        <v>INDPDEFFLA-4</v>
      </c>
      <c r="R38" t="str">
        <f t="shared" ca="1" si="2"/>
        <v>Private service Industry SavLA</v>
      </c>
      <c r="S38" t="s">
        <v>32</v>
      </c>
      <c r="T38" t="s">
        <v>33</v>
      </c>
      <c r="W38" t="s">
        <v>34</v>
      </c>
    </row>
    <row r="39" spans="2:23">
      <c r="B39" t="str">
        <f t="shared" ca="1" si="5"/>
        <v>INDPDEFFLA-5</v>
      </c>
      <c r="C39" t="str">
        <f ca="1">IND_SavTechs_PD!$C$11</f>
        <v>IPDLA</v>
      </c>
      <c r="D39">
        <f>IND_SavTechs_PD!D40</f>
        <v>2016</v>
      </c>
      <c r="E39">
        <f ca="1">AVERAGEIFS(IND_SavTechs_PD!$E$8:$E$607,IND_SavTechs_PD!$C$8:$C$607,IND_PD!C39, IND_SavTechs_PD!$K$8:$K$607,IND_PD!L39)</f>
        <v>3.5274999999999999</v>
      </c>
      <c r="F39" s="79">
        <f ca="1">AVERAGEIFS(IND_SavTechs_PD!$F$8:$F$607,IND_SavTechs_PD!$C$8:$C$607,IND_PD!C39, IND_SavTechs_PD!$K$8:$K$607,IND_PD!L39)</f>
        <v>955.72097709316415</v>
      </c>
      <c r="I39" s="63">
        <f>IND_SavTechs_PD!I40</f>
        <v>1</v>
      </c>
      <c r="J39" s="63">
        <f>IND_SavTechs_PD!J40</f>
        <v>1</v>
      </c>
      <c r="L39">
        <v>3</v>
      </c>
      <c r="M39" t="s">
        <v>171</v>
      </c>
      <c r="Q39" t="str">
        <f t="shared" ca="1" si="1"/>
        <v>INDPDEFFLA-5</v>
      </c>
      <c r="R39" t="str">
        <f t="shared" ca="1" si="2"/>
        <v>Private service Industry SavLA</v>
      </c>
      <c r="S39" t="s">
        <v>32</v>
      </c>
      <c r="T39" t="s">
        <v>33</v>
      </c>
      <c r="W39" t="s">
        <v>34</v>
      </c>
    </row>
    <row r="40" spans="2:23">
      <c r="B40" t="str">
        <f t="shared" ca="1" si="5"/>
        <v>INDPDEFFLA-6</v>
      </c>
      <c r="C40" t="str">
        <f ca="1">IND_SavTechs_PD!$C$11</f>
        <v>IPDLA</v>
      </c>
      <c r="D40">
        <f>IND_SavTechs_PD!D41</f>
        <v>2016</v>
      </c>
      <c r="E40">
        <f ca="1">AVERAGEIFS(IND_SavTechs_PD!$E$8:$E$607,IND_SavTechs_PD!$C$8:$C$607,IND_PD!C40, IND_SavTechs_PD!$K$8:$K$607,IND_PD!L40)</f>
        <v>3.56575</v>
      </c>
      <c r="F40" s="79">
        <f ca="1">AVERAGEIFS(IND_SavTechs_PD!$F$8:$F$607,IND_SavTechs_PD!$C$8:$C$607,IND_PD!C40, IND_SavTechs_PD!$K$8:$K$607,IND_PD!L40)</f>
        <v>1041.6987089577292</v>
      </c>
      <c r="I40" s="63">
        <f>IND_SavTechs_PD!I41</f>
        <v>1</v>
      </c>
      <c r="J40" s="63">
        <f>IND_SavTechs_PD!J41</f>
        <v>1</v>
      </c>
      <c r="L40">
        <v>2</v>
      </c>
      <c r="M40" t="s">
        <v>172</v>
      </c>
      <c r="Q40" t="str">
        <f t="shared" ca="1" si="1"/>
        <v>INDPDEFFLA-6</v>
      </c>
      <c r="R40" t="str">
        <f t="shared" ca="1" si="2"/>
        <v>Private service Industry SavLA</v>
      </c>
      <c r="S40" t="s">
        <v>32</v>
      </c>
      <c r="T40" t="s">
        <v>33</v>
      </c>
      <c r="W40" t="s">
        <v>34</v>
      </c>
    </row>
    <row r="41" spans="2:23">
      <c r="B41" t="str">
        <f t="shared" ca="1" si="5"/>
        <v>INDPDEFFLA-7</v>
      </c>
      <c r="C41" t="str">
        <f ca="1">IND_SavTechs_PD!$C$11</f>
        <v>IPDLA</v>
      </c>
      <c r="D41">
        <f>IND_SavTechs_PD!D42</f>
        <v>2016</v>
      </c>
      <c r="E41">
        <f ca="1">AVERAGEIFS(IND_SavTechs_PD!$E$8:$E$607,IND_SavTechs_PD!$C$8:$C$607,IND_PD!C41, IND_SavTechs_PD!$K$8:$K$607,IND_PD!L41)</f>
        <v>3.6167499999999997</v>
      </c>
      <c r="F41" s="79">
        <f ca="1">AVERAGEIFS(IND_SavTechs_PD!$F$8:$F$607,IND_SavTechs_PD!$C$8:$C$607,IND_PD!C41, IND_SavTechs_PD!$K$8:$K$607,IND_PD!L41)</f>
        <v>1156.3356847771488</v>
      </c>
      <c r="I41" s="63">
        <f>IND_SavTechs_PD!I42</f>
        <v>1</v>
      </c>
      <c r="J41" s="63">
        <f>IND_SavTechs_PD!J42</f>
        <v>1</v>
      </c>
      <c r="L41">
        <v>1</v>
      </c>
      <c r="M41" t="s">
        <v>173</v>
      </c>
      <c r="Q41" t="str">
        <f t="shared" ca="1" si="1"/>
        <v>INDPDEFFLA-7</v>
      </c>
      <c r="R41" t="str">
        <f t="shared" ca="1" si="2"/>
        <v>Private service Industry SavLA</v>
      </c>
      <c r="S41" t="s">
        <v>32</v>
      </c>
      <c r="T41" t="s">
        <v>33</v>
      </c>
      <c r="W41" t="s">
        <v>34</v>
      </c>
    </row>
    <row r="42" spans="2:23">
      <c r="B42" t="str">
        <f t="shared" ca="1" si="5"/>
        <v>INDPDEFFLA-8</v>
      </c>
      <c r="C42" t="str">
        <f ca="1">IND_SavTechs_PD!$C$11</f>
        <v>IPDLA</v>
      </c>
      <c r="D42">
        <f>IND_SavTechs_PD!D43</f>
        <v>2016</v>
      </c>
      <c r="E42">
        <f ca="1">AVERAGEIFS(IND_SavTechs_PD!$E$8:$E$607,IND_SavTechs_PD!$C$8:$C$607,IND_PD!C42, IND_SavTechs_PD!$K$8:$K$607,IND_PD!L42)</f>
        <v>4.2261760563380291</v>
      </c>
      <c r="F42" s="79">
        <f ca="1">AVERAGEIFS(IND_SavTechs_PD!$F$8:$F$607,IND_SavTechs_PD!$C$8:$C$607,IND_PD!C42, IND_SavTechs_PD!$K$8:$K$607,IND_PD!L42)</f>
        <v>1984.3006781416761</v>
      </c>
      <c r="I42" s="63">
        <f>IND_SavTechs_PD!I43</f>
        <v>1</v>
      </c>
      <c r="J42" s="63">
        <f>IND_SavTechs_PD!J43</f>
        <v>1</v>
      </c>
      <c r="L42">
        <v>0</v>
      </c>
      <c r="M42" t="s">
        <v>174</v>
      </c>
      <c r="Q42" t="str">
        <f t="shared" ca="1" si="1"/>
        <v>INDPDEFFLA-8</v>
      </c>
      <c r="R42" t="str">
        <f t="shared" ca="1" si="2"/>
        <v>Private service Industry SavLA</v>
      </c>
      <c r="S42" t="s">
        <v>32</v>
      </c>
      <c r="T42" t="s">
        <v>33</v>
      </c>
      <c r="W42" t="s">
        <v>34</v>
      </c>
    </row>
    <row r="43" spans="2:23">
      <c r="B43" t="str">
        <f ca="1">"IND"&amp;MID(C43,2,2)&amp;"EFF"&amp;RIGHT(C43,2)&amp;"-"&amp;8-L43</f>
        <v>INDPDEFFEM-0</v>
      </c>
      <c r="C43" t="str">
        <f ca="1">IND_SavTechs_PD!$C$12</f>
        <v>IPDEM</v>
      </c>
      <c r="D43">
        <f>IND_SavTechs_PD!D44</f>
        <v>2016</v>
      </c>
      <c r="E43">
        <f ca="1">AVERAGEIFS(IND_SavTechs_PD!$E$8:$E$607,IND_SavTechs_PD!$C$8:$C$607,IND_PD!C43, IND_SavTechs_PD!$K$8:$K$607,IND_PD!L43)</f>
        <v>3.1772999999999993</v>
      </c>
      <c r="F43" s="79">
        <f ca="1">AVERAGEIFS(IND_SavTechs_PD!$F$8:$F$607,IND_SavTechs_PD!$C$8:$C$607,IND_PD!C43, IND_SavTechs_PD!$K$8:$K$607,IND_PD!L43)</f>
        <v>146.73976610067504</v>
      </c>
      <c r="I43" s="63">
        <f>IND_SavTechs_PD!I44</f>
        <v>1</v>
      </c>
      <c r="J43" s="63">
        <f>IND_SavTechs_PD!J44</f>
        <v>1</v>
      </c>
      <c r="L43">
        <v>8</v>
      </c>
      <c r="M43" t="s">
        <v>166</v>
      </c>
      <c r="Q43" t="str">
        <f t="shared" ca="1" si="1"/>
        <v>INDPDEFFEM-0</v>
      </c>
      <c r="R43" t="str">
        <f t="shared" ca="1" si="2"/>
        <v>Private service Industry SavEM</v>
      </c>
      <c r="S43" t="s">
        <v>32</v>
      </c>
      <c r="T43" t="s">
        <v>33</v>
      </c>
      <c r="W43" t="s">
        <v>34</v>
      </c>
    </row>
    <row r="44" spans="2:23">
      <c r="B44" t="str">
        <f t="shared" ref="B44:B51" ca="1" si="6">"IND"&amp;MID(C44,2,2)&amp;"EFF"&amp;RIGHT(C44,2)&amp;"-"&amp;8-L44</f>
        <v>INDPDEFFEM-1</v>
      </c>
      <c r="C44" t="str">
        <f ca="1">IND_SavTechs_PD!$C$12</f>
        <v>IPDEM</v>
      </c>
      <c r="D44">
        <f>IND_SavTechs_PD!D45</f>
        <v>2016</v>
      </c>
      <c r="E44">
        <f ca="1">AVERAGEIFS(IND_SavTechs_PD!$E$8:$E$607,IND_SavTechs_PD!$C$8:$C$607,IND_PD!C44, IND_SavTechs_PD!$K$8:$K$607,IND_PD!L44)</f>
        <v>3.4985999999999997</v>
      </c>
      <c r="F44" s="79">
        <f ca="1">AVERAGEIFS(IND_SavTechs_PD!$F$8:$F$607,IND_SavTechs_PD!$C$8:$C$607,IND_PD!C44, IND_SavTechs_PD!$K$8:$K$607,IND_PD!L44)</f>
        <v>554.54776388132257</v>
      </c>
      <c r="I44" s="63">
        <f>IND_SavTechs_PD!I45</f>
        <v>1</v>
      </c>
      <c r="J44" s="63">
        <f>IND_SavTechs_PD!J45</f>
        <v>1</v>
      </c>
      <c r="L44">
        <v>7</v>
      </c>
      <c r="M44" t="s">
        <v>167</v>
      </c>
      <c r="Q44" t="str">
        <f t="shared" ca="1" si="1"/>
        <v>INDPDEFFEM-1</v>
      </c>
      <c r="R44" t="str">
        <f t="shared" ca="1" si="2"/>
        <v>Private service Industry SavEM</v>
      </c>
      <c r="S44" t="s">
        <v>32</v>
      </c>
      <c r="T44" t="s">
        <v>33</v>
      </c>
      <c r="W44" t="s">
        <v>34</v>
      </c>
    </row>
    <row r="45" spans="2:23">
      <c r="B45" t="str">
        <f t="shared" ca="1" si="6"/>
        <v>INDPDEFFEM-2</v>
      </c>
      <c r="C45" t="str">
        <f ca="1">IND_SavTechs_PD!$C$12</f>
        <v>IPDEM</v>
      </c>
      <c r="D45">
        <f>IND_SavTechs_PD!D46</f>
        <v>2016</v>
      </c>
      <c r="E45">
        <f ca="1">AVERAGEIFS(IND_SavTechs_PD!$E$8:$E$607,IND_SavTechs_PD!$C$8:$C$607,IND_PD!C45, IND_SavTechs_PD!$K$8:$K$607,IND_PD!L45)</f>
        <v>3.5521499999999993</v>
      </c>
      <c r="F45" s="79">
        <f ca="1">AVERAGEIFS(IND_SavTechs_PD!$F$8:$F$607,IND_SavTechs_PD!$C$8:$C$607,IND_PD!C45, IND_SavTechs_PD!$K$8:$K$607,IND_PD!L45)</f>
        <v>637.75955892200352</v>
      </c>
      <c r="I45" s="63">
        <f>IND_SavTechs_PD!I46</f>
        <v>1</v>
      </c>
      <c r="J45" s="63">
        <f>IND_SavTechs_PD!J46</f>
        <v>1</v>
      </c>
      <c r="L45">
        <v>6</v>
      </c>
      <c r="M45" t="s">
        <v>168</v>
      </c>
      <c r="Q45" t="str">
        <f t="shared" ca="1" si="1"/>
        <v>INDPDEFFEM-2</v>
      </c>
      <c r="R45" t="str">
        <f t="shared" ca="1" si="2"/>
        <v>Private service Industry SavEM</v>
      </c>
      <c r="S45" t="s">
        <v>32</v>
      </c>
      <c r="T45" t="s">
        <v>33</v>
      </c>
      <c r="W45" t="s">
        <v>34</v>
      </c>
    </row>
    <row r="46" spans="2:23">
      <c r="B46" t="str">
        <f t="shared" ca="1" si="6"/>
        <v>INDPDEFFEM-3</v>
      </c>
      <c r="C46" t="str">
        <f ca="1">IND_SavTechs_PD!$C$12</f>
        <v>IPDEM</v>
      </c>
      <c r="D46">
        <f>IND_SavTechs_PD!D47</f>
        <v>2016</v>
      </c>
      <c r="E46">
        <f ca="1">AVERAGEIFS(IND_SavTechs_PD!$E$8:$E$607,IND_SavTechs_PD!$C$8:$C$607,IND_PD!C46, IND_SavTechs_PD!$K$8:$K$607,IND_PD!L46)</f>
        <v>3.6101624999999999</v>
      </c>
      <c r="F46" s="79">
        <f ca="1">AVERAGEIFS(IND_SavTechs_PD!$F$8:$F$607,IND_SavTechs_PD!$C$8:$C$607,IND_PD!C46, IND_SavTechs_PD!$K$8:$K$607,IND_PD!L46)</f>
        <v>748.70861897624491</v>
      </c>
      <c r="I46" s="63">
        <f>IND_SavTechs_PD!I47</f>
        <v>1</v>
      </c>
      <c r="J46" s="63">
        <f>IND_SavTechs_PD!J47</f>
        <v>1</v>
      </c>
      <c r="L46">
        <v>5</v>
      </c>
      <c r="M46" t="s">
        <v>169</v>
      </c>
      <c r="Q46" t="str">
        <f t="shared" ca="1" si="1"/>
        <v>INDPDEFFEM-3</v>
      </c>
      <c r="R46" t="str">
        <f t="shared" ca="1" si="2"/>
        <v>Private service Industry SavEM</v>
      </c>
      <c r="S46" t="s">
        <v>32</v>
      </c>
      <c r="T46" t="s">
        <v>33</v>
      </c>
      <c r="W46" t="s">
        <v>34</v>
      </c>
    </row>
    <row r="47" spans="2:23">
      <c r="B47" t="str">
        <f t="shared" ca="1" si="6"/>
        <v>INDPDEFFEM-4</v>
      </c>
      <c r="C47" t="str">
        <f ca="1">IND_SavTechs_PD!$C$12</f>
        <v>IPDEM</v>
      </c>
      <c r="D47">
        <f>IND_SavTechs_PD!D48</f>
        <v>2016</v>
      </c>
      <c r="E47">
        <f ca="1">AVERAGEIFS(IND_SavTechs_PD!$E$8:$E$607,IND_SavTechs_PD!$C$8:$C$607,IND_PD!C47, IND_SavTechs_PD!$K$8:$K$607,IND_PD!L47)</f>
        <v>3.6637124999999999</v>
      </c>
      <c r="F47" s="79">
        <f ca="1">AVERAGEIFS(IND_SavTechs_PD!$F$8:$F$607,IND_SavTechs_PD!$C$8:$C$607,IND_PD!C47, IND_SavTechs_PD!$K$8:$K$607,IND_PD!L47)</f>
        <v>859.65767903048595</v>
      </c>
      <c r="I47" s="63">
        <f>IND_SavTechs_PD!I48</f>
        <v>1</v>
      </c>
      <c r="J47" s="63">
        <f>IND_SavTechs_PD!J48</f>
        <v>1</v>
      </c>
      <c r="L47">
        <v>4</v>
      </c>
      <c r="M47" t="s">
        <v>170</v>
      </c>
      <c r="Q47" t="str">
        <f t="shared" ca="1" si="1"/>
        <v>INDPDEFFEM-4</v>
      </c>
      <c r="R47" t="str">
        <f t="shared" ca="1" si="2"/>
        <v>Private service Industry SavEM</v>
      </c>
      <c r="S47" t="s">
        <v>32</v>
      </c>
      <c r="T47" t="s">
        <v>33</v>
      </c>
      <c r="W47" t="s">
        <v>34</v>
      </c>
    </row>
    <row r="48" spans="2:23">
      <c r="B48" t="str">
        <f t="shared" ca="1" si="6"/>
        <v>INDPDEFFEM-5</v>
      </c>
      <c r="C48" t="str">
        <f ca="1">IND_SavTechs_PD!$C$12</f>
        <v>IPDEM</v>
      </c>
      <c r="D48">
        <f>IND_SavTechs_PD!D49</f>
        <v>2016</v>
      </c>
      <c r="E48">
        <f ca="1">AVERAGEIFS(IND_SavTechs_PD!$E$8:$E$607,IND_SavTechs_PD!$C$8:$C$607,IND_PD!C48, IND_SavTechs_PD!$K$8:$K$607,IND_PD!L48)</f>
        <v>3.7172624999999999</v>
      </c>
      <c r="F48" s="79">
        <f ca="1">AVERAGEIFS(IND_SavTechs_PD!$F$8:$F$607,IND_SavTechs_PD!$C$8:$C$607,IND_PD!C48, IND_SavTechs_PD!$K$8:$K$607,IND_PD!L48)</f>
        <v>970.60673908472734</v>
      </c>
      <c r="I48" s="63">
        <f>IND_SavTechs_PD!I49</f>
        <v>1</v>
      </c>
      <c r="J48" s="63">
        <f>IND_SavTechs_PD!J49</f>
        <v>1</v>
      </c>
      <c r="L48">
        <v>3</v>
      </c>
      <c r="M48" t="s">
        <v>171</v>
      </c>
      <c r="Q48" t="str">
        <f t="shared" ca="1" si="1"/>
        <v>INDPDEFFEM-5</v>
      </c>
      <c r="R48" t="str">
        <f t="shared" ca="1" si="2"/>
        <v>Private service Industry SavEM</v>
      </c>
      <c r="S48" t="s">
        <v>32</v>
      </c>
      <c r="T48" t="s">
        <v>33</v>
      </c>
      <c r="W48" t="s">
        <v>34</v>
      </c>
    </row>
    <row r="49" spans="2:23">
      <c r="B49" t="str">
        <f t="shared" ca="1" si="6"/>
        <v>INDPDEFFEM-6</v>
      </c>
      <c r="C49" t="str">
        <f ca="1">IND_SavTechs_PD!$C$12</f>
        <v>IPDEM</v>
      </c>
      <c r="D49">
        <f>IND_SavTechs_PD!D50</f>
        <v>2016</v>
      </c>
      <c r="E49">
        <f ca="1">AVERAGEIFS(IND_SavTechs_PD!$E$8:$E$607,IND_SavTechs_PD!$C$8:$C$607,IND_PD!C49, IND_SavTechs_PD!$K$8:$K$607,IND_PD!L49)</f>
        <v>3.757425</v>
      </c>
      <c r="F49" s="79">
        <f ca="1">AVERAGEIFS(IND_SavTechs_PD!$F$8:$F$607,IND_SavTechs_PD!$C$8:$C$607,IND_PD!C49, IND_SavTechs_PD!$K$8:$K$607,IND_PD!L49)</f>
        <v>1053.8185341254084</v>
      </c>
      <c r="I49" s="63">
        <f>IND_SavTechs_PD!I50</f>
        <v>1</v>
      </c>
      <c r="J49" s="63">
        <f>IND_SavTechs_PD!J50</f>
        <v>1</v>
      </c>
      <c r="L49">
        <v>2</v>
      </c>
      <c r="M49" t="s">
        <v>172</v>
      </c>
      <c r="Q49" t="str">
        <f t="shared" ca="1" si="1"/>
        <v>INDPDEFFEM-6</v>
      </c>
      <c r="R49" t="str">
        <f t="shared" ca="1" si="2"/>
        <v>Private service Industry SavEM</v>
      </c>
      <c r="S49" t="s">
        <v>32</v>
      </c>
      <c r="T49" t="s">
        <v>33</v>
      </c>
      <c r="W49" t="s">
        <v>34</v>
      </c>
    </row>
    <row r="50" spans="2:23">
      <c r="B50" t="str">
        <f t="shared" ca="1" si="6"/>
        <v>INDPDEFFEM-7</v>
      </c>
      <c r="C50" t="str">
        <f ca="1">IND_SavTechs_PD!$C$12</f>
        <v>IPDEM</v>
      </c>
      <c r="D50">
        <f>IND_SavTechs_PD!D51</f>
        <v>2016</v>
      </c>
      <c r="E50">
        <f ca="1">AVERAGEIFS(IND_SavTechs_PD!$E$8:$E$607,IND_SavTechs_PD!$C$8:$C$607,IND_PD!C50, IND_SavTechs_PD!$K$8:$K$607,IND_PD!L50)</f>
        <v>3.7975874999999997</v>
      </c>
      <c r="F50" s="79">
        <f ca="1">AVERAGEIFS(IND_SavTechs_PD!$F$8:$F$607,IND_SavTechs_PD!$C$8:$C$607,IND_PD!C50, IND_SavTechs_PD!$K$8:$K$607,IND_PD!L50)</f>
        <v>1137.0303291660891</v>
      </c>
      <c r="I50" s="63">
        <f>IND_SavTechs_PD!I51</f>
        <v>1</v>
      </c>
      <c r="J50" s="63">
        <f>IND_SavTechs_PD!J51</f>
        <v>1</v>
      </c>
      <c r="L50">
        <v>1</v>
      </c>
      <c r="M50" t="s">
        <v>173</v>
      </c>
      <c r="Q50" t="str">
        <f t="shared" ca="1" si="1"/>
        <v>INDPDEFFEM-7</v>
      </c>
      <c r="R50" t="str">
        <f t="shared" ca="1" si="2"/>
        <v>Private service Industry SavEM</v>
      </c>
      <c r="S50" t="s">
        <v>32</v>
      </c>
      <c r="T50" t="s">
        <v>33</v>
      </c>
      <c r="W50" t="s">
        <v>34</v>
      </c>
    </row>
    <row r="51" spans="2:23">
      <c r="B51" t="str">
        <f t="shared" ca="1" si="6"/>
        <v>INDPDEFFEM-8</v>
      </c>
      <c r="C51" t="str">
        <f ca="1">IND_SavTechs_PD!$C$12</f>
        <v>IPDEM</v>
      </c>
      <c r="D51">
        <f>IND_SavTechs_PD!D52</f>
        <v>2016</v>
      </c>
      <c r="E51">
        <f ca="1">AVERAGEIFS(IND_SavTechs_PD!$E$8:$E$607,IND_SavTechs_PD!$C$8:$C$607,IND_PD!C51, IND_SavTechs_PD!$K$8:$K$607,IND_PD!L51)</f>
        <v>4.437484859154929</v>
      </c>
      <c r="F51" s="79">
        <f ca="1">AVERAGEIFS(IND_SavTechs_PD!$F$8:$F$607,IND_SavTechs_PD!$C$8:$C$607,IND_PD!C51, IND_SavTechs_PD!$K$8:$K$607,IND_PD!L51)</f>
        <v>2409.405987359869</v>
      </c>
      <c r="I51" s="63">
        <f>IND_SavTechs_PD!I52</f>
        <v>1</v>
      </c>
      <c r="J51" s="63">
        <f>IND_SavTechs_PD!J52</f>
        <v>1</v>
      </c>
      <c r="L51">
        <v>0</v>
      </c>
      <c r="M51" t="s">
        <v>174</v>
      </c>
      <c r="Q51" t="str">
        <f t="shared" ca="1" si="1"/>
        <v>INDPDEFFEM-8</v>
      </c>
      <c r="R51" t="str">
        <f t="shared" ca="1" si="2"/>
        <v>Private service Industry SavEM</v>
      </c>
      <c r="S51" t="s">
        <v>32</v>
      </c>
      <c r="T51" t="s">
        <v>33</v>
      </c>
      <c r="W51" t="s">
        <v>34</v>
      </c>
    </row>
    <row r="52" spans="2:23">
      <c r="B52" t="str">
        <f ca="1">"IND"&amp;MID(C52,2,2)&amp;"EFF"&amp;RIGHT(C52,2)&amp;"-"&amp;8-L52</f>
        <v>INDPDEFFTF-0</v>
      </c>
      <c r="C52" t="str">
        <f ca="1">IND_SavTechs_PD!$C$13</f>
        <v>IPDTF</v>
      </c>
      <c r="D52">
        <f>IND_SavTechs_PD!D53</f>
        <v>2016</v>
      </c>
      <c r="E52">
        <f ca="1">AVERAGEIFS(IND_SavTechs_PD!$E$8:$E$607,IND_SavTechs_PD!$C$8:$C$607,IND_PD!C52, IND_SavTechs_PD!$K$8:$K$607,IND_PD!L52)</f>
        <v>7.0617647058823527</v>
      </c>
      <c r="F52" s="79">
        <f ca="1">AVERAGEIFS(IND_SavTechs_PD!$F$8:$F$607,IND_SavTechs_PD!$C$8:$C$607,IND_PD!C52, IND_SavTechs_PD!$K$8:$K$607,IND_PD!L52)</f>
        <v>256.7077582791232</v>
      </c>
      <c r="I52" s="63">
        <f>IND_SavTechs_PD!I53</f>
        <v>1</v>
      </c>
      <c r="J52" s="63">
        <f>IND_SavTechs_PD!J53</f>
        <v>1</v>
      </c>
      <c r="L52">
        <v>8</v>
      </c>
      <c r="M52" t="s">
        <v>166</v>
      </c>
      <c r="Q52" t="str">
        <f t="shared" ca="1" si="1"/>
        <v>INDPDEFFTF-0</v>
      </c>
      <c r="R52" t="str">
        <f t="shared" ca="1" si="2"/>
        <v>Private service Industry SavTF</v>
      </c>
      <c r="S52" t="s">
        <v>32</v>
      </c>
      <c r="T52" t="s">
        <v>33</v>
      </c>
      <c r="W52" t="s">
        <v>34</v>
      </c>
    </row>
    <row r="53" spans="2:23">
      <c r="B53" t="str">
        <f t="shared" ref="B53:B60" ca="1" si="7">"IND"&amp;MID(C53,2,2)&amp;"EFF"&amp;RIGHT(C53,2)&amp;"-"&amp;8-L53</f>
        <v>INDPDEFFTF-1</v>
      </c>
      <c r="C53" t="str">
        <f ca="1">IND_SavTechs_PD!$C$13</f>
        <v>IPDTF</v>
      </c>
      <c r="D53">
        <f>IND_SavTechs_PD!D54</f>
        <v>2016</v>
      </c>
      <c r="E53">
        <f ca="1">AVERAGEIFS(IND_SavTechs_PD!$E$8:$E$607,IND_SavTechs_PD!$C$8:$C$607,IND_PD!C53, IND_SavTechs_PD!$K$8:$K$607,IND_PD!L53)</f>
        <v>14</v>
      </c>
      <c r="F53" s="79">
        <f ca="1">AVERAGEIFS(IND_SavTechs_PD!$F$8:$F$607,IND_SavTechs_PD!$C$8:$C$607,IND_PD!C53, IND_SavTechs_PD!$K$8:$K$607,IND_PD!L53)</f>
        <v>551.01412761933</v>
      </c>
      <c r="I53" s="63">
        <f>IND_SavTechs_PD!I54</f>
        <v>1</v>
      </c>
      <c r="J53" s="63">
        <f>IND_SavTechs_PD!J54</f>
        <v>1</v>
      </c>
      <c r="L53">
        <v>7</v>
      </c>
      <c r="M53" t="s">
        <v>167</v>
      </c>
      <c r="Q53" t="str">
        <f t="shared" ca="1" si="1"/>
        <v>INDPDEFFTF-1</v>
      </c>
      <c r="R53" t="str">
        <f t="shared" ca="1" si="2"/>
        <v>Private service Industry SavTF</v>
      </c>
      <c r="S53" t="s">
        <v>32</v>
      </c>
      <c r="T53" t="s">
        <v>33</v>
      </c>
      <c r="W53" t="s">
        <v>34</v>
      </c>
    </row>
    <row r="54" spans="2:23">
      <c r="B54" t="str">
        <f t="shared" ca="1" si="7"/>
        <v>INDPDEFFTF-2</v>
      </c>
      <c r="C54" t="str">
        <f ca="1">IND_SavTechs_PD!$C$13</f>
        <v>IPDTF</v>
      </c>
      <c r="D54">
        <f>IND_SavTechs_PD!D55</f>
        <v>2016</v>
      </c>
      <c r="E54">
        <f ca="1">AVERAGEIFS(IND_SavTechs_PD!$E$8:$E$607,IND_SavTechs_PD!$C$8:$C$607,IND_PD!C54, IND_SavTechs_PD!$K$8:$K$607,IND_PD!L54)</f>
        <v>15.333333333333332</v>
      </c>
      <c r="F54" s="79">
        <f ca="1">AVERAGEIFS(IND_SavTechs_PD!$F$8:$F$607,IND_SavTechs_PD!$C$8:$C$607,IND_PD!C54, IND_SavTechs_PD!$K$8:$K$607,IND_PD!L54)</f>
        <v>646.52324307334732</v>
      </c>
      <c r="I54" s="63">
        <f>IND_SavTechs_PD!I55</f>
        <v>1</v>
      </c>
      <c r="J54" s="63">
        <f>IND_SavTechs_PD!J55</f>
        <v>1</v>
      </c>
      <c r="L54">
        <v>6</v>
      </c>
      <c r="M54" t="s">
        <v>168</v>
      </c>
      <c r="Q54" t="str">
        <f t="shared" ca="1" si="1"/>
        <v>INDPDEFFTF-2</v>
      </c>
      <c r="R54" t="str">
        <f t="shared" ca="1" si="2"/>
        <v>Private service Industry SavTF</v>
      </c>
      <c r="S54" t="s">
        <v>32</v>
      </c>
      <c r="T54" t="s">
        <v>33</v>
      </c>
      <c r="W54" t="s">
        <v>34</v>
      </c>
    </row>
    <row r="55" spans="2:23">
      <c r="B55" t="str">
        <f t="shared" ca="1" si="7"/>
        <v>INDPDEFFTF-3</v>
      </c>
      <c r="C55" t="str">
        <f ca="1">IND_SavTechs_PD!$C$13</f>
        <v>IPDTF</v>
      </c>
      <c r="D55">
        <f>IND_SavTechs_PD!D56</f>
        <v>2016</v>
      </c>
      <c r="E55">
        <f ca="1">AVERAGEIFS(IND_SavTechs_PD!$E$8:$E$607,IND_SavTechs_PD!$C$8:$C$607,IND_PD!C55, IND_SavTechs_PD!$K$8:$K$607,IND_PD!L55)</f>
        <v>15.916666666666666</v>
      </c>
      <c r="F55" s="79">
        <f ca="1">AVERAGEIFS(IND_SavTechs_PD!$F$8:$F$607,IND_SavTechs_PD!$C$8:$C$607,IND_PD!C55, IND_SavTechs_PD!$K$8:$K$607,IND_PD!L55)</f>
        <v>749.3792135622889</v>
      </c>
      <c r="I55" s="63">
        <f>IND_SavTechs_PD!I56</f>
        <v>1</v>
      </c>
      <c r="J55" s="63">
        <f>IND_SavTechs_PD!J56</f>
        <v>1</v>
      </c>
      <c r="L55">
        <v>5</v>
      </c>
      <c r="M55" t="s">
        <v>169</v>
      </c>
      <c r="Q55" t="str">
        <f t="shared" ca="1" si="1"/>
        <v>INDPDEFFTF-3</v>
      </c>
      <c r="R55" t="str">
        <f t="shared" ca="1" si="2"/>
        <v>Private service Industry SavTF</v>
      </c>
      <c r="S55" t="s">
        <v>32</v>
      </c>
      <c r="T55" t="s">
        <v>33</v>
      </c>
      <c r="W55" t="s">
        <v>34</v>
      </c>
    </row>
    <row r="56" spans="2:23">
      <c r="B56" t="str">
        <f t="shared" ca="1" si="7"/>
        <v>INDPDEFFTF-4</v>
      </c>
      <c r="C56" t="str">
        <f ca="1">IND_SavTechs_PD!$C$13</f>
        <v>IPDTF</v>
      </c>
      <c r="D56">
        <f>IND_SavTechs_PD!D57</f>
        <v>2016</v>
      </c>
      <c r="E56">
        <f ca="1">AVERAGEIFS(IND_SavTechs_PD!$E$8:$E$607,IND_SavTechs_PD!$C$8:$C$607,IND_PD!C56, IND_SavTechs_PD!$K$8:$K$607,IND_PD!L56)</f>
        <v>16.5</v>
      </c>
      <c r="F56" s="79">
        <f ca="1">AVERAGEIFS(IND_SavTechs_PD!$F$8:$F$607,IND_SavTechs_PD!$C$8:$C$607,IND_PD!C56, IND_SavTechs_PD!$K$8:$K$607,IND_PD!L56)</f>
        <v>852.23518405123048</v>
      </c>
      <c r="I56" s="63">
        <f>IND_SavTechs_PD!I57</f>
        <v>1</v>
      </c>
      <c r="J56" s="63">
        <f>IND_SavTechs_PD!J57</f>
        <v>1</v>
      </c>
      <c r="L56">
        <v>4</v>
      </c>
      <c r="M56" t="s">
        <v>170</v>
      </c>
      <c r="Q56" t="str">
        <f t="shared" ca="1" si="1"/>
        <v>INDPDEFFTF-4</v>
      </c>
      <c r="R56" t="str">
        <f t="shared" ca="1" si="2"/>
        <v>Private service Industry SavTF</v>
      </c>
      <c r="S56" t="s">
        <v>32</v>
      </c>
      <c r="T56" t="s">
        <v>33</v>
      </c>
      <c r="W56" t="s">
        <v>34</v>
      </c>
    </row>
    <row r="57" spans="2:23">
      <c r="B57" t="str">
        <f t="shared" ca="1" si="7"/>
        <v>INDPDEFFTF-5</v>
      </c>
      <c r="C57" t="str">
        <f ca="1">IND_SavTechs_PD!$C$13</f>
        <v>IPDTF</v>
      </c>
      <c r="D57">
        <f>IND_SavTechs_PD!D58</f>
        <v>2016</v>
      </c>
      <c r="E57">
        <f ca="1">AVERAGEIFS(IND_SavTechs_PD!$E$8:$E$607,IND_SavTechs_PD!$C$8:$C$607,IND_PD!C57, IND_SavTechs_PD!$K$8:$K$607,IND_PD!L57)</f>
        <v>17.083333333333332</v>
      </c>
      <c r="F57" s="79">
        <f ca="1">AVERAGEIFS(IND_SavTechs_PD!$F$8:$F$607,IND_SavTechs_PD!$C$8:$C$607,IND_PD!C57, IND_SavTechs_PD!$K$8:$K$607,IND_PD!L57)</f>
        <v>955.09115454017217</v>
      </c>
      <c r="I57" s="63">
        <f>IND_SavTechs_PD!I58</f>
        <v>1</v>
      </c>
      <c r="J57" s="63">
        <f>IND_SavTechs_PD!J58</f>
        <v>1</v>
      </c>
      <c r="L57">
        <v>3</v>
      </c>
      <c r="M57" t="s">
        <v>171</v>
      </c>
      <c r="Q57" t="str">
        <f t="shared" ca="1" si="1"/>
        <v>INDPDEFFTF-5</v>
      </c>
      <c r="R57" t="str">
        <f t="shared" ca="1" si="2"/>
        <v>Private service Industry SavTF</v>
      </c>
      <c r="S57" t="s">
        <v>32</v>
      </c>
      <c r="T57" t="s">
        <v>33</v>
      </c>
      <c r="W57" t="s">
        <v>34</v>
      </c>
    </row>
    <row r="58" spans="2:23">
      <c r="B58" t="str">
        <f t="shared" ca="1" si="7"/>
        <v>INDPDEFFTF-6</v>
      </c>
      <c r="C58" t="str">
        <f ca="1">IND_SavTechs_PD!$C$13</f>
        <v>IPDTF</v>
      </c>
      <c r="D58">
        <f>IND_SavTechs_PD!D59</f>
        <v>2016</v>
      </c>
      <c r="E58">
        <f ca="1">AVERAGEIFS(IND_SavTechs_PD!$E$8:$E$607,IND_SavTechs_PD!$C$8:$C$607,IND_PD!C58, IND_SavTechs_PD!$K$8:$K$607,IND_PD!L58)</f>
        <v>17.624999999999996</v>
      </c>
      <c r="F58" s="79">
        <f ca="1">AVERAGEIFS(IND_SavTechs_PD!$F$8:$F$607,IND_SavTechs_PD!$C$8:$C$607,IND_PD!C58, IND_SavTechs_PD!$K$8:$K$607,IND_PD!L58)</f>
        <v>1050.6002699941891</v>
      </c>
      <c r="I58" s="63">
        <f>IND_SavTechs_PD!I59</f>
        <v>1</v>
      </c>
      <c r="J58" s="63">
        <f>IND_SavTechs_PD!J59</f>
        <v>1</v>
      </c>
      <c r="L58">
        <v>2</v>
      </c>
      <c r="M58" t="s">
        <v>172</v>
      </c>
      <c r="Q58" t="str">
        <f t="shared" ca="1" si="1"/>
        <v>INDPDEFFTF-6</v>
      </c>
      <c r="R58" t="str">
        <f t="shared" ca="1" si="2"/>
        <v>Private service Industry SavTF</v>
      </c>
      <c r="S58" t="s">
        <v>32</v>
      </c>
      <c r="T58" t="s">
        <v>33</v>
      </c>
      <c r="W58" t="s">
        <v>34</v>
      </c>
    </row>
    <row r="59" spans="2:23">
      <c r="B59" t="str">
        <f t="shared" ca="1" si="7"/>
        <v>INDPDEFFTF-7</v>
      </c>
      <c r="C59" t="str">
        <f ca="1">IND_SavTechs_PD!$C$13</f>
        <v>IPDTF</v>
      </c>
      <c r="D59">
        <f>IND_SavTechs_PD!D60</f>
        <v>2016</v>
      </c>
      <c r="E59">
        <f ca="1">AVERAGEIFS(IND_SavTechs_PD!$E$8:$E$607,IND_SavTechs_PD!$C$8:$C$607,IND_PD!C59, IND_SavTechs_PD!$K$8:$K$607,IND_PD!L59)</f>
        <v>18.166666666666664</v>
      </c>
      <c r="F59" s="79">
        <f ca="1">AVERAGEIFS(IND_SavTechs_PD!$F$8:$F$607,IND_SavTechs_PD!$C$8:$C$607,IND_PD!C59, IND_SavTechs_PD!$K$8:$K$607,IND_PD!L59)</f>
        <v>1146.1093854482065</v>
      </c>
      <c r="I59" s="63">
        <f>IND_SavTechs_PD!I60</f>
        <v>1</v>
      </c>
      <c r="J59" s="63">
        <f>IND_SavTechs_PD!J60</f>
        <v>1</v>
      </c>
      <c r="L59">
        <v>1</v>
      </c>
      <c r="M59" t="s">
        <v>173</v>
      </c>
      <c r="Q59" t="str">
        <f t="shared" ca="1" si="1"/>
        <v>INDPDEFFTF-7</v>
      </c>
      <c r="R59" t="str">
        <f t="shared" ca="1" si="2"/>
        <v>Private service Industry SavTF</v>
      </c>
      <c r="S59" t="s">
        <v>32</v>
      </c>
      <c r="T59" t="s">
        <v>33</v>
      </c>
      <c r="W59" t="s">
        <v>34</v>
      </c>
    </row>
    <row r="60" spans="2:23">
      <c r="B60" t="str">
        <f t="shared" ca="1" si="7"/>
        <v>INDPDEFFTF-8</v>
      </c>
      <c r="C60" t="str">
        <f ca="1">IND_SavTechs_PD!$C$13</f>
        <v>IPDTF</v>
      </c>
      <c r="D60">
        <f>IND_SavTechs_PD!D61</f>
        <v>2016</v>
      </c>
      <c r="E60">
        <f ca="1">AVERAGEIFS(IND_SavTechs_PD!$E$8:$E$607,IND_SavTechs_PD!$C$8:$C$607,IND_PD!C60, IND_SavTechs_PD!$K$8:$K$607,IND_PD!L60)</f>
        <v>19.25</v>
      </c>
      <c r="F60" s="79">
        <f ca="1">AVERAGEIFS(IND_SavTechs_PD!$F$8:$F$607,IND_SavTechs_PD!$C$8:$C$607,IND_PD!C60, IND_SavTechs_PD!$K$8:$K$607,IND_PD!L60)</f>
        <v>1337.1276163562409</v>
      </c>
      <c r="I60" s="63">
        <f>IND_SavTechs_PD!I61</f>
        <v>1</v>
      </c>
      <c r="J60" s="63">
        <f>IND_SavTechs_PD!J61</f>
        <v>1</v>
      </c>
      <c r="L60">
        <v>0</v>
      </c>
      <c r="M60" t="s">
        <v>174</v>
      </c>
      <c r="Q60" t="str">
        <f t="shared" ca="1" si="1"/>
        <v>INDPDEFFTF-8</v>
      </c>
      <c r="R60" t="str">
        <f t="shared" ca="1" si="2"/>
        <v>Private service Industry SavTF</v>
      </c>
      <c r="S60" t="s">
        <v>32</v>
      </c>
      <c r="T60" t="s">
        <v>33</v>
      </c>
      <c r="W60" t="s">
        <v>34</v>
      </c>
    </row>
    <row r="61" spans="2:23">
      <c r="F61" s="79"/>
    </row>
    <row r="62" spans="2:23">
      <c r="F62" s="79"/>
    </row>
    <row r="63" spans="2:23">
      <c r="F63" s="79"/>
    </row>
    <row r="64" spans="2:23">
      <c r="F64" s="79"/>
    </row>
    <row r="65" spans="6:6">
      <c r="F65" s="79"/>
    </row>
    <row r="66" spans="6:6">
      <c r="F66" s="79"/>
    </row>
    <row r="67" spans="6:6">
      <c r="F67" s="79"/>
    </row>
    <row r="68" spans="6:6">
      <c r="F68" s="79"/>
    </row>
    <row r="69" spans="6:6">
      <c r="F69" s="79"/>
    </row>
  </sheetData>
  <pageMargins left="0.7" right="0.7" top="0.75" bottom="0.75" header="0.3" footer="0.3"/>
  <legacyDrawing r:id="rId1"/>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8">
    <tabColor rgb="FF92D050"/>
  </sheetPr>
  <dimension ref="A1:AM909"/>
  <sheetViews>
    <sheetView zoomScale="80" zoomScaleNormal="80" workbookViewId="0">
      <selection activeCell="L5" sqref="L5"/>
    </sheetView>
  </sheetViews>
  <sheetFormatPr defaultRowHeight="12.75"/>
  <cols>
    <col min="1" max="1" width="2.85546875" style="14" customWidth="1"/>
    <col min="2" max="2" width="18.7109375" style="14" customWidth="1"/>
    <col min="3" max="3" width="11.42578125" style="14" bestFit="1" customWidth="1"/>
    <col min="4" max="4" width="7.140625" style="14" bestFit="1" customWidth="1"/>
    <col min="5" max="5" width="5" style="14" bestFit="1" customWidth="1"/>
    <col min="6" max="6" width="9.28515625" style="14" bestFit="1" customWidth="1"/>
    <col min="7" max="7" width="7" style="14" bestFit="1" customWidth="1"/>
    <col min="8" max="8" width="7.85546875" style="14" bestFit="1" customWidth="1"/>
    <col min="9" max="9" width="9.7109375" style="14" bestFit="1" customWidth="1"/>
    <col min="10" max="10" width="8.28515625" style="14" bestFit="1" customWidth="1"/>
    <col min="11" max="11" width="12" style="14" customWidth="1"/>
    <col min="12" max="12" width="16.28515625" style="14" customWidth="1"/>
    <col min="13" max="13" width="15.7109375" style="1" bestFit="1" customWidth="1"/>
    <col min="14" max="14" width="72.42578125" style="1" bestFit="1" customWidth="1"/>
    <col min="15" max="15" width="13.140625" style="1" customWidth="1"/>
    <col min="16" max="16" width="11.28515625" style="1" customWidth="1"/>
    <col min="17" max="17" width="16.28515625" style="1" customWidth="1"/>
    <col min="18" max="18" width="17.42578125" style="1" customWidth="1"/>
    <col min="19" max="19" width="13.140625" style="1" customWidth="1"/>
    <col min="20" max="21" width="13.85546875" style="1" customWidth="1"/>
    <col min="22" max="22" width="11.42578125" style="1" customWidth="1"/>
    <col min="23" max="23" width="24.28515625" style="1" bestFit="1" customWidth="1"/>
    <col min="24" max="16384" width="9.140625" style="1"/>
  </cols>
  <sheetData>
    <row r="1" spans="1:39">
      <c r="A1" s="1"/>
      <c r="B1" s="1"/>
      <c r="C1" s="1"/>
      <c r="D1" s="1"/>
      <c r="E1" s="1"/>
      <c r="F1" s="1"/>
      <c r="G1" s="1"/>
      <c r="H1" s="1"/>
      <c r="I1" s="1"/>
      <c r="J1" s="1"/>
      <c r="K1" s="1"/>
      <c r="L1" s="1"/>
    </row>
    <row r="2" spans="1:39" ht="23.25">
      <c r="A2" s="1"/>
      <c r="B2" s="2" t="str">
        <f ca="1">W8&amp;" Industry Saving Potential Technologies from COWI Study"</f>
        <v>Private service Industry Saving Potential Technologies from COWI Study</v>
      </c>
      <c r="C2" s="1"/>
      <c r="D2" s="1"/>
      <c r="E2" s="1"/>
      <c r="F2" s="1"/>
      <c r="G2" s="1"/>
      <c r="H2" s="1"/>
      <c r="I2" s="1"/>
      <c r="J2" s="1"/>
      <c r="K2" s="1"/>
      <c r="L2" s="1"/>
      <c r="M2" s="3"/>
    </row>
    <row r="3" spans="1:39">
      <c r="A3" s="1"/>
      <c r="B3" s="1"/>
      <c r="C3" s="1"/>
      <c r="D3" s="1"/>
      <c r="E3" s="1"/>
      <c r="F3" s="1"/>
      <c r="G3" s="1"/>
      <c r="H3" s="1"/>
      <c r="I3" s="1"/>
      <c r="J3" s="1"/>
      <c r="K3" s="1"/>
      <c r="L3" s="1"/>
    </row>
    <row r="4" spans="1:39">
      <c r="A4" s="1"/>
      <c r="B4" s="1"/>
      <c r="C4" s="1"/>
      <c r="D4" s="1"/>
      <c r="E4" s="1"/>
      <c r="F4" s="1"/>
      <c r="G4" s="1"/>
      <c r="H4" s="1"/>
      <c r="I4" s="1"/>
      <c r="J4" s="1"/>
      <c r="K4" s="1"/>
      <c r="L4" s="1"/>
    </row>
    <row r="5" spans="1:39">
      <c r="A5" s="1"/>
      <c r="B5" s="1"/>
      <c r="C5" s="4"/>
      <c r="D5" s="1"/>
      <c r="E5" s="1"/>
      <c r="F5" s="1"/>
      <c r="G5" s="1"/>
      <c r="H5" s="1"/>
      <c r="I5" s="1"/>
      <c r="J5" s="1"/>
      <c r="K5" s="1"/>
      <c r="L5" s="5"/>
      <c r="M5" s="5"/>
      <c r="N5" s="6"/>
      <c r="O5" s="6"/>
      <c r="P5" s="6"/>
      <c r="Q5" s="6"/>
      <c r="R5" s="6"/>
      <c r="S5" s="6"/>
      <c r="X5" s="7" t="s">
        <v>2</v>
      </c>
      <c r="Y5" s="7"/>
      <c r="Z5" s="7"/>
      <c r="AA5" s="7"/>
      <c r="AB5" s="7"/>
      <c r="AC5" s="7"/>
      <c r="AD5" s="7"/>
      <c r="AE5" s="7"/>
      <c r="AF5" s="7"/>
      <c r="AG5" s="7"/>
    </row>
    <row r="6" spans="1:39">
      <c r="A6" s="1"/>
      <c r="B6" s="8" t="s">
        <v>3</v>
      </c>
      <c r="C6" s="8" t="s">
        <v>4</v>
      </c>
      <c r="D6" s="9" t="s">
        <v>5</v>
      </c>
      <c r="E6" s="9" t="s">
        <v>6</v>
      </c>
      <c r="F6" s="9" t="s">
        <v>7</v>
      </c>
      <c r="G6" s="9" t="s">
        <v>8</v>
      </c>
      <c r="H6" s="9" t="s">
        <v>9</v>
      </c>
      <c r="I6" s="9" t="s">
        <v>10</v>
      </c>
      <c r="J6" s="9" t="s">
        <v>11</v>
      </c>
      <c r="K6" s="1"/>
      <c r="L6" s="10" t="s">
        <v>12</v>
      </c>
      <c r="M6" s="10" t="s">
        <v>3</v>
      </c>
      <c r="N6" s="10" t="s">
        <v>13</v>
      </c>
      <c r="O6" s="10" t="s">
        <v>14</v>
      </c>
      <c r="P6" s="10" t="s">
        <v>15</v>
      </c>
      <c r="Q6" s="10" t="s">
        <v>16</v>
      </c>
      <c r="R6" s="10" t="s">
        <v>17</v>
      </c>
      <c r="S6" s="10" t="s">
        <v>18</v>
      </c>
      <c r="V6" s="125"/>
      <c r="X6" s="7" t="s">
        <v>19</v>
      </c>
      <c r="Y6" s="7"/>
      <c r="Z6" s="7"/>
      <c r="AA6" s="7"/>
      <c r="AB6" s="7"/>
      <c r="AC6" s="7"/>
      <c r="AD6" s="7"/>
      <c r="AE6" s="7"/>
      <c r="AF6" s="7"/>
      <c r="AG6" s="7"/>
    </row>
    <row r="7" spans="1:39" ht="26.25" thickBot="1">
      <c r="A7" s="1"/>
      <c r="B7" s="11" t="s">
        <v>20</v>
      </c>
      <c r="C7" s="11"/>
      <c r="D7" s="11"/>
      <c r="E7" s="11"/>
      <c r="F7" s="11" t="s">
        <v>21</v>
      </c>
      <c r="G7" s="11" t="s">
        <v>22</v>
      </c>
      <c r="H7" s="11" t="s">
        <v>21</v>
      </c>
      <c r="I7" s="11"/>
      <c r="J7" s="11"/>
      <c r="K7" s="1"/>
      <c r="L7" s="12" t="s">
        <v>23</v>
      </c>
      <c r="M7" s="13" t="s">
        <v>24</v>
      </c>
      <c r="N7" s="13" t="s">
        <v>25</v>
      </c>
      <c r="O7" s="13" t="s">
        <v>26</v>
      </c>
      <c r="P7" s="13" t="s">
        <v>27</v>
      </c>
      <c r="Q7" s="13" t="s">
        <v>28</v>
      </c>
      <c r="R7" s="13" t="s">
        <v>29</v>
      </c>
      <c r="S7" s="13" t="s">
        <v>30</v>
      </c>
    </row>
    <row r="8" spans="1:39">
      <c r="A8" s="1"/>
      <c r="B8" s="14" t="str">
        <f t="shared" ref="B8:B71" ca="1" si="0">M8</f>
        <v>INDPDEFFMT-01</v>
      </c>
      <c r="C8" s="15" t="str">
        <f ca="1">"I"&amp;MID(B8,4,1)&amp;"D"&amp;MID(B8,9,2)</f>
        <v>IPDMT</v>
      </c>
      <c r="D8" s="16">
        <f>'EE investment costs'!$F$15</f>
        <v>2016</v>
      </c>
      <c r="E8" s="14">
        <f>VLOOKUP(X8,'EE investment costs'!$D$56:$R$656,15,0)</f>
        <v>2.625</v>
      </c>
      <c r="F8" s="17">
        <f ca="1">INDEX('EE investment costs'!$D$56:$R$656,MATCH(X8,'EE investment costs'!$D$56:$D$656,0),MATCH($V$8,'EE investment costs'!$D$56:$R$56,0))</f>
        <v>0</v>
      </c>
      <c r="I8" s="18">
        <v>1</v>
      </c>
      <c r="J8" s="18">
        <v>1</v>
      </c>
      <c r="K8" s="14">
        <f ca="1">IF(F8&lt;500,1,0)+IF(F8&lt;600,1,0)+IF(F8&lt;700,1,0)+IF(F8&lt;800,1,0)+IF(F8&lt;900,1,0)+IF(F8&lt;1000,1,0)+IF(F8&lt;1100,1,0)+IF(F8&lt;1200,1,0)</f>
        <v>8</v>
      </c>
      <c r="L8" s="19" t="s">
        <v>31</v>
      </c>
      <c r="M8" s="20" t="str">
        <f t="shared" ref="M8:M71" ca="1" si="1">CONCATENATE("IND",$V$8,"EFF",$X8)</f>
        <v>INDPDEFFMT-01</v>
      </c>
      <c r="N8" s="21" t="str">
        <f ca="1">$W$8&amp;" Saving Tech"&amp;"-"&amp;$Y8&amp;" "&amp;AC8&amp;"y"</f>
        <v>Private service Saving Tech-Heat Medium Temp. up to 150C 0.1y</v>
      </c>
      <c r="O8" s="21" t="s">
        <v>32</v>
      </c>
      <c r="P8" s="21" t="s">
        <v>33</v>
      </c>
      <c r="Q8" s="21"/>
      <c r="R8" s="21"/>
      <c r="S8" s="20" t="s">
        <v>34</v>
      </c>
      <c r="V8" s="124" t="str">
        <f ca="1">RIGHT(REPLACE(CELL("filename",A1),1,FIND("]",CELL("filename",A1)),""),2)</f>
        <v>PD</v>
      </c>
      <c r="W8" s="26" t="str">
        <f ca="1">VLOOKUP(V8,Sectors!$B$2:$C$13,2,0)</f>
        <v>Private service</v>
      </c>
      <c r="X8" s="3" t="str">
        <f>'EE investment costs'!D57</f>
        <v>MT-01</v>
      </c>
      <c r="Y8" s="3" t="str">
        <f>'EE investment costs'!E57</f>
        <v>Heat Medium Temp. up to 150C</v>
      </c>
      <c r="AC8" s="123">
        <f>'EE investment costs'!C57</f>
        <v>0.1</v>
      </c>
      <c r="AD8" s="22" t="str">
        <f t="shared" ref="AD8" ca="1" si="2">RIGHT(B8,1)</f>
        <v>1</v>
      </c>
      <c r="AE8" s="22" t="str">
        <f ca="1">RIGHT(B14,1)</f>
        <v>2</v>
      </c>
      <c r="AF8" s="22" t="str">
        <f ca="1">RIGHT(B20,1)</f>
        <v>3</v>
      </c>
      <c r="AG8" s="22" t="str">
        <f ca="1">RIGHT(B26,1)</f>
        <v>4</v>
      </c>
      <c r="AH8" s="22" t="str">
        <f ca="1">RIGHT(B32,1)</f>
        <v>5</v>
      </c>
      <c r="AI8" s="22" t="str">
        <f ca="1">RIGHT(B38,1)</f>
        <v>6</v>
      </c>
      <c r="AJ8" s="22" t="str">
        <f ca="1">RIGHT(B44,1)</f>
        <v>7</v>
      </c>
      <c r="AK8" s="22" t="str">
        <f ca="1">RIGHT(B50,1)</f>
        <v>8</v>
      </c>
      <c r="AL8" s="22" t="str">
        <f ca="1">RIGHT(B56,1)</f>
        <v>9</v>
      </c>
      <c r="AM8" s="22" t="str">
        <f ca="1">RIGHT(B62,2)</f>
        <v>10</v>
      </c>
    </row>
    <row r="9" spans="1:39">
      <c r="B9" s="14" t="str">
        <f t="shared" ca="1" si="0"/>
        <v>INDPDEFFHT-01</v>
      </c>
      <c r="C9" s="15" t="str">
        <f t="shared" ref="C9:C72" ca="1" si="3">"I"&amp;MID(B9,4,1)&amp;"D"&amp;MID(B9,9,2)</f>
        <v>IPDHT</v>
      </c>
      <c r="D9" s="16">
        <f>'EE investment costs'!$F$15</f>
        <v>2016</v>
      </c>
      <c r="E9" s="14">
        <f>VLOOKUP(X9,'EE investment costs'!$D$56:$R$656,15,0)</f>
        <v>2.1</v>
      </c>
      <c r="F9" s="17">
        <f ca="1">INDEX('EE investment costs'!$D$56:$R$656,MATCH(X9,'EE investment costs'!$D$56:$D$656,0),MATCH($V$8,'EE investment costs'!$D$56:$R$56,0))</f>
        <v>0</v>
      </c>
      <c r="I9" s="18">
        <v>1</v>
      </c>
      <c r="J9" s="18">
        <v>1</v>
      </c>
      <c r="K9" s="14">
        <f ca="1">IF(F9&lt;500,1,0)+IF(F9&lt;600,1,0)+IF(F9&lt;700,1,0)+IF(F9&lt;800,1,0)+IF(F9&lt;900,1,0)+IF(F9&lt;1000,1,0)+IF(F9&lt;1100,1,0)+IF(F9&lt;1200,1,0)</f>
        <v>8</v>
      </c>
      <c r="L9" s="23"/>
      <c r="M9" s="19" t="str">
        <f t="shared" ca="1" si="1"/>
        <v>INDPDEFFHT-01</v>
      </c>
      <c r="N9" s="23" t="str">
        <f t="shared" ref="N9:N72" ca="1" si="4">$W$8&amp;" Saving Tech"&amp;"-"&amp;$Y9&amp;" "&amp;AC9&amp;"y"</f>
        <v>Private service Saving Tech-Heat High Temp. over 150C 0.1y</v>
      </c>
      <c r="O9" s="23" t="s">
        <v>32</v>
      </c>
      <c r="P9" s="23" t="s">
        <v>33</v>
      </c>
      <c r="Q9" s="23"/>
      <c r="R9" s="23"/>
      <c r="S9" s="19" t="s">
        <v>34</v>
      </c>
      <c r="V9" s="16" t="str">
        <f ca="1">V8</f>
        <v>PD</v>
      </c>
      <c r="W9" s="14" t="str">
        <f ca="1">W8</f>
        <v>Private service</v>
      </c>
      <c r="X9" s="3" t="str">
        <f>'EE investment costs'!D58</f>
        <v>HT-01</v>
      </c>
      <c r="Y9" s="3" t="str">
        <f>'EE investment costs'!E58</f>
        <v>Heat High Temp. over 150C</v>
      </c>
      <c r="AC9" s="123">
        <f>'EE investment costs'!C58</f>
        <v>0.1</v>
      </c>
      <c r="AD9" s="22"/>
    </row>
    <row r="10" spans="1:39">
      <c r="B10" s="14" t="str">
        <f t="shared" ca="1" si="0"/>
        <v>INDPDEFFRH-01</v>
      </c>
      <c r="C10" s="15" t="str">
        <f t="shared" ca="1" si="3"/>
        <v>IPDRH</v>
      </c>
      <c r="D10" s="16">
        <f>'EE investment costs'!$F$15</f>
        <v>2016</v>
      </c>
      <c r="E10" s="14">
        <f>VLOOKUP(X10,'EE investment costs'!$D$56:$R$656,15,0)</f>
        <v>8.4</v>
      </c>
      <c r="F10" s="17">
        <f ca="1">INDEX('EE investment costs'!$D$56:$R$656,MATCH(X10,'EE investment costs'!$D$56:$D$656,0),MATCH($V$8,'EE investment costs'!$D$56:$R$56,0))</f>
        <v>0</v>
      </c>
      <c r="I10" s="18">
        <v>1</v>
      </c>
      <c r="J10" s="18">
        <v>1</v>
      </c>
      <c r="K10" s="14">
        <f t="shared" ref="K10:K73" ca="1" si="5">IF(F10&lt;500,1,0)+IF(F10&lt;600,1,0)+IF(F10&lt;700,1,0)+IF(F10&lt;800,1,0)+IF(F10&lt;900,1,0)+IF(F10&lt;1000,1,0)+IF(F10&lt;1100,1,0)+IF(F10&lt;1200,1,0)</f>
        <v>8</v>
      </c>
      <c r="L10" s="23"/>
      <c r="M10" s="19" t="str">
        <f t="shared" ca="1" si="1"/>
        <v>INDPDEFFRH-01</v>
      </c>
      <c r="N10" s="23" t="str">
        <f t="shared" ca="1" si="4"/>
        <v>Private service Saving Tech-Heat Room Heat 0.1y</v>
      </c>
      <c r="O10" s="23" t="s">
        <v>32</v>
      </c>
      <c r="P10" s="23" t="s">
        <v>33</v>
      </c>
      <c r="Q10" s="23"/>
      <c r="R10" s="23"/>
      <c r="S10" s="19" t="s">
        <v>34</v>
      </c>
      <c r="V10" s="16" t="str">
        <f t="shared" ref="V10:W73" ca="1" si="6">V9</f>
        <v>PD</v>
      </c>
      <c r="W10" s="14" t="str">
        <f t="shared" ca="1" si="6"/>
        <v>Private service</v>
      </c>
      <c r="X10" s="3" t="str">
        <f>'EE investment costs'!D59</f>
        <v>RH-01</v>
      </c>
      <c r="Y10" s="3" t="str">
        <f>'EE investment costs'!E59</f>
        <v>Heat Room Heat</v>
      </c>
      <c r="AC10" s="123">
        <f>'EE investment costs'!C59</f>
        <v>0.1</v>
      </c>
      <c r="AD10" s="22"/>
    </row>
    <row r="11" spans="1:39">
      <c r="B11" s="14" t="str">
        <f t="shared" ca="1" si="0"/>
        <v>INDPDEFFLA-01</v>
      </c>
      <c r="C11" s="15" t="str">
        <f t="shared" ca="1" si="3"/>
        <v>IPDLA</v>
      </c>
      <c r="D11" s="16">
        <f>'EE investment costs'!$F$15</f>
        <v>2016</v>
      </c>
      <c r="E11" s="14">
        <f>VLOOKUP(X11,'EE investment costs'!$D$56:$R$656,15,0)</f>
        <v>2.754</v>
      </c>
      <c r="F11" s="17">
        <f ca="1">INDEX('EE investment costs'!$D$56:$R$656,MATCH(X11,'EE investment costs'!$D$56:$D$656,0),MATCH($V$8,'EE investment costs'!$D$56:$R$56,0))</f>
        <v>0</v>
      </c>
      <c r="I11" s="18">
        <v>1</v>
      </c>
      <c r="J11" s="18">
        <v>1</v>
      </c>
      <c r="K11" s="14">
        <f t="shared" ca="1" si="5"/>
        <v>8</v>
      </c>
      <c r="L11" s="23"/>
      <c r="M11" s="19" t="str">
        <f t="shared" ca="1" si="1"/>
        <v>INDPDEFFLA-01</v>
      </c>
      <c r="N11" s="23" t="str">
        <f t="shared" ca="1" si="4"/>
        <v>Private service Saving Tech-Light 0.1y</v>
      </c>
      <c r="O11" s="23" t="s">
        <v>32</v>
      </c>
      <c r="P11" s="23" t="s">
        <v>33</v>
      </c>
      <c r="Q11" s="23"/>
      <c r="R11" s="23"/>
      <c r="S11" s="19" t="s">
        <v>34</v>
      </c>
      <c r="V11" s="16" t="str">
        <f t="shared" ca="1" si="6"/>
        <v>PD</v>
      </c>
      <c r="W11" s="14" t="str">
        <f t="shared" ca="1" si="6"/>
        <v>Private service</v>
      </c>
      <c r="X11" s="3" t="str">
        <f>'EE investment costs'!D60</f>
        <v>LA-01</v>
      </c>
      <c r="Y11" s="3" t="str">
        <f>'EE investment costs'!E60</f>
        <v>Light</v>
      </c>
      <c r="AC11" s="123">
        <f>'EE investment costs'!C60</f>
        <v>0.1</v>
      </c>
      <c r="AD11" s="22"/>
    </row>
    <row r="12" spans="1:39">
      <c r="B12" s="14" t="str">
        <f t="shared" ca="1" si="0"/>
        <v>INDPDEFFEM-01</v>
      </c>
      <c r="C12" s="15" t="str">
        <f t="shared" ca="1" si="3"/>
        <v>IPDEM</v>
      </c>
      <c r="D12" s="16">
        <f>'EE investment costs'!$F$15</f>
        <v>2016</v>
      </c>
      <c r="E12" s="14">
        <f>VLOOKUP(X12,'EE investment costs'!$D$56:$R$656,15,0)</f>
        <v>2.8916999999999997</v>
      </c>
      <c r="F12" s="17">
        <f ca="1">INDEX('EE investment costs'!$D$56:$R$656,MATCH(X12,'EE investment costs'!$D$56:$D$656,0),MATCH($V$8,'EE investment costs'!$D$56:$R$56,0))</f>
        <v>0</v>
      </c>
      <c r="I12" s="18">
        <v>1</v>
      </c>
      <c r="J12" s="18">
        <v>1</v>
      </c>
      <c r="K12" s="14">
        <f t="shared" ca="1" si="5"/>
        <v>8</v>
      </c>
      <c r="L12" s="23"/>
      <c r="M12" s="19" t="str">
        <f t="shared" ca="1" si="1"/>
        <v>INDPDEFFEM-01</v>
      </c>
      <c r="N12" s="23" t="str">
        <f t="shared" ca="1" si="4"/>
        <v>Private service Saving Tech-Electric Motors 0.1y</v>
      </c>
      <c r="O12" s="23" t="s">
        <v>32</v>
      </c>
      <c r="P12" s="23" t="s">
        <v>33</v>
      </c>
      <c r="Q12" s="23"/>
      <c r="R12" s="23"/>
      <c r="S12" s="19" t="s">
        <v>34</v>
      </c>
      <c r="V12" s="16" t="str">
        <f t="shared" ca="1" si="6"/>
        <v>PD</v>
      </c>
      <c r="W12" s="14" t="str">
        <f t="shared" ca="1" si="6"/>
        <v>Private service</v>
      </c>
      <c r="X12" s="3" t="str">
        <f>'EE investment costs'!D61</f>
        <v>EM-01</v>
      </c>
      <c r="Y12" s="3" t="str">
        <f>'EE investment costs'!E61</f>
        <v>Electric Motors</v>
      </c>
      <c r="AC12" s="123">
        <f>'EE investment costs'!C61</f>
        <v>0.1</v>
      </c>
      <c r="AD12" s="22"/>
    </row>
    <row r="13" spans="1:39">
      <c r="B13" s="14" t="str">
        <f t="shared" ca="1" si="0"/>
        <v>INDPDEFFTF-01</v>
      </c>
      <c r="C13" s="15" t="str">
        <f t="shared" ca="1" si="3"/>
        <v>IPDTF</v>
      </c>
      <c r="D13" s="16">
        <f>'EE investment costs'!$F$15</f>
        <v>2016</v>
      </c>
      <c r="E13" s="14">
        <f>VLOOKUP(X13,'EE investment costs'!$D$56:$R$656,15,0)</f>
        <v>3.0099999999999985</v>
      </c>
      <c r="F13" s="17">
        <f ca="1">INDEX('EE investment costs'!$D$56:$R$656,MATCH(X13,'EE investment costs'!$D$56:$D$656,0),MATCH($V$8,'EE investment costs'!$D$56:$R$56,0))</f>
        <v>0</v>
      </c>
      <c r="I13" s="18">
        <v>1</v>
      </c>
      <c r="J13" s="18">
        <v>1</v>
      </c>
      <c r="K13" s="14">
        <f t="shared" ca="1" si="5"/>
        <v>8</v>
      </c>
      <c r="L13" s="23"/>
      <c r="M13" s="19" t="str">
        <f t="shared" ca="1" si="1"/>
        <v>INDPDEFFTF-01</v>
      </c>
      <c r="N13" s="23" t="str">
        <f t="shared" ca="1" si="4"/>
        <v>Private service Saving Tech-Haulage Tractors, Trucks, Fishing boats 0.1y</v>
      </c>
      <c r="O13" s="23" t="s">
        <v>32</v>
      </c>
      <c r="P13" s="23" t="s">
        <v>33</v>
      </c>
      <c r="Q13" s="23"/>
      <c r="R13" s="23"/>
      <c r="S13" s="19" t="s">
        <v>34</v>
      </c>
      <c r="V13" s="16" t="str">
        <f t="shared" ca="1" si="6"/>
        <v>PD</v>
      </c>
      <c r="W13" s="14" t="str">
        <f t="shared" ca="1" si="6"/>
        <v>Private service</v>
      </c>
      <c r="X13" s="3" t="str">
        <f>'EE investment costs'!D62</f>
        <v>TF-01</v>
      </c>
      <c r="Y13" s="3" t="str">
        <f>'EE investment costs'!E62</f>
        <v>Haulage Tractors, Trucks, Fishing boats</v>
      </c>
      <c r="AC13" s="123">
        <f>'EE investment costs'!C62</f>
        <v>0.1</v>
      </c>
      <c r="AD13" s="22"/>
    </row>
    <row r="14" spans="1:39">
      <c r="B14" s="14" t="str">
        <f t="shared" ca="1" si="0"/>
        <v>INDPDEFFMT-02</v>
      </c>
      <c r="C14" s="15" t="str">
        <f t="shared" ca="1" si="3"/>
        <v>IPDMT</v>
      </c>
      <c r="D14" s="16">
        <f>'EE investment costs'!$F$15</f>
        <v>2016</v>
      </c>
      <c r="E14" s="14">
        <f>VLOOKUP(X14,'EE investment costs'!$D$56:$R$656,15,0)</f>
        <v>2.75</v>
      </c>
      <c r="F14" s="17">
        <f ca="1">INDEX('EE investment costs'!$D$56:$R$656,MATCH(X14,'EE investment costs'!$D$56:$D$656,0),MATCH($V$8,'EE investment costs'!$D$56:$R$56,0))</f>
        <v>0</v>
      </c>
      <c r="I14" s="18">
        <v>1</v>
      </c>
      <c r="J14" s="18">
        <v>1</v>
      </c>
      <c r="K14" s="14">
        <f t="shared" ca="1" si="5"/>
        <v>8</v>
      </c>
      <c r="L14" s="23"/>
      <c r="M14" s="19" t="str">
        <f t="shared" ca="1" si="1"/>
        <v>INDPDEFFMT-02</v>
      </c>
      <c r="N14" s="23" t="str">
        <f t="shared" ca="1" si="4"/>
        <v>Private service Saving Tech-Heat Medium Temp. up to 150C 0.2y</v>
      </c>
      <c r="O14" s="23" t="s">
        <v>32</v>
      </c>
      <c r="P14" s="23" t="s">
        <v>33</v>
      </c>
      <c r="Q14" s="23"/>
      <c r="R14" s="23"/>
      <c r="S14" s="19" t="s">
        <v>34</v>
      </c>
      <c r="V14" s="16" t="str">
        <f t="shared" ca="1" si="6"/>
        <v>PD</v>
      </c>
      <c r="W14" s="14" t="str">
        <f t="shared" ca="1" si="6"/>
        <v>Private service</v>
      </c>
      <c r="X14" s="3" t="str">
        <f>'EE investment costs'!D63</f>
        <v>MT-02</v>
      </c>
      <c r="Y14" s="3" t="str">
        <f>'EE investment costs'!E63</f>
        <v>Heat Medium Temp. up to 150C</v>
      </c>
      <c r="AC14" s="123">
        <f>'EE investment costs'!C63</f>
        <v>0.2</v>
      </c>
    </row>
    <row r="15" spans="1:39">
      <c r="B15" s="14" t="str">
        <f t="shared" ca="1" si="0"/>
        <v>INDPDEFFHT-02</v>
      </c>
      <c r="C15" s="15" t="str">
        <f t="shared" ca="1" si="3"/>
        <v>IPDHT</v>
      </c>
      <c r="D15" s="16">
        <f>'EE investment costs'!$F$15</f>
        <v>2016</v>
      </c>
      <c r="E15" s="14">
        <f>VLOOKUP(X15,'EE investment costs'!$D$56:$R$656,15,0)</f>
        <v>2.2000000000000002</v>
      </c>
      <c r="F15" s="17">
        <f ca="1">INDEX('EE investment costs'!$D$56:$R$656,MATCH(X15,'EE investment costs'!$D$56:$D$656,0),MATCH($V$8,'EE investment costs'!$D$56:$R$56,0))</f>
        <v>0</v>
      </c>
      <c r="I15" s="18">
        <v>1</v>
      </c>
      <c r="J15" s="18">
        <v>1</v>
      </c>
      <c r="K15" s="14">
        <f t="shared" ca="1" si="5"/>
        <v>8</v>
      </c>
      <c r="L15" s="23"/>
      <c r="M15" s="19" t="str">
        <f t="shared" ca="1" si="1"/>
        <v>INDPDEFFHT-02</v>
      </c>
      <c r="N15" s="23" t="str">
        <f t="shared" ca="1" si="4"/>
        <v>Private service Saving Tech-Heat High Temp. over 150C 0.2y</v>
      </c>
      <c r="O15" s="23" t="s">
        <v>32</v>
      </c>
      <c r="P15" s="23" t="s">
        <v>33</v>
      </c>
      <c r="Q15" s="23"/>
      <c r="R15" s="23"/>
      <c r="S15" s="19" t="s">
        <v>34</v>
      </c>
      <c r="V15" s="16" t="str">
        <f t="shared" ca="1" si="6"/>
        <v>PD</v>
      </c>
      <c r="W15" s="14" t="str">
        <f t="shared" ca="1" si="6"/>
        <v>Private service</v>
      </c>
      <c r="X15" s="3" t="str">
        <f>'EE investment costs'!D64</f>
        <v>HT-02</v>
      </c>
      <c r="Y15" s="3" t="str">
        <f>'EE investment costs'!E64</f>
        <v>Heat High Temp. over 150C</v>
      </c>
      <c r="AC15" s="123">
        <f>'EE investment costs'!C64</f>
        <v>0.2</v>
      </c>
      <c r="AD15" s="22"/>
    </row>
    <row r="16" spans="1:39">
      <c r="B16" s="14" t="str">
        <f t="shared" ca="1" si="0"/>
        <v>INDPDEFFRH-02</v>
      </c>
      <c r="C16" s="15" t="str">
        <f t="shared" ca="1" si="3"/>
        <v>IPDRH</v>
      </c>
      <c r="D16" s="16">
        <f>'EE investment costs'!$F$15</f>
        <v>2016</v>
      </c>
      <c r="E16" s="14">
        <f>VLOOKUP(X16,'EE investment costs'!$D$56:$R$656,15,0)</f>
        <v>8.8000000000000007</v>
      </c>
      <c r="F16" s="17">
        <f ca="1">INDEX('EE investment costs'!$D$56:$R$656,MATCH(X16,'EE investment costs'!$D$56:$D$656,0),MATCH($V$8,'EE investment costs'!$D$56:$R$56,0))</f>
        <v>0</v>
      </c>
      <c r="I16" s="18">
        <v>1</v>
      </c>
      <c r="J16" s="18">
        <v>1</v>
      </c>
      <c r="K16" s="14">
        <f t="shared" ca="1" si="5"/>
        <v>8</v>
      </c>
      <c r="L16" s="23"/>
      <c r="M16" s="19" t="str">
        <f t="shared" ca="1" si="1"/>
        <v>INDPDEFFRH-02</v>
      </c>
      <c r="N16" s="23" t="str">
        <f t="shared" ca="1" si="4"/>
        <v>Private service Saving Tech-Heat Room Heat 0.2y</v>
      </c>
      <c r="O16" s="23" t="s">
        <v>32</v>
      </c>
      <c r="P16" s="23" t="s">
        <v>33</v>
      </c>
      <c r="Q16" s="23"/>
      <c r="R16" s="23"/>
      <c r="S16" s="19" t="s">
        <v>34</v>
      </c>
      <c r="V16" s="16" t="str">
        <f t="shared" ca="1" si="6"/>
        <v>PD</v>
      </c>
      <c r="W16" s="14" t="str">
        <f t="shared" ca="1" si="6"/>
        <v>Private service</v>
      </c>
      <c r="X16" s="3" t="str">
        <f>'EE investment costs'!D65</f>
        <v>RH-02</v>
      </c>
      <c r="Y16" s="3" t="str">
        <f>'EE investment costs'!E65</f>
        <v>Heat Room Heat</v>
      </c>
      <c r="AC16" s="123">
        <f>'EE investment costs'!C65</f>
        <v>0.2</v>
      </c>
      <c r="AD16" s="22"/>
    </row>
    <row r="17" spans="2:30">
      <c r="B17" s="14" t="str">
        <f t="shared" ca="1" si="0"/>
        <v>INDPDEFFLA-02</v>
      </c>
      <c r="C17" s="15" t="str">
        <f t="shared" ca="1" si="3"/>
        <v>IPDLA</v>
      </c>
      <c r="D17" s="16">
        <f>'EE investment costs'!$F$15</f>
        <v>2016</v>
      </c>
      <c r="E17" s="14">
        <f>VLOOKUP(X17,'EE investment costs'!$D$56:$R$656,15,0)</f>
        <v>2.7880000000000003</v>
      </c>
      <c r="F17" s="17">
        <f ca="1">INDEX('EE investment costs'!$D$56:$R$656,MATCH(X17,'EE investment costs'!$D$56:$D$656,0),MATCH($V$8,'EE investment costs'!$D$56:$R$56,0))</f>
        <v>0</v>
      </c>
      <c r="I17" s="18">
        <v>1</v>
      </c>
      <c r="J17" s="18">
        <v>1</v>
      </c>
      <c r="K17" s="14">
        <f t="shared" ca="1" si="5"/>
        <v>8</v>
      </c>
      <c r="L17" s="23"/>
      <c r="M17" s="19" t="str">
        <f t="shared" ca="1" si="1"/>
        <v>INDPDEFFLA-02</v>
      </c>
      <c r="N17" s="23" t="str">
        <f t="shared" ca="1" si="4"/>
        <v>Private service Saving Tech-Light 0.2y</v>
      </c>
      <c r="O17" s="23" t="s">
        <v>32</v>
      </c>
      <c r="P17" s="23" t="s">
        <v>33</v>
      </c>
      <c r="Q17" s="23"/>
      <c r="R17" s="23"/>
      <c r="S17" s="19" t="s">
        <v>34</v>
      </c>
      <c r="V17" s="16" t="str">
        <f t="shared" ca="1" si="6"/>
        <v>PD</v>
      </c>
      <c r="W17" s="14" t="str">
        <f t="shared" ca="1" si="6"/>
        <v>Private service</v>
      </c>
      <c r="X17" s="3" t="str">
        <f>'EE investment costs'!D66</f>
        <v>LA-02</v>
      </c>
      <c r="Y17" s="3" t="str">
        <f>'EE investment costs'!E66</f>
        <v>Light</v>
      </c>
      <c r="AC17" s="123">
        <f>'EE investment costs'!C66</f>
        <v>0.2</v>
      </c>
      <c r="AD17" s="22"/>
    </row>
    <row r="18" spans="2:30">
      <c r="B18" s="14" t="str">
        <f t="shared" ca="1" si="0"/>
        <v>INDPDEFFEM-02</v>
      </c>
      <c r="C18" s="15" t="str">
        <f t="shared" ca="1" si="3"/>
        <v>IPDEM</v>
      </c>
      <c r="D18" s="16">
        <f>'EE investment costs'!$F$15</f>
        <v>2016</v>
      </c>
      <c r="E18" s="14">
        <f>VLOOKUP(X18,'EE investment costs'!$D$56:$R$656,15,0)</f>
        <v>2.9274</v>
      </c>
      <c r="F18" s="17">
        <f ca="1">INDEX('EE investment costs'!$D$56:$R$656,MATCH(X18,'EE investment costs'!$D$56:$D$656,0),MATCH($V$8,'EE investment costs'!$D$56:$R$56,0))</f>
        <v>0</v>
      </c>
      <c r="I18" s="18">
        <v>1</v>
      </c>
      <c r="J18" s="18">
        <v>1</v>
      </c>
      <c r="K18" s="14">
        <f t="shared" ca="1" si="5"/>
        <v>8</v>
      </c>
      <c r="L18" s="23"/>
      <c r="M18" s="19" t="str">
        <f t="shared" ca="1" si="1"/>
        <v>INDPDEFFEM-02</v>
      </c>
      <c r="N18" s="23" t="str">
        <f t="shared" ca="1" si="4"/>
        <v>Private service Saving Tech-Electric Motors 0.2y</v>
      </c>
      <c r="O18" s="23" t="s">
        <v>32</v>
      </c>
      <c r="P18" s="23" t="s">
        <v>33</v>
      </c>
      <c r="Q18" s="23"/>
      <c r="R18" s="23"/>
      <c r="S18" s="19" t="s">
        <v>34</v>
      </c>
      <c r="V18" s="16" t="str">
        <f t="shared" ca="1" si="6"/>
        <v>PD</v>
      </c>
      <c r="W18" s="14" t="str">
        <f t="shared" ca="1" si="6"/>
        <v>Private service</v>
      </c>
      <c r="X18" s="3" t="str">
        <f>'EE investment costs'!D67</f>
        <v>EM-02</v>
      </c>
      <c r="Y18" s="3" t="str">
        <f>'EE investment costs'!E67</f>
        <v>Electric Motors</v>
      </c>
      <c r="AC18" s="123">
        <f>'EE investment costs'!C67</f>
        <v>0.2</v>
      </c>
      <c r="AD18" s="22"/>
    </row>
    <row r="19" spans="2:30">
      <c r="B19" s="14" t="str">
        <f t="shared" ca="1" si="0"/>
        <v>INDPDEFFTF-02</v>
      </c>
      <c r="C19" s="15" t="str">
        <f t="shared" ca="1" si="3"/>
        <v>IPDTF</v>
      </c>
      <c r="D19" s="16">
        <f>'EE investment costs'!$F$15</f>
        <v>2016</v>
      </c>
      <c r="E19" s="14">
        <f>VLOOKUP(X19,'EE investment costs'!$D$56:$R$656,15,0)</f>
        <v>3.2199999999999989</v>
      </c>
      <c r="F19" s="17">
        <f ca="1">INDEX('EE investment costs'!$D$56:$R$656,MATCH(X19,'EE investment costs'!$D$56:$D$656,0),MATCH($V$8,'EE investment costs'!$D$56:$R$56,0))</f>
        <v>29.387420139697603</v>
      </c>
      <c r="I19" s="18">
        <v>1</v>
      </c>
      <c r="J19" s="18">
        <v>1</v>
      </c>
      <c r="K19" s="14">
        <f t="shared" ca="1" si="5"/>
        <v>8</v>
      </c>
      <c r="L19" s="23"/>
      <c r="M19" s="19" t="str">
        <f t="shared" ca="1" si="1"/>
        <v>INDPDEFFTF-02</v>
      </c>
      <c r="N19" s="23" t="str">
        <f t="shared" ca="1" si="4"/>
        <v>Private service Saving Tech-Haulage Tractors, Trucks, Fishing boats 0.2y</v>
      </c>
      <c r="O19" s="23" t="s">
        <v>32</v>
      </c>
      <c r="P19" s="23" t="s">
        <v>33</v>
      </c>
      <c r="Q19" s="23"/>
      <c r="R19" s="23"/>
      <c r="S19" s="19" t="s">
        <v>34</v>
      </c>
      <c r="V19" s="16" t="str">
        <f t="shared" ca="1" si="6"/>
        <v>PD</v>
      </c>
      <c r="W19" s="14" t="str">
        <f t="shared" ca="1" si="6"/>
        <v>Private service</v>
      </c>
      <c r="X19" s="3" t="str">
        <f>'EE investment costs'!D68</f>
        <v>TF-02</v>
      </c>
      <c r="Y19" s="3" t="str">
        <f>'EE investment costs'!E68</f>
        <v>Haulage Tractors, Trucks, Fishing boats</v>
      </c>
      <c r="AC19" s="123">
        <f>'EE investment costs'!C68</f>
        <v>0.2</v>
      </c>
      <c r="AD19" s="22"/>
    </row>
    <row r="20" spans="2:30">
      <c r="B20" s="14" t="str">
        <f t="shared" ca="1" si="0"/>
        <v>INDPDEFFMT-03</v>
      </c>
      <c r="C20" s="15" t="str">
        <f t="shared" ca="1" si="3"/>
        <v>IPDMT</v>
      </c>
      <c r="D20" s="16">
        <f>'EE investment costs'!$F$15</f>
        <v>2016</v>
      </c>
      <c r="E20" s="14">
        <f>VLOOKUP(X20,'EE investment costs'!$D$56:$R$656,15,0)</f>
        <v>2.875</v>
      </c>
      <c r="F20" s="17">
        <f ca="1">INDEX('EE investment costs'!$D$56:$R$656,MATCH(X20,'EE investment costs'!$D$56:$D$656,0),MATCH($V$8,'EE investment costs'!$D$56:$R$56,0))</f>
        <v>0</v>
      </c>
      <c r="I20" s="18">
        <v>1</v>
      </c>
      <c r="J20" s="18">
        <v>1</v>
      </c>
      <c r="K20" s="14">
        <f t="shared" ca="1" si="5"/>
        <v>8</v>
      </c>
      <c r="L20" s="23"/>
      <c r="M20" s="19" t="str">
        <f t="shared" ca="1" si="1"/>
        <v>INDPDEFFMT-03</v>
      </c>
      <c r="N20" s="23" t="str">
        <f t="shared" ca="1" si="4"/>
        <v>Private service Saving Tech-Heat Medium Temp. up to 150C 0.3y</v>
      </c>
      <c r="O20" s="23" t="s">
        <v>32</v>
      </c>
      <c r="P20" s="23" t="s">
        <v>33</v>
      </c>
      <c r="Q20" s="23"/>
      <c r="R20" s="23"/>
      <c r="S20" s="19" t="s">
        <v>34</v>
      </c>
      <c r="V20" s="16" t="str">
        <f t="shared" ca="1" si="6"/>
        <v>PD</v>
      </c>
      <c r="W20" s="14" t="str">
        <f t="shared" ca="1" si="6"/>
        <v>Private service</v>
      </c>
      <c r="X20" s="3" t="str">
        <f>'EE investment costs'!D69</f>
        <v>MT-03</v>
      </c>
      <c r="Y20" s="3" t="str">
        <f>'EE investment costs'!E69</f>
        <v>Heat Medium Temp. up to 150C</v>
      </c>
      <c r="AC20" s="123">
        <f>'EE investment costs'!C69</f>
        <v>0.3</v>
      </c>
    </row>
    <row r="21" spans="2:30">
      <c r="B21" s="14" t="str">
        <f t="shared" ca="1" si="0"/>
        <v>INDPDEFFHT-03</v>
      </c>
      <c r="C21" s="15" t="str">
        <f t="shared" ca="1" si="3"/>
        <v>IPDHT</v>
      </c>
      <c r="D21" s="16">
        <f>'EE investment costs'!$F$15</f>
        <v>2016</v>
      </c>
      <c r="E21" s="14">
        <f>VLOOKUP(X21,'EE investment costs'!$D$56:$R$656,15,0)</f>
        <v>2.2999999999999998</v>
      </c>
      <c r="F21" s="17">
        <f ca="1">INDEX('EE investment costs'!$D$56:$R$656,MATCH(X21,'EE investment costs'!$D$56:$D$656,0),MATCH($V$8,'EE investment costs'!$D$56:$R$56,0))</f>
        <v>0</v>
      </c>
      <c r="I21" s="18">
        <v>1</v>
      </c>
      <c r="J21" s="18">
        <v>1</v>
      </c>
      <c r="K21" s="14">
        <f t="shared" ca="1" si="5"/>
        <v>8</v>
      </c>
      <c r="L21" s="23"/>
      <c r="M21" s="19" t="str">
        <f t="shared" ca="1" si="1"/>
        <v>INDPDEFFHT-03</v>
      </c>
      <c r="N21" s="23" t="str">
        <f t="shared" ca="1" si="4"/>
        <v>Private service Saving Tech-Heat High Temp. over 150C 0.3y</v>
      </c>
      <c r="O21" s="23" t="s">
        <v>32</v>
      </c>
      <c r="P21" s="23" t="s">
        <v>33</v>
      </c>
      <c r="Q21" s="23"/>
      <c r="R21" s="23"/>
      <c r="S21" s="19" t="s">
        <v>34</v>
      </c>
      <c r="V21" s="16" t="str">
        <f t="shared" ca="1" si="6"/>
        <v>PD</v>
      </c>
      <c r="W21" s="14" t="str">
        <f t="shared" ca="1" si="6"/>
        <v>Private service</v>
      </c>
      <c r="X21" s="3" t="str">
        <f>'EE investment costs'!D70</f>
        <v>HT-03</v>
      </c>
      <c r="Y21" s="3" t="str">
        <f>'EE investment costs'!E70</f>
        <v>Heat High Temp. over 150C</v>
      </c>
      <c r="AC21" s="123">
        <f>'EE investment costs'!C70</f>
        <v>0.3</v>
      </c>
      <c r="AD21" s="22"/>
    </row>
    <row r="22" spans="2:30">
      <c r="B22" s="14" t="str">
        <f t="shared" ca="1" si="0"/>
        <v>INDPDEFFRH-03</v>
      </c>
      <c r="C22" s="15" t="str">
        <f t="shared" ca="1" si="3"/>
        <v>IPDRH</v>
      </c>
      <c r="D22" s="16">
        <f>'EE investment costs'!$F$15</f>
        <v>2016</v>
      </c>
      <c r="E22" s="14">
        <f>VLOOKUP(X22,'EE investment costs'!$D$56:$R$656,15,0)</f>
        <v>9.1999999999999993</v>
      </c>
      <c r="F22" s="17">
        <f ca="1">INDEX('EE investment costs'!$D$56:$R$656,MATCH(X22,'EE investment costs'!$D$56:$D$656,0),MATCH($V$8,'EE investment costs'!$D$56:$R$56,0))</f>
        <v>0</v>
      </c>
      <c r="I22" s="18">
        <v>1</v>
      </c>
      <c r="J22" s="18">
        <v>1</v>
      </c>
      <c r="K22" s="14">
        <f t="shared" ca="1" si="5"/>
        <v>8</v>
      </c>
      <c r="L22" s="23"/>
      <c r="M22" s="19" t="str">
        <f t="shared" ca="1" si="1"/>
        <v>INDPDEFFRH-03</v>
      </c>
      <c r="N22" s="23" t="str">
        <f t="shared" ca="1" si="4"/>
        <v>Private service Saving Tech-Heat Room Heat 0.3y</v>
      </c>
      <c r="O22" s="23" t="s">
        <v>32</v>
      </c>
      <c r="P22" s="23" t="s">
        <v>33</v>
      </c>
      <c r="Q22" s="23"/>
      <c r="R22" s="23"/>
      <c r="S22" s="19" t="s">
        <v>34</v>
      </c>
      <c r="V22" s="16" t="str">
        <f t="shared" ca="1" si="6"/>
        <v>PD</v>
      </c>
      <c r="W22" s="14" t="str">
        <f t="shared" ca="1" si="6"/>
        <v>Private service</v>
      </c>
      <c r="X22" s="3" t="str">
        <f>'EE investment costs'!D71</f>
        <v>RH-03</v>
      </c>
      <c r="Y22" s="3" t="str">
        <f>'EE investment costs'!E71</f>
        <v>Heat Room Heat</v>
      </c>
      <c r="AC22" s="123">
        <f>'EE investment costs'!C71</f>
        <v>0.3</v>
      </c>
      <c r="AD22" s="22"/>
    </row>
    <row r="23" spans="2:30">
      <c r="B23" s="14" t="str">
        <f t="shared" ca="1" si="0"/>
        <v>INDPDEFFLA-03</v>
      </c>
      <c r="C23" s="15" t="str">
        <f t="shared" ca="1" si="3"/>
        <v>IPDLA</v>
      </c>
      <c r="D23" s="16">
        <f>'EE investment costs'!$F$15</f>
        <v>2016</v>
      </c>
      <c r="E23" s="14">
        <f>VLOOKUP(X23,'EE investment costs'!$D$56:$R$656,15,0)</f>
        <v>2.8220000000000001</v>
      </c>
      <c r="F23" s="17">
        <f ca="1">INDEX('EE investment costs'!$D$56:$R$656,MATCH(X23,'EE investment costs'!$D$56:$D$656,0),MATCH($V$8,'EE investment costs'!$D$56:$R$56,0))</f>
        <v>0</v>
      </c>
      <c r="I23" s="18">
        <v>1</v>
      </c>
      <c r="J23" s="18">
        <v>1</v>
      </c>
      <c r="K23" s="14">
        <f t="shared" ca="1" si="5"/>
        <v>8</v>
      </c>
      <c r="L23" s="23"/>
      <c r="M23" s="19" t="str">
        <f t="shared" ca="1" si="1"/>
        <v>INDPDEFFLA-03</v>
      </c>
      <c r="N23" s="23" t="str">
        <f t="shared" ca="1" si="4"/>
        <v>Private service Saving Tech-Light 0.3y</v>
      </c>
      <c r="O23" s="23" t="s">
        <v>32</v>
      </c>
      <c r="P23" s="23" t="s">
        <v>33</v>
      </c>
      <c r="Q23" s="23"/>
      <c r="R23" s="23"/>
      <c r="S23" s="19" t="s">
        <v>34</v>
      </c>
      <c r="V23" s="16" t="str">
        <f t="shared" ca="1" si="6"/>
        <v>PD</v>
      </c>
      <c r="W23" s="14" t="str">
        <f t="shared" ca="1" si="6"/>
        <v>Private service</v>
      </c>
      <c r="X23" s="3" t="str">
        <f>'EE investment costs'!D72</f>
        <v>LA-03</v>
      </c>
      <c r="Y23" s="3" t="str">
        <f>'EE investment costs'!E72</f>
        <v>Light</v>
      </c>
      <c r="AC23" s="123">
        <f>'EE investment costs'!C72</f>
        <v>0.3</v>
      </c>
      <c r="AD23" s="22"/>
    </row>
    <row r="24" spans="2:30">
      <c r="B24" s="14" t="str">
        <f t="shared" ca="1" si="0"/>
        <v>INDPDEFFEM-03</v>
      </c>
      <c r="C24" s="15" t="str">
        <f t="shared" ca="1" si="3"/>
        <v>IPDEM</v>
      </c>
      <c r="D24" s="16">
        <f>'EE investment costs'!$F$15</f>
        <v>2016</v>
      </c>
      <c r="E24" s="14">
        <f>VLOOKUP(X24,'EE investment costs'!$D$56:$R$656,15,0)</f>
        <v>2.9630999999999998</v>
      </c>
      <c r="F24" s="17">
        <f ca="1">INDEX('EE investment costs'!$D$56:$R$656,MATCH(X24,'EE investment costs'!$D$56:$D$656,0),MATCH($V$8,'EE investment costs'!$D$56:$R$56,0))</f>
        <v>0</v>
      </c>
      <c r="I24" s="18">
        <v>1</v>
      </c>
      <c r="J24" s="18">
        <v>1</v>
      </c>
      <c r="K24" s="14">
        <f t="shared" ca="1" si="5"/>
        <v>8</v>
      </c>
      <c r="L24" s="23"/>
      <c r="M24" s="19" t="str">
        <f t="shared" ca="1" si="1"/>
        <v>INDPDEFFEM-03</v>
      </c>
      <c r="N24" s="23" t="str">
        <f t="shared" ca="1" si="4"/>
        <v>Private service Saving Tech-Electric Motors 0.3y</v>
      </c>
      <c r="O24" s="23" t="s">
        <v>32</v>
      </c>
      <c r="P24" s="23" t="s">
        <v>33</v>
      </c>
      <c r="Q24" s="23"/>
      <c r="R24" s="23"/>
      <c r="S24" s="19" t="s">
        <v>34</v>
      </c>
      <c r="V24" s="16" t="str">
        <f t="shared" ca="1" si="6"/>
        <v>PD</v>
      </c>
      <c r="W24" s="14" t="str">
        <f t="shared" ca="1" si="6"/>
        <v>Private service</v>
      </c>
      <c r="X24" s="3" t="str">
        <f>'EE investment costs'!D73</f>
        <v>EM-03</v>
      </c>
      <c r="Y24" s="3" t="str">
        <f>'EE investment costs'!E73</f>
        <v>Electric Motors</v>
      </c>
      <c r="AC24" s="123">
        <f>'EE investment costs'!C73</f>
        <v>0.3</v>
      </c>
      <c r="AD24" s="22"/>
    </row>
    <row r="25" spans="2:30">
      <c r="B25" s="14" t="str">
        <f t="shared" ca="1" si="0"/>
        <v>INDPDEFFTF-03</v>
      </c>
      <c r="C25" s="15" t="str">
        <f t="shared" ca="1" si="3"/>
        <v>IPDTF</v>
      </c>
      <c r="D25" s="16">
        <f>'EE investment costs'!$F$15</f>
        <v>2016</v>
      </c>
      <c r="E25" s="14">
        <f>VLOOKUP(X25,'EE investment costs'!$D$56:$R$656,15,0)</f>
        <v>3.4299999999999988</v>
      </c>
      <c r="F25" s="17">
        <f ca="1">INDEX('EE investment costs'!$D$56:$R$656,MATCH(X25,'EE investment costs'!$D$56:$D$656,0),MATCH($V$8,'EE investment costs'!$D$56:$R$56,0))</f>
        <v>44.081130209546409</v>
      </c>
      <c r="I25" s="18">
        <v>1</v>
      </c>
      <c r="J25" s="18">
        <v>1</v>
      </c>
      <c r="K25" s="14">
        <f t="shared" ca="1" si="5"/>
        <v>8</v>
      </c>
      <c r="L25" s="23"/>
      <c r="M25" s="19" t="str">
        <f t="shared" ca="1" si="1"/>
        <v>INDPDEFFTF-03</v>
      </c>
      <c r="N25" s="23" t="str">
        <f t="shared" ca="1" si="4"/>
        <v>Private service Saving Tech-Haulage Tractors, Trucks, Fishing boats 0.3y</v>
      </c>
      <c r="O25" s="23" t="s">
        <v>32</v>
      </c>
      <c r="P25" s="23" t="s">
        <v>33</v>
      </c>
      <c r="Q25" s="23"/>
      <c r="R25" s="23"/>
      <c r="S25" s="19" t="s">
        <v>34</v>
      </c>
      <c r="V25" s="16" t="str">
        <f t="shared" ca="1" si="6"/>
        <v>PD</v>
      </c>
      <c r="W25" s="14" t="str">
        <f t="shared" ca="1" si="6"/>
        <v>Private service</v>
      </c>
      <c r="X25" s="3" t="str">
        <f>'EE investment costs'!D74</f>
        <v>TF-03</v>
      </c>
      <c r="Y25" s="3" t="str">
        <f>'EE investment costs'!E74</f>
        <v>Haulage Tractors, Trucks, Fishing boats</v>
      </c>
      <c r="AC25" s="123">
        <f>'EE investment costs'!C74</f>
        <v>0.3</v>
      </c>
      <c r="AD25" s="22"/>
    </row>
    <row r="26" spans="2:30">
      <c r="B26" s="14" t="str">
        <f t="shared" ca="1" si="0"/>
        <v>INDPDEFFMT-04</v>
      </c>
      <c r="C26" s="15" t="str">
        <f t="shared" ca="1" si="3"/>
        <v>IPDMT</v>
      </c>
      <c r="D26" s="16">
        <f>'EE investment costs'!$F$15</f>
        <v>2016</v>
      </c>
      <c r="E26" s="14">
        <f>VLOOKUP(X26,'EE investment costs'!$D$56:$R$656,15,0)</f>
        <v>3</v>
      </c>
      <c r="F26" s="17">
        <f ca="1">INDEX('EE investment costs'!$D$56:$R$656,MATCH(X26,'EE investment costs'!$D$56:$D$656,0),MATCH($V$8,'EE investment costs'!$D$56:$R$56,0))</f>
        <v>0</v>
      </c>
      <c r="I26" s="18">
        <v>1</v>
      </c>
      <c r="J26" s="18">
        <v>1</v>
      </c>
      <c r="K26" s="14">
        <f t="shared" ca="1" si="5"/>
        <v>8</v>
      </c>
      <c r="L26" s="23"/>
      <c r="M26" s="19" t="str">
        <f t="shared" ca="1" si="1"/>
        <v>INDPDEFFMT-04</v>
      </c>
      <c r="N26" s="23" t="str">
        <f t="shared" ca="1" si="4"/>
        <v>Private service Saving Tech-Heat Medium Temp. up to 150C 0.4y</v>
      </c>
      <c r="O26" s="23" t="s">
        <v>32</v>
      </c>
      <c r="P26" s="23" t="s">
        <v>33</v>
      </c>
      <c r="Q26" s="23"/>
      <c r="R26" s="23"/>
      <c r="S26" s="19" t="s">
        <v>34</v>
      </c>
      <c r="V26" s="16" t="str">
        <f t="shared" ca="1" si="6"/>
        <v>PD</v>
      </c>
      <c r="W26" s="14" t="str">
        <f t="shared" ca="1" si="6"/>
        <v>Private service</v>
      </c>
      <c r="X26" s="3" t="str">
        <f>'EE investment costs'!D75</f>
        <v>MT-04</v>
      </c>
      <c r="Y26" s="3" t="str">
        <f>'EE investment costs'!E75</f>
        <v>Heat Medium Temp. up to 150C</v>
      </c>
      <c r="AC26" s="123">
        <f>'EE investment costs'!C75</f>
        <v>0.4</v>
      </c>
    </row>
    <row r="27" spans="2:30">
      <c r="B27" s="14" t="str">
        <f t="shared" ca="1" si="0"/>
        <v>INDPDEFFHT-04</v>
      </c>
      <c r="C27" s="15" t="str">
        <f t="shared" ca="1" si="3"/>
        <v>IPDHT</v>
      </c>
      <c r="D27" s="16">
        <f>'EE investment costs'!$F$15</f>
        <v>2016</v>
      </c>
      <c r="E27" s="14">
        <f>VLOOKUP(X27,'EE investment costs'!$D$56:$R$656,15,0)</f>
        <v>2.4</v>
      </c>
      <c r="F27" s="17">
        <f ca="1">INDEX('EE investment costs'!$D$56:$R$656,MATCH(X27,'EE investment costs'!$D$56:$D$656,0),MATCH($V$8,'EE investment costs'!$D$56:$R$56,0))</f>
        <v>0</v>
      </c>
      <c r="I27" s="18">
        <v>1</v>
      </c>
      <c r="J27" s="18">
        <v>1</v>
      </c>
      <c r="K27" s="14">
        <f t="shared" ca="1" si="5"/>
        <v>8</v>
      </c>
      <c r="L27" s="23"/>
      <c r="M27" s="19" t="str">
        <f t="shared" ca="1" si="1"/>
        <v>INDPDEFFHT-04</v>
      </c>
      <c r="N27" s="23" t="str">
        <f t="shared" ca="1" si="4"/>
        <v>Private service Saving Tech-Heat High Temp. over 150C 0.4y</v>
      </c>
      <c r="O27" s="23" t="s">
        <v>32</v>
      </c>
      <c r="P27" s="23" t="s">
        <v>33</v>
      </c>
      <c r="Q27" s="23"/>
      <c r="R27" s="23"/>
      <c r="S27" s="19" t="s">
        <v>34</v>
      </c>
      <c r="V27" s="16" t="str">
        <f t="shared" ca="1" si="6"/>
        <v>PD</v>
      </c>
      <c r="W27" s="14" t="str">
        <f t="shared" ca="1" si="6"/>
        <v>Private service</v>
      </c>
      <c r="X27" s="3" t="str">
        <f>'EE investment costs'!D76</f>
        <v>HT-04</v>
      </c>
      <c r="Y27" s="3" t="str">
        <f>'EE investment costs'!E76</f>
        <v>Heat High Temp. over 150C</v>
      </c>
      <c r="AC27" s="123">
        <f>'EE investment costs'!C76</f>
        <v>0.4</v>
      </c>
      <c r="AD27" s="22"/>
    </row>
    <row r="28" spans="2:30">
      <c r="B28" s="14" t="str">
        <f t="shared" ca="1" si="0"/>
        <v>INDPDEFFRH-04</v>
      </c>
      <c r="C28" s="15" t="str">
        <f t="shared" ca="1" si="3"/>
        <v>IPDRH</v>
      </c>
      <c r="D28" s="16">
        <f>'EE investment costs'!$F$15</f>
        <v>2016</v>
      </c>
      <c r="E28" s="14">
        <f>VLOOKUP(X28,'EE investment costs'!$D$56:$R$656,15,0)</f>
        <v>9.6</v>
      </c>
      <c r="F28" s="17">
        <f ca="1">INDEX('EE investment costs'!$D$56:$R$656,MATCH(X28,'EE investment costs'!$D$56:$D$656,0),MATCH($V$8,'EE investment costs'!$D$56:$R$56,0))</f>
        <v>0</v>
      </c>
      <c r="I28" s="18">
        <v>1</v>
      </c>
      <c r="J28" s="18">
        <v>1</v>
      </c>
      <c r="K28" s="14">
        <f t="shared" ca="1" si="5"/>
        <v>8</v>
      </c>
      <c r="L28" s="23"/>
      <c r="M28" s="19" t="str">
        <f t="shared" ca="1" si="1"/>
        <v>INDPDEFFRH-04</v>
      </c>
      <c r="N28" s="23" t="str">
        <f t="shared" ca="1" si="4"/>
        <v>Private service Saving Tech-Heat Room Heat 0.4y</v>
      </c>
      <c r="O28" s="23" t="s">
        <v>32</v>
      </c>
      <c r="P28" s="23" t="s">
        <v>33</v>
      </c>
      <c r="Q28" s="23"/>
      <c r="R28" s="23"/>
      <c r="S28" s="19" t="s">
        <v>34</v>
      </c>
      <c r="V28" s="16" t="str">
        <f t="shared" ca="1" si="6"/>
        <v>PD</v>
      </c>
      <c r="W28" s="14" t="str">
        <f t="shared" ca="1" si="6"/>
        <v>Private service</v>
      </c>
      <c r="X28" s="3" t="str">
        <f>'EE investment costs'!D77</f>
        <v>RH-04</v>
      </c>
      <c r="Y28" s="3" t="str">
        <f>'EE investment costs'!E77</f>
        <v>Heat Room Heat</v>
      </c>
      <c r="AC28" s="123">
        <f>'EE investment costs'!C77</f>
        <v>0.4</v>
      </c>
      <c r="AD28" s="22"/>
    </row>
    <row r="29" spans="2:30">
      <c r="B29" s="14" t="str">
        <f t="shared" ca="1" si="0"/>
        <v>INDPDEFFLA-04</v>
      </c>
      <c r="C29" s="15" t="str">
        <f t="shared" ca="1" si="3"/>
        <v>IPDLA</v>
      </c>
      <c r="D29" s="16">
        <f>'EE investment costs'!$F$15</f>
        <v>2016</v>
      </c>
      <c r="E29" s="14">
        <f>VLOOKUP(X29,'EE investment costs'!$D$56:$R$656,15,0)</f>
        <v>2.8560000000000003</v>
      </c>
      <c r="F29" s="17">
        <f ca="1">INDEX('EE investment costs'!$D$56:$R$656,MATCH(X29,'EE investment costs'!$D$56:$D$656,0),MATCH($V$8,'EE investment costs'!$D$56:$R$56,0))</f>
        <v>0</v>
      </c>
      <c r="I29" s="18">
        <v>1</v>
      </c>
      <c r="J29" s="18">
        <v>1</v>
      </c>
      <c r="K29" s="14">
        <f t="shared" ca="1" si="5"/>
        <v>8</v>
      </c>
      <c r="L29" s="23"/>
      <c r="M29" s="19" t="str">
        <f t="shared" ca="1" si="1"/>
        <v>INDPDEFFLA-04</v>
      </c>
      <c r="N29" s="23" t="str">
        <f t="shared" ca="1" si="4"/>
        <v>Private service Saving Tech-Light 0.4y</v>
      </c>
      <c r="O29" s="23" t="s">
        <v>32</v>
      </c>
      <c r="P29" s="23" t="s">
        <v>33</v>
      </c>
      <c r="Q29" s="23"/>
      <c r="R29" s="23"/>
      <c r="S29" s="19" t="s">
        <v>34</v>
      </c>
      <c r="V29" s="16" t="str">
        <f t="shared" ca="1" si="6"/>
        <v>PD</v>
      </c>
      <c r="W29" s="14" t="str">
        <f t="shared" ca="1" si="6"/>
        <v>Private service</v>
      </c>
      <c r="X29" s="3" t="str">
        <f>'EE investment costs'!D78</f>
        <v>LA-04</v>
      </c>
      <c r="Y29" s="3" t="str">
        <f>'EE investment costs'!E78</f>
        <v>Light</v>
      </c>
      <c r="AC29" s="123">
        <f>'EE investment costs'!C78</f>
        <v>0.4</v>
      </c>
      <c r="AD29" s="22"/>
    </row>
    <row r="30" spans="2:30">
      <c r="B30" s="14" t="str">
        <f t="shared" ca="1" si="0"/>
        <v>INDPDEFFEM-04</v>
      </c>
      <c r="C30" s="15" t="str">
        <f t="shared" ca="1" si="3"/>
        <v>IPDEM</v>
      </c>
      <c r="D30" s="16">
        <f>'EE investment costs'!$F$15</f>
        <v>2016</v>
      </c>
      <c r="E30" s="14">
        <f>VLOOKUP(X30,'EE investment costs'!$D$56:$R$656,15,0)</f>
        <v>2.9987999999999997</v>
      </c>
      <c r="F30" s="17">
        <f ca="1">INDEX('EE investment costs'!$D$56:$R$656,MATCH(X30,'EE investment costs'!$D$56:$D$656,0),MATCH($V$8,'EE investment costs'!$D$56:$R$56,0))</f>
        <v>0</v>
      </c>
      <c r="I30" s="18">
        <v>1</v>
      </c>
      <c r="J30" s="18">
        <v>1</v>
      </c>
      <c r="K30" s="14">
        <f t="shared" ca="1" si="5"/>
        <v>8</v>
      </c>
      <c r="L30" s="23"/>
      <c r="M30" s="19" t="str">
        <f t="shared" ca="1" si="1"/>
        <v>INDPDEFFEM-04</v>
      </c>
      <c r="N30" s="23" t="str">
        <f t="shared" ca="1" si="4"/>
        <v>Private service Saving Tech-Electric Motors 0.4y</v>
      </c>
      <c r="O30" s="23" t="s">
        <v>32</v>
      </c>
      <c r="P30" s="23" t="s">
        <v>33</v>
      </c>
      <c r="Q30" s="23"/>
      <c r="R30" s="23"/>
      <c r="S30" s="19" t="s">
        <v>34</v>
      </c>
      <c r="V30" s="16" t="str">
        <f t="shared" ca="1" si="6"/>
        <v>PD</v>
      </c>
      <c r="W30" s="14" t="str">
        <f t="shared" ca="1" si="6"/>
        <v>Private service</v>
      </c>
      <c r="X30" s="3" t="str">
        <f>'EE investment costs'!D79</f>
        <v>EM-04</v>
      </c>
      <c r="Y30" s="3" t="str">
        <f>'EE investment costs'!E79</f>
        <v>Electric Motors</v>
      </c>
      <c r="AC30" s="123">
        <f>'EE investment costs'!C79</f>
        <v>0.4</v>
      </c>
      <c r="AD30" s="22"/>
    </row>
    <row r="31" spans="2:30">
      <c r="B31" s="14" t="str">
        <f t="shared" ca="1" si="0"/>
        <v>INDPDEFFTF-04</v>
      </c>
      <c r="C31" s="15" t="str">
        <f t="shared" ca="1" si="3"/>
        <v>IPDTF</v>
      </c>
      <c r="D31" s="16">
        <f>'EE investment costs'!$F$15</f>
        <v>2016</v>
      </c>
      <c r="E31" s="14">
        <f>VLOOKUP(X31,'EE investment costs'!$D$56:$R$656,15,0)</f>
        <v>3.6399999999999988</v>
      </c>
      <c r="F31" s="17">
        <f ca="1">INDEX('EE investment costs'!$D$56:$R$656,MATCH(X31,'EE investment costs'!$D$56:$D$656,0),MATCH($V$8,'EE investment costs'!$D$56:$R$56,0))</f>
        <v>58.774840279395207</v>
      </c>
      <c r="I31" s="18">
        <v>1</v>
      </c>
      <c r="J31" s="18">
        <v>1</v>
      </c>
      <c r="K31" s="14">
        <f t="shared" ca="1" si="5"/>
        <v>8</v>
      </c>
      <c r="L31" s="23"/>
      <c r="M31" s="19" t="str">
        <f t="shared" ca="1" si="1"/>
        <v>INDPDEFFTF-04</v>
      </c>
      <c r="N31" s="23" t="str">
        <f t="shared" ca="1" si="4"/>
        <v>Private service Saving Tech-Haulage Tractors, Trucks, Fishing boats 0.4y</v>
      </c>
      <c r="O31" s="23" t="s">
        <v>32</v>
      </c>
      <c r="P31" s="23" t="s">
        <v>33</v>
      </c>
      <c r="Q31" s="23"/>
      <c r="R31" s="23"/>
      <c r="S31" s="19" t="s">
        <v>34</v>
      </c>
      <c r="V31" s="16" t="str">
        <f t="shared" ca="1" si="6"/>
        <v>PD</v>
      </c>
      <c r="W31" s="14" t="str">
        <f t="shared" ca="1" si="6"/>
        <v>Private service</v>
      </c>
      <c r="X31" s="3" t="str">
        <f>'EE investment costs'!D80</f>
        <v>TF-04</v>
      </c>
      <c r="Y31" s="3" t="str">
        <f>'EE investment costs'!E80</f>
        <v>Haulage Tractors, Trucks, Fishing boats</v>
      </c>
      <c r="AC31" s="123">
        <f>'EE investment costs'!C80</f>
        <v>0.4</v>
      </c>
      <c r="AD31" s="22"/>
    </row>
    <row r="32" spans="2:30">
      <c r="B32" s="14" t="str">
        <f t="shared" ca="1" si="0"/>
        <v>INDPDEFFMT-05</v>
      </c>
      <c r="C32" s="15" t="str">
        <f t="shared" ca="1" si="3"/>
        <v>IPDMT</v>
      </c>
      <c r="D32" s="16">
        <f>'EE investment costs'!$F$15</f>
        <v>2016</v>
      </c>
      <c r="E32" s="14">
        <f>VLOOKUP(X32,'EE investment costs'!$D$56:$R$656,15,0)</f>
        <v>3.125</v>
      </c>
      <c r="F32" s="17">
        <f ca="1">INDEX('EE investment costs'!$D$56:$R$656,MATCH(X32,'EE investment costs'!$D$56:$D$656,0),MATCH($V$8,'EE investment costs'!$D$56:$R$56,0))</f>
        <v>0</v>
      </c>
      <c r="I32" s="18">
        <v>1</v>
      </c>
      <c r="J32" s="18">
        <v>1</v>
      </c>
      <c r="K32" s="14">
        <f t="shared" ca="1" si="5"/>
        <v>8</v>
      </c>
      <c r="L32" s="23"/>
      <c r="M32" s="19" t="str">
        <f t="shared" ca="1" si="1"/>
        <v>INDPDEFFMT-05</v>
      </c>
      <c r="N32" s="23" t="str">
        <f t="shared" ca="1" si="4"/>
        <v>Private service Saving Tech-Heat Medium Temp. up to 150C 0.5y</v>
      </c>
      <c r="O32" s="23" t="s">
        <v>32</v>
      </c>
      <c r="P32" s="23" t="s">
        <v>33</v>
      </c>
      <c r="Q32" s="23"/>
      <c r="R32" s="23"/>
      <c r="S32" s="19" t="s">
        <v>34</v>
      </c>
      <c r="V32" s="16" t="str">
        <f t="shared" ca="1" si="6"/>
        <v>PD</v>
      </c>
      <c r="W32" s="14" t="str">
        <f t="shared" ca="1" si="6"/>
        <v>Private service</v>
      </c>
      <c r="X32" s="3" t="str">
        <f>'EE investment costs'!D81</f>
        <v>MT-05</v>
      </c>
      <c r="Y32" s="3" t="str">
        <f>'EE investment costs'!E81</f>
        <v>Heat Medium Temp. up to 150C</v>
      </c>
      <c r="AC32" s="123">
        <f>'EE investment costs'!C81</f>
        <v>0.5</v>
      </c>
    </row>
    <row r="33" spans="2:30">
      <c r="B33" s="14" t="str">
        <f t="shared" ca="1" si="0"/>
        <v>INDPDEFFHT-05</v>
      </c>
      <c r="C33" s="15" t="str">
        <f t="shared" ca="1" si="3"/>
        <v>IPDHT</v>
      </c>
      <c r="D33" s="16">
        <f>'EE investment costs'!$F$15</f>
        <v>2016</v>
      </c>
      <c r="E33" s="14">
        <f>VLOOKUP(X33,'EE investment costs'!$D$56:$R$656,15,0)</f>
        <v>2.5</v>
      </c>
      <c r="F33" s="17">
        <f ca="1">INDEX('EE investment costs'!$D$56:$R$656,MATCH(X33,'EE investment costs'!$D$56:$D$656,0),MATCH($V$8,'EE investment costs'!$D$56:$R$56,0))</f>
        <v>10.826704634287823</v>
      </c>
      <c r="I33" s="18">
        <v>1</v>
      </c>
      <c r="J33" s="18">
        <v>1</v>
      </c>
      <c r="K33" s="14">
        <f t="shared" ca="1" si="5"/>
        <v>8</v>
      </c>
      <c r="L33" s="23"/>
      <c r="M33" s="19" t="str">
        <f t="shared" ca="1" si="1"/>
        <v>INDPDEFFHT-05</v>
      </c>
      <c r="N33" s="23" t="str">
        <f t="shared" ca="1" si="4"/>
        <v>Private service Saving Tech-Heat High Temp. over 150C 0.5y</v>
      </c>
      <c r="O33" s="23" t="s">
        <v>32</v>
      </c>
      <c r="P33" s="23" t="s">
        <v>33</v>
      </c>
      <c r="Q33" s="23"/>
      <c r="R33" s="23"/>
      <c r="S33" s="19" t="s">
        <v>34</v>
      </c>
      <c r="V33" s="16" t="str">
        <f t="shared" ca="1" si="6"/>
        <v>PD</v>
      </c>
      <c r="W33" s="14" t="str">
        <f t="shared" ca="1" si="6"/>
        <v>Private service</v>
      </c>
      <c r="X33" s="3" t="str">
        <f>'EE investment costs'!D82</f>
        <v>HT-05</v>
      </c>
      <c r="Y33" s="3" t="str">
        <f>'EE investment costs'!E82</f>
        <v>Heat High Temp. over 150C</v>
      </c>
      <c r="AC33" s="123">
        <f>'EE investment costs'!C82</f>
        <v>0.5</v>
      </c>
      <c r="AD33" s="22"/>
    </row>
    <row r="34" spans="2:30">
      <c r="B34" s="14" t="str">
        <f t="shared" ca="1" si="0"/>
        <v>INDPDEFFRH-05</v>
      </c>
      <c r="C34" s="15" t="str">
        <f t="shared" ca="1" si="3"/>
        <v>IPDRH</v>
      </c>
      <c r="D34" s="16">
        <f>'EE investment costs'!$F$15</f>
        <v>2016</v>
      </c>
      <c r="E34" s="14">
        <f>VLOOKUP(X34,'EE investment costs'!$D$56:$R$656,15,0)</f>
        <v>10</v>
      </c>
      <c r="F34" s="17">
        <f ca="1">INDEX('EE investment costs'!$D$56:$R$656,MATCH(X34,'EE investment costs'!$D$56:$D$656,0),MATCH($V$8,'EE investment costs'!$D$56:$R$56,0))</f>
        <v>0</v>
      </c>
      <c r="I34" s="18">
        <v>1</v>
      </c>
      <c r="J34" s="18">
        <v>1</v>
      </c>
      <c r="K34" s="14">
        <f t="shared" ca="1" si="5"/>
        <v>8</v>
      </c>
      <c r="L34" s="23"/>
      <c r="M34" s="19" t="str">
        <f t="shared" ca="1" si="1"/>
        <v>INDPDEFFRH-05</v>
      </c>
      <c r="N34" s="23" t="str">
        <f t="shared" ca="1" si="4"/>
        <v>Private service Saving Tech-Heat Room Heat 0.5y</v>
      </c>
      <c r="O34" s="23" t="s">
        <v>32</v>
      </c>
      <c r="P34" s="23" t="s">
        <v>33</v>
      </c>
      <c r="Q34" s="23"/>
      <c r="R34" s="23"/>
      <c r="S34" s="19" t="s">
        <v>34</v>
      </c>
      <c r="V34" s="16" t="str">
        <f t="shared" ca="1" si="6"/>
        <v>PD</v>
      </c>
      <c r="W34" s="14" t="str">
        <f t="shared" ca="1" si="6"/>
        <v>Private service</v>
      </c>
      <c r="X34" s="3" t="str">
        <f>'EE investment costs'!D83</f>
        <v>RH-05</v>
      </c>
      <c r="Y34" s="3" t="str">
        <f>'EE investment costs'!E83</f>
        <v>Heat Room Heat</v>
      </c>
      <c r="AC34" s="123">
        <f>'EE investment costs'!C83</f>
        <v>0.5</v>
      </c>
      <c r="AD34" s="22"/>
    </row>
    <row r="35" spans="2:30">
      <c r="B35" s="14" t="str">
        <f t="shared" ca="1" si="0"/>
        <v>INDPDEFFLA-05</v>
      </c>
      <c r="C35" s="15" t="str">
        <f t="shared" ca="1" si="3"/>
        <v>IPDLA</v>
      </c>
      <c r="D35" s="16">
        <f>'EE investment costs'!$F$15</f>
        <v>2016</v>
      </c>
      <c r="E35" s="14">
        <f>VLOOKUP(X35,'EE investment costs'!$D$56:$R$656,15,0)</f>
        <v>2.89</v>
      </c>
      <c r="F35" s="17">
        <f ca="1">INDEX('EE investment costs'!$D$56:$R$656,MATCH(X35,'EE investment costs'!$D$56:$D$656,0),MATCH($V$8,'EE investment costs'!$D$56:$R$56,0))</f>
        <v>0</v>
      </c>
      <c r="I35" s="18">
        <v>1</v>
      </c>
      <c r="J35" s="18">
        <v>1</v>
      </c>
      <c r="K35" s="14">
        <f t="shared" ca="1" si="5"/>
        <v>8</v>
      </c>
      <c r="L35" s="23"/>
      <c r="M35" s="19" t="str">
        <f t="shared" ca="1" si="1"/>
        <v>INDPDEFFLA-05</v>
      </c>
      <c r="N35" s="23" t="str">
        <f t="shared" ca="1" si="4"/>
        <v>Private service Saving Tech-Light 0.5y</v>
      </c>
      <c r="O35" s="23" t="s">
        <v>32</v>
      </c>
      <c r="P35" s="23" t="s">
        <v>33</v>
      </c>
      <c r="Q35" s="23"/>
      <c r="R35" s="23"/>
      <c r="S35" s="19" t="s">
        <v>34</v>
      </c>
      <c r="V35" s="16" t="str">
        <f t="shared" ca="1" si="6"/>
        <v>PD</v>
      </c>
      <c r="W35" s="14" t="str">
        <f t="shared" ca="1" si="6"/>
        <v>Private service</v>
      </c>
      <c r="X35" s="3" t="str">
        <f>'EE investment costs'!D84</f>
        <v>LA-05</v>
      </c>
      <c r="Y35" s="3" t="str">
        <f>'EE investment costs'!E84</f>
        <v>Light</v>
      </c>
      <c r="AC35" s="123">
        <f>'EE investment costs'!C84</f>
        <v>0.5</v>
      </c>
      <c r="AD35" s="22"/>
    </row>
    <row r="36" spans="2:30">
      <c r="B36" s="14" t="str">
        <f t="shared" ca="1" si="0"/>
        <v>INDPDEFFEM-05</v>
      </c>
      <c r="C36" s="15" t="str">
        <f t="shared" ca="1" si="3"/>
        <v>IPDEM</v>
      </c>
      <c r="D36" s="16">
        <f>'EE investment costs'!$F$15</f>
        <v>2016</v>
      </c>
      <c r="E36" s="14">
        <f>VLOOKUP(X36,'EE investment costs'!$D$56:$R$656,15,0)</f>
        <v>3.0344999999999995</v>
      </c>
      <c r="F36" s="17">
        <f ca="1">INDEX('EE investment costs'!$D$56:$R$656,MATCH(X36,'EE investment costs'!$D$56:$D$656,0),MATCH($V$8,'EE investment costs'!$D$56:$R$56,0))</f>
        <v>0</v>
      </c>
      <c r="I36" s="18">
        <v>1</v>
      </c>
      <c r="J36" s="18">
        <v>1</v>
      </c>
      <c r="K36" s="14">
        <f t="shared" ca="1" si="5"/>
        <v>8</v>
      </c>
      <c r="L36" s="23"/>
      <c r="M36" s="19" t="str">
        <f t="shared" ca="1" si="1"/>
        <v>INDPDEFFEM-05</v>
      </c>
      <c r="N36" s="23" t="str">
        <f t="shared" ca="1" si="4"/>
        <v>Private service Saving Tech-Electric Motors 0.5y</v>
      </c>
      <c r="O36" s="23" t="s">
        <v>32</v>
      </c>
      <c r="P36" s="23" t="s">
        <v>33</v>
      </c>
      <c r="Q36" s="23"/>
      <c r="R36" s="23"/>
      <c r="S36" s="19" t="s">
        <v>34</v>
      </c>
      <c r="V36" s="16" t="str">
        <f t="shared" ca="1" si="6"/>
        <v>PD</v>
      </c>
      <c r="W36" s="14" t="str">
        <f t="shared" ca="1" si="6"/>
        <v>Private service</v>
      </c>
      <c r="X36" s="3" t="str">
        <f>'EE investment costs'!D85</f>
        <v>EM-05</v>
      </c>
      <c r="Y36" s="3" t="str">
        <f>'EE investment costs'!E85</f>
        <v>Electric Motors</v>
      </c>
      <c r="AC36" s="123">
        <f>'EE investment costs'!C85</f>
        <v>0.5</v>
      </c>
      <c r="AD36" s="22"/>
    </row>
    <row r="37" spans="2:30">
      <c r="B37" s="14" t="str">
        <f t="shared" ca="1" si="0"/>
        <v>INDPDEFFTF-05</v>
      </c>
      <c r="C37" s="15" t="str">
        <f t="shared" ca="1" si="3"/>
        <v>IPDTF</v>
      </c>
      <c r="D37" s="16">
        <f>'EE investment costs'!$F$15</f>
        <v>2016</v>
      </c>
      <c r="E37" s="14">
        <f>VLOOKUP(X37,'EE investment costs'!$D$56:$R$656,15,0)</f>
        <v>3.8499999999999988</v>
      </c>
      <c r="F37" s="17">
        <f ca="1">INDEX('EE investment costs'!$D$56:$R$656,MATCH(X37,'EE investment costs'!$D$56:$D$656,0),MATCH($V$8,'EE investment costs'!$D$56:$R$56,0))</f>
        <v>73.468550349244012</v>
      </c>
      <c r="I37" s="18">
        <v>1</v>
      </c>
      <c r="J37" s="18">
        <v>1</v>
      </c>
      <c r="K37" s="14">
        <f t="shared" ca="1" si="5"/>
        <v>8</v>
      </c>
      <c r="L37" s="23"/>
      <c r="M37" s="19" t="str">
        <f t="shared" ca="1" si="1"/>
        <v>INDPDEFFTF-05</v>
      </c>
      <c r="N37" s="23" t="str">
        <f t="shared" ca="1" si="4"/>
        <v>Private service Saving Tech-Haulage Tractors, Trucks, Fishing boats 0.5y</v>
      </c>
      <c r="O37" s="23" t="s">
        <v>32</v>
      </c>
      <c r="P37" s="23" t="s">
        <v>33</v>
      </c>
      <c r="Q37" s="23"/>
      <c r="R37" s="23"/>
      <c r="S37" s="19" t="s">
        <v>34</v>
      </c>
      <c r="V37" s="16" t="str">
        <f t="shared" ca="1" si="6"/>
        <v>PD</v>
      </c>
      <c r="W37" s="14" t="str">
        <f t="shared" ca="1" si="6"/>
        <v>Private service</v>
      </c>
      <c r="X37" s="3" t="str">
        <f>'EE investment costs'!D86</f>
        <v>TF-05</v>
      </c>
      <c r="Y37" s="3" t="str">
        <f>'EE investment costs'!E86</f>
        <v>Haulage Tractors, Trucks, Fishing boats</v>
      </c>
      <c r="AB37" s="3"/>
      <c r="AC37" s="123">
        <f>'EE investment costs'!C86</f>
        <v>0.5</v>
      </c>
      <c r="AD37" s="22"/>
    </row>
    <row r="38" spans="2:30">
      <c r="B38" s="14" t="str">
        <f t="shared" ca="1" si="0"/>
        <v>INDPDEFFMT-06</v>
      </c>
      <c r="C38" s="15" t="str">
        <f t="shared" ca="1" si="3"/>
        <v>IPDMT</v>
      </c>
      <c r="D38" s="16">
        <f>'EE investment costs'!$F$15</f>
        <v>2016</v>
      </c>
      <c r="E38" s="14">
        <f>VLOOKUP(X38,'EE investment costs'!$D$56:$R$656,15,0)</f>
        <v>3.25</v>
      </c>
      <c r="F38" s="17">
        <f ca="1">INDEX('EE investment costs'!$D$56:$R$656,MATCH(X38,'EE investment costs'!$D$56:$D$656,0),MATCH($V$8,'EE investment costs'!$D$56:$R$56,0))</f>
        <v>0</v>
      </c>
      <c r="I38" s="18">
        <v>1</v>
      </c>
      <c r="J38" s="18">
        <v>1</v>
      </c>
      <c r="K38" s="14">
        <f t="shared" ca="1" si="5"/>
        <v>8</v>
      </c>
      <c r="L38" s="23"/>
      <c r="M38" s="19" t="str">
        <f t="shared" ca="1" si="1"/>
        <v>INDPDEFFMT-06</v>
      </c>
      <c r="N38" s="23" t="str">
        <f t="shared" ca="1" si="4"/>
        <v>Private service Saving Tech-Heat Medium Temp. up to 150C 0.6y</v>
      </c>
      <c r="O38" s="23" t="s">
        <v>32</v>
      </c>
      <c r="P38" s="23" t="s">
        <v>33</v>
      </c>
      <c r="Q38" s="23"/>
      <c r="R38" s="23"/>
      <c r="S38" s="19" t="s">
        <v>34</v>
      </c>
      <c r="V38" s="16" t="str">
        <f t="shared" ca="1" si="6"/>
        <v>PD</v>
      </c>
      <c r="W38" s="14" t="str">
        <f t="shared" ca="1" si="6"/>
        <v>Private service</v>
      </c>
      <c r="X38" s="3" t="str">
        <f>'EE investment costs'!D87</f>
        <v>MT-06</v>
      </c>
      <c r="Y38" s="3" t="str">
        <f>'EE investment costs'!E87</f>
        <v>Heat Medium Temp. up to 150C</v>
      </c>
      <c r="AC38" s="123">
        <f>'EE investment costs'!C87</f>
        <v>0.6</v>
      </c>
    </row>
    <row r="39" spans="2:30">
      <c r="B39" s="14" t="str">
        <f t="shared" ca="1" si="0"/>
        <v>INDPDEFFHT-06</v>
      </c>
      <c r="C39" s="15" t="str">
        <f t="shared" ca="1" si="3"/>
        <v>IPDHT</v>
      </c>
      <c r="D39" s="16">
        <f>'EE investment costs'!$F$15</f>
        <v>2016</v>
      </c>
      <c r="E39" s="14">
        <f>VLOOKUP(X39,'EE investment costs'!$D$56:$R$656,15,0)</f>
        <v>2.6</v>
      </c>
      <c r="F39" s="17">
        <f ca="1">INDEX('EE investment costs'!$D$56:$R$656,MATCH(X39,'EE investment costs'!$D$56:$D$656,0),MATCH($V$8,'EE investment costs'!$D$56:$R$56,0))</f>
        <v>25.262310813338598</v>
      </c>
      <c r="I39" s="18">
        <v>1</v>
      </c>
      <c r="J39" s="18">
        <v>1</v>
      </c>
      <c r="K39" s="14">
        <f t="shared" ca="1" si="5"/>
        <v>8</v>
      </c>
      <c r="L39" s="23"/>
      <c r="M39" s="19" t="str">
        <f t="shared" ca="1" si="1"/>
        <v>INDPDEFFHT-06</v>
      </c>
      <c r="N39" s="23" t="str">
        <f t="shared" ca="1" si="4"/>
        <v>Private service Saving Tech-Heat High Temp. over 150C 0.6y</v>
      </c>
      <c r="O39" s="23" t="s">
        <v>32</v>
      </c>
      <c r="P39" s="23" t="s">
        <v>33</v>
      </c>
      <c r="Q39" s="23"/>
      <c r="R39" s="23"/>
      <c r="S39" s="19" t="s">
        <v>34</v>
      </c>
      <c r="V39" s="16" t="str">
        <f t="shared" ca="1" si="6"/>
        <v>PD</v>
      </c>
      <c r="W39" s="14" t="str">
        <f t="shared" ca="1" si="6"/>
        <v>Private service</v>
      </c>
      <c r="X39" s="3" t="str">
        <f>'EE investment costs'!D88</f>
        <v>HT-06</v>
      </c>
      <c r="Y39" s="3" t="str">
        <f>'EE investment costs'!E88</f>
        <v>Heat High Temp. over 150C</v>
      </c>
      <c r="AC39" s="123">
        <f>'EE investment costs'!C88</f>
        <v>0.6</v>
      </c>
      <c r="AD39" s="22"/>
    </row>
    <row r="40" spans="2:30">
      <c r="B40" s="14" t="str">
        <f t="shared" ca="1" si="0"/>
        <v>INDPDEFFRH-06</v>
      </c>
      <c r="C40" s="15" t="str">
        <f t="shared" ca="1" si="3"/>
        <v>IPDRH</v>
      </c>
      <c r="D40" s="16">
        <f>'EE investment costs'!$F$15</f>
        <v>2016</v>
      </c>
      <c r="E40" s="14">
        <f>VLOOKUP(X40,'EE investment costs'!$D$56:$R$656,15,0)</f>
        <v>10.4</v>
      </c>
      <c r="F40" s="17">
        <f ca="1">INDEX('EE investment costs'!$D$56:$R$656,MATCH(X40,'EE investment costs'!$D$56:$D$656,0),MATCH($V$8,'EE investment costs'!$D$56:$R$56,0))</f>
        <v>0</v>
      </c>
      <c r="I40" s="18">
        <v>1</v>
      </c>
      <c r="J40" s="18">
        <v>1</v>
      </c>
      <c r="K40" s="14">
        <f t="shared" ca="1" si="5"/>
        <v>8</v>
      </c>
      <c r="L40" s="23"/>
      <c r="M40" s="19" t="str">
        <f t="shared" ca="1" si="1"/>
        <v>INDPDEFFRH-06</v>
      </c>
      <c r="N40" s="23" t="str">
        <f t="shared" ca="1" si="4"/>
        <v>Private service Saving Tech-Heat Room Heat 0.6y</v>
      </c>
      <c r="O40" s="23" t="s">
        <v>32</v>
      </c>
      <c r="P40" s="23" t="s">
        <v>33</v>
      </c>
      <c r="Q40" s="23"/>
      <c r="R40" s="23"/>
      <c r="S40" s="19" t="s">
        <v>34</v>
      </c>
      <c r="V40" s="16" t="str">
        <f t="shared" ca="1" si="6"/>
        <v>PD</v>
      </c>
      <c r="W40" s="14" t="str">
        <f t="shared" ca="1" si="6"/>
        <v>Private service</v>
      </c>
      <c r="X40" s="3" t="str">
        <f>'EE investment costs'!D89</f>
        <v>RH-06</v>
      </c>
      <c r="Y40" s="3" t="str">
        <f>'EE investment costs'!E89</f>
        <v>Heat Room Heat</v>
      </c>
      <c r="AC40" s="123">
        <f>'EE investment costs'!C89</f>
        <v>0.6</v>
      </c>
      <c r="AD40" s="22"/>
    </row>
    <row r="41" spans="2:30">
      <c r="B41" s="14" t="str">
        <f t="shared" ca="1" si="0"/>
        <v>INDPDEFFLA-06</v>
      </c>
      <c r="C41" s="15" t="str">
        <f t="shared" ca="1" si="3"/>
        <v>IPDLA</v>
      </c>
      <c r="D41" s="16">
        <f>'EE investment costs'!$F$15</f>
        <v>2016</v>
      </c>
      <c r="E41" s="14">
        <f>VLOOKUP(X41,'EE investment costs'!$D$56:$R$656,15,0)</f>
        <v>2.9239999999999999</v>
      </c>
      <c r="F41" s="17">
        <f ca="1">INDEX('EE investment costs'!$D$56:$R$656,MATCH(X41,'EE investment costs'!$D$56:$D$656,0),MATCH($V$8,'EE investment costs'!$D$56:$R$56,0))</f>
        <v>0</v>
      </c>
      <c r="I41" s="18">
        <v>1</v>
      </c>
      <c r="J41" s="18">
        <v>1</v>
      </c>
      <c r="K41" s="14">
        <f t="shared" ca="1" si="5"/>
        <v>8</v>
      </c>
      <c r="L41" s="23"/>
      <c r="M41" s="19" t="str">
        <f t="shared" ca="1" si="1"/>
        <v>INDPDEFFLA-06</v>
      </c>
      <c r="N41" s="23" t="str">
        <f t="shared" ca="1" si="4"/>
        <v>Private service Saving Tech-Light 0.6y</v>
      </c>
      <c r="O41" s="23" t="s">
        <v>32</v>
      </c>
      <c r="P41" s="23" t="s">
        <v>33</v>
      </c>
      <c r="Q41" s="23"/>
      <c r="R41" s="23"/>
      <c r="S41" s="19" t="s">
        <v>34</v>
      </c>
      <c r="V41" s="16" t="str">
        <f t="shared" ca="1" si="6"/>
        <v>PD</v>
      </c>
      <c r="W41" s="14" t="str">
        <f t="shared" ca="1" si="6"/>
        <v>Private service</v>
      </c>
      <c r="X41" s="3" t="str">
        <f>'EE investment costs'!D90</f>
        <v>LA-06</v>
      </c>
      <c r="Y41" s="3" t="str">
        <f>'EE investment costs'!E90</f>
        <v>Light</v>
      </c>
      <c r="AC41" s="123">
        <f>'EE investment costs'!C90</f>
        <v>0.6</v>
      </c>
      <c r="AD41" s="22"/>
    </row>
    <row r="42" spans="2:30">
      <c r="B42" s="14" t="str">
        <f t="shared" ca="1" si="0"/>
        <v>INDPDEFFEM-06</v>
      </c>
      <c r="C42" s="15" t="str">
        <f t="shared" ca="1" si="3"/>
        <v>IPDEM</v>
      </c>
      <c r="D42" s="16">
        <f>'EE investment costs'!$F$15</f>
        <v>2016</v>
      </c>
      <c r="E42" s="14">
        <f>VLOOKUP(X42,'EE investment costs'!$D$56:$R$656,15,0)</f>
        <v>3.0701999999999998</v>
      </c>
      <c r="F42" s="17">
        <f ca="1">INDEX('EE investment costs'!$D$56:$R$656,MATCH(X42,'EE investment costs'!$D$56:$D$656,0),MATCH($V$8,'EE investment costs'!$D$56:$R$56,0))</f>
        <v>0</v>
      </c>
      <c r="I42" s="18">
        <v>1</v>
      </c>
      <c r="J42" s="18">
        <v>1</v>
      </c>
      <c r="K42" s="14">
        <f t="shared" ca="1" si="5"/>
        <v>8</v>
      </c>
      <c r="L42" s="23"/>
      <c r="M42" s="19" t="str">
        <f t="shared" ca="1" si="1"/>
        <v>INDPDEFFEM-06</v>
      </c>
      <c r="N42" s="23" t="str">
        <f t="shared" ca="1" si="4"/>
        <v>Private service Saving Tech-Electric Motors 0.6y</v>
      </c>
      <c r="O42" s="23" t="s">
        <v>32</v>
      </c>
      <c r="P42" s="23" t="s">
        <v>33</v>
      </c>
      <c r="Q42" s="23"/>
      <c r="R42" s="23"/>
      <c r="S42" s="19" t="s">
        <v>34</v>
      </c>
      <c r="V42" s="16" t="str">
        <f t="shared" ca="1" si="6"/>
        <v>PD</v>
      </c>
      <c r="W42" s="14" t="str">
        <f t="shared" ca="1" si="6"/>
        <v>Private service</v>
      </c>
      <c r="X42" s="3" t="str">
        <f>'EE investment costs'!D91</f>
        <v>EM-06</v>
      </c>
      <c r="Y42" s="3" t="str">
        <f>'EE investment costs'!E91</f>
        <v>Electric Motors</v>
      </c>
      <c r="AC42" s="123">
        <f>'EE investment costs'!C91</f>
        <v>0.6</v>
      </c>
      <c r="AD42" s="22"/>
    </row>
    <row r="43" spans="2:30">
      <c r="B43" s="14" t="str">
        <f t="shared" ca="1" si="0"/>
        <v>INDPDEFFTF-06</v>
      </c>
      <c r="C43" s="15" t="str">
        <f t="shared" ca="1" si="3"/>
        <v>IPDTF</v>
      </c>
      <c r="D43" s="16">
        <f>'EE investment costs'!$F$15</f>
        <v>2016</v>
      </c>
      <c r="E43" s="14">
        <f>VLOOKUP(X43,'EE investment costs'!$D$56:$R$656,15,0)</f>
        <v>4.0599999999999987</v>
      </c>
      <c r="F43" s="17">
        <f ca="1">INDEX('EE investment costs'!$D$56:$R$656,MATCH(X43,'EE investment costs'!$D$56:$D$656,0),MATCH($V$8,'EE investment costs'!$D$56:$R$56,0))</f>
        <v>88.162260419092817</v>
      </c>
      <c r="I43" s="18">
        <v>1</v>
      </c>
      <c r="J43" s="18">
        <v>1</v>
      </c>
      <c r="K43" s="14">
        <f t="shared" ca="1" si="5"/>
        <v>8</v>
      </c>
      <c r="L43" s="23"/>
      <c r="M43" s="19" t="str">
        <f t="shared" ca="1" si="1"/>
        <v>INDPDEFFTF-06</v>
      </c>
      <c r="N43" s="23" t="str">
        <f t="shared" ca="1" si="4"/>
        <v>Private service Saving Tech-Haulage Tractors, Trucks, Fishing boats 0.6y</v>
      </c>
      <c r="O43" s="23" t="s">
        <v>32</v>
      </c>
      <c r="P43" s="23" t="s">
        <v>33</v>
      </c>
      <c r="Q43" s="23"/>
      <c r="R43" s="23"/>
      <c r="S43" s="19" t="s">
        <v>34</v>
      </c>
      <c r="V43" s="16" t="str">
        <f t="shared" ca="1" si="6"/>
        <v>PD</v>
      </c>
      <c r="W43" s="14" t="str">
        <f t="shared" ca="1" si="6"/>
        <v>Private service</v>
      </c>
      <c r="X43" s="3" t="str">
        <f>'EE investment costs'!D92</f>
        <v>TF-06</v>
      </c>
      <c r="Y43" s="3" t="str">
        <f>'EE investment costs'!E92</f>
        <v>Haulage Tractors, Trucks, Fishing boats</v>
      </c>
      <c r="AC43" s="123">
        <f>'EE investment costs'!C92</f>
        <v>0.6</v>
      </c>
      <c r="AD43" s="22"/>
    </row>
    <row r="44" spans="2:30">
      <c r="B44" s="14" t="str">
        <f t="shared" ca="1" si="0"/>
        <v>INDPDEFFMT-07</v>
      </c>
      <c r="C44" s="15" t="str">
        <f t="shared" ca="1" si="3"/>
        <v>IPDMT</v>
      </c>
      <c r="D44" s="16">
        <f>'EE investment costs'!$F$15</f>
        <v>2016</v>
      </c>
      <c r="E44" s="14">
        <f>VLOOKUP(X44,'EE investment costs'!$D$56:$R$656,15,0)</f>
        <v>3.375</v>
      </c>
      <c r="F44" s="17">
        <f ca="1">INDEX('EE investment costs'!$D$56:$R$656,MATCH(X44,'EE investment costs'!$D$56:$D$656,0),MATCH($V$8,'EE investment costs'!$D$56:$R$56,0))</f>
        <v>9.6568306284780761</v>
      </c>
      <c r="I44" s="18">
        <v>1</v>
      </c>
      <c r="J44" s="18">
        <v>1</v>
      </c>
      <c r="K44" s="14">
        <f t="shared" ca="1" si="5"/>
        <v>8</v>
      </c>
      <c r="L44" s="23"/>
      <c r="M44" s="19" t="str">
        <f t="shared" ca="1" si="1"/>
        <v>INDPDEFFMT-07</v>
      </c>
      <c r="N44" s="23" t="str">
        <f t="shared" ca="1" si="4"/>
        <v>Private service Saving Tech-Heat Medium Temp. up to 150C 0.7y</v>
      </c>
      <c r="O44" s="23" t="s">
        <v>32</v>
      </c>
      <c r="P44" s="23" t="s">
        <v>33</v>
      </c>
      <c r="Q44" s="23"/>
      <c r="R44" s="23"/>
      <c r="S44" s="19" t="s">
        <v>34</v>
      </c>
      <c r="V44" s="16" t="str">
        <f t="shared" ca="1" si="6"/>
        <v>PD</v>
      </c>
      <c r="W44" s="14" t="str">
        <f t="shared" ca="1" si="6"/>
        <v>Private service</v>
      </c>
      <c r="X44" s="3" t="str">
        <f>'EE investment costs'!D93</f>
        <v>MT-07</v>
      </c>
      <c r="Y44" s="3" t="str">
        <f>'EE investment costs'!E93</f>
        <v>Heat Medium Temp. up to 150C</v>
      </c>
      <c r="AC44" s="123">
        <f>'EE investment costs'!C93</f>
        <v>0.7</v>
      </c>
    </row>
    <row r="45" spans="2:30">
      <c r="B45" s="14" t="str">
        <f t="shared" ca="1" si="0"/>
        <v>INDPDEFFHT-07</v>
      </c>
      <c r="C45" s="15" t="str">
        <f t="shared" ca="1" si="3"/>
        <v>IPDHT</v>
      </c>
      <c r="D45" s="16">
        <f>'EE investment costs'!$F$15</f>
        <v>2016</v>
      </c>
      <c r="E45" s="14">
        <f>VLOOKUP(X45,'EE investment costs'!$D$56:$R$656,15,0)</f>
        <v>2.7</v>
      </c>
      <c r="F45" s="17">
        <f ca="1">INDEX('EE investment costs'!$D$56:$R$656,MATCH(X45,'EE investment costs'!$D$56:$D$656,0),MATCH($V$8,'EE investment costs'!$D$56:$R$56,0))</f>
        <v>39.697916992389352</v>
      </c>
      <c r="I45" s="18">
        <v>1</v>
      </c>
      <c r="J45" s="18">
        <v>1</v>
      </c>
      <c r="K45" s="14">
        <f t="shared" ca="1" si="5"/>
        <v>8</v>
      </c>
      <c r="L45" s="23"/>
      <c r="M45" s="19" t="str">
        <f t="shared" ca="1" si="1"/>
        <v>INDPDEFFHT-07</v>
      </c>
      <c r="N45" s="23" t="str">
        <f t="shared" ca="1" si="4"/>
        <v>Private service Saving Tech-Heat High Temp. over 150C 0.7y</v>
      </c>
      <c r="O45" s="23" t="s">
        <v>32</v>
      </c>
      <c r="P45" s="23" t="s">
        <v>33</v>
      </c>
      <c r="Q45" s="23"/>
      <c r="R45" s="23"/>
      <c r="S45" s="19" t="s">
        <v>34</v>
      </c>
      <c r="V45" s="16" t="str">
        <f t="shared" ca="1" si="6"/>
        <v>PD</v>
      </c>
      <c r="W45" s="14" t="str">
        <f t="shared" ca="1" si="6"/>
        <v>Private service</v>
      </c>
      <c r="X45" s="3" t="str">
        <f>'EE investment costs'!D94</f>
        <v>HT-07</v>
      </c>
      <c r="Y45" s="3" t="str">
        <f>'EE investment costs'!E94</f>
        <v>Heat High Temp. over 150C</v>
      </c>
      <c r="AC45" s="123">
        <f>'EE investment costs'!C94</f>
        <v>0.7</v>
      </c>
      <c r="AD45" s="22"/>
    </row>
    <row r="46" spans="2:30">
      <c r="B46" s="14" t="str">
        <f t="shared" ca="1" si="0"/>
        <v>INDPDEFFRH-07</v>
      </c>
      <c r="C46" s="15" t="str">
        <f t="shared" ca="1" si="3"/>
        <v>IPDRH</v>
      </c>
      <c r="D46" s="16">
        <f>'EE investment costs'!$F$15</f>
        <v>2016</v>
      </c>
      <c r="E46" s="14">
        <f>VLOOKUP(X46,'EE investment costs'!$D$56:$R$656,15,0)</f>
        <v>10.8</v>
      </c>
      <c r="F46" s="17">
        <f ca="1">INDEX('EE investment costs'!$D$56:$R$656,MATCH(X46,'EE investment costs'!$D$56:$D$656,0),MATCH($V$8,'EE investment costs'!$D$56:$R$56,0))</f>
        <v>0</v>
      </c>
      <c r="I46" s="18">
        <v>1</v>
      </c>
      <c r="J46" s="18">
        <v>1</v>
      </c>
      <c r="K46" s="14">
        <f t="shared" ca="1" si="5"/>
        <v>8</v>
      </c>
      <c r="L46" s="23"/>
      <c r="M46" s="19" t="str">
        <f t="shared" ca="1" si="1"/>
        <v>INDPDEFFRH-07</v>
      </c>
      <c r="N46" s="23" t="str">
        <f t="shared" ca="1" si="4"/>
        <v>Private service Saving Tech-Heat Room Heat 0.7y</v>
      </c>
      <c r="O46" s="23" t="s">
        <v>32</v>
      </c>
      <c r="P46" s="23" t="s">
        <v>33</v>
      </c>
      <c r="Q46" s="23"/>
      <c r="R46" s="23"/>
      <c r="S46" s="19" t="s">
        <v>34</v>
      </c>
      <c r="V46" s="16" t="str">
        <f t="shared" ca="1" si="6"/>
        <v>PD</v>
      </c>
      <c r="W46" s="14" t="str">
        <f t="shared" ca="1" si="6"/>
        <v>Private service</v>
      </c>
      <c r="X46" s="3" t="str">
        <f>'EE investment costs'!D95</f>
        <v>RH-07</v>
      </c>
      <c r="Y46" s="3" t="str">
        <f>'EE investment costs'!E95</f>
        <v>Heat Room Heat</v>
      </c>
      <c r="AC46" s="123">
        <f>'EE investment costs'!C95</f>
        <v>0.7</v>
      </c>
      <c r="AD46" s="22"/>
    </row>
    <row r="47" spans="2:30">
      <c r="B47" s="14" t="str">
        <f t="shared" ca="1" si="0"/>
        <v>INDPDEFFLA-07</v>
      </c>
      <c r="C47" s="15" t="str">
        <f t="shared" ca="1" si="3"/>
        <v>IPDLA</v>
      </c>
      <c r="D47" s="16">
        <f>'EE investment costs'!$F$15</f>
        <v>2016</v>
      </c>
      <c r="E47" s="14">
        <f>VLOOKUP(X47,'EE investment costs'!$D$56:$R$656,15,0)</f>
        <v>2.9580000000000002</v>
      </c>
      <c r="F47" s="17">
        <f ca="1">INDEX('EE investment costs'!$D$56:$R$656,MATCH(X47,'EE investment costs'!$D$56:$D$656,0),MATCH($V$8,'EE investment costs'!$D$56:$R$56,0))</f>
        <v>0</v>
      </c>
      <c r="I47" s="18">
        <v>1</v>
      </c>
      <c r="J47" s="18">
        <v>1</v>
      </c>
      <c r="K47" s="14">
        <f t="shared" ca="1" si="5"/>
        <v>8</v>
      </c>
      <c r="L47" s="23"/>
      <c r="M47" s="19" t="str">
        <f t="shared" ca="1" si="1"/>
        <v>INDPDEFFLA-07</v>
      </c>
      <c r="N47" s="23" t="str">
        <f t="shared" ca="1" si="4"/>
        <v>Private service Saving Tech-Light 0.7y</v>
      </c>
      <c r="O47" s="23" t="s">
        <v>32</v>
      </c>
      <c r="P47" s="23" t="s">
        <v>33</v>
      </c>
      <c r="Q47" s="23"/>
      <c r="R47" s="23"/>
      <c r="S47" s="19" t="s">
        <v>34</v>
      </c>
      <c r="V47" s="16" t="str">
        <f t="shared" ca="1" si="6"/>
        <v>PD</v>
      </c>
      <c r="W47" s="14" t="str">
        <f t="shared" ca="1" si="6"/>
        <v>Private service</v>
      </c>
      <c r="X47" s="3" t="str">
        <f>'EE investment costs'!D96</f>
        <v>LA-07</v>
      </c>
      <c r="Y47" s="3" t="str">
        <f>'EE investment costs'!E96</f>
        <v>Light</v>
      </c>
      <c r="AC47" s="123">
        <f>'EE investment costs'!C96</f>
        <v>0.7</v>
      </c>
      <c r="AD47" s="22"/>
    </row>
    <row r="48" spans="2:30">
      <c r="B48" s="14" t="str">
        <f t="shared" ca="1" si="0"/>
        <v>INDPDEFFEM-07</v>
      </c>
      <c r="C48" s="15" t="str">
        <f t="shared" ca="1" si="3"/>
        <v>IPDEM</v>
      </c>
      <c r="D48" s="16">
        <f>'EE investment costs'!$F$15</f>
        <v>2016</v>
      </c>
      <c r="E48" s="14">
        <f>VLOOKUP(X48,'EE investment costs'!$D$56:$R$656,15,0)</f>
        <v>3.1058999999999997</v>
      </c>
      <c r="F48" s="17">
        <f ca="1">INDEX('EE investment costs'!$D$56:$R$656,MATCH(X48,'EE investment costs'!$D$56:$D$656,0),MATCH($V$8,'EE investment costs'!$D$56:$R$56,0))</f>
        <v>0</v>
      </c>
      <c r="I48" s="18">
        <v>1</v>
      </c>
      <c r="J48" s="18">
        <v>1</v>
      </c>
      <c r="K48" s="14">
        <f t="shared" ca="1" si="5"/>
        <v>8</v>
      </c>
      <c r="L48" s="23"/>
      <c r="M48" s="19" t="str">
        <f t="shared" ca="1" si="1"/>
        <v>INDPDEFFEM-07</v>
      </c>
      <c r="N48" s="23" t="str">
        <f t="shared" ca="1" si="4"/>
        <v>Private service Saving Tech-Electric Motors 0.7y</v>
      </c>
      <c r="O48" s="23" t="s">
        <v>32</v>
      </c>
      <c r="P48" s="23" t="s">
        <v>33</v>
      </c>
      <c r="Q48" s="23"/>
      <c r="R48" s="23"/>
      <c r="S48" s="19" t="s">
        <v>34</v>
      </c>
      <c r="V48" s="16" t="str">
        <f t="shared" ca="1" si="6"/>
        <v>PD</v>
      </c>
      <c r="W48" s="14" t="str">
        <f t="shared" ca="1" si="6"/>
        <v>Private service</v>
      </c>
      <c r="X48" s="3" t="str">
        <f>'EE investment costs'!D97</f>
        <v>EM-07</v>
      </c>
      <c r="Y48" s="3" t="str">
        <f>'EE investment costs'!E97</f>
        <v>Electric Motors</v>
      </c>
      <c r="AC48" s="123">
        <f>'EE investment costs'!C97</f>
        <v>0.7</v>
      </c>
      <c r="AD48" s="22"/>
    </row>
    <row r="49" spans="2:30">
      <c r="B49" s="14" t="str">
        <f t="shared" ca="1" si="0"/>
        <v>INDPDEFFTF-07</v>
      </c>
      <c r="C49" s="15" t="str">
        <f t="shared" ca="1" si="3"/>
        <v>IPDTF</v>
      </c>
      <c r="D49" s="16">
        <f>'EE investment costs'!$F$15</f>
        <v>2016</v>
      </c>
      <c r="E49" s="14">
        <f>VLOOKUP(X49,'EE investment costs'!$D$56:$R$656,15,0)</f>
        <v>4.2699999999999987</v>
      </c>
      <c r="F49" s="17">
        <f ca="1">INDEX('EE investment costs'!$D$56:$R$656,MATCH(X49,'EE investment costs'!$D$56:$D$656,0),MATCH($V$8,'EE investment costs'!$D$56:$R$56,0))</f>
        <v>102.85597048894159</v>
      </c>
      <c r="I49" s="18">
        <v>1</v>
      </c>
      <c r="J49" s="18">
        <v>1</v>
      </c>
      <c r="K49" s="14">
        <f t="shared" ca="1" si="5"/>
        <v>8</v>
      </c>
      <c r="L49" s="23"/>
      <c r="M49" s="19" t="str">
        <f t="shared" ca="1" si="1"/>
        <v>INDPDEFFTF-07</v>
      </c>
      <c r="N49" s="23" t="str">
        <f t="shared" ca="1" si="4"/>
        <v>Private service Saving Tech-Haulage Tractors, Trucks, Fishing boats 0.7y</v>
      </c>
      <c r="O49" s="23" t="s">
        <v>32</v>
      </c>
      <c r="P49" s="23" t="s">
        <v>33</v>
      </c>
      <c r="Q49" s="23"/>
      <c r="R49" s="23"/>
      <c r="S49" s="19" t="s">
        <v>34</v>
      </c>
      <c r="V49" s="16" t="str">
        <f t="shared" ca="1" si="6"/>
        <v>PD</v>
      </c>
      <c r="W49" s="14" t="str">
        <f t="shared" ca="1" si="6"/>
        <v>Private service</v>
      </c>
      <c r="X49" s="3" t="str">
        <f>'EE investment costs'!D98</f>
        <v>TF-07</v>
      </c>
      <c r="Y49" s="3" t="str">
        <f>'EE investment costs'!E98</f>
        <v>Haulage Tractors, Trucks, Fishing boats</v>
      </c>
      <c r="AC49" s="123">
        <f>'EE investment costs'!C98</f>
        <v>0.7</v>
      </c>
      <c r="AD49" s="22"/>
    </row>
    <row r="50" spans="2:30">
      <c r="B50" s="14" t="str">
        <f t="shared" ca="1" si="0"/>
        <v>INDPDEFFMT-08</v>
      </c>
      <c r="C50" s="15" t="str">
        <f t="shared" ca="1" si="3"/>
        <v>IPDMT</v>
      </c>
      <c r="D50" s="16">
        <f>'EE investment costs'!$F$15</f>
        <v>2016</v>
      </c>
      <c r="E50" s="14">
        <f>VLOOKUP(X50,'EE investment costs'!$D$56:$R$656,15,0)</f>
        <v>3.5</v>
      </c>
      <c r="F50" s="17">
        <f ca="1">INDEX('EE investment costs'!$D$56:$R$656,MATCH(X50,'EE investment costs'!$D$56:$D$656,0),MATCH($V$8,'EE investment costs'!$D$56:$R$56,0))</f>
        <v>28.778490130667777</v>
      </c>
      <c r="I50" s="18">
        <v>1</v>
      </c>
      <c r="J50" s="18">
        <v>1</v>
      </c>
      <c r="K50" s="14">
        <f t="shared" ca="1" si="5"/>
        <v>8</v>
      </c>
      <c r="L50" s="23"/>
      <c r="M50" s="19" t="str">
        <f t="shared" ca="1" si="1"/>
        <v>INDPDEFFMT-08</v>
      </c>
      <c r="N50" s="23" t="str">
        <f t="shared" ca="1" si="4"/>
        <v>Private service Saving Tech-Heat Medium Temp. up to 150C 0.8y</v>
      </c>
      <c r="O50" s="23" t="s">
        <v>32</v>
      </c>
      <c r="P50" s="23" t="s">
        <v>33</v>
      </c>
      <c r="Q50" s="23"/>
      <c r="R50" s="23"/>
      <c r="S50" s="19" t="s">
        <v>34</v>
      </c>
      <c r="V50" s="16" t="str">
        <f t="shared" ca="1" si="6"/>
        <v>PD</v>
      </c>
      <c r="W50" s="14" t="str">
        <f t="shared" ca="1" si="6"/>
        <v>Private service</v>
      </c>
      <c r="X50" s="3" t="str">
        <f>'EE investment costs'!D99</f>
        <v>MT-08</v>
      </c>
      <c r="Y50" s="3" t="str">
        <f>'EE investment costs'!E99</f>
        <v>Heat Medium Temp. up to 150C</v>
      </c>
      <c r="AC50" s="123">
        <f>'EE investment costs'!C99</f>
        <v>0.8</v>
      </c>
    </row>
    <row r="51" spans="2:30">
      <c r="B51" s="14" t="str">
        <f t="shared" ca="1" si="0"/>
        <v>INDPDEFFHT-08</v>
      </c>
      <c r="C51" s="15" t="str">
        <f t="shared" ca="1" si="3"/>
        <v>IPDHT</v>
      </c>
      <c r="D51" s="16">
        <f>'EE investment costs'!$F$15</f>
        <v>2016</v>
      </c>
      <c r="E51" s="14">
        <f>VLOOKUP(X51,'EE investment costs'!$D$56:$R$656,15,0)</f>
        <v>2.8</v>
      </c>
      <c r="F51" s="17">
        <f ca="1">INDEX('EE investment costs'!$D$56:$R$656,MATCH(X51,'EE investment costs'!$D$56:$D$656,0),MATCH($V$8,'EE investment costs'!$D$56:$R$56,0))</f>
        <v>54.133523171440146</v>
      </c>
      <c r="I51" s="18">
        <v>1</v>
      </c>
      <c r="J51" s="18">
        <v>1</v>
      </c>
      <c r="K51" s="14">
        <f t="shared" ca="1" si="5"/>
        <v>8</v>
      </c>
      <c r="L51" s="23"/>
      <c r="M51" s="19" t="str">
        <f t="shared" ca="1" si="1"/>
        <v>INDPDEFFHT-08</v>
      </c>
      <c r="N51" s="23" t="str">
        <f t="shared" ca="1" si="4"/>
        <v>Private service Saving Tech-Heat High Temp. over 150C 0.8y</v>
      </c>
      <c r="O51" s="23" t="s">
        <v>32</v>
      </c>
      <c r="P51" s="23" t="s">
        <v>33</v>
      </c>
      <c r="Q51" s="23"/>
      <c r="R51" s="23"/>
      <c r="S51" s="19" t="s">
        <v>34</v>
      </c>
      <c r="V51" s="16" t="str">
        <f t="shared" ca="1" si="6"/>
        <v>PD</v>
      </c>
      <c r="W51" s="14" t="str">
        <f t="shared" ca="1" si="6"/>
        <v>Private service</v>
      </c>
      <c r="X51" s="3" t="str">
        <f>'EE investment costs'!D100</f>
        <v>HT-08</v>
      </c>
      <c r="Y51" s="3" t="str">
        <f>'EE investment costs'!E100</f>
        <v>Heat High Temp. over 150C</v>
      </c>
      <c r="AC51" s="123">
        <f>'EE investment costs'!C100</f>
        <v>0.8</v>
      </c>
      <c r="AD51" s="22"/>
    </row>
    <row r="52" spans="2:30">
      <c r="B52" s="14" t="str">
        <f t="shared" ca="1" si="0"/>
        <v>INDPDEFFRH-08</v>
      </c>
      <c r="C52" s="15" t="str">
        <f t="shared" ca="1" si="3"/>
        <v>IPDRH</v>
      </c>
      <c r="D52" s="16">
        <f>'EE investment costs'!$F$15</f>
        <v>2016</v>
      </c>
      <c r="E52" s="14">
        <f>VLOOKUP(X52,'EE investment costs'!$D$56:$R$656,15,0)</f>
        <v>11.2</v>
      </c>
      <c r="F52" s="17">
        <f ca="1">INDEX('EE investment costs'!$D$56:$R$656,MATCH(X52,'EE investment costs'!$D$56:$D$656,0),MATCH($V$8,'EE investment costs'!$D$56:$R$56,0))</f>
        <v>0</v>
      </c>
      <c r="I52" s="18">
        <v>1</v>
      </c>
      <c r="J52" s="18">
        <v>1</v>
      </c>
      <c r="K52" s="14">
        <f t="shared" ca="1" si="5"/>
        <v>8</v>
      </c>
      <c r="L52" s="23"/>
      <c r="M52" s="19" t="str">
        <f t="shared" ca="1" si="1"/>
        <v>INDPDEFFRH-08</v>
      </c>
      <c r="N52" s="23" t="str">
        <f t="shared" ca="1" si="4"/>
        <v>Private service Saving Tech-Heat Room Heat 0.8y</v>
      </c>
      <c r="O52" s="23" t="s">
        <v>32</v>
      </c>
      <c r="P52" s="23" t="s">
        <v>33</v>
      </c>
      <c r="Q52" s="23"/>
      <c r="R52" s="23"/>
      <c r="S52" s="19" t="s">
        <v>34</v>
      </c>
      <c r="V52" s="16" t="str">
        <f t="shared" ca="1" si="6"/>
        <v>PD</v>
      </c>
      <c r="W52" s="14" t="str">
        <f t="shared" ca="1" si="6"/>
        <v>Private service</v>
      </c>
      <c r="X52" s="3" t="str">
        <f>'EE investment costs'!D101</f>
        <v>RH-08</v>
      </c>
      <c r="Y52" s="3" t="str">
        <f>'EE investment costs'!E101</f>
        <v>Heat Room Heat</v>
      </c>
      <c r="AC52" s="123">
        <f>'EE investment costs'!C101</f>
        <v>0.8</v>
      </c>
      <c r="AD52" s="22"/>
    </row>
    <row r="53" spans="2:30">
      <c r="B53" s="14" t="str">
        <f t="shared" ca="1" si="0"/>
        <v>INDPDEFFLA-08</v>
      </c>
      <c r="C53" s="15" t="str">
        <f t="shared" ca="1" si="3"/>
        <v>IPDLA</v>
      </c>
      <c r="D53" s="16">
        <f>'EE investment costs'!$F$15</f>
        <v>2016</v>
      </c>
      <c r="E53" s="14">
        <f>VLOOKUP(X53,'EE investment costs'!$D$56:$R$656,15,0)</f>
        <v>2.992</v>
      </c>
      <c r="F53" s="17">
        <f ca="1">INDEX('EE investment costs'!$D$56:$R$656,MATCH(X53,'EE investment costs'!$D$56:$D$656,0),MATCH($V$8,'EE investment costs'!$D$56:$R$56,0))</f>
        <v>0</v>
      </c>
      <c r="I53" s="18">
        <v>1</v>
      </c>
      <c r="J53" s="18">
        <v>1</v>
      </c>
      <c r="K53" s="14">
        <f t="shared" ca="1" si="5"/>
        <v>8</v>
      </c>
      <c r="L53" s="23"/>
      <c r="M53" s="19" t="str">
        <f t="shared" ca="1" si="1"/>
        <v>INDPDEFFLA-08</v>
      </c>
      <c r="N53" s="23" t="str">
        <f t="shared" ca="1" si="4"/>
        <v>Private service Saving Tech-Light 0.8y</v>
      </c>
      <c r="O53" s="23" t="s">
        <v>32</v>
      </c>
      <c r="P53" s="23" t="s">
        <v>33</v>
      </c>
      <c r="Q53" s="23"/>
      <c r="R53" s="23"/>
      <c r="S53" s="19" t="s">
        <v>34</v>
      </c>
      <c r="V53" s="16" t="str">
        <f t="shared" ca="1" si="6"/>
        <v>PD</v>
      </c>
      <c r="W53" s="14" t="str">
        <f t="shared" ca="1" si="6"/>
        <v>Private service</v>
      </c>
      <c r="X53" s="3" t="str">
        <f>'EE investment costs'!D102</f>
        <v>LA-08</v>
      </c>
      <c r="Y53" s="3" t="str">
        <f>'EE investment costs'!E102</f>
        <v>Light</v>
      </c>
      <c r="AC53" s="123">
        <f>'EE investment costs'!C102</f>
        <v>0.8</v>
      </c>
      <c r="AD53" s="22"/>
    </row>
    <row r="54" spans="2:30">
      <c r="B54" s="14" t="str">
        <f t="shared" ca="1" si="0"/>
        <v>INDPDEFFEM-08</v>
      </c>
      <c r="C54" s="15" t="str">
        <f t="shared" ca="1" si="3"/>
        <v>IPDEM</v>
      </c>
      <c r="D54" s="16">
        <f>'EE investment costs'!$F$15</f>
        <v>2016</v>
      </c>
      <c r="E54" s="14">
        <f>VLOOKUP(X54,'EE investment costs'!$D$56:$R$656,15,0)</f>
        <v>3.1415999999999995</v>
      </c>
      <c r="F54" s="17">
        <f ca="1">INDEX('EE investment costs'!$D$56:$R$656,MATCH(X54,'EE investment costs'!$D$56:$D$656,0),MATCH($V$8,'EE investment costs'!$D$56:$R$56,0))</f>
        <v>0</v>
      </c>
      <c r="I54" s="18">
        <v>1</v>
      </c>
      <c r="J54" s="18">
        <v>1</v>
      </c>
      <c r="K54" s="14">
        <f t="shared" ca="1" si="5"/>
        <v>8</v>
      </c>
      <c r="L54" s="23"/>
      <c r="M54" s="19" t="str">
        <f t="shared" ca="1" si="1"/>
        <v>INDPDEFFEM-08</v>
      </c>
      <c r="N54" s="23" t="str">
        <f t="shared" ca="1" si="4"/>
        <v>Private service Saving Tech-Electric Motors 0.8y</v>
      </c>
      <c r="O54" s="23" t="s">
        <v>32</v>
      </c>
      <c r="P54" s="23" t="s">
        <v>33</v>
      </c>
      <c r="Q54" s="23"/>
      <c r="R54" s="23"/>
      <c r="S54" s="19" t="s">
        <v>34</v>
      </c>
      <c r="V54" s="16" t="str">
        <f t="shared" ca="1" si="6"/>
        <v>PD</v>
      </c>
      <c r="W54" s="14" t="str">
        <f t="shared" ca="1" si="6"/>
        <v>Private service</v>
      </c>
      <c r="X54" s="3" t="str">
        <f>'EE investment costs'!D103</f>
        <v>EM-08</v>
      </c>
      <c r="Y54" s="3" t="str">
        <f>'EE investment costs'!E103</f>
        <v>Electric Motors</v>
      </c>
      <c r="AC54" s="123">
        <f>'EE investment costs'!C103</f>
        <v>0.8</v>
      </c>
      <c r="AD54" s="22"/>
    </row>
    <row r="55" spans="2:30">
      <c r="B55" s="14" t="str">
        <f t="shared" ca="1" si="0"/>
        <v>INDPDEFFTF-08</v>
      </c>
      <c r="C55" s="15" t="str">
        <f t="shared" ca="1" si="3"/>
        <v>IPDTF</v>
      </c>
      <c r="D55" s="16">
        <f>'EE investment costs'!$F$15</f>
        <v>2016</v>
      </c>
      <c r="E55" s="14">
        <f>VLOOKUP(X55,'EE investment costs'!$D$56:$R$656,15,0)</f>
        <v>4.4799999999999986</v>
      </c>
      <c r="F55" s="17">
        <f ca="1">INDEX('EE investment costs'!$D$56:$R$656,MATCH(X55,'EE investment costs'!$D$56:$D$656,0),MATCH($V$8,'EE investment costs'!$D$56:$R$56,0))</f>
        <v>117.54968055879041</v>
      </c>
      <c r="I55" s="18">
        <v>1</v>
      </c>
      <c r="J55" s="18">
        <v>1</v>
      </c>
      <c r="K55" s="14">
        <f t="shared" ca="1" si="5"/>
        <v>8</v>
      </c>
      <c r="L55" s="23"/>
      <c r="M55" s="19" t="str">
        <f t="shared" ca="1" si="1"/>
        <v>INDPDEFFTF-08</v>
      </c>
      <c r="N55" s="23" t="str">
        <f t="shared" ca="1" si="4"/>
        <v>Private service Saving Tech-Haulage Tractors, Trucks, Fishing boats 0.8y</v>
      </c>
      <c r="O55" s="23" t="s">
        <v>32</v>
      </c>
      <c r="P55" s="23" t="s">
        <v>33</v>
      </c>
      <c r="Q55" s="23"/>
      <c r="R55" s="23"/>
      <c r="S55" s="19" t="s">
        <v>34</v>
      </c>
      <c r="V55" s="16" t="str">
        <f t="shared" ca="1" si="6"/>
        <v>PD</v>
      </c>
      <c r="W55" s="14" t="str">
        <f t="shared" ca="1" si="6"/>
        <v>Private service</v>
      </c>
      <c r="X55" s="3" t="str">
        <f>'EE investment costs'!D104</f>
        <v>TF-08</v>
      </c>
      <c r="Y55" s="3" t="str">
        <f>'EE investment costs'!E104</f>
        <v>Haulage Tractors, Trucks, Fishing boats</v>
      </c>
      <c r="AC55" s="123">
        <f>'EE investment costs'!C104</f>
        <v>0.8</v>
      </c>
      <c r="AD55" s="22"/>
    </row>
    <row r="56" spans="2:30">
      <c r="B56" s="14" t="str">
        <f t="shared" ca="1" si="0"/>
        <v>INDPDEFFMT-09</v>
      </c>
      <c r="C56" s="15" t="str">
        <f t="shared" ca="1" si="3"/>
        <v>IPDMT</v>
      </c>
      <c r="D56" s="16">
        <f>'EE investment costs'!$F$15</f>
        <v>2016</v>
      </c>
      <c r="E56" s="14">
        <f>VLOOKUP(X56,'EE investment costs'!$D$56:$R$656,15,0)</f>
        <v>3.625</v>
      </c>
      <c r="F56" s="17">
        <f ca="1">INDEX('EE investment costs'!$D$56:$R$656,MATCH(X56,'EE investment costs'!$D$56:$D$656,0),MATCH($V$8,'EE investment costs'!$D$56:$R$56,0))</f>
        <v>47.900149632857449</v>
      </c>
      <c r="I56" s="18">
        <v>1</v>
      </c>
      <c r="J56" s="18">
        <v>1</v>
      </c>
      <c r="K56" s="14">
        <f t="shared" ca="1" si="5"/>
        <v>8</v>
      </c>
      <c r="L56" s="23"/>
      <c r="M56" s="19" t="str">
        <f t="shared" ca="1" si="1"/>
        <v>INDPDEFFMT-09</v>
      </c>
      <c r="N56" s="23" t="str">
        <f t="shared" ca="1" si="4"/>
        <v>Private service Saving Tech-Heat Medium Temp. up to 150C 0.9y</v>
      </c>
      <c r="O56" s="23" t="s">
        <v>32</v>
      </c>
      <c r="P56" s="23" t="s">
        <v>33</v>
      </c>
      <c r="Q56" s="23"/>
      <c r="R56" s="23"/>
      <c r="S56" s="19" t="s">
        <v>34</v>
      </c>
      <c r="V56" s="16" t="str">
        <f t="shared" ca="1" si="6"/>
        <v>PD</v>
      </c>
      <c r="W56" s="14" t="str">
        <f t="shared" ca="1" si="6"/>
        <v>Private service</v>
      </c>
      <c r="X56" s="3" t="str">
        <f>'EE investment costs'!D105</f>
        <v>MT-09</v>
      </c>
      <c r="Y56" s="3" t="str">
        <f>'EE investment costs'!E105</f>
        <v>Heat Medium Temp. up to 150C</v>
      </c>
      <c r="AC56" s="123">
        <f>'EE investment costs'!C105</f>
        <v>0.9</v>
      </c>
    </row>
    <row r="57" spans="2:30">
      <c r="B57" s="14" t="str">
        <f t="shared" ca="1" si="0"/>
        <v>INDPDEFFHT-09</v>
      </c>
      <c r="C57" s="15" t="str">
        <f t="shared" ca="1" si="3"/>
        <v>IPDHT</v>
      </c>
      <c r="D57" s="16">
        <f>'EE investment costs'!$F$15</f>
        <v>2016</v>
      </c>
      <c r="E57" s="14">
        <f>VLOOKUP(X57,'EE investment costs'!$D$56:$R$656,15,0)</f>
        <v>2.9</v>
      </c>
      <c r="F57" s="17">
        <f ca="1">INDEX('EE investment costs'!$D$56:$R$656,MATCH(X57,'EE investment costs'!$D$56:$D$656,0),MATCH($V$8,'EE investment costs'!$D$56:$R$56,0))</f>
        <v>68.569129350490897</v>
      </c>
      <c r="I57" s="18">
        <v>1</v>
      </c>
      <c r="J57" s="18">
        <v>1</v>
      </c>
      <c r="K57" s="14">
        <f t="shared" ca="1" si="5"/>
        <v>8</v>
      </c>
      <c r="L57" s="23"/>
      <c r="M57" s="19" t="str">
        <f t="shared" ca="1" si="1"/>
        <v>INDPDEFFHT-09</v>
      </c>
      <c r="N57" s="23" t="str">
        <f t="shared" ca="1" si="4"/>
        <v>Private service Saving Tech-Heat High Temp. over 150C 0.9y</v>
      </c>
      <c r="O57" s="23" t="s">
        <v>32</v>
      </c>
      <c r="P57" s="23" t="s">
        <v>33</v>
      </c>
      <c r="Q57" s="23"/>
      <c r="R57" s="23"/>
      <c r="S57" s="19" t="s">
        <v>34</v>
      </c>
      <c r="V57" s="16" t="str">
        <f t="shared" ca="1" si="6"/>
        <v>PD</v>
      </c>
      <c r="W57" s="14" t="str">
        <f t="shared" ca="1" si="6"/>
        <v>Private service</v>
      </c>
      <c r="X57" s="3" t="str">
        <f>'EE investment costs'!D106</f>
        <v>HT-09</v>
      </c>
      <c r="Y57" s="3" t="str">
        <f>'EE investment costs'!E106</f>
        <v>Heat High Temp. over 150C</v>
      </c>
      <c r="AC57" s="123">
        <f>'EE investment costs'!C106</f>
        <v>0.9</v>
      </c>
      <c r="AD57" s="22"/>
    </row>
    <row r="58" spans="2:30">
      <c r="B58" s="14" t="str">
        <f t="shared" ca="1" si="0"/>
        <v>INDPDEFFRH-09</v>
      </c>
      <c r="C58" s="15" t="str">
        <f t="shared" ca="1" si="3"/>
        <v>IPDRH</v>
      </c>
      <c r="D58" s="16">
        <f>'EE investment costs'!$F$15</f>
        <v>2016</v>
      </c>
      <c r="E58" s="14">
        <f>VLOOKUP(X58,'EE investment costs'!$D$56:$R$656,15,0)</f>
        <v>11.6</v>
      </c>
      <c r="F58" s="17">
        <f ca="1">INDEX('EE investment costs'!$D$56:$R$656,MATCH(X58,'EE investment costs'!$D$56:$D$656,0),MATCH($V$8,'EE investment costs'!$D$56:$R$56,0))</f>
        <v>0</v>
      </c>
      <c r="I58" s="18">
        <v>1</v>
      </c>
      <c r="J58" s="18">
        <v>1</v>
      </c>
      <c r="K58" s="14">
        <f t="shared" ca="1" si="5"/>
        <v>8</v>
      </c>
      <c r="L58" s="23"/>
      <c r="M58" s="19" t="str">
        <f t="shared" ca="1" si="1"/>
        <v>INDPDEFFRH-09</v>
      </c>
      <c r="N58" s="23" t="str">
        <f t="shared" ca="1" si="4"/>
        <v>Private service Saving Tech-Heat Room Heat 0.9y</v>
      </c>
      <c r="O58" s="23" t="s">
        <v>32</v>
      </c>
      <c r="P58" s="23" t="s">
        <v>33</v>
      </c>
      <c r="Q58" s="23"/>
      <c r="R58" s="23"/>
      <c r="S58" s="19" t="s">
        <v>34</v>
      </c>
      <c r="V58" s="16" t="str">
        <f t="shared" ca="1" si="6"/>
        <v>PD</v>
      </c>
      <c r="W58" s="14" t="str">
        <f t="shared" ca="1" si="6"/>
        <v>Private service</v>
      </c>
      <c r="X58" s="3" t="str">
        <f>'EE investment costs'!D107</f>
        <v>RH-09</v>
      </c>
      <c r="Y58" s="3" t="str">
        <f>'EE investment costs'!E107</f>
        <v>Heat Room Heat</v>
      </c>
      <c r="AC58" s="123">
        <f>'EE investment costs'!C107</f>
        <v>0.9</v>
      </c>
      <c r="AD58" s="22"/>
    </row>
    <row r="59" spans="2:30">
      <c r="B59" s="14" t="str">
        <f t="shared" ca="1" si="0"/>
        <v>INDPDEFFLA-09</v>
      </c>
      <c r="C59" s="15" t="str">
        <f t="shared" ca="1" si="3"/>
        <v>IPDLA</v>
      </c>
      <c r="D59" s="16">
        <f>'EE investment costs'!$F$15</f>
        <v>2016</v>
      </c>
      <c r="E59" s="14">
        <f>VLOOKUP(X59,'EE investment costs'!$D$56:$R$656,15,0)</f>
        <v>3.0260000000000002</v>
      </c>
      <c r="F59" s="17">
        <f ca="1">INDEX('EE investment costs'!$D$56:$R$656,MATCH(X59,'EE investment costs'!$D$56:$D$656,0),MATCH($V$8,'EE investment costs'!$D$56:$R$56,0))</f>
        <v>38.62517053780514</v>
      </c>
      <c r="I59" s="18">
        <v>1</v>
      </c>
      <c r="J59" s="18">
        <v>1</v>
      </c>
      <c r="K59" s="14">
        <f t="shared" ca="1" si="5"/>
        <v>8</v>
      </c>
      <c r="L59" s="23"/>
      <c r="M59" s="19" t="str">
        <f t="shared" ca="1" si="1"/>
        <v>INDPDEFFLA-09</v>
      </c>
      <c r="N59" s="23" t="str">
        <f t="shared" ca="1" si="4"/>
        <v>Private service Saving Tech-Light 0.9y</v>
      </c>
      <c r="O59" s="23" t="s">
        <v>32</v>
      </c>
      <c r="P59" s="23" t="s">
        <v>33</v>
      </c>
      <c r="Q59" s="23"/>
      <c r="R59" s="23"/>
      <c r="S59" s="19" t="s">
        <v>34</v>
      </c>
      <c r="V59" s="16" t="str">
        <f t="shared" ca="1" si="6"/>
        <v>PD</v>
      </c>
      <c r="W59" s="14" t="str">
        <f t="shared" ca="1" si="6"/>
        <v>Private service</v>
      </c>
      <c r="X59" s="3" t="str">
        <f>'EE investment costs'!D108</f>
        <v>LA-09</v>
      </c>
      <c r="Y59" s="3" t="str">
        <f>'EE investment costs'!E108</f>
        <v>Light</v>
      </c>
      <c r="AC59" s="123">
        <f>'EE investment costs'!C108</f>
        <v>0.9</v>
      </c>
      <c r="AD59" s="22"/>
    </row>
    <row r="60" spans="2:30">
      <c r="B60" s="14" t="str">
        <f t="shared" ca="1" si="0"/>
        <v>INDPDEFFEM-09</v>
      </c>
      <c r="C60" s="15" t="str">
        <f t="shared" ca="1" si="3"/>
        <v>IPDEM</v>
      </c>
      <c r="D60" s="16">
        <f>'EE investment costs'!$F$15</f>
        <v>2016</v>
      </c>
      <c r="E60" s="14">
        <f>VLOOKUP(X60,'EE investment costs'!$D$56:$R$656,15,0)</f>
        <v>3.1772999999999998</v>
      </c>
      <c r="F60" s="17">
        <f ca="1">INDEX('EE investment costs'!$D$56:$R$656,MATCH(X60,'EE investment costs'!$D$56:$D$656,0),MATCH($V$8,'EE investment costs'!$D$56:$R$56,0))</f>
        <v>55.276993637236934</v>
      </c>
      <c r="I60" s="18">
        <v>1</v>
      </c>
      <c r="J60" s="18">
        <v>1</v>
      </c>
      <c r="K60" s="14">
        <f t="shared" ca="1" si="5"/>
        <v>8</v>
      </c>
      <c r="L60" s="23"/>
      <c r="M60" s="19" t="str">
        <f t="shared" ca="1" si="1"/>
        <v>INDPDEFFEM-09</v>
      </c>
      <c r="N60" s="23" t="str">
        <f t="shared" ca="1" si="4"/>
        <v>Private service Saving Tech-Electric Motors 0.9y</v>
      </c>
      <c r="O60" s="23" t="s">
        <v>32</v>
      </c>
      <c r="P60" s="23" t="s">
        <v>33</v>
      </c>
      <c r="Q60" s="23"/>
      <c r="R60" s="23"/>
      <c r="S60" s="19" t="s">
        <v>34</v>
      </c>
      <c r="V60" s="16" t="str">
        <f t="shared" ca="1" si="6"/>
        <v>PD</v>
      </c>
      <c r="W60" s="14" t="str">
        <f t="shared" ca="1" si="6"/>
        <v>Private service</v>
      </c>
      <c r="X60" s="3" t="str">
        <f>'EE investment costs'!D109</f>
        <v>EM-09</v>
      </c>
      <c r="Y60" s="3" t="str">
        <f>'EE investment costs'!E109</f>
        <v>Electric Motors</v>
      </c>
      <c r="AC60" s="123">
        <f>'EE investment costs'!C109</f>
        <v>0.9</v>
      </c>
      <c r="AD60" s="22"/>
    </row>
    <row r="61" spans="2:30">
      <c r="B61" s="14" t="str">
        <f t="shared" ca="1" si="0"/>
        <v>INDPDEFFTF-09</v>
      </c>
      <c r="C61" s="15" t="str">
        <f t="shared" ca="1" si="3"/>
        <v>IPDTF</v>
      </c>
      <c r="D61" s="16">
        <f>'EE investment costs'!$F$15</f>
        <v>2016</v>
      </c>
      <c r="E61" s="14">
        <f>VLOOKUP(X61,'EE investment costs'!$D$56:$R$656,15,0)</f>
        <v>4.6899999999999995</v>
      </c>
      <c r="F61" s="17">
        <f ca="1">INDEX('EE investment costs'!$D$56:$R$656,MATCH(X61,'EE investment costs'!$D$56:$D$656,0),MATCH($V$8,'EE investment costs'!$D$56:$R$56,0))</f>
        <v>132.24339062863922</v>
      </c>
      <c r="I61" s="18">
        <v>1</v>
      </c>
      <c r="J61" s="18">
        <v>1</v>
      </c>
      <c r="K61" s="14">
        <f t="shared" ca="1" si="5"/>
        <v>8</v>
      </c>
      <c r="L61" s="23"/>
      <c r="M61" s="19" t="str">
        <f t="shared" ca="1" si="1"/>
        <v>INDPDEFFTF-09</v>
      </c>
      <c r="N61" s="23" t="str">
        <f t="shared" ca="1" si="4"/>
        <v>Private service Saving Tech-Haulage Tractors, Trucks, Fishing boats 0.9y</v>
      </c>
      <c r="O61" s="23" t="s">
        <v>32</v>
      </c>
      <c r="P61" s="23" t="s">
        <v>33</v>
      </c>
      <c r="Q61" s="23"/>
      <c r="R61" s="23"/>
      <c r="S61" s="19" t="s">
        <v>34</v>
      </c>
      <c r="V61" s="16" t="str">
        <f t="shared" ca="1" si="6"/>
        <v>PD</v>
      </c>
      <c r="W61" s="14" t="str">
        <f t="shared" ca="1" si="6"/>
        <v>Private service</v>
      </c>
      <c r="X61" s="3" t="str">
        <f>'EE investment costs'!D110</f>
        <v>TF-09</v>
      </c>
      <c r="Y61" s="3" t="str">
        <f>'EE investment costs'!E110</f>
        <v>Haulage Tractors, Trucks, Fishing boats</v>
      </c>
      <c r="AC61" s="123">
        <f>'EE investment costs'!C110</f>
        <v>0.9</v>
      </c>
      <c r="AD61" s="22"/>
    </row>
    <row r="62" spans="2:30">
      <c r="B62" s="14" t="str">
        <f t="shared" ca="1" si="0"/>
        <v>INDPDEFFMT-10</v>
      </c>
      <c r="C62" s="15" t="str">
        <f t="shared" ca="1" si="3"/>
        <v>IPDMT</v>
      </c>
      <c r="D62" s="16">
        <f>'EE investment costs'!$F$15</f>
        <v>2016</v>
      </c>
      <c r="E62" s="14">
        <f>VLOOKUP(X62,'EE investment costs'!$D$56:$R$656,15,0)</f>
        <v>3.75</v>
      </c>
      <c r="F62" s="17">
        <f ca="1">INDEX('EE investment costs'!$D$56:$R$656,MATCH(X62,'EE investment costs'!$D$56:$D$656,0),MATCH($V$8,'EE investment costs'!$D$56:$R$56,0))</f>
        <v>67.021809135047135</v>
      </c>
      <c r="I62" s="18">
        <v>1</v>
      </c>
      <c r="J62" s="18">
        <v>1</v>
      </c>
      <c r="K62" s="14">
        <f t="shared" ca="1" si="5"/>
        <v>8</v>
      </c>
      <c r="L62" s="23"/>
      <c r="M62" s="19" t="str">
        <f t="shared" ca="1" si="1"/>
        <v>INDPDEFFMT-10</v>
      </c>
      <c r="N62" s="23" t="str">
        <f t="shared" ca="1" si="4"/>
        <v>Private service Saving Tech-Heat Medium Temp. up to 150C 1y</v>
      </c>
      <c r="O62" s="23" t="s">
        <v>32</v>
      </c>
      <c r="P62" s="23" t="s">
        <v>33</v>
      </c>
      <c r="Q62" s="23"/>
      <c r="R62" s="23"/>
      <c r="S62" s="19" t="s">
        <v>34</v>
      </c>
      <c r="V62" s="16" t="str">
        <f t="shared" ca="1" si="6"/>
        <v>PD</v>
      </c>
      <c r="W62" s="14" t="str">
        <f t="shared" ca="1" si="6"/>
        <v>Private service</v>
      </c>
      <c r="X62" s="3" t="str">
        <f>'EE investment costs'!D111</f>
        <v>MT-10</v>
      </c>
      <c r="Y62" s="3" t="str">
        <f>'EE investment costs'!E111</f>
        <v>Heat Medium Temp. up to 150C</v>
      </c>
      <c r="AC62" s="123">
        <f>'EE investment costs'!C111</f>
        <v>1</v>
      </c>
      <c r="AD62" s="22"/>
    </row>
    <row r="63" spans="2:30">
      <c r="B63" s="14" t="str">
        <f t="shared" ca="1" si="0"/>
        <v>INDPDEFFHT-10</v>
      </c>
      <c r="C63" s="15" t="str">
        <f t="shared" ca="1" si="3"/>
        <v>IPDHT</v>
      </c>
      <c r="D63" s="16">
        <f>'EE investment costs'!$F$15</f>
        <v>2016</v>
      </c>
      <c r="E63" s="14">
        <f>VLOOKUP(X63,'EE investment costs'!$D$56:$R$656,15,0)</f>
        <v>3</v>
      </c>
      <c r="F63" s="17">
        <f ca="1">INDEX('EE investment costs'!$D$56:$R$656,MATCH(X63,'EE investment costs'!$D$56:$D$656,0),MATCH($V$8,'EE investment costs'!$D$56:$R$56,0))</f>
        <v>83.004735529541676</v>
      </c>
      <c r="I63" s="18">
        <v>1</v>
      </c>
      <c r="J63" s="18">
        <v>1</v>
      </c>
      <c r="K63" s="14">
        <f t="shared" ca="1" si="5"/>
        <v>8</v>
      </c>
      <c r="L63" s="23"/>
      <c r="M63" s="19" t="str">
        <f t="shared" ca="1" si="1"/>
        <v>INDPDEFFHT-10</v>
      </c>
      <c r="N63" s="23" t="str">
        <f t="shared" ca="1" si="4"/>
        <v>Private service Saving Tech-Heat High Temp. over 150C 1y</v>
      </c>
      <c r="O63" s="23" t="s">
        <v>32</v>
      </c>
      <c r="P63" s="23" t="s">
        <v>33</v>
      </c>
      <c r="Q63" s="23"/>
      <c r="R63" s="23"/>
      <c r="S63" s="19" t="s">
        <v>34</v>
      </c>
      <c r="V63" s="16" t="str">
        <f t="shared" ca="1" si="6"/>
        <v>PD</v>
      </c>
      <c r="W63" s="14" t="str">
        <f t="shared" ca="1" si="6"/>
        <v>Private service</v>
      </c>
      <c r="X63" s="3" t="str">
        <f>'EE investment costs'!D112</f>
        <v>HT-10</v>
      </c>
      <c r="Y63" s="3" t="str">
        <f>'EE investment costs'!E112</f>
        <v>Heat High Temp. over 150C</v>
      </c>
      <c r="AC63" s="123">
        <f>'EE investment costs'!C112</f>
        <v>1</v>
      </c>
      <c r="AD63" s="22"/>
    </row>
    <row r="64" spans="2:30">
      <c r="B64" s="14" t="str">
        <f t="shared" ca="1" si="0"/>
        <v>INDPDEFFRH-10</v>
      </c>
      <c r="C64" s="15" t="str">
        <f t="shared" ca="1" si="3"/>
        <v>IPDRH</v>
      </c>
      <c r="D64" s="16">
        <f>'EE investment costs'!$F$15</f>
        <v>2016</v>
      </c>
      <c r="E64" s="14">
        <f>VLOOKUP(X64,'EE investment costs'!$D$56:$R$656,15,0)</f>
        <v>12</v>
      </c>
      <c r="F64" s="17">
        <f ca="1">INDEX('EE investment costs'!$D$56:$R$656,MATCH(X64,'EE investment costs'!$D$56:$D$656,0),MATCH($V$8,'EE investment costs'!$D$56:$R$56,0))</f>
        <v>0</v>
      </c>
      <c r="I64" s="18">
        <v>1</v>
      </c>
      <c r="J64" s="18">
        <v>1</v>
      </c>
      <c r="K64" s="14">
        <f t="shared" ca="1" si="5"/>
        <v>8</v>
      </c>
      <c r="L64" s="23"/>
      <c r="M64" s="19" t="str">
        <f t="shared" ca="1" si="1"/>
        <v>INDPDEFFRH-10</v>
      </c>
      <c r="N64" s="23" t="str">
        <f t="shared" ca="1" si="4"/>
        <v>Private service Saving Tech-Heat Room Heat 1y</v>
      </c>
      <c r="O64" s="23" t="s">
        <v>32</v>
      </c>
      <c r="P64" s="23" t="s">
        <v>33</v>
      </c>
      <c r="Q64" s="23"/>
      <c r="R64" s="23"/>
      <c r="S64" s="19" t="s">
        <v>34</v>
      </c>
      <c r="V64" s="16" t="str">
        <f t="shared" ca="1" si="6"/>
        <v>PD</v>
      </c>
      <c r="W64" s="14" t="str">
        <f t="shared" ca="1" si="6"/>
        <v>Private service</v>
      </c>
      <c r="X64" s="3" t="str">
        <f>'EE investment costs'!D113</f>
        <v>RH-10</v>
      </c>
      <c r="Y64" s="3" t="str">
        <f>'EE investment costs'!E113</f>
        <v>Heat Room Heat</v>
      </c>
      <c r="AC64" s="123">
        <f>'EE investment costs'!C113</f>
        <v>1</v>
      </c>
      <c r="AD64" s="22"/>
    </row>
    <row r="65" spans="2:30">
      <c r="B65" s="14" t="str">
        <f t="shared" ca="1" si="0"/>
        <v>INDPDEFFLA-10</v>
      </c>
      <c r="C65" s="15" t="str">
        <f t="shared" ca="1" si="3"/>
        <v>IPDLA</v>
      </c>
      <c r="D65" s="16">
        <f>'EE investment costs'!$F$15</f>
        <v>2016</v>
      </c>
      <c r="E65" s="14">
        <f>VLOOKUP(X65,'EE investment costs'!$D$56:$R$656,15,0)</f>
        <v>3.06</v>
      </c>
      <c r="F65" s="17">
        <f ca="1">INDEX('EE investment costs'!$D$56:$R$656,MATCH(X65,'EE investment costs'!$D$56:$D$656,0),MATCH($V$8,'EE investment costs'!$D$56:$R$56,0))</f>
        <v>95.943658447515077</v>
      </c>
      <c r="I65" s="18">
        <v>1</v>
      </c>
      <c r="J65" s="18">
        <v>1</v>
      </c>
      <c r="K65" s="14">
        <f t="shared" ca="1" si="5"/>
        <v>8</v>
      </c>
      <c r="L65" s="23"/>
      <c r="M65" s="19" t="str">
        <f t="shared" ca="1" si="1"/>
        <v>INDPDEFFLA-10</v>
      </c>
      <c r="N65" s="23" t="str">
        <f t="shared" ca="1" si="4"/>
        <v>Private service Saving Tech-Light 1y</v>
      </c>
      <c r="O65" s="23" t="s">
        <v>32</v>
      </c>
      <c r="P65" s="23" t="s">
        <v>33</v>
      </c>
      <c r="Q65" s="23"/>
      <c r="R65" s="23"/>
      <c r="S65" s="19" t="s">
        <v>34</v>
      </c>
      <c r="V65" s="16" t="str">
        <f t="shared" ca="1" si="6"/>
        <v>PD</v>
      </c>
      <c r="W65" s="14" t="str">
        <f t="shared" ca="1" si="6"/>
        <v>Private service</v>
      </c>
      <c r="X65" s="3" t="str">
        <f>'EE investment costs'!D114</f>
        <v>LA-10</v>
      </c>
      <c r="Y65" s="3" t="str">
        <f>'EE investment costs'!E114</f>
        <v>Light</v>
      </c>
      <c r="AC65" s="123">
        <f>'EE investment costs'!C114</f>
        <v>1</v>
      </c>
      <c r="AD65" s="22"/>
    </row>
    <row r="66" spans="2:30">
      <c r="B66" s="14" t="str">
        <f t="shared" ca="1" si="0"/>
        <v>INDPDEFFEM-10</v>
      </c>
      <c r="C66" s="15" t="str">
        <f t="shared" ca="1" si="3"/>
        <v>IPDEM</v>
      </c>
      <c r="D66" s="16">
        <f>'EE investment costs'!$F$15</f>
        <v>2016</v>
      </c>
      <c r="E66" s="14">
        <f>VLOOKUP(X66,'EE investment costs'!$D$56:$R$656,15,0)</f>
        <v>3.2129999999999996</v>
      </c>
      <c r="F66" s="17">
        <f ca="1">INDEX('EE investment costs'!$D$56:$R$656,MATCH(X66,'EE investment costs'!$D$56:$D$656,0),MATCH($V$8,'EE investment costs'!$D$56:$R$56,0))</f>
        <v>110.75152366435756</v>
      </c>
      <c r="I66" s="18">
        <v>1</v>
      </c>
      <c r="J66" s="18">
        <v>1</v>
      </c>
      <c r="K66" s="14">
        <f t="shared" ca="1" si="5"/>
        <v>8</v>
      </c>
      <c r="L66" s="23"/>
      <c r="M66" s="19" t="str">
        <f t="shared" ca="1" si="1"/>
        <v>INDPDEFFEM-10</v>
      </c>
      <c r="N66" s="23" t="str">
        <f t="shared" ca="1" si="4"/>
        <v>Private service Saving Tech-Electric Motors 1y</v>
      </c>
      <c r="O66" s="23" t="s">
        <v>32</v>
      </c>
      <c r="P66" s="23" t="s">
        <v>33</v>
      </c>
      <c r="Q66" s="23"/>
      <c r="R66" s="23"/>
      <c r="S66" s="19" t="s">
        <v>34</v>
      </c>
      <c r="V66" s="16" t="str">
        <f t="shared" ca="1" si="6"/>
        <v>PD</v>
      </c>
      <c r="W66" s="14" t="str">
        <f t="shared" ca="1" si="6"/>
        <v>Private service</v>
      </c>
      <c r="X66" s="3" t="str">
        <f>'EE investment costs'!D115</f>
        <v>EM-10</v>
      </c>
      <c r="Y66" s="3" t="str">
        <f>'EE investment costs'!E115</f>
        <v>Electric Motors</v>
      </c>
      <c r="AC66" s="123">
        <f>'EE investment costs'!C115</f>
        <v>1</v>
      </c>
      <c r="AD66" s="22"/>
    </row>
    <row r="67" spans="2:30" ht="13.5" thickBot="1">
      <c r="B67" s="14" t="str">
        <f t="shared" ca="1" si="0"/>
        <v>INDPDEFFTF-10</v>
      </c>
      <c r="C67" s="15" t="str">
        <f t="shared" ca="1" si="3"/>
        <v>IPDTF</v>
      </c>
      <c r="D67" s="16">
        <f>'EE investment costs'!$F$15</f>
        <v>2016</v>
      </c>
      <c r="E67" s="14">
        <f>VLOOKUP(X67,'EE investment costs'!$D$56:$R$656,15,0)</f>
        <v>4.8999999999999986</v>
      </c>
      <c r="F67" s="17">
        <f ca="1">INDEX('EE investment costs'!$D$56:$R$656,MATCH(X67,'EE investment costs'!$D$56:$D$656,0),MATCH($V$8,'EE investment costs'!$D$56:$R$56,0))</f>
        <v>146.93710069848802</v>
      </c>
      <c r="I67" s="18">
        <v>1</v>
      </c>
      <c r="J67" s="18">
        <v>1</v>
      </c>
      <c r="K67" s="14">
        <f t="shared" ca="1" si="5"/>
        <v>8</v>
      </c>
      <c r="L67" s="23"/>
      <c r="M67" s="24" t="str">
        <f t="shared" ca="1" si="1"/>
        <v>INDPDEFFTF-10</v>
      </c>
      <c r="N67" s="25" t="str">
        <f t="shared" ca="1" si="4"/>
        <v>Private service Saving Tech-Haulage Tractors, Trucks, Fishing boats 1y</v>
      </c>
      <c r="O67" s="25" t="s">
        <v>32</v>
      </c>
      <c r="P67" s="25" t="s">
        <v>33</v>
      </c>
      <c r="Q67" s="25"/>
      <c r="R67" s="25"/>
      <c r="S67" s="24" t="s">
        <v>34</v>
      </c>
      <c r="V67" s="16" t="str">
        <f t="shared" ca="1" si="6"/>
        <v>PD</v>
      </c>
      <c r="W67" s="14" t="str">
        <f t="shared" ca="1" si="6"/>
        <v>Private service</v>
      </c>
      <c r="X67" s="3" t="str">
        <f>'EE investment costs'!D116</f>
        <v>TF-10</v>
      </c>
      <c r="Y67" s="3" t="str">
        <f>'EE investment costs'!E116</f>
        <v>Haulage Tractors, Trucks, Fishing boats</v>
      </c>
      <c r="AC67" s="123">
        <f>'EE investment costs'!C116</f>
        <v>1</v>
      </c>
      <c r="AD67" s="22"/>
    </row>
    <row r="68" spans="2:30">
      <c r="B68" s="14" t="str">
        <f t="shared" ca="1" si="0"/>
        <v>INDPDEFFMT-11</v>
      </c>
      <c r="C68" s="15" t="str">
        <f ca="1">"I"&amp;MID(B68,4,1)&amp;"D"&amp;MID(B68,9,2)</f>
        <v>IPDMT</v>
      </c>
      <c r="D68" s="16">
        <f>'EE investment costs'!$F$15</f>
        <v>2016</v>
      </c>
      <c r="E68" s="14">
        <f>VLOOKUP(X68,'EE investment costs'!$D$56:$R$656,15,0)</f>
        <v>3.875</v>
      </c>
      <c r="F68" s="17">
        <f ca="1">INDEX('EE investment costs'!$D$56:$R$656,MATCH(X68,'EE investment costs'!$D$56:$D$656,0),MATCH($V$8,'EE investment costs'!$D$56:$R$56,0))</f>
        <v>86.143468637236822</v>
      </c>
      <c r="I68" s="18">
        <v>1</v>
      </c>
      <c r="J68" s="18">
        <v>1</v>
      </c>
      <c r="K68" s="14">
        <f t="shared" ca="1" si="5"/>
        <v>8</v>
      </c>
      <c r="L68" s="23"/>
      <c r="M68" s="20" t="str">
        <f t="shared" ca="1" si="1"/>
        <v>INDPDEFFMT-11</v>
      </c>
      <c r="N68" s="21" t="str">
        <f t="shared" ca="1" si="4"/>
        <v>Private service Saving Tech-Heat Medium Temp. up to 150C 1.1y</v>
      </c>
      <c r="O68" s="21" t="s">
        <v>32</v>
      </c>
      <c r="P68" s="21" t="s">
        <v>33</v>
      </c>
      <c r="Q68" s="21"/>
      <c r="R68" s="21"/>
      <c r="S68" s="20" t="s">
        <v>34</v>
      </c>
      <c r="V68" s="16" t="str">
        <f t="shared" ca="1" si="6"/>
        <v>PD</v>
      </c>
      <c r="W68" s="14" t="str">
        <f t="shared" ca="1" si="6"/>
        <v>Private service</v>
      </c>
      <c r="X68" s="3" t="str">
        <f>'EE investment costs'!D117</f>
        <v>MT-11</v>
      </c>
      <c r="Y68" s="3" t="str">
        <f>'EE investment costs'!E117</f>
        <v>Heat Medium Temp. up to 150C</v>
      </c>
      <c r="AC68" s="123">
        <f>'EE investment costs'!C117</f>
        <v>1.1000000000000001</v>
      </c>
      <c r="AD68" s="22"/>
    </row>
    <row r="69" spans="2:30">
      <c r="B69" s="14" t="str">
        <f t="shared" ca="1" si="0"/>
        <v>INDPDEFFHT-11</v>
      </c>
      <c r="C69" s="15" t="str">
        <f t="shared" ca="1" si="3"/>
        <v>IPDHT</v>
      </c>
      <c r="D69" s="16">
        <f>'EE investment costs'!$F$15</f>
        <v>2016</v>
      </c>
      <c r="E69" s="14">
        <f>VLOOKUP(X69,'EE investment costs'!$D$56:$R$656,15,0)</f>
        <v>3.1</v>
      </c>
      <c r="F69" s="17">
        <f ca="1">INDEX('EE investment costs'!$D$56:$R$656,MATCH(X69,'EE investment costs'!$D$56:$D$656,0),MATCH($V$8,'EE investment costs'!$D$56:$R$56,0))</f>
        <v>97.440341708592442</v>
      </c>
      <c r="I69" s="18">
        <v>1</v>
      </c>
      <c r="J69" s="18">
        <v>1</v>
      </c>
      <c r="K69" s="14">
        <f t="shared" ca="1" si="5"/>
        <v>8</v>
      </c>
      <c r="L69" s="23"/>
      <c r="M69" s="19" t="str">
        <f t="shared" ca="1" si="1"/>
        <v>INDPDEFFHT-11</v>
      </c>
      <c r="N69" s="23" t="str">
        <f t="shared" ca="1" si="4"/>
        <v>Private service Saving Tech-Heat High Temp. over 150C 1.1y</v>
      </c>
      <c r="O69" s="23" t="s">
        <v>32</v>
      </c>
      <c r="P69" s="23" t="s">
        <v>33</v>
      </c>
      <c r="Q69" s="23"/>
      <c r="R69" s="23"/>
      <c r="S69" s="19" t="s">
        <v>34</v>
      </c>
      <c r="V69" s="16" t="str">
        <f t="shared" ca="1" si="6"/>
        <v>PD</v>
      </c>
      <c r="W69" s="14" t="str">
        <f t="shared" ca="1" si="6"/>
        <v>Private service</v>
      </c>
      <c r="X69" s="3" t="str">
        <f>'EE investment costs'!D118</f>
        <v>HT-11</v>
      </c>
      <c r="Y69" s="3" t="str">
        <f>'EE investment costs'!E118</f>
        <v>Heat High Temp. over 150C</v>
      </c>
      <c r="AC69" s="123">
        <f>'EE investment costs'!C118</f>
        <v>1.1000000000000001</v>
      </c>
      <c r="AD69" s="22"/>
    </row>
    <row r="70" spans="2:30">
      <c r="B70" s="14" t="str">
        <f t="shared" ca="1" si="0"/>
        <v>INDPDEFFRH-11</v>
      </c>
      <c r="C70" s="15" t="str">
        <f t="shared" ca="1" si="3"/>
        <v>IPDRH</v>
      </c>
      <c r="D70" s="16">
        <f>'EE investment costs'!$F$15</f>
        <v>2016</v>
      </c>
      <c r="E70" s="14">
        <f>VLOOKUP(X70,'EE investment costs'!$D$56:$R$656,15,0)</f>
        <v>12.4</v>
      </c>
      <c r="F70" s="17">
        <f ca="1">INDEX('EE investment costs'!$D$56:$R$656,MATCH(X70,'EE investment costs'!$D$56:$D$656,0),MATCH($V$8,'EE investment costs'!$D$56:$R$56,0))</f>
        <v>0</v>
      </c>
      <c r="I70" s="18">
        <v>1</v>
      </c>
      <c r="J70" s="18">
        <v>1</v>
      </c>
      <c r="K70" s="14">
        <f t="shared" ca="1" si="5"/>
        <v>8</v>
      </c>
      <c r="L70" s="23"/>
      <c r="M70" s="19" t="str">
        <f t="shared" ca="1" si="1"/>
        <v>INDPDEFFRH-11</v>
      </c>
      <c r="N70" s="23" t="str">
        <f t="shared" ca="1" si="4"/>
        <v>Private service Saving Tech-Heat Room Heat 1.1y</v>
      </c>
      <c r="O70" s="23" t="s">
        <v>32</v>
      </c>
      <c r="P70" s="23" t="s">
        <v>33</v>
      </c>
      <c r="Q70" s="23"/>
      <c r="R70" s="23"/>
      <c r="S70" s="19" t="s">
        <v>34</v>
      </c>
      <c r="V70" s="16" t="str">
        <f t="shared" ca="1" si="6"/>
        <v>PD</v>
      </c>
      <c r="W70" s="14" t="str">
        <f t="shared" ca="1" si="6"/>
        <v>Private service</v>
      </c>
      <c r="X70" s="3" t="str">
        <f>'EE investment costs'!D119</f>
        <v>RH-11</v>
      </c>
      <c r="Y70" s="3" t="str">
        <f>'EE investment costs'!E119</f>
        <v>Heat Room Heat</v>
      </c>
      <c r="AC70" s="123">
        <f>'EE investment costs'!C119</f>
        <v>1.1000000000000001</v>
      </c>
      <c r="AD70" s="22"/>
    </row>
    <row r="71" spans="2:30">
      <c r="B71" s="14" t="str">
        <f t="shared" ca="1" si="0"/>
        <v>INDPDEFFLA-11</v>
      </c>
      <c r="C71" s="15" t="str">
        <f t="shared" ca="1" si="3"/>
        <v>IPDLA</v>
      </c>
      <c r="D71" s="16">
        <f>'EE investment costs'!$F$15</f>
        <v>2016</v>
      </c>
      <c r="E71" s="14">
        <f>VLOOKUP(X71,'EE investment costs'!$D$56:$R$656,15,0)</f>
        <v>3.0940000000000003</v>
      </c>
      <c r="F71" s="17">
        <f ca="1">INDEX('EE investment costs'!$D$56:$R$656,MATCH(X71,'EE investment costs'!$D$56:$D$656,0),MATCH($V$8,'EE investment costs'!$D$56:$R$56,0))</f>
        <v>153.26214635722508</v>
      </c>
      <c r="I71" s="18">
        <v>1</v>
      </c>
      <c r="J71" s="18">
        <v>1</v>
      </c>
      <c r="K71" s="14">
        <f t="shared" ca="1" si="5"/>
        <v>8</v>
      </c>
      <c r="L71" s="23"/>
      <c r="M71" s="19" t="str">
        <f t="shared" ca="1" si="1"/>
        <v>INDPDEFFLA-11</v>
      </c>
      <c r="N71" s="23" t="str">
        <f t="shared" ca="1" si="4"/>
        <v>Private service Saving Tech-Light 1.1y</v>
      </c>
      <c r="O71" s="23" t="s">
        <v>32</v>
      </c>
      <c r="P71" s="23" t="s">
        <v>33</v>
      </c>
      <c r="Q71" s="23"/>
      <c r="R71" s="23"/>
      <c r="S71" s="19" t="s">
        <v>34</v>
      </c>
      <c r="V71" s="16" t="str">
        <f t="shared" ca="1" si="6"/>
        <v>PD</v>
      </c>
      <c r="W71" s="14" t="str">
        <f t="shared" ca="1" si="6"/>
        <v>Private service</v>
      </c>
      <c r="X71" s="3" t="str">
        <f>'EE investment costs'!D120</f>
        <v>LA-11</v>
      </c>
      <c r="Y71" s="3" t="str">
        <f>'EE investment costs'!E120</f>
        <v>Light</v>
      </c>
      <c r="AC71" s="123">
        <f>'EE investment costs'!C120</f>
        <v>1.1000000000000001</v>
      </c>
      <c r="AD71" s="22"/>
    </row>
    <row r="72" spans="2:30">
      <c r="B72" s="14" t="str">
        <f t="shared" ref="B72:B135" ca="1" si="7">M72</f>
        <v>INDPDEFFEM-11</v>
      </c>
      <c r="C72" s="15" t="str">
        <f t="shared" ca="1" si="3"/>
        <v>IPDEM</v>
      </c>
      <c r="D72" s="16">
        <f>'EE investment costs'!$F$15</f>
        <v>2016</v>
      </c>
      <c r="E72" s="14">
        <f>VLOOKUP(X72,'EE investment costs'!$D$56:$R$656,15,0)</f>
        <v>3.2486999999999995</v>
      </c>
      <c r="F72" s="17">
        <f ca="1">INDEX('EE investment costs'!$D$56:$R$656,MATCH(X72,'EE investment costs'!$D$56:$D$656,0),MATCH($V$8,'EE investment costs'!$D$56:$R$56,0))</f>
        <v>166.22605369147826</v>
      </c>
      <c r="I72" s="18">
        <v>1</v>
      </c>
      <c r="J72" s="18">
        <v>1</v>
      </c>
      <c r="K72" s="14">
        <f t="shared" ca="1" si="5"/>
        <v>8</v>
      </c>
      <c r="L72" s="23"/>
      <c r="M72" s="19" t="str">
        <f t="shared" ref="M72:M135" ca="1" si="8">CONCATENATE("IND",$V$8,"EFF",$X72)</f>
        <v>INDPDEFFEM-11</v>
      </c>
      <c r="N72" s="23" t="str">
        <f t="shared" ca="1" si="4"/>
        <v>Private service Saving Tech-Electric Motors 1.1y</v>
      </c>
      <c r="O72" s="23" t="s">
        <v>32</v>
      </c>
      <c r="P72" s="23" t="s">
        <v>33</v>
      </c>
      <c r="Q72" s="23"/>
      <c r="R72" s="23"/>
      <c r="S72" s="19" t="s">
        <v>34</v>
      </c>
      <c r="V72" s="16" t="str">
        <f t="shared" ca="1" si="6"/>
        <v>PD</v>
      </c>
      <c r="W72" s="14" t="str">
        <f t="shared" ca="1" si="6"/>
        <v>Private service</v>
      </c>
      <c r="X72" s="3" t="str">
        <f>'EE investment costs'!D121</f>
        <v>EM-11</v>
      </c>
      <c r="Y72" s="3" t="str">
        <f>'EE investment costs'!E121</f>
        <v>Electric Motors</v>
      </c>
      <c r="AC72" s="123">
        <f>'EE investment costs'!C121</f>
        <v>1.1000000000000001</v>
      </c>
      <c r="AD72" s="22"/>
    </row>
    <row r="73" spans="2:30">
      <c r="B73" s="14" t="str">
        <f t="shared" ca="1" si="7"/>
        <v>INDPDEFFTF-11</v>
      </c>
      <c r="C73" s="15" t="str">
        <f t="shared" ref="C73:C127" ca="1" si="9">"I"&amp;MID(B73,4,1)&amp;"D"&amp;MID(B73,9,2)</f>
        <v>IPDTF</v>
      </c>
      <c r="D73" s="16">
        <f>'EE investment costs'!$F$15</f>
        <v>2016</v>
      </c>
      <c r="E73" s="14">
        <f>VLOOKUP(X73,'EE investment costs'!$D$56:$R$656,15,0)</f>
        <v>5.1099999999999994</v>
      </c>
      <c r="F73" s="17">
        <f ca="1">INDEX('EE investment costs'!$D$56:$R$656,MATCH(X73,'EE investment costs'!$D$56:$D$656,0),MATCH($V$8,'EE investment costs'!$D$56:$R$56,0))</f>
        <v>161.63081076833683</v>
      </c>
      <c r="I73" s="18">
        <v>1</v>
      </c>
      <c r="J73" s="18">
        <v>1</v>
      </c>
      <c r="K73" s="14">
        <f t="shared" ca="1" si="5"/>
        <v>8</v>
      </c>
      <c r="L73" s="23"/>
      <c r="M73" s="19" t="str">
        <f t="shared" ca="1" si="8"/>
        <v>INDPDEFFTF-11</v>
      </c>
      <c r="N73" s="23" t="str">
        <f t="shared" ref="N73:N136" ca="1" si="10">$W$8&amp;" Saving Tech"&amp;"-"&amp;$Y73&amp;" "&amp;AC73&amp;"y"</f>
        <v>Private service Saving Tech-Haulage Tractors, Trucks, Fishing boats 1.1y</v>
      </c>
      <c r="O73" s="23" t="s">
        <v>32</v>
      </c>
      <c r="P73" s="23" t="s">
        <v>33</v>
      </c>
      <c r="Q73" s="23"/>
      <c r="R73" s="23"/>
      <c r="S73" s="19" t="s">
        <v>34</v>
      </c>
      <c r="V73" s="16" t="str">
        <f t="shared" ca="1" si="6"/>
        <v>PD</v>
      </c>
      <c r="W73" s="14" t="str">
        <f t="shared" ca="1" si="6"/>
        <v>Private service</v>
      </c>
      <c r="X73" s="3" t="str">
        <f>'EE investment costs'!D122</f>
        <v>TF-11</v>
      </c>
      <c r="Y73" s="3" t="str">
        <f>'EE investment costs'!E122</f>
        <v>Haulage Tractors, Trucks, Fishing boats</v>
      </c>
      <c r="AC73" s="123">
        <f>'EE investment costs'!C122</f>
        <v>1.1000000000000001</v>
      </c>
      <c r="AD73" s="22"/>
    </row>
    <row r="74" spans="2:30">
      <c r="B74" s="14" t="str">
        <f t="shared" ca="1" si="7"/>
        <v>INDPDEFFMT-12</v>
      </c>
      <c r="C74" s="15" t="str">
        <f t="shared" ca="1" si="9"/>
        <v>IPDMT</v>
      </c>
      <c r="D74" s="16">
        <f>'EE investment costs'!$F$15</f>
        <v>2016</v>
      </c>
      <c r="E74" s="14">
        <f>VLOOKUP(X74,'EE investment costs'!$D$56:$R$656,15,0)</f>
        <v>4</v>
      </c>
      <c r="F74" s="17">
        <f ca="1">INDEX('EE investment costs'!$D$56:$R$656,MATCH(X74,'EE investment costs'!$D$56:$D$656,0),MATCH($V$8,'EE investment costs'!$D$56:$R$56,0))</f>
        <v>105.26512813942651</v>
      </c>
      <c r="I74" s="18">
        <v>1</v>
      </c>
      <c r="J74" s="18">
        <v>1</v>
      </c>
      <c r="K74" s="14">
        <f t="shared" ref="K74:K137" ca="1" si="11">IF(F74&lt;500,1,0)+IF(F74&lt;600,1,0)+IF(F74&lt;700,1,0)+IF(F74&lt;800,1,0)+IF(F74&lt;900,1,0)+IF(F74&lt;1000,1,0)+IF(F74&lt;1100,1,0)+IF(F74&lt;1200,1,0)</f>
        <v>8</v>
      </c>
      <c r="L74" s="23"/>
      <c r="M74" s="19" t="str">
        <f t="shared" ca="1" si="8"/>
        <v>INDPDEFFMT-12</v>
      </c>
      <c r="N74" s="23" t="str">
        <f t="shared" ca="1" si="10"/>
        <v>Private service Saving Tech-Heat Medium Temp. up to 150C 1.2y</v>
      </c>
      <c r="O74" s="23" t="s">
        <v>32</v>
      </c>
      <c r="P74" s="23" t="s">
        <v>33</v>
      </c>
      <c r="Q74" s="23"/>
      <c r="R74" s="23"/>
      <c r="S74" s="19" t="s">
        <v>34</v>
      </c>
      <c r="V74" s="16" t="str">
        <f t="shared" ref="V74:W137" ca="1" si="12">V73</f>
        <v>PD</v>
      </c>
      <c r="W74" s="14" t="str">
        <f t="shared" ca="1" si="12"/>
        <v>Private service</v>
      </c>
      <c r="X74" s="3" t="str">
        <f>'EE investment costs'!D123</f>
        <v>MT-12</v>
      </c>
      <c r="Y74" s="3" t="str">
        <f>'EE investment costs'!E123</f>
        <v>Heat Medium Temp. up to 150C</v>
      </c>
      <c r="AC74" s="123">
        <f>'EE investment costs'!C123</f>
        <v>1.2</v>
      </c>
      <c r="AD74" s="22"/>
    </row>
    <row r="75" spans="2:30">
      <c r="B75" s="14" t="str">
        <f t="shared" ca="1" si="7"/>
        <v>INDPDEFFHT-12</v>
      </c>
      <c r="C75" s="15" t="str">
        <f t="shared" ca="1" si="9"/>
        <v>IPDHT</v>
      </c>
      <c r="D75" s="16">
        <f>'EE investment costs'!$F$15</f>
        <v>2016</v>
      </c>
      <c r="E75" s="14">
        <f>VLOOKUP(X75,'EE investment costs'!$D$56:$R$656,15,0)</f>
        <v>3.2</v>
      </c>
      <c r="F75" s="17">
        <f ca="1">INDEX('EE investment costs'!$D$56:$R$656,MATCH(X75,'EE investment costs'!$D$56:$D$656,0),MATCH($V$8,'EE investment costs'!$D$56:$R$56,0))</f>
        <v>111.87594788764322</v>
      </c>
      <c r="I75" s="18">
        <v>1</v>
      </c>
      <c r="J75" s="18">
        <v>1</v>
      </c>
      <c r="K75" s="14">
        <f t="shared" ca="1" si="11"/>
        <v>8</v>
      </c>
      <c r="L75" s="23"/>
      <c r="M75" s="19" t="str">
        <f t="shared" ca="1" si="8"/>
        <v>INDPDEFFHT-12</v>
      </c>
      <c r="N75" s="23" t="str">
        <f t="shared" ca="1" si="10"/>
        <v>Private service Saving Tech-Heat High Temp. over 150C 1.2y</v>
      </c>
      <c r="O75" s="23" t="s">
        <v>32</v>
      </c>
      <c r="P75" s="23" t="s">
        <v>33</v>
      </c>
      <c r="Q75" s="23"/>
      <c r="R75" s="23"/>
      <c r="S75" s="19" t="s">
        <v>34</v>
      </c>
      <c r="V75" s="16" t="str">
        <f t="shared" ca="1" si="12"/>
        <v>PD</v>
      </c>
      <c r="W75" s="14" t="str">
        <f t="shared" ca="1" si="12"/>
        <v>Private service</v>
      </c>
      <c r="X75" s="3" t="str">
        <f>'EE investment costs'!D124</f>
        <v>HT-12</v>
      </c>
      <c r="Y75" s="3" t="str">
        <f>'EE investment costs'!E124</f>
        <v>Heat High Temp. over 150C</v>
      </c>
      <c r="AC75" s="123">
        <f>'EE investment costs'!C124</f>
        <v>1.2</v>
      </c>
      <c r="AD75" s="22"/>
    </row>
    <row r="76" spans="2:30">
      <c r="B76" s="14" t="str">
        <f t="shared" ca="1" si="7"/>
        <v>INDPDEFFRH-12</v>
      </c>
      <c r="C76" s="15" t="str">
        <f t="shared" ca="1" si="9"/>
        <v>IPDRH</v>
      </c>
      <c r="D76" s="16">
        <f>'EE investment costs'!$F$15</f>
        <v>2016</v>
      </c>
      <c r="E76" s="14">
        <f>VLOOKUP(X76,'EE investment costs'!$D$56:$R$656,15,0)</f>
        <v>12.8</v>
      </c>
      <c r="F76" s="17">
        <f ca="1">INDEX('EE investment costs'!$D$56:$R$656,MATCH(X76,'EE investment costs'!$D$56:$D$656,0),MATCH($V$8,'EE investment costs'!$D$56:$R$56,0))</f>
        <v>0</v>
      </c>
      <c r="I76" s="18">
        <v>1</v>
      </c>
      <c r="J76" s="18">
        <v>1</v>
      </c>
      <c r="K76" s="14">
        <f t="shared" ca="1" si="11"/>
        <v>8</v>
      </c>
      <c r="L76" s="23"/>
      <c r="M76" s="19" t="str">
        <f t="shared" ca="1" si="8"/>
        <v>INDPDEFFRH-12</v>
      </c>
      <c r="N76" s="23" t="str">
        <f t="shared" ca="1" si="10"/>
        <v>Private service Saving Tech-Heat Room Heat 1.2y</v>
      </c>
      <c r="O76" s="23" t="s">
        <v>32</v>
      </c>
      <c r="P76" s="23" t="s">
        <v>33</v>
      </c>
      <c r="Q76" s="23"/>
      <c r="R76" s="23"/>
      <c r="S76" s="19" t="s">
        <v>34</v>
      </c>
      <c r="V76" s="16" t="str">
        <f t="shared" ca="1" si="12"/>
        <v>PD</v>
      </c>
      <c r="W76" s="14" t="str">
        <f t="shared" ca="1" si="12"/>
        <v>Private service</v>
      </c>
      <c r="X76" s="3" t="str">
        <f>'EE investment costs'!D125</f>
        <v>RH-12</v>
      </c>
      <c r="Y76" s="3" t="str">
        <f>'EE investment costs'!E125</f>
        <v>Heat Room Heat</v>
      </c>
      <c r="AC76" s="123">
        <f>'EE investment costs'!C125</f>
        <v>1.2</v>
      </c>
      <c r="AD76" s="22"/>
    </row>
    <row r="77" spans="2:30">
      <c r="B77" s="14" t="str">
        <f t="shared" ca="1" si="7"/>
        <v>INDPDEFFLA-12</v>
      </c>
      <c r="C77" s="15" t="str">
        <f t="shared" ca="1" si="9"/>
        <v>IPDLA</v>
      </c>
      <c r="D77" s="16">
        <f>'EE investment costs'!$F$15</f>
        <v>2016</v>
      </c>
      <c r="E77" s="14">
        <f>VLOOKUP(X77,'EE investment costs'!$D$56:$R$656,15,0)</f>
        <v>3.1280000000000001</v>
      </c>
      <c r="F77" s="17">
        <f ca="1">INDEX('EE investment costs'!$D$56:$R$656,MATCH(X77,'EE investment costs'!$D$56:$D$656,0),MATCH($V$8,'EE investment costs'!$D$56:$R$56,0))</f>
        <v>210.58063426693488</v>
      </c>
      <c r="I77" s="18">
        <v>1</v>
      </c>
      <c r="J77" s="18">
        <v>1</v>
      </c>
      <c r="K77" s="14">
        <f t="shared" ca="1" si="11"/>
        <v>8</v>
      </c>
      <c r="L77" s="23"/>
      <c r="M77" s="19" t="str">
        <f t="shared" ca="1" si="8"/>
        <v>INDPDEFFLA-12</v>
      </c>
      <c r="N77" s="23" t="str">
        <f t="shared" ca="1" si="10"/>
        <v>Private service Saving Tech-Light 1.2y</v>
      </c>
      <c r="O77" s="23" t="s">
        <v>32</v>
      </c>
      <c r="P77" s="23" t="s">
        <v>33</v>
      </c>
      <c r="Q77" s="23"/>
      <c r="R77" s="23"/>
      <c r="S77" s="19" t="s">
        <v>34</v>
      </c>
      <c r="V77" s="16" t="str">
        <f t="shared" ca="1" si="12"/>
        <v>PD</v>
      </c>
      <c r="W77" s="14" t="str">
        <f t="shared" ca="1" si="12"/>
        <v>Private service</v>
      </c>
      <c r="X77" s="3" t="str">
        <f>'EE investment costs'!D126</f>
        <v>LA-12</v>
      </c>
      <c r="Y77" s="3" t="str">
        <f>'EE investment costs'!E126</f>
        <v>Light</v>
      </c>
      <c r="AC77" s="123">
        <f>'EE investment costs'!C126</f>
        <v>1.2</v>
      </c>
      <c r="AD77" s="22"/>
    </row>
    <row r="78" spans="2:30">
      <c r="B78" s="14" t="str">
        <f t="shared" ca="1" si="7"/>
        <v>INDPDEFFEM-12</v>
      </c>
      <c r="C78" s="15" t="str">
        <f t="shared" ca="1" si="9"/>
        <v>IPDEM</v>
      </c>
      <c r="D78" s="16">
        <f>'EE investment costs'!$F$15</f>
        <v>2016</v>
      </c>
      <c r="E78" s="14">
        <f>VLOOKUP(X78,'EE investment costs'!$D$56:$R$656,15,0)</f>
        <v>3.2843999999999998</v>
      </c>
      <c r="F78" s="17">
        <f ca="1">INDEX('EE investment costs'!$D$56:$R$656,MATCH(X78,'EE investment costs'!$D$56:$D$656,0),MATCH($V$8,'EE investment costs'!$D$56:$R$56,0))</f>
        <v>221.70058371859878</v>
      </c>
      <c r="I78" s="18">
        <v>1</v>
      </c>
      <c r="J78" s="18">
        <v>1</v>
      </c>
      <c r="K78" s="14">
        <f t="shared" ca="1" si="11"/>
        <v>8</v>
      </c>
      <c r="L78" s="23"/>
      <c r="M78" s="19" t="str">
        <f t="shared" ca="1" si="8"/>
        <v>INDPDEFFEM-12</v>
      </c>
      <c r="N78" s="23" t="str">
        <f t="shared" ca="1" si="10"/>
        <v>Private service Saving Tech-Electric Motors 1.2y</v>
      </c>
      <c r="O78" s="23" t="s">
        <v>32</v>
      </c>
      <c r="P78" s="23" t="s">
        <v>33</v>
      </c>
      <c r="Q78" s="23"/>
      <c r="R78" s="23"/>
      <c r="S78" s="19" t="s">
        <v>34</v>
      </c>
      <c r="V78" s="16" t="str">
        <f t="shared" ca="1" si="12"/>
        <v>PD</v>
      </c>
      <c r="W78" s="14" t="str">
        <f t="shared" ca="1" si="12"/>
        <v>Private service</v>
      </c>
      <c r="X78" s="3" t="str">
        <f>'EE investment costs'!D127</f>
        <v>EM-12</v>
      </c>
      <c r="Y78" s="3" t="str">
        <f>'EE investment costs'!E127</f>
        <v>Electric Motors</v>
      </c>
      <c r="AC78" s="123">
        <f>'EE investment costs'!C127</f>
        <v>1.2</v>
      </c>
      <c r="AD78" s="22"/>
    </row>
    <row r="79" spans="2:30">
      <c r="B79" s="14" t="str">
        <f t="shared" ca="1" si="7"/>
        <v>INDPDEFFTF-12</v>
      </c>
      <c r="C79" s="15" t="str">
        <f t="shared" ca="1" si="9"/>
        <v>IPDTF</v>
      </c>
      <c r="D79" s="16">
        <f>'EE investment costs'!$F$15</f>
        <v>2016</v>
      </c>
      <c r="E79" s="14">
        <f>VLOOKUP(X79,'EE investment costs'!$D$56:$R$656,15,0)</f>
        <v>5.3199999999999985</v>
      </c>
      <c r="F79" s="17">
        <f ca="1">INDEX('EE investment costs'!$D$56:$R$656,MATCH(X79,'EE investment costs'!$D$56:$D$656,0),MATCH($V$8,'EE investment costs'!$D$56:$R$56,0))</f>
        <v>176.32452083818563</v>
      </c>
      <c r="I79" s="18">
        <v>1</v>
      </c>
      <c r="J79" s="18">
        <v>1</v>
      </c>
      <c r="K79" s="14">
        <f t="shared" ca="1" si="11"/>
        <v>8</v>
      </c>
      <c r="L79" s="23"/>
      <c r="M79" s="19" t="str">
        <f t="shared" ca="1" si="8"/>
        <v>INDPDEFFTF-12</v>
      </c>
      <c r="N79" s="23" t="str">
        <f t="shared" ca="1" si="10"/>
        <v>Private service Saving Tech-Haulage Tractors, Trucks, Fishing boats 1.2y</v>
      </c>
      <c r="O79" s="23" t="s">
        <v>32</v>
      </c>
      <c r="P79" s="23" t="s">
        <v>33</v>
      </c>
      <c r="Q79" s="23"/>
      <c r="R79" s="23"/>
      <c r="S79" s="19" t="s">
        <v>34</v>
      </c>
      <c r="V79" s="16" t="str">
        <f t="shared" ca="1" si="12"/>
        <v>PD</v>
      </c>
      <c r="W79" s="14" t="str">
        <f t="shared" ca="1" si="12"/>
        <v>Private service</v>
      </c>
      <c r="X79" s="3" t="str">
        <f>'EE investment costs'!D128</f>
        <v>TF-12</v>
      </c>
      <c r="Y79" s="3" t="str">
        <f>'EE investment costs'!E128</f>
        <v>Haulage Tractors, Trucks, Fishing boats</v>
      </c>
      <c r="AC79" s="123">
        <f>'EE investment costs'!C128</f>
        <v>1.2</v>
      </c>
      <c r="AD79" s="22"/>
    </row>
    <row r="80" spans="2:30">
      <c r="B80" s="14" t="str">
        <f t="shared" ca="1" si="7"/>
        <v>INDPDEFFMT-13</v>
      </c>
      <c r="C80" s="15" t="str">
        <f t="shared" ca="1" si="9"/>
        <v>IPDMT</v>
      </c>
      <c r="D80" s="16">
        <f>'EE investment costs'!$F$15</f>
        <v>2016</v>
      </c>
      <c r="E80" s="14">
        <f>VLOOKUP(X80,'EE investment costs'!$D$56:$R$656,15,0)</f>
        <v>4.125</v>
      </c>
      <c r="F80" s="17">
        <f ca="1">INDEX('EE investment costs'!$D$56:$R$656,MATCH(X80,'EE investment costs'!$D$56:$D$656,0),MATCH($V$8,'EE investment costs'!$D$56:$R$56,0))</f>
        <v>124.38678764161619</v>
      </c>
      <c r="I80" s="18">
        <v>1</v>
      </c>
      <c r="J80" s="18">
        <v>1</v>
      </c>
      <c r="K80" s="14">
        <f t="shared" ca="1" si="11"/>
        <v>8</v>
      </c>
      <c r="M80" s="19" t="str">
        <f t="shared" ca="1" si="8"/>
        <v>INDPDEFFMT-13</v>
      </c>
      <c r="N80" s="23" t="str">
        <f t="shared" ca="1" si="10"/>
        <v>Private service Saving Tech-Heat Medium Temp. up to 150C 1.3y</v>
      </c>
      <c r="O80" s="23" t="s">
        <v>32</v>
      </c>
      <c r="P80" s="23" t="s">
        <v>33</v>
      </c>
      <c r="Q80" s="23"/>
      <c r="R80" s="23"/>
      <c r="S80" s="19" t="s">
        <v>34</v>
      </c>
      <c r="V80" s="16" t="str">
        <f t="shared" ca="1" si="12"/>
        <v>PD</v>
      </c>
      <c r="W80" s="14" t="str">
        <f t="shared" ca="1" si="12"/>
        <v>Private service</v>
      </c>
      <c r="X80" s="3" t="str">
        <f>'EE investment costs'!D129</f>
        <v>MT-13</v>
      </c>
      <c r="Y80" s="3" t="str">
        <f>'EE investment costs'!E129</f>
        <v>Heat Medium Temp. up to 150C</v>
      </c>
      <c r="AC80" s="123">
        <f>'EE investment costs'!C129</f>
        <v>1.3</v>
      </c>
      <c r="AD80" s="22"/>
    </row>
    <row r="81" spans="2:30">
      <c r="B81" s="14" t="str">
        <f t="shared" ca="1" si="7"/>
        <v>INDPDEFFHT-13</v>
      </c>
      <c r="C81" s="15" t="str">
        <f t="shared" ca="1" si="9"/>
        <v>IPDHT</v>
      </c>
      <c r="D81" s="16">
        <f>'EE investment costs'!$F$15</f>
        <v>2016</v>
      </c>
      <c r="E81" s="14">
        <f>VLOOKUP(X81,'EE investment costs'!$D$56:$R$656,15,0)</f>
        <v>3.3</v>
      </c>
      <c r="F81" s="17">
        <f ca="1">INDEX('EE investment costs'!$D$56:$R$656,MATCH(X81,'EE investment costs'!$D$56:$D$656,0),MATCH($V$8,'EE investment costs'!$D$56:$R$56,0))</f>
        <v>126.31155406669399</v>
      </c>
      <c r="I81" s="18">
        <v>1</v>
      </c>
      <c r="J81" s="18">
        <v>1</v>
      </c>
      <c r="K81" s="14">
        <f t="shared" ca="1" si="11"/>
        <v>8</v>
      </c>
      <c r="M81" s="19" t="str">
        <f t="shared" ca="1" si="8"/>
        <v>INDPDEFFHT-13</v>
      </c>
      <c r="N81" s="23" t="str">
        <f t="shared" ca="1" si="10"/>
        <v>Private service Saving Tech-Heat High Temp. over 150C 1.3y</v>
      </c>
      <c r="O81" s="23" t="s">
        <v>32</v>
      </c>
      <c r="P81" s="23" t="s">
        <v>33</v>
      </c>
      <c r="Q81" s="23"/>
      <c r="R81" s="23"/>
      <c r="S81" s="19" t="s">
        <v>34</v>
      </c>
      <c r="V81" s="16" t="str">
        <f t="shared" ca="1" si="12"/>
        <v>PD</v>
      </c>
      <c r="W81" s="14" t="str">
        <f t="shared" ca="1" si="12"/>
        <v>Private service</v>
      </c>
      <c r="X81" s="3" t="str">
        <f>'EE investment costs'!D130</f>
        <v>HT-13</v>
      </c>
      <c r="Y81" s="3" t="str">
        <f>'EE investment costs'!E130</f>
        <v>Heat High Temp. over 150C</v>
      </c>
      <c r="AC81" s="123">
        <f>'EE investment costs'!C130</f>
        <v>1.3</v>
      </c>
      <c r="AD81" s="22"/>
    </row>
    <row r="82" spans="2:30">
      <c r="B82" s="14" t="str">
        <f t="shared" ca="1" si="7"/>
        <v>INDPDEFFRH-13</v>
      </c>
      <c r="C82" s="15" t="str">
        <f t="shared" ca="1" si="9"/>
        <v>IPDRH</v>
      </c>
      <c r="D82" s="16">
        <f>'EE investment costs'!$F$15</f>
        <v>2016</v>
      </c>
      <c r="E82" s="14">
        <f>VLOOKUP(X82,'EE investment costs'!$D$56:$R$656,15,0)</f>
        <v>13.2</v>
      </c>
      <c r="F82" s="17">
        <f ca="1">INDEX('EE investment costs'!$D$56:$R$656,MATCH(X82,'EE investment costs'!$D$56:$D$656,0),MATCH($V$8,'EE investment costs'!$D$56:$R$56,0))</f>
        <v>0</v>
      </c>
      <c r="I82" s="18">
        <v>1</v>
      </c>
      <c r="J82" s="18">
        <v>1</v>
      </c>
      <c r="K82" s="14">
        <f t="shared" ca="1" si="11"/>
        <v>8</v>
      </c>
      <c r="M82" s="19" t="str">
        <f t="shared" ca="1" si="8"/>
        <v>INDPDEFFRH-13</v>
      </c>
      <c r="N82" s="23" t="str">
        <f t="shared" ca="1" si="10"/>
        <v>Private service Saving Tech-Heat Room Heat 1.3y</v>
      </c>
      <c r="O82" s="23" t="s">
        <v>32</v>
      </c>
      <c r="P82" s="23" t="s">
        <v>33</v>
      </c>
      <c r="Q82" s="23"/>
      <c r="R82" s="23"/>
      <c r="S82" s="19" t="s">
        <v>34</v>
      </c>
      <c r="V82" s="16" t="str">
        <f t="shared" ca="1" si="12"/>
        <v>PD</v>
      </c>
      <c r="W82" s="14" t="str">
        <f t="shared" ca="1" si="12"/>
        <v>Private service</v>
      </c>
      <c r="X82" s="3" t="str">
        <f>'EE investment costs'!D131</f>
        <v>RH-13</v>
      </c>
      <c r="Y82" s="3" t="str">
        <f>'EE investment costs'!E131</f>
        <v>Heat Room Heat</v>
      </c>
      <c r="AC82" s="123">
        <f>'EE investment costs'!C131</f>
        <v>1.3</v>
      </c>
      <c r="AD82" s="22"/>
    </row>
    <row r="83" spans="2:30">
      <c r="B83" s="14" t="str">
        <f t="shared" ca="1" si="7"/>
        <v>INDPDEFFLA-13</v>
      </c>
      <c r="C83" s="15" t="str">
        <f t="shared" ca="1" si="9"/>
        <v>IPDLA</v>
      </c>
      <c r="D83" s="16">
        <f>'EE investment costs'!$F$15</f>
        <v>2016</v>
      </c>
      <c r="E83" s="14">
        <f>VLOOKUP(X83,'EE investment costs'!$D$56:$R$656,15,0)</f>
        <v>3.1619999999999999</v>
      </c>
      <c r="F83" s="17">
        <f ca="1">INDEX('EE investment costs'!$D$56:$R$656,MATCH(X83,'EE investment costs'!$D$56:$D$656,0),MATCH($V$8,'EE investment costs'!$D$56:$R$56,0))</f>
        <v>267.89912217664494</v>
      </c>
      <c r="I83" s="18">
        <v>1</v>
      </c>
      <c r="J83" s="18">
        <v>1</v>
      </c>
      <c r="K83" s="14">
        <f t="shared" ca="1" si="11"/>
        <v>8</v>
      </c>
      <c r="M83" s="19" t="str">
        <f t="shared" ca="1" si="8"/>
        <v>INDPDEFFLA-13</v>
      </c>
      <c r="N83" s="23" t="str">
        <f t="shared" ca="1" si="10"/>
        <v>Private service Saving Tech-Light 1.3y</v>
      </c>
      <c r="O83" s="23" t="s">
        <v>32</v>
      </c>
      <c r="P83" s="23" t="s">
        <v>33</v>
      </c>
      <c r="Q83" s="23"/>
      <c r="R83" s="23"/>
      <c r="S83" s="19" t="s">
        <v>34</v>
      </c>
      <c r="V83" s="16" t="str">
        <f t="shared" ca="1" si="12"/>
        <v>PD</v>
      </c>
      <c r="W83" s="14" t="str">
        <f t="shared" ca="1" si="12"/>
        <v>Private service</v>
      </c>
      <c r="X83" s="3" t="str">
        <f>'EE investment costs'!D132</f>
        <v>LA-13</v>
      </c>
      <c r="Y83" s="3" t="str">
        <f>'EE investment costs'!E132</f>
        <v>Light</v>
      </c>
      <c r="AC83" s="123">
        <f>'EE investment costs'!C132</f>
        <v>1.3</v>
      </c>
      <c r="AD83" s="22"/>
    </row>
    <row r="84" spans="2:30">
      <c r="B84" s="14" t="str">
        <f t="shared" ca="1" si="7"/>
        <v>INDPDEFFEM-13</v>
      </c>
      <c r="C84" s="15" t="str">
        <f t="shared" ca="1" si="9"/>
        <v>IPDEM</v>
      </c>
      <c r="D84" s="16">
        <f>'EE investment costs'!$F$15</f>
        <v>2016</v>
      </c>
      <c r="E84" s="14">
        <f>VLOOKUP(X84,'EE investment costs'!$D$56:$R$656,15,0)</f>
        <v>3.3200999999999996</v>
      </c>
      <c r="F84" s="17">
        <f ca="1">INDEX('EE investment costs'!$D$56:$R$656,MATCH(X84,'EE investment costs'!$D$56:$D$656,0),MATCH($V$8,'EE investment costs'!$D$56:$R$56,0))</f>
        <v>277.17511374571956</v>
      </c>
      <c r="I84" s="18">
        <v>1</v>
      </c>
      <c r="J84" s="18">
        <v>1</v>
      </c>
      <c r="K84" s="14">
        <f t="shared" ca="1" si="11"/>
        <v>8</v>
      </c>
      <c r="M84" s="19" t="str">
        <f t="shared" ca="1" si="8"/>
        <v>INDPDEFFEM-13</v>
      </c>
      <c r="N84" s="23" t="str">
        <f t="shared" ca="1" si="10"/>
        <v>Private service Saving Tech-Electric Motors 1.3y</v>
      </c>
      <c r="O84" s="23" t="s">
        <v>32</v>
      </c>
      <c r="P84" s="23" t="s">
        <v>33</v>
      </c>
      <c r="Q84" s="23"/>
      <c r="R84" s="23"/>
      <c r="S84" s="19" t="s">
        <v>34</v>
      </c>
      <c r="V84" s="16" t="str">
        <f t="shared" ca="1" si="12"/>
        <v>PD</v>
      </c>
      <c r="W84" s="14" t="str">
        <f t="shared" ca="1" si="12"/>
        <v>Private service</v>
      </c>
      <c r="X84" s="3" t="str">
        <f>'EE investment costs'!D133</f>
        <v>EM-13</v>
      </c>
      <c r="Y84" s="3" t="str">
        <f>'EE investment costs'!E133</f>
        <v>Electric Motors</v>
      </c>
      <c r="AC84" s="123">
        <f>'EE investment costs'!C133</f>
        <v>1.3</v>
      </c>
      <c r="AD84" s="22"/>
    </row>
    <row r="85" spans="2:30">
      <c r="B85" s="14" t="str">
        <f t="shared" ca="1" si="7"/>
        <v>INDPDEFFTF-13</v>
      </c>
      <c r="C85" s="15" t="str">
        <f t="shared" ca="1" si="9"/>
        <v>IPDTF</v>
      </c>
      <c r="D85" s="16">
        <f>'EE investment costs'!$F$15</f>
        <v>2016</v>
      </c>
      <c r="E85" s="14">
        <f>VLOOKUP(X85,'EE investment costs'!$D$56:$R$656,15,0)</f>
        <v>5.5299999999999994</v>
      </c>
      <c r="F85" s="17">
        <f ca="1">INDEX('EE investment costs'!$D$56:$R$656,MATCH(X85,'EE investment costs'!$D$56:$D$656,0),MATCH($V$8,'EE investment costs'!$D$56:$R$56,0))</f>
        <v>191.01823090803444</v>
      </c>
      <c r="I85" s="18">
        <v>1</v>
      </c>
      <c r="J85" s="18">
        <v>1</v>
      </c>
      <c r="K85" s="14">
        <f t="shared" ca="1" si="11"/>
        <v>8</v>
      </c>
      <c r="M85" s="19" t="str">
        <f t="shared" ca="1" si="8"/>
        <v>INDPDEFFTF-13</v>
      </c>
      <c r="N85" s="23" t="str">
        <f t="shared" ca="1" si="10"/>
        <v>Private service Saving Tech-Haulage Tractors, Trucks, Fishing boats 1.3y</v>
      </c>
      <c r="O85" s="23" t="s">
        <v>32</v>
      </c>
      <c r="P85" s="23" t="s">
        <v>33</v>
      </c>
      <c r="Q85" s="23"/>
      <c r="R85" s="23"/>
      <c r="S85" s="19" t="s">
        <v>34</v>
      </c>
      <c r="V85" s="16" t="str">
        <f t="shared" ca="1" si="12"/>
        <v>PD</v>
      </c>
      <c r="W85" s="14" t="str">
        <f t="shared" ca="1" si="12"/>
        <v>Private service</v>
      </c>
      <c r="X85" s="3" t="str">
        <f>'EE investment costs'!D134</f>
        <v>TF-13</v>
      </c>
      <c r="Y85" s="3" t="str">
        <f>'EE investment costs'!E134</f>
        <v>Haulage Tractors, Trucks, Fishing boats</v>
      </c>
      <c r="AC85" s="123">
        <f>'EE investment costs'!C134</f>
        <v>1.3</v>
      </c>
      <c r="AD85" s="22"/>
    </row>
    <row r="86" spans="2:30">
      <c r="B86" s="14" t="str">
        <f t="shared" ca="1" si="7"/>
        <v>INDPDEFFMT-14</v>
      </c>
      <c r="C86" s="15" t="str">
        <f t="shared" ca="1" si="9"/>
        <v>IPDMT</v>
      </c>
      <c r="D86" s="16">
        <f>'EE investment costs'!$F$15</f>
        <v>2016</v>
      </c>
      <c r="E86" s="14">
        <f>VLOOKUP(X86,'EE investment costs'!$D$56:$R$656,15,0)</f>
        <v>4.25</v>
      </c>
      <c r="F86" s="17">
        <f ca="1">INDEX('EE investment costs'!$D$56:$R$656,MATCH(X86,'EE investment costs'!$D$56:$D$656,0),MATCH($V$8,'EE investment costs'!$D$56:$R$56,0))</f>
        <v>143.50844714380585</v>
      </c>
      <c r="I86" s="18">
        <v>1</v>
      </c>
      <c r="J86" s="18">
        <v>1</v>
      </c>
      <c r="K86" s="14">
        <f t="shared" ca="1" si="11"/>
        <v>8</v>
      </c>
      <c r="L86" s="23"/>
      <c r="M86" s="19" t="str">
        <f t="shared" ca="1" si="8"/>
        <v>INDPDEFFMT-14</v>
      </c>
      <c r="N86" s="23" t="str">
        <f t="shared" ca="1" si="10"/>
        <v>Private service Saving Tech-Heat Medium Temp. up to 150C 1.4y</v>
      </c>
      <c r="O86" s="23" t="s">
        <v>32</v>
      </c>
      <c r="P86" s="23" t="s">
        <v>33</v>
      </c>
      <c r="Q86" s="23"/>
      <c r="R86" s="23"/>
      <c r="S86" s="19" t="s">
        <v>34</v>
      </c>
      <c r="V86" s="16" t="str">
        <f t="shared" ca="1" si="12"/>
        <v>PD</v>
      </c>
      <c r="W86" s="14" t="str">
        <f t="shared" ca="1" si="12"/>
        <v>Private service</v>
      </c>
      <c r="X86" s="3" t="str">
        <f>'EE investment costs'!D135</f>
        <v>MT-14</v>
      </c>
      <c r="Y86" s="3" t="str">
        <f>'EE investment costs'!E135</f>
        <v>Heat Medium Temp. up to 150C</v>
      </c>
      <c r="AC86" s="123">
        <f>'EE investment costs'!C135</f>
        <v>1.4</v>
      </c>
      <c r="AD86" s="22"/>
    </row>
    <row r="87" spans="2:30">
      <c r="B87" s="14" t="str">
        <f t="shared" ca="1" si="7"/>
        <v>INDPDEFFHT-14</v>
      </c>
      <c r="C87" s="15" t="str">
        <f t="shared" ca="1" si="9"/>
        <v>IPDHT</v>
      </c>
      <c r="D87" s="16">
        <f>'EE investment costs'!$F$15</f>
        <v>2016</v>
      </c>
      <c r="E87" s="14">
        <f>VLOOKUP(X87,'EE investment costs'!$D$56:$R$656,15,0)</f>
        <v>3.4</v>
      </c>
      <c r="F87" s="17">
        <f ca="1">INDEX('EE investment costs'!$D$56:$R$656,MATCH(X87,'EE investment costs'!$D$56:$D$656,0),MATCH($V$8,'EE investment costs'!$D$56:$R$56,0))</f>
        <v>140.74716024574474</v>
      </c>
      <c r="I87" s="18">
        <v>1</v>
      </c>
      <c r="J87" s="18">
        <v>1</v>
      </c>
      <c r="K87" s="14">
        <f t="shared" ca="1" si="11"/>
        <v>8</v>
      </c>
      <c r="L87" s="23"/>
      <c r="M87" s="19" t="str">
        <f t="shared" ca="1" si="8"/>
        <v>INDPDEFFHT-14</v>
      </c>
      <c r="N87" s="23" t="str">
        <f t="shared" ca="1" si="10"/>
        <v>Private service Saving Tech-Heat High Temp. over 150C 1.4y</v>
      </c>
      <c r="O87" s="23" t="s">
        <v>32</v>
      </c>
      <c r="P87" s="23" t="s">
        <v>33</v>
      </c>
      <c r="Q87" s="23"/>
      <c r="R87" s="23"/>
      <c r="S87" s="19" t="s">
        <v>34</v>
      </c>
      <c r="V87" s="16" t="str">
        <f t="shared" ca="1" si="12"/>
        <v>PD</v>
      </c>
      <c r="W87" s="14" t="str">
        <f t="shared" ca="1" si="12"/>
        <v>Private service</v>
      </c>
      <c r="X87" s="3" t="str">
        <f>'EE investment costs'!D136</f>
        <v>HT-14</v>
      </c>
      <c r="Y87" s="3" t="str">
        <f>'EE investment costs'!E136</f>
        <v>Heat High Temp. over 150C</v>
      </c>
      <c r="AC87" s="123">
        <f>'EE investment costs'!C136</f>
        <v>1.4</v>
      </c>
      <c r="AD87" s="22"/>
    </row>
    <row r="88" spans="2:30">
      <c r="B88" s="14" t="str">
        <f t="shared" ca="1" si="7"/>
        <v>INDPDEFFRH-14</v>
      </c>
      <c r="C88" s="15" t="str">
        <f t="shared" ca="1" si="9"/>
        <v>IPDRH</v>
      </c>
      <c r="D88" s="16">
        <f>'EE investment costs'!$F$15</f>
        <v>2016</v>
      </c>
      <c r="E88" s="14">
        <f>VLOOKUP(X88,'EE investment costs'!$D$56:$R$656,15,0)</f>
        <v>13.6</v>
      </c>
      <c r="F88" s="17">
        <f ca="1">INDEX('EE investment costs'!$D$56:$R$656,MATCH(X88,'EE investment costs'!$D$56:$D$656,0),MATCH($V$8,'EE investment costs'!$D$56:$R$56,0))</f>
        <v>0</v>
      </c>
      <c r="I88" s="18">
        <v>1</v>
      </c>
      <c r="J88" s="18">
        <v>1</v>
      </c>
      <c r="K88" s="14">
        <f t="shared" ca="1" si="11"/>
        <v>8</v>
      </c>
      <c r="L88" s="23"/>
      <c r="M88" s="19" t="str">
        <f t="shared" ca="1" si="8"/>
        <v>INDPDEFFRH-14</v>
      </c>
      <c r="N88" s="23" t="str">
        <f t="shared" ca="1" si="10"/>
        <v>Private service Saving Tech-Heat Room Heat 1.4y</v>
      </c>
      <c r="O88" s="23" t="s">
        <v>32</v>
      </c>
      <c r="P88" s="23" t="s">
        <v>33</v>
      </c>
      <c r="Q88" s="23"/>
      <c r="R88" s="23"/>
      <c r="S88" s="19" t="s">
        <v>34</v>
      </c>
      <c r="V88" s="16" t="str">
        <f t="shared" ca="1" si="12"/>
        <v>PD</v>
      </c>
      <c r="W88" s="14" t="str">
        <f t="shared" ca="1" si="12"/>
        <v>Private service</v>
      </c>
      <c r="X88" s="3" t="str">
        <f>'EE investment costs'!D137</f>
        <v>RH-14</v>
      </c>
      <c r="Y88" s="3" t="str">
        <f>'EE investment costs'!E137</f>
        <v>Heat Room Heat</v>
      </c>
      <c r="AC88" s="123">
        <f>'EE investment costs'!C137</f>
        <v>1.4</v>
      </c>
      <c r="AD88" s="22"/>
    </row>
    <row r="89" spans="2:30">
      <c r="B89" s="14" t="str">
        <f t="shared" ca="1" si="7"/>
        <v>INDPDEFFLA-14</v>
      </c>
      <c r="C89" s="15" t="str">
        <f t="shared" ca="1" si="9"/>
        <v>IPDLA</v>
      </c>
      <c r="D89" s="16">
        <f>'EE investment costs'!$F$15</f>
        <v>2016</v>
      </c>
      <c r="E89" s="14">
        <f>VLOOKUP(X89,'EE investment costs'!$D$56:$R$656,15,0)</f>
        <v>3.1959999999999997</v>
      </c>
      <c r="F89" s="17">
        <f ca="1">INDEX('EE investment costs'!$D$56:$R$656,MATCH(X89,'EE investment costs'!$D$56:$D$656,0),MATCH($V$8,'EE investment costs'!$D$56:$R$56,0))</f>
        <v>325.21761008635474</v>
      </c>
      <c r="I89" s="18">
        <v>1</v>
      </c>
      <c r="J89" s="18">
        <v>1</v>
      </c>
      <c r="K89" s="14">
        <f t="shared" ca="1" si="11"/>
        <v>8</v>
      </c>
      <c r="L89" s="23"/>
      <c r="M89" s="19" t="str">
        <f t="shared" ca="1" si="8"/>
        <v>INDPDEFFLA-14</v>
      </c>
      <c r="N89" s="23" t="str">
        <f t="shared" ca="1" si="10"/>
        <v>Private service Saving Tech-Light 1.4y</v>
      </c>
      <c r="O89" s="23" t="s">
        <v>32</v>
      </c>
      <c r="P89" s="23" t="s">
        <v>33</v>
      </c>
      <c r="Q89" s="23"/>
      <c r="R89" s="23"/>
      <c r="S89" s="19" t="s">
        <v>34</v>
      </c>
      <c r="V89" s="16" t="str">
        <f t="shared" ca="1" si="12"/>
        <v>PD</v>
      </c>
      <c r="W89" s="14" t="str">
        <f t="shared" ca="1" si="12"/>
        <v>Private service</v>
      </c>
      <c r="X89" s="3" t="str">
        <f>'EE investment costs'!D138</f>
        <v>LA-14</v>
      </c>
      <c r="Y89" s="3" t="str">
        <f>'EE investment costs'!E138</f>
        <v>Light</v>
      </c>
      <c r="AC89" s="123">
        <f>'EE investment costs'!C138</f>
        <v>1.4</v>
      </c>
      <c r="AD89" s="22"/>
    </row>
    <row r="90" spans="2:30">
      <c r="B90" s="14" t="str">
        <f t="shared" ca="1" si="7"/>
        <v>INDPDEFFEM-14</v>
      </c>
      <c r="C90" s="15" t="str">
        <f t="shared" ca="1" si="9"/>
        <v>IPDEM</v>
      </c>
      <c r="D90" s="16">
        <f>'EE investment costs'!$F$15</f>
        <v>2016</v>
      </c>
      <c r="E90" s="14">
        <f>VLOOKUP(X90,'EE investment costs'!$D$56:$R$656,15,0)</f>
        <v>3.3557999999999995</v>
      </c>
      <c r="F90" s="17">
        <f ca="1">INDEX('EE investment costs'!$D$56:$R$656,MATCH(X90,'EE investment costs'!$D$56:$D$656,0),MATCH($V$8,'EE investment costs'!$D$56:$R$56,0))</f>
        <v>332.64964377284002</v>
      </c>
      <c r="I90" s="18">
        <v>1</v>
      </c>
      <c r="J90" s="18">
        <v>1</v>
      </c>
      <c r="K90" s="14">
        <f t="shared" ca="1" si="11"/>
        <v>8</v>
      </c>
      <c r="L90" s="23"/>
      <c r="M90" s="19" t="str">
        <f t="shared" ca="1" si="8"/>
        <v>INDPDEFFEM-14</v>
      </c>
      <c r="N90" s="23" t="str">
        <f t="shared" ca="1" si="10"/>
        <v>Private service Saving Tech-Electric Motors 1.4y</v>
      </c>
      <c r="O90" s="23" t="s">
        <v>32</v>
      </c>
      <c r="P90" s="23" t="s">
        <v>33</v>
      </c>
      <c r="Q90" s="23"/>
      <c r="R90" s="23"/>
      <c r="S90" s="19" t="s">
        <v>34</v>
      </c>
      <c r="V90" s="16" t="str">
        <f t="shared" ca="1" si="12"/>
        <v>PD</v>
      </c>
      <c r="W90" s="14" t="str">
        <f t="shared" ca="1" si="12"/>
        <v>Private service</v>
      </c>
      <c r="X90" s="3" t="str">
        <f>'EE investment costs'!D139</f>
        <v>EM-14</v>
      </c>
      <c r="Y90" s="3" t="str">
        <f>'EE investment costs'!E139</f>
        <v>Electric Motors</v>
      </c>
      <c r="AC90" s="123">
        <f>'EE investment costs'!C139</f>
        <v>1.4</v>
      </c>
      <c r="AD90" s="22"/>
    </row>
    <row r="91" spans="2:30">
      <c r="B91" s="14" t="str">
        <f t="shared" ca="1" si="7"/>
        <v>INDPDEFFTF-14</v>
      </c>
      <c r="C91" s="15" t="str">
        <f t="shared" ca="1" si="9"/>
        <v>IPDTF</v>
      </c>
      <c r="D91" s="16">
        <f>'EE investment costs'!$F$15</f>
        <v>2016</v>
      </c>
      <c r="E91" s="14">
        <f>VLOOKUP(X91,'EE investment costs'!$D$56:$R$656,15,0)</f>
        <v>5.7399999999999984</v>
      </c>
      <c r="F91" s="17">
        <f ca="1">INDEX('EE investment costs'!$D$56:$R$656,MATCH(X91,'EE investment costs'!$D$56:$D$656,0),MATCH($V$8,'EE investment costs'!$D$56:$R$56,0))</f>
        <v>205.71194097788319</v>
      </c>
      <c r="I91" s="18">
        <v>1</v>
      </c>
      <c r="J91" s="18">
        <v>1</v>
      </c>
      <c r="K91" s="14">
        <f t="shared" ca="1" si="11"/>
        <v>8</v>
      </c>
      <c r="L91" s="23"/>
      <c r="M91" s="19" t="str">
        <f t="shared" ca="1" si="8"/>
        <v>INDPDEFFTF-14</v>
      </c>
      <c r="N91" s="23" t="str">
        <f t="shared" ca="1" si="10"/>
        <v>Private service Saving Tech-Haulage Tractors, Trucks, Fishing boats 1.4y</v>
      </c>
      <c r="O91" s="23" t="s">
        <v>32</v>
      </c>
      <c r="P91" s="23" t="s">
        <v>33</v>
      </c>
      <c r="Q91" s="23"/>
      <c r="R91" s="23"/>
      <c r="S91" s="19" t="s">
        <v>34</v>
      </c>
      <c r="V91" s="16" t="str">
        <f t="shared" ca="1" si="12"/>
        <v>PD</v>
      </c>
      <c r="W91" s="14" t="str">
        <f t="shared" ca="1" si="12"/>
        <v>Private service</v>
      </c>
      <c r="X91" s="3" t="str">
        <f>'EE investment costs'!D140</f>
        <v>TF-14</v>
      </c>
      <c r="Y91" s="3" t="str">
        <f>'EE investment costs'!E140</f>
        <v>Haulage Tractors, Trucks, Fishing boats</v>
      </c>
      <c r="AC91" s="123">
        <f>'EE investment costs'!C140</f>
        <v>1.4</v>
      </c>
      <c r="AD91" s="22"/>
    </row>
    <row r="92" spans="2:30">
      <c r="B92" s="14" t="str">
        <f t="shared" ca="1" si="7"/>
        <v>INDPDEFFMT-15</v>
      </c>
      <c r="C92" s="15" t="str">
        <f t="shared" ca="1" si="9"/>
        <v>IPDMT</v>
      </c>
      <c r="D92" s="16">
        <f>'EE investment costs'!$F$15</f>
        <v>2016</v>
      </c>
      <c r="E92" s="14">
        <f>VLOOKUP(X92,'EE investment costs'!$D$56:$R$656,15,0)</f>
        <v>4.375</v>
      </c>
      <c r="F92" s="17">
        <f ca="1">INDEX('EE investment costs'!$D$56:$R$656,MATCH(X92,'EE investment costs'!$D$56:$D$656,0),MATCH($V$8,'EE investment costs'!$D$56:$R$56,0))</f>
        <v>162.63010664599554</v>
      </c>
      <c r="I92" s="18">
        <v>1</v>
      </c>
      <c r="J92" s="18">
        <v>1</v>
      </c>
      <c r="K92" s="14">
        <f t="shared" ca="1" si="11"/>
        <v>8</v>
      </c>
      <c r="L92" s="23"/>
      <c r="M92" s="19" t="str">
        <f t="shared" ca="1" si="8"/>
        <v>INDPDEFFMT-15</v>
      </c>
      <c r="N92" s="23" t="str">
        <f t="shared" ca="1" si="10"/>
        <v>Private service Saving Tech-Heat Medium Temp. up to 150C 1.5y</v>
      </c>
      <c r="O92" s="23" t="s">
        <v>32</v>
      </c>
      <c r="P92" s="23" t="s">
        <v>33</v>
      </c>
      <c r="Q92" s="23"/>
      <c r="R92" s="23"/>
      <c r="S92" s="19" t="s">
        <v>34</v>
      </c>
      <c r="V92" s="16" t="str">
        <f t="shared" ca="1" si="12"/>
        <v>PD</v>
      </c>
      <c r="W92" s="14" t="str">
        <f t="shared" ca="1" si="12"/>
        <v>Private service</v>
      </c>
      <c r="X92" s="3" t="str">
        <f>'EE investment costs'!D141</f>
        <v>MT-15</v>
      </c>
      <c r="Y92" s="3" t="str">
        <f>'EE investment costs'!E141</f>
        <v>Heat Medium Temp. up to 150C</v>
      </c>
      <c r="AC92" s="123">
        <f>'EE investment costs'!C141</f>
        <v>1.5</v>
      </c>
      <c r="AD92" s="22"/>
    </row>
    <row r="93" spans="2:30">
      <c r="B93" s="14" t="str">
        <f t="shared" ca="1" si="7"/>
        <v>INDPDEFFHT-15</v>
      </c>
      <c r="C93" s="15" t="str">
        <f t="shared" ca="1" si="9"/>
        <v>IPDHT</v>
      </c>
      <c r="D93" s="16">
        <f>'EE investment costs'!$F$15</f>
        <v>2016</v>
      </c>
      <c r="E93" s="14">
        <f>VLOOKUP(X93,'EE investment costs'!$D$56:$R$656,15,0)</f>
        <v>3.5</v>
      </c>
      <c r="F93" s="17">
        <f ca="1">INDEX('EE investment costs'!$D$56:$R$656,MATCH(X93,'EE investment costs'!$D$56:$D$656,0),MATCH($V$8,'EE investment costs'!$D$56:$R$56,0))</f>
        <v>155.18276642479552</v>
      </c>
      <c r="I93" s="18">
        <v>1</v>
      </c>
      <c r="J93" s="18">
        <v>1</v>
      </c>
      <c r="K93" s="14">
        <f t="shared" ca="1" si="11"/>
        <v>8</v>
      </c>
      <c r="L93" s="23"/>
      <c r="M93" s="19" t="str">
        <f t="shared" ca="1" si="8"/>
        <v>INDPDEFFHT-15</v>
      </c>
      <c r="N93" s="23" t="str">
        <f t="shared" ca="1" si="10"/>
        <v>Private service Saving Tech-Heat High Temp. over 150C 1.5y</v>
      </c>
      <c r="O93" s="23" t="s">
        <v>32</v>
      </c>
      <c r="P93" s="23" t="s">
        <v>33</v>
      </c>
      <c r="Q93" s="23"/>
      <c r="R93" s="23"/>
      <c r="S93" s="19" t="s">
        <v>34</v>
      </c>
      <c r="V93" s="16" t="str">
        <f t="shared" ca="1" si="12"/>
        <v>PD</v>
      </c>
      <c r="W93" s="14" t="str">
        <f t="shared" ca="1" si="12"/>
        <v>Private service</v>
      </c>
      <c r="X93" s="3" t="str">
        <f>'EE investment costs'!D142</f>
        <v>HT-15</v>
      </c>
      <c r="Y93" s="3" t="str">
        <f>'EE investment costs'!E142</f>
        <v>Heat High Temp. over 150C</v>
      </c>
      <c r="AC93" s="123">
        <f>'EE investment costs'!C142</f>
        <v>1.5</v>
      </c>
      <c r="AD93" s="22"/>
    </row>
    <row r="94" spans="2:30">
      <c r="B94" s="14" t="str">
        <f t="shared" ca="1" si="7"/>
        <v>INDPDEFFRH-15</v>
      </c>
      <c r="C94" s="15" t="str">
        <f t="shared" ca="1" si="9"/>
        <v>IPDRH</v>
      </c>
      <c r="D94" s="16">
        <f>'EE investment costs'!$F$15</f>
        <v>2016</v>
      </c>
      <c r="E94" s="14">
        <f>VLOOKUP(X94,'EE investment costs'!$D$56:$R$656,15,0)</f>
        <v>14</v>
      </c>
      <c r="F94" s="17">
        <f ca="1">INDEX('EE investment costs'!$D$56:$R$656,MATCH(X94,'EE investment costs'!$D$56:$D$656,0),MATCH($V$8,'EE investment costs'!$D$56:$R$56,0))</f>
        <v>0</v>
      </c>
      <c r="I94" s="18">
        <v>1</v>
      </c>
      <c r="J94" s="18">
        <v>1</v>
      </c>
      <c r="K94" s="14">
        <f t="shared" ca="1" si="11"/>
        <v>8</v>
      </c>
      <c r="L94" s="23"/>
      <c r="M94" s="19" t="str">
        <f t="shared" ca="1" si="8"/>
        <v>INDPDEFFRH-15</v>
      </c>
      <c r="N94" s="23" t="str">
        <f t="shared" ca="1" si="10"/>
        <v>Private service Saving Tech-Heat Room Heat 1.5y</v>
      </c>
      <c r="O94" s="23" t="s">
        <v>32</v>
      </c>
      <c r="P94" s="23" t="s">
        <v>33</v>
      </c>
      <c r="Q94" s="23"/>
      <c r="R94" s="23"/>
      <c r="S94" s="19" t="s">
        <v>34</v>
      </c>
      <c r="V94" s="16" t="str">
        <f t="shared" ca="1" si="12"/>
        <v>PD</v>
      </c>
      <c r="W94" s="14" t="str">
        <f t="shared" ca="1" si="12"/>
        <v>Private service</v>
      </c>
      <c r="X94" s="3" t="str">
        <f>'EE investment costs'!D143</f>
        <v>RH-15</v>
      </c>
      <c r="Y94" s="3" t="str">
        <f>'EE investment costs'!E143</f>
        <v>Heat Room Heat</v>
      </c>
      <c r="AC94" s="123">
        <f>'EE investment costs'!C143</f>
        <v>1.5</v>
      </c>
      <c r="AD94" s="22"/>
    </row>
    <row r="95" spans="2:30">
      <c r="B95" s="14" t="str">
        <f t="shared" ca="1" si="7"/>
        <v>INDPDEFFLA-15</v>
      </c>
      <c r="C95" s="15" t="str">
        <f t="shared" ca="1" si="9"/>
        <v>IPDLA</v>
      </c>
      <c r="D95" s="16">
        <f>'EE investment costs'!$F$15</f>
        <v>2016</v>
      </c>
      <c r="E95" s="14">
        <f>VLOOKUP(X95,'EE investment costs'!$D$56:$R$656,15,0)</f>
        <v>3.23</v>
      </c>
      <c r="F95" s="17">
        <f ca="1">INDEX('EE investment costs'!$D$56:$R$656,MATCH(X95,'EE investment costs'!$D$56:$D$656,0),MATCH($V$8,'EE investment costs'!$D$56:$R$56,0))</f>
        <v>382.53609799606483</v>
      </c>
      <c r="I95" s="18">
        <v>1</v>
      </c>
      <c r="J95" s="18">
        <v>1</v>
      </c>
      <c r="K95" s="14">
        <f t="shared" ca="1" si="11"/>
        <v>8</v>
      </c>
      <c r="L95" s="23"/>
      <c r="M95" s="19" t="str">
        <f t="shared" ca="1" si="8"/>
        <v>INDPDEFFLA-15</v>
      </c>
      <c r="N95" s="23" t="str">
        <f t="shared" ca="1" si="10"/>
        <v>Private service Saving Tech-Light 1.5y</v>
      </c>
      <c r="O95" s="23" t="s">
        <v>32</v>
      </c>
      <c r="P95" s="23" t="s">
        <v>33</v>
      </c>
      <c r="Q95" s="23"/>
      <c r="R95" s="23"/>
      <c r="S95" s="19" t="s">
        <v>34</v>
      </c>
      <c r="V95" s="16" t="str">
        <f t="shared" ca="1" si="12"/>
        <v>PD</v>
      </c>
      <c r="W95" s="14" t="str">
        <f t="shared" ca="1" si="12"/>
        <v>Private service</v>
      </c>
      <c r="X95" s="3" t="str">
        <f>'EE investment costs'!D144</f>
        <v>LA-15</v>
      </c>
      <c r="Y95" s="3" t="str">
        <f>'EE investment costs'!E144</f>
        <v>Light</v>
      </c>
      <c r="AC95" s="123">
        <f>'EE investment costs'!C144</f>
        <v>1.5</v>
      </c>
      <c r="AD95" s="22"/>
    </row>
    <row r="96" spans="2:30">
      <c r="B96" s="14" t="str">
        <f t="shared" ca="1" si="7"/>
        <v>INDPDEFFEM-15</v>
      </c>
      <c r="C96" s="15" t="str">
        <f t="shared" ca="1" si="9"/>
        <v>IPDEM</v>
      </c>
      <c r="D96" s="16">
        <f>'EE investment costs'!$F$15</f>
        <v>2016</v>
      </c>
      <c r="E96" s="14">
        <f>VLOOKUP(X96,'EE investment costs'!$D$56:$R$656,15,0)</f>
        <v>3.3914999999999997</v>
      </c>
      <c r="F96" s="17">
        <f ca="1">INDEX('EE investment costs'!$D$56:$R$656,MATCH(X96,'EE investment costs'!$D$56:$D$656,0),MATCH($V$8,'EE investment costs'!$D$56:$R$56,0))</f>
        <v>388.12417379996066</v>
      </c>
      <c r="I96" s="18">
        <v>1</v>
      </c>
      <c r="J96" s="18">
        <v>1</v>
      </c>
      <c r="K96" s="14">
        <f t="shared" ca="1" si="11"/>
        <v>8</v>
      </c>
      <c r="M96" s="19" t="str">
        <f t="shared" ca="1" si="8"/>
        <v>INDPDEFFEM-15</v>
      </c>
      <c r="N96" s="23" t="str">
        <f t="shared" ca="1" si="10"/>
        <v>Private service Saving Tech-Electric Motors 1.5y</v>
      </c>
      <c r="O96" s="23" t="s">
        <v>32</v>
      </c>
      <c r="P96" s="23" t="s">
        <v>33</v>
      </c>
      <c r="Q96" s="23"/>
      <c r="R96" s="23"/>
      <c r="S96" s="19" t="s">
        <v>34</v>
      </c>
      <c r="V96" s="16" t="str">
        <f t="shared" ca="1" si="12"/>
        <v>PD</v>
      </c>
      <c r="W96" s="14" t="str">
        <f t="shared" ca="1" si="12"/>
        <v>Private service</v>
      </c>
      <c r="X96" s="3" t="str">
        <f>'EE investment costs'!D145</f>
        <v>EM-15</v>
      </c>
      <c r="Y96" s="3" t="str">
        <f>'EE investment costs'!E145</f>
        <v>Electric Motors</v>
      </c>
      <c r="AC96" s="123">
        <f>'EE investment costs'!C145</f>
        <v>1.5</v>
      </c>
      <c r="AD96" s="22"/>
    </row>
    <row r="97" spans="2:30">
      <c r="B97" s="14" t="str">
        <f t="shared" ca="1" si="7"/>
        <v>INDPDEFFTF-15</v>
      </c>
      <c r="C97" s="15" t="str">
        <f t="shared" ca="1" si="9"/>
        <v>IPDTF</v>
      </c>
      <c r="D97" s="16">
        <f>'EE investment costs'!$F$15</f>
        <v>2016</v>
      </c>
      <c r="E97" s="14">
        <f>VLOOKUP(X97,'EE investment costs'!$D$56:$R$656,15,0)</f>
        <v>5.9499999999999993</v>
      </c>
      <c r="F97" s="17">
        <f ca="1">INDEX('EE investment costs'!$D$56:$R$656,MATCH(X97,'EE investment costs'!$D$56:$D$656,0),MATCH($V$8,'EE investment costs'!$D$56:$R$56,0))</f>
        <v>220.40565104773205</v>
      </c>
      <c r="I97" s="18">
        <v>1</v>
      </c>
      <c r="J97" s="18">
        <v>1</v>
      </c>
      <c r="K97" s="14">
        <f t="shared" ca="1" si="11"/>
        <v>8</v>
      </c>
      <c r="M97" s="19" t="str">
        <f t="shared" ca="1" si="8"/>
        <v>INDPDEFFTF-15</v>
      </c>
      <c r="N97" s="23" t="str">
        <f t="shared" ca="1" si="10"/>
        <v>Private service Saving Tech-Haulage Tractors, Trucks, Fishing boats 1.5y</v>
      </c>
      <c r="O97" s="23" t="s">
        <v>32</v>
      </c>
      <c r="P97" s="23" t="s">
        <v>33</v>
      </c>
      <c r="Q97" s="23"/>
      <c r="R97" s="23"/>
      <c r="S97" s="19" t="s">
        <v>34</v>
      </c>
      <c r="V97" s="16" t="str">
        <f t="shared" ca="1" si="12"/>
        <v>PD</v>
      </c>
      <c r="W97" s="14" t="str">
        <f t="shared" ca="1" si="12"/>
        <v>Private service</v>
      </c>
      <c r="X97" s="3" t="str">
        <f>'EE investment costs'!D146</f>
        <v>TF-15</v>
      </c>
      <c r="Y97" s="3" t="str">
        <f>'EE investment costs'!E146</f>
        <v>Haulage Tractors, Trucks, Fishing boats</v>
      </c>
      <c r="AC97" s="123">
        <f>'EE investment costs'!C146</f>
        <v>1.5</v>
      </c>
      <c r="AD97" s="22"/>
    </row>
    <row r="98" spans="2:30">
      <c r="B98" s="14" t="str">
        <f t="shared" ca="1" si="7"/>
        <v>INDPDEFFMT-16</v>
      </c>
      <c r="C98" s="15" t="str">
        <f t="shared" ca="1" si="9"/>
        <v>IPDMT</v>
      </c>
      <c r="D98" s="16">
        <f>'EE investment costs'!$F$15</f>
        <v>2016</v>
      </c>
      <c r="E98" s="14">
        <f>VLOOKUP(X98,'EE investment costs'!$D$56:$R$656,15,0)</f>
        <v>4.5</v>
      </c>
      <c r="F98" s="17">
        <f ca="1">INDEX('EE investment costs'!$D$56:$R$656,MATCH(X98,'EE investment costs'!$D$56:$D$656,0),MATCH($V$8,'EE investment costs'!$D$56:$R$56,0))</f>
        <v>181.75176614818525</v>
      </c>
      <c r="I98" s="18">
        <v>1</v>
      </c>
      <c r="J98" s="18">
        <v>1</v>
      </c>
      <c r="K98" s="14">
        <f t="shared" ca="1" si="11"/>
        <v>8</v>
      </c>
      <c r="M98" s="19" t="str">
        <f t="shared" ca="1" si="8"/>
        <v>INDPDEFFMT-16</v>
      </c>
      <c r="N98" s="23" t="str">
        <f t="shared" ca="1" si="10"/>
        <v>Private service Saving Tech-Heat Medium Temp. up to 150C 1.6y</v>
      </c>
      <c r="O98" s="23" t="s">
        <v>32</v>
      </c>
      <c r="P98" s="23" t="s">
        <v>33</v>
      </c>
      <c r="Q98" s="23"/>
      <c r="R98" s="23"/>
      <c r="S98" s="19" t="s">
        <v>34</v>
      </c>
      <c r="V98" s="16" t="str">
        <f t="shared" ca="1" si="12"/>
        <v>PD</v>
      </c>
      <c r="W98" s="14" t="str">
        <f t="shared" ca="1" si="12"/>
        <v>Private service</v>
      </c>
      <c r="X98" s="3" t="str">
        <f>'EE investment costs'!D147</f>
        <v>MT-16</v>
      </c>
      <c r="Y98" s="3" t="str">
        <f>'EE investment costs'!E147</f>
        <v>Heat Medium Temp. up to 150C</v>
      </c>
      <c r="AC98" s="123">
        <f>'EE investment costs'!C147</f>
        <v>1.6</v>
      </c>
      <c r="AD98" s="22"/>
    </row>
    <row r="99" spans="2:30">
      <c r="B99" s="14" t="str">
        <f t="shared" ca="1" si="7"/>
        <v>INDPDEFFHT-16</v>
      </c>
      <c r="C99" s="15" t="str">
        <f t="shared" ca="1" si="9"/>
        <v>IPDHT</v>
      </c>
      <c r="D99" s="16">
        <f>'EE investment costs'!$F$15</f>
        <v>2016</v>
      </c>
      <c r="E99" s="14">
        <f>VLOOKUP(X99,'EE investment costs'!$D$56:$R$656,15,0)</f>
        <v>3.6</v>
      </c>
      <c r="F99" s="17">
        <f ca="1">INDEX('EE investment costs'!$D$56:$R$656,MATCH(X99,'EE investment costs'!$D$56:$D$656,0),MATCH($V$8,'EE investment costs'!$D$56:$R$56,0))</f>
        <v>169.61837260384632</v>
      </c>
      <c r="I99" s="18">
        <v>1</v>
      </c>
      <c r="J99" s="18">
        <v>1</v>
      </c>
      <c r="K99" s="14">
        <f t="shared" ca="1" si="11"/>
        <v>8</v>
      </c>
      <c r="M99" s="19" t="str">
        <f t="shared" ca="1" si="8"/>
        <v>INDPDEFFHT-16</v>
      </c>
      <c r="N99" s="23" t="str">
        <f t="shared" ca="1" si="10"/>
        <v>Private service Saving Tech-Heat High Temp. over 150C 1.6y</v>
      </c>
      <c r="O99" s="23" t="s">
        <v>32</v>
      </c>
      <c r="P99" s="23" t="s">
        <v>33</v>
      </c>
      <c r="Q99" s="23"/>
      <c r="R99" s="23"/>
      <c r="S99" s="19" t="s">
        <v>34</v>
      </c>
      <c r="V99" s="16" t="str">
        <f t="shared" ca="1" si="12"/>
        <v>PD</v>
      </c>
      <c r="W99" s="14" t="str">
        <f t="shared" ca="1" si="12"/>
        <v>Private service</v>
      </c>
      <c r="X99" s="3" t="str">
        <f>'EE investment costs'!D148</f>
        <v>HT-16</v>
      </c>
      <c r="Y99" s="3" t="str">
        <f>'EE investment costs'!E148</f>
        <v>Heat High Temp. over 150C</v>
      </c>
      <c r="AC99" s="123">
        <f>'EE investment costs'!C148</f>
        <v>1.6</v>
      </c>
      <c r="AD99" s="22"/>
    </row>
    <row r="100" spans="2:30">
      <c r="B100" s="14" t="str">
        <f t="shared" ca="1" si="7"/>
        <v>INDPDEFFRH-16</v>
      </c>
      <c r="C100" s="15" t="str">
        <f t="shared" ca="1" si="9"/>
        <v>IPDRH</v>
      </c>
      <c r="D100" s="16">
        <f>'EE investment costs'!$F$15</f>
        <v>2016</v>
      </c>
      <c r="E100" s="14">
        <f>VLOOKUP(X100,'EE investment costs'!$D$56:$R$656,15,0)</f>
        <v>14.4</v>
      </c>
      <c r="F100" s="17">
        <f ca="1">INDEX('EE investment costs'!$D$56:$R$656,MATCH(X100,'EE investment costs'!$D$56:$D$656,0),MATCH($V$8,'EE investment costs'!$D$56:$R$56,0))</f>
        <v>0</v>
      </c>
      <c r="I100" s="18">
        <v>1</v>
      </c>
      <c r="J100" s="18">
        <v>1</v>
      </c>
      <c r="K100" s="14">
        <f t="shared" ca="1" si="11"/>
        <v>8</v>
      </c>
      <c r="M100" s="19" t="str">
        <f t="shared" ca="1" si="8"/>
        <v>INDPDEFFRH-16</v>
      </c>
      <c r="N100" s="23" t="str">
        <f t="shared" ca="1" si="10"/>
        <v>Private service Saving Tech-Heat Room Heat 1.6y</v>
      </c>
      <c r="O100" s="23" t="s">
        <v>32</v>
      </c>
      <c r="P100" s="23" t="s">
        <v>33</v>
      </c>
      <c r="Q100" s="23"/>
      <c r="R100" s="23"/>
      <c r="S100" s="19" t="s">
        <v>34</v>
      </c>
      <c r="V100" s="16" t="str">
        <f t="shared" ca="1" si="12"/>
        <v>PD</v>
      </c>
      <c r="W100" s="14" t="str">
        <f t="shared" ca="1" si="12"/>
        <v>Private service</v>
      </c>
      <c r="X100" s="3" t="str">
        <f>'EE investment costs'!D149</f>
        <v>RH-16</v>
      </c>
      <c r="Y100" s="3" t="str">
        <f>'EE investment costs'!E149</f>
        <v>Heat Room Heat</v>
      </c>
      <c r="AC100" s="123">
        <f>'EE investment costs'!C149</f>
        <v>1.6</v>
      </c>
      <c r="AD100" s="22"/>
    </row>
    <row r="101" spans="2:30">
      <c r="B101" s="14" t="str">
        <f t="shared" ca="1" si="7"/>
        <v>INDPDEFFLA-16</v>
      </c>
      <c r="C101" s="15" t="str">
        <f t="shared" ca="1" si="9"/>
        <v>IPDLA</v>
      </c>
      <c r="D101" s="16">
        <f>'EE investment costs'!$F$15</f>
        <v>2016</v>
      </c>
      <c r="E101" s="14">
        <f>VLOOKUP(X101,'EE investment costs'!$D$56:$R$656,15,0)</f>
        <v>3.2640000000000002</v>
      </c>
      <c r="F101" s="17">
        <f ca="1">INDEX('EE investment costs'!$D$56:$R$656,MATCH(X101,'EE investment costs'!$D$56:$D$656,0),MATCH($V$8,'EE investment costs'!$D$56:$R$56,0))</f>
        <v>439.85458590577474</v>
      </c>
      <c r="I101" s="18">
        <v>1</v>
      </c>
      <c r="J101" s="18">
        <v>1</v>
      </c>
      <c r="K101" s="14">
        <f t="shared" ca="1" si="11"/>
        <v>8</v>
      </c>
      <c r="M101" s="19" t="str">
        <f t="shared" ca="1" si="8"/>
        <v>INDPDEFFLA-16</v>
      </c>
      <c r="N101" s="23" t="str">
        <f t="shared" ca="1" si="10"/>
        <v>Private service Saving Tech-Light 1.6y</v>
      </c>
      <c r="O101" s="23" t="s">
        <v>32</v>
      </c>
      <c r="P101" s="23" t="s">
        <v>33</v>
      </c>
      <c r="Q101" s="23"/>
      <c r="R101" s="23"/>
      <c r="S101" s="19" t="s">
        <v>34</v>
      </c>
      <c r="V101" s="16" t="str">
        <f t="shared" ca="1" si="12"/>
        <v>PD</v>
      </c>
      <c r="W101" s="14" t="str">
        <f t="shared" ca="1" si="12"/>
        <v>Private service</v>
      </c>
      <c r="X101" s="3" t="str">
        <f>'EE investment costs'!D150</f>
        <v>LA-16</v>
      </c>
      <c r="Y101" s="3" t="str">
        <f>'EE investment costs'!E150</f>
        <v>Light</v>
      </c>
      <c r="AC101" s="123">
        <f>'EE investment costs'!C150</f>
        <v>1.6</v>
      </c>
      <c r="AD101" s="22"/>
    </row>
    <row r="102" spans="2:30">
      <c r="B102" s="14" t="str">
        <f t="shared" ca="1" si="7"/>
        <v>INDPDEFFEM-16</v>
      </c>
      <c r="C102" s="15" t="str">
        <f t="shared" ca="1" si="9"/>
        <v>IPDEM</v>
      </c>
      <c r="D102" s="16">
        <f>'EE investment costs'!$F$15</f>
        <v>2016</v>
      </c>
      <c r="E102" s="14">
        <f>VLOOKUP(X102,'EE investment costs'!$D$56:$R$656,15,0)</f>
        <v>3.4271999999999996</v>
      </c>
      <c r="F102" s="17">
        <f ca="1">INDEX('EE investment costs'!$D$56:$R$656,MATCH(X102,'EE investment costs'!$D$56:$D$656,0),MATCH($V$8,'EE investment costs'!$D$56:$R$56,0))</f>
        <v>443.59870382708147</v>
      </c>
      <c r="I102" s="18">
        <v>1</v>
      </c>
      <c r="J102" s="18">
        <v>1</v>
      </c>
      <c r="K102" s="14">
        <f t="shared" ca="1" si="11"/>
        <v>8</v>
      </c>
      <c r="M102" s="19" t="str">
        <f t="shared" ca="1" si="8"/>
        <v>INDPDEFFEM-16</v>
      </c>
      <c r="N102" s="23" t="str">
        <f t="shared" ca="1" si="10"/>
        <v>Private service Saving Tech-Electric Motors 1.6y</v>
      </c>
      <c r="O102" s="23" t="s">
        <v>32</v>
      </c>
      <c r="P102" s="23" t="s">
        <v>33</v>
      </c>
      <c r="Q102" s="23"/>
      <c r="R102" s="23"/>
      <c r="S102" s="19" t="s">
        <v>34</v>
      </c>
      <c r="V102" s="16" t="str">
        <f t="shared" ca="1" si="12"/>
        <v>PD</v>
      </c>
      <c r="W102" s="14" t="str">
        <f t="shared" ca="1" si="12"/>
        <v>Private service</v>
      </c>
      <c r="X102" s="3" t="str">
        <f>'EE investment costs'!D151</f>
        <v>EM-16</v>
      </c>
      <c r="Y102" s="3" t="str">
        <f>'EE investment costs'!E151</f>
        <v>Electric Motors</v>
      </c>
      <c r="AC102" s="123">
        <f>'EE investment costs'!C151</f>
        <v>1.6</v>
      </c>
      <c r="AD102" s="22"/>
    </row>
    <row r="103" spans="2:30">
      <c r="B103" s="14" t="str">
        <f t="shared" ca="1" si="7"/>
        <v>INDPDEFFTF-16</v>
      </c>
      <c r="C103" s="15" t="str">
        <f t="shared" ca="1" si="9"/>
        <v>IPDTF</v>
      </c>
      <c r="D103" s="16">
        <f>'EE investment costs'!$F$15</f>
        <v>2016</v>
      </c>
      <c r="E103" s="14">
        <f>VLOOKUP(X103,'EE investment costs'!$D$56:$R$656,15,0)</f>
        <v>6.16</v>
      </c>
      <c r="F103" s="17">
        <f ca="1">INDEX('EE investment costs'!$D$56:$R$656,MATCH(X103,'EE investment costs'!$D$56:$D$656,0),MATCH($V$8,'EE investment costs'!$D$56:$R$56,0))</f>
        <v>235.09936111758083</v>
      </c>
      <c r="I103" s="18">
        <v>1</v>
      </c>
      <c r="J103" s="18">
        <v>1</v>
      </c>
      <c r="K103" s="14">
        <f t="shared" ca="1" si="11"/>
        <v>8</v>
      </c>
      <c r="M103" s="19" t="str">
        <f t="shared" ca="1" si="8"/>
        <v>INDPDEFFTF-16</v>
      </c>
      <c r="N103" s="23" t="str">
        <f t="shared" ca="1" si="10"/>
        <v>Private service Saving Tech-Haulage Tractors, Trucks, Fishing boats 1.6y</v>
      </c>
      <c r="O103" s="23" t="s">
        <v>32</v>
      </c>
      <c r="P103" s="23" t="s">
        <v>33</v>
      </c>
      <c r="Q103" s="23"/>
      <c r="R103" s="23"/>
      <c r="S103" s="19" t="s">
        <v>34</v>
      </c>
      <c r="V103" s="16" t="str">
        <f t="shared" ca="1" si="12"/>
        <v>PD</v>
      </c>
      <c r="W103" s="14" t="str">
        <f t="shared" ca="1" si="12"/>
        <v>Private service</v>
      </c>
      <c r="X103" s="3" t="str">
        <f>'EE investment costs'!D152</f>
        <v>TF-16</v>
      </c>
      <c r="Y103" s="3" t="str">
        <f>'EE investment costs'!E152</f>
        <v>Haulage Tractors, Trucks, Fishing boats</v>
      </c>
      <c r="AC103" s="123">
        <f>'EE investment costs'!C152</f>
        <v>1.6</v>
      </c>
      <c r="AD103" s="22"/>
    </row>
    <row r="104" spans="2:30">
      <c r="B104" s="14" t="str">
        <f t="shared" ca="1" si="7"/>
        <v>INDPDEFFMT-17</v>
      </c>
      <c r="C104" s="15" t="str">
        <f t="shared" ca="1" si="9"/>
        <v>IPDMT</v>
      </c>
      <c r="D104" s="16">
        <f>'EE investment costs'!$F$15</f>
        <v>2016</v>
      </c>
      <c r="E104" s="14">
        <f>VLOOKUP(X104,'EE investment costs'!$D$56:$R$656,15,0)</f>
        <v>4.625</v>
      </c>
      <c r="F104" s="17">
        <f ca="1">INDEX('EE investment costs'!$D$56:$R$656,MATCH(X104,'EE investment costs'!$D$56:$D$656,0),MATCH($V$8,'EE investment costs'!$D$56:$R$56,0))</f>
        <v>200.87342565037491</v>
      </c>
      <c r="I104" s="18">
        <v>1</v>
      </c>
      <c r="J104" s="18">
        <v>1</v>
      </c>
      <c r="K104" s="14">
        <f t="shared" ca="1" si="11"/>
        <v>8</v>
      </c>
      <c r="M104" s="19" t="str">
        <f t="shared" ca="1" si="8"/>
        <v>INDPDEFFMT-17</v>
      </c>
      <c r="N104" s="23" t="str">
        <f t="shared" ca="1" si="10"/>
        <v>Private service Saving Tech-Heat Medium Temp. up to 150C 1.7y</v>
      </c>
      <c r="O104" s="23" t="s">
        <v>32</v>
      </c>
      <c r="P104" s="23" t="s">
        <v>33</v>
      </c>
      <c r="Q104" s="23"/>
      <c r="R104" s="23"/>
      <c r="S104" s="19" t="s">
        <v>34</v>
      </c>
      <c r="V104" s="16" t="str">
        <f t="shared" ca="1" si="12"/>
        <v>PD</v>
      </c>
      <c r="W104" s="14" t="str">
        <f t="shared" ca="1" si="12"/>
        <v>Private service</v>
      </c>
      <c r="X104" s="3" t="str">
        <f>'EE investment costs'!D153</f>
        <v>MT-17</v>
      </c>
      <c r="Y104" s="3" t="str">
        <f>'EE investment costs'!E153</f>
        <v>Heat Medium Temp. up to 150C</v>
      </c>
      <c r="AC104" s="123">
        <f>'EE investment costs'!C153</f>
        <v>1.7</v>
      </c>
      <c r="AD104" s="22"/>
    </row>
    <row r="105" spans="2:30">
      <c r="B105" s="14" t="str">
        <f t="shared" ca="1" si="7"/>
        <v>INDPDEFFHT-17</v>
      </c>
      <c r="C105" s="15" t="str">
        <f t="shared" ca="1" si="9"/>
        <v>IPDHT</v>
      </c>
      <c r="D105" s="16">
        <f>'EE investment costs'!$F$15</f>
        <v>2016</v>
      </c>
      <c r="E105" s="14">
        <f>VLOOKUP(X105,'EE investment costs'!$D$56:$R$656,15,0)</f>
        <v>3.7</v>
      </c>
      <c r="F105" s="17">
        <f ca="1">INDEX('EE investment costs'!$D$56:$R$656,MATCH(X105,'EE investment costs'!$D$56:$D$656,0),MATCH($V$8,'EE investment costs'!$D$56:$R$56,0))</f>
        <v>184.05397878289705</v>
      </c>
      <c r="I105" s="18">
        <v>1</v>
      </c>
      <c r="J105" s="18">
        <v>1</v>
      </c>
      <c r="K105" s="14">
        <f t="shared" ca="1" si="11"/>
        <v>8</v>
      </c>
      <c r="M105" s="19" t="str">
        <f t="shared" ca="1" si="8"/>
        <v>INDPDEFFHT-17</v>
      </c>
      <c r="N105" s="23" t="str">
        <f t="shared" ca="1" si="10"/>
        <v>Private service Saving Tech-Heat High Temp. over 150C 1.7y</v>
      </c>
      <c r="O105" s="23" t="s">
        <v>32</v>
      </c>
      <c r="P105" s="23" t="s">
        <v>33</v>
      </c>
      <c r="Q105" s="23"/>
      <c r="R105" s="23"/>
      <c r="S105" s="19" t="s">
        <v>34</v>
      </c>
      <c r="V105" s="16" t="str">
        <f t="shared" ca="1" si="12"/>
        <v>PD</v>
      </c>
      <c r="W105" s="14" t="str">
        <f t="shared" ca="1" si="12"/>
        <v>Private service</v>
      </c>
      <c r="X105" s="3" t="str">
        <f>'EE investment costs'!D154</f>
        <v>HT-17</v>
      </c>
      <c r="Y105" s="3" t="str">
        <f>'EE investment costs'!E154</f>
        <v>Heat High Temp. over 150C</v>
      </c>
      <c r="AC105" s="123">
        <f>'EE investment costs'!C154</f>
        <v>1.7</v>
      </c>
      <c r="AD105" s="22"/>
    </row>
    <row r="106" spans="2:30">
      <c r="B106" s="14" t="str">
        <f t="shared" ca="1" si="7"/>
        <v>INDPDEFFRH-17</v>
      </c>
      <c r="C106" s="15" t="str">
        <f t="shared" ca="1" si="9"/>
        <v>IPDRH</v>
      </c>
      <c r="D106" s="16">
        <f>'EE investment costs'!$F$15</f>
        <v>2016</v>
      </c>
      <c r="E106" s="14">
        <f>VLOOKUP(X106,'EE investment costs'!$D$56:$R$656,15,0)</f>
        <v>14.8</v>
      </c>
      <c r="F106" s="17">
        <f ca="1">INDEX('EE investment costs'!$D$56:$R$656,MATCH(X106,'EE investment costs'!$D$56:$D$656,0),MATCH($V$8,'EE investment costs'!$D$56:$R$56,0))</f>
        <v>0</v>
      </c>
      <c r="I106" s="18">
        <v>1</v>
      </c>
      <c r="J106" s="18">
        <v>1</v>
      </c>
      <c r="K106" s="14">
        <f t="shared" ca="1" si="11"/>
        <v>8</v>
      </c>
      <c r="M106" s="19" t="str">
        <f t="shared" ca="1" si="8"/>
        <v>INDPDEFFRH-17</v>
      </c>
      <c r="N106" s="23" t="str">
        <f t="shared" ca="1" si="10"/>
        <v>Private service Saving Tech-Heat Room Heat 1.7y</v>
      </c>
      <c r="O106" s="23" t="s">
        <v>32</v>
      </c>
      <c r="P106" s="23" t="s">
        <v>33</v>
      </c>
      <c r="Q106" s="23"/>
      <c r="R106" s="23"/>
      <c r="S106" s="19" t="s">
        <v>34</v>
      </c>
      <c r="V106" s="16" t="str">
        <f t="shared" ca="1" si="12"/>
        <v>PD</v>
      </c>
      <c r="W106" s="14" t="str">
        <f t="shared" ca="1" si="12"/>
        <v>Private service</v>
      </c>
      <c r="X106" s="3" t="str">
        <f>'EE investment costs'!D155</f>
        <v>RH-17</v>
      </c>
      <c r="Y106" s="3" t="str">
        <f>'EE investment costs'!E155</f>
        <v>Heat Room Heat</v>
      </c>
      <c r="AC106" s="123">
        <f>'EE investment costs'!C155</f>
        <v>1.7</v>
      </c>
      <c r="AD106" s="22"/>
    </row>
    <row r="107" spans="2:30">
      <c r="B107" s="14" t="str">
        <f t="shared" ca="1" si="7"/>
        <v>INDPDEFFLA-17</v>
      </c>
      <c r="C107" s="15" t="str">
        <f t="shared" ca="1" si="9"/>
        <v>IPDLA</v>
      </c>
      <c r="D107" s="16">
        <f>'EE investment costs'!$F$15</f>
        <v>2016</v>
      </c>
      <c r="E107" s="14">
        <f>VLOOKUP(X107,'EE investment costs'!$D$56:$R$656,15,0)</f>
        <v>3.298</v>
      </c>
      <c r="F107" s="17">
        <f ca="1">INDEX('EE investment costs'!$D$56:$R$656,MATCH(X107,'EE investment costs'!$D$56:$D$656,0),MATCH($V$8,'EE investment costs'!$D$56:$R$56,0))</f>
        <v>497.17307381548471</v>
      </c>
      <c r="I107" s="18">
        <v>1</v>
      </c>
      <c r="J107" s="18">
        <v>1</v>
      </c>
      <c r="K107" s="14">
        <f t="shared" ca="1" si="11"/>
        <v>8</v>
      </c>
      <c r="M107" s="19" t="str">
        <f t="shared" ca="1" si="8"/>
        <v>INDPDEFFLA-17</v>
      </c>
      <c r="N107" s="23" t="str">
        <f t="shared" ca="1" si="10"/>
        <v>Private service Saving Tech-Light 1.7y</v>
      </c>
      <c r="O107" s="23" t="s">
        <v>32</v>
      </c>
      <c r="P107" s="23" t="s">
        <v>33</v>
      </c>
      <c r="Q107" s="23"/>
      <c r="R107" s="23"/>
      <c r="S107" s="19" t="s">
        <v>34</v>
      </c>
      <c r="V107" s="16" t="str">
        <f t="shared" ca="1" si="12"/>
        <v>PD</v>
      </c>
      <c r="W107" s="14" t="str">
        <f t="shared" ca="1" si="12"/>
        <v>Private service</v>
      </c>
      <c r="X107" s="3" t="str">
        <f>'EE investment costs'!D156</f>
        <v>LA-17</v>
      </c>
      <c r="Y107" s="3" t="str">
        <f>'EE investment costs'!E156</f>
        <v>Light</v>
      </c>
      <c r="AC107" s="123">
        <f>'EE investment costs'!C156</f>
        <v>1.7</v>
      </c>
      <c r="AD107" s="22"/>
    </row>
    <row r="108" spans="2:30">
      <c r="B108" s="14" t="str">
        <f t="shared" ca="1" si="7"/>
        <v>INDPDEFFEM-17</v>
      </c>
      <c r="C108" s="15" t="str">
        <f t="shared" ca="1" si="9"/>
        <v>IPDEM</v>
      </c>
      <c r="D108" s="16">
        <f>'EE investment costs'!$F$15</f>
        <v>2016</v>
      </c>
      <c r="E108" s="14">
        <f>VLOOKUP(X108,'EE investment costs'!$D$56:$R$656,15,0)</f>
        <v>3.4628999999999994</v>
      </c>
      <c r="F108" s="17">
        <f ca="1">INDEX('EE investment costs'!$D$56:$R$656,MATCH(X108,'EE investment costs'!$D$56:$D$656,0),MATCH($V$8,'EE investment costs'!$D$56:$R$56,0))</f>
        <v>499.07323385420193</v>
      </c>
      <c r="I108" s="18">
        <v>1</v>
      </c>
      <c r="J108" s="18">
        <v>1</v>
      </c>
      <c r="K108" s="14">
        <f t="shared" ca="1" si="11"/>
        <v>8</v>
      </c>
      <c r="M108" s="19" t="str">
        <f t="shared" ca="1" si="8"/>
        <v>INDPDEFFEM-17</v>
      </c>
      <c r="N108" s="23" t="str">
        <f t="shared" ca="1" si="10"/>
        <v>Private service Saving Tech-Electric Motors 1.7y</v>
      </c>
      <c r="O108" s="23" t="s">
        <v>32</v>
      </c>
      <c r="P108" s="23" t="s">
        <v>33</v>
      </c>
      <c r="Q108" s="23"/>
      <c r="R108" s="23"/>
      <c r="S108" s="19" t="s">
        <v>34</v>
      </c>
      <c r="V108" s="16" t="str">
        <f t="shared" ca="1" si="12"/>
        <v>PD</v>
      </c>
      <c r="W108" s="14" t="str">
        <f t="shared" ca="1" si="12"/>
        <v>Private service</v>
      </c>
      <c r="X108" s="3" t="str">
        <f>'EE investment costs'!D157</f>
        <v>EM-17</v>
      </c>
      <c r="Y108" s="3" t="str">
        <f>'EE investment costs'!E157</f>
        <v>Electric Motors</v>
      </c>
      <c r="AC108" s="123">
        <f>'EE investment costs'!C157</f>
        <v>1.7</v>
      </c>
      <c r="AD108" s="22"/>
    </row>
    <row r="109" spans="2:30">
      <c r="B109" s="14" t="str">
        <f t="shared" ca="1" si="7"/>
        <v>INDPDEFFTF-17</v>
      </c>
      <c r="C109" s="15" t="str">
        <f t="shared" ca="1" si="9"/>
        <v>IPDTF</v>
      </c>
      <c r="D109" s="16">
        <f>'EE investment costs'!$F$15</f>
        <v>2016</v>
      </c>
      <c r="E109" s="14">
        <f>VLOOKUP(X109,'EE investment costs'!$D$56:$R$656,15,0)</f>
        <v>6.3699999999999992</v>
      </c>
      <c r="F109" s="17">
        <f ca="1">INDEX('EE investment costs'!$D$56:$R$656,MATCH(X109,'EE investment costs'!$D$56:$D$656,0),MATCH($V$8,'EE investment costs'!$D$56:$R$56,0))</f>
        <v>249.7930711874296</v>
      </c>
      <c r="I109" s="18">
        <v>1</v>
      </c>
      <c r="J109" s="18">
        <v>1</v>
      </c>
      <c r="K109" s="14">
        <f t="shared" ca="1" si="11"/>
        <v>8</v>
      </c>
      <c r="M109" s="19" t="str">
        <f t="shared" ca="1" si="8"/>
        <v>INDPDEFFTF-17</v>
      </c>
      <c r="N109" s="23" t="str">
        <f t="shared" ca="1" si="10"/>
        <v>Private service Saving Tech-Haulage Tractors, Trucks, Fishing boats 1.7y</v>
      </c>
      <c r="O109" s="23" t="s">
        <v>32</v>
      </c>
      <c r="P109" s="23" t="s">
        <v>33</v>
      </c>
      <c r="Q109" s="23"/>
      <c r="R109" s="23"/>
      <c r="S109" s="19" t="s">
        <v>34</v>
      </c>
      <c r="V109" s="16" t="str">
        <f t="shared" ca="1" si="12"/>
        <v>PD</v>
      </c>
      <c r="W109" s="14" t="str">
        <f t="shared" ca="1" si="12"/>
        <v>Private service</v>
      </c>
      <c r="X109" s="3" t="str">
        <f>'EE investment costs'!D158</f>
        <v>TF-17</v>
      </c>
      <c r="Y109" s="3" t="str">
        <f>'EE investment costs'!E158</f>
        <v>Haulage Tractors, Trucks, Fishing boats</v>
      </c>
      <c r="AC109" s="123">
        <f>'EE investment costs'!C158</f>
        <v>1.7</v>
      </c>
      <c r="AD109" s="22"/>
    </row>
    <row r="110" spans="2:30">
      <c r="B110" s="14" t="str">
        <f t="shared" ca="1" si="7"/>
        <v>INDPDEFFMT-18</v>
      </c>
      <c r="C110" s="15" t="str">
        <f t="shared" ca="1" si="9"/>
        <v>IPDMT</v>
      </c>
      <c r="D110" s="16">
        <f>'EE investment costs'!$F$15</f>
        <v>2016</v>
      </c>
      <c r="E110" s="14">
        <f>VLOOKUP(X110,'EE investment costs'!$D$56:$R$656,15,0)</f>
        <v>4.75</v>
      </c>
      <c r="F110" s="17">
        <f ca="1">INDEX('EE investment costs'!$D$56:$R$656,MATCH(X110,'EE investment costs'!$D$56:$D$656,0),MATCH($V$8,'EE investment costs'!$D$56:$R$56,0))</f>
        <v>219.9950851525646</v>
      </c>
      <c r="I110" s="18">
        <v>1</v>
      </c>
      <c r="J110" s="18">
        <v>1</v>
      </c>
      <c r="K110" s="14">
        <f t="shared" ca="1" si="11"/>
        <v>8</v>
      </c>
      <c r="M110" s="19" t="str">
        <f t="shared" ca="1" si="8"/>
        <v>INDPDEFFMT-18</v>
      </c>
      <c r="N110" s="23" t="str">
        <f t="shared" ca="1" si="10"/>
        <v>Private service Saving Tech-Heat Medium Temp. up to 150C 1.8y</v>
      </c>
      <c r="O110" s="23" t="s">
        <v>32</v>
      </c>
      <c r="P110" s="23" t="s">
        <v>33</v>
      </c>
      <c r="Q110" s="23"/>
      <c r="R110" s="23"/>
      <c r="S110" s="19" t="s">
        <v>34</v>
      </c>
      <c r="V110" s="16" t="str">
        <f t="shared" ca="1" si="12"/>
        <v>PD</v>
      </c>
      <c r="W110" s="14" t="str">
        <f t="shared" ca="1" si="12"/>
        <v>Private service</v>
      </c>
      <c r="X110" s="3" t="str">
        <f>'EE investment costs'!D159</f>
        <v>MT-18</v>
      </c>
      <c r="Y110" s="3" t="str">
        <f>'EE investment costs'!E159</f>
        <v>Heat Medium Temp. up to 150C</v>
      </c>
      <c r="AC110" s="123">
        <f>'EE investment costs'!C159</f>
        <v>1.8</v>
      </c>
      <c r="AD110" s="22"/>
    </row>
    <row r="111" spans="2:30">
      <c r="B111" s="14" t="str">
        <f t="shared" ca="1" si="7"/>
        <v>INDPDEFFHT-18</v>
      </c>
      <c r="C111" s="15" t="str">
        <f t="shared" ca="1" si="9"/>
        <v>IPDHT</v>
      </c>
      <c r="D111" s="16">
        <f>'EE investment costs'!$F$15</f>
        <v>2016</v>
      </c>
      <c r="E111" s="14">
        <f>VLOOKUP(X111,'EE investment costs'!$D$56:$R$656,15,0)</f>
        <v>3.8</v>
      </c>
      <c r="F111" s="17">
        <f ca="1">INDEX('EE investment costs'!$D$56:$R$656,MATCH(X111,'EE investment costs'!$D$56:$D$656,0),MATCH($V$8,'EE investment costs'!$D$56:$R$56,0))</f>
        <v>198.48958496194783</v>
      </c>
      <c r="I111" s="18">
        <v>1</v>
      </c>
      <c r="J111" s="18">
        <v>1</v>
      </c>
      <c r="K111" s="14">
        <f t="shared" ca="1" si="11"/>
        <v>8</v>
      </c>
      <c r="M111" s="19" t="str">
        <f t="shared" ca="1" si="8"/>
        <v>INDPDEFFHT-18</v>
      </c>
      <c r="N111" s="23" t="str">
        <f t="shared" ca="1" si="10"/>
        <v>Private service Saving Tech-Heat High Temp. over 150C 1.8y</v>
      </c>
      <c r="O111" s="23" t="s">
        <v>32</v>
      </c>
      <c r="P111" s="23" t="s">
        <v>33</v>
      </c>
      <c r="Q111" s="23"/>
      <c r="R111" s="23"/>
      <c r="S111" s="19" t="s">
        <v>34</v>
      </c>
      <c r="V111" s="16" t="str">
        <f t="shared" ca="1" si="12"/>
        <v>PD</v>
      </c>
      <c r="W111" s="14" t="str">
        <f t="shared" ca="1" si="12"/>
        <v>Private service</v>
      </c>
      <c r="X111" s="3" t="str">
        <f>'EE investment costs'!D160</f>
        <v>HT-18</v>
      </c>
      <c r="Y111" s="3" t="str">
        <f>'EE investment costs'!E160</f>
        <v>Heat High Temp. over 150C</v>
      </c>
      <c r="AC111" s="123">
        <f>'EE investment costs'!C160</f>
        <v>1.8</v>
      </c>
      <c r="AD111" s="22"/>
    </row>
    <row r="112" spans="2:30">
      <c r="B112" s="14" t="str">
        <f t="shared" ca="1" si="7"/>
        <v>INDPDEFFRH-18</v>
      </c>
      <c r="C112" s="15" t="str">
        <f t="shared" ca="1" si="9"/>
        <v>IPDRH</v>
      </c>
      <c r="D112" s="16">
        <f>'EE investment costs'!$F$15</f>
        <v>2016</v>
      </c>
      <c r="E112" s="14">
        <f>VLOOKUP(X112,'EE investment costs'!$D$56:$R$656,15,0)</f>
        <v>15.2</v>
      </c>
      <c r="F112" s="17">
        <f ca="1">INDEX('EE investment costs'!$D$56:$R$656,MATCH(X112,'EE investment costs'!$D$56:$D$656,0),MATCH($V$8,'EE investment costs'!$D$56:$R$56,0))</f>
        <v>0</v>
      </c>
      <c r="I112" s="18">
        <v>1</v>
      </c>
      <c r="J112" s="18">
        <v>1</v>
      </c>
      <c r="K112" s="14">
        <f t="shared" ca="1" si="11"/>
        <v>8</v>
      </c>
      <c r="M112" s="19" t="str">
        <f t="shared" ca="1" si="8"/>
        <v>INDPDEFFRH-18</v>
      </c>
      <c r="N112" s="23" t="str">
        <f t="shared" ca="1" si="10"/>
        <v>Private service Saving Tech-Heat Room Heat 1.8y</v>
      </c>
      <c r="O112" s="23" t="s">
        <v>32</v>
      </c>
      <c r="P112" s="23" t="s">
        <v>33</v>
      </c>
      <c r="Q112" s="23"/>
      <c r="R112" s="23"/>
      <c r="S112" s="19" t="s">
        <v>34</v>
      </c>
      <c r="V112" s="16" t="str">
        <f t="shared" ca="1" si="12"/>
        <v>PD</v>
      </c>
      <c r="W112" s="14" t="str">
        <f t="shared" ca="1" si="12"/>
        <v>Private service</v>
      </c>
      <c r="X112" s="3" t="str">
        <f>'EE investment costs'!D161</f>
        <v>RH-18</v>
      </c>
      <c r="Y112" s="3" t="str">
        <f>'EE investment costs'!E161</f>
        <v>Heat Room Heat</v>
      </c>
      <c r="AC112" s="123">
        <f>'EE investment costs'!C161</f>
        <v>1.8</v>
      </c>
      <c r="AD112" s="22"/>
    </row>
    <row r="113" spans="2:30">
      <c r="B113" s="14" t="str">
        <f t="shared" ca="1" si="7"/>
        <v>INDPDEFFLA-18</v>
      </c>
      <c r="C113" s="15" t="str">
        <f t="shared" ca="1" si="9"/>
        <v>IPDLA</v>
      </c>
      <c r="D113" s="16">
        <f>'EE investment costs'!$F$15</f>
        <v>2016</v>
      </c>
      <c r="E113" s="14">
        <f>VLOOKUP(X113,'EE investment costs'!$D$56:$R$656,15,0)</f>
        <v>3.3319999999999999</v>
      </c>
      <c r="F113" s="17">
        <f ca="1">INDEX('EE investment costs'!$D$56:$R$656,MATCH(X113,'EE investment costs'!$D$56:$D$656,0),MATCH($V$8,'EE investment costs'!$D$56:$R$56,0))</f>
        <v>554.49156172519463</v>
      </c>
      <c r="I113" s="18">
        <v>1</v>
      </c>
      <c r="J113" s="18">
        <v>1</v>
      </c>
      <c r="K113" s="14">
        <f t="shared" ca="1" si="11"/>
        <v>7</v>
      </c>
      <c r="M113" s="19" t="str">
        <f t="shared" ca="1" si="8"/>
        <v>INDPDEFFLA-18</v>
      </c>
      <c r="N113" s="23" t="str">
        <f t="shared" ca="1" si="10"/>
        <v>Private service Saving Tech-Light 1.8y</v>
      </c>
      <c r="O113" s="23" t="s">
        <v>32</v>
      </c>
      <c r="P113" s="23" t="s">
        <v>33</v>
      </c>
      <c r="Q113" s="23"/>
      <c r="R113" s="23"/>
      <c r="S113" s="19" t="s">
        <v>34</v>
      </c>
      <c r="V113" s="16" t="str">
        <f t="shared" ca="1" si="12"/>
        <v>PD</v>
      </c>
      <c r="W113" s="14" t="str">
        <f t="shared" ca="1" si="12"/>
        <v>Private service</v>
      </c>
      <c r="X113" s="3" t="str">
        <f>'EE investment costs'!D162</f>
        <v>LA-18</v>
      </c>
      <c r="Y113" s="3" t="str">
        <f>'EE investment costs'!E162</f>
        <v>Light</v>
      </c>
      <c r="AC113" s="123">
        <f>'EE investment costs'!C162</f>
        <v>1.8</v>
      </c>
      <c r="AD113" s="22"/>
    </row>
    <row r="114" spans="2:30">
      <c r="B114" s="14" t="str">
        <f t="shared" ca="1" si="7"/>
        <v>INDPDEFFEM-18</v>
      </c>
      <c r="C114" s="15" t="str">
        <f t="shared" ca="1" si="9"/>
        <v>IPDEM</v>
      </c>
      <c r="D114" s="16">
        <f>'EE investment costs'!$F$15</f>
        <v>2016</v>
      </c>
      <c r="E114" s="14">
        <f>VLOOKUP(X114,'EE investment costs'!$D$56:$R$656,15,0)</f>
        <v>3.4985999999999997</v>
      </c>
      <c r="F114" s="17">
        <f ca="1">INDEX('EE investment costs'!$D$56:$R$656,MATCH(X114,'EE investment costs'!$D$56:$D$656,0),MATCH($V$8,'EE investment costs'!$D$56:$R$56,0))</f>
        <v>554.54776388132257</v>
      </c>
      <c r="I114" s="18">
        <v>1</v>
      </c>
      <c r="J114" s="18">
        <v>1</v>
      </c>
      <c r="K114" s="14">
        <f t="shared" ca="1" si="11"/>
        <v>7</v>
      </c>
      <c r="M114" s="19" t="str">
        <f t="shared" ca="1" si="8"/>
        <v>INDPDEFFEM-18</v>
      </c>
      <c r="N114" s="23" t="str">
        <f t="shared" ca="1" si="10"/>
        <v>Private service Saving Tech-Electric Motors 1.8y</v>
      </c>
      <c r="O114" s="23" t="s">
        <v>32</v>
      </c>
      <c r="P114" s="23" t="s">
        <v>33</v>
      </c>
      <c r="Q114" s="23"/>
      <c r="R114" s="23"/>
      <c r="S114" s="19" t="s">
        <v>34</v>
      </c>
      <c r="V114" s="16" t="str">
        <f t="shared" ca="1" si="12"/>
        <v>PD</v>
      </c>
      <c r="W114" s="14" t="str">
        <f t="shared" ca="1" si="12"/>
        <v>Private service</v>
      </c>
      <c r="X114" s="3" t="str">
        <f>'EE investment costs'!D163</f>
        <v>EM-18</v>
      </c>
      <c r="Y114" s="3" t="str">
        <f>'EE investment costs'!E163</f>
        <v>Electric Motors</v>
      </c>
      <c r="AC114" s="123">
        <f>'EE investment costs'!C163</f>
        <v>1.8</v>
      </c>
      <c r="AD114" s="22"/>
    </row>
    <row r="115" spans="2:30">
      <c r="B115" s="14" t="str">
        <f t="shared" ca="1" si="7"/>
        <v>INDPDEFFTF-18</v>
      </c>
      <c r="C115" s="15" t="str">
        <f t="shared" ca="1" si="9"/>
        <v>IPDTF</v>
      </c>
      <c r="D115" s="16">
        <f>'EE investment costs'!$F$15</f>
        <v>2016</v>
      </c>
      <c r="E115" s="14">
        <f>VLOOKUP(X115,'EE investment costs'!$D$56:$R$656,15,0)</f>
        <v>6.58</v>
      </c>
      <c r="F115" s="17">
        <f ca="1">INDEX('EE investment costs'!$D$56:$R$656,MATCH(X115,'EE investment costs'!$D$56:$D$656,0),MATCH($V$8,'EE investment costs'!$D$56:$R$56,0))</f>
        <v>264.48678125727844</v>
      </c>
      <c r="I115" s="18">
        <v>1</v>
      </c>
      <c r="J115" s="18">
        <v>1</v>
      </c>
      <c r="K115" s="14">
        <f t="shared" ca="1" si="11"/>
        <v>8</v>
      </c>
      <c r="M115" s="19" t="str">
        <f t="shared" ca="1" si="8"/>
        <v>INDPDEFFTF-18</v>
      </c>
      <c r="N115" s="23" t="str">
        <f t="shared" ca="1" si="10"/>
        <v>Private service Saving Tech-Haulage Tractors, Trucks, Fishing boats 1.8y</v>
      </c>
      <c r="O115" s="23" t="s">
        <v>32</v>
      </c>
      <c r="P115" s="23" t="s">
        <v>33</v>
      </c>
      <c r="Q115" s="23"/>
      <c r="R115" s="23"/>
      <c r="S115" s="19" t="s">
        <v>34</v>
      </c>
      <c r="V115" s="16" t="str">
        <f t="shared" ca="1" si="12"/>
        <v>PD</v>
      </c>
      <c r="W115" s="14" t="str">
        <f t="shared" ca="1" si="12"/>
        <v>Private service</v>
      </c>
      <c r="X115" s="3" t="str">
        <f>'EE investment costs'!D164</f>
        <v>TF-18</v>
      </c>
      <c r="Y115" s="3" t="str">
        <f>'EE investment costs'!E164</f>
        <v>Haulage Tractors, Trucks, Fishing boats</v>
      </c>
      <c r="AC115" s="123">
        <f>'EE investment costs'!C164</f>
        <v>1.8</v>
      </c>
      <c r="AD115" s="22"/>
    </row>
    <row r="116" spans="2:30">
      <c r="B116" s="14" t="str">
        <f t="shared" ca="1" si="7"/>
        <v>INDPDEFFMT-19</v>
      </c>
      <c r="C116" s="15" t="str">
        <f t="shared" ca="1" si="9"/>
        <v>IPDMT</v>
      </c>
      <c r="D116" s="16">
        <f>'EE investment costs'!$F$15</f>
        <v>2016</v>
      </c>
      <c r="E116" s="14">
        <f>VLOOKUP(X116,'EE investment costs'!$D$56:$R$656,15,0)</f>
        <v>4.875</v>
      </c>
      <c r="F116" s="17">
        <f ca="1">INDEX('EE investment costs'!$D$56:$R$656,MATCH(X116,'EE investment costs'!$D$56:$D$656,0),MATCH($V$8,'EE investment costs'!$D$56:$R$56,0))</f>
        <v>239.11674465475426</v>
      </c>
      <c r="I116" s="18">
        <v>1</v>
      </c>
      <c r="J116" s="18">
        <v>1</v>
      </c>
      <c r="K116" s="14">
        <f t="shared" ca="1" si="11"/>
        <v>8</v>
      </c>
      <c r="M116" s="19" t="str">
        <f t="shared" ca="1" si="8"/>
        <v>INDPDEFFMT-19</v>
      </c>
      <c r="N116" s="23" t="str">
        <f t="shared" ca="1" si="10"/>
        <v>Private service Saving Tech-Heat Medium Temp. up to 150C 1.9y</v>
      </c>
      <c r="O116" s="23" t="s">
        <v>32</v>
      </c>
      <c r="P116" s="23" t="s">
        <v>33</v>
      </c>
      <c r="Q116" s="23"/>
      <c r="R116" s="23"/>
      <c r="S116" s="19" t="s">
        <v>34</v>
      </c>
      <c r="V116" s="16" t="str">
        <f t="shared" ca="1" si="12"/>
        <v>PD</v>
      </c>
      <c r="W116" s="14" t="str">
        <f t="shared" ca="1" si="12"/>
        <v>Private service</v>
      </c>
      <c r="X116" s="3" t="str">
        <f>'EE investment costs'!D165</f>
        <v>MT-19</v>
      </c>
      <c r="Y116" s="3" t="str">
        <f>'EE investment costs'!E165</f>
        <v>Heat Medium Temp. up to 150C</v>
      </c>
      <c r="AC116" s="123">
        <f>'EE investment costs'!C165</f>
        <v>1.9</v>
      </c>
      <c r="AD116" s="22"/>
    </row>
    <row r="117" spans="2:30">
      <c r="B117" s="14" t="str">
        <f t="shared" ca="1" si="7"/>
        <v>INDPDEFFHT-19</v>
      </c>
      <c r="C117" s="15" t="str">
        <f t="shared" ca="1" si="9"/>
        <v>IPDHT</v>
      </c>
      <c r="D117" s="16">
        <f>'EE investment costs'!$F$15</f>
        <v>2016</v>
      </c>
      <c r="E117" s="14">
        <f>VLOOKUP(X117,'EE investment costs'!$D$56:$R$656,15,0)</f>
        <v>3.9</v>
      </c>
      <c r="F117" s="17">
        <f ca="1">INDEX('EE investment costs'!$D$56:$R$656,MATCH(X117,'EE investment costs'!$D$56:$D$656,0),MATCH($V$8,'EE investment costs'!$D$56:$R$56,0))</f>
        <v>212.92519114099861</v>
      </c>
      <c r="I117" s="18">
        <v>1</v>
      </c>
      <c r="J117" s="18">
        <v>1</v>
      </c>
      <c r="K117" s="14">
        <f t="shared" ca="1" si="11"/>
        <v>8</v>
      </c>
      <c r="M117" s="19" t="str">
        <f t="shared" ca="1" si="8"/>
        <v>INDPDEFFHT-19</v>
      </c>
      <c r="N117" s="23" t="str">
        <f t="shared" ca="1" si="10"/>
        <v>Private service Saving Tech-Heat High Temp. over 150C 1.9y</v>
      </c>
      <c r="O117" s="23" t="s">
        <v>32</v>
      </c>
      <c r="P117" s="23" t="s">
        <v>33</v>
      </c>
      <c r="Q117" s="23"/>
      <c r="R117" s="23"/>
      <c r="S117" s="19" t="s">
        <v>34</v>
      </c>
      <c r="V117" s="16" t="str">
        <f t="shared" ca="1" si="12"/>
        <v>PD</v>
      </c>
      <c r="W117" s="14" t="str">
        <f t="shared" ca="1" si="12"/>
        <v>Private service</v>
      </c>
      <c r="X117" s="3" t="str">
        <f>'EE investment costs'!D166</f>
        <v>HT-19</v>
      </c>
      <c r="Y117" s="3" t="str">
        <f>'EE investment costs'!E166</f>
        <v>Heat High Temp. over 150C</v>
      </c>
      <c r="AC117" s="123">
        <f>'EE investment costs'!C166</f>
        <v>1.9</v>
      </c>
      <c r="AD117" s="22"/>
    </row>
    <row r="118" spans="2:30">
      <c r="B118" s="14" t="str">
        <f t="shared" ca="1" si="7"/>
        <v>INDPDEFFRH-19</v>
      </c>
      <c r="C118" s="15" t="str">
        <f t="shared" ca="1" si="9"/>
        <v>IPDRH</v>
      </c>
      <c r="D118" s="16">
        <f>'EE investment costs'!$F$15</f>
        <v>2016</v>
      </c>
      <c r="E118" s="14">
        <f>VLOOKUP(X118,'EE investment costs'!$D$56:$R$656,15,0)</f>
        <v>15.6</v>
      </c>
      <c r="F118" s="17">
        <f ca="1">INDEX('EE investment costs'!$D$56:$R$656,MATCH(X118,'EE investment costs'!$D$56:$D$656,0),MATCH($V$8,'EE investment costs'!$D$56:$R$56,0))</f>
        <v>0</v>
      </c>
      <c r="I118" s="18">
        <v>1</v>
      </c>
      <c r="J118" s="18">
        <v>1</v>
      </c>
      <c r="K118" s="14">
        <f t="shared" ca="1" si="11"/>
        <v>8</v>
      </c>
      <c r="M118" s="19" t="str">
        <f t="shared" ca="1" si="8"/>
        <v>INDPDEFFRH-19</v>
      </c>
      <c r="N118" s="23" t="str">
        <f t="shared" ca="1" si="10"/>
        <v>Private service Saving Tech-Heat Room Heat 1.9y</v>
      </c>
      <c r="O118" s="23" t="s">
        <v>32</v>
      </c>
      <c r="P118" s="23" t="s">
        <v>33</v>
      </c>
      <c r="Q118" s="23"/>
      <c r="R118" s="23"/>
      <c r="S118" s="19" t="s">
        <v>34</v>
      </c>
      <c r="V118" s="16" t="str">
        <f t="shared" ca="1" si="12"/>
        <v>PD</v>
      </c>
      <c r="W118" s="14" t="str">
        <f t="shared" ca="1" si="12"/>
        <v>Private service</v>
      </c>
      <c r="X118" s="3" t="str">
        <f>'EE investment costs'!D167</f>
        <v>RH-19</v>
      </c>
      <c r="Y118" s="3" t="str">
        <f>'EE investment costs'!E167</f>
        <v>Heat Room Heat</v>
      </c>
      <c r="AC118" s="123">
        <f>'EE investment costs'!C167</f>
        <v>1.9</v>
      </c>
      <c r="AD118" s="22"/>
    </row>
    <row r="119" spans="2:30">
      <c r="B119" s="14" t="str">
        <f t="shared" ca="1" si="7"/>
        <v>INDPDEFFLA-19</v>
      </c>
      <c r="C119" s="15" t="str">
        <f t="shared" ca="1" si="9"/>
        <v>IPDLA</v>
      </c>
      <c r="D119" s="16">
        <f>'EE investment costs'!$F$15</f>
        <v>2016</v>
      </c>
      <c r="E119" s="14">
        <f>VLOOKUP(X119,'EE investment costs'!$D$56:$R$656,15,0)</f>
        <v>3.3659999999999997</v>
      </c>
      <c r="F119" s="17">
        <f ca="1">INDEX('EE investment costs'!$D$56:$R$656,MATCH(X119,'EE investment costs'!$D$56:$D$656,0),MATCH($V$8,'EE investment costs'!$D$56:$R$56,0))</f>
        <v>611.81004963490454</v>
      </c>
      <c r="I119" s="18">
        <v>1</v>
      </c>
      <c r="J119" s="18">
        <v>1</v>
      </c>
      <c r="K119" s="14">
        <f t="shared" ca="1" si="11"/>
        <v>6</v>
      </c>
      <c r="M119" s="19" t="str">
        <f t="shared" ca="1" si="8"/>
        <v>INDPDEFFLA-19</v>
      </c>
      <c r="N119" s="23" t="str">
        <f t="shared" ca="1" si="10"/>
        <v>Private service Saving Tech-Light 1.9y</v>
      </c>
      <c r="O119" s="23" t="s">
        <v>32</v>
      </c>
      <c r="P119" s="23" t="s">
        <v>33</v>
      </c>
      <c r="Q119" s="23"/>
      <c r="R119" s="23"/>
      <c r="S119" s="19" t="s">
        <v>34</v>
      </c>
      <c r="V119" s="16" t="str">
        <f t="shared" ca="1" si="12"/>
        <v>PD</v>
      </c>
      <c r="W119" s="14" t="str">
        <f t="shared" ca="1" si="12"/>
        <v>Private service</v>
      </c>
      <c r="X119" s="3" t="str">
        <f>'EE investment costs'!D168</f>
        <v>LA-19</v>
      </c>
      <c r="Y119" s="3" t="str">
        <f>'EE investment costs'!E168</f>
        <v>Light</v>
      </c>
      <c r="AC119" s="123">
        <f>'EE investment costs'!C168</f>
        <v>1.9</v>
      </c>
      <c r="AD119" s="22"/>
    </row>
    <row r="120" spans="2:30">
      <c r="B120" s="14" t="str">
        <f t="shared" ca="1" si="7"/>
        <v>INDPDEFFEM-19</v>
      </c>
      <c r="C120" s="15" t="str">
        <f t="shared" ca="1" si="9"/>
        <v>IPDEM</v>
      </c>
      <c r="D120" s="16">
        <f>'EE investment costs'!$F$15</f>
        <v>2016</v>
      </c>
      <c r="E120" s="14">
        <f>VLOOKUP(X120,'EE investment costs'!$D$56:$R$656,15,0)</f>
        <v>3.5342999999999996</v>
      </c>
      <c r="F120" s="17">
        <f ca="1">INDEX('EE investment costs'!$D$56:$R$656,MATCH(X120,'EE investment costs'!$D$56:$D$656,0),MATCH($V$8,'EE investment costs'!$D$56:$R$56,0))</f>
        <v>610.0222939084432</v>
      </c>
      <c r="I120" s="18">
        <v>1</v>
      </c>
      <c r="J120" s="18">
        <v>1</v>
      </c>
      <c r="K120" s="14">
        <f t="shared" ca="1" si="11"/>
        <v>6</v>
      </c>
      <c r="M120" s="19" t="str">
        <f t="shared" ca="1" si="8"/>
        <v>INDPDEFFEM-19</v>
      </c>
      <c r="N120" s="23" t="str">
        <f t="shared" ca="1" si="10"/>
        <v>Private service Saving Tech-Electric Motors 1.9y</v>
      </c>
      <c r="O120" s="23" t="s">
        <v>32</v>
      </c>
      <c r="P120" s="23" t="s">
        <v>33</v>
      </c>
      <c r="Q120" s="23"/>
      <c r="R120" s="23"/>
      <c r="S120" s="19" t="s">
        <v>34</v>
      </c>
      <c r="V120" s="16" t="str">
        <f t="shared" ca="1" si="12"/>
        <v>PD</v>
      </c>
      <c r="W120" s="14" t="str">
        <f t="shared" ca="1" si="12"/>
        <v>Private service</v>
      </c>
      <c r="X120" s="3" t="str">
        <f>'EE investment costs'!D169</f>
        <v>EM-19</v>
      </c>
      <c r="Y120" s="3" t="str">
        <f>'EE investment costs'!E169</f>
        <v>Electric Motors</v>
      </c>
      <c r="AC120" s="123">
        <f>'EE investment costs'!C169</f>
        <v>1.9</v>
      </c>
      <c r="AD120" s="22"/>
    </row>
    <row r="121" spans="2:30">
      <c r="B121" s="14" t="str">
        <f t="shared" ca="1" si="7"/>
        <v>INDPDEFFTF-19</v>
      </c>
      <c r="C121" s="15" t="str">
        <f t="shared" ca="1" si="9"/>
        <v>IPDTF</v>
      </c>
      <c r="D121" s="16">
        <f>'EE investment costs'!$F$15</f>
        <v>2016</v>
      </c>
      <c r="E121" s="14">
        <f>VLOOKUP(X121,'EE investment costs'!$D$56:$R$656,15,0)</f>
        <v>6.7899999999999991</v>
      </c>
      <c r="F121" s="17">
        <f ca="1">INDEX('EE investment costs'!$D$56:$R$656,MATCH(X121,'EE investment costs'!$D$56:$D$656,0),MATCH($V$8,'EE investment costs'!$D$56:$R$56,0))</f>
        <v>279.18049132712724</v>
      </c>
      <c r="I121" s="18">
        <v>1</v>
      </c>
      <c r="J121" s="18">
        <v>1</v>
      </c>
      <c r="K121" s="14">
        <f t="shared" ca="1" si="11"/>
        <v>8</v>
      </c>
      <c r="M121" s="19" t="str">
        <f t="shared" ca="1" si="8"/>
        <v>INDPDEFFTF-19</v>
      </c>
      <c r="N121" s="23" t="str">
        <f t="shared" ca="1" si="10"/>
        <v>Private service Saving Tech-Haulage Tractors, Trucks, Fishing boats 1.9y</v>
      </c>
      <c r="O121" s="23" t="s">
        <v>32</v>
      </c>
      <c r="P121" s="23" t="s">
        <v>33</v>
      </c>
      <c r="Q121" s="23"/>
      <c r="R121" s="23"/>
      <c r="S121" s="19" t="s">
        <v>34</v>
      </c>
      <c r="V121" s="16" t="str">
        <f t="shared" ca="1" si="12"/>
        <v>PD</v>
      </c>
      <c r="W121" s="14" t="str">
        <f t="shared" ca="1" si="12"/>
        <v>Private service</v>
      </c>
      <c r="X121" s="3" t="str">
        <f>'EE investment costs'!D170</f>
        <v>TF-19</v>
      </c>
      <c r="Y121" s="3" t="str">
        <f>'EE investment costs'!E170</f>
        <v>Haulage Tractors, Trucks, Fishing boats</v>
      </c>
      <c r="AC121" s="123">
        <f>'EE investment costs'!C170</f>
        <v>1.9</v>
      </c>
      <c r="AD121" s="22"/>
    </row>
    <row r="122" spans="2:30">
      <c r="B122" s="14" t="str">
        <f t="shared" ca="1" si="7"/>
        <v>INDPDEFFMT-20</v>
      </c>
      <c r="C122" s="15" t="str">
        <f t="shared" ca="1" si="9"/>
        <v>IPDMT</v>
      </c>
      <c r="D122" s="16">
        <f>'EE investment costs'!$F$15</f>
        <v>2016</v>
      </c>
      <c r="E122" s="14">
        <f>VLOOKUP(X122,'EE investment costs'!$D$56:$R$656,15,0)</f>
        <v>5</v>
      </c>
      <c r="F122" s="17">
        <f ca="1">INDEX('EE investment costs'!$D$56:$R$656,MATCH(X122,'EE investment costs'!$D$56:$D$656,0),MATCH($V$8,'EE investment costs'!$D$56:$R$56,0))</f>
        <v>258.23840415694394</v>
      </c>
      <c r="I122" s="18">
        <v>1</v>
      </c>
      <c r="J122" s="18">
        <v>1</v>
      </c>
      <c r="K122" s="14">
        <f t="shared" ca="1" si="11"/>
        <v>8</v>
      </c>
      <c r="M122" s="19" t="str">
        <f t="shared" ca="1" si="8"/>
        <v>INDPDEFFMT-20</v>
      </c>
      <c r="N122" s="23" t="str">
        <f t="shared" ca="1" si="10"/>
        <v>Private service Saving Tech-Heat Medium Temp. up to 150C 2y</v>
      </c>
      <c r="O122" s="23" t="s">
        <v>32</v>
      </c>
      <c r="P122" s="23" t="s">
        <v>33</v>
      </c>
      <c r="Q122" s="23"/>
      <c r="R122" s="23"/>
      <c r="S122" s="19" t="s">
        <v>34</v>
      </c>
      <c r="V122" s="16" t="str">
        <f t="shared" ca="1" si="12"/>
        <v>PD</v>
      </c>
      <c r="W122" s="14" t="str">
        <f t="shared" ca="1" si="12"/>
        <v>Private service</v>
      </c>
      <c r="X122" s="3" t="str">
        <f>'EE investment costs'!D171</f>
        <v>MT-20</v>
      </c>
      <c r="Y122" s="3" t="str">
        <f>'EE investment costs'!E171</f>
        <v>Heat Medium Temp. up to 150C</v>
      </c>
      <c r="AC122" s="123">
        <f>'EE investment costs'!C171</f>
        <v>2</v>
      </c>
      <c r="AD122" s="22"/>
    </row>
    <row r="123" spans="2:30">
      <c r="B123" s="14" t="str">
        <f t="shared" ca="1" si="7"/>
        <v>INDPDEFFHT-20</v>
      </c>
      <c r="C123" s="15" t="str">
        <f t="shared" ca="1" si="9"/>
        <v>IPDHT</v>
      </c>
      <c r="D123" s="16">
        <f>'EE investment costs'!$F$15</f>
        <v>2016</v>
      </c>
      <c r="E123" s="14">
        <f>VLOOKUP(X123,'EE investment costs'!$D$56:$R$656,15,0)</f>
        <v>4</v>
      </c>
      <c r="F123" s="17">
        <f ca="1">INDEX('EE investment costs'!$D$56:$R$656,MATCH(X123,'EE investment costs'!$D$56:$D$656,0),MATCH($V$8,'EE investment costs'!$D$56:$R$56,0))</f>
        <v>227.36079732004939</v>
      </c>
      <c r="I123" s="18">
        <v>1</v>
      </c>
      <c r="J123" s="18">
        <v>1</v>
      </c>
      <c r="K123" s="14">
        <f t="shared" ca="1" si="11"/>
        <v>8</v>
      </c>
      <c r="M123" s="19" t="str">
        <f t="shared" ca="1" si="8"/>
        <v>INDPDEFFHT-20</v>
      </c>
      <c r="N123" s="23" t="str">
        <f t="shared" ca="1" si="10"/>
        <v>Private service Saving Tech-Heat High Temp. over 150C 2y</v>
      </c>
      <c r="O123" s="23" t="s">
        <v>32</v>
      </c>
      <c r="P123" s="23" t="s">
        <v>33</v>
      </c>
      <c r="Q123" s="23"/>
      <c r="R123" s="23"/>
      <c r="S123" s="19" t="s">
        <v>34</v>
      </c>
      <c r="V123" s="16" t="str">
        <f t="shared" ca="1" si="12"/>
        <v>PD</v>
      </c>
      <c r="W123" s="14" t="str">
        <f t="shared" ca="1" si="12"/>
        <v>Private service</v>
      </c>
      <c r="X123" s="3" t="str">
        <f>'EE investment costs'!D172</f>
        <v>HT-20</v>
      </c>
      <c r="Y123" s="3" t="str">
        <f>'EE investment costs'!E172</f>
        <v>Heat High Temp. over 150C</v>
      </c>
      <c r="AC123" s="123">
        <f>'EE investment costs'!C172</f>
        <v>2</v>
      </c>
      <c r="AD123" s="22"/>
    </row>
    <row r="124" spans="2:30">
      <c r="B124" s="14" t="str">
        <f t="shared" ca="1" si="7"/>
        <v>INDPDEFFRH-20</v>
      </c>
      <c r="C124" s="15" t="str">
        <f t="shared" ca="1" si="9"/>
        <v>IPDRH</v>
      </c>
      <c r="D124" s="16">
        <f>'EE investment costs'!$F$15</f>
        <v>2016</v>
      </c>
      <c r="E124" s="14">
        <f>VLOOKUP(X124,'EE investment costs'!$D$56:$R$656,15,0)</f>
        <v>16</v>
      </c>
      <c r="F124" s="17">
        <f ca="1">INDEX('EE investment costs'!$D$56:$R$656,MATCH(X124,'EE investment costs'!$D$56:$D$656,0),MATCH($V$8,'EE investment costs'!$D$56:$R$56,0))</f>
        <v>0</v>
      </c>
      <c r="I124" s="18">
        <v>1</v>
      </c>
      <c r="J124" s="18">
        <v>1</v>
      </c>
      <c r="K124" s="14">
        <f t="shared" ca="1" si="11"/>
        <v>8</v>
      </c>
      <c r="M124" s="19" t="str">
        <f t="shared" ca="1" si="8"/>
        <v>INDPDEFFRH-20</v>
      </c>
      <c r="N124" s="23" t="str">
        <f t="shared" ca="1" si="10"/>
        <v>Private service Saving Tech-Heat Room Heat 2y</v>
      </c>
      <c r="O124" s="23" t="s">
        <v>32</v>
      </c>
      <c r="P124" s="23" t="s">
        <v>33</v>
      </c>
      <c r="Q124" s="23"/>
      <c r="R124" s="23"/>
      <c r="S124" s="19" t="s">
        <v>34</v>
      </c>
      <c r="V124" s="16" t="str">
        <f t="shared" ca="1" si="12"/>
        <v>PD</v>
      </c>
      <c r="W124" s="14" t="str">
        <f t="shared" ca="1" si="12"/>
        <v>Private service</v>
      </c>
      <c r="X124" s="3" t="str">
        <f>'EE investment costs'!D173</f>
        <v>RH-20</v>
      </c>
      <c r="Y124" s="3" t="str">
        <f>'EE investment costs'!E173</f>
        <v>Heat Room Heat</v>
      </c>
      <c r="AC124" s="123">
        <f>'EE investment costs'!C173</f>
        <v>2</v>
      </c>
      <c r="AD124" s="22"/>
    </row>
    <row r="125" spans="2:30">
      <c r="B125" s="14" t="str">
        <f t="shared" ca="1" si="7"/>
        <v>INDPDEFFLA-20</v>
      </c>
      <c r="C125" s="15" t="str">
        <f t="shared" ca="1" si="9"/>
        <v>IPDLA</v>
      </c>
      <c r="D125" s="16">
        <f>'EE investment costs'!$F$15</f>
        <v>2016</v>
      </c>
      <c r="E125" s="14">
        <f>VLOOKUP(X125,'EE investment costs'!$D$56:$R$656,15,0)</f>
        <v>3.4</v>
      </c>
      <c r="F125" s="17">
        <f ca="1">INDEX('EE investment costs'!$D$56:$R$656,MATCH(X125,'EE investment costs'!$D$56:$D$656,0),MATCH($V$8,'EE investment costs'!$D$56:$R$56,0))</f>
        <v>669.12853754461446</v>
      </c>
      <c r="I125" s="18">
        <v>1</v>
      </c>
      <c r="J125" s="18">
        <v>1</v>
      </c>
      <c r="K125" s="14">
        <f t="shared" ca="1" si="11"/>
        <v>6</v>
      </c>
      <c r="M125" s="19" t="str">
        <f t="shared" ca="1" si="8"/>
        <v>INDPDEFFLA-20</v>
      </c>
      <c r="N125" s="23" t="str">
        <f t="shared" ca="1" si="10"/>
        <v>Private service Saving Tech-Light 2y</v>
      </c>
      <c r="O125" s="23" t="s">
        <v>32</v>
      </c>
      <c r="P125" s="23" t="s">
        <v>33</v>
      </c>
      <c r="Q125" s="23"/>
      <c r="R125" s="23"/>
      <c r="S125" s="19" t="s">
        <v>34</v>
      </c>
      <c r="V125" s="16" t="str">
        <f t="shared" ca="1" si="12"/>
        <v>PD</v>
      </c>
      <c r="W125" s="14" t="str">
        <f t="shared" ca="1" si="12"/>
        <v>Private service</v>
      </c>
      <c r="X125" s="3" t="str">
        <f>'EE investment costs'!D174</f>
        <v>LA-20</v>
      </c>
      <c r="Y125" s="3" t="str">
        <f>'EE investment costs'!E174</f>
        <v>Light</v>
      </c>
      <c r="AC125" s="123">
        <f>'EE investment costs'!C174</f>
        <v>2</v>
      </c>
      <c r="AD125" s="22"/>
    </row>
    <row r="126" spans="2:30">
      <c r="B126" s="14" t="str">
        <f t="shared" ca="1" si="7"/>
        <v>INDPDEFFEM-20</v>
      </c>
      <c r="C126" s="15" t="str">
        <f t="shared" ca="1" si="9"/>
        <v>IPDEM</v>
      </c>
      <c r="D126" s="16">
        <f>'EE investment costs'!$F$15</f>
        <v>2016</v>
      </c>
      <c r="E126" s="14">
        <f>VLOOKUP(X126,'EE investment costs'!$D$56:$R$656,15,0)</f>
        <v>3.5699999999999994</v>
      </c>
      <c r="F126" s="17">
        <f ca="1">INDEX('EE investment costs'!$D$56:$R$656,MATCH(X126,'EE investment costs'!$D$56:$D$656,0),MATCH($V$8,'EE investment costs'!$D$56:$R$56,0))</f>
        <v>665.49682393556384</v>
      </c>
      <c r="I126" s="18">
        <v>1</v>
      </c>
      <c r="J126" s="18">
        <v>1</v>
      </c>
      <c r="K126" s="14">
        <f t="shared" ca="1" si="11"/>
        <v>6</v>
      </c>
      <c r="M126" s="19" t="str">
        <f t="shared" ca="1" si="8"/>
        <v>INDPDEFFEM-20</v>
      </c>
      <c r="N126" s="23" t="str">
        <f t="shared" ca="1" si="10"/>
        <v>Private service Saving Tech-Electric Motors 2y</v>
      </c>
      <c r="O126" s="23" t="s">
        <v>32</v>
      </c>
      <c r="P126" s="23" t="s">
        <v>33</v>
      </c>
      <c r="Q126" s="23"/>
      <c r="R126" s="23"/>
      <c r="S126" s="19" t="s">
        <v>34</v>
      </c>
      <c r="V126" s="16" t="str">
        <f t="shared" ca="1" si="12"/>
        <v>PD</v>
      </c>
      <c r="W126" s="14" t="str">
        <f t="shared" ca="1" si="12"/>
        <v>Private service</v>
      </c>
      <c r="X126" s="3" t="str">
        <f>'EE investment costs'!D175</f>
        <v>EM-20</v>
      </c>
      <c r="Y126" s="3" t="str">
        <f>'EE investment costs'!E175</f>
        <v>Electric Motors</v>
      </c>
      <c r="AC126" s="123">
        <f>'EE investment costs'!C175</f>
        <v>2</v>
      </c>
      <c r="AD126" s="22"/>
    </row>
    <row r="127" spans="2:30" ht="13.5" thickBot="1">
      <c r="B127" s="14" t="str">
        <f t="shared" ca="1" si="7"/>
        <v>INDPDEFFTF-20</v>
      </c>
      <c r="C127" s="15" t="str">
        <f t="shared" ca="1" si="9"/>
        <v>IPDTF</v>
      </c>
      <c r="D127" s="16">
        <f>'EE investment costs'!$F$15</f>
        <v>2016</v>
      </c>
      <c r="E127" s="14">
        <f>VLOOKUP(X127,'EE investment costs'!$D$56:$R$656,15,0)</f>
        <v>7</v>
      </c>
      <c r="F127" s="17">
        <f ca="1">INDEX('EE investment costs'!$D$56:$R$656,MATCH(X127,'EE investment costs'!$D$56:$D$656,0),MATCH($V$8,'EE investment costs'!$D$56:$R$56,0))</f>
        <v>293.87420139697605</v>
      </c>
      <c r="I127" s="18">
        <v>1</v>
      </c>
      <c r="J127" s="18">
        <v>1</v>
      </c>
      <c r="K127" s="14">
        <f t="shared" ca="1" si="11"/>
        <v>8</v>
      </c>
      <c r="M127" s="24" t="str">
        <f t="shared" ca="1" si="8"/>
        <v>INDPDEFFTF-20</v>
      </c>
      <c r="N127" s="25" t="str">
        <f t="shared" ca="1" si="10"/>
        <v>Private service Saving Tech-Haulage Tractors, Trucks, Fishing boats 2y</v>
      </c>
      <c r="O127" s="25" t="s">
        <v>32</v>
      </c>
      <c r="P127" s="25" t="s">
        <v>33</v>
      </c>
      <c r="Q127" s="25"/>
      <c r="R127" s="25"/>
      <c r="S127" s="24" t="s">
        <v>34</v>
      </c>
      <c r="V127" s="16" t="str">
        <f t="shared" ca="1" si="12"/>
        <v>PD</v>
      </c>
      <c r="W127" s="14" t="str">
        <f t="shared" ca="1" si="12"/>
        <v>Private service</v>
      </c>
      <c r="X127" s="3" t="str">
        <f>'EE investment costs'!D176</f>
        <v>TF-20</v>
      </c>
      <c r="Y127" s="3" t="str">
        <f>'EE investment costs'!E176</f>
        <v>Haulage Tractors, Trucks, Fishing boats</v>
      </c>
      <c r="AC127" s="123">
        <f>'EE investment costs'!C176</f>
        <v>2</v>
      </c>
      <c r="AD127" s="22"/>
    </row>
    <row r="128" spans="2:30">
      <c r="B128" s="14" t="str">
        <f t="shared" ca="1" si="7"/>
        <v>INDPDEFFMT-21</v>
      </c>
      <c r="C128" s="15" t="str">
        <f ca="1">"I"&amp;MID(B128,4,1)&amp;"D"&amp;MID(B128,9,2)</f>
        <v>IPDMT</v>
      </c>
      <c r="D128" s="16">
        <f>'EE investment costs'!$F$15</f>
        <v>2016</v>
      </c>
      <c r="E128" s="14">
        <f>VLOOKUP(X128,'EE investment costs'!$D$56:$R$656,15,0)</f>
        <v>5.05</v>
      </c>
      <c r="F128" s="17">
        <f ca="1">INDEX('EE investment costs'!$D$56:$R$656,MATCH(X128,'EE investment costs'!$D$56:$D$656,0),MATCH($V$8,'EE investment costs'!$D$56:$R$56,0))</f>
        <v>277.36006365913363</v>
      </c>
      <c r="I128" s="18">
        <v>1</v>
      </c>
      <c r="J128" s="18">
        <v>1</v>
      </c>
      <c r="K128" s="14">
        <f t="shared" ca="1" si="11"/>
        <v>8</v>
      </c>
      <c r="M128" s="20" t="str">
        <f t="shared" ca="1" si="8"/>
        <v>INDPDEFFMT-21</v>
      </c>
      <c r="N128" s="21" t="str">
        <f t="shared" ca="1" si="10"/>
        <v>Private service Saving Tech-Heat Medium Temp. up to 150C 2.1y</v>
      </c>
      <c r="O128" s="21" t="s">
        <v>32</v>
      </c>
      <c r="P128" s="21" t="s">
        <v>33</v>
      </c>
      <c r="Q128" s="21"/>
      <c r="R128" s="21"/>
      <c r="S128" s="20" t="s">
        <v>34</v>
      </c>
      <c r="V128" s="16" t="str">
        <f t="shared" ca="1" si="12"/>
        <v>PD</v>
      </c>
      <c r="W128" s="14" t="str">
        <f t="shared" ca="1" si="12"/>
        <v>Private service</v>
      </c>
      <c r="X128" s="3" t="str">
        <f>'EE investment costs'!D177</f>
        <v>MT-21</v>
      </c>
      <c r="Y128" s="3" t="str">
        <f>'EE investment costs'!E177</f>
        <v>Heat Medium Temp. up to 150C</v>
      </c>
      <c r="AC128" s="123">
        <f>'EE investment costs'!C177</f>
        <v>2.1</v>
      </c>
      <c r="AD128" s="22"/>
    </row>
    <row r="129" spans="2:30">
      <c r="B129" s="14" t="str">
        <f t="shared" ca="1" si="7"/>
        <v>INDPDEFFHT-21</v>
      </c>
      <c r="C129" s="15" t="str">
        <f t="shared" ref="C129:C187" ca="1" si="13">"I"&amp;MID(B129,4,1)&amp;"D"&amp;MID(B129,9,2)</f>
        <v>IPDHT</v>
      </c>
      <c r="D129" s="16">
        <f>'EE investment costs'!$F$15</f>
        <v>2016</v>
      </c>
      <c r="E129" s="14">
        <f>VLOOKUP(X129,'EE investment costs'!$D$56:$R$656,15,0)</f>
        <v>4.0399999999999991</v>
      </c>
      <c r="F129" s="17">
        <f ca="1">INDEX('EE investment costs'!$D$56:$R$656,MATCH(X129,'EE investment costs'!$D$56:$D$656,0),MATCH($V$8,'EE investment costs'!$D$56:$R$56,0))</f>
        <v>241.79640349910014</v>
      </c>
      <c r="I129" s="18">
        <v>1</v>
      </c>
      <c r="J129" s="18">
        <v>1</v>
      </c>
      <c r="K129" s="14">
        <f t="shared" ca="1" si="11"/>
        <v>8</v>
      </c>
      <c r="M129" s="19" t="str">
        <f t="shared" ca="1" si="8"/>
        <v>INDPDEFFHT-21</v>
      </c>
      <c r="N129" s="23" t="str">
        <f t="shared" ca="1" si="10"/>
        <v>Private service Saving Tech-Heat High Temp. over 150C 2.1y</v>
      </c>
      <c r="O129" s="23" t="s">
        <v>32</v>
      </c>
      <c r="P129" s="23" t="s">
        <v>33</v>
      </c>
      <c r="Q129" s="23"/>
      <c r="R129" s="23"/>
      <c r="S129" s="19" t="s">
        <v>34</v>
      </c>
      <c r="V129" s="16" t="str">
        <f t="shared" ca="1" si="12"/>
        <v>PD</v>
      </c>
      <c r="W129" s="14" t="str">
        <f t="shared" ca="1" si="12"/>
        <v>Private service</v>
      </c>
      <c r="X129" s="3" t="str">
        <f>'EE investment costs'!D178</f>
        <v>HT-21</v>
      </c>
      <c r="Y129" s="3" t="str">
        <f>'EE investment costs'!E178</f>
        <v>Heat High Temp. over 150C</v>
      </c>
      <c r="AC129" s="123">
        <f>'EE investment costs'!C178</f>
        <v>2.1</v>
      </c>
      <c r="AD129" s="22"/>
    </row>
    <row r="130" spans="2:30">
      <c r="B130" s="14" t="str">
        <f t="shared" ca="1" si="7"/>
        <v>INDPDEFFRH-21</v>
      </c>
      <c r="C130" s="15" t="str">
        <f t="shared" ca="1" si="13"/>
        <v>IPDRH</v>
      </c>
      <c r="D130" s="16">
        <f>'EE investment costs'!$F$15</f>
        <v>2016</v>
      </c>
      <c r="E130" s="14">
        <f>VLOOKUP(X130,'EE investment costs'!$D$56:$R$656,15,0)</f>
        <v>16</v>
      </c>
      <c r="F130" s="17">
        <f ca="1">INDEX('EE investment costs'!$D$56:$R$656,MATCH(X130,'EE investment costs'!$D$56:$D$656,0),MATCH($V$8,'EE investment costs'!$D$56:$R$56,0))</f>
        <v>0</v>
      </c>
      <c r="I130" s="18">
        <v>1</v>
      </c>
      <c r="J130" s="18">
        <v>1</v>
      </c>
      <c r="K130" s="14">
        <f t="shared" ca="1" si="11"/>
        <v>8</v>
      </c>
      <c r="M130" s="19" t="str">
        <f t="shared" ca="1" si="8"/>
        <v>INDPDEFFRH-21</v>
      </c>
      <c r="N130" s="23" t="str">
        <f t="shared" ca="1" si="10"/>
        <v>Private service Saving Tech-Heat Room Heat 2.1y</v>
      </c>
      <c r="O130" s="23" t="s">
        <v>32</v>
      </c>
      <c r="P130" s="23" t="s">
        <v>33</v>
      </c>
      <c r="Q130" s="23"/>
      <c r="R130" s="23"/>
      <c r="S130" s="19" t="s">
        <v>34</v>
      </c>
      <c r="V130" s="16" t="str">
        <f t="shared" ca="1" si="12"/>
        <v>PD</v>
      </c>
      <c r="W130" s="14" t="str">
        <f t="shared" ca="1" si="12"/>
        <v>Private service</v>
      </c>
      <c r="X130" s="3" t="str">
        <f>'EE investment costs'!D179</f>
        <v>RH-21</v>
      </c>
      <c r="Y130" s="3" t="str">
        <f>'EE investment costs'!E179</f>
        <v>Heat Room Heat</v>
      </c>
      <c r="AC130" s="123">
        <f>'EE investment costs'!C179</f>
        <v>2.1</v>
      </c>
      <c r="AD130" s="22"/>
    </row>
    <row r="131" spans="2:30">
      <c r="B131" s="14" t="str">
        <f t="shared" ca="1" si="7"/>
        <v>INDPDEFFLA-21</v>
      </c>
      <c r="C131" s="15" t="str">
        <f t="shared" ca="1" si="13"/>
        <v>IPDLA</v>
      </c>
      <c r="D131" s="16">
        <f>'EE investment costs'!$F$15</f>
        <v>2016</v>
      </c>
      <c r="E131" s="14">
        <f>VLOOKUP(X131,'EE investment costs'!$D$56:$R$656,15,0)</f>
        <v>3.4255</v>
      </c>
      <c r="F131" s="17">
        <f ca="1">INDEX('EE investment costs'!$D$56:$R$656,MATCH(X131,'EE investment costs'!$D$56:$D$656,0),MATCH($V$8,'EE investment costs'!$D$56:$R$56,0))</f>
        <v>726.44702545432449</v>
      </c>
      <c r="I131" s="18">
        <v>1</v>
      </c>
      <c r="J131" s="18">
        <v>1</v>
      </c>
      <c r="K131" s="14">
        <f t="shared" ca="1" si="11"/>
        <v>5</v>
      </c>
      <c r="M131" s="19" t="str">
        <f t="shared" ca="1" si="8"/>
        <v>INDPDEFFLA-21</v>
      </c>
      <c r="N131" s="23" t="str">
        <f t="shared" ca="1" si="10"/>
        <v>Private service Saving Tech-Light 2.1y</v>
      </c>
      <c r="O131" s="23" t="s">
        <v>32</v>
      </c>
      <c r="P131" s="23" t="s">
        <v>33</v>
      </c>
      <c r="Q131" s="23"/>
      <c r="R131" s="23"/>
      <c r="S131" s="19" t="s">
        <v>34</v>
      </c>
      <c r="V131" s="16" t="str">
        <f t="shared" ca="1" si="12"/>
        <v>PD</v>
      </c>
      <c r="W131" s="14" t="str">
        <f t="shared" ca="1" si="12"/>
        <v>Private service</v>
      </c>
      <c r="X131" s="3" t="str">
        <f>'EE investment costs'!D180</f>
        <v>LA-21</v>
      </c>
      <c r="Y131" s="3" t="str">
        <f>'EE investment costs'!E180</f>
        <v>Light</v>
      </c>
      <c r="AC131" s="123">
        <f>'EE investment costs'!C180</f>
        <v>2.1</v>
      </c>
      <c r="AD131" s="22"/>
    </row>
    <row r="132" spans="2:30">
      <c r="B132" s="14" t="str">
        <f t="shared" ca="1" si="7"/>
        <v>INDPDEFFEM-21</v>
      </c>
      <c r="C132" s="15" t="str">
        <f t="shared" ca="1" si="13"/>
        <v>IPDEM</v>
      </c>
      <c r="D132" s="16">
        <f>'EE investment costs'!$F$15</f>
        <v>2016</v>
      </c>
      <c r="E132" s="14">
        <f>VLOOKUP(X132,'EE investment costs'!$D$56:$R$656,15,0)</f>
        <v>3.5967750000000001</v>
      </c>
      <c r="F132" s="17">
        <f ca="1">INDEX('EE investment costs'!$D$56:$R$656,MATCH(X132,'EE investment costs'!$D$56:$D$656,0),MATCH($V$8,'EE investment costs'!$D$56:$R$56,0))</f>
        <v>720.97135396268447</v>
      </c>
      <c r="I132" s="18">
        <v>1</v>
      </c>
      <c r="J132" s="18">
        <v>1</v>
      </c>
      <c r="K132" s="14">
        <f t="shared" ca="1" si="11"/>
        <v>5</v>
      </c>
      <c r="M132" s="19" t="str">
        <f t="shared" ca="1" si="8"/>
        <v>INDPDEFFEM-21</v>
      </c>
      <c r="N132" s="23" t="str">
        <f t="shared" ca="1" si="10"/>
        <v>Private service Saving Tech-Electric Motors 2.1y</v>
      </c>
      <c r="O132" s="23" t="s">
        <v>32</v>
      </c>
      <c r="P132" s="23" t="s">
        <v>33</v>
      </c>
      <c r="Q132" s="23"/>
      <c r="R132" s="23"/>
      <c r="S132" s="19" t="s">
        <v>34</v>
      </c>
      <c r="V132" s="16" t="str">
        <f t="shared" ca="1" si="12"/>
        <v>PD</v>
      </c>
      <c r="W132" s="14" t="str">
        <f t="shared" ca="1" si="12"/>
        <v>Private service</v>
      </c>
      <c r="X132" s="3" t="str">
        <f>'EE investment costs'!D181</f>
        <v>EM-21</v>
      </c>
      <c r="Y132" s="3" t="str">
        <f>'EE investment costs'!E181</f>
        <v>Electric Motors</v>
      </c>
      <c r="AC132" s="123">
        <f>'EE investment costs'!C181</f>
        <v>2.1</v>
      </c>
      <c r="AD132" s="22"/>
    </row>
    <row r="133" spans="2:30">
      <c r="B133" s="14" t="str">
        <f t="shared" ca="1" si="7"/>
        <v>INDPDEFFTF-21</v>
      </c>
      <c r="C133" s="15" t="str">
        <f t="shared" ca="1" si="13"/>
        <v>IPDTF</v>
      </c>
      <c r="D133" s="16">
        <f>'EE investment costs'!$F$15</f>
        <v>2016</v>
      </c>
      <c r="E133" s="14">
        <f>VLOOKUP(X133,'EE investment costs'!$D$56:$R$656,15,0)</f>
        <v>7.4</v>
      </c>
      <c r="F133" s="17">
        <f ca="1">INDEX('EE investment costs'!$D$56:$R$656,MATCH(X133,'EE investment costs'!$D$56:$D$656,0),MATCH($V$8,'EE investment costs'!$D$56:$R$56,0))</f>
        <v>308.56791146682485</v>
      </c>
      <c r="I133" s="18">
        <v>1</v>
      </c>
      <c r="J133" s="18">
        <v>1</v>
      </c>
      <c r="K133" s="14">
        <f t="shared" ca="1" si="11"/>
        <v>8</v>
      </c>
      <c r="M133" s="19" t="str">
        <f t="shared" ca="1" si="8"/>
        <v>INDPDEFFTF-21</v>
      </c>
      <c r="N133" s="23" t="str">
        <f t="shared" ca="1" si="10"/>
        <v>Private service Saving Tech-Haulage Tractors, Trucks, Fishing boats 2.1y</v>
      </c>
      <c r="O133" s="23" t="s">
        <v>32</v>
      </c>
      <c r="P133" s="23" t="s">
        <v>33</v>
      </c>
      <c r="Q133" s="23"/>
      <c r="R133" s="23"/>
      <c r="S133" s="19" t="s">
        <v>34</v>
      </c>
      <c r="V133" s="16" t="str">
        <f t="shared" ca="1" si="12"/>
        <v>PD</v>
      </c>
      <c r="W133" s="14" t="str">
        <f t="shared" ca="1" si="12"/>
        <v>Private service</v>
      </c>
      <c r="X133" s="3" t="str">
        <f>'EE investment costs'!D182</f>
        <v>TF-21</v>
      </c>
      <c r="Y133" s="3" t="str">
        <f>'EE investment costs'!E182</f>
        <v>Haulage Tractors, Trucks, Fishing boats</v>
      </c>
      <c r="AC133" s="123">
        <f>'EE investment costs'!C182</f>
        <v>2.1</v>
      </c>
      <c r="AD133" s="22"/>
    </row>
    <row r="134" spans="2:30">
      <c r="B134" s="14" t="str">
        <f t="shared" ca="1" si="7"/>
        <v>INDPDEFFMT-22</v>
      </c>
      <c r="C134" s="15" t="str">
        <f t="shared" ca="1" si="13"/>
        <v>IPDMT</v>
      </c>
      <c r="D134" s="16">
        <f>'EE investment costs'!$F$15</f>
        <v>2016</v>
      </c>
      <c r="E134" s="14">
        <f>VLOOKUP(X134,'EE investment costs'!$D$56:$R$656,15,0)</f>
        <v>5.0999999999999996</v>
      </c>
      <c r="F134" s="17">
        <f ca="1">INDEX('EE investment costs'!$D$56:$R$656,MATCH(X134,'EE investment costs'!$D$56:$D$656,0),MATCH($V$8,'EE investment costs'!$D$56:$R$56,0))</f>
        <v>296.48172316132332</v>
      </c>
      <c r="I134" s="18">
        <v>1</v>
      </c>
      <c r="J134" s="18">
        <v>1</v>
      </c>
      <c r="K134" s="14">
        <f t="shared" ca="1" si="11"/>
        <v>8</v>
      </c>
      <c r="M134" s="19" t="str">
        <f t="shared" ca="1" si="8"/>
        <v>INDPDEFFMT-22</v>
      </c>
      <c r="N134" s="23" t="str">
        <f t="shared" ca="1" si="10"/>
        <v>Private service Saving Tech-Heat Medium Temp. up to 150C 2.2y</v>
      </c>
      <c r="O134" s="23" t="s">
        <v>32</v>
      </c>
      <c r="P134" s="23" t="s">
        <v>33</v>
      </c>
      <c r="Q134" s="23"/>
      <c r="R134" s="23"/>
      <c r="S134" s="19" t="s">
        <v>34</v>
      </c>
      <c r="V134" s="16" t="str">
        <f t="shared" ca="1" si="12"/>
        <v>PD</v>
      </c>
      <c r="W134" s="14" t="str">
        <f t="shared" ca="1" si="12"/>
        <v>Private service</v>
      </c>
      <c r="X134" s="3" t="str">
        <f>'EE investment costs'!D183</f>
        <v>MT-22</v>
      </c>
      <c r="Y134" s="3" t="str">
        <f>'EE investment costs'!E183</f>
        <v>Heat Medium Temp. up to 150C</v>
      </c>
      <c r="AC134" s="123">
        <f>'EE investment costs'!C183</f>
        <v>2.2000000000000002</v>
      </c>
      <c r="AD134" s="22"/>
    </row>
    <row r="135" spans="2:30">
      <c r="B135" s="14" t="str">
        <f t="shared" ca="1" si="7"/>
        <v>INDPDEFFHT-22</v>
      </c>
      <c r="C135" s="15" t="str">
        <f t="shared" ca="1" si="13"/>
        <v>IPDHT</v>
      </c>
      <c r="D135" s="16">
        <f>'EE investment costs'!$F$15</f>
        <v>2016</v>
      </c>
      <c r="E135" s="14">
        <f>VLOOKUP(X135,'EE investment costs'!$D$56:$R$656,15,0)</f>
        <v>4.08</v>
      </c>
      <c r="F135" s="17">
        <f ca="1">INDEX('EE investment costs'!$D$56:$R$656,MATCH(X135,'EE investment costs'!$D$56:$D$656,0),MATCH($V$8,'EE investment costs'!$D$56:$R$56,0))</f>
        <v>256.23200967815092</v>
      </c>
      <c r="I135" s="18">
        <v>1</v>
      </c>
      <c r="J135" s="18">
        <v>1</v>
      </c>
      <c r="K135" s="14">
        <f t="shared" ca="1" si="11"/>
        <v>8</v>
      </c>
      <c r="M135" s="19" t="str">
        <f t="shared" ca="1" si="8"/>
        <v>INDPDEFFHT-22</v>
      </c>
      <c r="N135" s="23" t="str">
        <f t="shared" ca="1" si="10"/>
        <v>Private service Saving Tech-Heat High Temp. over 150C 2.2y</v>
      </c>
      <c r="O135" s="23" t="s">
        <v>32</v>
      </c>
      <c r="P135" s="23" t="s">
        <v>33</v>
      </c>
      <c r="Q135" s="23"/>
      <c r="R135" s="23"/>
      <c r="S135" s="19" t="s">
        <v>34</v>
      </c>
      <c r="V135" s="16" t="str">
        <f t="shared" ca="1" si="12"/>
        <v>PD</v>
      </c>
      <c r="W135" s="14" t="str">
        <f t="shared" ca="1" si="12"/>
        <v>Private service</v>
      </c>
      <c r="X135" s="3" t="str">
        <f>'EE investment costs'!D184</f>
        <v>HT-22</v>
      </c>
      <c r="Y135" s="3" t="str">
        <f>'EE investment costs'!E184</f>
        <v>Heat High Temp. over 150C</v>
      </c>
      <c r="AC135" s="123">
        <f>'EE investment costs'!C184</f>
        <v>2.2000000000000002</v>
      </c>
      <c r="AD135" s="22"/>
    </row>
    <row r="136" spans="2:30">
      <c r="B136" s="14" t="str">
        <f t="shared" ref="B136:B199" ca="1" si="14">M136</f>
        <v>INDPDEFFRH-22</v>
      </c>
      <c r="C136" s="15" t="str">
        <f t="shared" ca="1" si="13"/>
        <v>IPDRH</v>
      </c>
      <c r="D136" s="16">
        <f>'EE investment costs'!$F$15</f>
        <v>2016</v>
      </c>
      <c r="E136" s="14">
        <f>VLOOKUP(X136,'EE investment costs'!$D$56:$R$656,15,0)</f>
        <v>16</v>
      </c>
      <c r="F136" s="17">
        <f ca="1">INDEX('EE investment costs'!$D$56:$R$656,MATCH(X136,'EE investment costs'!$D$56:$D$656,0),MATCH($V$8,'EE investment costs'!$D$56:$R$56,0))</f>
        <v>0</v>
      </c>
      <c r="I136" s="18">
        <v>1</v>
      </c>
      <c r="J136" s="18">
        <v>1</v>
      </c>
      <c r="K136" s="14">
        <f t="shared" ca="1" si="11"/>
        <v>8</v>
      </c>
      <c r="M136" s="19" t="str">
        <f t="shared" ref="M136:M199" ca="1" si="15">CONCATENATE("IND",$V$8,"EFF",$X136)</f>
        <v>INDPDEFFRH-22</v>
      </c>
      <c r="N136" s="23" t="str">
        <f t="shared" ca="1" si="10"/>
        <v>Private service Saving Tech-Heat Room Heat 2.2y</v>
      </c>
      <c r="O136" s="23" t="s">
        <v>32</v>
      </c>
      <c r="P136" s="23" t="s">
        <v>33</v>
      </c>
      <c r="Q136" s="23"/>
      <c r="R136" s="23"/>
      <c r="S136" s="19" t="s">
        <v>34</v>
      </c>
      <c r="V136" s="16" t="str">
        <f t="shared" ca="1" si="12"/>
        <v>PD</v>
      </c>
      <c r="W136" s="14" t="str">
        <f t="shared" ca="1" si="12"/>
        <v>Private service</v>
      </c>
      <c r="X136" s="3" t="str">
        <f>'EE investment costs'!D185</f>
        <v>RH-22</v>
      </c>
      <c r="Y136" s="3" t="str">
        <f>'EE investment costs'!E185</f>
        <v>Heat Room Heat</v>
      </c>
      <c r="AC136" s="123">
        <f>'EE investment costs'!C185</f>
        <v>2.2000000000000002</v>
      </c>
      <c r="AD136" s="22"/>
    </row>
    <row r="137" spans="2:30">
      <c r="B137" s="14" t="str">
        <f t="shared" ca="1" si="14"/>
        <v>INDPDEFFLA-22</v>
      </c>
      <c r="C137" s="15" t="str">
        <f t="shared" ca="1" si="13"/>
        <v>IPDLA</v>
      </c>
      <c r="D137" s="16">
        <f>'EE investment costs'!$F$15</f>
        <v>2016</v>
      </c>
      <c r="E137" s="14">
        <f>VLOOKUP(X137,'EE investment costs'!$D$56:$R$656,15,0)</f>
        <v>3.4510000000000001</v>
      </c>
      <c r="F137" s="17">
        <f ca="1">INDEX('EE investment costs'!$D$56:$R$656,MATCH(X137,'EE investment costs'!$D$56:$D$656,0),MATCH($V$8,'EE investment costs'!$D$56:$R$56,0))</f>
        <v>783.76551336403452</v>
      </c>
      <c r="I137" s="18">
        <v>1</v>
      </c>
      <c r="J137" s="18">
        <v>1</v>
      </c>
      <c r="K137" s="14">
        <f t="shared" ca="1" si="11"/>
        <v>5</v>
      </c>
      <c r="M137" s="19" t="str">
        <f t="shared" ca="1" si="15"/>
        <v>INDPDEFFLA-22</v>
      </c>
      <c r="N137" s="23" t="str">
        <f t="shared" ref="N137:N200" ca="1" si="16">$W$8&amp;" Saving Tech"&amp;"-"&amp;$Y137&amp;" "&amp;AC137&amp;"y"</f>
        <v>Private service Saving Tech-Light 2.2y</v>
      </c>
      <c r="O137" s="23" t="s">
        <v>32</v>
      </c>
      <c r="P137" s="23" t="s">
        <v>33</v>
      </c>
      <c r="Q137" s="23"/>
      <c r="R137" s="23"/>
      <c r="S137" s="19" t="s">
        <v>34</v>
      </c>
      <c r="V137" s="16" t="str">
        <f t="shared" ca="1" si="12"/>
        <v>PD</v>
      </c>
      <c r="W137" s="14" t="str">
        <f t="shared" ca="1" si="12"/>
        <v>Private service</v>
      </c>
      <c r="X137" s="3" t="str">
        <f>'EE investment costs'!D186</f>
        <v>LA-22</v>
      </c>
      <c r="Y137" s="3" t="str">
        <f>'EE investment costs'!E186</f>
        <v>Light</v>
      </c>
      <c r="AC137" s="123">
        <f>'EE investment costs'!C186</f>
        <v>2.2000000000000002</v>
      </c>
      <c r="AD137" s="22"/>
    </row>
    <row r="138" spans="2:30">
      <c r="B138" s="14" t="str">
        <f t="shared" ca="1" si="14"/>
        <v>INDPDEFFEM-22</v>
      </c>
      <c r="C138" s="15" t="str">
        <f t="shared" ca="1" si="13"/>
        <v>IPDEM</v>
      </c>
      <c r="D138" s="16">
        <f>'EE investment costs'!$F$15</f>
        <v>2016</v>
      </c>
      <c r="E138" s="14">
        <f>VLOOKUP(X138,'EE investment costs'!$D$56:$R$656,15,0)</f>
        <v>3.6235499999999998</v>
      </c>
      <c r="F138" s="17">
        <f ca="1">INDEX('EE investment costs'!$D$56:$R$656,MATCH(X138,'EE investment costs'!$D$56:$D$656,0),MATCH($V$8,'EE investment costs'!$D$56:$R$56,0))</f>
        <v>776.44588398980522</v>
      </c>
      <c r="I138" s="18">
        <v>1</v>
      </c>
      <c r="J138" s="18">
        <v>1</v>
      </c>
      <c r="K138" s="14">
        <f t="shared" ref="K138:K201" ca="1" si="17">IF(F138&lt;500,1,0)+IF(F138&lt;600,1,0)+IF(F138&lt;700,1,0)+IF(F138&lt;800,1,0)+IF(F138&lt;900,1,0)+IF(F138&lt;1000,1,0)+IF(F138&lt;1100,1,0)+IF(F138&lt;1200,1,0)</f>
        <v>5</v>
      </c>
      <c r="M138" s="19" t="str">
        <f t="shared" ca="1" si="15"/>
        <v>INDPDEFFEM-22</v>
      </c>
      <c r="N138" s="23" t="str">
        <f t="shared" ca="1" si="16"/>
        <v>Private service Saving Tech-Electric Motors 2.2y</v>
      </c>
      <c r="O138" s="23" t="s">
        <v>32</v>
      </c>
      <c r="P138" s="23" t="s">
        <v>33</v>
      </c>
      <c r="Q138" s="23"/>
      <c r="R138" s="23"/>
      <c r="S138" s="19" t="s">
        <v>34</v>
      </c>
      <c r="V138" s="16" t="str">
        <f t="shared" ref="V138:W201" ca="1" si="18">V137</f>
        <v>PD</v>
      </c>
      <c r="W138" s="14" t="str">
        <f t="shared" ca="1" si="18"/>
        <v>Private service</v>
      </c>
      <c r="X138" s="3" t="str">
        <f>'EE investment costs'!D187</f>
        <v>EM-22</v>
      </c>
      <c r="Y138" s="3" t="str">
        <f>'EE investment costs'!E187</f>
        <v>Electric Motors</v>
      </c>
      <c r="AC138" s="123">
        <f>'EE investment costs'!C187</f>
        <v>2.2000000000000002</v>
      </c>
      <c r="AD138" s="22"/>
    </row>
    <row r="139" spans="2:30">
      <c r="B139" s="14" t="str">
        <f t="shared" ca="1" si="14"/>
        <v>INDPDEFFTF-22</v>
      </c>
      <c r="C139" s="15" t="str">
        <f t="shared" ca="1" si="13"/>
        <v>IPDTF</v>
      </c>
      <c r="D139" s="16">
        <f>'EE investment costs'!$F$15</f>
        <v>2016</v>
      </c>
      <c r="E139" s="14">
        <f>VLOOKUP(X139,'EE investment costs'!$D$56:$R$656,15,0)</f>
        <v>7.8000000000000007</v>
      </c>
      <c r="F139" s="17">
        <f ca="1">INDEX('EE investment costs'!$D$56:$R$656,MATCH(X139,'EE investment costs'!$D$56:$D$656,0),MATCH($V$8,'EE investment costs'!$D$56:$R$56,0))</f>
        <v>323.26162153667366</v>
      </c>
      <c r="I139" s="18">
        <v>1</v>
      </c>
      <c r="J139" s="18">
        <v>1</v>
      </c>
      <c r="K139" s="14">
        <f t="shared" ca="1" si="17"/>
        <v>8</v>
      </c>
      <c r="M139" s="19" t="str">
        <f t="shared" ca="1" si="15"/>
        <v>INDPDEFFTF-22</v>
      </c>
      <c r="N139" s="23" t="str">
        <f t="shared" ca="1" si="16"/>
        <v>Private service Saving Tech-Haulage Tractors, Trucks, Fishing boats 2.2y</v>
      </c>
      <c r="O139" s="23" t="s">
        <v>32</v>
      </c>
      <c r="P139" s="23" t="s">
        <v>33</v>
      </c>
      <c r="Q139" s="23"/>
      <c r="R139" s="23"/>
      <c r="S139" s="19" t="s">
        <v>34</v>
      </c>
      <c r="V139" s="16" t="str">
        <f t="shared" ca="1" si="18"/>
        <v>PD</v>
      </c>
      <c r="W139" s="14" t="str">
        <f t="shared" ca="1" si="18"/>
        <v>Private service</v>
      </c>
      <c r="X139" s="3" t="str">
        <f>'EE investment costs'!D188</f>
        <v>TF-22</v>
      </c>
      <c r="Y139" s="3" t="str">
        <f>'EE investment costs'!E188</f>
        <v>Haulage Tractors, Trucks, Fishing boats</v>
      </c>
      <c r="AC139" s="123">
        <f>'EE investment costs'!C188</f>
        <v>2.2000000000000002</v>
      </c>
      <c r="AD139" s="22"/>
    </row>
    <row r="140" spans="2:30">
      <c r="B140" s="14" t="str">
        <f t="shared" ca="1" si="14"/>
        <v>INDPDEFFMT-23</v>
      </c>
      <c r="C140" s="15" t="str">
        <f t="shared" ca="1" si="13"/>
        <v>IPDMT</v>
      </c>
      <c r="D140" s="16">
        <f>'EE investment costs'!$F$15</f>
        <v>2016</v>
      </c>
      <c r="E140" s="14">
        <f>VLOOKUP(X140,'EE investment costs'!$D$56:$R$656,15,0)</f>
        <v>5.15</v>
      </c>
      <c r="F140" s="17">
        <f ca="1">INDEX('EE investment costs'!$D$56:$R$656,MATCH(X140,'EE investment costs'!$D$56:$D$656,0),MATCH($V$8,'EE investment costs'!$D$56:$R$56,0))</f>
        <v>315.60338266351295</v>
      </c>
      <c r="I140" s="18">
        <v>1</v>
      </c>
      <c r="J140" s="18">
        <v>1</v>
      </c>
      <c r="K140" s="14">
        <f t="shared" ca="1" si="17"/>
        <v>8</v>
      </c>
      <c r="M140" s="19" t="str">
        <f t="shared" ca="1" si="15"/>
        <v>INDPDEFFMT-23</v>
      </c>
      <c r="N140" s="23" t="str">
        <f t="shared" ca="1" si="16"/>
        <v>Private service Saving Tech-Heat Medium Temp. up to 150C 2.3y</v>
      </c>
      <c r="O140" s="23" t="s">
        <v>32</v>
      </c>
      <c r="P140" s="23" t="s">
        <v>33</v>
      </c>
      <c r="Q140" s="23"/>
      <c r="R140" s="23"/>
      <c r="S140" s="19" t="s">
        <v>34</v>
      </c>
      <c r="V140" s="16" t="str">
        <f t="shared" ca="1" si="18"/>
        <v>PD</v>
      </c>
      <c r="W140" s="14" t="str">
        <f t="shared" ca="1" si="18"/>
        <v>Private service</v>
      </c>
      <c r="X140" s="3" t="str">
        <f>'EE investment costs'!D189</f>
        <v>MT-23</v>
      </c>
      <c r="Y140" s="3" t="str">
        <f>'EE investment costs'!E189</f>
        <v>Heat Medium Temp. up to 150C</v>
      </c>
      <c r="AC140" s="123">
        <f>'EE investment costs'!C189</f>
        <v>2.2999999999999998</v>
      </c>
      <c r="AD140" s="22"/>
    </row>
    <row r="141" spans="2:30">
      <c r="B141" s="14" t="str">
        <f t="shared" ca="1" si="14"/>
        <v>INDPDEFFHT-23</v>
      </c>
      <c r="C141" s="15" t="str">
        <f t="shared" ca="1" si="13"/>
        <v>IPDHT</v>
      </c>
      <c r="D141" s="16">
        <f>'EE investment costs'!$F$15</f>
        <v>2016</v>
      </c>
      <c r="E141" s="14">
        <f>VLOOKUP(X141,'EE investment costs'!$D$56:$R$656,15,0)</f>
        <v>4.1199999999999992</v>
      </c>
      <c r="F141" s="17">
        <f ca="1">INDEX('EE investment costs'!$D$56:$R$656,MATCH(X141,'EE investment costs'!$D$56:$D$656,0),MATCH($V$8,'EE investment costs'!$D$56:$R$56,0))</f>
        <v>270.66761585720161</v>
      </c>
      <c r="I141" s="18">
        <v>1</v>
      </c>
      <c r="J141" s="18">
        <v>1</v>
      </c>
      <c r="K141" s="14">
        <f t="shared" ca="1" si="17"/>
        <v>8</v>
      </c>
      <c r="M141" s="19" t="str">
        <f t="shared" ca="1" si="15"/>
        <v>INDPDEFFHT-23</v>
      </c>
      <c r="N141" s="23" t="str">
        <f t="shared" ca="1" si="16"/>
        <v>Private service Saving Tech-Heat High Temp. over 150C 2.3y</v>
      </c>
      <c r="O141" s="23" t="s">
        <v>32</v>
      </c>
      <c r="P141" s="23" t="s">
        <v>33</v>
      </c>
      <c r="Q141" s="23"/>
      <c r="R141" s="23"/>
      <c r="S141" s="19" t="s">
        <v>34</v>
      </c>
      <c r="V141" s="16" t="str">
        <f t="shared" ca="1" si="18"/>
        <v>PD</v>
      </c>
      <c r="W141" s="14" t="str">
        <f t="shared" ca="1" si="18"/>
        <v>Private service</v>
      </c>
      <c r="X141" s="3" t="str">
        <f>'EE investment costs'!D190</f>
        <v>HT-23</v>
      </c>
      <c r="Y141" s="3" t="str">
        <f>'EE investment costs'!E190</f>
        <v>Heat High Temp. over 150C</v>
      </c>
      <c r="AC141" s="123">
        <f>'EE investment costs'!C190</f>
        <v>2.2999999999999998</v>
      </c>
      <c r="AD141" s="22"/>
    </row>
    <row r="142" spans="2:30">
      <c r="B142" s="14" t="str">
        <f t="shared" ca="1" si="14"/>
        <v>INDPDEFFRH-23</v>
      </c>
      <c r="C142" s="15" t="str">
        <f t="shared" ca="1" si="13"/>
        <v>IPDRH</v>
      </c>
      <c r="D142" s="16">
        <f>'EE investment costs'!$F$15</f>
        <v>2016</v>
      </c>
      <c r="E142" s="14">
        <f>VLOOKUP(X142,'EE investment costs'!$D$56:$R$656,15,0)</f>
        <v>16</v>
      </c>
      <c r="F142" s="17">
        <f ca="1">INDEX('EE investment costs'!$D$56:$R$656,MATCH(X142,'EE investment costs'!$D$56:$D$656,0),MATCH($V$8,'EE investment costs'!$D$56:$R$56,0))</f>
        <v>0</v>
      </c>
      <c r="I142" s="18">
        <v>1</v>
      </c>
      <c r="J142" s="18">
        <v>1</v>
      </c>
      <c r="K142" s="14">
        <f t="shared" ca="1" si="17"/>
        <v>8</v>
      </c>
      <c r="M142" s="19" t="str">
        <f t="shared" ca="1" si="15"/>
        <v>INDPDEFFRH-23</v>
      </c>
      <c r="N142" s="23" t="str">
        <f t="shared" ca="1" si="16"/>
        <v>Private service Saving Tech-Heat Room Heat 2.3y</v>
      </c>
      <c r="O142" s="23" t="s">
        <v>32</v>
      </c>
      <c r="P142" s="23" t="s">
        <v>33</v>
      </c>
      <c r="Q142" s="23"/>
      <c r="R142" s="23"/>
      <c r="S142" s="19" t="s">
        <v>34</v>
      </c>
      <c r="V142" s="16" t="str">
        <f t="shared" ca="1" si="18"/>
        <v>PD</v>
      </c>
      <c r="W142" s="14" t="str">
        <f t="shared" ca="1" si="18"/>
        <v>Private service</v>
      </c>
      <c r="X142" s="3" t="str">
        <f>'EE investment costs'!D191</f>
        <v>RH-23</v>
      </c>
      <c r="Y142" s="3" t="str">
        <f>'EE investment costs'!E191</f>
        <v>Heat Room Heat</v>
      </c>
      <c r="AC142" s="123">
        <f>'EE investment costs'!C191</f>
        <v>2.2999999999999998</v>
      </c>
      <c r="AD142" s="22"/>
    </row>
    <row r="143" spans="2:30">
      <c r="B143" s="14" t="str">
        <f t="shared" ca="1" si="14"/>
        <v>INDPDEFFLA-23</v>
      </c>
      <c r="C143" s="15" t="str">
        <f t="shared" ca="1" si="13"/>
        <v>IPDLA</v>
      </c>
      <c r="D143" s="16">
        <f>'EE investment costs'!$F$15</f>
        <v>2016</v>
      </c>
      <c r="E143" s="14">
        <f>VLOOKUP(X143,'EE investment costs'!$D$56:$R$656,15,0)</f>
        <v>3.4764999999999997</v>
      </c>
      <c r="F143" s="17">
        <f ca="1">INDEX('EE investment costs'!$D$56:$R$656,MATCH(X143,'EE investment costs'!$D$56:$D$656,0),MATCH($V$8,'EE investment costs'!$D$56:$R$56,0))</f>
        <v>841.08400127374432</v>
      </c>
      <c r="I143" s="18">
        <v>1</v>
      </c>
      <c r="J143" s="18">
        <v>1</v>
      </c>
      <c r="K143" s="14">
        <f t="shared" ca="1" si="17"/>
        <v>4</v>
      </c>
      <c r="M143" s="19" t="str">
        <f t="shared" ca="1" si="15"/>
        <v>INDPDEFFLA-23</v>
      </c>
      <c r="N143" s="23" t="str">
        <f t="shared" ca="1" si="16"/>
        <v>Private service Saving Tech-Light 2.3y</v>
      </c>
      <c r="O143" s="23" t="s">
        <v>32</v>
      </c>
      <c r="P143" s="23" t="s">
        <v>33</v>
      </c>
      <c r="Q143" s="23"/>
      <c r="R143" s="23"/>
      <c r="S143" s="19" t="s">
        <v>34</v>
      </c>
      <c r="V143" s="16" t="str">
        <f t="shared" ca="1" si="18"/>
        <v>PD</v>
      </c>
      <c r="W143" s="14" t="str">
        <f t="shared" ca="1" si="18"/>
        <v>Private service</v>
      </c>
      <c r="X143" s="3" t="str">
        <f>'EE investment costs'!D192</f>
        <v>LA-23</v>
      </c>
      <c r="Y143" s="3" t="str">
        <f>'EE investment costs'!E192</f>
        <v>Light</v>
      </c>
      <c r="AC143" s="123">
        <f>'EE investment costs'!C192</f>
        <v>2.2999999999999998</v>
      </c>
      <c r="AD143" s="22"/>
    </row>
    <row r="144" spans="2:30">
      <c r="B144" s="14" t="str">
        <f t="shared" ca="1" si="14"/>
        <v>INDPDEFFEM-23</v>
      </c>
      <c r="C144" s="15" t="str">
        <f t="shared" ca="1" si="13"/>
        <v>IPDEM</v>
      </c>
      <c r="D144" s="16">
        <f>'EE investment costs'!$F$15</f>
        <v>2016</v>
      </c>
      <c r="E144" s="14">
        <f>VLOOKUP(X144,'EE investment costs'!$D$56:$R$656,15,0)</f>
        <v>3.6503249999999996</v>
      </c>
      <c r="F144" s="17">
        <f ca="1">INDEX('EE investment costs'!$D$56:$R$656,MATCH(X144,'EE investment costs'!$D$56:$D$656,0),MATCH($V$8,'EE investment costs'!$D$56:$R$56,0))</f>
        <v>831.92041401692563</v>
      </c>
      <c r="I144" s="18">
        <v>1</v>
      </c>
      <c r="J144" s="18">
        <v>1</v>
      </c>
      <c r="K144" s="14">
        <f t="shared" ca="1" si="17"/>
        <v>4</v>
      </c>
      <c r="M144" s="19" t="str">
        <f t="shared" ca="1" si="15"/>
        <v>INDPDEFFEM-23</v>
      </c>
      <c r="N144" s="23" t="str">
        <f t="shared" ca="1" si="16"/>
        <v>Private service Saving Tech-Electric Motors 2.3y</v>
      </c>
      <c r="O144" s="23" t="s">
        <v>32</v>
      </c>
      <c r="P144" s="23" t="s">
        <v>33</v>
      </c>
      <c r="Q144" s="23"/>
      <c r="R144" s="23"/>
      <c r="S144" s="19" t="s">
        <v>34</v>
      </c>
      <c r="V144" s="16" t="str">
        <f t="shared" ca="1" si="18"/>
        <v>PD</v>
      </c>
      <c r="W144" s="14" t="str">
        <f t="shared" ca="1" si="18"/>
        <v>Private service</v>
      </c>
      <c r="X144" s="3" t="str">
        <f>'EE investment costs'!D193</f>
        <v>EM-23</v>
      </c>
      <c r="Y144" s="3" t="str">
        <f>'EE investment costs'!E193</f>
        <v>Electric Motors</v>
      </c>
      <c r="AC144" s="123">
        <f>'EE investment costs'!C193</f>
        <v>2.2999999999999998</v>
      </c>
      <c r="AD144" s="22"/>
    </row>
    <row r="145" spans="2:30">
      <c r="B145" s="14" t="str">
        <f t="shared" ca="1" si="14"/>
        <v>INDPDEFFTF-23</v>
      </c>
      <c r="C145" s="15" t="str">
        <f t="shared" ca="1" si="13"/>
        <v>IPDTF</v>
      </c>
      <c r="D145" s="16">
        <f>'EE investment costs'!$F$15</f>
        <v>2016</v>
      </c>
      <c r="E145" s="14">
        <f>VLOOKUP(X145,'EE investment costs'!$D$56:$R$656,15,0)</f>
        <v>8.1999999999999993</v>
      </c>
      <c r="F145" s="17">
        <f ca="1">INDEX('EE investment costs'!$D$56:$R$656,MATCH(X145,'EE investment costs'!$D$56:$D$656,0),MATCH($V$8,'EE investment costs'!$D$56:$R$56,0))</f>
        <v>337.95533160652241</v>
      </c>
      <c r="I145" s="18">
        <v>1</v>
      </c>
      <c r="J145" s="18">
        <v>1</v>
      </c>
      <c r="K145" s="14">
        <f t="shared" ca="1" si="17"/>
        <v>8</v>
      </c>
      <c r="M145" s="19" t="str">
        <f t="shared" ca="1" si="15"/>
        <v>INDPDEFFTF-23</v>
      </c>
      <c r="N145" s="23" t="str">
        <f t="shared" ca="1" si="16"/>
        <v>Private service Saving Tech-Haulage Tractors, Trucks, Fishing boats 2.3y</v>
      </c>
      <c r="O145" s="23" t="s">
        <v>32</v>
      </c>
      <c r="P145" s="23" t="s">
        <v>33</v>
      </c>
      <c r="Q145" s="23"/>
      <c r="R145" s="23"/>
      <c r="S145" s="19" t="s">
        <v>34</v>
      </c>
      <c r="V145" s="16" t="str">
        <f t="shared" ca="1" si="18"/>
        <v>PD</v>
      </c>
      <c r="W145" s="14" t="str">
        <f t="shared" ca="1" si="18"/>
        <v>Private service</v>
      </c>
      <c r="X145" s="3" t="str">
        <f>'EE investment costs'!D194</f>
        <v>TF-23</v>
      </c>
      <c r="Y145" s="3" t="str">
        <f>'EE investment costs'!E194</f>
        <v>Haulage Tractors, Trucks, Fishing boats</v>
      </c>
      <c r="AC145" s="123">
        <f>'EE investment costs'!C194</f>
        <v>2.2999999999999998</v>
      </c>
      <c r="AD145" s="22"/>
    </row>
    <row r="146" spans="2:30">
      <c r="B146" s="14" t="str">
        <f t="shared" ca="1" si="14"/>
        <v>INDPDEFFMT-24</v>
      </c>
      <c r="C146" s="15" t="str">
        <f t="shared" ca="1" si="13"/>
        <v>IPDMT</v>
      </c>
      <c r="D146" s="16">
        <f>'EE investment costs'!$F$15</f>
        <v>2016</v>
      </c>
      <c r="E146" s="14">
        <f>VLOOKUP(X146,'EE investment costs'!$D$56:$R$656,15,0)</f>
        <v>5.2</v>
      </c>
      <c r="F146" s="17">
        <f ca="1">INDEX('EE investment costs'!$D$56:$R$656,MATCH(X146,'EE investment costs'!$D$56:$D$656,0),MATCH($V$8,'EE investment costs'!$D$56:$R$56,0))</f>
        <v>334.72504216570269</v>
      </c>
      <c r="I146" s="18">
        <v>1</v>
      </c>
      <c r="J146" s="18">
        <v>1</v>
      </c>
      <c r="K146" s="14">
        <f t="shared" ca="1" si="17"/>
        <v>8</v>
      </c>
      <c r="M146" s="19" t="str">
        <f t="shared" ca="1" si="15"/>
        <v>INDPDEFFMT-24</v>
      </c>
      <c r="N146" s="23" t="str">
        <f t="shared" ca="1" si="16"/>
        <v>Private service Saving Tech-Heat Medium Temp. up to 150C 2.4y</v>
      </c>
      <c r="O146" s="23" t="s">
        <v>32</v>
      </c>
      <c r="P146" s="23" t="s">
        <v>33</v>
      </c>
      <c r="Q146" s="23"/>
      <c r="R146" s="23"/>
      <c r="S146" s="19" t="s">
        <v>34</v>
      </c>
      <c r="V146" s="16" t="str">
        <f t="shared" ca="1" si="18"/>
        <v>PD</v>
      </c>
      <c r="W146" s="14" t="str">
        <f t="shared" ca="1" si="18"/>
        <v>Private service</v>
      </c>
      <c r="X146" s="3" t="str">
        <f>'EE investment costs'!D195</f>
        <v>MT-24</v>
      </c>
      <c r="Y146" s="3" t="str">
        <f>'EE investment costs'!E195</f>
        <v>Heat Medium Temp. up to 150C</v>
      </c>
      <c r="AC146" s="123">
        <f>'EE investment costs'!C195</f>
        <v>2.4</v>
      </c>
      <c r="AD146" s="22"/>
    </row>
    <row r="147" spans="2:30">
      <c r="B147" s="14" t="str">
        <f t="shared" ca="1" si="14"/>
        <v>INDPDEFFHT-24</v>
      </c>
      <c r="C147" s="15" t="str">
        <f t="shared" ca="1" si="13"/>
        <v>IPDHT</v>
      </c>
      <c r="D147" s="16">
        <f>'EE investment costs'!$F$15</f>
        <v>2016</v>
      </c>
      <c r="E147" s="14">
        <f>VLOOKUP(X147,'EE investment costs'!$D$56:$R$656,15,0)</f>
        <v>4.1599999999999993</v>
      </c>
      <c r="F147" s="17">
        <f ca="1">INDEX('EE investment costs'!$D$56:$R$656,MATCH(X147,'EE investment costs'!$D$56:$D$656,0),MATCH($V$8,'EE investment costs'!$D$56:$R$56,0))</f>
        <v>285.10322203625248</v>
      </c>
      <c r="I147" s="18">
        <v>1</v>
      </c>
      <c r="J147" s="18">
        <v>1</v>
      </c>
      <c r="K147" s="14">
        <f t="shared" ca="1" si="17"/>
        <v>8</v>
      </c>
      <c r="M147" s="19" t="str">
        <f t="shared" ca="1" si="15"/>
        <v>INDPDEFFHT-24</v>
      </c>
      <c r="N147" s="23" t="str">
        <f t="shared" ca="1" si="16"/>
        <v>Private service Saving Tech-Heat High Temp. over 150C 2.4y</v>
      </c>
      <c r="O147" s="23" t="s">
        <v>32</v>
      </c>
      <c r="P147" s="23" t="s">
        <v>33</v>
      </c>
      <c r="Q147" s="23"/>
      <c r="R147" s="23"/>
      <c r="S147" s="19" t="s">
        <v>34</v>
      </c>
      <c r="V147" s="16" t="str">
        <f t="shared" ca="1" si="18"/>
        <v>PD</v>
      </c>
      <c r="W147" s="14" t="str">
        <f t="shared" ca="1" si="18"/>
        <v>Private service</v>
      </c>
      <c r="X147" s="3" t="str">
        <f>'EE investment costs'!D196</f>
        <v>HT-24</v>
      </c>
      <c r="Y147" s="3" t="str">
        <f>'EE investment costs'!E196</f>
        <v>Heat High Temp. over 150C</v>
      </c>
      <c r="AC147" s="123">
        <f>'EE investment costs'!C196</f>
        <v>2.4</v>
      </c>
      <c r="AD147" s="22"/>
    </row>
    <row r="148" spans="2:30">
      <c r="B148" s="14" t="str">
        <f t="shared" ca="1" si="14"/>
        <v>INDPDEFFRH-24</v>
      </c>
      <c r="C148" s="15" t="str">
        <f t="shared" ca="1" si="13"/>
        <v>IPDRH</v>
      </c>
      <c r="D148" s="16">
        <f>'EE investment costs'!$F$15</f>
        <v>2016</v>
      </c>
      <c r="E148" s="14">
        <f>VLOOKUP(X148,'EE investment costs'!$D$56:$R$656,15,0)</f>
        <v>16</v>
      </c>
      <c r="F148" s="17">
        <f ca="1">INDEX('EE investment costs'!$D$56:$R$656,MATCH(X148,'EE investment costs'!$D$56:$D$656,0),MATCH($V$8,'EE investment costs'!$D$56:$R$56,0))</f>
        <v>0</v>
      </c>
      <c r="I148" s="18">
        <v>1</v>
      </c>
      <c r="J148" s="18">
        <v>1</v>
      </c>
      <c r="K148" s="14">
        <f t="shared" ca="1" si="17"/>
        <v>8</v>
      </c>
      <c r="M148" s="19" t="str">
        <f t="shared" ca="1" si="15"/>
        <v>INDPDEFFRH-24</v>
      </c>
      <c r="N148" s="23" t="str">
        <f t="shared" ca="1" si="16"/>
        <v>Private service Saving Tech-Heat Room Heat 2.4y</v>
      </c>
      <c r="O148" s="23" t="s">
        <v>32</v>
      </c>
      <c r="P148" s="23" t="s">
        <v>33</v>
      </c>
      <c r="Q148" s="23"/>
      <c r="R148" s="23"/>
      <c r="S148" s="19" t="s">
        <v>34</v>
      </c>
      <c r="V148" s="16" t="str">
        <f t="shared" ca="1" si="18"/>
        <v>PD</v>
      </c>
      <c r="W148" s="14" t="str">
        <f t="shared" ca="1" si="18"/>
        <v>Private service</v>
      </c>
      <c r="X148" s="3" t="str">
        <f>'EE investment costs'!D197</f>
        <v>RH-24</v>
      </c>
      <c r="Y148" s="3" t="str">
        <f>'EE investment costs'!E197</f>
        <v>Heat Room Heat</v>
      </c>
      <c r="AC148" s="123">
        <f>'EE investment costs'!C197</f>
        <v>2.4</v>
      </c>
      <c r="AD148" s="22"/>
    </row>
    <row r="149" spans="2:30">
      <c r="B149" s="14" t="str">
        <f t="shared" ca="1" si="14"/>
        <v>INDPDEFFLA-24</v>
      </c>
      <c r="C149" s="15" t="str">
        <f t="shared" ca="1" si="13"/>
        <v>IPDLA</v>
      </c>
      <c r="D149" s="16">
        <f>'EE investment costs'!$F$15</f>
        <v>2016</v>
      </c>
      <c r="E149" s="14">
        <f>VLOOKUP(X149,'EE investment costs'!$D$56:$R$656,15,0)</f>
        <v>3.5019999999999998</v>
      </c>
      <c r="F149" s="17">
        <f ca="1">INDEX('EE investment costs'!$D$56:$R$656,MATCH(X149,'EE investment costs'!$D$56:$D$656,0),MATCH($V$8,'EE investment costs'!$D$56:$R$56,0))</f>
        <v>898.40248918345412</v>
      </c>
      <c r="I149" s="18">
        <v>1</v>
      </c>
      <c r="J149" s="18">
        <v>1</v>
      </c>
      <c r="K149" s="14">
        <f t="shared" ca="1" si="17"/>
        <v>4</v>
      </c>
      <c r="M149" s="19" t="str">
        <f t="shared" ca="1" si="15"/>
        <v>INDPDEFFLA-24</v>
      </c>
      <c r="N149" s="23" t="str">
        <f t="shared" ca="1" si="16"/>
        <v>Private service Saving Tech-Light 2.4y</v>
      </c>
      <c r="O149" s="23" t="s">
        <v>32</v>
      </c>
      <c r="P149" s="23" t="s">
        <v>33</v>
      </c>
      <c r="Q149" s="23"/>
      <c r="R149" s="23"/>
      <c r="S149" s="19" t="s">
        <v>34</v>
      </c>
      <c r="V149" s="16" t="str">
        <f t="shared" ca="1" si="18"/>
        <v>PD</v>
      </c>
      <c r="W149" s="14" t="str">
        <f t="shared" ca="1" si="18"/>
        <v>Private service</v>
      </c>
      <c r="X149" s="3" t="str">
        <f>'EE investment costs'!D198</f>
        <v>LA-24</v>
      </c>
      <c r="Y149" s="3" t="str">
        <f>'EE investment costs'!E198</f>
        <v>Light</v>
      </c>
      <c r="AC149" s="123">
        <f>'EE investment costs'!C198</f>
        <v>2.4</v>
      </c>
      <c r="AD149" s="22"/>
    </row>
    <row r="150" spans="2:30">
      <c r="B150" s="14" t="str">
        <f t="shared" ca="1" si="14"/>
        <v>INDPDEFFEM-24</v>
      </c>
      <c r="C150" s="15" t="str">
        <f t="shared" ca="1" si="13"/>
        <v>IPDEM</v>
      </c>
      <c r="D150" s="16">
        <f>'EE investment costs'!$F$15</f>
        <v>2016</v>
      </c>
      <c r="E150" s="14">
        <f>VLOOKUP(X150,'EE investment costs'!$D$56:$R$656,15,0)</f>
        <v>3.6770999999999998</v>
      </c>
      <c r="F150" s="17">
        <f ca="1">INDEX('EE investment costs'!$D$56:$R$656,MATCH(X150,'EE investment costs'!$D$56:$D$656,0),MATCH($V$8,'EE investment costs'!$D$56:$R$56,0))</f>
        <v>887.39494404404627</v>
      </c>
      <c r="I150" s="18">
        <v>1</v>
      </c>
      <c r="J150" s="18">
        <v>1</v>
      </c>
      <c r="K150" s="14">
        <f t="shared" ca="1" si="17"/>
        <v>4</v>
      </c>
      <c r="M150" s="19" t="str">
        <f t="shared" ca="1" si="15"/>
        <v>INDPDEFFEM-24</v>
      </c>
      <c r="N150" s="23" t="str">
        <f t="shared" ca="1" si="16"/>
        <v>Private service Saving Tech-Electric Motors 2.4y</v>
      </c>
      <c r="O150" s="23" t="s">
        <v>32</v>
      </c>
      <c r="P150" s="23" t="s">
        <v>33</v>
      </c>
      <c r="Q150" s="23"/>
      <c r="R150" s="23"/>
      <c r="S150" s="19" t="s">
        <v>34</v>
      </c>
      <c r="V150" s="16" t="str">
        <f t="shared" ca="1" si="18"/>
        <v>PD</v>
      </c>
      <c r="W150" s="14" t="str">
        <f t="shared" ca="1" si="18"/>
        <v>Private service</v>
      </c>
      <c r="X150" s="3" t="str">
        <f>'EE investment costs'!D199</f>
        <v>EM-24</v>
      </c>
      <c r="Y150" s="3" t="str">
        <f>'EE investment costs'!E199</f>
        <v>Electric Motors</v>
      </c>
      <c r="AC150" s="123">
        <f>'EE investment costs'!C199</f>
        <v>2.4</v>
      </c>
      <c r="AD150" s="22"/>
    </row>
    <row r="151" spans="2:30">
      <c r="B151" s="14" t="str">
        <f t="shared" ca="1" si="14"/>
        <v>INDPDEFFTF-24</v>
      </c>
      <c r="C151" s="15" t="str">
        <f t="shared" ca="1" si="13"/>
        <v>IPDTF</v>
      </c>
      <c r="D151" s="16">
        <f>'EE investment costs'!$F$15</f>
        <v>2016</v>
      </c>
      <c r="E151" s="14">
        <f>VLOOKUP(X151,'EE investment costs'!$D$56:$R$656,15,0)</f>
        <v>8.6</v>
      </c>
      <c r="F151" s="17">
        <f ca="1">INDEX('EE investment costs'!$D$56:$R$656,MATCH(X151,'EE investment costs'!$D$56:$D$656,0),MATCH($V$8,'EE investment costs'!$D$56:$R$56,0))</f>
        <v>352.64904167637127</v>
      </c>
      <c r="I151" s="18">
        <v>1</v>
      </c>
      <c r="J151" s="18">
        <v>1</v>
      </c>
      <c r="K151" s="14">
        <f t="shared" ca="1" si="17"/>
        <v>8</v>
      </c>
      <c r="M151" s="19" t="str">
        <f t="shared" ca="1" si="15"/>
        <v>INDPDEFFTF-24</v>
      </c>
      <c r="N151" s="23" t="str">
        <f t="shared" ca="1" si="16"/>
        <v>Private service Saving Tech-Haulage Tractors, Trucks, Fishing boats 2.4y</v>
      </c>
      <c r="O151" s="23" t="s">
        <v>32</v>
      </c>
      <c r="P151" s="23" t="s">
        <v>33</v>
      </c>
      <c r="Q151" s="23"/>
      <c r="R151" s="23"/>
      <c r="S151" s="19" t="s">
        <v>34</v>
      </c>
      <c r="V151" s="16" t="str">
        <f t="shared" ca="1" si="18"/>
        <v>PD</v>
      </c>
      <c r="W151" s="14" t="str">
        <f t="shared" ca="1" si="18"/>
        <v>Private service</v>
      </c>
      <c r="X151" s="3" t="str">
        <f>'EE investment costs'!D200</f>
        <v>TF-24</v>
      </c>
      <c r="Y151" s="3" t="str">
        <f>'EE investment costs'!E200</f>
        <v>Haulage Tractors, Trucks, Fishing boats</v>
      </c>
      <c r="AC151" s="123">
        <f>'EE investment costs'!C200</f>
        <v>2.4</v>
      </c>
      <c r="AD151" s="22"/>
    </row>
    <row r="152" spans="2:30">
      <c r="B152" s="14" t="str">
        <f t="shared" ca="1" si="14"/>
        <v>INDPDEFFMT-25</v>
      </c>
      <c r="C152" s="15" t="str">
        <f t="shared" ca="1" si="13"/>
        <v>IPDMT</v>
      </c>
      <c r="D152" s="16">
        <f>'EE investment costs'!$F$15</f>
        <v>2016</v>
      </c>
      <c r="E152" s="14">
        <f>VLOOKUP(X152,'EE investment costs'!$D$56:$R$656,15,0)</f>
        <v>5.25</v>
      </c>
      <c r="F152" s="17">
        <f ca="1">INDEX('EE investment costs'!$D$56:$R$656,MATCH(X152,'EE investment costs'!$D$56:$D$656,0),MATCH($V$8,'EE investment costs'!$D$56:$R$56,0))</f>
        <v>353.84670166789238</v>
      </c>
      <c r="I152" s="18">
        <v>1</v>
      </c>
      <c r="J152" s="18">
        <v>1</v>
      </c>
      <c r="K152" s="14">
        <f t="shared" ca="1" si="17"/>
        <v>8</v>
      </c>
      <c r="M152" s="19" t="str">
        <f t="shared" ca="1" si="15"/>
        <v>INDPDEFFMT-25</v>
      </c>
      <c r="N152" s="23" t="str">
        <f t="shared" ca="1" si="16"/>
        <v>Private service Saving Tech-Heat Medium Temp. up to 150C 2.5y</v>
      </c>
      <c r="O152" s="23" t="s">
        <v>32</v>
      </c>
      <c r="P152" s="23" t="s">
        <v>33</v>
      </c>
      <c r="Q152" s="23"/>
      <c r="R152" s="23"/>
      <c r="S152" s="19" t="s">
        <v>34</v>
      </c>
      <c r="V152" s="16" t="str">
        <f t="shared" ca="1" si="18"/>
        <v>PD</v>
      </c>
      <c r="W152" s="14" t="str">
        <f t="shared" ca="1" si="18"/>
        <v>Private service</v>
      </c>
      <c r="X152" s="3" t="str">
        <f>'EE investment costs'!D201</f>
        <v>MT-25</v>
      </c>
      <c r="Y152" s="3" t="str">
        <f>'EE investment costs'!E201</f>
        <v>Heat Medium Temp. up to 150C</v>
      </c>
      <c r="AC152" s="123">
        <f>'EE investment costs'!C201</f>
        <v>2.5</v>
      </c>
      <c r="AD152" s="22"/>
    </row>
    <row r="153" spans="2:30">
      <c r="B153" s="14" t="str">
        <f t="shared" ca="1" si="14"/>
        <v>INDPDEFFHT-25</v>
      </c>
      <c r="C153" s="15" t="str">
        <f t="shared" ca="1" si="13"/>
        <v>IPDHT</v>
      </c>
      <c r="D153" s="16">
        <f>'EE investment costs'!$F$15</f>
        <v>2016</v>
      </c>
      <c r="E153" s="14">
        <f>VLOOKUP(X153,'EE investment costs'!$D$56:$R$656,15,0)</f>
        <v>4.1999999999999993</v>
      </c>
      <c r="F153" s="17">
        <f ca="1">INDEX('EE investment costs'!$D$56:$R$656,MATCH(X153,'EE investment costs'!$D$56:$D$656,0),MATCH($V$8,'EE investment costs'!$D$56:$R$56,0))</f>
        <v>299.53882821530323</v>
      </c>
      <c r="I153" s="18">
        <v>1</v>
      </c>
      <c r="J153" s="18">
        <v>1</v>
      </c>
      <c r="K153" s="14">
        <f t="shared" ca="1" si="17"/>
        <v>8</v>
      </c>
      <c r="M153" s="19" t="str">
        <f t="shared" ca="1" si="15"/>
        <v>INDPDEFFHT-25</v>
      </c>
      <c r="N153" s="23" t="str">
        <f t="shared" ca="1" si="16"/>
        <v>Private service Saving Tech-Heat High Temp. over 150C 2.5y</v>
      </c>
      <c r="O153" s="23" t="s">
        <v>32</v>
      </c>
      <c r="P153" s="23" t="s">
        <v>33</v>
      </c>
      <c r="Q153" s="23"/>
      <c r="R153" s="23"/>
      <c r="S153" s="19" t="s">
        <v>34</v>
      </c>
      <c r="V153" s="16" t="str">
        <f t="shared" ca="1" si="18"/>
        <v>PD</v>
      </c>
      <c r="W153" s="14" t="str">
        <f t="shared" ca="1" si="18"/>
        <v>Private service</v>
      </c>
      <c r="X153" s="3" t="str">
        <f>'EE investment costs'!D202</f>
        <v>HT-25</v>
      </c>
      <c r="Y153" s="3" t="str">
        <f>'EE investment costs'!E202</f>
        <v>Heat High Temp. over 150C</v>
      </c>
      <c r="AC153" s="123">
        <f>'EE investment costs'!C202</f>
        <v>2.5</v>
      </c>
      <c r="AD153" s="22"/>
    </row>
    <row r="154" spans="2:30">
      <c r="B154" s="14" t="str">
        <f t="shared" ca="1" si="14"/>
        <v>INDPDEFFRH-25</v>
      </c>
      <c r="C154" s="15" t="str">
        <f t="shared" ca="1" si="13"/>
        <v>IPDRH</v>
      </c>
      <c r="D154" s="16">
        <f>'EE investment costs'!$F$15</f>
        <v>2016</v>
      </c>
      <c r="E154" s="14">
        <f>VLOOKUP(X154,'EE investment costs'!$D$56:$R$656,15,0)</f>
        <v>16</v>
      </c>
      <c r="F154" s="17">
        <f ca="1">INDEX('EE investment costs'!$D$56:$R$656,MATCH(X154,'EE investment costs'!$D$56:$D$656,0),MATCH($V$8,'EE investment costs'!$D$56:$R$56,0))</f>
        <v>0</v>
      </c>
      <c r="I154" s="18">
        <v>1</v>
      </c>
      <c r="J154" s="18">
        <v>1</v>
      </c>
      <c r="K154" s="14">
        <f t="shared" ca="1" si="17"/>
        <v>8</v>
      </c>
      <c r="M154" s="19" t="str">
        <f t="shared" ca="1" si="15"/>
        <v>INDPDEFFRH-25</v>
      </c>
      <c r="N154" s="23" t="str">
        <f t="shared" ca="1" si="16"/>
        <v>Private service Saving Tech-Heat Room Heat 2.5y</v>
      </c>
      <c r="O154" s="23" t="s">
        <v>32</v>
      </c>
      <c r="P154" s="23" t="s">
        <v>33</v>
      </c>
      <c r="Q154" s="23"/>
      <c r="R154" s="23"/>
      <c r="S154" s="19" t="s">
        <v>34</v>
      </c>
      <c r="V154" s="16" t="str">
        <f t="shared" ca="1" si="18"/>
        <v>PD</v>
      </c>
      <c r="W154" s="14" t="str">
        <f t="shared" ca="1" si="18"/>
        <v>Private service</v>
      </c>
      <c r="X154" s="3" t="str">
        <f>'EE investment costs'!D203</f>
        <v>RH-25</v>
      </c>
      <c r="Y154" s="3" t="str">
        <f>'EE investment costs'!E203</f>
        <v>Heat Room Heat</v>
      </c>
      <c r="AC154" s="123">
        <f>'EE investment costs'!C203</f>
        <v>2.5</v>
      </c>
      <c r="AD154" s="22"/>
    </row>
    <row r="155" spans="2:30">
      <c r="B155" s="14" t="str">
        <f t="shared" ca="1" si="14"/>
        <v>INDPDEFFLA-25</v>
      </c>
      <c r="C155" s="15" t="str">
        <f t="shared" ca="1" si="13"/>
        <v>IPDLA</v>
      </c>
      <c r="D155" s="16">
        <f>'EE investment costs'!$F$15</f>
        <v>2016</v>
      </c>
      <c r="E155" s="14">
        <f>VLOOKUP(X155,'EE investment costs'!$D$56:$R$656,15,0)</f>
        <v>3.5274999999999999</v>
      </c>
      <c r="F155" s="17">
        <f ca="1">INDEX('EE investment costs'!$D$56:$R$656,MATCH(X155,'EE investment costs'!$D$56:$D$656,0),MATCH($V$8,'EE investment costs'!$D$56:$R$56,0))</f>
        <v>955.72097709316415</v>
      </c>
      <c r="I155" s="18">
        <v>1</v>
      </c>
      <c r="J155" s="18">
        <v>1</v>
      </c>
      <c r="K155" s="14">
        <f t="shared" ca="1" si="17"/>
        <v>3</v>
      </c>
      <c r="M155" s="19" t="str">
        <f t="shared" ca="1" si="15"/>
        <v>INDPDEFFLA-25</v>
      </c>
      <c r="N155" s="23" t="str">
        <f t="shared" ca="1" si="16"/>
        <v>Private service Saving Tech-Light 2.5y</v>
      </c>
      <c r="O155" s="23" t="s">
        <v>32</v>
      </c>
      <c r="P155" s="23" t="s">
        <v>33</v>
      </c>
      <c r="Q155" s="23"/>
      <c r="R155" s="23"/>
      <c r="S155" s="19" t="s">
        <v>34</v>
      </c>
      <c r="V155" s="16" t="str">
        <f t="shared" ca="1" si="18"/>
        <v>PD</v>
      </c>
      <c r="W155" s="14" t="str">
        <f t="shared" ca="1" si="18"/>
        <v>Private service</v>
      </c>
      <c r="X155" s="3" t="str">
        <f>'EE investment costs'!D204</f>
        <v>LA-25</v>
      </c>
      <c r="Y155" s="3" t="str">
        <f>'EE investment costs'!E204</f>
        <v>Light</v>
      </c>
      <c r="AC155" s="123">
        <f>'EE investment costs'!C204</f>
        <v>2.5</v>
      </c>
      <c r="AD155" s="22"/>
    </row>
    <row r="156" spans="2:30">
      <c r="B156" s="14" t="str">
        <f t="shared" ca="1" si="14"/>
        <v>INDPDEFFEM-25</v>
      </c>
      <c r="C156" s="15" t="str">
        <f t="shared" ca="1" si="13"/>
        <v>IPDEM</v>
      </c>
      <c r="D156" s="16">
        <f>'EE investment costs'!$F$15</f>
        <v>2016</v>
      </c>
      <c r="E156" s="14">
        <f>VLOOKUP(X156,'EE investment costs'!$D$56:$R$656,15,0)</f>
        <v>3.703875</v>
      </c>
      <c r="F156" s="17">
        <f ca="1">INDEX('EE investment costs'!$D$56:$R$656,MATCH(X156,'EE investment costs'!$D$56:$D$656,0),MATCH($V$8,'EE investment costs'!$D$56:$R$56,0))</f>
        <v>942.86947407116691</v>
      </c>
      <c r="I156" s="18">
        <v>1</v>
      </c>
      <c r="J156" s="18">
        <v>1</v>
      </c>
      <c r="K156" s="14">
        <f t="shared" ca="1" si="17"/>
        <v>3</v>
      </c>
      <c r="M156" s="19" t="str">
        <f t="shared" ca="1" si="15"/>
        <v>INDPDEFFEM-25</v>
      </c>
      <c r="N156" s="23" t="str">
        <f t="shared" ca="1" si="16"/>
        <v>Private service Saving Tech-Electric Motors 2.5y</v>
      </c>
      <c r="O156" s="23" t="s">
        <v>32</v>
      </c>
      <c r="P156" s="23" t="s">
        <v>33</v>
      </c>
      <c r="Q156" s="23"/>
      <c r="R156" s="23"/>
      <c r="S156" s="19" t="s">
        <v>34</v>
      </c>
      <c r="V156" s="16" t="str">
        <f t="shared" ca="1" si="18"/>
        <v>PD</v>
      </c>
      <c r="W156" s="14" t="str">
        <f t="shared" ca="1" si="18"/>
        <v>Private service</v>
      </c>
      <c r="X156" s="3" t="str">
        <f>'EE investment costs'!D205</f>
        <v>EM-25</v>
      </c>
      <c r="Y156" s="3" t="str">
        <f>'EE investment costs'!E205</f>
        <v>Electric Motors</v>
      </c>
      <c r="AC156" s="123">
        <f>'EE investment costs'!C205</f>
        <v>2.5</v>
      </c>
      <c r="AD156" s="22"/>
    </row>
    <row r="157" spans="2:30">
      <c r="B157" s="14" t="str">
        <f t="shared" ca="1" si="14"/>
        <v>INDPDEFFTF-25</v>
      </c>
      <c r="C157" s="15" t="str">
        <f t="shared" ca="1" si="13"/>
        <v>IPDTF</v>
      </c>
      <c r="D157" s="16">
        <f>'EE investment costs'!$F$15</f>
        <v>2016</v>
      </c>
      <c r="E157" s="14">
        <f>VLOOKUP(X157,'EE investment costs'!$D$56:$R$656,15,0)</f>
        <v>9</v>
      </c>
      <c r="F157" s="17">
        <f ca="1">INDEX('EE investment costs'!$D$56:$R$656,MATCH(X157,'EE investment costs'!$D$56:$D$656,0),MATCH($V$8,'EE investment costs'!$D$56:$R$56,0))</f>
        <v>367.34275174622002</v>
      </c>
      <c r="I157" s="18">
        <v>1</v>
      </c>
      <c r="J157" s="18">
        <v>1</v>
      </c>
      <c r="K157" s="14">
        <f t="shared" ca="1" si="17"/>
        <v>8</v>
      </c>
      <c r="M157" s="19" t="str">
        <f t="shared" ca="1" si="15"/>
        <v>INDPDEFFTF-25</v>
      </c>
      <c r="N157" s="23" t="str">
        <f t="shared" ca="1" si="16"/>
        <v>Private service Saving Tech-Haulage Tractors, Trucks, Fishing boats 2.5y</v>
      </c>
      <c r="O157" s="23" t="s">
        <v>32</v>
      </c>
      <c r="P157" s="23" t="s">
        <v>33</v>
      </c>
      <c r="Q157" s="23"/>
      <c r="R157" s="23"/>
      <c r="S157" s="19" t="s">
        <v>34</v>
      </c>
      <c r="V157" s="16" t="str">
        <f t="shared" ca="1" si="18"/>
        <v>PD</v>
      </c>
      <c r="W157" s="14" t="str">
        <f t="shared" ca="1" si="18"/>
        <v>Private service</v>
      </c>
      <c r="X157" s="3" t="str">
        <f>'EE investment costs'!D206</f>
        <v>TF-25</v>
      </c>
      <c r="Y157" s="3" t="str">
        <f>'EE investment costs'!E206</f>
        <v>Haulage Tractors, Trucks, Fishing boats</v>
      </c>
      <c r="AC157" s="123">
        <f>'EE investment costs'!C206</f>
        <v>2.5</v>
      </c>
      <c r="AD157" s="22"/>
    </row>
    <row r="158" spans="2:30">
      <c r="B158" s="14" t="str">
        <f t="shared" ca="1" si="14"/>
        <v>INDPDEFFMT-26</v>
      </c>
      <c r="C158" s="15" t="str">
        <f t="shared" ca="1" si="13"/>
        <v>IPDMT</v>
      </c>
      <c r="D158" s="16">
        <f>'EE investment costs'!$F$15</f>
        <v>2016</v>
      </c>
      <c r="E158" s="14">
        <f>VLOOKUP(X158,'EE investment costs'!$D$56:$R$656,15,0)</f>
        <v>5.3</v>
      </c>
      <c r="F158" s="17">
        <f ca="1">INDEX('EE investment costs'!$D$56:$R$656,MATCH(X158,'EE investment costs'!$D$56:$D$656,0),MATCH($V$8,'EE investment costs'!$D$56:$R$56,0))</f>
        <v>372.96836117008206</v>
      </c>
      <c r="I158" s="18">
        <v>1</v>
      </c>
      <c r="J158" s="18">
        <v>1</v>
      </c>
      <c r="K158" s="14">
        <f t="shared" ca="1" si="17"/>
        <v>8</v>
      </c>
      <c r="M158" s="19" t="str">
        <f t="shared" ca="1" si="15"/>
        <v>INDPDEFFMT-26</v>
      </c>
      <c r="N158" s="23" t="str">
        <f t="shared" ca="1" si="16"/>
        <v>Private service Saving Tech-Heat Medium Temp. up to 150C 2.6y</v>
      </c>
      <c r="O158" s="23" t="s">
        <v>32</v>
      </c>
      <c r="P158" s="23" t="s">
        <v>33</v>
      </c>
      <c r="Q158" s="23"/>
      <c r="R158" s="23"/>
      <c r="S158" s="19" t="s">
        <v>34</v>
      </c>
      <c r="V158" s="16" t="str">
        <f t="shared" ca="1" si="18"/>
        <v>PD</v>
      </c>
      <c r="W158" s="14" t="str">
        <f t="shared" ca="1" si="18"/>
        <v>Private service</v>
      </c>
      <c r="X158" s="3" t="str">
        <f>'EE investment costs'!D207</f>
        <v>MT-26</v>
      </c>
      <c r="Y158" s="3" t="str">
        <f>'EE investment costs'!E207</f>
        <v>Heat Medium Temp. up to 150C</v>
      </c>
      <c r="AC158" s="123">
        <f>'EE investment costs'!C207</f>
        <v>2.6</v>
      </c>
      <c r="AD158" s="22"/>
    </row>
    <row r="159" spans="2:30">
      <c r="B159" s="14" t="str">
        <f t="shared" ca="1" si="14"/>
        <v>INDPDEFFHT-26</v>
      </c>
      <c r="C159" s="15" t="str">
        <f t="shared" ca="1" si="13"/>
        <v>IPDHT</v>
      </c>
      <c r="D159" s="16">
        <f>'EE investment costs'!$F$15</f>
        <v>2016</v>
      </c>
      <c r="E159" s="14">
        <f>VLOOKUP(X159,'EE investment costs'!$D$56:$R$656,15,0)</f>
        <v>4.2399999999999993</v>
      </c>
      <c r="F159" s="17">
        <f ca="1">INDEX('EE investment costs'!$D$56:$R$656,MATCH(X159,'EE investment costs'!$D$56:$D$656,0),MATCH($V$8,'EE investment costs'!$D$56:$R$56,0))</f>
        <v>313.97443439435403</v>
      </c>
      <c r="I159" s="18">
        <v>1</v>
      </c>
      <c r="J159" s="18">
        <v>1</v>
      </c>
      <c r="K159" s="14">
        <f t="shared" ca="1" si="17"/>
        <v>8</v>
      </c>
      <c r="M159" s="19" t="str">
        <f t="shared" ca="1" si="15"/>
        <v>INDPDEFFHT-26</v>
      </c>
      <c r="N159" s="23" t="str">
        <f t="shared" ca="1" si="16"/>
        <v>Private service Saving Tech-Heat High Temp. over 150C 2.6y</v>
      </c>
      <c r="O159" s="23" t="s">
        <v>32</v>
      </c>
      <c r="P159" s="23" t="s">
        <v>33</v>
      </c>
      <c r="Q159" s="23"/>
      <c r="R159" s="23"/>
      <c r="S159" s="19" t="s">
        <v>34</v>
      </c>
      <c r="V159" s="16" t="str">
        <f t="shared" ca="1" si="18"/>
        <v>PD</v>
      </c>
      <c r="W159" s="14" t="str">
        <f t="shared" ca="1" si="18"/>
        <v>Private service</v>
      </c>
      <c r="X159" s="3" t="str">
        <f>'EE investment costs'!D208</f>
        <v>HT-26</v>
      </c>
      <c r="Y159" s="3" t="str">
        <f>'EE investment costs'!E208</f>
        <v>Heat High Temp. over 150C</v>
      </c>
      <c r="AC159" s="123">
        <f>'EE investment costs'!C208</f>
        <v>2.6</v>
      </c>
      <c r="AD159" s="22"/>
    </row>
    <row r="160" spans="2:30">
      <c r="B160" s="14" t="str">
        <f t="shared" ca="1" si="14"/>
        <v>INDPDEFFRH-26</v>
      </c>
      <c r="C160" s="15" t="str">
        <f t="shared" ca="1" si="13"/>
        <v>IPDRH</v>
      </c>
      <c r="D160" s="16">
        <f>'EE investment costs'!$F$15</f>
        <v>2016</v>
      </c>
      <c r="E160" s="14">
        <f>VLOOKUP(X160,'EE investment costs'!$D$56:$R$656,15,0)</f>
        <v>16</v>
      </c>
      <c r="F160" s="17">
        <f ca="1">INDEX('EE investment costs'!$D$56:$R$656,MATCH(X160,'EE investment costs'!$D$56:$D$656,0),MATCH($V$8,'EE investment costs'!$D$56:$R$56,0))</f>
        <v>0</v>
      </c>
      <c r="I160" s="18">
        <v>1</v>
      </c>
      <c r="J160" s="18">
        <v>1</v>
      </c>
      <c r="K160" s="14">
        <f t="shared" ca="1" si="17"/>
        <v>8</v>
      </c>
      <c r="M160" s="19" t="str">
        <f t="shared" ca="1" si="15"/>
        <v>INDPDEFFRH-26</v>
      </c>
      <c r="N160" s="23" t="str">
        <f t="shared" ca="1" si="16"/>
        <v>Private service Saving Tech-Heat Room Heat 2.6y</v>
      </c>
      <c r="O160" s="23" t="s">
        <v>32</v>
      </c>
      <c r="P160" s="23" t="s">
        <v>33</v>
      </c>
      <c r="Q160" s="23"/>
      <c r="R160" s="23"/>
      <c r="S160" s="19" t="s">
        <v>34</v>
      </c>
      <c r="V160" s="16" t="str">
        <f t="shared" ca="1" si="18"/>
        <v>PD</v>
      </c>
      <c r="W160" s="14" t="str">
        <f t="shared" ca="1" si="18"/>
        <v>Private service</v>
      </c>
      <c r="X160" s="3" t="str">
        <f>'EE investment costs'!D209</f>
        <v>RH-26</v>
      </c>
      <c r="Y160" s="3" t="str">
        <f>'EE investment costs'!E209</f>
        <v>Heat Room Heat</v>
      </c>
      <c r="AC160" s="123">
        <f>'EE investment costs'!C209</f>
        <v>2.6</v>
      </c>
      <c r="AD160" s="22"/>
    </row>
    <row r="161" spans="2:30">
      <c r="B161" s="14" t="str">
        <f t="shared" ca="1" si="14"/>
        <v>INDPDEFFLA-26</v>
      </c>
      <c r="C161" s="15" t="str">
        <f t="shared" ca="1" si="13"/>
        <v>IPDLA</v>
      </c>
      <c r="D161" s="16">
        <f>'EE investment costs'!$F$15</f>
        <v>2016</v>
      </c>
      <c r="E161" s="14">
        <f>VLOOKUP(X161,'EE investment costs'!$D$56:$R$656,15,0)</f>
        <v>3.5529999999999999</v>
      </c>
      <c r="F161" s="17">
        <f ca="1">INDEX('EE investment costs'!$D$56:$R$656,MATCH(X161,'EE investment costs'!$D$56:$D$656,0),MATCH($V$8,'EE investment costs'!$D$56:$R$56,0))</f>
        <v>1013.0394650028743</v>
      </c>
      <c r="I161" s="18">
        <v>1</v>
      </c>
      <c r="J161" s="18">
        <v>1</v>
      </c>
      <c r="K161" s="14">
        <f t="shared" ca="1" si="17"/>
        <v>2</v>
      </c>
      <c r="M161" s="19" t="str">
        <f t="shared" ca="1" si="15"/>
        <v>INDPDEFFLA-26</v>
      </c>
      <c r="N161" s="23" t="str">
        <f t="shared" ca="1" si="16"/>
        <v>Private service Saving Tech-Light 2.6y</v>
      </c>
      <c r="O161" s="23" t="s">
        <v>32</v>
      </c>
      <c r="P161" s="23" t="s">
        <v>33</v>
      </c>
      <c r="Q161" s="23"/>
      <c r="R161" s="23"/>
      <c r="S161" s="19" t="s">
        <v>34</v>
      </c>
      <c r="V161" s="16" t="str">
        <f t="shared" ca="1" si="18"/>
        <v>PD</v>
      </c>
      <c r="W161" s="14" t="str">
        <f t="shared" ca="1" si="18"/>
        <v>Private service</v>
      </c>
      <c r="X161" s="3" t="str">
        <f>'EE investment costs'!D210</f>
        <v>LA-26</v>
      </c>
      <c r="Y161" s="3" t="str">
        <f>'EE investment costs'!E210</f>
        <v>Light</v>
      </c>
      <c r="AC161" s="123">
        <f>'EE investment costs'!C210</f>
        <v>2.6</v>
      </c>
      <c r="AD161" s="22"/>
    </row>
    <row r="162" spans="2:30">
      <c r="B162" s="14" t="str">
        <f t="shared" ca="1" si="14"/>
        <v>INDPDEFFEM-26</v>
      </c>
      <c r="C162" s="15" t="str">
        <f t="shared" ca="1" si="13"/>
        <v>IPDEM</v>
      </c>
      <c r="D162" s="16">
        <f>'EE investment costs'!$F$15</f>
        <v>2016</v>
      </c>
      <c r="E162" s="14">
        <f>VLOOKUP(X162,'EE investment costs'!$D$56:$R$656,15,0)</f>
        <v>3.7306499999999998</v>
      </c>
      <c r="F162" s="17">
        <f ca="1">INDEX('EE investment costs'!$D$56:$R$656,MATCH(X162,'EE investment costs'!$D$56:$D$656,0),MATCH($V$8,'EE investment costs'!$D$56:$R$56,0))</f>
        <v>998.34400409828777</v>
      </c>
      <c r="I162" s="18">
        <v>1</v>
      </c>
      <c r="J162" s="18">
        <v>1</v>
      </c>
      <c r="K162" s="14">
        <f t="shared" ca="1" si="17"/>
        <v>3</v>
      </c>
      <c r="M162" s="19" t="str">
        <f t="shared" ca="1" si="15"/>
        <v>INDPDEFFEM-26</v>
      </c>
      <c r="N162" s="23" t="str">
        <f t="shared" ca="1" si="16"/>
        <v>Private service Saving Tech-Electric Motors 2.6y</v>
      </c>
      <c r="O162" s="23" t="s">
        <v>32</v>
      </c>
      <c r="P162" s="23" t="s">
        <v>33</v>
      </c>
      <c r="Q162" s="23"/>
      <c r="R162" s="23"/>
      <c r="S162" s="19" t="s">
        <v>34</v>
      </c>
      <c r="V162" s="16" t="str">
        <f t="shared" ca="1" si="18"/>
        <v>PD</v>
      </c>
      <c r="W162" s="14" t="str">
        <f t="shared" ca="1" si="18"/>
        <v>Private service</v>
      </c>
      <c r="X162" s="3" t="str">
        <f>'EE investment costs'!D211</f>
        <v>EM-26</v>
      </c>
      <c r="Y162" s="3" t="str">
        <f>'EE investment costs'!E211</f>
        <v>Electric Motors</v>
      </c>
      <c r="AC162" s="123">
        <f>'EE investment costs'!C211</f>
        <v>2.6</v>
      </c>
      <c r="AD162" s="22"/>
    </row>
    <row r="163" spans="2:30">
      <c r="B163" s="14" t="str">
        <f t="shared" ca="1" si="14"/>
        <v>INDPDEFFTF-26</v>
      </c>
      <c r="C163" s="15" t="str">
        <f t="shared" ca="1" si="13"/>
        <v>IPDTF</v>
      </c>
      <c r="D163" s="16">
        <f>'EE investment costs'!$F$15</f>
        <v>2016</v>
      </c>
      <c r="E163" s="14">
        <f>VLOOKUP(X163,'EE investment costs'!$D$56:$R$656,15,0)</f>
        <v>9.4</v>
      </c>
      <c r="F163" s="17">
        <f ca="1">INDEX('EE investment costs'!$D$56:$R$656,MATCH(X163,'EE investment costs'!$D$56:$D$656,0),MATCH($V$8,'EE investment costs'!$D$56:$R$56,0))</f>
        <v>382.03646181606888</v>
      </c>
      <c r="I163" s="18">
        <v>1</v>
      </c>
      <c r="J163" s="18">
        <v>1</v>
      </c>
      <c r="K163" s="14">
        <f t="shared" ca="1" si="17"/>
        <v>8</v>
      </c>
      <c r="M163" s="19" t="str">
        <f t="shared" ca="1" si="15"/>
        <v>INDPDEFFTF-26</v>
      </c>
      <c r="N163" s="23" t="str">
        <f t="shared" ca="1" si="16"/>
        <v>Private service Saving Tech-Haulage Tractors, Trucks, Fishing boats 2.6y</v>
      </c>
      <c r="O163" s="23" t="s">
        <v>32</v>
      </c>
      <c r="P163" s="23" t="s">
        <v>33</v>
      </c>
      <c r="Q163" s="23"/>
      <c r="R163" s="23"/>
      <c r="S163" s="19" t="s">
        <v>34</v>
      </c>
      <c r="V163" s="16" t="str">
        <f t="shared" ca="1" si="18"/>
        <v>PD</v>
      </c>
      <c r="W163" s="14" t="str">
        <f t="shared" ca="1" si="18"/>
        <v>Private service</v>
      </c>
      <c r="X163" s="3" t="str">
        <f>'EE investment costs'!D212</f>
        <v>TF-26</v>
      </c>
      <c r="Y163" s="3" t="str">
        <f>'EE investment costs'!E212</f>
        <v>Haulage Tractors, Trucks, Fishing boats</v>
      </c>
      <c r="AC163" s="123">
        <f>'EE investment costs'!C212</f>
        <v>2.6</v>
      </c>
      <c r="AD163" s="22"/>
    </row>
    <row r="164" spans="2:30">
      <c r="B164" s="14" t="str">
        <f t="shared" ca="1" si="14"/>
        <v>INDPDEFFMT-27</v>
      </c>
      <c r="C164" s="15" t="str">
        <f t="shared" ca="1" si="13"/>
        <v>IPDMT</v>
      </c>
      <c r="D164" s="16">
        <f>'EE investment costs'!$F$15</f>
        <v>2016</v>
      </c>
      <c r="E164" s="14">
        <f>VLOOKUP(X164,'EE investment costs'!$D$56:$R$656,15,0)</f>
        <v>5.35</v>
      </c>
      <c r="F164" s="17">
        <f ca="1">INDEX('EE investment costs'!$D$56:$R$656,MATCH(X164,'EE investment costs'!$D$56:$D$656,0),MATCH($V$8,'EE investment costs'!$D$56:$R$56,0))</f>
        <v>392.09002067227175</v>
      </c>
      <c r="I164" s="18">
        <v>1</v>
      </c>
      <c r="J164" s="18">
        <v>1</v>
      </c>
      <c r="K164" s="14">
        <f t="shared" ca="1" si="17"/>
        <v>8</v>
      </c>
      <c r="M164" s="19" t="str">
        <f t="shared" ca="1" si="15"/>
        <v>INDPDEFFMT-27</v>
      </c>
      <c r="N164" s="23" t="str">
        <f t="shared" ca="1" si="16"/>
        <v>Private service Saving Tech-Heat Medium Temp. up to 150C 2.7y</v>
      </c>
      <c r="O164" s="23" t="s">
        <v>32</v>
      </c>
      <c r="P164" s="23" t="s">
        <v>33</v>
      </c>
      <c r="Q164" s="23"/>
      <c r="R164" s="23"/>
      <c r="S164" s="19" t="s">
        <v>34</v>
      </c>
      <c r="V164" s="16" t="str">
        <f t="shared" ca="1" si="18"/>
        <v>PD</v>
      </c>
      <c r="W164" s="14" t="str">
        <f t="shared" ca="1" si="18"/>
        <v>Private service</v>
      </c>
      <c r="X164" s="3" t="str">
        <f>'EE investment costs'!D213</f>
        <v>MT-27</v>
      </c>
      <c r="Y164" s="3" t="str">
        <f>'EE investment costs'!E213</f>
        <v>Heat Medium Temp. up to 150C</v>
      </c>
      <c r="AC164" s="123">
        <f>'EE investment costs'!C213</f>
        <v>2.7</v>
      </c>
      <c r="AD164" s="22"/>
    </row>
    <row r="165" spans="2:30">
      <c r="B165" s="14" t="str">
        <f t="shared" ca="1" si="14"/>
        <v>INDPDEFFHT-27</v>
      </c>
      <c r="C165" s="15" t="str">
        <f t="shared" ca="1" si="13"/>
        <v>IPDHT</v>
      </c>
      <c r="D165" s="16">
        <f>'EE investment costs'!$F$15</f>
        <v>2016</v>
      </c>
      <c r="E165" s="14">
        <f>VLOOKUP(X165,'EE investment costs'!$D$56:$R$656,15,0)</f>
        <v>4.2799999999999994</v>
      </c>
      <c r="F165" s="17">
        <f ca="1">INDEX('EE investment costs'!$D$56:$R$656,MATCH(X165,'EE investment costs'!$D$56:$D$656,0),MATCH($V$8,'EE investment costs'!$D$56:$R$56,0))</f>
        <v>328.41004057340484</v>
      </c>
      <c r="I165" s="18">
        <v>1</v>
      </c>
      <c r="J165" s="18">
        <v>1</v>
      </c>
      <c r="K165" s="14">
        <f t="shared" ca="1" si="17"/>
        <v>8</v>
      </c>
      <c r="M165" s="19" t="str">
        <f t="shared" ca="1" si="15"/>
        <v>INDPDEFFHT-27</v>
      </c>
      <c r="N165" s="23" t="str">
        <f t="shared" ca="1" si="16"/>
        <v>Private service Saving Tech-Heat High Temp. over 150C 2.7y</v>
      </c>
      <c r="O165" s="23" t="s">
        <v>32</v>
      </c>
      <c r="P165" s="23" t="s">
        <v>33</v>
      </c>
      <c r="Q165" s="23"/>
      <c r="R165" s="23"/>
      <c r="S165" s="19" t="s">
        <v>34</v>
      </c>
      <c r="V165" s="16" t="str">
        <f t="shared" ca="1" si="18"/>
        <v>PD</v>
      </c>
      <c r="W165" s="14" t="str">
        <f t="shared" ca="1" si="18"/>
        <v>Private service</v>
      </c>
      <c r="X165" s="3" t="str">
        <f>'EE investment costs'!D214</f>
        <v>HT-27</v>
      </c>
      <c r="Y165" s="3" t="str">
        <f>'EE investment costs'!E214</f>
        <v>Heat High Temp. over 150C</v>
      </c>
      <c r="AC165" s="123">
        <f>'EE investment costs'!C214</f>
        <v>2.7</v>
      </c>
      <c r="AD165" s="22"/>
    </row>
    <row r="166" spans="2:30">
      <c r="B166" s="14" t="str">
        <f t="shared" ca="1" si="14"/>
        <v>INDPDEFFRH-27</v>
      </c>
      <c r="C166" s="15" t="str">
        <f t="shared" ca="1" si="13"/>
        <v>IPDRH</v>
      </c>
      <c r="D166" s="16">
        <f>'EE investment costs'!$F$15</f>
        <v>2016</v>
      </c>
      <c r="E166" s="14">
        <f>VLOOKUP(X166,'EE investment costs'!$D$56:$R$656,15,0)</f>
        <v>16</v>
      </c>
      <c r="F166" s="17">
        <f ca="1">INDEX('EE investment costs'!$D$56:$R$656,MATCH(X166,'EE investment costs'!$D$56:$D$656,0),MATCH($V$8,'EE investment costs'!$D$56:$R$56,0))</f>
        <v>0</v>
      </c>
      <c r="I166" s="18">
        <v>1</v>
      </c>
      <c r="J166" s="18">
        <v>1</v>
      </c>
      <c r="K166" s="14">
        <f t="shared" ca="1" si="17"/>
        <v>8</v>
      </c>
      <c r="M166" s="19" t="str">
        <f t="shared" ca="1" si="15"/>
        <v>INDPDEFFRH-27</v>
      </c>
      <c r="N166" s="23" t="str">
        <f t="shared" ca="1" si="16"/>
        <v>Private service Saving Tech-Heat Room Heat 2.7y</v>
      </c>
      <c r="O166" s="23" t="s">
        <v>32</v>
      </c>
      <c r="P166" s="23" t="s">
        <v>33</v>
      </c>
      <c r="Q166" s="23"/>
      <c r="R166" s="23"/>
      <c r="S166" s="19" t="s">
        <v>34</v>
      </c>
      <c r="V166" s="16" t="str">
        <f t="shared" ca="1" si="18"/>
        <v>PD</v>
      </c>
      <c r="W166" s="14" t="str">
        <f t="shared" ca="1" si="18"/>
        <v>Private service</v>
      </c>
      <c r="X166" s="3" t="str">
        <f>'EE investment costs'!D215</f>
        <v>RH-27</v>
      </c>
      <c r="Y166" s="3" t="str">
        <f>'EE investment costs'!E215</f>
        <v>Heat Room Heat</v>
      </c>
      <c r="AC166" s="123">
        <f>'EE investment costs'!C215</f>
        <v>2.7</v>
      </c>
      <c r="AD166" s="22"/>
    </row>
    <row r="167" spans="2:30">
      <c r="B167" s="14" t="str">
        <f t="shared" ca="1" si="14"/>
        <v>INDPDEFFLA-27</v>
      </c>
      <c r="C167" s="15" t="str">
        <f t="shared" ca="1" si="13"/>
        <v>IPDLA</v>
      </c>
      <c r="D167" s="16">
        <f>'EE investment costs'!$F$15</f>
        <v>2016</v>
      </c>
      <c r="E167" s="14">
        <f>VLOOKUP(X167,'EE investment costs'!$D$56:$R$656,15,0)</f>
        <v>3.5785</v>
      </c>
      <c r="F167" s="17">
        <f ca="1">INDEX('EE investment costs'!$D$56:$R$656,MATCH(X167,'EE investment costs'!$D$56:$D$656,0),MATCH($V$8,'EE investment costs'!$D$56:$R$56,0))</f>
        <v>1070.3579529125843</v>
      </c>
      <c r="I167" s="18">
        <v>1</v>
      </c>
      <c r="J167" s="18">
        <v>1</v>
      </c>
      <c r="K167" s="14">
        <f t="shared" ca="1" si="17"/>
        <v>2</v>
      </c>
      <c r="M167" s="19" t="str">
        <f t="shared" ca="1" si="15"/>
        <v>INDPDEFFLA-27</v>
      </c>
      <c r="N167" s="23" t="str">
        <f t="shared" ca="1" si="16"/>
        <v>Private service Saving Tech-Light 2.7y</v>
      </c>
      <c r="O167" s="23" t="s">
        <v>32</v>
      </c>
      <c r="P167" s="23" t="s">
        <v>33</v>
      </c>
      <c r="Q167" s="23"/>
      <c r="R167" s="23"/>
      <c r="S167" s="19" t="s">
        <v>34</v>
      </c>
      <c r="V167" s="16" t="str">
        <f t="shared" ca="1" si="18"/>
        <v>PD</v>
      </c>
      <c r="W167" s="14" t="str">
        <f t="shared" ca="1" si="18"/>
        <v>Private service</v>
      </c>
      <c r="X167" s="3" t="str">
        <f>'EE investment costs'!D216</f>
        <v>LA-27</v>
      </c>
      <c r="Y167" s="3" t="str">
        <f>'EE investment costs'!E216</f>
        <v>Light</v>
      </c>
      <c r="AC167" s="123">
        <f>'EE investment costs'!C216</f>
        <v>2.7</v>
      </c>
      <c r="AD167" s="22"/>
    </row>
    <row r="168" spans="2:30">
      <c r="B168" s="14" t="str">
        <f t="shared" ca="1" si="14"/>
        <v>INDPDEFFEM-27</v>
      </c>
      <c r="C168" s="15" t="str">
        <f t="shared" ca="1" si="13"/>
        <v>IPDEM</v>
      </c>
      <c r="D168" s="16">
        <f>'EE investment costs'!$F$15</f>
        <v>2016</v>
      </c>
      <c r="E168" s="14">
        <f>VLOOKUP(X168,'EE investment costs'!$D$56:$R$656,15,0)</f>
        <v>3.757425</v>
      </c>
      <c r="F168" s="17">
        <f ca="1">INDEX('EE investment costs'!$D$56:$R$656,MATCH(X168,'EE investment costs'!$D$56:$D$656,0),MATCH($V$8,'EE investment costs'!$D$56:$R$56,0))</f>
        <v>1053.8185341254084</v>
      </c>
      <c r="I168" s="18">
        <v>1</v>
      </c>
      <c r="J168" s="18">
        <v>1</v>
      </c>
      <c r="K168" s="14">
        <f t="shared" ca="1" si="17"/>
        <v>2</v>
      </c>
      <c r="M168" s="19" t="str">
        <f t="shared" ca="1" si="15"/>
        <v>INDPDEFFEM-27</v>
      </c>
      <c r="N168" s="23" t="str">
        <f t="shared" ca="1" si="16"/>
        <v>Private service Saving Tech-Electric Motors 2.7y</v>
      </c>
      <c r="O168" s="23" t="s">
        <v>32</v>
      </c>
      <c r="P168" s="23" t="s">
        <v>33</v>
      </c>
      <c r="Q168" s="23"/>
      <c r="R168" s="23"/>
      <c r="S168" s="19" t="s">
        <v>34</v>
      </c>
      <c r="V168" s="16" t="str">
        <f t="shared" ca="1" si="18"/>
        <v>PD</v>
      </c>
      <c r="W168" s="14" t="str">
        <f t="shared" ca="1" si="18"/>
        <v>Private service</v>
      </c>
      <c r="X168" s="3" t="str">
        <f>'EE investment costs'!D217</f>
        <v>EM-27</v>
      </c>
      <c r="Y168" s="3" t="str">
        <f>'EE investment costs'!E217</f>
        <v>Electric Motors</v>
      </c>
      <c r="AC168" s="123">
        <f>'EE investment costs'!C217</f>
        <v>2.7</v>
      </c>
      <c r="AD168" s="22"/>
    </row>
    <row r="169" spans="2:30">
      <c r="B169" s="14" t="str">
        <f t="shared" ca="1" si="14"/>
        <v>INDPDEFFTF-27</v>
      </c>
      <c r="C169" s="15" t="str">
        <f t="shared" ca="1" si="13"/>
        <v>IPDTF</v>
      </c>
      <c r="D169" s="16">
        <f>'EE investment costs'!$F$15</f>
        <v>2016</v>
      </c>
      <c r="E169" s="14">
        <f>VLOOKUP(X169,'EE investment costs'!$D$56:$R$656,15,0)</f>
        <v>9.8000000000000007</v>
      </c>
      <c r="F169" s="17">
        <f ca="1">INDEX('EE investment costs'!$D$56:$R$656,MATCH(X169,'EE investment costs'!$D$56:$D$656,0),MATCH($V$8,'EE investment costs'!$D$56:$R$56,0))</f>
        <v>396.73017188591768</v>
      </c>
      <c r="I169" s="18">
        <v>1</v>
      </c>
      <c r="J169" s="18">
        <v>1</v>
      </c>
      <c r="K169" s="14">
        <f t="shared" ca="1" si="17"/>
        <v>8</v>
      </c>
      <c r="M169" s="19" t="str">
        <f t="shared" ca="1" si="15"/>
        <v>INDPDEFFTF-27</v>
      </c>
      <c r="N169" s="23" t="str">
        <f t="shared" ca="1" si="16"/>
        <v>Private service Saving Tech-Haulage Tractors, Trucks, Fishing boats 2.7y</v>
      </c>
      <c r="O169" s="23" t="s">
        <v>32</v>
      </c>
      <c r="P169" s="23" t="s">
        <v>33</v>
      </c>
      <c r="Q169" s="23"/>
      <c r="R169" s="23"/>
      <c r="S169" s="19" t="s">
        <v>34</v>
      </c>
      <c r="V169" s="16" t="str">
        <f t="shared" ca="1" si="18"/>
        <v>PD</v>
      </c>
      <c r="W169" s="14" t="str">
        <f t="shared" ca="1" si="18"/>
        <v>Private service</v>
      </c>
      <c r="X169" s="3" t="str">
        <f>'EE investment costs'!D218</f>
        <v>TF-27</v>
      </c>
      <c r="Y169" s="3" t="str">
        <f>'EE investment costs'!E218</f>
        <v>Haulage Tractors, Trucks, Fishing boats</v>
      </c>
      <c r="AC169" s="123">
        <f>'EE investment costs'!C218</f>
        <v>2.7</v>
      </c>
      <c r="AD169" s="22"/>
    </row>
    <row r="170" spans="2:30">
      <c r="B170" s="14" t="str">
        <f t="shared" ca="1" si="14"/>
        <v>INDPDEFFMT-28</v>
      </c>
      <c r="C170" s="15" t="str">
        <f t="shared" ca="1" si="13"/>
        <v>IPDMT</v>
      </c>
      <c r="D170" s="16">
        <f>'EE investment costs'!$F$15</f>
        <v>2016</v>
      </c>
      <c r="E170" s="14">
        <f>VLOOKUP(X170,'EE investment costs'!$D$56:$R$656,15,0)</f>
        <v>5.4</v>
      </c>
      <c r="F170" s="17">
        <f ca="1">INDEX('EE investment costs'!$D$56:$R$656,MATCH(X170,'EE investment costs'!$D$56:$D$656,0),MATCH($V$8,'EE investment costs'!$D$56:$R$56,0))</f>
        <v>411.21168017446138</v>
      </c>
      <c r="I170" s="18">
        <v>1</v>
      </c>
      <c r="J170" s="18">
        <v>1</v>
      </c>
      <c r="K170" s="14">
        <f t="shared" ca="1" si="17"/>
        <v>8</v>
      </c>
      <c r="M170" s="19" t="str">
        <f t="shared" ca="1" si="15"/>
        <v>INDPDEFFMT-28</v>
      </c>
      <c r="N170" s="23" t="str">
        <f t="shared" ca="1" si="16"/>
        <v>Private service Saving Tech-Heat Medium Temp. up to 150C 2.8y</v>
      </c>
      <c r="O170" s="23" t="s">
        <v>32</v>
      </c>
      <c r="P170" s="23" t="s">
        <v>33</v>
      </c>
      <c r="Q170" s="23"/>
      <c r="R170" s="23"/>
      <c r="S170" s="19" t="s">
        <v>34</v>
      </c>
      <c r="V170" s="16" t="str">
        <f t="shared" ca="1" si="18"/>
        <v>PD</v>
      </c>
      <c r="W170" s="14" t="str">
        <f t="shared" ca="1" si="18"/>
        <v>Private service</v>
      </c>
      <c r="X170" s="3" t="str">
        <f>'EE investment costs'!D219</f>
        <v>MT-28</v>
      </c>
      <c r="Y170" s="3" t="str">
        <f>'EE investment costs'!E219</f>
        <v>Heat Medium Temp. up to 150C</v>
      </c>
      <c r="AC170" s="123">
        <f>'EE investment costs'!C219</f>
        <v>2.8</v>
      </c>
      <c r="AD170" s="22"/>
    </row>
    <row r="171" spans="2:30">
      <c r="B171" s="14" t="str">
        <f t="shared" ca="1" si="14"/>
        <v>INDPDEFFHT-28</v>
      </c>
      <c r="C171" s="15" t="str">
        <f t="shared" ca="1" si="13"/>
        <v>IPDHT</v>
      </c>
      <c r="D171" s="16">
        <f>'EE investment costs'!$F$15</f>
        <v>2016</v>
      </c>
      <c r="E171" s="14">
        <f>VLOOKUP(X171,'EE investment costs'!$D$56:$R$656,15,0)</f>
        <v>4.3199999999999994</v>
      </c>
      <c r="F171" s="17">
        <f ca="1">INDEX('EE investment costs'!$D$56:$R$656,MATCH(X171,'EE investment costs'!$D$56:$D$656,0),MATCH($V$8,'EE investment costs'!$D$56:$R$56,0))</f>
        <v>342.84564675245548</v>
      </c>
      <c r="I171" s="18">
        <v>1</v>
      </c>
      <c r="J171" s="18">
        <v>1</v>
      </c>
      <c r="K171" s="14">
        <f t="shared" ca="1" si="17"/>
        <v>8</v>
      </c>
      <c r="M171" s="19" t="str">
        <f t="shared" ca="1" si="15"/>
        <v>INDPDEFFHT-28</v>
      </c>
      <c r="N171" s="23" t="str">
        <f t="shared" ca="1" si="16"/>
        <v>Private service Saving Tech-Heat High Temp. over 150C 2.8y</v>
      </c>
      <c r="O171" s="23" t="s">
        <v>32</v>
      </c>
      <c r="P171" s="23" t="s">
        <v>33</v>
      </c>
      <c r="Q171" s="23"/>
      <c r="R171" s="23"/>
      <c r="S171" s="19" t="s">
        <v>34</v>
      </c>
      <c r="V171" s="16" t="str">
        <f t="shared" ca="1" si="18"/>
        <v>PD</v>
      </c>
      <c r="W171" s="14" t="str">
        <f t="shared" ca="1" si="18"/>
        <v>Private service</v>
      </c>
      <c r="X171" s="3" t="str">
        <f>'EE investment costs'!D220</f>
        <v>HT-28</v>
      </c>
      <c r="Y171" s="3" t="str">
        <f>'EE investment costs'!E220</f>
        <v>Heat High Temp. over 150C</v>
      </c>
      <c r="AC171" s="123">
        <f>'EE investment costs'!C220</f>
        <v>2.8</v>
      </c>
      <c r="AD171" s="22"/>
    </row>
    <row r="172" spans="2:30">
      <c r="B172" s="14" t="str">
        <f t="shared" ca="1" si="14"/>
        <v>INDPDEFFRH-28</v>
      </c>
      <c r="C172" s="15" t="str">
        <f t="shared" ca="1" si="13"/>
        <v>IPDRH</v>
      </c>
      <c r="D172" s="16">
        <f>'EE investment costs'!$F$15</f>
        <v>2016</v>
      </c>
      <c r="E172" s="14">
        <f>VLOOKUP(X172,'EE investment costs'!$D$56:$R$656,15,0)</f>
        <v>16</v>
      </c>
      <c r="F172" s="17">
        <f ca="1">INDEX('EE investment costs'!$D$56:$R$656,MATCH(X172,'EE investment costs'!$D$56:$D$656,0),MATCH($V$8,'EE investment costs'!$D$56:$R$56,0))</f>
        <v>0</v>
      </c>
      <c r="I172" s="18">
        <v>1</v>
      </c>
      <c r="J172" s="18">
        <v>1</v>
      </c>
      <c r="K172" s="14">
        <f t="shared" ca="1" si="17"/>
        <v>8</v>
      </c>
      <c r="M172" s="19" t="str">
        <f t="shared" ca="1" si="15"/>
        <v>INDPDEFFRH-28</v>
      </c>
      <c r="N172" s="23" t="str">
        <f t="shared" ca="1" si="16"/>
        <v>Private service Saving Tech-Heat Room Heat 2.8y</v>
      </c>
      <c r="O172" s="23" t="s">
        <v>32</v>
      </c>
      <c r="P172" s="23" t="s">
        <v>33</v>
      </c>
      <c r="Q172" s="23"/>
      <c r="R172" s="23"/>
      <c r="S172" s="19" t="s">
        <v>34</v>
      </c>
      <c r="V172" s="16" t="str">
        <f t="shared" ca="1" si="18"/>
        <v>PD</v>
      </c>
      <c r="W172" s="14" t="str">
        <f t="shared" ca="1" si="18"/>
        <v>Private service</v>
      </c>
      <c r="X172" s="3" t="str">
        <f>'EE investment costs'!D221</f>
        <v>RH-28</v>
      </c>
      <c r="Y172" s="3" t="str">
        <f>'EE investment costs'!E221</f>
        <v>Heat Room Heat</v>
      </c>
      <c r="AC172" s="123">
        <f>'EE investment costs'!C221</f>
        <v>2.8</v>
      </c>
      <c r="AD172" s="22"/>
    </row>
    <row r="173" spans="2:30">
      <c r="B173" s="14" t="str">
        <f t="shared" ca="1" si="14"/>
        <v>INDPDEFFLA-28</v>
      </c>
      <c r="C173" s="15" t="str">
        <f t="shared" ca="1" si="13"/>
        <v>IPDLA</v>
      </c>
      <c r="D173" s="16">
        <f>'EE investment costs'!$F$15</f>
        <v>2016</v>
      </c>
      <c r="E173" s="14">
        <f>VLOOKUP(X173,'EE investment costs'!$D$56:$R$656,15,0)</f>
        <v>3.6039999999999996</v>
      </c>
      <c r="F173" s="17">
        <f ca="1">INDEX('EE investment costs'!$D$56:$R$656,MATCH(X173,'EE investment costs'!$D$56:$D$656,0),MATCH($V$8,'EE investment costs'!$D$56:$R$56,0))</f>
        <v>1127.6764408222939</v>
      </c>
      <c r="I173" s="18">
        <v>1</v>
      </c>
      <c r="J173" s="18">
        <v>1</v>
      </c>
      <c r="K173" s="14">
        <f t="shared" ca="1" si="17"/>
        <v>1</v>
      </c>
      <c r="M173" s="19" t="str">
        <f t="shared" ca="1" si="15"/>
        <v>INDPDEFFLA-28</v>
      </c>
      <c r="N173" s="23" t="str">
        <f t="shared" ca="1" si="16"/>
        <v>Private service Saving Tech-Light 2.8y</v>
      </c>
      <c r="O173" s="23" t="s">
        <v>32</v>
      </c>
      <c r="P173" s="23" t="s">
        <v>33</v>
      </c>
      <c r="Q173" s="23"/>
      <c r="R173" s="23"/>
      <c r="S173" s="19" t="s">
        <v>34</v>
      </c>
      <c r="V173" s="16" t="str">
        <f t="shared" ca="1" si="18"/>
        <v>PD</v>
      </c>
      <c r="W173" s="14" t="str">
        <f t="shared" ca="1" si="18"/>
        <v>Private service</v>
      </c>
      <c r="X173" s="3" t="str">
        <f>'EE investment costs'!D222</f>
        <v>LA-28</v>
      </c>
      <c r="Y173" s="3" t="str">
        <f>'EE investment costs'!E222</f>
        <v>Light</v>
      </c>
      <c r="AC173" s="123">
        <f>'EE investment costs'!C222</f>
        <v>2.8</v>
      </c>
      <c r="AD173" s="22"/>
    </row>
    <row r="174" spans="2:30">
      <c r="B174" s="14" t="str">
        <f t="shared" ca="1" si="14"/>
        <v>INDPDEFFEM-28</v>
      </c>
      <c r="C174" s="15" t="str">
        <f t="shared" ca="1" si="13"/>
        <v>IPDEM</v>
      </c>
      <c r="D174" s="16">
        <f>'EE investment costs'!$F$15</f>
        <v>2016</v>
      </c>
      <c r="E174" s="14">
        <f>VLOOKUP(X174,'EE investment costs'!$D$56:$R$656,15,0)</f>
        <v>3.7841999999999998</v>
      </c>
      <c r="F174" s="17">
        <f ca="1">INDEX('EE investment costs'!$D$56:$R$656,MATCH(X174,'EE investment costs'!$D$56:$D$656,0),MATCH($V$8,'EE investment costs'!$D$56:$R$56,0))</f>
        <v>1109.2930641525288</v>
      </c>
      <c r="I174" s="18">
        <v>1</v>
      </c>
      <c r="J174" s="18">
        <v>1</v>
      </c>
      <c r="K174" s="14">
        <f t="shared" ca="1" si="17"/>
        <v>1</v>
      </c>
      <c r="M174" s="19" t="str">
        <f t="shared" ca="1" si="15"/>
        <v>INDPDEFFEM-28</v>
      </c>
      <c r="N174" s="23" t="str">
        <f t="shared" ca="1" si="16"/>
        <v>Private service Saving Tech-Electric Motors 2.8y</v>
      </c>
      <c r="O174" s="23" t="s">
        <v>32</v>
      </c>
      <c r="P174" s="23" t="s">
        <v>33</v>
      </c>
      <c r="Q174" s="23"/>
      <c r="R174" s="23"/>
      <c r="S174" s="19" t="s">
        <v>34</v>
      </c>
      <c r="V174" s="16" t="str">
        <f t="shared" ca="1" si="18"/>
        <v>PD</v>
      </c>
      <c r="W174" s="14" t="str">
        <f t="shared" ca="1" si="18"/>
        <v>Private service</v>
      </c>
      <c r="X174" s="3" t="str">
        <f>'EE investment costs'!D223</f>
        <v>EM-28</v>
      </c>
      <c r="Y174" s="3" t="str">
        <f>'EE investment costs'!E223</f>
        <v>Electric Motors</v>
      </c>
      <c r="AC174" s="123">
        <f>'EE investment costs'!C223</f>
        <v>2.8</v>
      </c>
      <c r="AD174" s="22"/>
    </row>
    <row r="175" spans="2:30">
      <c r="B175" s="14" t="str">
        <f t="shared" ca="1" si="14"/>
        <v>INDPDEFFTF-28</v>
      </c>
      <c r="C175" s="15" t="str">
        <f t="shared" ca="1" si="13"/>
        <v>IPDTF</v>
      </c>
      <c r="D175" s="16">
        <f>'EE investment costs'!$F$15</f>
        <v>2016</v>
      </c>
      <c r="E175" s="14">
        <f>VLOOKUP(X175,'EE investment costs'!$D$56:$R$656,15,0)</f>
        <v>10.199999999999999</v>
      </c>
      <c r="F175" s="17">
        <f ca="1">INDEX('EE investment costs'!$D$56:$R$656,MATCH(X175,'EE investment costs'!$D$56:$D$656,0),MATCH($V$8,'EE investment costs'!$D$56:$R$56,0))</f>
        <v>411.42388195576638</v>
      </c>
      <c r="I175" s="18">
        <v>1</v>
      </c>
      <c r="J175" s="18">
        <v>1</v>
      </c>
      <c r="K175" s="14">
        <f t="shared" ca="1" si="17"/>
        <v>8</v>
      </c>
      <c r="M175" s="19" t="str">
        <f t="shared" ca="1" si="15"/>
        <v>INDPDEFFTF-28</v>
      </c>
      <c r="N175" s="23" t="str">
        <f t="shared" ca="1" si="16"/>
        <v>Private service Saving Tech-Haulage Tractors, Trucks, Fishing boats 2.8y</v>
      </c>
      <c r="O175" s="23" t="s">
        <v>32</v>
      </c>
      <c r="P175" s="23" t="s">
        <v>33</v>
      </c>
      <c r="Q175" s="23"/>
      <c r="R175" s="23"/>
      <c r="S175" s="19" t="s">
        <v>34</v>
      </c>
      <c r="V175" s="16" t="str">
        <f t="shared" ca="1" si="18"/>
        <v>PD</v>
      </c>
      <c r="W175" s="14" t="str">
        <f t="shared" ca="1" si="18"/>
        <v>Private service</v>
      </c>
      <c r="X175" s="3" t="str">
        <f>'EE investment costs'!D224</f>
        <v>TF-28</v>
      </c>
      <c r="Y175" s="3" t="str">
        <f>'EE investment costs'!E224</f>
        <v>Haulage Tractors, Trucks, Fishing boats</v>
      </c>
      <c r="AC175" s="123">
        <f>'EE investment costs'!C224</f>
        <v>2.8</v>
      </c>
      <c r="AD175" s="22"/>
    </row>
    <row r="176" spans="2:30">
      <c r="B176" s="14" t="str">
        <f t="shared" ca="1" si="14"/>
        <v>INDPDEFFMT-29</v>
      </c>
      <c r="C176" s="15" t="str">
        <f t="shared" ca="1" si="13"/>
        <v>IPDMT</v>
      </c>
      <c r="D176" s="16">
        <f>'EE investment costs'!$F$15</f>
        <v>2016</v>
      </c>
      <c r="E176" s="14">
        <f>VLOOKUP(X176,'EE investment costs'!$D$56:$R$656,15,0)</f>
        <v>5.45</v>
      </c>
      <c r="F176" s="17">
        <f ca="1">INDEX('EE investment costs'!$D$56:$R$656,MATCH(X176,'EE investment costs'!$D$56:$D$656,0),MATCH($V$8,'EE investment costs'!$D$56:$R$56,0))</f>
        <v>430.33333967665106</v>
      </c>
      <c r="I176" s="18">
        <v>1</v>
      </c>
      <c r="J176" s="18">
        <v>1</v>
      </c>
      <c r="K176" s="14">
        <f t="shared" ca="1" si="17"/>
        <v>8</v>
      </c>
      <c r="M176" s="19" t="str">
        <f t="shared" ca="1" si="15"/>
        <v>INDPDEFFMT-29</v>
      </c>
      <c r="N176" s="23" t="str">
        <f t="shared" ca="1" si="16"/>
        <v>Private service Saving Tech-Heat Medium Temp. up to 150C 2.9y</v>
      </c>
      <c r="O176" s="23" t="s">
        <v>32</v>
      </c>
      <c r="P176" s="23" t="s">
        <v>33</v>
      </c>
      <c r="Q176" s="23"/>
      <c r="R176" s="23"/>
      <c r="S176" s="19" t="s">
        <v>34</v>
      </c>
      <c r="V176" s="16" t="str">
        <f t="shared" ca="1" si="18"/>
        <v>PD</v>
      </c>
      <c r="W176" s="14" t="str">
        <f t="shared" ca="1" si="18"/>
        <v>Private service</v>
      </c>
      <c r="X176" s="3" t="str">
        <f>'EE investment costs'!D225</f>
        <v>MT-29</v>
      </c>
      <c r="Y176" s="3" t="str">
        <f>'EE investment costs'!E225</f>
        <v>Heat Medium Temp. up to 150C</v>
      </c>
      <c r="AC176" s="123">
        <f>'EE investment costs'!C225</f>
        <v>2.9</v>
      </c>
      <c r="AD176" s="22"/>
    </row>
    <row r="177" spans="2:30">
      <c r="B177" s="14" t="str">
        <f t="shared" ca="1" si="14"/>
        <v>INDPDEFFHT-29</v>
      </c>
      <c r="C177" s="15" t="str">
        <f t="shared" ca="1" si="13"/>
        <v>IPDHT</v>
      </c>
      <c r="D177" s="16">
        <f>'EE investment costs'!$F$15</f>
        <v>2016</v>
      </c>
      <c r="E177" s="14">
        <f>VLOOKUP(X177,'EE investment costs'!$D$56:$R$656,15,0)</f>
        <v>4.3599999999999994</v>
      </c>
      <c r="F177" s="17">
        <f ca="1">INDEX('EE investment costs'!$D$56:$R$656,MATCH(X177,'EE investment costs'!$D$56:$D$656,0),MATCH($V$8,'EE investment costs'!$D$56:$R$56,0))</f>
        <v>357.28125293150623</v>
      </c>
      <c r="I177" s="18">
        <v>1</v>
      </c>
      <c r="J177" s="18">
        <v>1</v>
      </c>
      <c r="K177" s="14">
        <f t="shared" ca="1" si="17"/>
        <v>8</v>
      </c>
      <c r="M177" s="19" t="str">
        <f t="shared" ca="1" si="15"/>
        <v>INDPDEFFHT-29</v>
      </c>
      <c r="N177" s="23" t="str">
        <f t="shared" ca="1" si="16"/>
        <v>Private service Saving Tech-Heat High Temp. over 150C 2.9y</v>
      </c>
      <c r="O177" s="23" t="s">
        <v>32</v>
      </c>
      <c r="P177" s="23" t="s">
        <v>33</v>
      </c>
      <c r="Q177" s="23"/>
      <c r="R177" s="23"/>
      <c r="S177" s="19" t="s">
        <v>34</v>
      </c>
      <c r="V177" s="16" t="str">
        <f t="shared" ca="1" si="18"/>
        <v>PD</v>
      </c>
      <c r="W177" s="14" t="str">
        <f t="shared" ca="1" si="18"/>
        <v>Private service</v>
      </c>
      <c r="X177" s="3" t="str">
        <f>'EE investment costs'!D226</f>
        <v>HT-29</v>
      </c>
      <c r="Y177" s="3" t="str">
        <f>'EE investment costs'!E226</f>
        <v>Heat High Temp. over 150C</v>
      </c>
      <c r="AC177" s="123">
        <f>'EE investment costs'!C226</f>
        <v>2.9</v>
      </c>
      <c r="AD177" s="22"/>
    </row>
    <row r="178" spans="2:30">
      <c r="B178" s="14" t="str">
        <f t="shared" ca="1" si="14"/>
        <v>INDPDEFFRH-29</v>
      </c>
      <c r="C178" s="15" t="str">
        <f t="shared" ca="1" si="13"/>
        <v>IPDRH</v>
      </c>
      <c r="D178" s="16">
        <f>'EE investment costs'!$F$15</f>
        <v>2016</v>
      </c>
      <c r="E178" s="14">
        <f>VLOOKUP(X178,'EE investment costs'!$D$56:$R$656,15,0)</f>
        <v>16</v>
      </c>
      <c r="F178" s="17">
        <f ca="1">INDEX('EE investment costs'!$D$56:$R$656,MATCH(X178,'EE investment costs'!$D$56:$D$656,0),MATCH($V$8,'EE investment costs'!$D$56:$R$56,0))</f>
        <v>0</v>
      </c>
      <c r="I178" s="18">
        <v>1</v>
      </c>
      <c r="J178" s="18">
        <v>1</v>
      </c>
      <c r="K178" s="14">
        <f t="shared" ca="1" si="17"/>
        <v>8</v>
      </c>
      <c r="M178" s="19" t="str">
        <f t="shared" ca="1" si="15"/>
        <v>INDPDEFFRH-29</v>
      </c>
      <c r="N178" s="23" t="str">
        <f t="shared" ca="1" si="16"/>
        <v>Private service Saving Tech-Heat Room Heat 2.9y</v>
      </c>
      <c r="O178" s="23" t="s">
        <v>32</v>
      </c>
      <c r="P178" s="23" t="s">
        <v>33</v>
      </c>
      <c r="Q178" s="23"/>
      <c r="R178" s="23"/>
      <c r="S178" s="19" t="s">
        <v>34</v>
      </c>
      <c r="V178" s="16" t="str">
        <f t="shared" ca="1" si="18"/>
        <v>PD</v>
      </c>
      <c r="W178" s="14" t="str">
        <f t="shared" ca="1" si="18"/>
        <v>Private service</v>
      </c>
      <c r="X178" s="3" t="str">
        <f>'EE investment costs'!D227</f>
        <v>RH-29</v>
      </c>
      <c r="Y178" s="3" t="str">
        <f>'EE investment costs'!E227</f>
        <v>Heat Room Heat</v>
      </c>
      <c r="AC178" s="123">
        <f>'EE investment costs'!C227</f>
        <v>2.9</v>
      </c>
      <c r="AD178" s="22"/>
    </row>
    <row r="179" spans="2:30">
      <c r="B179" s="14" t="str">
        <f t="shared" ca="1" si="14"/>
        <v>INDPDEFFLA-29</v>
      </c>
      <c r="C179" s="15" t="str">
        <f t="shared" ca="1" si="13"/>
        <v>IPDLA</v>
      </c>
      <c r="D179" s="16">
        <f>'EE investment costs'!$F$15</f>
        <v>2016</v>
      </c>
      <c r="E179" s="14">
        <f>VLOOKUP(X179,'EE investment costs'!$D$56:$R$656,15,0)</f>
        <v>3.6294999999999997</v>
      </c>
      <c r="F179" s="17">
        <f ca="1">INDEX('EE investment costs'!$D$56:$R$656,MATCH(X179,'EE investment costs'!$D$56:$D$656,0),MATCH($V$8,'EE investment costs'!$D$56:$R$56,0))</f>
        <v>1184.9949287320039</v>
      </c>
      <c r="I179" s="18">
        <v>1</v>
      </c>
      <c r="J179" s="18">
        <v>1</v>
      </c>
      <c r="K179" s="14">
        <f t="shared" ca="1" si="17"/>
        <v>1</v>
      </c>
      <c r="M179" s="19" t="str">
        <f t="shared" ca="1" si="15"/>
        <v>INDPDEFFLA-29</v>
      </c>
      <c r="N179" s="23" t="str">
        <f t="shared" ca="1" si="16"/>
        <v>Private service Saving Tech-Light 2.9y</v>
      </c>
      <c r="O179" s="23" t="s">
        <v>32</v>
      </c>
      <c r="P179" s="23" t="s">
        <v>33</v>
      </c>
      <c r="Q179" s="23"/>
      <c r="R179" s="23"/>
      <c r="S179" s="19" t="s">
        <v>34</v>
      </c>
      <c r="V179" s="16" t="str">
        <f t="shared" ca="1" si="18"/>
        <v>PD</v>
      </c>
      <c r="W179" s="14" t="str">
        <f t="shared" ca="1" si="18"/>
        <v>Private service</v>
      </c>
      <c r="X179" s="3" t="str">
        <f>'EE investment costs'!D228</f>
        <v>LA-29</v>
      </c>
      <c r="Y179" s="3" t="str">
        <f>'EE investment costs'!E228</f>
        <v>Light</v>
      </c>
      <c r="AC179" s="123">
        <f>'EE investment costs'!C228</f>
        <v>2.9</v>
      </c>
      <c r="AD179" s="22"/>
    </row>
    <row r="180" spans="2:30">
      <c r="B180" s="14" t="str">
        <f t="shared" ca="1" si="14"/>
        <v>INDPDEFFEM-29</v>
      </c>
      <c r="C180" s="15" t="str">
        <f t="shared" ca="1" si="13"/>
        <v>IPDEM</v>
      </c>
      <c r="D180" s="16">
        <f>'EE investment costs'!$F$15</f>
        <v>2016</v>
      </c>
      <c r="E180" s="14">
        <f>VLOOKUP(X180,'EE investment costs'!$D$56:$R$656,15,0)</f>
        <v>3.810975</v>
      </c>
      <c r="F180" s="17">
        <f ca="1">INDEX('EE investment costs'!$D$56:$R$656,MATCH(X180,'EE investment costs'!$D$56:$D$656,0),MATCH($V$8,'EE investment costs'!$D$56:$R$56,0))</f>
        <v>1164.7675941796494</v>
      </c>
      <c r="I180" s="18">
        <v>1</v>
      </c>
      <c r="J180" s="18">
        <v>1</v>
      </c>
      <c r="K180" s="14">
        <f t="shared" ca="1" si="17"/>
        <v>1</v>
      </c>
      <c r="M180" s="19" t="str">
        <f t="shared" ca="1" si="15"/>
        <v>INDPDEFFEM-29</v>
      </c>
      <c r="N180" s="23" t="str">
        <f t="shared" ca="1" si="16"/>
        <v>Private service Saving Tech-Electric Motors 2.9y</v>
      </c>
      <c r="O180" s="23" t="s">
        <v>32</v>
      </c>
      <c r="P180" s="23" t="s">
        <v>33</v>
      </c>
      <c r="Q180" s="23"/>
      <c r="R180" s="23"/>
      <c r="S180" s="19" t="s">
        <v>34</v>
      </c>
      <c r="V180" s="16" t="str">
        <f t="shared" ca="1" si="18"/>
        <v>PD</v>
      </c>
      <c r="W180" s="14" t="str">
        <f t="shared" ca="1" si="18"/>
        <v>Private service</v>
      </c>
      <c r="X180" s="3" t="str">
        <f>'EE investment costs'!D229</f>
        <v>EM-29</v>
      </c>
      <c r="Y180" s="3" t="str">
        <f>'EE investment costs'!E229</f>
        <v>Electric Motors</v>
      </c>
      <c r="AC180" s="123">
        <f>'EE investment costs'!C229</f>
        <v>2.9</v>
      </c>
      <c r="AD180" s="22"/>
    </row>
    <row r="181" spans="2:30">
      <c r="B181" s="14" t="str">
        <f t="shared" ca="1" si="14"/>
        <v>INDPDEFFTF-29</v>
      </c>
      <c r="C181" s="15" t="str">
        <f t="shared" ca="1" si="13"/>
        <v>IPDTF</v>
      </c>
      <c r="D181" s="16">
        <f>'EE investment costs'!$F$15</f>
        <v>2016</v>
      </c>
      <c r="E181" s="14">
        <f>VLOOKUP(X181,'EE investment costs'!$D$56:$R$656,15,0)</f>
        <v>10.6</v>
      </c>
      <c r="F181" s="17">
        <f ca="1">INDEX('EE investment costs'!$D$56:$R$656,MATCH(X181,'EE investment costs'!$D$56:$D$656,0),MATCH($V$8,'EE investment costs'!$D$56:$R$56,0))</f>
        <v>426.11759202561524</v>
      </c>
      <c r="I181" s="18">
        <v>1</v>
      </c>
      <c r="J181" s="18">
        <v>1</v>
      </c>
      <c r="K181" s="14">
        <f t="shared" ca="1" si="17"/>
        <v>8</v>
      </c>
      <c r="M181" s="19" t="str">
        <f t="shared" ca="1" si="15"/>
        <v>INDPDEFFTF-29</v>
      </c>
      <c r="N181" s="23" t="str">
        <f t="shared" ca="1" si="16"/>
        <v>Private service Saving Tech-Haulage Tractors, Trucks, Fishing boats 2.9y</v>
      </c>
      <c r="O181" s="23" t="s">
        <v>32</v>
      </c>
      <c r="P181" s="23" t="s">
        <v>33</v>
      </c>
      <c r="Q181" s="23"/>
      <c r="R181" s="23"/>
      <c r="S181" s="19" t="s">
        <v>34</v>
      </c>
      <c r="V181" s="16" t="str">
        <f t="shared" ca="1" si="18"/>
        <v>PD</v>
      </c>
      <c r="W181" s="14" t="str">
        <f t="shared" ca="1" si="18"/>
        <v>Private service</v>
      </c>
      <c r="X181" s="3" t="str">
        <f>'EE investment costs'!D230</f>
        <v>TF-29</v>
      </c>
      <c r="Y181" s="3" t="str">
        <f>'EE investment costs'!E230</f>
        <v>Haulage Tractors, Trucks, Fishing boats</v>
      </c>
      <c r="AC181" s="123">
        <f>'EE investment costs'!C230</f>
        <v>2.9</v>
      </c>
      <c r="AD181" s="22"/>
    </row>
    <row r="182" spans="2:30">
      <c r="B182" s="14" t="str">
        <f t="shared" ca="1" si="14"/>
        <v>INDPDEFFMT-30</v>
      </c>
      <c r="C182" s="15" t="str">
        <f t="shared" ca="1" si="13"/>
        <v>IPDMT</v>
      </c>
      <c r="D182" s="16">
        <f>'EE investment costs'!$F$15</f>
        <v>2016</v>
      </c>
      <c r="E182" s="14">
        <f>VLOOKUP(X182,'EE investment costs'!$D$56:$R$656,15,0)</f>
        <v>5.5</v>
      </c>
      <c r="F182" s="17">
        <f ca="1">INDEX('EE investment costs'!$D$56:$R$656,MATCH(X182,'EE investment costs'!$D$56:$D$656,0),MATCH($V$8,'EE investment costs'!$D$56:$R$56,0))</f>
        <v>449.45499917884075</v>
      </c>
      <c r="I182" s="18">
        <v>1</v>
      </c>
      <c r="J182" s="18">
        <v>1</v>
      </c>
      <c r="K182" s="14">
        <f t="shared" ca="1" si="17"/>
        <v>8</v>
      </c>
      <c r="M182" s="19" t="str">
        <f t="shared" ca="1" si="15"/>
        <v>INDPDEFFMT-30</v>
      </c>
      <c r="N182" s="23" t="str">
        <f t="shared" ca="1" si="16"/>
        <v>Private service Saving Tech-Heat Medium Temp. up to 150C 3y</v>
      </c>
      <c r="O182" s="23" t="s">
        <v>32</v>
      </c>
      <c r="P182" s="23" t="s">
        <v>33</v>
      </c>
      <c r="Q182" s="23"/>
      <c r="R182" s="23"/>
      <c r="S182" s="19" t="s">
        <v>34</v>
      </c>
      <c r="V182" s="16" t="str">
        <f t="shared" ca="1" si="18"/>
        <v>PD</v>
      </c>
      <c r="W182" s="14" t="str">
        <f t="shared" ca="1" si="18"/>
        <v>Private service</v>
      </c>
      <c r="X182" s="3" t="str">
        <f>'EE investment costs'!D231</f>
        <v>MT-30</v>
      </c>
      <c r="Y182" s="3" t="str">
        <f>'EE investment costs'!E231</f>
        <v>Heat Medium Temp. up to 150C</v>
      </c>
      <c r="AC182" s="123">
        <f>'EE investment costs'!C231</f>
        <v>3</v>
      </c>
      <c r="AD182" s="22"/>
    </row>
    <row r="183" spans="2:30">
      <c r="B183" s="14" t="str">
        <f t="shared" ca="1" si="14"/>
        <v>INDPDEFFHT-30</v>
      </c>
      <c r="C183" s="15" t="str">
        <f t="shared" ca="1" si="13"/>
        <v>IPDHT</v>
      </c>
      <c r="D183" s="16">
        <f>'EE investment costs'!$F$15</f>
        <v>2016</v>
      </c>
      <c r="E183" s="14">
        <f>VLOOKUP(X183,'EE investment costs'!$D$56:$R$656,15,0)</f>
        <v>4.3999999999999995</v>
      </c>
      <c r="F183" s="17">
        <f ca="1">INDEX('EE investment costs'!$D$56:$R$656,MATCH(X183,'EE investment costs'!$D$56:$D$656,0),MATCH($V$8,'EE investment costs'!$D$56:$R$56,0))</f>
        <v>371.71685911055698</v>
      </c>
      <c r="I183" s="18">
        <v>1</v>
      </c>
      <c r="J183" s="18">
        <v>1</v>
      </c>
      <c r="K183" s="14">
        <f t="shared" ca="1" si="17"/>
        <v>8</v>
      </c>
      <c r="M183" s="19" t="str">
        <f t="shared" ca="1" si="15"/>
        <v>INDPDEFFHT-30</v>
      </c>
      <c r="N183" s="23" t="str">
        <f t="shared" ca="1" si="16"/>
        <v>Private service Saving Tech-Heat High Temp. over 150C 3y</v>
      </c>
      <c r="O183" s="23" t="s">
        <v>32</v>
      </c>
      <c r="P183" s="23" t="s">
        <v>33</v>
      </c>
      <c r="Q183" s="23"/>
      <c r="R183" s="23"/>
      <c r="S183" s="19" t="s">
        <v>34</v>
      </c>
      <c r="V183" s="16" t="str">
        <f t="shared" ca="1" si="18"/>
        <v>PD</v>
      </c>
      <c r="W183" s="14" t="str">
        <f t="shared" ca="1" si="18"/>
        <v>Private service</v>
      </c>
      <c r="X183" s="3" t="str">
        <f>'EE investment costs'!D232</f>
        <v>HT-30</v>
      </c>
      <c r="Y183" s="3" t="str">
        <f>'EE investment costs'!E232</f>
        <v>Heat High Temp. over 150C</v>
      </c>
      <c r="AC183" s="123">
        <f>'EE investment costs'!C232</f>
        <v>3</v>
      </c>
      <c r="AD183" s="22"/>
    </row>
    <row r="184" spans="2:30">
      <c r="B184" s="14" t="str">
        <f t="shared" ca="1" si="14"/>
        <v>INDPDEFFRH-30</v>
      </c>
      <c r="C184" s="15" t="str">
        <f t="shared" ca="1" si="13"/>
        <v>IPDRH</v>
      </c>
      <c r="D184" s="16">
        <f>'EE investment costs'!$F$15</f>
        <v>2016</v>
      </c>
      <c r="E184" s="14">
        <f>VLOOKUP(X184,'EE investment costs'!$D$56:$R$656,15,0)</f>
        <v>16</v>
      </c>
      <c r="F184" s="17">
        <f ca="1">INDEX('EE investment costs'!$D$56:$R$656,MATCH(X184,'EE investment costs'!$D$56:$D$656,0),MATCH($V$8,'EE investment costs'!$D$56:$R$56,0))</f>
        <v>0</v>
      </c>
      <c r="I184" s="18">
        <v>1</v>
      </c>
      <c r="J184" s="18">
        <v>1</v>
      </c>
      <c r="K184" s="14">
        <f t="shared" ca="1" si="17"/>
        <v>8</v>
      </c>
      <c r="M184" s="19" t="str">
        <f t="shared" ca="1" si="15"/>
        <v>INDPDEFFRH-30</v>
      </c>
      <c r="N184" s="23" t="str">
        <f t="shared" ca="1" si="16"/>
        <v>Private service Saving Tech-Heat Room Heat 3y</v>
      </c>
      <c r="O184" s="23" t="s">
        <v>32</v>
      </c>
      <c r="P184" s="23" t="s">
        <v>33</v>
      </c>
      <c r="Q184" s="23"/>
      <c r="R184" s="23"/>
      <c r="S184" s="19" t="s">
        <v>34</v>
      </c>
      <c r="U184" s="14"/>
      <c r="V184" s="16" t="str">
        <f t="shared" ca="1" si="18"/>
        <v>PD</v>
      </c>
      <c r="W184" s="14" t="str">
        <f t="shared" ca="1" si="18"/>
        <v>Private service</v>
      </c>
      <c r="X184" s="3" t="str">
        <f>'EE investment costs'!D233</f>
        <v>RH-30</v>
      </c>
      <c r="Y184" s="3" t="str">
        <f>'EE investment costs'!E233</f>
        <v>Heat Room Heat</v>
      </c>
      <c r="AC184" s="123">
        <f>'EE investment costs'!C233</f>
        <v>3</v>
      </c>
      <c r="AD184" s="22"/>
    </row>
    <row r="185" spans="2:30">
      <c r="B185" s="14" t="str">
        <f t="shared" ca="1" si="14"/>
        <v>INDPDEFFLA-30</v>
      </c>
      <c r="C185" s="15" t="str">
        <f t="shared" ca="1" si="13"/>
        <v>IPDLA</v>
      </c>
      <c r="D185" s="16">
        <f>'EE investment costs'!$F$15</f>
        <v>2016</v>
      </c>
      <c r="E185" s="14">
        <f>VLOOKUP(X185,'EE investment costs'!$D$56:$R$656,15,0)</f>
        <v>3.6549999999999998</v>
      </c>
      <c r="F185" s="17">
        <f ca="1">INDEX('EE investment costs'!$D$56:$R$656,MATCH(X185,'EE investment costs'!$D$56:$D$656,0),MATCH($V$8,'EE investment costs'!$D$56:$R$56,0))</f>
        <v>1242.313416641714</v>
      </c>
      <c r="I185" s="18">
        <v>1</v>
      </c>
      <c r="J185" s="18">
        <v>1</v>
      </c>
      <c r="K185" s="14">
        <f t="shared" ca="1" si="17"/>
        <v>0</v>
      </c>
      <c r="M185" s="19" t="str">
        <f t="shared" ca="1" si="15"/>
        <v>INDPDEFFLA-30</v>
      </c>
      <c r="N185" s="23" t="str">
        <f t="shared" ca="1" si="16"/>
        <v>Private service Saving Tech-Light 3y</v>
      </c>
      <c r="O185" s="23" t="s">
        <v>32</v>
      </c>
      <c r="P185" s="23" t="s">
        <v>33</v>
      </c>
      <c r="Q185" s="23"/>
      <c r="R185" s="23"/>
      <c r="S185" s="19" t="s">
        <v>34</v>
      </c>
      <c r="T185" s="14"/>
      <c r="U185" s="14"/>
      <c r="V185" s="16" t="str">
        <f t="shared" ca="1" si="18"/>
        <v>PD</v>
      </c>
      <c r="W185" s="14" t="str">
        <f t="shared" ca="1" si="18"/>
        <v>Private service</v>
      </c>
      <c r="X185" s="3" t="str">
        <f>'EE investment costs'!D234</f>
        <v>LA-30</v>
      </c>
      <c r="Y185" s="3" t="str">
        <f>'EE investment costs'!E234</f>
        <v>Light</v>
      </c>
      <c r="AC185" s="123">
        <f>'EE investment costs'!C234</f>
        <v>3</v>
      </c>
      <c r="AD185" s="22"/>
    </row>
    <row r="186" spans="2:30">
      <c r="B186" s="14" t="str">
        <f t="shared" ca="1" si="14"/>
        <v>INDPDEFFEM-30</v>
      </c>
      <c r="C186" s="15" t="str">
        <f t="shared" ca="1" si="13"/>
        <v>IPDEM</v>
      </c>
      <c r="D186" s="16">
        <f>'EE investment costs'!$F$15</f>
        <v>2016</v>
      </c>
      <c r="E186" s="14">
        <f>VLOOKUP(X186,'EE investment costs'!$D$56:$R$656,15,0)</f>
        <v>3.8377499999999998</v>
      </c>
      <c r="F186" s="17">
        <f ca="1">INDEX('EE investment costs'!$D$56:$R$656,MATCH(X186,'EE investment costs'!$D$56:$D$656,0),MATCH($V$8,'EE investment costs'!$D$56:$R$56,0))</f>
        <v>1220.2421242067701</v>
      </c>
      <c r="I186" s="18">
        <v>1</v>
      </c>
      <c r="J186" s="18">
        <v>1</v>
      </c>
      <c r="K186" s="14">
        <f t="shared" ca="1" si="17"/>
        <v>0</v>
      </c>
      <c r="M186" s="19" t="str">
        <f t="shared" ca="1" si="15"/>
        <v>INDPDEFFEM-30</v>
      </c>
      <c r="N186" s="23" t="str">
        <f t="shared" ca="1" si="16"/>
        <v>Private service Saving Tech-Electric Motors 3y</v>
      </c>
      <c r="O186" s="23" t="s">
        <v>32</v>
      </c>
      <c r="P186" s="23" t="s">
        <v>33</v>
      </c>
      <c r="Q186" s="23"/>
      <c r="R186" s="23"/>
      <c r="S186" s="19" t="s">
        <v>34</v>
      </c>
      <c r="T186" s="14"/>
      <c r="U186" s="14"/>
      <c r="V186" s="16" t="str">
        <f t="shared" ca="1" si="18"/>
        <v>PD</v>
      </c>
      <c r="W186" s="14" t="str">
        <f t="shared" ca="1" si="18"/>
        <v>Private service</v>
      </c>
      <c r="X186" s="3" t="str">
        <f>'EE investment costs'!D235</f>
        <v>EM-30</v>
      </c>
      <c r="Y186" s="3" t="str">
        <f>'EE investment costs'!E235</f>
        <v>Electric Motors</v>
      </c>
      <c r="AC186" s="123">
        <f>'EE investment costs'!C235</f>
        <v>3</v>
      </c>
      <c r="AD186" s="22"/>
    </row>
    <row r="187" spans="2:30" ht="13.5" thickBot="1">
      <c r="B187" s="14" t="str">
        <f t="shared" ca="1" si="14"/>
        <v>INDPDEFFTF-30</v>
      </c>
      <c r="C187" s="15" t="str">
        <f t="shared" ca="1" si="13"/>
        <v>IPDTF</v>
      </c>
      <c r="D187" s="16">
        <f>'EE investment costs'!$F$15</f>
        <v>2016</v>
      </c>
      <c r="E187" s="14">
        <f>VLOOKUP(X187,'EE investment costs'!$D$56:$R$656,15,0)</f>
        <v>11</v>
      </c>
      <c r="F187" s="17">
        <f ca="1">INDEX('EE investment costs'!$D$56:$R$656,MATCH(X187,'EE investment costs'!$D$56:$D$656,0),MATCH($V$8,'EE investment costs'!$D$56:$R$56,0))</f>
        <v>440.8113020954641</v>
      </c>
      <c r="I187" s="18">
        <v>1</v>
      </c>
      <c r="J187" s="18">
        <v>1</v>
      </c>
      <c r="K187" s="14">
        <f t="shared" ca="1" si="17"/>
        <v>8</v>
      </c>
      <c r="M187" s="24" t="str">
        <f t="shared" ca="1" si="15"/>
        <v>INDPDEFFTF-30</v>
      </c>
      <c r="N187" s="25" t="str">
        <f t="shared" ca="1" si="16"/>
        <v>Private service Saving Tech-Haulage Tractors, Trucks, Fishing boats 3y</v>
      </c>
      <c r="O187" s="25" t="s">
        <v>32</v>
      </c>
      <c r="P187" s="25" t="s">
        <v>33</v>
      </c>
      <c r="Q187" s="25"/>
      <c r="R187" s="25"/>
      <c r="S187" s="24" t="s">
        <v>34</v>
      </c>
      <c r="T187" s="14"/>
      <c r="U187" s="14"/>
      <c r="V187" s="16" t="str">
        <f t="shared" ca="1" si="18"/>
        <v>PD</v>
      </c>
      <c r="W187" s="14" t="str">
        <f t="shared" ca="1" si="18"/>
        <v>Private service</v>
      </c>
      <c r="X187" s="3" t="str">
        <f>'EE investment costs'!D236</f>
        <v>TF-30</v>
      </c>
      <c r="Y187" s="3" t="str">
        <f>'EE investment costs'!E236</f>
        <v>Haulage Tractors, Trucks, Fishing boats</v>
      </c>
      <c r="AC187" s="123">
        <f>'EE investment costs'!C236</f>
        <v>3</v>
      </c>
      <c r="AD187" s="22"/>
    </row>
    <row r="188" spans="2:30">
      <c r="B188" s="14" t="str">
        <f t="shared" ca="1" si="14"/>
        <v>INDPDEFFMT-31</v>
      </c>
      <c r="C188" s="15" t="str">
        <f ca="1">"I"&amp;MID(B188,4,1)&amp;"D"&amp;MID(B188,9,2)</f>
        <v>IPDMT</v>
      </c>
      <c r="D188" s="16">
        <f>'EE investment costs'!$F$15</f>
        <v>2016</v>
      </c>
      <c r="E188" s="14">
        <f>VLOOKUP(X188,'EE investment costs'!$D$56:$R$656,15,0)</f>
        <v>5.55</v>
      </c>
      <c r="F188" s="17">
        <f ca="1">INDEX('EE investment costs'!$D$56:$R$656,MATCH(X188,'EE investment costs'!$D$56:$D$656,0),MATCH($V$8,'EE investment costs'!$D$56:$R$56,0))</f>
        <v>468.57665868103049</v>
      </c>
      <c r="I188" s="18">
        <v>1</v>
      </c>
      <c r="J188" s="18">
        <v>1</v>
      </c>
      <c r="K188" s="14">
        <f t="shared" ca="1" si="17"/>
        <v>8</v>
      </c>
      <c r="M188" s="20" t="str">
        <f t="shared" ca="1" si="15"/>
        <v>INDPDEFFMT-31</v>
      </c>
      <c r="N188" s="21" t="str">
        <f t="shared" ca="1" si="16"/>
        <v>Private service Saving Tech-Heat Medium Temp. up to 150C 3.1y</v>
      </c>
      <c r="O188" s="21" t="s">
        <v>32</v>
      </c>
      <c r="P188" s="21" t="s">
        <v>33</v>
      </c>
      <c r="Q188" s="21"/>
      <c r="R188" s="21"/>
      <c r="S188" s="20" t="s">
        <v>34</v>
      </c>
      <c r="T188" s="14"/>
      <c r="U188" s="14"/>
      <c r="V188" s="16" t="str">
        <f t="shared" ca="1" si="18"/>
        <v>PD</v>
      </c>
      <c r="W188" s="14" t="str">
        <f t="shared" ca="1" si="18"/>
        <v>Private service</v>
      </c>
      <c r="X188" s="3" t="str">
        <f>'EE investment costs'!D237</f>
        <v>MT-31</v>
      </c>
      <c r="Y188" s="3" t="str">
        <f>'EE investment costs'!E237</f>
        <v>Heat Medium Temp. up to 150C</v>
      </c>
      <c r="AC188" s="123">
        <f>'EE investment costs'!C237</f>
        <v>3.1</v>
      </c>
      <c r="AD188" s="22"/>
    </row>
    <row r="189" spans="2:30">
      <c r="B189" s="14" t="str">
        <f t="shared" ca="1" si="14"/>
        <v>INDPDEFFHT-31</v>
      </c>
      <c r="C189" s="15" t="str">
        <f t="shared" ref="C189:C247" ca="1" si="19">"I"&amp;MID(B189,4,1)&amp;"D"&amp;MID(B189,9,2)</f>
        <v>IPDHT</v>
      </c>
      <c r="D189" s="16">
        <f>'EE investment costs'!$F$15</f>
        <v>2016</v>
      </c>
      <c r="E189" s="14">
        <f>VLOOKUP(X189,'EE investment costs'!$D$56:$R$656,15,0)</f>
        <v>4.4399999999999995</v>
      </c>
      <c r="F189" s="17">
        <f ca="1">INDEX('EE investment costs'!$D$56:$R$656,MATCH(X189,'EE investment costs'!$D$56:$D$656,0),MATCH($V$8,'EE investment costs'!$D$56:$R$56,0))</f>
        <v>386.1524652896079</v>
      </c>
      <c r="I189" s="18">
        <v>1</v>
      </c>
      <c r="J189" s="18">
        <v>1</v>
      </c>
      <c r="K189" s="14">
        <f t="shared" ca="1" si="17"/>
        <v>8</v>
      </c>
      <c r="M189" s="19" t="str">
        <f t="shared" ca="1" si="15"/>
        <v>INDPDEFFHT-31</v>
      </c>
      <c r="N189" s="23" t="str">
        <f t="shared" ca="1" si="16"/>
        <v>Private service Saving Tech-Heat High Temp. over 150C 3.1y</v>
      </c>
      <c r="O189" s="23" t="s">
        <v>32</v>
      </c>
      <c r="P189" s="23" t="s">
        <v>33</v>
      </c>
      <c r="Q189" s="23"/>
      <c r="R189" s="23"/>
      <c r="S189" s="19" t="s">
        <v>34</v>
      </c>
      <c r="T189" s="14"/>
      <c r="U189" s="14"/>
      <c r="V189" s="16" t="str">
        <f t="shared" ca="1" si="18"/>
        <v>PD</v>
      </c>
      <c r="W189" s="14" t="str">
        <f t="shared" ca="1" si="18"/>
        <v>Private service</v>
      </c>
      <c r="X189" s="3" t="str">
        <f>'EE investment costs'!D238</f>
        <v>HT-31</v>
      </c>
      <c r="Y189" s="3" t="str">
        <f>'EE investment costs'!E238</f>
        <v>Heat High Temp. over 150C</v>
      </c>
      <c r="AC189" s="123">
        <f>'EE investment costs'!C238</f>
        <v>3.1</v>
      </c>
      <c r="AD189" s="22"/>
    </row>
    <row r="190" spans="2:30">
      <c r="B190" s="14" t="str">
        <f t="shared" ca="1" si="14"/>
        <v>INDPDEFFRH-31</v>
      </c>
      <c r="C190" s="15" t="str">
        <f t="shared" ca="1" si="19"/>
        <v>IPDRH</v>
      </c>
      <c r="D190" s="16">
        <f>'EE investment costs'!$F$15</f>
        <v>2016</v>
      </c>
      <c r="E190" s="14">
        <f>VLOOKUP(X190,'EE investment costs'!$D$56:$R$656,15,0)</f>
        <v>16</v>
      </c>
      <c r="F190" s="17">
        <f ca="1">INDEX('EE investment costs'!$D$56:$R$656,MATCH(X190,'EE investment costs'!$D$56:$D$656,0),MATCH($V$8,'EE investment costs'!$D$56:$R$56,0))</f>
        <v>0</v>
      </c>
      <c r="I190" s="18">
        <v>1</v>
      </c>
      <c r="J190" s="18">
        <v>1</v>
      </c>
      <c r="K190" s="14">
        <f t="shared" ca="1" si="17"/>
        <v>8</v>
      </c>
      <c r="M190" s="19" t="str">
        <f t="shared" ca="1" si="15"/>
        <v>INDPDEFFRH-31</v>
      </c>
      <c r="N190" s="23" t="str">
        <f t="shared" ca="1" si="16"/>
        <v>Private service Saving Tech-Heat Room Heat 3.1y</v>
      </c>
      <c r="O190" s="23" t="s">
        <v>32</v>
      </c>
      <c r="P190" s="23" t="s">
        <v>33</v>
      </c>
      <c r="Q190" s="23"/>
      <c r="R190" s="23"/>
      <c r="S190" s="19" t="s">
        <v>34</v>
      </c>
      <c r="U190" s="14"/>
      <c r="V190" s="16" t="str">
        <f t="shared" ca="1" si="18"/>
        <v>PD</v>
      </c>
      <c r="W190" s="14" t="str">
        <f t="shared" ca="1" si="18"/>
        <v>Private service</v>
      </c>
      <c r="X190" s="3" t="str">
        <f>'EE investment costs'!D239</f>
        <v>RH-31</v>
      </c>
      <c r="Y190" s="3" t="str">
        <f>'EE investment costs'!E239</f>
        <v>Heat Room Heat</v>
      </c>
      <c r="Z190" s="14"/>
      <c r="AC190" s="123">
        <f>'EE investment costs'!C239</f>
        <v>3.1</v>
      </c>
      <c r="AD190" s="22"/>
    </row>
    <row r="191" spans="2:30">
      <c r="B191" s="14" t="str">
        <f t="shared" ca="1" si="14"/>
        <v>INDPDEFFLA-31</v>
      </c>
      <c r="C191" s="15" t="str">
        <f t="shared" ca="1" si="19"/>
        <v>IPDLA</v>
      </c>
      <c r="D191" s="16">
        <f>'EE investment costs'!$F$15</f>
        <v>2016</v>
      </c>
      <c r="E191" s="14">
        <f>VLOOKUP(X191,'EE investment costs'!$D$56:$R$656,15,0)</f>
        <v>3.6804999999999999</v>
      </c>
      <c r="F191" s="17">
        <f ca="1">INDEX('EE investment costs'!$D$56:$R$656,MATCH(X191,'EE investment costs'!$D$56:$D$656,0),MATCH($V$8,'EE investment costs'!$D$56:$R$56,0))</f>
        <v>1299.6319045514238</v>
      </c>
      <c r="I191" s="18">
        <v>1</v>
      </c>
      <c r="J191" s="18">
        <v>1</v>
      </c>
      <c r="K191" s="14">
        <f t="shared" ca="1" si="17"/>
        <v>0</v>
      </c>
      <c r="M191" s="19" t="str">
        <f t="shared" ca="1" si="15"/>
        <v>INDPDEFFLA-31</v>
      </c>
      <c r="N191" s="23" t="str">
        <f t="shared" ca="1" si="16"/>
        <v>Private service Saving Tech-Light 3.1y</v>
      </c>
      <c r="O191" s="23" t="s">
        <v>32</v>
      </c>
      <c r="P191" s="23" t="s">
        <v>33</v>
      </c>
      <c r="Q191" s="23"/>
      <c r="R191" s="23"/>
      <c r="S191" s="19" t="s">
        <v>34</v>
      </c>
      <c r="U191" s="14"/>
      <c r="V191" s="16" t="str">
        <f t="shared" ca="1" si="18"/>
        <v>PD</v>
      </c>
      <c r="W191" s="14" t="str">
        <f t="shared" ca="1" si="18"/>
        <v>Private service</v>
      </c>
      <c r="X191" s="3" t="str">
        <f>'EE investment costs'!D240</f>
        <v>LA-31</v>
      </c>
      <c r="Y191" s="3" t="str">
        <f>'EE investment costs'!E240</f>
        <v>Light</v>
      </c>
      <c r="Z191" s="14"/>
      <c r="AC191" s="123">
        <f>'EE investment costs'!C240</f>
        <v>3.1</v>
      </c>
      <c r="AD191" s="22"/>
    </row>
    <row r="192" spans="2:30">
      <c r="B192" s="14" t="str">
        <f t="shared" ca="1" si="14"/>
        <v>INDPDEFFEM-31</v>
      </c>
      <c r="C192" s="15" t="str">
        <f t="shared" ca="1" si="19"/>
        <v>IPDEM</v>
      </c>
      <c r="D192" s="16">
        <f>'EE investment costs'!$F$15</f>
        <v>2016</v>
      </c>
      <c r="E192" s="14">
        <f>VLOOKUP(X192,'EE investment costs'!$D$56:$R$656,15,0)</f>
        <v>3.864525</v>
      </c>
      <c r="F192" s="17">
        <f ca="1">INDEX('EE investment costs'!$D$56:$R$656,MATCH(X192,'EE investment costs'!$D$56:$D$656,0),MATCH($V$8,'EE investment costs'!$D$56:$R$56,0))</f>
        <v>1275.7166542338905</v>
      </c>
      <c r="I192" s="18">
        <v>1</v>
      </c>
      <c r="J192" s="18">
        <v>1</v>
      </c>
      <c r="K192" s="14">
        <f t="shared" ca="1" si="17"/>
        <v>0</v>
      </c>
      <c r="M192" s="19" t="str">
        <f t="shared" ca="1" si="15"/>
        <v>INDPDEFFEM-31</v>
      </c>
      <c r="N192" s="23" t="str">
        <f t="shared" ca="1" si="16"/>
        <v>Private service Saving Tech-Electric Motors 3.1y</v>
      </c>
      <c r="O192" s="23" t="s">
        <v>32</v>
      </c>
      <c r="P192" s="23" t="s">
        <v>33</v>
      </c>
      <c r="Q192" s="23"/>
      <c r="R192" s="23"/>
      <c r="S192" s="19" t="s">
        <v>34</v>
      </c>
      <c r="U192" s="14"/>
      <c r="V192" s="16" t="str">
        <f t="shared" ca="1" si="18"/>
        <v>PD</v>
      </c>
      <c r="W192" s="14" t="str">
        <f t="shared" ca="1" si="18"/>
        <v>Private service</v>
      </c>
      <c r="X192" s="3" t="str">
        <f>'EE investment costs'!D241</f>
        <v>EM-31</v>
      </c>
      <c r="Y192" s="3" t="str">
        <f>'EE investment costs'!E241</f>
        <v>Electric Motors</v>
      </c>
      <c r="Z192" s="14"/>
      <c r="AC192" s="123">
        <f>'EE investment costs'!C241</f>
        <v>3.1</v>
      </c>
      <c r="AD192" s="22"/>
    </row>
    <row r="193" spans="2:30">
      <c r="B193" s="14" t="str">
        <f t="shared" ca="1" si="14"/>
        <v>INDPDEFFTF-31</v>
      </c>
      <c r="C193" s="15" t="str">
        <f t="shared" ca="1" si="19"/>
        <v>IPDTF</v>
      </c>
      <c r="D193" s="16">
        <f>'EE investment costs'!$F$15</f>
        <v>2016</v>
      </c>
      <c r="E193" s="14">
        <f>VLOOKUP(X193,'EE investment costs'!$D$56:$R$656,15,0)</f>
        <v>11.4</v>
      </c>
      <c r="F193" s="17">
        <f ca="1">INDEX('EE investment costs'!$D$56:$R$656,MATCH(X193,'EE investment costs'!$D$56:$D$656,0),MATCH($V$8,'EE investment costs'!$D$56:$R$56,0))</f>
        <v>455.50501216531285</v>
      </c>
      <c r="I193" s="18">
        <v>1</v>
      </c>
      <c r="J193" s="18">
        <v>1</v>
      </c>
      <c r="K193" s="14">
        <f t="shared" ca="1" si="17"/>
        <v>8</v>
      </c>
      <c r="M193" s="19" t="str">
        <f t="shared" ca="1" si="15"/>
        <v>INDPDEFFTF-31</v>
      </c>
      <c r="N193" s="23" t="str">
        <f t="shared" ca="1" si="16"/>
        <v>Private service Saving Tech-Haulage Tractors, Trucks, Fishing boats 3.1y</v>
      </c>
      <c r="O193" s="23" t="s">
        <v>32</v>
      </c>
      <c r="P193" s="23" t="s">
        <v>33</v>
      </c>
      <c r="Q193" s="23"/>
      <c r="R193" s="23"/>
      <c r="S193" s="19" t="s">
        <v>34</v>
      </c>
      <c r="U193" s="14"/>
      <c r="V193" s="16" t="str">
        <f t="shared" ca="1" si="18"/>
        <v>PD</v>
      </c>
      <c r="W193" s="14" t="str">
        <f t="shared" ca="1" si="18"/>
        <v>Private service</v>
      </c>
      <c r="X193" s="3" t="str">
        <f>'EE investment costs'!D242</f>
        <v>TF-31</v>
      </c>
      <c r="Y193" s="3" t="str">
        <f>'EE investment costs'!E242</f>
        <v>Haulage Tractors, Trucks, Fishing boats</v>
      </c>
      <c r="Z193" s="14"/>
      <c r="AC193" s="123">
        <f>'EE investment costs'!C242</f>
        <v>3.1</v>
      </c>
      <c r="AD193" s="22"/>
    </row>
    <row r="194" spans="2:30">
      <c r="B194" s="14" t="str">
        <f t="shared" ca="1" si="14"/>
        <v>INDPDEFFMT-32</v>
      </c>
      <c r="C194" s="15" t="str">
        <f t="shared" ca="1" si="19"/>
        <v>IPDMT</v>
      </c>
      <c r="D194" s="16">
        <f>'EE investment costs'!$F$15</f>
        <v>2016</v>
      </c>
      <c r="E194" s="14">
        <f>VLOOKUP(X194,'EE investment costs'!$D$56:$R$656,15,0)</f>
        <v>5.6</v>
      </c>
      <c r="F194" s="17">
        <f ca="1">INDEX('EE investment costs'!$D$56:$R$656,MATCH(X194,'EE investment costs'!$D$56:$D$656,0),MATCH($V$8,'EE investment costs'!$D$56:$R$56,0))</f>
        <v>487.69831818322018</v>
      </c>
      <c r="I194" s="18">
        <v>1</v>
      </c>
      <c r="J194" s="18">
        <v>1</v>
      </c>
      <c r="K194" s="14">
        <f t="shared" ca="1" si="17"/>
        <v>8</v>
      </c>
      <c r="M194" s="19" t="str">
        <f t="shared" ca="1" si="15"/>
        <v>INDPDEFFMT-32</v>
      </c>
      <c r="N194" s="23" t="str">
        <f t="shared" ca="1" si="16"/>
        <v>Private service Saving Tech-Heat Medium Temp. up to 150C 3.2y</v>
      </c>
      <c r="O194" s="23" t="s">
        <v>32</v>
      </c>
      <c r="P194" s="23" t="s">
        <v>33</v>
      </c>
      <c r="Q194" s="23"/>
      <c r="R194" s="23"/>
      <c r="S194" s="19" t="s">
        <v>34</v>
      </c>
      <c r="U194" s="14"/>
      <c r="V194" s="16" t="str">
        <f t="shared" ca="1" si="18"/>
        <v>PD</v>
      </c>
      <c r="W194" s="14" t="str">
        <f t="shared" ca="1" si="18"/>
        <v>Private service</v>
      </c>
      <c r="X194" s="3" t="str">
        <f>'EE investment costs'!D243</f>
        <v>MT-32</v>
      </c>
      <c r="Y194" s="3" t="str">
        <f>'EE investment costs'!E243</f>
        <v>Heat Medium Temp. up to 150C</v>
      </c>
      <c r="Z194" s="14"/>
      <c r="AC194" s="123">
        <f>'EE investment costs'!C243</f>
        <v>3.2</v>
      </c>
      <c r="AD194" s="22"/>
    </row>
    <row r="195" spans="2:30">
      <c r="B195" s="14" t="str">
        <f t="shared" ca="1" si="14"/>
        <v>INDPDEFFHT-32</v>
      </c>
      <c r="C195" s="15" t="str">
        <f t="shared" ca="1" si="19"/>
        <v>IPDHT</v>
      </c>
      <c r="D195" s="16">
        <f>'EE investment costs'!$F$15</f>
        <v>2016</v>
      </c>
      <c r="E195" s="14">
        <f>VLOOKUP(X195,'EE investment costs'!$D$56:$R$656,15,0)</f>
        <v>4.4799999999999995</v>
      </c>
      <c r="F195" s="17">
        <f ca="1">INDEX('EE investment costs'!$D$56:$R$656,MATCH(X195,'EE investment costs'!$D$56:$D$656,0),MATCH($V$8,'EE investment costs'!$D$56:$R$56,0))</f>
        <v>400.58807146865871</v>
      </c>
      <c r="I195" s="18">
        <v>1</v>
      </c>
      <c r="J195" s="18">
        <v>1</v>
      </c>
      <c r="K195" s="14">
        <f t="shared" ca="1" si="17"/>
        <v>8</v>
      </c>
      <c r="M195" s="19" t="str">
        <f t="shared" ca="1" si="15"/>
        <v>INDPDEFFHT-32</v>
      </c>
      <c r="N195" s="23" t="str">
        <f t="shared" ca="1" si="16"/>
        <v>Private service Saving Tech-Heat High Temp. over 150C 3.2y</v>
      </c>
      <c r="O195" s="23" t="s">
        <v>32</v>
      </c>
      <c r="P195" s="23" t="s">
        <v>33</v>
      </c>
      <c r="Q195" s="23"/>
      <c r="R195" s="23"/>
      <c r="S195" s="19" t="s">
        <v>34</v>
      </c>
      <c r="V195" s="16" t="str">
        <f t="shared" ca="1" si="18"/>
        <v>PD</v>
      </c>
      <c r="W195" s="14" t="str">
        <f t="shared" ca="1" si="18"/>
        <v>Private service</v>
      </c>
      <c r="X195" s="3" t="str">
        <f>'EE investment costs'!D244</f>
        <v>HT-32</v>
      </c>
      <c r="Y195" s="3" t="str">
        <f>'EE investment costs'!E244</f>
        <v>Heat High Temp. over 150C</v>
      </c>
      <c r="Z195" s="14"/>
      <c r="AC195" s="123">
        <f>'EE investment costs'!C244</f>
        <v>3.2</v>
      </c>
      <c r="AD195" s="22"/>
    </row>
    <row r="196" spans="2:30">
      <c r="B196" s="14" t="str">
        <f t="shared" ca="1" si="14"/>
        <v>INDPDEFFRH-32</v>
      </c>
      <c r="C196" s="15" t="str">
        <f t="shared" ca="1" si="19"/>
        <v>IPDRH</v>
      </c>
      <c r="D196" s="16">
        <f>'EE investment costs'!$F$15</f>
        <v>2016</v>
      </c>
      <c r="E196" s="14">
        <f>VLOOKUP(X196,'EE investment costs'!$D$56:$R$656,15,0)</f>
        <v>16</v>
      </c>
      <c r="F196" s="17">
        <f ca="1">INDEX('EE investment costs'!$D$56:$R$656,MATCH(X196,'EE investment costs'!$D$56:$D$656,0),MATCH($V$8,'EE investment costs'!$D$56:$R$56,0))</f>
        <v>0</v>
      </c>
      <c r="I196" s="18">
        <v>1</v>
      </c>
      <c r="J196" s="18">
        <v>1</v>
      </c>
      <c r="K196" s="14">
        <f t="shared" ca="1" si="17"/>
        <v>8</v>
      </c>
      <c r="M196" s="19" t="str">
        <f t="shared" ca="1" si="15"/>
        <v>INDPDEFFRH-32</v>
      </c>
      <c r="N196" s="23" t="str">
        <f t="shared" ca="1" si="16"/>
        <v>Private service Saving Tech-Heat Room Heat 3.2y</v>
      </c>
      <c r="O196" s="23" t="s">
        <v>32</v>
      </c>
      <c r="P196" s="23" t="s">
        <v>33</v>
      </c>
      <c r="Q196" s="23"/>
      <c r="R196" s="23"/>
      <c r="S196" s="19" t="s">
        <v>34</v>
      </c>
      <c r="V196" s="16" t="str">
        <f t="shared" ca="1" si="18"/>
        <v>PD</v>
      </c>
      <c r="W196" s="14" t="str">
        <f t="shared" ca="1" si="18"/>
        <v>Private service</v>
      </c>
      <c r="X196" s="3" t="str">
        <f>'EE investment costs'!D245</f>
        <v>RH-32</v>
      </c>
      <c r="Y196" s="3" t="str">
        <f>'EE investment costs'!E245</f>
        <v>Heat Room Heat</v>
      </c>
      <c r="Z196" s="14"/>
      <c r="AC196" s="123">
        <f>'EE investment costs'!C245</f>
        <v>3.2</v>
      </c>
      <c r="AD196" s="22"/>
    </row>
    <row r="197" spans="2:30">
      <c r="B197" s="14" t="str">
        <f t="shared" ca="1" si="14"/>
        <v>INDPDEFFLA-32</v>
      </c>
      <c r="C197" s="15" t="str">
        <f t="shared" ca="1" si="19"/>
        <v>IPDLA</v>
      </c>
      <c r="D197" s="16">
        <f>'EE investment costs'!$F$15</f>
        <v>2016</v>
      </c>
      <c r="E197" s="14">
        <f>VLOOKUP(X197,'EE investment costs'!$D$56:$R$656,15,0)</f>
        <v>3.706</v>
      </c>
      <c r="F197" s="17">
        <f ca="1">INDEX('EE investment costs'!$D$56:$R$656,MATCH(X197,'EE investment costs'!$D$56:$D$656,0),MATCH($V$8,'EE investment costs'!$D$56:$R$56,0))</f>
        <v>1356.9503924611338</v>
      </c>
      <c r="I197" s="18">
        <v>1</v>
      </c>
      <c r="J197" s="18">
        <v>1</v>
      </c>
      <c r="K197" s="14">
        <f t="shared" ca="1" si="17"/>
        <v>0</v>
      </c>
      <c r="M197" s="19" t="str">
        <f t="shared" ca="1" si="15"/>
        <v>INDPDEFFLA-32</v>
      </c>
      <c r="N197" s="23" t="str">
        <f t="shared" ca="1" si="16"/>
        <v>Private service Saving Tech-Light 3.2y</v>
      </c>
      <c r="O197" s="23" t="s">
        <v>32</v>
      </c>
      <c r="P197" s="23" t="s">
        <v>33</v>
      </c>
      <c r="Q197" s="23"/>
      <c r="R197" s="23"/>
      <c r="S197" s="19" t="s">
        <v>34</v>
      </c>
      <c r="V197" s="16" t="str">
        <f t="shared" ca="1" si="18"/>
        <v>PD</v>
      </c>
      <c r="W197" s="14" t="str">
        <f t="shared" ca="1" si="18"/>
        <v>Private service</v>
      </c>
      <c r="X197" s="3" t="str">
        <f>'EE investment costs'!D246</f>
        <v>LA-32</v>
      </c>
      <c r="Y197" s="3" t="str">
        <f>'EE investment costs'!E246</f>
        <v>Light</v>
      </c>
      <c r="Z197" s="14"/>
      <c r="AC197" s="123">
        <f>'EE investment costs'!C246</f>
        <v>3.2</v>
      </c>
      <c r="AD197" s="22"/>
    </row>
    <row r="198" spans="2:30">
      <c r="B198" s="14" t="str">
        <f t="shared" ca="1" si="14"/>
        <v>INDPDEFFEM-32</v>
      </c>
      <c r="C198" s="15" t="str">
        <f t="shared" ca="1" si="19"/>
        <v>IPDEM</v>
      </c>
      <c r="D198" s="16">
        <f>'EE investment costs'!$F$15</f>
        <v>2016</v>
      </c>
      <c r="E198" s="14">
        <f>VLOOKUP(X198,'EE investment costs'!$D$56:$R$656,15,0)</f>
        <v>3.8913000000000002</v>
      </c>
      <c r="F198" s="17">
        <f ca="1">INDEX('EE investment costs'!$D$56:$R$656,MATCH(X198,'EE investment costs'!$D$56:$D$656,0),MATCH($V$8,'EE investment costs'!$D$56:$R$56,0))</f>
        <v>1331.1911842610118</v>
      </c>
      <c r="I198" s="18">
        <v>1</v>
      </c>
      <c r="J198" s="18">
        <v>1</v>
      </c>
      <c r="K198" s="14">
        <f t="shared" ca="1" si="17"/>
        <v>0</v>
      </c>
      <c r="M198" s="19" t="str">
        <f t="shared" ca="1" si="15"/>
        <v>INDPDEFFEM-32</v>
      </c>
      <c r="N198" s="23" t="str">
        <f t="shared" ca="1" si="16"/>
        <v>Private service Saving Tech-Electric Motors 3.2y</v>
      </c>
      <c r="O198" s="23" t="s">
        <v>32</v>
      </c>
      <c r="P198" s="23" t="s">
        <v>33</v>
      </c>
      <c r="Q198" s="23"/>
      <c r="R198" s="23"/>
      <c r="S198" s="19" t="s">
        <v>34</v>
      </c>
      <c r="V198" s="16" t="str">
        <f t="shared" ca="1" si="18"/>
        <v>PD</v>
      </c>
      <c r="W198" s="14" t="str">
        <f t="shared" ca="1" si="18"/>
        <v>Private service</v>
      </c>
      <c r="X198" s="3" t="str">
        <f>'EE investment costs'!D247</f>
        <v>EM-32</v>
      </c>
      <c r="Y198" s="3" t="str">
        <f>'EE investment costs'!E247</f>
        <v>Electric Motors</v>
      </c>
      <c r="Z198" s="14"/>
      <c r="AC198" s="123">
        <f>'EE investment costs'!C247</f>
        <v>3.2</v>
      </c>
      <c r="AD198" s="22"/>
    </row>
    <row r="199" spans="2:30">
      <c r="B199" s="14" t="str">
        <f t="shared" ca="1" si="14"/>
        <v>INDPDEFFTF-32</v>
      </c>
      <c r="C199" s="15" t="str">
        <f t="shared" ca="1" si="19"/>
        <v>IPDTF</v>
      </c>
      <c r="D199" s="16">
        <f>'EE investment costs'!$F$15</f>
        <v>2016</v>
      </c>
      <c r="E199" s="14">
        <f>VLOOKUP(X199,'EE investment costs'!$D$56:$R$656,15,0)</f>
        <v>11.8</v>
      </c>
      <c r="F199" s="17">
        <f ca="1">INDEX('EE investment costs'!$D$56:$R$656,MATCH(X199,'EE investment costs'!$D$56:$D$656,0),MATCH($V$8,'EE investment costs'!$D$56:$R$56,0))</f>
        <v>470.19872223516165</v>
      </c>
      <c r="I199" s="18">
        <v>1</v>
      </c>
      <c r="J199" s="18">
        <v>1</v>
      </c>
      <c r="K199" s="14">
        <f t="shared" ca="1" si="17"/>
        <v>8</v>
      </c>
      <c r="M199" s="19" t="str">
        <f t="shared" ca="1" si="15"/>
        <v>INDPDEFFTF-32</v>
      </c>
      <c r="N199" s="23" t="str">
        <f t="shared" ca="1" si="16"/>
        <v>Private service Saving Tech-Haulage Tractors, Trucks, Fishing boats 3.2y</v>
      </c>
      <c r="O199" s="23" t="s">
        <v>32</v>
      </c>
      <c r="P199" s="23" t="s">
        <v>33</v>
      </c>
      <c r="Q199" s="23"/>
      <c r="R199" s="23"/>
      <c r="S199" s="19" t="s">
        <v>34</v>
      </c>
      <c r="V199" s="16" t="str">
        <f t="shared" ca="1" si="18"/>
        <v>PD</v>
      </c>
      <c r="W199" s="14" t="str">
        <f t="shared" ca="1" si="18"/>
        <v>Private service</v>
      </c>
      <c r="X199" s="3" t="str">
        <f>'EE investment costs'!D248</f>
        <v>TF-32</v>
      </c>
      <c r="Y199" s="3" t="str">
        <f>'EE investment costs'!E248</f>
        <v>Haulage Tractors, Trucks, Fishing boats</v>
      </c>
      <c r="Z199" s="14"/>
      <c r="AC199" s="123">
        <f>'EE investment costs'!C248</f>
        <v>3.2</v>
      </c>
      <c r="AD199" s="22"/>
    </row>
    <row r="200" spans="2:30">
      <c r="B200" s="14" t="str">
        <f t="shared" ref="B200:B263" ca="1" si="20">M200</f>
        <v>INDPDEFFMT-33</v>
      </c>
      <c r="C200" s="15" t="str">
        <f t="shared" ca="1" si="19"/>
        <v>IPDMT</v>
      </c>
      <c r="D200" s="16">
        <f>'EE investment costs'!$F$15</f>
        <v>2016</v>
      </c>
      <c r="E200" s="14">
        <f>VLOOKUP(X200,'EE investment costs'!$D$56:$R$656,15,0)</f>
        <v>5.65</v>
      </c>
      <c r="F200" s="17">
        <f ca="1">INDEX('EE investment costs'!$D$56:$R$656,MATCH(X200,'EE investment costs'!$D$56:$D$656,0),MATCH($V$8,'EE investment costs'!$D$56:$R$56,0))</f>
        <v>506.81997768540981</v>
      </c>
      <c r="I200" s="18">
        <v>1</v>
      </c>
      <c r="J200" s="18">
        <v>1</v>
      </c>
      <c r="K200" s="14">
        <f t="shared" ca="1" si="17"/>
        <v>7</v>
      </c>
      <c r="M200" s="19" t="str">
        <f t="shared" ref="M200:M263" ca="1" si="21">CONCATENATE("IND",$V$8,"EFF",$X200)</f>
        <v>INDPDEFFMT-33</v>
      </c>
      <c r="N200" s="23" t="str">
        <f t="shared" ca="1" si="16"/>
        <v>Private service Saving Tech-Heat Medium Temp. up to 150C 3.3y</v>
      </c>
      <c r="O200" s="23" t="s">
        <v>32</v>
      </c>
      <c r="P200" s="23" t="s">
        <v>33</v>
      </c>
      <c r="Q200" s="23"/>
      <c r="R200" s="23"/>
      <c r="S200" s="19" t="s">
        <v>34</v>
      </c>
      <c r="V200" s="16" t="str">
        <f t="shared" ca="1" si="18"/>
        <v>PD</v>
      </c>
      <c r="W200" s="14" t="str">
        <f t="shared" ca="1" si="18"/>
        <v>Private service</v>
      </c>
      <c r="X200" s="3" t="str">
        <f>'EE investment costs'!D249</f>
        <v>MT-33</v>
      </c>
      <c r="Y200" s="3" t="str">
        <f>'EE investment costs'!E249</f>
        <v>Heat Medium Temp. up to 150C</v>
      </c>
      <c r="Z200" s="14"/>
      <c r="AC200" s="123">
        <f>'EE investment costs'!C249</f>
        <v>3.3</v>
      </c>
      <c r="AD200" s="22"/>
    </row>
    <row r="201" spans="2:30">
      <c r="B201" s="14" t="str">
        <f t="shared" ca="1" si="20"/>
        <v>INDPDEFFHT-33</v>
      </c>
      <c r="C201" s="15" t="str">
        <f t="shared" ca="1" si="19"/>
        <v>IPDHT</v>
      </c>
      <c r="D201" s="16">
        <f>'EE investment costs'!$F$15</f>
        <v>2016</v>
      </c>
      <c r="E201" s="14">
        <f>VLOOKUP(X201,'EE investment costs'!$D$56:$R$656,15,0)</f>
        <v>4.5199999999999996</v>
      </c>
      <c r="F201" s="17">
        <f ca="1">INDEX('EE investment costs'!$D$56:$R$656,MATCH(X201,'EE investment costs'!$D$56:$D$656,0),MATCH($V$8,'EE investment costs'!$D$56:$R$56,0))</f>
        <v>415.02367764770935</v>
      </c>
      <c r="I201" s="18">
        <v>1</v>
      </c>
      <c r="J201" s="18">
        <v>1</v>
      </c>
      <c r="K201" s="14">
        <f t="shared" ca="1" si="17"/>
        <v>8</v>
      </c>
      <c r="M201" s="19" t="str">
        <f t="shared" ca="1" si="21"/>
        <v>INDPDEFFHT-33</v>
      </c>
      <c r="N201" s="23" t="str">
        <f t="shared" ref="N201:N264" ca="1" si="22">$W$8&amp;" Saving Tech"&amp;"-"&amp;$Y201&amp;" "&amp;AC201&amp;"y"</f>
        <v>Private service Saving Tech-Heat High Temp. over 150C 3.3y</v>
      </c>
      <c r="O201" s="23" t="s">
        <v>32</v>
      </c>
      <c r="P201" s="23" t="s">
        <v>33</v>
      </c>
      <c r="Q201" s="23"/>
      <c r="R201" s="23"/>
      <c r="S201" s="19" t="s">
        <v>34</v>
      </c>
      <c r="V201" s="16" t="str">
        <f t="shared" ca="1" si="18"/>
        <v>PD</v>
      </c>
      <c r="W201" s="14" t="str">
        <f t="shared" ca="1" si="18"/>
        <v>Private service</v>
      </c>
      <c r="X201" s="3" t="str">
        <f>'EE investment costs'!D250</f>
        <v>HT-33</v>
      </c>
      <c r="Y201" s="3" t="str">
        <f>'EE investment costs'!E250</f>
        <v>Heat High Temp. over 150C</v>
      </c>
      <c r="AC201" s="123">
        <f>'EE investment costs'!C250</f>
        <v>3.3</v>
      </c>
      <c r="AD201" s="22"/>
    </row>
    <row r="202" spans="2:30">
      <c r="B202" s="14" t="str">
        <f t="shared" ca="1" si="20"/>
        <v>INDPDEFFRH-33</v>
      </c>
      <c r="C202" s="15" t="str">
        <f t="shared" ca="1" si="19"/>
        <v>IPDRH</v>
      </c>
      <c r="D202" s="16">
        <f>'EE investment costs'!$F$15</f>
        <v>2016</v>
      </c>
      <c r="E202" s="14">
        <f>VLOOKUP(X202,'EE investment costs'!$D$56:$R$656,15,0)</f>
        <v>16</v>
      </c>
      <c r="F202" s="17">
        <f ca="1">INDEX('EE investment costs'!$D$56:$R$656,MATCH(X202,'EE investment costs'!$D$56:$D$656,0),MATCH($V$8,'EE investment costs'!$D$56:$R$56,0))</f>
        <v>0</v>
      </c>
      <c r="I202" s="18">
        <v>1</v>
      </c>
      <c r="J202" s="18">
        <v>1</v>
      </c>
      <c r="K202" s="14">
        <f t="shared" ref="K202:K265" ca="1" si="23">IF(F202&lt;500,1,0)+IF(F202&lt;600,1,0)+IF(F202&lt;700,1,0)+IF(F202&lt;800,1,0)+IF(F202&lt;900,1,0)+IF(F202&lt;1000,1,0)+IF(F202&lt;1100,1,0)+IF(F202&lt;1200,1,0)</f>
        <v>8</v>
      </c>
      <c r="M202" s="19" t="str">
        <f t="shared" ca="1" si="21"/>
        <v>INDPDEFFRH-33</v>
      </c>
      <c r="N202" s="23" t="str">
        <f t="shared" ca="1" si="22"/>
        <v>Private service Saving Tech-Heat Room Heat 3.3y</v>
      </c>
      <c r="O202" s="23" t="s">
        <v>32</v>
      </c>
      <c r="P202" s="23" t="s">
        <v>33</v>
      </c>
      <c r="Q202" s="23"/>
      <c r="R202" s="23"/>
      <c r="S202" s="19" t="s">
        <v>34</v>
      </c>
      <c r="V202" s="16" t="str">
        <f t="shared" ref="V202:W265" ca="1" si="24">V201</f>
        <v>PD</v>
      </c>
      <c r="W202" s="14" t="str">
        <f t="shared" ca="1" si="24"/>
        <v>Private service</v>
      </c>
      <c r="X202" s="3" t="str">
        <f>'EE investment costs'!D251</f>
        <v>RH-33</v>
      </c>
      <c r="Y202" s="3" t="str">
        <f>'EE investment costs'!E251</f>
        <v>Heat Room Heat</v>
      </c>
      <c r="AC202" s="123">
        <f>'EE investment costs'!C251</f>
        <v>3.3</v>
      </c>
      <c r="AD202" s="22"/>
    </row>
    <row r="203" spans="2:30">
      <c r="B203" s="14" t="str">
        <f t="shared" ca="1" si="20"/>
        <v>INDPDEFFLA-33</v>
      </c>
      <c r="C203" s="15" t="str">
        <f t="shared" ca="1" si="19"/>
        <v>IPDLA</v>
      </c>
      <c r="D203" s="16">
        <f>'EE investment costs'!$F$15</f>
        <v>2016</v>
      </c>
      <c r="E203" s="14">
        <f>VLOOKUP(X203,'EE investment costs'!$D$56:$R$656,15,0)</f>
        <v>3.7314999999999996</v>
      </c>
      <c r="F203" s="17">
        <f ca="1">INDEX('EE investment costs'!$D$56:$R$656,MATCH(X203,'EE investment costs'!$D$56:$D$656,0),MATCH($V$8,'EE investment costs'!$D$56:$R$56,0))</f>
        <v>1414.2688803708436</v>
      </c>
      <c r="I203" s="18">
        <v>1</v>
      </c>
      <c r="J203" s="18">
        <v>1</v>
      </c>
      <c r="K203" s="14">
        <f t="shared" ca="1" si="23"/>
        <v>0</v>
      </c>
      <c r="M203" s="19" t="str">
        <f t="shared" ca="1" si="21"/>
        <v>INDPDEFFLA-33</v>
      </c>
      <c r="N203" s="23" t="str">
        <f t="shared" ca="1" si="22"/>
        <v>Private service Saving Tech-Light 3.3y</v>
      </c>
      <c r="O203" s="23" t="s">
        <v>32</v>
      </c>
      <c r="P203" s="23" t="s">
        <v>33</v>
      </c>
      <c r="Q203" s="23"/>
      <c r="R203" s="23"/>
      <c r="S203" s="19" t="s">
        <v>34</v>
      </c>
      <c r="V203" s="16" t="str">
        <f t="shared" ca="1" si="24"/>
        <v>PD</v>
      </c>
      <c r="W203" s="14" t="str">
        <f t="shared" ca="1" si="24"/>
        <v>Private service</v>
      </c>
      <c r="X203" s="3" t="str">
        <f>'EE investment costs'!D252</f>
        <v>LA-33</v>
      </c>
      <c r="Y203" s="3" t="str">
        <f>'EE investment costs'!E252</f>
        <v>Light</v>
      </c>
      <c r="AC203" s="123">
        <f>'EE investment costs'!C252</f>
        <v>3.3</v>
      </c>
      <c r="AD203" s="22"/>
    </row>
    <row r="204" spans="2:30">
      <c r="B204" s="14" t="str">
        <f t="shared" ca="1" si="20"/>
        <v>INDPDEFFEM-33</v>
      </c>
      <c r="C204" s="15" t="str">
        <f t="shared" ca="1" si="19"/>
        <v>IPDEM</v>
      </c>
      <c r="D204" s="16">
        <f>'EE investment costs'!$F$15</f>
        <v>2016</v>
      </c>
      <c r="E204" s="14">
        <f>VLOOKUP(X204,'EE investment costs'!$D$56:$R$656,15,0)</f>
        <v>3.918075</v>
      </c>
      <c r="F204" s="17">
        <f ca="1">INDEX('EE investment costs'!$D$56:$R$656,MATCH(X204,'EE investment costs'!$D$56:$D$656,0),MATCH($V$8,'EE investment costs'!$D$56:$R$56,0))</f>
        <v>1386.6657142881318</v>
      </c>
      <c r="I204" s="18">
        <v>1</v>
      </c>
      <c r="J204" s="18">
        <v>1</v>
      </c>
      <c r="K204" s="14">
        <f t="shared" ca="1" si="23"/>
        <v>0</v>
      </c>
      <c r="M204" s="19" t="str">
        <f t="shared" ca="1" si="21"/>
        <v>INDPDEFFEM-33</v>
      </c>
      <c r="N204" s="23" t="str">
        <f t="shared" ca="1" si="22"/>
        <v>Private service Saving Tech-Electric Motors 3.3y</v>
      </c>
      <c r="O204" s="23" t="s">
        <v>32</v>
      </c>
      <c r="P204" s="23" t="s">
        <v>33</v>
      </c>
      <c r="Q204" s="23"/>
      <c r="R204" s="23"/>
      <c r="S204" s="19" t="s">
        <v>34</v>
      </c>
      <c r="V204" s="16" t="str">
        <f t="shared" ca="1" si="24"/>
        <v>PD</v>
      </c>
      <c r="W204" s="14" t="str">
        <f t="shared" ca="1" si="24"/>
        <v>Private service</v>
      </c>
      <c r="X204" s="3" t="str">
        <f>'EE investment costs'!D253</f>
        <v>EM-33</v>
      </c>
      <c r="Y204" s="3" t="str">
        <f>'EE investment costs'!E253</f>
        <v>Electric Motors</v>
      </c>
      <c r="AC204" s="123">
        <f>'EE investment costs'!C253</f>
        <v>3.3</v>
      </c>
      <c r="AD204" s="22"/>
    </row>
    <row r="205" spans="2:30">
      <c r="B205" s="14" t="str">
        <f t="shared" ca="1" si="20"/>
        <v>INDPDEFFTF-33</v>
      </c>
      <c r="C205" s="15" t="str">
        <f t="shared" ca="1" si="19"/>
        <v>IPDTF</v>
      </c>
      <c r="D205" s="16">
        <f>'EE investment costs'!$F$15</f>
        <v>2016</v>
      </c>
      <c r="E205" s="14">
        <f>VLOOKUP(X205,'EE investment costs'!$D$56:$R$656,15,0)</f>
        <v>12.2</v>
      </c>
      <c r="F205" s="17">
        <f ca="1">INDEX('EE investment costs'!$D$56:$R$656,MATCH(X205,'EE investment costs'!$D$56:$D$656,0),MATCH($V$8,'EE investment costs'!$D$56:$R$56,0))</f>
        <v>484.8924323050104</v>
      </c>
      <c r="I205" s="18">
        <v>1</v>
      </c>
      <c r="J205" s="18">
        <v>1</v>
      </c>
      <c r="K205" s="14">
        <f t="shared" ca="1" si="23"/>
        <v>8</v>
      </c>
      <c r="M205" s="19" t="str">
        <f t="shared" ca="1" si="21"/>
        <v>INDPDEFFTF-33</v>
      </c>
      <c r="N205" s="23" t="str">
        <f t="shared" ca="1" si="22"/>
        <v>Private service Saving Tech-Haulage Tractors, Trucks, Fishing boats 3.3y</v>
      </c>
      <c r="O205" s="23" t="s">
        <v>32</v>
      </c>
      <c r="P205" s="23" t="s">
        <v>33</v>
      </c>
      <c r="Q205" s="23"/>
      <c r="R205" s="23"/>
      <c r="S205" s="19" t="s">
        <v>34</v>
      </c>
      <c r="V205" s="16" t="str">
        <f t="shared" ca="1" si="24"/>
        <v>PD</v>
      </c>
      <c r="W205" s="14" t="str">
        <f t="shared" ca="1" si="24"/>
        <v>Private service</v>
      </c>
      <c r="X205" s="3" t="str">
        <f>'EE investment costs'!D254</f>
        <v>TF-33</v>
      </c>
      <c r="Y205" s="3" t="str">
        <f>'EE investment costs'!E254</f>
        <v>Haulage Tractors, Trucks, Fishing boats</v>
      </c>
      <c r="AC205" s="123">
        <f>'EE investment costs'!C254</f>
        <v>3.3</v>
      </c>
      <c r="AD205" s="22"/>
    </row>
    <row r="206" spans="2:30">
      <c r="B206" s="14" t="str">
        <f t="shared" ca="1" si="20"/>
        <v>INDPDEFFMT-34</v>
      </c>
      <c r="C206" s="15" t="str">
        <f t="shared" ca="1" si="19"/>
        <v>IPDMT</v>
      </c>
      <c r="D206" s="16">
        <f>'EE investment costs'!$F$15</f>
        <v>2016</v>
      </c>
      <c r="E206" s="14">
        <f>VLOOKUP(X206,'EE investment costs'!$D$56:$R$656,15,0)</f>
        <v>5.7</v>
      </c>
      <c r="F206" s="17">
        <f ca="1">INDEX('EE investment costs'!$D$56:$R$656,MATCH(X206,'EE investment costs'!$D$56:$D$656,0),MATCH($V$8,'EE investment costs'!$D$56:$R$56,0))</f>
        <v>525.94163718759944</v>
      </c>
      <c r="I206" s="18">
        <v>1</v>
      </c>
      <c r="J206" s="18">
        <v>1</v>
      </c>
      <c r="K206" s="14">
        <f t="shared" ca="1" si="23"/>
        <v>7</v>
      </c>
      <c r="M206" s="19" t="str">
        <f t="shared" ca="1" si="21"/>
        <v>INDPDEFFMT-34</v>
      </c>
      <c r="N206" s="23" t="str">
        <f t="shared" ca="1" si="22"/>
        <v>Private service Saving Tech-Heat Medium Temp. up to 150C 3.4y</v>
      </c>
      <c r="O206" s="23" t="s">
        <v>32</v>
      </c>
      <c r="P206" s="23" t="s">
        <v>33</v>
      </c>
      <c r="Q206" s="23"/>
      <c r="R206" s="23"/>
      <c r="S206" s="19" t="s">
        <v>34</v>
      </c>
      <c r="V206" s="16" t="str">
        <f t="shared" ca="1" si="24"/>
        <v>PD</v>
      </c>
      <c r="W206" s="14" t="str">
        <f t="shared" ca="1" si="24"/>
        <v>Private service</v>
      </c>
      <c r="X206" s="3" t="str">
        <f>'EE investment costs'!D255</f>
        <v>MT-34</v>
      </c>
      <c r="Y206" s="3" t="str">
        <f>'EE investment costs'!E255</f>
        <v>Heat Medium Temp. up to 150C</v>
      </c>
      <c r="AC206" s="123">
        <f>'EE investment costs'!C255</f>
        <v>3.4</v>
      </c>
      <c r="AD206" s="22"/>
    </row>
    <row r="207" spans="2:30">
      <c r="B207" s="14" t="str">
        <f t="shared" ca="1" si="20"/>
        <v>INDPDEFFHT-34</v>
      </c>
      <c r="C207" s="15" t="str">
        <f t="shared" ca="1" si="19"/>
        <v>IPDHT</v>
      </c>
      <c r="D207" s="16">
        <f>'EE investment costs'!$F$15</f>
        <v>2016</v>
      </c>
      <c r="E207" s="14">
        <f>VLOOKUP(X207,'EE investment costs'!$D$56:$R$656,15,0)</f>
        <v>4.5599999999999996</v>
      </c>
      <c r="F207" s="17">
        <f ca="1">INDEX('EE investment costs'!$D$56:$R$656,MATCH(X207,'EE investment costs'!$D$56:$D$656,0),MATCH($V$8,'EE investment costs'!$D$56:$R$56,0))</f>
        <v>429.4592838267601</v>
      </c>
      <c r="I207" s="18">
        <v>1</v>
      </c>
      <c r="J207" s="18">
        <v>1</v>
      </c>
      <c r="K207" s="14">
        <f t="shared" ca="1" si="23"/>
        <v>8</v>
      </c>
      <c r="M207" s="19" t="str">
        <f t="shared" ca="1" si="21"/>
        <v>INDPDEFFHT-34</v>
      </c>
      <c r="N207" s="23" t="str">
        <f t="shared" ca="1" si="22"/>
        <v>Private service Saving Tech-Heat High Temp. over 150C 3.4y</v>
      </c>
      <c r="O207" s="23" t="s">
        <v>32</v>
      </c>
      <c r="P207" s="23" t="s">
        <v>33</v>
      </c>
      <c r="Q207" s="23"/>
      <c r="R207" s="23"/>
      <c r="S207" s="19" t="s">
        <v>34</v>
      </c>
      <c r="V207" s="16" t="str">
        <f t="shared" ca="1" si="24"/>
        <v>PD</v>
      </c>
      <c r="W207" s="14" t="str">
        <f t="shared" ca="1" si="24"/>
        <v>Private service</v>
      </c>
      <c r="X207" s="3" t="str">
        <f>'EE investment costs'!D256</f>
        <v>HT-34</v>
      </c>
      <c r="Y207" s="3" t="str">
        <f>'EE investment costs'!E256</f>
        <v>Heat High Temp. over 150C</v>
      </c>
      <c r="AC207" s="123">
        <f>'EE investment costs'!C256</f>
        <v>3.4</v>
      </c>
      <c r="AD207" s="22"/>
    </row>
    <row r="208" spans="2:30">
      <c r="B208" s="14" t="str">
        <f t="shared" ca="1" si="20"/>
        <v>INDPDEFFRH-34</v>
      </c>
      <c r="C208" s="15" t="str">
        <f t="shared" ca="1" si="19"/>
        <v>IPDRH</v>
      </c>
      <c r="D208" s="16">
        <f>'EE investment costs'!$F$15</f>
        <v>2016</v>
      </c>
      <c r="E208" s="14">
        <f>VLOOKUP(X208,'EE investment costs'!$D$56:$R$656,15,0)</f>
        <v>16</v>
      </c>
      <c r="F208" s="17">
        <f ca="1">INDEX('EE investment costs'!$D$56:$R$656,MATCH(X208,'EE investment costs'!$D$56:$D$656,0),MATCH($V$8,'EE investment costs'!$D$56:$R$56,0))</f>
        <v>0</v>
      </c>
      <c r="I208" s="18">
        <v>1</v>
      </c>
      <c r="J208" s="18">
        <v>1</v>
      </c>
      <c r="K208" s="14">
        <f t="shared" ca="1" si="23"/>
        <v>8</v>
      </c>
      <c r="M208" s="19" t="str">
        <f t="shared" ca="1" si="21"/>
        <v>INDPDEFFRH-34</v>
      </c>
      <c r="N208" s="23" t="str">
        <f t="shared" ca="1" si="22"/>
        <v>Private service Saving Tech-Heat Room Heat 3.4y</v>
      </c>
      <c r="O208" s="23" t="s">
        <v>32</v>
      </c>
      <c r="P208" s="23" t="s">
        <v>33</v>
      </c>
      <c r="Q208" s="23"/>
      <c r="R208" s="23"/>
      <c r="S208" s="19" t="s">
        <v>34</v>
      </c>
      <c r="V208" s="16" t="str">
        <f t="shared" ca="1" si="24"/>
        <v>PD</v>
      </c>
      <c r="W208" s="14" t="str">
        <f t="shared" ca="1" si="24"/>
        <v>Private service</v>
      </c>
      <c r="X208" s="3" t="str">
        <f>'EE investment costs'!D257</f>
        <v>RH-34</v>
      </c>
      <c r="Y208" s="3" t="str">
        <f>'EE investment costs'!E257</f>
        <v>Heat Room Heat</v>
      </c>
      <c r="AC208" s="123">
        <f>'EE investment costs'!C257</f>
        <v>3.4</v>
      </c>
      <c r="AD208" s="22"/>
    </row>
    <row r="209" spans="2:30">
      <c r="B209" s="14" t="str">
        <f t="shared" ca="1" si="20"/>
        <v>INDPDEFFLA-34</v>
      </c>
      <c r="C209" s="15" t="str">
        <f t="shared" ca="1" si="19"/>
        <v>IPDLA</v>
      </c>
      <c r="D209" s="16">
        <f>'EE investment costs'!$F$15</f>
        <v>2016</v>
      </c>
      <c r="E209" s="14">
        <f>VLOOKUP(X209,'EE investment costs'!$D$56:$R$656,15,0)</f>
        <v>3.7569999999999997</v>
      </c>
      <c r="F209" s="17">
        <f ca="1">INDEX('EE investment costs'!$D$56:$R$656,MATCH(X209,'EE investment costs'!$D$56:$D$656,0),MATCH($V$8,'EE investment costs'!$D$56:$R$56,0))</f>
        <v>1471.5873682805538</v>
      </c>
      <c r="I209" s="18">
        <v>1</v>
      </c>
      <c r="J209" s="18">
        <v>1</v>
      </c>
      <c r="K209" s="14">
        <f t="shared" ca="1" si="23"/>
        <v>0</v>
      </c>
      <c r="M209" s="19" t="str">
        <f t="shared" ca="1" si="21"/>
        <v>INDPDEFFLA-34</v>
      </c>
      <c r="N209" s="23" t="str">
        <f t="shared" ca="1" si="22"/>
        <v>Private service Saving Tech-Light 3.4y</v>
      </c>
      <c r="O209" s="23" t="s">
        <v>32</v>
      </c>
      <c r="P209" s="23" t="s">
        <v>33</v>
      </c>
      <c r="Q209" s="23"/>
      <c r="R209" s="23"/>
      <c r="S209" s="19" t="s">
        <v>34</v>
      </c>
      <c r="V209" s="16" t="str">
        <f t="shared" ca="1" si="24"/>
        <v>PD</v>
      </c>
      <c r="W209" s="14" t="str">
        <f t="shared" ca="1" si="24"/>
        <v>Private service</v>
      </c>
      <c r="X209" s="3" t="str">
        <f>'EE investment costs'!D258</f>
        <v>LA-34</v>
      </c>
      <c r="Y209" s="3" t="str">
        <f>'EE investment costs'!E258</f>
        <v>Light</v>
      </c>
      <c r="AC209" s="123">
        <f>'EE investment costs'!C258</f>
        <v>3.4</v>
      </c>
      <c r="AD209" s="22"/>
    </row>
    <row r="210" spans="2:30">
      <c r="B210" s="14" t="str">
        <f t="shared" ca="1" si="20"/>
        <v>INDPDEFFEM-34</v>
      </c>
      <c r="C210" s="15" t="str">
        <f t="shared" ca="1" si="19"/>
        <v>IPDEM</v>
      </c>
      <c r="D210" s="16">
        <f>'EE investment costs'!$F$15</f>
        <v>2016</v>
      </c>
      <c r="E210" s="14">
        <f>VLOOKUP(X210,'EE investment costs'!$D$56:$R$656,15,0)</f>
        <v>3.9448500000000002</v>
      </c>
      <c r="F210" s="17">
        <f ca="1">INDEX('EE investment costs'!$D$56:$R$656,MATCH(X210,'EE investment costs'!$D$56:$D$656,0),MATCH($V$8,'EE investment costs'!$D$56:$R$56,0))</f>
        <v>1442.1402443152524</v>
      </c>
      <c r="I210" s="18">
        <v>1</v>
      </c>
      <c r="J210" s="18">
        <v>1</v>
      </c>
      <c r="K210" s="14">
        <f t="shared" ca="1" si="23"/>
        <v>0</v>
      </c>
      <c r="M210" s="19" t="str">
        <f t="shared" ca="1" si="21"/>
        <v>INDPDEFFEM-34</v>
      </c>
      <c r="N210" s="23" t="str">
        <f t="shared" ca="1" si="22"/>
        <v>Private service Saving Tech-Electric Motors 3.4y</v>
      </c>
      <c r="O210" s="23" t="s">
        <v>32</v>
      </c>
      <c r="P210" s="23" t="s">
        <v>33</v>
      </c>
      <c r="Q210" s="23"/>
      <c r="R210" s="23"/>
      <c r="S210" s="19" t="s">
        <v>34</v>
      </c>
      <c r="V210" s="16" t="str">
        <f t="shared" ca="1" si="24"/>
        <v>PD</v>
      </c>
      <c r="W210" s="14" t="str">
        <f t="shared" ca="1" si="24"/>
        <v>Private service</v>
      </c>
      <c r="X210" s="3" t="str">
        <f>'EE investment costs'!D259</f>
        <v>EM-34</v>
      </c>
      <c r="Y210" s="3" t="str">
        <f>'EE investment costs'!E259</f>
        <v>Electric Motors</v>
      </c>
      <c r="AC210" s="123">
        <f>'EE investment costs'!C259</f>
        <v>3.4</v>
      </c>
      <c r="AD210" s="22"/>
    </row>
    <row r="211" spans="2:30">
      <c r="B211" s="14" t="str">
        <f t="shared" ca="1" si="20"/>
        <v>INDPDEFFTF-34</v>
      </c>
      <c r="C211" s="15" t="str">
        <f t="shared" ca="1" si="19"/>
        <v>IPDTF</v>
      </c>
      <c r="D211" s="16">
        <f>'EE investment costs'!$F$15</f>
        <v>2016</v>
      </c>
      <c r="E211" s="14">
        <f>VLOOKUP(X211,'EE investment costs'!$D$56:$R$656,15,0)</f>
        <v>12.6</v>
      </c>
      <c r="F211" s="17">
        <f ca="1">INDEX('EE investment costs'!$D$56:$R$656,MATCH(X211,'EE investment costs'!$D$56:$D$656,0),MATCH($V$8,'EE investment costs'!$D$56:$R$56,0))</f>
        <v>499.58614237485921</v>
      </c>
      <c r="I211" s="18">
        <v>1</v>
      </c>
      <c r="J211" s="18">
        <v>1</v>
      </c>
      <c r="K211" s="14">
        <f t="shared" ca="1" si="23"/>
        <v>8</v>
      </c>
      <c r="M211" s="19" t="str">
        <f t="shared" ca="1" si="21"/>
        <v>INDPDEFFTF-34</v>
      </c>
      <c r="N211" s="23" t="str">
        <f t="shared" ca="1" si="22"/>
        <v>Private service Saving Tech-Haulage Tractors, Trucks, Fishing boats 3.4y</v>
      </c>
      <c r="O211" s="23" t="s">
        <v>32</v>
      </c>
      <c r="P211" s="23" t="s">
        <v>33</v>
      </c>
      <c r="Q211" s="23"/>
      <c r="R211" s="23"/>
      <c r="S211" s="19" t="s">
        <v>34</v>
      </c>
      <c r="V211" s="16" t="str">
        <f t="shared" ca="1" si="24"/>
        <v>PD</v>
      </c>
      <c r="W211" s="14" t="str">
        <f t="shared" ca="1" si="24"/>
        <v>Private service</v>
      </c>
      <c r="X211" s="3" t="str">
        <f>'EE investment costs'!D260</f>
        <v>TF-34</v>
      </c>
      <c r="Y211" s="3" t="str">
        <f>'EE investment costs'!E260</f>
        <v>Haulage Tractors, Trucks, Fishing boats</v>
      </c>
      <c r="AC211" s="123">
        <f>'EE investment costs'!C260</f>
        <v>3.4</v>
      </c>
      <c r="AD211" s="22"/>
    </row>
    <row r="212" spans="2:30">
      <c r="B212" s="14" t="str">
        <f t="shared" ca="1" si="20"/>
        <v>INDPDEFFMT-35</v>
      </c>
      <c r="C212" s="15" t="str">
        <f t="shared" ca="1" si="19"/>
        <v>IPDMT</v>
      </c>
      <c r="D212" s="16">
        <f>'EE investment costs'!$F$15</f>
        <v>2016</v>
      </c>
      <c r="E212" s="14">
        <f>VLOOKUP(X212,'EE investment costs'!$D$56:$R$656,15,0)</f>
        <v>5.75</v>
      </c>
      <c r="F212" s="17">
        <f ca="1">INDEX('EE investment costs'!$D$56:$R$656,MATCH(X212,'EE investment costs'!$D$56:$D$656,0),MATCH($V$8,'EE investment costs'!$D$56:$R$56,0))</f>
        <v>545.06329668978913</v>
      </c>
      <c r="I212" s="18">
        <v>1</v>
      </c>
      <c r="J212" s="18">
        <v>1</v>
      </c>
      <c r="K212" s="14">
        <f t="shared" ca="1" si="23"/>
        <v>7</v>
      </c>
      <c r="M212" s="19" t="str">
        <f t="shared" ca="1" si="21"/>
        <v>INDPDEFFMT-35</v>
      </c>
      <c r="N212" s="23" t="str">
        <f t="shared" ca="1" si="22"/>
        <v>Private service Saving Tech-Heat Medium Temp. up to 150C 3.5y</v>
      </c>
      <c r="O212" s="23" t="s">
        <v>32</v>
      </c>
      <c r="P212" s="23" t="s">
        <v>33</v>
      </c>
      <c r="Q212" s="23"/>
      <c r="R212" s="23"/>
      <c r="S212" s="19" t="s">
        <v>34</v>
      </c>
      <c r="V212" s="16" t="str">
        <f t="shared" ca="1" si="24"/>
        <v>PD</v>
      </c>
      <c r="W212" s="14" t="str">
        <f t="shared" ca="1" si="24"/>
        <v>Private service</v>
      </c>
      <c r="X212" s="3" t="str">
        <f>'EE investment costs'!D261</f>
        <v>MT-35</v>
      </c>
      <c r="Y212" s="3" t="str">
        <f>'EE investment costs'!E261</f>
        <v>Heat Medium Temp. up to 150C</v>
      </c>
      <c r="AC212" s="123">
        <f>'EE investment costs'!C261</f>
        <v>3.5</v>
      </c>
      <c r="AD212" s="22"/>
    </row>
    <row r="213" spans="2:30">
      <c r="B213" s="14" t="str">
        <f t="shared" ca="1" si="20"/>
        <v>INDPDEFFHT-35</v>
      </c>
      <c r="C213" s="15" t="str">
        <f t="shared" ca="1" si="19"/>
        <v>IPDHT</v>
      </c>
      <c r="D213" s="16">
        <f>'EE investment costs'!$F$15</f>
        <v>2016</v>
      </c>
      <c r="E213" s="14">
        <f>VLOOKUP(X213,'EE investment costs'!$D$56:$R$656,15,0)</f>
        <v>4.5999999999999996</v>
      </c>
      <c r="F213" s="17">
        <f ca="1">INDEX('EE investment costs'!$D$56:$R$656,MATCH(X213,'EE investment costs'!$D$56:$D$656,0),MATCH($V$8,'EE investment costs'!$D$56:$R$56,0))</f>
        <v>443.89489000581085</v>
      </c>
      <c r="I213" s="18">
        <v>1</v>
      </c>
      <c r="J213" s="18">
        <v>1</v>
      </c>
      <c r="K213" s="14">
        <f t="shared" ca="1" si="23"/>
        <v>8</v>
      </c>
      <c r="M213" s="19" t="str">
        <f t="shared" ca="1" si="21"/>
        <v>INDPDEFFHT-35</v>
      </c>
      <c r="N213" s="23" t="str">
        <f t="shared" ca="1" si="22"/>
        <v>Private service Saving Tech-Heat High Temp. over 150C 3.5y</v>
      </c>
      <c r="O213" s="23" t="s">
        <v>32</v>
      </c>
      <c r="P213" s="23" t="s">
        <v>33</v>
      </c>
      <c r="Q213" s="23"/>
      <c r="R213" s="23"/>
      <c r="S213" s="19" t="s">
        <v>34</v>
      </c>
      <c r="V213" s="16" t="str">
        <f t="shared" ca="1" si="24"/>
        <v>PD</v>
      </c>
      <c r="W213" s="14" t="str">
        <f t="shared" ca="1" si="24"/>
        <v>Private service</v>
      </c>
      <c r="X213" s="3" t="str">
        <f>'EE investment costs'!D262</f>
        <v>HT-35</v>
      </c>
      <c r="Y213" s="3" t="str">
        <f>'EE investment costs'!E262</f>
        <v>Heat High Temp. over 150C</v>
      </c>
      <c r="AC213" s="123">
        <f>'EE investment costs'!C262</f>
        <v>3.5</v>
      </c>
      <c r="AD213" s="22"/>
    </row>
    <row r="214" spans="2:30">
      <c r="B214" s="14" t="str">
        <f t="shared" ca="1" si="20"/>
        <v>INDPDEFFRH-35</v>
      </c>
      <c r="C214" s="15" t="str">
        <f t="shared" ca="1" si="19"/>
        <v>IPDRH</v>
      </c>
      <c r="D214" s="16">
        <f>'EE investment costs'!$F$15</f>
        <v>2016</v>
      </c>
      <c r="E214" s="14">
        <f>VLOOKUP(X214,'EE investment costs'!$D$56:$R$656,15,0)</f>
        <v>16</v>
      </c>
      <c r="F214" s="17">
        <f ca="1">INDEX('EE investment costs'!$D$56:$R$656,MATCH(X214,'EE investment costs'!$D$56:$D$656,0),MATCH($V$8,'EE investment costs'!$D$56:$R$56,0))</f>
        <v>0</v>
      </c>
      <c r="I214" s="18">
        <v>1</v>
      </c>
      <c r="J214" s="18">
        <v>1</v>
      </c>
      <c r="K214" s="14">
        <f t="shared" ca="1" si="23"/>
        <v>8</v>
      </c>
      <c r="M214" s="19" t="str">
        <f t="shared" ca="1" si="21"/>
        <v>INDPDEFFRH-35</v>
      </c>
      <c r="N214" s="23" t="str">
        <f t="shared" ca="1" si="22"/>
        <v>Private service Saving Tech-Heat Room Heat 3.5y</v>
      </c>
      <c r="O214" s="23" t="s">
        <v>32</v>
      </c>
      <c r="P214" s="23" t="s">
        <v>33</v>
      </c>
      <c r="Q214" s="23"/>
      <c r="R214" s="23"/>
      <c r="S214" s="19" t="s">
        <v>34</v>
      </c>
      <c r="V214" s="16" t="str">
        <f t="shared" ca="1" si="24"/>
        <v>PD</v>
      </c>
      <c r="W214" s="14" t="str">
        <f t="shared" ca="1" si="24"/>
        <v>Private service</v>
      </c>
      <c r="X214" s="3" t="str">
        <f>'EE investment costs'!D263</f>
        <v>RH-35</v>
      </c>
      <c r="Y214" s="3" t="str">
        <f>'EE investment costs'!E263</f>
        <v>Heat Room Heat</v>
      </c>
      <c r="AC214" s="123">
        <f>'EE investment costs'!C263</f>
        <v>3.5</v>
      </c>
      <c r="AD214" s="22"/>
    </row>
    <row r="215" spans="2:30">
      <c r="B215" s="14" t="str">
        <f t="shared" ca="1" si="20"/>
        <v>INDPDEFFLA-35</v>
      </c>
      <c r="C215" s="15" t="str">
        <f t="shared" ca="1" si="19"/>
        <v>IPDLA</v>
      </c>
      <c r="D215" s="16">
        <f>'EE investment costs'!$F$15</f>
        <v>2016</v>
      </c>
      <c r="E215" s="14">
        <f>VLOOKUP(X215,'EE investment costs'!$D$56:$R$656,15,0)</f>
        <v>3.7824999999999998</v>
      </c>
      <c r="F215" s="17">
        <f ca="1">INDEX('EE investment costs'!$D$56:$R$656,MATCH(X215,'EE investment costs'!$D$56:$D$656,0),MATCH($V$8,'EE investment costs'!$D$56:$R$56,0))</f>
        <v>1528.9058561902636</v>
      </c>
      <c r="I215" s="18">
        <v>1</v>
      </c>
      <c r="J215" s="18">
        <v>1</v>
      </c>
      <c r="K215" s="14">
        <f t="shared" ca="1" si="23"/>
        <v>0</v>
      </c>
      <c r="M215" s="19" t="str">
        <f t="shared" ca="1" si="21"/>
        <v>INDPDEFFLA-35</v>
      </c>
      <c r="N215" s="23" t="str">
        <f t="shared" ca="1" si="22"/>
        <v>Private service Saving Tech-Light 3.5y</v>
      </c>
      <c r="O215" s="23" t="s">
        <v>32</v>
      </c>
      <c r="P215" s="23" t="s">
        <v>33</v>
      </c>
      <c r="Q215" s="23"/>
      <c r="R215" s="23"/>
      <c r="S215" s="19" t="s">
        <v>34</v>
      </c>
      <c r="V215" s="16" t="str">
        <f t="shared" ca="1" si="24"/>
        <v>PD</v>
      </c>
      <c r="W215" s="14" t="str">
        <f t="shared" ca="1" si="24"/>
        <v>Private service</v>
      </c>
      <c r="X215" s="3" t="str">
        <f>'EE investment costs'!D264</f>
        <v>LA-35</v>
      </c>
      <c r="Y215" s="3" t="str">
        <f>'EE investment costs'!E264</f>
        <v>Light</v>
      </c>
      <c r="AC215" s="123">
        <f>'EE investment costs'!C264</f>
        <v>3.5</v>
      </c>
      <c r="AD215" s="22"/>
    </row>
    <row r="216" spans="2:30">
      <c r="B216" s="14" t="str">
        <f t="shared" ca="1" si="20"/>
        <v>INDPDEFFEM-35</v>
      </c>
      <c r="C216" s="15" t="str">
        <f t="shared" ca="1" si="19"/>
        <v>IPDEM</v>
      </c>
      <c r="D216" s="16">
        <f>'EE investment costs'!$F$15</f>
        <v>2016</v>
      </c>
      <c r="E216" s="14">
        <f>VLOOKUP(X216,'EE investment costs'!$D$56:$R$656,15,0)</f>
        <v>3.971625</v>
      </c>
      <c r="F216" s="17">
        <f ca="1">INDEX('EE investment costs'!$D$56:$R$656,MATCH(X216,'EE investment costs'!$D$56:$D$656,0),MATCH($V$8,'EE investment costs'!$D$56:$R$56,0))</f>
        <v>1497.614774342373</v>
      </c>
      <c r="I216" s="18">
        <v>1</v>
      </c>
      <c r="J216" s="18">
        <v>1</v>
      </c>
      <c r="K216" s="14">
        <f t="shared" ca="1" si="23"/>
        <v>0</v>
      </c>
      <c r="M216" s="19" t="str">
        <f t="shared" ca="1" si="21"/>
        <v>INDPDEFFEM-35</v>
      </c>
      <c r="N216" s="23" t="str">
        <f t="shared" ca="1" si="22"/>
        <v>Private service Saving Tech-Electric Motors 3.5y</v>
      </c>
      <c r="O216" s="23" t="s">
        <v>32</v>
      </c>
      <c r="P216" s="23" t="s">
        <v>33</v>
      </c>
      <c r="Q216" s="23"/>
      <c r="R216" s="23"/>
      <c r="S216" s="19" t="s">
        <v>34</v>
      </c>
      <c r="V216" s="16" t="str">
        <f t="shared" ca="1" si="24"/>
        <v>PD</v>
      </c>
      <c r="W216" s="14" t="str">
        <f t="shared" ca="1" si="24"/>
        <v>Private service</v>
      </c>
      <c r="X216" s="3" t="str">
        <f>'EE investment costs'!D265</f>
        <v>EM-35</v>
      </c>
      <c r="Y216" s="3" t="str">
        <f>'EE investment costs'!E265</f>
        <v>Electric Motors</v>
      </c>
      <c r="AC216" s="123">
        <f>'EE investment costs'!C265</f>
        <v>3.5</v>
      </c>
      <c r="AD216" s="22"/>
    </row>
    <row r="217" spans="2:30">
      <c r="B217" s="14" t="str">
        <f t="shared" ca="1" si="20"/>
        <v>INDPDEFFTF-35</v>
      </c>
      <c r="C217" s="15" t="str">
        <f t="shared" ca="1" si="19"/>
        <v>IPDTF</v>
      </c>
      <c r="D217" s="16">
        <f>'EE investment costs'!$F$15</f>
        <v>2016</v>
      </c>
      <c r="E217" s="14">
        <f>VLOOKUP(X217,'EE investment costs'!$D$56:$R$656,15,0)</f>
        <v>13</v>
      </c>
      <c r="F217" s="17">
        <f ca="1">INDEX('EE investment costs'!$D$56:$R$656,MATCH(X217,'EE investment costs'!$D$56:$D$656,0),MATCH($V$8,'EE investment costs'!$D$56:$R$56,0))</f>
        <v>514.27985244470801</v>
      </c>
      <c r="I217" s="18">
        <v>1</v>
      </c>
      <c r="J217" s="18">
        <v>1</v>
      </c>
      <c r="K217" s="14">
        <f t="shared" ca="1" si="23"/>
        <v>7</v>
      </c>
      <c r="M217" s="19" t="str">
        <f t="shared" ca="1" si="21"/>
        <v>INDPDEFFTF-35</v>
      </c>
      <c r="N217" s="23" t="str">
        <f t="shared" ca="1" si="22"/>
        <v>Private service Saving Tech-Haulage Tractors, Trucks, Fishing boats 3.5y</v>
      </c>
      <c r="O217" s="23" t="s">
        <v>32</v>
      </c>
      <c r="P217" s="23" t="s">
        <v>33</v>
      </c>
      <c r="Q217" s="23"/>
      <c r="R217" s="23"/>
      <c r="S217" s="19" t="s">
        <v>34</v>
      </c>
      <c r="V217" s="16" t="str">
        <f t="shared" ca="1" si="24"/>
        <v>PD</v>
      </c>
      <c r="W217" s="14" t="str">
        <f t="shared" ca="1" si="24"/>
        <v>Private service</v>
      </c>
      <c r="X217" s="3" t="str">
        <f>'EE investment costs'!D266</f>
        <v>TF-35</v>
      </c>
      <c r="Y217" s="3" t="str">
        <f>'EE investment costs'!E266</f>
        <v>Haulage Tractors, Trucks, Fishing boats</v>
      </c>
      <c r="AC217" s="123">
        <f>'EE investment costs'!C266</f>
        <v>3.5</v>
      </c>
      <c r="AD217" s="22"/>
    </row>
    <row r="218" spans="2:30">
      <c r="B218" s="14" t="str">
        <f t="shared" ca="1" si="20"/>
        <v>INDPDEFFMT-36</v>
      </c>
      <c r="C218" s="15" t="str">
        <f t="shared" ca="1" si="19"/>
        <v>IPDMT</v>
      </c>
      <c r="D218" s="16">
        <f>'EE investment costs'!$F$15</f>
        <v>2016</v>
      </c>
      <c r="E218" s="14">
        <f>VLOOKUP(X218,'EE investment costs'!$D$56:$R$656,15,0)</f>
        <v>5.8</v>
      </c>
      <c r="F218" s="17">
        <f ca="1">INDEX('EE investment costs'!$D$56:$R$656,MATCH(X218,'EE investment costs'!$D$56:$D$656,0),MATCH($V$8,'EE investment costs'!$D$56:$R$56,0))</f>
        <v>556.81155379417714</v>
      </c>
      <c r="I218" s="18">
        <v>1</v>
      </c>
      <c r="J218" s="18">
        <v>1</v>
      </c>
      <c r="K218" s="14">
        <f t="shared" ca="1" si="23"/>
        <v>7</v>
      </c>
      <c r="M218" s="19" t="str">
        <f t="shared" ca="1" si="21"/>
        <v>INDPDEFFMT-36</v>
      </c>
      <c r="N218" s="23" t="str">
        <f t="shared" ca="1" si="22"/>
        <v>Private service Saving Tech-Heat Medium Temp. up to 150C 3.6y</v>
      </c>
      <c r="O218" s="23" t="s">
        <v>32</v>
      </c>
      <c r="P218" s="23" t="s">
        <v>33</v>
      </c>
      <c r="Q218" s="23"/>
      <c r="R218" s="23"/>
      <c r="S218" s="19" t="s">
        <v>34</v>
      </c>
      <c r="V218" s="16" t="str">
        <f t="shared" ca="1" si="24"/>
        <v>PD</v>
      </c>
      <c r="W218" s="14" t="str">
        <f t="shared" ca="1" si="24"/>
        <v>Private service</v>
      </c>
      <c r="X218" s="3" t="str">
        <f>'EE investment costs'!D267</f>
        <v>MT-36</v>
      </c>
      <c r="Y218" s="3" t="str">
        <f>'EE investment costs'!E267</f>
        <v>Heat Medium Temp. up to 150C</v>
      </c>
      <c r="AC218" s="123">
        <f>'EE investment costs'!C267</f>
        <v>3.6</v>
      </c>
      <c r="AD218" s="22"/>
    </row>
    <row r="219" spans="2:30">
      <c r="B219" s="14" t="str">
        <f t="shared" ca="1" si="20"/>
        <v>INDPDEFFHT-36</v>
      </c>
      <c r="C219" s="15" t="str">
        <f t="shared" ca="1" si="19"/>
        <v>IPDHT</v>
      </c>
      <c r="D219" s="16">
        <f>'EE investment costs'!$F$15</f>
        <v>2016</v>
      </c>
      <c r="E219" s="14">
        <f>VLOOKUP(X219,'EE investment costs'!$D$56:$R$656,15,0)</f>
        <v>4.6399999999999997</v>
      </c>
      <c r="F219" s="17">
        <f ca="1">INDEX('EE investment costs'!$D$56:$R$656,MATCH(X219,'EE investment costs'!$D$56:$D$656,0),MATCH($V$8,'EE investment costs'!$D$56:$R$56,0))</f>
        <v>450.27925102645435</v>
      </c>
      <c r="I219" s="18">
        <v>1</v>
      </c>
      <c r="J219" s="18">
        <v>1</v>
      </c>
      <c r="K219" s="14">
        <f t="shared" ca="1" si="23"/>
        <v>8</v>
      </c>
      <c r="M219" s="19" t="str">
        <f t="shared" ca="1" si="21"/>
        <v>INDPDEFFHT-36</v>
      </c>
      <c r="N219" s="23" t="str">
        <f t="shared" ca="1" si="22"/>
        <v>Private service Saving Tech-Heat High Temp. over 150C 3.6y</v>
      </c>
      <c r="O219" s="23" t="s">
        <v>32</v>
      </c>
      <c r="P219" s="23" t="s">
        <v>33</v>
      </c>
      <c r="Q219" s="23"/>
      <c r="R219" s="23"/>
      <c r="S219" s="19" t="s">
        <v>34</v>
      </c>
      <c r="V219" s="16" t="str">
        <f t="shared" ca="1" si="24"/>
        <v>PD</v>
      </c>
      <c r="W219" s="14" t="str">
        <f t="shared" ca="1" si="24"/>
        <v>Private service</v>
      </c>
      <c r="X219" s="3" t="str">
        <f>'EE investment costs'!D268</f>
        <v>HT-36</v>
      </c>
      <c r="Y219" s="3" t="str">
        <f>'EE investment costs'!E268</f>
        <v>Heat High Temp. over 150C</v>
      </c>
      <c r="AC219" s="123">
        <f>'EE investment costs'!C268</f>
        <v>3.6</v>
      </c>
      <c r="AD219" s="22"/>
    </row>
    <row r="220" spans="2:30">
      <c r="B220" s="14" t="str">
        <f t="shared" ca="1" si="20"/>
        <v>INDPDEFFRH-36</v>
      </c>
      <c r="C220" s="15" t="str">
        <f t="shared" ca="1" si="19"/>
        <v>IPDRH</v>
      </c>
      <c r="D220" s="16">
        <f>'EE investment costs'!$F$15</f>
        <v>2016</v>
      </c>
      <c r="E220" s="14">
        <f>VLOOKUP(X220,'EE investment costs'!$D$56:$R$656,15,0)</f>
        <v>16</v>
      </c>
      <c r="F220" s="17">
        <f ca="1">INDEX('EE investment costs'!$D$56:$R$656,MATCH(X220,'EE investment costs'!$D$56:$D$656,0),MATCH($V$8,'EE investment costs'!$D$56:$R$56,0))</f>
        <v>37.032830258035574</v>
      </c>
      <c r="I220" s="18">
        <v>1</v>
      </c>
      <c r="J220" s="18">
        <v>1</v>
      </c>
      <c r="K220" s="14">
        <f t="shared" ca="1" si="23"/>
        <v>8</v>
      </c>
      <c r="M220" s="19" t="str">
        <f t="shared" ca="1" si="21"/>
        <v>INDPDEFFRH-36</v>
      </c>
      <c r="N220" s="23" t="str">
        <f t="shared" ca="1" si="22"/>
        <v>Private service Saving Tech-Heat Room Heat 3.6y</v>
      </c>
      <c r="O220" s="23" t="s">
        <v>32</v>
      </c>
      <c r="P220" s="23" t="s">
        <v>33</v>
      </c>
      <c r="Q220" s="23"/>
      <c r="R220" s="23"/>
      <c r="S220" s="19" t="s">
        <v>34</v>
      </c>
      <c r="V220" s="16" t="str">
        <f t="shared" ca="1" si="24"/>
        <v>PD</v>
      </c>
      <c r="W220" s="14" t="str">
        <f t="shared" ca="1" si="24"/>
        <v>Private service</v>
      </c>
      <c r="X220" s="3" t="str">
        <f>'EE investment costs'!D269</f>
        <v>RH-36</v>
      </c>
      <c r="Y220" s="3" t="str">
        <f>'EE investment costs'!E269</f>
        <v>Heat Room Heat</v>
      </c>
      <c r="AC220" s="123">
        <f>'EE investment costs'!C269</f>
        <v>3.6</v>
      </c>
      <c r="AD220" s="22"/>
    </row>
    <row r="221" spans="2:30">
      <c r="B221" s="14" t="str">
        <f t="shared" ca="1" si="20"/>
        <v>INDPDEFFLA-36</v>
      </c>
      <c r="C221" s="15" t="str">
        <f t="shared" ca="1" si="19"/>
        <v>IPDLA</v>
      </c>
      <c r="D221" s="16">
        <f>'EE investment costs'!$F$15</f>
        <v>2016</v>
      </c>
      <c r="E221" s="14">
        <f>VLOOKUP(X221,'EE investment costs'!$D$56:$R$656,15,0)</f>
        <v>3.8079999999999998</v>
      </c>
      <c r="F221" s="17">
        <f ca="1">INDEX('EE investment costs'!$D$56:$R$656,MATCH(X221,'EE investment costs'!$D$56:$D$656,0),MATCH($V$8,'EE investment costs'!$D$56:$R$56,0))</f>
        <v>1544.3803595362754</v>
      </c>
      <c r="I221" s="18">
        <v>1</v>
      </c>
      <c r="J221" s="18">
        <v>1</v>
      </c>
      <c r="K221" s="14">
        <f t="shared" ca="1" si="23"/>
        <v>0</v>
      </c>
      <c r="M221" s="19" t="str">
        <f t="shared" ca="1" si="21"/>
        <v>INDPDEFFLA-36</v>
      </c>
      <c r="N221" s="23" t="str">
        <f t="shared" ca="1" si="22"/>
        <v>Private service Saving Tech-Light 3.6y</v>
      </c>
      <c r="O221" s="23" t="s">
        <v>32</v>
      </c>
      <c r="P221" s="23" t="s">
        <v>33</v>
      </c>
      <c r="Q221" s="23"/>
      <c r="R221" s="23"/>
      <c r="S221" s="19" t="s">
        <v>34</v>
      </c>
      <c r="V221" s="16" t="str">
        <f t="shared" ca="1" si="24"/>
        <v>PD</v>
      </c>
      <c r="W221" s="14" t="str">
        <f t="shared" ca="1" si="24"/>
        <v>Private service</v>
      </c>
      <c r="X221" s="3" t="str">
        <f>'EE investment costs'!D270</f>
        <v>LA-36</v>
      </c>
      <c r="Y221" s="3" t="str">
        <f>'EE investment costs'!E270</f>
        <v>Light</v>
      </c>
      <c r="AC221" s="123">
        <f>'EE investment costs'!C270</f>
        <v>3.6</v>
      </c>
      <c r="AD221" s="22"/>
    </row>
    <row r="222" spans="2:30">
      <c r="B222" s="14" t="str">
        <f t="shared" ca="1" si="20"/>
        <v>INDPDEFFEM-36</v>
      </c>
      <c r="C222" s="15" t="str">
        <f t="shared" ca="1" si="19"/>
        <v>IPDEM</v>
      </c>
      <c r="D222" s="16">
        <f>'EE investment costs'!$F$15</f>
        <v>2016</v>
      </c>
      <c r="E222" s="14">
        <f>VLOOKUP(X222,'EE investment costs'!$D$56:$R$656,15,0)</f>
        <v>3.9984000000000002</v>
      </c>
      <c r="F222" s="17">
        <f ca="1">INDEX('EE investment costs'!$D$56:$R$656,MATCH(X222,'EE investment costs'!$D$56:$D$656,0),MATCH($V$8,'EE investment costs'!$D$56:$R$56,0))</f>
        <v>1528.1832098084099</v>
      </c>
      <c r="I222" s="18">
        <v>1</v>
      </c>
      <c r="J222" s="18">
        <v>1</v>
      </c>
      <c r="K222" s="14">
        <f t="shared" ca="1" si="23"/>
        <v>0</v>
      </c>
      <c r="M222" s="19" t="str">
        <f t="shared" ca="1" si="21"/>
        <v>INDPDEFFEM-36</v>
      </c>
      <c r="N222" s="23" t="str">
        <f t="shared" ca="1" si="22"/>
        <v>Private service Saving Tech-Electric Motors 3.6y</v>
      </c>
      <c r="O222" s="23" t="s">
        <v>32</v>
      </c>
      <c r="P222" s="23" t="s">
        <v>33</v>
      </c>
      <c r="Q222" s="23"/>
      <c r="R222" s="23"/>
      <c r="S222" s="19" t="s">
        <v>34</v>
      </c>
      <c r="V222" s="16" t="str">
        <f t="shared" ca="1" si="24"/>
        <v>PD</v>
      </c>
      <c r="W222" s="14" t="str">
        <f t="shared" ca="1" si="24"/>
        <v>Private service</v>
      </c>
      <c r="X222" s="3" t="str">
        <f>'EE investment costs'!D271</f>
        <v>EM-36</v>
      </c>
      <c r="Y222" s="3" t="str">
        <f>'EE investment costs'!E271</f>
        <v>Electric Motors</v>
      </c>
      <c r="AC222" s="123">
        <f>'EE investment costs'!C271</f>
        <v>3.6</v>
      </c>
      <c r="AD222" s="22"/>
    </row>
    <row r="223" spans="2:30">
      <c r="B223" s="14" t="str">
        <f t="shared" ca="1" si="20"/>
        <v>INDPDEFFTF-36</v>
      </c>
      <c r="C223" s="15" t="str">
        <f t="shared" ca="1" si="19"/>
        <v>IPDTF</v>
      </c>
      <c r="D223" s="16">
        <f>'EE investment costs'!$F$15</f>
        <v>2016</v>
      </c>
      <c r="E223" s="14">
        <f>VLOOKUP(X223,'EE investment costs'!$D$56:$R$656,15,0)</f>
        <v>13.4</v>
      </c>
      <c r="F223" s="17">
        <f ca="1">INDEX('EE investment costs'!$D$56:$R$656,MATCH(X223,'EE investment costs'!$D$56:$D$656,0),MATCH($V$8,'EE investment costs'!$D$56:$R$56,0))</f>
        <v>528.97356251455687</v>
      </c>
      <c r="I223" s="18">
        <v>1</v>
      </c>
      <c r="J223" s="18">
        <v>1</v>
      </c>
      <c r="K223" s="14">
        <f t="shared" ca="1" si="23"/>
        <v>7</v>
      </c>
      <c r="M223" s="19" t="str">
        <f t="shared" ca="1" si="21"/>
        <v>INDPDEFFTF-36</v>
      </c>
      <c r="N223" s="23" t="str">
        <f t="shared" ca="1" si="22"/>
        <v>Private service Saving Tech-Haulage Tractors, Trucks, Fishing boats 3.6y</v>
      </c>
      <c r="O223" s="23" t="s">
        <v>32</v>
      </c>
      <c r="P223" s="23" t="s">
        <v>33</v>
      </c>
      <c r="Q223" s="23"/>
      <c r="R223" s="23"/>
      <c r="S223" s="19" t="s">
        <v>34</v>
      </c>
      <c r="V223" s="16" t="str">
        <f t="shared" ca="1" si="24"/>
        <v>PD</v>
      </c>
      <c r="W223" s="14" t="str">
        <f t="shared" ca="1" si="24"/>
        <v>Private service</v>
      </c>
      <c r="X223" s="3" t="str">
        <f>'EE investment costs'!D272</f>
        <v>TF-36</v>
      </c>
      <c r="Y223" s="3" t="str">
        <f>'EE investment costs'!E272</f>
        <v>Haulage Tractors, Trucks, Fishing boats</v>
      </c>
      <c r="AC223" s="123">
        <f>'EE investment costs'!C272</f>
        <v>3.6</v>
      </c>
      <c r="AD223" s="22"/>
    </row>
    <row r="224" spans="2:30">
      <c r="B224" s="14" t="str">
        <f t="shared" ca="1" si="20"/>
        <v>INDPDEFFMT-37</v>
      </c>
      <c r="C224" s="15" t="str">
        <f t="shared" ca="1" si="19"/>
        <v>IPDMT</v>
      </c>
      <c r="D224" s="16">
        <f>'EE investment costs'!$F$15</f>
        <v>2016</v>
      </c>
      <c r="E224" s="14">
        <f>VLOOKUP(X224,'EE investment costs'!$D$56:$R$656,15,0)</f>
        <v>5.85</v>
      </c>
      <c r="F224" s="17">
        <f ca="1">INDEX('EE investment costs'!$D$56:$R$656,MATCH(X224,'EE investment costs'!$D$56:$D$656,0),MATCH($V$8,'EE investment costs'!$D$56:$R$56,0))</f>
        <v>568.55981089856516</v>
      </c>
      <c r="I224" s="18">
        <v>1</v>
      </c>
      <c r="J224" s="18">
        <v>1</v>
      </c>
      <c r="K224" s="14">
        <f t="shared" ca="1" si="23"/>
        <v>7</v>
      </c>
      <c r="L224" s="26"/>
      <c r="M224" s="19" t="str">
        <f t="shared" ca="1" si="21"/>
        <v>INDPDEFFMT-37</v>
      </c>
      <c r="N224" s="23" t="str">
        <f t="shared" ca="1" si="22"/>
        <v>Private service Saving Tech-Heat Medium Temp. up to 150C 3.7y</v>
      </c>
      <c r="O224" s="23" t="s">
        <v>32</v>
      </c>
      <c r="P224" s="23" t="s">
        <v>33</v>
      </c>
      <c r="Q224" s="23"/>
      <c r="R224" s="23"/>
      <c r="S224" s="19" t="s">
        <v>34</v>
      </c>
      <c r="V224" s="16" t="str">
        <f t="shared" ca="1" si="24"/>
        <v>PD</v>
      </c>
      <c r="W224" s="14" t="str">
        <f t="shared" ca="1" si="24"/>
        <v>Private service</v>
      </c>
      <c r="X224" s="3" t="str">
        <f>'EE investment costs'!D273</f>
        <v>MT-37</v>
      </c>
      <c r="Y224" s="3" t="str">
        <f>'EE investment costs'!E273</f>
        <v>Heat Medium Temp. up to 150C</v>
      </c>
      <c r="AC224" s="123">
        <f>'EE investment costs'!C273</f>
        <v>3.7</v>
      </c>
      <c r="AD224" s="22"/>
    </row>
    <row r="225" spans="2:30">
      <c r="B225" s="14" t="str">
        <f t="shared" ca="1" si="20"/>
        <v>INDPDEFFHT-37</v>
      </c>
      <c r="C225" s="15" t="str">
        <f t="shared" ca="1" si="19"/>
        <v>IPDHT</v>
      </c>
      <c r="D225" s="16">
        <f>'EE investment costs'!$F$15</f>
        <v>2016</v>
      </c>
      <c r="E225" s="14">
        <f>VLOOKUP(X225,'EE investment costs'!$D$56:$R$656,15,0)</f>
        <v>4.68</v>
      </c>
      <c r="F225" s="17">
        <f ca="1">INDEX('EE investment costs'!$D$56:$R$656,MATCH(X225,'EE investment costs'!$D$56:$D$656,0),MATCH($V$8,'EE investment costs'!$D$56:$R$56,0))</f>
        <v>456.66361204709784</v>
      </c>
      <c r="I225" s="18">
        <v>1</v>
      </c>
      <c r="J225" s="18">
        <v>1</v>
      </c>
      <c r="K225" s="14">
        <f t="shared" ca="1" si="23"/>
        <v>8</v>
      </c>
      <c r="L225" s="26"/>
      <c r="M225" s="19" t="str">
        <f t="shared" ca="1" si="21"/>
        <v>INDPDEFFHT-37</v>
      </c>
      <c r="N225" s="23" t="str">
        <f t="shared" ca="1" si="22"/>
        <v>Private service Saving Tech-Heat High Temp. over 150C 3.7y</v>
      </c>
      <c r="O225" s="23" t="s">
        <v>32</v>
      </c>
      <c r="P225" s="23" t="s">
        <v>33</v>
      </c>
      <c r="Q225" s="23"/>
      <c r="R225" s="23"/>
      <c r="S225" s="19" t="s">
        <v>34</v>
      </c>
      <c r="V225" s="16" t="str">
        <f t="shared" ca="1" si="24"/>
        <v>PD</v>
      </c>
      <c r="W225" s="14" t="str">
        <f t="shared" ca="1" si="24"/>
        <v>Private service</v>
      </c>
      <c r="X225" s="3" t="str">
        <f>'EE investment costs'!D274</f>
        <v>HT-37</v>
      </c>
      <c r="Y225" s="3" t="str">
        <f>'EE investment costs'!E274</f>
        <v>Heat High Temp. over 150C</v>
      </c>
      <c r="AC225" s="123">
        <f>'EE investment costs'!C274</f>
        <v>3.7</v>
      </c>
      <c r="AD225" s="22"/>
    </row>
    <row r="226" spans="2:30">
      <c r="B226" s="14" t="str">
        <f t="shared" ca="1" si="20"/>
        <v>INDPDEFFRH-37</v>
      </c>
      <c r="C226" s="15" t="str">
        <f t="shared" ca="1" si="19"/>
        <v>IPDRH</v>
      </c>
      <c r="D226" s="16">
        <f>'EE investment costs'!$F$15</f>
        <v>2016</v>
      </c>
      <c r="E226" s="14">
        <f>VLOOKUP(X226,'EE investment costs'!$D$56:$R$656,15,0)</f>
        <v>16</v>
      </c>
      <c r="F226" s="17">
        <f ca="1">INDEX('EE investment costs'!$D$56:$R$656,MATCH(X226,'EE investment costs'!$D$56:$D$656,0),MATCH($V$8,'EE investment costs'!$D$56:$R$56,0))</f>
        <v>74.065660516071148</v>
      </c>
      <c r="I226" s="18">
        <v>1</v>
      </c>
      <c r="J226" s="18">
        <v>1</v>
      </c>
      <c r="K226" s="14">
        <f t="shared" ca="1" si="23"/>
        <v>8</v>
      </c>
      <c r="L226" s="26"/>
      <c r="M226" s="19" t="str">
        <f t="shared" ca="1" si="21"/>
        <v>INDPDEFFRH-37</v>
      </c>
      <c r="N226" s="23" t="str">
        <f t="shared" ca="1" si="22"/>
        <v>Private service Saving Tech-Heat Room Heat 3.7y</v>
      </c>
      <c r="O226" s="23" t="s">
        <v>32</v>
      </c>
      <c r="P226" s="23" t="s">
        <v>33</v>
      </c>
      <c r="Q226" s="23"/>
      <c r="R226" s="23"/>
      <c r="S226" s="19" t="s">
        <v>34</v>
      </c>
      <c r="V226" s="16" t="str">
        <f t="shared" ca="1" si="24"/>
        <v>PD</v>
      </c>
      <c r="W226" s="14" t="str">
        <f t="shared" ca="1" si="24"/>
        <v>Private service</v>
      </c>
      <c r="X226" s="3" t="str">
        <f>'EE investment costs'!D275</f>
        <v>RH-37</v>
      </c>
      <c r="Y226" s="3" t="str">
        <f>'EE investment costs'!E275</f>
        <v>Heat Room Heat</v>
      </c>
      <c r="AC226" s="123">
        <f>'EE investment costs'!C275</f>
        <v>3.7</v>
      </c>
      <c r="AD226" s="22"/>
    </row>
    <row r="227" spans="2:30">
      <c r="B227" s="14" t="str">
        <f t="shared" ca="1" si="20"/>
        <v>INDPDEFFLA-37</v>
      </c>
      <c r="C227" s="15" t="str">
        <f t="shared" ca="1" si="19"/>
        <v>IPDLA</v>
      </c>
      <c r="D227" s="16">
        <f>'EE investment costs'!$F$15</f>
        <v>2016</v>
      </c>
      <c r="E227" s="14">
        <f>VLOOKUP(X227,'EE investment costs'!$D$56:$R$656,15,0)</f>
        <v>3.8334999999999999</v>
      </c>
      <c r="F227" s="17">
        <f ca="1">INDEX('EE investment costs'!$D$56:$R$656,MATCH(X227,'EE investment costs'!$D$56:$D$656,0),MATCH($V$8,'EE investment costs'!$D$56:$R$56,0))</f>
        <v>1559.8548628822875</v>
      </c>
      <c r="I227" s="18">
        <v>1</v>
      </c>
      <c r="J227" s="18">
        <v>1</v>
      </c>
      <c r="K227" s="14">
        <f t="shared" ca="1" si="23"/>
        <v>0</v>
      </c>
      <c r="L227" s="26"/>
      <c r="M227" s="19" t="str">
        <f t="shared" ca="1" si="21"/>
        <v>INDPDEFFLA-37</v>
      </c>
      <c r="N227" s="23" t="str">
        <f t="shared" ca="1" si="22"/>
        <v>Private service Saving Tech-Light 3.7y</v>
      </c>
      <c r="O227" s="23" t="s">
        <v>32</v>
      </c>
      <c r="P227" s="23" t="s">
        <v>33</v>
      </c>
      <c r="Q227" s="23"/>
      <c r="R227" s="23"/>
      <c r="S227" s="19" t="s">
        <v>34</v>
      </c>
      <c r="V227" s="16" t="str">
        <f t="shared" ca="1" si="24"/>
        <v>PD</v>
      </c>
      <c r="W227" s="14" t="str">
        <f t="shared" ca="1" si="24"/>
        <v>Private service</v>
      </c>
      <c r="X227" s="3" t="str">
        <f>'EE investment costs'!D276</f>
        <v>LA-37</v>
      </c>
      <c r="Y227" s="3" t="str">
        <f>'EE investment costs'!E276</f>
        <v>Light</v>
      </c>
      <c r="AC227" s="123">
        <f>'EE investment costs'!C276</f>
        <v>3.7</v>
      </c>
      <c r="AD227" s="22"/>
    </row>
    <row r="228" spans="2:30">
      <c r="B228" s="14" t="str">
        <f t="shared" ca="1" si="20"/>
        <v>INDPDEFFEM-37</v>
      </c>
      <c r="C228" s="15" t="str">
        <f t="shared" ca="1" si="19"/>
        <v>IPDEM</v>
      </c>
      <c r="D228" s="16">
        <f>'EE investment costs'!$F$15</f>
        <v>2016</v>
      </c>
      <c r="E228" s="14">
        <f>VLOOKUP(X228,'EE investment costs'!$D$56:$R$656,15,0)</f>
        <v>4.0251749999999999</v>
      </c>
      <c r="F228" s="17">
        <f ca="1">INDEX('EE investment costs'!$D$56:$R$656,MATCH(X228,'EE investment costs'!$D$56:$D$656,0),MATCH($V$8,'EE investment costs'!$D$56:$R$56,0))</f>
        <v>1558.7516452744467</v>
      </c>
      <c r="I228" s="18">
        <v>1</v>
      </c>
      <c r="J228" s="18">
        <v>1</v>
      </c>
      <c r="K228" s="14">
        <f t="shared" ca="1" si="23"/>
        <v>0</v>
      </c>
      <c r="L228" s="26"/>
      <c r="M228" s="19" t="str">
        <f t="shared" ca="1" si="21"/>
        <v>INDPDEFFEM-37</v>
      </c>
      <c r="N228" s="23" t="str">
        <f t="shared" ca="1" si="22"/>
        <v>Private service Saving Tech-Electric Motors 3.7y</v>
      </c>
      <c r="O228" s="23" t="s">
        <v>32</v>
      </c>
      <c r="P228" s="23" t="s">
        <v>33</v>
      </c>
      <c r="Q228" s="23"/>
      <c r="R228" s="23"/>
      <c r="S228" s="19" t="s">
        <v>34</v>
      </c>
      <c r="V228" s="16" t="str">
        <f t="shared" ca="1" si="24"/>
        <v>PD</v>
      </c>
      <c r="W228" s="14" t="str">
        <f t="shared" ca="1" si="24"/>
        <v>Private service</v>
      </c>
      <c r="X228" s="3" t="str">
        <f>'EE investment costs'!D277</f>
        <v>EM-37</v>
      </c>
      <c r="Y228" s="3" t="str">
        <f>'EE investment costs'!E277</f>
        <v>Electric Motors</v>
      </c>
      <c r="AC228" s="123">
        <f>'EE investment costs'!C277</f>
        <v>3.7</v>
      </c>
      <c r="AD228" s="22"/>
    </row>
    <row r="229" spans="2:30">
      <c r="B229" s="14" t="str">
        <f t="shared" ca="1" si="20"/>
        <v>INDPDEFFTF-37</v>
      </c>
      <c r="C229" s="15" t="str">
        <f t="shared" ca="1" si="19"/>
        <v>IPDTF</v>
      </c>
      <c r="D229" s="16">
        <f>'EE investment costs'!$F$15</f>
        <v>2016</v>
      </c>
      <c r="E229" s="14">
        <f>VLOOKUP(X229,'EE investment costs'!$D$56:$R$656,15,0)</f>
        <v>13.8</v>
      </c>
      <c r="F229" s="17">
        <f ca="1">INDEX('EE investment costs'!$D$56:$R$656,MATCH(X229,'EE investment costs'!$D$56:$D$656,0),MATCH($V$8,'EE investment costs'!$D$56:$R$56,0))</f>
        <v>543.66727258440562</v>
      </c>
      <c r="I229" s="18">
        <v>1</v>
      </c>
      <c r="J229" s="18">
        <v>1</v>
      </c>
      <c r="K229" s="14">
        <f t="shared" ca="1" si="23"/>
        <v>7</v>
      </c>
      <c r="L229" s="26"/>
      <c r="M229" s="19" t="str">
        <f t="shared" ca="1" si="21"/>
        <v>INDPDEFFTF-37</v>
      </c>
      <c r="N229" s="23" t="str">
        <f t="shared" ca="1" si="22"/>
        <v>Private service Saving Tech-Haulage Tractors, Trucks, Fishing boats 3.7y</v>
      </c>
      <c r="O229" s="23" t="s">
        <v>32</v>
      </c>
      <c r="P229" s="23" t="s">
        <v>33</v>
      </c>
      <c r="Q229" s="23"/>
      <c r="R229" s="23"/>
      <c r="S229" s="19" t="s">
        <v>34</v>
      </c>
      <c r="V229" s="16" t="str">
        <f t="shared" ca="1" si="24"/>
        <v>PD</v>
      </c>
      <c r="W229" s="14" t="str">
        <f t="shared" ca="1" si="24"/>
        <v>Private service</v>
      </c>
      <c r="X229" s="3" t="str">
        <f>'EE investment costs'!D278</f>
        <v>TF-37</v>
      </c>
      <c r="Y229" s="3" t="str">
        <f>'EE investment costs'!E278</f>
        <v>Haulage Tractors, Trucks, Fishing boats</v>
      </c>
      <c r="AC229" s="123">
        <f>'EE investment costs'!C278</f>
        <v>3.7</v>
      </c>
      <c r="AD229" s="22"/>
    </row>
    <row r="230" spans="2:30">
      <c r="B230" s="14" t="str">
        <f t="shared" ca="1" si="20"/>
        <v>INDPDEFFMT-38</v>
      </c>
      <c r="C230" s="15" t="str">
        <f t="shared" ca="1" si="19"/>
        <v>IPDMT</v>
      </c>
      <c r="D230" s="16">
        <f>'EE investment costs'!$F$15</f>
        <v>2016</v>
      </c>
      <c r="E230" s="14">
        <f>VLOOKUP(X230,'EE investment costs'!$D$56:$R$656,15,0)</f>
        <v>5.9</v>
      </c>
      <c r="F230" s="17">
        <f ca="1">INDEX('EE investment costs'!$D$56:$R$656,MATCH(X230,'EE investment costs'!$D$56:$D$656,0),MATCH($V$8,'EE investment costs'!$D$56:$R$56,0))</f>
        <v>580.30806800295306</v>
      </c>
      <c r="I230" s="18">
        <v>1</v>
      </c>
      <c r="J230" s="18">
        <v>1</v>
      </c>
      <c r="K230" s="14">
        <f t="shared" ca="1" si="23"/>
        <v>7</v>
      </c>
      <c r="L230" s="26"/>
      <c r="M230" s="19" t="str">
        <f t="shared" ca="1" si="21"/>
        <v>INDPDEFFMT-38</v>
      </c>
      <c r="N230" s="23" t="str">
        <f t="shared" ca="1" si="22"/>
        <v>Private service Saving Tech-Heat Medium Temp. up to 150C 3.8y</v>
      </c>
      <c r="O230" s="23" t="s">
        <v>32</v>
      </c>
      <c r="P230" s="23" t="s">
        <v>33</v>
      </c>
      <c r="Q230" s="23"/>
      <c r="R230" s="23"/>
      <c r="S230" s="19" t="s">
        <v>34</v>
      </c>
      <c r="V230" s="16" t="str">
        <f t="shared" ca="1" si="24"/>
        <v>PD</v>
      </c>
      <c r="W230" s="14" t="str">
        <f t="shared" ca="1" si="24"/>
        <v>Private service</v>
      </c>
      <c r="X230" s="3" t="str">
        <f>'EE investment costs'!D279</f>
        <v>MT-38</v>
      </c>
      <c r="Y230" s="3" t="str">
        <f>'EE investment costs'!E279</f>
        <v>Heat Medium Temp. up to 150C</v>
      </c>
      <c r="AC230" s="123">
        <f>'EE investment costs'!C279</f>
        <v>3.8</v>
      </c>
      <c r="AD230" s="22"/>
    </row>
    <row r="231" spans="2:30">
      <c r="B231" s="14" t="str">
        <f t="shared" ca="1" si="20"/>
        <v>INDPDEFFHT-38</v>
      </c>
      <c r="C231" s="15" t="str">
        <f t="shared" ca="1" si="19"/>
        <v>IPDHT</v>
      </c>
      <c r="D231" s="16">
        <f>'EE investment costs'!$F$15</f>
        <v>2016</v>
      </c>
      <c r="E231" s="14">
        <f>VLOOKUP(X231,'EE investment costs'!$D$56:$R$656,15,0)</f>
        <v>4.7199999999999989</v>
      </c>
      <c r="F231" s="17">
        <f ca="1">INDEX('EE investment costs'!$D$56:$R$656,MATCH(X231,'EE investment costs'!$D$56:$D$656,0),MATCH($V$8,'EE investment costs'!$D$56:$R$56,0))</f>
        <v>463.04797306774122</v>
      </c>
      <c r="I231" s="18">
        <v>1</v>
      </c>
      <c r="J231" s="18">
        <v>1</v>
      </c>
      <c r="K231" s="14">
        <f t="shared" ca="1" si="23"/>
        <v>8</v>
      </c>
      <c r="L231" s="26"/>
      <c r="M231" s="19" t="str">
        <f t="shared" ca="1" si="21"/>
        <v>INDPDEFFHT-38</v>
      </c>
      <c r="N231" s="23" t="str">
        <f t="shared" ca="1" si="22"/>
        <v>Private service Saving Tech-Heat High Temp. over 150C 3.8y</v>
      </c>
      <c r="O231" s="23" t="s">
        <v>32</v>
      </c>
      <c r="P231" s="23" t="s">
        <v>33</v>
      </c>
      <c r="Q231" s="23"/>
      <c r="R231" s="23"/>
      <c r="S231" s="19" t="s">
        <v>34</v>
      </c>
      <c r="V231" s="16" t="str">
        <f t="shared" ca="1" si="24"/>
        <v>PD</v>
      </c>
      <c r="W231" s="14" t="str">
        <f t="shared" ca="1" si="24"/>
        <v>Private service</v>
      </c>
      <c r="X231" s="3" t="str">
        <f>'EE investment costs'!D280</f>
        <v>HT-38</v>
      </c>
      <c r="Y231" s="3" t="str">
        <f>'EE investment costs'!E280</f>
        <v>Heat High Temp. over 150C</v>
      </c>
      <c r="AC231" s="123">
        <f>'EE investment costs'!C280</f>
        <v>3.8</v>
      </c>
      <c r="AD231" s="22"/>
    </row>
    <row r="232" spans="2:30">
      <c r="B232" s="14" t="str">
        <f t="shared" ca="1" si="20"/>
        <v>INDPDEFFRH-38</v>
      </c>
      <c r="C232" s="15" t="str">
        <f t="shared" ca="1" si="19"/>
        <v>IPDRH</v>
      </c>
      <c r="D232" s="16">
        <f>'EE investment costs'!$F$15</f>
        <v>2016</v>
      </c>
      <c r="E232" s="14">
        <f>VLOOKUP(X232,'EE investment costs'!$D$56:$R$656,15,0)</f>
        <v>16</v>
      </c>
      <c r="F232" s="17">
        <f ca="1">INDEX('EE investment costs'!$D$56:$R$656,MATCH(X232,'EE investment costs'!$D$56:$D$656,0),MATCH($V$8,'EE investment costs'!$D$56:$R$56,0))</f>
        <v>111.09849077410645</v>
      </c>
      <c r="I232" s="18">
        <v>1</v>
      </c>
      <c r="J232" s="18">
        <v>1</v>
      </c>
      <c r="K232" s="14">
        <f t="shared" ca="1" si="23"/>
        <v>8</v>
      </c>
      <c r="L232" s="26"/>
      <c r="M232" s="19" t="str">
        <f t="shared" ca="1" si="21"/>
        <v>INDPDEFFRH-38</v>
      </c>
      <c r="N232" s="23" t="str">
        <f t="shared" ca="1" si="22"/>
        <v>Private service Saving Tech-Heat Room Heat 3.8y</v>
      </c>
      <c r="O232" s="23" t="s">
        <v>32</v>
      </c>
      <c r="P232" s="23" t="s">
        <v>33</v>
      </c>
      <c r="Q232" s="23"/>
      <c r="R232" s="23"/>
      <c r="S232" s="19" t="s">
        <v>34</v>
      </c>
      <c r="V232" s="16" t="str">
        <f t="shared" ca="1" si="24"/>
        <v>PD</v>
      </c>
      <c r="W232" s="14" t="str">
        <f t="shared" ca="1" si="24"/>
        <v>Private service</v>
      </c>
      <c r="X232" s="3" t="str">
        <f>'EE investment costs'!D281</f>
        <v>RH-38</v>
      </c>
      <c r="Y232" s="3" t="str">
        <f>'EE investment costs'!E281</f>
        <v>Heat Room Heat</v>
      </c>
      <c r="AC232" s="123">
        <f>'EE investment costs'!C281</f>
        <v>3.8</v>
      </c>
      <c r="AD232" s="22"/>
    </row>
    <row r="233" spans="2:30">
      <c r="B233" s="14" t="str">
        <f t="shared" ca="1" si="20"/>
        <v>INDPDEFFLA-38</v>
      </c>
      <c r="C233" s="15" t="str">
        <f t="shared" ca="1" si="19"/>
        <v>IPDLA</v>
      </c>
      <c r="D233" s="16">
        <f>'EE investment costs'!$F$15</f>
        <v>2016</v>
      </c>
      <c r="E233" s="14">
        <f>VLOOKUP(X233,'EE investment costs'!$D$56:$R$656,15,0)</f>
        <v>3.8589999999999995</v>
      </c>
      <c r="F233" s="17">
        <f ca="1">INDEX('EE investment costs'!$D$56:$R$656,MATCH(X233,'EE investment costs'!$D$56:$D$656,0),MATCH($V$8,'EE investment costs'!$D$56:$R$56,0))</f>
        <v>1575.3293662282997</v>
      </c>
      <c r="I233" s="18">
        <v>1</v>
      </c>
      <c r="J233" s="18">
        <v>1</v>
      </c>
      <c r="K233" s="14">
        <f t="shared" ca="1" si="23"/>
        <v>0</v>
      </c>
      <c r="L233" s="26"/>
      <c r="M233" s="19" t="str">
        <f t="shared" ca="1" si="21"/>
        <v>INDPDEFFLA-38</v>
      </c>
      <c r="N233" s="23" t="str">
        <f t="shared" ca="1" si="22"/>
        <v>Private service Saving Tech-Light 3.8y</v>
      </c>
      <c r="O233" s="23" t="s">
        <v>32</v>
      </c>
      <c r="P233" s="23" t="s">
        <v>33</v>
      </c>
      <c r="Q233" s="23"/>
      <c r="R233" s="23"/>
      <c r="S233" s="19" t="s">
        <v>34</v>
      </c>
      <c r="V233" s="16" t="str">
        <f t="shared" ca="1" si="24"/>
        <v>PD</v>
      </c>
      <c r="W233" s="14" t="str">
        <f t="shared" ca="1" si="24"/>
        <v>Private service</v>
      </c>
      <c r="X233" s="3" t="str">
        <f>'EE investment costs'!D282</f>
        <v>LA-38</v>
      </c>
      <c r="Y233" s="3" t="str">
        <f>'EE investment costs'!E282</f>
        <v>Light</v>
      </c>
      <c r="AC233" s="123">
        <f>'EE investment costs'!C282</f>
        <v>3.8</v>
      </c>
      <c r="AD233" s="22"/>
    </row>
    <row r="234" spans="2:30">
      <c r="B234" s="14" t="str">
        <f t="shared" ca="1" si="20"/>
        <v>INDPDEFFEM-38</v>
      </c>
      <c r="C234" s="15" t="str">
        <f t="shared" ca="1" si="19"/>
        <v>IPDEM</v>
      </c>
      <c r="D234" s="16">
        <f>'EE investment costs'!$F$15</f>
        <v>2016</v>
      </c>
      <c r="E234" s="14">
        <f>VLOOKUP(X234,'EE investment costs'!$D$56:$R$656,15,0)</f>
        <v>4.0519499999999997</v>
      </c>
      <c r="F234" s="17">
        <f ca="1">INDEX('EE investment costs'!$D$56:$R$656,MATCH(X234,'EE investment costs'!$D$56:$D$656,0),MATCH($V$8,'EE investment costs'!$D$56:$R$56,0))</f>
        <v>1589.3200807404835</v>
      </c>
      <c r="I234" s="18">
        <v>1</v>
      </c>
      <c r="J234" s="18">
        <v>1</v>
      </c>
      <c r="K234" s="14">
        <f t="shared" ca="1" si="23"/>
        <v>0</v>
      </c>
      <c r="L234" s="26"/>
      <c r="M234" s="19" t="str">
        <f t="shared" ca="1" si="21"/>
        <v>INDPDEFFEM-38</v>
      </c>
      <c r="N234" s="23" t="str">
        <f t="shared" ca="1" si="22"/>
        <v>Private service Saving Tech-Electric Motors 3.8y</v>
      </c>
      <c r="O234" s="23" t="s">
        <v>32</v>
      </c>
      <c r="P234" s="23" t="s">
        <v>33</v>
      </c>
      <c r="Q234" s="23"/>
      <c r="R234" s="23"/>
      <c r="S234" s="19" t="s">
        <v>34</v>
      </c>
      <c r="V234" s="16" t="str">
        <f t="shared" ca="1" si="24"/>
        <v>PD</v>
      </c>
      <c r="W234" s="14" t="str">
        <f t="shared" ca="1" si="24"/>
        <v>Private service</v>
      </c>
      <c r="X234" s="3" t="str">
        <f>'EE investment costs'!D283</f>
        <v>EM-38</v>
      </c>
      <c r="Y234" s="3" t="str">
        <f>'EE investment costs'!E283</f>
        <v>Electric Motors</v>
      </c>
      <c r="AC234" s="123">
        <f>'EE investment costs'!C283</f>
        <v>3.8</v>
      </c>
      <c r="AD234" s="22"/>
    </row>
    <row r="235" spans="2:30">
      <c r="B235" s="14" t="str">
        <f t="shared" ca="1" si="20"/>
        <v>INDPDEFFTF-38</v>
      </c>
      <c r="C235" s="15" t="str">
        <f t="shared" ca="1" si="19"/>
        <v>IPDTF</v>
      </c>
      <c r="D235" s="16">
        <f>'EE investment costs'!$F$15</f>
        <v>2016</v>
      </c>
      <c r="E235" s="14">
        <f>VLOOKUP(X235,'EE investment costs'!$D$56:$R$656,15,0)</f>
        <v>14.2</v>
      </c>
      <c r="F235" s="17">
        <f ca="1">INDEX('EE investment costs'!$D$56:$R$656,MATCH(X235,'EE investment costs'!$D$56:$D$656,0),MATCH($V$8,'EE investment costs'!$D$56:$R$56,0))</f>
        <v>558.36098265425449</v>
      </c>
      <c r="I235" s="18">
        <v>1</v>
      </c>
      <c r="J235" s="18">
        <v>1</v>
      </c>
      <c r="K235" s="14">
        <f t="shared" ca="1" si="23"/>
        <v>7</v>
      </c>
      <c r="L235" s="26"/>
      <c r="M235" s="19" t="str">
        <f t="shared" ca="1" si="21"/>
        <v>INDPDEFFTF-38</v>
      </c>
      <c r="N235" s="23" t="str">
        <f t="shared" ca="1" si="22"/>
        <v>Private service Saving Tech-Haulage Tractors, Trucks, Fishing boats 3.8y</v>
      </c>
      <c r="O235" s="23" t="s">
        <v>32</v>
      </c>
      <c r="P235" s="23" t="s">
        <v>33</v>
      </c>
      <c r="Q235" s="23"/>
      <c r="R235" s="23"/>
      <c r="S235" s="19" t="s">
        <v>34</v>
      </c>
      <c r="V235" s="16" t="str">
        <f t="shared" ca="1" si="24"/>
        <v>PD</v>
      </c>
      <c r="W235" s="14" t="str">
        <f t="shared" ca="1" si="24"/>
        <v>Private service</v>
      </c>
      <c r="X235" s="3" t="str">
        <f>'EE investment costs'!D284</f>
        <v>TF-38</v>
      </c>
      <c r="Y235" s="3" t="str">
        <f>'EE investment costs'!E284</f>
        <v>Haulage Tractors, Trucks, Fishing boats</v>
      </c>
      <c r="AC235" s="123">
        <f>'EE investment costs'!C284</f>
        <v>3.8</v>
      </c>
      <c r="AD235" s="22"/>
    </row>
    <row r="236" spans="2:30">
      <c r="B236" s="14" t="str">
        <f t="shared" ca="1" si="20"/>
        <v>INDPDEFFMT-39</v>
      </c>
      <c r="C236" s="15" t="str">
        <f t="shared" ca="1" si="19"/>
        <v>IPDMT</v>
      </c>
      <c r="D236" s="16">
        <f>'EE investment costs'!$F$15</f>
        <v>2016</v>
      </c>
      <c r="E236" s="14">
        <f>VLOOKUP(X236,'EE investment costs'!$D$56:$R$656,15,0)</f>
        <v>5.95</v>
      </c>
      <c r="F236" s="17">
        <f ca="1">INDEX('EE investment costs'!$D$56:$R$656,MATCH(X236,'EE investment costs'!$D$56:$D$656,0),MATCH($V$8,'EE investment costs'!$D$56:$R$56,0))</f>
        <v>592.05632510734097</v>
      </c>
      <c r="I236" s="18">
        <v>1</v>
      </c>
      <c r="J236" s="18">
        <v>1</v>
      </c>
      <c r="K236" s="14">
        <f t="shared" ca="1" si="23"/>
        <v>7</v>
      </c>
      <c r="L236" s="26"/>
      <c r="M236" s="19" t="str">
        <f t="shared" ca="1" si="21"/>
        <v>INDPDEFFMT-39</v>
      </c>
      <c r="N236" s="23" t="str">
        <f t="shared" ca="1" si="22"/>
        <v>Private service Saving Tech-Heat Medium Temp. up to 150C 3.9y</v>
      </c>
      <c r="O236" s="23" t="s">
        <v>32</v>
      </c>
      <c r="P236" s="23" t="s">
        <v>33</v>
      </c>
      <c r="Q236" s="23"/>
      <c r="R236" s="23"/>
      <c r="S236" s="19" t="s">
        <v>34</v>
      </c>
      <c r="V236" s="16" t="str">
        <f t="shared" ca="1" si="24"/>
        <v>PD</v>
      </c>
      <c r="W236" s="14" t="str">
        <f t="shared" ca="1" si="24"/>
        <v>Private service</v>
      </c>
      <c r="X236" s="3" t="str">
        <f>'EE investment costs'!D285</f>
        <v>MT-39</v>
      </c>
      <c r="Y236" s="3" t="str">
        <f>'EE investment costs'!E285</f>
        <v>Heat Medium Temp. up to 150C</v>
      </c>
      <c r="AC236" s="123">
        <f>'EE investment costs'!C285</f>
        <v>3.9</v>
      </c>
      <c r="AD236" s="22"/>
    </row>
    <row r="237" spans="2:30">
      <c r="B237" s="14" t="str">
        <f t="shared" ca="1" si="20"/>
        <v>INDPDEFFHT-39</v>
      </c>
      <c r="C237" s="15" t="str">
        <f t="shared" ca="1" si="19"/>
        <v>IPDHT</v>
      </c>
      <c r="D237" s="16">
        <f>'EE investment costs'!$F$15</f>
        <v>2016</v>
      </c>
      <c r="E237" s="14">
        <f>VLOOKUP(X237,'EE investment costs'!$D$56:$R$656,15,0)</f>
        <v>4.76</v>
      </c>
      <c r="F237" s="17">
        <f ca="1">INDEX('EE investment costs'!$D$56:$R$656,MATCH(X237,'EE investment costs'!$D$56:$D$656,0),MATCH($V$8,'EE investment costs'!$D$56:$R$56,0))</f>
        <v>469.43233408838466</v>
      </c>
      <c r="I237" s="18">
        <v>1</v>
      </c>
      <c r="J237" s="18">
        <v>1</v>
      </c>
      <c r="K237" s="14">
        <f t="shared" ca="1" si="23"/>
        <v>8</v>
      </c>
      <c r="L237" s="26"/>
      <c r="M237" s="19" t="str">
        <f t="shared" ca="1" si="21"/>
        <v>INDPDEFFHT-39</v>
      </c>
      <c r="N237" s="23" t="str">
        <f t="shared" ca="1" si="22"/>
        <v>Private service Saving Tech-Heat High Temp. over 150C 3.9y</v>
      </c>
      <c r="O237" s="23" t="s">
        <v>32</v>
      </c>
      <c r="P237" s="23" t="s">
        <v>33</v>
      </c>
      <c r="Q237" s="23"/>
      <c r="R237" s="23"/>
      <c r="S237" s="19" t="s">
        <v>34</v>
      </c>
      <c r="V237" s="16" t="str">
        <f t="shared" ca="1" si="24"/>
        <v>PD</v>
      </c>
      <c r="W237" s="14" t="str">
        <f t="shared" ca="1" si="24"/>
        <v>Private service</v>
      </c>
      <c r="X237" s="3" t="str">
        <f>'EE investment costs'!D286</f>
        <v>HT-39</v>
      </c>
      <c r="Y237" s="3" t="str">
        <f>'EE investment costs'!E286</f>
        <v>Heat High Temp. over 150C</v>
      </c>
      <c r="AC237" s="123">
        <f>'EE investment costs'!C286</f>
        <v>3.9</v>
      </c>
      <c r="AD237" s="22"/>
    </row>
    <row r="238" spans="2:30">
      <c r="B238" s="14" t="str">
        <f t="shared" ca="1" si="20"/>
        <v>INDPDEFFRH-39</v>
      </c>
      <c r="C238" s="15" t="str">
        <f t="shared" ca="1" si="19"/>
        <v>IPDRH</v>
      </c>
      <c r="D238" s="16">
        <f>'EE investment costs'!$F$15</f>
        <v>2016</v>
      </c>
      <c r="E238" s="14">
        <f>VLOOKUP(X238,'EE investment costs'!$D$56:$R$656,15,0)</f>
        <v>16</v>
      </c>
      <c r="F238" s="17">
        <f ca="1">INDEX('EE investment costs'!$D$56:$R$656,MATCH(X238,'EE investment costs'!$D$56:$D$656,0),MATCH($V$8,'EE investment costs'!$D$56:$R$56,0))</f>
        <v>148.13132103214176</v>
      </c>
      <c r="I238" s="18">
        <v>1</v>
      </c>
      <c r="J238" s="18">
        <v>1</v>
      </c>
      <c r="K238" s="14">
        <f t="shared" ca="1" si="23"/>
        <v>8</v>
      </c>
      <c r="L238" s="26"/>
      <c r="M238" s="19" t="str">
        <f t="shared" ca="1" si="21"/>
        <v>INDPDEFFRH-39</v>
      </c>
      <c r="N238" s="23" t="str">
        <f t="shared" ca="1" si="22"/>
        <v>Private service Saving Tech-Heat Room Heat 3.9y</v>
      </c>
      <c r="O238" s="23" t="s">
        <v>32</v>
      </c>
      <c r="P238" s="23" t="s">
        <v>33</v>
      </c>
      <c r="Q238" s="23"/>
      <c r="R238" s="23"/>
      <c r="S238" s="19" t="s">
        <v>34</v>
      </c>
      <c r="V238" s="16" t="str">
        <f t="shared" ca="1" si="24"/>
        <v>PD</v>
      </c>
      <c r="W238" s="14" t="str">
        <f t="shared" ca="1" si="24"/>
        <v>Private service</v>
      </c>
      <c r="X238" s="3" t="str">
        <f>'EE investment costs'!D287</f>
        <v>RH-39</v>
      </c>
      <c r="Y238" s="3" t="str">
        <f>'EE investment costs'!E287</f>
        <v>Heat Room Heat</v>
      </c>
      <c r="AC238" s="123">
        <f>'EE investment costs'!C287</f>
        <v>3.9</v>
      </c>
      <c r="AD238" s="22"/>
    </row>
    <row r="239" spans="2:30">
      <c r="B239" s="14" t="str">
        <f t="shared" ca="1" si="20"/>
        <v>INDPDEFFLA-39</v>
      </c>
      <c r="C239" s="15" t="str">
        <f t="shared" ca="1" si="19"/>
        <v>IPDLA</v>
      </c>
      <c r="D239" s="16">
        <f>'EE investment costs'!$F$15</f>
        <v>2016</v>
      </c>
      <c r="E239" s="14">
        <f>VLOOKUP(X239,'EE investment costs'!$D$56:$R$656,15,0)</f>
        <v>3.8844999999999996</v>
      </c>
      <c r="F239" s="17">
        <f ca="1">INDEX('EE investment costs'!$D$56:$R$656,MATCH(X239,'EE investment costs'!$D$56:$D$656,0),MATCH($V$8,'EE investment costs'!$D$56:$R$56,0))</f>
        <v>1590.8038695743119</v>
      </c>
      <c r="I239" s="18">
        <v>1</v>
      </c>
      <c r="J239" s="18">
        <v>1</v>
      </c>
      <c r="K239" s="14">
        <f t="shared" ca="1" si="23"/>
        <v>0</v>
      </c>
      <c r="L239" s="26"/>
      <c r="M239" s="19" t="str">
        <f t="shared" ca="1" si="21"/>
        <v>INDPDEFFLA-39</v>
      </c>
      <c r="N239" s="23" t="str">
        <f t="shared" ca="1" si="22"/>
        <v>Private service Saving Tech-Light 3.9y</v>
      </c>
      <c r="O239" s="23" t="s">
        <v>32</v>
      </c>
      <c r="P239" s="23" t="s">
        <v>33</v>
      </c>
      <c r="Q239" s="23"/>
      <c r="R239" s="23"/>
      <c r="S239" s="19" t="s">
        <v>34</v>
      </c>
      <c r="V239" s="16" t="str">
        <f t="shared" ca="1" si="24"/>
        <v>PD</v>
      </c>
      <c r="W239" s="14" t="str">
        <f t="shared" ca="1" si="24"/>
        <v>Private service</v>
      </c>
      <c r="X239" s="3" t="str">
        <f>'EE investment costs'!D288</f>
        <v>LA-39</v>
      </c>
      <c r="Y239" s="3" t="str">
        <f>'EE investment costs'!E288</f>
        <v>Light</v>
      </c>
      <c r="AC239" s="123">
        <f>'EE investment costs'!C288</f>
        <v>3.9</v>
      </c>
      <c r="AD239" s="22"/>
    </row>
    <row r="240" spans="2:30">
      <c r="B240" s="14" t="str">
        <f t="shared" ca="1" si="20"/>
        <v>INDPDEFFEM-39</v>
      </c>
      <c r="C240" s="15" t="str">
        <f t="shared" ca="1" si="19"/>
        <v>IPDEM</v>
      </c>
      <c r="D240" s="16">
        <f>'EE investment costs'!$F$15</f>
        <v>2016</v>
      </c>
      <c r="E240" s="14">
        <f>VLOOKUP(X240,'EE investment costs'!$D$56:$R$656,15,0)</f>
        <v>4.0787250000000004</v>
      </c>
      <c r="F240" s="17">
        <f ca="1">INDEX('EE investment costs'!$D$56:$R$656,MATCH(X240,'EE investment costs'!$D$56:$D$656,0),MATCH($V$8,'EE investment costs'!$D$56:$R$56,0))</f>
        <v>1619.8885162065201</v>
      </c>
      <c r="I240" s="18">
        <v>1</v>
      </c>
      <c r="J240" s="18">
        <v>1</v>
      </c>
      <c r="K240" s="14">
        <f t="shared" ca="1" si="23"/>
        <v>0</v>
      </c>
      <c r="L240" s="26"/>
      <c r="M240" s="19" t="str">
        <f t="shared" ca="1" si="21"/>
        <v>INDPDEFFEM-39</v>
      </c>
      <c r="N240" s="23" t="str">
        <f t="shared" ca="1" si="22"/>
        <v>Private service Saving Tech-Electric Motors 3.9y</v>
      </c>
      <c r="O240" s="23" t="s">
        <v>32</v>
      </c>
      <c r="P240" s="23" t="s">
        <v>33</v>
      </c>
      <c r="Q240" s="23"/>
      <c r="R240" s="23"/>
      <c r="S240" s="19" t="s">
        <v>34</v>
      </c>
      <c r="V240" s="16" t="str">
        <f t="shared" ca="1" si="24"/>
        <v>PD</v>
      </c>
      <c r="W240" s="14" t="str">
        <f t="shared" ca="1" si="24"/>
        <v>Private service</v>
      </c>
      <c r="X240" s="3" t="str">
        <f>'EE investment costs'!D289</f>
        <v>EM-39</v>
      </c>
      <c r="Y240" s="3" t="str">
        <f>'EE investment costs'!E289</f>
        <v>Electric Motors</v>
      </c>
      <c r="AC240" s="123">
        <f>'EE investment costs'!C289</f>
        <v>3.9</v>
      </c>
      <c r="AD240" s="22"/>
    </row>
    <row r="241" spans="2:30">
      <c r="B241" s="14" t="str">
        <f t="shared" ca="1" si="20"/>
        <v>INDPDEFFTF-39</v>
      </c>
      <c r="C241" s="15" t="str">
        <f t="shared" ca="1" si="19"/>
        <v>IPDTF</v>
      </c>
      <c r="D241" s="16">
        <f>'EE investment costs'!$F$15</f>
        <v>2016</v>
      </c>
      <c r="E241" s="14">
        <f>VLOOKUP(X241,'EE investment costs'!$D$56:$R$656,15,0)</f>
        <v>14.6</v>
      </c>
      <c r="F241" s="17">
        <f ca="1">INDEX('EE investment costs'!$D$56:$R$656,MATCH(X241,'EE investment costs'!$D$56:$D$656,0),MATCH($V$8,'EE investment costs'!$D$56:$R$56,0))</f>
        <v>573.05469272410323</v>
      </c>
      <c r="I241" s="18">
        <v>1</v>
      </c>
      <c r="J241" s="18">
        <v>1</v>
      </c>
      <c r="K241" s="14">
        <f t="shared" ca="1" si="23"/>
        <v>7</v>
      </c>
      <c r="L241" s="26"/>
      <c r="M241" s="19" t="str">
        <f t="shared" ca="1" si="21"/>
        <v>INDPDEFFTF-39</v>
      </c>
      <c r="N241" s="23" t="str">
        <f t="shared" ca="1" si="22"/>
        <v>Private service Saving Tech-Haulage Tractors, Trucks, Fishing boats 3.9y</v>
      </c>
      <c r="O241" s="23" t="s">
        <v>32</v>
      </c>
      <c r="P241" s="23" t="s">
        <v>33</v>
      </c>
      <c r="Q241" s="23"/>
      <c r="R241" s="23"/>
      <c r="S241" s="19" t="s">
        <v>34</v>
      </c>
      <c r="V241" s="16" t="str">
        <f t="shared" ca="1" si="24"/>
        <v>PD</v>
      </c>
      <c r="W241" s="14" t="str">
        <f t="shared" ca="1" si="24"/>
        <v>Private service</v>
      </c>
      <c r="X241" s="3" t="str">
        <f>'EE investment costs'!D290</f>
        <v>TF-39</v>
      </c>
      <c r="Y241" s="3" t="str">
        <f>'EE investment costs'!E290</f>
        <v>Haulage Tractors, Trucks, Fishing boats</v>
      </c>
      <c r="AC241" s="123">
        <f>'EE investment costs'!C290</f>
        <v>3.9</v>
      </c>
      <c r="AD241" s="22"/>
    </row>
    <row r="242" spans="2:30">
      <c r="B242" s="14" t="str">
        <f t="shared" ca="1" si="20"/>
        <v>INDPDEFFMT-40</v>
      </c>
      <c r="C242" s="15" t="str">
        <f t="shared" ca="1" si="19"/>
        <v>IPDMT</v>
      </c>
      <c r="D242" s="16">
        <f>'EE investment costs'!$F$15</f>
        <v>2016</v>
      </c>
      <c r="E242" s="14">
        <f>VLOOKUP(X242,'EE investment costs'!$D$56:$R$656,15,0)</f>
        <v>6</v>
      </c>
      <c r="F242" s="17">
        <f ca="1">INDEX('EE investment costs'!$D$56:$R$656,MATCH(X242,'EE investment costs'!$D$56:$D$656,0),MATCH($V$8,'EE investment costs'!$D$56:$R$56,0))</f>
        <v>603.80458221172887</v>
      </c>
      <c r="I242" s="18">
        <v>1</v>
      </c>
      <c r="J242" s="18">
        <v>1</v>
      </c>
      <c r="K242" s="14">
        <f t="shared" ca="1" si="23"/>
        <v>6</v>
      </c>
      <c r="L242" s="26"/>
      <c r="M242" s="19" t="str">
        <f t="shared" ca="1" si="21"/>
        <v>INDPDEFFMT-40</v>
      </c>
      <c r="N242" s="23" t="str">
        <f t="shared" ca="1" si="22"/>
        <v>Private service Saving Tech-Heat Medium Temp. up to 150C 4y</v>
      </c>
      <c r="O242" s="23" t="s">
        <v>32</v>
      </c>
      <c r="P242" s="23" t="s">
        <v>33</v>
      </c>
      <c r="Q242" s="23"/>
      <c r="R242" s="23"/>
      <c r="S242" s="19" t="s">
        <v>34</v>
      </c>
      <c r="V242" s="16" t="str">
        <f t="shared" ca="1" si="24"/>
        <v>PD</v>
      </c>
      <c r="W242" s="14" t="str">
        <f t="shared" ca="1" si="24"/>
        <v>Private service</v>
      </c>
      <c r="X242" s="3" t="str">
        <f>'EE investment costs'!D291</f>
        <v>MT-40</v>
      </c>
      <c r="Y242" s="3" t="str">
        <f>'EE investment costs'!E291</f>
        <v>Heat Medium Temp. up to 150C</v>
      </c>
      <c r="AC242" s="123">
        <f>'EE investment costs'!C291</f>
        <v>4</v>
      </c>
      <c r="AD242" s="22"/>
    </row>
    <row r="243" spans="2:30">
      <c r="B243" s="14" t="str">
        <f t="shared" ca="1" si="20"/>
        <v>INDPDEFFHT-40</v>
      </c>
      <c r="C243" s="15" t="str">
        <f t="shared" ca="1" si="19"/>
        <v>IPDHT</v>
      </c>
      <c r="D243" s="16">
        <f>'EE investment costs'!$F$15</f>
        <v>2016</v>
      </c>
      <c r="E243" s="14">
        <f>VLOOKUP(X243,'EE investment costs'!$D$56:$R$656,15,0)</f>
        <v>4.7999999999999989</v>
      </c>
      <c r="F243" s="17">
        <f ca="1">INDEX('EE investment costs'!$D$56:$R$656,MATCH(X243,'EE investment costs'!$D$56:$D$656,0),MATCH($V$8,'EE investment costs'!$D$56:$R$56,0))</f>
        <v>475.8166951090281</v>
      </c>
      <c r="I243" s="18">
        <v>1</v>
      </c>
      <c r="J243" s="18">
        <v>1</v>
      </c>
      <c r="K243" s="14">
        <f t="shared" ca="1" si="23"/>
        <v>8</v>
      </c>
      <c r="L243" s="26"/>
      <c r="M243" s="19" t="str">
        <f t="shared" ca="1" si="21"/>
        <v>INDPDEFFHT-40</v>
      </c>
      <c r="N243" s="23" t="str">
        <f t="shared" ca="1" si="22"/>
        <v>Private service Saving Tech-Heat High Temp. over 150C 4y</v>
      </c>
      <c r="O243" s="23" t="s">
        <v>32</v>
      </c>
      <c r="P243" s="23" t="s">
        <v>33</v>
      </c>
      <c r="Q243" s="23"/>
      <c r="R243" s="23"/>
      <c r="S243" s="19" t="s">
        <v>34</v>
      </c>
      <c r="V243" s="16" t="str">
        <f t="shared" ca="1" si="24"/>
        <v>PD</v>
      </c>
      <c r="W243" s="14" t="str">
        <f t="shared" ca="1" si="24"/>
        <v>Private service</v>
      </c>
      <c r="X243" s="3" t="str">
        <f>'EE investment costs'!D292</f>
        <v>HT-40</v>
      </c>
      <c r="Y243" s="3" t="str">
        <f>'EE investment costs'!E292</f>
        <v>Heat High Temp. over 150C</v>
      </c>
      <c r="AC243" s="123">
        <f>'EE investment costs'!C292</f>
        <v>4</v>
      </c>
      <c r="AD243" s="22"/>
    </row>
    <row r="244" spans="2:30">
      <c r="B244" s="14" t="str">
        <f t="shared" ca="1" si="20"/>
        <v>INDPDEFFRH-40</v>
      </c>
      <c r="C244" s="15" t="str">
        <f t="shared" ca="1" si="19"/>
        <v>IPDRH</v>
      </c>
      <c r="D244" s="16">
        <f>'EE investment costs'!$F$15</f>
        <v>2016</v>
      </c>
      <c r="E244" s="14">
        <f>VLOOKUP(X244,'EE investment costs'!$D$56:$R$656,15,0)</f>
        <v>16</v>
      </c>
      <c r="F244" s="17">
        <f ca="1">INDEX('EE investment costs'!$D$56:$R$656,MATCH(X244,'EE investment costs'!$D$56:$D$656,0),MATCH($V$8,'EE investment costs'!$D$56:$R$56,0))</f>
        <v>185.16415129017733</v>
      </c>
      <c r="I244" s="18">
        <v>1</v>
      </c>
      <c r="J244" s="18">
        <v>1</v>
      </c>
      <c r="K244" s="14">
        <f t="shared" ca="1" si="23"/>
        <v>8</v>
      </c>
      <c r="L244" s="26"/>
      <c r="M244" s="19" t="str">
        <f t="shared" ca="1" si="21"/>
        <v>INDPDEFFRH-40</v>
      </c>
      <c r="N244" s="23" t="str">
        <f t="shared" ca="1" si="22"/>
        <v>Private service Saving Tech-Heat Room Heat 4y</v>
      </c>
      <c r="O244" s="23" t="s">
        <v>32</v>
      </c>
      <c r="P244" s="23" t="s">
        <v>33</v>
      </c>
      <c r="Q244" s="23"/>
      <c r="R244" s="23"/>
      <c r="S244" s="19" t="s">
        <v>34</v>
      </c>
      <c r="V244" s="16" t="str">
        <f t="shared" ca="1" si="24"/>
        <v>PD</v>
      </c>
      <c r="W244" s="14" t="str">
        <f t="shared" ca="1" si="24"/>
        <v>Private service</v>
      </c>
      <c r="X244" s="3" t="str">
        <f>'EE investment costs'!D293</f>
        <v>RH-40</v>
      </c>
      <c r="Y244" s="3" t="str">
        <f>'EE investment costs'!E293</f>
        <v>Heat Room Heat</v>
      </c>
      <c r="AC244" s="123">
        <f>'EE investment costs'!C293</f>
        <v>4</v>
      </c>
      <c r="AD244" s="22"/>
    </row>
    <row r="245" spans="2:30">
      <c r="B245" s="14" t="str">
        <f t="shared" ca="1" si="20"/>
        <v>INDPDEFFLA-40</v>
      </c>
      <c r="C245" s="15" t="str">
        <f t="shared" ca="1" si="19"/>
        <v>IPDLA</v>
      </c>
      <c r="D245" s="16">
        <f>'EE investment costs'!$F$15</f>
        <v>2016</v>
      </c>
      <c r="E245" s="14">
        <f>VLOOKUP(X245,'EE investment costs'!$D$56:$R$656,15,0)</f>
        <v>3.9099999999999997</v>
      </c>
      <c r="F245" s="17">
        <f ca="1">INDEX('EE investment costs'!$D$56:$R$656,MATCH(X245,'EE investment costs'!$D$56:$D$656,0),MATCH($V$8,'EE investment costs'!$D$56:$R$56,0))</f>
        <v>1606.278372920324</v>
      </c>
      <c r="I245" s="18">
        <v>1</v>
      </c>
      <c r="J245" s="18">
        <v>1</v>
      </c>
      <c r="K245" s="14">
        <f t="shared" ca="1" si="23"/>
        <v>0</v>
      </c>
      <c r="L245" s="26"/>
      <c r="M245" s="19" t="str">
        <f t="shared" ca="1" si="21"/>
        <v>INDPDEFFLA-40</v>
      </c>
      <c r="N245" s="23" t="str">
        <f t="shared" ca="1" si="22"/>
        <v>Private service Saving Tech-Light 4y</v>
      </c>
      <c r="O245" s="23" t="s">
        <v>32</v>
      </c>
      <c r="P245" s="23" t="s">
        <v>33</v>
      </c>
      <c r="Q245" s="23"/>
      <c r="R245" s="23"/>
      <c r="S245" s="19" t="s">
        <v>34</v>
      </c>
      <c r="V245" s="16" t="str">
        <f t="shared" ca="1" si="24"/>
        <v>PD</v>
      </c>
      <c r="W245" s="14" t="str">
        <f t="shared" ca="1" si="24"/>
        <v>Private service</v>
      </c>
      <c r="X245" s="3" t="str">
        <f>'EE investment costs'!D294</f>
        <v>LA-40</v>
      </c>
      <c r="Y245" s="3" t="str">
        <f>'EE investment costs'!E294</f>
        <v>Light</v>
      </c>
      <c r="AC245" s="123">
        <f>'EE investment costs'!C294</f>
        <v>4</v>
      </c>
      <c r="AD245" s="22"/>
    </row>
    <row r="246" spans="2:30">
      <c r="B246" s="14" t="str">
        <f t="shared" ca="1" si="20"/>
        <v>INDPDEFFEM-40</v>
      </c>
      <c r="C246" s="15" t="str">
        <f t="shared" ca="1" si="19"/>
        <v>IPDEM</v>
      </c>
      <c r="D246" s="16">
        <f>'EE investment costs'!$F$15</f>
        <v>2016</v>
      </c>
      <c r="E246" s="14">
        <f>VLOOKUP(X246,'EE investment costs'!$D$56:$R$656,15,0)</f>
        <v>4.1055000000000001</v>
      </c>
      <c r="F246" s="17">
        <f ca="1">INDEX('EE investment costs'!$D$56:$R$656,MATCH(X246,'EE investment costs'!$D$56:$D$656,0),MATCH($V$8,'EE investment costs'!$D$56:$R$56,0))</f>
        <v>1650.4569516725571</v>
      </c>
      <c r="I246" s="18">
        <v>1</v>
      </c>
      <c r="J246" s="18">
        <v>1</v>
      </c>
      <c r="K246" s="14">
        <f t="shared" ca="1" si="23"/>
        <v>0</v>
      </c>
      <c r="L246" s="26"/>
      <c r="M246" s="19" t="str">
        <f t="shared" ca="1" si="21"/>
        <v>INDPDEFFEM-40</v>
      </c>
      <c r="N246" s="23" t="str">
        <f t="shared" ca="1" si="22"/>
        <v>Private service Saving Tech-Electric Motors 4y</v>
      </c>
      <c r="O246" s="23" t="s">
        <v>32</v>
      </c>
      <c r="P246" s="23" t="s">
        <v>33</v>
      </c>
      <c r="Q246" s="23"/>
      <c r="R246" s="23"/>
      <c r="S246" s="19" t="s">
        <v>34</v>
      </c>
      <c r="V246" s="16" t="str">
        <f t="shared" ca="1" si="24"/>
        <v>PD</v>
      </c>
      <c r="W246" s="14" t="str">
        <f t="shared" ca="1" si="24"/>
        <v>Private service</v>
      </c>
      <c r="X246" s="3" t="str">
        <f>'EE investment costs'!D295</f>
        <v>EM-40</v>
      </c>
      <c r="Y246" s="3" t="str">
        <f>'EE investment costs'!E295</f>
        <v>Electric Motors</v>
      </c>
      <c r="AC246" s="123">
        <f>'EE investment costs'!C295</f>
        <v>4</v>
      </c>
      <c r="AD246" s="22"/>
    </row>
    <row r="247" spans="2:30" ht="13.5" thickBot="1">
      <c r="B247" s="14" t="str">
        <f t="shared" ca="1" si="20"/>
        <v>INDPDEFFTF-40</v>
      </c>
      <c r="C247" s="15" t="str">
        <f t="shared" ca="1" si="19"/>
        <v>IPDTF</v>
      </c>
      <c r="D247" s="16">
        <f>'EE investment costs'!$F$15</f>
        <v>2016</v>
      </c>
      <c r="E247" s="14">
        <f>VLOOKUP(X247,'EE investment costs'!$D$56:$R$656,15,0)</f>
        <v>15</v>
      </c>
      <c r="F247" s="17">
        <f ca="1">INDEX('EE investment costs'!$D$56:$R$656,MATCH(X247,'EE investment costs'!$D$56:$D$656,0),MATCH($V$8,'EE investment costs'!$D$56:$R$56,0))</f>
        <v>587.7484027939521</v>
      </c>
      <c r="I247" s="18">
        <v>1</v>
      </c>
      <c r="J247" s="18">
        <v>1</v>
      </c>
      <c r="K247" s="14">
        <f t="shared" ca="1" si="23"/>
        <v>7</v>
      </c>
      <c r="L247" s="26"/>
      <c r="M247" s="24" t="str">
        <f t="shared" ca="1" si="21"/>
        <v>INDPDEFFTF-40</v>
      </c>
      <c r="N247" s="25" t="str">
        <f t="shared" ca="1" si="22"/>
        <v>Private service Saving Tech-Haulage Tractors, Trucks, Fishing boats 4y</v>
      </c>
      <c r="O247" s="25" t="s">
        <v>32</v>
      </c>
      <c r="P247" s="25" t="s">
        <v>33</v>
      </c>
      <c r="Q247" s="25"/>
      <c r="R247" s="25"/>
      <c r="S247" s="24" t="s">
        <v>34</v>
      </c>
      <c r="V247" s="16" t="str">
        <f t="shared" ca="1" si="24"/>
        <v>PD</v>
      </c>
      <c r="W247" s="14" t="str">
        <f t="shared" ca="1" si="24"/>
        <v>Private service</v>
      </c>
      <c r="X247" s="3" t="str">
        <f>'EE investment costs'!D296</f>
        <v>TF-40</v>
      </c>
      <c r="Y247" s="3" t="str">
        <f>'EE investment costs'!E296</f>
        <v>Haulage Tractors, Trucks, Fishing boats</v>
      </c>
      <c r="AC247" s="123">
        <f>'EE investment costs'!C296</f>
        <v>4</v>
      </c>
      <c r="AD247" s="22"/>
    </row>
    <row r="248" spans="2:30">
      <c r="B248" s="14" t="str">
        <f t="shared" ca="1" si="20"/>
        <v>INDPDEFFMT-41</v>
      </c>
      <c r="C248" s="15" t="str">
        <f ca="1">"I"&amp;MID(B248,4,1)&amp;"D"&amp;MID(B248,9,2)</f>
        <v>IPDMT</v>
      </c>
      <c r="D248" s="16">
        <f>'EE investment costs'!$F$15</f>
        <v>2016</v>
      </c>
      <c r="E248" s="14">
        <f>VLOOKUP(X248,'EE investment costs'!$D$56:$R$656,15,0)</f>
        <v>6.01</v>
      </c>
      <c r="F248" s="17">
        <f ca="1">INDEX('EE investment costs'!$D$56:$R$656,MATCH(X248,'EE investment costs'!$D$56:$D$656,0),MATCH($V$8,'EE investment costs'!$D$56:$R$56,0))</f>
        <v>615.55283931611677</v>
      </c>
      <c r="I248" s="18">
        <v>1</v>
      </c>
      <c r="J248" s="18">
        <v>1</v>
      </c>
      <c r="K248" s="14">
        <f t="shared" ca="1" si="23"/>
        <v>6</v>
      </c>
      <c r="L248" s="26"/>
      <c r="M248" s="20" t="str">
        <f t="shared" ca="1" si="21"/>
        <v>INDPDEFFMT-41</v>
      </c>
      <c r="N248" s="21" t="str">
        <f t="shared" ca="1" si="22"/>
        <v>Private service Saving Tech-Heat Medium Temp. up to 150C 4.1y</v>
      </c>
      <c r="O248" s="21" t="s">
        <v>32</v>
      </c>
      <c r="P248" s="21" t="s">
        <v>33</v>
      </c>
      <c r="Q248" s="21"/>
      <c r="R248" s="21"/>
      <c r="S248" s="20" t="s">
        <v>34</v>
      </c>
      <c r="V248" s="16" t="str">
        <f t="shared" ca="1" si="24"/>
        <v>PD</v>
      </c>
      <c r="W248" s="14" t="str">
        <f t="shared" ca="1" si="24"/>
        <v>Private service</v>
      </c>
      <c r="X248" s="3" t="str">
        <f>'EE investment costs'!D297</f>
        <v>MT-41</v>
      </c>
      <c r="Y248" s="3" t="str">
        <f>'EE investment costs'!E297</f>
        <v>Heat Medium Temp. up to 150C</v>
      </c>
      <c r="AC248" s="123">
        <f>'EE investment costs'!C297</f>
        <v>4.0999999999999996</v>
      </c>
      <c r="AD248" s="22"/>
    </row>
    <row r="249" spans="2:30">
      <c r="B249" s="14" t="str">
        <f t="shared" ca="1" si="20"/>
        <v>INDPDEFFHT-41</v>
      </c>
      <c r="C249" s="15" t="str">
        <f t="shared" ref="C249:C312" ca="1" si="25">"I"&amp;MID(B249,4,1)&amp;"D"&amp;MID(B249,9,2)</f>
        <v>IPDHT</v>
      </c>
      <c r="D249" s="16">
        <f>'EE investment costs'!$F$15</f>
        <v>2016</v>
      </c>
      <c r="E249" s="14">
        <f>VLOOKUP(X249,'EE investment costs'!$D$56:$R$656,15,0)</f>
        <v>4.8079999999999998</v>
      </c>
      <c r="F249" s="17">
        <f ca="1">INDEX('EE investment costs'!$D$56:$R$656,MATCH(X249,'EE investment costs'!$D$56:$D$656,0),MATCH($V$8,'EE investment costs'!$D$56:$R$56,0))</f>
        <v>482.20105612967154</v>
      </c>
      <c r="I249" s="18">
        <v>1</v>
      </c>
      <c r="J249" s="18">
        <v>1</v>
      </c>
      <c r="K249" s="14">
        <f t="shared" ca="1" si="23"/>
        <v>8</v>
      </c>
      <c r="L249" s="26"/>
      <c r="M249" s="19" t="str">
        <f t="shared" ca="1" si="21"/>
        <v>INDPDEFFHT-41</v>
      </c>
      <c r="N249" s="23" t="str">
        <f t="shared" ca="1" si="22"/>
        <v>Private service Saving Tech-Heat High Temp. over 150C 4.1y</v>
      </c>
      <c r="O249" s="23" t="s">
        <v>32</v>
      </c>
      <c r="P249" s="23" t="s">
        <v>33</v>
      </c>
      <c r="Q249" s="23"/>
      <c r="R249" s="23"/>
      <c r="S249" s="19" t="s">
        <v>34</v>
      </c>
      <c r="V249" s="16" t="str">
        <f t="shared" ca="1" si="24"/>
        <v>PD</v>
      </c>
      <c r="W249" s="14" t="str">
        <f t="shared" ca="1" si="24"/>
        <v>Private service</v>
      </c>
      <c r="X249" s="3" t="str">
        <f>'EE investment costs'!D298</f>
        <v>HT-41</v>
      </c>
      <c r="Y249" s="3" t="str">
        <f>'EE investment costs'!E298</f>
        <v>Heat High Temp. over 150C</v>
      </c>
      <c r="AC249" s="123">
        <f>'EE investment costs'!C298</f>
        <v>4.0999999999999996</v>
      </c>
      <c r="AD249" s="22"/>
    </row>
    <row r="250" spans="2:30">
      <c r="B250" s="14" t="str">
        <f t="shared" ca="1" si="20"/>
        <v>INDPDEFFRH-41</v>
      </c>
      <c r="C250" s="15" t="str">
        <f t="shared" ca="1" si="25"/>
        <v>IPDRH</v>
      </c>
      <c r="D250" s="16">
        <f>'EE investment costs'!$F$15</f>
        <v>2016</v>
      </c>
      <c r="E250" s="14">
        <f>VLOOKUP(X250,'EE investment costs'!$D$56:$R$656,15,0)</f>
        <v>16.018666666666668</v>
      </c>
      <c r="F250" s="17">
        <f ca="1">INDEX('EE investment costs'!$D$56:$R$656,MATCH(X250,'EE investment costs'!$D$56:$D$656,0),MATCH($V$8,'EE investment costs'!$D$56:$R$56,0))</f>
        <v>222.19698154821262</v>
      </c>
      <c r="I250" s="18">
        <v>1</v>
      </c>
      <c r="J250" s="18">
        <v>1</v>
      </c>
      <c r="K250" s="14">
        <f t="shared" ca="1" si="23"/>
        <v>8</v>
      </c>
      <c r="L250" s="26"/>
      <c r="M250" s="19" t="str">
        <f t="shared" ca="1" si="21"/>
        <v>INDPDEFFRH-41</v>
      </c>
      <c r="N250" s="23" t="str">
        <f t="shared" ca="1" si="22"/>
        <v>Private service Saving Tech-Heat Room Heat 4.1y</v>
      </c>
      <c r="O250" s="23" t="s">
        <v>32</v>
      </c>
      <c r="P250" s="23" t="s">
        <v>33</v>
      </c>
      <c r="Q250" s="23"/>
      <c r="R250" s="23"/>
      <c r="S250" s="19" t="s">
        <v>34</v>
      </c>
      <c r="V250" s="16" t="str">
        <f t="shared" ca="1" si="24"/>
        <v>PD</v>
      </c>
      <c r="W250" s="14" t="str">
        <f t="shared" ca="1" si="24"/>
        <v>Private service</v>
      </c>
      <c r="X250" s="3" t="str">
        <f>'EE investment costs'!D299</f>
        <v>RH-41</v>
      </c>
      <c r="Y250" s="3" t="str">
        <f>'EE investment costs'!E299</f>
        <v>Heat Room Heat</v>
      </c>
      <c r="AC250" s="123">
        <f>'EE investment costs'!C299</f>
        <v>4.0999999999999996</v>
      </c>
      <c r="AD250" s="22"/>
    </row>
    <row r="251" spans="2:30">
      <c r="B251" s="14" t="str">
        <f t="shared" ca="1" si="20"/>
        <v>INDPDEFFLA-41</v>
      </c>
      <c r="C251" s="15" t="str">
        <f t="shared" ca="1" si="25"/>
        <v>IPDLA</v>
      </c>
      <c r="D251" s="16">
        <f>'EE investment costs'!$F$15</f>
        <v>2016</v>
      </c>
      <c r="E251" s="14">
        <f>VLOOKUP(X251,'EE investment costs'!$D$56:$R$656,15,0)</f>
        <v>3.9230333333333336</v>
      </c>
      <c r="F251" s="17">
        <f ca="1">INDEX('EE investment costs'!$D$56:$R$656,MATCH(X251,'EE investment costs'!$D$56:$D$656,0),MATCH($V$8,'EE investment costs'!$D$56:$R$56,0))</f>
        <v>1621.752876266336</v>
      </c>
      <c r="I251" s="18">
        <v>1</v>
      </c>
      <c r="J251" s="18">
        <v>1</v>
      </c>
      <c r="K251" s="14">
        <f t="shared" ca="1" si="23"/>
        <v>0</v>
      </c>
      <c r="L251" s="26"/>
      <c r="M251" s="19" t="str">
        <f t="shared" ca="1" si="21"/>
        <v>INDPDEFFLA-41</v>
      </c>
      <c r="N251" s="23" t="str">
        <f t="shared" ca="1" si="22"/>
        <v>Private service Saving Tech-Light 4.1y</v>
      </c>
      <c r="O251" s="23" t="s">
        <v>32</v>
      </c>
      <c r="P251" s="23" t="s">
        <v>33</v>
      </c>
      <c r="Q251" s="23"/>
      <c r="R251" s="23"/>
      <c r="S251" s="19" t="s">
        <v>34</v>
      </c>
      <c r="V251" s="16" t="str">
        <f t="shared" ca="1" si="24"/>
        <v>PD</v>
      </c>
      <c r="W251" s="14" t="str">
        <f t="shared" ca="1" si="24"/>
        <v>Private service</v>
      </c>
      <c r="X251" s="3" t="str">
        <f>'EE investment costs'!D300</f>
        <v>LA-41</v>
      </c>
      <c r="Y251" s="3" t="str">
        <f>'EE investment costs'!E300</f>
        <v>Light</v>
      </c>
      <c r="AC251" s="123">
        <f>'EE investment costs'!C300</f>
        <v>4.0999999999999996</v>
      </c>
      <c r="AD251" s="22"/>
    </row>
    <row r="252" spans="2:30">
      <c r="B252" s="14" t="str">
        <f t="shared" ca="1" si="20"/>
        <v>INDPDEFFEM-41</v>
      </c>
      <c r="C252" s="15" t="str">
        <f t="shared" ca="1" si="25"/>
        <v>IPDEM</v>
      </c>
      <c r="D252" s="16">
        <f>'EE investment costs'!$F$15</f>
        <v>2016</v>
      </c>
      <c r="E252" s="14">
        <f>VLOOKUP(X252,'EE investment costs'!$D$56:$R$656,15,0)</f>
        <v>4.1191849999999999</v>
      </c>
      <c r="F252" s="17">
        <f ca="1">INDEX('EE investment costs'!$D$56:$R$656,MATCH(X252,'EE investment costs'!$D$56:$D$656,0),MATCH($V$8,'EE investment costs'!$D$56:$R$56,0))</f>
        <v>1681.0253871385937</v>
      </c>
      <c r="I252" s="18">
        <v>1</v>
      </c>
      <c r="J252" s="18">
        <v>1</v>
      </c>
      <c r="K252" s="14">
        <f t="shared" ca="1" si="23"/>
        <v>0</v>
      </c>
      <c r="L252" s="26"/>
      <c r="M252" s="19" t="str">
        <f t="shared" ca="1" si="21"/>
        <v>INDPDEFFEM-41</v>
      </c>
      <c r="N252" s="23" t="str">
        <f t="shared" ca="1" si="22"/>
        <v>Private service Saving Tech-Electric Motors 4.1y</v>
      </c>
      <c r="O252" s="23" t="s">
        <v>32</v>
      </c>
      <c r="P252" s="23" t="s">
        <v>33</v>
      </c>
      <c r="Q252" s="23"/>
      <c r="R252" s="23"/>
      <c r="S252" s="19" t="s">
        <v>34</v>
      </c>
      <c r="V252" s="16" t="str">
        <f t="shared" ca="1" si="24"/>
        <v>PD</v>
      </c>
      <c r="W252" s="14" t="str">
        <f t="shared" ca="1" si="24"/>
        <v>Private service</v>
      </c>
      <c r="X252" s="3" t="str">
        <f>'EE investment costs'!D301</f>
        <v>EM-41</v>
      </c>
      <c r="Y252" s="3" t="str">
        <f>'EE investment costs'!E301</f>
        <v>Electric Motors</v>
      </c>
      <c r="AC252" s="123">
        <f>'EE investment costs'!C301</f>
        <v>4.0999999999999996</v>
      </c>
      <c r="AD252" s="22"/>
    </row>
    <row r="253" spans="2:30">
      <c r="B253" s="14" t="str">
        <f t="shared" ca="1" si="20"/>
        <v>INDPDEFFTF-41</v>
      </c>
      <c r="C253" s="15" t="str">
        <f t="shared" ca="1" si="25"/>
        <v>IPDTF</v>
      </c>
      <c r="D253" s="16">
        <f>'EE investment costs'!$F$15</f>
        <v>2016</v>
      </c>
      <c r="E253" s="14">
        <f>VLOOKUP(X253,'EE investment costs'!$D$56:$R$656,15,0)</f>
        <v>15.083333333333332</v>
      </c>
      <c r="F253" s="17">
        <f ca="1">INDEX('EE investment costs'!$D$56:$R$656,MATCH(X253,'EE investment costs'!$D$56:$D$656,0),MATCH($V$8,'EE investment costs'!$D$56:$R$56,0))</f>
        <v>602.44211286380084</v>
      </c>
      <c r="I253" s="18">
        <v>1</v>
      </c>
      <c r="J253" s="18">
        <v>1</v>
      </c>
      <c r="K253" s="14">
        <f t="shared" ca="1" si="23"/>
        <v>6</v>
      </c>
      <c r="L253" s="26"/>
      <c r="M253" s="19" t="str">
        <f t="shared" ca="1" si="21"/>
        <v>INDPDEFFTF-41</v>
      </c>
      <c r="N253" s="23" t="str">
        <f t="shared" ca="1" si="22"/>
        <v>Private service Saving Tech-Haulage Tractors, Trucks, Fishing boats 4.1y</v>
      </c>
      <c r="O253" s="23" t="s">
        <v>32</v>
      </c>
      <c r="P253" s="23" t="s">
        <v>33</v>
      </c>
      <c r="Q253" s="23"/>
      <c r="R253" s="23"/>
      <c r="S253" s="19" t="s">
        <v>34</v>
      </c>
      <c r="V253" s="16" t="str">
        <f t="shared" ca="1" si="24"/>
        <v>PD</v>
      </c>
      <c r="W253" s="14" t="str">
        <f t="shared" ca="1" si="24"/>
        <v>Private service</v>
      </c>
      <c r="X253" s="3" t="str">
        <f>'EE investment costs'!D302</f>
        <v>TF-41</v>
      </c>
      <c r="Y253" s="3" t="str">
        <f>'EE investment costs'!E302</f>
        <v>Haulage Tractors, Trucks, Fishing boats</v>
      </c>
      <c r="AC253" s="123">
        <f>'EE investment costs'!C302</f>
        <v>4.0999999999999996</v>
      </c>
      <c r="AD253" s="22"/>
    </row>
    <row r="254" spans="2:30">
      <c r="B254" s="14" t="str">
        <f t="shared" ca="1" si="20"/>
        <v>INDPDEFFMT-42</v>
      </c>
      <c r="C254" s="15" t="str">
        <f t="shared" ca="1" si="25"/>
        <v>IPDMT</v>
      </c>
      <c r="D254" s="16">
        <f>'EE investment costs'!$F$15</f>
        <v>2016</v>
      </c>
      <c r="E254" s="14">
        <f>VLOOKUP(X254,'EE investment costs'!$D$56:$R$656,15,0)</f>
        <v>6.02</v>
      </c>
      <c r="F254" s="17">
        <f ca="1">INDEX('EE investment costs'!$D$56:$R$656,MATCH(X254,'EE investment costs'!$D$56:$D$656,0),MATCH($V$8,'EE investment costs'!$D$56:$R$56,0))</f>
        <v>627.30109642050479</v>
      </c>
      <c r="I254" s="18">
        <v>1</v>
      </c>
      <c r="J254" s="18">
        <v>1</v>
      </c>
      <c r="K254" s="14">
        <f t="shared" ca="1" si="23"/>
        <v>6</v>
      </c>
      <c r="L254" s="26"/>
      <c r="M254" s="19" t="str">
        <f t="shared" ca="1" si="21"/>
        <v>INDPDEFFMT-42</v>
      </c>
      <c r="N254" s="23" t="str">
        <f t="shared" ca="1" si="22"/>
        <v>Private service Saving Tech-Heat Medium Temp. up to 150C 4.2y</v>
      </c>
      <c r="O254" s="23" t="s">
        <v>32</v>
      </c>
      <c r="P254" s="23" t="s">
        <v>33</v>
      </c>
      <c r="Q254" s="23"/>
      <c r="R254" s="23"/>
      <c r="S254" s="19" t="s">
        <v>34</v>
      </c>
      <c r="V254" s="16" t="str">
        <f t="shared" ca="1" si="24"/>
        <v>PD</v>
      </c>
      <c r="W254" s="14" t="str">
        <f t="shared" ca="1" si="24"/>
        <v>Private service</v>
      </c>
      <c r="X254" s="3" t="str">
        <f>'EE investment costs'!D303</f>
        <v>MT-42</v>
      </c>
      <c r="Y254" s="3" t="str">
        <f>'EE investment costs'!E303</f>
        <v>Heat Medium Temp. up to 150C</v>
      </c>
      <c r="AC254" s="123">
        <f>'EE investment costs'!C303</f>
        <v>4.2</v>
      </c>
      <c r="AD254" s="22"/>
    </row>
    <row r="255" spans="2:30">
      <c r="B255" s="14" t="str">
        <f t="shared" ca="1" si="20"/>
        <v>INDPDEFFHT-42</v>
      </c>
      <c r="C255" s="15" t="str">
        <f t="shared" ca="1" si="25"/>
        <v>IPDHT</v>
      </c>
      <c r="D255" s="16">
        <f>'EE investment costs'!$F$15</f>
        <v>2016</v>
      </c>
      <c r="E255" s="14">
        <f>VLOOKUP(X255,'EE investment costs'!$D$56:$R$656,15,0)</f>
        <v>4.8159999999999998</v>
      </c>
      <c r="F255" s="17">
        <f ca="1">INDEX('EE investment costs'!$D$56:$R$656,MATCH(X255,'EE investment costs'!$D$56:$D$656,0),MATCH($V$8,'EE investment costs'!$D$56:$R$56,0))</f>
        <v>488.58541715031504</v>
      </c>
      <c r="I255" s="18">
        <v>1</v>
      </c>
      <c r="J255" s="18">
        <v>1</v>
      </c>
      <c r="K255" s="14">
        <f t="shared" ca="1" si="23"/>
        <v>8</v>
      </c>
      <c r="L255" s="26"/>
      <c r="M255" s="19" t="str">
        <f t="shared" ca="1" si="21"/>
        <v>INDPDEFFHT-42</v>
      </c>
      <c r="N255" s="23" t="str">
        <f t="shared" ca="1" si="22"/>
        <v>Private service Saving Tech-Heat High Temp. over 150C 4.2y</v>
      </c>
      <c r="O255" s="23" t="s">
        <v>32</v>
      </c>
      <c r="P255" s="23" t="s">
        <v>33</v>
      </c>
      <c r="Q255" s="23"/>
      <c r="R255" s="23"/>
      <c r="S255" s="19" t="s">
        <v>34</v>
      </c>
      <c r="V255" s="16" t="str">
        <f t="shared" ca="1" si="24"/>
        <v>PD</v>
      </c>
      <c r="W255" s="14" t="str">
        <f t="shared" ca="1" si="24"/>
        <v>Private service</v>
      </c>
      <c r="X255" s="3" t="str">
        <f>'EE investment costs'!D304</f>
        <v>HT-42</v>
      </c>
      <c r="Y255" s="3" t="str">
        <f>'EE investment costs'!E304</f>
        <v>Heat High Temp. over 150C</v>
      </c>
      <c r="AC255" s="123">
        <f>'EE investment costs'!C304</f>
        <v>4.2</v>
      </c>
      <c r="AD255" s="22"/>
    </row>
    <row r="256" spans="2:30">
      <c r="B256" s="14" t="str">
        <f t="shared" ca="1" si="20"/>
        <v>INDPDEFFRH-42</v>
      </c>
      <c r="C256" s="15" t="str">
        <f t="shared" ca="1" si="25"/>
        <v>IPDRH</v>
      </c>
      <c r="D256" s="16">
        <f>'EE investment costs'!$F$15</f>
        <v>2016</v>
      </c>
      <c r="E256" s="14">
        <f>VLOOKUP(X256,'EE investment costs'!$D$56:$R$656,15,0)</f>
        <v>16.037333333333336</v>
      </c>
      <c r="F256" s="17">
        <f ca="1">INDEX('EE investment costs'!$D$56:$R$656,MATCH(X256,'EE investment costs'!$D$56:$D$656,0),MATCH($V$8,'EE investment costs'!$D$56:$R$56,0))</f>
        <v>259.22981180624816</v>
      </c>
      <c r="I256" s="18">
        <v>1</v>
      </c>
      <c r="J256" s="18">
        <v>1</v>
      </c>
      <c r="K256" s="14">
        <f t="shared" ca="1" si="23"/>
        <v>8</v>
      </c>
      <c r="L256" s="26"/>
      <c r="M256" s="19" t="str">
        <f t="shared" ca="1" si="21"/>
        <v>INDPDEFFRH-42</v>
      </c>
      <c r="N256" s="23" t="str">
        <f t="shared" ca="1" si="22"/>
        <v>Private service Saving Tech-Heat Room Heat 4.2y</v>
      </c>
      <c r="O256" s="23" t="s">
        <v>32</v>
      </c>
      <c r="P256" s="23" t="s">
        <v>33</v>
      </c>
      <c r="Q256" s="23"/>
      <c r="R256" s="23"/>
      <c r="S256" s="19" t="s">
        <v>34</v>
      </c>
      <c r="V256" s="16" t="str">
        <f t="shared" ca="1" si="24"/>
        <v>PD</v>
      </c>
      <c r="W256" s="14" t="str">
        <f t="shared" ca="1" si="24"/>
        <v>Private service</v>
      </c>
      <c r="X256" s="3" t="str">
        <f>'EE investment costs'!D305</f>
        <v>RH-42</v>
      </c>
      <c r="Y256" s="3" t="str">
        <f>'EE investment costs'!E305</f>
        <v>Heat Room Heat</v>
      </c>
      <c r="AC256" s="123">
        <f>'EE investment costs'!C305</f>
        <v>4.2</v>
      </c>
      <c r="AD256" s="22"/>
    </row>
    <row r="257" spans="2:30">
      <c r="B257" s="14" t="str">
        <f t="shared" ca="1" si="20"/>
        <v>INDPDEFFLA-42</v>
      </c>
      <c r="C257" s="15" t="str">
        <f t="shared" ca="1" si="25"/>
        <v>IPDLA</v>
      </c>
      <c r="D257" s="16">
        <f>'EE investment costs'!$F$15</f>
        <v>2016</v>
      </c>
      <c r="E257" s="14">
        <f>VLOOKUP(X257,'EE investment costs'!$D$56:$R$656,15,0)</f>
        <v>3.936066666666667</v>
      </c>
      <c r="F257" s="17">
        <f ca="1">INDEX('EE investment costs'!$D$56:$R$656,MATCH(X257,'EE investment costs'!$D$56:$D$656,0),MATCH($V$8,'EE investment costs'!$D$56:$R$56,0))</f>
        <v>1637.2273796123482</v>
      </c>
      <c r="I257" s="18">
        <v>1</v>
      </c>
      <c r="J257" s="18">
        <v>1</v>
      </c>
      <c r="K257" s="14">
        <f t="shared" ca="1" si="23"/>
        <v>0</v>
      </c>
      <c r="L257" s="26"/>
      <c r="M257" s="19" t="str">
        <f t="shared" ca="1" si="21"/>
        <v>INDPDEFFLA-42</v>
      </c>
      <c r="N257" s="23" t="str">
        <f t="shared" ca="1" si="22"/>
        <v>Private service Saving Tech-Light 4.2y</v>
      </c>
      <c r="O257" s="23" t="s">
        <v>32</v>
      </c>
      <c r="P257" s="23" t="s">
        <v>33</v>
      </c>
      <c r="Q257" s="23"/>
      <c r="R257" s="23"/>
      <c r="S257" s="19" t="s">
        <v>34</v>
      </c>
      <c r="V257" s="16" t="str">
        <f t="shared" ca="1" si="24"/>
        <v>PD</v>
      </c>
      <c r="W257" s="14" t="str">
        <f t="shared" ca="1" si="24"/>
        <v>Private service</v>
      </c>
      <c r="X257" s="3" t="str">
        <f>'EE investment costs'!D306</f>
        <v>LA-42</v>
      </c>
      <c r="Y257" s="3" t="str">
        <f>'EE investment costs'!E306</f>
        <v>Light</v>
      </c>
      <c r="AC257" s="123">
        <f>'EE investment costs'!C306</f>
        <v>4.2</v>
      </c>
      <c r="AD257" s="22"/>
    </row>
    <row r="258" spans="2:30">
      <c r="B258" s="14" t="str">
        <f t="shared" ca="1" si="20"/>
        <v>INDPDEFFEM-42</v>
      </c>
      <c r="C258" s="15" t="str">
        <f t="shared" ca="1" si="25"/>
        <v>IPDEM</v>
      </c>
      <c r="D258" s="16">
        <f>'EE investment costs'!$F$15</f>
        <v>2016</v>
      </c>
      <c r="E258" s="14">
        <f>VLOOKUP(X258,'EE investment costs'!$D$56:$R$656,15,0)</f>
        <v>4.1328700000000005</v>
      </c>
      <c r="F258" s="17">
        <f ca="1">INDEX('EE investment costs'!$D$56:$R$656,MATCH(X258,'EE investment costs'!$D$56:$D$656,0),MATCH($V$8,'EE investment costs'!$D$56:$R$56,0))</f>
        <v>1711.5938226046308</v>
      </c>
      <c r="I258" s="18">
        <v>1</v>
      </c>
      <c r="J258" s="18">
        <v>1</v>
      </c>
      <c r="K258" s="14">
        <f t="shared" ca="1" si="23"/>
        <v>0</v>
      </c>
      <c r="L258" s="26"/>
      <c r="M258" s="19" t="str">
        <f t="shared" ca="1" si="21"/>
        <v>INDPDEFFEM-42</v>
      </c>
      <c r="N258" s="23" t="str">
        <f t="shared" ca="1" si="22"/>
        <v>Private service Saving Tech-Electric Motors 4.2y</v>
      </c>
      <c r="O258" s="23" t="s">
        <v>32</v>
      </c>
      <c r="P258" s="23" t="s">
        <v>33</v>
      </c>
      <c r="Q258" s="23"/>
      <c r="R258" s="23"/>
      <c r="S258" s="19" t="s">
        <v>34</v>
      </c>
      <c r="V258" s="16" t="str">
        <f t="shared" ca="1" si="24"/>
        <v>PD</v>
      </c>
      <c r="W258" s="14" t="str">
        <f t="shared" ca="1" si="24"/>
        <v>Private service</v>
      </c>
      <c r="X258" s="3" t="str">
        <f>'EE investment costs'!D307</f>
        <v>EM-42</v>
      </c>
      <c r="Y258" s="3" t="str">
        <f>'EE investment costs'!E307</f>
        <v>Electric Motors</v>
      </c>
      <c r="AC258" s="123">
        <f>'EE investment costs'!C307</f>
        <v>4.2</v>
      </c>
      <c r="AD258" s="22"/>
    </row>
    <row r="259" spans="2:30">
      <c r="B259" s="14" t="str">
        <f t="shared" ca="1" si="20"/>
        <v>INDPDEFFTF-42</v>
      </c>
      <c r="C259" s="15" t="str">
        <f t="shared" ca="1" si="25"/>
        <v>IPDTF</v>
      </c>
      <c r="D259" s="16">
        <f>'EE investment costs'!$F$15</f>
        <v>2016</v>
      </c>
      <c r="E259" s="14">
        <f>VLOOKUP(X259,'EE investment costs'!$D$56:$R$656,15,0)</f>
        <v>15.166666666666666</v>
      </c>
      <c r="F259" s="17">
        <f ca="1">INDEX('EE investment costs'!$D$56:$R$656,MATCH(X259,'EE investment costs'!$D$56:$D$656,0),MATCH($V$8,'EE investment costs'!$D$56:$R$56,0))</f>
        <v>617.13582293364971</v>
      </c>
      <c r="I259" s="18">
        <v>1</v>
      </c>
      <c r="J259" s="18">
        <v>1</v>
      </c>
      <c r="K259" s="14">
        <f t="shared" ca="1" si="23"/>
        <v>6</v>
      </c>
      <c r="L259" s="26"/>
      <c r="M259" s="19" t="str">
        <f t="shared" ca="1" si="21"/>
        <v>INDPDEFFTF-42</v>
      </c>
      <c r="N259" s="23" t="str">
        <f t="shared" ca="1" si="22"/>
        <v>Private service Saving Tech-Haulage Tractors, Trucks, Fishing boats 4.2y</v>
      </c>
      <c r="O259" s="23" t="s">
        <v>32</v>
      </c>
      <c r="P259" s="23" t="s">
        <v>33</v>
      </c>
      <c r="Q259" s="23"/>
      <c r="R259" s="23"/>
      <c r="S259" s="19" t="s">
        <v>34</v>
      </c>
      <c r="V259" s="16" t="str">
        <f t="shared" ca="1" si="24"/>
        <v>PD</v>
      </c>
      <c r="W259" s="14" t="str">
        <f t="shared" ca="1" si="24"/>
        <v>Private service</v>
      </c>
      <c r="X259" s="3" t="str">
        <f>'EE investment costs'!D308</f>
        <v>TF-42</v>
      </c>
      <c r="Y259" s="3" t="str">
        <f>'EE investment costs'!E308</f>
        <v>Haulage Tractors, Trucks, Fishing boats</v>
      </c>
      <c r="AC259" s="123">
        <f>'EE investment costs'!C308</f>
        <v>4.2</v>
      </c>
      <c r="AD259" s="22"/>
    </row>
    <row r="260" spans="2:30">
      <c r="B260" s="14" t="str">
        <f t="shared" ca="1" si="20"/>
        <v>INDPDEFFMT-43</v>
      </c>
      <c r="C260" s="15" t="str">
        <f t="shared" ca="1" si="25"/>
        <v>IPDMT</v>
      </c>
      <c r="D260" s="16">
        <f>'EE investment costs'!$F$15</f>
        <v>2016</v>
      </c>
      <c r="E260" s="14">
        <f>VLOOKUP(X260,'EE investment costs'!$D$56:$R$656,15,0)</f>
        <v>6.0299999999999994</v>
      </c>
      <c r="F260" s="17">
        <f ca="1">INDEX('EE investment costs'!$D$56:$R$656,MATCH(X260,'EE investment costs'!$D$56:$D$656,0),MATCH($V$8,'EE investment costs'!$D$56:$R$56,0))</f>
        <v>639.04935352489269</v>
      </c>
      <c r="I260" s="18">
        <v>1</v>
      </c>
      <c r="J260" s="18">
        <v>1</v>
      </c>
      <c r="K260" s="14">
        <f t="shared" ca="1" si="23"/>
        <v>6</v>
      </c>
      <c r="L260" s="26"/>
      <c r="M260" s="19" t="str">
        <f t="shared" ca="1" si="21"/>
        <v>INDPDEFFMT-43</v>
      </c>
      <c r="N260" s="23" t="str">
        <f t="shared" ca="1" si="22"/>
        <v>Private service Saving Tech-Heat Medium Temp. up to 150C 4.3y</v>
      </c>
      <c r="O260" s="23" t="s">
        <v>32</v>
      </c>
      <c r="P260" s="23" t="s">
        <v>33</v>
      </c>
      <c r="Q260" s="23"/>
      <c r="R260" s="23"/>
      <c r="S260" s="19" t="s">
        <v>34</v>
      </c>
      <c r="V260" s="16" t="str">
        <f t="shared" ca="1" si="24"/>
        <v>PD</v>
      </c>
      <c r="W260" s="14" t="str">
        <f t="shared" ca="1" si="24"/>
        <v>Private service</v>
      </c>
      <c r="X260" s="3" t="str">
        <f>'EE investment costs'!D309</f>
        <v>MT-43</v>
      </c>
      <c r="Y260" s="3" t="str">
        <f>'EE investment costs'!E309</f>
        <v>Heat Medium Temp. up to 150C</v>
      </c>
      <c r="AC260" s="123">
        <f>'EE investment costs'!C309</f>
        <v>4.3</v>
      </c>
      <c r="AD260" s="22"/>
    </row>
    <row r="261" spans="2:30">
      <c r="B261" s="14" t="str">
        <f t="shared" ca="1" si="20"/>
        <v>INDPDEFFHT-43</v>
      </c>
      <c r="C261" s="15" t="str">
        <f t="shared" ca="1" si="25"/>
        <v>IPDHT</v>
      </c>
      <c r="D261" s="16">
        <f>'EE investment costs'!$F$15</f>
        <v>2016</v>
      </c>
      <c r="E261" s="14">
        <f>VLOOKUP(X261,'EE investment costs'!$D$56:$R$656,15,0)</f>
        <v>4.8239999999999998</v>
      </c>
      <c r="F261" s="17">
        <f ca="1">INDEX('EE investment costs'!$D$56:$R$656,MATCH(X261,'EE investment costs'!$D$56:$D$656,0),MATCH($V$8,'EE investment costs'!$D$56:$R$56,0))</f>
        <v>494.96977817095842</v>
      </c>
      <c r="I261" s="18">
        <v>1</v>
      </c>
      <c r="J261" s="18">
        <v>1</v>
      </c>
      <c r="K261" s="14">
        <f t="shared" ca="1" si="23"/>
        <v>8</v>
      </c>
      <c r="L261" s="26"/>
      <c r="M261" s="19" t="str">
        <f t="shared" ca="1" si="21"/>
        <v>INDPDEFFHT-43</v>
      </c>
      <c r="N261" s="23" t="str">
        <f t="shared" ca="1" si="22"/>
        <v>Private service Saving Tech-Heat High Temp. over 150C 4.3y</v>
      </c>
      <c r="O261" s="23" t="s">
        <v>32</v>
      </c>
      <c r="P261" s="23" t="s">
        <v>33</v>
      </c>
      <c r="Q261" s="23"/>
      <c r="R261" s="23"/>
      <c r="S261" s="19" t="s">
        <v>34</v>
      </c>
      <c r="V261" s="16" t="str">
        <f t="shared" ca="1" si="24"/>
        <v>PD</v>
      </c>
      <c r="W261" s="14" t="str">
        <f t="shared" ca="1" si="24"/>
        <v>Private service</v>
      </c>
      <c r="X261" s="3" t="str">
        <f>'EE investment costs'!D310</f>
        <v>HT-43</v>
      </c>
      <c r="Y261" s="3" t="str">
        <f>'EE investment costs'!E310</f>
        <v>Heat High Temp. over 150C</v>
      </c>
      <c r="AC261" s="123">
        <f>'EE investment costs'!C310</f>
        <v>4.3</v>
      </c>
      <c r="AD261" s="22"/>
    </row>
    <row r="262" spans="2:30">
      <c r="B262" s="14" t="str">
        <f t="shared" ca="1" si="20"/>
        <v>INDPDEFFRH-43</v>
      </c>
      <c r="C262" s="15" t="str">
        <f t="shared" ca="1" si="25"/>
        <v>IPDRH</v>
      </c>
      <c r="D262" s="16">
        <f>'EE investment costs'!$F$15</f>
        <v>2016</v>
      </c>
      <c r="E262" s="14">
        <f>VLOOKUP(X262,'EE investment costs'!$D$56:$R$656,15,0)</f>
        <v>16.056000000000001</v>
      </c>
      <c r="F262" s="17">
        <f ca="1">INDEX('EE investment costs'!$D$56:$R$656,MATCH(X262,'EE investment costs'!$D$56:$D$656,0),MATCH($V$8,'EE investment costs'!$D$56:$R$56,0))</f>
        <v>296.26264206428351</v>
      </c>
      <c r="I262" s="18">
        <v>1</v>
      </c>
      <c r="J262" s="18">
        <v>1</v>
      </c>
      <c r="K262" s="14">
        <f t="shared" ca="1" si="23"/>
        <v>8</v>
      </c>
      <c r="L262" s="26"/>
      <c r="M262" s="19" t="str">
        <f t="shared" ca="1" si="21"/>
        <v>INDPDEFFRH-43</v>
      </c>
      <c r="N262" s="23" t="str">
        <f t="shared" ca="1" si="22"/>
        <v>Private service Saving Tech-Heat Room Heat 4.3y</v>
      </c>
      <c r="O262" s="23" t="s">
        <v>32</v>
      </c>
      <c r="P262" s="23" t="s">
        <v>33</v>
      </c>
      <c r="Q262" s="23"/>
      <c r="R262" s="23"/>
      <c r="S262" s="19" t="s">
        <v>34</v>
      </c>
      <c r="V262" s="16" t="str">
        <f t="shared" ca="1" si="24"/>
        <v>PD</v>
      </c>
      <c r="W262" s="14" t="str">
        <f t="shared" ca="1" si="24"/>
        <v>Private service</v>
      </c>
      <c r="X262" s="3" t="str">
        <f>'EE investment costs'!D311</f>
        <v>RH-43</v>
      </c>
      <c r="Y262" s="3" t="str">
        <f>'EE investment costs'!E311</f>
        <v>Heat Room Heat</v>
      </c>
      <c r="AC262" s="123">
        <f>'EE investment costs'!C311</f>
        <v>4.3</v>
      </c>
      <c r="AD262" s="22"/>
    </row>
    <row r="263" spans="2:30">
      <c r="B263" s="14" t="str">
        <f t="shared" ca="1" si="20"/>
        <v>INDPDEFFLA-43</v>
      </c>
      <c r="C263" s="15" t="str">
        <f t="shared" ca="1" si="25"/>
        <v>IPDLA</v>
      </c>
      <c r="D263" s="16">
        <f>'EE investment costs'!$F$15</f>
        <v>2016</v>
      </c>
      <c r="E263" s="14">
        <f>VLOOKUP(X263,'EE investment costs'!$D$56:$R$656,15,0)</f>
        <v>3.9491000000000005</v>
      </c>
      <c r="F263" s="17">
        <f ca="1">INDEX('EE investment costs'!$D$56:$R$656,MATCH(X263,'EE investment costs'!$D$56:$D$656,0),MATCH($V$8,'EE investment costs'!$D$56:$R$56,0))</f>
        <v>1652.7018829583601</v>
      </c>
      <c r="I263" s="18">
        <v>1</v>
      </c>
      <c r="J263" s="18">
        <v>1</v>
      </c>
      <c r="K263" s="14">
        <f t="shared" ca="1" si="23"/>
        <v>0</v>
      </c>
      <c r="L263" s="26"/>
      <c r="M263" s="19" t="str">
        <f t="shared" ca="1" si="21"/>
        <v>INDPDEFFLA-43</v>
      </c>
      <c r="N263" s="23" t="str">
        <f t="shared" ca="1" si="22"/>
        <v>Private service Saving Tech-Light 4.3y</v>
      </c>
      <c r="O263" s="23" t="s">
        <v>32</v>
      </c>
      <c r="P263" s="23" t="s">
        <v>33</v>
      </c>
      <c r="Q263" s="23"/>
      <c r="R263" s="23"/>
      <c r="S263" s="19" t="s">
        <v>34</v>
      </c>
      <c r="V263" s="16" t="str">
        <f t="shared" ca="1" si="24"/>
        <v>PD</v>
      </c>
      <c r="W263" s="14" t="str">
        <f t="shared" ca="1" si="24"/>
        <v>Private service</v>
      </c>
      <c r="X263" s="3" t="str">
        <f>'EE investment costs'!D312</f>
        <v>LA-43</v>
      </c>
      <c r="Y263" s="3" t="str">
        <f>'EE investment costs'!E312</f>
        <v>Light</v>
      </c>
      <c r="AC263" s="123">
        <f>'EE investment costs'!C312</f>
        <v>4.3</v>
      </c>
      <c r="AD263" s="22"/>
    </row>
    <row r="264" spans="2:30">
      <c r="B264" s="14" t="str">
        <f t="shared" ref="B264:B327" ca="1" si="26">M264</f>
        <v>INDPDEFFEM-43</v>
      </c>
      <c r="C264" s="15" t="str">
        <f t="shared" ca="1" si="25"/>
        <v>IPDEM</v>
      </c>
      <c r="D264" s="16">
        <f>'EE investment costs'!$F$15</f>
        <v>2016</v>
      </c>
      <c r="E264" s="14">
        <f>VLOOKUP(X264,'EE investment costs'!$D$56:$R$656,15,0)</f>
        <v>4.1465550000000002</v>
      </c>
      <c r="F264" s="17">
        <f ca="1">INDEX('EE investment costs'!$D$56:$R$656,MATCH(X264,'EE investment costs'!$D$56:$D$656,0),MATCH($V$8,'EE investment costs'!$D$56:$R$56,0))</f>
        <v>1742.1622580706676</v>
      </c>
      <c r="I264" s="18">
        <v>1</v>
      </c>
      <c r="J264" s="18">
        <v>1</v>
      </c>
      <c r="K264" s="14">
        <f t="shared" ca="1" si="23"/>
        <v>0</v>
      </c>
      <c r="L264" s="26"/>
      <c r="M264" s="19" t="str">
        <f t="shared" ref="M264:M327" ca="1" si="27">CONCATENATE("IND",$V$8,"EFF",$X264)</f>
        <v>INDPDEFFEM-43</v>
      </c>
      <c r="N264" s="23" t="str">
        <f t="shared" ca="1" si="22"/>
        <v>Private service Saving Tech-Electric Motors 4.3y</v>
      </c>
      <c r="O264" s="23" t="s">
        <v>32</v>
      </c>
      <c r="P264" s="23" t="s">
        <v>33</v>
      </c>
      <c r="Q264" s="23"/>
      <c r="R264" s="23"/>
      <c r="S264" s="19" t="s">
        <v>34</v>
      </c>
      <c r="V264" s="16" t="str">
        <f t="shared" ca="1" si="24"/>
        <v>PD</v>
      </c>
      <c r="W264" s="14" t="str">
        <f t="shared" ca="1" si="24"/>
        <v>Private service</v>
      </c>
      <c r="X264" s="3" t="str">
        <f>'EE investment costs'!D313</f>
        <v>EM-43</v>
      </c>
      <c r="Y264" s="3" t="str">
        <f>'EE investment costs'!E313</f>
        <v>Electric Motors</v>
      </c>
      <c r="AC264" s="123">
        <f>'EE investment costs'!C313</f>
        <v>4.3</v>
      </c>
      <c r="AD264" s="22"/>
    </row>
    <row r="265" spans="2:30">
      <c r="B265" s="14" t="str">
        <f t="shared" ca="1" si="26"/>
        <v>INDPDEFFTF-43</v>
      </c>
      <c r="C265" s="15" t="str">
        <f t="shared" ca="1" si="25"/>
        <v>IPDTF</v>
      </c>
      <c r="D265" s="16">
        <f>'EE investment costs'!$F$15</f>
        <v>2016</v>
      </c>
      <c r="E265" s="14">
        <f>VLOOKUP(X265,'EE investment costs'!$D$56:$R$656,15,0)</f>
        <v>15.249999999999998</v>
      </c>
      <c r="F265" s="17">
        <f ca="1">INDEX('EE investment costs'!$D$56:$R$656,MATCH(X265,'EE investment costs'!$D$56:$D$656,0),MATCH($V$8,'EE investment costs'!$D$56:$R$56,0))</f>
        <v>631.82953300349845</v>
      </c>
      <c r="I265" s="18">
        <v>1</v>
      </c>
      <c r="J265" s="18">
        <v>1</v>
      </c>
      <c r="K265" s="14">
        <f t="shared" ca="1" si="23"/>
        <v>6</v>
      </c>
      <c r="L265" s="26"/>
      <c r="M265" s="19" t="str">
        <f t="shared" ca="1" si="27"/>
        <v>INDPDEFFTF-43</v>
      </c>
      <c r="N265" s="23" t="str">
        <f t="shared" ref="N265:N328" ca="1" si="28">$W$8&amp;" Saving Tech"&amp;"-"&amp;$Y265&amp;" "&amp;AC265&amp;"y"</f>
        <v>Private service Saving Tech-Haulage Tractors, Trucks, Fishing boats 4.3y</v>
      </c>
      <c r="O265" s="23" t="s">
        <v>32</v>
      </c>
      <c r="P265" s="23" t="s">
        <v>33</v>
      </c>
      <c r="Q265" s="23"/>
      <c r="R265" s="23"/>
      <c r="S265" s="19" t="s">
        <v>34</v>
      </c>
      <c r="V265" s="16" t="str">
        <f t="shared" ca="1" si="24"/>
        <v>PD</v>
      </c>
      <c r="W265" s="14" t="str">
        <f t="shared" ca="1" si="24"/>
        <v>Private service</v>
      </c>
      <c r="X265" s="3" t="str">
        <f>'EE investment costs'!D314</f>
        <v>TF-43</v>
      </c>
      <c r="Y265" s="3" t="str">
        <f>'EE investment costs'!E314</f>
        <v>Haulage Tractors, Trucks, Fishing boats</v>
      </c>
      <c r="AC265" s="123">
        <f>'EE investment costs'!C314</f>
        <v>4.3</v>
      </c>
      <c r="AD265" s="22"/>
    </row>
    <row r="266" spans="2:30">
      <c r="B266" s="14" t="str">
        <f t="shared" ca="1" si="26"/>
        <v>INDPDEFFMT-44</v>
      </c>
      <c r="C266" s="15" t="str">
        <f t="shared" ca="1" si="25"/>
        <v>IPDMT</v>
      </c>
      <c r="D266" s="16">
        <f>'EE investment costs'!$F$15</f>
        <v>2016</v>
      </c>
      <c r="E266" s="14">
        <f>VLOOKUP(X266,'EE investment costs'!$D$56:$R$656,15,0)</f>
        <v>6.0399999999999991</v>
      </c>
      <c r="F266" s="17">
        <f ca="1">INDEX('EE investment costs'!$D$56:$R$656,MATCH(X266,'EE investment costs'!$D$56:$D$656,0),MATCH($V$8,'EE investment costs'!$D$56:$R$56,0))</f>
        <v>650.79761062928071</v>
      </c>
      <c r="I266" s="18">
        <v>1</v>
      </c>
      <c r="J266" s="18">
        <v>1</v>
      </c>
      <c r="K266" s="14">
        <f t="shared" ref="K266:K329" ca="1" si="29">IF(F266&lt;500,1,0)+IF(F266&lt;600,1,0)+IF(F266&lt;700,1,0)+IF(F266&lt;800,1,0)+IF(F266&lt;900,1,0)+IF(F266&lt;1000,1,0)+IF(F266&lt;1100,1,0)+IF(F266&lt;1200,1,0)</f>
        <v>6</v>
      </c>
      <c r="L266" s="26"/>
      <c r="M266" s="19" t="str">
        <f t="shared" ca="1" si="27"/>
        <v>INDPDEFFMT-44</v>
      </c>
      <c r="N266" s="23" t="str">
        <f t="shared" ca="1" si="28"/>
        <v>Private service Saving Tech-Heat Medium Temp. up to 150C 4.4y</v>
      </c>
      <c r="O266" s="23" t="s">
        <v>32</v>
      </c>
      <c r="P266" s="23" t="s">
        <v>33</v>
      </c>
      <c r="Q266" s="23"/>
      <c r="R266" s="23"/>
      <c r="S266" s="19" t="s">
        <v>34</v>
      </c>
      <c r="V266" s="16" t="str">
        <f t="shared" ref="V266:W329" ca="1" si="30">V265</f>
        <v>PD</v>
      </c>
      <c r="W266" s="14" t="str">
        <f t="shared" ca="1" si="30"/>
        <v>Private service</v>
      </c>
      <c r="X266" s="3" t="str">
        <f>'EE investment costs'!D315</f>
        <v>MT-44</v>
      </c>
      <c r="Y266" s="3" t="str">
        <f>'EE investment costs'!E315</f>
        <v>Heat Medium Temp. up to 150C</v>
      </c>
      <c r="AC266" s="123">
        <f>'EE investment costs'!C315</f>
        <v>4.4000000000000004</v>
      </c>
      <c r="AD266" s="22"/>
    </row>
    <row r="267" spans="2:30">
      <c r="B267" s="14" t="str">
        <f t="shared" ca="1" si="26"/>
        <v>INDPDEFFHT-44</v>
      </c>
      <c r="C267" s="15" t="str">
        <f t="shared" ca="1" si="25"/>
        <v>IPDHT</v>
      </c>
      <c r="D267" s="16">
        <f>'EE investment costs'!$F$15</f>
        <v>2016</v>
      </c>
      <c r="E267" s="14">
        <f>VLOOKUP(X267,'EE investment costs'!$D$56:$R$656,15,0)</f>
        <v>4.8319999999999999</v>
      </c>
      <c r="F267" s="17">
        <f ca="1">INDEX('EE investment costs'!$D$56:$R$656,MATCH(X267,'EE investment costs'!$D$56:$D$656,0),MATCH($V$8,'EE investment costs'!$D$56:$R$56,0))</f>
        <v>501.35413919160197</v>
      </c>
      <c r="I267" s="18">
        <v>1</v>
      </c>
      <c r="J267" s="18">
        <v>1</v>
      </c>
      <c r="K267" s="14">
        <f t="shared" ca="1" si="29"/>
        <v>7</v>
      </c>
      <c r="L267" s="26"/>
      <c r="M267" s="19" t="str">
        <f t="shared" ca="1" si="27"/>
        <v>INDPDEFFHT-44</v>
      </c>
      <c r="N267" s="23" t="str">
        <f t="shared" ca="1" si="28"/>
        <v>Private service Saving Tech-Heat High Temp. over 150C 4.4y</v>
      </c>
      <c r="O267" s="23" t="s">
        <v>32</v>
      </c>
      <c r="P267" s="23" t="s">
        <v>33</v>
      </c>
      <c r="Q267" s="23"/>
      <c r="R267" s="23"/>
      <c r="S267" s="19" t="s">
        <v>34</v>
      </c>
      <c r="V267" s="16" t="str">
        <f t="shared" ca="1" si="30"/>
        <v>PD</v>
      </c>
      <c r="W267" s="14" t="str">
        <f t="shared" ca="1" si="30"/>
        <v>Private service</v>
      </c>
      <c r="X267" s="3" t="str">
        <f>'EE investment costs'!D316</f>
        <v>HT-44</v>
      </c>
      <c r="Y267" s="3" t="str">
        <f>'EE investment costs'!E316</f>
        <v>Heat High Temp. over 150C</v>
      </c>
      <c r="AC267" s="123">
        <f>'EE investment costs'!C316</f>
        <v>4.4000000000000004</v>
      </c>
      <c r="AD267" s="22"/>
    </row>
    <row r="268" spans="2:30">
      <c r="B268" s="14" t="str">
        <f t="shared" ca="1" si="26"/>
        <v>INDPDEFFRH-44</v>
      </c>
      <c r="C268" s="15" t="str">
        <f t="shared" ca="1" si="25"/>
        <v>IPDRH</v>
      </c>
      <c r="D268" s="16">
        <f>'EE investment costs'!$F$15</f>
        <v>2016</v>
      </c>
      <c r="E268" s="14">
        <f>VLOOKUP(X268,'EE investment costs'!$D$56:$R$656,15,0)</f>
        <v>16.074666666666669</v>
      </c>
      <c r="F268" s="17">
        <f ca="1">INDEX('EE investment costs'!$D$56:$R$656,MATCH(X268,'EE investment costs'!$D$56:$D$656,0),MATCH($V$8,'EE investment costs'!$D$56:$R$56,0))</f>
        <v>333.29547232231909</v>
      </c>
      <c r="I268" s="18">
        <v>1</v>
      </c>
      <c r="J268" s="18">
        <v>1</v>
      </c>
      <c r="K268" s="14">
        <f t="shared" ca="1" si="29"/>
        <v>8</v>
      </c>
      <c r="L268" s="26"/>
      <c r="M268" s="19" t="str">
        <f t="shared" ca="1" si="27"/>
        <v>INDPDEFFRH-44</v>
      </c>
      <c r="N268" s="23" t="str">
        <f t="shared" ca="1" si="28"/>
        <v>Private service Saving Tech-Heat Room Heat 4.4y</v>
      </c>
      <c r="O268" s="23" t="s">
        <v>32</v>
      </c>
      <c r="P268" s="23" t="s">
        <v>33</v>
      </c>
      <c r="Q268" s="23"/>
      <c r="R268" s="23"/>
      <c r="S268" s="19" t="s">
        <v>34</v>
      </c>
      <c r="V268" s="16" t="str">
        <f t="shared" ca="1" si="30"/>
        <v>PD</v>
      </c>
      <c r="W268" s="14" t="str">
        <f t="shared" ca="1" si="30"/>
        <v>Private service</v>
      </c>
      <c r="X268" s="3" t="str">
        <f>'EE investment costs'!D317</f>
        <v>RH-44</v>
      </c>
      <c r="Y268" s="3" t="str">
        <f>'EE investment costs'!E317</f>
        <v>Heat Room Heat</v>
      </c>
      <c r="AC268" s="123">
        <f>'EE investment costs'!C317</f>
        <v>4.4000000000000004</v>
      </c>
      <c r="AD268" s="22"/>
    </row>
    <row r="269" spans="2:30">
      <c r="B269" s="14" t="str">
        <f t="shared" ca="1" si="26"/>
        <v>INDPDEFFLA-44</v>
      </c>
      <c r="C269" s="15" t="str">
        <f t="shared" ca="1" si="25"/>
        <v>IPDLA</v>
      </c>
      <c r="D269" s="16">
        <f>'EE investment costs'!$F$15</f>
        <v>2016</v>
      </c>
      <c r="E269" s="14">
        <f>VLOOKUP(X269,'EE investment costs'!$D$56:$R$656,15,0)</f>
        <v>3.9621333333333335</v>
      </c>
      <c r="F269" s="17">
        <f ca="1">INDEX('EE investment costs'!$D$56:$R$656,MATCH(X269,'EE investment costs'!$D$56:$D$656,0),MATCH($V$8,'EE investment costs'!$D$56:$R$56,0))</f>
        <v>1668.1763863043723</v>
      </c>
      <c r="I269" s="18">
        <v>1</v>
      </c>
      <c r="J269" s="18">
        <v>1</v>
      </c>
      <c r="K269" s="14">
        <f t="shared" ca="1" si="29"/>
        <v>0</v>
      </c>
      <c r="L269" s="26"/>
      <c r="M269" s="19" t="str">
        <f t="shared" ca="1" si="27"/>
        <v>INDPDEFFLA-44</v>
      </c>
      <c r="N269" s="23" t="str">
        <f t="shared" ca="1" si="28"/>
        <v>Private service Saving Tech-Light 4.4y</v>
      </c>
      <c r="O269" s="23" t="s">
        <v>32</v>
      </c>
      <c r="P269" s="23" t="s">
        <v>33</v>
      </c>
      <c r="Q269" s="23"/>
      <c r="R269" s="23"/>
      <c r="S269" s="19" t="s">
        <v>34</v>
      </c>
      <c r="V269" s="16" t="str">
        <f t="shared" ca="1" si="30"/>
        <v>PD</v>
      </c>
      <c r="W269" s="14" t="str">
        <f t="shared" ca="1" si="30"/>
        <v>Private service</v>
      </c>
      <c r="X269" s="3" t="str">
        <f>'EE investment costs'!D318</f>
        <v>LA-44</v>
      </c>
      <c r="Y269" s="3" t="str">
        <f>'EE investment costs'!E318</f>
        <v>Light</v>
      </c>
      <c r="AC269" s="123">
        <f>'EE investment costs'!C318</f>
        <v>4.4000000000000004</v>
      </c>
      <c r="AD269" s="22"/>
    </row>
    <row r="270" spans="2:30">
      <c r="B270" s="14" t="str">
        <f t="shared" ca="1" si="26"/>
        <v>INDPDEFFEM-44</v>
      </c>
      <c r="C270" s="15" t="str">
        <f t="shared" ca="1" si="25"/>
        <v>IPDEM</v>
      </c>
      <c r="D270" s="16">
        <f>'EE investment costs'!$F$15</f>
        <v>2016</v>
      </c>
      <c r="E270" s="14">
        <f>VLOOKUP(X270,'EE investment costs'!$D$56:$R$656,15,0)</f>
        <v>4.1602399999999999</v>
      </c>
      <c r="F270" s="17">
        <f ca="1">INDEX('EE investment costs'!$D$56:$R$656,MATCH(X270,'EE investment costs'!$D$56:$D$656,0),MATCH($V$8,'EE investment costs'!$D$56:$R$56,0))</f>
        <v>1772.7306935367046</v>
      </c>
      <c r="I270" s="18">
        <v>1</v>
      </c>
      <c r="J270" s="18">
        <v>1</v>
      </c>
      <c r="K270" s="14">
        <f t="shared" ca="1" si="29"/>
        <v>0</v>
      </c>
      <c r="L270" s="26"/>
      <c r="M270" s="19" t="str">
        <f t="shared" ca="1" si="27"/>
        <v>INDPDEFFEM-44</v>
      </c>
      <c r="N270" s="23" t="str">
        <f t="shared" ca="1" si="28"/>
        <v>Private service Saving Tech-Electric Motors 4.4y</v>
      </c>
      <c r="O270" s="23" t="s">
        <v>32</v>
      </c>
      <c r="P270" s="23" t="s">
        <v>33</v>
      </c>
      <c r="Q270" s="23"/>
      <c r="R270" s="23"/>
      <c r="S270" s="19" t="s">
        <v>34</v>
      </c>
      <c r="V270" s="16" t="str">
        <f t="shared" ca="1" si="30"/>
        <v>PD</v>
      </c>
      <c r="W270" s="14" t="str">
        <f t="shared" ca="1" si="30"/>
        <v>Private service</v>
      </c>
      <c r="X270" s="3" t="str">
        <f>'EE investment costs'!D319</f>
        <v>EM-44</v>
      </c>
      <c r="Y270" s="3" t="str">
        <f>'EE investment costs'!E319</f>
        <v>Electric Motors</v>
      </c>
      <c r="AC270" s="123">
        <f>'EE investment costs'!C319</f>
        <v>4.4000000000000004</v>
      </c>
      <c r="AD270" s="22"/>
    </row>
    <row r="271" spans="2:30">
      <c r="B271" s="14" t="str">
        <f t="shared" ca="1" si="26"/>
        <v>INDPDEFFTF-44</v>
      </c>
      <c r="C271" s="15" t="str">
        <f t="shared" ca="1" si="25"/>
        <v>IPDTF</v>
      </c>
      <c r="D271" s="16">
        <f>'EE investment costs'!$F$15</f>
        <v>2016</v>
      </c>
      <c r="E271" s="14">
        <f>VLOOKUP(X271,'EE investment costs'!$D$56:$R$656,15,0)</f>
        <v>15.333333333333332</v>
      </c>
      <c r="F271" s="17">
        <f ca="1">INDEX('EE investment costs'!$D$56:$R$656,MATCH(X271,'EE investment costs'!$D$56:$D$656,0),MATCH($V$8,'EE investment costs'!$D$56:$R$56,0))</f>
        <v>646.52324307334732</v>
      </c>
      <c r="I271" s="18">
        <v>1</v>
      </c>
      <c r="J271" s="18">
        <v>1</v>
      </c>
      <c r="K271" s="14">
        <f t="shared" ca="1" si="29"/>
        <v>6</v>
      </c>
      <c r="L271" s="26"/>
      <c r="M271" s="19" t="str">
        <f t="shared" ca="1" si="27"/>
        <v>INDPDEFFTF-44</v>
      </c>
      <c r="N271" s="23" t="str">
        <f t="shared" ca="1" si="28"/>
        <v>Private service Saving Tech-Haulage Tractors, Trucks, Fishing boats 4.4y</v>
      </c>
      <c r="O271" s="23" t="s">
        <v>32</v>
      </c>
      <c r="P271" s="23" t="s">
        <v>33</v>
      </c>
      <c r="Q271" s="23"/>
      <c r="R271" s="23"/>
      <c r="S271" s="19" t="s">
        <v>34</v>
      </c>
      <c r="V271" s="16" t="str">
        <f t="shared" ca="1" si="30"/>
        <v>PD</v>
      </c>
      <c r="W271" s="14" t="str">
        <f t="shared" ca="1" si="30"/>
        <v>Private service</v>
      </c>
      <c r="X271" s="3" t="str">
        <f>'EE investment costs'!D320</f>
        <v>TF-44</v>
      </c>
      <c r="Y271" s="3" t="str">
        <f>'EE investment costs'!E320</f>
        <v>Haulage Tractors, Trucks, Fishing boats</v>
      </c>
      <c r="AC271" s="123">
        <f>'EE investment costs'!C320</f>
        <v>4.4000000000000004</v>
      </c>
      <c r="AD271" s="22"/>
    </row>
    <row r="272" spans="2:30">
      <c r="B272" s="14" t="str">
        <f t="shared" ca="1" si="26"/>
        <v>INDPDEFFMT-45</v>
      </c>
      <c r="C272" s="15" t="str">
        <f t="shared" ca="1" si="25"/>
        <v>IPDMT</v>
      </c>
      <c r="D272" s="16">
        <f>'EE investment costs'!$F$15</f>
        <v>2016</v>
      </c>
      <c r="E272" s="14">
        <f>VLOOKUP(X272,'EE investment costs'!$D$56:$R$656,15,0)</f>
        <v>6.05</v>
      </c>
      <c r="F272" s="17">
        <f ca="1">INDEX('EE investment costs'!$D$56:$R$656,MATCH(X272,'EE investment costs'!$D$56:$D$656,0),MATCH($V$8,'EE investment costs'!$D$56:$R$56,0))</f>
        <v>662.54586773366862</v>
      </c>
      <c r="I272" s="18">
        <v>1</v>
      </c>
      <c r="J272" s="18">
        <v>1</v>
      </c>
      <c r="K272" s="14">
        <f t="shared" ca="1" si="29"/>
        <v>6</v>
      </c>
      <c r="L272" s="26"/>
      <c r="M272" s="19" t="str">
        <f t="shared" ca="1" si="27"/>
        <v>INDPDEFFMT-45</v>
      </c>
      <c r="N272" s="23" t="str">
        <f t="shared" ca="1" si="28"/>
        <v>Private service Saving Tech-Heat Medium Temp. up to 150C 4.5y</v>
      </c>
      <c r="O272" s="23" t="s">
        <v>32</v>
      </c>
      <c r="P272" s="23" t="s">
        <v>33</v>
      </c>
      <c r="Q272" s="23"/>
      <c r="R272" s="23"/>
      <c r="S272" s="19" t="s">
        <v>34</v>
      </c>
      <c r="V272" s="16" t="str">
        <f t="shared" ca="1" si="30"/>
        <v>PD</v>
      </c>
      <c r="W272" s="14" t="str">
        <f t="shared" ca="1" si="30"/>
        <v>Private service</v>
      </c>
      <c r="X272" s="3" t="str">
        <f>'EE investment costs'!D321</f>
        <v>MT-45</v>
      </c>
      <c r="Y272" s="3" t="str">
        <f>'EE investment costs'!E321</f>
        <v>Heat Medium Temp. up to 150C</v>
      </c>
      <c r="AC272" s="123">
        <f>'EE investment costs'!C321</f>
        <v>4.5</v>
      </c>
      <c r="AD272" s="22"/>
    </row>
    <row r="273" spans="2:30">
      <c r="B273" s="14" t="str">
        <f t="shared" ca="1" si="26"/>
        <v>INDPDEFFHT-45</v>
      </c>
      <c r="C273" s="15" t="str">
        <f t="shared" ca="1" si="25"/>
        <v>IPDHT</v>
      </c>
      <c r="D273" s="16">
        <f>'EE investment costs'!$F$15</f>
        <v>2016</v>
      </c>
      <c r="E273" s="14">
        <f>VLOOKUP(X273,'EE investment costs'!$D$56:$R$656,15,0)</f>
        <v>4.84</v>
      </c>
      <c r="F273" s="17">
        <f ca="1">INDEX('EE investment costs'!$D$56:$R$656,MATCH(X273,'EE investment costs'!$D$56:$D$656,0),MATCH($V$8,'EE investment costs'!$D$56:$R$56,0))</f>
        <v>507.7385002122453</v>
      </c>
      <c r="I273" s="18">
        <v>1</v>
      </c>
      <c r="J273" s="18">
        <v>1</v>
      </c>
      <c r="K273" s="14">
        <f t="shared" ca="1" si="29"/>
        <v>7</v>
      </c>
      <c r="L273" s="26"/>
      <c r="M273" s="19" t="str">
        <f t="shared" ca="1" si="27"/>
        <v>INDPDEFFHT-45</v>
      </c>
      <c r="N273" s="23" t="str">
        <f t="shared" ca="1" si="28"/>
        <v>Private service Saving Tech-Heat High Temp. over 150C 4.5y</v>
      </c>
      <c r="O273" s="23" t="s">
        <v>32</v>
      </c>
      <c r="P273" s="23" t="s">
        <v>33</v>
      </c>
      <c r="Q273" s="23"/>
      <c r="R273" s="23"/>
      <c r="S273" s="19" t="s">
        <v>34</v>
      </c>
      <c r="V273" s="16" t="str">
        <f t="shared" ca="1" si="30"/>
        <v>PD</v>
      </c>
      <c r="W273" s="14" t="str">
        <f t="shared" ca="1" si="30"/>
        <v>Private service</v>
      </c>
      <c r="X273" s="3" t="str">
        <f>'EE investment costs'!D322</f>
        <v>HT-45</v>
      </c>
      <c r="Y273" s="3" t="str">
        <f>'EE investment costs'!E322</f>
        <v>Heat High Temp. over 150C</v>
      </c>
      <c r="AC273" s="123">
        <f>'EE investment costs'!C322</f>
        <v>4.5</v>
      </c>
      <c r="AD273" s="22"/>
    </row>
    <row r="274" spans="2:30">
      <c r="B274" s="14" t="str">
        <f t="shared" ca="1" si="26"/>
        <v>INDPDEFFRH-45</v>
      </c>
      <c r="C274" s="15" t="str">
        <f t="shared" ca="1" si="25"/>
        <v>IPDRH</v>
      </c>
      <c r="D274" s="16">
        <f>'EE investment costs'!$F$15</f>
        <v>2016</v>
      </c>
      <c r="E274" s="14">
        <f>VLOOKUP(X274,'EE investment costs'!$D$56:$R$656,15,0)</f>
        <v>16.093333333333337</v>
      </c>
      <c r="F274" s="17">
        <f ca="1">INDEX('EE investment costs'!$D$56:$R$656,MATCH(X274,'EE investment costs'!$D$56:$D$656,0),MATCH($V$8,'EE investment costs'!$D$56:$R$56,0))</f>
        <v>370.32830258035438</v>
      </c>
      <c r="I274" s="18">
        <v>1</v>
      </c>
      <c r="J274" s="18">
        <v>1</v>
      </c>
      <c r="K274" s="14">
        <f t="shared" ca="1" si="29"/>
        <v>8</v>
      </c>
      <c r="L274" s="26"/>
      <c r="M274" s="19" t="str">
        <f t="shared" ca="1" si="27"/>
        <v>INDPDEFFRH-45</v>
      </c>
      <c r="N274" s="23" t="str">
        <f t="shared" ca="1" si="28"/>
        <v>Private service Saving Tech-Heat Room Heat 4.5y</v>
      </c>
      <c r="O274" s="23" t="s">
        <v>32</v>
      </c>
      <c r="P274" s="23" t="s">
        <v>33</v>
      </c>
      <c r="Q274" s="23"/>
      <c r="R274" s="23"/>
      <c r="S274" s="19" t="s">
        <v>34</v>
      </c>
      <c r="V274" s="16" t="str">
        <f t="shared" ca="1" si="30"/>
        <v>PD</v>
      </c>
      <c r="W274" s="14" t="str">
        <f t="shared" ca="1" si="30"/>
        <v>Private service</v>
      </c>
      <c r="X274" s="3" t="str">
        <f>'EE investment costs'!D323</f>
        <v>RH-45</v>
      </c>
      <c r="Y274" s="3" t="str">
        <f>'EE investment costs'!E323</f>
        <v>Heat Room Heat</v>
      </c>
      <c r="AC274" s="123">
        <f>'EE investment costs'!C323</f>
        <v>4.5</v>
      </c>
      <c r="AD274" s="22"/>
    </row>
    <row r="275" spans="2:30">
      <c r="B275" s="14" t="str">
        <f t="shared" ca="1" si="26"/>
        <v>INDPDEFFLA-45</v>
      </c>
      <c r="C275" s="15" t="str">
        <f t="shared" ca="1" si="25"/>
        <v>IPDLA</v>
      </c>
      <c r="D275" s="16">
        <f>'EE investment costs'!$F$15</f>
        <v>2016</v>
      </c>
      <c r="E275" s="14">
        <f>VLOOKUP(X275,'EE investment costs'!$D$56:$R$656,15,0)</f>
        <v>3.975166666666667</v>
      </c>
      <c r="F275" s="17">
        <f ca="1">INDEX('EE investment costs'!$D$56:$R$656,MATCH(X275,'EE investment costs'!$D$56:$D$656,0),MATCH($V$8,'EE investment costs'!$D$56:$R$56,0))</f>
        <v>1683.6508896503844</v>
      </c>
      <c r="I275" s="18">
        <v>1</v>
      </c>
      <c r="J275" s="18">
        <v>1</v>
      </c>
      <c r="K275" s="14">
        <f t="shared" ca="1" si="29"/>
        <v>0</v>
      </c>
      <c r="L275" s="26"/>
      <c r="M275" s="19" t="str">
        <f t="shared" ca="1" si="27"/>
        <v>INDPDEFFLA-45</v>
      </c>
      <c r="N275" s="23" t="str">
        <f t="shared" ca="1" si="28"/>
        <v>Private service Saving Tech-Light 4.5y</v>
      </c>
      <c r="O275" s="23" t="s">
        <v>32</v>
      </c>
      <c r="P275" s="23" t="s">
        <v>33</v>
      </c>
      <c r="Q275" s="23"/>
      <c r="R275" s="23"/>
      <c r="S275" s="19" t="s">
        <v>34</v>
      </c>
      <c r="V275" s="16" t="str">
        <f t="shared" ca="1" si="30"/>
        <v>PD</v>
      </c>
      <c r="W275" s="14" t="str">
        <f t="shared" ca="1" si="30"/>
        <v>Private service</v>
      </c>
      <c r="X275" s="3" t="str">
        <f>'EE investment costs'!D324</f>
        <v>LA-45</v>
      </c>
      <c r="Y275" s="3" t="str">
        <f>'EE investment costs'!E324</f>
        <v>Light</v>
      </c>
      <c r="AC275" s="123">
        <f>'EE investment costs'!C324</f>
        <v>4.5</v>
      </c>
      <c r="AD275" s="22"/>
    </row>
    <row r="276" spans="2:30">
      <c r="B276" s="14" t="str">
        <f t="shared" ca="1" si="26"/>
        <v>INDPDEFFEM-45</v>
      </c>
      <c r="C276" s="15" t="str">
        <f t="shared" ca="1" si="25"/>
        <v>IPDEM</v>
      </c>
      <c r="D276" s="16">
        <f>'EE investment costs'!$F$15</f>
        <v>2016</v>
      </c>
      <c r="E276" s="14">
        <f>VLOOKUP(X276,'EE investment costs'!$D$56:$R$656,15,0)</f>
        <v>4.1739250000000006</v>
      </c>
      <c r="F276" s="17">
        <f ca="1">INDEX('EE investment costs'!$D$56:$R$656,MATCH(X276,'EE investment costs'!$D$56:$D$656,0),MATCH($V$8,'EE investment costs'!$D$56:$R$56,0))</f>
        <v>1803.299129002741</v>
      </c>
      <c r="I276" s="18">
        <v>1</v>
      </c>
      <c r="J276" s="18">
        <v>1</v>
      </c>
      <c r="K276" s="14">
        <f t="shared" ca="1" si="29"/>
        <v>0</v>
      </c>
      <c r="L276" s="26"/>
      <c r="M276" s="19" t="str">
        <f t="shared" ca="1" si="27"/>
        <v>INDPDEFFEM-45</v>
      </c>
      <c r="N276" s="23" t="str">
        <f t="shared" ca="1" si="28"/>
        <v>Private service Saving Tech-Electric Motors 4.5y</v>
      </c>
      <c r="O276" s="23" t="s">
        <v>32</v>
      </c>
      <c r="P276" s="23" t="s">
        <v>33</v>
      </c>
      <c r="Q276" s="23"/>
      <c r="R276" s="23"/>
      <c r="S276" s="19" t="s">
        <v>34</v>
      </c>
      <c r="V276" s="16" t="str">
        <f t="shared" ca="1" si="30"/>
        <v>PD</v>
      </c>
      <c r="W276" s="14" t="str">
        <f t="shared" ca="1" si="30"/>
        <v>Private service</v>
      </c>
      <c r="X276" s="3" t="str">
        <f>'EE investment costs'!D325</f>
        <v>EM-45</v>
      </c>
      <c r="Y276" s="3" t="str">
        <f>'EE investment costs'!E325</f>
        <v>Electric Motors</v>
      </c>
      <c r="AC276" s="123">
        <f>'EE investment costs'!C325</f>
        <v>4.5</v>
      </c>
      <c r="AD276" s="22"/>
    </row>
    <row r="277" spans="2:30">
      <c r="B277" s="14" t="str">
        <f t="shared" ca="1" si="26"/>
        <v>INDPDEFFTF-45</v>
      </c>
      <c r="C277" s="15" t="str">
        <f t="shared" ca="1" si="25"/>
        <v>IPDTF</v>
      </c>
      <c r="D277" s="16">
        <f>'EE investment costs'!$F$15</f>
        <v>2016</v>
      </c>
      <c r="E277" s="14">
        <f>VLOOKUP(X277,'EE investment costs'!$D$56:$R$656,15,0)</f>
        <v>15.416666666666666</v>
      </c>
      <c r="F277" s="17">
        <f ca="1">INDEX('EE investment costs'!$D$56:$R$656,MATCH(X277,'EE investment costs'!$D$56:$D$656,0),MATCH($V$8,'EE investment costs'!$D$56:$R$56,0))</f>
        <v>661.21695314319606</v>
      </c>
      <c r="I277" s="18">
        <v>1</v>
      </c>
      <c r="J277" s="18">
        <v>1</v>
      </c>
      <c r="K277" s="14">
        <f t="shared" ca="1" si="29"/>
        <v>6</v>
      </c>
      <c r="L277" s="26"/>
      <c r="M277" s="19" t="str">
        <f t="shared" ca="1" si="27"/>
        <v>INDPDEFFTF-45</v>
      </c>
      <c r="N277" s="23" t="str">
        <f t="shared" ca="1" si="28"/>
        <v>Private service Saving Tech-Haulage Tractors, Trucks, Fishing boats 4.5y</v>
      </c>
      <c r="O277" s="23" t="s">
        <v>32</v>
      </c>
      <c r="P277" s="23" t="s">
        <v>33</v>
      </c>
      <c r="Q277" s="23"/>
      <c r="R277" s="23"/>
      <c r="S277" s="19" t="s">
        <v>34</v>
      </c>
      <c r="V277" s="16" t="str">
        <f t="shared" ca="1" si="30"/>
        <v>PD</v>
      </c>
      <c r="W277" s="14" t="str">
        <f t="shared" ca="1" si="30"/>
        <v>Private service</v>
      </c>
      <c r="X277" s="3" t="str">
        <f>'EE investment costs'!D326</f>
        <v>TF-45</v>
      </c>
      <c r="Y277" s="3" t="str">
        <f>'EE investment costs'!E326</f>
        <v>Haulage Tractors, Trucks, Fishing boats</v>
      </c>
      <c r="AC277" s="123">
        <f>'EE investment costs'!C326</f>
        <v>4.5</v>
      </c>
      <c r="AD277" s="22"/>
    </row>
    <row r="278" spans="2:30">
      <c r="B278" s="14" t="str">
        <f t="shared" ca="1" si="26"/>
        <v>INDPDEFFMT-46</v>
      </c>
      <c r="C278" s="15" t="str">
        <f t="shared" ca="1" si="25"/>
        <v>IPDMT</v>
      </c>
      <c r="D278" s="16">
        <f>'EE investment costs'!$F$15</f>
        <v>2016</v>
      </c>
      <c r="E278" s="14">
        <f>VLOOKUP(X278,'EE investment costs'!$D$56:$R$656,15,0)</f>
        <v>6.06</v>
      </c>
      <c r="F278" s="17">
        <f ca="1">INDEX('EE investment costs'!$D$56:$R$656,MATCH(X278,'EE investment costs'!$D$56:$D$656,0),MATCH($V$8,'EE investment costs'!$D$56:$R$56,0))</f>
        <v>674.29412483805652</v>
      </c>
      <c r="I278" s="18">
        <v>1</v>
      </c>
      <c r="J278" s="18">
        <v>1</v>
      </c>
      <c r="K278" s="14">
        <f t="shared" ca="1" si="29"/>
        <v>6</v>
      </c>
      <c r="L278" s="26"/>
      <c r="M278" s="19" t="str">
        <f t="shared" ca="1" si="27"/>
        <v>INDPDEFFMT-46</v>
      </c>
      <c r="N278" s="23" t="str">
        <f t="shared" ca="1" si="28"/>
        <v>Private service Saving Tech-Heat Medium Temp. up to 150C 4.6y</v>
      </c>
      <c r="O278" s="23" t="s">
        <v>32</v>
      </c>
      <c r="P278" s="23" t="s">
        <v>33</v>
      </c>
      <c r="Q278" s="23"/>
      <c r="R278" s="23"/>
      <c r="S278" s="19" t="s">
        <v>34</v>
      </c>
      <c r="V278" s="16" t="str">
        <f t="shared" ca="1" si="30"/>
        <v>PD</v>
      </c>
      <c r="W278" s="14" t="str">
        <f t="shared" ca="1" si="30"/>
        <v>Private service</v>
      </c>
      <c r="X278" s="3" t="str">
        <f>'EE investment costs'!D327</f>
        <v>MT-46</v>
      </c>
      <c r="Y278" s="3" t="str">
        <f>'EE investment costs'!E327</f>
        <v>Heat Medium Temp. up to 150C</v>
      </c>
      <c r="AC278" s="123">
        <f>'EE investment costs'!C327</f>
        <v>4.5999999999999996</v>
      </c>
      <c r="AD278" s="22"/>
    </row>
    <row r="279" spans="2:30">
      <c r="B279" s="14" t="str">
        <f t="shared" ca="1" si="26"/>
        <v>INDPDEFFHT-46</v>
      </c>
      <c r="C279" s="15" t="str">
        <f t="shared" ca="1" si="25"/>
        <v>IPDHT</v>
      </c>
      <c r="D279" s="16">
        <f>'EE investment costs'!$F$15</f>
        <v>2016</v>
      </c>
      <c r="E279" s="14">
        <f>VLOOKUP(X279,'EE investment costs'!$D$56:$R$656,15,0)</f>
        <v>4.8479999999999999</v>
      </c>
      <c r="F279" s="17">
        <f ca="1">INDEX('EE investment costs'!$D$56:$R$656,MATCH(X279,'EE investment costs'!$D$56:$D$656,0),MATCH($V$8,'EE investment costs'!$D$56:$R$56,0))</f>
        <v>514.12286123288879</v>
      </c>
      <c r="I279" s="18">
        <v>1</v>
      </c>
      <c r="J279" s="18">
        <v>1</v>
      </c>
      <c r="K279" s="14">
        <f t="shared" ca="1" si="29"/>
        <v>7</v>
      </c>
      <c r="L279" s="26"/>
      <c r="M279" s="19" t="str">
        <f t="shared" ca="1" si="27"/>
        <v>INDPDEFFHT-46</v>
      </c>
      <c r="N279" s="23" t="str">
        <f t="shared" ca="1" si="28"/>
        <v>Private service Saving Tech-Heat High Temp. over 150C 4.6y</v>
      </c>
      <c r="O279" s="23" t="s">
        <v>32</v>
      </c>
      <c r="P279" s="23" t="s">
        <v>33</v>
      </c>
      <c r="Q279" s="23"/>
      <c r="R279" s="23"/>
      <c r="S279" s="19" t="s">
        <v>34</v>
      </c>
      <c r="V279" s="16" t="str">
        <f t="shared" ca="1" si="30"/>
        <v>PD</v>
      </c>
      <c r="W279" s="14" t="str">
        <f t="shared" ca="1" si="30"/>
        <v>Private service</v>
      </c>
      <c r="X279" s="3" t="str">
        <f>'EE investment costs'!D328</f>
        <v>HT-46</v>
      </c>
      <c r="Y279" s="3" t="str">
        <f>'EE investment costs'!E328</f>
        <v>Heat High Temp. over 150C</v>
      </c>
      <c r="AC279" s="123">
        <f>'EE investment costs'!C328</f>
        <v>4.5999999999999996</v>
      </c>
      <c r="AD279" s="22"/>
    </row>
    <row r="280" spans="2:30">
      <c r="B280" s="14" t="str">
        <f t="shared" ca="1" si="26"/>
        <v>INDPDEFFRH-46</v>
      </c>
      <c r="C280" s="15" t="str">
        <f t="shared" ca="1" si="25"/>
        <v>IPDRH</v>
      </c>
      <c r="D280" s="16">
        <f>'EE investment costs'!$F$15</f>
        <v>2016</v>
      </c>
      <c r="E280" s="14">
        <f>VLOOKUP(X280,'EE investment costs'!$D$56:$R$656,15,0)</f>
        <v>16.112000000000002</v>
      </c>
      <c r="F280" s="17">
        <f ca="1">INDEX('EE investment costs'!$D$56:$R$656,MATCH(X280,'EE investment costs'!$D$56:$D$656,0),MATCH($V$8,'EE investment costs'!$D$56:$R$56,0))</f>
        <v>407.36113283838966</v>
      </c>
      <c r="I280" s="18">
        <v>1</v>
      </c>
      <c r="J280" s="18">
        <v>1</v>
      </c>
      <c r="K280" s="14">
        <f t="shared" ca="1" si="29"/>
        <v>8</v>
      </c>
      <c r="L280" s="26"/>
      <c r="M280" s="19" t="str">
        <f t="shared" ca="1" si="27"/>
        <v>INDPDEFFRH-46</v>
      </c>
      <c r="N280" s="23" t="str">
        <f t="shared" ca="1" si="28"/>
        <v>Private service Saving Tech-Heat Room Heat 4.6y</v>
      </c>
      <c r="O280" s="23" t="s">
        <v>32</v>
      </c>
      <c r="P280" s="23" t="s">
        <v>33</v>
      </c>
      <c r="Q280" s="23"/>
      <c r="R280" s="23"/>
      <c r="S280" s="19" t="s">
        <v>34</v>
      </c>
      <c r="V280" s="16" t="str">
        <f t="shared" ca="1" si="30"/>
        <v>PD</v>
      </c>
      <c r="W280" s="14" t="str">
        <f t="shared" ca="1" si="30"/>
        <v>Private service</v>
      </c>
      <c r="X280" s="3" t="str">
        <f>'EE investment costs'!D329</f>
        <v>RH-46</v>
      </c>
      <c r="Y280" s="3" t="str">
        <f>'EE investment costs'!E329</f>
        <v>Heat Room Heat</v>
      </c>
      <c r="AC280" s="123">
        <f>'EE investment costs'!C329</f>
        <v>4.5999999999999996</v>
      </c>
      <c r="AD280" s="22"/>
    </row>
    <row r="281" spans="2:30">
      <c r="B281" s="14" t="str">
        <f t="shared" ca="1" si="26"/>
        <v>INDPDEFFLA-46</v>
      </c>
      <c r="C281" s="15" t="str">
        <f t="shared" ca="1" si="25"/>
        <v>IPDLA</v>
      </c>
      <c r="D281" s="16">
        <f>'EE investment costs'!$F$15</f>
        <v>2016</v>
      </c>
      <c r="E281" s="14">
        <f>VLOOKUP(X281,'EE investment costs'!$D$56:$R$656,15,0)</f>
        <v>3.9882</v>
      </c>
      <c r="F281" s="17">
        <f ca="1">INDEX('EE investment costs'!$D$56:$R$656,MATCH(X281,'EE investment costs'!$D$56:$D$656,0),MATCH($V$8,'EE investment costs'!$D$56:$R$56,0))</f>
        <v>1699.1253929963966</v>
      </c>
      <c r="I281" s="18">
        <v>1</v>
      </c>
      <c r="J281" s="18">
        <v>1</v>
      </c>
      <c r="K281" s="14">
        <f t="shared" ca="1" si="29"/>
        <v>0</v>
      </c>
      <c r="L281" s="26"/>
      <c r="M281" s="19" t="str">
        <f t="shared" ca="1" si="27"/>
        <v>INDPDEFFLA-46</v>
      </c>
      <c r="N281" s="23" t="str">
        <f t="shared" ca="1" si="28"/>
        <v>Private service Saving Tech-Light 4.6y</v>
      </c>
      <c r="O281" s="23" t="s">
        <v>32</v>
      </c>
      <c r="P281" s="23" t="s">
        <v>33</v>
      </c>
      <c r="Q281" s="23"/>
      <c r="R281" s="23"/>
      <c r="S281" s="19" t="s">
        <v>34</v>
      </c>
      <c r="V281" s="16" t="str">
        <f t="shared" ca="1" si="30"/>
        <v>PD</v>
      </c>
      <c r="W281" s="14" t="str">
        <f t="shared" ca="1" si="30"/>
        <v>Private service</v>
      </c>
      <c r="X281" s="3" t="str">
        <f>'EE investment costs'!D330</f>
        <v>LA-46</v>
      </c>
      <c r="Y281" s="3" t="str">
        <f>'EE investment costs'!E330</f>
        <v>Light</v>
      </c>
      <c r="AC281" s="123">
        <f>'EE investment costs'!C330</f>
        <v>4.5999999999999996</v>
      </c>
      <c r="AD281" s="22"/>
    </row>
    <row r="282" spans="2:30">
      <c r="B282" s="14" t="str">
        <f t="shared" ca="1" si="26"/>
        <v>INDPDEFFEM-46</v>
      </c>
      <c r="C282" s="15" t="str">
        <f t="shared" ca="1" si="25"/>
        <v>IPDEM</v>
      </c>
      <c r="D282" s="16">
        <f>'EE investment costs'!$F$15</f>
        <v>2016</v>
      </c>
      <c r="E282" s="14">
        <f>VLOOKUP(X282,'EE investment costs'!$D$56:$R$656,15,0)</f>
        <v>4.1876100000000003</v>
      </c>
      <c r="F282" s="17">
        <f ca="1">INDEX('EE investment costs'!$D$56:$R$656,MATCH(X282,'EE investment costs'!$D$56:$D$656,0),MATCH($V$8,'EE investment costs'!$D$56:$R$56,0))</f>
        <v>1833.8675644687778</v>
      </c>
      <c r="I282" s="18">
        <v>1</v>
      </c>
      <c r="J282" s="18">
        <v>1</v>
      </c>
      <c r="K282" s="14">
        <f t="shared" ca="1" si="29"/>
        <v>0</v>
      </c>
      <c r="L282" s="26"/>
      <c r="M282" s="19" t="str">
        <f t="shared" ca="1" si="27"/>
        <v>INDPDEFFEM-46</v>
      </c>
      <c r="N282" s="23" t="str">
        <f t="shared" ca="1" si="28"/>
        <v>Private service Saving Tech-Electric Motors 4.6y</v>
      </c>
      <c r="O282" s="23" t="s">
        <v>32</v>
      </c>
      <c r="P282" s="23" t="s">
        <v>33</v>
      </c>
      <c r="Q282" s="23"/>
      <c r="R282" s="23"/>
      <c r="S282" s="19" t="s">
        <v>34</v>
      </c>
      <c r="V282" s="16" t="str">
        <f t="shared" ca="1" si="30"/>
        <v>PD</v>
      </c>
      <c r="W282" s="14" t="str">
        <f t="shared" ca="1" si="30"/>
        <v>Private service</v>
      </c>
      <c r="X282" s="3" t="str">
        <f>'EE investment costs'!D331</f>
        <v>EM-46</v>
      </c>
      <c r="Y282" s="3" t="str">
        <f>'EE investment costs'!E331</f>
        <v>Electric Motors</v>
      </c>
      <c r="AC282" s="123">
        <f>'EE investment costs'!C331</f>
        <v>4.5999999999999996</v>
      </c>
      <c r="AD282" s="22"/>
    </row>
    <row r="283" spans="2:30">
      <c r="B283" s="14" t="str">
        <f t="shared" ca="1" si="26"/>
        <v>INDPDEFFTF-46</v>
      </c>
      <c r="C283" s="15" t="str">
        <f t="shared" ca="1" si="25"/>
        <v>IPDTF</v>
      </c>
      <c r="D283" s="16">
        <f>'EE investment costs'!$F$15</f>
        <v>2016</v>
      </c>
      <c r="E283" s="14">
        <f>VLOOKUP(X283,'EE investment costs'!$D$56:$R$656,15,0)</f>
        <v>15.499999999999998</v>
      </c>
      <c r="F283" s="17">
        <f ca="1">INDEX('EE investment costs'!$D$56:$R$656,MATCH(X283,'EE investment costs'!$D$56:$D$656,0),MATCH($V$8,'EE investment costs'!$D$56:$R$56,0))</f>
        <v>675.91066321304481</v>
      </c>
      <c r="I283" s="18">
        <v>1</v>
      </c>
      <c r="J283" s="18">
        <v>1</v>
      </c>
      <c r="K283" s="14">
        <f t="shared" ca="1" si="29"/>
        <v>6</v>
      </c>
      <c r="L283" s="26"/>
      <c r="M283" s="19" t="str">
        <f t="shared" ca="1" si="27"/>
        <v>INDPDEFFTF-46</v>
      </c>
      <c r="N283" s="23" t="str">
        <f t="shared" ca="1" si="28"/>
        <v>Private service Saving Tech-Haulage Tractors, Trucks, Fishing boats 4.6y</v>
      </c>
      <c r="O283" s="23" t="s">
        <v>32</v>
      </c>
      <c r="P283" s="23" t="s">
        <v>33</v>
      </c>
      <c r="Q283" s="23"/>
      <c r="R283" s="23"/>
      <c r="S283" s="19" t="s">
        <v>34</v>
      </c>
      <c r="V283" s="16" t="str">
        <f t="shared" ca="1" si="30"/>
        <v>PD</v>
      </c>
      <c r="W283" s="14" t="str">
        <f t="shared" ca="1" si="30"/>
        <v>Private service</v>
      </c>
      <c r="X283" s="3" t="str">
        <f>'EE investment costs'!D332</f>
        <v>TF-46</v>
      </c>
      <c r="Y283" s="3" t="str">
        <f>'EE investment costs'!E332</f>
        <v>Haulage Tractors, Trucks, Fishing boats</v>
      </c>
      <c r="AC283" s="123">
        <f>'EE investment costs'!C332</f>
        <v>4.5999999999999996</v>
      </c>
      <c r="AD283" s="22"/>
    </row>
    <row r="284" spans="2:30">
      <c r="B284" s="14" t="str">
        <f t="shared" ca="1" si="26"/>
        <v>INDPDEFFMT-47</v>
      </c>
      <c r="C284" s="15" t="str">
        <f t="shared" ca="1" si="25"/>
        <v>IPDMT</v>
      </c>
      <c r="D284" s="16">
        <f>'EE investment costs'!$F$15</f>
        <v>2016</v>
      </c>
      <c r="E284" s="14">
        <f>VLOOKUP(X284,'EE investment costs'!$D$56:$R$656,15,0)</f>
        <v>6.0699999999999994</v>
      </c>
      <c r="F284" s="17">
        <f ca="1">INDEX('EE investment costs'!$D$56:$R$656,MATCH(X284,'EE investment costs'!$D$56:$D$656,0),MATCH($V$8,'EE investment costs'!$D$56:$R$56,0))</f>
        <v>686.04238194244442</v>
      </c>
      <c r="I284" s="18">
        <v>1</v>
      </c>
      <c r="J284" s="18">
        <v>1</v>
      </c>
      <c r="K284" s="14">
        <f t="shared" ca="1" si="29"/>
        <v>6</v>
      </c>
      <c r="M284" s="19" t="str">
        <f t="shared" ca="1" si="27"/>
        <v>INDPDEFFMT-47</v>
      </c>
      <c r="N284" s="23" t="str">
        <f t="shared" ca="1" si="28"/>
        <v>Private service Saving Tech-Heat Medium Temp. up to 150C 4.7y</v>
      </c>
      <c r="O284" s="23" t="s">
        <v>32</v>
      </c>
      <c r="P284" s="23" t="s">
        <v>33</v>
      </c>
      <c r="Q284" s="23"/>
      <c r="R284" s="23"/>
      <c r="S284" s="19" t="s">
        <v>34</v>
      </c>
      <c r="V284" s="16" t="str">
        <f t="shared" ca="1" si="30"/>
        <v>PD</v>
      </c>
      <c r="W284" s="14" t="str">
        <f t="shared" ca="1" si="30"/>
        <v>Private service</v>
      </c>
      <c r="X284" s="3" t="str">
        <f>'EE investment costs'!D333</f>
        <v>MT-47</v>
      </c>
      <c r="Y284" s="3" t="str">
        <f>'EE investment costs'!E333</f>
        <v>Heat Medium Temp. up to 150C</v>
      </c>
      <c r="AC284" s="123">
        <f>'EE investment costs'!C333</f>
        <v>4.7</v>
      </c>
      <c r="AD284" s="22"/>
    </row>
    <row r="285" spans="2:30">
      <c r="B285" s="14" t="str">
        <f t="shared" ca="1" si="26"/>
        <v>INDPDEFFHT-47</v>
      </c>
      <c r="C285" s="15" t="str">
        <f t="shared" ca="1" si="25"/>
        <v>IPDHT</v>
      </c>
      <c r="D285" s="16">
        <f>'EE investment costs'!$F$15</f>
        <v>2016</v>
      </c>
      <c r="E285" s="14">
        <f>VLOOKUP(X285,'EE investment costs'!$D$56:$R$656,15,0)</f>
        <v>4.8559999999999999</v>
      </c>
      <c r="F285" s="17">
        <f ca="1">INDEX('EE investment costs'!$D$56:$R$656,MATCH(X285,'EE investment costs'!$D$56:$D$656,0),MATCH($V$8,'EE investment costs'!$D$56:$R$56,0))</f>
        <v>520.50722225353229</v>
      </c>
      <c r="I285" s="18">
        <v>1</v>
      </c>
      <c r="J285" s="18">
        <v>1</v>
      </c>
      <c r="K285" s="14">
        <f t="shared" ca="1" si="29"/>
        <v>7</v>
      </c>
      <c r="M285" s="19" t="str">
        <f t="shared" ca="1" si="27"/>
        <v>INDPDEFFHT-47</v>
      </c>
      <c r="N285" s="23" t="str">
        <f t="shared" ca="1" si="28"/>
        <v>Private service Saving Tech-Heat High Temp. over 150C 4.7y</v>
      </c>
      <c r="O285" s="23" t="s">
        <v>32</v>
      </c>
      <c r="P285" s="23" t="s">
        <v>33</v>
      </c>
      <c r="Q285" s="23"/>
      <c r="R285" s="23"/>
      <c r="S285" s="19" t="s">
        <v>34</v>
      </c>
      <c r="V285" s="16" t="str">
        <f t="shared" ca="1" si="30"/>
        <v>PD</v>
      </c>
      <c r="W285" s="14" t="str">
        <f t="shared" ca="1" si="30"/>
        <v>Private service</v>
      </c>
      <c r="X285" s="3" t="str">
        <f>'EE investment costs'!D334</f>
        <v>HT-47</v>
      </c>
      <c r="Y285" s="3" t="str">
        <f>'EE investment costs'!E334</f>
        <v>Heat High Temp. over 150C</v>
      </c>
      <c r="AC285" s="123">
        <f>'EE investment costs'!C334</f>
        <v>4.7</v>
      </c>
      <c r="AD285" s="22"/>
    </row>
    <row r="286" spans="2:30">
      <c r="B286" s="14" t="str">
        <f t="shared" ca="1" si="26"/>
        <v>INDPDEFFRH-47</v>
      </c>
      <c r="C286" s="15" t="str">
        <f t="shared" ca="1" si="25"/>
        <v>IPDRH</v>
      </c>
      <c r="D286" s="16">
        <f>'EE investment costs'!$F$15</f>
        <v>2016</v>
      </c>
      <c r="E286" s="14">
        <f>VLOOKUP(X286,'EE investment costs'!$D$56:$R$656,15,0)</f>
        <v>16.13066666666667</v>
      </c>
      <c r="F286" s="17">
        <f ca="1">INDEX('EE investment costs'!$D$56:$R$656,MATCH(X286,'EE investment costs'!$D$56:$D$656,0),MATCH($V$8,'EE investment costs'!$D$56:$R$56,0))</f>
        <v>444.39396309642552</v>
      </c>
      <c r="I286" s="18">
        <v>1</v>
      </c>
      <c r="J286" s="18">
        <v>1</v>
      </c>
      <c r="K286" s="14">
        <f t="shared" ca="1" si="29"/>
        <v>8</v>
      </c>
      <c r="M286" s="19" t="str">
        <f t="shared" ca="1" si="27"/>
        <v>INDPDEFFRH-47</v>
      </c>
      <c r="N286" s="23" t="str">
        <f t="shared" ca="1" si="28"/>
        <v>Private service Saving Tech-Heat Room Heat 4.7y</v>
      </c>
      <c r="O286" s="23" t="s">
        <v>32</v>
      </c>
      <c r="P286" s="23" t="s">
        <v>33</v>
      </c>
      <c r="Q286" s="23"/>
      <c r="R286" s="23"/>
      <c r="S286" s="19" t="s">
        <v>34</v>
      </c>
      <c r="V286" s="16" t="str">
        <f t="shared" ca="1" si="30"/>
        <v>PD</v>
      </c>
      <c r="W286" s="14" t="str">
        <f t="shared" ca="1" si="30"/>
        <v>Private service</v>
      </c>
      <c r="X286" s="3" t="str">
        <f>'EE investment costs'!D335</f>
        <v>RH-47</v>
      </c>
      <c r="Y286" s="3" t="str">
        <f>'EE investment costs'!E335</f>
        <v>Heat Room Heat</v>
      </c>
      <c r="AC286" s="123">
        <f>'EE investment costs'!C335</f>
        <v>4.7</v>
      </c>
      <c r="AD286" s="22"/>
    </row>
    <row r="287" spans="2:30">
      <c r="B287" s="14" t="str">
        <f t="shared" ca="1" si="26"/>
        <v>INDPDEFFLA-47</v>
      </c>
      <c r="C287" s="15" t="str">
        <f t="shared" ca="1" si="25"/>
        <v>IPDLA</v>
      </c>
      <c r="D287" s="16">
        <f>'EE investment costs'!$F$15</f>
        <v>2016</v>
      </c>
      <c r="E287" s="14">
        <f>VLOOKUP(X287,'EE investment costs'!$D$56:$R$656,15,0)</f>
        <v>4.0012333333333334</v>
      </c>
      <c r="F287" s="17">
        <f ca="1">INDEX('EE investment costs'!$D$56:$R$656,MATCH(X287,'EE investment costs'!$D$56:$D$656,0),MATCH($V$8,'EE investment costs'!$D$56:$R$56,0))</f>
        <v>1714.5998963424088</v>
      </c>
      <c r="I287" s="18">
        <v>1</v>
      </c>
      <c r="J287" s="18">
        <v>1</v>
      </c>
      <c r="K287" s="14">
        <f t="shared" ca="1" si="29"/>
        <v>0</v>
      </c>
      <c r="M287" s="19" t="str">
        <f t="shared" ca="1" si="27"/>
        <v>INDPDEFFLA-47</v>
      </c>
      <c r="N287" s="23" t="str">
        <f t="shared" ca="1" si="28"/>
        <v>Private service Saving Tech-Light 4.7y</v>
      </c>
      <c r="O287" s="23" t="s">
        <v>32</v>
      </c>
      <c r="P287" s="23" t="s">
        <v>33</v>
      </c>
      <c r="Q287" s="23"/>
      <c r="R287" s="23"/>
      <c r="S287" s="19" t="s">
        <v>34</v>
      </c>
      <c r="V287" s="16" t="str">
        <f t="shared" ca="1" si="30"/>
        <v>PD</v>
      </c>
      <c r="W287" s="14" t="str">
        <f t="shared" ca="1" si="30"/>
        <v>Private service</v>
      </c>
      <c r="X287" s="3" t="str">
        <f>'EE investment costs'!D336</f>
        <v>LA-47</v>
      </c>
      <c r="Y287" s="3" t="str">
        <f>'EE investment costs'!E336</f>
        <v>Light</v>
      </c>
      <c r="AC287" s="123">
        <f>'EE investment costs'!C336</f>
        <v>4.7</v>
      </c>
      <c r="AD287" s="22"/>
    </row>
    <row r="288" spans="2:30">
      <c r="B288" s="14" t="str">
        <f t="shared" ca="1" si="26"/>
        <v>INDPDEFFEM-47</v>
      </c>
      <c r="C288" s="15" t="str">
        <f t="shared" ca="1" si="25"/>
        <v>IPDEM</v>
      </c>
      <c r="D288" s="16">
        <f>'EE investment costs'!$F$15</f>
        <v>2016</v>
      </c>
      <c r="E288" s="14">
        <f>VLOOKUP(X288,'EE investment costs'!$D$56:$R$656,15,0)</f>
        <v>4.201295</v>
      </c>
      <c r="F288" s="17">
        <f ca="1">INDEX('EE investment costs'!$D$56:$R$656,MATCH(X288,'EE investment costs'!$D$56:$D$656,0),MATCH($V$8,'EE investment costs'!$D$56:$R$56,0))</f>
        <v>1864.4359999348148</v>
      </c>
      <c r="I288" s="18">
        <v>1</v>
      </c>
      <c r="J288" s="18">
        <v>1</v>
      </c>
      <c r="K288" s="14">
        <f t="shared" ca="1" si="29"/>
        <v>0</v>
      </c>
      <c r="M288" s="19" t="str">
        <f t="shared" ca="1" si="27"/>
        <v>INDPDEFFEM-47</v>
      </c>
      <c r="N288" s="23" t="str">
        <f t="shared" ca="1" si="28"/>
        <v>Private service Saving Tech-Electric Motors 4.7y</v>
      </c>
      <c r="O288" s="23" t="s">
        <v>32</v>
      </c>
      <c r="P288" s="23" t="s">
        <v>33</v>
      </c>
      <c r="Q288" s="23"/>
      <c r="R288" s="23"/>
      <c r="S288" s="19" t="s">
        <v>34</v>
      </c>
      <c r="V288" s="16" t="str">
        <f t="shared" ca="1" si="30"/>
        <v>PD</v>
      </c>
      <c r="W288" s="14" t="str">
        <f t="shared" ca="1" si="30"/>
        <v>Private service</v>
      </c>
      <c r="X288" s="3" t="str">
        <f>'EE investment costs'!D337</f>
        <v>EM-47</v>
      </c>
      <c r="Y288" s="3" t="str">
        <f>'EE investment costs'!E337</f>
        <v>Electric Motors</v>
      </c>
      <c r="AC288" s="123">
        <f>'EE investment costs'!C337</f>
        <v>4.7</v>
      </c>
      <c r="AD288" s="22"/>
    </row>
    <row r="289" spans="2:30">
      <c r="B289" s="14" t="str">
        <f t="shared" ca="1" si="26"/>
        <v>INDPDEFFTF-47</v>
      </c>
      <c r="C289" s="15" t="str">
        <f t="shared" ca="1" si="25"/>
        <v>IPDTF</v>
      </c>
      <c r="D289" s="16">
        <f>'EE investment costs'!$F$15</f>
        <v>2016</v>
      </c>
      <c r="E289" s="14">
        <f>VLOOKUP(X289,'EE investment costs'!$D$56:$R$656,15,0)</f>
        <v>15.583333333333332</v>
      </c>
      <c r="F289" s="17">
        <f ca="1">INDEX('EE investment costs'!$D$56:$R$656,MATCH(X289,'EE investment costs'!$D$56:$D$656,0),MATCH($V$8,'EE investment costs'!$D$56:$R$56,0))</f>
        <v>690.60437328289368</v>
      </c>
      <c r="I289" s="18">
        <v>1</v>
      </c>
      <c r="J289" s="18">
        <v>1</v>
      </c>
      <c r="K289" s="14">
        <f t="shared" ca="1" si="29"/>
        <v>6</v>
      </c>
      <c r="M289" s="19" t="str">
        <f t="shared" ca="1" si="27"/>
        <v>INDPDEFFTF-47</v>
      </c>
      <c r="N289" s="23" t="str">
        <f t="shared" ca="1" si="28"/>
        <v>Private service Saving Tech-Haulage Tractors, Trucks, Fishing boats 4.7y</v>
      </c>
      <c r="O289" s="23" t="s">
        <v>32</v>
      </c>
      <c r="P289" s="23" t="s">
        <v>33</v>
      </c>
      <c r="Q289" s="23"/>
      <c r="R289" s="23"/>
      <c r="S289" s="19" t="s">
        <v>34</v>
      </c>
      <c r="V289" s="16" t="str">
        <f t="shared" ca="1" si="30"/>
        <v>PD</v>
      </c>
      <c r="W289" s="14" t="str">
        <f t="shared" ca="1" si="30"/>
        <v>Private service</v>
      </c>
      <c r="X289" s="3" t="str">
        <f>'EE investment costs'!D338</f>
        <v>TF-47</v>
      </c>
      <c r="Y289" s="3" t="str">
        <f>'EE investment costs'!E338</f>
        <v>Haulage Tractors, Trucks, Fishing boats</v>
      </c>
      <c r="AC289" s="123">
        <f>'EE investment costs'!C338</f>
        <v>4.7</v>
      </c>
      <c r="AD289" s="22"/>
    </row>
    <row r="290" spans="2:30">
      <c r="B290" s="14" t="str">
        <f t="shared" ca="1" si="26"/>
        <v>INDPDEFFMT-48</v>
      </c>
      <c r="C290" s="15" t="str">
        <f t="shared" ca="1" si="25"/>
        <v>IPDMT</v>
      </c>
      <c r="D290" s="16">
        <f>'EE investment costs'!$F$15</f>
        <v>2016</v>
      </c>
      <c r="E290" s="14">
        <f>VLOOKUP(X290,'EE investment costs'!$D$56:$R$656,15,0)</f>
        <v>6.0799999999999992</v>
      </c>
      <c r="F290" s="17">
        <f ca="1">INDEX('EE investment costs'!$D$56:$R$656,MATCH(X290,'EE investment costs'!$D$56:$D$656,0),MATCH($V$8,'EE investment costs'!$D$56:$R$56,0))</f>
        <v>697.79063904683233</v>
      </c>
      <c r="I290" s="18">
        <v>1</v>
      </c>
      <c r="J290" s="18">
        <v>1</v>
      </c>
      <c r="K290" s="14">
        <f t="shared" ca="1" si="29"/>
        <v>6</v>
      </c>
      <c r="M290" s="19" t="str">
        <f t="shared" ca="1" si="27"/>
        <v>INDPDEFFMT-48</v>
      </c>
      <c r="N290" s="23" t="str">
        <f t="shared" ca="1" si="28"/>
        <v>Private service Saving Tech-Heat Medium Temp. up to 150C 4.8y</v>
      </c>
      <c r="O290" s="23" t="s">
        <v>32</v>
      </c>
      <c r="P290" s="23" t="s">
        <v>33</v>
      </c>
      <c r="Q290" s="23"/>
      <c r="R290" s="23"/>
      <c r="S290" s="19" t="s">
        <v>34</v>
      </c>
      <c r="V290" s="16" t="str">
        <f t="shared" ca="1" si="30"/>
        <v>PD</v>
      </c>
      <c r="W290" s="14" t="str">
        <f t="shared" ca="1" si="30"/>
        <v>Private service</v>
      </c>
      <c r="X290" s="3" t="str">
        <f>'EE investment costs'!D339</f>
        <v>MT-48</v>
      </c>
      <c r="Y290" s="3" t="str">
        <f>'EE investment costs'!E339</f>
        <v>Heat Medium Temp. up to 150C</v>
      </c>
      <c r="AC290" s="123">
        <f>'EE investment costs'!C339</f>
        <v>4.8</v>
      </c>
      <c r="AD290" s="22"/>
    </row>
    <row r="291" spans="2:30">
      <c r="B291" s="14" t="str">
        <f t="shared" ca="1" si="26"/>
        <v>INDPDEFFHT-48</v>
      </c>
      <c r="C291" s="15" t="str">
        <f t="shared" ca="1" si="25"/>
        <v>IPDHT</v>
      </c>
      <c r="D291" s="16">
        <f>'EE investment costs'!$F$15</f>
        <v>2016</v>
      </c>
      <c r="E291" s="14">
        <f>VLOOKUP(X291,'EE investment costs'!$D$56:$R$656,15,0)</f>
        <v>4.8639999999999999</v>
      </c>
      <c r="F291" s="17">
        <f ca="1">INDEX('EE investment costs'!$D$56:$R$656,MATCH(X291,'EE investment costs'!$D$56:$D$656,0),MATCH($V$8,'EE investment costs'!$D$56:$R$56,0))</f>
        <v>526.89158327417567</v>
      </c>
      <c r="I291" s="18">
        <v>1</v>
      </c>
      <c r="J291" s="18">
        <v>1</v>
      </c>
      <c r="K291" s="14">
        <f t="shared" ca="1" si="29"/>
        <v>7</v>
      </c>
      <c r="M291" s="19" t="str">
        <f t="shared" ca="1" si="27"/>
        <v>INDPDEFFHT-48</v>
      </c>
      <c r="N291" s="23" t="str">
        <f t="shared" ca="1" si="28"/>
        <v>Private service Saving Tech-Heat High Temp. over 150C 4.8y</v>
      </c>
      <c r="O291" s="23" t="s">
        <v>32</v>
      </c>
      <c r="P291" s="23" t="s">
        <v>33</v>
      </c>
      <c r="Q291" s="23"/>
      <c r="R291" s="23"/>
      <c r="S291" s="19" t="s">
        <v>34</v>
      </c>
      <c r="V291" s="16" t="str">
        <f t="shared" ca="1" si="30"/>
        <v>PD</v>
      </c>
      <c r="W291" s="14" t="str">
        <f t="shared" ca="1" si="30"/>
        <v>Private service</v>
      </c>
      <c r="X291" s="3" t="str">
        <f>'EE investment costs'!D340</f>
        <v>HT-48</v>
      </c>
      <c r="Y291" s="3" t="str">
        <f>'EE investment costs'!E340</f>
        <v>Heat High Temp. over 150C</v>
      </c>
      <c r="AC291" s="123">
        <f>'EE investment costs'!C340</f>
        <v>4.8</v>
      </c>
      <c r="AD291" s="22"/>
    </row>
    <row r="292" spans="2:30">
      <c r="B292" s="14" t="str">
        <f t="shared" ca="1" si="26"/>
        <v>INDPDEFFRH-48</v>
      </c>
      <c r="C292" s="15" t="str">
        <f t="shared" ca="1" si="25"/>
        <v>IPDRH</v>
      </c>
      <c r="D292" s="16">
        <f>'EE investment costs'!$F$15</f>
        <v>2016</v>
      </c>
      <c r="E292" s="14">
        <f>VLOOKUP(X292,'EE investment costs'!$D$56:$R$656,15,0)</f>
        <v>16.149333333333335</v>
      </c>
      <c r="F292" s="17">
        <f ca="1">INDEX('EE investment costs'!$D$56:$R$656,MATCH(X292,'EE investment costs'!$D$56:$D$656,0),MATCH($V$8,'EE investment costs'!$D$56:$R$56,0))</f>
        <v>481.42679335446081</v>
      </c>
      <c r="I292" s="18">
        <v>1</v>
      </c>
      <c r="J292" s="18">
        <v>1</v>
      </c>
      <c r="K292" s="14">
        <f t="shared" ca="1" si="29"/>
        <v>8</v>
      </c>
      <c r="M292" s="19" t="str">
        <f t="shared" ca="1" si="27"/>
        <v>INDPDEFFRH-48</v>
      </c>
      <c r="N292" s="23" t="str">
        <f t="shared" ca="1" si="28"/>
        <v>Private service Saving Tech-Heat Room Heat 4.8y</v>
      </c>
      <c r="O292" s="23" t="s">
        <v>32</v>
      </c>
      <c r="P292" s="23" t="s">
        <v>33</v>
      </c>
      <c r="Q292" s="23"/>
      <c r="R292" s="23"/>
      <c r="S292" s="19" t="s">
        <v>34</v>
      </c>
      <c r="V292" s="16" t="str">
        <f t="shared" ca="1" si="30"/>
        <v>PD</v>
      </c>
      <c r="W292" s="14" t="str">
        <f t="shared" ca="1" si="30"/>
        <v>Private service</v>
      </c>
      <c r="X292" s="3" t="str">
        <f>'EE investment costs'!D341</f>
        <v>RH-48</v>
      </c>
      <c r="Y292" s="3" t="str">
        <f>'EE investment costs'!E341</f>
        <v>Heat Room Heat</v>
      </c>
      <c r="AC292" s="123">
        <f>'EE investment costs'!C341</f>
        <v>4.8</v>
      </c>
      <c r="AD292" s="22"/>
    </row>
    <row r="293" spans="2:30">
      <c r="B293" s="14" t="str">
        <f t="shared" ca="1" si="26"/>
        <v>INDPDEFFLA-48</v>
      </c>
      <c r="C293" s="15" t="str">
        <f t="shared" ca="1" si="25"/>
        <v>IPDLA</v>
      </c>
      <c r="D293" s="16">
        <f>'EE investment costs'!$F$15</f>
        <v>2016</v>
      </c>
      <c r="E293" s="14">
        <f>VLOOKUP(X293,'EE investment costs'!$D$56:$R$656,15,0)</f>
        <v>4.0142666666666669</v>
      </c>
      <c r="F293" s="17">
        <f ca="1">INDEX('EE investment costs'!$D$56:$R$656,MATCH(X293,'EE investment costs'!$D$56:$D$656,0),MATCH($V$8,'EE investment costs'!$D$56:$R$56,0))</f>
        <v>1730.074399688421</v>
      </c>
      <c r="I293" s="18">
        <v>1</v>
      </c>
      <c r="J293" s="18">
        <v>1</v>
      </c>
      <c r="K293" s="14">
        <f t="shared" ca="1" si="29"/>
        <v>0</v>
      </c>
      <c r="M293" s="19" t="str">
        <f t="shared" ca="1" si="27"/>
        <v>INDPDEFFLA-48</v>
      </c>
      <c r="N293" s="23" t="str">
        <f t="shared" ca="1" si="28"/>
        <v>Private service Saving Tech-Light 4.8y</v>
      </c>
      <c r="O293" s="23" t="s">
        <v>32</v>
      </c>
      <c r="P293" s="23" t="s">
        <v>33</v>
      </c>
      <c r="Q293" s="23"/>
      <c r="R293" s="23"/>
      <c r="S293" s="19" t="s">
        <v>34</v>
      </c>
      <c r="V293" s="16" t="str">
        <f t="shared" ca="1" si="30"/>
        <v>PD</v>
      </c>
      <c r="W293" s="14" t="str">
        <f t="shared" ca="1" si="30"/>
        <v>Private service</v>
      </c>
      <c r="X293" s="3" t="str">
        <f>'EE investment costs'!D342</f>
        <v>LA-48</v>
      </c>
      <c r="Y293" s="3" t="str">
        <f>'EE investment costs'!E342</f>
        <v>Light</v>
      </c>
      <c r="AC293" s="123">
        <f>'EE investment costs'!C342</f>
        <v>4.8</v>
      </c>
      <c r="AD293" s="22"/>
    </row>
    <row r="294" spans="2:30">
      <c r="B294" s="14" t="str">
        <f t="shared" ca="1" si="26"/>
        <v>INDPDEFFEM-48</v>
      </c>
      <c r="C294" s="15" t="str">
        <f t="shared" ca="1" si="25"/>
        <v>IPDEM</v>
      </c>
      <c r="D294" s="16">
        <f>'EE investment costs'!$F$15</f>
        <v>2016</v>
      </c>
      <c r="E294" s="14">
        <f>VLOOKUP(X294,'EE investment costs'!$D$56:$R$656,15,0)</f>
        <v>4.2149799999999997</v>
      </c>
      <c r="F294" s="17">
        <f ca="1">INDEX('EE investment costs'!$D$56:$R$656,MATCH(X294,'EE investment costs'!$D$56:$D$656,0),MATCH($V$8,'EE investment costs'!$D$56:$R$56,0))</f>
        <v>1895.0044354008517</v>
      </c>
      <c r="I294" s="18">
        <v>1</v>
      </c>
      <c r="J294" s="18">
        <v>1</v>
      </c>
      <c r="K294" s="14">
        <f t="shared" ca="1" si="29"/>
        <v>0</v>
      </c>
      <c r="M294" s="19" t="str">
        <f t="shared" ca="1" si="27"/>
        <v>INDPDEFFEM-48</v>
      </c>
      <c r="N294" s="23" t="str">
        <f t="shared" ca="1" si="28"/>
        <v>Private service Saving Tech-Electric Motors 4.8y</v>
      </c>
      <c r="O294" s="23" t="s">
        <v>32</v>
      </c>
      <c r="P294" s="23" t="s">
        <v>33</v>
      </c>
      <c r="Q294" s="23"/>
      <c r="R294" s="23"/>
      <c r="S294" s="19" t="s">
        <v>34</v>
      </c>
      <c r="V294" s="16" t="str">
        <f t="shared" ca="1" si="30"/>
        <v>PD</v>
      </c>
      <c r="W294" s="14" t="str">
        <f t="shared" ca="1" si="30"/>
        <v>Private service</v>
      </c>
      <c r="X294" s="3" t="str">
        <f>'EE investment costs'!D343</f>
        <v>EM-48</v>
      </c>
      <c r="Y294" s="3" t="str">
        <f>'EE investment costs'!E343</f>
        <v>Electric Motors</v>
      </c>
      <c r="AC294" s="123">
        <f>'EE investment costs'!C343</f>
        <v>4.8</v>
      </c>
      <c r="AD294" s="22"/>
    </row>
    <row r="295" spans="2:30">
      <c r="B295" s="14" t="str">
        <f t="shared" ca="1" si="26"/>
        <v>INDPDEFFTF-48</v>
      </c>
      <c r="C295" s="15" t="str">
        <f t="shared" ca="1" si="25"/>
        <v>IPDTF</v>
      </c>
      <c r="D295" s="16">
        <f>'EE investment costs'!$F$15</f>
        <v>2016</v>
      </c>
      <c r="E295" s="14">
        <f>VLOOKUP(X295,'EE investment costs'!$D$56:$R$656,15,0)</f>
        <v>15.666666666666664</v>
      </c>
      <c r="F295" s="17">
        <f ca="1">INDEX('EE investment costs'!$D$56:$R$656,MATCH(X295,'EE investment costs'!$D$56:$D$656,0),MATCH($V$8,'EE investment costs'!$D$56:$R$56,0))</f>
        <v>705.29808335274254</v>
      </c>
      <c r="I295" s="18">
        <v>1</v>
      </c>
      <c r="J295" s="18">
        <v>1</v>
      </c>
      <c r="K295" s="14">
        <f t="shared" ca="1" si="29"/>
        <v>5</v>
      </c>
      <c r="M295" s="19" t="str">
        <f t="shared" ca="1" si="27"/>
        <v>INDPDEFFTF-48</v>
      </c>
      <c r="N295" s="23" t="str">
        <f t="shared" ca="1" si="28"/>
        <v>Private service Saving Tech-Haulage Tractors, Trucks, Fishing boats 4.8y</v>
      </c>
      <c r="O295" s="23" t="s">
        <v>32</v>
      </c>
      <c r="P295" s="23" t="s">
        <v>33</v>
      </c>
      <c r="Q295" s="23"/>
      <c r="R295" s="23"/>
      <c r="S295" s="19" t="s">
        <v>34</v>
      </c>
      <c r="V295" s="16" t="str">
        <f t="shared" ca="1" si="30"/>
        <v>PD</v>
      </c>
      <c r="W295" s="14" t="str">
        <f t="shared" ca="1" si="30"/>
        <v>Private service</v>
      </c>
      <c r="X295" s="3" t="str">
        <f>'EE investment costs'!D344</f>
        <v>TF-48</v>
      </c>
      <c r="Y295" s="3" t="str">
        <f>'EE investment costs'!E344</f>
        <v>Haulage Tractors, Trucks, Fishing boats</v>
      </c>
      <c r="AC295" s="123">
        <f>'EE investment costs'!C344</f>
        <v>4.8</v>
      </c>
      <c r="AD295" s="22"/>
    </row>
    <row r="296" spans="2:30">
      <c r="B296" s="14" t="str">
        <f t="shared" ca="1" si="26"/>
        <v>INDPDEFFMT-49</v>
      </c>
      <c r="C296" s="15" t="str">
        <f t="shared" ca="1" si="25"/>
        <v>IPDMT</v>
      </c>
      <c r="D296" s="16">
        <f>'EE investment costs'!$F$15</f>
        <v>2016</v>
      </c>
      <c r="E296" s="14">
        <f>VLOOKUP(X296,'EE investment costs'!$D$56:$R$656,15,0)</f>
        <v>6.09</v>
      </c>
      <c r="F296" s="17">
        <f ca="1">INDEX('EE investment costs'!$D$56:$R$656,MATCH(X296,'EE investment costs'!$D$56:$D$656,0),MATCH($V$8,'EE investment costs'!$D$56:$R$56,0))</f>
        <v>709.53889615122034</v>
      </c>
      <c r="I296" s="18">
        <v>1</v>
      </c>
      <c r="J296" s="18">
        <v>1</v>
      </c>
      <c r="K296" s="14">
        <f t="shared" ca="1" si="29"/>
        <v>5</v>
      </c>
      <c r="M296" s="19" t="str">
        <f t="shared" ca="1" si="27"/>
        <v>INDPDEFFMT-49</v>
      </c>
      <c r="N296" s="23" t="str">
        <f t="shared" ca="1" si="28"/>
        <v>Private service Saving Tech-Heat Medium Temp. up to 150C 4.9y</v>
      </c>
      <c r="O296" s="23" t="s">
        <v>32</v>
      </c>
      <c r="P296" s="23" t="s">
        <v>33</v>
      </c>
      <c r="Q296" s="23"/>
      <c r="R296" s="23"/>
      <c r="S296" s="19" t="s">
        <v>34</v>
      </c>
      <c r="V296" s="16" t="str">
        <f t="shared" ca="1" si="30"/>
        <v>PD</v>
      </c>
      <c r="W296" s="14" t="str">
        <f t="shared" ca="1" si="30"/>
        <v>Private service</v>
      </c>
      <c r="X296" s="3" t="str">
        <f>'EE investment costs'!D345</f>
        <v>MT-49</v>
      </c>
      <c r="Y296" s="3" t="str">
        <f>'EE investment costs'!E345</f>
        <v>Heat Medium Temp. up to 150C</v>
      </c>
      <c r="AC296" s="123">
        <f>'EE investment costs'!C345</f>
        <v>4.9000000000000004</v>
      </c>
      <c r="AD296" s="22"/>
    </row>
    <row r="297" spans="2:30">
      <c r="B297" s="14" t="str">
        <f t="shared" ca="1" si="26"/>
        <v>INDPDEFFHT-49</v>
      </c>
      <c r="C297" s="15" t="str">
        <f t="shared" ca="1" si="25"/>
        <v>IPDHT</v>
      </c>
      <c r="D297" s="16">
        <f>'EE investment costs'!$F$15</f>
        <v>2016</v>
      </c>
      <c r="E297" s="14">
        <f>VLOOKUP(X297,'EE investment costs'!$D$56:$R$656,15,0)</f>
        <v>4.8719999999999999</v>
      </c>
      <c r="F297" s="17">
        <f ca="1">INDEX('EE investment costs'!$D$56:$R$656,MATCH(X297,'EE investment costs'!$D$56:$D$656,0),MATCH($V$8,'EE investment costs'!$D$56:$R$56,0))</f>
        <v>533.27594429481917</v>
      </c>
      <c r="I297" s="18">
        <v>1</v>
      </c>
      <c r="J297" s="18">
        <v>1</v>
      </c>
      <c r="K297" s="14">
        <f t="shared" ca="1" si="29"/>
        <v>7</v>
      </c>
      <c r="M297" s="19" t="str">
        <f t="shared" ca="1" si="27"/>
        <v>INDPDEFFHT-49</v>
      </c>
      <c r="N297" s="23" t="str">
        <f t="shared" ca="1" si="28"/>
        <v>Private service Saving Tech-Heat High Temp. over 150C 4.9y</v>
      </c>
      <c r="O297" s="23" t="s">
        <v>32</v>
      </c>
      <c r="P297" s="23" t="s">
        <v>33</v>
      </c>
      <c r="Q297" s="23"/>
      <c r="R297" s="23"/>
      <c r="S297" s="19" t="s">
        <v>34</v>
      </c>
      <c r="V297" s="16" t="str">
        <f t="shared" ca="1" si="30"/>
        <v>PD</v>
      </c>
      <c r="W297" s="14" t="str">
        <f t="shared" ca="1" si="30"/>
        <v>Private service</v>
      </c>
      <c r="X297" s="3" t="str">
        <f>'EE investment costs'!D346</f>
        <v>HT-49</v>
      </c>
      <c r="Y297" s="3" t="str">
        <f>'EE investment costs'!E346</f>
        <v>Heat High Temp. over 150C</v>
      </c>
      <c r="AC297" s="123">
        <f>'EE investment costs'!C346</f>
        <v>4.9000000000000004</v>
      </c>
      <c r="AD297" s="22"/>
    </row>
    <row r="298" spans="2:30">
      <c r="B298" s="14" t="str">
        <f t="shared" ca="1" si="26"/>
        <v>INDPDEFFRH-49</v>
      </c>
      <c r="C298" s="15" t="str">
        <f t="shared" ca="1" si="25"/>
        <v>IPDRH</v>
      </c>
      <c r="D298" s="16">
        <f>'EE investment costs'!$F$15</f>
        <v>2016</v>
      </c>
      <c r="E298" s="14">
        <f>VLOOKUP(X298,'EE investment costs'!$D$56:$R$656,15,0)</f>
        <v>16.168000000000003</v>
      </c>
      <c r="F298" s="17">
        <f ca="1">INDEX('EE investment costs'!$D$56:$R$656,MATCH(X298,'EE investment costs'!$D$56:$D$656,0),MATCH($V$8,'EE investment costs'!$D$56:$R$56,0))</f>
        <v>518.45962361249633</v>
      </c>
      <c r="I298" s="18">
        <v>1</v>
      </c>
      <c r="J298" s="18">
        <v>1</v>
      </c>
      <c r="K298" s="14">
        <f t="shared" ca="1" si="29"/>
        <v>7</v>
      </c>
      <c r="M298" s="19" t="str">
        <f t="shared" ca="1" si="27"/>
        <v>INDPDEFFRH-49</v>
      </c>
      <c r="N298" s="23" t="str">
        <f t="shared" ca="1" si="28"/>
        <v>Private service Saving Tech-Heat Room Heat 4.9y</v>
      </c>
      <c r="O298" s="23" t="s">
        <v>32</v>
      </c>
      <c r="P298" s="23" t="s">
        <v>33</v>
      </c>
      <c r="Q298" s="23"/>
      <c r="R298" s="23"/>
      <c r="S298" s="19" t="s">
        <v>34</v>
      </c>
      <c r="V298" s="16" t="str">
        <f t="shared" ca="1" si="30"/>
        <v>PD</v>
      </c>
      <c r="W298" s="14" t="str">
        <f t="shared" ca="1" si="30"/>
        <v>Private service</v>
      </c>
      <c r="X298" s="3" t="str">
        <f>'EE investment costs'!D347</f>
        <v>RH-49</v>
      </c>
      <c r="Y298" s="3" t="str">
        <f>'EE investment costs'!E347</f>
        <v>Heat Room Heat</v>
      </c>
      <c r="AC298" s="123">
        <f>'EE investment costs'!C347</f>
        <v>4.9000000000000004</v>
      </c>
      <c r="AD298" s="22"/>
    </row>
    <row r="299" spans="2:30">
      <c r="B299" s="14" t="str">
        <f t="shared" ca="1" si="26"/>
        <v>INDPDEFFLA-49</v>
      </c>
      <c r="C299" s="15" t="str">
        <f t="shared" ca="1" si="25"/>
        <v>IPDLA</v>
      </c>
      <c r="D299" s="16">
        <f>'EE investment costs'!$F$15</f>
        <v>2016</v>
      </c>
      <c r="E299" s="14">
        <f>VLOOKUP(X299,'EE investment costs'!$D$56:$R$656,15,0)</f>
        <v>4.0273000000000003</v>
      </c>
      <c r="F299" s="17">
        <f ca="1">INDEX('EE investment costs'!$D$56:$R$656,MATCH(X299,'EE investment costs'!$D$56:$D$656,0),MATCH($V$8,'EE investment costs'!$D$56:$R$56,0))</f>
        <v>1745.5489030344331</v>
      </c>
      <c r="I299" s="18">
        <v>1</v>
      </c>
      <c r="J299" s="18">
        <v>1</v>
      </c>
      <c r="K299" s="14">
        <f t="shared" ca="1" si="29"/>
        <v>0</v>
      </c>
      <c r="M299" s="19" t="str">
        <f t="shared" ca="1" si="27"/>
        <v>INDPDEFFLA-49</v>
      </c>
      <c r="N299" s="23" t="str">
        <f t="shared" ca="1" si="28"/>
        <v>Private service Saving Tech-Light 4.9y</v>
      </c>
      <c r="O299" s="23" t="s">
        <v>32</v>
      </c>
      <c r="P299" s="23" t="s">
        <v>33</v>
      </c>
      <c r="Q299" s="23"/>
      <c r="R299" s="23"/>
      <c r="S299" s="19" t="s">
        <v>34</v>
      </c>
      <c r="V299" s="16" t="str">
        <f t="shared" ca="1" si="30"/>
        <v>PD</v>
      </c>
      <c r="W299" s="14" t="str">
        <f t="shared" ca="1" si="30"/>
        <v>Private service</v>
      </c>
      <c r="X299" s="3" t="str">
        <f>'EE investment costs'!D348</f>
        <v>LA-49</v>
      </c>
      <c r="Y299" s="3" t="str">
        <f>'EE investment costs'!E348</f>
        <v>Light</v>
      </c>
      <c r="AC299" s="123">
        <f>'EE investment costs'!C348</f>
        <v>4.9000000000000004</v>
      </c>
      <c r="AD299" s="22"/>
    </row>
    <row r="300" spans="2:30">
      <c r="B300" s="14" t="str">
        <f t="shared" ca="1" si="26"/>
        <v>INDPDEFFEM-49</v>
      </c>
      <c r="C300" s="15" t="str">
        <f t="shared" ca="1" si="25"/>
        <v>IPDEM</v>
      </c>
      <c r="D300" s="16">
        <f>'EE investment costs'!$F$15</f>
        <v>2016</v>
      </c>
      <c r="E300" s="14">
        <f>VLOOKUP(X300,'EE investment costs'!$D$56:$R$656,15,0)</f>
        <v>4.2286650000000003</v>
      </c>
      <c r="F300" s="17">
        <f ca="1">INDEX('EE investment costs'!$D$56:$R$656,MATCH(X300,'EE investment costs'!$D$56:$D$656,0),MATCH($V$8,'EE investment costs'!$D$56:$R$56,0))</f>
        <v>1925.5728708668885</v>
      </c>
      <c r="I300" s="18">
        <v>1</v>
      </c>
      <c r="J300" s="18">
        <v>1</v>
      </c>
      <c r="K300" s="14">
        <f t="shared" ca="1" si="29"/>
        <v>0</v>
      </c>
      <c r="M300" s="19" t="str">
        <f t="shared" ca="1" si="27"/>
        <v>INDPDEFFEM-49</v>
      </c>
      <c r="N300" s="23" t="str">
        <f t="shared" ca="1" si="28"/>
        <v>Private service Saving Tech-Electric Motors 4.9y</v>
      </c>
      <c r="O300" s="23" t="s">
        <v>32</v>
      </c>
      <c r="P300" s="23" t="s">
        <v>33</v>
      </c>
      <c r="Q300" s="23"/>
      <c r="R300" s="23"/>
      <c r="S300" s="19" t="s">
        <v>34</v>
      </c>
      <c r="V300" s="16" t="str">
        <f t="shared" ca="1" si="30"/>
        <v>PD</v>
      </c>
      <c r="W300" s="14" t="str">
        <f t="shared" ca="1" si="30"/>
        <v>Private service</v>
      </c>
      <c r="X300" s="3" t="str">
        <f>'EE investment costs'!D349</f>
        <v>EM-49</v>
      </c>
      <c r="Y300" s="3" t="str">
        <f>'EE investment costs'!E349</f>
        <v>Electric Motors</v>
      </c>
      <c r="AC300" s="123">
        <f>'EE investment costs'!C349</f>
        <v>4.9000000000000004</v>
      </c>
      <c r="AD300" s="22"/>
    </row>
    <row r="301" spans="2:30">
      <c r="B301" s="14" t="str">
        <f t="shared" ca="1" si="26"/>
        <v>INDPDEFFTF-49</v>
      </c>
      <c r="C301" s="15" t="str">
        <f t="shared" ca="1" si="25"/>
        <v>IPDTF</v>
      </c>
      <c r="D301" s="16">
        <f>'EE investment costs'!$F$15</f>
        <v>2016</v>
      </c>
      <c r="E301" s="14">
        <f>VLOOKUP(X301,'EE investment costs'!$D$56:$R$656,15,0)</f>
        <v>15.75</v>
      </c>
      <c r="F301" s="17">
        <f ca="1">INDEX('EE investment costs'!$D$56:$R$656,MATCH(X301,'EE investment costs'!$D$56:$D$656,0),MATCH($V$8,'EE investment costs'!$D$56:$R$56,0))</f>
        <v>719.99179342259129</v>
      </c>
      <c r="I301" s="18">
        <v>1</v>
      </c>
      <c r="J301" s="18">
        <v>1</v>
      </c>
      <c r="K301" s="14">
        <f t="shared" ca="1" si="29"/>
        <v>5</v>
      </c>
      <c r="M301" s="19" t="str">
        <f t="shared" ca="1" si="27"/>
        <v>INDPDEFFTF-49</v>
      </c>
      <c r="N301" s="23" t="str">
        <f t="shared" ca="1" si="28"/>
        <v>Private service Saving Tech-Haulage Tractors, Trucks, Fishing boats 4.9y</v>
      </c>
      <c r="O301" s="23" t="s">
        <v>32</v>
      </c>
      <c r="P301" s="23" t="s">
        <v>33</v>
      </c>
      <c r="Q301" s="23"/>
      <c r="R301" s="23"/>
      <c r="S301" s="19" t="s">
        <v>34</v>
      </c>
      <c r="V301" s="16" t="str">
        <f t="shared" ca="1" si="30"/>
        <v>PD</v>
      </c>
      <c r="W301" s="14" t="str">
        <f t="shared" ca="1" si="30"/>
        <v>Private service</v>
      </c>
      <c r="X301" s="3" t="str">
        <f>'EE investment costs'!D350</f>
        <v>TF-49</v>
      </c>
      <c r="Y301" s="3" t="str">
        <f>'EE investment costs'!E350</f>
        <v>Haulage Tractors, Trucks, Fishing boats</v>
      </c>
      <c r="AC301" s="123">
        <f>'EE investment costs'!C350</f>
        <v>4.9000000000000004</v>
      </c>
      <c r="AD301" s="22"/>
    </row>
    <row r="302" spans="2:30">
      <c r="B302" s="14" t="str">
        <f t="shared" ca="1" si="26"/>
        <v>INDPDEFFMT-50</v>
      </c>
      <c r="C302" s="15" t="str">
        <f t="shared" ca="1" si="25"/>
        <v>IPDMT</v>
      </c>
      <c r="D302" s="16">
        <f>'EE investment costs'!$F$15</f>
        <v>2016</v>
      </c>
      <c r="E302" s="14">
        <f>VLOOKUP(X302,'EE investment costs'!$D$56:$R$656,15,0)</f>
        <v>6.1</v>
      </c>
      <c r="F302" s="17">
        <f ca="1">INDEX('EE investment costs'!$D$56:$R$656,MATCH(X302,'EE investment costs'!$D$56:$D$656,0),MATCH($V$8,'EE investment costs'!$D$56:$R$56,0))</f>
        <v>721.28715325560825</v>
      </c>
      <c r="I302" s="18">
        <v>1</v>
      </c>
      <c r="J302" s="18">
        <v>1</v>
      </c>
      <c r="K302" s="14">
        <f t="shared" ca="1" si="29"/>
        <v>5</v>
      </c>
      <c r="M302" s="19" t="str">
        <f t="shared" ca="1" si="27"/>
        <v>INDPDEFFMT-50</v>
      </c>
      <c r="N302" s="23" t="str">
        <f t="shared" ca="1" si="28"/>
        <v>Private service Saving Tech-Heat Medium Temp. up to 150C 5y</v>
      </c>
      <c r="O302" s="23" t="s">
        <v>32</v>
      </c>
      <c r="P302" s="23" t="s">
        <v>33</v>
      </c>
      <c r="Q302" s="23"/>
      <c r="R302" s="23"/>
      <c r="S302" s="19" t="s">
        <v>34</v>
      </c>
      <c r="V302" s="16" t="str">
        <f t="shared" ca="1" si="30"/>
        <v>PD</v>
      </c>
      <c r="W302" s="14" t="str">
        <f t="shared" ca="1" si="30"/>
        <v>Private service</v>
      </c>
      <c r="X302" s="3" t="str">
        <f>'EE investment costs'!D351</f>
        <v>MT-50</v>
      </c>
      <c r="Y302" s="3" t="str">
        <f>'EE investment costs'!E351</f>
        <v>Heat Medium Temp. up to 150C</v>
      </c>
      <c r="AC302" s="123">
        <f>'EE investment costs'!C351</f>
        <v>5</v>
      </c>
      <c r="AD302" s="22"/>
    </row>
    <row r="303" spans="2:30">
      <c r="B303" s="14" t="str">
        <f t="shared" ca="1" si="26"/>
        <v>INDPDEFFHT-50</v>
      </c>
      <c r="C303" s="15" t="str">
        <f t="shared" ca="1" si="25"/>
        <v>IPDHT</v>
      </c>
      <c r="D303" s="16">
        <f>'EE investment costs'!$F$15</f>
        <v>2016</v>
      </c>
      <c r="E303" s="14">
        <f>VLOOKUP(X303,'EE investment costs'!$D$56:$R$656,15,0)</f>
        <v>4.88</v>
      </c>
      <c r="F303" s="17">
        <f ca="1">INDEX('EE investment costs'!$D$56:$R$656,MATCH(X303,'EE investment costs'!$D$56:$D$656,0),MATCH($V$8,'EE investment costs'!$D$56:$R$56,0))</f>
        <v>539.66030531546267</v>
      </c>
      <c r="I303" s="18">
        <v>1</v>
      </c>
      <c r="J303" s="18">
        <v>1</v>
      </c>
      <c r="K303" s="14">
        <f t="shared" ca="1" si="29"/>
        <v>7</v>
      </c>
      <c r="M303" s="19" t="str">
        <f t="shared" ca="1" si="27"/>
        <v>INDPDEFFHT-50</v>
      </c>
      <c r="N303" s="23" t="str">
        <f t="shared" ca="1" si="28"/>
        <v>Private service Saving Tech-Heat High Temp. over 150C 5y</v>
      </c>
      <c r="O303" s="23" t="s">
        <v>32</v>
      </c>
      <c r="P303" s="23" t="s">
        <v>33</v>
      </c>
      <c r="Q303" s="23"/>
      <c r="R303" s="23"/>
      <c r="S303" s="19" t="s">
        <v>34</v>
      </c>
      <c r="V303" s="16" t="str">
        <f t="shared" ca="1" si="30"/>
        <v>PD</v>
      </c>
      <c r="W303" s="14" t="str">
        <f t="shared" ca="1" si="30"/>
        <v>Private service</v>
      </c>
      <c r="X303" s="3" t="str">
        <f>'EE investment costs'!D352</f>
        <v>HT-50</v>
      </c>
      <c r="Y303" s="3" t="str">
        <f>'EE investment costs'!E352</f>
        <v>Heat High Temp. over 150C</v>
      </c>
      <c r="AC303" s="123">
        <f>'EE investment costs'!C352</f>
        <v>5</v>
      </c>
      <c r="AD303" s="22"/>
    </row>
    <row r="304" spans="2:30">
      <c r="B304" s="14" t="str">
        <f t="shared" ca="1" si="26"/>
        <v>INDPDEFFRH-50</v>
      </c>
      <c r="C304" s="15" t="str">
        <f t="shared" ca="1" si="25"/>
        <v>IPDRH</v>
      </c>
      <c r="D304" s="16">
        <f>'EE investment costs'!$F$15</f>
        <v>2016</v>
      </c>
      <c r="E304" s="14">
        <f>VLOOKUP(X304,'EE investment costs'!$D$56:$R$656,15,0)</f>
        <v>16.186666666666667</v>
      </c>
      <c r="F304" s="17">
        <f ca="1">INDEX('EE investment costs'!$D$56:$R$656,MATCH(X304,'EE investment costs'!$D$56:$D$656,0),MATCH($V$8,'EE investment costs'!$D$56:$R$56,0))</f>
        <v>555.49245387053168</v>
      </c>
      <c r="I304" s="18">
        <v>1</v>
      </c>
      <c r="J304" s="18">
        <v>1</v>
      </c>
      <c r="K304" s="14">
        <f t="shared" ca="1" si="29"/>
        <v>7</v>
      </c>
      <c r="M304" s="19" t="str">
        <f t="shared" ca="1" si="27"/>
        <v>INDPDEFFRH-50</v>
      </c>
      <c r="N304" s="23" t="str">
        <f t="shared" ca="1" si="28"/>
        <v>Private service Saving Tech-Heat Room Heat 5y</v>
      </c>
      <c r="O304" s="23" t="s">
        <v>32</v>
      </c>
      <c r="P304" s="23" t="s">
        <v>33</v>
      </c>
      <c r="Q304" s="23"/>
      <c r="R304" s="23"/>
      <c r="S304" s="19" t="s">
        <v>34</v>
      </c>
      <c r="V304" s="16" t="str">
        <f t="shared" ca="1" si="30"/>
        <v>PD</v>
      </c>
      <c r="W304" s="14" t="str">
        <f t="shared" ca="1" si="30"/>
        <v>Private service</v>
      </c>
      <c r="X304" s="3" t="str">
        <f>'EE investment costs'!D353</f>
        <v>RH-50</v>
      </c>
      <c r="Y304" s="3" t="str">
        <f>'EE investment costs'!E353</f>
        <v>Heat Room Heat</v>
      </c>
      <c r="AC304" s="123">
        <f>'EE investment costs'!C353</f>
        <v>5</v>
      </c>
      <c r="AD304" s="22"/>
    </row>
    <row r="305" spans="2:30">
      <c r="B305" s="14" t="str">
        <f t="shared" ca="1" si="26"/>
        <v>INDPDEFFLA-50</v>
      </c>
      <c r="C305" s="15" t="str">
        <f t="shared" ca="1" si="25"/>
        <v>IPDLA</v>
      </c>
      <c r="D305" s="16">
        <f>'EE investment costs'!$F$15</f>
        <v>2016</v>
      </c>
      <c r="E305" s="14">
        <f>VLOOKUP(X305,'EE investment costs'!$D$56:$R$656,15,0)</f>
        <v>4.0403333333333338</v>
      </c>
      <c r="F305" s="17">
        <f ca="1">INDEX('EE investment costs'!$D$56:$R$656,MATCH(X305,'EE investment costs'!$D$56:$D$656,0),MATCH($V$8,'EE investment costs'!$D$56:$R$56,0))</f>
        <v>1761.0234063804451</v>
      </c>
      <c r="I305" s="18">
        <v>1</v>
      </c>
      <c r="J305" s="18">
        <v>1</v>
      </c>
      <c r="K305" s="14">
        <f t="shared" ca="1" si="29"/>
        <v>0</v>
      </c>
      <c r="M305" s="19" t="str">
        <f t="shared" ca="1" si="27"/>
        <v>INDPDEFFLA-50</v>
      </c>
      <c r="N305" s="23" t="str">
        <f t="shared" ca="1" si="28"/>
        <v>Private service Saving Tech-Light 5y</v>
      </c>
      <c r="O305" s="23" t="s">
        <v>32</v>
      </c>
      <c r="P305" s="23" t="s">
        <v>33</v>
      </c>
      <c r="Q305" s="23"/>
      <c r="R305" s="23"/>
      <c r="S305" s="19" t="s">
        <v>34</v>
      </c>
      <c r="V305" s="16" t="str">
        <f t="shared" ca="1" si="30"/>
        <v>PD</v>
      </c>
      <c r="W305" s="14" t="str">
        <f t="shared" ca="1" si="30"/>
        <v>Private service</v>
      </c>
      <c r="X305" s="3" t="str">
        <f>'EE investment costs'!D354</f>
        <v>LA-50</v>
      </c>
      <c r="Y305" s="3" t="str">
        <f>'EE investment costs'!E354</f>
        <v>Light</v>
      </c>
      <c r="AC305" s="123">
        <f>'EE investment costs'!C354</f>
        <v>5</v>
      </c>
      <c r="AD305" s="22"/>
    </row>
    <row r="306" spans="2:30">
      <c r="B306" s="14" t="str">
        <f t="shared" ca="1" si="26"/>
        <v>INDPDEFFEM-50</v>
      </c>
      <c r="C306" s="15" t="str">
        <f t="shared" ca="1" si="25"/>
        <v>IPDEM</v>
      </c>
      <c r="D306" s="16">
        <f>'EE investment costs'!$F$15</f>
        <v>2016</v>
      </c>
      <c r="E306" s="14">
        <f>VLOOKUP(X306,'EE investment costs'!$D$56:$R$656,15,0)</f>
        <v>4.2423500000000001</v>
      </c>
      <c r="F306" s="17">
        <f ca="1">INDEX('EE investment costs'!$D$56:$R$656,MATCH(X306,'EE investment costs'!$D$56:$D$656,0),MATCH($V$8,'EE investment costs'!$D$56:$R$56,0))</f>
        <v>1956.1413063329251</v>
      </c>
      <c r="I306" s="18">
        <v>1</v>
      </c>
      <c r="J306" s="18">
        <v>1</v>
      </c>
      <c r="K306" s="14">
        <f t="shared" ca="1" si="29"/>
        <v>0</v>
      </c>
      <c r="M306" s="19" t="str">
        <f t="shared" ca="1" si="27"/>
        <v>INDPDEFFEM-50</v>
      </c>
      <c r="N306" s="23" t="str">
        <f t="shared" ca="1" si="28"/>
        <v>Private service Saving Tech-Electric Motors 5y</v>
      </c>
      <c r="O306" s="23" t="s">
        <v>32</v>
      </c>
      <c r="P306" s="23" t="s">
        <v>33</v>
      </c>
      <c r="Q306" s="23"/>
      <c r="R306" s="23"/>
      <c r="S306" s="19" t="s">
        <v>34</v>
      </c>
      <c r="V306" s="16" t="str">
        <f t="shared" ca="1" si="30"/>
        <v>PD</v>
      </c>
      <c r="W306" s="14" t="str">
        <f t="shared" ca="1" si="30"/>
        <v>Private service</v>
      </c>
      <c r="X306" s="3" t="str">
        <f>'EE investment costs'!D355</f>
        <v>EM-50</v>
      </c>
      <c r="Y306" s="3" t="str">
        <f>'EE investment costs'!E355</f>
        <v>Electric Motors</v>
      </c>
      <c r="AC306" s="123">
        <f>'EE investment costs'!C355</f>
        <v>5</v>
      </c>
      <c r="AD306" s="22"/>
    </row>
    <row r="307" spans="2:30" ht="13.5" thickBot="1">
      <c r="B307" s="14" t="str">
        <f t="shared" ca="1" si="26"/>
        <v>INDPDEFFTF-50</v>
      </c>
      <c r="C307" s="15" t="str">
        <f t="shared" ca="1" si="25"/>
        <v>IPDTF</v>
      </c>
      <c r="D307" s="16">
        <f>'EE investment costs'!$F$15</f>
        <v>2016</v>
      </c>
      <c r="E307" s="14">
        <f>VLOOKUP(X307,'EE investment costs'!$D$56:$R$656,15,0)</f>
        <v>15.833333333333332</v>
      </c>
      <c r="F307" s="17">
        <f ca="1">INDEX('EE investment costs'!$D$56:$R$656,MATCH(X307,'EE investment costs'!$D$56:$D$656,0),MATCH($V$8,'EE investment costs'!$D$56:$R$56,0))</f>
        <v>734.68550349244003</v>
      </c>
      <c r="I307" s="18">
        <v>1</v>
      </c>
      <c r="J307" s="18">
        <v>1</v>
      </c>
      <c r="K307" s="14">
        <f t="shared" ca="1" si="29"/>
        <v>5</v>
      </c>
      <c r="M307" s="24" t="str">
        <f t="shared" ca="1" si="27"/>
        <v>INDPDEFFTF-50</v>
      </c>
      <c r="N307" s="25" t="str">
        <f t="shared" ca="1" si="28"/>
        <v>Private service Saving Tech-Haulage Tractors, Trucks, Fishing boats 5y</v>
      </c>
      <c r="O307" s="25" t="s">
        <v>32</v>
      </c>
      <c r="P307" s="25" t="s">
        <v>33</v>
      </c>
      <c r="Q307" s="25"/>
      <c r="R307" s="25"/>
      <c r="S307" s="24" t="s">
        <v>34</v>
      </c>
      <c r="V307" s="16" t="str">
        <f t="shared" ca="1" si="30"/>
        <v>PD</v>
      </c>
      <c r="W307" s="14" t="str">
        <f t="shared" ca="1" si="30"/>
        <v>Private service</v>
      </c>
      <c r="X307" s="3" t="str">
        <f>'EE investment costs'!D356</f>
        <v>TF-50</v>
      </c>
      <c r="Y307" s="3" t="str">
        <f>'EE investment costs'!E356</f>
        <v>Haulage Tractors, Trucks, Fishing boats</v>
      </c>
      <c r="AC307" s="123">
        <f>'EE investment costs'!C356</f>
        <v>5</v>
      </c>
      <c r="AD307" s="22"/>
    </row>
    <row r="308" spans="2:30">
      <c r="B308" s="14" t="str">
        <f t="shared" ca="1" si="26"/>
        <v>INDPDEFFMT-51</v>
      </c>
      <c r="C308" s="15" t="str">
        <f ca="1">"I"&amp;MID(B308,4,1)&amp;"D"&amp;MID(B308,9,2)</f>
        <v>IPDMT</v>
      </c>
      <c r="D308" s="16">
        <f>'EE investment costs'!$F$15</f>
        <v>2016</v>
      </c>
      <c r="E308" s="14">
        <f>VLOOKUP(X308,'EE investment costs'!$D$56:$R$656,15,0)</f>
        <v>6.1099999999999994</v>
      </c>
      <c r="F308" s="17">
        <f ca="1">INDEX('EE investment costs'!$D$56:$R$656,MATCH(X308,'EE investment costs'!$D$56:$D$656,0),MATCH($V$8,'EE investment costs'!$D$56:$R$56,0))</f>
        <v>733.03541035999615</v>
      </c>
      <c r="I308" s="18">
        <v>1</v>
      </c>
      <c r="J308" s="18">
        <v>1</v>
      </c>
      <c r="K308" s="14">
        <f t="shared" ca="1" si="29"/>
        <v>5</v>
      </c>
      <c r="M308" s="20" t="str">
        <f t="shared" ca="1" si="27"/>
        <v>INDPDEFFMT-51</v>
      </c>
      <c r="N308" s="21" t="str">
        <f t="shared" ca="1" si="28"/>
        <v>Private service Saving Tech-Heat Medium Temp. up to 150C 5.1y</v>
      </c>
      <c r="O308" s="21" t="s">
        <v>32</v>
      </c>
      <c r="P308" s="21" t="s">
        <v>33</v>
      </c>
      <c r="Q308" s="21"/>
      <c r="R308" s="21"/>
      <c r="S308" s="20" t="s">
        <v>34</v>
      </c>
      <c r="V308" s="16" t="str">
        <f t="shared" ca="1" si="30"/>
        <v>PD</v>
      </c>
      <c r="W308" s="14" t="str">
        <f t="shared" ca="1" si="30"/>
        <v>Private service</v>
      </c>
      <c r="X308" s="3" t="str">
        <f>'EE investment costs'!D357</f>
        <v>MT-51</v>
      </c>
      <c r="Y308" s="3" t="str">
        <f>'EE investment costs'!E357</f>
        <v>Heat Medium Temp. up to 150C</v>
      </c>
      <c r="AC308" s="123">
        <f>'EE investment costs'!C357</f>
        <v>5.0999999999999996</v>
      </c>
      <c r="AD308" s="22"/>
    </row>
    <row r="309" spans="2:30">
      <c r="B309" s="14" t="str">
        <f t="shared" ca="1" si="26"/>
        <v>INDPDEFFHT-51</v>
      </c>
      <c r="C309" s="15" t="str">
        <f t="shared" ca="1" si="25"/>
        <v>IPDHT</v>
      </c>
      <c r="D309" s="16">
        <f>'EE investment costs'!$F$15</f>
        <v>2016</v>
      </c>
      <c r="E309" s="14">
        <f>VLOOKUP(X309,'EE investment costs'!$D$56:$R$656,15,0)</f>
        <v>4.8879999999999999</v>
      </c>
      <c r="F309" s="17">
        <f ca="1">INDEX('EE investment costs'!$D$56:$R$656,MATCH(X309,'EE investment costs'!$D$56:$D$656,0),MATCH($V$8,'EE investment costs'!$D$56:$R$56,0))</f>
        <v>546.04466633610605</v>
      </c>
      <c r="I309" s="18">
        <v>1</v>
      </c>
      <c r="J309" s="18">
        <v>1</v>
      </c>
      <c r="K309" s="14">
        <f t="shared" ca="1" si="29"/>
        <v>7</v>
      </c>
      <c r="M309" s="19" t="str">
        <f t="shared" ca="1" si="27"/>
        <v>INDPDEFFHT-51</v>
      </c>
      <c r="N309" s="23" t="str">
        <f t="shared" ca="1" si="28"/>
        <v>Private service Saving Tech-Heat High Temp. over 150C 5.1y</v>
      </c>
      <c r="O309" s="23" t="s">
        <v>32</v>
      </c>
      <c r="P309" s="23" t="s">
        <v>33</v>
      </c>
      <c r="Q309" s="23"/>
      <c r="R309" s="23"/>
      <c r="S309" s="19" t="s">
        <v>34</v>
      </c>
      <c r="V309" s="16" t="str">
        <f t="shared" ca="1" si="30"/>
        <v>PD</v>
      </c>
      <c r="W309" s="14" t="str">
        <f t="shared" ca="1" si="30"/>
        <v>Private service</v>
      </c>
      <c r="X309" s="3" t="str">
        <f>'EE investment costs'!D358</f>
        <v>HT-51</v>
      </c>
      <c r="Y309" s="3" t="str">
        <f>'EE investment costs'!E358</f>
        <v>Heat High Temp. over 150C</v>
      </c>
      <c r="AC309" s="123">
        <f>'EE investment costs'!C358</f>
        <v>5.0999999999999996</v>
      </c>
      <c r="AD309" s="22"/>
    </row>
    <row r="310" spans="2:30">
      <c r="B310" s="14" t="str">
        <f t="shared" ca="1" si="26"/>
        <v>INDPDEFFRH-51</v>
      </c>
      <c r="C310" s="15" t="str">
        <f t="shared" ca="1" si="25"/>
        <v>IPDRH</v>
      </c>
      <c r="D310" s="16">
        <f>'EE investment costs'!$F$15</f>
        <v>2016</v>
      </c>
      <c r="E310" s="14">
        <f>VLOOKUP(X310,'EE investment costs'!$D$56:$R$656,15,0)</f>
        <v>16.205333333333336</v>
      </c>
      <c r="F310" s="17">
        <f ca="1">INDEX('EE investment costs'!$D$56:$R$656,MATCH(X310,'EE investment costs'!$D$56:$D$656,0),MATCH($V$8,'EE investment costs'!$D$56:$R$56,0))</f>
        <v>592.52528412856702</v>
      </c>
      <c r="I310" s="18">
        <v>1</v>
      </c>
      <c r="J310" s="18">
        <v>1</v>
      </c>
      <c r="K310" s="14">
        <f t="shared" ca="1" si="29"/>
        <v>7</v>
      </c>
      <c r="M310" s="19" t="str">
        <f t="shared" ca="1" si="27"/>
        <v>INDPDEFFRH-51</v>
      </c>
      <c r="N310" s="23" t="str">
        <f t="shared" ca="1" si="28"/>
        <v>Private service Saving Tech-Heat Room Heat 5.1y</v>
      </c>
      <c r="O310" s="23" t="s">
        <v>32</v>
      </c>
      <c r="P310" s="23" t="s">
        <v>33</v>
      </c>
      <c r="Q310" s="23"/>
      <c r="R310" s="23"/>
      <c r="S310" s="19" t="s">
        <v>34</v>
      </c>
      <c r="V310" s="16" t="str">
        <f t="shared" ca="1" si="30"/>
        <v>PD</v>
      </c>
      <c r="W310" s="14" t="str">
        <f t="shared" ca="1" si="30"/>
        <v>Private service</v>
      </c>
      <c r="X310" s="3" t="str">
        <f>'EE investment costs'!D359</f>
        <v>RH-51</v>
      </c>
      <c r="Y310" s="3" t="str">
        <f>'EE investment costs'!E359</f>
        <v>Heat Room Heat</v>
      </c>
      <c r="AC310" s="123">
        <f>'EE investment costs'!C359</f>
        <v>5.0999999999999996</v>
      </c>
      <c r="AD310" s="22"/>
    </row>
    <row r="311" spans="2:30">
      <c r="B311" s="14" t="str">
        <f t="shared" ca="1" si="26"/>
        <v>INDPDEFFLA-51</v>
      </c>
      <c r="C311" s="15" t="str">
        <f t="shared" ca="1" si="25"/>
        <v>IPDLA</v>
      </c>
      <c r="D311" s="16">
        <f>'EE investment costs'!$F$15</f>
        <v>2016</v>
      </c>
      <c r="E311" s="14">
        <f>VLOOKUP(X311,'EE investment costs'!$D$56:$R$656,15,0)</f>
        <v>4.0533666666666672</v>
      </c>
      <c r="F311" s="17">
        <f ca="1">INDEX('EE investment costs'!$D$56:$R$656,MATCH(X311,'EE investment costs'!$D$56:$D$656,0),MATCH($V$8,'EE investment costs'!$D$56:$R$56,0))</f>
        <v>1776.497909726457</v>
      </c>
      <c r="I311" s="18">
        <v>1</v>
      </c>
      <c r="J311" s="18">
        <v>1</v>
      </c>
      <c r="K311" s="14">
        <f t="shared" ca="1" si="29"/>
        <v>0</v>
      </c>
      <c r="M311" s="19" t="str">
        <f t="shared" ca="1" si="27"/>
        <v>INDPDEFFLA-51</v>
      </c>
      <c r="N311" s="23" t="str">
        <f t="shared" ca="1" si="28"/>
        <v>Private service Saving Tech-Light 5.1y</v>
      </c>
      <c r="O311" s="23" t="s">
        <v>32</v>
      </c>
      <c r="P311" s="23" t="s">
        <v>33</v>
      </c>
      <c r="Q311" s="23"/>
      <c r="R311" s="23"/>
      <c r="S311" s="19" t="s">
        <v>34</v>
      </c>
      <c r="V311" s="16" t="str">
        <f t="shared" ca="1" si="30"/>
        <v>PD</v>
      </c>
      <c r="W311" s="14" t="str">
        <f t="shared" ca="1" si="30"/>
        <v>Private service</v>
      </c>
      <c r="X311" s="3" t="str">
        <f>'EE investment costs'!D360</f>
        <v>LA-51</v>
      </c>
      <c r="Y311" s="3" t="str">
        <f>'EE investment costs'!E360</f>
        <v>Light</v>
      </c>
      <c r="AC311" s="123">
        <f>'EE investment costs'!C360</f>
        <v>5.0999999999999996</v>
      </c>
      <c r="AD311" s="22"/>
    </row>
    <row r="312" spans="2:30">
      <c r="B312" s="14" t="str">
        <f t="shared" ca="1" si="26"/>
        <v>INDPDEFFEM-51</v>
      </c>
      <c r="C312" s="15" t="str">
        <f t="shared" ca="1" si="25"/>
        <v>IPDEM</v>
      </c>
      <c r="D312" s="16">
        <f>'EE investment costs'!$F$15</f>
        <v>2016</v>
      </c>
      <c r="E312" s="14">
        <f>VLOOKUP(X312,'EE investment costs'!$D$56:$R$656,15,0)</f>
        <v>4.2560349999999998</v>
      </c>
      <c r="F312" s="17">
        <f ca="1">INDEX('EE investment costs'!$D$56:$R$656,MATCH(X312,'EE investment costs'!$D$56:$D$656,0),MATCH($V$8,'EE investment costs'!$D$56:$R$56,0))</f>
        <v>1986.7097417989619</v>
      </c>
      <c r="I312" s="18">
        <v>1</v>
      </c>
      <c r="J312" s="18">
        <v>1</v>
      </c>
      <c r="K312" s="14">
        <f t="shared" ca="1" si="29"/>
        <v>0</v>
      </c>
      <c r="M312" s="19" t="str">
        <f t="shared" ca="1" si="27"/>
        <v>INDPDEFFEM-51</v>
      </c>
      <c r="N312" s="23" t="str">
        <f t="shared" ca="1" si="28"/>
        <v>Private service Saving Tech-Electric Motors 5.1y</v>
      </c>
      <c r="O312" s="23" t="s">
        <v>32</v>
      </c>
      <c r="P312" s="23" t="s">
        <v>33</v>
      </c>
      <c r="Q312" s="23"/>
      <c r="R312" s="23"/>
      <c r="S312" s="19" t="s">
        <v>34</v>
      </c>
      <c r="V312" s="16" t="str">
        <f t="shared" ca="1" si="30"/>
        <v>PD</v>
      </c>
      <c r="W312" s="14" t="str">
        <f t="shared" ca="1" si="30"/>
        <v>Private service</v>
      </c>
      <c r="X312" s="3" t="str">
        <f>'EE investment costs'!D361</f>
        <v>EM-51</v>
      </c>
      <c r="Y312" s="3" t="str">
        <f>'EE investment costs'!E361</f>
        <v>Electric Motors</v>
      </c>
      <c r="AC312" s="123">
        <f>'EE investment costs'!C361</f>
        <v>5.0999999999999996</v>
      </c>
      <c r="AD312" s="22"/>
    </row>
    <row r="313" spans="2:30">
      <c r="B313" s="14" t="str">
        <f t="shared" ca="1" si="26"/>
        <v>INDPDEFFTF-51</v>
      </c>
      <c r="C313" s="15" t="str">
        <f t="shared" ref="C313:C367" ca="1" si="31">"I"&amp;MID(B313,4,1)&amp;"D"&amp;MID(B313,9,2)</f>
        <v>IPDTF</v>
      </c>
      <c r="D313" s="16">
        <f>'EE investment costs'!$F$15</f>
        <v>2016</v>
      </c>
      <c r="E313" s="14">
        <f>VLOOKUP(X313,'EE investment costs'!$D$56:$R$656,15,0)</f>
        <v>15.916666666666664</v>
      </c>
      <c r="F313" s="17">
        <f ca="1">INDEX('EE investment costs'!$D$56:$R$656,MATCH(X313,'EE investment costs'!$D$56:$D$656,0),MATCH($V$8,'EE investment costs'!$D$56:$R$56,0))</f>
        <v>749.3792135622889</v>
      </c>
      <c r="I313" s="18">
        <v>1</v>
      </c>
      <c r="J313" s="18">
        <v>1</v>
      </c>
      <c r="K313" s="14">
        <f t="shared" ca="1" si="29"/>
        <v>5</v>
      </c>
      <c r="M313" s="19" t="str">
        <f t="shared" ca="1" si="27"/>
        <v>INDPDEFFTF-51</v>
      </c>
      <c r="N313" s="23" t="str">
        <f t="shared" ca="1" si="28"/>
        <v>Private service Saving Tech-Haulage Tractors, Trucks, Fishing boats 5.1y</v>
      </c>
      <c r="O313" s="23" t="s">
        <v>32</v>
      </c>
      <c r="P313" s="23" t="s">
        <v>33</v>
      </c>
      <c r="Q313" s="23"/>
      <c r="R313" s="23"/>
      <c r="S313" s="19" t="s">
        <v>34</v>
      </c>
      <c r="V313" s="16" t="str">
        <f t="shared" ca="1" si="30"/>
        <v>PD</v>
      </c>
      <c r="W313" s="14" t="str">
        <f t="shared" ca="1" si="30"/>
        <v>Private service</v>
      </c>
      <c r="X313" s="3" t="str">
        <f>'EE investment costs'!D362</f>
        <v>TF-51</v>
      </c>
      <c r="Y313" s="3" t="str">
        <f>'EE investment costs'!E362</f>
        <v>Haulage Tractors, Trucks, Fishing boats</v>
      </c>
      <c r="AC313" s="123">
        <f>'EE investment costs'!C362</f>
        <v>5.0999999999999996</v>
      </c>
      <c r="AD313" s="22"/>
    </row>
    <row r="314" spans="2:30">
      <c r="B314" s="14" t="str">
        <f t="shared" ca="1" si="26"/>
        <v>INDPDEFFMT-52</v>
      </c>
      <c r="C314" s="15" t="str">
        <f t="shared" ca="1" si="31"/>
        <v>IPDMT</v>
      </c>
      <c r="D314" s="16">
        <f>'EE investment costs'!$F$15</f>
        <v>2016</v>
      </c>
      <c r="E314" s="14">
        <f>VLOOKUP(X314,'EE investment costs'!$D$56:$R$656,15,0)</f>
        <v>6.1199999999999992</v>
      </c>
      <c r="F314" s="17">
        <f ca="1">INDEX('EE investment costs'!$D$56:$R$656,MATCH(X314,'EE investment costs'!$D$56:$D$656,0),MATCH($V$8,'EE investment costs'!$D$56:$R$56,0))</f>
        <v>744.78366746438417</v>
      </c>
      <c r="I314" s="18">
        <v>1</v>
      </c>
      <c r="J314" s="18">
        <v>1</v>
      </c>
      <c r="K314" s="14">
        <f t="shared" ca="1" si="29"/>
        <v>5</v>
      </c>
      <c r="M314" s="19" t="str">
        <f t="shared" ca="1" si="27"/>
        <v>INDPDEFFMT-52</v>
      </c>
      <c r="N314" s="23" t="str">
        <f t="shared" ca="1" si="28"/>
        <v>Private service Saving Tech-Heat Medium Temp. up to 150C 5.2y</v>
      </c>
      <c r="O314" s="23" t="s">
        <v>32</v>
      </c>
      <c r="P314" s="23" t="s">
        <v>33</v>
      </c>
      <c r="Q314" s="23"/>
      <c r="R314" s="23"/>
      <c r="S314" s="19" t="s">
        <v>34</v>
      </c>
      <c r="V314" s="16" t="str">
        <f t="shared" ca="1" si="30"/>
        <v>PD</v>
      </c>
      <c r="W314" s="14" t="str">
        <f t="shared" ca="1" si="30"/>
        <v>Private service</v>
      </c>
      <c r="X314" s="3" t="str">
        <f>'EE investment costs'!D363</f>
        <v>MT-52</v>
      </c>
      <c r="Y314" s="3" t="str">
        <f>'EE investment costs'!E363</f>
        <v>Heat Medium Temp. up to 150C</v>
      </c>
      <c r="AC314" s="123">
        <f>'EE investment costs'!C363</f>
        <v>5.2</v>
      </c>
      <c r="AD314" s="22"/>
    </row>
    <row r="315" spans="2:30">
      <c r="B315" s="14" t="str">
        <f t="shared" ca="1" si="26"/>
        <v>INDPDEFFHT-52</v>
      </c>
      <c r="C315" s="15" t="str">
        <f t="shared" ca="1" si="31"/>
        <v>IPDHT</v>
      </c>
      <c r="D315" s="16">
        <f>'EE investment costs'!$F$15</f>
        <v>2016</v>
      </c>
      <c r="E315" s="14">
        <f>VLOOKUP(X315,'EE investment costs'!$D$56:$R$656,15,0)</f>
        <v>4.8959999999999999</v>
      </c>
      <c r="F315" s="17">
        <f ca="1">INDEX('EE investment costs'!$D$56:$R$656,MATCH(X315,'EE investment costs'!$D$56:$D$656,0),MATCH($V$8,'EE investment costs'!$D$56:$R$56,0))</f>
        <v>552.42902735674954</v>
      </c>
      <c r="I315" s="18">
        <v>1</v>
      </c>
      <c r="J315" s="18">
        <v>1</v>
      </c>
      <c r="K315" s="14">
        <f t="shared" ca="1" si="29"/>
        <v>7</v>
      </c>
      <c r="M315" s="19" t="str">
        <f t="shared" ca="1" si="27"/>
        <v>INDPDEFFHT-52</v>
      </c>
      <c r="N315" s="23" t="str">
        <f t="shared" ca="1" si="28"/>
        <v>Private service Saving Tech-Heat High Temp. over 150C 5.2y</v>
      </c>
      <c r="O315" s="23" t="s">
        <v>32</v>
      </c>
      <c r="P315" s="23" t="s">
        <v>33</v>
      </c>
      <c r="Q315" s="23"/>
      <c r="R315" s="23"/>
      <c r="S315" s="19" t="s">
        <v>34</v>
      </c>
      <c r="V315" s="16" t="str">
        <f t="shared" ca="1" si="30"/>
        <v>PD</v>
      </c>
      <c r="W315" s="14" t="str">
        <f t="shared" ca="1" si="30"/>
        <v>Private service</v>
      </c>
      <c r="X315" s="3" t="str">
        <f>'EE investment costs'!D364</f>
        <v>HT-52</v>
      </c>
      <c r="Y315" s="3" t="str">
        <f>'EE investment costs'!E364</f>
        <v>Heat High Temp. over 150C</v>
      </c>
      <c r="AC315" s="123">
        <f>'EE investment costs'!C364</f>
        <v>5.2</v>
      </c>
      <c r="AD315" s="22"/>
    </row>
    <row r="316" spans="2:30">
      <c r="B316" s="14" t="str">
        <f t="shared" ca="1" si="26"/>
        <v>INDPDEFFRH-52</v>
      </c>
      <c r="C316" s="15" t="str">
        <f t="shared" ca="1" si="31"/>
        <v>IPDRH</v>
      </c>
      <c r="D316" s="16">
        <f>'EE investment costs'!$F$15</f>
        <v>2016</v>
      </c>
      <c r="E316" s="14">
        <f>VLOOKUP(X316,'EE investment costs'!$D$56:$R$656,15,0)</f>
        <v>16.224000000000004</v>
      </c>
      <c r="F316" s="17">
        <f ca="1">INDEX('EE investment costs'!$D$56:$R$656,MATCH(X316,'EE investment costs'!$D$56:$D$656,0),MATCH($V$8,'EE investment costs'!$D$56:$R$56,0))</f>
        <v>629.5581143866026</v>
      </c>
      <c r="I316" s="18">
        <v>1</v>
      </c>
      <c r="J316" s="18">
        <v>1</v>
      </c>
      <c r="K316" s="14">
        <f t="shared" ca="1" si="29"/>
        <v>6</v>
      </c>
      <c r="M316" s="19" t="str">
        <f t="shared" ca="1" si="27"/>
        <v>INDPDEFFRH-52</v>
      </c>
      <c r="N316" s="23" t="str">
        <f t="shared" ca="1" si="28"/>
        <v>Private service Saving Tech-Heat Room Heat 5.2y</v>
      </c>
      <c r="O316" s="23" t="s">
        <v>32</v>
      </c>
      <c r="P316" s="23" t="s">
        <v>33</v>
      </c>
      <c r="Q316" s="23"/>
      <c r="R316" s="23"/>
      <c r="S316" s="19" t="s">
        <v>34</v>
      </c>
      <c r="V316" s="16" t="str">
        <f t="shared" ca="1" si="30"/>
        <v>PD</v>
      </c>
      <c r="W316" s="14" t="str">
        <f t="shared" ca="1" si="30"/>
        <v>Private service</v>
      </c>
      <c r="X316" s="3" t="str">
        <f>'EE investment costs'!D365</f>
        <v>RH-52</v>
      </c>
      <c r="Y316" s="3" t="str">
        <f>'EE investment costs'!E365</f>
        <v>Heat Room Heat</v>
      </c>
      <c r="AC316" s="123">
        <f>'EE investment costs'!C365</f>
        <v>5.2</v>
      </c>
      <c r="AD316" s="22"/>
    </row>
    <row r="317" spans="2:30">
      <c r="B317" s="14" t="str">
        <f t="shared" ca="1" si="26"/>
        <v>INDPDEFFLA-52</v>
      </c>
      <c r="C317" s="15" t="str">
        <f t="shared" ca="1" si="31"/>
        <v>IPDLA</v>
      </c>
      <c r="D317" s="16">
        <f>'EE investment costs'!$F$15</f>
        <v>2016</v>
      </c>
      <c r="E317" s="14">
        <f>VLOOKUP(X317,'EE investment costs'!$D$56:$R$656,15,0)</f>
        <v>4.0663999999999998</v>
      </c>
      <c r="F317" s="17">
        <f ca="1">INDEX('EE investment costs'!$D$56:$R$656,MATCH(X317,'EE investment costs'!$D$56:$D$656,0),MATCH($V$8,'EE investment costs'!$D$56:$R$56,0))</f>
        <v>1791.9724130724692</v>
      </c>
      <c r="I317" s="18">
        <v>1</v>
      </c>
      <c r="J317" s="18">
        <v>1</v>
      </c>
      <c r="K317" s="14">
        <f t="shared" ca="1" si="29"/>
        <v>0</v>
      </c>
      <c r="M317" s="19" t="str">
        <f t="shared" ca="1" si="27"/>
        <v>INDPDEFFLA-52</v>
      </c>
      <c r="N317" s="23" t="str">
        <f t="shared" ca="1" si="28"/>
        <v>Private service Saving Tech-Light 5.2y</v>
      </c>
      <c r="O317" s="23" t="s">
        <v>32</v>
      </c>
      <c r="P317" s="23" t="s">
        <v>33</v>
      </c>
      <c r="Q317" s="23"/>
      <c r="R317" s="23"/>
      <c r="S317" s="19" t="s">
        <v>34</v>
      </c>
      <c r="V317" s="16" t="str">
        <f t="shared" ca="1" si="30"/>
        <v>PD</v>
      </c>
      <c r="W317" s="14" t="str">
        <f t="shared" ca="1" si="30"/>
        <v>Private service</v>
      </c>
      <c r="X317" s="3" t="str">
        <f>'EE investment costs'!D366</f>
        <v>LA-52</v>
      </c>
      <c r="Y317" s="3" t="str">
        <f>'EE investment costs'!E366</f>
        <v>Light</v>
      </c>
      <c r="AC317" s="123">
        <f>'EE investment costs'!C366</f>
        <v>5.2</v>
      </c>
      <c r="AD317" s="22"/>
    </row>
    <row r="318" spans="2:30">
      <c r="B318" s="14" t="str">
        <f t="shared" ca="1" si="26"/>
        <v>INDPDEFFEM-52</v>
      </c>
      <c r="C318" s="15" t="str">
        <f t="shared" ca="1" si="31"/>
        <v>IPDEM</v>
      </c>
      <c r="D318" s="16">
        <f>'EE investment costs'!$F$15</f>
        <v>2016</v>
      </c>
      <c r="E318" s="14">
        <f>VLOOKUP(X318,'EE investment costs'!$D$56:$R$656,15,0)</f>
        <v>4.2697200000000004</v>
      </c>
      <c r="F318" s="17">
        <f ca="1">INDEX('EE investment costs'!$D$56:$R$656,MATCH(X318,'EE investment costs'!$D$56:$D$656,0),MATCH($V$8,'EE investment costs'!$D$56:$R$56,0))</f>
        <v>2017.2781772649989</v>
      </c>
      <c r="I318" s="18">
        <v>1</v>
      </c>
      <c r="J318" s="18">
        <v>1</v>
      </c>
      <c r="K318" s="14">
        <f t="shared" ca="1" si="29"/>
        <v>0</v>
      </c>
      <c r="M318" s="19" t="str">
        <f t="shared" ca="1" si="27"/>
        <v>INDPDEFFEM-52</v>
      </c>
      <c r="N318" s="23" t="str">
        <f t="shared" ca="1" si="28"/>
        <v>Private service Saving Tech-Electric Motors 5.2y</v>
      </c>
      <c r="O318" s="23" t="s">
        <v>32</v>
      </c>
      <c r="P318" s="23" t="s">
        <v>33</v>
      </c>
      <c r="Q318" s="23"/>
      <c r="R318" s="23"/>
      <c r="S318" s="19" t="s">
        <v>34</v>
      </c>
      <c r="V318" s="16" t="str">
        <f t="shared" ca="1" si="30"/>
        <v>PD</v>
      </c>
      <c r="W318" s="14" t="str">
        <f t="shared" ca="1" si="30"/>
        <v>Private service</v>
      </c>
      <c r="X318" s="3" t="str">
        <f>'EE investment costs'!D367</f>
        <v>EM-52</v>
      </c>
      <c r="Y318" s="3" t="str">
        <f>'EE investment costs'!E367</f>
        <v>Electric Motors</v>
      </c>
      <c r="AC318" s="123">
        <f>'EE investment costs'!C367</f>
        <v>5.2</v>
      </c>
      <c r="AD318" s="22"/>
    </row>
    <row r="319" spans="2:30">
      <c r="B319" s="14" t="str">
        <f t="shared" ca="1" si="26"/>
        <v>INDPDEFFTF-52</v>
      </c>
      <c r="C319" s="15" t="str">
        <f t="shared" ca="1" si="31"/>
        <v>IPDTF</v>
      </c>
      <c r="D319" s="16">
        <f>'EE investment costs'!$F$15</f>
        <v>2016</v>
      </c>
      <c r="E319" s="14">
        <f>VLOOKUP(X319,'EE investment costs'!$D$56:$R$656,15,0)</f>
        <v>16</v>
      </c>
      <c r="F319" s="17">
        <f ca="1">INDEX('EE investment costs'!$D$56:$R$656,MATCH(X319,'EE investment costs'!$D$56:$D$656,0),MATCH($V$8,'EE investment costs'!$D$56:$R$56,0))</f>
        <v>764.07292363213776</v>
      </c>
      <c r="I319" s="18">
        <v>1</v>
      </c>
      <c r="J319" s="18">
        <v>1</v>
      </c>
      <c r="K319" s="14">
        <f t="shared" ca="1" si="29"/>
        <v>5</v>
      </c>
      <c r="M319" s="19" t="str">
        <f t="shared" ca="1" si="27"/>
        <v>INDPDEFFTF-52</v>
      </c>
      <c r="N319" s="23" t="str">
        <f t="shared" ca="1" si="28"/>
        <v>Private service Saving Tech-Haulage Tractors, Trucks, Fishing boats 5.2y</v>
      </c>
      <c r="O319" s="23" t="s">
        <v>32</v>
      </c>
      <c r="P319" s="23" t="s">
        <v>33</v>
      </c>
      <c r="Q319" s="23"/>
      <c r="R319" s="23"/>
      <c r="S319" s="19" t="s">
        <v>34</v>
      </c>
      <c r="V319" s="16" t="str">
        <f t="shared" ca="1" si="30"/>
        <v>PD</v>
      </c>
      <c r="W319" s="14" t="str">
        <f t="shared" ca="1" si="30"/>
        <v>Private service</v>
      </c>
      <c r="X319" s="3" t="str">
        <f>'EE investment costs'!D368</f>
        <v>TF-52</v>
      </c>
      <c r="Y319" s="3" t="str">
        <f>'EE investment costs'!E368</f>
        <v>Haulage Tractors, Trucks, Fishing boats</v>
      </c>
      <c r="AC319" s="123">
        <f>'EE investment costs'!C368</f>
        <v>5.2</v>
      </c>
      <c r="AD319" s="22"/>
    </row>
    <row r="320" spans="2:30">
      <c r="B320" s="14" t="str">
        <f t="shared" ca="1" si="26"/>
        <v>INDPDEFFMT-53</v>
      </c>
      <c r="C320" s="15" t="str">
        <f t="shared" ca="1" si="31"/>
        <v>IPDMT</v>
      </c>
      <c r="D320" s="16">
        <f>'EE investment costs'!$F$15</f>
        <v>2016</v>
      </c>
      <c r="E320" s="14">
        <f>VLOOKUP(X320,'EE investment costs'!$D$56:$R$656,15,0)</f>
        <v>6.13</v>
      </c>
      <c r="F320" s="17">
        <f ca="1">INDEX('EE investment costs'!$D$56:$R$656,MATCH(X320,'EE investment costs'!$D$56:$D$656,0),MATCH($V$8,'EE investment costs'!$D$56:$R$56,0))</f>
        <v>756.53192456877207</v>
      </c>
      <c r="I320" s="18">
        <v>1</v>
      </c>
      <c r="J320" s="18">
        <v>1</v>
      </c>
      <c r="K320" s="14">
        <f t="shared" ca="1" si="29"/>
        <v>5</v>
      </c>
      <c r="M320" s="19" t="str">
        <f t="shared" ca="1" si="27"/>
        <v>INDPDEFFMT-53</v>
      </c>
      <c r="N320" s="23" t="str">
        <f t="shared" ca="1" si="28"/>
        <v>Private service Saving Tech-Heat Medium Temp. up to 150C 5.3y</v>
      </c>
      <c r="O320" s="23" t="s">
        <v>32</v>
      </c>
      <c r="P320" s="23" t="s">
        <v>33</v>
      </c>
      <c r="Q320" s="23"/>
      <c r="R320" s="23"/>
      <c r="S320" s="19" t="s">
        <v>34</v>
      </c>
      <c r="V320" s="16" t="str">
        <f t="shared" ca="1" si="30"/>
        <v>PD</v>
      </c>
      <c r="W320" s="14" t="str">
        <f t="shared" ca="1" si="30"/>
        <v>Private service</v>
      </c>
      <c r="X320" s="3" t="str">
        <f>'EE investment costs'!D369</f>
        <v>MT-53</v>
      </c>
      <c r="Y320" s="3" t="str">
        <f>'EE investment costs'!E369</f>
        <v>Heat Medium Temp. up to 150C</v>
      </c>
      <c r="AC320" s="123">
        <f>'EE investment costs'!C369</f>
        <v>5.3</v>
      </c>
      <c r="AD320" s="22"/>
    </row>
    <row r="321" spans="2:30">
      <c r="B321" s="14" t="str">
        <f t="shared" ca="1" si="26"/>
        <v>INDPDEFFHT-53</v>
      </c>
      <c r="C321" s="15" t="str">
        <f t="shared" ca="1" si="31"/>
        <v>IPDHT</v>
      </c>
      <c r="D321" s="16">
        <f>'EE investment costs'!$F$15</f>
        <v>2016</v>
      </c>
      <c r="E321" s="14">
        <f>VLOOKUP(X321,'EE investment costs'!$D$56:$R$656,15,0)</f>
        <v>4.9039999999999999</v>
      </c>
      <c r="F321" s="17">
        <f ca="1">INDEX('EE investment costs'!$D$56:$R$656,MATCH(X321,'EE investment costs'!$D$56:$D$656,0),MATCH($V$8,'EE investment costs'!$D$56:$R$56,0))</f>
        <v>558.81338837739293</v>
      </c>
      <c r="I321" s="18">
        <v>1</v>
      </c>
      <c r="J321" s="18">
        <v>1</v>
      </c>
      <c r="K321" s="14">
        <f t="shared" ca="1" si="29"/>
        <v>7</v>
      </c>
      <c r="M321" s="19" t="str">
        <f t="shared" ca="1" si="27"/>
        <v>INDPDEFFHT-53</v>
      </c>
      <c r="N321" s="23" t="str">
        <f t="shared" ca="1" si="28"/>
        <v>Private service Saving Tech-Heat High Temp. over 150C 5.3y</v>
      </c>
      <c r="O321" s="23" t="s">
        <v>32</v>
      </c>
      <c r="P321" s="23" t="s">
        <v>33</v>
      </c>
      <c r="Q321" s="23"/>
      <c r="R321" s="23"/>
      <c r="S321" s="19" t="s">
        <v>34</v>
      </c>
      <c r="V321" s="16" t="str">
        <f t="shared" ca="1" si="30"/>
        <v>PD</v>
      </c>
      <c r="W321" s="14" t="str">
        <f t="shared" ca="1" si="30"/>
        <v>Private service</v>
      </c>
      <c r="X321" s="3" t="str">
        <f>'EE investment costs'!D370</f>
        <v>HT-53</v>
      </c>
      <c r="Y321" s="3" t="str">
        <f>'EE investment costs'!E370</f>
        <v>Heat High Temp. over 150C</v>
      </c>
      <c r="AC321" s="123">
        <f>'EE investment costs'!C370</f>
        <v>5.3</v>
      </c>
      <c r="AD321" s="22"/>
    </row>
    <row r="322" spans="2:30">
      <c r="B322" s="14" t="str">
        <f t="shared" ca="1" si="26"/>
        <v>INDPDEFFRH-53</v>
      </c>
      <c r="C322" s="15" t="str">
        <f t="shared" ca="1" si="31"/>
        <v>IPDRH</v>
      </c>
      <c r="D322" s="16">
        <f>'EE investment costs'!$F$15</f>
        <v>2016</v>
      </c>
      <c r="E322" s="14">
        <f>VLOOKUP(X322,'EE investment costs'!$D$56:$R$656,15,0)</f>
        <v>16.242666666666668</v>
      </c>
      <c r="F322" s="17">
        <f ca="1">INDEX('EE investment costs'!$D$56:$R$656,MATCH(X322,'EE investment costs'!$D$56:$D$656,0),MATCH($V$8,'EE investment costs'!$D$56:$R$56,0))</f>
        <v>666.59094464463783</v>
      </c>
      <c r="I322" s="18">
        <v>1</v>
      </c>
      <c r="J322" s="18">
        <v>1</v>
      </c>
      <c r="K322" s="14">
        <f t="shared" ca="1" si="29"/>
        <v>6</v>
      </c>
      <c r="M322" s="19" t="str">
        <f t="shared" ca="1" si="27"/>
        <v>INDPDEFFRH-53</v>
      </c>
      <c r="N322" s="23" t="str">
        <f t="shared" ca="1" si="28"/>
        <v>Private service Saving Tech-Heat Room Heat 5.3y</v>
      </c>
      <c r="O322" s="23" t="s">
        <v>32</v>
      </c>
      <c r="P322" s="23" t="s">
        <v>33</v>
      </c>
      <c r="Q322" s="23"/>
      <c r="R322" s="23"/>
      <c r="S322" s="19" t="s">
        <v>34</v>
      </c>
      <c r="V322" s="16" t="str">
        <f t="shared" ca="1" si="30"/>
        <v>PD</v>
      </c>
      <c r="W322" s="14" t="str">
        <f t="shared" ca="1" si="30"/>
        <v>Private service</v>
      </c>
      <c r="X322" s="3" t="str">
        <f>'EE investment costs'!D371</f>
        <v>RH-53</v>
      </c>
      <c r="Y322" s="3" t="str">
        <f>'EE investment costs'!E371</f>
        <v>Heat Room Heat</v>
      </c>
      <c r="AC322" s="123">
        <f>'EE investment costs'!C371</f>
        <v>5.3</v>
      </c>
      <c r="AD322" s="22"/>
    </row>
    <row r="323" spans="2:30">
      <c r="B323" s="14" t="str">
        <f t="shared" ca="1" si="26"/>
        <v>INDPDEFFLA-53</v>
      </c>
      <c r="C323" s="15" t="str">
        <f t="shared" ca="1" si="31"/>
        <v>IPDLA</v>
      </c>
      <c r="D323" s="16">
        <f>'EE investment costs'!$F$15</f>
        <v>2016</v>
      </c>
      <c r="E323" s="14">
        <f>VLOOKUP(X323,'EE investment costs'!$D$56:$R$656,15,0)</f>
        <v>4.0794333333333332</v>
      </c>
      <c r="F323" s="17">
        <f ca="1">INDEX('EE investment costs'!$D$56:$R$656,MATCH(X323,'EE investment costs'!$D$56:$D$656,0),MATCH($V$8,'EE investment costs'!$D$56:$R$56,0))</f>
        <v>1807.4469164184814</v>
      </c>
      <c r="I323" s="18">
        <v>1</v>
      </c>
      <c r="J323" s="18">
        <v>1</v>
      </c>
      <c r="K323" s="14">
        <f t="shared" ca="1" si="29"/>
        <v>0</v>
      </c>
      <c r="M323" s="19" t="str">
        <f t="shared" ca="1" si="27"/>
        <v>INDPDEFFLA-53</v>
      </c>
      <c r="N323" s="23" t="str">
        <f t="shared" ca="1" si="28"/>
        <v>Private service Saving Tech-Light 5.3y</v>
      </c>
      <c r="O323" s="23" t="s">
        <v>32</v>
      </c>
      <c r="P323" s="23" t="s">
        <v>33</v>
      </c>
      <c r="Q323" s="23"/>
      <c r="R323" s="23"/>
      <c r="S323" s="19" t="s">
        <v>34</v>
      </c>
      <c r="V323" s="16" t="str">
        <f t="shared" ca="1" si="30"/>
        <v>PD</v>
      </c>
      <c r="W323" s="14" t="str">
        <f t="shared" ca="1" si="30"/>
        <v>Private service</v>
      </c>
      <c r="X323" s="3" t="str">
        <f>'EE investment costs'!D372</f>
        <v>LA-53</v>
      </c>
      <c r="Y323" s="3" t="str">
        <f>'EE investment costs'!E372</f>
        <v>Light</v>
      </c>
      <c r="AC323" s="123">
        <f>'EE investment costs'!C372</f>
        <v>5.3</v>
      </c>
      <c r="AD323" s="22"/>
    </row>
    <row r="324" spans="2:30">
      <c r="B324" s="14" t="str">
        <f t="shared" ca="1" si="26"/>
        <v>INDPDEFFEM-53</v>
      </c>
      <c r="C324" s="15" t="str">
        <f t="shared" ca="1" si="31"/>
        <v>IPDEM</v>
      </c>
      <c r="D324" s="16">
        <f>'EE investment costs'!$F$15</f>
        <v>2016</v>
      </c>
      <c r="E324" s="14">
        <f>VLOOKUP(X324,'EE investment costs'!$D$56:$R$656,15,0)</f>
        <v>4.2834050000000001</v>
      </c>
      <c r="F324" s="17">
        <f ca="1">INDEX('EE investment costs'!$D$56:$R$656,MATCH(X324,'EE investment costs'!$D$56:$D$656,0),MATCH($V$8,'EE investment costs'!$D$56:$R$56,0))</f>
        <v>2047.8466127310355</v>
      </c>
      <c r="I324" s="18">
        <v>1</v>
      </c>
      <c r="J324" s="18">
        <v>1</v>
      </c>
      <c r="K324" s="14">
        <f t="shared" ca="1" si="29"/>
        <v>0</v>
      </c>
      <c r="M324" s="19" t="str">
        <f t="shared" ca="1" si="27"/>
        <v>INDPDEFFEM-53</v>
      </c>
      <c r="N324" s="23" t="str">
        <f t="shared" ca="1" si="28"/>
        <v>Private service Saving Tech-Electric Motors 5.3y</v>
      </c>
      <c r="O324" s="23" t="s">
        <v>32</v>
      </c>
      <c r="P324" s="23" t="s">
        <v>33</v>
      </c>
      <c r="Q324" s="23"/>
      <c r="R324" s="23"/>
      <c r="S324" s="19" t="s">
        <v>34</v>
      </c>
      <c r="V324" s="16" t="str">
        <f t="shared" ca="1" si="30"/>
        <v>PD</v>
      </c>
      <c r="W324" s="14" t="str">
        <f t="shared" ca="1" si="30"/>
        <v>Private service</v>
      </c>
      <c r="X324" s="3" t="str">
        <f>'EE investment costs'!D373</f>
        <v>EM-53</v>
      </c>
      <c r="Y324" s="3" t="str">
        <f>'EE investment costs'!E373</f>
        <v>Electric Motors</v>
      </c>
      <c r="AC324" s="123">
        <f>'EE investment costs'!C373</f>
        <v>5.3</v>
      </c>
      <c r="AD324" s="22"/>
    </row>
    <row r="325" spans="2:30">
      <c r="B325" s="14" t="str">
        <f t="shared" ca="1" si="26"/>
        <v>INDPDEFFTF-53</v>
      </c>
      <c r="C325" s="15" t="str">
        <f t="shared" ca="1" si="31"/>
        <v>IPDTF</v>
      </c>
      <c r="D325" s="16">
        <f>'EE investment costs'!$F$15</f>
        <v>2016</v>
      </c>
      <c r="E325" s="14">
        <f>VLOOKUP(X325,'EE investment costs'!$D$56:$R$656,15,0)</f>
        <v>16.083333333333332</v>
      </c>
      <c r="F325" s="17">
        <f ca="1">INDEX('EE investment costs'!$D$56:$R$656,MATCH(X325,'EE investment costs'!$D$56:$D$656,0),MATCH($V$8,'EE investment costs'!$D$56:$R$56,0))</f>
        <v>778.76663370198639</v>
      </c>
      <c r="I325" s="18">
        <v>1</v>
      </c>
      <c r="J325" s="18">
        <v>1</v>
      </c>
      <c r="K325" s="14">
        <f t="shared" ca="1" si="29"/>
        <v>5</v>
      </c>
      <c r="M325" s="19" t="str">
        <f t="shared" ca="1" si="27"/>
        <v>INDPDEFFTF-53</v>
      </c>
      <c r="N325" s="23" t="str">
        <f t="shared" ca="1" si="28"/>
        <v>Private service Saving Tech-Haulage Tractors, Trucks, Fishing boats 5.3y</v>
      </c>
      <c r="O325" s="23" t="s">
        <v>32</v>
      </c>
      <c r="P325" s="23" t="s">
        <v>33</v>
      </c>
      <c r="Q325" s="23"/>
      <c r="R325" s="23"/>
      <c r="S325" s="19" t="s">
        <v>34</v>
      </c>
      <c r="V325" s="16" t="str">
        <f t="shared" ca="1" si="30"/>
        <v>PD</v>
      </c>
      <c r="W325" s="14" t="str">
        <f t="shared" ca="1" si="30"/>
        <v>Private service</v>
      </c>
      <c r="X325" s="3" t="str">
        <f>'EE investment costs'!D374</f>
        <v>TF-53</v>
      </c>
      <c r="Y325" s="3" t="str">
        <f>'EE investment costs'!E374</f>
        <v>Haulage Tractors, Trucks, Fishing boats</v>
      </c>
      <c r="AC325" s="123">
        <f>'EE investment costs'!C374</f>
        <v>5.3</v>
      </c>
      <c r="AD325" s="22"/>
    </row>
    <row r="326" spans="2:30">
      <c r="B326" s="14" t="str">
        <f t="shared" ca="1" si="26"/>
        <v>INDPDEFFMT-54</v>
      </c>
      <c r="C326" s="15" t="str">
        <f t="shared" ca="1" si="31"/>
        <v>IPDMT</v>
      </c>
      <c r="D326" s="16">
        <f>'EE investment costs'!$F$15</f>
        <v>2016</v>
      </c>
      <c r="E326" s="14">
        <f>VLOOKUP(X326,'EE investment costs'!$D$56:$R$656,15,0)</f>
        <v>6.14</v>
      </c>
      <c r="F326" s="17">
        <f ca="1">INDEX('EE investment costs'!$D$56:$R$656,MATCH(X326,'EE investment costs'!$D$56:$D$656,0),MATCH($V$8,'EE investment costs'!$D$56:$R$56,0))</f>
        <v>768.28018167315997</v>
      </c>
      <c r="I326" s="18">
        <v>1</v>
      </c>
      <c r="J326" s="18">
        <v>1</v>
      </c>
      <c r="K326" s="14">
        <f t="shared" ca="1" si="29"/>
        <v>5</v>
      </c>
      <c r="M326" s="19" t="str">
        <f t="shared" ca="1" si="27"/>
        <v>INDPDEFFMT-54</v>
      </c>
      <c r="N326" s="23" t="str">
        <f t="shared" ca="1" si="28"/>
        <v>Private service Saving Tech-Heat Medium Temp. up to 150C 5.4y</v>
      </c>
      <c r="O326" s="23" t="s">
        <v>32</v>
      </c>
      <c r="P326" s="23" t="s">
        <v>33</v>
      </c>
      <c r="Q326" s="23"/>
      <c r="R326" s="23"/>
      <c r="S326" s="19" t="s">
        <v>34</v>
      </c>
      <c r="V326" s="16" t="str">
        <f t="shared" ca="1" si="30"/>
        <v>PD</v>
      </c>
      <c r="W326" s="14" t="str">
        <f t="shared" ca="1" si="30"/>
        <v>Private service</v>
      </c>
      <c r="X326" s="3" t="str">
        <f>'EE investment costs'!D375</f>
        <v>MT-54</v>
      </c>
      <c r="Y326" s="3" t="str">
        <f>'EE investment costs'!E375</f>
        <v>Heat Medium Temp. up to 150C</v>
      </c>
      <c r="AC326" s="123">
        <f>'EE investment costs'!C375</f>
        <v>5.4</v>
      </c>
      <c r="AD326" s="22"/>
    </row>
    <row r="327" spans="2:30">
      <c r="B327" s="14" t="str">
        <f t="shared" ca="1" si="26"/>
        <v>INDPDEFFHT-54</v>
      </c>
      <c r="C327" s="15" t="str">
        <f t="shared" ca="1" si="31"/>
        <v>IPDHT</v>
      </c>
      <c r="D327" s="16">
        <f>'EE investment costs'!$F$15</f>
        <v>2016</v>
      </c>
      <c r="E327" s="14">
        <f>VLOOKUP(X327,'EE investment costs'!$D$56:$R$656,15,0)</f>
        <v>4.9119999999999999</v>
      </c>
      <c r="F327" s="17">
        <f ca="1">INDEX('EE investment costs'!$D$56:$R$656,MATCH(X327,'EE investment costs'!$D$56:$D$656,0),MATCH($V$8,'EE investment costs'!$D$56:$R$56,0))</f>
        <v>565.19774939803642</v>
      </c>
      <c r="I327" s="18">
        <v>1</v>
      </c>
      <c r="J327" s="18">
        <v>1</v>
      </c>
      <c r="K327" s="14">
        <f t="shared" ca="1" si="29"/>
        <v>7</v>
      </c>
      <c r="M327" s="19" t="str">
        <f t="shared" ca="1" si="27"/>
        <v>INDPDEFFHT-54</v>
      </c>
      <c r="N327" s="23" t="str">
        <f t="shared" ca="1" si="28"/>
        <v>Private service Saving Tech-Heat High Temp. over 150C 5.4y</v>
      </c>
      <c r="O327" s="23" t="s">
        <v>32</v>
      </c>
      <c r="P327" s="23" t="s">
        <v>33</v>
      </c>
      <c r="Q327" s="23"/>
      <c r="R327" s="23"/>
      <c r="S327" s="19" t="s">
        <v>34</v>
      </c>
      <c r="V327" s="16" t="str">
        <f t="shared" ca="1" si="30"/>
        <v>PD</v>
      </c>
      <c r="W327" s="14" t="str">
        <f t="shared" ca="1" si="30"/>
        <v>Private service</v>
      </c>
      <c r="X327" s="3" t="str">
        <f>'EE investment costs'!D376</f>
        <v>HT-54</v>
      </c>
      <c r="Y327" s="3" t="str">
        <f>'EE investment costs'!E376</f>
        <v>Heat High Temp. over 150C</v>
      </c>
      <c r="AC327" s="123">
        <f>'EE investment costs'!C376</f>
        <v>5.4</v>
      </c>
      <c r="AD327" s="22"/>
    </row>
    <row r="328" spans="2:30">
      <c r="B328" s="14" t="str">
        <f t="shared" ref="B328:B391" ca="1" si="32">M328</f>
        <v>INDPDEFFRH-54</v>
      </c>
      <c r="C328" s="15" t="str">
        <f t="shared" ca="1" si="31"/>
        <v>IPDRH</v>
      </c>
      <c r="D328" s="16">
        <f>'EE investment costs'!$F$15</f>
        <v>2016</v>
      </c>
      <c r="E328" s="14">
        <f>VLOOKUP(X328,'EE investment costs'!$D$56:$R$656,15,0)</f>
        <v>16.261333333333337</v>
      </c>
      <c r="F328" s="17">
        <f ca="1">INDEX('EE investment costs'!$D$56:$R$656,MATCH(X328,'EE investment costs'!$D$56:$D$656,0),MATCH($V$8,'EE investment costs'!$D$56:$R$56,0))</f>
        <v>703.6237749026734</v>
      </c>
      <c r="I328" s="18">
        <v>1</v>
      </c>
      <c r="J328" s="18">
        <v>1</v>
      </c>
      <c r="K328" s="14">
        <f t="shared" ca="1" si="29"/>
        <v>5</v>
      </c>
      <c r="M328" s="19" t="str">
        <f t="shared" ref="M328:M391" ca="1" si="33">CONCATENATE("IND",$V$8,"EFF",$X328)</f>
        <v>INDPDEFFRH-54</v>
      </c>
      <c r="N328" s="23" t="str">
        <f t="shared" ca="1" si="28"/>
        <v>Private service Saving Tech-Heat Room Heat 5.4y</v>
      </c>
      <c r="O328" s="23" t="s">
        <v>32</v>
      </c>
      <c r="P328" s="23" t="s">
        <v>33</v>
      </c>
      <c r="Q328" s="23"/>
      <c r="R328" s="23"/>
      <c r="S328" s="19" t="s">
        <v>34</v>
      </c>
      <c r="V328" s="16" t="str">
        <f t="shared" ca="1" si="30"/>
        <v>PD</v>
      </c>
      <c r="W328" s="14" t="str">
        <f t="shared" ca="1" si="30"/>
        <v>Private service</v>
      </c>
      <c r="X328" s="3" t="str">
        <f>'EE investment costs'!D377</f>
        <v>RH-54</v>
      </c>
      <c r="Y328" s="3" t="str">
        <f>'EE investment costs'!E377</f>
        <v>Heat Room Heat</v>
      </c>
      <c r="AC328" s="123">
        <f>'EE investment costs'!C377</f>
        <v>5.4</v>
      </c>
      <c r="AD328" s="22"/>
    </row>
    <row r="329" spans="2:30">
      <c r="B329" s="14" t="str">
        <f t="shared" ca="1" si="32"/>
        <v>INDPDEFFLA-54</v>
      </c>
      <c r="C329" s="15" t="str">
        <f t="shared" ca="1" si="31"/>
        <v>IPDLA</v>
      </c>
      <c r="D329" s="16">
        <f>'EE investment costs'!$F$15</f>
        <v>2016</v>
      </c>
      <c r="E329" s="14">
        <f>VLOOKUP(X329,'EE investment costs'!$D$56:$R$656,15,0)</f>
        <v>4.0924666666666667</v>
      </c>
      <c r="F329" s="17">
        <f ca="1">INDEX('EE investment costs'!$D$56:$R$656,MATCH(X329,'EE investment costs'!$D$56:$D$656,0),MATCH($V$8,'EE investment costs'!$D$56:$R$56,0))</f>
        <v>1822.9214197644935</v>
      </c>
      <c r="I329" s="18">
        <v>1</v>
      </c>
      <c r="J329" s="18">
        <v>1</v>
      </c>
      <c r="K329" s="14">
        <f t="shared" ca="1" si="29"/>
        <v>0</v>
      </c>
      <c r="M329" s="19" t="str">
        <f t="shared" ca="1" si="33"/>
        <v>INDPDEFFLA-54</v>
      </c>
      <c r="N329" s="23" t="str">
        <f t="shared" ref="N329:N392" ca="1" si="34">$W$8&amp;" Saving Tech"&amp;"-"&amp;$Y329&amp;" "&amp;AC329&amp;"y"</f>
        <v>Private service Saving Tech-Light 5.4y</v>
      </c>
      <c r="O329" s="23" t="s">
        <v>32</v>
      </c>
      <c r="P329" s="23" t="s">
        <v>33</v>
      </c>
      <c r="Q329" s="23"/>
      <c r="R329" s="23"/>
      <c r="S329" s="19" t="s">
        <v>34</v>
      </c>
      <c r="V329" s="16" t="str">
        <f t="shared" ca="1" si="30"/>
        <v>PD</v>
      </c>
      <c r="W329" s="14" t="str">
        <f t="shared" ca="1" si="30"/>
        <v>Private service</v>
      </c>
      <c r="X329" s="3" t="str">
        <f>'EE investment costs'!D378</f>
        <v>LA-54</v>
      </c>
      <c r="Y329" s="3" t="str">
        <f>'EE investment costs'!E378</f>
        <v>Light</v>
      </c>
      <c r="AC329" s="123">
        <f>'EE investment costs'!C378</f>
        <v>5.4</v>
      </c>
      <c r="AD329" s="22"/>
    </row>
    <row r="330" spans="2:30">
      <c r="B330" s="14" t="str">
        <f t="shared" ca="1" si="32"/>
        <v>INDPDEFFEM-54</v>
      </c>
      <c r="C330" s="15" t="str">
        <f t="shared" ca="1" si="31"/>
        <v>IPDEM</v>
      </c>
      <c r="D330" s="16">
        <f>'EE investment costs'!$F$15</f>
        <v>2016</v>
      </c>
      <c r="E330" s="14">
        <f>VLOOKUP(X330,'EE investment costs'!$D$56:$R$656,15,0)</f>
        <v>4.2970899999999999</v>
      </c>
      <c r="F330" s="17">
        <f ca="1">INDEX('EE investment costs'!$D$56:$R$656,MATCH(X330,'EE investment costs'!$D$56:$D$656,0),MATCH($V$8,'EE investment costs'!$D$56:$R$56,0))</f>
        <v>2078.4150481970723</v>
      </c>
      <c r="I330" s="18">
        <v>1</v>
      </c>
      <c r="J330" s="18">
        <v>1</v>
      </c>
      <c r="K330" s="14">
        <f t="shared" ref="K330:K393" ca="1" si="35">IF(F330&lt;500,1,0)+IF(F330&lt;600,1,0)+IF(F330&lt;700,1,0)+IF(F330&lt;800,1,0)+IF(F330&lt;900,1,0)+IF(F330&lt;1000,1,0)+IF(F330&lt;1100,1,0)+IF(F330&lt;1200,1,0)</f>
        <v>0</v>
      </c>
      <c r="M330" s="19" t="str">
        <f t="shared" ca="1" si="33"/>
        <v>INDPDEFFEM-54</v>
      </c>
      <c r="N330" s="23" t="str">
        <f t="shared" ca="1" si="34"/>
        <v>Private service Saving Tech-Electric Motors 5.4y</v>
      </c>
      <c r="O330" s="23" t="s">
        <v>32</v>
      </c>
      <c r="P330" s="23" t="s">
        <v>33</v>
      </c>
      <c r="Q330" s="23"/>
      <c r="R330" s="23"/>
      <c r="S330" s="19" t="s">
        <v>34</v>
      </c>
      <c r="V330" s="16" t="str">
        <f t="shared" ref="V330:W393" ca="1" si="36">V329</f>
        <v>PD</v>
      </c>
      <c r="W330" s="14" t="str">
        <f t="shared" ca="1" si="36"/>
        <v>Private service</v>
      </c>
      <c r="X330" s="3" t="str">
        <f>'EE investment costs'!D379</f>
        <v>EM-54</v>
      </c>
      <c r="Y330" s="3" t="str">
        <f>'EE investment costs'!E379</f>
        <v>Electric Motors</v>
      </c>
      <c r="AC330" s="123">
        <f>'EE investment costs'!C379</f>
        <v>5.4</v>
      </c>
      <c r="AD330" s="22"/>
    </row>
    <row r="331" spans="2:30">
      <c r="B331" s="14" t="str">
        <f t="shared" ca="1" si="32"/>
        <v>INDPDEFFTF-54</v>
      </c>
      <c r="C331" s="15" t="str">
        <f t="shared" ca="1" si="31"/>
        <v>IPDTF</v>
      </c>
      <c r="D331" s="16">
        <f>'EE investment costs'!$F$15</f>
        <v>2016</v>
      </c>
      <c r="E331" s="14">
        <f>VLOOKUP(X331,'EE investment costs'!$D$56:$R$656,15,0)</f>
        <v>16.166666666666664</v>
      </c>
      <c r="F331" s="17">
        <f ca="1">INDEX('EE investment costs'!$D$56:$R$656,MATCH(X331,'EE investment costs'!$D$56:$D$656,0),MATCH($V$8,'EE investment costs'!$D$56:$R$56,0))</f>
        <v>793.46034377183537</v>
      </c>
      <c r="I331" s="18">
        <v>1</v>
      </c>
      <c r="J331" s="18">
        <v>1</v>
      </c>
      <c r="K331" s="14">
        <f t="shared" ca="1" si="35"/>
        <v>5</v>
      </c>
      <c r="M331" s="19" t="str">
        <f t="shared" ca="1" si="33"/>
        <v>INDPDEFFTF-54</v>
      </c>
      <c r="N331" s="23" t="str">
        <f t="shared" ca="1" si="34"/>
        <v>Private service Saving Tech-Haulage Tractors, Trucks, Fishing boats 5.4y</v>
      </c>
      <c r="O331" s="23" t="s">
        <v>32</v>
      </c>
      <c r="P331" s="23" t="s">
        <v>33</v>
      </c>
      <c r="Q331" s="23"/>
      <c r="R331" s="23"/>
      <c r="S331" s="19" t="s">
        <v>34</v>
      </c>
      <c r="V331" s="16" t="str">
        <f t="shared" ca="1" si="36"/>
        <v>PD</v>
      </c>
      <c r="W331" s="14" t="str">
        <f t="shared" ca="1" si="36"/>
        <v>Private service</v>
      </c>
      <c r="X331" s="3" t="str">
        <f>'EE investment costs'!D380</f>
        <v>TF-54</v>
      </c>
      <c r="Y331" s="3" t="str">
        <f>'EE investment costs'!E380</f>
        <v>Haulage Tractors, Trucks, Fishing boats</v>
      </c>
      <c r="AC331" s="123">
        <f>'EE investment costs'!C380</f>
        <v>5.4</v>
      </c>
      <c r="AD331" s="22"/>
    </row>
    <row r="332" spans="2:30">
      <c r="B332" s="14" t="str">
        <f t="shared" ca="1" si="32"/>
        <v>INDPDEFFMT-55</v>
      </c>
      <c r="C332" s="15" t="str">
        <f t="shared" ca="1" si="31"/>
        <v>IPDMT</v>
      </c>
      <c r="D332" s="16">
        <f>'EE investment costs'!$F$15</f>
        <v>2016</v>
      </c>
      <c r="E332" s="14">
        <f>VLOOKUP(X332,'EE investment costs'!$D$56:$R$656,15,0)</f>
        <v>6.1499999999999995</v>
      </c>
      <c r="F332" s="17">
        <f ca="1">INDEX('EE investment costs'!$D$56:$R$656,MATCH(X332,'EE investment costs'!$D$56:$D$656,0),MATCH($V$8,'EE investment costs'!$D$56:$R$56,0))</f>
        <v>780.02843877754788</v>
      </c>
      <c r="I332" s="18">
        <v>1</v>
      </c>
      <c r="J332" s="18">
        <v>1</v>
      </c>
      <c r="K332" s="14">
        <f t="shared" ca="1" si="35"/>
        <v>5</v>
      </c>
      <c r="M332" s="19" t="str">
        <f t="shared" ca="1" si="33"/>
        <v>INDPDEFFMT-55</v>
      </c>
      <c r="N332" s="23" t="str">
        <f t="shared" ca="1" si="34"/>
        <v>Private service Saving Tech-Heat Medium Temp. up to 150C 5.5y</v>
      </c>
      <c r="O332" s="23" t="s">
        <v>32</v>
      </c>
      <c r="P332" s="23" t="s">
        <v>33</v>
      </c>
      <c r="Q332" s="23"/>
      <c r="R332" s="23"/>
      <c r="S332" s="19" t="s">
        <v>34</v>
      </c>
      <c r="V332" s="16" t="str">
        <f t="shared" ca="1" si="36"/>
        <v>PD</v>
      </c>
      <c r="W332" s="14" t="str">
        <f t="shared" ca="1" si="36"/>
        <v>Private service</v>
      </c>
      <c r="X332" s="3" t="str">
        <f>'EE investment costs'!D381</f>
        <v>MT-55</v>
      </c>
      <c r="Y332" s="3" t="str">
        <f>'EE investment costs'!E381</f>
        <v>Heat Medium Temp. up to 150C</v>
      </c>
      <c r="AC332" s="123">
        <f>'EE investment costs'!C381</f>
        <v>5.5</v>
      </c>
      <c r="AD332" s="22"/>
    </row>
    <row r="333" spans="2:30">
      <c r="B333" s="14" t="str">
        <f t="shared" ca="1" si="32"/>
        <v>INDPDEFFHT-55</v>
      </c>
      <c r="C333" s="15" t="str">
        <f t="shared" ca="1" si="31"/>
        <v>IPDHT</v>
      </c>
      <c r="D333" s="16">
        <f>'EE investment costs'!$F$15</f>
        <v>2016</v>
      </c>
      <c r="E333" s="14">
        <f>VLOOKUP(X333,'EE investment costs'!$D$56:$R$656,15,0)</f>
        <v>4.92</v>
      </c>
      <c r="F333" s="17">
        <f ca="1">INDEX('EE investment costs'!$D$56:$R$656,MATCH(X333,'EE investment costs'!$D$56:$D$656,0),MATCH($V$8,'EE investment costs'!$D$56:$R$56,0))</f>
        <v>571.5821104186798</v>
      </c>
      <c r="I333" s="18">
        <v>1</v>
      </c>
      <c r="J333" s="18">
        <v>1</v>
      </c>
      <c r="K333" s="14">
        <f t="shared" ca="1" si="35"/>
        <v>7</v>
      </c>
      <c r="M333" s="19" t="str">
        <f t="shared" ca="1" si="33"/>
        <v>INDPDEFFHT-55</v>
      </c>
      <c r="N333" s="23" t="str">
        <f t="shared" ca="1" si="34"/>
        <v>Private service Saving Tech-Heat High Temp. over 150C 5.5y</v>
      </c>
      <c r="O333" s="23" t="s">
        <v>32</v>
      </c>
      <c r="P333" s="23" t="s">
        <v>33</v>
      </c>
      <c r="Q333" s="23"/>
      <c r="R333" s="23"/>
      <c r="S333" s="19" t="s">
        <v>34</v>
      </c>
      <c r="V333" s="16" t="str">
        <f t="shared" ca="1" si="36"/>
        <v>PD</v>
      </c>
      <c r="W333" s="14" t="str">
        <f t="shared" ca="1" si="36"/>
        <v>Private service</v>
      </c>
      <c r="X333" s="3" t="str">
        <f>'EE investment costs'!D382</f>
        <v>HT-55</v>
      </c>
      <c r="Y333" s="3" t="str">
        <f>'EE investment costs'!E382</f>
        <v>Heat High Temp. over 150C</v>
      </c>
      <c r="AC333" s="123">
        <f>'EE investment costs'!C382</f>
        <v>5.5</v>
      </c>
      <c r="AD333" s="22"/>
    </row>
    <row r="334" spans="2:30">
      <c r="B334" s="14" t="str">
        <f t="shared" ca="1" si="32"/>
        <v>INDPDEFFRH-55</v>
      </c>
      <c r="C334" s="15" t="str">
        <f t="shared" ca="1" si="31"/>
        <v>IPDRH</v>
      </c>
      <c r="D334" s="16">
        <f>'EE investment costs'!$F$15</f>
        <v>2016</v>
      </c>
      <c r="E334" s="14">
        <f>VLOOKUP(X334,'EE investment costs'!$D$56:$R$656,15,0)</f>
        <v>16.28</v>
      </c>
      <c r="F334" s="17">
        <f ca="1">INDEX('EE investment costs'!$D$56:$R$656,MATCH(X334,'EE investment costs'!$D$56:$D$656,0),MATCH($V$8,'EE investment costs'!$D$56:$R$56,0))</f>
        <v>740.65660516070875</v>
      </c>
      <c r="I334" s="18">
        <v>1</v>
      </c>
      <c r="J334" s="18">
        <v>1</v>
      </c>
      <c r="K334" s="14">
        <f t="shared" ca="1" si="35"/>
        <v>5</v>
      </c>
      <c r="M334" s="19" t="str">
        <f t="shared" ca="1" si="33"/>
        <v>INDPDEFFRH-55</v>
      </c>
      <c r="N334" s="23" t="str">
        <f t="shared" ca="1" si="34"/>
        <v>Private service Saving Tech-Heat Room Heat 5.5y</v>
      </c>
      <c r="O334" s="23" t="s">
        <v>32</v>
      </c>
      <c r="P334" s="23" t="s">
        <v>33</v>
      </c>
      <c r="Q334" s="23"/>
      <c r="R334" s="23"/>
      <c r="S334" s="19" t="s">
        <v>34</v>
      </c>
      <c r="V334" s="16" t="str">
        <f t="shared" ca="1" si="36"/>
        <v>PD</v>
      </c>
      <c r="W334" s="14" t="str">
        <f t="shared" ca="1" si="36"/>
        <v>Private service</v>
      </c>
      <c r="X334" s="3" t="str">
        <f>'EE investment costs'!D383</f>
        <v>RH-55</v>
      </c>
      <c r="Y334" s="3" t="str">
        <f>'EE investment costs'!E383</f>
        <v>Heat Room Heat</v>
      </c>
      <c r="AC334" s="123">
        <f>'EE investment costs'!C383</f>
        <v>5.5</v>
      </c>
      <c r="AD334" s="22"/>
    </row>
    <row r="335" spans="2:30">
      <c r="B335" s="14" t="str">
        <f t="shared" ca="1" si="32"/>
        <v>INDPDEFFLA-55</v>
      </c>
      <c r="C335" s="15" t="str">
        <f t="shared" ca="1" si="31"/>
        <v>IPDLA</v>
      </c>
      <c r="D335" s="16">
        <f>'EE investment costs'!$F$15</f>
        <v>2016</v>
      </c>
      <c r="E335" s="14">
        <f>VLOOKUP(X335,'EE investment costs'!$D$56:$R$656,15,0)</f>
        <v>4.1055000000000001</v>
      </c>
      <c r="F335" s="17">
        <f ca="1">INDEX('EE investment costs'!$D$56:$R$656,MATCH(X335,'EE investment costs'!$D$56:$D$656,0),MATCH($V$8,'EE investment costs'!$D$56:$R$56,0))</f>
        <v>1838.3959231105057</v>
      </c>
      <c r="I335" s="18">
        <v>1</v>
      </c>
      <c r="J335" s="18">
        <v>1</v>
      </c>
      <c r="K335" s="14">
        <f t="shared" ca="1" si="35"/>
        <v>0</v>
      </c>
      <c r="M335" s="19" t="str">
        <f t="shared" ca="1" si="33"/>
        <v>INDPDEFFLA-55</v>
      </c>
      <c r="N335" s="23" t="str">
        <f t="shared" ca="1" si="34"/>
        <v>Private service Saving Tech-Light 5.5y</v>
      </c>
      <c r="O335" s="23" t="s">
        <v>32</v>
      </c>
      <c r="P335" s="23" t="s">
        <v>33</v>
      </c>
      <c r="Q335" s="23"/>
      <c r="R335" s="23"/>
      <c r="S335" s="19" t="s">
        <v>34</v>
      </c>
      <c r="V335" s="16" t="str">
        <f t="shared" ca="1" si="36"/>
        <v>PD</v>
      </c>
      <c r="W335" s="14" t="str">
        <f t="shared" ca="1" si="36"/>
        <v>Private service</v>
      </c>
      <c r="X335" s="3" t="str">
        <f>'EE investment costs'!D384</f>
        <v>LA-55</v>
      </c>
      <c r="Y335" s="3" t="str">
        <f>'EE investment costs'!E384</f>
        <v>Light</v>
      </c>
      <c r="AC335" s="123">
        <f>'EE investment costs'!C384</f>
        <v>5.5</v>
      </c>
      <c r="AD335" s="22"/>
    </row>
    <row r="336" spans="2:30">
      <c r="B336" s="14" t="str">
        <f t="shared" ca="1" si="32"/>
        <v>INDPDEFFEM-55</v>
      </c>
      <c r="C336" s="15" t="str">
        <f t="shared" ca="1" si="31"/>
        <v>IPDEM</v>
      </c>
      <c r="D336" s="16">
        <f>'EE investment costs'!$F$15</f>
        <v>2016</v>
      </c>
      <c r="E336" s="14">
        <f>VLOOKUP(X336,'EE investment costs'!$D$56:$R$656,15,0)</f>
        <v>4.3107749999999996</v>
      </c>
      <c r="F336" s="17">
        <f ca="1">INDEX('EE investment costs'!$D$56:$R$656,MATCH(X336,'EE investment costs'!$D$56:$D$656,0),MATCH($V$8,'EE investment costs'!$D$56:$R$56,0))</f>
        <v>2108.9834836631094</v>
      </c>
      <c r="I336" s="18">
        <v>1</v>
      </c>
      <c r="J336" s="18">
        <v>1</v>
      </c>
      <c r="K336" s="14">
        <f t="shared" ca="1" si="35"/>
        <v>0</v>
      </c>
      <c r="M336" s="19" t="str">
        <f t="shared" ca="1" si="33"/>
        <v>INDPDEFFEM-55</v>
      </c>
      <c r="N336" s="23" t="str">
        <f t="shared" ca="1" si="34"/>
        <v>Private service Saving Tech-Electric Motors 5.5y</v>
      </c>
      <c r="O336" s="23" t="s">
        <v>32</v>
      </c>
      <c r="P336" s="23" t="s">
        <v>33</v>
      </c>
      <c r="Q336" s="23"/>
      <c r="R336" s="23"/>
      <c r="S336" s="19" t="s">
        <v>34</v>
      </c>
      <c r="V336" s="16" t="str">
        <f t="shared" ca="1" si="36"/>
        <v>PD</v>
      </c>
      <c r="W336" s="14" t="str">
        <f t="shared" ca="1" si="36"/>
        <v>Private service</v>
      </c>
      <c r="X336" s="3" t="str">
        <f>'EE investment costs'!D385</f>
        <v>EM-55</v>
      </c>
      <c r="Y336" s="3" t="str">
        <f>'EE investment costs'!E385</f>
        <v>Electric Motors</v>
      </c>
      <c r="AC336" s="123">
        <f>'EE investment costs'!C385</f>
        <v>5.5</v>
      </c>
      <c r="AD336" s="22"/>
    </row>
    <row r="337" spans="2:30">
      <c r="B337" s="14" t="str">
        <f t="shared" ca="1" si="32"/>
        <v>INDPDEFFTF-55</v>
      </c>
      <c r="C337" s="15" t="str">
        <f t="shared" ca="1" si="31"/>
        <v>IPDTF</v>
      </c>
      <c r="D337" s="16">
        <f>'EE investment costs'!$F$15</f>
        <v>2016</v>
      </c>
      <c r="E337" s="14">
        <f>VLOOKUP(X337,'EE investment costs'!$D$56:$R$656,15,0)</f>
        <v>16.25</v>
      </c>
      <c r="F337" s="17">
        <f ca="1">INDEX('EE investment costs'!$D$56:$R$656,MATCH(X337,'EE investment costs'!$D$56:$D$656,0),MATCH($V$8,'EE investment costs'!$D$56:$R$56,0))</f>
        <v>808.15405384168412</v>
      </c>
      <c r="I337" s="18">
        <v>1</v>
      </c>
      <c r="J337" s="18">
        <v>1</v>
      </c>
      <c r="K337" s="14">
        <f t="shared" ca="1" si="35"/>
        <v>4</v>
      </c>
      <c r="M337" s="19" t="str">
        <f t="shared" ca="1" si="33"/>
        <v>INDPDEFFTF-55</v>
      </c>
      <c r="N337" s="23" t="str">
        <f t="shared" ca="1" si="34"/>
        <v>Private service Saving Tech-Haulage Tractors, Trucks, Fishing boats 5.5y</v>
      </c>
      <c r="O337" s="23" t="s">
        <v>32</v>
      </c>
      <c r="P337" s="23" t="s">
        <v>33</v>
      </c>
      <c r="Q337" s="23"/>
      <c r="R337" s="23"/>
      <c r="S337" s="19" t="s">
        <v>34</v>
      </c>
      <c r="V337" s="16" t="str">
        <f t="shared" ca="1" si="36"/>
        <v>PD</v>
      </c>
      <c r="W337" s="14" t="str">
        <f t="shared" ca="1" si="36"/>
        <v>Private service</v>
      </c>
      <c r="X337" s="3" t="str">
        <f>'EE investment costs'!D386</f>
        <v>TF-55</v>
      </c>
      <c r="Y337" s="3" t="str">
        <f>'EE investment costs'!E386</f>
        <v>Haulage Tractors, Trucks, Fishing boats</v>
      </c>
      <c r="AC337" s="123">
        <f>'EE investment costs'!C386</f>
        <v>5.5</v>
      </c>
      <c r="AD337" s="22"/>
    </row>
    <row r="338" spans="2:30">
      <c r="B338" s="14" t="str">
        <f t="shared" ca="1" si="32"/>
        <v>INDPDEFFMT-56</v>
      </c>
      <c r="C338" s="15" t="str">
        <f t="shared" ca="1" si="31"/>
        <v>IPDMT</v>
      </c>
      <c r="D338" s="16">
        <f>'EE investment costs'!$F$15</f>
        <v>2016</v>
      </c>
      <c r="E338" s="14">
        <f>VLOOKUP(X338,'EE investment costs'!$D$56:$R$656,15,0)</f>
        <v>6.1599999999999993</v>
      </c>
      <c r="F338" s="17">
        <f ca="1">INDEX('EE investment costs'!$D$56:$R$656,MATCH(X338,'EE investment costs'!$D$56:$D$656,0),MATCH($V$8,'EE investment costs'!$D$56:$R$56,0))</f>
        <v>791.77669588193578</v>
      </c>
      <c r="I338" s="18">
        <v>1</v>
      </c>
      <c r="J338" s="18">
        <v>1</v>
      </c>
      <c r="K338" s="14">
        <f t="shared" ca="1" si="35"/>
        <v>5</v>
      </c>
      <c r="M338" s="19" t="str">
        <f t="shared" ca="1" si="33"/>
        <v>INDPDEFFMT-56</v>
      </c>
      <c r="N338" s="23" t="str">
        <f t="shared" ca="1" si="34"/>
        <v>Private service Saving Tech-Heat Medium Temp. up to 150C 5.6y</v>
      </c>
      <c r="O338" s="23" t="s">
        <v>32</v>
      </c>
      <c r="P338" s="23" t="s">
        <v>33</v>
      </c>
      <c r="Q338" s="23"/>
      <c r="R338" s="23"/>
      <c r="S338" s="19" t="s">
        <v>34</v>
      </c>
      <c r="V338" s="16" t="str">
        <f t="shared" ca="1" si="36"/>
        <v>PD</v>
      </c>
      <c r="W338" s="14" t="str">
        <f t="shared" ca="1" si="36"/>
        <v>Private service</v>
      </c>
      <c r="X338" s="3" t="str">
        <f>'EE investment costs'!D387</f>
        <v>MT-56</v>
      </c>
      <c r="Y338" s="3" t="str">
        <f>'EE investment costs'!E387</f>
        <v>Heat Medium Temp. up to 150C</v>
      </c>
      <c r="AC338" s="123">
        <f>'EE investment costs'!C387</f>
        <v>5.6</v>
      </c>
      <c r="AD338" s="22"/>
    </row>
    <row r="339" spans="2:30">
      <c r="B339" s="14" t="str">
        <f t="shared" ca="1" si="32"/>
        <v>INDPDEFFHT-56</v>
      </c>
      <c r="C339" s="15" t="str">
        <f t="shared" ca="1" si="31"/>
        <v>IPDHT</v>
      </c>
      <c r="D339" s="16">
        <f>'EE investment costs'!$F$15</f>
        <v>2016</v>
      </c>
      <c r="E339" s="14">
        <f>VLOOKUP(X339,'EE investment costs'!$D$56:$R$656,15,0)</f>
        <v>4.9279999999999999</v>
      </c>
      <c r="F339" s="17">
        <f ca="1">INDEX('EE investment costs'!$D$56:$R$656,MATCH(X339,'EE investment costs'!$D$56:$D$656,0),MATCH($V$8,'EE investment costs'!$D$56:$R$56,0))</f>
        <v>577.9664714393233</v>
      </c>
      <c r="I339" s="18">
        <v>1</v>
      </c>
      <c r="J339" s="18">
        <v>1</v>
      </c>
      <c r="K339" s="14">
        <f t="shared" ca="1" si="35"/>
        <v>7</v>
      </c>
      <c r="M339" s="19" t="str">
        <f t="shared" ca="1" si="33"/>
        <v>INDPDEFFHT-56</v>
      </c>
      <c r="N339" s="23" t="str">
        <f t="shared" ca="1" si="34"/>
        <v>Private service Saving Tech-Heat High Temp. over 150C 5.6y</v>
      </c>
      <c r="O339" s="23" t="s">
        <v>32</v>
      </c>
      <c r="P339" s="23" t="s">
        <v>33</v>
      </c>
      <c r="Q339" s="23"/>
      <c r="R339" s="23"/>
      <c r="S339" s="19" t="s">
        <v>34</v>
      </c>
      <c r="V339" s="16" t="str">
        <f t="shared" ca="1" si="36"/>
        <v>PD</v>
      </c>
      <c r="W339" s="14" t="str">
        <f t="shared" ca="1" si="36"/>
        <v>Private service</v>
      </c>
      <c r="X339" s="3" t="str">
        <f>'EE investment costs'!D388</f>
        <v>HT-56</v>
      </c>
      <c r="Y339" s="3" t="str">
        <f>'EE investment costs'!E388</f>
        <v>Heat High Temp. over 150C</v>
      </c>
      <c r="AC339" s="123">
        <f>'EE investment costs'!C388</f>
        <v>5.6</v>
      </c>
      <c r="AD339" s="22"/>
    </row>
    <row r="340" spans="2:30">
      <c r="B340" s="14" t="str">
        <f t="shared" ca="1" si="32"/>
        <v>INDPDEFFRH-56</v>
      </c>
      <c r="C340" s="15" t="str">
        <f t="shared" ca="1" si="31"/>
        <v>IPDRH</v>
      </c>
      <c r="D340" s="16">
        <f>'EE investment costs'!$F$15</f>
        <v>2016</v>
      </c>
      <c r="E340" s="14">
        <f>VLOOKUP(X340,'EE investment costs'!$D$56:$R$656,15,0)</f>
        <v>16.298666666666669</v>
      </c>
      <c r="F340" s="17">
        <f ca="1">INDEX('EE investment costs'!$D$56:$R$656,MATCH(X340,'EE investment costs'!$D$56:$D$656,0),MATCH($V$8,'EE investment costs'!$D$56:$R$56,0))</f>
        <v>777.68943541874398</v>
      </c>
      <c r="I340" s="18">
        <v>1</v>
      </c>
      <c r="J340" s="18">
        <v>1</v>
      </c>
      <c r="K340" s="14">
        <f t="shared" ca="1" si="35"/>
        <v>5</v>
      </c>
      <c r="M340" s="19" t="str">
        <f t="shared" ca="1" si="33"/>
        <v>INDPDEFFRH-56</v>
      </c>
      <c r="N340" s="23" t="str">
        <f t="shared" ca="1" si="34"/>
        <v>Private service Saving Tech-Heat Room Heat 5.6y</v>
      </c>
      <c r="O340" s="23" t="s">
        <v>32</v>
      </c>
      <c r="P340" s="23" t="s">
        <v>33</v>
      </c>
      <c r="Q340" s="23"/>
      <c r="R340" s="23"/>
      <c r="S340" s="19" t="s">
        <v>34</v>
      </c>
      <c r="V340" s="16" t="str">
        <f t="shared" ca="1" si="36"/>
        <v>PD</v>
      </c>
      <c r="W340" s="14" t="str">
        <f t="shared" ca="1" si="36"/>
        <v>Private service</v>
      </c>
      <c r="X340" s="3" t="str">
        <f>'EE investment costs'!D389</f>
        <v>RH-56</v>
      </c>
      <c r="Y340" s="3" t="str">
        <f>'EE investment costs'!E389</f>
        <v>Heat Room Heat</v>
      </c>
      <c r="AC340" s="123">
        <f>'EE investment costs'!C389</f>
        <v>5.6</v>
      </c>
      <c r="AD340" s="22"/>
    </row>
    <row r="341" spans="2:30">
      <c r="B341" s="14" t="str">
        <f t="shared" ca="1" si="32"/>
        <v>INDPDEFFLA-56</v>
      </c>
      <c r="C341" s="15" t="str">
        <f t="shared" ca="1" si="31"/>
        <v>IPDLA</v>
      </c>
      <c r="D341" s="16">
        <f>'EE investment costs'!$F$15</f>
        <v>2016</v>
      </c>
      <c r="E341" s="14">
        <f>VLOOKUP(X341,'EE investment costs'!$D$56:$R$656,15,0)</f>
        <v>4.1185333333333336</v>
      </c>
      <c r="F341" s="17">
        <f ca="1">INDEX('EE investment costs'!$D$56:$R$656,MATCH(X341,'EE investment costs'!$D$56:$D$656,0),MATCH($V$8,'EE investment costs'!$D$56:$R$56,0))</f>
        <v>1853.8704264565174</v>
      </c>
      <c r="I341" s="18">
        <v>1</v>
      </c>
      <c r="J341" s="18">
        <v>1</v>
      </c>
      <c r="K341" s="14">
        <f t="shared" ca="1" si="35"/>
        <v>0</v>
      </c>
      <c r="M341" s="19" t="str">
        <f t="shared" ca="1" si="33"/>
        <v>INDPDEFFLA-56</v>
      </c>
      <c r="N341" s="23" t="str">
        <f t="shared" ca="1" si="34"/>
        <v>Private service Saving Tech-Light 5.6y</v>
      </c>
      <c r="O341" s="23" t="s">
        <v>32</v>
      </c>
      <c r="P341" s="23" t="s">
        <v>33</v>
      </c>
      <c r="Q341" s="23"/>
      <c r="R341" s="23"/>
      <c r="S341" s="19" t="s">
        <v>34</v>
      </c>
      <c r="V341" s="16" t="str">
        <f t="shared" ca="1" si="36"/>
        <v>PD</v>
      </c>
      <c r="W341" s="14" t="str">
        <f t="shared" ca="1" si="36"/>
        <v>Private service</v>
      </c>
      <c r="X341" s="3" t="str">
        <f>'EE investment costs'!D390</f>
        <v>LA-56</v>
      </c>
      <c r="Y341" s="3" t="str">
        <f>'EE investment costs'!E390</f>
        <v>Light</v>
      </c>
      <c r="AC341" s="123">
        <f>'EE investment costs'!C390</f>
        <v>5.6</v>
      </c>
      <c r="AD341" s="22"/>
    </row>
    <row r="342" spans="2:30">
      <c r="B342" s="14" t="str">
        <f t="shared" ca="1" si="32"/>
        <v>INDPDEFFEM-56</v>
      </c>
      <c r="C342" s="15" t="str">
        <f t="shared" ca="1" si="31"/>
        <v>IPDEM</v>
      </c>
      <c r="D342" s="16">
        <f>'EE investment costs'!$F$15</f>
        <v>2016</v>
      </c>
      <c r="E342" s="14">
        <f>VLOOKUP(X342,'EE investment costs'!$D$56:$R$656,15,0)</f>
        <v>4.3244600000000002</v>
      </c>
      <c r="F342" s="17">
        <f ca="1">INDEX('EE investment costs'!$D$56:$R$656,MATCH(X342,'EE investment costs'!$D$56:$D$656,0),MATCH($V$8,'EE investment costs'!$D$56:$R$56,0))</f>
        <v>2139.551919129146</v>
      </c>
      <c r="I342" s="18">
        <v>1</v>
      </c>
      <c r="J342" s="18">
        <v>1</v>
      </c>
      <c r="K342" s="14">
        <f t="shared" ca="1" si="35"/>
        <v>0</v>
      </c>
      <c r="M342" s="19" t="str">
        <f t="shared" ca="1" si="33"/>
        <v>INDPDEFFEM-56</v>
      </c>
      <c r="N342" s="23" t="str">
        <f t="shared" ca="1" si="34"/>
        <v>Private service Saving Tech-Electric Motors 5.6y</v>
      </c>
      <c r="O342" s="23" t="s">
        <v>32</v>
      </c>
      <c r="P342" s="23" t="s">
        <v>33</v>
      </c>
      <c r="Q342" s="23"/>
      <c r="R342" s="23"/>
      <c r="S342" s="19" t="s">
        <v>34</v>
      </c>
      <c r="V342" s="16" t="str">
        <f t="shared" ca="1" si="36"/>
        <v>PD</v>
      </c>
      <c r="W342" s="14" t="str">
        <f t="shared" ca="1" si="36"/>
        <v>Private service</v>
      </c>
      <c r="X342" s="3" t="str">
        <f>'EE investment costs'!D391</f>
        <v>EM-56</v>
      </c>
      <c r="Y342" s="3" t="str">
        <f>'EE investment costs'!E391</f>
        <v>Electric Motors</v>
      </c>
      <c r="AC342" s="123">
        <f>'EE investment costs'!C391</f>
        <v>5.6</v>
      </c>
      <c r="AD342" s="22"/>
    </row>
    <row r="343" spans="2:30">
      <c r="B343" s="14" t="str">
        <f t="shared" ca="1" si="32"/>
        <v>INDPDEFFTF-56</v>
      </c>
      <c r="C343" s="15" t="str">
        <f t="shared" ca="1" si="31"/>
        <v>IPDTF</v>
      </c>
      <c r="D343" s="16">
        <f>'EE investment costs'!$F$15</f>
        <v>2016</v>
      </c>
      <c r="E343" s="14">
        <f>VLOOKUP(X343,'EE investment costs'!$D$56:$R$656,15,0)</f>
        <v>16.333333333333332</v>
      </c>
      <c r="F343" s="17">
        <f ca="1">INDEX('EE investment costs'!$D$56:$R$656,MATCH(X343,'EE investment costs'!$D$56:$D$656,0),MATCH($V$8,'EE investment costs'!$D$56:$R$56,0))</f>
        <v>822.84776391153275</v>
      </c>
      <c r="I343" s="18">
        <v>1</v>
      </c>
      <c r="J343" s="18">
        <v>1</v>
      </c>
      <c r="K343" s="14">
        <f t="shared" ca="1" si="35"/>
        <v>4</v>
      </c>
      <c r="M343" s="19" t="str">
        <f t="shared" ca="1" si="33"/>
        <v>INDPDEFFTF-56</v>
      </c>
      <c r="N343" s="23" t="str">
        <f t="shared" ca="1" si="34"/>
        <v>Private service Saving Tech-Haulage Tractors, Trucks, Fishing boats 5.6y</v>
      </c>
      <c r="O343" s="23" t="s">
        <v>32</v>
      </c>
      <c r="P343" s="23" t="s">
        <v>33</v>
      </c>
      <c r="Q343" s="23"/>
      <c r="R343" s="23"/>
      <c r="S343" s="19" t="s">
        <v>34</v>
      </c>
      <c r="V343" s="16" t="str">
        <f t="shared" ca="1" si="36"/>
        <v>PD</v>
      </c>
      <c r="W343" s="14" t="str">
        <f t="shared" ca="1" si="36"/>
        <v>Private service</v>
      </c>
      <c r="X343" s="3" t="str">
        <f>'EE investment costs'!D392</f>
        <v>TF-56</v>
      </c>
      <c r="Y343" s="3" t="str">
        <f>'EE investment costs'!E392</f>
        <v>Haulage Tractors, Trucks, Fishing boats</v>
      </c>
      <c r="AC343" s="123">
        <f>'EE investment costs'!C392</f>
        <v>5.6</v>
      </c>
      <c r="AD343" s="22"/>
    </row>
    <row r="344" spans="2:30">
      <c r="B344" s="14" t="str">
        <f t="shared" ca="1" si="32"/>
        <v>INDPDEFFMT-57</v>
      </c>
      <c r="C344" s="15" t="str">
        <f t="shared" ca="1" si="31"/>
        <v>IPDMT</v>
      </c>
      <c r="D344" s="16">
        <f>'EE investment costs'!$F$15</f>
        <v>2016</v>
      </c>
      <c r="E344" s="14">
        <f>VLOOKUP(X344,'EE investment costs'!$D$56:$R$656,15,0)</f>
        <v>6.17</v>
      </c>
      <c r="F344" s="17">
        <f ca="1">INDEX('EE investment costs'!$D$56:$R$656,MATCH(X344,'EE investment costs'!$D$56:$D$656,0),MATCH($V$8,'EE investment costs'!$D$56:$R$56,0))</f>
        <v>803.52495298632391</v>
      </c>
      <c r="I344" s="18">
        <v>1</v>
      </c>
      <c r="J344" s="18">
        <v>1</v>
      </c>
      <c r="K344" s="14">
        <f t="shared" ca="1" si="35"/>
        <v>4</v>
      </c>
      <c r="M344" s="19" t="str">
        <f t="shared" ca="1" si="33"/>
        <v>INDPDEFFMT-57</v>
      </c>
      <c r="N344" s="23" t="str">
        <f t="shared" ca="1" si="34"/>
        <v>Private service Saving Tech-Heat Medium Temp. up to 150C 5.7y</v>
      </c>
      <c r="O344" s="23" t="s">
        <v>32</v>
      </c>
      <c r="P344" s="23" t="s">
        <v>33</v>
      </c>
      <c r="Q344" s="23"/>
      <c r="R344" s="23"/>
      <c r="S344" s="19" t="s">
        <v>34</v>
      </c>
      <c r="V344" s="16" t="str">
        <f t="shared" ca="1" si="36"/>
        <v>PD</v>
      </c>
      <c r="W344" s="14" t="str">
        <f t="shared" ca="1" si="36"/>
        <v>Private service</v>
      </c>
      <c r="X344" s="3" t="str">
        <f>'EE investment costs'!D393</f>
        <v>MT-57</v>
      </c>
      <c r="Y344" s="3" t="str">
        <f>'EE investment costs'!E393</f>
        <v>Heat Medium Temp. up to 150C</v>
      </c>
      <c r="AC344" s="123">
        <f>'EE investment costs'!C393</f>
        <v>5.7</v>
      </c>
      <c r="AD344" s="22"/>
    </row>
    <row r="345" spans="2:30">
      <c r="B345" s="14" t="str">
        <f t="shared" ca="1" si="32"/>
        <v>INDPDEFFHT-57</v>
      </c>
      <c r="C345" s="15" t="str">
        <f t="shared" ca="1" si="31"/>
        <v>IPDHT</v>
      </c>
      <c r="D345" s="16">
        <f>'EE investment costs'!$F$15</f>
        <v>2016</v>
      </c>
      <c r="E345" s="14">
        <f>VLOOKUP(X345,'EE investment costs'!$D$56:$R$656,15,0)</f>
        <v>4.9359999999999999</v>
      </c>
      <c r="F345" s="17">
        <f ca="1">INDEX('EE investment costs'!$D$56:$R$656,MATCH(X345,'EE investment costs'!$D$56:$D$656,0),MATCH($V$8,'EE investment costs'!$D$56:$R$56,0))</f>
        <v>584.35083245996668</v>
      </c>
      <c r="I345" s="18">
        <v>1</v>
      </c>
      <c r="J345" s="18">
        <v>1</v>
      </c>
      <c r="K345" s="14">
        <f t="shared" ca="1" si="35"/>
        <v>7</v>
      </c>
      <c r="M345" s="19" t="str">
        <f t="shared" ca="1" si="33"/>
        <v>INDPDEFFHT-57</v>
      </c>
      <c r="N345" s="23" t="str">
        <f t="shared" ca="1" si="34"/>
        <v>Private service Saving Tech-Heat High Temp. over 150C 5.7y</v>
      </c>
      <c r="O345" s="23" t="s">
        <v>32</v>
      </c>
      <c r="P345" s="23" t="s">
        <v>33</v>
      </c>
      <c r="Q345" s="23"/>
      <c r="R345" s="23"/>
      <c r="S345" s="19" t="s">
        <v>34</v>
      </c>
      <c r="V345" s="16" t="str">
        <f t="shared" ca="1" si="36"/>
        <v>PD</v>
      </c>
      <c r="W345" s="14" t="str">
        <f t="shared" ca="1" si="36"/>
        <v>Private service</v>
      </c>
      <c r="X345" s="3" t="str">
        <f>'EE investment costs'!D394</f>
        <v>HT-57</v>
      </c>
      <c r="Y345" s="3" t="str">
        <f>'EE investment costs'!E394</f>
        <v>Heat High Temp. over 150C</v>
      </c>
      <c r="AC345" s="123">
        <f>'EE investment costs'!C394</f>
        <v>5.7</v>
      </c>
      <c r="AD345" s="22"/>
    </row>
    <row r="346" spans="2:30">
      <c r="B346" s="14" t="str">
        <f t="shared" ca="1" si="32"/>
        <v>INDPDEFFRH-57</v>
      </c>
      <c r="C346" s="15" t="str">
        <f t="shared" ca="1" si="31"/>
        <v>IPDRH</v>
      </c>
      <c r="D346" s="16">
        <f>'EE investment costs'!$F$15</f>
        <v>2016</v>
      </c>
      <c r="E346" s="14">
        <f>VLOOKUP(X346,'EE investment costs'!$D$56:$R$656,15,0)</f>
        <v>16.317333333333337</v>
      </c>
      <c r="F346" s="17">
        <f ca="1">INDEX('EE investment costs'!$D$56:$R$656,MATCH(X346,'EE investment costs'!$D$56:$D$656,0),MATCH($V$8,'EE investment costs'!$D$56:$R$56,0))</f>
        <v>814.72226567677956</v>
      </c>
      <c r="I346" s="18">
        <v>1</v>
      </c>
      <c r="J346" s="18">
        <v>1</v>
      </c>
      <c r="K346" s="14">
        <f t="shared" ca="1" si="35"/>
        <v>4</v>
      </c>
      <c r="M346" s="19" t="str">
        <f t="shared" ca="1" si="33"/>
        <v>INDPDEFFRH-57</v>
      </c>
      <c r="N346" s="23" t="str">
        <f t="shared" ca="1" si="34"/>
        <v>Private service Saving Tech-Heat Room Heat 5.7y</v>
      </c>
      <c r="O346" s="23" t="s">
        <v>32</v>
      </c>
      <c r="P346" s="23" t="s">
        <v>33</v>
      </c>
      <c r="Q346" s="23"/>
      <c r="R346" s="23"/>
      <c r="S346" s="19" t="s">
        <v>34</v>
      </c>
      <c r="V346" s="16" t="str">
        <f t="shared" ca="1" si="36"/>
        <v>PD</v>
      </c>
      <c r="W346" s="14" t="str">
        <f t="shared" ca="1" si="36"/>
        <v>Private service</v>
      </c>
      <c r="X346" s="3" t="str">
        <f>'EE investment costs'!D395</f>
        <v>RH-57</v>
      </c>
      <c r="Y346" s="3" t="str">
        <f>'EE investment costs'!E395</f>
        <v>Heat Room Heat</v>
      </c>
      <c r="AC346" s="123">
        <f>'EE investment costs'!C395</f>
        <v>5.7</v>
      </c>
      <c r="AD346" s="22"/>
    </row>
    <row r="347" spans="2:30">
      <c r="B347" s="14" t="str">
        <f t="shared" ca="1" si="32"/>
        <v>INDPDEFFLA-57</v>
      </c>
      <c r="C347" s="15" t="str">
        <f t="shared" ca="1" si="31"/>
        <v>IPDLA</v>
      </c>
      <c r="D347" s="16">
        <f>'EE investment costs'!$F$15</f>
        <v>2016</v>
      </c>
      <c r="E347" s="14">
        <f>VLOOKUP(X347,'EE investment costs'!$D$56:$R$656,15,0)</f>
        <v>4.1315666666666671</v>
      </c>
      <c r="F347" s="17">
        <f ca="1">INDEX('EE investment costs'!$D$56:$R$656,MATCH(X347,'EE investment costs'!$D$56:$D$656,0),MATCH($V$8,'EE investment costs'!$D$56:$R$56,0))</f>
        <v>1869.3449298025296</v>
      </c>
      <c r="I347" s="18">
        <v>1</v>
      </c>
      <c r="J347" s="18">
        <v>1</v>
      </c>
      <c r="K347" s="14">
        <f t="shared" ca="1" si="35"/>
        <v>0</v>
      </c>
      <c r="M347" s="19" t="str">
        <f t="shared" ca="1" si="33"/>
        <v>INDPDEFFLA-57</v>
      </c>
      <c r="N347" s="23" t="str">
        <f t="shared" ca="1" si="34"/>
        <v>Private service Saving Tech-Light 5.7y</v>
      </c>
      <c r="O347" s="23" t="s">
        <v>32</v>
      </c>
      <c r="P347" s="23" t="s">
        <v>33</v>
      </c>
      <c r="Q347" s="23"/>
      <c r="R347" s="23"/>
      <c r="S347" s="19" t="s">
        <v>34</v>
      </c>
      <c r="V347" s="16" t="str">
        <f t="shared" ca="1" si="36"/>
        <v>PD</v>
      </c>
      <c r="W347" s="14" t="str">
        <f t="shared" ca="1" si="36"/>
        <v>Private service</v>
      </c>
      <c r="X347" s="3" t="str">
        <f>'EE investment costs'!D396</f>
        <v>LA-57</v>
      </c>
      <c r="Y347" s="3" t="str">
        <f>'EE investment costs'!E396</f>
        <v>Light</v>
      </c>
      <c r="AC347" s="123">
        <f>'EE investment costs'!C396</f>
        <v>5.7</v>
      </c>
      <c r="AD347" s="22"/>
    </row>
    <row r="348" spans="2:30">
      <c r="B348" s="14" t="str">
        <f t="shared" ca="1" si="32"/>
        <v>INDPDEFFEM-57</v>
      </c>
      <c r="C348" s="15" t="str">
        <f t="shared" ca="1" si="31"/>
        <v>IPDEM</v>
      </c>
      <c r="D348" s="16">
        <f>'EE investment costs'!$F$15</f>
        <v>2016</v>
      </c>
      <c r="E348" s="14">
        <f>VLOOKUP(X348,'EE investment costs'!$D$56:$R$656,15,0)</f>
        <v>4.3381449999999999</v>
      </c>
      <c r="F348" s="17">
        <f ca="1">INDEX('EE investment costs'!$D$56:$R$656,MATCH(X348,'EE investment costs'!$D$56:$D$656,0),MATCH($V$8,'EE investment costs'!$D$56:$R$56,0))</f>
        <v>2170.120354595183</v>
      </c>
      <c r="I348" s="18">
        <v>1</v>
      </c>
      <c r="J348" s="18">
        <v>1</v>
      </c>
      <c r="K348" s="14">
        <f t="shared" ca="1" si="35"/>
        <v>0</v>
      </c>
      <c r="M348" s="19" t="str">
        <f t="shared" ca="1" si="33"/>
        <v>INDPDEFFEM-57</v>
      </c>
      <c r="N348" s="23" t="str">
        <f t="shared" ca="1" si="34"/>
        <v>Private service Saving Tech-Electric Motors 5.7y</v>
      </c>
      <c r="O348" s="23" t="s">
        <v>32</v>
      </c>
      <c r="P348" s="23" t="s">
        <v>33</v>
      </c>
      <c r="Q348" s="23"/>
      <c r="R348" s="23"/>
      <c r="S348" s="19" t="s">
        <v>34</v>
      </c>
      <c r="V348" s="16" t="str">
        <f t="shared" ca="1" si="36"/>
        <v>PD</v>
      </c>
      <c r="W348" s="14" t="str">
        <f t="shared" ca="1" si="36"/>
        <v>Private service</v>
      </c>
      <c r="X348" s="3" t="str">
        <f>'EE investment costs'!D397</f>
        <v>EM-57</v>
      </c>
      <c r="Y348" s="3" t="str">
        <f>'EE investment costs'!E397</f>
        <v>Electric Motors</v>
      </c>
      <c r="AC348" s="123">
        <f>'EE investment costs'!C397</f>
        <v>5.7</v>
      </c>
      <c r="AD348" s="22"/>
    </row>
    <row r="349" spans="2:30">
      <c r="B349" s="14" t="str">
        <f t="shared" ca="1" si="32"/>
        <v>INDPDEFFTF-57</v>
      </c>
      <c r="C349" s="15" t="str">
        <f t="shared" ca="1" si="31"/>
        <v>IPDTF</v>
      </c>
      <c r="D349" s="16">
        <f>'EE investment costs'!$F$15</f>
        <v>2016</v>
      </c>
      <c r="E349" s="14">
        <f>VLOOKUP(X349,'EE investment costs'!$D$56:$R$656,15,0)</f>
        <v>16.416666666666664</v>
      </c>
      <c r="F349" s="17">
        <f ca="1">INDEX('EE investment costs'!$D$56:$R$656,MATCH(X349,'EE investment costs'!$D$56:$D$656,0),MATCH($V$8,'EE investment costs'!$D$56:$R$56,0))</f>
        <v>837.54147398138173</v>
      </c>
      <c r="I349" s="18">
        <v>1</v>
      </c>
      <c r="J349" s="18">
        <v>1</v>
      </c>
      <c r="K349" s="14">
        <f t="shared" ca="1" si="35"/>
        <v>4</v>
      </c>
      <c r="M349" s="19" t="str">
        <f t="shared" ca="1" si="33"/>
        <v>INDPDEFFTF-57</v>
      </c>
      <c r="N349" s="23" t="str">
        <f t="shared" ca="1" si="34"/>
        <v>Private service Saving Tech-Haulage Tractors, Trucks, Fishing boats 5.7y</v>
      </c>
      <c r="O349" s="23" t="s">
        <v>32</v>
      </c>
      <c r="P349" s="23" t="s">
        <v>33</v>
      </c>
      <c r="Q349" s="23"/>
      <c r="R349" s="23"/>
      <c r="S349" s="19" t="s">
        <v>34</v>
      </c>
      <c r="V349" s="16" t="str">
        <f t="shared" ca="1" si="36"/>
        <v>PD</v>
      </c>
      <c r="W349" s="14" t="str">
        <f t="shared" ca="1" si="36"/>
        <v>Private service</v>
      </c>
      <c r="X349" s="3" t="str">
        <f>'EE investment costs'!D398</f>
        <v>TF-57</v>
      </c>
      <c r="Y349" s="3" t="str">
        <f>'EE investment costs'!E398</f>
        <v>Haulage Tractors, Trucks, Fishing boats</v>
      </c>
      <c r="AC349" s="123">
        <f>'EE investment costs'!C398</f>
        <v>5.7</v>
      </c>
      <c r="AD349" s="22"/>
    </row>
    <row r="350" spans="2:30">
      <c r="B350" s="14" t="str">
        <f t="shared" ca="1" si="32"/>
        <v>INDPDEFFMT-58</v>
      </c>
      <c r="C350" s="15" t="str">
        <f t="shared" ca="1" si="31"/>
        <v>IPDMT</v>
      </c>
      <c r="D350" s="16">
        <f>'EE investment costs'!$F$15</f>
        <v>2016</v>
      </c>
      <c r="E350" s="14">
        <f>VLOOKUP(X350,'EE investment costs'!$D$56:$R$656,15,0)</f>
        <v>6.18</v>
      </c>
      <c r="F350" s="17">
        <f ca="1">INDEX('EE investment costs'!$D$56:$R$656,MATCH(X350,'EE investment costs'!$D$56:$D$656,0),MATCH($V$8,'EE investment costs'!$D$56:$R$56,0))</f>
        <v>815.27321009071181</v>
      </c>
      <c r="I350" s="18">
        <v>1</v>
      </c>
      <c r="J350" s="18">
        <v>1</v>
      </c>
      <c r="K350" s="14">
        <f t="shared" ca="1" si="35"/>
        <v>4</v>
      </c>
      <c r="M350" s="19" t="str">
        <f t="shared" ca="1" si="33"/>
        <v>INDPDEFFMT-58</v>
      </c>
      <c r="N350" s="23" t="str">
        <f t="shared" ca="1" si="34"/>
        <v>Private service Saving Tech-Heat Medium Temp. up to 150C 5.8y</v>
      </c>
      <c r="O350" s="23" t="s">
        <v>32</v>
      </c>
      <c r="P350" s="23" t="s">
        <v>33</v>
      </c>
      <c r="Q350" s="23"/>
      <c r="R350" s="23"/>
      <c r="S350" s="19" t="s">
        <v>34</v>
      </c>
      <c r="V350" s="16" t="str">
        <f t="shared" ca="1" si="36"/>
        <v>PD</v>
      </c>
      <c r="W350" s="14" t="str">
        <f t="shared" ca="1" si="36"/>
        <v>Private service</v>
      </c>
      <c r="X350" s="3" t="str">
        <f>'EE investment costs'!D399</f>
        <v>MT-58</v>
      </c>
      <c r="Y350" s="3" t="str">
        <f>'EE investment costs'!E399</f>
        <v>Heat Medium Temp. up to 150C</v>
      </c>
      <c r="AC350" s="123">
        <f>'EE investment costs'!C399</f>
        <v>5.8</v>
      </c>
      <c r="AD350" s="22"/>
    </row>
    <row r="351" spans="2:30">
      <c r="B351" s="14" t="str">
        <f t="shared" ca="1" si="32"/>
        <v>INDPDEFFHT-58</v>
      </c>
      <c r="C351" s="15" t="str">
        <f t="shared" ca="1" si="31"/>
        <v>IPDHT</v>
      </c>
      <c r="D351" s="16">
        <f>'EE investment costs'!$F$15</f>
        <v>2016</v>
      </c>
      <c r="E351" s="14">
        <f>VLOOKUP(X351,'EE investment costs'!$D$56:$R$656,15,0)</f>
        <v>4.944</v>
      </c>
      <c r="F351" s="17">
        <f ca="1">INDEX('EE investment costs'!$D$56:$R$656,MATCH(X351,'EE investment costs'!$D$56:$D$656,0),MATCH($V$8,'EE investment costs'!$D$56:$R$56,0))</f>
        <v>590.73519348061018</v>
      </c>
      <c r="I351" s="18">
        <v>1</v>
      </c>
      <c r="J351" s="18">
        <v>1</v>
      </c>
      <c r="K351" s="14">
        <f t="shared" ca="1" si="35"/>
        <v>7</v>
      </c>
      <c r="M351" s="19" t="str">
        <f t="shared" ca="1" si="33"/>
        <v>INDPDEFFHT-58</v>
      </c>
      <c r="N351" s="23" t="str">
        <f t="shared" ca="1" si="34"/>
        <v>Private service Saving Tech-Heat High Temp. over 150C 5.8y</v>
      </c>
      <c r="O351" s="23" t="s">
        <v>32</v>
      </c>
      <c r="P351" s="23" t="s">
        <v>33</v>
      </c>
      <c r="Q351" s="23"/>
      <c r="R351" s="23"/>
      <c r="S351" s="19" t="s">
        <v>34</v>
      </c>
      <c r="V351" s="16" t="str">
        <f t="shared" ca="1" si="36"/>
        <v>PD</v>
      </c>
      <c r="W351" s="14" t="str">
        <f t="shared" ca="1" si="36"/>
        <v>Private service</v>
      </c>
      <c r="X351" s="3" t="str">
        <f>'EE investment costs'!D400</f>
        <v>HT-58</v>
      </c>
      <c r="Y351" s="3" t="str">
        <f>'EE investment costs'!E400</f>
        <v>Heat High Temp. over 150C</v>
      </c>
      <c r="AC351" s="123">
        <f>'EE investment costs'!C400</f>
        <v>5.8</v>
      </c>
      <c r="AD351" s="22"/>
    </row>
    <row r="352" spans="2:30">
      <c r="B352" s="14" t="str">
        <f t="shared" ca="1" si="32"/>
        <v>INDPDEFFRH-58</v>
      </c>
      <c r="C352" s="15" t="str">
        <f t="shared" ca="1" si="31"/>
        <v>IPDRH</v>
      </c>
      <c r="D352" s="16">
        <f>'EE investment costs'!$F$15</f>
        <v>2016</v>
      </c>
      <c r="E352" s="14">
        <f>VLOOKUP(X352,'EE investment costs'!$D$56:$R$656,15,0)</f>
        <v>16.336000000000002</v>
      </c>
      <c r="F352" s="17">
        <f ca="1">INDEX('EE investment costs'!$D$56:$R$656,MATCH(X352,'EE investment costs'!$D$56:$D$656,0),MATCH($V$8,'EE investment costs'!$D$56:$R$56,0))</f>
        <v>851.7550959348149</v>
      </c>
      <c r="I352" s="18">
        <v>1</v>
      </c>
      <c r="J352" s="18">
        <v>1</v>
      </c>
      <c r="K352" s="14">
        <f t="shared" ca="1" si="35"/>
        <v>4</v>
      </c>
      <c r="M352" s="19" t="str">
        <f t="shared" ca="1" si="33"/>
        <v>INDPDEFFRH-58</v>
      </c>
      <c r="N352" s="23" t="str">
        <f t="shared" ca="1" si="34"/>
        <v>Private service Saving Tech-Heat Room Heat 5.8y</v>
      </c>
      <c r="O352" s="23" t="s">
        <v>32</v>
      </c>
      <c r="P352" s="23" t="s">
        <v>33</v>
      </c>
      <c r="Q352" s="23"/>
      <c r="R352" s="23"/>
      <c r="S352" s="19" t="s">
        <v>34</v>
      </c>
      <c r="V352" s="16" t="str">
        <f t="shared" ca="1" si="36"/>
        <v>PD</v>
      </c>
      <c r="W352" s="14" t="str">
        <f t="shared" ca="1" si="36"/>
        <v>Private service</v>
      </c>
      <c r="X352" s="3" t="str">
        <f>'EE investment costs'!D401</f>
        <v>RH-58</v>
      </c>
      <c r="Y352" s="3" t="str">
        <f>'EE investment costs'!E401</f>
        <v>Heat Room Heat</v>
      </c>
      <c r="AC352" s="123">
        <f>'EE investment costs'!C401</f>
        <v>5.8</v>
      </c>
      <c r="AD352" s="22"/>
    </row>
    <row r="353" spans="2:30">
      <c r="B353" s="14" t="str">
        <f t="shared" ca="1" si="32"/>
        <v>INDPDEFFLA-58</v>
      </c>
      <c r="C353" s="15" t="str">
        <f t="shared" ca="1" si="31"/>
        <v>IPDLA</v>
      </c>
      <c r="D353" s="16">
        <f>'EE investment costs'!$F$15</f>
        <v>2016</v>
      </c>
      <c r="E353" s="14">
        <f>VLOOKUP(X353,'EE investment costs'!$D$56:$R$656,15,0)</f>
        <v>4.1446000000000005</v>
      </c>
      <c r="F353" s="17">
        <f ca="1">INDEX('EE investment costs'!$D$56:$R$656,MATCH(X353,'EE investment costs'!$D$56:$D$656,0),MATCH($V$8,'EE investment costs'!$D$56:$R$56,0))</f>
        <v>1884.8194331485415</v>
      </c>
      <c r="I353" s="18">
        <v>1</v>
      </c>
      <c r="J353" s="18">
        <v>1</v>
      </c>
      <c r="K353" s="14">
        <f t="shared" ca="1" si="35"/>
        <v>0</v>
      </c>
      <c r="M353" s="19" t="str">
        <f t="shared" ca="1" si="33"/>
        <v>INDPDEFFLA-58</v>
      </c>
      <c r="N353" s="23" t="str">
        <f t="shared" ca="1" si="34"/>
        <v>Private service Saving Tech-Light 5.8y</v>
      </c>
      <c r="O353" s="23" t="s">
        <v>32</v>
      </c>
      <c r="P353" s="23" t="s">
        <v>33</v>
      </c>
      <c r="Q353" s="23"/>
      <c r="R353" s="23"/>
      <c r="S353" s="19" t="s">
        <v>34</v>
      </c>
      <c r="V353" s="16" t="str">
        <f t="shared" ca="1" si="36"/>
        <v>PD</v>
      </c>
      <c r="W353" s="14" t="str">
        <f t="shared" ca="1" si="36"/>
        <v>Private service</v>
      </c>
      <c r="X353" s="3" t="str">
        <f>'EE investment costs'!D402</f>
        <v>LA-58</v>
      </c>
      <c r="Y353" s="3" t="str">
        <f>'EE investment costs'!E402</f>
        <v>Light</v>
      </c>
      <c r="AC353" s="123">
        <f>'EE investment costs'!C402</f>
        <v>5.8</v>
      </c>
      <c r="AD353" s="22"/>
    </row>
    <row r="354" spans="2:30">
      <c r="B354" s="14" t="str">
        <f t="shared" ca="1" si="32"/>
        <v>INDPDEFFEM-58</v>
      </c>
      <c r="C354" s="15" t="str">
        <f t="shared" ca="1" si="31"/>
        <v>IPDEM</v>
      </c>
      <c r="D354" s="16">
        <f>'EE investment costs'!$F$15</f>
        <v>2016</v>
      </c>
      <c r="E354" s="14">
        <f>VLOOKUP(X354,'EE investment costs'!$D$56:$R$656,15,0)</f>
        <v>4.3518299999999996</v>
      </c>
      <c r="F354" s="17">
        <f ca="1">INDEX('EE investment costs'!$D$56:$R$656,MATCH(X354,'EE investment costs'!$D$56:$D$656,0),MATCH($V$8,'EE investment costs'!$D$56:$R$56,0))</f>
        <v>2200.6887900612196</v>
      </c>
      <c r="I354" s="18">
        <v>1</v>
      </c>
      <c r="J354" s="18">
        <v>1</v>
      </c>
      <c r="K354" s="14">
        <f t="shared" ca="1" si="35"/>
        <v>0</v>
      </c>
      <c r="M354" s="19" t="str">
        <f t="shared" ca="1" si="33"/>
        <v>INDPDEFFEM-58</v>
      </c>
      <c r="N354" s="23" t="str">
        <f t="shared" ca="1" si="34"/>
        <v>Private service Saving Tech-Electric Motors 5.8y</v>
      </c>
      <c r="O354" s="23" t="s">
        <v>32</v>
      </c>
      <c r="P354" s="23" t="s">
        <v>33</v>
      </c>
      <c r="Q354" s="23"/>
      <c r="R354" s="23"/>
      <c r="S354" s="19" t="s">
        <v>34</v>
      </c>
      <c r="V354" s="16" t="str">
        <f t="shared" ca="1" si="36"/>
        <v>PD</v>
      </c>
      <c r="W354" s="14" t="str">
        <f t="shared" ca="1" si="36"/>
        <v>Private service</v>
      </c>
      <c r="X354" s="3" t="str">
        <f>'EE investment costs'!D403</f>
        <v>EM-58</v>
      </c>
      <c r="Y354" s="3" t="str">
        <f>'EE investment costs'!E403</f>
        <v>Electric Motors</v>
      </c>
      <c r="AC354" s="123">
        <f>'EE investment costs'!C403</f>
        <v>5.8</v>
      </c>
      <c r="AD354" s="22"/>
    </row>
    <row r="355" spans="2:30">
      <c r="B355" s="14" t="str">
        <f t="shared" ca="1" si="32"/>
        <v>INDPDEFFTF-58</v>
      </c>
      <c r="C355" s="15" t="str">
        <f t="shared" ca="1" si="31"/>
        <v>IPDTF</v>
      </c>
      <c r="D355" s="16">
        <f>'EE investment costs'!$F$15</f>
        <v>2016</v>
      </c>
      <c r="E355" s="14">
        <f>VLOOKUP(X355,'EE investment costs'!$D$56:$R$656,15,0)</f>
        <v>16.5</v>
      </c>
      <c r="F355" s="17">
        <f ca="1">INDEX('EE investment costs'!$D$56:$R$656,MATCH(X355,'EE investment costs'!$D$56:$D$656,0),MATCH($V$8,'EE investment costs'!$D$56:$R$56,0))</f>
        <v>852.23518405123048</v>
      </c>
      <c r="I355" s="18">
        <v>1</v>
      </c>
      <c r="J355" s="18">
        <v>1</v>
      </c>
      <c r="K355" s="14">
        <f t="shared" ca="1" si="35"/>
        <v>4</v>
      </c>
      <c r="M355" s="19" t="str">
        <f t="shared" ca="1" si="33"/>
        <v>INDPDEFFTF-58</v>
      </c>
      <c r="N355" s="23" t="str">
        <f t="shared" ca="1" si="34"/>
        <v>Private service Saving Tech-Haulage Tractors, Trucks, Fishing boats 5.8y</v>
      </c>
      <c r="O355" s="23" t="s">
        <v>32</v>
      </c>
      <c r="P355" s="23" t="s">
        <v>33</v>
      </c>
      <c r="Q355" s="23"/>
      <c r="R355" s="23"/>
      <c r="S355" s="19" t="s">
        <v>34</v>
      </c>
      <c r="V355" s="16" t="str">
        <f t="shared" ca="1" si="36"/>
        <v>PD</v>
      </c>
      <c r="W355" s="14" t="str">
        <f t="shared" ca="1" si="36"/>
        <v>Private service</v>
      </c>
      <c r="X355" s="3" t="str">
        <f>'EE investment costs'!D404</f>
        <v>TF-58</v>
      </c>
      <c r="Y355" s="3" t="str">
        <f>'EE investment costs'!E404</f>
        <v>Haulage Tractors, Trucks, Fishing boats</v>
      </c>
      <c r="AC355" s="123">
        <f>'EE investment costs'!C404</f>
        <v>5.8</v>
      </c>
      <c r="AD355" s="22"/>
    </row>
    <row r="356" spans="2:30">
      <c r="B356" s="14" t="str">
        <f t="shared" ca="1" si="32"/>
        <v>INDPDEFFMT-59</v>
      </c>
      <c r="C356" s="15" t="str">
        <f t="shared" ca="1" si="31"/>
        <v>IPDMT</v>
      </c>
      <c r="D356" s="16">
        <f>'EE investment costs'!$F$15</f>
        <v>2016</v>
      </c>
      <c r="E356" s="14">
        <f>VLOOKUP(X356,'EE investment costs'!$D$56:$R$656,15,0)</f>
        <v>6.1899999999999995</v>
      </c>
      <c r="F356" s="17">
        <f ca="1">INDEX('EE investment costs'!$D$56:$R$656,MATCH(X356,'EE investment costs'!$D$56:$D$656,0),MATCH($V$8,'EE investment costs'!$D$56:$R$56,0))</f>
        <v>827.02146719509983</v>
      </c>
      <c r="I356" s="18">
        <v>1</v>
      </c>
      <c r="J356" s="18">
        <v>1</v>
      </c>
      <c r="K356" s="14">
        <f t="shared" ca="1" si="35"/>
        <v>4</v>
      </c>
      <c r="M356" s="19" t="str">
        <f t="shared" ca="1" si="33"/>
        <v>INDPDEFFMT-59</v>
      </c>
      <c r="N356" s="23" t="str">
        <f t="shared" ca="1" si="34"/>
        <v>Private service Saving Tech-Heat Medium Temp. up to 150C 5.9y</v>
      </c>
      <c r="O356" s="23" t="s">
        <v>32</v>
      </c>
      <c r="P356" s="23" t="s">
        <v>33</v>
      </c>
      <c r="Q356" s="23"/>
      <c r="R356" s="23"/>
      <c r="S356" s="19" t="s">
        <v>34</v>
      </c>
      <c r="V356" s="16" t="str">
        <f t="shared" ca="1" si="36"/>
        <v>PD</v>
      </c>
      <c r="W356" s="14" t="str">
        <f t="shared" ca="1" si="36"/>
        <v>Private service</v>
      </c>
      <c r="X356" s="3" t="str">
        <f>'EE investment costs'!D405</f>
        <v>MT-59</v>
      </c>
      <c r="Y356" s="3" t="str">
        <f>'EE investment costs'!E405</f>
        <v>Heat Medium Temp. up to 150C</v>
      </c>
      <c r="AC356" s="123">
        <f>'EE investment costs'!C405</f>
        <v>5.9</v>
      </c>
      <c r="AD356" s="22"/>
    </row>
    <row r="357" spans="2:30">
      <c r="B357" s="14" t="str">
        <f t="shared" ca="1" si="32"/>
        <v>INDPDEFFHT-59</v>
      </c>
      <c r="C357" s="15" t="str">
        <f t="shared" ca="1" si="31"/>
        <v>IPDHT</v>
      </c>
      <c r="D357" s="16">
        <f>'EE investment costs'!$F$15</f>
        <v>2016</v>
      </c>
      <c r="E357" s="14">
        <f>VLOOKUP(X357,'EE investment costs'!$D$56:$R$656,15,0)</f>
        <v>4.952</v>
      </c>
      <c r="F357" s="17">
        <f ca="1">INDEX('EE investment costs'!$D$56:$R$656,MATCH(X357,'EE investment costs'!$D$56:$D$656,0),MATCH($V$8,'EE investment costs'!$D$56:$R$56,0))</f>
        <v>597.11955450125356</v>
      </c>
      <c r="I357" s="18">
        <v>1</v>
      </c>
      <c r="J357" s="18">
        <v>1</v>
      </c>
      <c r="K357" s="14">
        <f t="shared" ca="1" si="35"/>
        <v>7</v>
      </c>
      <c r="M357" s="19" t="str">
        <f t="shared" ca="1" si="33"/>
        <v>INDPDEFFHT-59</v>
      </c>
      <c r="N357" s="23" t="str">
        <f t="shared" ca="1" si="34"/>
        <v>Private service Saving Tech-Heat High Temp. over 150C 5.9y</v>
      </c>
      <c r="O357" s="23" t="s">
        <v>32</v>
      </c>
      <c r="P357" s="23" t="s">
        <v>33</v>
      </c>
      <c r="Q357" s="23"/>
      <c r="R357" s="23"/>
      <c r="S357" s="19" t="s">
        <v>34</v>
      </c>
      <c r="V357" s="16" t="str">
        <f t="shared" ca="1" si="36"/>
        <v>PD</v>
      </c>
      <c r="W357" s="14" t="str">
        <f t="shared" ca="1" si="36"/>
        <v>Private service</v>
      </c>
      <c r="X357" s="3" t="str">
        <f>'EE investment costs'!D406</f>
        <v>HT-59</v>
      </c>
      <c r="Y357" s="3" t="str">
        <f>'EE investment costs'!E406</f>
        <v>Heat High Temp. over 150C</v>
      </c>
      <c r="AC357" s="123">
        <f>'EE investment costs'!C406</f>
        <v>5.9</v>
      </c>
      <c r="AD357" s="22"/>
    </row>
    <row r="358" spans="2:30">
      <c r="B358" s="14" t="str">
        <f t="shared" ca="1" si="32"/>
        <v>INDPDEFFRH-59</v>
      </c>
      <c r="C358" s="15" t="str">
        <f t="shared" ca="1" si="31"/>
        <v>IPDRH</v>
      </c>
      <c r="D358" s="16">
        <f>'EE investment costs'!$F$15</f>
        <v>2016</v>
      </c>
      <c r="E358" s="14">
        <f>VLOOKUP(X358,'EE investment costs'!$D$56:$R$656,15,0)</f>
        <v>16.35466666666667</v>
      </c>
      <c r="F358" s="17">
        <f ca="1">INDEX('EE investment costs'!$D$56:$R$656,MATCH(X358,'EE investment costs'!$D$56:$D$656,0),MATCH($V$8,'EE investment costs'!$D$56:$R$56,0))</f>
        <v>888.7879261928507</v>
      </c>
      <c r="I358" s="18">
        <v>1</v>
      </c>
      <c r="J358" s="18">
        <v>1</v>
      </c>
      <c r="K358" s="14">
        <f t="shared" ca="1" si="35"/>
        <v>4</v>
      </c>
      <c r="M358" s="19" t="str">
        <f t="shared" ca="1" si="33"/>
        <v>INDPDEFFRH-59</v>
      </c>
      <c r="N358" s="23" t="str">
        <f t="shared" ca="1" si="34"/>
        <v>Private service Saving Tech-Heat Room Heat 5.9y</v>
      </c>
      <c r="O358" s="23" t="s">
        <v>32</v>
      </c>
      <c r="P358" s="23" t="s">
        <v>33</v>
      </c>
      <c r="Q358" s="23"/>
      <c r="R358" s="23"/>
      <c r="S358" s="19" t="s">
        <v>34</v>
      </c>
      <c r="V358" s="16" t="str">
        <f t="shared" ca="1" si="36"/>
        <v>PD</v>
      </c>
      <c r="W358" s="14" t="str">
        <f t="shared" ca="1" si="36"/>
        <v>Private service</v>
      </c>
      <c r="X358" s="3" t="str">
        <f>'EE investment costs'!D407</f>
        <v>RH-59</v>
      </c>
      <c r="Y358" s="3" t="str">
        <f>'EE investment costs'!E407</f>
        <v>Heat Room Heat</v>
      </c>
      <c r="AC358" s="123">
        <f>'EE investment costs'!C407</f>
        <v>5.9</v>
      </c>
      <c r="AD358" s="22"/>
    </row>
    <row r="359" spans="2:30">
      <c r="B359" s="14" t="str">
        <f t="shared" ca="1" si="32"/>
        <v>INDPDEFFLA-59</v>
      </c>
      <c r="C359" s="15" t="str">
        <f t="shared" ca="1" si="31"/>
        <v>IPDLA</v>
      </c>
      <c r="D359" s="16">
        <f>'EE investment costs'!$F$15</f>
        <v>2016</v>
      </c>
      <c r="E359" s="14">
        <f>VLOOKUP(X359,'EE investment costs'!$D$56:$R$656,15,0)</f>
        <v>4.157633333333334</v>
      </c>
      <c r="F359" s="17">
        <f ca="1">INDEX('EE investment costs'!$D$56:$R$656,MATCH(X359,'EE investment costs'!$D$56:$D$656,0),MATCH($V$8,'EE investment costs'!$D$56:$R$56,0))</f>
        <v>1900.2939364945537</v>
      </c>
      <c r="I359" s="18">
        <v>1</v>
      </c>
      <c r="J359" s="18">
        <v>1</v>
      </c>
      <c r="K359" s="14">
        <f t="shared" ca="1" si="35"/>
        <v>0</v>
      </c>
      <c r="M359" s="19" t="str">
        <f t="shared" ca="1" si="33"/>
        <v>INDPDEFFLA-59</v>
      </c>
      <c r="N359" s="23" t="str">
        <f t="shared" ca="1" si="34"/>
        <v>Private service Saving Tech-Light 5.9y</v>
      </c>
      <c r="O359" s="23" t="s">
        <v>32</v>
      </c>
      <c r="P359" s="23" t="s">
        <v>33</v>
      </c>
      <c r="Q359" s="23"/>
      <c r="R359" s="23"/>
      <c r="S359" s="19" t="s">
        <v>34</v>
      </c>
      <c r="V359" s="16" t="str">
        <f t="shared" ca="1" si="36"/>
        <v>PD</v>
      </c>
      <c r="W359" s="14" t="str">
        <f t="shared" ca="1" si="36"/>
        <v>Private service</v>
      </c>
      <c r="X359" s="3" t="str">
        <f>'EE investment costs'!D408</f>
        <v>LA-59</v>
      </c>
      <c r="Y359" s="3" t="str">
        <f>'EE investment costs'!E408</f>
        <v>Light</v>
      </c>
      <c r="AC359" s="123">
        <f>'EE investment costs'!C408</f>
        <v>5.9</v>
      </c>
      <c r="AD359" s="22"/>
    </row>
    <row r="360" spans="2:30">
      <c r="B360" s="14" t="str">
        <f t="shared" ca="1" si="32"/>
        <v>INDPDEFFEM-59</v>
      </c>
      <c r="C360" s="15" t="str">
        <f t="shared" ca="1" si="31"/>
        <v>IPDEM</v>
      </c>
      <c r="D360" s="16">
        <f>'EE investment costs'!$F$15</f>
        <v>2016</v>
      </c>
      <c r="E360" s="14">
        <f>VLOOKUP(X360,'EE investment costs'!$D$56:$R$656,15,0)</f>
        <v>4.3655150000000003</v>
      </c>
      <c r="F360" s="17">
        <f ca="1">INDEX('EE investment costs'!$D$56:$R$656,MATCH(X360,'EE investment costs'!$D$56:$D$656,0),MATCH($V$8,'EE investment costs'!$D$56:$R$56,0))</f>
        <v>2231.2572255272567</v>
      </c>
      <c r="I360" s="18">
        <v>1</v>
      </c>
      <c r="J360" s="18">
        <v>1</v>
      </c>
      <c r="K360" s="14">
        <f t="shared" ca="1" si="35"/>
        <v>0</v>
      </c>
      <c r="M360" s="19" t="str">
        <f t="shared" ca="1" si="33"/>
        <v>INDPDEFFEM-59</v>
      </c>
      <c r="N360" s="23" t="str">
        <f t="shared" ca="1" si="34"/>
        <v>Private service Saving Tech-Electric Motors 5.9y</v>
      </c>
      <c r="O360" s="23" t="s">
        <v>32</v>
      </c>
      <c r="P360" s="23" t="s">
        <v>33</v>
      </c>
      <c r="Q360" s="23"/>
      <c r="R360" s="23"/>
      <c r="S360" s="19" t="s">
        <v>34</v>
      </c>
      <c r="V360" s="16" t="str">
        <f t="shared" ca="1" si="36"/>
        <v>PD</v>
      </c>
      <c r="W360" s="14" t="str">
        <f t="shared" ca="1" si="36"/>
        <v>Private service</v>
      </c>
      <c r="X360" s="3" t="str">
        <f>'EE investment costs'!D409</f>
        <v>EM-59</v>
      </c>
      <c r="Y360" s="3" t="str">
        <f>'EE investment costs'!E409</f>
        <v>Electric Motors</v>
      </c>
      <c r="AC360" s="123">
        <f>'EE investment costs'!C409</f>
        <v>5.9</v>
      </c>
      <c r="AD360" s="22"/>
    </row>
    <row r="361" spans="2:30">
      <c r="B361" s="14" t="str">
        <f t="shared" ca="1" si="32"/>
        <v>INDPDEFFTF-59</v>
      </c>
      <c r="C361" s="15" t="str">
        <f t="shared" ca="1" si="31"/>
        <v>IPDTF</v>
      </c>
      <c r="D361" s="16">
        <f>'EE investment costs'!$F$15</f>
        <v>2016</v>
      </c>
      <c r="E361" s="14">
        <f>VLOOKUP(X361,'EE investment costs'!$D$56:$R$656,15,0)</f>
        <v>16.583333333333332</v>
      </c>
      <c r="F361" s="17">
        <f ca="1">INDEX('EE investment costs'!$D$56:$R$656,MATCH(X361,'EE investment costs'!$D$56:$D$656,0),MATCH($V$8,'EE investment costs'!$D$56:$R$56,0))</f>
        <v>866.92889412107934</v>
      </c>
      <c r="I361" s="18">
        <v>1</v>
      </c>
      <c r="J361" s="18">
        <v>1</v>
      </c>
      <c r="K361" s="14">
        <f t="shared" ca="1" si="35"/>
        <v>4</v>
      </c>
      <c r="M361" s="19" t="str">
        <f t="shared" ca="1" si="33"/>
        <v>INDPDEFFTF-59</v>
      </c>
      <c r="N361" s="23" t="str">
        <f t="shared" ca="1" si="34"/>
        <v>Private service Saving Tech-Haulage Tractors, Trucks, Fishing boats 5.9y</v>
      </c>
      <c r="O361" s="23" t="s">
        <v>32</v>
      </c>
      <c r="P361" s="23" t="s">
        <v>33</v>
      </c>
      <c r="Q361" s="23"/>
      <c r="R361" s="23"/>
      <c r="S361" s="19" t="s">
        <v>34</v>
      </c>
      <c r="V361" s="16" t="str">
        <f t="shared" ca="1" si="36"/>
        <v>PD</v>
      </c>
      <c r="W361" s="14" t="str">
        <f t="shared" ca="1" si="36"/>
        <v>Private service</v>
      </c>
      <c r="X361" s="3" t="str">
        <f>'EE investment costs'!D410</f>
        <v>TF-59</v>
      </c>
      <c r="Y361" s="3" t="str">
        <f>'EE investment costs'!E410</f>
        <v>Haulage Tractors, Trucks, Fishing boats</v>
      </c>
      <c r="AC361" s="123">
        <f>'EE investment costs'!C410</f>
        <v>5.9</v>
      </c>
      <c r="AD361" s="22"/>
    </row>
    <row r="362" spans="2:30">
      <c r="B362" s="14" t="str">
        <f t="shared" ca="1" si="32"/>
        <v>INDPDEFFMT-60</v>
      </c>
      <c r="C362" s="15" t="str">
        <f t="shared" ca="1" si="31"/>
        <v>IPDMT</v>
      </c>
      <c r="D362" s="16">
        <f>'EE investment costs'!$F$15</f>
        <v>2016</v>
      </c>
      <c r="E362" s="14">
        <f>VLOOKUP(X362,'EE investment costs'!$D$56:$R$656,15,0)</f>
        <v>6.1999999999999993</v>
      </c>
      <c r="F362" s="17">
        <f ca="1">INDEX('EE investment costs'!$D$56:$R$656,MATCH(X362,'EE investment costs'!$D$56:$D$656,0),MATCH($V$8,'EE investment costs'!$D$56:$R$56,0))</f>
        <v>838.76972429948773</v>
      </c>
      <c r="I362" s="18">
        <v>1</v>
      </c>
      <c r="J362" s="18">
        <v>1</v>
      </c>
      <c r="K362" s="14">
        <f t="shared" ca="1" si="35"/>
        <v>4</v>
      </c>
      <c r="M362" s="19" t="str">
        <f t="shared" ca="1" si="33"/>
        <v>INDPDEFFMT-60</v>
      </c>
      <c r="N362" s="23" t="str">
        <f t="shared" ca="1" si="34"/>
        <v>Private service Saving Tech-Heat Medium Temp. up to 150C 6y</v>
      </c>
      <c r="O362" s="23" t="s">
        <v>32</v>
      </c>
      <c r="P362" s="23" t="s">
        <v>33</v>
      </c>
      <c r="Q362" s="23"/>
      <c r="R362" s="23"/>
      <c r="S362" s="19" t="s">
        <v>34</v>
      </c>
      <c r="V362" s="16" t="str">
        <f t="shared" ca="1" si="36"/>
        <v>PD</v>
      </c>
      <c r="W362" s="14" t="str">
        <f t="shared" ca="1" si="36"/>
        <v>Private service</v>
      </c>
      <c r="X362" s="3" t="str">
        <f>'EE investment costs'!D411</f>
        <v>MT-60</v>
      </c>
      <c r="Y362" s="3" t="str">
        <f>'EE investment costs'!E411</f>
        <v>Heat Medium Temp. up to 150C</v>
      </c>
      <c r="AC362" s="123">
        <f>'EE investment costs'!C411</f>
        <v>6</v>
      </c>
      <c r="AD362" s="22"/>
    </row>
    <row r="363" spans="2:30">
      <c r="B363" s="14" t="str">
        <f t="shared" ca="1" si="32"/>
        <v>INDPDEFFHT-60</v>
      </c>
      <c r="C363" s="15" t="str">
        <f t="shared" ca="1" si="31"/>
        <v>IPDHT</v>
      </c>
      <c r="D363" s="16">
        <f>'EE investment costs'!$F$15</f>
        <v>2016</v>
      </c>
      <c r="E363" s="14">
        <f>VLOOKUP(X363,'EE investment costs'!$D$56:$R$656,15,0)</f>
        <v>4.96</v>
      </c>
      <c r="F363" s="17">
        <f ca="1">INDEX('EE investment costs'!$D$56:$R$656,MATCH(X363,'EE investment costs'!$D$56:$D$656,0),MATCH($V$8,'EE investment costs'!$D$56:$R$56,0))</f>
        <v>603.50391552189706</v>
      </c>
      <c r="I363" s="18">
        <v>1</v>
      </c>
      <c r="J363" s="18">
        <v>1</v>
      </c>
      <c r="K363" s="14">
        <f t="shared" ca="1" si="35"/>
        <v>6</v>
      </c>
      <c r="M363" s="19" t="str">
        <f t="shared" ca="1" si="33"/>
        <v>INDPDEFFHT-60</v>
      </c>
      <c r="N363" s="23" t="str">
        <f t="shared" ca="1" si="34"/>
        <v>Private service Saving Tech-Heat High Temp. over 150C 6y</v>
      </c>
      <c r="O363" s="23" t="s">
        <v>32</v>
      </c>
      <c r="P363" s="23" t="s">
        <v>33</v>
      </c>
      <c r="Q363" s="23"/>
      <c r="R363" s="23"/>
      <c r="S363" s="19" t="s">
        <v>34</v>
      </c>
      <c r="V363" s="16" t="str">
        <f t="shared" ca="1" si="36"/>
        <v>PD</v>
      </c>
      <c r="W363" s="14" t="str">
        <f t="shared" ca="1" si="36"/>
        <v>Private service</v>
      </c>
      <c r="X363" s="3" t="str">
        <f>'EE investment costs'!D412</f>
        <v>HT-60</v>
      </c>
      <c r="Y363" s="3" t="str">
        <f>'EE investment costs'!E412</f>
        <v>Heat High Temp. over 150C</v>
      </c>
      <c r="AC363" s="123">
        <f>'EE investment costs'!C412</f>
        <v>6</v>
      </c>
      <c r="AD363" s="22"/>
    </row>
    <row r="364" spans="2:30">
      <c r="B364" s="14" t="str">
        <f t="shared" ca="1" si="32"/>
        <v>INDPDEFFRH-60</v>
      </c>
      <c r="C364" s="15" t="str">
        <f t="shared" ca="1" si="31"/>
        <v>IPDRH</v>
      </c>
      <c r="D364" s="16">
        <f>'EE investment costs'!$F$15</f>
        <v>2016</v>
      </c>
      <c r="E364" s="14">
        <f>VLOOKUP(X364,'EE investment costs'!$D$56:$R$656,15,0)</f>
        <v>16.373333333333335</v>
      </c>
      <c r="F364" s="17">
        <f ca="1">INDEX('EE investment costs'!$D$56:$R$656,MATCH(X364,'EE investment costs'!$D$56:$D$656,0),MATCH($V$8,'EE investment costs'!$D$56:$R$56,0))</f>
        <v>925.82075645088571</v>
      </c>
      <c r="I364" s="18">
        <v>1</v>
      </c>
      <c r="J364" s="18">
        <v>1</v>
      </c>
      <c r="K364" s="14">
        <f t="shared" ca="1" si="35"/>
        <v>3</v>
      </c>
      <c r="M364" s="19" t="str">
        <f t="shared" ca="1" si="33"/>
        <v>INDPDEFFRH-60</v>
      </c>
      <c r="N364" s="23" t="str">
        <f t="shared" ca="1" si="34"/>
        <v>Private service Saving Tech-Heat Room Heat 6y</v>
      </c>
      <c r="O364" s="23" t="s">
        <v>32</v>
      </c>
      <c r="P364" s="23" t="s">
        <v>33</v>
      </c>
      <c r="Q364" s="23"/>
      <c r="R364" s="23"/>
      <c r="S364" s="19" t="s">
        <v>34</v>
      </c>
      <c r="V364" s="16" t="str">
        <f t="shared" ca="1" si="36"/>
        <v>PD</v>
      </c>
      <c r="W364" s="14" t="str">
        <f t="shared" ca="1" si="36"/>
        <v>Private service</v>
      </c>
      <c r="X364" s="3" t="str">
        <f>'EE investment costs'!D413</f>
        <v>RH-60</v>
      </c>
      <c r="Y364" s="3" t="str">
        <f>'EE investment costs'!E413</f>
        <v>Heat Room Heat</v>
      </c>
      <c r="AC364" s="123">
        <f>'EE investment costs'!C413</f>
        <v>6</v>
      </c>
      <c r="AD364" s="22"/>
    </row>
    <row r="365" spans="2:30">
      <c r="B365" s="14" t="str">
        <f t="shared" ca="1" si="32"/>
        <v>INDPDEFFLA-60</v>
      </c>
      <c r="C365" s="15" t="str">
        <f t="shared" ca="1" si="31"/>
        <v>IPDLA</v>
      </c>
      <c r="D365" s="16">
        <f>'EE investment costs'!$F$15</f>
        <v>2016</v>
      </c>
      <c r="E365" s="14">
        <f>VLOOKUP(X365,'EE investment costs'!$D$56:$R$656,15,0)</f>
        <v>4.1706666666666674</v>
      </c>
      <c r="F365" s="17">
        <f ca="1">INDEX('EE investment costs'!$D$56:$R$656,MATCH(X365,'EE investment costs'!$D$56:$D$656,0),MATCH($V$8,'EE investment costs'!$D$56:$R$56,0))</f>
        <v>1915.7684398405659</v>
      </c>
      <c r="I365" s="18">
        <v>1</v>
      </c>
      <c r="J365" s="18">
        <v>1</v>
      </c>
      <c r="K365" s="14">
        <f t="shared" ca="1" si="35"/>
        <v>0</v>
      </c>
      <c r="M365" s="19" t="str">
        <f t="shared" ca="1" si="33"/>
        <v>INDPDEFFLA-60</v>
      </c>
      <c r="N365" s="23" t="str">
        <f t="shared" ca="1" si="34"/>
        <v>Private service Saving Tech-Light 6y</v>
      </c>
      <c r="O365" s="23" t="s">
        <v>32</v>
      </c>
      <c r="P365" s="23" t="s">
        <v>33</v>
      </c>
      <c r="Q365" s="23"/>
      <c r="R365" s="23"/>
      <c r="S365" s="19" t="s">
        <v>34</v>
      </c>
      <c r="V365" s="16" t="str">
        <f t="shared" ca="1" si="36"/>
        <v>PD</v>
      </c>
      <c r="W365" s="14" t="str">
        <f t="shared" ca="1" si="36"/>
        <v>Private service</v>
      </c>
      <c r="X365" s="3" t="str">
        <f>'EE investment costs'!D414</f>
        <v>LA-60</v>
      </c>
      <c r="Y365" s="3" t="str">
        <f>'EE investment costs'!E414</f>
        <v>Light</v>
      </c>
      <c r="AC365" s="123">
        <f>'EE investment costs'!C414</f>
        <v>6</v>
      </c>
      <c r="AD365" s="22"/>
    </row>
    <row r="366" spans="2:30">
      <c r="B366" s="14" t="str">
        <f t="shared" ca="1" si="32"/>
        <v>INDPDEFFEM-60</v>
      </c>
      <c r="C366" s="15" t="str">
        <f t="shared" ca="1" si="31"/>
        <v>IPDEM</v>
      </c>
      <c r="D366" s="16">
        <f>'EE investment costs'!$F$15</f>
        <v>2016</v>
      </c>
      <c r="E366" s="14">
        <f>VLOOKUP(X366,'EE investment costs'!$D$56:$R$656,15,0)</f>
        <v>4.3792</v>
      </c>
      <c r="F366" s="17">
        <f ca="1">INDEX('EE investment costs'!$D$56:$R$656,MATCH(X366,'EE investment costs'!$D$56:$D$656,0),MATCH($V$8,'EE investment costs'!$D$56:$R$56,0))</f>
        <v>2261.8256609932932</v>
      </c>
      <c r="I366" s="18">
        <v>1</v>
      </c>
      <c r="J366" s="18">
        <v>1</v>
      </c>
      <c r="K366" s="14">
        <f t="shared" ca="1" si="35"/>
        <v>0</v>
      </c>
      <c r="M366" s="19" t="str">
        <f t="shared" ca="1" si="33"/>
        <v>INDPDEFFEM-60</v>
      </c>
      <c r="N366" s="23" t="str">
        <f t="shared" ca="1" si="34"/>
        <v>Private service Saving Tech-Electric Motors 6y</v>
      </c>
      <c r="O366" s="23" t="s">
        <v>32</v>
      </c>
      <c r="P366" s="23" t="s">
        <v>33</v>
      </c>
      <c r="Q366" s="23"/>
      <c r="R366" s="23"/>
      <c r="S366" s="19" t="s">
        <v>34</v>
      </c>
      <c r="V366" s="16" t="str">
        <f t="shared" ca="1" si="36"/>
        <v>PD</v>
      </c>
      <c r="W366" s="14" t="str">
        <f t="shared" ca="1" si="36"/>
        <v>Private service</v>
      </c>
      <c r="X366" s="3" t="str">
        <f>'EE investment costs'!D415</f>
        <v>EM-60</v>
      </c>
      <c r="Y366" s="3" t="str">
        <f>'EE investment costs'!E415</f>
        <v>Electric Motors</v>
      </c>
      <c r="AC366" s="123">
        <f>'EE investment costs'!C415</f>
        <v>6</v>
      </c>
      <c r="AD366" s="22"/>
    </row>
    <row r="367" spans="2:30" ht="13.5" thickBot="1">
      <c r="B367" s="14" t="str">
        <f t="shared" ca="1" si="32"/>
        <v>INDPDEFFTF-60</v>
      </c>
      <c r="C367" s="15" t="str">
        <f t="shared" ca="1" si="31"/>
        <v>IPDTF</v>
      </c>
      <c r="D367" s="16">
        <f>'EE investment costs'!$F$15</f>
        <v>2016</v>
      </c>
      <c r="E367" s="14">
        <f>VLOOKUP(X367,'EE investment costs'!$D$56:$R$656,15,0)</f>
        <v>16.666666666666664</v>
      </c>
      <c r="F367" s="17">
        <f ca="1">INDEX('EE investment costs'!$D$56:$R$656,MATCH(X367,'EE investment costs'!$D$56:$D$656,0),MATCH($V$8,'EE investment costs'!$D$56:$R$56,0))</f>
        <v>881.6226041909282</v>
      </c>
      <c r="I367" s="18">
        <v>1</v>
      </c>
      <c r="J367" s="18">
        <v>1</v>
      </c>
      <c r="K367" s="14">
        <f t="shared" ca="1" si="35"/>
        <v>4</v>
      </c>
      <c r="M367" s="24" t="str">
        <f t="shared" ca="1" si="33"/>
        <v>INDPDEFFTF-60</v>
      </c>
      <c r="N367" s="25" t="str">
        <f t="shared" ca="1" si="34"/>
        <v>Private service Saving Tech-Haulage Tractors, Trucks, Fishing boats 6y</v>
      </c>
      <c r="O367" s="25" t="s">
        <v>32</v>
      </c>
      <c r="P367" s="25" t="s">
        <v>33</v>
      </c>
      <c r="Q367" s="25"/>
      <c r="R367" s="25"/>
      <c r="S367" s="24" t="s">
        <v>34</v>
      </c>
      <c r="V367" s="16" t="str">
        <f t="shared" ca="1" si="36"/>
        <v>PD</v>
      </c>
      <c r="W367" s="14" t="str">
        <f t="shared" ca="1" si="36"/>
        <v>Private service</v>
      </c>
      <c r="X367" s="3" t="str">
        <f>'EE investment costs'!D416</f>
        <v>TF-60</v>
      </c>
      <c r="Y367" s="3" t="str">
        <f>'EE investment costs'!E416</f>
        <v>Haulage Tractors, Trucks, Fishing boats</v>
      </c>
      <c r="AC367" s="123">
        <f>'EE investment costs'!C416</f>
        <v>6</v>
      </c>
      <c r="AD367" s="22"/>
    </row>
    <row r="368" spans="2:30">
      <c r="B368" s="14" t="str">
        <f t="shared" ca="1" si="32"/>
        <v>INDPDEFFMT-61</v>
      </c>
      <c r="C368" s="15" t="str">
        <f ca="1">"I"&amp;MID(B368,4,1)&amp;"D"&amp;MID(B368,9,2)</f>
        <v>IPDMT</v>
      </c>
      <c r="D368" s="16">
        <f>'EE investment costs'!$F$15</f>
        <v>2016</v>
      </c>
      <c r="E368" s="14">
        <f>VLOOKUP(X368,'EE investment costs'!$D$56:$R$656,15,0)</f>
        <v>6.21</v>
      </c>
      <c r="F368" s="17">
        <f ca="1">INDEX('EE investment costs'!$D$56:$R$656,MATCH(X368,'EE investment costs'!$D$56:$D$656,0),MATCH($V$8,'EE investment costs'!$D$56:$R$56,0))</f>
        <v>850.51798140387564</v>
      </c>
      <c r="I368" s="18">
        <v>1</v>
      </c>
      <c r="J368" s="18">
        <v>1</v>
      </c>
      <c r="K368" s="14">
        <f t="shared" ca="1" si="35"/>
        <v>4</v>
      </c>
      <c r="M368" s="20" t="str">
        <f t="shared" ca="1" si="33"/>
        <v>INDPDEFFMT-61</v>
      </c>
      <c r="N368" s="21" t="str">
        <f t="shared" ca="1" si="34"/>
        <v>Private service Saving Tech-Heat Medium Temp. up to 150C 6.1y</v>
      </c>
      <c r="O368" s="21" t="s">
        <v>32</v>
      </c>
      <c r="P368" s="21" t="s">
        <v>33</v>
      </c>
      <c r="Q368" s="21"/>
      <c r="R368" s="21"/>
      <c r="S368" s="20" t="s">
        <v>34</v>
      </c>
      <c r="V368" s="16" t="str">
        <f t="shared" ca="1" si="36"/>
        <v>PD</v>
      </c>
      <c r="W368" s="14" t="str">
        <f t="shared" ca="1" si="36"/>
        <v>Private service</v>
      </c>
      <c r="X368" s="3" t="str">
        <f>'EE investment costs'!D417</f>
        <v>MT-61</v>
      </c>
      <c r="Y368" s="3" t="str">
        <f>'EE investment costs'!E417</f>
        <v>Heat Medium Temp. up to 150C</v>
      </c>
      <c r="AC368" s="123">
        <f>'EE investment costs'!C417</f>
        <v>6.1</v>
      </c>
      <c r="AD368" s="22"/>
    </row>
    <row r="369" spans="2:30">
      <c r="B369" s="14" t="str">
        <f t="shared" ca="1" si="32"/>
        <v>INDPDEFFHT-61</v>
      </c>
      <c r="C369" s="15" t="str">
        <f t="shared" ref="C369:C427" ca="1" si="37">"I"&amp;MID(B369,4,1)&amp;"D"&amp;MID(B369,9,2)</f>
        <v>IPDHT</v>
      </c>
      <c r="D369" s="16">
        <f>'EE investment costs'!$F$15</f>
        <v>2016</v>
      </c>
      <c r="E369" s="14">
        <f>VLOOKUP(X369,'EE investment costs'!$D$56:$R$656,15,0)</f>
        <v>4.968</v>
      </c>
      <c r="F369" s="17">
        <f ca="1">INDEX('EE investment costs'!$D$56:$R$656,MATCH(X369,'EE investment costs'!$D$56:$D$656,0),MATCH($V$8,'EE investment costs'!$D$56:$R$56,0))</f>
        <v>609.88827654254044</v>
      </c>
      <c r="I369" s="18">
        <v>1</v>
      </c>
      <c r="J369" s="18">
        <v>1</v>
      </c>
      <c r="K369" s="14">
        <f t="shared" ca="1" si="35"/>
        <v>6</v>
      </c>
      <c r="M369" s="19" t="str">
        <f t="shared" ca="1" si="33"/>
        <v>INDPDEFFHT-61</v>
      </c>
      <c r="N369" s="23" t="str">
        <f t="shared" ca="1" si="34"/>
        <v>Private service Saving Tech-Heat High Temp. over 150C 6.1y</v>
      </c>
      <c r="O369" s="23" t="s">
        <v>32</v>
      </c>
      <c r="P369" s="23" t="s">
        <v>33</v>
      </c>
      <c r="Q369" s="23"/>
      <c r="R369" s="23"/>
      <c r="S369" s="19" t="s">
        <v>34</v>
      </c>
      <c r="V369" s="16" t="str">
        <f t="shared" ca="1" si="36"/>
        <v>PD</v>
      </c>
      <c r="W369" s="14" t="str">
        <f t="shared" ca="1" si="36"/>
        <v>Private service</v>
      </c>
      <c r="X369" s="3" t="str">
        <f>'EE investment costs'!D418</f>
        <v>HT-61</v>
      </c>
      <c r="Y369" s="3" t="str">
        <f>'EE investment costs'!E418</f>
        <v>Heat High Temp. over 150C</v>
      </c>
      <c r="AC369" s="123">
        <f>'EE investment costs'!C418</f>
        <v>6.1</v>
      </c>
      <c r="AD369" s="22"/>
    </row>
    <row r="370" spans="2:30">
      <c r="B370" s="14" t="str">
        <f t="shared" ca="1" si="32"/>
        <v>INDPDEFFRH-61</v>
      </c>
      <c r="C370" s="15" t="str">
        <f t="shared" ca="1" si="37"/>
        <v>IPDRH</v>
      </c>
      <c r="D370" s="16">
        <f>'EE investment costs'!$F$15</f>
        <v>2016</v>
      </c>
      <c r="E370" s="14">
        <f>VLOOKUP(X370,'EE investment costs'!$D$56:$R$656,15,0)</f>
        <v>16.392000000000003</v>
      </c>
      <c r="F370" s="17">
        <f ca="1">INDEX('EE investment costs'!$D$56:$R$656,MATCH(X370,'EE investment costs'!$D$56:$D$656,0),MATCH($V$8,'EE investment costs'!$D$56:$R$56,0))</f>
        <v>962.85358670892106</v>
      </c>
      <c r="I370" s="18">
        <v>1</v>
      </c>
      <c r="J370" s="18">
        <v>1</v>
      </c>
      <c r="K370" s="14">
        <f t="shared" ca="1" si="35"/>
        <v>3</v>
      </c>
      <c r="M370" s="19" t="str">
        <f t="shared" ca="1" si="33"/>
        <v>INDPDEFFRH-61</v>
      </c>
      <c r="N370" s="23" t="str">
        <f t="shared" ca="1" si="34"/>
        <v>Private service Saving Tech-Heat Room Heat 6.1y</v>
      </c>
      <c r="O370" s="23" t="s">
        <v>32</v>
      </c>
      <c r="P370" s="23" t="s">
        <v>33</v>
      </c>
      <c r="Q370" s="23"/>
      <c r="R370" s="23"/>
      <c r="S370" s="19" t="s">
        <v>34</v>
      </c>
      <c r="V370" s="16" t="str">
        <f t="shared" ca="1" si="36"/>
        <v>PD</v>
      </c>
      <c r="W370" s="14" t="str">
        <f t="shared" ca="1" si="36"/>
        <v>Private service</v>
      </c>
      <c r="X370" s="3" t="str">
        <f>'EE investment costs'!D419</f>
        <v>RH-61</v>
      </c>
      <c r="Y370" s="3" t="str">
        <f>'EE investment costs'!E419</f>
        <v>Heat Room Heat</v>
      </c>
      <c r="AC370" s="123">
        <f>'EE investment costs'!C419</f>
        <v>6.1</v>
      </c>
      <c r="AD370" s="22"/>
    </row>
    <row r="371" spans="2:30">
      <c r="B371" s="14" t="str">
        <f t="shared" ca="1" si="32"/>
        <v>INDPDEFFLA-61</v>
      </c>
      <c r="C371" s="15" t="str">
        <f t="shared" ca="1" si="37"/>
        <v>IPDLA</v>
      </c>
      <c r="D371" s="16">
        <f>'EE investment costs'!$F$15</f>
        <v>2016</v>
      </c>
      <c r="E371" s="14">
        <f>VLOOKUP(X371,'EE investment costs'!$D$56:$R$656,15,0)</f>
        <v>4.1837</v>
      </c>
      <c r="F371" s="17">
        <f ca="1">INDEX('EE investment costs'!$D$56:$R$656,MATCH(X371,'EE investment costs'!$D$56:$D$656,0),MATCH($V$8,'EE investment costs'!$D$56:$R$56,0))</f>
        <v>1931.242943186578</v>
      </c>
      <c r="I371" s="18">
        <v>1</v>
      </c>
      <c r="J371" s="18">
        <v>1</v>
      </c>
      <c r="K371" s="14">
        <f t="shared" ca="1" si="35"/>
        <v>0</v>
      </c>
      <c r="M371" s="19" t="str">
        <f t="shared" ca="1" si="33"/>
        <v>INDPDEFFLA-61</v>
      </c>
      <c r="N371" s="23" t="str">
        <f t="shared" ca="1" si="34"/>
        <v>Private service Saving Tech-Light 6.1y</v>
      </c>
      <c r="O371" s="23" t="s">
        <v>32</v>
      </c>
      <c r="P371" s="23" t="s">
        <v>33</v>
      </c>
      <c r="Q371" s="23"/>
      <c r="R371" s="23"/>
      <c r="S371" s="19" t="s">
        <v>34</v>
      </c>
      <c r="V371" s="16" t="str">
        <f t="shared" ca="1" si="36"/>
        <v>PD</v>
      </c>
      <c r="W371" s="14" t="str">
        <f t="shared" ca="1" si="36"/>
        <v>Private service</v>
      </c>
      <c r="X371" s="3" t="str">
        <f>'EE investment costs'!D420</f>
        <v>LA-61</v>
      </c>
      <c r="Y371" s="3" t="str">
        <f>'EE investment costs'!E420</f>
        <v>Light</v>
      </c>
      <c r="AC371" s="123">
        <f>'EE investment costs'!C420</f>
        <v>6.1</v>
      </c>
      <c r="AD371" s="22"/>
    </row>
    <row r="372" spans="2:30">
      <c r="B372" s="14" t="str">
        <f t="shared" ca="1" si="32"/>
        <v>INDPDEFFEM-61</v>
      </c>
      <c r="C372" s="15" t="str">
        <f t="shared" ca="1" si="37"/>
        <v>IPDEM</v>
      </c>
      <c r="D372" s="16">
        <f>'EE investment costs'!$F$15</f>
        <v>2016</v>
      </c>
      <c r="E372" s="14">
        <f>VLOOKUP(X372,'EE investment costs'!$D$56:$R$656,15,0)</f>
        <v>4.3928849999999997</v>
      </c>
      <c r="F372" s="17">
        <f ca="1">INDEX('EE investment costs'!$D$56:$R$656,MATCH(X372,'EE investment costs'!$D$56:$D$656,0),MATCH($V$8,'EE investment costs'!$D$56:$R$56,0))</f>
        <v>2292.3940964593303</v>
      </c>
      <c r="I372" s="18">
        <v>1</v>
      </c>
      <c r="J372" s="18">
        <v>1</v>
      </c>
      <c r="K372" s="14">
        <f t="shared" ca="1" si="35"/>
        <v>0</v>
      </c>
      <c r="M372" s="19" t="str">
        <f t="shared" ca="1" si="33"/>
        <v>INDPDEFFEM-61</v>
      </c>
      <c r="N372" s="23" t="str">
        <f t="shared" ca="1" si="34"/>
        <v>Private service Saving Tech-Electric Motors 6.1y</v>
      </c>
      <c r="O372" s="23" t="s">
        <v>32</v>
      </c>
      <c r="P372" s="23" t="s">
        <v>33</v>
      </c>
      <c r="Q372" s="23"/>
      <c r="R372" s="23"/>
      <c r="S372" s="19" t="s">
        <v>34</v>
      </c>
      <c r="V372" s="16" t="str">
        <f t="shared" ca="1" si="36"/>
        <v>PD</v>
      </c>
      <c r="W372" s="14" t="str">
        <f t="shared" ca="1" si="36"/>
        <v>Private service</v>
      </c>
      <c r="X372" s="3" t="str">
        <f>'EE investment costs'!D421</f>
        <v>EM-61</v>
      </c>
      <c r="Y372" s="3" t="str">
        <f>'EE investment costs'!E421</f>
        <v>Electric Motors</v>
      </c>
      <c r="AC372" s="123">
        <f>'EE investment costs'!C421</f>
        <v>6.1</v>
      </c>
      <c r="AD372" s="22"/>
    </row>
    <row r="373" spans="2:30">
      <c r="B373" s="14" t="str">
        <f t="shared" ca="1" si="32"/>
        <v>INDPDEFFTF-61</v>
      </c>
      <c r="C373" s="15" t="str">
        <f t="shared" ca="1" si="37"/>
        <v>IPDTF</v>
      </c>
      <c r="D373" s="16">
        <f>'EE investment costs'!$F$15</f>
        <v>2016</v>
      </c>
      <c r="E373" s="14">
        <f>VLOOKUP(X373,'EE investment costs'!$D$56:$R$656,15,0)</f>
        <v>16.75</v>
      </c>
      <c r="F373" s="17">
        <f ca="1">INDEX('EE investment costs'!$D$56:$R$656,MATCH(X373,'EE investment costs'!$D$56:$D$656,0),MATCH($V$8,'EE investment costs'!$D$56:$R$56,0))</f>
        <v>896.31631426077683</v>
      </c>
      <c r="I373" s="18">
        <v>1</v>
      </c>
      <c r="J373" s="18">
        <v>1</v>
      </c>
      <c r="K373" s="14">
        <f t="shared" ca="1" si="35"/>
        <v>4</v>
      </c>
      <c r="M373" s="19" t="str">
        <f t="shared" ca="1" si="33"/>
        <v>INDPDEFFTF-61</v>
      </c>
      <c r="N373" s="23" t="str">
        <f t="shared" ca="1" si="34"/>
        <v>Private service Saving Tech-Haulage Tractors, Trucks, Fishing boats 6.1y</v>
      </c>
      <c r="O373" s="23" t="s">
        <v>32</v>
      </c>
      <c r="P373" s="23" t="s">
        <v>33</v>
      </c>
      <c r="Q373" s="23"/>
      <c r="R373" s="23"/>
      <c r="S373" s="19" t="s">
        <v>34</v>
      </c>
      <c r="V373" s="16" t="str">
        <f t="shared" ca="1" si="36"/>
        <v>PD</v>
      </c>
      <c r="W373" s="14" t="str">
        <f t="shared" ca="1" si="36"/>
        <v>Private service</v>
      </c>
      <c r="X373" s="3" t="str">
        <f>'EE investment costs'!D422</f>
        <v>TF-61</v>
      </c>
      <c r="Y373" s="3" t="str">
        <f>'EE investment costs'!E422</f>
        <v>Haulage Tractors, Trucks, Fishing boats</v>
      </c>
      <c r="AC373" s="123">
        <f>'EE investment costs'!C422</f>
        <v>6.1</v>
      </c>
      <c r="AD373" s="22"/>
    </row>
    <row r="374" spans="2:30">
      <c r="B374" s="14" t="str">
        <f t="shared" ca="1" si="32"/>
        <v>INDPDEFFMT-62</v>
      </c>
      <c r="C374" s="15" t="str">
        <f t="shared" ca="1" si="37"/>
        <v>IPDMT</v>
      </c>
      <c r="D374" s="16">
        <f>'EE investment costs'!$F$15</f>
        <v>2016</v>
      </c>
      <c r="E374" s="14">
        <f>VLOOKUP(X374,'EE investment costs'!$D$56:$R$656,15,0)</f>
        <v>6.22</v>
      </c>
      <c r="F374" s="17">
        <f ca="1">INDEX('EE investment costs'!$D$56:$R$656,MATCH(X374,'EE investment costs'!$D$56:$D$656,0),MATCH($V$8,'EE investment costs'!$D$56:$R$56,0))</f>
        <v>862.26623850826354</v>
      </c>
      <c r="I374" s="18">
        <v>1</v>
      </c>
      <c r="J374" s="18">
        <v>1</v>
      </c>
      <c r="K374" s="14">
        <f t="shared" ca="1" si="35"/>
        <v>4</v>
      </c>
      <c r="M374" s="19" t="str">
        <f t="shared" ca="1" si="33"/>
        <v>INDPDEFFMT-62</v>
      </c>
      <c r="N374" s="23" t="str">
        <f t="shared" ca="1" si="34"/>
        <v>Private service Saving Tech-Heat Medium Temp. up to 150C 6.2y</v>
      </c>
      <c r="O374" s="23" t="s">
        <v>32</v>
      </c>
      <c r="P374" s="23" t="s">
        <v>33</v>
      </c>
      <c r="Q374" s="23"/>
      <c r="R374" s="23"/>
      <c r="S374" s="19" t="s">
        <v>34</v>
      </c>
      <c r="V374" s="16" t="str">
        <f t="shared" ca="1" si="36"/>
        <v>PD</v>
      </c>
      <c r="W374" s="14" t="str">
        <f t="shared" ca="1" si="36"/>
        <v>Private service</v>
      </c>
      <c r="X374" s="3" t="str">
        <f>'EE investment costs'!D423</f>
        <v>MT-62</v>
      </c>
      <c r="Y374" s="3" t="str">
        <f>'EE investment costs'!E423</f>
        <v>Heat Medium Temp. up to 150C</v>
      </c>
      <c r="AC374" s="123">
        <f>'EE investment costs'!C423</f>
        <v>6.2</v>
      </c>
      <c r="AD374" s="22"/>
    </row>
    <row r="375" spans="2:30">
      <c r="B375" s="14" t="str">
        <f t="shared" ca="1" si="32"/>
        <v>INDPDEFFHT-62</v>
      </c>
      <c r="C375" s="15" t="str">
        <f t="shared" ca="1" si="37"/>
        <v>IPDHT</v>
      </c>
      <c r="D375" s="16">
        <f>'EE investment costs'!$F$15</f>
        <v>2016</v>
      </c>
      <c r="E375" s="14">
        <f>VLOOKUP(X375,'EE investment costs'!$D$56:$R$656,15,0)</f>
        <v>4.976</v>
      </c>
      <c r="F375" s="17">
        <f ca="1">INDEX('EE investment costs'!$D$56:$R$656,MATCH(X375,'EE investment costs'!$D$56:$D$656,0),MATCH($V$8,'EE investment costs'!$D$56:$R$56,0))</f>
        <v>616.27263756318393</v>
      </c>
      <c r="I375" s="18">
        <v>1</v>
      </c>
      <c r="J375" s="18">
        <v>1</v>
      </c>
      <c r="K375" s="14">
        <f t="shared" ca="1" si="35"/>
        <v>6</v>
      </c>
      <c r="M375" s="19" t="str">
        <f t="shared" ca="1" si="33"/>
        <v>INDPDEFFHT-62</v>
      </c>
      <c r="N375" s="23" t="str">
        <f t="shared" ca="1" si="34"/>
        <v>Private service Saving Tech-Heat High Temp. over 150C 6.2y</v>
      </c>
      <c r="O375" s="23" t="s">
        <v>32</v>
      </c>
      <c r="P375" s="23" t="s">
        <v>33</v>
      </c>
      <c r="Q375" s="23"/>
      <c r="R375" s="23"/>
      <c r="S375" s="19" t="s">
        <v>34</v>
      </c>
      <c r="V375" s="16" t="str">
        <f t="shared" ca="1" si="36"/>
        <v>PD</v>
      </c>
      <c r="W375" s="14" t="str">
        <f t="shared" ca="1" si="36"/>
        <v>Private service</v>
      </c>
      <c r="X375" s="3" t="str">
        <f>'EE investment costs'!D424</f>
        <v>HT-62</v>
      </c>
      <c r="Y375" s="3" t="str">
        <f>'EE investment costs'!E424</f>
        <v>Heat High Temp. over 150C</v>
      </c>
      <c r="AC375" s="123">
        <f>'EE investment costs'!C424</f>
        <v>6.2</v>
      </c>
      <c r="AD375" s="22"/>
    </row>
    <row r="376" spans="2:30">
      <c r="B376" s="14" t="str">
        <f t="shared" ca="1" si="32"/>
        <v>INDPDEFFRH-62</v>
      </c>
      <c r="C376" s="15" t="str">
        <f t="shared" ca="1" si="37"/>
        <v>IPDRH</v>
      </c>
      <c r="D376" s="16">
        <f>'EE investment costs'!$F$15</f>
        <v>2016</v>
      </c>
      <c r="E376" s="14">
        <f>VLOOKUP(X376,'EE investment costs'!$D$56:$R$656,15,0)</f>
        <v>16.410666666666668</v>
      </c>
      <c r="F376" s="17">
        <f ca="1">INDEX('EE investment costs'!$D$56:$R$656,MATCH(X376,'EE investment costs'!$D$56:$D$656,0),MATCH($V$8,'EE investment costs'!$D$56:$R$56,0))</f>
        <v>999.88641696695686</v>
      </c>
      <c r="I376" s="18">
        <v>1</v>
      </c>
      <c r="J376" s="18">
        <v>1</v>
      </c>
      <c r="K376" s="14">
        <f t="shared" ca="1" si="35"/>
        <v>3</v>
      </c>
      <c r="M376" s="19" t="str">
        <f t="shared" ca="1" si="33"/>
        <v>INDPDEFFRH-62</v>
      </c>
      <c r="N376" s="23" t="str">
        <f t="shared" ca="1" si="34"/>
        <v>Private service Saving Tech-Heat Room Heat 6.2y</v>
      </c>
      <c r="O376" s="23" t="s">
        <v>32</v>
      </c>
      <c r="P376" s="23" t="s">
        <v>33</v>
      </c>
      <c r="Q376" s="23"/>
      <c r="R376" s="23"/>
      <c r="S376" s="19" t="s">
        <v>34</v>
      </c>
      <c r="V376" s="16" t="str">
        <f t="shared" ca="1" si="36"/>
        <v>PD</v>
      </c>
      <c r="W376" s="14" t="str">
        <f t="shared" ca="1" si="36"/>
        <v>Private service</v>
      </c>
      <c r="X376" s="3" t="str">
        <f>'EE investment costs'!D425</f>
        <v>RH-62</v>
      </c>
      <c r="Y376" s="3" t="str">
        <f>'EE investment costs'!E425</f>
        <v>Heat Room Heat</v>
      </c>
      <c r="AC376" s="123">
        <f>'EE investment costs'!C425</f>
        <v>6.2</v>
      </c>
      <c r="AD376" s="22"/>
    </row>
    <row r="377" spans="2:30">
      <c r="B377" s="14" t="str">
        <f t="shared" ca="1" si="32"/>
        <v>INDPDEFFLA-62</v>
      </c>
      <c r="C377" s="15" t="str">
        <f t="shared" ca="1" si="37"/>
        <v>IPDLA</v>
      </c>
      <c r="D377" s="16">
        <f>'EE investment costs'!$F$15</f>
        <v>2016</v>
      </c>
      <c r="E377" s="14">
        <f>VLOOKUP(X377,'EE investment costs'!$D$56:$R$656,15,0)</f>
        <v>4.1967333333333334</v>
      </c>
      <c r="F377" s="17">
        <f ca="1">INDEX('EE investment costs'!$D$56:$R$656,MATCH(X377,'EE investment costs'!$D$56:$D$656,0),MATCH($V$8,'EE investment costs'!$D$56:$R$56,0))</f>
        <v>1946.7174465325902</v>
      </c>
      <c r="I377" s="18">
        <v>1</v>
      </c>
      <c r="J377" s="18">
        <v>1</v>
      </c>
      <c r="K377" s="14">
        <f t="shared" ca="1" si="35"/>
        <v>0</v>
      </c>
      <c r="M377" s="19" t="str">
        <f t="shared" ca="1" si="33"/>
        <v>INDPDEFFLA-62</v>
      </c>
      <c r="N377" s="23" t="str">
        <f t="shared" ca="1" si="34"/>
        <v>Private service Saving Tech-Light 6.2y</v>
      </c>
      <c r="O377" s="23" t="s">
        <v>32</v>
      </c>
      <c r="P377" s="23" t="s">
        <v>33</v>
      </c>
      <c r="Q377" s="23"/>
      <c r="R377" s="23"/>
      <c r="S377" s="19" t="s">
        <v>34</v>
      </c>
      <c r="V377" s="16" t="str">
        <f t="shared" ca="1" si="36"/>
        <v>PD</v>
      </c>
      <c r="W377" s="14" t="str">
        <f t="shared" ca="1" si="36"/>
        <v>Private service</v>
      </c>
      <c r="X377" s="3" t="str">
        <f>'EE investment costs'!D426</f>
        <v>LA-62</v>
      </c>
      <c r="Y377" s="3" t="str">
        <f>'EE investment costs'!E426</f>
        <v>Light</v>
      </c>
      <c r="AC377" s="123">
        <f>'EE investment costs'!C426</f>
        <v>6.2</v>
      </c>
      <c r="AD377" s="22"/>
    </row>
    <row r="378" spans="2:30">
      <c r="B378" s="14" t="str">
        <f t="shared" ca="1" si="32"/>
        <v>INDPDEFFEM-62</v>
      </c>
      <c r="C378" s="15" t="str">
        <f t="shared" ca="1" si="37"/>
        <v>IPDEM</v>
      </c>
      <c r="D378" s="16">
        <f>'EE investment costs'!$F$15</f>
        <v>2016</v>
      </c>
      <c r="E378" s="14">
        <f>VLOOKUP(X378,'EE investment costs'!$D$56:$R$656,15,0)</f>
        <v>4.4065700000000003</v>
      </c>
      <c r="F378" s="17">
        <f ca="1">INDEX('EE investment costs'!$D$56:$R$656,MATCH(X378,'EE investment costs'!$D$56:$D$656,0),MATCH($V$8,'EE investment costs'!$D$56:$R$56,0))</f>
        <v>2322.9625319253669</v>
      </c>
      <c r="I378" s="18">
        <v>1</v>
      </c>
      <c r="J378" s="18">
        <v>1</v>
      </c>
      <c r="K378" s="14">
        <f t="shared" ca="1" si="35"/>
        <v>0</v>
      </c>
      <c r="M378" s="19" t="str">
        <f t="shared" ca="1" si="33"/>
        <v>INDPDEFFEM-62</v>
      </c>
      <c r="N378" s="23" t="str">
        <f t="shared" ca="1" si="34"/>
        <v>Private service Saving Tech-Electric Motors 6.2y</v>
      </c>
      <c r="O378" s="23" t="s">
        <v>32</v>
      </c>
      <c r="P378" s="23" t="s">
        <v>33</v>
      </c>
      <c r="Q378" s="23"/>
      <c r="R378" s="23"/>
      <c r="S378" s="19" t="s">
        <v>34</v>
      </c>
      <c r="V378" s="16" t="str">
        <f t="shared" ca="1" si="36"/>
        <v>PD</v>
      </c>
      <c r="W378" s="14" t="str">
        <f t="shared" ca="1" si="36"/>
        <v>Private service</v>
      </c>
      <c r="X378" s="3" t="str">
        <f>'EE investment costs'!D427</f>
        <v>EM-62</v>
      </c>
      <c r="Y378" s="3" t="str">
        <f>'EE investment costs'!E427</f>
        <v>Electric Motors</v>
      </c>
      <c r="AC378" s="123">
        <f>'EE investment costs'!C427</f>
        <v>6.2</v>
      </c>
      <c r="AD378" s="22"/>
    </row>
    <row r="379" spans="2:30">
      <c r="B379" s="14" t="str">
        <f t="shared" ca="1" si="32"/>
        <v>INDPDEFFTF-62</v>
      </c>
      <c r="C379" s="15" t="str">
        <f t="shared" ca="1" si="37"/>
        <v>IPDTF</v>
      </c>
      <c r="D379" s="16">
        <f>'EE investment costs'!$F$15</f>
        <v>2016</v>
      </c>
      <c r="E379" s="14">
        <f>VLOOKUP(X379,'EE investment costs'!$D$56:$R$656,15,0)</f>
        <v>16.833333333333332</v>
      </c>
      <c r="F379" s="17">
        <f ca="1">INDEX('EE investment costs'!$D$56:$R$656,MATCH(X379,'EE investment costs'!$D$56:$D$656,0),MATCH($V$8,'EE investment costs'!$D$56:$R$56,0))</f>
        <v>911.0100243306257</v>
      </c>
      <c r="I379" s="18">
        <v>1</v>
      </c>
      <c r="J379" s="18">
        <v>1</v>
      </c>
      <c r="K379" s="14">
        <f t="shared" ca="1" si="35"/>
        <v>3</v>
      </c>
      <c r="M379" s="19" t="str">
        <f t="shared" ca="1" si="33"/>
        <v>INDPDEFFTF-62</v>
      </c>
      <c r="N379" s="23" t="str">
        <f t="shared" ca="1" si="34"/>
        <v>Private service Saving Tech-Haulage Tractors, Trucks, Fishing boats 6.2y</v>
      </c>
      <c r="O379" s="23" t="s">
        <v>32</v>
      </c>
      <c r="P379" s="23" t="s">
        <v>33</v>
      </c>
      <c r="Q379" s="23"/>
      <c r="R379" s="23"/>
      <c r="S379" s="19" t="s">
        <v>34</v>
      </c>
      <c r="V379" s="16" t="str">
        <f t="shared" ca="1" si="36"/>
        <v>PD</v>
      </c>
      <c r="W379" s="14" t="str">
        <f t="shared" ca="1" si="36"/>
        <v>Private service</v>
      </c>
      <c r="X379" s="3" t="str">
        <f>'EE investment costs'!D428</f>
        <v>TF-62</v>
      </c>
      <c r="Y379" s="3" t="str">
        <f>'EE investment costs'!E428</f>
        <v>Haulage Tractors, Trucks, Fishing boats</v>
      </c>
      <c r="AC379" s="123">
        <f>'EE investment costs'!C428</f>
        <v>6.2</v>
      </c>
      <c r="AD379" s="22"/>
    </row>
    <row r="380" spans="2:30">
      <c r="B380" s="14" t="str">
        <f t="shared" ca="1" si="32"/>
        <v>INDPDEFFMT-63</v>
      </c>
      <c r="C380" s="15" t="str">
        <f t="shared" ca="1" si="37"/>
        <v>IPDMT</v>
      </c>
      <c r="D380" s="16">
        <f>'EE investment costs'!$F$15</f>
        <v>2016</v>
      </c>
      <c r="E380" s="14">
        <f>VLOOKUP(X380,'EE investment costs'!$D$56:$R$656,15,0)</f>
        <v>6.2299999999999995</v>
      </c>
      <c r="F380" s="17">
        <f ca="1">INDEX('EE investment costs'!$D$56:$R$656,MATCH(X380,'EE investment costs'!$D$56:$D$656,0),MATCH($V$8,'EE investment costs'!$D$56:$R$56,0))</f>
        <v>874.01449561265144</v>
      </c>
      <c r="I380" s="18">
        <v>1</v>
      </c>
      <c r="J380" s="18">
        <v>1</v>
      </c>
      <c r="K380" s="14">
        <f t="shared" ca="1" si="35"/>
        <v>4</v>
      </c>
      <c r="M380" s="19" t="str">
        <f t="shared" ca="1" si="33"/>
        <v>INDPDEFFMT-63</v>
      </c>
      <c r="N380" s="23" t="str">
        <f t="shared" ca="1" si="34"/>
        <v>Private service Saving Tech-Heat Medium Temp. up to 150C 6.3y</v>
      </c>
      <c r="O380" s="23" t="s">
        <v>32</v>
      </c>
      <c r="P380" s="23" t="s">
        <v>33</v>
      </c>
      <c r="Q380" s="23"/>
      <c r="R380" s="23"/>
      <c r="S380" s="19" t="s">
        <v>34</v>
      </c>
      <c r="V380" s="16" t="str">
        <f t="shared" ca="1" si="36"/>
        <v>PD</v>
      </c>
      <c r="W380" s="14" t="str">
        <f t="shared" ca="1" si="36"/>
        <v>Private service</v>
      </c>
      <c r="X380" s="3" t="str">
        <f>'EE investment costs'!D429</f>
        <v>MT-63</v>
      </c>
      <c r="Y380" s="3" t="str">
        <f>'EE investment costs'!E429</f>
        <v>Heat Medium Temp. up to 150C</v>
      </c>
      <c r="AC380" s="123">
        <f>'EE investment costs'!C429</f>
        <v>6.3</v>
      </c>
      <c r="AD380" s="22"/>
    </row>
    <row r="381" spans="2:30">
      <c r="B381" s="14" t="str">
        <f t="shared" ca="1" si="32"/>
        <v>INDPDEFFHT-63</v>
      </c>
      <c r="C381" s="15" t="str">
        <f t="shared" ca="1" si="37"/>
        <v>IPDHT</v>
      </c>
      <c r="D381" s="16">
        <f>'EE investment costs'!$F$15</f>
        <v>2016</v>
      </c>
      <c r="E381" s="14">
        <f>VLOOKUP(X381,'EE investment costs'!$D$56:$R$656,15,0)</f>
        <v>4.984</v>
      </c>
      <c r="F381" s="17">
        <f ca="1">INDEX('EE investment costs'!$D$56:$R$656,MATCH(X381,'EE investment costs'!$D$56:$D$656,0),MATCH($V$8,'EE investment costs'!$D$56:$R$56,0))</f>
        <v>622.65699858382732</v>
      </c>
      <c r="I381" s="18">
        <v>1</v>
      </c>
      <c r="J381" s="18">
        <v>1</v>
      </c>
      <c r="K381" s="14">
        <f t="shared" ca="1" si="35"/>
        <v>6</v>
      </c>
      <c r="M381" s="19" t="str">
        <f t="shared" ca="1" si="33"/>
        <v>INDPDEFFHT-63</v>
      </c>
      <c r="N381" s="23" t="str">
        <f t="shared" ca="1" si="34"/>
        <v>Private service Saving Tech-Heat High Temp. over 150C 6.3y</v>
      </c>
      <c r="O381" s="23" t="s">
        <v>32</v>
      </c>
      <c r="P381" s="23" t="s">
        <v>33</v>
      </c>
      <c r="Q381" s="23"/>
      <c r="R381" s="23"/>
      <c r="S381" s="19" t="s">
        <v>34</v>
      </c>
      <c r="V381" s="16" t="str">
        <f t="shared" ca="1" si="36"/>
        <v>PD</v>
      </c>
      <c r="W381" s="14" t="str">
        <f t="shared" ca="1" si="36"/>
        <v>Private service</v>
      </c>
      <c r="X381" s="3" t="str">
        <f>'EE investment costs'!D430</f>
        <v>HT-63</v>
      </c>
      <c r="Y381" s="3" t="str">
        <f>'EE investment costs'!E430</f>
        <v>Heat High Temp. over 150C</v>
      </c>
      <c r="AC381" s="123">
        <f>'EE investment costs'!C430</f>
        <v>6.3</v>
      </c>
      <c r="AD381" s="22"/>
    </row>
    <row r="382" spans="2:30">
      <c r="B382" s="14" t="str">
        <f t="shared" ca="1" si="32"/>
        <v>INDPDEFFRH-63</v>
      </c>
      <c r="C382" s="15" t="str">
        <f t="shared" ca="1" si="37"/>
        <v>IPDRH</v>
      </c>
      <c r="D382" s="16">
        <f>'EE investment costs'!$F$15</f>
        <v>2016</v>
      </c>
      <c r="E382" s="14">
        <f>VLOOKUP(X382,'EE investment costs'!$D$56:$R$656,15,0)</f>
        <v>16.429333333333336</v>
      </c>
      <c r="F382" s="17">
        <f ca="1">INDEX('EE investment costs'!$D$56:$R$656,MATCH(X382,'EE investment costs'!$D$56:$D$656,0),MATCH($V$8,'EE investment costs'!$D$56:$R$56,0))</f>
        <v>1036.9192472249922</v>
      </c>
      <c r="I382" s="18">
        <v>1</v>
      </c>
      <c r="J382" s="18">
        <v>1</v>
      </c>
      <c r="K382" s="14">
        <f t="shared" ca="1" si="35"/>
        <v>2</v>
      </c>
      <c r="M382" s="19" t="str">
        <f t="shared" ca="1" si="33"/>
        <v>INDPDEFFRH-63</v>
      </c>
      <c r="N382" s="23" t="str">
        <f t="shared" ca="1" si="34"/>
        <v>Private service Saving Tech-Heat Room Heat 6.3y</v>
      </c>
      <c r="O382" s="23" t="s">
        <v>32</v>
      </c>
      <c r="P382" s="23" t="s">
        <v>33</v>
      </c>
      <c r="Q382" s="23"/>
      <c r="R382" s="23"/>
      <c r="S382" s="19" t="s">
        <v>34</v>
      </c>
      <c r="V382" s="16" t="str">
        <f t="shared" ca="1" si="36"/>
        <v>PD</v>
      </c>
      <c r="W382" s="14" t="str">
        <f t="shared" ca="1" si="36"/>
        <v>Private service</v>
      </c>
      <c r="X382" s="3" t="str">
        <f>'EE investment costs'!D431</f>
        <v>RH-63</v>
      </c>
      <c r="Y382" s="3" t="str">
        <f>'EE investment costs'!E431</f>
        <v>Heat Room Heat</v>
      </c>
      <c r="AC382" s="123">
        <f>'EE investment costs'!C431</f>
        <v>6.3</v>
      </c>
      <c r="AD382" s="22"/>
    </row>
    <row r="383" spans="2:30">
      <c r="B383" s="14" t="str">
        <f t="shared" ca="1" si="32"/>
        <v>INDPDEFFLA-63</v>
      </c>
      <c r="C383" s="15" t="str">
        <f t="shared" ca="1" si="37"/>
        <v>IPDLA</v>
      </c>
      <c r="D383" s="16">
        <f>'EE investment costs'!$F$15</f>
        <v>2016</v>
      </c>
      <c r="E383" s="14">
        <f>VLOOKUP(X383,'EE investment costs'!$D$56:$R$656,15,0)</f>
        <v>4.2097666666666669</v>
      </c>
      <c r="F383" s="17">
        <f ca="1">INDEX('EE investment costs'!$D$56:$R$656,MATCH(X383,'EE investment costs'!$D$56:$D$656,0),MATCH($V$8,'EE investment costs'!$D$56:$R$56,0))</f>
        <v>1962.1919498786024</v>
      </c>
      <c r="I383" s="18">
        <v>1</v>
      </c>
      <c r="J383" s="18">
        <v>1</v>
      </c>
      <c r="K383" s="14">
        <f t="shared" ca="1" si="35"/>
        <v>0</v>
      </c>
      <c r="M383" s="19" t="str">
        <f t="shared" ca="1" si="33"/>
        <v>INDPDEFFLA-63</v>
      </c>
      <c r="N383" s="23" t="str">
        <f t="shared" ca="1" si="34"/>
        <v>Private service Saving Tech-Light 6.3y</v>
      </c>
      <c r="O383" s="23" t="s">
        <v>32</v>
      </c>
      <c r="P383" s="23" t="s">
        <v>33</v>
      </c>
      <c r="Q383" s="23"/>
      <c r="R383" s="23"/>
      <c r="S383" s="19" t="s">
        <v>34</v>
      </c>
      <c r="V383" s="16" t="str">
        <f t="shared" ca="1" si="36"/>
        <v>PD</v>
      </c>
      <c r="W383" s="14" t="str">
        <f t="shared" ca="1" si="36"/>
        <v>Private service</v>
      </c>
      <c r="X383" s="3" t="str">
        <f>'EE investment costs'!D432</f>
        <v>LA-63</v>
      </c>
      <c r="Y383" s="3" t="str">
        <f>'EE investment costs'!E432</f>
        <v>Light</v>
      </c>
      <c r="AC383" s="123">
        <f>'EE investment costs'!C432</f>
        <v>6.3</v>
      </c>
      <c r="AD383" s="22"/>
    </row>
    <row r="384" spans="2:30">
      <c r="B384" s="14" t="str">
        <f t="shared" ca="1" si="32"/>
        <v>INDPDEFFEM-63</v>
      </c>
      <c r="C384" s="15" t="str">
        <f t="shared" ca="1" si="37"/>
        <v>IPDEM</v>
      </c>
      <c r="D384" s="16">
        <f>'EE investment costs'!$F$15</f>
        <v>2016</v>
      </c>
      <c r="E384" s="14">
        <f>VLOOKUP(X384,'EE investment costs'!$D$56:$R$656,15,0)</f>
        <v>4.420255</v>
      </c>
      <c r="F384" s="17">
        <f ca="1">INDEX('EE investment costs'!$D$56:$R$656,MATCH(X384,'EE investment costs'!$D$56:$D$656,0),MATCH($V$8,'EE investment costs'!$D$56:$R$56,0))</f>
        <v>2353.5309673914039</v>
      </c>
      <c r="I384" s="18">
        <v>1</v>
      </c>
      <c r="J384" s="18">
        <v>1</v>
      </c>
      <c r="K384" s="14">
        <f t="shared" ca="1" si="35"/>
        <v>0</v>
      </c>
      <c r="M384" s="19" t="str">
        <f t="shared" ca="1" si="33"/>
        <v>INDPDEFFEM-63</v>
      </c>
      <c r="N384" s="23" t="str">
        <f t="shared" ca="1" si="34"/>
        <v>Private service Saving Tech-Electric Motors 6.3y</v>
      </c>
      <c r="O384" s="23" t="s">
        <v>32</v>
      </c>
      <c r="P384" s="23" t="s">
        <v>33</v>
      </c>
      <c r="Q384" s="23"/>
      <c r="R384" s="23"/>
      <c r="S384" s="19" t="s">
        <v>34</v>
      </c>
      <c r="V384" s="16" t="str">
        <f t="shared" ca="1" si="36"/>
        <v>PD</v>
      </c>
      <c r="W384" s="14" t="str">
        <f t="shared" ca="1" si="36"/>
        <v>Private service</v>
      </c>
      <c r="X384" s="3" t="str">
        <f>'EE investment costs'!D433</f>
        <v>EM-63</v>
      </c>
      <c r="Y384" s="3" t="str">
        <f>'EE investment costs'!E433</f>
        <v>Electric Motors</v>
      </c>
      <c r="AC384" s="123">
        <f>'EE investment costs'!C433</f>
        <v>6.3</v>
      </c>
      <c r="AD384" s="22"/>
    </row>
    <row r="385" spans="2:30">
      <c r="B385" s="14" t="str">
        <f t="shared" ca="1" si="32"/>
        <v>INDPDEFFTF-63</v>
      </c>
      <c r="C385" s="15" t="str">
        <f t="shared" ca="1" si="37"/>
        <v>IPDTF</v>
      </c>
      <c r="D385" s="16">
        <f>'EE investment costs'!$F$15</f>
        <v>2016</v>
      </c>
      <c r="E385" s="14">
        <f>VLOOKUP(X385,'EE investment costs'!$D$56:$R$656,15,0)</f>
        <v>16.916666666666664</v>
      </c>
      <c r="F385" s="17">
        <f ca="1">INDEX('EE investment costs'!$D$56:$R$656,MATCH(X385,'EE investment costs'!$D$56:$D$656,0),MATCH($V$8,'EE investment costs'!$D$56:$R$56,0))</f>
        <v>925.70373440047433</v>
      </c>
      <c r="I385" s="18">
        <v>1</v>
      </c>
      <c r="J385" s="18">
        <v>1</v>
      </c>
      <c r="K385" s="14">
        <f t="shared" ca="1" si="35"/>
        <v>3</v>
      </c>
      <c r="M385" s="19" t="str">
        <f t="shared" ca="1" si="33"/>
        <v>INDPDEFFTF-63</v>
      </c>
      <c r="N385" s="23" t="str">
        <f t="shared" ca="1" si="34"/>
        <v>Private service Saving Tech-Haulage Tractors, Trucks, Fishing boats 6.3y</v>
      </c>
      <c r="O385" s="23" t="s">
        <v>32</v>
      </c>
      <c r="P385" s="23" t="s">
        <v>33</v>
      </c>
      <c r="Q385" s="23"/>
      <c r="R385" s="23"/>
      <c r="S385" s="19" t="s">
        <v>34</v>
      </c>
      <c r="V385" s="16" t="str">
        <f t="shared" ca="1" si="36"/>
        <v>PD</v>
      </c>
      <c r="W385" s="14" t="str">
        <f t="shared" ca="1" si="36"/>
        <v>Private service</v>
      </c>
      <c r="X385" s="3" t="str">
        <f>'EE investment costs'!D434</f>
        <v>TF-63</v>
      </c>
      <c r="Y385" s="3" t="str">
        <f>'EE investment costs'!E434</f>
        <v>Haulage Tractors, Trucks, Fishing boats</v>
      </c>
      <c r="AC385" s="123">
        <f>'EE investment costs'!C434</f>
        <v>6.3</v>
      </c>
      <c r="AD385" s="22"/>
    </row>
    <row r="386" spans="2:30">
      <c r="B386" s="14" t="str">
        <f t="shared" ca="1" si="32"/>
        <v>INDPDEFFMT-64</v>
      </c>
      <c r="C386" s="15" t="str">
        <f t="shared" ca="1" si="37"/>
        <v>IPDMT</v>
      </c>
      <c r="D386" s="16">
        <f>'EE investment costs'!$F$15</f>
        <v>2016</v>
      </c>
      <c r="E386" s="14">
        <f>VLOOKUP(X386,'EE investment costs'!$D$56:$R$656,15,0)</f>
        <v>6.24</v>
      </c>
      <c r="F386" s="17">
        <f ca="1">INDEX('EE investment costs'!$D$56:$R$656,MATCH(X386,'EE investment costs'!$D$56:$D$656,0),MATCH($V$8,'EE investment costs'!$D$56:$R$56,0))</f>
        <v>885.76275271703946</v>
      </c>
      <c r="I386" s="18">
        <v>1</v>
      </c>
      <c r="J386" s="18">
        <v>1</v>
      </c>
      <c r="K386" s="14">
        <f t="shared" ca="1" si="35"/>
        <v>4</v>
      </c>
      <c r="M386" s="19" t="str">
        <f t="shared" ca="1" si="33"/>
        <v>INDPDEFFMT-64</v>
      </c>
      <c r="N386" s="23" t="str">
        <f t="shared" ca="1" si="34"/>
        <v>Private service Saving Tech-Heat Medium Temp. up to 150C 6.4y</v>
      </c>
      <c r="O386" s="23" t="s">
        <v>32</v>
      </c>
      <c r="P386" s="23" t="s">
        <v>33</v>
      </c>
      <c r="Q386" s="23"/>
      <c r="R386" s="23"/>
      <c r="S386" s="19" t="s">
        <v>34</v>
      </c>
      <c r="V386" s="16" t="str">
        <f t="shared" ca="1" si="36"/>
        <v>PD</v>
      </c>
      <c r="W386" s="14" t="str">
        <f t="shared" ca="1" si="36"/>
        <v>Private service</v>
      </c>
      <c r="X386" s="3" t="str">
        <f>'EE investment costs'!D435</f>
        <v>MT-64</v>
      </c>
      <c r="Y386" s="3" t="str">
        <f>'EE investment costs'!E435</f>
        <v>Heat Medium Temp. up to 150C</v>
      </c>
      <c r="AC386" s="123">
        <f>'EE investment costs'!C435</f>
        <v>6.4</v>
      </c>
      <c r="AD386" s="22"/>
    </row>
    <row r="387" spans="2:30">
      <c r="B387" s="14" t="str">
        <f t="shared" ca="1" si="32"/>
        <v>INDPDEFFHT-64</v>
      </c>
      <c r="C387" s="15" t="str">
        <f t="shared" ca="1" si="37"/>
        <v>IPDHT</v>
      </c>
      <c r="D387" s="16">
        <f>'EE investment costs'!$F$15</f>
        <v>2016</v>
      </c>
      <c r="E387" s="14">
        <f>VLOOKUP(X387,'EE investment costs'!$D$56:$R$656,15,0)</f>
        <v>4.992</v>
      </c>
      <c r="F387" s="17">
        <f ca="1">INDEX('EE investment costs'!$D$56:$R$656,MATCH(X387,'EE investment costs'!$D$56:$D$656,0),MATCH($V$8,'EE investment costs'!$D$56:$R$56,0))</f>
        <v>629.04135960447093</v>
      </c>
      <c r="I387" s="18">
        <v>1</v>
      </c>
      <c r="J387" s="18">
        <v>1</v>
      </c>
      <c r="K387" s="14">
        <f t="shared" ca="1" si="35"/>
        <v>6</v>
      </c>
      <c r="M387" s="19" t="str">
        <f t="shared" ca="1" si="33"/>
        <v>INDPDEFFHT-64</v>
      </c>
      <c r="N387" s="23" t="str">
        <f t="shared" ca="1" si="34"/>
        <v>Private service Saving Tech-Heat High Temp. over 150C 6.4y</v>
      </c>
      <c r="O387" s="23" t="s">
        <v>32</v>
      </c>
      <c r="P387" s="23" t="s">
        <v>33</v>
      </c>
      <c r="Q387" s="23"/>
      <c r="R387" s="23"/>
      <c r="S387" s="19" t="s">
        <v>34</v>
      </c>
      <c r="V387" s="16" t="str">
        <f t="shared" ca="1" si="36"/>
        <v>PD</v>
      </c>
      <c r="W387" s="14" t="str">
        <f t="shared" ca="1" si="36"/>
        <v>Private service</v>
      </c>
      <c r="X387" s="3" t="str">
        <f>'EE investment costs'!D436</f>
        <v>HT-64</v>
      </c>
      <c r="Y387" s="3" t="str">
        <f>'EE investment costs'!E436</f>
        <v>Heat High Temp. over 150C</v>
      </c>
      <c r="AC387" s="123">
        <f>'EE investment costs'!C436</f>
        <v>6.4</v>
      </c>
      <c r="AD387" s="22"/>
    </row>
    <row r="388" spans="2:30">
      <c r="B388" s="14" t="str">
        <f t="shared" ca="1" si="32"/>
        <v>INDPDEFFRH-64</v>
      </c>
      <c r="C388" s="15" t="str">
        <f t="shared" ca="1" si="37"/>
        <v>IPDRH</v>
      </c>
      <c r="D388" s="16">
        <f>'EE investment costs'!$F$15</f>
        <v>2016</v>
      </c>
      <c r="E388" s="14">
        <f>VLOOKUP(X388,'EE investment costs'!$D$56:$R$656,15,0)</f>
        <v>16.448000000000004</v>
      </c>
      <c r="F388" s="17">
        <f ca="1">INDEX('EE investment costs'!$D$56:$R$656,MATCH(X388,'EE investment costs'!$D$56:$D$656,0),MATCH($V$8,'EE investment costs'!$D$56:$R$56,0))</f>
        <v>1073.9520774830278</v>
      </c>
      <c r="I388" s="18">
        <v>1</v>
      </c>
      <c r="J388" s="18">
        <v>1</v>
      </c>
      <c r="K388" s="14">
        <f t="shared" ca="1" si="35"/>
        <v>2</v>
      </c>
      <c r="M388" s="19" t="str">
        <f t="shared" ca="1" si="33"/>
        <v>INDPDEFFRH-64</v>
      </c>
      <c r="N388" s="23" t="str">
        <f t="shared" ca="1" si="34"/>
        <v>Private service Saving Tech-Heat Room Heat 6.4y</v>
      </c>
      <c r="O388" s="23" t="s">
        <v>32</v>
      </c>
      <c r="P388" s="23" t="s">
        <v>33</v>
      </c>
      <c r="Q388" s="23"/>
      <c r="R388" s="23"/>
      <c r="S388" s="19" t="s">
        <v>34</v>
      </c>
      <c r="V388" s="16" t="str">
        <f t="shared" ca="1" si="36"/>
        <v>PD</v>
      </c>
      <c r="W388" s="14" t="str">
        <f t="shared" ca="1" si="36"/>
        <v>Private service</v>
      </c>
      <c r="X388" s="3" t="str">
        <f>'EE investment costs'!D437</f>
        <v>RH-64</v>
      </c>
      <c r="Y388" s="3" t="str">
        <f>'EE investment costs'!E437</f>
        <v>Heat Room Heat</v>
      </c>
      <c r="AC388" s="123">
        <f>'EE investment costs'!C437</f>
        <v>6.4</v>
      </c>
      <c r="AD388" s="22"/>
    </row>
    <row r="389" spans="2:30">
      <c r="B389" s="14" t="str">
        <f t="shared" ca="1" si="32"/>
        <v>INDPDEFFLA-64</v>
      </c>
      <c r="C389" s="15" t="str">
        <f t="shared" ca="1" si="37"/>
        <v>IPDLA</v>
      </c>
      <c r="D389" s="16">
        <f>'EE investment costs'!$F$15</f>
        <v>2016</v>
      </c>
      <c r="E389" s="14">
        <f>VLOOKUP(X389,'EE investment costs'!$D$56:$R$656,15,0)</f>
        <v>4.2228000000000003</v>
      </c>
      <c r="F389" s="17">
        <f ca="1">INDEX('EE investment costs'!$D$56:$R$656,MATCH(X389,'EE investment costs'!$D$56:$D$656,0),MATCH($V$8,'EE investment costs'!$D$56:$R$56,0))</f>
        <v>1977.6664532246145</v>
      </c>
      <c r="I389" s="18">
        <v>1</v>
      </c>
      <c r="J389" s="18">
        <v>1</v>
      </c>
      <c r="K389" s="14">
        <f t="shared" ca="1" si="35"/>
        <v>0</v>
      </c>
      <c r="M389" s="19" t="str">
        <f t="shared" ca="1" si="33"/>
        <v>INDPDEFFLA-64</v>
      </c>
      <c r="N389" s="23" t="str">
        <f t="shared" ca="1" si="34"/>
        <v>Private service Saving Tech-Light 6.4y</v>
      </c>
      <c r="O389" s="23" t="s">
        <v>32</v>
      </c>
      <c r="P389" s="23" t="s">
        <v>33</v>
      </c>
      <c r="Q389" s="23"/>
      <c r="R389" s="23"/>
      <c r="S389" s="19" t="s">
        <v>34</v>
      </c>
      <c r="V389" s="16" t="str">
        <f t="shared" ca="1" si="36"/>
        <v>PD</v>
      </c>
      <c r="W389" s="14" t="str">
        <f t="shared" ca="1" si="36"/>
        <v>Private service</v>
      </c>
      <c r="X389" s="3" t="str">
        <f>'EE investment costs'!D438</f>
        <v>LA-64</v>
      </c>
      <c r="Y389" s="3" t="str">
        <f>'EE investment costs'!E438</f>
        <v>Light</v>
      </c>
      <c r="AC389" s="123">
        <f>'EE investment costs'!C438</f>
        <v>6.4</v>
      </c>
      <c r="AD389" s="22"/>
    </row>
    <row r="390" spans="2:30">
      <c r="B390" s="14" t="str">
        <f t="shared" ca="1" si="32"/>
        <v>INDPDEFFEM-64</v>
      </c>
      <c r="C390" s="15" t="str">
        <f t="shared" ca="1" si="37"/>
        <v>IPDEM</v>
      </c>
      <c r="D390" s="16">
        <f>'EE investment costs'!$F$15</f>
        <v>2016</v>
      </c>
      <c r="E390" s="14">
        <f>VLOOKUP(X390,'EE investment costs'!$D$56:$R$656,15,0)</f>
        <v>4.4339399999999998</v>
      </c>
      <c r="F390" s="17">
        <f ca="1">INDEX('EE investment costs'!$D$56:$R$656,MATCH(X390,'EE investment costs'!$D$56:$D$656,0),MATCH($V$8,'EE investment costs'!$D$56:$R$56,0))</f>
        <v>2384.099402857441</v>
      </c>
      <c r="I390" s="18">
        <v>1</v>
      </c>
      <c r="J390" s="18">
        <v>1</v>
      </c>
      <c r="K390" s="14">
        <f t="shared" ca="1" si="35"/>
        <v>0</v>
      </c>
      <c r="M390" s="19" t="str">
        <f t="shared" ca="1" si="33"/>
        <v>INDPDEFFEM-64</v>
      </c>
      <c r="N390" s="23" t="str">
        <f t="shared" ca="1" si="34"/>
        <v>Private service Saving Tech-Electric Motors 6.4y</v>
      </c>
      <c r="O390" s="23" t="s">
        <v>32</v>
      </c>
      <c r="P390" s="23" t="s">
        <v>33</v>
      </c>
      <c r="Q390" s="23"/>
      <c r="R390" s="23"/>
      <c r="S390" s="19" t="s">
        <v>34</v>
      </c>
      <c r="V390" s="16" t="str">
        <f t="shared" ca="1" si="36"/>
        <v>PD</v>
      </c>
      <c r="W390" s="14" t="str">
        <f t="shared" ca="1" si="36"/>
        <v>Private service</v>
      </c>
      <c r="X390" s="3" t="str">
        <f>'EE investment costs'!D439</f>
        <v>EM-64</v>
      </c>
      <c r="Y390" s="3" t="str">
        <f>'EE investment costs'!E439</f>
        <v>Electric Motors</v>
      </c>
      <c r="AC390" s="123">
        <f>'EE investment costs'!C439</f>
        <v>6.4</v>
      </c>
      <c r="AD390" s="22"/>
    </row>
    <row r="391" spans="2:30">
      <c r="B391" s="14" t="str">
        <f t="shared" ca="1" si="32"/>
        <v>INDPDEFFTF-64</v>
      </c>
      <c r="C391" s="15" t="str">
        <f t="shared" ca="1" si="37"/>
        <v>IPDTF</v>
      </c>
      <c r="D391" s="16">
        <f>'EE investment costs'!$F$15</f>
        <v>2016</v>
      </c>
      <c r="E391" s="14">
        <f>VLOOKUP(X391,'EE investment costs'!$D$56:$R$656,15,0)</f>
        <v>17</v>
      </c>
      <c r="F391" s="17">
        <f ca="1">INDEX('EE investment costs'!$D$56:$R$656,MATCH(X391,'EE investment costs'!$D$56:$D$656,0),MATCH($V$8,'EE investment costs'!$D$56:$R$56,0))</f>
        <v>940.39744447032331</v>
      </c>
      <c r="I391" s="18">
        <v>1</v>
      </c>
      <c r="J391" s="18">
        <v>1</v>
      </c>
      <c r="K391" s="14">
        <f t="shared" ca="1" si="35"/>
        <v>3</v>
      </c>
      <c r="M391" s="19" t="str">
        <f t="shared" ca="1" si="33"/>
        <v>INDPDEFFTF-64</v>
      </c>
      <c r="N391" s="23" t="str">
        <f t="shared" ca="1" si="34"/>
        <v>Private service Saving Tech-Haulage Tractors, Trucks, Fishing boats 6.4y</v>
      </c>
      <c r="O391" s="23" t="s">
        <v>32</v>
      </c>
      <c r="P391" s="23" t="s">
        <v>33</v>
      </c>
      <c r="Q391" s="23"/>
      <c r="R391" s="23"/>
      <c r="S391" s="19" t="s">
        <v>34</v>
      </c>
      <c r="V391" s="16" t="str">
        <f t="shared" ca="1" si="36"/>
        <v>PD</v>
      </c>
      <c r="W391" s="14" t="str">
        <f t="shared" ca="1" si="36"/>
        <v>Private service</v>
      </c>
      <c r="X391" s="3" t="str">
        <f>'EE investment costs'!D440</f>
        <v>TF-64</v>
      </c>
      <c r="Y391" s="3" t="str">
        <f>'EE investment costs'!E440</f>
        <v>Haulage Tractors, Trucks, Fishing boats</v>
      </c>
      <c r="AC391" s="123">
        <f>'EE investment costs'!C440</f>
        <v>6.4</v>
      </c>
      <c r="AD391" s="22"/>
    </row>
    <row r="392" spans="2:30">
      <c r="B392" s="14" t="str">
        <f t="shared" ref="B392:B455" ca="1" si="38">M392</f>
        <v>INDPDEFFMT-65</v>
      </c>
      <c r="C392" s="15" t="str">
        <f t="shared" ca="1" si="37"/>
        <v>IPDMT</v>
      </c>
      <c r="D392" s="16">
        <f>'EE investment costs'!$F$15</f>
        <v>2016</v>
      </c>
      <c r="E392" s="14">
        <f>VLOOKUP(X392,'EE investment costs'!$D$56:$R$656,15,0)</f>
        <v>6.25</v>
      </c>
      <c r="F392" s="17">
        <f ca="1">INDEX('EE investment costs'!$D$56:$R$656,MATCH(X392,'EE investment costs'!$D$56:$D$656,0),MATCH($V$8,'EE investment costs'!$D$56:$R$56,0))</f>
        <v>897.51100982142736</v>
      </c>
      <c r="I392" s="18">
        <v>1</v>
      </c>
      <c r="J392" s="18">
        <v>1</v>
      </c>
      <c r="K392" s="14">
        <f t="shared" ca="1" si="35"/>
        <v>4</v>
      </c>
      <c r="M392" s="19" t="str">
        <f t="shared" ref="M392:M455" ca="1" si="39">CONCATENATE("IND",$V$8,"EFF",$X392)</f>
        <v>INDPDEFFMT-65</v>
      </c>
      <c r="N392" s="23" t="str">
        <f t="shared" ca="1" si="34"/>
        <v>Private service Saving Tech-Heat Medium Temp. up to 150C 6.5y</v>
      </c>
      <c r="O392" s="23" t="s">
        <v>32</v>
      </c>
      <c r="P392" s="23" t="s">
        <v>33</v>
      </c>
      <c r="Q392" s="23"/>
      <c r="R392" s="23"/>
      <c r="S392" s="19" t="s">
        <v>34</v>
      </c>
      <c r="V392" s="16" t="str">
        <f t="shared" ca="1" si="36"/>
        <v>PD</v>
      </c>
      <c r="W392" s="14" t="str">
        <f t="shared" ca="1" si="36"/>
        <v>Private service</v>
      </c>
      <c r="X392" s="3" t="str">
        <f>'EE investment costs'!D441</f>
        <v>MT-65</v>
      </c>
      <c r="Y392" s="3" t="str">
        <f>'EE investment costs'!E441</f>
        <v>Heat Medium Temp. up to 150C</v>
      </c>
      <c r="AC392" s="123">
        <f>'EE investment costs'!C441</f>
        <v>6.5</v>
      </c>
      <c r="AD392" s="22"/>
    </row>
    <row r="393" spans="2:30">
      <c r="B393" s="14" t="str">
        <f t="shared" ca="1" si="38"/>
        <v>INDPDEFFHT-65</v>
      </c>
      <c r="C393" s="15" t="str">
        <f t="shared" ca="1" si="37"/>
        <v>IPDHT</v>
      </c>
      <c r="D393" s="16">
        <f>'EE investment costs'!$F$15</f>
        <v>2016</v>
      </c>
      <c r="E393" s="14">
        <f>VLOOKUP(X393,'EE investment costs'!$D$56:$R$656,15,0)</f>
        <v>5</v>
      </c>
      <c r="F393" s="17">
        <f ca="1">INDEX('EE investment costs'!$D$56:$R$656,MATCH(X393,'EE investment costs'!$D$56:$D$656,0),MATCH($V$8,'EE investment costs'!$D$56:$R$56,0))</f>
        <v>635.4257206251142</v>
      </c>
      <c r="I393" s="18">
        <v>1</v>
      </c>
      <c r="J393" s="18">
        <v>1</v>
      </c>
      <c r="K393" s="14">
        <f t="shared" ca="1" si="35"/>
        <v>6</v>
      </c>
      <c r="M393" s="19" t="str">
        <f t="shared" ca="1" si="39"/>
        <v>INDPDEFFHT-65</v>
      </c>
      <c r="N393" s="23" t="str">
        <f t="shared" ref="N393:N456" ca="1" si="40">$W$8&amp;" Saving Tech"&amp;"-"&amp;$Y393&amp;" "&amp;AC393&amp;"y"</f>
        <v>Private service Saving Tech-Heat High Temp. over 150C 6.5y</v>
      </c>
      <c r="O393" s="23" t="s">
        <v>32</v>
      </c>
      <c r="P393" s="23" t="s">
        <v>33</v>
      </c>
      <c r="Q393" s="23"/>
      <c r="R393" s="23"/>
      <c r="S393" s="19" t="s">
        <v>34</v>
      </c>
      <c r="V393" s="16" t="str">
        <f t="shared" ca="1" si="36"/>
        <v>PD</v>
      </c>
      <c r="W393" s="14" t="str">
        <f t="shared" ca="1" si="36"/>
        <v>Private service</v>
      </c>
      <c r="X393" s="3" t="str">
        <f>'EE investment costs'!D442</f>
        <v>HT-65</v>
      </c>
      <c r="Y393" s="3" t="str">
        <f>'EE investment costs'!E442</f>
        <v>Heat High Temp. over 150C</v>
      </c>
      <c r="AC393" s="123">
        <f>'EE investment costs'!C442</f>
        <v>6.5</v>
      </c>
      <c r="AD393" s="22"/>
    </row>
    <row r="394" spans="2:30">
      <c r="B394" s="14" t="str">
        <f t="shared" ca="1" si="38"/>
        <v>INDPDEFFRH-65</v>
      </c>
      <c r="C394" s="15" t="str">
        <f t="shared" ca="1" si="37"/>
        <v>IPDRH</v>
      </c>
      <c r="D394" s="16">
        <f>'EE investment costs'!$F$15</f>
        <v>2016</v>
      </c>
      <c r="E394" s="14">
        <f>VLOOKUP(X394,'EE investment costs'!$D$56:$R$656,15,0)</f>
        <v>16.466666666666669</v>
      </c>
      <c r="F394" s="17">
        <f ca="1">INDEX('EE investment costs'!$D$56:$R$656,MATCH(X394,'EE investment costs'!$D$56:$D$656,0),MATCH($V$8,'EE investment costs'!$D$56:$R$56,0))</f>
        <v>1110.9849077410631</v>
      </c>
      <c r="I394" s="18">
        <v>1</v>
      </c>
      <c r="J394" s="18">
        <v>1</v>
      </c>
      <c r="K394" s="14">
        <f t="shared" ref="K394:K457" ca="1" si="41">IF(F394&lt;500,1,0)+IF(F394&lt;600,1,0)+IF(F394&lt;700,1,0)+IF(F394&lt;800,1,0)+IF(F394&lt;900,1,0)+IF(F394&lt;1000,1,0)+IF(F394&lt;1100,1,0)+IF(F394&lt;1200,1,0)</f>
        <v>1</v>
      </c>
      <c r="M394" s="19" t="str">
        <f t="shared" ca="1" si="39"/>
        <v>INDPDEFFRH-65</v>
      </c>
      <c r="N394" s="23" t="str">
        <f t="shared" ca="1" si="40"/>
        <v>Private service Saving Tech-Heat Room Heat 6.5y</v>
      </c>
      <c r="O394" s="23" t="s">
        <v>32</v>
      </c>
      <c r="P394" s="23" t="s">
        <v>33</v>
      </c>
      <c r="Q394" s="23"/>
      <c r="R394" s="23"/>
      <c r="S394" s="19" t="s">
        <v>34</v>
      </c>
      <c r="V394" s="16" t="str">
        <f t="shared" ref="V394:W457" ca="1" si="42">V393</f>
        <v>PD</v>
      </c>
      <c r="W394" s="14" t="str">
        <f t="shared" ca="1" si="42"/>
        <v>Private service</v>
      </c>
      <c r="X394" s="3" t="str">
        <f>'EE investment costs'!D443</f>
        <v>RH-65</v>
      </c>
      <c r="Y394" s="3" t="str">
        <f>'EE investment costs'!E443</f>
        <v>Heat Room Heat</v>
      </c>
      <c r="AC394" s="123">
        <f>'EE investment costs'!C443</f>
        <v>6.5</v>
      </c>
      <c r="AD394" s="22"/>
    </row>
    <row r="395" spans="2:30">
      <c r="B395" s="14" t="str">
        <f t="shared" ca="1" si="38"/>
        <v>INDPDEFFLA-65</v>
      </c>
      <c r="C395" s="15" t="str">
        <f t="shared" ca="1" si="37"/>
        <v>IPDLA</v>
      </c>
      <c r="D395" s="16">
        <f>'EE investment costs'!$F$15</f>
        <v>2016</v>
      </c>
      <c r="E395" s="14">
        <f>VLOOKUP(X395,'EE investment costs'!$D$56:$R$656,15,0)</f>
        <v>4.2358333333333338</v>
      </c>
      <c r="F395" s="17">
        <f ca="1">INDEX('EE investment costs'!$D$56:$R$656,MATCH(X395,'EE investment costs'!$D$56:$D$656,0),MATCH($V$8,'EE investment costs'!$D$56:$R$56,0))</f>
        <v>1993.1409565706265</v>
      </c>
      <c r="I395" s="18">
        <v>1</v>
      </c>
      <c r="J395" s="18">
        <v>1</v>
      </c>
      <c r="K395" s="14">
        <f t="shared" ca="1" si="41"/>
        <v>0</v>
      </c>
      <c r="M395" s="19" t="str">
        <f t="shared" ca="1" si="39"/>
        <v>INDPDEFFLA-65</v>
      </c>
      <c r="N395" s="23" t="str">
        <f t="shared" ca="1" si="40"/>
        <v>Private service Saving Tech-Light 6.5y</v>
      </c>
      <c r="O395" s="23" t="s">
        <v>32</v>
      </c>
      <c r="P395" s="23" t="s">
        <v>33</v>
      </c>
      <c r="Q395" s="23"/>
      <c r="R395" s="23"/>
      <c r="S395" s="19" t="s">
        <v>34</v>
      </c>
      <c r="V395" s="16" t="str">
        <f t="shared" ca="1" si="42"/>
        <v>PD</v>
      </c>
      <c r="W395" s="14" t="str">
        <f t="shared" ca="1" si="42"/>
        <v>Private service</v>
      </c>
      <c r="X395" s="3" t="str">
        <f>'EE investment costs'!D444</f>
        <v>LA-65</v>
      </c>
      <c r="Y395" s="3" t="str">
        <f>'EE investment costs'!E444</f>
        <v>Light</v>
      </c>
      <c r="AC395" s="123">
        <f>'EE investment costs'!C444</f>
        <v>6.5</v>
      </c>
      <c r="AD395" s="22"/>
    </row>
    <row r="396" spans="2:30">
      <c r="B396" s="14" t="str">
        <f t="shared" ca="1" si="38"/>
        <v>INDPDEFFEM-65</v>
      </c>
      <c r="C396" s="15" t="str">
        <f t="shared" ca="1" si="37"/>
        <v>IPDEM</v>
      </c>
      <c r="D396" s="16">
        <f>'EE investment costs'!$F$15</f>
        <v>2016</v>
      </c>
      <c r="E396" s="14">
        <f>VLOOKUP(X396,'EE investment costs'!$D$56:$R$656,15,0)</f>
        <v>4.4476250000000004</v>
      </c>
      <c r="F396" s="17">
        <f ca="1">INDEX('EE investment costs'!$D$56:$R$656,MATCH(X396,'EE investment costs'!$D$56:$D$656,0),MATCH($V$8,'EE investment costs'!$D$56:$R$56,0))</f>
        <v>2414.6678383234776</v>
      </c>
      <c r="I396" s="18">
        <v>1</v>
      </c>
      <c r="J396" s="18">
        <v>1</v>
      </c>
      <c r="K396" s="14">
        <f t="shared" ca="1" si="41"/>
        <v>0</v>
      </c>
      <c r="M396" s="19" t="str">
        <f t="shared" ca="1" si="39"/>
        <v>INDPDEFFEM-65</v>
      </c>
      <c r="N396" s="23" t="str">
        <f t="shared" ca="1" si="40"/>
        <v>Private service Saving Tech-Electric Motors 6.5y</v>
      </c>
      <c r="O396" s="23" t="s">
        <v>32</v>
      </c>
      <c r="P396" s="23" t="s">
        <v>33</v>
      </c>
      <c r="Q396" s="23"/>
      <c r="R396" s="23"/>
      <c r="S396" s="19" t="s">
        <v>34</v>
      </c>
      <c r="V396" s="16" t="str">
        <f t="shared" ca="1" si="42"/>
        <v>PD</v>
      </c>
      <c r="W396" s="14" t="str">
        <f t="shared" ca="1" si="42"/>
        <v>Private service</v>
      </c>
      <c r="X396" s="3" t="str">
        <f>'EE investment costs'!D445</f>
        <v>EM-65</v>
      </c>
      <c r="Y396" s="3" t="str">
        <f>'EE investment costs'!E445</f>
        <v>Electric Motors</v>
      </c>
      <c r="AC396" s="123">
        <f>'EE investment costs'!C445</f>
        <v>6.5</v>
      </c>
      <c r="AD396" s="22"/>
    </row>
    <row r="397" spans="2:30">
      <c r="B397" s="14" t="str">
        <f t="shared" ca="1" si="38"/>
        <v>INDPDEFFTF-65</v>
      </c>
      <c r="C397" s="15" t="str">
        <f t="shared" ca="1" si="37"/>
        <v>IPDTF</v>
      </c>
      <c r="D397" s="16">
        <f>'EE investment costs'!$F$15</f>
        <v>2016</v>
      </c>
      <c r="E397" s="14">
        <f>VLOOKUP(X397,'EE investment costs'!$D$56:$R$656,15,0)</f>
        <v>17.083333333333332</v>
      </c>
      <c r="F397" s="17">
        <f ca="1">INDEX('EE investment costs'!$D$56:$R$656,MATCH(X397,'EE investment costs'!$D$56:$D$656,0),MATCH($V$8,'EE investment costs'!$D$56:$R$56,0))</f>
        <v>955.09115454017206</v>
      </c>
      <c r="I397" s="18">
        <v>1</v>
      </c>
      <c r="J397" s="18">
        <v>1</v>
      </c>
      <c r="K397" s="14">
        <f t="shared" ca="1" si="41"/>
        <v>3</v>
      </c>
      <c r="M397" s="19" t="str">
        <f t="shared" ca="1" si="39"/>
        <v>INDPDEFFTF-65</v>
      </c>
      <c r="N397" s="23" t="str">
        <f t="shared" ca="1" si="40"/>
        <v>Private service Saving Tech-Haulage Tractors, Trucks, Fishing boats 6.5y</v>
      </c>
      <c r="O397" s="23" t="s">
        <v>32</v>
      </c>
      <c r="P397" s="23" t="s">
        <v>33</v>
      </c>
      <c r="Q397" s="23"/>
      <c r="R397" s="23"/>
      <c r="S397" s="19" t="s">
        <v>34</v>
      </c>
      <c r="V397" s="16" t="str">
        <f t="shared" ca="1" si="42"/>
        <v>PD</v>
      </c>
      <c r="W397" s="14" t="str">
        <f t="shared" ca="1" si="42"/>
        <v>Private service</v>
      </c>
      <c r="X397" s="3" t="str">
        <f>'EE investment costs'!D446</f>
        <v>TF-65</v>
      </c>
      <c r="Y397" s="3" t="str">
        <f>'EE investment costs'!E446</f>
        <v>Haulage Tractors, Trucks, Fishing boats</v>
      </c>
      <c r="AC397" s="123">
        <f>'EE investment costs'!C446</f>
        <v>6.5</v>
      </c>
      <c r="AD397" s="22"/>
    </row>
    <row r="398" spans="2:30">
      <c r="B398" s="14" t="str">
        <f t="shared" ca="1" si="38"/>
        <v>INDPDEFFMT-66</v>
      </c>
      <c r="C398" s="15" t="str">
        <f t="shared" ca="1" si="37"/>
        <v>IPDMT</v>
      </c>
      <c r="D398" s="16">
        <f>'EE investment costs'!$F$15</f>
        <v>2016</v>
      </c>
      <c r="E398" s="14">
        <f>VLOOKUP(X398,'EE investment costs'!$D$56:$R$656,15,0)</f>
        <v>6.26</v>
      </c>
      <c r="F398" s="17">
        <f ca="1">INDEX('EE investment costs'!$D$56:$R$656,MATCH(X398,'EE investment costs'!$D$56:$D$656,0),MATCH($V$8,'EE investment costs'!$D$56:$R$56,0))</f>
        <v>909.25926692581527</v>
      </c>
      <c r="I398" s="18">
        <v>1</v>
      </c>
      <c r="J398" s="18">
        <v>1</v>
      </c>
      <c r="K398" s="14">
        <f t="shared" ca="1" si="41"/>
        <v>3</v>
      </c>
      <c r="M398" s="19" t="str">
        <f t="shared" ca="1" si="39"/>
        <v>INDPDEFFMT-66</v>
      </c>
      <c r="N398" s="23" t="str">
        <f t="shared" ca="1" si="40"/>
        <v>Private service Saving Tech-Heat Medium Temp. up to 150C 6.6y</v>
      </c>
      <c r="O398" s="23" t="s">
        <v>32</v>
      </c>
      <c r="P398" s="23" t="s">
        <v>33</v>
      </c>
      <c r="Q398" s="23"/>
      <c r="R398" s="23"/>
      <c r="S398" s="19" t="s">
        <v>34</v>
      </c>
      <c r="V398" s="16" t="str">
        <f t="shared" ca="1" si="42"/>
        <v>PD</v>
      </c>
      <c r="W398" s="14" t="str">
        <f t="shared" ca="1" si="42"/>
        <v>Private service</v>
      </c>
      <c r="X398" s="3" t="str">
        <f>'EE investment costs'!D447</f>
        <v>MT-66</v>
      </c>
      <c r="Y398" s="3" t="str">
        <f>'EE investment costs'!E447</f>
        <v>Heat Medium Temp. up to 150C</v>
      </c>
      <c r="AC398" s="123">
        <f>'EE investment costs'!C447</f>
        <v>6.6</v>
      </c>
      <c r="AD398" s="22"/>
    </row>
    <row r="399" spans="2:30">
      <c r="B399" s="14" t="str">
        <f t="shared" ca="1" si="38"/>
        <v>INDPDEFFHT-66</v>
      </c>
      <c r="C399" s="15" t="str">
        <f t="shared" ca="1" si="37"/>
        <v>IPDHT</v>
      </c>
      <c r="D399" s="16">
        <f>'EE investment costs'!$F$15</f>
        <v>2016</v>
      </c>
      <c r="E399" s="14">
        <f>VLOOKUP(X399,'EE investment costs'!$D$56:$R$656,15,0)</f>
        <v>5.008</v>
      </c>
      <c r="F399" s="17">
        <f ca="1">INDEX('EE investment costs'!$D$56:$R$656,MATCH(X399,'EE investment costs'!$D$56:$D$656,0),MATCH($V$8,'EE investment costs'!$D$56:$R$56,0))</f>
        <v>641.81008164575769</v>
      </c>
      <c r="I399" s="18">
        <v>1</v>
      </c>
      <c r="J399" s="18">
        <v>1</v>
      </c>
      <c r="K399" s="14">
        <f t="shared" ca="1" si="41"/>
        <v>6</v>
      </c>
      <c r="M399" s="19" t="str">
        <f t="shared" ca="1" si="39"/>
        <v>INDPDEFFHT-66</v>
      </c>
      <c r="N399" s="23" t="str">
        <f t="shared" ca="1" si="40"/>
        <v>Private service Saving Tech-Heat High Temp. over 150C 6.6y</v>
      </c>
      <c r="O399" s="23" t="s">
        <v>32</v>
      </c>
      <c r="P399" s="23" t="s">
        <v>33</v>
      </c>
      <c r="Q399" s="23"/>
      <c r="R399" s="23"/>
      <c r="S399" s="19" t="s">
        <v>34</v>
      </c>
      <c r="V399" s="16" t="str">
        <f t="shared" ca="1" si="42"/>
        <v>PD</v>
      </c>
      <c r="W399" s="14" t="str">
        <f t="shared" ca="1" si="42"/>
        <v>Private service</v>
      </c>
      <c r="X399" s="3" t="str">
        <f>'EE investment costs'!D448</f>
        <v>HT-66</v>
      </c>
      <c r="Y399" s="3" t="str">
        <f>'EE investment costs'!E448</f>
        <v>Heat High Temp. over 150C</v>
      </c>
      <c r="AC399" s="123">
        <f>'EE investment costs'!C448</f>
        <v>6.6</v>
      </c>
      <c r="AD399" s="22"/>
    </row>
    <row r="400" spans="2:30">
      <c r="B400" s="14" t="str">
        <f t="shared" ca="1" si="38"/>
        <v>INDPDEFFRH-66</v>
      </c>
      <c r="C400" s="15" t="str">
        <f t="shared" ca="1" si="37"/>
        <v>IPDRH</v>
      </c>
      <c r="D400" s="16">
        <f>'EE investment costs'!$F$15</f>
        <v>2016</v>
      </c>
      <c r="E400" s="14">
        <f>VLOOKUP(X400,'EE investment costs'!$D$56:$R$656,15,0)</f>
        <v>16.485333333333337</v>
      </c>
      <c r="F400" s="17">
        <f ca="1">INDEX('EE investment costs'!$D$56:$R$656,MATCH(X400,'EE investment costs'!$D$56:$D$656,0),MATCH($V$8,'EE investment costs'!$D$56:$R$56,0))</f>
        <v>1148.0177379990985</v>
      </c>
      <c r="I400" s="18">
        <v>1</v>
      </c>
      <c r="J400" s="18">
        <v>1</v>
      </c>
      <c r="K400" s="14">
        <f t="shared" ca="1" si="41"/>
        <v>1</v>
      </c>
      <c r="M400" s="19" t="str">
        <f t="shared" ca="1" si="39"/>
        <v>INDPDEFFRH-66</v>
      </c>
      <c r="N400" s="23" t="str">
        <f t="shared" ca="1" si="40"/>
        <v>Private service Saving Tech-Heat Room Heat 6.6y</v>
      </c>
      <c r="O400" s="23" t="s">
        <v>32</v>
      </c>
      <c r="P400" s="23" t="s">
        <v>33</v>
      </c>
      <c r="Q400" s="23"/>
      <c r="R400" s="23"/>
      <c r="S400" s="19" t="s">
        <v>34</v>
      </c>
      <c r="V400" s="16" t="str">
        <f t="shared" ca="1" si="42"/>
        <v>PD</v>
      </c>
      <c r="W400" s="14" t="str">
        <f t="shared" ca="1" si="42"/>
        <v>Private service</v>
      </c>
      <c r="X400" s="3" t="str">
        <f>'EE investment costs'!D449</f>
        <v>RH-66</v>
      </c>
      <c r="Y400" s="3" t="str">
        <f>'EE investment costs'!E449</f>
        <v>Heat Room Heat</v>
      </c>
      <c r="AC400" s="123">
        <f>'EE investment costs'!C449</f>
        <v>6.6</v>
      </c>
      <c r="AD400" s="22"/>
    </row>
    <row r="401" spans="2:30">
      <c r="B401" s="14" t="str">
        <f t="shared" ca="1" si="38"/>
        <v>INDPDEFFLA-66</v>
      </c>
      <c r="C401" s="15" t="str">
        <f t="shared" ca="1" si="37"/>
        <v>IPDLA</v>
      </c>
      <c r="D401" s="16">
        <f>'EE investment costs'!$F$15</f>
        <v>2016</v>
      </c>
      <c r="E401" s="14">
        <f>VLOOKUP(X401,'EE investment costs'!$D$56:$R$656,15,0)</f>
        <v>4.2488666666666672</v>
      </c>
      <c r="F401" s="17">
        <f ca="1">INDEX('EE investment costs'!$D$56:$R$656,MATCH(X401,'EE investment costs'!$D$56:$D$656,0),MATCH($V$8,'EE investment costs'!$D$56:$R$56,0))</f>
        <v>2008.6154599166384</v>
      </c>
      <c r="I401" s="18">
        <v>1</v>
      </c>
      <c r="J401" s="18">
        <v>1</v>
      </c>
      <c r="K401" s="14">
        <f t="shared" ca="1" si="41"/>
        <v>0</v>
      </c>
      <c r="M401" s="19" t="str">
        <f t="shared" ca="1" si="39"/>
        <v>INDPDEFFLA-66</v>
      </c>
      <c r="N401" s="23" t="str">
        <f t="shared" ca="1" si="40"/>
        <v>Private service Saving Tech-Light 6.6y</v>
      </c>
      <c r="O401" s="23" t="s">
        <v>32</v>
      </c>
      <c r="P401" s="23" t="s">
        <v>33</v>
      </c>
      <c r="Q401" s="23"/>
      <c r="R401" s="23"/>
      <c r="S401" s="19" t="s">
        <v>34</v>
      </c>
      <c r="V401" s="16" t="str">
        <f t="shared" ca="1" si="42"/>
        <v>PD</v>
      </c>
      <c r="W401" s="14" t="str">
        <f t="shared" ca="1" si="42"/>
        <v>Private service</v>
      </c>
      <c r="X401" s="3" t="str">
        <f>'EE investment costs'!D450</f>
        <v>LA-66</v>
      </c>
      <c r="Y401" s="3" t="str">
        <f>'EE investment costs'!E450</f>
        <v>Light</v>
      </c>
      <c r="AC401" s="123">
        <f>'EE investment costs'!C450</f>
        <v>6.6</v>
      </c>
      <c r="AD401" s="22"/>
    </row>
    <row r="402" spans="2:30">
      <c r="B402" s="14" t="str">
        <f t="shared" ca="1" si="38"/>
        <v>INDPDEFFEM-66</v>
      </c>
      <c r="C402" s="15" t="str">
        <f t="shared" ca="1" si="37"/>
        <v>IPDEM</v>
      </c>
      <c r="D402" s="16">
        <f>'EE investment costs'!$F$15</f>
        <v>2016</v>
      </c>
      <c r="E402" s="14">
        <f>VLOOKUP(X402,'EE investment costs'!$D$56:$R$656,15,0)</f>
        <v>4.4613100000000001</v>
      </c>
      <c r="F402" s="17">
        <f ca="1">INDEX('EE investment costs'!$D$56:$R$656,MATCH(X402,'EE investment costs'!$D$56:$D$656,0),MATCH($V$8,'EE investment costs'!$D$56:$R$56,0))</f>
        <v>2445.2362737895141</v>
      </c>
      <c r="I402" s="18">
        <v>1</v>
      </c>
      <c r="J402" s="18">
        <v>1</v>
      </c>
      <c r="K402" s="14">
        <f t="shared" ca="1" si="41"/>
        <v>0</v>
      </c>
      <c r="M402" s="19" t="str">
        <f t="shared" ca="1" si="39"/>
        <v>INDPDEFFEM-66</v>
      </c>
      <c r="N402" s="23" t="str">
        <f t="shared" ca="1" si="40"/>
        <v>Private service Saving Tech-Electric Motors 6.6y</v>
      </c>
      <c r="O402" s="23" t="s">
        <v>32</v>
      </c>
      <c r="P402" s="23" t="s">
        <v>33</v>
      </c>
      <c r="Q402" s="23"/>
      <c r="R402" s="23"/>
      <c r="S402" s="19" t="s">
        <v>34</v>
      </c>
      <c r="V402" s="16" t="str">
        <f t="shared" ca="1" si="42"/>
        <v>PD</v>
      </c>
      <c r="W402" s="14" t="str">
        <f t="shared" ca="1" si="42"/>
        <v>Private service</v>
      </c>
      <c r="X402" s="3" t="str">
        <f>'EE investment costs'!D451</f>
        <v>EM-66</v>
      </c>
      <c r="Y402" s="3" t="str">
        <f>'EE investment costs'!E451</f>
        <v>Electric Motors</v>
      </c>
      <c r="AC402" s="123">
        <f>'EE investment costs'!C451</f>
        <v>6.6</v>
      </c>
      <c r="AD402" s="22"/>
    </row>
    <row r="403" spans="2:30">
      <c r="B403" s="14" t="str">
        <f t="shared" ca="1" si="38"/>
        <v>INDPDEFFTF-66</v>
      </c>
      <c r="C403" s="15" t="str">
        <f t="shared" ca="1" si="37"/>
        <v>IPDTF</v>
      </c>
      <c r="D403" s="16">
        <f>'EE investment costs'!$F$15</f>
        <v>2016</v>
      </c>
      <c r="E403" s="14">
        <f>VLOOKUP(X403,'EE investment costs'!$D$56:$R$656,15,0)</f>
        <v>17.166666666666664</v>
      </c>
      <c r="F403" s="17">
        <f ca="1">INDEX('EE investment costs'!$D$56:$R$656,MATCH(X403,'EE investment costs'!$D$56:$D$656,0),MATCH($V$8,'EE investment costs'!$D$56:$R$56,0))</f>
        <v>969.7848646100208</v>
      </c>
      <c r="I403" s="18">
        <v>1</v>
      </c>
      <c r="J403" s="18">
        <v>1</v>
      </c>
      <c r="K403" s="14">
        <f t="shared" ca="1" si="41"/>
        <v>3</v>
      </c>
      <c r="M403" s="19" t="str">
        <f t="shared" ca="1" si="39"/>
        <v>INDPDEFFTF-66</v>
      </c>
      <c r="N403" s="23" t="str">
        <f t="shared" ca="1" si="40"/>
        <v>Private service Saving Tech-Haulage Tractors, Trucks, Fishing boats 6.6y</v>
      </c>
      <c r="O403" s="23" t="s">
        <v>32</v>
      </c>
      <c r="P403" s="23" t="s">
        <v>33</v>
      </c>
      <c r="Q403" s="23"/>
      <c r="R403" s="23"/>
      <c r="S403" s="19" t="s">
        <v>34</v>
      </c>
      <c r="V403" s="16" t="str">
        <f t="shared" ca="1" si="42"/>
        <v>PD</v>
      </c>
      <c r="W403" s="14" t="str">
        <f t="shared" ca="1" si="42"/>
        <v>Private service</v>
      </c>
      <c r="X403" s="3" t="str">
        <f>'EE investment costs'!D452</f>
        <v>TF-66</v>
      </c>
      <c r="Y403" s="3" t="str">
        <f>'EE investment costs'!E452</f>
        <v>Haulage Tractors, Trucks, Fishing boats</v>
      </c>
      <c r="AC403" s="123">
        <f>'EE investment costs'!C452</f>
        <v>6.6</v>
      </c>
      <c r="AD403" s="22"/>
    </row>
    <row r="404" spans="2:30">
      <c r="B404" s="14" t="str">
        <f t="shared" ca="1" si="38"/>
        <v>INDPDEFFMT-67</v>
      </c>
      <c r="C404" s="15" t="str">
        <f t="shared" ca="1" si="37"/>
        <v>IPDMT</v>
      </c>
      <c r="D404" s="16">
        <f>'EE investment costs'!$F$15</f>
        <v>2016</v>
      </c>
      <c r="E404" s="14">
        <f>VLOOKUP(X404,'EE investment costs'!$D$56:$R$656,15,0)</f>
        <v>6.27</v>
      </c>
      <c r="F404" s="17">
        <f ca="1">INDEX('EE investment costs'!$D$56:$R$656,MATCH(X404,'EE investment costs'!$D$56:$D$656,0),MATCH($V$8,'EE investment costs'!$D$56:$R$56,0))</f>
        <v>921.00752403020329</v>
      </c>
      <c r="I404" s="18">
        <v>1</v>
      </c>
      <c r="J404" s="18">
        <v>1</v>
      </c>
      <c r="K404" s="14">
        <f t="shared" ca="1" si="41"/>
        <v>3</v>
      </c>
      <c r="M404" s="19" t="str">
        <f t="shared" ca="1" si="39"/>
        <v>INDPDEFFMT-67</v>
      </c>
      <c r="N404" s="23" t="str">
        <f t="shared" ca="1" si="40"/>
        <v>Private service Saving Tech-Heat Medium Temp. up to 150C 6.7y</v>
      </c>
      <c r="O404" s="23" t="s">
        <v>32</v>
      </c>
      <c r="P404" s="23" t="s">
        <v>33</v>
      </c>
      <c r="Q404" s="23"/>
      <c r="R404" s="23"/>
      <c r="S404" s="19" t="s">
        <v>34</v>
      </c>
      <c r="V404" s="16" t="str">
        <f t="shared" ca="1" si="42"/>
        <v>PD</v>
      </c>
      <c r="W404" s="14" t="str">
        <f t="shared" ca="1" si="42"/>
        <v>Private service</v>
      </c>
      <c r="X404" s="3" t="str">
        <f>'EE investment costs'!D453</f>
        <v>MT-67</v>
      </c>
      <c r="Y404" s="3" t="str">
        <f>'EE investment costs'!E453</f>
        <v>Heat Medium Temp. up to 150C</v>
      </c>
      <c r="AC404" s="123">
        <f>'EE investment costs'!C453</f>
        <v>6.7</v>
      </c>
      <c r="AD404" s="22"/>
    </row>
    <row r="405" spans="2:30">
      <c r="B405" s="14" t="str">
        <f t="shared" ca="1" si="38"/>
        <v>INDPDEFFHT-67</v>
      </c>
      <c r="C405" s="15" t="str">
        <f t="shared" ca="1" si="37"/>
        <v>IPDHT</v>
      </c>
      <c r="D405" s="16">
        <f>'EE investment costs'!$F$15</f>
        <v>2016</v>
      </c>
      <c r="E405" s="14">
        <f>VLOOKUP(X405,'EE investment costs'!$D$56:$R$656,15,0)</f>
        <v>5.016</v>
      </c>
      <c r="F405" s="17">
        <f ca="1">INDEX('EE investment costs'!$D$56:$R$656,MATCH(X405,'EE investment costs'!$D$56:$D$656,0),MATCH($V$8,'EE investment costs'!$D$56:$R$56,0))</f>
        <v>648.19444266640119</v>
      </c>
      <c r="I405" s="18">
        <v>1</v>
      </c>
      <c r="J405" s="18">
        <v>1</v>
      </c>
      <c r="K405" s="14">
        <f t="shared" ca="1" si="41"/>
        <v>6</v>
      </c>
      <c r="M405" s="19" t="str">
        <f t="shared" ca="1" si="39"/>
        <v>INDPDEFFHT-67</v>
      </c>
      <c r="N405" s="23" t="str">
        <f t="shared" ca="1" si="40"/>
        <v>Private service Saving Tech-Heat High Temp. over 150C 6.7y</v>
      </c>
      <c r="O405" s="23" t="s">
        <v>32</v>
      </c>
      <c r="P405" s="23" t="s">
        <v>33</v>
      </c>
      <c r="Q405" s="23"/>
      <c r="R405" s="23"/>
      <c r="S405" s="19" t="s">
        <v>34</v>
      </c>
      <c r="V405" s="16" t="str">
        <f t="shared" ca="1" si="42"/>
        <v>PD</v>
      </c>
      <c r="W405" s="14" t="str">
        <f t="shared" ca="1" si="42"/>
        <v>Private service</v>
      </c>
      <c r="X405" s="3" t="str">
        <f>'EE investment costs'!D454</f>
        <v>HT-67</v>
      </c>
      <c r="Y405" s="3" t="str">
        <f>'EE investment costs'!E454</f>
        <v>Heat High Temp. over 150C</v>
      </c>
      <c r="AC405" s="123">
        <f>'EE investment costs'!C454</f>
        <v>6.7</v>
      </c>
      <c r="AD405" s="22"/>
    </row>
    <row r="406" spans="2:30">
      <c r="B406" s="14" t="str">
        <f t="shared" ca="1" si="38"/>
        <v>INDPDEFFRH-67</v>
      </c>
      <c r="C406" s="15" t="str">
        <f t="shared" ca="1" si="37"/>
        <v>IPDRH</v>
      </c>
      <c r="D406" s="16">
        <f>'EE investment costs'!$F$15</f>
        <v>2016</v>
      </c>
      <c r="E406" s="14">
        <f>VLOOKUP(X406,'EE investment costs'!$D$56:$R$656,15,0)</f>
        <v>16.504000000000001</v>
      </c>
      <c r="F406" s="17">
        <f ca="1">INDEX('EE investment costs'!$D$56:$R$656,MATCH(X406,'EE investment costs'!$D$56:$D$656,0),MATCH($V$8,'EE investment costs'!$D$56:$R$56,0))</f>
        <v>1185.0505682571343</v>
      </c>
      <c r="I406" s="18">
        <v>1</v>
      </c>
      <c r="J406" s="18">
        <v>1</v>
      </c>
      <c r="K406" s="14">
        <f t="shared" ca="1" si="41"/>
        <v>1</v>
      </c>
      <c r="M406" s="19" t="str">
        <f t="shared" ca="1" si="39"/>
        <v>INDPDEFFRH-67</v>
      </c>
      <c r="N406" s="23" t="str">
        <f t="shared" ca="1" si="40"/>
        <v>Private service Saving Tech-Heat Room Heat 6.7y</v>
      </c>
      <c r="O406" s="23" t="s">
        <v>32</v>
      </c>
      <c r="P406" s="23" t="s">
        <v>33</v>
      </c>
      <c r="Q406" s="23"/>
      <c r="R406" s="23"/>
      <c r="S406" s="19" t="s">
        <v>34</v>
      </c>
      <c r="V406" s="16" t="str">
        <f t="shared" ca="1" si="42"/>
        <v>PD</v>
      </c>
      <c r="W406" s="14" t="str">
        <f t="shared" ca="1" si="42"/>
        <v>Private service</v>
      </c>
      <c r="X406" s="3" t="str">
        <f>'EE investment costs'!D455</f>
        <v>RH-67</v>
      </c>
      <c r="Y406" s="3" t="str">
        <f>'EE investment costs'!E455</f>
        <v>Heat Room Heat</v>
      </c>
      <c r="AC406" s="123">
        <f>'EE investment costs'!C455</f>
        <v>6.7</v>
      </c>
      <c r="AD406" s="22"/>
    </row>
    <row r="407" spans="2:30">
      <c r="B407" s="14" t="str">
        <f t="shared" ca="1" si="38"/>
        <v>INDPDEFFLA-67</v>
      </c>
      <c r="C407" s="15" t="str">
        <f t="shared" ca="1" si="37"/>
        <v>IPDLA</v>
      </c>
      <c r="D407" s="16">
        <f>'EE investment costs'!$F$15</f>
        <v>2016</v>
      </c>
      <c r="E407" s="14">
        <f>VLOOKUP(X407,'EE investment costs'!$D$56:$R$656,15,0)</f>
        <v>4.2619000000000007</v>
      </c>
      <c r="F407" s="17">
        <f ca="1">INDEX('EE investment costs'!$D$56:$R$656,MATCH(X407,'EE investment costs'!$D$56:$D$656,0),MATCH($V$8,'EE investment costs'!$D$56:$R$56,0))</f>
        <v>2024.0899632626506</v>
      </c>
      <c r="I407" s="18">
        <v>1</v>
      </c>
      <c r="J407" s="18">
        <v>1</v>
      </c>
      <c r="K407" s="14">
        <f t="shared" ca="1" si="41"/>
        <v>0</v>
      </c>
      <c r="M407" s="19" t="str">
        <f t="shared" ca="1" si="39"/>
        <v>INDPDEFFLA-67</v>
      </c>
      <c r="N407" s="23" t="str">
        <f t="shared" ca="1" si="40"/>
        <v>Private service Saving Tech-Light 6.7y</v>
      </c>
      <c r="O407" s="23" t="s">
        <v>32</v>
      </c>
      <c r="P407" s="23" t="s">
        <v>33</v>
      </c>
      <c r="Q407" s="23"/>
      <c r="R407" s="23"/>
      <c r="S407" s="19" t="s">
        <v>34</v>
      </c>
      <c r="V407" s="16" t="str">
        <f t="shared" ca="1" si="42"/>
        <v>PD</v>
      </c>
      <c r="W407" s="14" t="str">
        <f t="shared" ca="1" si="42"/>
        <v>Private service</v>
      </c>
      <c r="X407" s="3" t="str">
        <f>'EE investment costs'!D456</f>
        <v>LA-67</v>
      </c>
      <c r="Y407" s="3" t="str">
        <f>'EE investment costs'!E456</f>
        <v>Light</v>
      </c>
      <c r="AC407" s="123">
        <f>'EE investment costs'!C456</f>
        <v>6.7</v>
      </c>
      <c r="AD407" s="22"/>
    </row>
    <row r="408" spans="2:30">
      <c r="B408" s="14" t="str">
        <f t="shared" ca="1" si="38"/>
        <v>INDPDEFFEM-67</v>
      </c>
      <c r="C408" s="15" t="str">
        <f t="shared" ca="1" si="37"/>
        <v>IPDEM</v>
      </c>
      <c r="D408" s="16">
        <f>'EE investment costs'!$F$15</f>
        <v>2016</v>
      </c>
      <c r="E408" s="14">
        <f>VLOOKUP(X408,'EE investment costs'!$D$56:$R$656,15,0)</f>
        <v>4.4749949999999998</v>
      </c>
      <c r="F408" s="17">
        <f ca="1">INDEX('EE investment costs'!$D$56:$R$656,MATCH(X408,'EE investment costs'!$D$56:$D$656,0),MATCH($V$8,'EE investment costs'!$D$56:$R$56,0))</f>
        <v>2475.8047092555507</v>
      </c>
      <c r="I408" s="18">
        <v>1</v>
      </c>
      <c r="J408" s="18">
        <v>1</v>
      </c>
      <c r="K408" s="14">
        <f t="shared" ca="1" si="41"/>
        <v>0</v>
      </c>
      <c r="M408" s="19" t="str">
        <f t="shared" ca="1" si="39"/>
        <v>INDPDEFFEM-67</v>
      </c>
      <c r="N408" s="23" t="str">
        <f t="shared" ca="1" si="40"/>
        <v>Private service Saving Tech-Electric Motors 6.7y</v>
      </c>
      <c r="O408" s="23" t="s">
        <v>32</v>
      </c>
      <c r="P408" s="23" t="s">
        <v>33</v>
      </c>
      <c r="Q408" s="23"/>
      <c r="R408" s="23"/>
      <c r="S408" s="19" t="s">
        <v>34</v>
      </c>
      <c r="V408" s="16" t="str">
        <f t="shared" ca="1" si="42"/>
        <v>PD</v>
      </c>
      <c r="W408" s="14" t="str">
        <f t="shared" ca="1" si="42"/>
        <v>Private service</v>
      </c>
      <c r="X408" s="3" t="str">
        <f>'EE investment costs'!D457</f>
        <v>EM-67</v>
      </c>
      <c r="Y408" s="3" t="str">
        <f>'EE investment costs'!E457</f>
        <v>Electric Motors</v>
      </c>
      <c r="AC408" s="123">
        <f>'EE investment costs'!C457</f>
        <v>6.7</v>
      </c>
      <c r="AD408" s="22"/>
    </row>
    <row r="409" spans="2:30">
      <c r="B409" s="14" t="str">
        <f t="shared" ca="1" si="38"/>
        <v>INDPDEFFTF-67</v>
      </c>
      <c r="C409" s="15" t="str">
        <f t="shared" ca="1" si="37"/>
        <v>IPDTF</v>
      </c>
      <c r="D409" s="16">
        <f>'EE investment costs'!$F$15</f>
        <v>2016</v>
      </c>
      <c r="E409" s="14">
        <f>VLOOKUP(X409,'EE investment costs'!$D$56:$R$656,15,0)</f>
        <v>17.25</v>
      </c>
      <c r="F409" s="17">
        <f ca="1">INDEX('EE investment costs'!$D$56:$R$656,MATCH(X409,'EE investment costs'!$D$56:$D$656,0),MATCH($V$8,'EE investment costs'!$D$56:$R$56,0))</f>
        <v>984.47857467986978</v>
      </c>
      <c r="I409" s="18">
        <v>1</v>
      </c>
      <c r="J409" s="18">
        <v>1</v>
      </c>
      <c r="K409" s="14">
        <f t="shared" ca="1" si="41"/>
        <v>3</v>
      </c>
      <c r="M409" s="19" t="str">
        <f t="shared" ca="1" si="39"/>
        <v>INDPDEFFTF-67</v>
      </c>
      <c r="N409" s="23" t="str">
        <f t="shared" ca="1" si="40"/>
        <v>Private service Saving Tech-Haulage Tractors, Trucks, Fishing boats 6.7y</v>
      </c>
      <c r="O409" s="23" t="s">
        <v>32</v>
      </c>
      <c r="P409" s="23" t="s">
        <v>33</v>
      </c>
      <c r="Q409" s="23"/>
      <c r="R409" s="23"/>
      <c r="S409" s="19" t="s">
        <v>34</v>
      </c>
      <c r="V409" s="16" t="str">
        <f t="shared" ca="1" si="42"/>
        <v>PD</v>
      </c>
      <c r="W409" s="14" t="str">
        <f t="shared" ca="1" si="42"/>
        <v>Private service</v>
      </c>
      <c r="X409" s="3" t="str">
        <f>'EE investment costs'!D458</f>
        <v>TF-67</v>
      </c>
      <c r="Y409" s="3" t="str">
        <f>'EE investment costs'!E458</f>
        <v>Haulage Tractors, Trucks, Fishing boats</v>
      </c>
      <c r="AC409" s="123">
        <f>'EE investment costs'!C458</f>
        <v>6.7</v>
      </c>
      <c r="AD409" s="22"/>
    </row>
    <row r="410" spans="2:30">
      <c r="B410" s="14" t="str">
        <f t="shared" ca="1" si="38"/>
        <v>INDPDEFFMT-68</v>
      </c>
      <c r="C410" s="15" t="str">
        <f t="shared" ca="1" si="37"/>
        <v>IPDMT</v>
      </c>
      <c r="D410" s="16">
        <f>'EE investment costs'!$F$15</f>
        <v>2016</v>
      </c>
      <c r="E410" s="14">
        <f>VLOOKUP(X410,'EE investment costs'!$D$56:$R$656,15,0)</f>
        <v>6.2799999999999994</v>
      </c>
      <c r="F410" s="17">
        <f ca="1">INDEX('EE investment costs'!$D$56:$R$656,MATCH(X410,'EE investment costs'!$D$56:$D$656,0),MATCH($V$8,'EE investment costs'!$D$56:$R$56,0))</f>
        <v>932.75578113459119</v>
      </c>
      <c r="I410" s="18">
        <v>1</v>
      </c>
      <c r="J410" s="18">
        <v>1</v>
      </c>
      <c r="K410" s="14">
        <f t="shared" ca="1" si="41"/>
        <v>3</v>
      </c>
      <c r="M410" s="19" t="str">
        <f t="shared" ca="1" si="39"/>
        <v>INDPDEFFMT-68</v>
      </c>
      <c r="N410" s="23" t="str">
        <f t="shared" ca="1" si="40"/>
        <v>Private service Saving Tech-Heat Medium Temp. up to 150C 6.8y</v>
      </c>
      <c r="O410" s="23" t="s">
        <v>32</v>
      </c>
      <c r="P410" s="23" t="s">
        <v>33</v>
      </c>
      <c r="Q410" s="23"/>
      <c r="R410" s="23"/>
      <c r="S410" s="19" t="s">
        <v>34</v>
      </c>
      <c r="V410" s="16" t="str">
        <f t="shared" ca="1" si="42"/>
        <v>PD</v>
      </c>
      <c r="W410" s="14" t="str">
        <f t="shared" ca="1" si="42"/>
        <v>Private service</v>
      </c>
      <c r="X410" s="3" t="str">
        <f>'EE investment costs'!D459</f>
        <v>MT-68</v>
      </c>
      <c r="Y410" s="3" t="str">
        <f>'EE investment costs'!E459</f>
        <v>Heat Medium Temp. up to 150C</v>
      </c>
      <c r="AC410" s="123">
        <f>'EE investment costs'!C459</f>
        <v>6.8</v>
      </c>
      <c r="AD410" s="22"/>
    </row>
    <row r="411" spans="2:30">
      <c r="B411" s="14" t="str">
        <f t="shared" ca="1" si="38"/>
        <v>INDPDEFFHT-68</v>
      </c>
      <c r="C411" s="15" t="str">
        <f t="shared" ca="1" si="37"/>
        <v>IPDHT</v>
      </c>
      <c r="D411" s="16">
        <f>'EE investment costs'!$F$15</f>
        <v>2016</v>
      </c>
      <c r="E411" s="14">
        <f>VLOOKUP(X411,'EE investment costs'!$D$56:$R$656,15,0)</f>
        <v>5.024</v>
      </c>
      <c r="F411" s="17">
        <f ca="1">INDEX('EE investment costs'!$D$56:$R$656,MATCH(X411,'EE investment costs'!$D$56:$D$656,0),MATCH($V$8,'EE investment costs'!$D$56:$R$56,0))</f>
        <v>654.57880368704457</v>
      </c>
      <c r="I411" s="18">
        <v>1</v>
      </c>
      <c r="J411" s="18">
        <v>1</v>
      </c>
      <c r="K411" s="14">
        <f t="shared" ca="1" si="41"/>
        <v>6</v>
      </c>
      <c r="M411" s="19" t="str">
        <f t="shared" ca="1" si="39"/>
        <v>INDPDEFFHT-68</v>
      </c>
      <c r="N411" s="23" t="str">
        <f t="shared" ca="1" si="40"/>
        <v>Private service Saving Tech-Heat High Temp. over 150C 6.8y</v>
      </c>
      <c r="O411" s="23" t="s">
        <v>32</v>
      </c>
      <c r="P411" s="23" t="s">
        <v>33</v>
      </c>
      <c r="Q411" s="23"/>
      <c r="R411" s="23"/>
      <c r="S411" s="19" t="s">
        <v>34</v>
      </c>
      <c r="V411" s="16" t="str">
        <f t="shared" ca="1" si="42"/>
        <v>PD</v>
      </c>
      <c r="W411" s="14" t="str">
        <f t="shared" ca="1" si="42"/>
        <v>Private service</v>
      </c>
      <c r="X411" s="3" t="str">
        <f>'EE investment costs'!D460</f>
        <v>HT-68</v>
      </c>
      <c r="Y411" s="3" t="str">
        <f>'EE investment costs'!E460</f>
        <v>Heat High Temp. over 150C</v>
      </c>
      <c r="AC411" s="123">
        <f>'EE investment costs'!C460</f>
        <v>6.8</v>
      </c>
      <c r="AD411" s="22"/>
    </row>
    <row r="412" spans="2:30">
      <c r="B412" s="14" t="str">
        <f t="shared" ca="1" si="38"/>
        <v>INDPDEFFRH-68</v>
      </c>
      <c r="C412" s="15" t="str">
        <f t="shared" ca="1" si="37"/>
        <v>IPDRH</v>
      </c>
      <c r="D412" s="16">
        <f>'EE investment costs'!$F$15</f>
        <v>2016</v>
      </c>
      <c r="E412" s="14">
        <f>VLOOKUP(X412,'EE investment costs'!$D$56:$R$656,15,0)</f>
        <v>16.522666666666669</v>
      </c>
      <c r="F412" s="17">
        <f ca="1">INDEX('EE investment costs'!$D$56:$R$656,MATCH(X412,'EE investment costs'!$D$56:$D$656,0),MATCH($V$8,'EE investment costs'!$D$56:$R$56,0))</f>
        <v>1222.0833985151692</v>
      </c>
      <c r="I412" s="18">
        <v>1</v>
      </c>
      <c r="J412" s="18">
        <v>1</v>
      </c>
      <c r="K412" s="14">
        <f t="shared" ca="1" si="41"/>
        <v>0</v>
      </c>
      <c r="M412" s="19" t="str">
        <f t="shared" ca="1" si="39"/>
        <v>INDPDEFFRH-68</v>
      </c>
      <c r="N412" s="23" t="str">
        <f t="shared" ca="1" si="40"/>
        <v>Private service Saving Tech-Heat Room Heat 6.8y</v>
      </c>
      <c r="O412" s="23" t="s">
        <v>32</v>
      </c>
      <c r="P412" s="23" t="s">
        <v>33</v>
      </c>
      <c r="Q412" s="23"/>
      <c r="R412" s="23"/>
      <c r="S412" s="19" t="s">
        <v>34</v>
      </c>
      <c r="V412" s="16" t="str">
        <f t="shared" ca="1" si="42"/>
        <v>PD</v>
      </c>
      <c r="W412" s="14" t="str">
        <f t="shared" ca="1" si="42"/>
        <v>Private service</v>
      </c>
      <c r="X412" s="3" t="str">
        <f>'EE investment costs'!D461</f>
        <v>RH-68</v>
      </c>
      <c r="Y412" s="3" t="str">
        <f>'EE investment costs'!E461</f>
        <v>Heat Room Heat</v>
      </c>
      <c r="AC412" s="123">
        <f>'EE investment costs'!C461</f>
        <v>6.8</v>
      </c>
      <c r="AD412" s="22"/>
    </row>
    <row r="413" spans="2:30">
      <c r="B413" s="14" t="str">
        <f t="shared" ca="1" si="38"/>
        <v>INDPDEFFLA-68</v>
      </c>
      <c r="C413" s="15" t="str">
        <f t="shared" ca="1" si="37"/>
        <v>IPDLA</v>
      </c>
      <c r="D413" s="16">
        <f>'EE investment costs'!$F$15</f>
        <v>2016</v>
      </c>
      <c r="E413" s="14">
        <f>VLOOKUP(X413,'EE investment costs'!$D$56:$R$656,15,0)</f>
        <v>4.2749333333333333</v>
      </c>
      <c r="F413" s="17">
        <f ca="1">INDEX('EE investment costs'!$D$56:$R$656,MATCH(X413,'EE investment costs'!$D$56:$D$656,0),MATCH($V$8,'EE investment costs'!$D$56:$R$56,0))</f>
        <v>2039.5644666086628</v>
      </c>
      <c r="I413" s="18">
        <v>1</v>
      </c>
      <c r="J413" s="18">
        <v>1</v>
      </c>
      <c r="K413" s="14">
        <f t="shared" ca="1" si="41"/>
        <v>0</v>
      </c>
      <c r="M413" s="19" t="str">
        <f t="shared" ca="1" si="39"/>
        <v>INDPDEFFLA-68</v>
      </c>
      <c r="N413" s="23" t="str">
        <f t="shared" ca="1" si="40"/>
        <v>Private service Saving Tech-Light 6.8y</v>
      </c>
      <c r="O413" s="23" t="s">
        <v>32</v>
      </c>
      <c r="P413" s="23" t="s">
        <v>33</v>
      </c>
      <c r="Q413" s="23"/>
      <c r="R413" s="23"/>
      <c r="S413" s="19" t="s">
        <v>34</v>
      </c>
      <c r="V413" s="16" t="str">
        <f t="shared" ca="1" si="42"/>
        <v>PD</v>
      </c>
      <c r="W413" s="14" t="str">
        <f t="shared" ca="1" si="42"/>
        <v>Private service</v>
      </c>
      <c r="X413" s="3" t="str">
        <f>'EE investment costs'!D462</f>
        <v>LA-68</v>
      </c>
      <c r="Y413" s="3" t="str">
        <f>'EE investment costs'!E462</f>
        <v>Light</v>
      </c>
      <c r="AC413" s="123">
        <f>'EE investment costs'!C462</f>
        <v>6.8</v>
      </c>
      <c r="AD413" s="22"/>
    </row>
    <row r="414" spans="2:30">
      <c r="B414" s="14" t="str">
        <f t="shared" ca="1" si="38"/>
        <v>INDPDEFFEM-68</v>
      </c>
      <c r="C414" s="15" t="str">
        <f t="shared" ca="1" si="37"/>
        <v>IPDEM</v>
      </c>
      <c r="D414" s="16">
        <f>'EE investment costs'!$F$15</f>
        <v>2016</v>
      </c>
      <c r="E414" s="14">
        <f>VLOOKUP(X414,'EE investment costs'!$D$56:$R$656,15,0)</f>
        <v>4.4886799999999996</v>
      </c>
      <c r="F414" s="17">
        <f ca="1">INDEX('EE investment costs'!$D$56:$R$656,MATCH(X414,'EE investment costs'!$D$56:$D$656,0),MATCH($V$8,'EE investment costs'!$D$56:$R$56,0))</f>
        <v>2506.3731447215878</v>
      </c>
      <c r="I414" s="18">
        <v>1</v>
      </c>
      <c r="J414" s="18">
        <v>1</v>
      </c>
      <c r="K414" s="14">
        <f t="shared" ca="1" si="41"/>
        <v>0</v>
      </c>
      <c r="M414" s="19" t="str">
        <f t="shared" ca="1" si="39"/>
        <v>INDPDEFFEM-68</v>
      </c>
      <c r="N414" s="23" t="str">
        <f t="shared" ca="1" si="40"/>
        <v>Private service Saving Tech-Electric Motors 6.8y</v>
      </c>
      <c r="O414" s="23" t="s">
        <v>32</v>
      </c>
      <c r="P414" s="23" t="s">
        <v>33</v>
      </c>
      <c r="Q414" s="23"/>
      <c r="R414" s="23"/>
      <c r="S414" s="19" t="s">
        <v>34</v>
      </c>
      <c r="V414" s="16" t="str">
        <f t="shared" ca="1" si="42"/>
        <v>PD</v>
      </c>
      <c r="W414" s="14" t="str">
        <f t="shared" ca="1" si="42"/>
        <v>Private service</v>
      </c>
      <c r="X414" s="3" t="str">
        <f>'EE investment costs'!D463</f>
        <v>EM-68</v>
      </c>
      <c r="Y414" s="3" t="str">
        <f>'EE investment costs'!E463</f>
        <v>Electric Motors</v>
      </c>
      <c r="AC414" s="123">
        <f>'EE investment costs'!C463</f>
        <v>6.8</v>
      </c>
      <c r="AD414" s="22"/>
    </row>
    <row r="415" spans="2:30">
      <c r="B415" s="14" t="str">
        <f t="shared" ca="1" si="38"/>
        <v>INDPDEFFTF-68</v>
      </c>
      <c r="C415" s="15" t="str">
        <f t="shared" ca="1" si="37"/>
        <v>IPDTF</v>
      </c>
      <c r="D415" s="16">
        <f>'EE investment costs'!$F$15</f>
        <v>2016</v>
      </c>
      <c r="E415" s="14">
        <f>VLOOKUP(X415,'EE investment costs'!$D$56:$R$656,15,0)</f>
        <v>17.333333333333332</v>
      </c>
      <c r="F415" s="17">
        <f ca="1">INDEX('EE investment costs'!$D$56:$R$656,MATCH(X415,'EE investment costs'!$D$56:$D$656,0),MATCH($V$8,'EE investment costs'!$D$56:$R$56,0))</f>
        <v>999.17228474971841</v>
      </c>
      <c r="I415" s="18">
        <v>1</v>
      </c>
      <c r="J415" s="18">
        <v>1</v>
      </c>
      <c r="K415" s="14">
        <f t="shared" ca="1" si="41"/>
        <v>3</v>
      </c>
      <c r="M415" s="19" t="str">
        <f t="shared" ca="1" si="39"/>
        <v>INDPDEFFTF-68</v>
      </c>
      <c r="N415" s="23" t="str">
        <f t="shared" ca="1" si="40"/>
        <v>Private service Saving Tech-Haulage Tractors, Trucks, Fishing boats 6.8y</v>
      </c>
      <c r="O415" s="23" t="s">
        <v>32</v>
      </c>
      <c r="P415" s="23" t="s">
        <v>33</v>
      </c>
      <c r="Q415" s="23"/>
      <c r="R415" s="23"/>
      <c r="S415" s="19" t="s">
        <v>34</v>
      </c>
      <c r="V415" s="16" t="str">
        <f t="shared" ca="1" si="42"/>
        <v>PD</v>
      </c>
      <c r="W415" s="14" t="str">
        <f t="shared" ca="1" si="42"/>
        <v>Private service</v>
      </c>
      <c r="X415" s="3" t="str">
        <f>'EE investment costs'!D464</f>
        <v>TF-68</v>
      </c>
      <c r="Y415" s="3" t="str">
        <f>'EE investment costs'!E464</f>
        <v>Haulage Tractors, Trucks, Fishing boats</v>
      </c>
      <c r="AC415" s="123">
        <f>'EE investment costs'!C464</f>
        <v>6.8</v>
      </c>
      <c r="AD415" s="22"/>
    </row>
    <row r="416" spans="2:30">
      <c r="B416" s="14" t="str">
        <f t="shared" ca="1" si="38"/>
        <v>INDPDEFFMT-69</v>
      </c>
      <c r="C416" s="15" t="str">
        <f t="shared" ca="1" si="37"/>
        <v>IPDMT</v>
      </c>
      <c r="D416" s="16">
        <f>'EE investment costs'!$F$15</f>
        <v>2016</v>
      </c>
      <c r="E416" s="14">
        <f>VLOOKUP(X416,'EE investment costs'!$D$56:$R$656,15,0)</f>
        <v>6.29</v>
      </c>
      <c r="F416" s="17">
        <f ca="1">INDEX('EE investment costs'!$D$56:$R$656,MATCH(X416,'EE investment costs'!$D$56:$D$656,0),MATCH($V$8,'EE investment costs'!$D$56:$R$56,0))</f>
        <v>944.50403823897909</v>
      </c>
      <c r="I416" s="18">
        <v>1</v>
      </c>
      <c r="J416" s="18">
        <v>1</v>
      </c>
      <c r="K416" s="14">
        <f t="shared" ca="1" si="41"/>
        <v>3</v>
      </c>
      <c r="M416" s="19" t="str">
        <f t="shared" ca="1" si="39"/>
        <v>INDPDEFFMT-69</v>
      </c>
      <c r="N416" s="23" t="str">
        <f t="shared" ca="1" si="40"/>
        <v>Private service Saving Tech-Heat Medium Temp. up to 150C 6.9y</v>
      </c>
      <c r="O416" s="23" t="s">
        <v>32</v>
      </c>
      <c r="P416" s="23" t="s">
        <v>33</v>
      </c>
      <c r="Q416" s="23"/>
      <c r="R416" s="23"/>
      <c r="S416" s="19" t="s">
        <v>34</v>
      </c>
      <c r="V416" s="16" t="str">
        <f t="shared" ca="1" si="42"/>
        <v>PD</v>
      </c>
      <c r="W416" s="14" t="str">
        <f t="shared" ca="1" si="42"/>
        <v>Private service</v>
      </c>
      <c r="X416" s="3" t="str">
        <f>'EE investment costs'!D465</f>
        <v>MT-69</v>
      </c>
      <c r="Y416" s="3" t="str">
        <f>'EE investment costs'!E465</f>
        <v>Heat Medium Temp. up to 150C</v>
      </c>
      <c r="AC416" s="123">
        <f>'EE investment costs'!C465</f>
        <v>6.9</v>
      </c>
      <c r="AD416" s="22"/>
    </row>
    <row r="417" spans="2:30">
      <c r="B417" s="14" t="str">
        <f t="shared" ca="1" si="38"/>
        <v>INDPDEFFHT-69</v>
      </c>
      <c r="C417" s="15" t="str">
        <f t="shared" ca="1" si="37"/>
        <v>IPDHT</v>
      </c>
      <c r="D417" s="16">
        <f>'EE investment costs'!$F$15</f>
        <v>2016</v>
      </c>
      <c r="E417" s="14">
        <f>VLOOKUP(X417,'EE investment costs'!$D$56:$R$656,15,0)</f>
        <v>5.032</v>
      </c>
      <c r="F417" s="17">
        <f ca="1">INDEX('EE investment costs'!$D$56:$R$656,MATCH(X417,'EE investment costs'!$D$56:$D$656,0),MATCH($V$8,'EE investment costs'!$D$56:$R$56,0))</f>
        <v>660.96316470768818</v>
      </c>
      <c r="I417" s="18">
        <v>1</v>
      </c>
      <c r="J417" s="18">
        <v>1</v>
      </c>
      <c r="K417" s="14">
        <f t="shared" ca="1" si="41"/>
        <v>6</v>
      </c>
      <c r="M417" s="19" t="str">
        <f t="shared" ca="1" si="39"/>
        <v>INDPDEFFHT-69</v>
      </c>
      <c r="N417" s="23" t="str">
        <f t="shared" ca="1" si="40"/>
        <v>Private service Saving Tech-Heat High Temp. over 150C 6.9y</v>
      </c>
      <c r="O417" s="23" t="s">
        <v>32</v>
      </c>
      <c r="P417" s="23" t="s">
        <v>33</v>
      </c>
      <c r="Q417" s="23"/>
      <c r="R417" s="23"/>
      <c r="S417" s="19" t="s">
        <v>34</v>
      </c>
      <c r="V417" s="16" t="str">
        <f t="shared" ca="1" si="42"/>
        <v>PD</v>
      </c>
      <c r="W417" s="14" t="str">
        <f t="shared" ca="1" si="42"/>
        <v>Private service</v>
      </c>
      <c r="X417" s="3" t="str">
        <f>'EE investment costs'!D466</f>
        <v>HT-69</v>
      </c>
      <c r="Y417" s="3" t="str">
        <f>'EE investment costs'!E466</f>
        <v>Heat High Temp. over 150C</v>
      </c>
      <c r="AC417" s="123">
        <f>'EE investment costs'!C466</f>
        <v>6.9</v>
      </c>
      <c r="AD417" s="22"/>
    </row>
    <row r="418" spans="2:30">
      <c r="B418" s="14" t="str">
        <f t="shared" ca="1" si="38"/>
        <v>INDPDEFFRH-69</v>
      </c>
      <c r="C418" s="15" t="str">
        <f t="shared" ca="1" si="37"/>
        <v>IPDRH</v>
      </c>
      <c r="D418" s="16">
        <f>'EE investment costs'!$F$15</f>
        <v>2016</v>
      </c>
      <c r="E418" s="14">
        <f>VLOOKUP(X418,'EE investment costs'!$D$56:$R$656,15,0)</f>
        <v>16.541333333333334</v>
      </c>
      <c r="F418" s="17">
        <f ca="1">INDEX('EE investment costs'!$D$56:$R$656,MATCH(X418,'EE investment costs'!$D$56:$D$656,0),MATCH($V$8,'EE investment costs'!$D$56:$R$56,0))</f>
        <v>1259.1162287732047</v>
      </c>
      <c r="I418" s="18">
        <v>1</v>
      </c>
      <c r="J418" s="18">
        <v>1</v>
      </c>
      <c r="K418" s="14">
        <f t="shared" ca="1" si="41"/>
        <v>0</v>
      </c>
      <c r="M418" s="19" t="str">
        <f t="shared" ca="1" si="39"/>
        <v>INDPDEFFRH-69</v>
      </c>
      <c r="N418" s="23" t="str">
        <f t="shared" ca="1" si="40"/>
        <v>Private service Saving Tech-Heat Room Heat 6.9y</v>
      </c>
      <c r="O418" s="23" t="s">
        <v>32</v>
      </c>
      <c r="P418" s="23" t="s">
        <v>33</v>
      </c>
      <c r="Q418" s="23"/>
      <c r="R418" s="23"/>
      <c r="S418" s="19" t="s">
        <v>34</v>
      </c>
      <c r="V418" s="16" t="str">
        <f t="shared" ca="1" si="42"/>
        <v>PD</v>
      </c>
      <c r="W418" s="14" t="str">
        <f t="shared" ca="1" si="42"/>
        <v>Private service</v>
      </c>
      <c r="X418" s="3" t="str">
        <f>'EE investment costs'!D467</f>
        <v>RH-69</v>
      </c>
      <c r="Y418" s="3" t="str">
        <f>'EE investment costs'!E467</f>
        <v>Heat Room Heat</v>
      </c>
      <c r="AC418" s="123">
        <f>'EE investment costs'!C467</f>
        <v>6.9</v>
      </c>
      <c r="AD418" s="22"/>
    </row>
    <row r="419" spans="2:30">
      <c r="B419" s="14" t="str">
        <f t="shared" ca="1" si="38"/>
        <v>INDPDEFFLA-69</v>
      </c>
      <c r="C419" s="15" t="str">
        <f t="shared" ca="1" si="37"/>
        <v>IPDLA</v>
      </c>
      <c r="D419" s="16">
        <f>'EE investment costs'!$F$15</f>
        <v>2016</v>
      </c>
      <c r="E419" s="14">
        <f>VLOOKUP(X419,'EE investment costs'!$D$56:$R$656,15,0)</f>
        <v>4.2879666666666667</v>
      </c>
      <c r="F419" s="17">
        <f ca="1">INDEX('EE investment costs'!$D$56:$R$656,MATCH(X419,'EE investment costs'!$D$56:$D$656,0),MATCH($V$8,'EE investment costs'!$D$56:$R$56,0))</f>
        <v>2055.0389699546749</v>
      </c>
      <c r="I419" s="18">
        <v>1</v>
      </c>
      <c r="J419" s="18">
        <v>1</v>
      </c>
      <c r="K419" s="14">
        <f t="shared" ca="1" si="41"/>
        <v>0</v>
      </c>
      <c r="M419" s="19" t="str">
        <f t="shared" ca="1" si="39"/>
        <v>INDPDEFFLA-69</v>
      </c>
      <c r="N419" s="23" t="str">
        <f t="shared" ca="1" si="40"/>
        <v>Private service Saving Tech-Light 6.9y</v>
      </c>
      <c r="O419" s="23" t="s">
        <v>32</v>
      </c>
      <c r="P419" s="23" t="s">
        <v>33</v>
      </c>
      <c r="Q419" s="23"/>
      <c r="R419" s="23"/>
      <c r="S419" s="19" t="s">
        <v>34</v>
      </c>
      <c r="V419" s="16" t="str">
        <f t="shared" ca="1" si="42"/>
        <v>PD</v>
      </c>
      <c r="W419" s="14" t="str">
        <f t="shared" ca="1" si="42"/>
        <v>Private service</v>
      </c>
      <c r="X419" s="3" t="str">
        <f>'EE investment costs'!D468</f>
        <v>LA-69</v>
      </c>
      <c r="Y419" s="3" t="str">
        <f>'EE investment costs'!E468</f>
        <v>Light</v>
      </c>
      <c r="AC419" s="123">
        <f>'EE investment costs'!C468</f>
        <v>6.9</v>
      </c>
      <c r="AD419" s="22"/>
    </row>
    <row r="420" spans="2:30">
      <c r="B420" s="14" t="str">
        <f t="shared" ca="1" si="38"/>
        <v>INDPDEFFEM-69</v>
      </c>
      <c r="C420" s="15" t="str">
        <f t="shared" ca="1" si="37"/>
        <v>IPDEM</v>
      </c>
      <c r="D420" s="16">
        <f>'EE investment costs'!$F$15</f>
        <v>2016</v>
      </c>
      <c r="E420" s="14">
        <f>VLOOKUP(X420,'EE investment costs'!$D$56:$R$656,15,0)</f>
        <v>4.5023650000000002</v>
      </c>
      <c r="F420" s="17">
        <f ca="1">INDEX('EE investment costs'!$D$56:$R$656,MATCH(X420,'EE investment costs'!$D$56:$D$656,0),MATCH($V$8,'EE investment costs'!$D$56:$R$56,0))</f>
        <v>2536.9415801876248</v>
      </c>
      <c r="I420" s="18">
        <v>1</v>
      </c>
      <c r="J420" s="18">
        <v>1</v>
      </c>
      <c r="K420" s="14">
        <f t="shared" ca="1" si="41"/>
        <v>0</v>
      </c>
      <c r="M420" s="19" t="str">
        <f t="shared" ca="1" si="39"/>
        <v>INDPDEFFEM-69</v>
      </c>
      <c r="N420" s="23" t="str">
        <f t="shared" ca="1" si="40"/>
        <v>Private service Saving Tech-Electric Motors 6.9y</v>
      </c>
      <c r="O420" s="23" t="s">
        <v>32</v>
      </c>
      <c r="P420" s="23" t="s">
        <v>33</v>
      </c>
      <c r="Q420" s="23"/>
      <c r="R420" s="23"/>
      <c r="S420" s="19" t="s">
        <v>34</v>
      </c>
      <c r="V420" s="16" t="str">
        <f t="shared" ca="1" si="42"/>
        <v>PD</v>
      </c>
      <c r="W420" s="14" t="str">
        <f t="shared" ca="1" si="42"/>
        <v>Private service</v>
      </c>
      <c r="X420" s="3" t="str">
        <f>'EE investment costs'!D469</f>
        <v>EM-69</v>
      </c>
      <c r="Y420" s="3" t="str">
        <f>'EE investment costs'!E469</f>
        <v>Electric Motors</v>
      </c>
      <c r="AC420" s="123">
        <f>'EE investment costs'!C469</f>
        <v>6.9</v>
      </c>
      <c r="AD420" s="22"/>
    </row>
    <row r="421" spans="2:30">
      <c r="B421" s="14" t="str">
        <f t="shared" ca="1" si="38"/>
        <v>INDPDEFFTF-69</v>
      </c>
      <c r="C421" s="15" t="str">
        <f t="shared" ca="1" si="37"/>
        <v>IPDTF</v>
      </c>
      <c r="D421" s="16">
        <f>'EE investment costs'!$F$15</f>
        <v>2016</v>
      </c>
      <c r="E421" s="14">
        <f>VLOOKUP(X421,'EE investment costs'!$D$56:$R$656,15,0)</f>
        <v>17.416666666666664</v>
      </c>
      <c r="F421" s="17">
        <f ca="1">INDEX('EE investment costs'!$D$56:$R$656,MATCH(X421,'EE investment costs'!$D$56:$D$656,0),MATCH($V$8,'EE investment costs'!$D$56:$R$56,0))</f>
        <v>1013.8659948195673</v>
      </c>
      <c r="I421" s="18">
        <v>1</v>
      </c>
      <c r="J421" s="18">
        <v>1</v>
      </c>
      <c r="K421" s="14">
        <f t="shared" ca="1" si="41"/>
        <v>2</v>
      </c>
      <c r="M421" s="19" t="str">
        <f t="shared" ca="1" si="39"/>
        <v>INDPDEFFTF-69</v>
      </c>
      <c r="N421" s="23" t="str">
        <f t="shared" ca="1" si="40"/>
        <v>Private service Saving Tech-Haulage Tractors, Trucks, Fishing boats 6.9y</v>
      </c>
      <c r="O421" s="23" t="s">
        <v>32</v>
      </c>
      <c r="P421" s="23" t="s">
        <v>33</v>
      </c>
      <c r="Q421" s="23"/>
      <c r="R421" s="23"/>
      <c r="S421" s="19" t="s">
        <v>34</v>
      </c>
      <c r="V421" s="16" t="str">
        <f t="shared" ca="1" si="42"/>
        <v>PD</v>
      </c>
      <c r="W421" s="14" t="str">
        <f t="shared" ca="1" si="42"/>
        <v>Private service</v>
      </c>
      <c r="X421" s="3" t="str">
        <f>'EE investment costs'!D470</f>
        <v>TF-69</v>
      </c>
      <c r="Y421" s="3" t="str">
        <f>'EE investment costs'!E470</f>
        <v>Haulage Tractors, Trucks, Fishing boats</v>
      </c>
      <c r="AC421" s="123">
        <f>'EE investment costs'!C470</f>
        <v>6.9</v>
      </c>
      <c r="AD421" s="22"/>
    </row>
    <row r="422" spans="2:30">
      <c r="B422" s="14" t="str">
        <f t="shared" ca="1" si="38"/>
        <v>INDPDEFFMT-70</v>
      </c>
      <c r="C422" s="15" t="str">
        <f t="shared" ca="1" si="37"/>
        <v>IPDMT</v>
      </c>
      <c r="D422" s="16">
        <f>'EE investment costs'!$F$15</f>
        <v>2016</v>
      </c>
      <c r="E422" s="14">
        <f>VLOOKUP(X422,'EE investment costs'!$D$56:$R$656,15,0)</f>
        <v>6.3</v>
      </c>
      <c r="F422" s="17">
        <f ca="1">INDEX('EE investment costs'!$D$56:$R$656,MATCH(X422,'EE investment costs'!$D$56:$D$656,0),MATCH($V$8,'EE investment costs'!$D$56:$R$56,0))</f>
        <v>956.252295343367</v>
      </c>
      <c r="I422" s="18">
        <v>1</v>
      </c>
      <c r="J422" s="18">
        <v>1</v>
      </c>
      <c r="K422" s="14">
        <f t="shared" ca="1" si="41"/>
        <v>3</v>
      </c>
      <c r="M422" s="19" t="str">
        <f t="shared" ca="1" si="39"/>
        <v>INDPDEFFMT-70</v>
      </c>
      <c r="N422" s="23" t="str">
        <f t="shared" ca="1" si="40"/>
        <v>Private service Saving Tech-Heat Medium Temp. up to 150C 7y</v>
      </c>
      <c r="O422" s="23" t="s">
        <v>32</v>
      </c>
      <c r="P422" s="23" t="s">
        <v>33</v>
      </c>
      <c r="Q422" s="23"/>
      <c r="R422" s="23"/>
      <c r="S422" s="19" t="s">
        <v>34</v>
      </c>
      <c r="V422" s="16" t="str">
        <f t="shared" ca="1" si="42"/>
        <v>PD</v>
      </c>
      <c r="W422" s="14" t="str">
        <f t="shared" ca="1" si="42"/>
        <v>Private service</v>
      </c>
      <c r="X422" s="3" t="str">
        <f>'EE investment costs'!D471</f>
        <v>MT-70</v>
      </c>
      <c r="Y422" s="3" t="str">
        <f>'EE investment costs'!E471</f>
        <v>Heat Medium Temp. up to 150C</v>
      </c>
      <c r="AC422" s="123">
        <f>'EE investment costs'!C471</f>
        <v>7</v>
      </c>
      <c r="AD422" s="22"/>
    </row>
    <row r="423" spans="2:30">
      <c r="B423" s="14" t="str">
        <f t="shared" ca="1" si="38"/>
        <v>INDPDEFFHT-70</v>
      </c>
      <c r="C423" s="15" t="str">
        <f t="shared" ca="1" si="37"/>
        <v>IPDHT</v>
      </c>
      <c r="D423" s="16">
        <f>'EE investment costs'!$F$15</f>
        <v>2016</v>
      </c>
      <c r="E423" s="14">
        <f>VLOOKUP(X423,'EE investment costs'!$D$56:$R$656,15,0)</f>
        <v>5.04</v>
      </c>
      <c r="F423" s="17">
        <f ca="1">INDEX('EE investment costs'!$D$56:$R$656,MATCH(X423,'EE investment costs'!$D$56:$D$656,0),MATCH($V$8,'EE investment costs'!$D$56:$R$56,0))</f>
        <v>667.34752572833145</v>
      </c>
      <c r="I423" s="18">
        <v>1</v>
      </c>
      <c r="J423" s="18">
        <v>1</v>
      </c>
      <c r="K423" s="14">
        <f t="shared" ca="1" si="41"/>
        <v>6</v>
      </c>
      <c r="M423" s="19" t="str">
        <f t="shared" ca="1" si="39"/>
        <v>INDPDEFFHT-70</v>
      </c>
      <c r="N423" s="23" t="str">
        <f t="shared" ca="1" si="40"/>
        <v>Private service Saving Tech-Heat High Temp. over 150C 7y</v>
      </c>
      <c r="O423" s="23" t="s">
        <v>32</v>
      </c>
      <c r="P423" s="23" t="s">
        <v>33</v>
      </c>
      <c r="Q423" s="23"/>
      <c r="R423" s="23"/>
      <c r="S423" s="19" t="s">
        <v>34</v>
      </c>
      <c r="V423" s="16" t="str">
        <f t="shared" ca="1" si="42"/>
        <v>PD</v>
      </c>
      <c r="W423" s="14" t="str">
        <f t="shared" ca="1" si="42"/>
        <v>Private service</v>
      </c>
      <c r="X423" s="3" t="str">
        <f>'EE investment costs'!D472</f>
        <v>HT-70</v>
      </c>
      <c r="Y423" s="3" t="str">
        <f>'EE investment costs'!E472</f>
        <v>Heat High Temp. over 150C</v>
      </c>
      <c r="AC423" s="123">
        <f>'EE investment costs'!C472</f>
        <v>7</v>
      </c>
      <c r="AD423" s="22"/>
    </row>
    <row r="424" spans="2:30">
      <c r="B424" s="14" t="str">
        <f t="shared" ca="1" si="38"/>
        <v>INDPDEFFRH-70</v>
      </c>
      <c r="C424" s="15" t="str">
        <f t="shared" ca="1" si="37"/>
        <v>IPDRH</v>
      </c>
      <c r="D424" s="16">
        <f>'EE investment costs'!$F$15</f>
        <v>2016</v>
      </c>
      <c r="E424" s="14">
        <f>VLOOKUP(X424,'EE investment costs'!$D$56:$R$656,15,0)</f>
        <v>16.560000000000002</v>
      </c>
      <c r="F424" s="17">
        <f ca="1">INDEX('EE investment costs'!$D$56:$R$656,MATCH(X424,'EE investment costs'!$D$56:$D$656,0),MATCH($V$8,'EE investment costs'!$D$56:$R$56,0))</f>
        <v>1296.1490590312403</v>
      </c>
      <c r="I424" s="18">
        <v>1</v>
      </c>
      <c r="J424" s="18">
        <v>1</v>
      </c>
      <c r="K424" s="14">
        <f t="shared" ca="1" si="41"/>
        <v>0</v>
      </c>
      <c r="M424" s="19" t="str">
        <f t="shared" ca="1" si="39"/>
        <v>INDPDEFFRH-70</v>
      </c>
      <c r="N424" s="23" t="str">
        <f t="shared" ca="1" si="40"/>
        <v>Private service Saving Tech-Heat Room Heat 7y</v>
      </c>
      <c r="O424" s="23" t="s">
        <v>32</v>
      </c>
      <c r="P424" s="23" t="s">
        <v>33</v>
      </c>
      <c r="Q424" s="23"/>
      <c r="R424" s="23"/>
      <c r="S424" s="19" t="s">
        <v>34</v>
      </c>
      <c r="V424" s="16" t="str">
        <f t="shared" ca="1" si="42"/>
        <v>PD</v>
      </c>
      <c r="W424" s="14" t="str">
        <f t="shared" ca="1" si="42"/>
        <v>Private service</v>
      </c>
      <c r="X424" s="3" t="str">
        <f>'EE investment costs'!D473</f>
        <v>RH-70</v>
      </c>
      <c r="Y424" s="3" t="str">
        <f>'EE investment costs'!E473</f>
        <v>Heat Room Heat</v>
      </c>
      <c r="AC424" s="123">
        <f>'EE investment costs'!C473</f>
        <v>7</v>
      </c>
      <c r="AD424" s="22"/>
    </row>
    <row r="425" spans="2:30">
      <c r="B425" s="14" t="str">
        <f t="shared" ca="1" si="38"/>
        <v>INDPDEFFLA-70</v>
      </c>
      <c r="C425" s="15" t="str">
        <f t="shared" ca="1" si="37"/>
        <v>IPDLA</v>
      </c>
      <c r="D425" s="16">
        <f>'EE investment costs'!$F$15</f>
        <v>2016</v>
      </c>
      <c r="E425" s="14">
        <f>VLOOKUP(X425,'EE investment costs'!$D$56:$R$656,15,0)</f>
        <v>4.3010000000000002</v>
      </c>
      <c r="F425" s="17">
        <f ca="1">INDEX('EE investment costs'!$D$56:$R$656,MATCH(X425,'EE investment costs'!$D$56:$D$656,0),MATCH($V$8,'EE investment costs'!$D$56:$R$56,0))</f>
        <v>2070.5134733006871</v>
      </c>
      <c r="I425" s="18">
        <v>1</v>
      </c>
      <c r="J425" s="18">
        <v>1</v>
      </c>
      <c r="K425" s="14">
        <f t="shared" ca="1" si="41"/>
        <v>0</v>
      </c>
      <c r="M425" s="19" t="str">
        <f t="shared" ca="1" si="39"/>
        <v>INDPDEFFLA-70</v>
      </c>
      <c r="N425" s="23" t="str">
        <f t="shared" ca="1" si="40"/>
        <v>Private service Saving Tech-Light 7y</v>
      </c>
      <c r="O425" s="23" t="s">
        <v>32</v>
      </c>
      <c r="P425" s="23" t="s">
        <v>33</v>
      </c>
      <c r="Q425" s="23"/>
      <c r="R425" s="23"/>
      <c r="S425" s="19" t="s">
        <v>34</v>
      </c>
      <c r="V425" s="16" t="str">
        <f t="shared" ca="1" si="42"/>
        <v>PD</v>
      </c>
      <c r="W425" s="14" t="str">
        <f t="shared" ca="1" si="42"/>
        <v>Private service</v>
      </c>
      <c r="X425" s="3" t="str">
        <f>'EE investment costs'!D474</f>
        <v>LA-70</v>
      </c>
      <c r="Y425" s="3" t="str">
        <f>'EE investment costs'!E474</f>
        <v>Light</v>
      </c>
      <c r="AC425" s="123">
        <f>'EE investment costs'!C474</f>
        <v>7</v>
      </c>
      <c r="AD425" s="22"/>
    </row>
    <row r="426" spans="2:30">
      <c r="B426" s="14" t="str">
        <f t="shared" ca="1" si="38"/>
        <v>INDPDEFFEM-70</v>
      </c>
      <c r="C426" s="15" t="str">
        <f t="shared" ca="1" si="37"/>
        <v>IPDEM</v>
      </c>
      <c r="D426" s="16">
        <f>'EE investment costs'!$F$15</f>
        <v>2016</v>
      </c>
      <c r="E426" s="14">
        <f>VLOOKUP(X426,'EE investment costs'!$D$56:$R$656,15,0)</f>
        <v>4.5160499999999999</v>
      </c>
      <c r="F426" s="17">
        <f ca="1">INDEX('EE investment costs'!$D$56:$R$656,MATCH(X426,'EE investment costs'!$D$56:$D$656,0),MATCH($V$8,'EE investment costs'!$D$56:$R$56,0))</f>
        <v>2567.5100156536614</v>
      </c>
      <c r="I426" s="18">
        <v>1</v>
      </c>
      <c r="J426" s="18">
        <v>1</v>
      </c>
      <c r="K426" s="14">
        <f t="shared" ca="1" si="41"/>
        <v>0</v>
      </c>
      <c r="M426" s="19" t="str">
        <f t="shared" ca="1" si="39"/>
        <v>INDPDEFFEM-70</v>
      </c>
      <c r="N426" s="23" t="str">
        <f t="shared" ca="1" si="40"/>
        <v>Private service Saving Tech-Electric Motors 7y</v>
      </c>
      <c r="O426" s="23" t="s">
        <v>32</v>
      </c>
      <c r="P426" s="23" t="s">
        <v>33</v>
      </c>
      <c r="Q426" s="23"/>
      <c r="R426" s="23"/>
      <c r="S426" s="19" t="s">
        <v>34</v>
      </c>
      <c r="V426" s="16" t="str">
        <f t="shared" ca="1" si="42"/>
        <v>PD</v>
      </c>
      <c r="W426" s="14" t="str">
        <f t="shared" ca="1" si="42"/>
        <v>Private service</v>
      </c>
      <c r="X426" s="3" t="str">
        <f>'EE investment costs'!D475</f>
        <v>EM-70</v>
      </c>
      <c r="Y426" s="3" t="str">
        <f>'EE investment costs'!E475</f>
        <v>Electric Motors</v>
      </c>
      <c r="AC426" s="123">
        <f>'EE investment costs'!C475</f>
        <v>7</v>
      </c>
      <c r="AD426" s="22"/>
    </row>
    <row r="427" spans="2:30" ht="13.5" thickBot="1">
      <c r="B427" s="14" t="str">
        <f t="shared" ca="1" si="38"/>
        <v>INDPDEFFTF-70</v>
      </c>
      <c r="C427" s="15" t="str">
        <f t="shared" ca="1" si="37"/>
        <v>IPDTF</v>
      </c>
      <c r="D427" s="16">
        <f>'EE investment costs'!$F$15</f>
        <v>2016</v>
      </c>
      <c r="E427" s="14">
        <f>VLOOKUP(X427,'EE investment costs'!$D$56:$R$656,15,0)</f>
        <v>17.5</v>
      </c>
      <c r="F427" s="17">
        <f ca="1">INDEX('EE investment costs'!$D$56:$R$656,MATCH(X427,'EE investment costs'!$D$56:$D$656,0),MATCH($V$8,'EE investment costs'!$D$56:$R$56,0))</f>
        <v>1028.559704889416</v>
      </c>
      <c r="I427" s="18">
        <v>1</v>
      </c>
      <c r="J427" s="18">
        <v>1</v>
      </c>
      <c r="K427" s="14">
        <f t="shared" ca="1" si="41"/>
        <v>2</v>
      </c>
      <c r="M427" s="24" t="str">
        <f t="shared" ca="1" si="39"/>
        <v>INDPDEFFTF-70</v>
      </c>
      <c r="N427" s="25" t="str">
        <f t="shared" ca="1" si="40"/>
        <v>Private service Saving Tech-Haulage Tractors, Trucks, Fishing boats 7y</v>
      </c>
      <c r="O427" s="25" t="s">
        <v>32</v>
      </c>
      <c r="P427" s="25" t="s">
        <v>33</v>
      </c>
      <c r="Q427" s="25"/>
      <c r="R427" s="25"/>
      <c r="S427" s="24" t="s">
        <v>34</v>
      </c>
      <c r="V427" s="16" t="str">
        <f t="shared" ca="1" si="42"/>
        <v>PD</v>
      </c>
      <c r="W427" s="14" t="str">
        <f t="shared" ca="1" si="42"/>
        <v>Private service</v>
      </c>
      <c r="X427" s="3" t="str">
        <f>'EE investment costs'!D476</f>
        <v>TF-70</v>
      </c>
      <c r="Y427" s="3" t="str">
        <f>'EE investment costs'!E476</f>
        <v>Haulage Tractors, Trucks, Fishing boats</v>
      </c>
      <c r="AC427" s="123">
        <f>'EE investment costs'!C476</f>
        <v>7</v>
      </c>
      <c r="AD427" s="22"/>
    </row>
    <row r="428" spans="2:30">
      <c r="B428" s="14" t="str">
        <f t="shared" ca="1" si="38"/>
        <v>INDPDEFFMT-71</v>
      </c>
      <c r="C428" s="15" t="str">
        <f ca="1">"I"&amp;MID(B428,4,1)&amp;"D"&amp;MID(B428,9,2)</f>
        <v>IPDMT</v>
      </c>
      <c r="D428" s="16">
        <f>'EE investment costs'!$F$15</f>
        <v>2016</v>
      </c>
      <c r="E428" s="14">
        <f>VLOOKUP(X428,'EE investment costs'!$D$56:$R$656,15,0)</f>
        <v>6.31</v>
      </c>
      <c r="F428" s="17">
        <f ca="1">INDEX('EE investment costs'!$D$56:$R$656,MATCH(X428,'EE investment costs'!$D$56:$D$656,0),MATCH($V$8,'EE investment costs'!$D$56:$R$56,0))</f>
        <v>968.0005524477549</v>
      </c>
      <c r="I428" s="18">
        <v>1</v>
      </c>
      <c r="J428" s="18">
        <v>1</v>
      </c>
      <c r="K428" s="14">
        <f t="shared" ca="1" si="41"/>
        <v>3</v>
      </c>
      <c r="M428" s="20" t="str">
        <f t="shared" ca="1" si="39"/>
        <v>INDPDEFFMT-71</v>
      </c>
      <c r="N428" s="21" t="str">
        <f t="shared" ca="1" si="40"/>
        <v>Private service Saving Tech-Heat Medium Temp. up to 150C 7.1y</v>
      </c>
      <c r="O428" s="21" t="s">
        <v>32</v>
      </c>
      <c r="P428" s="21" t="s">
        <v>33</v>
      </c>
      <c r="Q428" s="21"/>
      <c r="R428" s="21"/>
      <c r="S428" s="20" t="s">
        <v>34</v>
      </c>
      <c r="V428" s="16" t="str">
        <f t="shared" ca="1" si="42"/>
        <v>PD</v>
      </c>
      <c r="W428" s="14" t="str">
        <f t="shared" ca="1" si="42"/>
        <v>Private service</v>
      </c>
      <c r="X428" s="3" t="str">
        <f>'EE investment costs'!D477</f>
        <v>MT-71</v>
      </c>
      <c r="Y428" s="3" t="str">
        <f>'EE investment costs'!E477</f>
        <v>Heat Medium Temp. up to 150C</v>
      </c>
      <c r="AC428" s="123">
        <f>'EE investment costs'!C477</f>
        <v>7.1</v>
      </c>
      <c r="AD428" s="22"/>
    </row>
    <row r="429" spans="2:30">
      <c r="B429" s="14" t="str">
        <f t="shared" ca="1" si="38"/>
        <v>INDPDEFFHT-71</v>
      </c>
      <c r="C429" s="15" t="str">
        <f t="shared" ref="C429:C487" ca="1" si="43">"I"&amp;MID(B429,4,1)&amp;"D"&amp;MID(B429,9,2)</f>
        <v>IPDHT</v>
      </c>
      <c r="D429" s="16">
        <f>'EE investment costs'!$F$15</f>
        <v>2016</v>
      </c>
      <c r="E429" s="14">
        <f>VLOOKUP(X429,'EE investment costs'!$D$56:$R$656,15,0)</f>
        <v>5.048</v>
      </c>
      <c r="F429" s="17">
        <f ca="1">INDEX('EE investment costs'!$D$56:$R$656,MATCH(X429,'EE investment costs'!$D$56:$D$656,0),MATCH($V$8,'EE investment costs'!$D$56:$R$56,0))</f>
        <v>673.73188674897494</v>
      </c>
      <c r="I429" s="18">
        <v>1</v>
      </c>
      <c r="J429" s="18">
        <v>1</v>
      </c>
      <c r="K429" s="14">
        <f t="shared" ca="1" si="41"/>
        <v>6</v>
      </c>
      <c r="M429" s="19" t="str">
        <f t="shared" ca="1" si="39"/>
        <v>INDPDEFFHT-71</v>
      </c>
      <c r="N429" s="23" t="str">
        <f t="shared" ca="1" si="40"/>
        <v>Private service Saving Tech-Heat High Temp. over 150C 7.1y</v>
      </c>
      <c r="O429" s="23" t="s">
        <v>32</v>
      </c>
      <c r="P429" s="23" t="s">
        <v>33</v>
      </c>
      <c r="Q429" s="23"/>
      <c r="R429" s="23"/>
      <c r="S429" s="19" t="s">
        <v>34</v>
      </c>
      <c r="V429" s="16" t="str">
        <f t="shared" ca="1" si="42"/>
        <v>PD</v>
      </c>
      <c r="W429" s="14" t="str">
        <f t="shared" ca="1" si="42"/>
        <v>Private service</v>
      </c>
      <c r="X429" s="3" t="str">
        <f>'EE investment costs'!D478</f>
        <v>HT-71</v>
      </c>
      <c r="Y429" s="3" t="str">
        <f>'EE investment costs'!E478</f>
        <v>Heat High Temp. over 150C</v>
      </c>
      <c r="AC429" s="123">
        <f>'EE investment costs'!C478</f>
        <v>7.1</v>
      </c>
      <c r="AD429" s="22"/>
    </row>
    <row r="430" spans="2:30">
      <c r="B430" s="14" t="str">
        <f t="shared" ca="1" si="38"/>
        <v>INDPDEFFRH-71</v>
      </c>
      <c r="C430" s="15" t="str">
        <f t="shared" ca="1" si="43"/>
        <v>IPDRH</v>
      </c>
      <c r="D430" s="16">
        <f>'EE investment costs'!$F$15</f>
        <v>2016</v>
      </c>
      <c r="E430" s="14">
        <f>VLOOKUP(X430,'EE investment costs'!$D$56:$R$656,15,0)</f>
        <v>16.57866666666667</v>
      </c>
      <c r="F430" s="17">
        <f ca="1">INDEX('EE investment costs'!$D$56:$R$656,MATCH(X430,'EE investment costs'!$D$56:$D$656,0),MATCH($V$8,'EE investment costs'!$D$56:$R$56,0))</f>
        <v>1333.1818892892754</v>
      </c>
      <c r="I430" s="18">
        <v>1</v>
      </c>
      <c r="J430" s="18">
        <v>1</v>
      </c>
      <c r="K430" s="14">
        <f t="shared" ca="1" si="41"/>
        <v>0</v>
      </c>
      <c r="M430" s="19" t="str">
        <f t="shared" ca="1" si="39"/>
        <v>INDPDEFFRH-71</v>
      </c>
      <c r="N430" s="23" t="str">
        <f t="shared" ca="1" si="40"/>
        <v>Private service Saving Tech-Heat Room Heat 7.1y</v>
      </c>
      <c r="O430" s="23" t="s">
        <v>32</v>
      </c>
      <c r="P430" s="23" t="s">
        <v>33</v>
      </c>
      <c r="Q430" s="23"/>
      <c r="R430" s="23"/>
      <c r="S430" s="19" t="s">
        <v>34</v>
      </c>
      <c r="V430" s="16" t="str">
        <f t="shared" ca="1" si="42"/>
        <v>PD</v>
      </c>
      <c r="W430" s="14" t="str">
        <f t="shared" ca="1" si="42"/>
        <v>Private service</v>
      </c>
      <c r="X430" s="3" t="str">
        <f>'EE investment costs'!D479</f>
        <v>RH-71</v>
      </c>
      <c r="Y430" s="3" t="str">
        <f>'EE investment costs'!E479</f>
        <v>Heat Room Heat</v>
      </c>
      <c r="AC430" s="123">
        <f>'EE investment costs'!C479</f>
        <v>7.1</v>
      </c>
      <c r="AD430" s="22"/>
    </row>
    <row r="431" spans="2:30">
      <c r="B431" s="14" t="str">
        <f t="shared" ca="1" si="38"/>
        <v>INDPDEFFLA-71</v>
      </c>
      <c r="C431" s="15" t="str">
        <f t="shared" ca="1" si="43"/>
        <v>IPDLA</v>
      </c>
      <c r="D431" s="16">
        <f>'EE investment costs'!$F$15</f>
        <v>2016</v>
      </c>
      <c r="E431" s="14">
        <f>VLOOKUP(X431,'EE investment costs'!$D$56:$R$656,15,0)</f>
        <v>4.3140333333333336</v>
      </c>
      <c r="F431" s="17">
        <f ca="1">INDEX('EE investment costs'!$D$56:$R$656,MATCH(X431,'EE investment costs'!$D$56:$D$656,0),MATCH($V$8,'EE investment costs'!$D$56:$R$56,0))</f>
        <v>2085.9879766466988</v>
      </c>
      <c r="I431" s="18">
        <v>1</v>
      </c>
      <c r="J431" s="18">
        <v>1</v>
      </c>
      <c r="K431" s="14">
        <f t="shared" ca="1" si="41"/>
        <v>0</v>
      </c>
      <c r="M431" s="19" t="str">
        <f t="shared" ca="1" si="39"/>
        <v>INDPDEFFLA-71</v>
      </c>
      <c r="N431" s="23" t="str">
        <f t="shared" ca="1" si="40"/>
        <v>Private service Saving Tech-Light 7.1y</v>
      </c>
      <c r="O431" s="23" t="s">
        <v>32</v>
      </c>
      <c r="P431" s="23" t="s">
        <v>33</v>
      </c>
      <c r="Q431" s="23"/>
      <c r="R431" s="23"/>
      <c r="S431" s="19" t="s">
        <v>34</v>
      </c>
      <c r="V431" s="16" t="str">
        <f t="shared" ca="1" si="42"/>
        <v>PD</v>
      </c>
      <c r="W431" s="14" t="str">
        <f t="shared" ca="1" si="42"/>
        <v>Private service</v>
      </c>
      <c r="X431" s="3" t="str">
        <f>'EE investment costs'!D480</f>
        <v>LA-71</v>
      </c>
      <c r="Y431" s="3" t="str">
        <f>'EE investment costs'!E480</f>
        <v>Light</v>
      </c>
      <c r="AC431" s="123">
        <f>'EE investment costs'!C480</f>
        <v>7.1</v>
      </c>
      <c r="AD431" s="22"/>
    </row>
    <row r="432" spans="2:30">
      <c r="B432" s="14" t="str">
        <f t="shared" ca="1" si="38"/>
        <v>INDPDEFFEM-71</v>
      </c>
      <c r="C432" s="15" t="str">
        <f t="shared" ca="1" si="43"/>
        <v>IPDEM</v>
      </c>
      <c r="D432" s="16">
        <f>'EE investment costs'!$F$15</f>
        <v>2016</v>
      </c>
      <c r="E432" s="14">
        <f>VLOOKUP(X432,'EE investment costs'!$D$56:$R$656,15,0)</f>
        <v>4.5297349999999996</v>
      </c>
      <c r="F432" s="17">
        <f ca="1">INDEX('EE investment costs'!$D$56:$R$656,MATCH(X432,'EE investment costs'!$D$56:$D$656,0),MATCH($V$8,'EE investment costs'!$D$56:$R$56,0))</f>
        <v>2598.078451119698</v>
      </c>
      <c r="I432" s="18">
        <v>1</v>
      </c>
      <c r="J432" s="18">
        <v>1</v>
      </c>
      <c r="K432" s="14">
        <f t="shared" ca="1" si="41"/>
        <v>0</v>
      </c>
      <c r="M432" s="19" t="str">
        <f t="shared" ca="1" si="39"/>
        <v>INDPDEFFEM-71</v>
      </c>
      <c r="N432" s="23" t="str">
        <f t="shared" ca="1" si="40"/>
        <v>Private service Saving Tech-Electric Motors 7.1y</v>
      </c>
      <c r="O432" s="23" t="s">
        <v>32</v>
      </c>
      <c r="P432" s="23" t="s">
        <v>33</v>
      </c>
      <c r="Q432" s="23"/>
      <c r="R432" s="23"/>
      <c r="S432" s="19" t="s">
        <v>34</v>
      </c>
      <c r="V432" s="16" t="str">
        <f t="shared" ca="1" si="42"/>
        <v>PD</v>
      </c>
      <c r="W432" s="14" t="str">
        <f t="shared" ca="1" si="42"/>
        <v>Private service</v>
      </c>
      <c r="X432" s="3" t="str">
        <f>'EE investment costs'!D481</f>
        <v>EM-71</v>
      </c>
      <c r="Y432" s="3" t="str">
        <f>'EE investment costs'!E481</f>
        <v>Electric Motors</v>
      </c>
      <c r="AC432" s="123">
        <f>'EE investment costs'!C481</f>
        <v>7.1</v>
      </c>
      <c r="AD432" s="22"/>
    </row>
    <row r="433" spans="2:30">
      <c r="B433" s="14" t="str">
        <f t="shared" ca="1" si="38"/>
        <v>INDPDEFFTF-71</v>
      </c>
      <c r="C433" s="15" t="str">
        <f t="shared" ca="1" si="43"/>
        <v>IPDTF</v>
      </c>
      <c r="D433" s="16">
        <f>'EE investment costs'!$F$15</f>
        <v>2016</v>
      </c>
      <c r="E433" s="14">
        <f>VLOOKUP(X433,'EE investment costs'!$D$56:$R$656,15,0)</f>
        <v>17.583333333333332</v>
      </c>
      <c r="F433" s="17">
        <f ca="1">INDEX('EE investment costs'!$D$56:$R$656,MATCH(X433,'EE investment costs'!$D$56:$D$656,0),MATCH($V$8,'EE investment costs'!$D$56:$R$56,0))</f>
        <v>1043.2534149592648</v>
      </c>
      <c r="I433" s="18">
        <v>1</v>
      </c>
      <c r="J433" s="18">
        <v>1</v>
      </c>
      <c r="K433" s="14">
        <f t="shared" ca="1" si="41"/>
        <v>2</v>
      </c>
      <c r="M433" s="19" t="str">
        <f t="shared" ca="1" si="39"/>
        <v>INDPDEFFTF-71</v>
      </c>
      <c r="N433" s="23" t="str">
        <f t="shared" ca="1" si="40"/>
        <v>Private service Saving Tech-Haulage Tractors, Trucks, Fishing boats 7.1y</v>
      </c>
      <c r="O433" s="23" t="s">
        <v>32</v>
      </c>
      <c r="P433" s="23" t="s">
        <v>33</v>
      </c>
      <c r="Q433" s="23"/>
      <c r="R433" s="23"/>
      <c r="S433" s="19" t="s">
        <v>34</v>
      </c>
      <c r="V433" s="16" t="str">
        <f t="shared" ca="1" si="42"/>
        <v>PD</v>
      </c>
      <c r="W433" s="14" t="str">
        <f t="shared" ca="1" si="42"/>
        <v>Private service</v>
      </c>
      <c r="X433" s="3" t="str">
        <f>'EE investment costs'!D482</f>
        <v>TF-71</v>
      </c>
      <c r="Y433" s="3" t="str">
        <f>'EE investment costs'!E482</f>
        <v>Haulage Tractors, Trucks, Fishing boats</v>
      </c>
      <c r="AC433" s="123">
        <f>'EE investment costs'!C482</f>
        <v>7.1</v>
      </c>
      <c r="AD433" s="22"/>
    </row>
    <row r="434" spans="2:30">
      <c r="B434" s="14" t="str">
        <f t="shared" ca="1" si="38"/>
        <v>INDPDEFFMT-72</v>
      </c>
      <c r="C434" s="15" t="str">
        <f t="shared" ca="1" si="43"/>
        <v>IPDMT</v>
      </c>
      <c r="D434" s="16">
        <f>'EE investment costs'!$F$15</f>
        <v>2016</v>
      </c>
      <c r="E434" s="14">
        <f>VLOOKUP(X434,'EE investment costs'!$D$56:$R$656,15,0)</f>
        <v>6.32</v>
      </c>
      <c r="F434" s="17">
        <f ca="1">INDEX('EE investment costs'!$D$56:$R$656,MATCH(X434,'EE investment costs'!$D$56:$D$656,0),MATCH($V$8,'EE investment costs'!$D$56:$R$56,0))</f>
        <v>979.74880955214292</v>
      </c>
      <c r="I434" s="18">
        <v>1</v>
      </c>
      <c r="J434" s="18">
        <v>1</v>
      </c>
      <c r="K434" s="14">
        <f t="shared" ca="1" si="41"/>
        <v>3</v>
      </c>
      <c r="M434" s="19" t="str">
        <f t="shared" ca="1" si="39"/>
        <v>INDPDEFFMT-72</v>
      </c>
      <c r="N434" s="23" t="str">
        <f t="shared" ca="1" si="40"/>
        <v>Private service Saving Tech-Heat Medium Temp. up to 150C 7.2y</v>
      </c>
      <c r="O434" s="23" t="s">
        <v>32</v>
      </c>
      <c r="P434" s="23" t="s">
        <v>33</v>
      </c>
      <c r="Q434" s="23"/>
      <c r="R434" s="23"/>
      <c r="S434" s="19" t="s">
        <v>34</v>
      </c>
      <c r="V434" s="16" t="str">
        <f t="shared" ca="1" si="42"/>
        <v>PD</v>
      </c>
      <c r="W434" s="14" t="str">
        <f t="shared" ca="1" si="42"/>
        <v>Private service</v>
      </c>
      <c r="X434" s="3" t="str">
        <f>'EE investment costs'!D483</f>
        <v>MT-72</v>
      </c>
      <c r="Y434" s="3" t="str">
        <f>'EE investment costs'!E483</f>
        <v>Heat Medium Temp. up to 150C</v>
      </c>
      <c r="AC434" s="123">
        <f>'EE investment costs'!C483</f>
        <v>7.2</v>
      </c>
      <c r="AD434" s="22"/>
    </row>
    <row r="435" spans="2:30">
      <c r="B435" s="14" t="str">
        <f t="shared" ca="1" si="38"/>
        <v>INDPDEFFHT-72</v>
      </c>
      <c r="C435" s="15" t="str">
        <f t="shared" ca="1" si="43"/>
        <v>IPDHT</v>
      </c>
      <c r="D435" s="16">
        <f>'EE investment costs'!$F$15</f>
        <v>2016</v>
      </c>
      <c r="E435" s="14">
        <f>VLOOKUP(X435,'EE investment costs'!$D$56:$R$656,15,0)</f>
        <v>5.056</v>
      </c>
      <c r="F435" s="17">
        <f ca="1">INDEX('EE investment costs'!$D$56:$R$656,MATCH(X435,'EE investment costs'!$D$56:$D$656,0),MATCH($V$8,'EE investment costs'!$D$56:$R$56,0))</f>
        <v>680.11624776961844</v>
      </c>
      <c r="I435" s="18">
        <v>1</v>
      </c>
      <c r="J435" s="18">
        <v>1</v>
      </c>
      <c r="K435" s="14">
        <f t="shared" ca="1" si="41"/>
        <v>6</v>
      </c>
      <c r="M435" s="19" t="str">
        <f t="shared" ca="1" si="39"/>
        <v>INDPDEFFHT-72</v>
      </c>
      <c r="N435" s="23" t="str">
        <f t="shared" ca="1" si="40"/>
        <v>Private service Saving Tech-Heat High Temp. over 150C 7.2y</v>
      </c>
      <c r="O435" s="23" t="s">
        <v>32</v>
      </c>
      <c r="P435" s="23" t="s">
        <v>33</v>
      </c>
      <c r="Q435" s="23"/>
      <c r="R435" s="23"/>
      <c r="S435" s="19" t="s">
        <v>34</v>
      </c>
      <c r="V435" s="16" t="str">
        <f t="shared" ca="1" si="42"/>
        <v>PD</v>
      </c>
      <c r="W435" s="14" t="str">
        <f t="shared" ca="1" si="42"/>
        <v>Private service</v>
      </c>
      <c r="X435" s="3" t="str">
        <f>'EE investment costs'!D484</f>
        <v>HT-72</v>
      </c>
      <c r="Y435" s="3" t="str">
        <f>'EE investment costs'!E484</f>
        <v>Heat High Temp. over 150C</v>
      </c>
      <c r="AC435" s="123">
        <f>'EE investment costs'!C484</f>
        <v>7.2</v>
      </c>
      <c r="AD435" s="22"/>
    </row>
    <row r="436" spans="2:30">
      <c r="B436" s="14" t="str">
        <f t="shared" ca="1" si="38"/>
        <v>INDPDEFFRH-72</v>
      </c>
      <c r="C436" s="15" t="str">
        <f t="shared" ca="1" si="43"/>
        <v>IPDRH</v>
      </c>
      <c r="D436" s="16">
        <f>'EE investment costs'!$F$15</f>
        <v>2016</v>
      </c>
      <c r="E436" s="14">
        <f>VLOOKUP(X436,'EE investment costs'!$D$56:$R$656,15,0)</f>
        <v>16.597333333333335</v>
      </c>
      <c r="F436" s="17">
        <f ca="1">INDEX('EE investment costs'!$D$56:$R$656,MATCH(X436,'EE investment costs'!$D$56:$D$656,0),MATCH($V$8,'EE investment costs'!$D$56:$R$56,0))</f>
        <v>1370.214719547311</v>
      </c>
      <c r="I436" s="18">
        <v>1</v>
      </c>
      <c r="J436" s="18">
        <v>1</v>
      </c>
      <c r="K436" s="14">
        <f t="shared" ca="1" si="41"/>
        <v>0</v>
      </c>
      <c r="M436" s="19" t="str">
        <f t="shared" ca="1" si="39"/>
        <v>INDPDEFFRH-72</v>
      </c>
      <c r="N436" s="23" t="str">
        <f t="shared" ca="1" si="40"/>
        <v>Private service Saving Tech-Heat Room Heat 7.2y</v>
      </c>
      <c r="O436" s="23" t="s">
        <v>32</v>
      </c>
      <c r="P436" s="23" t="s">
        <v>33</v>
      </c>
      <c r="Q436" s="23"/>
      <c r="R436" s="23"/>
      <c r="S436" s="19" t="s">
        <v>34</v>
      </c>
      <c r="V436" s="16" t="str">
        <f t="shared" ca="1" si="42"/>
        <v>PD</v>
      </c>
      <c r="W436" s="14" t="str">
        <f t="shared" ca="1" si="42"/>
        <v>Private service</v>
      </c>
      <c r="X436" s="3" t="str">
        <f>'EE investment costs'!D485</f>
        <v>RH-72</v>
      </c>
      <c r="Y436" s="3" t="str">
        <f>'EE investment costs'!E485</f>
        <v>Heat Room Heat</v>
      </c>
      <c r="AC436" s="123">
        <f>'EE investment costs'!C485</f>
        <v>7.2</v>
      </c>
      <c r="AD436" s="22"/>
    </row>
    <row r="437" spans="2:30">
      <c r="B437" s="14" t="str">
        <f t="shared" ca="1" si="38"/>
        <v>INDPDEFFLA-72</v>
      </c>
      <c r="C437" s="15" t="str">
        <f t="shared" ca="1" si="43"/>
        <v>IPDLA</v>
      </c>
      <c r="D437" s="16">
        <f>'EE investment costs'!$F$15</f>
        <v>2016</v>
      </c>
      <c r="E437" s="14">
        <f>VLOOKUP(X437,'EE investment costs'!$D$56:$R$656,15,0)</f>
        <v>4.3270666666666671</v>
      </c>
      <c r="F437" s="17">
        <f ca="1">INDEX('EE investment costs'!$D$56:$R$656,MATCH(X437,'EE investment costs'!$D$56:$D$656,0),MATCH($V$8,'EE investment costs'!$D$56:$R$56,0))</f>
        <v>2101.462479992711</v>
      </c>
      <c r="I437" s="18">
        <v>1</v>
      </c>
      <c r="J437" s="18">
        <v>1</v>
      </c>
      <c r="K437" s="14">
        <f t="shared" ca="1" si="41"/>
        <v>0</v>
      </c>
      <c r="M437" s="19" t="str">
        <f t="shared" ca="1" si="39"/>
        <v>INDPDEFFLA-72</v>
      </c>
      <c r="N437" s="23" t="str">
        <f t="shared" ca="1" si="40"/>
        <v>Private service Saving Tech-Light 7.2y</v>
      </c>
      <c r="O437" s="23" t="s">
        <v>32</v>
      </c>
      <c r="P437" s="23" t="s">
        <v>33</v>
      </c>
      <c r="Q437" s="23"/>
      <c r="R437" s="23"/>
      <c r="S437" s="19" t="s">
        <v>34</v>
      </c>
      <c r="V437" s="16" t="str">
        <f t="shared" ca="1" si="42"/>
        <v>PD</v>
      </c>
      <c r="W437" s="14" t="str">
        <f t="shared" ca="1" si="42"/>
        <v>Private service</v>
      </c>
      <c r="X437" s="3" t="str">
        <f>'EE investment costs'!D486</f>
        <v>LA-72</v>
      </c>
      <c r="Y437" s="3" t="str">
        <f>'EE investment costs'!E486</f>
        <v>Light</v>
      </c>
      <c r="AC437" s="123">
        <f>'EE investment costs'!C486</f>
        <v>7.2</v>
      </c>
      <c r="AD437" s="22"/>
    </row>
    <row r="438" spans="2:30">
      <c r="B438" s="14" t="str">
        <f t="shared" ca="1" si="38"/>
        <v>INDPDEFFEM-72</v>
      </c>
      <c r="C438" s="15" t="str">
        <f t="shared" ca="1" si="43"/>
        <v>IPDEM</v>
      </c>
      <c r="D438" s="16">
        <f>'EE investment costs'!$F$15</f>
        <v>2016</v>
      </c>
      <c r="E438" s="14">
        <f>VLOOKUP(X438,'EE investment costs'!$D$56:$R$656,15,0)</f>
        <v>4.5434200000000002</v>
      </c>
      <c r="F438" s="17">
        <f ca="1">INDEX('EE investment costs'!$D$56:$R$656,MATCH(X438,'EE investment costs'!$D$56:$D$656,0),MATCH($V$8,'EE investment costs'!$D$56:$R$56,0))</f>
        <v>2628.646886585735</v>
      </c>
      <c r="I438" s="18">
        <v>1</v>
      </c>
      <c r="J438" s="18">
        <v>1</v>
      </c>
      <c r="K438" s="14">
        <f t="shared" ca="1" si="41"/>
        <v>0</v>
      </c>
      <c r="M438" s="19" t="str">
        <f t="shared" ca="1" si="39"/>
        <v>INDPDEFFEM-72</v>
      </c>
      <c r="N438" s="23" t="str">
        <f t="shared" ca="1" si="40"/>
        <v>Private service Saving Tech-Electric Motors 7.2y</v>
      </c>
      <c r="O438" s="23" t="s">
        <v>32</v>
      </c>
      <c r="P438" s="23" t="s">
        <v>33</v>
      </c>
      <c r="Q438" s="23"/>
      <c r="R438" s="23"/>
      <c r="S438" s="19" t="s">
        <v>34</v>
      </c>
      <c r="V438" s="16" t="str">
        <f t="shared" ca="1" si="42"/>
        <v>PD</v>
      </c>
      <c r="W438" s="14" t="str">
        <f t="shared" ca="1" si="42"/>
        <v>Private service</v>
      </c>
      <c r="X438" s="3" t="str">
        <f>'EE investment costs'!D487</f>
        <v>EM-72</v>
      </c>
      <c r="Y438" s="3" t="str">
        <f>'EE investment costs'!E487</f>
        <v>Electric Motors</v>
      </c>
      <c r="AC438" s="123">
        <f>'EE investment costs'!C487</f>
        <v>7.2</v>
      </c>
      <c r="AD438" s="22"/>
    </row>
    <row r="439" spans="2:30">
      <c r="B439" s="14" t="str">
        <f t="shared" ca="1" si="38"/>
        <v>INDPDEFFTF-72</v>
      </c>
      <c r="C439" s="15" t="str">
        <f t="shared" ca="1" si="43"/>
        <v>IPDTF</v>
      </c>
      <c r="D439" s="16">
        <f>'EE investment costs'!$F$15</f>
        <v>2016</v>
      </c>
      <c r="E439" s="14">
        <f>VLOOKUP(X439,'EE investment costs'!$D$56:$R$656,15,0)</f>
        <v>17.666666666666664</v>
      </c>
      <c r="F439" s="17">
        <f ca="1">INDEX('EE investment costs'!$D$56:$R$656,MATCH(X439,'EE investment costs'!$D$56:$D$656,0),MATCH($V$8,'EE investment costs'!$D$56:$R$56,0))</f>
        <v>1057.9471250291137</v>
      </c>
      <c r="I439" s="18">
        <v>1</v>
      </c>
      <c r="J439" s="18">
        <v>1</v>
      </c>
      <c r="K439" s="14">
        <f t="shared" ca="1" si="41"/>
        <v>2</v>
      </c>
      <c r="M439" s="19" t="str">
        <f t="shared" ca="1" si="39"/>
        <v>INDPDEFFTF-72</v>
      </c>
      <c r="N439" s="23" t="str">
        <f t="shared" ca="1" si="40"/>
        <v>Private service Saving Tech-Haulage Tractors, Trucks, Fishing boats 7.2y</v>
      </c>
      <c r="O439" s="23" t="s">
        <v>32</v>
      </c>
      <c r="P439" s="23" t="s">
        <v>33</v>
      </c>
      <c r="Q439" s="23"/>
      <c r="R439" s="23"/>
      <c r="S439" s="19" t="s">
        <v>34</v>
      </c>
      <c r="V439" s="16" t="str">
        <f t="shared" ca="1" si="42"/>
        <v>PD</v>
      </c>
      <c r="W439" s="14" t="str">
        <f t="shared" ca="1" si="42"/>
        <v>Private service</v>
      </c>
      <c r="X439" s="3" t="str">
        <f>'EE investment costs'!D488</f>
        <v>TF-72</v>
      </c>
      <c r="Y439" s="3" t="str">
        <f>'EE investment costs'!E488</f>
        <v>Haulage Tractors, Trucks, Fishing boats</v>
      </c>
      <c r="AC439" s="123">
        <f>'EE investment costs'!C488</f>
        <v>7.2</v>
      </c>
      <c r="AD439" s="22"/>
    </row>
    <row r="440" spans="2:30">
      <c r="B440" s="14" t="str">
        <f t="shared" ca="1" si="38"/>
        <v>INDPDEFFMT-73</v>
      </c>
      <c r="C440" s="15" t="str">
        <f t="shared" ca="1" si="43"/>
        <v>IPDMT</v>
      </c>
      <c r="D440" s="16">
        <f>'EE investment costs'!$F$15</f>
        <v>2016</v>
      </c>
      <c r="E440" s="14">
        <f>VLOOKUP(X440,'EE investment costs'!$D$56:$R$656,15,0)</f>
        <v>6.33</v>
      </c>
      <c r="F440" s="17">
        <f ca="1">INDEX('EE investment costs'!$D$56:$R$656,MATCH(X440,'EE investment costs'!$D$56:$D$656,0),MATCH($V$8,'EE investment costs'!$D$56:$R$56,0))</f>
        <v>991.49706665653082</v>
      </c>
      <c r="I440" s="18">
        <v>1</v>
      </c>
      <c r="J440" s="18">
        <v>1</v>
      </c>
      <c r="K440" s="14">
        <f t="shared" ca="1" si="41"/>
        <v>3</v>
      </c>
      <c r="M440" s="19" t="str">
        <f t="shared" ca="1" si="39"/>
        <v>INDPDEFFMT-73</v>
      </c>
      <c r="N440" s="23" t="str">
        <f t="shared" ca="1" si="40"/>
        <v>Private service Saving Tech-Heat Medium Temp. up to 150C 7.3y</v>
      </c>
      <c r="O440" s="23" t="s">
        <v>32</v>
      </c>
      <c r="P440" s="23" t="s">
        <v>33</v>
      </c>
      <c r="Q440" s="23"/>
      <c r="R440" s="23"/>
      <c r="S440" s="19" t="s">
        <v>34</v>
      </c>
      <c r="V440" s="16" t="str">
        <f t="shared" ca="1" si="42"/>
        <v>PD</v>
      </c>
      <c r="W440" s="14" t="str">
        <f t="shared" ca="1" si="42"/>
        <v>Private service</v>
      </c>
      <c r="X440" s="3" t="str">
        <f>'EE investment costs'!D489</f>
        <v>MT-73</v>
      </c>
      <c r="Y440" s="3" t="str">
        <f>'EE investment costs'!E489</f>
        <v>Heat Medium Temp. up to 150C</v>
      </c>
      <c r="AC440" s="123">
        <f>'EE investment costs'!C489</f>
        <v>7.3</v>
      </c>
      <c r="AD440" s="22"/>
    </row>
    <row r="441" spans="2:30">
      <c r="B441" s="14" t="str">
        <f t="shared" ca="1" si="38"/>
        <v>INDPDEFFHT-73</v>
      </c>
      <c r="C441" s="15" t="str">
        <f t="shared" ca="1" si="43"/>
        <v>IPDHT</v>
      </c>
      <c r="D441" s="16">
        <f>'EE investment costs'!$F$15</f>
        <v>2016</v>
      </c>
      <c r="E441" s="14">
        <f>VLOOKUP(X441,'EE investment costs'!$D$56:$R$656,15,0)</f>
        <v>5.0640000000000001</v>
      </c>
      <c r="F441" s="17">
        <f ca="1">INDEX('EE investment costs'!$D$56:$R$656,MATCH(X441,'EE investment costs'!$D$56:$D$656,0),MATCH($V$8,'EE investment costs'!$D$56:$R$56,0))</f>
        <v>686.50060879026194</v>
      </c>
      <c r="I441" s="18">
        <v>1</v>
      </c>
      <c r="J441" s="18">
        <v>1</v>
      </c>
      <c r="K441" s="14">
        <f t="shared" ca="1" si="41"/>
        <v>6</v>
      </c>
      <c r="M441" s="19" t="str">
        <f t="shared" ca="1" si="39"/>
        <v>INDPDEFFHT-73</v>
      </c>
      <c r="N441" s="23" t="str">
        <f t="shared" ca="1" si="40"/>
        <v>Private service Saving Tech-Heat High Temp. over 150C 7.3y</v>
      </c>
      <c r="O441" s="23" t="s">
        <v>32</v>
      </c>
      <c r="P441" s="23" t="s">
        <v>33</v>
      </c>
      <c r="Q441" s="23"/>
      <c r="R441" s="23"/>
      <c r="S441" s="19" t="s">
        <v>34</v>
      </c>
      <c r="V441" s="16" t="str">
        <f t="shared" ca="1" si="42"/>
        <v>PD</v>
      </c>
      <c r="W441" s="14" t="str">
        <f t="shared" ca="1" si="42"/>
        <v>Private service</v>
      </c>
      <c r="X441" s="3" t="str">
        <f>'EE investment costs'!D490</f>
        <v>HT-73</v>
      </c>
      <c r="Y441" s="3" t="str">
        <f>'EE investment costs'!E490</f>
        <v>Heat High Temp. over 150C</v>
      </c>
      <c r="AC441" s="123">
        <f>'EE investment costs'!C490</f>
        <v>7.3</v>
      </c>
      <c r="AD441" s="22"/>
    </row>
    <row r="442" spans="2:30">
      <c r="B442" s="14" t="str">
        <f t="shared" ca="1" si="38"/>
        <v>INDPDEFFRH-73</v>
      </c>
      <c r="C442" s="15" t="str">
        <f t="shared" ca="1" si="43"/>
        <v>IPDRH</v>
      </c>
      <c r="D442" s="16">
        <f>'EE investment costs'!$F$15</f>
        <v>2016</v>
      </c>
      <c r="E442" s="14">
        <f>VLOOKUP(X442,'EE investment costs'!$D$56:$R$656,15,0)</f>
        <v>16.616000000000003</v>
      </c>
      <c r="F442" s="17">
        <f ca="1">INDEX('EE investment costs'!$D$56:$R$656,MATCH(X442,'EE investment costs'!$D$56:$D$656,0),MATCH($V$8,'EE investment costs'!$D$56:$R$56,0))</f>
        <v>1407.2475498053466</v>
      </c>
      <c r="I442" s="18">
        <v>1</v>
      </c>
      <c r="J442" s="18">
        <v>1</v>
      </c>
      <c r="K442" s="14">
        <f t="shared" ca="1" si="41"/>
        <v>0</v>
      </c>
      <c r="M442" s="19" t="str">
        <f t="shared" ca="1" si="39"/>
        <v>INDPDEFFRH-73</v>
      </c>
      <c r="N442" s="23" t="str">
        <f t="shared" ca="1" si="40"/>
        <v>Private service Saving Tech-Heat Room Heat 7.3y</v>
      </c>
      <c r="O442" s="23" t="s">
        <v>32</v>
      </c>
      <c r="P442" s="23" t="s">
        <v>33</v>
      </c>
      <c r="Q442" s="23"/>
      <c r="R442" s="23"/>
      <c r="S442" s="19" t="s">
        <v>34</v>
      </c>
      <c r="V442" s="16" t="str">
        <f t="shared" ca="1" si="42"/>
        <v>PD</v>
      </c>
      <c r="W442" s="14" t="str">
        <f t="shared" ca="1" si="42"/>
        <v>Private service</v>
      </c>
      <c r="X442" s="3" t="str">
        <f>'EE investment costs'!D491</f>
        <v>RH-73</v>
      </c>
      <c r="Y442" s="3" t="str">
        <f>'EE investment costs'!E491</f>
        <v>Heat Room Heat</v>
      </c>
      <c r="AC442" s="123">
        <f>'EE investment costs'!C491</f>
        <v>7.3</v>
      </c>
      <c r="AD442" s="22"/>
    </row>
    <row r="443" spans="2:30">
      <c r="B443" s="14" t="str">
        <f t="shared" ca="1" si="38"/>
        <v>INDPDEFFLA-73</v>
      </c>
      <c r="C443" s="15" t="str">
        <f t="shared" ca="1" si="43"/>
        <v>IPDLA</v>
      </c>
      <c r="D443" s="16">
        <f>'EE investment costs'!$F$15</f>
        <v>2016</v>
      </c>
      <c r="E443" s="14">
        <f>VLOOKUP(X443,'EE investment costs'!$D$56:$R$656,15,0)</f>
        <v>4.3401000000000005</v>
      </c>
      <c r="F443" s="17">
        <f ca="1">INDEX('EE investment costs'!$D$56:$R$656,MATCH(X443,'EE investment costs'!$D$56:$D$656,0),MATCH($V$8,'EE investment costs'!$D$56:$R$56,0))</f>
        <v>2116.9369833387232</v>
      </c>
      <c r="I443" s="18">
        <v>1</v>
      </c>
      <c r="J443" s="18">
        <v>1</v>
      </c>
      <c r="K443" s="14">
        <f t="shared" ca="1" si="41"/>
        <v>0</v>
      </c>
      <c r="M443" s="19" t="str">
        <f t="shared" ca="1" si="39"/>
        <v>INDPDEFFLA-73</v>
      </c>
      <c r="N443" s="23" t="str">
        <f t="shared" ca="1" si="40"/>
        <v>Private service Saving Tech-Light 7.3y</v>
      </c>
      <c r="O443" s="23" t="s">
        <v>32</v>
      </c>
      <c r="P443" s="23" t="s">
        <v>33</v>
      </c>
      <c r="Q443" s="23"/>
      <c r="R443" s="23"/>
      <c r="S443" s="19" t="s">
        <v>34</v>
      </c>
      <c r="V443" s="16" t="str">
        <f t="shared" ca="1" si="42"/>
        <v>PD</v>
      </c>
      <c r="W443" s="14" t="str">
        <f t="shared" ca="1" si="42"/>
        <v>Private service</v>
      </c>
      <c r="X443" s="3" t="str">
        <f>'EE investment costs'!D492</f>
        <v>LA-73</v>
      </c>
      <c r="Y443" s="3" t="str">
        <f>'EE investment costs'!E492</f>
        <v>Light</v>
      </c>
      <c r="AC443" s="123">
        <f>'EE investment costs'!C492</f>
        <v>7.3</v>
      </c>
      <c r="AD443" s="22"/>
    </row>
    <row r="444" spans="2:30">
      <c r="B444" s="14" t="str">
        <f t="shared" ca="1" si="38"/>
        <v>INDPDEFFEM-73</v>
      </c>
      <c r="C444" s="15" t="str">
        <f t="shared" ca="1" si="43"/>
        <v>IPDEM</v>
      </c>
      <c r="D444" s="16">
        <f>'EE investment costs'!$F$15</f>
        <v>2016</v>
      </c>
      <c r="E444" s="14">
        <f>VLOOKUP(X444,'EE investment costs'!$D$56:$R$656,15,0)</f>
        <v>4.557105</v>
      </c>
      <c r="F444" s="17">
        <f ca="1">INDEX('EE investment costs'!$D$56:$R$656,MATCH(X444,'EE investment costs'!$D$56:$D$656,0),MATCH($V$8,'EE investment costs'!$D$56:$R$56,0))</f>
        <v>2659.2153220517721</v>
      </c>
      <c r="I444" s="18">
        <v>1</v>
      </c>
      <c r="J444" s="18">
        <v>1</v>
      </c>
      <c r="K444" s="14">
        <f t="shared" ca="1" si="41"/>
        <v>0</v>
      </c>
      <c r="M444" s="19" t="str">
        <f t="shared" ca="1" si="39"/>
        <v>INDPDEFFEM-73</v>
      </c>
      <c r="N444" s="23" t="str">
        <f t="shared" ca="1" si="40"/>
        <v>Private service Saving Tech-Electric Motors 7.3y</v>
      </c>
      <c r="O444" s="23" t="s">
        <v>32</v>
      </c>
      <c r="P444" s="23" t="s">
        <v>33</v>
      </c>
      <c r="Q444" s="23"/>
      <c r="R444" s="23"/>
      <c r="S444" s="19" t="s">
        <v>34</v>
      </c>
      <c r="V444" s="16" t="str">
        <f t="shared" ca="1" si="42"/>
        <v>PD</v>
      </c>
      <c r="W444" s="14" t="str">
        <f t="shared" ca="1" si="42"/>
        <v>Private service</v>
      </c>
      <c r="X444" s="3" t="str">
        <f>'EE investment costs'!D493</f>
        <v>EM-73</v>
      </c>
      <c r="Y444" s="3" t="str">
        <f>'EE investment costs'!E493</f>
        <v>Electric Motors</v>
      </c>
      <c r="AC444" s="123">
        <f>'EE investment costs'!C493</f>
        <v>7.3</v>
      </c>
      <c r="AD444" s="22"/>
    </row>
    <row r="445" spans="2:30">
      <c r="B445" s="14" t="str">
        <f t="shared" ca="1" si="38"/>
        <v>INDPDEFFTF-73</v>
      </c>
      <c r="C445" s="15" t="str">
        <f t="shared" ca="1" si="43"/>
        <v>IPDTF</v>
      </c>
      <c r="D445" s="16">
        <f>'EE investment costs'!$F$15</f>
        <v>2016</v>
      </c>
      <c r="E445" s="14">
        <f>VLOOKUP(X445,'EE investment costs'!$D$56:$R$656,15,0)</f>
        <v>17.75</v>
      </c>
      <c r="F445" s="17">
        <f ca="1">INDEX('EE investment costs'!$D$56:$R$656,MATCH(X445,'EE investment costs'!$D$56:$D$656,0),MATCH($V$8,'EE investment costs'!$D$56:$R$56,0))</f>
        <v>1072.6408350989625</v>
      </c>
      <c r="I445" s="18">
        <v>1</v>
      </c>
      <c r="J445" s="18">
        <v>1</v>
      </c>
      <c r="K445" s="14">
        <f t="shared" ca="1" si="41"/>
        <v>2</v>
      </c>
      <c r="M445" s="19" t="str">
        <f t="shared" ca="1" si="39"/>
        <v>INDPDEFFTF-73</v>
      </c>
      <c r="N445" s="23" t="str">
        <f t="shared" ca="1" si="40"/>
        <v>Private service Saving Tech-Haulage Tractors, Trucks, Fishing boats 7.3y</v>
      </c>
      <c r="O445" s="23" t="s">
        <v>32</v>
      </c>
      <c r="P445" s="23" t="s">
        <v>33</v>
      </c>
      <c r="Q445" s="23"/>
      <c r="R445" s="23"/>
      <c r="S445" s="19" t="s">
        <v>34</v>
      </c>
      <c r="V445" s="16" t="str">
        <f t="shared" ca="1" si="42"/>
        <v>PD</v>
      </c>
      <c r="W445" s="14" t="str">
        <f t="shared" ca="1" si="42"/>
        <v>Private service</v>
      </c>
      <c r="X445" s="3" t="str">
        <f>'EE investment costs'!D494</f>
        <v>TF-73</v>
      </c>
      <c r="Y445" s="3" t="str">
        <f>'EE investment costs'!E494</f>
        <v>Haulage Tractors, Trucks, Fishing boats</v>
      </c>
      <c r="AC445" s="123">
        <f>'EE investment costs'!C494</f>
        <v>7.3</v>
      </c>
      <c r="AD445" s="22"/>
    </row>
    <row r="446" spans="2:30">
      <c r="B446" s="14" t="str">
        <f t="shared" ca="1" si="38"/>
        <v>INDPDEFFMT-74</v>
      </c>
      <c r="C446" s="15" t="str">
        <f t="shared" ca="1" si="43"/>
        <v>IPDMT</v>
      </c>
      <c r="D446" s="16">
        <f>'EE investment costs'!$F$15</f>
        <v>2016</v>
      </c>
      <c r="E446" s="14">
        <f>VLOOKUP(X446,'EE investment costs'!$D$56:$R$656,15,0)</f>
        <v>6.34</v>
      </c>
      <c r="F446" s="17">
        <f ca="1">INDEX('EE investment costs'!$D$56:$R$656,MATCH(X446,'EE investment costs'!$D$56:$D$656,0),MATCH($V$8,'EE investment costs'!$D$56:$R$56,0))</f>
        <v>1003.2453237609188</v>
      </c>
      <c r="I446" s="18">
        <v>1</v>
      </c>
      <c r="J446" s="18">
        <v>1</v>
      </c>
      <c r="K446" s="14">
        <f t="shared" ca="1" si="41"/>
        <v>2</v>
      </c>
      <c r="M446" s="19" t="str">
        <f t="shared" ca="1" si="39"/>
        <v>INDPDEFFMT-74</v>
      </c>
      <c r="N446" s="23" t="str">
        <f t="shared" ca="1" si="40"/>
        <v>Private service Saving Tech-Heat Medium Temp. up to 150C 7.4y</v>
      </c>
      <c r="O446" s="23" t="s">
        <v>32</v>
      </c>
      <c r="P446" s="23" t="s">
        <v>33</v>
      </c>
      <c r="Q446" s="23"/>
      <c r="R446" s="23"/>
      <c r="S446" s="19" t="s">
        <v>34</v>
      </c>
      <c r="V446" s="16" t="str">
        <f t="shared" ca="1" si="42"/>
        <v>PD</v>
      </c>
      <c r="W446" s="14" t="str">
        <f t="shared" ca="1" si="42"/>
        <v>Private service</v>
      </c>
      <c r="X446" s="3" t="str">
        <f>'EE investment costs'!D495</f>
        <v>MT-74</v>
      </c>
      <c r="Y446" s="3" t="str">
        <f>'EE investment costs'!E495</f>
        <v>Heat Medium Temp. up to 150C</v>
      </c>
      <c r="AC446" s="123">
        <f>'EE investment costs'!C495</f>
        <v>7.4</v>
      </c>
      <c r="AD446" s="22"/>
    </row>
    <row r="447" spans="2:30">
      <c r="B447" s="14" t="str">
        <f t="shared" ca="1" si="38"/>
        <v>INDPDEFFHT-74</v>
      </c>
      <c r="C447" s="15" t="str">
        <f t="shared" ca="1" si="43"/>
        <v>IPDHT</v>
      </c>
      <c r="D447" s="16">
        <f>'EE investment costs'!$F$15</f>
        <v>2016</v>
      </c>
      <c r="E447" s="14">
        <f>VLOOKUP(X447,'EE investment costs'!$D$56:$R$656,15,0)</f>
        <v>5.0720000000000001</v>
      </c>
      <c r="F447" s="17">
        <f ca="1">INDEX('EE investment costs'!$D$56:$R$656,MATCH(X447,'EE investment costs'!$D$56:$D$656,0),MATCH($V$8,'EE investment costs'!$D$56:$R$56,0))</f>
        <v>692.88496981090532</v>
      </c>
      <c r="I447" s="18">
        <v>1</v>
      </c>
      <c r="J447" s="18">
        <v>1</v>
      </c>
      <c r="K447" s="14">
        <f t="shared" ca="1" si="41"/>
        <v>6</v>
      </c>
      <c r="M447" s="19" t="str">
        <f t="shared" ca="1" si="39"/>
        <v>INDPDEFFHT-74</v>
      </c>
      <c r="N447" s="23" t="str">
        <f t="shared" ca="1" si="40"/>
        <v>Private service Saving Tech-Heat High Temp. over 150C 7.4y</v>
      </c>
      <c r="O447" s="23" t="s">
        <v>32</v>
      </c>
      <c r="P447" s="23" t="s">
        <v>33</v>
      </c>
      <c r="Q447" s="23"/>
      <c r="R447" s="23"/>
      <c r="S447" s="19" t="s">
        <v>34</v>
      </c>
      <c r="V447" s="16" t="str">
        <f t="shared" ca="1" si="42"/>
        <v>PD</v>
      </c>
      <c r="W447" s="14" t="str">
        <f t="shared" ca="1" si="42"/>
        <v>Private service</v>
      </c>
      <c r="X447" s="3" t="str">
        <f>'EE investment costs'!D496</f>
        <v>HT-74</v>
      </c>
      <c r="Y447" s="3" t="str">
        <f>'EE investment costs'!E496</f>
        <v>Heat High Temp. over 150C</v>
      </c>
      <c r="AC447" s="123">
        <f>'EE investment costs'!C496</f>
        <v>7.4</v>
      </c>
      <c r="AD447" s="22"/>
    </row>
    <row r="448" spans="2:30">
      <c r="B448" s="14" t="str">
        <f t="shared" ca="1" si="38"/>
        <v>INDPDEFFRH-74</v>
      </c>
      <c r="C448" s="15" t="str">
        <f t="shared" ca="1" si="43"/>
        <v>IPDRH</v>
      </c>
      <c r="D448" s="16">
        <f>'EE investment costs'!$F$15</f>
        <v>2016</v>
      </c>
      <c r="E448" s="14">
        <f>VLOOKUP(X448,'EE investment costs'!$D$56:$R$656,15,0)</f>
        <v>16.634666666666668</v>
      </c>
      <c r="F448" s="17">
        <f ca="1">INDEX('EE investment costs'!$D$56:$R$656,MATCH(X448,'EE investment costs'!$D$56:$D$656,0),MATCH($V$8,'EE investment costs'!$D$56:$R$56,0))</f>
        <v>1444.2803800633822</v>
      </c>
      <c r="I448" s="18">
        <v>1</v>
      </c>
      <c r="J448" s="18">
        <v>1</v>
      </c>
      <c r="K448" s="14">
        <f t="shared" ca="1" si="41"/>
        <v>0</v>
      </c>
      <c r="M448" s="19" t="str">
        <f t="shared" ca="1" si="39"/>
        <v>INDPDEFFRH-74</v>
      </c>
      <c r="N448" s="23" t="str">
        <f t="shared" ca="1" si="40"/>
        <v>Private service Saving Tech-Heat Room Heat 7.4y</v>
      </c>
      <c r="O448" s="23" t="s">
        <v>32</v>
      </c>
      <c r="P448" s="23" t="s">
        <v>33</v>
      </c>
      <c r="Q448" s="23"/>
      <c r="R448" s="23"/>
      <c r="S448" s="19" t="s">
        <v>34</v>
      </c>
      <c r="V448" s="16" t="str">
        <f t="shared" ca="1" si="42"/>
        <v>PD</v>
      </c>
      <c r="W448" s="14" t="str">
        <f t="shared" ca="1" si="42"/>
        <v>Private service</v>
      </c>
      <c r="X448" s="3" t="str">
        <f>'EE investment costs'!D497</f>
        <v>RH-74</v>
      </c>
      <c r="Y448" s="3" t="str">
        <f>'EE investment costs'!E497</f>
        <v>Heat Room Heat</v>
      </c>
      <c r="AC448" s="123">
        <f>'EE investment costs'!C497</f>
        <v>7.4</v>
      </c>
      <c r="AD448" s="22"/>
    </row>
    <row r="449" spans="2:30">
      <c r="B449" s="14" t="str">
        <f t="shared" ca="1" si="38"/>
        <v>INDPDEFFLA-74</v>
      </c>
      <c r="C449" s="15" t="str">
        <f t="shared" ca="1" si="43"/>
        <v>IPDLA</v>
      </c>
      <c r="D449" s="16">
        <f>'EE investment costs'!$F$15</f>
        <v>2016</v>
      </c>
      <c r="E449" s="14">
        <f>VLOOKUP(X449,'EE investment costs'!$D$56:$R$656,15,0)</f>
        <v>4.353133333333334</v>
      </c>
      <c r="F449" s="17">
        <f ca="1">INDEX('EE investment costs'!$D$56:$R$656,MATCH(X449,'EE investment costs'!$D$56:$D$656,0),MATCH($V$8,'EE investment costs'!$D$56:$R$56,0))</f>
        <v>2132.4114866847353</v>
      </c>
      <c r="I449" s="18">
        <v>1</v>
      </c>
      <c r="J449" s="18">
        <v>1</v>
      </c>
      <c r="K449" s="14">
        <f t="shared" ca="1" si="41"/>
        <v>0</v>
      </c>
      <c r="M449" s="19" t="str">
        <f t="shared" ca="1" si="39"/>
        <v>INDPDEFFLA-74</v>
      </c>
      <c r="N449" s="23" t="str">
        <f t="shared" ca="1" si="40"/>
        <v>Private service Saving Tech-Light 7.4y</v>
      </c>
      <c r="O449" s="23" t="s">
        <v>32</v>
      </c>
      <c r="P449" s="23" t="s">
        <v>33</v>
      </c>
      <c r="Q449" s="23"/>
      <c r="R449" s="23"/>
      <c r="S449" s="19" t="s">
        <v>34</v>
      </c>
      <c r="V449" s="16" t="str">
        <f t="shared" ca="1" si="42"/>
        <v>PD</v>
      </c>
      <c r="W449" s="14" t="str">
        <f t="shared" ca="1" si="42"/>
        <v>Private service</v>
      </c>
      <c r="X449" s="3" t="str">
        <f>'EE investment costs'!D498</f>
        <v>LA-74</v>
      </c>
      <c r="Y449" s="3" t="str">
        <f>'EE investment costs'!E498</f>
        <v>Light</v>
      </c>
      <c r="AC449" s="123">
        <f>'EE investment costs'!C498</f>
        <v>7.4</v>
      </c>
      <c r="AD449" s="22"/>
    </row>
    <row r="450" spans="2:30">
      <c r="B450" s="14" t="str">
        <f t="shared" ca="1" si="38"/>
        <v>INDPDEFFEM-74</v>
      </c>
      <c r="C450" s="15" t="str">
        <f t="shared" ca="1" si="43"/>
        <v>IPDEM</v>
      </c>
      <c r="D450" s="16">
        <f>'EE investment costs'!$F$15</f>
        <v>2016</v>
      </c>
      <c r="E450" s="14">
        <f>VLOOKUP(X450,'EE investment costs'!$D$56:$R$656,15,0)</f>
        <v>4.5707899999999997</v>
      </c>
      <c r="F450" s="17">
        <f ca="1">INDEX('EE investment costs'!$D$56:$R$656,MATCH(X450,'EE investment costs'!$D$56:$D$656,0),MATCH($V$8,'EE investment costs'!$D$56:$R$56,0))</f>
        <v>2689.7837575178091</v>
      </c>
      <c r="I450" s="18">
        <v>1</v>
      </c>
      <c r="J450" s="18">
        <v>1</v>
      </c>
      <c r="K450" s="14">
        <f t="shared" ca="1" si="41"/>
        <v>0</v>
      </c>
      <c r="M450" s="19" t="str">
        <f t="shared" ca="1" si="39"/>
        <v>INDPDEFFEM-74</v>
      </c>
      <c r="N450" s="23" t="str">
        <f t="shared" ca="1" si="40"/>
        <v>Private service Saving Tech-Electric Motors 7.4y</v>
      </c>
      <c r="O450" s="23" t="s">
        <v>32</v>
      </c>
      <c r="P450" s="23" t="s">
        <v>33</v>
      </c>
      <c r="Q450" s="23"/>
      <c r="R450" s="23"/>
      <c r="S450" s="19" t="s">
        <v>34</v>
      </c>
      <c r="V450" s="16" t="str">
        <f t="shared" ca="1" si="42"/>
        <v>PD</v>
      </c>
      <c r="W450" s="14" t="str">
        <f t="shared" ca="1" si="42"/>
        <v>Private service</v>
      </c>
      <c r="X450" s="3" t="str">
        <f>'EE investment costs'!D499</f>
        <v>EM-74</v>
      </c>
      <c r="Y450" s="3" t="str">
        <f>'EE investment costs'!E499</f>
        <v>Electric Motors</v>
      </c>
      <c r="AC450" s="123">
        <f>'EE investment costs'!C499</f>
        <v>7.4</v>
      </c>
      <c r="AD450" s="22"/>
    </row>
    <row r="451" spans="2:30">
      <c r="B451" s="14" t="str">
        <f t="shared" ca="1" si="38"/>
        <v>INDPDEFFTF-74</v>
      </c>
      <c r="C451" s="15" t="str">
        <f t="shared" ca="1" si="43"/>
        <v>IPDTF</v>
      </c>
      <c r="D451" s="16">
        <f>'EE investment costs'!$F$15</f>
        <v>2016</v>
      </c>
      <c r="E451" s="14">
        <f>VLOOKUP(X451,'EE investment costs'!$D$56:$R$656,15,0)</f>
        <v>17.833333333333332</v>
      </c>
      <c r="F451" s="17">
        <f ca="1">INDEX('EE investment costs'!$D$56:$R$656,MATCH(X451,'EE investment costs'!$D$56:$D$656,0),MATCH($V$8,'EE investment costs'!$D$56:$R$56,0))</f>
        <v>1087.3345451688112</v>
      </c>
      <c r="I451" s="18">
        <v>1</v>
      </c>
      <c r="J451" s="18">
        <v>1</v>
      </c>
      <c r="K451" s="14">
        <f t="shared" ca="1" si="41"/>
        <v>2</v>
      </c>
      <c r="M451" s="19" t="str">
        <f t="shared" ca="1" si="39"/>
        <v>INDPDEFFTF-74</v>
      </c>
      <c r="N451" s="23" t="str">
        <f t="shared" ca="1" si="40"/>
        <v>Private service Saving Tech-Haulage Tractors, Trucks, Fishing boats 7.4y</v>
      </c>
      <c r="O451" s="23" t="s">
        <v>32</v>
      </c>
      <c r="P451" s="23" t="s">
        <v>33</v>
      </c>
      <c r="Q451" s="23"/>
      <c r="R451" s="23"/>
      <c r="S451" s="19" t="s">
        <v>34</v>
      </c>
      <c r="V451" s="16" t="str">
        <f t="shared" ca="1" si="42"/>
        <v>PD</v>
      </c>
      <c r="W451" s="14" t="str">
        <f t="shared" ca="1" si="42"/>
        <v>Private service</v>
      </c>
      <c r="X451" s="3" t="str">
        <f>'EE investment costs'!D500</f>
        <v>TF-74</v>
      </c>
      <c r="Y451" s="3" t="str">
        <f>'EE investment costs'!E500</f>
        <v>Haulage Tractors, Trucks, Fishing boats</v>
      </c>
      <c r="AC451" s="123">
        <f>'EE investment costs'!C500</f>
        <v>7.4</v>
      </c>
      <c r="AD451" s="22"/>
    </row>
    <row r="452" spans="2:30">
      <c r="B452" s="14" t="str">
        <f t="shared" ca="1" si="38"/>
        <v>INDPDEFFMT-75</v>
      </c>
      <c r="C452" s="15" t="str">
        <f t="shared" ca="1" si="43"/>
        <v>IPDMT</v>
      </c>
      <c r="D452" s="16">
        <f>'EE investment costs'!$F$15</f>
        <v>2016</v>
      </c>
      <c r="E452" s="14">
        <f>VLOOKUP(X452,'EE investment costs'!$D$56:$R$656,15,0)</f>
        <v>6.35</v>
      </c>
      <c r="F452" s="17">
        <f ca="1">INDEX('EE investment costs'!$D$56:$R$656,MATCH(X452,'EE investment costs'!$D$56:$D$656,0),MATCH($V$8,'EE investment costs'!$D$56:$R$56,0))</f>
        <v>1014.9935808653067</v>
      </c>
      <c r="I452" s="18">
        <v>1</v>
      </c>
      <c r="J452" s="18">
        <v>1</v>
      </c>
      <c r="K452" s="14">
        <f t="shared" ca="1" si="41"/>
        <v>2</v>
      </c>
      <c r="M452" s="19" t="str">
        <f t="shared" ca="1" si="39"/>
        <v>INDPDEFFMT-75</v>
      </c>
      <c r="N452" s="23" t="str">
        <f t="shared" ca="1" si="40"/>
        <v>Private service Saving Tech-Heat Medium Temp. up to 150C 7.5y</v>
      </c>
      <c r="O452" s="23" t="s">
        <v>32</v>
      </c>
      <c r="P452" s="23" t="s">
        <v>33</v>
      </c>
      <c r="Q452" s="23"/>
      <c r="R452" s="23"/>
      <c r="S452" s="19" t="s">
        <v>34</v>
      </c>
      <c r="V452" s="16" t="str">
        <f t="shared" ca="1" si="42"/>
        <v>PD</v>
      </c>
      <c r="W452" s="14" t="str">
        <f t="shared" ca="1" si="42"/>
        <v>Private service</v>
      </c>
      <c r="X452" s="3" t="str">
        <f>'EE investment costs'!D501</f>
        <v>MT-75</v>
      </c>
      <c r="Y452" s="3" t="str">
        <f>'EE investment costs'!E501</f>
        <v>Heat Medium Temp. up to 150C</v>
      </c>
      <c r="AC452" s="123">
        <f>'EE investment costs'!C501</f>
        <v>7.5</v>
      </c>
      <c r="AD452" s="22"/>
    </row>
    <row r="453" spans="2:30">
      <c r="B453" s="14" t="str">
        <f t="shared" ca="1" si="38"/>
        <v>INDPDEFFHT-75</v>
      </c>
      <c r="C453" s="15" t="str">
        <f t="shared" ca="1" si="43"/>
        <v>IPDHT</v>
      </c>
      <c r="D453" s="16">
        <f>'EE investment costs'!$F$15</f>
        <v>2016</v>
      </c>
      <c r="E453" s="14">
        <f>VLOOKUP(X453,'EE investment costs'!$D$56:$R$656,15,0)</f>
        <v>5.08</v>
      </c>
      <c r="F453" s="17">
        <f ca="1">INDEX('EE investment costs'!$D$56:$R$656,MATCH(X453,'EE investment costs'!$D$56:$D$656,0),MATCH($V$8,'EE investment costs'!$D$56:$R$56,0))</f>
        <v>699.2693308315487</v>
      </c>
      <c r="I453" s="18">
        <v>1</v>
      </c>
      <c r="J453" s="18">
        <v>1</v>
      </c>
      <c r="K453" s="14">
        <f t="shared" ca="1" si="41"/>
        <v>6</v>
      </c>
      <c r="M453" s="19" t="str">
        <f t="shared" ca="1" si="39"/>
        <v>INDPDEFFHT-75</v>
      </c>
      <c r="N453" s="23" t="str">
        <f t="shared" ca="1" si="40"/>
        <v>Private service Saving Tech-Heat High Temp. over 150C 7.5y</v>
      </c>
      <c r="O453" s="23" t="s">
        <v>32</v>
      </c>
      <c r="P453" s="23" t="s">
        <v>33</v>
      </c>
      <c r="Q453" s="23"/>
      <c r="R453" s="23"/>
      <c r="S453" s="19" t="s">
        <v>34</v>
      </c>
      <c r="V453" s="16" t="str">
        <f t="shared" ca="1" si="42"/>
        <v>PD</v>
      </c>
      <c r="W453" s="14" t="str">
        <f t="shared" ca="1" si="42"/>
        <v>Private service</v>
      </c>
      <c r="X453" s="3" t="str">
        <f>'EE investment costs'!D502</f>
        <v>HT-75</v>
      </c>
      <c r="Y453" s="3" t="str">
        <f>'EE investment costs'!E502</f>
        <v>Heat High Temp. over 150C</v>
      </c>
      <c r="AC453" s="123">
        <f>'EE investment costs'!C502</f>
        <v>7.5</v>
      </c>
      <c r="AD453" s="22"/>
    </row>
    <row r="454" spans="2:30">
      <c r="B454" s="14" t="str">
        <f t="shared" ca="1" si="38"/>
        <v>INDPDEFFRH-75</v>
      </c>
      <c r="C454" s="15" t="str">
        <f t="shared" ca="1" si="43"/>
        <v>IPDRH</v>
      </c>
      <c r="D454" s="16">
        <f>'EE investment costs'!$F$15</f>
        <v>2016</v>
      </c>
      <c r="E454" s="14">
        <f>VLOOKUP(X454,'EE investment costs'!$D$56:$R$656,15,0)</f>
        <v>16.653333333333336</v>
      </c>
      <c r="F454" s="17">
        <f ca="1">INDEX('EE investment costs'!$D$56:$R$656,MATCH(X454,'EE investment costs'!$D$56:$D$656,0),MATCH($V$8,'EE investment costs'!$D$56:$R$56,0))</f>
        <v>1481.3132103214173</v>
      </c>
      <c r="I454" s="18">
        <v>1</v>
      </c>
      <c r="J454" s="18">
        <v>1</v>
      </c>
      <c r="K454" s="14">
        <f t="shared" ca="1" si="41"/>
        <v>0</v>
      </c>
      <c r="M454" s="19" t="str">
        <f t="shared" ca="1" si="39"/>
        <v>INDPDEFFRH-75</v>
      </c>
      <c r="N454" s="23" t="str">
        <f t="shared" ca="1" si="40"/>
        <v>Private service Saving Tech-Heat Room Heat 7.5y</v>
      </c>
      <c r="O454" s="23" t="s">
        <v>32</v>
      </c>
      <c r="P454" s="23" t="s">
        <v>33</v>
      </c>
      <c r="Q454" s="23"/>
      <c r="R454" s="23"/>
      <c r="S454" s="19" t="s">
        <v>34</v>
      </c>
      <c r="V454" s="16" t="str">
        <f t="shared" ca="1" si="42"/>
        <v>PD</v>
      </c>
      <c r="W454" s="14" t="str">
        <f t="shared" ca="1" si="42"/>
        <v>Private service</v>
      </c>
      <c r="X454" s="3" t="str">
        <f>'EE investment costs'!D503</f>
        <v>RH-75</v>
      </c>
      <c r="Y454" s="3" t="str">
        <f>'EE investment costs'!E503</f>
        <v>Heat Room Heat</v>
      </c>
      <c r="AC454" s="123">
        <f>'EE investment costs'!C503</f>
        <v>7.5</v>
      </c>
      <c r="AD454" s="22"/>
    </row>
    <row r="455" spans="2:30">
      <c r="B455" s="14" t="str">
        <f t="shared" ca="1" si="38"/>
        <v>INDPDEFFLA-75</v>
      </c>
      <c r="C455" s="15" t="str">
        <f t="shared" ca="1" si="43"/>
        <v>IPDLA</v>
      </c>
      <c r="D455" s="16">
        <f>'EE investment costs'!$F$15</f>
        <v>2016</v>
      </c>
      <c r="E455" s="14">
        <f>VLOOKUP(X455,'EE investment costs'!$D$56:$R$656,15,0)</f>
        <v>4.3661666666666665</v>
      </c>
      <c r="F455" s="17">
        <f ca="1">INDEX('EE investment costs'!$D$56:$R$656,MATCH(X455,'EE investment costs'!$D$56:$D$656,0),MATCH($V$8,'EE investment costs'!$D$56:$R$56,0))</f>
        <v>2147.8859900307475</v>
      </c>
      <c r="I455" s="18">
        <v>1</v>
      </c>
      <c r="J455" s="18">
        <v>1</v>
      </c>
      <c r="K455" s="14">
        <f t="shared" ca="1" si="41"/>
        <v>0</v>
      </c>
      <c r="M455" s="19" t="str">
        <f t="shared" ca="1" si="39"/>
        <v>INDPDEFFLA-75</v>
      </c>
      <c r="N455" s="23" t="str">
        <f t="shared" ca="1" si="40"/>
        <v>Private service Saving Tech-Light 7.5y</v>
      </c>
      <c r="O455" s="23" t="s">
        <v>32</v>
      </c>
      <c r="P455" s="23" t="s">
        <v>33</v>
      </c>
      <c r="Q455" s="23"/>
      <c r="R455" s="23"/>
      <c r="S455" s="19" t="s">
        <v>34</v>
      </c>
      <c r="V455" s="16" t="str">
        <f t="shared" ca="1" si="42"/>
        <v>PD</v>
      </c>
      <c r="W455" s="14" t="str">
        <f t="shared" ca="1" si="42"/>
        <v>Private service</v>
      </c>
      <c r="X455" s="3" t="str">
        <f>'EE investment costs'!D504</f>
        <v>LA-75</v>
      </c>
      <c r="Y455" s="3" t="str">
        <f>'EE investment costs'!E504</f>
        <v>Light</v>
      </c>
      <c r="AC455" s="123">
        <f>'EE investment costs'!C504</f>
        <v>7.5</v>
      </c>
      <c r="AD455" s="22"/>
    </row>
    <row r="456" spans="2:30">
      <c r="B456" s="14" t="str">
        <f t="shared" ref="B456:B519" ca="1" si="44">M456</f>
        <v>INDPDEFFEM-75</v>
      </c>
      <c r="C456" s="15" t="str">
        <f t="shared" ca="1" si="43"/>
        <v>IPDEM</v>
      </c>
      <c r="D456" s="16">
        <f>'EE investment costs'!$F$15</f>
        <v>2016</v>
      </c>
      <c r="E456" s="14">
        <f>VLOOKUP(X456,'EE investment costs'!$D$56:$R$656,15,0)</f>
        <v>4.5844749999999994</v>
      </c>
      <c r="F456" s="17">
        <f ca="1">INDEX('EE investment costs'!$D$56:$R$656,MATCH(X456,'EE investment costs'!$D$56:$D$656,0),MATCH($V$8,'EE investment costs'!$D$56:$R$56,0))</f>
        <v>2720.3521929838457</v>
      </c>
      <c r="I456" s="18">
        <v>1</v>
      </c>
      <c r="J456" s="18">
        <v>1</v>
      </c>
      <c r="K456" s="14">
        <f t="shared" ca="1" si="41"/>
        <v>0</v>
      </c>
      <c r="M456" s="19" t="str">
        <f t="shared" ref="M456:M519" ca="1" si="45">CONCATENATE("IND",$V$8,"EFF",$X456)</f>
        <v>INDPDEFFEM-75</v>
      </c>
      <c r="N456" s="23" t="str">
        <f t="shared" ca="1" si="40"/>
        <v>Private service Saving Tech-Electric Motors 7.5y</v>
      </c>
      <c r="O456" s="23" t="s">
        <v>32</v>
      </c>
      <c r="P456" s="23" t="s">
        <v>33</v>
      </c>
      <c r="Q456" s="23"/>
      <c r="R456" s="23"/>
      <c r="S456" s="19" t="s">
        <v>34</v>
      </c>
      <c r="V456" s="16" t="str">
        <f t="shared" ca="1" si="42"/>
        <v>PD</v>
      </c>
      <c r="W456" s="14" t="str">
        <f t="shared" ca="1" si="42"/>
        <v>Private service</v>
      </c>
      <c r="X456" s="3" t="str">
        <f>'EE investment costs'!D505</f>
        <v>EM-75</v>
      </c>
      <c r="Y456" s="3" t="str">
        <f>'EE investment costs'!E505</f>
        <v>Electric Motors</v>
      </c>
      <c r="AC456" s="123">
        <f>'EE investment costs'!C505</f>
        <v>7.5</v>
      </c>
      <c r="AD456" s="22"/>
    </row>
    <row r="457" spans="2:30">
      <c r="B457" s="14" t="str">
        <f t="shared" ca="1" si="44"/>
        <v>INDPDEFFTF-75</v>
      </c>
      <c r="C457" s="15" t="str">
        <f t="shared" ca="1" si="43"/>
        <v>IPDTF</v>
      </c>
      <c r="D457" s="16">
        <f>'EE investment costs'!$F$15</f>
        <v>2016</v>
      </c>
      <c r="E457" s="14">
        <f>VLOOKUP(X457,'EE investment costs'!$D$56:$R$656,15,0)</f>
        <v>17.916666666666664</v>
      </c>
      <c r="F457" s="17">
        <f ca="1">INDEX('EE investment costs'!$D$56:$R$656,MATCH(X457,'EE investment costs'!$D$56:$D$656,0),MATCH($V$8,'EE investment costs'!$D$56:$R$56,0))</f>
        <v>1102.02825523866</v>
      </c>
      <c r="I457" s="18">
        <v>1</v>
      </c>
      <c r="J457" s="18">
        <v>1</v>
      </c>
      <c r="K457" s="14">
        <f t="shared" ca="1" si="41"/>
        <v>1</v>
      </c>
      <c r="M457" s="19" t="str">
        <f t="shared" ca="1" si="45"/>
        <v>INDPDEFFTF-75</v>
      </c>
      <c r="N457" s="23" t="str">
        <f t="shared" ref="N457:N520" ca="1" si="46">$W$8&amp;" Saving Tech"&amp;"-"&amp;$Y457&amp;" "&amp;AC457&amp;"y"</f>
        <v>Private service Saving Tech-Haulage Tractors, Trucks, Fishing boats 7.5y</v>
      </c>
      <c r="O457" s="23" t="s">
        <v>32</v>
      </c>
      <c r="P457" s="23" t="s">
        <v>33</v>
      </c>
      <c r="Q457" s="23"/>
      <c r="R457" s="23"/>
      <c r="S457" s="19" t="s">
        <v>34</v>
      </c>
      <c r="V457" s="16" t="str">
        <f t="shared" ca="1" si="42"/>
        <v>PD</v>
      </c>
      <c r="W457" s="14" t="str">
        <f t="shared" ca="1" si="42"/>
        <v>Private service</v>
      </c>
      <c r="X457" s="3" t="str">
        <f>'EE investment costs'!D506</f>
        <v>TF-75</v>
      </c>
      <c r="Y457" s="3" t="str">
        <f>'EE investment costs'!E506</f>
        <v>Haulage Tractors, Trucks, Fishing boats</v>
      </c>
      <c r="AC457" s="123">
        <f>'EE investment costs'!C506</f>
        <v>7.5</v>
      </c>
      <c r="AD457" s="22"/>
    </row>
    <row r="458" spans="2:30">
      <c r="B458" s="14" t="str">
        <f t="shared" ca="1" si="44"/>
        <v>INDPDEFFMT-76</v>
      </c>
      <c r="C458" s="15" t="str">
        <f t="shared" ca="1" si="43"/>
        <v>IPDMT</v>
      </c>
      <c r="D458" s="16">
        <f>'EE investment costs'!$F$15</f>
        <v>2016</v>
      </c>
      <c r="E458" s="14">
        <f>VLOOKUP(X458,'EE investment costs'!$D$56:$R$656,15,0)</f>
        <v>6.3599999999999994</v>
      </c>
      <c r="F458" s="17">
        <f ca="1">INDEX('EE investment costs'!$D$56:$R$656,MATCH(X458,'EE investment costs'!$D$56:$D$656,0),MATCH($V$8,'EE investment costs'!$D$56:$R$56,0))</f>
        <v>1026.7418379696946</v>
      </c>
      <c r="I458" s="18">
        <v>1</v>
      </c>
      <c r="J458" s="18">
        <v>1</v>
      </c>
      <c r="K458" s="14">
        <f t="shared" ref="K458:K521" ca="1" si="47">IF(F458&lt;500,1,0)+IF(F458&lt;600,1,0)+IF(F458&lt;700,1,0)+IF(F458&lt;800,1,0)+IF(F458&lt;900,1,0)+IF(F458&lt;1000,1,0)+IF(F458&lt;1100,1,0)+IF(F458&lt;1200,1,0)</f>
        <v>2</v>
      </c>
      <c r="M458" s="19" t="str">
        <f t="shared" ca="1" si="45"/>
        <v>INDPDEFFMT-76</v>
      </c>
      <c r="N458" s="23" t="str">
        <f t="shared" ca="1" si="46"/>
        <v>Private service Saving Tech-Heat Medium Temp. up to 150C 7.6y</v>
      </c>
      <c r="O458" s="23" t="s">
        <v>32</v>
      </c>
      <c r="P458" s="23" t="s">
        <v>33</v>
      </c>
      <c r="Q458" s="23"/>
      <c r="R458" s="23"/>
      <c r="S458" s="19" t="s">
        <v>34</v>
      </c>
      <c r="V458" s="16" t="str">
        <f t="shared" ref="V458:W521" ca="1" si="48">V457</f>
        <v>PD</v>
      </c>
      <c r="W458" s="14" t="str">
        <f t="shared" ca="1" si="48"/>
        <v>Private service</v>
      </c>
      <c r="X458" s="3" t="str">
        <f>'EE investment costs'!D507</f>
        <v>MT-76</v>
      </c>
      <c r="Y458" s="3" t="str">
        <f>'EE investment costs'!E507</f>
        <v>Heat Medium Temp. up to 150C</v>
      </c>
      <c r="AC458" s="123">
        <f>'EE investment costs'!C507</f>
        <v>7.6</v>
      </c>
      <c r="AD458" s="22"/>
    </row>
    <row r="459" spans="2:30">
      <c r="B459" s="14" t="str">
        <f t="shared" ca="1" si="44"/>
        <v>INDPDEFFHT-76</v>
      </c>
      <c r="C459" s="15" t="str">
        <f t="shared" ca="1" si="43"/>
        <v>IPDHT</v>
      </c>
      <c r="D459" s="16">
        <f>'EE investment costs'!$F$15</f>
        <v>2016</v>
      </c>
      <c r="E459" s="14">
        <f>VLOOKUP(X459,'EE investment costs'!$D$56:$R$656,15,0)</f>
        <v>5.0880000000000001</v>
      </c>
      <c r="F459" s="17">
        <f ca="1">INDEX('EE investment costs'!$D$56:$R$656,MATCH(X459,'EE investment costs'!$D$56:$D$656,0),MATCH($V$8,'EE investment costs'!$D$56:$R$56,0))</f>
        <v>705.6536918521922</v>
      </c>
      <c r="I459" s="18">
        <v>1</v>
      </c>
      <c r="J459" s="18">
        <v>1</v>
      </c>
      <c r="K459" s="14">
        <f t="shared" ca="1" si="47"/>
        <v>5</v>
      </c>
      <c r="M459" s="19" t="str">
        <f t="shared" ca="1" si="45"/>
        <v>INDPDEFFHT-76</v>
      </c>
      <c r="N459" s="23" t="str">
        <f t="shared" ca="1" si="46"/>
        <v>Private service Saving Tech-Heat High Temp. over 150C 7.6y</v>
      </c>
      <c r="O459" s="23" t="s">
        <v>32</v>
      </c>
      <c r="P459" s="23" t="s">
        <v>33</v>
      </c>
      <c r="Q459" s="23"/>
      <c r="R459" s="23"/>
      <c r="S459" s="19" t="s">
        <v>34</v>
      </c>
      <c r="V459" s="16" t="str">
        <f t="shared" ca="1" si="48"/>
        <v>PD</v>
      </c>
      <c r="W459" s="14" t="str">
        <f t="shared" ca="1" si="48"/>
        <v>Private service</v>
      </c>
      <c r="X459" s="3" t="str">
        <f>'EE investment costs'!D508</f>
        <v>HT-76</v>
      </c>
      <c r="Y459" s="3" t="str">
        <f>'EE investment costs'!E508</f>
        <v>Heat High Temp. over 150C</v>
      </c>
      <c r="AC459" s="123">
        <f>'EE investment costs'!C508</f>
        <v>7.6</v>
      </c>
      <c r="AD459" s="22"/>
    </row>
    <row r="460" spans="2:30">
      <c r="B460" s="14" t="str">
        <f t="shared" ca="1" si="44"/>
        <v>INDPDEFFRH-76</v>
      </c>
      <c r="C460" s="15" t="str">
        <f t="shared" ca="1" si="43"/>
        <v>IPDRH</v>
      </c>
      <c r="D460" s="16">
        <f>'EE investment costs'!$F$15</f>
        <v>2016</v>
      </c>
      <c r="E460" s="14">
        <f>VLOOKUP(X460,'EE investment costs'!$D$56:$R$656,15,0)</f>
        <v>16.672000000000004</v>
      </c>
      <c r="F460" s="17">
        <f ca="1">INDEX('EE investment costs'!$D$56:$R$656,MATCH(X460,'EE investment costs'!$D$56:$D$656,0),MATCH($V$8,'EE investment costs'!$D$56:$R$56,0))</f>
        <v>1518.3460405794528</v>
      </c>
      <c r="I460" s="18">
        <v>1</v>
      </c>
      <c r="J460" s="18">
        <v>1</v>
      </c>
      <c r="K460" s="14">
        <f t="shared" ca="1" si="47"/>
        <v>0</v>
      </c>
      <c r="M460" s="19" t="str">
        <f t="shared" ca="1" si="45"/>
        <v>INDPDEFFRH-76</v>
      </c>
      <c r="N460" s="23" t="str">
        <f t="shared" ca="1" si="46"/>
        <v>Private service Saving Tech-Heat Room Heat 7.6y</v>
      </c>
      <c r="O460" s="23" t="s">
        <v>32</v>
      </c>
      <c r="P460" s="23" t="s">
        <v>33</v>
      </c>
      <c r="Q460" s="23"/>
      <c r="R460" s="23"/>
      <c r="S460" s="19" t="s">
        <v>34</v>
      </c>
      <c r="V460" s="16" t="str">
        <f t="shared" ca="1" si="48"/>
        <v>PD</v>
      </c>
      <c r="W460" s="14" t="str">
        <f t="shared" ca="1" si="48"/>
        <v>Private service</v>
      </c>
      <c r="X460" s="3" t="str">
        <f>'EE investment costs'!D509</f>
        <v>RH-76</v>
      </c>
      <c r="Y460" s="3" t="str">
        <f>'EE investment costs'!E509</f>
        <v>Heat Room Heat</v>
      </c>
      <c r="AC460" s="123">
        <f>'EE investment costs'!C509</f>
        <v>7.6</v>
      </c>
      <c r="AD460" s="22"/>
    </row>
    <row r="461" spans="2:30">
      <c r="B461" s="14" t="str">
        <f t="shared" ca="1" si="44"/>
        <v>INDPDEFFLA-76</v>
      </c>
      <c r="C461" s="15" t="str">
        <f t="shared" ca="1" si="43"/>
        <v>IPDLA</v>
      </c>
      <c r="D461" s="16">
        <f>'EE investment costs'!$F$15</f>
        <v>2016</v>
      </c>
      <c r="E461" s="14">
        <f>VLOOKUP(X461,'EE investment costs'!$D$56:$R$656,15,0)</f>
        <v>4.3792</v>
      </c>
      <c r="F461" s="17">
        <f ca="1">INDEX('EE investment costs'!$D$56:$R$656,MATCH(X461,'EE investment costs'!$D$56:$D$656,0),MATCH($V$8,'EE investment costs'!$D$56:$R$56,0))</f>
        <v>2163.3604933767597</v>
      </c>
      <c r="I461" s="18">
        <v>1</v>
      </c>
      <c r="J461" s="18">
        <v>1</v>
      </c>
      <c r="K461" s="14">
        <f t="shared" ca="1" si="47"/>
        <v>0</v>
      </c>
      <c r="M461" s="19" t="str">
        <f t="shared" ca="1" si="45"/>
        <v>INDPDEFFLA-76</v>
      </c>
      <c r="N461" s="23" t="str">
        <f t="shared" ca="1" si="46"/>
        <v>Private service Saving Tech-Light 7.6y</v>
      </c>
      <c r="O461" s="23" t="s">
        <v>32</v>
      </c>
      <c r="P461" s="23" t="s">
        <v>33</v>
      </c>
      <c r="Q461" s="23"/>
      <c r="R461" s="23"/>
      <c r="S461" s="19" t="s">
        <v>34</v>
      </c>
      <c r="V461" s="16" t="str">
        <f t="shared" ca="1" si="48"/>
        <v>PD</v>
      </c>
      <c r="W461" s="14" t="str">
        <f t="shared" ca="1" si="48"/>
        <v>Private service</v>
      </c>
      <c r="X461" s="3" t="str">
        <f>'EE investment costs'!D510</f>
        <v>LA-76</v>
      </c>
      <c r="Y461" s="3" t="str">
        <f>'EE investment costs'!E510</f>
        <v>Light</v>
      </c>
      <c r="AC461" s="123">
        <f>'EE investment costs'!C510</f>
        <v>7.6</v>
      </c>
      <c r="AD461" s="22"/>
    </row>
    <row r="462" spans="2:30">
      <c r="B462" s="14" t="str">
        <f t="shared" ca="1" si="44"/>
        <v>INDPDEFFEM-76</v>
      </c>
      <c r="C462" s="15" t="str">
        <f t="shared" ca="1" si="43"/>
        <v>IPDEM</v>
      </c>
      <c r="D462" s="16">
        <f>'EE investment costs'!$F$15</f>
        <v>2016</v>
      </c>
      <c r="E462" s="14">
        <f>VLOOKUP(X462,'EE investment costs'!$D$56:$R$656,15,0)</f>
        <v>4.59816</v>
      </c>
      <c r="F462" s="17">
        <f ca="1">INDEX('EE investment costs'!$D$56:$R$656,MATCH(X462,'EE investment costs'!$D$56:$D$656,0),MATCH($V$8,'EE investment costs'!$D$56:$R$56,0))</f>
        <v>2750.9206284498819</v>
      </c>
      <c r="I462" s="18">
        <v>1</v>
      </c>
      <c r="J462" s="18">
        <v>1</v>
      </c>
      <c r="K462" s="14">
        <f t="shared" ca="1" si="47"/>
        <v>0</v>
      </c>
      <c r="M462" s="19" t="str">
        <f t="shared" ca="1" si="45"/>
        <v>INDPDEFFEM-76</v>
      </c>
      <c r="N462" s="23" t="str">
        <f t="shared" ca="1" si="46"/>
        <v>Private service Saving Tech-Electric Motors 7.6y</v>
      </c>
      <c r="O462" s="23" t="s">
        <v>32</v>
      </c>
      <c r="P462" s="23" t="s">
        <v>33</v>
      </c>
      <c r="Q462" s="23"/>
      <c r="R462" s="23"/>
      <c r="S462" s="19" t="s">
        <v>34</v>
      </c>
      <c r="V462" s="16" t="str">
        <f t="shared" ca="1" si="48"/>
        <v>PD</v>
      </c>
      <c r="W462" s="14" t="str">
        <f t="shared" ca="1" si="48"/>
        <v>Private service</v>
      </c>
      <c r="X462" s="3" t="str">
        <f>'EE investment costs'!D511</f>
        <v>EM-76</v>
      </c>
      <c r="Y462" s="3" t="str">
        <f>'EE investment costs'!E511</f>
        <v>Electric Motors</v>
      </c>
      <c r="AC462" s="123">
        <f>'EE investment costs'!C511</f>
        <v>7.6</v>
      </c>
      <c r="AD462" s="22"/>
    </row>
    <row r="463" spans="2:30">
      <c r="B463" s="14" t="str">
        <f t="shared" ca="1" si="44"/>
        <v>INDPDEFFTF-76</v>
      </c>
      <c r="C463" s="15" t="str">
        <f t="shared" ca="1" si="43"/>
        <v>IPDTF</v>
      </c>
      <c r="D463" s="16">
        <f>'EE investment costs'!$F$15</f>
        <v>2016</v>
      </c>
      <c r="E463" s="14">
        <f>VLOOKUP(X463,'EE investment costs'!$D$56:$R$656,15,0)</f>
        <v>18</v>
      </c>
      <c r="F463" s="17">
        <f ca="1">INDEX('EE investment costs'!$D$56:$R$656,MATCH(X463,'EE investment costs'!$D$56:$D$656,0),MATCH($V$8,'EE investment costs'!$D$56:$R$56,0))</f>
        <v>1116.721965308509</v>
      </c>
      <c r="I463" s="18">
        <v>1</v>
      </c>
      <c r="J463" s="18">
        <v>1</v>
      </c>
      <c r="K463" s="14">
        <f t="shared" ca="1" si="47"/>
        <v>1</v>
      </c>
      <c r="M463" s="19" t="str">
        <f t="shared" ca="1" si="45"/>
        <v>INDPDEFFTF-76</v>
      </c>
      <c r="N463" s="23" t="str">
        <f t="shared" ca="1" si="46"/>
        <v>Private service Saving Tech-Haulage Tractors, Trucks, Fishing boats 7.6y</v>
      </c>
      <c r="O463" s="23" t="s">
        <v>32</v>
      </c>
      <c r="P463" s="23" t="s">
        <v>33</v>
      </c>
      <c r="Q463" s="23"/>
      <c r="R463" s="23"/>
      <c r="S463" s="19" t="s">
        <v>34</v>
      </c>
      <c r="V463" s="16" t="str">
        <f t="shared" ca="1" si="48"/>
        <v>PD</v>
      </c>
      <c r="W463" s="14" t="str">
        <f t="shared" ca="1" si="48"/>
        <v>Private service</v>
      </c>
      <c r="X463" s="3" t="str">
        <f>'EE investment costs'!D512</f>
        <v>TF-76</v>
      </c>
      <c r="Y463" s="3" t="str">
        <f>'EE investment costs'!E512</f>
        <v>Haulage Tractors, Trucks, Fishing boats</v>
      </c>
      <c r="AC463" s="123">
        <f>'EE investment costs'!C512</f>
        <v>7.6</v>
      </c>
      <c r="AD463" s="22"/>
    </row>
    <row r="464" spans="2:30">
      <c r="B464" s="14" t="str">
        <f t="shared" ca="1" si="44"/>
        <v>INDPDEFFMT-77</v>
      </c>
      <c r="C464" s="15" t="str">
        <f t="shared" ca="1" si="43"/>
        <v>IPDMT</v>
      </c>
      <c r="D464" s="16">
        <f>'EE investment costs'!$F$15</f>
        <v>2016</v>
      </c>
      <c r="E464" s="14">
        <f>VLOOKUP(X464,'EE investment costs'!$D$56:$R$656,15,0)</f>
        <v>6.37</v>
      </c>
      <c r="F464" s="17">
        <f ca="1">INDEX('EE investment costs'!$D$56:$R$656,MATCH(X464,'EE investment costs'!$D$56:$D$656,0),MATCH($V$8,'EE investment costs'!$D$56:$R$56,0))</f>
        <v>1038.4900950740825</v>
      </c>
      <c r="I464" s="18">
        <v>1</v>
      </c>
      <c r="J464" s="18">
        <v>1</v>
      </c>
      <c r="K464" s="14">
        <f t="shared" ca="1" si="47"/>
        <v>2</v>
      </c>
      <c r="M464" s="19" t="str">
        <f t="shared" ca="1" si="45"/>
        <v>INDPDEFFMT-77</v>
      </c>
      <c r="N464" s="23" t="str">
        <f t="shared" ca="1" si="46"/>
        <v>Private service Saving Tech-Heat Medium Temp. up to 150C 7.7y</v>
      </c>
      <c r="O464" s="23" t="s">
        <v>32</v>
      </c>
      <c r="P464" s="23" t="s">
        <v>33</v>
      </c>
      <c r="Q464" s="23"/>
      <c r="R464" s="23"/>
      <c r="S464" s="19" t="s">
        <v>34</v>
      </c>
      <c r="V464" s="16" t="str">
        <f t="shared" ca="1" si="48"/>
        <v>PD</v>
      </c>
      <c r="W464" s="14" t="str">
        <f t="shared" ca="1" si="48"/>
        <v>Private service</v>
      </c>
      <c r="X464" s="3" t="str">
        <f>'EE investment costs'!D513</f>
        <v>MT-77</v>
      </c>
      <c r="Y464" s="3" t="str">
        <f>'EE investment costs'!E513</f>
        <v>Heat Medium Temp. up to 150C</v>
      </c>
      <c r="AC464" s="123">
        <f>'EE investment costs'!C513</f>
        <v>7.7</v>
      </c>
      <c r="AD464" s="22"/>
    </row>
    <row r="465" spans="2:30">
      <c r="B465" s="14" t="str">
        <f t="shared" ca="1" si="44"/>
        <v>INDPDEFFHT-77</v>
      </c>
      <c r="C465" s="15" t="str">
        <f t="shared" ca="1" si="43"/>
        <v>IPDHT</v>
      </c>
      <c r="D465" s="16">
        <f>'EE investment costs'!$F$15</f>
        <v>2016</v>
      </c>
      <c r="E465" s="14">
        <f>VLOOKUP(X465,'EE investment costs'!$D$56:$R$656,15,0)</f>
        <v>5.0960000000000001</v>
      </c>
      <c r="F465" s="17">
        <f ca="1">INDEX('EE investment costs'!$D$56:$R$656,MATCH(X465,'EE investment costs'!$D$56:$D$656,0),MATCH($V$8,'EE investment costs'!$D$56:$R$56,0))</f>
        <v>712.03805287283569</v>
      </c>
      <c r="I465" s="18">
        <v>1</v>
      </c>
      <c r="J465" s="18">
        <v>1</v>
      </c>
      <c r="K465" s="14">
        <f t="shared" ca="1" si="47"/>
        <v>5</v>
      </c>
      <c r="M465" s="19" t="str">
        <f t="shared" ca="1" si="45"/>
        <v>INDPDEFFHT-77</v>
      </c>
      <c r="N465" s="23" t="str">
        <f t="shared" ca="1" si="46"/>
        <v>Private service Saving Tech-Heat High Temp. over 150C 7.7y</v>
      </c>
      <c r="O465" s="23" t="s">
        <v>32</v>
      </c>
      <c r="P465" s="23" t="s">
        <v>33</v>
      </c>
      <c r="Q465" s="23"/>
      <c r="R465" s="23"/>
      <c r="S465" s="19" t="s">
        <v>34</v>
      </c>
      <c r="V465" s="16" t="str">
        <f t="shared" ca="1" si="48"/>
        <v>PD</v>
      </c>
      <c r="W465" s="14" t="str">
        <f t="shared" ca="1" si="48"/>
        <v>Private service</v>
      </c>
      <c r="X465" s="3" t="str">
        <f>'EE investment costs'!D514</f>
        <v>HT-77</v>
      </c>
      <c r="Y465" s="3" t="str">
        <f>'EE investment costs'!E514</f>
        <v>Heat High Temp. over 150C</v>
      </c>
      <c r="AC465" s="123">
        <f>'EE investment costs'!C514</f>
        <v>7.7</v>
      </c>
      <c r="AD465" s="22"/>
    </row>
    <row r="466" spans="2:30">
      <c r="B466" s="14" t="str">
        <f t="shared" ca="1" si="44"/>
        <v>INDPDEFFRH-77</v>
      </c>
      <c r="C466" s="15" t="str">
        <f t="shared" ca="1" si="43"/>
        <v>IPDRH</v>
      </c>
      <c r="D466" s="16">
        <f>'EE investment costs'!$F$15</f>
        <v>2016</v>
      </c>
      <c r="E466" s="14">
        <f>VLOOKUP(X466,'EE investment costs'!$D$56:$R$656,15,0)</f>
        <v>16.690666666666669</v>
      </c>
      <c r="F466" s="17">
        <f ca="1">INDEX('EE investment costs'!$D$56:$R$656,MATCH(X466,'EE investment costs'!$D$56:$D$656,0),MATCH($V$8,'EE investment costs'!$D$56:$R$56,0))</f>
        <v>1555.3788708374884</v>
      </c>
      <c r="I466" s="18">
        <v>1</v>
      </c>
      <c r="J466" s="18">
        <v>1</v>
      </c>
      <c r="K466" s="14">
        <f t="shared" ca="1" si="47"/>
        <v>0</v>
      </c>
      <c r="M466" s="19" t="str">
        <f t="shared" ca="1" si="45"/>
        <v>INDPDEFFRH-77</v>
      </c>
      <c r="N466" s="23" t="str">
        <f t="shared" ca="1" si="46"/>
        <v>Private service Saving Tech-Heat Room Heat 7.7y</v>
      </c>
      <c r="O466" s="23" t="s">
        <v>32</v>
      </c>
      <c r="P466" s="23" t="s">
        <v>33</v>
      </c>
      <c r="Q466" s="23"/>
      <c r="R466" s="23"/>
      <c r="S466" s="19" t="s">
        <v>34</v>
      </c>
      <c r="V466" s="16" t="str">
        <f t="shared" ca="1" si="48"/>
        <v>PD</v>
      </c>
      <c r="W466" s="14" t="str">
        <f t="shared" ca="1" si="48"/>
        <v>Private service</v>
      </c>
      <c r="X466" s="3" t="str">
        <f>'EE investment costs'!D515</f>
        <v>RH-77</v>
      </c>
      <c r="Y466" s="3" t="str">
        <f>'EE investment costs'!E515</f>
        <v>Heat Room Heat</v>
      </c>
      <c r="AC466" s="123">
        <f>'EE investment costs'!C515</f>
        <v>7.7</v>
      </c>
      <c r="AD466" s="22"/>
    </row>
    <row r="467" spans="2:30">
      <c r="B467" s="14" t="str">
        <f t="shared" ca="1" si="44"/>
        <v>INDPDEFFLA-77</v>
      </c>
      <c r="C467" s="15" t="str">
        <f t="shared" ca="1" si="43"/>
        <v>IPDLA</v>
      </c>
      <c r="D467" s="16">
        <f>'EE investment costs'!$F$15</f>
        <v>2016</v>
      </c>
      <c r="E467" s="14">
        <f>VLOOKUP(X467,'EE investment costs'!$D$56:$R$656,15,0)</f>
        <v>4.3922333333333334</v>
      </c>
      <c r="F467" s="17">
        <f ca="1">INDEX('EE investment costs'!$D$56:$R$656,MATCH(X467,'EE investment costs'!$D$56:$D$656,0),MATCH($V$8,'EE investment costs'!$D$56:$R$56,0))</f>
        <v>2178.8349967227718</v>
      </c>
      <c r="I467" s="18">
        <v>1</v>
      </c>
      <c r="J467" s="18">
        <v>1</v>
      </c>
      <c r="K467" s="14">
        <f t="shared" ca="1" si="47"/>
        <v>0</v>
      </c>
      <c r="M467" s="19" t="str">
        <f t="shared" ca="1" si="45"/>
        <v>INDPDEFFLA-77</v>
      </c>
      <c r="N467" s="23" t="str">
        <f t="shared" ca="1" si="46"/>
        <v>Private service Saving Tech-Light 7.7y</v>
      </c>
      <c r="O467" s="23" t="s">
        <v>32</v>
      </c>
      <c r="P467" s="23" t="s">
        <v>33</v>
      </c>
      <c r="Q467" s="23"/>
      <c r="R467" s="23"/>
      <c r="S467" s="19" t="s">
        <v>34</v>
      </c>
      <c r="V467" s="16" t="str">
        <f t="shared" ca="1" si="48"/>
        <v>PD</v>
      </c>
      <c r="W467" s="14" t="str">
        <f t="shared" ca="1" si="48"/>
        <v>Private service</v>
      </c>
      <c r="X467" s="3" t="str">
        <f>'EE investment costs'!D516</f>
        <v>LA-77</v>
      </c>
      <c r="Y467" s="3" t="str">
        <f>'EE investment costs'!E516</f>
        <v>Light</v>
      </c>
      <c r="AC467" s="123">
        <f>'EE investment costs'!C516</f>
        <v>7.7</v>
      </c>
      <c r="AD467" s="22"/>
    </row>
    <row r="468" spans="2:30">
      <c r="B468" s="14" t="str">
        <f t="shared" ca="1" si="44"/>
        <v>INDPDEFFEM-77</v>
      </c>
      <c r="C468" s="15" t="str">
        <f t="shared" ca="1" si="43"/>
        <v>IPDEM</v>
      </c>
      <c r="D468" s="16">
        <f>'EE investment costs'!$F$15</f>
        <v>2016</v>
      </c>
      <c r="E468" s="14">
        <f>VLOOKUP(X468,'EE investment costs'!$D$56:$R$656,15,0)</f>
        <v>4.6118449999999998</v>
      </c>
      <c r="F468" s="17">
        <f ca="1">INDEX('EE investment costs'!$D$56:$R$656,MATCH(X468,'EE investment costs'!$D$56:$D$656,0),MATCH($V$8,'EE investment costs'!$D$56:$R$56,0))</f>
        <v>2781.4890639159189</v>
      </c>
      <c r="I468" s="18">
        <v>1</v>
      </c>
      <c r="J468" s="18">
        <v>1</v>
      </c>
      <c r="K468" s="14">
        <f t="shared" ca="1" si="47"/>
        <v>0</v>
      </c>
      <c r="M468" s="19" t="str">
        <f t="shared" ca="1" si="45"/>
        <v>INDPDEFFEM-77</v>
      </c>
      <c r="N468" s="23" t="str">
        <f t="shared" ca="1" si="46"/>
        <v>Private service Saving Tech-Electric Motors 7.7y</v>
      </c>
      <c r="O468" s="23" t="s">
        <v>32</v>
      </c>
      <c r="P468" s="23" t="s">
        <v>33</v>
      </c>
      <c r="Q468" s="23"/>
      <c r="R468" s="23"/>
      <c r="S468" s="19" t="s">
        <v>34</v>
      </c>
      <c r="V468" s="16" t="str">
        <f t="shared" ca="1" si="48"/>
        <v>PD</v>
      </c>
      <c r="W468" s="14" t="str">
        <f t="shared" ca="1" si="48"/>
        <v>Private service</v>
      </c>
      <c r="X468" s="3" t="str">
        <f>'EE investment costs'!D517</f>
        <v>EM-77</v>
      </c>
      <c r="Y468" s="3" t="str">
        <f>'EE investment costs'!E517</f>
        <v>Electric Motors</v>
      </c>
      <c r="AC468" s="123">
        <f>'EE investment costs'!C517</f>
        <v>7.7</v>
      </c>
      <c r="AD468" s="22"/>
    </row>
    <row r="469" spans="2:30">
      <c r="B469" s="14" t="str">
        <f t="shared" ca="1" si="44"/>
        <v>INDPDEFFTF-77</v>
      </c>
      <c r="C469" s="15" t="str">
        <f t="shared" ca="1" si="43"/>
        <v>IPDTF</v>
      </c>
      <c r="D469" s="16">
        <f>'EE investment costs'!$F$15</f>
        <v>2016</v>
      </c>
      <c r="E469" s="14">
        <f>VLOOKUP(X469,'EE investment costs'!$D$56:$R$656,15,0)</f>
        <v>18.083333333333332</v>
      </c>
      <c r="F469" s="17">
        <f ca="1">INDEX('EE investment costs'!$D$56:$R$656,MATCH(X469,'EE investment costs'!$D$56:$D$656,0),MATCH($V$8,'EE investment costs'!$D$56:$R$56,0))</f>
        <v>1131.4156753783577</v>
      </c>
      <c r="I469" s="18">
        <v>1</v>
      </c>
      <c r="J469" s="18">
        <v>1</v>
      </c>
      <c r="K469" s="14">
        <f t="shared" ca="1" si="47"/>
        <v>1</v>
      </c>
      <c r="M469" s="19" t="str">
        <f t="shared" ca="1" si="45"/>
        <v>INDPDEFFTF-77</v>
      </c>
      <c r="N469" s="23" t="str">
        <f t="shared" ca="1" si="46"/>
        <v>Private service Saving Tech-Haulage Tractors, Trucks, Fishing boats 7.7y</v>
      </c>
      <c r="O469" s="23" t="s">
        <v>32</v>
      </c>
      <c r="P469" s="23" t="s">
        <v>33</v>
      </c>
      <c r="Q469" s="23"/>
      <c r="R469" s="23"/>
      <c r="S469" s="19" t="s">
        <v>34</v>
      </c>
      <c r="V469" s="16" t="str">
        <f t="shared" ca="1" si="48"/>
        <v>PD</v>
      </c>
      <c r="W469" s="14" t="str">
        <f t="shared" ca="1" si="48"/>
        <v>Private service</v>
      </c>
      <c r="X469" s="3" t="str">
        <f>'EE investment costs'!D518</f>
        <v>TF-77</v>
      </c>
      <c r="Y469" s="3" t="str">
        <f>'EE investment costs'!E518</f>
        <v>Haulage Tractors, Trucks, Fishing boats</v>
      </c>
      <c r="AC469" s="123">
        <f>'EE investment costs'!C518</f>
        <v>7.7</v>
      </c>
      <c r="AD469" s="22"/>
    </row>
    <row r="470" spans="2:30">
      <c r="B470" s="14" t="str">
        <f t="shared" ca="1" si="44"/>
        <v>INDPDEFFMT-78</v>
      </c>
      <c r="C470" s="15" t="str">
        <f t="shared" ca="1" si="43"/>
        <v>IPDMT</v>
      </c>
      <c r="D470" s="16">
        <f>'EE investment costs'!$F$15</f>
        <v>2016</v>
      </c>
      <c r="E470" s="14">
        <f>VLOOKUP(X470,'EE investment costs'!$D$56:$R$656,15,0)</f>
        <v>6.38</v>
      </c>
      <c r="F470" s="17">
        <f ca="1">INDEX('EE investment costs'!$D$56:$R$656,MATCH(X470,'EE investment costs'!$D$56:$D$656,0),MATCH($V$8,'EE investment costs'!$D$56:$R$56,0))</f>
        <v>1050.2383521784704</v>
      </c>
      <c r="I470" s="18">
        <v>1</v>
      </c>
      <c r="J470" s="18">
        <v>1</v>
      </c>
      <c r="K470" s="14">
        <f t="shared" ca="1" si="47"/>
        <v>2</v>
      </c>
      <c r="M470" s="19" t="str">
        <f t="shared" ca="1" si="45"/>
        <v>INDPDEFFMT-78</v>
      </c>
      <c r="N470" s="23" t="str">
        <f t="shared" ca="1" si="46"/>
        <v>Private service Saving Tech-Heat Medium Temp. up to 150C 7.8y</v>
      </c>
      <c r="O470" s="23" t="s">
        <v>32</v>
      </c>
      <c r="P470" s="23" t="s">
        <v>33</v>
      </c>
      <c r="Q470" s="23"/>
      <c r="R470" s="23"/>
      <c r="S470" s="19" t="s">
        <v>34</v>
      </c>
      <c r="V470" s="16" t="str">
        <f t="shared" ca="1" si="48"/>
        <v>PD</v>
      </c>
      <c r="W470" s="14" t="str">
        <f t="shared" ca="1" si="48"/>
        <v>Private service</v>
      </c>
      <c r="X470" s="3" t="str">
        <f>'EE investment costs'!D519</f>
        <v>MT-78</v>
      </c>
      <c r="Y470" s="3" t="str">
        <f>'EE investment costs'!E519</f>
        <v>Heat Medium Temp. up to 150C</v>
      </c>
      <c r="AC470" s="123">
        <f>'EE investment costs'!C519</f>
        <v>7.8</v>
      </c>
      <c r="AD470" s="22"/>
    </row>
    <row r="471" spans="2:30">
      <c r="B471" s="14" t="str">
        <f t="shared" ca="1" si="44"/>
        <v>INDPDEFFHT-78</v>
      </c>
      <c r="C471" s="15" t="str">
        <f t="shared" ca="1" si="43"/>
        <v>IPDHT</v>
      </c>
      <c r="D471" s="16">
        <f>'EE investment costs'!$F$15</f>
        <v>2016</v>
      </c>
      <c r="E471" s="14">
        <f>VLOOKUP(X471,'EE investment costs'!$D$56:$R$656,15,0)</f>
        <v>5.1040000000000001</v>
      </c>
      <c r="F471" s="17">
        <f ca="1">INDEX('EE investment costs'!$D$56:$R$656,MATCH(X471,'EE investment costs'!$D$56:$D$656,0),MATCH($V$8,'EE investment costs'!$D$56:$R$56,0))</f>
        <v>718.42241389347907</v>
      </c>
      <c r="I471" s="18">
        <v>1</v>
      </c>
      <c r="J471" s="18">
        <v>1</v>
      </c>
      <c r="K471" s="14">
        <f t="shared" ca="1" si="47"/>
        <v>5</v>
      </c>
      <c r="M471" s="19" t="str">
        <f t="shared" ca="1" si="45"/>
        <v>INDPDEFFHT-78</v>
      </c>
      <c r="N471" s="23" t="str">
        <f t="shared" ca="1" si="46"/>
        <v>Private service Saving Tech-Heat High Temp. over 150C 7.8y</v>
      </c>
      <c r="O471" s="23" t="s">
        <v>32</v>
      </c>
      <c r="P471" s="23" t="s">
        <v>33</v>
      </c>
      <c r="Q471" s="23"/>
      <c r="R471" s="23"/>
      <c r="S471" s="19" t="s">
        <v>34</v>
      </c>
      <c r="V471" s="16" t="str">
        <f t="shared" ca="1" si="48"/>
        <v>PD</v>
      </c>
      <c r="W471" s="14" t="str">
        <f t="shared" ca="1" si="48"/>
        <v>Private service</v>
      </c>
      <c r="X471" s="3" t="str">
        <f>'EE investment costs'!D520</f>
        <v>HT-78</v>
      </c>
      <c r="Y471" s="3" t="str">
        <f>'EE investment costs'!E520</f>
        <v>Heat High Temp. over 150C</v>
      </c>
      <c r="AC471" s="123">
        <f>'EE investment costs'!C520</f>
        <v>7.8</v>
      </c>
      <c r="AD471" s="22"/>
    </row>
    <row r="472" spans="2:30">
      <c r="B472" s="14" t="str">
        <f t="shared" ca="1" si="44"/>
        <v>INDPDEFFRH-78</v>
      </c>
      <c r="C472" s="15" t="str">
        <f t="shared" ca="1" si="43"/>
        <v>IPDRH</v>
      </c>
      <c r="D472" s="16">
        <f>'EE investment costs'!$F$15</f>
        <v>2016</v>
      </c>
      <c r="E472" s="14">
        <f>VLOOKUP(X472,'EE investment costs'!$D$56:$R$656,15,0)</f>
        <v>16.709333333333337</v>
      </c>
      <c r="F472" s="17">
        <f ca="1">INDEX('EE investment costs'!$D$56:$R$656,MATCH(X472,'EE investment costs'!$D$56:$D$656,0),MATCH($V$8,'EE investment costs'!$D$56:$R$56,0))</f>
        <v>1592.4117010955233</v>
      </c>
      <c r="I472" s="18">
        <v>1</v>
      </c>
      <c r="J472" s="18">
        <v>1</v>
      </c>
      <c r="K472" s="14">
        <f t="shared" ca="1" si="47"/>
        <v>0</v>
      </c>
      <c r="M472" s="19" t="str">
        <f t="shared" ca="1" si="45"/>
        <v>INDPDEFFRH-78</v>
      </c>
      <c r="N472" s="23" t="str">
        <f t="shared" ca="1" si="46"/>
        <v>Private service Saving Tech-Heat Room Heat 7.8y</v>
      </c>
      <c r="O472" s="23" t="s">
        <v>32</v>
      </c>
      <c r="P472" s="23" t="s">
        <v>33</v>
      </c>
      <c r="Q472" s="23"/>
      <c r="R472" s="23"/>
      <c r="S472" s="19" t="s">
        <v>34</v>
      </c>
      <c r="V472" s="16" t="str">
        <f t="shared" ca="1" si="48"/>
        <v>PD</v>
      </c>
      <c r="W472" s="14" t="str">
        <f t="shared" ca="1" si="48"/>
        <v>Private service</v>
      </c>
      <c r="X472" s="3" t="str">
        <f>'EE investment costs'!D521</f>
        <v>RH-78</v>
      </c>
      <c r="Y472" s="3" t="str">
        <f>'EE investment costs'!E521</f>
        <v>Heat Room Heat</v>
      </c>
      <c r="AC472" s="123">
        <f>'EE investment costs'!C521</f>
        <v>7.8</v>
      </c>
      <c r="AD472" s="22"/>
    </row>
    <row r="473" spans="2:30">
      <c r="B473" s="14" t="str">
        <f t="shared" ca="1" si="44"/>
        <v>INDPDEFFLA-78</v>
      </c>
      <c r="C473" s="15" t="str">
        <f t="shared" ca="1" si="43"/>
        <v>IPDLA</v>
      </c>
      <c r="D473" s="16">
        <f>'EE investment costs'!$F$15</f>
        <v>2016</v>
      </c>
      <c r="E473" s="14">
        <f>VLOOKUP(X473,'EE investment costs'!$D$56:$R$656,15,0)</f>
        <v>4.4052666666666669</v>
      </c>
      <c r="F473" s="17">
        <f ca="1">INDEX('EE investment costs'!$D$56:$R$656,MATCH(X473,'EE investment costs'!$D$56:$D$656,0),MATCH($V$8,'EE investment costs'!$D$56:$R$56,0))</f>
        <v>2194.309500068784</v>
      </c>
      <c r="I473" s="18">
        <v>1</v>
      </c>
      <c r="J473" s="18">
        <v>1</v>
      </c>
      <c r="K473" s="14">
        <f t="shared" ca="1" si="47"/>
        <v>0</v>
      </c>
      <c r="M473" s="19" t="str">
        <f t="shared" ca="1" si="45"/>
        <v>INDPDEFFLA-78</v>
      </c>
      <c r="N473" s="23" t="str">
        <f t="shared" ca="1" si="46"/>
        <v>Private service Saving Tech-Light 7.8y</v>
      </c>
      <c r="O473" s="23" t="s">
        <v>32</v>
      </c>
      <c r="P473" s="23" t="s">
        <v>33</v>
      </c>
      <c r="Q473" s="23"/>
      <c r="R473" s="23"/>
      <c r="S473" s="19" t="s">
        <v>34</v>
      </c>
      <c r="V473" s="16" t="str">
        <f t="shared" ca="1" si="48"/>
        <v>PD</v>
      </c>
      <c r="W473" s="14" t="str">
        <f t="shared" ca="1" si="48"/>
        <v>Private service</v>
      </c>
      <c r="X473" s="3" t="str">
        <f>'EE investment costs'!D522</f>
        <v>LA-78</v>
      </c>
      <c r="Y473" s="3" t="str">
        <f>'EE investment costs'!E522</f>
        <v>Light</v>
      </c>
      <c r="AC473" s="123">
        <f>'EE investment costs'!C522</f>
        <v>7.8</v>
      </c>
      <c r="AD473" s="22"/>
    </row>
    <row r="474" spans="2:30">
      <c r="B474" s="14" t="str">
        <f t="shared" ca="1" si="44"/>
        <v>INDPDEFFEM-78</v>
      </c>
      <c r="C474" s="15" t="str">
        <f t="shared" ca="1" si="43"/>
        <v>IPDEM</v>
      </c>
      <c r="D474" s="16">
        <f>'EE investment costs'!$F$15</f>
        <v>2016</v>
      </c>
      <c r="E474" s="14">
        <f>VLOOKUP(X474,'EE investment costs'!$D$56:$R$656,15,0)</f>
        <v>4.6255299999999995</v>
      </c>
      <c r="F474" s="17">
        <f ca="1">INDEX('EE investment costs'!$D$56:$R$656,MATCH(X474,'EE investment costs'!$D$56:$D$656,0),MATCH($V$8,'EE investment costs'!$D$56:$R$56,0))</f>
        <v>2812.0574993819559</v>
      </c>
      <c r="I474" s="18">
        <v>1</v>
      </c>
      <c r="J474" s="18">
        <v>1</v>
      </c>
      <c r="K474" s="14">
        <f t="shared" ca="1" si="47"/>
        <v>0</v>
      </c>
      <c r="M474" s="19" t="str">
        <f t="shared" ca="1" si="45"/>
        <v>INDPDEFFEM-78</v>
      </c>
      <c r="N474" s="23" t="str">
        <f t="shared" ca="1" si="46"/>
        <v>Private service Saving Tech-Electric Motors 7.8y</v>
      </c>
      <c r="O474" s="23" t="s">
        <v>32</v>
      </c>
      <c r="P474" s="23" t="s">
        <v>33</v>
      </c>
      <c r="Q474" s="23"/>
      <c r="R474" s="23"/>
      <c r="S474" s="19" t="s">
        <v>34</v>
      </c>
      <c r="V474" s="16" t="str">
        <f t="shared" ca="1" si="48"/>
        <v>PD</v>
      </c>
      <c r="W474" s="14" t="str">
        <f t="shared" ca="1" si="48"/>
        <v>Private service</v>
      </c>
      <c r="X474" s="3" t="str">
        <f>'EE investment costs'!D523</f>
        <v>EM-78</v>
      </c>
      <c r="Y474" s="3" t="str">
        <f>'EE investment costs'!E523</f>
        <v>Electric Motors</v>
      </c>
      <c r="AC474" s="123">
        <f>'EE investment costs'!C523</f>
        <v>7.8</v>
      </c>
      <c r="AD474" s="22"/>
    </row>
    <row r="475" spans="2:30">
      <c r="B475" s="14" t="str">
        <f t="shared" ca="1" si="44"/>
        <v>INDPDEFFTF-78</v>
      </c>
      <c r="C475" s="15" t="str">
        <f t="shared" ca="1" si="43"/>
        <v>IPDTF</v>
      </c>
      <c r="D475" s="16">
        <f>'EE investment costs'!$F$15</f>
        <v>2016</v>
      </c>
      <c r="E475" s="14">
        <f>VLOOKUP(X475,'EE investment costs'!$D$56:$R$656,15,0)</f>
        <v>18.166666666666664</v>
      </c>
      <c r="F475" s="17">
        <f ca="1">INDEX('EE investment costs'!$D$56:$R$656,MATCH(X475,'EE investment costs'!$D$56:$D$656,0),MATCH($V$8,'EE investment costs'!$D$56:$R$56,0))</f>
        <v>1146.1093854482065</v>
      </c>
      <c r="I475" s="18">
        <v>1</v>
      </c>
      <c r="J475" s="18">
        <v>1</v>
      </c>
      <c r="K475" s="14">
        <f t="shared" ca="1" si="47"/>
        <v>1</v>
      </c>
      <c r="M475" s="19" t="str">
        <f t="shared" ca="1" si="45"/>
        <v>INDPDEFFTF-78</v>
      </c>
      <c r="N475" s="23" t="str">
        <f t="shared" ca="1" si="46"/>
        <v>Private service Saving Tech-Haulage Tractors, Trucks, Fishing boats 7.8y</v>
      </c>
      <c r="O475" s="23" t="s">
        <v>32</v>
      </c>
      <c r="P475" s="23" t="s">
        <v>33</v>
      </c>
      <c r="Q475" s="23"/>
      <c r="R475" s="23"/>
      <c r="S475" s="19" t="s">
        <v>34</v>
      </c>
      <c r="V475" s="16" t="str">
        <f t="shared" ca="1" si="48"/>
        <v>PD</v>
      </c>
      <c r="W475" s="14" t="str">
        <f t="shared" ca="1" si="48"/>
        <v>Private service</v>
      </c>
      <c r="X475" s="3" t="str">
        <f>'EE investment costs'!D524</f>
        <v>TF-78</v>
      </c>
      <c r="Y475" s="3" t="str">
        <f>'EE investment costs'!E524</f>
        <v>Haulage Tractors, Trucks, Fishing boats</v>
      </c>
      <c r="AC475" s="123">
        <f>'EE investment costs'!C524</f>
        <v>7.8</v>
      </c>
      <c r="AD475" s="22"/>
    </row>
    <row r="476" spans="2:30">
      <c r="B476" s="14" t="str">
        <f t="shared" ca="1" si="44"/>
        <v>INDPDEFFMT-79</v>
      </c>
      <c r="C476" s="15" t="str">
        <f t="shared" ca="1" si="43"/>
        <v>IPDMT</v>
      </c>
      <c r="D476" s="16">
        <f>'EE investment costs'!$F$15</f>
        <v>2016</v>
      </c>
      <c r="E476" s="14">
        <f>VLOOKUP(X476,'EE investment costs'!$D$56:$R$656,15,0)</f>
        <v>6.39</v>
      </c>
      <c r="F476" s="17">
        <f ca="1">INDEX('EE investment costs'!$D$56:$R$656,MATCH(X476,'EE investment costs'!$D$56:$D$656,0),MATCH($V$8,'EE investment costs'!$D$56:$R$56,0))</f>
        <v>1061.9866092828586</v>
      </c>
      <c r="I476" s="18">
        <v>1</v>
      </c>
      <c r="J476" s="18">
        <v>1</v>
      </c>
      <c r="K476" s="14">
        <f t="shared" ca="1" si="47"/>
        <v>2</v>
      </c>
      <c r="M476" s="19" t="str">
        <f t="shared" ca="1" si="45"/>
        <v>INDPDEFFMT-79</v>
      </c>
      <c r="N476" s="23" t="str">
        <f t="shared" ca="1" si="46"/>
        <v>Private service Saving Tech-Heat Medium Temp. up to 150C 7.9y</v>
      </c>
      <c r="O476" s="23" t="s">
        <v>32</v>
      </c>
      <c r="P476" s="23" t="s">
        <v>33</v>
      </c>
      <c r="Q476" s="23"/>
      <c r="R476" s="23"/>
      <c r="S476" s="19" t="s">
        <v>34</v>
      </c>
      <c r="V476" s="16" t="str">
        <f t="shared" ca="1" si="48"/>
        <v>PD</v>
      </c>
      <c r="W476" s="14" t="str">
        <f t="shared" ca="1" si="48"/>
        <v>Private service</v>
      </c>
      <c r="X476" s="3" t="str">
        <f>'EE investment costs'!D525</f>
        <v>MT-79</v>
      </c>
      <c r="Y476" s="3" t="str">
        <f>'EE investment costs'!E525</f>
        <v>Heat Medium Temp. up to 150C</v>
      </c>
      <c r="AC476" s="123">
        <f>'EE investment costs'!C525</f>
        <v>7.9</v>
      </c>
      <c r="AD476" s="22"/>
    </row>
    <row r="477" spans="2:30">
      <c r="B477" s="14" t="str">
        <f t="shared" ca="1" si="44"/>
        <v>INDPDEFFHT-79</v>
      </c>
      <c r="C477" s="15" t="str">
        <f t="shared" ca="1" si="43"/>
        <v>IPDHT</v>
      </c>
      <c r="D477" s="16">
        <f>'EE investment costs'!$F$15</f>
        <v>2016</v>
      </c>
      <c r="E477" s="14">
        <f>VLOOKUP(X477,'EE investment costs'!$D$56:$R$656,15,0)</f>
        <v>5.1120000000000001</v>
      </c>
      <c r="F477" s="17">
        <f ca="1">INDEX('EE investment costs'!$D$56:$R$656,MATCH(X477,'EE investment costs'!$D$56:$D$656,0),MATCH($V$8,'EE investment costs'!$D$56:$R$56,0))</f>
        <v>724.80677491412257</v>
      </c>
      <c r="I477" s="18">
        <v>1</v>
      </c>
      <c r="J477" s="18">
        <v>1</v>
      </c>
      <c r="K477" s="14">
        <f t="shared" ca="1" si="47"/>
        <v>5</v>
      </c>
      <c r="M477" s="19" t="str">
        <f t="shared" ca="1" si="45"/>
        <v>INDPDEFFHT-79</v>
      </c>
      <c r="N477" s="23" t="str">
        <f t="shared" ca="1" si="46"/>
        <v>Private service Saving Tech-Heat High Temp. over 150C 7.9y</v>
      </c>
      <c r="O477" s="23" t="s">
        <v>32</v>
      </c>
      <c r="P477" s="23" t="s">
        <v>33</v>
      </c>
      <c r="Q477" s="23"/>
      <c r="R477" s="23"/>
      <c r="S477" s="19" t="s">
        <v>34</v>
      </c>
      <c r="V477" s="16" t="str">
        <f t="shared" ca="1" si="48"/>
        <v>PD</v>
      </c>
      <c r="W477" s="14" t="str">
        <f t="shared" ca="1" si="48"/>
        <v>Private service</v>
      </c>
      <c r="X477" s="3" t="str">
        <f>'EE investment costs'!D526</f>
        <v>HT-79</v>
      </c>
      <c r="Y477" s="3" t="str">
        <f>'EE investment costs'!E526</f>
        <v>Heat High Temp. over 150C</v>
      </c>
      <c r="AC477" s="123">
        <f>'EE investment costs'!C526</f>
        <v>7.9</v>
      </c>
      <c r="AD477" s="22"/>
    </row>
    <row r="478" spans="2:30">
      <c r="B478" s="14" t="str">
        <f t="shared" ca="1" si="44"/>
        <v>INDPDEFFRH-79</v>
      </c>
      <c r="C478" s="15" t="str">
        <f t="shared" ca="1" si="43"/>
        <v>IPDRH</v>
      </c>
      <c r="D478" s="16">
        <f>'EE investment costs'!$F$15</f>
        <v>2016</v>
      </c>
      <c r="E478" s="14">
        <f>VLOOKUP(X478,'EE investment costs'!$D$56:$R$656,15,0)</f>
        <v>16.728000000000002</v>
      </c>
      <c r="F478" s="17">
        <f ca="1">INDEX('EE investment costs'!$D$56:$R$656,MATCH(X478,'EE investment costs'!$D$56:$D$656,0),MATCH($V$8,'EE investment costs'!$D$56:$R$56,0))</f>
        <v>1629.4445313535596</v>
      </c>
      <c r="I478" s="18">
        <v>1</v>
      </c>
      <c r="J478" s="18">
        <v>1</v>
      </c>
      <c r="K478" s="14">
        <f t="shared" ca="1" si="47"/>
        <v>0</v>
      </c>
      <c r="M478" s="19" t="str">
        <f t="shared" ca="1" si="45"/>
        <v>INDPDEFFRH-79</v>
      </c>
      <c r="N478" s="23" t="str">
        <f t="shared" ca="1" si="46"/>
        <v>Private service Saving Tech-Heat Room Heat 7.9y</v>
      </c>
      <c r="O478" s="23" t="s">
        <v>32</v>
      </c>
      <c r="P478" s="23" t="s">
        <v>33</v>
      </c>
      <c r="Q478" s="23"/>
      <c r="R478" s="23"/>
      <c r="S478" s="19" t="s">
        <v>34</v>
      </c>
      <c r="V478" s="16" t="str">
        <f t="shared" ca="1" si="48"/>
        <v>PD</v>
      </c>
      <c r="W478" s="14" t="str">
        <f t="shared" ca="1" si="48"/>
        <v>Private service</v>
      </c>
      <c r="X478" s="3" t="str">
        <f>'EE investment costs'!D527</f>
        <v>RH-79</v>
      </c>
      <c r="Y478" s="3" t="str">
        <f>'EE investment costs'!E527</f>
        <v>Heat Room Heat</v>
      </c>
      <c r="AC478" s="123">
        <f>'EE investment costs'!C527</f>
        <v>7.9</v>
      </c>
      <c r="AD478" s="22"/>
    </row>
    <row r="479" spans="2:30">
      <c r="B479" s="14" t="str">
        <f t="shared" ca="1" si="44"/>
        <v>INDPDEFFLA-79</v>
      </c>
      <c r="C479" s="15" t="str">
        <f t="shared" ca="1" si="43"/>
        <v>IPDLA</v>
      </c>
      <c r="D479" s="16">
        <f>'EE investment costs'!$F$15</f>
        <v>2016</v>
      </c>
      <c r="E479" s="14">
        <f>VLOOKUP(X479,'EE investment costs'!$D$56:$R$656,15,0)</f>
        <v>4.4183000000000003</v>
      </c>
      <c r="F479" s="17">
        <f ca="1">INDEX('EE investment costs'!$D$56:$R$656,MATCH(X479,'EE investment costs'!$D$56:$D$656,0),MATCH($V$8,'EE investment costs'!$D$56:$R$56,0))</f>
        <v>2209.7840034147962</v>
      </c>
      <c r="I479" s="18">
        <v>1</v>
      </c>
      <c r="J479" s="18">
        <v>1</v>
      </c>
      <c r="K479" s="14">
        <f t="shared" ca="1" si="47"/>
        <v>0</v>
      </c>
      <c r="M479" s="19" t="str">
        <f t="shared" ca="1" si="45"/>
        <v>INDPDEFFLA-79</v>
      </c>
      <c r="N479" s="23" t="str">
        <f t="shared" ca="1" si="46"/>
        <v>Private service Saving Tech-Light 7.9y</v>
      </c>
      <c r="O479" s="23" t="s">
        <v>32</v>
      </c>
      <c r="P479" s="23" t="s">
        <v>33</v>
      </c>
      <c r="Q479" s="23"/>
      <c r="R479" s="23"/>
      <c r="S479" s="19" t="s">
        <v>34</v>
      </c>
      <c r="V479" s="16" t="str">
        <f t="shared" ca="1" si="48"/>
        <v>PD</v>
      </c>
      <c r="W479" s="14" t="str">
        <f t="shared" ca="1" si="48"/>
        <v>Private service</v>
      </c>
      <c r="X479" s="3" t="str">
        <f>'EE investment costs'!D528</f>
        <v>LA-79</v>
      </c>
      <c r="Y479" s="3" t="str">
        <f>'EE investment costs'!E528</f>
        <v>Light</v>
      </c>
      <c r="AC479" s="123">
        <f>'EE investment costs'!C528</f>
        <v>7.9</v>
      </c>
      <c r="AD479" s="22"/>
    </row>
    <row r="480" spans="2:30">
      <c r="B480" s="14" t="str">
        <f t="shared" ca="1" si="44"/>
        <v>INDPDEFFEM-79</v>
      </c>
      <c r="C480" s="15" t="str">
        <f t="shared" ca="1" si="43"/>
        <v>IPDEM</v>
      </c>
      <c r="D480" s="16">
        <f>'EE investment costs'!$F$15</f>
        <v>2016</v>
      </c>
      <c r="E480" s="14">
        <f>VLOOKUP(X480,'EE investment costs'!$D$56:$R$656,15,0)</f>
        <v>4.6392150000000001</v>
      </c>
      <c r="F480" s="17">
        <f ca="1">INDEX('EE investment costs'!$D$56:$R$656,MATCH(X480,'EE investment costs'!$D$56:$D$656,0),MATCH($V$8,'EE investment costs'!$D$56:$R$56,0))</f>
        <v>2842.625934847993</v>
      </c>
      <c r="I480" s="18">
        <v>1</v>
      </c>
      <c r="J480" s="18">
        <v>1</v>
      </c>
      <c r="K480" s="14">
        <f t="shared" ca="1" si="47"/>
        <v>0</v>
      </c>
      <c r="M480" s="19" t="str">
        <f t="shared" ca="1" si="45"/>
        <v>INDPDEFFEM-79</v>
      </c>
      <c r="N480" s="23" t="str">
        <f t="shared" ca="1" si="46"/>
        <v>Private service Saving Tech-Electric Motors 7.9y</v>
      </c>
      <c r="O480" s="23" t="s">
        <v>32</v>
      </c>
      <c r="P480" s="23" t="s">
        <v>33</v>
      </c>
      <c r="Q480" s="23"/>
      <c r="R480" s="23"/>
      <c r="S480" s="19" t="s">
        <v>34</v>
      </c>
      <c r="V480" s="16" t="str">
        <f t="shared" ca="1" si="48"/>
        <v>PD</v>
      </c>
      <c r="W480" s="14" t="str">
        <f t="shared" ca="1" si="48"/>
        <v>Private service</v>
      </c>
      <c r="X480" s="3" t="str">
        <f>'EE investment costs'!D529</f>
        <v>EM-79</v>
      </c>
      <c r="Y480" s="3" t="str">
        <f>'EE investment costs'!E529</f>
        <v>Electric Motors</v>
      </c>
      <c r="AC480" s="123">
        <f>'EE investment costs'!C529</f>
        <v>7.9</v>
      </c>
      <c r="AD480" s="22"/>
    </row>
    <row r="481" spans="2:30">
      <c r="B481" s="14" t="str">
        <f t="shared" ca="1" si="44"/>
        <v>INDPDEFFTF-79</v>
      </c>
      <c r="C481" s="15" t="str">
        <f t="shared" ca="1" si="43"/>
        <v>IPDTF</v>
      </c>
      <c r="D481" s="16">
        <f>'EE investment costs'!$F$15</f>
        <v>2016</v>
      </c>
      <c r="E481" s="14">
        <f>VLOOKUP(X481,'EE investment costs'!$D$56:$R$656,15,0)</f>
        <v>18.25</v>
      </c>
      <c r="F481" s="17">
        <f ca="1">INDEX('EE investment costs'!$D$56:$R$656,MATCH(X481,'EE investment costs'!$D$56:$D$656,0),MATCH($V$8,'EE investment costs'!$D$56:$R$56,0))</f>
        <v>1160.8030955180554</v>
      </c>
      <c r="I481" s="18">
        <v>1</v>
      </c>
      <c r="J481" s="18">
        <v>1</v>
      </c>
      <c r="K481" s="14">
        <f t="shared" ca="1" si="47"/>
        <v>1</v>
      </c>
      <c r="M481" s="19" t="str">
        <f t="shared" ca="1" si="45"/>
        <v>INDPDEFFTF-79</v>
      </c>
      <c r="N481" s="23" t="str">
        <f t="shared" ca="1" si="46"/>
        <v>Private service Saving Tech-Haulage Tractors, Trucks, Fishing boats 7.9y</v>
      </c>
      <c r="O481" s="23" t="s">
        <v>32</v>
      </c>
      <c r="P481" s="23" t="s">
        <v>33</v>
      </c>
      <c r="Q481" s="23"/>
      <c r="R481" s="23"/>
      <c r="S481" s="19" t="s">
        <v>34</v>
      </c>
      <c r="V481" s="16" t="str">
        <f t="shared" ca="1" si="48"/>
        <v>PD</v>
      </c>
      <c r="W481" s="14" t="str">
        <f t="shared" ca="1" si="48"/>
        <v>Private service</v>
      </c>
      <c r="X481" s="3" t="str">
        <f>'EE investment costs'!D530</f>
        <v>TF-79</v>
      </c>
      <c r="Y481" s="3" t="str">
        <f>'EE investment costs'!E530</f>
        <v>Haulage Tractors, Trucks, Fishing boats</v>
      </c>
      <c r="AC481" s="123">
        <f>'EE investment costs'!C530</f>
        <v>7.9</v>
      </c>
      <c r="AD481" s="22"/>
    </row>
    <row r="482" spans="2:30">
      <c r="B482" s="14" t="str">
        <f t="shared" ca="1" si="44"/>
        <v>INDPDEFFMT-80</v>
      </c>
      <c r="C482" s="15" t="str">
        <f t="shared" ca="1" si="43"/>
        <v>IPDMT</v>
      </c>
      <c r="D482" s="16">
        <f>'EE investment costs'!$F$15</f>
        <v>2016</v>
      </c>
      <c r="E482" s="14">
        <f>VLOOKUP(X482,'EE investment costs'!$D$56:$R$656,15,0)</f>
        <v>6.4</v>
      </c>
      <c r="F482" s="17">
        <f ca="1">INDEX('EE investment costs'!$D$56:$R$656,MATCH(X482,'EE investment costs'!$D$56:$D$656,0),MATCH($V$8,'EE investment costs'!$D$56:$R$56,0))</f>
        <v>1073.7348663872465</v>
      </c>
      <c r="I482" s="18">
        <v>1</v>
      </c>
      <c r="J482" s="18">
        <v>1</v>
      </c>
      <c r="K482" s="14">
        <f t="shared" ca="1" si="47"/>
        <v>2</v>
      </c>
      <c r="M482" s="19" t="str">
        <f t="shared" ca="1" si="45"/>
        <v>INDPDEFFMT-80</v>
      </c>
      <c r="N482" s="23" t="str">
        <f t="shared" ca="1" si="46"/>
        <v>Private service Saving Tech-Heat Medium Temp. up to 150C 8y</v>
      </c>
      <c r="O482" s="23" t="s">
        <v>32</v>
      </c>
      <c r="P482" s="23" t="s">
        <v>33</v>
      </c>
      <c r="Q482" s="23"/>
      <c r="R482" s="23"/>
      <c r="S482" s="19" t="s">
        <v>34</v>
      </c>
      <c r="V482" s="16" t="str">
        <f t="shared" ca="1" si="48"/>
        <v>PD</v>
      </c>
      <c r="W482" s="14" t="str">
        <f t="shared" ca="1" si="48"/>
        <v>Private service</v>
      </c>
      <c r="X482" s="3" t="str">
        <f>'EE investment costs'!D531</f>
        <v>MT-80</v>
      </c>
      <c r="Y482" s="3" t="str">
        <f>'EE investment costs'!E531</f>
        <v>Heat Medium Temp. up to 150C</v>
      </c>
      <c r="AC482" s="123">
        <f>'EE investment costs'!C531</f>
        <v>8</v>
      </c>
      <c r="AD482" s="22"/>
    </row>
    <row r="483" spans="2:30">
      <c r="B483" s="14" t="str">
        <f t="shared" ca="1" si="44"/>
        <v>INDPDEFFHT-80</v>
      </c>
      <c r="C483" s="15" t="str">
        <f t="shared" ca="1" si="43"/>
        <v>IPDHT</v>
      </c>
      <c r="D483" s="16">
        <f>'EE investment costs'!$F$15</f>
        <v>2016</v>
      </c>
      <c r="E483" s="14">
        <f>VLOOKUP(X483,'EE investment costs'!$D$56:$R$656,15,0)</f>
        <v>5.12</v>
      </c>
      <c r="F483" s="17">
        <f ca="1">INDEX('EE investment costs'!$D$56:$R$656,MATCH(X483,'EE investment costs'!$D$56:$D$656,0),MATCH($V$8,'EE investment costs'!$D$56:$R$56,0))</f>
        <v>731.19113593476595</v>
      </c>
      <c r="I483" s="18">
        <v>1</v>
      </c>
      <c r="J483" s="18">
        <v>1</v>
      </c>
      <c r="K483" s="14">
        <f t="shared" ca="1" si="47"/>
        <v>5</v>
      </c>
      <c r="M483" s="19" t="str">
        <f t="shared" ca="1" si="45"/>
        <v>INDPDEFFHT-80</v>
      </c>
      <c r="N483" s="23" t="str">
        <f t="shared" ca="1" si="46"/>
        <v>Private service Saving Tech-Heat High Temp. over 150C 8y</v>
      </c>
      <c r="O483" s="23" t="s">
        <v>32</v>
      </c>
      <c r="P483" s="23" t="s">
        <v>33</v>
      </c>
      <c r="Q483" s="23"/>
      <c r="R483" s="23"/>
      <c r="S483" s="19" t="s">
        <v>34</v>
      </c>
      <c r="V483" s="16" t="str">
        <f t="shared" ca="1" si="48"/>
        <v>PD</v>
      </c>
      <c r="W483" s="14" t="str">
        <f t="shared" ca="1" si="48"/>
        <v>Private service</v>
      </c>
      <c r="X483" s="3" t="str">
        <f>'EE investment costs'!D532</f>
        <v>HT-80</v>
      </c>
      <c r="Y483" s="3" t="str">
        <f>'EE investment costs'!E532</f>
        <v>Heat High Temp. over 150C</v>
      </c>
      <c r="AC483" s="123">
        <f>'EE investment costs'!C532</f>
        <v>8</v>
      </c>
      <c r="AD483" s="22"/>
    </row>
    <row r="484" spans="2:30">
      <c r="B484" s="14" t="str">
        <f t="shared" ca="1" si="44"/>
        <v>INDPDEFFRH-80</v>
      </c>
      <c r="C484" s="15" t="str">
        <f t="shared" ca="1" si="43"/>
        <v>IPDRH</v>
      </c>
      <c r="D484" s="16">
        <f>'EE investment costs'!$F$15</f>
        <v>2016</v>
      </c>
      <c r="E484" s="14">
        <f>VLOOKUP(X484,'EE investment costs'!$D$56:$R$656,15,0)</f>
        <v>16.74666666666667</v>
      </c>
      <c r="F484" s="17">
        <f ca="1">INDEX('EE investment costs'!$D$56:$R$656,MATCH(X484,'EE investment costs'!$D$56:$D$656,0),MATCH($V$8,'EE investment costs'!$D$56:$R$56,0))</f>
        <v>1666.4773616115945</v>
      </c>
      <c r="I484" s="18">
        <v>1</v>
      </c>
      <c r="J484" s="18">
        <v>1</v>
      </c>
      <c r="K484" s="14">
        <f t="shared" ca="1" si="47"/>
        <v>0</v>
      </c>
      <c r="M484" s="19" t="str">
        <f t="shared" ca="1" si="45"/>
        <v>INDPDEFFRH-80</v>
      </c>
      <c r="N484" s="23" t="str">
        <f t="shared" ca="1" si="46"/>
        <v>Private service Saving Tech-Heat Room Heat 8y</v>
      </c>
      <c r="O484" s="23" t="s">
        <v>32</v>
      </c>
      <c r="P484" s="23" t="s">
        <v>33</v>
      </c>
      <c r="Q484" s="23"/>
      <c r="R484" s="23"/>
      <c r="S484" s="19" t="s">
        <v>34</v>
      </c>
      <c r="V484" s="16" t="str">
        <f t="shared" ca="1" si="48"/>
        <v>PD</v>
      </c>
      <c r="W484" s="14" t="str">
        <f t="shared" ca="1" si="48"/>
        <v>Private service</v>
      </c>
      <c r="X484" s="3" t="str">
        <f>'EE investment costs'!D533</f>
        <v>RH-80</v>
      </c>
      <c r="Y484" s="3" t="str">
        <f>'EE investment costs'!E533</f>
        <v>Heat Room Heat</v>
      </c>
      <c r="AC484" s="123">
        <f>'EE investment costs'!C533</f>
        <v>8</v>
      </c>
      <c r="AD484" s="22"/>
    </row>
    <row r="485" spans="2:30">
      <c r="B485" s="14" t="str">
        <f t="shared" ca="1" si="44"/>
        <v>INDPDEFFLA-80</v>
      </c>
      <c r="C485" s="15" t="str">
        <f t="shared" ca="1" si="43"/>
        <v>IPDLA</v>
      </c>
      <c r="D485" s="16">
        <f>'EE investment costs'!$F$15</f>
        <v>2016</v>
      </c>
      <c r="E485" s="14">
        <f>VLOOKUP(X485,'EE investment costs'!$D$56:$R$656,15,0)</f>
        <v>4.4313333333333338</v>
      </c>
      <c r="F485" s="17">
        <f ca="1">INDEX('EE investment costs'!$D$56:$R$656,MATCH(X485,'EE investment costs'!$D$56:$D$656,0),MATCH($V$8,'EE investment costs'!$D$56:$R$56,0))</f>
        <v>2225.2585067608079</v>
      </c>
      <c r="I485" s="18">
        <v>1</v>
      </c>
      <c r="J485" s="18">
        <v>1</v>
      </c>
      <c r="K485" s="14">
        <f t="shared" ca="1" si="47"/>
        <v>0</v>
      </c>
      <c r="M485" s="19" t="str">
        <f t="shared" ca="1" si="45"/>
        <v>INDPDEFFLA-80</v>
      </c>
      <c r="N485" s="23" t="str">
        <f t="shared" ca="1" si="46"/>
        <v>Private service Saving Tech-Light 8y</v>
      </c>
      <c r="O485" s="23" t="s">
        <v>32</v>
      </c>
      <c r="P485" s="23" t="s">
        <v>33</v>
      </c>
      <c r="Q485" s="23"/>
      <c r="R485" s="23"/>
      <c r="S485" s="19" t="s">
        <v>34</v>
      </c>
      <c r="V485" s="16" t="str">
        <f t="shared" ca="1" si="48"/>
        <v>PD</v>
      </c>
      <c r="W485" s="14" t="str">
        <f t="shared" ca="1" si="48"/>
        <v>Private service</v>
      </c>
      <c r="X485" s="3" t="str">
        <f>'EE investment costs'!D534</f>
        <v>LA-80</v>
      </c>
      <c r="Y485" s="3" t="str">
        <f>'EE investment costs'!E534</f>
        <v>Light</v>
      </c>
      <c r="AC485" s="123">
        <f>'EE investment costs'!C534</f>
        <v>8</v>
      </c>
      <c r="AD485" s="22"/>
    </row>
    <row r="486" spans="2:30">
      <c r="B486" s="14" t="str">
        <f t="shared" ca="1" si="44"/>
        <v>INDPDEFFEM-80</v>
      </c>
      <c r="C486" s="15" t="str">
        <f t="shared" ca="1" si="43"/>
        <v>IPDEM</v>
      </c>
      <c r="D486" s="16">
        <f>'EE investment costs'!$F$15</f>
        <v>2016</v>
      </c>
      <c r="E486" s="14">
        <f>VLOOKUP(X486,'EE investment costs'!$D$56:$R$656,15,0)</f>
        <v>4.6528999999999998</v>
      </c>
      <c r="F486" s="17">
        <f ca="1">INDEX('EE investment costs'!$D$56:$R$656,MATCH(X486,'EE investment costs'!$D$56:$D$656,0),MATCH($V$8,'EE investment costs'!$D$56:$R$56,0))</f>
        <v>2873.1943703140296</v>
      </c>
      <c r="I486" s="18">
        <v>1</v>
      </c>
      <c r="J486" s="18">
        <v>1</v>
      </c>
      <c r="K486" s="14">
        <f t="shared" ca="1" si="47"/>
        <v>0</v>
      </c>
      <c r="M486" s="19" t="str">
        <f t="shared" ca="1" si="45"/>
        <v>INDPDEFFEM-80</v>
      </c>
      <c r="N486" s="23" t="str">
        <f t="shared" ca="1" si="46"/>
        <v>Private service Saving Tech-Electric Motors 8y</v>
      </c>
      <c r="O486" s="23" t="s">
        <v>32</v>
      </c>
      <c r="P486" s="23" t="s">
        <v>33</v>
      </c>
      <c r="Q486" s="23"/>
      <c r="R486" s="23"/>
      <c r="S486" s="19" t="s">
        <v>34</v>
      </c>
      <c r="V486" s="16" t="str">
        <f t="shared" ca="1" si="48"/>
        <v>PD</v>
      </c>
      <c r="W486" s="14" t="str">
        <f t="shared" ca="1" si="48"/>
        <v>Private service</v>
      </c>
      <c r="X486" s="3" t="str">
        <f>'EE investment costs'!D535</f>
        <v>EM-80</v>
      </c>
      <c r="Y486" s="3" t="str">
        <f>'EE investment costs'!E535</f>
        <v>Electric Motors</v>
      </c>
      <c r="AC486" s="123">
        <f>'EE investment costs'!C535</f>
        <v>8</v>
      </c>
      <c r="AD486" s="22"/>
    </row>
    <row r="487" spans="2:30" ht="13.5" thickBot="1">
      <c r="B487" s="14" t="str">
        <f t="shared" ca="1" si="44"/>
        <v>INDPDEFFTF-80</v>
      </c>
      <c r="C487" s="15" t="str">
        <f t="shared" ca="1" si="43"/>
        <v>IPDTF</v>
      </c>
      <c r="D487" s="16">
        <f>'EE investment costs'!$F$15</f>
        <v>2016</v>
      </c>
      <c r="E487" s="14">
        <f>VLOOKUP(X487,'EE investment costs'!$D$56:$R$656,15,0)</f>
        <v>18.333333333333332</v>
      </c>
      <c r="F487" s="17">
        <f ca="1">INDEX('EE investment costs'!$D$56:$R$656,MATCH(X487,'EE investment costs'!$D$56:$D$656,0),MATCH($V$8,'EE investment costs'!$D$56:$R$56,0))</f>
        <v>1175.4968055879042</v>
      </c>
      <c r="I487" s="18">
        <v>1</v>
      </c>
      <c r="J487" s="18">
        <v>1</v>
      </c>
      <c r="K487" s="14">
        <f t="shared" ca="1" si="47"/>
        <v>1</v>
      </c>
      <c r="M487" s="24" t="str">
        <f t="shared" ca="1" si="45"/>
        <v>INDPDEFFTF-80</v>
      </c>
      <c r="N487" s="25" t="str">
        <f t="shared" ca="1" si="46"/>
        <v>Private service Saving Tech-Haulage Tractors, Trucks, Fishing boats 8y</v>
      </c>
      <c r="O487" s="25" t="s">
        <v>32</v>
      </c>
      <c r="P487" s="25" t="s">
        <v>33</v>
      </c>
      <c r="Q487" s="25"/>
      <c r="R487" s="25"/>
      <c r="S487" s="24" t="s">
        <v>34</v>
      </c>
      <c r="V487" s="16" t="str">
        <f t="shared" ca="1" si="48"/>
        <v>PD</v>
      </c>
      <c r="W487" s="14" t="str">
        <f t="shared" ca="1" si="48"/>
        <v>Private service</v>
      </c>
      <c r="X487" s="3" t="str">
        <f>'EE investment costs'!D536</f>
        <v>TF-80</v>
      </c>
      <c r="Y487" s="3" t="str">
        <f>'EE investment costs'!E536</f>
        <v>Haulage Tractors, Trucks, Fishing boats</v>
      </c>
      <c r="AC487" s="123">
        <f>'EE investment costs'!C536</f>
        <v>8</v>
      </c>
      <c r="AD487" s="22"/>
    </row>
    <row r="488" spans="2:30">
      <c r="B488" s="14" t="str">
        <f t="shared" ca="1" si="44"/>
        <v>INDPDEFFMT-81</v>
      </c>
      <c r="C488" s="15" t="str">
        <f ca="1">"I"&amp;MID(B488,4,1)&amp;"D"&amp;MID(B488,9,2)</f>
        <v>IPDMT</v>
      </c>
      <c r="D488" s="16">
        <f>'EE investment costs'!$F$15</f>
        <v>2016</v>
      </c>
      <c r="E488" s="14">
        <f>VLOOKUP(X488,'EE investment costs'!$D$56:$R$656,15,0)</f>
        <v>6.41</v>
      </c>
      <c r="F488" s="17">
        <f ca="1">INDEX('EE investment costs'!$D$56:$R$656,MATCH(X488,'EE investment costs'!$D$56:$D$656,0),MATCH($V$8,'EE investment costs'!$D$56:$R$56,0))</f>
        <v>1085.4831234916344</v>
      </c>
      <c r="I488" s="18">
        <v>1</v>
      </c>
      <c r="J488" s="18">
        <v>1</v>
      </c>
      <c r="K488" s="14">
        <f t="shared" ca="1" si="47"/>
        <v>2</v>
      </c>
      <c r="M488" s="20" t="str">
        <f t="shared" ca="1" si="45"/>
        <v>INDPDEFFMT-81</v>
      </c>
      <c r="N488" s="21" t="str">
        <f t="shared" ca="1" si="46"/>
        <v>Private service Saving Tech-Heat Medium Temp. up to 150C 8.1y</v>
      </c>
      <c r="O488" s="21" t="s">
        <v>32</v>
      </c>
      <c r="P488" s="21" t="s">
        <v>33</v>
      </c>
      <c r="Q488" s="21"/>
      <c r="R488" s="21"/>
      <c r="S488" s="20" t="s">
        <v>34</v>
      </c>
      <c r="V488" s="16" t="str">
        <f t="shared" ca="1" si="48"/>
        <v>PD</v>
      </c>
      <c r="W488" s="14" t="str">
        <f t="shared" ca="1" si="48"/>
        <v>Private service</v>
      </c>
      <c r="X488" s="3" t="str">
        <f>'EE investment costs'!D537</f>
        <v>MT-81</v>
      </c>
      <c r="Y488" s="3" t="str">
        <f>'EE investment costs'!E537</f>
        <v>Heat Medium Temp. up to 150C</v>
      </c>
      <c r="AC488" s="123">
        <f>'EE investment costs'!C537</f>
        <v>8.1</v>
      </c>
      <c r="AD488" s="22"/>
    </row>
    <row r="489" spans="2:30">
      <c r="B489" s="14" t="str">
        <f t="shared" ca="1" si="44"/>
        <v>INDPDEFFHT-81</v>
      </c>
      <c r="C489" s="15" t="str">
        <f t="shared" ref="C489:C547" ca="1" si="49">"I"&amp;MID(B489,4,1)&amp;"D"&amp;MID(B489,9,2)</f>
        <v>IPDHT</v>
      </c>
      <c r="D489" s="16">
        <f>'EE investment costs'!$F$15</f>
        <v>2016</v>
      </c>
      <c r="E489" s="14">
        <f>VLOOKUP(X489,'EE investment costs'!$D$56:$R$656,15,0)</f>
        <v>5.1280000000000001</v>
      </c>
      <c r="F489" s="17">
        <f ca="1">INDEX('EE investment costs'!$D$56:$R$656,MATCH(X489,'EE investment costs'!$D$56:$D$656,0),MATCH($V$8,'EE investment costs'!$D$56:$R$56,0))</f>
        <v>737.57549695540945</v>
      </c>
      <c r="I489" s="18">
        <v>1</v>
      </c>
      <c r="J489" s="18">
        <v>1</v>
      </c>
      <c r="K489" s="14">
        <f t="shared" ca="1" si="47"/>
        <v>5</v>
      </c>
      <c r="M489" s="19" t="str">
        <f t="shared" ca="1" si="45"/>
        <v>INDPDEFFHT-81</v>
      </c>
      <c r="N489" s="23" t="str">
        <f t="shared" ca="1" si="46"/>
        <v>Private service Saving Tech-Heat High Temp. over 150C 8.1y</v>
      </c>
      <c r="O489" s="23" t="s">
        <v>32</v>
      </c>
      <c r="P489" s="23" t="s">
        <v>33</v>
      </c>
      <c r="Q489" s="23"/>
      <c r="R489" s="23"/>
      <c r="S489" s="19" t="s">
        <v>34</v>
      </c>
      <c r="V489" s="16" t="str">
        <f t="shared" ca="1" si="48"/>
        <v>PD</v>
      </c>
      <c r="W489" s="14" t="str">
        <f t="shared" ca="1" si="48"/>
        <v>Private service</v>
      </c>
      <c r="X489" s="3" t="str">
        <f>'EE investment costs'!D538</f>
        <v>HT-81</v>
      </c>
      <c r="Y489" s="3" t="str">
        <f>'EE investment costs'!E538</f>
        <v>Heat High Temp. over 150C</v>
      </c>
      <c r="AC489" s="123">
        <f>'EE investment costs'!C538</f>
        <v>8.1</v>
      </c>
      <c r="AD489" s="22"/>
    </row>
    <row r="490" spans="2:30">
      <c r="B490" s="14" t="str">
        <f t="shared" ca="1" si="44"/>
        <v>INDPDEFFRH-81</v>
      </c>
      <c r="C490" s="15" t="str">
        <f t="shared" ca="1" si="49"/>
        <v>IPDRH</v>
      </c>
      <c r="D490" s="16">
        <f>'EE investment costs'!$F$15</f>
        <v>2016</v>
      </c>
      <c r="E490" s="14">
        <f>VLOOKUP(X490,'EE investment costs'!$D$56:$R$656,15,0)</f>
        <v>16.765333333333334</v>
      </c>
      <c r="F490" s="17">
        <f ca="1">INDEX('EE investment costs'!$D$56:$R$656,MATCH(X490,'EE investment costs'!$D$56:$D$656,0),MATCH($V$8,'EE investment costs'!$D$56:$R$56,0))</f>
        <v>1703.5101918696296</v>
      </c>
      <c r="I490" s="18">
        <v>1</v>
      </c>
      <c r="J490" s="18">
        <v>1</v>
      </c>
      <c r="K490" s="14">
        <f t="shared" ca="1" si="47"/>
        <v>0</v>
      </c>
      <c r="M490" s="19" t="str">
        <f t="shared" ca="1" si="45"/>
        <v>INDPDEFFRH-81</v>
      </c>
      <c r="N490" s="23" t="str">
        <f t="shared" ca="1" si="46"/>
        <v>Private service Saving Tech-Heat Room Heat 8.1y</v>
      </c>
      <c r="O490" s="23" t="s">
        <v>32</v>
      </c>
      <c r="P490" s="23" t="s">
        <v>33</v>
      </c>
      <c r="Q490" s="23"/>
      <c r="R490" s="23"/>
      <c r="S490" s="19" t="s">
        <v>34</v>
      </c>
      <c r="V490" s="16" t="str">
        <f t="shared" ca="1" si="48"/>
        <v>PD</v>
      </c>
      <c r="W490" s="14" t="str">
        <f t="shared" ca="1" si="48"/>
        <v>Private service</v>
      </c>
      <c r="X490" s="3" t="str">
        <f>'EE investment costs'!D539</f>
        <v>RH-81</v>
      </c>
      <c r="Y490" s="3" t="str">
        <f>'EE investment costs'!E539</f>
        <v>Heat Room Heat</v>
      </c>
      <c r="AC490" s="123">
        <f>'EE investment costs'!C539</f>
        <v>8.1</v>
      </c>
      <c r="AD490" s="22"/>
    </row>
    <row r="491" spans="2:30">
      <c r="B491" s="14" t="str">
        <f t="shared" ca="1" si="44"/>
        <v>INDPDEFFLA-81</v>
      </c>
      <c r="C491" s="15" t="str">
        <f t="shared" ca="1" si="49"/>
        <v>IPDLA</v>
      </c>
      <c r="D491" s="16">
        <f>'EE investment costs'!$F$15</f>
        <v>2016</v>
      </c>
      <c r="E491" s="14">
        <f>VLOOKUP(X491,'EE investment costs'!$D$56:$R$656,15,0)</f>
        <v>4.4443666666666672</v>
      </c>
      <c r="F491" s="17">
        <f ca="1">INDEX('EE investment costs'!$D$56:$R$656,MATCH(X491,'EE investment costs'!$D$56:$D$656,0),MATCH($V$8,'EE investment costs'!$D$56:$R$56,0))</f>
        <v>2240.7330101068201</v>
      </c>
      <c r="I491" s="18">
        <v>1</v>
      </c>
      <c r="J491" s="18">
        <v>1</v>
      </c>
      <c r="K491" s="14">
        <f t="shared" ca="1" si="47"/>
        <v>0</v>
      </c>
      <c r="M491" s="19" t="str">
        <f t="shared" ca="1" si="45"/>
        <v>INDPDEFFLA-81</v>
      </c>
      <c r="N491" s="23" t="str">
        <f t="shared" ca="1" si="46"/>
        <v>Private service Saving Tech-Light 8.1y</v>
      </c>
      <c r="O491" s="23" t="s">
        <v>32</v>
      </c>
      <c r="P491" s="23" t="s">
        <v>33</v>
      </c>
      <c r="Q491" s="23"/>
      <c r="R491" s="23"/>
      <c r="S491" s="19" t="s">
        <v>34</v>
      </c>
      <c r="V491" s="16" t="str">
        <f t="shared" ca="1" si="48"/>
        <v>PD</v>
      </c>
      <c r="W491" s="14" t="str">
        <f t="shared" ca="1" si="48"/>
        <v>Private service</v>
      </c>
      <c r="X491" s="3" t="str">
        <f>'EE investment costs'!D540</f>
        <v>LA-81</v>
      </c>
      <c r="Y491" s="3" t="str">
        <f>'EE investment costs'!E540</f>
        <v>Light</v>
      </c>
      <c r="AC491" s="123">
        <f>'EE investment costs'!C540</f>
        <v>8.1</v>
      </c>
      <c r="AD491" s="22"/>
    </row>
    <row r="492" spans="2:30">
      <c r="B492" s="14" t="str">
        <f t="shared" ca="1" si="44"/>
        <v>INDPDEFFEM-81</v>
      </c>
      <c r="C492" s="15" t="str">
        <f t="shared" ca="1" si="49"/>
        <v>IPDEM</v>
      </c>
      <c r="D492" s="16">
        <f>'EE investment costs'!$F$15</f>
        <v>2016</v>
      </c>
      <c r="E492" s="14">
        <f>VLOOKUP(X492,'EE investment costs'!$D$56:$R$656,15,0)</f>
        <v>4.6665849999999995</v>
      </c>
      <c r="F492" s="17">
        <f ca="1">INDEX('EE investment costs'!$D$56:$R$656,MATCH(X492,'EE investment costs'!$D$56:$D$656,0),MATCH($V$8,'EE investment costs'!$D$56:$R$56,0))</f>
        <v>2903.7628057800662</v>
      </c>
      <c r="I492" s="18">
        <v>1</v>
      </c>
      <c r="J492" s="18">
        <v>1</v>
      </c>
      <c r="K492" s="14">
        <f t="shared" ca="1" si="47"/>
        <v>0</v>
      </c>
      <c r="M492" s="19" t="str">
        <f t="shared" ca="1" si="45"/>
        <v>INDPDEFFEM-81</v>
      </c>
      <c r="N492" s="23" t="str">
        <f t="shared" ca="1" si="46"/>
        <v>Private service Saving Tech-Electric Motors 8.1y</v>
      </c>
      <c r="O492" s="23" t="s">
        <v>32</v>
      </c>
      <c r="P492" s="23" t="s">
        <v>33</v>
      </c>
      <c r="Q492" s="23"/>
      <c r="R492" s="23"/>
      <c r="S492" s="19" t="s">
        <v>34</v>
      </c>
      <c r="V492" s="16" t="str">
        <f t="shared" ca="1" si="48"/>
        <v>PD</v>
      </c>
      <c r="W492" s="14" t="str">
        <f t="shared" ca="1" si="48"/>
        <v>Private service</v>
      </c>
      <c r="X492" s="3" t="str">
        <f>'EE investment costs'!D541</f>
        <v>EM-81</v>
      </c>
      <c r="Y492" s="3" t="str">
        <f>'EE investment costs'!E541</f>
        <v>Electric Motors</v>
      </c>
      <c r="AC492" s="123">
        <f>'EE investment costs'!C541</f>
        <v>8.1</v>
      </c>
      <c r="AD492" s="22"/>
    </row>
    <row r="493" spans="2:30">
      <c r="B493" s="14" t="str">
        <f t="shared" ca="1" si="44"/>
        <v>INDPDEFFTF-81</v>
      </c>
      <c r="C493" s="15" t="str">
        <f t="shared" ca="1" si="49"/>
        <v>IPDTF</v>
      </c>
      <c r="D493" s="16">
        <f>'EE investment costs'!$F$15</f>
        <v>2016</v>
      </c>
      <c r="E493" s="14">
        <f>VLOOKUP(X493,'EE investment costs'!$D$56:$R$656,15,0)</f>
        <v>18.416666666666664</v>
      </c>
      <c r="F493" s="17">
        <f ca="1">INDEX('EE investment costs'!$D$56:$R$656,MATCH(X493,'EE investment costs'!$D$56:$D$656,0),MATCH($V$8,'EE investment costs'!$D$56:$R$56,0))</f>
        <v>1190.1905156577527</v>
      </c>
      <c r="I493" s="18">
        <v>1</v>
      </c>
      <c r="J493" s="18">
        <v>1</v>
      </c>
      <c r="K493" s="14">
        <f t="shared" ca="1" si="47"/>
        <v>1</v>
      </c>
      <c r="M493" s="19" t="str">
        <f t="shared" ca="1" si="45"/>
        <v>INDPDEFFTF-81</v>
      </c>
      <c r="N493" s="23" t="str">
        <f t="shared" ca="1" si="46"/>
        <v>Private service Saving Tech-Haulage Tractors, Trucks, Fishing boats 8.1y</v>
      </c>
      <c r="O493" s="23" t="s">
        <v>32</v>
      </c>
      <c r="P493" s="23" t="s">
        <v>33</v>
      </c>
      <c r="Q493" s="23"/>
      <c r="R493" s="23"/>
      <c r="S493" s="19" t="s">
        <v>34</v>
      </c>
      <c r="V493" s="16" t="str">
        <f t="shared" ca="1" si="48"/>
        <v>PD</v>
      </c>
      <c r="W493" s="14" t="str">
        <f t="shared" ca="1" si="48"/>
        <v>Private service</v>
      </c>
      <c r="X493" s="3" t="str">
        <f>'EE investment costs'!D542</f>
        <v>TF-81</v>
      </c>
      <c r="Y493" s="3" t="str">
        <f>'EE investment costs'!E542</f>
        <v>Haulage Tractors, Trucks, Fishing boats</v>
      </c>
      <c r="AC493" s="123">
        <f>'EE investment costs'!C542</f>
        <v>8.1</v>
      </c>
      <c r="AD493" s="22"/>
    </row>
    <row r="494" spans="2:30">
      <c r="B494" s="14" t="str">
        <f t="shared" ca="1" si="44"/>
        <v>INDPDEFFMT-82</v>
      </c>
      <c r="C494" s="15" t="str">
        <f t="shared" ca="1" si="49"/>
        <v>IPDMT</v>
      </c>
      <c r="D494" s="16">
        <f>'EE investment costs'!$F$15</f>
        <v>2016</v>
      </c>
      <c r="E494" s="14">
        <f>VLOOKUP(X494,'EE investment costs'!$D$56:$R$656,15,0)</f>
        <v>6.42</v>
      </c>
      <c r="F494" s="17">
        <f ca="1">INDEX('EE investment costs'!$D$56:$R$656,MATCH(X494,'EE investment costs'!$D$56:$D$656,0),MATCH($V$8,'EE investment costs'!$D$56:$R$56,0))</f>
        <v>1097.2313805960223</v>
      </c>
      <c r="I494" s="18">
        <v>1</v>
      </c>
      <c r="J494" s="18">
        <v>1</v>
      </c>
      <c r="K494" s="14">
        <f t="shared" ca="1" si="47"/>
        <v>2</v>
      </c>
      <c r="M494" s="19" t="str">
        <f t="shared" ca="1" si="45"/>
        <v>INDPDEFFMT-82</v>
      </c>
      <c r="N494" s="23" t="str">
        <f t="shared" ca="1" si="46"/>
        <v>Private service Saving Tech-Heat Medium Temp. up to 150C 8.2y</v>
      </c>
      <c r="O494" s="23" t="s">
        <v>32</v>
      </c>
      <c r="P494" s="23" t="s">
        <v>33</v>
      </c>
      <c r="Q494" s="23"/>
      <c r="R494" s="23"/>
      <c r="S494" s="19" t="s">
        <v>34</v>
      </c>
      <c r="V494" s="16" t="str">
        <f t="shared" ca="1" si="48"/>
        <v>PD</v>
      </c>
      <c r="W494" s="14" t="str">
        <f t="shared" ca="1" si="48"/>
        <v>Private service</v>
      </c>
      <c r="X494" s="3" t="str">
        <f>'EE investment costs'!D543</f>
        <v>MT-82</v>
      </c>
      <c r="Y494" s="3" t="str">
        <f>'EE investment costs'!E543</f>
        <v>Heat Medium Temp. up to 150C</v>
      </c>
      <c r="AC494" s="123">
        <f>'EE investment costs'!C543</f>
        <v>8.1999999999999993</v>
      </c>
      <c r="AD494" s="22"/>
    </row>
    <row r="495" spans="2:30">
      <c r="B495" s="14" t="str">
        <f t="shared" ca="1" si="44"/>
        <v>INDPDEFFHT-82</v>
      </c>
      <c r="C495" s="15" t="str">
        <f t="shared" ca="1" si="49"/>
        <v>IPDHT</v>
      </c>
      <c r="D495" s="16">
        <f>'EE investment costs'!$F$15</f>
        <v>2016</v>
      </c>
      <c r="E495" s="14">
        <f>VLOOKUP(X495,'EE investment costs'!$D$56:$R$656,15,0)</f>
        <v>5.1360000000000001</v>
      </c>
      <c r="F495" s="17">
        <f ca="1">INDEX('EE investment costs'!$D$56:$R$656,MATCH(X495,'EE investment costs'!$D$56:$D$656,0),MATCH($V$8,'EE investment costs'!$D$56:$R$56,0))</f>
        <v>743.95985797605283</v>
      </c>
      <c r="I495" s="18">
        <v>1</v>
      </c>
      <c r="J495" s="18">
        <v>1</v>
      </c>
      <c r="K495" s="14">
        <f t="shared" ca="1" si="47"/>
        <v>5</v>
      </c>
      <c r="M495" s="19" t="str">
        <f t="shared" ca="1" si="45"/>
        <v>INDPDEFFHT-82</v>
      </c>
      <c r="N495" s="23" t="str">
        <f t="shared" ca="1" si="46"/>
        <v>Private service Saving Tech-Heat High Temp. over 150C 8.2y</v>
      </c>
      <c r="O495" s="23" t="s">
        <v>32</v>
      </c>
      <c r="P495" s="23" t="s">
        <v>33</v>
      </c>
      <c r="Q495" s="23"/>
      <c r="R495" s="23"/>
      <c r="S495" s="19" t="s">
        <v>34</v>
      </c>
      <c r="V495" s="16" t="str">
        <f t="shared" ca="1" si="48"/>
        <v>PD</v>
      </c>
      <c r="W495" s="14" t="str">
        <f t="shared" ca="1" si="48"/>
        <v>Private service</v>
      </c>
      <c r="X495" s="3" t="str">
        <f>'EE investment costs'!D544</f>
        <v>HT-82</v>
      </c>
      <c r="Y495" s="3" t="str">
        <f>'EE investment costs'!E544</f>
        <v>Heat High Temp. over 150C</v>
      </c>
      <c r="AC495" s="123">
        <f>'EE investment costs'!C544</f>
        <v>8.1999999999999993</v>
      </c>
      <c r="AD495" s="22"/>
    </row>
    <row r="496" spans="2:30">
      <c r="B496" s="14" t="str">
        <f t="shared" ca="1" si="44"/>
        <v>INDPDEFFRH-82</v>
      </c>
      <c r="C496" s="15" t="str">
        <f t="shared" ca="1" si="49"/>
        <v>IPDRH</v>
      </c>
      <c r="D496" s="16">
        <f>'EE investment costs'!$F$15</f>
        <v>2016</v>
      </c>
      <c r="E496" s="14">
        <f>VLOOKUP(X496,'EE investment costs'!$D$56:$R$656,15,0)</f>
        <v>16.784000000000002</v>
      </c>
      <c r="F496" s="17">
        <f ca="1">INDEX('EE investment costs'!$D$56:$R$656,MATCH(X496,'EE investment costs'!$D$56:$D$656,0),MATCH($V$8,'EE investment costs'!$D$56:$R$56,0))</f>
        <v>1740.5430221276652</v>
      </c>
      <c r="I496" s="18">
        <v>1</v>
      </c>
      <c r="J496" s="18">
        <v>1</v>
      </c>
      <c r="K496" s="14">
        <f t="shared" ca="1" si="47"/>
        <v>0</v>
      </c>
      <c r="M496" s="19" t="str">
        <f t="shared" ca="1" si="45"/>
        <v>INDPDEFFRH-82</v>
      </c>
      <c r="N496" s="23" t="str">
        <f t="shared" ca="1" si="46"/>
        <v>Private service Saving Tech-Heat Room Heat 8.2y</v>
      </c>
      <c r="O496" s="23" t="s">
        <v>32</v>
      </c>
      <c r="P496" s="23" t="s">
        <v>33</v>
      </c>
      <c r="Q496" s="23"/>
      <c r="R496" s="23"/>
      <c r="S496" s="19" t="s">
        <v>34</v>
      </c>
      <c r="V496" s="16" t="str">
        <f t="shared" ca="1" si="48"/>
        <v>PD</v>
      </c>
      <c r="W496" s="14" t="str">
        <f t="shared" ca="1" si="48"/>
        <v>Private service</v>
      </c>
      <c r="X496" s="3" t="str">
        <f>'EE investment costs'!D545</f>
        <v>RH-82</v>
      </c>
      <c r="Y496" s="3" t="str">
        <f>'EE investment costs'!E545</f>
        <v>Heat Room Heat</v>
      </c>
      <c r="AC496" s="123">
        <f>'EE investment costs'!C545</f>
        <v>8.1999999999999993</v>
      </c>
      <c r="AD496" s="22"/>
    </row>
    <row r="497" spans="2:30">
      <c r="B497" s="14" t="str">
        <f t="shared" ca="1" si="44"/>
        <v>INDPDEFFLA-82</v>
      </c>
      <c r="C497" s="15" t="str">
        <f t="shared" ca="1" si="49"/>
        <v>IPDLA</v>
      </c>
      <c r="D497" s="16">
        <f>'EE investment costs'!$F$15</f>
        <v>2016</v>
      </c>
      <c r="E497" s="14">
        <f>VLOOKUP(X497,'EE investment costs'!$D$56:$R$656,15,0)</f>
        <v>4.4573999999999998</v>
      </c>
      <c r="F497" s="17">
        <f ca="1">INDEX('EE investment costs'!$D$56:$R$656,MATCH(X497,'EE investment costs'!$D$56:$D$656,0),MATCH($V$8,'EE investment costs'!$D$56:$R$56,0))</f>
        <v>2256.2075134528318</v>
      </c>
      <c r="I497" s="18">
        <v>1</v>
      </c>
      <c r="J497" s="18">
        <v>1</v>
      </c>
      <c r="K497" s="14">
        <f t="shared" ca="1" si="47"/>
        <v>0</v>
      </c>
      <c r="M497" s="19" t="str">
        <f t="shared" ca="1" si="45"/>
        <v>INDPDEFFLA-82</v>
      </c>
      <c r="N497" s="23" t="str">
        <f t="shared" ca="1" si="46"/>
        <v>Private service Saving Tech-Light 8.2y</v>
      </c>
      <c r="O497" s="23" t="s">
        <v>32</v>
      </c>
      <c r="P497" s="23" t="s">
        <v>33</v>
      </c>
      <c r="Q497" s="23"/>
      <c r="R497" s="23"/>
      <c r="S497" s="19" t="s">
        <v>34</v>
      </c>
      <c r="V497" s="16" t="str">
        <f t="shared" ca="1" si="48"/>
        <v>PD</v>
      </c>
      <c r="W497" s="14" t="str">
        <f t="shared" ca="1" si="48"/>
        <v>Private service</v>
      </c>
      <c r="X497" s="3" t="str">
        <f>'EE investment costs'!D546</f>
        <v>LA-82</v>
      </c>
      <c r="Y497" s="3" t="str">
        <f>'EE investment costs'!E546</f>
        <v>Light</v>
      </c>
      <c r="AC497" s="123">
        <f>'EE investment costs'!C546</f>
        <v>8.1999999999999993</v>
      </c>
      <c r="AD497" s="22"/>
    </row>
    <row r="498" spans="2:30">
      <c r="B498" s="14" t="str">
        <f t="shared" ca="1" si="44"/>
        <v>INDPDEFFEM-82</v>
      </c>
      <c r="C498" s="15" t="str">
        <f t="shared" ca="1" si="49"/>
        <v>IPDEM</v>
      </c>
      <c r="D498" s="16">
        <f>'EE investment costs'!$F$15</f>
        <v>2016</v>
      </c>
      <c r="E498" s="14">
        <f>VLOOKUP(X498,'EE investment costs'!$D$56:$R$656,15,0)</f>
        <v>4.6802700000000002</v>
      </c>
      <c r="F498" s="17">
        <f ca="1">INDEX('EE investment costs'!$D$56:$R$656,MATCH(X498,'EE investment costs'!$D$56:$D$656,0),MATCH($V$8,'EE investment costs'!$D$56:$R$56,0))</f>
        <v>2934.3312412461032</v>
      </c>
      <c r="I498" s="18">
        <v>1</v>
      </c>
      <c r="J498" s="18">
        <v>1</v>
      </c>
      <c r="K498" s="14">
        <f t="shared" ca="1" si="47"/>
        <v>0</v>
      </c>
      <c r="M498" s="19" t="str">
        <f t="shared" ca="1" si="45"/>
        <v>INDPDEFFEM-82</v>
      </c>
      <c r="N498" s="23" t="str">
        <f t="shared" ca="1" si="46"/>
        <v>Private service Saving Tech-Electric Motors 8.2y</v>
      </c>
      <c r="O498" s="23" t="s">
        <v>32</v>
      </c>
      <c r="P498" s="23" t="s">
        <v>33</v>
      </c>
      <c r="Q498" s="23"/>
      <c r="R498" s="23"/>
      <c r="S498" s="19" t="s">
        <v>34</v>
      </c>
      <c r="V498" s="16" t="str">
        <f t="shared" ca="1" si="48"/>
        <v>PD</v>
      </c>
      <c r="W498" s="14" t="str">
        <f t="shared" ca="1" si="48"/>
        <v>Private service</v>
      </c>
      <c r="X498" s="3" t="str">
        <f>'EE investment costs'!D547</f>
        <v>EM-82</v>
      </c>
      <c r="Y498" s="3" t="str">
        <f>'EE investment costs'!E547</f>
        <v>Electric Motors</v>
      </c>
      <c r="AC498" s="123">
        <f>'EE investment costs'!C547</f>
        <v>8.1999999999999993</v>
      </c>
      <c r="AD498" s="22"/>
    </row>
    <row r="499" spans="2:30">
      <c r="B499" s="14" t="str">
        <f t="shared" ca="1" si="44"/>
        <v>INDPDEFFTF-82</v>
      </c>
      <c r="C499" s="15" t="str">
        <f t="shared" ca="1" si="49"/>
        <v>IPDTF</v>
      </c>
      <c r="D499" s="16">
        <f>'EE investment costs'!$F$15</f>
        <v>2016</v>
      </c>
      <c r="E499" s="14">
        <f>VLOOKUP(X499,'EE investment costs'!$D$56:$R$656,15,0)</f>
        <v>18.5</v>
      </c>
      <c r="F499" s="17">
        <f ca="1">INDEX('EE investment costs'!$D$56:$R$656,MATCH(X499,'EE investment costs'!$D$56:$D$656,0),MATCH($V$8,'EE investment costs'!$D$56:$R$56,0))</f>
        <v>1204.8842257276017</v>
      </c>
      <c r="I499" s="18">
        <v>1</v>
      </c>
      <c r="J499" s="18">
        <v>1</v>
      </c>
      <c r="K499" s="14">
        <f t="shared" ca="1" si="47"/>
        <v>0</v>
      </c>
      <c r="M499" s="19" t="str">
        <f t="shared" ca="1" si="45"/>
        <v>INDPDEFFTF-82</v>
      </c>
      <c r="N499" s="23" t="str">
        <f t="shared" ca="1" si="46"/>
        <v>Private service Saving Tech-Haulage Tractors, Trucks, Fishing boats 8.2y</v>
      </c>
      <c r="O499" s="23" t="s">
        <v>32</v>
      </c>
      <c r="P499" s="23" t="s">
        <v>33</v>
      </c>
      <c r="Q499" s="23"/>
      <c r="R499" s="23"/>
      <c r="S499" s="19" t="s">
        <v>34</v>
      </c>
      <c r="V499" s="16" t="str">
        <f t="shared" ca="1" si="48"/>
        <v>PD</v>
      </c>
      <c r="W499" s="14" t="str">
        <f t="shared" ca="1" si="48"/>
        <v>Private service</v>
      </c>
      <c r="X499" s="3" t="str">
        <f>'EE investment costs'!D548</f>
        <v>TF-82</v>
      </c>
      <c r="Y499" s="3" t="str">
        <f>'EE investment costs'!E548</f>
        <v>Haulage Tractors, Trucks, Fishing boats</v>
      </c>
      <c r="AC499" s="123">
        <f>'EE investment costs'!C548</f>
        <v>8.1999999999999993</v>
      </c>
      <c r="AD499" s="22"/>
    </row>
    <row r="500" spans="2:30">
      <c r="B500" s="14" t="str">
        <f t="shared" ca="1" si="44"/>
        <v>INDPDEFFMT-83</v>
      </c>
      <c r="C500" s="15" t="str">
        <f t="shared" ca="1" si="49"/>
        <v>IPDMT</v>
      </c>
      <c r="D500" s="16">
        <f>'EE investment costs'!$F$15</f>
        <v>2016</v>
      </c>
      <c r="E500" s="14">
        <f>VLOOKUP(X500,'EE investment costs'!$D$56:$R$656,15,0)</f>
        <v>6.43</v>
      </c>
      <c r="F500" s="17">
        <f ca="1">INDEX('EE investment costs'!$D$56:$R$656,MATCH(X500,'EE investment costs'!$D$56:$D$656,0),MATCH($V$8,'EE investment costs'!$D$56:$R$56,0))</f>
        <v>1108.9796377004102</v>
      </c>
      <c r="I500" s="18">
        <v>1</v>
      </c>
      <c r="J500" s="18">
        <v>1</v>
      </c>
      <c r="K500" s="14">
        <f t="shared" ca="1" si="47"/>
        <v>1</v>
      </c>
      <c r="M500" s="19" t="str">
        <f t="shared" ca="1" si="45"/>
        <v>INDPDEFFMT-83</v>
      </c>
      <c r="N500" s="23" t="str">
        <f t="shared" ca="1" si="46"/>
        <v>Private service Saving Tech-Heat Medium Temp. up to 150C 8.3y</v>
      </c>
      <c r="O500" s="23" t="s">
        <v>32</v>
      </c>
      <c r="P500" s="23" t="s">
        <v>33</v>
      </c>
      <c r="Q500" s="23"/>
      <c r="R500" s="23"/>
      <c r="S500" s="19" t="s">
        <v>34</v>
      </c>
      <c r="V500" s="16" t="str">
        <f t="shared" ca="1" si="48"/>
        <v>PD</v>
      </c>
      <c r="W500" s="14" t="str">
        <f t="shared" ca="1" si="48"/>
        <v>Private service</v>
      </c>
      <c r="X500" s="3" t="str">
        <f>'EE investment costs'!D549</f>
        <v>MT-83</v>
      </c>
      <c r="Y500" s="3" t="str">
        <f>'EE investment costs'!E549</f>
        <v>Heat Medium Temp. up to 150C</v>
      </c>
      <c r="AC500" s="123">
        <f>'EE investment costs'!C549</f>
        <v>8.3000000000000007</v>
      </c>
      <c r="AD500" s="22"/>
    </row>
    <row r="501" spans="2:30">
      <c r="B501" s="14" t="str">
        <f t="shared" ca="1" si="44"/>
        <v>INDPDEFFHT-83</v>
      </c>
      <c r="C501" s="15" t="str">
        <f t="shared" ca="1" si="49"/>
        <v>IPDHT</v>
      </c>
      <c r="D501" s="16">
        <f>'EE investment costs'!$F$15</f>
        <v>2016</v>
      </c>
      <c r="E501" s="14">
        <f>VLOOKUP(X501,'EE investment costs'!$D$56:$R$656,15,0)</f>
        <v>5.1440000000000001</v>
      </c>
      <c r="F501" s="17">
        <f ca="1">INDEX('EE investment costs'!$D$56:$R$656,MATCH(X501,'EE investment costs'!$D$56:$D$656,0),MATCH($V$8,'EE investment costs'!$D$56:$R$56,0))</f>
        <v>750.34421899669644</v>
      </c>
      <c r="I501" s="18">
        <v>1</v>
      </c>
      <c r="J501" s="18">
        <v>1</v>
      </c>
      <c r="K501" s="14">
        <f t="shared" ca="1" si="47"/>
        <v>5</v>
      </c>
      <c r="M501" s="19" t="str">
        <f t="shared" ca="1" si="45"/>
        <v>INDPDEFFHT-83</v>
      </c>
      <c r="N501" s="23" t="str">
        <f t="shared" ca="1" si="46"/>
        <v>Private service Saving Tech-Heat High Temp. over 150C 8.3y</v>
      </c>
      <c r="O501" s="23" t="s">
        <v>32</v>
      </c>
      <c r="P501" s="23" t="s">
        <v>33</v>
      </c>
      <c r="Q501" s="23"/>
      <c r="R501" s="23"/>
      <c r="S501" s="19" t="s">
        <v>34</v>
      </c>
      <c r="V501" s="16" t="str">
        <f t="shared" ca="1" si="48"/>
        <v>PD</v>
      </c>
      <c r="W501" s="14" t="str">
        <f t="shared" ca="1" si="48"/>
        <v>Private service</v>
      </c>
      <c r="X501" s="3" t="str">
        <f>'EE investment costs'!D550</f>
        <v>HT-83</v>
      </c>
      <c r="Y501" s="3" t="str">
        <f>'EE investment costs'!E550</f>
        <v>Heat High Temp. over 150C</v>
      </c>
      <c r="AC501" s="123">
        <f>'EE investment costs'!C550</f>
        <v>8.3000000000000007</v>
      </c>
      <c r="AD501" s="22"/>
    </row>
    <row r="502" spans="2:30">
      <c r="B502" s="14" t="str">
        <f t="shared" ca="1" si="44"/>
        <v>INDPDEFFRH-83</v>
      </c>
      <c r="C502" s="15" t="str">
        <f t="shared" ca="1" si="49"/>
        <v>IPDRH</v>
      </c>
      <c r="D502" s="16">
        <f>'EE investment costs'!$F$15</f>
        <v>2016</v>
      </c>
      <c r="E502" s="14">
        <f>VLOOKUP(X502,'EE investment costs'!$D$56:$R$656,15,0)</f>
        <v>16.802666666666671</v>
      </c>
      <c r="F502" s="17">
        <f ca="1">INDEX('EE investment costs'!$D$56:$R$656,MATCH(X502,'EE investment costs'!$D$56:$D$656,0),MATCH($V$8,'EE investment costs'!$D$56:$R$56,0))</f>
        <v>1777.5758523857012</v>
      </c>
      <c r="I502" s="18">
        <v>1</v>
      </c>
      <c r="J502" s="18">
        <v>1</v>
      </c>
      <c r="K502" s="14">
        <f t="shared" ca="1" si="47"/>
        <v>0</v>
      </c>
      <c r="M502" s="19" t="str">
        <f t="shared" ca="1" si="45"/>
        <v>INDPDEFFRH-83</v>
      </c>
      <c r="N502" s="23" t="str">
        <f t="shared" ca="1" si="46"/>
        <v>Private service Saving Tech-Heat Room Heat 8.3y</v>
      </c>
      <c r="O502" s="23" t="s">
        <v>32</v>
      </c>
      <c r="P502" s="23" t="s">
        <v>33</v>
      </c>
      <c r="Q502" s="23"/>
      <c r="R502" s="23"/>
      <c r="S502" s="19" t="s">
        <v>34</v>
      </c>
      <c r="V502" s="16" t="str">
        <f t="shared" ca="1" si="48"/>
        <v>PD</v>
      </c>
      <c r="W502" s="14" t="str">
        <f t="shared" ca="1" si="48"/>
        <v>Private service</v>
      </c>
      <c r="X502" s="3" t="str">
        <f>'EE investment costs'!D551</f>
        <v>RH-83</v>
      </c>
      <c r="Y502" s="3" t="str">
        <f>'EE investment costs'!E551</f>
        <v>Heat Room Heat</v>
      </c>
      <c r="AC502" s="123">
        <f>'EE investment costs'!C551</f>
        <v>8.3000000000000007</v>
      </c>
      <c r="AD502" s="22"/>
    </row>
    <row r="503" spans="2:30">
      <c r="B503" s="14" t="str">
        <f t="shared" ca="1" si="44"/>
        <v>INDPDEFFLA-83</v>
      </c>
      <c r="C503" s="15" t="str">
        <f t="shared" ca="1" si="49"/>
        <v>IPDLA</v>
      </c>
      <c r="D503" s="16">
        <f>'EE investment costs'!$F$15</f>
        <v>2016</v>
      </c>
      <c r="E503" s="14">
        <f>VLOOKUP(X503,'EE investment costs'!$D$56:$R$656,15,0)</f>
        <v>4.4704333333333341</v>
      </c>
      <c r="F503" s="17">
        <f ca="1">INDEX('EE investment costs'!$D$56:$R$656,MATCH(X503,'EE investment costs'!$D$56:$D$656,0),MATCH($V$8,'EE investment costs'!$D$56:$R$56,0))</f>
        <v>2271.6820167988444</v>
      </c>
      <c r="I503" s="18">
        <v>1</v>
      </c>
      <c r="J503" s="18">
        <v>1</v>
      </c>
      <c r="K503" s="14">
        <f t="shared" ca="1" si="47"/>
        <v>0</v>
      </c>
      <c r="M503" s="19" t="str">
        <f t="shared" ca="1" si="45"/>
        <v>INDPDEFFLA-83</v>
      </c>
      <c r="N503" s="23" t="str">
        <f t="shared" ca="1" si="46"/>
        <v>Private service Saving Tech-Light 8.3y</v>
      </c>
      <c r="O503" s="23" t="s">
        <v>32</v>
      </c>
      <c r="P503" s="23" t="s">
        <v>33</v>
      </c>
      <c r="Q503" s="23"/>
      <c r="R503" s="23"/>
      <c r="S503" s="19" t="s">
        <v>34</v>
      </c>
      <c r="V503" s="16" t="str">
        <f t="shared" ca="1" si="48"/>
        <v>PD</v>
      </c>
      <c r="W503" s="14" t="str">
        <f t="shared" ca="1" si="48"/>
        <v>Private service</v>
      </c>
      <c r="X503" s="3" t="str">
        <f>'EE investment costs'!D552</f>
        <v>LA-83</v>
      </c>
      <c r="Y503" s="3" t="str">
        <f>'EE investment costs'!E552</f>
        <v>Light</v>
      </c>
      <c r="AC503" s="123">
        <f>'EE investment costs'!C552</f>
        <v>8.3000000000000007</v>
      </c>
      <c r="AD503" s="22"/>
    </row>
    <row r="504" spans="2:30">
      <c r="B504" s="14" t="str">
        <f t="shared" ca="1" si="44"/>
        <v>INDPDEFFEM-83</v>
      </c>
      <c r="C504" s="15" t="str">
        <f t="shared" ca="1" si="49"/>
        <v>IPDEM</v>
      </c>
      <c r="D504" s="16">
        <f>'EE investment costs'!$F$15</f>
        <v>2016</v>
      </c>
      <c r="E504" s="14">
        <f>VLOOKUP(X504,'EE investment costs'!$D$56:$R$656,15,0)</f>
        <v>4.6939549999999999</v>
      </c>
      <c r="F504" s="17">
        <f ca="1">INDEX('EE investment costs'!$D$56:$R$656,MATCH(X504,'EE investment costs'!$D$56:$D$656,0),MATCH($V$8,'EE investment costs'!$D$56:$R$56,0))</f>
        <v>2964.8996767121403</v>
      </c>
      <c r="I504" s="18">
        <v>1</v>
      </c>
      <c r="J504" s="18">
        <v>1</v>
      </c>
      <c r="K504" s="14">
        <f t="shared" ca="1" si="47"/>
        <v>0</v>
      </c>
      <c r="M504" s="19" t="str">
        <f t="shared" ca="1" si="45"/>
        <v>INDPDEFFEM-83</v>
      </c>
      <c r="N504" s="23" t="str">
        <f t="shared" ca="1" si="46"/>
        <v>Private service Saving Tech-Electric Motors 8.3y</v>
      </c>
      <c r="O504" s="23" t="s">
        <v>32</v>
      </c>
      <c r="P504" s="23" t="s">
        <v>33</v>
      </c>
      <c r="Q504" s="23"/>
      <c r="R504" s="23"/>
      <c r="S504" s="19" t="s">
        <v>34</v>
      </c>
      <c r="V504" s="16" t="str">
        <f t="shared" ca="1" si="48"/>
        <v>PD</v>
      </c>
      <c r="W504" s="14" t="str">
        <f t="shared" ca="1" si="48"/>
        <v>Private service</v>
      </c>
      <c r="X504" s="3" t="str">
        <f>'EE investment costs'!D553</f>
        <v>EM-83</v>
      </c>
      <c r="Y504" s="3" t="str">
        <f>'EE investment costs'!E553</f>
        <v>Electric Motors</v>
      </c>
      <c r="AC504" s="123">
        <f>'EE investment costs'!C553</f>
        <v>8.3000000000000007</v>
      </c>
      <c r="AD504" s="22"/>
    </row>
    <row r="505" spans="2:30">
      <c r="B505" s="14" t="str">
        <f t="shared" ca="1" si="44"/>
        <v>INDPDEFFTF-83</v>
      </c>
      <c r="C505" s="15" t="str">
        <f t="shared" ca="1" si="49"/>
        <v>IPDTF</v>
      </c>
      <c r="D505" s="16">
        <f>'EE investment costs'!$F$15</f>
        <v>2016</v>
      </c>
      <c r="E505" s="14">
        <f>VLOOKUP(X505,'EE investment costs'!$D$56:$R$656,15,0)</f>
        <v>18.583333333333336</v>
      </c>
      <c r="F505" s="17">
        <f ca="1">INDEX('EE investment costs'!$D$56:$R$656,MATCH(X505,'EE investment costs'!$D$56:$D$656,0),MATCH($V$8,'EE investment costs'!$D$56:$R$56,0))</f>
        <v>1219.5779357974507</v>
      </c>
      <c r="I505" s="18">
        <v>1</v>
      </c>
      <c r="J505" s="18">
        <v>1</v>
      </c>
      <c r="K505" s="14">
        <f t="shared" ca="1" si="47"/>
        <v>0</v>
      </c>
      <c r="M505" s="19" t="str">
        <f t="shared" ca="1" si="45"/>
        <v>INDPDEFFTF-83</v>
      </c>
      <c r="N505" s="23" t="str">
        <f t="shared" ca="1" si="46"/>
        <v>Private service Saving Tech-Haulage Tractors, Trucks, Fishing boats 8.3y</v>
      </c>
      <c r="O505" s="23" t="s">
        <v>32</v>
      </c>
      <c r="P505" s="23" t="s">
        <v>33</v>
      </c>
      <c r="Q505" s="23"/>
      <c r="R505" s="23"/>
      <c r="S505" s="19" t="s">
        <v>34</v>
      </c>
      <c r="V505" s="16" t="str">
        <f t="shared" ca="1" si="48"/>
        <v>PD</v>
      </c>
      <c r="W505" s="14" t="str">
        <f t="shared" ca="1" si="48"/>
        <v>Private service</v>
      </c>
      <c r="X505" s="3" t="str">
        <f>'EE investment costs'!D554</f>
        <v>TF-83</v>
      </c>
      <c r="Y505" s="3" t="str">
        <f>'EE investment costs'!E554</f>
        <v>Haulage Tractors, Trucks, Fishing boats</v>
      </c>
      <c r="AC505" s="123">
        <f>'EE investment costs'!C554</f>
        <v>8.3000000000000007</v>
      </c>
      <c r="AD505" s="22"/>
    </row>
    <row r="506" spans="2:30">
      <c r="B506" s="14" t="str">
        <f t="shared" ca="1" si="44"/>
        <v>INDPDEFFMT-84</v>
      </c>
      <c r="C506" s="15" t="str">
        <f t="shared" ca="1" si="49"/>
        <v>IPDMT</v>
      </c>
      <c r="D506" s="16">
        <f>'EE investment costs'!$F$15</f>
        <v>2016</v>
      </c>
      <c r="E506" s="14">
        <f>VLOOKUP(X506,'EE investment costs'!$D$56:$R$656,15,0)</f>
        <v>6.44</v>
      </c>
      <c r="F506" s="17">
        <f ca="1">INDEX('EE investment costs'!$D$56:$R$656,MATCH(X506,'EE investment costs'!$D$56:$D$656,0),MATCH($V$8,'EE investment costs'!$D$56:$R$56,0))</f>
        <v>1120.7278948047981</v>
      </c>
      <c r="I506" s="18">
        <v>1</v>
      </c>
      <c r="J506" s="18">
        <v>1</v>
      </c>
      <c r="K506" s="14">
        <f t="shared" ca="1" si="47"/>
        <v>1</v>
      </c>
      <c r="M506" s="19" t="str">
        <f t="shared" ca="1" si="45"/>
        <v>INDPDEFFMT-84</v>
      </c>
      <c r="N506" s="23" t="str">
        <f t="shared" ca="1" si="46"/>
        <v>Private service Saving Tech-Heat Medium Temp. up to 150C 8.4y</v>
      </c>
      <c r="O506" s="23" t="s">
        <v>32</v>
      </c>
      <c r="P506" s="23" t="s">
        <v>33</v>
      </c>
      <c r="Q506" s="23"/>
      <c r="R506" s="23"/>
      <c r="S506" s="19" t="s">
        <v>34</v>
      </c>
      <c r="V506" s="16" t="str">
        <f t="shared" ca="1" si="48"/>
        <v>PD</v>
      </c>
      <c r="W506" s="14" t="str">
        <f t="shared" ca="1" si="48"/>
        <v>Private service</v>
      </c>
      <c r="X506" s="3" t="str">
        <f>'EE investment costs'!D555</f>
        <v>MT-84</v>
      </c>
      <c r="Y506" s="3" t="str">
        <f>'EE investment costs'!E555</f>
        <v>Heat Medium Temp. up to 150C</v>
      </c>
      <c r="AC506" s="123">
        <f>'EE investment costs'!C555</f>
        <v>8.4</v>
      </c>
      <c r="AD506" s="22"/>
    </row>
    <row r="507" spans="2:30">
      <c r="B507" s="14" t="str">
        <f t="shared" ca="1" si="44"/>
        <v>INDPDEFFHT-84</v>
      </c>
      <c r="C507" s="15" t="str">
        <f t="shared" ca="1" si="49"/>
        <v>IPDHT</v>
      </c>
      <c r="D507" s="16">
        <f>'EE investment costs'!$F$15</f>
        <v>2016</v>
      </c>
      <c r="E507" s="14">
        <f>VLOOKUP(X507,'EE investment costs'!$D$56:$R$656,15,0)</f>
        <v>5.1520000000000001</v>
      </c>
      <c r="F507" s="17">
        <f ca="1">INDEX('EE investment costs'!$D$56:$R$656,MATCH(X507,'EE investment costs'!$D$56:$D$656,0),MATCH($V$8,'EE investment costs'!$D$56:$R$56,0))</f>
        <v>756.72858001733982</v>
      </c>
      <c r="I507" s="18">
        <v>1</v>
      </c>
      <c r="J507" s="18">
        <v>1</v>
      </c>
      <c r="K507" s="14">
        <f t="shared" ca="1" si="47"/>
        <v>5</v>
      </c>
      <c r="M507" s="19" t="str">
        <f t="shared" ca="1" si="45"/>
        <v>INDPDEFFHT-84</v>
      </c>
      <c r="N507" s="23" t="str">
        <f t="shared" ca="1" si="46"/>
        <v>Private service Saving Tech-Heat High Temp. over 150C 8.4y</v>
      </c>
      <c r="O507" s="23" t="s">
        <v>32</v>
      </c>
      <c r="P507" s="23" t="s">
        <v>33</v>
      </c>
      <c r="Q507" s="23"/>
      <c r="R507" s="23"/>
      <c r="S507" s="19" t="s">
        <v>34</v>
      </c>
      <c r="V507" s="16" t="str">
        <f t="shared" ca="1" si="48"/>
        <v>PD</v>
      </c>
      <c r="W507" s="14" t="str">
        <f t="shared" ca="1" si="48"/>
        <v>Private service</v>
      </c>
      <c r="X507" s="3" t="str">
        <f>'EE investment costs'!D556</f>
        <v>HT-84</v>
      </c>
      <c r="Y507" s="3" t="str">
        <f>'EE investment costs'!E556</f>
        <v>Heat High Temp. over 150C</v>
      </c>
      <c r="AC507" s="123">
        <f>'EE investment costs'!C556</f>
        <v>8.4</v>
      </c>
      <c r="AD507" s="22"/>
    </row>
    <row r="508" spans="2:30">
      <c r="B508" s="14" t="str">
        <f t="shared" ca="1" si="44"/>
        <v>INDPDEFFRH-84</v>
      </c>
      <c r="C508" s="15" t="str">
        <f t="shared" ca="1" si="49"/>
        <v>IPDRH</v>
      </c>
      <c r="D508" s="16">
        <f>'EE investment costs'!$F$15</f>
        <v>2016</v>
      </c>
      <c r="E508" s="14">
        <f>VLOOKUP(X508,'EE investment costs'!$D$56:$R$656,15,0)</f>
        <v>16.821333333333335</v>
      </c>
      <c r="F508" s="17">
        <f ca="1">INDEX('EE investment costs'!$D$56:$R$656,MATCH(X508,'EE investment costs'!$D$56:$D$656,0),MATCH($V$8,'EE investment costs'!$D$56:$R$56,0))</f>
        <v>1814.6086826437363</v>
      </c>
      <c r="I508" s="18">
        <v>1</v>
      </c>
      <c r="J508" s="18">
        <v>1</v>
      </c>
      <c r="K508" s="14">
        <f t="shared" ca="1" si="47"/>
        <v>0</v>
      </c>
      <c r="M508" s="19" t="str">
        <f t="shared" ca="1" si="45"/>
        <v>INDPDEFFRH-84</v>
      </c>
      <c r="N508" s="23" t="str">
        <f t="shared" ca="1" si="46"/>
        <v>Private service Saving Tech-Heat Room Heat 8.4y</v>
      </c>
      <c r="O508" s="23" t="s">
        <v>32</v>
      </c>
      <c r="P508" s="23" t="s">
        <v>33</v>
      </c>
      <c r="Q508" s="23"/>
      <c r="R508" s="23"/>
      <c r="S508" s="19" t="s">
        <v>34</v>
      </c>
      <c r="V508" s="16" t="str">
        <f t="shared" ca="1" si="48"/>
        <v>PD</v>
      </c>
      <c r="W508" s="14" t="str">
        <f t="shared" ca="1" si="48"/>
        <v>Private service</v>
      </c>
      <c r="X508" s="3" t="str">
        <f>'EE investment costs'!D557</f>
        <v>RH-84</v>
      </c>
      <c r="Y508" s="3" t="str">
        <f>'EE investment costs'!E557</f>
        <v>Heat Room Heat</v>
      </c>
      <c r="AC508" s="123">
        <f>'EE investment costs'!C557</f>
        <v>8.4</v>
      </c>
      <c r="AD508" s="22"/>
    </row>
    <row r="509" spans="2:30">
      <c r="B509" s="14" t="str">
        <f t="shared" ca="1" si="44"/>
        <v>INDPDEFFLA-84</v>
      </c>
      <c r="C509" s="15" t="str">
        <f t="shared" ca="1" si="49"/>
        <v>IPDLA</v>
      </c>
      <c r="D509" s="16">
        <f>'EE investment costs'!$F$15</f>
        <v>2016</v>
      </c>
      <c r="E509" s="14">
        <f>VLOOKUP(X509,'EE investment costs'!$D$56:$R$656,15,0)</f>
        <v>4.4834666666666667</v>
      </c>
      <c r="F509" s="17">
        <f ca="1">INDEX('EE investment costs'!$D$56:$R$656,MATCH(X509,'EE investment costs'!$D$56:$D$656,0),MATCH($V$8,'EE investment costs'!$D$56:$R$56,0))</f>
        <v>2287.1565201448561</v>
      </c>
      <c r="I509" s="18">
        <v>1</v>
      </c>
      <c r="J509" s="18">
        <v>1</v>
      </c>
      <c r="K509" s="14">
        <f t="shared" ca="1" si="47"/>
        <v>0</v>
      </c>
      <c r="M509" s="19" t="str">
        <f t="shared" ca="1" si="45"/>
        <v>INDPDEFFLA-84</v>
      </c>
      <c r="N509" s="23" t="str">
        <f t="shared" ca="1" si="46"/>
        <v>Private service Saving Tech-Light 8.4y</v>
      </c>
      <c r="O509" s="23" t="s">
        <v>32</v>
      </c>
      <c r="P509" s="23" t="s">
        <v>33</v>
      </c>
      <c r="Q509" s="23"/>
      <c r="R509" s="23"/>
      <c r="S509" s="19" t="s">
        <v>34</v>
      </c>
      <c r="V509" s="16" t="str">
        <f t="shared" ca="1" si="48"/>
        <v>PD</v>
      </c>
      <c r="W509" s="14" t="str">
        <f t="shared" ca="1" si="48"/>
        <v>Private service</v>
      </c>
      <c r="X509" s="3" t="str">
        <f>'EE investment costs'!D558</f>
        <v>LA-84</v>
      </c>
      <c r="Y509" s="3" t="str">
        <f>'EE investment costs'!E558</f>
        <v>Light</v>
      </c>
      <c r="AC509" s="123">
        <f>'EE investment costs'!C558</f>
        <v>8.4</v>
      </c>
      <c r="AD509" s="22"/>
    </row>
    <row r="510" spans="2:30">
      <c r="B510" s="14" t="str">
        <f t="shared" ca="1" si="44"/>
        <v>INDPDEFFEM-84</v>
      </c>
      <c r="C510" s="15" t="str">
        <f t="shared" ca="1" si="49"/>
        <v>IPDEM</v>
      </c>
      <c r="D510" s="16">
        <f>'EE investment costs'!$F$15</f>
        <v>2016</v>
      </c>
      <c r="E510" s="14">
        <f>VLOOKUP(X510,'EE investment costs'!$D$56:$R$656,15,0)</f>
        <v>4.7076399999999996</v>
      </c>
      <c r="F510" s="17">
        <f ca="1">INDEX('EE investment costs'!$D$56:$R$656,MATCH(X510,'EE investment costs'!$D$56:$D$656,0),MATCH($V$8,'EE investment costs'!$D$56:$R$56,0))</f>
        <v>2995.4681121781773</v>
      </c>
      <c r="I510" s="18">
        <v>1</v>
      </c>
      <c r="J510" s="18">
        <v>1</v>
      </c>
      <c r="K510" s="14">
        <f t="shared" ca="1" si="47"/>
        <v>0</v>
      </c>
      <c r="M510" s="19" t="str">
        <f t="shared" ca="1" si="45"/>
        <v>INDPDEFFEM-84</v>
      </c>
      <c r="N510" s="23" t="str">
        <f t="shared" ca="1" si="46"/>
        <v>Private service Saving Tech-Electric Motors 8.4y</v>
      </c>
      <c r="O510" s="23" t="s">
        <v>32</v>
      </c>
      <c r="P510" s="23" t="s">
        <v>33</v>
      </c>
      <c r="Q510" s="23"/>
      <c r="R510" s="23"/>
      <c r="S510" s="19" t="s">
        <v>34</v>
      </c>
      <c r="V510" s="16" t="str">
        <f t="shared" ca="1" si="48"/>
        <v>PD</v>
      </c>
      <c r="W510" s="14" t="str">
        <f t="shared" ca="1" si="48"/>
        <v>Private service</v>
      </c>
      <c r="X510" s="3" t="str">
        <f>'EE investment costs'!D559</f>
        <v>EM-84</v>
      </c>
      <c r="Y510" s="3" t="str">
        <f>'EE investment costs'!E559</f>
        <v>Electric Motors</v>
      </c>
      <c r="AC510" s="123">
        <f>'EE investment costs'!C559</f>
        <v>8.4</v>
      </c>
      <c r="AD510" s="22"/>
    </row>
    <row r="511" spans="2:30">
      <c r="B511" s="14" t="str">
        <f t="shared" ca="1" si="44"/>
        <v>INDPDEFFTF-84</v>
      </c>
      <c r="C511" s="15" t="str">
        <f t="shared" ca="1" si="49"/>
        <v>IPDTF</v>
      </c>
      <c r="D511" s="16">
        <f>'EE investment costs'!$F$15</f>
        <v>2016</v>
      </c>
      <c r="E511" s="14">
        <f>VLOOKUP(X511,'EE investment costs'!$D$56:$R$656,15,0)</f>
        <v>18.666666666666668</v>
      </c>
      <c r="F511" s="17">
        <f ca="1">INDEX('EE investment costs'!$D$56:$R$656,MATCH(X511,'EE investment costs'!$D$56:$D$656,0),MATCH($V$8,'EE investment costs'!$D$56:$R$56,0))</f>
        <v>1234.2716458672994</v>
      </c>
      <c r="I511" s="18">
        <v>1</v>
      </c>
      <c r="J511" s="18">
        <v>1</v>
      </c>
      <c r="K511" s="14">
        <f t="shared" ca="1" si="47"/>
        <v>0</v>
      </c>
      <c r="M511" s="19" t="str">
        <f t="shared" ca="1" si="45"/>
        <v>INDPDEFFTF-84</v>
      </c>
      <c r="N511" s="23" t="str">
        <f t="shared" ca="1" si="46"/>
        <v>Private service Saving Tech-Haulage Tractors, Trucks, Fishing boats 8.4y</v>
      </c>
      <c r="O511" s="23" t="s">
        <v>32</v>
      </c>
      <c r="P511" s="23" t="s">
        <v>33</v>
      </c>
      <c r="Q511" s="23"/>
      <c r="R511" s="23"/>
      <c r="S511" s="19" t="s">
        <v>34</v>
      </c>
      <c r="V511" s="16" t="str">
        <f t="shared" ca="1" si="48"/>
        <v>PD</v>
      </c>
      <c r="W511" s="14" t="str">
        <f t="shared" ca="1" si="48"/>
        <v>Private service</v>
      </c>
      <c r="X511" s="3" t="str">
        <f>'EE investment costs'!D560</f>
        <v>TF-84</v>
      </c>
      <c r="Y511" s="3" t="str">
        <f>'EE investment costs'!E560</f>
        <v>Haulage Tractors, Trucks, Fishing boats</v>
      </c>
      <c r="AC511" s="123">
        <f>'EE investment costs'!C560</f>
        <v>8.4</v>
      </c>
      <c r="AD511" s="22"/>
    </row>
    <row r="512" spans="2:30">
      <c r="B512" s="14" t="str">
        <f t="shared" ca="1" si="44"/>
        <v>INDPDEFFMT-85</v>
      </c>
      <c r="C512" s="15" t="str">
        <f t="shared" ca="1" si="49"/>
        <v>IPDMT</v>
      </c>
      <c r="D512" s="16">
        <f>'EE investment costs'!$F$15</f>
        <v>2016</v>
      </c>
      <c r="E512" s="14">
        <f>VLOOKUP(X512,'EE investment costs'!$D$56:$R$656,15,0)</f>
        <v>6.45</v>
      </c>
      <c r="F512" s="17">
        <f ca="1">INDEX('EE investment costs'!$D$56:$R$656,MATCH(X512,'EE investment costs'!$D$56:$D$656,0),MATCH($V$8,'EE investment costs'!$D$56:$R$56,0))</f>
        <v>1132.476151909186</v>
      </c>
      <c r="I512" s="18">
        <v>1</v>
      </c>
      <c r="J512" s="18">
        <v>1</v>
      </c>
      <c r="K512" s="14">
        <f t="shared" ca="1" si="47"/>
        <v>1</v>
      </c>
      <c r="M512" s="19" t="str">
        <f t="shared" ca="1" si="45"/>
        <v>INDPDEFFMT-85</v>
      </c>
      <c r="N512" s="23" t="str">
        <f t="shared" ca="1" si="46"/>
        <v>Private service Saving Tech-Heat Medium Temp. up to 150C 8.5y</v>
      </c>
      <c r="O512" s="23" t="s">
        <v>32</v>
      </c>
      <c r="P512" s="23" t="s">
        <v>33</v>
      </c>
      <c r="Q512" s="23"/>
      <c r="R512" s="23"/>
      <c r="S512" s="19" t="s">
        <v>34</v>
      </c>
      <c r="V512" s="16" t="str">
        <f t="shared" ca="1" si="48"/>
        <v>PD</v>
      </c>
      <c r="W512" s="14" t="str">
        <f t="shared" ca="1" si="48"/>
        <v>Private service</v>
      </c>
      <c r="X512" s="3" t="str">
        <f>'EE investment costs'!D561</f>
        <v>MT-85</v>
      </c>
      <c r="Y512" s="3" t="str">
        <f>'EE investment costs'!E561</f>
        <v>Heat Medium Temp. up to 150C</v>
      </c>
      <c r="AC512" s="123">
        <f>'EE investment costs'!C561</f>
        <v>8.5</v>
      </c>
      <c r="AD512" s="22"/>
    </row>
    <row r="513" spans="2:30">
      <c r="B513" s="14" t="str">
        <f t="shared" ca="1" si="44"/>
        <v>INDPDEFFHT-85</v>
      </c>
      <c r="C513" s="15" t="str">
        <f t="shared" ca="1" si="49"/>
        <v>IPDHT</v>
      </c>
      <c r="D513" s="16">
        <f>'EE investment costs'!$F$15</f>
        <v>2016</v>
      </c>
      <c r="E513" s="14">
        <f>VLOOKUP(X513,'EE investment costs'!$D$56:$R$656,15,0)</f>
        <v>5.16</v>
      </c>
      <c r="F513" s="17">
        <f ca="1">INDEX('EE investment costs'!$D$56:$R$656,MATCH(X513,'EE investment costs'!$D$56:$D$656,0),MATCH($V$8,'EE investment costs'!$D$56:$R$56,0))</f>
        <v>763.11294103798321</v>
      </c>
      <c r="I513" s="18">
        <v>1</v>
      </c>
      <c r="J513" s="18">
        <v>1</v>
      </c>
      <c r="K513" s="14">
        <f t="shared" ca="1" si="47"/>
        <v>5</v>
      </c>
      <c r="M513" s="19" t="str">
        <f t="shared" ca="1" si="45"/>
        <v>INDPDEFFHT-85</v>
      </c>
      <c r="N513" s="23" t="str">
        <f t="shared" ca="1" si="46"/>
        <v>Private service Saving Tech-Heat High Temp. over 150C 8.5y</v>
      </c>
      <c r="O513" s="23" t="s">
        <v>32</v>
      </c>
      <c r="P513" s="23" t="s">
        <v>33</v>
      </c>
      <c r="Q513" s="23"/>
      <c r="R513" s="23"/>
      <c r="S513" s="19" t="s">
        <v>34</v>
      </c>
      <c r="V513" s="16" t="str">
        <f t="shared" ca="1" si="48"/>
        <v>PD</v>
      </c>
      <c r="W513" s="14" t="str">
        <f t="shared" ca="1" si="48"/>
        <v>Private service</v>
      </c>
      <c r="X513" s="3" t="str">
        <f>'EE investment costs'!D562</f>
        <v>HT-85</v>
      </c>
      <c r="Y513" s="3" t="str">
        <f>'EE investment costs'!E562</f>
        <v>Heat High Temp. over 150C</v>
      </c>
      <c r="AC513" s="123">
        <f>'EE investment costs'!C562</f>
        <v>8.5</v>
      </c>
      <c r="AD513" s="22"/>
    </row>
    <row r="514" spans="2:30">
      <c r="B514" s="14" t="str">
        <f t="shared" ca="1" si="44"/>
        <v>INDPDEFFRH-85</v>
      </c>
      <c r="C514" s="15" t="str">
        <f t="shared" ca="1" si="49"/>
        <v>IPDRH</v>
      </c>
      <c r="D514" s="16">
        <f>'EE investment costs'!$F$15</f>
        <v>2016</v>
      </c>
      <c r="E514" s="14">
        <f>VLOOKUP(X514,'EE investment costs'!$D$56:$R$656,15,0)</f>
        <v>16.840000000000003</v>
      </c>
      <c r="F514" s="17">
        <f ca="1">INDEX('EE investment costs'!$D$56:$R$656,MATCH(X514,'EE investment costs'!$D$56:$D$656,0),MATCH($V$8,'EE investment costs'!$D$56:$R$56,0))</f>
        <v>1851.6415129017719</v>
      </c>
      <c r="I514" s="18">
        <v>1</v>
      </c>
      <c r="J514" s="18">
        <v>1</v>
      </c>
      <c r="K514" s="14">
        <f t="shared" ca="1" si="47"/>
        <v>0</v>
      </c>
      <c r="M514" s="19" t="str">
        <f t="shared" ca="1" si="45"/>
        <v>INDPDEFFRH-85</v>
      </c>
      <c r="N514" s="23" t="str">
        <f t="shared" ca="1" si="46"/>
        <v>Private service Saving Tech-Heat Room Heat 8.5y</v>
      </c>
      <c r="O514" s="23" t="s">
        <v>32</v>
      </c>
      <c r="P514" s="23" t="s">
        <v>33</v>
      </c>
      <c r="Q514" s="23"/>
      <c r="R514" s="23"/>
      <c r="S514" s="19" t="s">
        <v>34</v>
      </c>
      <c r="V514" s="16" t="str">
        <f t="shared" ca="1" si="48"/>
        <v>PD</v>
      </c>
      <c r="W514" s="14" t="str">
        <f t="shared" ca="1" si="48"/>
        <v>Private service</v>
      </c>
      <c r="X514" s="3" t="str">
        <f>'EE investment costs'!D563</f>
        <v>RH-85</v>
      </c>
      <c r="Y514" s="3" t="str">
        <f>'EE investment costs'!E563</f>
        <v>Heat Room Heat</v>
      </c>
      <c r="AC514" s="123">
        <f>'EE investment costs'!C563</f>
        <v>8.5</v>
      </c>
      <c r="AD514" s="22"/>
    </row>
    <row r="515" spans="2:30">
      <c r="B515" s="14" t="str">
        <f t="shared" ca="1" si="44"/>
        <v>INDPDEFFLA-85</v>
      </c>
      <c r="C515" s="15" t="str">
        <f t="shared" ca="1" si="49"/>
        <v>IPDLA</v>
      </c>
      <c r="D515" s="16">
        <f>'EE investment costs'!$F$15</f>
        <v>2016</v>
      </c>
      <c r="E515" s="14">
        <f>VLOOKUP(X515,'EE investment costs'!$D$56:$R$656,15,0)</f>
        <v>4.4965000000000002</v>
      </c>
      <c r="F515" s="17">
        <f ca="1">INDEX('EE investment costs'!$D$56:$R$656,MATCH(X515,'EE investment costs'!$D$56:$D$656,0),MATCH($V$8,'EE investment costs'!$D$56:$R$56,0))</f>
        <v>2302.6310234908683</v>
      </c>
      <c r="I515" s="18">
        <v>1</v>
      </c>
      <c r="J515" s="18">
        <v>1</v>
      </c>
      <c r="K515" s="14">
        <f t="shared" ca="1" si="47"/>
        <v>0</v>
      </c>
      <c r="M515" s="19" t="str">
        <f t="shared" ca="1" si="45"/>
        <v>INDPDEFFLA-85</v>
      </c>
      <c r="N515" s="23" t="str">
        <f t="shared" ca="1" si="46"/>
        <v>Private service Saving Tech-Light 8.5y</v>
      </c>
      <c r="O515" s="23" t="s">
        <v>32</v>
      </c>
      <c r="P515" s="23" t="s">
        <v>33</v>
      </c>
      <c r="Q515" s="23"/>
      <c r="R515" s="23"/>
      <c r="S515" s="19" t="s">
        <v>34</v>
      </c>
      <c r="V515" s="16" t="str">
        <f t="shared" ca="1" si="48"/>
        <v>PD</v>
      </c>
      <c r="W515" s="14" t="str">
        <f t="shared" ca="1" si="48"/>
        <v>Private service</v>
      </c>
      <c r="X515" s="3" t="str">
        <f>'EE investment costs'!D564</f>
        <v>LA-85</v>
      </c>
      <c r="Y515" s="3" t="str">
        <f>'EE investment costs'!E564</f>
        <v>Light</v>
      </c>
      <c r="AC515" s="123">
        <f>'EE investment costs'!C564</f>
        <v>8.5</v>
      </c>
      <c r="AD515" s="22"/>
    </row>
    <row r="516" spans="2:30">
      <c r="B516" s="14" t="str">
        <f t="shared" ca="1" si="44"/>
        <v>INDPDEFFEM-85</v>
      </c>
      <c r="C516" s="15" t="str">
        <f t="shared" ca="1" si="49"/>
        <v>IPDEM</v>
      </c>
      <c r="D516" s="16">
        <f>'EE investment costs'!$F$15</f>
        <v>2016</v>
      </c>
      <c r="E516" s="14">
        <f>VLOOKUP(X516,'EE investment costs'!$D$56:$R$656,15,0)</f>
        <v>4.7213250000000002</v>
      </c>
      <c r="F516" s="17">
        <f ca="1">INDEX('EE investment costs'!$D$56:$R$656,MATCH(X516,'EE investment costs'!$D$56:$D$656,0),MATCH($V$8,'EE investment costs'!$D$56:$R$56,0))</f>
        <v>3026.0365476442134</v>
      </c>
      <c r="I516" s="18">
        <v>1</v>
      </c>
      <c r="J516" s="18">
        <v>1</v>
      </c>
      <c r="K516" s="14">
        <f t="shared" ca="1" si="47"/>
        <v>0</v>
      </c>
      <c r="M516" s="19" t="str">
        <f t="shared" ca="1" si="45"/>
        <v>INDPDEFFEM-85</v>
      </c>
      <c r="N516" s="23" t="str">
        <f t="shared" ca="1" si="46"/>
        <v>Private service Saving Tech-Electric Motors 8.5y</v>
      </c>
      <c r="O516" s="23" t="s">
        <v>32</v>
      </c>
      <c r="P516" s="23" t="s">
        <v>33</v>
      </c>
      <c r="Q516" s="23"/>
      <c r="R516" s="23"/>
      <c r="S516" s="19" t="s">
        <v>34</v>
      </c>
      <c r="V516" s="16" t="str">
        <f t="shared" ca="1" si="48"/>
        <v>PD</v>
      </c>
      <c r="W516" s="14" t="str">
        <f t="shared" ca="1" si="48"/>
        <v>Private service</v>
      </c>
      <c r="X516" s="3" t="str">
        <f>'EE investment costs'!D565</f>
        <v>EM-85</v>
      </c>
      <c r="Y516" s="3" t="str">
        <f>'EE investment costs'!E565</f>
        <v>Electric Motors</v>
      </c>
      <c r="AC516" s="123">
        <f>'EE investment costs'!C565</f>
        <v>8.5</v>
      </c>
      <c r="AD516" s="22"/>
    </row>
    <row r="517" spans="2:30">
      <c r="B517" s="14" t="str">
        <f t="shared" ca="1" si="44"/>
        <v>INDPDEFFTF-85</v>
      </c>
      <c r="C517" s="15" t="str">
        <f t="shared" ca="1" si="49"/>
        <v>IPDTF</v>
      </c>
      <c r="D517" s="16">
        <f>'EE investment costs'!$F$15</f>
        <v>2016</v>
      </c>
      <c r="E517" s="14">
        <f>VLOOKUP(X517,'EE investment costs'!$D$56:$R$656,15,0)</f>
        <v>18.75</v>
      </c>
      <c r="F517" s="17">
        <f ca="1">INDEX('EE investment costs'!$D$56:$R$656,MATCH(X517,'EE investment costs'!$D$56:$D$656,0),MATCH($V$8,'EE investment costs'!$D$56:$R$56,0))</f>
        <v>1248.9653559371479</v>
      </c>
      <c r="I517" s="18">
        <v>1</v>
      </c>
      <c r="J517" s="18">
        <v>1</v>
      </c>
      <c r="K517" s="14">
        <f t="shared" ca="1" si="47"/>
        <v>0</v>
      </c>
      <c r="M517" s="19" t="str">
        <f t="shared" ca="1" si="45"/>
        <v>INDPDEFFTF-85</v>
      </c>
      <c r="N517" s="23" t="str">
        <f t="shared" ca="1" si="46"/>
        <v>Private service Saving Tech-Haulage Tractors, Trucks, Fishing boats 8.5y</v>
      </c>
      <c r="O517" s="23" t="s">
        <v>32</v>
      </c>
      <c r="P517" s="23" t="s">
        <v>33</v>
      </c>
      <c r="Q517" s="23"/>
      <c r="R517" s="23"/>
      <c r="S517" s="19" t="s">
        <v>34</v>
      </c>
      <c r="V517" s="16" t="str">
        <f t="shared" ca="1" si="48"/>
        <v>PD</v>
      </c>
      <c r="W517" s="14" t="str">
        <f t="shared" ca="1" si="48"/>
        <v>Private service</v>
      </c>
      <c r="X517" s="3" t="str">
        <f>'EE investment costs'!D566</f>
        <v>TF-85</v>
      </c>
      <c r="Y517" s="3" t="str">
        <f>'EE investment costs'!E566</f>
        <v>Haulage Tractors, Trucks, Fishing boats</v>
      </c>
      <c r="AC517" s="123">
        <f>'EE investment costs'!C566</f>
        <v>8.5</v>
      </c>
      <c r="AD517" s="22"/>
    </row>
    <row r="518" spans="2:30">
      <c r="B518" s="14" t="str">
        <f t="shared" ca="1" si="44"/>
        <v>INDPDEFFMT-86</v>
      </c>
      <c r="C518" s="15" t="str">
        <f t="shared" ca="1" si="49"/>
        <v>IPDMT</v>
      </c>
      <c r="D518" s="16">
        <f>'EE investment costs'!$F$15</f>
        <v>2016</v>
      </c>
      <c r="E518" s="14">
        <f>VLOOKUP(X518,'EE investment costs'!$D$56:$R$656,15,0)</f>
        <v>6.46</v>
      </c>
      <c r="F518" s="17">
        <f ca="1">INDEX('EE investment costs'!$D$56:$R$656,MATCH(X518,'EE investment costs'!$D$56:$D$656,0),MATCH($V$8,'EE investment costs'!$D$56:$R$56,0))</f>
        <v>1144.2244090135739</v>
      </c>
      <c r="I518" s="18">
        <v>1</v>
      </c>
      <c r="J518" s="18">
        <v>1</v>
      </c>
      <c r="K518" s="14">
        <f t="shared" ca="1" si="47"/>
        <v>1</v>
      </c>
      <c r="M518" s="19" t="str">
        <f t="shared" ca="1" si="45"/>
        <v>INDPDEFFMT-86</v>
      </c>
      <c r="N518" s="23" t="str">
        <f t="shared" ca="1" si="46"/>
        <v>Private service Saving Tech-Heat Medium Temp. up to 150C 8.6y</v>
      </c>
      <c r="O518" s="23" t="s">
        <v>32</v>
      </c>
      <c r="P518" s="23" t="s">
        <v>33</v>
      </c>
      <c r="Q518" s="23"/>
      <c r="R518" s="23"/>
      <c r="S518" s="19" t="s">
        <v>34</v>
      </c>
      <c r="V518" s="16" t="str">
        <f t="shared" ca="1" si="48"/>
        <v>PD</v>
      </c>
      <c r="W518" s="14" t="str">
        <f t="shared" ca="1" si="48"/>
        <v>Private service</v>
      </c>
      <c r="X518" s="3" t="str">
        <f>'EE investment costs'!D567</f>
        <v>MT-86</v>
      </c>
      <c r="Y518" s="3" t="str">
        <f>'EE investment costs'!E567</f>
        <v>Heat Medium Temp. up to 150C</v>
      </c>
      <c r="AC518" s="123">
        <f>'EE investment costs'!C567</f>
        <v>8.6</v>
      </c>
      <c r="AD518" s="22"/>
    </row>
    <row r="519" spans="2:30">
      <c r="B519" s="14" t="str">
        <f t="shared" ca="1" si="44"/>
        <v>INDPDEFFHT-86</v>
      </c>
      <c r="C519" s="15" t="str">
        <f t="shared" ca="1" si="49"/>
        <v>IPDHT</v>
      </c>
      <c r="D519" s="16">
        <f>'EE investment costs'!$F$15</f>
        <v>2016</v>
      </c>
      <c r="E519" s="14">
        <f>VLOOKUP(X519,'EE investment costs'!$D$56:$R$656,15,0)</f>
        <v>5.1680000000000001</v>
      </c>
      <c r="F519" s="17">
        <f ca="1">INDEX('EE investment costs'!$D$56:$R$656,MATCH(X519,'EE investment costs'!$D$56:$D$656,0),MATCH($V$8,'EE investment costs'!$D$56:$R$56,0))</f>
        <v>769.49730205862659</v>
      </c>
      <c r="I519" s="18">
        <v>1</v>
      </c>
      <c r="J519" s="18">
        <v>1</v>
      </c>
      <c r="K519" s="14">
        <f t="shared" ca="1" si="47"/>
        <v>5</v>
      </c>
      <c r="M519" s="19" t="str">
        <f t="shared" ca="1" si="45"/>
        <v>INDPDEFFHT-86</v>
      </c>
      <c r="N519" s="23" t="str">
        <f t="shared" ca="1" si="46"/>
        <v>Private service Saving Tech-Heat High Temp. over 150C 8.6y</v>
      </c>
      <c r="O519" s="23" t="s">
        <v>32</v>
      </c>
      <c r="P519" s="23" t="s">
        <v>33</v>
      </c>
      <c r="Q519" s="23"/>
      <c r="R519" s="23"/>
      <c r="S519" s="19" t="s">
        <v>34</v>
      </c>
      <c r="V519" s="16" t="str">
        <f t="shared" ca="1" si="48"/>
        <v>PD</v>
      </c>
      <c r="W519" s="14" t="str">
        <f t="shared" ca="1" si="48"/>
        <v>Private service</v>
      </c>
      <c r="X519" s="3" t="str">
        <f>'EE investment costs'!D568</f>
        <v>HT-86</v>
      </c>
      <c r="Y519" s="3" t="str">
        <f>'EE investment costs'!E568</f>
        <v>Heat High Temp. over 150C</v>
      </c>
      <c r="AC519" s="123">
        <f>'EE investment costs'!C568</f>
        <v>8.6</v>
      </c>
      <c r="AD519" s="22"/>
    </row>
    <row r="520" spans="2:30">
      <c r="B520" s="14" t="str">
        <f t="shared" ref="B520:B583" ca="1" si="50">M520</f>
        <v>INDPDEFFRH-86</v>
      </c>
      <c r="C520" s="15" t="str">
        <f t="shared" ca="1" si="49"/>
        <v>IPDRH</v>
      </c>
      <c r="D520" s="16">
        <f>'EE investment costs'!$F$15</f>
        <v>2016</v>
      </c>
      <c r="E520" s="14">
        <f>VLOOKUP(X520,'EE investment costs'!$D$56:$R$656,15,0)</f>
        <v>16.858666666666668</v>
      </c>
      <c r="F520" s="17">
        <f ca="1">INDEX('EE investment costs'!$D$56:$R$656,MATCH(X520,'EE investment costs'!$D$56:$D$656,0),MATCH($V$8,'EE investment costs'!$D$56:$R$56,0))</f>
        <v>1888.6743431598068</v>
      </c>
      <c r="I520" s="18">
        <v>1</v>
      </c>
      <c r="J520" s="18">
        <v>1</v>
      </c>
      <c r="K520" s="14">
        <f t="shared" ca="1" si="47"/>
        <v>0</v>
      </c>
      <c r="M520" s="19" t="str">
        <f t="shared" ref="M520:M583" ca="1" si="51">CONCATENATE("IND",$V$8,"EFF",$X520)</f>
        <v>INDPDEFFRH-86</v>
      </c>
      <c r="N520" s="23" t="str">
        <f t="shared" ca="1" si="46"/>
        <v>Private service Saving Tech-Heat Room Heat 8.6y</v>
      </c>
      <c r="O520" s="23" t="s">
        <v>32</v>
      </c>
      <c r="P520" s="23" t="s">
        <v>33</v>
      </c>
      <c r="Q520" s="23"/>
      <c r="R520" s="23"/>
      <c r="S520" s="19" t="s">
        <v>34</v>
      </c>
      <c r="V520" s="16" t="str">
        <f t="shared" ca="1" si="48"/>
        <v>PD</v>
      </c>
      <c r="W520" s="14" t="str">
        <f t="shared" ca="1" si="48"/>
        <v>Private service</v>
      </c>
      <c r="X520" s="3" t="str">
        <f>'EE investment costs'!D569</f>
        <v>RH-86</v>
      </c>
      <c r="Y520" s="3" t="str">
        <f>'EE investment costs'!E569</f>
        <v>Heat Room Heat</v>
      </c>
      <c r="AC520" s="123">
        <f>'EE investment costs'!C569</f>
        <v>8.6</v>
      </c>
      <c r="AD520" s="22"/>
    </row>
    <row r="521" spans="2:30">
      <c r="B521" s="14" t="str">
        <f t="shared" ca="1" si="50"/>
        <v>INDPDEFFLA-86</v>
      </c>
      <c r="C521" s="15" t="str">
        <f t="shared" ca="1" si="49"/>
        <v>IPDLA</v>
      </c>
      <c r="D521" s="16">
        <f>'EE investment costs'!$F$15</f>
        <v>2016</v>
      </c>
      <c r="E521" s="14">
        <f>VLOOKUP(X521,'EE investment costs'!$D$56:$R$656,15,0)</f>
        <v>4.5095333333333336</v>
      </c>
      <c r="F521" s="17">
        <f ca="1">INDEX('EE investment costs'!$D$56:$R$656,MATCH(X521,'EE investment costs'!$D$56:$D$656,0),MATCH($V$8,'EE investment costs'!$D$56:$R$56,0))</f>
        <v>2318.1055268368805</v>
      </c>
      <c r="I521" s="18">
        <v>1</v>
      </c>
      <c r="J521" s="18">
        <v>1</v>
      </c>
      <c r="K521" s="14">
        <f t="shared" ca="1" si="47"/>
        <v>0</v>
      </c>
      <c r="M521" s="19" t="str">
        <f t="shared" ca="1" si="51"/>
        <v>INDPDEFFLA-86</v>
      </c>
      <c r="N521" s="23" t="str">
        <f t="shared" ref="N521:N584" ca="1" si="52">$W$8&amp;" Saving Tech"&amp;"-"&amp;$Y521&amp;" "&amp;AC521&amp;"y"</f>
        <v>Private service Saving Tech-Light 8.6y</v>
      </c>
      <c r="O521" s="23" t="s">
        <v>32</v>
      </c>
      <c r="P521" s="23" t="s">
        <v>33</v>
      </c>
      <c r="Q521" s="23"/>
      <c r="R521" s="23"/>
      <c r="S521" s="19" t="s">
        <v>34</v>
      </c>
      <c r="V521" s="16" t="str">
        <f t="shared" ca="1" si="48"/>
        <v>PD</v>
      </c>
      <c r="W521" s="14" t="str">
        <f t="shared" ca="1" si="48"/>
        <v>Private service</v>
      </c>
      <c r="X521" s="3" t="str">
        <f>'EE investment costs'!D570</f>
        <v>LA-86</v>
      </c>
      <c r="Y521" s="3" t="str">
        <f>'EE investment costs'!E570</f>
        <v>Light</v>
      </c>
      <c r="AC521" s="123">
        <f>'EE investment costs'!C570</f>
        <v>8.6</v>
      </c>
      <c r="AD521" s="22"/>
    </row>
    <row r="522" spans="2:30">
      <c r="B522" s="14" t="str">
        <f t="shared" ca="1" si="50"/>
        <v>INDPDEFFEM-86</v>
      </c>
      <c r="C522" s="15" t="str">
        <f t="shared" ca="1" si="49"/>
        <v>IPDEM</v>
      </c>
      <c r="D522" s="16">
        <f>'EE investment costs'!$F$15</f>
        <v>2016</v>
      </c>
      <c r="E522" s="14">
        <f>VLOOKUP(X522,'EE investment costs'!$D$56:$R$656,15,0)</f>
        <v>4.7350099999999999</v>
      </c>
      <c r="F522" s="17">
        <f ca="1">INDEX('EE investment costs'!$D$56:$R$656,MATCH(X522,'EE investment costs'!$D$56:$D$656,0),MATCH($V$8,'EE investment costs'!$D$56:$R$56,0))</f>
        <v>3056.6049831102505</v>
      </c>
      <c r="I522" s="18">
        <v>1</v>
      </c>
      <c r="J522" s="18">
        <v>1</v>
      </c>
      <c r="K522" s="14">
        <f t="shared" ref="K522:K585" ca="1" si="53">IF(F522&lt;500,1,0)+IF(F522&lt;600,1,0)+IF(F522&lt;700,1,0)+IF(F522&lt;800,1,0)+IF(F522&lt;900,1,0)+IF(F522&lt;1000,1,0)+IF(F522&lt;1100,1,0)+IF(F522&lt;1200,1,0)</f>
        <v>0</v>
      </c>
      <c r="M522" s="19" t="str">
        <f t="shared" ca="1" si="51"/>
        <v>INDPDEFFEM-86</v>
      </c>
      <c r="N522" s="23" t="str">
        <f t="shared" ca="1" si="52"/>
        <v>Private service Saving Tech-Electric Motors 8.6y</v>
      </c>
      <c r="O522" s="23" t="s">
        <v>32</v>
      </c>
      <c r="P522" s="23" t="s">
        <v>33</v>
      </c>
      <c r="Q522" s="23"/>
      <c r="R522" s="23"/>
      <c r="S522" s="19" t="s">
        <v>34</v>
      </c>
      <c r="V522" s="16" t="str">
        <f t="shared" ref="V522:W585" ca="1" si="54">V521</f>
        <v>PD</v>
      </c>
      <c r="W522" s="14" t="str">
        <f t="shared" ca="1" si="54"/>
        <v>Private service</v>
      </c>
      <c r="X522" s="3" t="str">
        <f>'EE investment costs'!D571</f>
        <v>EM-86</v>
      </c>
      <c r="Y522" s="3" t="str">
        <f>'EE investment costs'!E571</f>
        <v>Electric Motors</v>
      </c>
      <c r="AC522" s="123">
        <f>'EE investment costs'!C571</f>
        <v>8.6</v>
      </c>
      <c r="AD522" s="22"/>
    </row>
    <row r="523" spans="2:30">
      <c r="B523" s="14" t="str">
        <f t="shared" ca="1" si="50"/>
        <v>INDPDEFFTF-86</v>
      </c>
      <c r="C523" s="15" t="str">
        <f t="shared" ca="1" si="49"/>
        <v>IPDTF</v>
      </c>
      <c r="D523" s="16">
        <f>'EE investment costs'!$F$15</f>
        <v>2016</v>
      </c>
      <c r="E523" s="14">
        <f>VLOOKUP(X523,'EE investment costs'!$D$56:$R$656,15,0)</f>
        <v>18.833333333333332</v>
      </c>
      <c r="F523" s="17">
        <f ca="1">INDEX('EE investment costs'!$D$56:$R$656,MATCH(X523,'EE investment costs'!$D$56:$D$656,0),MATCH($V$8,'EE investment costs'!$D$56:$R$56,0))</f>
        <v>1263.6590660069969</v>
      </c>
      <c r="I523" s="18">
        <v>1</v>
      </c>
      <c r="J523" s="18">
        <v>1</v>
      </c>
      <c r="K523" s="14">
        <f t="shared" ca="1" si="53"/>
        <v>0</v>
      </c>
      <c r="M523" s="19" t="str">
        <f t="shared" ca="1" si="51"/>
        <v>INDPDEFFTF-86</v>
      </c>
      <c r="N523" s="23" t="str">
        <f t="shared" ca="1" si="52"/>
        <v>Private service Saving Tech-Haulage Tractors, Trucks, Fishing boats 8.6y</v>
      </c>
      <c r="O523" s="23" t="s">
        <v>32</v>
      </c>
      <c r="P523" s="23" t="s">
        <v>33</v>
      </c>
      <c r="Q523" s="23"/>
      <c r="R523" s="23"/>
      <c r="S523" s="19" t="s">
        <v>34</v>
      </c>
      <c r="V523" s="16" t="str">
        <f t="shared" ca="1" si="54"/>
        <v>PD</v>
      </c>
      <c r="W523" s="14" t="str">
        <f t="shared" ca="1" si="54"/>
        <v>Private service</v>
      </c>
      <c r="X523" s="3" t="str">
        <f>'EE investment costs'!D572</f>
        <v>TF-86</v>
      </c>
      <c r="Y523" s="3" t="str">
        <f>'EE investment costs'!E572</f>
        <v>Haulage Tractors, Trucks, Fishing boats</v>
      </c>
      <c r="AC523" s="123">
        <f>'EE investment costs'!C572</f>
        <v>8.6</v>
      </c>
      <c r="AD523" s="22"/>
    </row>
    <row r="524" spans="2:30">
      <c r="B524" s="14" t="str">
        <f t="shared" ca="1" si="50"/>
        <v>INDPDEFFMT-87</v>
      </c>
      <c r="C524" s="15" t="str">
        <f t="shared" ca="1" si="49"/>
        <v>IPDMT</v>
      </c>
      <c r="D524" s="16">
        <f>'EE investment costs'!$F$15</f>
        <v>2016</v>
      </c>
      <c r="E524" s="14">
        <f>VLOOKUP(X524,'EE investment costs'!$D$56:$R$656,15,0)</f>
        <v>6.47</v>
      </c>
      <c r="F524" s="17">
        <f ca="1">INDEX('EE investment costs'!$D$56:$R$656,MATCH(X524,'EE investment costs'!$D$56:$D$656,0),MATCH($V$8,'EE investment costs'!$D$56:$R$56,0))</f>
        <v>1155.9726661179618</v>
      </c>
      <c r="I524" s="18">
        <v>1</v>
      </c>
      <c r="J524" s="18">
        <v>1</v>
      </c>
      <c r="K524" s="14">
        <f t="shared" ca="1" si="53"/>
        <v>1</v>
      </c>
      <c r="M524" s="19" t="str">
        <f t="shared" ca="1" si="51"/>
        <v>INDPDEFFMT-87</v>
      </c>
      <c r="N524" s="23" t="str">
        <f t="shared" ca="1" si="52"/>
        <v>Private service Saving Tech-Heat Medium Temp. up to 150C 8.7y</v>
      </c>
      <c r="O524" s="23" t="s">
        <v>32</v>
      </c>
      <c r="P524" s="23" t="s">
        <v>33</v>
      </c>
      <c r="Q524" s="23"/>
      <c r="R524" s="23"/>
      <c r="S524" s="19" t="s">
        <v>34</v>
      </c>
      <c r="V524" s="16" t="str">
        <f t="shared" ca="1" si="54"/>
        <v>PD</v>
      </c>
      <c r="W524" s="14" t="str">
        <f t="shared" ca="1" si="54"/>
        <v>Private service</v>
      </c>
      <c r="X524" s="3" t="str">
        <f>'EE investment costs'!D573</f>
        <v>MT-87</v>
      </c>
      <c r="Y524" s="3" t="str">
        <f>'EE investment costs'!E573</f>
        <v>Heat Medium Temp. up to 150C</v>
      </c>
      <c r="AC524" s="123">
        <f>'EE investment costs'!C573</f>
        <v>8.6999999999999993</v>
      </c>
      <c r="AD524" s="22"/>
    </row>
    <row r="525" spans="2:30">
      <c r="B525" s="14" t="str">
        <f t="shared" ca="1" si="50"/>
        <v>INDPDEFFHT-87</v>
      </c>
      <c r="C525" s="15" t="str">
        <f t="shared" ca="1" si="49"/>
        <v>IPDHT</v>
      </c>
      <c r="D525" s="16">
        <f>'EE investment costs'!$F$15</f>
        <v>2016</v>
      </c>
      <c r="E525" s="14">
        <f>VLOOKUP(X525,'EE investment costs'!$D$56:$R$656,15,0)</f>
        <v>5.1760000000000002</v>
      </c>
      <c r="F525" s="17">
        <f ca="1">INDEX('EE investment costs'!$D$56:$R$656,MATCH(X525,'EE investment costs'!$D$56:$D$656,0),MATCH($V$8,'EE investment costs'!$D$56:$R$56,0))</f>
        <v>775.88166307927008</v>
      </c>
      <c r="I525" s="18">
        <v>1</v>
      </c>
      <c r="J525" s="18">
        <v>1</v>
      </c>
      <c r="K525" s="14">
        <f t="shared" ca="1" si="53"/>
        <v>5</v>
      </c>
      <c r="M525" s="19" t="str">
        <f t="shared" ca="1" si="51"/>
        <v>INDPDEFFHT-87</v>
      </c>
      <c r="N525" s="23" t="str">
        <f t="shared" ca="1" si="52"/>
        <v>Private service Saving Tech-Heat High Temp. over 150C 8.7y</v>
      </c>
      <c r="O525" s="23" t="s">
        <v>32</v>
      </c>
      <c r="P525" s="23" t="s">
        <v>33</v>
      </c>
      <c r="Q525" s="23"/>
      <c r="R525" s="23"/>
      <c r="S525" s="19" t="s">
        <v>34</v>
      </c>
      <c r="V525" s="16" t="str">
        <f t="shared" ca="1" si="54"/>
        <v>PD</v>
      </c>
      <c r="W525" s="14" t="str">
        <f t="shared" ca="1" si="54"/>
        <v>Private service</v>
      </c>
      <c r="X525" s="3" t="str">
        <f>'EE investment costs'!D574</f>
        <v>HT-87</v>
      </c>
      <c r="Y525" s="3" t="str">
        <f>'EE investment costs'!E574</f>
        <v>Heat High Temp. over 150C</v>
      </c>
      <c r="AC525" s="123">
        <f>'EE investment costs'!C574</f>
        <v>8.6999999999999993</v>
      </c>
      <c r="AD525" s="22"/>
    </row>
    <row r="526" spans="2:30">
      <c r="B526" s="14" t="str">
        <f t="shared" ca="1" si="50"/>
        <v>INDPDEFFRH-87</v>
      </c>
      <c r="C526" s="15" t="str">
        <f t="shared" ca="1" si="49"/>
        <v>IPDRH</v>
      </c>
      <c r="D526" s="16">
        <f>'EE investment costs'!$F$15</f>
        <v>2016</v>
      </c>
      <c r="E526" s="14">
        <f>VLOOKUP(X526,'EE investment costs'!$D$56:$R$656,15,0)</f>
        <v>16.877333333333336</v>
      </c>
      <c r="F526" s="17">
        <f ca="1">INDEX('EE investment costs'!$D$56:$R$656,MATCH(X526,'EE investment costs'!$D$56:$D$656,0),MATCH($V$8,'EE investment costs'!$D$56:$R$56,0))</f>
        <v>1925.7071734178423</v>
      </c>
      <c r="I526" s="18">
        <v>1</v>
      </c>
      <c r="J526" s="18">
        <v>1</v>
      </c>
      <c r="K526" s="14">
        <f t="shared" ca="1" si="53"/>
        <v>0</v>
      </c>
      <c r="M526" s="19" t="str">
        <f t="shared" ca="1" si="51"/>
        <v>INDPDEFFRH-87</v>
      </c>
      <c r="N526" s="23" t="str">
        <f t="shared" ca="1" si="52"/>
        <v>Private service Saving Tech-Heat Room Heat 8.7y</v>
      </c>
      <c r="O526" s="23" t="s">
        <v>32</v>
      </c>
      <c r="P526" s="23" t="s">
        <v>33</v>
      </c>
      <c r="Q526" s="23"/>
      <c r="R526" s="23"/>
      <c r="S526" s="19" t="s">
        <v>34</v>
      </c>
      <c r="V526" s="16" t="str">
        <f t="shared" ca="1" si="54"/>
        <v>PD</v>
      </c>
      <c r="W526" s="14" t="str">
        <f t="shared" ca="1" si="54"/>
        <v>Private service</v>
      </c>
      <c r="X526" s="3" t="str">
        <f>'EE investment costs'!D575</f>
        <v>RH-87</v>
      </c>
      <c r="Y526" s="3" t="str">
        <f>'EE investment costs'!E575</f>
        <v>Heat Room Heat</v>
      </c>
      <c r="AC526" s="123">
        <f>'EE investment costs'!C575</f>
        <v>8.6999999999999993</v>
      </c>
      <c r="AD526" s="22"/>
    </row>
    <row r="527" spans="2:30">
      <c r="B527" s="14" t="str">
        <f t="shared" ca="1" si="50"/>
        <v>INDPDEFFLA-87</v>
      </c>
      <c r="C527" s="15" t="str">
        <f t="shared" ca="1" si="49"/>
        <v>IPDLA</v>
      </c>
      <c r="D527" s="16">
        <f>'EE investment costs'!$F$15</f>
        <v>2016</v>
      </c>
      <c r="E527" s="14">
        <f>VLOOKUP(X527,'EE investment costs'!$D$56:$R$656,15,0)</f>
        <v>4.5225666666666671</v>
      </c>
      <c r="F527" s="17">
        <f ca="1">INDEX('EE investment costs'!$D$56:$R$656,MATCH(X527,'EE investment costs'!$D$56:$D$656,0),MATCH($V$8,'EE investment costs'!$D$56:$R$56,0))</f>
        <v>2333.5800301828926</v>
      </c>
      <c r="I527" s="18">
        <v>1</v>
      </c>
      <c r="J527" s="18">
        <v>1</v>
      </c>
      <c r="K527" s="14">
        <f t="shared" ca="1" si="53"/>
        <v>0</v>
      </c>
      <c r="M527" s="19" t="str">
        <f t="shared" ca="1" si="51"/>
        <v>INDPDEFFLA-87</v>
      </c>
      <c r="N527" s="23" t="str">
        <f t="shared" ca="1" si="52"/>
        <v>Private service Saving Tech-Light 8.7y</v>
      </c>
      <c r="O527" s="23" t="s">
        <v>32</v>
      </c>
      <c r="P527" s="23" t="s">
        <v>33</v>
      </c>
      <c r="Q527" s="23"/>
      <c r="R527" s="23"/>
      <c r="S527" s="19" t="s">
        <v>34</v>
      </c>
      <c r="V527" s="16" t="str">
        <f t="shared" ca="1" si="54"/>
        <v>PD</v>
      </c>
      <c r="W527" s="14" t="str">
        <f t="shared" ca="1" si="54"/>
        <v>Private service</v>
      </c>
      <c r="X527" s="3" t="str">
        <f>'EE investment costs'!D576</f>
        <v>LA-87</v>
      </c>
      <c r="Y527" s="3" t="str">
        <f>'EE investment costs'!E576</f>
        <v>Light</v>
      </c>
      <c r="AC527" s="123">
        <f>'EE investment costs'!C576</f>
        <v>8.6999999999999993</v>
      </c>
      <c r="AD527" s="22"/>
    </row>
    <row r="528" spans="2:30">
      <c r="B528" s="14" t="str">
        <f t="shared" ca="1" si="50"/>
        <v>INDPDEFFEM-87</v>
      </c>
      <c r="C528" s="15" t="str">
        <f t="shared" ca="1" si="49"/>
        <v>IPDEM</v>
      </c>
      <c r="D528" s="16">
        <f>'EE investment costs'!$F$15</f>
        <v>2016</v>
      </c>
      <c r="E528" s="14">
        <f>VLOOKUP(X528,'EE investment costs'!$D$56:$R$656,15,0)</f>
        <v>4.7486949999999997</v>
      </c>
      <c r="F528" s="17">
        <f ca="1">INDEX('EE investment costs'!$D$56:$R$656,MATCH(X528,'EE investment costs'!$D$56:$D$656,0),MATCH($V$8,'EE investment costs'!$D$56:$R$56,0))</f>
        <v>3087.1734185762875</v>
      </c>
      <c r="I528" s="18">
        <v>1</v>
      </c>
      <c r="J528" s="18">
        <v>1</v>
      </c>
      <c r="K528" s="14">
        <f t="shared" ca="1" si="53"/>
        <v>0</v>
      </c>
      <c r="M528" s="19" t="str">
        <f t="shared" ca="1" si="51"/>
        <v>INDPDEFFEM-87</v>
      </c>
      <c r="N528" s="23" t="str">
        <f t="shared" ca="1" si="52"/>
        <v>Private service Saving Tech-Electric Motors 8.7y</v>
      </c>
      <c r="O528" s="23" t="s">
        <v>32</v>
      </c>
      <c r="P528" s="23" t="s">
        <v>33</v>
      </c>
      <c r="Q528" s="23"/>
      <c r="R528" s="23"/>
      <c r="S528" s="19" t="s">
        <v>34</v>
      </c>
      <c r="V528" s="16" t="str">
        <f t="shared" ca="1" si="54"/>
        <v>PD</v>
      </c>
      <c r="W528" s="14" t="str">
        <f t="shared" ca="1" si="54"/>
        <v>Private service</v>
      </c>
      <c r="X528" s="3" t="str">
        <f>'EE investment costs'!D577</f>
        <v>EM-87</v>
      </c>
      <c r="Y528" s="3" t="str">
        <f>'EE investment costs'!E577</f>
        <v>Electric Motors</v>
      </c>
      <c r="AC528" s="123">
        <f>'EE investment costs'!C577</f>
        <v>8.6999999999999993</v>
      </c>
      <c r="AD528" s="22"/>
    </row>
    <row r="529" spans="2:30">
      <c r="B529" s="14" t="str">
        <f t="shared" ca="1" si="50"/>
        <v>INDPDEFFTF-87</v>
      </c>
      <c r="C529" s="15" t="str">
        <f t="shared" ca="1" si="49"/>
        <v>IPDTF</v>
      </c>
      <c r="D529" s="16">
        <f>'EE investment costs'!$F$15</f>
        <v>2016</v>
      </c>
      <c r="E529" s="14">
        <f>VLOOKUP(X529,'EE investment costs'!$D$56:$R$656,15,0)</f>
        <v>18.916666666666664</v>
      </c>
      <c r="F529" s="17">
        <f ca="1">INDEX('EE investment costs'!$D$56:$R$656,MATCH(X529,'EE investment costs'!$D$56:$D$656,0),MATCH($V$8,'EE investment costs'!$D$56:$R$56,0))</f>
        <v>1278.3527760768457</v>
      </c>
      <c r="I529" s="18">
        <v>1</v>
      </c>
      <c r="J529" s="18">
        <v>1</v>
      </c>
      <c r="K529" s="14">
        <f t="shared" ca="1" si="53"/>
        <v>0</v>
      </c>
      <c r="M529" s="19" t="str">
        <f t="shared" ca="1" si="51"/>
        <v>INDPDEFFTF-87</v>
      </c>
      <c r="N529" s="23" t="str">
        <f t="shared" ca="1" si="52"/>
        <v>Private service Saving Tech-Haulage Tractors, Trucks, Fishing boats 8.7y</v>
      </c>
      <c r="O529" s="23" t="s">
        <v>32</v>
      </c>
      <c r="P529" s="23" t="s">
        <v>33</v>
      </c>
      <c r="Q529" s="23"/>
      <c r="R529" s="23"/>
      <c r="S529" s="19" t="s">
        <v>34</v>
      </c>
      <c r="V529" s="16" t="str">
        <f t="shared" ca="1" si="54"/>
        <v>PD</v>
      </c>
      <c r="W529" s="14" t="str">
        <f t="shared" ca="1" si="54"/>
        <v>Private service</v>
      </c>
      <c r="X529" s="3" t="str">
        <f>'EE investment costs'!D578</f>
        <v>TF-87</v>
      </c>
      <c r="Y529" s="3" t="str">
        <f>'EE investment costs'!E578</f>
        <v>Haulage Tractors, Trucks, Fishing boats</v>
      </c>
      <c r="AC529" s="123">
        <f>'EE investment costs'!C578</f>
        <v>8.6999999999999993</v>
      </c>
      <c r="AD529" s="22"/>
    </row>
    <row r="530" spans="2:30">
      <c r="B530" s="14" t="str">
        <f t="shared" ca="1" si="50"/>
        <v>INDPDEFFMT-88</v>
      </c>
      <c r="C530" s="15" t="str">
        <f t="shared" ca="1" si="49"/>
        <v>IPDMT</v>
      </c>
      <c r="D530" s="16">
        <f>'EE investment costs'!$F$15</f>
        <v>2016</v>
      </c>
      <c r="E530" s="14">
        <f>VLOOKUP(X530,'EE investment costs'!$D$56:$R$656,15,0)</f>
        <v>6.48</v>
      </c>
      <c r="F530" s="17">
        <f ca="1">INDEX('EE investment costs'!$D$56:$R$656,MATCH(X530,'EE investment costs'!$D$56:$D$656,0),MATCH($V$8,'EE investment costs'!$D$56:$R$56,0))</f>
        <v>1167.7209232223502</v>
      </c>
      <c r="I530" s="18">
        <v>1</v>
      </c>
      <c r="J530" s="18">
        <v>1</v>
      </c>
      <c r="K530" s="14">
        <f t="shared" ca="1" si="53"/>
        <v>1</v>
      </c>
      <c r="M530" s="19" t="str">
        <f t="shared" ca="1" si="51"/>
        <v>INDPDEFFMT-88</v>
      </c>
      <c r="N530" s="23" t="str">
        <f t="shared" ca="1" si="52"/>
        <v>Private service Saving Tech-Heat Medium Temp. up to 150C 8.8y</v>
      </c>
      <c r="O530" s="23" t="s">
        <v>32</v>
      </c>
      <c r="P530" s="23" t="s">
        <v>33</v>
      </c>
      <c r="Q530" s="23"/>
      <c r="R530" s="23"/>
      <c r="S530" s="19" t="s">
        <v>34</v>
      </c>
      <c r="V530" s="16" t="str">
        <f t="shared" ca="1" si="54"/>
        <v>PD</v>
      </c>
      <c r="W530" s="14" t="str">
        <f t="shared" ca="1" si="54"/>
        <v>Private service</v>
      </c>
      <c r="X530" s="3" t="str">
        <f>'EE investment costs'!D579</f>
        <v>MT-88</v>
      </c>
      <c r="Y530" s="3" t="str">
        <f>'EE investment costs'!E579</f>
        <v>Heat Medium Temp. up to 150C</v>
      </c>
      <c r="AC530" s="123">
        <f>'EE investment costs'!C579</f>
        <v>8.8000000000000007</v>
      </c>
      <c r="AD530" s="22"/>
    </row>
    <row r="531" spans="2:30">
      <c r="B531" s="14" t="str">
        <f t="shared" ca="1" si="50"/>
        <v>INDPDEFFHT-88</v>
      </c>
      <c r="C531" s="15" t="str">
        <f t="shared" ca="1" si="49"/>
        <v>IPDHT</v>
      </c>
      <c r="D531" s="16">
        <f>'EE investment costs'!$F$15</f>
        <v>2016</v>
      </c>
      <c r="E531" s="14">
        <f>VLOOKUP(X531,'EE investment costs'!$D$56:$R$656,15,0)</f>
        <v>5.1840000000000002</v>
      </c>
      <c r="F531" s="17">
        <f ca="1">INDEX('EE investment costs'!$D$56:$R$656,MATCH(X531,'EE investment costs'!$D$56:$D$656,0),MATCH($V$8,'EE investment costs'!$D$56:$R$56,0))</f>
        <v>782.26602409991369</v>
      </c>
      <c r="I531" s="18">
        <v>1</v>
      </c>
      <c r="J531" s="18">
        <v>1</v>
      </c>
      <c r="K531" s="14">
        <f t="shared" ca="1" si="53"/>
        <v>5</v>
      </c>
      <c r="M531" s="19" t="str">
        <f t="shared" ca="1" si="51"/>
        <v>INDPDEFFHT-88</v>
      </c>
      <c r="N531" s="23" t="str">
        <f t="shared" ca="1" si="52"/>
        <v>Private service Saving Tech-Heat High Temp. over 150C 8.8y</v>
      </c>
      <c r="O531" s="23" t="s">
        <v>32</v>
      </c>
      <c r="P531" s="23" t="s">
        <v>33</v>
      </c>
      <c r="Q531" s="23"/>
      <c r="R531" s="23"/>
      <c r="S531" s="19" t="s">
        <v>34</v>
      </c>
      <c r="V531" s="16" t="str">
        <f t="shared" ca="1" si="54"/>
        <v>PD</v>
      </c>
      <c r="W531" s="14" t="str">
        <f t="shared" ca="1" si="54"/>
        <v>Private service</v>
      </c>
      <c r="X531" s="3" t="str">
        <f>'EE investment costs'!D580</f>
        <v>HT-88</v>
      </c>
      <c r="Y531" s="3" t="str">
        <f>'EE investment costs'!E580</f>
        <v>Heat High Temp. over 150C</v>
      </c>
      <c r="AC531" s="123">
        <f>'EE investment costs'!C580</f>
        <v>8.8000000000000007</v>
      </c>
      <c r="AD531" s="22"/>
    </row>
    <row r="532" spans="2:30">
      <c r="B532" s="14" t="str">
        <f t="shared" ca="1" si="50"/>
        <v>INDPDEFFRH-88</v>
      </c>
      <c r="C532" s="15" t="str">
        <f t="shared" ca="1" si="49"/>
        <v>IPDRH</v>
      </c>
      <c r="D532" s="16">
        <f>'EE investment costs'!$F$15</f>
        <v>2016</v>
      </c>
      <c r="E532" s="14">
        <f>VLOOKUP(X532,'EE investment costs'!$D$56:$R$656,15,0)</f>
        <v>16.896000000000001</v>
      </c>
      <c r="F532" s="17">
        <f ca="1">INDEX('EE investment costs'!$D$56:$R$656,MATCH(X532,'EE investment costs'!$D$56:$D$656,0),MATCH($V$8,'EE investment costs'!$D$56:$R$56,0))</f>
        <v>1962.7400036758779</v>
      </c>
      <c r="I532" s="18">
        <v>1</v>
      </c>
      <c r="J532" s="18">
        <v>1</v>
      </c>
      <c r="K532" s="14">
        <f t="shared" ca="1" si="53"/>
        <v>0</v>
      </c>
      <c r="M532" s="19" t="str">
        <f t="shared" ca="1" si="51"/>
        <v>INDPDEFFRH-88</v>
      </c>
      <c r="N532" s="23" t="str">
        <f t="shared" ca="1" si="52"/>
        <v>Private service Saving Tech-Heat Room Heat 8.8y</v>
      </c>
      <c r="O532" s="23" t="s">
        <v>32</v>
      </c>
      <c r="P532" s="23" t="s">
        <v>33</v>
      </c>
      <c r="Q532" s="23"/>
      <c r="R532" s="23"/>
      <c r="S532" s="19" t="s">
        <v>34</v>
      </c>
      <c r="V532" s="16" t="str">
        <f t="shared" ca="1" si="54"/>
        <v>PD</v>
      </c>
      <c r="W532" s="14" t="str">
        <f t="shared" ca="1" si="54"/>
        <v>Private service</v>
      </c>
      <c r="X532" s="3" t="str">
        <f>'EE investment costs'!D581</f>
        <v>RH-88</v>
      </c>
      <c r="Y532" s="3" t="str">
        <f>'EE investment costs'!E581</f>
        <v>Heat Room Heat</v>
      </c>
      <c r="AC532" s="123">
        <f>'EE investment costs'!C581</f>
        <v>8.8000000000000007</v>
      </c>
      <c r="AD532" s="22"/>
    </row>
    <row r="533" spans="2:30">
      <c r="B533" s="14" t="str">
        <f t="shared" ca="1" si="50"/>
        <v>INDPDEFFLA-88</v>
      </c>
      <c r="C533" s="15" t="str">
        <f t="shared" ca="1" si="49"/>
        <v>IPDLA</v>
      </c>
      <c r="D533" s="16">
        <f>'EE investment costs'!$F$15</f>
        <v>2016</v>
      </c>
      <c r="E533" s="14">
        <f>VLOOKUP(X533,'EE investment costs'!$D$56:$R$656,15,0)</f>
        <v>4.5356000000000005</v>
      </c>
      <c r="F533" s="17">
        <f ca="1">INDEX('EE investment costs'!$D$56:$R$656,MATCH(X533,'EE investment costs'!$D$56:$D$656,0),MATCH($V$8,'EE investment costs'!$D$56:$R$56,0))</f>
        <v>2349.0545335289048</v>
      </c>
      <c r="I533" s="18">
        <v>1</v>
      </c>
      <c r="J533" s="18">
        <v>1</v>
      </c>
      <c r="K533" s="14">
        <f t="shared" ca="1" si="53"/>
        <v>0</v>
      </c>
      <c r="M533" s="19" t="str">
        <f t="shared" ca="1" si="51"/>
        <v>INDPDEFFLA-88</v>
      </c>
      <c r="N533" s="23" t="str">
        <f t="shared" ca="1" si="52"/>
        <v>Private service Saving Tech-Light 8.8y</v>
      </c>
      <c r="O533" s="23" t="s">
        <v>32</v>
      </c>
      <c r="P533" s="23" t="s">
        <v>33</v>
      </c>
      <c r="Q533" s="23"/>
      <c r="R533" s="23"/>
      <c r="S533" s="19" t="s">
        <v>34</v>
      </c>
      <c r="V533" s="16" t="str">
        <f t="shared" ca="1" si="54"/>
        <v>PD</v>
      </c>
      <c r="W533" s="14" t="str">
        <f t="shared" ca="1" si="54"/>
        <v>Private service</v>
      </c>
      <c r="X533" s="3" t="str">
        <f>'EE investment costs'!D582</f>
        <v>LA-88</v>
      </c>
      <c r="Y533" s="3" t="str">
        <f>'EE investment costs'!E582</f>
        <v>Light</v>
      </c>
      <c r="AC533" s="123">
        <f>'EE investment costs'!C582</f>
        <v>8.8000000000000007</v>
      </c>
      <c r="AD533" s="22"/>
    </row>
    <row r="534" spans="2:30">
      <c r="B534" s="14" t="str">
        <f t="shared" ca="1" si="50"/>
        <v>INDPDEFFEM-88</v>
      </c>
      <c r="C534" s="15" t="str">
        <f t="shared" ca="1" si="49"/>
        <v>IPDEM</v>
      </c>
      <c r="D534" s="16">
        <f>'EE investment costs'!$F$15</f>
        <v>2016</v>
      </c>
      <c r="E534" s="14">
        <f>VLOOKUP(X534,'EE investment costs'!$D$56:$R$656,15,0)</f>
        <v>4.7623800000000003</v>
      </c>
      <c r="F534" s="17">
        <f ca="1">INDEX('EE investment costs'!$D$56:$R$656,MATCH(X534,'EE investment costs'!$D$56:$D$656,0),MATCH($V$8,'EE investment costs'!$D$56:$R$56,0))</f>
        <v>3117.7418540423246</v>
      </c>
      <c r="I534" s="18">
        <v>1</v>
      </c>
      <c r="J534" s="18">
        <v>1</v>
      </c>
      <c r="K534" s="14">
        <f t="shared" ca="1" si="53"/>
        <v>0</v>
      </c>
      <c r="M534" s="19" t="str">
        <f t="shared" ca="1" si="51"/>
        <v>INDPDEFFEM-88</v>
      </c>
      <c r="N534" s="23" t="str">
        <f t="shared" ca="1" si="52"/>
        <v>Private service Saving Tech-Electric Motors 8.8y</v>
      </c>
      <c r="O534" s="23" t="s">
        <v>32</v>
      </c>
      <c r="P534" s="23" t="s">
        <v>33</v>
      </c>
      <c r="Q534" s="23"/>
      <c r="R534" s="23"/>
      <c r="S534" s="19" t="s">
        <v>34</v>
      </c>
      <c r="V534" s="16" t="str">
        <f t="shared" ca="1" si="54"/>
        <v>PD</v>
      </c>
      <c r="W534" s="14" t="str">
        <f t="shared" ca="1" si="54"/>
        <v>Private service</v>
      </c>
      <c r="X534" s="3" t="str">
        <f>'EE investment costs'!D583</f>
        <v>EM-88</v>
      </c>
      <c r="Y534" s="3" t="str">
        <f>'EE investment costs'!E583</f>
        <v>Electric Motors</v>
      </c>
      <c r="AC534" s="123">
        <f>'EE investment costs'!C583</f>
        <v>8.8000000000000007</v>
      </c>
      <c r="AD534" s="22"/>
    </row>
    <row r="535" spans="2:30">
      <c r="B535" s="14" t="str">
        <f t="shared" ca="1" si="50"/>
        <v>INDPDEFFTF-88</v>
      </c>
      <c r="C535" s="15" t="str">
        <f t="shared" ca="1" si="49"/>
        <v>IPDTF</v>
      </c>
      <c r="D535" s="16">
        <f>'EE investment costs'!$F$15</f>
        <v>2016</v>
      </c>
      <c r="E535" s="14">
        <f>VLOOKUP(X535,'EE investment costs'!$D$56:$R$656,15,0)</f>
        <v>19</v>
      </c>
      <c r="F535" s="17">
        <f ca="1">INDEX('EE investment costs'!$D$56:$R$656,MATCH(X535,'EE investment costs'!$D$56:$D$656,0),MATCH($V$8,'EE investment costs'!$D$56:$R$56,0))</f>
        <v>1293.0464861466946</v>
      </c>
      <c r="I535" s="18">
        <v>1</v>
      </c>
      <c r="J535" s="18">
        <v>1</v>
      </c>
      <c r="K535" s="14">
        <f t="shared" ca="1" si="53"/>
        <v>0</v>
      </c>
      <c r="M535" s="19" t="str">
        <f t="shared" ca="1" si="51"/>
        <v>INDPDEFFTF-88</v>
      </c>
      <c r="N535" s="23" t="str">
        <f t="shared" ca="1" si="52"/>
        <v>Private service Saving Tech-Haulage Tractors, Trucks, Fishing boats 8.8y</v>
      </c>
      <c r="O535" s="23" t="s">
        <v>32</v>
      </c>
      <c r="P535" s="23" t="s">
        <v>33</v>
      </c>
      <c r="Q535" s="23"/>
      <c r="R535" s="23"/>
      <c r="S535" s="19" t="s">
        <v>34</v>
      </c>
      <c r="V535" s="16" t="str">
        <f t="shared" ca="1" si="54"/>
        <v>PD</v>
      </c>
      <c r="W535" s="14" t="str">
        <f t="shared" ca="1" si="54"/>
        <v>Private service</v>
      </c>
      <c r="X535" s="3" t="str">
        <f>'EE investment costs'!D584</f>
        <v>TF-88</v>
      </c>
      <c r="Y535" s="3" t="str">
        <f>'EE investment costs'!E584</f>
        <v>Haulage Tractors, Trucks, Fishing boats</v>
      </c>
      <c r="AC535" s="123">
        <f>'EE investment costs'!C584</f>
        <v>8.8000000000000007</v>
      </c>
      <c r="AD535" s="22"/>
    </row>
    <row r="536" spans="2:30">
      <c r="B536" s="14" t="str">
        <f t="shared" ca="1" si="50"/>
        <v>INDPDEFFMT-89</v>
      </c>
      <c r="C536" s="15" t="str">
        <f t="shared" ca="1" si="49"/>
        <v>IPDMT</v>
      </c>
      <c r="D536" s="16">
        <f>'EE investment costs'!$F$15</f>
        <v>2016</v>
      </c>
      <c r="E536" s="14">
        <f>VLOOKUP(X536,'EE investment costs'!$D$56:$R$656,15,0)</f>
        <v>6.49</v>
      </c>
      <c r="F536" s="17">
        <f ca="1">INDEX('EE investment costs'!$D$56:$R$656,MATCH(X536,'EE investment costs'!$D$56:$D$656,0),MATCH($V$8,'EE investment costs'!$D$56:$R$56,0))</f>
        <v>1179.4691803267381</v>
      </c>
      <c r="I536" s="18">
        <v>1</v>
      </c>
      <c r="J536" s="18">
        <v>1</v>
      </c>
      <c r="K536" s="14">
        <f t="shared" ca="1" si="53"/>
        <v>1</v>
      </c>
      <c r="M536" s="19" t="str">
        <f t="shared" ca="1" si="51"/>
        <v>INDPDEFFMT-89</v>
      </c>
      <c r="N536" s="23" t="str">
        <f t="shared" ca="1" si="52"/>
        <v>Private service Saving Tech-Heat Medium Temp. up to 150C 8.9y</v>
      </c>
      <c r="O536" s="23" t="s">
        <v>32</v>
      </c>
      <c r="P536" s="23" t="s">
        <v>33</v>
      </c>
      <c r="Q536" s="23"/>
      <c r="R536" s="23"/>
      <c r="S536" s="19" t="s">
        <v>34</v>
      </c>
      <c r="V536" s="16" t="str">
        <f t="shared" ca="1" si="54"/>
        <v>PD</v>
      </c>
      <c r="W536" s="14" t="str">
        <f t="shared" ca="1" si="54"/>
        <v>Private service</v>
      </c>
      <c r="X536" s="3" t="str">
        <f>'EE investment costs'!D585</f>
        <v>MT-89</v>
      </c>
      <c r="Y536" s="3" t="str">
        <f>'EE investment costs'!E585</f>
        <v>Heat Medium Temp. up to 150C</v>
      </c>
      <c r="AC536" s="123">
        <f>'EE investment costs'!C585</f>
        <v>8.9</v>
      </c>
      <c r="AD536" s="22"/>
    </row>
    <row r="537" spans="2:30">
      <c r="B537" s="14" t="str">
        <f t="shared" ca="1" si="50"/>
        <v>INDPDEFFHT-89</v>
      </c>
      <c r="C537" s="15" t="str">
        <f t="shared" ca="1" si="49"/>
        <v>IPDHT</v>
      </c>
      <c r="D537" s="16">
        <f>'EE investment costs'!$F$15</f>
        <v>2016</v>
      </c>
      <c r="E537" s="14">
        <f>VLOOKUP(X537,'EE investment costs'!$D$56:$R$656,15,0)</f>
        <v>5.1920000000000002</v>
      </c>
      <c r="F537" s="17">
        <f ca="1">INDEX('EE investment costs'!$D$56:$R$656,MATCH(X537,'EE investment costs'!$D$56:$D$656,0),MATCH($V$8,'EE investment costs'!$D$56:$R$56,0))</f>
        <v>788.65038512055708</v>
      </c>
      <c r="I537" s="18">
        <v>1</v>
      </c>
      <c r="J537" s="18">
        <v>1</v>
      </c>
      <c r="K537" s="14">
        <f t="shared" ca="1" si="53"/>
        <v>5</v>
      </c>
      <c r="M537" s="19" t="str">
        <f t="shared" ca="1" si="51"/>
        <v>INDPDEFFHT-89</v>
      </c>
      <c r="N537" s="23" t="str">
        <f t="shared" ca="1" si="52"/>
        <v>Private service Saving Tech-Heat High Temp. over 150C 8.9y</v>
      </c>
      <c r="O537" s="23" t="s">
        <v>32</v>
      </c>
      <c r="P537" s="23" t="s">
        <v>33</v>
      </c>
      <c r="Q537" s="23"/>
      <c r="R537" s="23"/>
      <c r="S537" s="19" t="s">
        <v>34</v>
      </c>
      <c r="V537" s="16" t="str">
        <f t="shared" ca="1" si="54"/>
        <v>PD</v>
      </c>
      <c r="W537" s="14" t="str">
        <f t="shared" ca="1" si="54"/>
        <v>Private service</v>
      </c>
      <c r="X537" s="3" t="str">
        <f>'EE investment costs'!D586</f>
        <v>HT-89</v>
      </c>
      <c r="Y537" s="3" t="str">
        <f>'EE investment costs'!E586</f>
        <v>Heat High Temp. over 150C</v>
      </c>
      <c r="AC537" s="123">
        <f>'EE investment costs'!C586</f>
        <v>8.9</v>
      </c>
      <c r="AD537" s="22"/>
    </row>
    <row r="538" spans="2:30">
      <c r="B538" s="14" t="str">
        <f t="shared" ca="1" si="50"/>
        <v>INDPDEFFRH-89</v>
      </c>
      <c r="C538" s="15" t="str">
        <f t="shared" ca="1" si="49"/>
        <v>IPDRH</v>
      </c>
      <c r="D538" s="16">
        <f>'EE investment costs'!$F$15</f>
        <v>2016</v>
      </c>
      <c r="E538" s="14">
        <f>VLOOKUP(X538,'EE investment costs'!$D$56:$R$656,15,0)</f>
        <v>16.914666666666669</v>
      </c>
      <c r="F538" s="17">
        <f ca="1">INDEX('EE investment costs'!$D$56:$R$656,MATCH(X538,'EE investment costs'!$D$56:$D$656,0),MATCH($V$8,'EE investment costs'!$D$56:$R$56,0))</f>
        <v>1999.7728339339135</v>
      </c>
      <c r="I538" s="18">
        <v>1</v>
      </c>
      <c r="J538" s="18">
        <v>1</v>
      </c>
      <c r="K538" s="14">
        <f t="shared" ca="1" si="53"/>
        <v>0</v>
      </c>
      <c r="M538" s="19" t="str">
        <f t="shared" ca="1" si="51"/>
        <v>INDPDEFFRH-89</v>
      </c>
      <c r="N538" s="23" t="str">
        <f t="shared" ca="1" si="52"/>
        <v>Private service Saving Tech-Heat Room Heat 8.9y</v>
      </c>
      <c r="O538" s="23" t="s">
        <v>32</v>
      </c>
      <c r="P538" s="23" t="s">
        <v>33</v>
      </c>
      <c r="Q538" s="23"/>
      <c r="R538" s="23"/>
      <c r="S538" s="19" t="s">
        <v>34</v>
      </c>
      <c r="V538" s="16" t="str">
        <f t="shared" ca="1" si="54"/>
        <v>PD</v>
      </c>
      <c r="W538" s="14" t="str">
        <f t="shared" ca="1" si="54"/>
        <v>Private service</v>
      </c>
      <c r="X538" s="3" t="str">
        <f>'EE investment costs'!D587</f>
        <v>RH-89</v>
      </c>
      <c r="Y538" s="3" t="str">
        <f>'EE investment costs'!E587</f>
        <v>Heat Room Heat</v>
      </c>
      <c r="AC538" s="123">
        <f>'EE investment costs'!C587</f>
        <v>8.9</v>
      </c>
      <c r="AD538" s="22"/>
    </row>
    <row r="539" spans="2:30">
      <c r="B539" s="14" t="str">
        <f t="shared" ca="1" si="50"/>
        <v>INDPDEFFLA-89</v>
      </c>
      <c r="C539" s="15" t="str">
        <f t="shared" ca="1" si="49"/>
        <v>IPDLA</v>
      </c>
      <c r="D539" s="16">
        <f>'EE investment costs'!$F$15</f>
        <v>2016</v>
      </c>
      <c r="E539" s="14">
        <f>VLOOKUP(X539,'EE investment costs'!$D$56:$R$656,15,0)</f>
        <v>4.5486333333333331</v>
      </c>
      <c r="F539" s="17">
        <f ca="1">INDEX('EE investment costs'!$D$56:$R$656,MATCH(X539,'EE investment costs'!$D$56:$D$656,0),MATCH($V$8,'EE investment costs'!$D$56:$R$56,0))</f>
        <v>2364.529036874917</v>
      </c>
      <c r="I539" s="18">
        <v>1</v>
      </c>
      <c r="J539" s="18">
        <v>1</v>
      </c>
      <c r="K539" s="14">
        <f t="shared" ca="1" si="53"/>
        <v>0</v>
      </c>
      <c r="M539" s="19" t="str">
        <f t="shared" ca="1" si="51"/>
        <v>INDPDEFFLA-89</v>
      </c>
      <c r="N539" s="23" t="str">
        <f t="shared" ca="1" si="52"/>
        <v>Private service Saving Tech-Light 8.9y</v>
      </c>
      <c r="O539" s="23" t="s">
        <v>32</v>
      </c>
      <c r="P539" s="23" t="s">
        <v>33</v>
      </c>
      <c r="Q539" s="23"/>
      <c r="R539" s="23"/>
      <c r="S539" s="19" t="s">
        <v>34</v>
      </c>
      <c r="V539" s="16" t="str">
        <f t="shared" ca="1" si="54"/>
        <v>PD</v>
      </c>
      <c r="W539" s="14" t="str">
        <f t="shared" ca="1" si="54"/>
        <v>Private service</v>
      </c>
      <c r="X539" s="3" t="str">
        <f>'EE investment costs'!D588</f>
        <v>LA-89</v>
      </c>
      <c r="Y539" s="3" t="str">
        <f>'EE investment costs'!E588</f>
        <v>Light</v>
      </c>
      <c r="AC539" s="123">
        <f>'EE investment costs'!C588</f>
        <v>8.9</v>
      </c>
      <c r="AD539" s="22"/>
    </row>
    <row r="540" spans="2:30">
      <c r="B540" s="14" t="str">
        <f t="shared" ca="1" si="50"/>
        <v>INDPDEFFEM-89</v>
      </c>
      <c r="C540" s="15" t="str">
        <f t="shared" ca="1" si="49"/>
        <v>IPDEM</v>
      </c>
      <c r="D540" s="16">
        <f>'EE investment costs'!$F$15</f>
        <v>2016</v>
      </c>
      <c r="E540" s="14">
        <f>VLOOKUP(X540,'EE investment costs'!$D$56:$R$656,15,0)</f>
        <v>4.776065</v>
      </c>
      <c r="F540" s="17">
        <f ca="1">INDEX('EE investment costs'!$D$56:$R$656,MATCH(X540,'EE investment costs'!$D$56:$D$656,0),MATCH($V$8,'EE investment costs'!$D$56:$R$56,0))</f>
        <v>3148.3102895083616</v>
      </c>
      <c r="I540" s="18">
        <v>1</v>
      </c>
      <c r="J540" s="18">
        <v>1</v>
      </c>
      <c r="K540" s="14">
        <f t="shared" ca="1" si="53"/>
        <v>0</v>
      </c>
      <c r="M540" s="19" t="str">
        <f t="shared" ca="1" si="51"/>
        <v>INDPDEFFEM-89</v>
      </c>
      <c r="N540" s="23" t="str">
        <f t="shared" ca="1" si="52"/>
        <v>Private service Saving Tech-Electric Motors 8.9y</v>
      </c>
      <c r="O540" s="23" t="s">
        <v>32</v>
      </c>
      <c r="P540" s="23" t="s">
        <v>33</v>
      </c>
      <c r="Q540" s="23"/>
      <c r="R540" s="23"/>
      <c r="S540" s="19" t="s">
        <v>34</v>
      </c>
      <c r="V540" s="16" t="str">
        <f t="shared" ca="1" si="54"/>
        <v>PD</v>
      </c>
      <c r="W540" s="14" t="str">
        <f t="shared" ca="1" si="54"/>
        <v>Private service</v>
      </c>
      <c r="X540" s="3" t="str">
        <f>'EE investment costs'!D589</f>
        <v>EM-89</v>
      </c>
      <c r="Y540" s="3" t="str">
        <f>'EE investment costs'!E589</f>
        <v>Electric Motors</v>
      </c>
      <c r="AC540" s="123">
        <f>'EE investment costs'!C589</f>
        <v>8.9</v>
      </c>
      <c r="AD540" s="22"/>
    </row>
    <row r="541" spans="2:30">
      <c r="B541" s="14" t="str">
        <f t="shared" ca="1" si="50"/>
        <v>INDPDEFFTF-89</v>
      </c>
      <c r="C541" s="15" t="str">
        <f t="shared" ca="1" si="49"/>
        <v>IPDTF</v>
      </c>
      <c r="D541" s="16">
        <f>'EE investment costs'!$F$15</f>
        <v>2016</v>
      </c>
      <c r="E541" s="14">
        <f>VLOOKUP(X541,'EE investment costs'!$D$56:$R$656,15,0)</f>
        <v>19.083333333333336</v>
      </c>
      <c r="F541" s="17">
        <f ca="1">INDEX('EE investment costs'!$D$56:$R$656,MATCH(X541,'EE investment costs'!$D$56:$D$656,0),MATCH($V$8,'EE investment costs'!$D$56:$R$56,0))</f>
        <v>1307.7401962165434</v>
      </c>
      <c r="I541" s="18">
        <v>1</v>
      </c>
      <c r="J541" s="18">
        <v>1</v>
      </c>
      <c r="K541" s="14">
        <f t="shared" ca="1" si="53"/>
        <v>0</v>
      </c>
      <c r="M541" s="19" t="str">
        <f t="shared" ca="1" si="51"/>
        <v>INDPDEFFTF-89</v>
      </c>
      <c r="N541" s="23" t="str">
        <f t="shared" ca="1" si="52"/>
        <v>Private service Saving Tech-Haulage Tractors, Trucks, Fishing boats 8.9y</v>
      </c>
      <c r="O541" s="23" t="s">
        <v>32</v>
      </c>
      <c r="P541" s="23" t="s">
        <v>33</v>
      </c>
      <c r="Q541" s="23"/>
      <c r="R541" s="23"/>
      <c r="S541" s="19" t="s">
        <v>34</v>
      </c>
      <c r="V541" s="16" t="str">
        <f t="shared" ca="1" si="54"/>
        <v>PD</v>
      </c>
      <c r="W541" s="14" t="str">
        <f t="shared" ca="1" si="54"/>
        <v>Private service</v>
      </c>
      <c r="X541" s="3" t="str">
        <f>'EE investment costs'!D590</f>
        <v>TF-89</v>
      </c>
      <c r="Y541" s="3" t="str">
        <f>'EE investment costs'!E590</f>
        <v>Haulage Tractors, Trucks, Fishing boats</v>
      </c>
      <c r="AC541" s="123">
        <f>'EE investment costs'!C590</f>
        <v>8.9</v>
      </c>
      <c r="AD541" s="22"/>
    </row>
    <row r="542" spans="2:30">
      <c r="B542" s="14" t="str">
        <f t="shared" ca="1" si="50"/>
        <v>INDPDEFFMT-90</v>
      </c>
      <c r="C542" s="15" t="str">
        <f t="shared" ca="1" si="49"/>
        <v>IPDMT</v>
      </c>
      <c r="D542" s="16">
        <f>'EE investment costs'!$F$15</f>
        <v>2016</v>
      </c>
      <c r="E542" s="14">
        <f>VLOOKUP(X542,'EE investment costs'!$D$56:$R$656,15,0)</f>
        <v>6.5</v>
      </c>
      <c r="F542" s="17">
        <f ca="1">INDEX('EE investment costs'!$D$56:$R$656,MATCH(X542,'EE investment costs'!$D$56:$D$656,0),MATCH($V$8,'EE investment costs'!$D$56:$R$56,0))</f>
        <v>1191.217437431126</v>
      </c>
      <c r="I542" s="18">
        <v>1</v>
      </c>
      <c r="J542" s="18">
        <v>1</v>
      </c>
      <c r="K542" s="14">
        <f t="shared" ca="1" si="53"/>
        <v>1</v>
      </c>
      <c r="M542" s="19" t="str">
        <f t="shared" ca="1" si="51"/>
        <v>INDPDEFFMT-90</v>
      </c>
      <c r="N542" s="23" t="str">
        <f t="shared" ca="1" si="52"/>
        <v>Private service Saving Tech-Heat Medium Temp. up to 150C 9y</v>
      </c>
      <c r="O542" s="23" t="s">
        <v>32</v>
      </c>
      <c r="P542" s="23" t="s">
        <v>33</v>
      </c>
      <c r="Q542" s="23"/>
      <c r="R542" s="23"/>
      <c r="S542" s="19" t="s">
        <v>34</v>
      </c>
      <c r="V542" s="16" t="str">
        <f t="shared" ca="1" si="54"/>
        <v>PD</v>
      </c>
      <c r="W542" s="14" t="str">
        <f t="shared" ca="1" si="54"/>
        <v>Private service</v>
      </c>
      <c r="X542" s="3" t="str">
        <f>'EE investment costs'!D591</f>
        <v>MT-90</v>
      </c>
      <c r="Y542" s="3" t="str">
        <f>'EE investment costs'!E591</f>
        <v>Heat Medium Temp. up to 150C</v>
      </c>
      <c r="AC542" s="123">
        <f>'EE investment costs'!C591</f>
        <v>9</v>
      </c>
      <c r="AD542" s="22"/>
    </row>
    <row r="543" spans="2:30">
      <c r="B543" s="14" t="str">
        <f t="shared" ca="1" si="50"/>
        <v>INDPDEFFHT-90</v>
      </c>
      <c r="C543" s="15" t="str">
        <f t="shared" ca="1" si="49"/>
        <v>IPDHT</v>
      </c>
      <c r="D543" s="16">
        <f>'EE investment costs'!$F$15</f>
        <v>2016</v>
      </c>
      <c r="E543" s="14">
        <f>VLOOKUP(X543,'EE investment costs'!$D$56:$R$656,15,0)</f>
        <v>5.2</v>
      </c>
      <c r="F543" s="17">
        <f ca="1">INDEX('EE investment costs'!$D$56:$R$656,MATCH(X543,'EE investment costs'!$D$56:$D$656,0),MATCH($V$8,'EE investment costs'!$D$56:$R$56,0))</f>
        <v>795.03474614120034</v>
      </c>
      <c r="I543" s="18">
        <v>1</v>
      </c>
      <c r="J543" s="18">
        <v>1</v>
      </c>
      <c r="K543" s="14">
        <f t="shared" ca="1" si="53"/>
        <v>5</v>
      </c>
      <c r="M543" s="19" t="str">
        <f t="shared" ca="1" si="51"/>
        <v>INDPDEFFHT-90</v>
      </c>
      <c r="N543" s="23" t="str">
        <f t="shared" ca="1" si="52"/>
        <v>Private service Saving Tech-Heat High Temp. over 150C 9y</v>
      </c>
      <c r="O543" s="23" t="s">
        <v>32</v>
      </c>
      <c r="P543" s="23" t="s">
        <v>33</v>
      </c>
      <c r="Q543" s="23"/>
      <c r="R543" s="23"/>
      <c r="S543" s="19" t="s">
        <v>34</v>
      </c>
      <c r="V543" s="16" t="str">
        <f t="shared" ca="1" si="54"/>
        <v>PD</v>
      </c>
      <c r="W543" s="14" t="str">
        <f t="shared" ca="1" si="54"/>
        <v>Private service</v>
      </c>
      <c r="X543" s="3" t="str">
        <f>'EE investment costs'!D592</f>
        <v>HT-90</v>
      </c>
      <c r="Y543" s="3" t="str">
        <f>'EE investment costs'!E592</f>
        <v>Heat High Temp. over 150C</v>
      </c>
      <c r="AC543" s="123">
        <f>'EE investment costs'!C592</f>
        <v>9</v>
      </c>
      <c r="AD543" s="22"/>
    </row>
    <row r="544" spans="2:30">
      <c r="B544" s="14" t="str">
        <f t="shared" ca="1" si="50"/>
        <v>INDPDEFFRH-90</v>
      </c>
      <c r="C544" s="15" t="str">
        <f t="shared" ca="1" si="49"/>
        <v>IPDRH</v>
      </c>
      <c r="D544" s="16">
        <f>'EE investment costs'!$F$15</f>
        <v>2016</v>
      </c>
      <c r="E544" s="14">
        <f>VLOOKUP(X544,'EE investment costs'!$D$56:$R$656,15,0)</f>
        <v>16.933333333333337</v>
      </c>
      <c r="F544" s="17">
        <f ca="1">INDEX('EE investment costs'!$D$56:$R$656,MATCH(X544,'EE investment costs'!$D$56:$D$656,0),MATCH($V$8,'EE investment costs'!$D$56:$R$56,0))</f>
        <v>2036.8056641919486</v>
      </c>
      <c r="I544" s="18">
        <v>1</v>
      </c>
      <c r="J544" s="18">
        <v>1</v>
      </c>
      <c r="K544" s="14">
        <f t="shared" ca="1" si="53"/>
        <v>0</v>
      </c>
      <c r="M544" s="19" t="str">
        <f t="shared" ca="1" si="51"/>
        <v>INDPDEFFRH-90</v>
      </c>
      <c r="N544" s="23" t="str">
        <f t="shared" ca="1" si="52"/>
        <v>Private service Saving Tech-Heat Room Heat 9y</v>
      </c>
      <c r="O544" s="23" t="s">
        <v>32</v>
      </c>
      <c r="P544" s="23" t="s">
        <v>33</v>
      </c>
      <c r="Q544" s="23"/>
      <c r="R544" s="23"/>
      <c r="S544" s="19" t="s">
        <v>34</v>
      </c>
      <c r="V544" s="16" t="str">
        <f t="shared" ca="1" si="54"/>
        <v>PD</v>
      </c>
      <c r="W544" s="14" t="str">
        <f t="shared" ca="1" si="54"/>
        <v>Private service</v>
      </c>
      <c r="X544" s="3" t="str">
        <f>'EE investment costs'!D593</f>
        <v>RH-90</v>
      </c>
      <c r="Y544" s="3" t="str">
        <f>'EE investment costs'!E593</f>
        <v>Heat Room Heat</v>
      </c>
      <c r="AC544" s="123">
        <f>'EE investment costs'!C593</f>
        <v>9</v>
      </c>
      <c r="AD544" s="22"/>
    </row>
    <row r="545" spans="2:30">
      <c r="B545" s="14" t="str">
        <f t="shared" ca="1" si="50"/>
        <v>INDPDEFFLA-90</v>
      </c>
      <c r="C545" s="15" t="str">
        <f t="shared" ca="1" si="49"/>
        <v>IPDLA</v>
      </c>
      <c r="D545" s="16">
        <f>'EE investment costs'!$F$15</f>
        <v>2016</v>
      </c>
      <c r="E545" s="14">
        <f>VLOOKUP(X545,'EE investment costs'!$D$56:$R$656,15,0)</f>
        <v>4.5616666666666674</v>
      </c>
      <c r="F545" s="17">
        <f ca="1">INDEX('EE investment costs'!$D$56:$R$656,MATCH(X545,'EE investment costs'!$D$56:$D$656,0),MATCH($V$8,'EE investment costs'!$D$56:$R$56,0))</f>
        <v>2380.0035402209287</v>
      </c>
      <c r="I545" s="18">
        <v>1</v>
      </c>
      <c r="J545" s="18">
        <v>1</v>
      </c>
      <c r="K545" s="14">
        <f t="shared" ca="1" si="53"/>
        <v>0</v>
      </c>
      <c r="M545" s="19" t="str">
        <f t="shared" ca="1" si="51"/>
        <v>INDPDEFFLA-90</v>
      </c>
      <c r="N545" s="23" t="str">
        <f t="shared" ca="1" si="52"/>
        <v>Private service Saving Tech-Light 9y</v>
      </c>
      <c r="O545" s="23" t="s">
        <v>32</v>
      </c>
      <c r="P545" s="23" t="s">
        <v>33</v>
      </c>
      <c r="Q545" s="23"/>
      <c r="R545" s="23"/>
      <c r="S545" s="19" t="s">
        <v>34</v>
      </c>
      <c r="V545" s="16" t="str">
        <f t="shared" ca="1" si="54"/>
        <v>PD</v>
      </c>
      <c r="W545" s="14" t="str">
        <f t="shared" ca="1" si="54"/>
        <v>Private service</v>
      </c>
      <c r="X545" s="3" t="str">
        <f>'EE investment costs'!D594</f>
        <v>LA-90</v>
      </c>
      <c r="Y545" s="3" t="str">
        <f>'EE investment costs'!E594</f>
        <v>Light</v>
      </c>
      <c r="AC545" s="123">
        <f>'EE investment costs'!C594</f>
        <v>9</v>
      </c>
      <c r="AD545" s="22"/>
    </row>
    <row r="546" spans="2:30">
      <c r="B546" s="14" t="str">
        <f t="shared" ca="1" si="50"/>
        <v>INDPDEFFEM-90</v>
      </c>
      <c r="C546" s="15" t="str">
        <f t="shared" ca="1" si="49"/>
        <v>IPDEM</v>
      </c>
      <c r="D546" s="16">
        <f>'EE investment costs'!$F$15</f>
        <v>2016</v>
      </c>
      <c r="E546" s="14">
        <f>VLOOKUP(X546,'EE investment costs'!$D$56:$R$656,15,0)</f>
        <v>4.7897499999999997</v>
      </c>
      <c r="F546" s="17">
        <f ca="1">INDEX('EE investment costs'!$D$56:$R$656,MATCH(X546,'EE investment costs'!$D$56:$D$656,0),MATCH($V$8,'EE investment costs'!$D$56:$R$56,0))</f>
        <v>3178.8787249743973</v>
      </c>
      <c r="I546" s="18">
        <v>1</v>
      </c>
      <c r="J546" s="18">
        <v>1</v>
      </c>
      <c r="K546" s="14">
        <f t="shared" ca="1" si="53"/>
        <v>0</v>
      </c>
      <c r="M546" s="19" t="str">
        <f t="shared" ca="1" si="51"/>
        <v>INDPDEFFEM-90</v>
      </c>
      <c r="N546" s="23" t="str">
        <f t="shared" ca="1" si="52"/>
        <v>Private service Saving Tech-Electric Motors 9y</v>
      </c>
      <c r="O546" s="23" t="s">
        <v>32</v>
      </c>
      <c r="P546" s="23" t="s">
        <v>33</v>
      </c>
      <c r="Q546" s="23"/>
      <c r="R546" s="23"/>
      <c r="S546" s="19" t="s">
        <v>34</v>
      </c>
      <c r="V546" s="16" t="str">
        <f t="shared" ca="1" si="54"/>
        <v>PD</v>
      </c>
      <c r="W546" s="14" t="str">
        <f t="shared" ca="1" si="54"/>
        <v>Private service</v>
      </c>
      <c r="X546" s="3" t="str">
        <f>'EE investment costs'!D595</f>
        <v>EM-90</v>
      </c>
      <c r="Y546" s="3" t="str">
        <f>'EE investment costs'!E595</f>
        <v>Electric Motors</v>
      </c>
      <c r="AC546" s="123">
        <f>'EE investment costs'!C595</f>
        <v>9</v>
      </c>
      <c r="AD546" s="22"/>
    </row>
    <row r="547" spans="2:30" ht="13.5" thickBot="1">
      <c r="B547" s="14" t="str">
        <f t="shared" ca="1" si="50"/>
        <v>INDPDEFFTF-90</v>
      </c>
      <c r="C547" s="15" t="str">
        <f t="shared" ca="1" si="49"/>
        <v>IPDTF</v>
      </c>
      <c r="D547" s="16">
        <f>'EE investment costs'!$F$15</f>
        <v>2016</v>
      </c>
      <c r="E547" s="14">
        <f>VLOOKUP(X547,'EE investment costs'!$D$56:$R$656,15,0)</f>
        <v>19.166666666666668</v>
      </c>
      <c r="F547" s="17">
        <f ca="1">INDEX('EE investment costs'!$D$56:$R$656,MATCH(X547,'EE investment costs'!$D$56:$D$656,0),MATCH($V$8,'EE investment costs'!$D$56:$R$56,0))</f>
        <v>1322.4339062863921</v>
      </c>
      <c r="I547" s="18">
        <v>1</v>
      </c>
      <c r="J547" s="18">
        <v>1</v>
      </c>
      <c r="K547" s="14">
        <f t="shared" ca="1" si="53"/>
        <v>0</v>
      </c>
      <c r="M547" s="24" t="str">
        <f t="shared" ca="1" si="51"/>
        <v>INDPDEFFTF-90</v>
      </c>
      <c r="N547" s="25" t="str">
        <f t="shared" ca="1" si="52"/>
        <v>Private service Saving Tech-Haulage Tractors, Trucks, Fishing boats 9y</v>
      </c>
      <c r="O547" s="25" t="s">
        <v>32</v>
      </c>
      <c r="P547" s="25" t="s">
        <v>33</v>
      </c>
      <c r="Q547" s="25"/>
      <c r="R547" s="25"/>
      <c r="S547" s="24" t="s">
        <v>34</v>
      </c>
      <c r="V547" s="16" t="str">
        <f t="shared" ca="1" si="54"/>
        <v>PD</v>
      </c>
      <c r="W547" s="14" t="str">
        <f t="shared" ca="1" si="54"/>
        <v>Private service</v>
      </c>
      <c r="X547" s="3" t="str">
        <f>'EE investment costs'!D596</f>
        <v>TF-90</v>
      </c>
      <c r="Y547" s="3" t="str">
        <f>'EE investment costs'!E596</f>
        <v>Haulage Tractors, Trucks, Fishing boats</v>
      </c>
      <c r="AC547" s="123">
        <f>'EE investment costs'!C596</f>
        <v>9</v>
      </c>
      <c r="AD547" s="22"/>
    </row>
    <row r="548" spans="2:30">
      <c r="B548" s="14" t="str">
        <f t="shared" ca="1" si="50"/>
        <v>INDPDEFFMT-91</v>
      </c>
      <c r="C548" s="15" t="str">
        <f ca="1">"I"&amp;MID(B548,4,1)&amp;"D"&amp;MID(B548,9,2)</f>
        <v>IPDMT</v>
      </c>
      <c r="D548" s="16">
        <f>'EE investment costs'!$F$15</f>
        <v>2016</v>
      </c>
      <c r="E548" s="14">
        <f>VLOOKUP(X548,'EE investment costs'!$D$56:$R$656,15,0)</f>
        <v>6.51</v>
      </c>
      <c r="F548" s="17">
        <f ca="1">INDEX('EE investment costs'!$D$56:$R$656,MATCH(X548,'EE investment costs'!$D$56:$D$656,0),MATCH($V$8,'EE investment costs'!$D$56:$R$56,0))</f>
        <v>1202.9656945355139</v>
      </c>
      <c r="I548" s="18">
        <v>1</v>
      </c>
      <c r="J548" s="18">
        <v>1</v>
      </c>
      <c r="K548" s="14">
        <f t="shared" ca="1" si="53"/>
        <v>0</v>
      </c>
      <c r="M548" s="20" t="str">
        <f t="shared" ca="1" si="51"/>
        <v>INDPDEFFMT-91</v>
      </c>
      <c r="N548" s="21" t="str">
        <f t="shared" ca="1" si="52"/>
        <v>Private service Saving Tech-Heat Medium Temp. up to 150C 9.1y</v>
      </c>
      <c r="O548" s="21" t="s">
        <v>32</v>
      </c>
      <c r="P548" s="21" t="s">
        <v>33</v>
      </c>
      <c r="Q548" s="21"/>
      <c r="R548" s="21"/>
      <c r="S548" s="20" t="s">
        <v>34</v>
      </c>
      <c r="V548" s="16" t="str">
        <f t="shared" ca="1" si="54"/>
        <v>PD</v>
      </c>
      <c r="W548" s="14" t="str">
        <f t="shared" ca="1" si="54"/>
        <v>Private service</v>
      </c>
      <c r="X548" s="3" t="str">
        <f>'EE investment costs'!D597</f>
        <v>MT-91</v>
      </c>
      <c r="Y548" s="3" t="str">
        <f>'EE investment costs'!E597</f>
        <v>Heat Medium Temp. up to 150C</v>
      </c>
      <c r="AC548" s="123">
        <f>'EE investment costs'!C597</f>
        <v>9.1</v>
      </c>
      <c r="AD548" s="22"/>
    </row>
    <row r="549" spans="2:30">
      <c r="B549" s="14" t="str">
        <f t="shared" ca="1" si="50"/>
        <v>INDPDEFFHT-91</v>
      </c>
      <c r="C549" s="15" t="str">
        <f t="shared" ref="C549:C607" ca="1" si="55">"I"&amp;MID(B549,4,1)&amp;"D"&amp;MID(B549,9,2)</f>
        <v>IPDHT</v>
      </c>
      <c r="D549" s="16">
        <f>'EE investment costs'!$F$15</f>
        <v>2016</v>
      </c>
      <c r="E549" s="14">
        <f>VLOOKUP(X549,'EE investment costs'!$D$56:$R$656,15,0)</f>
        <v>5.2080000000000002</v>
      </c>
      <c r="F549" s="17">
        <f ca="1">INDEX('EE investment costs'!$D$56:$R$656,MATCH(X549,'EE investment costs'!$D$56:$D$656,0),MATCH($V$8,'EE investment costs'!$D$56:$R$56,0))</f>
        <v>801.41910716184384</v>
      </c>
      <c r="I549" s="18">
        <v>1</v>
      </c>
      <c r="J549" s="18">
        <v>1</v>
      </c>
      <c r="K549" s="14">
        <f t="shared" ca="1" si="53"/>
        <v>4</v>
      </c>
      <c r="M549" s="19" t="str">
        <f t="shared" ca="1" si="51"/>
        <v>INDPDEFFHT-91</v>
      </c>
      <c r="N549" s="23" t="str">
        <f t="shared" ca="1" si="52"/>
        <v>Private service Saving Tech-Heat High Temp. over 150C 9.1y</v>
      </c>
      <c r="O549" s="23" t="s">
        <v>32</v>
      </c>
      <c r="P549" s="23" t="s">
        <v>33</v>
      </c>
      <c r="Q549" s="23"/>
      <c r="R549" s="23"/>
      <c r="S549" s="19" t="s">
        <v>34</v>
      </c>
      <c r="V549" s="16" t="str">
        <f t="shared" ca="1" si="54"/>
        <v>PD</v>
      </c>
      <c r="W549" s="14" t="str">
        <f t="shared" ca="1" si="54"/>
        <v>Private service</v>
      </c>
      <c r="X549" s="3" t="str">
        <f>'EE investment costs'!D598</f>
        <v>HT-91</v>
      </c>
      <c r="Y549" s="3" t="str">
        <f>'EE investment costs'!E598</f>
        <v>Heat High Temp. over 150C</v>
      </c>
      <c r="AC549" s="123">
        <f>'EE investment costs'!C598</f>
        <v>9.1</v>
      </c>
      <c r="AD549" s="22"/>
    </row>
    <row r="550" spans="2:30">
      <c r="B550" s="14" t="str">
        <f t="shared" ca="1" si="50"/>
        <v>INDPDEFFRH-91</v>
      </c>
      <c r="C550" s="15" t="str">
        <f t="shared" ca="1" si="55"/>
        <v>IPDRH</v>
      </c>
      <c r="D550" s="16">
        <f>'EE investment costs'!$F$15</f>
        <v>2016</v>
      </c>
      <c r="E550" s="14">
        <f>VLOOKUP(X550,'EE investment costs'!$D$56:$R$656,15,0)</f>
        <v>16.952000000000002</v>
      </c>
      <c r="F550" s="17">
        <f ca="1">INDEX('EE investment costs'!$D$56:$R$656,MATCH(X550,'EE investment costs'!$D$56:$D$656,0),MATCH($V$8,'EE investment costs'!$D$56:$R$56,0))</f>
        <v>2073.838494449984</v>
      </c>
      <c r="I550" s="18">
        <v>1</v>
      </c>
      <c r="J550" s="18">
        <v>1</v>
      </c>
      <c r="K550" s="14">
        <f t="shared" ca="1" si="53"/>
        <v>0</v>
      </c>
      <c r="M550" s="19" t="str">
        <f t="shared" ca="1" si="51"/>
        <v>INDPDEFFRH-91</v>
      </c>
      <c r="N550" s="23" t="str">
        <f t="shared" ca="1" si="52"/>
        <v>Private service Saving Tech-Heat Room Heat 9.1y</v>
      </c>
      <c r="O550" s="23" t="s">
        <v>32</v>
      </c>
      <c r="P550" s="23" t="s">
        <v>33</v>
      </c>
      <c r="Q550" s="23"/>
      <c r="R550" s="23"/>
      <c r="S550" s="19" t="s">
        <v>34</v>
      </c>
      <c r="V550" s="16" t="str">
        <f t="shared" ca="1" si="54"/>
        <v>PD</v>
      </c>
      <c r="W550" s="14" t="str">
        <f t="shared" ca="1" si="54"/>
        <v>Private service</v>
      </c>
      <c r="X550" s="3" t="str">
        <f>'EE investment costs'!D599</f>
        <v>RH-91</v>
      </c>
      <c r="Y550" s="3" t="str">
        <f>'EE investment costs'!E599</f>
        <v>Heat Room Heat</v>
      </c>
      <c r="AC550" s="123">
        <f>'EE investment costs'!C599</f>
        <v>9.1</v>
      </c>
      <c r="AD550" s="22"/>
    </row>
    <row r="551" spans="2:30">
      <c r="B551" s="14" t="str">
        <f t="shared" ca="1" si="50"/>
        <v>INDPDEFFLA-91</v>
      </c>
      <c r="C551" s="15" t="str">
        <f t="shared" ca="1" si="55"/>
        <v>IPDLA</v>
      </c>
      <c r="D551" s="16">
        <f>'EE investment costs'!$F$15</f>
        <v>2016</v>
      </c>
      <c r="E551" s="14">
        <f>VLOOKUP(X551,'EE investment costs'!$D$56:$R$656,15,0)</f>
        <v>4.5747</v>
      </c>
      <c r="F551" s="17">
        <f ca="1">INDEX('EE investment costs'!$D$56:$R$656,MATCH(X551,'EE investment costs'!$D$56:$D$656,0),MATCH($V$8,'EE investment costs'!$D$56:$R$56,0))</f>
        <v>2395.4780435669409</v>
      </c>
      <c r="I551" s="18">
        <v>1</v>
      </c>
      <c r="J551" s="18">
        <v>1</v>
      </c>
      <c r="K551" s="14">
        <f t="shared" ca="1" si="53"/>
        <v>0</v>
      </c>
      <c r="M551" s="19" t="str">
        <f t="shared" ca="1" si="51"/>
        <v>INDPDEFFLA-91</v>
      </c>
      <c r="N551" s="23" t="str">
        <f t="shared" ca="1" si="52"/>
        <v>Private service Saving Tech-Light 9.1y</v>
      </c>
      <c r="O551" s="23" t="s">
        <v>32</v>
      </c>
      <c r="P551" s="23" t="s">
        <v>33</v>
      </c>
      <c r="Q551" s="23"/>
      <c r="R551" s="23"/>
      <c r="S551" s="19" t="s">
        <v>34</v>
      </c>
      <c r="V551" s="16" t="str">
        <f t="shared" ca="1" si="54"/>
        <v>PD</v>
      </c>
      <c r="W551" s="14" t="str">
        <f t="shared" ca="1" si="54"/>
        <v>Private service</v>
      </c>
      <c r="X551" s="3" t="str">
        <f>'EE investment costs'!D600</f>
        <v>LA-91</v>
      </c>
      <c r="Y551" s="3" t="str">
        <f>'EE investment costs'!E600</f>
        <v>Light</v>
      </c>
      <c r="AC551" s="123">
        <f>'EE investment costs'!C600</f>
        <v>9.1</v>
      </c>
      <c r="AD551" s="22"/>
    </row>
    <row r="552" spans="2:30">
      <c r="B552" s="14" t="str">
        <f t="shared" ca="1" si="50"/>
        <v>INDPDEFFEM-91</v>
      </c>
      <c r="C552" s="15" t="str">
        <f t="shared" ca="1" si="55"/>
        <v>IPDEM</v>
      </c>
      <c r="D552" s="16">
        <f>'EE investment costs'!$F$15</f>
        <v>2016</v>
      </c>
      <c r="E552" s="14">
        <f>VLOOKUP(X552,'EE investment costs'!$D$56:$R$656,15,0)</f>
        <v>4.8034349999999995</v>
      </c>
      <c r="F552" s="17">
        <f ca="1">INDEX('EE investment costs'!$D$56:$R$656,MATCH(X552,'EE investment costs'!$D$56:$D$656,0),MATCH($V$8,'EE investment costs'!$D$56:$R$56,0))</f>
        <v>3209.4471604404343</v>
      </c>
      <c r="I552" s="18">
        <v>1</v>
      </c>
      <c r="J552" s="18">
        <v>1</v>
      </c>
      <c r="K552" s="14">
        <f t="shared" ca="1" si="53"/>
        <v>0</v>
      </c>
      <c r="M552" s="19" t="str">
        <f t="shared" ca="1" si="51"/>
        <v>INDPDEFFEM-91</v>
      </c>
      <c r="N552" s="23" t="str">
        <f t="shared" ca="1" si="52"/>
        <v>Private service Saving Tech-Electric Motors 9.1y</v>
      </c>
      <c r="O552" s="23" t="s">
        <v>32</v>
      </c>
      <c r="P552" s="23" t="s">
        <v>33</v>
      </c>
      <c r="Q552" s="23"/>
      <c r="R552" s="23"/>
      <c r="S552" s="19" t="s">
        <v>34</v>
      </c>
      <c r="V552" s="16" t="str">
        <f t="shared" ca="1" si="54"/>
        <v>PD</v>
      </c>
      <c r="W552" s="14" t="str">
        <f t="shared" ca="1" si="54"/>
        <v>Private service</v>
      </c>
      <c r="X552" s="3" t="str">
        <f>'EE investment costs'!D601</f>
        <v>EM-91</v>
      </c>
      <c r="Y552" s="3" t="str">
        <f>'EE investment costs'!E601</f>
        <v>Electric Motors</v>
      </c>
      <c r="AC552" s="123">
        <f>'EE investment costs'!C601</f>
        <v>9.1</v>
      </c>
      <c r="AD552" s="22"/>
    </row>
    <row r="553" spans="2:30">
      <c r="B553" s="14" t="str">
        <f t="shared" ca="1" si="50"/>
        <v>INDPDEFFTF-91</v>
      </c>
      <c r="C553" s="15" t="str">
        <f t="shared" ca="1" si="55"/>
        <v>IPDTF</v>
      </c>
      <c r="D553" s="16">
        <f>'EE investment costs'!$F$15</f>
        <v>2016</v>
      </c>
      <c r="E553" s="14">
        <f>VLOOKUP(X553,'EE investment costs'!$D$56:$R$656,15,0)</f>
        <v>19.25</v>
      </c>
      <c r="F553" s="17">
        <f ca="1">INDEX('EE investment costs'!$D$56:$R$656,MATCH(X553,'EE investment costs'!$D$56:$D$656,0),MATCH($V$8,'EE investment costs'!$D$56:$R$56,0))</f>
        <v>1337.1276163562409</v>
      </c>
      <c r="I553" s="18">
        <v>1</v>
      </c>
      <c r="J553" s="18">
        <v>1</v>
      </c>
      <c r="K553" s="14">
        <f t="shared" ca="1" si="53"/>
        <v>0</v>
      </c>
      <c r="M553" s="19" t="str">
        <f t="shared" ca="1" si="51"/>
        <v>INDPDEFFTF-91</v>
      </c>
      <c r="N553" s="23" t="str">
        <f t="shared" ca="1" si="52"/>
        <v>Private service Saving Tech-Haulage Tractors, Trucks, Fishing boats 9.1y</v>
      </c>
      <c r="O553" s="23" t="s">
        <v>32</v>
      </c>
      <c r="P553" s="23" t="s">
        <v>33</v>
      </c>
      <c r="Q553" s="23"/>
      <c r="R553" s="23"/>
      <c r="S553" s="19" t="s">
        <v>34</v>
      </c>
      <c r="V553" s="16" t="str">
        <f t="shared" ca="1" si="54"/>
        <v>PD</v>
      </c>
      <c r="W553" s="14" t="str">
        <f t="shared" ca="1" si="54"/>
        <v>Private service</v>
      </c>
      <c r="X553" s="3" t="str">
        <f>'EE investment costs'!D602</f>
        <v>TF-91</v>
      </c>
      <c r="Y553" s="3" t="str">
        <f>'EE investment costs'!E602</f>
        <v>Haulage Tractors, Trucks, Fishing boats</v>
      </c>
      <c r="AC553" s="123">
        <f>'EE investment costs'!C602</f>
        <v>9.1</v>
      </c>
      <c r="AD553" s="22"/>
    </row>
    <row r="554" spans="2:30">
      <c r="B554" s="14" t="str">
        <f t="shared" ca="1" si="50"/>
        <v>INDPDEFFMT-92</v>
      </c>
      <c r="C554" s="15" t="str">
        <f t="shared" ca="1" si="55"/>
        <v>IPDMT</v>
      </c>
      <c r="D554" s="16">
        <f>'EE investment costs'!$F$15</f>
        <v>2016</v>
      </c>
      <c r="E554" s="14">
        <f>VLOOKUP(X554,'EE investment costs'!$D$56:$R$656,15,0)</f>
        <v>6.5200000000000005</v>
      </c>
      <c r="F554" s="17">
        <f ca="1">INDEX('EE investment costs'!$D$56:$R$656,MATCH(X554,'EE investment costs'!$D$56:$D$656,0),MATCH($V$8,'EE investment costs'!$D$56:$R$56,0))</f>
        <v>1214.7139516399018</v>
      </c>
      <c r="I554" s="18">
        <v>1</v>
      </c>
      <c r="J554" s="18">
        <v>1</v>
      </c>
      <c r="K554" s="14">
        <f t="shared" ca="1" si="53"/>
        <v>0</v>
      </c>
      <c r="M554" s="19" t="str">
        <f t="shared" ca="1" si="51"/>
        <v>INDPDEFFMT-92</v>
      </c>
      <c r="N554" s="23" t="str">
        <f t="shared" ca="1" si="52"/>
        <v>Private service Saving Tech-Heat Medium Temp. up to 150C 9.2y</v>
      </c>
      <c r="O554" s="23" t="s">
        <v>32</v>
      </c>
      <c r="P554" s="23" t="s">
        <v>33</v>
      </c>
      <c r="Q554" s="23"/>
      <c r="R554" s="23"/>
      <c r="S554" s="19" t="s">
        <v>34</v>
      </c>
      <c r="V554" s="16" t="str">
        <f t="shared" ca="1" si="54"/>
        <v>PD</v>
      </c>
      <c r="W554" s="14" t="str">
        <f t="shared" ca="1" si="54"/>
        <v>Private service</v>
      </c>
      <c r="X554" s="3" t="str">
        <f>'EE investment costs'!D603</f>
        <v>MT-92</v>
      </c>
      <c r="Y554" s="3" t="str">
        <f>'EE investment costs'!E603</f>
        <v>Heat Medium Temp. up to 150C</v>
      </c>
      <c r="AC554" s="123">
        <f>'EE investment costs'!C603</f>
        <v>9.1999999999999993</v>
      </c>
      <c r="AD554" s="22"/>
    </row>
    <row r="555" spans="2:30">
      <c r="B555" s="14" t="str">
        <f t="shared" ca="1" si="50"/>
        <v>INDPDEFFHT-92</v>
      </c>
      <c r="C555" s="15" t="str">
        <f t="shared" ca="1" si="55"/>
        <v>IPDHT</v>
      </c>
      <c r="D555" s="16">
        <f>'EE investment costs'!$F$15</f>
        <v>2016</v>
      </c>
      <c r="E555" s="14">
        <f>VLOOKUP(X555,'EE investment costs'!$D$56:$R$656,15,0)</f>
        <v>5.2160000000000002</v>
      </c>
      <c r="F555" s="17">
        <f ca="1">INDEX('EE investment costs'!$D$56:$R$656,MATCH(X555,'EE investment costs'!$D$56:$D$656,0),MATCH($V$8,'EE investment costs'!$D$56:$R$56,0))</f>
        <v>807.80346818248734</v>
      </c>
      <c r="I555" s="18">
        <v>1</v>
      </c>
      <c r="J555" s="18">
        <v>1</v>
      </c>
      <c r="K555" s="14">
        <f t="shared" ca="1" si="53"/>
        <v>4</v>
      </c>
      <c r="M555" s="19" t="str">
        <f t="shared" ca="1" si="51"/>
        <v>INDPDEFFHT-92</v>
      </c>
      <c r="N555" s="23" t="str">
        <f t="shared" ca="1" si="52"/>
        <v>Private service Saving Tech-Heat High Temp. over 150C 9.2y</v>
      </c>
      <c r="O555" s="23" t="s">
        <v>32</v>
      </c>
      <c r="P555" s="23" t="s">
        <v>33</v>
      </c>
      <c r="Q555" s="23"/>
      <c r="R555" s="23"/>
      <c r="S555" s="19" t="s">
        <v>34</v>
      </c>
      <c r="V555" s="16" t="str">
        <f t="shared" ca="1" si="54"/>
        <v>PD</v>
      </c>
      <c r="W555" s="14" t="str">
        <f t="shared" ca="1" si="54"/>
        <v>Private service</v>
      </c>
      <c r="X555" s="3" t="str">
        <f>'EE investment costs'!D604</f>
        <v>HT-92</v>
      </c>
      <c r="Y555" s="3" t="str">
        <f>'EE investment costs'!E604</f>
        <v>Heat High Temp. over 150C</v>
      </c>
      <c r="AC555" s="123">
        <f>'EE investment costs'!C604</f>
        <v>9.1999999999999993</v>
      </c>
      <c r="AD555" s="22"/>
    </row>
    <row r="556" spans="2:30">
      <c r="B556" s="14" t="str">
        <f t="shared" ca="1" si="50"/>
        <v>INDPDEFFRH-92</v>
      </c>
      <c r="C556" s="15" t="str">
        <f t="shared" ca="1" si="55"/>
        <v>IPDRH</v>
      </c>
      <c r="D556" s="16">
        <f>'EE investment costs'!$F$15</f>
        <v>2016</v>
      </c>
      <c r="E556" s="14">
        <f>VLOOKUP(X556,'EE investment costs'!$D$56:$R$656,15,0)</f>
        <v>16.97066666666667</v>
      </c>
      <c r="F556" s="17">
        <f ca="1">INDEX('EE investment costs'!$D$56:$R$656,MATCH(X556,'EE investment costs'!$D$56:$D$656,0),MATCH($V$8,'EE investment costs'!$D$56:$R$56,0))</f>
        <v>2110.8713247080191</v>
      </c>
      <c r="I556" s="18">
        <v>1</v>
      </c>
      <c r="J556" s="18">
        <v>1</v>
      </c>
      <c r="K556" s="14">
        <f t="shared" ca="1" si="53"/>
        <v>0</v>
      </c>
      <c r="M556" s="19" t="str">
        <f t="shared" ca="1" si="51"/>
        <v>INDPDEFFRH-92</v>
      </c>
      <c r="N556" s="23" t="str">
        <f t="shared" ca="1" si="52"/>
        <v>Private service Saving Tech-Heat Room Heat 9.2y</v>
      </c>
      <c r="O556" s="23" t="s">
        <v>32</v>
      </c>
      <c r="P556" s="23" t="s">
        <v>33</v>
      </c>
      <c r="Q556" s="23"/>
      <c r="R556" s="23"/>
      <c r="S556" s="19" t="s">
        <v>34</v>
      </c>
      <c r="V556" s="16" t="str">
        <f t="shared" ca="1" si="54"/>
        <v>PD</v>
      </c>
      <c r="W556" s="14" t="str">
        <f t="shared" ca="1" si="54"/>
        <v>Private service</v>
      </c>
      <c r="X556" s="3" t="str">
        <f>'EE investment costs'!D605</f>
        <v>RH-92</v>
      </c>
      <c r="Y556" s="3" t="str">
        <f>'EE investment costs'!E605</f>
        <v>Heat Room Heat</v>
      </c>
      <c r="AC556" s="123">
        <f>'EE investment costs'!C605</f>
        <v>9.1999999999999993</v>
      </c>
      <c r="AD556" s="22"/>
    </row>
    <row r="557" spans="2:30">
      <c r="B557" s="14" t="str">
        <f t="shared" ca="1" si="50"/>
        <v>INDPDEFFLA-92</v>
      </c>
      <c r="C557" s="15" t="str">
        <f t="shared" ca="1" si="55"/>
        <v>IPDLA</v>
      </c>
      <c r="D557" s="16">
        <f>'EE investment costs'!$F$15</f>
        <v>2016</v>
      </c>
      <c r="E557" s="14">
        <f>VLOOKUP(X557,'EE investment costs'!$D$56:$R$656,15,0)</f>
        <v>4.5877333333333334</v>
      </c>
      <c r="F557" s="17">
        <f ca="1">INDEX('EE investment costs'!$D$56:$R$656,MATCH(X557,'EE investment costs'!$D$56:$D$656,0),MATCH($V$8,'EE investment costs'!$D$56:$R$56,0))</f>
        <v>2410.952546912953</v>
      </c>
      <c r="I557" s="18">
        <v>1</v>
      </c>
      <c r="J557" s="18">
        <v>1</v>
      </c>
      <c r="K557" s="14">
        <f t="shared" ca="1" si="53"/>
        <v>0</v>
      </c>
      <c r="M557" s="19" t="str">
        <f t="shared" ca="1" si="51"/>
        <v>INDPDEFFLA-92</v>
      </c>
      <c r="N557" s="23" t="str">
        <f t="shared" ca="1" si="52"/>
        <v>Private service Saving Tech-Light 9.2y</v>
      </c>
      <c r="O557" s="23" t="s">
        <v>32</v>
      </c>
      <c r="P557" s="23" t="s">
        <v>33</v>
      </c>
      <c r="Q557" s="23"/>
      <c r="R557" s="23"/>
      <c r="S557" s="19" t="s">
        <v>34</v>
      </c>
      <c r="V557" s="16" t="str">
        <f t="shared" ca="1" si="54"/>
        <v>PD</v>
      </c>
      <c r="W557" s="14" t="str">
        <f t="shared" ca="1" si="54"/>
        <v>Private service</v>
      </c>
      <c r="X557" s="3" t="str">
        <f>'EE investment costs'!D606</f>
        <v>LA-92</v>
      </c>
      <c r="Y557" s="3" t="str">
        <f>'EE investment costs'!E606</f>
        <v>Light</v>
      </c>
      <c r="AC557" s="123">
        <f>'EE investment costs'!C606</f>
        <v>9.1999999999999993</v>
      </c>
      <c r="AD557" s="22"/>
    </row>
    <row r="558" spans="2:30">
      <c r="B558" s="14" t="str">
        <f t="shared" ca="1" si="50"/>
        <v>INDPDEFFEM-92</v>
      </c>
      <c r="C558" s="15" t="str">
        <f t="shared" ca="1" si="55"/>
        <v>IPDEM</v>
      </c>
      <c r="D558" s="16">
        <f>'EE investment costs'!$F$15</f>
        <v>2016</v>
      </c>
      <c r="E558" s="14">
        <f>VLOOKUP(X558,'EE investment costs'!$D$56:$R$656,15,0)</f>
        <v>4.8171199999999992</v>
      </c>
      <c r="F558" s="17">
        <f ca="1">INDEX('EE investment costs'!$D$56:$R$656,MATCH(X558,'EE investment costs'!$D$56:$D$656,0),MATCH($V$8,'EE investment costs'!$D$56:$R$56,0))</f>
        <v>3240.0155959064714</v>
      </c>
      <c r="I558" s="18">
        <v>1</v>
      </c>
      <c r="J558" s="18">
        <v>1</v>
      </c>
      <c r="K558" s="14">
        <f t="shared" ca="1" si="53"/>
        <v>0</v>
      </c>
      <c r="M558" s="19" t="str">
        <f t="shared" ca="1" si="51"/>
        <v>INDPDEFFEM-92</v>
      </c>
      <c r="N558" s="23" t="str">
        <f t="shared" ca="1" si="52"/>
        <v>Private service Saving Tech-Electric Motors 9.2y</v>
      </c>
      <c r="O558" s="23" t="s">
        <v>32</v>
      </c>
      <c r="P558" s="23" t="s">
        <v>33</v>
      </c>
      <c r="Q558" s="23"/>
      <c r="R558" s="23"/>
      <c r="S558" s="19" t="s">
        <v>34</v>
      </c>
      <c r="V558" s="16" t="str">
        <f t="shared" ca="1" si="54"/>
        <v>PD</v>
      </c>
      <c r="W558" s="14" t="str">
        <f t="shared" ca="1" si="54"/>
        <v>Private service</v>
      </c>
      <c r="X558" s="3" t="str">
        <f>'EE investment costs'!D607</f>
        <v>EM-92</v>
      </c>
      <c r="Y558" s="3" t="str">
        <f>'EE investment costs'!E607</f>
        <v>Electric Motors</v>
      </c>
      <c r="AC558" s="123">
        <f>'EE investment costs'!C607</f>
        <v>9.1999999999999993</v>
      </c>
      <c r="AD558" s="22"/>
    </row>
    <row r="559" spans="2:30">
      <c r="B559" s="14" t="str">
        <f t="shared" ca="1" si="50"/>
        <v>INDPDEFFTF-92</v>
      </c>
      <c r="C559" s="15" t="str">
        <f t="shared" ca="1" si="55"/>
        <v>IPDTF</v>
      </c>
      <c r="D559" s="16">
        <f>'EE investment costs'!$F$15</f>
        <v>2016</v>
      </c>
      <c r="E559" s="14">
        <f>VLOOKUP(X559,'EE investment costs'!$D$56:$R$656,15,0)</f>
        <v>19.333333333333332</v>
      </c>
      <c r="F559" s="17">
        <f ca="1">INDEX('EE investment costs'!$D$56:$R$656,MATCH(X559,'EE investment costs'!$D$56:$D$656,0),MATCH($V$8,'EE investment costs'!$D$56:$R$56,0))</f>
        <v>1351.8213264260896</v>
      </c>
      <c r="I559" s="18">
        <v>1</v>
      </c>
      <c r="J559" s="18">
        <v>1</v>
      </c>
      <c r="K559" s="14">
        <f t="shared" ca="1" si="53"/>
        <v>0</v>
      </c>
      <c r="M559" s="19" t="str">
        <f t="shared" ca="1" si="51"/>
        <v>INDPDEFFTF-92</v>
      </c>
      <c r="N559" s="23" t="str">
        <f t="shared" ca="1" si="52"/>
        <v>Private service Saving Tech-Haulage Tractors, Trucks, Fishing boats 9.2y</v>
      </c>
      <c r="O559" s="23" t="s">
        <v>32</v>
      </c>
      <c r="P559" s="23" t="s">
        <v>33</v>
      </c>
      <c r="Q559" s="23"/>
      <c r="R559" s="23"/>
      <c r="S559" s="19" t="s">
        <v>34</v>
      </c>
      <c r="V559" s="16" t="str">
        <f t="shared" ca="1" si="54"/>
        <v>PD</v>
      </c>
      <c r="W559" s="14" t="str">
        <f t="shared" ca="1" si="54"/>
        <v>Private service</v>
      </c>
      <c r="X559" s="3" t="str">
        <f>'EE investment costs'!D608</f>
        <v>TF-92</v>
      </c>
      <c r="Y559" s="3" t="str">
        <f>'EE investment costs'!E608</f>
        <v>Haulage Tractors, Trucks, Fishing boats</v>
      </c>
      <c r="AC559" s="123">
        <f>'EE investment costs'!C608</f>
        <v>9.1999999999999993</v>
      </c>
      <c r="AD559" s="22"/>
    </row>
    <row r="560" spans="2:30">
      <c r="B560" s="14" t="str">
        <f t="shared" ca="1" si="50"/>
        <v>INDPDEFFMT-93</v>
      </c>
      <c r="C560" s="15" t="str">
        <f t="shared" ca="1" si="55"/>
        <v>IPDMT</v>
      </c>
      <c r="D560" s="16">
        <f>'EE investment costs'!$F$15</f>
        <v>2016</v>
      </c>
      <c r="E560" s="14">
        <f>VLOOKUP(X560,'EE investment costs'!$D$56:$R$656,15,0)</f>
        <v>6.53</v>
      </c>
      <c r="F560" s="17">
        <f ca="1">INDEX('EE investment costs'!$D$56:$R$656,MATCH(X560,'EE investment costs'!$D$56:$D$656,0),MATCH($V$8,'EE investment costs'!$D$56:$R$56,0))</f>
        <v>1226.4622087442897</v>
      </c>
      <c r="I560" s="18">
        <v>1</v>
      </c>
      <c r="J560" s="18">
        <v>1</v>
      </c>
      <c r="K560" s="14">
        <f t="shared" ca="1" si="53"/>
        <v>0</v>
      </c>
      <c r="M560" s="19" t="str">
        <f t="shared" ca="1" si="51"/>
        <v>INDPDEFFMT-93</v>
      </c>
      <c r="N560" s="23" t="str">
        <f t="shared" ca="1" si="52"/>
        <v>Private service Saving Tech-Heat Medium Temp. up to 150C 9.3y</v>
      </c>
      <c r="O560" s="23" t="s">
        <v>32</v>
      </c>
      <c r="P560" s="23" t="s">
        <v>33</v>
      </c>
      <c r="Q560" s="23"/>
      <c r="R560" s="23"/>
      <c r="S560" s="19" t="s">
        <v>34</v>
      </c>
      <c r="V560" s="16" t="str">
        <f t="shared" ca="1" si="54"/>
        <v>PD</v>
      </c>
      <c r="W560" s="14" t="str">
        <f t="shared" ca="1" si="54"/>
        <v>Private service</v>
      </c>
      <c r="X560" s="3" t="str">
        <f>'EE investment costs'!D609</f>
        <v>MT-93</v>
      </c>
      <c r="Y560" s="3" t="str">
        <f>'EE investment costs'!E609</f>
        <v>Heat Medium Temp. up to 150C</v>
      </c>
      <c r="AC560" s="123">
        <f>'EE investment costs'!C609</f>
        <v>9.3000000000000007</v>
      </c>
      <c r="AD560" s="22"/>
    </row>
    <row r="561" spans="2:30">
      <c r="B561" s="14" t="str">
        <f t="shared" ca="1" si="50"/>
        <v>INDPDEFFHT-93</v>
      </c>
      <c r="C561" s="15" t="str">
        <f t="shared" ca="1" si="55"/>
        <v>IPDHT</v>
      </c>
      <c r="D561" s="16">
        <f>'EE investment costs'!$F$15</f>
        <v>2016</v>
      </c>
      <c r="E561" s="14">
        <f>VLOOKUP(X561,'EE investment costs'!$D$56:$R$656,15,0)</f>
        <v>5.2240000000000002</v>
      </c>
      <c r="F561" s="17">
        <f ca="1">INDEX('EE investment costs'!$D$56:$R$656,MATCH(X561,'EE investment costs'!$D$56:$D$656,0),MATCH($V$8,'EE investment costs'!$D$56:$R$56,0))</f>
        <v>814.18782920313095</v>
      </c>
      <c r="I561" s="18">
        <v>1</v>
      </c>
      <c r="J561" s="18">
        <v>1</v>
      </c>
      <c r="K561" s="14">
        <f t="shared" ca="1" si="53"/>
        <v>4</v>
      </c>
      <c r="M561" s="19" t="str">
        <f t="shared" ca="1" si="51"/>
        <v>INDPDEFFHT-93</v>
      </c>
      <c r="N561" s="23" t="str">
        <f t="shared" ca="1" si="52"/>
        <v>Private service Saving Tech-Heat High Temp. over 150C 9.3y</v>
      </c>
      <c r="O561" s="23" t="s">
        <v>32</v>
      </c>
      <c r="P561" s="23" t="s">
        <v>33</v>
      </c>
      <c r="Q561" s="23"/>
      <c r="R561" s="23"/>
      <c r="S561" s="19" t="s">
        <v>34</v>
      </c>
      <c r="V561" s="16" t="str">
        <f t="shared" ca="1" si="54"/>
        <v>PD</v>
      </c>
      <c r="W561" s="14" t="str">
        <f t="shared" ca="1" si="54"/>
        <v>Private service</v>
      </c>
      <c r="X561" s="3" t="str">
        <f>'EE investment costs'!D610</f>
        <v>HT-93</v>
      </c>
      <c r="Y561" s="3" t="str">
        <f>'EE investment costs'!E610</f>
        <v>Heat High Temp. over 150C</v>
      </c>
      <c r="AC561" s="123">
        <f>'EE investment costs'!C610</f>
        <v>9.3000000000000007</v>
      </c>
      <c r="AD561" s="22"/>
    </row>
    <row r="562" spans="2:30">
      <c r="B562" s="14" t="str">
        <f t="shared" ca="1" si="50"/>
        <v>INDPDEFFRH-93</v>
      </c>
      <c r="C562" s="15" t="str">
        <f t="shared" ca="1" si="55"/>
        <v>IPDRH</v>
      </c>
      <c r="D562" s="16">
        <f>'EE investment costs'!$F$15</f>
        <v>2016</v>
      </c>
      <c r="E562" s="14">
        <f>VLOOKUP(X562,'EE investment costs'!$D$56:$R$656,15,0)</f>
        <v>16.989333333333335</v>
      </c>
      <c r="F562" s="17">
        <f ca="1">INDEX('EE investment costs'!$D$56:$R$656,MATCH(X562,'EE investment costs'!$D$56:$D$656,0),MATCH($V$8,'EE investment costs'!$D$56:$R$56,0))</f>
        <v>2147.9041549660551</v>
      </c>
      <c r="I562" s="18">
        <v>1</v>
      </c>
      <c r="J562" s="18">
        <v>1</v>
      </c>
      <c r="K562" s="14">
        <f t="shared" ca="1" si="53"/>
        <v>0</v>
      </c>
      <c r="M562" s="19" t="str">
        <f t="shared" ca="1" si="51"/>
        <v>INDPDEFFRH-93</v>
      </c>
      <c r="N562" s="23" t="str">
        <f t="shared" ca="1" si="52"/>
        <v>Private service Saving Tech-Heat Room Heat 9.3y</v>
      </c>
      <c r="O562" s="23" t="s">
        <v>32</v>
      </c>
      <c r="P562" s="23" t="s">
        <v>33</v>
      </c>
      <c r="Q562" s="23"/>
      <c r="R562" s="23"/>
      <c r="S562" s="19" t="s">
        <v>34</v>
      </c>
      <c r="V562" s="16" t="str">
        <f t="shared" ca="1" si="54"/>
        <v>PD</v>
      </c>
      <c r="W562" s="14" t="str">
        <f t="shared" ca="1" si="54"/>
        <v>Private service</v>
      </c>
      <c r="X562" s="3" t="str">
        <f>'EE investment costs'!D611</f>
        <v>RH-93</v>
      </c>
      <c r="Y562" s="3" t="str">
        <f>'EE investment costs'!E611</f>
        <v>Heat Room Heat</v>
      </c>
      <c r="AC562" s="123">
        <f>'EE investment costs'!C611</f>
        <v>9.3000000000000007</v>
      </c>
      <c r="AD562" s="22"/>
    </row>
    <row r="563" spans="2:30">
      <c r="B563" s="14" t="str">
        <f t="shared" ca="1" si="50"/>
        <v>INDPDEFFLA-93</v>
      </c>
      <c r="C563" s="15" t="str">
        <f t="shared" ca="1" si="55"/>
        <v>IPDLA</v>
      </c>
      <c r="D563" s="16">
        <f>'EE investment costs'!$F$15</f>
        <v>2016</v>
      </c>
      <c r="E563" s="14">
        <f>VLOOKUP(X563,'EE investment costs'!$D$56:$R$656,15,0)</f>
        <v>4.6007666666666669</v>
      </c>
      <c r="F563" s="17">
        <f ca="1">INDEX('EE investment costs'!$D$56:$R$656,MATCH(X563,'EE investment costs'!$D$56:$D$656,0),MATCH($V$8,'EE investment costs'!$D$56:$R$56,0))</f>
        <v>2426.4270502589652</v>
      </c>
      <c r="I563" s="18">
        <v>1</v>
      </c>
      <c r="J563" s="18">
        <v>1</v>
      </c>
      <c r="K563" s="14">
        <f t="shared" ca="1" si="53"/>
        <v>0</v>
      </c>
      <c r="M563" s="19" t="str">
        <f t="shared" ca="1" si="51"/>
        <v>INDPDEFFLA-93</v>
      </c>
      <c r="N563" s="23" t="str">
        <f t="shared" ca="1" si="52"/>
        <v>Private service Saving Tech-Light 9.3y</v>
      </c>
      <c r="O563" s="23" t="s">
        <v>32</v>
      </c>
      <c r="P563" s="23" t="s">
        <v>33</v>
      </c>
      <c r="Q563" s="23"/>
      <c r="R563" s="23"/>
      <c r="S563" s="19" t="s">
        <v>34</v>
      </c>
      <c r="V563" s="16" t="str">
        <f t="shared" ca="1" si="54"/>
        <v>PD</v>
      </c>
      <c r="W563" s="14" t="str">
        <f t="shared" ca="1" si="54"/>
        <v>Private service</v>
      </c>
      <c r="X563" s="3" t="str">
        <f>'EE investment costs'!D612</f>
        <v>LA-93</v>
      </c>
      <c r="Y563" s="3" t="str">
        <f>'EE investment costs'!E612</f>
        <v>Light</v>
      </c>
      <c r="AC563" s="123">
        <f>'EE investment costs'!C612</f>
        <v>9.3000000000000007</v>
      </c>
      <c r="AD563" s="22"/>
    </row>
    <row r="564" spans="2:30">
      <c r="B564" s="14" t="str">
        <f t="shared" ca="1" si="50"/>
        <v>INDPDEFFEM-93</v>
      </c>
      <c r="C564" s="15" t="str">
        <f t="shared" ca="1" si="55"/>
        <v>IPDEM</v>
      </c>
      <c r="D564" s="16">
        <f>'EE investment costs'!$F$15</f>
        <v>2016</v>
      </c>
      <c r="E564" s="14">
        <f>VLOOKUP(X564,'EE investment costs'!$D$56:$R$656,15,0)</f>
        <v>4.8308049999999998</v>
      </c>
      <c r="F564" s="17">
        <f ca="1">INDEX('EE investment costs'!$D$56:$R$656,MATCH(X564,'EE investment costs'!$D$56:$D$656,0),MATCH($V$8,'EE investment costs'!$D$56:$R$56,0))</f>
        <v>3270.5840313725084</v>
      </c>
      <c r="I564" s="18">
        <v>1</v>
      </c>
      <c r="J564" s="18">
        <v>1</v>
      </c>
      <c r="K564" s="14">
        <f t="shared" ca="1" si="53"/>
        <v>0</v>
      </c>
      <c r="M564" s="19" t="str">
        <f t="shared" ca="1" si="51"/>
        <v>INDPDEFFEM-93</v>
      </c>
      <c r="N564" s="23" t="str">
        <f t="shared" ca="1" si="52"/>
        <v>Private service Saving Tech-Electric Motors 9.3y</v>
      </c>
      <c r="O564" s="23" t="s">
        <v>32</v>
      </c>
      <c r="P564" s="23" t="s">
        <v>33</v>
      </c>
      <c r="Q564" s="23"/>
      <c r="R564" s="23"/>
      <c r="S564" s="19" t="s">
        <v>34</v>
      </c>
      <c r="V564" s="16" t="str">
        <f t="shared" ca="1" si="54"/>
        <v>PD</v>
      </c>
      <c r="W564" s="14" t="str">
        <f t="shared" ca="1" si="54"/>
        <v>Private service</v>
      </c>
      <c r="X564" s="3" t="str">
        <f>'EE investment costs'!D613</f>
        <v>EM-93</v>
      </c>
      <c r="Y564" s="3" t="str">
        <f>'EE investment costs'!E613</f>
        <v>Electric Motors</v>
      </c>
      <c r="AC564" s="123">
        <f>'EE investment costs'!C613</f>
        <v>9.3000000000000007</v>
      </c>
      <c r="AD564" s="22"/>
    </row>
    <row r="565" spans="2:30">
      <c r="B565" s="14" t="str">
        <f t="shared" ca="1" si="50"/>
        <v>INDPDEFFTF-93</v>
      </c>
      <c r="C565" s="15" t="str">
        <f t="shared" ca="1" si="55"/>
        <v>IPDTF</v>
      </c>
      <c r="D565" s="16">
        <f>'EE investment costs'!$F$15</f>
        <v>2016</v>
      </c>
      <c r="E565" s="14">
        <f>VLOOKUP(X565,'EE investment costs'!$D$56:$R$656,15,0)</f>
        <v>19.416666666666668</v>
      </c>
      <c r="F565" s="17">
        <f ca="1">INDEX('EE investment costs'!$D$56:$R$656,MATCH(X565,'EE investment costs'!$D$56:$D$656,0),MATCH($V$8,'EE investment costs'!$D$56:$R$56,0))</f>
        <v>1366.5150364959388</v>
      </c>
      <c r="I565" s="18">
        <v>1</v>
      </c>
      <c r="J565" s="18">
        <v>1</v>
      </c>
      <c r="K565" s="14">
        <f t="shared" ca="1" si="53"/>
        <v>0</v>
      </c>
      <c r="M565" s="19" t="str">
        <f t="shared" ca="1" si="51"/>
        <v>INDPDEFFTF-93</v>
      </c>
      <c r="N565" s="23" t="str">
        <f t="shared" ca="1" si="52"/>
        <v>Private service Saving Tech-Haulage Tractors, Trucks, Fishing boats 9.3y</v>
      </c>
      <c r="O565" s="23" t="s">
        <v>32</v>
      </c>
      <c r="P565" s="23" t="s">
        <v>33</v>
      </c>
      <c r="Q565" s="23"/>
      <c r="R565" s="23"/>
      <c r="S565" s="19" t="s">
        <v>34</v>
      </c>
      <c r="V565" s="16" t="str">
        <f t="shared" ca="1" si="54"/>
        <v>PD</v>
      </c>
      <c r="W565" s="14" t="str">
        <f t="shared" ca="1" si="54"/>
        <v>Private service</v>
      </c>
      <c r="X565" s="3" t="str">
        <f>'EE investment costs'!D614</f>
        <v>TF-93</v>
      </c>
      <c r="Y565" s="3" t="str">
        <f>'EE investment costs'!E614</f>
        <v>Haulage Tractors, Trucks, Fishing boats</v>
      </c>
      <c r="AC565" s="123">
        <f>'EE investment costs'!C614</f>
        <v>9.3000000000000007</v>
      </c>
      <c r="AD565" s="22"/>
    </row>
    <row r="566" spans="2:30">
      <c r="B566" s="14" t="str">
        <f t="shared" ca="1" si="50"/>
        <v>INDPDEFFMT-94</v>
      </c>
      <c r="C566" s="15" t="str">
        <f t="shared" ca="1" si="55"/>
        <v>IPDMT</v>
      </c>
      <c r="D566" s="16">
        <f>'EE investment costs'!$F$15</f>
        <v>2016</v>
      </c>
      <c r="E566" s="14">
        <f>VLOOKUP(X566,'EE investment costs'!$D$56:$R$656,15,0)</f>
        <v>6.54</v>
      </c>
      <c r="F566" s="17">
        <f ca="1">INDEX('EE investment costs'!$D$56:$R$656,MATCH(X566,'EE investment costs'!$D$56:$D$656,0),MATCH($V$8,'EE investment costs'!$D$56:$R$56,0))</f>
        <v>1238.2104658486778</v>
      </c>
      <c r="I566" s="18">
        <v>1</v>
      </c>
      <c r="J566" s="18">
        <v>1</v>
      </c>
      <c r="K566" s="14">
        <f t="shared" ca="1" si="53"/>
        <v>0</v>
      </c>
      <c r="M566" s="19" t="str">
        <f t="shared" ca="1" si="51"/>
        <v>INDPDEFFMT-94</v>
      </c>
      <c r="N566" s="23" t="str">
        <f t="shared" ca="1" si="52"/>
        <v>Private service Saving Tech-Heat Medium Temp. up to 150C 9.4y</v>
      </c>
      <c r="O566" s="23" t="s">
        <v>32</v>
      </c>
      <c r="P566" s="23" t="s">
        <v>33</v>
      </c>
      <c r="Q566" s="23"/>
      <c r="R566" s="23"/>
      <c r="S566" s="19" t="s">
        <v>34</v>
      </c>
      <c r="V566" s="16" t="str">
        <f t="shared" ca="1" si="54"/>
        <v>PD</v>
      </c>
      <c r="W566" s="14" t="str">
        <f t="shared" ca="1" si="54"/>
        <v>Private service</v>
      </c>
      <c r="X566" s="3" t="str">
        <f>'EE investment costs'!D615</f>
        <v>MT-94</v>
      </c>
      <c r="Y566" s="3" t="str">
        <f>'EE investment costs'!E615</f>
        <v>Heat Medium Temp. up to 150C</v>
      </c>
      <c r="AC566" s="123">
        <f>'EE investment costs'!C615</f>
        <v>9.4</v>
      </c>
      <c r="AD566" s="22"/>
    </row>
    <row r="567" spans="2:30">
      <c r="B567" s="14" t="str">
        <f t="shared" ca="1" si="50"/>
        <v>INDPDEFFHT-94</v>
      </c>
      <c r="C567" s="15" t="str">
        <f t="shared" ca="1" si="55"/>
        <v>IPDHT</v>
      </c>
      <c r="D567" s="16">
        <f>'EE investment costs'!$F$15</f>
        <v>2016</v>
      </c>
      <c r="E567" s="14">
        <f>VLOOKUP(X567,'EE investment costs'!$D$56:$R$656,15,0)</f>
        <v>5.2320000000000002</v>
      </c>
      <c r="F567" s="17">
        <f ca="1">INDEX('EE investment costs'!$D$56:$R$656,MATCH(X567,'EE investment costs'!$D$56:$D$656,0),MATCH($V$8,'EE investment costs'!$D$56:$R$56,0))</f>
        <v>820.57219022377433</v>
      </c>
      <c r="I567" s="18">
        <v>1</v>
      </c>
      <c r="J567" s="18">
        <v>1</v>
      </c>
      <c r="K567" s="14">
        <f t="shared" ca="1" si="53"/>
        <v>4</v>
      </c>
      <c r="M567" s="19" t="str">
        <f t="shared" ca="1" si="51"/>
        <v>INDPDEFFHT-94</v>
      </c>
      <c r="N567" s="23" t="str">
        <f t="shared" ca="1" si="52"/>
        <v>Private service Saving Tech-Heat High Temp. over 150C 9.4y</v>
      </c>
      <c r="O567" s="23" t="s">
        <v>32</v>
      </c>
      <c r="P567" s="23" t="s">
        <v>33</v>
      </c>
      <c r="Q567" s="23"/>
      <c r="R567" s="23"/>
      <c r="S567" s="19" t="s">
        <v>34</v>
      </c>
      <c r="V567" s="16" t="str">
        <f t="shared" ca="1" si="54"/>
        <v>PD</v>
      </c>
      <c r="W567" s="14" t="str">
        <f t="shared" ca="1" si="54"/>
        <v>Private service</v>
      </c>
      <c r="X567" s="3" t="str">
        <f>'EE investment costs'!D616</f>
        <v>HT-94</v>
      </c>
      <c r="Y567" s="3" t="str">
        <f>'EE investment costs'!E616</f>
        <v>Heat High Temp. over 150C</v>
      </c>
      <c r="AC567" s="123">
        <f>'EE investment costs'!C616</f>
        <v>9.4</v>
      </c>
      <c r="AD567" s="22"/>
    </row>
    <row r="568" spans="2:30">
      <c r="B568" s="14" t="str">
        <f t="shared" ca="1" si="50"/>
        <v>INDPDEFFRH-94</v>
      </c>
      <c r="C568" s="15" t="str">
        <f t="shared" ca="1" si="55"/>
        <v>IPDRH</v>
      </c>
      <c r="D568" s="16">
        <f>'EE investment costs'!$F$15</f>
        <v>2016</v>
      </c>
      <c r="E568" s="14">
        <f>VLOOKUP(X568,'EE investment costs'!$D$56:$R$656,15,0)</f>
        <v>17.008000000000003</v>
      </c>
      <c r="F568" s="17">
        <f ca="1">INDEX('EE investment costs'!$D$56:$R$656,MATCH(X568,'EE investment costs'!$D$56:$D$656,0),MATCH($V$8,'EE investment costs'!$D$56:$R$56,0))</f>
        <v>2184.9369852240907</v>
      </c>
      <c r="I568" s="18">
        <v>1</v>
      </c>
      <c r="J568" s="18">
        <v>1</v>
      </c>
      <c r="K568" s="14">
        <f t="shared" ca="1" si="53"/>
        <v>0</v>
      </c>
      <c r="M568" s="19" t="str">
        <f t="shared" ca="1" si="51"/>
        <v>INDPDEFFRH-94</v>
      </c>
      <c r="N568" s="23" t="str">
        <f t="shared" ca="1" si="52"/>
        <v>Private service Saving Tech-Heat Room Heat 9.4y</v>
      </c>
      <c r="O568" s="23" t="s">
        <v>32</v>
      </c>
      <c r="P568" s="23" t="s">
        <v>33</v>
      </c>
      <c r="Q568" s="23"/>
      <c r="R568" s="23"/>
      <c r="S568" s="19" t="s">
        <v>34</v>
      </c>
      <c r="V568" s="16" t="str">
        <f t="shared" ca="1" si="54"/>
        <v>PD</v>
      </c>
      <c r="W568" s="14" t="str">
        <f t="shared" ca="1" si="54"/>
        <v>Private service</v>
      </c>
      <c r="X568" s="3" t="str">
        <f>'EE investment costs'!D617</f>
        <v>RH-94</v>
      </c>
      <c r="Y568" s="3" t="str">
        <f>'EE investment costs'!E617</f>
        <v>Heat Room Heat</v>
      </c>
      <c r="AC568" s="123">
        <f>'EE investment costs'!C617</f>
        <v>9.4</v>
      </c>
      <c r="AD568" s="22"/>
    </row>
    <row r="569" spans="2:30">
      <c r="B569" s="14" t="str">
        <f t="shared" ca="1" si="50"/>
        <v>INDPDEFFLA-94</v>
      </c>
      <c r="C569" s="15" t="str">
        <f t="shared" ca="1" si="55"/>
        <v>IPDLA</v>
      </c>
      <c r="D569" s="16">
        <f>'EE investment costs'!$F$15</f>
        <v>2016</v>
      </c>
      <c r="E569" s="14">
        <f>VLOOKUP(X569,'EE investment costs'!$D$56:$R$656,15,0)</f>
        <v>4.6138000000000003</v>
      </c>
      <c r="F569" s="17">
        <f ca="1">INDEX('EE investment costs'!$D$56:$R$656,MATCH(X569,'EE investment costs'!$D$56:$D$656,0),MATCH($V$8,'EE investment costs'!$D$56:$R$56,0))</f>
        <v>2441.9015536049774</v>
      </c>
      <c r="I569" s="18">
        <v>1</v>
      </c>
      <c r="J569" s="18">
        <v>1</v>
      </c>
      <c r="K569" s="14">
        <f t="shared" ca="1" si="53"/>
        <v>0</v>
      </c>
      <c r="M569" s="19" t="str">
        <f t="shared" ca="1" si="51"/>
        <v>INDPDEFFLA-94</v>
      </c>
      <c r="N569" s="23" t="str">
        <f t="shared" ca="1" si="52"/>
        <v>Private service Saving Tech-Light 9.4y</v>
      </c>
      <c r="O569" s="23" t="s">
        <v>32</v>
      </c>
      <c r="P569" s="23" t="s">
        <v>33</v>
      </c>
      <c r="Q569" s="23"/>
      <c r="R569" s="23"/>
      <c r="S569" s="19" t="s">
        <v>34</v>
      </c>
      <c r="V569" s="16" t="str">
        <f t="shared" ca="1" si="54"/>
        <v>PD</v>
      </c>
      <c r="W569" s="14" t="str">
        <f t="shared" ca="1" si="54"/>
        <v>Private service</v>
      </c>
      <c r="X569" s="3" t="str">
        <f>'EE investment costs'!D618</f>
        <v>LA-94</v>
      </c>
      <c r="Y569" s="3" t="str">
        <f>'EE investment costs'!E618</f>
        <v>Light</v>
      </c>
      <c r="AC569" s="123">
        <f>'EE investment costs'!C618</f>
        <v>9.4</v>
      </c>
      <c r="AD569" s="22"/>
    </row>
    <row r="570" spans="2:30">
      <c r="B570" s="14" t="str">
        <f t="shared" ca="1" si="50"/>
        <v>INDPDEFFEM-94</v>
      </c>
      <c r="C570" s="15" t="str">
        <f t="shared" ca="1" si="55"/>
        <v>IPDEM</v>
      </c>
      <c r="D570" s="16">
        <f>'EE investment costs'!$F$15</f>
        <v>2016</v>
      </c>
      <c r="E570" s="14">
        <f>VLOOKUP(X570,'EE investment costs'!$D$56:$R$656,15,0)</f>
        <v>4.8444899999999995</v>
      </c>
      <c r="F570" s="17">
        <f ca="1">INDEX('EE investment costs'!$D$56:$R$656,MATCH(X570,'EE investment costs'!$D$56:$D$656,0),MATCH($V$8,'EE investment costs'!$D$56:$R$56,0))</f>
        <v>3301.1524668385455</v>
      </c>
      <c r="I570" s="18">
        <v>1</v>
      </c>
      <c r="J570" s="18">
        <v>1</v>
      </c>
      <c r="K570" s="14">
        <f t="shared" ca="1" si="53"/>
        <v>0</v>
      </c>
      <c r="M570" s="19" t="str">
        <f t="shared" ca="1" si="51"/>
        <v>INDPDEFFEM-94</v>
      </c>
      <c r="N570" s="23" t="str">
        <f t="shared" ca="1" si="52"/>
        <v>Private service Saving Tech-Electric Motors 9.4y</v>
      </c>
      <c r="O570" s="23" t="s">
        <v>32</v>
      </c>
      <c r="P570" s="23" t="s">
        <v>33</v>
      </c>
      <c r="Q570" s="23"/>
      <c r="R570" s="23"/>
      <c r="S570" s="19" t="s">
        <v>34</v>
      </c>
      <c r="V570" s="16" t="str">
        <f t="shared" ca="1" si="54"/>
        <v>PD</v>
      </c>
      <c r="W570" s="14" t="str">
        <f t="shared" ca="1" si="54"/>
        <v>Private service</v>
      </c>
      <c r="X570" s="3" t="str">
        <f>'EE investment costs'!D619</f>
        <v>EM-94</v>
      </c>
      <c r="Y570" s="3" t="str">
        <f>'EE investment costs'!E619</f>
        <v>Electric Motors</v>
      </c>
      <c r="AC570" s="123">
        <f>'EE investment costs'!C619</f>
        <v>9.4</v>
      </c>
      <c r="AD570" s="22"/>
    </row>
    <row r="571" spans="2:30">
      <c r="B571" s="14" t="str">
        <f t="shared" ca="1" si="50"/>
        <v>INDPDEFFTF-94</v>
      </c>
      <c r="C571" s="15" t="str">
        <f t="shared" ca="1" si="55"/>
        <v>IPDTF</v>
      </c>
      <c r="D571" s="16">
        <f>'EE investment costs'!$F$15</f>
        <v>2016</v>
      </c>
      <c r="E571" s="14">
        <f>VLOOKUP(X571,'EE investment costs'!$D$56:$R$656,15,0)</f>
        <v>19.5</v>
      </c>
      <c r="F571" s="17">
        <f ca="1">INDEX('EE investment costs'!$D$56:$R$656,MATCH(X571,'EE investment costs'!$D$56:$D$656,0),MATCH($V$8,'EE investment costs'!$D$56:$R$56,0))</f>
        <v>1381.2087465657874</v>
      </c>
      <c r="I571" s="18">
        <v>1</v>
      </c>
      <c r="J571" s="18">
        <v>1</v>
      </c>
      <c r="K571" s="14">
        <f t="shared" ca="1" si="53"/>
        <v>0</v>
      </c>
      <c r="M571" s="19" t="str">
        <f t="shared" ca="1" si="51"/>
        <v>INDPDEFFTF-94</v>
      </c>
      <c r="N571" s="23" t="str">
        <f t="shared" ca="1" si="52"/>
        <v>Private service Saving Tech-Haulage Tractors, Trucks, Fishing boats 9.4y</v>
      </c>
      <c r="O571" s="23" t="s">
        <v>32</v>
      </c>
      <c r="P571" s="23" t="s">
        <v>33</v>
      </c>
      <c r="Q571" s="23"/>
      <c r="R571" s="23"/>
      <c r="S571" s="19" t="s">
        <v>34</v>
      </c>
      <c r="V571" s="16" t="str">
        <f t="shared" ca="1" si="54"/>
        <v>PD</v>
      </c>
      <c r="W571" s="14" t="str">
        <f t="shared" ca="1" si="54"/>
        <v>Private service</v>
      </c>
      <c r="X571" s="3" t="str">
        <f>'EE investment costs'!D620</f>
        <v>TF-94</v>
      </c>
      <c r="Y571" s="3" t="str">
        <f>'EE investment costs'!E620</f>
        <v>Haulage Tractors, Trucks, Fishing boats</v>
      </c>
      <c r="AC571" s="123">
        <f>'EE investment costs'!C620</f>
        <v>9.4</v>
      </c>
      <c r="AD571" s="22"/>
    </row>
    <row r="572" spans="2:30">
      <c r="B572" s="14" t="str">
        <f t="shared" ca="1" si="50"/>
        <v>INDPDEFFMT-95</v>
      </c>
      <c r="C572" s="15" t="str">
        <f t="shared" ca="1" si="55"/>
        <v>IPDMT</v>
      </c>
      <c r="D572" s="16">
        <f>'EE investment costs'!$F$15</f>
        <v>2016</v>
      </c>
      <c r="E572" s="14">
        <f>VLOOKUP(X572,'EE investment costs'!$D$56:$R$656,15,0)</f>
        <v>6.5500000000000007</v>
      </c>
      <c r="F572" s="17">
        <f ca="1">INDEX('EE investment costs'!$D$56:$R$656,MATCH(X572,'EE investment costs'!$D$56:$D$656,0),MATCH($V$8,'EE investment costs'!$D$56:$R$56,0))</f>
        <v>1249.9587229530655</v>
      </c>
      <c r="I572" s="18">
        <v>1</v>
      </c>
      <c r="J572" s="18">
        <v>1</v>
      </c>
      <c r="K572" s="14">
        <f t="shared" ca="1" si="53"/>
        <v>0</v>
      </c>
      <c r="M572" s="19" t="str">
        <f t="shared" ca="1" si="51"/>
        <v>INDPDEFFMT-95</v>
      </c>
      <c r="N572" s="23" t="str">
        <f t="shared" ca="1" si="52"/>
        <v>Private service Saving Tech-Heat Medium Temp. up to 150C 9.5y</v>
      </c>
      <c r="O572" s="23" t="s">
        <v>32</v>
      </c>
      <c r="P572" s="23" t="s">
        <v>33</v>
      </c>
      <c r="Q572" s="23"/>
      <c r="R572" s="23"/>
      <c r="S572" s="19" t="s">
        <v>34</v>
      </c>
      <c r="V572" s="16" t="str">
        <f t="shared" ca="1" si="54"/>
        <v>PD</v>
      </c>
      <c r="W572" s="14" t="str">
        <f t="shared" ca="1" si="54"/>
        <v>Private service</v>
      </c>
      <c r="X572" s="3" t="str">
        <f>'EE investment costs'!D621</f>
        <v>MT-95</v>
      </c>
      <c r="Y572" s="3" t="str">
        <f>'EE investment costs'!E621</f>
        <v>Heat Medium Temp. up to 150C</v>
      </c>
      <c r="AC572" s="123">
        <f>'EE investment costs'!C621</f>
        <v>9.5</v>
      </c>
      <c r="AD572" s="22"/>
    </row>
    <row r="573" spans="2:30">
      <c r="B573" s="14" t="str">
        <f t="shared" ca="1" si="50"/>
        <v>INDPDEFFHT-95</v>
      </c>
      <c r="C573" s="15" t="str">
        <f t="shared" ca="1" si="55"/>
        <v>IPDHT</v>
      </c>
      <c r="D573" s="16">
        <f>'EE investment costs'!$F$15</f>
        <v>2016</v>
      </c>
      <c r="E573" s="14">
        <f>VLOOKUP(X573,'EE investment costs'!$D$56:$R$656,15,0)</f>
        <v>5.24</v>
      </c>
      <c r="F573" s="17">
        <f ca="1">INDEX('EE investment costs'!$D$56:$R$656,MATCH(X573,'EE investment costs'!$D$56:$D$656,0),MATCH($V$8,'EE investment costs'!$D$56:$R$56,0))</f>
        <v>826.9565512444176</v>
      </c>
      <c r="I573" s="18">
        <v>1</v>
      </c>
      <c r="J573" s="18">
        <v>1</v>
      </c>
      <c r="K573" s="14">
        <f t="shared" ca="1" si="53"/>
        <v>4</v>
      </c>
      <c r="M573" s="19" t="str">
        <f t="shared" ca="1" si="51"/>
        <v>INDPDEFFHT-95</v>
      </c>
      <c r="N573" s="23" t="str">
        <f t="shared" ca="1" si="52"/>
        <v>Private service Saving Tech-Heat High Temp. over 150C 9.5y</v>
      </c>
      <c r="O573" s="23" t="s">
        <v>32</v>
      </c>
      <c r="P573" s="23" t="s">
        <v>33</v>
      </c>
      <c r="Q573" s="23"/>
      <c r="R573" s="23"/>
      <c r="S573" s="19" t="s">
        <v>34</v>
      </c>
      <c r="V573" s="16" t="str">
        <f t="shared" ca="1" si="54"/>
        <v>PD</v>
      </c>
      <c r="W573" s="14" t="str">
        <f t="shared" ca="1" si="54"/>
        <v>Private service</v>
      </c>
      <c r="X573" s="3" t="str">
        <f>'EE investment costs'!D622</f>
        <v>HT-95</v>
      </c>
      <c r="Y573" s="3" t="str">
        <f>'EE investment costs'!E622</f>
        <v>Heat High Temp. over 150C</v>
      </c>
      <c r="AC573" s="123">
        <f>'EE investment costs'!C622</f>
        <v>9.5</v>
      </c>
      <c r="AD573" s="22"/>
    </row>
    <row r="574" spans="2:30">
      <c r="B574" s="14" t="str">
        <f t="shared" ca="1" si="50"/>
        <v>INDPDEFFRH-95</v>
      </c>
      <c r="C574" s="15" t="str">
        <f t="shared" ca="1" si="55"/>
        <v>IPDRH</v>
      </c>
      <c r="D574" s="16">
        <f>'EE investment costs'!$F$15</f>
        <v>2016</v>
      </c>
      <c r="E574" s="14">
        <f>VLOOKUP(X574,'EE investment costs'!$D$56:$R$656,15,0)</f>
        <v>17.026666666666671</v>
      </c>
      <c r="F574" s="17">
        <f ca="1">INDEX('EE investment costs'!$D$56:$R$656,MATCH(X574,'EE investment costs'!$D$56:$D$656,0),MATCH($V$8,'EE investment costs'!$D$56:$R$56,0))</f>
        <v>2221.9698154821258</v>
      </c>
      <c r="I574" s="18">
        <v>1</v>
      </c>
      <c r="J574" s="18">
        <v>1</v>
      </c>
      <c r="K574" s="14">
        <f t="shared" ca="1" si="53"/>
        <v>0</v>
      </c>
      <c r="M574" s="19" t="str">
        <f t="shared" ca="1" si="51"/>
        <v>INDPDEFFRH-95</v>
      </c>
      <c r="N574" s="23" t="str">
        <f t="shared" ca="1" si="52"/>
        <v>Private service Saving Tech-Heat Room Heat 9.5y</v>
      </c>
      <c r="O574" s="23" t="s">
        <v>32</v>
      </c>
      <c r="P574" s="23" t="s">
        <v>33</v>
      </c>
      <c r="Q574" s="23"/>
      <c r="R574" s="23"/>
      <c r="S574" s="19" t="s">
        <v>34</v>
      </c>
      <c r="V574" s="16" t="str">
        <f t="shared" ca="1" si="54"/>
        <v>PD</v>
      </c>
      <c r="W574" s="14" t="str">
        <f t="shared" ca="1" si="54"/>
        <v>Private service</v>
      </c>
      <c r="X574" s="3" t="str">
        <f>'EE investment costs'!D623</f>
        <v>RH-95</v>
      </c>
      <c r="Y574" s="3" t="str">
        <f>'EE investment costs'!E623</f>
        <v>Heat Room Heat</v>
      </c>
      <c r="AC574" s="123">
        <f>'EE investment costs'!C623</f>
        <v>9.5</v>
      </c>
      <c r="AD574" s="22"/>
    </row>
    <row r="575" spans="2:30">
      <c r="B575" s="14" t="str">
        <f t="shared" ca="1" si="50"/>
        <v>INDPDEFFLA-95</v>
      </c>
      <c r="C575" s="15" t="str">
        <f t="shared" ca="1" si="55"/>
        <v>IPDLA</v>
      </c>
      <c r="D575" s="16">
        <f>'EE investment costs'!$F$15</f>
        <v>2016</v>
      </c>
      <c r="E575" s="14">
        <f>VLOOKUP(X575,'EE investment costs'!$D$56:$R$656,15,0)</f>
        <v>4.6268333333333338</v>
      </c>
      <c r="F575" s="17">
        <f ca="1">INDEX('EE investment costs'!$D$56:$R$656,MATCH(X575,'EE investment costs'!$D$56:$D$656,0),MATCH($V$8,'EE investment costs'!$D$56:$R$56,0))</f>
        <v>2457.3760569509896</v>
      </c>
      <c r="I575" s="18">
        <v>1</v>
      </c>
      <c r="J575" s="18">
        <v>1</v>
      </c>
      <c r="K575" s="14">
        <f t="shared" ca="1" si="53"/>
        <v>0</v>
      </c>
      <c r="M575" s="19" t="str">
        <f t="shared" ca="1" si="51"/>
        <v>INDPDEFFLA-95</v>
      </c>
      <c r="N575" s="23" t="str">
        <f t="shared" ca="1" si="52"/>
        <v>Private service Saving Tech-Light 9.5y</v>
      </c>
      <c r="O575" s="23" t="s">
        <v>32</v>
      </c>
      <c r="P575" s="23" t="s">
        <v>33</v>
      </c>
      <c r="Q575" s="23"/>
      <c r="R575" s="23"/>
      <c r="S575" s="19" t="s">
        <v>34</v>
      </c>
      <c r="V575" s="16" t="str">
        <f t="shared" ca="1" si="54"/>
        <v>PD</v>
      </c>
      <c r="W575" s="14" t="str">
        <f t="shared" ca="1" si="54"/>
        <v>Private service</v>
      </c>
      <c r="X575" s="3" t="str">
        <f>'EE investment costs'!D624</f>
        <v>LA-95</v>
      </c>
      <c r="Y575" s="3" t="str">
        <f>'EE investment costs'!E624</f>
        <v>Light</v>
      </c>
      <c r="AC575" s="123">
        <f>'EE investment costs'!C624</f>
        <v>9.5</v>
      </c>
      <c r="AD575" s="22"/>
    </row>
    <row r="576" spans="2:30">
      <c r="B576" s="14" t="str">
        <f t="shared" ca="1" si="50"/>
        <v>INDPDEFFEM-95</v>
      </c>
      <c r="C576" s="15" t="str">
        <f t="shared" ca="1" si="55"/>
        <v>IPDEM</v>
      </c>
      <c r="D576" s="16">
        <f>'EE investment costs'!$F$15</f>
        <v>2016</v>
      </c>
      <c r="E576" s="14">
        <f>VLOOKUP(X576,'EE investment costs'!$D$56:$R$656,15,0)</f>
        <v>4.8581749999999992</v>
      </c>
      <c r="F576" s="17">
        <f ca="1">INDEX('EE investment costs'!$D$56:$R$656,MATCH(X576,'EE investment costs'!$D$56:$D$656,0),MATCH($V$8,'EE investment costs'!$D$56:$R$56,0))</f>
        <v>3331.7209023045816</v>
      </c>
      <c r="I576" s="18">
        <v>1</v>
      </c>
      <c r="J576" s="18">
        <v>1</v>
      </c>
      <c r="K576" s="14">
        <f t="shared" ca="1" si="53"/>
        <v>0</v>
      </c>
      <c r="M576" s="19" t="str">
        <f t="shared" ca="1" si="51"/>
        <v>INDPDEFFEM-95</v>
      </c>
      <c r="N576" s="23" t="str">
        <f t="shared" ca="1" si="52"/>
        <v>Private service Saving Tech-Electric Motors 9.5y</v>
      </c>
      <c r="O576" s="23" t="s">
        <v>32</v>
      </c>
      <c r="P576" s="23" t="s">
        <v>33</v>
      </c>
      <c r="Q576" s="23"/>
      <c r="R576" s="23"/>
      <c r="S576" s="19" t="s">
        <v>34</v>
      </c>
      <c r="V576" s="16" t="str">
        <f t="shared" ca="1" si="54"/>
        <v>PD</v>
      </c>
      <c r="W576" s="14" t="str">
        <f t="shared" ca="1" si="54"/>
        <v>Private service</v>
      </c>
      <c r="X576" s="3" t="str">
        <f>'EE investment costs'!D625</f>
        <v>EM-95</v>
      </c>
      <c r="Y576" s="3" t="str">
        <f>'EE investment costs'!E625</f>
        <v>Electric Motors</v>
      </c>
      <c r="AC576" s="123">
        <f>'EE investment costs'!C625</f>
        <v>9.5</v>
      </c>
      <c r="AD576" s="22"/>
    </row>
    <row r="577" spans="2:30">
      <c r="B577" s="14" t="str">
        <f t="shared" ca="1" si="50"/>
        <v>INDPDEFFTF-95</v>
      </c>
      <c r="C577" s="15" t="str">
        <f t="shared" ca="1" si="55"/>
        <v>IPDTF</v>
      </c>
      <c r="D577" s="16">
        <f>'EE investment costs'!$F$15</f>
        <v>2016</v>
      </c>
      <c r="E577" s="14">
        <f>VLOOKUP(X577,'EE investment costs'!$D$56:$R$656,15,0)</f>
        <v>19.583333333333332</v>
      </c>
      <c r="F577" s="17">
        <f ca="1">INDEX('EE investment costs'!$D$56:$R$656,MATCH(X577,'EE investment costs'!$D$56:$D$656,0),MATCH($V$8,'EE investment costs'!$D$56:$R$56,0))</f>
        <v>1395.9024566356361</v>
      </c>
      <c r="I577" s="18">
        <v>1</v>
      </c>
      <c r="J577" s="18">
        <v>1</v>
      </c>
      <c r="K577" s="14">
        <f t="shared" ca="1" si="53"/>
        <v>0</v>
      </c>
      <c r="M577" s="19" t="str">
        <f t="shared" ca="1" si="51"/>
        <v>INDPDEFFTF-95</v>
      </c>
      <c r="N577" s="23" t="str">
        <f t="shared" ca="1" si="52"/>
        <v>Private service Saving Tech-Haulage Tractors, Trucks, Fishing boats 9.5y</v>
      </c>
      <c r="O577" s="23" t="s">
        <v>32</v>
      </c>
      <c r="P577" s="23" t="s">
        <v>33</v>
      </c>
      <c r="Q577" s="23"/>
      <c r="R577" s="23"/>
      <c r="S577" s="19" t="s">
        <v>34</v>
      </c>
      <c r="V577" s="16" t="str">
        <f t="shared" ca="1" si="54"/>
        <v>PD</v>
      </c>
      <c r="W577" s="14" t="str">
        <f t="shared" ca="1" si="54"/>
        <v>Private service</v>
      </c>
      <c r="X577" s="3" t="str">
        <f>'EE investment costs'!D626</f>
        <v>TF-95</v>
      </c>
      <c r="Y577" s="3" t="str">
        <f>'EE investment costs'!E626</f>
        <v>Haulage Tractors, Trucks, Fishing boats</v>
      </c>
      <c r="AC577" s="123">
        <f>'EE investment costs'!C626</f>
        <v>9.5</v>
      </c>
      <c r="AD577" s="22"/>
    </row>
    <row r="578" spans="2:30">
      <c r="B578" s="14" t="str">
        <f t="shared" ca="1" si="50"/>
        <v>INDPDEFFMT-96</v>
      </c>
      <c r="C578" s="15" t="str">
        <f t="shared" ca="1" si="55"/>
        <v>IPDMT</v>
      </c>
      <c r="D578" s="16">
        <f>'EE investment costs'!$F$15</f>
        <v>2016</v>
      </c>
      <c r="E578" s="14">
        <f>VLOOKUP(X578,'EE investment costs'!$D$56:$R$656,15,0)</f>
        <v>6.5600000000000005</v>
      </c>
      <c r="F578" s="17">
        <f ca="1">INDEX('EE investment costs'!$D$56:$R$656,MATCH(X578,'EE investment costs'!$D$56:$D$656,0),MATCH($V$8,'EE investment costs'!$D$56:$R$56,0))</f>
        <v>1261.7069800574536</v>
      </c>
      <c r="I578" s="18">
        <v>1</v>
      </c>
      <c r="J578" s="18">
        <v>1</v>
      </c>
      <c r="K578" s="14">
        <f t="shared" ca="1" si="53"/>
        <v>0</v>
      </c>
      <c r="M578" s="19" t="str">
        <f t="shared" ca="1" si="51"/>
        <v>INDPDEFFMT-96</v>
      </c>
      <c r="N578" s="23" t="str">
        <f t="shared" ca="1" si="52"/>
        <v>Private service Saving Tech-Heat Medium Temp. up to 150C 9.6y</v>
      </c>
      <c r="O578" s="23" t="s">
        <v>32</v>
      </c>
      <c r="P578" s="23" t="s">
        <v>33</v>
      </c>
      <c r="Q578" s="23"/>
      <c r="R578" s="23"/>
      <c r="S578" s="19" t="s">
        <v>34</v>
      </c>
      <c r="V578" s="16" t="str">
        <f t="shared" ca="1" si="54"/>
        <v>PD</v>
      </c>
      <c r="W578" s="14" t="str">
        <f t="shared" ca="1" si="54"/>
        <v>Private service</v>
      </c>
      <c r="X578" s="3" t="str">
        <f>'EE investment costs'!D627</f>
        <v>MT-96</v>
      </c>
      <c r="Y578" s="3" t="str">
        <f>'EE investment costs'!E627</f>
        <v>Heat Medium Temp. up to 150C</v>
      </c>
      <c r="AC578" s="123">
        <f>'EE investment costs'!C627</f>
        <v>9.6</v>
      </c>
      <c r="AD578" s="22"/>
    </row>
    <row r="579" spans="2:30">
      <c r="B579" s="14" t="str">
        <f t="shared" ca="1" si="50"/>
        <v>INDPDEFFHT-96</v>
      </c>
      <c r="C579" s="15" t="str">
        <f t="shared" ca="1" si="55"/>
        <v>IPDHT</v>
      </c>
      <c r="D579" s="16">
        <f>'EE investment costs'!$F$15</f>
        <v>2016</v>
      </c>
      <c r="E579" s="14">
        <f>VLOOKUP(X579,'EE investment costs'!$D$56:$R$656,15,0)</f>
        <v>5.2480000000000002</v>
      </c>
      <c r="F579" s="17">
        <f ca="1">INDEX('EE investment costs'!$D$56:$R$656,MATCH(X579,'EE investment costs'!$D$56:$D$656,0),MATCH($V$8,'EE investment costs'!$D$56:$R$56,0))</f>
        <v>833.34091226506109</v>
      </c>
      <c r="I579" s="18">
        <v>1</v>
      </c>
      <c r="J579" s="18">
        <v>1</v>
      </c>
      <c r="K579" s="14">
        <f t="shared" ca="1" si="53"/>
        <v>4</v>
      </c>
      <c r="M579" s="19" t="str">
        <f t="shared" ca="1" si="51"/>
        <v>INDPDEFFHT-96</v>
      </c>
      <c r="N579" s="23" t="str">
        <f t="shared" ca="1" si="52"/>
        <v>Private service Saving Tech-Heat High Temp. over 150C 9.6y</v>
      </c>
      <c r="O579" s="23" t="s">
        <v>32</v>
      </c>
      <c r="P579" s="23" t="s">
        <v>33</v>
      </c>
      <c r="Q579" s="23"/>
      <c r="R579" s="23"/>
      <c r="S579" s="19" t="s">
        <v>34</v>
      </c>
      <c r="V579" s="16" t="str">
        <f t="shared" ca="1" si="54"/>
        <v>PD</v>
      </c>
      <c r="W579" s="14" t="str">
        <f t="shared" ca="1" si="54"/>
        <v>Private service</v>
      </c>
      <c r="X579" s="3" t="str">
        <f>'EE investment costs'!D628</f>
        <v>HT-96</v>
      </c>
      <c r="Y579" s="3" t="str">
        <f>'EE investment costs'!E628</f>
        <v>Heat High Temp. over 150C</v>
      </c>
      <c r="AC579" s="123">
        <f>'EE investment costs'!C628</f>
        <v>9.6</v>
      </c>
      <c r="AD579" s="22"/>
    </row>
    <row r="580" spans="2:30">
      <c r="B580" s="14" t="str">
        <f t="shared" ca="1" si="50"/>
        <v>INDPDEFFRH-96</v>
      </c>
      <c r="C580" s="15" t="str">
        <f t="shared" ca="1" si="55"/>
        <v>IPDRH</v>
      </c>
      <c r="D580" s="16">
        <f>'EE investment costs'!$F$15</f>
        <v>2016</v>
      </c>
      <c r="E580" s="14">
        <f>VLOOKUP(X580,'EE investment costs'!$D$56:$R$656,15,0)</f>
        <v>17.045333333333335</v>
      </c>
      <c r="F580" s="17">
        <f ca="1">INDEX('EE investment costs'!$D$56:$R$656,MATCH(X580,'EE investment costs'!$D$56:$D$656,0),MATCH($V$8,'EE investment costs'!$D$56:$R$56,0))</f>
        <v>2259.0026457401614</v>
      </c>
      <c r="I580" s="18">
        <v>1</v>
      </c>
      <c r="J580" s="18">
        <v>1</v>
      </c>
      <c r="K580" s="14">
        <f t="shared" ca="1" si="53"/>
        <v>0</v>
      </c>
      <c r="M580" s="19" t="str">
        <f t="shared" ca="1" si="51"/>
        <v>INDPDEFFRH-96</v>
      </c>
      <c r="N580" s="23" t="str">
        <f t="shared" ca="1" si="52"/>
        <v>Private service Saving Tech-Heat Room Heat 9.6y</v>
      </c>
      <c r="O580" s="23" t="s">
        <v>32</v>
      </c>
      <c r="P580" s="23" t="s">
        <v>33</v>
      </c>
      <c r="Q580" s="23"/>
      <c r="R580" s="23"/>
      <c r="S580" s="19" t="s">
        <v>34</v>
      </c>
      <c r="V580" s="16" t="str">
        <f t="shared" ca="1" si="54"/>
        <v>PD</v>
      </c>
      <c r="W580" s="14" t="str">
        <f t="shared" ca="1" si="54"/>
        <v>Private service</v>
      </c>
      <c r="X580" s="3" t="str">
        <f>'EE investment costs'!D629</f>
        <v>RH-96</v>
      </c>
      <c r="Y580" s="3" t="str">
        <f>'EE investment costs'!E629</f>
        <v>Heat Room Heat</v>
      </c>
      <c r="AC580" s="123">
        <f>'EE investment costs'!C629</f>
        <v>9.6</v>
      </c>
      <c r="AD580" s="22"/>
    </row>
    <row r="581" spans="2:30">
      <c r="B581" s="14" t="str">
        <f t="shared" ca="1" si="50"/>
        <v>INDPDEFFLA-96</v>
      </c>
      <c r="C581" s="15" t="str">
        <f t="shared" ca="1" si="55"/>
        <v>IPDLA</v>
      </c>
      <c r="D581" s="16">
        <f>'EE investment costs'!$F$15</f>
        <v>2016</v>
      </c>
      <c r="E581" s="14">
        <f>VLOOKUP(X581,'EE investment costs'!$D$56:$R$656,15,0)</f>
        <v>4.6398666666666664</v>
      </c>
      <c r="F581" s="17">
        <f ca="1">INDEX('EE investment costs'!$D$56:$R$656,MATCH(X581,'EE investment costs'!$D$56:$D$656,0),MATCH($V$8,'EE investment costs'!$D$56:$R$56,0))</f>
        <v>2472.8505602970013</v>
      </c>
      <c r="I581" s="18">
        <v>1</v>
      </c>
      <c r="J581" s="18">
        <v>1</v>
      </c>
      <c r="K581" s="14">
        <f t="shared" ca="1" si="53"/>
        <v>0</v>
      </c>
      <c r="M581" s="19" t="str">
        <f t="shared" ca="1" si="51"/>
        <v>INDPDEFFLA-96</v>
      </c>
      <c r="N581" s="23" t="str">
        <f t="shared" ca="1" si="52"/>
        <v>Private service Saving Tech-Light 9.6y</v>
      </c>
      <c r="O581" s="23" t="s">
        <v>32</v>
      </c>
      <c r="P581" s="23" t="s">
        <v>33</v>
      </c>
      <c r="Q581" s="23"/>
      <c r="R581" s="23"/>
      <c r="S581" s="19" t="s">
        <v>34</v>
      </c>
      <c r="V581" s="16" t="str">
        <f t="shared" ca="1" si="54"/>
        <v>PD</v>
      </c>
      <c r="W581" s="14" t="str">
        <f t="shared" ca="1" si="54"/>
        <v>Private service</v>
      </c>
      <c r="X581" s="3" t="str">
        <f>'EE investment costs'!D630</f>
        <v>LA-96</v>
      </c>
      <c r="Y581" s="3" t="str">
        <f>'EE investment costs'!E630</f>
        <v>Light</v>
      </c>
      <c r="AC581" s="123">
        <f>'EE investment costs'!C630</f>
        <v>9.6</v>
      </c>
      <c r="AD581" s="22"/>
    </row>
    <row r="582" spans="2:30">
      <c r="B582" s="14" t="str">
        <f t="shared" ca="1" si="50"/>
        <v>INDPDEFFEM-96</v>
      </c>
      <c r="C582" s="15" t="str">
        <f t="shared" ca="1" si="55"/>
        <v>IPDEM</v>
      </c>
      <c r="D582" s="16">
        <f>'EE investment costs'!$F$15</f>
        <v>2016</v>
      </c>
      <c r="E582" s="14">
        <f>VLOOKUP(X582,'EE investment costs'!$D$56:$R$656,15,0)</f>
        <v>4.8718599999999999</v>
      </c>
      <c r="F582" s="17">
        <f ca="1">INDEX('EE investment costs'!$D$56:$R$656,MATCH(X582,'EE investment costs'!$D$56:$D$656,0),MATCH($V$8,'EE investment costs'!$D$56:$R$56,0))</f>
        <v>3362.2893377706187</v>
      </c>
      <c r="I582" s="18">
        <v>1</v>
      </c>
      <c r="J582" s="18">
        <v>1</v>
      </c>
      <c r="K582" s="14">
        <f t="shared" ca="1" si="53"/>
        <v>0</v>
      </c>
      <c r="M582" s="19" t="str">
        <f t="shared" ca="1" si="51"/>
        <v>INDPDEFFEM-96</v>
      </c>
      <c r="N582" s="23" t="str">
        <f t="shared" ca="1" si="52"/>
        <v>Private service Saving Tech-Electric Motors 9.6y</v>
      </c>
      <c r="O582" s="23" t="s">
        <v>32</v>
      </c>
      <c r="P582" s="23" t="s">
        <v>33</v>
      </c>
      <c r="Q582" s="23"/>
      <c r="R582" s="23"/>
      <c r="S582" s="19" t="s">
        <v>34</v>
      </c>
      <c r="V582" s="16" t="str">
        <f t="shared" ca="1" si="54"/>
        <v>PD</v>
      </c>
      <c r="W582" s="14" t="str">
        <f t="shared" ca="1" si="54"/>
        <v>Private service</v>
      </c>
      <c r="X582" s="3" t="str">
        <f>'EE investment costs'!D631</f>
        <v>EM-96</v>
      </c>
      <c r="Y582" s="3" t="str">
        <f>'EE investment costs'!E631</f>
        <v>Electric Motors</v>
      </c>
      <c r="AC582" s="123">
        <f>'EE investment costs'!C631</f>
        <v>9.6</v>
      </c>
      <c r="AD582" s="22"/>
    </row>
    <row r="583" spans="2:30">
      <c r="B583" s="14" t="str">
        <f t="shared" ca="1" si="50"/>
        <v>INDPDEFFTF-96</v>
      </c>
      <c r="C583" s="15" t="str">
        <f t="shared" ca="1" si="55"/>
        <v>IPDTF</v>
      </c>
      <c r="D583" s="16">
        <f>'EE investment costs'!$F$15</f>
        <v>2016</v>
      </c>
      <c r="E583" s="14">
        <f>VLOOKUP(X583,'EE investment costs'!$D$56:$R$656,15,0)</f>
        <v>19.666666666666664</v>
      </c>
      <c r="F583" s="17">
        <f ca="1">INDEX('EE investment costs'!$D$56:$R$656,MATCH(X583,'EE investment costs'!$D$56:$D$656,0),MATCH($V$8,'EE investment costs'!$D$56:$R$56,0))</f>
        <v>1410.5961667054851</v>
      </c>
      <c r="I583" s="18">
        <v>1</v>
      </c>
      <c r="J583" s="18">
        <v>1</v>
      </c>
      <c r="K583" s="14">
        <f t="shared" ca="1" si="53"/>
        <v>0</v>
      </c>
      <c r="M583" s="19" t="str">
        <f t="shared" ca="1" si="51"/>
        <v>INDPDEFFTF-96</v>
      </c>
      <c r="N583" s="23" t="str">
        <f t="shared" ca="1" si="52"/>
        <v>Private service Saving Tech-Haulage Tractors, Trucks, Fishing boats 9.6y</v>
      </c>
      <c r="O583" s="23" t="s">
        <v>32</v>
      </c>
      <c r="P583" s="23" t="s">
        <v>33</v>
      </c>
      <c r="Q583" s="23"/>
      <c r="R583" s="23"/>
      <c r="S583" s="19" t="s">
        <v>34</v>
      </c>
      <c r="V583" s="16" t="str">
        <f t="shared" ca="1" si="54"/>
        <v>PD</v>
      </c>
      <c r="W583" s="14" t="str">
        <f t="shared" ca="1" si="54"/>
        <v>Private service</v>
      </c>
      <c r="X583" s="3" t="str">
        <f>'EE investment costs'!D632</f>
        <v>TF-96</v>
      </c>
      <c r="Y583" s="3" t="str">
        <f>'EE investment costs'!E632</f>
        <v>Haulage Tractors, Trucks, Fishing boats</v>
      </c>
      <c r="AC583" s="123">
        <f>'EE investment costs'!C632</f>
        <v>9.6</v>
      </c>
      <c r="AD583" s="22"/>
    </row>
    <row r="584" spans="2:30">
      <c r="B584" s="14" t="str">
        <f t="shared" ref="B584:B607" ca="1" si="56">M584</f>
        <v>INDPDEFFMT-97</v>
      </c>
      <c r="C584" s="15" t="str">
        <f t="shared" ca="1" si="55"/>
        <v>IPDMT</v>
      </c>
      <c r="D584" s="16">
        <f>'EE investment costs'!$F$15</f>
        <v>2016</v>
      </c>
      <c r="E584" s="14">
        <f>VLOOKUP(X584,'EE investment costs'!$D$56:$R$656,15,0)</f>
        <v>6.57</v>
      </c>
      <c r="F584" s="17">
        <f ca="1">INDEX('EE investment costs'!$D$56:$R$656,MATCH(X584,'EE investment costs'!$D$56:$D$656,0),MATCH($V$8,'EE investment costs'!$D$56:$R$56,0))</f>
        <v>1273.4552371618413</v>
      </c>
      <c r="I584" s="18">
        <v>1</v>
      </c>
      <c r="J584" s="18">
        <v>1</v>
      </c>
      <c r="K584" s="14">
        <f t="shared" ca="1" si="53"/>
        <v>0</v>
      </c>
      <c r="M584" s="19" t="str">
        <f t="shared" ref="M584:M607" ca="1" si="57">CONCATENATE("IND",$V$8,"EFF",$X584)</f>
        <v>INDPDEFFMT-97</v>
      </c>
      <c r="N584" s="23" t="str">
        <f t="shared" ca="1" si="52"/>
        <v>Private service Saving Tech-Heat Medium Temp. up to 150C 9.7y</v>
      </c>
      <c r="O584" s="23" t="s">
        <v>32</v>
      </c>
      <c r="P584" s="23" t="s">
        <v>33</v>
      </c>
      <c r="Q584" s="23"/>
      <c r="R584" s="23"/>
      <c r="S584" s="19" t="s">
        <v>34</v>
      </c>
      <c r="V584" s="16" t="str">
        <f t="shared" ca="1" si="54"/>
        <v>PD</v>
      </c>
      <c r="W584" s="14" t="str">
        <f t="shared" ca="1" si="54"/>
        <v>Private service</v>
      </c>
      <c r="X584" s="3" t="str">
        <f>'EE investment costs'!D633</f>
        <v>MT-97</v>
      </c>
      <c r="Y584" s="3" t="str">
        <f>'EE investment costs'!E633</f>
        <v>Heat Medium Temp. up to 150C</v>
      </c>
      <c r="AC584" s="123">
        <f>'EE investment costs'!C633</f>
        <v>9.6999999999999993</v>
      </c>
      <c r="AD584" s="22"/>
    </row>
    <row r="585" spans="2:30">
      <c r="B585" s="14" t="str">
        <f t="shared" ca="1" si="56"/>
        <v>INDPDEFFHT-97</v>
      </c>
      <c r="C585" s="15" t="str">
        <f t="shared" ca="1" si="55"/>
        <v>IPDHT</v>
      </c>
      <c r="D585" s="16">
        <f>'EE investment costs'!$F$15</f>
        <v>2016</v>
      </c>
      <c r="E585" s="14">
        <f>VLOOKUP(X585,'EE investment costs'!$D$56:$R$656,15,0)</f>
        <v>5.2560000000000002</v>
      </c>
      <c r="F585" s="17">
        <f ca="1">INDEX('EE investment costs'!$D$56:$R$656,MATCH(X585,'EE investment costs'!$D$56:$D$656,0),MATCH($V$8,'EE investment costs'!$D$56:$R$56,0))</f>
        <v>839.72527328570459</v>
      </c>
      <c r="I585" s="18">
        <v>1</v>
      </c>
      <c r="J585" s="18">
        <v>1</v>
      </c>
      <c r="K585" s="14">
        <f t="shared" ca="1" si="53"/>
        <v>4</v>
      </c>
      <c r="M585" s="19" t="str">
        <f t="shared" ca="1" si="57"/>
        <v>INDPDEFFHT-97</v>
      </c>
      <c r="N585" s="23" t="str">
        <f t="shared" ref="N585:N607" ca="1" si="58">$W$8&amp;" Saving Tech"&amp;"-"&amp;$Y585&amp;" "&amp;AC585&amp;"y"</f>
        <v>Private service Saving Tech-Heat High Temp. over 150C 9.7y</v>
      </c>
      <c r="O585" s="23" t="s">
        <v>32</v>
      </c>
      <c r="P585" s="23" t="s">
        <v>33</v>
      </c>
      <c r="Q585" s="23"/>
      <c r="R585" s="23"/>
      <c r="S585" s="19" t="s">
        <v>34</v>
      </c>
      <c r="V585" s="16" t="str">
        <f t="shared" ca="1" si="54"/>
        <v>PD</v>
      </c>
      <c r="W585" s="14" t="str">
        <f t="shared" ca="1" si="54"/>
        <v>Private service</v>
      </c>
      <c r="X585" s="3" t="str">
        <f>'EE investment costs'!D634</f>
        <v>HT-97</v>
      </c>
      <c r="Y585" s="3" t="str">
        <f>'EE investment costs'!E634</f>
        <v>Heat High Temp. over 150C</v>
      </c>
      <c r="AC585" s="123">
        <f>'EE investment costs'!C634</f>
        <v>9.6999999999999993</v>
      </c>
      <c r="AD585" s="22"/>
    </row>
    <row r="586" spans="2:30">
      <c r="B586" s="14" t="str">
        <f t="shared" ca="1" si="56"/>
        <v>INDPDEFFRH-97</v>
      </c>
      <c r="C586" s="15" t="str">
        <f t="shared" ca="1" si="55"/>
        <v>IPDRH</v>
      </c>
      <c r="D586" s="16">
        <f>'EE investment costs'!$F$15</f>
        <v>2016</v>
      </c>
      <c r="E586" s="14">
        <f>VLOOKUP(X586,'EE investment costs'!$D$56:$R$656,15,0)</f>
        <v>17.064000000000004</v>
      </c>
      <c r="F586" s="17">
        <f ca="1">INDEX('EE investment costs'!$D$56:$R$656,MATCH(X586,'EE investment costs'!$D$56:$D$656,0),MATCH($V$8,'EE investment costs'!$D$56:$R$56,0))</f>
        <v>2296.0354759981965</v>
      </c>
      <c r="I586" s="18">
        <v>1</v>
      </c>
      <c r="J586" s="18">
        <v>1</v>
      </c>
      <c r="K586" s="14">
        <f t="shared" ref="K586:K607" ca="1" si="59">IF(F586&lt;500,1,0)+IF(F586&lt;600,1,0)+IF(F586&lt;700,1,0)+IF(F586&lt;800,1,0)+IF(F586&lt;900,1,0)+IF(F586&lt;1000,1,0)+IF(F586&lt;1100,1,0)+IF(F586&lt;1200,1,0)</f>
        <v>0</v>
      </c>
      <c r="M586" s="19" t="str">
        <f t="shared" ca="1" si="57"/>
        <v>INDPDEFFRH-97</v>
      </c>
      <c r="N586" s="23" t="str">
        <f t="shared" ca="1" si="58"/>
        <v>Private service Saving Tech-Heat Room Heat 9.7y</v>
      </c>
      <c r="O586" s="23" t="s">
        <v>32</v>
      </c>
      <c r="P586" s="23" t="s">
        <v>33</v>
      </c>
      <c r="Q586" s="23"/>
      <c r="R586" s="23"/>
      <c r="S586" s="19" t="s">
        <v>34</v>
      </c>
      <c r="V586" s="16" t="str">
        <f t="shared" ref="V586:W607" ca="1" si="60">V585</f>
        <v>PD</v>
      </c>
      <c r="W586" s="14" t="str">
        <f t="shared" ca="1" si="60"/>
        <v>Private service</v>
      </c>
      <c r="X586" s="3" t="str">
        <f>'EE investment costs'!D635</f>
        <v>RH-97</v>
      </c>
      <c r="Y586" s="3" t="str">
        <f>'EE investment costs'!E635</f>
        <v>Heat Room Heat</v>
      </c>
      <c r="AC586" s="123">
        <f>'EE investment costs'!C635</f>
        <v>9.6999999999999993</v>
      </c>
      <c r="AD586" s="22"/>
    </row>
    <row r="587" spans="2:30">
      <c r="B587" s="14" t="str">
        <f t="shared" ca="1" si="56"/>
        <v>INDPDEFFLA-97</v>
      </c>
      <c r="C587" s="15" t="str">
        <f t="shared" ca="1" si="55"/>
        <v>IPDLA</v>
      </c>
      <c r="D587" s="16">
        <f>'EE investment costs'!$F$15</f>
        <v>2016</v>
      </c>
      <c r="E587" s="14">
        <f>VLOOKUP(X587,'EE investment costs'!$D$56:$R$656,15,0)</f>
        <v>4.6528999999999998</v>
      </c>
      <c r="F587" s="17">
        <f ca="1">INDEX('EE investment costs'!$D$56:$R$656,MATCH(X587,'EE investment costs'!$D$56:$D$656,0),MATCH($V$8,'EE investment costs'!$D$56:$R$56,0))</f>
        <v>2488.3250636430134</v>
      </c>
      <c r="I587" s="18">
        <v>1</v>
      </c>
      <c r="J587" s="18">
        <v>1</v>
      </c>
      <c r="K587" s="14">
        <f t="shared" ca="1" si="59"/>
        <v>0</v>
      </c>
      <c r="M587" s="19" t="str">
        <f t="shared" ca="1" si="57"/>
        <v>INDPDEFFLA-97</v>
      </c>
      <c r="N587" s="23" t="str">
        <f t="shared" ca="1" si="58"/>
        <v>Private service Saving Tech-Light 9.7y</v>
      </c>
      <c r="O587" s="23" t="s">
        <v>32</v>
      </c>
      <c r="P587" s="23" t="s">
        <v>33</v>
      </c>
      <c r="Q587" s="23"/>
      <c r="R587" s="23"/>
      <c r="S587" s="19" t="s">
        <v>34</v>
      </c>
      <c r="V587" s="16" t="str">
        <f t="shared" ca="1" si="60"/>
        <v>PD</v>
      </c>
      <c r="W587" s="14" t="str">
        <f t="shared" ca="1" si="60"/>
        <v>Private service</v>
      </c>
      <c r="X587" s="3" t="str">
        <f>'EE investment costs'!D636</f>
        <v>LA-97</v>
      </c>
      <c r="Y587" s="3" t="str">
        <f>'EE investment costs'!E636</f>
        <v>Light</v>
      </c>
      <c r="AC587" s="123">
        <f>'EE investment costs'!C636</f>
        <v>9.6999999999999993</v>
      </c>
      <c r="AD587" s="22"/>
    </row>
    <row r="588" spans="2:30">
      <c r="B588" s="14" t="str">
        <f t="shared" ca="1" si="56"/>
        <v>INDPDEFFEM-97</v>
      </c>
      <c r="C588" s="15" t="str">
        <f t="shared" ca="1" si="55"/>
        <v>IPDEM</v>
      </c>
      <c r="D588" s="16">
        <f>'EE investment costs'!$F$15</f>
        <v>2016</v>
      </c>
      <c r="E588" s="14">
        <f>VLOOKUP(X588,'EE investment costs'!$D$56:$R$656,15,0)</f>
        <v>4.8855449999999996</v>
      </c>
      <c r="F588" s="17">
        <f ca="1">INDEX('EE investment costs'!$D$56:$R$656,MATCH(X588,'EE investment costs'!$D$56:$D$656,0),MATCH($V$8,'EE investment costs'!$D$56:$R$56,0))</f>
        <v>3392.8577732366557</v>
      </c>
      <c r="I588" s="18">
        <v>1</v>
      </c>
      <c r="J588" s="18">
        <v>1</v>
      </c>
      <c r="K588" s="14">
        <f t="shared" ca="1" si="59"/>
        <v>0</v>
      </c>
      <c r="M588" s="19" t="str">
        <f t="shared" ca="1" si="57"/>
        <v>INDPDEFFEM-97</v>
      </c>
      <c r="N588" s="23" t="str">
        <f t="shared" ca="1" si="58"/>
        <v>Private service Saving Tech-Electric Motors 9.7y</v>
      </c>
      <c r="O588" s="23" t="s">
        <v>32</v>
      </c>
      <c r="P588" s="23" t="s">
        <v>33</v>
      </c>
      <c r="Q588" s="23"/>
      <c r="R588" s="23"/>
      <c r="S588" s="19" t="s">
        <v>34</v>
      </c>
      <c r="V588" s="16" t="str">
        <f t="shared" ca="1" si="60"/>
        <v>PD</v>
      </c>
      <c r="W588" s="14" t="str">
        <f t="shared" ca="1" si="60"/>
        <v>Private service</v>
      </c>
      <c r="X588" s="3" t="str">
        <f>'EE investment costs'!D637</f>
        <v>EM-97</v>
      </c>
      <c r="Y588" s="3" t="str">
        <f>'EE investment costs'!E637</f>
        <v>Electric Motors</v>
      </c>
      <c r="AC588" s="123">
        <f>'EE investment costs'!C637</f>
        <v>9.6999999999999993</v>
      </c>
      <c r="AD588" s="22"/>
    </row>
    <row r="589" spans="2:30">
      <c r="B589" s="14" t="str">
        <f t="shared" ca="1" si="56"/>
        <v>INDPDEFFTF-97</v>
      </c>
      <c r="C589" s="15" t="str">
        <f t="shared" ca="1" si="55"/>
        <v>IPDTF</v>
      </c>
      <c r="D589" s="16">
        <f>'EE investment costs'!$F$15</f>
        <v>2016</v>
      </c>
      <c r="E589" s="14">
        <f>VLOOKUP(X589,'EE investment costs'!$D$56:$R$656,15,0)</f>
        <v>19.75</v>
      </c>
      <c r="F589" s="17">
        <f ca="1">INDEX('EE investment costs'!$D$56:$R$656,MATCH(X589,'EE investment costs'!$D$56:$D$656,0),MATCH($V$8,'EE investment costs'!$D$56:$R$56,0))</f>
        <v>1425.2898767753336</v>
      </c>
      <c r="I589" s="18">
        <v>1</v>
      </c>
      <c r="J589" s="18">
        <v>1</v>
      </c>
      <c r="K589" s="14">
        <f t="shared" ca="1" si="59"/>
        <v>0</v>
      </c>
      <c r="M589" s="19" t="str">
        <f t="shared" ca="1" si="57"/>
        <v>INDPDEFFTF-97</v>
      </c>
      <c r="N589" s="23" t="str">
        <f t="shared" ca="1" si="58"/>
        <v>Private service Saving Tech-Haulage Tractors, Trucks, Fishing boats 9.7y</v>
      </c>
      <c r="O589" s="23" t="s">
        <v>32</v>
      </c>
      <c r="P589" s="23" t="s">
        <v>33</v>
      </c>
      <c r="Q589" s="23"/>
      <c r="R589" s="23"/>
      <c r="S589" s="19" t="s">
        <v>34</v>
      </c>
      <c r="V589" s="16" t="str">
        <f t="shared" ca="1" si="60"/>
        <v>PD</v>
      </c>
      <c r="W589" s="14" t="str">
        <f t="shared" ca="1" si="60"/>
        <v>Private service</v>
      </c>
      <c r="X589" s="3" t="str">
        <f>'EE investment costs'!D638</f>
        <v>TF-97</v>
      </c>
      <c r="Y589" s="3" t="str">
        <f>'EE investment costs'!E638</f>
        <v>Haulage Tractors, Trucks, Fishing boats</v>
      </c>
      <c r="AC589" s="123">
        <f>'EE investment costs'!C638</f>
        <v>9.6999999999999993</v>
      </c>
      <c r="AD589" s="22"/>
    </row>
    <row r="590" spans="2:30">
      <c r="B590" s="14" t="str">
        <f t="shared" ca="1" si="56"/>
        <v>INDPDEFFMT-98</v>
      </c>
      <c r="C590" s="15" t="str">
        <f t="shared" ca="1" si="55"/>
        <v>IPDMT</v>
      </c>
      <c r="D590" s="16">
        <f>'EE investment costs'!$F$15</f>
        <v>2016</v>
      </c>
      <c r="E590" s="14">
        <f>VLOOKUP(X590,'EE investment costs'!$D$56:$R$656,15,0)</f>
        <v>6.58</v>
      </c>
      <c r="F590" s="17">
        <f ca="1">INDEX('EE investment costs'!$D$56:$R$656,MATCH(X590,'EE investment costs'!$D$56:$D$656,0),MATCH($V$8,'EE investment costs'!$D$56:$R$56,0))</f>
        <v>1285.2034942662294</v>
      </c>
      <c r="I590" s="18">
        <v>1</v>
      </c>
      <c r="J590" s="18">
        <v>1</v>
      </c>
      <c r="K590" s="14">
        <f t="shared" ca="1" si="59"/>
        <v>0</v>
      </c>
      <c r="M590" s="19" t="str">
        <f t="shared" ca="1" si="57"/>
        <v>INDPDEFFMT-98</v>
      </c>
      <c r="N590" s="23" t="str">
        <f t="shared" ca="1" si="58"/>
        <v>Private service Saving Tech-Heat Medium Temp. up to 150C 9.8y</v>
      </c>
      <c r="O590" s="23" t="s">
        <v>32</v>
      </c>
      <c r="P590" s="23" t="s">
        <v>33</v>
      </c>
      <c r="Q590" s="23"/>
      <c r="R590" s="23"/>
      <c r="S590" s="19" t="s">
        <v>34</v>
      </c>
      <c r="V590" s="16" t="str">
        <f t="shared" ca="1" si="60"/>
        <v>PD</v>
      </c>
      <c r="W590" s="14" t="str">
        <f t="shared" ca="1" si="60"/>
        <v>Private service</v>
      </c>
      <c r="X590" s="3" t="str">
        <f>'EE investment costs'!D639</f>
        <v>MT-98</v>
      </c>
      <c r="Y590" s="3" t="str">
        <f>'EE investment costs'!E639</f>
        <v>Heat Medium Temp. up to 150C</v>
      </c>
      <c r="AC590" s="123">
        <f>'EE investment costs'!C639</f>
        <v>9.8000000000000007</v>
      </c>
      <c r="AD590" s="22"/>
    </row>
    <row r="591" spans="2:30">
      <c r="B591" s="14" t="str">
        <f t="shared" ca="1" si="56"/>
        <v>INDPDEFFHT-98</v>
      </c>
      <c r="C591" s="15" t="str">
        <f t="shared" ca="1" si="55"/>
        <v>IPDHT</v>
      </c>
      <c r="D591" s="16">
        <f>'EE investment costs'!$F$15</f>
        <v>2016</v>
      </c>
      <c r="E591" s="14">
        <f>VLOOKUP(X591,'EE investment costs'!$D$56:$R$656,15,0)</f>
        <v>5.2640000000000002</v>
      </c>
      <c r="F591" s="17">
        <f ca="1">INDEX('EE investment costs'!$D$56:$R$656,MATCH(X591,'EE investment costs'!$D$56:$D$656,0),MATCH($V$8,'EE investment costs'!$D$56:$R$56,0))</f>
        <v>846.10963430634808</v>
      </c>
      <c r="I591" s="18">
        <v>1</v>
      </c>
      <c r="J591" s="18">
        <v>1</v>
      </c>
      <c r="K591" s="14">
        <f t="shared" ca="1" si="59"/>
        <v>4</v>
      </c>
      <c r="M591" s="19" t="str">
        <f t="shared" ca="1" si="57"/>
        <v>INDPDEFFHT-98</v>
      </c>
      <c r="N591" s="23" t="str">
        <f t="shared" ca="1" si="58"/>
        <v>Private service Saving Tech-Heat High Temp. over 150C 9.8y</v>
      </c>
      <c r="O591" s="23" t="s">
        <v>32</v>
      </c>
      <c r="P591" s="23" t="s">
        <v>33</v>
      </c>
      <c r="Q591" s="23"/>
      <c r="R591" s="23"/>
      <c r="S591" s="19" t="s">
        <v>34</v>
      </c>
      <c r="V591" s="16" t="str">
        <f t="shared" ca="1" si="60"/>
        <v>PD</v>
      </c>
      <c r="W591" s="14" t="str">
        <f t="shared" ca="1" si="60"/>
        <v>Private service</v>
      </c>
      <c r="X591" s="3" t="str">
        <f>'EE investment costs'!D640</f>
        <v>HT-98</v>
      </c>
      <c r="Y591" s="3" t="str">
        <f>'EE investment costs'!E640</f>
        <v>Heat High Temp. over 150C</v>
      </c>
      <c r="AC591" s="123">
        <f>'EE investment costs'!C640</f>
        <v>9.8000000000000007</v>
      </c>
      <c r="AD591" s="22"/>
    </row>
    <row r="592" spans="2:30">
      <c r="B592" s="14" t="str">
        <f t="shared" ca="1" si="56"/>
        <v>INDPDEFFRH-98</v>
      </c>
      <c r="C592" s="15" t="str">
        <f t="shared" ca="1" si="55"/>
        <v>IPDRH</v>
      </c>
      <c r="D592" s="16">
        <f>'EE investment costs'!$F$15</f>
        <v>2016</v>
      </c>
      <c r="E592" s="14">
        <f>VLOOKUP(X592,'EE investment costs'!$D$56:$R$656,15,0)</f>
        <v>17.082666666666668</v>
      </c>
      <c r="F592" s="17">
        <f ca="1">INDEX('EE investment costs'!$D$56:$R$656,MATCH(X592,'EE investment costs'!$D$56:$D$656,0),MATCH($V$8,'EE investment costs'!$D$56:$R$56,0))</f>
        <v>2333.0683062562325</v>
      </c>
      <c r="I592" s="18">
        <v>1</v>
      </c>
      <c r="J592" s="18">
        <v>1</v>
      </c>
      <c r="K592" s="14">
        <f t="shared" ca="1" si="59"/>
        <v>0</v>
      </c>
      <c r="M592" s="19" t="str">
        <f t="shared" ca="1" si="57"/>
        <v>INDPDEFFRH-98</v>
      </c>
      <c r="N592" s="23" t="str">
        <f t="shared" ca="1" si="58"/>
        <v>Private service Saving Tech-Heat Room Heat 9.8y</v>
      </c>
      <c r="O592" s="23" t="s">
        <v>32</v>
      </c>
      <c r="P592" s="23" t="s">
        <v>33</v>
      </c>
      <c r="Q592" s="23"/>
      <c r="R592" s="23"/>
      <c r="S592" s="19" t="s">
        <v>34</v>
      </c>
      <c r="V592" s="16" t="str">
        <f t="shared" ca="1" si="60"/>
        <v>PD</v>
      </c>
      <c r="W592" s="14" t="str">
        <f t="shared" ca="1" si="60"/>
        <v>Private service</v>
      </c>
      <c r="X592" s="3" t="str">
        <f>'EE investment costs'!D641</f>
        <v>RH-98</v>
      </c>
      <c r="Y592" s="3" t="str">
        <f>'EE investment costs'!E641</f>
        <v>Heat Room Heat</v>
      </c>
      <c r="AC592" s="123">
        <f>'EE investment costs'!C641</f>
        <v>9.8000000000000007</v>
      </c>
      <c r="AD592" s="22"/>
    </row>
    <row r="593" spans="2:30">
      <c r="B593" s="14" t="str">
        <f t="shared" ca="1" si="56"/>
        <v>INDPDEFFLA-98</v>
      </c>
      <c r="C593" s="15" t="str">
        <f t="shared" ca="1" si="55"/>
        <v>IPDLA</v>
      </c>
      <c r="D593" s="16">
        <f>'EE investment costs'!$F$15</f>
        <v>2016</v>
      </c>
      <c r="E593" s="14">
        <f>VLOOKUP(X593,'EE investment costs'!$D$56:$R$656,15,0)</f>
        <v>4.6659333333333333</v>
      </c>
      <c r="F593" s="17">
        <f ca="1">INDEX('EE investment costs'!$D$56:$R$656,MATCH(X593,'EE investment costs'!$D$56:$D$656,0),MATCH($V$8,'EE investment costs'!$D$56:$R$56,0))</f>
        <v>2503.7995669890256</v>
      </c>
      <c r="I593" s="18">
        <v>1</v>
      </c>
      <c r="J593" s="18">
        <v>1</v>
      </c>
      <c r="K593" s="14">
        <f t="shared" ca="1" si="59"/>
        <v>0</v>
      </c>
      <c r="M593" s="19" t="str">
        <f t="shared" ca="1" si="57"/>
        <v>INDPDEFFLA-98</v>
      </c>
      <c r="N593" s="23" t="str">
        <f t="shared" ca="1" si="58"/>
        <v>Private service Saving Tech-Light 9.8y</v>
      </c>
      <c r="O593" s="23" t="s">
        <v>32</v>
      </c>
      <c r="P593" s="23" t="s">
        <v>33</v>
      </c>
      <c r="Q593" s="23"/>
      <c r="R593" s="23"/>
      <c r="S593" s="19" t="s">
        <v>34</v>
      </c>
      <c r="V593" s="16" t="str">
        <f t="shared" ca="1" si="60"/>
        <v>PD</v>
      </c>
      <c r="W593" s="14" t="str">
        <f t="shared" ca="1" si="60"/>
        <v>Private service</v>
      </c>
      <c r="X593" s="3" t="str">
        <f>'EE investment costs'!D642</f>
        <v>LA-98</v>
      </c>
      <c r="Y593" s="3" t="str">
        <f>'EE investment costs'!E642</f>
        <v>Light</v>
      </c>
      <c r="AC593" s="123">
        <f>'EE investment costs'!C642</f>
        <v>9.8000000000000007</v>
      </c>
      <c r="AD593" s="22"/>
    </row>
    <row r="594" spans="2:30">
      <c r="B594" s="14" t="str">
        <f t="shared" ca="1" si="56"/>
        <v>INDPDEFFEM-98</v>
      </c>
      <c r="C594" s="15" t="str">
        <f t="shared" ca="1" si="55"/>
        <v>IPDEM</v>
      </c>
      <c r="D594" s="16">
        <f>'EE investment costs'!$F$15</f>
        <v>2016</v>
      </c>
      <c r="E594" s="14">
        <f>VLOOKUP(X594,'EE investment costs'!$D$56:$R$656,15,0)</f>
        <v>4.8992299999999993</v>
      </c>
      <c r="F594" s="17">
        <f ca="1">INDEX('EE investment costs'!$D$56:$R$656,MATCH(X594,'EE investment costs'!$D$56:$D$656,0),MATCH($V$8,'EE investment costs'!$D$56:$R$56,0))</f>
        <v>3423.4262087026927</v>
      </c>
      <c r="I594" s="18">
        <v>1</v>
      </c>
      <c r="J594" s="18">
        <v>1</v>
      </c>
      <c r="K594" s="14">
        <f t="shared" ca="1" si="59"/>
        <v>0</v>
      </c>
      <c r="M594" s="19" t="str">
        <f t="shared" ca="1" si="57"/>
        <v>INDPDEFFEM-98</v>
      </c>
      <c r="N594" s="23" t="str">
        <f t="shared" ca="1" si="58"/>
        <v>Private service Saving Tech-Electric Motors 9.8y</v>
      </c>
      <c r="O594" s="23" t="s">
        <v>32</v>
      </c>
      <c r="P594" s="23" t="s">
        <v>33</v>
      </c>
      <c r="Q594" s="23"/>
      <c r="R594" s="23"/>
      <c r="S594" s="19" t="s">
        <v>34</v>
      </c>
      <c r="V594" s="16" t="str">
        <f t="shared" ca="1" si="60"/>
        <v>PD</v>
      </c>
      <c r="W594" s="14" t="str">
        <f t="shared" ca="1" si="60"/>
        <v>Private service</v>
      </c>
      <c r="X594" s="3" t="str">
        <f>'EE investment costs'!D643</f>
        <v>EM-98</v>
      </c>
      <c r="Y594" s="3" t="str">
        <f>'EE investment costs'!E643</f>
        <v>Electric Motors</v>
      </c>
      <c r="AC594" s="123">
        <f>'EE investment costs'!C643</f>
        <v>9.8000000000000007</v>
      </c>
      <c r="AD594" s="22"/>
    </row>
    <row r="595" spans="2:30">
      <c r="B595" s="14" t="str">
        <f t="shared" ca="1" si="56"/>
        <v>INDPDEFFTF-98</v>
      </c>
      <c r="C595" s="15" t="str">
        <f t="shared" ca="1" si="55"/>
        <v>IPDTF</v>
      </c>
      <c r="D595" s="16">
        <f>'EE investment costs'!$F$15</f>
        <v>2016</v>
      </c>
      <c r="E595" s="14">
        <f>VLOOKUP(X595,'EE investment costs'!$D$56:$R$656,15,0)</f>
        <v>19.833333333333336</v>
      </c>
      <c r="F595" s="17">
        <f ca="1">INDEX('EE investment costs'!$D$56:$R$656,MATCH(X595,'EE investment costs'!$D$56:$D$656,0),MATCH($V$8,'EE investment costs'!$D$56:$R$56,0))</f>
        <v>1439.9835868451826</v>
      </c>
      <c r="I595" s="18">
        <v>1</v>
      </c>
      <c r="J595" s="18">
        <v>1</v>
      </c>
      <c r="K595" s="14">
        <f t="shared" ca="1" si="59"/>
        <v>0</v>
      </c>
      <c r="M595" s="19" t="str">
        <f t="shared" ca="1" si="57"/>
        <v>INDPDEFFTF-98</v>
      </c>
      <c r="N595" s="23" t="str">
        <f t="shared" ca="1" si="58"/>
        <v>Private service Saving Tech-Haulage Tractors, Trucks, Fishing boats 9.8y</v>
      </c>
      <c r="O595" s="23" t="s">
        <v>32</v>
      </c>
      <c r="P595" s="23" t="s">
        <v>33</v>
      </c>
      <c r="Q595" s="23"/>
      <c r="R595" s="23"/>
      <c r="S595" s="19" t="s">
        <v>34</v>
      </c>
      <c r="V595" s="16" t="str">
        <f t="shared" ca="1" si="60"/>
        <v>PD</v>
      </c>
      <c r="W595" s="14" t="str">
        <f t="shared" ca="1" si="60"/>
        <v>Private service</v>
      </c>
      <c r="X595" s="3" t="str">
        <f>'EE investment costs'!D644</f>
        <v>TF-98</v>
      </c>
      <c r="Y595" s="3" t="str">
        <f>'EE investment costs'!E644</f>
        <v>Haulage Tractors, Trucks, Fishing boats</v>
      </c>
      <c r="AC595" s="123">
        <f>'EE investment costs'!C644</f>
        <v>9.8000000000000007</v>
      </c>
      <c r="AD595" s="22"/>
    </row>
    <row r="596" spans="2:30">
      <c r="B596" s="14" t="str">
        <f t="shared" ca="1" si="56"/>
        <v>INDPDEFFMT-99</v>
      </c>
      <c r="C596" s="15" t="str">
        <f t="shared" ca="1" si="55"/>
        <v>IPDMT</v>
      </c>
      <c r="D596" s="16">
        <f>'EE investment costs'!$F$15</f>
        <v>2016</v>
      </c>
      <c r="E596" s="14">
        <f>VLOOKUP(X596,'EE investment costs'!$D$56:$R$656,15,0)</f>
        <v>6.5900000000000007</v>
      </c>
      <c r="F596" s="17">
        <f ca="1">INDEX('EE investment costs'!$D$56:$R$656,MATCH(X596,'EE investment costs'!$D$56:$D$656,0),MATCH($V$8,'EE investment costs'!$D$56:$R$56,0))</f>
        <v>1296.9517513706173</v>
      </c>
      <c r="I596" s="18">
        <v>1</v>
      </c>
      <c r="J596" s="18">
        <v>1</v>
      </c>
      <c r="K596" s="14">
        <f t="shared" ca="1" si="59"/>
        <v>0</v>
      </c>
      <c r="M596" s="19" t="str">
        <f t="shared" ca="1" si="57"/>
        <v>INDPDEFFMT-99</v>
      </c>
      <c r="N596" s="23" t="str">
        <f t="shared" ca="1" si="58"/>
        <v>Private service Saving Tech-Heat Medium Temp. up to 150C 9.9y</v>
      </c>
      <c r="O596" s="23" t="s">
        <v>32</v>
      </c>
      <c r="P596" s="23" t="s">
        <v>33</v>
      </c>
      <c r="Q596" s="23"/>
      <c r="R596" s="23"/>
      <c r="S596" s="19" t="s">
        <v>34</v>
      </c>
      <c r="V596" s="16" t="str">
        <f t="shared" ca="1" si="60"/>
        <v>PD</v>
      </c>
      <c r="W596" s="14" t="str">
        <f t="shared" ca="1" si="60"/>
        <v>Private service</v>
      </c>
      <c r="X596" s="3" t="str">
        <f>'EE investment costs'!D645</f>
        <v>MT-99</v>
      </c>
      <c r="Y596" s="3" t="str">
        <f>'EE investment costs'!E645</f>
        <v>Heat Medium Temp. up to 150C</v>
      </c>
      <c r="AC596" s="123">
        <f>'EE investment costs'!C645</f>
        <v>9.9</v>
      </c>
      <c r="AD596" s="22"/>
    </row>
    <row r="597" spans="2:30">
      <c r="B597" s="14" t="str">
        <f t="shared" ca="1" si="56"/>
        <v>INDPDEFFHT-99</v>
      </c>
      <c r="C597" s="15" t="str">
        <f t="shared" ca="1" si="55"/>
        <v>IPDHT</v>
      </c>
      <c r="D597" s="16">
        <f>'EE investment costs'!$F$15</f>
        <v>2016</v>
      </c>
      <c r="E597" s="14">
        <f>VLOOKUP(X597,'EE investment costs'!$D$56:$R$656,15,0)</f>
        <v>5.2720000000000002</v>
      </c>
      <c r="F597" s="17">
        <f ca="1">INDEX('EE investment costs'!$D$56:$R$656,MATCH(X597,'EE investment costs'!$D$56:$D$656,0),MATCH($V$8,'EE investment costs'!$D$56:$R$56,0))</f>
        <v>852.49399532699147</v>
      </c>
      <c r="I597" s="18">
        <v>1</v>
      </c>
      <c r="J597" s="18">
        <v>1</v>
      </c>
      <c r="K597" s="14">
        <f t="shared" ca="1" si="59"/>
        <v>4</v>
      </c>
      <c r="M597" s="19" t="str">
        <f t="shared" ca="1" si="57"/>
        <v>INDPDEFFHT-99</v>
      </c>
      <c r="N597" s="23" t="str">
        <f t="shared" ca="1" si="58"/>
        <v>Private service Saving Tech-Heat High Temp. over 150C 9.9y</v>
      </c>
      <c r="O597" s="23" t="s">
        <v>32</v>
      </c>
      <c r="P597" s="23" t="s">
        <v>33</v>
      </c>
      <c r="Q597" s="23"/>
      <c r="R597" s="23"/>
      <c r="S597" s="19" t="s">
        <v>34</v>
      </c>
      <c r="V597" s="16" t="str">
        <f t="shared" ca="1" si="60"/>
        <v>PD</v>
      </c>
      <c r="W597" s="14" t="str">
        <f t="shared" ca="1" si="60"/>
        <v>Private service</v>
      </c>
      <c r="X597" s="3" t="str">
        <f>'EE investment costs'!D646</f>
        <v>HT-99</v>
      </c>
      <c r="Y597" s="3" t="str">
        <f>'EE investment costs'!E646</f>
        <v>Heat High Temp. over 150C</v>
      </c>
      <c r="AC597" s="123">
        <f>'EE investment costs'!C646</f>
        <v>9.9</v>
      </c>
      <c r="AD597" s="22"/>
    </row>
    <row r="598" spans="2:30">
      <c r="B598" s="14" t="str">
        <f t="shared" ca="1" si="56"/>
        <v>INDPDEFFRH-99</v>
      </c>
      <c r="C598" s="15" t="str">
        <f t="shared" ca="1" si="55"/>
        <v>IPDRH</v>
      </c>
      <c r="D598" s="16">
        <f>'EE investment costs'!$F$15</f>
        <v>2016</v>
      </c>
      <c r="E598" s="14">
        <f>VLOOKUP(X598,'EE investment costs'!$D$56:$R$656,15,0)</f>
        <v>17.101333333333336</v>
      </c>
      <c r="F598" s="17">
        <f ca="1">INDEX('EE investment costs'!$D$56:$R$656,MATCH(X598,'EE investment costs'!$D$56:$D$656,0),MATCH($V$8,'EE investment costs'!$D$56:$R$56,0))</f>
        <v>2370.1011365142676</v>
      </c>
      <c r="I598" s="18">
        <v>1</v>
      </c>
      <c r="J598" s="18">
        <v>1</v>
      </c>
      <c r="K598" s="14">
        <f t="shared" ca="1" si="59"/>
        <v>0</v>
      </c>
      <c r="M598" s="19" t="str">
        <f t="shared" ca="1" si="57"/>
        <v>INDPDEFFRH-99</v>
      </c>
      <c r="N598" s="23" t="str">
        <f t="shared" ca="1" si="58"/>
        <v>Private service Saving Tech-Heat Room Heat 9.9y</v>
      </c>
      <c r="O598" s="23" t="s">
        <v>32</v>
      </c>
      <c r="P598" s="23" t="s">
        <v>33</v>
      </c>
      <c r="Q598" s="23"/>
      <c r="R598" s="23"/>
      <c r="S598" s="19" t="s">
        <v>34</v>
      </c>
      <c r="V598" s="16" t="str">
        <f t="shared" ca="1" si="60"/>
        <v>PD</v>
      </c>
      <c r="W598" s="14" t="str">
        <f t="shared" ca="1" si="60"/>
        <v>Private service</v>
      </c>
      <c r="X598" s="3" t="str">
        <f>'EE investment costs'!D647</f>
        <v>RH-99</v>
      </c>
      <c r="Y598" s="3" t="str">
        <f>'EE investment costs'!E647</f>
        <v>Heat Room Heat</v>
      </c>
      <c r="AC598" s="123">
        <f>'EE investment costs'!C647</f>
        <v>9.9</v>
      </c>
      <c r="AD598" s="22"/>
    </row>
    <row r="599" spans="2:30">
      <c r="B599" s="14" t="str">
        <f t="shared" ca="1" si="56"/>
        <v>INDPDEFFLA-99</v>
      </c>
      <c r="C599" s="15" t="str">
        <f t="shared" ca="1" si="55"/>
        <v>IPDLA</v>
      </c>
      <c r="D599" s="16">
        <f>'EE investment costs'!$F$15</f>
        <v>2016</v>
      </c>
      <c r="E599" s="14">
        <f>VLOOKUP(X599,'EE investment costs'!$D$56:$R$656,15,0)</f>
        <v>4.6789666666666667</v>
      </c>
      <c r="F599" s="17">
        <f ca="1">INDEX('EE investment costs'!$D$56:$R$656,MATCH(X599,'EE investment costs'!$D$56:$D$656,0),MATCH($V$8,'EE investment costs'!$D$56:$R$56,0))</f>
        <v>2519.2740703350378</v>
      </c>
      <c r="I599" s="18">
        <v>1</v>
      </c>
      <c r="J599" s="18">
        <v>1</v>
      </c>
      <c r="K599" s="14">
        <f t="shared" ca="1" si="59"/>
        <v>0</v>
      </c>
      <c r="M599" s="19" t="str">
        <f t="shared" ca="1" si="57"/>
        <v>INDPDEFFLA-99</v>
      </c>
      <c r="N599" s="23" t="str">
        <f t="shared" ca="1" si="58"/>
        <v>Private service Saving Tech-Light 9.9y</v>
      </c>
      <c r="O599" s="23" t="s">
        <v>32</v>
      </c>
      <c r="P599" s="23" t="s">
        <v>33</v>
      </c>
      <c r="Q599" s="23"/>
      <c r="R599" s="23"/>
      <c r="S599" s="19" t="s">
        <v>34</v>
      </c>
      <c r="V599" s="16" t="str">
        <f t="shared" ca="1" si="60"/>
        <v>PD</v>
      </c>
      <c r="W599" s="14" t="str">
        <f t="shared" ca="1" si="60"/>
        <v>Private service</v>
      </c>
      <c r="X599" s="3" t="str">
        <f>'EE investment costs'!D648</f>
        <v>LA-99</v>
      </c>
      <c r="Y599" s="3" t="str">
        <f>'EE investment costs'!E648</f>
        <v>Light</v>
      </c>
      <c r="AC599" s="123">
        <f>'EE investment costs'!C648</f>
        <v>9.9</v>
      </c>
      <c r="AD599" s="22"/>
    </row>
    <row r="600" spans="2:30">
      <c r="B600" s="14" t="str">
        <f t="shared" ca="1" si="56"/>
        <v>INDPDEFFEM-99</v>
      </c>
      <c r="C600" s="15" t="str">
        <f t="shared" ca="1" si="55"/>
        <v>IPDEM</v>
      </c>
      <c r="D600" s="16">
        <f>'EE investment costs'!$F$15</f>
        <v>2016</v>
      </c>
      <c r="E600" s="14">
        <f>VLOOKUP(X600,'EE investment costs'!$D$56:$R$656,15,0)</f>
        <v>4.9129149999999999</v>
      </c>
      <c r="F600" s="17">
        <f ca="1">INDEX('EE investment costs'!$D$56:$R$656,MATCH(X600,'EE investment costs'!$D$56:$D$656,0),MATCH($V$8,'EE investment costs'!$D$56:$R$56,0))</f>
        <v>3453.9946441687298</v>
      </c>
      <c r="I600" s="18">
        <v>1</v>
      </c>
      <c r="J600" s="18">
        <v>1</v>
      </c>
      <c r="K600" s="14">
        <f t="shared" ca="1" si="59"/>
        <v>0</v>
      </c>
      <c r="M600" s="19" t="str">
        <f t="shared" ca="1" si="57"/>
        <v>INDPDEFFEM-99</v>
      </c>
      <c r="N600" s="23" t="str">
        <f t="shared" ca="1" si="58"/>
        <v>Private service Saving Tech-Electric Motors 9.9y</v>
      </c>
      <c r="O600" s="23" t="s">
        <v>32</v>
      </c>
      <c r="P600" s="23" t="s">
        <v>33</v>
      </c>
      <c r="Q600" s="23"/>
      <c r="R600" s="23"/>
      <c r="S600" s="19" t="s">
        <v>34</v>
      </c>
      <c r="V600" s="16" t="str">
        <f t="shared" ca="1" si="60"/>
        <v>PD</v>
      </c>
      <c r="W600" s="14" t="str">
        <f t="shared" ca="1" si="60"/>
        <v>Private service</v>
      </c>
      <c r="X600" s="3" t="str">
        <f>'EE investment costs'!D649</f>
        <v>EM-99</v>
      </c>
      <c r="Y600" s="3" t="str">
        <f>'EE investment costs'!E649</f>
        <v>Electric Motors</v>
      </c>
      <c r="AC600" s="123">
        <f>'EE investment costs'!C649</f>
        <v>9.9</v>
      </c>
      <c r="AD600" s="22"/>
    </row>
    <row r="601" spans="2:30">
      <c r="B601" s="14" t="str">
        <f t="shared" ca="1" si="56"/>
        <v>INDPDEFFTF-99</v>
      </c>
      <c r="C601" s="15" t="str">
        <f t="shared" ca="1" si="55"/>
        <v>IPDTF</v>
      </c>
      <c r="D601" s="16">
        <f>'EE investment costs'!$F$15</f>
        <v>2016</v>
      </c>
      <c r="E601" s="14">
        <f>VLOOKUP(X601,'EE investment costs'!$D$56:$R$656,15,0)</f>
        <v>19.916666666666668</v>
      </c>
      <c r="F601" s="17">
        <f ca="1">INDEX('EE investment costs'!$D$56:$R$656,MATCH(X601,'EE investment costs'!$D$56:$D$656,0),MATCH($V$8,'EE investment costs'!$D$56:$R$56,0))</f>
        <v>1454.6772969150315</v>
      </c>
      <c r="I601" s="18">
        <v>1</v>
      </c>
      <c r="J601" s="18">
        <v>1</v>
      </c>
      <c r="K601" s="14">
        <f t="shared" ca="1" si="59"/>
        <v>0</v>
      </c>
      <c r="M601" s="19" t="str">
        <f t="shared" ca="1" si="57"/>
        <v>INDPDEFFTF-99</v>
      </c>
      <c r="N601" s="23" t="str">
        <f t="shared" ca="1" si="58"/>
        <v>Private service Saving Tech-Haulage Tractors, Trucks, Fishing boats 9.9y</v>
      </c>
      <c r="O601" s="23" t="s">
        <v>32</v>
      </c>
      <c r="P601" s="23" t="s">
        <v>33</v>
      </c>
      <c r="Q601" s="23"/>
      <c r="R601" s="23"/>
      <c r="S601" s="19" t="s">
        <v>34</v>
      </c>
      <c r="V601" s="16" t="str">
        <f t="shared" ca="1" si="60"/>
        <v>PD</v>
      </c>
      <c r="W601" s="14" t="str">
        <f t="shared" ca="1" si="60"/>
        <v>Private service</v>
      </c>
      <c r="X601" s="3" t="str">
        <f>'EE investment costs'!D650</f>
        <v>TF-99</v>
      </c>
      <c r="Y601" s="3" t="str">
        <f>'EE investment costs'!E650</f>
        <v>Haulage Tractors, Trucks, Fishing boats</v>
      </c>
      <c r="AC601" s="123">
        <f>'EE investment costs'!C650</f>
        <v>9.9</v>
      </c>
      <c r="AD601" s="22"/>
    </row>
    <row r="602" spans="2:30">
      <c r="B602" s="14" t="str">
        <f t="shared" ca="1" si="56"/>
        <v>INDPDEFFMT-100</v>
      </c>
      <c r="C602" s="15" t="str">
        <f t="shared" ca="1" si="55"/>
        <v>IPDMT</v>
      </c>
      <c r="D602" s="16">
        <f>'EE investment costs'!$F$15</f>
        <v>2016</v>
      </c>
      <c r="E602" s="14">
        <f>VLOOKUP(X602,'EE investment costs'!$D$56:$R$656,15,0)</f>
        <v>6.6000000000000005</v>
      </c>
      <c r="F602" s="17">
        <f ca="1">INDEX('EE investment costs'!$D$56:$R$656,MATCH(X602,'EE investment costs'!$D$56:$D$656,0),MATCH($V$8,'EE investment costs'!$D$56:$R$56,0))</f>
        <v>1308.7000084750052</v>
      </c>
      <c r="I602" s="18">
        <v>1</v>
      </c>
      <c r="J602" s="18">
        <v>1</v>
      </c>
      <c r="K602" s="14">
        <f t="shared" ca="1" si="59"/>
        <v>0</v>
      </c>
      <c r="M602" s="19" t="str">
        <f t="shared" ca="1" si="57"/>
        <v>INDPDEFFMT-100</v>
      </c>
      <c r="N602" s="23" t="str">
        <f t="shared" ca="1" si="58"/>
        <v>Private service Saving Tech-Heat Medium Temp. up to 150C 10y</v>
      </c>
      <c r="O602" s="23" t="s">
        <v>32</v>
      </c>
      <c r="P602" s="23" t="s">
        <v>33</v>
      </c>
      <c r="Q602" s="23"/>
      <c r="R602" s="23"/>
      <c r="S602" s="19" t="s">
        <v>34</v>
      </c>
      <c r="V602" s="16" t="str">
        <f t="shared" ca="1" si="60"/>
        <v>PD</v>
      </c>
      <c r="W602" s="14" t="str">
        <f t="shared" ca="1" si="60"/>
        <v>Private service</v>
      </c>
      <c r="X602" s="3" t="str">
        <f>'EE investment costs'!D651</f>
        <v>MT-100</v>
      </c>
      <c r="Y602" s="3" t="str">
        <f>'EE investment costs'!E651</f>
        <v>Heat Medium Temp. up to 150C</v>
      </c>
      <c r="AC602" s="123">
        <f>'EE investment costs'!C651</f>
        <v>10</v>
      </c>
      <c r="AD602" s="22"/>
    </row>
    <row r="603" spans="2:30">
      <c r="B603" s="14" t="str">
        <f t="shared" ca="1" si="56"/>
        <v>INDPDEFFHT-100</v>
      </c>
      <c r="C603" s="15" t="str">
        <f t="shared" ca="1" si="55"/>
        <v>IPDHT</v>
      </c>
      <c r="D603" s="16">
        <f>'EE investment costs'!$F$15</f>
        <v>2016</v>
      </c>
      <c r="E603" s="14">
        <f>VLOOKUP(X603,'EE investment costs'!$D$56:$R$656,15,0)</f>
        <v>5.28</v>
      </c>
      <c r="F603" s="17">
        <f ca="1">INDEX('EE investment costs'!$D$56:$R$656,MATCH(X603,'EE investment costs'!$D$56:$D$656,0),MATCH($V$8,'EE investment costs'!$D$56:$R$56,0))</f>
        <v>858.87835634763496</v>
      </c>
      <c r="I603" s="18">
        <v>1</v>
      </c>
      <c r="J603" s="18">
        <v>1</v>
      </c>
      <c r="K603" s="14">
        <f t="shared" ca="1" si="59"/>
        <v>4</v>
      </c>
      <c r="M603" s="19" t="str">
        <f t="shared" ca="1" si="57"/>
        <v>INDPDEFFHT-100</v>
      </c>
      <c r="N603" s="23" t="str">
        <f t="shared" ca="1" si="58"/>
        <v>Private service Saving Tech-Heat High Temp. over 150C 10y</v>
      </c>
      <c r="O603" s="23" t="s">
        <v>32</v>
      </c>
      <c r="P603" s="23" t="s">
        <v>33</v>
      </c>
      <c r="Q603" s="23"/>
      <c r="R603" s="23"/>
      <c r="S603" s="19" t="s">
        <v>34</v>
      </c>
      <c r="V603" s="16" t="str">
        <f t="shared" ca="1" si="60"/>
        <v>PD</v>
      </c>
      <c r="W603" s="14" t="str">
        <f t="shared" ca="1" si="60"/>
        <v>Private service</v>
      </c>
      <c r="X603" s="3" t="str">
        <f>'EE investment costs'!D652</f>
        <v>HT-100</v>
      </c>
      <c r="Y603" s="3" t="str">
        <f>'EE investment costs'!E652</f>
        <v>Heat High Temp. over 150C</v>
      </c>
      <c r="AC603" s="123">
        <f>'EE investment costs'!C652</f>
        <v>10</v>
      </c>
      <c r="AD603" s="22"/>
    </row>
    <row r="604" spans="2:30">
      <c r="B604" s="14" t="str">
        <f t="shared" ca="1" si="56"/>
        <v>INDPDEFFRH-100</v>
      </c>
      <c r="C604" s="15" t="str">
        <f t="shared" ca="1" si="55"/>
        <v>IPDRH</v>
      </c>
      <c r="D604" s="16">
        <f>'EE investment costs'!$F$15</f>
        <v>2016</v>
      </c>
      <c r="E604" s="14">
        <f>VLOOKUP(X604,'EE investment costs'!$D$56:$R$656,15,0)</f>
        <v>17.12</v>
      </c>
      <c r="F604" s="17">
        <f ca="1">INDEX('EE investment costs'!$D$56:$R$656,MATCH(X604,'EE investment costs'!$D$56:$D$656,0),MATCH($V$8,'EE investment costs'!$D$56:$R$56,0))</f>
        <v>2407.1339667723032</v>
      </c>
      <c r="I604" s="18">
        <v>1</v>
      </c>
      <c r="J604" s="18">
        <v>1</v>
      </c>
      <c r="K604" s="14">
        <f t="shared" ca="1" si="59"/>
        <v>0</v>
      </c>
      <c r="M604" s="19" t="str">
        <f t="shared" ca="1" si="57"/>
        <v>INDPDEFFRH-100</v>
      </c>
      <c r="N604" s="23" t="str">
        <f t="shared" ca="1" si="58"/>
        <v>Private service Saving Tech-Heat Room Heat 10y</v>
      </c>
      <c r="O604" s="23" t="s">
        <v>32</v>
      </c>
      <c r="P604" s="23" t="s">
        <v>33</v>
      </c>
      <c r="Q604" s="23"/>
      <c r="R604" s="23"/>
      <c r="S604" s="19" t="s">
        <v>34</v>
      </c>
      <c r="V604" s="16" t="str">
        <f t="shared" ca="1" si="60"/>
        <v>PD</v>
      </c>
      <c r="W604" s="14" t="str">
        <f t="shared" ca="1" si="60"/>
        <v>Private service</v>
      </c>
      <c r="X604" s="3" t="str">
        <f>'EE investment costs'!D653</f>
        <v>RH-100</v>
      </c>
      <c r="Y604" s="3" t="str">
        <f>'EE investment costs'!E653</f>
        <v>Heat Room Heat</v>
      </c>
      <c r="AC604" s="123">
        <f>'EE investment costs'!C653</f>
        <v>10</v>
      </c>
      <c r="AD604" s="22"/>
    </row>
    <row r="605" spans="2:30">
      <c r="B605" s="14" t="str">
        <f t="shared" ca="1" si="56"/>
        <v>INDPDEFFLA-100</v>
      </c>
      <c r="C605" s="15" t="str">
        <f t="shared" ca="1" si="55"/>
        <v>IPDLA</v>
      </c>
      <c r="D605" s="16">
        <f>'EE investment costs'!$F$15</f>
        <v>2016</v>
      </c>
      <c r="E605" s="14">
        <f>VLOOKUP(X605,'EE investment costs'!$D$56:$R$656,15,0)</f>
        <v>4.6920000000000002</v>
      </c>
      <c r="F605" s="17">
        <f ca="1">INDEX('EE investment costs'!$D$56:$R$656,MATCH(X605,'EE investment costs'!$D$56:$D$656,0),MATCH($V$8,'EE investment costs'!$D$56:$R$56,0))</f>
        <v>2534.7485736810499</v>
      </c>
      <c r="I605" s="18">
        <v>1</v>
      </c>
      <c r="J605" s="18">
        <v>1</v>
      </c>
      <c r="K605" s="14">
        <f t="shared" ca="1" si="59"/>
        <v>0</v>
      </c>
      <c r="M605" s="19" t="str">
        <f t="shared" ca="1" si="57"/>
        <v>INDPDEFFLA-100</v>
      </c>
      <c r="N605" s="23" t="str">
        <f t="shared" ca="1" si="58"/>
        <v>Private service Saving Tech-Light 10y</v>
      </c>
      <c r="O605" s="23" t="s">
        <v>32</v>
      </c>
      <c r="P605" s="23" t="s">
        <v>33</v>
      </c>
      <c r="Q605" s="23"/>
      <c r="R605" s="23"/>
      <c r="S605" s="19" t="s">
        <v>34</v>
      </c>
      <c r="V605" s="16" t="str">
        <f t="shared" ca="1" si="60"/>
        <v>PD</v>
      </c>
      <c r="W605" s="14" t="str">
        <f t="shared" ca="1" si="60"/>
        <v>Private service</v>
      </c>
      <c r="X605" s="3" t="str">
        <f>'EE investment costs'!D654</f>
        <v>LA-100</v>
      </c>
      <c r="Y605" s="3" t="str">
        <f>'EE investment costs'!E654</f>
        <v>Light</v>
      </c>
      <c r="AC605" s="123">
        <f>'EE investment costs'!C654</f>
        <v>10</v>
      </c>
      <c r="AD605" s="22"/>
    </row>
    <row r="606" spans="2:30">
      <c r="B606" s="14" t="str">
        <f t="shared" ca="1" si="56"/>
        <v>INDPDEFFEM-100</v>
      </c>
      <c r="C606" s="15" t="str">
        <f t="shared" ca="1" si="55"/>
        <v>IPDEM</v>
      </c>
      <c r="D606" s="16">
        <f>'EE investment costs'!$F$15</f>
        <v>2016</v>
      </c>
      <c r="E606" s="14">
        <f>VLOOKUP(X606,'EE investment costs'!$D$56:$R$656,15,0)</f>
        <v>4.9265999999999996</v>
      </c>
      <c r="F606" s="17">
        <f ca="1">INDEX('EE investment costs'!$D$56:$R$656,MATCH(X606,'EE investment costs'!$D$56:$D$656,0),MATCH($V$8,'EE investment costs'!$D$56:$R$56,0))</f>
        <v>3484.5630796347655</v>
      </c>
      <c r="I606" s="18">
        <v>1</v>
      </c>
      <c r="J606" s="18">
        <v>1</v>
      </c>
      <c r="K606" s="14">
        <f t="shared" ca="1" si="59"/>
        <v>0</v>
      </c>
      <c r="M606" s="19" t="str">
        <f t="shared" ca="1" si="57"/>
        <v>INDPDEFFEM-100</v>
      </c>
      <c r="N606" s="23" t="str">
        <f t="shared" ca="1" si="58"/>
        <v>Private service Saving Tech-Electric Motors 10y</v>
      </c>
      <c r="O606" s="23" t="s">
        <v>32</v>
      </c>
      <c r="P606" s="23" t="s">
        <v>33</v>
      </c>
      <c r="Q606" s="23"/>
      <c r="R606" s="23"/>
      <c r="S606" s="19" t="s">
        <v>34</v>
      </c>
      <c r="V606" s="16" t="str">
        <f t="shared" ca="1" si="60"/>
        <v>PD</v>
      </c>
      <c r="W606" s="14" t="str">
        <f t="shared" ca="1" si="60"/>
        <v>Private service</v>
      </c>
      <c r="X606" s="3" t="str">
        <f>'EE investment costs'!D655</f>
        <v>EM-100</v>
      </c>
      <c r="Y606" s="3" t="str">
        <f>'EE investment costs'!E655</f>
        <v>Electric Motors</v>
      </c>
      <c r="AC606" s="123">
        <f>'EE investment costs'!C655</f>
        <v>10</v>
      </c>
      <c r="AD606" s="22"/>
    </row>
    <row r="607" spans="2:30" ht="13.5" thickBot="1">
      <c r="B607" s="14" t="str">
        <f t="shared" ca="1" si="56"/>
        <v>INDPDEFFTF-100</v>
      </c>
      <c r="C607" s="15" t="str">
        <f t="shared" ca="1" si="55"/>
        <v>IPDTF</v>
      </c>
      <c r="D607" s="16">
        <f>'EE investment costs'!$F$15</f>
        <v>2016</v>
      </c>
      <c r="E607" s="14">
        <f>VLOOKUP(X607,'EE investment costs'!$D$56:$R$656,15,0)</f>
        <v>20</v>
      </c>
      <c r="F607" s="17">
        <f ca="1">INDEX('EE investment costs'!$D$56:$R$656,MATCH(X607,'EE investment costs'!$D$56:$D$656,0),MATCH($V$8,'EE investment costs'!$D$56:$R$56,0))</f>
        <v>1469.3710069848801</v>
      </c>
      <c r="I607" s="18">
        <v>1</v>
      </c>
      <c r="J607" s="18">
        <v>1</v>
      </c>
      <c r="K607" s="14">
        <f t="shared" ca="1" si="59"/>
        <v>0</v>
      </c>
      <c r="M607" s="24" t="str">
        <f t="shared" ca="1" si="57"/>
        <v>INDPDEFFTF-100</v>
      </c>
      <c r="N607" s="25" t="str">
        <f t="shared" ca="1" si="58"/>
        <v>Private service Saving Tech-Haulage Tractors, Trucks, Fishing boats 10y</v>
      </c>
      <c r="O607" s="25" t="s">
        <v>32</v>
      </c>
      <c r="P607" s="25" t="s">
        <v>33</v>
      </c>
      <c r="Q607" s="25"/>
      <c r="R607" s="25"/>
      <c r="S607" s="24" t="s">
        <v>34</v>
      </c>
      <c r="V607" s="16" t="str">
        <f t="shared" ca="1" si="60"/>
        <v>PD</v>
      </c>
      <c r="W607" s="14" t="str">
        <f t="shared" ca="1" si="60"/>
        <v>Private service</v>
      </c>
      <c r="X607" s="3" t="str">
        <f>'EE investment costs'!D656</f>
        <v>TF-100</v>
      </c>
      <c r="Y607" s="3" t="str">
        <f>'EE investment costs'!E656</f>
        <v>Haulage Tractors, Trucks, Fishing boats</v>
      </c>
      <c r="AC607" s="123">
        <f>'EE investment costs'!C656</f>
        <v>10</v>
      </c>
      <c r="AD607" s="22"/>
    </row>
    <row r="608" spans="2:30">
      <c r="C608" s="15"/>
      <c r="D608" s="16"/>
      <c r="F608" s="17"/>
      <c r="I608" s="18"/>
      <c r="J608" s="18"/>
      <c r="M608" s="20"/>
      <c r="N608" s="21"/>
      <c r="O608" s="21"/>
      <c r="P608" s="21"/>
      <c r="Q608" s="21"/>
      <c r="R608" s="21"/>
      <c r="S608" s="20"/>
      <c r="V608" s="16"/>
      <c r="W608" s="14"/>
      <c r="X608" s="3"/>
      <c r="Y608" s="3"/>
      <c r="AC608" s="123"/>
      <c r="AD608" s="22"/>
    </row>
    <row r="609" spans="3:30">
      <c r="C609" s="15"/>
      <c r="D609" s="16"/>
      <c r="F609" s="17"/>
      <c r="I609" s="18"/>
      <c r="J609" s="18"/>
      <c r="M609" s="19"/>
      <c r="N609" s="23"/>
      <c r="O609" s="23"/>
      <c r="P609" s="23"/>
      <c r="Q609" s="23"/>
      <c r="R609" s="23"/>
      <c r="S609" s="19"/>
      <c r="V609" s="16"/>
      <c r="W609" s="14"/>
      <c r="X609" s="3"/>
      <c r="Y609" s="3"/>
      <c r="AC609" s="123"/>
      <c r="AD609" s="22"/>
    </row>
    <row r="610" spans="3:30">
      <c r="C610" s="15"/>
      <c r="D610" s="16"/>
      <c r="F610" s="17"/>
      <c r="I610" s="18"/>
      <c r="J610" s="18"/>
      <c r="M610" s="19"/>
      <c r="N610" s="23"/>
      <c r="O610" s="23"/>
      <c r="P610" s="23"/>
      <c r="Q610" s="23"/>
      <c r="R610" s="23"/>
      <c r="S610" s="19"/>
      <c r="V610" s="16"/>
      <c r="W610" s="14"/>
      <c r="X610" s="3"/>
      <c r="Y610" s="3"/>
      <c r="AC610" s="123"/>
      <c r="AD610" s="22"/>
    </row>
    <row r="611" spans="3:30">
      <c r="C611" s="15"/>
      <c r="D611" s="16"/>
      <c r="F611" s="17"/>
      <c r="I611" s="18"/>
      <c r="J611" s="18"/>
      <c r="M611" s="19"/>
      <c r="N611" s="23"/>
      <c r="O611" s="23"/>
      <c r="P611" s="23"/>
      <c r="Q611" s="23"/>
      <c r="R611" s="23"/>
      <c r="S611" s="19"/>
      <c r="V611" s="16"/>
      <c r="W611" s="14"/>
      <c r="X611" s="3"/>
      <c r="Y611" s="3"/>
      <c r="AC611" s="123"/>
      <c r="AD611" s="22"/>
    </row>
    <row r="612" spans="3:30">
      <c r="C612" s="15"/>
      <c r="D612" s="16"/>
      <c r="F612" s="17"/>
      <c r="I612" s="18"/>
      <c r="J612" s="18"/>
      <c r="M612" s="19"/>
      <c r="N612" s="23"/>
      <c r="O612" s="23"/>
      <c r="P612" s="23"/>
      <c r="Q612" s="23"/>
      <c r="R612" s="23"/>
      <c r="S612" s="19"/>
      <c r="V612" s="16"/>
      <c r="W612" s="14"/>
      <c r="X612" s="3"/>
      <c r="Y612" s="3"/>
      <c r="AC612" s="123"/>
      <c r="AD612" s="22"/>
    </row>
    <row r="613" spans="3:30">
      <c r="C613" s="15"/>
      <c r="D613" s="16"/>
      <c r="F613" s="17"/>
      <c r="I613" s="18"/>
      <c r="J613" s="18"/>
      <c r="M613" s="19"/>
      <c r="N613" s="23"/>
      <c r="O613" s="23"/>
      <c r="P613" s="23"/>
      <c r="Q613" s="23"/>
      <c r="R613" s="23"/>
      <c r="S613" s="19"/>
      <c r="V613" s="16"/>
      <c r="W613" s="14"/>
      <c r="X613" s="3"/>
      <c r="Y613" s="3"/>
      <c r="AC613" s="123"/>
      <c r="AD613" s="22"/>
    </row>
    <row r="614" spans="3:30">
      <c r="C614" s="15"/>
      <c r="D614" s="16"/>
      <c r="F614" s="17"/>
      <c r="I614" s="18"/>
      <c r="J614" s="18"/>
      <c r="M614" s="19"/>
      <c r="N614" s="23"/>
      <c r="O614" s="23"/>
      <c r="P614" s="23"/>
      <c r="Q614" s="23"/>
      <c r="R614" s="23"/>
      <c r="S614" s="19"/>
      <c r="V614" s="16"/>
      <c r="W614" s="14"/>
      <c r="X614" s="3"/>
      <c r="Y614" s="3"/>
      <c r="AC614" s="123"/>
      <c r="AD614" s="22"/>
    </row>
    <row r="615" spans="3:30">
      <c r="C615" s="15"/>
      <c r="D615" s="16"/>
      <c r="F615" s="17"/>
      <c r="I615" s="18"/>
      <c r="J615" s="18"/>
      <c r="M615" s="19"/>
      <c r="N615" s="23"/>
      <c r="O615" s="23"/>
      <c r="P615" s="23"/>
      <c r="Q615" s="23"/>
      <c r="R615" s="23"/>
      <c r="S615" s="19"/>
      <c r="V615" s="16"/>
      <c r="W615" s="14"/>
      <c r="X615" s="3"/>
      <c r="Y615" s="3"/>
      <c r="AC615" s="123"/>
      <c r="AD615" s="22"/>
    </row>
    <row r="616" spans="3:30">
      <c r="C616" s="15"/>
      <c r="D616" s="16"/>
      <c r="F616" s="17"/>
      <c r="I616" s="18"/>
      <c r="J616" s="18"/>
      <c r="M616" s="19"/>
      <c r="N616" s="23"/>
      <c r="O616" s="23"/>
      <c r="P616" s="23"/>
      <c r="Q616" s="23"/>
      <c r="R616" s="23"/>
      <c r="S616" s="19"/>
      <c r="V616" s="16"/>
      <c r="W616" s="14"/>
      <c r="X616" s="3"/>
      <c r="Y616" s="3"/>
      <c r="AC616" s="123"/>
      <c r="AD616" s="22"/>
    </row>
    <row r="617" spans="3:30">
      <c r="C617" s="15"/>
      <c r="D617" s="16"/>
      <c r="F617" s="17"/>
      <c r="I617" s="18"/>
      <c r="J617" s="18"/>
      <c r="M617" s="19"/>
      <c r="N617" s="23"/>
      <c r="O617" s="23"/>
      <c r="P617" s="23"/>
      <c r="Q617" s="23"/>
      <c r="R617" s="23"/>
      <c r="S617" s="19"/>
      <c r="V617" s="16"/>
      <c r="W617" s="14"/>
      <c r="X617" s="3"/>
      <c r="Y617" s="3"/>
      <c r="AC617" s="123"/>
      <c r="AD617" s="22"/>
    </row>
    <row r="618" spans="3:30">
      <c r="C618" s="15"/>
      <c r="D618" s="16"/>
      <c r="F618" s="17"/>
      <c r="I618" s="18"/>
      <c r="J618" s="18"/>
      <c r="M618" s="19"/>
      <c r="N618" s="23"/>
      <c r="O618" s="23"/>
      <c r="P618" s="23"/>
      <c r="Q618" s="23"/>
      <c r="R618" s="23"/>
      <c r="S618" s="19"/>
      <c r="V618" s="16"/>
      <c r="W618" s="14"/>
      <c r="X618" s="3"/>
      <c r="Y618" s="3"/>
      <c r="AC618" s="123"/>
      <c r="AD618" s="22"/>
    </row>
    <row r="619" spans="3:30">
      <c r="C619" s="15"/>
      <c r="D619" s="16"/>
      <c r="F619" s="17"/>
      <c r="I619" s="18"/>
      <c r="J619" s="18"/>
      <c r="M619" s="19"/>
      <c r="N619" s="23"/>
      <c r="O619" s="23"/>
      <c r="P619" s="23"/>
      <c r="Q619" s="23"/>
      <c r="R619" s="23"/>
      <c r="S619" s="19"/>
      <c r="V619" s="16"/>
      <c r="W619" s="14"/>
      <c r="X619" s="3"/>
      <c r="Y619" s="3"/>
      <c r="AC619" s="123"/>
      <c r="AD619" s="22"/>
    </row>
    <row r="620" spans="3:30">
      <c r="C620" s="15"/>
      <c r="D620" s="16"/>
      <c r="F620" s="17"/>
      <c r="I620" s="18"/>
      <c r="J620" s="18"/>
      <c r="M620" s="19"/>
      <c r="N620" s="23"/>
      <c r="O620" s="23"/>
      <c r="P620" s="23"/>
      <c r="Q620" s="23"/>
      <c r="R620" s="23"/>
      <c r="S620" s="19"/>
      <c r="V620" s="16"/>
      <c r="W620" s="14"/>
      <c r="X620" s="3"/>
      <c r="Y620" s="3"/>
      <c r="AC620" s="123"/>
      <c r="AD620" s="22"/>
    </row>
    <row r="621" spans="3:30">
      <c r="C621" s="15"/>
      <c r="D621" s="16"/>
      <c r="F621" s="17"/>
      <c r="I621" s="18"/>
      <c r="J621" s="18"/>
      <c r="M621" s="19"/>
      <c r="N621" s="23"/>
      <c r="O621" s="23"/>
      <c r="P621" s="23"/>
      <c r="Q621" s="23"/>
      <c r="R621" s="23"/>
      <c r="S621" s="19"/>
      <c r="V621" s="16"/>
      <c r="W621" s="14"/>
      <c r="X621" s="3"/>
      <c r="Y621" s="3"/>
      <c r="AC621" s="123"/>
      <c r="AD621" s="22"/>
    </row>
    <row r="622" spans="3:30">
      <c r="C622" s="15"/>
      <c r="D622" s="16"/>
      <c r="F622" s="17"/>
      <c r="I622" s="18"/>
      <c r="J622" s="18"/>
      <c r="M622" s="19"/>
      <c r="N622" s="23"/>
      <c r="O622" s="23"/>
      <c r="P622" s="23"/>
      <c r="Q622" s="23"/>
      <c r="R622" s="23"/>
      <c r="S622" s="19"/>
      <c r="V622" s="16"/>
      <c r="W622" s="14"/>
      <c r="X622" s="3"/>
      <c r="Y622" s="3"/>
      <c r="AC622" s="123"/>
      <c r="AD622" s="22"/>
    </row>
    <row r="623" spans="3:30">
      <c r="C623" s="15"/>
      <c r="D623" s="16"/>
      <c r="F623" s="17"/>
      <c r="I623" s="18"/>
      <c r="J623" s="18"/>
      <c r="M623" s="19"/>
      <c r="N623" s="23"/>
      <c r="O623" s="23"/>
      <c r="P623" s="23"/>
      <c r="Q623" s="23"/>
      <c r="R623" s="23"/>
      <c r="S623" s="19"/>
      <c r="V623" s="16"/>
      <c r="W623" s="14"/>
      <c r="X623" s="3"/>
      <c r="Y623" s="3"/>
      <c r="AC623" s="123"/>
      <c r="AD623" s="22"/>
    </row>
    <row r="624" spans="3:30">
      <c r="C624" s="15"/>
      <c r="D624" s="16"/>
      <c r="F624" s="17"/>
      <c r="I624" s="18"/>
      <c r="J624" s="18"/>
      <c r="M624" s="19"/>
      <c r="N624" s="23"/>
      <c r="O624" s="23"/>
      <c r="P624" s="23"/>
      <c r="Q624" s="23"/>
      <c r="R624" s="23"/>
      <c r="S624" s="19"/>
      <c r="V624" s="16"/>
      <c r="W624" s="14"/>
      <c r="X624" s="3"/>
      <c r="Y624" s="3"/>
      <c r="AC624" s="123"/>
      <c r="AD624" s="22"/>
    </row>
    <row r="625" spans="3:30">
      <c r="C625" s="15"/>
      <c r="D625" s="16"/>
      <c r="F625" s="17"/>
      <c r="I625" s="18"/>
      <c r="J625" s="18"/>
      <c r="M625" s="19"/>
      <c r="N625" s="23"/>
      <c r="O625" s="23"/>
      <c r="P625" s="23"/>
      <c r="Q625" s="23"/>
      <c r="R625" s="23"/>
      <c r="S625" s="19"/>
      <c r="V625" s="16"/>
      <c r="W625" s="14"/>
      <c r="X625" s="3"/>
      <c r="Y625" s="3"/>
      <c r="AC625" s="123"/>
      <c r="AD625" s="22"/>
    </row>
    <row r="626" spans="3:30">
      <c r="C626" s="15"/>
      <c r="D626" s="16"/>
      <c r="F626" s="17"/>
      <c r="I626" s="18"/>
      <c r="J626" s="18"/>
      <c r="M626" s="19"/>
      <c r="N626" s="23"/>
      <c r="O626" s="23"/>
      <c r="P626" s="23"/>
      <c r="Q626" s="23"/>
      <c r="R626" s="23"/>
      <c r="S626" s="19"/>
      <c r="V626" s="16"/>
      <c r="W626" s="14"/>
      <c r="X626" s="3"/>
      <c r="Y626" s="3"/>
      <c r="AC626" s="123"/>
      <c r="AD626" s="22"/>
    </row>
    <row r="627" spans="3:30">
      <c r="C627" s="15"/>
      <c r="D627" s="16"/>
      <c r="F627" s="17"/>
      <c r="I627" s="18"/>
      <c r="J627" s="18"/>
      <c r="M627" s="19"/>
      <c r="N627" s="23"/>
      <c r="O627" s="23"/>
      <c r="P627" s="23"/>
      <c r="Q627" s="23"/>
      <c r="R627" s="23"/>
      <c r="S627" s="19"/>
      <c r="V627" s="16"/>
      <c r="W627" s="14"/>
      <c r="X627" s="3"/>
      <c r="Y627" s="3"/>
      <c r="AC627" s="123"/>
      <c r="AD627" s="22"/>
    </row>
    <row r="628" spans="3:30">
      <c r="C628" s="15"/>
      <c r="D628" s="16"/>
      <c r="F628" s="17"/>
      <c r="I628" s="18"/>
      <c r="J628" s="18"/>
      <c r="M628" s="19"/>
      <c r="N628" s="23"/>
      <c r="O628" s="23"/>
      <c r="P628" s="23"/>
      <c r="Q628" s="23"/>
      <c r="R628" s="23"/>
      <c r="S628" s="19"/>
      <c r="V628" s="16"/>
      <c r="W628" s="14"/>
      <c r="X628" s="3"/>
      <c r="Y628" s="3"/>
      <c r="AC628" s="123"/>
      <c r="AD628" s="22"/>
    </row>
    <row r="629" spans="3:30">
      <c r="C629" s="15"/>
      <c r="D629" s="16"/>
      <c r="F629" s="17"/>
      <c r="I629" s="18"/>
      <c r="J629" s="18"/>
      <c r="M629" s="19"/>
      <c r="N629" s="23"/>
      <c r="O629" s="23"/>
      <c r="P629" s="23"/>
      <c r="Q629" s="23"/>
      <c r="R629" s="23"/>
      <c r="S629" s="19"/>
      <c r="V629" s="16"/>
      <c r="W629" s="14"/>
      <c r="X629" s="3"/>
      <c r="Y629" s="3"/>
      <c r="AC629" s="123"/>
      <c r="AD629" s="22"/>
    </row>
    <row r="630" spans="3:30">
      <c r="C630" s="15"/>
      <c r="D630" s="16"/>
      <c r="F630" s="17"/>
      <c r="I630" s="18"/>
      <c r="J630" s="18"/>
      <c r="M630" s="19"/>
      <c r="N630" s="23"/>
      <c r="O630" s="23"/>
      <c r="P630" s="23"/>
      <c r="Q630" s="23"/>
      <c r="R630" s="23"/>
      <c r="S630" s="19"/>
      <c r="V630" s="16"/>
      <c r="W630" s="14"/>
      <c r="X630" s="3"/>
      <c r="Y630" s="3"/>
      <c r="AC630" s="123"/>
      <c r="AD630" s="22"/>
    </row>
    <row r="631" spans="3:30">
      <c r="C631" s="15"/>
      <c r="D631" s="16"/>
      <c r="F631" s="17"/>
      <c r="I631" s="18"/>
      <c r="J631" s="18"/>
      <c r="M631" s="19"/>
      <c r="N631" s="23"/>
      <c r="O631" s="23"/>
      <c r="P631" s="23"/>
      <c r="Q631" s="23"/>
      <c r="R631" s="23"/>
      <c r="S631" s="19"/>
      <c r="V631" s="16"/>
      <c r="W631" s="14"/>
      <c r="X631" s="3"/>
      <c r="Y631" s="3"/>
      <c r="AC631" s="123"/>
      <c r="AD631" s="22"/>
    </row>
    <row r="632" spans="3:30">
      <c r="C632" s="15"/>
      <c r="D632" s="16"/>
      <c r="F632" s="17"/>
      <c r="I632" s="18"/>
      <c r="J632" s="18"/>
      <c r="M632" s="19"/>
      <c r="N632" s="23"/>
      <c r="O632" s="23"/>
      <c r="P632" s="23"/>
      <c r="Q632" s="23"/>
      <c r="R632" s="23"/>
      <c r="S632" s="19"/>
      <c r="V632" s="16"/>
      <c r="W632" s="14"/>
      <c r="X632" s="3"/>
      <c r="Y632" s="3"/>
      <c r="AC632" s="123"/>
      <c r="AD632" s="22"/>
    </row>
    <row r="633" spans="3:30">
      <c r="C633" s="15"/>
      <c r="D633" s="16"/>
      <c r="F633" s="17"/>
      <c r="I633" s="18"/>
      <c r="J633" s="18"/>
      <c r="M633" s="19"/>
      <c r="N633" s="23"/>
      <c r="O633" s="23"/>
      <c r="P633" s="23"/>
      <c r="Q633" s="23"/>
      <c r="R633" s="23"/>
      <c r="S633" s="19"/>
      <c r="V633" s="16"/>
      <c r="W633" s="14"/>
      <c r="X633" s="3"/>
      <c r="Y633" s="3"/>
      <c r="AC633" s="123"/>
      <c r="AD633" s="22"/>
    </row>
    <row r="634" spans="3:30">
      <c r="C634" s="15"/>
      <c r="D634" s="16"/>
      <c r="F634" s="17"/>
      <c r="I634" s="18"/>
      <c r="J634" s="18"/>
      <c r="M634" s="19"/>
      <c r="N634" s="23"/>
      <c r="O634" s="23"/>
      <c r="P634" s="23"/>
      <c r="Q634" s="23"/>
      <c r="R634" s="23"/>
      <c r="S634" s="19"/>
      <c r="V634" s="16"/>
      <c r="W634" s="14"/>
      <c r="X634" s="3"/>
      <c r="Y634" s="3"/>
      <c r="AC634" s="123"/>
      <c r="AD634" s="22"/>
    </row>
    <row r="635" spans="3:30">
      <c r="C635" s="15"/>
      <c r="D635" s="16"/>
      <c r="F635" s="17"/>
      <c r="I635" s="18"/>
      <c r="J635" s="18"/>
      <c r="M635" s="19"/>
      <c r="N635" s="23"/>
      <c r="O635" s="23"/>
      <c r="P635" s="23"/>
      <c r="Q635" s="23"/>
      <c r="R635" s="23"/>
      <c r="S635" s="19"/>
      <c r="V635" s="16"/>
      <c r="W635" s="14"/>
      <c r="X635" s="3"/>
      <c r="Y635" s="3"/>
      <c r="AC635" s="123"/>
      <c r="AD635" s="22"/>
    </row>
    <row r="636" spans="3:30">
      <c r="C636" s="15"/>
      <c r="D636" s="16"/>
      <c r="F636" s="17"/>
      <c r="I636" s="18"/>
      <c r="J636" s="18"/>
      <c r="M636" s="19"/>
      <c r="N636" s="23"/>
      <c r="O636" s="23"/>
      <c r="P636" s="23"/>
      <c r="Q636" s="23"/>
      <c r="R636" s="23"/>
      <c r="S636" s="19"/>
      <c r="V636" s="16"/>
      <c r="W636" s="14"/>
      <c r="X636" s="3"/>
      <c r="Y636" s="3"/>
      <c r="AC636" s="123"/>
      <c r="AD636" s="22"/>
    </row>
    <row r="637" spans="3:30">
      <c r="C637" s="15"/>
      <c r="D637" s="16"/>
      <c r="F637" s="17"/>
      <c r="I637" s="18"/>
      <c r="J637" s="18"/>
      <c r="M637" s="19"/>
      <c r="N637" s="23"/>
      <c r="O637" s="23"/>
      <c r="P637" s="23"/>
      <c r="Q637" s="23"/>
      <c r="R637" s="23"/>
      <c r="S637" s="19"/>
      <c r="V637" s="16"/>
      <c r="W637" s="14"/>
      <c r="X637" s="3"/>
      <c r="Y637" s="3"/>
      <c r="AC637" s="123"/>
      <c r="AD637" s="22"/>
    </row>
    <row r="638" spans="3:30">
      <c r="C638" s="15"/>
      <c r="D638" s="16"/>
      <c r="F638" s="17"/>
      <c r="I638" s="18"/>
      <c r="J638" s="18"/>
      <c r="M638" s="19"/>
      <c r="N638" s="23"/>
      <c r="O638" s="23"/>
      <c r="P638" s="23"/>
      <c r="Q638" s="23"/>
      <c r="R638" s="23"/>
      <c r="S638" s="19"/>
      <c r="V638" s="16"/>
      <c r="W638" s="14"/>
      <c r="X638" s="3"/>
      <c r="Y638" s="3"/>
      <c r="AC638" s="123"/>
      <c r="AD638" s="22"/>
    </row>
    <row r="639" spans="3:30">
      <c r="C639" s="15"/>
      <c r="D639" s="16"/>
      <c r="F639" s="17"/>
      <c r="I639" s="18"/>
      <c r="J639" s="18"/>
      <c r="M639" s="19"/>
      <c r="N639" s="23"/>
      <c r="O639" s="23"/>
      <c r="P639" s="23"/>
      <c r="Q639" s="23"/>
      <c r="R639" s="23"/>
      <c r="S639" s="19"/>
      <c r="V639" s="16"/>
      <c r="W639" s="14"/>
      <c r="X639" s="3"/>
      <c r="Y639" s="3"/>
      <c r="AC639" s="123"/>
      <c r="AD639" s="22"/>
    </row>
    <row r="640" spans="3:30">
      <c r="C640" s="15"/>
      <c r="D640" s="16"/>
      <c r="F640" s="17"/>
      <c r="I640" s="18"/>
      <c r="J640" s="18"/>
      <c r="M640" s="19"/>
      <c r="N640" s="23"/>
      <c r="O640" s="23"/>
      <c r="P640" s="23"/>
      <c r="Q640" s="23"/>
      <c r="R640" s="23"/>
      <c r="S640" s="19"/>
      <c r="V640" s="16"/>
      <c r="W640" s="14"/>
      <c r="X640" s="3"/>
      <c r="Y640" s="3"/>
      <c r="AC640" s="123"/>
      <c r="AD640" s="22"/>
    </row>
    <row r="641" spans="3:30">
      <c r="C641" s="15"/>
      <c r="D641" s="16"/>
      <c r="F641" s="17"/>
      <c r="I641" s="18"/>
      <c r="J641" s="18"/>
      <c r="M641" s="19"/>
      <c r="N641" s="23"/>
      <c r="O641" s="23"/>
      <c r="P641" s="23"/>
      <c r="Q641" s="23"/>
      <c r="R641" s="23"/>
      <c r="S641" s="19"/>
      <c r="V641" s="16"/>
      <c r="W641" s="14"/>
      <c r="X641" s="3"/>
      <c r="Y641" s="3"/>
      <c r="AC641" s="123"/>
      <c r="AD641" s="22"/>
    </row>
    <row r="642" spans="3:30">
      <c r="C642" s="15"/>
      <c r="D642" s="16"/>
      <c r="F642" s="17"/>
      <c r="I642" s="18"/>
      <c r="J642" s="18"/>
      <c r="M642" s="19"/>
      <c r="N642" s="23"/>
      <c r="O642" s="23"/>
      <c r="P642" s="23"/>
      <c r="Q642" s="23"/>
      <c r="R642" s="23"/>
      <c r="S642" s="19"/>
      <c r="V642" s="16"/>
      <c r="W642" s="14"/>
      <c r="X642" s="3"/>
      <c r="Y642" s="3"/>
      <c r="AC642" s="123"/>
      <c r="AD642" s="22"/>
    </row>
    <row r="643" spans="3:30">
      <c r="C643" s="15"/>
      <c r="D643" s="16"/>
      <c r="F643" s="17"/>
      <c r="I643" s="18"/>
      <c r="J643" s="18"/>
      <c r="M643" s="19"/>
      <c r="N643" s="23"/>
      <c r="O643" s="23"/>
      <c r="P643" s="23"/>
      <c r="Q643" s="23"/>
      <c r="R643" s="23"/>
      <c r="S643" s="19"/>
      <c r="V643" s="16"/>
      <c r="W643" s="14"/>
      <c r="X643" s="3"/>
      <c r="Y643" s="3"/>
      <c r="AC643" s="123"/>
      <c r="AD643" s="22"/>
    </row>
    <row r="644" spans="3:30">
      <c r="C644" s="15"/>
      <c r="D644" s="16"/>
      <c r="F644" s="17"/>
      <c r="I644" s="18"/>
      <c r="J644" s="18"/>
      <c r="M644" s="19"/>
      <c r="N644" s="23"/>
      <c r="O644" s="23"/>
      <c r="P644" s="23"/>
      <c r="Q644" s="23"/>
      <c r="R644" s="23"/>
      <c r="S644" s="19"/>
      <c r="V644" s="16"/>
      <c r="W644" s="14"/>
      <c r="X644" s="3"/>
      <c r="Y644" s="3"/>
      <c r="AC644" s="123"/>
      <c r="AD644" s="22"/>
    </row>
    <row r="645" spans="3:30">
      <c r="C645" s="15"/>
      <c r="D645" s="16"/>
      <c r="F645" s="17"/>
      <c r="I645" s="18"/>
      <c r="J645" s="18"/>
      <c r="M645" s="19"/>
      <c r="N645" s="23"/>
      <c r="O645" s="23"/>
      <c r="P645" s="23"/>
      <c r="Q645" s="23"/>
      <c r="R645" s="23"/>
      <c r="S645" s="19"/>
      <c r="V645" s="16"/>
      <c r="W645" s="14"/>
      <c r="X645" s="3"/>
      <c r="Y645" s="3"/>
      <c r="AC645" s="123"/>
      <c r="AD645" s="22"/>
    </row>
    <row r="646" spans="3:30">
      <c r="C646" s="15"/>
      <c r="D646" s="16"/>
      <c r="F646" s="17"/>
      <c r="I646" s="18"/>
      <c r="J646" s="18"/>
      <c r="M646" s="19"/>
      <c r="N646" s="23"/>
      <c r="O646" s="23"/>
      <c r="P646" s="23"/>
      <c r="Q646" s="23"/>
      <c r="R646" s="23"/>
      <c r="S646" s="19"/>
      <c r="V646" s="16"/>
      <c r="W646" s="14"/>
      <c r="X646" s="3"/>
      <c r="Y646" s="3"/>
      <c r="AC646" s="123"/>
      <c r="AD646" s="22"/>
    </row>
    <row r="647" spans="3:30">
      <c r="C647" s="15"/>
      <c r="D647" s="16"/>
      <c r="F647" s="17"/>
      <c r="I647" s="18"/>
      <c r="J647" s="18"/>
      <c r="M647" s="19"/>
      <c r="N647" s="23"/>
      <c r="O647" s="23"/>
      <c r="P647" s="23"/>
      <c r="Q647" s="23"/>
      <c r="R647" s="23"/>
      <c r="S647" s="19"/>
      <c r="V647" s="16"/>
      <c r="W647" s="14"/>
      <c r="X647" s="3"/>
      <c r="Y647" s="3"/>
      <c r="AC647" s="123"/>
      <c r="AD647" s="22"/>
    </row>
    <row r="648" spans="3:30">
      <c r="C648" s="15"/>
      <c r="D648" s="16"/>
      <c r="F648" s="17"/>
      <c r="I648" s="18"/>
      <c r="J648" s="18"/>
      <c r="M648" s="19"/>
      <c r="N648" s="23"/>
      <c r="O648" s="23"/>
      <c r="P648" s="23"/>
      <c r="Q648" s="23"/>
      <c r="R648" s="23"/>
      <c r="S648" s="19"/>
      <c r="V648" s="16"/>
      <c r="W648" s="14"/>
      <c r="X648" s="3"/>
      <c r="Y648" s="3"/>
      <c r="AC648" s="123"/>
      <c r="AD648" s="22"/>
    </row>
    <row r="649" spans="3:30">
      <c r="C649" s="15"/>
      <c r="D649" s="16"/>
      <c r="F649" s="17"/>
      <c r="I649" s="18"/>
      <c r="J649" s="18"/>
      <c r="M649" s="19"/>
      <c r="N649" s="23"/>
      <c r="O649" s="23"/>
      <c r="P649" s="23"/>
      <c r="Q649" s="23"/>
      <c r="R649" s="23"/>
      <c r="S649" s="19"/>
      <c r="V649" s="16"/>
      <c r="W649" s="14"/>
      <c r="X649" s="3"/>
      <c r="Y649" s="3"/>
      <c r="AC649" s="123"/>
      <c r="AD649" s="22"/>
    </row>
    <row r="650" spans="3:30">
      <c r="C650" s="15"/>
      <c r="D650" s="16"/>
      <c r="F650" s="17"/>
      <c r="I650" s="18"/>
      <c r="J650" s="18"/>
      <c r="M650" s="19"/>
      <c r="N650" s="23"/>
      <c r="O650" s="23"/>
      <c r="P650" s="23"/>
      <c r="Q650" s="23"/>
      <c r="R650" s="23"/>
      <c r="S650" s="19"/>
      <c r="V650" s="16"/>
      <c r="W650" s="14"/>
      <c r="X650" s="3"/>
      <c r="Y650" s="3"/>
      <c r="AC650" s="123"/>
      <c r="AD650" s="22"/>
    </row>
    <row r="651" spans="3:30">
      <c r="C651" s="15"/>
      <c r="D651" s="16"/>
      <c r="F651" s="17"/>
      <c r="I651" s="18"/>
      <c r="J651" s="18"/>
      <c r="M651" s="19"/>
      <c r="N651" s="23"/>
      <c r="O651" s="23"/>
      <c r="P651" s="23"/>
      <c r="Q651" s="23"/>
      <c r="R651" s="23"/>
      <c r="S651" s="19"/>
      <c r="V651" s="16"/>
      <c r="W651" s="14"/>
      <c r="X651" s="3"/>
      <c r="Y651" s="3"/>
      <c r="AC651" s="123"/>
      <c r="AD651" s="22"/>
    </row>
    <row r="652" spans="3:30">
      <c r="C652" s="15"/>
      <c r="D652" s="16"/>
      <c r="F652" s="17"/>
      <c r="I652" s="18"/>
      <c r="J652" s="18"/>
      <c r="M652" s="19"/>
      <c r="N652" s="23"/>
      <c r="O652" s="23"/>
      <c r="P652" s="23"/>
      <c r="Q652" s="23"/>
      <c r="R652" s="23"/>
      <c r="S652" s="19"/>
      <c r="V652" s="16"/>
      <c r="W652" s="14"/>
      <c r="X652" s="3"/>
      <c r="Y652" s="3"/>
      <c r="AC652" s="123"/>
      <c r="AD652" s="22"/>
    </row>
    <row r="653" spans="3:30">
      <c r="C653" s="15"/>
      <c r="D653" s="16"/>
      <c r="F653" s="17"/>
      <c r="I653" s="18"/>
      <c r="J653" s="18"/>
      <c r="M653" s="19"/>
      <c r="N653" s="23"/>
      <c r="O653" s="23"/>
      <c r="P653" s="23"/>
      <c r="Q653" s="23"/>
      <c r="R653" s="23"/>
      <c r="S653" s="19"/>
      <c r="V653" s="16"/>
      <c r="W653" s="14"/>
      <c r="X653" s="3"/>
      <c r="Y653" s="3"/>
      <c r="AC653" s="123"/>
      <c r="AD653" s="22"/>
    </row>
    <row r="654" spans="3:30">
      <c r="C654" s="15"/>
      <c r="D654" s="16"/>
      <c r="F654" s="17"/>
      <c r="I654" s="18"/>
      <c r="J654" s="18"/>
      <c r="M654" s="19"/>
      <c r="N654" s="23"/>
      <c r="O654" s="23"/>
      <c r="P654" s="23"/>
      <c r="Q654" s="23"/>
      <c r="R654" s="23"/>
      <c r="S654" s="19"/>
      <c r="V654" s="16"/>
      <c r="W654" s="14"/>
      <c r="X654" s="3"/>
      <c r="Y654" s="3"/>
      <c r="AC654" s="123"/>
      <c r="AD654" s="22"/>
    </row>
    <row r="655" spans="3:30">
      <c r="C655" s="15"/>
      <c r="D655" s="16"/>
      <c r="F655" s="17"/>
      <c r="I655" s="18"/>
      <c r="J655" s="18"/>
      <c r="M655" s="19"/>
      <c r="N655" s="23"/>
      <c r="O655" s="23"/>
      <c r="P655" s="23"/>
      <c r="Q655" s="23"/>
      <c r="R655" s="23"/>
      <c r="S655" s="19"/>
      <c r="V655" s="16"/>
      <c r="W655" s="14"/>
      <c r="X655" s="3"/>
      <c r="Y655" s="3"/>
      <c r="AC655" s="123"/>
      <c r="AD655" s="22"/>
    </row>
    <row r="656" spans="3:30">
      <c r="C656" s="15"/>
      <c r="D656" s="16"/>
      <c r="F656" s="17"/>
      <c r="I656" s="18"/>
      <c r="J656" s="18"/>
      <c r="M656" s="19"/>
      <c r="N656" s="23"/>
      <c r="O656" s="23"/>
      <c r="P656" s="23"/>
      <c r="Q656" s="23"/>
      <c r="R656" s="23"/>
      <c r="S656" s="19"/>
      <c r="V656" s="16"/>
      <c r="W656" s="14"/>
      <c r="X656" s="3"/>
      <c r="Y656" s="3"/>
      <c r="AC656" s="123"/>
    </row>
    <row r="657" spans="3:29">
      <c r="C657" s="15"/>
      <c r="D657" s="16"/>
      <c r="F657" s="17"/>
      <c r="I657" s="18"/>
      <c r="J657" s="18"/>
      <c r="M657" s="19"/>
      <c r="N657" s="23"/>
      <c r="O657" s="23"/>
      <c r="P657" s="23"/>
      <c r="Q657" s="23"/>
      <c r="R657" s="23"/>
      <c r="S657" s="19"/>
      <c r="T657" s="14"/>
      <c r="U657" s="14"/>
      <c r="V657" s="16"/>
      <c r="W657" s="14"/>
      <c r="X657" s="3"/>
      <c r="Y657" s="3"/>
      <c r="AC657" s="123"/>
    </row>
    <row r="658" spans="3:29">
      <c r="C658" s="15"/>
      <c r="D658" s="16"/>
      <c r="F658" s="17"/>
      <c r="I658" s="18"/>
      <c r="J658" s="18"/>
      <c r="M658" s="19"/>
      <c r="N658" s="23"/>
      <c r="O658" s="23"/>
      <c r="P658" s="23"/>
      <c r="Q658" s="23"/>
      <c r="R658" s="23"/>
      <c r="S658" s="19"/>
      <c r="T658" s="14"/>
      <c r="U658" s="14"/>
      <c r="V658" s="16"/>
      <c r="W658" s="14"/>
      <c r="X658" s="3"/>
      <c r="Y658" s="3"/>
      <c r="AC658" s="123"/>
    </row>
    <row r="659" spans="3:29">
      <c r="C659" s="15"/>
      <c r="D659" s="16"/>
      <c r="F659" s="17"/>
      <c r="I659" s="18"/>
      <c r="J659" s="18"/>
      <c r="M659" s="19"/>
      <c r="N659" s="23"/>
      <c r="O659" s="23"/>
      <c r="P659" s="23"/>
      <c r="Q659" s="23"/>
      <c r="R659" s="23"/>
      <c r="S659" s="19"/>
      <c r="T659" s="14"/>
      <c r="U659" s="14"/>
      <c r="V659" s="16"/>
      <c r="W659" s="14"/>
      <c r="X659" s="3"/>
      <c r="Y659" s="3"/>
      <c r="AC659" s="123"/>
    </row>
    <row r="660" spans="3:29">
      <c r="C660" s="15"/>
      <c r="D660" s="16"/>
      <c r="F660" s="17"/>
      <c r="I660" s="18"/>
      <c r="J660" s="18"/>
      <c r="M660" s="19"/>
      <c r="N660" s="23"/>
      <c r="O660" s="23"/>
      <c r="P660" s="23"/>
      <c r="Q660" s="23"/>
      <c r="R660" s="23"/>
      <c r="S660" s="19"/>
      <c r="T660" s="14"/>
      <c r="U660" s="14"/>
      <c r="V660" s="16"/>
      <c r="W660" s="14"/>
      <c r="X660" s="3"/>
      <c r="Y660" s="3"/>
      <c r="AC660" s="123"/>
    </row>
    <row r="661" spans="3:29">
      <c r="C661" s="15"/>
      <c r="D661" s="16"/>
      <c r="F661" s="17"/>
      <c r="I661" s="18"/>
      <c r="J661" s="18"/>
      <c r="M661" s="19"/>
      <c r="N661" s="23"/>
      <c r="O661" s="23"/>
      <c r="P661" s="23"/>
      <c r="Q661" s="23"/>
      <c r="R661" s="23"/>
      <c r="S661" s="19"/>
      <c r="T661" s="14"/>
      <c r="U661" s="14"/>
      <c r="V661" s="16"/>
      <c r="W661" s="14"/>
      <c r="X661" s="3"/>
      <c r="Y661" s="3"/>
      <c r="AC661" s="123"/>
    </row>
    <row r="662" spans="3:29">
      <c r="C662" s="15"/>
      <c r="D662" s="16"/>
      <c r="F662" s="17"/>
      <c r="I662" s="18"/>
      <c r="J662" s="18"/>
      <c r="M662" s="19"/>
      <c r="N662" s="23"/>
      <c r="O662" s="23"/>
      <c r="P662" s="23"/>
      <c r="Q662" s="23"/>
      <c r="R662" s="23"/>
      <c r="S662" s="19"/>
      <c r="T662" s="14"/>
      <c r="U662" s="14"/>
      <c r="V662" s="16"/>
      <c r="W662" s="14"/>
      <c r="X662" s="3"/>
      <c r="Y662" s="3"/>
      <c r="AC662" s="123"/>
    </row>
    <row r="663" spans="3:29">
      <c r="C663" s="15"/>
      <c r="D663" s="16"/>
      <c r="F663" s="17"/>
      <c r="I663" s="18"/>
      <c r="J663" s="18"/>
      <c r="M663" s="19"/>
      <c r="N663" s="23"/>
      <c r="O663" s="23"/>
      <c r="P663" s="23"/>
      <c r="Q663" s="23"/>
      <c r="R663" s="23"/>
      <c r="S663" s="19"/>
      <c r="T663" s="14"/>
      <c r="U663" s="14"/>
      <c r="V663" s="16"/>
      <c r="W663" s="14"/>
      <c r="X663" s="3"/>
      <c r="Y663" s="3"/>
      <c r="Z663" s="14"/>
      <c r="AC663" s="123"/>
    </row>
    <row r="664" spans="3:29">
      <c r="C664" s="15"/>
      <c r="D664" s="16"/>
      <c r="F664" s="17"/>
      <c r="I664" s="18"/>
      <c r="J664" s="18"/>
      <c r="M664" s="19"/>
      <c r="N664" s="23"/>
      <c r="O664" s="23"/>
      <c r="P664" s="23"/>
      <c r="Q664" s="23"/>
      <c r="R664" s="23"/>
      <c r="S664" s="19"/>
      <c r="T664" s="14"/>
      <c r="U664" s="14"/>
      <c r="V664" s="16"/>
      <c r="W664" s="14"/>
      <c r="X664" s="3"/>
      <c r="Y664" s="3"/>
      <c r="Z664" s="14"/>
      <c r="AC664" s="123"/>
    </row>
    <row r="665" spans="3:29">
      <c r="C665" s="15"/>
      <c r="D665" s="16"/>
      <c r="F665" s="17"/>
      <c r="I665" s="18"/>
      <c r="J665" s="18"/>
      <c r="M665" s="19"/>
      <c r="N665" s="23"/>
      <c r="O665" s="23"/>
      <c r="P665" s="23"/>
      <c r="Q665" s="23"/>
      <c r="R665" s="23"/>
      <c r="S665" s="19"/>
      <c r="T665" s="14"/>
      <c r="U665" s="14"/>
      <c r="V665" s="16"/>
      <c r="W665" s="14"/>
      <c r="X665" s="3"/>
      <c r="Y665" s="3"/>
      <c r="Z665" s="14"/>
      <c r="AC665" s="123"/>
    </row>
    <row r="666" spans="3:29">
      <c r="C666" s="15"/>
      <c r="D666" s="16"/>
      <c r="F666" s="17"/>
      <c r="I666" s="18"/>
      <c r="J666" s="18"/>
      <c r="M666" s="19"/>
      <c r="N666" s="23"/>
      <c r="O666" s="23"/>
      <c r="P666" s="23"/>
      <c r="Q666" s="23"/>
      <c r="R666" s="23"/>
      <c r="S666" s="19"/>
      <c r="T666" s="14"/>
      <c r="U666" s="14"/>
      <c r="V666" s="16"/>
      <c r="W666" s="14"/>
      <c r="X666" s="3"/>
      <c r="Y666" s="3"/>
      <c r="Z666" s="14"/>
      <c r="AC666" s="123"/>
    </row>
    <row r="667" spans="3:29" ht="13.5" thickBot="1">
      <c r="C667" s="15"/>
      <c r="D667" s="16"/>
      <c r="F667" s="17"/>
      <c r="I667" s="18"/>
      <c r="J667" s="18"/>
      <c r="M667" s="24"/>
      <c r="N667" s="25"/>
      <c r="O667" s="25"/>
      <c r="P667" s="25"/>
      <c r="Q667" s="25"/>
      <c r="R667" s="25"/>
      <c r="S667" s="24"/>
      <c r="T667" s="14"/>
      <c r="U667" s="14"/>
      <c r="V667" s="16"/>
      <c r="W667" s="14"/>
      <c r="X667" s="3"/>
      <c r="Y667" s="3"/>
      <c r="Z667" s="14"/>
      <c r="AC667" s="123"/>
    </row>
    <row r="668" spans="3:29">
      <c r="C668" s="15"/>
      <c r="D668" s="16"/>
      <c r="F668" s="17"/>
      <c r="I668" s="18"/>
      <c r="J668" s="18"/>
      <c r="M668" s="20"/>
      <c r="N668" s="21"/>
      <c r="O668" s="21"/>
      <c r="P668" s="21"/>
      <c r="Q668" s="21"/>
      <c r="R668" s="21"/>
      <c r="S668" s="20"/>
      <c r="T668" s="14"/>
      <c r="U668" s="14"/>
      <c r="V668" s="16"/>
      <c r="W668" s="14"/>
      <c r="X668" s="3"/>
      <c r="Y668" s="3"/>
      <c r="Z668" s="14"/>
      <c r="AC668" s="123"/>
    </row>
    <row r="669" spans="3:29">
      <c r="C669" s="15"/>
      <c r="D669" s="16"/>
      <c r="F669" s="17"/>
      <c r="I669" s="18"/>
      <c r="J669" s="18"/>
      <c r="M669" s="19"/>
      <c r="N669" s="23"/>
      <c r="O669" s="23"/>
      <c r="P669" s="23"/>
      <c r="Q669" s="23"/>
      <c r="R669" s="23"/>
      <c r="S669" s="19"/>
      <c r="T669" s="14"/>
      <c r="U669" s="14"/>
      <c r="V669" s="16"/>
      <c r="W669" s="14"/>
      <c r="X669" s="3"/>
      <c r="Y669" s="3"/>
      <c r="Z669" s="14"/>
      <c r="AC669" s="123"/>
    </row>
    <row r="670" spans="3:29">
      <c r="C670" s="15"/>
      <c r="D670" s="16"/>
      <c r="F670" s="17"/>
      <c r="I670" s="18"/>
      <c r="J670" s="18"/>
      <c r="M670" s="19"/>
      <c r="N670" s="23"/>
      <c r="O670" s="23"/>
      <c r="P670" s="23"/>
      <c r="Q670" s="23"/>
      <c r="R670" s="23"/>
      <c r="S670" s="19"/>
      <c r="T670" s="14"/>
      <c r="U670" s="14"/>
      <c r="V670" s="16"/>
      <c r="W670" s="14"/>
      <c r="X670" s="3"/>
      <c r="Y670" s="3"/>
      <c r="Z670" s="14"/>
      <c r="AC670" s="123"/>
    </row>
    <row r="671" spans="3:29">
      <c r="C671" s="15"/>
      <c r="D671" s="16"/>
      <c r="F671" s="17"/>
      <c r="I671" s="18"/>
      <c r="J671" s="18"/>
      <c r="M671" s="19"/>
      <c r="N671" s="23"/>
      <c r="O671" s="23"/>
      <c r="P671" s="23"/>
      <c r="Q671" s="23"/>
      <c r="R671" s="23"/>
      <c r="S671" s="19"/>
      <c r="T671" s="14"/>
      <c r="U671" s="14"/>
      <c r="V671" s="16"/>
      <c r="W671" s="14"/>
      <c r="X671" s="3"/>
      <c r="Y671" s="3"/>
      <c r="Z671" s="14"/>
      <c r="AC671" s="123"/>
    </row>
    <row r="672" spans="3:29">
      <c r="C672" s="15"/>
      <c r="D672" s="16"/>
      <c r="F672" s="17"/>
      <c r="I672" s="18"/>
      <c r="J672" s="18"/>
      <c r="M672" s="19"/>
      <c r="N672" s="23"/>
      <c r="O672" s="23"/>
      <c r="P672" s="23"/>
      <c r="Q672" s="23"/>
      <c r="R672" s="23"/>
      <c r="S672" s="19"/>
      <c r="T672" s="14"/>
      <c r="U672" s="14"/>
      <c r="V672" s="16"/>
      <c r="W672" s="14"/>
      <c r="X672" s="3"/>
      <c r="Y672" s="3"/>
      <c r="Z672" s="14"/>
      <c r="AC672" s="123"/>
    </row>
    <row r="673" spans="3:29">
      <c r="C673" s="15"/>
      <c r="D673" s="16"/>
      <c r="F673" s="17"/>
      <c r="I673" s="18"/>
      <c r="J673" s="18"/>
      <c r="M673" s="19"/>
      <c r="N673" s="23"/>
      <c r="O673" s="23"/>
      <c r="P673" s="23"/>
      <c r="Q673" s="23"/>
      <c r="R673" s="23"/>
      <c r="S673" s="19"/>
      <c r="T673" s="14"/>
      <c r="U673" s="14"/>
      <c r="V673" s="16"/>
      <c r="W673" s="14"/>
      <c r="X673" s="3"/>
      <c r="Y673" s="3"/>
      <c r="Z673" s="14"/>
      <c r="AC673" s="123"/>
    </row>
    <row r="674" spans="3:29">
      <c r="C674" s="15"/>
      <c r="D674" s="16"/>
      <c r="F674" s="17"/>
      <c r="I674" s="18"/>
      <c r="J674" s="18"/>
      <c r="M674" s="19"/>
      <c r="N674" s="23"/>
      <c r="O674" s="23"/>
      <c r="P674" s="23"/>
      <c r="Q674" s="23"/>
      <c r="R674" s="23"/>
      <c r="S674" s="19"/>
      <c r="T674" s="14"/>
      <c r="U674" s="14"/>
      <c r="V674" s="16"/>
      <c r="W674" s="14"/>
      <c r="X674" s="3"/>
      <c r="Y674" s="3"/>
      <c r="Z674" s="14"/>
      <c r="AC674" s="123"/>
    </row>
    <row r="675" spans="3:29">
      <c r="C675" s="15"/>
      <c r="D675" s="16"/>
      <c r="F675" s="17"/>
      <c r="I675" s="18"/>
      <c r="J675" s="18"/>
      <c r="M675" s="19"/>
      <c r="N675" s="23"/>
      <c r="O675" s="23"/>
      <c r="P675" s="23"/>
      <c r="Q675" s="23"/>
      <c r="R675" s="23"/>
      <c r="S675" s="19"/>
      <c r="T675" s="14"/>
      <c r="U675" s="14"/>
      <c r="V675" s="16"/>
      <c r="W675" s="14"/>
      <c r="X675" s="3"/>
      <c r="Y675" s="3"/>
      <c r="Z675" s="14"/>
      <c r="AC675" s="123"/>
    </row>
    <row r="676" spans="3:29">
      <c r="C676" s="15"/>
      <c r="D676" s="16"/>
      <c r="F676" s="17"/>
      <c r="I676" s="18"/>
      <c r="J676" s="18"/>
      <c r="M676" s="19"/>
      <c r="N676" s="23"/>
      <c r="O676" s="23"/>
      <c r="P676" s="23"/>
      <c r="Q676" s="23"/>
      <c r="R676" s="23"/>
      <c r="S676" s="19"/>
      <c r="T676" s="14"/>
      <c r="U676" s="14"/>
      <c r="V676" s="16"/>
      <c r="W676" s="14"/>
      <c r="X676" s="3"/>
      <c r="Y676" s="3"/>
      <c r="Z676" s="14"/>
      <c r="AC676" s="123"/>
    </row>
    <row r="677" spans="3:29">
      <c r="C677" s="15"/>
      <c r="D677" s="16"/>
      <c r="F677" s="17"/>
      <c r="I677" s="18"/>
      <c r="J677" s="18"/>
      <c r="M677" s="19"/>
      <c r="N677" s="23"/>
      <c r="O677" s="23"/>
      <c r="P677" s="23"/>
      <c r="Q677" s="23"/>
      <c r="R677" s="23"/>
      <c r="S677" s="19"/>
      <c r="T677" s="14"/>
      <c r="U677" s="14"/>
      <c r="V677" s="16"/>
      <c r="W677" s="14"/>
      <c r="X677" s="3"/>
      <c r="Y677" s="3"/>
      <c r="Z677" s="14"/>
      <c r="AC677" s="123"/>
    </row>
    <row r="678" spans="3:29">
      <c r="C678" s="15"/>
      <c r="D678" s="16"/>
      <c r="F678" s="17"/>
      <c r="I678" s="18"/>
      <c r="J678" s="18"/>
      <c r="M678" s="19"/>
      <c r="N678" s="23"/>
      <c r="O678" s="23"/>
      <c r="P678" s="23"/>
      <c r="Q678" s="23"/>
      <c r="R678" s="23"/>
      <c r="S678" s="19"/>
      <c r="T678" s="14"/>
      <c r="U678" s="14"/>
      <c r="V678" s="16"/>
      <c r="W678" s="14"/>
      <c r="X678" s="3"/>
      <c r="Y678" s="3"/>
      <c r="Z678" s="14"/>
      <c r="AC678" s="123"/>
    </row>
    <row r="679" spans="3:29">
      <c r="C679" s="15"/>
      <c r="D679" s="16"/>
      <c r="F679" s="17"/>
      <c r="I679" s="18"/>
      <c r="J679" s="18"/>
      <c r="M679" s="19"/>
      <c r="N679" s="23"/>
      <c r="O679" s="23"/>
      <c r="P679" s="23"/>
      <c r="Q679" s="23"/>
      <c r="R679" s="23"/>
      <c r="S679" s="19"/>
      <c r="T679" s="14"/>
      <c r="U679" s="14"/>
      <c r="V679" s="16"/>
      <c r="W679" s="14"/>
      <c r="X679" s="3"/>
      <c r="Y679" s="3"/>
      <c r="Z679" s="14"/>
      <c r="AC679" s="123"/>
    </row>
    <row r="680" spans="3:29">
      <c r="C680" s="15"/>
      <c r="D680" s="16"/>
      <c r="F680" s="17"/>
      <c r="I680" s="18"/>
      <c r="J680" s="18"/>
      <c r="M680" s="19"/>
      <c r="N680" s="23"/>
      <c r="O680" s="23"/>
      <c r="P680" s="23"/>
      <c r="Q680" s="23"/>
      <c r="R680" s="23"/>
      <c r="S680" s="19"/>
      <c r="T680" s="14"/>
      <c r="U680" s="14"/>
      <c r="V680" s="16"/>
      <c r="W680" s="14"/>
      <c r="X680" s="3"/>
      <c r="Y680" s="3"/>
      <c r="Z680" s="14"/>
      <c r="AC680" s="123"/>
    </row>
    <row r="681" spans="3:29">
      <c r="C681" s="15"/>
      <c r="D681" s="16"/>
      <c r="F681" s="17"/>
      <c r="I681" s="18"/>
      <c r="J681" s="18"/>
      <c r="M681" s="19"/>
      <c r="N681" s="23"/>
      <c r="O681" s="23"/>
      <c r="P681" s="23"/>
      <c r="Q681" s="23"/>
      <c r="R681" s="23"/>
      <c r="S681" s="19"/>
      <c r="T681" s="14"/>
      <c r="U681" s="14"/>
      <c r="V681" s="16"/>
      <c r="W681" s="14"/>
      <c r="X681" s="3"/>
      <c r="Y681" s="3"/>
      <c r="Z681" s="14"/>
      <c r="AC681" s="123"/>
    </row>
    <row r="682" spans="3:29">
      <c r="C682" s="15"/>
      <c r="D682" s="16"/>
      <c r="F682" s="17"/>
      <c r="I682" s="18"/>
      <c r="J682" s="18"/>
      <c r="M682" s="19"/>
      <c r="N682" s="23"/>
      <c r="O682" s="23"/>
      <c r="P682" s="23"/>
      <c r="Q682" s="23"/>
      <c r="R682" s="23"/>
      <c r="S682" s="19"/>
      <c r="T682" s="14"/>
      <c r="U682" s="14"/>
      <c r="V682" s="16"/>
      <c r="W682" s="14"/>
      <c r="X682" s="3"/>
      <c r="Y682" s="3"/>
      <c r="Z682" s="14"/>
      <c r="AC682" s="123"/>
    </row>
    <row r="683" spans="3:29">
      <c r="C683" s="15"/>
      <c r="D683" s="16"/>
      <c r="F683" s="17"/>
      <c r="I683" s="18"/>
      <c r="J683" s="18"/>
      <c r="M683" s="19"/>
      <c r="N683" s="23"/>
      <c r="O683" s="23"/>
      <c r="P683" s="23"/>
      <c r="Q683" s="23"/>
      <c r="R683" s="23"/>
      <c r="S683" s="19"/>
      <c r="T683" s="14"/>
      <c r="U683" s="14"/>
      <c r="V683" s="16"/>
      <c r="W683" s="14"/>
      <c r="X683" s="3"/>
      <c r="Y683" s="3"/>
      <c r="Z683" s="14"/>
      <c r="AC683" s="123"/>
    </row>
    <row r="684" spans="3:29">
      <c r="C684" s="15"/>
      <c r="D684" s="16"/>
      <c r="F684" s="17"/>
      <c r="I684" s="18"/>
      <c r="J684" s="18"/>
      <c r="M684" s="19"/>
      <c r="N684" s="23"/>
      <c r="O684" s="23"/>
      <c r="P684" s="23"/>
      <c r="Q684" s="23"/>
      <c r="R684" s="23"/>
      <c r="S684" s="19"/>
      <c r="T684" s="14"/>
      <c r="U684" s="14"/>
      <c r="V684" s="16"/>
      <c r="W684" s="14"/>
      <c r="X684" s="3"/>
      <c r="Y684" s="3"/>
      <c r="Z684" s="14"/>
      <c r="AC684" s="123"/>
    </row>
    <row r="685" spans="3:29">
      <c r="C685" s="15"/>
      <c r="D685" s="16"/>
      <c r="F685" s="17"/>
      <c r="I685" s="18"/>
      <c r="J685" s="18"/>
      <c r="M685" s="19"/>
      <c r="N685" s="23"/>
      <c r="O685" s="23"/>
      <c r="P685" s="23"/>
      <c r="Q685" s="23"/>
      <c r="R685" s="23"/>
      <c r="S685" s="19"/>
      <c r="T685" s="14"/>
      <c r="U685" s="14"/>
      <c r="V685" s="16"/>
      <c r="W685" s="14"/>
      <c r="X685" s="3"/>
      <c r="Y685" s="3"/>
      <c r="Z685" s="14"/>
      <c r="AC685" s="123"/>
    </row>
    <row r="686" spans="3:29">
      <c r="C686" s="15"/>
      <c r="D686" s="16"/>
      <c r="F686" s="17"/>
      <c r="I686" s="18"/>
      <c r="J686" s="18"/>
      <c r="M686" s="19"/>
      <c r="N686" s="23"/>
      <c r="O686" s="23"/>
      <c r="P686" s="23"/>
      <c r="Q686" s="23"/>
      <c r="R686" s="23"/>
      <c r="S686" s="19"/>
      <c r="T686" s="14"/>
      <c r="U686" s="14"/>
      <c r="V686" s="16"/>
      <c r="W686" s="14"/>
      <c r="X686" s="3"/>
      <c r="Y686" s="3"/>
      <c r="Z686" s="14"/>
      <c r="AC686" s="123"/>
    </row>
    <row r="687" spans="3:29">
      <c r="C687" s="15"/>
      <c r="D687" s="16"/>
      <c r="F687" s="17"/>
      <c r="I687" s="18"/>
      <c r="J687" s="18"/>
      <c r="M687" s="19"/>
      <c r="N687" s="23"/>
      <c r="O687" s="23"/>
      <c r="P687" s="23"/>
      <c r="Q687" s="23"/>
      <c r="R687" s="23"/>
      <c r="S687" s="19"/>
      <c r="T687" s="14"/>
      <c r="U687" s="14"/>
      <c r="V687" s="16"/>
      <c r="W687" s="14"/>
      <c r="X687" s="3"/>
      <c r="Y687" s="3"/>
      <c r="Z687" s="14"/>
      <c r="AC687" s="123"/>
    </row>
    <row r="688" spans="3:29">
      <c r="C688" s="15"/>
      <c r="D688" s="16"/>
      <c r="F688" s="17"/>
      <c r="I688" s="18"/>
      <c r="J688" s="18"/>
      <c r="M688" s="19"/>
      <c r="N688" s="23"/>
      <c r="O688" s="23"/>
      <c r="P688" s="23"/>
      <c r="Q688" s="23"/>
      <c r="R688" s="23"/>
      <c r="S688" s="19"/>
      <c r="T688" s="14"/>
      <c r="U688" s="14"/>
      <c r="V688" s="16"/>
      <c r="W688" s="14"/>
      <c r="X688" s="3"/>
      <c r="Y688" s="3"/>
      <c r="Z688" s="14"/>
      <c r="AC688" s="123"/>
    </row>
    <row r="689" spans="3:29">
      <c r="C689" s="15"/>
      <c r="D689" s="16"/>
      <c r="F689" s="17"/>
      <c r="I689" s="18"/>
      <c r="J689" s="18"/>
      <c r="M689" s="19"/>
      <c r="N689" s="23"/>
      <c r="O689" s="23"/>
      <c r="P689" s="23"/>
      <c r="Q689" s="23"/>
      <c r="R689" s="23"/>
      <c r="S689" s="19"/>
      <c r="T689" s="14"/>
      <c r="U689" s="14"/>
      <c r="V689" s="16"/>
      <c r="W689" s="14"/>
      <c r="X689" s="3"/>
      <c r="Y689" s="3"/>
      <c r="Z689" s="14"/>
      <c r="AC689" s="123"/>
    </row>
    <row r="690" spans="3:29">
      <c r="C690" s="15"/>
      <c r="D690" s="16"/>
      <c r="F690" s="17"/>
      <c r="I690" s="18"/>
      <c r="J690" s="18"/>
      <c r="M690" s="19"/>
      <c r="N690" s="23"/>
      <c r="O690" s="23"/>
      <c r="P690" s="23"/>
      <c r="Q690" s="23"/>
      <c r="R690" s="23"/>
      <c r="S690" s="19"/>
      <c r="T690" s="14"/>
      <c r="U690" s="14"/>
      <c r="V690" s="16"/>
      <c r="W690" s="14"/>
      <c r="X690" s="3"/>
      <c r="Y690" s="3"/>
      <c r="Z690" s="14"/>
      <c r="AC690" s="123"/>
    </row>
    <row r="691" spans="3:29">
      <c r="C691" s="15"/>
      <c r="D691" s="16"/>
      <c r="F691" s="17"/>
      <c r="I691" s="18"/>
      <c r="J691" s="18"/>
      <c r="M691" s="19"/>
      <c r="N691" s="23"/>
      <c r="O691" s="23"/>
      <c r="P691" s="23"/>
      <c r="Q691" s="23"/>
      <c r="R691" s="23"/>
      <c r="S691" s="19"/>
      <c r="T691" s="14"/>
      <c r="U691" s="14"/>
      <c r="V691" s="16"/>
      <c r="W691" s="14"/>
      <c r="X691" s="3"/>
      <c r="Y691" s="3"/>
      <c r="Z691" s="14"/>
      <c r="AC691" s="123"/>
    </row>
    <row r="692" spans="3:29">
      <c r="C692" s="15"/>
      <c r="D692" s="16"/>
      <c r="F692" s="17"/>
      <c r="I692" s="18"/>
      <c r="J692" s="18"/>
      <c r="M692" s="19"/>
      <c r="N692" s="23"/>
      <c r="O692" s="23"/>
      <c r="P692" s="23"/>
      <c r="Q692" s="23"/>
      <c r="R692" s="23"/>
      <c r="S692" s="19"/>
      <c r="T692" s="14"/>
      <c r="U692" s="14"/>
      <c r="V692" s="16"/>
      <c r="W692" s="14"/>
      <c r="X692" s="3"/>
      <c r="Y692" s="3"/>
      <c r="Z692" s="14"/>
      <c r="AC692" s="123"/>
    </row>
    <row r="693" spans="3:29">
      <c r="C693" s="15"/>
      <c r="D693" s="16"/>
      <c r="F693" s="17"/>
      <c r="I693" s="18"/>
      <c r="J693" s="18"/>
      <c r="M693" s="19"/>
      <c r="N693" s="23"/>
      <c r="O693" s="23"/>
      <c r="P693" s="23"/>
      <c r="Q693" s="23"/>
      <c r="R693" s="23"/>
      <c r="S693" s="19"/>
      <c r="T693" s="14"/>
      <c r="U693" s="14"/>
      <c r="V693" s="16"/>
      <c r="W693" s="14"/>
      <c r="X693" s="3"/>
      <c r="Y693" s="3"/>
      <c r="Z693" s="14"/>
      <c r="AC693" s="123"/>
    </row>
    <row r="694" spans="3:29">
      <c r="C694" s="15"/>
      <c r="D694" s="16"/>
      <c r="F694" s="17"/>
      <c r="I694" s="18"/>
      <c r="J694" s="18"/>
      <c r="M694" s="19"/>
      <c r="N694" s="23"/>
      <c r="O694" s="23"/>
      <c r="P694" s="23"/>
      <c r="Q694" s="23"/>
      <c r="R694" s="23"/>
      <c r="S694" s="19"/>
      <c r="T694" s="14"/>
      <c r="U694" s="14"/>
      <c r="V694" s="16"/>
      <c r="W694" s="14"/>
      <c r="X694" s="3"/>
      <c r="Y694" s="3"/>
      <c r="Z694" s="14"/>
      <c r="AC694" s="123"/>
    </row>
    <row r="695" spans="3:29">
      <c r="C695" s="15"/>
      <c r="D695" s="16"/>
      <c r="F695" s="17"/>
      <c r="I695" s="18"/>
      <c r="J695" s="18"/>
      <c r="M695" s="19"/>
      <c r="N695" s="23"/>
      <c r="O695" s="23"/>
      <c r="P695" s="23"/>
      <c r="Q695" s="23"/>
      <c r="R695" s="23"/>
      <c r="S695" s="19"/>
      <c r="T695" s="14"/>
      <c r="U695" s="14"/>
      <c r="V695" s="16"/>
      <c r="W695" s="14"/>
      <c r="X695" s="3"/>
      <c r="Y695" s="3"/>
      <c r="Z695" s="14"/>
      <c r="AC695" s="123"/>
    </row>
    <row r="696" spans="3:29">
      <c r="C696" s="15"/>
      <c r="D696" s="16"/>
      <c r="F696" s="17"/>
      <c r="I696" s="18"/>
      <c r="J696" s="18"/>
      <c r="M696" s="19"/>
      <c r="N696" s="23"/>
      <c r="O696" s="23"/>
      <c r="P696" s="23"/>
      <c r="Q696" s="23"/>
      <c r="R696" s="23"/>
      <c r="S696" s="19"/>
      <c r="T696" s="14"/>
      <c r="U696" s="14"/>
      <c r="V696" s="16"/>
      <c r="W696" s="14"/>
      <c r="X696" s="3"/>
      <c r="Y696" s="3"/>
      <c r="Z696" s="14"/>
      <c r="AC696" s="123"/>
    </row>
    <row r="697" spans="3:29">
      <c r="C697" s="15"/>
      <c r="D697" s="16"/>
      <c r="F697" s="17"/>
      <c r="I697" s="18"/>
      <c r="J697" s="18"/>
      <c r="M697" s="19"/>
      <c r="N697" s="23"/>
      <c r="O697" s="23"/>
      <c r="P697" s="23"/>
      <c r="Q697" s="23"/>
      <c r="R697" s="23"/>
      <c r="S697" s="19"/>
      <c r="T697" s="14"/>
      <c r="U697" s="14"/>
      <c r="V697" s="16"/>
      <c r="W697" s="14"/>
      <c r="X697" s="3"/>
      <c r="Y697" s="3"/>
      <c r="Z697" s="14"/>
      <c r="AC697" s="123"/>
    </row>
    <row r="698" spans="3:29">
      <c r="C698" s="15"/>
      <c r="D698" s="16"/>
      <c r="F698" s="17"/>
      <c r="I698" s="18"/>
      <c r="J698" s="18"/>
      <c r="M698" s="19"/>
      <c r="N698" s="23"/>
      <c r="O698" s="23"/>
      <c r="P698" s="23"/>
      <c r="Q698" s="23"/>
      <c r="R698" s="23"/>
      <c r="S698" s="19"/>
      <c r="T698" s="14"/>
      <c r="U698" s="14"/>
      <c r="V698" s="16"/>
      <c r="W698" s="14"/>
      <c r="X698" s="3"/>
      <c r="Y698" s="3"/>
      <c r="Z698" s="14"/>
      <c r="AC698" s="123"/>
    </row>
    <row r="699" spans="3:29">
      <c r="C699" s="15"/>
      <c r="D699" s="16"/>
      <c r="F699" s="17"/>
      <c r="I699" s="18"/>
      <c r="J699" s="18"/>
      <c r="M699" s="19"/>
      <c r="N699" s="23"/>
      <c r="O699" s="23"/>
      <c r="P699" s="23"/>
      <c r="Q699" s="23"/>
      <c r="R699" s="23"/>
      <c r="S699" s="19"/>
      <c r="T699" s="14"/>
      <c r="U699" s="14"/>
      <c r="V699" s="16"/>
      <c r="W699" s="14"/>
      <c r="X699" s="3"/>
      <c r="Y699" s="3"/>
      <c r="Z699" s="14"/>
      <c r="AC699" s="123"/>
    </row>
    <row r="700" spans="3:29">
      <c r="C700" s="15"/>
      <c r="D700" s="16"/>
      <c r="F700" s="17"/>
      <c r="I700" s="18"/>
      <c r="J700" s="18"/>
      <c r="M700" s="19"/>
      <c r="N700" s="23"/>
      <c r="O700" s="23"/>
      <c r="P700" s="23"/>
      <c r="Q700" s="23"/>
      <c r="R700" s="23"/>
      <c r="S700" s="19"/>
      <c r="T700" s="14"/>
      <c r="U700" s="14"/>
      <c r="V700" s="16"/>
      <c r="W700" s="14"/>
      <c r="X700" s="3"/>
      <c r="Y700" s="3"/>
      <c r="Z700" s="14"/>
      <c r="AC700" s="123"/>
    </row>
    <row r="701" spans="3:29">
      <c r="C701" s="15"/>
      <c r="D701" s="16"/>
      <c r="F701" s="17"/>
      <c r="I701" s="18"/>
      <c r="J701" s="18"/>
      <c r="M701" s="19"/>
      <c r="N701" s="23"/>
      <c r="O701" s="23"/>
      <c r="P701" s="23"/>
      <c r="Q701" s="23"/>
      <c r="R701" s="23"/>
      <c r="S701" s="19"/>
      <c r="T701" s="14"/>
      <c r="U701" s="14"/>
      <c r="V701" s="16"/>
      <c r="W701" s="14"/>
      <c r="X701" s="3"/>
      <c r="Y701" s="3"/>
      <c r="Z701" s="14"/>
      <c r="AC701" s="123"/>
    </row>
    <row r="702" spans="3:29">
      <c r="C702" s="15"/>
      <c r="D702" s="16"/>
      <c r="F702" s="17"/>
      <c r="I702" s="18"/>
      <c r="J702" s="18"/>
      <c r="M702" s="19"/>
      <c r="N702" s="23"/>
      <c r="O702" s="23"/>
      <c r="P702" s="23"/>
      <c r="Q702" s="23"/>
      <c r="R702" s="23"/>
      <c r="S702" s="19"/>
      <c r="T702" s="14"/>
      <c r="U702" s="14"/>
      <c r="V702" s="16"/>
      <c r="W702" s="14"/>
      <c r="X702" s="3"/>
      <c r="Y702" s="3"/>
      <c r="Z702" s="14"/>
      <c r="AC702" s="123"/>
    </row>
    <row r="703" spans="3:29">
      <c r="C703" s="15"/>
      <c r="D703" s="16"/>
      <c r="F703" s="17"/>
      <c r="I703" s="18"/>
      <c r="J703" s="18"/>
      <c r="M703" s="19"/>
      <c r="N703" s="23"/>
      <c r="O703" s="23"/>
      <c r="P703" s="23"/>
      <c r="Q703" s="23"/>
      <c r="R703" s="23"/>
      <c r="S703" s="19"/>
      <c r="T703" s="14"/>
      <c r="U703" s="14"/>
      <c r="V703" s="16"/>
      <c r="W703" s="14"/>
      <c r="X703" s="3"/>
      <c r="Y703" s="3"/>
      <c r="Z703" s="14"/>
      <c r="AC703" s="123"/>
    </row>
    <row r="704" spans="3:29">
      <c r="C704" s="15"/>
      <c r="D704" s="16"/>
      <c r="F704" s="17"/>
      <c r="I704" s="18"/>
      <c r="J704" s="18"/>
      <c r="M704" s="19"/>
      <c r="N704" s="23"/>
      <c r="O704" s="23"/>
      <c r="P704" s="23"/>
      <c r="Q704" s="23"/>
      <c r="R704" s="23"/>
      <c r="S704" s="19"/>
      <c r="T704" s="14"/>
      <c r="U704" s="14"/>
      <c r="V704" s="16"/>
      <c r="W704" s="14"/>
      <c r="X704" s="3"/>
      <c r="Y704" s="3"/>
      <c r="Z704" s="14"/>
      <c r="AC704" s="123"/>
    </row>
    <row r="705" spans="3:29">
      <c r="C705" s="15"/>
      <c r="D705" s="16"/>
      <c r="F705" s="17"/>
      <c r="I705" s="18"/>
      <c r="J705" s="18"/>
      <c r="M705" s="19"/>
      <c r="N705" s="23"/>
      <c r="O705" s="23"/>
      <c r="P705" s="23"/>
      <c r="Q705" s="23"/>
      <c r="R705" s="23"/>
      <c r="S705" s="19"/>
      <c r="T705" s="14"/>
      <c r="U705" s="14"/>
      <c r="V705" s="16"/>
      <c r="W705" s="14"/>
      <c r="X705" s="3"/>
      <c r="Y705" s="3"/>
      <c r="Z705" s="14"/>
      <c r="AC705" s="123"/>
    </row>
    <row r="706" spans="3:29">
      <c r="C706" s="15"/>
      <c r="D706" s="16"/>
      <c r="F706" s="17"/>
      <c r="I706" s="18"/>
      <c r="J706" s="18"/>
      <c r="M706" s="19"/>
      <c r="N706" s="23"/>
      <c r="O706" s="23"/>
      <c r="P706" s="23"/>
      <c r="Q706" s="23"/>
      <c r="R706" s="23"/>
      <c r="S706" s="19"/>
      <c r="T706" s="14"/>
      <c r="U706" s="14"/>
      <c r="V706" s="16"/>
      <c r="W706" s="14"/>
      <c r="X706" s="3"/>
      <c r="Y706" s="3"/>
      <c r="Z706" s="14"/>
      <c r="AC706" s="123"/>
    </row>
    <row r="707" spans="3:29">
      <c r="C707" s="15"/>
      <c r="D707" s="16"/>
      <c r="F707" s="17"/>
      <c r="I707" s="18"/>
      <c r="J707" s="18"/>
      <c r="M707" s="19"/>
      <c r="N707" s="23"/>
      <c r="O707" s="23"/>
      <c r="P707" s="23"/>
      <c r="Q707" s="23"/>
      <c r="R707" s="23"/>
      <c r="S707" s="19"/>
      <c r="T707" s="14"/>
      <c r="U707" s="14"/>
      <c r="V707" s="16"/>
      <c r="W707" s="14"/>
      <c r="X707" s="3"/>
      <c r="Y707" s="3"/>
      <c r="Z707" s="14"/>
      <c r="AC707" s="123"/>
    </row>
    <row r="708" spans="3:29">
      <c r="C708" s="15"/>
      <c r="D708" s="16"/>
      <c r="F708" s="17"/>
      <c r="I708" s="18"/>
      <c r="J708" s="18"/>
      <c r="M708" s="19"/>
      <c r="N708" s="23"/>
      <c r="O708" s="23"/>
      <c r="P708" s="23"/>
      <c r="Q708" s="23"/>
      <c r="R708" s="23"/>
      <c r="S708" s="19"/>
      <c r="T708" s="14"/>
      <c r="U708" s="14"/>
      <c r="V708" s="16"/>
      <c r="W708" s="14"/>
      <c r="X708" s="3"/>
      <c r="Y708" s="3"/>
      <c r="Z708" s="14"/>
      <c r="AC708" s="123"/>
    </row>
    <row r="709" spans="3:29">
      <c r="C709" s="15"/>
      <c r="D709" s="16"/>
      <c r="F709" s="17"/>
      <c r="I709" s="18"/>
      <c r="J709" s="18"/>
      <c r="M709" s="19"/>
      <c r="N709" s="23"/>
      <c r="O709" s="23"/>
      <c r="P709" s="23"/>
      <c r="Q709" s="23"/>
      <c r="R709" s="23"/>
      <c r="S709" s="19"/>
      <c r="T709" s="14"/>
      <c r="U709" s="14"/>
      <c r="V709" s="16"/>
      <c r="W709" s="14"/>
      <c r="X709" s="3"/>
      <c r="Y709" s="3"/>
      <c r="Z709" s="14"/>
      <c r="AC709" s="123"/>
    </row>
    <row r="710" spans="3:29">
      <c r="C710" s="15"/>
      <c r="D710" s="16"/>
      <c r="F710" s="17"/>
      <c r="I710" s="18"/>
      <c r="J710" s="18"/>
      <c r="M710" s="19"/>
      <c r="N710" s="23"/>
      <c r="O710" s="23"/>
      <c r="P710" s="23"/>
      <c r="Q710" s="23"/>
      <c r="R710" s="23"/>
      <c r="S710" s="19"/>
      <c r="T710" s="14"/>
      <c r="U710" s="14"/>
      <c r="V710" s="16"/>
      <c r="W710" s="14"/>
      <c r="X710" s="3"/>
      <c r="Y710" s="3"/>
      <c r="Z710" s="14"/>
      <c r="AC710" s="123"/>
    </row>
    <row r="711" spans="3:29">
      <c r="C711" s="15"/>
      <c r="D711" s="16"/>
      <c r="F711" s="17"/>
      <c r="I711" s="18"/>
      <c r="J711" s="18"/>
      <c r="M711" s="19"/>
      <c r="N711" s="23"/>
      <c r="O711" s="23"/>
      <c r="P711" s="23"/>
      <c r="Q711" s="23"/>
      <c r="R711" s="23"/>
      <c r="S711" s="19"/>
      <c r="T711" s="14"/>
      <c r="U711" s="14"/>
      <c r="V711" s="16"/>
      <c r="W711" s="14"/>
      <c r="X711" s="3"/>
      <c r="Y711" s="3"/>
      <c r="Z711" s="14"/>
      <c r="AC711" s="123"/>
    </row>
    <row r="712" spans="3:29">
      <c r="C712" s="15"/>
      <c r="D712" s="16"/>
      <c r="F712" s="17"/>
      <c r="I712" s="18"/>
      <c r="J712" s="18"/>
      <c r="M712" s="19"/>
      <c r="N712" s="23"/>
      <c r="O712" s="23"/>
      <c r="P712" s="23"/>
      <c r="Q712" s="23"/>
      <c r="R712" s="23"/>
      <c r="S712" s="19"/>
      <c r="T712" s="14"/>
      <c r="U712" s="14"/>
      <c r="V712" s="16"/>
      <c r="W712" s="14"/>
      <c r="X712" s="3"/>
      <c r="Y712" s="3"/>
      <c r="Z712" s="14"/>
      <c r="AC712" s="123"/>
    </row>
    <row r="713" spans="3:29">
      <c r="C713" s="15"/>
      <c r="D713" s="16"/>
      <c r="F713" s="17"/>
      <c r="I713" s="18"/>
      <c r="J713" s="18"/>
      <c r="M713" s="19"/>
      <c r="N713" s="23"/>
      <c r="O713" s="23"/>
      <c r="P713" s="23"/>
      <c r="Q713" s="23"/>
      <c r="R713" s="23"/>
      <c r="S713" s="19"/>
      <c r="T713" s="14"/>
      <c r="U713" s="14"/>
      <c r="V713" s="16"/>
      <c r="W713" s="14"/>
      <c r="X713" s="3"/>
      <c r="Y713" s="3"/>
      <c r="Z713" s="14"/>
      <c r="AC713" s="123"/>
    </row>
    <row r="714" spans="3:29">
      <c r="C714" s="15"/>
      <c r="D714" s="16"/>
      <c r="F714" s="17"/>
      <c r="I714" s="18"/>
      <c r="J714" s="18"/>
      <c r="M714" s="19"/>
      <c r="N714" s="23"/>
      <c r="O714" s="23"/>
      <c r="P714" s="23"/>
      <c r="Q714" s="23"/>
      <c r="R714" s="23"/>
      <c r="S714" s="19"/>
      <c r="T714" s="14"/>
      <c r="U714" s="14"/>
      <c r="V714" s="16"/>
      <c r="W714" s="14"/>
      <c r="X714" s="3"/>
      <c r="Y714" s="3"/>
      <c r="Z714" s="14"/>
      <c r="AC714" s="123"/>
    </row>
    <row r="715" spans="3:29">
      <c r="C715" s="15"/>
      <c r="D715" s="16"/>
      <c r="F715" s="17"/>
      <c r="I715" s="18"/>
      <c r="J715" s="18"/>
      <c r="M715" s="19"/>
      <c r="N715" s="23"/>
      <c r="O715" s="23"/>
      <c r="P715" s="23"/>
      <c r="Q715" s="23"/>
      <c r="R715" s="23"/>
      <c r="S715" s="19"/>
      <c r="T715" s="14"/>
      <c r="U715" s="14"/>
      <c r="V715" s="16"/>
      <c r="W715" s="14"/>
      <c r="X715" s="3"/>
      <c r="Y715" s="3"/>
      <c r="Z715" s="14"/>
      <c r="AC715" s="123"/>
    </row>
    <row r="716" spans="3:29">
      <c r="C716" s="15"/>
      <c r="D716" s="16"/>
      <c r="F716" s="17"/>
      <c r="I716" s="18"/>
      <c r="J716" s="18"/>
      <c r="M716" s="19"/>
      <c r="N716" s="23"/>
      <c r="O716" s="23"/>
      <c r="P716" s="23"/>
      <c r="Q716" s="23"/>
      <c r="R716" s="23"/>
      <c r="S716" s="19"/>
      <c r="T716" s="14"/>
      <c r="U716" s="14"/>
      <c r="V716" s="16"/>
      <c r="W716" s="14"/>
      <c r="X716" s="3"/>
      <c r="Y716" s="3"/>
      <c r="Z716" s="14"/>
      <c r="AC716" s="123"/>
    </row>
    <row r="717" spans="3:29">
      <c r="C717" s="15"/>
      <c r="D717" s="16"/>
      <c r="F717" s="17"/>
      <c r="I717" s="18"/>
      <c r="J717" s="18"/>
      <c r="M717" s="19"/>
      <c r="N717" s="23"/>
      <c r="O717" s="23"/>
      <c r="P717" s="23"/>
      <c r="Q717" s="23"/>
      <c r="R717" s="23"/>
      <c r="S717" s="19"/>
      <c r="T717" s="14"/>
      <c r="U717" s="14"/>
      <c r="V717" s="16"/>
      <c r="W717" s="14"/>
      <c r="X717" s="3"/>
      <c r="Y717" s="3"/>
      <c r="Z717" s="14"/>
      <c r="AC717" s="123"/>
    </row>
    <row r="718" spans="3:29">
      <c r="C718" s="15"/>
      <c r="D718" s="16"/>
      <c r="F718" s="17"/>
      <c r="I718" s="18"/>
      <c r="J718" s="18"/>
      <c r="M718" s="19"/>
      <c r="N718" s="23"/>
      <c r="O718" s="23"/>
      <c r="P718" s="23"/>
      <c r="Q718" s="23"/>
      <c r="R718" s="23"/>
      <c r="S718" s="19"/>
      <c r="T718" s="14"/>
      <c r="U718" s="14"/>
      <c r="V718" s="16"/>
      <c r="W718" s="14"/>
      <c r="X718" s="3"/>
      <c r="Y718" s="3"/>
      <c r="Z718" s="14"/>
      <c r="AC718" s="123"/>
    </row>
    <row r="719" spans="3:29">
      <c r="C719" s="15"/>
      <c r="D719" s="16"/>
      <c r="F719" s="17"/>
      <c r="I719" s="18"/>
      <c r="J719" s="18"/>
      <c r="M719" s="19"/>
      <c r="N719" s="23"/>
      <c r="O719" s="23"/>
      <c r="P719" s="23"/>
      <c r="Q719" s="23"/>
      <c r="R719" s="23"/>
      <c r="S719" s="19"/>
      <c r="T719" s="14"/>
      <c r="U719" s="14"/>
      <c r="V719" s="16"/>
      <c r="W719" s="14"/>
      <c r="X719" s="3"/>
      <c r="Y719" s="3"/>
      <c r="Z719" s="14"/>
      <c r="AC719" s="123"/>
    </row>
    <row r="720" spans="3:29">
      <c r="C720" s="15"/>
      <c r="D720" s="16"/>
      <c r="F720" s="17"/>
      <c r="I720" s="18"/>
      <c r="J720" s="18"/>
      <c r="M720" s="19"/>
      <c r="N720" s="23"/>
      <c r="O720" s="23"/>
      <c r="P720" s="23"/>
      <c r="Q720" s="23"/>
      <c r="R720" s="23"/>
      <c r="S720" s="19"/>
      <c r="T720" s="14"/>
      <c r="U720" s="14"/>
      <c r="V720" s="16"/>
      <c r="W720" s="14"/>
      <c r="X720" s="3"/>
      <c r="Y720" s="3"/>
      <c r="Z720" s="14"/>
      <c r="AC720" s="123"/>
    </row>
    <row r="721" spans="3:29">
      <c r="C721" s="15"/>
      <c r="D721" s="16"/>
      <c r="F721" s="17"/>
      <c r="I721" s="18"/>
      <c r="J721" s="18"/>
      <c r="M721" s="19"/>
      <c r="N721" s="23"/>
      <c r="O721" s="23"/>
      <c r="P721" s="23"/>
      <c r="Q721" s="23"/>
      <c r="R721" s="23"/>
      <c r="S721" s="19"/>
      <c r="T721" s="14"/>
      <c r="U721" s="14"/>
      <c r="V721" s="16"/>
      <c r="W721" s="14"/>
      <c r="X721" s="3"/>
      <c r="Y721" s="3"/>
      <c r="Z721" s="14"/>
      <c r="AC721" s="123"/>
    </row>
    <row r="722" spans="3:29">
      <c r="C722" s="15"/>
      <c r="D722" s="16"/>
      <c r="F722" s="17"/>
      <c r="I722" s="18"/>
      <c r="J722" s="18"/>
      <c r="M722" s="19"/>
      <c r="N722" s="23"/>
      <c r="O722" s="23"/>
      <c r="P722" s="23"/>
      <c r="Q722" s="23"/>
      <c r="R722" s="23"/>
      <c r="S722" s="19"/>
      <c r="T722" s="14"/>
      <c r="U722" s="14"/>
      <c r="V722" s="16"/>
      <c r="W722" s="14"/>
      <c r="X722" s="3"/>
      <c r="Y722" s="3"/>
      <c r="Z722" s="14"/>
      <c r="AC722" s="123"/>
    </row>
    <row r="723" spans="3:29">
      <c r="C723" s="15"/>
      <c r="D723" s="16"/>
      <c r="F723" s="17"/>
      <c r="I723" s="18"/>
      <c r="J723" s="18"/>
      <c r="M723" s="19"/>
      <c r="N723" s="23"/>
      <c r="O723" s="23"/>
      <c r="P723" s="23"/>
      <c r="Q723" s="23"/>
      <c r="R723" s="23"/>
      <c r="S723" s="19"/>
      <c r="T723" s="14"/>
      <c r="U723" s="14"/>
      <c r="V723" s="16"/>
      <c r="W723" s="14"/>
      <c r="X723" s="3"/>
      <c r="Y723" s="3"/>
      <c r="Z723" s="14"/>
      <c r="AC723" s="123"/>
    </row>
    <row r="724" spans="3:29">
      <c r="C724" s="15"/>
      <c r="D724" s="16"/>
      <c r="F724" s="17"/>
      <c r="I724" s="18"/>
      <c r="J724" s="18"/>
      <c r="M724" s="19"/>
      <c r="N724" s="23"/>
      <c r="O724" s="23"/>
      <c r="P724" s="23"/>
      <c r="Q724" s="23"/>
      <c r="R724" s="23"/>
      <c r="S724" s="19"/>
      <c r="T724" s="14"/>
      <c r="U724" s="14"/>
      <c r="V724" s="16"/>
      <c r="W724" s="14"/>
      <c r="X724" s="3"/>
      <c r="Y724" s="3"/>
      <c r="Z724" s="14"/>
      <c r="AC724" s="123"/>
    </row>
    <row r="725" spans="3:29">
      <c r="C725" s="15"/>
      <c r="D725" s="16"/>
      <c r="F725" s="17"/>
      <c r="I725" s="18"/>
      <c r="J725" s="18"/>
      <c r="M725" s="19"/>
      <c r="N725" s="23"/>
      <c r="O725" s="23"/>
      <c r="P725" s="23"/>
      <c r="Q725" s="23"/>
      <c r="R725" s="23"/>
      <c r="S725" s="19"/>
      <c r="T725" s="14"/>
      <c r="U725" s="14"/>
      <c r="V725" s="16"/>
      <c r="W725" s="14"/>
      <c r="X725" s="3"/>
      <c r="Y725" s="3"/>
      <c r="Z725" s="14"/>
      <c r="AC725" s="123"/>
    </row>
    <row r="726" spans="3:29">
      <c r="C726" s="15"/>
      <c r="D726" s="16"/>
      <c r="F726" s="17"/>
      <c r="I726" s="18"/>
      <c r="J726" s="18"/>
      <c r="M726" s="19"/>
      <c r="N726" s="23"/>
      <c r="O726" s="23"/>
      <c r="P726" s="23"/>
      <c r="Q726" s="23"/>
      <c r="R726" s="23"/>
      <c r="S726" s="19"/>
      <c r="T726" s="14"/>
      <c r="U726" s="14"/>
      <c r="V726" s="16"/>
      <c r="W726" s="14"/>
      <c r="X726" s="3"/>
      <c r="Y726" s="3"/>
      <c r="Z726" s="14"/>
      <c r="AC726" s="123"/>
    </row>
    <row r="727" spans="3:29" ht="13.5" thickBot="1">
      <c r="C727" s="15"/>
      <c r="D727" s="16"/>
      <c r="F727" s="17"/>
      <c r="I727" s="18"/>
      <c r="J727" s="18"/>
      <c r="M727" s="24"/>
      <c r="N727" s="25"/>
      <c r="O727" s="25"/>
      <c r="P727" s="25"/>
      <c r="Q727" s="25"/>
      <c r="R727" s="25"/>
      <c r="S727" s="24"/>
      <c r="T727" s="14"/>
      <c r="U727" s="14"/>
      <c r="V727" s="16"/>
      <c r="W727" s="14"/>
      <c r="X727" s="3"/>
      <c r="Y727" s="3"/>
      <c r="Z727" s="14"/>
      <c r="AC727" s="123"/>
    </row>
    <row r="728" spans="3:29">
      <c r="M728" s="19"/>
      <c r="N728" s="23"/>
      <c r="O728" s="23"/>
      <c r="P728" s="23"/>
      <c r="Q728" s="23"/>
      <c r="R728" s="23"/>
      <c r="S728" s="19"/>
      <c r="T728" s="14"/>
      <c r="U728" s="14"/>
      <c r="V728" s="16"/>
      <c r="W728" s="14"/>
      <c r="X728" s="14"/>
      <c r="Y728" s="14"/>
      <c r="Z728" s="14"/>
    </row>
    <row r="729" spans="3:29">
      <c r="M729" s="19"/>
      <c r="N729" s="23"/>
      <c r="O729" s="23"/>
      <c r="P729" s="23"/>
      <c r="Q729" s="23"/>
      <c r="R729" s="23"/>
      <c r="S729" s="19"/>
      <c r="T729" s="14"/>
      <c r="U729" s="14"/>
      <c r="V729" s="16"/>
      <c r="W729" s="14"/>
      <c r="X729" s="14"/>
      <c r="Y729" s="14"/>
      <c r="Z729" s="14"/>
    </row>
    <row r="730" spans="3:29">
      <c r="M730" s="19"/>
      <c r="N730" s="23"/>
      <c r="O730" s="23"/>
      <c r="P730" s="23"/>
      <c r="Q730" s="23"/>
      <c r="R730" s="23"/>
      <c r="S730" s="19"/>
      <c r="T730" s="14"/>
      <c r="U730" s="14"/>
      <c r="V730" s="16"/>
      <c r="W730" s="14"/>
      <c r="X730" s="14"/>
      <c r="Y730" s="14"/>
      <c r="Z730" s="14"/>
    </row>
    <row r="731" spans="3:29">
      <c r="M731" s="19"/>
      <c r="N731" s="23"/>
      <c r="O731" s="23"/>
      <c r="P731" s="23"/>
      <c r="Q731" s="23"/>
      <c r="R731" s="23"/>
      <c r="S731" s="19"/>
      <c r="T731" s="14"/>
      <c r="U731" s="14"/>
      <c r="V731" s="16"/>
      <c r="W731" s="14"/>
      <c r="X731" s="14"/>
      <c r="Y731" s="14"/>
      <c r="Z731" s="14"/>
    </row>
    <row r="732" spans="3:29">
      <c r="M732" s="19"/>
      <c r="N732" s="23"/>
      <c r="O732" s="23"/>
      <c r="P732" s="23"/>
      <c r="Q732" s="23"/>
      <c r="R732" s="23"/>
      <c r="S732" s="19"/>
      <c r="T732" s="14"/>
      <c r="U732" s="14"/>
      <c r="V732" s="16"/>
      <c r="W732" s="14"/>
      <c r="X732" s="14"/>
      <c r="Y732" s="14"/>
      <c r="Z732" s="14"/>
    </row>
    <row r="733" spans="3:29">
      <c r="M733" s="19"/>
      <c r="N733" s="23"/>
      <c r="O733" s="23"/>
      <c r="P733" s="23"/>
      <c r="Q733" s="23"/>
      <c r="R733" s="23"/>
      <c r="S733" s="19"/>
      <c r="T733" s="14"/>
      <c r="U733" s="14"/>
      <c r="V733" s="16"/>
      <c r="W733" s="14"/>
      <c r="X733" s="14"/>
      <c r="Y733" s="14"/>
      <c r="Z733" s="14"/>
    </row>
    <row r="734" spans="3:29">
      <c r="M734" s="19"/>
      <c r="N734" s="23"/>
      <c r="O734" s="23"/>
      <c r="P734" s="23"/>
      <c r="Q734" s="23"/>
      <c r="R734" s="23"/>
      <c r="S734" s="19"/>
      <c r="T734" s="14"/>
      <c r="U734" s="14"/>
      <c r="V734" s="16"/>
      <c r="W734" s="14"/>
      <c r="X734" s="14"/>
      <c r="Y734" s="14"/>
      <c r="Z734" s="14"/>
    </row>
    <row r="735" spans="3:29">
      <c r="M735" s="19"/>
      <c r="N735" s="23"/>
      <c r="O735" s="23"/>
      <c r="P735" s="23"/>
      <c r="Q735" s="23"/>
      <c r="R735" s="23"/>
      <c r="S735" s="19"/>
      <c r="T735" s="14"/>
      <c r="U735" s="14"/>
      <c r="V735" s="16"/>
      <c r="W735" s="14"/>
      <c r="X735" s="14"/>
      <c r="Y735" s="14"/>
      <c r="Z735" s="14"/>
    </row>
    <row r="736" spans="3:29">
      <c r="M736" s="19"/>
      <c r="N736" s="23"/>
      <c r="O736" s="23"/>
      <c r="P736" s="23"/>
      <c r="Q736" s="23"/>
      <c r="R736" s="23"/>
      <c r="S736" s="19"/>
      <c r="T736" s="14"/>
      <c r="U736" s="14"/>
      <c r="V736" s="16"/>
      <c r="W736" s="14"/>
      <c r="X736" s="14"/>
      <c r="Y736" s="14"/>
      <c r="Z736" s="14"/>
    </row>
    <row r="737" spans="13:26">
      <c r="M737" s="19"/>
      <c r="N737" s="23"/>
      <c r="O737" s="23"/>
      <c r="P737" s="23"/>
      <c r="Q737" s="23"/>
      <c r="R737" s="23"/>
      <c r="S737" s="19"/>
      <c r="T737" s="14"/>
      <c r="U737" s="14"/>
      <c r="V737" s="16"/>
      <c r="W737" s="14"/>
      <c r="X737" s="14"/>
      <c r="Y737" s="14"/>
      <c r="Z737" s="14"/>
    </row>
    <row r="738" spans="13:26">
      <c r="M738" s="19"/>
      <c r="N738" s="23"/>
      <c r="O738" s="23"/>
      <c r="P738" s="23"/>
      <c r="Q738" s="23"/>
      <c r="R738" s="23"/>
      <c r="S738" s="19"/>
      <c r="T738" s="14"/>
      <c r="U738" s="14"/>
      <c r="V738" s="16"/>
      <c r="W738" s="14"/>
      <c r="X738" s="14"/>
      <c r="Y738" s="14"/>
      <c r="Z738" s="14"/>
    </row>
    <row r="739" spans="13:26">
      <c r="M739" s="19"/>
      <c r="N739" s="23"/>
      <c r="O739" s="23"/>
      <c r="P739" s="23"/>
      <c r="Q739" s="23"/>
      <c r="R739" s="23"/>
      <c r="S739" s="19"/>
      <c r="T739" s="14"/>
      <c r="U739" s="14"/>
      <c r="V739" s="16"/>
      <c r="W739" s="14"/>
      <c r="X739" s="14"/>
      <c r="Y739" s="14"/>
      <c r="Z739" s="14"/>
    </row>
    <row r="740" spans="13:26">
      <c r="M740" s="19"/>
      <c r="N740" s="23"/>
      <c r="O740" s="23"/>
      <c r="P740" s="23"/>
      <c r="Q740" s="23"/>
      <c r="R740" s="23"/>
      <c r="S740" s="19"/>
      <c r="T740" s="14"/>
      <c r="U740" s="14"/>
      <c r="V740" s="16"/>
      <c r="W740" s="14"/>
      <c r="X740" s="14"/>
      <c r="Y740" s="14"/>
      <c r="Z740" s="14"/>
    </row>
    <row r="741" spans="13:26">
      <c r="M741" s="19"/>
      <c r="N741" s="23"/>
      <c r="O741" s="23"/>
      <c r="P741" s="23"/>
      <c r="Q741" s="23"/>
      <c r="R741" s="23"/>
      <c r="S741" s="19"/>
      <c r="T741" s="14"/>
      <c r="U741" s="14"/>
      <c r="V741" s="16"/>
      <c r="W741" s="14"/>
      <c r="X741" s="14"/>
      <c r="Y741" s="14"/>
      <c r="Z741" s="14"/>
    </row>
    <row r="742" spans="13:26">
      <c r="M742" s="19"/>
      <c r="N742" s="23"/>
      <c r="O742" s="23"/>
      <c r="P742" s="23"/>
      <c r="Q742" s="23"/>
      <c r="R742" s="23"/>
      <c r="S742" s="19"/>
      <c r="T742" s="14"/>
      <c r="U742" s="14"/>
      <c r="V742" s="16"/>
      <c r="W742" s="14"/>
      <c r="X742" s="14"/>
      <c r="Y742" s="14"/>
      <c r="Z742" s="14"/>
    </row>
    <row r="743" spans="13:26">
      <c r="M743" s="19"/>
      <c r="N743" s="23"/>
      <c r="O743" s="23"/>
      <c r="P743" s="23"/>
      <c r="Q743" s="23"/>
      <c r="R743" s="23"/>
      <c r="S743" s="19"/>
      <c r="T743" s="14"/>
      <c r="U743" s="14"/>
      <c r="V743" s="16"/>
      <c r="W743" s="14"/>
      <c r="X743" s="14"/>
      <c r="Y743" s="14"/>
      <c r="Z743" s="14"/>
    </row>
    <row r="744" spans="13:26">
      <c r="M744" s="19"/>
      <c r="N744" s="23"/>
      <c r="O744" s="23"/>
      <c r="P744" s="23"/>
      <c r="Q744" s="23"/>
      <c r="R744" s="23"/>
      <c r="S744" s="19"/>
      <c r="T744" s="14"/>
      <c r="U744" s="14"/>
      <c r="V744" s="16"/>
      <c r="W744" s="14"/>
      <c r="X744" s="14"/>
      <c r="Y744" s="14"/>
      <c r="Z744" s="14"/>
    </row>
    <row r="745" spans="13:26">
      <c r="M745" s="19"/>
      <c r="N745" s="23"/>
      <c r="O745" s="23"/>
      <c r="P745" s="23"/>
      <c r="Q745" s="23"/>
      <c r="R745" s="23"/>
      <c r="S745" s="19"/>
      <c r="T745" s="14"/>
      <c r="U745" s="14"/>
      <c r="V745" s="16"/>
      <c r="W745" s="14"/>
      <c r="X745" s="14"/>
      <c r="Y745" s="14"/>
      <c r="Z745" s="14"/>
    </row>
    <row r="746" spans="13:26">
      <c r="M746" s="19"/>
      <c r="N746" s="23"/>
      <c r="O746" s="23"/>
      <c r="P746" s="23"/>
      <c r="Q746" s="23"/>
      <c r="R746" s="23"/>
      <c r="S746" s="19"/>
      <c r="T746" s="14"/>
      <c r="U746" s="14"/>
      <c r="V746" s="16"/>
      <c r="W746" s="14"/>
      <c r="X746" s="14"/>
      <c r="Y746" s="14"/>
      <c r="Z746" s="14"/>
    </row>
    <row r="747" spans="13:26">
      <c r="M747" s="19"/>
      <c r="N747" s="23"/>
      <c r="O747" s="23"/>
      <c r="P747" s="23"/>
      <c r="Q747" s="23"/>
      <c r="R747" s="23"/>
      <c r="S747" s="19"/>
      <c r="T747" s="14"/>
      <c r="U747" s="14"/>
      <c r="V747" s="16"/>
      <c r="W747" s="14"/>
      <c r="X747" s="14"/>
      <c r="Y747" s="14"/>
      <c r="Z747" s="14"/>
    </row>
    <row r="748" spans="13:26">
      <c r="M748" s="19"/>
      <c r="N748" s="23"/>
      <c r="O748" s="23"/>
      <c r="P748" s="23"/>
      <c r="Q748" s="23"/>
      <c r="R748" s="23"/>
      <c r="S748" s="19"/>
      <c r="T748" s="14"/>
      <c r="U748" s="14"/>
      <c r="V748" s="16"/>
      <c r="W748" s="14"/>
      <c r="X748" s="14"/>
      <c r="Y748" s="14"/>
      <c r="Z748" s="14"/>
    </row>
    <row r="749" spans="13:26">
      <c r="M749" s="19"/>
      <c r="N749" s="23"/>
      <c r="O749" s="23"/>
      <c r="P749" s="23"/>
      <c r="Q749" s="23"/>
      <c r="R749" s="23"/>
      <c r="S749" s="19"/>
      <c r="T749" s="14"/>
      <c r="U749" s="14"/>
      <c r="V749" s="16"/>
      <c r="W749" s="14"/>
      <c r="X749" s="14"/>
      <c r="Y749" s="14"/>
      <c r="Z749" s="14"/>
    </row>
    <row r="750" spans="13:26">
      <c r="M750" s="19"/>
      <c r="N750" s="23"/>
      <c r="O750" s="23"/>
      <c r="P750" s="23"/>
      <c r="Q750" s="23"/>
      <c r="R750" s="23"/>
      <c r="S750" s="19"/>
      <c r="T750" s="14"/>
      <c r="U750" s="14"/>
      <c r="V750" s="16"/>
      <c r="W750" s="14"/>
      <c r="X750" s="14"/>
      <c r="Y750" s="14"/>
      <c r="Z750" s="14"/>
    </row>
    <row r="751" spans="13:26">
      <c r="M751" s="19"/>
      <c r="N751" s="23"/>
      <c r="O751" s="23"/>
      <c r="P751" s="23"/>
      <c r="Q751" s="23"/>
      <c r="R751" s="23"/>
      <c r="S751" s="19"/>
      <c r="T751" s="14"/>
      <c r="U751" s="14"/>
      <c r="V751" s="16"/>
      <c r="W751" s="14"/>
      <c r="X751" s="14"/>
      <c r="Y751" s="14"/>
      <c r="Z751" s="14"/>
    </row>
    <row r="752" spans="13:26">
      <c r="M752" s="19"/>
      <c r="N752" s="23"/>
      <c r="O752" s="23"/>
      <c r="P752" s="23"/>
      <c r="Q752" s="23"/>
      <c r="R752" s="23"/>
      <c r="S752" s="19"/>
      <c r="T752" s="14"/>
      <c r="U752" s="14"/>
      <c r="V752" s="16"/>
      <c r="W752" s="14"/>
      <c r="X752" s="14"/>
      <c r="Y752" s="14"/>
      <c r="Z752" s="14"/>
    </row>
    <row r="753" spans="13:26">
      <c r="M753" s="19"/>
      <c r="N753" s="23"/>
      <c r="O753" s="23"/>
      <c r="P753" s="23"/>
      <c r="Q753" s="23"/>
      <c r="R753" s="23"/>
      <c r="S753" s="19"/>
      <c r="T753" s="14"/>
      <c r="U753" s="14"/>
      <c r="V753" s="16"/>
      <c r="W753" s="14"/>
      <c r="X753" s="14"/>
      <c r="Y753" s="14"/>
      <c r="Z753" s="14"/>
    </row>
    <row r="754" spans="13:26">
      <c r="M754" s="19"/>
      <c r="N754" s="23"/>
      <c r="O754" s="23"/>
      <c r="P754" s="23"/>
      <c r="Q754" s="23"/>
      <c r="R754" s="23"/>
      <c r="S754" s="19"/>
      <c r="T754" s="14"/>
      <c r="U754" s="14"/>
      <c r="V754" s="16"/>
      <c r="W754" s="14"/>
      <c r="X754" s="14"/>
      <c r="Y754" s="14"/>
      <c r="Z754" s="14"/>
    </row>
    <row r="755" spans="13:26">
      <c r="M755" s="19"/>
      <c r="N755" s="23"/>
      <c r="O755" s="23"/>
      <c r="P755" s="23"/>
      <c r="Q755" s="23"/>
      <c r="R755" s="23"/>
      <c r="S755" s="19"/>
      <c r="T755" s="14"/>
      <c r="U755" s="14"/>
      <c r="V755" s="16"/>
      <c r="W755" s="14"/>
      <c r="X755" s="14"/>
      <c r="Y755" s="14"/>
      <c r="Z755" s="14"/>
    </row>
    <row r="756" spans="13:26">
      <c r="M756" s="19"/>
      <c r="N756" s="23"/>
      <c r="O756" s="23"/>
      <c r="P756" s="23"/>
      <c r="Q756" s="23"/>
      <c r="R756" s="23"/>
      <c r="S756" s="19"/>
      <c r="T756" s="14"/>
      <c r="U756" s="14"/>
      <c r="V756" s="16"/>
      <c r="W756" s="14"/>
      <c r="X756" s="14"/>
      <c r="Y756" s="14"/>
      <c r="Z756" s="14"/>
    </row>
    <row r="757" spans="13:26">
      <c r="M757" s="19"/>
      <c r="N757" s="23"/>
      <c r="O757" s="23"/>
      <c r="P757" s="23"/>
      <c r="Q757" s="23"/>
      <c r="R757" s="23"/>
      <c r="S757" s="19"/>
      <c r="T757" s="14"/>
      <c r="U757" s="14"/>
      <c r="V757" s="16"/>
      <c r="W757" s="14"/>
      <c r="X757" s="14"/>
      <c r="Y757" s="14"/>
      <c r="Z757" s="14"/>
    </row>
    <row r="758" spans="13:26">
      <c r="M758" s="19"/>
      <c r="N758" s="23"/>
      <c r="O758" s="23"/>
      <c r="P758" s="23"/>
      <c r="Q758" s="23"/>
      <c r="R758" s="23"/>
      <c r="S758" s="19"/>
      <c r="T758" s="14"/>
      <c r="U758" s="14"/>
      <c r="V758" s="16"/>
      <c r="W758" s="14"/>
      <c r="X758" s="14"/>
      <c r="Y758" s="14"/>
      <c r="Z758" s="14"/>
    </row>
    <row r="759" spans="13:26">
      <c r="M759" s="19"/>
      <c r="N759" s="23"/>
      <c r="O759" s="23"/>
      <c r="P759" s="23"/>
      <c r="Q759" s="23"/>
      <c r="R759" s="23"/>
      <c r="S759" s="19"/>
      <c r="T759" s="14"/>
      <c r="U759" s="14"/>
      <c r="V759" s="16"/>
      <c r="W759" s="14"/>
      <c r="X759" s="14"/>
      <c r="Y759" s="14"/>
      <c r="Z759" s="14"/>
    </row>
    <row r="760" spans="13:26">
      <c r="M760" s="19"/>
      <c r="N760" s="23"/>
      <c r="O760" s="23"/>
      <c r="P760" s="23"/>
      <c r="Q760" s="23"/>
      <c r="R760" s="23"/>
      <c r="S760" s="19"/>
      <c r="T760" s="14"/>
      <c r="U760" s="14"/>
      <c r="V760" s="16"/>
      <c r="W760" s="14"/>
      <c r="X760" s="14"/>
      <c r="Y760" s="14"/>
      <c r="Z760" s="14"/>
    </row>
    <row r="761" spans="13:26">
      <c r="M761" s="19"/>
      <c r="N761" s="23"/>
      <c r="O761" s="23"/>
      <c r="P761" s="23"/>
      <c r="Q761" s="23"/>
      <c r="R761" s="23"/>
      <c r="S761" s="19"/>
      <c r="T761" s="14"/>
      <c r="U761" s="14"/>
      <c r="V761" s="16"/>
      <c r="W761" s="14"/>
      <c r="X761" s="14"/>
      <c r="Y761" s="14"/>
      <c r="Z761" s="14"/>
    </row>
    <row r="762" spans="13:26">
      <c r="M762" s="19"/>
      <c r="N762" s="23"/>
      <c r="O762" s="23"/>
      <c r="P762" s="23"/>
      <c r="Q762" s="23"/>
      <c r="R762" s="23"/>
      <c r="S762" s="19"/>
      <c r="T762" s="14"/>
      <c r="U762" s="14"/>
      <c r="V762" s="16"/>
      <c r="W762" s="14"/>
      <c r="X762" s="14"/>
      <c r="Y762" s="14"/>
      <c r="Z762" s="14"/>
    </row>
    <row r="763" spans="13:26">
      <c r="M763" s="19"/>
      <c r="N763" s="23"/>
      <c r="O763" s="23"/>
      <c r="P763" s="23"/>
      <c r="Q763" s="23"/>
      <c r="R763" s="23"/>
      <c r="S763" s="19"/>
      <c r="T763" s="14"/>
      <c r="U763" s="14"/>
      <c r="V763" s="16"/>
      <c r="W763" s="14"/>
      <c r="X763" s="14"/>
      <c r="Y763" s="14"/>
      <c r="Z763" s="14"/>
    </row>
    <row r="764" spans="13:26">
      <c r="M764" s="19"/>
      <c r="N764" s="23"/>
      <c r="O764" s="23"/>
      <c r="P764" s="23"/>
      <c r="Q764" s="23"/>
      <c r="R764" s="23"/>
      <c r="S764" s="19"/>
      <c r="T764" s="14"/>
      <c r="U764" s="14"/>
      <c r="V764" s="16"/>
      <c r="W764" s="14"/>
      <c r="X764" s="14"/>
      <c r="Y764" s="14"/>
      <c r="Z764" s="14"/>
    </row>
    <row r="765" spans="13:26">
      <c r="M765" s="19"/>
      <c r="N765" s="23"/>
      <c r="O765" s="23"/>
      <c r="P765" s="23"/>
      <c r="Q765" s="23"/>
      <c r="R765" s="23"/>
      <c r="S765" s="19"/>
      <c r="T765" s="14"/>
      <c r="U765" s="14"/>
      <c r="V765" s="16"/>
      <c r="W765" s="14"/>
      <c r="X765" s="14"/>
      <c r="Y765" s="14"/>
      <c r="Z765" s="14"/>
    </row>
    <row r="766" spans="13:26">
      <c r="M766" s="19"/>
      <c r="N766" s="23"/>
      <c r="O766" s="23"/>
      <c r="P766" s="23"/>
      <c r="Q766" s="23"/>
      <c r="R766" s="23"/>
      <c r="S766" s="19"/>
      <c r="T766" s="14"/>
      <c r="U766" s="14"/>
      <c r="V766" s="16"/>
      <c r="W766" s="14"/>
      <c r="X766" s="14"/>
      <c r="Y766" s="14"/>
      <c r="Z766" s="14"/>
    </row>
    <row r="767" spans="13:26">
      <c r="M767" s="14"/>
      <c r="N767" s="14"/>
      <c r="O767" s="14"/>
      <c r="P767" s="14"/>
      <c r="Q767" s="14"/>
      <c r="R767" s="14"/>
      <c r="S767" s="14"/>
      <c r="T767" s="14"/>
      <c r="U767" s="14"/>
      <c r="V767" s="16"/>
      <c r="W767" s="14"/>
      <c r="X767" s="14"/>
      <c r="Y767" s="14"/>
      <c r="Z767" s="14"/>
    </row>
    <row r="768" spans="13:26">
      <c r="M768" s="14"/>
      <c r="N768" s="14"/>
      <c r="O768" s="14"/>
      <c r="P768" s="14"/>
      <c r="Q768" s="14"/>
      <c r="R768" s="14"/>
      <c r="S768" s="14"/>
      <c r="T768" s="14"/>
      <c r="U768" s="14"/>
      <c r="V768" s="16"/>
      <c r="W768" s="14"/>
      <c r="X768" s="14"/>
      <c r="Y768" s="14"/>
      <c r="Z768" s="14"/>
    </row>
    <row r="769" spans="13:26">
      <c r="M769" s="14"/>
      <c r="N769" s="14"/>
      <c r="O769" s="14"/>
      <c r="P769" s="14"/>
      <c r="Q769" s="14"/>
      <c r="R769" s="14"/>
      <c r="S769" s="14"/>
      <c r="T769" s="14"/>
      <c r="U769" s="14"/>
      <c r="V769" s="16"/>
      <c r="W769" s="14"/>
      <c r="X769" s="14"/>
      <c r="Y769" s="14"/>
      <c r="Z769" s="14"/>
    </row>
    <row r="770" spans="13:26">
      <c r="M770" s="14"/>
      <c r="N770" s="14"/>
      <c r="O770" s="14"/>
      <c r="P770" s="14"/>
      <c r="Q770" s="14"/>
      <c r="R770" s="14"/>
      <c r="S770" s="14"/>
      <c r="T770" s="14"/>
      <c r="U770" s="14"/>
      <c r="V770" s="16"/>
      <c r="W770" s="14"/>
      <c r="X770" s="14"/>
      <c r="Y770" s="14"/>
      <c r="Z770" s="14"/>
    </row>
    <row r="771" spans="13:26">
      <c r="M771" s="14"/>
      <c r="N771" s="14"/>
      <c r="O771" s="14"/>
      <c r="P771" s="14"/>
      <c r="Q771" s="14"/>
      <c r="R771" s="14"/>
      <c r="S771" s="14"/>
      <c r="T771" s="14"/>
      <c r="U771" s="14"/>
      <c r="V771" s="16"/>
      <c r="W771" s="14"/>
      <c r="X771" s="14"/>
      <c r="Y771" s="14"/>
      <c r="Z771" s="14"/>
    </row>
    <row r="772" spans="13:26">
      <c r="M772" s="14"/>
      <c r="N772" s="14"/>
      <c r="O772" s="14"/>
      <c r="P772" s="14"/>
      <c r="Q772" s="14"/>
      <c r="R772" s="14"/>
      <c r="S772" s="14"/>
      <c r="T772" s="14"/>
      <c r="U772" s="14"/>
      <c r="V772" s="16"/>
      <c r="W772" s="14"/>
      <c r="X772" s="14"/>
      <c r="Y772" s="14"/>
      <c r="Z772" s="14"/>
    </row>
    <row r="773" spans="13:26">
      <c r="M773" s="14"/>
      <c r="N773" s="14"/>
      <c r="O773" s="14"/>
      <c r="P773" s="14"/>
      <c r="Q773" s="14"/>
      <c r="R773" s="14"/>
      <c r="S773" s="14"/>
      <c r="T773" s="14"/>
      <c r="U773" s="14"/>
      <c r="V773" s="16"/>
      <c r="W773" s="14"/>
      <c r="X773" s="14"/>
      <c r="Y773" s="14"/>
      <c r="Z773" s="14"/>
    </row>
    <row r="774" spans="13:26">
      <c r="M774" s="14"/>
      <c r="N774" s="14"/>
      <c r="O774" s="14"/>
      <c r="P774" s="14"/>
      <c r="Q774" s="14"/>
      <c r="R774" s="14"/>
      <c r="S774" s="14"/>
      <c r="T774" s="14"/>
      <c r="U774" s="14"/>
      <c r="V774" s="16"/>
      <c r="W774" s="14"/>
      <c r="X774" s="14"/>
      <c r="Y774" s="14"/>
      <c r="Z774" s="14"/>
    </row>
    <row r="775" spans="13:26">
      <c r="M775" s="14"/>
      <c r="N775" s="14"/>
      <c r="O775" s="14"/>
      <c r="P775" s="14"/>
      <c r="Q775" s="14"/>
      <c r="R775" s="14"/>
      <c r="S775" s="14"/>
      <c r="T775" s="14"/>
      <c r="U775" s="14"/>
      <c r="V775" s="16"/>
      <c r="W775" s="14"/>
      <c r="X775" s="14"/>
      <c r="Y775" s="14"/>
      <c r="Z775" s="14"/>
    </row>
    <row r="776" spans="13:26">
      <c r="M776" s="14"/>
      <c r="N776" s="14"/>
      <c r="O776" s="14"/>
      <c r="P776" s="14"/>
      <c r="Q776" s="14"/>
      <c r="R776" s="14"/>
      <c r="S776" s="14"/>
      <c r="T776" s="14"/>
      <c r="U776" s="14"/>
      <c r="V776" s="16"/>
      <c r="W776" s="14"/>
      <c r="X776" s="14"/>
      <c r="Y776" s="14"/>
      <c r="Z776" s="14"/>
    </row>
    <row r="777" spans="13:26">
      <c r="M777" s="14"/>
      <c r="N777" s="14"/>
      <c r="O777" s="14"/>
      <c r="P777" s="14"/>
      <c r="Q777" s="14"/>
      <c r="R777" s="14"/>
      <c r="S777" s="14"/>
      <c r="T777" s="14"/>
      <c r="U777" s="14"/>
      <c r="V777" s="14"/>
      <c r="W777" s="14"/>
      <c r="X777" s="14"/>
      <c r="Y777" s="14"/>
      <c r="Z777" s="14"/>
    </row>
    <row r="778" spans="13:26">
      <c r="M778" s="14"/>
      <c r="N778" s="14"/>
      <c r="O778" s="14"/>
      <c r="P778" s="14"/>
      <c r="Q778" s="14"/>
      <c r="R778" s="14"/>
      <c r="S778" s="14"/>
      <c r="T778" s="14"/>
      <c r="U778" s="14"/>
      <c r="V778" s="14"/>
      <c r="W778" s="14"/>
      <c r="X778" s="14"/>
      <c r="Y778" s="14"/>
      <c r="Z778" s="14"/>
    </row>
    <row r="779" spans="13:26">
      <c r="M779" s="14"/>
      <c r="N779" s="14"/>
      <c r="O779" s="14"/>
      <c r="P779" s="14"/>
      <c r="Q779" s="14"/>
      <c r="R779" s="14"/>
      <c r="S779" s="14"/>
      <c r="T779" s="14"/>
      <c r="U779" s="14"/>
      <c r="V779" s="14"/>
      <c r="W779" s="14"/>
      <c r="X779" s="14"/>
      <c r="Y779" s="14"/>
      <c r="Z779" s="14"/>
    </row>
    <row r="780" spans="13:26">
      <c r="M780" s="14"/>
      <c r="N780" s="14"/>
      <c r="O780" s="14"/>
      <c r="P780" s="14"/>
      <c r="Q780" s="14"/>
      <c r="R780" s="14"/>
      <c r="S780" s="14"/>
      <c r="T780" s="14"/>
      <c r="U780" s="14"/>
      <c r="V780" s="14"/>
      <c r="W780" s="14"/>
      <c r="X780" s="14"/>
      <c r="Y780" s="14"/>
      <c r="Z780" s="14"/>
    </row>
    <row r="781" spans="13:26">
      <c r="M781" s="14"/>
      <c r="N781" s="14"/>
      <c r="O781" s="14"/>
      <c r="P781" s="14"/>
      <c r="Q781" s="14"/>
      <c r="R781" s="14"/>
      <c r="S781" s="14"/>
      <c r="T781" s="14"/>
      <c r="U781" s="14"/>
      <c r="V781" s="14"/>
      <c r="W781" s="14"/>
      <c r="X781" s="14"/>
      <c r="Y781" s="14"/>
      <c r="Z781" s="14"/>
    </row>
    <row r="782" spans="13:26">
      <c r="M782" s="14"/>
      <c r="N782" s="14"/>
      <c r="O782" s="14"/>
      <c r="P782" s="14"/>
      <c r="Q782" s="14"/>
      <c r="R782" s="14"/>
      <c r="S782" s="14"/>
      <c r="T782" s="14"/>
      <c r="U782" s="14"/>
      <c r="V782" s="14"/>
      <c r="W782" s="14"/>
      <c r="X782" s="14"/>
      <c r="Y782" s="14"/>
      <c r="Z782" s="14"/>
    </row>
    <row r="783" spans="13:26">
      <c r="M783" s="14"/>
      <c r="N783" s="14"/>
      <c r="O783" s="14"/>
      <c r="P783" s="14"/>
      <c r="Q783" s="14"/>
      <c r="R783" s="14"/>
      <c r="S783" s="14"/>
      <c r="T783" s="14"/>
      <c r="U783" s="14"/>
      <c r="V783" s="14"/>
      <c r="W783" s="14"/>
      <c r="X783" s="14"/>
      <c r="Y783" s="14"/>
      <c r="Z783" s="14"/>
    </row>
    <row r="784" spans="13:26">
      <c r="M784" s="14"/>
      <c r="N784" s="14"/>
      <c r="O784" s="14"/>
      <c r="P784" s="14"/>
      <c r="Q784" s="14"/>
      <c r="R784" s="14"/>
      <c r="S784" s="14"/>
      <c r="T784" s="14"/>
      <c r="U784" s="14"/>
      <c r="V784" s="14"/>
      <c r="W784" s="14"/>
      <c r="X784" s="14"/>
      <c r="Y784" s="14"/>
      <c r="Z784" s="14"/>
    </row>
    <row r="785" spans="13:26">
      <c r="M785" s="14"/>
      <c r="N785" s="14"/>
      <c r="O785" s="14"/>
      <c r="P785" s="14"/>
      <c r="Q785" s="14"/>
      <c r="R785" s="14"/>
      <c r="S785" s="14"/>
      <c r="T785" s="14"/>
      <c r="U785" s="14"/>
      <c r="V785" s="14"/>
      <c r="W785" s="14"/>
      <c r="X785" s="14"/>
      <c r="Y785" s="14"/>
      <c r="Z785" s="14"/>
    </row>
    <row r="786" spans="13:26">
      <c r="M786" s="14"/>
      <c r="N786" s="14"/>
      <c r="O786" s="14"/>
      <c r="P786" s="14"/>
      <c r="Q786" s="14"/>
      <c r="R786" s="14"/>
      <c r="S786" s="14"/>
      <c r="T786" s="14"/>
      <c r="U786" s="14"/>
      <c r="V786" s="14"/>
      <c r="W786" s="14"/>
      <c r="X786" s="14"/>
      <c r="Y786" s="14"/>
      <c r="Z786" s="14"/>
    </row>
    <row r="787" spans="13:26">
      <c r="M787" s="14"/>
      <c r="N787" s="14"/>
      <c r="O787" s="14"/>
      <c r="P787" s="14"/>
      <c r="Q787" s="14"/>
      <c r="R787" s="14"/>
      <c r="S787" s="14"/>
      <c r="T787" s="14"/>
      <c r="U787" s="14"/>
      <c r="V787" s="14"/>
      <c r="W787" s="14"/>
      <c r="X787" s="14"/>
      <c r="Y787" s="14"/>
      <c r="Z787" s="14"/>
    </row>
    <row r="788" spans="13:26">
      <c r="M788" s="14"/>
      <c r="N788" s="14"/>
      <c r="O788" s="14"/>
      <c r="P788" s="14"/>
      <c r="Q788" s="14"/>
      <c r="R788" s="14"/>
      <c r="S788" s="14"/>
      <c r="T788" s="14"/>
      <c r="U788" s="14"/>
      <c r="V788" s="14"/>
      <c r="W788" s="14"/>
      <c r="X788" s="14"/>
      <c r="Y788" s="14"/>
      <c r="Z788" s="14"/>
    </row>
    <row r="789" spans="13:26">
      <c r="M789" s="14"/>
      <c r="N789" s="14"/>
      <c r="O789" s="14"/>
      <c r="P789" s="14"/>
      <c r="Q789" s="14"/>
      <c r="R789" s="14"/>
      <c r="S789" s="14"/>
      <c r="T789" s="14"/>
      <c r="U789" s="14"/>
      <c r="V789" s="14"/>
      <c r="W789" s="14"/>
      <c r="X789" s="14"/>
      <c r="Y789" s="14"/>
      <c r="Z789" s="14"/>
    </row>
    <row r="790" spans="13:26">
      <c r="M790" s="14"/>
      <c r="N790" s="14"/>
      <c r="O790" s="14"/>
      <c r="P790" s="14"/>
      <c r="Q790" s="14"/>
      <c r="R790" s="14"/>
      <c r="S790" s="14"/>
      <c r="T790" s="14"/>
      <c r="U790" s="14"/>
      <c r="V790" s="14"/>
      <c r="W790" s="14"/>
      <c r="X790" s="14"/>
      <c r="Y790" s="14"/>
      <c r="Z790" s="14"/>
    </row>
    <row r="791" spans="13:26">
      <c r="M791" s="14"/>
      <c r="N791" s="14"/>
      <c r="O791" s="14"/>
      <c r="P791" s="14"/>
      <c r="Q791" s="14"/>
      <c r="R791" s="14"/>
      <c r="S791" s="14"/>
      <c r="T791" s="14"/>
      <c r="U791" s="14"/>
      <c r="V791" s="14"/>
      <c r="W791" s="14"/>
      <c r="X791" s="14"/>
      <c r="Y791" s="14"/>
      <c r="Z791" s="14"/>
    </row>
    <row r="792" spans="13:26">
      <c r="M792" s="14"/>
      <c r="N792" s="14"/>
      <c r="O792" s="14"/>
      <c r="P792" s="14"/>
      <c r="Q792" s="14"/>
      <c r="R792" s="14"/>
      <c r="S792" s="14"/>
      <c r="T792" s="14"/>
      <c r="U792" s="14"/>
      <c r="V792" s="14"/>
      <c r="W792" s="14"/>
      <c r="X792" s="14"/>
      <c r="Y792" s="14"/>
      <c r="Z792" s="14"/>
    </row>
    <row r="793" spans="13:26">
      <c r="M793" s="14"/>
      <c r="N793" s="14"/>
      <c r="O793" s="14"/>
      <c r="P793" s="14"/>
      <c r="Q793" s="14"/>
      <c r="R793" s="14"/>
      <c r="S793" s="14"/>
      <c r="T793" s="14"/>
      <c r="U793" s="14"/>
      <c r="V793" s="14"/>
      <c r="W793" s="14"/>
      <c r="X793" s="14"/>
      <c r="Y793" s="14"/>
      <c r="Z793" s="14"/>
    </row>
    <row r="794" spans="13:26">
      <c r="M794" s="14"/>
      <c r="N794" s="14"/>
      <c r="O794" s="14"/>
      <c r="P794" s="14"/>
      <c r="Q794" s="14"/>
      <c r="R794" s="14"/>
      <c r="S794" s="14"/>
      <c r="T794" s="14"/>
      <c r="U794" s="14"/>
      <c r="V794" s="14"/>
      <c r="W794" s="14"/>
      <c r="X794" s="14"/>
      <c r="Y794" s="14"/>
      <c r="Z794" s="14"/>
    </row>
    <row r="795" spans="13:26">
      <c r="M795" s="14"/>
      <c r="N795" s="14"/>
      <c r="O795" s="14"/>
      <c r="P795" s="14"/>
      <c r="Q795" s="14"/>
      <c r="R795" s="14"/>
      <c r="S795" s="14"/>
      <c r="T795" s="14"/>
      <c r="U795" s="14"/>
      <c r="V795" s="14"/>
      <c r="W795" s="14"/>
      <c r="X795" s="14"/>
      <c r="Y795" s="14"/>
      <c r="Z795" s="14"/>
    </row>
    <row r="796" spans="13:26">
      <c r="M796" s="14"/>
      <c r="N796" s="14"/>
      <c r="O796" s="14"/>
      <c r="P796" s="14"/>
      <c r="Q796" s="14"/>
      <c r="R796" s="14"/>
      <c r="S796" s="14"/>
      <c r="T796" s="14"/>
      <c r="U796" s="14"/>
      <c r="V796" s="14"/>
      <c r="W796" s="14"/>
      <c r="X796" s="14"/>
      <c r="Y796" s="14"/>
      <c r="Z796" s="14"/>
    </row>
    <row r="797" spans="13:26">
      <c r="M797" s="14"/>
      <c r="N797" s="14"/>
      <c r="O797" s="14"/>
      <c r="P797" s="14"/>
      <c r="Q797" s="14"/>
      <c r="R797" s="14"/>
      <c r="S797" s="14"/>
      <c r="T797" s="14"/>
      <c r="U797" s="14"/>
      <c r="V797" s="14"/>
      <c r="W797" s="14"/>
      <c r="X797" s="14"/>
      <c r="Y797" s="14"/>
      <c r="Z797" s="14"/>
    </row>
    <row r="798" spans="13:26">
      <c r="M798" s="14"/>
      <c r="N798" s="14"/>
      <c r="O798" s="14"/>
      <c r="P798" s="14"/>
      <c r="Q798" s="14"/>
      <c r="R798" s="14"/>
      <c r="S798" s="14"/>
      <c r="T798" s="14"/>
      <c r="U798" s="14"/>
      <c r="V798" s="14"/>
      <c r="W798" s="14"/>
      <c r="X798" s="14"/>
      <c r="Y798" s="14"/>
      <c r="Z798" s="14"/>
    </row>
    <row r="799" spans="13:26">
      <c r="M799" s="14"/>
      <c r="N799" s="14"/>
      <c r="O799" s="14"/>
      <c r="P799" s="14"/>
      <c r="Q799" s="14"/>
      <c r="R799" s="14"/>
      <c r="S799" s="14"/>
      <c r="T799" s="14"/>
      <c r="U799" s="14"/>
      <c r="V799" s="14"/>
      <c r="W799" s="14"/>
      <c r="X799" s="14"/>
      <c r="Y799" s="14"/>
      <c r="Z799" s="14"/>
    </row>
    <row r="800" spans="13:26">
      <c r="M800" s="14"/>
      <c r="N800" s="14"/>
      <c r="O800" s="14"/>
      <c r="P800" s="14"/>
      <c r="Q800" s="14"/>
      <c r="R800" s="14"/>
      <c r="S800" s="14"/>
      <c r="T800" s="14"/>
      <c r="U800" s="14"/>
      <c r="V800" s="14"/>
      <c r="W800" s="14"/>
      <c r="X800" s="14"/>
      <c r="Y800" s="14"/>
      <c r="Z800" s="14"/>
    </row>
    <row r="801" spans="13:26">
      <c r="M801" s="14"/>
      <c r="N801" s="14"/>
      <c r="O801" s="14"/>
      <c r="P801" s="14"/>
      <c r="Q801" s="14"/>
      <c r="R801" s="14"/>
      <c r="S801" s="14"/>
      <c r="T801" s="14"/>
      <c r="U801" s="14"/>
      <c r="V801" s="14"/>
      <c r="W801" s="14"/>
      <c r="X801" s="14"/>
      <c r="Y801" s="14"/>
      <c r="Z801" s="14"/>
    </row>
    <row r="802" spans="13:26">
      <c r="M802" s="14"/>
      <c r="N802" s="14"/>
      <c r="O802" s="14"/>
      <c r="P802" s="14"/>
      <c r="Q802" s="14"/>
      <c r="R802" s="14"/>
      <c r="S802" s="14"/>
      <c r="T802" s="14"/>
      <c r="U802" s="14"/>
      <c r="V802" s="14"/>
      <c r="W802" s="14"/>
      <c r="X802" s="14"/>
      <c r="Y802" s="14"/>
      <c r="Z802" s="14"/>
    </row>
    <row r="803" spans="13:26">
      <c r="M803" s="14"/>
      <c r="N803" s="14"/>
      <c r="O803" s="14"/>
      <c r="P803" s="14"/>
      <c r="Q803" s="14"/>
      <c r="R803" s="14"/>
      <c r="S803" s="14"/>
      <c r="T803" s="14"/>
      <c r="U803" s="14"/>
      <c r="V803" s="14"/>
      <c r="W803" s="14"/>
      <c r="X803" s="14"/>
      <c r="Y803" s="14"/>
      <c r="Z803" s="14"/>
    </row>
    <row r="804" spans="13:26">
      <c r="M804" s="14"/>
      <c r="N804" s="14"/>
      <c r="O804" s="14"/>
      <c r="P804" s="14"/>
      <c r="Q804" s="14"/>
      <c r="R804" s="14"/>
      <c r="S804" s="14"/>
      <c r="T804" s="14"/>
      <c r="U804" s="14"/>
      <c r="V804" s="14"/>
      <c r="W804" s="14"/>
      <c r="X804" s="14"/>
      <c r="Y804" s="14"/>
      <c r="Z804" s="14"/>
    </row>
    <row r="805" spans="13:26">
      <c r="M805" s="14"/>
      <c r="N805" s="14"/>
      <c r="O805" s="14"/>
      <c r="P805" s="14"/>
      <c r="Q805" s="14"/>
      <c r="R805" s="14"/>
      <c r="S805" s="14"/>
      <c r="T805" s="14"/>
      <c r="U805" s="14"/>
      <c r="V805" s="14"/>
      <c r="W805" s="14"/>
      <c r="X805" s="14"/>
      <c r="Y805" s="14"/>
      <c r="Z805" s="14"/>
    </row>
    <row r="806" spans="13:26">
      <c r="M806" s="14"/>
      <c r="N806" s="14"/>
      <c r="O806" s="14"/>
      <c r="P806" s="14"/>
      <c r="Q806" s="14"/>
      <c r="R806" s="14"/>
      <c r="S806" s="14"/>
      <c r="T806" s="14"/>
      <c r="U806" s="14"/>
      <c r="V806" s="14"/>
      <c r="W806" s="14"/>
      <c r="X806" s="14"/>
      <c r="Y806" s="14"/>
      <c r="Z806" s="14"/>
    </row>
    <row r="807" spans="13:26">
      <c r="M807" s="14"/>
      <c r="N807" s="14"/>
      <c r="O807" s="14"/>
      <c r="P807" s="14"/>
      <c r="Q807" s="14"/>
      <c r="R807" s="14"/>
      <c r="S807" s="14"/>
      <c r="T807" s="14"/>
      <c r="U807" s="14"/>
      <c r="V807" s="14"/>
      <c r="W807" s="14"/>
      <c r="X807" s="14"/>
      <c r="Y807" s="14"/>
      <c r="Z807" s="14"/>
    </row>
    <row r="808" spans="13:26">
      <c r="M808" s="14"/>
      <c r="N808" s="14"/>
      <c r="O808" s="14"/>
      <c r="P808" s="14"/>
      <c r="Q808" s="14"/>
      <c r="R808" s="14"/>
      <c r="S808" s="14"/>
      <c r="T808" s="14"/>
      <c r="U808" s="14"/>
      <c r="V808" s="14"/>
      <c r="W808" s="14"/>
      <c r="X808" s="14"/>
      <c r="Y808" s="14"/>
      <c r="Z808" s="14"/>
    </row>
    <row r="809" spans="13:26">
      <c r="M809" s="14"/>
      <c r="N809" s="14"/>
      <c r="O809" s="14"/>
      <c r="P809" s="14"/>
      <c r="Q809" s="14"/>
      <c r="R809" s="14"/>
      <c r="S809" s="14"/>
      <c r="T809" s="14"/>
      <c r="U809" s="14"/>
      <c r="V809" s="14"/>
      <c r="W809" s="14"/>
      <c r="X809" s="14"/>
      <c r="Y809" s="14"/>
      <c r="Z809" s="14"/>
    </row>
    <row r="810" spans="13:26">
      <c r="M810" s="14"/>
      <c r="N810" s="14"/>
      <c r="O810" s="14"/>
      <c r="P810" s="14"/>
      <c r="Q810" s="14"/>
      <c r="R810" s="14"/>
      <c r="S810" s="14"/>
      <c r="T810" s="14"/>
      <c r="U810" s="14"/>
      <c r="V810" s="14"/>
      <c r="W810" s="14"/>
      <c r="X810" s="14"/>
      <c r="Y810" s="14"/>
      <c r="Z810" s="14"/>
    </row>
    <row r="811" spans="13:26">
      <c r="M811" s="14"/>
      <c r="N811" s="14"/>
      <c r="O811" s="14"/>
      <c r="P811" s="14"/>
      <c r="Q811" s="14"/>
      <c r="R811" s="14"/>
      <c r="S811" s="14"/>
      <c r="T811" s="14"/>
      <c r="U811" s="14"/>
      <c r="V811" s="14"/>
      <c r="W811" s="14"/>
      <c r="X811" s="14"/>
      <c r="Y811" s="14"/>
      <c r="Z811" s="14"/>
    </row>
    <row r="812" spans="13:26">
      <c r="M812" s="14"/>
      <c r="N812" s="14"/>
      <c r="O812" s="14"/>
      <c r="P812" s="14"/>
      <c r="Q812" s="14"/>
      <c r="R812" s="14"/>
      <c r="S812" s="14"/>
      <c r="T812" s="14"/>
      <c r="U812" s="14"/>
      <c r="V812" s="14"/>
      <c r="W812" s="14"/>
      <c r="X812" s="14"/>
      <c r="Y812" s="14"/>
      <c r="Z812" s="14"/>
    </row>
    <row r="813" spans="13:26">
      <c r="M813" s="14"/>
      <c r="N813" s="14"/>
      <c r="O813" s="14"/>
      <c r="P813" s="14"/>
      <c r="Q813" s="14"/>
      <c r="R813" s="14"/>
      <c r="S813" s="14"/>
      <c r="T813" s="14"/>
      <c r="U813" s="14"/>
      <c r="V813" s="14"/>
      <c r="W813" s="14"/>
      <c r="X813" s="14"/>
      <c r="Y813" s="14"/>
      <c r="Z813" s="14"/>
    </row>
    <row r="814" spans="13:26">
      <c r="M814" s="14"/>
      <c r="N814" s="14"/>
      <c r="O814" s="14"/>
      <c r="P814" s="14"/>
      <c r="Q814" s="14"/>
      <c r="R814" s="14"/>
      <c r="S814" s="14"/>
      <c r="T814" s="14"/>
      <c r="U814" s="14"/>
      <c r="V814" s="14"/>
      <c r="W814" s="14"/>
      <c r="X814" s="14"/>
      <c r="Y814" s="14"/>
      <c r="Z814" s="14"/>
    </row>
    <row r="815" spans="13:26">
      <c r="M815" s="14"/>
      <c r="N815" s="14"/>
      <c r="O815" s="14"/>
      <c r="P815" s="14"/>
      <c r="Q815" s="14"/>
      <c r="R815" s="14"/>
      <c r="S815" s="14"/>
      <c r="T815" s="14"/>
      <c r="U815" s="14"/>
      <c r="V815" s="14"/>
      <c r="W815" s="14"/>
      <c r="X815" s="14"/>
      <c r="Y815" s="14"/>
      <c r="Z815" s="14"/>
    </row>
    <row r="816" spans="13:26">
      <c r="M816" s="14"/>
      <c r="N816" s="14"/>
      <c r="O816" s="14"/>
      <c r="P816" s="14"/>
      <c r="Q816" s="14"/>
      <c r="R816" s="14"/>
      <c r="S816" s="14"/>
      <c r="T816" s="14"/>
      <c r="U816" s="14"/>
      <c r="V816" s="14"/>
      <c r="W816" s="14"/>
      <c r="X816" s="14"/>
      <c r="Y816" s="14"/>
      <c r="Z816" s="14"/>
    </row>
    <row r="817" spans="13:26">
      <c r="M817" s="14"/>
      <c r="N817" s="14"/>
      <c r="O817" s="14"/>
      <c r="P817" s="14"/>
      <c r="Q817" s="14"/>
      <c r="R817" s="14"/>
      <c r="S817" s="14"/>
      <c r="T817" s="14"/>
      <c r="U817" s="14"/>
      <c r="V817" s="14"/>
      <c r="W817" s="14"/>
      <c r="X817" s="14"/>
      <c r="Y817" s="14"/>
      <c r="Z817" s="14"/>
    </row>
    <row r="818" spans="13:26">
      <c r="M818" s="14"/>
      <c r="N818" s="14"/>
      <c r="O818" s="14"/>
      <c r="P818" s="14"/>
      <c r="Q818" s="14"/>
      <c r="R818" s="14"/>
      <c r="S818" s="14"/>
      <c r="T818" s="14"/>
      <c r="U818" s="14"/>
      <c r="V818" s="14"/>
      <c r="W818" s="14"/>
      <c r="X818" s="14"/>
      <c r="Y818" s="14"/>
      <c r="Z818" s="14"/>
    </row>
    <row r="819" spans="13:26">
      <c r="M819" s="14"/>
      <c r="N819" s="14"/>
      <c r="O819" s="14"/>
      <c r="P819" s="14"/>
      <c r="Q819" s="14"/>
      <c r="R819" s="14"/>
      <c r="S819" s="14"/>
      <c r="T819" s="14"/>
      <c r="U819" s="14"/>
      <c r="V819" s="14"/>
      <c r="W819" s="14"/>
      <c r="X819" s="14"/>
      <c r="Y819" s="14"/>
      <c r="Z819" s="14"/>
    </row>
    <row r="820" spans="13:26">
      <c r="M820" s="14"/>
      <c r="N820" s="14"/>
      <c r="O820" s="14"/>
      <c r="P820" s="14"/>
      <c r="Q820" s="14"/>
      <c r="R820" s="14"/>
      <c r="S820" s="14"/>
      <c r="T820" s="14"/>
      <c r="U820" s="14"/>
      <c r="V820" s="14"/>
      <c r="W820" s="14"/>
      <c r="X820" s="14"/>
      <c r="Y820" s="14"/>
      <c r="Z820" s="14"/>
    </row>
    <row r="821" spans="13:26">
      <c r="M821" s="14"/>
      <c r="N821" s="14"/>
      <c r="O821" s="14"/>
      <c r="P821" s="14"/>
      <c r="Q821" s="14"/>
      <c r="R821" s="14"/>
      <c r="S821" s="14"/>
      <c r="T821" s="14"/>
      <c r="U821" s="14"/>
      <c r="V821" s="14"/>
      <c r="W821" s="14"/>
      <c r="X821" s="14"/>
      <c r="Y821" s="14"/>
      <c r="Z821" s="14"/>
    </row>
    <row r="822" spans="13:26">
      <c r="M822" s="14"/>
      <c r="N822" s="14"/>
      <c r="O822" s="14"/>
      <c r="P822" s="14"/>
      <c r="Q822" s="14"/>
      <c r="R822" s="14"/>
      <c r="S822" s="14"/>
      <c r="T822" s="14"/>
      <c r="U822" s="14"/>
      <c r="V822" s="14"/>
      <c r="W822" s="14"/>
      <c r="X822" s="14"/>
      <c r="Y822" s="14"/>
      <c r="Z822" s="14"/>
    </row>
    <row r="823" spans="13:26">
      <c r="M823" s="14"/>
      <c r="N823" s="14"/>
      <c r="O823" s="14"/>
      <c r="P823" s="14"/>
      <c r="Q823" s="14"/>
      <c r="R823" s="14"/>
      <c r="S823" s="14"/>
      <c r="T823" s="14"/>
      <c r="U823" s="14"/>
      <c r="V823" s="14"/>
      <c r="W823" s="14"/>
      <c r="X823" s="14"/>
      <c r="Y823" s="14"/>
      <c r="Z823" s="14"/>
    </row>
    <row r="824" spans="13:26">
      <c r="M824" s="14"/>
      <c r="N824" s="14"/>
      <c r="O824" s="14"/>
      <c r="P824" s="14"/>
      <c r="Q824" s="14"/>
      <c r="R824" s="14"/>
      <c r="S824" s="14"/>
      <c r="T824" s="14"/>
      <c r="U824" s="14"/>
      <c r="V824" s="14"/>
      <c r="W824" s="14"/>
      <c r="X824" s="14"/>
      <c r="Y824" s="14"/>
      <c r="Z824" s="14"/>
    </row>
    <row r="825" spans="13:26">
      <c r="M825" s="14"/>
      <c r="N825" s="14"/>
      <c r="O825" s="14"/>
      <c r="P825" s="14"/>
      <c r="Q825" s="14"/>
      <c r="R825" s="14"/>
      <c r="S825" s="14"/>
      <c r="T825" s="14"/>
      <c r="U825" s="14"/>
      <c r="V825" s="14"/>
      <c r="W825" s="14"/>
      <c r="X825" s="14"/>
      <c r="Y825" s="14"/>
      <c r="Z825" s="14"/>
    </row>
    <row r="826" spans="13:26">
      <c r="M826" s="14"/>
      <c r="N826" s="14"/>
      <c r="O826" s="14"/>
      <c r="P826" s="14"/>
      <c r="Q826" s="14"/>
      <c r="R826" s="14"/>
      <c r="S826" s="14"/>
      <c r="T826" s="14"/>
      <c r="U826" s="14"/>
      <c r="V826" s="14"/>
      <c r="W826" s="14"/>
      <c r="X826" s="14"/>
      <c r="Y826" s="14"/>
      <c r="Z826" s="14"/>
    </row>
    <row r="827" spans="13:26">
      <c r="M827" s="14"/>
      <c r="N827" s="14"/>
      <c r="O827" s="14"/>
      <c r="P827" s="14"/>
      <c r="Q827" s="14"/>
      <c r="R827" s="14"/>
      <c r="S827" s="14"/>
      <c r="T827" s="14"/>
      <c r="U827" s="14"/>
      <c r="V827" s="14"/>
      <c r="W827" s="14"/>
      <c r="X827" s="14"/>
      <c r="Y827" s="14"/>
      <c r="Z827" s="14"/>
    </row>
    <row r="828" spans="13:26">
      <c r="M828" s="14"/>
      <c r="N828" s="14"/>
      <c r="O828" s="14"/>
      <c r="P828" s="14"/>
      <c r="Q828" s="14"/>
      <c r="R828" s="14"/>
      <c r="S828" s="14"/>
      <c r="T828" s="14"/>
      <c r="U828" s="14"/>
      <c r="V828" s="14"/>
      <c r="W828" s="14"/>
      <c r="X828" s="14"/>
      <c r="Y828" s="14"/>
      <c r="Z828" s="14"/>
    </row>
    <row r="829" spans="13:26">
      <c r="M829" s="14"/>
      <c r="N829" s="14"/>
      <c r="O829" s="14"/>
      <c r="P829" s="14"/>
      <c r="Q829" s="14"/>
      <c r="R829" s="14"/>
      <c r="S829" s="14"/>
      <c r="T829" s="14"/>
      <c r="U829" s="14"/>
      <c r="V829" s="14"/>
      <c r="W829" s="14"/>
      <c r="X829" s="14"/>
      <c r="Y829" s="14"/>
      <c r="Z829" s="14"/>
    </row>
    <row r="830" spans="13:26">
      <c r="M830" s="14"/>
      <c r="N830" s="14"/>
      <c r="O830" s="14"/>
      <c r="P830" s="14"/>
      <c r="Q830" s="14"/>
      <c r="R830" s="14"/>
      <c r="S830" s="14"/>
      <c r="T830" s="14"/>
      <c r="U830" s="14"/>
      <c r="V830" s="14"/>
      <c r="W830" s="14"/>
      <c r="X830" s="14"/>
      <c r="Y830" s="14"/>
      <c r="Z830" s="14"/>
    </row>
    <row r="831" spans="13:26">
      <c r="M831" s="14"/>
      <c r="N831" s="14"/>
      <c r="O831" s="14"/>
      <c r="P831" s="14"/>
      <c r="Q831" s="14"/>
      <c r="R831" s="14"/>
      <c r="S831" s="14"/>
      <c r="T831" s="14"/>
      <c r="U831" s="14"/>
      <c r="V831" s="14"/>
      <c r="W831" s="14"/>
      <c r="X831" s="14"/>
      <c r="Y831" s="14"/>
      <c r="Z831" s="14"/>
    </row>
    <row r="832" spans="13:26">
      <c r="M832" s="14"/>
      <c r="N832" s="14"/>
      <c r="O832" s="14"/>
      <c r="P832" s="14"/>
      <c r="Q832" s="14"/>
      <c r="R832" s="14"/>
      <c r="S832" s="14"/>
      <c r="T832" s="14"/>
      <c r="U832" s="14"/>
      <c r="V832" s="14"/>
      <c r="W832" s="14"/>
      <c r="X832" s="14"/>
      <c r="Y832" s="14"/>
      <c r="Z832" s="14"/>
    </row>
    <row r="833" spans="13:26">
      <c r="M833" s="14"/>
      <c r="N833" s="14"/>
      <c r="O833" s="14"/>
      <c r="P833" s="14"/>
      <c r="Q833" s="14"/>
      <c r="R833" s="14"/>
      <c r="S833" s="14"/>
      <c r="T833" s="14"/>
      <c r="U833" s="14"/>
      <c r="V833" s="14"/>
      <c r="W833" s="14"/>
      <c r="X833" s="14"/>
      <c r="Y833" s="14"/>
      <c r="Z833" s="14"/>
    </row>
    <row r="834" spans="13:26">
      <c r="M834" s="14"/>
      <c r="N834" s="14"/>
      <c r="O834" s="14"/>
      <c r="P834" s="14"/>
      <c r="Q834" s="14"/>
      <c r="R834" s="14"/>
      <c r="S834" s="14"/>
      <c r="T834" s="14"/>
      <c r="U834" s="14"/>
      <c r="V834" s="14"/>
      <c r="W834" s="14"/>
      <c r="X834" s="14"/>
      <c r="Y834" s="14"/>
      <c r="Z834" s="14"/>
    </row>
    <row r="835" spans="13:26">
      <c r="M835" s="14"/>
      <c r="N835" s="14"/>
      <c r="O835" s="14"/>
      <c r="P835" s="14"/>
      <c r="Q835" s="14"/>
      <c r="R835" s="14"/>
      <c r="S835" s="14"/>
      <c r="T835" s="14"/>
      <c r="U835" s="14"/>
      <c r="V835" s="14"/>
      <c r="W835" s="14"/>
      <c r="X835" s="14"/>
      <c r="Y835" s="14"/>
      <c r="Z835" s="14"/>
    </row>
    <row r="836" spans="13:26">
      <c r="M836" s="14"/>
      <c r="N836" s="14"/>
      <c r="O836" s="14"/>
      <c r="P836" s="14"/>
      <c r="Q836" s="14"/>
      <c r="R836" s="14"/>
      <c r="S836" s="14"/>
      <c r="T836" s="14"/>
      <c r="U836" s="14"/>
      <c r="V836" s="14"/>
      <c r="W836" s="14"/>
      <c r="X836" s="14"/>
      <c r="Y836" s="14"/>
      <c r="Z836" s="14"/>
    </row>
    <row r="837" spans="13:26">
      <c r="M837" s="14"/>
      <c r="N837" s="14"/>
      <c r="O837" s="14"/>
      <c r="P837" s="14"/>
      <c r="Q837" s="14"/>
      <c r="R837" s="14"/>
      <c r="S837" s="14"/>
      <c r="T837" s="14"/>
      <c r="U837" s="14"/>
      <c r="V837" s="14"/>
      <c r="W837" s="14"/>
      <c r="X837" s="14"/>
      <c r="Y837" s="14"/>
      <c r="Z837" s="14"/>
    </row>
    <row r="838" spans="13:26">
      <c r="M838" s="14"/>
      <c r="N838" s="14"/>
      <c r="O838" s="14"/>
      <c r="P838" s="14"/>
      <c r="Q838" s="14"/>
      <c r="R838" s="14"/>
      <c r="S838" s="14"/>
      <c r="T838" s="14"/>
      <c r="U838" s="14"/>
      <c r="V838" s="14"/>
      <c r="W838" s="14"/>
      <c r="X838" s="14"/>
      <c r="Y838" s="14"/>
      <c r="Z838" s="14"/>
    </row>
    <row r="839" spans="13:26">
      <c r="M839" s="14"/>
      <c r="N839" s="14"/>
      <c r="O839" s="14"/>
      <c r="P839" s="14"/>
      <c r="Q839" s="14"/>
      <c r="R839" s="14"/>
      <c r="S839" s="14"/>
      <c r="T839" s="14"/>
      <c r="U839" s="14"/>
      <c r="V839" s="14"/>
      <c r="W839" s="14"/>
      <c r="X839" s="14"/>
      <c r="Y839" s="14"/>
      <c r="Z839" s="14"/>
    </row>
    <row r="840" spans="13:26">
      <c r="M840" s="14"/>
      <c r="N840" s="14"/>
      <c r="O840" s="14"/>
      <c r="P840" s="14"/>
      <c r="Q840" s="14"/>
      <c r="R840" s="14"/>
      <c r="S840" s="14"/>
      <c r="T840" s="14"/>
      <c r="U840" s="14"/>
      <c r="V840" s="14"/>
      <c r="W840" s="14"/>
      <c r="X840" s="14"/>
      <c r="Y840" s="14"/>
      <c r="Z840" s="14"/>
    </row>
    <row r="841" spans="13:26">
      <c r="M841" s="14"/>
      <c r="N841" s="14"/>
      <c r="O841" s="14"/>
      <c r="P841" s="14"/>
      <c r="Q841" s="14"/>
      <c r="R841" s="14"/>
      <c r="S841" s="14"/>
      <c r="T841" s="14"/>
      <c r="U841" s="14"/>
      <c r="V841" s="14"/>
      <c r="W841" s="14"/>
      <c r="X841" s="14"/>
      <c r="Y841" s="14"/>
      <c r="Z841" s="14"/>
    </row>
    <row r="842" spans="13:26">
      <c r="M842" s="14"/>
      <c r="N842" s="14"/>
      <c r="O842" s="14"/>
      <c r="P842" s="14"/>
      <c r="Q842" s="14"/>
      <c r="R842" s="14"/>
      <c r="S842" s="14"/>
      <c r="T842" s="14"/>
      <c r="U842" s="14"/>
      <c r="V842" s="14"/>
      <c r="W842" s="14"/>
      <c r="X842" s="14"/>
      <c r="Y842" s="14"/>
      <c r="Z842" s="14"/>
    </row>
    <row r="843" spans="13:26">
      <c r="M843" s="14"/>
      <c r="N843" s="14"/>
      <c r="O843" s="14"/>
      <c r="P843" s="14"/>
      <c r="Q843" s="14"/>
      <c r="R843" s="14"/>
      <c r="S843" s="14"/>
      <c r="T843" s="14"/>
      <c r="U843" s="14"/>
      <c r="V843" s="14"/>
      <c r="W843" s="14"/>
      <c r="X843" s="14"/>
      <c r="Y843" s="14"/>
      <c r="Z843" s="14"/>
    </row>
    <row r="844" spans="13:26">
      <c r="M844" s="14"/>
      <c r="N844" s="14"/>
      <c r="O844" s="14"/>
      <c r="P844" s="14"/>
      <c r="Q844" s="14"/>
      <c r="R844" s="14"/>
      <c r="S844" s="14"/>
      <c r="T844" s="14"/>
      <c r="U844" s="14"/>
      <c r="V844" s="14"/>
      <c r="W844" s="14"/>
      <c r="X844" s="14"/>
      <c r="Y844" s="14"/>
      <c r="Z844" s="14"/>
    </row>
    <row r="845" spans="13:26">
      <c r="M845" s="14"/>
      <c r="N845" s="14"/>
      <c r="O845" s="14"/>
      <c r="P845" s="14"/>
      <c r="Q845" s="14"/>
      <c r="R845" s="14"/>
      <c r="S845" s="14"/>
      <c r="T845" s="14"/>
      <c r="U845" s="14"/>
      <c r="V845" s="14"/>
      <c r="W845" s="14"/>
      <c r="X845" s="14"/>
      <c r="Y845" s="14"/>
      <c r="Z845" s="14"/>
    </row>
    <row r="846" spans="13:26">
      <c r="M846" s="14"/>
      <c r="N846" s="14"/>
      <c r="O846" s="14"/>
      <c r="P846" s="14"/>
      <c r="Q846" s="14"/>
      <c r="R846" s="14"/>
      <c r="S846" s="14"/>
      <c r="T846" s="14"/>
      <c r="U846" s="14"/>
      <c r="V846" s="14"/>
      <c r="W846" s="14"/>
      <c r="X846" s="14"/>
      <c r="Y846" s="14"/>
      <c r="Z846" s="14"/>
    </row>
    <row r="847" spans="13:26">
      <c r="M847" s="14"/>
      <c r="N847" s="14"/>
      <c r="O847" s="14"/>
      <c r="P847" s="14"/>
      <c r="Q847" s="14"/>
      <c r="R847" s="14"/>
      <c r="S847" s="14"/>
      <c r="T847" s="14"/>
      <c r="U847" s="14"/>
      <c r="V847" s="14"/>
      <c r="W847" s="14"/>
      <c r="X847" s="14"/>
      <c r="Y847" s="14"/>
      <c r="Z847" s="14"/>
    </row>
    <row r="848" spans="13:26">
      <c r="M848" s="14"/>
      <c r="N848" s="14"/>
      <c r="O848" s="14"/>
      <c r="P848" s="14"/>
      <c r="Q848" s="14"/>
      <c r="R848" s="14"/>
      <c r="S848" s="14"/>
      <c r="T848" s="14"/>
      <c r="U848" s="14"/>
      <c r="V848" s="14"/>
      <c r="W848" s="14"/>
      <c r="X848" s="14"/>
      <c r="Y848" s="14"/>
      <c r="Z848" s="14"/>
    </row>
    <row r="849" spans="13:26">
      <c r="M849" s="14"/>
      <c r="N849" s="14"/>
      <c r="O849" s="14"/>
      <c r="P849" s="14"/>
      <c r="Q849" s="14"/>
      <c r="R849" s="14"/>
      <c r="S849" s="14"/>
      <c r="T849" s="14"/>
      <c r="U849" s="14"/>
      <c r="V849" s="14"/>
      <c r="W849" s="14"/>
      <c r="X849" s="14"/>
      <c r="Y849" s="14"/>
      <c r="Z849" s="14"/>
    </row>
    <row r="850" spans="13:26">
      <c r="M850" s="14"/>
      <c r="N850" s="14"/>
      <c r="O850" s="14"/>
      <c r="P850" s="14"/>
      <c r="Q850" s="14"/>
      <c r="R850" s="14"/>
      <c r="S850" s="14"/>
      <c r="T850" s="14"/>
      <c r="U850" s="14"/>
      <c r="V850" s="14"/>
      <c r="W850" s="14"/>
      <c r="X850" s="14"/>
      <c r="Y850" s="14"/>
      <c r="Z850" s="14"/>
    </row>
    <row r="851" spans="13:26">
      <c r="M851" s="14"/>
      <c r="N851" s="14"/>
      <c r="O851" s="14"/>
      <c r="P851" s="14"/>
      <c r="Q851" s="14"/>
      <c r="R851" s="14"/>
      <c r="S851" s="14"/>
      <c r="T851" s="14"/>
      <c r="U851" s="14"/>
      <c r="V851" s="14"/>
      <c r="W851" s="14"/>
      <c r="X851" s="14"/>
      <c r="Y851" s="14"/>
      <c r="Z851" s="14"/>
    </row>
    <row r="852" spans="13:26">
      <c r="M852" s="14"/>
      <c r="N852" s="14"/>
      <c r="O852" s="14"/>
      <c r="P852" s="14"/>
      <c r="Q852" s="14"/>
      <c r="R852" s="14"/>
      <c r="S852" s="14"/>
      <c r="T852" s="14"/>
      <c r="U852" s="14"/>
      <c r="V852" s="14"/>
      <c r="W852" s="14"/>
      <c r="X852" s="14"/>
      <c r="Y852" s="14"/>
      <c r="Z852" s="14"/>
    </row>
    <row r="853" spans="13:26">
      <c r="M853" s="14"/>
      <c r="N853" s="14"/>
      <c r="O853" s="14"/>
      <c r="P853" s="14"/>
      <c r="Q853" s="14"/>
      <c r="R853" s="14"/>
      <c r="S853" s="14"/>
      <c r="T853" s="14"/>
      <c r="U853" s="14"/>
      <c r="V853" s="14"/>
      <c r="W853" s="14"/>
      <c r="X853" s="14"/>
      <c r="Y853" s="14"/>
      <c r="Z853" s="14"/>
    </row>
    <row r="854" spans="13:26">
      <c r="M854" s="14"/>
      <c r="N854" s="14"/>
      <c r="O854" s="14"/>
      <c r="P854" s="14"/>
      <c r="Q854" s="14"/>
      <c r="R854" s="14"/>
      <c r="S854" s="14"/>
      <c r="T854" s="14"/>
      <c r="U854" s="14"/>
      <c r="V854" s="14"/>
      <c r="W854" s="14"/>
      <c r="X854" s="14"/>
      <c r="Y854" s="14"/>
      <c r="Z854" s="14"/>
    </row>
    <row r="855" spans="13:26">
      <c r="M855" s="14"/>
      <c r="N855" s="14"/>
      <c r="O855" s="14"/>
      <c r="P855" s="14"/>
      <c r="Q855" s="14"/>
      <c r="R855" s="14"/>
      <c r="S855" s="14"/>
      <c r="T855" s="14"/>
      <c r="U855" s="14"/>
      <c r="V855" s="14"/>
      <c r="W855" s="14"/>
      <c r="X855" s="14"/>
      <c r="Y855" s="14"/>
      <c r="Z855" s="14"/>
    </row>
    <row r="856" spans="13:26">
      <c r="M856" s="14"/>
      <c r="N856" s="14"/>
      <c r="O856" s="14"/>
      <c r="P856" s="14"/>
      <c r="Q856" s="14"/>
      <c r="R856" s="14"/>
      <c r="S856" s="14"/>
      <c r="T856" s="14"/>
      <c r="U856" s="14"/>
      <c r="V856" s="14"/>
      <c r="W856" s="14"/>
      <c r="X856" s="14"/>
      <c r="Y856" s="14"/>
      <c r="Z856" s="14"/>
    </row>
    <row r="857" spans="13:26">
      <c r="M857" s="14"/>
      <c r="N857" s="14"/>
      <c r="O857" s="14"/>
      <c r="P857" s="14"/>
      <c r="Q857" s="14"/>
      <c r="R857" s="14"/>
      <c r="S857" s="14"/>
      <c r="T857" s="14"/>
      <c r="U857" s="14"/>
      <c r="V857" s="14"/>
      <c r="W857" s="14"/>
      <c r="X857" s="14"/>
      <c r="Y857" s="14"/>
      <c r="Z857" s="14"/>
    </row>
    <row r="858" spans="13:26">
      <c r="M858" s="14"/>
      <c r="N858" s="14"/>
      <c r="O858" s="14"/>
      <c r="P858" s="14"/>
      <c r="Q858" s="14"/>
      <c r="R858" s="14"/>
      <c r="S858" s="14"/>
      <c r="T858" s="14"/>
      <c r="U858" s="14"/>
      <c r="V858" s="14"/>
      <c r="W858" s="14"/>
      <c r="X858" s="14"/>
      <c r="Y858" s="14"/>
      <c r="Z858" s="14"/>
    </row>
    <row r="859" spans="13:26">
      <c r="M859" s="14"/>
      <c r="N859" s="14"/>
      <c r="O859" s="14"/>
      <c r="P859" s="14"/>
      <c r="Q859" s="14"/>
      <c r="R859" s="14"/>
      <c r="S859" s="14"/>
      <c r="T859" s="14"/>
      <c r="U859" s="14"/>
      <c r="V859" s="14"/>
      <c r="W859" s="14"/>
      <c r="X859" s="14"/>
      <c r="Y859" s="14"/>
      <c r="Z859" s="14"/>
    </row>
    <row r="860" spans="13:26">
      <c r="M860" s="14"/>
      <c r="N860" s="14"/>
      <c r="O860" s="14"/>
      <c r="P860" s="14"/>
      <c r="Q860" s="14"/>
      <c r="R860" s="14"/>
      <c r="S860" s="14"/>
      <c r="T860" s="14"/>
      <c r="U860" s="14"/>
      <c r="V860" s="14"/>
      <c r="W860" s="14"/>
      <c r="X860" s="14"/>
      <c r="Y860" s="14"/>
      <c r="Z860" s="14"/>
    </row>
    <row r="861" spans="13:26">
      <c r="M861" s="14"/>
      <c r="N861" s="14"/>
      <c r="O861" s="14"/>
      <c r="P861" s="14"/>
      <c r="Q861" s="14"/>
      <c r="R861" s="14"/>
      <c r="S861" s="14"/>
      <c r="T861" s="14"/>
      <c r="U861" s="14"/>
      <c r="V861" s="14"/>
      <c r="W861" s="14"/>
      <c r="X861" s="14"/>
      <c r="Y861" s="14"/>
      <c r="Z861" s="14"/>
    </row>
    <row r="862" spans="13:26">
      <c r="M862" s="14"/>
      <c r="N862" s="14"/>
      <c r="O862" s="14"/>
      <c r="P862" s="14"/>
      <c r="Q862" s="14"/>
      <c r="R862" s="14"/>
      <c r="S862" s="14"/>
      <c r="T862" s="14"/>
      <c r="U862" s="14"/>
      <c r="V862" s="14"/>
      <c r="W862" s="14"/>
      <c r="X862" s="14"/>
      <c r="Y862" s="14"/>
      <c r="Z862" s="14"/>
    </row>
    <row r="863" spans="13:26">
      <c r="M863" s="14"/>
      <c r="N863" s="14"/>
      <c r="O863" s="14"/>
      <c r="P863" s="14"/>
      <c r="Q863" s="14"/>
      <c r="R863" s="14"/>
      <c r="S863" s="14"/>
      <c r="T863" s="14"/>
      <c r="U863" s="14"/>
      <c r="V863" s="14"/>
      <c r="W863" s="14"/>
      <c r="X863" s="14"/>
      <c r="Y863" s="14"/>
      <c r="Z863" s="14"/>
    </row>
    <row r="864" spans="13:26">
      <c r="M864" s="14"/>
      <c r="N864" s="14"/>
      <c r="O864" s="14"/>
      <c r="P864" s="14"/>
      <c r="Q864" s="14"/>
      <c r="R864" s="14"/>
      <c r="S864" s="14"/>
      <c r="T864" s="14"/>
      <c r="U864" s="14"/>
      <c r="V864" s="14"/>
      <c r="W864" s="14"/>
      <c r="X864" s="14"/>
      <c r="Y864" s="14"/>
      <c r="Z864" s="14"/>
    </row>
    <row r="865" spans="13:26">
      <c r="M865" s="14"/>
      <c r="N865" s="14"/>
      <c r="O865" s="14"/>
      <c r="P865" s="14"/>
      <c r="Q865" s="14"/>
      <c r="R865" s="14"/>
      <c r="S865" s="14"/>
      <c r="T865" s="14"/>
      <c r="U865" s="14"/>
      <c r="V865" s="14"/>
      <c r="W865" s="14"/>
      <c r="X865" s="14"/>
      <c r="Y865" s="14"/>
      <c r="Z865" s="14"/>
    </row>
    <row r="866" spans="13:26">
      <c r="M866" s="14"/>
      <c r="N866" s="14"/>
      <c r="O866" s="14"/>
      <c r="P866" s="14"/>
      <c r="Q866" s="14"/>
      <c r="R866" s="14"/>
      <c r="S866" s="14"/>
      <c r="T866" s="14"/>
      <c r="U866" s="14"/>
      <c r="V866" s="14"/>
      <c r="W866" s="14"/>
      <c r="X866" s="14"/>
      <c r="Y866" s="14"/>
      <c r="Z866" s="14"/>
    </row>
    <row r="867" spans="13:26">
      <c r="M867" s="14"/>
      <c r="N867" s="14"/>
      <c r="O867" s="14"/>
      <c r="P867" s="14"/>
      <c r="Q867" s="14"/>
      <c r="R867" s="14"/>
      <c r="S867" s="14"/>
      <c r="T867" s="14"/>
      <c r="U867" s="14"/>
      <c r="V867" s="14"/>
      <c r="W867" s="14"/>
      <c r="X867" s="14"/>
      <c r="Y867" s="14"/>
      <c r="Z867" s="14"/>
    </row>
    <row r="868" spans="13:26">
      <c r="M868" s="14"/>
      <c r="N868" s="14"/>
      <c r="O868" s="14"/>
      <c r="P868" s="14"/>
      <c r="Q868" s="14"/>
      <c r="R868" s="14"/>
      <c r="S868" s="14"/>
      <c r="T868" s="14"/>
      <c r="U868" s="14"/>
      <c r="V868" s="14"/>
      <c r="W868" s="14"/>
      <c r="X868" s="14"/>
      <c r="Y868" s="14"/>
      <c r="Z868" s="14"/>
    </row>
    <row r="869" spans="13:26">
      <c r="M869" s="14"/>
      <c r="N869" s="14"/>
      <c r="O869" s="14"/>
      <c r="P869" s="14"/>
      <c r="Q869" s="14"/>
      <c r="R869" s="14"/>
      <c r="S869" s="14"/>
      <c r="T869" s="14"/>
      <c r="U869" s="14"/>
      <c r="V869" s="14"/>
      <c r="W869" s="14"/>
      <c r="X869" s="14"/>
      <c r="Y869" s="14"/>
      <c r="Z869" s="14"/>
    </row>
    <row r="870" spans="13:26">
      <c r="M870" s="14"/>
      <c r="N870" s="14"/>
      <c r="O870" s="14"/>
      <c r="P870" s="14"/>
      <c r="Q870" s="14"/>
      <c r="R870" s="14"/>
      <c r="S870" s="14"/>
      <c r="T870" s="14"/>
      <c r="U870" s="14"/>
      <c r="V870" s="14"/>
      <c r="W870" s="14"/>
      <c r="X870" s="14"/>
      <c r="Y870" s="14"/>
      <c r="Z870" s="14"/>
    </row>
    <row r="871" spans="13:26">
      <c r="M871" s="14"/>
      <c r="N871" s="14"/>
      <c r="O871" s="14"/>
      <c r="P871" s="14"/>
      <c r="Q871" s="14"/>
      <c r="R871" s="14"/>
      <c r="S871" s="14"/>
      <c r="T871" s="14"/>
      <c r="U871" s="14"/>
      <c r="V871" s="14"/>
      <c r="W871" s="14"/>
      <c r="X871" s="14"/>
      <c r="Y871" s="14"/>
      <c r="Z871" s="14"/>
    </row>
    <row r="872" spans="13:26">
      <c r="M872" s="14"/>
      <c r="N872" s="14"/>
      <c r="O872" s="14"/>
      <c r="P872" s="14"/>
      <c r="Q872" s="14"/>
      <c r="R872" s="14"/>
      <c r="S872" s="14"/>
      <c r="T872" s="14"/>
      <c r="U872" s="14"/>
      <c r="V872" s="14"/>
      <c r="W872" s="14"/>
      <c r="X872" s="14"/>
      <c r="Y872" s="14"/>
      <c r="Z872" s="14"/>
    </row>
    <row r="873" spans="13:26">
      <c r="M873" s="14"/>
      <c r="N873" s="14"/>
      <c r="O873" s="14"/>
      <c r="P873" s="14"/>
      <c r="Q873" s="14"/>
      <c r="R873" s="14"/>
      <c r="S873" s="14"/>
      <c r="T873" s="14"/>
      <c r="U873" s="14"/>
      <c r="V873" s="14"/>
      <c r="W873" s="14"/>
      <c r="X873" s="14"/>
      <c r="Y873" s="14"/>
      <c r="Z873" s="14"/>
    </row>
    <row r="874" spans="13:26">
      <c r="M874" s="14"/>
      <c r="N874" s="14"/>
      <c r="O874" s="14"/>
      <c r="P874" s="14"/>
      <c r="Q874" s="14"/>
      <c r="R874" s="14"/>
      <c r="S874" s="14"/>
      <c r="T874" s="14"/>
      <c r="U874" s="14"/>
      <c r="V874" s="14"/>
      <c r="W874" s="14"/>
      <c r="X874" s="14"/>
      <c r="Y874" s="14"/>
      <c r="Z874" s="14"/>
    </row>
    <row r="875" spans="13:26">
      <c r="M875" s="14"/>
      <c r="N875" s="14"/>
      <c r="O875" s="14"/>
      <c r="P875" s="14"/>
      <c r="Q875" s="14"/>
      <c r="R875" s="14"/>
      <c r="S875" s="14"/>
      <c r="T875" s="14"/>
      <c r="U875" s="14"/>
      <c r="V875" s="14"/>
      <c r="W875" s="14"/>
      <c r="X875" s="14"/>
      <c r="Y875" s="14"/>
      <c r="Z875" s="14"/>
    </row>
    <row r="876" spans="13:26">
      <c r="M876" s="14"/>
      <c r="N876" s="14"/>
      <c r="O876" s="14"/>
      <c r="P876" s="14"/>
      <c r="Q876" s="14"/>
      <c r="R876" s="14"/>
      <c r="S876" s="14"/>
      <c r="T876" s="14"/>
      <c r="U876" s="14"/>
      <c r="V876" s="14"/>
      <c r="W876" s="14"/>
      <c r="X876" s="14"/>
      <c r="Y876" s="14"/>
      <c r="Z876" s="14"/>
    </row>
    <row r="877" spans="13:26">
      <c r="M877" s="14"/>
      <c r="N877" s="14"/>
      <c r="O877" s="14"/>
      <c r="P877" s="14"/>
      <c r="Q877" s="14"/>
      <c r="R877" s="14"/>
      <c r="S877" s="14"/>
      <c r="T877" s="14"/>
      <c r="U877" s="14"/>
      <c r="V877" s="14"/>
      <c r="W877" s="14"/>
      <c r="X877" s="14"/>
      <c r="Y877" s="14"/>
      <c r="Z877" s="14"/>
    </row>
    <row r="878" spans="13:26">
      <c r="M878" s="14"/>
      <c r="N878" s="14"/>
      <c r="O878" s="14"/>
      <c r="P878" s="14"/>
      <c r="Q878" s="14"/>
      <c r="R878" s="14"/>
      <c r="S878" s="14"/>
      <c r="T878" s="14"/>
      <c r="U878" s="14"/>
      <c r="V878" s="14"/>
      <c r="W878" s="14"/>
      <c r="X878" s="14"/>
      <c r="Y878" s="14"/>
      <c r="Z878" s="14"/>
    </row>
    <row r="879" spans="13:26">
      <c r="M879" s="14"/>
      <c r="N879" s="14"/>
      <c r="O879" s="14"/>
      <c r="P879" s="14"/>
      <c r="Q879" s="14"/>
      <c r="R879" s="14"/>
      <c r="S879" s="14"/>
      <c r="T879" s="14"/>
      <c r="U879" s="14"/>
      <c r="V879" s="14"/>
      <c r="W879" s="14"/>
      <c r="X879" s="14"/>
      <c r="Y879" s="14"/>
      <c r="Z879" s="14"/>
    </row>
    <row r="880" spans="13:26">
      <c r="M880" s="14"/>
      <c r="N880" s="14"/>
      <c r="O880" s="14"/>
      <c r="P880" s="14"/>
      <c r="Q880" s="14"/>
      <c r="R880" s="14"/>
      <c r="S880" s="14"/>
      <c r="T880" s="14"/>
      <c r="U880" s="14"/>
      <c r="V880" s="14"/>
      <c r="W880" s="14"/>
      <c r="X880" s="14"/>
      <c r="Y880" s="14"/>
      <c r="Z880" s="14"/>
    </row>
    <row r="881" spans="13:26">
      <c r="M881" s="14"/>
      <c r="N881" s="14"/>
      <c r="O881" s="14"/>
      <c r="P881" s="14"/>
      <c r="Q881" s="14"/>
      <c r="R881" s="14"/>
      <c r="S881" s="14"/>
      <c r="T881" s="14"/>
      <c r="U881" s="14"/>
      <c r="V881" s="14"/>
      <c r="W881" s="14"/>
      <c r="X881" s="14"/>
      <c r="Y881" s="14"/>
      <c r="Z881" s="14"/>
    </row>
    <row r="882" spans="13:26">
      <c r="M882" s="14"/>
      <c r="N882" s="14"/>
      <c r="O882" s="14"/>
      <c r="P882" s="14"/>
      <c r="Q882" s="14"/>
      <c r="R882" s="14"/>
      <c r="S882" s="14"/>
      <c r="T882" s="14"/>
      <c r="U882" s="14"/>
      <c r="V882" s="14"/>
      <c r="W882" s="14"/>
      <c r="X882" s="14"/>
      <c r="Y882" s="14"/>
      <c r="Z882" s="14"/>
    </row>
    <row r="883" spans="13:26">
      <c r="M883" s="14"/>
      <c r="N883" s="14"/>
      <c r="O883" s="14"/>
      <c r="P883" s="14"/>
      <c r="Q883" s="14"/>
      <c r="R883" s="14"/>
      <c r="S883" s="14"/>
      <c r="T883" s="14"/>
      <c r="U883" s="14"/>
      <c r="V883" s="14"/>
      <c r="W883" s="14"/>
      <c r="X883" s="14"/>
      <c r="Y883" s="14"/>
      <c r="Z883" s="14"/>
    </row>
    <row r="884" spans="13:26">
      <c r="M884" s="14"/>
      <c r="N884" s="14"/>
      <c r="O884" s="14"/>
      <c r="P884" s="14"/>
      <c r="Q884" s="14"/>
      <c r="R884" s="14"/>
      <c r="S884" s="14"/>
      <c r="T884" s="14"/>
      <c r="U884" s="14"/>
      <c r="V884" s="14"/>
      <c r="W884" s="14"/>
      <c r="X884" s="14"/>
      <c r="Y884" s="14"/>
      <c r="Z884" s="14"/>
    </row>
    <row r="885" spans="13:26">
      <c r="M885" s="14"/>
      <c r="N885" s="14"/>
      <c r="O885" s="14"/>
      <c r="P885" s="14"/>
      <c r="Q885" s="14"/>
      <c r="R885" s="14"/>
      <c r="S885" s="14"/>
      <c r="T885" s="14"/>
      <c r="U885" s="14"/>
      <c r="V885" s="14"/>
      <c r="W885" s="14"/>
      <c r="X885" s="14"/>
      <c r="Y885" s="14"/>
      <c r="Z885" s="14"/>
    </row>
    <row r="886" spans="13:26">
      <c r="M886" s="14"/>
      <c r="N886" s="14"/>
      <c r="O886" s="14"/>
      <c r="P886" s="14"/>
      <c r="Q886" s="14"/>
      <c r="R886" s="14"/>
      <c r="S886" s="14"/>
      <c r="T886" s="14"/>
      <c r="U886" s="14"/>
      <c r="V886" s="14"/>
      <c r="W886" s="14"/>
      <c r="X886" s="14"/>
      <c r="Y886" s="14"/>
      <c r="Z886" s="14"/>
    </row>
    <row r="887" spans="13:26">
      <c r="M887" s="14"/>
      <c r="N887" s="14"/>
      <c r="O887" s="14"/>
      <c r="P887" s="14"/>
      <c r="Q887" s="14"/>
      <c r="R887" s="14"/>
      <c r="S887" s="14"/>
      <c r="T887" s="14"/>
      <c r="U887" s="14"/>
      <c r="V887" s="14"/>
      <c r="W887" s="14"/>
      <c r="X887" s="14"/>
      <c r="Y887" s="14"/>
      <c r="Z887" s="14"/>
    </row>
    <row r="888" spans="13:26">
      <c r="M888" s="14"/>
      <c r="N888" s="14"/>
      <c r="O888" s="14"/>
      <c r="P888" s="14"/>
      <c r="Q888" s="14"/>
      <c r="R888" s="14"/>
      <c r="S888" s="14"/>
      <c r="T888" s="14"/>
      <c r="U888" s="14"/>
      <c r="V888" s="14"/>
      <c r="W888" s="14"/>
      <c r="X888" s="14"/>
      <c r="Y888" s="14"/>
      <c r="Z888" s="14"/>
    </row>
    <row r="889" spans="13:26">
      <c r="M889" s="14"/>
      <c r="N889" s="14"/>
      <c r="O889" s="14"/>
      <c r="P889" s="14"/>
      <c r="Q889" s="14"/>
      <c r="R889" s="14"/>
      <c r="S889" s="14"/>
      <c r="T889" s="14"/>
      <c r="U889" s="14"/>
      <c r="V889" s="14"/>
      <c r="W889" s="14"/>
      <c r="X889" s="14"/>
      <c r="Y889" s="14"/>
      <c r="Z889" s="14"/>
    </row>
    <row r="890" spans="13:26">
      <c r="M890" s="14"/>
      <c r="N890" s="14"/>
      <c r="O890" s="14"/>
      <c r="P890" s="14"/>
      <c r="Q890" s="14"/>
      <c r="R890" s="14"/>
      <c r="S890" s="14"/>
      <c r="T890" s="14"/>
      <c r="U890" s="14"/>
      <c r="V890" s="14"/>
      <c r="W890" s="14"/>
      <c r="X890" s="14"/>
      <c r="Y890" s="14"/>
      <c r="Z890" s="14"/>
    </row>
    <row r="891" spans="13:26">
      <c r="M891" s="14"/>
      <c r="N891" s="14"/>
      <c r="O891" s="14"/>
      <c r="P891" s="14"/>
      <c r="Q891" s="14"/>
      <c r="R891" s="14"/>
      <c r="S891" s="14"/>
      <c r="T891" s="14"/>
      <c r="U891" s="14"/>
      <c r="V891" s="14"/>
      <c r="W891" s="14"/>
      <c r="X891" s="14"/>
      <c r="Y891" s="14"/>
      <c r="Z891" s="14"/>
    </row>
    <row r="892" spans="13:26">
      <c r="M892" s="14"/>
      <c r="N892" s="14"/>
      <c r="O892" s="14"/>
      <c r="P892" s="14"/>
      <c r="Q892" s="14"/>
      <c r="R892" s="14"/>
      <c r="S892" s="14"/>
      <c r="T892" s="14"/>
      <c r="U892" s="14"/>
      <c r="V892" s="14"/>
      <c r="W892" s="14"/>
      <c r="X892" s="14"/>
      <c r="Y892" s="14"/>
      <c r="Z892" s="14"/>
    </row>
    <row r="893" spans="13:26">
      <c r="M893" s="14"/>
      <c r="N893" s="14"/>
      <c r="O893" s="14"/>
      <c r="P893" s="14"/>
      <c r="Q893" s="14"/>
      <c r="R893" s="14"/>
      <c r="S893" s="14"/>
      <c r="T893" s="14"/>
      <c r="U893" s="14"/>
      <c r="V893" s="14"/>
      <c r="W893" s="14"/>
      <c r="X893" s="14"/>
      <c r="Y893" s="14"/>
      <c r="Z893" s="14"/>
    </row>
    <row r="894" spans="13:26">
      <c r="M894" s="14"/>
      <c r="N894" s="14"/>
      <c r="O894" s="14"/>
      <c r="P894" s="14"/>
      <c r="Q894" s="14"/>
      <c r="R894" s="14"/>
      <c r="S894" s="14"/>
      <c r="T894" s="14"/>
      <c r="U894" s="14"/>
      <c r="V894" s="14"/>
      <c r="W894" s="14"/>
      <c r="X894" s="14"/>
      <c r="Y894" s="14"/>
      <c r="Z894" s="14"/>
    </row>
    <row r="895" spans="13:26">
      <c r="M895" s="14"/>
      <c r="N895" s="14"/>
      <c r="O895" s="14"/>
      <c r="P895" s="14"/>
      <c r="Q895" s="14"/>
      <c r="R895" s="14"/>
      <c r="S895" s="14"/>
      <c r="T895" s="14"/>
      <c r="U895" s="14"/>
      <c r="V895" s="14"/>
      <c r="W895" s="14"/>
      <c r="X895" s="14"/>
      <c r="Y895" s="14"/>
      <c r="Z895" s="14"/>
    </row>
    <row r="896" spans="13:26">
      <c r="M896" s="14"/>
      <c r="N896" s="14"/>
      <c r="O896" s="14"/>
      <c r="P896" s="14"/>
      <c r="Q896" s="14"/>
      <c r="R896" s="14"/>
      <c r="S896" s="14"/>
      <c r="T896" s="14"/>
      <c r="U896" s="14"/>
      <c r="V896" s="14"/>
      <c r="W896" s="14"/>
      <c r="X896" s="14"/>
      <c r="Y896" s="14"/>
      <c r="Z896" s="14"/>
    </row>
    <row r="897" spans="13:26">
      <c r="M897" s="14"/>
      <c r="N897" s="14"/>
      <c r="O897" s="14"/>
      <c r="P897" s="14"/>
      <c r="Q897" s="14"/>
      <c r="R897" s="14"/>
      <c r="S897" s="14"/>
      <c r="T897" s="14"/>
      <c r="U897" s="14"/>
      <c r="V897" s="14"/>
      <c r="W897" s="14"/>
      <c r="X897" s="14"/>
      <c r="Y897" s="14"/>
      <c r="Z897" s="14"/>
    </row>
    <row r="898" spans="13:26">
      <c r="M898" s="14"/>
      <c r="N898" s="14"/>
      <c r="O898" s="14"/>
      <c r="P898" s="14"/>
      <c r="Q898" s="14"/>
      <c r="R898" s="14"/>
      <c r="S898" s="14"/>
      <c r="T898" s="14"/>
      <c r="U898" s="14"/>
      <c r="V898" s="14"/>
      <c r="W898" s="14"/>
      <c r="X898" s="14"/>
      <c r="Y898" s="14"/>
      <c r="Z898" s="14"/>
    </row>
    <row r="899" spans="13:26">
      <c r="M899" s="14"/>
      <c r="N899" s="14"/>
      <c r="O899" s="14"/>
      <c r="P899" s="14"/>
      <c r="Q899" s="14"/>
      <c r="R899" s="14"/>
      <c r="S899" s="14"/>
      <c r="T899" s="14"/>
      <c r="U899" s="14"/>
      <c r="V899" s="14"/>
      <c r="W899" s="14"/>
      <c r="X899" s="14"/>
      <c r="Y899" s="14"/>
      <c r="Z899" s="14"/>
    </row>
    <row r="900" spans="13:26">
      <c r="M900" s="14"/>
      <c r="N900" s="14"/>
      <c r="O900" s="14"/>
      <c r="P900" s="14"/>
      <c r="Q900" s="14"/>
      <c r="R900" s="14"/>
      <c r="S900" s="14"/>
      <c r="T900" s="14"/>
      <c r="U900" s="14"/>
      <c r="V900" s="14"/>
      <c r="W900" s="14"/>
      <c r="X900" s="14"/>
      <c r="Y900" s="14"/>
      <c r="Z900" s="14"/>
    </row>
    <row r="901" spans="13:26">
      <c r="M901" s="14"/>
      <c r="N901" s="14"/>
      <c r="O901" s="14"/>
      <c r="P901" s="14"/>
      <c r="Q901" s="14"/>
      <c r="R901" s="14"/>
      <c r="S901" s="14"/>
      <c r="T901" s="14"/>
      <c r="U901" s="14"/>
      <c r="V901" s="14"/>
      <c r="W901" s="14"/>
      <c r="X901" s="14"/>
      <c r="Y901" s="14"/>
      <c r="Z901" s="14"/>
    </row>
    <row r="902" spans="13:26">
      <c r="M902" s="14"/>
      <c r="N902" s="14"/>
      <c r="O902" s="14"/>
      <c r="P902" s="14"/>
      <c r="Q902" s="14"/>
      <c r="R902" s="14"/>
      <c r="S902" s="14"/>
      <c r="T902" s="14"/>
      <c r="U902" s="14"/>
      <c r="V902" s="14"/>
      <c r="W902" s="14"/>
      <c r="X902" s="14"/>
      <c r="Y902" s="14"/>
      <c r="Z902" s="14"/>
    </row>
    <row r="903" spans="13:26">
      <c r="M903" s="14"/>
      <c r="N903" s="14"/>
      <c r="O903" s="14"/>
      <c r="P903" s="14"/>
      <c r="Q903" s="14"/>
      <c r="R903" s="14"/>
      <c r="S903" s="14"/>
      <c r="T903" s="14"/>
      <c r="U903" s="14"/>
      <c r="V903" s="14"/>
      <c r="W903" s="14"/>
      <c r="X903" s="14"/>
      <c r="Y903" s="14"/>
      <c r="Z903" s="14"/>
    </row>
    <row r="904" spans="13:26">
      <c r="V904" s="14"/>
      <c r="W904" s="14"/>
      <c r="X904" s="14"/>
      <c r="Y904" s="14"/>
      <c r="Z904" s="14"/>
    </row>
    <row r="905" spans="13:26">
      <c r="V905" s="14"/>
      <c r="W905" s="14"/>
      <c r="X905" s="14"/>
      <c r="Y905" s="14"/>
      <c r="Z905" s="14"/>
    </row>
    <row r="906" spans="13:26">
      <c r="V906" s="14"/>
      <c r="W906" s="14"/>
      <c r="X906" s="14"/>
      <c r="Y906" s="14"/>
      <c r="Z906" s="14"/>
    </row>
    <row r="907" spans="13:26">
      <c r="V907" s="14"/>
      <c r="W907" s="14"/>
      <c r="X907" s="14"/>
      <c r="Y907" s="14"/>
      <c r="Z907" s="14"/>
    </row>
    <row r="908" spans="13:26">
      <c r="V908" s="14"/>
      <c r="W908" s="14"/>
      <c r="X908" s="14"/>
      <c r="Y908" s="14"/>
      <c r="Z908" s="14"/>
    </row>
    <row r="909" spans="13:26">
      <c r="V909" s="14"/>
      <c r="W909" s="14"/>
      <c r="X909" s="14"/>
      <c r="Y909" s="14"/>
      <c r="Z909" s="14"/>
    </row>
  </sheetData>
  <pageMargins left="0.75" right="0.75" top="1" bottom="1" header="0.5" footer="0.5"/>
  <pageSetup orientation="portrait"/>
  <headerFooter alignWithMargins="0"/>
  <legacyDrawing r:id="rId1"/>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5"/>
  <dimension ref="B2:W69"/>
  <sheetViews>
    <sheetView topLeftCell="A17" workbookViewId="0">
      <selection activeCell="B7" sqref="B7:C60"/>
    </sheetView>
  </sheetViews>
  <sheetFormatPr defaultRowHeight="15"/>
  <cols>
    <col min="2" max="2" width="15.7109375" customWidth="1"/>
    <col min="16" max="16" width="14.140625" bestFit="1" customWidth="1"/>
    <col min="17" max="17" width="14.42578125" bestFit="1" customWidth="1"/>
    <col min="18" max="18" width="28.42578125" bestFit="1" customWidth="1"/>
  </cols>
  <sheetData>
    <row r="2" spans="2:23" ht="23.25">
      <c r="B2" s="2" t="str">
        <f ca="1">IND_SavTechs_UD!B2</f>
        <v>Public service Industry Saving Potential Technologies from COWI Study</v>
      </c>
    </row>
    <row r="4" spans="2:23">
      <c r="B4" s="1"/>
      <c r="C4" s="4" t="s">
        <v>0</v>
      </c>
      <c r="D4" s="1"/>
      <c r="E4" s="1"/>
      <c r="F4" s="1"/>
      <c r="G4" s="1"/>
      <c r="H4" s="1"/>
      <c r="I4" s="1"/>
      <c r="J4" s="1"/>
      <c r="P4" s="5" t="s">
        <v>1</v>
      </c>
      <c r="Q4" s="5"/>
      <c r="R4" s="6"/>
      <c r="S4" s="6"/>
      <c r="T4" s="6"/>
      <c r="U4" s="6"/>
      <c r="V4" s="6"/>
      <c r="W4" s="6"/>
    </row>
    <row r="5" spans="2:23">
      <c r="B5" s="8" t="s">
        <v>3</v>
      </c>
      <c r="C5" s="8" t="s">
        <v>4</v>
      </c>
      <c r="D5" s="9" t="s">
        <v>5</v>
      </c>
      <c r="E5" s="9" t="s">
        <v>6</v>
      </c>
      <c r="F5" s="9" t="s">
        <v>7</v>
      </c>
      <c r="G5" s="9" t="s">
        <v>8</v>
      </c>
      <c r="H5" s="9" t="s">
        <v>9</v>
      </c>
      <c r="I5" s="9" t="s">
        <v>10</v>
      </c>
      <c r="J5" s="9" t="s">
        <v>11</v>
      </c>
      <c r="P5" s="10" t="s">
        <v>12</v>
      </c>
      <c r="Q5" s="10" t="s">
        <v>3</v>
      </c>
      <c r="R5" s="10" t="s">
        <v>13</v>
      </c>
      <c r="S5" s="10" t="s">
        <v>14</v>
      </c>
      <c r="T5" s="10" t="s">
        <v>15</v>
      </c>
      <c r="U5" s="10" t="s">
        <v>16</v>
      </c>
      <c r="V5" s="10" t="s">
        <v>17</v>
      </c>
      <c r="W5" s="10" t="s">
        <v>18</v>
      </c>
    </row>
    <row r="6" spans="2:23" ht="52.5" thickBot="1">
      <c r="B6" s="11" t="s">
        <v>20</v>
      </c>
      <c r="C6" s="11"/>
      <c r="D6" s="11"/>
      <c r="E6" s="11"/>
      <c r="F6" s="11" t="s">
        <v>21</v>
      </c>
      <c r="G6" s="11" t="s">
        <v>22</v>
      </c>
      <c r="H6" s="11" t="s">
        <v>21</v>
      </c>
      <c r="I6" s="11"/>
      <c r="J6" s="11"/>
      <c r="L6" t="s">
        <v>165</v>
      </c>
      <c r="P6" s="12" t="s">
        <v>23</v>
      </c>
      <c r="Q6" s="13" t="s">
        <v>24</v>
      </c>
      <c r="R6" s="13" t="s">
        <v>25</v>
      </c>
      <c r="S6" s="13" t="s">
        <v>26</v>
      </c>
      <c r="T6" s="13" t="s">
        <v>27</v>
      </c>
      <c r="U6" s="13" t="s">
        <v>28</v>
      </c>
      <c r="V6" s="13" t="s">
        <v>29</v>
      </c>
      <c r="W6" s="13" t="s">
        <v>30</v>
      </c>
    </row>
    <row r="7" spans="2:23">
      <c r="B7" t="str">
        <f ca="1">"IND"&amp;MID(C7,2,2)&amp;"EFF"&amp;RIGHT(C7,2)&amp;"-"&amp;8-L7</f>
        <v>INDUDEFFMT-0</v>
      </c>
      <c r="C7" t="str">
        <f ca="1">IND_SavTechs_UD!$C$8</f>
        <v>IUDMT</v>
      </c>
      <c r="D7">
        <f>IND_SavTechs_UD!D8</f>
        <v>2016</v>
      </c>
      <c r="E7">
        <f ca="1">AVERAGEIFS(IND_SavTechs_UD!$E$8:$E$607,IND_SavTechs_UD!$C$8:$C$607,IND_UD!C7, IND_SavTechs_UD!$K$8:$K$607,IND_UD!L7)</f>
        <v>4.3796875000000002</v>
      </c>
      <c r="F7" s="79">
        <f ca="1">AVERAGEIFS(IND_SavTechs_UD!$F$8:$F$607,IND_SavTechs_UD!$C$8:$C$607,IND_UD!C7, IND_SavTechs_UD!$K$8:$K$607,IND_UD!L7)</f>
        <v>202.05052920475242</v>
      </c>
      <c r="I7" s="63">
        <f>IND_SavTechs_UD!I8</f>
        <v>1</v>
      </c>
      <c r="J7" s="63">
        <f>IND_SavTechs_UD!J8</f>
        <v>1</v>
      </c>
      <c r="L7">
        <v>8</v>
      </c>
      <c r="M7" t="s">
        <v>166</v>
      </c>
      <c r="P7" s="19" t="s">
        <v>31</v>
      </c>
      <c r="Q7" t="str">
        <f ca="1">B7</f>
        <v>INDUDEFFMT-0</v>
      </c>
      <c r="R7" t="str">
        <f ca="1">LEFT($B$2,28)&amp;RIGHT(C7,2)</f>
        <v>Public service Industry SaviMT</v>
      </c>
      <c r="S7" s="21" t="s">
        <v>32</v>
      </c>
      <c r="T7" s="21" t="s">
        <v>33</v>
      </c>
      <c r="U7" s="21"/>
      <c r="V7" s="21"/>
      <c r="W7" s="20" t="s">
        <v>34</v>
      </c>
    </row>
    <row r="8" spans="2:23">
      <c r="B8" t="str">
        <f t="shared" ref="B8:B15" ca="1" si="0">"IND"&amp;MID(C8,2,2)&amp;"EFF"&amp;RIGHT(C8,2)&amp;"-"&amp;8-L8</f>
        <v>INDUDEFFMT-1</v>
      </c>
      <c r="C8" t="str">
        <f ca="1">IND_SavTechs_UD!$C$8</f>
        <v>IUDMT</v>
      </c>
      <c r="D8">
        <f>IND_SavTechs_UD!D9</f>
        <v>2016</v>
      </c>
      <c r="E8">
        <f ca="1">AVERAGEIFS(IND_SavTechs_UD!$E$8:$E$607,IND_SavTechs_UD!$C$8:$C$607,IND_UD!C8, IND_SavTechs_UD!$K$8:$K$607,IND_UD!L8)</f>
        <v>5.8</v>
      </c>
      <c r="F8" s="79">
        <f ca="1">AVERAGEIFS(IND_SavTechs_UD!$F$8:$F$607,IND_SavTechs_UD!$C$8:$C$607,IND_UD!C8, IND_SavTechs_UD!$K$8:$K$607,IND_UD!L8)</f>
        <v>553.65152419511912</v>
      </c>
      <c r="I8" s="63">
        <f>IND_SavTechs_UD!I9</f>
        <v>1</v>
      </c>
      <c r="J8" s="63">
        <f>IND_SavTechs_UD!J9</f>
        <v>1</v>
      </c>
      <c r="L8">
        <v>7</v>
      </c>
      <c r="M8" t="s">
        <v>167</v>
      </c>
      <c r="Q8" t="str">
        <f t="shared" ref="Q8:Q60" ca="1" si="1">B8</f>
        <v>INDUDEFFMT-1</v>
      </c>
      <c r="R8" t="str">
        <f t="shared" ref="R8:R60" ca="1" si="2">LEFT($B$2,28)&amp;RIGHT(C8,2)</f>
        <v>Public service Industry SaviMT</v>
      </c>
      <c r="S8" t="s">
        <v>32</v>
      </c>
      <c r="T8" t="s">
        <v>33</v>
      </c>
      <c r="W8" t="s">
        <v>34</v>
      </c>
    </row>
    <row r="9" spans="2:23">
      <c r="B9" t="str">
        <f t="shared" ca="1" si="0"/>
        <v>INDUDEFFMT-2</v>
      </c>
      <c r="C9" t="str">
        <f ca="1">IND_SavTechs_UD!$C$8</f>
        <v>IUDMT</v>
      </c>
      <c r="D9">
        <f>IND_SavTechs_UD!D10</f>
        <v>2016</v>
      </c>
      <c r="E9">
        <f ca="1">AVERAGEIFS(IND_SavTechs_UD!$E$8:$E$607,IND_SavTechs_UD!$C$8:$C$607,IND_UD!C9, IND_SavTechs_UD!$K$8:$K$607,IND_UD!L9)</f>
        <v>6.04</v>
      </c>
      <c r="F9" s="79">
        <f ca="1">AVERAGEIFS(IND_SavTechs_UD!$F$8:$F$607,IND_SavTechs_UD!$C$8:$C$607,IND_UD!C9, IND_SavTechs_UD!$K$8:$K$607,IND_UD!L9)</f>
        <v>650.7976106292806</v>
      </c>
      <c r="I9" s="63">
        <f>IND_SavTechs_UD!I10</f>
        <v>1</v>
      </c>
      <c r="J9" s="63">
        <f>IND_SavTechs_UD!J10</f>
        <v>1</v>
      </c>
      <c r="L9">
        <v>6</v>
      </c>
      <c r="M9" t="s">
        <v>168</v>
      </c>
      <c r="Q9" t="str">
        <f t="shared" ca="1" si="1"/>
        <v>INDUDEFFMT-2</v>
      </c>
      <c r="R9" t="str">
        <f t="shared" ca="1" si="2"/>
        <v>Public service Industry SaviMT</v>
      </c>
      <c r="S9" t="s">
        <v>32</v>
      </c>
      <c r="T9" t="s">
        <v>33</v>
      </c>
      <c r="W9" t="s">
        <v>34</v>
      </c>
    </row>
    <row r="10" spans="2:23">
      <c r="B10" t="str">
        <f t="shared" ca="1" si="0"/>
        <v>INDUDEFFMT-3</v>
      </c>
      <c r="C10" t="str">
        <f ca="1">IND_SavTechs_UD!$C$8</f>
        <v>IUDMT</v>
      </c>
      <c r="D10">
        <f>IND_SavTechs_UD!D11</f>
        <v>2016</v>
      </c>
      <c r="E10">
        <f ca="1">AVERAGEIFS(IND_SavTechs_UD!$E$8:$E$607,IND_SavTechs_UD!$C$8:$C$607,IND_UD!C10, IND_SavTechs_UD!$K$8:$K$607,IND_UD!L10)</f>
        <v>6.1249999999999982</v>
      </c>
      <c r="F10" s="79">
        <f ca="1">AVERAGEIFS(IND_SavTechs_UD!$F$8:$F$607,IND_SavTechs_UD!$C$8:$C$607,IND_UD!C10, IND_SavTechs_UD!$K$8:$K$607,IND_UD!L10)</f>
        <v>750.65779601657812</v>
      </c>
      <c r="I10" s="63">
        <f>IND_SavTechs_UD!I11</f>
        <v>1</v>
      </c>
      <c r="J10" s="63">
        <f>IND_SavTechs_UD!J11</f>
        <v>1</v>
      </c>
      <c r="L10">
        <v>5</v>
      </c>
      <c r="M10" t="s">
        <v>169</v>
      </c>
      <c r="Q10" t="str">
        <f t="shared" ca="1" si="1"/>
        <v>INDUDEFFMT-3</v>
      </c>
      <c r="R10" t="str">
        <f t="shared" ca="1" si="2"/>
        <v>Public service Industry SaviMT</v>
      </c>
      <c r="S10" t="s">
        <v>32</v>
      </c>
      <c r="T10" t="s">
        <v>33</v>
      </c>
      <c r="W10" t="s">
        <v>34</v>
      </c>
    </row>
    <row r="11" spans="2:23">
      <c r="B11" t="str">
        <f t="shared" ca="1" si="0"/>
        <v>INDUDEFFMT-4</v>
      </c>
      <c r="C11" t="str">
        <f ca="1">IND_SavTechs_UD!$C$8</f>
        <v>IUDMT</v>
      </c>
      <c r="D11">
        <f>IND_SavTechs_UD!D12</f>
        <v>2016</v>
      </c>
      <c r="E11">
        <f ca="1">AVERAGEIFS(IND_SavTechs_UD!$E$8:$E$607,IND_SavTechs_UD!$C$8:$C$607,IND_UD!C11, IND_SavTechs_UD!$K$8:$K$607,IND_UD!L11)</f>
        <v>6.21</v>
      </c>
      <c r="F11" s="79">
        <f ca="1">AVERAGEIFS(IND_SavTechs_UD!$F$8:$F$607,IND_SavTechs_UD!$C$8:$C$607,IND_UD!C11, IND_SavTechs_UD!$K$8:$K$607,IND_UD!L11)</f>
        <v>850.51798140387575</v>
      </c>
      <c r="I11" s="63">
        <f>IND_SavTechs_UD!I12</f>
        <v>1</v>
      </c>
      <c r="J11" s="63">
        <f>IND_SavTechs_UD!J12</f>
        <v>1</v>
      </c>
      <c r="L11">
        <v>4</v>
      </c>
      <c r="M11" t="s">
        <v>170</v>
      </c>
      <c r="Q11" t="str">
        <f t="shared" ca="1" si="1"/>
        <v>INDUDEFFMT-4</v>
      </c>
      <c r="R11" t="str">
        <f t="shared" ca="1" si="2"/>
        <v>Public service Industry SaviMT</v>
      </c>
      <c r="S11" t="s">
        <v>32</v>
      </c>
      <c r="T11" t="s">
        <v>33</v>
      </c>
      <c r="W11" t="s">
        <v>34</v>
      </c>
    </row>
    <row r="12" spans="2:23">
      <c r="B12" t="str">
        <f t="shared" ca="1" si="0"/>
        <v>INDUDEFFMT-5</v>
      </c>
      <c r="C12" t="str">
        <f ca="1">IND_SavTechs_UD!$C$8</f>
        <v>IUDMT</v>
      </c>
      <c r="D12">
        <f>IND_SavTechs_UD!D13</f>
        <v>2016</v>
      </c>
      <c r="E12">
        <f ca="1">AVERAGEIFS(IND_SavTechs_UD!$E$8:$E$607,IND_SavTechs_UD!$C$8:$C$607,IND_UD!C12, IND_SavTechs_UD!$K$8:$K$607,IND_UD!L12)</f>
        <v>6.2949999999999999</v>
      </c>
      <c r="F12" s="79">
        <f ca="1">AVERAGEIFS(IND_SavTechs_UD!$F$8:$F$607,IND_SavTechs_UD!$C$8:$C$607,IND_UD!C12, IND_SavTechs_UD!$K$8:$K$607,IND_UD!L12)</f>
        <v>950.37816679117304</v>
      </c>
      <c r="I12" s="63">
        <f>IND_SavTechs_UD!I13</f>
        <v>1</v>
      </c>
      <c r="J12" s="63">
        <f>IND_SavTechs_UD!J13</f>
        <v>1</v>
      </c>
      <c r="L12">
        <v>3</v>
      </c>
      <c r="M12" t="s">
        <v>171</v>
      </c>
      <c r="Q12" t="str">
        <f t="shared" ca="1" si="1"/>
        <v>INDUDEFFMT-5</v>
      </c>
      <c r="R12" t="str">
        <f t="shared" ca="1" si="2"/>
        <v>Public service Industry SaviMT</v>
      </c>
      <c r="S12" t="s">
        <v>32</v>
      </c>
      <c r="T12" t="s">
        <v>33</v>
      </c>
      <c r="W12" t="s">
        <v>34</v>
      </c>
    </row>
    <row r="13" spans="2:23">
      <c r="B13" t="str">
        <f t="shared" ca="1" si="0"/>
        <v>INDUDEFFMT-6</v>
      </c>
      <c r="C13" t="str">
        <f ca="1">IND_SavTechs_UD!$C$8</f>
        <v>IUDMT</v>
      </c>
      <c r="D13">
        <f>IND_SavTechs_UD!D14</f>
        <v>2016</v>
      </c>
      <c r="E13">
        <f ca="1">AVERAGEIFS(IND_SavTechs_UD!$E$8:$E$607,IND_SavTechs_UD!$C$8:$C$607,IND_UD!C13, IND_SavTechs_UD!$K$8:$K$607,IND_UD!L13)</f>
        <v>6.38</v>
      </c>
      <c r="F13" s="79">
        <f ca="1">AVERAGEIFS(IND_SavTechs_UD!$F$8:$F$607,IND_SavTechs_UD!$C$8:$C$607,IND_UD!C13, IND_SavTechs_UD!$K$8:$K$607,IND_UD!L13)</f>
        <v>1050.2383521784704</v>
      </c>
      <c r="I13" s="63">
        <f>IND_SavTechs_UD!I14</f>
        <v>1</v>
      </c>
      <c r="J13" s="63">
        <f>IND_SavTechs_UD!J14</f>
        <v>1</v>
      </c>
      <c r="L13">
        <v>2</v>
      </c>
      <c r="M13" t="s">
        <v>172</v>
      </c>
      <c r="Q13" t="str">
        <f t="shared" ca="1" si="1"/>
        <v>INDUDEFFMT-6</v>
      </c>
      <c r="R13" t="str">
        <f t="shared" ca="1" si="2"/>
        <v>Public service Industry SaviMT</v>
      </c>
      <c r="S13" t="s">
        <v>32</v>
      </c>
      <c r="T13" t="s">
        <v>33</v>
      </c>
      <c r="W13" t="s">
        <v>34</v>
      </c>
    </row>
    <row r="14" spans="2:23">
      <c r="B14" t="str">
        <f t="shared" ca="1" si="0"/>
        <v>INDUDEFFMT-7</v>
      </c>
      <c r="C14" t="str">
        <f ca="1">IND_SavTechs_UD!$C$8</f>
        <v>IUDMT</v>
      </c>
      <c r="D14">
        <f>IND_SavTechs_UD!D15</f>
        <v>2016</v>
      </c>
      <c r="E14">
        <f ca="1">AVERAGEIFS(IND_SavTechs_UD!$E$8:$E$607,IND_SavTechs_UD!$C$8:$C$607,IND_UD!C14, IND_SavTechs_UD!$K$8:$K$607,IND_UD!L14)</f>
        <v>6.4650000000000007</v>
      </c>
      <c r="F14" s="79">
        <f ca="1">AVERAGEIFS(IND_SavTechs_UD!$F$8:$F$607,IND_SavTechs_UD!$C$8:$C$607,IND_UD!C14, IND_SavTechs_UD!$K$8:$K$607,IND_UD!L14)</f>
        <v>1150.0985375657681</v>
      </c>
      <c r="I14" s="63">
        <f>IND_SavTechs_UD!I15</f>
        <v>1</v>
      </c>
      <c r="J14" s="63">
        <f>IND_SavTechs_UD!J15</f>
        <v>1</v>
      </c>
      <c r="L14">
        <v>1</v>
      </c>
      <c r="M14" t="s">
        <v>173</v>
      </c>
      <c r="Q14" t="str">
        <f t="shared" ca="1" si="1"/>
        <v>INDUDEFFMT-7</v>
      </c>
      <c r="R14" t="str">
        <f t="shared" ca="1" si="2"/>
        <v>Public service Industry SaviMT</v>
      </c>
      <c r="S14" t="s">
        <v>32</v>
      </c>
      <c r="T14" t="s">
        <v>33</v>
      </c>
      <c r="W14" t="s">
        <v>34</v>
      </c>
    </row>
    <row r="15" spans="2:23">
      <c r="B15" t="str">
        <f t="shared" ca="1" si="0"/>
        <v>INDUDEFFMT-8</v>
      </c>
      <c r="C15" t="str">
        <f ca="1">IND_SavTechs_UD!$C$8</f>
        <v>IUDMT</v>
      </c>
      <c r="D15">
        <f>IND_SavTechs_UD!D16</f>
        <v>2016</v>
      </c>
      <c r="E15">
        <f ca="1">AVERAGEIFS(IND_SavTechs_UD!$E$8:$E$607,IND_SavTechs_UD!$C$8:$C$607,IND_UD!C15, IND_SavTechs_UD!$K$8:$K$607,IND_UD!L15)</f>
        <v>6.5550000000000015</v>
      </c>
      <c r="F15" s="79">
        <f ca="1">AVERAGEIFS(IND_SavTechs_UD!$F$8:$F$607,IND_SavTechs_UD!$C$8:$C$607,IND_UD!C15, IND_SavTechs_UD!$K$8:$K$607,IND_UD!L15)</f>
        <v>1255.8328515052594</v>
      </c>
      <c r="I15" s="63">
        <f>IND_SavTechs_UD!I16</f>
        <v>1</v>
      </c>
      <c r="J15" s="63">
        <f>IND_SavTechs_UD!J16</f>
        <v>1</v>
      </c>
      <c r="L15">
        <v>0</v>
      </c>
      <c r="M15" t="s">
        <v>174</v>
      </c>
      <c r="Q15" t="str">
        <f t="shared" ca="1" si="1"/>
        <v>INDUDEFFMT-8</v>
      </c>
      <c r="R15" t="str">
        <f t="shared" ca="1" si="2"/>
        <v>Public service Industry SaviMT</v>
      </c>
      <c r="S15" t="s">
        <v>32</v>
      </c>
      <c r="T15" t="s">
        <v>33</v>
      </c>
      <c r="W15" t="s">
        <v>34</v>
      </c>
    </row>
    <row r="16" spans="2:23">
      <c r="B16" t="str">
        <f ca="1">"IND"&amp;MID(C16,2,2)&amp;"EFF"&amp;RIGHT(C16,2)&amp;"-"&amp;8-L16</f>
        <v>INDUDEFFHT-0</v>
      </c>
      <c r="C16" t="str">
        <f ca="1">IND_SavTechs_UD!$C$9</f>
        <v>IUDHT</v>
      </c>
      <c r="D16">
        <f>IND_SavTechs_UD!D17</f>
        <v>2016</v>
      </c>
      <c r="E16">
        <f ca="1">AVERAGEIFS(IND_SavTechs_UD!$E$8:$E$607,IND_SavTechs_UD!$C$8:$C$607,IND_UD!C16, IND_SavTechs_UD!$K$8:$K$607,IND_UD!L16)</f>
        <v>3.8104186046511623</v>
      </c>
      <c r="F16" s="79">
        <f ca="1">AVERAGEIFS(IND_SavTechs_UD!$F$8:$F$607,IND_SavTechs_UD!$C$8:$C$607,IND_UD!C16, IND_SavTechs_UD!$K$8:$K$607,IND_UD!L16)</f>
        <v>251.84141473746934</v>
      </c>
      <c r="I16" s="63">
        <f>IND_SavTechs_UD!I17</f>
        <v>1</v>
      </c>
      <c r="J16" s="63">
        <f>IND_SavTechs_UD!J17</f>
        <v>1</v>
      </c>
      <c r="L16">
        <v>8</v>
      </c>
      <c r="M16" t="s">
        <v>166</v>
      </c>
      <c r="Q16" t="str">
        <f t="shared" ca="1" si="1"/>
        <v>INDUDEFFHT-0</v>
      </c>
      <c r="R16" t="str">
        <f t="shared" ca="1" si="2"/>
        <v>Public service Industry SaviHT</v>
      </c>
      <c r="S16" t="s">
        <v>32</v>
      </c>
      <c r="T16" t="s">
        <v>33</v>
      </c>
      <c r="W16" t="s">
        <v>34</v>
      </c>
    </row>
    <row r="17" spans="2:23">
      <c r="B17" t="str">
        <f t="shared" ref="B17:B24" ca="1" si="3">"IND"&amp;MID(C17,2,2)&amp;"EFF"&amp;RIGHT(C17,2)&amp;"-"&amp;8-L17</f>
        <v>INDUDEFFHT-1</v>
      </c>
      <c r="C17" t="str">
        <f ca="1">IND_SavTechs_UD!$C$9</f>
        <v>IUDHT</v>
      </c>
      <c r="D17">
        <f>IND_SavTechs_UD!D18</f>
        <v>2016</v>
      </c>
      <c r="E17">
        <f ca="1">AVERAGEIFS(IND_SavTechs_UD!$E$8:$E$607,IND_SavTechs_UD!$C$8:$C$607,IND_UD!C17, IND_SavTechs_UD!$K$8:$K$607,IND_UD!L17)</f>
        <v>4.8919999999999995</v>
      </c>
      <c r="F17" s="79">
        <f ca="1">AVERAGEIFS(IND_SavTechs_UD!$F$8:$F$607,IND_SavTechs_UD!$C$8:$C$607,IND_UD!C17, IND_SavTechs_UD!$K$8:$K$607,IND_UD!L17)</f>
        <v>549.23684684642774</v>
      </c>
      <c r="I17" s="63">
        <f>IND_SavTechs_UD!I18</f>
        <v>1</v>
      </c>
      <c r="J17" s="63">
        <f>IND_SavTechs_UD!J18</f>
        <v>1</v>
      </c>
      <c r="L17">
        <v>7</v>
      </c>
      <c r="M17" t="s">
        <v>167</v>
      </c>
      <c r="Q17" t="str">
        <f t="shared" ca="1" si="1"/>
        <v>INDUDEFFHT-1</v>
      </c>
      <c r="R17" t="str">
        <f t="shared" ca="1" si="2"/>
        <v>Public service Industry SaviHT</v>
      </c>
      <c r="S17" t="s">
        <v>32</v>
      </c>
      <c r="T17" t="s">
        <v>33</v>
      </c>
      <c r="W17" t="s">
        <v>34</v>
      </c>
    </row>
    <row r="18" spans="2:23">
      <c r="B18" t="str">
        <f t="shared" ca="1" si="3"/>
        <v>INDUDEFFHT-2</v>
      </c>
      <c r="C18" t="str">
        <f ca="1">IND_SavTechs_UD!$C$9</f>
        <v>IUDHT</v>
      </c>
      <c r="D18">
        <f>IND_SavTechs_UD!D19</f>
        <v>2016</v>
      </c>
      <c r="E18">
        <f ca="1">AVERAGEIFS(IND_SavTechs_UD!$E$8:$E$607,IND_SavTechs_UD!$C$8:$C$607,IND_UD!C18, IND_SavTechs_UD!$K$8:$K$607,IND_UD!L18)</f>
        <v>5.0200000000000005</v>
      </c>
      <c r="F18" s="79">
        <f ca="1">AVERAGEIFS(IND_SavTechs_UD!$F$8:$F$607,IND_SavTechs_UD!$C$8:$C$607,IND_UD!C18, IND_SavTechs_UD!$K$8:$K$607,IND_UD!L18)</f>
        <v>651.38662317672299</v>
      </c>
      <c r="I18" s="63">
        <f>IND_SavTechs_UD!I19</f>
        <v>1</v>
      </c>
      <c r="J18" s="63">
        <f>IND_SavTechs_UD!J19</f>
        <v>1</v>
      </c>
      <c r="L18">
        <v>6</v>
      </c>
      <c r="M18" t="s">
        <v>168</v>
      </c>
      <c r="Q18" t="str">
        <f t="shared" ca="1" si="1"/>
        <v>INDUDEFFHT-2</v>
      </c>
      <c r="R18" t="str">
        <f t="shared" ca="1" si="2"/>
        <v>Public service Industry SaviHT</v>
      </c>
      <c r="S18" t="s">
        <v>32</v>
      </c>
      <c r="T18" t="s">
        <v>33</v>
      </c>
      <c r="W18" t="s">
        <v>34</v>
      </c>
    </row>
    <row r="19" spans="2:23">
      <c r="B19" t="str">
        <f t="shared" ca="1" si="3"/>
        <v>INDUDEFFHT-3</v>
      </c>
      <c r="C19" t="str">
        <f ca="1">IND_SavTechs_UD!$C$9</f>
        <v>IUDHT</v>
      </c>
      <c r="D19">
        <f>IND_SavTechs_UD!D20</f>
        <v>2016</v>
      </c>
      <c r="E19">
        <f ca="1">AVERAGEIFS(IND_SavTechs_UD!$E$8:$E$607,IND_SavTechs_UD!$C$8:$C$607,IND_UD!C19, IND_SavTechs_UD!$K$8:$K$607,IND_UD!L19)</f>
        <v>5.144000000000001</v>
      </c>
      <c r="F19" s="79">
        <f ca="1">AVERAGEIFS(IND_SavTechs_UD!$F$8:$F$607,IND_SavTechs_UD!$C$8:$C$607,IND_UD!C19, IND_SavTechs_UD!$K$8:$K$607,IND_UD!L19)</f>
        <v>750.34421899669621</v>
      </c>
      <c r="I19" s="63">
        <f>IND_SavTechs_UD!I20</f>
        <v>1</v>
      </c>
      <c r="J19" s="63">
        <f>IND_SavTechs_UD!J20</f>
        <v>1</v>
      </c>
      <c r="L19">
        <v>5</v>
      </c>
      <c r="M19" t="s">
        <v>169</v>
      </c>
      <c r="Q19" t="str">
        <f t="shared" ca="1" si="1"/>
        <v>INDUDEFFHT-3</v>
      </c>
      <c r="R19" t="str">
        <f t="shared" ca="1" si="2"/>
        <v>Public service Industry SaviHT</v>
      </c>
      <c r="S19" t="s">
        <v>32</v>
      </c>
      <c r="T19" t="s">
        <v>33</v>
      </c>
      <c r="W19" t="s">
        <v>34</v>
      </c>
    </row>
    <row r="20" spans="2:23">
      <c r="B20" t="str">
        <f t="shared" ca="1" si="3"/>
        <v>INDUDEFFHT-4</v>
      </c>
      <c r="C20" t="str">
        <f ca="1">IND_SavTechs_UD!$C$9</f>
        <v>IUDHT</v>
      </c>
      <c r="D20">
        <f>IND_SavTechs_UD!D21</f>
        <v>2016</v>
      </c>
      <c r="E20">
        <f ca="1">AVERAGEIFS(IND_SavTechs_UD!$E$8:$E$607,IND_SavTechs_UD!$C$8:$C$607,IND_UD!C20, IND_SavTechs_UD!$K$8:$K$607,IND_UD!L20)</f>
        <v>5.2439999999999998</v>
      </c>
      <c r="F20" s="79">
        <f ca="1">AVERAGEIFS(IND_SavTechs_UD!$F$8:$F$607,IND_SavTechs_UD!$C$8:$C$607,IND_UD!C20, IND_SavTechs_UD!$K$8:$K$607,IND_UD!L20)</f>
        <v>830.14873175473929</v>
      </c>
      <c r="I20" s="63">
        <f>IND_SavTechs_UD!I21</f>
        <v>1</v>
      </c>
      <c r="J20" s="63">
        <f>IND_SavTechs_UD!J21</f>
        <v>1</v>
      </c>
      <c r="L20">
        <v>4</v>
      </c>
      <c r="M20" t="s">
        <v>170</v>
      </c>
      <c r="Q20" t="str">
        <f t="shared" ca="1" si="1"/>
        <v>INDUDEFFHT-4</v>
      </c>
      <c r="R20" t="str">
        <f t="shared" ca="1" si="2"/>
        <v>Public service Industry SaviHT</v>
      </c>
      <c r="S20" t="s">
        <v>32</v>
      </c>
      <c r="T20" t="s">
        <v>33</v>
      </c>
      <c r="W20" t="s">
        <v>34</v>
      </c>
    </row>
    <row r="21" spans="2:23">
      <c r="B21" t="str">
        <f t="shared" ca="1" si="3"/>
        <v>INDUDEFFHT-5</v>
      </c>
      <c r="C21" t="str">
        <f ca="1">IND_SavTechs_UD!$C$9</f>
        <v>IUDHT</v>
      </c>
      <c r="D21">
        <f>IND_SavTechs_UD!D22</f>
        <v>2016</v>
      </c>
      <c r="E21" s="141">
        <v>1</v>
      </c>
      <c r="F21" s="142">
        <v>5000</v>
      </c>
      <c r="I21" s="63">
        <f>IND_SavTechs_UD!I22</f>
        <v>1</v>
      </c>
      <c r="J21" s="63">
        <f>IND_SavTechs_UD!J22</f>
        <v>1</v>
      </c>
      <c r="L21">
        <v>3</v>
      </c>
      <c r="M21" t="s">
        <v>171</v>
      </c>
      <c r="Q21" t="str">
        <f t="shared" ca="1" si="1"/>
        <v>INDUDEFFHT-5</v>
      </c>
      <c r="R21" t="str">
        <f t="shared" ca="1" si="2"/>
        <v>Public service Industry SaviHT</v>
      </c>
      <c r="S21" t="s">
        <v>32</v>
      </c>
      <c r="T21" t="s">
        <v>33</v>
      </c>
      <c r="W21" t="s">
        <v>34</v>
      </c>
    </row>
    <row r="22" spans="2:23">
      <c r="B22" t="str">
        <f t="shared" ca="1" si="3"/>
        <v>INDUDEFFHT-6</v>
      </c>
      <c r="C22" t="str">
        <f ca="1">IND_SavTechs_UD!$C$9</f>
        <v>IUDHT</v>
      </c>
      <c r="D22">
        <f>IND_SavTechs_UD!D23</f>
        <v>2016</v>
      </c>
      <c r="E22" s="141">
        <v>1</v>
      </c>
      <c r="F22" s="142">
        <v>5000</v>
      </c>
      <c r="I22" s="63">
        <f>IND_SavTechs_UD!I23</f>
        <v>1</v>
      </c>
      <c r="J22" s="63">
        <f>IND_SavTechs_UD!J23</f>
        <v>1</v>
      </c>
      <c r="L22">
        <v>2</v>
      </c>
      <c r="M22" t="s">
        <v>172</v>
      </c>
      <c r="Q22" t="str">
        <f t="shared" ca="1" si="1"/>
        <v>INDUDEFFHT-6</v>
      </c>
      <c r="R22" t="str">
        <f t="shared" ca="1" si="2"/>
        <v>Public service Industry SaviHT</v>
      </c>
      <c r="S22" t="s">
        <v>32</v>
      </c>
      <c r="T22" t="s">
        <v>33</v>
      </c>
      <c r="W22" t="s">
        <v>34</v>
      </c>
    </row>
    <row r="23" spans="2:23">
      <c r="B23" t="str">
        <f t="shared" ca="1" si="3"/>
        <v>INDUDEFFHT-7</v>
      </c>
      <c r="C23" t="str">
        <f ca="1">IND_SavTechs_UD!$C$9</f>
        <v>IUDHT</v>
      </c>
      <c r="D23">
        <f>IND_SavTechs_UD!D24</f>
        <v>2016</v>
      </c>
      <c r="E23" s="141">
        <v>1</v>
      </c>
      <c r="F23" s="142">
        <v>5000</v>
      </c>
      <c r="I23" s="63">
        <f>IND_SavTechs_UD!I24</f>
        <v>1</v>
      </c>
      <c r="J23" s="63">
        <f>IND_SavTechs_UD!J24</f>
        <v>1</v>
      </c>
      <c r="L23">
        <v>1</v>
      </c>
      <c r="M23" t="s">
        <v>173</v>
      </c>
      <c r="Q23" t="str">
        <f t="shared" ca="1" si="1"/>
        <v>INDUDEFFHT-7</v>
      </c>
      <c r="R23" t="str">
        <f t="shared" ca="1" si="2"/>
        <v>Public service Industry SaviHT</v>
      </c>
      <c r="S23" t="s">
        <v>32</v>
      </c>
      <c r="T23" t="s">
        <v>33</v>
      </c>
      <c r="W23" t="s">
        <v>34</v>
      </c>
    </row>
    <row r="24" spans="2:23">
      <c r="B24" t="str">
        <f t="shared" ca="1" si="3"/>
        <v>INDUDEFFHT-8</v>
      </c>
      <c r="C24" t="str">
        <f ca="1">IND_SavTechs_UD!$C$9</f>
        <v>IUDHT</v>
      </c>
      <c r="D24">
        <f>IND_SavTechs_UD!D25</f>
        <v>2016</v>
      </c>
      <c r="E24" s="141">
        <v>1</v>
      </c>
      <c r="F24" s="142">
        <v>5000</v>
      </c>
      <c r="I24" s="63">
        <f>IND_SavTechs_UD!I25</f>
        <v>1</v>
      </c>
      <c r="J24" s="63">
        <f>IND_SavTechs_UD!J25</f>
        <v>1</v>
      </c>
      <c r="L24">
        <v>0</v>
      </c>
      <c r="M24" t="s">
        <v>174</v>
      </c>
      <c r="Q24" t="str">
        <f t="shared" ca="1" si="1"/>
        <v>INDUDEFFHT-8</v>
      </c>
      <c r="R24" t="str">
        <f t="shared" ca="1" si="2"/>
        <v>Public service Industry SaviHT</v>
      </c>
      <c r="S24" t="s">
        <v>32</v>
      </c>
      <c r="T24" t="s">
        <v>33</v>
      </c>
      <c r="W24" t="s">
        <v>34</v>
      </c>
    </row>
    <row r="25" spans="2:23">
      <c r="B25" t="str">
        <f ca="1">"IND"&amp;MID(C25,2,2)&amp;"EFF"&amp;RIGHT(C25,2)&amp;"-"&amp;8-L25</f>
        <v>INDUDEFFRH-0</v>
      </c>
      <c r="C25" t="str">
        <f ca="1">IND_SavTechs_UD!$C$10</f>
        <v>IUDRH</v>
      </c>
      <c r="D25">
        <f>IND_SavTechs_UD!D26</f>
        <v>2016</v>
      </c>
      <c r="E25">
        <f ca="1">AVERAGEIFS(IND_SavTechs_UD!$E$8:$E$607,IND_SavTechs_UD!$C$8:$C$607,IND_UD!C25, IND_SavTechs_UD!$K$8:$K$607,IND_UD!L25)</f>
        <v>14.430666666666667</v>
      </c>
      <c r="F25" s="79">
        <f ca="1">AVERAGEIFS(IND_SavTechs_UD!$F$8:$F$607,IND_SavTechs_UD!$C$8:$C$607,IND_UD!C25, IND_SavTechs_UD!$K$8:$K$607,IND_UD!L25)</f>
        <v>70.208074030858867</v>
      </c>
      <c r="I25" s="63">
        <f>IND_SavTechs_UD!I26</f>
        <v>1</v>
      </c>
      <c r="J25" s="63">
        <f>IND_SavTechs_UD!J26</f>
        <v>1</v>
      </c>
      <c r="L25">
        <v>8</v>
      </c>
      <c r="M25" t="s">
        <v>166</v>
      </c>
      <c r="Q25" t="str">
        <f t="shared" ca="1" si="1"/>
        <v>INDUDEFFRH-0</v>
      </c>
      <c r="R25" t="str">
        <f t="shared" ca="1" si="2"/>
        <v>Public service Industry SaviRH</v>
      </c>
      <c r="S25" t="s">
        <v>32</v>
      </c>
      <c r="T25" t="s">
        <v>33</v>
      </c>
      <c r="W25" t="s">
        <v>34</v>
      </c>
    </row>
    <row r="26" spans="2:23">
      <c r="B26" t="str">
        <f t="shared" ref="B26:B33" ca="1" si="4">"IND"&amp;MID(C26,2,2)&amp;"EFF"&amp;RIGHT(C26,2)&amp;"-"&amp;8-L26</f>
        <v>INDUDEFFRH-1</v>
      </c>
      <c r="C26" t="str">
        <f ca="1">IND_SavTechs_UD!$C$10</f>
        <v>IUDRH</v>
      </c>
      <c r="D26">
        <f>IND_SavTechs_UD!D27</f>
        <v>2016</v>
      </c>
      <c r="E26">
        <f ca="1">AVERAGEIFS(IND_SavTechs_UD!$E$8:$E$607,IND_SavTechs_UD!$C$8:$C$607,IND_UD!C26, IND_SavTechs_UD!$K$8:$K$607,IND_UD!L26)</f>
        <v>16.186666666666671</v>
      </c>
      <c r="F26" s="79">
        <f ca="1">AVERAGEIFS(IND_SavTechs_UD!$F$8:$F$607,IND_SavTechs_UD!$C$8:$C$607,IND_UD!C26, IND_SavTechs_UD!$K$8:$K$607,IND_UD!L26)</f>
        <v>555.49245387053168</v>
      </c>
      <c r="I26" s="63">
        <f>IND_SavTechs_UD!I27</f>
        <v>1</v>
      </c>
      <c r="J26" s="63">
        <f>IND_SavTechs_UD!J27</f>
        <v>1</v>
      </c>
      <c r="L26">
        <v>7</v>
      </c>
      <c r="M26" t="s">
        <v>167</v>
      </c>
      <c r="Q26" t="str">
        <f t="shared" ca="1" si="1"/>
        <v>INDUDEFFRH-1</v>
      </c>
      <c r="R26" t="str">
        <f t="shared" ca="1" si="2"/>
        <v>Public service Industry SaviRH</v>
      </c>
      <c r="S26" t="s">
        <v>32</v>
      </c>
      <c r="T26" t="s">
        <v>33</v>
      </c>
      <c r="W26" t="s">
        <v>34</v>
      </c>
    </row>
    <row r="27" spans="2:23">
      <c r="B27" t="str">
        <f t="shared" ca="1" si="4"/>
        <v>INDUDEFFRH-2</v>
      </c>
      <c r="C27" t="str">
        <f ca="1">IND_SavTechs_UD!$C$10</f>
        <v>IUDRH</v>
      </c>
      <c r="D27">
        <f>IND_SavTechs_UD!D28</f>
        <v>2016</v>
      </c>
      <c r="E27">
        <f ca="1">AVERAGEIFS(IND_SavTechs_UD!$E$8:$E$607,IND_SavTechs_UD!$C$8:$C$607,IND_UD!C27, IND_SavTechs_UD!$K$8:$K$607,IND_UD!L27)</f>
        <v>16.233333333333334</v>
      </c>
      <c r="F27" s="79">
        <f ca="1">AVERAGEIFS(IND_SavTechs_UD!$F$8:$F$607,IND_SavTechs_UD!$C$8:$C$607,IND_UD!C27, IND_SavTechs_UD!$K$8:$K$607,IND_UD!L27)</f>
        <v>648.07452951562027</v>
      </c>
      <c r="I27" s="63">
        <f>IND_SavTechs_UD!I28</f>
        <v>1</v>
      </c>
      <c r="J27" s="63">
        <f>IND_SavTechs_UD!J28</f>
        <v>1</v>
      </c>
      <c r="L27">
        <v>6</v>
      </c>
      <c r="M27" t="s">
        <v>168</v>
      </c>
      <c r="Q27" t="str">
        <f t="shared" ca="1" si="1"/>
        <v>INDUDEFFRH-2</v>
      </c>
      <c r="R27" t="str">
        <f t="shared" ca="1" si="2"/>
        <v>Public service Industry SaviRH</v>
      </c>
      <c r="S27" t="s">
        <v>32</v>
      </c>
      <c r="T27" t="s">
        <v>33</v>
      </c>
      <c r="W27" t="s">
        <v>34</v>
      </c>
    </row>
    <row r="28" spans="2:23">
      <c r="B28" t="str">
        <f t="shared" ca="1" si="4"/>
        <v>INDUDEFFRH-3</v>
      </c>
      <c r="C28" t="str">
        <f ca="1">IND_SavTechs_UD!$C$10</f>
        <v>IUDRH</v>
      </c>
      <c r="D28">
        <f>IND_SavTechs_UD!D29</f>
        <v>2016</v>
      </c>
      <c r="E28">
        <f ca="1">AVERAGEIFS(IND_SavTechs_UD!$E$8:$E$607,IND_SavTechs_UD!$C$8:$C$607,IND_UD!C28, IND_SavTechs_UD!$K$8:$K$607,IND_UD!L28)</f>
        <v>16.280000000000005</v>
      </c>
      <c r="F28" s="79">
        <f ca="1">AVERAGEIFS(IND_SavTechs_UD!$F$8:$F$607,IND_SavTechs_UD!$C$8:$C$607,IND_UD!C28, IND_SavTechs_UD!$K$8:$K$607,IND_UD!L28)</f>
        <v>740.65660516070875</v>
      </c>
      <c r="I28" s="63">
        <f>IND_SavTechs_UD!I29</f>
        <v>1</v>
      </c>
      <c r="J28" s="63">
        <f>IND_SavTechs_UD!J29</f>
        <v>1</v>
      </c>
      <c r="L28">
        <v>5</v>
      </c>
      <c r="M28" t="s">
        <v>169</v>
      </c>
      <c r="Q28" t="str">
        <f t="shared" ca="1" si="1"/>
        <v>INDUDEFFRH-3</v>
      </c>
      <c r="R28" t="str">
        <f t="shared" ca="1" si="2"/>
        <v>Public service Industry SaviRH</v>
      </c>
      <c r="S28" t="s">
        <v>32</v>
      </c>
      <c r="T28" t="s">
        <v>33</v>
      </c>
      <c r="W28" t="s">
        <v>34</v>
      </c>
    </row>
    <row r="29" spans="2:23">
      <c r="B29" t="str">
        <f t="shared" ca="1" si="4"/>
        <v>INDUDEFFRH-4</v>
      </c>
      <c r="C29" t="str">
        <f ca="1">IND_SavTechs_UD!$C$10</f>
        <v>IUDRH</v>
      </c>
      <c r="D29">
        <f>IND_SavTechs_UD!D30</f>
        <v>2016</v>
      </c>
      <c r="E29">
        <f ca="1">AVERAGEIFS(IND_SavTechs_UD!$E$8:$E$607,IND_SavTechs_UD!$C$8:$C$607,IND_UD!C29, IND_SavTechs_UD!$K$8:$K$607,IND_UD!L29)</f>
        <v>16.336000000000002</v>
      </c>
      <c r="F29" s="79">
        <f ca="1">AVERAGEIFS(IND_SavTechs_UD!$F$8:$F$607,IND_SavTechs_UD!$C$8:$C$607,IND_UD!C29, IND_SavTechs_UD!$K$8:$K$607,IND_UD!L29)</f>
        <v>851.75509593481502</v>
      </c>
      <c r="I29" s="63">
        <f>IND_SavTechs_UD!I30</f>
        <v>1</v>
      </c>
      <c r="J29" s="63">
        <f>IND_SavTechs_UD!J30</f>
        <v>1</v>
      </c>
      <c r="L29">
        <v>4</v>
      </c>
      <c r="M29" t="s">
        <v>170</v>
      </c>
      <c r="Q29" t="str">
        <f t="shared" ca="1" si="1"/>
        <v>INDUDEFFRH-4</v>
      </c>
      <c r="R29" t="str">
        <f t="shared" ca="1" si="2"/>
        <v>Public service Industry SaviRH</v>
      </c>
      <c r="S29" t="s">
        <v>32</v>
      </c>
      <c r="T29" t="s">
        <v>33</v>
      </c>
      <c r="W29" t="s">
        <v>34</v>
      </c>
    </row>
    <row r="30" spans="2:23">
      <c r="B30" t="str">
        <f t="shared" ca="1" si="4"/>
        <v>INDUDEFFRH-5</v>
      </c>
      <c r="C30" t="str">
        <f ca="1">IND_SavTechs_UD!$C$10</f>
        <v>IUDRH</v>
      </c>
      <c r="D30">
        <f>IND_SavTechs_UD!D31</f>
        <v>2016</v>
      </c>
      <c r="E30">
        <f ca="1">AVERAGEIFS(IND_SavTechs_UD!$E$8:$E$607,IND_SavTechs_UD!$C$8:$C$607,IND_UD!C30, IND_SavTechs_UD!$K$8:$K$607,IND_UD!L30)</f>
        <v>16.391999999999999</v>
      </c>
      <c r="F30" s="79">
        <f ca="1">AVERAGEIFS(IND_SavTechs_UD!$F$8:$F$607,IND_SavTechs_UD!$C$8:$C$607,IND_UD!C30, IND_SavTechs_UD!$K$8:$K$607,IND_UD!L30)</f>
        <v>962.85358670892128</v>
      </c>
      <c r="I30" s="63">
        <f>IND_SavTechs_UD!I31</f>
        <v>1</v>
      </c>
      <c r="J30" s="63">
        <f>IND_SavTechs_UD!J31</f>
        <v>1</v>
      </c>
      <c r="L30">
        <v>3</v>
      </c>
      <c r="M30" t="s">
        <v>171</v>
      </c>
      <c r="Q30" t="str">
        <f t="shared" ca="1" si="1"/>
        <v>INDUDEFFRH-5</v>
      </c>
      <c r="R30" t="str">
        <f t="shared" ca="1" si="2"/>
        <v>Public service Industry SaviRH</v>
      </c>
      <c r="S30" t="s">
        <v>32</v>
      </c>
      <c r="T30" t="s">
        <v>33</v>
      </c>
      <c r="W30" t="s">
        <v>34</v>
      </c>
    </row>
    <row r="31" spans="2:23">
      <c r="B31" t="str">
        <f t="shared" ca="1" si="4"/>
        <v>INDUDEFFRH-6</v>
      </c>
      <c r="C31" t="str">
        <f ca="1">IND_SavTechs_UD!$C$10</f>
        <v>IUDRH</v>
      </c>
      <c r="D31">
        <f>IND_SavTechs_UD!D32</f>
        <v>2016</v>
      </c>
      <c r="E31">
        <f ca="1">AVERAGEIFS(IND_SavTechs_UD!$E$8:$E$607,IND_SavTechs_UD!$C$8:$C$607,IND_UD!C31, IND_SavTechs_UD!$K$8:$K$607,IND_UD!L31)</f>
        <v>16.43866666666667</v>
      </c>
      <c r="F31" s="79">
        <f ca="1">AVERAGEIFS(IND_SavTechs_UD!$F$8:$F$607,IND_SavTechs_UD!$C$8:$C$607,IND_UD!C31, IND_SavTechs_UD!$K$8:$K$607,IND_UD!L31)</f>
        <v>1055.43566235401</v>
      </c>
      <c r="I31" s="63">
        <f>IND_SavTechs_UD!I32</f>
        <v>1</v>
      </c>
      <c r="J31" s="63">
        <f>IND_SavTechs_UD!J32</f>
        <v>1</v>
      </c>
      <c r="L31">
        <v>2</v>
      </c>
      <c r="M31" t="s">
        <v>172</v>
      </c>
      <c r="Q31" t="str">
        <f t="shared" ca="1" si="1"/>
        <v>INDUDEFFRH-6</v>
      </c>
      <c r="R31" t="str">
        <f t="shared" ca="1" si="2"/>
        <v>Public service Industry SaviRH</v>
      </c>
      <c r="S31" t="s">
        <v>32</v>
      </c>
      <c r="T31" t="s">
        <v>33</v>
      </c>
      <c r="W31" t="s">
        <v>34</v>
      </c>
    </row>
    <row r="32" spans="2:23">
      <c r="B32" t="str">
        <f t="shared" ca="1" si="4"/>
        <v>INDUDEFFRH-7</v>
      </c>
      <c r="C32" t="str">
        <f ca="1">IND_SavTechs_UD!$C$10</f>
        <v>IUDRH</v>
      </c>
      <c r="D32">
        <f>IND_SavTechs_UD!D33</f>
        <v>2016</v>
      </c>
      <c r="E32">
        <f ca="1">AVERAGEIFS(IND_SavTechs_UD!$E$8:$E$607,IND_SavTechs_UD!$C$8:$C$607,IND_UD!C32, IND_SavTechs_UD!$K$8:$K$607,IND_UD!L32)</f>
        <v>16.485333333333333</v>
      </c>
      <c r="F32" s="79">
        <f ca="1">AVERAGEIFS(IND_SavTechs_UD!$F$8:$F$607,IND_SavTechs_UD!$C$8:$C$607,IND_UD!C32, IND_SavTechs_UD!$K$8:$K$607,IND_UD!L32)</f>
        <v>1148.0177379990987</v>
      </c>
      <c r="I32" s="63">
        <f>IND_SavTechs_UD!I33</f>
        <v>1</v>
      </c>
      <c r="J32" s="63">
        <f>IND_SavTechs_UD!J33</f>
        <v>1</v>
      </c>
      <c r="L32">
        <v>1</v>
      </c>
      <c r="M32" t="s">
        <v>173</v>
      </c>
      <c r="Q32" t="str">
        <f t="shared" ca="1" si="1"/>
        <v>INDUDEFFRH-7</v>
      </c>
      <c r="R32" t="str">
        <f t="shared" ca="1" si="2"/>
        <v>Public service Industry SaviRH</v>
      </c>
      <c r="S32" t="s">
        <v>32</v>
      </c>
      <c r="T32" t="s">
        <v>33</v>
      </c>
      <c r="W32" t="s">
        <v>34</v>
      </c>
    </row>
    <row r="33" spans="2:23">
      <c r="B33" t="str">
        <f t="shared" ca="1" si="4"/>
        <v>INDUDEFFRH-8</v>
      </c>
      <c r="C33" t="str">
        <f ca="1">IND_SavTechs_UD!$C$10</f>
        <v>IUDRH</v>
      </c>
      <c r="D33">
        <f>IND_SavTechs_UD!D34</f>
        <v>2016</v>
      </c>
      <c r="E33">
        <f ca="1">AVERAGEIFS(IND_SavTechs_UD!$E$8:$E$607,IND_SavTechs_UD!$C$8:$C$607,IND_UD!C33, IND_SavTechs_UD!$K$8:$K$607,IND_UD!L33)</f>
        <v>16.821333333333335</v>
      </c>
      <c r="F33" s="79">
        <f ca="1">AVERAGEIFS(IND_SavTechs_UD!$F$8:$F$607,IND_SavTechs_UD!$C$8:$C$607,IND_UD!C33, IND_SavTechs_UD!$K$8:$K$607,IND_UD!L33)</f>
        <v>1814.6086826437358</v>
      </c>
      <c r="I33" s="63">
        <f>IND_SavTechs_UD!I34</f>
        <v>1</v>
      </c>
      <c r="J33" s="63">
        <f>IND_SavTechs_UD!J34</f>
        <v>1</v>
      </c>
      <c r="L33">
        <v>0</v>
      </c>
      <c r="M33" t="s">
        <v>174</v>
      </c>
      <c r="Q33" t="str">
        <f t="shared" ca="1" si="1"/>
        <v>INDUDEFFRH-8</v>
      </c>
      <c r="R33" t="str">
        <f t="shared" ca="1" si="2"/>
        <v>Public service Industry SaviRH</v>
      </c>
      <c r="S33" t="s">
        <v>32</v>
      </c>
      <c r="T33" t="s">
        <v>33</v>
      </c>
      <c r="W33" t="s">
        <v>34</v>
      </c>
    </row>
    <row r="34" spans="2:23">
      <c r="B34" t="str">
        <f ca="1">"IND"&amp;MID(C34,2,2)&amp;"EFF"&amp;RIGHT(C34,2)&amp;"-"&amp;8-L34</f>
        <v>INDUDEFFLA-0</v>
      </c>
      <c r="C34" t="str">
        <f ca="1">IND_SavTechs_UD!$C$11</f>
        <v>IUDLA</v>
      </c>
      <c r="D34">
        <f>IND_SavTechs_UD!D35</f>
        <v>2016</v>
      </c>
      <c r="E34">
        <f ca="1">AVERAGEIFS(IND_SavTechs_UD!$E$8:$E$607,IND_SavTechs_UD!$C$8:$C$607,IND_UD!C34, IND_SavTechs_UD!$K$8:$K$607,IND_UD!L34)</f>
        <v>3.0259999999999998</v>
      </c>
      <c r="F34" s="79">
        <f ca="1">AVERAGEIFS(IND_SavTechs_UD!$F$8:$F$607,IND_SavTechs_UD!$C$8:$C$607,IND_UD!C34, IND_SavTechs_UD!$K$8:$K$607,IND_UD!L34)</f>
        <v>141.82894703469435</v>
      </c>
      <c r="I34" s="63">
        <f>IND_SavTechs_UD!I35</f>
        <v>1</v>
      </c>
      <c r="J34" s="63">
        <f>IND_SavTechs_UD!J35</f>
        <v>1</v>
      </c>
      <c r="L34">
        <v>8</v>
      </c>
      <c r="M34" t="s">
        <v>166</v>
      </c>
      <c r="Q34" t="str">
        <f t="shared" ca="1" si="1"/>
        <v>INDUDEFFLA-0</v>
      </c>
      <c r="R34" t="str">
        <f t="shared" ca="1" si="2"/>
        <v>Public service Industry SaviLA</v>
      </c>
      <c r="S34" t="s">
        <v>32</v>
      </c>
      <c r="T34" t="s">
        <v>33</v>
      </c>
      <c r="W34" t="s">
        <v>34</v>
      </c>
    </row>
    <row r="35" spans="2:23">
      <c r="B35" t="str">
        <f t="shared" ref="B35:B42" ca="1" si="5">"IND"&amp;MID(C35,2,2)&amp;"EFF"&amp;RIGHT(C35,2)&amp;"-"&amp;8-L35</f>
        <v>INDUDEFFLA-1</v>
      </c>
      <c r="C35" t="str">
        <f ca="1">IND_SavTechs_UD!$C$11</f>
        <v>IUDLA</v>
      </c>
      <c r="D35">
        <f>IND_SavTechs_UD!D36</f>
        <v>2016</v>
      </c>
      <c r="E35">
        <f ca="1">AVERAGEIFS(IND_SavTechs_UD!$E$8:$E$607,IND_SavTechs_UD!$C$8:$C$607,IND_UD!C35, IND_SavTechs_UD!$K$8:$K$607,IND_UD!L35)</f>
        <v>3.3319999999999999</v>
      </c>
      <c r="F35" s="79">
        <f ca="1">AVERAGEIFS(IND_SavTechs_UD!$F$8:$F$607,IND_SavTechs_UD!$C$8:$C$607,IND_UD!C35, IND_SavTechs_UD!$K$8:$K$607,IND_UD!L35)</f>
        <v>554.49156172519463</v>
      </c>
      <c r="I35" s="63">
        <f>IND_SavTechs_UD!I36</f>
        <v>1</v>
      </c>
      <c r="J35" s="63">
        <f>IND_SavTechs_UD!J36</f>
        <v>1</v>
      </c>
      <c r="L35">
        <v>7</v>
      </c>
      <c r="M35" t="s">
        <v>167</v>
      </c>
      <c r="Q35" t="str">
        <f t="shared" ca="1" si="1"/>
        <v>INDUDEFFLA-1</v>
      </c>
      <c r="R35" t="str">
        <f t="shared" ca="1" si="2"/>
        <v>Public service Industry SaviLA</v>
      </c>
      <c r="S35" t="s">
        <v>32</v>
      </c>
      <c r="T35" t="s">
        <v>33</v>
      </c>
      <c r="W35" t="s">
        <v>34</v>
      </c>
    </row>
    <row r="36" spans="2:23">
      <c r="B36" t="str">
        <f t="shared" ca="1" si="5"/>
        <v>INDUDEFFLA-2</v>
      </c>
      <c r="C36" t="str">
        <f ca="1">IND_SavTechs_UD!$C$11</f>
        <v>IUDLA</v>
      </c>
      <c r="D36">
        <f>IND_SavTechs_UD!D37</f>
        <v>2016</v>
      </c>
      <c r="E36">
        <f ca="1">AVERAGEIFS(IND_SavTechs_UD!$E$8:$E$607,IND_SavTechs_UD!$C$8:$C$607,IND_UD!C36, IND_SavTechs_UD!$K$8:$K$607,IND_UD!L36)</f>
        <v>3.383</v>
      </c>
      <c r="F36" s="79">
        <f ca="1">AVERAGEIFS(IND_SavTechs_UD!$F$8:$F$607,IND_SavTechs_UD!$C$8:$C$607,IND_UD!C36, IND_SavTechs_UD!$K$8:$K$607,IND_UD!L36)</f>
        <v>640.46929358975945</v>
      </c>
      <c r="I36" s="63">
        <f>IND_SavTechs_UD!I37</f>
        <v>1</v>
      </c>
      <c r="J36" s="63">
        <f>IND_SavTechs_UD!J37</f>
        <v>1</v>
      </c>
      <c r="L36">
        <v>6</v>
      </c>
      <c r="M36" t="s">
        <v>168</v>
      </c>
      <c r="Q36" t="str">
        <f t="shared" ca="1" si="1"/>
        <v>INDUDEFFLA-2</v>
      </c>
      <c r="R36" t="str">
        <f t="shared" ca="1" si="2"/>
        <v>Public service Industry SaviLA</v>
      </c>
      <c r="S36" t="s">
        <v>32</v>
      </c>
      <c r="T36" t="s">
        <v>33</v>
      </c>
      <c r="W36" t="s">
        <v>34</v>
      </c>
    </row>
    <row r="37" spans="2:23">
      <c r="B37" t="str">
        <f t="shared" ca="1" si="5"/>
        <v>INDUDEFFLA-3</v>
      </c>
      <c r="C37" t="str">
        <f ca="1">IND_SavTechs_UD!$C$11</f>
        <v>IUDLA</v>
      </c>
      <c r="D37">
        <f>IND_SavTechs_UD!D38</f>
        <v>2016</v>
      </c>
      <c r="E37">
        <f ca="1">AVERAGEIFS(IND_SavTechs_UD!$E$8:$E$607,IND_SavTechs_UD!$C$8:$C$607,IND_UD!C37, IND_SavTechs_UD!$K$8:$K$607,IND_UD!L37)</f>
        <v>3.43825</v>
      </c>
      <c r="F37" s="79">
        <f ca="1">AVERAGEIFS(IND_SavTechs_UD!$F$8:$F$607,IND_SavTechs_UD!$C$8:$C$607,IND_UD!C37, IND_SavTechs_UD!$K$8:$K$607,IND_UD!L37)</f>
        <v>755.1062694091795</v>
      </c>
      <c r="I37" s="63">
        <f>IND_SavTechs_UD!I38</f>
        <v>1</v>
      </c>
      <c r="J37" s="63">
        <f>IND_SavTechs_UD!J38</f>
        <v>1</v>
      </c>
      <c r="L37">
        <v>5</v>
      </c>
      <c r="M37" t="s">
        <v>169</v>
      </c>
      <c r="Q37" t="str">
        <f t="shared" ca="1" si="1"/>
        <v>INDUDEFFLA-3</v>
      </c>
      <c r="R37" t="str">
        <f t="shared" ca="1" si="2"/>
        <v>Public service Industry SaviLA</v>
      </c>
      <c r="S37" t="s">
        <v>32</v>
      </c>
      <c r="T37" t="s">
        <v>33</v>
      </c>
      <c r="W37" t="s">
        <v>34</v>
      </c>
    </row>
    <row r="38" spans="2:23">
      <c r="B38" t="str">
        <f t="shared" ca="1" si="5"/>
        <v>INDUDEFFLA-4</v>
      </c>
      <c r="C38" t="str">
        <f ca="1">IND_SavTechs_UD!$C$11</f>
        <v>IUDLA</v>
      </c>
      <c r="D38">
        <f>IND_SavTechs_UD!D39</f>
        <v>2016</v>
      </c>
      <c r="E38">
        <f ca="1">AVERAGEIFS(IND_SavTechs_UD!$E$8:$E$607,IND_SavTechs_UD!$C$8:$C$607,IND_UD!C38, IND_SavTechs_UD!$K$8:$K$607,IND_UD!L38)</f>
        <v>3.4892499999999997</v>
      </c>
      <c r="F38" s="79">
        <f ca="1">AVERAGEIFS(IND_SavTechs_UD!$F$8:$F$607,IND_SavTechs_UD!$C$8:$C$607,IND_UD!C38, IND_SavTechs_UD!$K$8:$K$607,IND_UD!L38)</f>
        <v>869.74324522859922</v>
      </c>
      <c r="I38" s="63">
        <f>IND_SavTechs_UD!I39</f>
        <v>1</v>
      </c>
      <c r="J38" s="63">
        <f>IND_SavTechs_UD!J39</f>
        <v>1</v>
      </c>
      <c r="L38">
        <v>4</v>
      </c>
      <c r="M38" t="s">
        <v>170</v>
      </c>
      <c r="Q38" t="str">
        <f t="shared" ca="1" si="1"/>
        <v>INDUDEFFLA-4</v>
      </c>
      <c r="R38" t="str">
        <f t="shared" ca="1" si="2"/>
        <v>Public service Industry SaviLA</v>
      </c>
      <c r="S38" t="s">
        <v>32</v>
      </c>
      <c r="T38" t="s">
        <v>33</v>
      </c>
      <c r="W38" t="s">
        <v>34</v>
      </c>
    </row>
    <row r="39" spans="2:23">
      <c r="B39" t="str">
        <f t="shared" ca="1" si="5"/>
        <v>INDUDEFFLA-5</v>
      </c>
      <c r="C39" t="str">
        <f ca="1">IND_SavTechs_UD!$C$11</f>
        <v>IUDLA</v>
      </c>
      <c r="D39">
        <f>IND_SavTechs_UD!D40</f>
        <v>2016</v>
      </c>
      <c r="E39">
        <f ca="1">AVERAGEIFS(IND_SavTechs_UD!$E$8:$E$607,IND_SavTechs_UD!$C$8:$C$607,IND_UD!C39, IND_SavTechs_UD!$K$8:$K$607,IND_UD!L39)</f>
        <v>3.5274999999999999</v>
      </c>
      <c r="F39" s="79">
        <f ca="1">AVERAGEIFS(IND_SavTechs_UD!$F$8:$F$607,IND_SavTechs_UD!$C$8:$C$607,IND_UD!C39, IND_SavTechs_UD!$K$8:$K$607,IND_UD!L39)</f>
        <v>955.72097709316415</v>
      </c>
      <c r="I39" s="63">
        <f>IND_SavTechs_UD!I40</f>
        <v>1</v>
      </c>
      <c r="J39" s="63">
        <f>IND_SavTechs_UD!J40</f>
        <v>1</v>
      </c>
      <c r="L39">
        <v>3</v>
      </c>
      <c r="M39" t="s">
        <v>171</v>
      </c>
      <c r="Q39" t="str">
        <f t="shared" ca="1" si="1"/>
        <v>INDUDEFFLA-5</v>
      </c>
      <c r="R39" t="str">
        <f t="shared" ca="1" si="2"/>
        <v>Public service Industry SaviLA</v>
      </c>
      <c r="S39" t="s">
        <v>32</v>
      </c>
      <c r="T39" t="s">
        <v>33</v>
      </c>
      <c r="W39" t="s">
        <v>34</v>
      </c>
    </row>
    <row r="40" spans="2:23">
      <c r="B40" t="str">
        <f t="shared" ca="1" si="5"/>
        <v>INDUDEFFLA-6</v>
      </c>
      <c r="C40" t="str">
        <f ca="1">IND_SavTechs_UD!$C$11</f>
        <v>IUDLA</v>
      </c>
      <c r="D40">
        <f>IND_SavTechs_UD!D41</f>
        <v>2016</v>
      </c>
      <c r="E40">
        <f ca="1">AVERAGEIFS(IND_SavTechs_UD!$E$8:$E$607,IND_SavTechs_UD!$C$8:$C$607,IND_UD!C40, IND_SavTechs_UD!$K$8:$K$607,IND_UD!L40)</f>
        <v>3.56575</v>
      </c>
      <c r="F40" s="79">
        <f ca="1">AVERAGEIFS(IND_SavTechs_UD!$F$8:$F$607,IND_SavTechs_UD!$C$8:$C$607,IND_UD!C40, IND_SavTechs_UD!$K$8:$K$607,IND_UD!L40)</f>
        <v>1041.6987089577292</v>
      </c>
      <c r="I40" s="63">
        <f>IND_SavTechs_UD!I41</f>
        <v>1</v>
      </c>
      <c r="J40" s="63">
        <f>IND_SavTechs_UD!J41</f>
        <v>1</v>
      </c>
      <c r="L40">
        <v>2</v>
      </c>
      <c r="M40" t="s">
        <v>172</v>
      </c>
      <c r="Q40" t="str">
        <f t="shared" ca="1" si="1"/>
        <v>INDUDEFFLA-6</v>
      </c>
      <c r="R40" t="str">
        <f t="shared" ca="1" si="2"/>
        <v>Public service Industry SaviLA</v>
      </c>
      <c r="S40" t="s">
        <v>32</v>
      </c>
      <c r="T40" t="s">
        <v>33</v>
      </c>
      <c r="W40" t="s">
        <v>34</v>
      </c>
    </row>
    <row r="41" spans="2:23">
      <c r="B41" t="str">
        <f t="shared" ca="1" si="5"/>
        <v>INDUDEFFLA-7</v>
      </c>
      <c r="C41" t="str">
        <f ca="1">IND_SavTechs_UD!$C$11</f>
        <v>IUDLA</v>
      </c>
      <c r="D41">
        <f>IND_SavTechs_UD!D42</f>
        <v>2016</v>
      </c>
      <c r="E41">
        <f ca="1">AVERAGEIFS(IND_SavTechs_UD!$E$8:$E$607,IND_SavTechs_UD!$C$8:$C$607,IND_UD!C41, IND_SavTechs_UD!$K$8:$K$607,IND_UD!L41)</f>
        <v>3.6167499999999997</v>
      </c>
      <c r="F41" s="79">
        <f ca="1">AVERAGEIFS(IND_SavTechs_UD!$F$8:$F$607,IND_SavTechs_UD!$C$8:$C$607,IND_UD!C41, IND_SavTechs_UD!$K$8:$K$607,IND_UD!L41)</f>
        <v>1156.3356847771488</v>
      </c>
      <c r="I41" s="63">
        <f>IND_SavTechs_UD!I42</f>
        <v>1</v>
      </c>
      <c r="J41" s="63">
        <f>IND_SavTechs_UD!J42</f>
        <v>1</v>
      </c>
      <c r="L41">
        <v>1</v>
      </c>
      <c r="M41" t="s">
        <v>173</v>
      </c>
      <c r="Q41" t="str">
        <f t="shared" ca="1" si="1"/>
        <v>INDUDEFFLA-7</v>
      </c>
      <c r="R41" t="str">
        <f t="shared" ca="1" si="2"/>
        <v>Public service Industry SaviLA</v>
      </c>
      <c r="S41" t="s">
        <v>32</v>
      </c>
      <c r="T41" t="s">
        <v>33</v>
      </c>
      <c r="W41" t="s">
        <v>34</v>
      </c>
    </row>
    <row r="42" spans="2:23">
      <c r="B42" t="str">
        <f t="shared" ca="1" si="5"/>
        <v>INDUDEFFLA-8</v>
      </c>
      <c r="C42" t="str">
        <f ca="1">IND_SavTechs_UD!$C$11</f>
        <v>IUDLA</v>
      </c>
      <c r="D42">
        <f>IND_SavTechs_UD!D43</f>
        <v>2016</v>
      </c>
      <c r="E42">
        <f ca="1">AVERAGEIFS(IND_SavTechs_UD!$E$8:$E$607,IND_SavTechs_UD!$C$8:$C$607,IND_UD!C42, IND_SavTechs_UD!$K$8:$K$607,IND_UD!L42)</f>
        <v>4.2261760563380291</v>
      </c>
      <c r="F42" s="79">
        <f ca="1">AVERAGEIFS(IND_SavTechs_UD!$F$8:$F$607,IND_SavTechs_UD!$C$8:$C$607,IND_UD!C42, IND_SavTechs_UD!$K$8:$K$607,IND_UD!L42)</f>
        <v>1984.3006781416761</v>
      </c>
      <c r="I42" s="63">
        <f>IND_SavTechs_UD!I43</f>
        <v>1</v>
      </c>
      <c r="J42" s="63">
        <f>IND_SavTechs_UD!J43</f>
        <v>1</v>
      </c>
      <c r="L42">
        <v>0</v>
      </c>
      <c r="M42" t="s">
        <v>174</v>
      </c>
      <c r="Q42" t="str">
        <f t="shared" ca="1" si="1"/>
        <v>INDUDEFFLA-8</v>
      </c>
      <c r="R42" t="str">
        <f t="shared" ca="1" si="2"/>
        <v>Public service Industry SaviLA</v>
      </c>
      <c r="S42" t="s">
        <v>32</v>
      </c>
      <c r="T42" t="s">
        <v>33</v>
      </c>
      <c r="W42" t="s">
        <v>34</v>
      </c>
    </row>
    <row r="43" spans="2:23">
      <c r="B43" t="str">
        <f ca="1">"IND"&amp;MID(C43,2,2)&amp;"EFF"&amp;RIGHT(C43,2)&amp;"-"&amp;8-L43</f>
        <v>INDUDEFFEM-0</v>
      </c>
      <c r="C43" t="str">
        <f ca="1">IND_SavTechs_UD!$C$12</f>
        <v>IUDEM</v>
      </c>
      <c r="D43">
        <f>IND_SavTechs_UD!D44</f>
        <v>2016</v>
      </c>
      <c r="E43">
        <f ca="1">AVERAGEIFS(IND_SavTechs_UD!$E$8:$E$607,IND_SavTechs_UD!$C$8:$C$607,IND_UD!C43, IND_SavTechs_UD!$K$8:$K$607,IND_UD!L43)</f>
        <v>3.1772999999999993</v>
      </c>
      <c r="F43" s="79">
        <f ca="1">AVERAGEIFS(IND_SavTechs_UD!$F$8:$F$607,IND_SavTechs_UD!$C$8:$C$607,IND_UD!C43, IND_SavTechs_UD!$K$8:$K$607,IND_UD!L43)</f>
        <v>146.73976610067504</v>
      </c>
      <c r="I43" s="63">
        <f>IND_SavTechs_UD!I44</f>
        <v>1</v>
      </c>
      <c r="J43" s="63">
        <f>IND_SavTechs_UD!J44</f>
        <v>1</v>
      </c>
      <c r="L43">
        <v>8</v>
      </c>
      <c r="M43" t="s">
        <v>166</v>
      </c>
      <c r="Q43" t="str">
        <f t="shared" ca="1" si="1"/>
        <v>INDUDEFFEM-0</v>
      </c>
      <c r="R43" t="str">
        <f t="shared" ca="1" si="2"/>
        <v>Public service Industry SaviEM</v>
      </c>
      <c r="S43" t="s">
        <v>32</v>
      </c>
      <c r="T43" t="s">
        <v>33</v>
      </c>
      <c r="W43" t="s">
        <v>34</v>
      </c>
    </row>
    <row r="44" spans="2:23">
      <c r="B44" t="str">
        <f t="shared" ref="B44:B51" ca="1" si="6">"IND"&amp;MID(C44,2,2)&amp;"EFF"&amp;RIGHT(C44,2)&amp;"-"&amp;8-L44</f>
        <v>INDUDEFFEM-1</v>
      </c>
      <c r="C44" t="str">
        <f ca="1">IND_SavTechs_UD!$C$12</f>
        <v>IUDEM</v>
      </c>
      <c r="D44">
        <f>IND_SavTechs_UD!D45</f>
        <v>2016</v>
      </c>
      <c r="E44">
        <f ca="1">AVERAGEIFS(IND_SavTechs_UD!$E$8:$E$607,IND_SavTechs_UD!$C$8:$C$607,IND_UD!C44, IND_SavTechs_UD!$K$8:$K$607,IND_UD!L44)</f>
        <v>3.4985999999999997</v>
      </c>
      <c r="F44" s="79">
        <f ca="1">AVERAGEIFS(IND_SavTechs_UD!$F$8:$F$607,IND_SavTechs_UD!$C$8:$C$607,IND_UD!C44, IND_SavTechs_UD!$K$8:$K$607,IND_UD!L44)</f>
        <v>554.54776388132257</v>
      </c>
      <c r="I44" s="63">
        <f>IND_SavTechs_UD!I45</f>
        <v>1</v>
      </c>
      <c r="J44" s="63">
        <f>IND_SavTechs_UD!J45</f>
        <v>1</v>
      </c>
      <c r="L44">
        <v>7</v>
      </c>
      <c r="M44" t="s">
        <v>167</v>
      </c>
      <c r="Q44" t="str">
        <f t="shared" ca="1" si="1"/>
        <v>INDUDEFFEM-1</v>
      </c>
      <c r="R44" t="str">
        <f t="shared" ca="1" si="2"/>
        <v>Public service Industry SaviEM</v>
      </c>
      <c r="S44" t="s">
        <v>32</v>
      </c>
      <c r="T44" t="s">
        <v>33</v>
      </c>
      <c r="W44" t="s">
        <v>34</v>
      </c>
    </row>
    <row r="45" spans="2:23">
      <c r="B45" t="str">
        <f t="shared" ca="1" si="6"/>
        <v>INDUDEFFEM-2</v>
      </c>
      <c r="C45" t="str">
        <f ca="1">IND_SavTechs_UD!$C$12</f>
        <v>IUDEM</v>
      </c>
      <c r="D45">
        <f>IND_SavTechs_UD!D46</f>
        <v>2016</v>
      </c>
      <c r="E45">
        <f ca="1">AVERAGEIFS(IND_SavTechs_UD!$E$8:$E$607,IND_SavTechs_UD!$C$8:$C$607,IND_UD!C45, IND_SavTechs_UD!$K$8:$K$607,IND_UD!L45)</f>
        <v>3.5521499999999993</v>
      </c>
      <c r="F45" s="79">
        <f ca="1">AVERAGEIFS(IND_SavTechs_UD!$F$8:$F$607,IND_SavTechs_UD!$C$8:$C$607,IND_UD!C45, IND_SavTechs_UD!$K$8:$K$607,IND_UD!L45)</f>
        <v>637.75955892200352</v>
      </c>
      <c r="I45" s="63">
        <f>IND_SavTechs_UD!I46</f>
        <v>1</v>
      </c>
      <c r="J45" s="63">
        <f>IND_SavTechs_UD!J46</f>
        <v>1</v>
      </c>
      <c r="L45">
        <v>6</v>
      </c>
      <c r="M45" t="s">
        <v>168</v>
      </c>
      <c r="Q45" t="str">
        <f t="shared" ca="1" si="1"/>
        <v>INDUDEFFEM-2</v>
      </c>
      <c r="R45" t="str">
        <f t="shared" ca="1" si="2"/>
        <v>Public service Industry SaviEM</v>
      </c>
      <c r="S45" t="s">
        <v>32</v>
      </c>
      <c r="T45" t="s">
        <v>33</v>
      </c>
      <c r="W45" t="s">
        <v>34</v>
      </c>
    </row>
    <row r="46" spans="2:23">
      <c r="B46" t="str">
        <f t="shared" ca="1" si="6"/>
        <v>INDUDEFFEM-3</v>
      </c>
      <c r="C46" t="str">
        <f ca="1">IND_SavTechs_UD!$C$12</f>
        <v>IUDEM</v>
      </c>
      <c r="D46">
        <f>IND_SavTechs_UD!D47</f>
        <v>2016</v>
      </c>
      <c r="E46">
        <f ca="1">AVERAGEIFS(IND_SavTechs_UD!$E$8:$E$607,IND_SavTechs_UD!$C$8:$C$607,IND_UD!C46, IND_SavTechs_UD!$K$8:$K$607,IND_UD!L46)</f>
        <v>3.6101624999999999</v>
      </c>
      <c r="F46" s="79">
        <f ca="1">AVERAGEIFS(IND_SavTechs_UD!$F$8:$F$607,IND_SavTechs_UD!$C$8:$C$607,IND_UD!C46, IND_SavTechs_UD!$K$8:$K$607,IND_UD!L46)</f>
        <v>748.70861897624491</v>
      </c>
      <c r="I46" s="63">
        <f>IND_SavTechs_UD!I47</f>
        <v>1</v>
      </c>
      <c r="J46" s="63">
        <f>IND_SavTechs_UD!J47</f>
        <v>1</v>
      </c>
      <c r="L46">
        <v>5</v>
      </c>
      <c r="M46" t="s">
        <v>169</v>
      </c>
      <c r="Q46" t="str">
        <f t="shared" ca="1" si="1"/>
        <v>INDUDEFFEM-3</v>
      </c>
      <c r="R46" t="str">
        <f t="shared" ca="1" si="2"/>
        <v>Public service Industry SaviEM</v>
      </c>
      <c r="S46" t="s">
        <v>32</v>
      </c>
      <c r="T46" t="s">
        <v>33</v>
      </c>
      <c r="W46" t="s">
        <v>34</v>
      </c>
    </row>
    <row r="47" spans="2:23">
      <c r="B47" t="str">
        <f t="shared" ca="1" si="6"/>
        <v>INDUDEFFEM-4</v>
      </c>
      <c r="C47" t="str">
        <f ca="1">IND_SavTechs_UD!$C$12</f>
        <v>IUDEM</v>
      </c>
      <c r="D47">
        <f>IND_SavTechs_UD!D48</f>
        <v>2016</v>
      </c>
      <c r="E47">
        <f ca="1">AVERAGEIFS(IND_SavTechs_UD!$E$8:$E$607,IND_SavTechs_UD!$C$8:$C$607,IND_UD!C47, IND_SavTechs_UD!$K$8:$K$607,IND_UD!L47)</f>
        <v>3.6637124999999999</v>
      </c>
      <c r="F47" s="79">
        <f ca="1">AVERAGEIFS(IND_SavTechs_UD!$F$8:$F$607,IND_SavTechs_UD!$C$8:$C$607,IND_UD!C47, IND_SavTechs_UD!$K$8:$K$607,IND_UD!L47)</f>
        <v>859.65767903048595</v>
      </c>
      <c r="I47" s="63">
        <f>IND_SavTechs_UD!I48</f>
        <v>1</v>
      </c>
      <c r="J47" s="63">
        <f>IND_SavTechs_UD!J48</f>
        <v>1</v>
      </c>
      <c r="L47">
        <v>4</v>
      </c>
      <c r="M47" t="s">
        <v>170</v>
      </c>
      <c r="Q47" t="str">
        <f t="shared" ca="1" si="1"/>
        <v>INDUDEFFEM-4</v>
      </c>
      <c r="R47" t="str">
        <f t="shared" ca="1" si="2"/>
        <v>Public service Industry SaviEM</v>
      </c>
      <c r="S47" t="s">
        <v>32</v>
      </c>
      <c r="T47" t="s">
        <v>33</v>
      </c>
      <c r="W47" t="s">
        <v>34</v>
      </c>
    </row>
    <row r="48" spans="2:23">
      <c r="B48" t="str">
        <f t="shared" ca="1" si="6"/>
        <v>INDUDEFFEM-5</v>
      </c>
      <c r="C48" t="str">
        <f ca="1">IND_SavTechs_UD!$C$12</f>
        <v>IUDEM</v>
      </c>
      <c r="D48">
        <f>IND_SavTechs_UD!D49</f>
        <v>2016</v>
      </c>
      <c r="E48">
        <f ca="1">AVERAGEIFS(IND_SavTechs_UD!$E$8:$E$607,IND_SavTechs_UD!$C$8:$C$607,IND_UD!C48, IND_SavTechs_UD!$K$8:$K$607,IND_UD!L48)</f>
        <v>3.7172624999999999</v>
      </c>
      <c r="F48" s="79">
        <f ca="1">AVERAGEIFS(IND_SavTechs_UD!$F$8:$F$607,IND_SavTechs_UD!$C$8:$C$607,IND_UD!C48, IND_SavTechs_UD!$K$8:$K$607,IND_UD!L48)</f>
        <v>970.60673908472734</v>
      </c>
      <c r="I48" s="63">
        <f>IND_SavTechs_UD!I49</f>
        <v>1</v>
      </c>
      <c r="J48" s="63">
        <f>IND_SavTechs_UD!J49</f>
        <v>1</v>
      </c>
      <c r="L48">
        <v>3</v>
      </c>
      <c r="M48" t="s">
        <v>171</v>
      </c>
      <c r="Q48" t="str">
        <f t="shared" ca="1" si="1"/>
        <v>INDUDEFFEM-5</v>
      </c>
      <c r="R48" t="str">
        <f t="shared" ca="1" si="2"/>
        <v>Public service Industry SaviEM</v>
      </c>
      <c r="S48" t="s">
        <v>32</v>
      </c>
      <c r="T48" t="s">
        <v>33</v>
      </c>
      <c r="W48" t="s">
        <v>34</v>
      </c>
    </row>
    <row r="49" spans="2:23">
      <c r="B49" t="str">
        <f t="shared" ca="1" si="6"/>
        <v>INDUDEFFEM-6</v>
      </c>
      <c r="C49" t="str">
        <f ca="1">IND_SavTechs_UD!$C$12</f>
        <v>IUDEM</v>
      </c>
      <c r="D49">
        <f>IND_SavTechs_UD!D50</f>
        <v>2016</v>
      </c>
      <c r="E49">
        <f ca="1">AVERAGEIFS(IND_SavTechs_UD!$E$8:$E$607,IND_SavTechs_UD!$C$8:$C$607,IND_UD!C49, IND_SavTechs_UD!$K$8:$K$607,IND_UD!L49)</f>
        <v>3.757425</v>
      </c>
      <c r="F49" s="79">
        <f ca="1">AVERAGEIFS(IND_SavTechs_UD!$F$8:$F$607,IND_SavTechs_UD!$C$8:$C$607,IND_UD!C49, IND_SavTechs_UD!$K$8:$K$607,IND_UD!L49)</f>
        <v>1053.8185341254084</v>
      </c>
      <c r="I49" s="63">
        <f>IND_SavTechs_UD!I50</f>
        <v>1</v>
      </c>
      <c r="J49" s="63">
        <f>IND_SavTechs_UD!J50</f>
        <v>1</v>
      </c>
      <c r="L49">
        <v>2</v>
      </c>
      <c r="M49" t="s">
        <v>172</v>
      </c>
      <c r="Q49" t="str">
        <f t="shared" ca="1" si="1"/>
        <v>INDUDEFFEM-6</v>
      </c>
      <c r="R49" t="str">
        <f t="shared" ca="1" si="2"/>
        <v>Public service Industry SaviEM</v>
      </c>
      <c r="S49" t="s">
        <v>32</v>
      </c>
      <c r="T49" t="s">
        <v>33</v>
      </c>
      <c r="W49" t="s">
        <v>34</v>
      </c>
    </row>
    <row r="50" spans="2:23">
      <c r="B50" t="str">
        <f t="shared" ca="1" si="6"/>
        <v>INDUDEFFEM-7</v>
      </c>
      <c r="C50" t="str">
        <f ca="1">IND_SavTechs_UD!$C$12</f>
        <v>IUDEM</v>
      </c>
      <c r="D50">
        <f>IND_SavTechs_UD!D51</f>
        <v>2016</v>
      </c>
      <c r="E50">
        <f ca="1">AVERAGEIFS(IND_SavTechs_UD!$E$8:$E$607,IND_SavTechs_UD!$C$8:$C$607,IND_UD!C50, IND_SavTechs_UD!$K$8:$K$607,IND_UD!L50)</f>
        <v>3.7975874999999997</v>
      </c>
      <c r="F50" s="79">
        <f ca="1">AVERAGEIFS(IND_SavTechs_UD!$F$8:$F$607,IND_SavTechs_UD!$C$8:$C$607,IND_UD!C50, IND_SavTechs_UD!$K$8:$K$607,IND_UD!L50)</f>
        <v>1137.0303291660891</v>
      </c>
      <c r="I50" s="63">
        <f>IND_SavTechs_UD!I51</f>
        <v>1</v>
      </c>
      <c r="J50" s="63">
        <f>IND_SavTechs_UD!J51</f>
        <v>1</v>
      </c>
      <c r="L50">
        <v>1</v>
      </c>
      <c r="M50" t="s">
        <v>173</v>
      </c>
      <c r="Q50" t="str">
        <f t="shared" ca="1" si="1"/>
        <v>INDUDEFFEM-7</v>
      </c>
      <c r="R50" t="str">
        <f t="shared" ca="1" si="2"/>
        <v>Public service Industry SaviEM</v>
      </c>
      <c r="S50" t="s">
        <v>32</v>
      </c>
      <c r="T50" t="s">
        <v>33</v>
      </c>
      <c r="W50" t="s">
        <v>34</v>
      </c>
    </row>
    <row r="51" spans="2:23">
      <c r="B51" t="str">
        <f t="shared" ca="1" si="6"/>
        <v>INDUDEFFEM-8</v>
      </c>
      <c r="C51" t="str">
        <f ca="1">IND_SavTechs_UD!$C$12</f>
        <v>IUDEM</v>
      </c>
      <c r="D51">
        <f>IND_SavTechs_UD!D52</f>
        <v>2016</v>
      </c>
      <c r="E51">
        <f ca="1">AVERAGEIFS(IND_SavTechs_UD!$E$8:$E$607,IND_SavTechs_UD!$C$8:$C$607,IND_UD!C51, IND_SavTechs_UD!$K$8:$K$607,IND_UD!L51)</f>
        <v>4.437484859154929</v>
      </c>
      <c r="F51" s="79">
        <f ca="1">AVERAGEIFS(IND_SavTechs_UD!$F$8:$F$607,IND_SavTechs_UD!$C$8:$C$607,IND_UD!C51, IND_SavTechs_UD!$K$8:$K$607,IND_UD!L51)</f>
        <v>2409.405987359869</v>
      </c>
      <c r="I51" s="63">
        <f>IND_SavTechs_UD!I52</f>
        <v>1</v>
      </c>
      <c r="J51" s="63">
        <f>IND_SavTechs_UD!J52</f>
        <v>1</v>
      </c>
      <c r="L51">
        <v>0</v>
      </c>
      <c r="M51" t="s">
        <v>174</v>
      </c>
      <c r="Q51" t="str">
        <f t="shared" ca="1" si="1"/>
        <v>INDUDEFFEM-8</v>
      </c>
      <c r="R51" t="str">
        <f t="shared" ca="1" si="2"/>
        <v>Public service Industry SaviEM</v>
      </c>
      <c r="S51" t="s">
        <v>32</v>
      </c>
      <c r="T51" t="s">
        <v>33</v>
      </c>
      <c r="W51" t="s">
        <v>34</v>
      </c>
    </row>
    <row r="52" spans="2:23">
      <c r="B52" t="str">
        <f ca="1">"IND"&amp;MID(C52,2,2)&amp;"EFF"&amp;RIGHT(C52,2)&amp;"-"&amp;8-L52</f>
        <v>INDUDEFFTF-0</v>
      </c>
      <c r="C52" t="str">
        <f ca="1">IND_SavTechs_UD!$C$13</f>
        <v>IUDTF</v>
      </c>
      <c r="D52">
        <f>IND_SavTechs_UD!D53</f>
        <v>2016</v>
      </c>
      <c r="E52">
        <f ca="1">AVERAGEIFS(IND_SavTechs_UD!$E$8:$E$607,IND_SavTechs_UD!$C$8:$C$607,IND_UD!C52, IND_SavTechs_UD!$K$8:$K$607,IND_UD!L52)</f>
        <v>7.0617647058823527</v>
      </c>
      <c r="F52" s="79">
        <f ca="1">AVERAGEIFS(IND_SavTechs_UD!$F$8:$F$607,IND_SavTechs_UD!$C$8:$C$607,IND_UD!C52, IND_SavTechs_UD!$K$8:$K$607,IND_UD!L52)</f>
        <v>256.7077582791232</v>
      </c>
      <c r="I52" s="63">
        <f>IND_SavTechs_UD!I53</f>
        <v>1</v>
      </c>
      <c r="J52" s="63">
        <f>IND_SavTechs_UD!J53</f>
        <v>1</v>
      </c>
      <c r="L52">
        <v>8</v>
      </c>
      <c r="M52" t="s">
        <v>166</v>
      </c>
      <c r="Q52" t="str">
        <f t="shared" ca="1" si="1"/>
        <v>INDUDEFFTF-0</v>
      </c>
      <c r="R52" t="str">
        <f t="shared" ca="1" si="2"/>
        <v>Public service Industry SaviTF</v>
      </c>
      <c r="S52" t="s">
        <v>32</v>
      </c>
      <c r="T52" t="s">
        <v>33</v>
      </c>
      <c r="W52" t="s">
        <v>34</v>
      </c>
    </row>
    <row r="53" spans="2:23">
      <c r="B53" t="str">
        <f t="shared" ref="B53:B60" ca="1" si="7">"IND"&amp;MID(C53,2,2)&amp;"EFF"&amp;RIGHT(C53,2)&amp;"-"&amp;8-L53</f>
        <v>INDUDEFFTF-1</v>
      </c>
      <c r="C53" t="str">
        <f ca="1">IND_SavTechs_UD!$C$13</f>
        <v>IUDTF</v>
      </c>
      <c r="D53">
        <f>IND_SavTechs_UD!D54</f>
        <v>2016</v>
      </c>
      <c r="E53">
        <f ca="1">AVERAGEIFS(IND_SavTechs_UD!$E$8:$E$607,IND_SavTechs_UD!$C$8:$C$607,IND_UD!C53, IND_SavTechs_UD!$K$8:$K$607,IND_UD!L53)</f>
        <v>14</v>
      </c>
      <c r="F53" s="79">
        <f ca="1">AVERAGEIFS(IND_SavTechs_UD!$F$8:$F$607,IND_SavTechs_UD!$C$8:$C$607,IND_UD!C53, IND_SavTechs_UD!$K$8:$K$607,IND_UD!L53)</f>
        <v>551.01412761933</v>
      </c>
      <c r="I53" s="63">
        <f>IND_SavTechs_UD!I54</f>
        <v>1</v>
      </c>
      <c r="J53" s="63">
        <f>IND_SavTechs_UD!J54</f>
        <v>1</v>
      </c>
      <c r="L53">
        <v>7</v>
      </c>
      <c r="M53" t="s">
        <v>167</v>
      </c>
      <c r="Q53" t="str">
        <f t="shared" ca="1" si="1"/>
        <v>INDUDEFFTF-1</v>
      </c>
      <c r="R53" t="str">
        <f t="shared" ca="1" si="2"/>
        <v>Public service Industry SaviTF</v>
      </c>
      <c r="S53" t="s">
        <v>32</v>
      </c>
      <c r="T53" t="s">
        <v>33</v>
      </c>
      <c r="W53" t="s">
        <v>34</v>
      </c>
    </row>
    <row r="54" spans="2:23">
      <c r="B54" t="str">
        <f t="shared" ca="1" si="7"/>
        <v>INDUDEFFTF-2</v>
      </c>
      <c r="C54" t="str">
        <f ca="1">IND_SavTechs_UD!$C$13</f>
        <v>IUDTF</v>
      </c>
      <c r="D54">
        <f>IND_SavTechs_UD!D55</f>
        <v>2016</v>
      </c>
      <c r="E54">
        <f ca="1">AVERAGEIFS(IND_SavTechs_UD!$E$8:$E$607,IND_SavTechs_UD!$C$8:$C$607,IND_UD!C54, IND_SavTechs_UD!$K$8:$K$607,IND_UD!L54)</f>
        <v>15.333333333333332</v>
      </c>
      <c r="F54" s="79">
        <f ca="1">AVERAGEIFS(IND_SavTechs_UD!$F$8:$F$607,IND_SavTechs_UD!$C$8:$C$607,IND_UD!C54, IND_SavTechs_UD!$K$8:$K$607,IND_UD!L54)</f>
        <v>646.52324307334732</v>
      </c>
      <c r="I54" s="63">
        <f>IND_SavTechs_UD!I55</f>
        <v>1</v>
      </c>
      <c r="J54" s="63">
        <f>IND_SavTechs_UD!J55</f>
        <v>1</v>
      </c>
      <c r="L54">
        <v>6</v>
      </c>
      <c r="M54" t="s">
        <v>168</v>
      </c>
      <c r="Q54" t="str">
        <f t="shared" ca="1" si="1"/>
        <v>INDUDEFFTF-2</v>
      </c>
      <c r="R54" t="str">
        <f t="shared" ca="1" si="2"/>
        <v>Public service Industry SaviTF</v>
      </c>
      <c r="S54" t="s">
        <v>32</v>
      </c>
      <c r="T54" t="s">
        <v>33</v>
      </c>
      <c r="W54" t="s">
        <v>34</v>
      </c>
    </row>
    <row r="55" spans="2:23">
      <c r="B55" t="str">
        <f t="shared" ca="1" si="7"/>
        <v>INDUDEFFTF-3</v>
      </c>
      <c r="C55" t="str">
        <f ca="1">IND_SavTechs_UD!$C$13</f>
        <v>IUDTF</v>
      </c>
      <c r="D55">
        <f>IND_SavTechs_UD!D56</f>
        <v>2016</v>
      </c>
      <c r="E55">
        <f ca="1">AVERAGEIFS(IND_SavTechs_UD!$E$8:$E$607,IND_SavTechs_UD!$C$8:$C$607,IND_UD!C55, IND_SavTechs_UD!$K$8:$K$607,IND_UD!L55)</f>
        <v>15.916666666666666</v>
      </c>
      <c r="F55" s="79">
        <f ca="1">AVERAGEIFS(IND_SavTechs_UD!$F$8:$F$607,IND_SavTechs_UD!$C$8:$C$607,IND_UD!C55, IND_SavTechs_UD!$K$8:$K$607,IND_UD!L55)</f>
        <v>749.3792135622889</v>
      </c>
      <c r="I55" s="63">
        <f>IND_SavTechs_UD!I56</f>
        <v>1</v>
      </c>
      <c r="J55" s="63">
        <f>IND_SavTechs_UD!J56</f>
        <v>1</v>
      </c>
      <c r="L55">
        <v>5</v>
      </c>
      <c r="M55" t="s">
        <v>169</v>
      </c>
      <c r="Q55" t="str">
        <f t="shared" ca="1" si="1"/>
        <v>INDUDEFFTF-3</v>
      </c>
      <c r="R55" t="str">
        <f t="shared" ca="1" si="2"/>
        <v>Public service Industry SaviTF</v>
      </c>
      <c r="S55" t="s">
        <v>32</v>
      </c>
      <c r="T55" t="s">
        <v>33</v>
      </c>
      <c r="W55" t="s">
        <v>34</v>
      </c>
    </row>
    <row r="56" spans="2:23">
      <c r="B56" t="str">
        <f t="shared" ca="1" si="7"/>
        <v>INDUDEFFTF-4</v>
      </c>
      <c r="C56" t="str">
        <f ca="1">IND_SavTechs_UD!$C$13</f>
        <v>IUDTF</v>
      </c>
      <c r="D56">
        <f>IND_SavTechs_UD!D57</f>
        <v>2016</v>
      </c>
      <c r="E56">
        <f ca="1">AVERAGEIFS(IND_SavTechs_UD!$E$8:$E$607,IND_SavTechs_UD!$C$8:$C$607,IND_UD!C56, IND_SavTechs_UD!$K$8:$K$607,IND_UD!L56)</f>
        <v>16.5</v>
      </c>
      <c r="F56" s="79">
        <f ca="1">AVERAGEIFS(IND_SavTechs_UD!$F$8:$F$607,IND_SavTechs_UD!$C$8:$C$607,IND_UD!C56, IND_SavTechs_UD!$K$8:$K$607,IND_UD!L56)</f>
        <v>852.23518405123048</v>
      </c>
      <c r="I56" s="63">
        <f>IND_SavTechs_UD!I57</f>
        <v>1</v>
      </c>
      <c r="J56" s="63">
        <f>IND_SavTechs_UD!J57</f>
        <v>1</v>
      </c>
      <c r="L56">
        <v>4</v>
      </c>
      <c r="M56" t="s">
        <v>170</v>
      </c>
      <c r="Q56" t="str">
        <f t="shared" ca="1" si="1"/>
        <v>INDUDEFFTF-4</v>
      </c>
      <c r="R56" t="str">
        <f t="shared" ca="1" si="2"/>
        <v>Public service Industry SaviTF</v>
      </c>
      <c r="S56" t="s">
        <v>32</v>
      </c>
      <c r="T56" t="s">
        <v>33</v>
      </c>
      <c r="W56" t="s">
        <v>34</v>
      </c>
    </row>
    <row r="57" spans="2:23">
      <c r="B57" t="str">
        <f t="shared" ca="1" si="7"/>
        <v>INDUDEFFTF-5</v>
      </c>
      <c r="C57" t="str">
        <f ca="1">IND_SavTechs_UD!$C$13</f>
        <v>IUDTF</v>
      </c>
      <c r="D57">
        <f>IND_SavTechs_UD!D58</f>
        <v>2016</v>
      </c>
      <c r="E57">
        <f ca="1">AVERAGEIFS(IND_SavTechs_UD!$E$8:$E$607,IND_SavTechs_UD!$C$8:$C$607,IND_UD!C57, IND_SavTechs_UD!$K$8:$K$607,IND_UD!L57)</f>
        <v>17.083333333333332</v>
      </c>
      <c r="F57" s="79">
        <f ca="1">AVERAGEIFS(IND_SavTechs_UD!$F$8:$F$607,IND_SavTechs_UD!$C$8:$C$607,IND_UD!C57, IND_SavTechs_UD!$K$8:$K$607,IND_UD!L57)</f>
        <v>955.09115454017217</v>
      </c>
      <c r="I57" s="63">
        <f>IND_SavTechs_UD!I58</f>
        <v>1</v>
      </c>
      <c r="J57" s="63">
        <f>IND_SavTechs_UD!J58</f>
        <v>1</v>
      </c>
      <c r="L57">
        <v>3</v>
      </c>
      <c r="M57" t="s">
        <v>171</v>
      </c>
      <c r="Q57" t="str">
        <f t="shared" ca="1" si="1"/>
        <v>INDUDEFFTF-5</v>
      </c>
      <c r="R57" t="str">
        <f t="shared" ca="1" si="2"/>
        <v>Public service Industry SaviTF</v>
      </c>
      <c r="S57" t="s">
        <v>32</v>
      </c>
      <c r="T57" t="s">
        <v>33</v>
      </c>
      <c r="W57" t="s">
        <v>34</v>
      </c>
    </row>
    <row r="58" spans="2:23">
      <c r="B58" t="str">
        <f t="shared" ca="1" si="7"/>
        <v>INDUDEFFTF-6</v>
      </c>
      <c r="C58" t="str">
        <f ca="1">IND_SavTechs_UD!$C$13</f>
        <v>IUDTF</v>
      </c>
      <c r="D58">
        <f>IND_SavTechs_UD!D59</f>
        <v>2016</v>
      </c>
      <c r="E58">
        <f ca="1">AVERAGEIFS(IND_SavTechs_UD!$E$8:$E$607,IND_SavTechs_UD!$C$8:$C$607,IND_UD!C58, IND_SavTechs_UD!$K$8:$K$607,IND_UD!L58)</f>
        <v>17.624999999999996</v>
      </c>
      <c r="F58" s="79">
        <f ca="1">AVERAGEIFS(IND_SavTechs_UD!$F$8:$F$607,IND_SavTechs_UD!$C$8:$C$607,IND_UD!C58, IND_SavTechs_UD!$K$8:$K$607,IND_UD!L58)</f>
        <v>1050.6002699941891</v>
      </c>
      <c r="I58" s="63">
        <f>IND_SavTechs_UD!I59</f>
        <v>1</v>
      </c>
      <c r="J58" s="63">
        <f>IND_SavTechs_UD!J59</f>
        <v>1</v>
      </c>
      <c r="L58">
        <v>2</v>
      </c>
      <c r="M58" t="s">
        <v>172</v>
      </c>
      <c r="Q58" t="str">
        <f t="shared" ca="1" si="1"/>
        <v>INDUDEFFTF-6</v>
      </c>
      <c r="R58" t="str">
        <f t="shared" ca="1" si="2"/>
        <v>Public service Industry SaviTF</v>
      </c>
      <c r="S58" t="s">
        <v>32</v>
      </c>
      <c r="T58" t="s">
        <v>33</v>
      </c>
      <c r="W58" t="s">
        <v>34</v>
      </c>
    </row>
    <row r="59" spans="2:23">
      <c r="B59" t="str">
        <f t="shared" ca="1" si="7"/>
        <v>INDUDEFFTF-7</v>
      </c>
      <c r="C59" t="str">
        <f ca="1">IND_SavTechs_UD!$C$13</f>
        <v>IUDTF</v>
      </c>
      <c r="D59">
        <f>IND_SavTechs_UD!D60</f>
        <v>2016</v>
      </c>
      <c r="E59">
        <f ca="1">AVERAGEIFS(IND_SavTechs_UD!$E$8:$E$607,IND_SavTechs_UD!$C$8:$C$607,IND_UD!C59, IND_SavTechs_UD!$K$8:$K$607,IND_UD!L59)</f>
        <v>18.166666666666664</v>
      </c>
      <c r="F59" s="79">
        <f ca="1">AVERAGEIFS(IND_SavTechs_UD!$F$8:$F$607,IND_SavTechs_UD!$C$8:$C$607,IND_UD!C59, IND_SavTechs_UD!$K$8:$K$607,IND_UD!L59)</f>
        <v>1146.1093854482065</v>
      </c>
      <c r="I59" s="63">
        <f>IND_SavTechs_UD!I60</f>
        <v>1</v>
      </c>
      <c r="J59" s="63">
        <f>IND_SavTechs_UD!J60</f>
        <v>1</v>
      </c>
      <c r="L59">
        <v>1</v>
      </c>
      <c r="M59" t="s">
        <v>173</v>
      </c>
      <c r="Q59" t="str">
        <f t="shared" ca="1" si="1"/>
        <v>INDUDEFFTF-7</v>
      </c>
      <c r="R59" t="str">
        <f t="shared" ca="1" si="2"/>
        <v>Public service Industry SaviTF</v>
      </c>
      <c r="S59" t="s">
        <v>32</v>
      </c>
      <c r="T59" t="s">
        <v>33</v>
      </c>
      <c r="W59" t="s">
        <v>34</v>
      </c>
    </row>
    <row r="60" spans="2:23">
      <c r="B60" t="str">
        <f t="shared" ca="1" si="7"/>
        <v>INDUDEFFTF-8</v>
      </c>
      <c r="C60" t="str">
        <f ca="1">IND_SavTechs_UD!$C$13</f>
        <v>IUDTF</v>
      </c>
      <c r="D60">
        <f>IND_SavTechs_UD!D61</f>
        <v>2016</v>
      </c>
      <c r="E60">
        <f ca="1">AVERAGEIFS(IND_SavTechs_UD!$E$8:$E$607,IND_SavTechs_UD!$C$8:$C$607,IND_UD!C60, IND_SavTechs_UD!$K$8:$K$607,IND_UD!L60)</f>
        <v>19.25</v>
      </c>
      <c r="F60" s="79">
        <f ca="1">AVERAGEIFS(IND_SavTechs_UD!$F$8:$F$607,IND_SavTechs_UD!$C$8:$C$607,IND_UD!C60, IND_SavTechs_UD!$K$8:$K$607,IND_UD!L60)</f>
        <v>1337.1276163562409</v>
      </c>
      <c r="I60" s="63">
        <f>IND_SavTechs_UD!I61</f>
        <v>1</v>
      </c>
      <c r="J60" s="63">
        <f>IND_SavTechs_UD!J61</f>
        <v>1</v>
      </c>
      <c r="L60">
        <v>0</v>
      </c>
      <c r="M60" t="s">
        <v>174</v>
      </c>
      <c r="Q60" t="str">
        <f t="shared" ca="1" si="1"/>
        <v>INDUDEFFTF-8</v>
      </c>
      <c r="R60" t="str">
        <f t="shared" ca="1" si="2"/>
        <v>Public service Industry SaviTF</v>
      </c>
      <c r="S60" t="s">
        <v>32</v>
      </c>
      <c r="T60" t="s">
        <v>33</v>
      </c>
      <c r="W60" t="s">
        <v>34</v>
      </c>
    </row>
    <row r="61" spans="2:23">
      <c r="F61" s="79"/>
    </row>
    <row r="62" spans="2:23">
      <c r="F62" s="79"/>
    </row>
    <row r="63" spans="2:23">
      <c r="F63" s="79"/>
    </row>
    <row r="64" spans="2:23">
      <c r="F64" s="79"/>
    </row>
    <row r="65" spans="6:6">
      <c r="F65" s="79"/>
    </row>
    <row r="66" spans="6:6">
      <c r="F66" s="79"/>
    </row>
    <row r="67" spans="6:6">
      <c r="F67" s="79"/>
    </row>
    <row r="68" spans="6:6">
      <c r="F68" s="79"/>
    </row>
    <row r="69" spans="6:6">
      <c r="F69" s="79"/>
    </row>
  </sheetData>
  <pageMargins left="0.7" right="0.7" top="0.75" bottom="0.75" header="0.3" footer="0.3"/>
  <legacyDrawing r:id="rId1"/>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9">
    <tabColor rgb="FF92D050"/>
  </sheetPr>
  <dimension ref="A1:AM909"/>
  <sheetViews>
    <sheetView zoomScale="80" zoomScaleNormal="80" workbookViewId="0">
      <selection activeCell="C5" sqref="C5"/>
    </sheetView>
  </sheetViews>
  <sheetFormatPr defaultRowHeight="12.75"/>
  <cols>
    <col min="1" max="1" width="2.85546875" style="14" customWidth="1"/>
    <col min="2" max="2" width="18.7109375" style="14" customWidth="1"/>
    <col min="3" max="3" width="11.42578125" style="14" bestFit="1" customWidth="1"/>
    <col min="4" max="4" width="7.140625" style="14" bestFit="1" customWidth="1"/>
    <col min="5" max="5" width="5" style="14" bestFit="1" customWidth="1"/>
    <col min="6" max="6" width="9.28515625" style="14" bestFit="1" customWidth="1"/>
    <col min="7" max="7" width="7" style="14" bestFit="1" customWidth="1"/>
    <col min="8" max="8" width="7.85546875" style="14" bestFit="1" customWidth="1"/>
    <col min="9" max="9" width="9.7109375" style="14" bestFit="1" customWidth="1"/>
    <col min="10" max="10" width="8.28515625" style="14" bestFit="1" customWidth="1"/>
    <col min="11" max="11" width="12" style="14" customWidth="1"/>
    <col min="12" max="12" width="16.28515625" style="14" customWidth="1"/>
    <col min="13" max="13" width="15.7109375" style="1" bestFit="1" customWidth="1"/>
    <col min="14" max="14" width="72.42578125" style="1" bestFit="1" customWidth="1"/>
    <col min="15" max="15" width="13.140625" style="1" customWidth="1"/>
    <col min="16" max="16" width="11.28515625" style="1" customWidth="1"/>
    <col min="17" max="17" width="16.28515625" style="1" customWidth="1"/>
    <col min="18" max="18" width="17.42578125" style="1" customWidth="1"/>
    <col min="19" max="19" width="13.140625" style="1" customWidth="1"/>
    <col min="20" max="21" width="13.85546875" style="1" customWidth="1"/>
    <col min="22" max="22" width="11.42578125" style="1" customWidth="1"/>
    <col min="23" max="23" width="24.28515625" style="1" bestFit="1" customWidth="1"/>
    <col min="24" max="16384" width="9.140625" style="1"/>
  </cols>
  <sheetData>
    <row r="1" spans="1:39">
      <c r="A1" s="1"/>
      <c r="B1" s="1"/>
      <c r="C1" s="1"/>
      <c r="D1" s="1"/>
      <c r="E1" s="1"/>
      <c r="F1" s="1"/>
      <c r="G1" s="1"/>
      <c r="H1" s="1"/>
      <c r="I1" s="1"/>
      <c r="J1" s="1"/>
      <c r="K1" s="1"/>
      <c r="L1" s="1"/>
    </row>
    <row r="2" spans="1:39" ht="23.25">
      <c r="A2" s="1"/>
      <c r="B2" s="2" t="str">
        <f ca="1">W8&amp;" Industry Saving Potential Technologies from COWI Study"</f>
        <v>Public service Industry Saving Potential Technologies from COWI Study</v>
      </c>
      <c r="C2" s="1"/>
      <c r="D2" s="1"/>
      <c r="E2" s="1"/>
      <c r="F2" s="1"/>
      <c r="G2" s="1"/>
      <c r="H2" s="1"/>
      <c r="I2" s="1"/>
      <c r="J2" s="1"/>
      <c r="K2" s="1"/>
      <c r="L2" s="1"/>
      <c r="M2" s="3"/>
    </row>
    <row r="3" spans="1:39">
      <c r="A3" s="1"/>
      <c r="B3" s="1"/>
      <c r="C3" s="1"/>
      <c r="D3" s="1"/>
      <c r="E3" s="1"/>
      <c r="F3" s="1"/>
      <c r="G3" s="1"/>
      <c r="H3" s="1"/>
      <c r="I3" s="1"/>
      <c r="J3" s="1"/>
      <c r="K3" s="1"/>
      <c r="L3" s="1"/>
    </row>
    <row r="4" spans="1:39">
      <c r="A4" s="1"/>
      <c r="B4" s="1"/>
      <c r="C4" s="1"/>
      <c r="D4" s="1"/>
      <c r="E4" s="1"/>
      <c r="F4" s="1"/>
      <c r="G4" s="1"/>
      <c r="H4" s="1"/>
      <c r="I4" s="1"/>
      <c r="J4" s="1"/>
      <c r="K4" s="1"/>
      <c r="L4" s="1"/>
    </row>
    <row r="5" spans="1:39">
      <c r="A5" s="1"/>
      <c r="B5" s="1"/>
      <c r="C5" s="4"/>
      <c r="D5" s="1"/>
      <c r="E5" s="1"/>
      <c r="F5" s="1"/>
      <c r="G5" s="1"/>
      <c r="H5" s="1"/>
      <c r="I5" s="1"/>
      <c r="J5" s="1"/>
      <c r="K5" s="1"/>
      <c r="L5" s="5"/>
      <c r="M5" s="5"/>
      <c r="N5" s="6"/>
      <c r="O5" s="6"/>
      <c r="P5" s="6"/>
      <c r="Q5" s="6"/>
      <c r="R5" s="6"/>
      <c r="S5" s="6"/>
      <c r="X5" s="7" t="s">
        <v>2</v>
      </c>
      <c r="Y5" s="7"/>
      <c r="Z5" s="7"/>
      <c r="AA5" s="7"/>
      <c r="AB5" s="7"/>
      <c r="AC5" s="7"/>
      <c r="AD5" s="7"/>
      <c r="AE5" s="7"/>
      <c r="AF5" s="7"/>
      <c r="AG5" s="7"/>
    </row>
    <row r="6" spans="1:39">
      <c r="A6" s="1"/>
      <c r="B6" s="8" t="s">
        <v>3</v>
      </c>
      <c r="C6" s="8" t="s">
        <v>4</v>
      </c>
      <c r="D6" s="9" t="s">
        <v>5</v>
      </c>
      <c r="E6" s="9" t="s">
        <v>6</v>
      </c>
      <c r="F6" s="9" t="s">
        <v>7</v>
      </c>
      <c r="G6" s="9" t="s">
        <v>8</v>
      </c>
      <c r="H6" s="9" t="s">
        <v>9</v>
      </c>
      <c r="I6" s="9" t="s">
        <v>10</v>
      </c>
      <c r="J6" s="9" t="s">
        <v>11</v>
      </c>
      <c r="K6" s="1"/>
      <c r="L6" s="10" t="s">
        <v>12</v>
      </c>
      <c r="M6" s="10" t="s">
        <v>3</v>
      </c>
      <c r="N6" s="10" t="s">
        <v>13</v>
      </c>
      <c r="O6" s="10" t="s">
        <v>14</v>
      </c>
      <c r="P6" s="10" t="s">
        <v>15</v>
      </c>
      <c r="Q6" s="10" t="s">
        <v>16</v>
      </c>
      <c r="R6" s="10" t="s">
        <v>17</v>
      </c>
      <c r="S6" s="10" t="s">
        <v>18</v>
      </c>
      <c r="V6" s="125"/>
      <c r="X6" s="7" t="s">
        <v>19</v>
      </c>
      <c r="Y6" s="7"/>
      <c r="Z6" s="7"/>
      <c r="AA6" s="7"/>
      <c r="AB6" s="7"/>
      <c r="AC6" s="7"/>
      <c r="AD6" s="7"/>
      <c r="AE6" s="7"/>
      <c r="AF6" s="7"/>
      <c r="AG6" s="7"/>
    </row>
    <row r="7" spans="1:39" ht="26.25" thickBot="1">
      <c r="A7" s="1"/>
      <c r="B7" s="11" t="s">
        <v>20</v>
      </c>
      <c r="C7" s="11"/>
      <c r="D7" s="11"/>
      <c r="E7" s="11"/>
      <c r="F7" s="11" t="s">
        <v>21</v>
      </c>
      <c r="G7" s="11" t="s">
        <v>22</v>
      </c>
      <c r="H7" s="11" t="s">
        <v>21</v>
      </c>
      <c r="I7" s="11"/>
      <c r="J7" s="11"/>
      <c r="K7" s="1"/>
      <c r="L7" s="12" t="s">
        <v>23</v>
      </c>
      <c r="M7" s="13" t="s">
        <v>24</v>
      </c>
      <c r="N7" s="13" t="s">
        <v>25</v>
      </c>
      <c r="O7" s="13" t="s">
        <v>26</v>
      </c>
      <c r="P7" s="13" t="s">
        <v>27</v>
      </c>
      <c r="Q7" s="13" t="s">
        <v>28</v>
      </c>
      <c r="R7" s="13" t="s">
        <v>29</v>
      </c>
      <c r="S7" s="13" t="s">
        <v>30</v>
      </c>
    </row>
    <row r="8" spans="1:39">
      <c r="A8" s="1"/>
      <c r="B8" s="14" t="str">
        <f t="shared" ref="B8:B71" ca="1" si="0">M8</f>
        <v>INDUDEFFMT-01</v>
      </c>
      <c r="C8" s="15" t="str">
        <f ca="1">"I"&amp;MID(B8,4,1)&amp;"D"&amp;MID(B8,9,2)</f>
        <v>IUDMT</v>
      </c>
      <c r="D8" s="16">
        <f>'EE investment costs'!$F$15</f>
        <v>2016</v>
      </c>
      <c r="E8" s="14">
        <f>VLOOKUP(X8,'EE investment costs'!$D$56:$R$656,15,0)</f>
        <v>2.625</v>
      </c>
      <c r="F8" s="17">
        <f ca="1">INDEX('EE investment costs'!$D$56:$R$656,MATCH(X8,'EE investment costs'!$D$56:$D$656,0),MATCH($V$8,'EE investment costs'!$D$56:$R$56,0))</f>
        <v>0</v>
      </c>
      <c r="I8" s="18">
        <v>1</v>
      </c>
      <c r="J8" s="18">
        <v>1</v>
      </c>
      <c r="K8" s="14">
        <f ca="1">IF(F8&lt;500,1,0)+IF(F8&lt;600,1,0)+IF(F8&lt;700,1,0)+IF(F8&lt;800,1,0)+IF(F8&lt;900,1,0)+IF(F8&lt;1000,1,0)+IF(F8&lt;1100,1,0)+IF(F8&lt;1200,1,0)</f>
        <v>8</v>
      </c>
      <c r="L8" s="19" t="s">
        <v>31</v>
      </c>
      <c r="M8" s="20" t="str">
        <f t="shared" ref="M8:M71" ca="1" si="1">CONCATENATE("IND",$V$8,"EFF",$X8)</f>
        <v>INDUDEFFMT-01</v>
      </c>
      <c r="N8" s="21" t="str">
        <f ca="1">$W$8&amp;" Saving Tech"&amp;"-"&amp;$Y8&amp;" "&amp;AC8&amp;"y"</f>
        <v>Public service Saving Tech-Heat Medium Temp. up to 150C 0.1y</v>
      </c>
      <c r="O8" s="21" t="s">
        <v>32</v>
      </c>
      <c r="P8" s="21" t="s">
        <v>33</v>
      </c>
      <c r="Q8" s="21"/>
      <c r="R8" s="21"/>
      <c r="S8" s="20" t="s">
        <v>34</v>
      </c>
      <c r="V8" s="124" t="str">
        <f ca="1">RIGHT(REPLACE(CELL("filename",A1),1,FIND("]",CELL("filename",A1)),""),2)</f>
        <v>UD</v>
      </c>
      <c r="W8" s="26" t="str">
        <f ca="1">VLOOKUP(V8,Sectors!$B$2:$C$13,2,0)</f>
        <v>Public service</v>
      </c>
      <c r="X8" s="3" t="str">
        <f>'EE investment costs'!D57</f>
        <v>MT-01</v>
      </c>
      <c r="Y8" s="3" t="str">
        <f>'EE investment costs'!E57</f>
        <v>Heat Medium Temp. up to 150C</v>
      </c>
      <c r="AC8" s="123">
        <f>'EE investment costs'!C57</f>
        <v>0.1</v>
      </c>
      <c r="AD8" s="22" t="str">
        <f t="shared" ref="AD8" ca="1" si="2">RIGHT(B8,1)</f>
        <v>1</v>
      </c>
      <c r="AE8" s="22" t="str">
        <f ca="1">RIGHT(B14,1)</f>
        <v>2</v>
      </c>
      <c r="AF8" s="22" t="str">
        <f ca="1">RIGHT(B20,1)</f>
        <v>3</v>
      </c>
      <c r="AG8" s="22" t="str">
        <f ca="1">RIGHT(B26,1)</f>
        <v>4</v>
      </c>
      <c r="AH8" s="22" t="str">
        <f ca="1">RIGHT(B32,1)</f>
        <v>5</v>
      </c>
      <c r="AI8" s="22" t="str">
        <f ca="1">RIGHT(B38,1)</f>
        <v>6</v>
      </c>
      <c r="AJ8" s="22" t="str">
        <f ca="1">RIGHT(B44,1)</f>
        <v>7</v>
      </c>
      <c r="AK8" s="22" t="str">
        <f ca="1">RIGHT(B50,1)</f>
        <v>8</v>
      </c>
      <c r="AL8" s="22" t="str">
        <f ca="1">RIGHT(B56,1)</f>
        <v>9</v>
      </c>
      <c r="AM8" s="22" t="str">
        <f ca="1">RIGHT(B62,2)</f>
        <v>10</v>
      </c>
    </row>
    <row r="9" spans="1:39">
      <c r="B9" s="14" t="str">
        <f t="shared" ca="1" si="0"/>
        <v>INDUDEFFHT-01</v>
      </c>
      <c r="C9" s="15" t="str">
        <f t="shared" ref="C9:C72" ca="1" si="3">"I"&amp;MID(B9,4,1)&amp;"D"&amp;MID(B9,9,2)</f>
        <v>IUDHT</v>
      </c>
      <c r="D9" s="16">
        <f>'EE investment costs'!$F$15</f>
        <v>2016</v>
      </c>
      <c r="E9" s="14">
        <f>VLOOKUP(X9,'EE investment costs'!$D$56:$R$656,15,0)</f>
        <v>2.1</v>
      </c>
      <c r="F9" s="17">
        <f ca="1">INDEX('EE investment costs'!$D$56:$R$656,MATCH(X9,'EE investment costs'!$D$56:$D$656,0),MATCH($V$8,'EE investment costs'!$D$56:$R$56,0))</f>
        <v>0</v>
      </c>
      <c r="I9" s="18">
        <v>1</v>
      </c>
      <c r="J9" s="18">
        <v>1</v>
      </c>
      <c r="K9" s="14">
        <f ca="1">IF(F9&lt;500,1,0)+IF(F9&lt;600,1,0)+IF(F9&lt;700,1,0)+IF(F9&lt;800,1,0)+IF(F9&lt;900,1,0)+IF(F9&lt;1000,1,0)+IF(F9&lt;1100,1,0)+IF(F9&lt;1200,1,0)</f>
        <v>8</v>
      </c>
      <c r="L9" s="23"/>
      <c r="M9" s="19" t="str">
        <f t="shared" ca="1" si="1"/>
        <v>INDUDEFFHT-01</v>
      </c>
      <c r="N9" s="23" t="str">
        <f t="shared" ref="N9:N72" ca="1" si="4">$W$8&amp;" Saving Tech"&amp;"-"&amp;$Y9&amp;" "&amp;AC9&amp;"y"</f>
        <v>Public service Saving Tech-Heat High Temp. over 150C 0.1y</v>
      </c>
      <c r="O9" s="23" t="s">
        <v>32</v>
      </c>
      <c r="P9" s="23" t="s">
        <v>33</v>
      </c>
      <c r="Q9" s="23"/>
      <c r="R9" s="23"/>
      <c r="S9" s="19" t="s">
        <v>34</v>
      </c>
      <c r="V9" s="16" t="str">
        <f ca="1">V8</f>
        <v>UD</v>
      </c>
      <c r="W9" s="14" t="str">
        <f ca="1">W8</f>
        <v>Public service</v>
      </c>
      <c r="X9" s="3" t="str">
        <f>'EE investment costs'!D58</f>
        <v>HT-01</v>
      </c>
      <c r="Y9" s="3" t="str">
        <f>'EE investment costs'!E58</f>
        <v>Heat High Temp. over 150C</v>
      </c>
      <c r="AC9" s="123">
        <f>'EE investment costs'!C58</f>
        <v>0.1</v>
      </c>
      <c r="AD9" s="22"/>
    </row>
    <row r="10" spans="1:39">
      <c r="B10" s="14" t="str">
        <f t="shared" ca="1" si="0"/>
        <v>INDUDEFFRH-01</v>
      </c>
      <c r="C10" s="15" t="str">
        <f t="shared" ca="1" si="3"/>
        <v>IUDRH</v>
      </c>
      <c r="D10" s="16">
        <f>'EE investment costs'!$F$15</f>
        <v>2016</v>
      </c>
      <c r="E10" s="14">
        <f>VLOOKUP(X10,'EE investment costs'!$D$56:$R$656,15,0)</f>
        <v>8.4</v>
      </c>
      <c r="F10" s="17">
        <f ca="1">INDEX('EE investment costs'!$D$56:$R$656,MATCH(X10,'EE investment costs'!$D$56:$D$656,0),MATCH($V$8,'EE investment costs'!$D$56:$R$56,0))</f>
        <v>0</v>
      </c>
      <c r="I10" s="18">
        <v>1</v>
      </c>
      <c r="J10" s="18">
        <v>1</v>
      </c>
      <c r="K10" s="14">
        <f t="shared" ref="K10:K73" ca="1" si="5">IF(F10&lt;500,1,0)+IF(F10&lt;600,1,0)+IF(F10&lt;700,1,0)+IF(F10&lt;800,1,0)+IF(F10&lt;900,1,0)+IF(F10&lt;1000,1,0)+IF(F10&lt;1100,1,0)+IF(F10&lt;1200,1,0)</f>
        <v>8</v>
      </c>
      <c r="L10" s="23"/>
      <c r="M10" s="19" t="str">
        <f t="shared" ca="1" si="1"/>
        <v>INDUDEFFRH-01</v>
      </c>
      <c r="N10" s="23" t="str">
        <f t="shared" ca="1" si="4"/>
        <v>Public service Saving Tech-Heat Room Heat 0.1y</v>
      </c>
      <c r="O10" s="23" t="s">
        <v>32</v>
      </c>
      <c r="P10" s="23" t="s">
        <v>33</v>
      </c>
      <c r="Q10" s="23"/>
      <c r="R10" s="23"/>
      <c r="S10" s="19" t="s">
        <v>34</v>
      </c>
      <c r="V10" s="16" t="str">
        <f t="shared" ref="V10:W73" ca="1" si="6">V9</f>
        <v>UD</v>
      </c>
      <c r="W10" s="14" t="str">
        <f t="shared" ca="1" si="6"/>
        <v>Public service</v>
      </c>
      <c r="X10" s="3" t="str">
        <f>'EE investment costs'!D59</f>
        <v>RH-01</v>
      </c>
      <c r="Y10" s="3" t="str">
        <f>'EE investment costs'!E59</f>
        <v>Heat Room Heat</v>
      </c>
      <c r="AC10" s="123">
        <f>'EE investment costs'!C59</f>
        <v>0.1</v>
      </c>
      <c r="AD10" s="22"/>
    </row>
    <row r="11" spans="1:39">
      <c r="B11" s="14" t="str">
        <f t="shared" ca="1" si="0"/>
        <v>INDUDEFFLA-01</v>
      </c>
      <c r="C11" s="15" t="str">
        <f t="shared" ca="1" si="3"/>
        <v>IUDLA</v>
      </c>
      <c r="D11" s="16">
        <f>'EE investment costs'!$F$15</f>
        <v>2016</v>
      </c>
      <c r="E11" s="14">
        <f>VLOOKUP(X11,'EE investment costs'!$D$56:$R$656,15,0)</f>
        <v>2.754</v>
      </c>
      <c r="F11" s="17">
        <f ca="1">INDEX('EE investment costs'!$D$56:$R$656,MATCH(X11,'EE investment costs'!$D$56:$D$656,0),MATCH($V$8,'EE investment costs'!$D$56:$R$56,0))</f>
        <v>0</v>
      </c>
      <c r="I11" s="18">
        <v>1</v>
      </c>
      <c r="J11" s="18">
        <v>1</v>
      </c>
      <c r="K11" s="14">
        <f t="shared" ca="1" si="5"/>
        <v>8</v>
      </c>
      <c r="L11" s="23"/>
      <c r="M11" s="19" t="str">
        <f t="shared" ca="1" si="1"/>
        <v>INDUDEFFLA-01</v>
      </c>
      <c r="N11" s="23" t="str">
        <f t="shared" ca="1" si="4"/>
        <v>Public service Saving Tech-Light 0.1y</v>
      </c>
      <c r="O11" s="23" t="s">
        <v>32</v>
      </c>
      <c r="P11" s="23" t="s">
        <v>33</v>
      </c>
      <c r="Q11" s="23"/>
      <c r="R11" s="23"/>
      <c r="S11" s="19" t="s">
        <v>34</v>
      </c>
      <c r="V11" s="16" t="str">
        <f t="shared" ca="1" si="6"/>
        <v>UD</v>
      </c>
      <c r="W11" s="14" t="str">
        <f t="shared" ca="1" si="6"/>
        <v>Public service</v>
      </c>
      <c r="X11" s="3" t="str">
        <f>'EE investment costs'!D60</f>
        <v>LA-01</v>
      </c>
      <c r="Y11" s="3" t="str">
        <f>'EE investment costs'!E60</f>
        <v>Light</v>
      </c>
      <c r="AC11" s="123">
        <f>'EE investment costs'!C60</f>
        <v>0.1</v>
      </c>
      <c r="AD11" s="22"/>
    </row>
    <row r="12" spans="1:39">
      <c r="B12" s="14" t="str">
        <f t="shared" ca="1" si="0"/>
        <v>INDUDEFFEM-01</v>
      </c>
      <c r="C12" s="15" t="str">
        <f t="shared" ca="1" si="3"/>
        <v>IUDEM</v>
      </c>
      <c r="D12" s="16">
        <f>'EE investment costs'!$F$15</f>
        <v>2016</v>
      </c>
      <c r="E12" s="14">
        <f>VLOOKUP(X12,'EE investment costs'!$D$56:$R$656,15,0)</f>
        <v>2.8916999999999997</v>
      </c>
      <c r="F12" s="17">
        <f ca="1">INDEX('EE investment costs'!$D$56:$R$656,MATCH(X12,'EE investment costs'!$D$56:$D$656,0),MATCH($V$8,'EE investment costs'!$D$56:$R$56,0))</f>
        <v>0</v>
      </c>
      <c r="I12" s="18">
        <v>1</v>
      </c>
      <c r="J12" s="18">
        <v>1</v>
      </c>
      <c r="K12" s="14">
        <f t="shared" ca="1" si="5"/>
        <v>8</v>
      </c>
      <c r="L12" s="23"/>
      <c r="M12" s="19" t="str">
        <f t="shared" ca="1" si="1"/>
        <v>INDUDEFFEM-01</v>
      </c>
      <c r="N12" s="23" t="str">
        <f t="shared" ca="1" si="4"/>
        <v>Public service Saving Tech-Electric Motors 0.1y</v>
      </c>
      <c r="O12" s="23" t="s">
        <v>32</v>
      </c>
      <c r="P12" s="23" t="s">
        <v>33</v>
      </c>
      <c r="Q12" s="23"/>
      <c r="R12" s="23"/>
      <c r="S12" s="19" t="s">
        <v>34</v>
      </c>
      <c r="V12" s="16" t="str">
        <f t="shared" ca="1" si="6"/>
        <v>UD</v>
      </c>
      <c r="W12" s="14" t="str">
        <f t="shared" ca="1" si="6"/>
        <v>Public service</v>
      </c>
      <c r="X12" s="3" t="str">
        <f>'EE investment costs'!D61</f>
        <v>EM-01</v>
      </c>
      <c r="Y12" s="3" t="str">
        <f>'EE investment costs'!E61</f>
        <v>Electric Motors</v>
      </c>
      <c r="AC12" s="123">
        <f>'EE investment costs'!C61</f>
        <v>0.1</v>
      </c>
      <c r="AD12" s="22"/>
    </row>
    <row r="13" spans="1:39">
      <c r="B13" s="14" t="str">
        <f t="shared" ca="1" si="0"/>
        <v>INDUDEFFTF-01</v>
      </c>
      <c r="C13" s="15" t="str">
        <f t="shared" ca="1" si="3"/>
        <v>IUDTF</v>
      </c>
      <c r="D13" s="16">
        <f>'EE investment costs'!$F$15</f>
        <v>2016</v>
      </c>
      <c r="E13" s="14">
        <f>VLOOKUP(X13,'EE investment costs'!$D$56:$R$656,15,0)</f>
        <v>3.0099999999999985</v>
      </c>
      <c r="F13" s="17">
        <f ca="1">INDEX('EE investment costs'!$D$56:$R$656,MATCH(X13,'EE investment costs'!$D$56:$D$656,0),MATCH($V$8,'EE investment costs'!$D$56:$R$56,0))</f>
        <v>0</v>
      </c>
      <c r="I13" s="18">
        <v>1</v>
      </c>
      <c r="J13" s="18">
        <v>1</v>
      </c>
      <c r="K13" s="14">
        <f t="shared" ca="1" si="5"/>
        <v>8</v>
      </c>
      <c r="L13" s="23"/>
      <c r="M13" s="19" t="str">
        <f t="shared" ca="1" si="1"/>
        <v>INDUDEFFTF-01</v>
      </c>
      <c r="N13" s="23" t="str">
        <f t="shared" ca="1" si="4"/>
        <v>Public service Saving Tech-Haulage Tractors, Trucks, Fishing boats 0.1y</v>
      </c>
      <c r="O13" s="23" t="s">
        <v>32</v>
      </c>
      <c r="P13" s="23" t="s">
        <v>33</v>
      </c>
      <c r="Q13" s="23"/>
      <c r="R13" s="23"/>
      <c r="S13" s="19" t="s">
        <v>34</v>
      </c>
      <c r="V13" s="16" t="str">
        <f t="shared" ca="1" si="6"/>
        <v>UD</v>
      </c>
      <c r="W13" s="14" t="str">
        <f t="shared" ca="1" si="6"/>
        <v>Public service</v>
      </c>
      <c r="X13" s="3" t="str">
        <f>'EE investment costs'!D62</f>
        <v>TF-01</v>
      </c>
      <c r="Y13" s="3" t="str">
        <f>'EE investment costs'!E62</f>
        <v>Haulage Tractors, Trucks, Fishing boats</v>
      </c>
      <c r="AC13" s="123">
        <f>'EE investment costs'!C62</f>
        <v>0.1</v>
      </c>
      <c r="AD13" s="22"/>
    </row>
    <row r="14" spans="1:39">
      <c r="B14" s="14" t="str">
        <f t="shared" ca="1" si="0"/>
        <v>INDUDEFFMT-02</v>
      </c>
      <c r="C14" s="15" t="str">
        <f t="shared" ca="1" si="3"/>
        <v>IUDMT</v>
      </c>
      <c r="D14" s="16">
        <f>'EE investment costs'!$F$15</f>
        <v>2016</v>
      </c>
      <c r="E14" s="14">
        <f>VLOOKUP(X14,'EE investment costs'!$D$56:$R$656,15,0)</f>
        <v>2.75</v>
      </c>
      <c r="F14" s="17">
        <f ca="1">INDEX('EE investment costs'!$D$56:$R$656,MATCH(X14,'EE investment costs'!$D$56:$D$656,0),MATCH($V$8,'EE investment costs'!$D$56:$R$56,0))</f>
        <v>0</v>
      </c>
      <c r="I14" s="18">
        <v>1</v>
      </c>
      <c r="J14" s="18">
        <v>1</v>
      </c>
      <c r="K14" s="14">
        <f t="shared" ca="1" si="5"/>
        <v>8</v>
      </c>
      <c r="L14" s="23"/>
      <c r="M14" s="19" t="str">
        <f t="shared" ca="1" si="1"/>
        <v>INDUDEFFMT-02</v>
      </c>
      <c r="N14" s="23" t="str">
        <f t="shared" ca="1" si="4"/>
        <v>Public service Saving Tech-Heat Medium Temp. up to 150C 0.2y</v>
      </c>
      <c r="O14" s="23" t="s">
        <v>32</v>
      </c>
      <c r="P14" s="23" t="s">
        <v>33</v>
      </c>
      <c r="Q14" s="23"/>
      <c r="R14" s="23"/>
      <c r="S14" s="19" t="s">
        <v>34</v>
      </c>
      <c r="V14" s="16" t="str">
        <f t="shared" ca="1" si="6"/>
        <v>UD</v>
      </c>
      <c r="W14" s="14" t="str">
        <f t="shared" ca="1" si="6"/>
        <v>Public service</v>
      </c>
      <c r="X14" s="3" t="str">
        <f>'EE investment costs'!D63</f>
        <v>MT-02</v>
      </c>
      <c r="Y14" s="3" t="str">
        <f>'EE investment costs'!E63</f>
        <v>Heat Medium Temp. up to 150C</v>
      </c>
      <c r="AC14" s="123">
        <f>'EE investment costs'!C63</f>
        <v>0.2</v>
      </c>
    </row>
    <row r="15" spans="1:39">
      <c r="B15" s="14" t="str">
        <f t="shared" ca="1" si="0"/>
        <v>INDUDEFFHT-02</v>
      </c>
      <c r="C15" s="15" t="str">
        <f t="shared" ca="1" si="3"/>
        <v>IUDHT</v>
      </c>
      <c r="D15" s="16">
        <f>'EE investment costs'!$F$15</f>
        <v>2016</v>
      </c>
      <c r="E15" s="14">
        <f>VLOOKUP(X15,'EE investment costs'!$D$56:$R$656,15,0)</f>
        <v>2.2000000000000002</v>
      </c>
      <c r="F15" s="17">
        <f ca="1">INDEX('EE investment costs'!$D$56:$R$656,MATCH(X15,'EE investment costs'!$D$56:$D$656,0),MATCH($V$8,'EE investment costs'!$D$56:$R$56,0))</f>
        <v>0</v>
      </c>
      <c r="I15" s="18">
        <v>1</v>
      </c>
      <c r="J15" s="18">
        <v>1</v>
      </c>
      <c r="K15" s="14">
        <f t="shared" ca="1" si="5"/>
        <v>8</v>
      </c>
      <c r="L15" s="23"/>
      <c r="M15" s="19" t="str">
        <f t="shared" ca="1" si="1"/>
        <v>INDUDEFFHT-02</v>
      </c>
      <c r="N15" s="23" t="str">
        <f t="shared" ca="1" si="4"/>
        <v>Public service Saving Tech-Heat High Temp. over 150C 0.2y</v>
      </c>
      <c r="O15" s="23" t="s">
        <v>32</v>
      </c>
      <c r="P15" s="23" t="s">
        <v>33</v>
      </c>
      <c r="Q15" s="23"/>
      <c r="R15" s="23"/>
      <c r="S15" s="19" t="s">
        <v>34</v>
      </c>
      <c r="V15" s="16" t="str">
        <f t="shared" ca="1" si="6"/>
        <v>UD</v>
      </c>
      <c r="W15" s="14" t="str">
        <f t="shared" ca="1" si="6"/>
        <v>Public service</v>
      </c>
      <c r="X15" s="3" t="str">
        <f>'EE investment costs'!D64</f>
        <v>HT-02</v>
      </c>
      <c r="Y15" s="3" t="str">
        <f>'EE investment costs'!E64</f>
        <v>Heat High Temp. over 150C</v>
      </c>
      <c r="AC15" s="123">
        <f>'EE investment costs'!C64</f>
        <v>0.2</v>
      </c>
      <c r="AD15" s="22"/>
    </row>
    <row r="16" spans="1:39">
      <c r="B16" s="14" t="str">
        <f t="shared" ca="1" si="0"/>
        <v>INDUDEFFRH-02</v>
      </c>
      <c r="C16" s="15" t="str">
        <f t="shared" ca="1" si="3"/>
        <v>IUDRH</v>
      </c>
      <c r="D16" s="16">
        <f>'EE investment costs'!$F$15</f>
        <v>2016</v>
      </c>
      <c r="E16" s="14">
        <f>VLOOKUP(X16,'EE investment costs'!$D$56:$R$656,15,0)</f>
        <v>8.8000000000000007</v>
      </c>
      <c r="F16" s="17">
        <f ca="1">INDEX('EE investment costs'!$D$56:$R$656,MATCH(X16,'EE investment costs'!$D$56:$D$656,0),MATCH($V$8,'EE investment costs'!$D$56:$R$56,0))</f>
        <v>0</v>
      </c>
      <c r="I16" s="18">
        <v>1</v>
      </c>
      <c r="J16" s="18">
        <v>1</v>
      </c>
      <c r="K16" s="14">
        <f t="shared" ca="1" si="5"/>
        <v>8</v>
      </c>
      <c r="L16" s="23"/>
      <c r="M16" s="19" t="str">
        <f t="shared" ca="1" si="1"/>
        <v>INDUDEFFRH-02</v>
      </c>
      <c r="N16" s="23" t="str">
        <f t="shared" ca="1" si="4"/>
        <v>Public service Saving Tech-Heat Room Heat 0.2y</v>
      </c>
      <c r="O16" s="23" t="s">
        <v>32</v>
      </c>
      <c r="P16" s="23" t="s">
        <v>33</v>
      </c>
      <c r="Q16" s="23"/>
      <c r="R16" s="23"/>
      <c r="S16" s="19" t="s">
        <v>34</v>
      </c>
      <c r="V16" s="16" t="str">
        <f t="shared" ca="1" si="6"/>
        <v>UD</v>
      </c>
      <c r="W16" s="14" t="str">
        <f t="shared" ca="1" si="6"/>
        <v>Public service</v>
      </c>
      <c r="X16" s="3" t="str">
        <f>'EE investment costs'!D65</f>
        <v>RH-02</v>
      </c>
      <c r="Y16" s="3" t="str">
        <f>'EE investment costs'!E65</f>
        <v>Heat Room Heat</v>
      </c>
      <c r="AC16" s="123">
        <f>'EE investment costs'!C65</f>
        <v>0.2</v>
      </c>
      <c r="AD16" s="22"/>
    </row>
    <row r="17" spans="2:30">
      <c r="B17" s="14" t="str">
        <f t="shared" ca="1" si="0"/>
        <v>INDUDEFFLA-02</v>
      </c>
      <c r="C17" s="15" t="str">
        <f t="shared" ca="1" si="3"/>
        <v>IUDLA</v>
      </c>
      <c r="D17" s="16">
        <f>'EE investment costs'!$F$15</f>
        <v>2016</v>
      </c>
      <c r="E17" s="14">
        <f>VLOOKUP(X17,'EE investment costs'!$D$56:$R$656,15,0)</f>
        <v>2.7880000000000003</v>
      </c>
      <c r="F17" s="17">
        <f ca="1">INDEX('EE investment costs'!$D$56:$R$656,MATCH(X17,'EE investment costs'!$D$56:$D$656,0),MATCH($V$8,'EE investment costs'!$D$56:$R$56,0))</f>
        <v>0</v>
      </c>
      <c r="I17" s="18">
        <v>1</v>
      </c>
      <c r="J17" s="18">
        <v>1</v>
      </c>
      <c r="K17" s="14">
        <f t="shared" ca="1" si="5"/>
        <v>8</v>
      </c>
      <c r="L17" s="23"/>
      <c r="M17" s="19" t="str">
        <f t="shared" ca="1" si="1"/>
        <v>INDUDEFFLA-02</v>
      </c>
      <c r="N17" s="23" t="str">
        <f t="shared" ca="1" si="4"/>
        <v>Public service Saving Tech-Light 0.2y</v>
      </c>
      <c r="O17" s="23" t="s">
        <v>32</v>
      </c>
      <c r="P17" s="23" t="s">
        <v>33</v>
      </c>
      <c r="Q17" s="23"/>
      <c r="R17" s="23"/>
      <c r="S17" s="19" t="s">
        <v>34</v>
      </c>
      <c r="V17" s="16" t="str">
        <f t="shared" ca="1" si="6"/>
        <v>UD</v>
      </c>
      <c r="W17" s="14" t="str">
        <f t="shared" ca="1" si="6"/>
        <v>Public service</v>
      </c>
      <c r="X17" s="3" t="str">
        <f>'EE investment costs'!D66</f>
        <v>LA-02</v>
      </c>
      <c r="Y17" s="3" t="str">
        <f>'EE investment costs'!E66</f>
        <v>Light</v>
      </c>
      <c r="AC17" s="123">
        <f>'EE investment costs'!C66</f>
        <v>0.2</v>
      </c>
      <c r="AD17" s="22"/>
    </row>
    <row r="18" spans="2:30">
      <c r="B18" s="14" t="str">
        <f t="shared" ca="1" si="0"/>
        <v>INDUDEFFEM-02</v>
      </c>
      <c r="C18" s="15" t="str">
        <f t="shared" ca="1" si="3"/>
        <v>IUDEM</v>
      </c>
      <c r="D18" s="16">
        <f>'EE investment costs'!$F$15</f>
        <v>2016</v>
      </c>
      <c r="E18" s="14">
        <f>VLOOKUP(X18,'EE investment costs'!$D$56:$R$656,15,0)</f>
        <v>2.9274</v>
      </c>
      <c r="F18" s="17">
        <f ca="1">INDEX('EE investment costs'!$D$56:$R$656,MATCH(X18,'EE investment costs'!$D$56:$D$656,0),MATCH($V$8,'EE investment costs'!$D$56:$R$56,0))</f>
        <v>0</v>
      </c>
      <c r="I18" s="18">
        <v>1</v>
      </c>
      <c r="J18" s="18">
        <v>1</v>
      </c>
      <c r="K18" s="14">
        <f t="shared" ca="1" si="5"/>
        <v>8</v>
      </c>
      <c r="L18" s="23"/>
      <c r="M18" s="19" t="str">
        <f t="shared" ca="1" si="1"/>
        <v>INDUDEFFEM-02</v>
      </c>
      <c r="N18" s="23" t="str">
        <f t="shared" ca="1" si="4"/>
        <v>Public service Saving Tech-Electric Motors 0.2y</v>
      </c>
      <c r="O18" s="23" t="s">
        <v>32</v>
      </c>
      <c r="P18" s="23" t="s">
        <v>33</v>
      </c>
      <c r="Q18" s="23"/>
      <c r="R18" s="23"/>
      <c r="S18" s="19" t="s">
        <v>34</v>
      </c>
      <c r="V18" s="16" t="str">
        <f t="shared" ca="1" si="6"/>
        <v>UD</v>
      </c>
      <c r="W18" s="14" t="str">
        <f t="shared" ca="1" si="6"/>
        <v>Public service</v>
      </c>
      <c r="X18" s="3" t="str">
        <f>'EE investment costs'!D67</f>
        <v>EM-02</v>
      </c>
      <c r="Y18" s="3" t="str">
        <f>'EE investment costs'!E67</f>
        <v>Electric Motors</v>
      </c>
      <c r="AC18" s="123">
        <f>'EE investment costs'!C67</f>
        <v>0.2</v>
      </c>
      <c r="AD18" s="22"/>
    </row>
    <row r="19" spans="2:30">
      <c r="B19" s="14" t="str">
        <f t="shared" ca="1" si="0"/>
        <v>INDUDEFFTF-02</v>
      </c>
      <c r="C19" s="15" t="str">
        <f t="shared" ca="1" si="3"/>
        <v>IUDTF</v>
      </c>
      <c r="D19" s="16">
        <f>'EE investment costs'!$F$15</f>
        <v>2016</v>
      </c>
      <c r="E19" s="14">
        <f>VLOOKUP(X19,'EE investment costs'!$D$56:$R$656,15,0)</f>
        <v>3.2199999999999989</v>
      </c>
      <c r="F19" s="17">
        <f ca="1">INDEX('EE investment costs'!$D$56:$R$656,MATCH(X19,'EE investment costs'!$D$56:$D$656,0),MATCH($V$8,'EE investment costs'!$D$56:$R$56,0))</f>
        <v>29.387420139697603</v>
      </c>
      <c r="I19" s="18">
        <v>1</v>
      </c>
      <c r="J19" s="18">
        <v>1</v>
      </c>
      <c r="K19" s="14">
        <f t="shared" ca="1" si="5"/>
        <v>8</v>
      </c>
      <c r="L19" s="23"/>
      <c r="M19" s="19" t="str">
        <f t="shared" ca="1" si="1"/>
        <v>INDUDEFFTF-02</v>
      </c>
      <c r="N19" s="23" t="str">
        <f t="shared" ca="1" si="4"/>
        <v>Public service Saving Tech-Haulage Tractors, Trucks, Fishing boats 0.2y</v>
      </c>
      <c r="O19" s="23" t="s">
        <v>32</v>
      </c>
      <c r="P19" s="23" t="s">
        <v>33</v>
      </c>
      <c r="Q19" s="23"/>
      <c r="R19" s="23"/>
      <c r="S19" s="19" t="s">
        <v>34</v>
      </c>
      <c r="V19" s="16" t="str">
        <f t="shared" ca="1" si="6"/>
        <v>UD</v>
      </c>
      <c r="W19" s="14" t="str">
        <f t="shared" ca="1" si="6"/>
        <v>Public service</v>
      </c>
      <c r="X19" s="3" t="str">
        <f>'EE investment costs'!D68</f>
        <v>TF-02</v>
      </c>
      <c r="Y19" s="3" t="str">
        <f>'EE investment costs'!E68</f>
        <v>Haulage Tractors, Trucks, Fishing boats</v>
      </c>
      <c r="AC19" s="123">
        <f>'EE investment costs'!C68</f>
        <v>0.2</v>
      </c>
      <c r="AD19" s="22"/>
    </row>
    <row r="20" spans="2:30">
      <c r="B20" s="14" t="str">
        <f t="shared" ca="1" si="0"/>
        <v>INDUDEFFMT-03</v>
      </c>
      <c r="C20" s="15" t="str">
        <f t="shared" ca="1" si="3"/>
        <v>IUDMT</v>
      </c>
      <c r="D20" s="16">
        <f>'EE investment costs'!$F$15</f>
        <v>2016</v>
      </c>
      <c r="E20" s="14">
        <f>VLOOKUP(X20,'EE investment costs'!$D$56:$R$656,15,0)</f>
        <v>2.875</v>
      </c>
      <c r="F20" s="17">
        <f ca="1">INDEX('EE investment costs'!$D$56:$R$656,MATCH(X20,'EE investment costs'!$D$56:$D$656,0),MATCH($V$8,'EE investment costs'!$D$56:$R$56,0))</f>
        <v>0</v>
      </c>
      <c r="I20" s="18">
        <v>1</v>
      </c>
      <c r="J20" s="18">
        <v>1</v>
      </c>
      <c r="K20" s="14">
        <f t="shared" ca="1" si="5"/>
        <v>8</v>
      </c>
      <c r="L20" s="23"/>
      <c r="M20" s="19" t="str">
        <f t="shared" ca="1" si="1"/>
        <v>INDUDEFFMT-03</v>
      </c>
      <c r="N20" s="23" t="str">
        <f t="shared" ca="1" si="4"/>
        <v>Public service Saving Tech-Heat Medium Temp. up to 150C 0.3y</v>
      </c>
      <c r="O20" s="23" t="s">
        <v>32</v>
      </c>
      <c r="P20" s="23" t="s">
        <v>33</v>
      </c>
      <c r="Q20" s="23"/>
      <c r="R20" s="23"/>
      <c r="S20" s="19" t="s">
        <v>34</v>
      </c>
      <c r="V20" s="16" t="str">
        <f t="shared" ca="1" si="6"/>
        <v>UD</v>
      </c>
      <c r="W20" s="14" t="str">
        <f t="shared" ca="1" si="6"/>
        <v>Public service</v>
      </c>
      <c r="X20" s="3" t="str">
        <f>'EE investment costs'!D69</f>
        <v>MT-03</v>
      </c>
      <c r="Y20" s="3" t="str">
        <f>'EE investment costs'!E69</f>
        <v>Heat Medium Temp. up to 150C</v>
      </c>
      <c r="AC20" s="123">
        <f>'EE investment costs'!C69</f>
        <v>0.3</v>
      </c>
    </row>
    <row r="21" spans="2:30">
      <c r="B21" s="14" t="str">
        <f t="shared" ca="1" si="0"/>
        <v>INDUDEFFHT-03</v>
      </c>
      <c r="C21" s="15" t="str">
        <f t="shared" ca="1" si="3"/>
        <v>IUDHT</v>
      </c>
      <c r="D21" s="16">
        <f>'EE investment costs'!$F$15</f>
        <v>2016</v>
      </c>
      <c r="E21" s="14">
        <f>VLOOKUP(X21,'EE investment costs'!$D$56:$R$656,15,0)</f>
        <v>2.2999999999999998</v>
      </c>
      <c r="F21" s="17">
        <f ca="1">INDEX('EE investment costs'!$D$56:$R$656,MATCH(X21,'EE investment costs'!$D$56:$D$656,0),MATCH($V$8,'EE investment costs'!$D$56:$R$56,0))</f>
        <v>0</v>
      </c>
      <c r="I21" s="18">
        <v>1</v>
      </c>
      <c r="J21" s="18">
        <v>1</v>
      </c>
      <c r="K21" s="14">
        <f t="shared" ca="1" si="5"/>
        <v>8</v>
      </c>
      <c r="L21" s="23"/>
      <c r="M21" s="19" t="str">
        <f t="shared" ca="1" si="1"/>
        <v>INDUDEFFHT-03</v>
      </c>
      <c r="N21" s="23" t="str">
        <f t="shared" ca="1" si="4"/>
        <v>Public service Saving Tech-Heat High Temp. over 150C 0.3y</v>
      </c>
      <c r="O21" s="23" t="s">
        <v>32</v>
      </c>
      <c r="P21" s="23" t="s">
        <v>33</v>
      </c>
      <c r="Q21" s="23"/>
      <c r="R21" s="23"/>
      <c r="S21" s="19" t="s">
        <v>34</v>
      </c>
      <c r="V21" s="16" t="str">
        <f t="shared" ca="1" si="6"/>
        <v>UD</v>
      </c>
      <c r="W21" s="14" t="str">
        <f t="shared" ca="1" si="6"/>
        <v>Public service</v>
      </c>
      <c r="X21" s="3" t="str">
        <f>'EE investment costs'!D70</f>
        <v>HT-03</v>
      </c>
      <c r="Y21" s="3" t="str">
        <f>'EE investment costs'!E70</f>
        <v>Heat High Temp. over 150C</v>
      </c>
      <c r="AC21" s="123">
        <f>'EE investment costs'!C70</f>
        <v>0.3</v>
      </c>
      <c r="AD21" s="22"/>
    </row>
    <row r="22" spans="2:30">
      <c r="B22" s="14" t="str">
        <f t="shared" ca="1" si="0"/>
        <v>INDUDEFFRH-03</v>
      </c>
      <c r="C22" s="15" t="str">
        <f t="shared" ca="1" si="3"/>
        <v>IUDRH</v>
      </c>
      <c r="D22" s="16">
        <f>'EE investment costs'!$F$15</f>
        <v>2016</v>
      </c>
      <c r="E22" s="14">
        <f>VLOOKUP(X22,'EE investment costs'!$D$56:$R$656,15,0)</f>
        <v>9.1999999999999993</v>
      </c>
      <c r="F22" s="17">
        <f ca="1">INDEX('EE investment costs'!$D$56:$R$656,MATCH(X22,'EE investment costs'!$D$56:$D$656,0),MATCH($V$8,'EE investment costs'!$D$56:$R$56,0))</f>
        <v>0</v>
      </c>
      <c r="I22" s="18">
        <v>1</v>
      </c>
      <c r="J22" s="18">
        <v>1</v>
      </c>
      <c r="K22" s="14">
        <f t="shared" ca="1" si="5"/>
        <v>8</v>
      </c>
      <c r="L22" s="23"/>
      <c r="M22" s="19" t="str">
        <f t="shared" ca="1" si="1"/>
        <v>INDUDEFFRH-03</v>
      </c>
      <c r="N22" s="23" t="str">
        <f t="shared" ca="1" si="4"/>
        <v>Public service Saving Tech-Heat Room Heat 0.3y</v>
      </c>
      <c r="O22" s="23" t="s">
        <v>32</v>
      </c>
      <c r="P22" s="23" t="s">
        <v>33</v>
      </c>
      <c r="Q22" s="23"/>
      <c r="R22" s="23"/>
      <c r="S22" s="19" t="s">
        <v>34</v>
      </c>
      <c r="V22" s="16" t="str">
        <f t="shared" ca="1" si="6"/>
        <v>UD</v>
      </c>
      <c r="W22" s="14" t="str">
        <f t="shared" ca="1" si="6"/>
        <v>Public service</v>
      </c>
      <c r="X22" s="3" t="str">
        <f>'EE investment costs'!D71</f>
        <v>RH-03</v>
      </c>
      <c r="Y22" s="3" t="str">
        <f>'EE investment costs'!E71</f>
        <v>Heat Room Heat</v>
      </c>
      <c r="AC22" s="123">
        <f>'EE investment costs'!C71</f>
        <v>0.3</v>
      </c>
      <c r="AD22" s="22"/>
    </row>
    <row r="23" spans="2:30">
      <c r="B23" s="14" t="str">
        <f t="shared" ca="1" si="0"/>
        <v>INDUDEFFLA-03</v>
      </c>
      <c r="C23" s="15" t="str">
        <f t="shared" ca="1" si="3"/>
        <v>IUDLA</v>
      </c>
      <c r="D23" s="16">
        <f>'EE investment costs'!$F$15</f>
        <v>2016</v>
      </c>
      <c r="E23" s="14">
        <f>VLOOKUP(X23,'EE investment costs'!$D$56:$R$656,15,0)</f>
        <v>2.8220000000000001</v>
      </c>
      <c r="F23" s="17">
        <f ca="1">INDEX('EE investment costs'!$D$56:$R$656,MATCH(X23,'EE investment costs'!$D$56:$D$656,0),MATCH($V$8,'EE investment costs'!$D$56:$R$56,0))</f>
        <v>0</v>
      </c>
      <c r="I23" s="18">
        <v>1</v>
      </c>
      <c r="J23" s="18">
        <v>1</v>
      </c>
      <c r="K23" s="14">
        <f t="shared" ca="1" si="5"/>
        <v>8</v>
      </c>
      <c r="L23" s="23"/>
      <c r="M23" s="19" t="str">
        <f t="shared" ca="1" si="1"/>
        <v>INDUDEFFLA-03</v>
      </c>
      <c r="N23" s="23" t="str">
        <f t="shared" ca="1" si="4"/>
        <v>Public service Saving Tech-Light 0.3y</v>
      </c>
      <c r="O23" s="23" t="s">
        <v>32</v>
      </c>
      <c r="P23" s="23" t="s">
        <v>33</v>
      </c>
      <c r="Q23" s="23"/>
      <c r="R23" s="23"/>
      <c r="S23" s="19" t="s">
        <v>34</v>
      </c>
      <c r="V23" s="16" t="str">
        <f t="shared" ca="1" si="6"/>
        <v>UD</v>
      </c>
      <c r="W23" s="14" t="str">
        <f t="shared" ca="1" si="6"/>
        <v>Public service</v>
      </c>
      <c r="X23" s="3" t="str">
        <f>'EE investment costs'!D72</f>
        <v>LA-03</v>
      </c>
      <c r="Y23" s="3" t="str">
        <f>'EE investment costs'!E72</f>
        <v>Light</v>
      </c>
      <c r="AC23" s="123">
        <f>'EE investment costs'!C72</f>
        <v>0.3</v>
      </c>
      <c r="AD23" s="22"/>
    </row>
    <row r="24" spans="2:30">
      <c r="B24" s="14" t="str">
        <f t="shared" ca="1" si="0"/>
        <v>INDUDEFFEM-03</v>
      </c>
      <c r="C24" s="15" t="str">
        <f t="shared" ca="1" si="3"/>
        <v>IUDEM</v>
      </c>
      <c r="D24" s="16">
        <f>'EE investment costs'!$F$15</f>
        <v>2016</v>
      </c>
      <c r="E24" s="14">
        <f>VLOOKUP(X24,'EE investment costs'!$D$56:$R$656,15,0)</f>
        <v>2.9630999999999998</v>
      </c>
      <c r="F24" s="17">
        <f ca="1">INDEX('EE investment costs'!$D$56:$R$656,MATCH(X24,'EE investment costs'!$D$56:$D$656,0),MATCH($V$8,'EE investment costs'!$D$56:$R$56,0))</f>
        <v>0</v>
      </c>
      <c r="I24" s="18">
        <v>1</v>
      </c>
      <c r="J24" s="18">
        <v>1</v>
      </c>
      <c r="K24" s="14">
        <f t="shared" ca="1" si="5"/>
        <v>8</v>
      </c>
      <c r="L24" s="23"/>
      <c r="M24" s="19" t="str">
        <f t="shared" ca="1" si="1"/>
        <v>INDUDEFFEM-03</v>
      </c>
      <c r="N24" s="23" t="str">
        <f t="shared" ca="1" si="4"/>
        <v>Public service Saving Tech-Electric Motors 0.3y</v>
      </c>
      <c r="O24" s="23" t="s">
        <v>32</v>
      </c>
      <c r="P24" s="23" t="s">
        <v>33</v>
      </c>
      <c r="Q24" s="23"/>
      <c r="R24" s="23"/>
      <c r="S24" s="19" t="s">
        <v>34</v>
      </c>
      <c r="V24" s="16" t="str">
        <f t="shared" ca="1" si="6"/>
        <v>UD</v>
      </c>
      <c r="W24" s="14" t="str">
        <f t="shared" ca="1" si="6"/>
        <v>Public service</v>
      </c>
      <c r="X24" s="3" t="str">
        <f>'EE investment costs'!D73</f>
        <v>EM-03</v>
      </c>
      <c r="Y24" s="3" t="str">
        <f>'EE investment costs'!E73</f>
        <v>Electric Motors</v>
      </c>
      <c r="AC24" s="123">
        <f>'EE investment costs'!C73</f>
        <v>0.3</v>
      </c>
      <c r="AD24" s="22"/>
    </row>
    <row r="25" spans="2:30">
      <c r="B25" s="14" t="str">
        <f t="shared" ca="1" si="0"/>
        <v>INDUDEFFTF-03</v>
      </c>
      <c r="C25" s="15" t="str">
        <f t="shared" ca="1" si="3"/>
        <v>IUDTF</v>
      </c>
      <c r="D25" s="16">
        <f>'EE investment costs'!$F$15</f>
        <v>2016</v>
      </c>
      <c r="E25" s="14">
        <f>VLOOKUP(X25,'EE investment costs'!$D$56:$R$656,15,0)</f>
        <v>3.4299999999999988</v>
      </c>
      <c r="F25" s="17">
        <f ca="1">INDEX('EE investment costs'!$D$56:$R$656,MATCH(X25,'EE investment costs'!$D$56:$D$656,0),MATCH($V$8,'EE investment costs'!$D$56:$R$56,0))</f>
        <v>44.081130209546409</v>
      </c>
      <c r="I25" s="18">
        <v>1</v>
      </c>
      <c r="J25" s="18">
        <v>1</v>
      </c>
      <c r="K25" s="14">
        <f t="shared" ca="1" si="5"/>
        <v>8</v>
      </c>
      <c r="L25" s="23"/>
      <c r="M25" s="19" t="str">
        <f t="shared" ca="1" si="1"/>
        <v>INDUDEFFTF-03</v>
      </c>
      <c r="N25" s="23" t="str">
        <f t="shared" ca="1" si="4"/>
        <v>Public service Saving Tech-Haulage Tractors, Trucks, Fishing boats 0.3y</v>
      </c>
      <c r="O25" s="23" t="s">
        <v>32</v>
      </c>
      <c r="P25" s="23" t="s">
        <v>33</v>
      </c>
      <c r="Q25" s="23"/>
      <c r="R25" s="23"/>
      <c r="S25" s="19" t="s">
        <v>34</v>
      </c>
      <c r="V25" s="16" t="str">
        <f t="shared" ca="1" si="6"/>
        <v>UD</v>
      </c>
      <c r="W25" s="14" t="str">
        <f t="shared" ca="1" si="6"/>
        <v>Public service</v>
      </c>
      <c r="X25" s="3" t="str">
        <f>'EE investment costs'!D74</f>
        <v>TF-03</v>
      </c>
      <c r="Y25" s="3" t="str">
        <f>'EE investment costs'!E74</f>
        <v>Haulage Tractors, Trucks, Fishing boats</v>
      </c>
      <c r="AC25" s="123">
        <f>'EE investment costs'!C74</f>
        <v>0.3</v>
      </c>
      <c r="AD25" s="22"/>
    </row>
    <row r="26" spans="2:30">
      <c r="B26" s="14" t="str">
        <f t="shared" ca="1" si="0"/>
        <v>INDUDEFFMT-04</v>
      </c>
      <c r="C26" s="15" t="str">
        <f t="shared" ca="1" si="3"/>
        <v>IUDMT</v>
      </c>
      <c r="D26" s="16">
        <f>'EE investment costs'!$F$15</f>
        <v>2016</v>
      </c>
      <c r="E26" s="14">
        <f>VLOOKUP(X26,'EE investment costs'!$D$56:$R$656,15,0)</f>
        <v>3</v>
      </c>
      <c r="F26" s="17">
        <f ca="1">INDEX('EE investment costs'!$D$56:$R$656,MATCH(X26,'EE investment costs'!$D$56:$D$656,0),MATCH($V$8,'EE investment costs'!$D$56:$R$56,0))</f>
        <v>0</v>
      </c>
      <c r="I26" s="18">
        <v>1</v>
      </c>
      <c r="J26" s="18">
        <v>1</v>
      </c>
      <c r="K26" s="14">
        <f t="shared" ca="1" si="5"/>
        <v>8</v>
      </c>
      <c r="L26" s="23"/>
      <c r="M26" s="19" t="str">
        <f t="shared" ca="1" si="1"/>
        <v>INDUDEFFMT-04</v>
      </c>
      <c r="N26" s="23" t="str">
        <f t="shared" ca="1" si="4"/>
        <v>Public service Saving Tech-Heat Medium Temp. up to 150C 0.4y</v>
      </c>
      <c r="O26" s="23" t="s">
        <v>32</v>
      </c>
      <c r="P26" s="23" t="s">
        <v>33</v>
      </c>
      <c r="Q26" s="23"/>
      <c r="R26" s="23"/>
      <c r="S26" s="19" t="s">
        <v>34</v>
      </c>
      <c r="V26" s="16" t="str">
        <f t="shared" ca="1" si="6"/>
        <v>UD</v>
      </c>
      <c r="W26" s="14" t="str">
        <f t="shared" ca="1" si="6"/>
        <v>Public service</v>
      </c>
      <c r="X26" s="3" t="str">
        <f>'EE investment costs'!D75</f>
        <v>MT-04</v>
      </c>
      <c r="Y26" s="3" t="str">
        <f>'EE investment costs'!E75</f>
        <v>Heat Medium Temp. up to 150C</v>
      </c>
      <c r="AC26" s="123">
        <f>'EE investment costs'!C75</f>
        <v>0.4</v>
      </c>
    </row>
    <row r="27" spans="2:30">
      <c r="B27" s="14" t="str">
        <f t="shared" ca="1" si="0"/>
        <v>INDUDEFFHT-04</v>
      </c>
      <c r="C27" s="15" t="str">
        <f t="shared" ca="1" si="3"/>
        <v>IUDHT</v>
      </c>
      <c r="D27" s="16">
        <f>'EE investment costs'!$F$15</f>
        <v>2016</v>
      </c>
      <c r="E27" s="14">
        <f>VLOOKUP(X27,'EE investment costs'!$D$56:$R$656,15,0)</f>
        <v>2.4</v>
      </c>
      <c r="F27" s="17">
        <f ca="1">INDEX('EE investment costs'!$D$56:$R$656,MATCH(X27,'EE investment costs'!$D$56:$D$656,0),MATCH($V$8,'EE investment costs'!$D$56:$R$56,0))</f>
        <v>0</v>
      </c>
      <c r="I27" s="18">
        <v>1</v>
      </c>
      <c r="J27" s="18">
        <v>1</v>
      </c>
      <c r="K27" s="14">
        <f t="shared" ca="1" si="5"/>
        <v>8</v>
      </c>
      <c r="L27" s="23"/>
      <c r="M27" s="19" t="str">
        <f t="shared" ca="1" si="1"/>
        <v>INDUDEFFHT-04</v>
      </c>
      <c r="N27" s="23" t="str">
        <f t="shared" ca="1" si="4"/>
        <v>Public service Saving Tech-Heat High Temp. over 150C 0.4y</v>
      </c>
      <c r="O27" s="23" t="s">
        <v>32</v>
      </c>
      <c r="P27" s="23" t="s">
        <v>33</v>
      </c>
      <c r="Q27" s="23"/>
      <c r="R27" s="23"/>
      <c r="S27" s="19" t="s">
        <v>34</v>
      </c>
      <c r="V27" s="16" t="str">
        <f t="shared" ca="1" si="6"/>
        <v>UD</v>
      </c>
      <c r="W27" s="14" t="str">
        <f t="shared" ca="1" si="6"/>
        <v>Public service</v>
      </c>
      <c r="X27" s="3" t="str">
        <f>'EE investment costs'!D76</f>
        <v>HT-04</v>
      </c>
      <c r="Y27" s="3" t="str">
        <f>'EE investment costs'!E76</f>
        <v>Heat High Temp. over 150C</v>
      </c>
      <c r="AC27" s="123">
        <f>'EE investment costs'!C76</f>
        <v>0.4</v>
      </c>
      <c r="AD27" s="22"/>
    </row>
    <row r="28" spans="2:30">
      <c r="B28" s="14" t="str">
        <f t="shared" ca="1" si="0"/>
        <v>INDUDEFFRH-04</v>
      </c>
      <c r="C28" s="15" t="str">
        <f t="shared" ca="1" si="3"/>
        <v>IUDRH</v>
      </c>
      <c r="D28" s="16">
        <f>'EE investment costs'!$F$15</f>
        <v>2016</v>
      </c>
      <c r="E28" s="14">
        <f>VLOOKUP(X28,'EE investment costs'!$D$56:$R$656,15,0)</f>
        <v>9.6</v>
      </c>
      <c r="F28" s="17">
        <f ca="1">INDEX('EE investment costs'!$D$56:$R$656,MATCH(X28,'EE investment costs'!$D$56:$D$656,0),MATCH($V$8,'EE investment costs'!$D$56:$R$56,0))</f>
        <v>0</v>
      </c>
      <c r="I28" s="18">
        <v>1</v>
      </c>
      <c r="J28" s="18">
        <v>1</v>
      </c>
      <c r="K28" s="14">
        <f t="shared" ca="1" si="5"/>
        <v>8</v>
      </c>
      <c r="L28" s="23"/>
      <c r="M28" s="19" t="str">
        <f t="shared" ca="1" si="1"/>
        <v>INDUDEFFRH-04</v>
      </c>
      <c r="N28" s="23" t="str">
        <f t="shared" ca="1" si="4"/>
        <v>Public service Saving Tech-Heat Room Heat 0.4y</v>
      </c>
      <c r="O28" s="23" t="s">
        <v>32</v>
      </c>
      <c r="P28" s="23" t="s">
        <v>33</v>
      </c>
      <c r="Q28" s="23"/>
      <c r="R28" s="23"/>
      <c r="S28" s="19" t="s">
        <v>34</v>
      </c>
      <c r="V28" s="16" t="str">
        <f t="shared" ca="1" si="6"/>
        <v>UD</v>
      </c>
      <c r="W28" s="14" t="str">
        <f t="shared" ca="1" si="6"/>
        <v>Public service</v>
      </c>
      <c r="X28" s="3" t="str">
        <f>'EE investment costs'!D77</f>
        <v>RH-04</v>
      </c>
      <c r="Y28" s="3" t="str">
        <f>'EE investment costs'!E77</f>
        <v>Heat Room Heat</v>
      </c>
      <c r="AC28" s="123">
        <f>'EE investment costs'!C77</f>
        <v>0.4</v>
      </c>
      <c r="AD28" s="22"/>
    </row>
    <row r="29" spans="2:30">
      <c r="B29" s="14" t="str">
        <f t="shared" ca="1" si="0"/>
        <v>INDUDEFFLA-04</v>
      </c>
      <c r="C29" s="15" t="str">
        <f t="shared" ca="1" si="3"/>
        <v>IUDLA</v>
      </c>
      <c r="D29" s="16">
        <f>'EE investment costs'!$F$15</f>
        <v>2016</v>
      </c>
      <c r="E29" s="14">
        <f>VLOOKUP(X29,'EE investment costs'!$D$56:$R$656,15,0)</f>
        <v>2.8560000000000003</v>
      </c>
      <c r="F29" s="17">
        <f ca="1">INDEX('EE investment costs'!$D$56:$R$656,MATCH(X29,'EE investment costs'!$D$56:$D$656,0),MATCH($V$8,'EE investment costs'!$D$56:$R$56,0))</f>
        <v>0</v>
      </c>
      <c r="I29" s="18">
        <v>1</v>
      </c>
      <c r="J29" s="18">
        <v>1</v>
      </c>
      <c r="K29" s="14">
        <f t="shared" ca="1" si="5"/>
        <v>8</v>
      </c>
      <c r="L29" s="23"/>
      <c r="M29" s="19" t="str">
        <f t="shared" ca="1" si="1"/>
        <v>INDUDEFFLA-04</v>
      </c>
      <c r="N29" s="23" t="str">
        <f t="shared" ca="1" si="4"/>
        <v>Public service Saving Tech-Light 0.4y</v>
      </c>
      <c r="O29" s="23" t="s">
        <v>32</v>
      </c>
      <c r="P29" s="23" t="s">
        <v>33</v>
      </c>
      <c r="Q29" s="23"/>
      <c r="R29" s="23"/>
      <c r="S29" s="19" t="s">
        <v>34</v>
      </c>
      <c r="V29" s="16" t="str">
        <f t="shared" ca="1" si="6"/>
        <v>UD</v>
      </c>
      <c r="W29" s="14" t="str">
        <f t="shared" ca="1" si="6"/>
        <v>Public service</v>
      </c>
      <c r="X29" s="3" t="str">
        <f>'EE investment costs'!D78</f>
        <v>LA-04</v>
      </c>
      <c r="Y29" s="3" t="str">
        <f>'EE investment costs'!E78</f>
        <v>Light</v>
      </c>
      <c r="AC29" s="123">
        <f>'EE investment costs'!C78</f>
        <v>0.4</v>
      </c>
      <c r="AD29" s="22"/>
    </row>
    <row r="30" spans="2:30">
      <c r="B30" s="14" t="str">
        <f t="shared" ca="1" si="0"/>
        <v>INDUDEFFEM-04</v>
      </c>
      <c r="C30" s="15" t="str">
        <f t="shared" ca="1" si="3"/>
        <v>IUDEM</v>
      </c>
      <c r="D30" s="16">
        <f>'EE investment costs'!$F$15</f>
        <v>2016</v>
      </c>
      <c r="E30" s="14">
        <f>VLOOKUP(X30,'EE investment costs'!$D$56:$R$656,15,0)</f>
        <v>2.9987999999999997</v>
      </c>
      <c r="F30" s="17">
        <f ca="1">INDEX('EE investment costs'!$D$56:$R$656,MATCH(X30,'EE investment costs'!$D$56:$D$656,0),MATCH($V$8,'EE investment costs'!$D$56:$R$56,0))</f>
        <v>0</v>
      </c>
      <c r="I30" s="18">
        <v>1</v>
      </c>
      <c r="J30" s="18">
        <v>1</v>
      </c>
      <c r="K30" s="14">
        <f t="shared" ca="1" si="5"/>
        <v>8</v>
      </c>
      <c r="L30" s="23"/>
      <c r="M30" s="19" t="str">
        <f t="shared" ca="1" si="1"/>
        <v>INDUDEFFEM-04</v>
      </c>
      <c r="N30" s="23" t="str">
        <f t="shared" ca="1" si="4"/>
        <v>Public service Saving Tech-Electric Motors 0.4y</v>
      </c>
      <c r="O30" s="23" t="s">
        <v>32</v>
      </c>
      <c r="P30" s="23" t="s">
        <v>33</v>
      </c>
      <c r="Q30" s="23"/>
      <c r="R30" s="23"/>
      <c r="S30" s="19" t="s">
        <v>34</v>
      </c>
      <c r="V30" s="16" t="str">
        <f t="shared" ca="1" si="6"/>
        <v>UD</v>
      </c>
      <c r="W30" s="14" t="str">
        <f t="shared" ca="1" si="6"/>
        <v>Public service</v>
      </c>
      <c r="X30" s="3" t="str">
        <f>'EE investment costs'!D79</f>
        <v>EM-04</v>
      </c>
      <c r="Y30" s="3" t="str">
        <f>'EE investment costs'!E79</f>
        <v>Electric Motors</v>
      </c>
      <c r="AC30" s="123">
        <f>'EE investment costs'!C79</f>
        <v>0.4</v>
      </c>
      <c r="AD30" s="22"/>
    </row>
    <row r="31" spans="2:30">
      <c r="B31" s="14" t="str">
        <f t="shared" ca="1" si="0"/>
        <v>INDUDEFFTF-04</v>
      </c>
      <c r="C31" s="15" t="str">
        <f t="shared" ca="1" si="3"/>
        <v>IUDTF</v>
      </c>
      <c r="D31" s="16">
        <f>'EE investment costs'!$F$15</f>
        <v>2016</v>
      </c>
      <c r="E31" s="14">
        <f>VLOOKUP(X31,'EE investment costs'!$D$56:$R$656,15,0)</f>
        <v>3.6399999999999988</v>
      </c>
      <c r="F31" s="17">
        <f ca="1">INDEX('EE investment costs'!$D$56:$R$656,MATCH(X31,'EE investment costs'!$D$56:$D$656,0),MATCH($V$8,'EE investment costs'!$D$56:$R$56,0))</f>
        <v>58.774840279395207</v>
      </c>
      <c r="I31" s="18">
        <v>1</v>
      </c>
      <c r="J31" s="18">
        <v>1</v>
      </c>
      <c r="K31" s="14">
        <f t="shared" ca="1" si="5"/>
        <v>8</v>
      </c>
      <c r="L31" s="23"/>
      <c r="M31" s="19" t="str">
        <f t="shared" ca="1" si="1"/>
        <v>INDUDEFFTF-04</v>
      </c>
      <c r="N31" s="23" t="str">
        <f t="shared" ca="1" si="4"/>
        <v>Public service Saving Tech-Haulage Tractors, Trucks, Fishing boats 0.4y</v>
      </c>
      <c r="O31" s="23" t="s">
        <v>32</v>
      </c>
      <c r="P31" s="23" t="s">
        <v>33</v>
      </c>
      <c r="Q31" s="23"/>
      <c r="R31" s="23"/>
      <c r="S31" s="19" t="s">
        <v>34</v>
      </c>
      <c r="V31" s="16" t="str">
        <f t="shared" ca="1" si="6"/>
        <v>UD</v>
      </c>
      <c r="W31" s="14" t="str">
        <f t="shared" ca="1" si="6"/>
        <v>Public service</v>
      </c>
      <c r="X31" s="3" t="str">
        <f>'EE investment costs'!D80</f>
        <v>TF-04</v>
      </c>
      <c r="Y31" s="3" t="str">
        <f>'EE investment costs'!E80</f>
        <v>Haulage Tractors, Trucks, Fishing boats</v>
      </c>
      <c r="AC31" s="123">
        <f>'EE investment costs'!C80</f>
        <v>0.4</v>
      </c>
      <c r="AD31" s="22"/>
    </row>
    <row r="32" spans="2:30">
      <c r="B32" s="14" t="str">
        <f t="shared" ca="1" si="0"/>
        <v>INDUDEFFMT-05</v>
      </c>
      <c r="C32" s="15" t="str">
        <f t="shared" ca="1" si="3"/>
        <v>IUDMT</v>
      </c>
      <c r="D32" s="16">
        <f>'EE investment costs'!$F$15</f>
        <v>2016</v>
      </c>
      <c r="E32" s="14">
        <f>VLOOKUP(X32,'EE investment costs'!$D$56:$R$656,15,0)</f>
        <v>3.125</v>
      </c>
      <c r="F32" s="17">
        <f ca="1">INDEX('EE investment costs'!$D$56:$R$656,MATCH(X32,'EE investment costs'!$D$56:$D$656,0),MATCH($V$8,'EE investment costs'!$D$56:$R$56,0))</f>
        <v>0</v>
      </c>
      <c r="I32" s="18">
        <v>1</v>
      </c>
      <c r="J32" s="18">
        <v>1</v>
      </c>
      <c r="K32" s="14">
        <f t="shared" ca="1" si="5"/>
        <v>8</v>
      </c>
      <c r="L32" s="23"/>
      <c r="M32" s="19" t="str">
        <f t="shared" ca="1" si="1"/>
        <v>INDUDEFFMT-05</v>
      </c>
      <c r="N32" s="23" t="str">
        <f t="shared" ca="1" si="4"/>
        <v>Public service Saving Tech-Heat Medium Temp. up to 150C 0.5y</v>
      </c>
      <c r="O32" s="23" t="s">
        <v>32</v>
      </c>
      <c r="P32" s="23" t="s">
        <v>33</v>
      </c>
      <c r="Q32" s="23"/>
      <c r="R32" s="23"/>
      <c r="S32" s="19" t="s">
        <v>34</v>
      </c>
      <c r="V32" s="16" t="str">
        <f t="shared" ca="1" si="6"/>
        <v>UD</v>
      </c>
      <c r="W32" s="14" t="str">
        <f t="shared" ca="1" si="6"/>
        <v>Public service</v>
      </c>
      <c r="X32" s="3" t="str">
        <f>'EE investment costs'!D81</f>
        <v>MT-05</v>
      </c>
      <c r="Y32" s="3" t="str">
        <f>'EE investment costs'!E81</f>
        <v>Heat Medium Temp. up to 150C</v>
      </c>
      <c r="AC32" s="123">
        <f>'EE investment costs'!C81</f>
        <v>0.5</v>
      </c>
    </row>
    <row r="33" spans="2:30">
      <c r="B33" s="14" t="str">
        <f t="shared" ca="1" si="0"/>
        <v>INDUDEFFHT-05</v>
      </c>
      <c r="C33" s="15" t="str">
        <f t="shared" ca="1" si="3"/>
        <v>IUDHT</v>
      </c>
      <c r="D33" s="16">
        <f>'EE investment costs'!$F$15</f>
        <v>2016</v>
      </c>
      <c r="E33" s="14">
        <f>VLOOKUP(X33,'EE investment costs'!$D$56:$R$656,15,0)</f>
        <v>2.5</v>
      </c>
      <c r="F33" s="17">
        <f ca="1">INDEX('EE investment costs'!$D$56:$R$656,MATCH(X33,'EE investment costs'!$D$56:$D$656,0),MATCH($V$8,'EE investment costs'!$D$56:$R$56,0))</f>
        <v>10.826704634287823</v>
      </c>
      <c r="I33" s="18">
        <v>1</v>
      </c>
      <c r="J33" s="18">
        <v>1</v>
      </c>
      <c r="K33" s="14">
        <f t="shared" ca="1" si="5"/>
        <v>8</v>
      </c>
      <c r="L33" s="23"/>
      <c r="M33" s="19" t="str">
        <f t="shared" ca="1" si="1"/>
        <v>INDUDEFFHT-05</v>
      </c>
      <c r="N33" s="23" t="str">
        <f t="shared" ca="1" si="4"/>
        <v>Public service Saving Tech-Heat High Temp. over 150C 0.5y</v>
      </c>
      <c r="O33" s="23" t="s">
        <v>32</v>
      </c>
      <c r="P33" s="23" t="s">
        <v>33</v>
      </c>
      <c r="Q33" s="23"/>
      <c r="R33" s="23"/>
      <c r="S33" s="19" t="s">
        <v>34</v>
      </c>
      <c r="V33" s="16" t="str">
        <f t="shared" ca="1" si="6"/>
        <v>UD</v>
      </c>
      <c r="W33" s="14" t="str">
        <f t="shared" ca="1" si="6"/>
        <v>Public service</v>
      </c>
      <c r="X33" s="3" t="str">
        <f>'EE investment costs'!D82</f>
        <v>HT-05</v>
      </c>
      <c r="Y33" s="3" t="str">
        <f>'EE investment costs'!E82</f>
        <v>Heat High Temp. over 150C</v>
      </c>
      <c r="AC33" s="123">
        <f>'EE investment costs'!C82</f>
        <v>0.5</v>
      </c>
      <c r="AD33" s="22"/>
    </row>
    <row r="34" spans="2:30">
      <c r="B34" s="14" t="str">
        <f t="shared" ca="1" si="0"/>
        <v>INDUDEFFRH-05</v>
      </c>
      <c r="C34" s="15" t="str">
        <f t="shared" ca="1" si="3"/>
        <v>IUDRH</v>
      </c>
      <c r="D34" s="16">
        <f>'EE investment costs'!$F$15</f>
        <v>2016</v>
      </c>
      <c r="E34" s="14">
        <f>VLOOKUP(X34,'EE investment costs'!$D$56:$R$656,15,0)</f>
        <v>10</v>
      </c>
      <c r="F34" s="17">
        <f ca="1">INDEX('EE investment costs'!$D$56:$R$656,MATCH(X34,'EE investment costs'!$D$56:$D$656,0),MATCH($V$8,'EE investment costs'!$D$56:$R$56,0))</f>
        <v>0</v>
      </c>
      <c r="I34" s="18">
        <v>1</v>
      </c>
      <c r="J34" s="18">
        <v>1</v>
      </c>
      <c r="K34" s="14">
        <f t="shared" ca="1" si="5"/>
        <v>8</v>
      </c>
      <c r="L34" s="23"/>
      <c r="M34" s="19" t="str">
        <f t="shared" ca="1" si="1"/>
        <v>INDUDEFFRH-05</v>
      </c>
      <c r="N34" s="23" t="str">
        <f t="shared" ca="1" si="4"/>
        <v>Public service Saving Tech-Heat Room Heat 0.5y</v>
      </c>
      <c r="O34" s="23" t="s">
        <v>32</v>
      </c>
      <c r="P34" s="23" t="s">
        <v>33</v>
      </c>
      <c r="Q34" s="23"/>
      <c r="R34" s="23"/>
      <c r="S34" s="19" t="s">
        <v>34</v>
      </c>
      <c r="V34" s="16" t="str">
        <f t="shared" ca="1" si="6"/>
        <v>UD</v>
      </c>
      <c r="W34" s="14" t="str">
        <f t="shared" ca="1" si="6"/>
        <v>Public service</v>
      </c>
      <c r="X34" s="3" t="str">
        <f>'EE investment costs'!D83</f>
        <v>RH-05</v>
      </c>
      <c r="Y34" s="3" t="str">
        <f>'EE investment costs'!E83</f>
        <v>Heat Room Heat</v>
      </c>
      <c r="AC34" s="123">
        <f>'EE investment costs'!C83</f>
        <v>0.5</v>
      </c>
      <c r="AD34" s="22"/>
    </row>
    <row r="35" spans="2:30">
      <c r="B35" s="14" t="str">
        <f t="shared" ca="1" si="0"/>
        <v>INDUDEFFLA-05</v>
      </c>
      <c r="C35" s="15" t="str">
        <f t="shared" ca="1" si="3"/>
        <v>IUDLA</v>
      </c>
      <c r="D35" s="16">
        <f>'EE investment costs'!$F$15</f>
        <v>2016</v>
      </c>
      <c r="E35" s="14">
        <f>VLOOKUP(X35,'EE investment costs'!$D$56:$R$656,15,0)</f>
        <v>2.89</v>
      </c>
      <c r="F35" s="17">
        <f ca="1">INDEX('EE investment costs'!$D$56:$R$656,MATCH(X35,'EE investment costs'!$D$56:$D$656,0),MATCH($V$8,'EE investment costs'!$D$56:$R$56,0))</f>
        <v>0</v>
      </c>
      <c r="I35" s="18">
        <v>1</v>
      </c>
      <c r="J35" s="18">
        <v>1</v>
      </c>
      <c r="K35" s="14">
        <f t="shared" ca="1" si="5"/>
        <v>8</v>
      </c>
      <c r="L35" s="23"/>
      <c r="M35" s="19" t="str">
        <f t="shared" ca="1" si="1"/>
        <v>INDUDEFFLA-05</v>
      </c>
      <c r="N35" s="23" t="str">
        <f t="shared" ca="1" si="4"/>
        <v>Public service Saving Tech-Light 0.5y</v>
      </c>
      <c r="O35" s="23" t="s">
        <v>32</v>
      </c>
      <c r="P35" s="23" t="s">
        <v>33</v>
      </c>
      <c r="Q35" s="23"/>
      <c r="R35" s="23"/>
      <c r="S35" s="19" t="s">
        <v>34</v>
      </c>
      <c r="V35" s="16" t="str">
        <f t="shared" ca="1" si="6"/>
        <v>UD</v>
      </c>
      <c r="W35" s="14" t="str">
        <f t="shared" ca="1" si="6"/>
        <v>Public service</v>
      </c>
      <c r="X35" s="3" t="str">
        <f>'EE investment costs'!D84</f>
        <v>LA-05</v>
      </c>
      <c r="Y35" s="3" t="str">
        <f>'EE investment costs'!E84</f>
        <v>Light</v>
      </c>
      <c r="AC35" s="123">
        <f>'EE investment costs'!C84</f>
        <v>0.5</v>
      </c>
      <c r="AD35" s="22"/>
    </row>
    <row r="36" spans="2:30">
      <c r="B36" s="14" t="str">
        <f t="shared" ca="1" si="0"/>
        <v>INDUDEFFEM-05</v>
      </c>
      <c r="C36" s="15" t="str">
        <f t="shared" ca="1" si="3"/>
        <v>IUDEM</v>
      </c>
      <c r="D36" s="16">
        <f>'EE investment costs'!$F$15</f>
        <v>2016</v>
      </c>
      <c r="E36" s="14">
        <f>VLOOKUP(X36,'EE investment costs'!$D$56:$R$656,15,0)</f>
        <v>3.0344999999999995</v>
      </c>
      <c r="F36" s="17">
        <f ca="1">INDEX('EE investment costs'!$D$56:$R$656,MATCH(X36,'EE investment costs'!$D$56:$D$656,0),MATCH($V$8,'EE investment costs'!$D$56:$R$56,0))</f>
        <v>0</v>
      </c>
      <c r="I36" s="18">
        <v>1</v>
      </c>
      <c r="J36" s="18">
        <v>1</v>
      </c>
      <c r="K36" s="14">
        <f t="shared" ca="1" si="5"/>
        <v>8</v>
      </c>
      <c r="L36" s="23"/>
      <c r="M36" s="19" t="str">
        <f t="shared" ca="1" si="1"/>
        <v>INDUDEFFEM-05</v>
      </c>
      <c r="N36" s="23" t="str">
        <f t="shared" ca="1" si="4"/>
        <v>Public service Saving Tech-Electric Motors 0.5y</v>
      </c>
      <c r="O36" s="23" t="s">
        <v>32</v>
      </c>
      <c r="P36" s="23" t="s">
        <v>33</v>
      </c>
      <c r="Q36" s="23"/>
      <c r="R36" s="23"/>
      <c r="S36" s="19" t="s">
        <v>34</v>
      </c>
      <c r="V36" s="16" t="str">
        <f t="shared" ca="1" si="6"/>
        <v>UD</v>
      </c>
      <c r="W36" s="14" t="str">
        <f t="shared" ca="1" si="6"/>
        <v>Public service</v>
      </c>
      <c r="X36" s="3" t="str">
        <f>'EE investment costs'!D85</f>
        <v>EM-05</v>
      </c>
      <c r="Y36" s="3" t="str">
        <f>'EE investment costs'!E85</f>
        <v>Electric Motors</v>
      </c>
      <c r="AC36" s="123">
        <f>'EE investment costs'!C85</f>
        <v>0.5</v>
      </c>
      <c r="AD36" s="22"/>
    </row>
    <row r="37" spans="2:30">
      <c r="B37" s="14" t="str">
        <f t="shared" ca="1" si="0"/>
        <v>INDUDEFFTF-05</v>
      </c>
      <c r="C37" s="15" t="str">
        <f t="shared" ca="1" si="3"/>
        <v>IUDTF</v>
      </c>
      <c r="D37" s="16">
        <f>'EE investment costs'!$F$15</f>
        <v>2016</v>
      </c>
      <c r="E37" s="14">
        <f>VLOOKUP(X37,'EE investment costs'!$D$56:$R$656,15,0)</f>
        <v>3.8499999999999988</v>
      </c>
      <c r="F37" s="17">
        <f ca="1">INDEX('EE investment costs'!$D$56:$R$656,MATCH(X37,'EE investment costs'!$D$56:$D$656,0),MATCH($V$8,'EE investment costs'!$D$56:$R$56,0))</f>
        <v>73.468550349244012</v>
      </c>
      <c r="I37" s="18">
        <v>1</v>
      </c>
      <c r="J37" s="18">
        <v>1</v>
      </c>
      <c r="K37" s="14">
        <f t="shared" ca="1" si="5"/>
        <v>8</v>
      </c>
      <c r="L37" s="23"/>
      <c r="M37" s="19" t="str">
        <f t="shared" ca="1" si="1"/>
        <v>INDUDEFFTF-05</v>
      </c>
      <c r="N37" s="23" t="str">
        <f t="shared" ca="1" si="4"/>
        <v>Public service Saving Tech-Haulage Tractors, Trucks, Fishing boats 0.5y</v>
      </c>
      <c r="O37" s="23" t="s">
        <v>32</v>
      </c>
      <c r="P37" s="23" t="s">
        <v>33</v>
      </c>
      <c r="Q37" s="23"/>
      <c r="R37" s="23"/>
      <c r="S37" s="19" t="s">
        <v>34</v>
      </c>
      <c r="V37" s="16" t="str">
        <f t="shared" ca="1" si="6"/>
        <v>UD</v>
      </c>
      <c r="W37" s="14" t="str">
        <f t="shared" ca="1" si="6"/>
        <v>Public service</v>
      </c>
      <c r="X37" s="3" t="str">
        <f>'EE investment costs'!D86</f>
        <v>TF-05</v>
      </c>
      <c r="Y37" s="3" t="str">
        <f>'EE investment costs'!E86</f>
        <v>Haulage Tractors, Trucks, Fishing boats</v>
      </c>
      <c r="AB37" s="3"/>
      <c r="AC37" s="123">
        <f>'EE investment costs'!C86</f>
        <v>0.5</v>
      </c>
      <c r="AD37" s="22"/>
    </row>
    <row r="38" spans="2:30">
      <c r="B38" s="14" t="str">
        <f t="shared" ca="1" si="0"/>
        <v>INDUDEFFMT-06</v>
      </c>
      <c r="C38" s="15" t="str">
        <f t="shared" ca="1" si="3"/>
        <v>IUDMT</v>
      </c>
      <c r="D38" s="16">
        <f>'EE investment costs'!$F$15</f>
        <v>2016</v>
      </c>
      <c r="E38" s="14">
        <f>VLOOKUP(X38,'EE investment costs'!$D$56:$R$656,15,0)</f>
        <v>3.25</v>
      </c>
      <c r="F38" s="17">
        <f ca="1">INDEX('EE investment costs'!$D$56:$R$656,MATCH(X38,'EE investment costs'!$D$56:$D$656,0),MATCH($V$8,'EE investment costs'!$D$56:$R$56,0))</f>
        <v>0</v>
      </c>
      <c r="I38" s="18">
        <v>1</v>
      </c>
      <c r="J38" s="18">
        <v>1</v>
      </c>
      <c r="K38" s="14">
        <f t="shared" ca="1" si="5"/>
        <v>8</v>
      </c>
      <c r="L38" s="23"/>
      <c r="M38" s="19" t="str">
        <f t="shared" ca="1" si="1"/>
        <v>INDUDEFFMT-06</v>
      </c>
      <c r="N38" s="23" t="str">
        <f t="shared" ca="1" si="4"/>
        <v>Public service Saving Tech-Heat Medium Temp. up to 150C 0.6y</v>
      </c>
      <c r="O38" s="23" t="s">
        <v>32</v>
      </c>
      <c r="P38" s="23" t="s">
        <v>33</v>
      </c>
      <c r="Q38" s="23"/>
      <c r="R38" s="23"/>
      <c r="S38" s="19" t="s">
        <v>34</v>
      </c>
      <c r="V38" s="16" t="str">
        <f t="shared" ca="1" si="6"/>
        <v>UD</v>
      </c>
      <c r="W38" s="14" t="str">
        <f t="shared" ca="1" si="6"/>
        <v>Public service</v>
      </c>
      <c r="X38" s="3" t="str">
        <f>'EE investment costs'!D87</f>
        <v>MT-06</v>
      </c>
      <c r="Y38" s="3" t="str">
        <f>'EE investment costs'!E87</f>
        <v>Heat Medium Temp. up to 150C</v>
      </c>
      <c r="AC38" s="123">
        <f>'EE investment costs'!C87</f>
        <v>0.6</v>
      </c>
    </row>
    <row r="39" spans="2:30">
      <c r="B39" s="14" t="str">
        <f t="shared" ca="1" si="0"/>
        <v>INDUDEFFHT-06</v>
      </c>
      <c r="C39" s="15" t="str">
        <f t="shared" ca="1" si="3"/>
        <v>IUDHT</v>
      </c>
      <c r="D39" s="16">
        <f>'EE investment costs'!$F$15</f>
        <v>2016</v>
      </c>
      <c r="E39" s="14">
        <f>VLOOKUP(X39,'EE investment costs'!$D$56:$R$656,15,0)</f>
        <v>2.6</v>
      </c>
      <c r="F39" s="17">
        <f ca="1">INDEX('EE investment costs'!$D$56:$R$656,MATCH(X39,'EE investment costs'!$D$56:$D$656,0),MATCH($V$8,'EE investment costs'!$D$56:$R$56,0))</f>
        <v>25.262310813338598</v>
      </c>
      <c r="I39" s="18">
        <v>1</v>
      </c>
      <c r="J39" s="18">
        <v>1</v>
      </c>
      <c r="K39" s="14">
        <f t="shared" ca="1" si="5"/>
        <v>8</v>
      </c>
      <c r="L39" s="23"/>
      <c r="M39" s="19" t="str">
        <f t="shared" ca="1" si="1"/>
        <v>INDUDEFFHT-06</v>
      </c>
      <c r="N39" s="23" t="str">
        <f t="shared" ca="1" si="4"/>
        <v>Public service Saving Tech-Heat High Temp. over 150C 0.6y</v>
      </c>
      <c r="O39" s="23" t="s">
        <v>32</v>
      </c>
      <c r="P39" s="23" t="s">
        <v>33</v>
      </c>
      <c r="Q39" s="23"/>
      <c r="R39" s="23"/>
      <c r="S39" s="19" t="s">
        <v>34</v>
      </c>
      <c r="V39" s="16" t="str">
        <f t="shared" ca="1" si="6"/>
        <v>UD</v>
      </c>
      <c r="W39" s="14" t="str">
        <f t="shared" ca="1" si="6"/>
        <v>Public service</v>
      </c>
      <c r="X39" s="3" t="str">
        <f>'EE investment costs'!D88</f>
        <v>HT-06</v>
      </c>
      <c r="Y39" s="3" t="str">
        <f>'EE investment costs'!E88</f>
        <v>Heat High Temp. over 150C</v>
      </c>
      <c r="AC39" s="123">
        <f>'EE investment costs'!C88</f>
        <v>0.6</v>
      </c>
      <c r="AD39" s="22"/>
    </row>
    <row r="40" spans="2:30">
      <c r="B40" s="14" t="str">
        <f t="shared" ca="1" si="0"/>
        <v>INDUDEFFRH-06</v>
      </c>
      <c r="C40" s="15" t="str">
        <f t="shared" ca="1" si="3"/>
        <v>IUDRH</v>
      </c>
      <c r="D40" s="16">
        <f>'EE investment costs'!$F$15</f>
        <v>2016</v>
      </c>
      <c r="E40" s="14">
        <f>VLOOKUP(X40,'EE investment costs'!$D$56:$R$656,15,0)</f>
        <v>10.4</v>
      </c>
      <c r="F40" s="17">
        <f ca="1">INDEX('EE investment costs'!$D$56:$R$656,MATCH(X40,'EE investment costs'!$D$56:$D$656,0),MATCH($V$8,'EE investment costs'!$D$56:$R$56,0))</f>
        <v>0</v>
      </c>
      <c r="I40" s="18">
        <v>1</v>
      </c>
      <c r="J40" s="18">
        <v>1</v>
      </c>
      <c r="K40" s="14">
        <f t="shared" ca="1" si="5"/>
        <v>8</v>
      </c>
      <c r="L40" s="23"/>
      <c r="M40" s="19" t="str">
        <f t="shared" ca="1" si="1"/>
        <v>INDUDEFFRH-06</v>
      </c>
      <c r="N40" s="23" t="str">
        <f t="shared" ca="1" si="4"/>
        <v>Public service Saving Tech-Heat Room Heat 0.6y</v>
      </c>
      <c r="O40" s="23" t="s">
        <v>32</v>
      </c>
      <c r="P40" s="23" t="s">
        <v>33</v>
      </c>
      <c r="Q40" s="23"/>
      <c r="R40" s="23"/>
      <c r="S40" s="19" t="s">
        <v>34</v>
      </c>
      <c r="V40" s="16" t="str">
        <f t="shared" ca="1" si="6"/>
        <v>UD</v>
      </c>
      <c r="W40" s="14" t="str">
        <f t="shared" ca="1" si="6"/>
        <v>Public service</v>
      </c>
      <c r="X40" s="3" t="str">
        <f>'EE investment costs'!D89</f>
        <v>RH-06</v>
      </c>
      <c r="Y40" s="3" t="str">
        <f>'EE investment costs'!E89</f>
        <v>Heat Room Heat</v>
      </c>
      <c r="AC40" s="123">
        <f>'EE investment costs'!C89</f>
        <v>0.6</v>
      </c>
      <c r="AD40" s="22"/>
    </row>
    <row r="41" spans="2:30">
      <c r="B41" s="14" t="str">
        <f t="shared" ca="1" si="0"/>
        <v>INDUDEFFLA-06</v>
      </c>
      <c r="C41" s="15" t="str">
        <f t="shared" ca="1" si="3"/>
        <v>IUDLA</v>
      </c>
      <c r="D41" s="16">
        <f>'EE investment costs'!$F$15</f>
        <v>2016</v>
      </c>
      <c r="E41" s="14">
        <f>VLOOKUP(X41,'EE investment costs'!$D$56:$R$656,15,0)</f>
        <v>2.9239999999999999</v>
      </c>
      <c r="F41" s="17">
        <f ca="1">INDEX('EE investment costs'!$D$56:$R$656,MATCH(X41,'EE investment costs'!$D$56:$D$656,0),MATCH($V$8,'EE investment costs'!$D$56:$R$56,0))</f>
        <v>0</v>
      </c>
      <c r="I41" s="18">
        <v>1</v>
      </c>
      <c r="J41" s="18">
        <v>1</v>
      </c>
      <c r="K41" s="14">
        <f t="shared" ca="1" si="5"/>
        <v>8</v>
      </c>
      <c r="L41" s="23"/>
      <c r="M41" s="19" t="str">
        <f t="shared" ca="1" si="1"/>
        <v>INDUDEFFLA-06</v>
      </c>
      <c r="N41" s="23" t="str">
        <f t="shared" ca="1" si="4"/>
        <v>Public service Saving Tech-Light 0.6y</v>
      </c>
      <c r="O41" s="23" t="s">
        <v>32</v>
      </c>
      <c r="P41" s="23" t="s">
        <v>33</v>
      </c>
      <c r="Q41" s="23"/>
      <c r="R41" s="23"/>
      <c r="S41" s="19" t="s">
        <v>34</v>
      </c>
      <c r="V41" s="16" t="str">
        <f t="shared" ca="1" si="6"/>
        <v>UD</v>
      </c>
      <c r="W41" s="14" t="str">
        <f t="shared" ca="1" si="6"/>
        <v>Public service</v>
      </c>
      <c r="X41" s="3" t="str">
        <f>'EE investment costs'!D90</f>
        <v>LA-06</v>
      </c>
      <c r="Y41" s="3" t="str">
        <f>'EE investment costs'!E90</f>
        <v>Light</v>
      </c>
      <c r="AC41" s="123">
        <f>'EE investment costs'!C90</f>
        <v>0.6</v>
      </c>
      <c r="AD41" s="22"/>
    </row>
    <row r="42" spans="2:30">
      <c r="B42" s="14" t="str">
        <f t="shared" ca="1" si="0"/>
        <v>INDUDEFFEM-06</v>
      </c>
      <c r="C42" s="15" t="str">
        <f t="shared" ca="1" si="3"/>
        <v>IUDEM</v>
      </c>
      <c r="D42" s="16">
        <f>'EE investment costs'!$F$15</f>
        <v>2016</v>
      </c>
      <c r="E42" s="14">
        <f>VLOOKUP(X42,'EE investment costs'!$D$56:$R$656,15,0)</f>
        <v>3.0701999999999998</v>
      </c>
      <c r="F42" s="17">
        <f ca="1">INDEX('EE investment costs'!$D$56:$R$656,MATCH(X42,'EE investment costs'!$D$56:$D$656,0),MATCH($V$8,'EE investment costs'!$D$56:$R$56,0))</f>
        <v>0</v>
      </c>
      <c r="I42" s="18">
        <v>1</v>
      </c>
      <c r="J42" s="18">
        <v>1</v>
      </c>
      <c r="K42" s="14">
        <f t="shared" ca="1" si="5"/>
        <v>8</v>
      </c>
      <c r="L42" s="23"/>
      <c r="M42" s="19" t="str">
        <f t="shared" ca="1" si="1"/>
        <v>INDUDEFFEM-06</v>
      </c>
      <c r="N42" s="23" t="str">
        <f t="shared" ca="1" si="4"/>
        <v>Public service Saving Tech-Electric Motors 0.6y</v>
      </c>
      <c r="O42" s="23" t="s">
        <v>32</v>
      </c>
      <c r="P42" s="23" t="s">
        <v>33</v>
      </c>
      <c r="Q42" s="23"/>
      <c r="R42" s="23"/>
      <c r="S42" s="19" t="s">
        <v>34</v>
      </c>
      <c r="V42" s="16" t="str">
        <f t="shared" ca="1" si="6"/>
        <v>UD</v>
      </c>
      <c r="W42" s="14" t="str">
        <f t="shared" ca="1" si="6"/>
        <v>Public service</v>
      </c>
      <c r="X42" s="3" t="str">
        <f>'EE investment costs'!D91</f>
        <v>EM-06</v>
      </c>
      <c r="Y42" s="3" t="str">
        <f>'EE investment costs'!E91</f>
        <v>Electric Motors</v>
      </c>
      <c r="AC42" s="123">
        <f>'EE investment costs'!C91</f>
        <v>0.6</v>
      </c>
      <c r="AD42" s="22"/>
    </row>
    <row r="43" spans="2:30">
      <c r="B43" s="14" t="str">
        <f t="shared" ca="1" si="0"/>
        <v>INDUDEFFTF-06</v>
      </c>
      <c r="C43" s="15" t="str">
        <f t="shared" ca="1" si="3"/>
        <v>IUDTF</v>
      </c>
      <c r="D43" s="16">
        <f>'EE investment costs'!$F$15</f>
        <v>2016</v>
      </c>
      <c r="E43" s="14">
        <f>VLOOKUP(X43,'EE investment costs'!$D$56:$R$656,15,0)</f>
        <v>4.0599999999999987</v>
      </c>
      <c r="F43" s="17">
        <f ca="1">INDEX('EE investment costs'!$D$56:$R$656,MATCH(X43,'EE investment costs'!$D$56:$D$656,0),MATCH($V$8,'EE investment costs'!$D$56:$R$56,0))</f>
        <v>88.162260419092817</v>
      </c>
      <c r="I43" s="18">
        <v>1</v>
      </c>
      <c r="J43" s="18">
        <v>1</v>
      </c>
      <c r="K43" s="14">
        <f t="shared" ca="1" si="5"/>
        <v>8</v>
      </c>
      <c r="L43" s="23"/>
      <c r="M43" s="19" t="str">
        <f t="shared" ca="1" si="1"/>
        <v>INDUDEFFTF-06</v>
      </c>
      <c r="N43" s="23" t="str">
        <f t="shared" ca="1" si="4"/>
        <v>Public service Saving Tech-Haulage Tractors, Trucks, Fishing boats 0.6y</v>
      </c>
      <c r="O43" s="23" t="s">
        <v>32</v>
      </c>
      <c r="P43" s="23" t="s">
        <v>33</v>
      </c>
      <c r="Q43" s="23"/>
      <c r="R43" s="23"/>
      <c r="S43" s="19" t="s">
        <v>34</v>
      </c>
      <c r="V43" s="16" t="str">
        <f t="shared" ca="1" si="6"/>
        <v>UD</v>
      </c>
      <c r="W43" s="14" t="str">
        <f t="shared" ca="1" si="6"/>
        <v>Public service</v>
      </c>
      <c r="X43" s="3" t="str">
        <f>'EE investment costs'!D92</f>
        <v>TF-06</v>
      </c>
      <c r="Y43" s="3" t="str">
        <f>'EE investment costs'!E92</f>
        <v>Haulage Tractors, Trucks, Fishing boats</v>
      </c>
      <c r="AC43" s="123">
        <f>'EE investment costs'!C92</f>
        <v>0.6</v>
      </c>
      <c r="AD43" s="22"/>
    </row>
    <row r="44" spans="2:30">
      <c r="B44" s="14" t="str">
        <f t="shared" ca="1" si="0"/>
        <v>INDUDEFFMT-07</v>
      </c>
      <c r="C44" s="15" t="str">
        <f t="shared" ca="1" si="3"/>
        <v>IUDMT</v>
      </c>
      <c r="D44" s="16">
        <f>'EE investment costs'!$F$15</f>
        <v>2016</v>
      </c>
      <c r="E44" s="14">
        <f>VLOOKUP(X44,'EE investment costs'!$D$56:$R$656,15,0)</f>
        <v>3.375</v>
      </c>
      <c r="F44" s="17">
        <f ca="1">INDEX('EE investment costs'!$D$56:$R$656,MATCH(X44,'EE investment costs'!$D$56:$D$656,0),MATCH($V$8,'EE investment costs'!$D$56:$R$56,0))</f>
        <v>9.6568306284780761</v>
      </c>
      <c r="I44" s="18">
        <v>1</v>
      </c>
      <c r="J44" s="18">
        <v>1</v>
      </c>
      <c r="K44" s="14">
        <f t="shared" ca="1" si="5"/>
        <v>8</v>
      </c>
      <c r="L44" s="23"/>
      <c r="M44" s="19" t="str">
        <f t="shared" ca="1" si="1"/>
        <v>INDUDEFFMT-07</v>
      </c>
      <c r="N44" s="23" t="str">
        <f t="shared" ca="1" si="4"/>
        <v>Public service Saving Tech-Heat Medium Temp. up to 150C 0.7y</v>
      </c>
      <c r="O44" s="23" t="s">
        <v>32</v>
      </c>
      <c r="P44" s="23" t="s">
        <v>33</v>
      </c>
      <c r="Q44" s="23"/>
      <c r="R44" s="23"/>
      <c r="S44" s="19" t="s">
        <v>34</v>
      </c>
      <c r="V44" s="16" t="str">
        <f t="shared" ca="1" si="6"/>
        <v>UD</v>
      </c>
      <c r="W44" s="14" t="str">
        <f t="shared" ca="1" si="6"/>
        <v>Public service</v>
      </c>
      <c r="X44" s="3" t="str">
        <f>'EE investment costs'!D93</f>
        <v>MT-07</v>
      </c>
      <c r="Y44" s="3" t="str">
        <f>'EE investment costs'!E93</f>
        <v>Heat Medium Temp. up to 150C</v>
      </c>
      <c r="AC44" s="123">
        <f>'EE investment costs'!C93</f>
        <v>0.7</v>
      </c>
    </row>
    <row r="45" spans="2:30">
      <c r="B45" s="14" t="str">
        <f t="shared" ca="1" si="0"/>
        <v>INDUDEFFHT-07</v>
      </c>
      <c r="C45" s="15" t="str">
        <f t="shared" ca="1" si="3"/>
        <v>IUDHT</v>
      </c>
      <c r="D45" s="16">
        <f>'EE investment costs'!$F$15</f>
        <v>2016</v>
      </c>
      <c r="E45" s="14">
        <f>VLOOKUP(X45,'EE investment costs'!$D$56:$R$656,15,0)</f>
        <v>2.7</v>
      </c>
      <c r="F45" s="17">
        <f ca="1">INDEX('EE investment costs'!$D$56:$R$656,MATCH(X45,'EE investment costs'!$D$56:$D$656,0),MATCH($V$8,'EE investment costs'!$D$56:$R$56,0))</f>
        <v>39.697916992389352</v>
      </c>
      <c r="I45" s="18">
        <v>1</v>
      </c>
      <c r="J45" s="18">
        <v>1</v>
      </c>
      <c r="K45" s="14">
        <f t="shared" ca="1" si="5"/>
        <v>8</v>
      </c>
      <c r="L45" s="23"/>
      <c r="M45" s="19" t="str">
        <f t="shared" ca="1" si="1"/>
        <v>INDUDEFFHT-07</v>
      </c>
      <c r="N45" s="23" t="str">
        <f t="shared" ca="1" si="4"/>
        <v>Public service Saving Tech-Heat High Temp. over 150C 0.7y</v>
      </c>
      <c r="O45" s="23" t="s">
        <v>32</v>
      </c>
      <c r="P45" s="23" t="s">
        <v>33</v>
      </c>
      <c r="Q45" s="23"/>
      <c r="R45" s="23"/>
      <c r="S45" s="19" t="s">
        <v>34</v>
      </c>
      <c r="V45" s="16" t="str">
        <f t="shared" ca="1" si="6"/>
        <v>UD</v>
      </c>
      <c r="W45" s="14" t="str">
        <f t="shared" ca="1" si="6"/>
        <v>Public service</v>
      </c>
      <c r="X45" s="3" t="str">
        <f>'EE investment costs'!D94</f>
        <v>HT-07</v>
      </c>
      <c r="Y45" s="3" t="str">
        <f>'EE investment costs'!E94</f>
        <v>Heat High Temp. over 150C</v>
      </c>
      <c r="AC45" s="123">
        <f>'EE investment costs'!C94</f>
        <v>0.7</v>
      </c>
      <c r="AD45" s="22"/>
    </row>
    <row r="46" spans="2:30">
      <c r="B46" s="14" t="str">
        <f t="shared" ca="1" si="0"/>
        <v>INDUDEFFRH-07</v>
      </c>
      <c r="C46" s="15" t="str">
        <f t="shared" ca="1" si="3"/>
        <v>IUDRH</v>
      </c>
      <c r="D46" s="16">
        <f>'EE investment costs'!$F$15</f>
        <v>2016</v>
      </c>
      <c r="E46" s="14">
        <f>VLOOKUP(X46,'EE investment costs'!$D$56:$R$656,15,0)</f>
        <v>10.8</v>
      </c>
      <c r="F46" s="17">
        <f ca="1">INDEX('EE investment costs'!$D$56:$R$656,MATCH(X46,'EE investment costs'!$D$56:$D$656,0),MATCH($V$8,'EE investment costs'!$D$56:$R$56,0))</f>
        <v>0</v>
      </c>
      <c r="I46" s="18">
        <v>1</v>
      </c>
      <c r="J46" s="18">
        <v>1</v>
      </c>
      <c r="K46" s="14">
        <f t="shared" ca="1" si="5"/>
        <v>8</v>
      </c>
      <c r="L46" s="23"/>
      <c r="M46" s="19" t="str">
        <f t="shared" ca="1" si="1"/>
        <v>INDUDEFFRH-07</v>
      </c>
      <c r="N46" s="23" t="str">
        <f t="shared" ca="1" si="4"/>
        <v>Public service Saving Tech-Heat Room Heat 0.7y</v>
      </c>
      <c r="O46" s="23" t="s">
        <v>32</v>
      </c>
      <c r="P46" s="23" t="s">
        <v>33</v>
      </c>
      <c r="Q46" s="23"/>
      <c r="R46" s="23"/>
      <c r="S46" s="19" t="s">
        <v>34</v>
      </c>
      <c r="V46" s="16" t="str">
        <f t="shared" ca="1" si="6"/>
        <v>UD</v>
      </c>
      <c r="W46" s="14" t="str">
        <f t="shared" ca="1" si="6"/>
        <v>Public service</v>
      </c>
      <c r="X46" s="3" t="str">
        <f>'EE investment costs'!D95</f>
        <v>RH-07</v>
      </c>
      <c r="Y46" s="3" t="str">
        <f>'EE investment costs'!E95</f>
        <v>Heat Room Heat</v>
      </c>
      <c r="AC46" s="123">
        <f>'EE investment costs'!C95</f>
        <v>0.7</v>
      </c>
      <c r="AD46" s="22"/>
    </row>
    <row r="47" spans="2:30">
      <c r="B47" s="14" t="str">
        <f t="shared" ca="1" si="0"/>
        <v>INDUDEFFLA-07</v>
      </c>
      <c r="C47" s="15" t="str">
        <f t="shared" ca="1" si="3"/>
        <v>IUDLA</v>
      </c>
      <c r="D47" s="16">
        <f>'EE investment costs'!$F$15</f>
        <v>2016</v>
      </c>
      <c r="E47" s="14">
        <f>VLOOKUP(X47,'EE investment costs'!$D$56:$R$656,15,0)</f>
        <v>2.9580000000000002</v>
      </c>
      <c r="F47" s="17">
        <f ca="1">INDEX('EE investment costs'!$D$56:$R$656,MATCH(X47,'EE investment costs'!$D$56:$D$656,0),MATCH($V$8,'EE investment costs'!$D$56:$R$56,0))</f>
        <v>0</v>
      </c>
      <c r="I47" s="18">
        <v>1</v>
      </c>
      <c r="J47" s="18">
        <v>1</v>
      </c>
      <c r="K47" s="14">
        <f t="shared" ca="1" si="5"/>
        <v>8</v>
      </c>
      <c r="L47" s="23"/>
      <c r="M47" s="19" t="str">
        <f t="shared" ca="1" si="1"/>
        <v>INDUDEFFLA-07</v>
      </c>
      <c r="N47" s="23" t="str">
        <f t="shared" ca="1" si="4"/>
        <v>Public service Saving Tech-Light 0.7y</v>
      </c>
      <c r="O47" s="23" t="s">
        <v>32</v>
      </c>
      <c r="P47" s="23" t="s">
        <v>33</v>
      </c>
      <c r="Q47" s="23"/>
      <c r="R47" s="23"/>
      <c r="S47" s="19" t="s">
        <v>34</v>
      </c>
      <c r="V47" s="16" t="str">
        <f t="shared" ca="1" si="6"/>
        <v>UD</v>
      </c>
      <c r="W47" s="14" t="str">
        <f t="shared" ca="1" si="6"/>
        <v>Public service</v>
      </c>
      <c r="X47" s="3" t="str">
        <f>'EE investment costs'!D96</f>
        <v>LA-07</v>
      </c>
      <c r="Y47" s="3" t="str">
        <f>'EE investment costs'!E96</f>
        <v>Light</v>
      </c>
      <c r="AC47" s="123">
        <f>'EE investment costs'!C96</f>
        <v>0.7</v>
      </c>
      <c r="AD47" s="22"/>
    </row>
    <row r="48" spans="2:30">
      <c r="B48" s="14" t="str">
        <f t="shared" ca="1" si="0"/>
        <v>INDUDEFFEM-07</v>
      </c>
      <c r="C48" s="15" t="str">
        <f t="shared" ca="1" si="3"/>
        <v>IUDEM</v>
      </c>
      <c r="D48" s="16">
        <f>'EE investment costs'!$F$15</f>
        <v>2016</v>
      </c>
      <c r="E48" s="14">
        <f>VLOOKUP(X48,'EE investment costs'!$D$56:$R$656,15,0)</f>
        <v>3.1058999999999997</v>
      </c>
      <c r="F48" s="17">
        <f ca="1">INDEX('EE investment costs'!$D$56:$R$656,MATCH(X48,'EE investment costs'!$D$56:$D$656,0),MATCH($V$8,'EE investment costs'!$D$56:$R$56,0))</f>
        <v>0</v>
      </c>
      <c r="I48" s="18">
        <v>1</v>
      </c>
      <c r="J48" s="18">
        <v>1</v>
      </c>
      <c r="K48" s="14">
        <f t="shared" ca="1" si="5"/>
        <v>8</v>
      </c>
      <c r="L48" s="23"/>
      <c r="M48" s="19" t="str">
        <f t="shared" ca="1" si="1"/>
        <v>INDUDEFFEM-07</v>
      </c>
      <c r="N48" s="23" t="str">
        <f t="shared" ca="1" si="4"/>
        <v>Public service Saving Tech-Electric Motors 0.7y</v>
      </c>
      <c r="O48" s="23" t="s">
        <v>32</v>
      </c>
      <c r="P48" s="23" t="s">
        <v>33</v>
      </c>
      <c r="Q48" s="23"/>
      <c r="R48" s="23"/>
      <c r="S48" s="19" t="s">
        <v>34</v>
      </c>
      <c r="V48" s="16" t="str">
        <f t="shared" ca="1" si="6"/>
        <v>UD</v>
      </c>
      <c r="W48" s="14" t="str">
        <f t="shared" ca="1" si="6"/>
        <v>Public service</v>
      </c>
      <c r="X48" s="3" t="str">
        <f>'EE investment costs'!D97</f>
        <v>EM-07</v>
      </c>
      <c r="Y48" s="3" t="str">
        <f>'EE investment costs'!E97</f>
        <v>Electric Motors</v>
      </c>
      <c r="AC48" s="123">
        <f>'EE investment costs'!C97</f>
        <v>0.7</v>
      </c>
      <c r="AD48" s="22"/>
    </row>
    <row r="49" spans="2:30">
      <c r="B49" s="14" t="str">
        <f t="shared" ca="1" si="0"/>
        <v>INDUDEFFTF-07</v>
      </c>
      <c r="C49" s="15" t="str">
        <f t="shared" ca="1" si="3"/>
        <v>IUDTF</v>
      </c>
      <c r="D49" s="16">
        <f>'EE investment costs'!$F$15</f>
        <v>2016</v>
      </c>
      <c r="E49" s="14">
        <f>VLOOKUP(X49,'EE investment costs'!$D$56:$R$656,15,0)</f>
        <v>4.2699999999999987</v>
      </c>
      <c r="F49" s="17">
        <f ca="1">INDEX('EE investment costs'!$D$56:$R$656,MATCH(X49,'EE investment costs'!$D$56:$D$656,0),MATCH($V$8,'EE investment costs'!$D$56:$R$56,0))</f>
        <v>102.85597048894159</v>
      </c>
      <c r="I49" s="18">
        <v>1</v>
      </c>
      <c r="J49" s="18">
        <v>1</v>
      </c>
      <c r="K49" s="14">
        <f t="shared" ca="1" si="5"/>
        <v>8</v>
      </c>
      <c r="L49" s="23"/>
      <c r="M49" s="19" t="str">
        <f t="shared" ca="1" si="1"/>
        <v>INDUDEFFTF-07</v>
      </c>
      <c r="N49" s="23" t="str">
        <f t="shared" ca="1" si="4"/>
        <v>Public service Saving Tech-Haulage Tractors, Trucks, Fishing boats 0.7y</v>
      </c>
      <c r="O49" s="23" t="s">
        <v>32</v>
      </c>
      <c r="P49" s="23" t="s">
        <v>33</v>
      </c>
      <c r="Q49" s="23"/>
      <c r="R49" s="23"/>
      <c r="S49" s="19" t="s">
        <v>34</v>
      </c>
      <c r="V49" s="16" t="str">
        <f t="shared" ca="1" si="6"/>
        <v>UD</v>
      </c>
      <c r="W49" s="14" t="str">
        <f t="shared" ca="1" si="6"/>
        <v>Public service</v>
      </c>
      <c r="X49" s="3" t="str">
        <f>'EE investment costs'!D98</f>
        <v>TF-07</v>
      </c>
      <c r="Y49" s="3" t="str">
        <f>'EE investment costs'!E98</f>
        <v>Haulage Tractors, Trucks, Fishing boats</v>
      </c>
      <c r="AC49" s="123">
        <f>'EE investment costs'!C98</f>
        <v>0.7</v>
      </c>
      <c r="AD49" s="22"/>
    </row>
    <row r="50" spans="2:30">
      <c r="B50" s="14" t="str">
        <f t="shared" ca="1" si="0"/>
        <v>INDUDEFFMT-08</v>
      </c>
      <c r="C50" s="15" t="str">
        <f t="shared" ca="1" si="3"/>
        <v>IUDMT</v>
      </c>
      <c r="D50" s="16">
        <f>'EE investment costs'!$F$15</f>
        <v>2016</v>
      </c>
      <c r="E50" s="14">
        <f>VLOOKUP(X50,'EE investment costs'!$D$56:$R$656,15,0)</f>
        <v>3.5</v>
      </c>
      <c r="F50" s="17">
        <f ca="1">INDEX('EE investment costs'!$D$56:$R$656,MATCH(X50,'EE investment costs'!$D$56:$D$656,0),MATCH($V$8,'EE investment costs'!$D$56:$R$56,0))</f>
        <v>28.778490130667777</v>
      </c>
      <c r="I50" s="18">
        <v>1</v>
      </c>
      <c r="J50" s="18">
        <v>1</v>
      </c>
      <c r="K50" s="14">
        <f t="shared" ca="1" si="5"/>
        <v>8</v>
      </c>
      <c r="L50" s="23"/>
      <c r="M50" s="19" t="str">
        <f t="shared" ca="1" si="1"/>
        <v>INDUDEFFMT-08</v>
      </c>
      <c r="N50" s="23" t="str">
        <f t="shared" ca="1" si="4"/>
        <v>Public service Saving Tech-Heat Medium Temp. up to 150C 0.8y</v>
      </c>
      <c r="O50" s="23" t="s">
        <v>32</v>
      </c>
      <c r="P50" s="23" t="s">
        <v>33</v>
      </c>
      <c r="Q50" s="23"/>
      <c r="R50" s="23"/>
      <c r="S50" s="19" t="s">
        <v>34</v>
      </c>
      <c r="V50" s="16" t="str">
        <f t="shared" ca="1" si="6"/>
        <v>UD</v>
      </c>
      <c r="W50" s="14" t="str">
        <f t="shared" ca="1" si="6"/>
        <v>Public service</v>
      </c>
      <c r="X50" s="3" t="str">
        <f>'EE investment costs'!D99</f>
        <v>MT-08</v>
      </c>
      <c r="Y50" s="3" t="str">
        <f>'EE investment costs'!E99</f>
        <v>Heat Medium Temp. up to 150C</v>
      </c>
      <c r="AC50" s="123">
        <f>'EE investment costs'!C99</f>
        <v>0.8</v>
      </c>
    </row>
    <row r="51" spans="2:30">
      <c r="B51" s="14" t="str">
        <f t="shared" ca="1" si="0"/>
        <v>INDUDEFFHT-08</v>
      </c>
      <c r="C51" s="15" t="str">
        <f t="shared" ca="1" si="3"/>
        <v>IUDHT</v>
      </c>
      <c r="D51" s="16">
        <f>'EE investment costs'!$F$15</f>
        <v>2016</v>
      </c>
      <c r="E51" s="14">
        <f>VLOOKUP(X51,'EE investment costs'!$D$56:$R$656,15,0)</f>
        <v>2.8</v>
      </c>
      <c r="F51" s="17">
        <f ca="1">INDEX('EE investment costs'!$D$56:$R$656,MATCH(X51,'EE investment costs'!$D$56:$D$656,0),MATCH($V$8,'EE investment costs'!$D$56:$R$56,0))</f>
        <v>54.133523171440146</v>
      </c>
      <c r="I51" s="18">
        <v>1</v>
      </c>
      <c r="J51" s="18">
        <v>1</v>
      </c>
      <c r="K51" s="14">
        <f t="shared" ca="1" si="5"/>
        <v>8</v>
      </c>
      <c r="L51" s="23"/>
      <c r="M51" s="19" t="str">
        <f t="shared" ca="1" si="1"/>
        <v>INDUDEFFHT-08</v>
      </c>
      <c r="N51" s="23" t="str">
        <f t="shared" ca="1" si="4"/>
        <v>Public service Saving Tech-Heat High Temp. over 150C 0.8y</v>
      </c>
      <c r="O51" s="23" t="s">
        <v>32</v>
      </c>
      <c r="P51" s="23" t="s">
        <v>33</v>
      </c>
      <c r="Q51" s="23"/>
      <c r="R51" s="23"/>
      <c r="S51" s="19" t="s">
        <v>34</v>
      </c>
      <c r="V51" s="16" t="str">
        <f t="shared" ca="1" si="6"/>
        <v>UD</v>
      </c>
      <c r="W51" s="14" t="str">
        <f t="shared" ca="1" si="6"/>
        <v>Public service</v>
      </c>
      <c r="X51" s="3" t="str">
        <f>'EE investment costs'!D100</f>
        <v>HT-08</v>
      </c>
      <c r="Y51" s="3" t="str">
        <f>'EE investment costs'!E100</f>
        <v>Heat High Temp. over 150C</v>
      </c>
      <c r="AC51" s="123">
        <f>'EE investment costs'!C100</f>
        <v>0.8</v>
      </c>
      <c r="AD51" s="22"/>
    </row>
    <row r="52" spans="2:30">
      <c r="B52" s="14" t="str">
        <f t="shared" ca="1" si="0"/>
        <v>INDUDEFFRH-08</v>
      </c>
      <c r="C52" s="15" t="str">
        <f t="shared" ca="1" si="3"/>
        <v>IUDRH</v>
      </c>
      <c r="D52" s="16">
        <f>'EE investment costs'!$F$15</f>
        <v>2016</v>
      </c>
      <c r="E52" s="14">
        <f>VLOOKUP(X52,'EE investment costs'!$D$56:$R$656,15,0)</f>
        <v>11.2</v>
      </c>
      <c r="F52" s="17">
        <f ca="1">INDEX('EE investment costs'!$D$56:$R$656,MATCH(X52,'EE investment costs'!$D$56:$D$656,0),MATCH($V$8,'EE investment costs'!$D$56:$R$56,0))</f>
        <v>0</v>
      </c>
      <c r="I52" s="18">
        <v>1</v>
      </c>
      <c r="J52" s="18">
        <v>1</v>
      </c>
      <c r="K52" s="14">
        <f t="shared" ca="1" si="5"/>
        <v>8</v>
      </c>
      <c r="L52" s="23"/>
      <c r="M52" s="19" t="str">
        <f t="shared" ca="1" si="1"/>
        <v>INDUDEFFRH-08</v>
      </c>
      <c r="N52" s="23" t="str">
        <f t="shared" ca="1" si="4"/>
        <v>Public service Saving Tech-Heat Room Heat 0.8y</v>
      </c>
      <c r="O52" s="23" t="s">
        <v>32</v>
      </c>
      <c r="P52" s="23" t="s">
        <v>33</v>
      </c>
      <c r="Q52" s="23"/>
      <c r="R52" s="23"/>
      <c r="S52" s="19" t="s">
        <v>34</v>
      </c>
      <c r="V52" s="16" t="str">
        <f t="shared" ca="1" si="6"/>
        <v>UD</v>
      </c>
      <c r="W52" s="14" t="str">
        <f t="shared" ca="1" si="6"/>
        <v>Public service</v>
      </c>
      <c r="X52" s="3" t="str">
        <f>'EE investment costs'!D101</f>
        <v>RH-08</v>
      </c>
      <c r="Y52" s="3" t="str">
        <f>'EE investment costs'!E101</f>
        <v>Heat Room Heat</v>
      </c>
      <c r="AC52" s="123">
        <f>'EE investment costs'!C101</f>
        <v>0.8</v>
      </c>
      <c r="AD52" s="22"/>
    </row>
    <row r="53" spans="2:30">
      <c r="B53" s="14" t="str">
        <f t="shared" ca="1" si="0"/>
        <v>INDUDEFFLA-08</v>
      </c>
      <c r="C53" s="15" t="str">
        <f t="shared" ca="1" si="3"/>
        <v>IUDLA</v>
      </c>
      <c r="D53" s="16">
        <f>'EE investment costs'!$F$15</f>
        <v>2016</v>
      </c>
      <c r="E53" s="14">
        <f>VLOOKUP(X53,'EE investment costs'!$D$56:$R$656,15,0)</f>
        <v>2.992</v>
      </c>
      <c r="F53" s="17">
        <f ca="1">INDEX('EE investment costs'!$D$56:$R$656,MATCH(X53,'EE investment costs'!$D$56:$D$656,0),MATCH($V$8,'EE investment costs'!$D$56:$R$56,0))</f>
        <v>0</v>
      </c>
      <c r="I53" s="18">
        <v>1</v>
      </c>
      <c r="J53" s="18">
        <v>1</v>
      </c>
      <c r="K53" s="14">
        <f t="shared" ca="1" si="5"/>
        <v>8</v>
      </c>
      <c r="L53" s="23"/>
      <c r="M53" s="19" t="str">
        <f t="shared" ca="1" si="1"/>
        <v>INDUDEFFLA-08</v>
      </c>
      <c r="N53" s="23" t="str">
        <f t="shared" ca="1" si="4"/>
        <v>Public service Saving Tech-Light 0.8y</v>
      </c>
      <c r="O53" s="23" t="s">
        <v>32</v>
      </c>
      <c r="P53" s="23" t="s">
        <v>33</v>
      </c>
      <c r="Q53" s="23"/>
      <c r="R53" s="23"/>
      <c r="S53" s="19" t="s">
        <v>34</v>
      </c>
      <c r="V53" s="16" t="str">
        <f t="shared" ca="1" si="6"/>
        <v>UD</v>
      </c>
      <c r="W53" s="14" t="str">
        <f t="shared" ca="1" si="6"/>
        <v>Public service</v>
      </c>
      <c r="X53" s="3" t="str">
        <f>'EE investment costs'!D102</f>
        <v>LA-08</v>
      </c>
      <c r="Y53" s="3" t="str">
        <f>'EE investment costs'!E102</f>
        <v>Light</v>
      </c>
      <c r="AC53" s="123">
        <f>'EE investment costs'!C102</f>
        <v>0.8</v>
      </c>
      <c r="AD53" s="22"/>
    </row>
    <row r="54" spans="2:30">
      <c r="B54" s="14" t="str">
        <f t="shared" ca="1" si="0"/>
        <v>INDUDEFFEM-08</v>
      </c>
      <c r="C54" s="15" t="str">
        <f t="shared" ca="1" si="3"/>
        <v>IUDEM</v>
      </c>
      <c r="D54" s="16">
        <f>'EE investment costs'!$F$15</f>
        <v>2016</v>
      </c>
      <c r="E54" s="14">
        <f>VLOOKUP(X54,'EE investment costs'!$D$56:$R$656,15,0)</f>
        <v>3.1415999999999995</v>
      </c>
      <c r="F54" s="17">
        <f ca="1">INDEX('EE investment costs'!$D$56:$R$656,MATCH(X54,'EE investment costs'!$D$56:$D$656,0),MATCH($V$8,'EE investment costs'!$D$56:$R$56,0))</f>
        <v>0</v>
      </c>
      <c r="I54" s="18">
        <v>1</v>
      </c>
      <c r="J54" s="18">
        <v>1</v>
      </c>
      <c r="K54" s="14">
        <f t="shared" ca="1" si="5"/>
        <v>8</v>
      </c>
      <c r="L54" s="23"/>
      <c r="M54" s="19" t="str">
        <f t="shared" ca="1" si="1"/>
        <v>INDUDEFFEM-08</v>
      </c>
      <c r="N54" s="23" t="str">
        <f t="shared" ca="1" si="4"/>
        <v>Public service Saving Tech-Electric Motors 0.8y</v>
      </c>
      <c r="O54" s="23" t="s">
        <v>32</v>
      </c>
      <c r="P54" s="23" t="s">
        <v>33</v>
      </c>
      <c r="Q54" s="23"/>
      <c r="R54" s="23"/>
      <c r="S54" s="19" t="s">
        <v>34</v>
      </c>
      <c r="V54" s="16" t="str">
        <f t="shared" ca="1" si="6"/>
        <v>UD</v>
      </c>
      <c r="W54" s="14" t="str">
        <f t="shared" ca="1" si="6"/>
        <v>Public service</v>
      </c>
      <c r="X54" s="3" t="str">
        <f>'EE investment costs'!D103</f>
        <v>EM-08</v>
      </c>
      <c r="Y54" s="3" t="str">
        <f>'EE investment costs'!E103</f>
        <v>Electric Motors</v>
      </c>
      <c r="AC54" s="123">
        <f>'EE investment costs'!C103</f>
        <v>0.8</v>
      </c>
      <c r="AD54" s="22"/>
    </row>
    <row r="55" spans="2:30">
      <c r="B55" s="14" t="str">
        <f t="shared" ca="1" si="0"/>
        <v>INDUDEFFTF-08</v>
      </c>
      <c r="C55" s="15" t="str">
        <f t="shared" ca="1" si="3"/>
        <v>IUDTF</v>
      </c>
      <c r="D55" s="16">
        <f>'EE investment costs'!$F$15</f>
        <v>2016</v>
      </c>
      <c r="E55" s="14">
        <f>VLOOKUP(X55,'EE investment costs'!$D$56:$R$656,15,0)</f>
        <v>4.4799999999999986</v>
      </c>
      <c r="F55" s="17">
        <f ca="1">INDEX('EE investment costs'!$D$56:$R$656,MATCH(X55,'EE investment costs'!$D$56:$D$656,0),MATCH($V$8,'EE investment costs'!$D$56:$R$56,0))</f>
        <v>117.54968055879041</v>
      </c>
      <c r="I55" s="18">
        <v>1</v>
      </c>
      <c r="J55" s="18">
        <v>1</v>
      </c>
      <c r="K55" s="14">
        <f t="shared" ca="1" si="5"/>
        <v>8</v>
      </c>
      <c r="L55" s="23"/>
      <c r="M55" s="19" t="str">
        <f t="shared" ca="1" si="1"/>
        <v>INDUDEFFTF-08</v>
      </c>
      <c r="N55" s="23" t="str">
        <f t="shared" ca="1" si="4"/>
        <v>Public service Saving Tech-Haulage Tractors, Trucks, Fishing boats 0.8y</v>
      </c>
      <c r="O55" s="23" t="s">
        <v>32</v>
      </c>
      <c r="P55" s="23" t="s">
        <v>33</v>
      </c>
      <c r="Q55" s="23"/>
      <c r="R55" s="23"/>
      <c r="S55" s="19" t="s">
        <v>34</v>
      </c>
      <c r="V55" s="16" t="str">
        <f t="shared" ca="1" si="6"/>
        <v>UD</v>
      </c>
      <c r="W55" s="14" t="str">
        <f t="shared" ca="1" si="6"/>
        <v>Public service</v>
      </c>
      <c r="X55" s="3" t="str">
        <f>'EE investment costs'!D104</f>
        <v>TF-08</v>
      </c>
      <c r="Y55" s="3" t="str">
        <f>'EE investment costs'!E104</f>
        <v>Haulage Tractors, Trucks, Fishing boats</v>
      </c>
      <c r="AC55" s="123">
        <f>'EE investment costs'!C104</f>
        <v>0.8</v>
      </c>
      <c r="AD55" s="22"/>
    </row>
    <row r="56" spans="2:30">
      <c r="B56" s="14" t="str">
        <f t="shared" ca="1" si="0"/>
        <v>INDUDEFFMT-09</v>
      </c>
      <c r="C56" s="15" t="str">
        <f t="shared" ca="1" si="3"/>
        <v>IUDMT</v>
      </c>
      <c r="D56" s="16">
        <f>'EE investment costs'!$F$15</f>
        <v>2016</v>
      </c>
      <c r="E56" s="14">
        <f>VLOOKUP(X56,'EE investment costs'!$D$56:$R$656,15,0)</f>
        <v>3.625</v>
      </c>
      <c r="F56" s="17">
        <f ca="1">INDEX('EE investment costs'!$D$56:$R$656,MATCH(X56,'EE investment costs'!$D$56:$D$656,0),MATCH($V$8,'EE investment costs'!$D$56:$R$56,0))</f>
        <v>47.900149632857449</v>
      </c>
      <c r="I56" s="18">
        <v>1</v>
      </c>
      <c r="J56" s="18">
        <v>1</v>
      </c>
      <c r="K56" s="14">
        <f t="shared" ca="1" si="5"/>
        <v>8</v>
      </c>
      <c r="L56" s="23"/>
      <c r="M56" s="19" t="str">
        <f t="shared" ca="1" si="1"/>
        <v>INDUDEFFMT-09</v>
      </c>
      <c r="N56" s="23" t="str">
        <f t="shared" ca="1" si="4"/>
        <v>Public service Saving Tech-Heat Medium Temp. up to 150C 0.9y</v>
      </c>
      <c r="O56" s="23" t="s">
        <v>32</v>
      </c>
      <c r="P56" s="23" t="s">
        <v>33</v>
      </c>
      <c r="Q56" s="23"/>
      <c r="R56" s="23"/>
      <c r="S56" s="19" t="s">
        <v>34</v>
      </c>
      <c r="V56" s="16" t="str">
        <f t="shared" ca="1" si="6"/>
        <v>UD</v>
      </c>
      <c r="W56" s="14" t="str">
        <f t="shared" ca="1" si="6"/>
        <v>Public service</v>
      </c>
      <c r="X56" s="3" t="str">
        <f>'EE investment costs'!D105</f>
        <v>MT-09</v>
      </c>
      <c r="Y56" s="3" t="str">
        <f>'EE investment costs'!E105</f>
        <v>Heat Medium Temp. up to 150C</v>
      </c>
      <c r="AC56" s="123">
        <f>'EE investment costs'!C105</f>
        <v>0.9</v>
      </c>
    </row>
    <row r="57" spans="2:30">
      <c r="B57" s="14" t="str">
        <f t="shared" ca="1" si="0"/>
        <v>INDUDEFFHT-09</v>
      </c>
      <c r="C57" s="15" t="str">
        <f t="shared" ca="1" si="3"/>
        <v>IUDHT</v>
      </c>
      <c r="D57" s="16">
        <f>'EE investment costs'!$F$15</f>
        <v>2016</v>
      </c>
      <c r="E57" s="14">
        <f>VLOOKUP(X57,'EE investment costs'!$D$56:$R$656,15,0)</f>
        <v>2.9</v>
      </c>
      <c r="F57" s="17">
        <f ca="1">INDEX('EE investment costs'!$D$56:$R$656,MATCH(X57,'EE investment costs'!$D$56:$D$656,0),MATCH($V$8,'EE investment costs'!$D$56:$R$56,0))</f>
        <v>68.569129350490897</v>
      </c>
      <c r="I57" s="18">
        <v>1</v>
      </c>
      <c r="J57" s="18">
        <v>1</v>
      </c>
      <c r="K57" s="14">
        <f t="shared" ca="1" si="5"/>
        <v>8</v>
      </c>
      <c r="L57" s="23"/>
      <c r="M57" s="19" t="str">
        <f t="shared" ca="1" si="1"/>
        <v>INDUDEFFHT-09</v>
      </c>
      <c r="N57" s="23" t="str">
        <f t="shared" ca="1" si="4"/>
        <v>Public service Saving Tech-Heat High Temp. over 150C 0.9y</v>
      </c>
      <c r="O57" s="23" t="s">
        <v>32</v>
      </c>
      <c r="P57" s="23" t="s">
        <v>33</v>
      </c>
      <c r="Q57" s="23"/>
      <c r="R57" s="23"/>
      <c r="S57" s="19" t="s">
        <v>34</v>
      </c>
      <c r="V57" s="16" t="str">
        <f t="shared" ca="1" si="6"/>
        <v>UD</v>
      </c>
      <c r="W57" s="14" t="str">
        <f t="shared" ca="1" si="6"/>
        <v>Public service</v>
      </c>
      <c r="X57" s="3" t="str">
        <f>'EE investment costs'!D106</f>
        <v>HT-09</v>
      </c>
      <c r="Y57" s="3" t="str">
        <f>'EE investment costs'!E106</f>
        <v>Heat High Temp. over 150C</v>
      </c>
      <c r="AC57" s="123">
        <f>'EE investment costs'!C106</f>
        <v>0.9</v>
      </c>
      <c r="AD57" s="22"/>
    </row>
    <row r="58" spans="2:30">
      <c r="B58" s="14" t="str">
        <f t="shared" ca="1" si="0"/>
        <v>INDUDEFFRH-09</v>
      </c>
      <c r="C58" s="15" t="str">
        <f t="shared" ca="1" si="3"/>
        <v>IUDRH</v>
      </c>
      <c r="D58" s="16">
        <f>'EE investment costs'!$F$15</f>
        <v>2016</v>
      </c>
      <c r="E58" s="14">
        <f>VLOOKUP(X58,'EE investment costs'!$D$56:$R$656,15,0)</f>
        <v>11.6</v>
      </c>
      <c r="F58" s="17">
        <f ca="1">INDEX('EE investment costs'!$D$56:$R$656,MATCH(X58,'EE investment costs'!$D$56:$D$656,0),MATCH($V$8,'EE investment costs'!$D$56:$R$56,0))</f>
        <v>0</v>
      </c>
      <c r="I58" s="18">
        <v>1</v>
      </c>
      <c r="J58" s="18">
        <v>1</v>
      </c>
      <c r="K58" s="14">
        <f t="shared" ca="1" si="5"/>
        <v>8</v>
      </c>
      <c r="L58" s="23"/>
      <c r="M58" s="19" t="str">
        <f t="shared" ca="1" si="1"/>
        <v>INDUDEFFRH-09</v>
      </c>
      <c r="N58" s="23" t="str">
        <f t="shared" ca="1" si="4"/>
        <v>Public service Saving Tech-Heat Room Heat 0.9y</v>
      </c>
      <c r="O58" s="23" t="s">
        <v>32</v>
      </c>
      <c r="P58" s="23" t="s">
        <v>33</v>
      </c>
      <c r="Q58" s="23"/>
      <c r="R58" s="23"/>
      <c r="S58" s="19" t="s">
        <v>34</v>
      </c>
      <c r="V58" s="16" t="str">
        <f t="shared" ca="1" si="6"/>
        <v>UD</v>
      </c>
      <c r="W58" s="14" t="str">
        <f t="shared" ca="1" si="6"/>
        <v>Public service</v>
      </c>
      <c r="X58" s="3" t="str">
        <f>'EE investment costs'!D107</f>
        <v>RH-09</v>
      </c>
      <c r="Y58" s="3" t="str">
        <f>'EE investment costs'!E107</f>
        <v>Heat Room Heat</v>
      </c>
      <c r="AC58" s="123">
        <f>'EE investment costs'!C107</f>
        <v>0.9</v>
      </c>
      <c r="AD58" s="22"/>
    </row>
    <row r="59" spans="2:30">
      <c r="B59" s="14" t="str">
        <f t="shared" ca="1" si="0"/>
        <v>INDUDEFFLA-09</v>
      </c>
      <c r="C59" s="15" t="str">
        <f t="shared" ca="1" si="3"/>
        <v>IUDLA</v>
      </c>
      <c r="D59" s="16">
        <f>'EE investment costs'!$F$15</f>
        <v>2016</v>
      </c>
      <c r="E59" s="14">
        <f>VLOOKUP(X59,'EE investment costs'!$D$56:$R$656,15,0)</f>
        <v>3.0260000000000002</v>
      </c>
      <c r="F59" s="17">
        <f ca="1">INDEX('EE investment costs'!$D$56:$R$656,MATCH(X59,'EE investment costs'!$D$56:$D$656,0),MATCH($V$8,'EE investment costs'!$D$56:$R$56,0))</f>
        <v>38.62517053780514</v>
      </c>
      <c r="I59" s="18">
        <v>1</v>
      </c>
      <c r="J59" s="18">
        <v>1</v>
      </c>
      <c r="K59" s="14">
        <f t="shared" ca="1" si="5"/>
        <v>8</v>
      </c>
      <c r="L59" s="23"/>
      <c r="M59" s="19" t="str">
        <f t="shared" ca="1" si="1"/>
        <v>INDUDEFFLA-09</v>
      </c>
      <c r="N59" s="23" t="str">
        <f t="shared" ca="1" si="4"/>
        <v>Public service Saving Tech-Light 0.9y</v>
      </c>
      <c r="O59" s="23" t="s">
        <v>32</v>
      </c>
      <c r="P59" s="23" t="s">
        <v>33</v>
      </c>
      <c r="Q59" s="23"/>
      <c r="R59" s="23"/>
      <c r="S59" s="19" t="s">
        <v>34</v>
      </c>
      <c r="V59" s="16" t="str">
        <f t="shared" ca="1" si="6"/>
        <v>UD</v>
      </c>
      <c r="W59" s="14" t="str">
        <f t="shared" ca="1" si="6"/>
        <v>Public service</v>
      </c>
      <c r="X59" s="3" t="str">
        <f>'EE investment costs'!D108</f>
        <v>LA-09</v>
      </c>
      <c r="Y59" s="3" t="str">
        <f>'EE investment costs'!E108</f>
        <v>Light</v>
      </c>
      <c r="AC59" s="123">
        <f>'EE investment costs'!C108</f>
        <v>0.9</v>
      </c>
      <c r="AD59" s="22"/>
    </row>
    <row r="60" spans="2:30">
      <c r="B60" s="14" t="str">
        <f t="shared" ca="1" si="0"/>
        <v>INDUDEFFEM-09</v>
      </c>
      <c r="C60" s="15" t="str">
        <f t="shared" ca="1" si="3"/>
        <v>IUDEM</v>
      </c>
      <c r="D60" s="16">
        <f>'EE investment costs'!$F$15</f>
        <v>2016</v>
      </c>
      <c r="E60" s="14">
        <f>VLOOKUP(X60,'EE investment costs'!$D$56:$R$656,15,0)</f>
        <v>3.1772999999999998</v>
      </c>
      <c r="F60" s="17">
        <f ca="1">INDEX('EE investment costs'!$D$56:$R$656,MATCH(X60,'EE investment costs'!$D$56:$D$656,0),MATCH($V$8,'EE investment costs'!$D$56:$R$56,0))</f>
        <v>55.276993637236934</v>
      </c>
      <c r="I60" s="18">
        <v>1</v>
      </c>
      <c r="J60" s="18">
        <v>1</v>
      </c>
      <c r="K60" s="14">
        <f t="shared" ca="1" si="5"/>
        <v>8</v>
      </c>
      <c r="L60" s="23"/>
      <c r="M60" s="19" t="str">
        <f t="shared" ca="1" si="1"/>
        <v>INDUDEFFEM-09</v>
      </c>
      <c r="N60" s="23" t="str">
        <f t="shared" ca="1" si="4"/>
        <v>Public service Saving Tech-Electric Motors 0.9y</v>
      </c>
      <c r="O60" s="23" t="s">
        <v>32</v>
      </c>
      <c r="P60" s="23" t="s">
        <v>33</v>
      </c>
      <c r="Q60" s="23"/>
      <c r="R60" s="23"/>
      <c r="S60" s="19" t="s">
        <v>34</v>
      </c>
      <c r="V60" s="16" t="str">
        <f t="shared" ca="1" si="6"/>
        <v>UD</v>
      </c>
      <c r="W60" s="14" t="str">
        <f t="shared" ca="1" si="6"/>
        <v>Public service</v>
      </c>
      <c r="X60" s="3" t="str">
        <f>'EE investment costs'!D109</f>
        <v>EM-09</v>
      </c>
      <c r="Y60" s="3" t="str">
        <f>'EE investment costs'!E109</f>
        <v>Electric Motors</v>
      </c>
      <c r="AC60" s="123">
        <f>'EE investment costs'!C109</f>
        <v>0.9</v>
      </c>
      <c r="AD60" s="22"/>
    </row>
    <row r="61" spans="2:30">
      <c r="B61" s="14" t="str">
        <f t="shared" ca="1" si="0"/>
        <v>INDUDEFFTF-09</v>
      </c>
      <c r="C61" s="15" t="str">
        <f t="shared" ca="1" si="3"/>
        <v>IUDTF</v>
      </c>
      <c r="D61" s="16">
        <f>'EE investment costs'!$F$15</f>
        <v>2016</v>
      </c>
      <c r="E61" s="14">
        <f>VLOOKUP(X61,'EE investment costs'!$D$56:$R$656,15,0)</f>
        <v>4.6899999999999995</v>
      </c>
      <c r="F61" s="17">
        <f ca="1">INDEX('EE investment costs'!$D$56:$R$656,MATCH(X61,'EE investment costs'!$D$56:$D$656,0),MATCH($V$8,'EE investment costs'!$D$56:$R$56,0))</f>
        <v>132.24339062863922</v>
      </c>
      <c r="I61" s="18">
        <v>1</v>
      </c>
      <c r="J61" s="18">
        <v>1</v>
      </c>
      <c r="K61" s="14">
        <f t="shared" ca="1" si="5"/>
        <v>8</v>
      </c>
      <c r="L61" s="23"/>
      <c r="M61" s="19" t="str">
        <f t="shared" ca="1" si="1"/>
        <v>INDUDEFFTF-09</v>
      </c>
      <c r="N61" s="23" t="str">
        <f t="shared" ca="1" si="4"/>
        <v>Public service Saving Tech-Haulage Tractors, Trucks, Fishing boats 0.9y</v>
      </c>
      <c r="O61" s="23" t="s">
        <v>32</v>
      </c>
      <c r="P61" s="23" t="s">
        <v>33</v>
      </c>
      <c r="Q61" s="23"/>
      <c r="R61" s="23"/>
      <c r="S61" s="19" t="s">
        <v>34</v>
      </c>
      <c r="V61" s="16" t="str">
        <f t="shared" ca="1" si="6"/>
        <v>UD</v>
      </c>
      <c r="W61" s="14" t="str">
        <f t="shared" ca="1" si="6"/>
        <v>Public service</v>
      </c>
      <c r="X61" s="3" t="str">
        <f>'EE investment costs'!D110</f>
        <v>TF-09</v>
      </c>
      <c r="Y61" s="3" t="str">
        <f>'EE investment costs'!E110</f>
        <v>Haulage Tractors, Trucks, Fishing boats</v>
      </c>
      <c r="AC61" s="123">
        <f>'EE investment costs'!C110</f>
        <v>0.9</v>
      </c>
      <c r="AD61" s="22"/>
    </row>
    <row r="62" spans="2:30">
      <c r="B62" s="14" t="str">
        <f t="shared" ca="1" si="0"/>
        <v>INDUDEFFMT-10</v>
      </c>
      <c r="C62" s="15" t="str">
        <f t="shared" ca="1" si="3"/>
        <v>IUDMT</v>
      </c>
      <c r="D62" s="16">
        <f>'EE investment costs'!$F$15</f>
        <v>2016</v>
      </c>
      <c r="E62" s="14">
        <f>VLOOKUP(X62,'EE investment costs'!$D$56:$R$656,15,0)</f>
        <v>3.75</v>
      </c>
      <c r="F62" s="17">
        <f ca="1">INDEX('EE investment costs'!$D$56:$R$656,MATCH(X62,'EE investment costs'!$D$56:$D$656,0),MATCH($V$8,'EE investment costs'!$D$56:$R$56,0))</f>
        <v>67.021809135047135</v>
      </c>
      <c r="I62" s="18">
        <v>1</v>
      </c>
      <c r="J62" s="18">
        <v>1</v>
      </c>
      <c r="K62" s="14">
        <f t="shared" ca="1" si="5"/>
        <v>8</v>
      </c>
      <c r="L62" s="23"/>
      <c r="M62" s="19" t="str">
        <f t="shared" ca="1" si="1"/>
        <v>INDUDEFFMT-10</v>
      </c>
      <c r="N62" s="23" t="str">
        <f t="shared" ca="1" si="4"/>
        <v>Public service Saving Tech-Heat Medium Temp. up to 150C 1y</v>
      </c>
      <c r="O62" s="23" t="s">
        <v>32</v>
      </c>
      <c r="P62" s="23" t="s">
        <v>33</v>
      </c>
      <c r="Q62" s="23"/>
      <c r="R62" s="23"/>
      <c r="S62" s="19" t="s">
        <v>34</v>
      </c>
      <c r="V62" s="16" t="str">
        <f t="shared" ca="1" si="6"/>
        <v>UD</v>
      </c>
      <c r="W62" s="14" t="str">
        <f t="shared" ca="1" si="6"/>
        <v>Public service</v>
      </c>
      <c r="X62" s="3" t="str">
        <f>'EE investment costs'!D111</f>
        <v>MT-10</v>
      </c>
      <c r="Y62" s="3" t="str">
        <f>'EE investment costs'!E111</f>
        <v>Heat Medium Temp. up to 150C</v>
      </c>
      <c r="AC62" s="123">
        <f>'EE investment costs'!C111</f>
        <v>1</v>
      </c>
      <c r="AD62" s="22"/>
    </row>
    <row r="63" spans="2:30">
      <c r="B63" s="14" t="str">
        <f t="shared" ca="1" si="0"/>
        <v>INDUDEFFHT-10</v>
      </c>
      <c r="C63" s="15" t="str">
        <f t="shared" ca="1" si="3"/>
        <v>IUDHT</v>
      </c>
      <c r="D63" s="16">
        <f>'EE investment costs'!$F$15</f>
        <v>2016</v>
      </c>
      <c r="E63" s="14">
        <f>VLOOKUP(X63,'EE investment costs'!$D$56:$R$656,15,0)</f>
        <v>3</v>
      </c>
      <c r="F63" s="17">
        <f ca="1">INDEX('EE investment costs'!$D$56:$R$656,MATCH(X63,'EE investment costs'!$D$56:$D$656,0),MATCH($V$8,'EE investment costs'!$D$56:$R$56,0))</f>
        <v>83.004735529541676</v>
      </c>
      <c r="I63" s="18">
        <v>1</v>
      </c>
      <c r="J63" s="18">
        <v>1</v>
      </c>
      <c r="K63" s="14">
        <f t="shared" ca="1" si="5"/>
        <v>8</v>
      </c>
      <c r="L63" s="23"/>
      <c r="M63" s="19" t="str">
        <f t="shared" ca="1" si="1"/>
        <v>INDUDEFFHT-10</v>
      </c>
      <c r="N63" s="23" t="str">
        <f t="shared" ca="1" si="4"/>
        <v>Public service Saving Tech-Heat High Temp. over 150C 1y</v>
      </c>
      <c r="O63" s="23" t="s">
        <v>32</v>
      </c>
      <c r="P63" s="23" t="s">
        <v>33</v>
      </c>
      <c r="Q63" s="23"/>
      <c r="R63" s="23"/>
      <c r="S63" s="19" t="s">
        <v>34</v>
      </c>
      <c r="V63" s="16" t="str">
        <f t="shared" ca="1" si="6"/>
        <v>UD</v>
      </c>
      <c r="W63" s="14" t="str">
        <f t="shared" ca="1" si="6"/>
        <v>Public service</v>
      </c>
      <c r="X63" s="3" t="str">
        <f>'EE investment costs'!D112</f>
        <v>HT-10</v>
      </c>
      <c r="Y63" s="3" t="str">
        <f>'EE investment costs'!E112</f>
        <v>Heat High Temp. over 150C</v>
      </c>
      <c r="AC63" s="123">
        <f>'EE investment costs'!C112</f>
        <v>1</v>
      </c>
      <c r="AD63" s="22"/>
    </row>
    <row r="64" spans="2:30">
      <c r="B64" s="14" t="str">
        <f t="shared" ca="1" si="0"/>
        <v>INDUDEFFRH-10</v>
      </c>
      <c r="C64" s="15" t="str">
        <f t="shared" ca="1" si="3"/>
        <v>IUDRH</v>
      </c>
      <c r="D64" s="16">
        <f>'EE investment costs'!$F$15</f>
        <v>2016</v>
      </c>
      <c r="E64" s="14">
        <f>VLOOKUP(X64,'EE investment costs'!$D$56:$R$656,15,0)</f>
        <v>12</v>
      </c>
      <c r="F64" s="17">
        <f ca="1">INDEX('EE investment costs'!$D$56:$R$656,MATCH(X64,'EE investment costs'!$D$56:$D$656,0),MATCH($V$8,'EE investment costs'!$D$56:$R$56,0))</f>
        <v>0</v>
      </c>
      <c r="I64" s="18">
        <v>1</v>
      </c>
      <c r="J64" s="18">
        <v>1</v>
      </c>
      <c r="K64" s="14">
        <f t="shared" ca="1" si="5"/>
        <v>8</v>
      </c>
      <c r="L64" s="23"/>
      <c r="M64" s="19" t="str">
        <f t="shared" ca="1" si="1"/>
        <v>INDUDEFFRH-10</v>
      </c>
      <c r="N64" s="23" t="str">
        <f t="shared" ca="1" si="4"/>
        <v>Public service Saving Tech-Heat Room Heat 1y</v>
      </c>
      <c r="O64" s="23" t="s">
        <v>32</v>
      </c>
      <c r="P64" s="23" t="s">
        <v>33</v>
      </c>
      <c r="Q64" s="23"/>
      <c r="R64" s="23"/>
      <c r="S64" s="19" t="s">
        <v>34</v>
      </c>
      <c r="V64" s="16" t="str">
        <f t="shared" ca="1" si="6"/>
        <v>UD</v>
      </c>
      <c r="W64" s="14" t="str">
        <f t="shared" ca="1" si="6"/>
        <v>Public service</v>
      </c>
      <c r="X64" s="3" t="str">
        <f>'EE investment costs'!D113</f>
        <v>RH-10</v>
      </c>
      <c r="Y64" s="3" t="str">
        <f>'EE investment costs'!E113</f>
        <v>Heat Room Heat</v>
      </c>
      <c r="AC64" s="123">
        <f>'EE investment costs'!C113</f>
        <v>1</v>
      </c>
      <c r="AD64" s="22"/>
    </row>
    <row r="65" spans="2:30">
      <c r="B65" s="14" t="str">
        <f t="shared" ca="1" si="0"/>
        <v>INDUDEFFLA-10</v>
      </c>
      <c r="C65" s="15" t="str">
        <f t="shared" ca="1" si="3"/>
        <v>IUDLA</v>
      </c>
      <c r="D65" s="16">
        <f>'EE investment costs'!$F$15</f>
        <v>2016</v>
      </c>
      <c r="E65" s="14">
        <f>VLOOKUP(X65,'EE investment costs'!$D$56:$R$656,15,0)</f>
        <v>3.06</v>
      </c>
      <c r="F65" s="17">
        <f ca="1">INDEX('EE investment costs'!$D$56:$R$656,MATCH(X65,'EE investment costs'!$D$56:$D$656,0),MATCH($V$8,'EE investment costs'!$D$56:$R$56,0))</f>
        <v>95.943658447515077</v>
      </c>
      <c r="I65" s="18">
        <v>1</v>
      </c>
      <c r="J65" s="18">
        <v>1</v>
      </c>
      <c r="K65" s="14">
        <f t="shared" ca="1" si="5"/>
        <v>8</v>
      </c>
      <c r="L65" s="23"/>
      <c r="M65" s="19" t="str">
        <f t="shared" ca="1" si="1"/>
        <v>INDUDEFFLA-10</v>
      </c>
      <c r="N65" s="23" t="str">
        <f t="shared" ca="1" si="4"/>
        <v>Public service Saving Tech-Light 1y</v>
      </c>
      <c r="O65" s="23" t="s">
        <v>32</v>
      </c>
      <c r="P65" s="23" t="s">
        <v>33</v>
      </c>
      <c r="Q65" s="23"/>
      <c r="R65" s="23"/>
      <c r="S65" s="19" t="s">
        <v>34</v>
      </c>
      <c r="V65" s="16" t="str">
        <f t="shared" ca="1" si="6"/>
        <v>UD</v>
      </c>
      <c r="W65" s="14" t="str">
        <f t="shared" ca="1" si="6"/>
        <v>Public service</v>
      </c>
      <c r="X65" s="3" t="str">
        <f>'EE investment costs'!D114</f>
        <v>LA-10</v>
      </c>
      <c r="Y65" s="3" t="str">
        <f>'EE investment costs'!E114</f>
        <v>Light</v>
      </c>
      <c r="AC65" s="123">
        <f>'EE investment costs'!C114</f>
        <v>1</v>
      </c>
      <c r="AD65" s="22"/>
    </row>
    <row r="66" spans="2:30">
      <c r="B66" s="14" t="str">
        <f t="shared" ca="1" si="0"/>
        <v>INDUDEFFEM-10</v>
      </c>
      <c r="C66" s="15" t="str">
        <f t="shared" ca="1" si="3"/>
        <v>IUDEM</v>
      </c>
      <c r="D66" s="16">
        <f>'EE investment costs'!$F$15</f>
        <v>2016</v>
      </c>
      <c r="E66" s="14">
        <f>VLOOKUP(X66,'EE investment costs'!$D$56:$R$656,15,0)</f>
        <v>3.2129999999999996</v>
      </c>
      <c r="F66" s="17">
        <f ca="1">INDEX('EE investment costs'!$D$56:$R$656,MATCH(X66,'EE investment costs'!$D$56:$D$656,0),MATCH($V$8,'EE investment costs'!$D$56:$R$56,0))</f>
        <v>110.75152366435756</v>
      </c>
      <c r="I66" s="18">
        <v>1</v>
      </c>
      <c r="J66" s="18">
        <v>1</v>
      </c>
      <c r="K66" s="14">
        <f t="shared" ca="1" si="5"/>
        <v>8</v>
      </c>
      <c r="L66" s="23"/>
      <c r="M66" s="19" t="str">
        <f t="shared" ca="1" si="1"/>
        <v>INDUDEFFEM-10</v>
      </c>
      <c r="N66" s="23" t="str">
        <f t="shared" ca="1" si="4"/>
        <v>Public service Saving Tech-Electric Motors 1y</v>
      </c>
      <c r="O66" s="23" t="s">
        <v>32</v>
      </c>
      <c r="P66" s="23" t="s">
        <v>33</v>
      </c>
      <c r="Q66" s="23"/>
      <c r="R66" s="23"/>
      <c r="S66" s="19" t="s">
        <v>34</v>
      </c>
      <c r="V66" s="16" t="str">
        <f t="shared" ca="1" si="6"/>
        <v>UD</v>
      </c>
      <c r="W66" s="14" t="str">
        <f t="shared" ca="1" si="6"/>
        <v>Public service</v>
      </c>
      <c r="X66" s="3" t="str">
        <f>'EE investment costs'!D115</f>
        <v>EM-10</v>
      </c>
      <c r="Y66" s="3" t="str">
        <f>'EE investment costs'!E115</f>
        <v>Electric Motors</v>
      </c>
      <c r="AC66" s="123">
        <f>'EE investment costs'!C115</f>
        <v>1</v>
      </c>
      <c r="AD66" s="22"/>
    </row>
    <row r="67" spans="2:30" ht="13.5" thickBot="1">
      <c r="B67" s="14" t="str">
        <f t="shared" ca="1" si="0"/>
        <v>INDUDEFFTF-10</v>
      </c>
      <c r="C67" s="15" t="str">
        <f t="shared" ca="1" si="3"/>
        <v>IUDTF</v>
      </c>
      <c r="D67" s="16">
        <f>'EE investment costs'!$F$15</f>
        <v>2016</v>
      </c>
      <c r="E67" s="14">
        <f>VLOOKUP(X67,'EE investment costs'!$D$56:$R$656,15,0)</f>
        <v>4.8999999999999986</v>
      </c>
      <c r="F67" s="17">
        <f ca="1">INDEX('EE investment costs'!$D$56:$R$656,MATCH(X67,'EE investment costs'!$D$56:$D$656,0),MATCH($V$8,'EE investment costs'!$D$56:$R$56,0))</f>
        <v>146.93710069848802</v>
      </c>
      <c r="I67" s="18">
        <v>1</v>
      </c>
      <c r="J67" s="18">
        <v>1</v>
      </c>
      <c r="K67" s="14">
        <f t="shared" ca="1" si="5"/>
        <v>8</v>
      </c>
      <c r="L67" s="23"/>
      <c r="M67" s="24" t="str">
        <f t="shared" ca="1" si="1"/>
        <v>INDUDEFFTF-10</v>
      </c>
      <c r="N67" s="25" t="str">
        <f t="shared" ca="1" si="4"/>
        <v>Public service Saving Tech-Haulage Tractors, Trucks, Fishing boats 1y</v>
      </c>
      <c r="O67" s="25" t="s">
        <v>32</v>
      </c>
      <c r="P67" s="25" t="s">
        <v>33</v>
      </c>
      <c r="Q67" s="25"/>
      <c r="R67" s="25"/>
      <c r="S67" s="24" t="s">
        <v>34</v>
      </c>
      <c r="V67" s="16" t="str">
        <f t="shared" ca="1" si="6"/>
        <v>UD</v>
      </c>
      <c r="W67" s="14" t="str">
        <f t="shared" ca="1" si="6"/>
        <v>Public service</v>
      </c>
      <c r="X67" s="3" t="str">
        <f>'EE investment costs'!D116</f>
        <v>TF-10</v>
      </c>
      <c r="Y67" s="3" t="str">
        <f>'EE investment costs'!E116</f>
        <v>Haulage Tractors, Trucks, Fishing boats</v>
      </c>
      <c r="AC67" s="123">
        <f>'EE investment costs'!C116</f>
        <v>1</v>
      </c>
      <c r="AD67" s="22"/>
    </row>
    <row r="68" spans="2:30">
      <c r="B68" s="14" t="str">
        <f t="shared" ca="1" si="0"/>
        <v>INDUDEFFMT-11</v>
      </c>
      <c r="C68" s="15" t="str">
        <f ca="1">"I"&amp;MID(B68,4,1)&amp;"D"&amp;MID(B68,9,2)</f>
        <v>IUDMT</v>
      </c>
      <c r="D68" s="16">
        <f>'EE investment costs'!$F$15</f>
        <v>2016</v>
      </c>
      <c r="E68" s="14">
        <f>VLOOKUP(X68,'EE investment costs'!$D$56:$R$656,15,0)</f>
        <v>3.875</v>
      </c>
      <c r="F68" s="17">
        <f ca="1">INDEX('EE investment costs'!$D$56:$R$656,MATCH(X68,'EE investment costs'!$D$56:$D$656,0),MATCH($V$8,'EE investment costs'!$D$56:$R$56,0))</f>
        <v>86.143468637236822</v>
      </c>
      <c r="I68" s="18">
        <v>1</v>
      </c>
      <c r="J68" s="18">
        <v>1</v>
      </c>
      <c r="K68" s="14">
        <f t="shared" ca="1" si="5"/>
        <v>8</v>
      </c>
      <c r="L68" s="23"/>
      <c r="M68" s="20" t="str">
        <f t="shared" ca="1" si="1"/>
        <v>INDUDEFFMT-11</v>
      </c>
      <c r="N68" s="21" t="str">
        <f t="shared" ca="1" si="4"/>
        <v>Public service Saving Tech-Heat Medium Temp. up to 150C 1.1y</v>
      </c>
      <c r="O68" s="21" t="s">
        <v>32</v>
      </c>
      <c r="P68" s="21" t="s">
        <v>33</v>
      </c>
      <c r="Q68" s="21"/>
      <c r="R68" s="21"/>
      <c r="S68" s="20" t="s">
        <v>34</v>
      </c>
      <c r="V68" s="16" t="str">
        <f t="shared" ca="1" si="6"/>
        <v>UD</v>
      </c>
      <c r="W68" s="14" t="str">
        <f t="shared" ca="1" si="6"/>
        <v>Public service</v>
      </c>
      <c r="X68" s="3" t="str">
        <f>'EE investment costs'!D117</f>
        <v>MT-11</v>
      </c>
      <c r="Y68" s="3" t="str">
        <f>'EE investment costs'!E117</f>
        <v>Heat Medium Temp. up to 150C</v>
      </c>
      <c r="AC68" s="123">
        <f>'EE investment costs'!C117</f>
        <v>1.1000000000000001</v>
      </c>
      <c r="AD68" s="22"/>
    </row>
    <row r="69" spans="2:30">
      <c r="B69" s="14" t="str">
        <f t="shared" ca="1" si="0"/>
        <v>INDUDEFFHT-11</v>
      </c>
      <c r="C69" s="15" t="str">
        <f t="shared" ca="1" si="3"/>
        <v>IUDHT</v>
      </c>
      <c r="D69" s="16">
        <f>'EE investment costs'!$F$15</f>
        <v>2016</v>
      </c>
      <c r="E69" s="14">
        <f>VLOOKUP(X69,'EE investment costs'!$D$56:$R$656,15,0)</f>
        <v>3.1</v>
      </c>
      <c r="F69" s="17">
        <f ca="1">INDEX('EE investment costs'!$D$56:$R$656,MATCH(X69,'EE investment costs'!$D$56:$D$656,0),MATCH($V$8,'EE investment costs'!$D$56:$R$56,0))</f>
        <v>97.440341708592442</v>
      </c>
      <c r="I69" s="18">
        <v>1</v>
      </c>
      <c r="J69" s="18">
        <v>1</v>
      </c>
      <c r="K69" s="14">
        <f t="shared" ca="1" si="5"/>
        <v>8</v>
      </c>
      <c r="L69" s="23"/>
      <c r="M69" s="19" t="str">
        <f t="shared" ca="1" si="1"/>
        <v>INDUDEFFHT-11</v>
      </c>
      <c r="N69" s="23" t="str">
        <f t="shared" ca="1" si="4"/>
        <v>Public service Saving Tech-Heat High Temp. over 150C 1.1y</v>
      </c>
      <c r="O69" s="23" t="s">
        <v>32</v>
      </c>
      <c r="P69" s="23" t="s">
        <v>33</v>
      </c>
      <c r="Q69" s="23"/>
      <c r="R69" s="23"/>
      <c r="S69" s="19" t="s">
        <v>34</v>
      </c>
      <c r="V69" s="16" t="str">
        <f t="shared" ca="1" si="6"/>
        <v>UD</v>
      </c>
      <c r="W69" s="14" t="str">
        <f t="shared" ca="1" si="6"/>
        <v>Public service</v>
      </c>
      <c r="X69" s="3" t="str">
        <f>'EE investment costs'!D118</f>
        <v>HT-11</v>
      </c>
      <c r="Y69" s="3" t="str">
        <f>'EE investment costs'!E118</f>
        <v>Heat High Temp. over 150C</v>
      </c>
      <c r="AC69" s="123">
        <f>'EE investment costs'!C118</f>
        <v>1.1000000000000001</v>
      </c>
      <c r="AD69" s="22"/>
    </row>
    <row r="70" spans="2:30">
      <c r="B70" s="14" t="str">
        <f t="shared" ca="1" si="0"/>
        <v>INDUDEFFRH-11</v>
      </c>
      <c r="C70" s="15" t="str">
        <f t="shared" ca="1" si="3"/>
        <v>IUDRH</v>
      </c>
      <c r="D70" s="16">
        <f>'EE investment costs'!$F$15</f>
        <v>2016</v>
      </c>
      <c r="E70" s="14">
        <f>VLOOKUP(X70,'EE investment costs'!$D$56:$R$656,15,0)</f>
        <v>12.4</v>
      </c>
      <c r="F70" s="17">
        <f ca="1">INDEX('EE investment costs'!$D$56:$R$656,MATCH(X70,'EE investment costs'!$D$56:$D$656,0),MATCH($V$8,'EE investment costs'!$D$56:$R$56,0))</f>
        <v>0</v>
      </c>
      <c r="I70" s="18">
        <v>1</v>
      </c>
      <c r="J70" s="18">
        <v>1</v>
      </c>
      <c r="K70" s="14">
        <f t="shared" ca="1" si="5"/>
        <v>8</v>
      </c>
      <c r="L70" s="23"/>
      <c r="M70" s="19" t="str">
        <f t="shared" ca="1" si="1"/>
        <v>INDUDEFFRH-11</v>
      </c>
      <c r="N70" s="23" t="str">
        <f t="shared" ca="1" si="4"/>
        <v>Public service Saving Tech-Heat Room Heat 1.1y</v>
      </c>
      <c r="O70" s="23" t="s">
        <v>32</v>
      </c>
      <c r="P70" s="23" t="s">
        <v>33</v>
      </c>
      <c r="Q70" s="23"/>
      <c r="R70" s="23"/>
      <c r="S70" s="19" t="s">
        <v>34</v>
      </c>
      <c r="V70" s="16" t="str">
        <f t="shared" ca="1" si="6"/>
        <v>UD</v>
      </c>
      <c r="W70" s="14" t="str">
        <f t="shared" ca="1" si="6"/>
        <v>Public service</v>
      </c>
      <c r="X70" s="3" t="str">
        <f>'EE investment costs'!D119</f>
        <v>RH-11</v>
      </c>
      <c r="Y70" s="3" t="str">
        <f>'EE investment costs'!E119</f>
        <v>Heat Room Heat</v>
      </c>
      <c r="AC70" s="123">
        <f>'EE investment costs'!C119</f>
        <v>1.1000000000000001</v>
      </c>
      <c r="AD70" s="22"/>
    </row>
    <row r="71" spans="2:30">
      <c r="B71" s="14" t="str">
        <f t="shared" ca="1" si="0"/>
        <v>INDUDEFFLA-11</v>
      </c>
      <c r="C71" s="15" t="str">
        <f t="shared" ca="1" si="3"/>
        <v>IUDLA</v>
      </c>
      <c r="D71" s="16">
        <f>'EE investment costs'!$F$15</f>
        <v>2016</v>
      </c>
      <c r="E71" s="14">
        <f>VLOOKUP(X71,'EE investment costs'!$D$56:$R$656,15,0)</f>
        <v>3.0940000000000003</v>
      </c>
      <c r="F71" s="17">
        <f ca="1">INDEX('EE investment costs'!$D$56:$R$656,MATCH(X71,'EE investment costs'!$D$56:$D$656,0),MATCH($V$8,'EE investment costs'!$D$56:$R$56,0))</f>
        <v>153.26214635722508</v>
      </c>
      <c r="I71" s="18">
        <v>1</v>
      </c>
      <c r="J71" s="18">
        <v>1</v>
      </c>
      <c r="K71" s="14">
        <f t="shared" ca="1" si="5"/>
        <v>8</v>
      </c>
      <c r="L71" s="23"/>
      <c r="M71" s="19" t="str">
        <f t="shared" ca="1" si="1"/>
        <v>INDUDEFFLA-11</v>
      </c>
      <c r="N71" s="23" t="str">
        <f t="shared" ca="1" si="4"/>
        <v>Public service Saving Tech-Light 1.1y</v>
      </c>
      <c r="O71" s="23" t="s">
        <v>32</v>
      </c>
      <c r="P71" s="23" t="s">
        <v>33</v>
      </c>
      <c r="Q71" s="23"/>
      <c r="R71" s="23"/>
      <c r="S71" s="19" t="s">
        <v>34</v>
      </c>
      <c r="V71" s="16" t="str">
        <f t="shared" ca="1" si="6"/>
        <v>UD</v>
      </c>
      <c r="W71" s="14" t="str">
        <f t="shared" ca="1" si="6"/>
        <v>Public service</v>
      </c>
      <c r="X71" s="3" t="str">
        <f>'EE investment costs'!D120</f>
        <v>LA-11</v>
      </c>
      <c r="Y71" s="3" t="str">
        <f>'EE investment costs'!E120</f>
        <v>Light</v>
      </c>
      <c r="AC71" s="123">
        <f>'EE investment costs'!C120</f>
        <v>1.1000000000000001</v>
      </c>
      <c r="AD71" s="22"/>
    </row>
    <row r="72" spans="2:30">
      <c r="B72" s="14" t="str">
        <f t="shared" ref="B72:B135" ca="1" si="7">M72</f>
        <v>INDUDEFFEM-11</v>
      </c>
      <c r="C72" s="15" t="str">
        <f t="shared" ca="1" si="3"/>
        <v>IUDEM</v>
      </c>
      <c r="D72" s="16">
        <f>'EE investment costs'!$F$15</f>
        <v>2016</v>
      </c>
      <c r="E72" s="14">
        <f>VLOOKUP(X72,'EE investment costs'!$D$56:$R$656,15,0)</f>
        <v>3.2486999999999995</v>
      </c>
      <c r="F72" s="17">
        <f ca="1">INDEX('EE investment costs'!$D$56:$R$656,MATCH(X72,'EE investment costs'!$D$56:$D$656,0),MATCH($V$8,'EE investment costs'!$D$56:$R$56,0))</f>
        <v>166.22605369147826</v>
      </c>
      <c r="I72" s="18">
        <v>1</v>
      </c>
      <c r="J72" s="18">
        <v>1</v>
      </c>
      <c r="K72" s="14">
        <f t="shared" ca="1" si="5"/>
        <v>8</v>
      </c>
      <c r="L72" s="23"/>
      <c r="M72" s="19" t="str">
        <f t="shared" ref="M72:M135" ca="1" si="8">CONCATENATE("IND",$V$8,"EFF",$X72)</f>
        <v>INDUDEFFEM-11</v>
      </c>
      <c r="N72" s="23" t="str">
        <f t="shared" ca="1" si="4"/>
        <v>Public service Saving Tech-Electric Motors 1.1y</v>
      </c>
      <c r="O72" s="23" t="s">
        <v>32</v>
      </c>
      <c r="P72" s="23" t="s">
        <v>33</v>
      </c>
      <c r="Q72" s="23"/>
      <c r="R72" s="23"/>
      <c r="S72" s="19" t="s">
        <v>34</v>
      </c>
      <c r="V72" s="16" t="str">
        <f t="shared" ca="1" si="6"/>
        <v>UD</v>
      </c>
      <c r="W72" s="14" t="str">
        <f t="shared" ca="1" si="6"/>
        <v>Public service</v>
      </c>
      <c r="X72" s="3" t="str">
        <f>'EE investment costs'!D121</f>
        <v>EM-11</v>
      </c>
      <c r="Y72" s="3" t="str">
        <f>'EE investment costs'!E121</f>
        <v>Electric Motors</v>
      </c>
      <c r="AC72" s="123">
        <f>'EE investment costs'!C121</f>
        <v>1.1000000000000001</v>
      </c>
      <c r="AD72" s="22"/>
    </row>
    <row r="73" spans="2:30">
      <c r="B73" s="14" t="str">
        <f t="shared" ca="1" si="7"/>
        <v>INDUDEFFTF-11</v>
      </c>
      <c r="C73" s="15" t="str">
        <f t="shared" ref="C73:C127" ca="1" si="9">"I"&amp;MID(B73,4,1)&amp;"D"&amp;MID(B73,9,2)</f>
        <v>IUDTF</v>
      </c>
      <c r="D73" s="16">
        <f>'EE investment costs'!$F$15</f>
        <v>2016</v>
      </c>
      <c r="E73" s="14">
        <f>VLOOKUP(X73,'EE investment costs'!$D$56:$R$656,15,0)</f>
        <v>5.1099999999999994</v>
      </c>
      <c r="F73" s="17">
        <f ca="1">INDEX('EE investment costs'!$D$56:$R$656,MATCH(X73,'EE investment costs'!$D$56:$D$656,0),MATCH($V$8,'EE investment costs'!$D$56:$R$56,0))</f>
        <v>161.63081076833683</v>
      </c>
      <c r="I73" s="18">
        <v>1</v>
      </c>
      <c r="J73" s="18">
        <v>1</v>
      </c>
      <c r="K73" s="14">
        <f t="shared" ca="1" si="5"/>
        <v>8</v>
      </c>
      <c r="L73" s="23"/>
      <c r="M73" s="19" t="str">
        <f t="shared" ca="1" si="8"/>
        <v>INDUDEFFTF-11</v>
      </c>
      <c r="N73" s="23" t="str">
        <f t="shared" ref="N73:N136" ca="1" si="10">$W$8&amp;" Saving Tech"&amp;"-"&amp;$Y73&amp;" "&amp;AC73&amp;"y"</f>
        <v>Public service Saving Tech-Haulage Tractors, Trucks, Fishing boats 1.1y</v>
      </c>
      <c r="O73" s="23" t="s">
        <v>32</v>
      </c>
      <c r="P73" s="23" t="s">
        <v>33</v>
      </c>
      <c r="Q73" s="23"/>
      <c r="R73" s="23"/>
      <c r="S73" s="19" t="s">
        <v>34</v>
      </c>
      <c r="V73" s="16" t="str">
        <f t="shared" ca="1" si="6"/>
        <v>UD</v>
      </c>
      <c r="W73" s="14" t="str">
        <f t="shared" ca="1" si="6"/>
        <v>Public service</v>
      </c>
      <c r="X73" s="3" t="str">
        <f>'EE investment costs'!D122</f>
        <v>TF-11</v>
      </c>
      <c r="Y73" s="3" t="str">
        <f>'EE investment costs'!E122</f>
        <v>Haulage Tractors, Trucks, Fishing boats</v>
      </c>
      <c r="AC73" s="123">
        <f>'EE investment costs'!C122</f>
        <v>1.1000000000000001</v>
      </c>
      <c r="AD73" s="22"/>
    </row>
    <row r="74" spans="2:30">
      <c r="B74" s="14" t="str">
        <f t="shared" ca="1" si="7"/>
        <v>INDUDEFFMT-12</v>
      </c>
      <c r="C74" s="15" t="str">
        <f t="shared" ca="1" si="9"/>
        <v>IUDMT</v>
      </c>
      <c r="D74" s="16">
        <f>'EE investment costs'!$F$15</f>
        <v>2016</v>
      </c>
      <c r="E74" s="14">
        <f>VLOOKUP(X74,'EE investment costs'!$D$56:$R$656,15,0)</f>
        <v>4</v>
      </c>
      <c r="F74" s="17">
        <f ca="1">INDEX('EE investment costs'!$D$56:$R$656,MATCH(X74,'EE investment costs'!$D$56:$D$656,0),MATCH($V$8,'EE investment costs'!$D$56:$R$56,0))</f>
        <v>105.26512813942651</v>
      </c>
      <c r="I74" s="18">
        <v>1</v>
      </c>
      <c r="J74" s="18">
        <v>1</v>
      </c>
      <c r="K74" s="14">
        <f t="shared" ref="K74:K137" ca="1" si="11">IF(F74&lt;500,1,0)+IF(F74&lt;600,1,0)+IF(F74&lt;700,1,0)+IF(F74&lt;800,1,0)+IF(F74&lt;900,1,0)+IF(F74&lt;1000,1,0)+IF(F74&lt;1100,1,0)+IF(F74&lt;1200,1,0)</f>
        <v>8</v>
      </c>
      <c r="L74" s="23"/>
      <c r="M74" s="19" t="str">
        <f t="shared" ca="1" si="8"/>
        <v>INDUDEFFMT-12</v>
      </c>
      <c r="N74" s="23" t="str">
        <f t="shared" ca="1" si="10"/>
        <v>Public service Saving Tech-Heat Medium Temp. up to 150C 1.2y</v>
      </c>
      <c r="O74" s="23" t="s">
        <v>32</v>
      </c>
      <c r="P74" s="23" t="s">
        <v>33</v>
      </c>
      <c r="Q74" s="23"/>
      <c r="R74" s="23"/>
      <c r="S74" s="19" t="s">
        <v>34</v>
      </c>
      <c r="V74" s="16" t="str">
        <f t="shared" ref="V74:W137" ca="1" si="12">V73</f>
        <v>UD</v>
      </c>
      <c r="W74" s="14" t="str">
        <f t="shared" ca="1" si="12"/>
        <v>Public service</v>
      </c>
      <c r="X74" s="3" t="str">
        <f>'EE investment costs'!D123</f>
        <v>MT-12</v>
      </c>
      <c r="Y74" s="3" t="str">
        <f>'EE investment costs'!E123</f>
        <v>Heat Medium Temp. up to 150C</v>
      </c>
      <c r="AC74" s="123">
        <f>'EE investment costs'!C123</f>
        <v>1.2</v>
      </c>
      <c r="AD74" s="22"/>
    </row>
    <row r="75" spans="2:30">
      <c r="B75" s="14" t="str">
        <f t="shared" ca="1" si="7"/>
        <v>INDUDEFFHT-12</v>
      </c>
      <c r="C75" s="15" t="str">
        <f t="shared" ca="1" si="9"/>
        <v>IUDHT</v>
      </c>
      <c r="D75" s="16">
        <f>'EE investment costs'!$F$15</f>
        <v>2016</v>
      </c>
      <c r="E75" s="14">
        <f>VLOOKUP(X75,'EE investment costs'!$D$56:$R$656,15,0)</f>
        <v>3.2</v>
      </c>
      <c r="F75" s="17">
        <f ca="1">INDEX('EE investment costs'!$D$56:$R$656,MATCH(X75,'EE investment costs'!$D$56:$D$656,0),MATCH($V$8,'EE investment costs'!$D$56:$R$56,0))</f>
        <v>111.87594788764322</v>
      </c>
      <c r="I75" s="18">
        <v>1</v>
      </c>
      <c r="J75" s="18">
        <v>1</v>
      </c>
      <c r="K75" s="14">
        <f t="shared" ca="1" si="11"/>
        <v>8</v>
      </c>
      <c r="L75" s="23"/>
      <c r="M75" s="19" t="str">
        <f t="shared" ca="1" si="8"/>
        <v>INDUDEFFHT-12</v>
      </c>
      <c r="N75" s="23" t="str">
        <f t="shared" ca="1" si="10"/>
        <v>Public service Saving Tech-Heat High Temp. over 150C 1.2y</v>
      </c>
      <c r="O75" s="23" t="s">
        <v>32</v>
      </c>
      <c r="P75" s="23" t="s">
        <v>33</v>
      </c>
      <c r="Q75" s="23"/>
      <c r="R75" s="23"/>
      <c r="S75" s="19" t="s">
        <v>34</v>
      </c>
      <c r="V75" s="16" t="str">
        <f t="shared" ca="1" si="12"/>
        <v>UD</v>
      </c>
      <c r="W75" s="14" t="str">
        <f t="shared" ca="1" si="12"/>
        <v>Public service</v>
      </c>
      <c r="X75" s="3" t="str">
        <f>'EE investment costs'!D124</f>
        <v>HT-12</v>
      </c>
      <c r="Y75" s="3" t="str">
        <f>'EE investment costs'!E124</f>
        <v>Heat High Temp. over 150C</v>
      </c>
      <c r="AC75" s="123">
        <f>'EE investment costs'!C124</f>
        <v>1.2</v>
      </c>
      <c r="AD75" s="22"/>
    </row>
    <row r="76" spans="2:30">
      <c r="B76" s="14" t="str">
        <f t="shared" ca="1" si="7"/>
        <v>INDUDEFFRH-12</v>
      </c>
      <c r="C76" s="15" t="str">
        <f t="shared" ca="1" si="9"/>
        <v>IUDRH</v>
      </c>
      <c r="D76" s="16">
        <f>'EE investment costs'!$F$15</f>
        <v>2016</v>
      </c>
      <c r="E76" s="14">
        <f>VLOOKUP(X76,'EE investment costs'!$D$56:$R$656,15,0)</f>
        <v>12.8</v>
      </c>
      <c r="F76" s="17">
        <f ca="1">INDEX('EE investment costs'!$D$56:$R$656,MATCH(X76,'EE investment costs'!$D$56:$D$656,0),MATCH($V$8,'EE investment costs'!$D$56:$R$56,0))</f>
        <v>0</v>
      </c>
      <c r="I76" s="18">
        <v>1</v>
      </c>
      <c r="J76" s="18">
        <v>1</v>
      </c>
      <c r="K76" s="14">
        <f t="shared" ca="1" si="11"/>
        <v>8</v>
      </c>
      <c r="L76" s="23"/>
      <c r="M76" s="19" t="str">
        <f t="shared" ca="1" si="8"/>
        <v>INDUDEFFRH-12</v>
      </c>
      <c r="N76" s="23" t="str">
        <f t="shared" ca="1" si="10"/>
        <v>Public service Saving Tech-Heat Room Heat 1.2y</v>
      </c>
      <c r="O76" s="23" t="s">
        <v>32</v>
      </c>
      <c r="P76" s="23" t="s">
        <v>33</v>
      </c>
      <c r="Q76" s="23"/>
      <c r="R76" s="23"/>
      <c r="S76" s="19" t="s">
        <v>34</v>
      </c>
      <c r="V76" s="16" t="str">
        <f t="shared" ca="1" si="12"/>
        <v>UD</v>
      </c>
      <c r="W76" s="14" t="str">
        <f t="shared" ca="1" si="12"/>
        <v>Public service</v>
      </c>
      <c r="X76" s="3" t="str">
        <f>'EE investment costs'!D125</f>
        <v>RH-12</v>
      </c>
      <c r="Y76" s="3" t="str">
        <f>'EE investment costs'!E125</f>
        <v>Heat Room Heat</v>
      </c>
      <c r="AC76" s="123">
        <f>'EE investment costs'!C125</f>
        <v>1.2</v>
      </c>
      <c r="AD76" s="22"/>
    </row>
    <row r="77" spans="2:30">
      <c r="B77" s="14" t="str">
        <f t="shared" ca="1" si="7"/>
        <v>INDUDEFFLA-12</v>
      </c>
      <c r="C77" s="15" t="str">
        <f t="shared" ca="1" si="9"/>
        <v>IUDLA</v>
      </c>
      <c r="D77" s="16">
        <f>'EE investment costs'!$F$15</f>
        <v>2016</v>
      </c>
      <c r="E77" s="14">
        <f>VLOOKUP(X77,'EE investment costs'!$D$56:$R$656,15,0)</f>
        <v>3.1280000000000001</v>
      </c>
      <c r="F77" s="17">
        <f ca="1">INDEX('EE investment costs'!$D$56:$R$656,MATCH(X77,'EE investment costs'!$D$56:$D$656,0),MATCH($V$8,'EE investment costs'!$D$56:$R$56,0))</f>
        <v>210.58063426693488</v>
      </c>
      <c r="I77" s="18">
        <v>1</v>
      </c>
      <c r="J77" s="18">
        <v>1</v>
      </c>
      <c r="K77" s="14">
        <f t="shared" ca="1" si="11"/>
        <v>8</v>
      </c>
      <c r="L77" s="23"/>
      <c r="M77" s="19" t="str">
        <f t="shared" ca="1" si="8"/>
        <v>INDUDEFFLA-12</v>
      </c>
      <c r="N77" s="23" t="str">
        <f t="shared" ca="1" si="10"/>
        <v>Public service Saving Tech-Light 1.2y</v>
      </c>
      <c r="O77" s="23" t="s">
        <v>32</v>
      </c>
      <c r="P77" s="23" t="s">
        <v>33</v>
      </c>
      <c r="Q77" s="23"/>
      <c r="R77" s="23"/>
      <c r="S77" s="19" t="s">
        <v>34</v>
      </c>
      <c r="V77" s="16" t="str">
        <f t="shared" ca="1" si="12"/>
        <v>UD</v>
      </c>
      <c r="W77" s="14" t="str">
        <f t="shared" ca="1" si="12"/>
        <v>Public service</v>
      </c>
      <c r="X77" s="3" t="str">
        <f>'EE investment costs'!D126</f>
        <v>LA-12</v>
      </c>
      <c r="Y77" s="3" t="str">
        <f>'EE investment costs'!E126</f>
        <v>Light</v>
      </c>
      <c r="AC77" s="123">
        <f>'EE investment costs'!C126</f>
        <v>1.2</v>
      </c>
      <c r="AD77" s="22"/>
    </row>
    <row r="78" spans="2:30">
      <c r="B78" s="14" t="str">
        <f t="shared" ca="1" si="7"/>
        <v>INDUDEFFEM-12</v>
      </c>
      <c r="C78" s="15" t="str">
        <f t="shared" ca="1" si="9"/>
        <v>IUDEM</v>
      </c>
      <c r="D78" s="16">
        <f>'EE investment costs'!$F$15</f>
        <v>2016</v>
      </c>
      <c r="E78" s="14">
        <f>VLOOKUP(X78,'EE investment costs'!$D$56:$R$656,15,0)</f>
        <v>3.2843999999999998</v>
      </c>
      <c r="F78" s="17">
        <f ca="1">INDEX('EE investment costs'!$D$56:$R$656,MATCH(X78,'EE investment costs'!$D$56:$D$656,0),MATCH($V$8,'EE investment costs'!$D$56:$R$56,0))</f>
        <v>221.70058371859878</v>
      </c>
      <c r="I78" s="18">
        <v>1</v>
      </c>
      <c r="J78" s="18">
        <v>1</v>
      </c>
      <c r="K78" s="14">
        <f t="shared" ca="1" si="11"/>
        <v>8</v>
      </c>
      <c r="L78" s="23"/>
      <c r="M78" s="19" t="str">
        <f t="shared" ca="1" si="8"/>
        <v>INDUDEFFEM-12</v>
      </c>
      <c r="N78" s="23" t="str">
        <f t="shared" ca="1" si="10"/>
        <v>Public service Saving Tech-Electric Motors 1.2y</v>
      </c>
      <c r="O78" s="23" t="s">
        <v>32</v>
      </c>
      <c r="P78" s="23" t="s">
        <v>33</v>
      </c>
      <c r="Q78" s="23"/>
      <c r="R78" s="23"/>
      <c r="S78" s="19" t="s">
        <v>34</v>
      </c>
      <c r="V78" s="16" t="str">
        <f t="shared" ca="1" si="12"/>
        <v>UD</v>
      </c>
      <c r="W78" s="14" t="str">
        <f t="shared" ca="1" si="12"/>
        <v>Public service</v>
      </c>
      <c r="X78" s="3" t="str">
        <f>'EE investment costs'!D127</f>
        <v>EM-12</v>
      </c>
      <c r="Y78" s="3" t="str">
        <f>'EE investment costs'!E127</f>
        <v>Electric Motors</v>
      </c>
      <c r="AC78" s="123">
        <f>'EE investment costs'!C127</f>
        <v>1.2</v>
      </c>
      <c r="AD78" s="22"/>
    </row>
    <row r="79" spans="2:30">
      <c r="B79" s="14" t="str">
        <f t="shared" ca="1" si="7"/>
        <v>INDUDEFFTF-12</v>
      </c>
      <c r="C79" s="15" t="str">
        <f t="shared" ca="1" si="9"/>
        <v>IUDTF</v>
      </c>
      <c r="D79" s="16">
        <f>'EE investment costs'!$F$15</f>
        <v>2016</v>
      </c>
      <c r="E79" s="14">
        <f>VLOOKUP(X79,'EE investment costs'!$D$56:$R$656,15,0)</f>
        <v>5.3199999999999985</v>
      </c>
      <c r="F79" s="17">
        <f ca="1">INDEX('EE investment costs'!$D$56:$R$656,MATCH(X79,'EE investment costs'!$D$56:$D$656,0),MATCH($V$8,'EE investment costs'!$D$56:$R$56,0))</f>
        <v>176.32452083818563</v>
      </c>
      <c r="I79" s="18">
        <v>1</v>
      </c>
      <c r="J79" s="18">
        <v>1</v>
      </c>
      <c r="K79" s="14">
        <f t="shared" ca="1" si="11"/>
        <v>8</v>
      </c>
      <c r="L79" s="23"/>
      <c r="M79" s="19" t="str">
        <f t="shared" ca="1" si="8"/>
        <v>INDUDEFFTF-12</v>
      </c>
      <c r="N79" s="23" t="str">
        <f t="shared" ca="1" si="10"/>
        <v>Public service Saving Tech-Haulage Tractors, Trucks, Fishing boats 1.2y</v>
      </c>
      <c r="O79" s="23" t="s">
        <v>32</v>
      </c>
      <c r="P79" s="23" t="s">
        <v>33</v>
      </c>
      <c r="Q79" s="23"/>
      <c r="R79" s="23"/>
      <c r="S79" s="19" t="s">
        <v>34</v>
      </c>
      <c r="V79" s="16" t="str">
        <f t="shared" ca="1" si="12"/>
        <v>UD</v>
      </c>
      <c r="W79" s="14" t="str">
        <f t="shared" ca="1" si="12"/>
        <v>Public service</v>
      </c>
      <c r="X79" s="3" t="str">
        <f>'EE investment costs'!D128</f>
        <v>TF-12</v>
      </c>
      <c r="Y79" s="3" t="str">
        <f>'EE investment costs'!E128</f>
        <v>Haulage Tractors, Trucks, Fishing boats</v>
      </c>
      <c r="AC79" s="123">
        <f>'EE investment costs'!C128</f>
        <v>1.2</v>
      </c>
      <c r="AD79" s="22"/>
    </row>
    <row r="80" spans="2:30">
      <c r="B80" s="14" t="str">
        <f t="shared" ca="1" si="7"/>
        <v>INDUDEFFMT-13</v>
      </c>
      <c r="C80" s="15" t="str">
        <f t="shared" ca="1" si="9"/>
        <v>IUDMT</v>
      </c>
      <c r="D80" s="16">
        <f>'EE investment costs'!$F$15</f>
        <v>2016</v>
      </c>
      <c r="E80" s="14">
        <f>VLOOKUP(X80,'EE investment costs'!$D$56:$R$656,15,0)</f>
        <v>4.125</v>
      </c>
      <c r="F80" s="17">
        <f ca="1">INDEX('EE investment costs'!$D$56:$R$656,MATCH(X80,'EE investment costs'!$D$56:$D$656,0),MATCH($V$8,'EE investment costs'!$D$56:$R$56,0))</f>
        <v>124.38678764161619</v>
      </c>
      <c r="I80" s="18">
        <v>1</v>
      </c>
      <c r="J80" s="18">
        <v>1</v>
      </c>
      <c r="K80" s="14">
        <f t="shared" ca="1" si="11"/>
        <v>8</v>
      </c>
      <c r="M80" s="19" t="str">
        <f t="shared" ca="1" si="8"/>
        <v>INDUDEFFMT-13</v>
      </c>
      <c r="N80" s="23" t="str">
        <f t="shared" ca="1" si="10"/>
        <v>Public service Saving Tech-Heat Medium Temp. up to 150C 1.3y</v>
      </c>
      <c r="O80" s="23" t="s">
        <v>32</v>
      </c>
      <c r="P80" s="23" t="s">
        <v>33</v>
      </c>
      <c r="Q80" s="23"/>
      <c r="R80" s="23"/>
      <c r="S80" s="19" t="s">
        <v>34</v>
      </c>
      <c r="V80" s="16" t="str">
        <f t="shared" ca="1" si="12"/>
        <v>UD</v>
      </c>
      <c r="W80" s="14" t="str">
        <f t="shared" ca="1" si="12"/>
        <v>Public service</v>
      </c>
      <c r="X80" s="3" t="str">
        <f>'EE investment costs'!D129</f>
        <v>MT-13</v>
      </c>
      <c r="Y80" s="3" t="str">
        <f>'EE investment costs'!E129</f>
        <v>Heat Medium Temp. up to 150C</v>
      </c>
      <c r="AC80" s="123">
        <f>'EE investment costs'!C129</f>
        <v>1.3</v>
      </c>
      <c r="AD80" s="22"/>
    </row>
    <row r="81" spans="2:30">
      <c r="B81" s="14" t="str">
        <f t="shared" ca="1" si="7"/>
        <v>INDUDEFFHT-13</v>
      </c>
      <c r="C81" s="15" t="str">
        <f t="shared" ca="1" si="9"/>
        <v>IUDHT</v>
      </c>
      <c r="D81" s="16">
        <f>'EE investment costs'!$F$15</f>
        <v>2016</v>
      </c>
      <c r="E81" s="14">
        <f>VLOOKUP(X81,'EE investment costs'!$D$56:$R$656,15,0)</f>
        <v>3.3</v>
      </c>
      <c r="F81" s="17">
        <f ca="1">INDEX('EE investment costs'!$D$56:$R$656,MATCH(X81,'EE investment costs'!$D$56:$D$656,0),MATCH($V$8,'EE investment costs'!$D$56:$R$56,0))</f>
        <v>126.31155406669399</v>
      </c>
      <c r="I81" s="18">
        <v>1</v>
      </c>
      <c r="J81" s="18">
        <v>1</v>
      </c>
      <c r="K81" s="14">
        <f t="shared" ca="1" si="11"/>
        <v>8</v>
      </c>
      <c r="M81" s="19" t="str">
        <f t="shared" ca="1" si="8"/>
        <v>INDUDEFFHT-13</v>
      </c>
      <c r="N81" s="23" t="str">
        <f t="shared" ca="1" si="10"/>
        <v>Public service Saving Tech-Heat High Temp. over 150C 1.3y</v>
      </c>
      <c r="O81" s="23" t="s">
        <v>32</v>
      </c>
      <c r="P81" s="23" t="s">
        <v>33</v>
      </c>
      <c r="Q81" s="23"/>
      <c r="R81" s="23"/>
      <c r="S81" s="19" t="s">
        <v>34</v>
      </c>
      <c r="V81" s="16" t="str">
        <f t="shared" ca="1" si="12"/>
        <v>UD</v>
      </c>
      <c r="W81" s="14" t="str">
        <f t="shared" ca="1" si="12"/>
        <v>Public service</v>
      </c>
      <c r="X81" s="3" t="str">
        <f>'EE investment costs'!D130</f>
        <v>HT-13</v>
      </c>
      <c r="Y81" s="3" t="str">
        <f>'EE investment costs'!E130</f>
        <v>Heat High Temp. over 150C</v>
      </c>
      <c r="AC81" s="123">
        <f>'EE investment costs'!C130</f>
        <v>1.3</v>
      </c>
      <c r="AD81" s="22"/>
    </row>
    <row r="82" spans="2:30">
      <c r="B82" s="14" t="str">
        <f t="shared" ca="1" si="7"/>
        <v>INDUDEFFRH-13</v>
      </c>
      <c r="C82" s="15" t="str">
        <f t="shared" ca="1" si="9"/>
        <v>IUDRH</v>
      </c>
      <c r="D82" s="16">
        <f>'EE investment costs'!$F$15</f>
        <v>2016</v>
      </c>
      <c r="E82" s="14">
        <f>VLOOKUP(X82,'EE investment costs'!$D$56:$R$656,15,0)</f>
        <v>13.2</v>
      </c>
      <c r="F82" s="17">
        <f ca="1">INDEX('EE investment costs'!$D$56:$R$656,MATCH(X82,'EE investment costs'!$D$56:$D$656,0),MATCH($V$8,'EE investment costs'!$D$56:$R$56,0))</f>
        <v>0</v>
      </c>
      <c r="I82" s="18">
        <v>1</v>
      </c>
      <c r="J82" s="18">
        <v>1</v>
      </c>
      <c r="K82" s="14">
        <f t="shared" ca="1" si="11"/>
        <v>8</v>
      </c>
      <c r="M82" s="19" t="str">
        <f t="shared" ca="1" si="8"/>
        <v>INDUDEFFRH-13</v>
      </c>
      <c r="N82" s="23" t="str">
        <f t="shared" ca="1" si="10"/>
        <v>Public service Saving Tech-Heat Room Heat 1.3y</v>
      </c>
      <c r="O82" s="23" t="s">
        <v>32</v>
      </c>
      <c r="P82" s="23" t="s">
        <v>33</v>
      </c>
      <c r="Q82" s="23"/>
      <c r="R82" s="23"/>
      <c r="S82" s="19" t="s">
        <v>34</v>
      </c>
      <c r="V82" s="16" t="str">
        <f t="shared" ca="1" si="12"/>
        <v>UD</v>
      </c>
      <c r="W82" s="14" t="str">
        <f t="shared" ca="1" si="12"/>
        <v>Public service</v>
      </c>
      <c r="X82" s="3" t="str">
        <f>'EE investment costs'!D131</f>
        <v>RH-13</v>
      </c>
      <c r="Y82" s="3" t="str">
        <f>'EE investment costs'!E131</f>
        <v>Heat Room Heat</v>
      </c>
      <c r="AC82" s="123">
        <f>'EE investment costs'!C131</f>
        <v>1.3</v>
      </c>
      <c r="AD82" s="22"/>
    </row>
    <row r="83" spans="2:30">
      <c r="B83" s="14" t="str">
        <f t="shared" ca="1" si="7"/>
        <v>INDUDEFFLA-13</v>
      </c>
      <c r="C83" s="15" t="str">
        <f t="shared" ca="1" si="9"/>
        <v>IUDLA</v>
      </c>
      <c r="D83" s="16">
        <f>'EE investment costs'!$F$15</f>
        <v>2016</v>
      </c>
      <c r="E83" s="14">
        <f>VLOOKUP(X83,'EE investment costs'!$D$56:$R$656,15,0)</f>
        <v>3.1619999999999999</v>
      </c>
      <c r="F83" s="17">
        <f ca="1">INDEX('EE investment costs'!$D$56:$R$656,MATCH(X83,'EE investment costs'!$D$56:$D$656,0),MATCH($V$8,'EE investment costs'!$D$56:$R$56,0))</f>
        <v>267.89912217664494</v>
      </c>
      <c r="I83" s="18">
        <v>1</v>
      </c>
      <c r="J83" s="18">
        <v>1</v>
      </c>
      <c r="K83" s="14">
        <f t="shared" ca="1" si="11"/>
        <v>8</v>
      </c>
      <c r="M83" s="19" t="str">
        <f t="shared" ca="1" si="8"/>
        <v>INDUDEFFLA-13</v>
      </c>
      <c r="N83" s="23" t="str">
        <f t="shared" ca="1" si="10"/>
        <v>Public service Saving Tech-Light 1.3y</v>
      </c>
      <c r="O83" s="23" t="s">
        <v>32</v>
      </c>
      <c r="P83" s="23" t="s">
        <v>33</v>
      </c>
      <c r="Q83" s="23"/>
      <c r="R83" s="23"/>
      <c r="S83" s="19" t="s">
        <v>34</v>
      </c>
      <c r="V83" s="16" t="str">
        <f t="shared" ca="1" si="12"/>
        <v>UD</v>
      </c>
      <c r="W83" s="14" t="str">
        <f t="shared" ca="1" si="12"/>
        <v>Public service</v>
      </c>
      <c r="X83" s="3" t="str">
        <f>'EE investment costs'!D132</f>
        <v>LA-13</v>
      </c>
      <c r="Y83" s="3" t="str">
        <f>'EE investment costs'!E132</f>
        <v>Light</v>
      </c>
      <c r="AC83" s="123">
        <f>'EE investment costs'!C132</f>
        <v>1.3</v>
      </c>
      <c r="AD83" s="22"/>
    </row>
    <row r="84" spans="2:30">
      <c r="B84" s="14" t="str">
        <f t="shared" ca="1" si="7"/>
        <v>INDUDEFFEM-13</v>
      </c>
      <c r="C84" s="15" t="str">
        <f t="shared" ca="1" si="9"/>
        <v>IUDEM</v>
      </c>
      <c r="D84" s="16">
        <f>'EE investment costs'!$F$15</f>
        <v>2016</v>
      </c>
      <c r="E84" s="14">
        <f>VLOOKUP(X84,'EE investment costs'!$D$56:$R$656,15,0)</f>
        <v>3.3200999999999996</v>
      </c>
      <c r="F84" s="17">
        <f ca="1">INDEX('EE investment costs'!$D$56:$R$656,MATCH(X84,'EE investment costs'!$D$56:$D$656,0),MATCH($V$8,'EE investment costs'!$D$56:$R$56,0))</f>
        <v>277.17511374571956</v>
      </c>
      <c r="I84" s="18">
        <v>1</v>
      </c>
      <c r="J84" s="18">
        <v>1</v>
      </c>
      <c r="K84" s="14">
        <f t="shared" ca="1" si="11"/>
        <v>8</v>
      </c>
      <c r="M84" s="19" t="str">
        <f t="shared" ca="1" si="8"/>
        <v>INDUDEFFEM-13</v>
      </c>
      <c r="N84" s="23" t="str">
        <f t="shared" ca="1" si="10"/>
        <v>Public service Saving Tech-Electric Motors 1.3y</v>
      </c>
      <c r="O84" s="23" t="s">
        <v>32</v>
      </c>
      <c r="P84" s="23" t="s">
        <v>33</v>
      </c>
      <c r="Q84" s="23"/>
      <c r="R84" s="23"/>
      <c r="S84" s="19" t="s">
        <v>34</v>
      </c>
      <c r="V84" s="16" t="str">
        <f t="shared" ca="1" si="12"/>
        <v>UD</v>
      </c>
      <c r="W84" s="14" t="str">
        <f t="shared" ca="1" si="12"/>
        <v>Public service</v>
      </c>
      <c r="X84" s="3" t="str">
        <f>'EE investment costs'!D133</f>
        <v>EM-13</v>
      </c>
      <c r="Y84" s="3" t="str">
        <f>'EE investment costs'!E133</f>
        <v>Electric Motors</v>
      </c>
      <c r="AC84" s="123">
        <f>'EE investment costs'!C133</f>
        <v>1.3</v>
      </c>
      <c r="AD84" s="22"/>
    </row>
    <row r="85" spans="2:30">
      <c r="B85" s="14" t="str">
        <f t="shared" ca="1" si="7"/>
        <v>INDUDEFFTF-13</v>
      </c>
      <c r="C85" s="15" t="str">
        <f t="shared" ca="1" si="9"/>
        <v>IUDTF</v>
      </c>
      <c r="D85" s="16">
        <f>'EE investment costs'!$F$15</f>
        <v>2016</v>
      </c>
      <c r="E85" s="14">
        <f>VLOOKUP(X85,'EE investment costs'!$D$56:$R$656,15,0)</f>
        <v>5.5299999999999994</v>
      </c>
      <c r="F85" s="17">
        <f ca="1">INDEX('EE investment costs'!$D$56:$R$656,MATCH(X85,'EE investment costs'!$D$56:$D$656,0),MATCH($V$8,'EE investment costs'!$D$56:$R$56,0))</f>
        <v>191.01823090803444</v>
      </c>
      <c r="I85" s="18">
        <v>1</v>
      </c>
      <c r="J85" s="18">
        <v>1</v>
      </c>
      <c r="K85" s="14">
        <f t="shared" ca="1" si="11"/>
        <v>8</v>
      </c>
      <c r="M85" s="19" t="str">
        <f t="shared" ca="1" si="8"/>
        <v>INDUDEFFTF-13</v>
      </c>
      <c r="N85" s="23" t="str">
        <f t="shared" ca="1" si="10"/>
        <v>Public service Saving Tech-Haulage Tractors, Trucks, Fishing boats 1.3y</v>
      </c>
      <c r="O85" s="23" t="s">
        <v>32</v>
      </c>
      <c r="P85" s="23" t="s">
        <v>33</v>
      </c>
      <c r="Q85" s="23"/>
      <c r="R85" s="23"/>
      <c r="S85" s="19" t="s">
        <v>34</v>
      </c>
      <c r="V85" s="16" t="str">
        <f t="shared" ca="1" si="12"/>
        <v>UD</v>
      </c>
      <c r="W85" s="14" t="str">
        <f t="shared" ca="1" si="12"/>
        <v>Public service</v>
      </c>
      <c r="X85" s="3" t="str">
        <f>'EE investment costs'!D134</f>
        <v>TF-13</v>
      </c>
      <c r="Y85" s="3" t="str">
        <f>'EE investment costs'!E134</f>
        <v>Haulage Tractors, Trucks, Fishing boats</v>
      </c>
      <c r="AC85" s="123">
        <f>'EE investment costs'!C134</f>
        <v>1.3</v>
      </c>
      <c r="AD85" s="22"/>
    </row>
    <row r="86" spans="2:30">
      <c r="B86" s="14" t="str">
        <f t="shared" ca="1" si="7"/>
        <v>INDUDEFFMT-14</v>
      </c>
      <c r="C86" s="15" t="str">
        <f t="shared" ca="1" si="9"/>
        <v>IUDMT</v>
      </c>
      <c r="D86" s="16">
        <f>'EE investment costs'!$F$15</f>
        <v>2016</v>
      </c>
      <c r="E86" s="14">
        <f>VLOOKUP(X86,'EE investment costs'!$D$56:$R$656,15,0)</f>
        <v>4.25</v>
      </c>
      <c r="F86" s="17">
        <f ca="1">INDEX('EE investment costs'!$D$56:$R$656,MATCH(X86,'EE investment costs'!$D$56:$D$656,0),MATCH($V$8,'EE investment costs'!$D$56:$R$56,0))</f>
        <v>143.50844714380585</v>
      </c>
      <c r="I86" s="18">
        <v>1</v>
      </c>
      <c r="J86" s="18">
        <v>1</v>
      </c>
      <c r="K86" s="14">
        <f t="shared" ca="1" si="11"/>
        <v>8</v>
      </c>
      <c r="L86" s="23"/>
      <c r="M86" s="19" t="str">
        <f t="shared" ca="1" si="8"/>
        <v>INDUDEFFMT-14</v>
      </c>
      <c r="N86" s="23" t="str">
        <f t="shared" ca="1" si="10"/>
        <v>Public service Saving Tech-Heat Medium Temp. up to 150C 1.4y</v>
      </c>
      <c r="O86" s="23" t="s">
        <v>32</v>
      </c>
      <c r="P86" s="23" t="s">
        <v>33</v>
      </c>
      <c r="Q86" s="23"/>
      <c r="R86" s="23"/>
      <c r="S86" s="19" t="s">
        <v>34</v>
      </c>
      <c r="V86" s="16" t="str">
        <f t="shared" ca="1" si="12"/>
        <v>UD</v>
      </c>
      <c r="W86" s="14" t="str">
        <f t="shared" ca="1" si="12"/>
        <v>Public service</v>
      </c>
      <c r="X86" s="3" t="str">
        <f>'EE investment costs'!D135</f>
        <v>MT-14</v>
      </c>
      <c r="Y86" s="3" t="str">
        <f>'EE investment costs'!E135</f>
        <v>Heat Medium Temp. up to 150C</v>
      </c>
      <c r="AC86" s="123">
        <f>'EE investment costs'!C135</f>
        <v>1.4</v>
      </c>
      <c r="AD86" s="22"/>
    </row>
    <row r="87" spans="2:30">
      <c r="B87" s="14" t="str">
        <f t="shared" ca="1" si="7"/>
        <v>INDUDEFFHT-14</v>
      </c>
      <c r="C87" s="15" t="str">
        <f t="shared" ca="1" si="9"/>
        <v>IUDHT</v>
      </c>
      <c r="D87" s="16">
        <f>'EE investment costs'!$F$15</f>
        <v>2016</v>
      </c>
      <c r="E87" s="14">
        <f>VLOOKUP(X87,'EE investment costs'!$D$56:$R$656,15,0)</f>
        <v>3.4</v>
      </c>
      <c r="F87" s="17">
        <f ca="1">INDEX('EE investment costs'!$D$56:$R$656,MATCH(X87,'EE investment costs'!$D$56:$D$656,0),MATCH($V$8,'EE investment costs'!$D$56:$R$56,0))</f>
        <v>140.74716024574474</v>
      </c>
      <c r="I87" s="18">
        <v>1</v>
      </c>
      <c r="J87" s="18">
        <v>1</v>
      </c>
      <c r="K87" s="14">
        <f t="shared" ca="1" si="11"/>
        <v>8</v>
      </c>
      <c r="L87" s="23"/>
      <c r="M87" s="19" t="str">
        <f t="shared" ca="1" si="8"/>
        <v>INDUDEFFHT-14</v>
      </c>
      <c r="N87" s="23" t="str">
        <f t="shared" ca="1" si="10"/>
        <v>Public service Saving Tech-Heat High Temp. over 150C 1.4y</v>
      </c>
      <c r="O87" s="23" t="s">
        <v>32</v>
      </c>
      <c r="P87" s="23" t="s">
        <v>33</v>
      </c>
      <c r="Q87" s="23"/>
      <c r="R87" s="23"/>
      <c r="S87" s="19" t="s">
        <v>34</v>
      </c>
      <c r="V87" s="16" t="str">
        <f t="shared" ca="1" si="12"/>
        <v>UD</v>
      </c>
      <c r="W87" s="14" t="str">
        <f t="shared" ca="1" si="12"/>
        <v>Public service</v>
      </c>
      <c r="X87" s="3" t="str">
        <f>'EE investment costs'!D136</f>
        <v>HT-14</v>
      </c>
      <c r="Y87" s="3" t="str">
        <f>'EE investment costs'!E136</f>
        <v>Heat High Temp. over 150C</v>
      </c>
      <c r="AC87" s="123">
        <f>'EE investment costs'!C136</f>
        <v>1.4</v>
      </c>
      <c r="AD87" s="22"/>
    </row>
    <row r="88" spans="2:30">
      <c r="B88" s="14" t="str">
        <f t="shared" ca="1" si="7"/>
        <v>INDUDEFFRH-14</v>
      </c>
      <c r="C88" s="15" t="str">
        <f t="shared" ca="1" si="9"/>
        <v>IUDRH</v>
      </c>
      <c r="D88" s="16">
        <f>'EE investment costs'!$F$15</f>
        <v>2016</v>
      </c>
      <c r="E88" s="14">
        <f>VLOOKUP(X88,'EE investment costs'!$D$56:$R$656,15,0)</f>
        <v>13.6</v>
      </c>
      <c r="F88" s="17">
        <f ca="1">INDEX('EE investment costs'!$D$56:$R$656,MATCH(X88,'EE investment costs'!$D$56:$D$656,0),MATCH($V$8,'EE investment costs'!$D$56:$R$56,0))</f>
        <v>0</v>
      </c>
      <c r="I88" s="18">
        <v>1</v>
      </c>
      <c r="J88" s="18">
        <v>1</v>
      </c>
      <c r="K88" s="14">
        <f t="shared" ca="1" si="11"/>
        <v>8</v>
      </c>
      <c r="L88" s="23"/>
      <c r="M88" s="19" t="str">
        <f t="shared" ca="1" si="8"/>
        <v>INDUDEFFRH-14</v>
      </c>
      <c r="N88" s="23" t="str">
        <f t="shared" ca="1" si="10"/>
        <v>Public service Saving Tech-Heat Room Heat 1.4y</v>
      </c>
      <c r="O88" s="23" t="s">
        <v>32</v>
      </c>
      <c r="P88" s="23" t="s">
        <v>33</v>
      </c>
      <c r="Q88" s="23"/>
      <c r="R88" s="23"/>
      <c r="S88" s="19" t="s">
        <v>34</v>
      </c>
      <c r="V88" s="16" t="str">
        <f t="shared" ca="1" si="12"/>
        <v>UD</v>
      </c>
      <c r="W88" s="14" t="str">
        <f t="shared" ca="1" si="12"/>
        <v>Public service</v>
      </c>
      <c r="X88" s="3" t="str">
        <f>'EE investment costs'!D137</f>
        <v>RH-14</v>
      </c>
      <c r="Y88" s="3" t="str">
        <f>'EE investment costs'!E137</f>
        <v>Heat Room Heat</v>
      </c>
      <c r="AC88" s="123">
        <f>'EE investment costs'!C137</f>
        <v>1.4</v>
      </c>
      <c r="AD88" s="22"/>
    </row>
    <row r="89" spans="2:30">
      <c r="B89" s="14" t="str">
        <f t="shared" ca="1" si="7"/>
        <v>INDUDEFFLA-14</v>
      </c>
      <c r="C89" s="15" t="str">
        <f t="shared" ca="1" si="9"/>
        <v>IUDLA</v>
      </c>
      <c r="D89" s="16">
        <f>'EE investment costs'!$F$15</f>
        <v>2016</v>
      </c>
      <c r="E89" s="14">
        <f>VLOOKUP(X89,'EE investment costs'!$D$56:$R$656,15,0)</f>
        <v>3.1959999999999997</v>
      </c>
      <c r="F89" s="17">
        <f ca="1">INDEX('EE investment costs'!$D$56:$R$656,MATCH(X89,'EE investment costs'!$D$56:$D$656,0),MATCH($V$8,'EE investment costs'!$D$56:$R$56,0))</f>
        <v>325.21761008635474</v>
      </c>
      <c r="I89" s="18">
        <v>1</v>
      </c>
      <c r="J89" s="18">
        <v>1</v>
      </c>
      <c r="K89" s="14">
        <f t="shared" ca="1" si="11"/>
        <v>8</v>
      </c>
      <c r="L89" s="23"/>
      <c r="M89" s="19" t="str">
        <f t="shared" ca="1" si="8"/>
        <v>INDUDEFFLA-14</v>
      </c>
      <c r="N89" s="23" t="str">
        <f t="shared" ca="1" si="10"/>
        <v>Public service Saving Tech-Light 1.4y</v>
      </c>
      <c r="O89" s="23" t="s">
        <v>32</v>
      </c>
      <c r="P89" s="23" t="s">
        <v>33</v>
      </c>
      <c r="Q89" s="23"/>
      <c r="R89" s="23"/>
      <c r="S89" s="19" t="s">
        <v>34</v>
      </c>
      <c r="V89" s="16" t="str">
        <f t="shared" ca="1" si="12"/>
        <v>UD</v>
      </c>
      <c r="W89" s="14" t="str">
        <f t="shared" ca="1" si="12"/>
        <v>Public service</v>
      </c>
      <c r="X89" s="3" t="str">
        <f>'EE investment costs'!D138</f>
        <v>LA-14</v>
      </c>
      <c r="Y89" s="3" t="str">
        <f>'EE investment costs'!E138</f>
        <v>Light</v>
      </c>
      <c r="AC89" s="123">
        <f>'EE investment costs'!C138</f>
        <v>1.4</v>
      </c>
      <c r="AD89" s="22"/>
    </row>
    <row r="90" spans="2:30">
      <c r="B90" s="14" t="str">
        <f t="shared" ca="1" si="7"/>
        <v>INDUDEFFEM-14</v>
      </c>
      <c r="C90" s="15" t="str">
        <f t="shared" ca="1" si="9"/>
        <v>IUDEM</v>
      </c>
      <c r="D90" s="16">
        <f>'EE investment costs'!$F$15</f>
        <v>2016</v>
      </c>
      <c r="E90" s="14">
        <f>VLOOKUP(X90,'EE investment costs'!$D$56:$R$656,15,0)</f>
        <v>3.3557999999999995</v>
      </c>
      <c r="F90" s="17">
        <f ca="1">INDEX('EE investment costs'!$D$56:$R$656,MATCH(X90,'EE investment costs'!$D$56:$D$656,0),MATCH($V$8,'EE investment costs'!$D$56:$R$56,0))</f>
        <v>332.64964377284002</v>
      </c>
      <c r="I90" s="18">
        <v>1</v>
      </c>
      <c r="J90" s="18">
        <v>1</v>
      </c>
      <c r="K90" s="14">
        <f t="shared" ca="1" si="11"/>
        <v>8</v>
      </c>
      <c r="L90" s="23"/>
      <c r="M90" s="19" t="str">
        <f t="shared" ca="1" si="8"/>
        <v>INDUDEFFEM-14</v>
      </c>
      <c r="N90" s="23" t="str">
        <f t="shared" ca="1" si="10"/>
        <v>Public service Saving Tech-Electric Motors 1.4y</v>
      </c>
      <c r="O90" s="23" t="s">
        <v>32</v>
      </c>
      <c r="P90" s="23" t="s">
        <v>33</v>
      </c>
      <c r="Q90" s="23"/>
      <c r="R90" s="23"/>
      <c r="S90" s="19" t="s">
        <v>34</v>
      </c>
      <c r="V90" s="16" t="str">
        <f t="shared" ca="1" si="12"/>
        <v>UD</v>
      </c>
      <c r="W90" s="14" t="str">
        <f t="shared" ca="1" si="12"/>
        <v>Public service</v>
      </c>
      <c r="X90" s="3" t="str">
        <f>'EE investment costs'!D139</f>
        <v>EM-14</v>
      </c>
      <c r="Y90" s="3" t="str">
        <f>'EE investment costs'!E139</f>
        <v>Electric Motors</v>
      </c>
      <c r="AC90" s="123">
        <f>'EE investment costs'!C139</f>
        <v>1.4</v>
      </c>
      <c r="AD90" s="22"/>
    </row>
    <row r="91" spans="2:30">
      <c r="B91" s="14" t="str">
        <f t="shared" ca="1" si="7"/>
        <v>INDUDEFFTF-14</v>
      </c>
      <c r="C91" s="15" t="str">
        <f t="shared" ca="1" si="9"/>
        <v>IUDTF</v>
      </c>
      <c r="D91" s="16">
        <f>'EE investment costs'!$F$15</f>
        <v>2016</v>
      </c>
      <c r="E91" s="14">
        <f>VLOOKUP(X91,'EE investment costs'!$D$56:$R$656,15,0)</f>
        <v>5.7399999999999984</v>
      </c>
      <c r="F91" s="17">
        <f ca="1">INDEX('EE investment costs'!$D$56:$R$656,MATCH(X91,'EE investment costs'!$D$56:$D$656,0),MATCH($V$8,'EE investment costs'!$D$56:$R$56,0))</f>
        <v>205.71194097788319</v>
      </c>
      <c r="I91" s="18">
        <v>1</v>
      </c>
      <c r="J91" s="18">
        <v>1</v>
      </c>
      <c r="K91" s="14">
        <f t="shared" ca="1" si="11"/>
        <v>8</v>
      </c>
      <c r="L91" s="23"/>
      <c r="M91" s="19" t="str">
        <f t="shared" ca="1" si="8"/>
        <v>INDUDEFFTF-14</v>
      </c>
      <c r="N91" s="23" t="str">
        <f t="shared" ca="1" si="10"/>
        <v>Public service Saving Tech-Haulage Tractors, Trucks, Fishing boats 1.4y</v>
      </c>
      <c r="O91" s="23" t="s">
        <v>32</v>
      </c>
      <c r="P91" s="23" t="s">
        <v>33</v>
      </c>
      <c r="Q91" s="23"/>
      <c r="R91" s="23"/>
      <c r="S91" s="19" t="s">
        <v>34</v>
      </c>
      <c r="V91" s="16" t="str">
        <f t="shared" ca="1" si="12"/>
        <v>UD</v>
      </c>
      <c r="W91" s="14" t="str">
        <f t="shared" ca="1" si="12"/>
        <v>Public service</v>
      </c>
      <c r="X91" s="3" t="str">
        <f>'EE investment costs'!D140</f>
        <v>TF-14</v>
      </c>
      <c r="Y91" s="3" t="str">
        <f>'EE investment costs'!E140</f>
        <v>Haulage Tractors, Trucks, Fishing boats</v>
      </c>
      <c r="AC91" s="123">
        <f>'EE investment costs'!C140</f>
        <v>1.4</v>
      </c>
      <c r="AD91" s="22"/>
    </row>
    <row r="92" spans="2:30">
      <c r="B92" s="14" t="str">
        <f t="shared" ca="1" si="7"/>
        <v>INDUDEFFMT-15</v>
      </c>
      <c r="C92" s="15" t="str">
        <f t="shared" ca="1" si="9"/>
        <v>IUDMT</v>
      </c>
      <c r="D92" s="16">
        <f>'EE investment costs'!$F$15</f>
        <v>2016</v>
      </c>
      <c r="E92" s="14">
        <f>VLOOKUP(X92,'EE investment costs'!$D$56:$R$656,15,0)</f>
        <v>4.375</v>
      </c>
      <c r="F92" s="17">
        <f ca="1">INDEX('EE investment costs'!$D$56:$R$656,MATCH(X92,'EE investment costs'!$D$56:$D$656,0),MATCH($V$8,'EE investment costs'!$D$56:$R$56,0))</f>
        <v>162.63010664599554</v>
      </c>
      <c r="I92" s="18">
        <v>1</v>
      </c>
      <c r="J92" s="18">
        <v>1</v>
      </c>
      <c r="K92" s="14">
        <f t="shared" ca="1" si="11"/>
        <v>8</v>
      </c>
      <c r="L92" s="23"/>
      <c r="M92" s="19" t="str">
        <f t="shared" ca="1" si="8"/>
        <v>INDUDEFFMT-15</v>
      </c>
      <c r="N92" s="23" t="str">
        <f t="shared" ca="1" si="10"/>
        <v>Public service Saving Tech-Heat Medium Temp. up to 150C 1.5y</v>
      </c>
      <c r="O92" s="23" t="s">
        <v>32</v>
      </c>
      <c r="P92" s="23" t="s">
        <v>33</v>
      </c>
      <c r="Q92" s="23"/>
      <c r="R92" s="23"/>
      <c r="S92" s="19" t="s">
        <v>34</v>
      </c>
      <c r="V92" s="16" t="str">
        <f t="shared" ca="1" si="12"/>
        <v>UD</v>
      </c>
      <c r="W92" s="14" t="str">
        <f t="shared" ca="1" si="12"/>
        <v>Public service</v>
      </c>
      <c r="X92" s="3" t="str">
        <f>'EE investment costs'!D141</f>
        <v>MT-15</v>
      </c>
      <c r="Y92" s="3" t="str">
        <f>'EE investment costs'!E141</f>
        <v>Heat Medium Temp. up to 150C</v>
      </c>
      <c r="AC92" s="123">
        <f>'EE investment costs'!C141</f>
        <v>1.5</v>
      </c>
      <c r="AD92" s="22"/>
    </row>
    <row r="93" spans="2:30">
      <c r="B93" s="14" t="str">
        <f t="shared" ca="1" si="7"/>
        <v>INDUDEFFHT-15</v>
      </c>
      <c r="C93" s="15" t="str">
        <f t="shared" ca="1" si="9"/>
        <v>IUDHT</v>
      </c>
      <c r="D93" s="16">
        <f>'EE investment costs'!$F$15</f>
        <v>2016</v>
      </c>
      <c r="E93" s="14">
        <f>VLOOKUP(X93,'EE investment costs'!$D$56:$R$656,15,0)</f>
        <v>3.5</v>
      </c>
      <c r="F93" s="17">
        <f ca="1">INDEX('EE investment costs'!$D$56:$R$656,MATCH(X93,'EE investment costs'!$D$56:$D$656,0),MATCH($V$8,'EE investment costs'!$D$56:$R$56,0))</f>
        <v>155.18276642479552</v>
      </c>
      <c r="I93" s="18">
        <v>1</v>
      </c>
      <c r="J93" s="18">
        <v>1</v>
      </c>
      <c r="K93" s="14">
        <f t="shared" ca="1" si="11"/>
        <v>8</v>
      </c>
      <c r="L93" s="23"/>
      <c r="M93" s="19" t="str">
        <f t="shared" ca="1" si="8"/>
        <v>INDUDEFFHT-15</v>
      </c>
      <c r="N93" s="23" t="str">
        <f t="shared" ca="1" si="10"/>
        <v>Public service Saving Tech-Heat High Temp. over 150C 1.5y</v>
      </c>
      <c r="O93" s="23" t="s">
        <v>32</v>
      </c>
      <c r="P93" s="23" t="s">
        <v>33</v>
      </c>
      <c r="Q93" s="23"/>
      <c r="R93" s="23"/>
      <c r="S93" s="19" t="s">
        <v>34</v>
      </c>
      <c r="V93" s="16" t="str">
        <f t="shared" ca="1" si="12"/>
        <v>UD</v>
      </c>
      <c r="W93" s="14" t="str">
        <f t="shared" ca="1" si="12"/>
        <v>Public service</v>
      </c>
      <c r="X93" s="3" t="str">
        <f>'EE investment costs'!D142</f>
        <v>HT-15</v>
      </c>
      <c r="Y93" s="3" t="str">
        <f>'EE investment costs'!E142</f>
        <v>Heat High Temp. over 150C</v>
      </c>
      <c r="AC93" s="123">
        <f>'EE investment costs'!C142</f>
        <v>1.5</v>
      </c>
      <c r="AD93" s="22"/>
    </row>
    <row r="94" spans="2:30">
      <c r="B94" s="14" t="str">
        <f t="shared" ca="1" si="7"/>
        <v>INDUDEFFRH-15</v>
      </c>
      <c r="C94" s="15" t="str">
        <f t="shared" ca="1" si="9"/>
        <v>IUDRH</v>
      </c>
      <c r="D94" s="16">
        <f>'EE investment costs'!$F$15</f>
        <v>2016</v>
      </c>
      <c r="E94" s="14">
        <f>VLOOKUP(X94,'EE investment costs'!$D$56:$R$656,15,0)</f>
        <v>14</v>
      </c>
      <c r="F94" s="17">
        <f ca="1">INDEX('EE investment costs'!$D$56:$R$656,MATCH(X94,'EE investment costs'!$D$56:$D$656,0),MATCH($V$8,'EE investment costs'!$D$56:$R$56,0))</f>
        <v>0</v>
      </c>
      <c r="I94" s="18">
        <v>1</v>
      </c>
      <c r="J94" s="18">
        <v>1</v>
      </c>
      <c r="K94" s="14">
        <f t="shared" ca="1" si="11"/>
        <v>8</v>
      </c>
      <c r="L94" s="23"/>
      <c r="M94" s="19" t="str">
        <f t="shared" ca="1" si="8"/>
        <v>INDUDEFFRH-15</v>
      </c>
      <c r="N94" s="23" t="str">
        <f t="shared" ca="1" si="10"/>
        <v>Public service Saving Tech-Heat Room Heat 1.5y</v>
      </c>
      <c r="O94" s="23" t="s">
        <v>32</v>
      </c>
      <c r="P94" s="23" t="s">
        <v>33</v>
      </c>
      <c r="Q94" s="23"/>
      <c r="R94" s="23"/>
      <c r="S94" s="19" t="s">
        <v>34</v>
      </c>
      <c r="V94" s="16" t="str">
        <f t="shared" ca="1" si="12"/>
        <v>UD</v>
      </c>
      <c r="W94" s="14" t="str">
        <f t="shared" ca="1" si="12"/>
        <v>Public service</v>
      </c>
      <c r="X94" s="3" t="str">
        <f>'EE investment costs'!D143</f>
        <v>RH-15</v>
      </c>
      <c r="Y94" s="3" t="str">
        <f>'EE investment costs'!E143</f>
        <v>Heat Room Heat</v>
      </c>
      <c r="AC94" s="123">
        <f>'EE investment costs'!C143</f>
        <v>1.5</v>
      </c>
      <c r="AD94" s="22"/>
    </row>
    <row r="95" spans="2:30">
      <c r="B95" s="14" t="str">
        <f t="shared" ca="1" si="7"/>
        <v>INDUDEFFLA-15</v>
      </c>
      <c r="C95" s="15" t="str">
        <f t="shared" ca="1" si="9"/>
        <v>IUDLA</v>
      </c>
      <c r="D95" s="16">
        <f>'EE investment costs'!$F$15</f>
        <v>2016</v>
      </c>
      <c r="E95" s="14">
        <f>VLOOKUP(X95,'EE investment costs'!$D$56:$R$656,15,0)</f>
        <v>3.23</v>
      </c>
      <c r="F95" s="17">
        <f ca="1">INDEX('EE investment costs'!$D$56:$R$656,MATCH(X95,'EE investment costs'!$D$56:$D$656,0),MATCH($V$8,'EE investment costs'!$D$56:$R$56,0))</f>
        <v>382.53609799606483</v>
      </c>
      <c r="I95" s="18">
        <v>1</v>
      </c>
      <c r="J95" s="18">
        <v>1</v>
      </c>
      <c r="K95" s="14">
        <f t="shared" ca="1" si="11"/>
        <v>8</v>
      </c>
      <c r="L95" s="23"/>
      <c r="M95" s="19" t="str">
        <f t="shared" ca="1" si="8"/>
        <v>INDUDEFFLA-15</v>
      </c>
      <c r="N95" s="23" t="str">
        <f t="shared" ca="1" si="10"/>
        <v>Public service Saving Tech-Light 1.5y</v>
      </c>
      <c r="O95" s="23" t="s">
        <v>32</v>
      </c>
      <c r="P95" s="23" t="s">
        <v>33</v>
      </c>
      <c r="Q95" s="23"/>
      <c r="R95" s="23"/>
      <c r="S95" s="19" t="s">
        <v>34</v>
      </c>
      <c r="V95" s="16" t="str">
        <f t="shared" ca="1" si="12"/>
        <v>UD</v>
      </c>
      <c r="W95" s="14" t="str">
        <f t="shared" ca="1" si="12"/>
        <v>Public service</v>
      </c>
      <c r="X95" s="3" t="str">
        <f>'EE investment costs'!D144</f>
        <v>LA-15</v>
      </c>
      <c r="Y95" s="3" t="str">
        <f>'EE investment costs'!E144</f>
        <v>Light</v>
      </c>
      <c r="AC95" s="123">
        <f>'EE investment costs'!C144</f>
        <v>1.5</v>
      </c>
      <c r="AD95" s="22"/>
    </row>
    <row r="96" spans="2:30">
      <c r="B96" s="14" t="str">
        <f t="shared" ca="1" si="7"/>
        <v>INDUDEFFEM-15</v>
      </c>
      <c r="C96" s="15" t="str">
        <f t="shared" ca="1" si="9"/>
        <v>IUDEM</v>
      </c>
      <c r="D96" s="16">
        <f>'EE investment costs'!$F$15</f>
        <v>2016</v>
      </c>
      <c r="E96" s="14">
        <f>VLOOKUP(X96,'EE investment costs'!$D$56:$R$656,15,0)</f>
        <v>3.3914999999999997</v>
      </c>
      <c r="F96" s="17">
        <f ca="1">INDEX('EE investment costs'!$D$56:$R$656,MATCH(X96,'EE investment costs'!$D$56:$D$656,0),MATCH($V$8,'EE investment costs'!$D$56:$R$56,0))</f>
        <v>388.12417379996066</v>
      </c>
      <c r="I96" s="18">
        <v>1</v>
      </c>
      <c r="J96" s="18">
        <v>1</v>
      </c>
      <c r="K96" s="14">
        <f t="shared" ca="1" si="11"/>
        <v>8</v>
      </c>
      <c r="M96" s="19" t="str">
        <f t="shared" ca="1" si="8"/>
        <v>INDUDEFFEM-15</v>
      </c>
      <c r="N96" s="23" t="str">
        <f t="shared" ca="1" si="10"/>
        <v>Public service Saving Tech-Electric Motors 1.5y</v>
      </c>
      <c r="O96" s="23" t="s">
        <v>32</v>
      </c>
      <c r="P96" s="23" t="s">
        <v>33</v>
      </c>
      <c r="Q96" s="23"/>
      <c r="R96" s="23"/>
      <c r="S96" s="19" t="s">
        <v>34</v>
      </c>
      <c r="V96" s="16" t="str">
        <f t="shared" ca="1" si="12"/>
        <v>UD</v>
      </c>
      <c r="W96" s="14" t="str">
        <f t="shared" ca="1" si="12"/>
        <v>Public service</v>
      </c>
      <c r="X96" s="3" t="str">
        <f>'EE investment costs'!D145</f>
        <v>EM-15</v>
      </c>
      <c r="Y96" s="3" t="str">
        <f>'EE investment costs'!E145</f>
        <v>Electric Motors</v>
      </c>
      <c r="AC96" s="123">
        <f>'EE investment costs'!C145</f>
        <v>1.5</v>
      </c>
      <c r="AD96" s="22"/>
    </row>
    <row r="97" spans="2:30">
      <c r="B97" s="14" t="str">
        <f t="shared" ca="1" si="7"/>
        <v>INDUDEFFTF-15</v>
      </c>
      <c r="C97" s="15" t="str">
        <f t="shared" ca="1" si="9"/>
        <v>IUDTF</v>
      </c>
      <c r="D97" s="16">
        <f>'EE investment costs'!$F$15</f>
        <v>2016</v>
      </c>
      <c r="E97" s="14">
        <f>VLOOKUP(X97,'EE investment costs'!$D$56:$R$656,15,0)</f>
        <v>5.9499999999999993</v>
      </c>
      <c r="F97" s="17">
        <f ca="1">INDEX('EE investment costs'!$D$56:$R$656,MATCH(X97,'EE investment costs'!$D$56:$D$656,0),MATCH($V$8,'EE investment costs'!$D$56:$R$56,0))</f>
        <v>220.40565104773205</v>
      </c>
      <c r="I97" s="18">
        <v>1</v>
      </c>
      <c r="J97" s="18">
        <v>1</v>
      </c>
      <c r="K97" s="14">
        <f t="shared" ca="1" si="11"/>
        <v>8</v>
      </c>
      <c r="M97" s="19" t="str">
        <f t="shared" ca="1" si="8"/>
        <v>INDUDEFFTF-15</v>
      </c>
      <c r="N97" s="23" t="str">
        <f t="shared" ca="1" si="10"/>
        <v>Public service Saving Tech-Haulage Tractors, Trucks, Fishing boats 1.5y</v>
      </c>
      <c r="O97" s="23" t="s">
        <v>32</v>
      </c>
      <c r="P97" s="23" t="s">
        <v>33</v>
      </c>
      <c r="Q97" s="23"/>
      <c r="R97" s="23"/>
      <c r="S97" s="19" t="s">
        <v>34</v>
      </c>
      <c r="V97" s="16" t="str">
        <f t="shared" ca="1" si="12"/>
        <v>UD</v>
      </c>
      <c r="W97" s="14" t="str">
        <f t="shared" ca="1" si="12"/>
        <v>Public service</v>
      </c>
      <c r="X97" s="3" t="str">
        <f>'EE investment costs'!D146</f>
        <v>TF-15</v>
      </c>
      <c r="Y97" s="3" t="str">
        <f>'EE investment costs'!E146</f>
        <v>Haulage Tractors, Trucks, Fishing boats</v>
      </c>
      <c r="AC97" s="123">
        <f>'EE investment costs'!C146</f>
        <v>1.5</v>
      </c>
      <c r="AD97" s="22"/>
    </row>
    <row r="98" spans="2:30">
      <c r="B98" s="14" t="str">
        <f t="shared" ca="1" si="7"/>
        <v>INDUDEFFMT-16</v>
      </c>
      <c r="C98" s="15" t="str">
        <f t="shared" ca="1" si="9"/>
        <v>IUDMT</v>
      </c>
      <c r="D98" s="16">
        <f>'EE investment costs'!$F$15</f>
        <v>2016</v>
      </c>
      <c r="E98" s="14">
        <f>VLOOKUP(X98,'EE investment costs'!$D$56:$R$656,15,0)</f>
        <v>4.5</v>
      </c>
      <c r="F98" s="17">
        <f ca="1">INDEX('EE investment costs'!$D$56:$R$656,MATCH(X98,'EE investment costs'!$D$56:$D$656,0),MATCH($V$8,'EE investment costs'!$D$56:$R$56,0))</f>
        <v>181.75176614818525</v>
      </c>
      <c r="I98" s="18">
        <v>1</v>
      </c>
      <c r="J98" s="18">
        <v>1</v>
      </c>
      <c r="K98" s="14">
        <f t="shared" ca="1" si="11"/>
        <v>8</v>
      </c>
      <c r="M98" s="19" t="str">
        <f t="shared" ca="1" si="8"/>
        <v>INDUDEFFMT-16</v>
      </c>
      <c r="N98" s="23" t="str">
        <f t="shared" ca="1" si="10"/>
        <v>Public service Saving Tech-Heat Medium Temp. up to 150C 1.6y</v>
      </c>
      <c r="O98" s="23" t="s">
        <v>32</v>
      </c>
      <c r="P98" s="23" t="s">
        <v>33</v>
      </c>
      <c r="Q98" s="23"/>
      <c r="R98" s="23"/>
      <c r="S98" s="19" t="s">
        <v>34</v>
      </c>
      <c r="V98" s="16" t="str">
        <f t="shared" ca="1" si="12"/>
        <v>UD</v>
      </c>
      <c r="W98" s="14" t="str">
        <f t="shared" ca="1" si="12"/>
        <v>Public service</v>
      </c>
      <c r="X98" s="3" t="str">
        <f>'EE investment costs'!D147</f>
        <v>MT-16</v>
      </c>
      <c r="Y98" s="3" t="str">
        <f>'EE investment costs'!E147</f>
        <v>Heat Medium Temp. up to 150C</v>
      </c>
      <c r="AC98" s="123">
        <f>'EE investment costs'!C147</f>
        <v>1.6</v>
      </c>
      <c r="AD98" s="22"/>
    </row>
    <row r="99" spans="2:30">
      <c r="B99" s="14" t="str">
        <f t="shared" ca="1" si="7"/>
        <v>INDUDEFFHT-16</v>
      </c>
      <c r="C99" s="15" t="str">
        <f t="shared" ca="1" si="9"/>
        <v>IUDHT</v>
      </c>
      <c r="D99" s="16">
        <f>'EE investment costs'!$F$15</f>
        <v>2016</v>
      </c>
      <c r="E99" s="14">
        <f>VLOOKUP(X99,'EE investment costs'!$D$56:$R$656,15,0)</f>
        <v>3.6</v>
      </c>
      <c r="F99" s="17">
        <f ca="1">INDEX('EE investment costs'!$D$56:$R$656,MATCH(X99,'EE investment costs'!$D$56:$D$656,0),MATCH($V$8,'EE investment costs'!$D$56:$R$56,0))</f>
        <v>169.61837260384632</v>
      </c>
      <c r="I99" s="18">
        <v>1</v>
      </c>
      <c r="J99" s="18">
        <v>1</v>
      </c>
      <c r="K99" s="14">
        <f t="shared" ca="1" si="11"/>
        <v>8</v>
      </c>
      <c r="M99" s="19" t="str">
        <f t="shared" ca="1" si="8"/>
        <v>INDUDEFFHT-16</v>
      </c>
      <c r="N99" s="23" t="str">
        <f t="shared" ca="1" si="10"/>
        <v>Public service Saving Tech-Heat High Temp. over 150C 1.6y</v>
      </c>
      <c r="O99" s="23" t="s">
        <v>32</v>
      </c>
      <c r="P99" s="23" t="s">
        <v>33</v>
      </c>
      <c r="Q99" s="23"/>
      <c r="R99" s="23"/>
      <c r="S99" s="19" t="s">
        <v>34</v>
      </c>
      <c r="V99" s="16" t="str">
        <f t="shared" ca="1" si="12"/>
        <v>UD</v>
      </c>
      <c r="W99" s="14" t="str">
        <f t="shared" ca="1" si="12"/>
        <v>Public service</v>
      </c>
      <c r="X99" s="3" t="str">
        <f>'EE investment costs'!D148</f>
        <v>HT-16</v>
      </c>
      <c r="Y99" s="3" t="str">
        <f>'EE investment costs'!E148</f>
        <v>Heat High Temp. over 150C</v>
      </c>
      <c r="AC99" s="123">
        <f>'EE investment costs'!C148</f>
        <v>1.6</v>
      </c>
      <c r="AD99" s="22"/>
    </row>
    <row r="100" spans="2:30">
      <c r="B100" s="14" t="str">
        <f t="shared" ca="1" si="7"/>
        <v>INDUDEFFRH-16</v>
      </c>
      <c r="C100" s="15" t="str">
        <f t="shared" ca="1" si="9"/>
        <v>IUDRH</v>
      </c>
      <c r="D100" s="16">
        <f>'EE investment costs'!$F$15</f>
        <v>2016</v>
      </c>
      <c r="E100" s="14">
        <f>VLOOKUP(X100,'EE investment costs'!$D$56:$R$656,15,0)</f>
        <v>14.4</v>
      </c>
      <c r="F100" s="17">
        <f ca="1">INDEX('EE investment costs'!$D$56:$R$656,MATCH(X100,'EE investment costs'!$D$56:$D$656,0),MATCH($V$8,'EE investment costs'!$D$56:$R$56,0))</f>
        <v>0</v>
      </c>
      <c r="I100" s="18">
        <v>1</v>
      </c>
      <c r="J100" s="18">
        <v>1</v>
      </c>
      <c r="K100" s="14">
        <f t="shared" ca="1" si="11"/>
        <v>8</v>
      </c>
      <c r="M100" s="19" t="str">
        <f t="shared" ca="1" si="8"/>
        <v>INDUDEFFRH-16</v>
      </c>
      <c r="N100" s="23" t="str">
        <f t="shared" ca="1" si="10"/>
        <v>Public service Saving Tech-Heat Room Heat 1.6y</v>
      </c>
      <c r="O100" s="23" t="s">
        <v>32</v>
      </c>
      <c r="P100" s="23" t="s">
        <v>33</v>
      </c>
      <c r="Q100" s="23"/>
      <c r="R100" s="23"/>
      <c r="S100" s="19" t="s">
        <v>34</v>
      </c>
      <c r="V100" s="16" t="str">
        <f t="shared" ca="1" si="12"/>
        <v>UD</v>
      </c>
      <c r="W100" s="14" t="str">
        <f t="shared" ca="1" si="12"/>
        <v>Public service</v>
      </c>
      <c r="X100" s="3" t="str">
        <f>'EE investment costs'!D149</f>
        <v>RH-16</v>
      </c>
      <c r="Y100" s="3" t="str">
        <f>'EE investment costs'!E149</f>
        <v>Heat Room Heat</v>
      </c>
      <c r="AC100" s="123">
        <f>'EE investment costs'!C149</f>
        <v>1.6</v>
      </c>
      <c r="AD100" s="22"/>
    </row>
    <row r="101" spans="2:30">
      <c r="B101" s="14" t="str">
        <f t="shared" ca="1" si="7"/>
        <v>INDUDEFFLA-16</v>
      </c>
      <c r="C101" s="15" t="str">
        <f t="shared" ca="1" si="9"/>
        <v>IUDLA</v>
      </c>
      <c r="D101" s="16">
        <f>'EE investment costs'!$F$15</f>
        <v>2016</v>
      </c>
      <c r="E101" s="14">
        <f>VLOOKUP(X101,'EE investment costs'!$D$56:$R$656,15,0)</f>
        <v>3.2640000000000002</v>
      </c>
      <c r="F101" s="17">
        <f ca="1">INDEX('EE investment costs'!$D$56:$R$656,MATCH(X101,'EE investment costs'!$D$56:$D$656,0),MATCH($V$8,'EE investment costs'!$D$56:$R$56,0))</f>
        <v>439.85458590577474</v>
      </c>
      <c r="I101" s="18">
        <v>1</v>
      </c>
      <c r="J101" s="18">
        <v>1</v>
      </c>
      <c r="K101" s="14">
        <f t="shared" ca="1" si="11"/>
        <v>8</v>
      </c>
      <c r="M101" s="19" t="str">
        <f t="shared" ca="1" si="8"/>
        <v>INDUDEFFLA-16</v>
      </c>
      <c r="N101" s="23" t="str">
        <f t="shared" ca="1" si="10"/>
        <v>Public service Saving Tech-Light 1.6y</v>
      </c>
      <c r="O101" s="23" t="s">
        <v>32</v>
      </c>
      <c r="P101" s="23" t="s">
        <v>33</v>
      </c>
      <c r="Q101" s="23"/>
      <c r="R101" s="23"/>
      <c r="S101" s="19" t="s">
        <v>34</v>
      </c>
      <c r="V101" s="16" t="str">
        <f t="shared" ca="1" si="12"/>
        <v>UD</v>
      </c>
      <c r="W101" s="14" t="str">
        <f t="shared" ca="1" si="12"/>
        <v>Public service</v>
      </c>
      <c r="X101" s="3" t="str">
        <f>'EE investment costs'!D150</f>
        <v>LA-16</v>
      </c>
      <c r="Y101" s="3" t="str">
        <f>'EE investment costs'!E150</f>
        <v>Light</v>
      </c>
      <c r="AC101" s="123">
        <f>'EE investment costs'!C150</f>
        <v>1.6</v>
      </c>
      <c r="AD101" s="22"/>
    </row>
    <row r="102" spans="2:30">
      <c r="B102" s="14" t="str">
        <f t="shared" ca="1" si="7"/>
        <v>INDUDEFFEM-16</v>
      </c>
      <c r="C102" s="15" t="str">
        <f t="shared" ca="1" si="9"/>
        <v>IUDEM</v>
      </c>
      <c r="D102" s="16">
        <f>'EE investment costs'!$F$15</f>
        <v>2016</v>
      </c>
      <c r="E102" s="14">
        <f>VLOOKUP(X102,'EE investment costs'!$D$56:$R$656,15,0)</f>
        <v>3.4271999999999996</v>
      </c>
      <c r="F102" s="17">
        <f ca="1">INDEX('EE investment costs'!$D$56:$R$656,MATCH(X102,'EE investment costs'!$D$56:$D$656,0),MATCH($V$8,'EE investment costs'!$D$56:$R$56,0))</f>
        <v>443.59870382708147</v>
      </c>
      <c r="I102" s="18">
        <v>1</v>
      </c>
      <c r="J102" s="18">
        <v>1</v>
      </c>
      <c r="K102" s="14">
        <f t="shared" ca="1" si="11"/>
        <v>8</v>
      </c>
      <c r="M102" s="19" t="str">
        <f t="shared" ca="1" si="8"/>
        <v>INDUDEFFEM-16</v>
      </c>
      <c r="N102" s="23" t="str">
        <f t="shared" ca="1" si="10"/>
        <v>Public service Saving Tech-Electric Motors 1.6y</v>
      </c>
      <c r="O102" s="23" t="s">
        <v>32</v>
      </c>
      <c r="P102" s="23" t="s">
        <v>33</v>
      </c>
      <c r="Q102" s="23"/>
      <c r="R102" s="23"/>
      <c r="S102" s="19" t="s">
        <v>34</v>
      </c>
      <c r="V102" s="16" t="str">
        <f t="shared" ca="1" si="12"/>
        <v>UD</v>
      </c>
      <c r="W102" s="14" t="str">
        <f t="shared" ca="1" si="12"/>
        <v>Public service</v>
      </c>
      <c r="X102" s="3" t="str">
        <f>'EE investment costs'!D151</f>
        <v>EM-16</v>
      </c>
      <c r="Y102" s="3" t="str">
        <f>'EE investment costs'!E151</f>
        <v>Electric Motors</v>
      </c>
      <c r="AC102" s="123">
        <f>'EE investment costs'!C151</f>
        <v>1.6</v>
      </c>
      <c r="AD102" s="22"/>
    </row>
    <row r="103" spans="2:30">
      <c r="B103" s="14" t="str">
        <f t="shared" ca="1" si="7"/>
        <v>INDUDEFFTF-16</v>
      </c>
      <c r="C103" s="15" t="str">
        <f t="shared" ca="1" si="9"/>
        <v>IUDTF</v>
      </c>
      <c r="D103" s="16">
        <f>'EE investment costs'!$F$15</f>
        <v>2016</v>
      </c>
      <c r="E103" s="14">
        <f>VLOOKUP(X103,'EE investment costs'!$D$56:$R$656,15,0)</f>
        <v>6.16</v>
      </c>
      <c r="F103" s="17">
        <f ca="1">INDEX('EE investment costs'!$D$56:$R$656,MATCH(X103,'EE investment costs'!$D$56:$D$656,0),MATCH($V$8,'EE investment costs'!$D$56:$R$56,0))</f>
        <v>235.09936111758083</v>
      </c>
      <c r="I103" s="18">
        <v>1</v>
      </c>
      <c r="J103" s="18">
        <v>1</v>
      </c>
      <c r="K103" s="14">
        <f t="shared" ca="1" si="11"/>
        <v>8</v>
      </c>
      <c r="M103" s="19" t="str">
        <f t="shared" ca="1" si="8"/>
        <v>INDUDEFFTF-16</v>
      </c>
      <c r="N103" s="23" t="str">
        <f t="shared" ca="1" si="10"/>
        <v>Public service Saving Tech-Haulage Tractors, Trucks, Fishing boats 1.6y</v>
      </c>
      <c r="O103" s="23" t="s">
        <v>32</v>
      </c>
      <c r="P103" s="23" t="s">
        <v>33</v>
      </c>
      <c r="Q103" s="23"/>
      <c r="R103" s="23"/>
      <c r="S103" s="19" t="s">
        <v>34</v>
      </c>
      <c r="V103" s="16" t="str">
        <f t="shared" ca="1" si="12"/>
        <v>UD</v>
      </c>
      <c r="W103" s="14" t="str">
        <f t="shared" ca="1" si="12"/>
        <v>Public service</v>
      </c>
      <c r="X103" s="3" t="str">
        <f>'EE investment costs'!D152</f>
        <v>TF-16</v>
      </c>
      <c r="Y103" s="3" t="str">
        <f>'EE investment costs'!E152</f>
        <v>Haulage Tractors, Trucks, Fishing boats</v>
      </c>
      <c r="AC103" s="123">
        <f>'EE investment costs'!C152</f>
        <v>1.6</v>
      </c>
      <c r="AD103" s="22"/>
    </row>
    <row r="104" spans="2:30">
      <c r="B104" s="14" t="str">
        <f t="shared" ca="1" si="7"/>
        <v>INDUDEFFMT-17</v>
      </c>
      <c r="C104" s="15" t="str">
        <f t="shared" ca="1" si="9"/>
        <v>IUDMT</v>
      </c>
      <c r="D104" s="16">
        <f>'EE investment costs'!$F$15</f>
        <v>2016</v>
      </c>
      <c r="E104" s="14">
        <f>VLOOKUP(X104,'EE investment costs'!$D$56:$R$656,15,0)</f>
        <v>4.625</v>
      </c>
      <c r="F104" s="17">
        <f ca="1">INDEX('EE investment costs'!$D$56:$R$656,MATCH(X104,'EE investment costs'!$D$56:$D$656,0),MATCH($V$8,'EE investment costs'!$D$56:$R$56,0))</f>
        <v>200.87342565037491</v>
      </c>
      <c r="I104" s="18">
        <v>1</v>
      </c>
      <c r="J104" s="18">
        <v>1</v>
      </c>
      <c r="K104" s="14">
        <f t="shared" ca="1" si="11"/>
        <v>8</v>
      </c>
      <c r="M104" s="19" t="str">
        <f t="shared" ca="1" si="8"/>
        <v>INDUDEFFMT-17</v>
      </c>
      <c r="N104" s="23" t="str">
        <f t="shared" ca="1" si="10"/>
        <v>Public service Saving Tech-Heat Medium Temp. up to 150C 1.7y</v>
      </c>
      <c r="O104" s="23" t="s">
        <v>32</v>
      </c>
      <c r="P104" s="23" t="s">
        <v>33</v>
      </c>
      <c r="Q104" s="23"/>
      <c r="R104" s="23"/>
      <c r="S104" s="19" t="s">
        <v>34</v>
      </c>
      <c r="V104" s="16" t="str">
        <f t="shared" ca="1" si="12"/>
        <v>UD</v>
      </c>
      <c r="W104" s="14" t="str">
        <f t="shared" ca="1" si="12"/>
        <v>Public service</v>
      </c>
      <c r="X104" s="3" t="str">
        <f>'EE investment costs'!D153</f>
        <v>MT-17</v>
      </c>
      <c r="Y104" s="3" t="str">
        <f>'EE investment costs'!E153</f>
        <v>Heat Medium Temp. up to 150C</v>
      </c>
      <c r="AC104" s="123">
        <f>'EE investment costs'!C153</f>
        <v>1.7</v>
      </c>
      <c r="AD104" s="22"/>
    </row>
    <row r="105" spans="2:30">
      <c r="B105" s="14" t="str">
        <f t="shared" ca="1" si="7"/>
        <v>INDUDEFFHT-17</v>
      </c>
      <c r="C105" s="15" t="str">
        <f t="shared" ca="1" si="9"/>
        <v>IUDHT</v>
      </c>
      <c r="D105" s="16">
        <f>'EE investment costs'!$F$15</f>
        <v>2016</v>
      </c>
      <c r="E105" s="14">
        <f>VLOOKUP(X105,'EE investment costs'!$D$56:$R$656,15,0)</f>
        <v>3.7</v>
      </c>
      <c r="F105" s="17">
        <f ca="1">INDEX('EE investment costs'!$D$56:$R$656,MATCH(X105,'EE investment costs'!$D$56:$D$656,0),MATCH($V$8,'EE investment costs'!$D$56:$R$56,0))</f>
        <v>184.05397878289705</v>
      </c>
      <c r="I105" s="18">
        <v>1</v>
      </c>
      <c r="J105" s="18">
        <v>1</v>
      </c>
      <c r="K105" s="14">
        <f t="shared" ca="1" si="11"/>
        <v>8</v>
      </c>
      <c r="M105" s="19" t="str">
        <f t="shared" ca="1" si="8"/>
        <v>INDUDEFFHT-17</v>
      </c>
      <c r="N105" s="23" t="str">
        <f t="shared" ca="1" si="10"/>
        <v>Public service Saving Tech-Heat High Temp. over 150C 1.7y</v>
      </c>
      <c r="O105" s="23" t="s">
        <v>32</v>
      </c>
      <c r="P105" s="23" t="s">
        <v>33</v>
      </c>
      <c r="Q105" s="23"/>
      <c r="R105" s="23"/>
      <c r="S105" s="19" t="s">
        <v>34</v>
      </c>
      <c r="V105" s="16" t="str">
        <f t="shared" ca="1" si="12"/>
        <v>UD</v>
      </c>
      <c r="W105" s="14" t="str">
        <f t="shared" ca="1" si="12"/>
        <v>Public service</v>
      </c>
      <c r="X105" s="3" t="str">
        <f>'EE investment costs'!D154</f>
        <v>HT-17</v>
      </c>
      <c r="Y105" s="3" t="str">
        <f>'EE investment costs'!E154</f>
        <v>Heat High Temp. over 150C</v>
      </c>
      <c r="AC105" s="123">
        <f>'EE investment costs'!C154</f>
        <v>1.7</v>
      </c>
      <c r="AD105" s="22"/>
    </row>
    <row r="106" spans="2:30">
      <c r="B106" s="14" t="str">
        <f t="shared" ca="1" si="7"/>
        <v>INDUDEFFRH-17</v>
      </c>
      <c r="C106" s="15" t="str">
        <f t="shared" ca="1" si="9"/>
        <v>IUDRH</v>
      </c>
      <c r="D106" s="16">
        <f>'EE investment costs'!$F$15</f>
        <v>2016</v>
      </c>
      <c r="E106" s="14">
        <f>VLOOKUP(X106,'EE investment costs'!$D$56:$R$656,15,0)</f>
        <v>14.8</v>
      </c>
      <c r="F106" s="17">
        <f ca="1">INDEX('EE investment costs'!$D$56:$R$656,MATCH(X106,'EE investment costs'!$D$56:$D$656,0),MATCH($V$8,'EE investment costs'!$D$56:$R$56,0))</f>
        <v>0</v>
      </c>
      <c r="I106" s="18">
        <v>1</v>
      </c>
      <c r="J106" s="18">
        <v>1</v>
      </c>
      <c r="K106" s="14">
        <f t="shared" ca="1" si="11"/>
        <v>8</v>
      </c>
      <c r="M106" s="19" t="str">
        <f t="shared" ca="1" si="8"/>
        <v>INDUDEFFRH-17</v>
      </c>
      <c r="N106" s="23" t="str">
        <f t="shared" ca="1" si="10"/>
        <v>Public service Saving Tech-Heat Room Heat 1.7y</v>
      </c>
      <c r="O106" s="23" t="s">
        <v>32</v>
      </c>
      <c r="P106" s="23" t="s">
        <v>33</v>
      </c>
      <c r="Q106" s="23"/>
      <c r="R106" s="23"/>
      <c r="S106" s="19" t="s">
        <v>34</v>
      </c>
      <c r="V106" s="16" t="str">
        <f t="shared" ca="1" si="12"/>
        <v>UD</v>
      </c>
      <c r="W106" s="14" t="str">
        <f t="shared" ca="1" si="12"/>
        <v>Public service</v>
      </c>
      <c r="X106" s="3" t="str">
        <f>'EE investment costs'!D155</f>
        <v>RH-17</v>
      </c>
      <c r="Y106" s="3" t="str">
        <f>'EE investment costs'!E155</f>
        <v>Heat Room Heat</v>
      </c>
      <c r="AC106" s="123">
        <f>'EE investment costs'!C155</f>
        <v>1.7</v>
      </c>
      <c r="AD106" s="22"/>
    </row>
    <row r="107" spans="2:30">
      <c r="B107" s="14" t="str">
        <f t="shared" ca="1" si="7"/>
        <v>INDUDEFFLA-17</v>
      </c>
      <c r="C107" s="15" t="str">
        <f t="shared" ca="1" si="9"/>
        <v>IUDLA</v>
      </c>
      <c r="D107" s="16">
        <f>'EE investment costs'!$F$15</f>
        <v>2016</v>
      </c>
      <c r="E107" s="14">
        <f>VLOOKUP(X107,'EE investment costs'!$D$56:$R$656,15,0)</f>
        <v>3.298</v>
      </c>
      <c r="F107" s="17">
        <f ca="1">INDEX('EE investment costs'!$D$56:$R$656,MATCH(X107,'EE investment costs'!$D$56:$D$656,0),MATCH($V$8,'EE investment costs'!$D$56:$R$56,0))</f>
        <v>497.17307381548471</v>
      </c>
      <c r="I107" s="18">
        <v>1</v>
      </c>
      <c r="J107" s="18">
        <v>1</v>
      </c>
      <c r="K107" s="14">
        <f t="shared" ca="1" si="11"/>
        <v>8</v>
      </c>
      <c r="M107" s="19" t="str">
        <f t="shared" ca="1" si="8"/>
        <v>INDUDEFFLA-17</v>
      </c>
      <c r="N107" s="23" t="str">
        <f t="shared" ca="1" si="10"/>
        <v>Public service Saving Tech-Light 1.7y</v>
      </c>
      <c r="O107" s="23" t="s">
        <v>32</v>
      </c>
      <c r="P107" s="23" t="s">
        <v>33</v>
      </c>
      <c r="Q107" s="23"/>
      <c r="R107" s="23"/>
      <c r="S107" s="19" t="s">
        <v>34</v>
      </c>
      <c r="V107" s="16" t="str">
        <f t="shared" ca="1" si="12"/>
        <v>UD</v>
      </c>
      <c r="W107" s="14" t="str">
        <f t="shared" ca="1" si="12"/>
        <v>Public service</v>
      </c>
      <c r="X107" s="3" t="str">
        <f>'EE investment costs'!D156</f>
        <v>LA-17</v>
      </c>
      <c r="Y107" s="3" t="str">
        <f>'EE investment costs'!E156</f>
        <v>Light</v>
      </c>
      <c r="AC107" s="123">
        <f>'EE investment costs'!C156</f>
        <v>1.7</v>
      </c>
      <c r="AD107" s="22"/>
    </row>
    <row r="108" spans="2:30">
      <c r="B108" s="14" t="str">
        <f t="shared" ca="1" si="7"/>
        <v>INDUDEFFEM-17</v>
      </c>
      <c r="C108" s="15" t="str">
        <f t="shared" ca="1" si="9"/>
        <v>IUDEM</v>
      </c>
      <c r="D108" s="16">
        <f>'EE investment costs'!$F$15</f>
        <v>2016</v>
      </c>
      <c r="E108" s="14">
        <f>VLOOKUP(X108,'EE investment costs'!$D$56:$R$656,15,0)</f>
        <v>3.4628999999999994</v>
      </c>
      <c r="F108" s="17">
        <f ca="1">INDEX('EE investment costs'!$D$56:$R$656,MATCH(X108,'EE investment costs'!$D$56:$D$656,0),MATCH($V$8,'EE investment costs'!$D$56:$R$56,0))</f>
        <v>499.07323385420193</v>
      </c>
      <c r="I108" s="18">
        <v>1</v>
      </c>
      <c r="J108" s="18">
        <v>1</v>
      </c>
      <c r="K108" s="14">
        <f t="shared" ca="1" si="11"/>
        <v>8</v>
      </c>
      <c r="M108" s="19" t="str">
        <f t="shared" ca="1" si="8"/>
        <v>INDUDEFFEM-17</v>
      </c>
      <c r="N108" s="23" t="str">
        <f t="shared" ca="1" si="10"/>
        <v>Public service Saving Tech-Electric Motors 1.7y</v>
      </c>
      <c r="O108" s="23" t="s">
        <v>32</v>
      </c>
      <c r="P108" s="23" t="s">
        <v>33</v>
      </c>
      <c r="Q108" s="23"/>
      <c r="R108" s="23"/>
      <c r="S108" s="19" t="s">
        <v>34</v>
      </c>
      <c r="V108" s="16" t="str">
        <f t="shared" ca="1" si="12"/>
        <v>UD</v>
      </c>
      <c r="W108" s="14" t="str">
        <f t="shared" ca="1" si="12"/>
        <v>Public service</v>
      </c>
      <c r="X108" s="3" t="str">
        <f>'EE investment costs'!D157</f>
        <v>EM-17</v>
      </c>
      <c r="Y108" s="3" t="str">
        <f>'EE investment costs'!E157</f>
        <v>Electric Motors</v>
      </c>
      <c r="AC108" s="123">
        <f>'EE investment costs'!C157</f>
        <v>1.7</v>
      </c>
      <c r="AD108" s="22"/>
    </row>
    <row r="109" spans="2:30">
      <c r="B109" s="14" t="str">
        <f t="shared" ca="1" si="7"/>
        <v>INDUDEFFTF-17</v>
      </c>
      <c r="C109" s="15" t="str">
        <f t="shared" ca="1" si="9"/>
        <v>IUDTF</v>
      </c>
      <c r="D109" s="16">
        <f>'EE investment costs'!$F$15</f>
        <v>2016</v>
      </c>
      <c r="E109" s="14">
        <f>VLOOKUP(X109,'EE investment costs'!$D$56:$R$656,15,0)</f>
        <v>6.3699999999999992</v>
      </c>
      <c r="F109" s="17">
        <f ca="1">INDEX('EE investment costs'!$D$56:$R$656,MATCH(X109,'EE investment costs'!$D$56:$D$656,0),MATCH($V$8,'EE investment costs'!$D$56:$R$56,0))</f>
        <v>249.7930711874296</v>
      </c>
      <c r="I109" s="18">
        <v>1</v>
      </c>
      <c r="J109" s="18">
        <v>1</v>
      </c>
      <c r="K109" s="14">
        <f t="shared" ca="1" si="11"/>
        <v>8</v>
      </c>
      <c r="M109" s="19" t="str">
        <f t="shared" ca="1" si="8"/>
        <v>INDUDEFFTF-17</v>
      </c>
      <c r="N109" s="23" t="str">
        <f t="shared" ca="1" si="10"/>
        <v>Public service Saving Tech-Haulage Tractors, Trucks, Fishing boats 1.7y</v>
      </c>
      <c r="O109" s="23" t="s">
        <v>32</v>
      </c>
      <c r="P109" s="23" t="s">
        <v>33</v>
      </c>
      <c r="Q109" s="23"/>
      <c r="R109" s="23"/>
      <c r="S109" s="19" t="s">
        <v>34</v>
      </c>
      <c r="V109" s="16" t="str">
        <f t="shared" ca="1" si="12"/>
        <v>UD</v>
      </c>
      <c r="W109" s="14" t="str">
        <f t="shared" ca="1" si="12"/>
        <v>Public service</v>
      </c>
      <c r="X109" s="3" t="str">
        <f>'EE investment costs'!D158</f>
        <v>TF-17</v>
      </c>
      <c r="Y109" s="3" t="str">
        <f>'EE investment costs'!E158</f>
        <v>Haulage Tractors, Trucks, Fishing boats</v>
      </c>
      <c r="AC109" s="123">
        <f>'EE investment costs'!C158</f>
        <v>1.7</v>
      </c>
      <c r="AD109" s="22"/>
    </row>
    <row r="110" spans="2:30">
      <c r="B110" s="14" t="str">
        <f t="shared" ca="1" si="7"/>
        <v>INDUDEFFMT-18</v>
      </c>
      <c r="C110" s="15" t="str">
        <f t="shared" ca="1" si="9"/>
        <v>IUDMT</v>
      </c>
      <c r="D110" s="16">
        <f>'EE investment costs'!$F$15</f>
        <v>2016</v>
      </c>
      <c r="E110" s="14">
        <f>VLOOKUP(X110,'EE investment costs'!$D$56:$R$656,15,0)</f>
        <v>4.75</v>
      </c>
      <c r="F110" s="17">
        <f ca="1">INDEX('EE investment costs'!$D$56:$R$656,MATCH(X110,'EE investment costs'!$D$56:$D$656,0),MATCH($V$8,'EE investment costs'!$D$56:$R$56,0))</f>
        <v>219.9950851525646</v>
      </c>
      <c r="I110" s="18">
        <v>1</v>
      </c>
      <c r="J110" s="18">
        <v>1</v>
      </c>
      <c r="K110" s="14">
        <f t="shared" ca="1" si="11"/>
        <v>8</v>
      </c>
      <c r="M110" s="19" t="str">
        <f t="shared" ca="1" si="8"/>
        <v>INDUDEFFMT-18</v>
      </c>
      <c r="N110" s="23" t="str">
        <f t="shared" ca="1" si="10"/>
        <v>Public service Saving Tech-Heat Medium Temp. up to 150C 1.8y</v>
      </c>
      <c r="O110" s="23" t="s">
        <v>32</v>
      </c>
      <c r="P110" s="23" t="s">
        <v>33</v>
      </c>
      <c r="Q110" s="23"/>
      <c r="R110" s="23"/>
      <c r="S110" s="19" t="s">
        <v>34</v>
      </c>
      <c r="V110" s="16" t="str">
        <f t="shared" ca="1" si="12"/>
        <v>UD</v>
      </c>
      <c r="W110" s="14" t="str">
        <f t="shared" ca="1" si="12"/>
        <v>Public service</v>
      </c>
      <c r="X110" s="3" t="str">
        <f>'EE investment costs'!D159</f>
        <v>MT-18</v>
      </c>
      <c r="Y110" s="3" t="str">
        <f>'EE investment costs'!E159</f>
        <v>Heat Medium Temp. up to 150C</v>
      </c>
      <c r="AC110" s="123">
        <f>'EE investment costs'!C159</f>
        <v>1.8</v>
      </c>
      <c r="AD110" s="22"/>
    </row>
    <row r="111" spans="2:30">
      <c r="B111" s="14" t="str">
        <f t="shared" ca="1" si="7"/>
        <v>INDUDEFFHT-18</v>
      </c>
      <c r="C111" s="15" t="str">
        <f t="shared" ca="1" si="9"/>
        <v>IUDHT</v>
      </c>
      <c r="D111" s="16">
        <f>'EE investment costs'!$F$15</f>
        <v>2016</v>
      </c>
      <c r="E111" s="14">
        <f>VLOOKUP(X111,'EE investment costs'!$D$56:$R$656,15,0)</f>
        <v>3.8</v>
      </c>
      <c r="F111" s="17">
        <f ca="1">INDEX('EE investment costs'!$D$56:$R$656,MATCH(X111,'EE investment costs'!$D$56:$D$656,0),MATCH($V$8,'EE investment costs'!$D$56:$R$56,0))</f>
        <v>198.48958496194783</v>
      </c>
      <c r="I111" s="18">
        <v>1</v>
      </c>
      <c r="J111" s="18">
        <v>1</v>
      </c>
      <c r="K111" s="14">
        <f t="shared" ca="1" si="11"/>
        <v>8</v>
      </c>
      <c r="M111" s="19" t="str">
        <f t="shared" ca="1" si="8"/>
        <v>INDUDEFFHT-18</v>
      </c>
      <c r="N111" s="23" t="str">
        <f t="shared" ca="1" si="10"/>
        <v>Public service Saving Tech-Heat High Temp. over 150C 1.8y</v>
      </c>
      <c r="O111" s="23" t="s">
        <v>32</v>
      </c>
      <c r="P111" s="23" t="s">
        <v>33</v>
      </c>
      <c r="Q111" s="23"/>
      <c r="R111" s="23"/>
      <c r="S111" s="19" t="s">
        <v>34</v>
      </c>
      <c r="V111" s="16" t="str">
        <f t="shared" ca="1" si="12"/>
        <v>UD</v>
      </c>
      <c r="W111" s="14" t="str">
        <f t="shared" ca="1" si="12"/>
        <v>Public service</v>
      </c>
      <c r="X111" s="3" t="str">
        <f>'EE investment costs'!D160</f>
        <v>HT-18</v>
      </c>
      <c r="Y111" s="3" t="str">
        <f>'EE investment costs'!E160</f>
        <v>Heat High Temp. over 150C</v>
      </c>
      <c r="AC111" s="123">
        <f>'EE investment costs'!C160</f>
        <v>1.8</v>
      </c>
      <c r="AD111" s="22"/>
    </row>
    <row r="112" spans="2:30">
      <c r="B112" s="14" t="str">
        <f t="shared" ca="1" si="7"/>
        <v>INDUDEFFRH-18</v>
      </c>
      <c r="C112" s="15" t="str">
        <f t="shared" ca="1" si="9"/>
        <v>IUDRH</v>
      </c>
      <c r="D112" s="16">
        <f>'EE investment costs'!$F$15</f>
        <v>2016</v>
      </c>
      <c r="E112" s="14">
        <f>VLOOKUP(X112,'EE investment costs'!$D$56:$R$656,15,0)</f>
        <v>15.2</v>
      </c>
      <c r="F112" s="17">
        <f ca="1">INDEX('EE investment costs'!$D$56:$R$656,MATCH(X112,'EE investment costs'!$D$56:$D$656,0),MATCH($V$8,'EE investment costs'!$D$56:$R$56,0))</f>
        <v>0</v>
      </c>
      <c r="I112" s="18">
        <v>1</v>
      </c>
      <c r="J112" s="18">
        <v>1</v>
      </c>
      <c r="K112" s="14">
        <f t="shared" ca="1" si="11"/>
        <v>8</v>
      </c>
      <c r="M112" s="19" t="str">
        <f t="shared" ca="1" si="8"/>
        <v>INDUDEFFRH-18</v>
      </c>
      <c r="N112" s="23" t="str">
        <f t="shared" ca="1" si="10"/>
        <v>Public service Saving Tech-Heat Room Heat 1.8y</v>
      </c>
      <c r="O112" s="23" t="s">
        <v>32</v>
      </c>
      <c r="P112" s="23" t="s">
        <v>33</v>
      </c>
      <c r="Q112" s="23"/>
      <c r="R112" s="23"/>
      <c r="S112" s="19" t="s">
        <v>34</v>
      </c>
      <c r="V112" s="16" t="str">
        <f t="shared" ca="1" si="12"/>
        <v>UD</v>
      </c>
      <c r="W112" s="14" t="str">
        <f t="shared" ca="1" si="12"/>
        <v>Public service</v>
      </c>
      <c r="X112" s="3" t="str">
        <f>'EE investment costs'!D161</f>
        <v>RH-18</v>
      </c>
      <c r="Y112" s="3" t="str">
        <f>'EE investment costs'!E161</f>
        <v>Heat Room Heat</v>
      </c>
      <c r="AC112" s="123">
        <f>'EE investment costs'!C161</f>
        <v>1.8</v>
      </c>
      <c r="AD112" s="22"/>
    </row>
    <row r="113" spans="2:30">
      <c r="B113" s="14" t="str">
        <f t="shared" ca="1" si="7"/>
        <v>INDUDEFFLA-18</v>
      </c>
      <c r="C113" s="15" t="str">
        <f t="shared" ca="1" si="9"/>
        <v>IUDLA</v>
      </c>
      <c r="D113" s="16">
        <f>'EE investment costs'!$F$15</f>
        <v>2016</v>
      </c>
      <c r="E113" s="14">
        <f>VLOOKUP(X113,'EE investment costs'!$D$56:$R$656,15,0)</f>
        <v>3.3319999999999999</v>
      </c>
      <c r="F113" s="17">
        <f ca="1">INDEX('EE investment costs'!$D$56:$R$656,MATCH(X113,'EE investment costs'!$D$56:$D$656,0),MATCH($V$8,'EE investment costs'!$D$56:$R$56,0))</f>
        <v>554.49156172519463</v>
      </c>
      <c r="I113" s="18">
        <v>1</v>
      </c>
      <c r="J113" s="18">
        <v>1</v>
      </c>
      <c r="K113" s="14">
        <f t="shared" ca="1" si="11"/>
        <v>7</v>
      </c>
      <c r="M113" s="19" t="str">
        <f t="shared" ca="1" si="8"/>
        <v>INDUDEFFLA-18</v>
      </c>
      <c r="N113" s="23" t="str">
        <f t="shared" ca="1" si="10"/>
        <v>Public service Saving Tech-Light 1.8y</v>
      </c>
      <c r="O113" s="23" t="s">
        <v>32</v>
      </c>
      <c r="P113" s="23" t="s">
        <v>33</v>
      </c>
      <c r="Q113" s="23"/>
      <c r="R113" s="23"/>
      <c r="S113" s="19" t="s">
        <v>34</v>
      </c>
      <c r="V113" s="16" t="str">
        <f t="shared" ca="1" si="12"/>
        <v>UD</v>
      </c>
      <c r="W113" s="14" t="str">
        <f t="shared" ca="1" si="12"/>
        <v>Public service</v>
      </c>
      <c r="X113" s="3" t="str">
        <f>'EE investment costs'!D162</f>
        <v>LA-18</v>
      </c>
      <c r="Y113" s="3" t="str">
        <f>'EE investment costs'!E162</f>
        <v>Light</v>
      </c>
      <c r="AC113" s="123">
        <f>'EE investment costs'!C162</f>
        <v>1.8</v>
      </c>
      <c r="AD113" s="22"/>
    </row>
    <row r="114" spans="2:30">
      <c r="B114" s="14" t="str">
        <f t="shared" ca="1" si="7"/>
        <v>INDUDEFFEM-18</v>
      </c>
      <c r="C114" s="15" t="str">
        <f t="shared" ca="1" si="9"/>
        <v>IUDEM</v>
      </c>
      <c r="D114" s="16">
        <f>'EE investment costs'!$F$15</f>
        <v>2016</v>
      </c>
      <c r="E114" s="14">
        <f>VLOOKUP(X114,'EE investment costs'!$D$56:$R$656,15,0)</f>
        <v>3.4985999999999997</v>
      </c>
      <c r="F114" s="17">
        <f ca="1">INDEX('EE investment costs'!$D$56:$R$656,MATCH(X114,'EE investment costs'!$D$56:$D$656,0),MATCH($V$8,'EE investment costs'!$D$56:$R$56,0))</f>
        <v>554.54776388132257</v>
      </c>
      <c r="I114" s="18">
        <v>1</v>
      </c>
      <c r="J114" s="18">
        <v>1</v>
      </c>
      <c r="K114" s="14">
        <f t="shared" ca="1" si="11"/>
        <v>7</v>
      </c>
      <c r="M114" s="19" t="str">
        <f t="shared" ca="1" si="8"/>
        <v>INDUDEFFEM-18</v>
      </c>
      <c r="N114" s="23" t="str">
        <f t="shared" ca="1" si="10"/>
        <v>Public service Saving Tech-Electric Motors 1.8y</v>
      </c>
      <c r="O114" s="23" t="s">
        <v>32</v>
      </c>
      <c r="P114" s="23" t="s">
        <v>33</v>
      </c>
      <c r="Q114" s="23"/>
      <c r="R114" s="23"/>
      <c r="S114" s="19" t="s">
        <v>34</v>
      </c>
      <c r="V114" s="16" t="str">
        <f t="shared" ca="1" si="12"/>
        <v>UD</v>
      </c>
      <c r="W114" s="14" t="str">
        <f t="shared" ca="1" si="12"/>
        <v>Public service</v>
      </c>
      <c r="X114" s="3" t="str">
        <f>'EE investment costs'!D163</f>
        <v>EM-18</v>
      </c>
      <c r="Y114" s="3" t="str">
        <f>'EE investment costs'!E163</f>
        <v>Electric Motors</v>
      </c>
      <c r="AC114" s="123">
        <f>'EE investment costs'!C163</f>
        <v>1.8</v>
      </c>
      <c r="AD114" s="22"/>
    </row>
    <row r="115" spans="2:30">
      <c r="B115" s="14" t="str">
        <f t="shared" ca="1" si="7"/>
        <v>INDUDEFFTF-18</v>
      </c>
      <c r="C115" s="15" t="str">
        <f t="shared" ca="1" si="9"/>
        <v>IUDTF</v>
      </c>
      <c r="D115" s="16">
        <f>'EE investment costs'!$F$15</f>
        <v>2016</v>
      </c>
      <c r="E115" s="14">
        <f>VLOOKUP(X115,'EE investment costs'!$D$56:$R$656,15,0)</f>
        <v>6.58</v>
      </c>
      <c r="F115" s="17">
        <f ca="1">INDEX('EE investment costs'!$D$56:$R$656,MATCH(X115,'EE investment costs'!$D$56:$D$656,0),MATCH($V$8,'EE investment costs'!$D$56:$R$56,0))</f>
        <v>264.48678125727844</v>
      </c>
      <c r="I115" s="18">
        <v>1</v>
      </c>
      <c r="J115" s="18">
        <v>1</v>
      </c>
      <c r="K115" s="14">
        <f t="shared" ca="1" si="11"/>
        <v>8</v>
      </c>
      <c r="M115" s="19" t="str">
        <f t="shared" ca="1" si="8"/>
        <v>INDUDEFFTF-18</v>
      </c>
      <c r="N115" s="23" t="str">
        <f t="shared" ca="1" si="10"/>
        <v>Public service Saving Tech-Haulage Tractors, Trucks, Fishing boats 1.8y</v>
      </c>
      <c r="O115" s="23" t="s">
        <v>32</v>
      </c>
      <c r="P115" s="23" t="s">
        <v>33</v>
      </c>
      <c r="Q115" s="23"/>
      <c r="R115" s="23"/>
      <c r="S115" s="19" t="s">
        <v>34</v>
      </c>
      <c r="V115" s="16" t="str">
        <f t="shared" ca="1" si="12"/>
        <v>UD</v>
      </c>
      <c r="W115" s="14" t="str">
        <f t="shared" ca="1" si="12"/>
        <v>Public service</v>
      </c>
      <c r="X115" s="3" t="str">
        <f>'EE investment costs'!D164</f>
        <v>TF-18</v>
      </c>
      <c r="Y115" s="3" t="str">
        <f>'EE investment costs'!E164</f>
        <v>Haulage Tractors, Trucks, Fishing boats</v>
      </c>
      <c r="AC115" s="123">
        <f>'EE investment costs'!C164</f>
        <v>1.8</v>
      </c>
      <c r="AD115" s="22"/>
    </row>
    <row r="116" spans="2:30">
      <c r="B116" s="14" t="str">
        <f t="shared" ca="1" si="7"/>
        <v>INDUDEFFMT-19</v>
      </c>
      <c r="C116" s="15" t="str">
        <f t="shared" ca="1" si="9"/>
        <v>IUDMT</v>
      </c>
      <c r="D116" s="16">
        <f>'EE investment costs'!$F$15</f>
        <v>2016</v>
      </c>
      <c r="E116" s="14">
        <f>VLOOKUP(X116,'EE investment costs'!$D$56:$R$656,15,0)</f>
        <v>4.875</v>
      </c>
      <c r="F116" s="17">
        <f ca="1">INDEX('EE investment costs'!$D$56:$R$656,MATCH(X116,'EE investment costs'!$D$56:$D$656,0),MATCH($V$8,'EE investment costs'!$D$56:$R$56,0))</f>
        <v>239.11674465475426</v>
      </c>
      <c r="I116" s="18">
        <v>1</v>
      </c>
      <c r="J116" s="18">
        <v>1</v>
      </c>
      <c r="K116" s="14">
        <f t="shared" ca="1" si="11"/>
        <v>8</v>
      </c>
      <c r="M116" s="19" t="str">
        <f t="shared" ca="1" si="8"/>
        <v>INDUDEFFMT-19</v>
      </c>
      <c r="N116" s="23" t="str">
        <f t="shared" ca="1" si="10"/>
        <v>Public service Saving Tech-Heat Medium Temp. up to 150C 1.9y</v>
      </c>
      <c r="O116" s="23" t="s">
        <v>32</v>
      </c>
      <c r="P116" s="23" t="s">
        <v>33</v>
      </c>
      <c r="Q116" s="23"/>
      <c r="R116" s="23"/>
      <c r="S116" s="19" t="s">
        <v>34</v>
      </c>
      <c r="V116" s="16" t="str">
        <f t="shared" ca="1" si="12"/>
        <v>UD</v>
      </c>
      <c r="W116" s="14" t="str">
        <f t="shared" ca="1" si="12"/>
        <v>Public service</v>
      </c>
      <c r="X116" s="3" t="str">
        <f>'EE investment costs'!D165</f>
        <v>MT-19</v>
      </c>
      <c r="Y116" s="3" t="str">
        <f>'EE investment costs'!E165</f>
        <v>Heat Medium Temp. up to 150C</v>
      </c>
      <c r="AC116" s="123">
        <f>'EE investment costs'!C165</f>
        <v>1.9</v>
      </c>
      <c r="AD116" s="22"/>
    </row>
    <row r="117" spans="2:30">
      <c r="B117" s="14" t="str">
        <f t="shared" ca="1" si="7"/>
        <v>INDUDEFFHT-19</v>
      </c>
      <c r="C117" s="15" t="str">
        <f t="shared" ca="1" si="9"/>
        <v>IUDHT</v>
      </c>
      <c r="D117" s="16">
        <f>'EE investment costs'!$F$15</f>
        <v>2016</v>
      </c>
      <c r="E117" s="14">
        <f>VLOOKUP(X117,'EE investment costs'!$D$56:$R$656,15,0)</f>
        <v>3.9</v>
      </c>
      <c r="F117" s="17">
        <f ca="1">INDEX('EE investment costs'!$D$56:$R$656,MATCH(X117,'EE investment costs'!$D$56:$D$656,0),MATCH($V$8,'EE investment costs'!$D$56:$R$56,0))</f>
        <v>212.92519114099861</v>
      </c>
      <c r="I117" s="18">
        <v>1</v>
      </c>
      <c r="J117" s="18">
        <v>1</v>
      </c>
      <c r="K117" s="14">
        <f t="shared" ca="1" si="11"/>
        <v>8</v>
      </c>
      <c r="M117" s="19" t="str">
        <f t="shared" ca="1" si="8"/>
        <v>INDUDEFFHT-19</v>
      </c>
      <c r="N117" s="23" t="str">
        <f t="shared" ca="1" si="10"/>
        <v>Public service Saving Tech-Heat High Temp. over 150C 1.9y</v>
      </c>
      <c r="O117" s="23" t="s">
        <v>32</v>
      </c>
      <c r="P117" s="23" t="s">
        <v>33</v>
      </c>
      <c r="Q117" s="23"/>
      <c r="R117" s="23"/>
      <c r="S117" s="19" t="s">
        <v>34</v>
      </c>
      <c r="V117" s="16" t="str">
        <f t="shared" ca="1" si="12"/>
        <v>UD</v>
      </c>
      <c r="W117" s="14" t="str">
        <f t="shared" ca="1" si="12"/>
        <v>Public service</v>
      </c>
      <c r="X117" s="3" t="str">
        <f>'EE investment costs'!D166</f>
        <v>HT-19</v>
      </c>
      <c r="Y117" s="3" t="str">
        <f>'EE investment costs'!E166</f>
        <v>Heat High Temp. over 150C</v>
      </c>
      <c r="AC117" s="123">
        <f>'EE investment costs'!C166</f>
        <v>1.9</v>
      </c>
      <c r="AD117" s="22"/>
    </row>
    <row r="118" spans="2:30">
      <c r="B118" s="14" t="str">
        <f t="shared" ca="1" si="7"/>
        <v>INDUDEFFRH-19</v>
      </c>
      <c r="C118" s="15" t="str">
        <f t="shared" ca="1" si="9"/>
        <v>IUDRH</v>
      </c>
      <c r="D118" s="16">
        <f>'EE investment costs'!$F$15</f>
        <v>2016</v>
      </c>
      <c r="E118" s="14">
        <f>VLOOKUP(X118,'EE investment costs'!$D$56:$R$656,15,0)</f>
        <v>15.6</v>
      </c>
      <c r="F118" s="17">
        <f ca="1">INDEX('EE investment costs'!$D$56:$R$656,MATCH(X118,'EE investment costs'!$D$56:$D$656,0),MATCH($V$8,'EE investment costs'!$D$56:$R$56,0))</f>
        <v>0</v>
      </c>
      <c r="I118" s="18">
        <v>1</v>
      </c>
      <c r="J118" s="18">
        <v>1</v>
      </c>
      <c r="K118" s="14">
        <f t="shared" ca="1" si="11"/>
        <v>8</v>
      </c>
      <c r="M118" s="19" t="str">
        <f t="shared" ca="1" si="8"/>
        <v>INDUDEFFRH-19</v>
      </c>
      <c r="N118" s="23" t="str">
        <f t="shared" ca="1" si="10"/>
        <v>Public service Saving Tech-Heat Room Heat 1.9y</v>
      </c>
      <c r="O118" s="23" t="s">
        <v>32</v>
      </c>
      <c r="P118" s="23" t="s">
        <v>33</v>
      </c>
      <c r="Q118" s="23"/>
      <c r="R118" s="23"/>
      <c r="S118" s="19" t="s">
        <v>34</v>
      </c>
      <c r="V118" s="16" t="str">
        <f t="shared" ca="1" si="12"/>
        <v>UD</v>
      </c>
      <c r="W118" s="14" t="str">
        <f t="shared" ca="1" si="12"/>
        <v>Public service</v>
      </c>
      <c r="X118" s="3" t="str">
        <f>'EE investment costs'!D167</f>
        <v>RH-19</v>
      </c>
      <c r="Y118" s="3" t="str">
        <f>'EE investment costs'!E167</f>
        <v>Heat Room Heat</v>
      </c>
      <c r="AC118" s="123">
        <f>'EE investment costs'!C167</f>
        <v>1.9</v>
      </c>
      <c r="AD118" s="22"/>
    </row>
    <row r="119" spans="2:30">
      <c r="B119" s="14" t="str">
        <f t="shared" ca="1" si="7"/>
        <v>INDUDEFFLA-19</v>
      </c>
      <c r="C119" s="15" t="str">
        <f t="shared" ca="1" si="9"/>
        <v>IUDLA</v>
      </c>
      <c r="D119" s="16">
        <f>'EE investment costs'!$F$15</f>
        <v>2016</v>
      </c>
      <c r="E119" s="14">
        <f>VLOOKUP(X119,'EE investment costs'!$D$56:$R$656,15,0)</f>
        <v>3.3659999999999997</v>
      </c>
      <c r="F119" s="17">
        <f ca="1">INDEX('EE investment costs'!$D$56:$R$656,MATCH(X119,'EE investment costs'!$D$56:$D$656,0),MATCH($V$8,'EE investment costs'!$D$56:$R$56,0))</f>
        <v>611.81004963490454</v>
      </c>
      <c r="I119" s="18">
        <v>1</v>
      </c>
      <c r="J119" s="18">
        <v>1</v>
      </c>
      <c r="K119" s="14">
        <f t="shared" ca="1" si="11"/>
        <v>6</v>
      </c>
      <c r="M119" s="19" t="str">
        <f t="shared" ca="1" si="8"/>
        <v>INDUDEFFLA-19</v>
      </c>
      <c r="N119" s="23" t="str">
        <f t="shared" ca="1" si="10"/>
        <v>Public service Saving Tech-Light 1.9y</v>
      </c>
      <c r="O119" s="23" t="s">
        <v>32</v>
      </c>
      <c r="P119" s="23" t="s">
        <v>33</v>
      </c>
      <c r="Q119" s="23"/>
      <c r="R119" s="23"/>
      <c r="S119" s="19" t="s">
        <v>34</v>
      </c>
      <c r="V119" s="16" t="str">
        <f t="shared" ca="1" si="12"/>
        <v>UD</v>
      </c>
      <c r="W119" s="14" t="str">
        <f t="shared" ca="1" si="12"/>
        <v>Public service</v>
      </c>
      <c r="X119" s="3" t="str">
        <f>'EE investment costs'!D168</f>
        <v>LA-19</v>
      </c>
      <c r="Y119" s="3" t="str">
        <f>'EE investment costs'!E168</f>
        <v>Light</v>
      </c>
      <c r="AC119" s="123">
        <f>'EE investment costs'!C168</f>
        <v>1.9</v>
      </c>
      <c r="AD119" s="22"/>
    </row>
    <row r="120" spans="2:30">
      <c r="B120" s="14" t="str">
        <f t="shared" ca="1" si="7"/>
        <v>INDUDEFFEM-19</v>
      </c>
      <c r="C120" s="15" t="str">
        <f t="shared" ca="1" si="9"/>
        <v>IUDEM</v>
      </c>
      <c r="D120" s="16">
        <f>'EE investment costs'!$F$15</f>
        <v>2016</v>
      </c>
      <c r="E120" s="14">
        <f>VLOOKUP(X120,'EE investment costs'!$D$56:$R$656,15,0)</f>
        <v>3.5342999999999996</v>
      </c>
      <c r="F120" s="17">
        <f ca="1">INDEX('EE investment costs'!$D$56:$R$656,MATCH(X120,'EE investment costs'!$D$56:$D$656,0),MATCH($V$8,'EE investment costs'!$D$56:$R$56,0))</f>
        <v>610.0222939084432</v>
      </c>
      <c r="I120" s="18">
        <v>1</v>
      </c>
      <c r="J120" s="18">
        <v>1</v>
      </c>
      <c r="K120" s="14">
        <f t="shared" ca="1" si="11"/>
        <v>6</v>
      </c>
      <c r="M120" s="19" t="str">
        <f t="shared" ca="1" si="8"/>
        <v>INDUDEFFEM-19</v>
      </c>
      <c r="N120" s="23" t="str">
        <f t="shared" ca="1" si="10"/>
        <v>Public service Saving Tech-Electric Motors 1.9y</v>
      </c>
      <c r="O120" s="23" t="s">
        <v>32</v>
      </c>
      <c r="P120" s="23" t="s">
        <v>33</v>
      </c>
      <c r="Q120" s="23"/>
      <c r="R120" s="23"/>
      <c r="S120" s="19" t="s">
        <v>34</v>
      </c>
      <c r="V120" s="16" t="str">
        <f t="shared" ca="1" si="12"/>
        <v>UD</v>
      </c>
      <c r="W120" s="14" t="str">
        <f t="shared" ca="1" si="12"/>
        <v>Public service</v>
      </c>
      <c r="X120" s="3" t="str">
        <f>'EE investment costs'!D169</f>
        <v>EM-19</v>
      </c>
      <c r="Y120" s="3" t="str">
        <f>'EE investment costs'!E169</f>
        <v>Electric Motors</v>
      </c>
      <c r="AC120" s="123">
        <f>'EE investment costs'!C169</f>
        <v>1.9</v>
      </c>
      <c r="AD120" s="22"/>
    </row>
    <row r="121" spans="2:30">
      <c r="B121" s="14" t="str">
        <f t="shared" ca="1" si="7"/>
        <v>INDUDEFFTF-19</v>
      </c>
      <c r="C121" s="15" t="str">
        <f t="shared" ca="1" si="9"/>
        <v>IUDTF</v>
      </c>
      <c r="D121" s="16">
        <f>'EE investment costs'!$F$15</f>
        <v>2016</v>
      </c>
      <c r="E121" s="14">
        <f>VLOOKUP(X121,'EE investment costs'!$D$56:$R$656,15,0)</f>
        <v>6.7899999999999991</v>
      </c>
      <c r="F121" s="17">
        <f ca="1">INDEX('EE investment costs'!$D$56:$R$656,MATCH(X121,'EE investment costs'!$D$56:$D$656,0),MATCH($V$8,'EE investment costs'!$D$56:$R$56,0))</f>
        <v>279.18049132712724</v>
      </c>
      <c r="I121" s="18">
        <v>1</v>
      </c>
      <c r="J121" s="18">
        <v>1</v>
      </c>
      <c r="K121" s="14">
        <f t="shared" ca="1" si="11"/>
        <v>8</v>
      </c>
      <c r="M121" s="19" t="str">
        <f t="shared" ca="1" si="8"/>
        <v>INDUDEFFTF-19</v>
      </c>
      <c r="N121" s="23" t="str">
        <f t="shared" ca="1" si="10"/>
        <v>Public service Saving Tech-Haulage Tractors, Trucks, Fishing boats 1.9y</v>
      </c>
      <c r="O121" s="23" t="s">
        <v>32</v>
      </c>
      <c r="P121" s="23" t="s">
        <v>33</v>
      </c>
      <c r="Q121" s="23"/>
      <c r="R121" s="23"/>
      <c r="S121" s="19" t="s">
        <v>34</v>
      </c>
      <c r="V121" s="16" t="str">
        <f t="shared" ca="1" si="12"/>
        <v>UD</v>
      </c>
      <c r="W121" s="14" t="str">
        <f t="shared" ca="1" si="12"/>
        <v>Public service</v>
      </c>
      <c r="X121" s="3" t="str">
        <f>'EE investment costs'!D170</f>
        <v>TF-19</v>
      </c>
      <c r="Y121" s="3" t="str">
        <f>'EE investment costs'!E170</f>
        <v>Haulage Tractors, Trucks, Fishing boats</v>
      </c>
      <c r="AC121" s="123">
        <f>'EE investment costs'!C170</f>
        <v>1.9</v>
      </c>
      <c r="AD121" s="22"/>
    </row>
    <row r="122" spans="2:30">
      <c r="B122" s="14" t="str">
        <f t="shared" ca="1" si="7"/>
        <v>INDUDEFFMT-20</v>
      </c>
      <c r="C122" s="15" t="str">
        <f t="shared" ca="1" si="9"/>
        <v>IUDMT</v>
      </c>
      <c r="D122" s="16">
        <f>'EE investment costs'!$F$15</f>
        <v>2016</v>
      </c>
      <c r="E122" s="14">
        <f>VLOOKUP(X122,'EE investment costs'!$D$56:$R$656,15,0)</f>
        <v>5</v>
      </c>
      <c r="F122" s="17">
        <f ca="1">INDEX('EE investment costs'!$D$56:$R$656,MATCH(X122,'EE investment costs'!$D$56:$D$656,0),MATCH($V$8,'EE investment costs'!$D$56:$R$56,0))</f>
        <v>258.23840415694394</v>
      </c>
      <c r="I122" s="18">
        <v>1</v>
      </c>
      <c r="J122" s="18">
        <v>1</v>
      </c>
      <c r="K122" s="14">
        <f t="shared" ca="1" si="11"/>
        <v>8</v>
      </c>
      <c r="M122" s="19" t="str">
        <f t="shared" ca="1" si="8"/>
        <v>INDUDEFFMT-20</v>
      </c>
      <c r="N122" s="23" t="str">
        <f t="shared" ca="1" si="10"/>
        <v>Public service Saving Tech-Heat Medium Temp. up to 150C 2y</v>
      </c>
      <c r="O122" s="23" t="s">
        <v>32</v>
      </c>
      <c r="P122" s="23" t="s">
        <v>33</v>
      </c>
      <c r="Q122" s="23"/>
      <c r="R122" s="23"/>
      <c r="S122" s="19" t="s">
        <v>34</v>
      </c>
      <c r="V122" s="16" t="str">
        <f t="shared" ca="1" si="12"/>
        <v>UD</v>
      </c>
      <c r="W122" s="14" t="str">
        <f t="shared" ca="1" si="12"/>
        <v>Public service</v>
      </c>
      <c r="X122" s="3" t="str">
        <f>'EE investment costs'!D171</f>
        <v>MT-20</v>
      </c>
      <c r="Y122" s="3" t="str">
        <f>'EE investment costs'!E171</f>
        <v>Heat Medium Temp. up to 150C</v>
      </c>
      <c r="AC122" s="123">
        <f>'EE investment costs'!C171</f>
        <v>2</v>
      </c>
      <c r="AD122" s="22"/>
    </row>
    <row r="123" spans="2:30">
      <c r="B123" s="14" t="str">
        <f t="shared" ca="1" si="7"/>
        <v>INDUDEFFHT-20</v>
      </c>
      <c r="C123" s="15" t="str">
        <f t="shared" ca="1" si="9"/>
        <v>IUDHT</v>
      </c>
      <c r="D123" s="16">
        <f>'EE investment costs'!$F$15</f>
        <v>2016</v>
      </c>
      <c r="E123" s="14">
        <f>VLOOKUP(X123,'EE investment costs'!$D$56:$R$656,15,0)</f>
        <v>4</v>
      </c>
      <c r="F123" s="17">
        <f ca="1">INDEX('EE investment costs'!$D$56:$R$656,MATCH(X123,'EE investment costs'!$D$56:$D$656,0),MATCH($V$8,'EE investment costs'!$D$56:$R$56,0))</f>
        <v>227.36079732004939</v>
      </c>
      <c r="I123" s="18">
        <v>1</v>
      </c>
      <c r="J123" s="18">
        <v>1</v>
      </c>
      <c r="K123" s="14">
        <f t="shared" ca="1" si="11"/>
        <v>8</v>
      </c>
      <c r="M123" s="19" t="str">
        <f t="shared" ca="1" si="8"/>
        <v>INDUDEFFHT-20</v>
      </c>
      <c r="N123" s="23" t="str">
        <f t="shared" ca="1" si="10"/>
        <v>Public service Saving Tech-Heat High Temp. over 150C 2y</v>
      </c>
      <c r="O123" s="23" t="s">
        <v>32</v>
      </c>
      <c r="P123" s="23" t="s">
        <v>33</v>
      </c>
      <c r="Q123" s="23"/>
      <c r="R123" s="23"/>
      <c r="S123" s="19" t="s">
        <v>34</v>
      </c>
      <c r="V123" s="16" t="str">
        <f t="shared" ca="1" si="12"/>
        <v>UD</v>
      </c>
      <c r="W123" s="14" t="str">
        <f t="shared" ca="1" si="12"/>
        <v>Public service</v>
      </c>
      <c r="X123" s="3" t="str">
        <f>'EE investment costs'!D172</f>
        <v>HT-20</v>
      </c>
      <c r="Y123" s="3" t="str">
        <f>'EE investment costs'!E172</f>
        <v>Heat High Temp. over 150C</v>
      </c>
      <c r="AC123" s="123">
        <f>'EE investment costs'!C172</f>
        <v>2</v>
      </c>
      <c r="AD123" s="22"/>
    </row>
    <row r="124" spans="2:30">
      <c r="B124" s="14" t="str">
        <f t="shared" ca="1" si="7"/>
        <v>INDUDEFFRH-20</v>
      </c>
      <c r="C124" s="15" t="str">
        <f t="shared" ca="1" si="9"/>
        <v>IUDRH</v>
      </c>
      <c r="D124" s="16">
        <f>'EE investment costs'!$F$15</f>
        <v>2016</v>
      </c>
      <c r="E124" s="14">
        <f>VLOOKUP(X124,'EE investment costs'!$D$56:$R$656,15,0)</f>
        <v>16</v>
      </c>
      <c r="F124" s="17">
        <f ca="1">INDEX('EE investment costs'!$D$56:$R$656,MATCH(X124,'EE investment costs'!$D$56:$D$656,0),MATCH($V$8,'EE investment costs'!$D$56:$R$56,0))</f>
        <v>0</v>
      </c>
      <c r="I124" s="18">
        <v>1</v>
      </c>
      <c r="J124" s="18">
        <v>1</v>
      </c>
      <c r="K124" s="14">
        <f t="shared" ca="1" si="11"/>
        <v>8</v>
      </c>
      <c r="M124" s="19" t="str">
        <f t="shared" ca="1" si="8"/>
        <v>INDUDEFFRH-20</v>
      </c>
      <c r="N124" s="23" t="str">
        <f t="shared" ca="1" si="10"/>
        <v>Public service Saving Tech-Heat Room Heat 2y</v>
      </c>
      <c r="O124" s="23" t="s">
        <v>32</v>
      </c>
      <c r="P124" s="23" t="s">
        <v>33</v>
      </c>
      <c r="Q124" s="23"/>
      <c r="R124" s="23"/>
      <c r="S124" s="19" t="s">
        <v>34</v>
      </c>
      <c r="V124" s="16" t="str">
        <f t="shared" ca="1" si="12"/>
        <v>UD</v>
      </c>
      <c r="W124" s="14" t="str">
        <f t="shared" ca="1" si="12"/>
        <v>Public service</v>
      </c>
      <c r="X124" s="3" t="str">
        <f>'EE investment costs'!D173</f>
        <v>RH-20</v>
      </c>
      <c r="Y124" s="3" t="str">
        <f>'EE investment costs'!E173</f>
        <v>Heat Room Heat</v>
      </c>
      <c r="AC124" s="123">
        <f>'EE investment costs'!C173</f>
        <v>2</v>
      </c>
      <c r="AD124" s="22"/>
    </row>
    <row r="125" spans="2:30">
      <c r="B125" s="14" t="str">
        <f t="shared" ca="1" si="7"/>
        <v>INDUDEFFLA-20</v>
      </c>
      <c r="C125" s="15" t="str">
        <f t="shared" ca="1" si="9"/>
        <v>IUDLA</v>
      </c>
      <c r="D125" s="16">
        <f>'EE investment costs'!$F$15</f>
        <v>2016</v>
      </c>
      <c r="E125" s="14">
        <f>VLOOKUP(X125,'EE investment costs'!$D$56:$R$656,15,0)</f>
        <v>3.4</v>
      </c>
      <c r="F125" s="17">
        <f ca="1">INDEX('EE investment costs'!$D$56:$R$656,MATCH(X125,'EE investment costs'!$D$56:$D$656,0),MATCH($V$8,'EE investment costs'!$D$56:$R$56,0))</f>
        <v>669.12853754461446</v>
      </c>
      <c r="I125" s="18">
        <v>1</v>
      </c>
      <c r="J125" s="18">
        <v>1</v>
      </c>
      <c r="K125" s="14">
        <f t="shared" ca="1" si="11"/>
        <v>6</v>
      </c>
      <c r="M125" s="19" t="str">
        <f t="shared" ca="1" si="8"/>
        <v>INDUDEFFLA-20</v>
      </c>
      <c r="N125" s="23" t="str">
        <f t="shared" ca="1" si="10"/>
        <v>Public service Saving Tech-Light 2y</v>
      </c>
      <c r="O125" s="23" t="s">
        <v>32</v>
      </c>
      <c r="P125" s="23" t="s">
        <v>33</v>
      </c>
      <c r="Q125" s="23"/>
      <c r="R125" s="23"/>
      <c r="S125" s="19" t="s">
        <v>34</v>
      </c>
      <c r="V125" s="16" t="str">
        <f t="shared" ca="1" si="12"/>
        <v>UD</v>
      </c>
      <c r="W125" s="14" t="str">
        <f t="shared" ca="1" si="12"/>
        <v>Public service</v>
      </c>
      <c r="X125" s="3" t="str">
        <f>'EE investment costs'!D174</f>
        <v>LA-20</v>
      </c>
      <c r="Y125" s="3" t="str">
        <f>'EE investment costs'!E174</f>
        <v>Light</v>
      </c>
      <c r="AC125" s="123">
        <f>'EE investment costs'!C174</f>
        <v>2</v>
      </c>
      <c r="AD125" s="22"/>
    </row>
    <row r="126" spans="2:30">
      <c r="B126" s="14" t="str">
        <f t="shared" ca="1" si="7"/>
        <v>INDUDEFFEM-20</v>
      </c>
      <c r="C126" s="15" t="str">
        <f t="shared" ca="1" si="9"/>
        <v>IUDEM</v>
      </c>
      <c r="D126" s="16">
        <f>'EE investment costs'!$F$15</f>
        <v>2016</v>
      </c>
      <c r="E126" s="14">
        <f>VLOOKUP(X126,'EE investment costs'!$D$56:$R$656,15,0)</f>
        <v>3.5699999999999994</v>
      </c>
      <c r="F126" s="17">
        <f ca="1">INDEX('EE investment costs'!$D$56:$R$656,MATCH(X126,'EE investment costs'!$D$56:$D$656,0),MATCH($V$8,'EE investment costs'!$D$56:$R$56,0))</f>
        <v>665.49682393556384</v>
      </c>
      <c r="I126" s="18">
        <v>1</v>
      </c>
      <c r="J126" s="18">
        <v>1</v>
      </c>
      <c r="K126" s="14">
        <f t="shared" ca="1" si="11"/>
        <v>6</v>
      </c>
      <c r="M126" s="19" t="str">
        <f t="shared" ca="1" si="8"/>
        <v>INDUDEFFEM-20</v>
      </c>
      <c r="N126" s="23" t="str">
        <f t="shared" ca="1" si="10"/>
        <v>Public service Saving Tech-Electric Motors 2y</v>
      </c>
      <c r="O126" s="23" t="s">
        <v>32</v>
      </c>
      <c r="P126" s="23" t="s">
        <v>33</v>
      </c>
      <c r="Q126" s="23"/>
      <c r="R126" s="23"/>
      <c r="S126" s="19" t="s">
        <v>34</v>
      </c>
      <c r="V126" s="16" t="str">
        <f t="shared" ca="1" si="12"/>
        <v>UD</v>
      </c>
      <c r="W126" s="14" t="str">
        <f t="shared" ca="1" si="12"/>
        <v>Public service</v>
      </c>
      <c r="X126" s="3" t="str">
        <f>'EE investment costs'!D175</f>
        <v>EM-20</v>
      </c>
      <c r="Y126" s="3" t="str">
        <f>'EE investment costs'!E175</f>
        <v>Electric Motors</v>
      </c>
      <c r="AC126" s="123">
        <f>'EE investment costs'!C175</f>
        <v>2</v>
      </c>
      <c r="AD126" s="22"/>
    </row>
    <row r="127" spans="2:30" ht="13.5" thickBot="1">
      <c r="B127" s="14" t="str">
        <f t="shared" ca="1" si="7"/>
        <v>INDUDEFFTF-20</v>
      </c>
      <c r="C127" s="15" t="str">
        <f t="shared" ca="1" si="9"/>
        <v>IUDTF</v>
      </c>
      <c r="D127" s="16">
        <f>'EE investment costs'!$F$15</f>
        <v>2016</v>
      </c>
      <c r="E127" s="14">
        <f>VLOOKUP(X127,'EE investment costs'!$D$56:$R$656,15,0)</f>
        <v>7</v>
      </c>
      <c r="F127" s="17">
        <f ca="1">INDEX('EE investment costs'!$D$56:$R$656,MATCH(X127,'EE investment costs'!$D$56:$D$656,0),MATCH($V$8,'EE investment costs'!$D$56:$R$56,0))</f>
        <v>293.87420139697605</v>
      </c>
      <c r="I127" s="18">
        <v>1</v>
      </c>
      <c r="J127" s="18">
        <v>1</v>
      </c>
      <c r="K127" s="14">
        <f t="shared" ca="1" si="11"/>
        <v>8</v>
      </c>
      <c r="M127" s="24" t="str">
        <f t="shared" ca="1" si="8"/>
        <v>INDUDEFFTF-20</v>
      </c>
      <c r="N127" s="25" t="str">
        <f t="shared" ca="1" si="10"/>
        <v>Public service Saving Tech-Haulage Tractors, Trucks, Fishing boats 2y</v>
      </c>
      <c r="O127" s="25" t="s">
        <v>32</v>
      </c>
      <c r="P127" s="25" t="s">
        <v>33</v>
      </c>
      <c r="Q127" s="25"/>
      <c r="R127" s="25"/>
      <c r="S127" s="24" t="s">
        <v>34</v>
      </c>
      <c r="V127" s="16" t="str">
        <f t="shared" ca="1" si="12"/>
        <v>UD</v>
      </c>
      <c r="W127" s="14" t="str">
        <f t="shared" ca="1" si="12"/>
        <v>Public service</v>
      </c>
      <c r="X127" s="3" t="str">
        <f>'EE investment costs'!D176</f>
        <v>TF-20</v>
      </c>
      <c r="Y127" s="3" t="str">
        <f>'EE investment costs'!E176</f>
        <v>Haulage Tractors, Trucks, Fishing boats</v>
      </c>
      <c r="AC127" s="123">
        <f>'EE investment costs'!C176</f>
        <v>2</v>
      </c>
      <c r="AD127" s="22"/>
    </row>
    <row r="128" spans="2:30">
      <c r="B128" s="14" t="str">
        <f t="shared" ca="1" si="7"/>
        <v>INDUDEFFMT-21</v>
      </c>
      <c r="C128" s="15" t="str">
        <f ca="1">"I"&amp;MID(B128,4,1)&amp;"D"&amp;MID(B128,9,2)</f>
        <v>IUDMT</v>
      </c>
      <c r="D128" s="16">
        <f>'EE investment costs'!$F$15</f>
        <v>2016</v>
      </c>
      <c r="E128" s="14">
        <f>VLOOKUP(X128,'EE investment costs'!$D$56:$R$656,15,0)</f>
        <v>5.05</v>
      </c>
      <c r="F128" s="17">
        <f ca="1">INDEX('EE investment costs'!$D$56:$R$656,MATCH(X128,'EE investment costs'!$D$56:$D$656,0),MATCH($V$8,'EE investment costs'!$D$56:$R$56,0))</f>
        <v>277.36006365913363</v>
      </c>
      <c r="I128" s="18">
        <v>1</v>
      </c>
      <c r="J128" s="18">
        <v>1</v>
      </c>
      <c r="K128" s="14">
        <f t="shared" ca="1" si="11"/>
        <v>8</v>
      </c>
      <c r="M128" s="20" t="str">
        <f t="shared" ca="1" si="8"/>
        <v>INDUDEFFMT-21</v>
      </c>
      <c r="N128" s="21" t="str">
        <f t="shared" ca="1" si="10"/>
        <v>Public service Saving Tech-Heat Medium Temp. up to 150C 2.1y</v>
      </c>
      <c r="O128" s="21" t="s">
        <v>32</v>
      </c>
      <c r="P128" s="21" t="s">
        <v>33</v>
      </c>
      <c r="Q128" s="21"/>
      <c r="R128" s="21"/>
      <c r="S128" s="20" t="s">
        <v>34</v>
      </c>
      <c r="V128" s="16" t="str">
        <f t="shared" ca="1" si="12"/>
        <v>UD</v>
      </c>
      <c r="W128" s="14" t="str">
        <f t="shared" ca="1" si="12"/>
        <v>Public service</v>
      </c>
      <c r="X128" s="3" t="str">
        <f>'EE investment costs'!D177</f>
        <v>MT-21</v>
      </c>
      <c r="Y128" s="3" t="str">
        <f>'EE investment costs'!E177</f>
        <v>Heat Medium Temp. up to 150C</v>
      </c>
      <c r="AC128" s="123">
        <f>'EE investment costs'!C177</f>
        <v>2.1</v>
      </c>
      <c r="AD128" s="22"/>
    </row>
    <row r="129" spans="2:30">
      <c r="B129" s="14" t="str">
        <f t="shared" ca="1" si="7"/>
        <v>INDUDEFFHT-21</v>
      </c>
      <c r="C129" s="15" t="str">
        <f t="shared" ref="C129:C187" ca="1" si="13">"I"&amp;MID(B129,4,1)&amp;"D"&amp;MID(B129,9,2)</f>
        <v>IUDHT</v>
      </c>
      <c r="D129" s="16">
        <f>'EE investment costs'!$F$15</f>
        <v>2016</v>
      </c>
      <c r="E129" s="14">
        <f>VLOOKUP(X129,'EE investment costs'!$D$56:$R$656,15,0)</f>
        <v>4.0399999999999991</v>
      </c>
      <c r="F129" s="17">
        <f ca="1">INDEX('EE investment costs'!$D$56:$R$656,MATCH(X129,'EE investment costs'!$D$56:$D$656,0),MATCH($V$8,'EE investment costs'!$D$56:$R$56,0))</f>
        <v>241.79640349910014</v>
      </c>
      <c r="I129" s="18">
        <v>1</v>
      </c>
      <c r="J129" s="18">
        <v>1</v>
      </c>
      <c r="K129" s="14">
        <f t="shared" ca="1" si="11"/>
        <v>8</v>
      </c>
      <c r="M129" s="19" t="str">
        <f t="shared" ca="1" si="8"/>
        <v>INDUDEFFHT-21</v>
      </c>
      <c r="N129" s="23" t="str">
        <f t="shared" ca="1" si="10"/>
        <v>Public service Saving Tech-Heat High Temp. over 150C 2.1y</v>
      </c>
      <c r="O129" s="23" t="s">
        <v>32</v>
      </c>
      <c r="P129" s="23" t="s">
        <v>33</v>
      </c>
      <c r="Q129" s="23"/>
      <c r="R129" s="23"/>
      <c r="S129" s="19" t="s">
        <v>34</v>
      </c>
      <c r="V129" s="16" t="str">
        <f t="shared" ca="1" si="12"/>
        <v>UD</v>
      </c>
      <c r="W129" s="14" t="str">
        <f t="shared" ca="1" si="12"/>
        <v>Public service</v>
      </c>
      <c r="X129" s="3" t="str">
        <f>'EE investment costs'!D178</f>
        <v>HT-21</v>
      </c>
      <c r="Y129" s="3" t="str">
        <f>'EE investment costs'!E178</f>
        <v>Heat High Temp. over 150C</v>
      </c>
      <c r="AC129" s="123">
        <f>'EE investment costs'!C178</f>
        <v>2.1</v>
      </c>
      <c r="AD129" s="22"/>
    </row>
    <row r="130" spans="2:30">
      <c r="B130" s="14" t="str">
        <f t="shared" ca="1" si="7"/>
        <v>INDUDEFFRH-21</v>
      </c>
      <c r="C130" s="15" t="str">
        <f t="shared" ca="1" si="13"/>
        <v>IUDRH</v>
      </c>
      <c r="D130" s="16">
        <f>'EE investment costs'!$F$15</f>
        <v>2016</v>
      </c>
      <c r="E130" s="14">
        <f>VLOOKUP(X130,'EE investment costs'!$D$56:$R$656,15,0)</f>
        <v>16</v>
      </c>
      <c r="F130" s="17">
        <f ca="1">INDEX('EE investment costs'!$D$56:$R$656,MATCH(X130,'EE investment costs'!$D$56:$D$656,0),MATCH($V$8,'EE investment costs'!$D$56:$R$56,0))</f>
        <v>0</v>
      </c>
      <c r="I130" s="18">
        <v>1</v>
      </c>
      <c r="J130" s="18">
        <v>1</v>
      </c>
      <c r="K130" s="14">
        <f t="shared" ca="1" si="11"/>
        <v>8</v>
      </c>
      <c r="M130" s="19" t="str">
        <f t="shared" ca="1" si="8"/>
        <v>INDUDEFFRH-21</v>
      </c>
      <c r="N130" s="23" t="str">
        <f t="shared" ca="1" si="10"/>
        <v>Public service Saving Tech-Heat Room Heat 2.1y</v>
      </c>
      <c r="O130" s="23" t="s">
        <v>32</v>
      </c>
      <c r="P130" s="23" t="s">
        <v>33</v>
      </c>
      <c r="Q130" s="23"/>
      <c r="R130" s="23"/>
      <c r="S130" s="19" t="s">
        <v>34</v>
      </c>
      <c r="V130" s="16" t="str">
        <f t="shared" ca="1" si="12"/>
        <v>UD</v>
      </c>
      <c r="W130" s="14" t="str">
        <f t="shared" ca="1" si="12"/>
        <v>Public service</v>
      </c>
      <c r="X130" s="3" t="str">
        <f>'EE investment costs'!D179</f>
        <v>RH-21</v>
      </c>
      <c r="Y130" s="3" t="str">
        <f>'EE investment costs'!E179</f>
        <v>Heat Room Heat</v>
      </c>
      <c r="AC130" s="123">
        <f>'EE investment costs'!C179</f>
        <v>2.1</v>
      </c>
      <c r="AD130" s="22"/>
    </row>
    <row r="131" spans="2:30">
      <c r="B131" s="14" t="str">
        <f t="shared" ca="1" si="7"/>
        <v>INDUDEFFLA-21</v>
      </c>
      <c r="C131" s="15" t="str">
        <f t="shared" ca="1" si="13"/>
        <v>IUDLA</v>
      </c>
      <c r="D131" s="16">
        <f>'EE investment costs'!$F$15</f>
        <v>2016</v>
      </c>
      <c r="E131" s="14">
        <f>VLOOKUP(X131,'EE investment costs'!$D$56:$R$656,15,0)</f>
        <v>3.4255</v>
      </c>
      <c r="F131" s="17">
        <f ca="1">INDEX('EE investment costs'!$D$56:$R$656,MATCH(X131,'EE investment costs'!$D$56:$D$656,0),MATCH($V$8,'EE investment costs'!$D$56:$R$56,0))</f>
        <v>726.44702545432449</v>
      </c>
      <c r="I131" s="18">
        <v>1</v>
      </c>
      <c r="J131" s="18">
        <v>1</v>
      </c>
      <c r="K131" s="14">
        <f t="shared" ca="1" si="11"/>
        <v>5</v>
      </c>
      <c r="M131" s="19" t="str">
        <f t="shared" ca="1" si="8"/>
        <v>INDUDEFFLA-21</v>
      </c>
      <c r="N131" s="23" t="str">
        <f t="shared" ca="1" si="10"/>
        <v>Public service Saving Tech-Light 2.1y</v>
      </c>
      <c r="O131" s="23" t="s">
        <v>32</v>
      </c>
      <c r="P131" s="23" t="s">
        <v>33</v>
      </c>
      <c r="Q131" s="23"/>
      <c r="R131" s="23"/>
      <c r="S131" s="19" t="s">
        <v>34</v>
      </c>
      <c r="V131" s="16" t="str">
        <f t="shared" ca="1" si="12"/>
        <v>UD</v>
      </c>
      <c r="W131" s="14" t="str">
        <f t="shared" ca="1" si="12"/>
        <v>Public service</v>
      </c>
      <c r="X131" s="3" t="str">
        <f>'EE investment costs'!D180</f>
        <v>LA-21</v>
      </c>
      <c r="Y131" s="3" t="str">
        <f>'EE investment costs'!E180</f>
        <v>Light</v>
      </c>
      <c r="AC131" s="123">
        <f>'EE investment costs'!C180</f>
        <v>2.1</v>
      </c>
      <c r="AD131" s="22"/>
    </row>
    <row r="132" spans="2:30">
      <c r="B132" s="14" t="str">
        <f t="shared" ca="1" si="7"/>
        <v>INDUDEFFEM-21</v>
      </c>
      <c r="C132" s="15" t="str">
        <f t="shared" ca="1" si="13"/>
        <v>IUDEM</v>
      </c>
      <c r="D132" s="16">
        <f>'EE investment costs'!$F$15</f>
        <v>2016</v>
      </c>
      <c r="E132" s="14">
        <f>VLOOKUP(X132,'EE investment costs'!$D$56:$R$656,15,0)</f>
        <v>3.5967750000000001</v>
      </c>
      <c r="F132" s="17">
        <f ca="1">INDEX('EE investment costs'!$D$56:$R$656,MATCH(X132,'EE investment costs'!$D$56:$D$656,0),MATCH($V$8,'EE investment costs'!$D$56:$R$56,0))</f>
        <v>720.97135396268447</v>
      </c>
      <c r="I132" s="18">
        <v>1</v>
      </c>
      <c r="J132" s="18">
        <v>1</v>
      </c>
      <c r="K132" s="14">
        <f t="shared" ca="1" si="11"/>
        <v>5</v>
      </c>
      <c r="M132" s="19" t="str">
        <f t="shared" ca="1" si="8"/>
        <v>INDUDEFFEM-21</v>
      </c>
      <c r="N132" s="23" t="str">
        <f t="shared" ca="1" si="10"/>
        <v>Public service Saving Tech-Electric Motors 2.1y</v>
      </c>
      <c r="O132" s="23" t="s">
        <v>32</v>
      </c>
      <c r="P132" s="23" t="s">
        <v>33</v>
      </c>
      <c r="Q132" s="23"/>
      <c r="R132" s="23"/>
      <c r="S132" s="19" t="s">
        <v>34</v>
      </c>
      <c r="V132" s="16" t="str">
        <f t="shared" ca="1" si="12"/>
        <v>UD</v>
      </c>
      <c r="W132" s="14" t="str">
        <f t="shared" ca="1" si="12"/>
        <v>Public service</v>
      </c>
      <c r="X132" s="3" t="str">
        <f>'EE investment costs'!D181</f>
        <v>EM-21</v>
      </c>
      <c r="Y132" s="3" t="str">
        <f>'EE investment costs'!E181</f>
        <v>Electric Motors</v>
      </c>
      <c r="AC132" s="123">
        <f>'EE investment costs'!C181</f>
        <v>2.1</v>
      </c>
      <c r="AD132" s="22"/>
    </row>
    <row r="133" spans="2:30">
      <c r="B133" s="14" t="str">
        <f t="shared" ca="1" si="7"/>
        <v>INDUDEFFTF-21</v>
      </c>
      <c r="C133" s="15" t="str">
        <f t="shared" ca="1" si="13"/>
        <v>IUDTF</v>
      </c>
      <c r="D133" s="16">
        <f>'EE investment costs'!$F$15</f>
        <v>2016</v>
      </c>
      <c r="E133" s="14">
        <f>VLOOKUP(X133,'EE investment costs'!$D$56:$R$656,15,0)</f>
        <v>7.4</v>
      </c>
      <c r="F133" s="17">
        <f ca="1">INDEX('EE investment costs'!$D$56:$R$656,MATCH(X133,'EE investment costs'!$D$56:$D$656,0),MATCH($V$8,'EE investment costs'!$D$56:$R$56,0))</f>
        <v>308.56791146682485</v>
      </c>
      <c r="I133" s="18">
        <v>1</v>
      </c>
      <c r="J133" s="18">
        <v>1</v>
      </c>
      <c r="K133" s="14">
        <f t="shared" ca="1" si="11"/>
        <v>8</v>
      </c>
      <c r="M133" s="19" t="str">
        <f t="shared" ca="1" si="8"/>
        <v>INDUDEFFTF-21</v>
      </c>
      <c r="N133" s="23" t="str">
        <f t="shared" ca="1" si="10"/>
        <v>Public service Saving Tech-Haulage Tractors, Trucks, Fishing boats 2.1y</v>
      </c>
      <c r="O133" s="23" t="s">
        <v>32</v>
      </c>
      <c r="P133" s="23" t="s">
        <v>33</v>
      </c>
      <c r="Q133" s="23"/>
      <c r="R133" s="23"/>
      <c r="S133" s="19" t="s">
        <v>34</v>
      </c>
      <c r="V133" s="16" t="str">
        <f t="shared" ca="1" si="12"/>
        <v>UD</v>
      </c>
      <c r="W133" s="14" t="str">
        <f t="shared" ca="1" si="12"/>
        <v>Public service</v>
      </c>
      <c r="X133" s="3" t="str">
        <f>'EE investment costs'!D182</f>
        <v>TF-21</v>
      </c>
      <c r="Y133" s="3" t="str">
        <f>'EE investment costs'!E182</f>
        <v>Haulage Tractors, Trucks, Fishing boats</v>
      </c>
      <c r="AC133" s="123">
        <f>'EE investment costs'!C182</f>
        <v>2.1</v>
      </c>
      <c r="AD133" s="22"/>
    </row>
    <row r="134" spans="2:30">
      <c r="B134" s="14" t="str">
        <f t="shared" ca="1" si="7"/>
        <v>INDUDEFFMT-22</v>
      </c>
      <c r="C134" s="15" t="str">
        <f t="shared" ca="1" si="13"/>
        <v>IUDMT</v>
      </c>
      <c r="D134" s="16">
        <f>'EE investment costs'!$F$15</f>
        <v>2016</v>
      </c>
      <c r="E134" s="14">
        <f>VLOOKUP(X134,'EE investment costs'!$D$56:$R$656,15,0)</f>
        <v>5.0999999999999996</v>
      </c>
      <c r="F134" s="17">
        <f ca="1">INDEX('EE investment costs'!$D$56:$R$656,MATCH(X134,'EE investment costs'!$D$56:$D$656,0),MATCH($V$8,'EE investment costs'!$D$56:$R$56,0))</f>
        <v>296.48172316132332</v>
      </c>
      <c r="I134" s="18">
        <v>1</v>
      </c>
      <c r="J134" s="18">
        <v>1</v>
      </c>
      <c r="K134" s="14">
        <f t="shared" ca="1" si="11"/>
        <v>8</v>
      </c>
      <c r="M134" s="19" t="str">
        <f t="shared" ca="1" si="8"/>
        <v>INDUDEFFMT-22</v>
      </c>
      <c r="N134" s="23" t="str">
        <f t="shared" ca="1" si="10"/>
        <v>Public service Saving Tech-Heat Medium Temp. up to 150C 2.2y</v>
      </c>
      <c r="O134" s="23" t="s">
        <v>32</v>
      </c>
      <c r="P134" s="23" t="s">
        <v>33</v>
      </c>
      <c r="Q134" s="23"/>
      <c r="R134" s="23"/>
      <c r="S134" s="19" t="s">
        <v>34</v>
      </c>
      <c r="V134" s="16" t="str">
        <f t="shared" ca="1" si="12"/>
        <v>UD</v>
      </c>
      <c r="W134" s="14" t="str">
        <f t="shared" ca="1" si="12"/>
        <v>Public service</v>
      </c>
      <c r="X134" s="3" t="str">
        <f>'EE investment costs'!D183</f>
        <v>MT-22</v>
      </c>
      <c r="Y134" s="3" t="str">
        <f>'EE investment costs'!E183</f>
        <v>Heat Medium Temp. up to 150C</v>
      </c>
      <c r="AC134" s="123">
        <f>'EE investment costs'!C183</f>
        <v>2.2000000000000002</v>
      </c>
      <c r="AD134" s="22"/>
    </row>
    <row r="135" spans="2:30">
      <c r="B135" s="14" t="str">
        <f t="shared" ca="1" si="7"/>
        <v>INDUDEFFHT-22</v>
      </c>
      <c r="C135" s="15" t="str">
        <f t="shared" ca="1" si="13"/>
        <v>IUDHT</v>
      </c>
      <c r="D135" s="16">
        <f>'EE investment costs'!$F$15</f>
        <v>2016</v>
      </c>
      <c r="E135" s="14">
        <f>VLOOKUP(X135,'EE investment costs'!$D$56:$R$656,15,0)</f>
        <v>4.08</v>
      </c>
      <c r="F135" s="17">
        <f ca="1">INDEX('EE investment costs'!$D$56:$R$656,MATCH(X135,'EE investment costs'!$D$56:$D$656,0),MATCH($V$8,'EE investment costs'!$D$56:$R$56,0))</f>
        <v>256.23200967815092</v>
      </c>
      <c r="I135" s="18">
        <v>1</v>
      </c>
      <c r="J135" s="18">
        <v>1</v>
      </c>
      <c r="K135" s="14">
        <f t="shared" ca="1" si="11"/>
        <v>8</v>
      </c>
      <c r="M135" s="19" t="str">
        <f t="shared" ca="1" si="8"/>
        <v>INDUDEFFHT-22</v>
      </c>
      <c r="N135" s="23" t="str">
        <f t="shared" ca="1" si="10"/>
        <v>Public service Saving Tech-Heat High Temp. over 150C 2.2y</v>
      </c>
      <c r="O135" s="23" t="s">
        <v>32</v>
      </c>
      <c r="P135" s="23" t="s">
        <v>33</v>
      </c>
      <c r="Q135" s="23"/>
      <c r="R135" s="23"/>
      <c r="S135" s="19" t="s">
        <v>34</v>
      </c>
      <c r="V135" s="16" t="str">
        <f t="shared" ca="1" si="12"/>
        <v>UD</v>
      </c>
      <c r="W135" s="14" t="str">
        <f t="shared" ca="1" si="12"/>
        <v>Public service</v>
      </c>
      <c r="X135" s="3" t="str">
        <f>'EE investment costs'!D184</f>
        <v>HT-22</v>
      </c>
      <c r="Y135" s="3" t="str">
        <f>'EE investment costs'!E184</f>
        <v>Heat High Temp. over 150C</v>
      </c>
      <c r="AC135" s="123">
        <f>'EE investment costs'!C184</f>
        <v>2.2000000000000002</v>
      </c>
      <c r="AD135" s="22"/>
    </row>
    <row r="136" spans="2:30">
      <c r="B136" s="14" t="str">
        <f t="shared" ref="B136:B199" ca="1" si="14">M136</f>
        <v>INDUDEFFRH-22</v>
      </c>
      <c r="C136" s="15" t="str">
        <f t="shared" ca="1" si="13"/>
        <v>IUDRH</v>
      </c>
      <c r="D136" s="16">
        <f>'EE investment costs'!$F$15</f>
        <v>2016</v>
      </c>
      <c r="E136" s="14">
        <f>VLOOKUP(X136,'EE investment costs'!$D$56:$R$656,15,0)</f>
        <v>16</v>
      </c>
      <c r="F136" s="17">
        <f ca="1">INDEX('EE investment costs'!$D$56:$R$656,MATCH(X136,'EE investment costs'!$D$56:$D$656,0),MATCH($V$8,'EE investment costs'!$D$56:$R$56,0))</f>
        <v>0</v>
      </c>
      <c r="I136" s="18">
        <v>1</v>
      </c>
      <c r="J136" s="18">
        <v>1</v>
      </c>
      <c r="K136" s="14">
        <f t="shared" ca="1" si="11"/>
        <v>8</v>
      </c>
      <c r="M136" s="19" t="str">
        <f t="shared" ref="M136:M199" ca="1" si="15">CONCATENATE("IND",$V$8,"EFF",$X136)</f>
        <v>INDUDEFFRH-22</v>
      </c>
      <c r="N136" s="23" t="str">
        <f t="shared" ca="1" si="10"/>
        <v>Public service Saving Tech-Heat Room Heat 2.2y</v>
      </c>
      <c r="O136" s="23" t="s">
        <v>32</v>
      </c>
      <c r="P136" s="23" t="s">
        <v>33</v>
      </c>
      <c r="Q136" s="23"/>
      <c r="R136" s="23"/>
      <c r="S136" s="19" t="s">
        <v>34</v>
      </c>
      <c r="V136" s="16" t="str">
        <f t="shared" ca="1" si="12"/>
        <v>UD</v>
      </c>
      <c r="W136" s="14" t="str">
        <f t="shared" ca="1" si="12"/>
        <v>Public service</v>
      </c>
      <c r="X136" s="3" t="str">
        <f>'EE investment costs'!D185</f>
        <v>RH-22</v>
      </c>
      <c r="Y136" s="3" t="str">
        <f>'EE investment costs'!E185</f>
        <v>Heat Room Heat</v>
      </c>
      <c r="AC136" s="123">
        <f>'EE investment costs'!C185</f>
        <v>2.2000000000000002</v>
      </c>
      <c r="AD136" s="22"/>
    </row>
    <row r="137" spans="2:30">
      <c r="B137" s="14" t="str">
        <f t="shared" ca="1" si="14"/>
        <v>INDUDEFFLA-22</v>
      </c>
      <c r="C137" s="15" t="str">
        <f t="shared" ca="1" si="13"/>
        <v>IUDLA</v>
      </c>
      <c r="D137" s="16">
        <f>'EE investment costs'!$F$15</f>
        <v>2016</v>
      </c>
      <c r="E137" s="14">
        <f>VLOOKUP(X137,'EE investment costs'!$D$56:$R$656,15,0)</f>
        <v>3.4510000000000001</v>
      </c>
      <c r="F137" s="17">
        <f ca="1">INDEX('EE investment costs'!$D$56:$R$656,MATCH(X137,'EE investment costs'!$D$56:$D$656,0),MATCH($V$8,'EE investment costs'!$D$56:$R$56,0))</f>
        <v>783.76551336403452</v>
      </c>
      <c r="I137" s="18">
        <v>1</v>
      </c>
      <c r="J137" s="18">
        <v>1</v>
      </c>
      <c r="K137" s="14">
        <f t="shared" ca="1" si="11"/>
        <v>5</v>
      </c>
      <c r="M137" s="19" t="str">
        <f t="shared" ca="1" si="15"/>
        <v>INDUDEFFLA-22</v>
      </c>
      <c r="N137" s="23" t="str">
        <f t="shared" ref="N137:N200" ca="1" si="16">$W$8&amp;" Saving Tech"&amp;"-"&amp;$Y137&amp;" "&amp;AC137&amp;"y"</f>
        <v>Public service Saving Tech-Light 2.2y</v>
      </c>
      <c r="O137" s="23" t="s">
        <v>32</v>
      </c>
      <c r="P137" s="23" t="s">
        <v>33</v>
      </c>
      <c r="Q137" s="23"/>
      <c r="R137" s="23"/>
      <c r="S137" s="19" t="s">
        <v>34</v>
      </c>
      <c r="V137" s="16" t="str">
        <f t="shared" ca="1" si="12"/>
        <v>UD</v>
      </c>
      <c r="W137" s="14" t="str">
        <f t="shared" ca="1" si="12"/>
        <v>Public service</v>
      </c>
      <c r="X137" s="3" t="str">
        <f>'EE investment costs'!D186</f>
        <v>LA-22</v>
      </c>
      <c r="Y137" s="3" t="str">
        <f>'EE investment costs'!E186</f>
        <v>Light</v>
      </c>
      <c r="AC137" s="123">
        <f>'EE investment costs'!C186</f>
        <v>2.2000000000000002</v>
      </c>
      <c r="AD137" s="22"/>
    </row>
    <row r="138" spans="2:30">
      <c r="B138" s="14" t="str">
        <f t="shared" ca="1" si="14"/>
        <v>INDUDEFFEM-22</v>
      </c>
      <c r="C138" s="15" t="str">
        <f t="shared" ca="1" si="13"/>
        <v>IUDEM</v>
      </c>
      <c r="D138" s="16">
        <f>'EE investment costs'!$F$15</f>
        <v>2016</v>
      </c>
      <c r="E138" s="14">
        <f>VLOOKUP(X138,'EE investment costs'!$D$56:$R$656,15,0)</f>
        <v>3.6235499999999998</v>
      </c>
      <c r="F138" s="17">
        <f ca="1">INDEX('EE investment costs'!$D$56:$R$656,MATCH(X138,'EE investment costs'!$D$56:$D$656,0),MATCH($V$8,'EE investment costs'!$D$56:$R$56,0))</f>
        <v>776.44588398980522</v>
      </c>
      <c r="I138" s="18">
        <v>1</v>
      </c>
      <c r="J138" s="18">
        <v>1</v>
      </c>
      <c r="K138" s="14">
        <f t="shared" ref="K138:K201" ca="1" si="17">IF(F138&lt;500,1,0)+IF(F138&lt;600,1,0)+IF(F138&lt;700,1,0)+IF(F138&lt;800,1,0)+IF(F138&lt;900,1,0)+IF(F138&lt;1000,1,0)+IF(F138&lt;1100,1,0)+IF(F138&lt;1200,1,0)</f>
        <v>5</v>
      </c>
      <c r="M138" s="19" t="str">
        <f t="shared" ca="1" si="15"/>
        <v>INDUDEFFEM-22</v>
      </c>
      <c r="N138" s="23" t="str">
        <f t="shared" ca="1" si="16"/>
        <v>Public service Saving Tech-Electric Motors 2.2y</v>
      </c>
      <c r="O138" s="23" t="s">
        <v>32</v>
      </c>
      <c r="P138" s="23" t="s">
        <v>33</v>
      </c>
      <c r="Q138" s="23"/>
      <c r="R138" s="23"/>
      <c r="S138" s="19" t="s">
        <v>34</v>
      </c>
      <c r="V138" s="16" t="str">
        <f t="shared" ref="V138:W201" ca="1" si="18">V137</f>
        <v>UD</v>
      </c>
      <c r="W138" s="14" t="str">
        <f t="shared" ca="1" si="18"/>
        <v>Public service</v>
      </c>
      <c r="X138" s="3" t="str">
        <f>'EE investment costs'!D187</f>
        <v>EM-22</v>
      </c>
      <c r="Y138" s="3" t="str">
        <f>'EE investment costs'!E187</f>
        <v>Electric Motors</v>
      </c>
      <c r="AC138" s="123">
        <f>'EE investment costs'!C187</f>
        <v>2.2000000000000002</v>
      </c>
      <c r="AD138" s="22"/>
    </row>
    <row r="139" spans="2:30">
      <c r="B139" s="14" t="str">
        <f t="shared" ca="1" si="14"/>
        <v>INDUDEFFTF-22</v>
      </c>
      <c r="C139" s="15" t="str">
        <f t="shared" ca="1" si="13"/>
        <v>IUDTF</v>
      </c>
      <c r="D139" s="16">
        <f>'EE investment costs'!$F$15</f>
        <v>2016</v>
      </c>
      <c r="E139" s="14">
        <f>VLOOKUP(X139,'EE investment costs'!$D$56:$R$656,15,0)</f>
        <v>7.8000000000000007</v>
      </c>
      <c r="F139" s="17">
        <f ca="1">INDEX('EE investment costs'!$D$56:$R$656,MATCH(X139,'EE investment costs'!$D$56:$D$656,0),MATCH($V$8,'EE investment costs'!$D$56:$R$56,0))</f>
        <v>323.26162153667366</v>
      </c>
      <c r="I139" s="18">
        <v>1</v>
      </c>
      <c r="J139" s="18">
        <v>1</v>
      </c>
      <c r="K139" s="14">
        <f t="shared" ca="1" si="17"/>
        <v>8</v>
      </c>
      <c r="M139" s="19" t="str">
        <f t="shared" ca="1" si="15"/>
        <v>INDUDEFFTF-22</v>
      </c>
      <c r="N139" s="23" t="str">
        <f t="shared" ca="1" si="16"/>
        <v>Public service Saving Tech-Haulage Tractors, Trucks, Fishing boats 2.2y</v>
      </c>
      <c r="O139" s="23" t="s">
        <v>32</v>
      </c>
      <c r="P139" s="23" t="s">
        <v>33</v>
      </c>
      <c r="Q139" s="23"/>
      <c r="R139" s="23"/>
      <c r="S139" s="19" t="s">
        <v>34</v>
      </c>
      <c r="V139" s="16" t="str">
        <f t="shared" ca="1" si="18"/>
        <v>UD</v>
      </c>
      <c r="W139" s="14" t="str">
        <f t="shared" ca="1" si="18"/>
        <v>Public service</v>
      </c>
      <c r="X139" s="3" t="str">
        <f>'EE investment costs'!D188</f>
        <v>TF-22</v>
      </c>
      <c r="Y139" s="3" t="str">
        <f>'EE investment costs'!E188</f>
        <v>Haulage Tractors, Trucks, Fishing boats</v>
      </c>
      <c r="AC139" s="123">
        <f>'EE investment costs'!C188</f>
        <v>2.2000000000000002</v>
      </c>
      <c r="AD139" s="22"/>
    </row>
    <row r="140" spans="2:30">
      <c r="B140" s="14" t="str">
        <f t="shared" ca="1" si="14"/>
        <v>INDUDEFFMT-23</v>
      </c>
      <c r="C140" s="15" t="str">
        <f t="shared" ca="1" si="13"/>
        <v>IUDMT</v>
      </c>
      <c r="D140" s="16">
        <f>'EE investment costs'!$F$15</f>
        <v>2016</v>
      </c>
      <c r="E140" s="14">
        <f>VLOOKUP(X140,'EE investment costs'!$D$56:$R$656,15,0)</f>
        <v>5.15</v>
      </c>
      <c r="F140" s="17">
        <f ca="1">INDEX('EE investment costs'!$D$56:$R$656,MATCH(X140,'EE investment costs'!$D$56:$D$656,0),MATCH($V$8,'EE investment costs'!$D$56:$R$56,0))</f>
        <v>315.60338266351295</v>
      </c>
      <c r="I140" s="18">
        <v>1</v>
      </c>
      <c r="J140" s="18">
        <v>1</v>
      </c>
      <c r="K140" s="14">
        <f t="shared" ca="1" si="17"/>
        <v>8</v>
      </c>
      <c r="M140" s="19" t="str">
        <f t="shared" ca="1" si="15"/>
        <v>INDUDEFFMT-23</v>
      </c>
      <c r="N140" s="23" t="str">
        <f t="shared" ca="1" si="16"/>
        <v>Public service Saving Tech-Heat Medium Temp. up to 150C 2.3y</v>
      </c>
      <c r="O140" s="23" t="s">
        <v>32</v>
      </c>
      <c r="P140" s="23" t="s">
        <v>33</v>
      </c>
      <c r="Q140" s="23"/>
      <c r="R140" s="23"/>
      <c r="S140" s="19" t="s">
        <v>34</v>
      </c>
      <c r="V140" s="16" t="str">
        <f t="shared" ca="1" si="18"/>
        <v>UD</v>
      </c>
      <c r="W140" s="14" t="str">
        <f t="shared" ca="1" si="18"/>
        <v>Public service</v>
      </c>
      <c r="X140" s="3" t="str">
        <f>'EE investment costs'!D189</f>
        <v>MT-23</v>
      </c>
      <c r="Y140" s="3" t="str">
        <f>'EE investment costs'!E189</f>
        <v>Heat Medium Temp. up to 150C</v>
      </c>
      <c r="AC140" s="123">
        <f>'EE investment costs'!C189</f>
        <v>2.2999999999999998</v>
      </c>
      <c r="AD140" s="22"/>
    </row>
    <row r="141" spans="2:30">
      <c r="B141" s="14" t="str">
        <f t="shared" ca="1" si="14"/>
        <v>INDUDEFFHT-23</v>
      </c>
      <c r="C141" s="15" t="str">
        <f t="shared" ca="1" si="13"/>
        <v>IUDHT</v>
      </c>
      <c r="D141" s="16">
        <f>'EE investment costs'!$F$15</f>
        <v>2016</v>
      </c>
      <c r="E141" s="14">
        <f>VLOOKUP(X141,'EE investment costs'!$D$56:$R$656,15,0)</f>
        <v>4.1199999999999992</v>
      </c>
      <c r="F141" s="17">
        <f ca="1">INDEX('EE investment costs'!$D$56:$R$656,MATCH(X141,'EE investment costs'!$D$56:$D$656,0),MATCH($V$8,'EE investment costs'!$D$56:$R$56,0))</f>
        <v>270.66761585720161</v>
      </c>
      <c r="I141" s="18">
        <v>1</v>
      </c>
      <c r="J141" s="18">
        <v>1</v>
      </c>
      <c r="K141" s="14">
        <f t="shared" ca="1" si="17"/>
        <v>8</v>
      </c>
      <c r="M141" s="19" t="str">
        <f t="shared" ca="1" si="15"/>
        <v>INDUDEFFHT-23</v>
      </c>
      <c r="N141" s="23" t="str">
        <f t="shared" ca="1" si="16"/>
        <v>Public service Saving Tech-Heat High Temp. over 150C 2.3y</v>
      </c>
      <c r="O141" s="23" t="s">
        <v>32</v>
      </c>
      <c r="P141" s="23" t="s">
        <v>33</v>
      </c>
      <c r="Q141" s="23"/>
      <c r="R141" s="23"/>
      <c r="S141" s="19" t="s">
        <v>34</v>
      </c>
      <c r="V141" s="16" t="str">
        <f t="shared" ca="1" si="18"/>
        <v>UD</v>
      </c>
      <c r="W141" s="14" t="str">
        <f t="shared" ca="1" si="18"/>
        <v>Public service</v>
      </c>
      <c r="X141" s="3" t="str">
        <f>'EE investment costs'!D190</f>
        <v>HT-23</v>
      </c>
      <c r="Y141" s="3" t="str">
        <f>'EE investment costs'!E190</f>
        <v>Heat High Temp. over 150C</v>
      </c>
      <c r="AC141" s="123">
        <f>'EE investment costs'!C190</f>
        <v>2.2999999999999998</v>
      </c>
      <c r="AD141" s="22"/>
    </row>
    <row r="142" spans="2:30">
      <c r="B142" s="14" t="str">
        <f t="shared" ca="1" si="14"/>
        <v>INDUDEFFRH-23</v>
      </c>
      <c r="C142" s="15" t="str">
        <f t="shared" ca="1" si="13"/>
        <v>IUDRH</v>
      </c>
      <c r="D142" s="16">
        <f>'EE investment costs'!$F$15</f>
        <v>2016</v>
      </c>
      <c r="E142" s="14">
        <f>VLOOKUP(X142,'EE investment costs'!$D$56:$R$656,15,0)</f>
        <v>16</v>
      </c>
      <c r="F142" s="17">
        <f ca="1">INDEX('EE investment costs'!$D$56:$R$656,MATCH(X142,'EE investment costs'!$D$56:$D$656,0),MATCH($V$8,'EE investment costs'!$D$56:$R$56,0))</f>
        <v>0</v>
      </c>
      <c r="I142" s="18">
        <v>1</v>
      </c>
      <c r="J142" s="18">
        <v>1</v>
      </c>
      <c r="K142" s="14">
        <f t="shared" ca="1" si="17"/>
        <v>8</v>
      </c>
      <c r="M142" s="19" t="str">
        <f t="shared" ca="1" si="15"/>
        <v>INDUDEFFRH-23</v>
      </c>
      <c r="N142" s="23" t="str">
        <f t="shared" ca="1" si="16"/>
        <v>Public service Saving Tech-Heat Room Heat 2.3y</v>
      </c>
      <c r="O142" s="23" t="s">
        <v>32</v>
      </c>
      <c r="P142" s="23" t="s">
        <v>33</v>
      </c>
      <c r="Q142" s="23"/>
      <c r="R142" s="23"/>
      <c r="S142" s="19" t="s">
        <v>34</v>
      </c>
      <c r="V142" s="16" t="str">
        <f t="shared" ca="1" si="18"/>
        <v>UD</v>
      </c>
      <c r="W142" s="14" t="str">
        <f t="shared" ca="1" si="18"/>
        <v>Public service</v>
      </c>
      <c r="X142" s="3" t="str">
        <f>'EE investment costs'!D191</f>
        <v>RH-23</v>
      </c>
      <c r="Y142" s="3" t="str">
        <f>'EE investment costs'!E191</f>
        <v>Heat Room Heat</v>
      </c>
      <c r="AC142" s="123">
        <f>'EE investment costs'!C191</f>
        <v>2.2999999999999998</v>
      </c>
      <c r="AD142" s="22"/>
    </row>
    <row r="143" spans="2:30">
      <c r="B143" s="14" t="str">
        <f t="shared" ca="1" si="14"/>
        <v>INDUDEFFLA-23</v>
      </c>
      <c r="C143" s="15" t="str">
        <f t="shared" ca="1" si="13"/>
        <v>IUDLA</v>
      </c>
      <c r="D143" s="16">
        <f>'EE investment costs'!$F$15</f>
        <v>2016</v>
      </c>
      <c r="E143" s="14">
        <f>VLOOKUP(X143,'EE investment costs'!$D$56:$R$656,15,0)</f>
        <v>3.4764999999999997</v>
      </c>
      <c r="F143" s="17">
        <f ca="1">INDEX('EE investment costs'!$D$56:$R$656,MATCH(X143,'EE investment costs'!$D$56:$D$656,0),MATCH($V$8,'EE investment costs'!$D$56:$R$56,0))</f>
        <v>841.08400127374432</v>
      </c>
      <c r="I143" s="18">
        <v>1</v>
      </c>
      <c r="J143" s="18">
        <v>1</v>
      </c>
      <c r="K143" s="14">
        <f t="shared" ca="1" si="17"/>
        <v>4</v>
      </c>
      <c r="M143" s="19" t="str">
        <f t="shared" ca="1" si="15"/>
        <v>INDUDEFFLA-23</v>
      </c>
      <c r="N143" s="23" t="str">
        <f t="shared" ca="1" si="16"/>
        <v>Public service Saving Tech-Light 2.3y</v>
      </c>
      <c r="O143" s="23" t="s">
        <v>32</v>
      </c>
      <c r="P143" s="23" t="s">
        <v>33</v>
      </c>
      <c r="Q143" s="23"/>
      <c r="R143" s="23"/>
      <c r="S143" s="19" t="s">
        <v>34</v>
      </c>
      <c r="V143" s="16" t="str">
        <f t="shared" ca="1" si="18"/>
        <v>UD</v>
      </c>
      <c r="W143" s="14" t="str">
        <f t="shared" ca="1" si="18"/>
        <v>Public service</v>
      </c>
      <c r="X143" s="3" t="str">
        <f>'EE investment costs'!D192</f>
        <v>LA-23</v>
      </c>
      <c r="Y143" s="3" t="str">
        <f>'EE investment costs'!E192</f>
        <v>Light</v>
      </c>
      <c r="AC143" s="123">
        <f>'EE investment costs'!C192</f>
        <v>2.2999999999999998</v>
      </c>
      <c r="AD143" s="22"/>
    </row>
    <row r="144" spans="2:30">
      <c r="B144" s="14" t="str">
        <f t="shared" ca="1" si="14"/>
        <v>INDUDEFFEM-23</v>
      </c>
      <c r="C144" s="15" t="str">
        <f t="shared" ca="1" si="13"/>
        <v>IUDEM</v>
      </c>
      <c r="D144" s="16">
        <f>'EE investment costs'!$F$15</f>
        <v>2016</v>
      </c>
      <c r="E144" s="14">
        <f>VLOOKUP(X144,'EE investment costs'!$D$56:$R$656,15,0)</f>
        <v>3.6503249999999996</v>
      </c>
      <c r="F144" s="17">
        <f ca="1">INDEX('EE investment costs'!$D$56:$R$656,MATCH(X144,'EE investment costs'!$D$56:$D$656,0),MATCH($V$8,'EE investment costs'!$D$56:$R$56,0))</f>
        <v>831.92041401692563</v>
      </c>
      <c r="I144" s="18">
        <v>1</v>
      </c>
      <c r="J144" s="18">
        <v>1</v>
      </c>
      <c r="K144" s="14">
        <f t="shared" ca="1" si="17"/>
        <v>4</v>
      </c>
      <c r="M144" s="19" t="str">
        <f t="shared" ca="1" si="15"/>
        <v>INDUDEFFEM-23</v>
      </c>
      <c r="N144" s="23" t="str">
        <f t="shared" ca="1" si="16"/>
        <v>Public service Saving Tech-Electric Motors 2.3y</v>
      </c>
      <c r="O144" s="23" t="s">
        <v>32</v>
      </c>
      <c r="P144" s="23" t="s">
        <v>33</v>
      </c>
      <c r="Q144" s="23"/>
      <c r="R144" s="23"/>
      <c r="S144" s="19" t="s">
        <v>34</v>
      </c>
      <c r="V144" s="16" t="str">
        <f t="shared" ca="1" si="18"/>
        <v>UD</v>
      </c>
      <c r="W144" s="14" t="str">
        <f t="shared" ca="1" si="18"/>
        <v>Public service</v>
      </c>
      <c r="X144" s="3" t="str">
        <f>'EE investment costs'!D193</f>
        <v>EM-23</v>
      </c>
      <c r="Y144" s="3" t="str">
        <f>'EE investment costs'!E193</f>
        <v>Electric Motors</v>
      </c>
      <c r="AC144" s="123">
        <f>'EE investment costs'!C193</f>
        <v>2.2999999999999998</v>
      </c>
      <c r="AD144" s="22"/>
    </row>
    <row r="145" spans="2:30">
      <c r="B145" s="14" t="str">
        <f t="shared" ca="1" si="14"/>
        <v>INDUDEFFTF-23</v>
      </c>
      <c r="C145" s="15" t="str">
        <f t="shared" ca="1" si="13"/>
        <v>IUDTF</v>
      </c>
      <c r="D145" s="16">
        <f>'EE investment costs'!$F$15</f>
        <v>2016</v>
      </c>
      <c r="E145" s="14">
        <f>VLOOKUP(X145,'EE investment costs'!$D$56:$R$656,15,0)</f>
        <v>8.1999999999999993</v>
      </c>
      <c r="F145" s="17">
        <f ca="1">INDEX('EE investment costs'!$D$56:$R$656,MATCH(X145,'EE investment costs'!$D$56:$D$656,0),MATCH($V$8,'EE investment costs'!$D$56:$R$56,0))</f>
        <v>337.95533160652241</v>
      </c>
      <c r="I145" s="18">
        <v>1</v>
      </c>
      <c r="J145" s="18">
        <v>1</v>
      </c>
      <c r="K145" s="14">
        <f t="shared" ca="1" si="17"/>
        <v>8</v>
      </c>
      <c r="M145" s="19" t="str">
        <f t="shared" ca="1" si="15"/>
        <v>INDUDEFFTF-23</v>
      </c>
      <c r="N145" s="23" t="str">
        <f t="shared" ca="1" si="16"/>
        <v>Public service Saving Tech-Haulage Tractors, Trucks, Fishing boats 2.3y</v>
      </c>
      <c r="O145" s="23" t="s">
        <v>32</v>
      </c>
      <c r="P145" s="23" t="s">
        <v>33</v>
      </c>
      <c r="Q145" s="23"/>
      <c r="R145" s="23"/>
      <c r="S145" s="19" t="s">
        <v>34</v>
      </c>
      <c r="V145" s="16" t="str">
        <f t="shared" ca="1" si="18"/>
        <v>UD</v>
      </c>
      <c r="W145" s="14" t="str">
        <f t="shared" ca="1" si="18"/>
        <v>Public service</v>
      </c>
      <c r="X145" s="3" t="str">
        <f>'EE investment costs'!D194</f>
        <v>TF-23</v>
      </c>
      <c r="Y145" s="3" t="str">
        <f>'EE investment costs'!E194</f>
        <v>Haulage Tractors, Trucks, Fishing boats</v>
      </c>
      <c r="AC145" s="123">
        <f>'EE investment costs'!C194</f>
        <v>2.2999999999999998</v>
      </c>
      <c r="AD145" s="22"/>
    </row>
    <row r="146" spans="2:30">
      <c r="B146" s="14" t="str">
        <f t="shared" ca="1" si="14"/>
        <v>INDUDEFFMT-24</v>
      </c>
      <c r="C146" s="15" t="str">
        <f t="shared" ca="1" si="13"/>
        <v>IUDMT</v>
      </c>
      <c r="D146" s="16">
        <f>'EE investment costs'!$F$15</f>
        <v>2016</v>
      </c>
      <c r="E146" s="14">
        <f>VLOOKUP(X146,'EE investment costs'!$D$56:$R$656,15,0)</f>
        <v>5.2</v>
      </c>
      <c r="F146" s="17">
        <f ca="1">INDEX('EE investment costs'!$D$56:$R$656,MATCH(X146,'EE investment costs'!$D$56:$D$656,0),MATCH($V$8,'EE investment costs'!$D$56:$R$56,0))</f>
        <v>334.72504216570269</v>
      </c>
      <c r="I146" s="18">
        <v>1</v>
      </c>
      <c r="J146" s="18">
        <v>1</v>
      </c>
      <c r="K146" s="14">
        <f t="shared" ca="1" si="17"/>
        <v>8</v>
      </c>
      <c r="M146" s="19" t="str">
        <f t="shared" ca="1" si="15"/>
        <v>INDUDEFFMT-24</v>
      </c>
      <c r="N146" s="23" t="str">
        <f t="shared" ca="1" si="16"/>
        <v>Public service Saving Tech-Heat Medium Temp. up to 150C 2.4y</v>
      </c>
      <c r="O146" s="23" t="s">
        <v>32</v>
      </c>
      <c r="P146" s="23" t="s">
        <v>33</v>
      </c>
      <c r="Q146" s="23"/>
      <c r="R146" s="23"/>
      <c r="S146" s="19" t="s">
        <v>34</v>
      </c>
      <c r="V146" s="16" t="str">
        <f t="shared" ca="1" si="18"/>
        <v>UD</v>
      </c>
      <c r="W146" s="14" t="str">
        <f t="shared" ca="1" si="18"/>
        <v>Public service</v>
      </c>
      <c r="X146" s="3" t="str">
        <f>'EE investment costs'!D195</f>
        <v>MT-24</v>
      </c>
      <c r="Y146" s="3" t="str">
        <f>'EE investment costs'!E195</f>
        <v>Heat Medium Temp. up to 150C</v>
      </c>
      <c r="AC146" s="123">
        <f>'EE investment costs'!C195</f>
        <v>2.4</v>
      </c>
      <c r="AD146" s="22"/>
    </row>
    <row r="147" spans="2:30">
      <c r="B147" s="14" t="str">
        <f t="shared" ca="1" si="14"/>
        <v>INDUDEFFHT-24</v>
      </c>
      <c r="C147" s="15" t="str">
        <f t="shared" ca="1" si="13"/>
        <v>IUDHT</v>
      </c>
      <c r="D147" s="16">
        <f>'EE investment costs'!$F$15</f>
        <v>2016</v>
      </c>
      <c r="E147" s="14">
        <f>VLOOKUP(X147,'EE investment costs'!$D$56:$R$656,15,0)</f>
        <v>4.1599999999999993</v>
      </c>
      <c r="F147" s="17">
        <f ca="1">INDEX('EE investment costs'!$D$56:$R$656,MATCH(X147,'EE investment costs'!$D$56:$D$656,0),MATCH($V$8,'EE investment costs'!$D$56:$R$56,0))</f>
        <v>285.10322203625248</v>
      </c>
      <c r="I147" s="18">
        <v>1</v>
      </c>
      <c r="J147" s="18">
        <v>1</v>
      </c>
      <c r="K147" s="14">
        <f t="shared" ca="1" si="17"/>
        <v>8</v>
      </c>
      <c r="M147" s="19" t="str">
        <f t="shared" ca="1" si="15"/>
        <v>INDUDEFFHT-24</v>
      </c>
      <c r="N147" s="23" t="str">
        <f t="shared" ca="1" si="16"/>
        <v>Public service Saving Tech-Heat High Temp. over 150C 2.4y</v>
      </c>
      <c r="O147" s="23" t="s">
        <v>32</v>
      </c>
      <c r="P147" s="23" t="s">
        <v>33</v>
      </c>
      <c r="Q147" s="23"/>
      <c r="R147" s="23"/>
      <c r="S147" s="19" t="s">
        <v>34</v>
      </c>
      <c r="V147" s="16" t="str">
        <f t="shared" ca="1" si="18"/>
        <v>UD</v>
      </c>
      <c r="W147" s="14" t="str">
        <f t="shared" ca="1" si="18"/>
        <v>Public service</v>
      </c>
      <c r="X147" s="3" t="str">
        <f>'EE investment costs'!D196</f>
        <v>HT-24</v>
      </c>
      <c r="Y147" s="3" t="str">
        <f>'EE investment costs'!E196</f>
        <v>Heat High Temp. over 150C</v>
      </c>
      <c r="AC147" s="123">
        <f>'EE investment costs'!C196</f>
        <v>2.4</v>
      </c>
      <c r="AD147" s="22"/>
    </row>
    <row r="148" spans="2:30">
      <c r="B148" s="14" t="str">
        <f t="shared" ca="1" si="14"/>
        <v>INDUDEFFRH-24</v>
      </c>
      <c r="C148" s="15" t="str">
        <f t="shared" ca="1" si="13"/>
        <v>IUDRH</v>
      </c>
      <c r="D148" s="16">
        <f>'EE investment costs'!$F$15</f>
        <v>2016</v>
      </c>
      <c r="E148" s="14">
        <f>VLOOKUP(X148,'EE investment costs'!$D$56:$R$656,15,0)</f>
        <v>16</v>
      </c>
      <c r="F148" s="17">
        <f ca="1">INDEX('EE investment costs'!$D$56:$R$656,MATCH(X148,'EE investment costs'!$D$56:$D$656,0),MATCH($V$8,'EE investment costs'!$D$56:$R$56,0))</f>
        <v>0</v>
      </c>
      <c r="I148" s="18">
        <v>1</v>
      </c>
      <c r="J148" s="18">
        <v>1</v>
      </c>
      <c r="K148" s="14">
        <f t="shared" ca="1" si="17"/>
        <v>8</v>
      </c>
      <c r="M148" s="19" t="str">
        <f t="shared" ca="1" si="15"/>
        <v>INDUDEFFRH-24</v>
      </c>
      <c r="N148" s="23" t="str">
        <f t="shared" ca="1" si="16"/>
        <v>Public service Saving Tech-Heat Room Heat 2.4y</v>
      </c>
      <c r="O148" s="23" t="s">
        <v>32</v>
      </c>
      <c r="P148" s="23" t="s">
        <v>33</v>
      </c>
      <c r="Q148" s="23"/>
      <c r="R148" s="23"/>
      <c r="S148" s="19" t="s">
        <v>34</v>
      </c>
      <c r="V148" s="16" t="str">
        <f t="shared" ca="1" si="18"/>
        <v>UD</v>
      </c>
      <c r="W148" s="14" t="str">
        <f t="shared" ca="1" si="18"/>
        <v>Public service</v>
      </c>
      <c r="X148" s="3" t="str">
        <f>'EE investment costs'!D197</f>
        <v>RH-24</v>
      </c>
      <c r="Y148" s="3" t="str">
        <f>'EE investment costs'!E197</f>
        <v>Heat Room Heat</v>
      </c>
      <c r="AC148" s="123">
        <f>'EE investment costs'!C197</f>
        <v>2.4</v>
      </c>
      <c r="AD148" s="22"/>
    </row>
    <row r="149" spans="2:30">
      <c r="B149" s="14" t="str">
        <f t="shared" ca="1" si="14"/>
        <v>INDUDEFFLA-24</v>
      </c>
      <c r="C149" s="15" t="str">
        <f t="shared" ca="1" si="13"/>
        <v>IUDLA</v>
      </c>
      <c r="D149" s="16">
        <f>'EE investment costs'!$F$15</f>
        <v>2016</v>
      </c>
      <c r="E149" s="14">
        <f>VLOOKUP(X149,'EE investment costs'!$D$56:$R$656,15,0)</f>
        <v>3.5019999999999998</v>
      </c>
      <c r="F149" s="17">
        <f ca="1">INDEX('EE investment costs'!$D$56:$R$656,MATCH(X149,'EE investment costs'!$D$56:$D$656,0),MATCH($V$8,'EE investment costs'!$D$56:$R$56,0))</f>
        <v>898.40248918345412</v>
      </c>
      <c r="I149" s="18">
        <v>1</v>
      </c>
      <c r="J149" s="18">
        <v>1</v>
      </c>
      <c r="K149" s="14">
        <f t="shared" ca="1" si="17"/>
        <v>4</v>
      </c>
      <c r="M149" s="19" t="str">
        <f t="shared" ca="1" si="15"/>
        <v>INDUDEFFLA-24</v>
      </c>
      <c r="N149" s="23" t="str">
        <f t="shared" ca="1" si="16"/>
        <v>Public service Saving Tech-Light 2.4y</v>
      </c>
      <c r="O149" s="23" t="s">
        <v>32</v>
      </c>
      <c r="P149" s="23" t="s">
        <v>33</v>
      </c>
      <c r="Q149" s="23"/>
      <c r="R149" s="23"/>
      <c r="S149" s="19" t="s">
        <v>34</v>
      </c>
      <c r="V149" s="16" t="str">
        <f t="shared" ca="1" si="18"/>
        <v>UD</v>
      </c>
      <c r="W149" s="14" t="str">
        <f t="shared" ca="1" si="18"/>
        <v>Public service</v>
      </c>
      <c r="X149" s="3" t="str">
        <f>'EE investment costs'!D198</f>
        <v>LA-24</v>
      </c>
      <c r="Y149" s="3" t="str">
        <f>'EE investment costs'!E198</f>
        <v>Light</v>
      </c>
      <c r="AC149" s="123">
        <f>'EE investment costs'!C198</f>
        <v>2.4</v>
      </c>
      <c r="AD149" s="22"/>
    </row>
    <row r="150" spans="2:30">
      <c r="B150" s="14" t="str">
        <f t="shared" ca="1" si="14"/>
        <v>INDUDEFFEM-24</v>
      </c>
      <c r="C150" s="15" t="str">
        <f t="shared" ca="1" si="13"/>
        <v>IUDEM</v>
      </c>
      <c r="D150" s="16">
        <f>'EE investment costs'!$F$15</f>
        <v>2016</v>
      </c>
      <c r="E150" s="14">
        <f>VLOOKUP(X150,'EE investment costs'!$D$56:$R$656,15,0)</f>
        <v>3.6770999999999998</v>
      </c>
      <c r="F150" s="17">
        <f ca="1">INDEX('EE investment costs'!$D$56:$R$656,MATCH(X150,'EE investment costs'!$D$56:$D$656,0),MATCH($V$8,'EE investment costs'!$D$56:$R$56,0))</f>
        <v>887.39494404404627</v>
      </c>
      <c r="I150" s="18">
        <v>1</v>
      </c>
      <c r="J150" s="18">
        <v>1</v>
      </c>
      <c r="K150" s="14">
        <f t="shared" ca="1" si="17"/>
        <v>4</v>
      </c>
      <c r="M150" s="19" t="str">
        <f t="shared" ca="1" si="15"/>
        <v>INDUDEFFEM-24</v>
      </c>
      <c r="N150" s="23" t="str">
        <f t="shared" ca="1" si="16"/>
        <v>Public service Saving Tech-Electric Motors 2.4y</v>
      </c>
      <c r="O150" s="23" t="s">
        <v>32</v>
      </c>
      <c r="P150" s="23" t="s">
        <v>33</v>
      </c>
      <c r="Q150" s="23"/>
      <c r="R150" s="23"/>
      <c r="S150" s="19" t="s">
        <v>34</v>
      </c>
      <c r="V150" s="16" t="str">
        <f t="shared" ca="1" si="18"/>
        <v>UD</v>
      </c>
      <c r="W150" s="14" t="str">
        <f t="shared" ca="1" si="18"/>
        <v>Public service</v>
      </c>
      <c r="X150" s="3" t="str">
        <f>'EE investment costs'!D199</f>
        <v>EM-24</v>
      </c>
      <c r="Y150" s="3" t="str">
        <f>'EE investment costs'!E199</f>
        <v>Electric Motors</v>
      </c>
      <c r="AC150" s="123">
        <f>'EE investment costs'!C199</f>
        <v>2.4</v>
      </c>
      <c r="AD150" s="22"/>
    </row>
    <row r="151" spans="2:30">
      <c r="B151" s="14" t="str">
        <f t="shared" ca="1" si="14"/>
        <v>INDUDEFFTF-24</v>
      </c>
      <c r="C151" s="15" t="str">
        <f t="shared" ca="1" si="13"/>
        <v>IUDTF</v>
      </c>
      <c r="D151" s="16">
        <f>'EE investment costs'!$F$15</f>
        <v>2016</v>
      </c>
      <c r="E151" s="14">
        <f>VLOOKUP(X151,'EE investment costs'!$D$56:$R$656,15,0)</f>
        <v>8.6</v>
      </c>
      <c r="F151" s="17">
        <f ca="1">INDEX('EE investment costs'!$D$56:$R$656,MATCH(X151,'EE investment costs'!$D$56:$D$656,0),MATCH($V$8,'EE investment costs'!$D$56:$R$56,0))</f>
        <v>352.64904167637127</v>
      </c>
      <c r="I151" s="18">
        <v>1</v>
      </c>
      <c r="J151" s="18">
        <v>1</v>
      </c>
      <c r="K151" s="14">
        <f t="shared" ca="1" si="17"/>
        <v>8</v>
      </c>
      <c r="M151" s="19" t="str">
        <f t="shared" ca="1" si="15"/>
        <v>INDUDEFFTF-24</v>
      </c>
      <c r="N151" s="23" t="str">
        <f t="shared" ca="1" si="16"/>
        <v>Public service Saving Tech-Haulage Tractors, Trucks, Fishing boats 2.4y</v>
      </c>
      <c r="O151" s="23" t="s">
        <v>32</v>
      </c>
      <c r="P151" s="23" t="s">
        <v>33</v>
      </c>
      <c r="Q151" s="23"/>
      <c r="R151" s="23"/>
      <c r="S151" s="19" t="s">
        <v>34</v>
      </c>
      <c r="V151" s="16" t="str">
        <f t="shared" ca="1" si="18"/>
        <v>UD</v>
      </c>
      <c r="W151" s="14" t="str">
        <f t="shared" ca="1" si="18"/>
        <v>Public service</v>
      </c>
      <c r="X151" s="3" t="str">
        <f>'EE investment costs'!D200</f>
        <v>TF-24</v>
      </c>
      <c r="Y151" s="3" t="str">
        <f>'EE investment costs'!E200</f>
        <v>Haulage Tractors, Trucks, Fishing boats</v>
      </c>
      <c r="AC151" s="123">
        <f>'EE investment costs'!C200</f>
        <v>2.4</v>
      </c>
      <c r="AD151" s="22"/>
    </row>
    <row r="152" spans="2:30">
      <c r="B152" s="14" t="str">
        <f t="shared" ca="1" si="14"/>
        <v>INDUDEFFMT-25</v>
      </c>
      <c r="C152" s="15" t="str">
        <f t="shared" ca="1" si="13"/>
        <v>IUDMT</v>
      </c>
      <c r="D152" s="16">
        <f>'EE investment costs'!$F$15</f>
        <v>2016</v>
      </c>
      <c r="E152" s="14">
        <f>VLOOKUP(X152,'EE investment costs'!$D$56:$R$656,15,0)</f>
        <v>5.25</v>
      </c>
      <c r="F152" s="17">
        <f ca="1">INDEX('EE investment costs'!$D$56:$R$656,MATCH(X152,'EE investment costs'!$D$56:$D$656,0),MATCH($V$8,'EE investment costs'!$D$56:$R$56,0))</f>
        <v>353.84670166789238</v>
      </c>
      <c r="I152" s="18">
        <v>1</v>
      </c>
      <c r="J152" s="18">
        <v>1</v>
      </c>
      <c r="K152" s="14">
        <f t="shared" ca="1" si="17"/>
        <v>8</v>
      </c>
      <c r="M152" s="19" t="str">
        <f t="shared" ca="1" si="15"/>
        <v>INDUDEFFMT-25</v>
      </c>
      <c r="N152" s="23" t="str">
        <f t="shared" ca="1" si="16"/>
        <v>Public service Saving Tech-Heat Medium Temp. up to 150C 2.5y</v>
      </c>
      <c r="O152" s="23" t="s">
        <v>32</v>
      </c>
      <c r="P152" s="23" t="s">
        <v>33</v>
      </c>
      <c r="Q152" s="23"/>
      <c r="R152" s="23"/>
      <c r="S152" s="19" t="s">
        <v>34</v>
      </c>
      <c r="V152" s="16" t="str">
        <f t="shared" ca="1" si="18"/>
        <v>UD</v>
      </c>
      <c r="W152" s="14" t="str">
        <f t="shared" ca="1" si="18"/>
        <v>Public service</v>
      </c>
      <c r="X152" s="3" t="str">
        <f>'EE investment costs'!D201</f>
        <v>MT-25</v>
      </c>
      <c r="Y152" s="3" t="str">
        <f>'EE investment costs'!E201</f>
        <v>Heat Medium Temp. up to 150C</v>
      </c>
      <c r="AC152" s="123">
        <f>'EE investment costs'!C201</f>
        <v>2.5</v>
      </c>
      <c r="AD152" s="22"/>
    </row>
    <row r="153" spans="2:30">
      <c r="B153" s="14" t="str">
        <f t="shared" ca="1" si="14"/>
        <v>INDUDEFFHT-25</v>
      </c>
      <c r="C153" s="15" t="str">
        <f t="shared" ca="1" si="13"/>
        <v>IUDHT</v>
      </c>
      <c r="D153" s="16">
        <f>'EE investment costs'!$F$15</f>
        <v>2016</v>
      </c>
      <c r="E153" s="14">
        <f>VLOOKUP(X153,'EE investment costs'!$D$56:$R$656,15,0)</f>
        <v>4.1999999999999993</v>
      </c>
      <c r="F153" s="17">
        <f ca="1">INDEX('EE investment costs'!$D$56:$R$656,MATCH(X153,'EE investment costs'!$D$56:$D$656,0),MATCH($V$8,'EE investment costs'!$D$56:$R$56,0))</f>
        <v>299.53882821530323</v>
      </c>
      <c r="I153" s="18">
        <v>1</v>
      </c>
      <c r="J153" s="18">
        <v>1</v>
      </c>
      <c r="K153" s="14">
        <f t="shared" ca="1" si="17"/>
        <v>8</v>
      </c>
      <c r="M153" s="19" t="str">
        <f t="shared" ca="1" si="15"/>
        <v>INDUDEFFHT-25</v>
      </c>
      <c r="N153" s="23" t="str">
        <f t="shared" ca="1" si="16"/>
        <v>Public service Saving Tech-Heat High Temp. over 150C 2.5y</v>
      </c>
      <c r="O153" s="23" t="s">
        <v>32</v>
      </c>
      <c r="P153" s="23" t="s">
        <v>33</v>
      </c>
      <c r="Q153" s="23"/>
      <c r="R153" s="23"/>
      <c r="S153" s="19" t="s">
        <v>34</v>
      </c>
      <c r="V153" s="16" t="str">
        <f t="shared" ca="1" si="18"/>
        <v>UD</v>
      </c>
      <c r="W153" s="14" t="str">
        <f t="shared" ca="1" si="18"/>
        <v>Public service</v>
      </c>
      <c r="X153" s="3" t="str">
        <f>'EE investment costs'!D202</f>
        <v>HT-25</v>
      </c>
      <c r="Y153" s="3" t="str">
        <f>'EE investment costs'!E202</f>
        <v>Heat High Temp. over 150C</v>
      </c>
      <c r="AC153" s="123">
        <f>'EE investment costs'!C202</f>
        <v>2.5</v>
      </c>
      <c r="AD153" s="22"/>
    </row>
    <row r="154" spans="2:30">
      <c r="B154" s="14" t="str">
        <f t="shared" ca="1" si="14"/>
        <v>INDUDEFFRH-25</v>
      </c>
      <c r="C154" s="15" t="str">
        <f t="shared" ca="1" si="13"/>
        <v>IUDRH</v>
      </c>
      <c r="D154" s="16">
        <f>'EE investment costs'!$F$15</f>
        <v>2016</v>
      </c>
      <c r="E154" s="14">
        <f>VLOOKUP(X154,'EE investment costs'!$D$56:$R$656,15,0)</f>
        <v>16</v>
      </c>
      <c r="F154" s="17">
        <f ca="1">INDEX('EE investment costs'!$D$56:$R$656,MATCH(X154,'EE investment costs'!$D$56:$D$656,0),MATCH($V$8,'EE investment costs'!$D$56:$R$56,0))</f>
        <v>0</v>
      </c>
      <c r="I154" s="18">
        <v>1</v>
      </c>
      <c r="J154" s="18">
        <v>1</v>
      </c>
      <c r="K154" s="14">
        <f t="shared" ca="1" si="17"/>
        <v>8</v>
      </c>
      <c r="M154" s="19" t="str">
        <f t="shared" ca="1" si="15"/>
        <v>INDUDEFFRH-25</v>
      </c>
      <c r="N154" s="23" t="str">
        <f t="shared" ca="1" si="16"/>
        <v>Public service Saving Tech-Heat Room Heat 2.5y</v>
      </c>
      <c r="O154" s="23" t="s">
        <v>32</v>
      </c>
      <c r="P154" s="23" t="s">
        <v>33</v>
      </c>
      <c r="Q154" s="23"/>
      <c r="R154" s="23"/>
      <c r="S154" s="19" t="s">
        <v>34</v>
      </c>
      <c r="V154" s="16" t="str">
        <f t="shared" ca="1" si="18"/>
        <v>UD</v>
      </c>
      <c r="W154" s="14" t="str">
        <f t="shared" ca="1" si="18"/>
        <v>Public service</v>
      </c>
      <c r="X154" s="3" t="str">
        <f>'EE investment costs'!D203</f>
        <v>RH-25</v>
      </c>
      <c r="Y154" s="3" t="str">
        <f>'EE investment costs'!E203</f>
        <v>Heat Room Heat</v>
      </c>
      <c r="AC154" s="123">
        <f>'EE investment costs'!C203</f>
        <v>2.5</v>
      </c>
      <c r="AD154" s="22"/>
    </row>
    <row r="155" spans="2:30">
      <c r="B155" s="14" t="str">
        <f t="shared" ca="1" si="14"/>
        <v>INDUDEFFLA-25</v>
      </c>
      <c r="C155" s="15" t="str">
        <f t="shared" ca="1" si="13"/>
        <v>IUDLA</v>
      </c>
      <c r="D155" s="16">
        <f>'EE investment costs'!$F$15</f>
        <v>2016</v>
      </c>
      <c r="E155" s="14">
        <f>VLOOKUP(X155,'EE investment costs'!$D$56:$R$656,15,0)</f>
        <v>3.5274999999999999</v>
      </c>
      <c r="F155" s="17">
        <f ca="1">INDEX('EE investment costs'!$D$56:$R$656,MATCH(X155,'EE investment costs'!$D$56:$D$656,0),MATCH($V$8,'EE investment costs'!$D$56:$R$56,0))</f>
        <v>955.72097709316415</v>
      </c>
      <c r="I155" s="18">
        <v>1</v>
      </c>
      <c r="J155" s="18">
        <v>1</v>
      </c>
      <c r="K155" s="14">
        <f t="shared" ca="1" si="17"/>
        <v>3</v>
      </c>
      <c r="M155" s="19" t="str">
        <f t="shared" ca="1" si="15"/>
        <v>INDUDEFFLA-25</v>
      </c>
      <c r="N155" s="23" t="str">
        <f t="shared" ca="1" si="16"/>
        <v>Public service Saving Tech-Light 2.5y</v>
      </c>
      <c r="O155" s="23" t="s">
        <v>32</v>
      </c>
      <c r="P155" s="23" t="s">
        <v>33</v>
      </c>
      <c r="Q155" s="23"/>
      <c r="R155" s="23"/>
      <c r="S155" s="19" t="s">
        <v>34</v>
      </c>
      <c r="V155" s="16" t="str">
        <f t="shared" ca="1" si="18"/>
        <v>UD</v>
      </c>
      <c r="W155" s="14" t="str">
        <f t="shared" ca="1" si="18"/>
        <v>Public service</v>
      </c>
      <c r="X155" s="3" t="str">
        <f>'EE investment costs'!D204</f>
        <v>LA-25</v>
      </c>
      <c r="Y155" s="3" t="str">
        <f>'EE investment costs'!E204</f>
        <v>Light</v>
      </c>
      <c r="AC155" s="123">
        <f>'EE investment costs'!C204</f>
        <v>2.5</v>
      </c>
      <c r="AD155" s="22"/>
    </row>
    <row r="156" spans="2:30">
      <c r="B156" s="14" t="str">
        <f t="shared" ca="1" si="14"/>
        <v>INDUDEFFEM-25</v>
      </c>
      <c r="C156" s="15" t="str">
        <f t="shared" ca="1" si="13"/>
        <v>IUDEM</v>
      </c>
      <c r="D156" s="16">
        <f>'EE investment costs'!$F$15</f>
        <v>2016</v>
      </c>
      <c r="E156" s="14">
        <f>VLOOKUP(X156,'EE investment costs'!$D$56:$R$656,15,0)</f>
        <v>3.703875</v>
      </c>
      <c r="F156" s="17">
        <f ca="1">INDEX('EE investment costs'!$D$56:$R$656,MATCH(X156,'EE investment costs'!$D$56:$D$656,0),MATCH($V$8,'EE investment costs'!$D$56:$R$56,0))</f>
        <v>942.86947407116691</v>
      </c>
      <c r="I156" s="18">
        <v>1</v>
      </c>
      <c r="J156" s="18">
        <v>1</v>
      </c>
      <c r="K156" s="14">
        <f t="shared" ca="1" si="17"/>
        <v>3</v>
      </c>
      <c r="M156" s="19" t="str">
        <f t="shared" ca="1" si="15"/>
        <v>INDUDEFFEM-25</v>
      </c>
      <c r="N156" s="23" t="str">
        <f t="shared" ca="1" si="16"/>
        <v>Public service Saving Tech-Electric Motors 2.5y</v>
      </c>
      <c r="O156" s="23" t="s">
        <v>32</v>
      </c>
      <c r="P156" s="23" t="s">
        <v>33</v>
      </c>
      <c r="Q156" s="23"/>
      <c r="R156" s="23"/>
      <c r="S156" s="19" t="s">
        <v>34</v>
      </c>
      <c r="V156" s="16" t="str">
        <f t="shared" ca="1" si="18"/>
        <v>UD</v>
      </c>
      <c r="W156" s="14" t="str">
        <f t="shared" ca="1" si="18"/>
        <v>Public service</v>
      </c>
      <c r="X156" s="3" t="str">
        <f>'EE investment costs'!D205</f>
        <v>EM-25</v>
      </c>
      <c r="Y156" s="3" t="str">
        <f>'EE investment costs'!E205</f>
        <v>Electric Motors</v>
      </c>
      <c r="AC156" s="123">
        <f>'EE investment costs'!C205</f>
        <v>2.5</v>
      </c>
      <c r="AD156" s="22"/>
    </row>
    <row r="157" spans="2:30">
      <c r="B157" s="14" t="str">
        <f t="shared" ca="1" si="14"/>
        <v>INDUDEFFTF-25</v>
      </c>
      <c r="C157" s="15" t="str">
        <f t="shared" ca="1" si="13"/>
        <v>IUDTF</v>
      </c>
      <c r="D157" s="16">
        <f>'EE investment costs'!$F$15</f>
        <v>2016</v>
      </c>
      <c r="E157" s="14">
        <f>VLOOKUP(X157,'EE investment costs'!$D$56:$R$656,15,0)</f>
        <v>9</v>
      </c>
      <c r="F157" s="17">
        <f ca="1">INDEX('EE investment costs'!$D$56:$R$656,MATCH(X157,'EE investment costs'!$D$56:$D$656,0),MATCH($V$8,'EE investment costs'!$D$56:$R$56,0))</f>
        <v>367.34275174622002</v>
      </c>
      <c r="I157" s="18">
        <v>1</v>
      </c>
      <c r="J157" s="18">
        <v>1</v>
      </c>
      <c r="K157" s="14">
        <f t="shared" ca="1" si="17"/>
        <v>8</v>
      </c>
      <c r="M157" s="19" t="str">
        <f t="shared" ca="1" si="15"/>
        <v>INDUDEFFTF-25</v>
      </c>
      <c r="N157" s="23" t="str">
        <f t="shared" ca="1" si="16"/>
        <v>Public service Saving Tech-Haulage Tractors, Trucks, Fishing boats 2.5y</v>
      </c>
      <c r="O157" s="23" t="s">
        <v>32</v>
      </c>
      <c r="P157" s="23" t="s">
        <v>33</v>
      </c>
      <c r="Q157" s="23"/>
      <c r="R157" s="23"/>
      <c r="S157" s="19" t="s">
        <v>34</v>
      </c>
      <c r="V157" s="16" t="str">
        <f t="shared" ca="1" si="18"/>
        <v>UD</v>
      </c>
      <c r="W157" s="14" t="str">
        <f t="shared" ca="1" si="18"/>
        <v>Public service</v>
      </c>
      <c r="X157" s="3" t="str">
        <f>'EE investment costs'!D206</f>
        <v>TF-25</v>
      </c>
      <c r="Y157" s="3" t="str">
        <f>'EE investment costs'!E206</f>
        <v>Haulage Tractors, Trucks, Fishing boats</v>
      </c>
      <c r="AC157" s="123">
        <f>'EE investment costs'!C206</f>
        <v>2.5</v>
      </c>
      <c r="AD157" s="22"/>
    </row>
    <row r="158" spans="2:30">
      <c r="B158" s="14" t="str">
        <f t="shared" ca="1" si="14"/>
        <v>INDUDEFFMT-26</v>
      </c>
      <c r="C158" s="15" t="str">
        <f t="shared" ca="1" si="13"/>
        <v>IUDMT</v>
      </c>
      <c r="D158" s="16">
        <f>'EE investment costs'!$F$15</f>
        <v>2016</v>
      </c>
      <c r="E158" s="14">
        <f>VLOOKUP(X158,'EE investment costs'!$D$56:$R$656,15,0)</f>
        <v>5.3</v>
      </c>
      <c r="F158" s="17">
        <f ca="1">INDEX('EE investment costs'!$D$56:$R$656,MATCH(X158,'EE investment costs'!$D$56:$D$656,0),MATCH($V$8,'EE investment costs'!$D$56:$R$56,0))</f>
        <v>372.96836117008206</v>
      </c>
      <c r="I158" s="18">
        <v>1</v>
      </c>
      <c r="J158" s="18">
        <v>1</v>
      </c>
      <c r="K158" s="14">
        <f t="shared" ca="1" si="17"/>
        <v>8</v>
      </c>
      <c r="M158" s="19" t="str">
        <f t="shared" ca="1" si="15"/>
        <v>INDUDEFFMT-26</v>
      </c>
      <c r="N158" s="23" t="str">
        <f t="shared" ca="1" si="16"/>
        <v>Public service Saving Tech-Heat Medium Temp. up to 150C 2.6y</v>
      </c>
      <c r="O158" s="23" t="s">
        <v>32</v>
      </c>
      <c r="P158" s="23" t="s">
        <v>33</v>
      </c>
      <c r="Q158" s="23"/>
      <c r="R158" s="23"/>
      <c r="S158" s="19" t="s">
        <v>34</v>
      </c>
      <c r="V158" s="16" t="str">
        <f t="shared" ca="1" si="18"/>
        <v>UD</v>
      </c>
      <c r="W158" s="14" t="str">
        <f t="shared" ca="1" si="18"/>
        <v>Public service</v>
      </c>
      <c r="X158" s="3" t="str">
        <f>'EE investment costs'!D207</f>
        <v>MT-26</v>
      </c>
      <c r="Y158" s="3" t="str">
        <f>'EE investment costs'!E207</f>
        <v>Heat Medium Temp. up to 150C</v>
      </c>
      <c r="AC158" s="123">
        <f>'EE investment costs'!C207</f>
        <v>2.6</v>
      </c>
      <c r="AD158" s="22"/>
    </row>
    <row r="159" spans="2:30">
      <c r="B159" s="14" t="str">
        <f t="shared" ca="1" si="14"/>
        <v>INDUDEFFHT-26</v>
      </c>
      <c r="C159" s="15" t="str">
        <f t="shared" ca="1" si="13"/>
        <v>IUDHT</v>
      </c>
      <c r="D159" s="16">
        <f>'EE investment costs'!$F$15</f>
        <v>2016</v>
      </c>
      <c r="E159" s="14">
        <f>VLOOKUP(X159,'EE investment costs'!$D$56:$R$656,15,0)</f>
        <v>4.2399999999999993</v>
      </c>
      <c r="F159" s="17">
        <f ca="1">INDEX('EE investment costs'!$D$56:$R$656,MATCH(X159,'EE investment costs'!$D$56:$D$656,0),MATCH($V$8,'EE investment costs'!$D$56:$R$56,0))</f>
        <v>313.97443439435403</v>
      </c>
      <c r="I159" s="18">
        <v>1</v>
      </c>
      <c r="J159" s="18">
        <v>1</v>
      </c>
      <c r="K159" s="14">
        <f t="shared" ca="1" si="17"/>
        <v>8</v>
      </c>
      <c r="M159" s="19" t="str">
        <f t="shared" ca="1" si="15"/>
        <v>INDUDEFFHT-26</v>
      </c>
      <c r="N159" s="23" t="str">
        <f t="shared" ca="1" si="16"/>
        <v>Public service Saving Tech-Heat High Temp. over 150C 2.6y</v>
      </c>
      <c r="O159" s="23" t="s">
        <v>32</v>
      </c>
      <c r="P159" s="23" t="s">
        <v>33</v>
      </c>
      <c r="Q159" s="23"/>
      <c r="R159" s="23"/>
      <c r="S159" s="19" t="s">
        <v>34</v>
      </c>
      <c r="V159" s="16" t="str">
        <f t="shared" ca="1" si="18"/>
        <v>UD</v>
      </c>
      <c r="W159" s="14" t="str">
        <f t="shared" ca="1" si="18"/>
        <v>Public service</v>
      </c>
      <c r="X159" s="3" t="str">
        <f>'EE investment costs'!D208</f>
        <v>HT-26</v>
      </c>
      <c r="Y159" s="3" t="str">
        <f>'EE investment costs'!E208</f>
        <v>Heat High Temp. over 150C</v>
      </c>
      <c r="AC159" s="123">
        <f>'EE investment costs'!C208</f>
        <v>2.6</v>
      </c>
      <c r="AD159" s="22"/>
    </row>
    <row r="160" spans="2:30">
      <c r="B160" s="14" t="str">
        <f t="shared" ca="1" si="14"/>
        <v>INDUDEFFRH-26</v>
      </c>
      <c r="C160" s="15" t="str">
        <f t="shared" ca="1" si="13"/>
        <v>IUDRH</v>
      </c>
      <c r="D160" s="16">
        <f>'EE investment costs'!$F$15</f>
        <v>2016</v>
      </c>
      <c r="E160" s="14">
        <f>VLOOKUP(X160,'EE investment costs'!$D$56:$R$656,15,0)</f>
        <v>16</v>
      </c>
      <c r="F160" s="17">
        <f ca="1">INDEX('EE investment costs'!$D$56:$R$656,MATCH(X160,'EE investment costs'!$D$56:$D$656,0),MATCH($V$8,'EE investment costs'!$D$56:$R$56,0))</f>
        <v>0</v>
      </c>
      <c r="I160" s="18">
        <v>1</v>
      </c>
      <c r="J160" s="18">
        <v>1</v>
      </c>
      <c r="K160" s="14">
        <f t="shared" ca="1" si="17"/>
        <v>8</v>
      </c>
      <c r="M160" s="19" t="str">
        <f t="shared" ca="1" si="15"/>
        <v>INDUDEFFRH-26</v>
      </c>
      <c r="N160" s="23" t="str">
        <f t="shared" ca="1" si="16"/>
        <v>Public service Saving Tech-Heat Room Heat 2.6y</v>
      </c>
      <c r="O160" s="23" t="s">
        <v>32</v>
      </c>
      <c r="P160" s="23" t="s">
        <v>33</v>
      </c>
      <c r="Q160" s="23"/>
      <c r="R160" s="23"/>
      <c r="S160" s="19" t="s">
        <v>34</v>
      </c>
      <c r="V160" s="16" t="str">
        <f t="shared" ca="1" si="18"/>
        <v>UD</v>
      </c>
      <c r="W160" s="14" t="str">
        <f t="shared" ca="1" si="18"/>
        <v>Public service</v>
      </c>
      <c r="X160" s="3" t="str">
        <f>'EE investment costs'!D209</f>
        <v>RH-26</v>
      </c>
      <c r="Y160" s="3" t="str">
        <f>'EE investment costs'!E209</f>
        <v>Heat Room Heat</v>
      </c>
      <c r="AC160" s="123">
        <f>'EE investment costs'!C209</f>
        <v>2.6</v>
      </c>
      <c r="AD160" s="22"/>
    </row>
    <row r="161" spans="2:30">
      <c r="B161" s="14" t="str">
        <f t="shared" ca="1" si="14"/>
        <v>INDUDEFFLA-26</v>
      </c>
      <c r="C161" s="15" t="str">
        <f t="shared" ca="1" si="13"/>
        <v>IUDLA</v>
      </c>
      <c r="D161" s="16">
        <f>'EE investment costs'!$F$15</f>
        <v>2016</v>
      </c>
      <c r="E161" s="14">
        <f>VLOOKUP(X161,'EE investment costs'!$D$56:$R$656,15,0)</f>
        <v>3.5529999999999999</v>
      </c>
      <c r="F161" s="17">
        <f ca="1">INDEX('EE investment costs'!$D$56:$R$656,MATCH(X161,'EE investment costs'!$D$56:$D$656,0),MATCH($V$8,'EE investment costs'!$D$56:$R$56,0))</f>
        <v>1013.0394650028743</v>
      </c>
      <c r="I161" s="18">
        <v>1</v>
      </c>
      <c r="J161" s="18">
        <v>1</v>
      </c>
      <c r="K161" s="14">
        <f t="shared" ca="1" si="17"/>
        <v>2</v>
      </c>
      <c r="M161" s="19" t="str">
        <f t="shared" ca="1" si="15"/>
        <v>INDUDEFFLA-26</v>
      </c>
      <c r="N161" s="23" t="str">
        <f t="shared" ca="1" si="16"/>
        <v>Public service Saving Tech-Light 2.6y</v>
      </c>
      <c r="O161" s="23" t="s">
        <v>32</v>
      </c>
      <c r="P161" s="23" t="s">
        <v>33</v>
      </c>
      <c r="Q161" s="23"/>
      <c r="R161" s="23"/>
      <c r="S161" s="19" t="s">
        <v>34</v>
      </c>
      <c r="V161" s="16" t="str">
        <f t="shared" ca="1" si="18"/>
        <v>UD</v>
      </c>
      <c r="W161" s="14" t="str">
        <f t="shared" ca="1" si="18"/>
        <v>Public service</v>
      </c>
      <c r="X161" s="3" t="str">
        <f>'EE investment costs'!D210</f>
        <v>LA-26</v>
      </c>
      <c r="Y161" s="3" t="str">
        <f>'EE investment costs'!E210</f>
        <v>Light</v>
      </c>
      <c r="AC161" s="123">
        <f>'EE investment costs'!C210</f>
        <v>2.6</v>
      </c>
      <c r="AD161" s="22"/>
    </row>
    <row r="162" spans="2:30">
      <c r="B162" s="14" t="str">
        <f t="shared" ca="1" si="14"/>
        <v>INDUDEFFEM-26</v>
      </c>
      <c r="C162" s="15" t="str">
        <f t="shared" ca="1" si="13"/>
        <v>IUDEM</v>
      </c>
      <c r="D162" s="16">
        <f>'EE investment costs'!$F$15</f>
        <v>2016</v>
      </c>
      <c r="E162" s="14">
        <f>VLOOKUP(X162,'EE investment costs'!$D$56:$R$656,15,0)</f>
        <v>3.7306499999999998</v>
      </c>
      <c r="F162" s="17">
        <f ca="1">INDEX('EE investment costs'!$D$56:$R$656,MATCH(X162,'EE investment costs'!$D$56:$D$656,0),MATCH($V$8,'EE investment costs'!$D$56:$R$56,0))</f>
        <v>998.34400409828777</v>
      </c>
      <c r="I162" s="18">
        <v>1</v>
      </c>
      <c r="J162" s="18">
        <v>1</v>
      </c>
      <c r="K162" s="14">
        <f t="shared" ca="1" si="17"/>
        <v>3</v>
      </c>
      <c r="M162" s="19" t="str">
        <f t="shared" ca="1" si="15"/>
        <v>INDUDEFFEM-26</v>
      </c>
      <c r="N162" s="23" t="str">
        <f t="shared" ca="1" si="16"/>
        <v>Public service Saving Tech-Electric Motors 2.6y</v>
      </c>
      <c r="O162" s="23" t="s">
        <v>32</v>
      </c>
      <c r="P162" s="23" t="s">
        <v>33</v>
      </c>
      <c r="Q162" s="23"/>
      <c r="R162" s="23"/>
      <c r="S162" s="19" t="s">
        <v>34</v>
      </c>
      <c r="V162" s="16" t="str">
        <f t="shared" ca="1" si="18"/>
        <v>UD</v>
      </c>
      <c r="W162" s="14" t="str">
        <f t="shared" ca="1" si="18"/>
        <v>Public service</v>
      </c>
      <c r="X162" s="3" t="str">
        <f>'EE investment costs'!D211</f>
        <v>EM-26</v>
      </c>
      <c r="Y162" s="3" t="str">
        <f>'EE investment costs'!E211</f>
        <v>Electric Motors</v>
      </c>
      <c r="AC162" s="123">
        <f>'EE investment costs'!C211</f>
        <v>2.6</v>
      </c>
      <c r="AD162" s="22"/>
    </row>
    <row r="163" spans="2:30">
      <c r="B163" s="14" t="str">
        <f t="shared" ca="1" si="14"/>
        <v>INDUDEFFTF-26</v>
      </c>
      <c r="C163" s="15" t="str">
        <f t="shared" ca="1" si="13"/>
        <v>IUDTF</v>
      </c>
      <c r="D163" s="16">
        <f>'EE investment costs'!$F$15</f>
        <v>2016</v>
      </c>
      <c r="E163" s="14">
        <f>VLOOKUP(X163,'EE investment costs'!$D$56:$R$656,15,0)</f>
        <v>9.4</v>
      </c>
      <c r="F163" s="17">
        <f ca="1">INDEX('EE investment costs'!$D$56:$R$656,MATCH(X163,'EE investment costs'!$D$56:$D$656,0),MATCH($V$8,'EE investment costs'!$D$56:$R$56,0))</f>
        <v>382.03646181606888</v>
      </c>
      <c r="I163" s="18">
        <v>1</v>
      </c>
      <c r="J163" s="18">
        <v>1</v>
      </c>
      <c r="K163" s="14">
        <f t="shared" ca="1" si="17"/>
        <v>8</v>
      </c>
      <c r="M163" s="19" t="str">
        <f t="shared" ca="1" si="15"/>
        <v>INDUDEFFTF-26</v>
      </c>
      <c r="N163" s="23" t="str">
        <f t="shared" ca="1" si="16"/>
        <v>Public service Saving Tech-Haulage Tractors, Trucks, Fishing boats 2.6y</v>
      </c>
      <c r="O163" s="23" t="s">
        <v>32</v>
      </c>
      <c r="P163" s="23" t="s">
        <v>33</v>
      </c>
      <c r="Q163" s="23"/>
      <c r="R163" s="23"/>
      <c r="S163" s="19" t="s">
        <v>34</v>
      </c>
      <c r="V163" s="16" t="str">
        <f t="shared" ca="1" si="18"/>
        <v>UD</v>
      </c>
      <c r="W163" s="14" t="str">
        <f t="shared" ca="1" si="18"/>
        <v>Public service</v>
      </c>
      <c r="X163" s="3" t="str">
        <f>'EE investment costs'!D212</f>
        <v>TF-26</v>
      </c>
      <c r="Y163" s="3" t="str">
        <f>'EE investment costs'!E212</f>
        <v>Haulage Tractors, Trucks, Fishing boats</v>
      </c>
      <c r="AC163" s="123">
        <f>'EE investment costs'!C212</f>
        <v>2.6</v>
      </c>
      <c r="AD163" s="22"/>
    </row>
    <row r="164" spans="2:30">
      <c r="B164" s="14" t="str">
        <f t="shared" ca="1" si="14"/>
        <v>INDUDEFFMT-27</v>
      </c>
      <c r="C164" s="15" t="str">
        <f t="shared" ca="1" si="13"/>
        <v>IUDMT</v>
      </c>
      <c r="D164" s="16">
        <f>'EE investment costs'!$F$15</f>
        <v>2016</v>
      </c>
      <c r="E164" s="14">
        <f>VLOOKUP(X164,'EE investment costs'!$D$56:$R$656,15,0)</f>
        <v>5.35</v>
      </c>
      <c r="F164" s="17">
        <f ca="1">INDEX('EE investment costs'!$D$56:$R$656,MATCH(X164,'EE investment costs'!$D$56:$D$656,0),MATCH($V$8,'EE investment costs'!$D$56:$R$56,0))</f>
        <v>392.09002067227175</v>
      </c>
      <c r="I164" s="18">
        <v>1</v>
      </c>
      <c r="J164" s="18">
        <v>1</v>
      </c>
      <c r="K164" s="14">
        <f t="shared" ca="1" si="17"/>
        <v>8</v>
      </c>
      <c r="M164" s="19" t="str">
        <f t="shared" ca="1" si="15"/>
        <v>INDUDEFFMT-27</v>
      </c>
      <c r="N164" s="23" t="str">
        <f t="shared" ca="1" si="16"/>
        <v>Public service Saving Tech-Heat Medium Temp. up to 150C 2.7y</v>
      </c>
      <c r="O164" s="23" t="s">
        <v>32</v>
      </c>
      <c r="P164" s="23" t="s">
        <v>33</v>
      </c>
      <c r="Q164" s="23"/>
      <c r="R164" s="23"/>
      <c r="S164" s="19" t="s">
        <v>34</v>
      </c>
      <c r="V164" s="16" t="str">
        <f t="shared" ca="1" si="18"/>
        <v>UD</v>
      </c>
      <c r="W164" s="14" t="str">
        <f t="shared" ca="1" si="18"/>
        <v>Public service</v>
      </c>
      <c r="X164" s="3" t="str">
        <f>'EE investment costs'!D213</f>
        <v>MT-27</v>
      </c>
      <c r="Y164" s="3" t="str">
        <f>'EE investment costs'!E213</f>
        <v>Heat Medium Temp. up to 150C</v>
      </c>
      <c r="AC164" s="123">
        <f>'EE investment costs'!C213</f>
        <v>2.7</v>
      </c>
      <c r="AD164" s="22"/>
    </row>
    <row r="165" spans="2:30">
      <c r="B165" s="14" t="str">
        <f t="shared" ca="1" si="14"/>
        <v>INDUDEFFHT-27</v>
      </c>
      <c r="C165" s="15" t="str">
        <f t="shared" ca="1" si="13"/>
        <v>IUDHT</v>
      </c>
      <c r="D165" s="16">
        <f>'EE investment costs'!$F$15</f>
        <v>2016</v>
      </c>
      <c r="E165" s="14">
        <f>VLOOKUP(X165,'EE investment costs'!$D$56:$R$656,15,0)</f>
        <v>4.2799999999999994</v>
      </c>
      <c r="F165" s="17">
        <f ca="1">INDEX('EE investment costs'!$D$56:$R$656,MATCH(X165,'EE investment costs'!$D$56:$D$656,0),MATCH($V$8,'EE investment costs'!$D$56:$R$56,0))</f>
        <v>328.41004057340484</v>
      </c>
      <c r="I165" s="18">
        <v>1</v>
      </c>
      <c r="J165" s="18">
        <v>1</v>
      </c>
      <c r="K165" s="14">
        <f t="shared" ca="1" si="17"/>
        <v>8</v>
      </c>
      <c r="M165" s="19" t="str">
        <f t="shared" ca="1" si="15"/>
        <v>INDUDEFFHT-27</v>
      </c>
      <c r="N165" s="23" t="str">
        <f t="shared" ca="1" si="16"/>
        <v>Public service Saving Tech-Heat High Temp. over 150C 2.7y</v>
      </c>
      <c r="O165" s="23" t="s">
        <v>32</v>
      </c>
      <c r="P165" s="23" t="s">
        <v>33</v>
      </c>
      <c r="Q165" s="23"/>
      <c r="R165" s="23"/>
      <c r="S165" s="19" t="s">
        <v>34</v>
      </c>
      <c r="V165" s="16" t="str">
        <f t="shared" ca="1" si="18"/>
        <v>UD</v>
      </c>
      <c r="W165" s="14" t="str">
        <f t="shared" ca="1" si="18"/>
        <v>Public service</v>
      </c>
      <c r="X165" s="3" t="str">
        <f>'EE investment costs'!D214</f>
        <v>HT-27</v>
      </c>
      <c r="Y165" s="3" t="str">
        <f>'EE investment costs'!E214</f>
        <v>Heat High Temp. over 150C</v>
      </c>
      <c r="AC165" s="123">
        <f>'EE investment costs'!C214</f>
        <v>2.7</v>
      </c>
      <c r="AD165" s="22"/>
    </row>
    <row r="166" spans="2:30">
      <c r="B166" s="14" t="str">
        <f t="shared" ca="1" si="14"/>
        <v>INDUDEFFRH-27</v>
      </c>
      <c r="C166" s="15" t="str">
        <f t="shared" ca="1" si="13"/>
        <v>IUDRH</v>
      </c>
      <c r="D166" s="16">
        <f>'EE investment costs'!$F$15</f>
        <v>2016</v>
      </c>
      <c r="E166" s="14">
        <f>VLOOKUP(X166,'EE investment costs'!$D$56:$R$656,15,0)</f>
        <v>16</v>
      </c>
      <c r="F166" s="17">
        <f ca="1">INDEX('EE investment costs'!$D$56:$R$656,MATCH(X166,'EE investment costs'!$D$56:$D$656,0),MATCH($V$8,'EE investment costs'!$D$56:$R$56,0))</f>
        <v>0</v>
      </c>
      <c r="I166" s="18">
        <v>1</v>
      </c>
      <c r="J166" s="18">
        <v>1</v>
      </c>
      <c r="K166" s="14">
        <f t="shared" ca="1" si="17"/>
        <v>8</v>
      </c>
      <c r="M166" s="19" t="str">
        <f t="shared" ca="1" si="15"/>
        <v>INDUDEFFRH-27</v>
      </c>
      <c r="N166" s="23" t="str">
        <f t="shared" ca="1" si="16"/>
        <v>Public service Saving Tech-Heat Room Heat 2.7y</v>
      </c>
      <c r="O166" s="23" t="s">
        <v>32</v>
      </c>
      <c r="P166" s="23" t="s">
        <v>33</v>
      </c>
      <c r="Q166" s="23"/>
      <c r="R166" s="23"/>
      <c r="S166" s="19" t="s">
        <v>34</v>
      </c>
      <c r="V166" s="16" t="str">
        <f t="shared" ca="1" si="18"/>
        <v>UD</v>
      </c>
      <c r="W166" s="14" t="str">
        <f t="shared" ca="1" si="18"/>
        <v>Public service</v>
      </c>
      <c r="X166" s="3" t="str">
        <f>'EE investment costs'!D215</f>
        <v>RH-27</v>
      </c>
      <c r="Y166" s="3" t="str">
        <f>'EE investment costs'!E215</f>
        <v>Heat Room Heat</v>
      </c>
      <c r="AC166" s="123">
        <f>'EE investment costs'!C215</f>
        <v>2.7</v>
      </c>
      <c r="AD166" s="22"/>
    </row>
    <row r="167" spans="2:30">
      <c r="B167" s="14" t="str">
        <f t="shared" ca="1" si="14"/>
        <v>INDUDEFFLA-27</v>
      </c>
      <c r="C167" s="15" t="str">
        <f t="shared" ca="1" si="13"/>
        <v>IUDLA</v>
      </c>
      <c r="D167" s="16">
        <f>'EE investment costs'!$F$15</f>
        <v>2016</v>
      </c>
      <c r="E167" s="14">
        <f>VLOOKUP(X167,'EE investment costs'!$D$56:$R$656,15,0)</f>
        <v>3.5785</v>
      </c>
      <c r="F167" s="17">
        <f ca="1">INDEX('EE investment costs'!$D$56:$R$656,MATCH(X167,'EE investment costs'!$D$56:$D$656,0),MATCH($V$8,'EE investment costs'!$D$56:$R$56,0))</f>
        <v>1070.3579529125843</v>
      </c>
      <c r="I167" s="18">
        <v>1</v>
      </c>
      <c r="J167" s="18">
        <v>1</v>
      </c>
      <c r="K167" s="14">
        <f t="shared" ca="1" si="17"/>
        <v>2</v>
      </c>
      <c r="M167" s="19" t="str">
        <f t="shared" ca="1" si="15"/>
        <v>INDUDEFFLA-27</v>
      </c>
      <c r="N167" s="23" t="str">
        <f t="shared" ca="1" si="16"/>
        <v>Public service Saving Tech-Light 2.7y</v>
      </c>
      <c r="O167" s="23" t="s">
        <v>32</v>
      </c>
      <c r="P167" s="23" t="s">
        <v>33</v>
      </c>
      <c r="Q167" s="23"/>
      <c r="R167" s="23"/>
      <c r="S167" s="19" t="s">
        <v>34</v>
      </c>
      <c r="V167" s="16" t="str">
        <f t="shared" ca="1" si="18"/>
        <v>UD</v>
      </c>
      <c r="W167" s="14" t="str">
        <f t="shared" ca="1" si="18"/>
        <v>Public service</v>
      </c>
      <c r="X167" s="3" t="str">
        <f>'EE investment costs'!D216</f>
        <v>LA-27</v>
      </c>
      <c r="Y167" s="3" t="str">
        <f>'EE investment costs'!E216</f>
        <v>Light</v>
      </c>
      <c r="AC167" s="123">
        <f>'EE investment costs'!C216</f>
        <v>2.7</v>
      </c>
      <c r="AD167" s="22"/>
    </row>
    <row r="168" spans="2:30">
      <c r="B168" s="14" t="str">
        <f t="shared" ca="1" si="14"/>
        <v>INDUDEFFEM-27</v>
      </c>
      <c r="C168" s="15" t="str">
        <f t="shared" ca="1" si="13"/>
        <v>IUDEM</v>
      </c>
      <c r="D168" s="16">
        <f>'EE investment costs'!$F$15</f>
        <v>2016</v>
      </c>
      <c r="E168" s="14">
        <f>VLOOKUP(X168,'EE investment costs'!$D$56:$R$656,15,0)</f>
        <v>3.757425</v>
      </c>
      <c r="F168" s="17">
        <f ca="1">INDEX('EE investment costs'!$D$56:$R$656,MATCH(X168,'EE investment costs'!$D$56:$D$656,0),MATCH($V$8,'EE investment costs'!$D$56:$R$56,0))</f>
        <v>1053.8185341254084</v>
      </c>
      <c r="I168" s="18">
        <v>1</v>
      </c>
      <c r="J168" s="18">
        <v>1</v>
      </c>
      <c r="K168" s="14">
        <f t="shared" ca="1" si="17"/>
        <v>2</v>
      </c>
      <c r="M168" s="19" t="str">
        <f t="shared" ca="1" si="15"/>
        <v>INDUDEFFEM-27</v>
      </c>
      <c r="N168" s="23" t="str">
        <f t="shared" ca="1" si="16"/>
        <v>Public service Saving Tech-Electric Motors 2.7y</v>
      </c>
      <c r="O168" s="23" t="s">
        <v>32</v>
      </c>
      <c r="P168" s="23" t="s">
        <v>33</v>
      </c>
      <c r="Q168" s="23"/>
      <c r="R168" s="23"/>
      <c r="S168" s="19" t="s">
        <v>34</v>
      </c>
      <c r="V168" s="16" t="str">
        <f t="shared" ca="1" si="18"/>
        <v>UD</v>
      </c>
      <c r="W168" s="14" t="str">
        <f t="shared" ca="1" si="18"/>
        <v>Public service</v>
      </c>
      <c r="X168" s="3" t="str">
        <f>'EE investment costs'!D217</f>
        <v>EM-27</v>
      </c>
      <c r="Y168" s="3" t="str">
        <f>'EE investment costs'!E217</f>
        <v>Electric Motors</v>
      </c>
      <c r="AC168" s="123">
        <f>'EE investment costs'!C217</f>
        <v>2.7</v>
      </c>
      <c r="AD168" s="22"/>
    </row>
    <row r="169" spans="2:30">
      <c r="B169" s="14" t="str">
        <f t="shared" ca="1" si="14"/>
        <v>INDUDEFFTF-27</v>
      </c>
      <c r="C169" s="15" t="str">
        <f t="shared" ca="1" si="13"/>
        <v>IUDTF</v>
      </c>
      <c r="D169" s="16">
        <f>'EE investment costs'!$F$15</f>
        <v>2016</v>
      </c>
      <c r="E169" s="14">
        <f>VLOOKUP(X169,'EE investment costs'!$D$56:$R$656,15,0)</f>
        <v>9.8000000000000007</v>
      </c>
      <c r="F169" s="17">
        <f ca="1">INDEX('EE investment costs'!$D$56:$R$656,MATCH(X169,'EE investment costs'!$D$56:$D$656,0),MATCH($V$8,'EE investment costs'!$D$56:$R$56,0))</f>
        <v>396.73017188591768</v>
      </c>
      <c r="I169" s="18">
        <v>1</v>
      </c>
      <c r="J169" s="18">
        <v>1</v>
      </c>
      <c r="K169" s="14">
        <f t="shared" ca="1" si="17"/>
        <v>8</v>
      </c>
      <c r="M169" s="19" t="str">
        <f t="shared" ca="1" si="15"/>
        <v>INDUDEFFTF-27</v>
      </c>
      <c r="N169" s="23" t="str">
        <f t="shared" ca="1" si="16"/>
        <v>Public service Saving Tech-Haulage Tractors, Trucks, Fishing boats 2.7y</v>
      </c>
      <c r="O169" s="23" t="s">
        <v>32</v>
      </c>
      <c r="P169" s="23" t="s">
        <v>33</v>
      </c>
      <c r="Q169" s="23"/>
      <c r="R169" s="23"/>
      <c r="S169" s="19" t="s">
        <v>34</v>
      </c>
      <c r="V169" s="16" t="str">
        <f t="shared" ca="1" si="18"/>
        <v>UD</v>
      </c>
      <c r="W169" s="14" t="str">
        <f t="shared" ca="1" si="18"/>
        <v>Public service</v>
      </c>
      <c r="X169" s="3" t="str">
        <f>'EE investment costs'!D218</f>
        <v>TF-27</v>
      </c>
      <c r="Y169" s="3" t="str">
        <f>'EE investment costs'!E218</f>
        <v>Haulage Tractors, Trucks, Fishing boats</v>
      </c>
      <c r="AC169" s="123">
        <f>'EE investment costs'!C218</f>
        <v>2.7</v>
      </c>
      <c r="AD169" s="22"/>
    </row>
    <row r="170" spans="2:30">
      <c r="B170" s="14" t="str">
        <f t="shared" ca="1" si="14"/>
        <v>INDUDEFFMT-28</v>
      </c>
      <c r="C170" s="15" t="str">
        <f t="shared" ca="1" si="13"/>
        <v>IUDMT</v>
      </c>
      <c r="D170" s="16">
        <f>'EE investment costs'!$F$15</f>
        <v>2016</v>
      </c>
      <c r="E170" s="14">
        <f>VLOOKUP(X170,'EE investment costs'!$D$56:$R$656,15,0)</f>
        <v>5.4</v>
      </c>
      <c r="F170" s="17">
        <f ca="1">INDEX('EE investment costs'!$D$56:$R$656,MATCH(X170,'EE investment costs'!$D$56:$D$656,0),MATCH($V$8,'EE investment costs'!$D$56:$R$56,0))</f>
        <v>411.21168017446138</v>
      </c>
      <c r="I170" s="18">
        <v>1</v>
      </c>
      <c r="J170" s="18">
        <v>1</v>
      </c>
      <c r="K170" s="14">
        <f t="shared" ca="1" si="17"/>
        <v>8</v>
      </c>
      <c r="M170" s="19" t="str">
        <f t="shared" ca="1" si="15"/>
        <v>INDUDEFFMT-28</v>
      </c>
      <c r="N170" s="23" t="str">
        <f t="shared" ca="1" si="16"/>
        <v>Public service Saving Tech-Heat Medium Temp. up to 150C 2.8y</v>
      </c>
      <c r="O170" s="23" t="s">
        <v>32</v>
      </c>
      <c r="P170" s="23" t="s">
        <v>33</v>
      </c>
      <c r="Q170" s="23"/>
      <c r="R170" s="23"/>
      <c r="S170" s="19" t="s">
        <v>34</v>
      </c>
      <c r="V170" s="16" t="str">
        <f t="shared" ca="1" si="18"/>
        <v>UD</v>
      </c>
      <c r="W170" s="14" t="str">
        <f t="shared" ca="1" si="18"/>
        <v>Public service</v>
      </c>
      <c r="X170" s="3" t="str">
        <f>'EE investment costs'!D219</f>
        <v>MT-28</v>
      </c>
      <c r="Y170" s="3" t="str">
        <f>'EE investment costs'!E219</f>
        <v>Heat Medium Temp. up to 150C</v>
      </c>
      <c r="AC170" s="123">
        <f>'EE investment costs'!C219</f>
        <v>2.8</v>
      </c>
      <c r="AD170" s="22"/>
    </row>
    <row r="171" spans="2:30">
      <c r="B171" s="14" t="str">
        <f t="shared" ca="1" si="14"/>
        <v>INDUDEFFHT-28</v>
      </c>
      <c r="C171" s="15" t="str">
        <f t="shared" ca="1" si="13"/>
        <v>IUDHT</v>
      </c>
      <c r="D171" s="16">
        <f>'EE investment costs'!$F$15</f>
        <v>2016</v>
      </c>
      <c r="E171" s="14">
        <f>VLOOKUP(X171,'EE investment costs'!$D$56:$R$656,15,0)</f>
        <v>4.3199999999999994</v>
      </c>
      <c r="F171" s="17">
        <f ca="1">INDEX('EE investment costs'!$D$56:$R$656,MATCH(X171,'EE investment costs'!$D$56:$D$656,0),MATCH($V$8,'EE investment costs'!$D$56:$R$56,0))</f>
        <v>342.84564675245548</v>
      </c>
      <c r="I171" s="18">
        <v>1</v>
      </c>
      <c r="J171" s="18">
        <v>1</v>
      </c>
      <c r="K171" s="14">
        <f t="shared" ca="1" si="17"/>
        <v>8</v>
      </c>
      <c r="M171" s="19" t="str">
        <f t="shared" ca="1" si="15"/>
        <v>INDUDEFFHT-28</v>
      </c>
      <c r="N171" s="23" t="str">
        <f t="shared" ca="1" si="16"/>
        <v>Public service Saving Tech-Heat High Temp. over 150C 2.8y</v>
      </c>
      <c r="O171" s="23" t="s">
        <v>32</v>
      </c>
      <c r="P171" s="23" t="s">
        <v>33</v>
      </c>
      <c r="Q171" s="23"/>
      <c r="R171" s="23"/>
      <c r="S171" s="19" t="s">
        <v>34</v>
      </c>
      <c r="V171" s="16" t="str">
        <f t="shared" ca="1" si="18"/>
        <v>UD</v>
      </c>
      <c r="W171" s="14" t="str">
        <f t="shared" ca="1" si="18"/>
        <v>Public service</v>
      </c>
      <c r="X171" s="3" t="str">
        <f>'EE investment costs'!D220</f>
        <v>HT-28</v>
      </c>
      <c r="Y171" s="3" t="str">
        <f>'EE investment costs'!E220</f>
        <v>Heat High Temp. over 150C</v>
      </c>
      <c r="AC171" s="123">
        <f>'EE investment costs'!C220</f>
        <v>2.8</v>
      </c>
      <c r="AD171" s="22"/>
    </row>
    <row r="172" spans="2:30">
      <c r="B172" s="14" t="str">
        <f t="shared" ca="1" si="14"/>
        <v>INDUDEFFRH-28</v>
      </c>
      <c r="C172" s="15" t="str">
        <f t="shared" ca="1" si="13"/>
        <v>IUDRH</v>
      </c>
      <c r="D172" s="16">
        <f>'EE investment costs'!$F$15</f>
        <v>2016</v>
      </c>
      <c r="E172" s="14">
        <f>VLOOKUP(X172,'EE investment costs'!$D$56:$R$656,15,0)</f>
        <v>16</v>
      </c>
      <c r="F172" s="17">
        <f ca="1">INDEX('EE investment costs'!$D$56:$R$656,MATCH(X172,'EE investment costs'!$D$56:$D$656,0),MATCH($V$8,'EE investment costs'!$D$56:$R$56,0))</f>
        <v>0</v>
      </c>
      <c r="I172" s="18">
        <v>1</v>
      </c>
      <c r="J172" s="18">
        <v>1</v>
      </c>
      <c r="K172" s="14">
        <f t="shared" ca="1" si="17"/>
        <v>8</v>
      </c>
      <c r="M172" s="19" t="str">
        <f t="shared" ca="1" si="15"/>
        <v>INDUDEFFRH-28</v>
      </c>
      <c r="N172" s="23" t="str">
        <f t="shared" ca="1" si="16"/>
        <v>Public service Saving Tech-Heat Room Heat 2.8y</v>
      </c>
      <c r="O172" s="23" t="s">
        <v>32</v>
      </c>
      <c r="P172" s="23" t="s">
        <v>33</v>
      </c>
      <c r="Q172" s="23"/>
      <c r="R172" s="23"/>
      <c r="S172" s="19" t="s">
        <v>34</v>
      </c>
      <c r="V172" s="16" t="str">
        <f t="shared" ca="1" si="18"/>
        <v>UD</v>
      </c>
      <c r="W172" s="14" t="str">
        <f t="shared" ca="1" si="18"/>
        <v>Public service</v>
      </c>
      <c r="X172" s="3" t="str">
        <f>'EE investment costs'!D221</f>
        <v>RH-28</v>
      </c>
      <c r="Y172" s="3" t="str">
        <f>'EE investment costs'!E221</f>
        <v>Heat Room Heat</v>
      </c>
      <c r="AC172" s="123">
        <f>'EE investment costs'!C221</f>
        <v>2.8</v>
      </c>
      <c r="AD172" s="22"/>
    </row>
    <row r="173" spans="2:30">
      <c r="B173" s="14" t="str">
        <f t="shared" ca="1" si="14"/>
        <v>INDUDEFFLA-28</v>
      </c>
      <c r="C173" s="15" t="str">
        <f t="shared" ca="1" si="13"/>
        <v>IUDLA</v>
      </c>
      <c r="D173" s="16">
        <f>'EE investment costs'!$F$15</f>
        <v>2016</v>
      </c>
      <c r="E173" s="14">
        <f>VLOOKUP(X173,'EE investment costs'!$D$56:$R$656,15,0)</f>
        <v>3.6039999999999996</v>
      </c>
      <c r="F173" s="17">
        <f ca="1">INDEX('EE investment costs'!$D$56:$R$656,MATCH(X173,'EE investment costs'!$D$56:$D$656,0),MATCH($V$8,'EE investment costs'!$D$56:$R$56,0))</f>
        <v>1127.6764408222939</v>
      </c>
      <c r="I173" s="18">
        <v>1</v>
      </c>
      <c r="J173" s="18">
        <v>1</v>
      </c>
      <c r="K173" s="14">
        <f t="shared" ca="1" si="17"/>
        <v>1</v>
      </c>
      <c r="M173" s="19" t="str">
        <f t="shared" ca="1" si="15"/>
        <v>INDUDEFFLA-28</v>
      </c>
      <c r="N173" s="23" t="str">
        <f t="shared" ca="1" si="16"/>
        <v>Public service Saving Tech-Light 2.8y</v>
      </c>
      <c r="O173" s="23" t="s">
        <v>32</v>
      </c>
      <c r="P173" s="23" t="s">
        <v>33</v>
      </c>
      <c r="Q173" s="23"/>
      <c r="R173" s="23"/>
      <c r="S173" s="19" t="s">
        <v>34</v>
      </c>
      <c r="V173" s="16" t="str">
        <f t="shared" ca="1" si="18"/>
        <v>UD</v>
      </c>
      <c r="W173" s="14" t="str">
        <f t="shared" ca="1" si="18"/>
        <v>Public service</v>
      </c>
      <c r="X173" s="3" t="str">
        <f>'EE investment costs'!D222</f>
        <v>LA-28</v>
      </c>
      <c r="Y173" s="3" t="str">
        <f>'EE investment costs'!E222</f>
        <v>Light</v>
      </c>
      <c r="AC173" s="123">
        <f>'EE investment costs'!C222</f>
        <v>2.8</v>
      </c>
      <c r="AD173" s="22"/>
    </row>
    <row r="174" spans="2:30">
      <c r="B174" s="14" t="str">
        <f t="shared" ca="1" si="14"/>
        <v>INDUDEFFEM-28</v>
      </c>
      <c r="C174" s="15" t="str">
        <f t="shared" ca="1" si="13"/>
        <v>IUDEM</v>
      </c>
      <c r="D174" s="16">
        <f>'EE investment costs'!$F$15</f>
        <v>2016</v>
      </c>
      <c r="E174" s="14">
        <f>VLOOKUP(X174,'EE investment costs'!$D$56:$R$656,15,0)</f>
        <v>3.7841999999999998</v>
      </c>
      <c r="F174" s="17">
        <f ca="1">INDEX('EE investment costs'!$D$56:$R$656,MATCH(X174,'EE investment costs'!$D$56:$D$656,0),MATCH($V$8,'EE investment costs'!$D$56:$R$56,0))</f>
        <v>1109.2930641525288</v>
      </c>
      <c r="I174" s="18">
        <v>1</v>
      </c>
      <c r="J174" s="18">
        <v>1</v>
      </c>
      <c r="K174" s="14">
        <f t="shared" ca="1" si="17"/>
        <v>1</v>
      </c>
      <c r="M174" s="19" t="str">
        <f t="shared" ca="1" si="15"/>
        <v>INDUDEFFEM-28</v>
      </c>
      <c r="N174" s="23" t="str">
        <f t="shared" ca="1" si="16"/>
        <v>Public service Saving Tech-Electric Motors 2.8y</v>
      </c>
      <c r="O174" s="23" t="s">
        <v>32</v>
      </c>
      <c r="P174" s="23" t="s">
        <v>33</v>
      </c>
      <c r="Q174" s="23"/>
      <c r="R174" s="23"/>
      <c r="S174" s="19" t="s">
        <v>34</v>
      </c>
      <c r="V174" s="16" t="str">
        <f t="shared" ca="1" si="18"/>
        <v>UD</v>
      </c>
      <c r="W174" s="14" t="str">
        <f t="shared" ca="1" si="18"/>
        <v>Public service</v>
      </c>
      <c r="X174" s="3" t="str">
        <f>'EE investment costs'!D223</f>
        <v>EM-28</v>
      </c>
      <c r="Y174" s="3" t="str">
        <f>'EE investment costs'!E223</f>
        <v>Electric Motors</v>
      </c>
      <c r="AC174" s="123">
        <f>'EE investment costs'!C223</f>
        <v>2.8</v>
      </c>
      <c r="AD174" s="22"/>
    </row>
    <row r="175" spans="2:30">
      <c r="B175" s="14" t="str">
        <f t="shared" ca="1" si="14"/>
        <v>INDUDEFFTF-28</v>
      </c>
      <c r="C175" s="15" t="str">
        <f t="shared" ca="1" si="13"/>
        <v>IUDTF</v>
      </c>
      <c r="D175" s="16">
        <f>'EE investment costs'!$F$15</f>
        <v>2016</v>
      </c>
      <c r="E175" s="14">
        <f>VLOOKUP(X175,'EE investment costs'!$D$56:$R$656,15,0)</f>
        <v>10.199999999999999</v>
      </c>
      <c r="F175" s="17">
        <f ca="1">INDEX('EE investment costs'!$D$56:$R$656,MATCH(X175,'EE investment costs'!$D$56:$D$656,0),MATCH($V$8,'EE investment costs'!$D$56:$R$56,0))</f>
        <v>411.42388195576638</v>
      </c>
      <c r="I175" s="18">
        <v>1</v>
      </c>
      <c r="J175" s="18">
        <v>1</v>
      </c>
      <c r="K175" s="14">
        <f t="shared" ca="1" si="17"/>
        <v>8</v>
      </c>
      <c r="M175" s="19" t="str">
        <f t="shared" ca="1" si="15"/>
        <v>INDUDEFFTF-28</v>
      </c>
      <c r="N175" s="23" t="str">
        <f t="shared" ca="1" si="16"/>
        <v>Public service Saving Tech-Haulage Tractors, Trucks, Fishing boats 2.8y</v>
      </c>
      <c r="O175" s="23" t="s">
        <v>32</v>
      </c>
      <c r="P175" s="23" t="s">
        <v>33</v>
      </c>
      <c r="Q175" s="23"/>
      <c r="R175" s="23"/>
      <c r="S175" s="19" t="s">
        <v>34</v>
      </c>
      <c r="V175" s="16" t="str">
        <f t="shared" ca="1" si="18"/>
        <v>UD</v>
      </c>
      <c r="W175" s="14" t="str">
        <f t="shared" ca="1" si="18"/>
        <v>Public service</v>
      </c>
      <c r="X175" s="3" t="str">
        <f>'EE investment costs'!D224</f>
        <v>TF-28</v>
      </c>
      <c r="Y175" s="3" t="str">
        <f>'EE investment costs'!E224</f>
        <v>Haulage Tractors, Trucks, Fishing boats</v>
      </c>
      <c r="AC175" s="123">
        <f>'EE investment costs'!C224</f>
        <v>2.8</v>
      </c>
      <c r="AD175" s="22"/>
    </row>
    <row r="176" spans="2:30">
      <c r="B176" s="14" t="str">
        <f t="shared" ca="1" si="14"/>
        <v>INDUDEFFMT-29</v>
      </c>
      <c r="C176" s="15" t="str">
        <f t="shared" ca="1" si="13"/>
        <v>IUDMT</v>
      </c>
      <c r="D176" s="16">
        <f>'EE investment costs'!$F$15</f>
        <v>2016</v>
      </c>
      <c r="E176" s="14">
        <f>VLOOKUP(X176,'EE investment costs'!$D$56:$R$656,15,0)</f>
        <v>5.45</v>
      </c>
      <c r="F176" s="17">
        <f ca="1">INDEX('EE investment costs'!$D$56:$R$656,MATCH(X176,'EE investment costs'!$D$56:$D$656,0),MATCH($V$8,'EE investment costs'!$D$56:$R$56,0))</f>
        <v>430.33333967665106</v>
      </c>
      <c r="I176" s="18">
        <v>1</v>
      </c>
      <c r="J176" s="18">
        <v>1</v>
      </c>
      <c r="K176" s="14">
        <f t="shared" ca="1" si="17"/>
        <v>8</v>
      </c>
      <c r="M176" s="19" t="str">
        <f t="shared" ca="1" si="15"/>
        <v>INDUDEFFMT-29</v>
      </c>
      <c r="N176" s="23" t="str">
        <f t="shared" ca="1" si="16"/>
        <v>Public service Saving Tech-Heat Medium Temp. up to 150C 2.9y</v>
      </c>
      <c r="O176" s="23" t="s">
        <v>32</v>
      </c>
      <c r="P176" s="23" t="s">
        <v>33</v>
      </c>
      <c r="Q176" s="23"/>
      <c r="R176" s="23"/>
      <c r="S176" s="19" t="s">
        <v>34</v>
      </c>
      <c r="V176" s="16" t="str">
        <f t="shared" ca="1" si="18"/>
        <v>UD</v>
      </c>
      <c r="W176" s="14" t="str">
        <f t="shared" ca="1" si="18"/>
        <v>Public service</v>
      </c>
      <c r="X176" s="3" t="str">
        <f>'EE investment costs'!D225</f>
        <v>MT-29</v>
      </c>
      <c r="Y176" s="3" t="str">
        <f>'EE investment costs'!E225</f>
        <v>Heat Medium Temp. up to 150C</v>
      </c>
      <c r="AC176" s="123">
        <f>'EE investment costs'!C225</f>
        <v>2.9</v>
      </c>
      <c r="AD176" s="22"/>
    </row>
    <row r="177" spans="2:30">
      <c r="B177" s="14" t="str">
        <f t="shared" ca="1" si="14"/>
        <v>INDUDEFFHT-29</v>
      </c>
      <c r="C177" s="15" t="str">
        <f t="shared" ca="1" si="13"/>
        <v>IUDHT</v>
      </c>
      <c r="D177" s="16">
        <f>'EE investment costs'!$F$15</f>
        <v>2016</v>
      </c>
      <c r="E177" s="14">
        <f>VLOOKUP(X177,'EE investment costs'!$D$56:$R$656,15,0)</f>
        <v>4.3599999999999994</v>
      </c>
      <c r="F177" s="17">
        <f ca="1">INDEX('EE investment costs'!$D$56:$R$656,MATCH(X177,'EE investment costs'!$D$56:$D$656,0),MATCH($V$8,'EE investment costs'!$D$56:$R$56,0))</f>
        <v>357.28125293150623</v>
      </c>
      <c r="I177" s="18">
        <v>1</v>
      </c>
      <c r="J177" s="18">
        <v>1</v>
      </c>
      <c r="K177" s="14">
        <f t="shared" ca="1" si="17"/>
        <v>8</v>
      </c>
      <c r="M177" s="19" t="str">
        <f t="shared" ca="1" si="15"/>
        <v>INDUDEFFHT-29</v>
      </c>
      <c r="N177" s="23" t="str">
        <f t="shared" ca="1" si="16"/>
        <v>Public service Saving Tech-Heat High Temp. over 150C 2.9y</v>
      </c>
      <c r="O177" s="23" t="s">
        <v>32</v>
      </c>
      <c r="P177" s="23" t="s">
        <v>33</v>
      </c>
      <c r="Q177" s="23"/>
      <c r="R177" s="23"/>
      <c r="S177" s="19" t="s">
        <v>34</v>
      </c>
      <c r="V177" s="16" t="str">
        <f t="shared" ca="1" si="18"/>
        <v>UD</v>
      </c>
      <c r="W177" s="14" t="str">
        <f t="shared" ca="1" si="18"/>
        <v>Public service</v>
      </c>
      <c r="X177" s="3" t="str">
        <f>'EE investment costs'!D226</f>
        <v>HT-29</v>
      </c>
      <c r="Y177" s="3" t="str">
        <f>'EE investment costs'!E226</f>
        <v>Heat High Temp. over 150C</v>
      </c>
      <c r="AC177" s="123">
        <f>'EE investment costs'!C226</f>
        <v>2.9</v>
      </c>
      <c r="AD177" s="22"/>
    </row>
    <row r="178" spans="2:30">
      <c r="B178" s="14" t="str">
        <f t="shared" ca="1" si="14"/>
        <v>INDUDEFFRH-29</v>
      </c>
      <c r="C178" s="15" t="str">
        <f t="shared" ca="1" si="13"/>
        <v>IUDRH</v>
      </c>
      <c r="D178" s="16">
        <f>'EE investment costs'!$F$15</f>
        <v>2016</v>
      </c>
      <c r="E178" s="14">
        <f>VLOOKUP(X178,'EE investment costs'!$D$56:$R$656,15,0)</f>
        <v>16</v>
      </c>
      <c r="F178" s="17">
        <f ca="1">INDEX('EE investment costs'!$D$56:$R$656,MATCH(X178,'EE investment costs'!$D$56:$D$656,0),MATCH($V$8,'EE investment costs'!$D$56:$R$56,0))</f>
        <v>0</v>
      </c>
      <c r="I178" s="18">
        <v>1</v>
      </c>
      <c r="J178" s="18">
        <v>1</v>
      </c>
      <c r="K178" s="14">
        <f t="shared" ca="1" si="17"/>
        <v>8</v>
      </c>
      <c r="M178" s="19" t="str">
        <f t="shared" ca="1" si="15"/>
        <v>INDUDEFFRH-29</v>
      </c>
      <c r="N178" s="23" t="str">
        <f t="shared" ca="1" si="16"/>
        <v>Public service Saving Tech-Heat Room Heat 2.9y</v>
      </c>
      <c r="O178" s="23" t="s">
        <v>32</v>
      </c>
      <c r="P178" s="23" t="s">
        <v>33</v>
      </c>
      <c r="Q178" s="23"/>
      <c r="R178" s="23"/>
      <c r="S178" s="19" t="s">
        <v>34</v>
      </c>
      <c r="V178" s="16" t="str">
        <f t="shared" ca="1" si="18"/>
        <v>UD</v>
      </c>
      <c r="W178" s="14" t="str">
        <f t="shared" ca="1" si="18"/>
        <v>Public service</v>
      </c>
      <c r="X178" s="3" t="str">
        <f>'EE investment costs'!D227</f>
        <v>RH-29</v>
      </c>
      <c r="Y178" s="3" t="str">
        <f>'EE investment costs'!E227</f>
        <v>Heat Room Heat</v>
      </c>
      <c r="AC178" s="123">
        <f>'EE investment costs'!C227</f>
        <v>2.9</v>
      </c>
      <c r="AD178" s="22"/>
    </row>
    <row r="179" spans="2:30">
      <c r="B179" s="14" t="str">
        <f t="shared" ca="1" si="14"/>
        <v>INDUDEFFLA-29</v>
      </c>
      <c r="C179" s="15" t="str">
        <f t="shared" ca="1" si="13"/>
        <v>IUDLA</v>
      </c>
      <c r="D179" s="16">
        <f>'EE investment costs'!$F$15</f>
        <v>2016</v>
      </c>
      <c r="E179" s="14">
        <f>VLOOKUP(X179,'EE investment costs'!$D$56:$R$656,15,0)</f>
        <v>3.6294999999999997</v>
      </c>
      <c r="F179" s="17">
        <f ca="1">INDEX('EE investment costs'!$D$56:$R$656,MATCH(X179,'EE investment costs'!$D$56:$D$656,0),MATCH($V$8,'EE investment costs'!$D$56:$R$56,0))</f>
        <v>1184.9949287320039</v>
      </c>
      <c r="I179" s="18">
        <v>1</v>
      </c>
      <c r="J179" s="18">
        <v>1</v>
      </c>
      <c r="K179" s="14">
        <f t="shared" ca="1" si="17"/>
        <v>1</v>
      </c>
      <c r="M179" s="19" t="str">
        <f t="shared" ca="1" si="15"/>
        <v>INDUDEFFLA-29</v>
      </c>
      <c r="N179" s="23" t="str">
        <f t="shared" ca="1" si="16"/>
        <v>Public service Saving Tech-Light 2.9y</v>
      </c>
      <c r="O179" s="23" t="s">
        <v>32</v>
      </c>
      <c r="P179" s="23" t="s">
        <v>33</v>
      </c>
      <c r="Q179" s="23"/>
      <c r="R179" s="23"/>
      <c r="S179" s="19" t="s">
        <v>34</v>
      </c>
      <c r="V179" s="16" t="str">
        <f t="shared" ca="1" si="18"/>
        <v>UD</v>
      </c>
      <c r="W179" s="14" t="str">
        <f t="shared" ca="1" si="18"/>
        <v>Public service</v>
      </c>
      <c r="X179" s="3" t="str">
        <f>'EE investment costs'!D228</f>
        <v>LA-29</v>
      </c>
      <c r="Y179" s="3" t="str">
        <f>'EE investment costs'!E228</f>
        <v>Light</v>
      </c>
      <c r="AC179" s="123">
        <f>'EE investment costs'!C228</f>
        <v>2.9</v>
      </c>
      <c r="AD179" s="22"/>
    </row>
    <row r="180" spans="2:30">
      <c r="B180" s="14" t="str">
        <f t="shared" ca="1" si="14"/>
        <v>INDUDEFFEM-29</v>
      </c>
      <c r="C180" s="15" t="str">
        <f t="shared" ca="1" si="13"/>
        <v>IUDEM</v>
      </c>
      <c r="D180" s="16">
        <f>'EE investment costs'!$F$15</f>
        <v>2016</v>
      </c>
      <c r="E180" s="14">
        <f>VLOOKUP(X180,'EE investment costs'!$D$56:$R$656,15,0)</f>
        <v>3.810975</v>
      </c>
      <c r="F180" s="17">
        <f ca="1">INDEX('EE investment costs'!$D$56:$R$656,MATCH(X180,'EE investment costs'!$D$56:$D$656,0),MATCH($V$8,'EE investment costs'!$D$56:$R$56,0))</f>
        <v>1164.7675941796494</v>
      </c>
      <c r="I180" s="18">
        <v>1</v>
      </c>
      <c r="J180" s="18">
        <v>1</v>
      </c>
      <c r="K180" s="14">
        <f t="shared" ca="1" si="17"/>
        <v>1</v>
      </c>
      <c r="M180" s="19" t="str">
        <f t="shared" ca="1" si="15"/>
        <v>INDUDEFFEM-29</v>
      </c>
      <c r="N180" s="23" t="str">
        <f t="shared" ca="1" si="16"/>
        <v>Public service Saving Tech-Electric Motors 2.9y</v>
      </c>
      <c r="O180" s="23" t="s">
        <v>32</v>
      </c>
      <c r="P180" s="23" t="s">
        <v>33</v>
      </c>
      <c r="Q180" s="23"/>
      <c r="R180" s="23"/>
      <c r="S180" s="19" t="s">
        <v>34</v>
      </c>
      <c r="V180" s="16" t="str">
        <f t="shared" ca="1" si="18"/>
        <v>UD</v>
      </c>
      <c r="W180" s="14" t="str">
        <f t="shared" ca="1" si="18"/>
        <v>Public service</v>
      </c>
      <c r="X180" s="3" t="str">
        <f>'EE investment costs'!D229</f>
        <v>EM-29</v>
      </c>
      <c r="Y180" s="3" t="str">
        <f>'EE investment costs'!E229</f>
        <v>Electric Motors</v>
      </c>
      <c r="AC180" s="123">
        <f>'EE investment costs'!C229</f>
        <v>2.9</v>
      </c>
      <c r="AD180" s="22"/>
    </row>
    <row r="181" spans="2:30">
      <c r="B181" s="14" t="str">
        <f t="shared" ca="1" si="14"/>
        <v>INDUDEFFTF-29</v>
      </c>
      <c r="C181" s="15" t="str">
        <f t="shared" ca="1" si="13"/>
        <v>IUDTF</v>
      </c>
      <c r="D181" s="16">
        <f>'EE investment costs'!$F$15</f>
        <v>2016</v>
      </c>
      <c r="E181" s="14">
        <f>VLOOKUP(X181,'EE investment costs'!$D$56:$R$656,15,0)</f>
        <v>10.6</v>
      </c>
      <c r="F181" s="17">
        <f ca="1">INDEX('EE investment costs'!$D$56:$R$656,MATCH(X181,'EE investment costs'!$D$56:$D$656,0),MATCH($V$8,'EE investment costs'!$D$56:$R$56,0))</f>
        <v>426.11759202561524</v>
      </c>
      <c r="I181" s="18">
        <v>1</v>
      </c>
      <c r="J181" s="18">
        <v>1</v>
      </c>
      <c r="K181" s="14">
        <f t="shared" ca="1" si="17"/>
        <v>8</v>
      </c>
      <c r="M181" s="19" t="str">
        <f t="shared" ca="1" si="15"/>
        <v>INDUDEFFTF-29</v>
      </c>
      <c r="N181" s="23" t="str">
        <f t="shared" ca="1" si="16"/>
        <v>Public service Saving Tech-Haulage Tractors, Trucks, Fishing boats 2.9y</v>
      </c>
      <c r="O181" s="23" t="s">
        <v>32</v>
      </c>
      <c r="P181" s="23" t="s">
        <v>33</v>
      </c>
      <c r="Q181" s="23"/>
      <c r="R181" s="23"/>
      <c r="S181" s="19" t="s">
        <v>34</v>
      </c>
      <c r="V181" s="16" t="str">
        <f t="shared" ca="1" si="18"/>
        <v>UD</v>
      </c>
      <c r="W181" s="14" t="str">
        <f t="shared" ca="1" si="18"/>
        <v>Public service</v>
      </c>
      <c r="X181" s="3" t="str">
        <f>'EE investment costs'!D230</f>
        <v>TF-29</v>
      </c>
      <c r="Y181" s="3" t="str">
        <f>'EE investment costs'!E230</f>
        <v>Haulage Tractors, Trucks, Fishing boats</v>
      </c>
      <c r="AC181" s="123">
        <f>'EE investment costs'!C230</f>
        <v>2.9</v>
      </c>
      <c r="AD181" s="22"/>
    </row>
    <row r="182" spans="2:30">
      <c r="B182" s="14" t="str">
        <f t="shared" ca="1" si="14"/>
        <v>INDUDEFFMT-30</v>
      </c>
      <c r="C182" s="15" t="str">
        <f t="shared" ca="1" si="13"/>
        <v>IUDMT</v>
      </c>
      <c r="D182" s="16">
        <f>'EE investment costs'!$F$15</f>
        <v>2016</v>
      </c>
      <c r="E182" s="14">
        <f>VLOOKUP(X182,'EE investment costs'!$D$56:$R$656,15,0)</f>
        <v>5.5</v>
      </c>
      <c r="F182" s="17">
        <f ca="1">INDEX('EE investment costs'!$D$56:$R$656,MATCH(X182,'EE investment costs'!$D$56:$D$656,0),MATCH($V$8,'EE investment costs'!$D$56:$R$56,0))</f>
        <v>449.45499917884075</v>
      </c>
      <c r="I182" s="18">
        <v>1</v>
      </c>
      <c r="J182" s="18">
        <v>1</v>
      </c>
      <c r="K182" s="14">
        <f t="shared" ca="1" si="17"/>
        <v>8</v>
      </c>
      <c r="M182" s="19" t="str">
        <f t="shared" ca="1" si="15"/>
        <v>INDUDEFFMT-30</v>
      </c>
      <c r="N182" s="23" t="str">
        <f t="shared" ca="1" si="16"/>
        <v>Public service Saving Tech-Heat Medium Temp. up to 150C 3y</v>
      </c>
      <c r="O182" s="23" t="s">
        <v>32</v>
      </c>
      <c r="P182" s="23" t="s">
        <v>33</v>
      </c>
      <c r="Q182" s="23"/>
      <c r="R182" s="23"/>
      <c r="S182" s="19" t="s">
        <v>34</v>
      </c>
      <c r="V182" s="16" t="str">
        <f t="shared" ca="1" si="18"/>
        <v>UD</v>
      </c>
      <c r="W182" s="14" t="str">
        <f t="shared" ca="1" si="18"/>
        <v>Public service</v>
      </c>
      <c r="X182" s="3" t="str">
        <f>'EE investment costs'!D231</f>
        <v>MT-30</v>
      </c>
      <c r="Y182" s="3" t="str">
        <f>'EE investment costs'!E231</f>
        <v>Heat Medium Temp. up to 150C</v>
      </c>
      <c r="AC182" s="123">
        <f>'EE investment costs'!C231</f>
        <v>3</v>
      </c>
      <c r="AD182" s="22"/>
    </row>
    <row r="183" spans="2:30">
      <c r="B183" s="14" t="str">
        <f t="shared" ca="1" si="14"/>
        <v>INDUDEFFHT-30</v>
      </c>
      <c r="C183" s="15" t="str">
        <f t="shared" ca="1" si="13"/>
        <v>IUDHT</v>
      </c>
      <c r="D183" s="16">
        <f>'EE investment costs'!$F$15</f>
        <v>2016</v>
      </c>
      <c r="E183" s="14">
        <f>VLOOKUP(X183,'EE investment costs'!$D$56:$R$656,15,0)</f>
        <v>4.3999999999999995</v>
      </c>
      <c r="F183" s="17">
        <f ca="1">INDEX('EE investment costs'!$D$56:$R$656,MATCH(X183,'EE investment costs'!$D$56:$D$656,0),MATCH($V$8,'EE investment costs'!$D$56:$R$56,0))</f>
        <v>371.71685911055698</v>
      </c>
      <c r="I183" s="18">
        <v>1</v>
      </c>
      <c r="J183" s="18">
        <v>1</v>
      </c>
      <c r="K183" s="14">
        <f t="shared" ca="1" si="17"/>
        <v>8</v>
      </c>
      <c r="M183" s="19" t="str">
        <f t="shared" ca="1" si="15"/>
        <v>INDUDEFFHT-30</v>
      </c>
      <c r="N183" s="23" t="str">
        <f t="shared" ca="1" si="16"/>
        <v>Public service Saving Tech-Heat High Temp. over 150C 3y</v>
      </c>
      <c r="O183" s="23" t="s">
        <v>32</v>
      </c>
      <c r="P183" s="23" t="s">
        <v>33</v>
      </c>
      <c r="Q183" s="23"/>
      <c r="R183" s="23"/>
      <c r="S183" s="19" t="s">
        <v>34</v>
      </c>
      <c r="V183" s="16" t="str">
        <f t="shared" ca="1" si="18"/>
        <v>UD</v>
      </c>
      <c r="W183" s="14" t="str">
        <f t="shared" ca="1" si="18"/>
        <v>Public service</v>
      </c>
      <c r="X183" s="3" t="str">
        <f>'EE investment costs'!D232</f>
        <v>HT-30</v>
      </c>
      <c r="Y183" s="3" t="str">
        <f>'EE investment costs'!E232</f>
        <v>Heat High Temp. over 150C</v>
      </c>
      <c r="AC183" s="123">
        <f>'EE investment costs'!C232</f>
        <v>3</v>
      </c>
      <c r="AD183" s="22"/>
    </row>
    <row r="184" spans="2:30">
      <c r="B184" s="14" t="str">
        <f t="shared" ca="1" si="14"/>
        <v>INDUDEFFRH-30</v>
      </c>
      <c r="C184" s="15" t="str">
        <f t="shared" ca="1" si="13"/>
        <v>IUDRH</v>
      </c>
      <c r="D184" s="16">
        <f>'EE investment costs'!$F$15</f>
        <v>2016</v>
      </c>
      <c r="E184" s="14">
        <f>VLOOKUP(X184,'EE investment costs'!$D$56:$R$656,15,0)</f>
        <v>16</v>
      </c>
      <c r="F184" s="17">
        <f ca="1">INDEX('EE investment costs'!$D$56:$R$656,MATCH(X184,'EE investment costs'!$D$56:$D$656,0),MATCH($V$8,'EE investment costs'!$D$56:$R$56,0))</f>
        <v>0</v>
      </c>
      <c r="I184" s="18">
        <v>1</v>
      </c>
      <c r="J184" s="18">
        <v>1</v>
      </c>
      <c r="K184" s="14">
        <f t="shared" ca="1" si="17"/>
        <v>8</v>
      </c>
      <c r="M184" s="19" t="str">
        <f t="shared" ca="1" si="15"/>
        <v>INDUDEFFRH-30</v>
      </c>
      <c r="N184" s="23" t="str">
        <f t="shared" ca="1" si="16"/>
        <v>Public service Saving Tech-Heat Room Heat 3y</v>
      </c>
      <c r="O184" s="23" t="s">
        <v>32</v>
      </c>
      <c r="P184" s="23" t="s">
        <v>33</v>
      </c>
      <c r="Q184" s="23"/>
      <c r="R184" s="23"/>
      <c r="S184" s="19" t="s">
        <v>34</v>
      </c>
      <c r="U184" s="14"/>
      <c r="V184" s="16" t="str">
        <f t="shared" ca="1" si="18"/>
        <v>UD</v>
      </c>
      <c r="W184" s="14" t="str">
        <f t="shared" ca="1" si="18"/>
        <v>Public service</v>
      </c>
      <c r="X184" s="3" t="str">
        <f>'EE investment costs'!D233</f>
        <v>RH-30</v>
      </c>
      <c r="Y184" s="3" t="str">
        <f>'EE investment costs'!E233</f>
        <v>Heat Room Heat</v>
      </c>
      <c r="AC184" s="123">
        <f>'EE investment costs'!C233</f>
        <v>3</v>
      </c>
      <c r="AD184" s="22"/>
    </row>
    <row r="185" spans="2:30">
      <c r="B185" s="14" t="str">
        <f t="shared" ca="1" si="14"/>
        <v>INDUDEFFLA-30</v>
      </c>
      <c r="C185" s="15" t="str">
        <f t="shared" ca="1" si="13"/>
        <v>IUDLA</v>
      </c>
      <c r="D185" s="16">
        <f>'EE investment costs'!$F$15</f>
        <v>2016</v>
      </c>
      <c r="E185" s="14">
        <f>VLOOKUP(X185,'EE investment costs'!$D$56:$R$656,15,0)</f>
        <v>3.6549999999999998</v>
      </c>
      <c r="F185" s="17">
        <f ca="1">INDEX('EE investment costs'!$D$56:$R$656,MATCH(X185,'EE investment costs'!$D$56:$D$656,0),MATCH($V$8,'EE investment costs'!$D$56:$R$56,0))</f>
        <v>1242.313416641714</v>
      </c>
      <c r="I185" s="18">
        <v>1</v>
      </c>
      <c r="J185" s="18">
        <v>1</v>
      </c>
      <c r="K185" s="14">
        <f t="shared" ca="1" si="17"/>
        <v>0</v>
      </c>
      <c r="M185" s="19" t="str">
        <f t="shared" ca="1" si="15"/>
        <v>INDUDEFFLA-30</v>
      </c>
      <c r="N185" s="23" t="str">
        <f t="shared" ca="1" si="16"/>
        <v>Public service Saving Tech-Light 3y</v>
      </c>
      <c r="O185" s="23" t="s">
        <v>32</v>
      </c>
      <c r="P185" s="23" t="s">
        <v>33</v>
      </c>
      <c r="Q185" s="23"/>
      <c r="R185" s="23"/>
      <c r="S185" s="19" t="s">
        <v>34</v>
      </c>
      <c r="T185" s="14"/>
      <c r="U185" s="14"/>
      <c r="V185" s="16" t="str">
        <f t="shared" ca="1" si="18"/>
        <v>UD</v>
      </c>
      <c r="W185" s="14" t="str">
        <f t="shared" ca="1" si="18"/>
        <v>Public service</v>
      </c>
      <c r="X185" s="3" t="str">
        <f>'EE investment costs'!D234</f>
        <v>LA-30</v>
      </c>
      <c r="Y185" s="3" t="str">
        <f>'EE investment costs'!E234</f>
        <v>Light</v>
      </c>
      <c r="AC185" s="123">
        <f>'EE investment costs'!C234</f>
        <v>3</v>
      </c>
      <c r="AD185" s="22"/>
    </row>
    <row r="186" spans="2:30">
      <c r="B186" s="14" t="str">
        <f t="shared" ca="1" si="14"/>
        <v>INDUDEFFEM-30</v>
      </c>
      <c r="C186" s="15" t="str">
        <f t="shared" ca="1" si="13"/>
        <v>IUDEM</v>
      </c>
      <c r="D186" s="16">
        <f>'EE investment costs'!$F$15</f>
        <v>2016</v>
      </c>
      <c r="E186" s="14">
        <f>VLOOKUP(X186,'EE investment costs'!$D$56:$R$656,15,0)</f>
        <v>3.8377499999999998</v>
      </c>
      <c r="F186" s="17">
        <f ca="1">INDEX('EE investment costs'!$D$56:$R$656,MATCH(X186,'EE investment costs'!$D$56:$D$656,0),MATCH($V$8,'EE investment costs'!$D$56:$R$56,0))</f>
        <v>1220.2421242067701</v>
      </c>
      <c r="I186" s="18">
        <v>1</v>
      </c>
      <c r="J186" s="18">
        <v>1</v>
      </c>
      <c r="K186" s="14">
        <f t="shared" ca="1" si="17"/>
        <v>0</v>
      </c>
      <c r="M186" s="19" t="str">
        <f t="shared" ca="1" si="15"/>
        <v>INDUDEFFEM-30</v>
      </c>
      <c r="N186" s="23" t="str">
        <f t="shared" ca="1" si="16"/>
        <v>Public service Saving Tech-Electric Motors 3y</v>
      </c>
      <c r="O186" s="23" t="s">
        <v>32</v>
      </c>
      <c r="P186" s="23" t="s">
        <v>33</v>
      </c>
      <c r="Q186" s="23"/>
      <c r="R186" s="23"/>
      <c r="S186" s="19" t="s">
        <v>34</v>
      </c>
      <c r="T186" s="14"/>
      <c r="U186" s="14"/>
      <c r="V186" s="16" t="str">
        <f t="shared" ca="1" si="18"/>
        <v>UD</v>
      </c>
      <c r="W186" s="14" t="str">
        <f t="shared" ca="1" si="18"/>
        <v>Public service</v>
      </c>
      <c r="X186" s="3" t="str">
        <f>'EE investment costs'!D235</f>
        <v>EM-30</v>
      </c>
      <c r="Y186" s="3" t="str">
        <f>'EE investment costs'!E235</f>
        <v>Electric Motors</v>
      </c>
      <c r="AC186" s="123">
        <f>'EE investment costs'!C235</f>
        <v>3</v>
      </c>
      <c r="AD186" s="22"/>
    </row>
    <row r="187" spans="2:30" ht="13.5" thickBot="1">
      <c r="B187" s="14" t="str">
        <f t="shared" ca="1" si="14"/>
        <v>INDUDEFFTF-30</v>
      </c>
      <c r="C187" s="15" t="str">
        <f t="shared" ca="1" si="13"/>
        <v>IUDTF</v>
      </c>
      <c r="D187" s="16">
        <f>'EE investment costs'!$F$15</f>
        <v>2016</v>
      </c>
      <c r="E187" s="14">
        <f>VLOOKUP(X187,'EE investment costs'!$D$56:$R$656,15,0)</f>
        <v>11</v>
      </c>
      <c r="F187" s="17">
        <f ca="1">INDEX('EE investment costs'!$D$56:$R$656,MATCH(X187,'EE investment costs'!$D$56:$D$656,0),MATCH($V$8,'EE investment costs'!$D$56:$R$56,0))</f>
        <v>440.8113020954641</v>
      </c>
      <c r="I187" s="18">
        <v>1</v>
      </c>
      <c r="J187" s="18">
        <v>1</v>
      </c>
      <c r="K187" s="14">
        <f t="shared" ca="1" si="17"/>
        <v>8</v>
      </c>
      <c r="M187" s="24" t="str">
        <f t="shared" ca="1" si="15"/>
        <v>INDUDEFFTF-30</v>
      </c>
      <c r="N187" s="25" t="str">
        <f t="shared" ca="1" si="16"/>
        <v>Public service Saving Tech-Haulage Tractors, Trucks, Fishing boats 3y</v>
      </c>
      <c r="O187" s="25" t="s">
        <v>32</v>
      </c>
      <c r="P187" s="25" t="s">
        <v>33</v>
      </c>
      <c r="Q187" s="25"/>
      <c r="R187" s="25"/>
      <c r="S187" s="24" t="s">
        <v>34</v>
      </c>
      <c r="T187" s="14"/>
      <c r="U187" s="14"/>
      <c r="V187" s="16" t="str">
        <f t="shared" ca="1" si="18"/>
        <v>UD</v>
      </c>
      <c r="W187" s="14" t="str">
        <f t="shared" ca="1" si="18"/>
        <v>Public service</v>
      </c>
      <c r="X187" s="3" t="str">
        <f>'EE investment costs'!D236</f>
        <v>TF-30</v>
      </c>
      <c r="Y187" s="3" t="str">
        <f>'EE investment costs'!E236</f>
        <v>Haulage Tractors, Trucks, Fishing boats</v>
      </c>
      <c r="AC187" s="123">
        <f>'EE investment costs'!C236</f>
        <v>3</v>
      </c>
      <c r="AD187" s="22"/>
    </row>
    <row r="188" spans="2:30">
      <c r="B188" s="14" t="str">
        <f t="shared" ca="1" si="14"/>
        <v>INDUDEFFMT-31</v>
      </c>
      <c r="C188" s="15" t="str">
        <f ca="1">"I"&amp;MID(B188,4,1)&amp;"D"&amp;MID(B188,9,2)</f>
        <v>IUDMT</v>
      </c>
      <c r="D188" s="16">
        <f>'EE investment costs'!$F$15</f>
        <v>2016</v>
      </c>
      <c r="E188" s="14">
        <f>VLOOKUP(X188,'EE investment costs'!$D$56:$R$656,15,0)</f>
        <v>5.55</v>
      </c>
      <c r="F188" s="17">
        <f ca="1">INDEX('EE investment costs'!$D$56:$R$656,MATCH(X188,'EE investment costs'!$D$56:$D$656,0),MATCH($V$8,'EE investment costs'!$D$56:$R$56,0))</f>
        <v>468.57665868103049</v>
      </c>
      <c r="I188" s="18">
        <v>1</v>
      </c>
      <c r="J188" s="18">
        <v>1</v>
      </c>
      <c r="K188" s="14">
        <f t="shared" ca="1" si="17"/>
        <v>8</v>
      </c>
      <c r="M188" s="20" t="str">
        <f t="shared" ca="1" si="15"/>
        <v>INDUDEFFMT-31</v>
      </c>
      <c r="N188" s="21" t="str">
        <f t="shared" ca="1" si="16"/>
        <v>Public service Saving Tech-Heat Medium Temp. up to 150C 3.1y</v>
      </c>
      <c r="O188" s="21" t="s">
        <v>32</v>
      </c>
      <c r="P188" s="21" t="s">
        <v>33</v>
      </c>
      <c r="Q188" s="21"/>
      <c r="R188" s="21"/>
      <c r="S188" s="20" t="s">
        <v>34</v>
      </c>
      <c r="T188" s="14"/>
      <c r="U188" s="14"/>
      <c r="V188" s="16" t="str">
        <f t="shared" ca="1" si="18"/>
        <v>UD</v>
      </c>
      <c r="W188" s="14" t="str">
        <f t="shared" ca="1" si="18"/>
        <v>Public service</v>
      </c>
      <c r="X188" s="3" t="str">
        <f>'EE investment costs'!D237</f>
        <v>MT-31</v>
      </c>
      <c r="Y188" s="3" t="str">
        <f>'EE investment costs'!E237</f>
        <v>Heat Medium Temp. up to 150C</v>
      </c>
      <c r="AC188" s="123">
        <f>'EE investment costs'!C237</f>
        <v>3.1</v>
      </c>
      <c r="AD188" s="22"/>
    </row>
    <row r="189" spans="2:30">
      <c r="B189" s="14" t="str">
        <f t="shared" ca="1" si="14"/>
        <v>INDUDEFFHT-31</v>
      </c>
      <c r="C189" s="15" t="str">
        <f t="shared" ref="C189:C247" ca="1" si="19">"I"&amp;MID(B189,4,1)&amp;"D"&amp;MID(B189,9,2)</f>
        <v>IUDHT</v>
      </c>
      <c r="D189" s="16">
        <f>'EE investment costs'!$F$15</f>
        <v>2016</v>
      </c>
      <c r="E189" s="14">
        <f>VLOOKUP(X189,'EE investment costs'!$D$56:$R$656,15,0)</f>
        <v>4.4399999999999995</v>
      </c>
      <c r="F189" s="17">
        <f ca="1">INDEX('EE investment costs'!$D$56:$R$656,MATCH(X189,'EE investment costs'!$D$56:$D$656,0),MATCH($V$8,'EE investment costs'!$D$56:$R$56,0))</f>
        <v>386.1524652896079</v>
      </c>
      <c r="I189" s="18">
        <v>1</v>
      </c>
      <c r="J189" s="18">
        <v>1</v>
      </c>
      <c r="K189" s="14">
        <f t="shared" ca="1" si="17"/>
        <v>8</v>
      </c>
      <c r="M189" s="19" t="str">
        <f t="shared" ca="1" si="15"/>
        <v>INDUDEFFHT-31</v>
      </c>
      <c r="N189" s="23" t="str">
        <f t="shared" ca="1" si="16"/>
        <v>Public service Saving Tech-Heat High Temp. over 150C 3.1y</v>
      </c>
      <c r="O189" s="23" t="s">
        <v>32</v>
      </c>
      <c r="P189" s="23" t="s">
        <v>33</v>
      </c>
      <c r="Q189" s="23"/>
      <c r="R189" s="23"/>
      <c r="S189" s="19" t="s">
        <v>34</v>
      </c>
      <c r="T189" s="14"/>
      <c r="U189" s="14"/>
      <c r="V189" s="16" t="str">
        <f t="shared" ca="1" si="18"/>
        <v>UD</v>
      </c>
      <c r="W189" s="14" t="str">
        <f t="shared" ca="1" si="18"/>
        <v>Public service</v>
      </c>
      <c r="X189" s="3" t="str">
        <f>'EE investment costs'!D238</f>
        <v>HT-31</v>
      </c>
      <c r="Y189" s="3" t="str">
        <f>'EE investment costs'!E238</f>
        <v>Heat High Temp. over 150C</v>
      </c>
      <c r="AC189" s="123">
        <f>'EE investment costs'!C238</f>
        <v>3.1</v>
      </c>
      <c r="AD189" s="22"/>
    </row>
    <row r="190" spans="2:30">
      <c r="B190" s="14" t="str">
        <f t="shared" ca="1" si="14"/>
        <v>INDUDEFFRH-31</v>
      </c>
      <c r="C190" s="15" t="str">
        <f t="shared" ca="1" si="19"/>
        <v>IUDRH</v>
      </c>
      <c r="D190" s="16">
        <f>'EE investment costs'!$F$15</f>
        <v>2016</v>
      </c>
      <c r="E190" s="14">
        <f>VLOOKUP(X190,'EE investment costs'!$D$56:$R$656,15,0)</f>
        <v>16</v>
      </c>
      <c r="F190" s="17">
        <f ca="1">INDEX('EE investment costs'!$D$56:$R$656,MATCH(X190,'EE investment costs'!$D$56:$D$656,0),MATCH($V$8,'EE investment costs'!$D$56:$R$56,0))</f>
        <v>0</v>
      </c>
      <c r="I190" s="18">
        <v>1</v>
      </c>
      <c r="J190" s="18">
        <v>1</v>
      </c>
      <c r="K190" s="14">
        <f t="shared" ca="1" si="17"/>
        <v>8</v>
      </c>
      <c r="M190" s="19" t="str">
        <f t="shared" ca="1" si="15"/>
        <v>INDUDEFFRH-31</v>
      </c>
      <c r="N190" s="23" t="str">
        <f t="shared" ca="1" si="16"/>
        <v>Public service Saving Tech-Heat Room Heat 3.1y</v>
      </c>
      <c r="O190" s="23" t="s">
        <v>32</v>
      </c>
      <c r="P190" s="23" t="s">
        <v>33</v>
      </c>
      <c r="Q190" s="23"/>
      <c r="R190" s="23"/>
      <c r="S190" s="19" t="s">
        <v>34</v>
      </c>
      <c r="U190" s="14"/>
      <c r="V190" s="16" t="str">
        <f t="shared" ca="1" si="18"/>
        <v>UD</v>
      </c>
      <c r="W190" s="14" t="str">
        <f t="shared" ca="1" si="18"/>
        <v>Public service</v>
      </c>
      <c r="X190" s="3" t="str">
        <f>'EE investment costs'!D239</f>
        <v>RH-31</v>
      </c>
      <c r="Y190" s="3" t="str">
        <f>'EE investment costs'!E239</f>
        <v>Heat Room Heat</v>
      </c>
      <c r="Z190" s="14"/>
      <c r="AC190" s="123">
        <f>'EE investment costs'!C239</f>
        <v>3.1</v>
      </c>
      <c r="AD190" s="22"/>
    </row>
    <row r="191" spans="2:30">
      <c r="B191" s="14" t="str">
        <f t="shared" ca="1" si="14"/>
        <v>INDUDEFFLA-31</v>
      </c>
      <c r="C191" s="15" t="str">
        <f t="shared" ca="1" si="19"/>
        <v>IUDLA</v>
      </c>
      <c r="D191" s="16">
        <f>'EE investment costs'!$F$15</f>
        <v>2016</v>
      </c>
      <c r="E191" s="14">
        <f>VLOOKUP(X191,'EE investment costs'!$D$56:$R$656,15,0)</f>
        <v>3.6804999999999999</v>
      </c>
      <c r="F191" s="17">
        <f ca="1">INDEX('EE investment costs'!$D$56:$R$656,MATCH(X191,'EE investment costs'!$D$56:$D$656,0),MATCH($V$8,'EE investment costs'!$D$56:$R$56,0))</f>
        <v>1299.6319045514238</v>
      </c>
      <c r="I191" s="18">
        <v>1</v>
      </c>
      <c r="J191" s="18">
        <v>1</v>
      </c>
      <c r="K191" s="14">
        <f t="shared" ca="1" si="17"/>
        <v>0</v>
      </c>
      <c r="M191" s="19" t="str">
        <f t="shared" ca="1" si="15"/>
        <v>INDUDEFFLA-31</v>
      </c>
      <c r="N191" s="23" t="str">
        <f t="shared" ca="1" si="16"/>
        <v>Public service Saving Tech-Light 3.1y</v>
      </c>
      <c r="O191" s="23" t="s">
        <v>32</v>
      </c>
      <c r="P191" s="23" t="s">
        <v>33</v>
      </c>
      <c r="Q191" s="23"/>
      <c r="R191" s="23"/>
      <c r="S191" s="19" t="s">
        <v>34</v>
      </c>
      <c r="U191" s="14"/>
      <c r="V191" s="16" t="str">
        <f t="shared" ca="1" si="18"/>
        <v>UD</v>
      </c>
      <c r="W191" s="14" t="str">
        <f t="shared" ca="1" si="18"/>
        <v>Public service</v>
      </c>
      <c r="X191" s="3" t="str">
        <f>'EE investment costs'!D240</f>
        <v>LA-31</v>
      </c>
      <c r="Y191" s="3" t="str">
        <f>'EE investment costs'!E240</f>
        <v>Light</v>
      </c>
      <c r="Z191" s="14"/>
      <c r="AC191" s="123">
        <f>'EE investment costs'!C240</f>
        <v>3.1</v>
      </c>
      <c r="AD191" s="22"/>
    </row>
    <row r="192" spans="2:30">
      <c r="B192" s="14" t="str">
        <f t="shared" ca="1" si="14"/>
        <v>INDUDEFFEM-31</v>
      </c>
      <c r="C192" s="15" t="str">
        <f t="shared" ca="1" si="19"/>
        <v>IUDEM</v>
      </c>
      <c r="D192" s="16">
        <f>'EE investment costs'!$F$15</f>
        <v>2016</v>
      </c>
      <c r="E192" s="14">
        <f>VLOOKUP(X192,'EE investment costs'!$D$56:$R$656,15,0)</f>
        <v>3.864525</v>
      </c>
      <c r="F192" s="17">
        <f ca="1">INDEX('EE investment costs'!$D$56:$R$656,MATCH(X192,'EE investment costs'!$D$56:$D$656,0),MATCH($V$8,'EE investment costs'!$D$56:$R$56,0))</f>
        <v>1275.7166542338905</v>
      </c>
      <c r="I192" s="18">
        <v>1</v>
      </c>
      <c r="J192" s="18">
        <v>1</v>
      </c>
      <c r="K192" s="14">
        <f t="shared" ca="1" si="17"/>
        <v>0</v>
      </c>
      <c r="M192" s="19" t="str">
        <f t="shared" ca="1" si="15"/>
        <v>INDUDEFFEM-31</v>
      </c>
      <c r="N192" s="23" t="str">
        <f t="shared" ca="1" si="16"/>
        <v>Public service Saving Tech-Electric Motors 3.1y</v>
      </c>
      <c r="O192" s="23" t="s">
        <v>32</v>
      </c>
      <c r="P192" s="23" t="s">
        <v>33</v>
      </c>
      <c r="Q192" s="23"/>
      <c r="R192" s="23"/>
      <c r="S192" s="19" t="s">
        <v>34</v>
      </c>
      <c r="U192" s="14"/>
      <c r="V192" s="16" t="str">
        <f t="shared" ca="1" si="18"/>
        <v>UD</v>
      </c>
      <c r="W192" s="14" t="str">
        <f t="shared" ca="1" si="18"/>
        <v>Public service</v>
      </c>
      <c r="X192" s="3" t="str">
        <f>'EE investment costs'!D241</f>
        <v>EM-31</v>
      </c>
      <c r="Y192" s="3" t="str">
        <f>'EE investment costs'!E241</f>
        <v>Electric Motors</v>
      </c>
      <c r="Z192" s="14"/>
      <c r="AC192" s="123">
        <f>'EE investment costs'!C241</f>
        <v>3.1</v>
      </c>
      <c r="AD192" s="22"/>
    </row>
    <row r="193" spans="2:30">
      <c r="B193" s="14" t="str">
        <f t="shared" ca="1" si="14"/>
        <v>INDUDEFFTF-31</v>
      </c>
      <c r="C193" s="15" t="str">
        <f t="shared" ca="1" si="19"/>
        <v>IUDTF</v>
      </c>
      <c r="D193" s="16">
        <f>'EE investment costs'!$F$15</f>
        <v>2016</v>
      </c>
      <c r="E193" s="14">
        <f>VLOOKUP(X193,'EE investment costs'!$D$56:$R$656,15,0)</f>
        <v>11.4</v>
      </c>
      <c r="F193" s="17">
        <f ca="1">INDEX('EE investment costs'!$D$56:$R$656,MATCH(X193,'EE investment costs'!$D$56:$D$656,0),MATCH($V$8,'EE investment costs'!$D$56:$R$56,0))</f>
        <v>455.50501216531285</v>
      </c>
      <c r="I193" s="18">
        <v>1</v>
      </c>
      <c r="J193" s="18">
        <v>1</v>
      </c>
      <c r="K193" s="14">
        <f t="shared" ca="1" si="17"/>
        <v>8</v>
      </c>
      <c r="M193" s="19" t="str">
        <f t="shared" ca="1" si="15"/>
        <v>INDUDEFFTF-31</v>
      </c>
      <c r="N193" s="23" t="str">
        <f t="shared" ca="1" si="16"/>
        <v>Public service Saving Tech-Haulage Tractors, Trucks, Fishing boats 3.1y</v>
      </c>
      <c r="O193" s="23" t="s">
        <v>32</v>
      </c>
      <c r="P193" s="23" t="s">
        <v>33</v>
      </c>
      <c r="Q193" s="23"/>
      <c r="R193" s="23"/>
      <c r="S193" s="19" t="s">
        <v>34</v>
      </c>
      <c r="U193" s="14"/>
      <c r="V193" s="16" t="str">
        <f t="shared" ca="1" si="18"/>
        <v>UD</v>
      </c>
      <c r="W193" s="14" t="str">
        <f t="shared" ca="1" si="18"/>
        <v>Public service</v>
      </c>
      <c r="X193" s="3" t="str">
        <f>'EE investment costs'!D242</f>
        <v>TF-31</v>
      </c>
      <c r="Y193" s="3" t="str">
        <f>'EE investment costs'!E242</f>
        <v>Haulage Tractors, Trucks, Fishing boats</v>
      </c>
      <c r="Z193" s="14"/>
      <c r="AC193" s="123">
        <f>'EE investment costs'!C242</f>
        <v>3.1</v>
      </c>
      <c r="AD193" s="22"/>
    </row>
    <row r="194" spans="2:30">
      <c r="B194" s="14" t="str">
        <f t="shared" ca="1" si="14"/>
        <v>INDUDEFFMT-32</v>
      </c>
      <c r="C194" s="15" t="str">
        <f t="shared" ca="1" si="19"/>
        <v>IUDMT</v>
      </c>
      <c r="D194" s="16">
        <f>'EE investment costs'!$F$15</f>
        <v>2016</v>
      </c>
      <c r="E194" s="14">
        <f>VLOOKUP(X194,'EE investment costs'!$D$56:$R$656,15,0)</f>
        <v>5.6</v>
      </c>
      <c r="F194" s="17">
        <f ca="1">INDEX('EE investment costs'!$D$56:$R$656,MATCH(X194,'EE investment costs'!$D$56:$D$656,0),MATCH($V$8,'EE investment costs'!$D$56:$R$56,0))</f>
        <v>487.69831818322018</v>
      </c>
      <c r="I194" s="18">
        <v>1</v>
      </c>
      <c r="J194" s="18">
        <v>1</v>
      </c>
      <c r="K194" s="14">
        <f t="shared" ca="1" si="17"/>
        <v>8</v>
      </c>
      <c r="M194" s="19" t="str">
        <f t="shared" ca="1" si="15"/>
        <v>INDUDEFFMT-32</v>
      </c>
      <c r="N194" s="23" t="str">
        <f t="shared" ca="1" si="16"/>
        <v>Public service Saving Tech-Heat Medium Temp. up to 150C 3.2y</v>
      </c>
      <c r="O194" s="23" t="s">
        <v>32</v>
      </c>
      <c r="P194" s="23" t="s">
        <v>33</v>
      </c>
      <c r="Q194" s="23"/>
      <c r="R194" s="23"/>
      <c r="S194" s="19" t="s">
        <v>34</v>
      </c>
      <c r="U194" s="14"/>
      <c r="V194" s="16" t="str">
        <f t="shared" ca="1" si="18"/>
        <v>UD</v>
      </c>
      <c r="W194" s="14" t="str">
        <f t="shared" ca="1" si="18"/>
        <v>Public service</v>
      </c>
      <c r="X194" s="3" t="str">
        <f>'EE investment costs'!D243</f>
        <v>MT-32</v>
      </c>
      <c r="Y194" s="3" t="str">
        <f>'EE investment costs'!E243</f>
        <v>Heat Medium Temp. up to 150C</v>
      </c>
      <c r="Z194" s="14"/>
      <c r="AC194" s="123">
        <f>'EE investment costs'!C243</f>
        <v>3.2</v>
      </c>
      <c r="AD194" s="22"/>
    </row>
    <row r="195" spans="2:30">
      <c r="B195" s="14" t="str">
        <f t="shared" ca="1" si="14"/>
        <v>INDUDEFFHT-32</v>
      </c>
      <c r="C195" s="15" t="str">
        <f t="shared" ca="1" si="19"/>
        <v>IUDHT</v>
      </c>
      <c r="D195" s="16">
        <f>'EE investment costs'!$F$15</f>
        <v>2016</v>
      </c>
      <c r="E195" s="14">
        <f>VLOOKUP(X195,'EE investment costs'!$D$56:$R$656,15,0)</f>
        <v>4.4799999999999995</v>
      </c>
      <c r="F195" s="17">
        <f ca="1">INDEX('EE investment costs'!$D$56:$R$656,MATCH(X195,'EE investment costs'!$D$56:$D$656,0),MATCH($V$8,'EE investment costs'!$D$56:$R$56,0))</f>
        <v>400.58807146865871</v>
      </c>
      <c r="I195" s="18">
        <v>1</v>
      </c>
      <c r="J195" s="18">
        <v>1</v>
      </c>
      <c r="K195" s="14">
        <f t="shared" ca="1" si="17"/>
        <v>8</v>
      </c>
      <c r="M195" s="19" t="str">
        <f t="shared" ca="1" si="15"/>
        <v>INDUDEFFHT-32</v>
      </c>
      <c r="N195" s="23" t="str">
        <f t="shared" ca="1" si="16"/>
        <v>Public service Saving Tech-Heat High Temp. over 150C 3.2y</v>
      </c>
      <c r="O195" s="23" t="s">
        <v>32</v>
      </c>
      <c r="P195" s="23" t="s">
        <v>33</v>
      </c>
      <c r="Q195" s="23"/>
      <c r="R195" s="23"/>
      <c r="S195" s="19" t="s">
        <v>34</v>
      </c>
      <c r="V195" s="16" t="str">
        <f t="shared" ca="1" si="18"/>
        <v>UD</v>
      </c>
      <c r="W195" s="14" t="str">
        <f t="shared" ca="1" si="18"/>
        <v>Public service</v>
      </c>
      <c r="X195" s="3" t="str">
        <f>'EE investment costs'!D244</f>
        <v>HT-32</v>
      </c>
      <c r="Y195" s="3" t="str">
        <f>'EE investment costs'!E244</f>
        <v>Heat High Temp. over 150C</v>
      </c>
      <c r="Z195" s="14"/>
      <c r="AC195" s="123">
        <f>'EE investment costs'!C244</f>
        <v>3.2</v>
      </c>
      <c r="AD195" s="22"/>
    </row>
    <row r="196" spans="2:30">
      <c r="B196" s="14" t="str">
        <f t="shared" ca="1" si="14"/>
        <v>INDUDEFFRH-32</v>
      </c>
      <c r="C196" s="15" t="str">
        <f t="shared" ca="1" si="19"/>
        <v>IUDRH</v>
      </c>
      <c r="D196" s="16">
        <f>'EE investment costs'!$F$15</f>
        <v>2016</v>
      </c>
      <c r="E196" s="14">
        <f>VLOOKUP(X196,'EE investment costs'!$D$56:$R$656,15,0)</f>
        <v>16</v>
      </c>
      <c r="F196" s="17">
        <f ca="1">INDEX('EE investment costs'!$D$56:$R$656,MATCH(X196,'EE investment costs'!$D$56:$D$656,0),MATCH($V$8,'EE investment costs'!$D$56:$R$56,0))</f>
        <v>0</v>
      </c>
      <c r="I196" s="18">
        <v>1</v>
      </c>
      <c r="J196" s="18">
        <v>1</v>
      </c>
      <c r="K196" s="14">
        <f t="shared" ca="1" si="17"/>
        <v>8</v>
      </c>
      <c r="M196" s="19" t="str">
        <f t="shared" ca="1" si="15"/>
        <v>INDUDEFFRH-32</v>
      </c>
      <c r="N196" s="23" t="str">
        <f t="shared" ca="1" si="16"/>
        <v>Public service Saving Tech-Heat Room Heat 3.2y</v>
      </c>
      <c r="O196" s="23" t="s">
        <v>32</v>
      </c>
      <c r="P196" s="23" t="s">
        <v>33</v>
      </c>
      <c r="Q196" s="23"/>
      <c r="R196" s="23"/>
      <c r="S196" s="19" t="s">
        <v>34</v>
      </c>
      <c r="V196" s="16" t="str">
        <f t="shared" ca="1" si="18"/>
        <v>UD</v>
      </c>
      <c r="W196" s="14" t="str">
        <f t="shared" ca="1" si="18"/>
        <v>Public service</v>
      </c>
      <c r="X196" s="3" t="str">
        <f>'EE investment costs'!D245</f>
        <v>RH-32</v>
      </c>
      <c r="Y196" s="3" t="str">
        <f>'EE investment costs'!E245</f>
        <v>Heat Room Heat</v>
      </c>
      <c r="Z196" s="14"/>
      <c r="AC196" s="123">
        <f>'EE investment costs'!C245</f>
        <v>3.2</v>
      </c>
      <c r="AD196" s="22"/>
    </row>
    <row r="197" spans="2:30">
      <c r="B197" s="14" t="str">
        <f t="shared" ca="1" si="14"/>
        <v>INDUDEFFLA-32</v>
      </c>
      <c r="C197" s="15" t="str">
        <f t="shared" ca="1" si="19"/>
        <v>IUDLA</v>
      </c>
      <c r="D197" s="16">
        <f>'EE investment costs'!$F$15</f>
        <v>2016</v>
      </c>
      <c r="E197" s="14">
        <f>VLOOKUP(X197,'EE investment costs'!$D$56:$R$656,15,0)</f>
        <v>3.706</v>
      </c>
      <c r="F197" s="17">
        <f ca="1">INDEX('EE investment costs'!$D$56:$R$656,MATCH(X197,'EE investment costs'!$D$56:$D$656,0),MATCH($V$8,'EE investment costs'!$D$56:$R$56,0))</f>
        <v>1356.9503924611338</v>
      </c>
      <c r="I197" s="18">
        <v>1</v>
      </c>
      <c r="J197" s="18">
        <v>1</v>
      </c>
      <c r="K197" s="14">
        <f t="shared" ca="1" si="17"/>
        <v>0</v>
      </c>
      <c r="M197" s="19" t="str">
        <f t="shared" ca="1" si="15"/>
        <v>INDUDEFFLA-32</v>
      </c>
      <c r="N197" s="23" t="str">
        <f t="shared" ca="1" si="16"/>
        <v>Public service Saving Tech-Light 3.2y</v>
      </c>
      <c r="O197" s="23" t="s">
        <v>32</v>
      </c>
      <c r="P197" s="23" t="s">
        <v>33</v>
      </c>
      <c r="Q197" s="23"/>
      <c r="R197" s="23"/>
      <c r="S197" s="19" t="s">
        <v>34</v>
      </c>
      <c r="V197" s="16" t="str">
        <f t="shared" ca="1" si="18"/>
        <v>UD</v>
      </c>
      <c r="W197" s="14" t="str">
        <f t="shared" ca="1" si="18"/>
        <v>Public service</v>
      </c>
      <c r="X197" s="3" t="str">
        <f>'EE investment costs'!D246</f>
        <v>LA-32</v>
      </c>
      <c r="Y197" s="3" t="str">
        <f>'EE investment costs'!E246</f>
        <v>Light</v>
      </c>
      <c r="Z197" s="14"/>
      <c r="AC197" s="123">
        <f>'EE investment costs'!C246</f>
        <v>3.2</v>
      </c>
      <c r="AD197" s="22"/>
    </row>
    <row r="198" spans="2:30">
      <c r="B198" s="14" t="str">
        <f t="shared" ca="1" si="14"/>
        <v>INDUDEFFEM-32</v>
      </c>
      <c r="C198" s="15" t="str">
        <f t="shared" ca="1" si="19"/>
        <v>IUDEM</v>
      </c>
      <c r="D198" s="16">
        <f>'EE investment costs'!$F$15</f>
        <v>2016</v>
      </c>
      <c r="E198" s="14">
        <f>VLOOKUP(X198,'EE investment costs'!$D$56:$R$656,15,0)</f>
        <v>3.8913000000000002</v>
      </c>
      <c r="F198" s="17">
        <f ca="1">INDEX('EE investment costs'!$D$56:$R$656,MATCH(X198,'EE investment costs'!$D$56:$D$656,0),MATCH($V$8,'EE investment costs'!$D$56:$R$56,0))</f>
        <v>1331.1911842610118</v>
      </c>
      <c r="I198" s="18">
        <v>1</v>
      </c>
      <c r="J198" s="18">
        <v>1</v>
      </c>
      <c r="K198" s="14">
        <f t="shared" ca="1" si="17"/>
        <v>0</v>
      </c>
      <c r="M198" s="19" t="str">
        <f t="shared" ca="1" si="15"/>
        <v>INDUDEFFEM-32</v>
      </c>
      <c r="N198" s="23" t="str">
        <f t="shared" ca="1" si="16"/>
        <v>Public service Saving Tech-Electric Motors 3.2y</v>
      </c>
      <c r="O198" s="23" t="s">
        <v>32</v>
      </c>
      <c r="P198" s="23" t="s">
        <v>33</v>
      </c>
      <c r="Q198" s="23"/>
      <c r="R198" s="23"/>
      <c r="S198" s="19" t="s">
        <v>34</v>
      </c>
      <c r="V198" s="16" t="str">
        <f t="shared" ca="1" si="18"/>
        <v>UD</v>
      </c>
      <c r="W198" s="14" t="str">
        <f t="shared" ca="1" si="18"/>
        <v>Public service</v>
      </c>
      <c r="X198" s="3" t="str">
        <f>'EE investment costs'!D247</f>
        <v>EM-32</v>
      </c>
      <c r="Y198" s="3" t="str">
        <f>'EE investment costs'!E247</f>
        <v>Electric Motors</v>
      </c>
      <c r="Z198" s="14"/>
      <c r="AC198" s="123">
        <f>'EE investment costs'!C247</f>
        <v>3.2</v>
      </c>
      <c r="AD198" s="22"/>
    </row>
    <row r="199" spans="2:30">
      <c r="B199" s="14" t="str">
        <f t="shared" ca="1" si="14"/>
        <v>INDUDEFFTF-32</v>
      </c>
      <c r="C199" s="15" t="str">
        <f t="shared" ca="1" si="19"/>
        <v>IUDTF</v>
      </c>
      <c r="D199" s="16">
        <f>'EE investment costs'!$F$15</f>
        <v>2016</v>
      </c>
      <c r="E199" s="14">
        <f>VLOOKUP(X199,'EE investment costs'!$D$56:$R$656,15,0)</f>
        <v>11.8</v>
      </c>
      <c r="F199" s="17">
        <f ca="1">INDEX('EE investment costs'!$D$56:$R$656,MATCH(X199,'EE investment costs'!$D$56:$D$656,0),MATCH($V$8,'EE investment costs'!$D$56:$R$56,0))</f>
        <v>470.19872223516165</v>
      </c>
      <c r="I199" s="18">
        <v>1</v>
      </c>
      <c r="J199" s="18">
        <v>1</v>
      </c>
      <c r="K199" s="14">
        <f t="shared" ca="1" si="17"/>
        <v>8</v>
      </c>
      <c r="M199" s="19" t="str">
        <f t="shared" ca="1" si="15"/>
        <v>INDUDEFFTF-32</v>
      </c>
      <c r="N199" s="23" t="str">
        <f t="shared" ca="1" si="16"/>
        <v>Public service Saving Tech-Haulage Tractors, Trucks, Fishing boats 3.2y</v>
      </c>
      <c r="O199" s="23" t="s">
        <v>32</v>
      </c>
      <c r="P199" s="23" t="s">
        <v>33</v>
      </c>
      <c r="Q199" s="23"/>
      <c r="R199" s="23"/>
      <c r="S199" s="19" t="s">
        <v>34</v>
      </c>
      <c r="V199" s="16" t="str">
        <f t="shared" ca="1" si="18"/>
        <v>UD</v>
      </c>
      <c r="W199" s="14" t="str">
        <f t="shared" ca="1" si="18"/>
        <v>Public service</v>
      </c>
      <c r="X199" s="3" t="str">
        <f>'EE investment costs'!D248</f>
        <v>TF-32</v>
      </c>
      <c r="Y199" s="3" t="str">
        <f>'EE investment costs'!E248</f>
        <v>Haulage Tractors, Trucks, Fishing boats</v>
      </c>
      <c r="Z199" s="14"/>
      <c r="AC199" s="123">
        <f>'EE investment costs'!C248</f>
        <v>3.2</v>
      </c>
      <c r="AD199" s="22"/>
    </row>
    <row r="200" spans="2:30">
      <c r="B200" s="14" t="str">
        <f t="shared" ref="B200:B263" ca="1" si="20">M200</f>
        <v>INDUDEFFMT-33</v>
      </c>
      <c r="C200" s="15" t="str">
        <f t="shared" ca="1" si="19"/>
        <v>IUDMT</v>
      </c>
      <c r="D200" s="16">
        <f>'EE investment costs'!$F$15</f>
        <v>2016</v>
      </c>
      <c r="E200" s="14">
        <f>VLOOKUP(X200,'EE investment costs'!$D$56:$R$656,15,0)</f>
        <v>5.65</v>
      </c>
      <c r="F200" s="17">
        <f ca="1">INDEX('EE investment costs'!$D$56:$R$656,MATCH(X200,'EE investment costs'!$D$56:$D$656,0),MATCH($V$8,'EE investment costs'!$D$56:$R$56,0))</f>
        <v>506.81997768540981</v>
      </c>
      <c r="I200" s="18">
        <v>1</v>
      </c>
      <c r="J200" s="18">
        <v>1</v>
      </c>
      <c r="K200" s="14">
        <f t="shared" ca="1" si="17"/>
        <v>7</v>
      </c>
      <c r="M200" s="19" t="str">
        <f t="shared" ref="M200:M263" ca="1" si="21">CONCATENATE("IND",$V$8,"EFF",$X200)</f>
        <v>INDUDEFFMT-33</v>
      </c>
      <c r="N200" s="23" t="str">
        <f t="shared" ca="1" si="16"/>
        <v>Public service Saving Tech-Heat Medium Temp. up to 150C 3.3y</v>
      </c>
      <c r="O200" s="23" t="s">
        <v>32</v>
      </c>
      <c r="P200" s="23" t="s">
        <v>33</v>
      </c>
      <c r="Q200" s="23"/>
      <c r="R200" s="23"/>
      <c r="S200" s="19" t="s">
        <v>34</v>
      </c>
      <c r="V200" s="16" t="str">
        <f t="shared" ca="1" si="18"/>
        <v>UD</v>
      </c>
      <c r="W200" s="14" t="str">
        <f t="shared" ca="1" si="18"/>
        <v>Public service</v>
      </c>
      <c r="X200" s="3" t="str">
        <f>'EE investment costs'!D249</f>
        <v>MT-33</v>
      </c>
      <c r="Y200" s="3" t="str">
        <f>'EE investment costs'!E249</f>
        <v>Heat Medium Temp. up to 150C</v>
      </c>
      <c r="Z200" s="14"/>
      <c r="AC200" s="123">
        <f>'EE investment costs'!C249</f>
        <v>3.3</v>
      </c>
      <c r="AD200" s="22"/>
    </row>
    <row r="201" spans="2:30">
      <c r="B201" s="14" t="str">
        <f t="shared" ca="1" si="20"/>
        <v>INDUDEFFHT-33</v>
      </c>
      <c r="C201" s="15" t="str">
        <f t="shared" ca="1" si="19"/>
        <v>IUDHT</v>
      </c>
      <c r="D201" s="16">
        <f>'EE investment costs'!$F$15</f>
        <v>2016</v>
      </c>
      <c r="E201" s="14">
        <f>VLOOKUP(X201,'EE investment costs'!$D$56:$R$656,15,0)</f>
        <v>4.5199999999999996</v>
      </c>
      <c r="F201" s="17">
        <f ca="1">INDEX('EE investment costs'!$D$56:$R$656,MATCH(X201,'EE investment costs'!$D$56:$D$656,0),MATCH($V$8,'EE investment costs'!$D$56:$R$56,0))</f>
        <v>415.02367764770935</v>
      </c>
      <c r="I201" s="18">
        <v>1</v>
      </c>
      <c r="J201" s="18">
        <v>1</v>
      </c>
      <c r="K201" s="14">
        <f t="shared" ca="1" si="17"/>
        <v>8</v>
      </c>
      <c r="M201" s="19" t="str">
        <f t="shared" ca="1" si="21"/>
        <v>INDUDEFFHT-33</v>
      </c>
      <c r="N201" s="23" t="str">
        <f t="shared" ref="N201:N264" ca="1" si="22">$W$8&amp;" Saving Tech"&amp;"-"&amp;$Y201&amp;" "&amp;AC201&amp;"y"</f>
        <v>Public service Saving Tech-Heat High Temp. over 150C 3.3y</v>
      </c>
      <c r="O201" s="23" t="s">
        <v>32</v>
      </c>
      <c r="P201" s="23" t="s">
        <v>33</v>
      </c>
      <c r="Q201" s="23"/>
      <c r="R201" s="23"/>
      <c r="S201" s="19" t="s">
        <v>34</v>
      </c>
      <c r="V201" s="16" t="str">
        <f t="shared" ca="1" si="18"/>
        <v>UD</v>
      </c>
      <c r="W201" s="14" t="str">
        <f t="shared" ca="1" si="18"/>
        <v>Public service</v>
      </c>
      <c r="X201" s="3" t="str">
        <f>'EE investment costs'!D250</f>
        <v>HT-33</v>
      </c>
      <c r="Y201" s="3" t="str">
        <f>'EE investment costs'!E250</f>
        <v>Heat High Temp. over 150C</v>
      </c>
      <c r="AC201" s="123">
        <f>'EE investment costs'!C250</f>
        <v>3.3</v>
      </c>
      <c r="AD201" s="22"/>
    </row>
    <row r="202" spans="2:30">
      <c r="B202" s="14" t="str">
        <f t="shared" ca="1" si="20"/>
        <v>INDUDEFFRH-33</v>
      </c>
      <c r="C202" s="15" t="str">
        <f t="shared" ca="1" si="19"/>
        <v>IUDRH</v>
      </c>
      <c r="D202" s="16">
        <f>'EE investment costs'!$F$15</f>
        <v>2016</v>
      </c>
      <c r="E202" s="14">
        <f>VLOOKUP(X202,'EE investment costs'!$D$56:$R$656,15,0)</f>
        <v>16</v>
      </c>
      <c r="F202" s="17">
        <f ca="1">INDEX('EE investment costs'!$D$56:$R$656,MATCH(X202,'EE investment costs'!$D$56:$D$656,0),MATCH($V$8,'EE investment costs'!$D$56:$R$56,0))</f>
        <v>0</v>
      </c>
      <c r="I202" s="18">
        <v>1</v>
      </c>
      <c r="J202" s="18">
        <v>1</v>
      </c>
      <c r="K202" s="14">
        <f t="shared" ref="K202:K265" ca="1" si="23">IF(F202&lt;500,1,0)+IF(F202&lt;600,1,0)+IF(F202&lt;700,1,0)+IF(F202&lt;800,1,0)+IF(F202&lt;900,1,0)+IF(F202&lt;1000,1,0)+IF(F202&lt;1100,1,0)+IF(F202&lt;1200,1,0)</f>
        <v>8</v>
      </c>
      <c r="M202" s="19" t="str">
        <f t="shared" ca="1" si="21"/>
        <v>INDUDEFFRH-33</v>
      </c>
      <c r="N202" s="23" t="str">
        <f t="shared" ca="1" si="22"/>
        <v>Public service Saving Tech-Heat Room Heat 3.3y</v>
      </c>
      <c r="O202" s="23" t="s">
        <v>32</v>
      </c>
      <c r="P202" s="23" t="s">
        <v>33</v>
      </c>
      <c r="Q202" s="23"/>
      <c r="R202" s="23"/>
      <c r="S202" s="19" t="s">
        <v>34</v>
      </c>
      <c r="V202" s="16" t="str">
        <f t="shared" ref="V202:W265" ca="1" si="24">V201</f>
        <v>UD</v>
      </c>
      <c r="W202" s="14" t="str">
        <f t="shared" ca="1" si="24"/>
        <v>Public service</v>
      </c>
      <c r="X202" s="3" t="str">
        <f>'EE investment costs'!D251</f>
        <v>RH-33</v>
      </c>
      <c r="Y202" s="3" t="str">
        <f>'EE investment costs'!E251</f>
        <v>Heat Room Heat</v>
      </c>
      <c r="AC202" s="123">
        <f>'EE investment costs'!C251</f>
        <v>3.3</v>
      </c>
      <c r="AD202" s="22"/>
    </row>
    <row r="203" spans="2:30">
      <c r="B203" s="14" t="str">
        <f t="shared" ca="1" si="20"/>
        <v>INDUDEFFLA-33</v>
      </c>
      <c r="C203" s="15" t="str">
        <f t="shared" ca="1" si="19"/>
        <v>IUDLA</v>
      </c>
      <c r="D203" s="16">
        <f>'EE investment costs'!$F$15</f>
        <v>2016</v>
      </c>
      <c r="E203" s="14">
        <f>VLOOKUP(X203,'EE investment costs'!$D$56:$R$656,15,0)</f>
        <v>3.7314999999999996</v>
      </c>
      <c r="F203" s="17">
        <f ca="1">INDEX('EE investment costs'!$D$56:$R$656,MATCH(X203,'EE investment costs'!$D$56:$D$656,0),MATCH($V$8,'EE investment costs'!$D$56:$R$56,0))</f>
        <v>1414.2688803708436</v>
      </c>
      <c r="I203" s="18">
        <v>1</v>
      </c>
      <c r="J203" s="18">
        <v>1</v>
      </c>
      <c r="K203" s="14">
        <f t="shared" ca="1" si="23"/>
        <v>0</v>
      </c>
      <c r="M203" s="19" t="str">
        <f t="shared" ca="1" si="21"/>
        <v>INDUDEFFLA-33</v>
      </c>
      <c r="N203" s="23" t="str">
        <f t="shared" ca="1" si="22"/>
        <v>Public service Saving Tech-Light 3.3y</v>
      </c>
      <c r="O203" s="23" t="s">
        <v>32</v>
      </c>
      <c r="P203" s="23" t="s">
        <v>33</v>
      </c>
      <c r="Q203" s="23"/>
      <c r="R203" s="23"/>
      <c r="S203" s="19" t="s">
        <v>34</v>
      </c>
      <c r="V203" s="16" t="str">
        <f t="shared" ca="1" si="24"/>
        <v>UD</v>
      </c>
      <c r="W203" s="14" t="str">
        <f t="shared" ca="1" si="24"/>
        <v>Public service</v>
      </c>
      <c r="X203" s="3" t="str">
        <f>'EE investment costs'!D252</f>
        <v>LA-33</v>
      </c>
      <c r="Y203" s="3" t="str">
        <f>'EE investment costs'!E252</f>
        <v>Light</v>
      </c>
      <c r="AC203" s="123">
        <f>'EE investment costs'!C252</f>
        <v>3.3</v>
      </c>
      <c r="AD203" s="22"/>
    </row>
    <row r="204" spans="2:30">
      <c r="B204" s="14" t="str">
        <f t="shared" ca="1" si="20"/>
        <v>INDUDEFFEM-33</v>
      </c>
      <c r="C204" s="15" t="str">
        <f t="shared" ca="1" si="19"/>
        <v>IUDEM</v>
      </c>
      <c r="D204" s="16">
        <f>'EE investment costs'!$F$15</f>
        <v>2016</v>
      </c>
      <c r="E204" s="14">
        <f>VLOOKUP(X204,'EE investment costs'!$D$56:$R$656,15,0)</f>
        <v>3.918075</v>
      </c>
      <c r="F204" s="17">
        <f ca="1">INDEX('EE investment costs'!$D$56:$R$656,MATCH(X204,'EE investment costs'!$D$56:$D$656,0),MATCH($V$8,'EE investment costs'!$D$56:$R$56,0))</f>
        <v>1386.6657142881318</v>
      </c>
      <c r="I204" s="18">
        <v>1</v>
      </c>
      <c r="J204" s="18">
        <v>1</v>
      </c>
      <c r="K204" s="14">
        <f t="shared" ca="1" si="23"/>
        <v>0</v>
      </c>
      <c r="M204" s="19" t="str">
        <f t="shared" ca="1" si="21"/>
        <v>INDUDEFFEM-33</v>
      </c>
      <c r="N204" s="23" t="str">
        <f t="shared" ca="1" si="22"/>
        <v>Public service Saving Tech-Electric Motors 3.3y</v>
      </c>
      <c r="O204" s="23" t="s">
        <v>32</v>
      </c>
      <c r="P204" s="23" t="s">
        <v>33</v>
      </c>
      <c r="Q204" s="23"/>
      <c r="R204" s="23"/>
      <c r="S204" s="19" t="s">
        <v>34</v>
      </c>
      <c r="V204" s="16" t="str">
        <f t="shared" ca="1" si="24"/>
        <v>UD</v>
      </c>
      <c r="W204" s="14" t="str">
        <f t="shared" ca="1" si="24"/>
        <v>Public service</v>
      </c>
      <c r="X204" s="3" t="str">
        <f>'EE investment costs'!D253</f>
        <v>EM-33</v>
      </c>
      <c r="Y204" s="3" t="str">
        <f>'EE investment costs'!E253</f>
        <v>Electric Motors</v>
      </c>
      <c r="AC204" s="123">
        <f>'EE investment costs'!C253</f>
        <v>3.3</v>
      </c>
      <c r="AD204" s="22"/>
    </row>
    <row r="205" spans="2:30">
      <c r="B205" s="14" t="str">
        <f t="shared" ca="1" si="20"/>
        <v>INDUDEFFTF-33</v>
      </c>
      <c r="C205" s="15" t="str">
        <f t="shared" ca="1" si="19"/>
        <v>IUDTF</v>
      </c>
      <c r="D205" s="16">
        <f>'EE investment costs'!$F$15</f>
        <v>2016</v>
      </c>
      <c r="E205" s="14">
        <f>VLOOKUP(X205,'EE investment costs'!$D$56:$R$656,15,0)</f>
        <v>12.2</v>
      </c>
      <c r="F205" s="17">
        <f ca="1">INDEX('EE investment costs'!$D$56:$R$656,MATCH(X205,'EE investment costs'!$D$56:$D$656,0),MATCH($V$8,'EE investment costs'!$D$56:$R$56,0))</f>
        <v>484.8924323050104</v>
      </c>
      <c r="I205" s="18">
        <v>1</v>
      </c>
      <c r="J205" s="18">
        <v>1</v>
      </c>
      <c r="K205" s="14">
        <f t="shared" ca="1" si="23"/>
        <v>8</v>
      </c>
      <c r="M205" s="19" t="str">
        <f t="shared" ca="1" si="21"/>
        <v>INDUDEFFTF-33</v>
      </c>
      <c r="N205" s="23" t="str">
        <f t="shared" ca="1" si="22"/>
        <v>Public service Saving Tech-Haulage Tractors, Trucks, Fishing boats 3.3y</v>
      </c>
      <c r="O205" s="23" t="s">
        <v>32</v>
      </c>
      <c r="P205" s="23" t="s">
        <v>33</v>
      </c>
      <c r="Q205" s="23"/>
      <c r="R205" s="23"/>
      <c r="S205" s="19" t="s">
        <v>34</v>
      </c>
      <c r="V205" s="16" t="str">
        <f t="shared" ca="1" si="24"/>
        <v>UD</v>
      </c>
      <c r="W205" s="14" t="str">
        <f t="shared" ca="1" si="24"/>
        <v>Public service</v>
      </c>
      <c r="X205" s="3" t="str">
        <f>'EE investment costs'!D254</f>
        <v>TF-33</v>
      </c>
      <c r="Y205" s="3" t="str">
        <f>'EE investment costs'!E254</f>
        <v>Haulage Tractors, Trucks, Fishing boats</v>
      </c>
      <c r="AC205" s="123">
        <f>'EE investment costs'!C254</f>
        <v>3.3</v>
      </c>
      <c r="AD205" s="22"/>
    </row>
    <row r="206" spans="2:30">
      <c r="B206" s="14" t="str">
        <f t="shared" ca="1" si="20"/>
        <v>INDUDEFFMT-34</v>
      </c>
      <c r="C206" s="15" t="str">
        <f t="shared" ca="1" si="19"/>
        <v>IUDMT</v>
      </c>
      <c r="D206" s="16">
        <f>'EE investment costs'!$F$15</f>
        <v>2016</v>
      </c>
      <c r="E206" s="14">
        <f>VLOOKUP(X206,'EE investment costs'!$D$56:$R$656,15,0)</f>
        <v>5.7</v>
      </c>
      <c r="F206" s="17">
        <f ca="1">INDEX('EE investment costs'!$D$56:$R$656,MATCH(X206,'EE investment costs'!$D$56:$D$656,0),MATCH($V$8,'EE investment costs'!$D$56:$R$56,0))</f>
        <v>525.94163718759944</v>
      </c>
      <c r="I206" s="18">
        <v>1</v>
      </c>
      <c r="J206" s="18">
        <v>1</v>
      </c>
      <c r="K206" s="14">
        <f t="shared" ca="1" si="23"/>
        <v>7</v>
      </c>
      <c r="M206" s="19" t="str">
        <f t="shared" ca="1" si="21"/>
        <v>INDUDEFFMT-34</v>
      </c>
      <c r="N206" s="23" t="str">
        <f t="shared" ca="1" si="22"/>
        <v>Public service Saving Tech-Heat Medium Temp. up to 150C 3.4y</v>
      </c>
      <c r="O206" s="23" t="s">
        <v>32</v>
      </c>
      <c r="P206" s="23" t="s">
        <v>33</v>
      </c>
      <c r="Q206" s="23"/>
      <c r="R206" s="23"/>
      <c r="S206" s="19" t="s">
        <v>34</v>
      </c>
      <c r="V206" s="16" t="str">
        <f t="shared" ca="1" si="24"/>
        <v>UD</v>
      </c>
      <c r="W206" s="14" t="str">
        <f t="shared" ca="1" si="24"/>
        <v>Public service</v>
      </c>
      <c r="X206" s="3" t="str">
        <f>'EE investment costs'!D255</f>
        <v>MT-34</v>
      </c>
      <c r="Y206" s="3" t="str">
        <f>'EE investment costs'!E255</f>
        <v>Heat Medium Temp. up to 150C</v>
      </c>
      <c r="AC206" s="123">
        <f>'EE investment costs'!C255</f>
        <v>3.4</v>
      </c>
      <c r="AD206" s="22"/>
    </row>
    <row r="207" spans="2:30">
      <c r="B207" s="14" t="str">
        <f t="shared" ca="1" si="20"/>
        <v>INDUDEFFHT-34</v>
      </c>
      <c r="C207" s="15" t="str">
        <f t="shared" ca="1" si="19"/>
        <v>IUDHT</v>
      </c>
      <c r="D207" s="16">
        <f>'EE investment costs'!$F$15</f>
        <v>2016</v>
      </c>
      <c r="E207" s="14">
        <f>VLOOKUP(X207,'EE investment costs'!$D$56:$R$656,15,0)</f>
        <v>4.5599999999999996</v>
      </c>
      <c r="F207" s="17">
        <f ca="1">INDEX('EE investment costs'!$D$56:$R$656,MATCH(X207,'EE investment costs'!$D$56:$D$656,0),MATCH($V$8,'EE investment costs'!$D$56:$R$56,0))</f>
        <v>429.4592838267601</v>
      </c>
      <c r="I207" s="18">
        <v>1</v>
      </c>
      <c r="J207" s="18">
        <v>1</v>
      </c>
      <c r="K207" s="14">
        <f t="shared" ca="1" si="23"/>
        <v>8</v>
      </c>
      <c r="M207" s="19" t="str">
        <f t="shared" ca="1" si="21"/>
        <v>INDUDEFFHT-34</v>
      </c>
      <c r="N207" s="23" t="str">
        <f t="shared" ca="1" si="22"/>
        <v>Public service Saving Tech-Heat High Temp. over 150C 3.4y</v>
      </c>
      <c r="O207" s="23" t="s">
        <v>32</v>
      </c>
      <c r="P207" s="23" t="s">
        <v>33</v>
      </c>
      <c r="Q207" s="23"/>
      <c r="R207" s="23"/>
      <c r="S207" s="19" t="s">
        <v>34</v>
      </c>
      <c r="V207" s="16" t="str">
        <f t="shared" ca="1" si="24"/>
        <v>UD</v>
      </c>
      <c r="W207" s="14" t="str">
        <f t="shared" ca="1" si="24"/>
        <v>Public service</v>
      </c>
      <c r="X207" s="3" t="str">
        <f>'EE investment costs'!D256</f>
        <v>HT-34</v>
      </c>
      <c r="Y207" s="3" t="str">
        <f>'EE investment costs'!E256</f>
        <v>Heat High Temp. over 150C</v>
      </c>
      <c r="AC207" s="123">
        <f>'EE investment costs'!C256</f>
        <v>3.4</v>
      </c>
      <c r="AD207" s="22"/>
    </row>
    <row r="208" spans="2:30">
      <c r="B208" s="14" t="str">
        <f t="shared" ca="1" si="20"/>
        <v>INDUDEFFRH-34</v>
      </c>
      <c r="C208" s="15" t="str">
        <f t="shared" ca="1" si="19"/>
        <v>IUDRH</v>
      </c>
      <c r="D208" s="16">
        <f>'EE investment costs'!$F$15</f>
        <v>2016</v>
      </c>
      <c r="E208" s="14">
        <f>VLOOKUP(X208,'EE investment costs'!$D$56:$R$656,15,0)</f>
        <v>16</v>
      </c>
      <c r="F208" s="17">
        <f ca="1">INDEX('EE investment costs'!$D$56:$R$656,MATCH(X208,'EE investment costs'!$D$56:$D$656,0),MATCH($V$8,'EE investment costs'!$D$56:$R$56,0))</f>
        <v>0</v>
      </c>
      <c r="I208" s="18">
        <v>1</v>
      </c>
      <c r="J208" s="18">
        <v>1</v>
      </c>
      <c r="K208" s="14">
        <f t="shared" ca="1" si="23"/>
        <v>8</v>
      </c>
      <c r="M208" s="19" t="str">
        <f t="shared" ca="1" si="21"/>
        <v>INDUDEFFRH-34</v>
      </c>
      <c r="N208" s="23" t="str">
        <f t="shared" ca="1" si="22"/>
        <v>Public service Saving Tech-Heat Room Heat 3.4y</v>
      </c>
      <c r="O208" s="23" t="s">
        <v>32</v>
      </c>
      <c r="P208" s="23" t="s">
        <v>33</v>
      </c>
      <c r="Q208" s="23"/>
      <c r="R208" s="23"/>
      <c r="S208" s="19" t="s">
        <v>34</v>
      </c>
      <c r="V208" s="16" t="str">
        <f t="shared" ca="1" si="24"/>
        <v>UD</v>
      </c>
      <c r="W208" s="14" t="str">
        <f t="shared" ca="1" si="24"/>
        <v>Public service</v>
      </c>
      <c r="X208" s="3" t="str">
        <f>'EE investment costs'!D257</f>
        <v>RH-34</v>
      </c>
      <c r="Y208" s="3" t="str">
        <f>'EE investment costs'!E257</f>
        <v>Heat Room Heat</v>
      </c>
      <c r="AC208" s="123">
        <f>'EE investment costs'!C257</f>
        <v>3.4</v>
      </c>
      <c r="AD208" s="22"/>
    </row>
    <row r="209" spans="2:30">
      <c r="B209" s="14" t="str">
        <f t="shared" ca="1" si="20"/>
        <v>INDUDEFFLA-34</v>
      </c>
      <c r="C209" s="15" t="str">
        <f t="shared" ca="1" si="19"/>
        <v>IUDLA</v>
      </c>
      <c r="D209" s="16">
        <f>'EE investment costs'!$F$15</f>
        <v>2016</v>
      </c>
      <c r="E209" s="14">
        <f>VLOOKUP(X209,'EE investment costs'!$D$56:$R$656,15,0)</f>
        <v>3.7569999999999997</v>
      </c>
      <c r="F209" s="17">
        <f ca="1">INDEX('EE investment costs'!$D$56:$R$656,MATCH(X209,'EE investment costs'!$D$56:$D$656,0),MATCH($V$8,'EE investment costs'!$D$56:$R$56,0))</f>
        <v>1471.5873682805538</v>
      </c>
      <c r="I209" s="18">
        <v>1</v>
      </c>
      <c r="J209" s="18">
        <v>1</v>
      </c>
      <c r="K209" s="14">
        <f t="shared" ca="1" si="23"/>
        <v>0</v>
      </c>
      <c r="M209" s="19" t="str">
        <f t="shared" ca="1" si="21"/>
        <v>INDUDEFFLA-34</v>
      </c>
      <c r="N209" s="23" t="str">
        <f t="shared" ca="1" si="22"/>
        <v>Public service Saving Tech-Light 3.4y</v>
      </c>
      <c r="O209" s="23" t="s">
        <v>32</v>
      </c>
      <c r="P209" s="23" t="s">
        <v>33</v>
      </c>
      <c r="Q209" s="23"/>
      <c r="R209" s="23"/>
      <c r="S209" s="19" t="s">
        <v>34</v>
      </c>
      <c r="V209" s="16" t="str">
        <f t="shared" ca="1" si="24"/>
        <v>UD</v>
      </c>
      <c r="W209" s="14" t="str">
        <f t="shared" ca="1" si="24"/>
        <v>Public service</v>
      </c>
      <c r="X209" s="3" t="str">
        <f>'EE investment costs'!D258</f>
        <v>LA-34</v>
      </c>
      <c r="Y209" s="3" t="str">
        <f>'EE investment costs'!E258</f>
        <v>Light</v>
      </c>
      <c r="AC209" s="123">
        <f>'EE investment costs'!C258</f>
        <v>3.4</v>
      </c>
      <c r="AD209" s="22"/>
    </row>
    <row r="210" spans="2:30">
      <c r="B210" s="14" t="str">
        <f t="shared" ca="1" si="20"/>
        <v>INDUDEFFEM-34</v>
      </c>
      <c r="C210" s="15" t="str">
        <f t="shared" ca="1" si="19"/>
        <v>IUDEM</v>
      </c>
      <c r="D210" s="16">
        <f>'EE investment costs'!$F$15</f>
        <v>2016</v>
      </c>
      <c r="E210" s="14">
        <f>VLOOKUP(X210,'EE investment costs'!$D$56:$R$656,15,0)</f>
        <v>3.9448500000000002</v>
      </c>
      <c r="F210" s="17">
        <f ca="1">INDEX('EE investment costs'!$D$56:$R$656,MATCH(X210,'EE investment costs'!$D$56:$D$656,0),MATCH($V$8,'EE investment costs'!$D$56:$R$56,0))</f>
        <v>1442.1402443152524</v>
      </c>
      <c r="I210" s="18">
        <v>1</v>
      </c>
      <c r="J210" s="18">
        <v>1</v>
      </c>
      <c r="K210" s="14">
        <f t="shared" ca="1" si="23"/>
        <v>0</v>
      </c>
      <c r="M210" s="19" t="str">
        <f t="shared" ca="1" si="21"/>
        <v>INDUDEFFEM-34</v>
      </c>
      <c r="N210" s="23" t="str">
        <f t="shared" ca="1" si="22"/>
        <v>Public service Saving Tech-Electric Motors 3.4y</v>
      </c>
      <c r="O210" s="23" t="s">
        <v>32</v>
      </c>
      <c r="P210" s="23" t="s">
        <v>33</v>
      </c>
      <c r="Q210" s="23"/>
      <c r="R210" s="23"/>
      <c r="S210" s="19" t="s">
        <v>34</v>
      </c>
      <c r="V210" s="16" t="str">
        <f t="shared" ca="1" si="24"/>
        <v>UD</v>
      </c>
      <c r="W210" s="14" t="str">
        <f t="shared" ca="1" si="24"/>
        <v>Public service</v>
      </c>
      <c r="X210" s="3" t="str">
        <f>'EE investment costs'!D259</f>
        <v>EM-34</v>
      </c>
      <c r="Y210" s="3" t="str">
        <f>'EE investment costs'!E259</f>
        <v>Electric Motors</v>
      </c>
      <c r="AC210" s="123">
        <f>'EE investment costs'!C259</f>
        <v>3.4</v>
      </c>
      <c r="AD210" s="22"/>
    </row>
    <row r="211" spans="2:30">
      <c r="B211" s="14" t="str">
        <f t="shared" ca="1" si="20"/>
        <v>INDUDEFFTF-34</v>
      </c>
      <c r="C211" s="15" t="str">
        <f t="shared" ca="1" si="19"/>
        <v>IUDTF</v>
      </c>
      <c r="D211" s="16">
        <f>'EE investment costs'!$F$15</f>
        <v>2016</v>
      </c>
      <c r="E211" s="14">
        <f>VLOOKUP(X211,'EE investment costs'!$D$56:$R$656,15,0)</f>
        <v>12.6</v>
      </c>
      <c r="F211" s="17">
        <f ca="1">INDEX('EE investment costs'!$D$56:$R$656,MATCH(X211,'EE investment costs'!$D$56:$D$656,0),MATCH($V$8,'EE investment costs'!$D$56:$R$56,0))</f>
        <v>499.58614237485921</v>
      </c>
      <c r="I211" s="18">
        <v>1</v>
      </c>
      <c r="J211" s="18">
        <v>1</v>
      </c>
      <c r="K211" s="14">
        <f t="shared" ca="1" si="23"/>
        <v>8</v>
      </c>
      <c r="M211" s="19" t="str">
        <f t="shared" ca="1" si="21"/>
        <v>INDUDEFFTF-34</v>
      </c>
      <c r="N211" s="23" t="str">
        <f t="shared" ca="1" si="22"/>
        <v>Public service Saving Tech-Haulage Tractors, Trucks, Fishing boats 3.4y</v>
      </c>
      <c r="O211" s="23" t="s">
        <v>32</v>
      </c>
      <c r="P211" s="23" t="s">
        <v>33</v>
      </c>
      <c r="Q211" s="23"/>
      <c r="R211" s="23"/>
      <c r="S211" s="19" t="s">
        <v>34</v>
      </c>
      <c r="V211" s="16" t="str">
        <f t="shared" ca="1" si="24"/>
        <v>UD</v>
      </c>
      <c r="W211" s="14" t="str">
        <f t="shared" ca="1" si="24"/>
        <v>Public service</v>
      </c>
      <c r="X211" s="3" t="str">
        <f>'EE investment costs'!D260</f>
        <v>TF-34</v>
      </c>
      <c r="Y211" s="3" t="str">
        <f>'EE investment costs'!E260</f>
        <v>Haulage Tractors, Trucks, Fishing boats</v>
      </c>
      <c r="AC211" s="123">
        <f>'EE investment costs'!C260</f>
        <v>3.4</v>
      </c>
      <c r="AD211" s="22"/>
    </row>
    <row r="212" spans="2:30">
      <c r="B212" s="14" t="str">
        <f t="shared" ca="1" si="20"/>
        <v>INDUDEFFMT-35</v>
      </c>
      <c r="C212" s="15" t="str">
        <f t="shared" ca="1" si="19"/>
        <v>IUDMT</v>
      </c>
      <c r="D212" s="16">
        <f>'EE investment costs'!$F$15</f>
        <v>2016</v>
      </c>
      <c r="E212" s="14">
        <f>VLOOKUP(X212,'EE investment costs'!$D$56:$R$656,15,0)</f>
        <v>5.75</v>
      </c>
      <c r="F212" s="17">
        <f ca="1">INDEX('EE investment costs'!$D$56:$R$656,MATCH(X212,'EE investment costs'!$D$56:$D$656,0),MATCH($V$8,'EE investment costs'!$D$56:$R$56,0))</f>
        <v>545.06329668978913</v>
      </c>
      <c r="I212" s="18">
        <v>1</v>
      </c>
      <c r="J212" s="18">
        <v>1</v>
      </c>
      <c r="K212" s="14">
        <f t="shared" ca="1" si="23"/>
        <v>7</v>
      </c>
      <c r="M212" s="19" t="str">
        <f t="shared" ca="1" si="21"/>
        <v>INDUDEFFMT-35</v>
      </c>
      <c r="N212" s="23" t="str">
        <f t="shared" ca="1" si="22"/>
        <v>Public service Saving Tech-Heat Medium Temp. up to 150C 3.5y</v>
      </c>
      <c r="O212" s="23" t="s">
        <v>32</v>
      </c>
      <c r="P212" s="23" t="s">
        <v>33</v>
      </c>
      <c r="Q212" s="23"/>
      <c r="R212" s="23"/>
      <c r="S212" s="19" t="s">
        <v>34</v>
      </c>
      <c r="V212" s="16" t="str">
        <f t="shared" ca="1" si="24"/>
        <v>UD</v>
      </c>
      <c r="W212" s="14" t="str">
        <f t="shared" ca="1" si="24"/>
        <v>Public service</v>
      </c>
      <c r="X212" s="3" t="str">
        <f>'EE investment costs'!D261</f>
        <v>MT-35</v>
      </c>
      <c r="Y212" s="3" t="str">
        <f>'EE investment costs'!E261</f>
        <v>Heat Medium Temp. up to 150C</v>
      </c>
      <c r="AC212" s="123">
        <f>'EE investment costs'!C261</f>
        <v>3.5</v>
      </c>
      <c r="AD212" s="22"/>
    </row>
    <row r="213" spans="2:30">
      <c r="B213" s="14" t="str">
        <f t="shared" ca="1" si="20"/>
        <v>INDUDEFFHT-35</v>
      </c>
      <c r="C213" s="15" t="str">
        <f t="shared" ca="1" si="19"/>
        <v>IUDHT</v>
      </c>
      <c r="D213" s="16">
        <f>'EE investment costs'!$F$15</f>
        <v>2016</v>
      </c>
      <c r="E213" s="14">
        <f>VLOOKUP(X213,'EE investment costs'!$D$56:$R$656,15,0)</f>
        <v>4.5999999999999996</v>
      </c>
      <c r="F213" s="17">
        <f ca="1">INDEX('EE investment costs'!$D$56:$R$656,MATCH(X213,'EE investment costs'!$D$56:$D$656,0),MATCH($V$8,'EE investment costs'!$D$56:$R$56,0))</f>
        <v>443.89489000581085</v>
      </c>
      <c r="I213" s="18">
        <v>1</v>
      </c>
      <c r="J213" s="18">
        <v>1</v>
      </c>
      <c r="K213" s="14">
        <f t="shared" ca="1" si="23"/>
        <v>8</v>
      </c>
      <c r="M213" s="19" t="str">
        <f t="shared" ca="1" si="21"/>
        <v>INDUDEFFHT-35</v>
      </c>
      <c r="N213" s="23" t="str">
        <f t="shared" ca="1" si="22"/>
        <v>Public service Saving Tech-Heat High Temp. over 150C 3.5y</v>
      </c>
      <c r="O213" s="23" t="s">
        <v>32</v>
      </c>
      <c r="P213" s="23" t="s">
        <v>33</v>
      </c>
      <c r="Q213" s="23"/>
      <c r="R213" s="23"/>
      <c r="S213" s="19" t="s">
        <v>34</v>
      </c>
      <c r="V213" s="16" t="str">
        <f t="shared" ca="1" si="24"/>
        <v>UD</v>
      </c>
      <c r="W213" s="14" t="str">
        <f t="shared" ca="1" si="24"/>
        <v>Public service</v>
      </c>
      <c r="X213" s="3" t="str">
        <f>'EE investment costs'!D262</f>
        <v>HT-35</v>
      </c>
      <c r="Y213" s="3" t="str">
        <f>'EE investment costs'!E262</f>
        <v>Heat High Temp. over 150C</v>
      </c>
      <c r="AC213" s="123">
        <f>'EE investment costs'!C262</f>
        <v>3.5</v>
      </c>
      <c r="AD213" s="22"/>
    </row>
    <row r="214" spans="2:30">
      <c r="B214" s="14" t="str">
        <f t="shared" ca="1" si="20"/>
        <v>INDUDEFFRH-35</v>
      </c>
      <c r="C214" s="15" t="str">
        <f t="shared" ca="1" si="19"/>
        <v>IUDRH</v>
      </c>
      <c r="D214" s="16">
        <f>'EE investment costs'!$F$15</f>
        <v>2016</v>
      </c>
      <c r="E214" s="14">
        <f>VLOOKUP(X214,'EE investment costs'!$D$56:$R$656,15,0)</f>
        <v>16</v>
      </c>
      <c r="F214" s="17">
        <f ca="1">INDEX('EE investment costs'!$D$56:$R$656,MATCH(X214,'EE investment costs'!$D$56:$D$656,0),MATCH($V$8,'EE investment costs'!$D$56:$R$56,0))</f>
        <v>0</v>
      </c>
      <c r="I214" s="18">
        <v>1</v>
      </c>
      <c r="J214" s="18">
        <v>1</v>
      </c>
      <c r="K214" s="14">
        <f t="shared" ca="1" si="23"/>
        <v>8</v>
      </c>
      <c r="M214" s="19" t="str">
        <f t="shared" ca="1" si="21"/>
        <v>INDUDEFFRH-35</v>
      </c>
      <c r="N214" s="23" t="str">
        <f t="shared" ca="1" si="22"/>
        <v>Public service Saving Tech-Heat Room Heat 3.5y</v>
      </c>
      <c r="O214" s="23" t="s">
        <v>32</v>
      </c>
      <c r="P214" s="23" t="s">
        <v>33</v>
      </c>
      <c r="Q214" s="23"/>
      <c r="R214" s="23"/>
      <c r="S214" s="19" t="s">
        <v>34</v>
      </c>
      <c r="V214" s="16" t="str">
        <f t="shared" ca="1" si="24"/>
        <v>UD</v>
      </c>
      <c r="W214" s="14" t="str">
        <f t="shared" ca="1" si="24"/>
        <v>Public service</v>
      </c>
      <c r="X214" s="3" t="str">
        <f>'EE investment costs'!D263</f>
        <v>RH-35</v>
      </c>
      <c r="Y214" s="3" t="str">
        <f>'EE investment costs'!E263</f>
        <v>Heat Room Heat</v>
      </c>
      <c r="AC214" s="123">
        <f>'EE investment costs'!C263</f>
        <v>3.5</v>
      </c>
      <c r="AD214" s="22"/>
    </row>
    <row r="215" spans="2:30">
      <c r="B215" s="14" t="str">
        <f t="shared" ca="1" si="20"/>
        <v>INDUDEFFLA-35</v>
      </c>
      <c r="C215" s="15" t="str">
        <f t="shared" ca="1" si="19"/>
        <v>IUDLA</v>
      </c>
      <c r="D215" s="16">
        <f>'EE investment costs'!$F$15</f>
        <v>2016</v>
      </c>
      <c r="E215" s="14">
        <f>VLOOKUP(X215,'EE investment costs'!$D$56:$R$656,15,0)</f>
        <v>3.7824999999999998</v>
      </c>
      <c r="F215" s="17">
        <f ca="1">INDEX('EE investment costs'!$D$56:$R$656,MATCH(X215,'EE investment costs'!$D$56:$D$656,0),MATCH($V$8,'EE investment costs'!$D$56:$R$56,0))</f>
        <v>1528.9058561902636</v>
      </c>
      <c r="I215" s="18">
        <v>1</v>
      </c>
      <c r="J215" s="18">
        <v>1</v>
      </c>
      <c r="K215" s="14">
        <f t="shared" ca="1" si="23"/>
        <v>0</v>
      </c>
      <c r="M215" s="19" t="str">
        <f t="shared" ca="1" si="21"/>
        <v>INDUDEFFLA-35</v>
      </c>
      <c r="N215" s="23" t="str">
        <f t="shared" ca="1" si="22"/>
        <v>Public service Saving Tech-Light 3.5y</v>
      </c>
      <c r="O215" s="23" t="s">
        <v>32</v>
      </c>
      <c r="P215" s="23" t="s">
        <v>33</v>
      </c>
      <c r="Q215" s="23"/>
      <c r="R215" s="23"/>
      <c r="S215" s="19" t="s">
        <v>34</v>
      </c>
      <c r="V215" s="16" t="str">
        <f t="shared" ca="1" si="24"/>
        <v>UD</v>
      </c>
      <c r="W215" s="14" t="str">
        <f t="shared" ca="1" si="24"/>
        <v>Public service</v>
      </c>
      <c r="X215" s="3" t="str">
        <f>'EE investment costs'!D264</f>
        <v>LA-35</v>
      </c>
      <c r="Y215" s="3" t="str">
        <f>'EE investment costs'!E264</f>
        <v>Light</v>
      </c>
      <c r="AC215" s="123">
        <f>'EE investment costs'!C264</f>
        <v>3.5</v>
      </c>
      <c r="AD215" s="22"/>
    </row>
    <row r="216" spans="2:30">
      <c r="B216" s="14" t="str">
        <f t="shared" ca="1" si="20"/>
        <v>INDUDEFFEM-35</v>
      </c>
      <c r="C216" s="15" t="str">
        <f t="shared" ca="1" si="19"/>
        <v>IUDEM</v>
      </c>
      <c r="D216" s="16">
        <f>'EE investment costs'!$F$15</f>
        <v>2016</v>
      </c>
      <c r="E216" s="14">
        <f>VLOOKUP(X216,'EE investment costs'!$D$56:$R$656,15,0)</f>
        <v>3.971625</v>
      </c>
      <c r="F216" s="17">
        <f ca="1">INDEX('EE investment costs'!$D$56:$R$656,MATCH(X216,'EE investment costs'!$D$56:$D$656,0),MATCH($V$8,'EE investment costs'!$D$56:$R$56,0))</f>
        <v>1497.614774342373</v>
      </c>
      <c r="I216" s="18">
        <v>1</v>
      </c>
      <c r="J216" s="18">
        <v>1</v>
      </c>
      <c r="K216" s="14">
        <f t="shared" ca="1" si="23"/>
        <v>0</v>
      </c>
      <c r="M216" s="19" t="str">
        <f t="shared" ca="1" si="21"/>
        <v>INDUDEFFEM-35</v>
      </c>
      <c r="N216" s="23" t="str">
        <f t="shared" ca="1" si="22"/>
        <v>Public service Saving Tech-Electric Motors 3.5y</v>
      </c>
      <c r="O216" s="23" t="s">
        <v>32</v>
      </c>
      <c r="P216" s="23" t="s">
        <v>33</v>
      </c>
      <c r="Q216" s="23"/>
      <c r="R216" s="23"/>
      <c r="S216" s="19" t="s">
        <v>34</v>
      </c>
      <c r="V216" s="16" t="str">
        <f t="shared" ca="1" si="24"/>
        <v>UD</v>
      </c>
      <c r="W216" s="14" t="str">
        <f t="shared" ca="1" si="24"/>
        <v>Public service</v>
      </c>
      <c r="X216" s="3" t="str">
        <f>'EE investment costs'!D265</f>
        <v>EM-35</v>
      </c>
      <c r="Y216" s="3" t="str">
        <f>'EE investment costs'!E265</f>
        <v>Electric Motors</v>
      </c>
      <c r="AC216" s="123">
        <f>'EE investment costs'!C265</f>
        <v>3.5</v>
      </c>
      <c r="AD216" s="22"/>
    </row>
    <row r="217" spans="2:30">
      <c r="B217" s="14" t="str">
        <f t="shared" ca="1" si="20"/>
        <v>INDUDEFFTF-35</v>
      </c>
      <c r="C217" s="15" t="str">
        <f t="shared" ca="1" si="19"/>
        <v>IUDTF</v>
      </c>
      <c r="D217" s="16">
        <f>'EE investment costs'!$F$15</f>
        <v>2016</v>
      </c>
      <c r="E217" s="14">
        <f>VLOOKUP(X217,'EE investment costs'!$D$56:$R$656,15,0)</f>
        <v>13</v>
      </c>
      <c r="F217" s="17">
        <f ca="1">INDEX('EE investment costs'!$D$56:$R$656,MATCH(X217,'EE investment costs'!$D$56:$D$656,0),MATCH($V$8,'EE investment costs'!$D$56:$R$56,0))</f>
        <v>514.27985244470801</v>
      </c>
      <c r="I217" s="18">
        <v>1</v>
      </c>
      <c r="J217" s="18">
        <v>1</v>
      </c>
      <c r="K217" s="14">
        <f t="shared" ca="1" si="23"/>
        <v>7</v>
      </c>
      <c r="M217" s="19" t="str">
        <f t="shared" ca="1" si="21"/>
        <v>INDUDEFFTF-35</v>
      </c>
      <c r="N217" s="23" t="str">
        <f t="shared" ca="1" si="22"/>
        <v>Public service Saving Tech-Haulage Tractors, Trucks, Fishing boats 3.5y</v>
      </c>
      <c r="O217" s="23" t="s">
        <v>32</v>
      </c>
      <c r="P217" s="23" t="s">
        <v>33</v>
      </c>
      <c r="Q217" s="23"/>
      <c r="R217" s="23"/>
      <c r="S217" s="19" t="s">
        <v>34</v>
      </c>
      <c r="V217" s="16" t="str">
        <f t="shared" ca="1" si="24"/>
        <v>UD</v>
      </c>
      <c r="W217" s="14" t="str">
        <f t="shared" ca="1" si="24"/>
        <v>Public service</v>
      </c>
      <c r="X217" s="3" t="str">
        <f>'EE investment costs'!D266</f>
        <v>TF-35</v>
      </c>
      <c r="Y217" s="3" t="str">
        <f>'EE investment costs'!E266</f>
        <v>Haulage Tractors, Trucks, Fishing boats</v>
      </c>
      <c r="AC217" s="123">
        <f>'EE investment costs'!C266</f>
        <v>3.5</v>
      </c>
      <c r="AD217" s="22"/>
    </row>
    <row r="218" spans="2:30">
      <c r="B218" s="14" t="str">
        <f t="shared" ca="1" si="20"/>
        <v>INDUDEFFMT-36</v>
      </c>
      <c r="C218" s="15" t="str">
        <f t="shared" ca="1" si="19"/>
        <v>IUDMT</v>
      </c>
      <c r="D218" s="16">
        <f>'EE investment costs'!$F$15</f>
        <v>2016</v>
      </c>
      <c r="E218" s="14">
        <f>VLOOKUP(X218,'EE investment costs'!$D$56:$R$656,15,0)</f>
        <v>5.8</v>
      </c>
      <c r="F218" s="17">
        <f ca="1">INDEX('EE investment costs'!$D$56:$R$656,MATCH(X218,'EE investment costs'!$D$56:$D$656,0),MATCH($V$8,'EE investment costs'!$D$56:$R$56,0))</f>
        <v>556.81155379417714</v>
      </c>
      <c r="I218" s="18">
        <v>1</v>
      </c>
      <c r="J218" s="18">
        <v>1</v>
      </c>
      <c r="K218" s="14">
        <f t="shared" ca="1" si="23"/>
        <v>7</v>
      </c>
      <c r="M218" s="19" t="str">
        <f t="shared" ca="1" si="21"/>
        <v>INDUDEFFMT-36</v>
      </c>
      <c r="N218" s="23" t="str">
        <f t="shared" ca="1" si="22"/>
        <v>Public service Saving Tech-Heat Medium Temp. up to 150C 3.6y</v>
      </c>
      <c r="O218" s="23" t="s">
        <v>32</v>
      </c>
      <c r="P218" s="23" t="s">
        <v>33</v>
      </c>
      <c r="Q218" s="23"/>
      <c r="R218" s="23"/>
      <c r="S218" s="19" t="s">
        <v>34</v>
      </c>
      <c r="V218" s="16" t="str">
        <f t="shared" ca="1" si="24"/>
        <v>UD</v>
      </c>
      <c r="W218" s="14" t="str">
        <f t="shared" ca="1" si="24"/>
        <v>Public service</v>
      </c>
      <c r="X218" s="3" t="str">
        <f>'EE investment costs'!D267</f>
        <v>MT-36</v>
      </c>
      <c r="Y218" s="3" t="str">
        <f>'EE investment costs'!E267</f>
        <v>Heat Medium Temp. up to 150C</v>
      </c>
      <c r="AC218" s="123">
        <f>'EE investment costs'!C267</f>
        <v>3.6</v>
      </c>
      <c r="AD218" s="22"/>
    </row>
    <row r="219" spans="2:30">
      <c r="B219" s="14" t="str">
        <f t="shared" ca="1" si="20"/>
        <v>INDUDEFFHT-36</v>
      </c>
      <c r="C219" s="15" t="str">
        <f t="shared" ca="1" si="19"/>
        <v>IUDHT</v>
      </c>
      <c r="D219" s="16">
        <f>'EE investment costs'!$F$15</f>
        <v>2016</v>
      </c>
      <c r="E219" s="14">
        <f>VLOOKUP(X219,'EE investment costs'!$D$56:$R$656,15,0)</f>
        <v>4.6399999999999997</v>
      </c>
      <c r="F219" s="17">
        <f ca="1">INDEX('EE investment costs'!$D$56:$R$656,MATCH(X219,'EE investment costs'!$D$56:$D$656,0),MATCH($V$8,'EE investment costs'!$D$56:$R$56,0))</f>
        <v>450.27925102645435</v>
      </c>
      <c r="I219" s="18">
        <v>1</v>
      </c>
      <c r="J219" s="18">
        <v>1</v>
      </c>
      <c r="K219" s="14">
        <f t="shared" ca="1" si="23"/>
        <v>8</v>
      </c>
      <c r="M219" s="19" t="str">
        <f t="shared" ca="1" si="21"/>
        <v>INDUDEFFHT-36</v>
      </c>
      <c r="N219" s="23" t="str">
        <f t="shared" ca="1" si="22"/>
        <v>Public service Saving Tech-Heat High Temp. over 150C 3.6y</v>
      </c>
      <c r="O219" s="23" t="s">
        <v>32</v>
      </c>
      <c r="P219" s="23" t="s">
        <v>33</v>
      </c>
      <c r="Q219" s="23"/>
      <c r="R219" s="23"/>
      <c r="S219" s="19" t="s">
        <v>34</v>
      </c>
      <c r="V219" s="16" t="str">
        <f t="shared" ca="1" si="24"/>
        <v>UD</v>
      </c>
      <c r="W219" s="14" t="str">
        <f t="shared" ca="1" si="24"/>
        <v>Public service</v>
      </c>
      <c r="X219" s="3" t="str">
        <f>'EE investment costs'!D268</f>
        <v>HT-36</v>
      </c>
      <c r="Y219" s="3" t="str">
        <f>'EE investment costs'!E268</f>
        <v>Heat High Temp. over 150C</v>
      </c>
      <c r="AC219" s="123">
        <f>'EE investment costs'!C268</f>
        <v>3.6</v>
      </c>
      <c r="AD219" s="22"/>
    </row>
    <row r="220" spans="2:30">
      <c r="B220" s="14" t="str">
        <f t="shared" ca="1" si="20"/>
        <v>INDUDEFFRH-36</v>
      </c>
      <c r="C220" s="15" t="str">
        <f t="shared" ca="1" si="19"/>
        <v>IUDRH</v>
      </c>
      <c r="D220" s="16">
        <f>'EE investment costs'!$F$15</f>
        <v>2016</v>
      </c>
      <c r="E220" s="14">
        <f>VLOOKUP(X220,'EE investment costs'!$D$56:$R$656,15,0)</f>
        <v>16</v>
      </c>
      <c r="F220" s="17">
        <f ca="1">INDEX('EE investment costs'!$D$56:$R$656,MATCH(X220,'EE investment costs'!$D$56:$D$656,0),MATCH($V$8,'EE investment costs'!$D$56:$R$56,0))</f>
        <v>37.032830258035574</v>
      </c>
      <c r="I220" s="18">
        <v>1</v>
      </c>
      <c r="J220" s="18">
        <v>1</v>
      </c>
      <c r="K220" s="14">
        <f t="shared" ca="1" si="23"/>
        <v>8</v>
      </c>
      <c r="M220" s="19" t="str">
        <f t="shared" ca="1" si="21"/>
        <v>INDUDEFFRH-36</v>
      </c>
      <c r="N220" s="23" t="str">
        <f t="shared" ca="1" si="22"/>
        <v>Public service Saving Tech-Heat Room Heat 3.6y</v>
      </c>
      <c r="O220" s="23" t="s">
        <v>32</v>
      </c>
      <c r="P220" s="23" t="s">
        <v>33</v>
      </c>
      <c r="Q220" s="23"/>
      <c r="R220" s="23"/>
      <c r="S220" s="19" t="s">
        <v>34</v>
      </c>
      <c r="V220" s="16" t="str">
        <f t="shared" ca="1" si="24"/>
        <v>UD</v>
      </c>
      <c r="W220" s="14" t="str">
        <f t="shared" ca="1" si="24"/>
        <v>Public service</v>
      </c>
      <c r="X220" s="3" t="str">
        <f>'EE investment costs'!D269</f>
        <v>RH-36</v>
      </c>
      <c r="Y220" s="3" t="str">
        <f>'EE investment costs'!E269</f>
        <v>Heat Room Heat</v>
      </c>
      <c r="AC220" s="123">
        <f>'EE investment costs'!C269</f>
        <v>3.6</v>
      </c>
      <c r="AD220" s="22"/>
    </row>
    <row r="221" spans="2:30">
      <c r="B221" s="14" t="str">
        <f t="shared" ca="1" si="20"/>
        <v>INDUDEFFLA-36</v>
      </c>
      <c r="C221" s="15" t="str">
        <f t="shared" ca="1" si="19"/>
        <v>IUDLA</v>
      </c>
      <c r="D221" s="16">
        <f>'EE investment costs'!$F$15</f>
        <v>2016</v>
      </c>
      <c r="E221" s="14">
        <f>VLOOKUP(X221,'EE investment costs'!$D$56:$R$656,15,0)</f>
        <v>3.8079999999999998</v>
      </c>
      <c r="F221" s="17">
        <f ca="1">INDEX('EE investment costs'!$D$56:$R$656,MATCH(X221,'EE investment costs'!$D$56:$D$656,0),MATCH($V$8,'EE investment costs'!$D$56:$R$56,0))</f>
        <v>1544.3803595362754</v>
      </c>
      <c r="I221" s="18">
        <v>1</v>
      </c>
      <c r="J221" s="18">
        <v>1</v>
      </c>
      <c r="K221" s="14">
        <f t="shared" ca="1" si="23"/>
        <v>0</v>
      </c>
      <c r="M221" s="19" t="str">
        <f t="shared" ca="1" si="21"/>
        <v>INDUDEFFLA-36</v>
      </c>
      <c r="N221" s="23" t="str">
        <f t="shared" ca="1" si="22"/>
        <v>Public service Saving Tech-Light 3.6y</v>
      </c>
      <c r="O221" s="23" t="s">
        <v>32</v>
      </c>
      <c r="P221" s="23" t="s">
        <v>33</v>
      </c>
      <c r="Q221" s="23"/>
      <c r="R221" s="23"/>
      <c r="S221" s="19" t="s">
        <v>34</v>
      </c>
      <c r="V221" s="16" t="str">
        <f t="shared" ca="1" si="24"/>
        <v>UD</v>
      </c>
      <c r="W221" s="14" t="str">
        <f t="shared" ca="1" si="24"/>
        <v>Public service</v>
      </c>
      <c r="X221" s="3" t="str">
        <f>'EE investment costs'!D270</f>
        <v>LA-36</v>
      </c>
      <c r="Y221" s="3" t="str">
        <f>'EE investment costs'!E270</f>
        <v>Light</v>
      </c>
      <c r="AC221" s="123">
        <f>'EE investment costs'!C270</f>
        <v>3.6</v>
      </c>
      <c r="AD221" s="22"/>
    </row>
    <row r="222" spans="2:30">
      <c r="B222" s="14" t="str">
        <f t="shared" ca="1" si="20"/>
        <v>INDUDEFFEM-36</v>
      </c>
      <c r="C222" s="15" t="str">
        <f t="shared" ca="1" si="19"/>
        <v>IUDEM</v>
      </c>
      <c r="D222" s="16">
        <f>'EE investment costs'!$F$15</f>
        <v>2016</v>
      </c>
      <c r="E222" s="14">
        <f>VLOOKUP(X222,'EE investment costs'!$D$56:$R$656,15,0)</f>
        <v>3.9984000000000002</v>
      </c>
      <c r="F222" s="17">
        <f ca="1">INDEX('EE investment costs'!$D$56:$R$656,MATCH(X222,'EE investment costs'!$D$56:$D$656,0),MATCH($V$8,'EE investment costs'!$D$56:$R$56,0))</f>
        <v>1528.1832098084099</v>
      </c>
      <c r="I222" s="18">
        <v>1</v>
      </c>
      <c r="J222" s="18">
        <v>1</v>
      </c>
      <c r="K222" s="14">
        <f t="shared" ca="1" si="23"/>
        <v>0</v>
      </c>
      <c r="M222" s="19" t="str">
        <f t="shared" ca="1" si="21"/>
        <v>INDUDEFFEM-36</v>
      </c>
      <c r="N222" s="23" t="str">
        <f t="shared" ca="1" si="22"/>
        <v>Public service Saving Tech-Electric Motors 3.6y</v>
      </c>
      <c r="O222" s="23" t="s">
        <v>32</v>
      </c>
      <c r="P222" s="23" t="s">
        <v>33</v>
      </c>
      <c r="Q222" s="23"/>
      <c r="R222" s="23"/>
      <c r="S222" s="19" t="s">
        <v>34</v>
      </c>
      <c r="V222" s="16" t="str">
        <f t="shared" ca="1" si="24"/>
        <v>UD</v>
      </c>
      <c r="W222" s="14" t="str">
        <f t="shared" ca="1" si="24"/>
        <v>Public service</v>
      </c>
      <c r="X222" s="3" t="str">
        <f>'EE investment costs'!D271</f>
        <v>EM-36</v>
      </c>
      <c r="Y222" s="3" t="str">
        <f>'EE investment costs'!E271</f>
        <v>Electric Motors</v>
      </c>
      <c r="AC222" s="123">
        <f>'EE investment costs'!C271</f>
        <v>3.6</v>
      </c>
      <c r="AD222" s="22"/>
    </row>
    <row r="223" spans="2:30">
      <c r="B223" s="14" t="str">
        <f t="shared" ca="1" si="20"/>
        <v>INDUDEFFTF-36</v>
      </c>
      <c r="C223" s="15" t="str">
        <f t="shared" ca="1" si="19"/>
        <v>IUDTF</v>
      </c>
      <c r="D223" s="16">
        <f>'EE investment costs'!$F$15</f>
        <v>2016</v>
      </c>
      <c r="E223" s="14">
        <f>VLOOKUP(X223,'EE investment costs'!$D$56:$R$656,15,0)</f>
        <v>13.4</v>
      </c>
      <c r="F223" s="17">
        <f ca="1">INDEX('EE investment costs'!$D$56:$R$656,MATCH(X223,'EE investment costs'!$D$56:$D$656,0),MATCH($V$8,'EE investment costs'!$D$56:$R$56,0))</f>
        <v>528.97356251455687</v>
      </c>
      <c r="I223" s="18">
        <v>1</v>
      </c>
      <c r="J223" s="18">
        <v>1</v>
      </c>
      <c r="K223" s="14">
        <f t="shared" ca="1" si="23"/>
        <v>7</v>
      </c>
      <c r="M223" s="19" t="str">
        <f t="shared" ca="1" si="21"/>
        <v>INDUDEFFTF-36</v>
      </c>
      <c r="N223" s="23" t="str">
        <f t="shared" ca="1" si="22"/>
        <v>Public service Saving Tech-Haulage Tractors, Trucks, Fishing boats 3.6y</v>
      </c>
      <c r="O223" s="23" t="s">
        <v>32</v>
      </c>
      <c r="P223" s="23" t="s">
        <v>33</v>
      </c>
      <c r="Q223" s="23"/>
      <c r="R223" s="23"/>
      <c r="S223" s="19" t="s">
        <v>34</v>
      </c>
      <c r="V223" s="16" t="str">
        <f t="shared" ca="1" si="24"/>
        <v>UD</v>
      </c>
      <c r="W223" s="14" t="str">
        <f t="shared" ca="1" si="24"/>
        <v>Public service</v>
      </c>
      <c r="X223" s="3" t="str">
        <f>'EE investment costs'!D272</f>
        <v>TF-36</v>
      </c>
      <c r="Y223" s="3" t="str">
        <f>'EE investment costs'!E272</f>
        <v>Haulage Tractors, Trucks, Fishing boats</v>
      </c>
      <c r="AC223" s="123">
        <f>'EE investment costs'!C272</f>
        <v>3.6</v>
      </c>
      <c r="AD223" s="22"/>
    </row>
    <row r="224" spans="2:30">
      <c r="B224" s="14" t="str">
        <f t="shared" ca="1" si="20"/>
        <v>INDUDEFFMT-37</v>
      </c>
      <c r="C224" s="15" t="str">
        <f t="shared" ca="1" si="19"/>
        <v>IUDMT</v>
      </c>
      <c r="D224" s="16">
        <f>'EE investment costs'!$F$15</f>
        <v>2016</v>
      </c>
      <c r="E224" s="14">
        <f>VLOOKUP(X224,'EE investment costs'!$D$56:$R$656,15,0)</f>
        <v>5.85</v>
      </c>
      <c r="F224" s="17">
        <f ca="1">INDEX('EE investment costs'!$D$56:$R$656,MATCH(X224,'EE investment costs'!$D$56:$D$656,0),MATCH($V$8,'EE investment costs'!$D$56:$R$56,0))</f>
        <v>568.55981089856516</v>
      </c>
      <c r="I224" s="18">
        <v>1</v>
      </c>
      <c r="J224" s="18">
        <v>1</v>
      </c>
      <c r="K224" s="14">
        <f t="shared" ca="1" si="23"/>
        <v>7</v>
      </c>
      <c r="L224" s="26"/>
      <c r="M224" s="19" t="str">
        <f t="shared" ca="1" si="21"/>
        <v>INDUDEFFMT-37</v>
      </c>
      <c r="N224" s="23" t="str">
        <f t="shared" ca="1" si="22"/>
        <v>Public service Saving Tech-Heat Medium Temp. up to 150C 3.7y</v>
      </c>
      <c r="O224" s="23" t="s">
        <v>32</v>
      </c>
      <c r="P224" s="23" t="s">
        <v>33</v>
      </c>
      <c r="Q224" s="23"/>
      <c r="R224" s="23"/>
      <c r="S224" s="19" t="s">
        <v>34</v>
      </c>
      <c r="V224" s="16" t="str">
        <f t="shared" ca="1" si="24"/>
        <v>UD</v>
      </c>
      <c r="W224" s="14" t="str">
        <f t="shared" ca="1" si="24"/>
        <v>Public service</v>
      </c>
      <c r="X224" s="3" t="str">
        <f>'EE investment costs'!D273</f>
        <v>MT-37</v>
      </c>
      <c r="Y224" s="3" t="str">
        <f>'EE investment costs'!E273</f>
        <v>Heat Medium Temp. up to 150C</v>
      </c>
      <c r="AC224" s="123">
        <f>'EE investment costs'!C273</f>
        <v>3.7</v>
      </c>
      <c r="AD224" s="22"/>
    </row>
    <row r="225" spans="2:30">
      <c r="B225" s="14" t="str">
        <f t="shared" ca="1" si="20"/>
        <v>INDUDEFFHT-37</v>
      </c>
      <c r="C225" s="15" t="str">
        <f t="shared" ca="1" si="19"/>
        <v>IUDHT</v>
      </c>
      <c r="D225" s="16">
        <f>'EE investment costs'!$F$15</f>
        <v>2016</v>
      </c>
      <c r="E225" s="14">
        <f>VLOOKUP(X225,'EE investment costs'!$D$56:$R$656,15,0)</f>
        <v>4.68</v>
      </c>
      <c r="F225" s="17">
        <f ca="1">INDEX('EE investment costs'!$D$56:$R$656,MATCH(X225,'EE investment costs'!$D$56:$D$656,0),MATCH($V$8,'EE investment costs'!$D$56:$R$56,0))</f>
        <v>456.66361204709784</v>
      </c>
      <c r="I225" s="18">
        <v>1</v>
      </c>
      <c r="J225" s="18">
        <v>1</v>
      </c>
      <c r="K225" s="14">
        <f t="shared" ca="1" si="23"/>
        <v>8</v>
      </c>
      <c r="L225" s="26"/>
      <c r="M225" s="19" t="str">
        <f t="shared" ca="1" si="21"/>
        <v>INDUDEFFHT-37</v>
      </c>
      <c r="N225" s="23" t="str">
        <f t="shared" ca="1" si="22"/>
        <v>Public service Saving Tech-Heat High Temp. over 150C 3.7y</v>
      </c>
      <c r="O225" s="23" t="s">
        <v>32</v>
      </c>
      <c r="P225" s="23" t="s">
        <v>33</v>
      </c>
      <c r="Q225" s="23"/>
      <c r="R225" s="23"/>
      <c r="S225" s="19" t="s">
        <v>34</v>
      </c>
      <c r="V225" s="16" t="str">
        <f t="shared" ca="1" si="24"/>
        <v>UD</v>
      </c>
      <c r="W225" s="14" t="str">
        <f t="shared" ca="1" si="24"/>
        <v>Public service</v>
      </c>
      <c r="X225" s="3" t="str">
        <f>'EE investment costs'!D274</f>
        <v>HT-37</v>
      </c>
      <c r="Y225" s="3" t="str">
        <f>'EE investment costs'!E274</f>
        <v>Heat High Temp. over 150C</v>
      </c>
      <c r="AC225" s="123">
        <f>'EE investment costs'!C274</f>
        <v>3.7</v>
      </c>
      <c r="AD225" s="22"/>
    </row>
    <row r="226" spans="2:30">
      <c r="B226" s="14" t="str">
        <f t="shared" ca="1" si="20"/>
        <v>INDUDEFFRH-37</v>
      </c>
      <c r="C226" s="15" t="str">
        <f t="shared" ca="1" si="19"/>
        <v>IUDRH</v>
      </c>
      <c r="D226" s="16">
        <f>'EE investment costs'!$F$15</f>
        <v>2016</v>
      </c>
      <c r="E226" s="14">
        <f>VLOOKUP(X226,'EE investment costs'!$D$56:$R$656,15,0)</f>
        <v>16</v>
      </c>
      <c r="F226" s="17">
        <f ca="1">INDEX('EE investment costs'!$D$56:$R$656,MATCH(X226,'EE investment costs'!$D$56:$D$656,0),MATCH($V$8,'EE investment costs'!$D$56:$R$56,0))</f>
        <v>74.065660516071148</v>
      </c>
      <c r="I226" s="18">
        <v>1</v>
      </c>
      <c r="J226" s="18">
        <v>1</v>
      </c>
      <c r="K226" s="14">
        <f t="shared" ca="1" si="23"/>
        <v>8</v>
      </c>
      <c r="L226" s="26"/>
      <c r="M226" s="19" t="str">
        <f t="shared" ca="1" si="21"/>
        <v>INDUDEFFRH-37</v>
      </c>
      <c r="N226" s="23" t="str">
        <f t="shared" ca="1" si="22"/>
        <v>Public service Saving Tech-Heat Room Heat 3.7y</v>
      </c>
      <c r="O226" s="23" t="s">
        <v>32</v>
      </c>
      <c r="P226" s="23" t="s">
        <v>33</v>
      </c>
      <c r="Q226" s="23"/>
      <c r="R226" s="23"/>
      <c r="S226" s="19" t="s">
        <v>34</v>
      </c>
      <c r="V226" s="16" t="str">
        <f t="shared" ca="1" si="24"/>
        <v>UD</v>
      </c>
      <c r="W226" s="14" t="str">
        <f t="shared" ca="1" si="24"/>
        <v>Public service</v>
      </c>
      <c r="X226" s="3" t="str">
        <f>'EE investment costs'!D275</f>
        <v>RH-37</v>
      </c>
      <c r="Y226" s="3" t="str">
        <f>'EE investment costs'!E275</f>
        <v>Heat Room Heat</v>
      </c>
      <c r="AC226" s="123">
        <f>'EE investment costs'!C275</f>
        <v>3.7</v>
      </c>
      <c r="AD226" s="22"/>
    </row>
    <row r="227" spans="2:30">
      <c r="B227" s="14" t="str">
        <f t="shared" ca="1" si="20"/>
        <v>INDUDEFFLA-37</v>
      </c>
      <c r="C227" s="15" t="str">
        <f t="shared" ca="1" si="19"/>
        <v>IUDLA</v>
      </c>
      <c r="D227" s="16">
        <f>'EE investment costs'!$F$15</f>
        <v>2016</v>
      </c>
      <c r="E227" s="14">
        <f>VLOOKUP(X227,'EE investment costs'!$D$56:$R$656,15,0)</f>
        <v>3.8334999999999999</v>
      </c>
      <c r="F227" s="17">
        <f ca="1">INDEX('EE investment costs'!$D$56:$R$656,MATCH(X227,'EE investment costs'!$D$56:$D$656,0),MATCH($V$8,'EE investment costs'!$D$56:$R$56,0))</f>
        <v>1559.8548628822875</v>
      </c>
      <c r="I227" s="18">
        <v>1</v>
      </c>
      <c r="J227" s="18">
        <v>1</v>
      </c>
      <c r="K227" s="14">
        <f t="shared" ca="1" si="23"/>
        <v>0</v>
      </c>
      <c r="L227" s="26"/>
      <c r="M227" s="19" t="str">
        <f t="shared" ca="1" si="21"/>
        <v>INDUDEFFLA-37</v>
      </c>
      <c r="N227" s="23" t="str">
        <f t="shared" ca="1" si="22"/>
        <v>Public service Saving Tech-Light 3.7y</v>
      </c>
      <c r="O227" s="23" t="s">
        <v>32</v>
      </c>
      <c r="P227" s="23" t="s">
        <v>33</v>
      </c>
      <c r="Q227" s="23"/>
      <c r="R227" s="23"/>
      <c r="S227" s="19" t="s">
        <v>34</v>
      </c>
      <c r="V227" s="16" t="str">
        <f t="shared" ca="1" si="24"/>
        <v>UD</v>
      </c>
      <c r="W227" s="14" t="str">
        <f t="shared" ca="1" si="24"/>
        <v>Public service</v>
      </c>
      <c r="X227" s="3" t="str">
        <f>'EE investment costs'!D276</f>
        <v>LA-37</v>
      </c>
      <c r="Y227" s="3" t="str">
        <f>'EE investment costs'!E276</f>
        <v>Light</v>
      </c>
      <c r="AC227" s="123">
        <f>'EE investment costs'!C276</f>
        <v>3.7</v>
      </c>
      <c r="AD227" s="22"/>
    </row>
    <row r="228" spans="2:30">
      <c r="B228" s="14" t="str">
        <f t="shared" ca="1" si="20"/>
        <v>INDUDEFFEM-37</v>
      </c>
      <c r="C228" s="15" t="str">
        <f t="shared" ca="1" si="19"/>
        <v>IUDEM</v>
      </c>
      <c r="D228" s="16">
        <f>'EE investment costs'!$F$15</f>
        <v>2016</v>
      </c>
      <c r="E228" s="14">
        <f>VLOOKUP(X228,'EE investment costs'!$D$56:$R$656,15,0)</f>
        <v>4.0251749999999999</v>
      </c>
      <c r="F228" s="17">
        <f ca="1">INDEX('EE investment costs'!$D$56:$R$656,MATCH(X228,'EE investment costs'!$D$56:$D$656,0),MATCH($V$8,'EE investment costs'!$D$56:$R$56,0))</f>
        <v>1558.7516452744467</v>
      </c>
      <c r="I228" s="18">
        <v>1</v>
      </c>
      <c r="J228" s="18">
        <v>1</v>
      </c>
      <c r="K228" s="14">
        <f t="shared" ca="1" si="23"/>
        <v>0</v>
      </c>
      <c r="L228" s="26"/>
      <c r="M228" s="19" t="str">
        <f t="shared" ca="1" si="21"/>
        <v>INDUDEFFEM-37</v>
      </c>
      <c r="N228" s="23" t="str">
        <f t="shared" ca="1" si="22"/>
        <v>Public service Saving Tech-Electric Motors 3.7y</v>
      </c>
      <c r="O228" s="23" t="s">
        <v>32</v>
      </c>
      <c r="P228" s="23" t="s">
        <v>33</v>
      </c>
      <c r="Q228" s="23"/>
      <c r="R228" s="23"/>
      <c r="S228" s="19" t="s">
        <v>34</v>
      </c>
      <c r="V228" s="16" t="str">
        <f t="shared" ca="1" si="24"/>
        <v>UD</v>
      </c>
      <c r="W228" s="14" t="str">
        <f t="shared" ca="1" si="24"/>
        <v>Public service</v>
      </c>
      <c r="X228" s="3" t="str">
        <f>'EE investment costs'!D277</f>
        <v>EM-37</v>
      </c>
      <c r="Y228" s="3" t="str">
        <f>'EE investment costs'!E277</f>
        <v>Electric Motors</v>
      </c>
      <c r="AC228" s="123">
        <f>'EE investment costs'!C277</f>
        <v>3.7</v>
      </c>
      <c r="AD228" s="22"/>
    </row>
    <row r="229" spans="2:30">
      <c r="B229" s="14" t="str">
        <f t="shared" ca="1" si="20"/>
        <v>INDUDEFFTF-37</v>
      </c>
      <c r="C229" s="15" t="str">
        <f t="shared" ca="1" si="19"/>
        <v>IUDTF</v>
      </c>
      <c r="D229" s="16">
        <f>'EE investment costs'!$F$15</f>
        <v>2016</v>
      </c>
      <c r="E229" s="14">
        <f>VLOOKUP(X229,'EE investment costs'!$D$56:$R$656,15,0)</f>
        <v>13.8</v>
      </c>
      <c r="F229" s="17">
        <f ca="1">INDEX('EE investment costs'!$D$56:$R$656,MATCH(X229,'EE investment costs'!$D$56:$D$656,0),MATCH($V$8,'EE investment costs'!$D$56:$R$56,0))</f>
        <v>543.66727258440562</v>
      </c>
      <c r="I229" s="18">
        <v>1</v>
      </c>
      <c r="J229" s="18">
        <v>1</v>
      </c>
      <c r="K229" s="14">
        <f t="shared" ca="1" si="23"/>
        <v>7</v>
      </c>
      <c r="L229" s="26"/>
      <c r="M229" s="19" t="str">
        <f t="shared" ca="1" si="21"/>
        <v>INDUDEFFTF-37</v>
      </c>
      <c r="N229" s="23" t="str">
        <f t="shared" ca="1" si="22"/>
        <v>Public service Saving Tech-Haulage Tractors, Trucks, Fishing boats 3.7y</v>
      </c>
      <c r="O229" s="23" t="s">
        <v>32</v>
      </c>
      <c r="P229" s="23" t="s">
        <v>33</v>
      </c>
      <c r="Q229" s="23"/>
      <c r="R229" s="23"/>
      <c r="S229" s="19" t="s">
        <v>34</v>
      </c>
      <c r="V229" s="16" t="str">
        <f t="shared" ca="1" si="24"/>
        <v>UD</v>
      </c>
      <c r="W229" s="14" t="str">
        <f t="shared" ca="1" si="24"/>
        <v>Public service</v>
      </c>
      <c r="X229" s="3" t="str">
        <f>'EE investment costs'!D278</f>
        <v>TF-37</v>
      </c>
      <c r="Y229" s="3" t="str">
        <f>'EE investment costs'!E278</f>
        <v>Haulage Tractors, Trucks, Fishing boats</v>
      </c>
      <c r="AC229" s="123">
        <f>'EE investment costs'!C278</f>
        <v>3.7</v>
      </c>
      <c r="AD229" s="22"/>
    </row>
    <row r="230" spans="2:30">
      <c r="B230" s="14" t="str">
        <f t="shared" ca="1" si="20"/>
        <v>INDUDEFFMT-38</v>
      </c>
      <c r="C230" s="15" t="str">
        <f t="shared" ca="1" si="19"/>
        <v>IUDMT</v>
      </c>
      <c r="D230" s="16">
        <f>'EE investment costs'!$F$15</f>
        <v>2016</v>
      </c>
      <c r="E230" s="14">
        <f>VLOOKUP(X230,'EE investment costs'!$D$56:$R$656,15,0)</f>
        <v>5.9</v>
      </c>
      <c r="F230" s="17">
        <f ca="1">INDEX('EE investment costs'!$D$56:$R$656,MATCH(X230,'EE investment costs'!$D$56:$D$656,0),MATCH($V$8,'EE investment costs'!$D$56:$R$56,0))</f>
        <v>580.30806800295306</v>
      </c>
      <c r="I230" s="18">
        <v>1</v>
      </c>
      <c r="J230" s="18">
        <v>1</v>
      </c>
      <c r="K230" s="14">
        <f t="shared" ca="1" si="23"/>
        <v>7</v>
      </c>
      <c r="L230" s="26"/>
      <c r="M230" s="19" t="str">
        <f t="shared" ca="1" si="21"/>
        <v>INDUDEFFMT-38</v>
      </c>
      <c r="N230" s="23" t="str">
        <f t="shared" ca="1" si="22"/>
        <v>Public service Saving Tech-Heat Medium Temp. up to 150C 3.8y</v>
      </c>
      <c r="O230" s="23" t="s">
        <v>32</v>
      </c>
      <c r="P230" s="23" t="s">
        <v>33</v>
      </c>
      <c r="Q230" s="23"/>
      <c r="R230" s="23"/>
      <c r="S230" s="19" t="s">
        <v>34</v>
      </c>
      <c r="V230" s="16" t="str">
        <f t="shared" ca="1" si="24"/>
        <v>UD</v>
      </c>
      <c r="W230" s="14" t="str">
        <f t="shared" ca="1" si="24"/>
        <v>Public service</v>
      </c>
      <c r="X230" s="3" t="str">
        <f>'EE investment costs'!D279</f>
        <v>MT-38</v>
      </c>
      <c r="Y230" s="3" t="str">
        <f>'EE investment costs'!E279</f>
        <v>Heat Medium Temp. up to 150C</v>
      </c>
      <c r="AC230" s="123">
        <f>'EE investment costs'!C279</f>
        <v>3.8</v>
      </c>
      <c r="AD230" s="22"/>
    </row>
    <row r="231" spans="2:30">
      <c r="B231" s="14" t="str">
        <f t="shared" ca="1" si="20"/>
        <v>INDUDEFFHT-38</v>
      </c>
      <c r="C231" s="15" t="str">
        <f t="shared" ca="1" si="19"/>
        <v>IUDHT</v>
      </c>
      <c r="D231" s="16">
        <f>'EE investment costs'!$F$15</f>
        <v>2016</v>
      </c>
      <c r="E231" s="14">
        <f>VLOOKUP(X231,'EE investment costs'!$D$56:$R$656,15,0)</f>
        <v>4.7199999999999989</v>
      </c>
      <c r="F231" s="17">
        <f ca="1">INDEX('EE investment costs'!$D$56:$R$656,MATCH(X231,'EE investment costs'!$D$56:$D$656,0),MATCH($V$8,'EE investment costs'!$D$56:$R$56,0))</f>
        <v>463.04797306774122</v>
      </c>
      <c r="I231" s="18">
        <v>1</v>
      </c>
      <c r="J231" s="18">
        <v>1</v>
      </c>
      <c r="K231" s="14">
        <f t="shared" ca="1" si="23"/>
        <v>8</v>
      </c>
      <c r="L231" s="26"/>
      <c r="M231" s="19" t="str">
        <f t="shared" ca="1" si="21"/>
        <v>INDUDEFFHT-38</v>
      </c>
      <c r="N231" s="23" t="str">
        <f t="shared" ca="1" si="22"/>
        <v>Public service Saving Tech-Heat High Temp. over 150C 3.8y</v>
      </c>
      <c r="O231" s="23" t="s">
        <v>32</v>
      </c>
      <c r="P231" s="23" t="s">
        <v>33</v>
      </c>
      <c r="Q231" s="23"/>
      <c r="R231" s="23"/>
      <c r="S231" s="19" t="s">
        <v>34</v>
      </c>
      <c r="V231" s="16" t="str">
        <f t="shared" ca="1" si="24"/>
        <v>UD</v>
      </c>
      <c r="W231" s="14" t="str">
        <f t="shared" ca="1" si="24"/>
        <v>Public service</v>
      </c>
      <c r="X231" s="3" t="str">
        <f>'EE investment costs'!D280</f>
        <v>HT-38</v>
      </c>
      <c r="Y231" s="3" t="str">
        <f>'EE investment costs'!E280</f>
        <v>Heat High Temp. over 150C</v>
      </c>
      <c r="AC231" s="123">
        <f>'EE investment costs'!C280</f>
        <v>3.8</v>
      </c>
      <c r="AD231" s="22"/>
    </row>
    <row r="232" spans="2:30">
      <c r="B232" s="14" t="str">
        <f t="shared" ca="1" si="20"/>
        <v>INDUDEFFRH-38</v>
      </c>
      <c r="C232" s="15" t="str">
        <f t="shared" ca="1" si="19"/>
        <v>IUDRH</v>
      </c>
      <c r="D232" s="16">
        <f>'EE investment costs'!$F$15</f>
        <v>2016</v>
      </c>
      <c r="E232" s="14">
        <f>VLOOKUP(X232,'EE investment costs'!$D$56:$R$656,15,0)</f>
        <v>16</v>
      </c>
      <c r="F232" s="17">
        <f ca="1">INDEX('EE investment costs'!$D$56:$R$656,MATCH(X232,'EE investment costs'!$D$56:$D$656,0),MATCH($V$8,'EE investment costs'!$D$56:$R$56,0))</f>
        <v>111.09849077410645</v>
      </c>
      <c r="I232" s="18">
        <v>1</v>
      </c>
      <c r="J232" s="18">
        <v>1</v>
      </c>
      <c r="K232" s="14">
        <f t="shared" ca="1" si="23"/>
        <v>8</v>
      </c>
      <c r="L232" s="26"/>
      <c r="M232" s="19" t="str">
        <f t="shared" ca="1" si="21"/>
        <v>INDUDEFFRH-38</v>
      </c>
      <c r="N232" s="23" t="str">
        <f t="shared" ca="1" si="22"/>
        <v>Public service Saving Tech-Heat Room Heat 3.8y</v>
      </c>
      <c r="O232" s="23" t="s">
        <v>32</v>
      </c>
      <c r="P232" s="23" t="s">
        <v>33</v>
      </c>
      <c r="Q232" s="23"/>
      <c r="R232" s="23"/>
      <c r="S232" s="19" t="s">
        <v>34</v>
      </c>
      <c r="V232" s="16" t="str">
        <f t="shared" ca="1" si="24"/>
        <v>UD</v>
      </c>
      <c r="W232" s="14" t="str">
        <f t="shared" ca="1" si="24"/>
        <v>Public service</v>
      </c>
      <c r="X232" s="3" t="str">
        <f>'EE investment costs'!D281</f>
        <v>RH-38</v>
      </c>
      <c r="Y232" s="3" t="str">
        <f>'EE investment costs'!E281</f>
        <v>Heat Room Heat</v>
      </c>
      <c r="AC232" s="123">
        <f>'EE investment costs'!C281</f>
        <v>3.8</v>
      </c>
      <c r="AD232" s="22"/>
    </row>
    <row r="233" spans="2:30">
      <c r="B233" s="14" t="str">
        <f t="shared" ca="1" si="20"/>
        <v>INDUDEFFLA-38</v>
      </c>
      <c r="C233" s="15" t="str">
        <f t="shared" ca="1" si="19"/>
        <v>IUDLA</v>
      </c>
      <c r="D233" s="16">
        <f>'EE investment costs'!$F$15</f>
        <v>2016</v>
      </c>
      <c r="E233" s="14">
        <f>VLOOKUP(X233,'EE investment costs'!$D$56:$R$656,15,0)</f>
        <v>3.8589999999999995</v>
      </c>
      <c r="F233" s="17">
        <f ca="1">INDEX('EE investment costs'!$D$56:$R$656,MATCH(X233,'EE investment costs'!$D$56:$D$656,0),MATCH($V$8,'EE investment costs'!$D$56:$R$56,0))</f>
        <v>1575.3293662282997</v>
      </c>
      <c r="I233" s="18">
        <v>1</v>
      </c>
      <c r="J233" s="18">
        <v>1</v>
      </c>
      <c r="K233" s="14">
        <f t="shared" ca="1" si="23"/>
        <v>0</v>
      </c>
      <c r="L233" s="26"/>
      <c r="M233" s="19" t="str">
        <f t="shared" ca="1" si="21"/>
        <v>INDUDEFFLA-38</v>
      </c>
      <c r="N233" s="23" t="str">
        <f t="shared" ca="1" si="22"/>
        <v>Public service Saving Tech-Light 3.8y</v>
      </c>
      <c r="O233" s="23" t="s">
        <v>32</v>
      </c>
      <c r="P233" s="23" t="s">
        <v>33</v>
      </c>
      <c r="Q233" s="23"/>
      <c r="R233" s="23"/>
      <c r="S233" s="19" t="s">
        <v>34</v>
      </c>
      <c r="V233" s="16" t="str">
        <f t="shared" ca="1" si="24"/>
        <v>UD</v>
      </c>
      <c r="W233" s="14" t="str">
        <f t="shared" ca="1" si="24"/>
        <v>Public service</v>
      </c>
      <c r="X233" s="3" t="str">
        <f>'EE investment costs'!D282</f>
        <v>LA-38</v>
      </c>
      <c r="Y233" s="3" t="str">
        <f>'EE investment costs'!E282</f>
        <v>Light</v>
      </c>
      <c r="AC233" s="123">
        <f>'EE investment costs'!C282</f>
        <v>3.8</v>
      </c>
      <c r="AD233" s="22"/>
    </row>
    <row r="234" spans="2:30">
      <c r="B234" s="14" t="str">
        <f t="shared" ca="1" si="20"/>
        <v>INDUDEFFEM-38</v>
      </c>
      <c r="C234" s="15" t="str">
        <f t="shared" ca="1" si="19"/>
        <v>IUDEM</v>
      </c>
      <c r="D234" s="16">
        <f>'EE investment costs'!$F$15</f>
        <v>2016</v>
      </c>
      <c r="E234" s="14">
        <f>VLOOKUP(X234,'EE investment costs'!$D$56:$R$656,15,0)</f>
        <v>4.0519499999999997</v>
      </c>
      <c r="F234" s="17">
        <f ca="1">INDEX('EE investment costs'!$D$56:$R$656,MATCH(X234,'EE investment costs'!$D$56:$D$656,0),MATCH($V$8,'EE investment costs'!$D$56:$R$56,0))</f>
        <v>1589.3200807404835</v>
      </c>
      <c r="I234" s="18">
        <v>1</v>
      </c>
      <c r="J234" s="18">
        <v>1</v>
      </c>
      <c r="K234" s="14">
        <f t="shared" ca="1" si="23"/>
        <v>0</v>
      </c>
      <c r="L234" s="26"/>
      <c r="M234" s="19" t="str">
        <f t="shared" ca="1" si="21"/>
        <v>INDUDEFFEM-38</v>
      </c>
      <c r="N234" s="23" t="str">
        <f t="shared" ca="1" si="22"/>
        <v>Public service Saving Tech-Electric Motors 3.8y</v>
      </c>
      <c r="O234" s="23" t="s">
        <v>32</v>
      </c>
      <c r="P234" s="23" t="s">
        <v>33</v>
      </c>
      <c r="Q234" s="23"/>
      <c r="R234" s="23"/>
      <c r="S234" s="19" t="s">
        <v>34</v>
      </c>
      <c r="V234" s="16" t="str">
        <f t="shared" ca="1" si="24"/>
        <v>UD</v>
      </c>
      <c r="W234" s="14" t="str">
        <f t="shared" ca="1" si="24"/>
        <v>Public service</v>
      </c>
      <c r="X234" s="3" t="str">
        <f>'EE investment costs'!D283</f>
        <v>EM-38</v>
      </c>
      <c r="Y234" s="3" t="str">
        <f>'EE investment costs'!E283</f>
        <v>Electric Motors</v>
      </c>
      <c r="AC234" s="123">
        <f>'EE investment costs'!C283</f>
        <v>3.8</v>
      </c>
      <c r="AD234" s="22"/>
    </row>
    <row r="235" spans="2:30">
      <c r="B235" s="14" t="str">
        <f t="shared" ca="1" si="20"/>
        <v>INDUDEFFTF-38</v>
      </c>
      <c r="C235" s="15" t="str">
        <f t="shared" ca="1" si="19"/>
        <v>IUDTF</v>
      </c>
      <c r="D235" s="16">
        <f>'EE investment costs'!$F$15</f>
        <v>2016</v>
      </c>
      <c r="E235" s="14">
        <f>VLOOKUP(X235,'EE investment costs'!$D$56:$R$656,15,0)</f>
        <v>14.2</v>
      </c>
      <c r="F235" s="17">
        <f ca="1">INDEX('EE investment costs'!$D$56:$R$656,MATCH(X235,'EE investment costs'!$D$56:$D$656,0),MATCH($V$8,'EE investment costs'!$D$56:$R$56,0))</f>
        <v>558.36098265425449</v>
      </c>
      <c r="I235" s="18">
        <v>1</v>
      </c>
      <c r="J235" s="18">
        <v>1</v>
      </c>
      <c r="K235" s="14">
        <f t="shared" ca="1" si="23"/>
        <v>7</v>
      </c>
      <c r="L235" s="26"/>
      <c r="M235" s="19" t="str">
        <f t="shared" ca="1" si="21"/>
        <v>INDUDEFFTF-38</v>
      </c>
      <c r="N235" s="23" t="str">
        <f t="shared" ca="1" si="22"/>
        <v>Public service Saving Tech-Haulage Tractors, Trucks, Fishing boats 3.8y</v>
      </c>
      <c r="O235" s="23" t="s">
        <v>32</v>
      </c>
      <c r="P235" s="23" t="s">
        <v>33</v>
      </c>
      <c r="Q235" s="23"/>
      <c r="R235" s="23"/>
      <c r="S235" s="19" t="s">
        <v>34</v>
      </c>
      <c r="V235" s="16" t="str">
        <f t="shared" ca="1" si="24"/>
        <v>UD</v>
      </c>
      <c r="W235" s="14" t="str">
        <f t="shared" ca="1" si="24"/>
        <v>Public service</v>
      </c>
      <c r="X235" s="3" t="str">
        <f>'EE investment costs'!D284</f>
        <v>TF-38</v>
      </c>
      <c r="Y235" s="3" t="str">
        <f>'EE investment costs'!E284</f>
        <v>Haulage Tractors, Trucks, Fishing boats</v>
      </c>
      <c r="AC235" s="123">
        <f>'EE investment costs'!C284</f>
        <v>3.8</v>
      </c>
      <c r="AD235" s="22"/>
    </row>
    <row r="236" spans="2:30">
      <c r="B236" s="14" t="str">
        <f t="shared" ca="1" si="20"/>
        <v>INDUDEFFMT-39</v>
      </c>
      <c r="C236" s="15" t="str">
        <f t="shared" ca="1" si="19"/>
        <v>IUDMT</v>
      </c>
      <c r="D236" s="16">
        <f>'EE investment costs'!$F$15</f>
        <v>2016</v>
      </c>
      <c r="E236" s="14">
        <f>VLOOKUP(X236,'EE investment costs'!$D$56:$R$656,15,0)</f>
        <v>5.95</v>
      </c>
      <c r="F236" s="17">
        <f ca="1">INDEX('EE investment costs'!$D$56:$R$656,MATCH(X236,'EE investment costs'!$D$56:$D$656,0),MATCH($V$8,'EE investment costs'!$D$56:$R$56,0))</f>
        <v>592.05632510734097</v>
      </c>
      <c r="I236" s="18">
        <v>1</v>
      </c>
      <c r="J236" s="18">
        <v>1</v>
      </c>
      <c r="K236" s="14">
        <f t="shared" ca="1" si="23"/>
        <v>7</v>
      </c>
      <c r="L236" s="26"/>
      <c r="M236" s="19" t="str">
        <f t="shared" ca="1" si="21"/>
        <v>INDUDEFFMT-39</v>
      </c>
      <c r="N236" s="23" t="str">
        <f t="shared" ca="1" si="22"/>
        <v>Public service Saving Tech-Heat Medium Temp. up to 150C 3.9y</v>
      </c>
      <c r="O236" s="23" t="s">
        <v>32</v>
      </c>
      <c r="P236" s="23" t="s">
        <v>33</v>
      </c>
      <c r="Q236" s="23"/>
      <c r="R236" s="23"/>
      <c r="S236" s="19" t="s">
        <v>34</v>
      </c>
      <c r="V236" s="16" t="str">
        <f t="shared" ca="1" si="24"/>
        <v>UD</v>
      </c>
      <c r="W236" s="14" t="str">
        <f t="shared" ca="1" si="24"/>
        <v>Public service</v>
      </c>
      <c r="X236" s="3" t="str">
        <f>'EE investment costs'!D285</f>
        <v>MT-39</v>
      </c>
      <c r="Y236" s="3" t="str">
        <f>'EE investment costs'!E285</f>
        <v>Heat Medium Temp. up to 150C</v>
      </c>
      <c r="AC236" s="123">
        <f>'EE investment costs'!C285</f>
        <v>3.9</v>
      </c>
      <c r="AD236" s="22"/>
    </row>
    <row r="237" spans="2:30">
      <c r="B237" s="14" t="str">
        <f t="shared" ca="1" si="20"/>
        <v>INDUDEFFHT-39</v>
      </c>
      <c r="C237" s="15" t="str">
        <f t="shared" ca="1" si="19"/>
        <v>IUDHT</v>
      </c>
      <c r="D237" s="16">
        <f>'EE investment costs'!$F$15</f>
        <v>2016</v>
      </c>
      <c r="E237" s="14">
        <f>VLOOKUP(X237,'EE investment costs'!$D$56:$R$656,15,0)</f>
        <v>4.76</v>
      </c>
      <c r="F237" s="17">
        <f ca="1">INDEX('EE investment costs'!$D$56:$R$656,MATCH(X237,'EE investment costs'!$D$56:$D$656,0),MATCH($V$8,'EE investment costs'!$D$56:$R$56,0))</f>
        <v>469.43233408838466</v>
      </c>
      <c r="I237" s="18">
        <v>1</v>
      </c>
      <c r="J237" s="18">
        <v>1</v>
      </c>
      <c r="K237" s="14">
        <f t="shared" ca="1" si="23"/>
        <v>8</v>
      </c>
      <c r="L237" s="26"/>
      <c r="M237" s="19" t="str">
        <f t="shared" ca="1" si="21"/>
        <v>INDUDEFFHT-39</v>
      </c>
      <c r="N237" s="23" t="str">
        <f t="shared" ca="1" si="22"/>
        <v>Public service Saving Tech-Heat High Temp. over 150C 3.9y</v>
      </c>
      <c r="O237" s="23" t="s">
        <v>32</v>
      </c>
      <c r="P237" s="23" t="s">
        <v>33</v>
      </c>
      <c r="Q237" s="23"/>
      <c r="R237" s="23"/>
      <c r="S237" s="19" t="s">
        <v>34</v>
      </c>
      <c r="V237" s="16" t="str">
        <f t="shared" ca="1" si="24"/>
        <v>UD</v>
      </c>
      <c r="W237" s="14" t="str">
        <f t="shared" ca="1" si="24"/>
        <v>Public service</v>
      </c>
      <c r="X237" s="3" t="str">
        <f>'EE investment costs'!D286</f>
        <v>HT-39</v>
      </c>
      <c r="Y237" s="3" t="str">
        <f>'EE investment costs'!E286</f>
        <v>Heat High Temp. over 150C</v>
      </c>
      <c r="AC237" s="123">
        <f>'EE investment costs'!C286</f>
        <v>3.9</v>
      </c>
      <c r="AD237" s="22"/>
    </row>
    <row r="238" spans="2:30">
      <c r="B238" s="14" t="str">
        <f t="shared" ca="1" si="20"/>
        <v>INDUDEFFRH-39</v>
      </c>
      <c r="C238" s="15" t="str">
        <f t="shared" ca="1" si="19"/>
        <v>IUDRH</v>
      </c>
      <c r="D238" s="16">
        <f>'EE investment costs'!$F$15</f>
        <v>2016</v>
      </c>
      <c r="E238" s="14">
        <f>VLOOKUP(X238,'EE investment costs'!$D$56:$R$656,15,0)</f>
        <v>16</v>
      </c>
      <c r="F238" s="17">
        <f ca="1">INDEX('EE investment costs'!$D$56:$R$656,MATCH(X238,'EE investment costs'!$D$56:$D$656,0),MATCH($V$8,'EE investment costs'!$D$56:$R$56,0))</f>
        <v>148.13132103214176</v>
      </c>
      <c r="I238" s="18">
        <v>1</v>
      </c>
      <c r="J238" s="18">
        <v>1</v>
      </c>
      <c r="K238" s="14">
        <f t="shared" ca="1" si="23"/>
        <v>8</v>
      </c>
      <c r="L238" s="26"/>
      <c r="M238" s="19" t="str">
        <f t="shared" ca="1" si="21"/>
        <v>INDUDEFFRH-39</v>
      </c>
      <c r="N238" s="23" t="str">
        <f t="shared" ca="1" si="22"/>
        <v>Public service Saving Tech-Heat Room Heat 3.9y</v>
      </c>
      <c r="O238" s="23" t="s">
        <v>32</v>
      </c>
      <c r="P238" s="23" t="s">
        <v>33</v>
      </c>
      <c r="Q238" s="23"/>
      <c r="R238" s="23"/>
      <c r="S238" s="19" t="s">
        <v>34</v>
      </c>
      <c r="V238" s="16" t="str">
        <f t="shared" ca="1" si="24"/>
        <v>UD</v>
      </c>
      <c r="W238" s="14" t="str">
        <f t="shared" ca="1" si="24"/>
        <v>Public service</v>
      </c>
      <c r="X238" s="3" t="str">
        <f>'EE investment costs'!D287</f>
        <v>RH-39</v>
      </c>
      <c r="Y238" s="3" t="str">
        <f>'EE investment costs'!E287</f>
        <v>Heat Room Heat</v>
      </c>
      <c r="AC238" s="123">
        <f>'EE investment costs'!C287</f>
        <v>3.9</v>
      </c>
      <c r="AD238" s="22"/>
    </row>
    <row r="239" spans="2:30">
      <c r="B239" s="14" t="str">
        <f t="shared" ca="1" si="20"/>
        <v>INDUDEFFLA-39</v>
      </c>
      <c r="C239" s="15" t="str">
        <f t="shared" ca="1" si="19"/>
        <v>IUDLA</v>
      </c>
      <c r="D239" s="16">
        <f>'EE investment costs'!$F$15</f>
        <v>2016</v>
      </c>
      <c r="E239" s="14">
        <f>VLOOKUP(X239,'EE investment costs'!$D$56:$R$656,15,0)</f>
        <v>3.8844999999999996</v>
      </c>
      <c r="F239" s="17">
        <f ca="1">INDEX('EE investment costs'!$D$56:$R$656,MATCH(X239,'EE investment costs'!$D$56:$D$656,0),MATCH($V$8,'EE investment costs'!$D$56:$R$56,0))</f>
        <v>1590.8038695743119</v>
      </c>
      <c r="I239" s="18">
        <v>1</v>
      </c>
      <c r="J239" s="18">
        <v>1</v>
      </c>
      <c r="K239" s="14">
        <f t="shared" ca="1" si="23"/>
        <v>0</v>
      </c>
      <c r="L239" s="26"/>
      <c r="M239" s="19" t="str">
        <f t="shared" ca="1" si="21"/>
        <v>INDUDEFFLA-39</v>
      </c>
      <c r="N239" s="23" t="str">
        <f t="shared" ca="1" si="22"/>
        <v>Public service Saving Tech-Light 3.9y</v>
      </c>
      <c r="O239" s="23" t="s">
        <v>32</v>
      </c>
      <c r="P239" s="23" t="s">
        <v>33</v>
      </c>
      <c r="Q239" s="23"/>
      <c r="R239" s="23"/>
      <c r="S239" s="19" t="s">
        <v>34</v>
      </c>
      <c r="V239" s="16" t="str">
        <f t="shared" ca="1" si="24"/>
        <v>UD</v>
      </c>
      <c r="W239" s="14" t="str">
        <f t="shared" ca="1" si="24"/>
        <v>Public service</v>
      </c>
      <c r="X239" s="3" t="str">
        <f>'EE investment costs'!D288</f>
        <v>LA-39</v>
      </c>
      <c r="Y239" s="3" t="str">
        <f>'EE investment costs'!E288</f>
        <v>Light</v>
      </c>
      <c r="AC239" s="123">
        <f>'EE investment costs'!C288</f>
        <v>3.9</v>
      </c>
      <c r="AD239" s="22"/>
    </row>
    <row r="240" spans="2:30">
      <c r="B240" s="14" t="str">
        <f t="shared" ca="1" si="20"/>
        <v>INDUDEFFEM-39</v>
      </c>
      <c r="C240" s="15" t="str">
        <f t="shared" ca="1" si="19"/>
        <v>IUDEM</v>
      </c>
      <c r="D240" s="16">
        <f>'EE investment costs'!$F$15</f>
        <v>2016</v>
      </c>
      <c r="E240" s="14">
        <f>VLOOKUP(X240,'EE investment costs'!$D$56:$R$656,15,0)</f>
        <v>4.0787250000000004</v>
      </c>
      <c r="F240" s="17">
        <f ca="1">INDEX('EE investment costs'!$D$56:$R$656,MATCH(X240,'EE investment costs'!$D$56:$D$656,0),MATCH($V$8,'EE investment costs'!$D$56:$R$56,0))</f>
        <v>1619.8885162065201</v>
      </c>
      <c r="I240" s="18">
        <v>1</v>
      </c>
      <c r="J240" s="18">
        <v>1</v>
      </c>
      <c r="K240" s="14">
        <f t="shared" ca="1" si="23"/>
        <v>0</v>
      </c>
      <c r="L240" s="26"/>
      <c r="M240" s="19" t="str">
        <f t="shared" ca="1" si="21"/>
        <v>INDUDEFFEM-39</v>
      </c>
      <c r="N240" s="23" t="str">
        <f t="shared" ca="1" si="22"/>
        <v>Public service Saving Tech-Electric Motors 3.9y</v>
      </c>
      <c r="O240" s="23" t="s">
        <v>32</v>
      </c>
      <c r="P240" s="23" t="s">
        <v>33</v>
      </c>
      <c r="Q240" s="23"/>
      <c r="R240" s="23"/>
      <c r="S240" s="19" t="s">
        <v>34</v>
      </c>
      <c r="V240" s="16" t="str">
        <f t="shared" ca="1" si="24"/>
        <v>UD</v>
      </c>
      <c r="W240" s="14" t="str">
        <f t="shared" ca="1" si="24"/>
        <v>Public service</v>
      </c>
      <c r="X240" s="3" t="str">
        <f>'EE investment costs'!D289</f>
        <v>EM-39</v>
      </c>
      <c r="Y240" s="3" t="str">
        <f>'EE investment costs'!E289</f>
        <v>Electric Motors</v>
      </c>
      <c r="AC240" s="123">
        <f>'EE investment costs'!C289</f>
        <v>3.9</v>
      </c>
      <c r="AD240" s="22"/>
    </row>
    <row r="241" spans="2:30">
      <c r="B241" s="14" t="str">
        <f t="shared" ca="1" si="20"/>
        <v>INDUDEFFTF-39</v>
      </c>
      <c r="C241" s="15" t="str">
        <f t="shared" ca="1" si="19"/>
        <v>IUDTF</v>
      </c>
      <c r="D241" s="16">
        <f>'EE investment costs'!$F$15</f>
        <v>2016</v>
      </c>
      <c r="E241" s="14">
        <f>VLOOKUP(X241,'EE investment costs'!$D$56:$R$656,15,0)</f>
        <v>14.6</v>
      </c>
      <c r="F241" s="17">
        <f ca="1">INDEX('EE investment costs'!$D$56:$R$656,MATCH(X241,'EE investment costs'!$D$56:$D$656,0),MATCH($V$8,'EE investment costs'!$D$56:$R$56,0))</f>
        <v>573.05469272410323</v>
      </c>
      <c r="I241" s="18">
        <v>1</v>
      </c>
      <c r="J241" s="18">
        <v>1</v>
      </c>
      <c r="K241" s="14">
        <f t="shared" ca="1" si="23"/>
        <v>7</v>
      </c>
      <c r="L241" s="26"/>
      <c r="M241" s="19" t="str">
        <f t="shared" ca="1" si="21"/>
        <v>INDUDEFFTF-39</v>
      </c>
      <c r="N241" s="23" t="str">
        <f t="shared" ca="1" si="22"/>
        <v>Public service Saving Tech-Haulage Tractors, Trucks, Fishing boats 3.9y</v>
      </c>
      <c r="O241" s="23" t="s">
        <v>32</v>
      </c>
      <c r="P241" s="23" t="s">
        <v>33</v>
      </c>
      <c r="Q241" s="23"/>
      <c r="R241" s="23"/>
      <c r="S241" s="19" t="s">
        <v>34</v>
      </c>
      <c r="V241" s="16" t="str">
        <f t="shared" ca="1" si="24"/>
        <v>UD</v>
      </c>
      <c r="W241" s="14" t="str">
        <f t="shared" ca="1" si="24"/>
        <v>Public service</v>
      </c>
      <c r="X241" s="3" t="str">
        <f>'EE investment costs'!D290</f>
        <v>TF-39</v>
      </c>
      <c r="Y241" s="3" t="str">
        <f>'EE investment costs'!E290</f>
        <v>Haulage Tractors, Trucks, Fishing boats</v>
      </c>
      <c r="AC241" s="123">
        <f>'EE investment costs'!C290</f>
        <v>3.9</v>
      </c>
      <c r="AD241" s="22"/>
    </row>
    <row r="242" spans="2:30">
      <c r="B242" s="14" t="str">
        <f t="shared" ca="1" si="20"/>
        <v>INDUDEFFMT-40</v>
      </c>
      <c r="C242" s="15" t="str">
        <f t="shared" ca="1" si="19"/>
        <v>IUDMT</v>
      </c>
      <c r="D242" s="16">
        <f>'EE investment costs'!$F$15</f>
        <v>2016</v>
      </c>
      <c r="E242" s="14">
        <f>VLOOKUP(X242,'EE investment costs'!$D$56:$R$656,15,0)</f>
        <v>6</v>
      </c>
      <c r="F242" s="17">
        <f ca="1">INDEX('EE investment costs'!$D$56:$R$656,MATCH(X242,'EE investment costs'!$D$56:$D$656,0),MATCH($V$8,'EE investment costs'!$D$56:$R$56,0))</f>
        <v>603.80458221172887</v>
      </c>
      <c r="I242" s="18">
        <v>1</v>
      </c>
      <c r="J242" s="18">
        <v>1</v>
      </c>
      <c r="K242" s="14">
        <f t="shared" ca="1" si="23"/>
        <v>6</v>
      </c>
      <c r="L242" s="26"/>
      <c r="M242" s="19" t="str">
        <f t="shared" ca="1" si="21"/>
        <v>INDUDEFFMT-40</v>
      </c>
      <c r="N242" s="23" t="str">
        <f t="shared" ca="1" si="22"/>
        <v>Public service Saving Tech-Heat Medium Temp. up to 150C 4y</v>
      </c>
      <c r="O242" s="23" t="s">
        <v>32</v>
      </c>
      <c r="P242" s="23" t="s">
        <v>33</v>
      </c>
      <c r="Q242" s="23"/>
      <c r="R242" s="23"/>
      <c r="S242" s="19" t="s">
        <v>34</v>
      </c>
      <c r="V242" s="16" t="str">
        <f t="shared" ca="1" si="24"/>
        <v>UD</v>
      </c>
      <c r="W242" s="14" t="str">
        <f t="shared" ca="1" si="24"/>
        <v>Public service</v>
      </c>
      <c r="X242" s="3" t="str">
        <f>'EE investment costs'!D291</f>
        <v>MT-40</v>
      </c>
      <c r="Y242" s="3" t="str">
        <f>'EE investment costs'!E291</f>
        <v>Heat Medium Temp. up to 150C</v>
      </c>
      <c r="AC242" s="123">
        <f>'EE investment costs'!C291</f>
        <v>4</v>
      </c>
      <c r="AD242" s="22"/>
    </row>
    <row r="243" spans="2:30">
      <c r="B243" s="14" t="str">
        <f t="shared" ca="1" si="20"/>
        <v>INDUDEFFHT-40</v>
      </c>
      <c r="C243" s="15" t="str">
        <f t="shared" ca="1" si="19"/>
        <v>IUDHT</v>
      </c>
      <c r="D243" s="16">
        <f>'EE investment costs'!$F$15</f>
        <v>2016</v>
      </c>
      <c r="E243" s="14">
        <f>VLOOKUP(X243,'EE investment costs'!$D$56:$R$656,15,0)</f>
        <v>4.7999999999999989</v>
      </c>
      <c r="F243" s="17">
        <f ca="1">INDEX('EE investment costs'!$D$56:$R$656,MATCH(X243,'EE investment costs'!$D$56:$D$656,0),MATCH($V$8,'EE investment costs'!$D$56:$R$56,0))</f>
        <v>475.8166951090281</v>
      </c>
      <c r="I243" s="18">
        <v>1</v>
      </c>
      <c r="J243" s="18">
        <v>1</v>
      </c>
      <c r="K243" s="14">
        <f t="shared" ca="1" si="23"/>
        <v>8</v>
      </c>
      <c r="L243" s="26"/>
      <c r="M243" s="19" t="str">
        <f t="shared" ca="1" si="21"/>
        <v>INDUDEFFHT-40</v>
      </c>
      <c r="N243" s="23" t="str">
        <f t="shared" ca="1" si="22"/>
        <v>Public service Saving Tech-Heat High Temp. over 150C 4y</v>
      </c>
      <c r="O243" s="23" t="s">
        <v>32</v>
      </c>
      <c r="P243" s="23" t="s">
        <v>33</v>
      </c>
      <c r="Q243" s="23"/>
      <c r="R243" s="23"/>
      <c r="S243" s="19" t="s">
        <v>34</v>
      </c>
      <c r="V243" s="16" t="str">
        <f t="shared" ca="1" si="24"/>
        <v>UD</v>
      </c>
      <c r="W243" s="14" t="str">
        <f t="shared" ca="1" si="24"/>
        <v>Public service</v>
      </c>
      <c r="X243" s="3" t="str">
        <f>'EE investment costs'!D292</f>
        <v>HT-40</v>
      </c>
      <c r="Y243" s="3" t="str">
        <f>'EE investment costs'!E292</f>
        <v>Heat High Temp. over 150C</v>
      </c>
      <c r="AC243" s="123">
        <f>'EE investment costs'!C292</f>
        <v>4</v>
      </c>
      <c r="AD243" s="22"/>
    </row>
    <row r="244" spans="2:30">
      <c r="B244" s="14" t="str">
        <f t="shared" ca="1" si="20"/>
        <v>INDUDEFFRH-40</v>
      </c>
      <c r="C244" s="15" t="str">
        <f t="shared" ca="1" si="19"/>
        <v>IUDRH</v>
      </c>
      <c r="D244" s="16">
        <f>'EE investment costs'!$F$15</f>
        <v>2016</v>
      </c>
      <c r="E244" s="14">
        <f>VLOOKUP(X244,'EE investment costs'!$D$56:$R$656,15,0)</f>
        <v>16</v>
      </c>
      <c r="F244" s="17">
        <f ca="1">INDEX('EE investment costs'!$D$56:$R$656,MATCH(X244,'EE investment costs'!$D$56:$D$656,0),MATCH($V$8,'EE investment costs'!$D$56:$R$56,0))</f>
        <v>185.16415129017733</v>
      </c>
      <c r="I244" s="18">
        <v>1</v>
      </c>
      <c r="J244" s="18">
        <v>1</v>
      </c>
      <c r="K244" s="14">
        <f t="shared" ca="1" si="23"/>
        <v>8</v>
      </c>
      <c r="L244" s="26"/>
      <c r="M244" s="19" t="str">
        <f t="shared" ca="1" si="21"/>
        <v>INDUDEFFRH-40</v>
      </c>
      <c r="N244" s="23" t="str">
        <f t="shared" ca="1" si="22"/>
        <v>Public service Saving Tech-Heat Room Heat 4y</v>
      </c>
      <c r="O244" s="23" t="s">
        <v>32</v>
      </c>
      <c r="P244" s="23" t="s">
        <v>33</v>
      </c>
      <c r="Q244" s="23"/>
      <c r="R244" s="23"/>
      <c r="S244" s="19" t="s">
        <v>34</v>
      </c>
      <c r="V244" s="16" t="str">
        <f t="shared" ca="1" si="24"/>
        <v>UD</v>
      </c>
      <c r="W244" s="14" t="str">
        <f t="shared" ca="1" si="24"/>
        <v>Public service</v>
      </c>
      <c r="X244" s="3" t="str">
        <f>'EE investment costs'!D293</f>
        <v>RH-40</v>
      </c>
      <c r="Y244" s="3" t="str">
        <f>'EE investment costs'!E293</f>
        <v>Heat Room Heat</v>
      </c>
      <c r="AC244" s="123">
        <f>'EE investment costs'!C293</f>
        <v>4</v>
      </c>
      <c r="AD244" s="22"/>
    </row>
    <row r="245" spans="2:30">
      <c r="B245" s="14" t="str">
        <f t="shared" ca="1" si="20"/>
        <v>INDUDEFFLA-40</v>
      </c>
      <c r="C245" s="15" t="str">
        <f t="shared" ca="1" si="19"/>
        <v>IUDLA</v>
      </c>
      <c r="D245" s="16">
        <f>'EE investment costs'!$F$15</f>
        <v>2016</v>
      </c>
      <c r="E245" s="14">
        <f>VLOOKUP(X245,'EE investment costs'!$D$56:$R$656,15,0)</f>
        <v>3.9099999999999997</v>
      </c>
      <c r="F245" s="17">
        <f ca="1">INDEX('EE investment costs'!$D$56:$R$656,MATCH(X245,'EE investment costs'!$D$56:$D$656,0),MATCH($V$8,'EE investment costs'!$D$56:$R$56,0))</f>
        <v>1606.278372920324</v>
      </c>
      <c r="I245" s="18">
        <v>1</v>
      </c>
      <c r="J245" s="18">
        <v>1</v>
      </c>
      <c r="K245" s="14">
        <f t="shared" ca="1" si="23"/>
        <v>0</v>
      </c>
      <c r="L245" s="26"/>
      <c r="M245" s="19" t="str">
        <f t="shared" ca="1" si="21"/>
        <v>INDUDEFFLA-40</v>
      </c>
      <c r="N245" s="23" t="str">
        <f t="shared" ca="1" si="22"/>
        <v>Public service Saving Tech-Light 4y</v>
      </c>
      <c r="O245" s="23" t="s">
        <v>32</v>
      </c>
      <c r="P245" s="23" t="s">
        <v>33</v>
      </c>
      <c r="Q245" s="23"/>
      <c r="R245" s="23"/>
      <c r="S245" s="19" t="s">
        <v>34</v>
      </c>
      <c r="V245" s="16" t="str">
        <f t="shared" ca="1" si="24"/>
        <v>UD</v>
      </c>
      <c r="W245" s="14" t="str">
        <f t="shared" ca="1" si="24"/>
        <v>Public service</v>
      </c>
      <c r="X245" s="3" t="str">
        <f>'EE investment costs'!D294</f>
        <v>LA-40</v>
      </c>
      <c r="Y245" s="3" t="str">
        <f>'EE investment costs'!E294</f>
        <v>Light</v>
      </c>
      <c r="AC245" s="123">
        <f>'EE investment costs'!C294</f>
        <v>4</v>
      </c>
      <c r="AD245" s="22"/>
    </row>
    <row r="246" spans="2:30">
      <c r="B246" s="14" t="str">
        <f t="shared" ca="1" si="20"/>
        <v>INDUDEFFEM-40</v>
      </c>
      <c r="C246" s="15" t="str">
        <f t="shared" ca="1" si="19"/>
        <v>IUDEM</v>
      </c>
      <c r="D246" s="16">
        <f>'EE investment costs'!$F$15</f>
        <v>2016</v>
      </c>
      <c r="E246" s="14">
        <f>VLOOKUP(X246,'EE investment costs'!$D$56:$R$656,15,0)</f>
        <v>4.1055000000000001</v>
      </c>
      <c r="F246" s="17">
        <f ca="1">INDEX('EE investment costs'!$D$56:$R$656,MATCH(X246,'EE investment costs'!$D$56:$D$656,0),MATCH($V$8,'EE investment costs'!$D$56:$R$56,0))</f>
        <v>1650.4569516725571</v>
      </c>
      <c r="I246" s="18">
        <v>1</v>
      </c>
      <c r="J246" s="18">
        <v>1</v>
      </c>
      <c r="K246" s="14">
        <f t="shared" ca="1" si="23"/>
        <v>0</v>
      </c>
      <c r="L246" s="26"/>
      <c r="M246" s="19" t="str">
        <f t="shared" ca="1" si="21"/>
        <v>INDUDEFFEM-40</v>
      </c>
      <c r="N246" s="23" t="str">
        <f t="shared" ca="1" si="22"/>
        <v>Public service Saving Tech-Electric Motors 4y</v>
      </c>
      <c r="O246" s="23" t="s">
        <v>32</v>
      </c>
      <c r="P246" s="23" t="s">
        <v>33</v>
      </c>
      <c r="Q246" s="23"/>
      <c r="R246" s="23"/>
      <c r="S246" s="19" t="s">
        <v>34</v>
      </c>
      <c r="V246" s="16" t="str">
        <f t="shared" ca="1" si="24"/>
        <v>UD</v>
      </c>
      <c r="W246" s="14" t="str">
        <f t="shared" ca="1" si="24"/>
        <v>Public service</v>
      </c>
      <c r="X246" s="3" t="str">
        <f>'EE investment costs'!D295</f>
        <v>EM-40</v>
      </c>
      <c r="Y246" s="3" t="str">
        <f>'EE investment costs'!E295</f>
        <v>Electric Motors</v>
      </c>
      <c r="AC246" s="123">
        <f>'EE investment costs'!C295</f>
        <v>4</v>
      </c>
      <c r="AD246" s="22"/>
    </row>
    <row r="247" spans="2:30" ht="13.5" thickBot="1">
      <c r="B247" s="14" t="str">
        <f t="shared" ca="1" si="20"/>
        <v>INDUDEFFTF-40</v>
      </c>
      <c r="C247" s="15" t="str">
        <f t="shared" ca="1" si="19"/>
        <v>IUDTF</v>
      </c>
      <c r="D247" s="16">
        <f>'EE investment costs'!$F$15</f>
        <v>2016</v>
      </c>
      <c r="E247" s="14">
        <f>VLOOKUP(X247,'EE investment costs'!$D$56:$R$656,15,0)</f>
        <v>15</v>
      </c>
      <c r="F247" s="17">
        <f ca="1">INDEX('EE investment costs'!$D$56:$R$656,MATCH(X247,'EE investment costs'!$D$56:$D$656,0),MATCH($V$8,'EE investment costs'!$D$56:$R$56,0))</f>
        <v>587.7484027939521</v>
      </c>
      <c r="I247" s="18">
        <v>1</v>
      </c>
      <c r="J247" s="18">
        <v>1</v>
      </c>
      <c r="K247" s="14">
        <f t="shared" ca="1" si="23"/>
        <v>7</v>
      </c>
      <c r="L247" s="26"/>
      <c r="M247" s="24" t="str">
        <f t="shared" ca="1" si="21"/>
        <v>INDUDEFFTF-40</v>
      </c>
      <c r="N247" s="25" t="str">
        <f t="shared" ca="1" si="22"/>
        <v>Public service Saving Tech-Haulage Tractors, Trucks, Fishing boats 4y</v>
      </c>
      <c r="O247" s="25" t="s">
        <v>32</v>
      </c>
      <c r="P247" s="25" t="s">
        <v>33</v>
      </c>
      <c r="Q247" s="25"/>
      <c r="R247" s="25"/>
      <c r="S247" s="24" t="s">
        <v>34</v>
      </c>
      <c r="V247" s="16" t="str">
        <f t="shared" ca="1" si="24"/>
        <v>UD</v>
      </c>
      <c r="W247" s="14" t="str">
        <f t="shared" ca="1" si="24"/>
        <v>Public service</v>
      </c>
      <c r="X247" s="3" t="str">
        <f>'EE investment costs'!D296</f>
        <v>TF-40</v>
      </c>
      <c r="Y247" s="3" t="str">
        <f>'EE investment costs'!E296</f>
        <v>Haulage Tractors, Trucks, Fishing boats</v>
      </c>
      <c r="AC247" s="123">
        <f>'EE investment costs'!C296</f>
        <v>4</v>
      </c>
      <c r="AD247" s="22"/>
    </row>
    <row r="248" spans="2:30">
      <c r="B248" s="14" t="str">
        <f t="shared" ca="1" si="20"/>
        <v>INDUDEFFMT-41</v>
      </c>
      <c r="C248" s="15" t="str">
        <f ca="1">"I"&amp;MID(B248,4,1)&amp;"D"&amp;MID(B248,9,2)</f>
        <v>IUDMT</v>
      </c>
      <c r="D248" s="16">
        <f>'EE investment costs'!$F$15</f>
        <v>2016</v>
      </c>
      <c r="E248" s="14">
        <f>VLOOKUP(X248,'EE investment costs'!$D$56:$R$656,15,0)</f>
        <v>6.01</v>
      </c>
      <c r="F248" s="17">
        <f ca="1">INDEX('EE investment costs'!$D$56:$R$656,MATCH(X248,'EE investment costs'!$D$56:$D$656,0),MATCH($V$8,'EE investment costs'!$D$56:$R$56,0))</f>
        <v>615.55283931611677</v>
      </c>
      <c r="I248" s="18">
        <v>1</v>
      </c>
      <c r="J248" s="18">
        <v>1</v>
      </c>
      <c r="K248" s="14">
        <f t="shared" ca="1" si="23"/>
        <v>6</v>
      </c>
      <c r="L248" s="26"/>
      <c r="M248" s="20" t="str">
        <f t="shared" ca="1" si="21"/>
        <v>INDUDEFFMT-41</v>
      </c>
      <c r="N248" s="21" t="str">
        <f t="shared" ca="1" si="22"/>
        <v>Public service Saving Tech-Heat Medium Temp. up to 150C 4.1y</v>
      </c>
      <c r="O248" s="21" t="s">
        <v>32</v>
      </c>
      <c r="P248" s="21" t="s">
        <v>33</v>
      </c>
      <c r="Q248" s="21"/>
      <c r="R248" s="21"/>
      <c r="S248" s="20" t="s">
        <v>34</v>
      </c>
      <c r="V248" s="16" t="str">
        <f t="shared" ca="1" si="24"/>
        <v>UD</v>
      </c>
      <c r="W248" s="14" t="str">
        <f t="shared" ca="1" si="24"/>
        <v>Public service</v>
      </c>
      <c r="X248" s="3" t="str">
        <f>'EE investment costs'!D297</f>
        <v>MT-41</v>
      </c>
      <c r="Y248" s="3" t="str">
        <f>'EE investment costs'!E297</f>
        <v>Heat Medium Temp. up to 150C</v>
      </c>
      <c r="AC248" s="123">
        <f>'EE investment costs'!C297</f>
        <v>4.0999999999999996</v>
      </c>
      <c r="AD248" s="22"/>
    </row>
    <row r="249" spans="2:30">
      <c r="B249" s="14" t="str">
        <f t="shared" ca="1" si="20"/>
        <v>INDUDEFFHT-41</v>
      </c>
      <c r="C249" s="15" t="str">
        <f t="shared" ref="C249:C312" ca="1" si="25">"I"&amp;MID(B249,4,1)&amp;"D"&amp;MID(B249,9,2)</f>
        <v>IUDHT</v>
      </c>
      <c r="D249" s="16">
        <f>'EE investment costs'!$F$15</f>
        <v>2016</v>
      </c>
      <c r="E249" s="14">
        <f>VLOOKUP(X249,'EE investment costs'!$D$56:$R$656,15,0)</f>
        <v>4.8079999999999998</v>
      </c>
      <c r="F249" s="17">
        <f ca="1">INDEX('EE investment costs'!$D$56:$R$656,MATCH(X249,'EE investment costs'!$D$56:$D$656,0),MATCH($V$8,'EE investment costs'!$D$56:$R$56,0))</f>
        <v>482.20105612967154</v>
      </c>
      <c r="I249" s="18">
        <v>1</v>
      </c>
      <c r="J249" s="18">
        <v>1</v>
      </c>
      <c r="K249" s="14">
        <f t="shared" ca="1" si="23"/>
        <v>8</v>
      </c>
      <c r="L249" s="26"/>
      <c r="M249" s="19" t="str">
        <f t="shared" ca="1" si="21"/>
        <v>INDUDEFFHT-41</v>
      </c>
      <c r="N249" s="23" t="str">
        <f t="shared" ca="1" si="22"/>
        <v>Public service Saving Tech-Heat High Temp. over 150C 4.1y</v>
      </c>
      <c r="O249" s="23" t="s">
        <v>32</v>
      </c>
      <c r="P249" s="23" t="s">
        <v>33</v>
      </c>
      <c r="Q249" s="23"/>
      <c r="R249" s="23"/>
      <c r="S249" s="19" t="s">
        <v>34</v>
      </c>
      <c r="V249" s="16" t="str">
        <f t="shared" ca="1" si="24"/>
        <v>UD</v>
      </c>
      <c r="W249" s="14" t="str">
        <f t="shared" ca="1" si="24"/>
        <v>Public service</v>
      </c>
      <c r="X249" s="3" t="str">
        <f>'EE investment costs'!D298</f>
        <v>HT-41</v>
      </c>
      <c r="Y249" s="3" t="str">
        <f>'EE investment costs'!E298</f>
        <v>Heat High Temp. over 150C</v>
      </c>
      <c r="AC249" s="123">
        <f>'EE investment costs'!C298</f>
        <v>4.0999999999999996</v>
      </c>
      <c r="AD249" s="22"/>
    </row>
    <row r="250" spans="2:30">
      <c r="B250" s="14" t="str">
        <f t="shared" ca="1" si="20"/>
        <v>INDUDEFFRH-41</v>
      </c>
      <c r="C250" s="15" t="str">
        <f t="shared" ca="1" si="25"/>
        <v>IUDRH</v>
      </c>
      <c r="D250" s="16">
        <f>'EE investment costs'!$F$15</f>
        <v>2016</v>
      </c>
      <c r="E250" s="14">
        <f>VLOOKUP(X250,'EE investment costs'!$D$56:$R$656,15,0)</f>
        <v>16.018666666666668</v>
      </c>
      <c r="F250" s="17">
        <f ca="1">INDEX('EE investment costs'!$D$56:$R$656,MATCH(X250,'EE investment costs'!$D$56:$D$656,0),MATCH($V$8,'EE investment costs'!$D$56:$R$56,0))</f>
        <v>222.19698154821262</v>
      </c>
      <c r="I250" s="18">
        <v>1</v>
      </c>
      <c r="J250" s="18">
        <v>1</v>
      </c>
      <c r="K250" s="14">
        <f t="shared" ca="1" si="23"/>
        <v>8</v>
      </c>
      <c r="L250" s="26"/>
      <c r="M250" s="19" t="str">
        <f t="shared" ca="1" si="21"/>
        <v>INDUDEFFRH-41</v>
      </c>
      <c r="N250" s="23" t="str">
        <f t="shared" ca="1" si="22"/>
        <v>Public service Saving Tech-Heat Room Heat 4.1y</v>
      </c>
      <c r="O250" s="23" t="s">
        <v>32</v>
      </c>
      <c r="P250" s="23" t="s">
        <v>33</v>
      </c>
      <c r="Q250" s="23"/>
      <c r="R250" s="23"/>
      <c r="S250" s="19" t="s">
        <v>34</v>
      </c>
      <c r="V250" s="16" t="str">
        <f t="shared" ca="1" si="24"/>
        <v>UD</v>
      </c>
      <c r="W250" s="14" t="str">
        <f t="shared" ca="1" si="24"/>
        <v>Public service</v>
      </c>
      <c r="X250" s="3" t="str">
        <f>'EE investment costs'!D299</f>
        <v>RH-41</v>
      </c>
      <c r="Y250" s="3" t="str">
        <f>'EE investment costs'!E299</f>
        <v>Heat Room Heat</v>
      </c>
      <c r="AC250" s="123">
        <f>'EE investment costs'!C299</f>
        <v>4.0999999999999996</v>
      </c>
      <c r="AD250" s="22"/>
    </row>
    <row r="251" spans="2:30">
      <c r="B251" s="14" t="str">
        <f t="shared" ca="1" si="20"/>
        <v>INDUDEFFLA-41</v>
      </c>
      <c r="C251" s="15" t="str">
        <f t="shared" ca="1" si="25"/>
        <v>IUDLA</v>
      </c>
      <c r="D251" s="16">
        <f>'EE investment costs'!$F$15</f>
        <v>2016</v>
      </c>
      <c r="E251" s="14">
        <f>VLOOKUP(X251,'EE investment costs'!$D$56:$R$656,15,0)</f>
        <v>3.9230333333333336</v>
      </c>
      <c r="F251" s="17">
        <f ca="1">INDEX('EE investment costs'!$D$56:$R$656,MATCH(X251,'EE investment costs'!$D$56:$D$656,0),MATCH($V$8,'EE investment costs'!$D$56:$R$56,0))</f>
        <v>1621.752876266336</v>
      </c>
      <c r="I251" s="18">
        <v>1</v>
      </c>
      <c r="J251" s="18">
        <v>1</v>
      </c>
      <c r="K251" s="14">
        <f t="shared" ca="1" si="23"/>
        <v>0</v>
      </c>
      <c r="L251" s="26"/>
      <c r="M251" s="19" t="str">
        <f t="shared" ca="1" si="21"/>
        <v>INDUDEFFLA-41</v>
      </c>
      <c r="N251" s="23" t="str">
        <f t="shared" ca="1" si="22"/>
        <v>Public service Saving Tech-Light 4.1y</v>
      </c>
      <c r="O251" s="23" t="s">
        <v>32</v>
      </c>
      <c r="P251" s="23" t="s">
        <v>33</v>
      </c>
      <c r="Q251" s="23"/>
      <c r="R251" s="23"/>
      <c r="S251" s="19" t="s">
        <v>34</v>
      </c>
      <c r="V251" s="16" t="str">
        <f t="shared" ca="1" si="24"/>
        <v>UD</v>
      </c>
      <c r="W251" s="14" t="str">
        <f t="shared" ca="1" si="24"/>
        <v>Public service</v>
      </c>
      <c r="X251" s="3" t="str">
        <f>'EE investment costs'!D300</f>
        <v>LA-41</v>
      </c>
      <c r="Y251" s="3" t="str">
        <f>'EE investment costs'!E300</f>
        <v>Light</v>
      </c>
      <c r="AC251" s="123">
        <f>'EE investment costs'!C300</f>
        <v>4.0999999999999996</v>
      </c>
      <c r="AD251" s="22"/>
    </row>
    <row r="252" spans="2:30">
      <c r="B252" s="14" t="str">
        <f t="shared" ca="1" si="20"/>
        <v>INDUDEFFEM-41</v>
      </c>
      <c r="C252" s="15" t="str">
        <f t="shared" ca="1" si="25"/>
        <v>IUDEM</v>
      </c>
      <c r="D252" s="16">
        <f>'EE investment costs'!$F$15</f>
        <v>2016</v>
      </c>
      <c r="E252" s="14">
        <f>VLOOKUP(X252,'EE investment costs'!$D$56:$R$656,15,0)</f>
        <v>4.1191849999999999</v>
      </c>
      <c r="F252" s="17">
        <f ca="1">INDEX('EE investment costs'!$D$56:$R$656,MATCH(X252,'EE investment costs'!$D$56:$D$656,0),MATCH($V$8,'EE investment costs'!$D$56:$R$56,0))</f>
        <v>1681.0253871385937</v>
      </c>
      <c r="I252" s="18">
        <v>1</v>
      </c>
      <c r="J252" s="18">
        <v>1</v>
      </c>
      <c r="K252" s="14">
        <f t="shared" ca="1" si="23"/>
        <v>0</v>
      </c>
      <c r="L252" s="26"/>
      <c r="M252" s="19" t="str">
        <f t="shared" ca="1" si="21"/>
        <v>INDUDEFFEM-41</v>
      </c>
      <c r="N252" s="23" t="str">
        <f t="shared" ca="1" si="22"/>
        <v>Public service Saving Tech-Electric Motors 4.1y</v>
      </c>
      <c r="O252" s="23" t="s">
        <v>32</v>
      </c>
      <c r="P252" s="23" t="s">
        <v>33</v>
      </c>
      <c r="Q252" s="23"/>
      <c r="R252" s="23"/>
      <c r="S252" s="19" t="s">
        <v>34</v>
      </c>
      <c r="V252" s="16" t="str">
        <f t="shared" ca="1" si="24"/>
        <v>UD</v>
      </c>
      <c r="W252" s="14" t="str">
        <f t="shared" ca="1" si="24"/>
        <v>Public service</v>
      </c>
      <c r="X252" s="3" t="str">
        <f>'EE investment costs'!D301</f>
        <v>EM-41</v>
      </c>
      <c r="Y252" s="3" t="str">
        <f>'EE investment costs'!E301</f>
        <v>Electric Motors</v>
      </c>
      <c r="AC252" s="123">
        <f>'EE investment costs'!C301</f>
        <v>4.0999999999999996</v>
      </c>
      <c r="AD252" s="22"/>
    </row>
    <row r="253" spans="2:30">
      <c r="B253" s="14" t="str">
        <f t="shared" ca="1" si="20"/>
        <v>INDUDEFFTF-41</v>
      </c>
      <c r="C253" s="15" t="str">
        <f t="shared" ca="1" si="25"/>
        <v>IUDTF</v>
      </c>
      <c r="D253" s="16">
        <f>'EE investment costs'!$F$15</f>
        <v>2016</v>
      </c>
      <c r="E253" s="14">
        <f>VLOOKUP(X253,'EE investment costs'!$D$56:$R$656,15,0)</f>
        <v>15.083333333333332</v>
      </c>
      <c r="F253" s="17">
        <f ca="1">INDEX('EE investment costs'!$D$56:$R$656,MATCH(X253,'EE investment costs'!$D$56:$D$656,0),MATCH($V$8,'EE investment costs'!$D$56:$R$56,0))</f>
        <v>602.44211286380084</v>
      </c>
      <c r="I253" s="18">
        <v>1</v>
      </c>
      <c r="J253" s="18">
        <v>1</v>
      </c>
      <c r="K253" s="14">
        <f t="shared" ca="1" si="23"/>
        <v>6</v>
      </c>
      <c r="L253" s="26"/>
      <c r="M253" s="19" t="str">
        <f t="shared" ca="1" si="21"/>
        <v>INDUDEFFTF-41</v>
      </c>
      <c r="N253" s="23" t="str">
        <f t="shared" ca="1" si="22"/>
        <v>Public service Saving Tech-Haulage Tractors, Trucks, Fishing boats 4.1y</v>
      </c>
      <c r="O253" s="23" t="s">
        <v>32</v>
      </c>
      <c r="P253" s="23" t="s">
        <v>33</v>
      </c>
      <c r="Q253" s="23"/>
      <c r="R253" s="23"/>
      <c r="S253" s="19" t="s">
        <v>34</v>
      </c>
      <c r="V253" s="16" t="str">
        <f t="shared" ca="1" si="24"/>
        <v>UD</v>
      </c>
      <c r="W253" s="14" t="str">
        <f t="shared" ca="1" si="24"/>
        <v>Public service</v>
      </c>
      <c r="X253" s="3" t="str">
        <f>'EE investment costs'!D302</f>
        <v>TF-41</v>
      </c>
      <c r="Y253" s="3" t="str">
        <f>'EE investment costs'!E302</f>
        <v>Haulage Tractors, Trucks, Fishing boats</v>
      </c>
      <c r="AC253" s="123">
        <f>'EE investment costs'!C302</f>
        <v>4.0999999999999996</v>
      </c>
      <c r="AD253" s="22"/>
    </row>
    <row r="254" spans="2:30">
      <c r="B254" s="14" t="str">
        <f t="shared" ca="1" si="20"/>
        <v>INDUDEFFMT-42</v>
      </c>
      <c r="C254" s="15" t="str">
        <f t="shared" ca="1" si="25"/>
        <v>IUDMT</v>
      </c>
      <c r="D254" s="16">
        <f>'EE investment costs'!$F$15</f>
        <v>2016</v>
      </c>
      <c r="E254" s="14">
        <f>VLOOKUP(X254,'EE investment costs'!$D$56:$R$656,15,0)</f>
        <v>6.02</v>
      </c>
      <c r="F254" s="17">
        <f ca="1">INDEX('EE investment costs'!$D$56:$R$656,MATCH(X254,'EE investment costs'!$D$56:$D$656,0),MATCH($V$8,'EE investment costs'!$D$56:$R$56,0))</f>
        <v>627.30109642050479</v>
      </c>
      <c r="I254" s="18">
        <v>1</v>
      </c>
      <c r="J254" s="18">
        <v>1</v>
      </c>
      <c r="K254" s="14">
        <f t="shared" ca="1" si="23"/>
        <v>6</v>
      </c>
      <c r="L254" s="26"/>
      <c r="M254" s="19" t="str">
        <f t="shared" ca="1" si="21"/>
        <v>INDUDEFFMT-42</v>
      </c>
      <c r="N254" s="23" t="str">
        <f t="shared" ca="1" si="22"/>
        <v>Public service Saving Tech-Heat Medium Temp. up to 150C 4.2y</v>
      </c>
      <c r="O254" s="23" t="s">
        <v>32</v>
      </c>
      <c r="P254" s="23" t="s">
        <v>33</v>
      </c>
      <c r="Q254" s="23"/>
      <c r="R254" s="23"/>
      <c r="S254" s="19" t="s">
        <v>34</v>
      </c>
      <c r="V254" s="16" t="str">
        <f t="shared" ca="1" si="24"/>
        <v>UD</v>
      </c>
      <c r="W254" s="14" t="str">
        <f t="shared" ca="1" si="24"/>
        <v>Public service</v>
      </c>
      <c r="X254" s="3" t="str">
        <f>'EE investment costs'!D303</f>
        <v>MT-42</v>
      </c>
      <c r="Y254" s="3" t="str">
        <f>'EE investment costs'!E303</f>
        <v>Heat Medium Temp. up to 150C</v>
      </c>
      <c r="AC254" s="123">
        <f>'EE investment costs'!C303</f>
        <v>4.2</v>
      </c>
      <c r="AD254" s="22"/>
    </row>
    <row r="255" spans="2:30">
      <c r="B255" s="14" t="str">
        <f t="shared" ca="1" si="20"/>
        <v>INDUDEFFHT-42</v>
      </c>
      <c r="C255" s="15" t="str">
        <f t="shared" ca="1" si="25"/>
        <v>IUDHT</v>
      </c>
      <c r="D255" s="16">
        <f>'EE investment costs'!$F$15</f>
        <v>2016</v>
      </c>
      <c r="E255" s="14">
        <f>VLOOKUP(X255,'EE investment costs'!$D$56:$R$656,15,0)</f>
        <v>4.8159999999999998</v>
      </c>
      <c r="F255" s="17">
        <f ca="1">INDEX('EE investment costs'!$D$56:$R$656,MATCH(X255,'EE investment costs'!$D$56:$D$656,0),MATCH($V$8,'EE investment costs'!$D$56:$R$56,0))</f>
        <v>488.58541715031504</v>
      </c>
      <c r="I255" s="18">
        <v>1</v>
      </c>
      <c r="J255" s="18">
        <v>1</v>
      </c>
      <c r="K255" s="14">
        <f t="shared" ca="1" si="23"/>
        <v>8</v>
      </c>
      <c r="L255" s="26"/>
      <c r="M255" s="19" t="str">
        <f t="shared" ca="1" si="21"/>
        <v>INDUDEFFHT-42</v>
      </c>
      <c r="N255" s="23" t="str">
        <f t="shared" ca="1" si="22"/>
        <v>Public service Saving Tech-Heat High Temp. over 150C 4.2y</v>
      </c>
      <c r="O255" s="23" t="s">
        <v>32</v>
      </c>
      <c r="P255" s="23" t="s">
        <v>33</v>
      </c>
      <c r="Q255" s="23"/>
      <c r="R255" s="23"/>
      <c r="S255" s="19" t="s">
        <v>34</v>
      </c>
      <c r="V255" s="16" t="str">
        <f t="shared" ca="1" si="24"/>
        <v>UD</v>
      </c>
      <c r="W255" s="14" t="str">
        <f t="shared" ca="1" si="24"/>
        <v>Public service</v>
      </c>
      <c r="X255" s="3" t="str">
        <f>'EE investment costs'!D304</f>
        <v>HT-42</v>
      </c>
      <c r="Y255" s="3" t="str">
        <f>'EE investment costs'!E304</f>
        <v>Heat High Temp. over 150C</v>
      </c>
      <c r="AC255" s="123">
        <f>'EE investment costs'!C304</f>
        <v>4.2</v>
      </c>
      <c r="AD255" s="22"/>
    </row>
    <row r="256" spans="2:30">
      <c r="B256" s="14" t="str">
        <f t="shared" ca="1" si="20"/>
        <v>INDUDEFFRH-42</v>
      </c>
      <c r="C256" s="15" t="str">
        <f t="shared" ca="1" si="25"/>
        <v>IUDRH</v>
      </c>
      <c r="D256" s="16">
        <f>'EE investment costs'!$F$15</f>
        <v>2016</v>
      </c>
      <c r="E256" s="14">
        <f>VLOOKUP(X256,'EE investment costs'!$D$56:$R$656,15,0)</f>
        <v>16.037333333333336</v>
      </c>
      <c r="F256" s="17">
        <f ca="1">INDEX('EE investment costs'!$D$56:$R$656,MATCH(X256,'EE investment costs'!$D$56:$D$656,0),MATCH($V$8,'EE investment costs'!$D$56:$R$56,0))</f>
        <v>259.22981180624816</v>
      </c>
      <c r="I256" s="18">
        <v>1</v>
      </c>
      <c r="J256" s="18">
        <v>1</v>
      </c>
      <c r="K256" s="14">
        <f t="shared" ca="1" si="23"/>
        <v>8</v>
      </c>
      <c r="L256" s="26"/>
      <c r="M256" s="19" t="str">
        <f t="shared" ca="1" si="21"/>
        <v>INDUDEFFRH-42</v>
      </c>
      <c r="N256" s="23" t="str">
        <f t="shared" ca="1" si="22"/>
        <v>Public service Saving Tech-Heat Room Heat 4.2y</v>
      </c>
      <c r="O256" s="23" t="s">
        <v>32</v>
      </c>
      <c r="P256" s="23" t="s">
        <v>33</v>
      </c>
      <c r="Q256" s="23"/>
      <c r="R256" s="23"/>
      <c r="S256" s="19" t="s">
        <v>34</v>
      </c>
      <c r="V256" s="16" t="str">
        <f t="shared" ca="1" si="24"/>
        <v>UD</v>
      </c>
      <c r="W256" s="14" t="str">
        <f t="shared" ca="1" si="24"/>
        <v>Public service</v>
      </c>
      <c r="X256" s="3" t="str">
        <f>'EE investment costs'!D305</f>
        <v>RH-42</v>
      </c>
      <c r="Y256" s="3" t="str">
        <f>'EE investment costs'!E305</f>
        <v>Heat Room Heat</v>
      </c>
      <c r="AC256" s="123">
        <f>'EE investment costs'!C305</f>
        <v>4.2</v>
      </c>
      <c r="AD256" s="22"/>
    </row>
    <row r="257" spans="2:30">
      <c r="B257" s="14" t="str">
        <f t="shared" ca="1" si="20"/>
        <v>INDUDEFFLA-42</v>
      </c>
      <c r="C257" s="15" t="str">
        <f t="shared" ca="1" si="25"/>
        <v>IUDLA</v>
      </c>
      <c r="D257" s="16">
        <f>'EE investment costs'!$F$15</f>
        <v>2016</v>
      </c>
      <c r="E257" s="14">
        <f>VLOOKUP(X257,'EE investment costs'!$D$56:$R$656,15,0)</f>
        <v>3.936066666666667</v>
      </c>
      <c r="F257" s="17">
        <f ca="1">INDEX('EE investment costs'!$D$56:$R$656,MATCH(X257,'EE investment costs'!$D$56:$D$656,0),MATCH($V$8,'EE investment costs'!$D$56:$R$56,0))</f>
        <v>1637.2273796123482</v>
      </c>
      <c r="I257" s="18">
        <v>1</v>
      </c>
      <c r="J257" s="18">
        <v>1</v>
      </c>
      <c r="K257" s="14">
        <f t="shared" ca="1" si="23"/>
        <v>0</v>
      </c>
      <c r="L257" s="26"/>
      <c r="M257" s="19" t="str">
        <f t="shared" ca="1" si="21"/>
        <v>INDUDEFFLA-42</v>
      </c>
      <c r="N257" s="23" t="str">
        <f t="shared" ca="1" si="22"/>
        <v>Public service Saving Tech-Light 4.2y</v>
      </c>
      <c r="O257" s="23" t="s">
        <v>32</v>
      </c>
      <c r="P257" s="23" t="s">
        <v>33</v>
      </c>
      <c r="Q257" s="23"/>
      <c r="R257" s="23"/>
      <c r="S257" s="19" t="s">
        <v>34</v>
      </c>
      <c r="V257" s="16" t="str">
        <f t="shared" ca="1" si="24"/>
        <v>UD</v>
      </c>
      <c r="W257" s="14" t="str">
        <f t="shared" ca="1" si="24"/>
        <v>Public service</v>
      </c>
      <c r="X257" s="3" t="str">
        <f>'EE investment costs'!D306</f>
        <v>LA-42</v>
      </c>
      <c r="Y257" s="3" t="str">
        <f>'EE investment costs'!E306</f>
        <v>Light</v>
      </c>
      <c r="AC257" s="123">
        <f>'EE investment costs'!C306</f>
        <v>4.2</v>
      </c>
      <c r="AD257" s="22"/>
    </row>
    <row r="258" spans="2:30">
      <c r="B258" s="14" t="str">
        <f t="shared" ca="1" si="20"/>
        <v>INDUDEFFEM-42</v>
      </c>
      <c r="C258" s="15" t="str">
        <f t="shared" ca="1" si="25"/>
        <v>IUDEM</v>
      </c>
      <c r="D258" s="16">
        <f>'EE investment costs'!$F$15</f>
        <v>2016</v>
      </c>
      <c r="E258" s="14">
        <f>VLOOKUP(X258,'EE investment costs'!$D$56:$R$656,15,0)</f>
        <v>4.1328700000000005</v>
      </c>
      <c r="F258" s="17">
        <f ca="1">INDEX('EE investment costs'!$D$56:$R$656,MATCH(X258,'EE investment costs'!$D$56:$D$656,0),MATCH($V$8,'EE investment costs'!$D$56:$R$56,0))</f>
        <v>1711.5938226046308</v>
      </c>
      <c r="I258" s="18">
        <v>1</v>
      </c>
      <c r="J258" s="18">
        <v>1</v>
      </c>
      <c r="K258" s="14">
        <f t="shared" ca="1" si="23"/>
        <v>0</v>
      </c>
      <c r="L258" s="26"/>
      <c r="M258" s="19" t="str">
        <f t="shared" ca="1" si="21"/>
        <v>INDUDEFFEM-42</v>
      </c>
      <c r="N258" s="23" t="str">
        <f t="shared" ca="1" si="22"/>
        <v>Public service Saving Tech-Electric Motors 4.2y</v>
      </c>
      <c r="O258" s="23" t="s">
        <v>32</v>
      </c>
      <c r="P258" s="23" t="s">
        <v>33</v>
      </c>
      <c r="Q258" s="23"/>
      <c r="R258" s="23"/>
      <c r="S258" s="19" t="s">
        <v>34</v>
      </c>
      <c r="V258" s="16" t="str">
        <f t="shared" ca="1" si="24"/>
        <v>UD</v>
      </c>
      <c r="W258" s="14" t="str">
        <f t="shared" ca="1" si="24"/>
        <v>Public service</v>
      </c>
      <c r="X258" s="3" t="str">
        <f>'EE investment costs'!D307</f>
        <v>EM-42</v>
      </c>
      <c r="Y258" s="3" t="str">
        <f>'EE investment costs'!E307</f>
        <v>Electric Motors</v>
      </c>
      <c r="AC258" s="123">
        <f>'EE investment costs'!C307</f>
        <v>4.2</v>
      </c>
      <c r="AD258" s="22"/>
    </row>
    <row r="259" spans="2:30">
      <c r="B259" s="14" t="str">
        <f t="shared" ca="1" si="20"/>
        <v>INDUDEFFTF-42</v>
      </c>
      <c r="C259" s="15" t="str">
        <f t="shared" ca="1" si="25"/>
        <v>IUDTF</v>
      </c>
      <c r="D259" s="16">
        <f>'EE investment costs'!$F$15</f>
        <v>2016</v>
      </c>
      <c r="E259" s="14">
        <f>VLOOKUP(X259,'EE investment costs'!$D$56:$R$656,15,0)</f>
        <v>15.166666666666666</v>
      </c>
      <c r="F259" s="17">
        <f ca="1">INDEX('EE investment costs'!$D$56:$R$656,MATCH(X259,'EE investment costs'!$D$56:$D$656,0),MATCH($V$8,'EE investment costs'!$D$56:$R$56,0))</f>
        <v>617.13582293364971</v>
      </c>
      <c r="I259" s="18">
        <v>1</v>
      </c>
      <c r="J259" s="18">
        <v>1</v>
      </c>
      <c r="K259" s="14">
        <f t="shared" ca="1" si="23"/>
        <v>6</v>
      </c>
      <c r="L259" s="26"/>
      <c r="M259" s="19" t="str">
        <f t="shared" ca="1" si="21"/>
        <v>INDUDEFFTF-42</v>
      </c>
      <c r="N259" s="23" t="str">
        <f t="shared" ca="1" si="22"/>
        <v>Public service Saving Tech-Haulage Tractors, Trucks, Fishing boats 4.2y</v>
      </c>
      <c r="O259" s="23" t="s">
        <v>32</v>
      </c>
      <c r="P259" s="23" t="s">
        <v>33</v>
      </c>
      <c r="Q259" s="23"/>
      <c r="R259" s="23"/>
      <c r="S259" s="19" t="s">
        <v>34</v>
      </c>
      <c r="V259" s="16" t="str">
        <f t="shared" ca="1" si="24"/>
        <v>UD</v>
      </c>
      <c r="W259" s="14" t="str">
        <f t="shared" ca="1" si="24"/>
        <v>Public service</v>
      </c>
      <c r="X259" s="3" t="str">
        <f>'EE investment costs'!D308</f>
        <v>TF-42</v>
      </c>
      <c r="Y259" s="3" t="str">
        <f>'EE investment costs'!E308</f>
        <v>Haulage Tractors, Trucks, Fishing boats</v>
      </c>
      <c r="AC259" s="123">
        <f>'EE investment costs'!C308</f>
        <v>4.2</v>
      </c>
      <c r="AD259" s="22"/>
    </row>
    <row r="260" spans="2:30">
      <c r="B260" s="14" t="str">
        <f t="shared" ca="1" si="20"/>
        <v>INDUDEFFMT-43</v>
      </c>
      <c r="C260" s="15" t="str">
        <f t="shared" ca="1" si="25"/>
        <v>IUDMT</v>
      </c>
      <c r="D260" s="16">
        <f>'EE investment costs'!$F$15</f>
        <v>2016</v>
      </c>
      <c r="E260" s="14">
        <f>VLOOKUP(X260,'EE investment costs'!$D$56:$R$656,15,0)</f>
        <v>6.0299999999999994</v>
      </c>
      <c r="F260" s="17">
        <f ca="1">INDEX('EE investment costs'!$D$56:$R$656,MATCH(X260,'EE investment costs'!$D$56:$D$656,0),MATCH($V$8,'EE investment costs'!$D$56:$R$56,0))</f>
        <v>639.04935352489269</v>
      </c>
      <c r="I260" s="18">
        <v>1</v>
      </c>
      <c r="J260" s="18">
        <v>1</v>
      </c>
      <c r="K260" s="14">
        <f t="shared" ca="1" si="23"/>
        <v>6</v>
      </c>
      <c r="L260" s="26"/>
      <c r="M260" s="19" t="str">
        <f t="shared" ca="1" si="21"/>
        <v>INDUDEFFMT-43</v>
      </c>
      <c r="N260" s="23" t="str">
        <f t="shared" ca="1" si="22"/>
        <v>Public service Saving Tech-Heat Medium Temp. up to 150C 4.3y</v>
      </c>
      <c r="O260" s="23" t="s">
        <v>32</v>
      </c>
      <c r="P260" s="23" t="s">
        <v>33</v>
      </c>
      <c r="Q260" s="23"/>
      <c r="R260" s="23"/>
      <c r="S260" s="19" t="s">
        <v>34</v>
      </c>
      <c r="V260" s="16" t="str">
        <f t="shared" ca="1" si="24"/>
        <v>UD</v>
      </c>
      <c r="W260" s="14" t="str">
        <f t="shared" ca="1" si="24"/>
        <v>Public service</v>
      </c>
      <c r="X260" s="3" t="str">
        <f>'EE investment costs'!D309</f>
        <v>MT-43</v>
      </c>
      <c r="Y260" s="3" t="str">
        <f>'EE investment costs'!E309</f>
        <v>Heat Medium Temp. up to 150C</v>
      </c>
      <c r="AC260" s="123">
        <f>'EE investment costs'!C309</f>
        <v>4.3</v>
      </c>
      <c r="AD260" s="22"/>
    </row>
    <row r="261" spans="2:30">
      <c r="B261" s="14" t="str">
        <f t="shared" ca="1" si="20"/>
        <v>INDUDEFFHT-43</v>
      </c>
      <c r="C261" s="15" t="str">
        <f t="shared" ca="1" si="25"/>
        <v>IUDHT</v>
      </c>
      <c r="D261" s="16">
        <f>'EE investment costs'!$F$15</f>
        <v>2016</v>
      </c>
      <c r="E261" s="14">
        <f>VLOOKUP(X261,'EE investment costs'!$D$56:$R$656,15,0)</f>
        <v>4.8239999999999998</v>
      </c>
      <c r="F261" s="17">
        <f ca="1">INDEX('EE investment costs'!$D$56:$R$656,MATCH(X261,'EE investment costs'!$D$56:$D$656,0),MATCH($V$8,'EE investment costs'!$D$56:$R$56,0))</f>
        <v>494.96977817095842</v>
      </c>
      <c r="I261" s="18">
        <v>1</v>
      </c>
      <c r="J261" s="18">
        <v>1</v>
      </c>
      <c r="K261" s="14">
        <f t="shared" ca="1" si="23"/>
        <v>8</v>
      </c>
      <c r="L261" s="26"/>
      <c r="M261" s="19" t="str">
        <f t="shared" ca="1" si="21"/>
        <v>INDUDEFFHT-43</v>
      </c>
      <c r="N261" s="23" t="str">
        <f t="shared" ca="1" si="22"/>
        <v>Public service Saving Tech-Heat High Temp. over 150C 4.3y</v>
      </c>
      <c r="O261" s="23" t="s">
        <v>32</v>
      </c>
      <c r="P261" s="23" t="s">
        <v>33</v>
      </c>
      <c r="Q261" s="23"/>
      <c r="R261" s="23"/>
      <c r="S261" s="19" t="s">
        <v>34</v>
      </c>
      <c r="V261" s="16" t="str">
        <f t="shared" ca="1" si="24"/>
        <v>UD</v>
      </c>
      <c r="W261" s="14" t="str">
        <f t="shared" ca="1" si="24"/>
        <v>Public service</v>
      </c>
      <c r="X261" s="3" t="str">
        <f>'EE investment costs'!D310</f>
        <v>HT-43</v>
      </c>
      <c r="Y261" s="3" t="str">
        <f>'EE investment costs'!E310</f>
        <v>Heat High Temp. over 150C</v>
      </c>
      <c r="AC261" s="123">
        <f>'EE investment costs'!C310</f>
        <v>4.3</v>
      </c>
      <c r="AD261" s="22"/>
    </row>
    <row r="262" spans="2:30">
      <c r="B262" s="14" t="str">
        <f t="shared" ca="1" si="20"/>
        <v>INDUDEFFRH-43</v>
      </c>
      <c r="C262" s="15" t="str">
        <f t="shared" ca="1" si="25"/>
        <v>IUDRH</v>
      </c>
      <c r="D262" s="16">
        <f>'EE investment costs'!$F$15</f>
        <v>2016</v>
      </c>
      <c r="E262" s="14">
        <f>VLOOKUP(X262,'EE investment costs'!$D$56:$R$656,15,0)</f>
        <v>16.056000000000001</v>
      </c>
      <c r="F262" s="17">
        <f ca="1">INDEX('EE investment costs'!$D$56:$R$656,MATCH(X262,'EE investment costs'!$D$56:$D$656,0),MATCH($V$8,'EE investment costs'!$D$56:$R$56,0))</f>
        <v>296.26264206428351</v>
      </c>
      <c r="I262" s="18">
        <v>1</v>
      </c>
      <c r="J262" s="18">
        <v>1</v>
      </c>
      <c r="K262" s="14">
        <f t="shared" ca="1" si="23"/>
        <v>8</v>
      </c>
      <c r="L262" s="26"/>
      <c r="M262" s="19" t="str">
        <f t="shared" ca="1" si="21"/>
        <v>INDUDEFFRH-43</v>
      </c>
      <c r="N262" s="23" t="str">
        <f t="shared" ca="1" si="22"/>
        <v>Public service Saving Tech-Heat Room Heat 4.3y</v>
      </c>
      <c r="O262" s="23" t="s">
        <v>32</v>
      </c>
      <c r="P262" s="23" t="s">
        <v>33</v>
      </c>
      <c r="Q262" s="23"/>
      <c r="R262" s="23"/>
      <c r="S262" s="19" t="s">
        <v>34</v>
      </c>
      <c r="V262" s="16" t="str">
        <f t="shared" ca="1" si="24"/>
        <v>UD</v>
      </c>
      <c r="W262" s="14" t="str">
        <f t="shared" ca="1" si="24"/>
        <v>Public service</v>
      </c>
      <c r="X262" s="3" t="str">
        <f>'EE investment costs'!D311</f>
        <v>RH-43</v>
      </c>
      <c r="Y262" s="3" t="str">
        <f>'EE investment costs'!E311</f>
        <v>Heat Room Heat</v>
      </c>
      <c r="AC262" s="123">
        <f>'EE investment costs'!C311</f>
        <v>4.3</v>
      </c>
      <c r="AD262" s="22"/>
    </row>
    <row r="263" spans="2:30">
      <c r="B263" s="14" t="str">
        <f t="shared" ca="1" si="20"/>
        <v>INDUDEFFLA-43</v>
      </c>
      <c r="C263" s="15" t="str">
        <f t="shared" ca="1" si="25"/>
        <v>IUDLA</v>
      </c>
      <c r="D263" s="16">
        <f>'EE investment costs'!$F$15</f>
        <v>2016</v>
      </c>
      <c r="E263" s="14">
        <f>VLOOKUP(X263,'EE investment costs'!$D$56:$R$656,15,0)</f>
        <v>3.9491000000000005</v>
      </c>
      <c r="F263" s="17">
        <f ca="1">INDEX('EE investment costs'!$D$56:$R$656,MATCH(X263,'EE investment costs'!$D$56:$D$656,0),MATCH($V$8,'EE investment costs'!$D$56:$R$56,0))</f>
        <v>1652.7018829583601</v>
      </c>
      <c r="I263" s="18">
        <v>1</v>
      </c>
      <c r="J263" s="18">
        <v>1</v>
      </c>
      <c r="K263" s="14">
        <f t="shared" ca="1" si="23"/>
        <v>0</v>
      </c>
      <c r="L263" s="26"/>
      <c r="M263" s="19" t="str">
        <f t="shared" ca="1" si="21"/>
        <v>INDUDEFFLA-43</v>
      </c>
      <c r="N263" s="23" t="str">
        <f t="shared" ca="1" si="22"/>
        <v>Public service Saving Tech-Light 4.3y</v>
      </c>
      <c r="O263" s="23" t="s">
        <v>32</v>
      </c>
      <c r="P263" s="23" t="s">
        <v>33</v>
      </c>
      <c r="Q263" s="23"/>
      <c r="R263" s="23"/>
      <c r="S263" s="19" t="s">
        <v>34</v>
      </c>
      <c r="V263" s="16" t="str">
        <f t="shared" ca="1" si="24"/>
        <v>UD</v>
      </c>
      <c r="W263" s="14" t="str">
        <f t="shared" ca="1" si="24"/>
        <v>Public service</v>
      </c>
      <c r="X263" s="3" t="str">
        <f>'EE investment costs'!D312</f>
        <v>LA-43</v>
      </c>
      <c r="Y263" s="3" t="str">
        <f>'EE investment costs'!E312</f>
        <v>Light</v>
      </c>
      <c r="AC263" s="123">
        <f>'EE investment costs'!C312</f>
        <v>4.3</v>
      </c>
      <c r="AD263" s="22"/>
    </row>
    <row r="264" spans="2:30">
      <c r="B264" s="14" t="str">
        <f t="shared" ref="B264:B327" ca="1" si="26">M264</f>
        <v>INDUDEFFEM-43</v>
      </c>
      <c r="C264" s="15" t="str">
        <f t="shared" ca="1" si="25"/>
        <v>IUDEM</v>
      </c>
      <c r="D264" s="16">
        <f>'EE investment costs'!$F$15</f>
        <v>2016</v>
      </c>
      <c r="E264" s="14">
        <f>VLOOKUP(X264,'EE investment costs'!$D$56:$R$656,15,0)</f>
        <v>4.1465550000000002</v>
      </c>
      <c r="F264" s="17">
        <f ca="1">INDEX('EE investment costs'!$D$56:$R$656,MATCH(X264,'EE investment costs'!$D$56:$D$656,0),MATCH($V$8,'EE investment costs'!$D$56:$R$56,0))</f>
        <v>1742.1622580706676</v>
      </c>
      <c r="I264" s="18">
        <v>1</v>
      </c>
      <c r="J264" s="18">
        <v>1</v>
      </c>
      <c r="K264" s="14">
        <f t="shared" ca="1" si="23"/>
        <v>0</v>
      </c>
      <c r="L264" s="26"/>
      <c r="M264" s="19" t="str">
        <f t="shared" ref="M264:M327" ca="1" si="27">CONCATENATE("IND",$V$8,"EFF",$X264)</f>
        <v>INDUDEFFEM-43</v>
      </c>
      <c r="N264" s="23" t="str">
        <f t="shared" ca="1" si="22"/>
        <v>Public service Saving Tech-Electric Motors 4.3y</v>
      </c>
      <c r="O264" s="23" t="s">
        <v>32</v>
      </c>
      <c r="P264" s="23" t="s">
        <v>33</v>
      </c>
      <c r="Q264" s="23"/>
      <c r="R264" s="23"/>
      <c r="S264" s="19" t="s">
        <v>34</v>
      </c>
      <c r="V264" s="16" t="str">
        <f t="shared" ca="1" si="24"/>
        <v>UD</v>
      </c>
      <c r="W264" s="14" t="str">
        <f t="shared" ca="1" si="24"/>
        <v>Public service</v>
      </c>
      <c r="X264" s="3" t="str">
        <f>'EE investment costs'!D313</f>
        <v>EM-43</v>
      </c>
      <c r="Y264" s="3" t="str">
        <f>'EE investment costs'!E313</f>
        <v>Electric Motors</v>
      </c>
      <c r="AC264" s="123">
        <f>'EE investment costs'!C313</f>
        <v>4.3</v>
      </c>
      <c r="AD264" s="22"/>
    </row>
    <row r="265" spans="2:30">
      <c r="B265" s="14" t="str">
        <f t="shared" ca="1" si="26"/>
        <v>INDUDEFFTF-43</v>
      </c>
      <c r="C265" s="15" t="str">
        <f t="shared" ca="1" si="25"/>
        <v>IUDTF</v>
      </c>
      <c r="D265" s="16">
        <f>'EE investment costs'!$F$15</f>
        <v>2016</v>
      </c>
      <c r="E265" s="14">
        <f>VLOOKUP(X265,'EE investment costs'!$D$56:$R$656,15,0)</f>
        <v>15.249999999999998</v>
      </c>
      <c r="F265" s="17">
        <f ca="1">INDEX('EE investment costs'!$D$56:$R$656,MATCH(X265,'EE investment costs'!$D$56:$D$656,0),MATCH($V$8,'EE investment costs'!$D$56:$R$56,0))</f>
        <v>631.82953300349845</v>
      </c>
      <c r="I265" s="18">
        <v>1</v>
      </c>
      <c r="J265" s="18">
        <v>1</v>
      </c>
      <c r="K265" s="14">
        <f t="shared" ca="1" si="23"/>
        <v>6</v>
      </c>
      <c r="L265" s="26"/>
      <c r="M265" s="19" t="str">
        <f t="shared" ca="1" si="27"/>
        <v>INDUDEFFTF-43</v>
      </c>
      <c r="N265" s="23" t="str">
        <f t="shared" ref="N265:N328" ca="1" si="28">$W$8&amp;" Saving Tech"&amp;"-"&amp;$Y265&amp;" "&amp;AC265&amp;"y"</f>
        <v>Public service Saving Tech-Haulage Tractors, Trucks, Fishing boats 4.3y</v>
      </c>
      <c r="O265" s="23" t="s">
        <v>32</v>
      </c>
      <c r="P265" s="23" t="s">
        <v>33</v>
      </c>
      <c r="Q265" s="23"/>
      <c r="R265" s="23"/>
      <c r="S265" s="19" t="s">
        <v>34</v>
      </c>
      <c r="V265" s="16" t="str">
        <f t="shared" ca="1" si="24"/>
        <v>UD</v>
      </c>
      <c r="W265" s="14" t="str">
        <f t="shared" ca="1" si="24"/>
        <v>Public service</v>
      </c>
      <c r="X265" s="3" t="str">
        <f>'EE investment costs'!D314</f>
        <v>TF-43</v>
      </c>
      <c r="Y265" s="3" t="str">
        <f>'EE investment costs'!E314</f>
        <v>Haulage Tractors, Trucks, Fishing boats</v>
      </c>
      <c r="AC265" s="123">
        <f>'EE investment costs'!C314</f>
        <v>4.3</v>
      </c>
      <c r="AD265" s="22"/>
    </row>
    <row r="266" spans="2:30">
      <c r="B266" s="14" t="str">
        <f t="shared" ca="1" si="26"/>
        <v>INDUDEFFMT-44</v>
      </c>
      <c r="C266" s="15" t="str">
        <f t="shared" ca="1" si="25"/>
        <v>IUDMT</v>
      </c>
      <c r="D266" s="16">
        <f>'EE investment costs'!$F$15</f>
        <v>2016</v>
      </c>
      <c r="E266" s="14">
        <f>VLOOKUP(X266,'EE investment costs'!$D$56:$R$656,15,0)</f>
        <v>6.0399999999999991</v>
      </c>
      <c r="F266" s="17">
        <f ca="1">INDEX('EE investment costs'!$D$56:$R$656,MATCH(X266,'EE investment costs'!$D$56:$D$656,0),MATCH($V$8,'EE investment costs'!$D$56:$R$56,0))</f>
        <v>650.79761062928071</v>
      </c>
      <c r="I266" s="18">
        <v>1</v>
      </c>
      <c r="J266" s="18">
        <v>1</v>
      </c>
      <c r="K266" s="14">
        <f t="shared" ref="K266:K329" ca="1" si="29">IF(F266&lt;500,1,0)+IF(F266&lt;600,1,0)+IF(F266&lt;700,1,0)+IF(F266&lt;800,1,0)+IF(F266&lt;900,1,0)+IF(F266&lt;1000,1,0)+IF(F266&lt;1100,1,0)+IF(F266&lt;1200,1,0)</f>
        <v>6</v>
      </c>
      <c r="L266" s="26"/>
      <c r="M266" s="19" t="str">
        <f t="shared" ca="1" si="27"/>
        <v>INDUDEFFMT-44</v>
      </c>
      <c r="N266" s="23" t="str">
        <f t="shared" ca="1" si="28"/>
        <v>Public service Saving Tech-Heat Medium Temp. up to 150C 4.4y</v>
      </c>
      <c r="O266" s="23" t="s">
        <v>32</v>
      </c>
      <c r="P266" s="23" t="s">
        <v>33</v>
      </c>
      <c r="Q266" s="23"/>
      <c r="R266" s="23"/>
      <c r="S266" s="19" t="s">
        <v>34</v>
      </c>
      <c r="V266" s="16" t="str">
        <f t="shared" ref="V266:W329" ca="1" si="30">V265</f>
        <v>UD</v>
      </c>
      <c r="W266" s="14" t="str">
        <f t="shared" ca="1" si="30"/>
        <v>Public service</v>
      </c>
      <c r="X266" s="3" t="str">
        <f>'EE investment costs'!D315</f>
        <v>MT-44</v>
      </c>
      <c r="Y266" s="3" t="str">
        <f>'EE investment costs'!E315</f>
        <v>Heat Medium Temp. up to 150C</v>
      </c>
      <c r="AC266" s="123">
        <f>'EE investment costs'!C315</f>
        <v>4.4000000000000004</v>
      </c>
      <c r="AD266" s="22"/>
    </row>
    <row r="267" spans="2:30">
      <c r="B267" s="14" t="str">
        <f t="shared" ca="1" si="26"/>
        <v>INDUDEFFHT-44</v>
      </c>
      <c r="C267" s="15" t="str">
        <f t="shared" ca="1" si="25"/>
        <v>IUDHT</v>
      </c>
      <c r="D267" s="16">
        <f>'EE investment costs'!$F$15</f>
        <v>2016</v>
      </c>
      <c r="E267" s="14">
        <f>VLOOKUP(X267,'EE investment costs'!$D$56:$R$656,15,0)</f>
        <v>4.8319999999999999</v>
      </c>
      <c r="F267" s="17">
        <f ca="1">INDEX('EE investment costs'!$D$56:$R$656,MATCH(X267,'EE investment costs'!$D$56:$D$656,0),MATCH($V$8,'EE investment costs'!$D$56:$R$56,0))</f>
        <v>501.35413919160197</v>
      </c>
      <c r="I267" s="18">
        <v>1</v>
      </c>
      <c r="J267" s="18">
        <v>1</v>
      </c>
      <c r="K267" s="14">
        <f t="shared" ca="1" si="29"/>
        <v>7</v>
      </c>
      <c r="L267" s="26"/>
      <c r="M267" s="19" t="str">
        <f t="shared" ca="1" si="27"/>
        <v>INDUDEFFHT-44</v>
      </c>
      <c r="N267" s="23" t="str">
        <f t="shared" ca="1" si="28"/>
        <v>Public service Saving Tech-Heat High Temp. over 150C 4.4y</v>
      </c>
      <c r="O267" s="23" t="s">
        <v>32</v>
      </c>
      <c r="P267" s="23" t="s">
        <v>33</v>
      </c>
      <c r="Q267" s="23"/>
      <c r="R267" s="23"/>
      <c r="S267" s="19" t="s">
        <v>34</v>
      </c>
      <c r="V267" s="16" t="str">
        <f t="shared" ca="1" si="30"/>
        <v>UD</v>
      </c>
      <c r="W267" s="14" t="str">
        <f t="shared" ca="1" si="30"/>
        <v>Public service</v>
      </c>
      <c r="X267" s="3" t="str">
        <f>'EE investment costs'!D316</f>
        <v>HT-44</v>
      </c>
      <c r="Y267" s="3" t="str">
        <f>'EE investment costs'!E316</f>
        <v>Heat High Temp. over 150C</v>
      </c>
      <c r="AC267" s="123">
        <f>'EE investment costs'!C316</f>
        <v>4.4000000000000004</v>
      </c>
      <c r="AD267" s="22"/>
    </row>
    <row r="268" spans="2:30">
      <c r="B268" s="14" t="str">
        <f t="shared" ca="1" si="26"/>
        <v>INDUDEFFRH-44</v>
      </c>
      <c r="C268" s="15" t="str">
        <f t="shared" ca="1" si="25"/>
        <v>IUDRH</v>
      </c>
      <c r="D268" s="16">
        <f>'EE investment costs'!$F$15</f>
        <v>2016</v>
      </c>
      <c r="E268" s="14">
        <f>VLOOKUP(X268,'EE investment costs'!$D$56:$R$656,15,0)</f>
        <v>16.074666666666669</v>
      </c>
      <c r="F268" s="17">
        <f ca="1">INDEX('EE investment costs'!$D$56:$R$656,MATCH(X268,'EE investment costs'!$D$56:$D$656,0),MATCH($V$8,'EE investment costs'!$D$56:$R$56,0))</f>
        <v>333.29547232231909</v>
      </c>
      <c r="I268" s="18">
        <v>1</v>
      </c>
      <c r="J268" s="18">
        <v>1</v>
      </c>
      <c r="K268" s="14">
        <f t="shared" ca="1" si="29"/>
        <v>8</v>
      </c>
      <c r="L268" s="26"/>
      <c r="M268" s="19" t="str">
        <f t="shared" ca="1" si="27"/>
        <v>INDUDEFFRH-44</v>
      </c>
      <c r="N268" s="23" t="str">
        <f t="shared" ca="1" si="28"/>
        <v>Public service Saving Tech-Heat Room Heat 4.4y</v>
      </c>
      <c r="O268" s="23" t="s">
        <v>32</v>
      </c>
      <c r="P268" s="23" t="s">
        <v>33</v>
      </c>
      <c r="Q268" s="23"/>
      <c r="R268" s="23"/>
      <c r="S268" s="19" t="s">
        <v>34</v>
      </c>
      <c r="V268" s="16" t="str">
        <f t="shared" ca="1" si="30"/>
        <v>UD</v>
      </c>
      <c r="W268" s="14" t="str">
        <f t="shared" ca="1" si="30"/>
        <v>Public service</v>
      </c>
      <c r="X268" s="3" t="str">
        <f>'EE investment costs'!D317</f>
        <v>RH-44</v>
      </c>
      <c r="Y268" s="3" t="str">
        <f>'EE investment costs'!E317</f>
        <v>Heat Room Heat</v>
      </c>
      <c r="AC268" s="123">
        <f>'EE investment costs'!C317</f>
        <v>4.4000000000000004</v>
      </c>
      <c r="AD268" s="22"/>
    </row>
    <row r="269" spans="2:30">
      <c r="B269" s="14" t="str">
        <f t="shared" ca="1" si="26"/>
        <v>INDUDEFFLA-44</v>
      </c>
      <c r="C269" s="15" t="str">
        <f t="shared" ca="1" si="25"/>
        <v>IUDLA</v>
      </c>
      <c r="D269" s="16">
        <f>'EE investment costs'!$F$15</f>
        <v>2016</v>
      </c>
      <c r="E269" s="14">
        <f>VLOOKUP(X269,'EE investment costs'!$D$56:$R$656,15,0)</f>
        <v>3.9621333333333335</v>
      </c>
      <c r="F269" s="17">
        <f ca="1">INDEX('EE investment costs'!$D$56:$R$656,MATCH(X269,'EE investment costs'!$D$56:$D$656,0),MATCH($V$8,'EE investment costs'!$D$56:$R$56,0))</f>
        <v>1668.1763863043723</v>
      </c>
      <c r="I269" s="18">
        <v>1</v>
      </c>
      <c r="J269" s="18">
        <v>1</v>
      </c>
      <c r="K269" s="14">
        <f t="shared" ca="1" si="29"/>
        <v>0</v>
      </c>
      <c r="L269" s="26"/>
      <c r="M269" s="19" t="str">
        <f t="shared" ca="1" si="27"/>
        <v>INDUDEFFLA-44</v>
      </c>
      <c r="N269" s="23" t="str">
        <f t="shared" ca="1" si="28"/>
        <v>Public service Saving Tech-Light 4.4y</v>
      </c>
      <c r="O269" s="23" t="s">
        <v>32</v>
      </c>
      <c r="P269" s="23" t="s">
        <v>33</v>
      </c>
      <c r="Q269" s="23"/>
      <c r="R269" s="23"/>
      <c r="S269" s="19" t="s">
        <v>34</v>
      </c>
      <c r="V269" s="16" t="str">
        <f t="shared" ca="1" si="30"/>
        <v>UD</v>
      </c>
      <c r="W269" s="14" t="str">
        <f t="shared" ca="1" si="30"/>
        <v>Public service</v>
      </c>
      <c r="X269" s="3" t="str">
        <f>'EE investment costs'!D318</f>
        <v>LA-44</v>
      </c>
      <c r="Y269" s="3" t="str">
        <f>'EE investment costs'!E318</f>
        <v>Light</v>
      </c>
      <c r="AC269" s="123">
        <f>'EE investment costs'!C318</f>
        <v>4.4000000000000004</v>
      </c>
      <c r="AD269" s="22"/>
    </row>
    <row r="270" spans="2:30">
      <c r="B270" s="14" t="str">
        <f t="shared" ca="1" si="26"/>
        <v>INDUDEFFEM-44</v>
      </c>
      <c r="C270" s="15" t="str">
        <f t="shared" ca="1" si="25"/>
        <v>IUDEM</v>
      </c>
      <c r="D270" s="16">
        <f>'EE investment costs'!$F$15</f>
        <v>2016</v>
      </c>
      <c r="E270" s="14">
        <f>VLOOKUP(X270,'EE investment costs'!$D$56:$R$656,15,0)</f>
        <v>4.1602399999999999</v>
      </c>
      <c r="F270" s="17">
        <f ca="1">INDEX('EE investment costs'!$D$56:$R$656,MATCH(X270,'EE investment costs'!$D$56:$D$656,0),MATCH($V$8,'EE investment costs'!$D$56:$R$56,0))</f>
        <v>1772.7306935367046</v>
      </c>
      <c r="I270" s="18">
        <v>1</v>
      </c>
      <c r="J270" s="18">
        <v>1</v>
      </c>
      <c r="K270" s="14">
        <f t="shared" ca="1" si="29"/>
        <v>0</v>
      </c>
      <c r="L270" s="26"/>
      <c r="M270" s="19" t="str">
        <f t="shared" ca="1" si="27"/>
        <v>INDUDEFFEM-44</v>
      </c>
      <c r="N270" s="23" t="str">
        <f t="shared" ca="1" si="28"/>
        <v>Public service Saving Tech-Electric Motors 4.4y</v>
      </c>
      <c r="O270" s="23" t="s">
        <v>32</v>
      </c>
      <c r="P270" s="23" t="s">
        <v>33</v>
      </c>
      <c r="Q270" s="23"/>
      <c r="R270" s="23"/>
      <c r="S270" s="19" t="s">
        <v>34</v>
      </c>
      <c r="V270" s="16" t="str">
        <f t="shared" ca="1" si="30"/>
        <v>UD</v>
      </c>
      <c r="W270" s="14" t="str">
        <f t="shared" ca="1" si="30"/>
        <v>Public service</v>
      </c>
      <c r="X270" s="3" t="str">
        <f>'EE investment costs'!D319</f>
        <v>EM-44</v>
      </c>
      <c r="Y270" s="3" t="str">
        <f>'EE investment costs'!E319</f>
        <v>Electric Motors</v>
      </c>
      <c r="AC270" s="123">
        <f>'EE investment costs'!C319</f>
        <v>4.4000000000000004</v>
      </c>
      <c r="AD270" s="22"/>
    </row>
    <row r="271" spans="2:30">
      <c r="B271" s="14" t="str">
        <f t="shared" ca="1" si="26"/>
        <v>INDUDEFFTF-44</v>
      </c>
      <c r="C271" s="15" t="str">
        <f t="shared" ca="1" si="25"/>
        <v>IUDTF</v>
      </c>
      <c r="D271" s="16">
        <f>'EE investment costs'!$F$15</f>
        <v>2016</v>
      </c>
      <c r="E271" s="14">
        <f>VLOOKUP(X271,'EE investment costs'!$D$56:$R$656,15,0)</f>
        <v>15.333333333333332</v>
      </c>
      <c r="F271" s="17">
        <f ca="1">INDEX('EE investment costs'!$D$56:$R$656,MATCH(X271,'EE investment costs'!$D$56:$D$656,0),MATCH($V$8,'EE investment costs'!$D$56:$R$56,0))</f>
        <v>646.52324307334732</v>
      </c>
      <c r="I271" s="18">
        <v>1</v>
      </c>
      <c r="J271" s="18">
        <v>1</v>
      </c>
      <c r="K271" s="14">
        <f t="shared" ca="1" si="29"/>
        <v>6</v>
      </c>
      <c r="L271" s="26"/>
      <c r="M271" s="19" t="str">
        <f t="shared" ca="1" si="27"/>
        <v>INDUDEFFTF-44</v>
      </c>
      <c r="N271" s="23" t="str">
        <f t="shared" ca="1" si="28"/>
        <v>Public service Saving Tech-Haulage Tractors, Trucks, Fishing boats 4.4y</v>
      </c>
      <c r="O271" s="23" t="s">
        <v>32</v>
      </c>
      <c r="P271" s="23" t="s">
        <v>33</v>
      </c>
      <c r="Q271" s="23"/>
      <c r="R271" s="23"/>
      <c r="S271" s="19" t="s">
        <v>34</v>
      </c>
      <c r="V271" s="16" t="str">
        <f t="shared" ca="1" si="30"/>
        <v>UD</v>
      </c>
      <c r="W271" s="14" t="str">
        <f t="shared" ca="1" si="30"/>
        <v>Public service</v>
      </c>
      <c r="X271" s="3" t="str">
        <f>'EE investment costs'!D320</f>
        <v>TF-44</v>
      </c>
      <c r="Y271" s="3" t="str">
        <f>'EE investment costs'!E320</f>
        <v>Haulage Tractors, Trucks, Fishing boats</v>
      </c>
      <c r="AC271" s="123">
        <f>'EE investment costs'!C320</f>
        <v>4.4000000000000004</v>
      </c>
      <c r="AD271" s="22"/>
    </row>
    <row r="272" spans="2:30">
      <c r="B272" s="14" t="str">
        <f t="shared" ca="1" si="26"/>
        <v>INDUDEFFMT-45</v>
      </c>
      <c r="C272" s="15" t="str">
        <f t="shared" ca="1" si="25"/>
        <v>IUDMT</v>
      </c>
      <c r="D272" s="16">
        <f>'EE investment costs'!$F$15</f>
        <v>2016</v>
      </c>
      <c r="E272" s="14">
        <f>VLOOKUP(X272,'EE investment costs'!$D$56:$R$656,15,0)</f>
        <v>6.05</v>
      </c>
      <c r="F272" s="17">
        <f ca="1">INDEX('EE investment costs'!$D$56:$R$656,MATCH(X272,'EE investment costs'!$D$56:$D$656,0),MATCH($V$8,'EE investment costs'!$D$56:$R$56,0))</f>
        <v>662.54586773366862</v>
      </c>
      <c r="I272" s="18">
        <v>1</v>
      </c>
      <c r="J272" s="18">
        <v>1</v>
      </c>
      <c r="K272" s="14">
        <f t="shared" ca="1" si="29"/>
        <v>6</v>
      </c>
      <c r="L272" s="26"/>
      <c r="M272" s="19" t="str">
        <f t="shared" ca="1" si="27"/>
        <v>INDUDEFFMT-45</v>
      </c>
      <c r="N272" s="23" t="str">
        <f t="shared" ca="1" si="28"/>
        <v>Public service Saving Tech-Heat Medium Temp. up to 150C 4.5y</v>
      </c>
      <c r="O272" s="23" t="s">
        <v>32</v>
      </c>
      <c r="P272" s="23" t="s">
        <v>33</v>
      </c>
      <c r="Q272" s="23"/>
      <c r="R272" s="23"/>
      <c r="S272" s="19" t="s">
        <v>34</v>
      </c>
      <c r="V272" s="16" t="str">
        <f t="shared" ca="1" si="30"/>
        <v>UD</v>
      </c>
      <c r="W272" s="14" t="str">
        <f t="shared" ca="1" si="30"/>
        <v>Public service</v>
      </c>
      <c r="X272" s="3" t="str">
        <f>'EE investment costs'!D321</f>
        <v>MT-45</v>
      </c>
      <c r="Y272" s="3" t="str">
        <f>'EE investment costs'!E321</f>
        <v>Heat Medium Temp. up to 150C</v>
      </c>
      <c r="AC272" s="123">
        <f>'EE investment costs'!C321</f>
        <v>4.5</v>
      </c>
      <c r="AD272" s="22"/>
    </row>
    <row r="273" spans="2:30">
      <c r="B273" s="14" t="str">
        <f t="shared" ca="1" si="26"/>
        <v>INDUDEFFHT-45</v>
      </c>
      <c r="C273" s="15" t="str">
        <f t="shared" ca="1" si="25"/>
        <v>IUDHT</v>
      </c>
      <c r="D273" s="16">
        <f>'EE investment costs'!$F$15</f>
        <v>2016</v>
      </c>
      <c r="E273" s="14">
        <f>VLOOKUP(X273,'EE investment costs'!$D$56:$R$656,15,0)</f>
        <v>4.84</v>
      </c>
      <c r="F273" s="17">
        <f ca="1">INDEX('EE investment costs'!$D$56:$R$656,MATCH(X273,'EE investment costs'!$D$56:$D$656,0),MATCH($V$8,'EE investment costs'!$D$56:$R$56,0))</f>
        <v>507.7385002122453</v>
      </c>
      <c r="I273" s="18">
        <v>1</v>
      </c>
      <c r="J273" s="18">
        <v>1</v>
      </c>
      <c r="K273" s="14">
        <f t="shared" ca="1" si="29"/>
        <v>7</v>
      </c>
      <c r="L273" s="26"/>
      <c r="M273" s="19" t="str">
        <f t="shared" ca="1" si="27"/>
        <v>INDUDEFFHT-45</v>
      </c>
      <c r="N273" s="23" t="str">
        <f t="shared" ca="1" si="28"/>
        <v>Public service Saving Tech-Heat High Temp. over 150C 4.5y</v>
      </c>
      <c r="O273" s="23" t="s">
        <v>32</v>
      </c>
      <c r="P273" s="23" t="s">
        <v>33</v>
      </c>
      <c r="Q273" s="23"/>
      <c r="R273" s="23"/>
      <c r="S273" s="19" t="s">
        <v>34</v>
      </c>
      <c r="V273" s="16" t="str">
        <f t="shared" ca="1" si="30"/>
        <v>UD</v>
      </c>
      <c r="W273" s="14" t="str">
        <f t="shared" ca="1" si="30"/>
        <v>Public service</v>
      </c>
      <c r="X273" s="3" t="str">
        <f>'EE investment costs'!D322</f>
        <v>HT-45</v>
      </c>
      <c r="Y273" s="3" t="str">
        <f>'EE investment costs'!E322</f>
        <v>Heat High Temp. over 150C</v>
      </c>
      <c r="AC273" s="123">
        <f>'EE investment costs'!C322</f>
        <v>4.5</v>
      </c>
      <c r="AD273" s="22"/>
    </row>
    <row r="274" spans="2:30">
      <c r="B274" s="14" t="str">
        <f t="shared" ca="1" si="26"/>
        <v>INDUDEFFRH-45</v>
      </c>
      <c r="C274" s="15" t="str">
        <f t="shared" ca="1" si="25"/>
        <v>IUDRH</v>
      </c>
      <c r="D274" s="16">
        <f>'EE investment costs'!$F$15</f>
        <v>2016</v>
      </c>
      <c r="E274" s="14">
        <f>VLOOKUP(X274,'EE investment costs'!$D$56:$R$656,15,0)</f>
        <v>16.093333333333337</v>
      </c>
      <c r="F274" s="17">
        <f ca="1">INDEX('EE investment costs'!$D$56:$R$656,MATCH(X274,'EE investment costs'!$D$56:$D$656,0),MATCH($V$8,'EE investment costs'!$D$56:$R$56,0))</f>
        <v>370.32830258035438</v>
      </c>
      <c r="I274" s="18">
        <v>1</v>
      </c>
      <c r="J274" s="18">
        <v>1</v>
      </c>
      <c r="K274" s="14">
        <f t="shared" ca="1" si="29"/>
        <v>8</v>
      </c>
      <c r="L274" s="26"/>
      <c r="M274" s="19" t="str">
        <f t="shared" ca="1" si="27"/>
        <v>INDUDEFFRH-45</v>
      </c>
      <c r="N274" s="23" t="str">
        <f t="shared" ca="1" si="28"/>
        <v>Public service Saving Tech-Heat Room Heat 4.5y</v>
      </c>
      <c r="O274" s="23" t="s">
        <v>32</v>
      </c>
      <c r="P274" s="23" t="s">
        <v>33</v>
      </c>
      <c r="Q274" s="23"/>
      <c r="R274" s="23"/>
      <c r="S274" s="19" t="s">
        <v>34</v>
      </c>
      <c r="V274" s="16" t="str">
        <f t="shared" ca="1" si="30"/>
        <v>UD</v>
      </c>
      <c r="W274" s="14" t="str">
        <f t="shared" ca="1" si="30"/>
        <v>Public service</v>
      </c>
      <c r="X274" s="3" t="str">
        <f>'EE investment costs'!D323</f>
        <v>RH-45</v>
      </c>
      <c r="Y274" s="3" t="str">
        <f>'EE investment costs'!E323</f>
        <v>Heat Room Heat</v>
      </c>
      <c r="AC274" s="123">
        <f>'EE investment costs'!C323</f>
        <v>4.5</v>
      </c>
      <c r="AD274" s="22"/>
    </row>
    <row r="275" spans="2:30">
      <c r="B275" s="14" t="str">
        <f t="shared" ca="1" si="26"/>
        <v>INDUDEFFLA-45</v>
      </c>
      <c r="C275" s="15" t="str">
        <f t="shared" ca="1" si="25"/>
        <v>IUDLA</v>
      </c>
      <c r="D275" s="16">
        <f>'EE investment costs'!$F$15</f>
        <v>2016</v>
      </c>
      <c r="E275" s="14">
        <f>VLOOKUP(X275,'EE investment costs'!$D$56:$R$656,15,0)</f>
        <v>3.975166666666667</v>
      </c>
      <c r="F275" s="17">
        <f ca="1">INDEX('EE investment costs'!$D$56:$R$656,MATCH(X275,'EE investment costs'!$D$56:$D$656,0),MATCH($V$8,'EE investment costs'!$D$56:$R$56,0))</f>
        <v>1683.6508896503844</v>
      </c>
      <c r="I275" s="18">
        <v>1</v>
      </c>
      <c r="J275" s="18">
        <v>1</v>
      </c>
      <c r="K275" s="14">
        <f t="shared" ca="1" si="29"/>
        <v>0</v>
      </c>
      <c r="L275" s="26"/>
      <c r="M275" s="19" t="str">
        <f t="shared" ca="1" si="27"/>
        <v>INDUDEFFLA-45</v>
      </c>
      <c r="N275" s="23" t="str">
        <f t="shared" ca="1" si="28"/>
        <v>Public service Saving Tech-Light 4.5y</v>
      </c>
      <c r="O275" s="23" t="s">
        <v>32</v>
      </c>
      <c r="P275" s="23" t="s">
        <v>33</v>
      </c>
      <c r="Q275" s="23"/>
      <c r="R275" s="23"/>
      <c r="S275" s="19" t="s">
        <v>34</v>
      </c>
      <c r="V275" s="16" t="str">
        <f t="shared" ca="1" si="30"/>
        <v>UD</v>
      </c>
      <c r="W275" s="14" t="str">
        <f t="shared" ca="1" si="30"/>
        <v>Public service</v>
      </c>
      <c r="X275" s="3" t="str">
        <f>'EE investment costs'!D324</f>
        <v>LA-45</v>
      </c>
      <c r="Y275" s="3" t="str">
        <f>'EE investment costs'!E324</f>
        <v>Light</v>
      </c>
      <c r="AC275" s="123">
        <f>'EE investment costs'!C324</f>
        <v>4.5</v>
      </c>
      <c r="AD275" s="22"/>
    </row>
    <row r="276" spans="2:30">
      <c r="B276" s="14" t="str">
        <f t="shared" ca="1" si="26"/>
        <v>INDUDEFFEM-45</v>
      </c>
      <c r="C276" s="15" t="str">
        <f t="shared" ca="1" si="25"/>
        <v>IUDEM</v>
      </c>
      <c r="D276" s="16">
        <f>'EE investment costs'!$F$15</f>
        <v>2016</v>
      </c>
      <c r="E276" s="14">
        <f>VLOOKUP(X276,'EE investment costs'!$D$56:$R$656,15,0)</f>
        <v>4.1739250000000006</v>
      </c>
      <c r="F276" s="17">
        <f ca="1">INDEX('EE investment costs'!$D$56:$R$656,MATCH(X276,'EE investment costs'!$D$56:$D$656,0),MATCH($V$8,'EE investment costs'!$D$56:$R$56,0))</f>
        <v>1803.299129002741</v>
      </c>
      <c r="I276" s="18">
        <v>1</v>
      </c>
      <c r="J276" s="18">
        <v>1</v>
      </c>
      <c r="K276" s="14">
        <f t="shared" ca="1" si="29"/>
        <v>0</v>
      </c>
      <c r="L276" s="26"/>
      <c r="M276" s="19" t="str">
        <f t="shared" ca="1" si="27"/>
        <v>INDUDEFFEM-45</v>
      </c>
      <c r="N276" s="23" t="str">
        <f t="shared" ca="1" si="28"/>
        <v>Public service Saving Tech-Electric Motors 4.5y</v>
      </c>
      <c r="O276" s="23" t="s">
        <v>32</v>
      </c>
      <c r="P276" s="23" t="s">
        <v>33</v>
      </c>
      <c r="Q276" s="23"/>
      <c r="R276" s="23"/>
      <c r="S276" s="19" t="s">
        <v>34</v>
      </c>
      <c r="V276" s="16" t="str">
        <f t="shared" ca="1" si="30"/>
        <v>UD</v>
      </c>
      <c r="W276" s="14" t="str">
        <f t="shared" ca="1" si="30"/>
        <v>Public service</v>
      </c>
      <c r="X276" s="3" t="str">
        <f>'EE investment costs'!D325</f>
        <v>EM-45</v>
      </c>
      <c r="Y276" s="3" t="str">
        <f>'EE investment costs'!E325</f>
        <v>Electric Motors</v>
      </c>
      <c r="AC276" s="123">
        <f>'EE investment costs'!C325</f>
        <v>4.5</v>
      </c>
      <c r="AD276" s="22"/>
    </row>
    <row r="277" spans="2:30">
      <c r="B277" s="14" t="str">
        <f t="shared" ca="1" si="26"/>
        <v>INDUDEFFTF-45</v>
      </c>
      <c r="C277" s="15" t="str">
        <f t="shared" ca="1" si="25"/>
        <v>IUDTF</v>
      </c>
      <c r="D277" s="16">
        <f>'EE investment costs'!$F$15</f>
        <v>2016</v>
      </c>
      <c r="E277" s="14">
        <f>VLOOKUP(X277,'EE investment costs'!$D$56:$R$656,15,0)</f>
        <v>15.416666666666666</v>
      </c>
      <c r="F277" s="17">
        <f ca="1">INDEX('EE investment costs'!$D$56:$R$656,MATCH(X277,'EE investment costs'!$D$56:$D$656,0),MATCH($V$8,'EE investment costs'!$D$56:$R$56,0))</f>
        <v>661.21695314319606</v>
      </c>
      <c r="I277" s="18">
        <v>1</v>
      </c>
      <c r="J277" s="18">
        <v>1</v>
      </c>
      <c r="K277" s="14">
        <f t="shared" ca="1" si="29"/>
        <v>6</v>
      </c>
      <c r="L277" s="26"/>
      <c r="M277" s="19" t="str">
        <f t="shared" ca="1" si="27"/>
        <v>INDUDEFFTF-45</v>
      </c>
      <c r="N277" s="23" t="str">
        <f t="shared" ca="1" si="28"/>
        <v>Public service Saving Tech-Haulage Tractors, Trucks, Fishing boats 4.5y</v>
      </c>
      <c r="O277" s="23" t="s">
        <v>32</v>
      </c>
      <c r="P277" s="23" t="s">
        <v>33</v>
      </c>
      <c r="Q277" s="23"/>
      <c r="R277" s="23"/>
      <c r="S277" s="19" t="s">
        <v>34</v>
      </c>
      <c r="V277" s="16" t="str">
        <f t="shared" ca="1" si="30"/>
        <v>UD</v>
      </c>
      <c r="W277" s="14" t="str">
        <f t="shared" ca="1" si="30"/>
        <v>Public service</v>
      </c>
      <c r="X277" s="3" t="str">
        <f>'EE investment costs'!D326</f>
        <v>TF-45</v>
      </c>
      <c r="Y277" s="3" t="str">
        <f>'EE investment costs'!E326</f>
        <v>Haulage Tractors, Trucks, Fishing boats</v>
      </c>
      <c r="AC277" s="123">
        <f>'EE investment costs'!C326</f>
        <v>4.5</v>
      </c>
      <c r="AD277" s="22"/>
    </row>
    <row r="278" spans="2:30">
      <c r="B278" s="14" t="str">
        <f t="shared" ca="1" si="26"/>
        <v>INDUDEFFMT-46</v>
      </c>
      <c r="C278" s="15" t="str">
        <f t="shared" ca="1" si="25"/>
        <v>IUDMT</v>
      </c>
      <c r="D278" s="16">
        <f>'EE investment costs'!$F$15</f>
        <v>2016</v>
      </c>
      <c r="E278" s="14">
        <f>VLOOKUP(X278,'EE investment costs'!$D$56:$R$656,15,0)</f>
        <v>6.06</v>
      </c>
      <c r="F278" s="17">
        <f ca="1">INDEX('EE investment costs'!$D$56:$R$656,MATCH(X278,'EE investment costs'!$D$56:$D$656,0),MATCH($V$8,'EE investment costs'!$D$56:$R$56,0))</f>
        <v>674.29412483805652</v>
      </c>
      <c r="I278" s="18">
        <v>1</v>
      </c>
      <c r="J278" s="18">
        <v>1</v>
      </c>
      <c r="K278" s="14">
        <f t="shared" ca="1" si="29"/>
        <v>6</v>
      </c>
      <c r="L278" s="26"/>
      <c r="M278" s="19" t="str">
        <f t="shared" ca="1" si="27"/>
        <v>INDUDEFFMT-46</v>
      </c>
      <c r="N278" s="23" t="str">
        <f t="shared" ca="1" si="28"/>
        <v>Public service Saving Tech-Heat Medium Temp. up to 150C 4.6y</v>
      </c>
      <c r="O278" s="23" t="s">
        <v>32</v>
      </c>
      <c r="P278" s="23" t="s">
        <v>33</v>
      </c>
      <c r="Q278" s="23"/>
      <c r="R278" s="23"/>
      <c r="S278" s="19" t="s">
        <v>34</v>
      </c>
      <c r="V278" s="16" t="str">
        <f t="shared" ca="1" si="30"/>
        <v>UD</v>
      </c>
      <c r="W278" s="14" t="str">
        <f t="shared" ca="1" si="30"/>
        <v>Public service</v>
      </c>
      <c r="X278" s="3" t="str">
        <f>'EE investment costs'!D327</f>
        <v>MT-46</v>
      </c>
      <c r="Y278" s="3" t="str">
        <f>'EE investment costs'!E327</f>
        <v>Heat Medium Temp. up to 150C</v>
      </c>
      <c r="AC278" s="123">
        <f>'EE investment costs'!C327</f>
        <v>4.5999999999999996</v>
      </c>
      <c r="AD278" s="22"/>
    </row>
    <row r="279" spans="2:30">
      <c r="B279" s="14" t="str">
        <f t="shared" ca="1" si="26"/>
        <v>INDUDEFFHT-46</v>
      </c>
      <c r="C279" s="15" t="str">
        <f t="shared" ca="1" si="25"/>
        <v>IUDHT</v>
      </c>
      <c r="D279" s="16">
        <f>'EE investment costs'!$F$15</f>
        <v>2016</v>
      </c>
      <c r="E279" s="14">
        <f>VLOOKUP(X279,'EE investment costs'!$D$56:$R$656,15,0)</f>
        <v>4.8479999999999999</v>
      </c>
      <c r="F279" s="17">
        <f ca="1">INDEX('EE investment costs'!$D$56:$R$656,MATCH(X279,'EE investment costs'!$D$56:$D$656,0),MATCH($V$8,'EE investment costs'!$D$56:$R$56,0))</f>
        <v>514.12286123288879</v>
      </c>
      <c r="I279" s="18">
        <v>1</v>
      </c>
      <c r="J279" s="18">
        <v>1</v>
      </c>
      <c r="K279" s="14">
        <f t="shared" ca="1" si="29"/>
        <v>7</v>
      </c>
      <c r="L279" s="26"/>
      <c r="M279" s="19" t="str">
        <f t="shared" ca="1" si="27"/>
        <v>INDUDEFFHT-46</v>
      </c>
      <c r="N279" s="23" t="str">
        <f t="shared" ca="1" si="28"/>
        <v>Public service Saving Tech-Heat High Temp. over 150C 4.6y</v>
      </c>
      <c r="O279" s="23" t="s">
        <v>32</v>
      </c>
      <c r="P279" s="23" t="s">
        <v>33</v>
      </c>
      <c r="Q279" s="23"/>
      <c r="R279" s="23"/>
      <c r="S279" s="19" t="s">
        <v>34</v>
      </c>
      <c r="V279" s="16" t="str">
        <f t="shared" ca="1" si="30"/>
        <v>UD</v>
      </c>
      <c r="W279" s="14" t="str">
        <f t="shared" ca="1" si="30"/>
        <v>Public service</v>
      </c>
      <c r="X279" s="3" t="str">
        <f>'EE investment costs'!D328</f>
        <v>HT-46</v>
      </c>
      <c r="Y279" s="3" t="str">
        <f>'EE investment costs'!E328</f>
        <v>Heat High Temp. over 150C</v>
      </c>
      <c r="AC279" s="123">
        <f>'EE investment costs'!C328</f>
        <v>4.5999999999999996</v>
      </c>
      <c r="AD279" s="22"/>
    </row>
    <row r="280" spans="2:30">
      <c r="B280" s="14" t="str">
        <f t="shared" ca="1" si="26"/>
        <v>INDUDEFFRH-46</v>
      </c>
      <c r="C280" s="15" t="str">
        <f t="shared" ca="1" si="25"/>
        <v>IUDRH</v>
      </c>
      <c r="D280" s="16">
        <f>'EE investment costs'!$F$15</f>
        <v>2016</v>
      </c>
      <c r="E280" s="14">
        <f>VLOOKUP(X280,'EE investment costs'!$D$56:$R$656,15,0)</f>
        <v>16.112000000000002</v>
      </c>
      <c r="F280" s="17">
        <f ca="1">INDEX('EE investment costs'!$D$56:$R$656,MATCH(X280,'EE investment costs'!$D$56:$D$656,0),MATCH($V$8,'EE investment costs'!$D$56:$R$56,0))</f>
        <v>407.36113283838966</v>
      </c>
      <c r="I280" s="18">
        <v>1</v>
      </c>
      <c r="J280" s="18">
        <v>1</v>
      </c>
      <c r="K280" s="14">
        <f t="shared" ca="1" si="29"/>
        <v>8</v>
      </c>
      <c r="L280" s="26"/>
      <c r="M280" s="19" t="str">
        <f t="shared" ca="1" si="27"/>
        <v>INDUDEFFRH-46</v>
      </c>
      <c r="N280" s="23" t="str">
        <f t="shared" ca="1" si="28"/>
        <v>Public service Saving Tech-Heat Room Heat 4.6y</v>
      </c>
      <c r="O280" s="23" t="s">
        <v>32</v>
      </c>
      <c r="P280" s="23" t="s">
        <v>33</v>
      </c>
      <c r="Q280" s="23"/>
      <c r="R280" s="23"/>
      <c r="S280" s="19" t="s">
        <v>34</v>
      </c>
      <c r="V280" s="16" t="str">
        <f t="shared" ca="1" si="30"/>
        <v>UD</v>
      </c>
      <c r="W280" s="14" t="str">
        <f t="shared" ca="1" si="30"/>
        <v>Public service</v>
      </c>
      <c r="X280" s="3" t="str">
        <f>'EE investment costs'!D329</f>
        <v>RH-46</v>
      </c>
      <c r="Y280" s="3" t="str">
        <f>'EE investment costs'!E329</f>
        <v>Heat Room Heat</v>
      </c>
      <c r="AC280" s="123">
        <f>'EE investment costs'!C329</f>
        <v>4.5999999999999996</v>
      </c>
      <c r="AD280" s="22"/>
    </row>
    <row r="281" spans="2:30">
      <c r="B281" s="14" t="str">
        <f t="shared" ca="1" si="26"/>
        <v>INDUDEFFLA-46</v>
      </c>
      <c r="C281" s="15" t="str">
        <f t="shared" ca="1" si="25"/>
        <v>IUDLA</v>
      </c>
      <c r="D281" s="16">
        <f>'EE investment costs'!$F$15</f>
        <v>2016</v>
      </c>
      <c r="E281" s="14">
        <f>VLOOKUP(X281,'EE investment costs'!$D$56:$R$656,15,0)</f>
        <v>3.9882</v>
      </c>
      <c r="F281" s="17">
        <f ca="1">INDEX('EE investment costs'!$D$56:$R$656,MATCH(X281,'EE investment costs'!$D$56:$D$656,0),MATCH($V$8,'EE investment costs'!$D$56:$R$56,0))</f>
        <v>1699.1253929963966</v>
      </c>
      <c r="I281" s="18">
        <v>1</v>
      </c>
      <c r="J281" s="18">
        <v>1</v>
      </c>
      <c r="K281" s="14">
        <f t="shared" ca="1" si="29"/>
        <v>0</v>
      </c>
      <c r="L281" s="26"/>
      <c r="M281" s="19" t="str">
        <f t="shared" ca="1" si="27"/>
        <v>INDUDEFFLA-46</v>
      </c>
      <c r="N281" s="23" t="str">
        <f t="shared" ca="1" si="28"/>
        <v>Public service Saving Tech-Light 4.6y</v>
      </c>
      <c r="O281" s="23" t="s">
        <v>32</v>
      </c>
      <c r="P281" s="23" t="s">
        <v>33</v>
      </c>
      <c r="Q281" s="23"/>
      <c r="R281" s="23"/>
      <c r="S281" s="19" t="s">
        <v>34</v>
      </c>
      <c r="V281" s="16" t="str">
        <f t="shared" ca="1" si="30"/>
        <v>UD</v>
      </c>
      <c r="W281" s="14" t="str">
        <f t="shared" ca="1" si="30"/>
        <v>Public service</v>
      </c>
      <c r="X281" s="3" t="str">
        <f>'EE investment costs'!D330</f>
        <v>LA-46</v>
      </c>
      <c r="Y281" s="3" t="str">
        <f>'EE investment costs'!E330</f>
        <v>Light</v>
      </c>
      <c r="AC281" s="123">
        <f>'EE investment costs'!C330</f>
        <v>4.5999999999999996</v>
      </c>
      <c r="AD281" s="22"/>
    </row>
    <row r="282" spans="2:30">
      <c r="B282" s="14" t="str">
        <f t="shared" ca="1" si="26"/>
        <v>INDUDEFFEM-46</v>
      </c>
      <c r="C282" s="15" t="str">
        <f t="shared" ca="1" si="25"/>
        <v>IUDEM</v>
      </c>
      <c r="D282" s="16">
        <f>'EE investment costs'!$F$15</f>
        <v>2016</v>
      </c>
      <c r="E282" s="14">
        <f>VLOOKUP(X282,'EE investment costs'!$D$56:$R$656,15,0)</f>
        <v>4.1876100000000003</v>
      </c>
      <c r="F282" s="17">
        <f ca="1">INDEX('EE investment costs'!$D$56:$R$656,MATCH(X282,'EE investment costs'!$D$56:$D$656,0),MATCH($V$8,'EE investment costs'!$D$56:$R$56,0))</f>
        <v>1833.8675644687778</v>
      </c>
      <c r="I282" s="18">
        <v>1</v>
      </c>
      <c r="J282" s="18">
        <v>1</v>
      </c>
      <c r="K282" s="14">
        <f t="shared" ca="1" si="29"/>
        <v>0</v>
      </c>
      <c r="L282" s="26"/>
      <c r="M282" s="19" t="str">
        <f t="shared" ca="1" si="27"/>
        <v>INDUDEFFEM-46</v>
      </c>
      <c r="N282" s="23" t="str">
        <f t="shared" ca="1" si="28"/>
        <v>Public service Saving Tech-Electric Motors 4.6y</v>
      </c>
      <c r="O282" s="23" t="s">
        <v>32</v>
      </c>
      <c r="P282" s="23" t="s">
        <v>33</v>
      </c>
      <c r="Q282" s="23"/>
      <c r="R282" s="23"/>
      <c r="S282" s="19" t="s">
        <v>34</v>
      </c>
      <c r="V282" s="16" t="str">
        <f t="shared" ca="1" si="30"/>
        <v>UD</v>
      </c>
      <c r="W282" s="14" t="str">
        <f t="shared" ca="1" si="30"/>
        <v>Public service</v>
      </c>
      <c r="X282" s="3" t="str">
        <f>'EE investment costs'!D331</f>
        <v>EM-46</v>
      </c>
      <c r="Y282" s="3" t="str">
        <f>'EE investment costs'!E331</f>
        <v>Electric Motors</v>
      </c>
      <c r="AC282" s="123">
        <f>'EE investment costs'!C331</f>
        <v>4.5999999999999996</v>
      </c>
      <c r="AD282" s="22"/>
    </row>
    <row r="283" spans="2:30">
      <c r="B283" s="14" t="str">
        <f t="shared" ca="1" si="26"/>
        <v>INDUDEFFTF-46</v>
      </c>
      <c r="C283" s="15" t="str">
        <f t="shared" ca="1" si="25"/>
        <v>IUDTF</v>
      </c>
      <c r="D283" s="16">
        <f>'EE investment costs'!$F$15</f>
        <v>2016</v>
      </c>
      <c r="E283" s="14">
        <f>VLOOKUP(X283,'EE investment costs'!$D$56:$R$656,15,0)</f>
        <v>15.499999999999998</v>
      </c>
      <c r="F283" s="17">
        <f ca="1">INDEX('EE investment costs'!$D$56:$R$656,MATCH(X283,'EE investment costs'!$D$56:$D$656,0),MATCH($V$8,'EE investment costs'!$D$56:$R$56,0))</f>
        <v>675.91066321304481</v>
      </c>
      <c r="I283" s="18">
        <v>1</v>
      </c>
      <c r="J283" s="18">
        <v>1</v>
      </c>
      <c r="K283" s="14">
        <f t="shared" ca="1" si="29"/>
        <v>6</v>
      </c>
      <c r="L283" s="26"/>
      <c r="M283" s="19" t="str">
        <f t="shared" ca="1" si="27"/>
        <v>INDUDEFFTF-46</v>
      </c>
      <c r="N283" s="23" t="str">
        <f t="shared" ca="1" si="28"/>
        <v>Public service Saving Tech-Haulage Tractors, Trucks, Fishing boats 4.6y</v>
      </c>
      <c r="O283" s="23" t="s">
        <v>32</v>
      </c>
      <c r="P283" s="23" t="s">
        <v>33</v>
      </c>
      <c r="Q283" s="23"/>
      <c r="R283" s="23"/>
      <c r="S283" s="19" t="s">
        <v>34</v>
      </c>
      <c r="V283" s="16" t="str">
        <f t="shared" ca="1" si="30"/>
        <v>UD</v>
      </c>
      <c r="W283" s="14" t="str">
        <f t="shared" ca="1" si="30"/>
        <v>Public service</v>
      </c>
      <c r="X283" s="3" t="str">
        <f>'EE investment costs'!D332</f>
        <v>TF-46</v>
      </c>
      <c r="Y283" s="3" t="str">
        <f>'EE investment costs'!E332</f>
        <v>Haulage Tractors, Trucks, Fishing boats</v>
      </c>
      <c r="AC283" s="123">
        <f>'EE investment costs'!C332</f>
        <v>4.5999999999999996</v>
      </c>
      <c r="AD283" s="22"/>
    </row>
    <row r="284" spans="2:30">
      <c r="B284" s="14" t="str">
        <f t="shared" ca="1" si="26"/>
        <v>INDUDEFFMT-47</v>
      </c>
      <c r="C284" s="15" t="str">
        <f t="shared" ca="1" si="25"/>
        <v>IUDMT</v>
      </c>
      <c r="D284" s="16">
        <f>'EE investment costs'!$F$15</f>
        <v>2016</v>
      </c>
      <c r="E284" s="14">
        <f>VLOOKUP(X284,'EE investment costs'!$D$56:$R$656,15,0)</f>
        <v>6.0699999999999994</v>
      </c>
      <c r="F284" s="17">
        <f ca="1">INDEX('EE investment costs'!$D$56:$R$656,MATCH(X284,'EE investment costs'!$D$56:$D$656,0),MATCH($V$8,'EE investment costs'!$D$56:$R$56,0))</f>
        <v>686.04238194244442</v>
      </c>
      <c r="I284" s="18">
        <v>1</v>
      </c>
      <c r="J284" s="18">
        <v>1</v>
      </c>
      <c r="K284" s="14">
        <f t="shared" ca="1" si="29"/>
        <v>6</v>
      </c>
      <c r="M284" s="19" t="str">
        <f t="shared" ca="1" si="27"/>
        <v>INDUDEFFMT-47</v>
      </c>
      <c r="N284" s="23" t="str">
        <f t="shared" ca="1" si="28"/>
        <v>Public service Saving Tech-Heat Medium Temp. up to 150C 4.7y</v>
      </c>
      <c r="O284" s="23" t="s">
        <v>32</v>
      </c>
      <c r="P284" s="23" t="s">
        <v>33</v>
      </c>
      <c r="Q284" s="23"/>
      <c r="R284" s="23"/>
      <c r="S284" s="19" t="s">
        <v>34</v>
      </c>
      <c r="V284" s="16" t="str">
        <f t="shared" ca="1" si="30"/>
        <v>UD</v>
      </c>
      <c r="W284" s="14" t="str">
        <f t="shared" ca="1" si="30"/>
        <v>Public service</v>
      </c>
      <c r="X284" s="3" t="str">
        <f>'EE investment costs'!D333</f>
        <v>MT-47</v>
      </c>
      <c r="Y284" s="3" t="str">
        <f>'EE investment costs'!E333</f>
        <v>Heat Medium Temp. up to 150C</v>
      </c>
      <c r="AC284" s="123">
        <f>'EE investment costs'!C333</f>
        <v>4.7</v>
      </c>
      <c r="AD284" s="22"/>
    </row>
    <row r="285" spans="2:30">
      <c r="B285" s="14" t="str">
        <f t="shared" ca="1" si="26"/>
        <v>INDUDEFFHT-47</v>
      </c>
      <c r="C285" s="15" t="str">
        <f t="shared" ca="1" si="25"/>
        <v>IUDHT</v>
      </c>
      <c r="D285" s="16">
        <f>'EE investment costs'!$F$15</f>
        <v>2016</v>
      </c>
      <c r="E285" s="14">
        <f>VLOOKUP(X285,'EE investment costs'!$D$56:$R$656,15,0)</f>
        <v>4.8559999999999999</v>
      </c>
      <c r="F285" s="17">
        <f ca="1">INDEX('EE investment costs'!$D$56:$R$656,MATCH(X285,'EE investment costs'!$D$56:$D$656,0),MATCH($V$8,'EE investment costs'!$D$56:$R$56,0))</f>
        <v>520.50722225353229</v>
      </c>
      <c r="I285" s="18">
        <v>1</v>
      </c>
      <c r="J285" s="18">
        <v>1</v>
      </c>
      <c r="K285" s="14">
        <f t="shared" ca="1" si="29"/>
        <v>7</v>
      </c>
      <c r="M285" s="19" t="str">
        <f t="shared" ca="1" si="27"/>
        <v>INDUDEFFHT-47</v>
      </c>
      <c r="N285" s="23" t="str">
        <f t="shared" ca="1" si="28"/>
        <v>Public service Saving Tech-Heat High Temp. over 150C 4.7y</v>
      </c>
      <c r="O285" s="23" t="s">
        <v>32</v>
      </c>
      <c r="P285" s="23" t="s">
        <v>33</v>
      </c>
      <c r="Q285" s="23"/>
      <c r="R285" s="23"/>
      <c r="S285" s="19" t="s">
        <v>34</v>
      </c>
      <c r="V285" s="16" t="str">
        <f t="shared" ca="1" si="30"/>
        <v>UD</v>
      </c>
      <c r="W285" s="14" t="str">
        <f t="shared" ca="1" si="30"/>
        <v>Public service</v>
      </c>
      <c r="X285" s="3" t="str">
        <f>'EE investment costs'!D334</f>
        <v>HT-47</v>
      </c>
      <c r="Y285" s="3" t="str">
        <f>'EE investment costs'!E334</f>
        <v>Heat High Temp. over 150C</v>
      </c>
      <c r="AC285" s="123">
        <f>'EE investment costs'!C334</f>
        <v>4.7</v>
      </c>
      <c r="AD285" s="22"/>
    </row>
    <row r="286" spans="2:30">
      <c r="B286" s="14" t="str">
        <f t="shared" ca="1" si="26"/>
        <v>INDUDEFFRH-47</v>
      </c>
      <c r="C286" s="15" t="str">
        <f t="shared" ca="1" si="25"/>
        <v>IUDRH</v>
      </c>
      <c r="D286" s="16">
        <f>'EE investment costs'!$F$15</f>
        <v>2016</v>
      </c>
      <c r="E286" s="14">
        <f>VLOOKUP(X286,'EE investment costs'!$D$56:$R$656,15,0)</f>
        <v>16.13066666666667</v>
      </c>
      <c r="F286" s="17">
        <f ca="1">INDEX('EE investment costs'!$D$56:$R$656,MATCH(X286,'EE investment costs'!$D$56:$D$656,0),MATCH($V$8,'EE investment costs'!$D$56:$R$56,0))</f>
        <v>444.39396309642552</v>
      </c>
      <c r="I286" s="18">
        <v>1</v>
      </c>
      <c r="J286" s="18">
        <v>1</v>
      </c>
      <c r="K286" s="14">
        <f t="shared" ca="1" si="29"/>
        <v>8</v>
      </c>
      <c r="M286" s="19" t="str">
        <f t="shared" ca="1" si="27"/>
        <v>INDUDEFFRH-47</v>
      </c>
      <c r="N286" s="23" t="str">
        <f t="shared" ca="1" si="28"/>
        <v>Public service Saving Tech-Heat Room Heat 4.7y</v>
      </c>
      <c r="O286" s="23" t="s">
        <v>32</v>
      </c>
      <c r="P286" s="23" t="s">
        <v>33</v>
      </c>
      <c r="Q286" s="23"/>
      <c r="R286" s="23"/>
      <c r="S286" s="19" t="s">
        <v>34</v>
      </c>
      <c r="V286" s="16" t="str">
        <f t="shared" ca="1" si="30"/>
        <v>UD</v>
      </c>
      <c r="W286" s="14" t="str">
        <f t="shared" ca="1" si="30"/>
        <v>Public service</v>
      </c>
      <c r="X286" s="3" t="str">
        <f>'EE investment costs'!D335</f>
        <v>RH-47</v>
      </c>
      <c r="Y286" s="3" t="str">
        <f>'EE investment costs'!E335</f>
        <v>Heat Room Heat</v>
      </c>
      <c r="AC286" s="123">
        <f>'EE investment costs'!C335</f>
        <v>4.7</v>
      </c>
      <c r="AD286" s="22"/>
    </row>
    <row r="287" spans="2:30">
      <c r="B287" s="14" t="str">
        <f t="shared" ca="1" si="26"/>
        <v>INDUDEFFLA-47</v>
      </c>
      <c r="C287" s="15" t="str">
        <f t="shared" ca="1" si="25"/>
        <v>IUDLA</v>
      </c>
      <c r="D287" s="16">
        <f>'EE investment costs'!$F$15</f>
        <v>2016</v>
      </c>
      <c r="E287" s="14">
        <f>VLOOKUP(X287,'EE investment costs'!$D$56:$R$656,15,0)</f>
        <v>4.0012333333333334</v>
      </c>
      <c r="F287" s="17">
        <f ca="1">INDEX('EE investment costs'!$D$56:$R$656,MATCH(X287,'EE investment costs'!$D$56:$D$656,0),MATCH($V$8,'EE investment costs'!$D$56:$R$56,0))</f>
        <v>1714.5998963424088</v>
      </c>
      <c r="I287" s="18">
        <v>1</v>
      </c>
      <c r="J287" s="18">
        <v>1</v>
      </c>
      <c r="K287" s="14">
        <f t="shared" ca="1" si="29"/>
        <v>0</v>
      </c>
      <c r="M287" s="19" t="str">
        <f t="shared" ca="1" si="27"/>
        <v>INDUDEFFLA-47</v>
      </c>
      <c r="N287" s="23" t="str">
        <f t="shared" ca="1" si="28"/>
        <v>Public service Saving Tech-Light 4.7y</v>
      </c>
      <c r="O287" s="23" t="s">
        <v>32</v>
      </c>
      <c r="P287" s="23" t="s">
        <v>33</v>
      </c>
      <c r="Q287" s="23"/>
      <c r="R287" s="23"/>
      <c r="S287" s="19" t="s">
        <v>34</v>
      </c>
      <c r="V287" s="16" t="str">
        <f t="shared" ca="1" si="30"/>
        <v>UD</v>
      </c>
      <c r="W287" s="14" t="str">
        <f t="shared" ca="1" si="30"/>
        <v>Public service</v>
      </c>
      <c r="X287" s="3" t="str">
        <f>'EE investment costs'!D336</f>
        <v>LA-47</v>
      </c>
      <c r="Y287" s="3" t="str">
        <f>'EE investment costs'!E336</f>
        <v>Light</v>
      </c>
      <c r="AC287" s="123">
        <f>'EE investment costs'!C336</f>
        <v>4.7</v>
      </c>
      <c r="AD287" s="22"/>
    </row>
    <row r="288" spans="2:30">
      <c r="B288" s="14" t="str">
        <f t="shared" ca="1" si="26"/>
        <v>INDUDEFFEM-47</v>
      </c>
      <c r="C288" s="15" t="str">
        <f t="shared" ca="1" si="25"/>
        <v>IUDEM</v>
      </c>
      <c r="D288" s="16">
        <f>'EE investment costs'!$F$15</f>
        <v>2016</v>
      </c>
      <c r="E288" s="14">
        <f>VLOOKUP(X288,'EE investment costs'!$D$56:$R$656,15,0)</f>
        <v>4.201295</v>
      </c>
      <c r="F288" s="17">
        <f ca="1">INDEX('EE investment costs'!$D$56:$R$656,MATCH(X288,'EE investment costs'!$D$56:$D$656,0),MATCH($V$8,'EE investment costs'!$D$56:$R$56,0))</f>
        <v>1864.4359999348148</v>
      </c>
      <c r="I288" s="18">
        <v>1</v>
      </c>
      <c r="J288" s="18">
        <v>1</v>
      </c>
      <c r="K288" s="14">
        <f t="shared" ca="1" si="29"/>
        <v>0</v>
      </c>
      <c r="M288" s="19" t="str">
        <f t="shared" ca="1" si="27"/>
        <v>INDUDEFFEM-47</v>
      </c>
      <c r="N288" s="23" t="str">
        <f t="shared" ca="1" si="28"/>
        <v>Public service Saving Tech-Electric Motors 4.7y</v>
      </c>
      <c r="O288" s="23" t="s">
        <v>32</v>
      </c>
      <c r="P288" s="23" t="s">
        <v>33</v>
      </c>
      <c r="Q288" s="23"/>
      <c r="R288" s="23"/>
      <c r="S288" s="19" t="s">
        <v>34</v>
      </c>
      <c r="V288" s="16" t="str">
        <f t="shared" ca="1" si="30"/>
        <v>UD</v>
      </c>
      <c r="W288" s="14" t="str">
        <f t="shared" ca="1" si="30"/>
        <v>Public service</v>
      </c>
      <c r="X288" s="3" t="str">
        <f>'EE investment costs'!D337</f>
        <v>EM-47</v>
      </c>
      <c r="Y288" s="3" t="str">
        <f>'EE investment costs'!E337</f>
        <v>Electric Motors</v>
      </c>
      <c r="AC288" s="123">
        <f>'EE investment costs'!C337</f>
        <v>4.7</v>
      </c>
      <c r="AD288" s="22"/>
    </row>
    <row r="289" spans="2:30">
      <c r="B289" s="14" t="str">
        <f t="shared" ca="1" si="26"/>
        <v>INDUDEFFTF-47</v>
      </c>
      <c r="C289" s="15" t="str">
        <f t="shared" ca="1" si="25"/>
        <v>IUDTF</v>
      </c>
      <c r="D289" s="16">
        <f>'EE investment costs'!$F$15</f>
        <v>2016</v>
      </c>
      <c r="E289" s="14">
        <f>VLOOKUP(X289,'EE investment costs'!$D$56:$R$656,15,0)</f>
        <v>15.583333333333332</v>
      </c>
      <c r="F289" s="17">
        <f ca="1">INDEX('EE investment costs'!$D$56:$R$656,MATCH(X289,'EE investment costs'!$D$56:$D$656,0),MATCH($V$8,'EE investment costs'!$D$56:$R$56,0))</f>
        <v>690.60437328289368</v>
      </c>
      <c r="I289" s="18">
        <v>1</v>
      </c>
      <c r="J289" s="18">
        <v>1</v>
      </c>
      <c r="K289" s="14">
        <f t="shared" ca="1" si="29"/>
        <v>6</v>
      </c>
      <c r="M289" s="19" t="str">
        <f t="shared" ca="1" si="27"/>
        <v>INDUDEFFTF-47</v>
      </c>
      <c r="N289" s="23" t="str">
        <f t="shared" ca="1" si="28"/>
        <v>Public service Saving Tech-Haulage Tractors, Trucks, Fishing boats 4.7y</v>
      </c>
      <c r="O289" s="23" t="s">
        <v>32</v>
      </c>
      <c r="P289" s="23" t="s">
        <v>33</v>
      </c>
      <c r="Q289" s="23"/>
      <c r="R289" s="23"/>
      <c r="S289" s="19" t="s">
        <v>34</v>
      </c>
      <c r="V289" s="16" t="str">
        <f t="shared" ca="1" si="30"/>
        <v>UD</v>
      </c>
      <c r="W289" s="14" t="str">
        <f t="shared" ca="1" si="30"/>
        <v>Public service</v>
      </c>
      <c r="X289" s="3" t="str">
        <f>'EE investment costs'!D338</f>
        <v>TF-47</v>
      </c>
      <c r="Y289" s="3" t="str">
        <f>'EE investment costs'!E338</f>
        <v>Haulage Tractors, Trucks, Fishing boats</v>
      </c>
      <c r="AC289" s="123">
        <f>'EE investment costs'!C338</f>
        <v>4.7</v>
      </c>
      <c r="AD289" s="22"/>
    </row>
    <row r="290" spans="2:30">
      <c r="B290" s="14" t="str">
        <f t="shared" ca="1" si="26"/>
        <v>INDUDEFFMT-48</v>
      </c>
      <c r="C290" s="15" t="str">
        <f t="shared" ca="1" si="25"/>
        <v>IUDMT</v>
      </c>
      <c r="D290" s="16">
        <f>'EE investment costs'!$F$15</f>
        <v>2016</v>
      </c>
      <c r="E290" s="14">
        <f>VLOOKUP(X290,'EE investment costs'!$D$56:$R$656,15,0)</f>
        <v>6.0799999999999992</v>
      </c>
      <c r="F290" s="17">
        <f ca="1">INDEX('EE investment costs'!$D$56:$R$656,MATCH(X290,'EE investment costs'!$D$56:$D$656,0),MATCH($V$8,'EE investment costs'!$D$56:$R$56,0))</f>
        <v>697.79063904683233</v>
      </c>
      <c r="I290" s="18">
        <v>1</v>
      </c>
      <c r="J290" s="18">
        <v>1</v>
      </c>
      <c r="K290" s="14">
        <f t="shared" ca="1" si="29"/>
        <v>6</v>
      </c>
      <c r="M290" s="19" t="str">
        <f t="shared" ca="1" si="27"/>
        <v>INDUDEFFMT-48</v>
      </c>
      <c r="N290" s="23" t="str">
        <f t="shared" ca="1" si="28"/>
        <v>Public service Saving Tech-Heat Medium Temp. up to 150C 4.8y</v>
      </c>
      <c r="O290" s="23" t="s">
        <v>32</v>
      </c>
      <c r="P290" s="23" t="s">
        <v>33</v>
      </c>
      <c r="Q290" s="23"/>
      <c r="R290" s="23"/>
      <c r="S290" s="19" t="s">
        <v>34</v>
      </c>
      <c r="V290" s="16" t="str">
        <f t="shared" ca="1" si="30"/>
        <v>UD</v>
      </c>
      <c r="W290" s="14" t="str">
        <f t="shared" ca="1" si="30"/>
        <v>Public service</v>
      </c>
      <c r="X290" s="3" t="str">
        <f>'EE investment costs'!D339</f>
        <v>MT-48</v>
      </c>
      <c r="Y290" s="3" t="str">
        <f>'EE investment costs'!E339</f>
        <v>Heat Medium Temp. up to 150C</v>
      </c>
      <c r="AC290" s="123">
        <f>'EE investment costs'!C339</f>
        <v>4.8</v>
      </c>
      <c r="AD290" s="22"/>
    </row>
    <row r="291" spans="2:30">
      <c r="B291" s="14" t="str">
        <f t="shared" ca="1" si="26"/>
        <v>INDUDEFFHT-48</v>
      </c>
      <c r="C291" s="15" t="str">
        <f t="shared" ca="1" si="25"/>
        <v>IUDHT</v>
      </c>
      <c r="D291" s="16">
        <f>'EE investment costs'!$F$15</f>
        <v>2016</v>
      </c>
      <c r="E291" s="14">
        <f>VLOOKUP(X291,'EE investment costs'!$D$56:$R$656,15,0)</f>
        <v>4.8639999999999999</v>
      </c>
      <c r="F291" s="17">
        <f ca="1">INDEX('EE investment costs'!$D$56:$R$656,MATCH(X291,'EE investment costs'!$D$56:$D$656,0),MATCH($V$8,'EE investment costs'!$D$56:$R$56,0))</f>
        <v>526.89158327417567</v>
      </c>
      <c r="I291" s="18">
        <v>1</v>
      </c>
      <c r="J291" s="18">
        <v>1</v>
      </c>
      <c r="K291" s="14">
        <f t="shared" ca="1" si="29"/>
        <v>7</v>
      </c>
      <c r="M291" s="19" t="str">
        <f t="shared" ca="1" si="27"/>
        <v>INDUDEFFHT-48</v>
      </c>
      <c r="N291" s="23" t="str">
        <f t="shared" ca="1" si="28"/>
        <v>Public service Saving Tech-Heat High Temp. over 150C 4.8y</v>
      </c>
      <c r="O291" s="23" t="s">
        <v>32</v>
      </c>
      <c r="P291" s="23" t="s">
        <v>33</v>
      </c>
      <c r="Q291" s="23"/>
      <c r="R291" s="23"/>
      <c r="S291" s="19" t="s">
        <v>34</v>
      </c>
      <c r="V291" s="16" t="str">
        <f t="shared" ca="1" si="30"/>
        <v>UD</v>
      </c>
      <c r="W291" s="14" t="str">
        <f t="shared" ca="1" si="30"/>
        <v>Public service</v>
      </c>
      <c r="X291" s="3" t="str">
        <f>'EE investment costs'!D340</f>
        <v>HT-48</v>
      </c>
      <c r="Y291" s="3" t="str">
        <f>'EE investment costs'!E340</f>
        <v>Heat High Temp. over 150C</v>
      </c>
      <c r="AC291" s="123">
        <f>'EE investment costs'!C340</f>
        <v>4.8</v>
      </c>
      <c r="AD291" s="22"/>
    </row>
    <row r="292" spans="2:30">
      <c r="B292" s="14" t="str">
        <f t="shared" ca="1" si="26"/>
        <v>INDUDEFFRH-48</v>
      </c>
      <c r="C292" s="15" t="str">
        <f t="shared" ca="1" si="25"/>
        <v>IUDRH</v>
      </c>
      <c r="D292" s="16">
        <f>'EE investment costs'!$F$15</f>
        <v>2016</v>
      </c>
      <c r="E292" s="14">
        <f>VLOOKUP(X292,'EE investment costs'!$D$56:$R$656,15,0)</f>
        <v>16.149333333333335</v>
      </c>
      <c r="F292" s="17">
        <f ca="1">INDEX('EE investment costs'!$D$56:$R$656,MATCH(X292,'EE investment costs'!$D$56:$D$656,0),MATCH($V$8,'EE investment costs'!$D$56:$R$56,0))</f>
        <v>481.42679335446081</v>
      </c>
      <c r="I292" s="18">
        <v>1</v>
      </c>
      <c r="J292" s="18">
        <v>1</v>
      </c>
      <c r="K292" s="14">
        <f t="shared" ca="1" si="29"/>
        <v>8</v>
      </c>
      <c r="M292" s="19" t="str">
        <f t="shared" ca="1" si="27"/>
        <v>INDUDEFFRH-48</v>
      </c>
      <c r="N292" s="23" t="str">
        <f t="shared" ca="1" si="28"/>
        <v>Public service Saving Tech-Heat Room Heat 4.8y</v>
      </c>
      <c r="O292" s="23" t="s">
        <v>32</v>
      </c>
      <c r="P292" s="23" t="s">
        <v>33</v>
      </c>
      <c r="Q292" s="23"/>
      <c r="R292" s="23"/>
      <c r="S292" s="19" t="s">
        <v>34</v>
      </c>
      <c r="V292" s="16" t="str">
        <f t="shared" ca="1" si="30"/>
        <v>UD</v>
      </c>
      <c r="W292" s="14" t="str">
        <f t="shared" ca="1" si="30"/>
        <v>Public service</v>
      </c>
      <c r="X292" s="3" t="str">
        <f>'EE investment costs'!D341</f>
        <v>RH-48</v>
      </c>
      <c r="Y292" s="3" t="str">
        <f>'EE investment costs'!E341</f>
        <v>Heat Room Heat</v>
      </c>
      <c r="AC292" s="123">
        <f>'EE investment costs'!C341</f>
        <v>4.8</v>
      </c>
      <c r="AD292" s="22"/>
    </row>
    <row r="293" spans="2:30">
      <c r="B293" s="14" t="str">
        <f t="shared" ca="1" si="26"/>
        <v>INDUDEFFLA-48</v>
      </c>
      <c r="C293" s="15" t="str">
        <f t="shared" ca="1" si="25"/>
        <v>IUDLA</v>
      </c>
      <c r="D293" s="16">
        <f>'EE investment costs'!$F$15</f>
        <v>2016</v>
      </c>
      <c r="E293" s="14">
        <f>VLOOKUP(X293,'EE investment costs'!$D$56:$R$656,15,0)</f>
        <v>4.0142666666666669</v>
      </c>
      <c r="F293" s="17">
        <f ca="1">INDEX('EE investment costs'!$D$56:$R$656,MATCH(X293,'EE investment costs'!$D$56:$D$656,0),MATCH($V$8,'EE investment costs'!$D$56:$R$56,0))</f>
        <v>1730.074399688421</v>
      </c>
      <c r="I293" s="18">
        <v>1</v>
      </c>
      <c r="J293" s="18">
        <v>1</v>
      </c>
      <c r="K293" s="14">
        <f t="shared" ca="1" si="29"/>
        <v>0</v>
      </c>
      <c r="M293" s="19" t="str">
        <f t="shared" ca="1" si="27"/>
        <v>INDUDEFFLA-48</v>
      </c>
      <c r="N293" s="23" t="str">
        <f t="shared" ca="1" si="28"/>
        <v>Public service Saving Tech-Light 4.8y</v>
      </c>
      <c r="O293" s="23" t="s">
        <v>32</v>
      </c>
      <c r="P293" s="23" t="s">
        <v>33</v>
      </c>
      <c r="Q293" s="23"/>
      <c r="R293" s="23"/>
      <c r="S293" s="19" t="s">
        <v>34</v>
      </c>
      <c r="V293" s="16" t="str">
        <f t="shared" ca="1" si="30"/>
        <v>UD</v>
      </c>
      <c r="W293" s="14" t="str">
        <f t="shared" ca="1" si="30"/>
        <v>Public service</v>
      </c>
      <c r="X293" s="3" t="str">
        <f>'EE investment costs'!D342</f>
        <v>LA-48</v>
      </c>
      <c r="Y293" s="3" t="str">
        <f>'EE investment costs'!E342</f>
        <v>Light</v>
      </c>
      <c r="AC293" s="123">
        <f>'EE investment costs'!C342</f>
        <v>4.8</v>
      </c>
      <c r="AD293" s="22"/>
    </row>
    <row r="294" spans="2:30">
      <c r="B294" s="14" t="str">
        <f t="shared" ca="1" si="26"/>
        <v>INDUDEFFEM-48</v>
      </c>
      <c r="C294" s="15" t="str">
        <f t="shared" ca="1" si="25"/>
        <v>IUDEM</v>
      </c>
      <c r="D294" s="16">
        <f>'EE investment costs'!$F$15</f>
        <v>2016</v>
      </c>
      <c r="E294" s="14">
        <f>VLOOKUP(X294,'EE investment costs'!$D$56:$R$656,15,0)</f>
        <v>4.2149799999999997</v>
      </c>
      <c r="F294" s="17">
        <f ca="1">INDEX('EE investment costs'!$D$56:$R$656,MATCH(X294,'EE investment costs'!$D$56:$D$656,0),MATCH($V$8,'EE investment costs'!$D$56:$R$56,0))</f>
        <v>1895.0044354008517</v>
      </c>
      <c r="I294" s="18">
        <v>1</v>
      </c>
      <c r="J294" s="18">
        <v>1</v>
      </c>
      <c r="K294" s="14">
        <f t="shared" ca="1" si="29"/>
        <v>0</v>
      </c>
      <c r="M294" s="19" t="str">
        <f t="shared" ca="1" si="27"/>
        <v>INDUDEFFEM-48</v>
      </c>
      <c r="N294" s="23" t="str">
        <f t="shared" ca="1" si="28"/>
        <v>Public service Saving Tech-Electric Motors 4.8y</v>
      </c>
      <c r="O294" s="23" t="s">
        <v>32</v>
      </c>
      <c r="P294" s="23" t="s">
        <v>33</v>
      </c>
      <c r="Q294" s="23"/>
      <c r="R294" s="23"/>
      <c r="S294" s="19" t="s">
        <v>34</v>
      </c>
      <c r="V294" s="16" t="str">
        <f t="shared" ca="1" si="30"/>
        <v>UD</v>
      </c>
      <c r="W294" s="14" t="str">
        <f t="shared" ca="1" si="30"/>
        <v>Public service</v>
      </c>
      <c r="X294" s="3" t="str">
        <f>'EE investment costs'!D343</f>
        <v>EM-48</v>
      </c>
      <c r="Y294" s="3" t="str">
        <f>'EE investment costs'!E343</f>
        <v>Electric Motors</v>
      </c>
      <c r="AC294" s="123">
        <f>'EE investment costs'!C343</f>
        <v>4.8</v>
      </c>
      <c r="AD294" s="22"/>
    </row>
    <row r="295" spans="2:30">
      <c r="B295" s="14" t="str">
        <f t="shared" ca="1" si="26"/>
        <v>INDUDEFFTF-48</v>
      </c>
      <c r="C295" s="15" t="str">
        <f t="shared" ca="1" si="25"/>
        <v>IUDTF</v>
      </c>
      <c r="D295" s="16">
        <f>'EE investment costs'!$F$15</f>
        <v>2016</v>
      </c>
      <c r="E295" s="14">
        <f>VLOOKUP(X295,'EE investment costs'!$D$56:$R$656,15,0)</f>
        <v>15.666666666666664</v>
      </c>
      <c r="F295" s="17">
        <f ca="1">INDEX('EE investment costs'!$D$56:$R$656,MATCH(X295,'EE investment costs'!$D$56:$D$656,0),MATCH($V$8,'EE investment costs'!$D$56:$R$56,0))</f>
        <v>705.29808335274254</v>
      </c>
      <c r="I295" s="18">
        <v>1</v>
      </c>
      <c r="J295" s="18">
        <v>1</v>
      </c>
      <c r="K295" s="14">
        <f t="shared" ca="1" si="29"/>
        <v>5</v>
      </c>
      <c r="M295" s="19" t="str">
        <f t="shared" ca="1" si="27"/>
        <v>INDUDEFFTF-48</v>
      </c>
      <c r="N295" s="23" t="str">
        <f t="shared" ca="1" si="28"/>
        <v>Public service Saving Tech-Haulage Tractors, Trucks, Fishing boats 4.8y</v>
      </c>
      <c r="O295" s="23" t="s">
        <v>32</v>
      </c>
      <c r="P295" s="23" t="s">
        <v>33</v>
      </c>
      <c r="Q295" s="23"/>
      <c r="R295" s="23"/>
      <c r="S295" s="19" t="s">
        <v>34</v>
      </c>
      <c r="V295" s="16" t="str">
        <f t="shared" ca="1" si="30"/>
        <v>UD</v>
      </c>
      <c r="W295" s="14" t="str">
        <f t="shared" ca="1" si="30"/>
        <v>Public service</v>
      </c>
      <c r="X295" s="3" t="str">
        <f>'EE investment costs'!D344</f>
        <v>TF-48</v>
      </c>
      <c r="Y295" s="3" t="str">
        <f>'EE investment costs'!E344</f>
        <v>Haulage Tractors, Trucks, Fishing boats</v>
      </c>
      <c r="AC295" s="123">
        <f>'EE investment costs'!C344</f>
        <v>4.8</v>
      </c>
      <c r="AD295" s="22"/>
    </row>
    <row r="296" spans="2:30">
      <c r="B296" s="14" t="str">
        <f t="shared" ca="1" si="26"/>
        <v>INDUDEFFMT-49</v>
      </c>
      <c r="C296" s="15" t="str">
        <f t="shared" ca="1" si="25"/>
        <v>IUDMT</v>
      </c>
      <c r="D296" s="16">
        <f>'EE investment costs'!$F$15</f>
        <v>2016</v>
      </c>
      <c r="E296" s="14">
        <f>VLOOKUP(X296,'EE investment costs'!$D$56:$R$656,15,0)</f>
        <v>6.09</v>
      </c>
      <c r="F296" s="17">
        <f ca="1">INDEX('EE investment costs'!$D$56:$R$656,MATCH(X296,'EE investment costs'!$D$56:$D$656,0),MATCH($V$8,'EE investment costs'!$D$56:$R$56,0))</f>
        <v>709.53889615122034</v>
      </c>
      <c r="I296" s="18">
        <v>1</v>
      </c>
      <c r="J296" s="18">
        <v>1</v>
      </c>
      <c r="K296" s="14">
        <f t="shared" ca="1" si="29"/>
        <v>5</v>
      </c>
      <c r="M296" s="19" t="str">
        <f t="shared" ca="1" si="27"/>
        <v>INDUDEFFMT-49</v>
      </c>
      <c r="N296" s="23" t="str">
        <f t="shared" ca="1" si="28"/>
        <v>Public service Saving Tech-Heat Medium Temp. up to 150C 4.9y</v>
      </c>
      <c r="O296" s="23" t="s">
        <v>32</v>
      </c>
      <c r="P296" s="23" t="s">
        <v>33</v>
      </c>
      <c r="Q296" s="23"/>
      <c r="R296" s="23"/>
      <c r="S296" s="19" t="s">
        <v>34</v>
      </c>
      <c r="V296" s="16" t="str">
        <f t="shared" ca="1" si="30"/>
        <v>UD</v>
      </c>
      <c r="W296" s="14" t="str">
        <f t="shared" ca="1" si="30"/>
        <v>Public service</v>
      </c>
      <c r="X296" s="3" t="str">
        <f>'EE investment costs'!D345</f>
        <v>MT-49</v>
      </c>
      <c r="Y296" s="3" t="str">
        <f>'EE investment costs'!E345</f>
        <v>Heat Medium Temp. up to 150C</v>
      </c>
      <c r="AC296" s="123">
        <f>'EE investment costs'!C345</f>
        <v>4.9000000000000004</v>
      </c>
      <c r="AD296" s="22"/>
    </row>
    <row r="297" spans="2:30">
      <c r="B297" s="14" t="str">
        <f t="shared" ca="1" si="26"/>
        <v>INDUDEFFHT-49</v>
      </c>
      <c r="C297" s="15" t="str">
        <f t="shared" ca="1" si="25"/>
        <v>IUDHT</v>
      </c>
      <c r="D297" s="16">
        <f>'EE investment costs'!$F$15</f>
        <v>2016</v>
      </c>
      <c r="E297" s="14">
        <f>VLOOKUP(X297,'EE investment costs'!$D$56:$R$656,15,0)</f>
        <v>4.8719999999999999</v>
      </c>
      <c r="F297" s="17">
        <f ca="1">INDEX('EE investment costs'!$D$56:$R$656,MATCH(X297,'EE investment costs'!$D$56:$D$656,0),MATCH($V$8,'EE investment costs'!$D$56:$R$56,0))</f>
        <v>533.27594429481917</v>
      </c>
      <c r="I297" s="18">
        <v>1</v>
      </c>
      <c r="J297" s="18">
        <v>1</v>
      </c>
      <c r="K297" s="14">
        <f t="shared" ca="1" si="29"/>
        <v>7</v>
      </c>
      <c r="M297" s="19" t="str">
        <f t="shared" ca="1" si="27"/>
        <v>INDUDEFFHT-49</v>
      </c>
      <c r="N297" s="23" t="str">
        <f t="shared" ca="1" si="28"/>
        <v>Public service Saving Tech-Heat High Temp. over 150C 4.9y</v>
      </c>
      <c r="O297" s="23" t="s">
        <v>32</v>
      </c>
      <c r="P297" s="23" t="s">
        <v>33</v>
      </c>
      <c r="Q297" s="23"/>
      <c r="R297" s="23"/>
      <c r="S297" s="19" t="s">
        <v>34</v>
      </c>
      <c r="V297" s="16" t="str">
        <f t="shared" ca="1" si="30"/>
        <v>UD</v>
      </c>
      <c r="W297" s="14" t="str">
        <f t="shared" ca="1" si="30"/>
        <v>Public service</v>
      </c>
      <c r="X297" s="3" t="str">
        <f>'EE investment costs'!D346</f>
        <v>HT-49</v>
      </c>
      <c r="Y297" s="3" t="str">
        <f>'EE investment costs'!E346</f>
        <v>Heat High Temp. over 150C</v>
      </c>
      <c r="AC297" s="123">
        <f>'EE investment costs'!C346</f>
        <v>4.9000000000000004</v>
      </c>
      <c r="AD297" s="22"/>
    </row>
    <row r="298" spans="2:30">
      <c r="B298" s="14" t="str">
        <f t="shared" ca="1" si="26"/>
        <v>INDUDEFFRH-49</v>
      </c>
      <c r="C298" s="15" t="str">
        <f t="shared" ca="1" si="25"/>
        <v>IUDRH</v>
      </c>
      <c r="D298" s="16">
        <f>'EE investment costs'!$F$15</f>
        <v>2016</v>
      </c>
      <c r="E298" s="14">
        <f>VLOOKUP(X298,'EE investment costs'!$D$56:$R$656,15,0)</f>
        <v>16.168000000000003</v>
      </c>
      <c r="F298" s="17">
        <f ca="1">INDEX('EE investment costs'!$D$56:$R$656,MATCH(X298,'EE investment costs'!$D$56:$D$656,0),MATCH($V$8,'EE investment costs'!$D$56:$R$56,0))</f>
        <v>518.45962361249633</v>
      </c>
      <c r="I298" s="18">
        <v>1</v>
      </c>
      <c r="J298" s="18">
        <v>1</v>
      </c>
      <c r="K298" s="14">
        <f t="shared" ca="1" si="29"/>
        <v>7</v>
      </c>
      <c r="M298" s="19" t="str">
        <f t="shared" ca="1" si="27"/>
        <v>INDUDEFFRH-49</v>
      </c>
      <c r="N298" s="23" t="str">
        <f t="shared" ca="1" si="28"/>
        <v>Public service Saving Tech-Heat Room Heat 4.9y</v>
      </c>
      <c r="O298" s="23" t="s">
        <v>32</v>
      </c>
      <c r="P298" s="23" t="s">
        <v>33</v>
      </c>
      <c r="Q298" s="23"/>
      <c r="R298" s="23"/>
      <c r="S298" s="19" t="s">
        <v>34</v>
      </c>
      <c r="V298" s="16" t="str">
        <f t="shared" ca="1" si="30"/>
        <v>UD</v>
      </c>
      <c r="W298" s="14" t="str">
        <f t="shared" ca="1" si="30"/>
        <v>Public service</v>
      </c>
      <c r="X298" s="3" t="str">
        <f>'EE investment costs'!D347</f>
        <v>RH-49</v>
      </c>
      <c r="Y298" s="3" t="str">
        <f>'EE investment costs'!E347</f>
        <v>Heat Room Heat</v>
      </c>
      <c r="AC298" s="123">
        <f>'EE investment costs'!C347</f>
        <v>4.9000000000000004</v>
      </c>
      <c r="AD298" s="22"/>
    </row>
    <row r="299" spans="2:30">
      <c r="B299" s="14" t="str">
        <f t="shared" ca="1" si="26"/>
        <v>INDUDEFFLA-49</v>
      </c>
      <c r="C299" s="15" t="str">
        <f t="shared" ca="1" si="25"/>
        <v>IUDLA</v>
      </c>
      <c r="D299" s="16">
        <f>'EE investment costs'!$F$15</f>
        <v>2016</v>
      </c>
      <c r="E299" s="14">
        <f>VLOOKUP(X299,'EE investment costs'!$D$56:$R$656,15,0)</f>
        <v>4.0273000000000003</v>
      </c>
      <c r="F299" s="17">
        <f ca="1">INDEX('EE investment costs'!$D$56:$R$656,MATCH(X299,'EE investment costs'!$D$56:$D$656,0),MATCH($V$8,'EE investment costs'!$D$56:$R$56,0))</f>
        <v>1745.5489030344331</v>
      </c>
      <c r="I299" s="18">
        <v>1</v>
      </c>
      <c r="J299" s="18">
        <v>1</v>
      </c>
      <c r="K299" s="14">
        <f t="shared" ca="1" si="29"/>
        <v>0</v>
      </c>
      <c r="M299" s="19" t="str">
        <f t="shared" ca="1" si="27"/>
        <v>INDUDEFFLA-49</v>
      </c>
      <c r="N299" s="23" t="str">
        <f t="shared" ca="1" si="28"/>
        <v>Public service Saving Tech-Light 4.9y</v>
      </c>
      <c r="O299" s="23" t="s">
        <v>32</v>
      </c>
      <c r="P299" s="23" t="s">
        <v>33</v>
      </c>
      <c r="Q299" s="23"/>
      <c r="R299" s="23"/>
      <c r="S299" s="19" t="s">
        <v>34</v>
      </c>
      <c r="V299" s="16" t="str">
        <f t="shared" ca="1" si="30"/>
        <v>UD</v>
      </c>
      <c r="W299" s="14" t="str">
        <f t="shared" ca="1" si="30"/>
        <v>Public service</v>
      </c>
      <c r="X299" s="3" t="str">
        <f>'EE investment costs'!D348</f>
        <v>LA-49</v>
      </c>
      <c r="Y299" s="3" t="str">
        <f>'EE investment costs'!E348</f>
        <v>Light</v>
      </c>
      <c r="AC299" s="123">
        <f>'EE investment costs'!C348</f>
        <v>4.9000000000000004</v>
      </c>
      <c r="AD299" s="22"/>
    </row>
    <row r="300" spans="2:30">
      <c r="B300" s="14" t="str">
        <f t="shared" ca="1" si="26"/>
        <v>INDUDEFFEM-49</v>
      </c>
      <c r="C300" s="15" t="str">
        <f t="shared" ca="1" si="25"/>
        <v>IUDEM</v>
      </c>
      <c r="D300" s="16">
        <f>'EE investment costs'!$F$15</f>
        <v>2016</v>
      </c>
      <c r="E300" s="14">
        <f>VLOOKUP(X300,'EE investment costs'!$D$56:$R$656,15,0)</f>
        <v>4.2286650000000003</v>
      </c>
      <c r="F300" s="17">
        <f ca="1">INDEX('EE investment costs'!$D$56:$R$656,MATCH(X300,'EE investment costs'!$D$56:$D$656,0),MATCH($V$8,'EE investment costs'!$D$56:$R$56,0))</f>
        <v>1925.5728708668885</v>
      </c>
      <c r="I300" s="18">
        <v>1</v>
      </c>
      <c r="J300" s="18">
        <v>1</v>
      </c>
      <c r="K300" s="14">
        <f t="shared" ca="1" si="29"/>
        <v>0</v>
      </c>
      <c r="M300" s="19" t="str">
        <f t="shared" ca="1" si="27"/>
        <v>INDUDEFFEM-49</v>
      </c>
      <c r="N300" s="23" t="str">
        <f t="shared" ca="1" si="28"/>
        <v>Public service Saving Tech-Electric Motors 4.9y</v>
      </c>
      <c r="O300" s="23" t="s">
        <v>32</v>
      </c>
      <c r="P300" s="23" t="s">
        <v>33</v>
      </c>
      <c r="Q300" s="23"/>
      <c r="R300" s="23"/>
      <c r="S300" s="19" t="s">
        <v>34</v>
      </c>
      <c r="V300" s="16" t="str">
        <f t="shared" ca="1" si="30"/>
        <v>UD</v>
      </c>
      <c r="W300" s="14" t="str">
        <f t="shared" ca="1" si="30"/>
        <v>Public service</v>
      </c>
      <c r="X300" s="3" t="str">
        <f>'EE investment costs'!D349</f>
        <v>EM-49</v>
      </c>
      <c r="Y300" s="3" t="str">
        <f>'EE investment costs'!E349</f>
        <v>Electric Motors</v>
      </c>
      <c r="AC300" s="123">
        <f>'EE investment costs'!C349</f>
        <v>4.9000000000000004</v>
      </c>
      <c r="AD300" s="22"/>
    </row>
    <row r="301" spans="2:30">
      <c r="B301" s="14" t="str">
        <f t="shared" ca="1" si="26"/>
        <v>INDUDEFFTF-49</v>
      </c>
      <c r="C301" s="15" t="str">
        <f t="shared" ca="1" si="25"/>
        <v>IUDTF</v>
      </c>
      <c r="D301" s="16">
        <f>'EE investment costs'!$F$15</f>
        <v>2016</v>
      </c>
      <c r="E301" s="14">
        <f>VLOOKUP(X301,'EE investment costs'!$D$56:$R$656,15,0)</f>
        <v>15.75</v>
      </c>
      <c r="F301" s="17">
        <f ca="1">INDEX('EE investment costs'!$D$56:$R$656,MATCH(X301,'EE investment costs'!$D$56:$D$656,0),MATCH($V$8,'EE investment costs'!$D$56:$R$56,0))</f>
        <v>719.99179342259129</v>
      </c>
      <c r="I301" s="18">
        <v>1</v>
      </c>
      <c r="J301" s="18">
        <v>1</v>
      </c>
      <c r="K301" s="14">
        <f t="shared" ca="1" si="29"/>
        <v>5</v>
      </c>
      <c r="M301" s="19" t="str">
        <f t="shared" ca="1" si="27"/>
        <v>INDUDEFFTF-49</v>
      </c>
      <c r="N301" s="23" t="str">
        <f t="shared" ca="1" si="28"/>
        <v>Public service Saving Tech-Haulage Tractors, Trucks, Fishing boats 4.9y</v>
      </c>
      <c r="O301" s="23" t="s">
        <v>32</v>
      </c>
      <c r="P301" s="23" t="s">
        <v>33</v>
      </c>
      <c r="Q301" s="23"/>
      <c r="R301" s="23"/>
      <c r="S301" s="19" t="s">
        <v>34</v>
      </c>
      <c r="V301" s="16" t="str">
        <f t="shared" ca="1" si="30"/>
        <v>UD</v>
      </c>
      <c r="W301" s="14" t="str">
        <f t="shared" ca="1" si="30"/>
        <v>Public service</v>
      </c>
      <c r="X301" s="3" t="str">
        <f>'EE investment costs'!D350</f>
        <v>TF-49</v>
      </c>
      <c r="Y301" s="3" t="str">
        <f>'EE investment costs'!E350</f>
        <v>Haulage Tractors, Trucks, Fishing boats</v>
      </c>
      <c r="AC301" s="123">
        <f>'EE investment costs'!C350</f>
        <v>4.9000000000000004</v>
      </c>
      <c r="AD301" s="22"/>
    </row>
    <row r="302" spans="2:30">
      <c r="B302" s="14" t="str">
        <f t="shared" ca="1" si="26"/>
        <v>INDUDEFFMT-50</v>
      </c>
      <c r="C302" s="15" t="str">
        <f t="shared" ca="1" si="25"/>
        <v>IUDMT</v>
      </c>
      <c r="D302" s="16">
        <f>'EE investment costs'!$F$15</f>
        <v>2016</v>
      </c>
      <c r="E302" s="14">
        <f>VLOOKUP(X302,'EE investment costs'!$D$56:$R$656,15,0)</f>
        <v>6.1</v>
      </c>
      <c r="F302" s="17">
        <f ca="1">INDEX('EE investment costs'!$D$56:$R$656,MATCH(X302,'EE investment costs'!$D$56:$D$656,0),MATCH($V$8,'EE investment costs'!$D$56:$R$56,0))</f>
        <v>721.28715325560825</v>
      </c>
      <c r="I302" s="18">
        <v>1</v>
      </c>
      <c r="J302" s="18">
        <v>1</v>
      </c>
      <c r="K302" s="14">
        <f t="shared" ca="1" si="29"/>
        <v>5</v>
      </c>
      <c r="M302" s="19" t="str">
        <f t="shared" ca="1" si="27"/>
        <v>INDUDEFFMT-50</v>
      </c>
      <c r="N302" s="23" t="str">
        <f t="shared" ca="1" si="28"/>
        <v>Public service Saving Tech-Heat Medium Temp. up to 150C 5y</v>
      </c>
      <c r="O302" s="23" t="s">
        <v>32</v>
      </c>
      <c r="P302" s="23" t="s">
        <v>33</v>
      </c>
      <c r="Q302" s="23"/>
      <c r="R302" s="23"/>
      <c r="S302" s="19" t="s">
        <v>34</v>
      </c>
      <c r="V302" s="16" t="str">
        <f t="shared" ca="1" si="30"/>
        <v>UD</v>
      </c>
      <c r="W302" s="14" t="str">
        <f t="shared" ca="1" si="30"/>
        <v>Public service</v>
      </c>
      <c r="X302" s="3" t="str">
        <f>'EE investment costs'!D351</f>
        <v>MT-50</v>
      </c>
      <c r="Y302" s="3" t="str">
        <f>'EE investment costs'!E351</f>
        <v>Heat Medium Temp. up to 150C</v>
      </c>
      <c r="AC302" s="123">
        <f>'EE investment costs'!C351</f>
        <v>5</v>
      </c>
      <c r="AD302" s="22"/>
    </row>
    <row r="303" spans="2:30">
      <c r="B303" s="14" t="str">
        <f t="shared" ca="1" si="26"/>
        <v>INDUDEFFHT-50</v>
      </c>
      <c r="C303" s="15" t="str">
        <f t="shared" ca="1" si="25"/>
        <v>IUDHT</v>
      </c>
      <c r="D303" s="16">
        <f>'EE investment costs'!$F$15</f>
        <v>2016</v>
      </c>
      <c r="E303" s="14">
        <f>VLOOKUP(X303,'EE investment costs'!$D$56:$R$656,15,0)</f>
        <v>4.88</v>
      </c>
      <c r="F303" s="17">
        <f ca="1">INDEX('EE investment costs'!$D$56:$R$656,MATCH(X303,'EE investment costs'!$D$56:$D$656,0),MATCH($V$8,'EE investment costs'!$D$56:$R$56,0))</f>
        <v>539.66030531546267</v>
      </c>
      <c r="I303" s="18">
        <v>1</v>
      </c>
      <c r="J303" s="18">
        <v>1</v>
      </c>
      <c r="K303" s="14">
        <f t="shared" ca="1" si="29"/>
        <v>7</v>
      </c>
      <c r="M303" s="19" t="str">
        <f t="shared" ca="1" si="27"/>
        <v>INDUDEFFHT-50</v>
      </c>
      <c r="N303" s="23" t="str">
        <f t="shared" ca="1" si="28"/>
        <v>Public service Saving Tech-Heat High Temp. over 150C 5y</v>
      </c>
      <c r="O303" s="23" t="s">
        <v>32</v>
      </c>
      <c r="P303" s="23" t="s">
        <v>33</v>
      </c>
      <c r="Q303" s="23"/>
      <c r="R303" s="23"/>
      <c r="S303" s="19" t="s">
        <v>34</v>
      </c>
      <c r="V303" s="16" t="str">
        <f t="shared" ca="1" si="30"/>
        <v>UD</v>
      </c>
      <c r="W303" s="14" t="str">
        <f t="shared" ca="1" si="30"/>
        <v>Public service</v>
      </c>
      <c r="X303" s="3" t="str">
        <f>'EE investment costs'!D352</f>
        <v>HT-50</v>
      </c>
      <c r="Y303" s="3" t="str">
        <f>'EE investment costs'!E352</f>
        <v>Heat High Temp. over 150C</v>
      </c>
      <c r="AC303" s="123">
        <f>'EE investment costs'!C352</f>
        <v>5</v>
      </c>
      <c r="AD303" s="22"/>
    </row>
    <row r="304" spans="2:30">
      <c r="B304" s="14" t="str">
        <f t="shared" ca="1" si="26"/>
        <v>INDUDEFFRH-50</v>
      </c>
      <c r="C304" s="15" t="str">
        <f t="shared" ca="1" si="25"/>
        <v>IUDRH</v>
      </c>
      <c r="D304" s="16">
        <f>'EE investment costs'!$F$15</f>
        <v>2016</v>
      </c>
      <c r="E304" s="14">
        <f>VLOOKUP(X304,'EE investment costs'!$D$56:$R$656,15,0)</f>
        <v>16.186666666666667</v>
      </c>
      <c r="F304" s="17">
        <f ca="1">INDEX('EE investment costs'!$D$56:$R$656,MATCH(X304,'EE investment costs'!$D$56:$D$656,0),MATCH($V$8,'EE investment costs'!$D$56:$R$56,0))</f>
        <v>555.49245387053168</v>
      </c>
      <c r="I304" s="18">
        <v>1</v>
      </c>
      <c r="J304" s="18">
        <v>1</v>
      </c>
      <c r="K304" s="14">
        <f t="shared" ca="1" si="29"/>
        <v>7</v>
      </c>
      <c r="M304" s="19" t="str">
        <f t="shared" ca="1" si="27"/>
        <v>INDUDEFFRH-50</v>
      </c>
      <c r="N304" s="23" t="str">
        <f t="shared" ca="1" si="28"/>
        <v>Public service Saving Tech-Heat Room Heat 5y</v>
      </c>
      <c r="O304" s="23" t="s">
        <v>32</v>
      </c>
      <c r="P304" s="23" t="s">
        <v>33</v>
      </c>
      <c r="Q304" s="23"/>
      <c r="R304" s="23"/>
      <c r="S304" s="19" t="s">
        <v>34</v>
      </c>
      <c r="V304" s="16" t="str">
        <f t="shared" ca="1" si="30"/>
        <v>UD</v>
      </c>
      <c r="W304" s="14" t="str">
        <f t="shared" ca="1" si="30"/>
        <v>Public service</v>
      </c>
      <c r="X304" s="3" t="str">
        <f>'EE investment costs'!D353</f>
        <v>RH-50</v>
      </c>
      <c r="Y304" s="3" t="str">
        <f>'EE investment costs'!E353</f>
        <v>Heat Room Heat</v>
      </c>
      <c r="AC304" s="123">
        <f>'EE investment costs'!C353</f>
        <v>5</v>
      </c>
      <c r="AD304" s="22"/>
    </row>
    <row r="305" spans="2:30">
      <c r="B305" s="14" t="str">
        <f t="shared" ca="1" si="26"/>
        <v>INDUDEFFLA-50</v>
      </c>
      <c r="C305" s="15" t="str">
        <f t="shared" ca="1" si="25"/>
        <v>IUDLA</v>
      </c>
      <c r="D305" s="16">
        <f>'EE investment costs'!$F$15</f>
        <v>2016</v>
      </c>
      <c r="E305" s="14">
        <f>VLOOKUP(X305,'EE investment costs'!$D$56:$R$656,15,0)</f>
        <v>4.0403333333333338</v>
      </c>
      <c r="F305" s="17">
        <f ca="1">INDEX('EE investment costs'!$D$56:$R$656,MATCH(X305,'EE investment costs'!$D$56:$D$656,0),MATCH($V$8,'EE investment costs'!$D$56:$R$56,0))</f>
        <v>1761.0234063804451</v>
      </c>
      <c r="I305" s="18">
        <v>1</v>
      </c>
      <c r="J305" s="18">
        <v>1</v>
      </c>
      <c r="K305" s="14">
        <f t="shared" ca="1" si="29"/>
        <v>0</v>
      </c>
      <c r="M305" s="19" t="str">
        <f t="shared" ca="1" si="27"/>
        <v>INDUDEFFLA-50</v>
      </c>
      <c r="N305" s="23" t="str">
        <f t="shared" ca="1" si="28"/>
        <v>Public service Saving Tech-Light 5y</v>
      </c>
      <c r="O305" s="23" t="s">
        <v>32</v>
      </c>
      <c r="P305" s="23" t="s">
        <v>33</v>
      </c>
      <c r="Q305" s="23"/>
      <c r="R305" s="23"/>
      <c r="S305" s="19" t="s">
        <v>34</v>
      </c>
      <c r="V305" s="16" t="str">
        <f t="shared" ca="1" si="30"/>
        <v>UD</v>
      </c>
      <c r="W305" s="14" t="str">
        <f t="shared" ca="1" si="30"/>
        <v>Public service</v>
      </c>
      <c r="X305" s="3" t="str">
        <f>'EE investment costs'!D354</f>
        <v>LA-50</v>
      </c>
      <c r="Y305" s="3" t="str">
        <f>'EE investment costs'!E354</f>
        <v>Light</v>
      </c>
      <c r="AC305" s="123">
        <f>'EE investment costs'!C354</f>
        <v>5</v>
      </c>
      <c r="AD305" s="22"/>
    </row>
    <row r="306" spans="2:30">
      <c r="B306" s="14" t="str">
        <f t="shared" ca="1" si="26"/>
        <v>INDUDEFFEM-50</v>
      </c>
      <c r="C306" s="15" t="str">
        <f t="shared" ca="1" si="25"/>
        <v>IUDEM</v>
      </c>
      <c r="D306" s="16">
        <f>'EE investment costs'!$F$15</f>
        <v>2016</v>
      </c>
      <c r="E306" s="14">
        <f>VLOOKUP(X306,'EE investment costs'!$D$56:$R$656,15,0)</f>
        <v>4.2423500000000001</v>
      </c>
      <c r="F306" s="17">
        <f ca="1">INDEX('EE investment costs'!$D$56:$R$656,MATCH(X306,'EE investment costs'!$D$56:$D$656,0),MATCH($V$8,'EE investment costs'!$D$56:$R$56,0))</f>
        <v>1956.1413063329251</v>
      </c>
      <c r="I306" s="18">
        <v>1</v>
      </c>
      <c r="J306" s="18">
        <v>1</v>
      </c>
      <c r="K306" s="14">
        <f t="shared" ca="1" si="29"/>
        <v>0</v>
      </c>
      <c r="M306" s="19" t="str">
        <f t="shared" ca="1" si="27"/>
        <v>INDUDEFFEM-50</v>
      </c>
      <c r="N306" s="23" t="str">
        <f t="shared" ca="1" si="28"/>
        <v>Public service Saving Tech-Electric Motors 5y</v>
      </c>
      <c r="O306" s="23" t="s">
        <v>32</v>
      </c>
      <c r="P306" s="23" t="s">
        <v>33</v>
      </c>
      <c r="Q306" s="23"/>
      <c r="R306" s="23"/>
      <c r="S306" s="19" t="s">
        <v>34</v>
      </c>
      <c r="V306" s="16" t="str">
        <f t="shared" ca="1" si="30"/>
        <v>UD</v>
      </c>
      <c r="W306" s="14" t="str">
        <f t="shared" ca="1" si="30"/>
        <v>Public service</v>
      </c>
      <c r="X306" s="3" t="str">
        <f>'EE investment costs'!D355</f>
        <v>EM-50</v>
      </c>
      <c r="Y306" s="3" t="str">
        <f>'EE investment costs'!E355</f>
        <v>Electric Motors</v>
      </c>
      <c r="AC306" s="123">
        <f>'EE investment costs'!C355</f>
        <v>5</v>
      </c>
      <c r="AD306" s="22"/>
    </row>
    <row r="307" spans="2:30" ht="13.5" thickBot="1">
      <c r="B307" s="14" t="str">
        <f t="shared" ca="1" si="26"/>
        <v>INDUDEFFTF-50</v>
      </c>
      <c r="C307" s="15" t="str">
        <f t="shared" ca="1" si="25"/>
        <v>IUDTF</v>
      </c>
      <c r="D307" s="16">
        <f>'EE investment costs'!$F$15</f>
        <v>2016</v>
      </c>
      <c r="E307" s="14">
        <f>VLOOKUP(X307,'EE investment costs'!$D$56:$R$656,15,0)</f>
        <v>15.833333333333332</v>
      </c>
      <c r="F307" s="17">
        <f ca="1">INDEX('EE investment costs'!$D$56:$R$656,MATCH(X307,'EE investment costs'!$D$56:$D$656,0),MATCH($V$8,'EE investment costs'!$D$56:$R$56,0))</f>
        <v>734.68550349244003</v>
      </c>
      <c r="I307" s="18">
        <v>1</v>
      </c>
      <c r="J307" s="18">
        <v>1</v>
      </c>
      <c r="K307" s="14">
        <f t="shared" ca="1" si="29"/>
        <v>5</v>
      </c>
      <c r="M307" s="24" t="str">
        <f t="shared" ca="1" si="27"/>
        <v>INDUDEFFTF-50</v>
      </c>
      <c r="N307" s="25" t="str">
        <f t="shared" ca="1" si="28"/>
        <v>Public service Saving Tech-Haulage Tractors, Trucks, Fishing boats 5y</v>
      </c>
      <c r="O307" s="25" t="s">
        <v>32</v>
      </c>
      <c r="P307" s="25" t="s">
        <v>33</v>
      </c>
      <c r="Q307" s="25"/>
      <c r="R307" s="25"/>
      <c r="S307" s="24" t="s">
        <v>34</v>
      </c>
      <c r="V307" s="16" t="str">
        <f t="shared" ca="1" si="30"/>
        <v>UD</v>
      </c>
      <c r="W307" s="14" t="str">
        <f t="shared" ca="1" si="30"/>
        <v>Public service</v>
      </c>
      <c r="X307" s="3" t="str">
        <f>'EE investment costs'!D356</f>
        <v>TF-50</v>
      </c>
      <c r="Y307" s="3" t="str">
        <f>'EE investment costs'!E356</f>
        <v>Haulage Tractors, Trucks, Fishing boats</v>
      </c>
      <c r="AC307" s="123">
        <f>'EE investment costs'!C356</f>
        <v>5</v>
      </c>
      <c r="AD307" s="22"/>
    </row>
    <row r="308" spans="2:30">
      <c r="B308" s="14" t="str">
        <f t="shared" ca="1" si="26"/>
        <v>INDUDEFFMT-51</v>
      </c>
      <c r="C308" s="15" t="str">
        <f ca="1">"I"&amp;MID(B308,4,1)&amp;"D"&amp;MID(B308,9,2)</f>
        <v>IUDMT</v>
      </c>
      <c r="D308" s="16">
        <f>'EE investment costs'!$F$15</f>
        <v>2016</v>
      </c>
      <c r="E308" s="14">
        <f>VLOOKUP(X308,'EE investment costs'!$D$56:$R$656,15,0)</f>
        <v>6.1099999999999994</v>
      </c>
      <c r="F308" s="17">
        <f ca="1">INDEX('EE investment costs'!$D$56:$R$656,MATCH(X308,'EE investment costs'!$D$56:$D$656,0),MATCH($V$8,'EE investment costs'!$D$56:$R$56,0))</f>
        <v>733.03541035999615</v>
      </c>
      <c r="I308" s="18">
        <v>1</v>
      </c>
      <c r="J308" s="18">
        <v>1</v>
      </c>
      <c r="K308" s="14">
        <f t="shared" ca="1" si="29"/>
        <v>5</v>
      </c>
      <c r="M308" s="20" t="str">
        <f t="shared" ca="1" si="27"/>
        <v>INDUDEFFMT-51</v>
      </c>
      <c r="N308" s="21" t="str">
        <f t="shared" ca="1" si="28"/>
        <v>Public service Saving Tech-Heat Medium Temp. up to 150C 5.1y</v>
      </c>
      <c r="O308" s="21" t="s">
        <v>32</v>
      </c>
      <c r="P308" s="21" t="s">
        <v>33</v>
      </c>
      <c r="Q308" s="21"/>
      <c r="R308" s="21"/>
      <c r="S308" s="20" t="s">
        <v>34</v>
      </c>
      <c r="V308" s="16" t="str">
        <f t="shared" ca="1" si="30"/>
        <v>UD</v>
      </c>
      <c r="W308" s="14" t="str">
        <f t="shared" ca="1" si="30"/>
        <v>Public service</v>
      </c>
      <c r="X308" s="3" t="str">
        <f>'EE investment costs'!D357</f>
        <v>MT-51</v>
      </c>
      <c r="Y308" s="3" t="str">
        <f>'EE investment costs'!E357</f>
        <v>Heat Medium Temp. up to 150C</v>
      </c>
      <c r="AC308" s="123">
        <f>'EE investment costs'!C357</f>
        <v>5.0999999999999996</v>
      </c>
      <c r="AD308" s="22"/>
    </row>
    <row r="309" spans="2:30">
      <c r="B309" s="14" t="str">
        <f t="shared" ca="1" si="26"/>
        <v>INDUDEFFHT-51</v>
      </c>
      <c r="C309" s="15" t="str">
        <f t="shared" ca="1" si="25"/>
        <v>IUDHT</v>
      </c>
      <c r="D309" s="16">
        <f>'EE investment costs'!$F$15</f>
        <v>2016</v>
      </c>
      <c r="E309" s="14">
        <f>VLOOKUP(X309,'EE investment costs'!$D$56:$R$656,15,0)</f>
        <v>4.8879999999999999</v>
      </c>
      <c r="F309" s="17">
        <f ca="1">INDEX('EE investment costs'!$D$56:$R$656,MATCH(X309,'EE investment costs'!$D$56:$D$656,0),MATCH($V$8,'EE investment costs'!$D$56:$R$56,0))</f>
        <v>546.04466633610605</v>
      </c>
      <c r="I309" s="18">
        <v>1</v>
      </c>
      <c r="J309" s="18">
        <v>1</v>
      </c>
      <c r="K309" s="14">
        <f t="shared" ca="1" si="29"/>
        <v>7</v>
      </c>
      <c r="M309" s="19" t="str">
        <f t="shared" ca="1" si="27"/>
        <v>INDUDEFFHT-51</v>
      </c>
      <c r="N309" s="23" t="str">
        <f t="shared" ca="1" si="28"/>
        <v>Public service Saving Tech-Heat High Temp. over 150C 5.1y</v>
      </c>
      <c r="O309" s="23" t="s">
        <v>32</v>
      </c>
      <c r="P309" s="23" t="s">
        <v>33</v>
      </c>
      <c r="Q309" s="23"/>
      <c r="R309" s="23"/>
      <c r="S309" s="19" t="s">
        <v>34</v>
      </c>
      <c r="V309" s="16" t="str">
        <f t="shared" ca="1" si="30"/>
        <v>UD</v>
      </c>
      <c r="W309" s="14" t="str">
        <f t="shared" ca="1" si="30"/>
        <v>Public service</v>
      </c>
      <c r="X309" s="3" t="str">
        <f>'EE investment costs'!D358</f>
        <v>HT-51</v>
      </c>
      <c r="Y309" s="3" t="str">
        <f>'EE investment costs'!E358</f>
        <v>Heat High Temp. over 150C</v>
      </c>
      <c r="AC309" s="123">
        <f>'EE investment costs'!C358</f>
        <v>5.0999999999999996</v>
      </c>
      <c r="AD309" s="22"/>
    </row>
    <row r="310" spans="2:30">
      <c r="B310" s="14" t="str">
        <f t="shared" ca="1" si="26"/>
        <v>INDUDEFFRH-51</v>
      </c>
      <c r="C310" s="15" t="str">
        <f t="shared" ca="1" si="25"/>
        <v>IUDRH</v>
      </c>
      <c r="D310" s="16">
        <f>'EE investment costs'!$F$15</f>
        <v>2016</v>
      </c>
      <c r="E310" s="14">
        <f>VLOOKUP(X310,'EE investment costs'!$D$56:$R$656,15,0)</f>
        <v>16.205333333333336</v>
      </c>
      <c r="F310" s="17">
        <f ca="1">INDEX('EE investment costs'!$D$56:$R$656,MATCH(X310,'EE investment costs'!$D$56:$D$656,0),MATCH($V$8,'EE investment costs'!$D$56:$R$56,0))</f>
        <v>592.52528412856702</v>
      </c>
      <c r="I310" s="18">
        <v>1</v>
      </c>
      <c r="J310" s="18">
        <v>1</v>
      </c>
      <c r="K310" s="14">
        <f t="shared" ca="1" si="29"/>
        <v>7</v>
      </c>
      <c r="M310" s="19" t="str">
        <f t="shared" ca="1" si="27"/>
        <v>INDUDEFFRH-51</v>
      </c>
      <c r="N310" s="23" t="str">
        <f t="shared" ca="1" si="28"/>
        <v>Public service Saving Tech-Heat Room Heat 5.1y</v>
      </c>
      <c r="O310" s="23" t="s">
        <v>32</v>
      </c>
      <c r="P310" s="23" t="s">
        <v>33</v>
      </c>
      <c r="Q310" s="23"/>
      <c r="R310" s="23"/>
      <c r="S310" s="19" t="s">
        <v>34</v>
      </c>
      <c r="V310" s="16" t="str">
        <f t="shared" ca="1" si="30"/>
        <v>UD</v>
      </c>
      <c r="W310" s="14" t="str">
        <f t="shared" ca="1" si="30"/>
        <v>Public service</v>
      </c>
      <c r="X310" s="3" t="str">
        <f>'EE investment costs'!D359</f>
        <v>RH-51</v>
      </c>
      <c r="Y310" s="3" t="str">
        <f>'EE investment costs'!E359</f>
        <v>Heat Room Heat</v>
      </c>
      <c r="AC310" s="123">
        <f>'EE investment costs'!C359</f>
        <v>5.0999999999999996</v>
      </c>
      <c r="AD310" s="22"/>
    </row>
    <row r="311" spans="2:30">
      <c r="B311" s="14" t="str">
        <f t="shared" ca="1" si="26"/>
        <v>INDUDEFFLA-51</v>
      </c>
      <c r="C311" s="15" t="str">
        <f t="shared" ca="1" si="25"/>
        <v>IUDLA</v>
      </c>
      <c r="D311" s="16">
        <f>'EE investment costs'!$F$15</f>
        <v>2016</v>
      </c>
      <c r="E311" s="14">
        <f>VLOOKUP(X311,'EE investment costs'!$D$56:$R$656,15,0)</f>
        <v>4.0533666666666672</v>
      </c>
      <c r="F311" s="17">
        <f ca="1">INDEX('EE investment costs'!$D$56:$R$656,MATCH(X311,'EE investment costs'!$D$56:$D$656,0),MATCH($V$8,'EE investment costs'!$D$56:$R$56,0))</f>
        <v>1776.497909726457</v>
      </c>
      <c r="I311" s="18">
        <v>1</v>
      </c>
      <c r="J311" s="18">
        <v>1</v>
      </c>
      <c r="K311" s="14">
        <f t="shared" ca="1" si="29"/>
        <v>0</v>
      </c>
      <c r="M311" s="19" t="str">
        <f t="shared" ca="1" si="27"/>
        <v>INDUDEFFLA-51</v>
      </c>
      <c r="N311" s="23" t="str">
        <f t="shared" ca="1" si="28"/>
        <v>Public service Saving Tech-Light 5.1y</v>
      </c>
      <c r="O311" s="23" t="s">
        <v>32</v>
      </c>
      <c r="P311" s="23" t="s">
        <v>33</v>
      </c>
      <c r="Q311" s="23"/>
      <c r="R311" s="23"/>
      <c r="S311" s="19" t="s">
        <v>34</v>
      </c>
      <c r="V311" s="16" t="str">
        <f t="shared" ca="1" si="30"/>
        <v>UD</v>
      </c>
      <c r="W311" s="14" t="str">
        <f t="shared" ca="1" si="30"/>
        <v>Public service</v>
      </c>
      <c r="X311" s="3" t="str">
        <f>'EE investment costs'!D360</f>
        <v>LA-51</v>
      </c>
      <c r="Y311" s="3" t="str">
        <f>'EE investment costs'!E360</f>
        <v>Light</v>
      </c>
      <c r="AC311" s="123">
        <f>'EE investment costs'!C360</f>
        <v>5.0999999999999996</v>
      </c>
      <c r="AD311" s="22"/>
    </row>
    <row r="312" spans="2:30">
      <c r="B312" s="14" t="str">
        <f t="shared" ca="1" si="26"/>
        <v>INDUDEFFEM-51</v>
      </c>
      <c r="C312" s="15" t="str">
        <f t="shared" ca="1" si="25"/>
        <v>IUDEM</v>
      </c>
      <c r="D312" s="16">
        <f>'EE investment costs'!$F$15</f>
        <v>2016</v>
      </c>
      <c r="E312" s="14">
        <f>VLOOKUP(X312,'EE investment costs'!$D$56:$R$656,15,0)</f>
        <v>4.2560349999999998</v>
      </c>
      <c r="F312" s="17">
        <f ca="1">INDEX('EE investment costs'!$D$56:$R$656,MATCH(X312,'EE investment costs'!$D$56:$D$656,0),MATCH($V$8,'EE investment costs'!$D$56:$R$56,0))</f>
        <v>1986.7097417989619</v>
      </c>
      <c r="I312" s="18">
        <v>1</v>
      </c>
      <c r="J312" s="18">
        <v>1</v>
      </c>
      <c r="K312" s="14">
        <f t="shared" ca="1" si="29"/>
        <v>0</v>
      </c>
      <c r="M312" s="19" t="str">
        <f t="shared" ca="1" si="27"/>
        <v>INDUDEFFEM-51</v>
      </c>
      <c r="N312" s="23" t="str">
        <f t="shared" ca="1" si="28"/>
        <v>Public service Saving Tech-Electric Motors 5.1y</v>
      </c>
      <c r="O312" s="23" t="s">
        <v>32</v>
      </c>
      <c r="P312" s="23" t="s">
        <v>33</v>
      </c>
      <c r="Q312" s="23"/>
      <c r="R312" s="23"/>
      <c r="S312" s="19" t="s">
        <v>34</v>
      </c>
      <c r="V312" s="16" t="str">
        <f t="shared" ca="1" si="30"/>
        <v>UD</v>
      </c>
      <c r="W312" s="14" t="str">
        <f t="shared" ca="1" si="30"/>
        <v>Public service</v>
      </c>
      <c r="X312" s="3" t="str">
        <f>'EE investment costs'!D361</f>
        <v>EM-51</v>
      </c>
      <c r="Y312" s="3" t="str">
        <f>'EE investment costs'!E361</f>
        <v>Electric Motors</v>
      </c>
      <c r="AC312" s="123">
        <f>'EE investment costs'!C361</f>
        <v>5.0999999999999996</v>
      </c>
      <c r="AD312" s="22"/>
    </row>
    <row r="313" spans="2:30">
      <c r="B313" s="14" t="str">
        <f t="shared" ca="1" si="26"/>
        <v>INDUDEFFTF-51</v>
      </c>
      <c r="C313" s="15" t="str">
        <f t="shared" ref="C313:C367" ca="1" si="31">"I"&amp;MID(B313,4,1)&amp;"D"&amp;MID(B313,9,2)</f>
        <v>IUDTF</v>
      </c>
      <c r="D313" s="16">
        <f>'EE investment costs'!$F$15</f>
        <v>2016</v>
      </c>
      <c r="E313" s="14">
        <f>VLOOKUP(X313,'EE investment costs'!$D$56:$R$656,15,0)</f>
        <v>15.916666666666664</v>
      </c>
      <c r="F313" s="17">
        <f ca="1">INDEX('EE investment costs'!$D$56:$R$656,MATCH(X313,'EE investment costs'!$D$56:$D$656,0),MATCH($V$8,'EE investment costs'!$D$56:$R$56,0))</f>
        <v>749.3792135622889</v>
      </c>
      <c r="I313" s="18">
        <v>1</v>
      </c>
      <c r="J313" s="18">
        <v>1</v>
      </c>
      <c r="K313" s="14">
        <f t="shared" ca="1" si="29"/>
        <v>5</v>
      </c>
      <c r="M313" s="19" t="str">
        <f t="shared" ca="1" si="27"/>
        <v>INDUDEFFTF-51</v>
      </c>
      <c r="N313" s="23" t="str">
        <f t="shared" ca="1" si="28"/>
        <v>Public service Saving Tech-Haulage Tractors, Trucks, Fishing boats 5.1y</v>
      </c>
      <c r="O313" s="23" t="s">
        <v>32</v>
      </c>
      <c r="P313" s="23" t="s">
        <v>33</v>
      </c>
      <c r="Q313" s="23"/>
      <c r="R313" s="23"/>
      <c r="S313" s="19" t="s">
        <v>34</v>
      </c>
      <c r="V313" s="16" t="str">
        <f t="shared" ca="1" si="30"/>
        <v>UD</v>
      </c>
      <c r="W313" s="14" t="str">
        <f t="shared" ca="1" si="30"/>
        <v>Public service</v>
      </c>
      <c r="X313" s="3" t="str">
        <f>'EE investment costs'!D362</f>
        <v>TF-51</v>
      </c>
      <c r="Y313" s="3" t="str">
        <f>'EE investment costs'!E362</f>
        <v>Haulage Tractors, Trucks, Fishing boats</v>
      </c>
      <c r="AC313" s="123">
        <f>'EE investment costs'!C362</f>
        <v>5.0999999999999996</v>
      </c>
      <c r="AD313" s="22"/>
    </row>
    <row r="314" spans="2:30">
      <c r="B314" s="14" t="str">
        <f t="shared" ca="1" si="26"/>
        <v>INDUDEFFMT-52</v>
      </c>
      <c r="C314" s="15" t="str">
        <f t="shared" ca="1" si="31"/>
        <v>IUDMT</v>
      </c>
      <c r="D314" s="16">
        <f>'EE investment costs'!$F$15</f>
        <v>2016</v>
      </c>
      <c r="E314" s="14">
        <f>VLOOKUP(X314,'EE investment costs'!$D$56:$R$656,15,0)</f>
        <v>6.1199999999999992</v>
      </c>
      <c r="F314" s="17">
        <f ca="1">INDEX('EE investment costs'!$D$56:$R$656,MATCH(X314,'EE investment costs'!$D$56:$D$656,0),MATCH($V$8,'EE investment costs'!$D$56:$R$56,0))</f>
        <v>744.78366746438417</v>
      </c>
      <c r="I314" s="18">
        <v>1</v>
      </c>
      <c r="J314" s="18">
        <v>1</v>
      </c>
      <c r="K314" s="14">
        <f t="shared" ca="1" si="29"/>
        <v>5</v>
      </c>
      <c r="M314" s="19" t="str">
        <f t="shared" ca="1" si="27"/>
        <v>INDUDEFFMT-52</v>
      </c>
      <c r="N314" s="23" t="str">
        <f t="shared" ca="1" si="28"/>
        <v>Public service Saving Tech-Heat Medium Temp. up to 150C 5.2y</v>
      </c>
      <c r="O314" s="23" t="s">
        <v>32</v>
      </c>
      <c r="P314" s="23" t="s">
        <v>33</v>
      </c>
      <c r="Q314" s="23"/>
      <c r="R314" s="23"/>
      <c r="S314" s="19" t="s">
        <v>34</v>
      </c>
      <c r="V314" s="16" t="str">
        <f t="shared" ca="1" si="30"/>
        <v>UD</v>
      </c>
      <c r="W314" s="14" t="str">
        <f t="shared" ca="1" si="30"/>
        <v>Public service</v>
      </c>
      <c r="X314" s="3" t="str">
        <f>'EE investment costs'!D363</f>
        <v>MT-52</v>
      </c>
      <c r="Y314" s="3" t="str">
        <f>'EE investment costs'!E363</f>
        <v>Heat Medium Temp. up to 150C</v>
      </c>
      <c r="AC314" s="123">
        <f>'EE investment costs'!C363</f>
        <v>5.2</v>
      </c>
      <c r="AD314" s="22"/>
    </row>
    <row r="315" spans="2:30">
      <c r="B315" s="14" t="str">
        <f t="shared" ca="1" si="26"/>
        <v>INDUDEFFHT-52</v>
      </c>
      <c r="C315" s="15" t="str">
        <f t="shared" ca="1" si="31"/>
        <v>IUDHT</v>
      </c>
      <c r="D315" s="16">
        <f>'EE investment costs'!$F$15</f>
        <v>2016</v>
      </c>
      <c r="E315" s="14">
        <f>VLOOKUP(X315,'EE investment costs'!$D$56:$R$656,15,0)</f>
        <v>4.8959999999999999</v>
      </c>
      <c r="F315" s="17">
        <f ca="1">INDEX('EE investment costs'!$D$56:$R$656,MATCH(X315,'EE investment costs'!$D$56:$D$656,0),MATCH($V$8,'EE investment costs'!$D$56:$R$56,0))</f>
        <v>552.42902735674954</v>
      </c>
      <c r="I315" s="18">
        <v>1</v>
      </c>
      <c r="J315" s="18">
        <v>1</v>
      </c>
      <c r="K315" s="14">
        <f t="shared" ca="1" si="29"/>
        <v>7</v>
      </c>
      <c r="M315" s="19" t="str">
        <f t="shared" ca="1" si="27"/>
        <v>INDUDEFFHT-52</v>
      </c>
      <c r="N315" s="23" t="str">
        <f t="shared" ca="1" si="28"/>
        <v>Public service Saving Tech-Heat High Temp. over 150C 5.2y</v>
      </c>
      <c r="O315" s="23" t="s">
        <v>32</v>
      </c>
      <c r="P315" s="23" t="s">
        <v>33</v>
      </c>
      <c r="Q315" s="23"/>
      <c r="R315" s="23"/>
      <c r="S315" s="19" t="s">
        <v>34</v>
      </c>
      <c r="V315" s="16" t="str">
        <f t="shared" ca="1" si="30"/>
        <v>UD</v>
      </c>
      <c r="W315" s="14" t="str">
        <f t="shared" ca="1" si="30"/>
        <v>Public service</v>
      </c>
      <c r="X315" s="3" t="str">
        <f>'EE investment costs'!D364</f>
        <v>HT-52</v>
      </c>
      <c r="Y315" s="3" t="str">
        <f>'EE investment costs'!E364</f>
        <v>Heat High Temp. over 150C</v>
      </c>
      <c r="AC315" s="123">
        <f>'EE investment costs'!C364</f>
        <v>5.2</v>
      </c>
      <c r="AD315" s="22"/>
    </row>
    <row r="316" spans="2:30">
      <c r="B316" s="14" t="str">
        <f t="shared" ca="1" si="26"/>
        <v>INDUDEFFRH-52</v>
      </c>
      <c r="C316" s="15" t="str">
        <f t="shared" ca="1" si="31"/>
        <v>IUDRH</v>
      </c>
      <c r="D316" s="16">
        <f>'EE investment costs'!$F$15</f>
        <v>2016</v>
      </c>
      <c r="E316" s="14">
        <f>VLOOKUP(X316,'EE investment costs'!$D$56:$R$656,15,0)</f>
        <v>16.224000000000004</v>
      </c>
      <c r="F316" s="17">
        <f ca="1">INDEX('EE investment costs'!$D$56:$R$656,MATCH(X316,'EE investment costs'!$D$56:$D$656,0),MATCH($V$8,'EE investment costs'!$D$56:$R$56,0))</f>
        <v>629.5581143866026</v>
      </c>
      <c r="I316" s="18">
        <v>1</v>
      </c>
      <c r="J316" s="18">
        <v>1</v>
      </c>
      <c r="K316" s="14">
        <f t="shared" ca="1" si="29"/>
        <v>6</v>
      </c>
      <c r="M316" s="19" t="str">
        <f t="shared" ca="1" si="27"/>
        <v>INDUDEFFRH-52</v>
      </c>
      <c r="N316" s="23" t="str">
        <f t="shared" ca="1" si="28"/>
        <v>Public service Saving Tech-Heat Room Heat 5.2y</v>
      </c>
      <c r="O316" s="23" t="s">
        <v>32</v>
      </c>
      <c r="P316" s="23" t="s">
        <v>33</v>
      </c>
      <c r="Q316" s="23"/>
      <c r="R316" s="23"/>
      <c r="S316" s="19" t="s">
        <v>34</v>
      </c>
      <c r="V316" s="16" t="str">
        <f t="shared" ca="1" si="30"/>
        <v>UD</v>
      </c>
      <c r="W316" s="14" t="str">
        <f t="shared" ca="1" si="30"/>
        <v>Public service</v>
      </c>
      <c r="X316" s="3" t="str">
        <f>'EE investment costs'!D365</f>
        <v>RH-52</v>
      </c>
      <c r="Y316" s="3" t="str">
        <f>'EE investment costs'!E365</f>
        <v>Heat Room Heat</v>
      </c>
      <c r="AC316" s="123">
        <f>'EE investment costs'!C365</f>
        <v>5.2</v>
      </c>
      <c r="AD316" s="22"/>
    </row>
    <row r="317" spans="2:30">
      <c r="B317" s="14" t="str">
        <f t="shared" ca="1" si="26"/>
        <v>INDUDEFFLA-52</v>
      </c>
      <c r="C317" s="15" t="str">
        <f t="shared" ca="1" si="31"/>
        <v>IUDLA</v>
      </c>
      <c r="D317" s="16">
        <f>'EE investment costs'!$F$15</f>
        <v>2016</v>
      </c>
      <c r="E317" s="14">
        <f>VLOOKUP(X317,'EE investment costs'!$D$56:$R$656,15,0)</f>
        <v>4.0663999999999998</v>
      </c>
      <c r="F317" s="17">
        <f ca="1">INDEX('EE investment costs'!$D$56:$R$656,MATCH(X317,'EE investment costs'!$D$56:$D$656,0),MATCH($V$8,'EE investment costs'!$D$56:$R$56,0))</f>
        <v>1791.9724130724692</v>
      </c>
      <c r="I317" s="18">
        <v>1</v>
      </c>
      <c r="J317" s="18">
        <v>1</v>
      </c>
      <c r="K317" s="14">
        <f t="shared" ca="1" si="29"/>
        <v>0</v>
      </c>
      <c r="M317" s="19" t="str">
        <f t="shared" ca="1" si="27"/>
        <v>INDUDEFFLA-52</v>
      </c>
      <c r="N317" s="23" t="str">
        <f t="shared" ca="1" si="28"/>
        <v>Public service Saving Tech-Light 5.2y</v>
      </c>
      <c r="O317" s="23" t="s">
        <v>32</v>
      </c>
      <c r="P317" s="23" t="s">
        <v>33</v>
      </c>
      <c r="Q317" s="23"/>
      <c r="R317" s="23"/>
      <c r="S317" s="19" t="s">
        <v>34</v>
      </c>
      <c r="V317" s="16" t="str">
        <f t="shared" ca="1" si="30"/>
        <v>UD</v>
      </c>
      <c r="W317" s="14" t="str">
        <f t="shared" ca="1" si="30"/>
        <v>Public service</v>
      </c>
      <c r="X317" s="3" t="str">
        <f>'EE investment costs'!D366</f>
        <v>LA-52</v>
      </c>
      <c r="Y317" s="3" t="str">
        <f>'EE investment costs'!E366</f>
        <v>Light</v>
      </c>
      <c r="AC317" s="123">
        <f>'EE investment costs'!C366</f>
        <v>5.2</v>
      </c>
      <c r="AD317" s="22"/>
    </row>
    <row r="318" spans="2:30">
      <c r="B318" s="14" t="str">
        <f t="shared" ca="1" si="26"/>
        <v>INDUDEFFEM-52</v>
      </c>
      <c r="C318" s="15" t="str">
        <f t="shared" ca="1" si="31"/>
        <v>IUDEM</v>
      </c>
      <c r="D318" s="16">
        <f>'EE investment costs'!$F$15</f>
        <v>2016</v>
      </c>
      <c r="E318" s="14">
        <f>VLOOKUP(X318,'EE investment costs'!$D$56:$R$656,15,0)</f>
        <v>4.2697200000000004</v>
      </c>
      <c r="F318" s="17">
        <f ca="1">INDEX('EE investment costs'!$D$56:$R$656,MATCH(X318,'EE investment costs'!$D$56:$D$656,0),MATCH($V$8,'EE investment costs'!$D$56:$R$56,0))</f>
        <v>2017.2781772649989</v>
      </c>
      <c r="I318" s="18">
        <v>1</v>
      </c>
      <c r="J318" s="18">
        <v>1</v>
      </c>
      <c r="K318" s="14">
        <f t="shared" ca="1" si="29"/>
        <v>0</v>
      </c>
      <c r="M318" s="19" t="str">
        <f t="shared" ca="1" si="27"/>
        <v>INDUDEFFEM-52</v>
      </c>
      <c r="N318" s="23" t="str">
        <f t="shared" ca="1" si="28"/>
        <v>Public service Saving Tech-Electric Motors 5.2y</v>
      </c>
      <c r="O318" s="23" t="s">
        <v>32</v>
      </c>
      <c r="P318" s="23" t="s">
        <v>33</v>
      </c>
      <c r="Q318" s="23"/>
      <c r="R318" s="23"/>
      <c r="S318" s="19" t="s">
        <v>34</v>
      </c>
      <c r="V318" s="16" t="str">
        <f t="shared" ca="1" si="30"/>
        <v>UD</v>
      </c>
      <c r="W318" s="14" t="str">
        <f t="shared" ca="1" si="30"/>
        <v>Public service</v>
      </c>
      <c r="X318" s="3" t="str">
        <f>'EE investment costs'!D367</f>
        <v>EM-52</v>
      </c>
      <c r="Y318" s="3" t="str">
        <f>'EE investment costs'!E367</f>
        <v>Electric Motors</v>
      </c>
      <c r="AC318" s="123">
        <f>'EE investment costs'!C367</f>
        <v>5.2</v>
      </c>
      <c r="AD318" s="22"/>
    </row>
    <row r="319" spans="2:30">
      <c r="B319" s="14" t="str">
        <f t="shared" ca="1" si="26"/>
        <v>INDUDEFFTF-52</v>
      </c>
      <c r="C319" s="15" t="str">
        <f t="shared" ca="1" si="31"/>
        <v>IUDTF</v>
      </c>
      <c r="D319" s="16">
        <f>'EE investment costs'!$F$15</f>
        <v>2016</v>
      </c>
      <c r="E319" s="14">
        <f>VLOOKUP(X319,'EE investment costs'!$D$56:$R$656,15,0)</f>
        <v>16</v>
      </c>
      <c r="F319" s="17">
        <f ca="1">INDEX('EE investment costs'!$D$56:$R$656,MATCH(X319,'EE investment costs'!$D$56:$D$656,0),MATCH($V$8,'EE investment costs'!$D$56:$R$56,0))</f>
        <v>764.07292363213776</v>
      </c>
      <c r="I319" s="18">
        <v>1</v>
      </c>
      <c r="J319" s="18">
        <v>1</v>
      </c>
      <c r="K319" s="14">
        <f t="shared" ca="1" si="29"/>
        <v>5</v>
      </c>
      <c r="M319" s="19" t="str">
        <f t="shared" ca="1" si="27"/>
        <v>INDUDEFFTF-52</v>
      </c>
      <c r="N319" s="23" t="str">
        <f t="shared" ca="1" si="28"/>
        <v>Public service Saving Tech-Haulage Tractors, Trucks, Fishing boats 5.2y</v>
      </c>
      <c r="O319" s="23" t="s">
        <v>32</v>
      </c>
      <c r="P319" s="23" t="s">
        <v>33</v>
      </c>
      <c r="Q319" s="23"/>
      <c r="R319" s="23"/>
      <c r="S319" s="19" t="s">
        <v>34</v>
      </c>
      <c r="V319" s="16" t="str">
        <f t="shared" ca="1" si="30"/>
        <v>UD</v>
      </c>
      <c r="W319" s="14" t="str">
        <f t="shared" ca="1" si="30"/>
        <v>Public service</v>
      </c>
      <c r="X319" s="3" t="str">
        <f>'EE investment costs'!D368</f>
        <v>TF-52</v>
      </c>
      <c r="Y319" s="3" t="str">
        <f>'EE investment costs'!E368</f>
        <v>Haulage Tractors, Trucks, Fishing boats</v>
      </c>
      <c r="AC319" s="123">
        <f>'EE investment costs'!C368</f>
        <v>5.2</v>
      </c>
      <c r="AD319" s="22"/>
    </row>
    <row r="320" spans="2:30">
      <c r="B320" s="14" t="str">
        <f t="shared" ca="1" si="26"/>
        <v>INDUDEFFMT-53</v>
      </c>
      <c r="C320" s="15" t="str">
        <f t="shared" ca="1" si="31"/>
        <v>IUDMT</v>
      </c>
      <c r="D320" s="16">
        <f>'EE investment costs'!$F$15</f>
        <v>2016</v>
      </c>
      <c r="E320" s="14">
        <f>VLOOKUP(X320,'EE investment costs'!$D$56:$R$656,15,0)</f>
        <v>6.13</v>
      </c>
      <c r="F320" s="17">
        <f ca="1">INDEX('EE investment costs'!$D$56:$R$656,MATCH(X320,'EE investment costs'!$D$56:$D$656,0),MATCH($V$8,'EE investment costs'!$D$56:$R$56,0))</f>
        <v>756.53192456877207</v>
      </c>
      <c r="I320" s="18">
        <v>1</v>
      </c>
      <c r="J320" s="18">
        <v>1</v>
      </c>
      <c r="K320" s="14">
        <f t="shared" ca="1" si="29"/>
        <v>5</v>
      </c>
      <c r="M320" s="19" t="str">
        <f t="shared" ca="1" si="27"/>
        <v>INDUDEFFMT-53</v>
      </c>
      <c r="N320" s="23" t="str">
        <f t="shared" ca="1" si="28"/>
        <v>Public service Saving Tech-Heat Medium Temp. up to 150C 5.3y</v>
      </c>
      <c r="O320" s="23" t="s">
        <v>32</v>
      </c>
      <c r="P320" s="23" t="s">
        <v>33</v>
      </c>
      <c r="Q320" s="23"/>
      <c r="R320" s="23"/>
      <c r="S320" s="19" t="s">
        <v>34</v>
      </c>
      <c r="V320" s="16" t="str">
        <f t="shared" ca="1" si="30"/>
        <v>UD</v>
      </c>
      <c r="W320" s="14" t="str">
        <f t="shared" ca="1" si="30"/>
        <v>Public service</v>
      </c>
      <c r="X320" s="3" t="str">
        <f>'EE investment costs'!D369</f>
        <v>MT-53</v>
      </c>
      <c r="Y320" s="3" t="str">
        <f>'EE investment costs'!E369</f>
        <v>Heat Medium Temp. up to 150C</v>
      </c>
      <c r="AC320" s="123">
        <f>'EE investment costs'!C369</f>
        <v>5.3</v>
      </c>
      <c r="AD320" s="22"/>
    </row>
    <row r="321" spans="2:30">
      <c r="B321" s="14" t="str">
        <f t="shared" ca="1" si="26"/>
        <v>INDUDEFFHT-53</v>
      </c>
      <c r="C321" s="15" t="str">
        <f t="shared" ca="1" si="31"/>
        <v>IUDHT</v>
      </c>
      <c r="D321" s="16">
        <f>'EE investment costs'!$F$15</f>
        <v>2016</v>
      </c>
      <c r="E321" s="14">
        <f>VLOOKUP(X321,'EE investment costs'!$D$56:$R$656,15,0)</f>
        <v>4.9039999999999999</v>
      </c>
      <c r="F321" s="17">
        <f ca="1">INDEX('EE investment costs'!$D$56:$R$656,MATCH(X321,'EE investment costs'!$D$56:$D$656,0),MATCH($V$8,'EE investment costs'!$D$56:$R$56,0))</f>
        <v>558.81338837739293</v>
      </c>
      <c r="I321" s="18">
        <v>1</v>
      </c>
      <c r="J321" s="18">
        <v>1</v>
      </c>
      <c r="K321" s="14">
        <f t="shared" ca="1" si="29"/>
        <v>7</v>
      </c>
      <c r="M321" s="19" t="str">
        <f t="shared" ca="1" si="27"/>
        <v>INDUDEFFHT-53</v>
      </c>
      <c r="N321" s="23" t="str">
        <f t="shared" ca="1" si="28"/>
        <v>Public service Saving Tech-Heat High Temp. over 150C 5.3y</v>
      </c>
      <c r="O321" s="23" t="s">
        <v>32</v>
      </c>
      <c r="P321" s="23" t="s">
        <v>33</v>
      </c>
      <c r="Q321" s="23"/>
      <c r="R321" s="23"/>
      <c r="S321" s="19" t="s">
        <v>34</v>
      </c>
      <c r="V321" s="16" t="str">
        <f t="shared" ca="1" si="30"/>
        <v>UD</v>
      </c>
      <c r="W321" s="14" t="str">
        <f t="shared" ca="1" si="30"/>
        <v>Public service</v>
      </c>
      <c r="X321" s="3" t="str">
        <f>'EE investment costs'!D370</f>
        <v>HT-53</v>
      </c>
      <c r="Y321" s="3" t="str">
        <f>'EE investment costs'!E370</f>
        <v>Heat High Temp. over 150C</v>
      </c>
      <c r="AC321" s="123">
        <f>'EE investment costs'!C370</f>
        <v>5.3</v>
      </c>
      <c r="AD321" s="22"/>
    </row>
    <row r="322" spans="2:30">
      <c r="B322" s="14" t="str">
        <f t="shared" ca="1" si="26"/>
        <v>INDUDEFFRH-53</v>
      </c>
      <c r="C322" s="15" t="str">
        <f t="shared" ca="1" si="31"/>
        <v>IUDRH</v>
      </c>
      <c r="D322" s="16">
        <f>'EE investment costs'!$F$15</f>
        <v>2016</v>
      </c>
      <c r="E322" s="14">
        <f>VLOOKUP(X322,'EE investment costs'!$D$56:$R$656,15,0)</f>
        <v>16.242666666666668</v>
      </c>
      <c r="F322" s="17">
        <f ca="1">INDEX('EE investment costs'!$D$56:$R$656,MATCH(X322,'EE investment costs'!$D$56:$D$656,0),MATCH($V$8,'EE investment costs'!$D$56:$R$56,0))</f>
        <v>666.59094464463783</v>
      </c>
      <c r="I322" s="18">
        <v>1</v>
      </c>
      <c r="J322" s="18">
        <v>1</v>
      </c>
      <c r="K322" s="14">
        <f t="shared" ca="1" si="29"/>
        <v>6</v>
      </c>
      <c r="M322" s="19" t="str">
        <f t="shared" ca="1" si="27"/>
        <v>INDUDEFFRH-53</v>
      </c>
      <c r="N322" s="23" t="str">
        <f t="shared" ca="1" si="28"/>
        <v>Public service Saving Tech-Heat Room Heat 5.3y</v>
      </c>
      <c r="O322" s="23" t="s">
        <v>32</v>
      </c>
      <c r="P322" s="23" t="s">
        <v>33</v>
      </c>
      <c r="Q322" s="23"/>
      <c r="R322" s="23"/>
      <c r="S322" s="19" t="s">
        <v>34</v>
      </c>
      <c r="V322" s="16" t="str">
        <f t="shared" ca="1" si="30"/>
        <v>UD</v>
      </c>
      <c r="W322" s="14" t="str">
        <f t="shared" ca="1" si="30"/>
        <v>Public service</v>
      </c>
      <c r="X322" s="3" t="str">
        <f>'EE investment costs'!D371</f>
        <v>RH-53</v>
      </c>
      <c r="Y322" s="3" t="str">
        <f>'EE investment costs'!E371</f>
        <v>Heat Room Heat</v>
      </c>
      <c r="AC322" s="123">
        <f>'EE investment costs'!C371</f>
        <v>5.3</v>
      </c>
      <c r="AD322" s="22"/>
    </row>
    <row r="323" spans="2:30">
      <c r="B323" s="14" t="str">
        <f t="shared" ca="1" si="26"/>
        <v>INDUDEFFLA-53</v>
      </c>
      <c r="C323" s="15" t="str">
        <f t="shared" ca="1" si="31"/>
        <v>IUDLA</v>
      </c>
      <c r="D323" s="16">
        <f>'EE investment costs'!$F$15</f>
        <v>2016</v>
      </c>
      <c r="E323" s="14">
        <f>VLOOKUP(X323,'EE investment costs'!$D$56:$R$656,15,0)</f>
        <v>4.0794333333333332</v>
      </c>
      <c r="F323" s="17">
        <f ca="1">INDEX('EE investment costs'!$D$56:$R$656,MATCH(X323,'EE investment costs'!$D$56:$D$656,0),MATCH($V$8,'EE investment costs'!$D$56:$R$56,0))</f>
        <v>1807.4469164184814</v>
      </c>
      <c r="I323" s="18">
        <v>1</v>
      </c>
      <c r="J323" s="18">
        <v>1</v>
      </c>
      <c r="K323" s="14">
        <f t="shared" ca="1" si="29"/>
        <v>0</v>
      </c>
      <c r="M323" s="19" t="str">
        <f t="shared" ca="1" si="27"/>
        <v>INDUDEFFLA-53</v>
      </c>
      <c r="N323" s="23" t="str">
        <f t="shared" ca="1" si="28"/>
        <v>Public service Saving Tech-Light 5.3y</v>
      </c>
      <c r="O323" s="23" t="s">
        <v>32</v>
      </c>
      <c r="P323" s="23" t="s">
        <v>33</v>
      </c>
      <c r="Q323" s="23"/>
      <c r="R323" s="23"/>
      <c r="S323" s="19" t="s">
        <v>34</v>
      </c>
      <c r="V323" s="16" t="str">
        <f t="shared" ca="1" si="30"/>
        <v>UD</v>
      </c>
      <c r="W323" s="14" t="str">
        <f t="shared" ca="1" si="30"/>
        <v>Public service</v>
      </c>
      <c r="X323" s="3" t="str">
        <f>'EE investment costs'!D372</f>
        <v>LA-53</v>
      </c>
      <c r="Y323" s="3" t="str">
        <f>'EE investment costs'!E372</f>
        <v>Light</v>
      </c>
      <c r="AC323" s="123">
        <f>'EE investment costs'!C372</f>
        <v>5.3</v>
      </c>
      <c r="AD323" s="22"/>
    </row>
    <row r="324" spans="2:30">
      <c r="B324" s="14" t="str">
        <f t="shared" ca="1" si="26"/>
        <v>INDUDEFFEM-53</v>
      </c>
      <c r="C324" s="15" t="str">
        <f t="shared" ca="1" si="31"/>
        <v>IUDEM</v>
      </c>
      <c r="D324" s="16">
        <f>'EE investment costs'!$F$15</f>
        <v>2016</v>
      </c>
      <c r="E324" s="14">
        <f>VLOOKUP(X324,'EE investment costs'!$D$56:$R$656,15,0)</f>
        <v>4.2834050000000001</v>
      </c>
      <c r="F324" s="17">
        <f ca="1">INDEX('EE investment costs'!$D$56:$R$656,MATCH(X324,'EE investment costs'!$D$56:$D$656,0),MATCH($V$8,'EE investment costs'!$D$56:$R$56,0))</f>
        <v>2047.8466127310355</v>
      </c>
      <c r="I324" s="18">
        <v>1</v>
      </c>
      <c r="J324" s="18">
        <v>1</v>
      </c>
      <c r="K324" s="14">
        <f t="shared" ca="1" si="29"/>
        <v>0</v>
      </c>
      <c r="M324" s="19" t="str">
        <f t="shared" ca="1" si="27"/>
        <v>INDUDEFFEM-53</v>
      </c>
      <c r="N324" s="23" t="str">
        <f t="shared" ca="1" si="28"/>
        <v>Public service Saving Tech-Electric Motors 5.3y</v>
      </c>
      <c r="O324" s="23" t="s">
        <v>32</v>
      </c>
      <c r="P324" s="23" t="s">
        <v>33</v>
      </c>
      <c r="Q324" s="23"/>
      <c r="R324" s="23"/>
      <c r="S324" s="19" t="s">
        <v>34</v>
      </c>
      <c r="V324" s="16" t="str">
        <f t="shared" ca="1" si="30"/>
        <v>UD</v>
      </c>
      <c r="W324" s="14" t="str">
        <f t="shared" ca="1" si="30"/>
        <v>Public service</v>
      </c>
      <c r="X324" s="3" t="str">
        <f>'EE investment costs'!D373</f>
        <v>EM-53</v>
      </c>
      <c r="Y324" s="3" t="str">
        <f>'EE investment costs'!E373</f>
        <v>Electric Motors</v>
      </c>
      <c r="AC324" s="123">
        <f>'EE investment costs'!C373</f>
        <v>5.3</v>
      </c>
      <c r="AD324" s="22"/>
    </row>
    <row r="325" spans="2:30">
      <c r="B325" s="14" t="str">
        <f t="shared" ca="1" si="26"/>
        <v>INDUDEFFTF-53</v>
      </c>
      <c r="C325" s="15" t="str">
        <f t="shared" ca="1" si="31"/>
        <v>IUDTF</v>
      </c>
      <c r="D325" s="16">
        <f>'EE investment costs'!$F$15</f>
        <v>2016</v>
      </c>
      <c r="E325" s="14">
        <f>VLOOKUP(X325,'EE investment costs'!$D$56:$R$656,15,0)</f>
        <v>16.083333333333332</v>
      </c>
      <c r="F325" s="17">
        <f ca="1">INDEX('EE investment costs'!$D$56:$R$656,MATCH(X325,'EE investment costs'!$D$56:$D$656,0),MATCH($V$8,'EE investment costs'!$D$56:$R$56,0))</f>
        <v>778.76663370198639</v>
      </c>
      <c r="I325" s="18">
        <v>1</v>
      </c>
      <c r="J325" s="18">
        <v>1</v>
      </c>
      <c r="K325" s="14">
        <f t="shared" ca="1" si="29"/>
        <v>5</v>
      </c>
      <c r="M325" s="19" t="str">
        <f t="shared" ca="1" si="27"/>
        <v>INDUDEFFTF-53</v>
      </c>
      <c r="N325" s="23" t="str">
        <f t="shared" ca="1" si="28"/>
        <v>Public service Saving Tech-Haulage Tractors, Trucks, Fishing boats 5.3y</v>
      </c>
      <c r="O325" s="23" t="s">
        <v>32</v>
      </c>
      <c r="P325" s="23" t="s">
        <v>33</v>
      </c>
      <c r="Q325" s="23"/>
      <c r="R325" s="23"/>
      <c r="S325" s="19" t="s">
        <v>34</v>
      </c>
      <c r="V325" s="16" t="str">
        <f t="shared" ca="1" si="30"/>
        <v>UD</v>
      </c>
      <c r="W325" s="14" t="str">
        <f t="shared" ca="1" si="30"/>
        <v>Public service</v>
      </c>
      <c r="X325" s="3" t="str">
        <f>'EE investment costs'!D374</f>
        <v>TF-53</v>
      </c>
      <c r="Y325" s="3" t="str">
        <f>'EE investment costs'!E374</f>
        <v>Haulage Tractors, Trucks, Fishing boats</v>
      </c>
      <c r="AC325" s="123">
        <f>'EE investment costs'!C374</f>
        <v>5.3</v>
      </c>
      <c r="AD325" s="22"/>
    </row>
    <row r="326" spans="2:30">
      <c r="B326" s="14" t="str">
        <f t="shared" ca="1" si="26"/>
        <v>INDUDEFFMT-54</v>
      </c>
      <c r="C326" s="15" t="str">
        <f t="shared" ca="1" si="31"/>
        <v>IUDMT</v>
      </c>
      <c r="D326" s="16">
        <f>'EE investment costs'!$F$15</f>
        <v>2016</v>
      </c>
      <c r="E326" s="14">
        <f>VLOOKUP(X326,'EE investment costs'!$D$56:$R$656,15,0)</f>
        <v>6.14</v>
      </c>
      <c r="F326" s="17">
        <f ca="1">INDEX('EE investment costs'!$D$56:$R$656,MATCH(X326,'EE investment costs'!$D$56:$D$656,0),MATCH($V$8,'EE investment costs'!$D$56:$R$56,0))</f>
        <v>768.28018167315997</v>
      </c>
      <c r="I326" s="18">
        <v>1</v>
      </c>
      <c r="J326" s="18">
        <v>1</v>
      </c>
      <c r="K326" s="14">
        <f t="shared" ca="1" si="29"/>
        <v>5</v>
      </c>
      <c r="M326" s="19" t="str">
        <f t="shared" ca="1" si="27"/>
        <v>INDUDEFFMT-54</v>
      </c>
      <c r="N326" s="23" t="str">
        <f t="shared" ca="1" si="28"/>
        <v>Public service Saving Tech-Heat Medium Temp. up to 150C 5.4y</v>
      </c>
      <c r="O326" s="23" t="s">
        <v>32</v>
      </c>
      <c r="P326" s="23" t="s">
        <v>33</v>
      </c>
      <c r="Q326" s="23"/>
      <c r="R326" s="23"/>
      <c r="S326" s="19" t="s">
        <v>34</v>
      </c>
      <c r="V326" s="16" t="str">
        <f t="shared" ca="1" si="30"/>
        <v>UD</v>
      </c>
      <c r="W326" s="14" t="str">
        <f t="shared" ca="1" si="30"/>
        <v>Public service</v>
      </c>
      <c r="X326" s="3" t="str">
        <f>'EE investment costs'!D375</f>
        <v>MT-54</v>
      </c>
      <c r="Y326" s="3" t="str">
        <f>'EE investment costs'!E375</f>
        <v>Heat Medium Temp. up to 150C</v>
      </c>
      <c r="AC326" s="123">
        <f>'EE investment costs'!C375</f>
        <v>5.4</v>
      </c>
      <c r="AD326" s="22"/>
    </row>
    <row r="327" spans="2:30">
      <c r="B327" s="14" t="str">
        <f t="shared" ca="1" si="26"/>
        <v>INDUDEFFHT-54</v>
      </c>
      <c r="C327" s="15" t="str">
        <f t="shared" ca="1" si="31"/>
        <v>IUDHT</v>
      </c>
      <c r="D327" s="16">
        <f>'EE investment costs'!$F$15</f>
        <v>2016</v>
      </c>
      <c r="E327" s="14">
        <f>VLOOKUP(X327,'EE investment costs'!$D$56:$R$656,15,0)</f>
        <v>4.9119999999999999</v>
      </c>
      <c r="F327" s="17">
        <f ca="1">INDEX('EE investment costs'!$D$56:$R$656,MATCH(X327,'EE investment costs'!$D$56:$D$656,0),MATCH($V$8,'EE investment costs'!$D$56:$R$56,0))</f>
        <v>565.19774939803642</v>
      </c>
      <c r="I327" s="18">
        <v>1</v>
      </c>
      <c r="J327" s="18">
        <v>1</v>
      </c>
      <c r="K327" s="14">
        <f t="shared" ca="1" si="29"/>
        <v>7</v>
      </c>
      <c r="M327" s="19" t="str">
        <f t="shared" ca="1" si="27"/>
        <v>INDUDEFFHT-54</v>
      </c>
      <c r="N327" s="23" t="str">
        <f t="shared" ca="1" si="28"/>
        <v>Public service Saving Tech-Heat High Temp. over 150C 5.4y</v>
      </c>
      <c r="O327" s="23" t="s">
        <v>32</v>
      </c>
      <c r="P327" s="23" t="s">
        <v>33</v>
      </c>
      <c r="Q327" s="23"/>
      <c r="R327" s="23"/>
      <c r="S327" s="19" t="s">
        <v>34</v>
      </c>
      <c r="V327" s="16" t="str">
        <f t="shared" ca="1" si="30"/>
        <v>UD</v>
      </c>
      <c r="W327" s="14" t="str">
        <f t="shared" ca="1" si="30"/>
        <v>Public service</v>
      </c>
      <c r="X327" s="3" t="str">
        <f>'EE investment costs'!D376</f>
        <v>HT-54</v>
      </c>
      <c r="Y327" s="3" t="str">
        <f>'EE investment costs'!E376</f>
        <v>Heat High Temp. over 150C</v>
      </c>
      <c r="AC327" s="123">
        <f>'EE investment costs'!C376</f>
        <v>5.4</v>
      </c>
      <c r="AD327" s="22"/>
    </row>
    <row r="328" spans="2:30">
      <c r="B328" s="14" t="str">
        <f t="shared" ref="B328:B391" ca="1" si="32">M328</f>
        <v>INDUDEFFRH-54</v>
      </c>
      <c r="C328" s="15" t="str">
        <f t="shared" ca="1" si="31"/>
        <v>IUDRH</v>
      </c>
      <c r="D328" s="16">
        <f>'EE investment costs'!$F$15</f>
        <v>2016</v>
      </c>
      <c r="E328" s="14">
        <f>VLOOKUP(X328,'EE investment costs'!$D$56:$R$656,15,0)</f>
        <v>16.261333333333337</v>
      </c>
      <c r="F328" s="17">
        <f ca="1">INDEX('EE investment costs'!$D$56:$R$656,MATCH(X328,'EE investment costs'!$D$56:$D$656,0),MATCH($V$8,'EE investment costs'!$D$56:$R$56,0))</f>
        <v>703.6237749026734</v>
      </c>
      <c r="I328" s="18">
        <v>1</v>
      </c>
      <c r="J328" s="18">
        <v>1</v>
      </c>
      <c r="K328" s="14">
        <f t="shared" ca="1" si="29"/>
        <v>5</v>
      </c>
      <c r="M328" s="19" t="str">
        <f t="shared" ref="M328:M391" ca="1" si="33">CONCATENATE("IND",$V$8,"EFF",$X328)</f>
        <v>INDUDEFFRH-54</v>
      </c>
      <c r="N328" s="23" t="str">
        <f t="shared" ca="1" si="28"/>
        <v>Public service Saving Tech-Heat Room Heat 5.4y</v>
      </c>
      <c r="O328" s="23" t="s">
        <v>32</v>
      </c>
      <c r="P328" s="23" t="s">
        <v>33</v>
      </c>
      <c r="Q328" s="23"/>
      <c r="R328" s="23"/>
      <c r="S328" s="19" t="s">
        <v>34</v>
      </c>
      <c r="V328" s="16" t="str">
        <f t="shared" ca="1" si="30"/>
        <v>UD</v>
      </c>
      <c r="W328" s="14" t="str">
        <f t="shared" ca="1" si="30"/>
        <v>Public service</v>
      </c>
      <c r="X328" s="3" t="str">
        <f>'EE investment costs'!D377</f>
        <v>RH-54</v>
      </c>
      <c r="Y328" s="3" t="str">
        <f>'EE investment costs'!E377</f>
        <v>Heat Room Heat</v>
      </c>
      <c r="AC328" s="123">
        <f>'EE investment costs'!C377</f>
        <v>5.4</v>
      </c>
      <c r="AD328" s="22"/>
    </row>
    <row r="329" spans="2:30">
      <c r="B329" s="14" t="str">
        <f t="shared" ca="1" si="32"/>
        <v>INDUDEFFLA-54</v>
      </c>
      <c r="C329" s="15" t="str">
        <f t="shared" ca="1" si="31"/>
        <v>IUDLA</v>
      </c>
      <c r="D329" s="16">
        <f>'EE investment costs'!$F$15</f>
        <v>2016</v>
      </c>
      <c r="E329" s="14">
        <f>VLOOKUP(X329,'EE investment costs'!$D$56:$R$656,15,0)</f>
        <v>4.0924666666666667</v>
      </c>
      <c r="F329" s="17">
        <f ca="1">INDEX('EE investment costs'!$D$56:$R$656,MATCH(X329,'EE investment costs'!$D$56:$D$656,0),MATCH($V$8,'EE investment costs'!$D$56:$R$56,0))</f>
        <v>1822.9214197644935</v>
      </c>
      <c r="I329" s="18">
        <v>1</v>
      </c>
      <c r="J329" s="18">
        <v>1</v>
      </c>
      <c r="K329" s="14">
        <f t="shared" ca="1" si="29"/>
        <v>0</v>
      </c>
      <c r="M329" s="19" t="str">
        <f t="shared" ca="1" si="33"/>
        <v>INDUDEFFLA-54</v>
      </c>
      <c r="N329" s="23" t="str">
        <f t="shared" ref="N329:N392" ca="1" si="34">$W$8&amp;" Saving Tech"&amp;"-"&amp;$Y329&amp;" "&amp;AC329&amp;"y"</f>
        <v>Public service Saving Tech-Light 5.4y</v>
      </c>
      <c r="O329" s="23" t="s">
        <v>32</v>
      </c>
      <c r="P329" s="23" t="s">
        <v>33</v>
      </c>
      <c r="Q329" s="23"/>
      <c r="R329" s="23"/>
      <c r="S329" s="19" t="s">
        <v>34</v>
      </c>
      <c r="V329" s="16" t="str">
        <f t="shared" ca="1" si="30"/>
        <v>UD</v>
      </c>
      <c r="W329" s="14" t="str">
        <f t="shared" ca="1" si="30"/>
        <v>Public service</v>
      </c>
      <c r="X329" s="3" t="str">
        <f>'EE investment costs'!D378</f>
        <v>LA-54</v>
      </c>
      <c r="Y329" s="3" t="str">
        <f>'EE investment costs'!E378</f>
        <v>Light</v>
      </c>
      <c r="AC329" s="123">
        <f>'EE investment costs'!C378</f>
        <v>5.4</v>
      </c>
      <c r="AD329" s="22"/>
    </row>
    <row r="330" spans="2:30">
      <c r="B330" s="14" t="str">
        <f t="shared" ca="1" si="32"/>
        <v>INDUDEFFEM-54</v>
      </c>
      <c r="C330" s="15" t="str">
        <f t="shared" ca="1" si="31"/>
        <v>IUDEM</v>
      </c>
      <c r="D330" s="16">
        <f>'EE investment costs'!$F$15</f>
        <v>2016</v>
      </c>
      <c r="E330" s="14">
        <f>VLOOKUP(X330,'EE investment costs'!$D$56:$R$656,15,0)</f>
        <v>4.2970899999999999</v>
      </c>
      <c r="F330" s="17">
        <f ca="1">INDEX('EE investment costs'!$D$56:$R$656,MATCH(X330,'EE investment costs'!$D$56:$D$656,0),MATCH($V$8,'EE investment costs'!$D$56:$R$56,0))</f>
        <v>2078.4150481970723</v>
      </c>
      <c r="I330" s="18">
        <v>1</v>
      </c>
      <c r="J330" s="18">
        <v>1</v>
      </c>
      <c r="K330" s="14">
        <f t="shared" ref="K330:K393" ca="1" si="35">IF(F330&lt;500,1,0)+IF(F330&lt;600,1,0)+IF(F330&lt;700,1,0)+IF(F330&lt;800,1,0)+IF(F330&lt;900,1,0)+IF(F330&lt;1000,1,0)+IF(F330&lt;1100,1,0)+IF(F330&lt;1200,1,0)</f>
        <v>0</v>
      </c>
      <c r="M330" s="19" t="str">
        <f t="shared" ca="1" si="33"/>
        <v>INDUDEFFEM-54</v>
      </c>
      <c r="N330" s="23" t="str">
        <f t="shared" ca="1" si="34"/>
        <v>Public service Saving Tech-Electric Motors 5.4y</v>
      </c>
      <c r="O330" s="23" t="s">
        <v>32</v>
      </c>
      <c r="P330" s="23" t="s">
        <v>33</v>
      </c>
      <c r="Q330" s="23"/>
      <c r="R330" s="23"/>
      <c r="S330" s="19" t="s">
        <v>34</v>
      </c>
      <c r="V330" s="16" t="str">
        <f t="shared" ref="V330:W393" ca="1" si="36">V329</f>
        <v>UD</v>
      </c>
      <c r="W330" s="14" t="str">
        <f t="shared" ca="1" si="36"/>
        <v>Public service</v>
      </c>
      <c r="X330" s="3" t="str">
        <f>'EE investment costs'!D379</f>
        <v>EM-54</v>
      </c>
      <c r="Y330" s="3" t="str">
        <f>'EE investment costs'!E379</f>
        <v>Electric Motors</v>
      </c>
      <c r="AC330" s="123">
        <f>'EE investment costs'!C379</f>
        <v>5.4</v>
      </c>
      <c r="AD330" s="22"/>
    </row>
    <row r="331" spans="2:30">
      <c r="B331" s="14" t="str">
        <f t="shared" ca="1" si="32"/>
        <v>INDUDEFFTF-54</v>
      </c>
      <c r="C331" s="15" t="str">
        <f t="shared" ca="1" si="31"/>
        <v>IUDTF</v>
      </c>
      <c r="D331" s="16">
        <f>'EE investment costs'!$F$15</f>
        <v>2016</v>
      </c>
      <c r="E331" s="14">
        <f>VLOOKUP(X331,'EE investment costs'!$D$56:$R$656,15,0)</f>
        <v>16.166666666666664</v>
      </c>
      <c r="F331" s="17">
        <f ca="1">INDEX('EE investment costs'!$D$56:$R$656,MATCH(X331,'EE investment costs'!$D$56:$D$656,0),MATCH($V$8,'EE investment costs'!$D$56:$R$56,0))</f>
        <v>793.46034377183537</v>
      </c>
      <c r="I331" s="18">
        <v>1</v>
      </c>
      <c r="J331" s="18">
        <v>1</v>
      </c>
      <c r="K331" s="14">
        <f t="shared" ca="1" si="35"/>
        <v>5</v>
      </c>
      <c r="M331" s="19" t="str">
        <f t="shared" ca="1" si="33"/>
        <v>INDUDEFFTF-54</v>
      </c>
      <c r="N331" s="23" t="str">
        <f t="shared" ca="1" si="34"/>
        <v>Public service Saving Tech-Haulage Tractors, Trucks, Fishing boats 5.4y</v>
      </c>
      <c r="O331" s="23" t="s">
        <v>32</v>
      </c>
      <c r="P331" s="23" t="s">
        <v>33</v>
      </c>
      <c r="Q331" s="23"/>
      <c r="R331" s="23"/>
      <c r="S331" s="19" t="s">
        <v>34</v>
      </c>
      <c r="V331" s="16" t="str">
        <f t="shared" ca="1" si="36"/>
        <v>UD</v>
      </c>
      <c r="W331" s="14" t="str">
        <f t="shared" ca="1" si="36"/>
        <v>Public service</v>
      </c>
      <c r="X331" s="3" t="str">
        <f>'EE investment costs'!D380</f>
        <v>TF-54</v>
      </c>
      <c r="Y331" s="3" t="str">
        <f>'EE investment costs'!E380</f>
        <v>Haulage Tractors, Trucks, Fishing boats</v>
      </c>
      <c r="AC331" s="123">
        <f>'EE investment costs'!C380</f>
        <v>5.4</v>
      </c>
      <c r="AD331" s="22"/>
    </row>
    <row r="332" spans="2:30">
      <c r="B332" s="14" t="str">
        <f t="shared" ca="1" si="32"/>
        <v>INDUDEFFMT-55</v>
      </c>
      <c r="C332" s="15" t="str">
        <f t="shared" ca="1" si="31"/>
        <v>IUDMT</v>
      </c>
      <c r="D332" s="16">
        <f>'EE investment costs'!$F$15</f>
        <v>2016</v>
      </c>
      <c r="E332" s="14">
        <f>VLOOKUP(X332,'EE investment costs'!$D$56:$R$656,15,0)</f>
        <v>6.1499999999999995</v>
      </c>
      <c r="F332" s="17">
        <f ca="1">INDEX('EE investment costs'!$D$56:$R$656,MATCH(X332,'EE investment costs'!$D$56:$D$656,0),MATCH($V$8,'EE investment costs'!$D$56:$R$56,0))</f>
        <v>780.02843877754788</v>
      </c>
      <c r="I332" s="18">
        <v>1</v>
      </c>
      <c r="J332" s="18">
        <v>1</v>
      </c>
      <c r="K332" s="14">
        <f t="shared" ca="1" si="35"/>
        <v>5</v>
      </c>
      <c r="M332" s="19" t="str">
        <f t="shared" ca="1" si="33"/>
        <v>INDUDEFFMT-55</v>
      </c>
      <c r="N332" s="23" t="str">
        <f t="shared" ca="1" si="34"/>
        <v>Public service Saving Tech-Heat Medium Temp. up to 150C 5.5y</v>
      </c>
      <c r="O332" s="23" t="s">
        <v>32</v>
      </c>
      <c r="P332" s="23" t="s">
        <v>33</v>
      </c>
      <c r="Q332" s="23"/>
      <c r="R332" s="23"/>
      <c r="S332" s="19" t="s">
        <v>34</v>
      </c>
      <c r="V332" s="16" t="str">
        <f t="shared" ca="1" si="36"/>
        <v>UD</v>
      </c>
      <c r="W332" s="14" t="str">
        <f t="shared" ca="1" si="36"/>
        <v>Public service</v>
      </c>
      <c r="X332" s="3" t="str">
        <f>'EE investment costs'!D381</f>
        <v>MT-55</v>
      </c>
      <c r="Y332" s="3" t="str">
        <f>'EE investment costs'!E381</f>
        <v>Heat Medium Temp. up to 150C</v>
      </c>
      <c r="AC332" s="123">
        <f>'EE investment costs'!C381</f>
        <v>5.5</v>
      </c>
      <c r="AD332" s="22"/>
    </row>
    <row r="333" spans="2:30">
      <c r="B333" s="14" t="str">
        <f t="shared" ca="1" si="32"/>
        <v>INDUDEFFHT-55</v>
      </c>
      <c r="C333" s="15" t="str">
        <f t="shared" ca="1" si="31"/>
        <v>IUDHT</v>
      </c>
      <c r="D333" s="16">
        <f>'EE investment costs'!$F$15</f>
        <v>2016</v>
      </c>
      <c r="E333" s="14">
        <f>VLOOKUP(X333,'EE investment costs'!$D$56:$R$656,15,0)</f>
        <v>4.92</v>
      </c>
      <c r="F333" s="17">
        <f ca="1">INDEX('EE investment costs'!$D$56:$R$656,MATCH(X333,'EE investment costs'!$D$56:$D$656,0),MATCH($V$8,'EE investment costs'!$D$56:$R$56,0))</f>
        <v>571.5821104186798</v>
      </c>
      <c r="I333" s="18">
        <v>1</v>
      </c>
      <c r="J333" s="18">
        <v>1</v>
      </c>
      <c r="K333" s="14">
        <f t="shared" ca="1" si="35"/>
        <v>7</v>
      </c>
      <c r="M333" s="19" t="str">
        <f t="shared" ca="1" si="33"/>
        <v>INDUDEFFHT-55</v>
      </c>
      <c r="N333" s="23" t="str">
        <f t="shared" ca="1" si="34"/>
        <v>Public service Saving Tech-Heat High Temp. over 150C 5.5y</v>
      </c>
      <c r="O333" s="23" t="s">
        <v>32</v>
      </c>
      <c r="P333" s="23" t="s">
        <v>33</v>
      </c>
      <c r="Q333" s="23"/>
      <c r="R333" s="23"/>
      <c r="S333" s="19" t="s">
        <v>34</v>
      </c>
      <c r="V333" s="16" t="str">
        <f t="shared" ca="1" si="36"/>
        <v>UD</v>
      </c>
      <c r="W333" s="14" t="str">
        <f t="shared" ca="1" si="36"/>
        <v>Public service</v>
      </c>
      <c r="X333" s="3" t="str">
        <f>'EE investment costs'!D382</f>
        <v>HT-55</v>
      </c>
      <c r="Y333" s="3" t="str">
        <f>'EE investment costs'!E382</f>
        <v>Heat High Temp. over 150C</v>
      </c>
      <c r="AC333" s="123">
        <f>'EE investment costs'!C382</f>
        <v>5.5</v>
      </c>
      <c r="AD333" s="22"/>
    </row>
    <row r="334" spans="2:30">
      <c r="B334" s="14" t="str">
        <f t="shared" ca="1" si="32"/>
        <v>INDUDEFFRH-55</v>
      </c>
      <c r="C334" s="15" t="str">
        <f t="shared" ca="1" si="31"/>
        <v>IUDRH</v>
      </c>
      <c r="D334" s="16">
        <f>'EE investment costs'!$F$15</f>
        <v>2016</v>
      </c>
      <c r="E334" s="14">
        <f>VLOOKUP(X334,'EE investment costs'!$D$56:$R$656,15,0)</f>
        <v>16.28</v>
      </c>
      <c r="F334" s="17">
        <f ca="1">INDEX('EE investment costs'!$D$56:$R$656,MATCH(X334,'EE investment costs'!$D$56:$D$656,0),MATCH($V$8,'EE investment costs'!$D$56:$R$56,0))</f>
        <v>740.65660516070875</v>
      </c>
      <c r="I334" s="18">
        <v>1</v>
      </c>
      <c r="J334" s="18">
        <v>1</v>
      </c>
      <c r="K334" s="14">
        <f t="shared" ca="1" si="35"/>
        <v>5</v>
      </c>
      <c r="M334" s="19" t="str">
        <f t="shared" ca="1" si="33"/>
        <v>INDUDEFFRH-55</v>
      </c>
      <c r="N334" s="23" t="str">
        <f t="shared" ca="1" si="34"/>
        <v>Public service Saving Tech-Heat Room Heat 5.5y</v>
      </c>
      <c r="O334" s="23" t="s">
        <v>32</v>
      </c>
      <c r="P334" s="23" t="s">
        <v>33</v>
      </c>
      <c r="Q334" s="23"/>
      <c r="R334" s="23"/>
      <c r="S334" s="19" t="s">
        <v>34</v>
      </c>
      <c r="V334" s="16" t="str">
        <f t="shared" ca="1" si="36"/>
        <v>UD</v>
      </c>
      <c r="W334" s="14" t="str">
        <f t="shared" ca="1" si="36"/>
        <v>Public service</v>
      </c>
      <c r="X334" s="3" t="str">
        <f>'EE investment costs'!D383</f>
        <v>RH-55</v>
      </c>
      <c r="Y334" s="3" t="str">
        <f>'EE investment costs'!E383</f>
        <v>Heat Room Heat</v>
      </c>
      <c r="AC334" s="123">
        <f>'EE investment costs'!C383</f>
        <v>5.5</v>
      </c>
      <c r="AD334" s="22"/>
    </row>
    <row r="335" spans="2:30">
      <c r="B335" s="14" t="str">
        <f t="shared" ca="1" si="32"/>
        <v>INDUDEFFLA-55</v>
      </c>
      <c r="C335" s="15" t="str">
        <f t="shared" ca="1" si="31"/>
        <v>IUDLA</v>
      </c>
      <c r="D335" s="16">
        <f>'EE investment costs'!$F$15</f>
        <v>2016</v>
      </c>
      <c r="E335" s="14">
        <f>VLOOKUP(X335,'EE investment costs'!$D$56:$R$656,15,0)</f>
        <v>4.1055000000000001</v>
      </c>
      <c r="F335" s="17">
        <f ca="1">INDEX('EE investment costs'!$D$56:$R$656,MATCH(X335,'EE investment costs'!$D$56:$D$656,0),MATCH($V$8,'EE investment costs'!$D$56:$R$56,0))</f>
        <v>1838.3959231105057</v>
      </c>
      <c r="I335" s="18">
        <v>1</v>
      </c>
      <c r="J335" s="18">
        <v>1</v>
      </c>
      <c r="K335" s="14">
        <f t="shared" ca="1" si="35"/>
        <v>0</v>
      </c>
      <c r="M335" s="19" t="str">
        <f t="shared" ca="1" si="33"/>
        <v>INDUDEFFLA-55</v>
      </c>
      <c r="N335" s="23" t="str">
        <f t="shared" ca="1" si="34"/>
        <v>Public service Saving Tech-Light 5.5y</v>
      </c>
      <c r="O335" s="23" t="s">
        <v>32</v>
      </c>
      <c r="P335" s="23" t="s">
        <v>33</v>
      </c>
      <c r="Q335" s="23"/>
      <c r="R335" s="23"/>
      <c r="S335" s="19" t="s">
        <v>34</v>
      </c>
      <c r="V335" s="16" t="str">
        <f t="shared" ca="1" si="36"/>
        <v>UD</v>
      </c>
      <c r="W335" s="14" t="str">
        <f t="shared" ca="1" si="36"/>
        <v>Public service</v>
      </c>
      <c r="X335" s="3" t="str">
        <f>'EE investment costs'!D384</f>
        <v>LA-55</v>
      </c>
      <c r="Y335" s="3" t="str">
        <f>'EE investment costs'!E384</f>
        <v>Light</v>
      </c>
      <c r="AC335" s="123">
        <f>'EE investment costs'!C384</f>
        <v>5.5</v>
      </c>
      <c r="AD335" s="22"/>
    </row>
    <row r="336" spans="2:30">
      <c r="B336" s="14" t="str">
        <f t="shared" ca="1" si="32"/>
        <v>INDUDEFFEM-55</v>
      </c>
      <c r="C336" s="15" t="str">
        <f t="shared" ca="1" si="31"/>
        <v>IUDEM</v>
      </c>
      <c r="D336" s="16">
        <f>'EE investment costs'!$F$15</f>
        <v>2016</v>
      </c>
      <c r="E336" s="14">
        <f>VLOOKUP(X336,'EE investment costs'!$D$56:$R$656,15,0)</f>
        <v>4.3107749999999996</v>
      </c>
      <c r="F336" s="17">
        <f ca="1">INDEX('EE investment costs'!$D$56:$R$656,MATCH(X336,'EE investment costs'!$D$56:$D$656,0),MATCH($V$8,'EE investment costs'!$D$56:$R$56,0))</f>
        <v>2108.9834836631094</v>
      </c>
      <c r="I336" s="18">
        <v>1</v>
      </c>
      <c r="J336" s="18">
        <v>1</v>
      </c>
      <c r="K336" s="14">
        <f t="shared" ca="1" si="35"/>
        <v>0</v>
      </c>
      <c r="M336" s="19" t="str">
        <f t="shared" ca="1" si="33"/>
        <v>INDUDEFFEM-55</v>
      </c>
      <c r="N336" s="23" t="str">
        <f t="shared" ca="1" si="34"/>
        <v>Public service Saving Tech-Electric Motors 5.5y</v>
      </c>
      <c r="O336" s="23" t="s">
        <v>32</v>
      </c>
      <c r="P336" s="23" t="s">
        <v>33</v>
      </c>
      <c r="Q336" s="23"/>
      <c r="R336" s="23"/>
      <c r="S336" s="19" t="s">
        <v>34</v>
      </c>
      <c r="V336" s="16" t="str">
        <f t="shared" ca="1" si="36"/>
        <v>UD</v>
      </c>
      <c r="W336" s="14" t="str">
        <f t="shared" ca="1" si="36"/>
        <v>Public service</v>
      </c>
      <c r="X336" s="3" t="str">
        <f>'EE investment costs'!D385</f>
        <v>EM-55</v>
      </c>
      <c r="Y336" s="3" t="str">
        <f>'EE investment costs'!E385</f>
        <v>Electric Motors</v>
      </c>
      <c r="AC336" s="123">
        <f>'EE investment costs'!C385</f>
        <v>5.5</v>
      </c>
      <c r="AD336" s="22"/>
    </row>
    <row r="337" spans="2:30">
      <c r="B337" s="14" t="str">
        <f t="shared" ca="1" si="32"/>
        <v>INDUDEFFTF-55</v>
      </c>
      <c r="C337" s="15" t="str">
        <f t="shared" ca="1" si="31"/>
        <v>IUDTF</v>
      </c>
      <c r="D337" s="16">
        <f>'EE investment costs'!$F$15</f>
        <v>2016</v>
      </c>
      <c r="E337" s="14">
        <f>VLOOKUP(X337,'EE investment costs'!$D$56:$R$656,15,0)</f>
        <v>16.25</v>
      </c>
      <c r="F337" s="17">
        <f ca="1">INDEX('EE investment costs'!$D$56:$R$656,MATCH(X337,'EE investment costs'!$D$56:$D$656,0),MATCH($V$8,'EE investment costs'!$D$56:$R$56,0))</f>
        <v>808.15405384168412</v>
      </c>
      <c r="I337" s="18">
        <v>1</v>
      </c>
      <c r="J337" s="18">
        <v>1</v>
      </c>
      <c r="K337" s="14">
        <f t="shared" ca="1" si="35"/>
        <v>4</v>
      </c>
      <c r="M337" s="19" t="str">
        <f t="shared" ca="1" si="33"/>
        <v>INDUDEFFTF-55</v>
      </c>
      <c r="N337" s="23" t="str">
        <f t="shared" ca="1" si="34"/>
        <v>Public service Saving Tech-Haulage Tractors, Trucks, Fishing boats 5.5y</v>
      </c>
      <c r="O337" s="23" t="s">
        <v>32</v>
      </c>
      <c r="P337" s="23" t="s">
        <v>33</v>
      </c>
      <c r="Q337" s="23"/>
      <c r="R337" s="23"/>
      <c r="S337" s="19" t="s">
        <v>34</v>
      </c>
      <c r="V337" s="16" t="str">
        <f t="shared" ca="1" si="36"/>
        <v>UD</v>
      </c>
      <c r="W337" s="14" t="str">
        <f t="shared" ca="1" si="36"/>
        <v>Public service</v>
      </c>
      <c r="X337" s="3" t="str">
        <f>'EE investment costs'!D386</f>
        <v>TF-55</v>
      </c>
      <c r="Y337" s="3" t="str">
        <f>'EE investment costs'!E386</f>
        <v>Haulage Tractors, Trucks, Fishing boats</v>
      </c>
      <c r="AC337" s="123">
        <f>'EE investment costs'!C386</f>
        <v>5.5</v>
      </c>
      <c r="AD337" s="22"/>
    </row>
    <row r="338" spans="2:30">
      <c r="B338" s="14" t="str">
        <f t="shared" ca="1" si="32"/>
        <v>INDUDEFFMT-56</v>
      </c>
      <c r="C338" s="15" t="str">
        <f t="shared" ca="1" si="31"/>
        <v>IUDMT</v>
      </c>
      <c r="D338" s="16">
        <f>'EE investment costs'!$F$15</f>
        <v>2016</v>
      </c>
      <c r="E338" s="14">
        <f>VLOOKUP(X338,'EE investment costs'!$D$56:$R$656,15,0)</f>
        <v>6.1599999999999993</v>
      </c>
      <c r="F338" s="17">
        <f ca="1">INDEX('EE investment costs'!$D$56:$R$656,MATCH(X338,'EE investment costs'!$D$56:$D$656,0),MATCH($V$8,'EE investment costs'!$D$56:$R$56,0))</f>
        <v>791.77669588193578</v>
      </c>
      <c r="I338" s="18">
        <v>1</v>
      </c>
      <c r="J338" s="18">
        <v>1</v>
      </c>
      <c r="K338" s="14">
        <f t="shared" ca="1" si="35"/>
        <v>5</v>
      </c>
      <c r="M338" s="19" t="str">
        <f t="shared" ca="1" si="33"/>
        <v>INDUDEFFMT-56</v>
      </c>
      <c r="N338" s="23" t="str">
        <f t="shared" ca="1" si="34"/>
        <v>Public service Saving Tech-Heat Medium Temp. up to 150C 5.6y</v>
      </c>
      <c r="O338" s="23" t="s">
        <v>32</v>
      </c>
      <c r="P338" s="23" t="s">
        <v>33</v>
      </c>
      <c r="Q338" s="23"/>
      <c r="R338" s="23"/>
      <c r="S338" s="19" t="s">
        <v>34</v>
      </c>
      <c r="V338" s="16" t="str">
        <f t="shared" ca="1" si="36"/>
        <v>UD</v>
      </c>
      <c r="W338" s="14" t="str">
        <f t="shared" ca="1" si="36"/>
        <v>Public service</v>
      </c>
      <c r="X338" s="3" t="str">
        <f>'EE investment costs'!D387</f>
        <v>MT-56</v>
      </c>
      <c r="Y338" s="3" t="str">
        <f>'EE investment costs'!E387</f>
        <v>Heat Medium Temp. up to 150C</v>
      </c>
      <c r="AC338" s="123">
        <f>'EE investment costs'!C387</f>
        <v>5.6</v>
      </c>
      <c r="AD338" s="22"/>
    </row>
    <row r="339" spans="2:30">
      <c r="B339" s="14" t="str">
        <f t="shared" ca="1" si="32"/>
        <v>INDUDEFFHT-56</v>
      </c>
      <c r="C339" s="15" t="str">
        <f t="shared" ca="1" si="31"/>
        <v>IUDHT</v>
      </c>
      <c r="D339" s="16">
        <f>'EE investment costs'!$F$15</f>
        <v>2016</v>
      </c>
      <c r="E339" s="14">
        <f>VLOOKUP(X339,'EE investment costs'!$D$56:$R$656,15,0)</f>
        <v>4.9279999999999999</v>
      </c>
      <c r="F339" s="17">
        <f ca="1">INDEX('EE investment costs'!$D$56:$R$656,MATCH(X339,'EE investment costs'!$D$56:$D$656,0),MATCH($V$8,'EE investment costs'!$D$56:$R$56,0))</f>
        <v>577.9664714393233</v>
      </c>
      <c r="I339" s="18">
        <v>1</v>
      </c>
      <c r="J339" s="18">
        <v>1</v>
      </c>
      <c r="K339" s="14">
        <f t="shared" ca="1" si="35"/>
        <v>7</v>
      </c>
      <c r="M339" s="19" t="str">
        <f t="shared" ca="1" si="33"/>
        <v>INDUDEFFHT-56</v>
      </c>
      <c r="N339" s="23" t="str">
        <f t="shared" ca="1" si="34"/>
        <v>Public service Saving Tech-Heat High Temp. over 150C 5.6y</v>
      </c>
      <c r="O339" s="23" t="s">
        <v>32</v>
      </c>
      <c r="P339" s="23" t="s">
        <v>33</v>
      </c>
      <c r="Q339" s="23"/>
      <c r="R339" s="23"/>
      <c r="S339" s="19" t="s">
        <v>34</v>
      </c>
      <c r="V339" s="16" t="str">
        <f t="shared" ca="1" si="36"/>
        <v>UD</v>
      </c>
      <c r="W339" s="14" t="str">
        <f t="shared" ca="1" si="36"/>
        <v>Public service</v>
      </c>
      <c r="X339" s="3" t="str">
        <f>'EE investment costs'!D388</f>
        <v>HT-56</v>
      </c>
      <c r="Y339" s="3" t="str">
        <f>'EE investment costs'!E388</f>
        <v>Heat High Temp. over 150C</v>
      </c>
      <c r="AC339" s="123">
        <f>'EE investment costs'!C388</f>
        <v>5.6</v>
      </c>
      <c r="AD339" s="22"/>
    </row>
    <row r="340" spans="2:30">
      <c r="B340" s="14" t="str">
        <f t="shared" ca="1" si="32"/>
        <v>INDUDEFFRH-56</v>
      </c>
      <c r="C340" s="15" t="str">
        <f t="shared" ca="1" si="31"/>
        <v>IUDRH</v>
      </c>
      <c r="D340" s="16">
        <f>'EE investment costs'!$F$15</f>
        <v>2016</v>
      </c>
      <c r="E340" s="14">
        <f>VLOOKUP(X340,'EE investment costs'!$D$56:$R$656,15,0)</f>
        <v>16.298666666666669</v>
      </c>
      <c r="F340" s="17">
        <f ca="1">INDEX('EE investment costs'!$D$56:$R$656,MATCH(X340,'EE investment costs'!$D$56:$D$656,0),MATCH($V$8,'EE investment costs'!$D$56:$R$56,0))</f>
        <v>777.68943541874398</v>
      </c>
      <c r="I340" s="18">
        <v>1</v>
      </c>
      <c r="J340" s="18">
        <v>1</v>
      </c>
      <c r="K340" s="14">
        <f t="shared" ca="1" si="35"/>
        <v>5</v>
      </c>
      <c r="M340" s="19" t="str">
        <f t="shared" ca="1" si="33"/>
        <v>INDUDEFFRH-56</v>
      </c>
      <c r="N340" s="23" t="str">
        <f t="shared" ca="1" si="34"/>
        <v>Public service Saving Tech-Heat Room Heat 5.6y</v>
      </c>
      <c r="O340" s="23" t="s">
        <v>32</v>
      </c>
      <c r="P340" s="23" t="s">
        <v>33</v>
      </c>
      <c r="Q340" s="23"/>
      <c r="R340" s="23"/>
      <c r="S340" s="19" t="s">
        <v>34</v>
      </c>
      <c r="V340" s="16" t="str">
        <f t="shared" ca="1" si="36"/>
        <v>UD</v>
      </c>
      <c r="W340" s="14" t="str">
        <f t="shared" ca="1" si="36"/>
        <v>Public service</v>
      </c>
      <c r="X340" s="3" t="str">
        <f>'EE investment costs'!D389</f>
        <v>RH-56</v>
      </c>
      <c r="Y340" s="3" t="str">
        <f>'EE investment costs'!E389</f>
        <v>Heat Room Heat</v>
      </c>
      <c r="AC340" s="123">
        <f>'EE investment costs'!C389</f>
        <v>5.6</v>
      </c>
      <c r="AD340" s="22"/>
    </row>
    <row r="341" spans="2:30">
      <c r="B341" s="14" t="str">
        <f t="shared" ca="1" si="32"/>
        <v>INDUDEFFLA-56</v>
      </c>
      <c r="C341" s="15" t="str">
        <f t="shared" ca="1" si="31"/>
        <v>IUDLA</v>
      </c>
      <c r="D341" s="16">
        <f>'EE investment costs'!$F$15</f>
        <v>2016</v>
      </c>
      <c r="E341" s="14">
        <f>VLOOKUP(X341,'EE investment costs'!$D$56:$R$656,15,0)</f>
        <v>4.1185333333333336</v>
      </c>
      <c r="F341" s="17">
        <f ca="1">INDEX('EE investment costs'!$D$56:$R$656,MATCH(X341,'EE investment costs'!$D$56:$D$656,0),MATCH($V$8,'EE investment costs'!$D$56:$R$56,0))</f>
        <v>1853.8704264565174</v>
      </c>
      <c r="I341" s="18">
        <v>1</v>
      </c>
      <c r="J341" s="18">
        <v>1</v>
      </c>
      <c r="K341" s="14">
        <f t="shared" ca="1" si="35"/>
        <v>0</v>
      </c>
      <c r="M341" s="19" t="str">
        <f t="shared" ca="1" si="33"/>
        <v>INDUDEFFLA-56</v>
      </c>
      <c r="N341" s="23" t="str">
        <f t="shared" ca="1" si="34"/>
        <v>Public service Saving Tech-Light 5.6y</v>
      </c>
      <c r="O341" s="23" t="s">
        <v>32</v>
      </c>
      <c r="P341" s="23" t="s">
        <v>33</v>
      </c>
      <c r="Q341" s="23"/>
      <c r="R341" s="23"/>
      <c r="S341" s="19" t="s">
        <v>34</v>
      </c>
      <c r="V341" s="16" t="str">
        <f t="shared" ca="1" si="36"/>
        <v>UD</v>
      </c>
      <c r="W341" s="14" t="str">
        <f t="shared" ca="1" si="36"/>
        <v>Public service</v>
      </c>
      <c r="X341" s="3" t="str">
        <f>'EE investment costs'!D390</f>
        <v>LA-56</v>
      </c>
      <c r="Y341" s="3" t="str">
        <f>'EE investment costs'!E390</f>
        <v>Light</v>
      </c>
      <c r="AC341" s="123">
        <f>'EE investment costs'!C390</f>
        <v>5.6</v>
      </c>
      <c r="AD341" s="22"/>
    </row>
    <row r="342" spans="2:30">
      <c r="B342" s="14" t="str">
        <f t="shared" ca="1" si="32"/>
        <v>INDUDEFFEM-56</v>
      </c>
      <c r="C342" s="15" t="str">
        <f t="shared" ca="1" si="31"/>
        <v>IUDEM</v>
      </c>
      <c r="D342" s="16">
        <f>'EE investment costs'!$F$15</f>
        <v>2016</v>
      </c>
      <c r="E342" s="14">
        <f>VLOOKUP(X342,'EE investment costs'!$D$56:$R$656,15,0)</f>
        <v>4.3244600000000002</v>
      </c>
      <c r="F342" s="17">
        <f ca="1">INDEX('EE investment costs'!$D$56:$R$656,MATCH(X342,'EE investment costs'!$D$56:$D$656,0),MATCH($V$8,'EE investment costs'!$D$56:$R$56,0))</f>
        <v>2139.551919129146</v>
      </c>
      <c r="I342" s="18">
        <v>1</v>
      </c>
      <c r="J342" s="18">
        <v>1</v>
      </c>
      <c r="K342" s="14">
        <f t="shared" ca="1" si="35"/>
        <v>0</v>
      </c>
      <c r="M342" s="19" t="str">
        <f t="shared" ca="1" si="33"/>
        <v>INDUDEFFEM-56</v>
      </c>
      <c r="N342" s="23" t="str">
        <f t="shared" ca="1" si="34"/>
        <v>Public service Saving Tech-Electric Motors 5.6y</v>
      </c>
      <c r="O342" s="23" t="s">
        <v>32</v>
      </c>
      <c r="P342" s="23" t="s">
        <v>33</v>
      </c>
      <c r="Q342" s="23"/>
      <c r="R342" s="23"/>
      <c r="S342" s="19" t="s">
        <v>34</v>
      </c>
      <c r="V342" s="16" t="str">
        <f t="shared" ca="1" si="36"/>
        <v>UD</v>
      </c>
      <c r="W342" s="14" t="str">
        <f t="shared" ca="1" si="36"/>
        <v>Public service</v>
      </c>
      <c r="X342" s="3" t="str">
        <f>'EE investment costs'!D391</f>
        <v>EM-56</v>
      </c>
      <c r="Y342" s="3" t="str">
        <f>'EE investment costs'!E391</f>
        <v>Electric Motors</v>
      </c>
      <c r="AC342" s="123">
        <f>'EE investment costs'!C391</f>
        <v>5.6</v>
      </c>
      <c r="AD342" s="22"/>
    </row>
    <row r="343" spans="2:30">
      <c r="B343" s="14" t="str">
        <f t="shared" ca="1" si="32"/>
        <v>INDUDEFFTF-56</v>
      </c>
      <c r="C343" s="15" t="str">
        <f t="shared" ca="1" si="31"/>
        <v>IUDTF</v>
      </c>
      <c r="D343" s="16">
        <f>'EE investment costs'!$F$15</f>
        <v>2016</v>
      </c>
      <c r="E343" s="14">
        <f>VLOOKUP(X343,'EE investment costs'!$D$56:$R$656,15,0)</f>
        <v>16.333333333333332</v>
      </c>
      <c r="F343" s="17">
        <f ca="1">INDEX('EE investment costs'!$D$56:$R$656,MATCH(X343,'EE investment costs'!$D$56:$D$656,0),MATCH($V$8,'EE investment costs'!$D$56:$R$56,0))</f>
        <v>822.84776391153275</v>
      </c>
      <c r="I343" s="18">
        <v>1</v>
      </c>
      <c r="J343" s="18">
        <v>1</v>
      </c>
      <c r="K343" s="14">
        <f t="shared" ca="1" si="35"/>
        <v>4</v>
      </c>
      <c r="M343" s="19" t="str">
        <f t="shared" ca="1" si="33"/>
        <v>INDUDEFFTF-56</v>
      </c>
      <c r="N343" s="23" t="str">
        <f t="shared" ca="1" si="34"/>
        <v>Public service Saving Tech-Haulage Tractors, Trucks, Fishing boats 5.6y</v>
      </c>
      <c r="O343" s="23" t="s">
        <v>32</v>
      </c>
      <c r="P343" s="23" t="s">
        <v>33</v>
      </c>
      <c r="Q343" s="23"/>
      <c r="R343" s="23"/>
      <c r="S343" s="19" t="s">
        <v>34</v>
      </c>
      <c r="V343" s="16" t="str">
        <f t="shared" ca="1" si="36"/>
        <v>UD</v>
      </c>
      <c r="W343" s="14" t="str">
        <f t="shared" ca="1" si="36"/>
        <v>Public service</v>
      </c>
      <c r="X343" s="3" t="str">
        <f>'EE investment costs'!D392</f>
        <v>TF-56</v>
      </c>
      <c r="Y343" s="3" t="str">
        <f>'EE investment costs'!E392</f>
        <v>Haulage Tractors, Trucks, Fishing boats</v>
      </c>
      <c r="AC343" s="123">
        <f>'EE investment costs'!C392</f>
        <v>5.6</v>
      </c>
      <c r="AD343" s="22"/>
    </row>
    <row r="344" spans="2:30">
      <c r="B344" s="14" t="str">
        <f t="shared" ca="1" si="32"/>
        <v>INDUDEFFMT-57</v>
      </c>
      <c r="C344" s="15" t="str">
        <f t="shared" ca="1" si="31"/>
        <v>IUDMT</v>
      </c>
      <c r="D344" s="16">
        <f>'EE investment costs'!$F$15</f>
        <v>2016</v>
      </c>
      <c r="E344" s="14">
        <f>VLOOKUP(X344,'EE investment costs'!$D$56:$R$656,15,0)</f>
        <v>6.17</v>
      </c>
      <c r="F344" s="17">
        <f ca="1">INDEX('EE investment costs'!$D$56:$R$656,MATCH(X344,'EE investment costs'!$D$56:$D$656,0),MATCH($V$8,'EE investment costs'!$D$56:$R$56,0))</f>
        <v>803.52495298632391</v>
      </c>
      <c r="I344" s="18">
        <v>1</v>
      </c>
      <c r="J344" s="18">
        <v>1</v>
      </c>
      <c r="K344" s="14">
        <f t="shared" ca="1" si="35"/>
        <v>4</v>
      </c>
      <c r="M344" s="19" t="str">
        <f t="shared" ca="1" si="33"/>
        <v>INDUDEFFMT-57</v>
      </c>
      <c r="N344" s="23" t="str">
        <f t="shared" ca="1" si="34"/>
        <v>Public service Saving Tech-Heat Medium Temp. up to 150C 5.7y</v>
      </c>
      <c r="O344" s="23" t="s">
        <v>32</v>
      </c>
      <c r="P344" s="23" t="s">
        <v>33</v>
      </c>
      <c r="Q344" s="23"/>
      <c r="R344" s="23"/>
      <c r="S344" s="19" t="s">
        <v>34</v>
      </c>
      <c r="V344" s="16" t="str">
        <f t="shared" ca="1" si="36"/>
        <v>UD</v>
      </c>
      <c r="W344" s="14" t="str">
        <f t="shared" ca="1" si="36"/>
        <v>Public service</v>
      </c>
      <c r="X344" s="3" t="str">
        <f>'EE investment costs'!D393</f>
        <v>MT-57</v>
      </c>
      <c r="Y344" s="3" t="str">
        <f>'EE investment costs'!E393</f>
        <v>Heat Medium Temp. up to 150C</v>
      </c>
      <c r="AC344" s="123">
        <f>'EE investment costs'!C393</f>
        <v>5.7</v>
      </c>
      <c r="AD344" s="22"/>
    </row>
    <row r="345" spans="2:30">
      <c r="B345" s="14" t="str">
        <f t="shared" ca="1" si="32"/>
        <v>INDUDEFFHT-57</v>
      </c>
      <c r="C345" s="15" t="str">
        <f t="shared" ca="1" si="31"/>
        <v>IUDHT</v>
      </c>
      <c r="D345" s="16">
        <f>'EE investment costs'!$F$15</f>
        <v>2016</v>
      </c>
      <c r="E345" s="14">
        <f>VLOOKUP(X345,'EE investment costs'!$D$56:$R$656,15,0)</f>
        <v>4.9359999999999999</v>
      </c>
      <c r="F345" s="17">
        <f ca="1">INDEX('EE investment costs'!$D$56:$R$656,MATCH(X345,'EE investment costs'!$D$56:$D$656,0),MATCH($V$8,'EE investment costs'!$D$56:$R$56,0))</f>
        <v>584.35083245996668</v>
      </c>
      <c r="I345" s="18">
        <v>1</v>
      </c>
      <c r="J345" s="18">
        <v>1</v>
      </c>
      <c r="K345" s="14">
        <f t="shared" ca="1" si="35"/>
        <v>7</v>
      </c>
      <c r="M345" s="19" t="str">
        <f t="shared" ca="1" si="33"/>
        <v>INDUDEFFHT-57</v>
      </c>
      <c r="N345" s="23" t="str">
        <f t="shared" ca="1" si="34"/>
        <v>Public service Saving Tech-Heat High Temp. over 150C 5.7y</v>
      </c>
      <c r="O345" s="23" t="s">
        <v>32</v>
      </c>
      <c r="P345" s="23" t="s">
        <v>33</v>
      </c>
      <c r="Q345" s="23"/>
      <c r="R345" s="23"/>
      <c r="S345" s="19" t="s">
        <v>34</v>
      </c>
      <c r="V345" s="16" t="str">
        <f t="shared" ca="1" si="36"/>
        <v>UD</v>
      </c>
      <c r="W345" s="14" t="str">
        <f t="shared" ca="1" si="36"/>
        <v>Public service</v>
      </c>
      <c r="X345" s="3" t="str">
        <f>'EE investment costs'!D394</f>
        <v>HT-57</v>
      </c>
      <c r="Y345" s="3" t="str">
        <f>'EE investment costs'!E394</f>
        <v>Heat High Temp. over 150C</v>
      </c>
      <c r="AC345" s="123">
        <f>'EE investment costs'!C394</f>
        <v>5.7</v>
      </c>
      <c r="AD345" s="22"/>
    </row>
    <row r="346" spans="2:30">
      <c r="B346" s="14" t="str">
        <f t="shared" ca="1" si="32"/>
        <v>INDUDEFFRH-57</v>
      </c>
      <c r="C346" s="15" t="str">
        <f t="shared" ca="1" si="31"/>
        <v>IUDRH</v>
      </c>
      <c r="D346" s="16">
        <f>'EE investment costs'!$F$15</f>
        <v>2016</v>
      </c>
      <c r="E346" s="14">
        <f>VLOOKUP(X346,'EE investment costs'!$D$56:$R$656,15,0)</f>
        <v>16.317333333333337</v>
      </c>
      <c r="F346" s="17">
        <f ca="1">INDEX('EE investment costs'!$D$56:$R$656,MATCH(X346,'EE investment costs'!$D$56:$D$656,0),MATCH($V$8,'EE investment costs'!$D$56:$R$56,0))</f>
        <v>814.72226567677956</v>
      </c>
      <c r="I346" s="18">
        <v>1</v>
      </c>
      <c r="J346" s="18">
        <v>1</v>
      </c>
      <c r="K346" s="14">
        <f t="shared" ca="1" si="35"/>
        <v>4</v>
      </c>
      <c r="M346" s="19" t="str">
        <f t="shared" ca="1" si="33"/>
        <v>INDUDEFFRH-57</v>
      </c>
      <c r="N346" s="23" t="str">
        <f t="shared" ca="1" si="34"/>
        <v>Public service Saving Tech-Heat Room Heat 5.7y</v>
      </c>
      <c r="O346" s="23" t="s">
        <v>32</v>
      </c>
      <c r="P346" s="23" t="s">
        <v>33</v>
      </c>
      <c r="Q346" s="23"/>
      <c r="R346" s="23"/>
      <c r="S346" s="19" t="s">
        <v>34</v>
      </c>
      <c r="V346" s="16" t="str">
        <f t="shared" ca="1" si="36"/>
        <v>UD</v>
      </c>
      <c r="W346" s="14" t="str">
        <f t="shared" ca="1" si="36"/>
        <v>Public service</v>
      </c>
      <c r="X346" s="3" t="str">
        <f>'EE investment costs'!D395</f>
        <v>RH-57</v>
      </c>
      <c r="Y346" s="3" t="str">
        <f>'EE investment costs'!E395</f>
        <v>Heat Room Heat</v>
      </c>
      <c r="AC346" s="123">
        <f>'EE investment costs'!C395</f>
        <v>5.7</v>
      </c>
      <c r="AD346" s="22"/>
    </row>
    <row r="347" spans="2:30">
      <c r="B347" s="14" t="str">
        <f t="shared" ca="1" si="32"/>
        <v>INDUDEFFLA-57</v>
      </c>
      <c r="C347" s="15" t="str">
        <f t="shared" ca="1" si="31"/>
        <v>IUDLA</v>
      </c>
      <c r="D347" s="16">
        <f>'EE investment costs'!$F$15</f>
        <v>2016</v>
      </c>
      <c r="E347" s="14">
        <f>VLOOKUP(X347,'EE investment costs'!$D$56:$R$656,15,0)</f>
        <v>4.1315666666666671</v>
      </c>
      <c r="F347" s="17">
        <f ca="1">INDEX('EE investment costs'!$D$56:$R$656,MATCH(X347,'EE investment costs'!$D$56:$D$656,0),MATCH($V$8,'EE investment costs'!$D$56:$R$56,0))</f>
        <v>1869.3449298025296</v>
      </c>
      <c r="I347" s="18">
        <v>1</v>
      </c>
      <c r="J347" s="18">
        <v>1</v>
      </c>
      <c r="K347" s="14">
        <f t="shared" ca="1" si="35"/>
        <v>0</v>
      </c>
      <c r="M347" s="19" t="str">
        <f t="shared" ca="1" si="33"/>
        <v>INDUDEFFLA-57</v>
      </c>
      <c r="N347" s="23" t="str">
        <f t="shared" ca="1" si="34"/>
        <v>Public service Saving Tech-Light 5.7y</v>
      </c>
      <c r="O347" s="23" t="s">
        <v>32</v>
      </c>
      <c r="P347" s="23" t="s">
        <v>33</v>
      </c>
      <c r="Q347" s="23"/>
      <c r="R347" s="23"/>
      <c r="S347" s="19" t="s">
        <v>34</v>
      </c>
      <c r="V347" s="16" t="str">
        <f t="shared" ca="1" si="36"/>
        <v>UD</v>
      </c>
      <c r="W347" s="14" t="str">
        <f t="shared" ca="1" si="36"/>
        <v>Public service</v>
      </c>
      <c r="X347" s="3" t="str">
        <f>'EE investment costs'!D396</f>
        <v>LA-57</v>
      </c>
      <c r="Y347" s="3" t="str">
        <f>'EE investment costs'!E396</f>
        <v>Light</v>
      </c>
      <c r="AC347" s="123">
        <f>'EE investment costs'!C396</f>
        <v>5.7</v>
      </c>
      <c r="AD347" s="22"/>
    </row>
    <row r="348" spans="2:30">
      <c r="B348" s="14" t="str">
        <f t="shared" ca="1" si="32"/>
        <v>INDUDEFFEM-57</v>
      </c>
      <c r="C348" s="15" t="str">
        <f t="shared" ca="1" si="31"/>
        <v>IUDEM</v>
      </c>
      <c r="D348" s="16">
        <f>'EE investment costs'!$F$15</f>
        <v>2016</v>
      </c>
      <c r="E348" s="14">
        <f>VLOOKUP(X348,'EE investment costs'!$D$56:$R$656,15,0)</f>
        <v>4.3381449999999999</v>
      </c>
      <c r="F348" s="17">
        <f ca="1">INDEX('EE investment costs'!$D$56:$R$656,MATCH(X348,'EE investment costs'!$D$56:$D$656,0),MATCH($V$8,'EE investment costs'!$D$56:$R$56,0))</f>
        <v>2170.120354595183</v>
      </c>
      <c r="I348" s="18">
        <v>1</v>
      </c>
      <c r="J348" s="18">
        <v>1</v>
      </c>
      <c r="K348" s="14">
        <f t="shared" ca="1" si="35"/>
        <v>0</v>
      </c>
      <c r="M348" s="19" t="str">
        <f t="shared" ca="1" si="33"/>
        <v>INDUDEFFEM-57</v>
      </c>
      <c r="N348" s="23" t="str">
        <f t="shared" ca="1" si="34"/>
        <v>Public service Saving Tech-Electric Motors 5.7y</v>
      </c>
      <c r="O348" s="23" t="s">
        <v>32</v>
      </c>
      <c r="P348" s="23" t="s">
        <v>33</v>
      </c>
      <c r="Q348" s="23"/>
      <c r="R348" s="23"/>
      <c r="S348" s="19" t="s">
        <v>34</v>
      </c>
      <c r="V348" s="16" t="str">
        <f t="shared" ca="1" si="36"/>
        <v>UD</v>
      </c>
      <c r="W348" s="14" t="str">
        <f t="shared" ca="1" si="36"/>
        <v>Public service</v>
      </c>
      <c r="X348" s="3" t="str">
        <f>'EE investment costs'!D397</f>
        <v>EM-57</v>
      </c>
      <c r="Y348" s="3" t="str">
        <f>'EE investment costs'!E397</f>
        <v>Electric Motors</v>
      </c>
      <c r="AC348" s="123">
        <f>'EE investment costs'!C397</f>
        <v>5.7</v>
      </c>
      <c r="AD348" s="22"/>
    </row>
    <row r="349" spans="2:30">
      <c r="B349" s="14" t="str">
        <f t="shared" ca="1" si="32"/>
        <v>INDUDEFFTF-57</v>
      </c>
      <c r="C349" s="15" t="str">
        <f t="shared" ca="1" si="31"/>
        <v>IUDTF</v>
      </c>
      <c r="D349" s="16">
        <f>'EE investment costs'!$F$15</f>
        <v>2016</v>
      </c>
      <c r="E349" s="14">
        <f>VLOOKUP(X349,'EE investment costs'!$D$56:$R$656,15,0)</f>
        <v>16.416666666666664</v>
      </c>
      <c r="F349" s="17">
        <f ca="1">INDEX('EE investment costs'!$D$56:$R$656,MATCH(X349,'EE investment costs'!$D$56:$D$656,0),MATCH($V$8,'EE investment costs'!$D$56:$R$56,0))</f>
        <v>837.54147398138173</v>
      </c>
      <c r="I349" s="18">
        <v>1</v>
      </c>
      <c r="J349" s="18">
        <v>1</v>
      </c>
      <c r="K349" s="14">
        <f t="shared" ca="1" si="35"/>
        <v>4</v>
      </c>
      <c r="M349" s="19" t="str">
        <f t="shared" ca="1" si="33"/>
        <v>INDUDEFFTF-57</v>
      </c>
      <c r="N349" s="23" t="str">
        <f t="shared" ca="1" si="34"/>
        <v>Public service Saving Tech-Haulage Tractors, Trucks, Fishing boats 5.7y</v>
      </c>
      <c r="O349" s="23" t="s">
        <v>32</v>
      </c>
      <c r="P349" s="23" t="s">
        <v>33</v>
      </c>
      <c r="Q349" s="23"/>
      <c r="R349" s="23"/>
      <c r="S349" s="19" t="s">
        <v>34</v>
      </c>
      <c r="V349" s="16" t="str">
        <f t="shared" ca="1" si="36"/>
        <v>UD</v>
      </c>
      <c r="W349" s="14" t="str">
        <f t="shared" ca="1" si="36"/>
        <v>Public service</v>
      </c>
      <c r="X349" s="3" t="str">
        <f>'EE investment costs'!D398</f>
        <v>TF-57</v>
      </c>
      <c r="Y349" s="3" t="str">
        <f>'EE investment costs'!E398</f>
        <v>Haulage Tractors, Trucks, Fishing boats</v>
      </c>
      <c r="AC349" s="123">
        <f>'EE investment costs'!C398</f>
        <v>5.7</v>
      </c>
      <c r="AD349" s="22"/>
    </row>
    <row r="350" spans="2:30">
      <c r="B350" s="14" t="str">
        <f t="shared" ca="1" si="32"/>
        <v>INDUDEFFMT-58</v>
      </c>
      <c r="C350" s="15" t="str">
        <f t="shared" ca="1" si="31"/>
        <v>IUDMT</v>
      </c>
      <c r="D350" s="16">
        <f>'EE investment costs'!$F$15</f>
        <v>2016</v>
      </c>
      <c r="E350" s="14">
        <f>VLOOKUP(X350,'EE investment costs'!$D$56:$R$656,15,0)</f>
        <v>6.18</v>
      </c>
      <c r="F350" s="17">
        <f ca="1">INDEX('EE investment costs'!$D$56:$R$656,MATCH(X350,'EE investment costs'!$D$56:$D$656,0),MATCH($V$8,'EE investment costs'!$D$56:$R$56,0))</f>
        <v>815.27321009071181</v>
      </c>
      <c r="I350" s="18">
        <v>1</v>
      </c>
      <c r="J350" s="18">
        <v>1</v>
      </c>
      <c r="K350" s="14">
        <f t="shared" ca="1" si="35"/>
        <v>4</v>
      </c>
      <c r="M350" s="19" t="str">
        <f t="shared" ca="1" si="33"/>
        <v>INDUDEFFMT-58</v>
      </c>
      <c r="N350" s="23" t="str">
        <f t="shared" ca="1" si="34"/>
        <v>Public service Saving Tech-Heat Medium Temp. up to 150C 5.8y</v>
      </c>
      <c r="O350" s="23" t="s">
        <v>32</v>
      </c>
      <c r="P350" s="23" t="s">
        <v>33</v>
      </c>
      <c r="Q350" s="23"/>
      <c r="R350" s="23"/>
      <c r="S350" s="19" t="s">
        <v>34</v>
      </c>
      <c r="V350" s="16" t="str">
        <f t="shared" ca="1" si="36"/>
        <v>UD</v>
      </c>
      <c r="W350" s="14" t="str">
        <f t="shared" ca="1" si="36"/>
        <v>Public service</v>
      </c>
      <c r="X350" s="3" t="str">
        <f>'EE investment costs'!D399</f>
        <v>MT-58</v>
      </c>
      <c r="Y350" s="3" t="str">
        <f>'EE investment costs'!E399</f>
        <v>Heat Medium Temp. up to 150C</v>
      </c>
      <c r="AC350" s="123">
        <f>'EE investment costs'!C399</f>
        <v>5.8</v>
      </c>
      <c r="AD350" s="22"/>
    </row>
    <row r="351" spans="2:30">
      <c r="B351" s="14" t="str">
        <f t="shared" ca="1" si="32"/>
        <v>INDUDEFFHT-58</v>
      </c>
      <c r="C351" s="15" t="str">
        <f t="shared" ca="1" si="31"/>
        <v>IUDHT</v>
      </c>
      <c r="D351" s="16">
        <f>'EE investment costs'!$F$15</f>
        <v>2016</v>
      </c>
      <c r="E351" s="14">
        <f>VLOOKUP(X351,'EE investment costs'!$D$56:$R$656,15,0)</f>
        <v>4.944</v>
      </c>
      <c r="F351" s="17">
        <f ca="1">INDEX('EE investment costs'!$D$56:$R$656,MATCH(X351,'EE investment costs'!$D$56:$D$656,0),MATCH($V$8,'EE investment costs'!$D$56:$R$56,0))</f>
        <v>590.73519348061018</v>
      </c>
      <c r="I351" s="18">
        <v>1</v>
      </c>
      <c r="J351" s="18">
        <v>1</v>
      </c>
      <c r="K351" s="14">
        <f t="shared" ca="1" si="35"/>
        <v>7</v>
      </c>
      <c r="M351" s="19" t="str">
        <f t="shared" ca="1" si="33"/>
        <v>INDUDEFFHT-58</v>
      </c>
      <c r="N351" s="23" t="str">
        <f t="shared" ca="1" si="34"/>
        <v>Public service Saving Tech-Heat High Temp. over 150C 5.8y</v>
      </c>
      <c r="O351" s="23" t="s">
        <v>32</v>
      </c>
      <c r="P351" s="23" t="s">
        <v>33</v>
      </c>
      <c r="Q351" s="23"/>
      <c r="R351" s="23"/>
      <c r="S351" s="19" t="s">
        <v>34</v>
      </c>
      <c r="V351" s="16" t="str">
        <f t="shared" ca="1" si="36"/>
        <v>UD</v>
      </c>
      <c r="W351" s="14" t="str">
        <f t="shared" ca="1" si="36"/>
        <v>Public service</v>
      </c>
      <c r="X351" s="3" t="str">
        <f>'EE investment costs'!D400</f>
        <v>HT-58</v>
      </c>
      <c r="Y351" s="3" t="str">
        <f>'EE investment costs'!E400</f>
        <v>Heat High Temp. over 150C</v>
      </c>
      <c r="AC351" s="123">
        <f>'EE investment costs'!C400</f>
        <v>5.8</v>
      </c>
      <c r="AD351" s="22"/>
    </row>
    <row r="352" spans="2:30">
      <c r="B352" s="14" t="str">
        <f t="shared" ca="1" si="32"/>
        <v>INDUDEFFRH-58</v>
      </c>
      <c r="C352" s="15" t="str">
        <f t="shared" ca="1" si="31"/>
        <v>IUDRH</v>
      </c>
      <c r="D352" s="16">
        <f>'EE investment costs'!$F$15</f>
        <v>2016</v>
      </c>
      <c r="E352" s="14">
        <f>VLOOKUP(X352,'EE investment costs'!$D$56:$R$656,15,0)</f>
        <v>16.336000000000002</v>
      </c>
      <c r="F352" s="17">
        <f ca="1">INDEX('EE investment costs'!$D$56:$R$656,MATCH(X352,'EE investment costs'!$D$56:$D$656,0),MATCH($V$8,'EE investment costs'!$D$56:$R$56,0))</f>
        <v>851.7550959348149</v>
      </c>
      <c r="I352" s="18">
        <v>1</v>
      </c>
      <c r="J352" s="18">
        <v>1</v>
      </c>
      <c r="K352" s="14">
        <f t="shared" ca="1" si="35"/>
        <v>4</v>
      </c>
      <c r="M352" s="19" t="str">
        <f t="shared" ca="1" si="33"/>
        <v>INDUDEFFRH-58</v>
      </c>
      <c r="N352" s="23" t="str">
        <f t="shared" ca="1" si="34"/>
        <v>Public service Saving Tech-Heat Room Heat 5.8y</v>
      </c>
      <c r="O352" s="23" t="s">
        <v>32</v>
      </c>
      <c r="P352" s="23" t="s">
        <v>33</v>
      </c>
      <c r="Q352" s="23"/>
      <c r="R352" s="23"/>
      <c r="S352" s="19" t="s">
        <v>34</v>
      </c>
      <c r="V352" s="16" t="str">
        <f t="shared" ca="1" si="36"/>
        <v>UD</v>
      </c>
      <c r="W352" s="14" t="str">
        <f t="shared" ca="1" si="36"/>
        <v>Public service</v>
      </c>
      <c r="X352" s="3" t="str">
        <f>'EE investment costs'!D401</f>
        <v>RH-58</v>
      </c>
      <c r="Y352" s="3" t="str">
        <f>'EE investment costs'!E401</f>
        <v>Heat Room Heat</v>
      </c>
      <c r="AC352" s="123">
        <f>'EE investment costs'!C401</f>
        <v>5.8</v>
      </c>
      <c r="AD352" s="22"/>
    </row>
    <row r="353" spans="2:30">
      <c r="B353" s="14" t="str">
        <f t="shared" ca="1" si="32"/>
        <v>INDUDEFFLA-58</v>
      </c>
      <c r="C353" s="15" t="str">
        <f t="shared" ca="1" si="31"/>
        <v>IUDLA</v>
      </c>
      <c r="D353" s="16">
        <f>'EE investment costs'!$F$15</f>
        <v>2016</v>
      </c>
      <c r="E353" s="14">
        <f>VLOOKUP(X353,'EE investment costs'!$D$56:$R$656,15,0)</f>
        <v>4.1446000000000005</v>
      </c>
      <c r="F353" s="17">
        <f ca="1">INDEX('EE investment costs'!$D$56:$R$656,MATCH(X353,'EE investment costs'!$D$56:$D$656,0),MATCH($V$8,'EE investment costs'!$D$56:$R$56,0))</f>
        <v>1884.8194331485415</v>
      </c>
      <c r="I353" s="18">
        <v>1</v>
      </c>
      <c r="J353" s="18">
        <v>1</v>
      </c>
      <c r="K353" s="14">
        <f t="shared" ca="1" si="35"/>
        <v>0</v>
      </c>
      <c r="M353" s="19" t="str">
        <f t="shared" ca="1" si="33"/>
        <v>INDUDEFFLA-58</v>
      </c>
      <c r="N353" s="23" t="str">
        <f t="shared" ca="1" si="34"/>
        <v>Public service Saving Tech-Light 5.8y</v>
      </c>
      <c r="O353" s="23" t="s">
        <v>32</v>
      </c>
      <c r="P353" s="23" t="s">
        <v>33</v>
      </c>
      <c r="Q353" s="23"/>
      <c r="R353" s="23"/>
      <c r="S353" s="19" t="s">
        <v>34</v>
      </c>
      <c r="V353" s="16" t="str">
        <f t="shared" ca="1" si="36"/>
        <v>UD</v>
      </c>
      <c r="W353" s="14" t="str">
        <f t="shared" ca="1" si="36"/>
        <v>Public service</v>
      </c>
      <c r="X353" s="3" t="str">
        <f>'EE investment costs'!D402</f>
        <v>LA-58</v>
      </c>
      <c r="Y353" s="3" t="str">
        <f>'EE investment costs'!E402</f>
        <v>Light</v>
      </c>
      <c r="AC353" s="123">
        <f>'EE investment costs'!C402</f>
        <v>5.8</v>
      </c>
      <c r="AD353" s="22"/>
    </row>
    <row r="354" spans="2:30">
      <c r="B354" s="14" t="str">
        <f t="shared" ca="1" si="32"/>
        <v>INDUDEFFEM-58</v>
      </c>
      <c r="C354" s="15" t="str">
        <f t="shared" ca="1" si="31"/>
        <v>IUDEM</v>
      </c>
      <c r="D354" s="16">
        <f>'EE investment costs'!$F$15</f>
        <v>2016</v>
      </c>
      <c r="E354" s="14">
        <f>VLOOKUP(X354,'EE investment costs'!$D$56:$R$656,15,0)</f>
        <v>4.3518299999999996</v>
      </c>
      <c r="F354" s="17">
        <f ca="1">INDEX('EE investment costs'!$D$56:$R$656,MATCH(X354,'EE investment costs'!$D$56:$D$656,0),MATCH($V$8,'EE investment costs'!$D$56:$R$56,0))</f>
        <v>2200.6887900612196</v>
      </c>
      <c r="I354" s="18">
        <v>1</v>
      </c>
      <c r="J354" s="18">
        <v>1</v>
      </c>
      <c r="K354" s="14">
        <f t="shared" ca="1" si="35"/>
        <v>0</v>
      </c>
      <c r="M354" s="19" t="str">
        <f t="shared" ca="1" si="33"/>
        <v>INDUDEFFEM-58</v>
      </c>
      <c r="N354" s="23" t="str">
        <f t="shared" ca="1" si="34"/>
        <v>Public service Saving Tech-Electric Motors 5.8y</v>
      </c>
      <c r="O354" s="23" t="s">
        <v>32</v>
      </c>
      <c r="P354" s="23" t="s">
        <v>33</v>
      </c>
      <c r="Q354" s="23"/>
      <c r="R354" s="23"/>
      <c r="S354" s="19" t="s">
        <v>34</v>
      </c>
      <c r="V354" s="16" t="str">
        <f t="shared" ca="1" si="36"/>
        <v>UD</v>
      </c>
      <c r="W354" s="14" t="str">
        <f t="shared" ca="1" si="36"/>
        <v>Public service</v>
      </c>
      <c r="X354" s="3" t="str">
        <f>'EE investment costs'!D403</f>
        <v>EM-58</v>
      </c>
      <c r="Y354" s="3" t="str">
        <f>'EE investment costs'!E403</f>
        <v>Electric Motors</v>
      </c>
      <c r="AC354" s="123">
        <f>'EE investment costs'!C403</f>
        <v>5.8</v>
      </c>
      <c r="AD354" s="22"/>
    </row>
    <row r="355" spans="2:30">
      <c r="B355" s="14" t="str">
        <f t="shared" ca="1" si="32"/>
        <v>INDUDEFFTF-58</v>
      </c>
      <c r="C355" s="15" t="str">
        <f t="shared" ca="1" si="31"/>
        <v>IUDTF</v>
      </c>
      <c r="D355" s="16">
        <f>'EE investment costs'!$F$15</f>
        <v>2016</v>
      </c>
      <c r="E355" s="14">
        <f>VLOOKUP(X355,'EE investment costs'!$D$56:$R$656,15,0)</f>
        <v>16.5</v>
      </c>
      <c r="F355" s="17">
        <f ca="1">INDEX('EE investment costs'!$D$56:$R$656,MATCH(X355,'EE investment costs'!$D$56:$D$656,0),MATCH($V$8,'EE investment costs'!$D$56:$R$56,0))</f>
        <v>852.23518405123048</v>
      </c>
      <c r="I355" s="18">
        <v>1</v>
      </c>
      <c r="J355" s="18">
        <v>1</v>
      </c>
      <c r="K355" s="14">
        <f t="shared" ca="1" si="35"/>
        <v>4</v>
      </c>
      <c r="M355" s="19" t="str">
        <f t="shared" ca="1" si="33"/>
        <v>INDUDEFFTF-58</v>
      </c>
      <c r="N355" s="23" t="str">
        <f t="shared" ca="1" si="34"/>
        <v>Public service Saving Tech-Haulage Tractors, Trucks, Fishing boats 5.8y</v>
      </c>
      <c r="O355" s="23" t="s">
        <v>32</v>
      </c>
      <c r="P355" s="23" t="s">
        <v>33</v>
      </c>
      <c r="Q355" s="23"/>
      <c r="R355" s="23"/>
      <c r="S355" s="19" t="s">
        <v>34</v>
      </c>
      <c r="V355" s="16" t="str">
        <f t="shared" ca="1" si="36"/>
        <v>UD</v>
      </c>
      <c r="W355" s="14" t="str">
        <f t="shared" ca="1" si="36"/>
        <v>Public service</v>
      </c>
      <c r="X355" s="3" t="str">
        <f>'EE investment costs'!D404</f>
        <v>TF-58</v>
      </c>
      <c r="Y355" s="3" t="str">
        <f>'EE investment costs'!E404</f>
        <v>Haulage Tractors, Trucks, Fishing boats</v>
      </c>
      <c r="AC355" s="123">
        <f>'EE investment costs'!C404</f>
        <v>5.8</v>
      </c>
      <c r="AD355" s="22"/>
    </row>
    <row r="356" spans="2:30">
      <c r="B356" s="14" t="str">
        <f t="shared" ca="1" si="32"/>
        <v>INDUDEFFMT-59</v>
      </c>
      <c r="C356" s="15" t="str">
        <f t="shared" ca="1" si="31"/>
        <v>IUDMT</v>
      </c>
      <c r="D356" s="16">
        <f>'EE investment costs'!$F$15</f>
        <v>2016</v>
      </c>
      <c r="E356" s="14">
        <f>VLOOKUP(X356,'EE investment costs'!$D$56:$R$656,15,0)</f>
        <v>6.1899999999999995</v>
      </c>
      <c r="F356" s="17">
        <f ca="1">INDEX('EE investment costs'!$D$56:$R$656,MATCH(X356,'EE investment costs'!$D$56:$D$656,0),MATCH($V$8,'EE investment costs'!$D$56:$R$56,0))</f>
        <v>827.02146719509983</v>
      </c>
      <c r="I356" s="18">
        <v>1</v>
      </c>
      <c r="J356" s="18">
        <v>1</v>
      </c>
      <c r="K356" s="14">
        <f t="shared" ca="1" si="35"/>
        <v>4</v>
      </c>
      <c r="M356" s="19" t="str">
        <f t="shared" ca="1" si="33"/>
        <v>INDUDEFFMT-59</v>
      </c>
      <c r="N356" s="23" t="str">
        <f t="shared" ca="1" si="34"/>
        <v>Public service Saving Tech-Heat Medium Temp. up to 150C 5.9y</v>
      </c>
      <c r="O356" s="23" t="s">
        <v>32</v>
      </c>
      <c r="P356" s="23" t="s">
        <v>33</v>
      </c>
      <c r="Q356" s="23"/>
      <c r="R356" s="23"/>
      <c r="S356" s="19" t="s">
        <v>34</v>
      </c>
      <c r="V356" s="16" t="str">
        <f t="shared" ca="1" si="36"/>
        <v>UD</v>
      </c>
      <c r="W356" s="14" t="str">
        <f t="shared" ca="1" si="36"/>
        <v>Public service</v>
      </c>
      <c r="X356" s="3" t="str">
        <f>'EE investment costs'!D405</f>
        <v>MT-59</v>
      </c>
      <c r="Y356" s="3" t="str">
        <f>'EE investment costs'!E405</f>
        <v>Heat Medium Temp. up to 150C</v>
      </c>
      <c r="AC356" s="123">
        <f>'EE investment costs'!C405</f>
        <v>5.9</v>
      </c>
      <c r="AD356" s="22"/>
    </row>
    <row r="357" spans="2:30">
      <c r="B357" s="14" t="str">
        <f t="shared" ca="1" si="32"/>
        <v>INDUDEFFHT-59</v>
      </c>
      <c r="C357" s="15" t="str">
        <f t="shared" ca="1" si="31"/>
        <v>IUDHT</v>
      </c>
      <c r="D357" s="16">
        <f>'EE investment costs'!$F$15</f>
        <v>2016</v>
      </c>
      <c r="E357" s="14">
        <f>VLOOKUP(X357,'EE investment costs'!$D$56:$R$656,15,0)</f>
        <v>4.952</v>
      </c>
      <c r="F357" s="17">
        <f ca="1">INDEX('EE investment costs'!$D$56:$R$656,MATCH(X357,'EE investment costs'!$D$56:$D$656,0),MATCH($V$8,'EE investment costs'!$D$56:$R$56,0))</f>
        <v>597.11955450125356</v>
      </c>
      <c r="I357" s="18">
        <v>1</v>
      </c>
      <c r="J357" s="18">
        <v>1</v>
      </c>
      <c r="K357" s="14">
        <f t="shared" ca="1" si="35"/>
        <v>7</v>
      </c>
      <c r="M357" s="19" t="str">
        <f t="shared" ca="1" si="33"/>
        <v>INDUDEFFHT-59</v>
      </c>
      <c r="N357" s="23" t="str">
        <f t="shared" ca="1" si="34"/>
        <v>Public service Saving Tech-Heat High Temp. over 150C 5.9y</v>
      </c>
      <c r="O357" s="23" t="s">
        <v>32</v>
      </c>
      <c r="P357" s="23" t="s">
        <v>33</v>
      </c>
      <c r="Q357" s="23"/>
      <c r="R357" s="23"/>
      <c r="S357" s="19" t="s">
        <v>34</v>
      </c>
      <c r="V357" s="16" t="str">
        <f t="shared" ca="1" si="36"/>
        <v>UD</v>
      </c>
      <c r="W357" s="14" t="str">
        <f t="shared" ca="1" si="36"/>
        <v>Public service</v>
      </c>
      <c r="X357" s="3" t="str">
        <f>'EE investment costs'!D406</f>
        <v>HT-59</v>
      </c>
      <c r="Y357" s="3" t="str">
        <f>'EE investment costs'!E406</f>
        <v>Heat High Temp. over 150C</v>
      </c>
      <c r="AC357" s="123">
        <f>'EE investment costs'!C406</f>
        <v>5.9</v>
      </c>
      <c r="AD357" s="22"/>
    </row>
    <row r="358" spans="2:30">
      <c r="B358" s="14" t="str">
        <f t="shared" ca="1" si="32"/>
        <v>INDUDEFFRH-59</v>
      </c>
      <c r="C358" s="15" t="str">
        <f t="shared" ca="1" si="31"/>
        <v>IUDRH</v>
      </c>
      <c r="D358" s="16">
        <f>'EE investment costs'!$F$15</f>
        <v>2016</v>
      </c>
      <c r="E358" s="14">
        <f>VLOOKUP(X358,'EE investment costs'!$D$56:$R$656,15,0)</f>
        <v>16.35466666666667</v>
      </c>
      <c r="F358" s="17">
        <f ca="1">INDEX('EE investment costs'!$D$56:$R$656,MATCH(X358,'EE investment costs'!$D$56:$D$656,0),MATCH($V$8,'EE investment costs'!$D$56:$R$56,0))</f>
        <v>888.7879261928507</v>
      </c>
      <c r="I358" s="18">
        <v>1</v>
      </c>
      <c r="J358" s="18">
        <v>1</v>
      </c>
      <c r="K358" s="14">
        <f t="shared" ca="1" si="35"/>
        <v>4</v>
      </c>
      <c r="M358" s="19" t="str">
        <f t="shared" ca="1" si="33"/>
        <v>INDUDEFFRH-59</v>
      </c>
      <c r="N358" s="23" t="str">
        <f t="shared" ca="1" si="34"/>
        <v>Public service Saving Tech-Heat Room Heat 5.9y</v>
      </c>
      <c r="O358" s="23" t="s">
        <v>32</v>
      </c>
      <c r="P358" s="23" t="s">
        <v>33</v>
      </c>
      <c r="Q358" s="23"/>
      <c r="R358" s="23"/>
      <c r="S358" s="19" t="s">
        <v>34</v>
      </c>
      <c r="V358" s="16" t="str">
        <f t="shared" ca="1" si="36"/>
        <v>UD</v>
      </c>
      <c r="W358" s="14" t="str">
        <f t="shared" ca="1" si="36"/>
        <v>Public service</v>
      </c>
      <c r="X358" s="3" t="str">
        <f>'EE investment costs'!D407</f>
        <v>RH-59</v>
      </c>
      <c r="Y358" s="3" t="str">
        <f>'EE investment costs'!E407</f>
        <v>Heat Room Heat</v>
      </c>
      <c r="AC358" s="123">
        <f>'EE investment costs'!C407</f>
        <v>5.9</v>
      </c>
      <c r="AD358" s="22"/>
    </row>
    <row r="359" spans="2:30">
      <c r="B359" s="14" t="str">
        <f t="shared" ca="1" si="32"/>
        <v>INDUDEFFLA-59</v>
      </c>
      <c r="C359" s="15" t="str">
        <f t="shared" ca="1" si="31"/>
        <v>IUDLA</v>
      </c>
      <c r="D359" s="16">
        <f>'EE investment costs'!$F$15</f>
        <v>2016</v>
      </c>
      <c r="E359" s="14">
        <f>VLOOKUP(X359,'EE investment costs'!$D$56:$R$656,15,0)</f>
        <v>4.157633333333334</v>
      </c>
      <c r="F359" s="17">
        <f ca="1">INDEX('EE investment costs'!$D$56:$R$656,MATCH(X359,'EE investment costs'!$D$56:$D$656,0),MATCH($V$8,'EE investment costs'!$D$56:$R$56,0))</f>
        <v>1900.2939364945537</v>
      </c>
      <c r="I359" s="18">
        <v>1</v>
      </c>
      <c r="J359" s="18">
        <v>1</v>
      </c>
      <c r="K359" s="14">
        <f t="shared" ca="1" si="35"/>
        <v>0</v>
      </c>
      <c r="M359" s="19" t="str">
        <f t="shared" ca="1" si="33"/>
        <v>INDUDEFFLA-59</v>
      </c>
      <c r="N359" s="23" t="str">
        <f t="shared" ca="1" si="34"/>
        <v>Public service Saving Tech-Light 5.9y</v>
      </c>
      <c r="O359" s="23" t="s">
        <v>32</v>
      </c>
      <c r="P359" s="23" t="s">
        <v>33</v>
      </c>
      <c r="Q359" s="23"/>
      <c r="R359" s="23"/>
      <c r="S359" s="19" t="s">
        <v>34</v>
      </c>
      <c r="V359" s="16" t="str">
        <f t="shared" ca="1" si="36"/>
        <v>UD</v>
      </c>
      <c r="W359" s="14" t="str">
        <f t="shared" ca="1" si="36"/>
        <v>Public service</v>
      </c>
      <c r="X359" s="3" t="str">
        <f>'EE investment costs'!D408</f>
        <v>LA-59</v>
      </c>
      <c r="Y359" s="3" t="str">
        <f>'EE investment costs'!E408</f>
        <v>Light</v>
      </c>
      <c r="AC359" s="123">
        <f>'EE investment costs'!C408</f>
        <v>5.9</v>
      </c>
      <c r="AD359" s="22"/>
    </row>
    <row r="360" spans="2:30">
      <c r="B360" s="14" t="str">
        <f t="shared" ca="1" si="32"/>
        <v>INDUDEFFEM-59</v>
      </c>
      <c r="C360" s="15" t="str">
        <f t="shared" ca="1" si="31"/>
        <v>IUDEM</v>
      </c>
      <c r="D360" s="16">
        <f>'EE investment costs'!$F$15</f>
        <v>2016</v>
      </c>
      <c r="E360" s="14">
        <f>VLOOKUP(X360,'EE investment costs'!$D$56:$R$656,15,0)</f>
        <v>4.3655150000000003</v>
      </c>
      <c r="F360" s="17">
        <f ca="1">INDEX('EE investment costs'!$D$56:$R$656,MATCH(X360,'EE investment costs'!$D$56:$D$656,0),MATCH($V$8,'EE investment costs'!$D$56:$R$56,0))</f>
        <v>2231.2572255272567</v>
      </c>
      <c r="I360" s="18">
        <v>1</v>
      </c>
      <c r="J360" s="18">
        <v>1</v>
      </c>
      <c r="K360" s="14">
        <f t="shared" ca="1" si="35"/>
        <v>0</v>
      </c>
      <c r="M360" s="19" t="str">
        <f t="shared" ca="1" si="33"/>
        <v>INDUDEFFEM-59</v>
      </c>
      <c r="N360" s="23" t="str">
        <f t="shared" ca="1" si="34"/>
        <v>Public service Saving Tech-Electric Motors 5.9y</v>
      </c>
      <c r="O360" s="23" t="s">
        <v>32</v>
      </c>
      <c r="P360" s="23" t="s">
        <v>33</v>
      </c>
      <c r="Q360" s="23"/>
      <c r="R360" s="23"/>
      <c r="S360" s="19" t="s">
        <v>34</v>
      </c>
      <c r="V360" s="16" t="str">
        <f t="shared" ca="1" si="36"/>
        <v>UD</v>
      </c>
      <c r="W360" s="14" t="str">
        <f t="shared" ca="1" si="36"/>
        <v>Public service</v>
      </c>
      <c r="X360" s="3" t="str">
        <f>'EE investment costs'!D409</f>
        <v>EM-59</v>
      </c>
      <c r="Y360" s="3" t="str">
        <f>'EE investment costs'!E409</f>
        <v>Electric Motors</v>
      </c>
      <c r="AC360" s="123">
        <f>'EE investment costs'!C409</f>
        <v>5.9</v>
      </c>
      <c r="AD360" s="22"/>
    </row>
    <row r="361" spans="2:30">
      <c r="B361" s="14" t="str">
        <f t="shared" ca="1" si="32"/>
        <v>INDUDEFFTF-59</v>
      </c>
      <c r="C361" s="15" t="str">
        <f t="shared" ca="1" si="31"/>
        <v>IUDTF</v>
      </c>
      <c r="D361" s="16">
        <f>'EE investment costs'!$F$15</f>
        <v>2016</v>
      </c>
      <c r="E361" s="14">
        <f>VLOOKUP(X361,'EE investment costs'!$D$56:$R$656,15,0)</f>
        <v>16.583333333333332</v>
      </c>
      <c r="F361" s="17">
        <f ca="1">INDEX('EE investment costs'!$D$56:$R$656,MATCH(X361,'EE investment costs'!$D$56:$D$656,0),MATCH($V$8,'EE investment costs'!$D$56:$R$56,0))</f>
        <v>866.92889412107934</v>
      </c>
      <c r="I361" s="18">
        <v>1</v>
      </c>
      <c r="J361" s="18">
        <v>1</v>
      </c>
      <c r="K361" s="14">
        <f t="shared" ca="1" si="35"/>
        <v>4</v>
      </c>
      <c r="M361" s="19" t="str">
        <f t="shared" ca="1" si="33"/>
        <v>INDUDEFFTF-59</v>
      </c>
      <c r="N361" s="23" t="str">
        <f t="shared" ca="1" si="34"/>
        <v>Public service Saving Tech-Haulage Tractors, Trucks, Fishing boats 5.9y</v>
      </c>
      <c r="O361" s="23" t="s">
        <v>32</v>
      </c>
      <c r="P361" s="23" t="s">
        <v>33</v>
      </c>
      <c r="Q361" s="23"/>
      <c r="R361" s="23"/>
      <c r="S361" s="19" t="s">
        <v>34</v>
      </c>
      <c r="V361" s="16" t="str">
        <f t="shared" ca="1" si="36"/>
        <v>UD</v>
      </c>
      <c r="W361" s="14" t="str">
        <f t="shared" ca="1" si="36"/>
        <v>Public service</v>
      </c>
      <c r="X361" s="3" t="str">
        <f>'EE investment costs'!D410</f>
        <v>TF-59</v>
      </c>
      <c r="Y361" s="3" t="str">
        <f>'EE investment costs'!E410</f>
        <v>Haulage Tractors, Trucks, Fishing boats</v>
      </c>
      <c r="AC361" s="123">
        <f>'EE investment costs'!C410</f>
        <v>5.9</v>
      </c>
      <c r="AD361" s="22"/>
    </row>
    <row r="362" spans="2:30">
      <c r="B362" s="14" t="str">
        <f t="shared" ca="1" si="32"/>
        <v>INDUDEFFMT-60</v>
      </c>
      <c r="C362" s="15" t="str">
        <f t="shared" ca="1" si="31"/>
        <v>IUDMT</v>
      </c>
      <c r="D362" s="16">
        <f>'EE investment costs'!$F$15</f>
        <v>2016</v>
      </c>
      <c r="E362" s="14">
        <f>VLOOKUP(X362,'EE investment costs'!$D$56:$R$656,15,0)</f>
        <v>6.1999999999999993</v>
      </c>
      <c r="F362" s="17">
        <f ca="1">INDEX('EE investment costs'!$D$56:$R$656,MATCH(X362,'EE investment costs'!$D$56:$D$656,0),MATCH($V$8,'EE investment costs'!$D$56:$R$56,0))</f>
        <v>838.76972429948773</v>
      </c>
      <c r="I362" s="18">
        <v>1</v>
      </c>
      <c r="J362" s="18">
        <v>1</v>
      </c>
      <c r="K362" s="14">
        <f t="shared" ca="1" si="35"/>
        <v>4</v>
      </c>
      <c r="M362" s="19" t="str">
        <f t="shared" ca="1" si="33"/>
        <v>INDUDEFFMT-60</v>
      </c>
      <c r="N362" s="23" t="str">
        <f t="shared" ca="1" si="34"/>
        <v>Public service Saving Tech-Heat Medium Temp. up to 150C 6y</v>
      </c>
      <c r="O362" s="23" t="s">
        <v>32</v>
      </c>
      <c r="P362" s="23" t="s">
        <v>33</v>
      </c>
      <c r="Q362" s="23"/>
      <c r="R362" s="23"/>
      <c r="S362" s="19" t="s">
        <v>34</v>
      </c>
      <c r="V362" s="16" t="str">
        <f t="shared" ca="1" si="36"/>
        <v>UD</v>
      </c>
      <c r="W362" s="14" t="str">
        <f t="shared" ca="1" si="36"/>
        <v>Public service</v>
      </c>
      <c r="X362" s="3" t="str">
        <f>'EE investment costs'!D411</f>
        <v>MT-60</v>
      </c>
      <c r="Y362" s="3" t="str">
        <f>'EE investment costs'!E411</f>
        <v>Heat Medium Temp. up to 150C</v>
      </c>
      <c r="AC362" s="123">
        <f>'EE investment costs'!C411</f>
        <v>6</v>
      </c>
      <c r="AD362" s="22"/>
    </row>
    <row r="363" spans="2:30">
      <c r="B363" s="14" t="str">
        <f t="shared" ca="1" si="32"/>
        <v>INDUDEFFHT-60</v>
      </c>
      <c r="C363" s="15" t="str">
        <f t="shared" ca="1" si="31"/>
        <v>IUDHT</v>
      </c>
      <c r="D363" s="16">
        <f>'EE investment costs'!$F$15</f>
        <v>2016</v>
      </c>
      <c r="E363" s="14">
        <f>VLOOKUP(X363,'EE investment costs'!$D$56:$R$656,15,0)</f>
        <v>4.96</v>
      </c>
      <c r="F363" s="17">
        <f ca="1">INDEX('EE investment costs'!$D$56:$R$656,MATCH(X363,'EE investment costs'!$D$56:$D$656,0),MATCH($V$8,'EE investment costs'!$D$56:$R$56,0))</f>
        <v>603.50391552189706</v>
      </c>
      <c r="I363" s="18">
        <v>1</v>
      </c>
      <c r="J363" s="18">
        <v>1</v>
      </c>
      <c r="K363" s="14">
        <f t="shared" ca="1" si="35"/>
        <v>6</v>
      </c>
      <c r="M363" s="19" t="str">
        <f t="shared" ca="1" si="33"/>
        <v>INDUDEFFHT-60</v>
      </c>
      <c r="N363" s="23" t="str">
        <f t="shared" ca="1" si="34"/>
        <v>Public service Saving Tech-Heat High Temp. over 150C 6y</v>
      </c>
      <c r="O363" s="23" t="s">
        <v>32</v>
      </c>
      <c r="P363" s="23" t="s">
        <v>33</v>
      </c>
      <c r="Q363" s="23"/>
      <c r="R363" s="23"/>
      <c r="S363" s="19" t="s">
        <v>34</v>
      </c>
      <c r="V363" s="16" t="str">
        <f t="shared" ca="1" si="36"/>
        <v>UD</v>
      </c>
      <c r="W363" s="14" t="str">
        <f t="shared" ca="1" si="36"/>
        <v>Public service</v>
      </c>
      <c r="X363" s="3" t="str">
        <f>'EE investment costs'!D412</f>
        <v>HT-60</v>
      </c>
      <c r="Y363" s="3" t="str">
        <f>'EE investment costs'!E412</f>
        <v>Heat High Temp. over 150C</v>
      </c>
      <c r="AC363" s="123">
        <f>'EE investment costs'!C412</f>
        <v>6</v>
      </c>
      <c r="AD363" s="22"/>
    </row>
    <row r="364" spans="2:30">
      <c r="B364" s="14" t="str">
        <f t="shared" ca="1" si="32"/>
        <v>INDUDEFFRH-60</v>
      </c>
      <c r="C364" s="15" t="str">
        <f t="shared" ca="1" si="31"/>
        <v>IUDRH</v>
      </c>
      <c r="D364" s="16">
        <f>'EE investment costs'!$F$15</f>
        <v>2016</v>
      </c>
      <c r="E364" s="14">
        <f>VLOOKUP(X364,'EE investment costs'!$D$56:$R$656,15,0)</f>
        <v>16.373333333333335</v>
      </c>
      <c r="F364" s="17">
        <f ca="1">INDEX('EE investment costs'!$D$56:$R$656,MATCH(X364,'EE investment costs'!$D$56:$D$656,0),MATCH($V$8,'EE investment costs'!$D$56:$R$56,0))</f>
        <v>925.82075645088571</v>
      </c>
      <c r="I364" s="18">
        <v>1</v>
      </c>
      <c r="J364" s="18">
        <v>1</v>
      </c>
      <c r="K364" s="14">
        <f t="shared" ca="1" si="35"/>
        <v>3</v>
      </c>
      <c r="M364" s="19" t="str">
        <f t="shared" ca="1" si="33"/>
        <v>INDUDEFFRH-60</v>
      </c>
      <c r="N364" s="23" t="str">
        <f t="shared" ca="1" si="34"/>
        <v>Public service Saving Tech-Heat Room Heat 6y</v>
      </c>
      <c r="O364" s="23" t="s">
        <v>32</v>
      </c>
      <c r="P364" s="23" t="s">
        <v>33</v>
      </c>
      <c r="Q364" s="23"/>
      <c r="R364" s="23"/>
      <c r="S364" s="19" t="s">
        <v>34</v>
      </c>
      <c r="V364" s="16" t="str">
        <f t="shared" ca="1" si="36"/>
        <v>UD</v>
      </c>
      <c r="W364" s="14" t="str">
        <f t="shared" ca="1" si="36"/>
        <v>Public service</v>
      </c>
      <c r="X364" s="3" t="str">
        <f>'EE investment costs'!D413</f>
        <v>RH-60</v>
      </c>
      <c r="Y364" s="3" t="str">
        <f>'EE investment costs'!E413</f>
        <v>Heat Room Heat</v>
      </c>
      <c r="AC364" s="123">
        <f>'EE investment costs'!C413</f>
        <v>6</v>
      </c>
      <c r="AD364" s="22"/>
    </row>
    <row r="365" spans="2:30">
      <c r="B365" s="14" t="str">
        <f t="shared" ca="1" si="32"/>
        <v>INDUDEFFLA-60</v>
      </c>
      <c r="C365" s="15" t="str">
        <f t="shared" ca="1" si="31"/>
        <v>IUDLA</v>
      </c>
      <c r="D365" s="16">
        <f>'EE investment costs'!$F$15</f>
        <v>2016</v>
      </c>
      <c r="E365" s="14">
        <f>VLOOKUP(X365,'EE investment costs'!$D$56:$R$656,15,0)</f>
        <v>4.1706666666666674</v>
      </c>
      <c r="F365" s="17">
        <f ca="1">INDEX('EE investment costs'!$D$56:$R$656,MATCH(X365,'EE investment costs'!$D$56:$D$656,0),MATCH($V$8,'EE investment costs'!$D$56:$R$56,0))</f>
        <v>1915.7684398405659</v>
      </c>
      <c r="I365" s="18">
        <v>1</v>
      </c>
      <c r="J365" s="18">
        <v>1</v>
      </c>
      <c r="K365" s="14">
        <f t="shared" ca="1" si="35"/>
        <v>0</v>
      </c>
      <c r="M365" s="19" t="str">
        <f t="shared" ca="1" si="33"/>
        <v>INDUDEFFLA-60</v>
      </c>
      <c r="N365" s="23" t="str">
        <f t="shared" ca="1" si="34"/>
        <v>Public service Saving Tech-Light 6y</v>
      </c>
      <c r="O365" s="23" t="s">
        <v>32</v>
      </c>
      <c r="P365" s="23" t="s">
        <v>33</v>
      </c>
      <c r="Q365" s="23"/>
      <c r="R365" s="23"/>
      <c r="S365" s="19" t="s">
        <v>34</v>
      </c>
      <c r="V365" s="16" t="str">
        <f t="shared" ca="1" si="36"/>
        <v>UD</v>
      </c>
      <c r="W365" s="14" t="str">
        <f t="shared" ca="1" si="36"/>
        <v>Public service</v>
      </c>
      <c r="X365" s="3" t="str">
        <f>'EE investment costs'!D414</f>
        <v>LA-60</v>
      </c>
      <c r="Y365" s="3" t="str">
        <f>'EE investment costs'!E414</f>
        <v>Light</v>
      </c>
      <c r="AC365" s="123">
        <f>'EE investment costs'!C414</f>
        <v>6</v>
      </c>
      <c r="AD365" s="22"/>
    </row>
    <row r="366" spans="2:30">
      <c r="B366" s="14" t="str">
        <f t="shared" ca="1" si="32"/>
        <v>INDUDEFFEM-60</v>
      </c>
      <c r="C366" s="15" t="str">
        <f t="shared" ca="1" si="31"/>
        <v>IUDEM</v>
      </c>
      <c r="D366" s="16">
        <f>'EE investment costs'!$F$15</f>
        <v>2016</v>
      </c>
      <c r="E366" s="14">
        <f>VLOOKUP(X366,'EE investment costs'!$D$56:$R$656,15,0)</f>
        <v>4.3792</v>
      </c>
      <c r="F366" s="17">
        <f ca="1">INDEX('EE investment costs'!$D$56:$R$656,MATCH(X366,'EE investment costs'!$D$56:$D$656,0),MATCH($V$8,'EE investment costs'!$D$56:$R$56,0))</f>
        <v>2261.8256609932932</v>
      </c>
      <c r="I366" s="18">
        <v>1</v>
      </c>
      <c r="J366" s="18">
        <v>1</v>
      </c>
      <c r="K366" s="14">
        <f t="shared" ca="1" si="35"/>
        <v>0</v>
      </c>
      <c r="M366" s="19" t="str">
        <f t="shared" ca="1" si="33"/>
        <v>INDUDEFFEM-60</v>
      </c>
      <c r="N366" s="23" t="str">
        <f t="shared" ca="1" si="34"/>
        <v>Public service Saving Tech-Electric Motors 6y</v>
      </c>
      <c r="O366" s="23" t="s">
        <v>32</v>
      </c>
      <c r="P366" s="23" t="s">
        <v>33</v>
      </c>
      <c r="Q366" s="23"/>
      <c r="R366" s="23"/>
      <c r="S366" s="19" t="s">
        <v>34</v>
      </c>
      <c r="V366" s="16" t="str">
        <f t="shared" ca="1" si="36"/>
        <v>UD</v>
      </c>
      <c r="W366" s="14" t="str">
        <f t="shared" ca="1" si="36"/>
        <v>Public service</v>
      </c>
      <c r="X366" s="3" t="str">
        <f>'EE investment costs'!D415</f>
        <v>EM-60</v>
      </c>
      <c r="Y366" s="3" t="str">
        <f>'EE investment costs'!E415</f>
        <v>Electric Motors</v>
      </c>
      <c r="AC366" s="123">
        <f>'EE investment costs'!C415</f>
        <v>6</v>
      </c>
      <c r="AD366" s="22"/>
    </row>
    <row r="367" spans="2:30" ht="13.5" thickBot="1">
      <c r="B367" s="14" t="str">
        <f t="shared" ca="1" si="32"/>
        <v>INDUDEFFTF-60</v>
      </c>
      <c r="C367" s="15" t="str">
        <f t="shared" ca="1" si="31"/>
        <v>IUDTF</v>
      </c>
      <c r="D367" s="16">
        <f>'EE investment costs'!$F$15</f>
        <v>2016</v>
      </c>
      <c r="E367" s="14">
        <f>VLOOKUP(X367,'EE investment costs'!$D$56:$R$656,15,0)</f>
        <v>16.666666666666664</v>
      </c>
      <c r="F367" s="17">
        <f ca="1">INDEX('EE investment costs'!$D$56:$R$656,MATCH(X367,'EE investment costs'!$D$56:$D$656,0),MATCH($V$8,'EE investment costs'!$D$56:$R$56,0))</f>
        <v>881.6226041909282</v>
      </c>
      <c r="I367" s="18">
        <v>1</v>
      </c>
      <c r="J367" s="18">
        <v>1</v>
      </c>
      <c r="K367" s="14">
        <f t="shared" ca="1" si="35"/>
        <v>4</v>
      </c>
      <c r="M367" s="24" t="str">
        <f t="shared" ca="1" si="33"/>
        <v>INDUDEFFTF-60</v>
      </c>
      <c r="N367" s="25" t="str">
        <f t="shared" ca="1" si="34"/>
        <v>Public service Saving Tech-Haulage Tractors, Trucks, Fishing boats 6y</v>
      </c>
      <c r="O367" s="25" t="s">
        <v>32</v>
      </c>
      <c r="P367" s="25" t="s">
        <v>33</v>
      </c>
      <c r="Q367" s="25"/>
      <c r="R367" s="25"/>
      <c r="S367" s="24" t="s">
        <v>34</v>
      </c>
      <c r="V367" s="16" t="str">
        <f t="shared" ca="1" si="36"/>
        <v>UD</v>
      </c>
      <c r="W367" s="14" t="str">
        <f t="shared" ca="1" si="36"/>
        <v>Public service</v>
      </c>
      <c r="X367" s="3" t="str">
        <f>'EE investment costs'!D416</f>
        <v>TF-60</v>
      </c>
      <c r="Y367" s="3" t="str">
        <f>'EE investment costs'!E416</f>
        <v>Haulage Tractors, Trucks, Fishing boats</v>
      </c>
      <c r="AC367" s="123">
        <f>'EE investment costs'!C416</f>
        <v>6</v>
      </c>
      <c r="AD367" s="22"/>
    </row>
    <row r="368" spans="2:30">
      <c r="B368" s="14" t="str">
        <f t="shared" ca="1" si="32"/>
        <v>INDUDEFFMT-61</v>
      </c>
      <c r="C368" s="15" t="str">
        <f ca="1">"I"&amp;MID(B368,4,1)&amp;"D"&amp;MID(B368,9,2)</f>
        <v>IUDMT</v>
      </c>
      <c r="D368" s="16">
        <f>'EE investment costs'!$F$15</f>
        <v>2016</v>
      </c>
      <c r="E368" s="14">
        <f>VLOOKUP(X368,'EE investment costs'!$D$56:$R$656,15,0)</f>
        <v>6.21</v>
      </c>
      <c r="F368" s="17">
        <f ca="1">INDEX('EE investment costs'!$D$56:$R$656,MATCH(X368,'EE investment costs'!$D$56:$D$656,0),MATCH($V$8,'EE investment costs'!$D$56:$R$56,0))</f>
        <v>850.51798140387564</v>
      </c>
      <c r="I368" s="18">
        <v>1</v>
      </c>
      <c r="J368" s="18">
        <v>1</v>
      </c>
      <c r="K368" s="14">
        <f t="shared" ca="1" si="35"/>
        <v>4</v>
      </c>
      <c r="M368" s="20" t="str">
        <f t="shared" ca="1" si="33"/>
        <v>INDUDEFFMT-61</v>
      </c>
      <c r="N368" s="21" t="str">
        <f t="shared" ca="1" si="34"/>
        <v>Public service Saving Tech-Heat Medium Temp. up to 150C 6.1y</v>
      </c>
      <c r="O368" s="21" t="s">
        <v>32</v>
      </c>
      <c r="P368" s="21" t="s">
        <v>33</v>
      </c>
      <c r="Q368" s="21"/>
      <c r="R368" s="21"/>
      <c r="S368" s="20" t="s">
        <v>34</v>
      </c>
      <c r="V368" s="16" t="str">
        <f t="shared" ca="1" si="36"/>
        <v>UD</v>
      </c>
      <c r="W368" s="14" t="str">
        <f t="shared" ca="1" si="36"/>
        <v>Public service</v>
      </c>
      <c r="X368" s="3" t="str">
        <f>'EE investment costs'!D417</f>
        <v>MT-61</v>
      </c>
      <c r="Y368" s="3" t="str">
        <f>'EE investment costs'!E417</f>
        <v>Heat Medium Temp. up to 150C</v>
      </c>
      <c r="AC368" s="123">
        <f>'EE investment costs'!C417</f>
        <v>6.1</v>
      </c>
      <c r="AD368" s="22"/>
    </row>
    <row r="369" spans="2:30">
      <c r="B369" s="14" t="str">
        <f t="shared" ca="1" si="32"/>
        <v>INDUDEFFHT-61</v>
      </c>
      <c r="C369" s="15" t="str">
        <f t="shared" ref="C369:C427" ca="1" si="37">"I"&amp;MID(B369,4,1)&amp;"D"&amp;MID(B369,9,2)</f>
        <v>IUDHT</v>
      </c>
      <c r="D369" s="16">
        <f>'EE investment costs'!$F$15</f>
        <v>2016</v>
      </c>
      <c r="E369" s="14">
        <f>VLOOKUP(X369,'EE investment costs'!$D$56:$R$656,15,0)</f>
        <v>4.968</v>
      </c>
      <c r="F369" s="17">
        <f ca="1">INDEX('EE investment costs'!$D$56:$R$656,MATCH(X369,'EE investment costs'!$D$56:$D$656,0),MATCH($V$8,'EE investment costs'!$D$56:$R$56,0))</f>
        <v>609.88827654254044</v>
      </c>
      <c r="I369" s="18">
        <v>1</v>
      </c>
      <c r="J369" s="18">
        <v>1</v>
      </c>
      <c r="K369" s="14">
        <f t="shared" ca="1" si="35"/>
        <v>6</v>
      </c>
      <c r="M369" s="19" t="str">
        <f t="shared" ca="1" si="33"/>
        <v>INDUDEFFHT-61</v>
      </c>
      <c r="N369" s="23" t="str">
        <f t="shared" ca="1" si="34"/>
        <v>Public service Saving Tech-Heat High Temp. over 150C 6.1y</v>
      </c>
      <c r="O369" s="23" t="s">
        <v>32</v>
      </c>
      <c r="P369" s="23" t="s">
        <v>33</v>
      </c>
      <c r="Q369" s="23"/>
      <c r="R369" s="23"/>
      <c r="S369" s="19" t="s">
        <v>34</v>
      </c>
      <c r="V369" s="16" t="str">
        <f t="shared" ca="1" si="36"/>
        <v>UD</v>
      </c>
      <c r="W369" s="14" t="str">
        <f t="shared" ca="1" si="36"/>
        <v>Public service</v>
      </c>
      <c r="X369" s="3" t="str">
        <f>'EE investment costs'!D418</f>
        <v>HT-61</v>
      </c>
      <c r="Y369" s="3" t="str">
        <f>'EE investment costs'!E418</f>
        <v>Heat High Temp. over 150C</v>
      </c>
      <c r="AC369" s="123">
        <f>'EE investment costs'!C418</f>
        <v>6.1</v>
      </c>
      <c r="AD369" s="22"/>
    </row>
    <row r="370" spans="2:30">
      <c r="B370" s="14" t="str">
        <f t="shared" ca="1" si="32"/>
        <v>INDUDEFFRH-61</v>
      </c>
      <c r="C370" s="15" t="str">
        <f t="shared" ca="1" si="37"/>
        <v>IUDRH</v>
      </c>
      <c r="D370" s="16">
        <f>'EE investment costs'!$F$15</f>
        <v>2016</v>
      </c>
      <c r="E370" s="14">
        <f>VLOOKUP(X370,'EE investment costs'!$D$56:$R$656,15,0)</f>
        <v>16.392000000000003</v>
      </c>
      <c r="F370" s="17">
        <f ca="1">INDEX('EE investment costs'!$D$56:$R$656,MATCH(X370,'EE investment costs'!$D$56:$D$656,0),MATCH($V$8,'EE investment costs'!$D$56:$R$56,0))</f>
        <v>962.85358670892106</v>
      </c>
      <c r="I370" s="18">
        <v>1</v>
      </c>
      <c r="J370" s="18">
        <v>1</v>
      </c>
      <c r="K370" s="14">
        <f t="shared" ca="1" si="35"/>
        <v>3</v>
      </c>
      <c r="M370" s="19" t="str">
        <f t="shared" ca="1" si="33"/>
        <v>INDUDEFFRH-61</v>
      </c>
      <c r="N370" s="23" t="str">
        <f t="shared" ca="1" si="34"/>
        <v>Public service Saving Tech-Heat Room Heat 6.1y</v>
      </c>
      <c r="O370" s="23" t="s">
        <v>32</v>
      </c>
      <c r="P370" s="23" t="s">
        <v>33</v>
      </c>
      <c r="Q370" s="23"/>
      <c r="R370" s="23"/>
      <c r="S370" s="19" t="s">
        <v>34</v>
      </c>
      <c r="V370" s="16" t="str">
        <f t="shared" ca="1" si="36"/>
        <v>UD</v>
      </c>
      <c r="W370" s="14" t="str">
        <f t="shared" ca="1" si="36"/>
        <v>Public service</v>
      </c>
      <c r="X370" s="3" t="str">
        <f>'EE investment costs'!D419</f>
        <v>RH-61</v>
      </c>
      <c r="Y370" s="3" t="str">
        <f>'EE investment costs'!E419</f>
        <v>Heat Room Heat</v>
      </c>
      <c r="AC370" s="123">
        <f>'EE investment costs'!C419</f>
        <v>6.1</v>
      </c>
      <c r="AD370" s="22"/>
    </row>
    <row r="371" spans="2:30">
      <c r="B371" s="14" t="str">
        <f t="shared" ca="1" si="32"/>
        <v>INDUDEFFLA-61</v>
      </c>
      <c r="C371" s="15" t="str">
        <f t="shared" ca="1" si="37"/>
        <v>IUDLA</v>
      </c>
      <c r="D371" s="16">
        <f>'EE investment costs'!$F$15</f>
        <v>2016</v>
      </c>
      <c r="E371" s="14">
        <f>VLOOKUP(X371,'EE investment costs'!$D$56:$R$656,15,0)</f>
        <v>4.1837</v>
      </c>
      <c r="F371" s="17">
        <f ca="1">INDEX('EE investment costs'!$D$56:$R$656,MATCH(X371,'EE investment costs'!$D$56:$D$656,0),MATCH($V$8,'EE investment costs'!$D$56:$R$56,0))</f>
        <v>1931.242943186578</v>
      </c>
      <c r="I371" s="18">
        <v>1</v>
      </c>
      <c r="J371" s="18">
        <v>1</v>
      </c>
      <c r="K371" s="14">
        <f t="shared" ca="1" si="35"/>
        <v>0</v>
      </c>
      <c r="M371" s="19" t="str">
        <f t="shared" ca="1" si="33"/>
        <v>INDUDEFFLA-61</v>
      </c>
      <c r="N371" s="23" t="str">
        <f t="shared" ca="1" si="34"/>
        <v>Public service Saving Tech-Light 6.1y</v>
      </c>
      <c r="O371" s="23" t="s">
        <v>32</v>
      </c>
      <c r="P371" s="23" t="s">
        <v>33</v>
      </c>
      <c r="Q371" s="23"/>
      <c r="R371" s="23"/>
      <c r="S371" s="19" t="s">
        <v>34</v>
      </c>
      <c r="V371" s="16" t="str">
        <f t="shared" ca="1" si="36"/>
        <v>UD</v>
      </c>
      <c r="W371" s="14" t="str">
        <f t="shared" ca="1" si="36"/>
        <v>Public service</v>
      </c>
      <c r="X371" s="3" t="str">
        <f>'EE investment costs'!D420</f>
        <v>LA-61</v>
      </c>
      <c r="Y371" s="3" t="str">
        <f>'EE investment costs'!E420</f>
        <v>Light</v>
      </c>
      <c r="AC371" s="123">
        <f>'EE investment costs'!C420</f>
        <v>6.1</v>
      </c>
      <c r="AD371" s="22"/>
    </row>
    <row r="372" spans="2:30">
      <c r="B372" s="14" t="str">
        <f t="shared" ca="1" si="32"/>
        <v>INDUDEFFEM-61</v>
      </c>
      <c r="C372" s="15" t="str">
        <f t="shared" ca="1" si="37"/>
        <v>IUDEM</v>
      </c>
      <c r="D372" s="16">
        <f>'EE investment costs'!$F$15</f>
        <v>2016</v>
      </c>
      <c r="E372" s="14">
        <f>VLOOKUP(X372,'EE investment costs'!$D$56:$R$656,15,0)</f>
        <v>4.3928849999999997</v>
      </c>
      <c r="F372" s="17">
        <f ca="1">INDEX('EE investment costs'!$D$56:$R$656,MATCH(X372,'EE investment costs'!$D$56:$D$656,0),MATCH($V$8,'EE investment costs'!$D$56:$R$56,0))</f>
        <v>2292.3940964593303</v>
      </c>
      <c r="I372" s="18">
        <v>1</v>
      </c>
      <c r="J372" s="18">
        <v>1</v>
      </c>
      <c r="K372" s="14">
        <f t="shared" ca="1" si="35"/>
        <v>0</v>
      </c>
      <c r="M372" s="19" t="str">
        <f t="shared" ca="1" si="33"/>
        <v>INDUDEFFEM-61</v>
      </c>
      <c r="N372" s="23" t="str">
        <f t="shared" ca="1" si="34"/>
        <v>Public service Saving Tech-Electric Motors 6.1y</v>
      </c>
      <c r="O372" s="23" t="s">
        <v>32</v>
      </c>
      <c r="P372" s="23" t="s">
        <v>33</v>
      </c>
      <c r="Q372" s="23"/>
      <c r="R372" s="23"/>
      <c r="S372" s="19" t="s">
        <v>34</v>
      </c>
      <c r="V372" s="16" t="str">
        <f t="shared" ca="1" si="36"/>
        <v>UD</v>
      </c>
      <c r="W372" s="14" t="str">
        <f t="shared" ca="1" si="36"/>
        <v>Public service</v>
      </c>
      <c r="X372" s="3" t="str">
        <f>'EE investment costs'!D421</f>
        <v>EM-61</v>
      </c>
      <c r="Y372" s="3" t="str">
        <f>'EE investment costs'!E421</f>
        <v>Electric Motors</v>
      </c>
      <c r="AC372" s="123">
        <f>'EE investment costs'!C421</f>
        <v>6.1</v>
      </c>
      <c r="AD372" s="22"/>
    </row>
    <row r="373" spans="2:30">
      <c r="B373" s="14" t="str">
        <f t="shared" ca="1" si="32"/>
        <v>INDUDEFFTF-61</v>
      </c>
      <c r="C373" s="15" t="str">
        <f t="shared" ca="1" si="37"/>
        <v>IUDTF</v>
      </c>
      <c r="D373" s="16">
        <f>'EE investment costs'!$F$15</f>
        <v>2016</v>
      </c>
      <c r="E373" s="14">
        <f>VLOOKUP(X373,'EE investment costs'!$D$56:$R$656,15,0)</f>
        <v>16.75</v>
      </c>
      <c r="F373" s="17">
        <f ca="1">INDEX('EE investment costs'!$D$56:$R$656,MATCH(X373,'EE investment costs'!$D$56:$D$656,0),MATCH($V$8,'EE investment costs'!$D$56:$R$56,0))</f>
        <v>896.31631426077683</v>
      </c>
      <c r="I373" s="18">
        <v>1</v>
      </c>
      <c r="J373" s="18">
        <v>1</v>
      </c>
      <c r="K373" s="14">
        <f t="shared" ca="1" si="35"/>
        <v>4</v>
      </c>
      <c r="M373" s="19" t="str">
        <f t="shared" ca="1" si="33"/>
        <v>INDUDEFFTF-61</v>
      </c>
      <c r="N373" s="23" t="str">
        <f t="shared" ca="1" si="34"/>
        <v>Public service Saving Tech-Haulage Tractors, Trucks, Fishing boats 6.1y</v>
      </c>
      <c r="O373" s="23" t="s">
        <v>32</v>
      </c>
      <c r="P373" s="23" t="s">
        <v>33</v>
      </c>
      <c r="Q373" s="23"/>
      <c r="R373" s="23"/>
      <c r="S373" s="19" t="s">
        <v>34</v>
      </c>
      <c r="V373" s="16" t="str">
        <f t="shared" ca="1" si="36"/>
        <v>UD</v>
      </c>
      <c r="W373" s="14" t="str">
        <f t="shared" ca="1" si="36"/>
        <v>Public service</v>
      </c>
      <c r="X373" s="3" t="str">
        <f>'EE investment costs'!D422</f>
        <v>TF-61</v>
      </c>
      <c r="Y373" s="3" t="str">
        <f>'EE investment costs'!E422</f>
        <v>Haulage Tractors, Trucks, Fishing boats</v>
      </c>
      <c r="AC373" s="123">
        <f>'EE investment costs'!C422</f>
        <v>6.1</v>
      </c>
      <c r="AD373" s="22"/>
    </row>
    <row r="374" spans="2:30">
      <c r="B374" s="14" t="str">
        <f t="shared" ca="1" si="32"/>
        <v>INDUDEFFMT-62</v>
      </c>
      <c r="C374" s="15" t="str">
        <f t="shared" ca="1" si="37"/>
        <v>IUDMT</v>
      </c>
      <c r="D374" s="16">
        <f>'EE investment costs'!$F$15</f>
        <v>2016</v>
      </c>
      <c r="E374" s="14">
        <f>VLOOKUP(X374,'EE investment costs'!$D$56:$R$656,15,0)</f>
        <v>6.22</v>
      </c>
      <c r="F374" s="17">
        <f ca="1">INDEX('EE investment costs'!$D$56:$R$656,MATCH(X374,'EE investment costs'!$D$56:$D$656,0),MATCH($V$8,'EE investment costs'!$D$56:$R$56,0))</f>
        <v>862.26623850826354</v>
      </c>
      <c r="I374" s="18">
        <v>1</v>
      </c>
      <c r="J374" s="18">
        <v>1</v>
      </c>
      <c r="K374" s="14">
        <f t="shared" ca="1" si="35"/>
        <v>4</v>
      </c>
      <c r="M374" s="19" t="str">
        <f t="shared" ca="1" si="33"/>
        <v>INDUDEFFMT-62</v>
      </c>
      <c r="N374" s="23" t="str">
        <f t="shared" ca="1" si="34"/>
        <v>Public service Saving Tech-Heat Medium Temp. up to 150C 6.2y</v>
      </c>
      <c r="O374" s="23" t="s">
        <v>32</v>
      </c>
      <c r="P374" s="23" t="s">
        <v>33</v>
      </c>
      <c r="Q374" s="23"/>
      <c r="R374" s="23"/>
      <c r="S374" s="19" t="s">
        <v>34</v>
      </c>
      <c r="V374" s="16" t="str">
        <f t="shared" ca="1" si="36"/>
        <v>UD</v>
      </c>
      <c r="W374" s="14" t="str">
        <f t="shared" ca="1" si="36"/>
        <v>Public service</v>
      </c>
      <c r="X374" s="3" t="str">
        <f>'EE investment costs'!D423</f>
        <v>MT-62</v>
      </c>
      <c r="Y374" s="3" t="str">
        <f>'EE investment costs'!E423</f>
        <v>Heat Medium Temp. up to 150C</v>
      </c>
      <c r="AC374" s="123">
        <f>'EE investment costs'!C423</f>
        <v>6.2</v>
      </c>
      <c r="AD374" s="22"/>
    </row>
    <row r="375" spans="2:30">
      <c r="B375" s="14" t="str">
        <f t="shared" ca="1" si="32"/>
        <v>INDUDEFFHT-62</v>
      </c>
      <c r="C375" s="15" t="str">
        <f t="shared" ca="1" si="37"/>
        <v>IUDHT</v>
      </c>
      <c r="D375" s="16">
        <f>'EE investment costs'!$F$15</f>
        <v>2016</v>
      </c>
      <c r="E375" s="14">
        <f>VLOOKUP(X375,'EE investment costs'!$D$56:$R$656,15,0)</f>
        <v>4.976</v>
      </c>
      <c r="F375" s="17">
        <f ca="1">INDEX('EE investment costs'!$D$56:$R$656,MATCH(X375,'EE investment costs'!$D$56:$D$656,0),MATCH($V$8,'EE investment costs'!$D$56:$R$56,0))</f>
        <v>616.27263756318393</v>
      </c>
      <c r="I375" s="18">
        <v>1</v>
      </c>
      <c r="J375" s="18">
        <v>1</v>
      </c>
      <c r="K375" s="14">
        <f t="shared" ca="1" si="35"/>
        <v>6</v>
      </c>
      <c r="M375" s="19" t="str">
        <f t="shared" ca="1" si="33"/>
        <v>INDUDEFFHT-62</v>
      </c>
      <c r="N375" s="23" t="str">
        <f t="shared" ca="1" si="34"/>
        <v>Public service Saving Tech-Heat High Temp. over 150C 6.2y</v>
      </c>
      <c r="O375" s="23" t="s">
        <v>32</v>
      </c>
      <c r="P375" s="23" t="s">
        <v>33</v>
      </c>
      <c r="Q375" s="23"/>
      <c r="R375" s="23"/>
      <c r="S375" s="19" t="s">
        <v>34</v>
      </c>
      <c r="V375" s="16" t="str">
        <f t="shared" ca="1" si="36"/>
        <v>UD</v>
      </c>
      <c r="W375" s="14" t="str">
        <f t="shared" ca="1" si="36"/>
        <v>Public service</v>
      </c>
      <c r="X375" s="3" t="str">
        <f>'EE investment costs'!D424</f>
        <v>HT-62</v>
      </c>
      <c r="Y375" s="3" t="str">
        <f>'EE investment costs'!E424</f>
        <v>Heat High Temp. over 150C</v>
      </c>
      <c r="AC375" s="123">
        <f>'EE investment costs'!C424</f>
        <v>6.2</v>
      </c>
      <c r="AD375" s="22"/>
    </row>
    <row r="376" spans="2:30">
      <c r="B376" s="14" t="str">
        <f t="shared" ca="1" si="32"/>
        <v>INDUDEFFRH-62</v>
      </c>
      <c r="C376" s="15" t="str">
        <f t="shared" ca="1" si="37"/>
        <v>IUDRH</v>
      </c>
      <c r="D376" s="16">
        <f>'EE investment costs'!$F$15</f>
        <v>2016</v>
      </c>
      <c r="E376" s="14">
        <f>VLOOKUP(X376,'EE investment costs'!$D$56:$R$656,15,0)</f>
        <v>16.410666666666668</v>
      </c>
      <c r="F376" s="17">
        <f ca="1">INDEX('EE investment costs'!$D$56:$R$656,MATCH(X376,'EE investment costs'!$D$56:$D$656,0),MATCH($V$8,'EE investment costs'!$D$56:$R$56,0))</f>
        <v>999.88641696695686</v>
      </c>
      <c r="I376" s="18">
        <v>1</v>
      </c>
      <c r="J376" s="18">
        <v>1</v>
      </c>
      <c r="K376" s="14">
        <f t="shared" ca="1" si="35"/>
        <v>3</v>
      </c>
      <c r="M376" s="19" t="str">
        <f t="shared" ca="1" si="33"/>
        <v>INDUDEFFRH-62</v>
      </c>
      <c r="N376" s="23" t="str">
        <f t="shared" ca="1" si="34"/>
        <v>Public service Saving Tech-Heat Room Heat 6.2y</v>
      </c>
      <c r="O376" s="23" t="s">
        <v>32</v>
      </c>
      <c r="P376" s="23" t="s">
        <v>33</v>
      </c>
      <c r="Q376" s="23"/>
      <c r="R376" s="23"/>
      <c r="S376" s="19" t="s">
        <v>34</v>
      </c>
      <c r="V376" s="16" t="str">
        <f t="shared" ca="1" si="36"/>
        <v>UD</v>
      </c>
      <c r="W376" s="14" t="str">
        <f t="shared" ca="1" si="36"/>
        <v>Public service</v>
      </c>
      <c r="X376" s="3" t="str">
        <f>'EE investment costs'!D425</f>
        <v>RH-62</v>
      </c>
      <c r="Y376" s="3" t="str">
        <f>'EE investment costs'!E425</f>
        <v>Heat Room Heat</v>
      </c>
      <c r="AC376" s="123">
        <f>'EE investment costs'!C425</f>
        <v>6.2</v>
      </c>
      <c r="AD376" s="22"/>
    </row>
    <row r="377" spans="2:30">
      <c r="B377" s="14" t="str">
        <f t="shared" ca="1" si="32"/>
        <v>INDUDEFFLA-62</v>
      </c>
      <c r="C377" s="15" t="str">
        <f t="shared" ca="1" si="37"/>
        <v>IUDLA</v>
      </c>
      <c r="D377" s="16">
        <f>'EE investment costs'!$F$15</f>
        <v>2016</v>
      </c>
      <c r="E377" s="14">
        <f>VLOOKUP(X377,'EE investment costs'!$D$56:$R$656,15,0)</f>
        <v>4.1967333333333334</v>
      </c>
      <c r="F377" s="17">
        <f ca="1">INDEX('EE investment costs'!$D$56:$R$656,MATCH(X377,'EE investment costs'!$D$56:$D$656,0),MATCH($V$8,'EE investment costs'!$D$56:$R$56,0))</f>
        <v>1946.7174465325902</v>
      </c>
      <c r="I377" s="18">
        <v>1</v>
      </c>
      <c r="J377" s="18">
        <v>1</v>
      </c>
      <c r="K377" s="14">
        <f t="shared" ca="1" si="35"/>
        <v>0</v>
      </c>
      <c r="M377" s="19" t="str">
        <f t="shared" ca="1" si="33"/>
        <v>INDUDEFFLA-62</v>
      </c>
      <c r="N377" s="23" t="str">
        <f t="shared" ca="1" si="34"/>
        <v>Public service Saving Tech-Light 6.2y</v>
      </c>
      <c r="O377" s="23" t="s">
        <v>32</v>
      </c>
      <c r="P377" s="23" t="s">
        <v>33</v>
      </c>
      <c r="Q377" s="23"/>
      <c r="R377" s="23"/>
      <c r="S377" s="19" t="s">
        <v>34</v>
      </c>
      <c r="V377" s="16" t="str">
        <f t="shared" ca="1" si="36"/>
        <v>UD</v>
      </c>
      <c r="W377" s="14" t="str">
        <f t="shared" ca="1" si="36"/>
        <v>Public service</v>
      </c>
      <c r="X377" s="3" t="str">
        <f>'EE investment costs'!D426</f>
        <v>LA-62</v>
      </c>
      <c r="Y377" s="3" t="str">
        <f>'EE investment costs'!E426</f>
        <v>Light</v>
      </c>
      <c r="AC377" s="123">
        <f>'EE investment costs'!C426</f>
        <v>6.2</v>
      </c>
      <c r="AD377" s="22"/>
    </row>
    <row r="378" spans="2:30">
      <c r="B378" s="14" t="str">
        <f t="shared" ca="1" si="32"/>
        <v>INDUDEFFEM-62</v>
      </c>
      <c r="C378" s="15" t="str">
        <f t="shared" ca="1" si="37"/>
        <v>IUDEM</v>
      </c>
      <c r="D378" s="16">
        <f>'EE investment costs'!$F$15</f>
        <v>2016</v>
      </c>
      <c r="E378" s="14">
        <f>VLOOKUP(X378,'EE investment costs'!$D$56:$R$656,15,0)</f>
        <v>4.4065700000000003</v>
      </c>
      <c r="F378" s="17">
        <f ca="1">INDEX('EE investment costs'!$D$56:$R$656,MATCH(X378,'EE investment costs'!$D$56:$D$656,0),MATCH($V$8,'EE investment costs'!$D$56:$R$56,0))</f>
        <v>2322.9625319253669</v>
      </c>
      <c r="I378" s="18">
        <v>1</v>
      </c>
      <c r="J378" s="18">
        <v>1</v>
      </c>
      <c r="K378" s="14">
        <f t="shared" ca="1" si="35"/>
        <v>0</v>
      </c>
      <c r="M378" s="19" t="str">
        <f t="shared" ca="1" si="33"/>
        <v>INDUDEFFEM-62</v>
      </c>
      <c r="N378" s="23" t="str">
        <f t="shared" ca="1" si="34"/>
        <v>Public service Saving Tech-Electric Motors 6.2y</v>
      </c>
      <c r="O378" s="23" t="s">
        <v>32</v>
      </c>
      <c r="P378" s="23" t="s">
        <v>33</v>
      </c>
      <c r="Q378" s="23"/>
      <c r="R378" s="23"/>
      <c r="S378" s="19" t="s">
        <v>34</v>
      </c>
      <c r="V378" s="16" t="str">
        <f t="shared" ca="1" si="36"/>
        <v>UD</v>
      </c>
      <c r="W378" s="14" t="str">
        <f t="shared" ca="1" si="36"/>
        <v>Public service</v>
      </c>
      <c r="X378" s="3" t="str">
        <f>'EE investment costs'!D427</f>
        <v>EM-62</v>
      </c>
      <c r="Y378" s="3" t="str">
        <f>'EE investment costs'!E427</f>
        <v>Electric Motors</v>
      </c>
      <c r="AC378" s="123">
        <f>'EE investment costs'!C427</f>
        <v>6.2</v>
      </c>
      <c r="AD378" s="22"/>
    </row>
    <row r="379" spans="2:30">
      <c r="B379" s="14" t="str">
        <f t="shared" ca="1" si="32"/>
        <v>INDUDEFFTF-62</v>
      </c>
      <c r="C379" s="15" t="str">
        <f t="shared" ca="1" si="37"/>
        <v>IUDTF</v>
      </c>
      <c r="D379" s="16">
        <f>'EE investment costs'!$F$15</f>
        <v>2016</v>
      </c>
      <c r="E379" s="14">
        <f>VLOOKUP(X379,'EE investment costs'!$D$56:$R$656,15,0)</f>
        <v>16.833333333333332</v>
      </c>
      <c r="F379" s="17">
        <f ca="1">INDEX('EE investment costs'!$D$56:$R$656,MATCH(X379,'EE investment costs'!$D$56:$D$656,0),MATCH($V$8,'EE investment costs'!$D$56:$R$56,0))</f>
        <v>911.0100243306257</v>
      </c>
      <c r="I379" s="18">
        <v>1</v>
      </c>
      <c r="J379" s="18">
        <v>1</v>
      </c>
      <c r="K379" s="14">
        <f t="shared" ca="1" si="35"/>
        <v>3</v>
      </c>
      <c r="M379" s="19" t="str">
        <f t="shared" ca="1" si="33"/>
        <v>INDUDEFFTF-62</v>
      </c>
      <c r="N379" s="23" t="str">
        <f t="shared" ca="1" si="34"/>
        <v>Public service Saving Tech-Haulage Tractors, Trucks, Fishing boats 6.2y</v>
      </c>
      <c r="O379" s="23" t="s">
        <v>32</v>
      </c>
      <c r="P379" s="23" t="s">
        <v>33</v>
      </c>
      <c r="Q379" s="23"/>
      <c r="R379" s="23"/>
      <c r="S379" s="19" t="s">
        <v>34</v>
      </c>
      <c r="V379" s="16" t="str">
        <f t="shared" ca="1" si="36"/>
        <v>UD</v>
      </c>
      <c r="W379" s="14" t="str">
        <f t="shared" ca="1" si="36"/>
        <v>Public service</v>
      </c>
      <c r="X379" s="3" t="str">
        <f>'EE investment costs'!D428</f>
        <v>TF-62</v>
      </c>
      <c r="Y379" s="3" t="str">
        <f>'EE investment costs'!E428</f>
        <v>Haulage Tractors, Trucks, Fishing boats</v>
      </c>
      <c r="AC379" s="123">
        <f>'EE investment costs'!C428</f>
        <v>6.2</v>
      </c>
      <c r="AD379" s="22"/>
    </row>
    <row r="380" spans="2:30">
      <c r="B380" s="14" t="str">
        <f t="shared" ca="1" si="32"/>
        <v>INDUDEFFMT-63</v>
      </c>
      <c r="C380" s="15" t="str">
        <f t="shared" ca="1" si="37"/>
        <v>IUDMT</v>
      </c>
      <c r="D380" s="16">
        <f>'EE investment costs'!$F$15</f>
        <v>2016</v>
      </c>
      <c r="E380" s="14">
        <f>VLOOKUP(X380,'EE investment costs'!$D$56:$R$656,15,0)</f>
        <v>6.2299999999999995</v>
      </c>
      <c r="F380" s="17">
        <f ca="1">INDEX('EE investment costs'!$D$56:$R$656,MATCH(X380,'EE investment costs'!$D$56:$D$656,0),MATCH($V$8,'EE investment costs'!$D$56:$R$56,0))</f>
        <v>874.01449561265144</v>
      </c>
      <c r="I380" s="18">
        <v>1</v>
      </c>
      <c r="J380" s="18">
        <v>1</v>
      </c>
      <c r="K380" s="14">
        <f t="shared" ca="1" si="35"/>
        <v>4</v>
      </c>
      <c r="M380" s="19" t="str">
        <f t="shared" ca="1" si="33"/>
        <v>INDUDEFFMT-63</v>
      </c>
      <c r="N380" s="23" t="str">
        <f t="shared" ca="1" si="34"/>
        <v>Public service Saving Tech-Heat Medium Temp. up to 150C 6.3y</v>
      </c>
      <c r="O380" s="23" t="s">
        <v>32</v>
      </c>
      <c r="P380" s="23" t="s">
        <v>33</v>
      </c>
      <c r="Q380" s="23"/>
      <c r="R380" s="23"/>
      <c r="S380" s="19" t="s">
        <v>34</v>
      </c>
      <c r="V380" s="16" t="str">
        <f t="shared" ca="1" si="36"/>
        <v>UD</v>
      </c>
      <c r="W380" s="14" t="str">
        <f t="shared" ca="1" si="36"/>
        <v>Public service</v>
      </c>
      <c r="X380" s="3" t="str">
        <f>'EE investment costs'!D429</f>
        <v>MT-63</v>
      </c>
      <c r="Y380" s="3" t="str">
        <f>'EE investment costs'!E429</f>
        <v>Heat Medium Temp. up to 150C</v>
      </c>
      <c r="AC380" s="123">
        <f>'EE investment costs'!C429</f>
        <v>6.3</v>
      </c>
      <c r="AD380" s="22"/>
    </row>
    <row r="381" spans="2:30">
      <c r="B381" s="14" t="str">
        <f t="shared" ca="1" si="32"/>
        <v>INDUDEFFHT-63</v>
      </c>
      <c r="C381" s="15" t="str">
        <f t="shared" ca="1" si="37"/>
        <v>IUDHT</v>
      </c>
      <c r="D381" s="16">
        <f>'EE investment costs'!$F$15</f>
        <v>2016</v>
      </c>
      <c r="E381" s="14">
        <f>VLOOKUP(X381,'EE investment costs'!$D$56:$R$656,15,0)</f>
        <v>4.984</v>
      </c>
      <c r="F381" s="17">
        <f ca="1">INDEX('EE investment costs'!$D$56:$R$656,MATCH(X381,'EE investment costs'!$D$56:$D$656,0),MATCH($V$8,'EE investment costs'!$D$56:$R$56,0))</f>
        <v>622.65699858382732</v>
      </c>
      <c r="I381" s="18">
        <v>1</v>
      </c>
      <c r="J381" s="18">
        <v>1</v>
      </c>
      <c r="K381" s="14">
        <f t="shared" ca="1" si="35"/>
        <v>6</v>
      </c>
      <c r="M381" s="19" t="str">
        <f t="shared" ca="1" si="33"/>
        <v>INDUDEFFHT-63</v>
      </c>
      <c r="N381" s="23" t="str">
        <f t="shared" ca="1" si="34"/>
        <v>Public service Saving Tech-Heat High Temp. over 150C 6.3y</v>
      </c>
      <c r="O381" s="23" t="s">
        <v>32</v>
      </c>
      <c r="P381" s="23" t="s">
        <v>33</v>
      </c>
      <c r="Q381" s="23"/>
      <c r="R381" s="23"/>
      <c r="S381" s="19" t="s">
        <v>34</v>
      </c>
      <c r="V381" s="16" t="str">
        <f t="shared" ca="1" si="36"/>
        <v>UD</v>
      </c>
      <c r="W381" s="14" t="str">
        <f t="shared" ca="1" si="36"/>
        <v>Public service</v>
      </c>
      <c r="X381" s="3" t="str">
        <f>'EE investment costs'!D430</f>
        <v>HT-63</v>
      </c>
      <c r="Y381" s="3" t="str">
        <f>'EE investment costs'!E430</f>
        <v>Heat High Temp. over 150C</v>
      </c>
      <c r="AC381" s="123">
        <f>'EE investment costs'!C430</f>
        <v>6.3</v>
      </c>
      <c r="AD381" s="22"/>
    </row>
    <row r="382" spans="2:30">
      <c r="B382" s="14" t="str">
        <f t="shared" ca="1" si="32"/>
        <v>INDUDEFFRH-63</v>
      </c>
      <c r="C382" s="15" t="str">
        <f t="shared" ca="1" si="37"/>
        <v>IUDRH</v>
      </c>
      <c r="D382" s="16">
        <f>'EE investment costs'!$F$15</f>
        <v>2016</v>
      </c>
      <c r="E382" s="14">
        <f>VLOOKUP(X382,'EE investment costs'!$D$56:$R$656,15,0)</f>
        <v>16.429333333333336</v>
      </c>
      <c r="F382" s="17">
        <f ca="1">INDEX('EE investment costs'!$D$56:$R$656,MATCH(X382,'EE investment costs'!$D$56:$D$656,0),MATCH($V$8,'EE investment costs'!$D$56:$R$56,0))</f>
        <v>1036.9192472249922</v>
      </c>
      <c r="I382" s="18">
        <v>1</v>
      </c>
      <c r="J382" s="18">
        <v>1</v>
      </c>
      <c r="K382" s="14">
        <f t="shared" ca="1" si="35"/>
        <v>2</v>
      </c>
      <c r="M382" s="19" t="str">
        <f t="shared" ca="1" si="33"/>
        <v>INDUDEFFRH-63</v>
      </c>
      <c r="N382" s="23" t="str">
        <f t="shared" ca="1" si="34"/>
        <v>Public service Saving Tech-Heat Room Heat 6.3y</v>
      </c>
      <c r="O382" s="23" t="s">
        <v>32</v>
      </c>
      <c r="P382" s="23" t="s">
        <v>33</v>
      </c>
      <c r="Q382" s="23"/>
      <c r="R382" s="23"/>
      <c r="S382" s="19" t="s">
        <v>34</v>
      </c>
      <c r="V382" s="16" t="str">
        <f t="shared" ca="1" si="36"/>
        <v>UD</v>
      </c>
      <c r="W382" s="14" t="str">
        <f t="shared" ca="1" si="36"/>
        <v>Public service</v>
      </c>
      <c r="X382" s="3" t="str">
        <f>'EE investment costs'!D431</f>
        <v>RH-63</v>
      </c>
      <c r="Y382" s="3" t="str">
        <f>'EE investment costs'!E431</f>
        <v>Heat Room Heat</v>
      </c>
      <c r="AC382" s="123">
        <f>'EE investment costs'!C431</f>
        <v>6.3</v>
      </c>
      <c r="AD382" s="22"/>
    </row>
    <row r="383" spans="2:30">
      <c r="B383" s="14" t="str">
        <f t="shared" ca="1" si="32"/>
        <v>INDUDEFFLA-63</v>
      </c>
      <c r="C383" s="15" t="str">
        <f t="shared" ca="1" si="37"/>
        <v>IUDLA</v>
      </c>
      <c r="D383" s="16">
        <f>'EE investment costs'!$F$15</f>
        <v>2016</v>
      </c>
      <c r="E383" s="14">
        <f>VLOOKUP(X383,'EE investment costs'!$D$56:$R$656,15,0)</f>
        <v>4.2097666666666669</v>
      </c>
      <c r="F383" s="17">
        <f ca="1">INDEX('EE investment costs'!$D$56:$R$656,MATCH(X383,'EE investment costs'!$D$56:$D$656,0),MATCH($V$8,'EE investment costs'!$D$56:$R$56,0))</f>
        <v>1962.1919498786024</v>
      </c>
      <c r="I383" s="18">
        <v>1</v>
      </c>
      <c r="J383" s="18">
        <v>1</v>
      </c>
      <c r="K383" s="14">
        <f t="shared" ca="1" si="35"/>
        <v>0</v>
      </c>
      <c r="M383" s="19" t="str">
        <f t="shared" ca="1" si="33"/>
        <v>INDUDEFFLA-63</v>
      </c>
      <c r="N383" s="23" t="str">
        <f t="shared" ca="1" si="34"/>
        <v>Public service Saving Tech-Light 6.3y</v>
      </c>
      <c r="O383" s="23" t="s">
        <v>32</v>
      </c>
      <c r="P383" s="23" t="s">
        <v>33</v>
      </c>
      <c r="Q383" s="23"/>
      <c r="R383" s="23"/>
      <c r="S383" s="19" t="s">
        <v>34</v>
      </c>
      <c r="V383" s="16" t="str">
        <f t="shared" ca="1" si="36"/>
        <v>UD</v>
      </c>
      <c r="W383" s="14" t="str">
        <f t="shared" ca="1" si="36"/>
        <v>Public service</v>
      </c>
      <c r="X383" s="3" t="str">
        <f>'EE investment costs'!D432</f>
        <v>LA-63</v>
      </c>
      <c r="Y383" s="3" t="str">
        <f>'EE investment costs'!E432</f>
        <v>Light</v>
      </c>
      <c r="AC383" s="123">
        <f>'EE investment costs'!C432</f>
        <v>6.3</v>
      </c>
      <c r="AD383" s="22"/>
    </row>
    <row r="384" spans="2:30">
      <c r="B384" s="14" t="str">
        <f t="shared" ca="1" si="32"/>
        <v>INDUDEFFEM-63</v>
      </c>
      <c r="C384" s="15" t="str">
        <f t="shared" ca="1" si="37"/>
        <v>IUDEM</v>
      </c>
      <c r="D384" s="16">
        <f>'EE investment costs'!$F$15</f>
        <v>2016</v>
      </c>
      <c r="E384" s="14">
        <f>VLOOKUP(X384,'EE investment costs'!$D$56:$R$656,15,0)</f>
        <v>4.420255</v>
      </c>
      <c r="F384" s="17">
        <f ca="1">INDEX('EE investment costs'!$D$56:$R$656,MATCH(X384,'EE investment costs'!$D$56:$D$656,0),MATCH($V$8,'EE investment costs'!$D$56:$R$56,0))</f>
        <v>2353.5309673914039</v>
      </c>
      <c r="I384" s="18">
        <v>1</v>
      </c>
      <c r="J384" s="18">
        <v>1</v>
      </c>
      <c r="K384" s="14">
        <f t="shared" ca="1" si="35"/>
        <v>0</v>
      </c>
      <c r="M384" s="19" t="str">
        <f t="shared" ca="1" si="33"/>
        <v>INDUDEFFEM-63</v>
      </c>
      <c r="N384" s="23" t="str">
        <f t="shared" ca="1" si="34"/>
        <v>Public service Saving Tech-Electric Motors 6.3y</v>
      </c>
      <c r="O384" s="23" t="s">
        <v>32</v>
      </c>
      <c r="P384" s="23" t="s">
        <v>33</v>
      </c>
      <c r="Q384" s="23"/>
      <c r="R384" s="23"/>
      <c r="S384" s="19" t="s">
        <v>34</v>
      </c>
      <c r="V384" s="16" t="str">
        <f t="shared" ca="1" si="36"/>
        <v>UD</v>
      </c>
      <c r="W384" s="14" t="str">
        <f t="shared" ca="1" si="36"/>
        <v>Public service</v>
      </c>
      <c r="X384" s="3" t="str">
        <f>'EE investment costs'!D433</f>
        <v>EM-63</v>
      </c>
      <c r="Y384" s="3" t="str">
        <f>'EE investment costs'!E433</f>
        <v>Electric Motors</v>
      </c>
      <c r="AC384" s="123">
        <f>'EE investment costs'!C433</f>
        <v>6.3</v>
      </c>
      <c r="AD384" s="22"/>
    </row>
    <row r="385" spans="2:30">
      <c r="B385" s="14" t="str">
        <f t="shared" ca="1" si="32"/>
        <v>INDUDEFFTF-63</v>
      </c>
      <c r="C385" s="15" t="str">
        <f t="shared" ca="1" si="37"/>
        <v>IUDTF</v>
      </c>
      <c r="D385" s="16">
        <f>'EE investment costs'!$F$15</f>
        <v>2016</v>
      </c>
      <c r="E385" s="14">
        <f>VLOOKUP(X385,'EE investment costs'!$D$56:$R$656,15,0)</f>
        <v>16.916666666666664</v>
      </c>
      <c r="F385" s="17">
        <f ca="1">INDEX('EE investment costs'!$D$56:$R$656,MATCH(X385,'EE investment costs'!$D$56:$D$656,0),MATCH($V$8,'EE investment costs'!$D$56:$R$56,0))</f>
        <v>925.70373440047433</v>
      </c>
      <c r="I385" s="18">
        <v>1</v>
      </c>
      <c r="J385" s="18">
        <v>1</v>
      </c>
      <c r="K385" s="14">
        <f t="shared" ca="1" si="35"/>
        <v>3</v>
      </c>
      <c r="M385" s="19" t="str">
        <f t="shared" ca="1" si="33"/>
        <v>INDUDEFFTF-63</v>
      </c>
      <c r="N385" s="23" t="str">
        <f t="shared" ca="1" si="34"/>
        <v>Public service Saving Tech-Haulage Tractors, Trucks, Fishing boats 6.3y</v>
      </c>
      <c r="O385" s="23" t="s">
        <v>32</v>
      </c>
      <c r="P385" s="23" t="s">
        <v>33</v>
      </c>
      <c r="Q385" s="23"/>
      <c r="R385" s="23"/>
      <c r="S385" s="19" t="s">
        <v>34</v>
      </c>
      <c r="V385" s="16" t="str">
        <f t="shared" ca="1" si="36"/>
        <v>UD</v>
      </c>
      <c r="W385" s="14" t="str">
        <f t="shared" ca="1" si="36"/>
        <v>Public service</v>
      </c>
      <c r="X385" s="3" t="str">
        <f>'EE investment costs'!D434</f>
        <v>TF-63</v>
      </c>
      <c r="Y385" s="3" t="str">
        <f>'EE investment costs'!E434</f>
        <v>Haulage Tractors, Trucks, Fishing boats</v>
      </c>
      <c r="AC385" s="123">
        <f>'EE investment costs'!C434</f>
        <v>6.3</v>
      </c>
      <c r="AD385" s="22"/>
    </row>
    <row r="386" spans="2:30">
      <c r="B386" s="14" t="str">
        <f t="shared" ca="1" si="32"/>
        <v>INDUDEFFMT-64</v>
      </c>
      <c r="C386" s="15" t="str">
        <f t="shared" ca="1" si="37"/>
        <v>IUDMT</v>
      </c>
      <c r="D386" s="16">
        <f>'EE investment costs'!$F$15</f>
        <v>2016</v>
      </c>
      <c r="E386" s="14">
        <f>VLOOKUP(X386,'EE investment costs'!$D$56:$R$656,15,0)</f>
        <v>6.24</v>
      </c>
      <c r="F386" s="17">
        <f ca="1">INDEX('EE investment costs'!$D$56:$R$656,MATCH(X386,'EE investment costs'!$D$56:$D$656,0),MATCH($V$8,'EE investment costs'!$D$56:$R$56,0))</f>
        <v>885.76275271703946</v>
      </c>
      <c r="I386" s="18">
        <v>1</v>
      </c>
      <c r="J386" s="18">
        <v>1</v>
      </c>
      <c r="K386" s="14">
        <f t="shared" ca="1" si="35"/>
        <v>4</v>
      </c>
      <c r="M386" s="19" t="str">
        <f t="shared" ca="1" si="33"/>
        <v>INDUDEFFMT-64</v>
      </c>
      <c r="N386" s="23" t="str">
        <f t="shared" ca="1" si="34"/>
        <v>Public service Saving Tech-Heat Medium Temp. up to 150C 6.4y</v>
      </c>
      <c r="O386" s="23" t="s">
        <v>32</v>
      </c>
      <c r="P386" s="23" t="s">
        <v>33</v>
      </c>
      <c r="Q386" s="23"/>
      <c r="R386" s="23"/>
      <c r="S386" s="19" t="s">
        <v>34</v>
      </c>
      <c r="V386" s="16" t="str">
        <f t="shared" ca="1" si="36"/>
        <v>UD</v>
      </c>
      <c r="W386" s="14" t="str">
        <f t="shared" ca="1" si="36"/>
        <v>Public service</v>
      </c>
      <c r="X386" s="3" t="str">
        <f>'EE investment costs'!D435</f>
        <v>MT-64</v>
      </c>
      <c r="Y386" s="3" t="str">
        <f>'EE investment costs'!E435</f>
        <v>Heat Medium Temp. up to 150C</v>
      </c>
      <c r="AC386" s="123">
        <f>'EE investment costs'!C435</f>
        <v>6.4</v>
      </c>
      <c r="AD386" s="22"/>
    </row>
    <row r="387" spans="2:30">
      <c r="B387" s="14" t="str">
        <f t="shared" ca="1" si="32"/>
        <v>INDUDEFFHT-64</v>
      </c>
      <c r="C387" s="15" t="str">
        <f t="shared" ca="1" si="37"/>
        <v>IUDHT</v>
      </c>
      <c r="D387" s="16">
        <f>'EE investment costs'!$F$15</f>
        <v>2016</v>
      </c>
      <c r="E387" s="14">
        <f>VLOOKUP(X387,'EE investment costs'!$D$56:$R$656,15,0)</f>
        <v>4.992</v>
      </c>
      <c r="F387" s="17">
        <f ca="1">INDEX('EE investment costs'!$D$56:$R$656,MATCH(X387,'EE investment costs'!$D$56:$D$656,0),MATCH($V$8,'EE investment costs'!$D$56:$R$56,0))</f>
        <v>629.04135960447093</v>
      </c>
      <c r="I387" s="18">
        <v>1</v>
      </c>
      <c r="J387" s="18">
        <v>1</v>
      </c>
      <c r="K387" s="14">
        <f t="shared" ca="1" si="35"/>
        <v>6</v>
      </c>
      <c r="M387" s="19" t="str">
        <f t="shared" ca="1" si="33"/>
        <v>INDUDEFFHT-64</v>
      </c>
      <c r="N387" s="23" t="str">
        <f t="shared" ca="1" si="34"/>
        <v>Public service Saving Tech-Heat High Temp. over 150C 6.4y</v>
      </c>
      <c r="O387" s="23" t="s">
        <v>32</v>
      </c>
      <c r="P387" s="23" t="s">
        <v>33</v>
      </c>
      <c r="Q387" s="23"/>
      <c r="R387" s="23"/>
      <c r="S387" s="19" t="s">
        <v>34</v>
      </c>
      <c r="V387" s="16" t="str">
        <f t="shared" ca="1" si="36"/>
        <v>UD</v>
      </c>
      <c r="W387" s="14" t="str">
        <f t="shared" ca="1" si="36"/>
        <v>Public service</v>
      </c>
      <c r="X387" s="3" t="str">
        <f>'EE investment costs'!D436</f>
        <v>HT-64</v>
      </c>
      <c r="Y387" s="3" t="str">
        <f>'EE investment costs'!E436</f>
        <v>Heat High Temp. over 150C</v>
      </c>
      <c r="AC387" s="123">
        <f>'EE investment costs'!C436</f>
        <v>6.4</v>
      </c>
      <c r="AD387" s="22"/>
    </row>
    <row r="388" spans="2:30">
      <c r="B388" s="14" t="str">
        <f t="shared" ca="1" si="32"/>
        <v>INDUDEFFRH-64</v>
      </c>
      <c r="C388" s="15" t="str">
        <f t="shared" ca="1" si="37"/>
        <v>IUDRH</v>
      </c>
      <c r="D388" s="16">
        <f>'EE investment costs'!$F$15</f>
        <v>2016</v>
      </c>
      <c r="E388" s="14">
        <f>VLOOKUP(X388,'EE investment costs'!$D$56:$R$656,15,0)</f>
        <v>16.448000000000004</v>
      </c>
      <c r="F388" s="17">
        <f ca="1">INDEX('EE investment costs'!$D$56:$R$656,MATCH(X388,'EE investment costs'!$D$56:$D$656,0),MATCH($V$8,'EE investment costs'!$D$56:$R$56,0))</f>
        <v>1073.9520774830278</v>
      </c>
      <c r="I388" s="18">
        <v>1</v>
      </c>
      <c r="J388" s="18">
        <v>1</v>
      </c>
      <c r="K388" s="14">
        <f t="shared" ca="1" si="35"/>
        <v>2</v>
      </c>
      <c r="M388" s="19" t="str">
        <f t="shared" ca="1" si="33"/>
        <v>INDUDEFFRH-64</v>
      </c>
      <c r="N388" s="23" t="str">
        <f t="shared" ca="1" si="34"/>
        <v>Public service Saving Tech-Heat Room Heat 6.4y</v>
      </c>
      <c r="O388" s="23" t="s">
        <v>32</v>
      </c>
      <c r="P388" s="23" t="s">
        <v>33</v>
      </c>
      <c r="Q388" s="23"/>
      <c r="R388" s="23"/>
      <c r="S388" s="19" t="s">
        <v>34</v>
      </c>
      <c r="V388" s="16" t="str">
        <f t="shared" ca="1" si="36"/>
        <v>UD</v>
      </c>
      <c r="W388" s="14" t="str">
        <f t="shared" ca="1" si="36"/>
        <v>Public service</v>
      </c>
      <c r="X388" s="3" t="str">
        <f>'EE investment costs'!D437</f>
        <v>RH-64</v>
      </c>
      <c r="Y388" s="3" t="str">
        <f>'EE investment costs'!E437</f>
        <v>Heat Room Heat</v>
      </c>
      <c r="AC388" s="123">
        <f>'EE investment costs'!C437</f>
        <v>6.4</v>
      </c>
      <c r="AD388" s="22"/>
    </row>
    <row r="389" spans="2:30">
      <c r="B389" s="14" t="str">
        <f t="shared" ca="1" si="32"/>
        <v>INDUDEFFLA-64</v>
      </c>
      <c r="C389" s="15" t="str">
        <f t="shared" ca="1" si="37"/>
        <v>IUDLA</v>
      </c>
      <c r="D389" s="16">
        <f>'EE investment costs'!$F$15</f>
        <v>2016</v>
      </c>
      <c r="E389" s="14">
        <f>VLOOKUP(X389,'EE investment costs'!$D$56:$R$656,15,0)</f>
        <v>4.2228000000000003</v>
      </c>
      <c r="F389" s="17">
        <f ca="1">INDEX('EE investment costs'!$D$56:$R$656,MATCH(X389,'EE investment costs'!$D$56:$D$656,0),MATCH($V$8,'EE investment costs'!$D$56:$R$56,0))</f>
        <v>1977.6664532246145</v>
      </c>
      <c r="I389" s="18">
        <v>1</v>
      </c>
      <c r="J389" s="18">
        <v>1</v>
      </c>
      <c r="K389" s="14">
        <f t="shared" ca="1" si="35"/>
        <v>0</v>
      </c>
      <c r="M389" s="19" t="str">
        <f t="shared" ca="1" si="33"/>
        <v>INDUDEFFLA-64</v>
      </c>
      <c r="N389" s="23" t="str">
        <f t="shared" ca="1" si="34"/>
        <v>Public service Saving Tech-Light 6.4y</v>
      </c>
      <c r="O389" s="23" t="s">
        <v>32</v>
      </c>
      <c r="P389" s="23" t="s">
        <v>33</v>
      </c>
      <c r="Q389" s="23"/>
      <c r="R389" s="23"/>
      <c r="S389" s="19" t="s">
        <v>34</v>
      </c>
      <c r="V389" s="16" t="str">
        <f t="shared" ca="1" si="36"/>
        <v>UD</v>
      </c>
      <c r="W389" s="14" t="str">
        <f t="shared" ca="1" si="36"/>
        <v>Public service</v>
      </c>
      <c r="X389" s="3" t="str">
        <f>'EE investment costs'!D438</f>
        <v>LA-64</v>
      </c>
      <c r="Y389" s="3" t="str">
        <f>'EE investment costs'!E438</f>
        <v>Light</v>
      </c>
      <c r="AC389" s="123">
        <f>'EE investment costs'!C438</f>
        <v>6.4</v>
      </c>
      <c r="AD389" s="22"/>
    </row>
    <row r="390" spans="2:30">
      <c r="B390" s="14" t="str">
        <f t="shared" ca="1" si="32"/>
        <v>INDUDEFFEM-64</v>
      </c>
      <c r="C390" s="15" t="str">
        <f t="shared" ca="1" si="37"/>
        <v>IUDEM</v>
      </c>
      <c r="D390" s="16">
        <f>'EE investment costs'!$F$15</f>
        <v>2016</v>
      </c>
      <c r="E390" s="14">
        <f>VLOOKUP(X390,'EE investment costs'!$D$56:$R$656,15,0)</f>
        <v>4.4339399999999998</v>
      </c>
      <c r="F390" s="17">
        <f ca="1">INDEX('EE investment costs'!$D$56:$R$656,MATCH(X390,'EE investment costs'!$D$56:$D$656,0),MATCH($V$8,'EE investment costs'!$D$56:$R$56,0))</f>
        <v>2384.099402857441</v>
      </c>
      <c r="I390" s="18">
        <v>1</v>
      </c>
      <c r="J390" s="18">
        <v>1</v>
      </c>
      <c r="K390" s="14">
        <f t="shared" ca="1" si="35"/>
        <v>0</v>
      </c>
      <c r="M390" s="19" t="str">
        <f t="shared" ca="1" si="33"/>
        <v>INDUDEFFEM-64</v>
      </c>
      <c r="N390" s="23" t="str">
        <f t="shared" ca="1" si="34"/>
        <v>Public service Saving Tech-Electric Motors 6.4y</v>
      </c>
      <c r="O390" s="23" t="s">
        <v>32</v>
      </c>
      <c r="P390" s="23" t="s">
        <v>33</v>
      </c>
      <c r="Q390" s="23"/>
      <c r="R390" s="23"/>
      <c r="S390" s="19" t="s">
        <v>34</v>
      </c>
      <c r="V390" s="16" t="str">
        <f t="shared" ca="1" si="36"/>
        <v>UD</v>
      </c>
      <c r="W390" s="14" t="str">
        <f t="shared" ca="1" si="36"/>
        <v>Public service</v>
      </c>
      <c r="X390" s="3" t="str">
        <f>'EE investment costs'!D439</f>
        <v>EM-64</v>
      </c>
      <c r="Y390" s="3" t="str">
        <f>'EE investment costs'!E439</f>
        <v>Electric Motors</v>
      </c>
      <c r="AC390" s="123">
        <f>'EE investment costs'!C439</f>
        <v>6.4</v>
      </c>
      <c r="AD390" s="22"/>
    </row>
    <row r="391" spans="2:30">
      <c r="B391" s="14" t="str">
        <f t="shared" ca="1" si="32"/>
        <v>INDUDEFFTF-64</v>
      </c>
      <c r="C391" s="15" t="str">
        <f t="shared" ca="1" si="37"/>
        <v>IUDTF</v>
      </c>
      <c r="D391" s="16">
        <f>'EE investment costs'!$F$15</f>
        <v>2016</v>
      </c>
      <c r="E391" s="14">
        <f>VLOOKUP(X391,'EE investment costs'!$D$56:$R$656,15,0)</f>
        <v>17</v>
      </c>
      <c r="F391" s="17">
        <f ca="1">INDEX('EE investment costs'!$D$56:$R$656,MATCH(X391,'EE investment costs'!$D$56:$D$656,0),MATCH($V$8,'EE investment costs'!$D$56:$R$56,0))</f>
        <v>940.39744447032331</v>
      </c>
      <c r="I391" s="18">
        <v>1</v>
      </c>
      <c r="J391" s="18">
        <v>1</v>
      </c>
      <c r="K391" s="14">
        <f t="shared" ca="1" si="35"/>
        <v>3</v>
      </c>
      <c r="M391" s="19" t="str">
        <f t="shared" ca="1" si="33"/>
        <v>INDUDEFFTF-64</v>
      </c>
      <c r="N391" s="23" t="str">
        <f t="shared" ca="1" si="34"/>
        <v>Public service Saving Tech-Haulage Tractors, Trucks, Fishing boats 6.4y</v>
      </c>
      <c r="O391" s="23" t="s">
        <v>32</v>
      </c>
      <c r="P391" s="23" t="s">
        <v>33</v>
      </c>
      <c r="Q391" s="23"/>
      <c r="R391" s="23"/>
      <c r="S391" s="19" t="s">
        <v>34</v>
      </c>
      <c r="V391" s="16" t="str">
        <f t="shared" ca="1" si="36"/>
        <v>UD</v>
      </c>
      <c r="W391" s="14" t="str">
        <f t="shared" ca="1" si="36"/>
        <v>Public service</v>
      </c>
      <c r="X391" s="3" t="str">
        <f>'EE investment costs'!D440</f>
        <v>TF-64</v>
      </c>
      <c r="Y391" s="3" t="str">
        <f>'EE investment costs'!E440</f>
        <v>Haulage Tractors, Trucks, Fishing boats</v>
      </c>
      <c r="AC391" s="123">
        <f>'EE investment costs'!C440</f>
        <v>6.4</v>
      </c>
      <c r="AD391" s="22"/>
    </row>
    <row r="392" spans="2:30">
      <c r="B392" s="14" t="str">
        <f t="shared" ref="B392:B455" ca="1" si="38">M392</f>
        <v>INDUDEFFMT-65</v>
      </c>
      <c r="C392" s="15" t="str">
        <f t="shared" ca="1" si="37"/>
        <v>IUDMT</v>
      </c>
      <c r="D392" s="16">
        <f>'EE investment costs'!$F$15</f>
        <v>2016</v>
      </c>
      <c r="E392" s="14">
        <f>VLOOKUP(X392,'EE investment costs'!$D$56:$R$656,15,0)</f>
        <v>6.25</v>
      </c>
      <c r="F392" s="17">
        <f ca="1">INDEX('EE investment costs'!$D$56:$R$656,MATCH(X392,'EE investment costs'!$D$56:$D$656,0),MATCH($V$8,'EE investment costs'!$D$56:$R$56,0))</f>
        <v>897.51100982142736</v>
      </c>
      <c r="I392" s="18">
        <v>1</v>
      </c>
      <c r="J392" s="18">
        <v>1</v>
      </c>
      <c r="K392" s="14">
        <f t="shared" ca="1" si="35"/>
        <v>4</v>
      </c>
      <c r="M392" s="19" t="str">
        <f t="shared" ref="M392:M455" ca="1" si="39">CONCATENATE("IND",$V$8,"EFF",$X392)</f>
        <v>INDUDEFFMT-65</v>
      </c>
      <c r="N392" s="23" t="str">
        <f t="shared" ca="1" si="34"/>
        <v>Public service Saving Tech-Heat Medium Temp. up to 150C 6.5y</v>
      </c>
      <c r="O392" s="23" t="s">
        <v>32</v>
      </c>
      <c r="P392" s="23" t="s">
        <v>33</v>
      </c>
      <c r="Q392" s="23"/>
      <c r="R392" s="23"/>
      <c r="S392" s="19" t="s">
        <v>34</v>
      </c>
      <c r="V392" s="16" t="str">
        <f t="shared" ca="1" si="36"/>
        <v>UD</v>
      </c>
      <c r="W392" s="14" t="str">
        <f t="shared" ca="1" si="36"/>
        <v>Public service</v>
      </c>
      <c r="X392" s="3" t="str">
        <f>'EE investment costs'!D441</f>
        <v>MT-65</v>
      </c>
      <c r="Y392" s="3" t="str">
        <f>'EE investment costs'!E441</f>
        <v>Heat Medium Temp. up to 150C</v>
      </c>
      <c r="AC392" s="123">
        <f>'EE investment costs'!C441</f>
        <v>6.5</v>
      </c>
      <c r="AD392" s="22"/>
    </row>
    <row r="393" spans="2:30">
      <c r="B393" s="14" t="str">
        <f t="shared" ca="1" si="38"/>
        <v>INDUDEFFHT-65</v>
      </c>
      <c r="C393" s="15" t="str">
        <f t="shared" ca="1" si="37"/>
        <v>IUDHT</v>
      </c>
      <c r="D393" s="16">
        <f>'EE investment costs'!$F$15</f>
        <v>2016</v>
      </c>
      <c r="E393" s="14">
        <f>VLOOKUP(X393,'EE investment costs'!$D$56:$R$656,15,0)</f>
        <v>5</v>
      </c>
      <c r="F393" s="17">
        <f ca="1">INDEX('EE investment costs'!$D$56:$R$656,MATCH(X393,'EE investment costs'!$D$56:$D$656,0),MATCH($V$8,'EE investment costs'!$D$56:$R$56,0))</f>
        <v>635.4257206251142</v>
      </c>
      <c r="I393" s="18">
        <v>1</v>
      </c>
      <c r="J393" s="18">
        <v>1</v>
      </c>
      <c r="K393" s="14">
        <f t="shared" ca="1" si="35"/>
        <v>6</v>
      </c>
      <c r="M393" s="19" t="str">
        <f t="shared" ca="1" si="39"/>
        <v>INDUDEFFHT-65</v>
      </c>
      <c r="N393" s="23" t="str">
        <f t="shared" ref="N393:N456" ca="1" si="40">$W$8&amp;" Saving Tech"&amp;"-"&amp;$Y393&amp;" "&amp;AC393&amp;"y"</f>
        <v>Public service Saving Tech-Heat High Temp. over 150C 6.5y</v>
      </c>
      <c r="O393" s="23" t="s">
        <v>32</v>
      </c>
      <c r="P393" s="23" t="s">
        <v>33</v>
      </c>
      <c r="Q393" s="23"/>
      <c r="R393" s="23"/>
      <c r="S393" s="19" t="s">
        <v>34</v>
      </c>
      <c r="V393" s="16" t="str">
        <f t="shared" ca="1" si="36"/>
        <v>UD</v>
      </c>
      <c r="W393" s="14" t="str">
        <f t="shared" ca="1" si="36"/>
        <v>Public service</v>
      </c>
      <c r="X393" s="3" t="str">
        <f>'EE investment costs'!D442</f>
        <v>HT-65</v>
      </c>
      <c r="Y393" s="3" t="str">
        <f>'EE investment costs'!E442</f>
        <v>Heat High Temp. over 150C</v>
      </c>
      <c r="AC393" s="123">
        <f>'EE investment costs'!C442</f>
        <v>6.5</v>
      </c>
      <c r="AD393" s="22"/>
    </row>
    <row r="394" spans="2:30">
      <c r="B394" s="14" t="str">
        <f t="shared" ca="1" si="38"/>
        <v>INDUDEFFRH-65</v>
      </c>
      <c r="C394" s="15" t="str">
        <f t="shared" ca="1" si="37"/>
        <v>IUDRH</v>
      </c>
      <c r="D394" s="16">
        <f>'EE investment costs'!$F$15</f>
        <v>2016</v>
      </c>
      <c r="E394" s="14">
        <f>VLOOKUP(X394,'EE investment costs'!$D$56:$R$656,15,0)</f>
        <v>16.466666666666669</v>
      </c>
      <c r="F394" s="17">
        <f ca="1">INDEX('EE investment costs'!$D$56:$R$656,MATCH(X394,'EE investment costs'!$D$56:$D$656,0),MATCH($V$8,'EE investment costs'!$D$56:$R$56,0))</f>
        <v>1110.9849077410631</v>
      </c>
      <c r="I394" s="18">
        <v>1</v>
      </c>
      <c r="J394" s="18">
        <v>1</v>
      </c>
      <c r="K394" s="14">
        <f t="shared" ref="K394:K457" ca="1" si="41">IF(F394&lt;500,1,0)+IF(F394&lt;600,1,0)+IF(F394&lt;700,1,0)+IF(F394&lt;800,1,0)+IF(F394&lt;900,1,0)+IF(F394&lt;1000,1,0)+IF(F394&lt;1100,1,0)+IF(F394&lt;1200,1,0)</f>
        <v>1</v>
      </c>
      <c r="M394" s="19" t="str">
        <f t="shared" ca="1" si="39"/>
        <v>INDUDEFFRH-65</v>
      </c>
      <c r="N394" s="23" t="str">
        <f t="shared" ca="1" si="40"/>
        <v>Public service Saving Tech-Heat Room Heat 6.5y</v>
      </c>
      <c r="O394" s="23" t="s">
        <v>32</v>
      </c>
      <c r="P394" s="23" t="s">
        <v>33</v>
      </c>
      <c r="Q394" s="23"/>
      <c r="R394" s="23"/>
      <c r="S394" s="19" t="s">
        <v>34</v>
      </c>
      <c r="V394" s="16" t="str">
        <f t="shared" ref="V394:W457" ca="1" si="42">V393</f>
        <v>UD</v>
      </c>
      <c r="W394" s="14" t="str">
        <f t="shared" ca="1" si="42"/>
        <v>Public service</v>
      </c>
      <c r="X394" s="3" t="str">
        <f>'EE investment costs'!D443</f>
        <v>RH-65</v>
      </c>
      <c r="Y394" s="3" t="str">
        <f>'EE investment costs'!E443</f>
        <v>Heat Room Heat</v>
      </c>
      <c r="AC394" s="123">
        <f>'EE investment costs'!C443</f>
        <v>6.5</v>
      </c>
      <c r="AD394" s="22"/>
    </row>
    <row r="395" spans="2:30">
      <c r="B395" s="14" t="str">
        <f t="shared" ca="1" si="38"/>
        <v>INDUDEFFLA-65</v>
      </c>
      <c r="C395" s="15" t="str">
        <f t="shared" ca="1" si="37"/>
        <v>IUDLA</v>
      </c>
      <c r="D395" s="16">
        <f>'EE investment costs'!$F$15</f>
        <v>2016</v>
      </c>
      <c r="E395" s="14">
        <f>VLOOKUP(X395,'EE investment costs'!$D$56:$R$656,15,0)</f>
        <v>4.2358333333333338</v>
      </c>
      <c r="F395" s="17">
        <f ca="1">INDEX('EE investment costs'!$D$56:$R$656,MATCH(X395,'EE investment costs'!$D$56:$D$656,0),MATCH($V$8,'EE investment costs'!$D$56:$R$56,0))</f>
        <v>1993.1409565706265</v>
      </c>
      <c r="I395" s="18">
        <v>1</v>
      </c>
      <c r="J395" s="18">
        <v>1</v>
      </c>
      <c r="K395" s="14">
        <f t="shared" ca="1" si="41"/>
        <v>0</v>
      </c>
      <c r="M395" s="19" t="str">
        <f t="shared" ca="1" si="39"/>
        <v>INDUDEFFLA-65</v>
      </c>
      <c r="N395" s="23" t="str">
        <f t="shared" ca="1" si="40"/>
        <v>Public service Saving Tech-Light 6.5y</v>
      </c>
      <c r="O395" s="23" t="s">
        <v>32</v>
      </c>
      <c r="P395" s="23" t="s">
        <v>33</v>
      </c>
      <c r="Q395" s="23"/>
      <c r="R395" s="23"/>
      <c r="S395" s="19" t="s">
        <v>34</v>
      </c>
      <c r="V395" s="16" t="str">
        <f t="shared" ca="1" si="42"/>
        <v>UD</v>
      </c>
      <c r="W395" s="14" t="str">
        <f t="shared" ca="1" si="42"/>
        <v>Public service</v>
      </c>
      <c r="X395" s="3" t="str">
        <f>'EE investment costs'!D444</f>
        <v>LA-65</v>
      </c>
      <c r="Y395" s="3" t="str">
        <f>'EE investment costs'!E444</f>
        <v>Light</v>
      </c>
      <c r="AC395" s="123">
        <f>'EE investment costs'!C444</f>
        <v>6.5</v>
      </c>
      <c r="AD395" s="22"/>
    </row>
    <row r="396" spans="2:30">
      <c r="B396" s="14" t="str">
        <f t="shared" ca="1" si="38"/>
        <v>INDUDEFFEM-65</v>
      </c>
      <c r="C396" s="15" t="str">
        <f t="shared" ca="1" si="37"/>
        <v>IUDEM</v>
      </c>
      <c r="D396" s="16">
        <f>'EE investment costs'!$F$15</f>
        <v>2016</v>
      </c>
      <c r="E396" s="14">
        <f>VLOOKUP(X396,'EE investment costs'!$D$56:$R$656,15,0)</f>
        <v>4.4476250000000004</v>
      </c>
      <c r="F396" s="17">
        <f ca="1">INDEX('EE investment costs'!$D$56:$R$656,MATCH(X396,'EE investment costs'!$D$56:$D$656,0),MATCH($V$8,'EE investment costs'!$D$56:$R$56,0))</f>
        <v>2414.6678383234776</v>
      </c>
      <c r="I396" s="18">
        <v>1</v>
      </c>
      <c r="J396" s="18">
        <v>1</v>
      </c>
      <c r="K396" s="14">
        <f t="shared" ca="1" si="41"/>
        <v>0</v>
      </c>
      <c r="M396" s="19" t="str">
        <f t="shared" ca="1" si="39"/>
        <v>INDUDEFFEM-65</v>
      </c>
      <c r="N396" s="23" t="str">
        <f t="shared" ca="1" si="40"/>
        <v>Public service Saving Tech-Electric Motors 6.5y</v>
      </c>
      <c r="O396" s="23" t="s">
        <v>32</v>
      </c>
      <c r="P396" s="23" t="s">
        <v>33</v>
      </c>
      <c r="Q396" s="23"/>
      <c r="R396" s="23"/>
      <c r="S396" s="19" t="s">
        <v>34</v>
      </c>
      <c r="V396" s="16" t="str">
        <f t="shared" ca="1" si="42"/>
        <v>UD</v>
      </c>
      <c r="W396" s="14" t="str">
        <f t="shared" ca="1" si="42"/>
        <v>Public service</v>
      </c>
      <c r="X396" s="3" t="str">
        <f>'EE investment costs'!D445</f>
        <v>EM-65</v>
      </c>
      <c r="Y396" s="3" t="str">
        <f>'EE investment costs'!E445</f>
        <v>Electric Motors</v>
      </c>
      <c r="AC396" s="123">
        <f>'EE investment costs'!C445</f>
        <v>6.5</v>
      </c>
      <c r="AD396" s="22"/>
    </row>
    <row r="397" spans="2:30">
      <c r="B397" s="14" t="str">
        <f t="shared" ca="1" si="38"/>
        <v>INDUDEFFTF-65</v>
      </c>
      <c r="C397" s="15" t="str">
        <f t="shared" ca="1" si="37"/>
        <v>IUDTF</v>
      </c>
      <c r="D397" s="16">
        <f>'EE investment costs'!$F$15</f>
        <v>2016</v>
      </c>
      <c r="E397" s="14">
        <f>VLOOKUP(X397,'EE investment costs'!$D$56:$R$656,15,0)</f>
        <v>17.083333333333332</v>
      </c>
      <c r="F397" s="17">
        <f ca="1">INDEX('EE investment costs'!$D$56:$R$656,MATCH(X397,'EE investment costs'!$D$56:$D$656,0),MATCH($V$8,'EE investment costs'!$D$56:$R$56,0))</f>
        <v>955.09115454017206</v>
      </c>
      <c r="I397" s="18">
        <v>1</v>
      </c>
      <c r="J397" s="18">
        <v>1</v>
      </c>
      <c r="K397" s="14">
        <f t="shared" ca="1" si="41"/>
        <v>3</v>
      </c>
      <c r="M397" s="19" t="str">
        <f t="shared" ca="1" si="39"/>
        <v>INDUDEFFTF-65</v>
      </c>
      <c r="N397" s="23" t="str">
        <f t="shared" ca="1" si="40"/>
        <v>Public service Saving Tech-Haulage Tractors, Trucks, Fishing boats 6.5y</v>
      </c>
      <c r="O397" s="23" t="s">
        <v>32</v>
      </c>
      <c r="P397" s="23" t="s">
        <v>33</v>
      </c>
      <c r="Q397" s="23"/>
      <c r="R397" s="23"/>
      <c r="S397" s="19" t="s">
        <v>34</v>
      </c>
      <c r="V397" s="16" t="str">
        <f t="shared" ca="1" si="42"/>
        <v>UD</v>
      </c>
      <c r="W397" s="14" t="str">
        <f t="shared" ca="1" si="42"/>
        <v>Public service</v>
      </c>
      <c r="X397" s="3" t="str">
        <f>'EE investment costs'!D446</f>
        <v>TF-65</v>
      </c>
      <c r="Y397" s="3" t="str">
        <f>'EE investment costs'!E446</f>
        <v>Haulage Tractors, Trucks, Fishing boats</v>
      </c>
      <c r="AC397" s="123">
        <f>'EE investment costs'!C446</f>
        <v>6.5</v>
      </c>
      <c r="AD397" s="22"/>
    </row>
    <row r="398" spans="2:30">
      <c r="B398" s="14" t="str">
        <f t="shared" ca="1" si="38"/>
        <v>INDUDEFFMT-66</v>
      </c>
      <c r="C398" s="15" t="str">
        <f t="shared" ca="1" si="37"/>
        <v>IUDMT</v>
      </c>
      <c r="D398" s="16">
        <f>'EE investment costs'!$F$15</f>
        <v>2016</v>
      </c>
      <c r="E398" s="14">
        <f>VLOOKUP(X398,'EE investment costs'!$D$56:$R$656,15,0)</f>
        <v>6.26</v>
      </c>
      <c r="F398" s="17">
        <f ca="1">INDEX('EE investment costs'!$D$56:$R$656,MATCH(X398,'EE investment costs'!$D$56:$D$656,0),MATCH($V$8,'EE investment costs'!$D$56:$R$56,0))</f>
        <v>909.25926692581527</v>
      </c>
      <c r="I398" s="18">
        <v>1</v>
      </c>
      <c r="J398" s="18">
        <v>1</v>
      </c>
      <c r="K398" s="14">
        <f t="shared" ca="1" si="41"/>
        <v>3</v>
      </c>
      <c r="M398" s="19" t="str">
        <f t="shared" ca="1" si="39"/>
        <v>INDUDEFFMT-66</v>
      </c>
      <c r="N398" s="23" t="str">
        <f t="shared" ca="1" si="40"/>
        <v>Public service Saving Tech-Heat Medium Temp. up to 150C 6.6y</v>
      </c>
      <c r="O398" s="23" t="s">
        <v>32</v>
      </c>
      <c r="P398" s="23" t="s">
        <v>33</v>
      </c>
      <c r="Q398" s="23"/>
      <c r="R398" s="23"/>
      <c r="S398" s="19" t="s">
        <v>34</v>
      </c>
      <c r="V398" s="16" t="str">
        <f t="shared" ca="1" si="42"/>
        <v>UD</v>
      </c>
      <c r="W398" s="14" t="str">
        <f t="shared" ca="1" si="42"/>
        <v>Public service</v>
      </c>
      <c r="X398" s="3" t="str">
        <f>'EE investment costs'!D447</f>
        <v>MT-66</v>
      </c>
      <c r="Y398" s="3" t="str">
        <f>'EE investment costs'!E447</f>
        <v>Heat Medium Temp. up to 150C</v>
      </c>
      <c r="AC398" s="123">
        <f>'EE investment costs'!C447</f>
        <v>6.6</v>
      </c>
      <c r="AD398" s="22"/>
    </row>
    <row r="399" spans="2:30">
      <c r="B399" s="14" t="str">
        <f t="shared" ca="1" si="38"/>
        <v>INDUDEFFHT-66</v>
      </c>
      <c r="C399" s="15" t="str">
        <f t="shared" ca="1" si="37"/>
        <v>IUDHT</v>
      </c>
      <c r="D399" s="16">
        <f>'EE investment costs'!$F$15</f>
        <v>2016</v>
      </c>
      <c r="E399" s="14">
        <f>VLOOKUP(X399,'EE investment costs'!$D$56:$R$656,15,0)</f>
        <v>5.008</v>
      </c>
      <c r="F399" s="17">
        <f ca="1">INDEX('EE investment costs'!$D$56:$R$656,MATCH(X399,'EE investment costs'!$D$56:$D$656,0),MATCH($V$8,'EE investment costs'!$D$56:$R$56,0))</f>
        <v>641.81008164575769</v>
      </c>
      <c r="I399" s="18">
        <v>1</v>
      </c>
      <c r="J399" s="18">
        <v>1</v>
      </c>
      <c r="K399" s="14">
        <f t="shared" ca="1" si="41"/>
        <v>6</v>
      </c>
      <c r="M399" s="19" t="str">
        <f t="shared" ca="1" si="39"/>
        <v>INDUDEFFHT-66</v>
      </c>
      <c r="N399" s="23" t="str">
        <f t="shared" ca="1" si="40"/>
        <v>Public service Saving Tech-Heat High Temp. over 150C 6.6y</v>
      </c>
      <c r="O399" s="23" t="s">
        <v>32</v>
      </c>
      <c r="P399" s="23" t="s">
        <v>33</v>
      </c>
      <c r="Q399" s="23"/>
      <c r="R399" s="23"/>
      <c r="S399" s="19" t="s">
        <v>34</v>
      </c>
      <c r="V399" s="16" t="str">
        <f t="shared" ca="1" si="42"/>
        <v>UD</v>
      </c>
      <c r="W399" s="14" t="str">
        <f t="shared" ca="1" si="42"/>
        <v>Public service</v>
      </c>
      <c r="X399" s="3" t="str">
        <f>'EE investment costs'!D448</f>
        <v>HT-66</v>
      </c>
      <c r="Y399" s="3" t="str">
        <f>'EE investment costs'!E448</f>
        <v>Heat High Temp. over 150C</v>
      </c>
      <c r="AC399" s="123">
        <f>'EE investment costs'!C448</f>
        <v>6.6</v>
      </c>
      <c r="AD399" s="22"/>
    </row>
    <row r="400" spans="2:30">
      <c r="B400" s="14" t="str">
        <f t="shared" ca="1" si="38"/>
        <v>INDUDEFFRH-66</v>
      </c>
      <c r="C400" s="15" t="str">
        <f t="shared" ca="1" si="37"/>
        <v>IUDRH</v>
      </c>
      <c r="D400" s="16">
        <f>'EE investment costs'!$F$15</f>
        <v>2016</v>
      </c>
      <c r="E400" s="14">
        <f>VLOOKUP(X400,'EE investment costs'!$D$56:$R$656,15,0)</f>
        <v>16.485333333333337</v>
      </c>
      <c r="F400" s="17">
        <f ca="1">INDEX('EE investment costs'!$D$56:$R$656,MATCH(X400,'EE investment costs'!$D$56:$D$656,0),MATCH($V$8,'EE investment costs'!$D$56:$R$56,0))</f>
        <v>1148.0177379990985</v>
      </c>
      <c r="I400" s="18">
        <v>1</v>
      </c>
      <c r="J400" s="18">
        <v>1</v>
      </c>
      <c r="K400" s="14">
        <f t="shared" ca="1" si="41"/>
        <v>1</v>
      </c>
      <c r="M400" s="19" t="str">
        <f t="shared" ca="1" si="39"/>
        <v>INDUDEFFRH-66</v>
      </c>
      <c r="N400" s="23" t="str">
        <f t="shared" ca="1" si="40"/>
        <v>Public service Saving Tech-Heat Room Heat 6.6y</v>
      </c>
      <c r="O400" s="23" t="s">
        <v>32</v>
      </c>
      <c r="P400" s="23" t="s">
        <v>33</v>
      </c>
      <c r="Q400" s="23"/>
      <c r="R400" s="23"/>
      <c r="S400" s="19" t="s">
        <v>34</v>
      </c>
      <c r="V400" s="16" t="str">
        <f t="shared" ca="1" si="42"/>
        <v>UD</v>
      </c>
      <c r="W400" s="14" t="str">
        <f t="shared" ca="1" si="42"/>
        <v>Public service</v>
      </c>
      <c r="X400" s="3" t="str">
        <f>'EE investment costs'!D449</f>
        <v>RH-66</v>
      </c>
      <c r="Y400" s="3" t="str">
        <f>'EE investment costs'!E449</f>
        <v>Heat Room Heat</v>
      </c>
      <c r="AC400" s="123">
        <f>'EE investment costs'!C449</f>
        <v>6.6</v>
      </c>
      <c r="AD400" s="22"/>
    </row>
    <row r="401" spans="2:30">
      <c r="B401" s="14" t="str">
        <f t="shared" ca="1" si="38"/>
        <v>INDUDEFFLA-66</v>
      </c>
      <c r="C401" s="15" t="str">
        <f t="shared" ca="1" si="37"/>
        <v>IUDLA</v>
      </c>
      <c r="D401" s="16">
        <f>'EE investment costs'!$F$15</f>
        <v>2016</v>
      </c>
      <c r="E401" s="14">
        <f>VLOOKUP(X401,'EE investment costs'!$D$56:$R$656,15,0)</f>
        <v>4.2488666666666672</v>
      </c>
      <c r="F401" s="17">
        <f ca="1">INDEX('EE investment costs'!$D$56:$R$656,MATCH(X401,'EE investment costs'!$D$56:$D$656,0),MATCH($V$8,'EE investment costs'!$D$56:$R$56,0))</f>
        <v>2008.6154599166384</v>
      </c>
      <c r="I401" s="18">
        <v>1</v>
      </c>
      <c r="J401" s="18">
        <v>1</v>
      </c>
      <c r="K401" s="14">
        <f t="shared" ca="1" si="41"/>
        <v>0</v>
      </c>
      <c r="M401" s="19" t="str">
        <f t="shared" ca="1" si="39"/>
        <v>INDUDEFFLA-66</v>
      </c>
      <c r="N401" s="23" t="str">
        <f t="shared" ca="1" si="40"/>
        <v>Public service Saving Tech-Light 6.6y</v>
      </c>
      <c r="O401" s="23" t="s">
        <v>32</v>
      </c>
      <c r="P401" s="23" t="s">
        <v>33</v>
      </c>
      <c r="Q401" s="23"/>
      <c r="R401" s="23"/>
      <c r="S401" s="19" t="s">
        <v>34</v>
      </c>
      <c r="V401" s="16" t="str">
        <f t="shared" ca="1" si="42"/>
        <v>UD</v>
      </c>
      <c r="W401" s="14" t="str">
        <f t="shared" ca="1" si="42"/>
        <v>Public service</v>
      </c>
      <c r="X401" s="3" t="str">
        <f>'EE investment costs'!D450</f>
        <v>LA-66</v>
      </c>
      <c r="Y401" s="3" t="str">
        <f>'EE investment costs'!E450</f>
        <v>Light</v>
      </c>
      <c r="AC401" s="123">
        <f>'EE investment costs'!C450</f>
        <v>6.6</v>
      </c>
      <c r="AD401" s="22"/>
    </row>
    <row r="402" spans="2:30">
      <c r="B402" s="14" t="str">
        <f t="shared" ca="1" si="38"/>
        <v>INDUDEFFEM-66</v>
      </c>
      <c r="C402" s="15" t="str">
        <f t="shared" ca="1" si="37"/>
        <v>IUDEM</v>
      </c>
      <c r="D402" s="16">
        <f>'EE investment costs'!$F$15</f>
        <v>2016</v>
      </c>
      <c r="E402" s="14">
        <f>VLOOKUP(X402,'EE investment costs'!$D$56:$R$656,15,0)</f>
        <v>4.4613100000000001</v>
      </c>
      <c r="F402" s="17">
        <f ca="1">INDEX('EE investment costs'!$D$56:$R$656,MATCH(X402,'EE investment costs'!$D$56:$D$656,0),MATCH($V$8,'EE investment costs'!$D$56:$R$56,0))</f>
        <v>2445.2362737895141</v>
      </c>
      <c r="I402" s="18">
        <v>1</v>
      </c>
      <c r="J402" s="18">
        <v>1</v>
      </c>
      <c r="K402" s="14">
        <f t="shared" ca="1" si="41"/>
        <v>0</v>
      </c>
      <c r="M402" s="19" t="str">
        <f t="shared" ca="1" si="39"/>
        <v>INDUDEFFEM-66</v>
      </c>
      <c r="N402" s="23" t="str">
        <f t="shared" ca="1" si="40"/>
        <v>Public service Saving Tech-Electric Motors 6.6y</v>
      </c>
      <c r="O402" s="23" t="s">
        <v>32</v>
      </c>
      <c r="P402" s="23" t="s">
        <v>33</v>
      </c>
      <c r="Q402" s="23"/>
      <c r="R402" s="23"/>
      <c r="S402" s="19" t="s">
        <v>34</v>
      </c>
      <c r="V402" s="16" t="str">
        <f t="shared" ca="1" si="42"/>
        <v>UD</v>
      </c>
      <c r="W402" s="14" t="str">
        <f t="shared" ca="1" si="42"/>
        <v>Public service</v>
      </c>
      <c r="X402" s="3" t="str">
        <f>'EE investment costs'!D451</f>
        <v>EM-66</v>
      </c>
      <c r="Y402" s="3" t="str">
        <f>'EE investment costs'!E451</f>
        <v>Electric Motors</v>
      </c>
      <c r="AC402" s="123">
        <f>'EE investment costs'!C451</f>
        <v>6.6</v>
      </c>
      <c r="AD402" s="22"/>
    </row>
    <row r="403" spans="2:30">
      <c r="B403" s="14" t="str">
        <f t="shared" ca="1" si="38"/>
        <v>INDUDEFFTF-66</v>
      </c>
      <c r="C403" s="15" t="str">
        <f t="shared" ca="1" si="37"/>
        <v>IUDTF</v>
      </c>
      <c r="D403" s="16">
        <f>'EE investment costs'!$F$15</f>
        <v>2016</v>
      </c>
      <c r="E403" s="14">
        <f>VLOOKUP(X403,'EE investment costs'!$D$56:$R$656,15,0)</f>
        <v>17.166666666666664</v>
      </c>
      <c r="F403" s="17">
        <f ca="1">INDEX('EE investment costs'!$D$56:$R$656,MATCH(X403,'EE investment costs'!$D$56:$D$656,0),MATCH($V$8,'EE investment costs'!$D$56:$R$56,0))</f>
        <v>969.7848646100208</v>
      </c>
      <c r="I403" s="18">
        <v>1</v>
      </c>
      <c r="J403" s="18">
        <v>1</v>
      </c>
      <c r="K403" s="14">
        <f t="shared" ca="1" si="41"/>
        <v>3</v>
      </c>
      <c r="M403" s="19" t="str">
        <f t="shared" ca="1" si="39"/>
        <v>INDUDEFFTF-66</v>
      </c>
      <c r="N403" s="23" t="str">
        <f t="shared" ca="1" si="40"/>
        <v>Public service Saving Tech-Haulage Tractors, Trucks, Fishing boats 6.6y</v>
      </c>
      <c r="O403" s="23" t="s">
        <v>32</v>
      </c>
      <c r="P403" s="23" t="s">
        <v>33</v>
      </c>
      <c r="Q403" s="23"/>
      <c r="R403" s="23"/>
      <c r="S403" s="19" t="s">
        <v>34</v>
      </c>
      <c r="V403" s="16" t="str">
        <f t="shared" ca="1" si="42"/>
        <v>UD</v>
      </c>
      <c r="W403" s="14" t="str">
        <f t="shared" ca="1" si="42"/>
        <v>Public service</v>
      </c>
      <c r="X403" s="3" t="str">
        <f>'EE investment costs'!D452</f>
        <v>TF-66</v>
      </c>
      <c r="Y403" s="3" t="str">
        <f>'EE investment costs'!E452</f>
        <v>Haulage Tractors, Trucks, Fishing boats</v>
      </c>
      <c r="AC403" s="123">
        <f>'EE investment costs'!C452</f>
        <v>6.6</v>
      </c>
      <c r="AD403" s="22"/>
    </row>
    <row r="404" spans="2:30">
      <c r="B404" s="14" t="str">
        <f t="shared" ca="1" si="38"/>
        <v>INDUDEFFMT-67</v>
      </c>
      <c r="C404" s="15" t="str">
        <f t="shared" ca="1" si="37"/>
        <v>IUDMT</v>
      </c>
      <c r="D404" s="16">
        <f>'EE investment costs'!$F$15</f>
        <v>2016</v>
      </c>
      <c r="E404" s="14">
        <f>VLOOKUP(X404,'EE investment costs'!$D$56:$R$656,15,0)</f>
        <v>6.27</v>
      </c>
      <c r="F404" s="17">
        <f ca="1">INDEX('EE investment costs'!$D$56:$R$656,MATCH(X404,'EE investment costs'!$D$56:$D$656,0),MATCH($V$8,'EE investment costs'!$D$56:$R$56,0))</f>
        <v>921.00752403020329</v>
      </c>
      <c r="I404" s="18">
        <v>1</v>
      </c>
      <c r="J404" s="18">
        <v>1</v>
      </c>
      <c r="K404" s="14">
        <f t="shared" ca="1" si="41"/>
        <v>3</v>
      </c>
      <c r="M404" s="19" t="str">
        <f t="shared" ca="1" si="39"/>
        <v>INDUDEFFMT-67</v>
      </c>
      <c r="N404" s="23" t="str">
        <f t="shared" ca="1" si="40"/>
        <v>Public service Saving Tech-Heat Medium Temp. up to 150C 6.7y</v>
      </c>
      <c r="O404" s="23" t="s">
        <v>32</v>
      </c>
      <c r="P404" s="23" t="s">
        <v>33</v>
      </c>
      <c r="Q404" s="23"/>
      <c r="R404" s="23"/>
      <c r="S404" s="19" t="s">
        <v>34</v>
      </c>
      <c r="V404" s="16" t="str">
        <f t="shared" ca="1" si="42"/>
        <v>UD</v>
      </c>
      <c r="W404" s="14" t="str">
        <f t="shared" ca="1" si="42"/>
        <v>Public service</v>
      </c>
      <c r="X404" s="3" t="str">
        <f>'EE investment costs'!D453</f>
        <v>MT-67</v>
      </c>
      <c r="Y404" s="3" t="str">
        <f>'EE investment costs'!E453</f>
        <v>Heat Medium Temp. up to 150C</v>
      </c>
      <c r="AC404" s="123">
        <f>'EE investment costs'!C453</f>
        <v>6.7</v>
      </c>
      <c r="AD404" s="22"/>
    </row>
    <row r="405" spans="2:30">
      <c r="B405" s="14" t="str">
        <f t="shared" ca="1" si="38"/>
        <v>INDUDEFFHT-67</v>
      </c>
      <c r="C405" s="15" t="str">
        <f t="shared" ca="1" si="37"/>
        <v>IUDHT</v>
      </c>
      <c r="D405" s="16">
        <f>'EE investment costs'!$F$15</f>
        <v>2016</v>
      </c>
      <c r="E405" s="14">
        <f>VLOOKUP(X405,'EE investment costs'!$D$56:$R$656,15,0)</f>
        <v>5.016</v>
      </c>
      <c r="F405" s="17">
        <f ca="1">INDEX('EE investment costs'!$D$56:$R$656,MATCH(X405,'EE investment costs'!$D$56:$D$656,0),MATCH($V$8,'EE investment costs'!$D$56:$R$56,0))</f>
        <v>648.19444266640119</v>
      </c>
      <c r="I405" s="18">
        <v>1</v>
      </c>
      <c r="J405" s="18">
        <v>1</v>
      </c>
      <c r="K405" s="14">
        <f t="shared" ca="1" si="41"/>
        <v>6</v>
      </c>
      <c r="M405" s="19" t="str">
        <f t="shared" ca="1" si="39"/>
        <v>INDUDEFFHT-67</v>
      </c>
      <c r="N405" s="23" t="str">
        <f t="shared" ca="1" si="40"/>
        <v>Public service Saving Tech-Heat High Temp. over 150C 6.7y</v>
      </c>
      <c r="O405" s="23" t="s">
        <v>32</v>
      </c>
      <c r="P405" s="23" t="s">
        <v>33</v>
      </c>
      <c r="Q405" s="23"/>
      <c r="R405" s="23"/>
      <c r="S405" s="19" t="s">
        <v>34</v>
      </c>
      <c r="V405" s="16" t="str">
        <f t="shared" ca="1" si="42"/>
        <v>UD</v>
      </c>
      <c r="W405" s="14" t="str">
        <f t="shared" ca="1" si="42"/>
        <v>Public service</v>
      </c>
      <c r="X405" s="3" t="str">
        <f>'EE investment costs'!D454</f>
        <v>HT-67</v>
      </c>
      <c r="Y405" s="3" t="str">
        <f>'EE investment costs'!E454</f>
        <v>Heat High Temp. over 150C</v>
      </c>
      <c r="AC405" s="123">
        <f>'EE investment costs'!C454</f>
        <v>6.7</v>
      </c>
      <c r="AD405" s="22"/>
    </row>
    <row r="406" spans="2:30">
      <c r="B406" s="14" t="str">
        <f t="shared" ca="1" si="38"/>
        <v>INDUDEFFRH-67</v>
      </c>
      <c r="C406" s="15" t="str">
        <f t="shared" ca="1" si="37"/>
        <v>IUDRH</v>
      </c>
      <c r="D406" s="16">
        <f>'EE investment costs'!$F$15</f>
        <v>2016</v>
      </c>
      <c r="E406" s="14">
        <f>VLOOKUP(X406,'EE investment costs'!$D$56:$R$656,15,0)</f>
        <v>16.504000000000001</v>
      </c>
      <c r="F406" s="17">
        <f ca="1">INDEX('EE investment costs'!$D$56:$R$656,MATCH(X406,'EE investment costs'!$D$56:$D$656,0),MATCH($V$8,'EE investment costs'!$D$56:$R$56,0))</f>
        <v>1185.0505682571343</v>
      </c>
      <c r="I406" s="18">
        <v>1</v>
      </c>
      <c r="J406" s="18">
        <v>1</v>
      </c>
      <c r="K406" s="14">
        <f t="shared" ca="1" si="41"/>
        <v>1</v>
      </c>
      <c r="M406" s="19" t="str">
        <f t="shared" ca="1" si="39"/>
        <v>INDUDEFFRH-67</v>
      </c>
      <c r="N406" s="23" t="str">
        <f t="shared" ca="1" si="40"/>
        <v>Public service Saving Tech-Heat Room Heat 6.7y</v>
      </c>
      <c r="O406" s="23" t="s">
        <v>32</v>
      </c>
      <c r="P406" s="23" t="s">
        <v>33</v>
      </c>
      <c r="Q406" s="23"/>
      <c r="R406" s="23"/>
      <c r="S406" s="19" t="s">
        <v>34</v>
      </c>
      <c r="V406" s="16" t="str">
        <f t="shared" ca="1" si="42"/>
        <v>UD</v>
      </c>
      <c r="W406" s="14" t="str">
        <f t="shared" ca="1" si="42"/>
        <v>Public service</v>
      </c>
      <c r="X406" s="3" t="str">
        <f>'EE investment costs'!D455</f>
        <v>RH-67</v>
      </c>
      <c r="Y406" s="3" t="str">
        <f>'EE investment costs'!E455</f>
        <v>Heat Room Heat</v>
      </c>
      <c r="AC406" s="123">
        <f>'EE investment costs'!C455</f>
        <v>6.7</v>
      </c>
      <c r="AD406" s="22"/>
    </row>
    <row r="407" spans="2:30">
      <c r="B407" s="14" t="str">
        <f t="shared" ca="1" si="38"/>
        <v>INDUDEFFLA-67</v>
      </c>
      <c r="C407" s="15" t="str">
        <f t="shared" ca="1" si="37"/>
        <v>IUDLA</v>
      </c>
      <c r="D407" s="16">
        <f>'EE investment costs'!$F$15</f>
        <v>2016</v>
      </c>
      <c r="E407" s="14">
        <f>VLOOKUP(X407,'EE investment costs'!$D$56:$R$656,15,0)</f>
        <v>4.2619000000000007</v>
      </c>
      <c r="F407" s="17">
        <f ca="1">INDEX('EE investment costs'!$D$56:$R$656,MATCH(X407,'EE investment costs'!$D$56:$D$656,0),MATCH($V$8,'EE investment costs'!$D$56:$R$56,0))</f>
        <v>2024.0899632626506</v>
      </c>
      <c r="I407" s="18">
        <v>1</v>
      </c>
      <c r="J407" s="18">
        <v>1</v>
      </c>
      <c r="K407" s="14">
        <f t="shared" ca="1" si="41"/>
        <v>0</v>
      </c>
      <c r="M407" s="19" t="str">
        <f t="shared" ca="1" si="39"/>
        <v>INDUDEFFLA-67</v>
      </c>
      <c r="N407" s="23" t="str">
        <f t="shared" ca="1" si="40"/>
        <v>Public service Saving Tech-Light 6.7y</v>
      </c>
      <c r="O407" s="23" t="s">
        <v>32</v>
      </c>
      <c r="P407" s="23" t="s">
        <v>33</v>
      </c>
      <c r="Q407" s="23"/>
      <c r="R407" s="23"/>
      <c r="S407" s="19" t="s">
        <v>34</v>
      </c>
      <c r="V407" s="16" t="str">
        <f t="shared" ca="1" si="42"/>
        <v>UD</v>
      </c>
      <c r="W407" s="14" t="str">
        <f t="shared" ca="1" si="42"/>
        <v>Public service</v>
      </c>
      <c r="X407" s="3" t="str">
        <f>'EE investment costs'!D456</f>
        <v>LA-67</v>
      </c>
      <c r="Y407" s="3" t="str">
        <f>'EE investment costs'!E456</f>
        <v>Light</v>
      </c>
      <c r="AC407" s="123">
        <f>'EE investment costs'!C456</f>
        <v>6.7</v>
      </c>
      <c r="AD407" s="22"/>
    </row>
    <row r="408" spans="2:30">
      <c r="B408" s="14" t="str">
        <f t="shared" ca="1" si="38"/>
        <v>INDUDEFFEM-67</v>
      </c>
      <c r="C408" s="15" t="str">
        <f t="shared" ca="1" si="37"/>
        <v>IUDEM</v>
      </c>
      <c r="D408" s="16">
        <f>'EE investment costs'!$F$15</f>
        <v>2016</v>
      </c>
      <c r="E408" s="14">
        <f>VLOOKUP(X408,'EE investment costs'!$D$56:$R$656,15,0)</f>
        <v>4.4749949999999998</v>
      </c>
      <c r="F408" s="17">
        <f ca="1">INDEX('EE investment costs'!$D$56:$R$656,MATCH(X408,'EE investment costs'!$D$56:$D$656,0),MATCH($V$8,'EE investment costs'!$D$56:$R$56,0))</f>
        <v>2475.8047092555507</v>
      </c>
      <c r="I408" s="18">
        <v>1</v>
      </c>
      <c r="J408" s="18">
        <v>1</v>
      </c>
      <c r="K408" s="14">
        <f t="shared" ca="1" si="41"/>
        <v>0</v>
      </c>
      <c r="M408" s="19" t="str">
        <f t="shared" ca="1" si="39"/>
        <v>INDUDEFFEM-67</v>
      </c>
      <c r="N408" s="23" t="str">
        <f t="shared" ca="1" si="40"/>
        <v>Public service Saving Tech-Electric Motors 6.7y</v>
      </c>
      <c r="O408" s="23" t="s">
        <v>32</v>
      </c>
      <c r="P408" s="23" t="s">
        <v>33</v>
      </c>
      <c r="Q408" s="23"/>
      <c r="R408" s="23"/>
      <c r="S408" s="19" t="s">
        <v>34</v>
      </c>
      <c r="V408" s="16" t="str">
        <f t="shared" ca="1" si="42"/>
        <v>UD</v>
      </c>
      <c r="W408" s="14" t="str">
        <f t="shared" ca="1" si="42"/>
        <v>Public service</v>
      </c>
      <c r="X408" s="3" t="str">
        <f>'EE investment costs'!D457</f>
        <v>EM-67</v>
      </c>
      <c r="Y408" s="3" t="str">
        <f>'EE investment costs'!E457</f>
        <v>Electric Motors</v>
      </c>
      <c r="AC408" s="123">
        <f>'EE investment costs'!C457</f>
        <v>6.7</v>
      </c>
      <c r="AD408" s="22"/>
    </row>
    <row r="409" spans="2:30">
      <c r="B409" s="14" t="str">
        <f t="shared" ca="1" si="38"/>
        <v>INDUDEFFTF-67</v>
      </c>
      <c r="C409" s="15" t="str">
        <f t="shared" ca="1" si="37"/>
        <v>IUDTF</v>
      </c>
      <c r="D409" s="16">
        <f>'EE investment costs'!$F$15</f>
        <v>2016</v>
      </c>
      <c r="E409" s="14">
        <f>VLOOKUP(X409,'EE investment costs'!$D$56:$R$656,15,0)</f>
        <v>17.25</v>
      </c>
      <c r="F409" s="17">
        <f ca="1">INDEX('EE investment costs'!$D$56:$R$656,MATCH(X409,'EE investment costs'!$D$56:$D$656,0),MATCH($V$8,'EE investment costs'!$D$56:$R$56,0))</f>
        <v>984.47857467986978</v>
      </c>
      <c r="I409" s="18">
        <v>1</v>
      </c>
      <c r="J409" s="18">
        <v>1</v>
      </c>
      <c r="K409" s="14">
        <f t="shared" ca="1" si="41"/>
        <v>3</v>
      </c>
      <c r="M409" s="19" t="str">
        <f t="shared" ca="1" si="39"/>
        <v>INDUDEFFTF-67</v>
      </c>
      <c r="N409" s="23" t="str">
        <f t="shared" ca="1" si="40"/>
        <v>Public service Saving Tech-Haulage Tractors, Trucks, Fishing boats 6.7y</v>
      </c>
      <c r="O409" s="23" t="s">
        <v>32</v>
      </c>
      <c r="P409" s="23" t="s">
        <v>33</v>
      </c>
      <c r="Q409" s="23"/>
      <c r="R409" s="23"/>
      <c r="S409" s="19" t="s">
        <v>34</v>
      </c>
      <c r="V409" s="16" t="str">
        <f t="shared" ca="1" si="42"/>
        <v>UD</v>
      </c>
      <c r="W409" s="14" t="str">
        <f t="shared" ca="1" si="42"/>
        <v>Public service</v>
      </c>
      <c r="X409" s="3" t="str">
        <f>'EE investment costs'!D458</f>
        <v>TF-67</v>
      </c>
      <c r="Y409" s="3" t="str">
        <f>'EE investment costs'!E458</f>
        <v>Haulage Tractors, Trucks, Fishing boats</v>
      </c>
      <c r="AC409" s="123">
        <f>'EE investment costs'!C458</f>
        <v>6.7</v>
      </c>
      <c r="AD409" s="22"/>
    </row>
    <row r="410" spans="2:30">
      <c r="B410" s="14" t="str">
        <f t="shared" ca="1" si="38"/>
        <v>INDUDEFFMT-68</v>
      </c>
      <c r="C410" s="15" t="str">
        <f t="shared" ca="1" si="37"/>
        <v>IUDMT</v>
      </c>
      <c r="D410" s="16">
        <f>'EE investment costs'!$F$15</f>
        <v>2016</v>
      </c>
      <c r="E410" s="14">
        <f>VLOOKUP(X410,'EE investment costs'!$D$56:$R$656,15,0)</f>
        <v>6.2799999999999994</v>
      </c>
      <c r="F410" s="17">
        <f ca="1">INDEX('EE investment costs'!$D$56:$R$656,MATCH(X410,'EE investment costs'!$D$56:$D$656,0),MATCH($V$8,'EE investment costs'!$D$56:$R$56,0))</f>
        <v>932.75578113459119</v>
      </c>
      <c r="I410" s="18">
        <v>1</v>
      </c>
      <c r="J410" s="18">
        <v>1</v>
      </c>
      <c r="K410" s="14">
        <f t="shared" ca="1" si="41"/>
        <v>3</v>
      </c>
      <c r="M410" s="19" t="str">
        <f t="shared" ca="1" si="39"/>
        <v>INDUDEFFMT-68</v>
      </c>
      <c r="N410" s="23" t="str">
        <f t="shared" ca="1" si="40"/>
        <v>Public service Saving Tech-Heat Medium Temp. up to 150C 6.8y</v>
      </c>
      <c r="O410" s="23" t="s">
        <v>32</v>
      </c>
      <c r="P410" s="23" t="s">
        <v>33</v>
      </c>
      <c r="Q410" s="23"/>
      <c r="R410" s="23"/>
      <c r="S410" s="19" t="s">
        <v>34</v>
      </c>
      <c r="V410" s="16" t="str">
        <f t="shared" ca="1" si="42"/>
        <v>UD</v>
      </c>
      <c r="W410" s="14" t="str">
        <f t="shared" ca="1" si="42"/>
        <v>Public service</v>
      </c>
      <c r="X410" s="3" t="str">
        <f>'EE investment costs'!D459</f>
        <v>MT-68</v>
      </c>
      <c r="Y410" s="3" t="str">
        <f>'EE investment costs'!E459</f>
        <v>Heat Medium Temp. up to 150C</v>
      </c>
      <c r="AC410" s="123">
        <f>'EE investment costs'!C459</f>
        <v>6.8</v>
      </c>
      <c r="AD410" s="22"/>
    </row>
    <row r="411" spans="2:30">
      <c r="B411" s="14" t="str">
        <f t="shared" ca="1" si="38"/>
        <v>INDUDEFFHT-68</v>
      </c>
      <c r="C411" s="15" t="str">
        <f t="shared" ca="1" si="37"/>
        <v>IUDHT</v>
      </c>
      <c r="D411" s="16">
        <f>'EE investment costs'!$F$15</f>
        <v>2016</v>
      </c>
      <c r="E411" s="14">
        <f>VLOOKUP(X411,'EE investment costs'!$D$56:$R$656,15,0)</f>
        <v>5.024</v>
      </c>
      <c r="F411" s="17">
        <f ca="1">INDEX('EE investment costs'!$D$56:$R$656,MATCH(X411,'EE investment costs'!$D$56:$D$656,0),MATCH($V$8,'EE investment costs'!$D$56:$R$56,0))</f>
        <v>654.57880368704457</v>
      </c>
      <c r="I411" s="18">
        <v>1</v>
      </c>
      <c r="J411" s="18">
        <v>1</v>
      </c>
      <c r="K411" s="14">
        <f t="shared" ca="1" si="41"/>
        <v>6</v>
      </c>
      <c r="M411" s="19" t="str">
        <f t="shared" ca="1" si="39"/>
        <v>INDUDEFFHT-68</v>
      </c>
      <c r="N411" s="23" t="str">
        <f t="shared" ca="1" si="40"/>
        <v>Public service Saving Tech-Heat High Temp. over 150C 6.8y</v>
      </c>
      <c r="O411" s="23" t="s">
        <v>32</v>
      </c>
      <c r="P411" s="23" t="s">
        <v>33</v>
      </c>
      <c r="Q411" s="23"/>
      <c r="R411" s="23"/>
      <c r="S411" s="19" t="s">
        <v>34</v>
      </c>
      <c r="V411" s="16" t="str">
        <f t="shared" ca="1" si="42"/>
        <v>UD</v>
      </c>
      <c r="W411" s="14" t="str">
        <f t="shared" ca="1" si="42"/>
        <v>Public service</v>
      </c>
      <c r="X411" s="3" t="str">
        <f>'EE investment costs'!D460</f>
        <v>HT-68</v>
      </c>
      <c r="Y411" s="3" t="str">
        <f>'EE investment costs'!E460</f>
        <v>Heat High Temp. over 150C</v>
      </c>
      <c r="AC411" s="123">
        <f>'EE investment costs'!C460</f>
        <v>6.8</v>
      </c>
      <c r="AD411" s="22"/>
    </row>
    <row r="412" spans="2:30">
      <c r="B412" s="14" t="str">
        <f t="shared" ca="1" si="38"/>
        <v>INDUDEFFRH-68</v>
      </c>
      <c r="C412" s="15" t="str">
        <f t="shared" ca="1" si="37"/>
        <v>IUDRH</v>
      </c>
      <c r="D412" s="16">
        <f>'EE investment costs'!$F$15</f>
        <v>2016</v>
      </c>
      <c r="E412" s="14">
        <f>VLOOKUP(X412,'EE investment costs'!$D$56:$R$656,15,0)</f>
        <v>16.522666666666669</v>
      </c>
      <c r="F412" s="17">
        <f ca="1">INDEX('EE investment costs'!$D$56:$R$656,MATCH(X412,'EE investment costs'!$D$56:$D$656,0),MATCH($V$8,'EE investment costs'!$D$56:$R$56,0))</f>
        <v>1222.0833985151692</v>
      </c>
      <c r="I412" s="18">
        <v>1</v>
      </c>
      <c r="J412" s="18">
        <v>1</v>
      </c>
      <c r="K412" s="14">
        <f t="shared" ca="1" si="41"/>
        <v>0</v>
      </c>
      <c r="M412" s="19" t="str">
        <f t="shared" ca="1" si="39"/>
        <v>INDUDEFFRH-68</v>
      </c>
      <c r="N412" s="23" t="str">
        <f t="shared" ca="1" si="40"/>
        <v>Public service Saving Tech-Heat Room Heat 6.8y</v>
      </c>
      <c r="O412" s="23" t="s">
        <v>32</v>
      </c>
      <c r="P412" s="23" t="s">
        <v>33</v>
      </c>
      <c r="Q412" s="23"/>
      <c r="R412" s="23"/>
      <c r="S412" s="19" t="s">
        <v>34</v>
      </c>
      <c r="V412" s="16" t="str">
        <f t="shared" ca="1" si="42"/>
        <v>UD</v>
      </c>
      <c r="W412" s="14" t="str">
        <f t="shared" ca="1" si="42"/>
        <v>Public service</v>
      </c>
      <c r="X412" s="3" t="str">
        <f>'EE investment costs'!D461</f>
        <v>RH-68</v>
      </c>
      <c r="Y412" s="3" t="str">
        <f>'EE investment costs'!E461</f>
        <v>Heat Room Heat</v>
      </c>
      <c r="AC412" s="123">
        <f>'EE investment costs'!C461</f>
        <v>6.8</v>
      </c>
      <c r="AD412" s="22"/>
    </row>
    <row r="413" spans="2:30">
      <c r="B413" s="14" t="str">
        <f t="shared" ca="1" si="38"/>
        <v>INDUDEFFLA-68</v>
      </c>
      <c r="C413" s="15" t="str">
        <f t="shared" ca="1" si="37"/>
        <v>IUDLA</v>
      </c>
      <c r="D413" s="16">
        <f>'EE investment costs'!$F$15</f>
        <v>2016</v>
      </c>
      <c r="E413" s="14">
        <f>VLOOKUP(X413,'EE investment costs'!$D$56:$R$656,15,0)</f>
        <v>4.2749333333333333</v>
      </c>
      <c r="F413" s="17">
        <f ca="1">INDEX('EE investment costs'!$D$56:$R$656,MATCH(X413,'EE investment costs'!$D$56:$D$656,0),MATCH($V$8,'EE investment costs'!$D$56:$R$56,0))</f>
        <v>2039.5644666086628</v>
      </c>
      <c r="I413" s="18">
        <v>1</v>
      </c>
      <c r="J413" s="18">
        <v>1</v>
      </c>
      <c r="K413" s="14">
        <f t="shared" ca="1" si="41"/>
        <v>0</v>
      </c>
      <c r="M413" s="19" t="str">
        <f t="shared" ca="1" si="39"/>
        <v>INDUDEFFLA-68</v>
      </c>
      <c r="N413" s="23" t="str">
        <f t="shared" ca="1" si="40"/>
        <v>Public service Saving Tech-Light 6.8y</v>
      </c>
      <c r="O413" s="23" t="s">
        <v>32</v>
      </c>
      <c r="P413" s="23" t="s">
        <v>33</v>
      </c>
      <c r="Q413" s="23"/>
      <c r="R413" s="23"/>
      <c r="S413" s="19" t="s">
        <v>34</v>
      </c>
      <c r="V413" s="16" t="str">
        <f t="shared" ca="1" si="42"/>
        <v>UD</v>
      </c>
      <c r="W413" s="14" t="str">
        <f t="shared" ca="1" si="42"/>
        <v>Public service</v>
      </c>
      <c r="X413" s="3" t="str">
        <f>'EE investment costs'!D462</f>
        <v>LA-68</v>
      </c>
      <c r="Y413" s="3" t="str">
        <f>'EE investment costs'!E462</f>
        <v>Light</v>
      </c>
      <c r="AC413" s="123">
        <f>'EE investment costs'!C462</f>
        <v>6.8</v>
      </c>
      <c r="AD413" s="22"/>
    </row>
    <row r="414" spans="2:30">
      <c r="B414" s="14" t="str">
        <f t="shared" ca="1" si="38"/>
        <v>INDUDEFFEM-68</v>
      </c>
      <c r="C414" s="15" t="str">
        <f t="shared" ca="1" si="37"/>
        <v>IUDEM</v>
      </c>
      <c r="D414" s="16">
        <f>'EE investment costs'!$F$15</f>
        <v>2016</v>
      </c>
      <c r="E414" s="14">
        <f>VLOOKUP(X414,'EE investment costs'!$D$56:$R$656,15,0)</f>
        <v>4.4886799999999996</v>
      </c>
      <c r="F414" s="17">
        <f ca="1">INDEX('EE investment costs'!$D$56:$R$656,MATCH(X414,'EE investment costs'!$D$56:$D$656,0),MATCH($V$8,'EE investment costs'!$D$56:$R$56,0))</f>
        <v>2506.3731447215878</v>
      </c>
      <c r="I414" s="18">
        <v>1</v>
      </c>
      <c r="J414" s="18">
        <v>1</v>
      </c>
      <c r="K414" s="14">
        <f t="shared" ca="1" si="41"/>
        <v>0</v>
      </c>
      <c r="M414" s="19" t="str">
        <f t="shared" ca="1" si="39"/>
        <v>INDUDEFFEM-68</v>
      </c>
      <c r="N414" s="23" t="str">
        <f t="shared" ca="1" si="40"/>
        <v>Public service Saving Tech-Electric Motors 6.8y</v>
      </c>
      <c r="O414" s="23" t="s">
        <v>32</v>
      </c>
      <c r="P414" s="23" t="s">
        <v>33</v>
      </c>
      <c r="Q414" s="23"/>
      <c r="R414" s="23"/>
      <c r="S414" s="19" t="s">
        <v>34</v>
      </c>
      <c r="V414" s="16" t="str">
        <f t="shared" ca="1" si="42"/>
        <v>UD</v>
      </c>
      <c r="W414" s="14" t="str">
        <f t="shared" ca="1" si="42"/>
        <v>Public service</v>
      </c>
      <c r="X414" s="3" t="str">
        <f>'EE investment costs'!D463</f>
        <v>EM-68</v>
      </c>
      <c r="Y414" s="3" t="str">
        <f>'EE investment costs'!E463</f>
        <v>Electric Motors</v>
      </c>
      <c r="AC414" s="123">
        <f>'EE investment costs'!C463</f>
        <v>6.8</v>
      </c>
      <c r="AD414" s="22"/>
    </row>
    <row r="415" spans="2:30">
      <c r="B415" s="14" t="str">
        <f t="shared" ca="1" si="38"/>
        <v>INDUDEFFTF-68</v>
      </c>
      <c r="C415" s="15" t="str">
        <f t="shared" ca="1" si="37"/>
        <v>IUDTF</v>
      </c>
      <c r="D415" s="16">
        <f>'EE investment costs'!$F$15</f>
        <v>2016</v>
      </c>
      <c r="E415" s="14">
        <f>VLOOKUP(X415,'EE investment costs'!$D$56:$R$656,15,0)</f>
        <v>17.333333333333332</v>
      </c>
      <c r="F415" s="17">
        <f ca="1">INDEX('EE investment costs'!$D$56:$R$656,MATCH(X415,'EE investment costs'!$D$56:$D$656,0),MATCH($V$8,'EE investment costs'!$D$56:$R$56,0))</f>
        <v>999.17228474971841</v>
      </c>
      <c r="I415" s="18">
        <v>1</v>
      </c>
      <c r="J415" s="18">
        <v>1</v>
      </c>
      <c r="K415" s="14">
        <f t="shared" ca="1" si="41"/>
        <v>3</v>
      </c>
      <c r="M415" s="19" t="str">
        <f t="shared" ca="1" si="39"/>
        <v>INDUDEFFTF-68</v>
      </c>
      <c r="N415" s="23" t="str">
        <f t="shared" ca="1" si="40"/>
        <v>Public service Saving Tech-Haulage Tractors, Trucks, Fishing boats 6.8y</v>
      </c>
      <c r="O415" s="23" t="s">
        <v>32</v>
      </c>
      <c r="P415" s="23" t="s">
        <v>33</v>
      </c>
      <c r="Q415" s="23"/>
      <c r="R415" s="23"/>
      <c r="S415" s="19" t="s">
        <v>34</v>
      </c>
      <c r="V415" s="16" t="str">
        <f t="shared" ca="1" si="42"/>
        <v>UD</v>
      </c>
      <c r="W415" s="14" t="str">
        <f t="shared" ca="1" si="42"/>
        <v>Public service</v>
      </c>
      <c r="X415" s="3" t="str">
        <f>'EE investment costs'!D464</f>
        <v>TF-68</v>
      </c>
      <c r="Y415" s="3" t="str">
        <f>'EE investment costs'!E464</f>
        <v>Haulage Tractors, Trucks, Fishing boats</v>
      </c>
      <c r="AC415" s="123">
        <f>'EE investment costs'!C464</f>
        <v>6.8</v>
      </c>
      <c r="AD415" s="22"/>
    </row>
    <row r="416" spans="2:30">
      <c r="B416" s="14" t="str">
        <f t="shared" ca="1" si="38"/>
        <v>INDUDEFFMT-69</v>
      </c>
      <c r="C416" s="15" t="str">
        <f t="shared" ca="1" si="37"/>
        <v>IUDMT</v>
      </c>
      <c r="D416" s="16">
        <f>'EE investment costs'!$F$15</f>
        <v>2016</v>
      </c>
      <c r="E416" s="14">
        <f>VLOOKUP(X416,'EE investment costs'!$D$56:$R$656,15,0)</f>
        <v>6.29</v>
      </c>
      <c r="F416" s="17">
        <f ca="1">INDEX('EE investment costs'!$D$56:$R$656,MATCH(X416,'EE investment costs'!$D$56:$D$656,0),MATCH($V$8,'EE investment costs'!$D$56:$R$56,0))</f>
        <v>944.50403823897909</v>
      </c>
      <c r="I416" s="18">
        <v>1</v>
      </c>
      <c r="J416" s="18">
        <v>1</v>
      </c>
      <c r="K416" s="14">
        <f t="shared" ca="1" si="41"/>
        <v>3</v>
      </c>
      <c r="M416" s="19" t="str">
        <f t="shared" ca="1" si="39"/>
        <v>INDUDEFFMT-69</v>
      </c>
      <c r="N416" s="23" t="str">
        <f t="shared" ca="1" si="40"/>
        <v>Public service Saving Tech-Heat Medium Temp. up to 150C 6.9y</v>
      </c>
      <c r="O416" s="23" t="s">
        <v>32</v>
      </c>
      <c r="P416" s="23" t="s">
        <v>33</v>
      </c>
      <c r="Q416" s="23"/>
      <c r="R416" s="23"/>
      <c r="S416" s="19" t="s">
        <v>34</v>
      </c>
      <c r="V416" s="16" t="str">
        <f t="shared" ca="1" si="42"/>
        <v>UD</v>
      </c>
      <c r="W416" s="14" t="str">
        <f t="shared" ca="1" si="42"/>
        <v>Public service</v>
      </c>
      <c r="X416" s="3" t="str">
        <f>'EE investment costs'!D465</f>
        <v>MT-69</v>
      </c>
      <c r="Y416" s="3" t="str">
        <f>'EE investment costs'!E465</f>
        <v>Heat Medium Temp. up to 150C</v>
      </c>
      <c r="AC416" s="123">
        <f>'EE investment costs'!C465</f>
        <v>6.9</v>
      </c>
      <c r="AD416" s="22"/>
    </row>
    <row r="417" spans="2:30">
      <c r="B417" s="14" t="str">
        <f t="shared" ca="1" si="38"/>
        <v>INDUDEFFHT-69</v>
      </c>
      <c r="C417" s="15" t="str">
        <f t="shared" ca="1" si="37"/>
        <v>IUDHT</v>
      </c>
      <c r="D417" s="16">
        <f>'EE investment costs'!$F$15</f>
        <v>2016</v>
      </c>
      <c r="E417" s="14">
        <f>VLOOKUP(X417,'EE investment costs'!$D$56:$R$656,15,0)</f>
        <v>5.032</v>
      </c>
      <c r="F417" s="17">
        <f ca="1">INDEX('EE investment costs'!$D$56:$R$656,MATCH(X417,'EE investment costs'!$D$56:$D$656,0),MATCH($V$8,'EE investment costs'!$D$56:$R$56,0))</f>
        <v>660.96316470768818</v>
      </c>
      <c r="I417" s="18">
        <v>1</v>
      </c>
      <c r="J417" s="18">
        <v>1</v>
      </c>
      <c r="K417" s="14">
        <f t="shared" ca="1" si="41"/>
        <v>6</v>
      </c>
      <c r="M417" s="19" t="str">
        <f t="shared" ca="1" si="39"/>
        <v>INDUDEFFHT-69</v>
      </c>
      <c r="N417" s="23" t="str">
        <f t="shared" ca="1" si="40"/>
        <v>Public service Saving Tech-Heat High Temp. over 150C 6.9y</v>
      </c>
      <c r="O417" s="23" t="s">
        <v>32</v>
      </c>
      <c r="P417" s="23" t="s">
        <v>33</v>
      </c>
      <c r="Q417" s="23"/>
      <c r="R417" s="23"/>
      <c r="S417" s="19" t="s">
        <v>34</v>
      </c>
      <c r="V417" s="16" t="str">
        <f t="shared" ca="1" si="42"/>
        <v>UD</v>
      </c>
      <c r="W417" s="14" t="str">
        <f t="shared" ca="1" si="42"/>
        <v>Public service</v>
      </c>
      <c r="X417" s="3" t="str">
        <f>'EE investment costs'!D466</f>
        <v>HT-69</v>
      </c>
      <c r="Y417" s="3" t="str">
        <f>'EE investment costs'!E466</f>
        <v>Heat High Temp. over 150C</v>
      </c>
      <c r="AC417" s="123">
        <f>'EE investment costs'!C466</f>
        <v>6.9</v>
      </c>
      <c r="AD417" s="22"/>
    </row>
    <row r="418" spans="2:30">
      <c r="B418" s="14" t="str">
        <f t="shared" ca="1" si="38"/>
        <v>INDUDEFFRH-69</v>
      </c>
      <c r="C418" s="15" t="str">
        <f t="shared" ca="1" si="37"/>
        <v>IUDRH</v>
      </c>
      <c r="D418" s="16">
        <f>'EE investment costs'!$F$15</f>
        <v>2016</v>
      </c>
      <c r="E418" s="14">
        <f>VLOOKUP(X418,'EE investment costs'!$D$56:$R$656,15,0)</f>
        <v>16.541333333333334</v>
      </c>
      <c r="F418" s="17">
        <f ca="1">INDEX('EE investment costs'!$D$56:$R$656,MATCH(X418,'EE investment costs'!$D$56:$D$656,0),MATCH($V$8,'EE investment costs'!$D$56:$R$56,0))</f>
        <v>1259.1162287732047</v>
      </c>
      <c r="I418" s="18">
        <v>1</v>
      </c>
      <c r="J418" s="18">
        <v>1</v>
      </c>
      <c r="K418" s="14">
        <f t="shared" ca="1" si="41"/>
        <v>0</v>
      </c>
      <c r="M418" s="19" t="str">
        <f t="shared" ca="1" si="39"/>
        <v>INDUDEFFRH-69</v>
      </c>
      <c r="N418" s="23" t="str">
        <f t="shared" ca="1" si="40"/>
        <v>Public service Saving Tech-Heat Room Heat 6.9y</v>
      </c>
      <c r="O418" s="23" t="s">
        <v>32</v>
      </c>
      <c r="P418" s="23" t="s">
        <v>33</v>
      </c>
      <c r="Q418" s="23"/>
      <c r="R418" s="23"/>
      <c r="S418" s="19" t="s">
        <v>34</v>
      </c>
      <c r="V418" s="16" t="str">
        <f t="shared" ca="1" si="42"/>
        <v>UD</v>
      </c>
      <c r="W418" s="14" t="str">
        <f t="shared" ca="1" si="42"/>
        <v>Public service</v>
      </c>
      <c r="X418" s="3" t="str">
        <f>'EE investment costs'!D467</f>
        <v>RH-69</v>
      </c>
      <c r="Y418" s="3" t="str">
        <f>'EE investment costs'!E467</f>
        <v>Heat Room Heat</v>
      </c>
      <c r="AC418" s="123">
        <f>'EE investment costs'!C467</f>
        <v>6.9</v>
      </c>
      <c r="AD418" s="22"/>
    </row>
    <row r="419" spans="2:30">
      <c r="B419" s="14" t="str">
        <f t="shared" ca="1" si="38"/>
        <v>INDUDEFFLA-69</v>
      </c>
      <c r="C419" s="15" t="str">
        <f t="shared" ca="1" si="37"/>
        <v>IUDLA</v>
      </c>
      <c r="D419" s="16">
        <f>'EE investment costs'!$F$15</f>
        <v>2016</v>
      </c>
      <c r="E419" s="14">
        <f>VLOOKUP(X419,'EE investment costs'!$D$56:$R$656,15,0)</f>
        <v>4.2879666666666667</v>
      </c>
      <c r="F419" s="17">
        <f ca="1">INDEX('EE investment costs'!$D$56:$R$656,MATCH(X419,'EE investment costs'!$D$56:$D$656,0),MATCH($V$8,'EE investment costs'!$D$56:$R$56,0))</f>
        <v>2055.0389699546749</v>
      </c>
      <c r="I419" s="18">
        <v>1</v>
      </c>
      <c r="J419" s="18">
        <v>1</v>
      </c>
      <c r="K419" s="14">
        <f t="shared" ca="1" si="41"/>
        <v>0</v>
      </c>
      <c r="M419" s="19" t="str">
        <f t="shared" ca="1" si="39"/>
        <v>INDUDEFFLA-69</v>
      </c>
      <c r="N419" s="23" t="str">
        <f t="shared" ca="1" si="40"/>
        <v>Public service Saving Tech-Light 6.9y</v>
      </c>
      <c r="O419" s="23" t="s">
        <v>32</v>
      </c>
      <c r="P419" s="23" t="s">
        <v>33</v>
      </c>
      <c r="Q419" s="23"/>
      <c r="R419" s="23"/>
      <c r="S419" s="19" t="s">
        <v>34</v>
      </c>
      <c r="V419" s="16" t="str">
        <f t="shared" ca="1" si="42"/>
        <v>UD</v>
      </c>
      <c r="W419" s="14" t="str">
        <f t="shared" ca="1" si="42"/>
        <v>Public service</v>
      </c>
      <c r="X419" s="3" t="str">
        <f>'EE investment costs'!D468</f>
        <v>LA-69</v>
      </c>
      <c r="Y419" s="3" t="str">
        <f>'EE investment costs'!E468</f>
        <v>Light</v>
      </c>
      <c r="AC419" s="123">
        <f>'EE investment costs'!C468</f>
        <v>6.9</v>
      </c>
      <c r="AD419" s="22"/>
    </row>
    <row r="420" spans="2:30">
      <c r="B420" s="14" t="str">
        <f t="shared" ca="1" si="38"/>
        <v>INDUDEFFEM-69</v>
      </c>
      <c r="C420" s="15" t="str">
        <f t="shared" ca="1" si="37"/>
        <v>IUDEM</v>
      </c>
      <c r="D420" s="16">
        <f>'EE investment costs'!$F$15</f>
        <v>2016</v>
      </c>
      <c r="E420" s="14">
        <f>VLOOKUP(X420,'EE investment costs'!$D$56:$R$656,15,0)</f>
        <v>4.5023650000000002</v>
      </c>
      <c r="F420" s="17">
        <f ca="1">INDEX('EE investment costs'!$D$56:$R$656,MATCH(X420,'EE investment costs'!$D$56:$D$656,0),MATCH($V$8,'EE investment costs'!$D$56:$R$56,0))</f>
        <v>2536.9415801876248</v>
      </c>
      <c r="I420" s="18">
        <v>1</v>
      </c>
      <c r="J420" s="18">
        <v>1</v>
      </c>
      <c r="K420" s="14">
        <f t="shared" ca="1" si="41"/>
        <v>0</v>
      </c>
      <c r="M420" s="19" t="str">
        <f t="shared" ca="1" si="39"/>
        <v>INDUDEFFEM-69</v>
      </c>
      <c r="N420" s="23" t="str">
        <f t="shared" ca="1" si="40"/>
        <v>Public service Saving Tech-Electric Motors 6.9y</v>
      </c>
      <c r="O420" s="23" t="s">
        <v>32</v>
      </c>
      <c r="P420" s="23" t="s">
        <v>33</v>
      </c>
      <c r="Q420" s="23"/>
      <c r="R420" s="23"/>
      <c r="S420" s="19" t="s">
        <v>34</v>
      </c>
      <c r="V420" s="16" t="str">
        <f t="shared" ca="1" si="42"/>
        <v>UD</v>
      </c>
      <c r="W420" s="14" t="str">
        <f t="shared" ca="1" si="42"/>
        <v>Public service</v>
      </c>
      <c r="X420" s="3" t="str">
        <f>'EE investment costs'!D469</f>
        <v>EM-69</v>
      </c>
      <c r="Y420" s="3" t="str">
        <f>'EE investment costs'!E469</f>
        <v>Electric Motors</v>
      </c>
      <c r="AC420" s="123">
        <f>'EE investment costs'!C469</f>
        <v>6.9</v>
      </c>
      <c r="AD420" s="22"/>
    </row>
    <row r="421" spans="2:30">
      <c r="B421" s="14" t="str">
        <f t="shared" ca="1" si="38"/>
        <v>INDUDEFFTF-69</v>
      </c>
      <c r="C421" s="15" t="str">
        <f t="shared" ca="1" si="37"/>
        <v>IUDTF</v>
      </c>
      <c r="D421" s="16">
        <f>'EE investment costs'!$F$15</f>
        <v>2016</v>
      </c>
      <c r="E421" s="14">
        <f>VLOOKUP(X421,'EE investment costs'!$D$56:$R$656,15,0)</f>
        <v>17.416666666666664</v>
      </c>
      <c r="F421" s="17">
        <f ca="1">INDEX('EE investment costs'!$D$56:$R$656,MATCH(X421,'EE investment costs'!$D$56:$D$656,0),MATCH($V$8,'EE investment costs'!$D$56:$R$56,0))</f>
        <v>1013.8659948195673</v>
      </c>
      <c r="I421" s="18">
        <v>1</v>
      </c>
      <c r="J421" s="18">
        <v>1</v>
      </c>
      <c r="K421" s="14">
        <f t="shared" ca="1" si="41"/>
        <v>2</v>
      </c>
      <c r="M421" s="19" t="str">
        <f t="shared" ca="1" si="39"/>
        <v>INDUDEFFTF-69</v>
      </c>
      <c r="N421" s="23" t="str">
        <f t="shared" ca="1" si="40"/>
        <v>Public service Saving Tech-Haulage Tractors, Trucks, Fishing boats 6.9y</v>
      </c>
      <c r="O421" s="23" t="s">
        <v>32</v>
      </c>
      <c r="P421" s="23" t="s">
        <v>33</v>
      </c>
      <c r="Q421" s="23"/>
      <c r="R421" s="23"/>
      <c r="S421" s="19" t="s">
        <v>34</v>
      </c>
      <c r="V421" s="16" t="str">
        <f t="shared" ca="1" si="42"/>
        <v>UD</v>
      </c>
      <c r="W421" s="14" t="str">
        <f t="shared" ca="1" si="42"/>
        <v>Public service</v>
      </c>
      <c r="X421" s="3" t="str">
        <f>'EE investment costs'!D470</f>
        <v>TF-69</v>
      </c>
      <c r="Y421" s="3" t="str">
        <f>'EE investment costs'!E470</f>
        <v>Haulage Tractors, Trucks, Fishing boats</v>
      </c>
      <c r="AC421" s="123">
        <f>'EE investment costs'!C470</f>
        <v>6.9</v>
      </c>
      <c r="AD421" s="22"/>
    </row>
    <row r="422" spans="2:30">
      <c r="B422" s="14" t="str">
        <f t="shared" ca="1" si="38"/>
        <v>INDUDEFFMT-70</v>
      </c>
      <c r="C422" s="15" t="str">
        <f t="shared" ca="1" si="37"/>
        <v>IUDMT</v>
      </c>
      <c r="D422" s="16">
        <f>'EE investment costs'!$F$15</f>
        <v>2016</v>
      </c>
      <c r="E422" s="14">
        <f>VLOOKUP(X422,'EE investment costs'!$D$56:$R$656,15,0)</f>
        <v>6.3</v>
      </c>
      <c r="F422" s="17">
        <f ca="1">INDEX('EE investment costs'!$D$56:$R$656,MATCH(X422,'EE investment costs'!$D$56:$D$656,0),MATCH($V$8,'EE investment costs'!$D$56:$R$56,0))</f>
        <v>956.252295343367</v>
      </c>
      <c r="I422" s="18">
        <v>1</v>
      </c>
      <c r="J422" s="18">
        <v>1</v>
      </c>
      <c r="K422" s="14">
        <f t="shared" ca="1" si="41"/>
        <v>3</v>
      </c>
      <c r="M422" s="19" t="str">
        <f t="shared" ca="1" si="39"/>
        <v>INDUDEFFMT-70</v>
      </c>
      <c r="N422" s="23" t="str">
        <f t="shared" ca="1" si="40"/>
        <v>Public service Saving Tech-Heat Medium Temp. up to 150C 7y</v>
      </c>
      <c r="O422" s="23" t="s">
        <v>32</v>
      </c>
      <c r="P422" s="23" t="s">
        <v>33</v>
      </c>
      <c r="Q422" s="23"/>
      <c r="R422" s="23"/>
      <c r="S422" s="19" t="s">
        <v>34</v>
      </c>
      <c r="V422" s="16" t="str">
        <f t="shared" ca="1" si="42"/>
        <v>UD</v>
      </c>
      <c r="W422" s="14" t="str">
        <f t="shared" ca="1" si="42"/>
        <v>Public service</v>
      </c>
      <c r="X422" s="3" t="str">
        <f>'EE investment costs'!D471</f>
        <v>MT-70</v>
      </c>
      <c r="Y422" s="3" t="str">
        <f>'EE investment costs'!E471</f>
        <v>Heat Medium Temp. up to 150C</v>
      </c>
      <c r="AC422" s="123">
        <f>'EE investment costs'!C471</f>
        <v>7</v>
      </c>
      <c r="AD422" s="22"/>
    </row>
    <row r="423" spans="2:30">
      <c r="B423" s="14" t="str">
        <f t="shared" ca="1" si="38"/>
        <v>INDUDEFFHT-70</v>
      </c>
      <c r="C423" s="15" t="str">
        <f t="shared" ca="1" si="37"/>
        <v>IUDHT</v>
      </c>
      <c r="D423" s="16">
        <f>'EE investment costs'!$F$15</f>
        <v>2016</v>
      </c>
      <c r="E423" s="14">
        <f>VLOOKUP(X423,'EE investment costs'!$D$56:$R$656,15,0)</f>
        <v>5.04</v>
      </c>
      <c r="F423" s="17">
        <f ca="1">INDEX('EE investment costs'!$D$56:$R$656,MATCH(X423,'EE investment costs'!$D$56:$D$656,0),MATCH($V$8,'EE investment costs'!$D$56:$R$56,0))</f>
        <v>667.34752572833145</v>
      </c>
      <c r="I423" s="18">
        <v>1</v>
      </c>
      <c r="J423" s="18">
        <v>1</v>
      </c>
      <c r="K423" s="14">
        <f t="shared" ca="1" si="41"/>
        <v>6</v>
      </c>
      <c r="M423" s="19" t="str">
        <f t="shared" ca="1" si="39"/>
        <v>INDUDEFFHT-70</v>
      </c>
      <c r="N423" s="23" t="str">
        <f t="shared" ca="1" si="40"/>
        <v>Public service Saving Tech-Heat High Temp. over 150C 7y</v>
      </c>
      <c r="O423" s="23" t="s">
        <v>32</v>
      </c>
      <c r="P423" s="23" t="s">
        <v>33</v>
      </c>
      <c r="Q423" s="23"/>
      <c r="R423" s="23"/>
      <c r="S423" s="19" t="s">
        <v>34</v>
      </c>
      <c r="V423" s="16" t="str">
        <f t="shared" ca="1" si="42"/>
        <v>UD</v>
      </c>
      <c r="W423" s="14" t="str">
        <f t="shared" ca="1" si="42"/>
        <v>Public service</v>
      </c>
      <c r="X423" s="3" t="str">
        <f>'EE investment costs'!D472</f>
        <v>HT-70</v>
      </c>
      <c r="Y423" s="3" t="str">
        <f>'EE investment costs'!E472</f>
        <v>Heat High Temp. over 150C</v>
      </c>
      <c r="AC423" s="123">
        <f>'EE investment costs'!C472</f>
        <v>7</v>
      </c>
      <c r="AD423" s="22"/>
    </row>
    <row r="424" spans="2:30">
      <c r="B424" s="14" t="str">
        <f t="shared" ca="1" si="38"/>
        <v>INDUDEFFRH-70</v>
      </c>
      <c r="C424" s="15" t="str">
        <f t="shared" ca="1" si="37"/>
        <v>IUDRH</v>
      </c>
      <c r="D424" s="16">
        <f>'EE investment costs'!$F$15</f>
        <v>2016</v>
      </c>
      <c r="E424" s="14">
        <f>VLOOKUP(X424,'EE investment costs'!$D$56:$R$656,15,0)</f>
        <v>16.560000000000002</v>
      </c>
      <c r="F424" s="17">
        <f ca="1">INDEX('EE investment costs'!$D$56:$R$656,MATCH(X424,'EE investment costs'!$D$56:$D$656,0),MATCH($V$8,'EE investment costs'!$D$56:$R$56,0))</f>
        <v>1296.1490590312403</v>
      </c>
      <c r="I424" s="18">
        <v>1</v>
      </c>
      <c r="J424" s="18">
        <v>1</v>
      </c>
      <c r="K424" s="14">
        <f t="shared" ca="1" si="41"/>
        <v>0</v>
      </c>
      <c r="M424" s="19" t="str">
        <f t="shared" ca="1" si="39"/>
        <v>INDUDEFFRH-70</v>
      </c>
      <c r="N424" s="23" t="str">
        <f t="shared" ca="1" si="40"/>
        <v>Public service Saving Tech-Heat Room Heat 7y</v>
      </c>
      <c r="O424" s="23" t="s">
        <v>32</v>
      </c>
      <c r="P424" s="23" t="s">
        <v>33</v>
      </c>
      <c r="Q424" s="23"/>
      <c r="R424" s="23"/>
      <c r="S424" s="19" t="s">
        <v>34</v>
      </c>
      <c r="V424" s="16" t="str">
        <f t="shared" ca="1" si="42"/>
        <v>UD</v>
      </c>
      <c r="W424" s="14" t="str">
        <f t="shared" ca="1" si="42"/>
        <v>Public service</v>
      </c>
      <c r="X424" s="3" t="str">
        <f>'EE investment costs'!D473</f>
        <v>RH-70</v>
      </c>
      <c r="Y424" s="3" t="str">
        <f>'EE investment costs'!E473</f>
        <v>Heat Room Heat</v>
      </c>
      <c r="AC424" s="123">
        <f>'EE investment costs'!C473</f>
        <v>7</v>
      </c>
      <c r="AD424" s="22"/>
    </row>
    <row r="425" spans="2:30">
      <c r="B425" s="14" t="str">
        <f t="shared" ca="1" si="38"/>
        <v>INDUDEFFLA-70</v>
      </c>
      <c r="C425" s="15" t="str">
        <f t="shared" ca="1" si="37"/>
        <v>IUDLA</v>
      </c>
      <c r="D425" s="16">
        <f>'EE investment costs'!$F$15</f>
        <v>2016</v>
      </c>
      <c r="E425" s="14">
        <f>VLOOKUP(X425,'EE investment costs'!$D$56:$R$656,15,0)</f>
        <v>4.3010000000000002</v>
      </c>
      <c r="F425" s="17">
        <f ca="1">INDEX('EE investment costs'!$D$56:$R$656,MATCH(X425,'EE investment costs'!$D$56:$D$656,0),MATCH($V$8,'EE investment costs'!$D$56:$R$56,0))</f>
        <v>2070.5134733006871</v>
      </c>
      <c r="I425" s="18">
        <v>1</v>
      </c>
      <c r="J425" s="18">
        <v>1</v>
      </c>
      <c r="K425" s="14">
        <f t="shared" ca="1" si="41"/>
        <v>0</v>
      </c>
      <c r="M425" s="19" t="str">
        <f t="shared" ca="1" si="39"/>
        <v>INDUDEFFLA-70</v>
      </c>
      <c r="N425" s="23" t="str">
        <f t="shared" ca="1" si="40"/>
        <v>Public service Saving Tech-Light 7y</v>
      </c>
      <c r="O425" s="23" t="s">
        <v>32</v>
      </c>
      <c r="P425" s="23" t="s">
        <v>33</v>
      </c>
      <c r="Q425" s="23"/>
      <c r="R425" s="23"/>
      <c r="S425" s="19" t="s">
        <v>34</v>
      </c>
      <c r="V425" s="16" t="str">
        <f t="shared" ca="1" si="42"/>
        <v>UD</v>
      </c>
      <c r="W425" s="14" t="str">
        <f t="shared" ca="1" si="42"/>
        <v>Public service</v>
      </c>
      <c r="X425" s="3" t="str">
        <f>'EE investment costs'!D474</f>
        <v>LA-70</v>
      </c>
      <c r="Y425" s="3" t="str">
        <f>'EE investment costs'!E474</f>
        <v>Light</v>
      </c>
      <c r="AC425" s="123">
        <f>'EE investment costs'!C474</f>
        <v>7</v>
      </c>
      <c r="AD425" s="22"/>
    </row>
    <row r="426" spans="2:30">
      <c r="B426" s="14" t="str">
        <f t="shared" ca="1" si="38"/>
        <v>INDUDEFFEM-70</v>
      </c>
      <c r="C426" s="15" t="str">
        <f t="shared" ca="1" si="37"/>
        <v>IUDEM</v>
      </c>
      <c r="D426" s="16">
        <f>'EE investment costs'!$F$15</f>
        <v>2016</v>
      </c>
      <c r="E426" s="14">
        <f>VLOOKUP(X426,'EE investment costs'!$D$56:$R$656,15,0)</f>
        <v>4.5160499999999999</v>
      </c>
      <c r="F426" s="17">
        <f ca="1">INDEX('EE investment costs'!$D$56:$R$656,MATCH(X426,'EE investment costs'!$D$56:$D$656,0),MATCH($V$8,'EE investment costs'!$D$56:$R$56,0))</f>
        <v>2567.5100156536614</v>
      </c>
      <c r="I426" s="18">
        <v>1</v>
      </c>
      <c r="J426" s="18">
        <v>1</v>
      </c>
      <c r="K426" s="14">
        <f t="shared" ca="1" si="41"/>
        <v>0</v>
      </c>
      <c r="M426" s="19" t="str">
        <f t="shared" ca="1" si="39"/>
        <v>INDUDEFFEM-70</v>
      </c>
      <c r="N426" s="23" t="str">
        <f t="shared" ca="1" si="40"/>
        <v>Public service Saving Tech-Electric Motors 7y</v>
      </c>
      <c r="O426" s="23" t="s">
        <v>32</v>
      </c>
      <c r="P426" s="23" t="s">
        <v>33</v>
      </c>
      <c r="Q426" s="23"/>
      <c r="R426" s="23"/>
      <c r="S426" s="19" t="s">
        <v>34</v>
      </c>
      <c r="V426" s="16" t="str">
        <f t="shared" ca="1" si="42"/>
        <v>UD</v>
      </c>
      <c r="W426" s="14" t="str">
        <f t="shared" ca="1" si="42"/>
        <v>Public service</v>
      </c>
      <c r="X426" s="3" t="str">
        <f>'EE investment costs'!D475</f>
        <v>EM-70</v>
      </c>
      <c r="Y426" s="3" t="str">
        <f>'EE investment costs'!E475</f>
        <v>Electric Motors</v>
      </c>
      <c r="AC426" s="123">
        <f>'EE investment costs'!C475</f>
        <v>7</v>
      </c>
      <c r="AD426" s="22"/>
    </row>
    <row r="427" spans="2:30" ht="13.5" thickBot="1">
      <c r="B427" s="14" t="str">
        <f t="shared" ca="1" si="38"/>
        <v>INDUDEFFTF-70</v>
      </c>
      <c r="C427" s="15" t="str">
        <f t="shared" ca="1" si="37"/>
        <v>IUDTF</v>
      </c>
      <c r="D427" s="16">
        <f>'EE investment costs'!$F$15</f>
        <v>2016</v>
      </c>
      <c r="E427" s="14">
        <f>VLOOKUP(X427,'EE investment costs'!$D$56:$R$656,15,0)</f>
        <v>17.5</v>
      </c>
      <c r="F427" s="17">
        <f ca="1">INDEX('EE investment costs'!$D$56:$R$656,MATCH(X427,'EE investment costs'!$D$56:$D$656,0),MATCH($V$8,'EE investment costs'!$D$56:$R$56,0))</f>
        <v>1028.559704889416</v>
      </c>
      <c r="I427" s="18">
        <v>1</v>
      </c>
      <c r="J427" s="18">
        <v>1</v>
      </c>
      <c r="K427" s="14">
        <f t="shared" ca="1" si="41"/>
        <v>2</v>
      </c>
      <c r="M427" s="24" t="str">
        <f t="shared" ca="1" si="39"/>
        <v>INDUDEFFTF-70</v>
      </c>
      <c r="N427" s="25" t="str">
        <f t="shared" ca="1" si="40"/>
        <v>Public service Saving Tech-Haulage Tractors, Trucks, Fishing boats 7y</v>
      </c>
      <c r="O427" s="25" t="s">
        <v>32</v>
      </c>
      <c r="P427" s="25" t="s">
        <v>33</v>
      </c>
      <c r="Q427" s="25"/>
      <c r="R427" s="25"/>
      <c r="S427" s="24" t="s">
        <v>34</v>
      </c>
      <c r="V427" s="16" t="str">
        <f t="shared" ca="1" si="42"/>
        <v>UD</v>
      </c>
      <c r="W427" s="14" t="str">
        <f t="shared" ca="1" si="42"/>
        <v>Public service</v>
      </c>
      <c r="X427" s="3" t="str">
        <f>'EE investment costs'!D476</f>
        <v>TF-70</v>
      </c>
      <c r="Y427" s="3" t="str">
        <f>'EE investment costs'!E476</f>
        <v>Haulage Tractors, Trucks, Fishing boats</v>
      </c>
      <c r="AC427" s="123">
        <f>'EE investment costs'!C476</f>
        <v>7</v>
      </c>
      <c r="AD427" s="22"/>
    </row>
    <row r="428" spans="2:30">
      <c r="B428" s="14" t="str">
        <f t="shared" ca="1" si="38"/>
        <v>INDUDEFFMT-71</v>
      </c>
      <c r="C428" s="15" t="str">
        <f ca="1">"I"&amp;MID(B428,4,1)&amp;"D"&amp;MID(B428,9,2)</f>
        <v>IUDMT</v>
      </c>
      <c r="D428" s="16">
        <f>'EE investment costs'!$F$15</f>
        <v>2016</v>
      </c>
      <c r="E428" s="14">
        <f>VLOOKUP(X428,'EE investment costs'!$D$56:$R$656,15,0)</f>
        <v>6.31</v>
      </c>
      <c r="F428" s="17">
        <f ca="1">INDEX('EE investment costs'!$D$56:$R$656,MATCH(X428,'EE investment costs'!$D$56:$D$656,0),MATCH($V$8,'EE investment costs'!$D$56:$R$56,0))</f>
        <v>968.0005524477549</v>
      </c>
      <c r="I428" s="18">
        <v>1</v>
      </c>
      <c r="J428" s="18">
        <v>1</v>
      </c>
      <c r="K428" s="14">
        <f t="shared" ca="1" si="41"/>
        <v>3</v>
      </c>
      <c r="M428" s="20" t="str">
        <f t="shared" ca="1" si="39"/>
        <v>INDUDEFFMT-71</v>
      </c>
      <c r="N428" s="21" t="str">
        <f t="shared" ca="1" si="40"/>
        <v>Public service Saving Tech-Heat Medium Temp. up to 150C 7.1y</v>
      </c>
      <c r="O428" s="21" t="s">
        <v>32</v>
      </c>
      <c r="P428" s="21" t="s">
        <v>33</v>
      </c>
      <c r="Q428" s="21"/>
      <c r="R428" s="21"/>
      <c r="S428" s="20" t="s">
        <v>34</v>
      </c>
      <c r="V428" s="16" t="str">
        <f t="shared" ca="1" si="42"/>
        <v>UD</v>
      </c>
      <c r="W428" s="14" t="str">
        <f t="shared" ca="1" si="42"/>
        <v>Public service</v>
      </c>
      <c r="X428" s="3" t="str">
        <f>'EE investment costs'!D477</f>
        <v>MT-71</v>
      </c>
      <c r="Y428" s="3" t="str">
        <f>'EE investment costs'!E477</f>
        <v>Heat Medium Temp. up to 150C</v>
      </c>
      <c r="AC428" s="123">
        <f>'EE investment costs'!C477</f>
        <v>7.1</v>
      </c>
      <c r="AD428" s="22"/>
    </row>
    <row r="429" spans="2:30">
      <c r="B429" s="14" t="str">
        <f t="shared" ca="1" si="38"/>
        <v>INDUDEFFHT-71</v>
      </c>
      <c r="C429" s="15" t="str">
        <f t="shared" ref="C429:C487" ca="1" si="43">"I"&amp;MID(B429,4,1)&amp;"D"&amp;MID(B429,9,2)</f>
        <v>IUDHT</v>
      </c>
      <c r="D429" s="16">
        <f>'EE investment costs'!$F$15</f>
        <v>2016</v>
      </c>
      <c r="E429" s="14">
        <f>VLOOKUP(X429,'EE investment costs'!$D$56:$R$656,15,0)</f>
        <v>5.048</v>
      </c>
      <c r="F429" s="17">
        <f ca="1">INDEX('EE investment costs'!$D$56:$R$656,MATCH(X429,'EE investment costs'!$D$56:$D$656,0),MATCH($V$8,'EE investment costs'!$D$56:$R$56,0))</f>
        <v>673.73188674897494</v>
      </c>
      <c r="I429" s="18">
        <v>1</v>
      </c>
      <c r="J429" s="18">
        <v>1</v>
      </c>
      <c r="K429" s="14">
        <f t="shared" ca="1" si="41"/>
        <v>6</v>
      </c>
      <c r="M429" s="19" t="str">
        <f t="shared" ca="1" si="39"/>
        <v>INDUDEFFHT-71</v>
      </c>
      <c r="N429" s="23" t="str">
        <f t="shared" ca="1" si="40"/>
        <v>Public service Saving Tech-Heat High Temp. over 150C 7.1y</v>
      </c>
      <c r="O429" s="23" t="s">
        <v>32</v>
      </c>
      <c r="P429" s="23" t="s">
        <v>33</v>
      </c>
      <c r="Q429" s="23"/>
      <c r="R429" s="23"/>
      <c r="S429" s="19" t="s">
        <v>34</v>
      </c>
      <c r="V429" s="16" t="str">
        <f t="shared" ca="1" si="42"/>
        <v>UD</v>
      </c>
      <c r="W429" s="14" t="str">
        <f t="shared" ca="1" si="42"/>
        <v>Public service</v>
      </c>
      <c r="X429" s="3" t="str">
        <f>'EE investment costs'!D478</f>
        <v>HT-71</v>
      </c>
      <c r="Y429" s="3" t="str">
        <f>'EE investment costs'!E478</f>
        <v>Heat High Temp. over 150C</v>
      </c>
      <c r="AC429" s="123">
        <f>'EE investment costs'!C478</f>
        <v>7.1</v>
      </c>
      <c r="AD429" s="22"/>
    </row>
    <row r="430" spans="2:30">
      <c r="B430" s="14" t="str">
        <f t="shared" ca="1" si="38"/>
        <v>INDUDEFFRH-71</v>
      </c>
      <c r="C430" s="15" t="str">
        <f t="shared" ca="1" si="43"/>
        <v>IUDRH</v>
      </c>
      <c r="D430" s="16">
        <f>'EE investment costs'!$F$15</f>
        <v>2016</v>
      </c>
      <c r="E430" s="14">
        <f>VLOOKUP(X430,'EE investment costs'!$D$56:$R$656,15,0)</f>
        <v>16.57866666666667</v>
      </c>
      <c r="F430" s="17">
        <f ca="1">INDEX('EE investment costs'!$D$56:$R$656,MATCH(X430,'EE investment costs'!$D$56:$D$656,0),MATCH($V$8,'EE investment costs'!$D$56:$R$56,0))</f>
        <v>1333.1818892892754</v>
      </c>
      <c r="I430" s="18">
        <v>1</v>
      </c>
      <c r="J430" s="18">
        <v>1</v>
      </c>
      <c r="K430" s="14">
        <f t="shared" ca="1" si="41"/>
        <v>0</v>
      </c>
      <c r="M430" s="19" t="str">
        <f t="shared" ca="1" si="39"/>
        <v>INDUDEFFRH-71</v>
      </c>
      <c r="N430" s="23" t="str">
        <f t="shared" ca="1" si="40"/>
        <v>Public service Saving Tech-Heat Room Heat 7.1y</v>
      </c>
      <c r="O430" s="23" t="s">
        <v>32</v>
      </c>
      <c r="P430" s="23" t="s">
        <v>33</v>
      </c>
      <c r="Q430" s="23"/>
      <c r="R430" s="23"/>
      <c r="S430" s="19" t="s">
        <v>34</v>
      </c>
      <c r="V430" s="16" t="str">
        <f t="shared" ca="1" si="42"/>
        <v>UD</v>
      </c>
      <c r="W430" s="14" t="str">
        <f t="shared" ca="1" si="42"/>
        <v>Public service</v>
      </c>
      <c r="X430" s="3" t="str">
        <f>'EE investment costs'!D479</f>
        <v>RH-71</v>
      </c>
      <c r="Y430" s="3" t="str">
        <f>'EE investment costs'!E479</f>
        <v>Heat Room Heat</v>
      </c>
      <c r="AC430" s="123">
        <f>'EE investment costs'!C479</f>
        <v>7.1</v>
      </c>
      <c r="AD430" s="22"/>
    </row>
    <row r="431" spans="2:30">
      <c r="B431" s="14" t="str">
        <f t="shared" ca="1" si="38"/>
        <v>INDUDEFFLA-71</v>
      </c>
      <c r="C431" s="15" t="str">
        <f t="shared" ca="1" si="43"/>
        <v>IUDLA</v>
      </c>
      <c r="D431" s="16">
        <f>'EE investment costs'!$F$15</f>
        <v>2016</v>
      </c>
      <c r="E431" s="14">
        <f>VLOOKUP(X431,'EE investment costs'!$D$56:$R$656,15,0)</f>
        <v>4.3140333333333336</v>
      </c>
      <c r="F431" s="17">
        <f ca="1">INDEX('EE investment costs'!$D$56:$R$656,MATCH(X431,'EE investment costs'!$D$56:$D$656,0),MATCH($V$8,'EE investment costs'!$D$56:$R$56,0))</f>
        <v>2085.9879766466988</v>
      </c>
      <c r="I431" s="18">
        <v>1</v>
      </c>
      <c r="J431" s="18">
        <v>1</v>
      </c>
      <c r="K431" s="14">
        <f t="shared" ca="1" si="41"/>
        <v>0</v>
      </c>
      <c r="M431" s="19" t="str">
        <f t="shared" ca="1" si="39"/>
        <v>INDUDEFFLA-71</v>
      </c>
      <c r="N431" s="23" t="str">
        <f t="shared" ca="1" si="40"/>
        <v>Public service Saving Tech-Light 7.1y</v>
      </c>
      <c r="O431" s="23" t="s">
        <v>32</v>
      </c>
      <c r="P431" s="23" t="s">
        <v>33</v>
      </c>
      <c r="Q431" s="23"/>
      <c r="R431" s="23"/>
      <c r="S431" s="19" t="s">
        <v>34</v>
      </c>
      <c r="V431" s="16" t="str">
        <f t="shared" ca="1" si="42"/>
        <v>UD</v>
      </c>
      <c r="W431" s="14" t="str">
        <f t="shared" ca="1" si="42"/>
        <v>Public service</v>
      </c>
      <c r="X431" s="3" t="str">
        <f>'EE investment costs'!D480</f>
        <v>LA-71</v>
      </c>
      <c r="Y431" s="3" t="str">
        <f>'EE investment costs'!E480</f>
        <v>Light</v>
      </c>
      <c r="AC431" s="123">
        <f>'EE investment costs'!C480</f>
        <v>7.1</v>
      </c>
      <c r="AD431" s="22"/>
    </row>
    <row r="432" spans="2:30">
      <c r="B432" s="14" t="str">
        <f t="shared" ca="1" si="38"/>
        <v>INDUDEFFEM-71</v>
      </c>
      <c r="C432" s="15" t="str">
        <f t="shared" ca="1" si="43"/>
        <v>IUDEM</v>
      </c>
      <c r="D432" s="16">
        <f>'EE investment costs'!$F$15</f>
        <v>2016</v>
      </c>
      <c r="E432" s="14">
        <f>VLOOKUP(X432,'EE investment costs'!$D$56:$R$656,15,0)</f>
        <v>4.5297349999999996</v>
      </c>
      <c r="F432" s="17">
        <f ca="1">INDEX('EE investment costs'!$D$56:$R$656,MATCH(X432,'EE investment costs'!$D$56:$D$656,0),MATCH($V$8,'EE investment costs'!$D$56:$R$56,0))</f>
        <v>2598.078451119698</v>
      </c>
      <c r="I432" s="18">
        <v>1</v>
      </c>
      <c r="J432" s="18">
        <v>1</v>
      </c>
      <c r="K432" s="14">
        <f t="shared" ca="1" si="41"/>
        <v>0</v>
      </c>
      <c r="M432" s="19" t="str">
        <f t="shared" ca="1" si="39"/>
        <v>INDUDEFFEM-71</v>
      </c>
      <c r="N432" s="23" t="str">
        <f t="shared" ca="1" si="40"/>
        <v>Public service Saving Tech-Electric Motors 7.1y</v>
      </c>
      <c r="O432" s="23" t="s">
        <v>32</v>
      </c>
      <c r="P432" s="23" t="s">
        <v>33</v>
      </c>
      <c r="Q432" s="23"/>
      <c r="R432" s="23"/>
      <c r="S432" s="19" t="s">
        <v>34</v>
      </c>
      <c r="V432" s="16" t="str">
        <f t="shared" ca="1" si="42"/>
        <v>UD</v>
      </c>
      <c r="W432" s="14" t="str">
        <f t="shared" ca="1" si="42"/>
        <v>Public service</v>
      </c>
      <c r="X432" s="3" t="str">
        <f>'EE investment costs'!D481</f>
        <v>EM-71</v>
      </c>
      <c r="Y432" s="3" t="str">
        <f>'EE investment costs'!E481</f>
        <v>Electric Motors</v>
      </c>
      <c r="AC432" s="123">
        <f>'EE investment costs'!C481</f>
        <v>7.1</v>
      </c>
      <c r="AD432" s="22"/>
    </row>
    <row r="433" spans="2:30">
      <c r="B433" s="14" t="str">
        <f t="shared" ca="1" si="38"/>
        <v>INDUDEFFTF-71</v>
      </c>
      <c r="C433" s="15" t="str">
        <f t="shared" ca="1" si="43"/>
        <v>IUDTF</v>
      </c>
      <c r="D433" s="16">
        <f>'EE investment costs'!$F$15</f>
        <v>2016</v>
      </c>
      <c r="E433" s="14">
        <f>VLOOKUP(X433,'EE investment costs'!$D$56:$R$656,15,0)</f>
        <v>17.583333333333332</v>
      </c>
      <c r="F433" s="17">
        <f ca="1">INDEX('EE investment costs'!$D$56:$R$656,MATCH(X433,'EE investment costs'!$D$56:$D$656,0),MATCH($V$8,'EE investment costs'!$D$56:$R$56,0))</f>
        <v>1043.2534149592648</v>
      </c>
      <c r="I433" s="18">
        <v>1</v>
      </c>
      <c r="J433" s="18">
        <v>1</v>
      </c>
      <c r="K433" s="14">
        <f t="shared" ca="1" si="41"/>
        <v>2</v>
      </c>
      <c r="M433" s="19" t="str">
        <f t="shared" ca="1" si="39"/>
        <v>INDUDEFFTF-71</v>
      </c>
      <c r="N433" s="23" t="str">
        <f t="shared" ca="1" si="40"/>
        <v>Public service Saving Tech-Haulage Tractors, Trucks, Fishing boats 7.1y</v>
      </c>
      <c r="O433" s="23" t="s">
        <v>32</v>
      </c>
      <c r="P433" s="23" t="s">
        <v>33</v>
      </c>
      <c r="Q433" s="23"/>
      <c r="R433" s="23"/>
      <c r="S433" s="19" t="s">
        <v>34</v>
      </c>
      <c r="V433" s="16" t="str">
        <f t="shared" ca="1" si="42"/>
        <v>UD</v>
      </c>
      <c r="W433" s="14" t="str">
        <f t="shared" ca="1" si="42"/>
        <v>Public service</v>
      </c>
      <c r="X433" s="3" t="str">
        <f>'EE investment costs'!D482</f>
        <v>TF-71</v>
      </c>
      <c r="Y433" s="3" t="str">
        <f>'EE investment costs'!E482</f>
        <v>Haulage Tractors, Trucks, Fishing boats</v>
      </c>
      <c r="AC433" s="123">
        <f>'EE investment costs'!C482</f>
        <v>7.1</v>
      </c>
      <c r="AD433" s="22"/>
    </row>
    <row r="434" spans="2:30">
      <c r="B434" s="14" t="str">
        <f t="shared" ca="1" si="38"/>
        <v>INDUDEFFMT-72</v>
      </c>
      <c r="C434" s="15" t="str">
        <f t="shared" ca="1" si="43"/>
        <v>IUDMT</v>
      </c>
      <c r="D434" s="16">
        <f>'EE investment costs'!$F$15</f>
        <v>2016</v>
      </c>
      <c r="E434" s="14">
        <f>VLOOKUP(X434,'EE investment costs'!$D$56:$R$656,15,0)</f>
        <v>6.32</v>
      </c>
      <c r="F434" s="17">
        <f ca="1">INDEX('EE investment costs'!$D$56:$R$656,MATCH(X434,'EE investment costs'!$D$56:$D$656,0),MATCH($V$8,'EE investment costs'!$D$56:$R$56,0))</f>
        <v>979.74880955214292</v>
      </c>
      <c r="I434" s="18">
        <v>1</v>
      </c>
      <c r="J434" s="18">
        <v>1</v>
      </c>
      <c r="K434" s="14">
        <f t="shared" ca="1" si="41"/>
        <v>3</v>
      </c>
      <c r="M434" s="19" t="str">
        <f t="shared" ca="1" si="39"/>
        <v>INDUDEFFMT-72</v>
      </c>
      <c r="N434" s="23" t="str">
        <f t="shared" ca="1" si="40"/>
        <v>Public service Saving Tech-Heat Medium Temp. up to 150C 7.2y</v>
      </c>
      <c r="O434" s="23" t="s">
        <v>32</v>
      </c>
      <c r="P434" s="23" t="s">
        <v>33</v>
      </c>
      <c r="Q434" s="23"/>
      <c r="R434" s="23"/>
      <c r="S434" s="19" t="s">
        <v>34</v>
      </c>
      <c r="V434" s="16" t="str">
        <f t="shared" ca="1" si="42"/>
        <v>UD</v>
      </c>
      <c r="W434" s="14" t="str">
        <f t="shared" ca="1" si="42"/>
        <v>Public service</v>
      </c>
      <c r="X434" s="3" t="str">
        <f>'EE investment costs'!D483</f>
        <v>MT-72</v>
      </c>
      <c r="Y434" s="3" t="str">
        <f>'EE investment costs'!E483</f>
        <v>Heat Medium Temp. up to 150C</v>
      </c>
      <c r="AC434" s="123">
        <f>'EE investment costs'!C483</f>
        <v>7.2</v>
      </c>
      <c r="AD434" s="22"/>
    </row>
    <row r="435" spans="2:30">
      <c r="B435" s="14" t="str">
        <f t="shared" ca="1" si="38"/>
        <v>INDUDEFFHT-72</v>
      </c>
      <c r="C435" s="15" t="str">
        <f t="shared" ca="1" si="43"/>
        <v>IUDHT</v>
      </c>
      <c r="D435" s="16">
        <f>'EE investment costs'!$F$15</f>
        <v>2016</v>
      </c>
      <c r="E435" s="14">
        <f>VLOOKUP(X435,'EE investment costs'!$D$56:$R$656,15,0)</f>
        <v>5.056</v>
      </c>
      <c r="F435" s="17">
        <f ca="1">INDEX('EE investment costs'!$D$56:$R$656,MATCH(X435,'EE investment costs'!$D$56:$D$656,0),MATCH($V$8,'EE investment costs'!$D$56:$R$56,0))</f>
        <v>680.11624776961844</v>
      </c>
      <c r="I435" s="18">
        <v>1</v>
      </c>
      <c r="J435" s="18">
        <v>1</v>
      </c>
      <c r="K435" s="14">
        <f t="shared" ca="1" si="41"/>
        <v>6</v>
      </c>
      <c r="M435" s="19" t="str">
        <f t="shared" ca="1" si="39"/>
        <v>INDUDEFFHT-72</v>
      </c>
      <c r="N435" s="23" t="str">
        <f t="shared" ca="1" si="40"/>
        <v>Public service Saving Tech-Heat High Temp. over 150C 7.2y</v>
      </c>
      <c r="O435" s="23" t="s">
        <v>32</v>
      </c>
      <c r="P435" s="23" t="s">
        <v>33</v>
      </c>
      <c r="Q435" s="23"/>
      <c r="R435" s="23"/>
      <c r="S435" s="19" t="s">
        <v>34</v>
      </c>
      <c r="V435" s="16" t="str">
        <f t="shared" ca="1" si="42"/>
        <v>UD</v>
      </c>
      <c r="W435" s="14" t="str">
        <f t="shared" ca="1" si="42"/>
        <v>Public service</v>
      </c>
      <c r="X435" s="3" t="str">
        <f>'EE investment costs'!D484</f>
        <v>HT-72</v>
      </c>
      <c r="Y435" s="3" t="str">
        <f>'EE investment costs'!E484</f>
        <v>Heat High Temp. over 150C</v>
      </c>
      <c r="AC435" s="123">
        <f>'EE investment costs'!C484</f>
        <v>7.2</v>
      </c>
      <c r="AD435" s="22"/>
    </row>
    <row r="436" spans="2:30">
      <c r="B436" s="14" t="str">
        <f t="shared" ca="1" si="38"/>
        <v>INDUDEFFRH-72</v>
      </c>
      <c r="C436" s="15" t="str">
        <f t="shared" ca="1" si="43"/>
        <v>IUDRH</v>
      </c>
      <c r="D436" s="16">
        <f>'EE investment costs'!$F$15</f>
        <v>2016</v>
      </c>
      <c r="E436" s="14">
        <f>VLOOKUP(X436,'EE investment costs'!$D$56:$R$656,15,0)</f>
        <v>16.597333333333335</v>
      </c>
      <c r="F436" s="17">
        <f ca="1">INDEX('EE investment costs'!$D$56:$R$656,MATCH(X436,'EE investment costs'!$D$56:$D$656,0),MATCH($V$8,'EE investment costs'!$D$56:$R$56,0))</f>
        <v>1370.214719547311</v>
      </c>
      <c r="I436" s="18">
        <v>1</v>
      </c>
      <c r="J436" s="18">
        <v>1</v>
      </c>
      <c r="K436" s="14">
        <f t="shared" ca="1" si="41"/>
        <v>0</v>
      </c>
      <c r="M436" s="19" t="str">
        <f t="shared" ca="1" si="39"/>
        <v>INDUDEFFRH-72</v>
      </c>
      <c r="N436" s="23" t="str">
        <f t="shared" ca="1" si="40"/>
        <v>Public service Saving Tech-Heat Room Heat 7.2y</v>
      </c>
      <c r="O436" s="23" t="s">
        <v>32</v>
      </c>
      <c r="P436" s="23" t="s">
        <v>33</v>
      </c>
      <c r="Q436" s="23"/>
      <c r="R436" s="23"/>
      <c r="S436" s="19" t="s">
        <v>34</v>
      </c>
      <c r="V436" s="16" t="str">
        <f t="shared" ca="1" si="42"/>
        <v>UD</v>
      </c>
      <c r="W436" s="14" t="str">
        <f t="shared" ca="1" si="42"/>
        <v>Public service</v>
      </c>
      <c r="X436" s="3" t="str">
        <f>'EE investment costs'!D485</f>
        <v>RH-72</v>
      </c>
      <c r="Y436" s="3" t="str">
        <f>'EE investment costs'!E485</f>
        <v>Heat Room Heat</v>
      </c>
      <c r="AC436" s="123">
        <f>'EE investment costs'!C485</f>
        <v>7.2</v>
      </c>
      <c r="AD436" s="22"/>
    </row>
    <row r="437" spans="2:30">
      <c r="B437" s="14" t="str">
        <f t="shared" ca="1" si="38"/>
        <v>INDUDEFFLA-72</v>
      </c>
      <c r="C437" s="15" t="str">
        <f t="shared" ca="1" si="43"/>
        <v>IUDLA</v>
      </c>
      <c r="D437" s="16">
        <f>'EE investment costs'!$F$15</f>
        <v>2016</v>
      </c>
      <c r="E437" s="14">
        <f>VLOOKUP(X437,'EE investment costs'!$D$56:$R$656,15,0)</f>
        <v>4.3270666666666671</v>
      </c>
      <c r="F437" s="17">
        <f ca="1">INDEX('EE investment costs'!$D$56:$R$656,MATCH(X437,'EE investment costs'!$D$56:$D$656,0),MATCH($V$8,'EE investment costs'!$D$56:$R$56,0))</f>
        <v>2101.462479992711</v>
      </c>
      <c r="I437" s="18">
        <v>1</v>
      </c>
      <c r="J437" s="18">
        <v>1</v>
      </c>
      <c r="K437" s="14">
        <f t="shared" ca="1" si="41"/>
        <v>0</v>
      </c>
      <c r="M437" s="19" t="str">
        <f t="shared" ca="1" si="39"/>
        <v>INDUDEFFLA-72</v>
      </c>
      <c r="N437" s="23" t="str">
        <f t="shared" ca="1" si="40"/>
        <v>Public service Saving Tech-Light 7.2y</v>
      </c>
      <c r="O437" s="23" t="s">
        <v>32</v>
      </c>
      <c r="P437" s="23" t="s">
        <v>33</v>
      </c>
      <c r="Q437" s="23"/>
      <c r="R437" s="23"/>
      <c r="S437" s="19" t="s">
        <v>34</v>
      </c>
      <c r="V437" s="16" t="str">
        <f t="shared" ca="1" si="42"/>
        <v>UD</v>
      </c>
      <c r="W437" s="14" t="str">
        <f t="shared" ca="1" si="42"/>
        <v>Public service</v>
      </c>
      <c r="X437" s="3" t="str">
        <f>'EE investment costs'!D486</f>
        <v>LA-72</v>
      </c>
      <c r="Y437" s="3" t="str">
        <f>'EE investment costs'!E486</f>
        <v>Light</v>
      </c>
      <c r="AC437" s="123">
        <f>'EE investment costs'!C486</f>
        <v>7.2</v>
      </c>
      <c r="AD437" s="22"/>
    </row>
    <row r="438" spans="2:30">
      <c r="B438" s="14" t="str">
        <f t="shared" ca="1" si="38"/>
        <v>INDUDEFFEM-72</v>
      </c>
      <c r="C438" s="15" t="str">
        <f t="shared" ca="1" si="43"/>
        <v>IUDEM</v>
      </c>
      <c r="D438" s="16">
        <f>'EE investment costs'!$F$15</f>
        <v>2016</v>
      </c>
      <c r="E438" s="14">
        <f>VLOOKUP(X438,'EE investment costs'!$D$56:$R$656,15,0)</f>
        <v>4.5434200000000002</v>
      </c>
      <c r="F438" s="17">
        <f ca="1">INDEX('EE investment costs'!$D$56:$R$656,MATCH(X438,'EE investment costs'!$D$56:$D$656,0),MATCH($V$8,'EE investment costs'!$D$56:$R$56,0))</f>
        <v>2628.646886585735</v>
      </c>
      <c r="I438" s="18">
        <v>1</v>
      </c>
      <c r="J438" s="18">
        <v>1</v>
      </c>
      <c r="K438" s="14">
        <f t="shared" ca="1" si="41"/>
        <v>0</v>
      </c>
      <c r="M438" s="19" t="str">
        <f t="shared" ca="1" si="39"/>
        <v>INDUDEFFEM-72</v>
      </c>
      <c r="N438" s="23" t="str">
        <f t="shared" ca="1" si="40"/>
        <v>Public service Saving Tech-Electric Motors 7.2y</v>
      </c>
      <c r="O438" s="23" t="s">
        <v>32</v>
      </c>
      <c r="P438" s="23" t="s">
        <v>33</v>
      </c>
      <c r="Q438" s="23"/>
      <c r="R438" s="23"/>
      <c r="S438" s="19" t="s">
        <v>34</v>
      </c>
      <c r="V438" s="16" t="str">
        <f t="shared" ca="1" si="42"/>
        <v>UD</v>
      </c>
      <c r="W438" s="14" t="str">
        <f t="shared" ca="1" si="42"/>
        <v>Public service</v>
      </c>
      <c r="X438" s="3" t="str">
        <f>'EE investment costs'!D487</f>
        <v>EM-72</v>
      </c>
      <c r="Y438" s="3" t="str">
        <f>'EE investment costs'!E487</f>
        <v>Electric Motors</v>
      </c>
      <c r="AC438" s="123">
        <f>'EE investment costs'!C487</f>
        <v>7.2</v>
      </c>
      <c r="AD438" s="22"/>
    </row>
    <row r="439" spans="2:30">
      <c r="B439" s="14" t="str">
        <f t="shared" ca="1" si="38"/>
        <v>INDUDEFFTF-72</v>
      </c>
      <c r="C439" s="15" t="str">
        <f t="shared" ca="1" si="43"/>
        <v>IUDTF</v>
      </c>
      <c r="D439" s="16">
        <f>'EE investment costs'!$F$15</f>
        <v>2016</v>
      </c>
      <c r="E439" s="14">
        <f>VLOOKUP(X439,'EE investment costs'!$D$56:$R$656,15,0)</f>
        <v>17.666666666666664</v>
      </c>
      <c r="F439" s="17">
        <f ca="1">INDEX('EE investment costs'!$D$56:$R$656,MATCH(X439,'EE investment costs'!$D$56:$D$656,0),MATCH($V$8,'EE investment costs'!$D$56:$R$56,0))</f>
        <v>1057.9471250291137</v>
      </c>
      <c r="I439" s="18">
        <v>1</v>
      </c>
      <c r="J439" s="18">
        <v>1</v>
      </c>
      <c r="K439" s="14">
        <f t="shared" ca="1" si="41"/>
        <v>2</v>
      </c>
      <c r="M439" s="19" t="str">
        <f t="shared" ca="1" si="39"/>
        <v>INDUDEFFTF-72</v>
      </c>
      <c r="N439" s="23" t="str">
        <f t="shared" ca="1" si="40"/>
        <v>Public service Saving Tech-Haulage Tractors, Trucks, Fishing boats 7.2y</v>
      </c>
      <c r="O439" s="23" t="s">
        <v>32</v>
      </c>
      <c r="P439" s="23" t="s">
        <v>33</v>
      </c>
      <c r="Q439" s="23"/>
      <c r="R439" s="23"/>
      <c r="S439" s="19" t="s">
        <v>34</v>
      </c>
      <c r="V439" s="16" t="str">
        <f t="shared" ca="1" si="42"/>
        <v>UD</v>
      </c>
      <c r="W439" s="14" t="str">
        <f t="shared" ca="1" si="42"/>
        <v>Public service</v>
      </c>
      <c r="X439" s="3" t="str">
        <f>'EE investment costs'!D488</f>
        <v>TF-72</v>
      </c>
      <c r="Y439" s="3" t="str">
        <f>'EE investment costs'!E488</f>
        <v>Haulage Tractors, Trucks, Fishing boats</v>
      </c>
      <c r="AC439" s="123">
        <f>'EE investment costs'!C488</f>
        <v>7.2</v>
      </c>
      <c r="AD439" s="22"/>
    </row>
    <row r="440" spans="2:30">
      <c r="B440" s="14" t="str">
        <f t="shared" ca="1" si="38"/>
        <v>INDUDEFFMT-73</v>
      </c>
      <c r="C440" s="15" t="str">
        <f t="shared" ca="1" si="43"/>
        <v>IUDMT</v>
      </c>
      <c r="D440" s="16">
        <f>'EE investment costs'!$F$15</f>
        <v>2016</v>
      </c>
      <c r="E440" s="14">
        <f>VLOOKUP(X440,'EE investment costs'!$D$56:$R$656,15,0)</f>
        <v>6.33</v>
      </c>
      <c r="F440" s="17">
        <f ca="1">INDEX('EE investment costs'!$D$56:$R$656,MATCH(X440,'EE investment costs'!$D$56:$D$656,0),MATCH($V$8,'EE investment costs'!$D$56:$R$56,0))</f>
        <v>991.49706665653082</v>
      </c>
      <c r="I440" s="18">
        <v>1</v>
      </c>
      <c r="J440" s="18">
        <v>1</v>
      </c>
      <c r="K440" s="14">
        <f t="shared" ca="1" si="41"/>
        <v>3</v>
      </c>
      <c r="M440" s="19" t="str">
        <f t="shared" ca="1" si="39"/>
        <v>INDUDEFFMT-73</v>
      </c>
      <c r="N440" s="23" t="str">
        <f t="shared" ca="1" si="40"/>
        <v>Public service Saving Tech-Heat Medium Temp. up to 150C 7.3y</v>
      </c>
      <c r="O440" s="23" t="s">
        <v>32</v>
      </c>
      <c r="P440" s="23" t="s">
        <v>33</v>
      </c>
      <c r="Q440" s="23"/>
      <c r="R440" s="23"/>
      <c r="S440" s="19" t="s">
        <v>34</v>
      </c>
      <c r="V440" s="16" t="str">
        <f t="shared" ca="1" si="42"/>
        <v>UD</v>
      </c>
      <c r="W440" s="14" t="str">
        <f t="shared" ca="1" si="42"/>
        <v>Public service</v>
      </c>
      <c r="X440" s="3" t="str">
        <f>'EE investment costs'!D489</f>
        <v>MT-73</v>
      </c>
      <c r="Y440" s="3" t="str">
        <f>'EE investment costs'!E489</f>
        <v>Heat Medium Temp. up to 150C</v>
      </c>
      <c r="AC440" s="123">
        <f>'EE investment costs'!C489</f>
        <v>7.3</v>
      </c>
      <c r="AD440" s="22"/>
    </row>
    <row r="441" spans="2:30">
      <c r="B441" s="14" t="str">
        <f t="shared" ca="1" si="38"/>
        <v>INDUDEFFHT-73</v>
      </c>
      <c r="C441" s="15" t="str">
        <f t="shared" ca="1" si="43"/>
        <v>IUDHT</v>
      </c>
      <c r="D441" s="16">
        <f>'EE investment costs'!$F$15</f>
        <v>2016</v>
      </c>
      <c r="E441" s="14">
        <f>VLOOKUP(X441,'EE investment costs'!$D$56:$R$656,15,0)</f>
        <v>5.0640000000000001</v>
      </c>
      <c r="F441" s="17">
        <f ca="1">INDEX('EE investment costs'!$D$56:$R$656,MATCH(X441,'EE investment costs'!$D$56:$D$656,0),MATCH($V$8,'EE investment costs'!$D$56:$R$56,0))</f>
        <v>686.50060879026194</v>
      </c>
      <c r="I441" s="18">
        <v>1</v>
      </c>
      <c r="J441" s="18">
        <v>1</v>
      </c>
      <c r="K441" s="14">
        <f t="shared" ca="1" si="41"/>
        <v>6</v>
      </c>
      <c r="M441" s="19" t="str">
        <f t="shared" ca="1" si="39"/>
        <v>INDUDEFFHT-73</v>
      </c>
      <c r="N441" s="23" t="str">
        <f t="shared" ca="1" si="40"/>
        <v>Public service Saving Tech-Heat High Temp. over 150C 7.3y</v>
      </c>
      <c r="O441" s="23" t="s">
        <v>32</v>
      </c>
      <c r="P441" s="23" t="s">
        <v>33</v>
      </c>
      <c r="Q441" s="23"/>
      <c r="R441" s="23"/>
      <c r="S441" s="19" t="s">
        <v>34</v>
      </c>
      <c r="V441" s="16" t="str">
        <f t="shared" ca="1" si="42"/>
        <v>UD</v>
      </c>
      <c r="W441" s="14" t="str">
        <f t="shared" ca="1" si="42"/>
        <v>Public service</v>
      </c>
      <c r="X441" s="3" t="str">
        <f>'EE investment costs'!D490</f>
        <v>HT-73</v>
      </c>
      <c r="Y441" s="3" t="str">
        <f>'EE investment costs'!E490</f>
        <v>Heat High Temp. over 150C</v>
      </c>
      <c r="AC441" s="123">
        <f>'EE investment costs'!C490</f>
        <v>7.3</v>
      </c>
      <c r="AD441" s="22"/>
    </row>
    <row r="442" spans="2:30">
      <c r="B442" s="14" t="str">
        <f t="shared" ca="1" si="38"/>
        <v>INDUDEFFRH-73</v>
      </c>
      <c r="C442" s="15" t="str">
        <f t="shared" ca="1" si="43"/>
        <v>IUDRH</v>
      </c>
      <c r="D442" s="16">
        <f>'EE investment costs'!$F$15</f>
        <v>2016</v>
      </c>
      <c r="E442" s="14">
        <f>VLOOKUP(X442,'EE investment costs'!$D$56:$R$656,15,0)</f>
        <v>16.616000000000003</v>
      </c>
      <c r="F442" s="17">
        <f ca="1">INDEX('EE investment costs'!$D$56:$R$656,MATCH(X442,'EE investment costs'!$D$56:$D$656,0),MATCH($V$8,'EE investment costs'!$D$56:$R$56,0))</f>
        <v>1407.2475498053466</v>
      </c>
      <c r="I442" s="18">
        <v>1</v>
      </c>
      <c r="J442" s="18">
        <v>1</v>
      </c>
      <c r="K442" s="14">
        <f t="shared" ca="1" si="41"/>
        <v>0</v>
      </c>
      <c r="M442" s="19" t="str">
        <f t="shared" ca="1" si="39"/>
        <v>INDUDEFFRH-73</v>
      </c>
      <c r="N442" s="23" t="str">
        <f t="shared" ca="1" si="40"/>
        <v>Public service Saving Tech-Heat Room Heat 7.3y</v>
      </c>
      <c r="O442" s="23" t="s">
        <v>32</v>
      </c>
      <c r="P442" s="23" t="s">
        <v>33</v>
      </c>
      <c r="Q442" s="23"/>
      <c r="R442" s="23"/>
      <c r="S442" s="19" t="s">
        <v>34</v>
      </c>
      <c r="V442" s="16" t="str">
        <f t="shared" ca="1" si="42"/>
        <v>UD</v>
      </c>
      <c r="W442" s="14" t="str">
        <f t="shared" ca="1" si="42"/>
        <v>Public service</v>
      </c>
      <c r="X442" s="3" t="str">
        <f>'EE investment costs'!D491</f>
        <v>RH-73</v>
      </c>
      <c r="Y442" s="3" t="str">
        <f>'EE investment costs'!E491</f>
        <v>Heat Room Heat</v>
      </c>
      <c r="AC442" s="123">
        <f>'EE investment costs'!C491</f>
        <v>7.3</v>
      </c>
      <c r="AD442" s="22"/>
    </row>
    <row r="443" spans="2:30">
      <c r="B443" s="14" t="str">
        <f t="shared" ca="1" si="38"/>
        <v>INDUDEFFLA-73</v>
      </c>
      <c r="C443" s="15" t="str">
        <f t="shared" ca="1" si="43"/>
        <v>IUDLA</v>
      </c>
      <c r="D443" s="16">
        <f>'EE investment costs'!$F$15</f>
        <v>2016</v>
      </c>
      <c r="E443" s="14">
        <f>VLOOKUP(X443,'EE investment costs'!$D$56:$R$656,15,0)</f>
        <v>4.3401000000000005</v>
      </c>
      <c r="F443" s="17">
        <f ca="1">INDEX('EE investment costs'!$D$56:$R$656,MATCH(X443,'EE investment costs'!$D$56:$D$656,0),MATCH($V$8,'EE investment costs'!$D$56:$R$56,0))</f>
        <v>2116.9369833387232</v>
      </c>
      <c r="I443" s="18">
        <v>1</v>
      </c>
      <c r="J443" s="18">
        <v>1</v>
      </c>
      <c r="K443" s="14">
        <f t="shared" ca="1" si="41"/>
        <v>0</v>
      </c>
      <c r="M443" s="19" t="str">
        <f t="shared" ca="1" si="39"/>
        <v>INDUDEFFLA-73</v>
      </c>
      <c r="N443" s="23" t="str">
        <f t="shared" ca="1" si="40"/>
        <v>Public service Saving Tech-Light 7.3y</v>
      </c>
      <c r="O443" s="23" t="s">
        <v>32</v>
      </c>
      <c r="P443" s="23" t="s">
        <v>33</v>
      </c>
      <c r="Q443" s="23"/>
      <c r="R443" s="23"/>
      <c r="S443" s="19" t="s">
        <v>34</v>
      </c>
      <c r="V443" s="16" t="str">
        <f t="shared" ca="1" si="42"/>
        <v>UD</v>
      </c>
      <c r="W443" s="14" t="str">
        <f t="shared" ca="1" si="42"/>
        <v>Public service</v>
      </c>
      <c r="X443" s="3" t="str">
        <f>'EE investment costs'!D492</f>
        <v>LA-73</v>
      </c>
      <c r="Y443" s="3" t="str">
        <f>'EE investment costs'!E492</f>
        <v>Light</v>
      </c>
      <c r="AC443" s="123">
        <f>'EE investment costs'!C492</f>
        <v>7.3</v>
      </c>
      <c r="AD443" s="22"/>
    </row>
    <row r="444" spans="2:30">
      <c r="B444" s="14" t="str">
        <f t="shared" ca="1" si="38"/>
        <v>INDUDEFFEM-73</v>
      </c>
      <c r="C444" s="15" t="str">
        <f t="shared" ca="1" si="43"/>
        <v>IUDEM</v>
      </c>
      <c r="D444" s="16">
        <f>'EE investment costs'!$F$15</f>
        <v>2016</v>
      </c>
      <c r="E444" s="14">
        <f>VLOOKUP(X444,'EE investment costs'!$D$56:$R$656,15,0)</f>
        <v>4.557105</v>
      </c>
      <c r="F444" s="17">
        <f ca="1">INDEX('EE investment costs'!$D$56:$R$656,MATCH(X444,'EE investment costs'!$D$56:$D$656,0),MATCH($V$8,'EE investment costs'!$D$56:$R$56,0))</f>
        <v>2659.2153220517721</v>
      </c>
      <c r="I444" s="18">
        <v>1</v>
      </c>
      <c r="J444" s="18">
        <v>1</v>
      </c>
      <c r="K444" s="14">
        <f t="shared" ca="1" si="41"/>
        <v>0</v>
      </c>
      <c r="M444" s="19" t="str">
        <f t="shared" ca="1" si="39"/>
        <v>INDUDEFFEM-73</v>
      </c>
      <c r="N444" s="23" t="str">
        <f t="shared" ca="1" si="40"/>
        <v>Public service Saving Tech-Electric Motors 7.3y</v>
      </c>
      <c r="O444" s="23" t="s">
        <v>32</v>
      </c>
      <c r="P444" s="23" t="s">
        <v>33</v>
      </c>
      <c r="Q444" s="23"/>
      <c r="R444" s="23"/>
      <c r="S444" s="19" t="s">
        <v>34</v>
      </c>
      <c r="V444" s="16" t="str">
        <f t="shared" ca="1" si="42"/>
        <v>UD</v>
      </c>
      <c r="W444" s="14" t="str">
        <f t="shared" ca="1" si="42"/>
        <v>Public service</v>
      </c>
      <c r="X444" s="3" t="str">
        <f>'EE investment costs'!D493</f>
        <v>EM-73</v>
      </c>
      <c r="Y444" s="3" t="str">
        <f>'EE investment costs'!E493</f>
        <v>Electric Motors</v>
      </c>
      <c r="AC444" s="123">
        <f>'EE investment costs'!C493</f>
        <v>7.3</v>
      </c>
      <c r="AD444" s="22"/>
    </row>
    <row r="445" spans="2:30">
      <c r="B445" s="14" t="str">
        <f t="shared" ca="1" si="38"/>
        <v>INDUDEFFTF-73</v>
      </c>
      <c r="C445" s="15" t="str">
        <f t="shared" ca="1" si="43"/>
        <v>IUDTF</v>
      </c>
      <c r="D445" s="16">
        <f>'EE investment costs'!$F$15</f>
        <v>2016</v>
      </c>
      <c r="E445" s="14">
        <f>VLOOKUP(X445,'EE investment costs'!$D$56:$R$656,15,0)</f>
        <v>17.75</v>
      </c>
      <c r="F445" s="17">
        <f ca="1">INDEX('EE investment costs'!$D$56:$R$656,MATCH(X445,'EE investment costs'!$D$56:$D$656,0),MATCH($V$8,'EE investment costs'!$D$56:$R$56,0))</f>
        <v>1072.6408350989625</v>
      </c>
      <c r="I445" s="18">
        <v>1</v>
      </c>
      <c r="J445" s="18">
        <v>1</v>
      </c>
      <c r="K445" s="14">
        <f t="shared" ca="1" si="41"/>
        <v>2</v>
      </c>
      <c r="M445" s="19" t="str">
        <f t="shared" ca="1" si="39"/>
        <v>INDUDEFFTF-73</v>
      </c>
      <c r="N445" s="23" t="str">
        <f t="shared" ca="1" si="40"/>
        <v>Public service Saving Tech-Haulage Tractors, Trucks, Fishing boats 7.3y</v>
      </c>
      <c r="O445" s="23" t="s">
        <v>32</v>
      </c>
      <c r="P445" s="23" t="s">
        <v>33</v>
      </c>
      <c r="Q445" s="23"/>
      <c r="R445" s="23"/>
      <c r="S445" s="19" t="s">
        <v>34</v>
      </c>
      <c r="V445" s="16" t="str">
        <f t="shared" ca="1" si="42"/>
        <v>UD</v>
      </c>
      <c r="W445" s="14" t="str">
        <f t="shared" ca="1" si="42"/>
        <v>Public service</v>
      </c>
      <c r="X445" s="3" t="str">
        <f>'EE investment costs'!D494</f>
        <v>TF-73</v>
      </c>
      <c r="Y445" s="3" t="str">
        <f>'EE investment costs'!E494</f>
        <v>Haulage Tractors, Trucks, Fishing boats</v>
      </c>
      <c r="AC445" s="123">
        <f>'EE investment costs'!C494</f>
        <v>7.3</v>
      </c>
      <c r="AD445" s="22"/>
    </row>
    <row r="446" spans="2:30">
      <c r="B446" s="14" t="str">
        <f t="shared" ca="1" si="38"/>
        <v>INDUDEFFMT-74</v>
      </c>
      <c r="C446" s="15" t="str">
        <f t="shared" ca="1" si="43"/>
        <v>IUDMT</v>
      </c>
      <c r="D446" s="16">
        <f>'EE investment costs'!$F$15</f>
        <v>2016</v>
      </c>
      <c r="E446" s="14">
        <f>VLOOKUP(X446,'EE investment costs'!$D$56:$R$656,15,0)</f>
        <v>6.34</v>
      </c>
      <c r="F446" s="17">
        <f ca="1">INDEX('EE investment costs'!$D$56:$R$656,MATCH(X446,'EE investment costs'!$D$56:$D$656,0),MATCH($V$8,'EE investment costs'!$D$56:$R$56,0))</f>
        <v>1003.2453237609188</v>
      </c>
      <c r="I446" s="18">
        <v>1</v>
      </c>
      <c r="J446" s="18">
        <v>1</v>
      </c>
      <c r="K446" s="14">
        <f t="shared" ca="1" si="41"/>
        <v>2</v>
      </c>
      <c r="M446" s="19" t="str">
        <f t="shared" ca="1" si="39"/>
        <v>INDUDEFFMT-74</v>
      </c>
      <c r="N446" s="23" t="str">
        <f t="shared" ca="1" si="40"/>
        <v>Public service Saving Tech-Heat Medium Temp. up to 150C 7.4y</v>
      </c>
      <c r="O446" s="23" t="s">
        <v>32</v>
      </c>
      <c r="P446" s="23" t="s">
        <v>33</v>
      </c>
      <c r="Q446" s="23"/>
      <c r="R446" s="23"/>
      <c r="S446" s="19" t="s">
        <v>34</v>
      </c>
      <c r="V446" s="16" t="str">
        <f t="shared" ca="1" si="42"/>
        <v>UD</v>
      </c>
      <c r="W446" s="14" t="str">
        <f t="shared" ca="1" si="42"/>
        <v>Public service</v>
      </c>
      <c r="X446" s="3" t="str">
        <f>'EE investment costs'!D495</f>
        <v>MT-74</v>
      </c>
      <c r="Y446" s="3" t="str">
        <f>'EE investment costs'!E495</f>
        <v>Heat Medium Temp. up to 150C</v>
      </c>
      <c r="AC446" s="123">
        <f>'EE investment costs'!C495</f>
        <v>7.4</v>
      </c>
      <c r="AD446" s="22"/>
    </row>
    <row r="447" spans="2:30">
      <c r="B447" s="14" t="str">
        <f t="shared" ca="1" si="38"/>
        <v>INDUDEFFHT-74</v>
      </c>
      <c r="C447" s="15" t="str">
        <f t="shared" ca="1" si="43"/>
        <v>IUDHT</v>
      </c>
      <c r="D447" s="16">
        <f>'EE investment costs'!$F$15</f>
        <v>2016</v>
      </c>
      <c r="E447" s="14">
        <f>VLOOKUP(X447,'EE investment costs'!$D$56:$R$656,15,0)</f>
        <v>5.0720000000000001</v>
      </c>
      <c r="F447" s="17">
        <f ca="1">INDEX('EE investment costs'!$D$56:$R$656,MATCH(X447,'EE investment costs'!$D$56:$D$656,0),MATCH($V$8,'EE investment costs'!$D$56:$R$56,0))</f>
        <v>692.88496981090532</v>
      </c>
      <c r="I447" s="18">
        <v>1</v>
      </c>
      <c r="J447" s="18">
        <v>1</v>
      </c>
      <c r="K447" s="14">
        <f t="shared" ca="1" si="41"/>
        <v>6</v>
      </c>
      <c r="M447" s="19" t="str">
        <f t="shared" ca="1" si="39"/>
        <v>INDUDEFFHT-74</v>
      </c>
      <c r="N447" s="23" t="str">
        <f t="shared" ca="1" si="40"/>
        <v>Public service Saving Tech-Heat High Temp. over 150C 7.4y</v>
      </c>
      <c r="O447" s="23" t="s">
        <v>32</v>
      </c>
      <c r="P447" s="23" t="s">
        <v>33</v>
      </c>
      <c r="Q447" s="23"/>
      <c r="R447" s="23"/>
      <c r="S447" s="19" t="s">
        <v>34</v>
      </c>
      <c r="V447" s="16" t="str">
        <f t="shared" ca="1" si="42"/>
        <v>UD</v>
      </c>
      <c r="W447" s="14" t="str">
        <f t="shared" ca="1" si="42"/>
        <v>Public service</v>
      </c>
      <c r="X447" s="3" t="str">
        <f>'EE investment costs'!D496</f>
        <v>HT-74</v>
      </c>
      <c r="Y447" s="3" t="str">
        <f>'EE investment costs'!E496</f>
        <v>Heat High Temp. over 150C</v>
      </c>
      <c r="AC447" s="123">
        <f>'EE investment costs'!C496</f>
        <v>7.4</v>
      </c>
      <c r="AD447" s="22"/>
    </row>
    <row r="448" spans="2:30">
      <c r="B448" s="14" t="str">
        <f t="shared" ca="1" si="38"/>
        <v>INDUDEFFRH-74</v>
      </c>
      <c r="C448" s="15" t="str">
        <f t="shared" ca="1" si="43"/>
        <v>IUDRH</v>
      </c>
      <c r="D448" s="16">
        <f>'EE investment costs'!$F$15</f>
        <v>2016</v>
      </c>
      <c r="E448" s="14">
        <f>VLOOKUP(X448,'EE investment costs'!$D$56:$R$656,15,0)</f>
        <v>16.634666666666668</v>
      </c>
      <c r="F448" s="17">
        <f ca="1">INDEX('EE investment costs'!$D$56:$R$656,MATCH(X448,'EE investment costs'!$D$56:$D$656,0),MATCH($V$8,'EE investment costs'!$D$56:$R$56,0))</f>
        <v>1444.2803800633822</v>
      </c>
      <c r="I448" s="18">
        <v>1</v>
      </c>
      <c r="J448" s="18">
        <v>1</v>
      </c>
      <c r="K448" s="14">
        <f t="shared" ca="1" si="41"/>
        <v>0</v>
      </c>
      <c r="M448" s="19" t="str">
        <f t="shared" ca="1" si="39"/>
        <v>INDUDEFFRH-74</v>
      </c>
      <c r="N448" s="23" t="str">
        <f t="shared" ca="1" si="40"/>
        <v>Public service Saving Tech-Heat Room Heat 7.4y</v>
      </c>
      <c r="O448" s="23" t="s">
        <v>32</v>
      </c>
      <c r="P448" s="23" t="s">
        <v>33</v>
      </c>
      <c r="Q448" s="23"/>
      <c r="R448" s="23"/>
      <c r="S448" s="19" t="s">
        <v>34</v>
      </c>
      <c r="V448" s="16" t="str">
        <f t="shared" ca="1" si="42"/>
        <v>UD</v>
      </c>
      <c r="W448" s="14" t="str">
        <f t="shared" ca="1" si="42"/>
        <v>Public service</v>
      </c>
      <c r="X448" s="3" t="str">
        <f>'EE investment costs'!D497</f>
        <v>RH-74</v>
      </c>
      <c r="Y448" s="3" t="str">
        <f>'EE investment costs'!E497</f>
        <v>Heat Room Heat</v>
      </c>
      <c r="AC448" s="123">
        <f>'EE investment costs'!C497</f>
        <v>7.4</v>
      </c>
      <c r="AD448" s="22"/>
    </row>
    <row r="449" spans="2:30">
      <c r="B449" s="14" t="str">
        <f t="shared" ca="1" si="38"/>
        <v>INDUDEFFLA-74</v>
      </c>
      <c r="C449" s="15" t="str">
        <f t="shared" ca="1" si="43"/>
        <v>IUDLA</v>
      </c>
      <c r="D449" s="16">
        <f>'EE investment costs'!$F$15</f>
        <v>2016</v>
      </c>
      <c r="E449" s="14">
        <f>VLOOKUP(X449,'EE investment costs'!$D$56:$R$656,15,0)</f>
        <v>4.353133333333334</v>
      </c>
      <c r="F449" s="17">
        <f ca="1">INDEX('EE investment costs'!$D$56:$R$656,MATCH(X449,'EE investment costs'!$D$56:$D$656,0),MATCH($V$8,'EE investment costs'!$D$56:$R$56,0))</f>
        <v>2132.4114866847353</v>
      </c>
      <c r="I449" s="18">
        <v>1</v>
      </c>
      <c r="J449" s="18">
        <v>1</v>
      </c>
      <c r="K449" s="14">
        <f t="shared" ca="1" si="41"/>
        <v>0</v>
      </c>
      <c r="M449" s="19" t="str">
        <f t="shared" ca="1" si="39"/>
        <v>INDUDEFFLA-74</v>
      </c>
      <c r="N449" s="23" t="str">
        <f t="shared" ca="1" si="40"/>
        <v>Public service Saving Tech-Light 7.4y</v>
      </c>
      <c r="O449" s="23" t="s">
        <v>32</v>
      </c>
      <c r="P449" s="23" t="s">
        <v>33</v>
      </c>
      <c r="Q449" s="23"/>
      <c r="R449" s="23"/>
      <c r="S449" s="19" t="s">
        <v>34</v>
      </c>
      <c r="V449" s="16" t="str">
        <f t="shared" ca="1" si="42"/>
        <v>UD</v>
      </c>
      <c r="W449" s="14" t="str">
        <f t="shared" ca="1" si="42"/>
        <v>Public service</v>
      </c>
      <c r="X449" s="3" t="str">
        <f>'EE investment costs'!D498</f>
        <v>LA-74</v>
      </c>
      <c r="Y449" s="3" t="str">
        <f>'EE investment costs'!E498</f>
        <v>Light</v>
      </c>
      <c r="AC449" s="123">
        <f>'EE investment costs'!C498</f>
        <v>7.4</v>
      </c>
      <c r="AD449" s="22"/>
    </row>
    <row r="450" spans="2:30">
      <c r="B450" s="14" t="str">
        <f t="shared" ca="1" si="38"/>
        <v>INDUDEFFEM-74</v>
      </c>
      <c r="C450" s="15" t="str">
        <f t="shared" ca="1" si="43"/>
        <v>IUDEM</v>
      </c>
      <c r="D450" s="16">
        <f>'EE investment costs'!$F$15</f>
        <v>2016</v>
      </c>
      <c r="E450" s="14">
        <f>VLOOKUP(X450,'EE investment costs'!$D$56:$R$656,15,0)</f>
        <v>4.5707899999999997</v>
      </c>
      <c r="F450" s="17">
        <f ca="1">INDEX('EE investment costs'!$D$56:$R$656,MATCH(X450,'EE investment costs'!$D$56:$D$656,0),MATCH($V$8,'EE investment costs'!$D$56:$R$56,0))</f>
        <v>2689.7837575178091</v>
      </c>
      <c r="I450" s="18">
        <v>1</v>
      </c>
      <c r="J450" s="18">
        <v>1</v>
      </c>
      <c r="K450" s="14">
        <f t="shared" ca="1" si="41"/>
        <v>0</v>
      </c>
      <c r="M450" s="19" t="str">
        <f t="shared" ca="1" si="39"/>
        <v>INDUDEFFEM-74</v>
      </c>
      <c r="N450" s="23" t="str">
        <f t="shared" ca="1" si="40"/>
        <v>Public service Saving Tech-Electric Motors 7.4y</v>
      </c>
      <c r="O450" s="23" t="s">
        <v>32</v>
      </c>
      <c r="P450" s="23" t="s">
        <v>33</v>
      </c>
      <c r="Q450" s="23"/>
      <c r="R450" s="23"/>
      <c r="S450" s="19" t="s">
        <v>34</v>
      </c>
      <c r="V450" s="16" t="str">
        <f t="shared" ca="1" si="42"/>
        <v>UD</v>
      </c>
      <c r="W450" s="14" t="str">
        <f t="shared" ca="1" si="42"/>
        <v>Public service</v>
      </c>
      <c r="X450" s="3" t="str">
        <f>'EE investment costs'!D499</f>
        <v>EM-74</v>
      </c>
      <c r="Y450" s="3" t="str">
        <f>'EE investment costs'!E499</f>
        <v>Electric Motors</v>
      </c>
      <c r="AC450" s="123">
        <f>'EE investment costs'!C499</f>
        <v>7.4</v>
      </c>
      <c r="AD450" s="22"/>
    </row>
    <row r="451" spans="2:30">
      <c r="B451" s="14" t="str">
        <f t="shared" ca="1" si="38"/>
        <v>INDUDEFFTF-74</v>
      </c>
      <c r="C451" s="15" t="str">
        <f t="shared" ca="1" si="43"/>
        <v>IUDTF</v>
      </c>
      <c r="D451" s="16">
        <f>'EE investment costs'!$F$15</f>
        <v>2016</v>
      </c>
      <c r="E451" s="14">
        <f>VLOOKUP(X451,'EE investment costs'!$D$56:$R$656,15,0)</f>
        <v>17.833333333333332</v>
      </c>
      <c r="F451" s="17">
        <f ca="1">INDEX('EE investment costs'!$D$56:$R$656,MATCH(X451,'EE investment costs'!$D$56:$D$656,0),MATCH($V$8,'EE investment costs'!$D$56:$R$56,0))</f>
        <v>1087.3345451688112</v>
      </c>
      <c r="I451" s="18">
        <v>1</v>
      </c>
      <c r="J451" s="18">
        <v>1</v>
      </c>
      <c r="K451" s="14">
        <f t="shared" ca="1" si="41"/>
        <v>2</v>
      </c>
      <c r="M451" s="19" t="str">
        <f t="shared" ca="1" si="39"/>
        <v>INDUDEFFTF-74</v>
      </c>
      <c r="N451" s="23" t="str">
        <f t="shared" ca="1" si="40"/>
        <v>Public service Saving Tech-Haulage Tractors, Trucks, Fishing boats 7.4y</v>
      </c>
      <c r="O451" s="23" t="s">
        <v>32</v>
      </c>
      <c r="P451" s="23" t="s">
        <v>33</v>
      </c>
      <c r="Q451" s="23"/>
      <c r="R451" s="23"/>
      <c r="S451" s="19" t="s">
        <v>34</v>
      </c>
      <c r="V451" s="16" t="str">
        <f t="shared" ca="1" si="42"/>
        <v>UD</v>
      </c>
      <c r="W451" s="14" t="str">
        <f t="shared" ca="1" si="42"/>
        <v>Public service</v>
      </c>
      <c r="X451" s="3" t="str">
        <f>'EE investment costs'!D500</f>
        <v>TF-74</v>
      </c>
      <c r="Y451" s="3" t="str">
        <f>'EE investment costs'!E500</f>
        <v>Haulage Tractors, Trucks, Fishing boats</v>
      </c>
      <c r="AC451" s="123">
        <f>'EE investment costs'!C500</f>
        <v>7.4</v>
      </c>
      <c r="AD451" s="22"/>
    </row>
    <row r="452" spans="2:30">
      <c r="B452" s="14" t="str">
        <f t="shared" ca="1" si="38"/>
        <v>INDUDEFFMT-75</v>
      </c>
      <c r="C452" s="15" t="str">
        <f t="shared" ca="1" si="43"/>
        <v>IUDMT</v>
      </c>
      <c r="D452" s="16">
        <f>'EE investment costs'!$F$15</f>
        <v>2016</v>
      </c>
      <c r="E452" s="14">
        <f>VLOOKUP(X452,'EE investment costs'!$D$56:$R$656,15,0)</f>
        <v>6.35</v>
      </c>
      <c r="F452" s="17">
        <f ca="1">INDEX('EE investment costs'!$D$56:$R$656,MATCH(X452,'EE investment costs'!$D$56:$D$656,0),MATCH($V$8,'EE investment costs'!$D$56:$R$56,0))</f>
        <v>1014.9935808653067</v>
      </c>
      <c r="I452" s="18">
        <v>1</v>
      </c>
      <c r="J452" s="18">
        <v>1</v>
      </c>
      <c r="K452" s="14">
        <f t="shared" ca="1" si="41"/>
        <v>2</v>
      </c>
      <c r="M452" s="19" t="str">
        <f t="shared" ca="1" si="39"/>
        <v>INDUDEFFMT-75</v>
      </c>
      <c r="N452" s="23" t="str">
        <f t="shared" ca="1" si="40"/>
        <v>Public service Saving Tech-Heat Medium Temp. up to 150C 7.5y</v>
      </c>
      <c r="O452" s="23" t="s">
        <v>32</v>
      </c>
      <c r="P452" s="23" t="s">
        <v>33</v>
      </c>
      <c r="Q452" s="23"/>
      <c r="R452" s="23"/>
      <c r="S452" s="19" t="s">
        <v>34</v>
      </c>
      <c r="V452" s="16" t="str">
        <f t="shared" ca="1" si="42"/>
        <v>UD</v>
      </c>
      <c r="W452" s="14" t="str">
        <f t="shared" ca="1" si="42"/>
        <v>Public service</v>
      </c>
      <c r="X452" s="3" t="str">
        <f>'EE investment costs'!D501</f>
        <v>MT-75</v>
      </c>
      <c r="Y452" s="3" t="str">
        <f>'EE investment costs'!E501</f>
        <v>Heat Medium Temp. up to 150C</v>
      </c>
      <c r="AC452" s="123">
        <f>'EE investment costs'!C501</f>
        <v>7.5</v>
      </c>
      <c r="AD452" s="22"/>
    </row>
    <row r="453" spans="2:30">
      <c r="B453" s="14" t="str">
        <f t="shared" ca="1" si="38"/>
        <v>INDUDEFFHT-75</v>
      </c>
      <c r="C453" s="15" t="str">
        <f t="shared" ca="1" si="43"/>
        <v>IUDHT</v>
      </c>
      <c r="D453" s="16">
        <f>'EE investment costs'!$F$15</f>
        <v>2016</v>
      </c>
      <c r="E453" s="14">
        <f>VLOOKUP(X453,'EE investment costs'!$D$56:$R$656,15,0)</f>
        <v>5.08</v>
      </c>
      <c r="F453" s="17">
        <f ca="1">INDEX('EE investment costs'!$D$56:$R$656,MATCH(X453,'EE investment costs'!$D$56:$D$656,0),MATCH($V$8,'EE investment costs'!$D$56:$R$56,0))</f>
        <v>699.2693308315487</v>
      </c>
      <c r="I453" s="18">
        <v>1</v>
      </c>
      <c r="J453" s="18">
        <v>1</v>
      </c>
      <c r="K453" s="14">
        <f t="shared" ca="1" si="41"/>
        <v>6</v>
      </c>
      <c r="M453" s="19" t="str">
        <f t="shared" ca="1" si="39"/>
        <v>INDUDEFFHT-75</v>
      </c>
      <c r="N453" s="23" t="str">
        <f t="shared" ca="1" si="40"/>
        <v>Public service Saving Tech-Heat High Temp. over 150C 7.5y</v>
      </c>
      <c r="O453" s="23" t="s">
        <v>32</v>
      </c>
      <c r="P453" s="23" t="s">
        <v>33</v>
      </c>
      <c r="Q453" s="23"/>
      <c r="R453" s="23"/>
      <c r="S453" s="19" t="s">
        <v>34</v>
      </c>
      <c r="V453" s="16" t="str">
        <f t="shared" ca="1" si="42"/>
        <v>UD</v>
      </c>
      <c r="W453" s="14" t="str">
        <f t="shared" ca="1" si="42"/>
        <v>Public service</v>
      </c>
      <c r="X453" s="3" t="str">
        <f>'EE investment costs'!D502</f>
        <v>HT-75</v>
      </c>
      <c r="Y453" s="3" t="str">
        <f>'EE investment costs'!E502</f>
        <v>Heat High Temp. over 150C</v>
      </c>
      <c r="AC453" s="123">
        <f>'EE investment costs'!C502</f>
        <v>7.5</v>
      </c>
      <c r="AD453" s="22"/>
    </row>
    <row r="454" spans="2:30">
      <c r="B454" s="14" t="str">
        <f t="shared" ca="1" si="38"/>
        <v>INDUDEFFRH-75</v>
      </c>
      <c r="C454" s="15" t="str">
        <f t="shared" ca="1" si="43"/>
        <v>IUDRH</v>
      </c>
      <c r="D454" s="16">
        <f>'EE investment costs'!$F$15</f>
        <v>2016</v>
      </c>
      <c r="E454" s="14">
        <f>VLOOKUP(X454,'EE investment costs'!$D$56:$R$656,15,0)</f>
        <v>16.653333333333336</v>
      </c>
      <c r="F454" s="17">
        <f ca="1">INDEX('EE investment costs'!$D$56:$R$656,MATCH(X454,'EE investment costs'!$D$56:$D$656,0),MATCH($V$8,'EE investment costs'!$D$56:$R$56,0))</f>
        <v>1481.3132103214173</v>
      </c>
      <c r="I454" s="18">
        <v>1</v>
      </c>
      <c r="J454" s="18">
        <v>1</v>
      </c>
      <c r="K454" s="14">
        <f t="shared" ca="1" si="41"/>
        <v>0</v>
      </c>
      <c r="M454" s="19" t="str">
        <f t="shared" ca="1" si="39"/>
        <v>INDUDEFFRH-75</v>
      </c>
      <c r="N454" s="23" t="str">
        <f t="shared" ca="1" si="40"/>
        <v>Public service Saving Tech-Heat Room Heat 7.5y</v>
      </c>
      <c r="O454" s="23" t="s">
        <v>32</v>
      </c>
      <c r="P454" s="23" t="s">
        <v>33</v>
      </c>
      <c r="Q454" s="23"/>
      <c r="R454" s="23"/>
      <c r="S454" s="19" t="s">
        <v>34</v>
      </c>
      <c r="V454" s="16" t="str">
        <f t="shared" ca="1" si="42"/>
        <v>UD</v>
      </c>
      <c r="W454" s="14" t="str">
        <f t="shared" ca="1" si="42"/>
        <v>Public service</v>
      </c>
      <c r="X454" s="3" t="str">
        <f>'EE investment costs'!D503</f>
        <v>RH-75</v>
      </c>
      <c r="Y454" s="3" t="str">
        <f>'EE investment costs'!E503</f>
        <v>Heat Room Heat</v>
      </c>
      <c r="AC454" s="123">
        <f>'EE investment costs'!C503</f>
        <v>7.5</v>
      </c>
      <c r="AD454" s="22"/>
    </row>
    <row r="455" spans="2:30">
      <c r="B455" s="14" t="str">
        <f t="shared" ca="1" si="38"/>
        <v>INDUDEFFLA-75</v>
      </c>
      <c r="C455" s="15" t="str">
        <f t="shared" ca="1" si="43"/>
        <v>IUDLA</v>
      </c>
      <c r="D455" s="16">
        <f>'EE investment costs'!$F$15</f>
        <v>2016</v>
      </c>
      <c r="E455" s="14">
        <f>VLOOKUP(X455,'EE investment costs'!$D$56:$R$656,15,0)</f>
        <v>4.3661666666666665</v>
      </c>
      <c r="F455" s="17">
        <f ca="1">INDEX('EE investment costs'!$D$56:$R$656,MATCH(X455,'EE investment costs'!$D$56:$D$656,0),MATCH($V$8,'EE investment costs'!$D$56:$R$56,0))</f>
        <v>2147.8859900307475</v>
      </c>
      <c r="I455" s="18">
        <v>1</v>
      </c>
      <c r="J455" s="18">
        <v>1</v>
      </c>
      <c r="K455" s="14">
        <f t="shared" ca="1" si="41"/>
        <v>0</v>
      </c>
      <c r="M455" s="19" t="str">
        <f t="shared" ca="1" si="39"/>
        <v>INDUDEFFLA-75</v>
      </c>
      <c r="N455" s="23" t="str">
        <f t="shared" ca="1" si="40"/>
        <v>Public service Saving Tech-Light 7.5y</v>
      </c>
      <c r="O455" s="23" t="s">
        <v>32</v>
      </c>
      <c r="P455" s="23" t="s">
        <v>33</v>
      </c>
      <c r="Q455" s="23"/>
      <c r="R455" s="23"/>
      <c r="S455" s="19" t="s">
        <v>34</v>
      </c>
      <c r="V455" s="16" t="str">
        <f t="shared" ca="1" si="42"/>
        <v>UD</v>
      </c>
      <c r="W455" s="14" t="str">
        <f t="shared" ca="1" si="42"/>
        <v>Public service</v>
      </c>
      <c r="X455" s="3" t="str">
        <f>'EE investment costs'!D504</f>
        <v>LA-75</v>
      </c>
      <c r="Y455" s="3" t="str">
        <f>'EE investment costs'!E504</f>
        <v>Light</v>
      </c>
      <c r="AC455" s="123">
        <f>'EE investment costs'!C504</f>
        <v>7.5</v>
      </c>
      <c r="AD455" s="22"/>
    </row>
    <row r="456" spans="2:30">
      <c r="B456" s="14" t="str">
        <f t="shared" ref="B456:B519" ca="1" si="44">M456</f>
        <v>INDUDEFFEM-75</v>
      </c>
      <c r="C456" s="15" t="str">
        <f t="shared" ca="1" si="43"/>
        <v>IUDEM</v>
      </c>
      <c r="D456" s="16">
        <f>'EE investment costs'!$F$15</f>
        <v>2016</v>
      </c>
      <c r="E456" s="14">
        <f>VLOOKUP(X456,'EE investment costs'!$D$56:$R$656,15,0)</f>
        <v>4.5844749999999994</v>
      </c>
      <c r="F456" s="17">
        <f ca="1">INDEX('EE investment costs'!$D$56:$R$656,MATCH(X456,'EE investment costs'!$D$56:$D$656,0),MATCH($V$8,'EE investment costs'!$D$56:$R$56,0))</f>
        <v>2720.3521929838457</v>
      </c>
      <c r="I456" s="18">
        <v>1</v>
      </c>
      <c r="J456" s="18">
        <v>1</v>
      </c>
      <c r="K456" s="14">
        <f t="shared" ca="1" si="41"/>
        <v>0</v>
      </c>
      <c r="M456" s="19" t="str">
        <f t="shared" ref="M456:M519" ca="1" si="45">CONCATENATE("IND",$V$8,"EFF",$X456)</f>
        <v>INDUDEFFEM-75</v>
      </c>
      <c r="N456" s="23" t="str">
        <f t="shared" ca="1" si="40"/>
        <v>Public service Saving Tech-Electric Motors 7.5y</v>
      </c>
      <c r="O456" s="23" t="s">
        <v>32</v>
      </c>
      <c r="P456" s="23" t="s">
        <v>33</v>
      </c>
      <c r="Q456" s="23"/>
      <c r="R456" s="23"/>
      <c r="S456" s="19" t="s">
        <v>34</v>
      </c>
      <c r="V456" s="16" t="str">
        <f t="shared" ca="1" si="42"/>
        <v>UD</v>
      </c>
      <c r="W456" s="14" t="str">
        <f t="shared" ca="1" si="42"/>
        <v>Public service</v>
      </c>
      <c r="X456" s="3" t="str">
        <f>'EE investment costs'!D505</f>
        <v>EM-75</v>
      </c>
      <c r="Y456" s="3" t="str">
        <f>'EE investment costs'!E505</f>
        <v>Electric Motors</v>
      </c>
      <c r="AC456" s="123">
        <f>'EE investment costs'!C505</f>
        <v>7.5</v>
      </c>
      <c r="AD456" s="22"/>
    </row>
    <row r="457" spans="2:30">
      <c r="B457" s="14" t="str">
        <f t="shared" ca="1" si="44"/>
        <v>INDUDEFFTF-75</v>
      </c>
      <c r="C457" s="15" t="str">
        <f t="shared" ca="1" si="43"/>
        <v>IUDTF</v>
      </c>
      <c r="D457" s="16">
        <f>'EE investment costs'!$F$15</f>
        <v>2016</v>
      </c>
      <c r="E457" s="14">
        <f>VLOOKUP(X457,'EE investment costs'!$D$56:$R$656,15,0)</f>
        <v>17.916666666666664</v>
      </c>
      <c r="F457" s="17">
        <f ca="1">INDEX('EE investment costs'!$D$56:$R$656,MATCH(X457,'EE investment costs'!$D$56:$D$656,0),MATCH($V$8,'EE investment costs'!$D$56:$R$56,0))</f>
        <v>1102.02825523866</v>
      </c>
      <c r="I457" s="18">
        <v>1</v>
      </c>
      <c r="J457" s="18">
        <v>1</v>
      </c>
      <c r="K457" s="14">
        <f t="shared" ca="1" si="41"/>
        <v>1</v>
      </c>
      <c r="M457" s="19" t="str">
        <f t="shared" ca="1" si="45"/>
        <v>INDUDEFFTF-75</v>
      </c>
      <c r="N457" s="23" t="str">
        <f t="shared" ref="N457:N520" ca="1" si="46">$W$8&amp;" Saving Tech"&amp;"-"&amp;$Y457&amp;" "&amp;AC457&amp;"y"</f>
        <v>Public service Saving Tech-Haulage Tractors, Trucks, Fishing boats 7.5y</v>
      </c>
      <c r="O457" s="23" t="s">
        <v>32</v>
      </c>
      <c r="P457" s="23" t="s">
        <v>33</v>
      </c>
      <c r="Q457" s="23"/>
      <c r="R457" s="23"/>
      <c r="S457" s="19" t="s">
        <v>34</v>
      </c>
      <c r="V457" s="16" t="str">
        <f t="shared" ca="1" si="42"/>
        <v>UD</v>
      </c>
      <c r="W457" s="14" t="str">
        <f t="shared" ca="1" si="42"/>
        <v>Public service</v>
      </c>
      <c r="X457" s="3" t="str">
        <f>'EE investment costs'!D506</f>
        <v>TF-75</v>
      </c>
      <c r="Y457" s="3" t="str">
        <f>'EE investment costs'!E506</f>
        <v>Haulage Tractors, Trucks, Fishing boats</v>
      </c>
      <c r="AC457" s="123">
        <f>'EE investment costs'!C506</f>
        <v>7.5</v>
      </c>
      <c r="AD457" s="22"/>
    </row>
    <row r="458" spans="2:30">
      <c r="B458" s="14" t="str">
        <f t="shared" ca="1" si="44"/>
        <v>INDUDEFFMT-76</v>
      </c>
      <c r="C458" s="15" t="str">
        <f t="shared" ca="1" si="43"/>
        <v>IUDMT</v>
      </c>
      <c r="D458" s="16">
        <f>'EE investment costs'!$F$15</f>
        <v>2016</v>
      </c>
      <c r="E458" s="14">
        <f>VLOOKUP(X458,'EE investment costs'!$D$56:$R$656,15,0)</f>
        <v>6.3599999999999994</v>
      </c>
      <c r="F458" s="17">
        <f ca="1">INDEX('EE investment costs'!$D$56:$R$656,MATCH(X458,'EE investment costs'!$D$56:$D$656,0),MATCH($V$8,'EE investment costs'!$D$56:$R$56,0))</f>
        <v>1026.7418379696946</v>
      </c>
      <c r="I458" s="18">
        <v>1</v>
      </c>
      <c r="J458" s="18">
        <v>1</v>
      </c>
      <c r="K458" s="14">
        <f t="shared" ref="K458:K521" ca="1" si="47">IF(F458&lt;500,1,0)+IF(F458&lt;600,1,0)+IF(F458&lt;700,1,0)+IF(F458&lt;800,1,0)+IF(F458&lt;900,1,0)+IF(F458&lt;1000,1,0)+IF(F458&lt;1100,1,0)+IF(F458&lt;1200,1,0)</f>
        <v>2</v>
      </c>
      <c r="M458" s="19" t="str">
        <f t="shared" ca="1" si="45"/>
        <v>INDUDEFFMT-76</v>
      </c>
      <c r="N458" s="23" t="str">
        <f t="shared" ca="1" si="46"/>
        <v>Public service Saving Tech-Heat Medium Temp. up to 150C 7.6y</v>
      </c>
      <c r="O458" s="23" t="s">
        <v>32</v>
      </c>
      <c r="P458" s="23" t="s">
        <v>33</v>
      </c>
      <c r="Q458" s="23"/>
      <c r="R458" s="23"/>
      <c r="S458" s="19" t="s">
        <v>34</v>
      </c>
      <c r="V458" s="16" t="str">
        <f t="shared" ref="V458:W521" ca="1" si="48">V457</f>
        <v>UD</v>
      </c>
      <c r="W458" s="14" t="str">
        <f t="shared" ca="1" si="48"/>
        <v>Public service</v>
      </c>
      <c r="X458" s="3" t="str">
        <f>'EE investment costs'!D507</f>
        <v>MT-76</v>
      </c>
      <c r="Y458" s="3" t="str">
        <f>'EE investment costs'!E507</f>
        <v>Heat Medium Temp. up to 150C</v>
      </c>
      <c r="AC458" s="123">
        <f>'EE investment costs'!C507</f>
        <v>7.6</v>
      </c>
      <c r="AD458" s="22"/>
    </row>
    <row r="459" spans="2:30">
      <c r="B459" s="14" t="str">
        <f t="shared" ca="1" si="44"/>
        <v>INDUDEFFHT-76</v>
      </c>
      <c r="C459" s="15" t="str">
        <f t="shared" ca="1" si="43"/>
        <v>IUDHT</v>
      </c>
      <c r="D459" s="16">
        <f>'EE investment costs'!$F$15</f>
        <v>2016</v>
      </c>
      <c r="E459" s="14">
        <f>VLOOKUP(X459,'EE investment costs'!$D$56:$R$656,15,0)</f>
        <v>5.0880000000000001</v>
      </c>
      <c r="F459" s="17">
        <f ca="1">INDEX('EE investment costs'!$D$56:$R$656,MATCH(X459,'EE investment costs'!$D$56:$D$656,0),MATCH($V$8,'EE investment costs'!$D$56:$R$56,0))</f>
        <v>705.6536918521922</v>
      </c>
      <c r="I459" s="18">
        <v>1</v>
      </c>
      <c r="J459" s="18">
        <v>1</v>
      </c>
      <c r="K459" s="14">
        <f t="shared" ca="1" si="47"/>
        <v>5</v>
      </c>
      <c r="M459" s="19" t="str">
        <f t="shared" ca="1" si="45"/>
        <v>INDUDEFFHT-76</v>
      </c>
      <c r="N459" s="23" t="str">
        <f t="shared" ca="1" si="46"/>
        <v>Public service Saving Tech-Heat High Temp. over 150C 7.6y</v>
      </c>
      <c r="O459" s="23" t="s">
        <v>32</v>
      </c>
      <c r="P459" s="23" t="s">
        <v>33</v>
      </c>
      <c r="Q459" s="23"/>
      <c r="R459" s="23"/>
      <c r="S459" s="19" t="s">
        <v>34</v>
      </c>
      <c r="V459" s="16" t="str">
        <f t="shared" ca="1" si="48"/>
        <v>UD</v>
      </c>
      <c r="W459" s="14" t="str">
        <f t="shared" ca="1" si="48"/>
        <v>Public service</v>
      </c>
      <c r="X459" s="3" t="str">
        <f>'EE investment costs'!D508</f>
        <v>HT-76</v>
      </c>
      <c r="Y459" s="3" t="str">
        <f>'EE investment costs'!E508</f>
        <v>Heat High Temp. over 150C</v>
      </c>
      <c r="AC459" s="123">
        <f>'EE investment costs'!C508</f>
        <v>7.6</v>
      </c>
      <c r="AD459" s="22"/>
    </row>
    <row r="460" spans="2:30">
      <c r="B460" s="14" t="str">
        <f t="shared" ca="1" si="44"/>
        <v>INDUDEFFRH-76</v>
      </c>
      <c r="C460" s="15" t="str">
        <f t="shared" ca="1" si="43"/>
        <v>IUDRH</v>
      </c>
      <c r="D460" s="16">
        <f>'EE investment costs'!$F$15</f>
        <v>2016</v>
      </c>
      <c r="E460" s="14">
        <f>VLOOKUP(X460,'EE investment costs'!$D$56:$R$656,15,0)</f>
        <v>16.672000000000004</v>
      </c>
      <c r="F460" s="17">
        <f ca="1">INDEX('EE investment costs'!$D$56:$R$656,MATCH(X460,'EE investment costs'!$D$56:$D$656,0),MATCH($V$8,'EE investment costs'!$D$56:$R$56,0))</f>
        <v>1518.3460405794528</v>
      </c>
      <c r="I460" s="18">
        <v>1</v>
      </c>
      <c r="J460" s="18">
        <v>1</v>
      </c>
      <c r="K460" s="14">
        <f t="shared" ca="1" si="47"/>
        <v>0</v>
      </c>
      <c r="M460" s="19" t="str">
        <f t="shared" ca="1" si="45"/>
        <v>INDUDEFFRH-76</v>
      </c>
      <c r="N460" s="23" t="str">
        <f t="shared" ca="1" si="46"/>
        <v>Public service Saving Tech-Heat Room Heat 7.6y</v>
      </c>
      <c r="O460" s="23" t="s">
        <v>32</v>
      </c>
      <c r="P460" s="23" t="s">
        <v>33</v>
      </c>
      <c r="Q460" s="23"/>
      <c r="R460" s="23"/>
      <c r="S460" s="19" t="s">
        <v>34</v>
      </c>
      <c r="V460" s="16" t="str">
        <f t="shared" ca="1" si="48"/>
        <v>UD</v>
      </c>
      <c r="W460" s="14" t="str">
        <f t="shared" ca="1" si="48"/>
        <v>Public service</v>
      </c>
      <c r="X460" s="3" t="str">
        <f>'EE investment costs'!D509</f>
        <v>RH-76</v>
      </c>
      <c r="Y460" s="3" t="str">
        <f>'EE investment costs'!E509</f>
        <v>Heat Room Heat</v>
      </c>
      <c r="AC460" s="123">
        <f>'EE investment costs'!C509</f>
        <v>7.6</v>
      </c>
      <c r="AD460" s="22"/>
    </row>
    <row r="461" spans="2:30">
      <c r="B461" s="14" t="str">
        <f t="shared" ca="1" si="44"/>
        <v>INDUDEFFLA-76</v>
      </c>
      <c r="C461" s="15" t="str">
        <f t="shared" ca="1" si="43"/>
        <v>IUDLA</v>
      </c>
      <c r="D461" s="16">
        <f>'EE investment costs'!$F$15</f>
        <v>2016</v>
      </c>
      <c r="E461" s="14">
        <f>VLOOKUP(X461,'EE investment costs'!$D$56:$R$656,15,0)</f>
        <v>4.3792</v>
      </c>
      <c r="F461" s="17">
        <f ca="1">INDEX('EE investment costs'!$D$56:$R$656,MATCH(X461,'EE investment costs'!$D$56:$D$656,0),MATCH($V$8,'EE investment costs'!$D$56:$R$56,0))</f>
        <v>2163.3604933767597</v>
      </c>
      <c r="I461" s="18">
        <v>1</v>
      </c>
      <c r="J461" s="18">
        <v>1</v>
      </c>
      <c r="K461" s="14">
        <f t="shared" ca="1" si="47"/>
        <v>0</v>
      </c>
      <c r="M461" s="19" t="str">
        <f t="shared" ca="1" si="45"/>
        <v>INDUDEFFLA-76</v>
      </c>
      <c r="N461" s="23" t="str">
        <f t="shared" ca="1" si="46"/>
        <v>Public service Saving Tech-Light 7.6y</v>
      </c>
      <c r="O461" s="23" t="s">
        <v>32</v>
      </c>
      <c r="P461" s="23" t="s">
        <v>33</v>
      </c>
      <c r="Q461" s="23"/>
      <c r="R461" s="23"/>
      <c r="S461" s="19" t="s">
        <v>34</v>
      </c>
      <c r="V461" s="16" t="str">
        <f t="shared" ca="1" si="48"/>
        <v>UD</v>
      </c>
      <c r="W461" s="14" t="str">
        <f t="shared" ca="1" si="48"/>
        <v>Public service</v>
      </c>
      <c r="X461" s="3" t="str">
        <f>'EE investment costs'!D510</f>
        <v>LA-76</v>
      </c>
      <c r="Y461" s="3" t="str">
        <f>'EE investment costs'!E510</f>
        <v>Light</v>
      </c>
      <c r="AC461" s="123">
        <f>'EE investment costs'!C510</f>
        <v>7.6</v>
      </c>
      <c r="AD461" s="22"/>
    </row>
    <row r="462" spans="2:30">
      <c r="B462" s="14" t="str">
        <f t="shared" ca="1" si="44"/>
        <v>INDUDEFFEM-76</v>
      </c>
      <c r="C462" s="15" t="str">
        <f t="shared" ca="1" si="43"/>
        <v>IUDEM</v>
      </c>
      <c r="D462" s="16">
        <f>'EE investment costs'!$F$15</f>
        <v>2016</v>
      </c>
      <c r="E462" s="14">
        <f>VLOOKUP(X462,'EE investment costs'!$D$56:$R$656,15,0)</f>
        <v>4.59816</v>
      </c>
      <c r="F462" s="17">
        <f ca="1">INDEX('EE investment costs'!$D$56:$R$656,MATCH(X462,'EE investment costs'!$D$56:$D$656,0),MATCH($V$8,'EE investment costs'!$D$56:$R$56,0))</f>
        <v>2750.9206284498819</v>
      </c>
      <c r="I462" s="18">
        <v>1</v>
      </c>
      <c r="J462" s="18">
        <v>1</v>
      </c>
      <c r="K462" s="14">
        <f t="shared" ca="1" si="47"/>
        <v>0</v>
      </c>
      <c r="M462" s="19" t="str">
        <f t="shared" ca="1" si="45"/>
        <v>INDUDEFFEM-76</v>
      </c>
      <c r="N462" s="23" t="str">
        <f t="shared" ca="1" si="46"/>
        <v>Public service Saving Tech-Electric Motors 7.6y</v>
      </c>
      <c r="O462" s="23" t="s">
        <v>32</v>
      </c>
      <c r="P462" s="23" t="s">
        <v>33</v>
      </c>
      <c r="Q462" s="23"/>
      <c r="R462" s="23"/>
      <c r="S462" s="19" t="s">
        <v>34</v>
      </c>
      <c r="V462" s="16" t="str">
        <f t="shared" ca="1" si="48"/>
        <v>UD</v>
      </c>
      <c r="W462" s="14" t="str">
        <f t="shared" ca="1" si="48"/>
        <v>Public service</v>
      </c>
      <c r="X462" s="3" t="str">
        <f>'EE investment costs'!D511</f>
        <v>EM-76</v>
      </c>
      <c r="Y462" s="3" t="str">
        <f>'EE investment costs'!E511</f>
        <v>Electric Motors</v>
      </c>
      <c r="AC462" s="123">
        <f>'EE investment costs'!C511</f>
        <v>7.6</v>
      </c>
      <c r="AD462" s="22"/>
    </row>
    <row r="463" spans="2:30">
      <c r="B463" s="14" t="str">
        <f t="shared" ca="1" si="44"/>
        <v>INDUDEFFTF-76</v>
      </c>
      <c r="C463" s="15" t="str">
        <f t="shared" ca="1" si="43"/>
        <v>IUDTF</v>
      </c>
      <c r="D463" s="16">
        <f>'EE investment costs'!$F$15</f>
        <v>2016</v>
      </c>
      <c r="E463" s="14">
        <f>VLOOKUP(X463,'EE investment costs'!$D$56:$R$656,15,0)</f>
        <v>18</v>
      </c>
      <c r="F463" s="17">
        <f ca="1">INDEX('EE investment costs'!$D$56:$R$656,MATCH(X463,'EE investment costs'!$D$56:$D$656,0),MATCH($V$8,'EE investment costs'!$D$56:$R$56,0))</f>
        <v>1116.721965308509</v>
      </c>
      <c r="I463" s="18">
        <v>1</v>
      </c>
      <c r="J463" s="18">
        <v>1</v>
      </c>
      <c r="K463" s="14">
        <f t="shared" ca="1" si="47"/>
        <v>1</v>
      </c>
      <c r="M463" s="19" t="str">
        <f t="shared" ca="1" si="45"/>
        <v>INDUDEFFTF-76</v>
      </c>
      <c r="N463" s="23" t="str">
        <f t="shared" ca="1" si="46"/>
        <v>Public service Saving Tech-Haulage Tractors, Trucks, Fishing boats 7.6y</v>
      </c>
      <c r="O463" s="23" t="s">
        <v>32</v>
      </c>
      <c r="P463" s="23" t="s">
        <v>33</v>
      </c>
      <c r="Q463" s="23"/>
      <c r="R463" s="23"/>
      <c r="S463" s="19" t="s">
        <v>34</v>
      </c>
      <c r="V463" s="16" t="str">
        <f t="shared" ca="1" si="48"/>
        <v>UD</v>
      </c>
      <c r="W463" s="14" t="str">
        <f t="shared" ca="1" si="48"/>
        <v>Public service</v>
      </c>
      <c r="X463" s="3" t="str">
        <f>'EE investment costs'!D512</f>
        <v>TF-76</v>
      </c>
      <c r="Y463" s="3" t="str">
        <f>'EE investment costs'!E512</f>
        <v>Haulage Tractors, Trucks, Fishing boats</v>
      </c>
      <c r="AC463" s="123">
        <f>'EE investment costs'!C512</f>
        <v>7.6</v>
      </c>
      <c r="AD463" s="22"/>
    </row>
    <row r="464" spans="2:30">
      <c r="B464" s="14" t="str">
        <f t="shared" ca="1" si="44"/>
        <v>INDUDEFFMT-77</v>
      </c>
      <c r="C464" s="15" t="str">
        <f t="shared" ca="1" si="43"/>
        <v>IUDMT</v>
      </c>
      <c r="D464" s="16">
        <f>'EE investment costs'!$F$15</f>
        <v>2016</v>
      </c>
      <c r="E464" s="14">
        <f>VLOOKUP(X464,'EE investment costs'!$D$56:$R$656,15,0)</f>
        <v>6.37</v>
      </c>
      <c r="F464" s="17">
        <f ca="1">INDEX('EE investment costs'!$D$56:$R$656,MATCH(X464,'EE investment costs'!$D$56:$D$656,0),MATCH($V$8,'EE investment costs'!$D$56:$R$56,0))</f>
        <v>1038.4900950740825</v>
      </c>
      <c r="I464" s="18">
        <v>1</v>
      </c>
      <c r="J464" s="18">
        <v>1</v>
      </c>
      <c r="K464" s="14">
        <f t="shared" ca="1" si="47"/>
        <v>2</v>
      </c>
      <c r="M464" s="19" t="str">
        <f t="shared" ca="1" si="45"/>
        <v>INDUDEFFMT-77</v>
      </c>
      <c r="N464" s="23" t="str">
        <f t="shared" ca="1" si="46"/>
        <v>Public service Saving Tech-Heat Medium Temp. up to 150C 7.7y</v>
      </c>
      <c r="O464" s="23" t="s">
        <v>32</v>
      </c>
      <c r="P464" s="23" t="s">
        <v>33</v>
      </c>
      <c r="Q464" s="23"/>
      <c r="R464" s="23"/>
      <c r="S464" s="19" t="s">
        <v>34</v>
      </c>
      <c r="V464" s="16" t="str">
        <f t="shared" ca="1" si="48"/>
        <v>UD</v>
      </c>
      <c r="W464" s="14" t="str">
        <f t="shared" ca="1" si="48"/>
        <v>Public service</v>
      </c>
      <c r="X464" s="3" t="str">
        <f>'EE investment costs'!D513</f>
        <v>MT-77</v>
      </c>
      <c r="Y464" s="3" t="str">
        <f>'EE investment costs'!E513</f>
        <v>Heat Medium Temp. up to 150C</v>
      </c>
      <c r="AC464" s="123">
        <f>'EE investment costs'!C513</f>
        <v>7.7</v>
      </c>
      <c r="AD464" s="22"/>
    </row>
    <row r="465" spans="2:30">
      <c r="B465" s="14" t="str">
        <f t="shared" ca="1" si="44"/>
        <v>INDUDEFFHT-77</v>
      </c>
      <c r="C465" s="15" t="str">
        <f t="shared" ca="1" si="43"/>
        <v>IUDHT</v>
      </c>
      <c r="D465" s="16">
        <f>'EE investment costs'!$F$15</f>
        <v>2016</v>
      </c>
      <c r="E465" s="14">
        <f>VLOOKUP(X465,'EE investment costs'!$D$56:$R$656,15,0)</f>
        <v>5.0960000000000001</v>
      </c>
      <c r="F465" s="17">
        <f ca="1">INDEX('EE investment costs'!$D$56:$R$656,MATCH(X465,'EE investment costs'!$D$56:$D$656,0),MATCH($V$8,'EE investment costs'!$D$56:$R$56,0))</f>
        <v>712.03805287283569</v>
      </c>
      <c r="I465" s="18">
        <v>1</v>
      </c>
      <c r="J465" s="18">
        <v>1</v>
      </c>
      <c r="K465" s="14">
        <f t="shared" ca="1" si="47"/>
        <v>5</v>
      </c>
      <c r="M465" s="19" t="str">
        <f t="shared" ca="1" si="45"/>
        <v>INDUDEFFHT-77</v>
      </c>
      <c r="N465" s="23" t="str">
        <f t="shared" ca="1" si="46"/>
        <v>Public service Saving Tech-Heat High Temp. over 150C 7.7y</v>
      </c>
      <c r="O465" s="23" t="s">
        <v>32</v>
      </c>
      <c r="P465" s="23" t="s">
        <v>33</v>
      </c>
      <c r="Q465" s="23"/>
      <c r="R465" s="23"/>
      <c r="S465" s="19" t="s">
        <v>34</v>
      </c>
      <c r="V465" s="16" t="str">
        <f t="shared" ca="1" si="48"/>
        <v>UD</v>
      </c>
      <c r="W465" s="14" t="str">
        <f t="shared" ca="1" si="48"/>
        <v>Public service</v>
      </c>
      <c r="X465" s="3" t="str">
        <f>'EE investment costs'!D514</f>
        <v>HT-77</v>
      </c>
      <c r="Y465" s="3" t="str">
        <f>'EE investment costs'!E514</f>
        <v>Heat High Temp. over 150C</v>
      </c>
      <c r="AC465" s="123">
        <f>'EE investment costs'!C514</f>
        <v>7.7</v>
      </c>
      <c r="AD465" s="22"/>
    </row>
    <row r="466" spans="2:30">
      <c r="B466" s="14" t="str">
        <f t="shared" ca="1" si="44"/>
        <v>INDUDEFFRH-77</v>
      </c>
      <c r="C466" s="15" t="str">
        <f t="shared" ca="1" si="43"/>
        <v>IUDRH</v>
      </c>
      <c r="D466" s="16">
        <f>'EE investment costs'!$F$15</f>
        <v>2016</v>
      </c>
      <c r="E466" s="14">
        <f>VLOOKUP(X466,'EE investment costs'!$D$56:$R$656,15,0)</f>
        <v>16.690666666666669</v>
      </c>
      <c r="F466" s="17">
        <f ca="1">INDEX('EE investment costs'!$D$56:$R$656,MATCH(X466,'EE investment costs'!$D$56:$D$656,0),MATCH($V$8,'EE investment costs'!$D$56:$R$56,0))</f>
        <v>1555.3788708374884</v>
      </c>
      <c r="I466" s="18">
        <v>1</v>
      </c>
      <c r="J466" s="18">
        <v>1</v>
      </c>
      <c r="K466" s="14">
        <f t="shared" ca="1" si="47"/>
        <v>0</v>
      </c>
      <c r="M466" s="19" t="str">
        <f t="shared" ca="1" si="45"/>
        <v>INDUDEFFRH-77</v>
      </c>
      <c r="N466" s="23" t="str">
        <f t="shared" ca="1" si="46"/>
        <v>Public service Saving Tech-Heat Room Heat 7.7y</v>
      </c>
      <c r="O466" s="23" t="s">
        <v>32</v>
      </c>
      <c r="P466" s="23" t="s">
        <v>33</v>
      </c>
      <c r="Q466" s="23"/>
      <c r="R466" s="23"/>
      <c r="S466" s="19" t="s">
        <v>34</v>
      </c>
      <c r="V466" s="16" t="str">
        <f t="shared" ca="1" si="48"/>
        <v>UD</v>
      </c>
      <c r="W466" s="14" t="str">
        <f t="shared" ca="1" si="48"/>
        <v>Public service</v>
      </c>
      <c r="X466" s="3" t="str">
        <f>'EE investment costs'!D515</f>
        <v>RH-77</v>
      </c>
      <c r="Y466" s="3" t="str">
        <f>'EE investment costs'!E515</f>
        <v>Heat Room Heat</v>
      </c>
      <c r="AC466" s="123">
        <f>'EE investment costs'!C515</f>
        <v>7.7</v>
      </c>
      <c r="AD466" s="22"/>
    </row>
    <row r="467" spans="2:30">
      <c r="B467" s="14" t="str">
        <f t="shared" ca="1" si="44"/>
        <v>INDUDEFFLA-77</v>
      </c>
      <c r="C467" s="15" t="str">
        <f t="shared" ca="1" si="43"/>
        <v>IUDLA</v>
      </c>
      <c r="D467" s="16">
        <f>'EE investment costs'!$F$15</f>
        <v>2016</v>
      </c>
      <c r="E467" s="14">
        <f>VLOOKUP(X467,'EE investment costs'!$D$56:$R$656,15,0)</f>
        <v>4.3922333333333334</v>
      </c>
      <c r="F467" s="17">
        <f ca="1">INDEX('EE investment costs'!$D$56:$R$656,MATCH(X467,'EE investment costs'!$D$56:$D$656,0),MATCH($V$8,'EE investment costs'!$D$56:$R$56,0))</f>
        <v>2178.8349967227718</v>
      </c>
      <c r="I467" s="18">
        <v>1</v>
      </c>
      <c r="J467" s="18">
        <v>1</v>
      </c>
      <c r="K467" s="14">
        <f t="shared" ca="1" si="47"/>
        <v>0</v>
      </c>
      <c r="M467" s="19" t="str">
        <f t="shared" ca="1" si="45"/>
        <v>INDUDEFFLA-77</v>
      </c>
      <c r="N467" s="23" t="str">
        <f t="shared" ca="1" si="46"/>
        <v>Public service Saving Tech-Light 7.7y</v>
      </c>
      <c r="O467" s="23" t="s">
        <v>32</v>
      </c>
      <c r="P467" s="23" t="s">
        <v>33</v>
      </c>
      <c r="Q467" s="23"/>
      <c r="R467" s="23"/>
      <c r="S467" s="19" t="s">
        <v>34</v>
      </c>
      <c r="V467" s="16" t="str">
        <f t="shared" ca="1" si="48"/>
        <v>UD</v>
      </c>
      <c r="W467" s="14" t="str">
        <f t="shared" ca="1" si="48"/>
        <v>Public service</v>
      </c>
      <c r="X467" s="3" t="str">
        <f>'EE investment costs'!D516</f>
        <v>LA-77</v>
      </c>
      <c r="Y467" s="3" t="str">
        <f>'EE investment costs'!E516</f>
        <v>Light</v>
      </c>
      <c r="AC467" s="123">
        <f>'EE investment costs'!C516</f>
        <v>7.7</v>
      </c>
      <c r="AD467" s="22"/>
    </row>
    <row r="468" spans="2:30">
      <c r="B468" s="14" t="str">
        <f t="shared" ca="1" si="44"/>
        <v>INDUDEFFEM-77</v>
      </c>
      <c r="C468" s="15" t="str">
        <f t="shared" ca="1" si="43"/>
        <v>IUDEM</v>
      </c>
      <c r="D468" s="16">
        <f>'EE investment costs'!$F$15</f>
        <v>2016</v>
      </c>
      <c r="E468" s="14">
        <f>VLOOKUP(X468,'EE investment costs'!$D$56:$R$656,15,0)</f>
        <v>4.6118449999999998</v>
      </c>
      <c r="F468" s="17">
        <f ca="1">INDEX('EE investment costs'!$D$56:$R$656,MATCH(X468,'EE investment costs'!$D$56:$D$656,0),MATCH($V$8,'EE investment costs'!$D$56:$R$56,0))</f>
        <v>2781.4890639159189</v>
      </c>
      <c r="I468" s="18">
        <v>1</v>
      </c>
      <c r="J468" s="18">
        <v>1</v>
      </c>
      <c r="K468" s="14">
        <f t="shared" ca="1" si="47"/>
        <v>0</v>
      </c>
      <c r="M468" s="19" t="str">
        <f t="shared" ca="1" si="45"/>
        <v>INDUDEFFEM-77</v>
      </c>
      <c r="N468" s="23" t="str">
        <f t="shared" ca="1" si="46"/>
        <v>Public service Saving Tech-Electric Motors 7.7y</v>
      </c>
      <c r="O468" s="23" t="s">
        <v>32</v>
      </c>
      <c r="P468" s="23" t="s">
        <v>33</v>
      </c>
      <c r="Q468" s="23"/>
      <c r="R468" s="23"/>
      <c r="S468" s="19" t="s">
        <v>34</v>
      </c>
      <c r="V468" s="16" t="str">
        <f t="shared" ca="1" si="48"/>
        <v>UD</v>
      </c>
      <c r="W468" s="14" t="str">
        <f t="shared" ca="1" si="48"/>
        <v>Public service</v>
      </c>
      <c r="X468" s="3" t="str">
        <f>'EE investment costs'!D517</f>
        <v>EM-77</v>
      </c>
      <c r="Y468" s="3" t="str">
        <f>'EE investment costs'!E517</f>
        <v>Electric Motors</v>
      </c>
      <c r="AC468" s="123">
        <f>'EE investment costs'!C517</f>
        <v>7.7</v>
      </c>
      <c r="AD468" s="22"/>
    </row>
    <row r="469" spans="2:30">
      <c r="B469" s="14" t="str">
        <f t="shared" ca="1" si="44"/>
        <v>INDUDEFFTF-77</v>
      </c>
      <c r="C469" s="15" t="str">
        <f t="shared" ca="1" si="43"/>
        <v>IUDTF</v>
      </c>
      <c r="D469" s="16">
        <f>'EE investment costs'!$F$15</f>
        <v>2016</v>
      </c>
      <c r="E469" s="14">
        <f>VLOOKUP(X469,'EE investment costs'!$D$56:$R$656,15,0)</f>
        <v>18.083333333333332</v>
      </c>
      <c r="F469" s="17">
        <f ca="1">INDEX('EE investment costs'!$D$56:$R$656,MATCH(X469,'EE investment costs'!$D$56:$D$656,0),MATCH($V$8,'EE investment costs'!$D$56:$R$56,0))</f>
        <v>1131.4156753783577</v>
      </c>
      <c r="I469" s="18">
        <v>1</v>
      </c>
      <c r="J469" s="18">
        <v>1</v>
      </c>
      <c r="K469" s="14">
        <f t="shared" ca="1" si="47"/>
        <v>1</v>
      </c>
      <c r="M469" s="19" t="str">
        <f t="shared" ca="1" si="45"/>
        <v>INDUDEFFTF-77</v>
      </c>
      <c r="N469" s="23" t="str">
        <f t="shared" ca="1" si="46"/>
        <v>Public service Saving Tech-Haulage Tractors, Trucks, Fishing boats 7.7y</v>
      </c>
      <c r="O469" s="23" t="s">
        <v>32</v>
      </c>
      <c r="P469" s="23" t="s">
        <v>33</v>
      </c>
      <c r="Q469" s="23"/>
      <c r="R469" s="23"/>
      <c r="S469" s="19" t="s">
        <v>34</v>
      </c>
      <c r="V469" s="16" t="str">
        <f t="shared" ca="1" si="48"/>
        <v>UD</v>
      </c>
      <c r="W469" s="14" t="str">
        <f t="shared" ca="1" si="48"/>
        <v>Public service</v>
      </c>
      <c r="X469" s="3" t="str">
        <f>'EE investment costs'!D518</f>
        <v>TF-77</v>
      </c>
      <c r="Y469" s="3" t="str">
        <f>'EE investment costs'!E518</f>
        <v>Haulage Tractors, Trucks, Fishing boats</v>
      </c>
      <c r="AC469" s="123">
        <f>'EE investment costs'!C518</f>
        <v>7.7</v>
      </c>
      <c r="AD469" s="22"/>
    </row>
    <row r="470" spans="2:30">
      <c r="B470" s="14" t="str">
        <f t="shared" ca="1" si="44"/>
        <v>INDUDEFFMT-78</v>
      </c>
      <c r="C470" s="15" t="str">
        <f t="shared" ca="1" si="43"/>
        <v>IUDMT</v>
      </c>
      <c r="D470" s="16">
        <f>'EE investment costs'!$F$15</f>
        <v>2016</v>
      </c>
      <c r="E470" s="14">
        <f>VLOOKUP(X470,'EE investment costs'!$D$56:$R$656,15,0)</f>
        <v>6.38</v>
      </c>
      <c r="F470" s="17">
        <f ca="1">INDEX('EE investment costs'!$D$56:$R$656,MATCH(X470,'EE investment costs'!$D$56:$D$656,0),MATCH($V$8,'EE investment costs'!$D$56:$R$56,0))</f>
        <v>1050.2383521784704</v>
      </c>
      <c r="I470" s="18">
        <v>1</v>
      </c>
      <c r="J470" s="18">
        <v>1</v>
      </c>
      <c r="K470" s="14">
        <f t="shared" ca="1" si="47"/>
        <v>2</v>
      </c>
      <c r="M470" s="19" t="str">
        <f t="shared" ca="1" si="45"/>
        <v>INDUDEFFMT-78</v>
      </c>
      <c r="N470" s="23" t="str">
        <f t="shared" ca="1" si="46"/>
        <v>Public service Saving Tech-Heat Medium Temp. up to 150C 7.8y</v>
      </c>
      <c r="O470" s="23" t="s">
        <v>32</v>
      </c>
      <c r="P470" s="23" t="s">
        <v>33</v>
      </c>
      <c r="Q470" s="23"/>
      <c r="R470" s="23"/>
      <c r="S470" s="19" t="s">
        <v>34</v>
      </c>
      <c r="V470" s="16" t="str">
        <f t="shared" ca="1" si="48"/>
        <v>UD</v>
      </c>
      <c r="W470" s="14" t="str">
        <f t="shared" ca="1" si="48"/>
        <v>Public service</v>
      </c>
      <c r="X470" s="3" t="str">
        <f>'EE investment costs'!D519</f>
        <v>MT-78</v>
      </c>
      <c r="Y470" s="3" t="str">
        <f>'EE investment costs'!E519</f>
        <v>Heat Medium Temp. up to 150C</v>
      </c>
      <c r="AC470" s="123">
        <f>'EE investment costs'!C519</f>
        <v>7.8</v>
      </c>
      <c r="AD470" s="22"/>
    </row>
    <row r="471" spans="2:30">
      <c r="B471" s="14" t="str">
        <f t="shared" ca="1" si="44"/>
        <v>INDUDEFFHT-78</v>
      </c>
      <c r="C471" s="15" t="str">
        <f t="shared" ca="1" si="43"/>
        <v>IUDHT</v>
      </c>
      <c r="D471" s="16">
        <f>'EE investment costs'!$F$15</f>
        <v>2016</v>
      </c>
      <c r="E471" s="14">
        <f>VLOOKUP(X471,'EE investment costs'!$D$56:$R$656,15,0)</f>
        <v>5.1040000000000001</v>
      </c>
      <c r="F471" s="17">
        <f ca="1">INDEX('EE investment costs'!$D$56:$R$656,MATCH(X471,'EE investment costs'!$D$56:$D$656,0),MATCH($V$8,'EE investment costs'!$D$56:$R$56,0))</f>
        <v>718.42241389347907</v>
      </c>
      <c r="I471" s="18">
        <v>1</v>
      </c>
      <c r="J471" s="18">
        <v>1</v>
      </c>
      <c r="K471" s="14">
        <f t="shared" ca="1" si="47"/>
        <v>5</v>
      </c>
      <c r="M471" s="19" t="str">
        <f t="shared" ca="1" si="45"/>
        <v>INDUDEFFHT-78</v>
      </c>
      <c r="N471" s="23" t="str">
        <f t="shared" ca="1" si="46"/>
        <v>Public service Saving Tech-Heat High Temp. over 150C 7.8y</v>
      </c>
      <c r="O471" s="23" t="s">
        <v>32</v>
      </c>
      <c r="P471" s="23" t="s">
        <v>33</v>
      </c>
      <c r="Q471" s="23"/>
      <c r="R471" s="23"/>
      <c r="S471" s="19" t="s">
        <v>34</v>
      </c>
      <c r="V471" s="16" t="str">
        <f t="shared" ca="1" si="48"/>
        <v>UD</v>
      </c>
      <c r="W471" s="14" t="str">
        <f t="shared" ca="1" si="48"/>
        <v>Public service</v>
      </c>
      <c r="X471" s="3" t="str">
        <f>'EE investment costs'!D520</f>
        <v>HT-78</v>
      </c>
      <c r="Y471" s="3" t="str">
        <f>'EE investment costs'!E520</f>
        <v>Heat High Temp. over 150C</v>
      </c>
      <c r="AC471" s="123">
        <f>'EE investment costs'!C520</f>
        <v>7.8</v>
      </c>
      <c r="AD471" s="22"/>
    </row>
    <row r="472" spans="2:30">
      <c r="B472" s="14" t="str">
        <f t="shared" ca="1" si="44"/>
        <v>INDUDEFFRH-78</v>
      </c>
      <c r="C472" s="15" t="str">
        <f t="shared" ca="1" si="43"/>
        <v>IUDRH</v>
      </c>
      <c r="D472" s="16">
        <f>'EE investment costs'!$F$15</f>
        <v>2016</v>
      </c>
      <c r="E472" s="14">
        <f>VLOOKUP(X472,'EE investment costs'!$D$56:$R$656,15,0)</f>
        <v>16.709333333333337</v>
      </c>
      <c r="F472" s="17">
        <f ca="1">INDEX('EE investment costs'!$D$56:$R$656,MATCH(X472,'EE investment costs'!$D$56:$D$656,0),MATCH($V$8,'EE investment costs'!$D$56:$R$56,0))</f>
        <v>1592.4117010955233</v>
      </c>
      <c r="I472" s="18">
        <v>1</v>
      </c>
      <c r="J472" s="18">
        <v>1</v>
      </c>
      <c r="K472" s="14">
        <f t="shared" ca="1" si="47"/>
        <v>0</v>
      </c>
      <c r="M472" s="19" t="str">
        <f t="shared" ca="1" si="45"/>
        <v>INDUDEFFRH-78</v>
      </c>
      <c r="N472" s="23" t="str">
        <f t="shared" ca="1" si="46"/>
        <v>Public service Saving Tech-Heat Room Heat 7.8y</v>
      </c>
      <c r="O472" s="23" t="s">
        <v>32</v>
      </c>
      <c r="P472" s="23" t="s">
        <v>33</v>
      </c>
      <c r="Q472" s="23"/>
      <c r="R472" s="23"/>
      <c r="S472" s="19" t="s">
        <v>34</v>
      </c>
      <c r="V472" s="16" t="str">
        <f t="shared" ca="1" si="48"/>
        <v>UD</v>
      </c>
      <c r="W472" s="14" t="str">
        <f t="shared" ca="1" si="48"/>
        <v>Public service</v>
      </c>
      <c r="X472" s="3" t="str">
        <f>'EE investment costs'!D521</f>
        <v>RH-78</v>
      </c>
      <c r="Y472" s="3" t="str">
        <f>'EE investment costs'!E521</f>
        <v>Heat Room Heat</v>
      </c>
      <c r="AC472" s="123">
        <f>'EE investment costs'!C521</f>
        <v>7.8</v>
      </c>
      <c r="AD472" s="22"/>
    </row>
    <row r="473" spans="2:30">
      <c r="B473" s="14" t="str">
        <f t="shared" ca="1" si="44"/>
        <v>INDUDEFFLA-78</v>
      </c>
      <c r="C473" s="15" t="str">
        <f t="shared" ca="1" si="43"/>
        <v>IUDLA</v>
      </c>
      <c r="D473" s="16">
        <f>'EE investment costs'!$F$15</f>
        <v>2016</v>
      </c>
      <c r="E473" s="14">
        <f>VLOOKUP(X473,'EE investment costs'!$D$56:$R$656,15,0)</f>
        <v>4.4052666666666669</v>
      </c>
      <c r="F473" s="17">
        <f ca="1">INDEX('EE investment costs'!$D$56:$R$656,MATCH(X473,'EE investment costs'!$D$56:$D$656,0),MATCH($V$8,'EE investment costs'!$D$56:$R$56,0))</f>
        <v>2194.309500068784</v>
      </c>
      <c r="I473" s="18">
        <v>1</v>
      </c>
      <c r="J473" s="18">
        <v>1</v>
      </c>
      <c r="K473" s="14">
        <f t="shared" ca="1" si="47"/>
        <v>0</v>
      </c>
      <c r="M473" s="19" t="str">
        <f t="shared" ca="1" si="45"/>
        <v>INDUDEFFLA-78</v>
      </c>
      <c r="N473" s="23" t="str">
        <f t="shared" ca="1" si="46"/>
        <v>Public service Saving Tech-Light 7.8y</v>
      </c>
      <c r="O473" s="23" t="s">
        <v>32</v>
      </c>
      <c r="P473" s="23" t="s">
        <v>33</v>
      </c>
      <c r="Q473" s="23"/>
      <c r="R473" s="23"/>
      <c r="S473" s="19" t="s">
        <v>34</v>
      </c>
      <c r="V473" s="16" t="str">
        <f t="shared" ca="1" si="48"/>
        <v>UD</v>
      </c>
      <c r="W473" s="14" t="str">
        <f t="shared" ca="1" si="48"/>
        <v>Public service</v>
      </c>
      <c r="X473" s="3" t="str">
        <f>'EE investment costs'!D522</f>
        <v>LA-78</v>
      </c>
      <c r="Y473" s="3" t="str">
        <f>'EE investment costs'!E522</f>
        <v>Light</v>
      </c>
      <c r="AC473" s="123">
        <f>'EE investment costs'!C522</f>
        <v>7.8</v>
      </c>
      <c r="AD473" s="22"/>
    </row>
    <row r="474" spans="2:30">
      <c r="B474" s="14" t="str">
        <f t="shared" ca="1" si="44"/>
        <v>INDUDEFFEM-78</v>
      </c>
      <c r="C474" s="15" t="str">
        <f t="shared" ca="1" si="43"/>
        <v>IUDEM</v>
      </c>
      <c r="D474" s="16">
        <f>'EE investment costs'!$F$15</f>
        <v>2016</v>
      </c>
      <c r="E474" s="14">
        <f>VLOOKUP(X474,'EE investment costs'!$D$56:$R$656,15,0)</f>
        <v>4.6255299999999995</v>
      </c>
      <c r="F474" s="17">
        <f ca="1">INDEX('EE investment costs'!$D$56:$R$656,MATCH(X474,'EE investment costs'!$D$56:$D$656,0),MATCH($V$8,'EE investment costs'!$D$56:$R$56,0))</f>
        <v>2812.0574993819559</v>
      </c>
      <c r="I474" s="18">
        <v>1</v>
      </c>
      <c r="J474" s="18">
        <v>1</v>
      </c>
      <c r="K474" s="14">
        <f t="shared" ca="1" si="47"/>
        <v>0</v>
      </c>
      <c r="M474" s="19" t="str">
        <f t="shared" ca="1" si="45"/>
        <v>INDUDEFFEM-78</v>
      </c>
      <c r="N474" s="23" t="str">
        <f t="shared" ca="1" si="46"/>
        <v>Public service Saving Tech-Electric Motors 7.8y</v>
      </c>
      <c r="O474" s="23" t="s">
        <v>32</v>
      </c>
      <c r="P474" s="23" t="s">
        <v>33</v>
      </c>
      <c r="Q474" s="23"/>
      <c r="R474" s="23"/>
      <c r="S474" s="19" t="s">
        <v>34</v>
      </c>
      <c r="V474" s="16" t="str">
        <f t="shared" ca="1" si="48"/>
        <v>UD</v>
      </c>
      <c r="W474" s="14" t="str">
        <f t="shared" ca="1" si="48"/>
        <v>Public service</v>
      </c>
      <c r="X474" s="3" t="str">
        <f>'EE investment costs'!D523</f>
        <v>EM-78</v>
      </c>
      <c r="Y474" s="3" t="str">
        <f>'EE investment costs'!E523</f>
        <v>Electric Motors</v>
      </c>
      <c r="AC474" s="123">
        <f>'EE investment costs'!C523</f>
        <v>7.8</v>
      </c>
      <c r="AD474" s="22"/>
    </row>
    <row r="475" spans="2:30">
      <c r="B475" s="14" t="str">
        <f t="shared" ca="1" si="44"/>
        <v>INDUDEFFTF-78</v>
      </c>
      <c r="C475" s="15" t="str">
        <f t="shared" ca="1" si="43"/>
        <v>IUDTF</v>
      </c>
      <c r="D475" s="16">
        <f>'EE investment costs'!$F$15</f>
        <v>2016</v>
      </c>
      <c r="E475" s="14">
        <f>VLOOKUP(X475,'EE investment costs'!$D$56:$R$656,15,0)</f>
        <v>18.166666666666664</v>
      </c>
      <c r="F475" s="17">
        <f ca="1">INDEX('EE investment costs'!$D$56:$R$656,MATCH(X475,'EE investment costs'!$D$56:$D$656,0),MATCH($V$8,'EE investment costs'!$D$56:$R$56,0))</f>
        <v>1146.1093854482065</v>
      </c>
      <c r="I475" s="18">
        <v>1</v>
      </c>
      <c r="J475" s="18">
        <v>1</v>
      </c>
      <c r="K475" s="14">
        <f t="shared" ca="1" si="47"/>
        <v>1</v>
      </c>
      <c r="M475" s="19" t="str">
        <f t="shared" ca="1" si="45"/>
        <v>INDUDEFFTF-78</v>
      </c>
      <c r="N475" s="23" t="str">
        <f t="shared" ca="1" si="46"/>
        <v>Public service Saving Tech-Haulage Tractors, Trucks, Fishing boats 7.8y</v>
      </c>
      <c r="O475" s="23" t="s">
        <v>32</v>
      </c>
      <c r="P475" s="23" t="s">
        <v>33</v>
      </c>
      <c r="Q475" s="23"/>
      <c r="R475" s="23"/>
      <c r="S475" s="19" t="s">
        <v>34</v>
      </c>
      <c r="V475" s="16" t="str">
        <f t="shared" ca="1" si="48"/>
        <v>UD</v>
      </c>
      <c r="W475" s="14" t="str">
        <f t="shared" ca="1" si="48"/>
        <v>Public service</v>
      </c>
      <c r="X475" s="3" t="str">
        <f>'EE investment costs'!D524</f>
        <v>TF-78</v>
      </c>
      <c r="Y475" s="3" t="str">
        <f>'EE investment costs'!E524</f>
        <v>Haulage Tractors, Trucks, Fishing boats</v>
      </c>
      <c r="AC475" s="123">
        <f>'EE investment costs'!C524</f>
        <v>7.8</v>
      </c>
      <c r="AD475" s="22"/>
    </row>
    <row r="476" spans="2:30">
      <c r="B476" s="14" t="str">
        <f t="shared" ca="1" si="44"/>
        <v>INDUDEFFMT-79</v>
      </c>
      <c r="C476" s="15" t="str">
        <f t="shared" ca="1" si="43"/>
        <v>IUDMT</v>
      </c>
      <c r="D476" s="16">
        <f>'EE investment costs'!$F$15</f>
        <v>2016</v>
      </c>
      <c r="E476" s="14">
        <f>VLOOKUP(X476,'EE investment costs'!$D$56:$R$656,15,0)</f>
        <v>6.39</v>
      </c>
      <c r="F476" s="17">
        <f ca="1">INDEX('EE investment costs'!$D$56:$R$656,MATCH(X476,'EE investment costs'!$D$56:$D$656,0),MATCH($V$8,'EE investment costs'!$D$56:$R$56,0))</f>
        <v>1061.9866092828586</v>
      </c>
      <c r="I476" s="18">
        <v>1</v>
      </c>
      <c r="J476" s="18">
        <v>1</v>
      </c>
      <c r="K476" s="14">
        <f t="shared" ca="1" si="47"/>
        <v>2</v>
      </c>
      <c r="M476" s="19" t="str">
        <f t="shared" ca="1" si="45"/>
        <v>INDUDEFFMT-79</v>
      </c>
      <c r="N476" s="23" t="str">
        <f t="shared" ca="1" si="46"/>
        <v>Public service Saving Tech-Heat Medium Temp. up to 150C 7.9y</v>
      </c>
      <c r="O476" s="23" t="s">
        <v>32</v>
      </c>
      <c r="P476" s="23" t="s">
        <v>33</v>
      </c>
      <c r="Q476" s="23"/>
      <c r="R476" s="23"/>
      <c r="S476" s="19" t="s">
        <v>34</v>
      </c>
      <c r="V476" s="16" t="str">
        <f t="shared" ca="1" si="48"/>
        <v>UD</v>
      </c>
      <c r="W476" s="14" t="str">
        <f t="shared" ca="1" si="48"/>
        <v>Public service</v>
      </c>
      <c r="X476" s="3" t="str">
        <f>'EE investment costs'!D525</f>
        <v>MT-79</v>
      </c>
      <c r="Y476" s="3" t="str">
        <f>'EE investment costs'!E525</f>
        <v>Heat Medium Temp. up to 150C</v>
      </c>
      <c r="AC476" s="123">
        <f>'EE investment costs'!C525</f>
        <v>7.9</v>
      </c>
      <c r="AD476" s="22"/>
    </row>
    <row r="477" spans="2:30">
      <c r="B477" s="14" t="str">
        <f t="shared" ca="1" si="44"/>
        <v>INDUDEFFHT-79</v>
      </c>
      <c r="C477" s="15" t="str">
        <f t="shared" ca="1" si="43"/>
        <v>IUDHT</v>
      </c>
      <c r="D477" s="16">
        <f>'EE investment costs'!$F$15</f>
        <v>2016</v>
      </c>
      <c r="E477" s="14">
        <f>VLOOKUP(X477,'EE investment costs'!$D$56:$R$656,15,0)</f>
        <v>5.1120000000000001</v>
      </c>
      <c r="F477" s="17">
        <f ca="1">INDEX('EE investment costs'!$D$56:$R$656,MATCH(X477,'EE investment costs'!$D$56:$D$656,0),MATCH($V$8,'EE investment costs'!$D$56:$R$56,0))</f>
        <v>724.80677491412257</v>
      </c>
      <c r="I477" s="18">
        <v>1</v>
      </c>
      <c r="J477" s="18">
        <v>1</v>
      </c>
      <c r="K477" s="14">
        <f t="shared" ca="1" si="47"/>
        <v>5</v>
      </c>
      <c r="M477" s="19" t="str">
        <f t="shared" ca="1" si="45"/>
        <v>INDUDEFFHT-79</v>
      </c>
      <c r="N477" s="23" t="str">
        <f t="shared" ca="1" si="46"/>
        <v>Public service Saving Tech-Heat High Temp. over 150C 7.9y</v>
      </c>
      <c r="O477" s="23" t="s">
        <v>32</v>
      </c>
      <c r="P477" s="23" t="s">
        <v>33</v>
      </c>
      <c r="Q477" s="23"/>
      <c r="R477" s="23"/>
      <c r="S477" s="19" t="s">
        <v>34</v>
      </c>
      <c r="V477" s="16" t="str">
        <f t="shared" ca="1" si="48"/>
        <v>UD</v>
      </c>
      <c r="W477" s="14" t="str">
        <f t="shared" ca="1" si="48"/>
        <v>Public service</v>
      </c>
      <c r="X477" s="3" t="str">
        <f>'EE investment costs'!D526</f>
        <v>HT-79</v>
      </c>
      <c r="Y477" s="3" t="str">
        <f>'EE investment costs'!E526</f>
        <v>Heat High Temp. over 150C</v>
      </c>
      <c r="AC477" s="123">
        <f>'EE investment costs'!C526</f>
        <v>7.9</v>
      </c>
      <c r="AD477" s="22"/>
    </row>
    <row r="478" spans="2:30">
      <c r="B478" s="14" t="str">
        <f t="shared" ca="1" si="44"/>
        <v>INDUDEFFRH-79</v>
      </c>
      <c r="C478" s="15" t="str">
        <f t="shared" ca="1" si="43"/>
        <v>IUDRH</v>
      </c>
      <c r="D478" s="16">
        <f>'EE investment costs'!$F$15</f>
        <v>2016</v>
      </c>
      <c r="E478" s="14">
        <f>VLOOKUP(X478,'EE investment costs'!$D$56:$R$656,15,0)</f>
        <v>16.728000000000002</v>
      </c>
      <c r="F478" s="17">
        <f ca="1">INDEX('EE investment costs'!$D$56:$R$656,MATCH(X478,'EE investment costs'!$D$56:$D$656,0),MATCH($V$8,'EE investment costs'!$D$56:$R$56,0))</f>
        <v>1629.4445313535596</v>
      </c>
      <c r="I478" s="18">
        <v>1</v>
      </c>
      <c r="J478" s="18">
        <v>1</v>
      </c>
      <c r="K478" s="14">
        <f t="shared" ca="1" si="47"/>
        <v>0</v>
      </c>
      <c r="M478" s="19" t="str">
        <f t="shared" ca="1" si="45"/>
        <v>INDUDEFFRH-79</v>
      </c>
      <c r="N478" s="23" t="str">
        <f t="shared" ca="1" si="46"/>
        <v>Public service Saving Tech-Heat Room Heat 7.9y</v>
      </c>
      <c r="O478" s="23" t="s">
        <v>32</v>
      </c>
      <c r="P478" s="23" t="s">
        <v>33</v>
      </c>
      <c r="Q478" s="23"/>
      <c r="R478" s="23"/>
      <c r="S478" s="19" t="s">
        <v>34</v>
      </c>
      <c r="V478" s="16" t="str">
        <f t="shared" ca="1" si="48"/>
        <v>UD</v>
      </c>
      <c r="W478" s="14" t="str">
        <f t="shared" ca="1" si="48"/>
        <v>Public service</v>
      </c>
      <c r="X478" s="3" t="str">
        <f>'EE investment costs'!D527</f>
        <v>RH-79</v>
      </c>
      <c r="Y478" s="3" t="str">
        <f>'EE investment costs'!E527</f>
        <v>Heat Room Heat</v>
      </c>
      <c r="AC478" s="123">
        <f>'EE investment costs'!C527</f>
        <v>7.9</v>
      </c>
      <c r="AD478" s="22"/>
    </row>
    <row r="479" spans="2:30">
      <c r="B479" s="14" t="str">
        <f t="shared" ca="1" si="44"/>
        <v>INDUDEFFLA-79</v>
      </c>
      <c r="C479" s="15" t="str">
        <f t="shared" ca="1" si="43"/>
        <v>IUDLA</v>
      </c>
      <c r="D479" s="16">
        <f>'EE investment costs'!$F$15</f>
        <v>2016</v>
      </c>
      <c r="E479" s="14">
        <f>VLOOKUP(X479,'EE investment costs'!$D$56:$R$656,15,0)</f>
        <v>4.4183000000000003</v>
      </c>
      <c r="F479" s="17">
        <f ca="1">INDEX('EE investment costs'!$D$56:$R$656,MATCH(X479,'EE investment costs'!$D$56:$D$656,0),MATCH($V$8,'EE investment costs'!$D$56:$R$56,0))</f>
        <v>2209.7840034147962</v>
      </c>
      <c r="I479" s="18">
        <v>1</v>
      </c>
      <c r="J479" s="18">
        <v>1</v>
      </c>
      <c r="K479" s="14">
        <f t="shared" ca="1" si="47"/>
        <v>0</v>
      </c>
      <c r="M479" s="19" t="str">
        <f t="shared" ca="1" si="45"/>
        <v>INDUDEFFLA-79</v>
      </c>
      <c r="N479" s="23" t="str">
        <f t="shared" ca="1" si="46"/>
        <v>Public service Saving Tech-Light 7.9y</v>
      </c>
      <c r="O479" s="23" t="s">
        <v>32</v>
      </c>
      <c r="P479" s="23" t="s">
        <v>33</v>
      </c>
      <c r="Q479" s="23"/>
      <c r="R479" s="23"/>
      <c r="S479" s="19" t="s">
        <v>34</v>
      </c>
      <c r="V479" s="16" t="str">
        <f t="shared" ca="1" si="48"/>
        <v>UD</v>
      </c>
      <c r="W479" s="14" t="str">
        <f t="shared" ca="1" si="48"/>
        <v>Public service</v>
      </c>
      <c r="X479" s="3" t="str">
        <f>'EE investment costs'!D528</f>
        <v>LA-79</v>
      </c>
      <c r="Y479" s="3" t="str">
        <f>'EE investment costs'!E528</f>
        <v>Light</v>
      </c>
      <c r="AC479" s="123">
        <f>'EE investment costs'!C528</f>
        <v>7.9</v>
      </c>
      <c r="AD479" s="22"/>
    </row>
    <row r="480" spans="2:30">
      <c r="B480" s="14" t="str">
        <f t="shared" ca="1" si="44"/>
        <v>INDUDEFFEM-79</v>
      </c>
      <c r="C480" s="15" t="str">
        <f t="shared" ca="1" si="43"/>
        <v>IUDEM</v>
      </c>
      <c r="D480" s="16">
        <f>'EE investment costs'!$F$15</f>
        <v>2016</v>
      </c>
      <c r="E480" s="14">
        <f>VLOOKUP(X480,'EE investment costs'!$D$56:$R$656,15,0)</f>
        <v>4.6392150000000001</v>
      </c>
      <c r="F480" s="17">
        <f ca="1">INDEX('EE investment costs'!$D$56:$R$656,MATCH(X480,'EE investment costs'!$D$56:$D$656,0),MATCH($V$8,'EE investment costs'!$D$56:$R$56,0))</f>
        <v>2842.625934847993</v>
      </c>
      <c r="I480" s="18">
        <v>1</v>
      </c>
      <c r="J480" s="18">
        <v>1</v>
      </c>
      <c r="K480" s="14">
        <f t="shared" ca="1" si="47"/>
        <v>0</v>
      </c>
      <c r="M480" s="19" t="str">
        <f t="shared" ca="1" si="45"/>
        <v>INDUDEFFEM-79</v>
      </c>
      <c r="N480" s="23" t="str">
        <f t="shared" ca="1" si="46"/>
        <v>Public service Saving Tech-Electric Motors 7.9y</v>
      </c>
      <c r="O480" s="23" t="s">
        <v>32</v>
      </c>
      <c r="P480" s="23" t="s">
        <v>33</v>
      </c>
      <c r="Q480" s="23"/>
      <c r="R480" s="23"/>
      <c r="S480" s="19" t="s">
        <v>34</v>
      </c>
      <c r="V480" s="16" t="str">
        <f t="shared" ca="1" si="48"/>
        <v>UD</v>
      </c>
      <c r="W480" s="14" t="str">
        <f t="shared" ca="1" si="48"/>
        <v>Public service</v>
      </c>
      <c r="X480" s="3" t="str">
        <f>'EE investment costs'!D529</f>
        <v>EM-79</v>
      </c>
      <c r="Y480" s="3" t="str">
        <f>'EE investment costs'!E529</f>
        <v>Electric Motors</v>
      </c>
      <c r="AC480" s="123">
        <f>'EE investment costs'!C529</f>
        <v>7.9</v>
      </c>
      <c r="AD480" s="22"/>
    </row>
    <row r="481" spans="2:30">
      <c r="B481" s="14" t="str">
        <f t="shared" ca="1" si="44"/>
        <v>INDUDEFFTF-79</v>
      </c>
      <c r="C481" s="15" t="str">
        <f t="shared" ca="1" si="43"/>
        <v>IUDTF</v>
      </c>
      <c r="D481" s="16">
        <f>'EE investment costs'!$F$15</f>
        <v>2016</v>
      </c>
      <c r="E481" s="14">
        <f>VLOOKUP(X481,'EE investment costs'!$D$56:$R$656,15,0)</f>
        <v>18.25</v>
      </c>
      <c r="F481" s="17">
        <f ca="1">INDEX('EE investment costs'!$D$56:$R$656,MATCH(X481,'EE investment costs'!$D$56:$D$656,0),MATCH($V$8,'EE investment costs'!$D$56:$R$56,0))</f>
        <v>1160.8030955180554</v>
      </c>
      <c r="I481" s="18">
        <v>1</v>
      </c>
      <c r="J481" s="18">
        <v>1</v>
      </c>
      <c r="K481" s="14">
        <f t="shared" ca="1" si="47"/>
        <v>1</v>
      </c>
      <c r="M481" s="19" t="str">
        <f t="shared" ca="1" si="45"/>
        <v>INDUDEFFTF-79</v>
      </c>
      <c r="N481" s="23" t="str">
        <f t="shared" ca="1" si="46"/>
        <v>Public service Saving Tech-Haulage Tractors, Trucks, Fishing boats 7.9y</v>
      </c>
      <c r="O481" s="23" t="s">
        <v>32</v>
      </c>
      <c r="P481" s="23" t="s">
        <v>33</v>
      </c>
      <c r="Q481" s="23"/>
      <c r="R481" s="23"/>
      <c r="S481" s="19" t="s">
        <v>34</v>
      </c>
      <c r="V481" s="16" t="str">
        <f t="shared" ca="1" si="48"/>
        <v>UD</v>
      </c>
      <c r="W481" s="14" t="str">
        <f t="shared" ca="1" si="48"/>
        <v>Public service</v>
      </c>
      <c r="X481" s="3" t="str">
        <f>'EE investment costs'!D530</f>
        <v>TF-79</v>
      </c>
      <c r="Y481" s="3" t="str">
        <f>'EE investment costs'!E530</f>
        <v>Haulage Tractors, Trucks, Fishing boats</v>
      </c>
      <c r="AC481" s="123">
        <f>'EE investment costs'!C530</f>
        <v>7.9</v>
      </c>
      <c r="AD481" s="22"/>
    </row>
    <row r="482" spans="2:30">
      <c r="B482" s="14" t="str">
        <f t="shared" ca="1" si="44"/>
        <v>INDUDEFFMT-80</v>
      </c>
      <c r="C482" s="15" t="str">
        <f t="shared" ca="1" si="43"/>
        <v>IUDMT</v>
      </c>
      <c r="D482" s="16">
        <f>'EE investment costs'!$F$15</f>
        <v>2016</v>
      </c>
      <c r="E482" s="14">
        <f>VLOOKUP(X482,'EE investment costs'!$D$56:$R$656,15,0)</f>
        <v>6.4</v>
      </c>
      <c r="F482" s="17">
        <f ca="1">INDEX('EE investment costs'!$D$56:$R$656,MATCH(X482,'EE investment costs'!$D$56:$D$656,0),MATCH($V$8,'EE investment costs'!$D$56:$R$56,0))</f>
        <v>1073.7348663872465</v>
      </c>
      <c r="I482" s="18">
        <v>1</v>
      </c>
      <c r="J482" s="18">
        <v>1</v>
      </c>
      <c r="K482" s="14">
        <f t="shared" ca="1" si="47"/>
        <v>2</v>
      </c>
      <c r="M482" s="19" t="str">
        <f t="shared" ca="1" si="45"/>
        <v>INDUDEFFMT-80</v>
      </c>
      <c r="N482" s="23" t="str">
        <f t="shared" ca="1" si="46"/>
        <v>Public service Saving Tech-Heat Medium Temp. up to 150C 8y</v>
      </c>
      <c r="O482" s="23" t="s">
        <v>32</v>
      </c>
      <c r="P482" s="23" t="s">
        <v>33</v>
      </c>
      <c r="Q482" s="23"/>
      <c r="R482" s="23"/>
      <c r="S482" s="19" t="s">
        <v>34</v>
      </c>
      <c r="V482" s="16" t="str">
        <f t="shared" ca="1" si="48"/>
        <v>UD</v>
      </c>
      <c r="W482" s="14" t="str">
        <f t="shared" ca="1" si="48"/>
        <v>Public service</v>
      </c>
      <c r="X482" s="3" t="str">
        <f>'EE investment costs'!D531</f>
        <v>MT-80</v>
      </c>
      <c r="Y482" s="3" t="str">
        <f>'EE investment costs'!E531</f>
        <v>Heat Medium Temp. up to 150C</v>
      </c>
      <c r="AC482" s="123">
        <f>'EE investment costs'!C531</f>
        <v>8</v>
      </c>
      <c r="AD482" s="22"/>
    </row>
    <row r="483" spans="2:30">
      <c r="B483" s="14" t="str">
        <f t="shared" ca="1" si="44"/>
        <v>INDUDEFFHT-80</v>
      </c>
      <c r="C483" s="15" t="str">
        <f t="shared" ca="1" si="43"/>
        <v>IUDHT</v>
      </c>
      <c r="D483" s="16">
        <f>'EE investment costs'!$F$15</f>
        <v>2016</v>
      </c>
      <c r="E483" s="14">
        <f>VLOOKUP(X483,'EE investment costs'!$D$56:$R$656,15,0)</f>
        <v>5.12</v>
      </c>
      <c r="F483" s="17">
        <f ca="1">INDEX('EE investment costs'!$D$56:$R$656,MATCH(X483,'EE investment costs'!$D$56:$D$656,0),MATCH($V$8,'EE investment costs'!$D$56:$R$56,0))</f>
        <v>731.19113593476595</v>
      </c>
      <c r="I483" s="18">
        <v>1</v>
      </c>
      <c r="J483" s="18">
        <v>1</v>
      </c>
      <c r="K483" s="14">
        <f t="shared" ca="1" si="47"/>
        <v>5</v>
      </c>
      <c r="M483" s="19" t="str">
        <f t="shared" ca="1" si="45"/>
        <v>INDUDEFFHT-80</v>
      </c>
      <c r="N483" s="23" t="str">
        <f t="shared" ca="1" si="46"/>
        <v>Public service Saving Tech-Heat High Temp. over 150C 8y</v>
      </c>
      <c r="O483" s="23" t="s">
        <v>32</v>
      </c>
      <c r="P483" s="23" t="s">
        <v>33</v>
      </c>
      <c r="Q483" s="23"/>
      <c r="R483" s="23"/>
      <c r="S483" s="19" t="s">
        <v>34</v>
      </c>
      <c r="V483" s="16" t="str">
        <f t="shared" ca="1" si="48"/>
        <v>UD</v>
      </c>
      <c r="W483" s="14" t="str">
        <f t="shared" ca="1" si="48"/>
        <v>Public service</v>
      </c>
      <c r="X483" s="3" t="str">
        <f>'EE investment costs'!D532</f>
        <v>HT-80</v>
      </c>
      <c r="Y483" s="3" t="str">
        <f>'EE investment costs'!E532</f>
        <v>Heat High Temp. over 150C</v>
      </c>
      <c r="AC483" s="123">
        <f>'EE investment costs'!C532</f>
        <v>8</v>
      </c>
      <c r="AD483" s="22"/>
    </row>
    <row r="484" spans="2:30">
      <c r="B484" s="14" t="str">
        <f t="shared" ca="1" si="44"/>
        <v>INDUDEFFRH-80</v>
      </c>
      <c r="C484" s="15" t="str">
        <f t="shared" ca="1" si="43"/>
        <v>IUDRH</v>
      </c>
      <c r="D484" s="16">
        <f>'EE investment costs'!$F$15</f>
        <v>2016</v>
      </c>
      <c r="E484" s="14">
        <f>VLOOKUP(X484,'EE investment costs'!$D$56:$R$656,15,0)</f>
        <v>16.74666666666667</v>
      </c>
      <c r="F484" s="17">
        <f ca="1">INDEX('EE investment costs'!$D$56:$R$656,MATCH(X484,'EE investment costs'!$D$56:$D$656,0),MATCH($V$8,'EE investment costs'!$D$56:$R$56,0))</f>
        <v>1666.4773616115945</v>
      </c>
      <c r="I484" s="18">
        <v>1</v>
      </c>
      <c r="J484" s="18">
        <v>1</v>
      </c>
      <c r="K484" s="14">
        <f t="shared" ca="1" si="47"/>
        <v>0</v>
      </c>
      <c r="M484" s="19" t="str">
        <f t="shared" ca="1" si="45"/>
        <v>INDUDEFFRH-80</v>
      </c>
      <c r="N484" s="23" t="str">
        <f t="shared" ca="1" si="46"/>
        <v>Public service Saving Tech-Heat Room Heat 8y</v>
      </c>
      <c r="O484" s="23" t="s">
        <v>32</v>
      </c>
      <c r="P484" s="23" t="s">
        <v>33</v>
      </c>
      <c r="Q484" s="23"/>
      <c r="R484" s="23"/>
      <c r="S484" s="19" t="s">
        <v>34</v>
      </c>
      <c r="V484" s="16" t="str">
        <f t="shared" ca="1" si="48"/>
        <v>UD</v>
      </c>
      <c r="W484" s="14" t="str">
        <f t="shared" ca="1" si="48"/>
        <v>Public service</v>
      </c>
      <c r="X484" s="3" t="str">
        <f>'EE investment costs'!D533</f>
        <v>RH-80</v>
      </c>
      <c r="Y484" s="3" t="str">
        <f>'EE investment costs'!E533</f>
        <v>Heat Room Heat</v>
      </c>
      <c r="AC484" s="123">
        <f>'EE investment costs'!C533</f>
        <v>8</v>
      </c>
      <c r="AD484" s="22"/>
    </row>
    <row r="485" spans="2:30">
      <c r="B485" s="14" t="str">
        <f t="shared" ca="1" si="44"/>
        <v>INDUDEFFLA-80</v>
      </c>
      <c r="C485" s="15" t="str">
        <f t="shared" ca="1" si="43"/>
        <v>IUDLA</v>
      </c>
      <c r="D485" s="16">
        <f>'EE investment costs'!$F$15</f>
        <v>2016</v>
      </c>
      <c r="E485" s="14">
        <f>VLOOKUP(X485,'EE investment costs'!$D$56:$R$656,15,0)</f>
        <v>4.4313333333333338</v>
      </c>
      <c r="F485" s="17">
        <f ca="1">INDEX('EE investment costs'!$D$56:$R$656,MATCH(X485,'EE investment costs'!$D$56:$D$656,0),MATCH($V$8,'EE investment costs'!$D$56:$R$56,0))</f>
        <v>2225.2585067608079</v>
      </c>
      <c r="I485" s="18">
        <v>1</v>
      </c>
      <c r="J485" s="18">
        <v>1</v>
      </c>
      <c r="K485" s="14">
        <f t="shared" ca="1" si="47"/>
        <v>0</v>
      </c>
      <c r="M485" s="19" t="str">
        <f t="shared" ca="1" si="45"/>
        <v>INDUDEFFLA-80</v>
      </c>
      <c r="N485" s="23" t="str">
        <f t="shared" ca="1" si="46"/>
        <v>Public service Saving Tech-Light 8y</v>
      </c>
      <c r="O485" s="23" t="s">
        <v>32</v>
      </c>
      <c r="P485" s="23" t="s">
        <v>33</v>
      </c>
      <c r="Q485" s="23"/>
      <c r="R485" s="23"/>
      <c r="S485" s="19" t="s">
        <v>34</v>
      </c>
      <c r="V485" s="16" t="str">
        <f t="shared" ca="1" si="48"/>
        <v>UD</v>
      </c>
      <c r="W485" s="14" t="str">
        <f t="shared" ca="1" si="48"/>
        <v>Public service</v>
      </c>
      <c r="X485" s="3" t="str">
        <f>'EE investment costs'!D534</f>
        <v>LA-80</v>
      </c>
      <c r="Y485" s="3" t="str">
        <f>'EE investment costs'!E534</f>
        <v>Light</v>
      </c>
      <c r="AC485" s="123">
        <f>'EE investment costs'!C534</f>
        <v>8</v>
      </c>
      <c r="AD485" s="22"/>
    </row>
    <row r="486" spans="2:30">
      <c r="B486" s="14" t="str">
        <f t="shared" ca="1" si="44"/>
        <v>INDUDEFFEM-80</v>
      </c>
      <c r="C486" s="15" t="str">
        <f t="shared" ca="1" si="43"/>
        <v>IUDEM</v>
      </c>
      <c r="D486" s="16">
        <f>'EE investment costs'!$F$15</f>
        <v>2016</v>
      </c>
      <c r="E486" s="14">
        <f>VLOOKUP(X486,'EE investment costs'!$D$56:$R$656,15,0)</f>
        <v>4.6528999999999998</v>
      </c>
      <c r="F486" s="17">
        <f ca="1">INDEX('EE investment costs'!$D$56:$R$656,MATCH(X486,'EE investment costs'!$D$56:$D$656,0),MATCH($V$8,'EE investment costs'!$D$56:$R$56,0))</f>
        <v>2873.1943703140296</v>
      </c>
      <c r="I486" s="18">
        <v>1</v>
      </c>
      <c r="J486" s="18">
        <v>1</v>
      </c>
      <c r="K486" s="14">
        <f t="shared" ca="1" si="47"/>
        <v>0</v>
      </c>
      <c r="M486" s="19" t="str">
        <f t="shared" ca="1" si="45"/>
        <v>INDUDEFFEM-80</v>
      </c>
      <c r="N486" s="23" t="str">
        <f t="shared" ca="1" si="46"/>
        <v>Public service Saving Tech-Electric Motors 8y</v>
      </c>
      <c r="O486" s="23" t="s">
        <v>32</v>
      </c>
      <c r="P486" s="23" t="s">
        <v>33</v>
      </c>
      <c r="Q486" s="23"/>
      <c r="R486" s="23"/>
      <c r="S486" s="19" t="s">
        <v>34</v>
      </c>
      <c r="V486" s="16" t="str">
        <f t="shared" ca="1" si="48"/>
        <v>UD</v>
      </c>
      <c r="W486" s="14" t="str">
        <f t="shared" ca="1" si="48"/>
        <v>Public service</v>
      </c>
      <c r="X486" s="3" t="str">
        <f>'EE investment costs'!D535</f>
        <v>EM-80</v>
      </c>
      <c r="Y486" s="3" t="str">
        <f>'EE investment costs'!E535</f>
        <v>Electric Motors</v>
      </c>
      <c r="AC486" s="123">
        <f>'EE investment costs'!C535</f>
        <v>8</v>
      </c>
      <c r="AD486" s="22"/>
    </row>
    <row r="487" spans="2:30" ht="13.5" thickBot="1">
      <c r="B487" s="14" t="str">
        <f t="shared" ca="1" si="44"/>
        <v>INDUDEFFTF-80</v>
      </c>
      <c r="C487" s="15" t="str">
        <f t="shared" ca="1" si="43"/>
        <v>IUDTF</v>
      </c>
      <c r="D487" s="16">
        <f>'EE investment costs'!$F$15</f>
        <v>2016</v>
      </c>
      <c r="E487" s="14">
        <f>VLOOKUP(X487,'EE investment costs'!$D$56:$R$656,15,0)</f>
        <v>18.333333333333332</v>
      </c>
      <c r="F487" s="17">
        <f ca="1">INDEX('EE investment costs'!$D$56:$R$656,MATCH(X487,'EE investment costs'!$D$56:$D$656,0),MATCH($V$8,'EE investment costs'!$D$56:$R$56,0))</f>
        <v>1175.4968055879042</v>
      </c>
      <c r="I487" s="18">
        <v>1</v>
      </c>
      <c r="J487" s="18">
        <v>1</v>
      </c>
      <c r="K487" s="14">
        <f t="shared" ca="1" si="47"/>
        <v>1</v>
      </c>
      <c r="M487" s="24" t="str">
        <f t="shared" ca="1" si="45"/>
        <v>INDUDEFFTF-80</v>
      </c>
      <c r="N487" s="25" t="str">
        <f t="shared" ca="1" si="46"/>
        <v>Public service Saving Tech-Haulage Tractors, Trucks, Fishing boats 8y</v>
      </c>
      <c r="O487" s="25" t="s">
        <v>32</v>
      </c>
      <c r="P487" s="25" t="s">
        <v>33</v>
      </c>
      <c r="Q487" s="25"/>
      <c r="R487" s="25"/>
      <c r="S487" s="24" t="s">
        <v>34</v>
      </c>
      <c r="V487" s="16" t="str">
        <f t="shared" ca="1" si="48"/>
        <v>UD</v>
      </c>
      <c r="W487" s="14" t="str">
        <f t="shared" ca="1" si="48"/>
        <v>Public service</v>
      </c>
      <c r="X487" s="3" t="str">
        <f>'EE investment costs'!D536</f>
        <v>TF-80</v>
      </c>
      <c r="Y487" s="3" t="str">
        <f>'EE investment costs'!E536</f>
        <v>Haulage Tractors, Trucks, Fishing boats</v>
      </c>
      <c r="AC487" s="123">
        <f>'EE investment costs'!C536</f>
        <v>8</v>
      </c>
      <c r="AD487" s="22"/>
    </row>
    <row r="488" spans="2:30">
      <c r="B488" s="14" t="str">
        <f t="shared" ca="1" si="44"/>
        <v>INDUDEFFMT-81</v>
      </c>
      <c r="C488" s="15" t="str">
        <f ca="1">"I"&amp;MID(B488,4,1)&amp;"D"&amp;MID(B488,9,2)</f>
        <v>IUDMT</v>
      </c>
      <c r="D488" s="16">
        <f>'EE investment costs'!$F$15</f>
        <v>2016</v>
      </c>
      <c r="E488" s="14">
        <f>VLOOKUP(X488,'EE investment costs'!$D$56:$R$656,15,0)</f>
        <v>6.41</v>
      </c>
      <c r="F488" s="17">
        <f ca="1">INDEX('EE investment costs'!$D$56:$R$656,MATCH(X488,'EE investment costs'!$D$56:$D$656,0),MATCH($V$8,'EE investment costs'!$D$56:$R$56,0))</f>
        <v>1085.4831234916344</v>
      </c>
      <c r="I488" s="18">
        <v>1</v>
      </c>
      <c r="J488" s="18">
        <v>1</v>
      </c>
      <c r="K488" s="14">
        <f t="shared" ca="1" si="47"/>
        <v>2</v>
      </c>
      <c r="M488" s="20" t="str">
        <f t="shared" ca="1" si="45"/>
        <v>INDUDEFFMT-81</v>
      </c>
      <c r="N488" s="21" t="str">
        <f t="shared" ca="1" si="46"/>
        <v>Public service Saving Tech-Heat Medium Temp. up to 150C 8.1y</v>
      </c>
      <c r="O488" s="21" t="s">
        <v>32</v>
      </c>
      <c r="P488" s="21" t="s">
        <v>33</v>
      </c>
      <c r="Q488" s="21"/>
      <c r="R488" s="21"/>
      <c r="S488" s="20" t="s">
        <v>34</v>
      </c>
      <c r="V488" s="16" t="str">
        <f t="shared" ca="1" si="48"/>
        <v>UD</v>
      </c>
      <c r="W488" s="14" t="str">
        <f t="shared" ca="1" si="48"/>
        <v>Public service</v>
      </c>
      <c r="X488" s="3" t="str">
        <f>'EE investment costs'!D537</f>
        <v>MT-81</v>
      </c>
      <c r="Y488" s="3" t="str">
        <f>'EE investment costs'!E537</f>
        <v>Heat Medium Temp. up to 150C</v>
      </c>
      <c r="AC488" s="123">
        <f>'EE investment costs'!C537</f>
        <v>8.1</v>
      </c>
      <c r="AD488" s="22"/>
    </row>
    <row r="489" spans="2:30">
      <c r="B489" s="14" t="str">
        <f t="shared" ca="1" si="44"/>
        <v>INDUDEFFHT-81</v>
      </c>
      <c r="C489" s="15" t="str">
        <f t="shared" ref="C489:C547" ca="1" si="49">"I"&amp;MID(B489,4,1)&amp;"D"&amp;MID(B489,9,2)</f>
        <v>IUDHT</v>
      </c>
      <c r="D489" s="16">
        <f>'EE investment costs'!$F$15</f>
        <v>2016</v>
      </c>
      <c r="E489" s="14">
        <f>VLOOKUP(X489,'EE investment costs'!$D$56:$R$656,15,0)</f>
        <v>5.1280000000000001</v>
      </c>
      <c r="F489" s="17">
        <f ca="1">INDEX('EE investment costs'!$D$56:$R$656,MATCH(X489,'EE investment costs'!$D$56:$D$656,0),MATCH($V$8,'EE investment costs'!$D$56:$R$56,0))</f>
        <v>737.57549695540945</v>
      </c>
      <c r="I489" s="18">
        <v>1</v>
      </c>
      <c r="J489" s="18">
        <v>1</v>
      </c>
      <c r="K489" s="14">
        <f t="shared" ca="1" si="47"/>
        <v>5</v>
      </c>
      <c r="M489" s="19" t="str">
        <f t="shared" ca="1" si="45"/>
        <v>INDUDEFFHT-81</v>
      </c>
      <c r="N489" s="23" t="str">
        <f t="shared" ca="1" si="46"/>
        <v>Public service Saving Tech-Heat High Temp. over 150C 8.1y</v>
      </c>
      <c r="O489" s="23" t="s">
        <v>32</v>
      </c>
      <c r="P489" s="23" t="s">
        <v>33</v>
      </c>
      <c r="Q489" s="23"/>
      <c r="R489" s="23"/>
      <c r="S489" s="19" t="s">
        <v>34</v>
      </c>
      <c r="V489" s="16" t="str">
        <f t="shared" ca="1" si="48"/>
        <v>UD</v>
      </c>
      <c r="W489" s="14" t="str">
        <f t="shared" ca="1" si="48"/>
        <v>Public service</v>
      </c>
      <c r="X489" s="3" t="str">
        <f>'EE investment costs'!D538</f>
        <v>HT-81</v>
      </c>
      <c r="Y489" s="3" t="str">
        <f>'EE investment costs'!E538</f>
        <v>Heat High Temp. over 150C</v>
      </c>
      <c r="AC489" s="123">
        <f>'EE investment costs'!C538</f>
        <v>8.1</v>
      </c>
      <c r="AD489" s="22"/>
    </row>
    <row r="490" spans="2:30">
      <c r="B490" s="14" t="str">
        <f t="shared" ca="1" si="44"/>
        <v>INDUDEFFRH-81</v>
      </c>
      <c r="C490" s="15" t="str">
        <f t="shared" ca="1" si="49"/>
        <v>IUDRH</v>
      </c>
      <c r="D490" s="16">
        <f>'EE investment costs'!$F$15</f>
        <v>2016</v>
      </c>
      <c r="E490" s="14">
        <f>VLOOKUP(X490,'EE investment costs'!$D$56:$R$656,15,0)</f>
        <v>16.765333333333334</v>
      </c>
      <c r="F490" s="17">
        <f ca="1">INDEX('EE investment costs'!$D$56:$R$656,MATCH(X490,'EE investment costs'!$D$56:$D$656,0),MATCH($V$8,'EE investment costs'!$D$56:$R$56,0))</f>
        <v>1703.5101918696296</v>
      </c>
      <c r="I490" s="18">
        <v>1</v>
      </c>
      <c r="J490" s="18">
        <v>1</v>
      </c>
      <c r="K490" s="14">
        <f t="shared" ca="1" si="47"/>
        <v>0</v>
      </c>
      <c r="M490" s="19" t="str">
        <f t="shared" ca="1" si="45"/>
        <v>INDUDEFFRH-81</v>
      </c>
      <c r="N490" s="23" t="str">
        <f t="shared" ca="1" si="46"/>
        <v>Public service Saving Tech-Heat Room Heat 8.1y</v>
      </c>
      <c r="O490" s="23" t="s">
        <v>32</v>
      </c>
      <c r="P490" s="23" t="s">
        <v>33</v>
      </c>
      <c r="Q490" s="23"/>
      <c r="R490" s="23"/>
      <c r="S490" s="19" t="s">
        <v>34</v>
      </c>
      <c r="V490" s="16" t="str">
        <f t="shared" ca="1" si="48"/>
        <v>UD</v>
      </c>
      <c r="W490" s="14" t="str">
        <f t="shared" ca="1" si="48"/>
        <v>Public service</v>
      </c>
      <c r="X490" s="3" t="str">
        <f>'EE investment costs'!D539</f>
        <v>RH-81</v>
      </c>
      <c r="Y490" s="3" t="str">
        <f>'EE investment costs'!E539</f>
        <v>Heat Room Heat</v>
      </c>
      <c r="AC490" s="123">
        <f>'EE investment costs'!C539</f>
        <v>8.1</v>
      </c>
      <c r="AD490" s="22"/>
    </row>
    <row r="491" spans="2:30">
      <c r="B491" s="14" t="str">
        <f t="shared" ca="1" si="44"/>
        <v>INDUDEFFLA-81</v>
      </c>
      <c r="C491" s="15" t="str">
        <f t="shared" ca="1" si="49"/>
        <v>IUDLA</v>
      </c>
      <c r="D491" s="16">
        <f>'EE investment costs'!$F$15</f>
        <v>2016</v>
      </c>
      <c r="E491" s="14">
        <f>VLOOKUP(X491,'EE investment costs'!$D$56:$R$656,15,0)</f>
        <v>4.4443666666666672</v>
      </c>
      <c r="F491" s="17">
        <f ca="1">INDEX('EE investment costs'!$D$56:$R$656,MATCH(X491,'EE investment costs'!$D$56:$D$656,0),MATCH($V$8,'EE investment costs'!$D$56:$R$56,0))</f>
        <v>2240.7330101068201</v>
      </c>
      <c r="I491" s="18">
        <v>1</v>
      </c>
      <c r="J491" s="18">
        <v>1</v>
      </c>
      <c r="K491" s="14">
        <f t="shared" ca="1" si="47"/>
        <v>0</v>
      </c>
      <c r="M491" s="19" t="str">
        <f t="shared" ca="1" si="45"/>
        <v>INDUDEFFLA-81</v>
      </c>
      <c r="N491" s="23" t="str">
        <f t="shared" ca="1" si="46"/>
        <v>Public service Saving Tech-Light 8.1y</v>
      </c>
      <c r="O491" s="23" t="s">
        <v>32</v>
      </c>
      <c r="P491" s="23" t="s">
        <v>33</v>
      </c>
      <c r="Q491" s="23"/>
      <c r="R491" s="23"/>
      <c r="S491" s="19" t="s">
        <v>34</v>
      </c>
      <c r="V491" s="16" t="str">
        <f t="shared" ca="1" si="48"/>
        <v>UD</v>
      </c>
      <c r="W491" s="14" t="str">
        <f t="shared" ca="1" si="48"/>
        <v>Public service</v>
      </c>
      <c r="X491" s="3" t="str">
        <f>'EE investment costs'!D540</f>
        <v>LA-81</v>
      </c>
      <c r="Y491" s="3" t="str">
        <f>'EE investment costs'!E540</f>
        <v>Light</v>
      </c>
      <c r="AC491" s="123">
        <f>'EE investment costs'!C540</f>
        <v>8.1</v>
      </c>
      <c r="AD491" s="22"/>
    </row>
    <row r="492" spans="2:30">
      <c r="B492" s="14" t="str">
        <f t="shared" ca="1" si="44"/>
        <v>INDUDEFFEM-81</v>
      </c>
      <c r="C492" s="15" t="str">
        <f t="shared" ca="1" si="49"/>
        <v>IUDEM</v>
      </c>
      <c r="D492" s="16">
        <f>'EE investment costs'!$F$15</f>
        <v>2016</v>
      </c>
      <c r="E492" s="14">
        <f>VLOOKUP(X492,'EE investment costs'!$D$56:$R$656,15,0)</f>
        <v>4.6665849999999995</v>
      </c>
      <c r="F492" s="17">
        <f ca="1">INDEX('EE investment costs'!$D$56:$R$656,MATCH(X492,'EE investment costs'!$D$56:$D$656,0),MATCH($V$8,'EE investment costs'!$D$56:$R$56,0))</f>
        <v>2903.7628057800662</v>
      </c>
      <c r="I492" s="18">
        <v>1</v>
      </c>
      <c r="J492" s="18">
        <v>1</v>
      </c>
      <c r="K492" s="14">
        <f t="shared" ca="1" si="47"/>
        <v>0</v>
      </c>
      <c r="M492" s="19" t="str">
        <f t="shared" ca="1" si="45"/>
        <v>INDUDEFFEM-81</v>
      </c>
      <c r="N492" s="23" t="str">
        <f t="shared" ca="1" si="46"/>
        <v>Public service Saving Tech-Electric Motors 8.1y</v>
      </c>
      <c r="O492" s="23" t="s">
        <v>32</v>
      </c>
      <c r="P492" s="23" t="s">
        <v>33</v>
      </c>
      <c r="Q492" s="23"/>
      <c r="R492" s="23"/>
      <c r="S492" s="19" t="s">
        <v>34</v>
      </c>
      <c r="V492" s="16" t="str">
        <f t="shared" ca="1" si="48"/>
        <v>UD</v>
      </c>
      <c r="W492" s="14" t="str">
        <f t="shared" ca="1" si="48"/>
        <v>Public service</v>
      </c>
      <c r="X492" s="3" t="str">
        <f>'EE investment costs'!D541</f>
        <v>EM-81</v>
      </c>
      <c r="Y492" s="3" t="str">
        <f>'EE investment costs'!E541</f>
        <v>Electric Motors</v>
      </c>
      <c r="AC492" s="123">
        <f>'EE investment costs'!C541</f>
        <v>8.1</v>
      </c>
      <c r="AD492" s="22"/>
    </row>
    <row r="493" spans="2:30">
      <c r="B493" s="14" t="str">
        <f t="shared" ca="1" si="44"/>
        <v>INDUDEFFTF-81</v>
      </c>
      <c r="C493" s="15" t="str">
        <f t="shared" ca="1" si="49"/>
        <v>IUDTF</v>
      </c>
      <c r="D493" s="16">
        <f>'EE investment costs'!$F$15</f>
        <v>2016</v>
      </c>
      <c r="E493" s="14">
        <f>VLOOKUP(X493,'EE investment costs'!$D$56:$R$656,15,0)</f>
        <v>18.416666666666664</v>
      </c>
      <c r="F493" s="17">
        <f ca="1">INDEX('EE investment costs'!$D$56:$R$656,MATCH(X493,'EE investment costs'!$D$56:$D$656,0),MATCH($V$8,'EE investment costs'!$D$56:$R$56,0))</f>
        <v>1190.1905156577527</v>
      </c>
      <c r="I493" s="18">
        <v>1</v>
      </c>
      <c r="J493" s="18">
        <v>1</v>
      </c>
      <c r="K493" s="14">
        <f t="shared" ca="1" si="47"/>
        <v>1</v>
      </c>
      <c r="M493" s="19" t="str">
        <f t="shared" ca="1" si="45"/>
        <v>INDUDEFFTF-81</v>
      </c>
      <c r="N493" s="23" t="str">
        <f t="shared" ca="1" si="46"/>
        <v>Public service Saving Tech-Haulage Tractors, Trucks, Fishing boats 8.1y</v>
      </c>
      <c r="O493" s="23" t="s">
        <v>32</v>
      </c>
      <c r="P493" s="23" t="s">
        <v>33</v>
      </c>
      <c r="Q493" s="23"/>
      <c r="R493" s="23"/>
      <c r="S493" s="19" t="s">
        <v>34</v>
      </c>
      <c r="V493" s="16" t="str">
        <f t="shared" ca="1" si="48"/>
        <v>UD</v>
      </c>
      <c r="W493" s="14" t="str">
        <f t="shared" ca="1" si="48"/>
        <v>Public service</v>
      </c>
      <c r="X493" s="3" t="str">
        <f>'EE investment costs'!D542</f>
        <v>TF-81</v>
      </c>
      <c r="Y493" s="3" t="str">
        <f>'EE investment costs'!E542</f>
        <v>Haulage Tractors, Trucks, Fishing boats</v>
      </c>
      <c r="AC493" s="123">
        <f>'EE investment costs'!C542</f>
        <v>8.1</v>
      </c>
      <c r="AD493" s="22"/>
    </row>
    <row r="494" spans="2:30">
      <c r="B494" s="14" t="str">
        <f t="shared" ca="1" si="44"/>
        <v>INDUDEFFMT-82</v>
      </c>
      <c r="C494" s="15" t="str">
        <f t="shared" ca="1" si="49"/>
        <v>IUDMT</v>
      </c>
      <c r="D494" s="16">
        <f>'EE investment costs'!$F$15</f>
        <v>2016</v>
      </c>
      <c r="E494" s="14">
        <f>VLOOKUP(X494,'EE investment costs'!$D$56:$R$656,15,0)</f>
        <v>6.42</v>
      </c>
      <c r="F494" s="17">
        <f ca="1">INDEX('EE investment costs'!$D$56:$R$656,MATCH(X494,'EE investment costs'!$D$56:$D$656,0),MATCH($V$8,'EE investment costs'!$D$56:$R$56,0))</f>
        <v>1097.2313805960223</v>
      </c>
      <c r="I494" s="18">
        <v>1</v>
      </c>
      <c r="J494" s="18">
        <v>1</v>
      </c>
      <c r="K494" s="14">
        <f t="shared" ca="1" si="47"/>
        <v>2</v>
      </c>
      <c r="M494" s="19" t="str">
        <f t="shared" ca="1" si="45"/>
        <v>INDUDEFFMT-82</v>
      </c>
      <c r="N494" s="23" t="str">
        <f t="shared" ca="1" si="46"/>
        <v>Public service Saving Tech-Heat Medium Temp. up to 150C 8.2y</v>
      </c>
      <c r="O494" s="23" t="s">
        <v>32</v>
      </c>
      <c r="P494" s="23" t="s">
        <v>33</v>
      </c>
      <c r="Q494" s="23"/>
      <c r="R494" s="23"/>
      <c r="S494" s="19" t="s">
        <v>34</v>
      </c>
      <c r="V494" s="16" t="str">
        <f t="shared" ca="1" si="48"/>
        <v>UD</v>
      </c>
      <c r="W494" s="14" t="str">
        <f t="shared" ca="1" si="48"/>
        <v>Public service</v>
      </c>
      <c r="X494" s="3" t="str">
        <f>'EE investment costs'!D543</f>
        <v>MT-82</v>
      </c>
      <c r="Y494" s="3" t="str">
        <f>'EE investment costs'!E543</f>
        <v>Heat Medium Temp. up to 150C</v>
      </c>
      <c r="AC494" s="123">
        <f>'EE investment costs'!C543</f>
        <v>8.1999999999999993</v>
      </c>
      <c r="AD494" s="22"/>
    </row>
    <row r="495" spans="2:30">
      <c r="B495" s="14" t="str">
        <f t="shared" ca="1" si="44"/>
        <v>INDUDEFFHT-82</v>
      </c>
      <c r="C495" s="15" t="str">
        <f t="shared" ca="1" si="49"/>
        <v>IUDHT</v>
      </c>
      <c r="D495" s="16">
        <f>'EE investment costs'!$F$15</f>
        <v>2016</v>
      </c>
      <c r="E495" s="14">
        <f>VLOOKUP(X495,'EE investment costs'!$D$56:$R$656,15,0)</f>
        <v>5.1360000000000001</v>
      </c>
      <c r="F495" s="17">
        <f ca="1">INDEX('EE investment costs'!$D$56:$R$656,MATCH(X495,'EE investment costs'!$D$56:$D$656,0),MATCH($V$8,'EE investment costs'!$D$56:$R$56,0))</f>
        <v>743.95985797605283</v>
      </c>
      <c r="I495" s="18">
        <v>1</v>
      </c>
      <c r="J495" s="18">
        <v>1</v>
      </c>
      <c r="K495" s="14">
        <f t="shared" ca="1" si="47"/>
        <v>5</v>
      </c>
      <c r="M495" s="19" t="str">
        <f t="shared" ca="1" si="45"/>
        <v>INDUDEFFHT-82</v>
      </c>
      <c r="N495" s="23" t="str">
        <f t="shared" ca="1" si="46"/>
        <v>Public service Saving Tech-Heat High Temp. over 150C 8.2y</v>
      </c>
      <c r="O495" s="23" t="s">
        <v>32</v>
      </c>
      <c r="P495" s="23" t="s">
        <v>33</v>
      </c>
      <c r="Q495" s="23"/>
      <c r="R495" s="23"/>
      <c r="S495" s="19" t="s">
        <v>34</v>
      </c>
      <c r="V495" s="16" t="str">
        <f t="shared" ca="1" si="48"/>
        <v>UD</v>
      </c>
      <c r="W495" s="14" t="str">
        <f t="shared" ca="1" si="48"/>
        <v>Public service</v>
      </c>
      <c r="X495" s="3" t="str">
        <f>'EE investment costs'!D544</f>
        <v>HT-82</v>
      </c>
      <c r="Y495" s="3" t="str">
        <f>'EE investment costs'!E544</f>
        <v>Heat High Temp. over 150C</v>
      </c>
      <c r="AC495" s="123">
        <f>'EE investment costs'!C544</f>
        <v>8.1999999999999993</v>
      </c>
      <c r="AD495" s="22"/>
    </row>
    <row r="496" spans="2:30">
      <c r="B496" s="14" t="str">
        <f t="shared" ca="1" si="44"/>
        <v>INDUDEFFRH-82</v>
      </c>
      <c r="C496" s="15" t="str">
        <f t="shared" ca="1" si="49"/>
        <v>IUDRH</v>
      </c>
      <c r="D496" s="16">
        <f>'EE investment costs'!$F$15</f>
        <v>2016</v>
      </c>
      <c r="E496" s="14">
        <f>VLOOKUP(X496,'EE investment costs'!$D$56:$R$656,15,0)</f>
        <v>16.784000000000002</v>
      </c>
      <c r="F496" s="17">
        <f ca="1">INDEX('EE investment costs'!$D$56:$R$656,MATCH(X496,'EE investment costs'!$D$56:$D$656,0),MATCH($V$8,'EE investment costs'!$D$56:$R$56,0))</f>
        <v>1740.5430221276652</v>
      </c>
      <c r="I496" s="18">
        <v>1</v>
      </c>
      <c r="J496" s="18">
        <v>1</v>
      </c>
      <c r="K496" s="14">
        <f t="shared" ca="1" si="47"/>
        <v>0</v>
      </c>
      <c r="M496" s="19" t="str">
        <f t="shared" ca="1" si="45"/>
        <v>INDUDEFFRH-82</v>
      </c>
      <c r="N496" s="23" t="str">
        <f t="shared" ca="1" si="46"/>
        <v>Public service Saving Tech-Heat Room Heat 8.2y</v>
      </c>
      <c r="O496" s="23" t="s">
        <v>32</v>
      </c>
      <c r="P496" s="23" t="s">
        <v>33</v>
      </c>
      <c r="Q496" s="23"/>
      <c r="R496" s="23"/>
      <c r="S496" s="19" t="s">
        <v>34</v>
      </c>
      <c r="V496" s="16" t="str">
        <f t="shared" ca="1" si="48"/>
        <v>UD</v>
      </c>
      <c r="W496" s="14" t="str">
        <f t="shared" ca="1" si="48"/>
        <v>Public service</v>
      </c>
      <c r="X496" s="3" t="str">
        <f>'EE investment costs'!D545</f>
        <v>RH-82</v>
      </c>
      <c r="Y496" s="3" t="str">
        <f>'EE investment costs'!E545</f>
        <v>Heat Room Heat</v>
      </c>
      <c r="AC496" s="123">
        <f>'EE investment costs'!C545</f>
        <v>8.1999999999999993</v>
      </c>
      <c r="AD496" s="22"/>
    </row>
    <row r="497" spans="2:30">
      <c r="B497" s="14" t="str">
        <f t="shared" ca="1" si="44"/>
        <v>INDUDEFFLA-82</v>
      </c>
      <c r="C497" s="15" t="str">
        <f t="shared" ca="1" si="49"/>
        <v>IUDLA</v>
      </c>
      <c r="D497" s="16">
        <f>'EE investment costs'!$F$15</f>
        <v>2016</v>
      </c>
      <c r="E497" s="14">
        <f>VLOOKUP(X497,'EE investment costs'!$D$56:$R$656,15,0)</f>
        <v>4.4573999999999998</v>
      </c>
      <c r="F497" s="17">
        <f ca="1">INDEX('EE investment costs'!$D$56:$R$656,MATCH(X497,'EE investment costs'!$D$56:$D$656,0),MATCH($V$8,'EE investment costs'!$D$56:$R$56,0))</f>
        <v>2256.2075134528318</v>
      </c>
      <c r="I497" s="18">
        <v>1</v>
      </c>
      <c r="J497" s="18">
        <v>1</v>
      </c>
      <c r="K497" s="14">
        <f t="shared" ca="1" si="47"/>
        <v>0</v>
      </c>
      <c r="M497" s="19" t="str">
        <f t="shared" ca="1" si="45"/>
        <v>INDUDEFFLA-82</v>
      </c>
      <c r="N497" s="23" t="str">
        <f t="shared" ca="1" si="46"/>
        <v>Public service Saving Tech-Light 8.2y</v>
      </c>
      <c r="O497" s="23" t="s">
        <v>32</v>
      </c>
      <c r="P497" s="23" t="s">
        <v>33</v>
      </c>
      <c r="Q497" s="23"/>
      <c r="R497" s="23"/>
      <c r="S497" s="19" t="s">
        <v>34</v>
      </c>
      <c r="V497" s="16" t="str">
        <f t="shared" ca="1" si="48"/>
        <v>UD</v>
      </c>
      <c r="W497" s="14" t="str">
        <f t="shared" ca="1" si="48"/>
        <v>Public service</v>
      </c>
      <c r="X497" s="3" t="str">
        <f>'EE investment costs'!D546</f>
        <v>LA-82</v>
      </c>
      <c r="Y497" s="3" t="str">
        <f>'EE investment costs'!E546</f>
        <v>Light</v>
      </c>
      <c r="AC497" s="123">
        <f>'EE investment costs'!C546</f>
        <v>8.1999999999999993</v>
      </c>
      <c r="AD497" s="22"/>
    </row>
    <row r="498" spans="2:30">
      <c r="B498" s="14" t="str">
        <f t="shared" ca="1" si="44"/>
        <v>INDUDEFFEM-82</v>
      </c>
      <c r="C498" s="15" t="str">
        <f t="shared" ca="1" si="49"/>
        <v>IUDEM</v>
      </c>
      <c r="D498" s="16">
        <f>'EE investment costs'!$F$15</f>
        <v>2016</v>
      </c>
      <c r="E498" s="14">
        <f>VLOOKUP(X498,'EE investment costs'!$D$56:$R$656,15,0)</f>
        <v>4.6802700000000002</v>
      </c>
      <c r="F498" s="17">
        <f ca="1">INDEX('EE investment costs'!$D$56:$R$656,MATCH(X498,'EE investment costs'!$D$56:$D$656,0),MATCH($V$8,'EE investment costs'!$D$56:$R$56,0))</f>
        <v>2934.3312412461032</v>
      </c>
      <c r="I498" s="18">
        <v>1</v>
      </c>
      <c r="J498" s="18">
        <v>1</v>
      </c>
      <c r="K498" s="14">
        <f t="shared" ca="1" si="47"/>
        <v>0</v>
      </c>
      <c r="M498" s="19" t="str">
        <f t="shared" ca="1" si="45"/>
        <v>INDUDEFFEM-82</v>
      </c>
      <c r="N498" s="23" t="str">
        <f t="shared" ca="1" si="46"/>
        <v>Public service Saving Tech-Electric Motors 8.2y</v>
      </c>
      <c r="O498" s="23" t="s">
        <v>32</v>
      </c>
      <c r="P498" s="23" t="s">
        <v>33</v>
      </c>
      <c r="Q498" s="23"/>
      <c r="R498" s="23"/>
      <c r="S498" s="19" t="s">
        <v>34</v>
      </c>
      <c r="V498" s="16" t="str">
        <f t="shared" ca="1" si="48"/>
        <v>UD</v>
      </c>
      <c r="W498" s="14" t="str">
        <f t="shared" ca="1" si="48"/>
        <v>Public service</v>
      </c>
      <c r="X498" s="3" t="str">
        <f>'EE investment costs'!D547</f>
        <v>EM-82</v>
      </c>
      <c r="Y498" s="3" t="str">
        <f>'EE investment costs'!E547</f>
        <v>Electric Motors</v>
      </c>
      <c r="AC498" s="123">
        <f>'EE investment costs'!C547</f>
        <v>8.1999999999999993</v>
      </c>
      <c r="AD498" s="22"/>
    </row>
    <row r="499" spans="2:30">
      <c r="B499" s="14" t="str">
        <f t="shared" ca="1" si="44"/>
        <v>INDUDEFFTF-82</v>
      </c>
      <c r="C499" s="15" t="str">
        <f t="shared" ca="1" si="49"/>
        <v>IUDTF</v>
      </c>
      <c r="D499" s="16">
        <f>'EE investment costs'!$F$15</f>
        <v>2016</v>
      </c>
      <c r="E499" s="14">
        <f>VLOOKUP(X499,'EE investment costs'!$D$56:$R$656,15,0)</f>
        <v>18.5</v>
      </c>
      <c r="F499" s="17">
        <f ca="1">INDEX('EE investment costs'!$D$56:$R$656,MATCH(X499,'EE investment costs'!$D$56:$D$656,0),MATCH($V$8,'EE investment costs'!$D$56:$R$56,0))</f>
        <v>1204.8842257276017</v>
      </c>
      <c r="I499" s="18">
        <v>1</v>
      </c>
      <c r="J499" s="18">
        <v>1</v>
      </c>
      <c r="K499" s="14">
        <f t="shared" ca="1" si="47"/>
        <v>0</v>
      </c>
      <c r="M499" s="19" t="str">
        <f t="shared" ca="1" si="45"/>
        <v>INDUDEFFTF-82</v>
      </c>
      <c r="N499" s="23" t="str">
        <f t="shared" ca="1" si="46"/>
        <v>Public service Saving Tech-Haulage Tractors, Trucks, Fishing boats 8.2y</v>
      </c>
      <c r="O499" s="23" t="s">
        <v>32</v>
      </c>
      <c r="P499" s="23" t="s">
        <v>33</v>
      </c>
      <c r="Q499" s="23"/>
      <c r="R499" s="23"/>
      <c r="S499" s="19" t="s">
        <v>34</v>
      </c>
      <c r="V499" s="16" t="str">
        <f t="shared" ca="1" si="48"/>
        <v>UD</v>
      </c>
      <c r="W499" s="14" t="str">
        <f t="shared" ca="1" si="48"/>
        <v>Public service</v>
      </c>
      <c r="X499" s="3" t="str">
        <f>'EE investment costs'!D548</f>
        <v>TF-82</v>
      </c>
      <c r="Y499" s="3" t="str">
        <f>'EE investment costs'!E548</f>
        <v>Haulage Tractors, Trucks, Fishing boats</v>
      </c>
      <c r="AC499" s="123">
        <f>'EE investment costs'!C548</f>
        <v>8.1999999999999993</v>
      </c>
      <c r="AD499" s="22"/>
    </row>
    <row r="500" spans="2:30">
      <c r="B500" s="14" t="str">
        <f t="shared" ca="1" si="44"/>
        <v>INDUDEFFMT-83</v>
      </c>
      <c r="C500" s="15" t="str">
        <f t="shared" ca="1" si="49"/>
        <v>IUDMT</v>
      </c>
      <c r="D500" s="16">
        <f>'EE investment costs'!$F$15</f>
        <v>2016</v>
      </c>
      <c r="E500" s="14">
        <f>VLOOKUP(X500,'EE investment costs'!$D$56:$R$656,15,0)</f>
        <v>6.43</v>
      </c>
      <c r="F500" s="17">
        <f ca="1">INDEX('EE investment costs'!$D$56:$R$656,MATCH(X500,'EE investment costs'!$D$56:$D$656,0),MATCH($V$8,'EE investment costs'!$D$56:$R$56,0))</f>
        <v>1108.9796377004102</v>
      </c>
      <c r="I500" s="18">
        <v>1</v>
      </c>
      <c r="J500" s="18">
        <v>1</v>
      </c>
      <c r="K500" s="14">
        <f t="shared" ca="1" si="47"/>
        <v>1</v>
      </c>
      <c r="M500" s="19" t="str">
        <f t="shared" ca="1" si="45"/>
        <v>INDUDEFFMT-83</v>
      </c>
      <c r="N500" s="23" t="str">
        <f t="shared" ca="1" si="46"/>
        <v>Public service Saving Tech-Heat Medium Temp. up to 150C 8.3y</v>
      </c>
      <c r="O500" s="23" t="s">
        <v>32</v>
      </c>
      <c r="P500" s="23" t="s">
        <v>33</v>
      </c>
      <c r="Q500" s="23"/>
      <c r="R500" s="23"/>
      <c r="S500" s="19" t="s">
        <v>34</v>
      </c>
      <c r="V500" s="16" t="str">
        <f t="shared" ca="1" si="48"/>
        <v>UD</v>
      </c>
      <c r="W500" s="14" t="str">
        <f t="shared" ca="1" si="48"/>
        <v>Public service</v>
      </c>
      <c r="X500" s="3" t="str">
        <f>'EE investment costs'!D549</f>
        <v>MT-83</v>
      </c>
      <c r="Y500" s="3" t="str">
        <f>'EE investment costs'!E549</f>
        <v>Heat Medium Temp. up to 150C</v>
      </c>
      <c r="AC500" s="123">
        <f>'EE investment costs'!C549</f>
        <v>8.3000000000000007</v>
      </c>
      <c r="AD500" s="22"/>
    </row>
    <row r="501" spans="2:30">
      <c r="B501" s="14" t="str">
        <f t="shared" ca="1" si="44"/>
        <v>INDUDEFFHT-83</v>
      </c>
      <c r="C501" s="15" t="str">
        <f t="shared" ca="1" si="49"/>
        <v>IUDHT</v>
      </c>
      <c r="D501" s="16">
        <f>'EE investment costs'!$F$15</f>
        <v>2016</v>
      </c>
      <c r="E501" s="14">
        <f>VLOOKUP(X501,'EE investment costs'!$D$56:$R$656,15,0)</f>
        <v>5.1440000000000001</v>
      </c>
      <c r="F501" s="17">
        <f ca="1">INDEX('EE investment costs'!$D$56:$R$656,MATCH(X501,'EE investment costs'!$D$56:$D$656,0),MATCH($V$8,'EE investment costs'!$D$56:$R$56,0))</f>
        <v>750.34421899669644</v>
      </c>
      <c r="I501" s="18">
        <v>1</v>
      </c>
      <c r="J501" s="18">
        <v>1</v>
      </c>
      <c r="K501" s="14">
        <f t="shared" ca="1" si="47"/>
        <v>5</v>
      </c>
      <c r="M501" s="19" t="str">
        <f t="shared" ca="1" si="45"/>
        <v>INDUDEFFHT-83</v>
      </c>
      <c r="N501" s="23" t="str">
        <f t="shared" ca="1" si="46"/>
        <v>Public service Saving Tech-Heat High Temp. over 150C 8.3y</v>
      </c>
      <c r="O501" s="23" t="s">
        <v>32</v>
      </c>
      <c r="P501" s="23" t="s">
        <v>33</v>
      </c>
      <c r="Q501" s="23"/>
      <c r="R501" s="23"/>
      <c r="S501" s="19" t="s">
        <v>34</v>
      </c>
      <c r="V501" s="16" t="str">
        <f t="shared" ca="1" si="48"/>
        <v>UD</v>
      </c>
      <c r="W501" s="14" t="str">
        <f t="shared" ca="1" si="48"/>
        <v>Public service</v>
      </c>
      <c r="X501" s="3" t="str">
        <f>'EE investment costs'!D550</f>
        <v>HT-83</v>
      </c>
      <c r="Y501" s="3" t="str">
        <f>'EE investment costs'!E550</f>
        <v>Heat High Temp. over 150C</v>
      </c>
      <c r="AC501" s="123">
        <f>'EE investment costs'!C550</f>
        <v>8.3000000000000007</v>
      </c>
      <c r="AD501" s="22"/>
    </row>
    <row r="502" spans="2:30">
      <c r="B502" s="14" t="str">
        <f t="shared" ca="1" si="44"/>
        <v>INDUDEFFRH-83</v>
      </c>
      <c r="C502" s="15" t="str">
        <f t="shared" ca="1" si="49"/>
        <v>IUDRH</v>
      </c>
      <c r="D502" s="16">
        <f>'EE investment costs'!$F$15</f>
        <v>2016</v>
      </c>
      <c r="E502" s="14">
        <f>VLOOKUP(X502,'EE investment costs'!$D$56:$R$656,15,0)</f>
        <v>16.802666666666671</v>
      </c>
      <c r="F502" s="17">
        <f ca="1">INDEX('EE investment costs'!$D$56:$R$656,MATCH(X502,'EE investment costs'!$D$56:$D$656,0),MATCH($V$8,'EE investment costs'!$D$56:$R$56,0))</f>
        <v>1777.5758523857012</v>
      </c>
      <c r="I502" s="18">
        <v>1</v>
      </c>
      <c r="J502" s="18">
        <v>1</v>
      </c>
      <c r="K502" s="14">
        <f t="shared" ca="1" si="47"/>
        <v>0</v>
      </c>
      <c r="M502" s="19" t="str">
        <f t="shared" ca="1" si="45"/>
        <v>INDUDEFFRH-83</v>
      </c>
      <c r="N502" s="23" t="str">
        <f t="shared" ca="1" si="46"/>
        <v>Public service Saving Tech-Heat Room Heat 8.3y</v>
      </c>
      <c r="O502" s="23" t="s">
        <v>32</v>
      </c>
      <c r="P502" s="23" t="s">
        <v>33</v>
      </c>
      <c r="Q502" s="23"/>
      <c r="R502" s="23"/>
      <c r="S502" s="19" t="s">
        <v>34</v>
      </c>
      <c r="V502" s="16" t="str">
        <f t="shared" ca="1" si="48"/>
        <v>UD</v>
      </c>
      <c r="W502" s="14" t="str">
        <f t="shared" ca="1" si="48"/>
        <v>Public service</v>
      </c>
      <c r="X502" s="3" t="str">
        <f>'EE investment costs'!D551</f>
        <v>RH-83</v>
      </c>
      <c r="Y502" s="3" t="str">
        <f>'EE investment costs'!E551</f>
        <v>Heat Room Heat</v>
      </c>
      <c r="AC502" s="123">
        <f>'EE investment costs'!C551</f>
        <v>8.3000000000000007</v>
      </c>
      <c r="AD502" s="22"/>
    </row>
    <row r="503" spans="2:30">
      <c r="B503" s="14" t="str">
        <f t="shared" ca="1" si="44"/>
        <v>INDUDEFFLA-83</v>
      </c>
      <c r="C503" s="15" t="str">
        <f t="shared" ca="1" si="49"/>
        <v>IUDLA</v>
      </c>
      <c r="D503" s="16">
        <f>'EE investment costs'!$F$15</f>
        <v>2016</v>
      </c>
      <c r="E503" s="14">
        <f>VLOOKUP(X503,'EE investment costs'!$D$56:$R$656,15,0)</f>
        <v>4.4704333333333341</v>
      </c>
      <c r="F503" s="17">
        <f ca="1">INDEX('EE investment costs'!$D$56:$R$656,MATCH(X503,'EE investment costs'!$D$56:$D$656,0),MATCH($V$8,'EE investment costs'!$D$56:$R$56,0))</f>
        <v>2271.6820167988444</v>
      </c>
      <c r="I503" s="18">
        <v>1</v>
      </c>
      <c r="J503" s="18">
        <v>1</v>
      </c>
      <c r="K503" s="14">
        <f t="shared" ca="1" si="47"/>
        <v>0</v>
      </c>
      <c r="M503" s="19" t="str">
        <f t="shared" ca="1" si="45"/>
        <v>INDUDEFFLA-83</v>
      </c>
      <c r="N503" s="23" t="str">
        <f t="shared" ca="1" si="46"/>
        <v>Public service Saving Tech-Light 8.3y</v>
      </c>
      <c r="O503" s="23" t="s">
        <v>32</v>
      </c>
      <c r="P503" s="23" t="s">
        <v>33</v>
      </c>
      <c r="Q503" s="23"/>
      <c r="R503" s="23"/>
      <c r="S503" s="19" t="s">
        <v>34</v>
      </c>
      <c r="V503" s="16" t="str">
        <f t="shared" ca="1" si="48"/>
        <v>UD</v>
      </c>
      <c r="W503" s="14" t="str">
        <f t="shared" ca="1" si="48"/>
        <v>Public service</v>
      </c>
      <c r="X503" s="3" t="str">
        <f>'EE investment costs'!D552</f>
        <v>LA-83</v>
      </c>
      <c r="Y503" s="3" t="str">
        <f>'EE investment costs'!E552</f>
        <v>Light</v>
      </c>
      <c r="AC503" s="123">
        <f>'EE investment costs'!C552</f>
        <v>8.3000000000000007</v>
      </c>
      <c r="AD503" s="22"/>
    </row>
    <row r="504" spans="2:30">
      <c r="B504" s="14" t="str">
        <f t="shared" ca="1" si="44"/>
        <v>INDUDEFFEM-83</v>
      </c>
      <c r="C504" s="15" t="str">
        <f t="shared" ca="1" si="49"/>
        <v>IUDEM</v>
      </c>
      <c r="D504" s="16">
        <f>'EE investment costs'!$F$15</f>
        <v>2016</v>
      </c>
      <c r="E504" s="14">
        <f>VLOOKUP(X504,'EE investment costs'!$D$56:$R$656,15,0)</f>
        <v>4.6939549999999999</v>
      </c>
      <c r="F504" s="17">
        <f ca="1">INDEX('EE investment costs'!$D$56:$R$656,MATCH(X504,'EE investment costs'!$D$56:$D$656,0),MATCH($V$8,'EE investment costs'!$D$56:$R$56,0))</f>
        <v>2964.8996767121403</v>
      </c>
      <c r="I504" s="18">
        <v>1</v>
      </c>
      <c r="J504" s="18">
        <v>1</v>
      </c>
      <c r="K504" s="14">
        <f t="shared" ca="1" si="47"/>
        <v>0</v>
      </c>
      <c r="M504" s="19" t="str">
        <f t="shared" ca="1" si="45"/>
        <v>INDUDEFFEM-83</v>
      </c>
      <c r="N504" s="23" t="str">
        <f t="shared" ca="1" si="46"/>
        <v>Public service Saving Tech-Electric Motors 8.3y</v>
      </c>
      <c r="O504" s="23" t="s">
        <v>32</v>
      </c>
      <c r="P504" s="23" t="s">
        <v>33</v>
      </c>
      <c r="Q504" s="23"/>
      <c r="R504" s="23"/>
      <c r="S504" s="19" t="s">
        <v>34</v>
      </c>
      <c r="V504" s="16" t="str">
        <f t="shared" ca="1" si="48"/>
        <v>UD</v>
      </c>
      <c r="W504" s="14" t="str">
        <f t="shared" ca="1" si="48"/>
        <v>Public service</v>
      </c>
      <c r="X504" s="3" t="str">
        <f>'EE investment costs'!D553</f>
        <v>EM-83</v>
      </c>
      <c r="Y504" s="3" t="str">
        <f>'EE investment costs'!E553</f>
        <v>Electric Motors</v>
      </c>
      <c r="AC504" s="123">
        <f>'EE investment costs'!C553</f>
        <v>8.3000000000000007</v>
      </c>
      <c r="AD504" s="22"/>
    </row>
    <row r="505" spans="2:30">
      <c r="B505" s="14" t="str">
        <f t="shared" ca="1" si="44"/>
        <v>INDUDEFFTF-83</v>
      </c>
      <c r="C505" s="15" t="str">
        <f t="shared" ca="1" si="49"/>
        <v>IUDTF</v>
      </c>
      <c r="D505" s="16">
        <f>'EE investment costs'!$F$15</f>
        <v>2016</v>
      </c>
      <c r="E505" s="14">
        <f>VLOOKUP(X505,'EE investment costs'!$D$56:$R$656,15,0)</f>
        <v>18.583333333333336</v>
      </c>
      <c r="F505" s="17">
        <f ca="1">INDEX('EE investment costs'!$D$56:$R$656,MATCH(X505,'EE investment costs'!$D$56:$D$656,0),MATCH($V$8,'EE investment costs'!$D$56:$R$56,0))</f>
        <v>1219.5779357974507</v>
      </c>
      <c r="I505" s="18">
        <v>1</v>
      </c>
      <c r="J505" s="18">
        <v>1</v>
      </c>
      <c r="K505" s="14">
        <f t="shared" ca="1" si="47"/>
        <v>0</v>
      </c>
      <c r="M505" s="19" t="str">
        <f t="shared" ca="1" si="45"/>
        <v>INDUDEFFTF-83</v>
      </c>
      <c r="N505" s="23" t="str">
        <f t="shared" ca="1" si="46"/>
        <v>Public service Saving Tech-Haulage Tractors, Trucks, Fishing boats 8.3y</v>
      </c>
      <c r="O505" s="23" t="s">
        <v>32</v>
      </c>
      <c r="P505" s="23" t="s">
        <v>33</v>
      </c>
      <c r="Q505" s="23"/>
      <c r="R505" s="23"/>
      <c r="S505" s="19" t="s">
        <v>34</v>
      </c>
      <c r="V505" s="16" t="str">
        <f t="shared" ca="1" si="48"/>
        <v>UD</v>
      </c>
      <c r="W505" s="14" t="str">
        <f t="shared" ca="1" si="48"/>
        <v>Public service</v>
      </c>
      <c r="X505" s="3" t="str">
        <f>'EE investment costs'!D554</f>
        <v>TF-83</v>
      </c>
      <c r="Y505" s="3" t="str">
        <f>'EE investment costs'!E554</f>
        <v>Haulage Tractors, Trucks, Fishing boats</v>
      </c>
      <c r="AC505" s="123">
        <f>'EE investment costs'!C554</f>
        <v>8.3000000000000007</v>
      </c>
      <c r="AD505" s="22"/>
    </row>
    <row r="506" spans="2:30">
      <c r="B506" s="14" t="str">
        <f t="shared" ca="1" si="44"/>
        <v>INDUDEFFMT-84</v>
      </c>
      <c r="C506" s="15" t="str">
        <f t="shared" ca="1" si="49"/>
        <v>IUDMT</v>
      </c>
      <c r="D506" s="16">
        <f>'EE investment costs'!$F$15</f>
        <v>2016</v>
      </c>
      <c r="E506" s="14">
        <f>VLOOKUP(X506,'EE investment costs'!$D$56:$R$656,15,0)</f>
        <v>6.44</v>
      </c>
      <c r="F506" s="17">
        <f ca="1">INDEX('EE investment costs'!$D$56:$R$656,MATCH(X506,'EE investment costs'!$D$56:$D$656,0),MATCH($V$8,'EE investment costs'!$D$56:$R$56,0))</f>
        <v>1120.7278948047981</v>
      </c>
      <c r="I506" s="18">
        <v>1</v>
      </c>
      <c r="J506" s="18">
        <v>1</v>
      </c>
      <c r="K506" s="14">
        <f t="shared" ca="1" si="47"/>
        <v>1</v>
      </c>
      <c r="M506" s="19" t="str">
        <f t="shared" ca="1" si="45"/>
        <v>INDUDEFFMT-84</v>
      </c>
      <c r="N506" s="23" t="str">
        <f t="shared" ca="1" si="46"/>
        <v>Public service Saving Tech-Heat Medium Temp. up to 150C 8.4y</v>
      </c>
      <c r="O506" s="23" t="s">
        <v>32</v>
      </c>
      <c r="P506" s="23" t="s">
        <v>33</v>
      </c>
      <c r="Q506" s="23"/>
      <c r="R506" s="23"/>
      <c r="S506" s="19" t="s">
        <v>34</v>
      </c>
      <c r="V506" s="16" t="str">
        <f t="shared" ca="1" si="48"/>
        <v>UD</v>
      </c>
      <c r="W506" s="14" t="str">
        <f t="shared" ca="1" si="48"/>
        <v>Public service</v>
      </c>
      <c r="X506" s="3" t="str">
        <f>'EE investment costs'!D555</f>
        <v>MT-84</v>
      </c>
      <c r="Y506" s="3" t="str">
        <f>'EE investment costs'!E555</f>
        <v>Heat Medium Temp. up to 150C</v>
      </c>
      <c r="AC506" s="123">
        <f>'EE investment costs'!C555</f>
        <v>8.4</v>
      </c>
      <c r="AD506" s="22"/>
    </row>
    <row r="507" spans="2:30">
      <c r="B507" s="14" t="str">
        <f t="shared" ca="1" si="44"/>
        <v>INDUDEFFHT-84</v>
      </c>
      <c r="C507" s="15" t="str">
        <f t="shared" ca="1" si="49"/>
        <v>IUDHT</v>
      </c>
      <c r="D507" s="16">
        <f>'EE investment costs'!$F$15</f>
        <v>2016</v>
      </c>
      <c r="E507" s="14">
        <f>VLOOKUP(X507,'EE investment costs'!$D$56:$R$656,15,0)</f>
        <v>5.1520000000000001</v>
      </c>
      <c r="F507" s="17">
        <f ca="1">INDEX('EE investment costs'!$D$56:$R$656,MATCH(X507,'EE investment costs'!$D$56:$D$656,0),MATCH($V$8,'EE investment costs'!$D$56:$R$56,0))</f>
        <v>756.72858001733982</v>
      </c>
      <c r="I507" s="18">
        <v>1</v>
      </c>
      <c r="J507" s="18">
        <v>1</v>
      </c>
      <c r="K507" s="14">
        <f t="shared" ca="1" si="47"/>
        <v>5</v>
      </c>
      <c r="M507" s="19" t="str">
        <f t="shared" ca="1" si="45"/>
        <v>INDUDEFFHT-84</v>
      </c>
      <c r="N507" s="23" t="str">
        <f t="shared" ca="1" si="46"/>
        <v>Public service Saving Tech-Heat High Temp. over 150C 8.4y</v>
      </c>
      <c r="O507" s="23" t="s">
        <v>32</v>
      </c>
      <c r="P507" s="23" t="s">
        <v>33</v>
      </c>
      <c r="Q507" s="23"/>
      <c r="R507" s="23"/>
      <c r="S507" s="19" t="s">
        <v>34</v>
      </c>
      <c r="V507" s="16" t="str">
        <f t="shared" ca="1" si="48"/>
        <v>UD</v>
      </c>
      <c r="W507" s="14" t="str">
        <f t="shared" ca="1" si="48"/>
        <v>Public service</v>
      </c>
      <c r="X507" s="3" t="str">
        <f>'EE investment costs'!D556</f>
        <v>HT-84</v>
      </c>
      <c r="Y507" s="3" t="str">
        <f>'EE investment costs'!E556</f>
        <v>Heat High Temp. over 150C</v>
      </c>
      <c r="AC507" s="123">
        <f>'EE investment costs'!C556</f>
        <v>8.4</v>
      </c>
      <c r="AD507" s="22"/>
    </row>
    <row r="508" spans="2:30">
      <c r="B508" s="14" t="str">
        <f t="shared" ca="1" si="44"/>
        <v>INDUDEFFRH-84</v>
      </c>
      <c r="C508" s="15" t="str">
        <f t="shared" ca="1" si="49"/>
        <v>IUDRH</v>
      </c>
      <c r="D508" s="16">
        <f>'EE investment costs'!$F$15</f>
        <v>2016</v>
      </c>
      <c r="E508" s="14">
        <f>VLOOKUP(X508,'EE investment costs'!$D$56:$R$656,15,0)</f>
        <v>16.821333333333335</v>
      </c>
      <c r="F508" s="17">
        <f ca="1">INDEX('EE investment costs'!$D$56:$R$656,MATCH(X508,'EE investment costs'!$D$56:$D$656,0),MATCH($V$8,'EE investment costs'!$D$56:$R$56,0))</f>
        <v>1814.6086826437363</v>
      </c>
      <c r="I508" s="18">
        <v>1</v>
      </c>
      <c r="J508" s="18">
        <v>1</v>
      </c>
      <c r="K508" s="14">
        <f t="shared" ca="1" si="47"/>
        <v>0</v>
      </c>
      <c r="M508" s="19" t="str">
        <f t="shared" ca="1" si="45"/>
        <v>INDUDEFFRH-84</v>
      </c>
      <c r="N508" s="23" t="str">
        <f t="shared" ca="1" si="46"/>
        <v>Public service Saving Tech-Heat Room Heat 8.4y</v>
      </c>
      <c r="O508" s="23" t="s">
        <v>32</v>
      </c>
      <c r="P508" s="23" t="s">
        <v>33</v>
      </c>
      <c r="Q508" s="23"/>
      <c r="R508" s="23"/>
      <c r="S508" s="19" t="s">
        <v>34</v>
      </c>
      <c r="V508" s="16" t="str">
        <f t="shared" ca="1" si="48"/>
        <v>UD</v>
      </c>
      <c r="W508" s="14" t="str">
        <f t="shared" ca="1" si="48"/>
        <v>Public service</v>
      </c>
      <c r="X508" s="3" t="str">
        <f>'EE investment costs'!D557</f>
        <v>RH-84</v>
      </c>
      <c r="Y508" s="3" t="str">
        <f>'EE investment costs'!E557</f>
        <v>Heat Room Heat</v>
      </c>
      <c r="AC508" s="123">
        <f>'EE investment costs'!C557</f>
        <v>8.4</v>
      </c>
      <c r="AD508" s="22"/>
    </row>
    <row r="509" spans="2:30">
      <c r="B509" s="14" t="str">
        <f t="shared" ca="1" si="44"/>
        <v>INDUDEFFLA-84</v>
      </c>
      <c r="C509" s="15" t="str">
        <f t="shared" ca="1" si="49"/>
        <v>IUDLA</v>
      </c>
      <c r="D509" s="16">
        <f>'EE investment costs'!$F$15</f>
        <v>2016</v>
      </c>
      <c r="E509" s="14">
        <f>VLOOKUP(X509,'EE investment costs'!$D$56:$R$656,15,0)</f>
        <v>4.4834666666666667</v>
      </c>
      <c r="F509" s="17">
        <f ca="1">INDEX('EE investment costs'!$D$56:$R$656,MATCH(X509,'EE investment costs'!$D$56:$D$656,0),MATCH($V$8,'EE investment costs'!$D$56:$R$56,0))</f>
        <v>2287.1565201448561</v>
      </c>
      <c r="I509" s="18">
        <v>1</v>
      </c>
      <c r="J509" s="18">
        <v>1</v>
      </c>
      <c r="K509" s="14">
        <f t="shared" ca="1" si="47"/>
        <v>0</v>
      </c>
      <c r="M509" s="19" t="str">
        <f t="shared" ca="1" si="45"/>
        <v>INDUDEFFLA-84</v>
      </c>
      <c r="N509" s="23" t="str">
        <f t="shared" ca="1" si="46"/>
        <v>Public service Saving Tech-Light 8.4y</v>
      </c>
      <c r="O509" s="23" t="s">
        <v>32</v>
      </c>
      <c r="P509" s="23" t="s">
        <v>33</v>
      </c>
      <c r="Q509" s="23"/>
      <c r="R509" s="23"/>
      <c r="S509" s="19" t="s">
        <v>34</v>
      </c>
      <c r="V509" s="16" t="str">
        <f t="shared" ca="1" si="48"/>
        <v>UD</v>
      </c>
      <c r="W509" s="14" t="str">
        <f t="shared" ca="1" si="48"/>
        <v>Public service</v>
      </c>
      <c r="X509" s="3" t="str">
        <f>'EE investment costs'!D558</f>
        <v>LA-84</v>
      </c>
      <c r="Y509" s="3" t="str">
        <f>'EE investment costs'!E558</f>
        <v>Light</v>
      </c>
      <c r="AC509" s="123">
        <f>'EE investment costs'!C558</f>
        <v>8.4</v>
      </c>
      <c r="AD509" s="22"/>
    </row>
    <row r="510" spans="2:30">
      <c r="B510" s="14" t="str">
        <f t="shared" ca="1" si="44"/>
        <v>INDUDEFFEM-84</v>
      </c>
      <c r="C510" s="15" t="str">
        <f t="shared" ca="1" si="49"/>
        <v>IUDEM</v>
      </c>
      <c r="D510" s="16">
        <f>'EE investment costs'!$F$15</f>
        <v>2016</v>
      </c>
      <c r="E510" s="14">
        <f>VLOOKUP(X510,'EE investment costs'!$D$56:$R$656,15,0)</f>
        <v>4.7076399999999996</v>
      </c>
      <c r="F510" s="17">
        <f ca="1">INDEX('EE investment costs'!$D$56:$R$656,MATCH(X510,'EE investment costs'!$D$56:$D$656,0),MATCH($V$8,'EE investment costs'!$D$56:$R$56,0))</f>
        <v>2995.4681121781773</v>
      </c>
      <c r="I510" s="18">
        <v>1</v>
      </c>
      <c r="J510" s="18">
        <v>1</v>
      </c>
      <c r="K510" s="14">
        <f t="shared" ca="1" si="47"/>
        <v>0</v>
      </c>
      <c r="M510" s="19" t="str">
        <f t="shared" ca="1" si="45"/>
        <v>INDUDEFFEM-84</v>
      </c>
      <c r="N510" s="23" t="str">
        <f t="shared" ca="1" si="46"/>
        <v>Public service Saving Tech-Electric Motors 8.4y</v>
      </c>
      <c r="O510" s="23" t="s">
        <v>32</v>
      </c>
      <c r="P510" s="23" t="s">
        <v>33</v>
      </c>
      <c r="Q510" s="23"/>
      <c r="R510" s="23"/>
      <c r="S510" s="19" t="s">
        <v>34</v>
      </c>
      <c r="V510" s="16" t="str">
        <f t="shared" ca="1" si="48"/>
        <v>UD</v>
      </c>
      <c r="W510" s="14" t="str">
        <f t="shared" ca="1" si="48"/>
        <v>Public service</v>
      </c>
      <c r="X510" s="3" t="str">
        <f>'EE investment costs'!D559</f>
        <v>EM-84</v>
      </c>
      <c r="Y510" s="3" t="str">
        <f>'EE investment costs'!E559</f>
        <v>Electric Motors</v>
      </c>
      <c r="AC510" s="123">
        <f>'EE investment costs'!C559</f>
        <v>8.4</v>
      </c>
      <c r="AD510" s="22"/>
    </row>
    <row r="511" spans="2:30">
      <c r="B511" s="14" t="str">
        <f t="shared" ca="1" si="44"/>
        <v>INDUDEFFTF-84</v>
      </c>
      <c r="C511" s="15" t="str">
        <f t="shared" ca="1" si="49"/>
        <v>IUDTF</v>
      </c>
      <c r="D511" s="16">
        <f>'EE investment costs'!$F$15</f>
        <v>2016</v>
      </c>
      <c r="E511" s="14">
        <f>VLOOKUP(X511,'EE investment costs'!$D$56:$R$656,15,0)</f>
        <v>18.666666666666668</v>
      </c>
      <c r="F511" s="17">
        <f ca="1">INDEX('EE investment costs'!$D$56:$R$656,MATCH(X511,'EE investment costs'!$D$56:$D$656,0),MATCH($V$8,'EE investment costs'!$D$56:$R$56,0))</f>
        <v>1234.2716458672994</v>
      </c>
      <c r="I511" s="18">
        <v>1</v>
      </c>
      <c r="J511" s="18">
        <v>1</v>
      </c>
      <c r="K511" s="14">
        <f t="shared" ca="1" si="47"/>
        <v>0</v>
      </c>
      <c r="M511" s="19" t="str">
        <f t="shared" ca="1" si="45"/>
        <v>INDUDEFFTF-84</v>
      </c>
      <c r="N511" s="23" t="str">
        <f t="shared" ca="1" si="46"/>
        <v>Public service Saving Tech-Haulage Tractors, Trucks, Fishing boats 8.4y</v>
      </c>
      <c r="O511" s="23" t="s">
        <v>32</v>
      </c>
      <c r="P511" s="23" t="s">
        <v>33</v>
      </c>
      <c r="Q511" s="23"/>
      <c r="R511" s="23"/>
      <c r="S511" s="19" t="s">
        <v>34</v>
      </c>
      <c r="V511" s="16" t="str">
        <f t="shared" ca="1" si="48"/>
        <v>UD</v>
      </c>
      <c r="W511" s="14" t="str">
        <f t="shared" ca="1" si="48"/>
        <v>Public service</v>
      </c>
      <c r="X511" s="3" t="str">
        <f>'EE investment costs'!D560</f>
        <v>TF-84</v>
      </c>
      <c r="Y511" s="3" t="str">
        <f>'EE investment costs'!E560</f>
        <v>Haulage Tractors, Trucks, Fishing boats</v>
      </c>
      <c r="AC511" s="123">
        <f>'EE investment costs'!C560</f>
        <v>8.4</v>
      </c>
      <c r="AD511" s="22"/>
    </row>
    <row r="512" spans="2:30">
      <c r="B512" s="14" t="str">
        <f t="shared" ca="1" si="44"/>
        <v>INDUDEFFMT-85</v>
      </c>
      <c r="C512" s="15" t="str">
        <f t="shared" ca="1" si="49"/>
        <v>IUDMT</v>
      </c>
      <c r="D512" s="16">
        <f>'EE investment costs'!$F$15</f>
        <v>2016</v>
      </c>
      <c r="E512" s="14">
        <f>VLOOKUP(X512,'EE investment costs'!$D$56:$R$656,15,0)</f>
        <v>6.45</v>
      </c>
      <c r="F512" s="17">
        <f ca="1">INDEX('EE investment costs'!$D$56:$R$656,MATCH(X512,'EE investment costs'!$D$56:$D$656,0),MATCH($V$8,'EE investment costs'!$D$56:$R$56,0))</f>
        <v>1132.476151909186</v>
      </c>
      <c r="I512" s="18">
        <v>1</v>
      </c>
      <c r="J512" s="18">
        <v>1</v>
      </c>
      <c r="K512" s="14">
        <f t="shared" ca="1" si="47"/>
        <v>1</v>
      </c>
      <c r="M512" s="19" t="str">
        <f t="shared" ca="1" si="45"/>
        <v>INDUDEFFMT-85</v>
      </c>
      <c r="N512" s="23" t="str">
        <f t="shared" ca="1" si="46"/>
        <v>Public service Saving Tech-Heat Medium Temp. up to 150C 8.5y</v>
      </c>
      <c r="O512" s="23" t="s">
        <v>32</v>
      </c>
      <c r="P512" s="23" t="s">
        <v>33</v>
      </c>
      <c r="Q512" s="23"/>
      <c r="R512" s="23"/>
      <c r="S512" s="19" t="s">
        <v>34</v>
      </c>
      <c r="V512" s="16" t="str">
        <f t="shared" ca="1" si="48"/>
        <v>UD</v>
      </c>
      <c r="W512" s="14" t="str">
        <f t="shared" ca="1" si="48"/>
        <v>Public service</v>
      </c>
      <c r="X512" s="3" t="str">
        <f>'EE investment costs'!D561</f>
        <v>MT-85</v>
      </c>
      <c r="Y512" s="3" t="str">
        <f>'EE investment costs'!E561</f>
        <v>Heat Medium Temp. up to 150C</v>
      </c>
      <c r="AC512" s="123">
        <f>'EE investment costs'!C561</f>
        <v>8.5</v>
      </c>
      <c r="AD512" s="22"/>
    </row>
    <row r="513" spans="2:30">
      <c r="B513" s="14" t="str">
        <f t="shared" ca="1" si="44"/>
        <v>INDUDEFFHT-85</v>
      </c>
      <c r="C513" s="15" t="str">
        <f t="shared" ca="1" si="49"/>
        <v>IUDHT</v>
      </c>
      <c r="D513" s="16">
        <f>'EE investment costs'!$F$15</f>
        <v>2016</v>
      </c>
      <c r="E513" s="14">
        <f>VLOOKUP(X513,'EE investment costs'!$D$56:$R$656,15,0)</f>
        <v>5.16</v>
      </c>
      <c r="F513" s="17">
        <f ca="1">INDEX('EE investment costs'!$D$56:$R$656,MATCH(X513,'EE investment costs'!$D$56:$D$656,0),MATCH($V$8,'EE investment costs'!$D$56:$R$56,0))</f>
        <v>763.11294103798321</v>
      </c>
      <c r="I513" s="18">
        <v>1</v>
      </c>
      <c r="J513" s="18">
        <v>1</v>
      </c>
      <c r="K513" s="14">
        <f t="shared" ca="1" si="47"/>
        <v>5</v>
      </c>
      <c r="M513" s="19" t="str">
        <f t="shared" ca="1" si="45"/>
        <v>INDUDEFFHT-85</v>
      </c>
      <c r="N513" s="23" t="str">
        <f t="shared" ca="1" si="46"/>
        <v>Public service Saving Tech-Heat High Temp. over 150C 8.5y</v>
      </c>
      <c r="O513" s="23" t="s">
        <v>32</v>
      </c>
      <c r="P513" s="23" t="s">
        <v>33</v>
      </c>
      <c r="Q513" s="23"/>
      <c r="R513" s="23"/>
      <c r="S513" s="19" t="s">
        <v>34</v>
      </c>
      <c r="V513" s="16" t="str">
        <f t="shared" ca="1" si="48"/>
        <v>UD</v>
      </c>
      <c r="W513" s="14" t="str">
        <f t="shared" ca="1" si="48"/>
        <v>Public service</v>
      </c>
      <c r="X513" s="3" t="str">
        <f>'EE investment costs'!D562</f>
        <v>HT-85</v>
      </c>
      <c r="Y513" s="3" t="str">
        <f>'EE investment costs'!E562</f>
        <v>Heat High Temp. over 150C</v>
      </c>
      <c r="AC513" s="123">
        <f>'EE investment costs'!C562</f>
        <v>8.5</v>
      </c>
      <c r="AD513" s="22"/>
    </row>
    <row r="514" spans="2:30">
      <c r="B514" s="14" t="str">
        <f t="shared" ca="1" si="44"/>
        <v>INDUDEFFRH-85</v>
      </c>
      <c r="C514" s="15" t="str">
        <f t="shared" ca="1" si="49"/>
        <v>IUDRH</v>
      </c>
      <c r="D514" s="16">
        <f>'EE investment costs'!$F$15</f>
        <v>2016</v>
      </c>
      <c r="E514" s="14">
        <f>VLOOKUP(X514,'EE investment costs'!$D$56:$R$656,15,0)</f>
        <v>16.840000000000003</v>
      </c>
      <c r="F514" s="17">
        <f ca="1">INDEX('EE investment costs'!$D$56:$R$656,MATCH(X514,'EE investment costs'!$D$56:$D$656,0),MATCH($V$8,'EE investment costs'!$D$56:$R$56,0))</f>
        <v>1851.6415129017719</v>
      </c>
      <c r="I514" s="18">
        <v>1</v>
      </c>
      <c r="J514" s="18">
        <v>1</v>
      </c>
      <c r="K514" s="14">
        <f t="shared" ca="1" si="47"/>
        <v>0</v>
      </c>
      <c r="M514" s="19" t="str">
        <f t="shared" ca="1" si="45"/>
        <v>INDUDEFFRH-85</v>
      </c>
      <c r="N514" s="23" t="str">
        <f t="shared" ca="1" si="46"/>
        <v>Public service Saving Tech-Heat Room Heat 8.5y</v>
      </c>
      <c r="O514" s="23" t="s">
        <v>32</v>
      </c>
      <c r="P514" s="23" t="s">
        <v>33</v>
      </c>
      <c r="Q514" s="23"/>
      <c r="R514" s="23"/>
      <c r="S514" s="19" t="s">
        <v>34</v>
      </c>
      <c r="V514" s="16" t="str">
        <f t="shared" ca="1" si="48"/>
        <v>UD</v>
      </c>
      <c r="W514" s="14" t="str">
        <f t="shared" ca="1" si="48"/>
        <v>Public service</v>
      </c>
      <c r="X514" s="3" t="str">
        <f>'EE investment costs'!D563</f>
        <v>RH-85</v>
      </c>
      <c r="Y514" s="3" t="str">
        <f>'EE investment costs'!E563</f>
        <v>Heat Room Heat</v>
      </c>
      <c r="AC514" s="123">
        <f>'EE investment costs'!C563</f>
        <v>8.5</v>
      </c>
      <c r="AD514" s="22"/>
    </row>
    <row r="515" spans="2:30">
      <c r="B515" s="14" t="str">
        <f t="shared" ca="1" si="44"/>
        <v>INDUDEFFLA-85</v>
      </c>
      <c r="C515" s="15" t="str">
        <f t="shared" ca="1" si="49"/>
        <v>IUDLA</v>
      </c>
      <c r="D515" s="16">
        <f>'EE investment costs'!$F$15</f>
        <v>2016</v>
      </c>
      <c r="E515" s="14">
        <f>VLOOKUP(X515,'EE investment costs'!$D$56:$R$656,15,0)</f>
        <v>4.4965000000000002</v>
      </c>
      <c r="F515" s="17">
        <f ca="1">INDEX('EE investment costs'!$D$56:$R$656,MATCH(X515,'EE investment costs'!$D$56:$D$656,0),MATCH($V$8,'EE investment costs'!$D$56:$R$56,0))</f>
        <v>2302.6310234908683</v>
      </c>
      <c r="I515" s="18">
        <v>1</v>
      </c>
      <c r="J515" s="18">
        <v>1</v>
      </c>
      <c r="K515" s="14">
        <f t="shared" ca="1" si="47"/>
        <v>0</v>
      </c>
      <c r="M515" s="19" t="str">
        <f t="shared" ca="1" si="45"/>
        <v>INDUDEFFLA-85</v>
      </c>
      <c r="N515" s="23" t="str">
        <f t="shared" ca="1" si="46"/>
        <v>Public service Saving Tech-Light 8.5y</v>
      </c>
      <c r="O515" s="23" t="s">
        <v>32</v>
      </c>
      <c r="P515" s="23" t="s">
        <v>33</v>
      </c>
      <c r="Q515" s="23"/>
      <c r="R515" s="23"/>
      <c r="S515" s="19" t="s">
        <v>34</v>
      </c>
      <c r="V515" s="16" t="str">
        <f t="shared" ca="1" si="48"/>
        <v>UD</v>
      </c>
      <c r="W515" s="14" t="str">
        <f t="shared" ca="1" si="48"/>
        <v>Public service</v>
      </c>
      <c r="X515" s="3" t="str">
        <f>'EE investment costs'!D564</f>
        <v>LA-85</v>
      </c>
      <c r="Y515" s="3" t="str">
        <f>'EE investment costs'!E564</f>
        <v>Light</v>
      </c>
      <c r="AC515" s="123">
        <f>'EE investment costs'!C564</f>
        <v>8.5</v>
      </c>
      <c r="AD515" s="22"/>
    </row>
    <row r="516" spans="2:30">
      <c r="B516" s="14" t="str">
        <f t="shared" ca="1" si="44"/>
        <v>INDUDEFFEM-85</v>
      </c>
      <c r="C516" s="15" t="str">
        <f t="shared" ca="1" si="49"/>
        <v>IUDEM</v>
      </c>
      <c r="D516" s="16">
        <f>'EE investment costs'!$F$15</f>
        <v>2016</v>
      </c>
      <c r="E516" s="14">
        <f>VLOOKUP(X516,'EE investment costs'!$D$56:$R$656,15,0)</f>
        <v>4.7213250000000002</v>
      </c>
      <c r="F516" s="17">
        <f ca="1">INDEX('EE investment costs'!$D$56:$R$656,MATCH(X516,'EE investment costs'!$D$56:$D$656,0),MATCH($V$8,'EE investment costs'!$D$56:$R$56,0))</f>
        <v>3026.0365476442134</v>
      </c>
      <c r="I516" s="18">
        <v>1</v>
      </c>
      <c r="J516" s="18">
        <v>1</v>
      </c>
      <c r="K516" s="14">
        <f t="shared" ca="1" si="47"/>
        <v>0</v>
      </c>
      <c r="M516" s="19" t="str">
        <f t="shared" ca="1" si="45"/>
        <v>INDUDEFFEM-85</v>
      </c>
      <c r="N516" s="23" t="str">
        <f t="shared" ca="1" si="46"/>
        <v>Public service Saving Tech-Electric Motors 8.5y</v>
      </c>
      <c r="O516" s="23" t="s">
        <v>32</v>
      </c>
      <c r="P516" s="23" t="s">
        <v>33</v>
      </c>
      <c r="Q516" s="23"/>
      <c r="R516" s="23"/>
      <c r="S516" s="19" t="s">
        <v>34</v>
      </c>
      <c r="V516" s="16" t="str">
        <f t="shared" ca="1" si="48"/>
        <v>UD</v>
      </c>
      <c r="W516" s="14" t="str">
        <f t="shared" ca="1" si="48"/>
        <v>Public service</v>
      </c>
      <c r="X516" s="3" t="str">
        <f>'EE investment costs'!D565</f>
        <v>EM-85</v>
      </c>
      <c r="Y516" s="3" t="str">
        <f>'EE investment costs'!E565</f>
        <v>Electric Motors</v>
      </c>
      <c r="AC516" s="123">
        <f>'EE investment costs'!C565</f>
        <v>8.5</v>
      </c>
      <c r="AD516" s="22"/>
    </row>
    <row r="517" spans="2:30">
      <c r="B517" s="14" t="str">
        <f t="shared" ca="1" si="44"/>
        <v>INDUDEFFTF-85</v>
      </c>
      <c r="C517" s="15" t="str">
        <f t="shared" ca="1" si="49"/>
        <v>IUDTF</v>
      </c>
      <c r="D517" s="16">
        <f>'EE investment costs'!$F$15</f>
        <v>2016</v>
      </c>
      <c r="E517" s="14">
        <f>VLOOKUP(X517,'EE investment costs'!$D$56:$R$656,15,0)</f>
        <v>18.75</v>
      </c>
      <c r="F517" s="17">
        <f ca="1">INDEX('EE investment costs'!$D$56:$R$656,MATCH(X517,'EE investment costs'!$D$56:$D$656,0),MATCH($V$8,'EE investment costs'!$D$56:$R$56,0))</f>
        <v>1248.9653559371479</v>
      </c>
      <c r="I517" s="18">
        <v>1</v>
      </c>
      <c r="J517" s="18">
        <v>1</v>
      </c>
      <c r="K517" s="14">
        <f t="shared" ca="1" si="47"/>
        <v>0</v>
      </c>
      <c r="M517" s="19" t="str">
        <f t="shared" ca="1" si="45"/>
        <v>INDUDEFFTF-85</v>
      </c>
      <c r="N517" s="23" t="str">
        <f t="shared" ca="1" si="46"/>
        <v>Public service Saving Tech-Haulage Tractors, Trucks, Fishing boats 8.5y</v>
      </c>
      <c r="O517" s="23" t="s">
        <v>32</v>
      </c>
      <c r="P517" s="23" t="s">
        <v>33</v>
      </c>
      <c r="Q517" s="23"/>
      <c r="R517" s="23"/>
      <c r="S517" s="19" t="s">
        <v>34</v>
      </c>
      <c r="V517" s="16" t="str">
        <f t="shared" ca="1" si="48"/>
        <v>UD</v>
      </c>
      <c r="W517" s="14" t="str">
        <f t="shared" ca="1" si="48"/>
        <v>Public service</v>
      </c>
      <c r="X517" s="3" t="str">
        <f>'EE investment costs'!D566</f>
        <v>TF-85</v>
      </c>
      <c r="Y517" s="3" t="str">
        <f>'EE investment costs'!E566</f>
        <v>Haulage Tractors, Trucks, Fishing boats</v>
      </c>
      <c r="AC517" s="123">
        <f>'EE investment costs'!C566</f>
        <v>8.5</v>
      </c>
      <c r="AD517" s="22"/>
    </row>
    <row r="518" spans="2:30">
      <c r="B518" s="14" t="str">
        <f t="shared" ca="1" si="44"/>
        <v>INDUDEFFMT-86</v>
      </c>
      <c r="C518" s="15" t="str">
        <f t="shared" ca="1" si="49"/>
        <v>IUDMT</v>
      </c>
      <c r="D518" s="16">
        <f>'EE investment costs'!$F$15</f>
        <v>2016</v>
      </c>
      <c r="E518" s="14">
        <f>VLOOKUP(X518,'EE investment costs'!$D$56:$R$656,15,0)</f>
        <v>6.46</v>
      </c>
      <c r="F518" s="17">
        <f ca="1">INDEX('EE investment costs'!$D$56:$R$656,MATCH(X518,'EE investment costs'!$D$56:$D$656,0),MATCH($V$8,'EE investment costs'!$D$56:$R$56,0))</f>
        <v>1144.2244090135739</v>
      </c>
      <c r="I518" s="18">
        <v>1</v>
      </c>
      <c r="J518" s="18">
        <v>1</v>
      </c>
      <c r="K518" s="14">
        <f t="shared" ca="1" si="47"/>
        <v>1</v>
      </c>
      <c r="M518" s="19" t="str">
        <f t="shared" ca="1" si="45"/>
        <v>INDUDEFFMT-86</v>
      </c>
      <c r="N518" s="23" t="str">
        <f t="shared" ca="1" si="46"/>
        <v>Public service Saving Tech-Heat Medium Temp. up to 150C 8.6y</v>
      </c>
      <c r="O518" s="23" t="s">
        <v>32</v>
      </c>
      <c r="P518" s="23" t="s">
        <v>33</v>
      </c>
      <c r="Q518" s="23"/>
      <c r="R518" s="23"/>
      <c r="S518" s="19" t="s">
        <v>34</v>
      </c>
      <c r="V518" s="16" t="str">
        <f t="shared" ca="1" si="48"/>
        <v>UD</v>
      </c>
      <c r="W518" s="14" t="str">
        <f t="shared" ca="1" si="48"/>
        <v>Public service</v>
      </c>
      <c r="X518" s="3" t="str">
        <f>'EE investment costs'!D567</f>
        <v>MT-86</v>
      </c>
      <c r="Y518" s="3" t="str">
        <f>'EE investment costs'!E567</f>
        <v>Heat Medium Temp. up to 150C</v>
      </c>
      <c r="AC518" s="123">
        <f>'EE investment costs'!C567</f>
        <v>8.6</v>
      </c>
      <c r="AD518" s="22"/>
    </row>
    <row r="519" spans="2:30">
      <c r="B519" s="14" t="str">
        <f t="shared" ca="1" si="44"/>
        <v>INDUDEFFHT-86</v>
      </c>
      <c r="C519" s="15" t="str">
        <f t="shared" ca="1" si="49"/>
        <v>IUDHT</v>
      </c>
      <c r="D519" s="16">
        <f>'EE investment costs'!$F$15</f>
        <v>2016</v>
      </c>
      <c r="E519" s="14">
        <f>VLOOKUP(X519,'EE investment costs'!$D$56:$R$656,15,0)</f>
        <v>5.1680000000000001</v>
      </c>
      <c r="F519" s="17">
        <f ca="1">INDEX('EE investment costs'!$D$56:$R$656,MATCH(X519,'EE investment costs'!$D$56:$D$656,0),MATCH($V$8,'EE investment costs'!$D$56:$R$56,0))</f>
        <v>769.49730205862659</v>
      </c>
      <c r="I519" s="18">
        <v>1</v>
      </c>
      <c r="J519" s="18">
        <v>1</v>
      </c>
      <c r="K519" s="14">
        <f t="shared" ca="1" si="47"/>
        <v>5</v>
      </c>
      <c r="M519" s="19" t="str">
        <f t="shared" ca="1" si="45"/>
        <v>INDUDEFFHT-86</v>
      </c>
      <c r="N519" s="23" t="str">
        <f t="shared" ca="1" si="46"/>
        <v>Public service Saving Tech-Heat High Temp. over 150C 8.6y</v>
      </c>
      <c r="O519" s="23" t="s">
        <v>32</v>
      </c>
      <c r="P519" s="23" t="s">
        <v>33</v>
      </c>
      <c r="Q519" s="23"/>
      <c r="R519" s="23"/>
      <c r="S519" s="19" t="s">
        <v>34</v>
      </c>
      <c r="V519" s="16" t="str">
        <f t="shared" ca="1" si="48"/>
        <v>UD</v>
      </c>
      <c r="W519" s="14" t="str">
        <f t="shared" ca="1" si="48"/>
        <v>Public service</v>
      </c>
      <c r="X519" s="3" t="str">
        <f>'EE investment costs'!D568</f>
        <v>HT-86</v>
      </c>
      <c r="Y519" s="3" t="str">
        <f>'EE investment costs'!E568</f>
        <v>Heat High Temp. over 150C</v>
      </c>
      <c r="AC519" s="123">
        <f>'EE investment costs'!C568</f>
        <v>8.6</v>
      </c>
      <c r="AD519" s="22"/>
    </row>
    <row r="520" spans="2:30">
      <c r="B520" s="14" t="str">
        <f t="shared" ref="B520:B583" ca="1" si="50">M520</f>
        <v>INDUDEFFRH-86</v>
      </c>
      <c r="C520" s="15" t="str">
        <f t="shared" ca="1" si="49"/>
        <v>IUDRH</v>
      </c>
      <c r="D520" s="16">
        <f>'EE investment costs'!$F$15</f>
        <v>2016</v>
      </c>
      <c r="E520" s="14">
        <f>VLOOKUP(X520,'EE investment costs'!$D$56:$R$656,15,0)</f>
        <v>16.858666666666668</v>
      </c>
      <c r="F520" s="17">
        <f ca="1">INDEX('EE investment costs'!$D$56:$R$656,MATCH(X520,'EE investment costs'!$D$56:$D$656,0),MATCH($V$8,'EE investment costs'!$D$56:$R$56,0))</f>
        <v>1888.6743431598068</v>
      </c>
      <c r="I520" s="18">
        <v>1</v>
      </c>
      <c r="J520" s="18">
        <v>1</v>
      </c>
      <c r="K520" s="14">
        <f t="shared" ca="1" si="47"/>
        <v>0</v>
      </c>
      <c r="M520" s="19" t="str">
        <f t="shared" ref="M520:M583" ca="1" si="51">CONCATENATE("IND",$V$8,"EFF",$X520)</f>
        <v>INDUDEFFRH-86</v>
      </c>
      <c r="N520" s="23" t="str">
        <f t="shared" ca="1" si="46"/>
        <v>Public service Saving Tech-Heat Room Heat 8.6y</v>
      </c>
      <c r="O520" s="23" t="s">
        <v>32</v>
      </c>
      <c r="P520" s="23" t="s">
        <v>33</v>
      </c>
      <c r="Q520" s="23"/>
      <c r="R520" s="23"/>
      <c r="S520" s="19" t="s">
        <v>34</v>
      </c>
      <c r="V520" s="16" t="str">
        <f t="shared" ca="1" si="48"/>
        <v>UD</v>
      </c>
      <c r="W520" s="14" t="str">
        <f t="shared" ca="1" si="48"/>
        <v>Public service</v>
      </c>
      <c r="X520" s="3" t="str">
        <f>'EE investment costs'!D569</f>
        <v>RH-86</v>
      </c>
      <c r="Y520" s="3" t="str">
        <f>'EE investment costs'!E569</f>
        <v>Heat Room Heat</v>
      </c>
      <c r="AC520" s="123">
        <f>'EE investment costs'!C569</f>
        <v>8.6</v>
      </c>
      <c r="AD520" s="22"/>
    </row>
    <row r="521" spans="2:30">
      <c r="B521" s="14" t="str">
        <f t="shared" ca="1" si="50"/>
        <v>INDUDEFFLA-86</v>
      </c>
      <c r="C521" s="15" t="str">
        <f t="shared" ca="1" si="49"/>
        <v>IUDLA</v>
      </c>
      <c r="D521" s="16">
        <f>'EE investment costs'!$F$15</f>
        <v>2016</v>
      </c>
      <c r="E521" s="14">
        <f>VLOOKUP(X521,'EE investment costs'!$D$56:$R$656,15,0)</f>
        <v>4.5095333333333336</v>
      </c>
      <c r="F521" s="17">
        <f ca="1">INDEX('EE investment costs'!$D$56:$R$656,MATCH(X521,'EE investment costs'!$D$56:$D$656,0),MATCH($V$8,'EE investment costs'!$D$56:$R$56,0))</f>
        <v>2318.1055268368805</v>
      </c>
      <c r="I521" s="18">
        <v>1</v>
      </c>
      <c r="J521" s="18">
        <v>1</v>
      </c>
      <c r="K521" s="14">
        <f t="shared" ca="1" si="47"/>
        <v>0</v>
      </c>
      <c r="M521" s="19" t="str">
        <f t="shared" ca="1" si="51"/>
        <v>INDUDEFFLA-86</v>
      </c>
      <c r="N521" s="23" t="str">
        <f t="shared" ref="N521:N584" ca="1" si="52">$W$8&amp;" Saving Tech"&amp;"-"&amp;$Y521&amp;" "&amp;AC521&amp;"y"</f>
        <v>Public service Saving Tech-Light 8.6y</v>
      </c>
      <c r="O521" s="23" t="s">
        <v>32</v>
      </c>
      <c r="P521" s="23" t="s">
        <v>33</v>
      </c>
      <c r="Q521" s="23"/>
      <c r="R521" s="23"/>
      <c r="S521" s="19" t="s">
        <v>34</v>
      </c>
      <c r="V521" s="16" t="str">
        <f t="shared" ca="1" si="48"/>
        <v>UD</v>
      </c>
      <c r="W521" s="14" t="str">
        <f t="shared" ca="1" si="48"/>
        <v>Public service</v>
      </c>
      <c r="X521" s="3" t="str">
        <f>'EE investment costs'!D570</f>
        <v>LA-86</v>
      </c>
      <c r="Y521" s="3" t="str">
        <f>'EE investment costs'!E570</f>
        <v>Light</v>
      </c>
      <c r="AC521" s="123">
        <f>'EE investment costs'!C570</f>
        <v>8.6</v>
      </c>
      <c r="AD521" s="22"/>
    </row>
    <row r="522" spans="2:30">
      <c r="B522" s="14" t="str">
        <f t="shared" ca="1" si="50"/>
        <v>INDUDEFFEM-86</v>
      </c>
      <c r="C522" s="15" t="str">
        <f t="shared" ca="1" si="49"/>
        <v>IUDEM</v>
      </c>
      <c r="D522" s="16">
        <f>'EE investment costs'!$F$15</f>
        <v>2016</v>
      </c>
      <c r="E522" s="14">
        <f>VLOOKUP(X522,'EE investment costs'!$D$56:$R$656,15,0)</f>
        <v>4.7350099999999999</v>
      </c>
      <c r="F522" s="17">
        <f ca="1">INDEX('EE investment costs'!$D$56:$R$656,MATCH(X522,'EE investment costs'!$D$56:$D$656,0),MATCH($V$8,'EE investment costs'!$D$56:$R$56,0))</f>
        <v>3056.6049831102505</v>
      </c>
      <c r="I522" s="18">
        <v>1</v>
      </c>
      <c r="J522" s="18">
        <v>1</v>
      </c>
      <c r="K522" s="14">
        <f t="shared" ref="K522:K585" ca="1" si="53">IF(F522&lt;500,1,0)+IF(F522&lt;600,1,0)+IF(F522&lt;700,1,0)+IF(F522&lt;800,1,0)+IF(F522&lt;900,1,0)+IF(F522&lt;1000,1,0)+IF(F522&lt;1100,1,0)+IF(F522&lt;1200,1,0)</f>
        <v>0</v>
      </c>
      <c r="M522" s="19" t="str">
        <f t="shared" ca="1" si="51"/>
        <v>INDUDEFFEM-86</v>
      </c>
      <c r="N522" s="23" t="str">
        <f t="shared" ca="1" si="52"/>
        <v>Public service Saving Tech-Electric Motors 8.6y</v>
      </c>
      <c r="O522" s="23" t="s">
        <v>32</v>
      </c>
      <c r="P522" s="23" t="s">
        <v>33</v>
      </c>
      <c r="Q522" s="23"/>
      <c r="R522" s="23"/>
      <c r="S522" s="19" t="s">
        <v>34</v>
      </c>
      <c r="V522" s="16" t="str">
        <f t="shared" ref="V522:W585" ca="1" si="54">V521</f>
        <v>UD</v>
      </c>
      <c r="W522" s="14" t="str">
        <f t="shared" ca="1" si="54"/>
        <v>Public service</v>
      </c>
      <c r="X522" s="3" t="str">
        <f>'EE investment costs'!D571</f>
        <v>EM-86</v>
      </c>
      <c r="Y522" s="3" t="str">
        <f>'EE investment costs'!E571</f>
        <v>Electric Motors</v>
      </c>
      <c r="AC522" s="123">
        <f>'EE investment costs'!C571</f>
        <v>8.6</v>
      </c>
      <c r="AD522" s="22"/>
    </row>
    <row r="523" spans="2:30">
      <c r="B523" s="14" t="str">
        <f t="shared" ca="1" si="50"/>
        <v>INDUDEFFTF-86</v>
      </c>
      <c r="C523" s="15" t="str">
        <f t="shared" ca="1" si="49"/>
        <v>IUDTF</v>
      </c>
      <c r="D523" s="16">
        <f>'EE investment costs'!$F$15</f>
        <v>2016</v>
      </c>
      <c r="E523" s="14">
        <f>VLOOKUP(X523,'EE investment costs'!$D$56:$R$656,15,0)</f>
        <v>18.833333333333332</v>
      </c>
      <c r="F523" s="17">
        <f ca="1">INDEX('EE investment costs'!$D$56:$R$656,MATCH(X523,'EE investment costs'!$D$56:$D$656,0),MATCH($V$8,'EE investment costs'!$D$56:$R$56,0))</f>
        <v>1263.6590660069969</v>
      </c>
      <c r="I523" s="18">
        <v>1</v>
      </c>
      <c r="J523" s="18">
        <v>1</v>
      </c>
      <c r="K523" s="14">
        <f t="shared" ca="1" si="53"/>
        <v>0</v>
      </c>
      <c r="M523" s="19" t="str">
        <f t="shared" ca="1" si="51"/>
        <v>INDUDEFFTF-86</v>
      </c>
      <c r="N523" s="23" t="str">
        <f t="shared" ca="1" si="52"/>
        <v>Public service Saving Tech-Haulage Tractors, Trucks, Fishing boats 8.6y</v>
      </c>
      <c r="O523" s="23" t="s">
        <v>32</v>
      </c>
      <c r="P523" s="23" t="s">
        <v>33</v>
      </c>
      <c r="Q523" s="23"/>
      <c r="R523" s="23"/>
      <c r="S523" s="19" t="s">
        <v>34</v>
      </c>
      <c r="V523" s="16" t="str">
        <f t="shared" ca="1" si="54"/>
        <v>UD</v>
      </c>
      <c r="W523" s="14" t="str">
        <f t="shared" ca="1" si="54"/>
        <v>Public service</v>
      </c>
      <c r="X523" s="3" t="str">
        <f>'EE investment costs'!D572</f>
        <v>TF-86</v>
      </c>
      <c r="Y523" s="3" t="str">
        <f>'EE investment costs'!E572</f>
        <v>Haulage Tractors, Trucks, Fishing boats</v>
      </c>
      <c r="AC523" s="123">
        <f>'EE investment costs'!C572</f>
        <v>8.6</v>
      </c>
      <c r="AD523" s="22"/>
    </row>
    <row r="524" spans="2:30">
      <c r="B524" s="14" t="str">
        <f t="shared" ca="1" si="50"/>
        <v>INDUDEFFMT-87</v>
      </c>
      <c r="C524" s="15" t="str">
        <f t="shared" ca="1" si="49"/>
        <v>IUDMT</v>
      </c>
      <c r="D524" s="16">
        <f>'EE investment costs'!$F$15</f>
        <v>2016</v>
      </c>
      <c r="E524" s="14">
        <f>VLOOKUP(X524,'EE investment costs'!$D$56:$R$656,15,0)</f>
        <v>6.47</v>
      </c>
      <c r="F524" s="17">
        <f ca="1">INDEX('EE investment costs'!$D$56:$R$656,MATCH(X524,'EE investment costs'!$D$56:$D$656,0),MATCH($V$8,'EE investment costs'!$D$56:$R$56,0))</f>
        <v>1155.9726661179618</v>
      </c>
      <c r="I524" s="18">
        <v>1</v>
      </c>
      <c r="J524" s="18">
        <v>1</v>
      </c>
      <c r="K524" s="14">
        <f t="shared" ca="1" si="53"/>
        <v>1</v>
      </c>
      <c r="M524" s="19" t="str">
        <f t="shared" ca="1" si="51"/>
        <v>INDUDEFFMT-87</v>
      </c>
      <c r="N524" s="23" t="str">
        <f t="shared" ca="1" si="52"/>
        <v>Public service Saving Tech-Heat Medium Temp. up to 150C 8.7y</v>
      </c>
      <c r="O524" s="23" t="s">
        <v>32</v>
      </c>
      <c r="P524" s="23" t="s">
        <v>33</v>
      </c>
      <c r="Q524" s="23"/>
      <c r="R524" s="23"/>
      <c r="S524" s="19" t="s">
        <v>34</v>
      </c>
      <c r="V524" s="16" t="str">
        <f t="shared" ca="1" si="54"/>
        <v>UD</v>
      </c>
      <c r="W524" s="14" t="str">
        <f t="shared" ca="1" si="54"/>
        <v>Public service</v>
      </c>
      <c r="X524" s="3" t="str">
        <f>'EE investment costs'!D573</f>
        <v>MT-87</v>
      </c>
      <c r="Y524" s="3" t="str">
        <f>'EE investment costs'!E573</f>
        <v>Heat Medium Temp. up to 150C</v>
      </c>
      <c r="AC524" s="123">
        <f>'EE investment costs'!C573</f>
        <v>8.6999999999999993</v>
      </c>
      <c r="AD524" s="22"/>
    </row>
    <row r="525" spans="2:30">
      <c r="B525" s="14" t="str">
        <f t="shared" ca="1" si="50"/>
        <v>INDUDEFFHT-87</v>
      </c>
      <c r="C525" s="15" t="str">
        <f t="shared" ca="1" si="49"/>
        <v>IUDHT</v>
      </c>
      <c r="D525" s="16">
        <f>'EE investment costs'!$F$15</f>
        <v>2016</v>
      </c>
      <c r="E525" s="14">
        <f>VLOOKUP(X525,'EE investment costs'!$D$56:$R$656,15,0)</f>
        <v>5.1760000000000002</v>
      </c>
      <c r="F525" s="17">
        <f ca="1">INDEX('EE investment costs'!$D$56:$R$656,MATCH(X525,'EE investment costs'!$D$56:$D$656,0),MATCH($V$8,'EE investment costs'!$D$56:$R$56,0))</f>
        <v>775.88166307927008</v>
      </c>
      <c r="I525" s="18">
        <v>1</v>
      </c>
      <c r="J525" s="18">
        <v>1</v>
      </c>
      <c r="K525" s="14">
        <f t="shared" ca="1" si="53"/>
        <v>5</v>
      </c>
      <c r="M525" s="19" t="str">
        <f t="shared" ca="1" si="51"/>
        <v>INDUDEFFHT-87</v>
      </c>
      <c r="N525" s="23" t="str">
        <f t="shared" ca="1" si="52"/>
        <v>Public service Saving Tech-Heat High Temp. over 150C 8.7y</v>
      </c>
      <c r="O525" s="23" t="s">
        <v>32</v>
      </c>
      <c r="P525" s="23" t="s">
        <v>33</v>
      </c>
      <c r="Q525" s="23"/>
      <c r="R525" s="23"/>
      <c r="S525" s="19" t="s">
        <v>34</v>
      </c>
      <c r="V525" s="16" t="str">
        <f t="shared" ca="1" si="54"/>
        <v>UD</v>
      </c>
      <c r="W525" s="14" t="str">
        <f t="shared" ca="1" si="54"/>
        <v>Public service</v>
      </c>
      <c r="X525" s="3" t="str">
        <f>'EE investment costs'!D574</f>
        <v>HT-87</v>
      </c>
      <c r="Y525" s="3" t="str">
        <f>'EE investment costs'!E574</f>
        <v>Heat High Temp. over 150C</v>
      </c>
      <c r="AC525" s="123">
        <f>'EE investment costs'!C574</f>
        <v>8.6999999999999993</v>
      </c>
      <c r="AD525" s="22"/>
    </row>
    <row r="526" spans="2:30">
      <c r="B526" s="14" t="str">
        <f t="shared" ca="1" si="50"/>
        <v>INDUDEFFRH-87</v>
      </c>
      <c r="C526" s="15" t="str">
        <f t="shared" ca="1" si="49"/>
        <v>IUDRH</v>
      </c>
      <c r="D526" s="16">
        <f>'EE investment costs'!$F$15</f>
        <v>2016</v>
      </c>
      <c r="E526" s="14">
        <f>VLOOKUP(X526,'EE investment costs'!$D$56:$R$656,15,0)</f>
        <v>16.877333333333336</v>
      </c>
      <c r="F526" s="17">
        <f ca="1">INDEX('EE investment costs'!$D$56:$R$656,MATCH(X526,'EE investment costs'!$D$56:$D$656,0),MATCH($V$8,'EE investment costs'!$D$56:$R$56,0))</f>
        <v>1925.7071734178423</v>
      </c>
      <c r="I526" s="18">
        <v>1</v>
      </c>
      <c r="J526" s="18">
        <v>1</v>
      </c>
      <c r="K526" s="14">
        <f t="shared" ca="1" si="53"/>
        <v>0</v>
      </c>
      <c r="M526" s="19" t="str">
        <f t="shared" ca="1" si="51"/>
        <v>INDUDEFFRH-87</v>
      </c>
      <c r="N526" s="23" t="str">
        <f t="shared" ca="1" si="52"/>
        <v>Public service Saving Tech-Heat Room Heat 8.7y</v>
      </c>
      <c r="O526" s="23" t="s">
        <v>32</v>
      </c>
      <c r="P526" s="23" t="s">
        <v>33</v>
      </c>
      <c r="Q526" s="23"/>
      <c r="R526" s="23"/>
      <c r="S526" s="19" t="s">
        <v>34</v>
      </c>
      <c r="V526" s="16" t="str">
        <f t="shared" ca="1" si="54"/>
        <v>UD</v>
      </c>
      <c r="W526" s="14" t="str">
        <f t="shared" ca="1" si="54"/>
        <v>Public service</v>
      </c>
      <c r="X526" s="3" t="str">
        <f>'EE investment costs'!D575</f>
        <v>RH-87</v>
      </c>
      <c r="Y526" s="3" t="str">
        <f>'EE investment costs'!E575</f>
        <v>Heat Room Heat</v>
      </c>
      <c r="AC526" s="123">
        <f>'EE investment costs'!C575</f>
        <v>8.6999999999999993</v>
      </c>
      <c r="AD526" s="22"/>
    </row>
    <row r="527" spans="2:30">
      <c r="B527" s="14" t="str">
        <f t="shared" ca="1" si="50"/>
        <v>INDUDEFFLA-87</v>
      </c>
      <c r="C527" s="15" t="str">
        <f t="shared" ca="1" si="49"/>
        <v>IUDLA</v>
      </c>
      <c r="D527" s="16">
        <f>'EE investment costs'!$F$15</f>
        <v>2016</v>
      </c>
      <c r="E527" s="14">
        <f>VLOOKUP(X527,'EE investment costs'!$D$56:$R$656,15,0)</f>
        <v>4.5225666666666671</v>
      </c>
      <c r="F527" s="17">
        <f ca="1">INDEX('EE investment costs'!$D$56:$R$656,MATCH(X527,'EE investment costs'!$D$56:$D$656,0),MATCH($V$8,'EE investment costs'!$D$56:$R$56,0))</f>
        <v>2333.5800301828926</v>
      </c>
      <c r="I527" s="18">
        <v>1</v>
      </c>
      <c r="J527" s="18">
        <v>1</v>
      </c>
      <c r="K527" s="14">
        <f t="shared" ca="1" si="53"/>
        <v>0</v>
      </c>
      <c r="M527" s="19" t="str">
        <f t="shared" ca="1" si="51"/>
        <v>INDUDEFFLA-87</v>
      </c>
      <c r="N527" s="23" t="str">
        <f t="shared" ca="1" si="52"/>
        <v>Public service Saving Tech-Light 8.7y</v>
      </c>
      <c r="O527" s="23" t="s">
        <v>32</v>
      </c>
      <c r="P527" s="23" t="s">
        <v>33</v>
      </c>
      <c r="Q527" s="23"/>
      <c r="R527" s="23"/>
      <c r="S527" s="19" t="s">
        <v>34</v>
      </c>
      <c r="V527" s="16" t="str">
        <f t="shared" ca="1" si="54"/>
        <v>UD</v>
      </c>
      <c r="W527" s="14" t="str">
        <f t="shared" ca="1" si="54"/>
        <v>Public service</v>
      </c>
      <c r="X527" s="3" t="str">
        <f>'EE investment costs'!D576</f>
        <v>LA-87</v>
      </c>
      <c r="Y527" s="3" t="str">
        <f>'EE investment costs'!E576</f>
        <v>Light</v>
      </c>
      <c r="AC527" s="123">
        <f>'EE investment costs'!C576</f>
        <v>8.6999999999999993</v>
      </c>
      <c r="AD527" s="22"/>
    </row>
    <row r="528" spans="2:30">
      <c r="B528" s="14" t="str">
        <f t="shared" ca="1" si="50"/>
        <v>INDUDEFFEM-87</v>
      </c>
      <c r="C528" s="15" t="str">
        <f t="shared" ca="1" si="49"/>
        <v>IUDEM</v>
      </c>
      <c r="D528" s="16">
        <f>'EE investment costs'!$F$15</f>
        <v>2016</v>
      </c>
      <c r="E528" s="14">
        <f>VLOOKUP(X528,'EE investment costs'!$D$56:$R$656,15,0)</f>
        <v>4.7486949999999997</v>
      </c>
      <c r="F528" s="17">
        <f ca="1">INDEX('EE investment costs'!$D$56:$R$656,MATCH(X528,'EE investment costs'!$D$56:$D$656,0),MATCH($V$8,'EE investment costs'!$D$56:$R$56,0))</f>
        <v>3087.1734185762875</v>
      </c>
      <c r="I528" s="18">
        <v>1</v>
      </c>
      <c r="J528" s="18">
        <v>1</v>
      </c>
      <c r="K528" s="14">
        <f t="shared" ca="1" si="53"/>
        <v>0</v>
      </c>
      <c r="M528" s="19" t="str">
        <f t="shared" ca="1" si="51"/>
        <v>INDUDEFFEM-87</v>
      </c>
      <c r="N528" s="23" t="str">
        <f t="shared" ca="1" si="52"/>
        <v>Public service Saving Tech-Electric Motors 8.7y</v>
      </c>
      <c r="O528" s="23" t="s">
        <v>32</v>
      </c>
      <c r="P528" s="23" t="s">
        <v>33</v>
      </c>
      <c r="Q528" s="23"/>
      <c r="R528" s="23"/>
      <c r="S528" s="19" t="s">
        <v>34</v>
      </c>
      <c r="V528" s="16" t="str">
        <f t="shared" ca="1" si="54"/>
        <v>UD</v>
      </c>
      <c r="W528" s="14" t="str">
        <f t="shared" ca="1" si="54"/>
        <v>Public service</v>
      </c>
      <c r="X528" s="3" t="str">
        <f>'EE investment costs'!D577</f>
        <v>EM-87</v>
      </c>
      <c r="Y528" s="3" t="str">
        <f>'EE investment costs'!E577</f>
        <v>Electric Motors</v>
      </c>
      <c r="AC528" s="123">
        <f>'EE investment costs'!C577</f>
        <v>8.6999999999999993</v>
      </c>
      <c r="AD528" s="22"/>
    </row>
    <row r="529" spans="2:30">
      <c r="B529" s="14" t="str">
        <f t="shared" ca="1" si="50"/>
        <v>INDUDEFFTF-87</v>
      </c>
      <c r="C529" s="15" t="str">
        <f t="shared" ca="1" si="49"/>
        <v>IUDTF</v>
      </c>
      <c r="D529" s="16">
        <f>'EE investment costs'!$F$15</f>
        <v>2016</v>
      </c>
      <c r="E529" s="14">
        <f>VLOOKUP(X529,'EE investment costs'!$D$56:$R$656,15,0)</f>
        <v>18.916666666666664</v>
      </c>
      <c r="F529" s="17">
        <f ca="1">INDEX('EE investment costs'!$D$56:$R$656,MATCH(X529,'EE investment costs'!$D$56:$D$656,0),MATCH($V$8,'EE investment costs'!$D$56:$R$56,0))</f>
        <v>1278.3527760768457</v>
      </c>
      <c r="I529" s="18">
        <v>1</v>
      </c>
      <c r="J529" s="18">
        <v>1</v>
      </c>
      <c r="K529" s="14">
        <f t="shared" ca="1" si="53"/>
        <v>0</v>
      </c>
      <c r="M529" s="19" t="str">
        <f t="shared" ca="1" si="51"/>
        <v>INDUDEFFTF-87</v>
      </c>
      <c r="N529" s="23" t="str">
        <f t="shared" ca="1" si="52"/>
        <v>Public service Saving Tech-Haulage Tractors, Trucks, Fishing boats 8.7y</v>
      </c>
      <c r="O529" s="23" t="s">
        <v>32</v>
      </c>
      <c r="P529" s="23" t="s">
        <v>33</v>
      </c>
      <c r="Q529" s="23"/>
      <c r="R529" s="23"/>
      <c r="S529" s="19" t="s">
        <v>34</v>
      </c>
      <c r="V529" s="16" t="str">
        <f t="shared" ca="1" si="54"/>
        <v>UD</v>
      </c>
      <c r="W529" s="14" t="str">
        <f t="shared" ca="1" si="54"/>
        <v>Public service</v>
      </c>
      <c r="X529" s="3" t="str">
        <f>'EE investment costs'!D578</f>
        <v>TF-87</v>
      </c>
      <c r="Y529" s="3" t="str">
        <f>'EE investment costs'!E578</f>
        <v>Haulage Tractors, Trucks, Fishing boats</v>
      </c>
      <c r="AC529" s="123">
        <f>'EE investment costs'!C578</f>
        <v>8.6999999999999993</v>
      </c>
      <c r="AD529" s="22"/>
    </row>
    <row r="530" spans="2:30">
      <c r="B530" s="14" t="str">
        <f t="shared" ca="1" si="50"/>
        <v>INDUDEFFMT-88</v>
      </c>
      <c r="C530" s="15" t="str">
        <f t="shared" ca="1" si="49"/>
        <v>IUDMT</v>
      </c>
      <c r="D530" s="16">
        <f>'EE investment costs'!$F$15</f>
        <v>2016</v>
      </c>
      <c r="E530" s="14">
        <f>VLOOKUP(X530,'EE investment costs'!$D$56:$R$656,15,0)</f>
        <v>6.48</v>
      </c>
      <c r="F530" s="17">
        <f ca="1">INDEX('EE investment costs'!$D$56:$R$656,MATCH(X530,'EE investment costs'!$D$56:$D$656,0),MATCH($V$8,'EE investment costs'!$D$56:$R$56,0))</f>
        <v>1167.7209232223502</v>
      </c>
      <c r="I530" s="18">
        <v>1</v>
      </c>
      <c r="J530" s="18">
        <v>1</v>
      </c>
      <c r="K530" s="14">
        <f t="shared" ca="1" si="53"/>
        <v>1</v>
      </c>
      <c r="M530" s="19" t="str">
        <f t="shared" ca="1" si="51"/>
        <v>INDUDEFFMT-88</v>
      </c>
      <c r="N530" s="23" t="str">
        <f t="shared" ca="1" si="52"/>
        <v>Public service Saving Tech-Heat Medium Temp. up to 150C 8.8y</v>
      </c>
      <c r="O530" s="23" t="s">
        <v>32</v>
      </c>
      <c r="P530" s="23" t="s">
        <v>33</v>
      </c>
      <c r="Q530" s="23"/>
      <c r="R530" s="23"/>
      <c r="S530" s="19" t="s">
        <v>34</v>
      </c>
      <c r="V530" s="16" t="str">
        <f t="shared" ca="1" si="54"/>
        <v>UD</v>
      </c>
      <c r="W530" s="14" t="str">
        <f t="shared" ca="1" si="54"/>
        <v>Public service</v>
      </c>
      <c r="X530" s="3" t="str">
        <f>'EE investment costs'!D579</f>
        <v>MT-88</v>
      </c>
      <c r="Y530" s="3" t="str">
        <f>'EE investment costs'!E579</f>
        <v>Heat Medium Temp. up to 150C</v>
      </c>
      <c r="AC530" s="123">
        <f>'EE investment costs'!C579</f>
        <v>8.8000000000000007</v>
      </c>
      <c r="AD530" s="22"/>
    </row>
    <row r="531" spans="2:30">
      <c r="B531" s="14" t="str">
        <f t="shared" ca="1" si="50"/>
        <v>INDUDEFFHT-88</v>
      </c>
      <c r="C531" s="15" t="str">
        <f t="shared" ca="1" si="49"/>
        <v>IUDHT</v>
      </c>
      <c r="D531" s="16">
        <f>'EE investment costs'!$F$15</f>
        <v>2016</v>
      </c>
      <c r="E531" s="14">
        <f>VLOOKUP(X531,'EE investment costs'!$D$56:$R$656,15,0)</f>
        <v>5.1840000000000002</v>
      </c>
      <c r="F531" s="17">
        <f ca="1">INDEX('EE investment costs'!$D$56:$R$656,MATCH(X531,'EE investment costs'!$D$56:$D$656,0),MATCH($V$8,'EE investment costs'!$D$56:$R$56,0))</f>
        <v>782.26602409991369</v>
      </c>
      <c r="I531" s="18">
        <v>1</v>
      </c>
      <c r="J531" s="18">
        <v>1</v>
      </c>
      <c r="K531" s="14">
        <f t="shared" ca="1" si="53"/>
        <v>5</v>
      </c>
      <c r="M531" s="19" t="str">
        <f t="shared" ca="1" si="51"/>
        <v>INDUDEFFHT-88</v>
      </c>
      <c r="N531" s="23" t="str">
        <f t="shared" ca="1" si="52"/>
        <v>Public service Saving Tech-Heat High Temp. over 150C 8.8y</v>
      </c>
      <c r="O531" s="23" t="s">
        <v>32</v>
      </c>
      <c r="P531" s="23" t="s">
        <v>33</v>
      </c>
      <c r="Q531" s="23"/>
      <c r="R531" s="23"/>
      <c r="S531" s="19" t="s">
        <v>34</v>
      </c>
      <c r="V531" s="16" t="str">
        <f t="shared" ca="1" si="54"/>
        <v>UD</v>
      </c>
      <c r="W531" s="14" t="str">
        <f t="shared" ca="1" si="54"/>
        <v>Public service</v>
      </c>
      <c r="X531" s="3" t="str">
        <f>'EE investment costs'!D580</f>
        <v>HT-88</v>
      </c>
      <c r="Y531" s="3" t="str">
        <f>'EE investment costs'!E580</f>
        <v>Heat High Temp. over 150C</v>
      </c>
      <c r="AC531" s="123">
        <f>'EE investment costs'!C580</f>
        <v>8.8000000000000007</v>
      </c>
      <c r="AD531" s="22"/>
    </row>
    <row r="532" spans="2:30">
      <c r="B532" s="14" t="str">
        <f t="shared" ca="1" si="50"/>
        <v>INDUDEFFRH-88</v>
      </c>
      <c r="C532" s="15" t="str">
        <f t="shared" ca="1" si="49"/>
        <v>IUDRH</v>
      </c>
      <c r="D532" s="16">
        <f>'EE investment costs'!$F$15</f>
        <v>2016</v>
      </c>
      <c r="E532" s="14">
        <f>VLOOKUP(X532,'EE investment costs'!$D$56:$R$656,15,0)</f>
        <v>16.896000000000001</v>
      </c>
      <c r="F532" s="17">
        <f ca="1">INDEX('EE investment costs'!$D$56:$R$656,MATCH(X532,'EE investment costs'!$D$56:$D$656,0),MATCH($V$8,'EE investment costs'!$D$56:$R$56,0))</f>
        <v>1962.7400036758779</v>
      </c>
      <c r="I532" s="18">
        <v>1</v>
      </c>
      <c r="J532" s="18">
        <v>1</v>
      </c>
      <c r="K532" s="14">
        <f t="shared" ca="1" si="53"/>
        <v>0</v>
      </c>
      <c r="M532" s="19" t="str">
        <f t="shared" ca="1" si="51"/>
        <v>INDUDEFFRH-88</v>
      </c>
      <c r="N532" s="23" t="str">
        <f t="shared" ca="1" si="52"/>
        <v>Public service Saving Tech-Heat Room Heat 8.8y</v>
      </c>
      <c r="O532" s="23" t="s">
        <v>32</v>
      </c>
      <c r="P532" s="23" t="s">
        <v>33</v>
      </c>
      <c r="Q532" s="23"/>
      <c r="R532" s="23"/>
      <c r="S532" s="19" t="s">
        <v>34</v>
      </c>
      <c r="V532" s="16" t="str">
        <f t="shared" ca="1" si="54"/>
        <v>UD</v>
      </c>
      <c r="W532" s="14" t="str">
        <f t="shared" ca="1" si="54"/>
        <v>Public service</v>
      </c>
      <c r="X532" s="3" t="str">
        <f>'EE investment costs'!D581</f>
        <v>RH-88</v>
      </c>
      <c r="Y532" s="3" t="str">
        <f>'EE investment costs'!E581</f>
        <v>Heat Room Heat</v>
      </c>
      <c r="AC532" s="123">
        <f>'EE investment costs'!C581</f>
        <v>8.8000000000000007</v>
      </c>
      <c r="AD532" s="22"/>
    </row>
    <row r="533" spans="2:30">
      <c r="B533" s="14" t="str">
        <f t="shared" ca="1" si="50"/>
        <v>INDUDEFFLA-88</v>
      </c>
      <c r="C533" s="15" t="str">
        <f t="shared" ca="1" si="49"/>
        <v>IUDLA</v>
      </c>
      <c r="D533" s="16">
        <f>'EE investment costs'!$F$15</f>
        <v>2016</v>
      </c>
      <c r="E533" s="14">
        <f>VLOOKUP(X533,'EE investment costs'!$D$56:$R$656,15,0)</f>
        <v>4.5356000000000005</v>
      </c>
      <c r="F533" s="17">
        <f ca="1">INDEX('EE investment costs'!$D$56:$R$656,MATCH(X533,'EE investment costs'!$D$56:$D$656,0),MATCH($V$8,'EE investment costs'!$D$56:$R$56,0))</f>
        <v>2349.0545335289048</v>
      </c>
      <c r="I533" s="18">
        <v>1</v>
      </c>
      <c r="J533" s="18">
        <v>1</v>
      </c>
      <c r="K533" s="14">
        <f t="shared" ca="1" si="53"/>
        <v>0</v>
      </c>
      <c r="M533" s="19" t="str">
        <f t="shared" ca="1" si="51"/>
        <v>INDUDEFFLA-88</v>
      </c>
      <c r="N533" s="23" t="str">
        <f t="shared" ca="1" si="52"/>
        <v>Public service Saving Tech-Light 8.8y</v>
      </c>
      <c r="O533" s="23" t="s">
        <v>32</v>
      </c>
      <c r="P533" s="23" t="s">
        <v>33</v>
      </c>
      <c r="Q533" s="23"/>
      <c r="R533" s="23"/>
      <c r="S533" s="19" t="s">
        <v>34</v>
      </c>
      <c r="V533" s="16" t="str">
        <f t="shared" ca="1" si="54"/>
        <v>UD</v>
      </c>
      <c r="W533" s="14" t="str">
        <f t="shared" ca="1" si="54"/>
        <v>Public service</v>
      </c>
      <c r="X533" s="3" t="str">
        <f>'EE investment costs'!D582</f>
        <v>LA-88</v>
      </c>
      <c r="Y533" s="3" t="str">
        <f>'EE investment costs'!E582</f>
        <v>Light</v>
      </c>
      <c r="AC533" s="123">
        <f>'EE investment costs'!C582</f>
        <v>8.8000000000000007</v>
      </c>
      <c r="AD533" s="22"/>
    </row>
    <row r="534" spans="2:30">
      <c r="B534" s="14" t="str">
        <f t="shared" ca="1" si="50"/>
        <v>INDUDEFFEM-88</v>
      </c>
      <c r="C534" s="15" t="str">
        <f t="shared" ca="1" si="49"/>
        <v>IUDEM</v>
      </c>
      <c r="D534" s="16">
        <f>'EE investment costs'!$F$15</f>
        <v>2016</v>
      </c>
      <c r="E534" s="14">
        <f>VLOOKUP(X534,'EE investment costs'!$D$56:$R$656,15,0)</f>
        <v>4.7623800000000003</v>
      </c>
      <c r="F534" s="17">
        <f ca="1">INDEX('EE investment costs'!$D$56:$R$656,MATCH(X534,'EE investment costs'!$D$56:$D$656,0),MATCH($V$8,'EE investment costs'!$D$56:$R$56,0))</f>
        <v>3117.7418540423246</v>
      </c>
      <c r="I534" s="18">
        <v>1</v>
      </c>
      <c r="J534" s="18">
        <v>1</v>
      </c>
      <c r="K534" s="14">
        <f t="shared" ca="1" si="53"/>
        <v>0</v>
      </c>
      <c r="M534" s="19" t="str">
        <f t="shared" ca="1" si="51"/>
        <v>INDUDEFFEM-88</v>
      </c>
      <c r="N534" s="23" t="str">
        <f t="shared" ca="1" si="52"/>
        <v>Public service Saving Tech-Electric Motors 8.8y</v>
      </c>
      <c r="O534" s="23" t="s">
        <v>32</v>
      </c>
      <c r="P534" s="23" t="s">
        <v>33</v>
      </c>
      <c r="Q534" s="23"/>
      <c r="R534" s="23"/>
      <c r="S534" s="19" t="s">
        <v>34</v>
      </c>
      <c r="V534" s="16" t="str">
        <f t="shared" ca="1" si="54"/>
        <v>UD</v>
      </c>
      <c r="W534" s="14" t="str">
        <f t="shared" ca="1" si="54"/>
        <v>Public service</v>
      </c>
      <c r="X534" s="3" t="str">
        <f>'EE investment costs'!D583</f>
        <v>EM-88</v>
      </c>
      <c r="Y534" s="3" t="str">
        <f>'EE investment costs'!E583</f>
        <v>Electric Motors</v>
      </c>
      <c r="AC534" s="123">
        <f>'EE investment costs'!C583</f>
        <v>8.8000000000000007</v>
      </c>
      <c r="AD534" s="22"/>
    </row>
    <row r="535" spans="2:30">
      <c r="B535" s="14" t="str">
        <f t="shared" ca="1" si="50"/>
        <v>INDUDEFFTF-88</v>
      </c>
      <c r="C535" s="15" t="str">
        <f t="shared" ca="1" si="49"/>
        <v>IUDTF</v>
      </c>
      <c r="D535" s="16">
        <f>'EE investment costs'!$F$15</f>
        <v>2016</v>
      </c>
      <c r="E535" s="14">
        <f>VLOOKUP(X535,'EE investment costs'!$D$56:$R$656,15,0)</f>
        <v>19</v>
      </c>
      <c r="F535" s="17">
        <f ca="1">INDEX('EE investment costs'!$D$56:$R$656,MATCH(X535,'EE investment costs'!$D$56:$D$656,0),MATCH($V$8,'EE investment costs'!$D$56:$R$56,0))</f>
        <v>1293.0464861466946</v>
      </c>
      <c r="I535" s="18">
        <v>1</v>
      </c>
      <c r="J535" s="18">
        <v>1</v>
      </c>
      <c r="K535" s="14">
        <f t="shared" ca="1" si="53"/>
        <v>0</v>
      </c>
      <c r="M535" s="19" t="str">
        <f t="shared" ca="1" si="51"/>
        <v>INDUDEFFTF-88</v>
      </c>
      <c r="N535" s="23" t="str">
        <f t="shared" ca="1" si="52"/>
        <v>Public service Saving Tech-Haulage Tractors, Trucks, Fishing boats 8.8y</v>
      </c>
      <c r="O535" s="23" t="s">
        <v>32</v>
      </c>
      <c r="P535" s="23" t="s">
        <v>33</v>
      </c>
      <c r="Q535" s="23"/>
      <c r="R535" s="23"/>
      <c r="S535" s="19" t="s">
        <v>34</v>
      </c>
      <c r="V535" s="16" t="str">
        <f t="shared" ca="1" si="54"/>
        <v>UD</v>
      </c>
      <c r="W535" s="14" t="str">
        <f t="shared" ca="1" si="54"/>
        <v>Public service</v>
      </c>
      <c r="X535" s="3" t="str">
        <f>'EE investment costs'!D584</f>
        <v>TF-88</v>
      </c>
      <c r="Y535" s="3" t="str">
        <f>'EE investment costs'!E584</f>
        <v>Haulage Tractors, Trucks, Fishing boats</v>
      </c>
      <c r="AC535" s="123">
        <f>'EE investment costs'!C584</f>
        <v>8.8000000000000007</v>
      </c>
      <c r="AD535" s="22"/>
    </row>
    <row r="536" spans="2:30">
      <c r="B536" s="14" t="str">
        <f t="shared" ca="1" si="50"/>
        <v>INDUDEFFMT-89</v>
      </c>
      <c r="C536" s="15" t="str">
        <f t="shared" ca="1" si="49"/>
        <v>IUDMT</v>
      </c>
      <c r="D536" s="16">
        <f>'EE investment costs'!$F$15</f>
        <v>2016</v>
      </c>
      <c r="E536" s="14">
        <f>VLOOKUP(X536,'EE investment costs'!$D$56:$R$656,15,0)</f>
        <v>6.49</v>
      </c>
      <c r="F536" s="17">
        <f ca="1">INDEX('EE investment costs'!$D$56:$R$656,MATCH(X536,'EE investment costs'!$D$56:$D$656,0),MATCH($V$8,'EE investment costs'!$D$56:$R$56,0))</f>
        <v>1179.4691803267381</v>
      </c>
      <c r="I536" s="18">
        <v>1</v>
      </c>
      <c r="J536" s="18">
        <v>1</v>
      </c>
      <c r="K536" s="14">
        <f t="shared" ca="1" si="53"/>
        <v>1</v>
      </c>
      <c r="M536" s="19" t="str">
        <f t="shared" ca="1" si="51"/>
        <v>INDUDEFFMT-89</v>
      </c>
      <c r="N536" s="23" t="str">
        <f t="shared" ca="1" si="52"/>
        <v>Public service Saving Tech-Heat Medium Temp. up to 150C 8.9y</v>
      </c>
      <c r="O536" s="23" t="s">
        <v>32</v>
      </c>
      <c r="P536" s="23" t="s">
        <v>33</v>
      </c>
      <c r="Q536" s="23"/>
      <c r="R536" s="23"/>
      <c r="S536" s="19" t="s">
        <v>34</v>
      </c>
      <c r="V536" s="16" t="str">
        <f t="shared" ca="1" si="54"/>
        <v>UD</v>
      </c>
      <c r="W536" s="14" t="str">
        <f t="shared" ca="1" si="54"/>
        <v>Public service</v>
      </c>
      <c r="X536" s="3" t="str">
        <f>'EE investment costs'!D585</f>
        <v>MT-89</v>
      </c>
      <c r="Y536" s="3" t="str">
        <f>'EE investment costs'!E585</f>
        <v>Heat Medium Temp. up to 150C</v>
      </c>
      <c r="AC536" s="123">
        <f>'EE investment costs'!C585</f>
        <v>8.9</v>
      </c>
      <c r="AD536" s="22"/>
    </row>
    <row r="537" spans="2:30">
      <c r="B537" s="14" t="str">
        <f t="shared" ca="1" si="50"/>
        <v>INDUDEFFHT-89</v>
      </c>
      <c r="C537" s="15" t="str">
        <f t="shared" ca="1" si="49"/>
        <v>IUDHT</v>
      </c>
      <c r="D537" s="16">
        <f>'EE investment costs'!$F$15</f>
        <v>2016</v>
      </c>
      <c r="E537" s="14">
        <f>VLOOKUP(X537,'EE investment costs'!$D$56:$R$656,15,0)</f>
        <v>5.1920000000000002</v>
      </c>
      <c r="F537" s="17">
        <f ca="1">INDEX('EE investment costs'!$D$56:$R$656,MATCH(X537,'EE investment costs'!$D$56:$D$656,0),MATCH($V$8,'EE investment costs'!$D$56:$R$56,0))</f>
        <v>788.65038512055708</v>
      </c>
      <c r="I537" s="18">
        <v>1</v>
      </c>
      <c r="J537" s="18">
        <v>1</v>
      </c>
      <c r="K537" s="14">
        <f t="shared" ca="1" si="53"/>
        <v>5</v>
      </c>
      <c r="M537" s="19" t="str">
        <f t="shared" ca="1" si="51"/>
        <v>INDUDEFFHT-89</v>
      </c>
      <c r="N537" s="23" t="str">
        <f t="shared" ca="1" si="52"/>
        <v>Public service Saving Tech-Heat High Temp. over 150C 8.9y</v>
      </c>
      <c r="O537" s="23" t="s">
        <v>32</v>
      </c>
      <c r="P537" s="23" t="s">
        <v>33</v>
      </c>
      <c r="Q537" s="23"/>
      <c r="R537" s="23"/>
      <c r="S537" s="19" t="s">
        <v>34</v>
      </c>
      <c r="V537" s="16" t="str">
        <f t="shared" ca="1" si="54"/>
        <v>UD</v>
      </c>
      <c r="W537" s="14" t="str">
        <f t="shared" ca="1" si="54"/>
        <v>Public service</v>
      </c>
      <c r="X537" s="3" t="str">
        <f>'EE investment costs'!D586</f>
        <v>HT-89</v>
      </c>
      <c r="Y537" s="3" t="str">
        <f>'EE investment costs'!E586</f>
        <v>Heat High Temp. over 150C</v>
      </c>
      <c r="AC537" s="123">
        <f>'EE investment costs'!C586</f>
        <v>8.9</v>
      </c>
      <c r="AD537" s="22"/>
    </row>
    <row r="538" spans="2:30">
      <c r="B538" s="14" t="str">
        <f t="shared" ca="1" si="50"/>
        <v>INDUDEFFRH-89</v>
      </c>
      <c r="C538" s="15" t="str">
        <f t="shared" ca="1" si="49"/>
        <v>IUDRH</v>
      </c>
      <c r="D538" s="16">
        <f>'EE investment costs'!$F$15</f>
        <v>2016</v>
      </c>
      <c r="E538" s="14">
        <f>VLOOKUP(X538,'EE investment costs'!$D$56:$R$656,15,0)</f>
        <v>16.914666666666669</v>
      </c>
      <c r="F538" s="17">
        <f ca="1">INDEX('EE investment costs'!$D$56:$R$656,MATCH(X538,'EE investment costs'!$D$56:$D$656,0),MATCH($V$8,'EE investment costs'!$D$56:$R$56,0))</f>
        <v>1999.7728339339135</v>
      </c>
      <c r="I538" s="18">
        <v>1</v>
      </c>
      <c r="J538" s="18">
        <v>1</v>
      </c>
      <c r="K538" s="14">
        <f t="shared" ca="1" si="53"/>
        <v>0</v>
      </c>
      <c r="M538" s="19" t="str">
        <f t="shared" ca="1" si="51"/>
        <v>INDUDEFFRH-89</v>
      </c>
      <c r="N538" s="23" t="str">
        <f t="shared" ca="1" si="52"/>
        <v>Public service Saving Tech-Heat Room Heat 8.9y</v>
      </c>
      <c r="O538" s="23" t="s">
        <v>32</v>
      </c>
      <c r="P538" s="23" t="s">
        <v>33</v>
      </c>
      <c r="Q538" s="23"/>
      <c r="R538" s="23"/>
      <c r="S538" s="19" t="s">
        <v>34</v>
      </c>
      <c r="V538" s="16" t="str">
        <f t="shared" ca="1" si="54"/>
        <v>UD</v>
      </c>
      <c r="W538" s="14" t="str">
        <f t="shared" ca="1" si="54"/>
        <v>Public service</v>
      </c>
      <c r="X538" s="3" t="str">
        <f>'EE investment costs'!D587</f>
        <v>RH-89</v>
      </c>
      <c r="Y538" s="3" t="str">
        <f>'EE investment costs'!E587</f>
        <v>Heat Room Heat</v>
      </c>
      <c r="AC538" s="123">
        <f>'EE investment costs'!C587</f>
        <v>8.9</v>
      </c>
      <c r="AD538" s="22"/>
    </row>
    <row r="539" spans="2:30">
      <c r="B539" s="14" t="str">
        <f t="shared" ca="1" si="50"/>
        <v>INDUDEFFLA-89</v>
      </c>
      <c r="C539" s="15" t="str">
        <f t="shared" ca="1" si="49"/>
        <v>IUDLA</v>
      </c>
      <c r="D539" s="16">
        <f>'EE investment costs'!$F$15</f>
        <v>2016</v>
      </c>
      <c r="E539" s="14">
        <f>VLOOKUP(X539,'EE investment costs'!$D$56:$R$656,15,0)</f>
        <v>4.5486333333333331</v>
      </c>
      <c r="F539" s="17">
        <f ca="1">INDEX('EE investment costs'!$D$56:$R$656,MATCH(X539,'EE investment costs'!$D$56:$D$656,0),MATCH($V$8,'EE investment costs'!$D$56:$R$56,0))</f>
        <v>2364.529036874917</v>
      </c>
      <c r="I539" s="18">
        <v>1</v>
      </c>
      <c r="J539" s="18">
        <v>1</v>
      </c>
      <c r="K539" s="14">
        <f t="shared" ca="1" si="53"/>
        <v>0</v>
      </c>
      <c r="M539" s="19" t="str">
        <f t="shared" ca="1" si="51"/>
        <v>INDUDEFFLA-89</v>
      </c>
      <c r="N539" s="23" t="str">
        <f t="shared" ca="1" si="52"/>
        <v>Public service Saving Tech-Light 8.9y</v>
      </c>
      <c r="O539" s="23" t="s">
        <v>32</v>
      </c>
      <c r="P539" s="23" t="s">
        <v>33</v>
      </c>
      <c r="Q539" s="23"/>
      <c r="R539" s="23"/>
      <c r="S539" s="19" t="s">
        <v>34</v>
      </c>
      <c r="V539" s="16" t="str">
        <f t="shared" ca="1" si="54"/>
        <v>UD</v>
      </c>
      <c r="W539" s="14" t="str">
        <f t="shared" ca="1" si="54"/>
        <v>Public service</v>
      </c>
      <c r="X539" s="3" t="str">
        <f>'EE investment costs'!D588</f>
        <v>LA-89</v>
      </c>
      <c r="Y539" s="3" t="str">
        <f>'EE investment costs'!E588</f>
        <v>Light</v>
      </c>
      <c r="AC539" s="123">
        <f>'EE investment costs'!C588</f>
        <v>8.9</v>
      </c>
      <c r="AD539" s="22"/>
    </row>
    <row r="540" spans="2:30">
      <c r="B540" s="14" t="str">
        <f t="shared" ca="1" si="50"/>
        <v>INDUDEFFEM-89</v>
      </c>
      <c r="C540" s="15" t="str">
        <f t="shared" ca="1" si="49"/>
        <v>IUDEM</v>
      </c>
      <c r="D540" s="16">
        <f>'EE investment costs'!$F$15</f>
        <v>2016</v>
      </c>
      <c r="E540" s="14">
        <f>VLOOKUP(X540,'EE investment costs'!$D$56:$R$656,15,0)</f>
        <v>4.776065</v>
      </c>
      <c r="F540" s="17">
        <f ca="1">INDEX('EE investment costs'!$D$56:$R$656,MATCH(X540,'EE investment costs'!$D$56:$D$656,0),MATCH($V$8,'EE investment costs'!$D$56:$R$56,0))</f>
        <v>3148.3102895083616</v>
      </c>
      <c r="I540" s="18">
        <v>1</v>
      </c>
      <c r="J540" s="18">
        <v>1</v>
      </c>
      <c r="K540" s="14">
        <f t="shared" ca="1" si="53"/>
        <v>0</v>
      </c>
      <c r="M540" s="19" t="str">
        <f t="shared" ca="1" si="51"/>
        <v>INDUDEFFEM-89</v>
      </c>
      <c r="N540" s="23" t="str">
        <f t="shared" ca="1" si="52"/>
        <v>Public service Saving Tech-Electric Motors 8.9y</v>
      </c>
      <c r="O540" s="23" t="s">
        <v>32</v>
      </c>
      <c r="P540" s="23" t="s">
        <v>33</v>
      </c>
      <c r="Q540" s="23"/>
      <c r="R540" s="23"/>
      <c r="S540" s="19" t="s">
        <v>34</v>
      </c>
      <c r="V540" s="16" t="str">
        <f t="shared" ca="1" si="54"/>
        <v>UD</v>
      </c>
      <c r="W540" s="14" t="str">
        <f t="shared" ca="1" si="54"/>
        <v>Public service</v>
      </c>
      <c r="X540" s="3" t="str">
        <f>'EE investment costs'!D589</f>
        <v>EM-89</v>
      </c>
      <c r="Y540" s="3" t="str">
        <f>'EE investment costs'!E589</f>
        <v>Electric Motors</v>
      </c>
      <c r="AC540" s="123">
        <f>'EE investment costs'!C589</f>
        <v>8.9</v>
      </c>
      <c r="AD540" s="22"/>
    </row>
    <row r="541" spans="2:30">
      <c r="B541" s="14" t="str">
        <f t="shared" ca="1" si="50"/>
        <v>INDUDEFFTF-89</v>
      </c>
      <c r="C541" s="15" t="str">
        <f t="shared" ca="1" si="49"/>
        <v>IUDTF</v>
      </c>
      <c r="D541" s="16">
        <f>'EE investment costs'!$F$15</f>
        <v>2016</v>
      </c>
      <c r="E541" s="14">
        <f>VLOOKUP(X541,'EE investment costs'!$D$56:$R$656,15,0)</f>
        <v>19.083333333333336</v>
      </c>
      <c r="F541" s="17">
        <f ca="1">INDEX('EE investment costs'!$D$56:$R$656,MATCH(X541,'EE investment costs'!$D$56:$D$656,0),MATCH($V$8,'EE investment costs'!$D$56:$R$56,0))</f>
        <v>1307.7401962165434</v>
      </c>
      <c r="I541" s="18">
        <v>1</v>
      </c>
      <c r="J541" s="18">
        <v>1</v>
      </c>
      <c r="K541" s="14">
        <f t="shared" ca="1" si="53"/>
        <v>0</v>
      </c>
      <c r="M541" s="19" t="str">
        <f t="shared" ca="1" si="51"/>
        <v>INDUDEFFTF-89</v>
      </c>
      <c r="N541" s="23" t="str">
        <f t="shared" ca="1" si="52"/>
        <v>Public service Saving Tech-Haulage Tractors, Trucks, Fishing boats 8.9y</v>
      </c>
      <c r="O541" s="23" t="s">
        <v>32</v>
      </c>
      <c r="P541" s="23" t="s">
        <v>33</v>
      </c>
      <c r="Q541" s="23"/>
      <c r="R541" s="23"/>
      <c r="S541" s="19" t="s">
        <v>34</v>
      </c>
      <c r="V541" s="16" t="str">
        <f t="shared" ca="1" si="54"/>
        <v>UD</v>
      </c>
      <c r="W541" s="14" t="str">
        <f t="shared" ca="1" si="54"/>
        <v>Public service</v>
      </c>
      <c r="X541" s="3" t="str">
        <f>'EE investment costs'!D590</f>
        <v>TF-89</v>
      </c>
      <c r="Y541" s="3" t="str">
        <f>'EE investment costs'!E590</f>
        <v>Haulage Tractors, Trucks, Fishing boats</v>
      </c>
      <c r="AC541" s="123">
        <f>'EE investment costs'!C590</f>
        <v>8.9</v>
      </c>
      <c r="AD541" s="22"/>
    </row>
    <row r="542" spans="2:30">
      <c r="B542" s="14" t="str">
        <f t="shared" ca="1" si="50"/>
        <v>INDUDEFFMT-90</v>
      </c>
      <c r="C542" s="15" t="str">
        <f t="shared" ca="1" si="49"/>
        <v>IUDMT</v>
      </c>
      <c r="D542" s="16">
        <f>'EE investment costs'!$F$15</f>
        <v>2016</v>
      </c>
      <c r="E542" s="14">
        <f>VLOOKUP(X542,'EE investment costs'!$D$56:$R$656,15,0)</f>
        <v>6.5</v>
      </c>
      <c r="F542" s="17">
        <f ca="1">INDEX('EE investment costs'!$D$56:$R$656,MATCH(X542,'EE investment costs'!$D$56:$D$656,0),MATCH($V$8,'EE investment costs'!$D$56:$R$56,0))</f>
        <v>1191.217437431126</v>
      </c>
      <c r="I542" s="18">
        <v>1</v>
      </c>
      <c r="J542" s="18">
        <v>1</v>
      </c>
      <c r="K542" s="14">
        <f t="shared" ca="1" si="53"/>
        <v>1</v>
      </c>
      <c r="M542" s="19" t="str">
        <f t="shared" ca="1" si="51"/>
        <v>INDUDEFFMT-90</v>
      </c>
      <c r="N542" s="23" t="str">
        <f t="shared" ca="1" si="52"/>
        <v>Public service Saving Tech-Heat Medium Temp. up to 150C 9y</v>
      </c>
      <c r="O542" s="23" t="s">
        <v>32</v>
      </c>
      <c r="P542" s="23" t="s">
        <v>33</v>
      </c>
      <c r="Q542" s="23"/>
      <c r="R542" s="23"/>
      <c r="S542" s="19" t="s">
        <v>34</v>
      </c>
      <c r="V542" s="16" t="str">
        <f t="shared" ca="1" si="54"/>
        <v>UD</v>
      </c>
      <c r="W542" s="14" t="str">
        <f t="shared" ca="1" si="54"/>
        <v>Public service</v>
      </c>
      <c r="X542" s="3" t="str">
        <f>'EE investment costs'!D591</f>
        <v>MT-90</v>
      </c>
      <c r="Y542" s="3" t="str">
        <f>'EE investment costs'!E591</f>
        <v>Heat Medium Temp. up to 150C</v>
      </c>
      <c r="AC542" s="123">
        <f>'EE investment costs'!C591</f>
        <v>9</v>
      </c>
      <c r="AD542" s="22"/>
    </row>
    <row r="543" spans="2:30">
      <c r="B543" s="14" t="str">
        <f t="shared" ca="1" si="50"/>
        <v>INDUDEFFHT-90</v>
      </c>
      <c r="C543" s="15" t="str">
        <f t="shared" ca="1" si="49"/>
        <v>IUDHT</v>
      </c>
      <c r="D543" s="16">
        <f>'EE investment costs'!$F$15</f>
        <v>2016</v>
      </c>
      <c r="E543" s="14">
        <f>VLOOKUP(X543,'EE investment costs'!$D$56:$R$656,15,0)</f>
        <v>5.2</v>
      </c>
      <c r="F543" s="17">
        <f ca="1">INDEX('EE investment costs'!$D$56:$R$656,MATCH(X543,'EE investment costs'!$D$56:$D$656,0),MATCH($V$8,'EE investment costs'!$D$56:$R$56,0))</f>
        <v>795.03474614120034</v>
      </c>
      <c r="I543" s="18">
        <v>1</v>
      </c>
      <c r="J543" s="18">
        <v>1</v>
      </c>
      <c r="K543" s="14">
        <f t="shared" ca="1" si="53"/>
        <v>5</v>
      </c>
      <c r="M543" s="19" t="str">
        <f t="shared" ca="1" si="51"/>
        <v>INDUDEFFHT-90</v>
      </c>
      <c r="N543" s="23" t="str">
        <f t="shared" ca="1" si="52"/>
        <v>Public service Saving Tech-Heat High Temp. over 150C 9y</v>
      </c>
      <c r="O543" s="23" t="s">
        <v>32</v>
      </c>
      <c r="P543" s="23" t="s">
        <v>33</v>
      </c>
      <c r="Q543" s="23"/>
      <c r="R543" s="23"/>
      <c r="S543" s="19" t="s">
        <v>34</v>
      </c>
      <c r="V543" s="16" t="str">
        <f t="shared" ca="1" si="54"/>
        <v>UD</v>
      </c>
      <c r="W543" s="14" t="str">
        <f t="shared" ca="1" si="54"/>
        <v>Public service</v>
      </c>
      <c r="X543" s="3" t="str">
        <f>'EE investment costs'!D592</f>
        <v>HT-90</v>
      </c>
      <c r="Y543" s="3" t="str">
        <f>'EE investment costs'!E592</f>
        <v>Heat High Temp. over 150C</v>
      </c>
      <c r="AC543" s="123">
        <f>'EE investment costs'!C592</f>
        <v>9</v>
      </c>
      <c r="AD543" s="22"/>
    </row>
    <row r="544" spans="2:30">
      <c r="B544" s="14" t="str">
        <f t="shared" ca="1" si="50"/>
        <v>INDUDEFFRH-90</v>
      </c>
      <c r="C544" s="15" t="str">
        <f t="shared" ca="1" si="49"/>
        <v>IUDRH</v>
      </c>
      <c r="D544" s="16">
        <f>'EE investment costs'!$F$15</f>
        <v>2016</v>
      </c>
      <c r="E544" s="14">
        <f>VLOOKUP(X544,'EE investment costs'!$D$56:$R$656,15,0)</f>
        <v>16.933333333333337</v>
      </c>
      <c r="F544" s="17">
        <f ca="1">INDEX('EE investment costs'!$D$56:$R$656,MATCH(X544,'EE investment costs'!$D$56:$D$656,0),MATCH($V$8,'EE investment costs'!$D$56:$R$56,0))</f>
        <v>2036.8056641919486</v>
      </c>
      <c r="I544" s="18">
        <v>1</v>
      </c>
      <c r="J544" s="18">
        <v>1</v>
      </c>
      <c r="K544" s="14">
        <f t="shared" ca="1" si="53"/>
        <v>0</v>
      </c>
      <c r="M544" s="19" t="str">
        <f t="shared" ca="1" si="51"/>
        <v>INDUDEFFRH-90</v>
      </c>
      <c r="N544" s="23" t="str">
        <f t="shared" ca="1" si="52"/>
        <v>Public service Saving Tech-Heat Room Heat 9y</v>
      </c>
      <c r="O544" s="23" t="s">
        <v>32</v>
      </c>
      <c r="P544" s="23" t="s">
        <v>33</v>
      </c>
      <c r="Q544" s="23"/>
      <c r="R544" s="23"/>
      <c r="S544" s="19" t="s">
        <v>34</v>
      </c>
      <c r="V544" s="16" t="str">
        <f t="shared" ca="1" si="54"/>
        <v>UD</v>
      </c>
      <c r="W544" s="14" t="str">
        <f t="shared" ca="1" si="54"/>
        <v>Public service</v>
      </c>
      <c r="X544" s="3" t="str">
        <f>'EE investment costs'!D593</f>
        <v>RH-90</v>
      </c>
      <c r="Y544" s="3" t="str">
        <f>'EE investment costs'!E593</f>
        <v>Heat Room Heat</v>
      </c>
      <c r="AC544" s="123">
        <f>'EE investment costs'!C593</f>
        <v>9</v>
      </c>
      <c r="AD544" s="22"/>
    </row>
    <row r="545" spans="2:30">
      <c r="B545" s="14" t="str">
        <f t="shared" ca="1" si="50"/>
        <v>INDUDEFFLA-90</v>
      </c>
      <c r="C545" s="15" t="str">
        <f t="shared" ca="1" si="49"/>
        <v>IUDLA</v>
      </c>
      <c r="D545" s="16">
        <f>'EE investment costs'!$F$15</f>
        <v>2016</v>
      </c>
      <c r="E545" s="14">
        <f>VLOOKUP(X545,'EE investment costs'!$D$56:$R$656,15,0)</f>
        <v>4.5616666666666674</v>
      </c>
      <c r="F545" s="17">
        <f ca="1">INDEX('EE investment costs'!$D$56:$R$656,MATCH(X545,'EE investment costs'!$D$56:$D$656,0),MATCH($V$8,'EE investment costs'!$D$56:$R$56,0))</f>
        <v>2380.0035402209287</v>
      </c>
      <c r="I545" s="18">
        <v>1</v>
      </c>
      <c r="J545" s="18">
        <v>1</v>
      </c>
      <c r="K545" s="14">
        <f t="shared" ca="1" si="53"/>
        <v>0</v>
      </c>
      <c r="M545" s="19" t="str">
        <f t="shared" ca="1" si="51"/>
        <v>INDUDEFFLA-90</v>
      </c>
      <c r="N545" s="23" t="str">
        <f t="shared" ca="1" si="52"/>
        <v>Public service Saving Tech-Light 9y</v>
      </c>
      <c r="O545" s="23" t="s">
        <v>32</v>
      </c>
      <c r="P545" s="23" t="s">
        <v>33</v>
      </c>
      <c r="Q545" s="23"/>
      <c r="R545" s="23"/>
      <c r="S545" s="19" t="s">
        <v>34</v>
      </c>
      <c r="V545" s="16" t="str">
        <f t="shared" ca="1" si="54"/>
        <v>UD</v>
      </c>
      <c r="W545" s="14" t="str">
        <f t="shared" ca="1" si="54"/>
        <v>Public service</v>
      </c>
      <c r="X545" s="3" t="str">
        <f>'EE investment costs'!D594</f>
        <v>LA-90</v>
      </c>
      <c r="Y545" s="3" t="str">
        <f>'EE investment costs'!E594</f>
        <v>Light</v>
      </c>
      <c r="AC545" s="123">
        <f>'EE investment costs'!C594</f>
        <v>9</v>
      </c>
      <c r="AD545" s="22"/>
    </row>
    <row r="546" spans="2:30">
      <c r="B546" s="14" t="str">
        <f t="shared" ca="1" si="50"/>
        <v>INDUDEFFEM-90</v>
      </c>
      <c r="C546" s="15" t="str">
        <f t="shared" ca="1" si="49"/>
        <v>IUDEM</v>
      </c>
      <c r="D546" s="16">
        <f>'EE investment costs'!$F$15</f>
        <v>2016</v>
      </c>
      <c r="E546" s="14">
        <f>VLOOKUP(X546,'EE investment costs'!$D$56:$R$656,15,0)</f>
        <v>4.7897499999999997</v>
      </c>
      <c r="F546" s="17">
        <f ca="1">INDEX('EE investment costs'!$D$56:$R$656,MATCH(X546,'EE investment costs'!$D$56:$D$656,0),MATCH($V$8,'EE investment costs'!$D$56:$R$56,0))</f>
        <v>3178.8787249743973</v>
      </c>
      <c r="I546" s="18">
        <v>1</v>
      </c>
      <c r="J546" s="18">
        <v>1</v>
      </c>
      <c r="K546" s="14">
        <f t="shared" ca="1" si="53"/>
        <v>0</v>
      </c>
      <c r="M546" s="19" t="str">
        <f t="shared" ca="1" si="51"/>
        <v>INDUDEFFEM-90</v>
      </c>
      <c r="N546" s="23" t="str">
        <f t="shared" ca="1" si="52"/>
        <v>Public service Saving Tech-Electric Motors 9y</v>
      </c>
      <c r="O546" s="23" t="s">
        <v>32</v>
      </c>
      <c r="P546" s="23" t="s">
        <v>33</v>
      </c>
      <c r="Q546" s="23"/>
      <c r="R546" s="23"/>
      <c r="S546" s="19" t="s">
        <v>34</v>
      </c>
      <c r="V546" s="16" t="str">
        <f t="shared" ca="1" si="54"/>
        <v>UD</v>
      </c>
      <c r="W546" s="14" t="str">
        <f t="shared" ca="1" si="54"/>
        <v>Public service</v>
      </c>
      <c r="X546" s="3" t="str">
        <f>'EE investment costs'!D595</f>
        <v>EM-90</v>
      </c>
      <c r="Y546" s="3" t="str">
        <f>'EE investment costs'!E595</f>
        <v>Electric Motors</v>
      </c>
      <c r="AC546" s="123">
        <f>'EE investment costs'!C595</f>
        <v>9</v>
      </c>
      <c r="AD546" s="22"/>
    </row>
    <row r="547" spans="2:30" ht="13.5" thickBot="1">
      <c r="B547" s="14" t="str">
        <f t="shared" ca="1" si="50"/>
        <v>INDUDEFFTF-90</v>
      </c>
      <c r="C547" s="15" t="str">
        <f t="shared" ca="1" si="49"/>
        <v>IUDTF</v>
      </c>
      <c r="D547" s="16">
        <f>'EE investment costs'!$F$15</f>
        <v>2016</v>
      </c>
      <c r="E547" s="14">
        <f>VLOOKUP(X547,'EE investment costs'!$D$56:$R$656,15,0)</f>
        <v>19.166666666666668</v>
      </c>
      <c r="F547" s="17">
        <f ca="1">INDEX('EE investment costs'!$D$56:$R$656,MATCH(X547,'EE investment costs'!$D$56:$D$656,0),MATCH($V$8,'EE investment costs'!$D$56:$R$56,0))</f>
        <v>1322.4339062863921</v>
      </c>
      <c r="I547" s="18">
        <v>1</v>
      </c>
      <c r="J547" s="18">
        <v>1</v>
      </c>
      <c r="K547" s="14">
        <f t="shared" ca="1" si="53"/>
        <v>0</v>
      </c>
      <c r="M547" s="24" t="str">
        <f t="shared" ca="1" si="51"/>
        <v>INDUDEFFTF-90</v>
      </c>
      <c r="N547" s="25" t="str">
        <f t="shared" ca="1" si="52"/>
        <v>Public service Saving Tech-Haulage Tractors, Trucks, Fishing boats 9y</v>
      </c>
      <c r="O547" s="25" t="s">
        <v>32</v>
      </c>
      <c r="P547" s="25" t="s">
        <v>33</v>
      </c>
      <c r="Q547" s="25"/>
      <c r="R547" s="25"/>
      <c r="S547" s="24" t="s">
        <v>34</v>
      </c>
      <c r="V547" s="16" t="str">
        <f t="shared" ca="1" si="54"/>
        <v>UD</v>
      </c>
      <c r="W547" s="14" t="str">
        <f t="shared" ca="1" si="54"/>
        <v>Public service</v>
      </c>
      <c r="X547" s="3" t="str">
        <f>'EE investment costs'!D596</f>
        <v>TF-90</v>
      </c>
      <c r="Y547" s="3" t="str">
        <f>'EE investment costs'!E596</f>
        <v>Haulage Tractors, Trucks, Fishing boats</v>
      </c>
      <c r="AC547" s="123">
        <f>'EE investment costs'!C596</f>
        <v>9</v>
      </c>
      <c r="AD547" s="22"/>
    </row>
    <row r="548" spans="2:30">
      <c r="B548" s="14" t="str">
        <f t="shared" ca="1" si="50"/>
        <v>INDUDEFFMT-91</v>
      </c>
      <c r="C548" s="15" t="str">
        <f ca="1">"I"&amp;MID(B548,4,1)&amp;"D"&amp;MID(B548,9,2)</f>
        <v>IUDMT</v>
      </c>
      <c r="D548" s="16">
        <f>'EE investment costs'!$F$15</f>
        <v>2016</v>
      </c>
      <c r="E548" s="14">
        <f>VLOOKUP(X548,'EE investment costs'!$D$56:$R$656,15,0)</f>
        <v>6.51</v>
      </c>
      <c r="F548" s="17">
        <f ca="1">INDEX('EE investment costs'!$D$56:$R$656,MATCH(X548,'EE investment costs'!$D$56:$D$656,0),MATCH($V$8,'EE investment costs'!$D$56:$R$56,0))</f>
        <v>1202.9656945355139</v>
      </c>
      <c r="I548" s="18">
        <v>1</v>
      </c>
      <c r="J548" s="18">
        <v>1</v>
      </c>
      <c r="K548" s="14">
        <f t="shared" ca="1" si="53"/>
        <v>0</v>
      </c>
      <c r="M548" s="20" t="str">
        <f t="shared" ca="1" si="51"/>
        <v>INDUDEFFMT-91</v>
      </c>
      <c r="N548" s="21" t="str">
        <f t="shared" ca="1" si="52"/>
        <v>Public service Saving Tech-Heat Medium Temp. up to 150C 9.1y</v>
      </c>
      <c r="O548" s="21" t="s">
        <v>32</v>
      </c>
      <c r="P548" s="21" t="s">
        <v>33</v>
      </c>
      <c r="Q548" s="21"/>
      <c r="R548" s="21"/>
      <c r="S548" s="20" t="s">
        <v>34</v>
      </c>
      <c r="V548" s="16" t="str">
        <f t="shared" ca="1" si="54"/>
        <v>UD</v>
      </c>
      <c r="W548" s="14" t="str">
        <f t="shared" ca="1" si="54"/>
        <v>Public service</v>
      </c>
      <c r="X548" s="3" t="str">
        <f>'EE investment costs'!D597</f>
        <v>MT-91</v>
      </c>
      <c r="Y548" s="3" t="str">
        <f>'EE investment costs'!E597</f>
        <v>Heat Medium Temp. up to 150C</v>
      </c>
      <c r="AC548" s="123">
        <f>'EE investment costs'!C597</f>
        <v>9.1</v>
      </c>
      <c r="AD548" s="22"/>
    </row>
    <row r="549" spans="2:30">
      <c r="B549" s="14" t="str">
        <f t="shared" ca="1" si="50"/>
        <v>INDUDEFFHT-91</v>
      </c>
      <c r="C549" s="15" t="str">
        <f t="shared" ref="C549:C607" ca="1" si="55">"I"&amp;MID(B549,4,1)&amp;"D"&amp;MID(B549,9,2)</f>
        <v>IUDHT</v>
      </c>
      <c r="D549" s="16">
        <f>'EE investment costs'!$F$15</f>
        <v>2016</v>
      </c>
      <c r="E549" s="14">
        <f>VLOOKUP(X549,'EE investment costs'!$D$56:$R$656,15,0)</f>
        <v>5.2080000000000002</v>
      </c>
      <c r="F549" s="17">
        <f ca="1">INDEX('EE investment costs'!$D$56:$R$656,MATCH(X549,'EE investment costs'!$D$56:$D$656,0),MATCH($V$8,'EE investment costs'!$D$56:$R$56,0))</f>
        <v>801.41910716184384</v>
      </c>
      <c r="I549" s="18">
        <v>1</v>
      </c>
      <c r="J549" s="18">
        <v>1</v>
      </c>
      <c r="K549" s="14">
        <f t="shared" ca="1" si="53"/>
        <v>4</v>
      </c>
      <c r="M549" s="19" t="str">
        <f t="shared" ca="1" si="51"/>
        <v>INDUDEFFHT-91</v>
      </c>
      <c r="N549" s="23" t="str">
        <f t="shared" ca="1" si="52"/>
        <v>Public service Saving Tech-Heat High Temp. over 150C 9.1y</v>
      </c>
      <c r="O549" s="23" t="s">
        <v>32</v>
      </c>
      <c r="P549" s="23" t="s">
        <v>33</v>
      </c>
      <c r="Q549" s="23"/>
      <c r="R549" s="23"/>
      <c r="S549" s="19" t="s">
        <v>34</v>
      </c>
      <c r="V549" s="16" t="str">
        <f t="shared" ca="1" si="54"/>
        <v>UD</v>
      </c>
      <c r="W549" s="14" t="str">
        <f t="shared" ca="1" si="54"/>
        <v>Public service</v>
      </c>
      <c r="X549" s="3" t="str">
        <f>'EE investment costs'!D598</f>
        <v>HT-91</v>
      </c>
      <c r="Y549" s="3" t="str">
        <f>'EE investment costs'!E598</f>
        <v>Heat High Temp. over 150C</v>
      </c>
      <c r="AC549" s="123">
        <f>'EE investment costs'!C598</f>
        <v>9.1</v>
      </c>
      <c r="AD549" s="22"/>
    </row>
    <row r="550" spans="2:30">
      <c r="B550" s="14" t="str">
        <f t="shared" ca="1" si="50"/>
        <v>INDUDEFFRH-91</v>
      </c>
      <c r="C550" s="15" t="str">
        <f t="shared" ca="1" si="55"/>
        <v>IUDRH</v>
      </c>
      <c r="D550" s="16">
        <f>'EE investment costs'!$F$15</f>
        <v>2016</v>
      </c>
      <c r="E550" s="14">
        <f>VLOOKUP(X550,'EE investment costs'!$D$56:$R$656,15,0)</f>
        <v>16.952000000000002</v>
      </c>
      <c r="F550" s="17">
        <f ca="1">INDEX('EE investment costs'!$D$56:$R$656,MATCH(X550,'EE investment costs'!$D$56:$D$656,0),MATCH($V$8,'EE investment costs'!$D$56:$R$56,0))</f>
        <v>2073.838494449984</v>
      </c>
      <c r="I550" s="18">
        <v>1</v>
      </c>
      <c r="J550" s="18">
        <v>1</v>
      </c>
      <c r="K550" s="14">
        <f t="shared" ca="1" si="53"/>
        <v>0</v>
      </c>
      <c r="M550" s="19" t="str">
        <f t="shared" ca="1" si="51"/>
        <v>INDUDEFFRH-91</v>
      </c>
      <c r="N550" s="23" t="str">
        <f t="shared" ca="1" si="52"/>
        <v>Public service Saving Tech-Heat Room Heat 9.1y</v>
      </c>
      <c r="O550" s="23" t="s">
        <v>32</v>
      </c>
      <c r="P550" s="23" t="s">
        <v>33</v>
      </c>
      <c r="Q550" s="23"/>
      <c r="R550" s="23"/>
      <c r="S550" s="19" t="s">
        <v>34</v>
      </c>
      <c r="V550" s="16" t="str">
        <f t="shared" ca="1" si="54"/>
        <v>UD</v>
      </c>
      <c r="W550" s="14" t="str">
        <f t="shared" ca="1" si="54"/>
        <v>Public service</v>
      </c>
      <c r="X550" s="3" t="str">
        <f>'EE investment costs'!D599</f>
        <v>RH-91</v>
      </c>
      <c r="Y550" s="3" t="str">
        <f>'EE investment costs'!E599</f>
        <v>Heat Room Heat</v>
      </c>
      <c r="AC550" s="123">
        <f>'EE investment costs'!C599</f>
        <v>9.1</v>
      </c>
      <c r="AD550" s="22"/>
    </row>
    <row r="551" spans="2:30">
      <c r="B551" s="14" t="str">
        <f t="shared" ca="1" si="50"/>
        <v>INDUDEFFLA-91</v>
      </c>
      <c r="C551" s="15" t="str">
        <f t="shared" ca="1" si="55"/>
        <v>IUDLA</v>
      </c>
      <c r="D551" s="16">
        <f>'EE investment costs'!$F$15</f>
        <v>2016</v>
      </c>
      <c r="E551" s="14">
        <f>VLOOKUP(X551,'EE investment costs'!$D$56:$R$656,15,0)</f>
        <v>4.5747</v>
      </c>
      <c r="F551" s="17">
        <f ca="1">INDEX('EE investment costs'!$D$56:$R$656,MATCH(X551,'EE investment costs'!$D$56:$D$656,0),MATCH($V$8,'EE investment costs'!$D$56:$R$56,0))</f>
        <v>2395.4780435669409</v>
      </c>
      <c r="I551" s="18">
        <v>1</v>
      </c>
      <c r="J551" s="18">
        <v>1</v>
      </c>
      <c r="K551" s="14">
        <f t="shared" ca="1" si="53"/>
        <v>0</v>
      </c>
      <c r="M551" s="19" t="str">
        <f t="shared" ca="1" si="51"/>
        <v>INDUDEFFLA-91</v>
      </c>
      <c r="N551" s="23" t="str">
        <f t="shared" ca="1" si="52"/>
        <v>Public service Saving Tech-Light 9.1y</v>
      </c>
      <c r="O551" s="23" t="s">
        <v>32</v>
      </c>
      <c r="P551" s="23" t="s">
        <v>33</v>
      </c>
      <c r="Q551" s="23"/>
      <c r="R551" s="23"/>
      <c r="S551" s="19" t="s">
        <v>34</v>
      </c>
      <c r="V551" s="16" t="str">
        <f t="shared" ca="1" si="54"/>
        <v>UD</v>
      </c>
      <c r="W551" s="14" t="str">
        <f t="shared" ca="1" si="54"/>
        <v>Public service</v>
      </c>
      <c r="X551" s="3" t="str">
        <f>'EE investment costs'!D600</f>
        <v>LA-91</v>
      </c>
      <c r="Y551" s="3" t="str">
        <f>'EE investment costs'!E600</f>
        <v>Light</v>
      </c>
      <c r="AC551" s="123">
        <f>'EE investment costs'!C600</f>
        <v>9.1</v>
      </c>
      <c r="AD551" s="22"/>
    </row>
    <row r="552" spans="2:30">
      <c r="B552" s="14" t="str">
        <f t="shared" ca="1" si="50"/>
        <v>INDUDEFFEM-91</v>
      </c>
      <c r="C552" s="15" t="str">
        <f t="shared" ca="1" si="55"/>
        <v>IUDEM</v>
      </c>
      <c r="D552" s="16">
        <f>'EE investment costs'!$F$15</f>
        <v>2016</v>
      </c>
      <c r="E552" s="14">
        <f>VLOOKUP(X552,'EE investment costs'!$D$56:$R$656,15,0)</f>
        <v>4.8034349999999995</v>
      </c>
      <c r="F552" s="17">
        <f ca="1">INDEX('EE investment costs'!$D$56:$R$656,MATCH(X552,'EE investment costs'!$D$56:$D$656,0),MATCH($V$8,'EE investment costs'!$D$56:$R$56,0))</f>
        <v>3209.4471604404343</v>
      </c>
      <c r="I552" s="18">
        <v>1</v>
      </c>
      <c r="J552" s="18">
        <v>1</v>
      </c>
      <c r="K552" s="14">
        <f t="shared" ca="1" si="53"/>
        <v>0</v>
      </c>
      <c r="M552" s="19" t="str">
        <f t="shared" ca="1" si="51"/>
        <v>INDUDEFFEM-91</v>
      </c>
      <c r="N552" s="23" t="str">
        <f t="shared" ca="1" si="52"/>
        <v>Public service Saving Tech-Electric Motors 9.1y</v>
      </c>
      <c r="O552" s="23" t="s">
        <v>32</v>
      </c>
      <c r="P552" s="23" t="s">
        <v>33</v>
      </c>
      <c r="Q552" s="23"/>
      <c r="R552" s="23"/>
      <c r="S552" s="19" t="s">
        <v>34</v>
      </c>
      <c r="V552" s="16" t="str">
        <f t="shared" ca="1" si="54"/>
        <v>UD</v>
      </c>
      <c r="W552" s="14" t="str">
        <f t="shared" ca="1" si="54"/>
        <v>Public service</v>
      </c>
      <c r="X552" s="3" t="str">
        <f>'EE investment costs'!D601</f>
        <v>EM-91</v>
      </c>
      <c r="Y552" s="3" t="str">
        <f>'EE investment costs'!E601</f>
        <v>Electric Motors</v>
      </c>
      <c r="AC552" s="123">
        <f>'EE investment costs'!C601</f>
        <v>9.1</v>
      </c>
      <c r="AD552" s="22"/>
    </row>
    <row r="553" spans="2:30">
      <c r="B553" s="14" t="str">
        <f t="shared" ca="1" si="50"/>
        <v>INDUDEFFTF-91</v>
      </c>
      <c r="C553" s="15" t="str">
        <f t="shared" ca="1" si="55"/>
        <v>IUDTF</v>
      </c>
      <c r="D553" s="16">
        <f>'EE investment costs'!$F$15</f>
        <v>2016</v>
      </c>
      <c r="E553" s="14">
        <f>VLOOKUP(X553,'EE investment costs'!$D$56:$R$656,15,0)</f>
        <v>19.25</v>
      </c>
      <c r="F553" s="17">
        <f ca="1">INDEX('EE investment costs'!$D$56:$R$656,MATCH(X553,'EE investment costs'!$D$56:$D$656,0),MATCH($V$8,'EE investment costs'!$D$56:$R$56,0))</f>
        <v>1337.1276163562409</v>
      </c>
      <c r="I553" s="18">
        <v>1</v>
      </c>
      <c r="J553" s="18">
        <v>1</v>
      </c>
      <c r="K553" s="14">
        <f t="shared" ca="1" si="53"/>
        <v>0</v>
      </c>
      <c r="M553" s="19" t="str">
        <f t="shared" ca="1" si="51"/>
        <v>INDUDEFFTF-91</v>
      </c>
      <c r="N553" s="23" t="str">
        <f t="shared" ca="1" si="52"/>
        <v>Public service Saving Tech-Haulage Tractors, Trucks, Fishing boats 9.1y</v>
      </c>
      <c r="O553" s="23" t="s">
        <v>32</v>
      </c>
      <c r="P553" s="23" t="s">
        <v>33</v>
      </c>
      <c r="Q553" s="23"/>
      <c r="R553" s="23"/>
      <c r="S553" s="19" t="s">
        <v>34</v>
      </c>
      <c r="V553" s="16" t="str">
        <f t="shared" ca="1" si="54"/>
        <v>UD</v>
      </c>
      <c r="W553" s="14" t="str">
        <f t="shared" ca="1" si="54"/>
        <v>Public service</v>
      </c>
      <c r="X553" s="3" t="str">
        <f>'EE investment costs'!D602</f>
        <v>TF-91</v>
      </c>
      <c r="Y553" s="3" t="str">
        <f>'EE investment costs'!E602</f>
        <v>Haulage Tractors, Trucks, Fishing boats</v>
      </c>
      <c r="AC553" s="123">
        <f>'EE investment costs'!C602</f>
        <v>9.1</v>
      </c>
      <c r="AD553" s="22"/>
    </row>
    <row r="554" spans="2:30">
      <c r="B554" s="14" t="str">
        <f t="shared" ca="1" si="50"/>
        <v>INDUDEFFMT-92</v>
      </c>
      <c r="C554" s="15" t="str">
        <f t="shared" ca="1" si="55"/>
        <v>IUDMT</v>
      </c>
      <c r="D554" s="16">
        <f>'EE investment costs'!$F$15</f>
        <v>2016</v>
      </c>
      <c r="E554" s="14">
        <f>VLOOKUP(X554,'EE investment costs'!$D$56:$R$656,15,0)</f>
        <v>6.5200000000000005</v>
      </c>
      <c r="F554" s="17">
        <f ca="1">INDEX('EE investment costs'!$D$56:$R$656,MATCH(X554,'EE investment costs'!$D$56:$D$656,0),MATCH($V$8,'EE investment costs'!$D$56:$R$56,0))</f>
        <v>1214.7139516399018</v>
      </c>
      <c r="I554" s="18">
        <v>1</v>
      </c>
      <c r="J554" s="18">
        <v>1</v>
      </c>
      <c r="K554" s="14">
        <f t="shared" ca="1" si="53"/>
        <v>0</v>
      </c>
      <c r="M554" s="19" t="str">
        <f t="shared" ca="1" si="51"/>
        <v>INDUDEFFMT-92</v>
      </c>
      <c r="N554" s="23" t="str">
        <f t="shared" ca="1" si="52"/>
        <v>Public service Saving Tech-Heat Medium Temp. up to 150C 9.2y</v>
      </c>
      <c r="O554" s="23" t="s">
        <v>32</v>
      </c>
      <c r="P554" s="23" t="s">
        <v>33</v>
      </c>
      <c r="Q554" s="23"/>
      <c r="R554" s="23"/>
      <c r="S554" s="19" t="s">
        <v>34</v>
      </c>
      <c r="V554" s="16" t="str">
        <f t="shared" ca="1" si="54"/>
        <v>UD</v>
      </c>
      <c r="W554" s="14" t="str">
        <f t="shared" ca="1" si="54"/>
        <v>Public service</v>
      </c>
      <c r="X554" s="3" t="str">
        <f>'EE investment costs'!D603</f>
        <v>MT-92</v>
      </c>
      <c r="Y554" s="3" t="str">
        <f>'EE investment costs'!E603</f>
        <v>Heat Medium Temp. up to 150C</v>
      </c>
      <c r="AC554" s="123">
        <f>'EE investment costs'!C603</f>
        <v>9.1999999999999993</v>
      </c>
      <c r="AD554" s="22"/>
    </row>
    <row r="555" spans="2:30">
      <c r="B555" s="14" t="str">
        <f t="shared" ca="1" si="50"/>
        <v>INDUDEFFHT-92</v>
      </c>
      <c r="C555" s="15" t="str">
        <f t="shared" ca="1" si="55"/>
        <v>IUDHT</v>
      </c>
      <c r="D555" s="16">
        <f>'EE investment costs'!$F$15</f>
        <v>2016</v>
      </c>
      <c r="E555" s="14">
        <f>VLOOKUP(X555,'EE investment costs'!$D$56:$R$656,15,0)</f>
        <v>5.2160000000000002</v>
      </c>
      <c r="F555" s="17">
        <f ca="1">INDEX('EE investment costs'!$D$56:$R$656,MATCH(X555,'EE investment costs'!$D$56:$D$656,0),MATCH($V$8,'EE investment costs'!$D$56:$R$56,0))</f>
        <v>807.80346818248734</v>
      </c>
      <c r="I555" s="18">
        <v>1</v>
      </c>
      <c r="J555" s="18">
        <v>1</v>
      </c>
      <c r="K555" s="14">
        <f t="shared" ca="1" si="53"/>
        <v>4</v>
      </c>
      <c r="M555" s="19" t="str">
        <f t="shared" ca="1" si="51"/>
        <v>INDUDEFFHT-92</v>
      </c>
      <c r="N555" s="23" t="str">
        <f t="shared" ca="1" si="52"/>
        <v>Public service Saving Tech-Heat High Temp. over 150C 9.2y</v>
      </c>
      <c r="O555" s="23" t="s">
        <v>32</v>
      </c>
      <c r="P555" s="23" t="s">
        <v>33</v>
      </c>
      <c r="Q555" s="23"/>
      <c r="R555" s="23"/>
      <c r="S555" s="19" t="s">
        <v>34</v>
      </c>
      <c r="V555" s="16" t="str">
        <f t="shared" ca="1" si="54"/>
        <v>UD</v>
      </c>
      <c r="W555" s="14" t="str">
        <f t="shared" ca="1" si="54"/>
        <v>Public service</v>
      </c>
      <c r="X555" s="3" t="str">
        <f>'EE investment costs'!D604</f>
        <v>HT-92</v>
      </c>
      <c r="Y555" s="3" t="str">
        <f>'EE investment costs'!E604</f>
        <v>Heat High Temp. over 150C</v>
      </c>
      <c r="AC555" s="123">
        <f>'EE investment costs'!C604</f>
        <v>9.1999999999999993</v>
      </c>
      <c r="AD555" s="22"/>
    </row>
    <row r="556" spans="2:30">
      <c r="B556" s="14" t="str">
        <f t="shared" ca="1" si="50"/>
        <v>INDUDEFFRH-92</v>
      </c>
      <c r="C556" s="15" t="str">
        <f t="shared" ca="1" si="55"/>
        <v>IUDRH</v>
      </c>
      <c r="D556" s="16">
        <f>'EE investment costs'!$F$15</f>
        <v>2016</v>
      </c>
      <c r="E556" s="14">
        <f>VLOOKUP(X556,'EE investment costs'!$D$56:$R$656,15,0)</f>
        <v>16.97066666666667</v>
      </c>
      <c r="F556" s="17">
        <f ca="1">INDEX('EE investment costs'!$D$56:$R$656,MATCH(X556,'EE investment costs'!$D$56:$D$656,0),MATCH($V$8,'EE investment costs'!$D$56:$R$56,0))</f>
        <v>2110.8713247080191</v>
      </c>
      <c r="I556" s="18">
        <v>1</v>
      </c>
      <c r="J556" s="18">
        <v>1</v>
      </c>
      <c r="K556" s="14">
        <f t="shared" ca="1" si="53"/>
        <v>0</v>
      </c>
      <c r="M556" s="19" t="str">
        <f t="shared" ca="1" si="51"/>
        <v>INDUDEFFRH-92</v>
      </c>
      <c r="N556" s="23" t="str">
        <f t="shared" ca="1" si="52"/>
        <v>Public service Saving Tech-Heat Room Heat 9.2y</v>
      </c>
      <c r="O556" s="23" t="s">
        <v>32</v>
      </c>
      <c r="P556" s="23" t="s">
        <v>33</v>
      </c>
      <c r="Q556" s="23"/>
      <c r="R556" s="23"/>
      <c r="S556" s="19" t="s">
        <v>34</v>
      </c>
      <c r="V556" s="16" t="str">
        <f t="shared" ca="1" si="54"/>
        <v>UD</v>
      </c>
      <c r="W556" s="14" t="str">
        <f t="shared" ca="1" si="54"/>
        <v>Public service</v>
      </c>
      <c r="X556" s="3" t="str">
        <f>'EE investment costs'!D605</f>
        <v>RH-92</v>
      </c>
      <c r="Y556" s="3" t="str">
        <f>'EE investment costs'!E605</f>
        <v>Heat Room Heat</v>
      </c>
      <c r="AC556" s="123">
        <f>'EE investment costs'!C605</f>
        <v>9.1999999999999993</v>
      </c>
      <c r="AD556" s="22"/>
    </row>
    <row r="557" spans="2:30">
      <c r="B557" s="14" t="str">
        <f t="shared" ca="1" si="50"/>
        <v>INDUDEFFLA-92</v>
      </c>
      <c r="C557" s="15" t="str">
        <f t="shared" ca="1" si="55"/>
        <v>IUDLA</v>
      </c>
      <c r="D557" s="16">
        <f>'EE investment costs'!$F$15</f>
        <v>2016</v>
      </c>
      <c r="E557" s="14">
        <f>VLOOKUP(X557,'EE investment costs'!$D$56:$R$656,15,0)</f>
        <v>4.5877333333333334</v>
      </c>
      <c r="F557" s="17">
        <f ca="1">INDEX('EE investment costs'!$D$56:$R$656,MATCH(X557,'EE investment costs'!$D$56:$D$656,0),MATCH($V$8,'EE investment costs'!$D$56:$R$56,0))</f>
        <v>2410.952546912953</v>
      </c>
      <c r="I557" s="18">
        <v>1</v>
      </c>
      <c r="J557" s="18">
        <v>1</v>
      </c>
      <c r="K557" s="14">
        <f t="shared" ca="1" si="53"/>
        <v>0</v>
      </c>
      <c r="M557" s="19" t="str">
        <f t="shared" ca="1" si="51"/>
        <v>INDUDEFFLA-92</v>
      </c>
      <c r="N557" s="23" t="str">
        <f t="shared" ca="1" si="52"/>
        <v>Public service Saving Tech-Light 9.2y</v>
      </c>
      <c r="O557" s="23" t="s">
        <v>32</v>
      </c>
      <c r="P557" s="23" t="s">
        <v>33</v>
      </c>
      <c r="Q557" s="23"/>
      <c r="R557" s="23"/>
      <c r="S557" s="19" t="s">
        <v>34</v>
      </c>
      <c r="V557" s="16" t="str">
        <f t="shared" ca="1" si="54"/>
        <v>UD</v>
      </c>
      <c r="W557" s="14" t="str">
        <f t="shared" ca="1" si="54"/>
        <v>Public service</v>
      </c>
      <c r="X557" s="3" t="str">
        <f>'EE investment costs'!D606</f>
        <v>LA-92</v>
      </c>
      <c r="Y557" s="3" t="str">
        <f>'EE investment costs'!E606</f>
        <v>Light</v>
      </c>
      <c r="AC557" s="123">
        <f>'EE investment costs'!C606</f>
        <v>9.1999999999999993</v>
      </c>
      <c r="AD557" s="22"/>
    </row>
    <row r="558" spans="2:30">
      <c r="B558" s="14" t="str">
        <f t="shared" ca="1" si="50"/>
        <v>INDUDEFFEM-92</v>
      </c>
      <c r="C558" s="15" t="str">
        <f t="shared" ca="1" si="55"/>
        <v>IUDEM</v>
      </c>
      <c r="D558" s="16">
        <f>'EE investment costs'!$F$15</f>
        <v>2016</v>
      </c>
      <c r="E558" s="14">
        <f>VLOOKUP(X558,'EE investment costs'!$D$56:$R$656,15,0)</f>
        <v>4.8171199999999992</v>
      </c>
      <c r="F558" s="17">
        <f ca="1">INDEX('EE investment costs'!$D$56:$R$656,MATCH(X558,'EE investment costs'!$D$56:$D$656,0),MATCH($V$8,'EE investment costs'!$D$56:$R$56,0))</f>
        <v>3240.0155959064714</v>
      </c>
      <c r="I558" s="18">
        <v>1</v>
      </c>
      <c r="J558" s="18">
        <v>1</v>
      </c>
      <c r="K558" s="14">
        <f t="shared" ca="1" si="53"/>
        <v>0</v>
      </c>
      <c r="M558" s="19" t="str">
        <f t="shared" ca="1" si="51"/>
        <v>INDUDEFFEM-92</v>
      </c>
      <c r="N558" s="23" t="str">
        <f t="shared" ca="1" si="52"/>
        <v>Public service Saving Tech-Electric Motors 9.2y</v>
      </c>
      <c r="O558" s="23" t="s">
        <v>32</v>
      </c>
      <c r="P558" s="23" t="s">
        <v>33</v>
      </c>
      <c r="Q558" s="23"/>
      <c r="R558" s="23"/>
      <c r="S558" s="19" t="s">
        <v>34</v>
      </c>
      <c r="V558" s="16" t="str">
        <f t="shared" ca="1" si="54"/>
        <v>UD</v>
      </c>
      <c r="W558" s="14" t="str">
        <f t="shared" ca="1" si="54"/>
        <v>Public service</v>
      </c>
      <c r="X558" s="3" t="str">
        <f>'EE investment costs'!D607</f>
        <v>EM-92</v>
      </c>
      <c r="Y558" s="3" t="str">
        <f>'EE investment costs'!E607</f>
        <v>Electric Motors</v>
      </c>
      <c r="AC558" s="123">
        <f>'EE investment costs'!C607</f>
        <v>9.1999999999999993</v>
      </c>
      <c r="AD558" s="22"/>
    </row>
    <row r="559" spans="2:30">
      <c r="B559" s="14" t="str">
        <f t="shared" ca="1" si="50"/>
        <v>INDUDEFFTF-92</v>
      </c>
      <c r="C559" s="15" t="str">
        <f t="shared" ca="1" si="55"/>
        <v>IUDTF</v>
      </c>
      <c r="D559" s="16">
        <f>'EE investment costs'!$F$15</f>
        <v>2016</v>
      </c>
      <c r="E559" s="14">
        <f>VLOOKUP(X559,'EE investment costs'!$D$56:$R$656,15,0)</f>
        <v>19.333333333333332</v>
      </c>
      <c r="F559" s="17">
        <f ca="1">INDEX('EE investment costs'!$D$56:$R$656,MATCH(X559,'EE investment costs'!$D$56:$D$656,0),MATCH($V$8,'EE investment costs'!$D$56:$R$56,0))</f>
        <v>1351.8213264260896</v>
      </c>
      <c r="I559" s="18">
        <v>1</v>
      </c>
      <c r="J559" s="18">
        <v>1</v>
      </c>
      <c r="K559" s="14">
        <f t="shared" ca="1" si="53"/>
        <v>0</v>
      </c>
      <c r="M559" s="19" t="str">
        <f t="shared" ca="1" si="51"/>
        <v>INDUDEFFTF-92</v>
      </c>
      <c r="N559" s="23" t="str">
        <f t="shared" ca="1" si="52"/>
        <v>Public service Saving Tech-Haulage Tractors, Trucks, Fishing boats 9.2y</v>
      </c>
      <c r="O559" s="23" t="s">
        <v>32</v>
      </c>
      <c r="P559" s="23" t="s">
        <v>33</v>
      </c>
      <c r="Q559" s="23"/>
      <c r="R559" s="23"/>
      <c r="S559" s="19" t="s">
        <v>34</v>
      </c>
      <c r="V559" s="16" t="str">
        <f t="shared" ca="1" si="54"/>
        <v>UD</v>
      </c>
      <c r="W559" s="14" t="str">
        <f t="shared" ca="1" si="54"/>
        <v>Public service</v>
      </c>
      <c r="X559" s="3" t="str">
        <f>'EE investment costs'!D608</f>
        <v>TF-92</v>
      </c>
      <c r="Y559" s="3" t="str">
        <f>'EE investment costs'!E608</f>
        <v>Haulage Tractors, Trucks, Fishing boats</v>
      </c>
      <c r="AC559" s="123">
        <f>'EE investment costs'!C608</f>
        <v>9.1999999999999993</v>
      </c>
      <c r="AD559" s="22"/>
    </row>
    <row r="560" spans="2:30">
      <c r="B560" s="14" t="str">
        <f t="shared" ca="1" si="50"/>
        <v>INDUDEFFMT-93</v>
      </c>
      <c r="C560" s="15" t="str">
        <f t="shared" ca="1" si="55"/>
        <v>IUDMT</v>
      </c>
      <c r="D560" s="16">
        <f>'EE investment costs'!$F$15</f>
        <v>2016</v>
      </c>
      <c r="E560" s="14">
        <f>VLOOKUP(X560,'EE investment costs'!$D$56:$R$656,15,0)</f>
        <v>6.53</v>
      </c>
      <c r="F560" s="17">
        <f ca="1">INDEX('EE investment costs'!$D$56:$R$656,MATCH(X560,'EE investment costs'!$D$56:$D$656,0),MATCH($V$8,'EE investment costs'!$D$56:$R$56,0))</f>
        <v>1226.4622087442897</v>
      </c>
      <c r="I560" s="18">
        <v>1</v>
      </c>
      <c r="J560" s="18">
        <v>1</v>
      </c>
      <c r="K560" s="14">
        <f t="shared" ca="1" si="53"/>
        <v>0</v>
      </c>
      <c r="M560" s="19" t="str">
        <f t="shared" ca="1" si="51"/>
        <v>INDUDEFFMT-93</v>
      </c>
      <c r="N560" s="23" t="str">
        <f t="shared" ca="1" si="52"/>
        <v>Public service Saving Tech-Heat Medium Temp. up to 150C 9.3y</v>
      </c>
      <c r="O560" s="23" t="s">
        <v>32</v>
      </c>
      <c r="P560" s="23" t="s">
        <v>33</v>
      </c>
      <c r="Q560" s="23"/>
      <c r="R560" s="23"/>
      <c r="S560" s="19" t="s">
        <v>34</v>
      </c>
      <c r="V560" s="16" t="str">
        <f t="shared" ca="1" si="54"/>
        <v>UD</v>
      </c>
      <c r="W560" s="14" t="str">
        <f t="shared" ca="1" si="54"/>
        <v>Public service</v>
      </c>
      <c r="X560" s="3" t="str">
        <f>'EE investment costs'!D609</f>
        <v>MT-93</v>
      </c>
      <c r="Y560" s="3" t="str">
        <f>'EE investment costs'!E609</f>
        <v>Heat Medium Temp. up to 150C</v>
      </c>
      <c r="AC560" s="123">
        <f>'EE investment costs'!C609</f>
        <v>9.3000000000000007</v>
      </c>
      <c r="AD560" s="22"/>
    </row>
    <row r="561" spans="2:30">
      <c r="B561" s="14" t="str">
        <f t="shared" ca="1" si="50"/>
        <v>INDUDEFFHT-93</v>
      </c>
      <c r="C561" s="15" t="str">
        <f t="shared" ca="1" si="55"/>
        <v>IUDHT</v>
      </c>
      <c r="D561" s="16">
        <f>'EE investment costs'!$F$15</f>
        <v>2016</v>
      </c>
      <c r="E561" s="14">
        <f>VLOOKUP(X561,'EE investment costs'!$D$56:$R$656,15,0)</f>
        <v>5.2240000000000002</v>
      </c>
      <c r="F561" s="17">
        <f ca="1">INDEX('EE investment costs'!$D$56:$R$656,MATCH(X561,'EE investment costs'!$D$56:$D$656,0),MATCH($V$8,'EE investment costs'!$D$56:$R$56,0))</f>
        <v>814.18782920313095</v>
      </c>
      <c r="I561" s="18">
        <v>1</v>
      </c>
      <c r="J561" s="18">
        <v>1</v>
      </c>
      <c r="K561" s="14">
        <f t="shared" ca="1" si="53"/>
        <v>4</v>
      </c>
      <c r="M561" s="19" t="str">
        <f t="shared" ca="1" si="51"/>
        <v>INDUDEFFHT-93</v>
      </c>
      <c r="N561" s="23" t="str">
        <f t="shared" ca="1" si="52"/>
        <v>Public service Saving Tech-Heat High Temp. over 150C 9.3y</v>
      </c>
      <c r="O561" s="23" t="s">
        <v>32</v>
      </c>
      <c r="P561" s="23" t="s">
        <v>33</v>
      </c>
      <c r="Q561" s="23"/>
      <c r="R561" s="23"/>
      <c r="S561" s="19" t="s">
        <v>34</v>
      </c>
      <c r="V561" s="16" t="str">
        <f t="shared" ca="1" si="54"/>
        <v>UD</v>
      </c>
      <c r="W561" s="14" t="str">
        <f t="shared" ca="1" si="54"/>
        <v>Public service</v>
      </c>
      <c r="X561" s="3" t="str">
        <f>'EE investment costs'!D610</f>
        <v>HT-93</v>
      </c>
      <c r="Y561" s="3" t="str">
        <f>'EE investment costs'!E610</f>
        <v>Heat High Temp. over 150C</v>
      </c>
      <c r="AC561" s="123">
        <f>'EE investment costs'!C610</f>
        <v>9.3000000000000007</v>
      </c>
      <c r="AD561" s="22"/>
    </row>
    <row r="562" spans="2:30">
      <c r="B562" s="14" t="str">
        <f t="shared" ca="1" si="50"/>
        <v>INDUDEFFRH-93</v>
      </c>
      <c r="C562" s="15" t="str">
        <f t="shared" ca="1" si="55"/>
        <v>IUDRH</v>
      </c>
      <c r="D562" s="16">
        <f>'EE investment costs'!$F$15</f>
        <v>2016</v>
      </c>
      <c r="E562" s="14">
        <f>VLOOKUP(X562,'EE investment costs'!$D$56:$R$656,15,0)</f>
        <v>16.989333333333335</v>
      </c>
      <c r="F562" s="17">
        <f ca="1">INDEX('EE investment costs'!$D$56:$R$656,MATCH(X562,'EE investment costs'!$D$56:$D$656,0),MATCH($V$8,'EE investment costs'!$D$56:$R$56,0))</f>
        <v>2147.9041549660551</v>
      </c>
      <c r="I562" s="18">
        <v>1</v>
      </c>
      <c r="J562" s="18">
        <v>1</v>
      </c>
      <c r="K562" s="14">
        <f t="shared" ca="1" si="53"/>
        <v>0</v>
      </c>
      <c r="M562" s="19" t="str">
        <f t="shared" ca="1" si="51"/>
        <v>INDUDEFFRH-93</v>
      </c>
      <c r="N562" s="23" t="str">
        <f t="shared" ca="1" si="52"/>
        <v>Public service Saving Tech-Heat Room Heat 9.3y</v>
      </c>
      <c r="O562" s="23" t="s">
        <v>32</v>
      </c>
      <c r="P562" s="23" t="s">
        <v>33</v>
      </c>
      <c r="Q562" s="23"/>
      <c r="R562" s="23"/>
      <c r="S562" s="19" t="s">
        <v>34</v>
      </c>
      <c r="V562" s="16" t="str">
        <f t="shared" ca="1" si="54"/>
        <v>UD</v>
      </c>
      <c r="W562" s="14" t="str">
        <f t="shared" ca="1" si="54"/>
        <v>Public service</v>
      </c>
      <c r="X562" s="3" t="str">
        <f>'EE investment costs'!D611</f>
        <v>RH-93</v>
      </c>
      <c r="Y562" s="3" t="str">
        <f>'EE investment costs'!E611</f>
        <v>Heat Room Heat</v>
      </c>
      <c r="AC562" s="123">
        <f>'EE investment costs'!C611</f>
        <v>9.3000000000000007</v>
      </c>
      <c r="AD562" s="22"/>
    </row>
    <row r="563" spans="2:30">
      <c r="B563" s="14" t="str">
        <f t="shared" ca="1" si="50"/>
        <v>INDUDEFFLA-93</v>
      </c>
      <c r="C563" s="15" t="str">
        <f t="shared" ca="1" si="55"/>
        <v>IUDLA</v>
      </c>
      <c r="D563" s="16">
        <f>'EE investment costs'!$F$15</f>
        <v>2016</v>
      </c>
      <c r="E563" s="14">
        <f>VLOOKUP(X563,'EE investment costs'!$D$56:$R$656,15,0)</f>
        <v>4.6007666666666669</v>
      </c>
      <c r="F563" s="17">
        <f ca="1">INDEX('EE investment costs'!$D$56:$R$656,MATCH(X563,'EE investment costs'!$D$56:$D$656,0),MATCH($V$8,'EE investment costs'!$D$56:$R$56,0))</f>
        <v>2426.4270502589652</v>
      </c>
      <c r="I563" s="18">
        <v>1</v>
      </c>
      <c r="J563" s="18">
        <v>1</v>
      </c>
      <c r="K563" s="14">
        <f t="shared" ca="1" si="53"/>
        <v>0</v>
      </c>
      <c r="M563" s="19" t="str">
        <f t="shared" ca="1" si="51"/>
        <v>INDUDEFFLA-93</v>
      </c>
      <c r="N563" s="23" t="str">
        <f t="shared" ca="1" si="52"/>
        <v>Public service Saving Tech-Light 9.3y</v>
      </c>
      <c r="O563" s="23" t="s">
        <v>32</v>
      </c>
      <c r="P563" s="23" t="s">
        <v>33</v>
      </c>
      <c r="Q563" s="23"/>
      <c r="R563" s="23"/>
      <c r="S563" s="19" t="s">
        <v>34</v>
      </c>
      <c r="V563" s="16" t="str">
        <f t="shared" ca="1" si="54"/>
        <v>UD</v>
      </c>
      <c r="W563" s="14" t="str">
        <f t="shared" ca="1" si="54"/>
        <v>Public service</v>
      </c>
      <c r="X563" s="3" t="str">
        <f>'EE investment costs'!D612</f>
        <v>LA-93</v>
      </c>
      <c r="Y563" s="3" t="str">
        <f>'EE investment costs'!E612</f>
        <v>Light</v>
      </c>
      <c r="AC563" s="123">
        <f>'EE investment costs'!C612</f>
        <v>9.3000000000000007</v>
      </c>
      <c r="AD563" s="22"/>
    </row>
    <row r="564" spans="2:30">
      <c r="B564" s="14" t="str">
        <f t="shared" ca="1" si="50"/>
        <v>INDUDEFFEM-93</v>
      </c>
      <c r="C564" s="15" t="str">
        <f t="shared" ca="1" si="55"/>
        <v>IUDEM</v>
      </c>
      <c r="D564" s="16">
        <f>'EE investment costs'!$F$15</f>
        <v>2016</v>
      </c>
      <c r="E564" s="14">
        <f>VLOOKUP(X564,'EE investment costs'!$D$56:$R$656,15,0)</f>
        <v>4.8308049999999998</v>
      </c>
      <c r="F564" s="17">
        <f ca="1">INDEX('EE investment costs'!$D$56:$R$656,MATCH(X564,'EE investment costs'!$D$56:$D$656,0),MATCH($V$8,'EE investment costs'!$D$56:$R$56,0))</f>
        <v>3270.5840313725084</v>
      </c>
      <c r="I564" s="18">
        <v>1</v>
      </c>
      <c r="J564" s="18">
        <v>1</v>
      </c>
      <c r="K564" s="14">
        <f t="shared" ca="1" si="53"/>
        <v>0</v>
      </c>
      <c r="M564" s="19" t="str">
        <f t="shared" ca="1" si="51"/>
        <v>INDUDEFFEM-93</v>
      </c>
      <c r="N564" s="23" t="str">
        <f t="shared" ca="1" si="52"/>
        <v>Public service Saving Tech-Electric Motors 9.3y</v>
      </c>
      <c r="O564" s="23" t="s">
        <v>32</v>
      </c>
      <c r="P564" s="23" t="s">
        <v>33</v>
      </c>
      <c r="Q564" s="23"/>
      <c r="R564" s="23"/>
      <c r="S564" s="19" t="s">
        <v>34</v>
      </c>
      <c r="V564" s="16" t="str">
        <f t="shared" ca="1" si="54"/>
        <v>UD</v>
      </c>
      <c r="W564" s="14" t="str">
        <f t="shared" ca="1" si="54"/>
        <v>Public service</v>
      </c>
      <c r="X564" s="3" t="str">
        <f>'EE investment costs'!D613</f>
        <v>EM-93</v>
      </c>
      <c r="Y564" s="3" t="str">
        <f>'EE investment costs'!E613</f>
        <v>Electric Motors</v>
      </c>
      <c r="AC564" s="123">
        <f>'EE investment costs'!C613</f>
        <v>9.3000000000000007</v>
      </c>
      <c r="AD564" s="22"/>
    </row>
    <row r="565" spans="2:30">
      <c r="B565" s="14" t="str">
        <f t="shared" ca="1" si="50"/>
        <v>INDUDEFFTF-93</v>
      </c>
      <c r="C565" s="15" t="str">
        <f t="shared" ca="1" si="55"/>
        <v>IUDTF</v>
      </c>
      <c r="D565" s="16">
        <f>'EE investment costs'!$F$15</f>
        <v>2016</v>
      </c>
      <c r="E565" s="14">
        <f>VLOOKUP(X565,'EE investment costs'!$D$56:$R$656,15,0)</f>
        <v>19.416666666666668</v>
      </c>
      <c r="F565" s="17">
        <f ca="1">INDEX('EE investment costs'!$D$56:$R$656,MATCH(X565,'EE investment costs'!$D$56:$D$656,0),MATCH($V$8,'EE investment costs'!$D$56:$R$56,0))</f>
        <v>1366.5150364959388</v>
      </c>
      <c r="I565" s="18">
        <v>1</v>
      </c>
      <c r="J565" s="18">
        <v>1</v>
      </c>
      <c r="K565" s="14">
        <f t="shared" ca="1" si="53"/>
        <v>0</v>
      </c>
      <c r="M565" s="19" t="str">
        <f t="shared" ca="1" si="51"/>
        <v>INDUDEFFTF-93</v>
      </c>
      <c r="N565" s="23" t="str">
        <f t="shared" ca="1" si="52"/>
        <v>Public service Saving Tech-Haulage Tractors, Trucks, Fishing boats 9.3y</v>
      </c>
      <c r="O565" s="23" t="s">
        <v>32</v>
      </c>
      <c r="P565" s="23" t="s">
        <v>33</v>
      </c>
      <c r="Q565" s="23"/>
      <c r="R565" s="23"/>
      <c r="S565" s="19" t="s">
        <v>34</v>
      </c>
      <c r="V565" s="16" t="str">
        <f t="shared" ca="1" si="54"/>
        <v>UD</v>
      </c>
      <c r="W565" s="14" t="str">
        <f t="shared" ca="1" si="54"/>
        <v>Public service</v>
      </c>
      <c r="X565" s="3" t="str">
        <f>'EE investment costs'!D614</f>
        <v>TF-93</v>
      </c>
      <c r="Y565" s="3" t="str">
        <f>'EE investment costs'!E614</f>
        <v>Haulage Tractors, Trucks, Fishing boats</v>
      </c>
      <c r="AC565" s="123">
        <f>'EE investment costs'!C614</f>
        <v>9.3000000000000007</v>
      </c>
      <c r="AD565" s="22"/>
    </row>
    <row r="566" spans="2:30">
      <c r="B566" s="14" t="str">
        <f t="shared" ca="1" si="50"/>
        <v>INDUDEFFMT-94</v>
      </c>
      <c r="C566" s="15" t="str">
        <f t="shared" ca="1" si="55"/>
        <v>IUDMT</v>
      </c>
      <c r="D566" s="16">
        <f>'EE investment costs'!$F$15</f>
        <v>2016</v>
      </c>
      <c r="E566" s="14">
        <f>VLOOKUP(X566,'EE investment costs'!$D$56:$R$656,15,0)</f>
        <v>6.54</v>
      </c>
      <c r="F566" s="17">
        <f ca="1">INDEX('EE investment costs'!$D$56:$R$656,MATCH(X566,'EE investment costs'!$D$56:$D$656,0),MATCH($V$8,'EE investment costs'!$D$56:$R$56,0))</f>
        <v>1238.2104658486778</v>
      </c>
      <c r="I566" s="18">
        <v>1</v>
      </c>
      <c r="J566" s="18">
        <v>1</v>
      </c>
      <c r="K566" s="14">
        <f t="shared" ca="1" si="53"/>
        <v>0</v>
      </c>
      <c r="M566" s="19" t="str">
        <f t="shared" ca="1" si="51"/>
        <v>INDUDEFFMT-94</v>
      </c>
      <c r="N566" s="23" t="str">
        <f t="shared" ca="1" si="52"/>
        <v>Public service Saving Tech-Heat Medium Temp. up to 150C 9.4y</v>
      </c>
      <c r="O566" s="23" t="s">
        <v>32</v>
      </c>
      <c r="P566" s="23" t="s">
        <v>33</v>
      </c>
      <c r="Q566" s="23"/>
      <c r="R566" s="23"/>
      <c r="S566" s="19" t="s">
        <v>34</v>
      </c>
      <c r="V566" s="16" t="str">
        <f t="shared" ca="1" si="54"/>
        <v>UD</v>
      </c>
      <c r="W566" s="14" t="str">
        <f t="shared" ca="1" si="54"/>
        <v>Public service</v>
      </c>
      <c r="X566" s="3" t="str">
        <f>'EE investment costs'!D615</f>
        <v>MT-94</v>
      </c>
      <c r="Y566" s="3" t="str">
        <f>'EE investment costs'!E615</f>
        <v>Heat Medium Temp. up to 150C</v>
      </c>
      <c r="AC566" s="123">
        <f>'EE investment costs'!C615</f>
        <v>9.4</v>
      </c>
      <c r="AD566" s="22"/>
    </row>
    <row r="567" spans="2:30">
      <c r="B567" s="14" t="str">
        <f t="shared" ca="1" si="50"/>
        <v>INDUDEFFHT-94</v>
      </c>
      <c r="C567" s="15" t="str">
        <f t="shared" ca="1" si="55"/>
        <v>IUDHT</v>
      </c>
      <c r="D567" s="16">
        <f>'EE investment costs'!$F$15</f>
        <v>2016</v>
      </c>
      <c r="E567" s="14">
        <f>VLOOKUP(X567,'EE investment costs'!$D$56:$R$656,15,0)</f>
        <v>5.2320000000000002</v>
      </c>
      <c r="F567" s="17">
        <f ca="1">INDEX('EE investment costs'!$D$56:$R$656,MATCH(X567,'EE investment costs'!$D$56:$D$656,0),MATCH($V$8,'EE investment costs'!$D$56:$R$56,0))</f>
        <v>820.57219022377433</v>
      </c>
      <c r="I567" s="18">
        <v>1</v>
      </c>
      <c r="J567" s="18">
        <v>1</v>
      </c>
      <c r="K567" s="14">
        <f t="shared" ca="1" si="53"/>
        <v>4</v>
      </c>
      <c r="M567" s="19" t="str">
        <f t="shared" ca="1" si="51"/>
        <v>INDUDEFFHT-94</v>
      </c>
      <c r="N567" s="23" t="str">
        <f t="shared" ca="1" si="52"/>
        <v>Public service Saving Tech-Heat High Temp. over 150C 9.4y</v>
      </c>
      <c r="O567" s="23" t="s">
        <v>32</v>
      </c>
      <c r="P567" s="23" t="s">
        <v>33</v>
      </c>
      <c r="Q567" s="23"/>
      <c r="R567" s="23"/>
      <c r="S567" s="19" t="s">
        <v>34</v>
      </c>
      <c r="V567" s="16" t="str">
        <f t="shared" ca="1" si="54"/>
        <v>UD</v>
      </c>
      <c r="W567" s="14" t="str">
        <f t="shared" ca="1" si="54"/>
        <v>Public service</v>
      </c>
      <c r="X567" s="3" t="str">
        <f>'EE investment costs'!D616</f>
        <v>HT-94</v>
      </c>
      <c r="Y567" s="3" t="str">
        <f>'EE investment costs'!E616</f>
        <v>Heat High Temp. over 150C</v>
      </c>
      <c r="AC567" s="123">
        <f>'EE investment costs'!C616</f>
        <v>9.4</v>
      </c>
      <c r="AD567" s="22"/>
    </row>
    <row r="568" spans="2:30">
      <c r="B568" s="14" t="str">
        <f t="shared" ca="1" si="50"/>
        <v>INDUDEFFRH-94</v>
      </c>
      <c r="C568" s="15" t="str">
        <f t="shared" ca="1" si="55"/>
        <v>IUDRH</v>
      </c>
      <c r="D568" s="16">
        <f>'EE investment costs'!$F$15</f>
        <v>2016</v>
      </c>
      <c r="E568" s="14">
        <f>VLOOKUP(X568,'EE investment costs'!$D$56:$R$656,15,0)</f>
        <v>17.008000000000003</v>
      </c>
      <c r="F568" s="17">
        <f ca="1">INDEX('EE investment costs'!$D$56:$R$656,MATCH(X568,'EE investment costs'!$D$56:$D$656,0),MATCH($V$8,'EE investment costs'!$D$56:$R$56,0))</f>
        <v>2184.9369852240907</v>
      </c>
      <c r="I568" s="18">
        <v>1</v>
      </c>
      <c r="J568" s="18">
        <v>1</v>
      </c>
      <c r="K568" s="14">
        <f t="shared" ca="1" si="53"/>
        <v>0</v>
      </c>
      <c r="M568" s="19" t="str">
        <f t="shared" ca="1" si="51"/>
        <v>INDUDEFFRH-94</v>
      </c>
      <c r="N568" s="23" t="str">
        <f t="shared" ca="1" si="52"/>
        <v>Public service Saving Tech-Heat Room Heat 9.4y</v>
      </c>
      <c r="O568" s="23" t="s">
        <v>32</v>
      </c>
      <c r="P568" s="23" t="s">
        <v>33</v>
      </c>
      <c r="Q568" s="23"/>
      <c r="R568" s="23"/>
      <c r="S568" s="19" t="s">
        <v>34</v>
      </c>
      <c r="V568" s="16" t="str">
        <f t="shared" ca="1" si="54"/>
        <v>UD</v>
      </c>
      <c r="W568" s="14" t="str">
        <f t="shared" ca="1" si="54"/>
        <v>Public service</v>
      </c>
      <c r="X568" s="3" t="str">
        <f>'EE investment costs'!D617</f>
        <v>RH-94</v>
      </c>
      <c r="Y568" s="3" t="str">
        <f>'EE investment costs'!E617</f>
        <v>Heat Room Heat</v>
      </c>
      <c r="AC568" s="123">
        <f>'EE investment costs'!C617</f>
        <v>9.4</v>
      </c>
      <c r="AD568" s="22"/>
    </row>
    <row r="569" spans="2:30">
      <c r="B569" s="14" t="str">
        <f t="shared" ca="1" si="50"/>
        <v>INDUDEFFLA-94</v>
      </c>
      <c r="C569" s="15" t="str">
        <f t="shared" ca="1" si="55"/>
        <v>IUDLA</v>
      </c>
      <c r="D569" s="16">
        <f>'EE investment costs'!$F$15</f>
        <v>2016</v>
      </c>
      <c r="E569" s="14">
        <f>VLOOKUP(X569,'EE investment costs'!$D$56:$R$656,15,0)</f>
        <v>4.6138000000000003</v>
      </c>
      <c r="F569" s="17">
        <f ca="1">INDEX('EE investment costs'!$D$56:$R$656,MATCH(X569,'EE investment costs'!$D$56:$D$656,0),MATCH($V$8,'EE investment costs'!$D$56:$R$56,0))</f>
        <v>2441.9015536049774</v>
      </c>
      <c r="I569" s="18">
        <v>1</v>
      </c>
      <c r="J569" s="18">
        <v>1</v>
      </c>
      <c r="K569" s="14">
        <f t="shared" ca="1" si="53"/>
        <v>0</v>
      </c>
      <c r="M569" s="19" t="str">
        <f t="shared" ca="1" si="51"/>
        <v>INDUDEFFLA-94</v>
      </c>
      <c r="N569" s="23" t="str">
        <f t="shared" ca="1" si="52"/>
        <v>Public service Saving Tech-Light 9.4y</v>
      </c>
      <c r="O569" s="23" t="s">
        <v>32</v>
      </c>
      <c r="P569" s="23" t="s">
        <v>33</v>
      </c>
      <c r="Q569" s="23"/>
      <c r="R569" s="23"/>
      <c r="S569" s="19" t="s">
        <v>34</v>
      </c>
      <c r="V569" s="16" t="str">
        <f t="shared" ca="1" si="54"/>
        <v>UD</v>
      </c>
      <c r="W569" s="14" t="str">
        <f t="shared" ca="1" si="54"/>
        <v>Public service</v>
      </c>
      <c r="X569" s="3" t="str">
        <f>'EE investment costs'!D618</f>
        <v>LA-94</v>
      </c>
      <c r="Y569" s="3" t="str">
        <f>'EE investment costs'!E618</f>
        <v>Light</v>
      </c>
      <c r="AC569" s="123">
        <f>'EE investment costs'!C618</f>
        <v>9.4</v>
      </c>
      <c r="AD569" s="22"/>
    </row>
    <row r="570" spans="2:30">
      <c r="B570" s="14" t="str">
        <f t="shared" ca="1" si="50"/>
        <v>INDUDEFFEM-94</v>
      </c>
      <c r="C570" s="15" t="str">
        <f t="shared" ca="1" si="55"/>
        <v>IUDEM</v>
      </c>
      <c r="D570" s="16">
        <f>'EE investment costs'!$F$15</f>
        <v>2016</v>
      </c>
      <c r="E570" s="14">
        <f>VLOOKUP(X570,'EE investment costs'!$D$56:$R$656,15,0)</f>
        <v>4.8444899999999995</v>
      </c>
      <c r="F570" s="17">
        <f ca="1">INDEX('EE investment costs'!$D$56:$R$656,MATCH(X570,'EE investment costs'!$D$56:$D$656,0),MATCH($V$8,'EE investment costs'!$D$56:$R$56,0))</f>
        <v>3301.1524668385455</v>
      </c>
      <c r="I570" s="18">
        <v>1</v>
      </c>
      <c r="J570" s="18">
        <v>1</v>
      </c>
      <c r="K570" s="14">
        <f t="shared" ca="1" si="53"/>
        <v>0</v>
      </c>
      <c r="M570" s="19" t="str">
        <f t="shared" ca="1" si="51"/>
        <v>INDUDEFFEM-94</v>
      </c>
      <c r="N570" s="23" t="str">
        <f t="shared" ca="1" si="52"/>
        <v>Public service Saving Tech-Electric Motors 9.4y</v>
      </c>
      <c r="O570" s="23" t="s">
        <v>32</v>
      </c>
      <c r="P570" s="23" t="s">
        <v>33</v>
      </c>
      <c r="Q570" s="23"/>
      <c r="R570" s="23"/>
      <c r="S570" s="19" t="s">
        <v>34</v>
      </c>
      <c r="V570" s="16" t="str">
        <f t="shared" ca="1" si="54"/>
        <v>UD</v>
      </c>
      <c r="W570" s="14" t="str">
        <f t="shared" ca="1" si="54"/>
        <v>Public service</v>
      </c>
      <c r="X570" s="3" t="str">
        <f>'EE investment costs'!D619</f>
        <v>EM-94</v>
      </c>
      <c r="Y570" s="3" t="str">
        <f>'EE investment costs'!E619</f>
        <v>Electric Motors</v>
      </c>
      <c r="AC570" s="123">
        <f>'EE investment costs'!C619</f>
        <v>9.4</v>
      </c>
      <c r="AD570" s="22"/>
    </row>
    <row r="571" spans="2:30">
      <c r="B571" s="14" t="str">
        <f t="shared" ca="1" si="50"/>
        <v>INDUDEFFTF-94</v>
      </c>
      <c r="C571" s="15" t="str">
        <f t="shared" ca="1" si="55"/>
        <v>IUDTF</v>
      </c>
      <c r="D571" s="16">
        <f>'EE investment costs'!$F$15</f>
        <v>2016</v>
      </c>
      <c r="E571" s="14">
        <f>VLOOKUP(X571,'EE investment costs'!$D$56:$R$656,15,0)</f>
        <v>19.5</v>
      </c>
      <c r="F571" s="17">
        <f ca="1">INDEX('EE investment costs'!$D$56:$R$656,MATCH(X571,'EE investment costs'!$D$56:$D$656,0),MATCH($V$8,'EE investment costs'!$D$56:$R$56,0))</f>
        <v>1381.2087465657874</v>
      </c>
      <c r="I571" s="18">
        <v>1</v>
      </c>
      <c r="J571" s="18">
        <v>1</v>
      </c>
      <c r="K571" s="14">
        <f t="shared" ca="1" si="53"/>
        <v>0</v>
      </c>
      <c r="M571" s="19" t="str">
        <f t="shared" ca="1" si="51"/>
        <v>INDUDEFFTF-94</v>
      </c>
      <c r="N571" s="23" t="str">
        <f t="shared" ca="1" si="52"/>
        <v>Public service Saving Tech-Haulage Tractors, Trucks, Fishing boats 9.4y</v>
      </c>
      <c r="O571" s="23" t="s">
        <v>32</v>
      </c>
      <c r="P571" s="23" t="s">
        <v>33</v>
      </c>
      <c r="Q571" s="23"/>
      <c r="R571" s="23"/>
      <c r="S571" s="19" t="s">
        <v>34</v>
      </c>
      <c r="V571" s="16" t="str">
        <f t="shared" ca="1" si="54"/>
        <v>UD</v>
      </c>
      <c r="W571" s="14" t="str">
        <f t="shared" ca="1" si="54"/>
        <v>Public service</v>
      </c>
      <c r="X571" s="3" t="str">
        <f>'EE investment costs'!D620</f>
        <v>TF-94</v>
      </c>
      <c r="Y571" s="3" t="str">
        <f>'EE investment costs'!E620</f>
        <v>Haulage Tractors, Trucks, Fishing boats</v>
      </c>
      <c r="AC571" s="123">
        <f>'EE investment costs'!C620</f>
        <v>9.4</v>
      </c>
      <c r="AD571" s="22"/>
    </row>
    <row r="572" spans="2:30">
      <c r="B572" s="14" t="str">
        <f t="shared" ca="1" si="50"/>
        <v>INDUDEFFMT-95</v>
      </c>
      <c r="C572" s="15" t="str">
        <f t="shared" ca="1" si="55"/>
        <v>IUDMT</v>
      </c>
      <c r="D572" s="16">
        <f>'EE investment costs'!$F$15</f>
        <v>2016</v>
      </c>
      <c r="E572" s="14">
        <f>VLOOKUP(X572,'EE investment costs'!$D$56:$R$656,15,0)</f>
        <v>6.5500000000000007</v>
      </c>
      <c r="F572" s="17">
        <f ca="1">INDEX('EE investment costs'!$D$56:$R$656,MATCH(X572,'EE investment costs'!$D$56:$D$656,0),MATCH($V$8,'EE investment costs'!$D$56:$R$56,0))</f>
        <v>1249.9587229530655</v>
      </c>
      <c r="I572" s="18">
        <v>1</v>
      </c>
      <c r="J572" s="18">
        <v>1</v>
      </c>
      <c r="K572" s="14">
        <f t="shared" ca="1" si="53"/>
        <v>0</v>
      </c>
      <c r="M572" s="19" t="str">
        <f t="shared" ca="1" si="51"/>
        <v>INDUDEFFMT-95</v>
      </c>
      <c r="N572" s="23" t="str">
        <f t="shared" ca="1" si="52"/>
        <v>Public service Saving Tech-Heat Medium Temp. up to 150C 9.5y</v>
      </c>
      <c r="O572" s="23" t="s">
        <v>32</v>
      </c>
      <c r="P572" s="23" t="s">
        <v>33</v>
      </c>
      <c r="Q572" s="23"/>
      <c r="R572" s="23"/>
      <c r="S572" s="19" t="s">
        <v>34</v>
      </c>
      <c r="V572" s="16" t="str">
        <f t="shared" ca="1" si="54"/>
        <v>UD</v>
      </c>
      <c r="W572" s="14" t="str">
        <f t="shared" ca="1" si="54"/>
        <v>Public service</v>
      </c>
      <c r="X572" s="3" t="str">
        <f>'EE investment costs'!D621</f>
        <v>MT-95</v>
      </c>
      <c r="Y572" s="3" t="str">
        <f>'EE investment costs'!E621</f>
        <v>Heat Medium Temp. up to 150C</v>
      </c>
      <c r="AC572" s="123">
        <f>'EE investment costs'!C621</f>
        <v>9.5</v>
      </c>
      <c r="AD572" s="22"/>
    </row>
    <row r="573" spans="2:30">
      <c r="B573" s="14" t="str">
        <f t="shared" ca="1" si="50"/>
        <v>INDUDEFFHT-95</v>
      </c>
      <c r="C573" s="15" t="str">
        <f t="shared" ca="1" si="55"/>
        <v>IUDHT</v>
      </c>
      <c r="D573" s="16">
        <f>'EE investment costs'!$F$15</f>
        <v>2016</v>
      </c>
      <c r="E573" s="14">
        <f>VLOOKUP(X573,'EE investment costs'!$D$56:$R$656,15,0)</f>
        <v>5.24</v>
      </c>
      <c r="F573" s="17">
        <f ca="1">INDEX('EE investment costs'!$D$56:$R$656,MATCH(X573,'EE investment costs'!$D$56:$D$656,0),MATCH($V$8,'EE investment costs'!$D$56:$R$56,0))</f>
        <v>826.9565512444176</v>
      </c>
      <c r="I573" s="18">
        <v>1</v>
      </c>
      <c r="J573" s="18">
        <v>1</v>
      </c>
      <c r="K573" s="14">
        <f t="shared" ca="1" si="53"/>
        <v>4</v>
      </c>
      <c r="M573" s="19" t="str">
        <f t="shared" ca="1" si="51"/>
        <v>INDUDEFFHT-95</v>
      </c>
      <c r="N573" s="23" t="str">
        <f t="shared" ca="1" si="52"/>
        <v>Public service Saving Tech-Heat High Temp. over 150C 9.5y</v>
      </c>
      <c r="O573" s="23" t="s">
        <v>32</v>
      </c>
      <c r="P573" s="23" t="s">
        <v>33</v>
      </c>
      <c r="Q573" s="23"/>
      <c r="R573" s="23"/>
      <c r="S573" s="19" t="s">
        <v>34</v>
      </c>
      <c r="V573" s="16" t="str">
        <f t="shared" ca="1" si="54"/>
        <v>UD</v>
      </c>
      <c r="W573" s="14" t="str">
        <f t="shared" ca="1" si="54"/>
        <v>Public service</v>
      </c>
      <c r="X573" s="3" t="str">
        <f>'EE investment costs'!D622</f>
        <v>HT-95</v>
      </c>
      <c r="Y573" s="3" t="str">
        <f>'EE investment costs'!E622</f>
        <v>Heat High Temp. over 150C</v>
      </c>
      <c r="AC573" s="123">
        <f>'EE investment costs'!C622</f>
        <v>9.5</v>
      </c>
      <c r="AD573" s="22"/>
    </row>
    <row r="574" spans="2:30">
      <c r="B574" s="14" t="str">
        <f t="shared" ca="1" si="50"/>
        <v>INDUDEFFRH-95</v>
      </c>
      <c r="C574" s="15" t="str">
        <f t="shared" ca="1" si="55"/>
        <v>IUDRH</v>
      </c>
      <c r="D574" s="16">
        <f>'EE investment costs'!$F$15</f>
        <v>2016</v>
      </c>
      <c r="E574" s="14">
        <f>VLOOKUP(X574,'EE investment costs'!$D$56:$R$656,15,0)</f>
        <v>17.026666666666671</v>
      </c>
      <c r="F574" s="17">
        <f ca="1">INDEX('EE investment costs'!$D$56:$R$656,MATCH(X574,'EE investment costs'!$D$56:$D$656,0),MATCH($V$8,'EE investment costs'!$D$56:$R$56,0))</f>
        <v>2221.9698154821258</v>
      </c>
      <c r="I574" s="18">
        <v>1</v>
      </c>
      <c r="J574" s="18">
        <v>1</v>
      </c>
      <c r="K574" s="14">
        <f t="shared" ca="1" si="53"/>
        <v>0</v>
      </c>
      <c r="M574" s="19" t="str">
        <f t="shared" ca="1" si="51"/>
        <v>INDUDEFFRH-95</v>
      </c>
      <c r="N574" s="23" t="str">
        <f t="shared" ca="1" si="52"/>
        <v>Public service Saving Tech-Heat Room Heat 9.5y</v>
      </c>
      <c r="O574" s="23" t="s">
        <v>32</v>
      </c>
      <c r="P574" s="23" t="s">
        <v>33</v>
      </c>
      <c r="Q574" s="23"/>
      <c r="R574" s="23"/>
      <c r="S574" s="19" t="s">
        <v>34</v>
      </c>
      <c r="V574" s="16" t="str">
        <f t="shared" ca="1" si="54"/>
        <v>UD</v>
      </c>
      <c r="W574" s="14" t="str">
        <f t="shared" ca="1" si="54"/>
        <v>Public service</v>
      </c>
      <c r="X574" s="3" t="str">
        <f>'EE investment costs'!D623</f>
        <v>RH-95</v>
      </c>
      <c r="Y574" s="3" t="str">
        <f>'EE investment costs'!E623</f>
        <v>Heat Room Heat</v>
      </c>
      <c r="AC574" s="123">
        <f>'EE investment costs'!C623</f>
        <v>9.5</v>
      </c>
      <c r="AD574" s="22"/>
    </row>
    <row r="575" spans="2:30">
      <c r="B575" s="14" t="str">
        <f t="shared" ca="1" si="50"/>
        <v>INDUDEFFLA-95</v>
      </c>
      <c r="C575" s="15" t="str">
        <f t="shared" ca="1" si="55"/>
        <v>IUDLA</v>
      </c>
      <c r="D575" s="16">
        <f>'EE investment costs'!$F$15</f>
        <v>2016</v>
      </c>
      <c r="E575" s="14">
        <f>VLOOKUP(X575,'EE investment costs'!$D$56:$R$656,15,0)</f>
        <v>4.6268333333333338</v>
      </c>
      <c r="F575" s="17">
        <f ca="1">INDEX('EE investment costs'!$D$56:$R$656,MATCH(X575,'EE investment costs'!$D$56:$D$656,0),MATCH($V$8,'EE investment costs'!$D$56:$R$56,0))</f>
        <v>2457.3760569509896</v>
      </c>
      <c r="I575" s="18">
        <v>1</v>
      </c>
      <c r="J575" s="18">
        <v>1</v>
      </c>
      <c r="K575" s="14">
        <f t="shared" ca="1" si="53"/>
        <v>0</v>
      </c>
      <c r="M575" s="19" t="str">
        <f t="shared" ca="1" si="51"/>
        <v>INDUDEFFLA-95</v>
      </c>
      <c r="N575" s="23" t="str">
        <f t="shared" ca="1" si="52"/>
        <v>Public service Saving Tech-Light 9.5y</v>
      </c>
      <c r="O575" s="23" t="s">
        <v>32</v>
      </c>
      <c r="P575" s="23" t="s">
        <v>33</v>
      </c>
      <c r="Q575" s="23"/>
      <c r="R575" s="23"/>
      <c r="S575" s="19" t="s">
        <v>34</v>
      </c>
      <c r="V575" s="16" t="str">
        <f t="shared" ca="1" si="54"/>
        <v>UD</v>
      </c>
      <c r="W575" s="14" t="str">
        <f t="shared" ca="1" si="54"/>
        <v>Public service</v>
      </c>
      <c r="X575" s="3" t="str">
        <f>'EE investment costs'!D624</f>
        <v>LA-95</v>
      </c>
      <c r="Y575" s="3" t="str">
        <f>'EE investment costs'!E624</f>
        <v>Light</v>
      </c>
      <c r="AC575" s="123">
        <f>'EE investment costs'!C624</f>
        <v>9.5</v>
      </c>
      <c r="AD575" s="22"/>
    </row>
    <row r="576" spans="2:30">
      <c r="B576" s="14" t="str">
        <f t="shared" ca="1" si="50"/>
        <v>INDUDEFFEM-95</v>
      </c>
      <c r="C576" s="15" t="str">
        <f t="shared" ca="1" si="55"/>
        <v>IUDEM</v>
      </c>
      <c r="D576" s="16">
        <f>'EE investment costs'!$F$15</f>
        <v>2016</v>
      </c>
      <c r="E576" s="14">
        <f>VLOOKUP(X576,'EE investment costs'!$D$56:$R$656,15,0)</f>
        <v>4.8581749999999992</v>
      </c>
      <c r="F576" s="17">
        <f ca="1">INDEX('EE investment costs'!$D$56:$R$656,MATCH(X576,'EE investment costs'!$D$56:$D$656,0),MATCH($V$8,'EE investment costs'!$D$56:$R$56,0))</f>
        <v>3331.7209023045816</v>
      </c>
      <c r="I576" s="18">
        <v>1</v>
      </c>
      <c r="J576" s="18">
        <v>1</v>
      </c>
      <c r="K576" s="14">
        <f t="shared" ca="1" si="53"/>
        <v>0</v>
      </c>
      <c r="M576" s="19" t="str">
        <f t="shared" ca="1" si="51"/>
        <v>INDUDEFFEM-95</v>
      </c>
      <c r="N576" s="23" t="str">
        <f t="shared" ca="1" si="52"/>
        <v>Public service Saving Tech-Electric Motors 9.5y</v>
      </c>
      <c r="O576" s="23" t="s">
        <v>32</v>
      </c>
      <c r="P576" s="23" t="s">
        <v>33</v>
      </c>
      <c r="Q576" s="23"/>
      <c r="R576" s="23"/>
      <c r="S576" s="19" t="s">
        <v>34</v>
      </c>
      <c r="V576" s="16" t="str">
        <f t="shared" ca="1" si="54"/>
        <v>UD</v>
      </c>
      <c r="W576" s="14" t="str">
        <f t="shared" ca="1" si="54"/>
        <v>Public service</v>
      </c>
      <c r="X576" s="3" t="str">
        <f>'EE investment costs'!D625</f>
        <v>EM-95</v>
      </c>
      <c r="Y576" s="3" t="str">
        <f>'EE investment costs'!E625</f>
        <v>Electric Motors</v>
      </c>
      <c r="AC576" s="123">
        <f>'EE investment costs'!C625</f>
        <v>9.5</v>
      </c>
      <c r="AD576" s="22"/>
    </row>
    <row r="577" spans="2:30">
      <c r="B577" s="14" t="str">
        <f t="shared" ca="1" si="50"/>
        <v>INDUDEFFTF-95</v>
      </c>
      <c r="C577" s="15" t="str">
        <f t="shared" ca="1" si="55"/>
        <v>IUDTF</v>
      </c>
      <c r="D577" s="16">
        <f>'EE investment costs'!$F$15</f>
        <v>2016</v>
      </c>
      <c r="E577" s="14">
        <f>VLOOKUP(X577,'EE investment costs'!$D$56:$R$656,15,0)</f>
        <v>19.583333333333332</v>
      </c>
      <c r="F577" s="17">
        <f ca="1">INDEX('EE investment costs'!$D$56:$R$656,MATCH(X577,'EE investment costs'!$D$56:$D$656,0),MATCH($V$8,'EE investment costs'!$D$56:$R$56,0))</f>
        <v>1395.9024566356361</v>
      </c>
      <c r="I577" s="18">
        <v>1</v>
      </c>
      <c r="J577" s="18">
        <v>1</v>
      </c>
      <c r="K577" s="14">
        <f t="shared" ca="1" si="53"/>
        <v>0</v>
      </c>
      <c r="M577" s="19" t="str">
        <f t="shared" ca="1" si="51"/>
        <v>INDUDEFFTF-95</v>
      </c>
      <c r="N577" s="23" t="str">
        <f t="shared" ca="1" si="52"/>
        <v>Public service Saving Tech-Haulage Tractors, Trucks, Fishing boats 9.5y</v>
      </c>
      <c r="O577" s="23" t="s">
        <v>32</v>
      </c>
      <c r="P577" s="23" t="s">
        <v>33</v>
      </c>
      <c r="Q577" s="23"/>
      <c r="R577" s="23"/>
      <c r="S577" s="19" t="s">
        <v>34</v>
      </c>
      <c r="V577" s="16" t="str">
        <f t="shared" ca="1" si="54"/>
        <v>UD</v>
      </c>
      <c r="W577" s="14" t="str">
        <f t="shared" ca="1" si="54"/>
        <v>Public service</v>
      </c>
      <c r="X577" s="3" t="str">
        <f>'EE investment costs'!D626</f>
        <v>TF-95</v>
      </c>
      <c r="Y577" s="3" t="str">
        <f>'EE investment costs'!E626</f>
        <v>Haulage Tractors, Trucks, Fishing boats</v>
      </c>
      <c r="AC577" s="123">
        <f>'EE investment costs'!C626</f>
        <v>9.5</v>
      </c>
      <c r="AD577" s="22"/>
    </row>
    <row r="578" spans="2:30">
      <c r="B578" s="14" t="str">
        <f t="shared" ca="1" si="50"/>
        <v>INDUDEFFMT-96</v>
      </c>
      <c r="C578" s="15" t="str">
        <f t="shared" ca="1" si="55"/>
        <v>IUDMT</v>
      </c>
      <c r="D578" s="16">
        <f>'EE investment costs'!$F$15</f>
        <v>2016</v>
      </c>
      <c r="E578" s="14">
        <f>VLOOKUP(X578,'EE investment costs'!$D$56:$R$656,15,0)</f>
        <v>6.5600000000000005</v>
      </c>
      <c r="F578" s="17">
        <f ca="1">INDEX('EE investment costs'!$D$56:$R$656,MATCH(X578,'EE investment costs'!$D$56:$D$656,0),MATCH($V$8,'EE investment costs'!$D$56:$R$56,0))</f>
        <v>1261.7069800574536</v>
      </c>
      <c r="I578" s="18">
        <v>1</v>
      </c>
      <c r="J578" s="18">
        <v>1</v>
      </c>
      <c r="K578" s="14">
        <f t="shared" ca="1" si="53"/>
        <v>0</v>
      </c>
      <c r="M578" s="19" t="str">
        <f t="shared" ca="1" si="51"/>
        <v>INDUDEFFMT-96</v>
      </c>
      <c r="N578" s="23" t="str">
        <f t="shared" ca="1" si="52"/>
        <v>Public service Saving Tech-Heat Medium Temp. up to 150C 9.6y</v>
      </c>
      <c r="O578" s="23" t="s">
        <v>32</v>
      </c>
      <c r="P578" s="23" t="s">
        <v>33</v>
      </c>
      <c r="Q578" s="23"/>
      <c r="R578" s="23"/>
      <c r="S578" s="19" t="s">
        <v>34</v>
      </c>
      <c r="V578" s="16" t="str">
        <f t="shared" ca="1" si="54"/>
        <v>UD</v>
      </c>
      <c r="W578" s="14" t="str">
        <f t="shared" ca="1" si="54"/>
        <v>Public service</v>
      </c>
      <c r="X578" s="3" t="str">
        <f>'EE investment costs'!D627</f>
        <v>MT-96</v>
      </c>
      <c r="Y578" s="3" t="str">
        <f>'EE investment costs'!E627</f>
        <v>Heat Medium Temp. up to 150C</v>
      </c>
      <c r="AC578" s="123">
        <f>'EE investment costs'!C627</f>
        <v>9.6</v>
      </c>
      <c r="AD578" s="22"/>
    </row>
    <row r="579" spans="2:30">
      <c r="B579" s="14" t="str">
        <f t="shared" ca="1" si="50"/>
        <v>INDUDEFFHT-96</v>
      </c>
      <c r="C579" s="15" t="str">
        <f t="shared" ca="1" si="55"/>
        <v>IUDHT</v>
      </c>
      <c r="D579" s="16">
        <f>'EE investment costs'!$F$15</f>
        <v>2016</v>
      </c>
      <c r="E579" s="14">
        <f>VLOOKUP(X579,'EE investment costs'!$D$56:$R$656,15,0)</f>
        <v>5.2480000000000002</v>
      </c>
      <c r="F579" s="17">
        <f ca="1">INDEX('EE investment costs'!$D$56:$R$656,MATCH(X579,'EE investment costs'!$D$56:$D$656,0),MATCH($V$8,'EE investment costs'!$D$56:$R$56,0))</f>
        <v>833.34091226506109</v>
      </c>
      <c r="I579" s="18">
        <v>1</v>
      </c>
      <c r="J579" s="18">
        <v>1</v>
      </c>
      <c r="K579" s="14">
        <f t="shared" ca="1" si="53"/>
        <v>4</v>
      </c>
      <c r="M579" s="19" t="str">
        <f t="shared" ca="1" si="51"/>
        <v>INDUDEFFHT-96</v>
      </c>
      <c r="N579" s="23" t="str">
        <f t="shared" ca="1" si="52"/>
        <v>Public service Saving Tech-Heat High Temp. over 150C 9.6y</v>
      </c>
      <c r="O579" s="23" t="s">
        <v>32</v>
      </c>
      <c r="P579" s="23" t="s">
        <v>33</v>
      </c>
      <c r="Q579" s="23"/>
      <c r="R579" s="23"/>
      <c r="S579" s="19" t="s">
        <v>34</v>
      </c>
      <c r="V579" s="16" t="str">
        <f t="shared" ca="1" si="54"/>
        <v>UD</v>
      </c>
      <c r="W579" s="14" t="str">
        <f t="shared" ca="1" si="54"/>
        <v>Public service</v>
      </c>
      <c r="X579" s="3" t="str">
        <f>'EE investment costs'!D628</f>
        <v>HT-96</v>
      </c>
      <c r="Y579" s="3" t="str">
        <f>'EE investment costs'!E628</f>
        <v>Heat High Temp. over 150C</v>
      </c>
      <c r="AC579" s="123">
        <f>'EE investment costs'!C628</f>
        <v>9.6</v>
      </c>
      <c r="AD579" s="22"/>
    </row>
    <row r="580" spans="2:30">
      <c r="B580" s="14" t="str">
        <f t="shared" ca="1" si="50"/>
        <v>INDUDEFFRH-96</v>
      </c>
      <c r="C580" s="15" t="str">
        <f t="shared" ca="1" si="55"/>
        <v>IUDRH</v>
      </c>
      <c r="D580" s="16">
        <f>'EE investment costs'!$F$15</f>
        <v>2016</v>
      </c>
      <c r="E580" s="14">
        <f>VLOOKUP(X580,'EE investment costs'!$D$56:$R$656,15,0)</f>
        <v>17.045333333333335</v>
      </c>
      <c r="F580" s="17">
        <f ca="1">INDEX('EE investment costs'!$D$56:$R$656,MATCH(X580,'EE investment costs'!$D$56:$D$656,0),MATCH($V$8,'EE investment costs'!$D$56:$R$56,0))</f>
        <v>2259.0026457401614</v>
      </c>
      <c r="I580" s="18">
        <v>1</v>
      </c>
      <c r="J580" s="18">
        <v>1</v>
      </c>
      <c r="K580" s="14">
        <f t="shared" ca="1" si="53"/>
        <v>0</v>
      </c>
      <c r="M580" s="19" t="str">
        <f t="shared" ca="1" si="51"/>
        <v>INDUDEFFRH-96</v>
      </c>
      <c r="N580" s="23" t="str">
        <f t="shared" ca="1" si="52"/>
        <v>Public service Saving Tech-Heat Room Heat 9.6y</v>
      </c>
      <c r="O580" s="23" t="s">
        <v>32</v>
      </c>
      <c r="P580" s="23" t="s">
        <v>33</v>
      </c>
      <c r="Q580" s="23"/>
      <c r="R580" s="23"/>
      <c r="S580" s="19" t="s">
        <v>34</v>
      </c>
      <c r="V580" s="16" t="str">
        <f t="shared" ca="1" si="54"/>
        <v>UD</v>
      </c>
      <c r="W580" s="14" t="str">
        <f t="shared" ca="1" si="54"/>
        <v>Public service</v>
      </c>
      <c r="X580" s="3" t="str">
        <f>'EE investment costs'!D629</f>
        <v>RH-96</v>
      </c>
      <c r="Y580" s="3" t="str">
        <f>'EE investment costs'!E629</f>
        <v>Heat Room Heat</v>
      </c>
      <c r="AC580" s="123">
        <f>'EE investment costs'!C629</f>
        <v>9.6</v>
      </c>
      <c r="AD580" s="22"/>
    </row>
    <row r="581" spans="2:30">
      <c r="B581" s="14" t="str">
        <f t="shared" ca="1" si="50"/>
        <v>INDUDEFFLA-96</v>
      </c>
      <c r="C581" s="15" t="str">
        <f t="shared" ca="1" si="55"/>
        <v>IUDLA</v>
      </c>
      <c r="D581" s="16">
        <f>'EE investment costs'!$F$15</f>
        <v>2016</v>
      </c>
      <c r="E581" s="14">
        <f>VLOOKUP(X581,'EE investment costs'!$D$56:$R$656,15,0)</f>
        <v>4.6398666666666664</v>
      </c>
      <c r="F581" s="17">
        <f ca="1">INDEX('EE investment costs'!$D$56:$R$656,MATCH(X581,'EE investment costs'!$D$56:$D$656,0),MATCH($V$8,'EE investment costs'!$D$56:$R$56,0))</f>
        <v>2472.8505602970013</v>
      </c>
      <c r="I581" s="18">
        <v>1</v>
      </c>
      <c r="J581" s="18">
        <v>1</v>
      </c>
      <c r="K581" s="14">
        <f t="shared" ca="1" si="53"/>
        <v>0</v>
      </c>
      <c r="M581" s="19" t="str">
        <f t="shared" ca="1" si="51"/>
        <v>INDUDEFFLA-96</v>
      </c>
      <c r="N581" s="23" t="str">
        <f t="shared" ca="1" si="52"/>
        <v>Public service Saving Tech-Light 9.6y</v>
      </c>
      <c r="O581" s="23" t="s">
        <v>32</v>
      </c>
      <c r="P581" s="23" t="s">
        <v>33</v>
      </c>
      <c r="Q581" s="23"/>
      <c r="R581" s="23"/>
      <c r="S581" s="19" t="s">
        <v>34</v>
      </c>
      <c r="V581" s="16" t="str">
        <f t="shared" ca="1" si="54"/>
        <v>UD</v>
      </c>
      <c r="W581" s="14" t="str">
        <f t="shared" ca="1" si="54"/>
        <v>Public service</v>
      </c>
      <c r="X581" s="3" t="str">
        <f>'EE investment costs'!D630</f>
        <v>LA-96</v>
      </c>
      <c r="Y581" s="3" t="str">
        <f>'EE investment costs'!E630</f>
        <v>Light</v>
      </c>
      <c r="AC581" s="123">
        <f>'EE investment costs'!C630</f>
        <v>9.6</v>
      </c>
      <c r="AD581" s="22"/>
    </row>
    <row r="582" spans="2:30">
      <c r="B582" s="14" t="str">
        <f t="shared" ca="1" si="50"/>
        <v>INDUDEFFEM-96</v>
      </c>
      <c r="C582" s="15" t="str">
        <f t="shared" ca="1" si="55"/>
        <v>IUDEM</v>
      </c>
      <c r="D582" s="16">
        <f>'EE investment costs'!$F$15</f>
        <v>2016</v>
      </c>
      <c r="E582" s="14">
        <f>VLOOKUP(X582,'EE investment costs'!$D$56:$R$656,15,0)</f>
        <v>4.8718599999999999</v>
      </c>
      <c r="F582" s="17">
        <f ca="1">INDEX('EE investment costs'!$D$56:$R$656,MATCH(X582,'EE investment costs'!$D$56:$D$656,0),MATCH($V$8,'EE investment costs'!$D$56:$R$56,0))</f>
        <v>3362.2893377706187</v>
      </c>
      <c r="I582" s="18">
        <v>1</v>
      </c>
      <c r="J582" s="18">
        <v>1</v>
      </c>
      <c r="K582" s="14">
        <f t="shared" ca="1" si="53"/>
        <v>0</v>
      </c>
      <c r="M582" s="19" t="str">
        <f t="shared" ca="1" si="51"/>
        <v>INDUDEFFEM-96</v>
      </c>
      <c r="N582" s="23" t="str">
        <f t="shared" ca="1" si="52"/>
        <v>Public service Saving Tech-Electric Motors 9.6y</v>
      </c>
      <c r="O582" s="23" t="s">
        <v>32</v>
      </c>
      <c r="P582" s="23" t="s">
        <v>33</v>
      </c>
      <c r="Q582" s="23"/>
      <c r="R582" s="23"/>
      <c r="S582" s="19" t="s">
        <v>34</v>
      </c>
      <c r="V582" s="16" t="str">
        <f t="shared" ca="1" si="54"/>
        <v>UD</v>
      </c>
      <c r="W582" s="14" t="str">
        <f t="shared" ca="1" si="54"/>
        <v>Public service</v>
      </c>
      <c r="X582" s="3" t="str">
        <f>'EE investment costs'!D631</f>
        <v>EM-96</v>
      </c>
      <c r="Y582" s="3" t="str">
        <f>'EE investment costs'!E631</f>
        <v>Electric Motors</v>
      </c>
      <c r="AC582" s="123">
        <f>'EE investment costs'!C631</f>
        <v>9.6</v>
      </c>
      <c r="AD582" s="22"/>
    </row>
    <row r="583" spans="2:30">
      <c r="B583" s="14" t="str">
        <f t="shared" ca="1" si="50"/>
        <v>INDUDEFFTF-96</v>
      </c>
      <c r="C583" s="15" t="str">
        <f t="shared" ca="1" si="55"/>
        <v>IUDTF</v>
      </c>
      <c r="D583" s="16">
        <f>'EE investment costs'!$F$15</f>
        <v>2016</v>
      </c>
      <c r="E583" s="14">
        <f>VLOOKUP(X583,'EE investment costs'!$D$56:$R$656,15,0)</f>
        <v>19.666666666666664</v>
      </c>
      <c r="F583" s="17">
        <f ca="1">INDEX('EE investment costs'!$D$56:$R$656,MATCH(X583,'EE investment costs'!$D$56:$D$656,0),MATCH($V$8,'EE investment costs'!$D$56:$R$56,0))</f>
        <v>1410.5961667054851</v>
      </c>
      <c r="I583" s="18">
        <v>1</v>
      </c>
      <c r="J583" s="18">
        <v>1</v>
      </c>
      <c r="K583" s="14">
        <f t="shared" ca="1" si="53"/>
        <v>0</v>
      </c>
      <c r="M583" s="19" t="str">
        <f t="shared" ca="1" si="51"/>
        <v>INDUDEFFTF-96</v>
      </c>
      <c r="N583" s="23" t="str">
        <f t="shared" ca="1" si="52"/>
        <v>Public service Saving Tech-Haulage Tractors, Trucks, Fishing boats 9.6y</v>
      </c>
      <c r="O583" s="23" t="s">
        <v>32</v>
      </c>
      <c r="P583" s="23" t="s">
        <v>33</v>
      </c>
      <c r="Q583" s="23"/>
      <c r="R583" s="23"/>
      <c r="S583" s="19" t="s">
        <v>34</v>
      </c>
      <c r="V583" s="16" t="str">
        <f t="shared" ca="1" si="54"/>
        <v>UD</v>
      </c>
      <c r="W583" s="14" t="str">
        <f t="shared" ca="1" si="54"/>
        <v>Public service</v>
      </c>
      <c r="X583" s="3" t="str">
        <f>'EE investment costs'!D632</f>
        <v>TF-96</v>
      </c>
      <c r="Y583" s="3" t="str">
        <f>'EE investment costs'!E632</f>
        <v>Haulage Tractors, Trucks, Fishing boats</v>
      </c>
      <c r="AC583" s="123">
        <f>'EE investment costs'!C632</f>
        <v>9.6</v>
      </c>
      <c r="AD583" s="22"/>
    </row>
    <row r="584" spans="2:30">
      <c r="B584" s="14" t="str">
        <f t="shared" ref="B584:B607" ca="1" si="56">M584</f>
        <v>INDUDEFFMT-97</v>
      </c>
      <c r="C584" s="15" t="str">
        <f t="shared" ca="1" si="55"/>
        <v>IUDMT</v>
      </c>
      <c r="D584" s="16">
        <f>'EE investment costs'!$F$15</f>
        <v>2016</v>
      </c>
      <c r="E584" s="14">
        <f>VLOOKUP(X584,'EE investment costs'!$D$56:$R$656,15,0)</f>
        <v>6.57</v>
      </c>
      <c r="F584" s="17">
        <f ca="1">INDEX('EE investment costs'!$D$56:$R$656,MATCH(X584,'EE investment costs'!$D$56:$D$656,0),MATCH($V$8,'EE investment costs'!$D$56:$R$56,0))</f>
        <v>1273.4552371618413</v>
      </c>
      <c r="I584" s="18">
        <v>1</v>
      </c>
      <c r="J584" s="18">
        <v>1</v>
      </c>
      <c r="K584" s="14">
        <f t="shared" ca="1" si="53"/>
        <v>0</v>
      </c>
      <c r="M584" s="19" t="str">
        <f t="shared" ref="M584:M607" ca="1" si="57">CONCATENATE("IND",$V$8,"EFF",$X584)</f>
        <v>INDUDEFFMT-97</v>
      </c>
      <c r="N584" s="23" t="str">
        <f t="shared" ca="1" si="52"/>
        <v>Public service Saving Tech-Heat Medium Temp. up to 150C 9.7y</v>
      </c>
      <c r="O584" s="23" t="s">
        <v>32</v>
      </c>
      <c r="P584" s="23" t="s">
        <v>33</v>
      </c>
      <c r="Q584" s="23"/>
      <c r="R584" s="23"/>
      <c r="S584" s="19" t="s">
        <v>34</v>
      </c>
      <c r="V584" s="16" t="str">
        <f t="shared" ca="1" si="54"/>
        <v>UD</v>
      </c>
      <c r="W584" s="14" t="str">
        <f t="shared" ca="1" si="54"/>
        <v>Public service</v>
      </c>
      <c r="X584" s="3" t="str">
        <f>'EE investment costs'!D633</f>
        <v>MT-97</v>
      </c>
      <c r="Y584" s="3" t="str">
        <f>'EE investment costs'!E633</f>
        <v>Heat Medium Temp. up to 150C</v>
      </c>
      <c r="AC584" s="123">
        <f>'EE investment costs'!C633</f>
        <v>9.6999999999999993</v>
      </c>
      <c r="AD584" s="22"/>
    </row>
    <row r="585" spans="2:30">
      <c r="B585" s="14" t="str">
        <f t="shared" ca="1" si="56"/>
        <v>INDUDEFFHT-97</v>
      </c>
      <c r="C585" s="15" t="str">
        <f t="shared" ca="1" si="55"/>
        <v>IUDHT</v>
      </c>
      <c r="D585" s="16">
        <f>'EE investment costs'!$F$15</f>
        <v>2016</v>
      </c>
      <c r="E585" s="14">
        <f>VLOOKUP(X585,'EE investment costs'!$D$56:$R$656,15,0)</f>
        <v>5.2560000000000002</v>
      </c>
      <c r="F585" s="17">
        <f ca="1">INDEX('EE investment costs'!$D$56:$R$656,MATCH(X585,'EE investment costs'!$D$56:$D$656,0),MATCH($V$8,'EE investment costs'!$D$56:$R$56,0))</f>
        <v>839.72527328570459</v>
      </c>
      <c r="I585" s="18">
        <v>1</v>
      </c>
      <c r="J585" s="18">
        <v>1</v>
      </c>
      <c r="K585" s="14">
        <f t="shared" ca="1" si="53"/>
        <v>4</v>
      </c>
      <c r="M585" s="19" t="str">
        <f t="shared" ca="1" si="57"/>
        <v>INDUDEFFHT-97</v>
      </c>
      <c r="N585" s="23" t="str">
        <f t="shared" ref="N585:N607" ca="1" si="58">$W$8&amp;" Saving Tech"&amp;"-"&amp;$Y585&amp;" "&amp;AC585&amp;"y"</f>
        <v>Public service Saving Tech-Heat High Temp. over 150C 9.7y</v>
      </c>
      <c r="O585" s="23" t="s">
        <v>32</v>
      </c>
      <c r="P585" s="23" t="s">
        <v>33</v>
      </c>
      <c r="Q585" s="23"/>
      <c r="R585" s="23"/>
      <c r="S585" s="19" t="s">
        <v>34</v>
      </c>
      <c r="V585" s="16" t="str">
        <f t="shared" ca="1" si="54"/>
        <v>UD</v>
      </c>
      <c r="W585" s="14" t="str">
        <f t="shared" ca="1" si="54"/>
        <v>Public service</v>
      </c>
      <c r="X585" s="3" t="str">
        <f>'EE investment costs'!D634</f>
        <v>HT-97</v>
      </c>
      <c r="Y585" s="3" t="str">
        <f>'EE investment costs'!E634</f>
        <v>Heat High Temp. over 150C</v>
      </c>
      <c r="AC585" s="123">
        <f>'EE investment costs'!C634</f>
        <v>9.6999999999999993</v>
      </c>
      <c r="AD585" s="22"/>
    </row>
    <row r="586" spans="2:30">
      <c r="B586" s="14" t="str">
        <f t="shared" ca="1" si="56"/>
        <v>INDUDEFFRH-97</v>
      </c>
      <c r="C586" s="15" t="str">
        <f t="shared" ca="1" si="55"/>
        <v>IUDRH</v>
      </c>
      <c r="D586" s="16">
        <f>'EE investment costs'!$F$15</f>
        <v>2016</v>
      </c>
      <c r="E586" s="14">
        <f>VLOOKUP(X586,'EE investment costs'!$D$56:$R$656,15,0)</f>
        <v>17.064000000000004</v>
      </c>
      <c r="F586" s="17">
        <f ca="1">INDEX('EE investment costs'!$D$56:$R$656,MATCH(X586,'EE investment costs'!$D$56:$D$656,0),MATCH($V$8,'EE investment costs'!$D$56:$R$56,0))</f>
        <v>2296.0354759981965</v>
      </c>
      <c r="I586" s="18">
        <v>1</v>
      </c>
      <c r="J586" s="18">
        <v>1</v>
      </c>
      <c r="K586" s="14">
        <f t="shared" ref="K586:K607" ca="1" si="59">IF(F586&lt;500,1,0)+IF(F586&lt;600,1,0)+IF(F586&lt;700,1,0)+IF(F586&lt;800,1,0)+IF(F586&lt;900,1,0)+IF(F586&lt;1000,1,0)+IF(F586&lt;1100,1,0)+IF(F586&lt;1200,1,0)</f>
        <v>0</v>
      </c>
      <c r="M586" s="19" t="str">
        <f t="shared" ca="1" si="57"/>
        <v>INDUDEFFRH-97</v>
      </c>
      <c r="N586" s="23" t="str">
        <f t="shared" ca="1" si="58"/>
        <v>Public service Saving Tech-Heat Room Heat 9.7y</v>
      </c>
      <c r="O586" s="23" t="s">
        <v>32</v>
      </c>
      <c r="P586" s="23" t="s">
        <v>33</v>
      </c>
      <c r="Q586" s="23"/>
      <c r="R586" s="23"/>
      <c r="S586" s="19" t="s">
        <v>34</v>
      </c>
      <c r="V586" s="16" t="str">
        <f t="shared" ref="V586:W607" ca="1" si="60">V585</f>
        <v>UD</v>
      </c>
      <c r="W586" s="14" t="str">
        <f t="shared" ca="1" si="60"/>
        <v>Public service</v>
      </c>
      <c r="X586" s="3" t="str">
        <f>'EE investment costs'!D635</f>
        <v>RH-97</v>
      </c>
      <c r="Y586" s="3" t="str">
        <f>'EE investment costs'!E635</f>
        <v>Heat Room Heat</v>
      </c>
      <c r="AC586" s="123">
        <f>'EE investment costs'!C635</f>
        <v>9.6999999999999993</v>
      </c>
      <c r="AD586" s="22"/>
    </row>
    <row r="587" spans="2:30">
      <c r="B587" s="14" t="str">
        <f t="shared" ca="1" si="56"/>
        <v>INDUDEFFLA-97</v>
      </c>
      <c r="C587" s="15" t="str">
        <f t="shared" ca="1" si="55"/>
        <v>IUDLA</v>
      </c>
      <c r="D587" s="16">
        <f>'EE investment costs'!$F$15</f>
        <v>2016</v>
      </c>
      <c r="E587" s="14">
        <f>VLOOKUP(X587,'EE investment costs'!$D$56:$R$656,15,0)</f>
        <v>4.6528999999999998</v>
      </c>
      <c r="F587" s="17">
        <f ca="1">INDEX('EE investment costs'!$D$56:$R$656,MATCH(X587,'EE investment costs'!$D$56:$D$656,0),MATCH($V$8,'EE investment costs'!$D$56:$R$56,0))</f>
        <v>2488.3250636430134</v>
      </c>
      <c r="I587" s="18">
        <v>1</v>
      </c>
      <c r="J587" s="18">
        <v>1</v>
      </c>
      <c r="K587" s="14">
        <f t="shared" ca="1" si="59"/>
        <v>0</v>
      </c>
      <c r="M587" s="19" t="str">
        <f t="shared" ca="1" si="57"/>
        <v>INDUDEFFLA-97</v>
      </c>
      <c r="N587" s="23" t="str">
        <f t="shared" ca="1" si="58"/>
        <v>Public service Saving Tech-Light 9.7y</v>
      </c>
      <c r="O587" s="23" t="s">
        <v>32</v>
      </c>
      <c r="P587" s="23" t="s">
        <v>33</v>
      </c>
      <c r="Q587" s="23"/>
      <c r="R587" s="23"/>
      <c r="S587" s="19" t="s">
        <v>34</v>
      </c>
      <c r="V587" s="16" t="str">
        <f t="shared" ca="1" si="60"/>
        <v>UD</v>
      </c>
      <c r="W587" s="14" t="str">
        <f t="shared" ca="1" si="60"/>
        <v>Public service</v>
      </c>
      <c r="X587" s="3" t="str">
        <f>'EE investment costs'!D636</f>
        <v>LA-97</v>
      </c>
      <c r="Y587" s="3" t="str">
        <f>'EE investment costs'!E636</f>
        <v>Light</v>
      </c>
      <c r="AC587" s="123">
        <f>'EE investment costs'!C636</f>
        <v>9.6999999999999993</v>
      </c>
      <c r="AD587" s="22"/>
    </row>
    <row r="588" spans="2:30">
      <c r="B588" s="14" t="str">
        <f t="shared" ca="1" si="56"/>
        <v>INDUDEFFEM-97</v>
      </c>
      <c r="C588" s="15" t="str">
        <f t="shared" ca="1" si="55"/>
        <v>IUDEM</v>
      </c>
      <c r="D588" s="16">
        <f>'EE investment costs'!$F$15</f>
        <v>2016</v>
      </c>
      <c r="E588" s="14">
        <f>VLOOKUP(X588,'EE investment costs'!$D$56:$R$656,15,0)</f>
        <v>4.8855449999999996</v>
      </c>
      <c r="F588" s="17">
        <f ca="1">INDEX('EE investment costs'!$D$56:$R$656,MATCH(X588,'EE investment costs'!$D$56:$D$656,0),MATCH($V$8,'EE investment costs'!$D$56:$R$56,0))</f>
        <v>3392.8577732366557</v>
      </c>
      <c r="I588" s="18">
        <v>1</v>
      </c>
      <c r="J588" s="18">
        <v>1</v>
      </c>
      <c r="K588" s="14">
        <f t="shared" ca="1" si="59"/>
        <v>0</v>
      </c>
      <c r="M588" s="19" t="str">
        <f t="shared" ca="1" si="57"/>
        <v>INDUDEFFEM-97</v>
      </c>
      <c r="N588" s="23" t="str">
        <f t="shared" ca="1" si="58"/>
        <v>Public service Saving Tech-Electric Motors 9.7y</v>
      </c>
      <c r="O588" s="23" t="s">
        <v>32</v>
      </c>
      <c r="P588" s="23" t="s">
        <v>33</v>
      </c>
      <c r="Q588" s="23"/>
      <c r="R588" s="23"/>
      <c r="S588" s="19" t="s">
        <v>34</v>
      </c>
      <c r="V588" s="16" t="str">
        <f t="shared" ca="1" si="60"/>
        <v>UD</v>
      </c>
      <c r="W588" s="14" t="str">
        <f t="shared" ca="1" si="60"/>
        <v>Public service</v>
      </c>
      <c r="X588" s="3" t="str">
        <f>'EE investment costs'!D637</f>
        <v>EM-97</v>
      </c>
      <c r="Y588" s="3" t="str">
        <f>'EE investment costs'!E637</f>
        <v>Electric Motors</v>
      </c>
      <c r="AC588" s="123">
        <f>'EE investment costs'!C637</f>
        <v>9.6999999999999993</v>
      </c>
      <c r="AD588" s="22"/>
    </row>
    <row r="589" spans="2:30">
      <c r="B589" s="14" t="str">
        <f t="shared" ca="1" si="56"/>
        <v>INDUDEFFTF-97</v>
      </c>
      <c r="C589" s="15" t="str">
        <f t="shared" ca="1" si="55"/>
        <v>IUDTF</v>
      </c>
      <c r="D589" s="16">
        <f>'EE investment costs'!$F$15</f>
        <v>2016</v>
      </c>
      <c r="E589" s="14">
        <f>VLOOKUP(X589,'EE investment costs'!$D$56:$R$656,15,0)</f>
        <v>19.75</v>
      </c>
      <c r="F589" s="17">
        <f ca="1">INDEX('EE investment costs'!$D$56:$R$656,MATCH(X589,'EE investment costs'!$D$56:$D$656,0),MATCH($V$8,'EE investment costs'!$D$56:$R$56,0))</f>
        <v>1425.2898767753336</v>
      </c>
      <c r="I589" s="18">
        <v>1</v>
      </c>
      <c r="J589" s="18">
        <v>1</v>
      </c>
      <c r="K589" s="14">
        <f t="shared" ca="1" si="59"/>
        <v>0</v>
      </c>
      <c r="M589" s="19" t="str">
        <f t="shared" ca="1" si="57"/>
        <v>INDUDEFFTF-97</v>
      </c>
      <c r="N589" s="23" t="str">
        <f t="shared" ca="1" si="58"/>
        <v>Public service Saving Tech-Haulage Tractors, Trucks, Fishing boats 9.7y</v>
      </c>
      <c r="O589" s="23" t="s">
        <v>32</v>
      </c>
      <c r="P589" s="23" t="s">
        <v>33</v>
      </c>
      <c r="Q589" s="23"/>
      <c r="R589" s="23"/>
      <c r="S589" s="19" t="s">
        <v>34</v>
      </c>
      <c r="V589" s="16" t="str">
        <f t="shared" ca="1" si="60"/>
        <v>UD</v>
      </c>
      <c r="W589" s="14" t="str">
        <f t="shared" ca="1" si="60"/>
        <v>Public service</v>
      </c>
      <c r="X589" s="3" t="str">
        <f>'EE investment costs'!D638</f>
        <v>TF-97</v>
      </c>
      <c r="Y589" s="3" t="str">
        <f>'EE investment costs'!E638</f>
        <v>Haulage Tractors, Trucks, Fishing boats</v>
      </c>
      <c r="AC589" s="123">
        <f>'EE investment costs'!C638</f>
        <v>9.6999999999999993</v>
      </c>
      <c r="AD589" s="22"/>
    </row>
    <row r="590" spans="2:30">
      <c r="B590" s="14" t="str">
        <f t="shared" ca="1" si="56"/>
        <v>INDUDEFFMT-98</v>
      </c>
      <c r="C590" s="15" t="str">
        <f t="shared" ca="1" si="55"/>
        <v>IUDMT</v>
      </c>
      <c r="D590" s="16">
        <f>'EE investment costs'!$F$15</f>
        <v>2016</v>
      </c>
      <c r="E590" s="14">
        <f>VLOOKUP(X590,'EE investment costs'!$D$56:$R$656,15,0)</f>
        <v>6.58</v>
      </c>
      <c r="F590" s="17">
        <f ca="1">INDEX('EE investment costs'!$D$56:$R$656,MATCH(X590,'EE investment costs'!$D$56:$D$656,0),MATCH($V$8,'EE investment costs'!$D$56:$R$56,0))</f>
        <v>1285.2034942662294</v>
      </c>
      <c r="I590" s="18">
        <v>1</v>
      </c>
      <c r="J590" s="18">
        <v>1</v>
      </c>
      <c r="K590" s="14">
        <f t="shared" ca="1" si="59"/>
        <v>0</v>
      </c>
      <c r="M590" s="19" t="str">
        <f t="shared" ca="1" si="57"/>
        <v>INDUDEFFMT-98</v>
      </c>
      <c r="N590" s="23" t="str">
        <f t="shared" ca="1" si="58"/>
        <v>Public service Saving Tech-Heat Medium Temp. up to 150C 9.8y</v>
      </c>
      <c r="O590" s="23" t="s">
        <v>32</v>
      </c>
      <c r="P590" s="23" t="s">
        <v>33</v>
      </c>
      <c r="Q590" s="23"/>
      <c r="R590" s="23"/>
      <c r="S590" s="19" t="s">
        <v>34</v>
      </c>
      <c r="V590" s="16" t="str">
        <f t="shared" ca="1" si="60"/>
        <v>UD</v>
      </c>
      <c r="W590" s="14" t="str">
        <f t="shared" ca="1" si="60"/>
        <v>Public service</v>
      </c>
      <c r="X590" s="3" t="str">
        <f>'EE investment costs'!D639</f>
        <v>MT-98</v>
      </c>
      <c r="Y590" s="3" t="str">
        <f>'EE investment costs'!E639</f>
        <v>Heat Medium Temp. up to 150C</v>
      </c>
      <c r="AC590" s="123">
        <f>'EE investment costs'!C639</f>
        <v>9.8000000000000007</v>
      </c>
      <c r="AD590" s="22"/>
    </row>
    <row r="591" spans="2:30">
      <c r="B591" s="14" t="str">
        <f t="shared" ca="1" si="56"/>
        <v>INDUDEFFHT-98</v>
      </c>
      <c r="C591" s="15" t="str">
        <f t="shared" ca="1" si="55"/>
        <v>IUDHT</v>
      </c>
      <c r="D591" s="16">
        <f>'EE investment costs'!$F$15</f>
        <v>2016</v>
      </c>
      <c r="E591" s="14">
        <f>VLOOKUP(X591,'EE investment costs'!$D$56:$R$656,15,0)</f>
        <v>5.2640000000000002</v>
      </c>
      <c r="F591" s="17">
        <f ca="1">INDEX('EE investment costs'!$D$56:$R$656,MATCH(X591,'EE investment costs'!$D$56:$D$656,0),MATCH($V$8,'EE investment costs'!$D$56:$R$56,0))</f>
        <v>846.10963430634808</v>
      </c>
      <c r="I591" s="18">
        <v>1</v>
      </c>
      <c r="J591" s="18">
        <v>1</v>
      </c>
      <c r="K591" s="14">
        <f t="shared" ca="1" si="59"/>
        <v>4</v>
      </c>
      <c r="M591" s="19" t="str">
        <f t="shared" ca="1" si="57"/>
        <v>INDUDEFFHT-98</v>
      </c>
      <c r="N591" s="23" t="str">
        <f t="shared" ca="1" si="58"/>
        <v>Public service Saving Tech-Heat High Temp. over 150C 9.8y</v>
      </c>
      <c r="O591" s="23" t="s">
        <v>32</v>
      </c>
      <c r="P591" s="23" t="s">
        <v>33</v>
      </c>
      <c r="Q591" s="23"/>
      <c r="R591" s="23"/>
      <c r="S591" s="19" t="s">
        <v>34</v>
      </c>
      <c r="V591" s="16" t="str">
        <f t="shared" ca="1" si="60"/>
        <v>UD</v>
      </c>
      <c r="W591" s="14" t="str">
        <f t="shared" ca="1" si="60"/>
        <v>Public service</v>
      </c>
      <c r="X591" s="3" t="str">
        <f>'EE investment costs'!D640</f>
        <v>HT-98</v>
      </c>
      <c r="Y591" s="3" t="str">
        <f>'EE investment costs'!E640</f>
        <v>Heat High Temp. over 150C</v>
      </c>
      <c r="AC591" s="123">
        <f>'EE investment costs'!C640</f>
        <v>9.8000000000000007</v>
      </c>
      <c r="AD591" s="22"/>
    </row>
    <row r="592" spans="2:30">
      <c r="B592" s="14" t="str">
        <f t="shared" ca="1" si="56"/>
        <v>INDUDEFFRH-98</v>
      </c>
      <c r="C592" s="15" t="str">
        <f t="shared" ca="1" si="55"/>
        <v>IUDRH</v>
      </c>
      <c r="D592" s="16">
        <f>'EE investment costs'!$F$15</f>
        <v>2016</v>
      </c>
      <c r="E592" s="14">
        <f>VLOOKUP(X592,'EE investment costs'!$D$56:$R$656,15,0)</f>
        <v>17.082666666666668</v>
      </c>
      <c r="F592" s="17">
        <f ca="1">INDEX('EE investment costs'!$D$56:$R$656,MATCH(X592,'EE investment costs'!$D$56:$D$656,0),MATCH($V$8,'EE investment costs'!$D$56:$R$56,0))</f>
        <v>2333.0683062562325</v>
      </c>
      <c r="I592" s="18">
        <v>1</v>
      </c>
      <c r="J592" s="18">
        <v>1</v>
      </c>
      <c r="K592" s="14">
        <f t="shared" ca="1" si="59"/>
        <v>0</v>
      </c>
      <c r="M592" s="19" t="str">
        <f t="shared" ca="1" si="57"/>
        <v>INDUDEFFRH-98</v>
      </c>
      <c r="N592" s="23" t="str">
        <f t="shared" ca="1" si="58"/>
        <v>Public service Saving Tech-Heat Room Heat 9.8y</v>
      </c>
      <c r="O592" s="23" t="s">
        <v>32</v>
      </c>
      <c r="P592" s="23" t="s">
        <v>33</v>
      </c>
      <c r="Q592" s="23"/>
      <c r="R592" s="23"/>
      <c r="S592" s="19" t="s">
        <v>34</v>
      </c>
      <c r="V592" s="16" t="str">
        <f t="shared" ca="1" si="60"/>
        <v>UD</v>
      </c>
      <c r="W592" s="14" t="str">
        <f t="shared" ca="1" si="60"/>
        <v>Public service</v>
      </c>
      <c r="X592" s="3" t="str">
        <f>'EE investment costs'!D641</f>
        <v>RH-98</v>
      </c>
      <c r="Y592" s="3" t="str">
        <f>'EE investment costs'!E641</f>
        <v>Heat Room Heat</v>
      </c>
      <c r="AC592" s="123">
        <f>'EE investment costs'!C641</f>
        <v>9.8000000000000007</v>
      </c>
      <c r="AD592" s="22"/>
    </row>
    <row r="593" spans="2:30">
      <c r="B593" s="14" t="str">
        <f t="shared" ca="1" si="56"/>
        <v>INDUDEFFLA-98</v>
      </c>
      <c r="C593" s="15" t="str">
        <f t="shared" ca="1" si="55"/>
        <v>IUDLA</v>
      </c>
      <c r="D593" s="16">
        <f>'EE investment costs'!$F$15</f>
        <v>2016</v>
      </c>
      <c r="E593" s="14">
        <f>VLOOKUP(X593,'EE investment costs'!$D$56:$R$656,15,0)</f>
        <v>4.6659333333333333</v>
      </c>
      <c r="F593" s="17">
        <f ca="1">INDEX('EE investment costs'!$D$56:$R$656,MATCH(X593,'EE investment costs'!$D$56:$D$656,0),MATCH($V$8,'EE investment costs'!$D$56:$R$56,0))</f>
        <v>2503.7995669890256</v>
      </c>
      <c r="I593" s="18">
        <v>1</v>
      </c>
      <c r="J593" s="18">
        <v>1</v>
      </c>
      <c r="K593" s="14">
        <f t="shared" ca="1" si="59"/>
        <v>0</v>
      </c>
      <c r="M593" s="19" t="str">
        <f t="shared" ca="1" si="57"/>
        <v>INDUDEFFLA-98</v>
      </c>
      <c r="N593" s="23" t="str">
        <f t="shared" ca="1" si="58"/>
        <v>Public service Saving Tech-Light 9.8y</v>
      </c>
      <c r="O593" s="23" t="s">
        <v>32</v>
      </c>
      <c r="P593" s="23" t="s">
        <v>33</v>
      </c>
      <c r="Q593" s="23"/>
      <c r="R593" s="23"/>
      <c r="S593" s="19" t="s">
        <v>34</v>
      </c>
      <c r="V593" s="16" t="str">
        <f t="shared" ca="1" si="60"/>
        <v>UD</v>
      </c>
      <c r="W593" s="14" t="str">
        <f t="shared" ca="1" si="60"/>
        <v>Public service</v>
      </c>
      <c r="X593" s="3" t="str">
        <f>'EE investment costs'!D642</f>
        <v>LA-98</v>
      </c>
      <c r="Y593" s="3" t="str">
        <f>'EE investment costs'!E642</f>
        <v>Light</v>
      </c>
      <c r="AC593" s="123">
        <f>'EE investment costs'!C642</f>
        <v>9.8000000000000007</v>
      </c>
      <c r="AD593" s="22"/>
    </row>
    <row r="594" spans="2:30">
      <c r="B594" s="14" t="str">
        <f t="shared" ca="1" si="56"/>
        <v>INDUDEFFEM-98</v>
      </c>
      <c r="C594" s="15" t="str">
        <f t="shared" ca="1" si="55"/>
        <v>IUDEM</v>
      </c>
      <c r="D594" s="16">
        <f>'EE investment costs'!$F$15</f>
        <v>2016</v>
      </c>
      <c r="E594" s="14">
        <f>VLOOKUP(X594,'EE investment costs'!$D$56:$R$656,15,0)</f>
        <v>4.8992299999999993</v>
      </c>
      <c r="F594" s="17">
        <f ca="1">INDEX('EE investment costs'!$D$56:$R$656,MATCH(X594,'EE investment costs'!$D$56:$D$656,0),MATCH($V$8,'EE investment costs'!$D$56:$R$56,0))</f>
        <v>3423.4262087026927</v>
      </c>
      <c r="I594" s="18">
        <v>1</v>
      </c>
      <c r="J594" s="18">
        <v>1</v>
      </c>
      <c r="K594" s="14">
        <f t="shared" ca="1" si="59"/>
        <v>0</v>
      </c>
      <c r="M594" s="19" t="str">
        <f t="shared" ca="1" si="57"/>
        <v>INDUDEFFEM-98</v>
      </c>
      <c r="N594" s="23" t="str">
        <f t="shared" ca="1" si="58"/>
        <v>Public service Saving Tech-Electric Motors 9.8y</v>
      </c>
      <c r="O594" s="23" t="s">
        <v>32</v>
      </c>
      <c r="P594" s="23" t="s">
        <v>33</v>
      </c>
      <c r="Q594" s="23"/>
      <c r="R594" s="23"/>
      <c r="S594" s="19" t="s">
        <v>34</v>
      </c>
      <c r="V594" s="16" t="str">
        <f t="shared" ca="1" si="60"/>
        <v>UD</v>
      </c>
      <c r="W594" s="14" t="str">
        <f t="shared" ca="1" si="60"/>
        <v>Public service</v>
      </c>
      <c r="X594" s="3" t="str">
        <f>'EE investment costs'!D643</f>
        <v>EM-98</v>
      </c>
      <c r="Y594" s="3" t="str">
        <f>'EE investment costs'!E643</f>
        <v>Electric Motors</v>
      </c>
      <c r="AC594" s="123">
        <f>'EE investment costs'!C643</f>
        <v>9.8000000000000007</v>
      </c>
      <c r="AD594" s="22"/>
    </row>
    <row r="595" spans="2:30">
      <c r="B595" s="14" t="str">
        <f t="shared" ca="1" si="56"/>
        <v>INDUDEFFTF-98</v>
      </c>
      <c r="C595" s="15" t="str">
        <f t="shared" ca="1" si="55"/>
        <v>IUDTF</v>
      </c>
      <c r="D595" s="16">
        <f>'EE investment costs'!$F$15</f>
        <v>2016</v>
      </c>
      <c r="E595" s="14">
        <f>VLOOKUP(X595,'EE investment costs'!$D$56:$R$656,15,0)</f>
        <v>19.833333333333336</v>
      </c>
      <c r="F595" s="17">
        <f ca="1">INDEX('EE investment costs'!$D$56:$R$656,MATCH(X595,'EE investment costs'!$D$56:$D$656,0),MATCH($V$8,'EE investment costs'!$D$56:$R$56,0))</f>
        <v>1439.9835868451826</v>
      </c>
      <c r="I595" s="18">
        <v>1</v>
      </c>
      <c r="J595" s="18">
        <v>1</v>
      </c>
      <c r="K595" s="14">
        <f t="shared" ca="1" si="59"/>
        <v>0</v>
      </c>
      <c r="M595" s="19" t="str">
        <f t="shared" ca="1" si="57"/>
        <v>INDUDEFFTF-98</v>
      </c>
      <c r="N595" s="23" t="str">
        <f t="shared" ca="1" si="58"/>
        <v>Public service Saving Tech-Haulage Tractors, Trucks, Fishing boats 9.8y</v>
      </c>
      <c r="O595" s="23" t="s">
        <v>32</v>
      </c>
      <c r="P595" s="23" t="s">
        <v>33</v>
      </c>
      <c r="Q595" s="23"/>
      <c r="R595" s="23"/>
      <c r="S595" s="19" t="s">
        <v>34</v>
      </c>
      <c r="V595" s="16" t="str">
        <f t="shared" ca="1" si="60"/>
        <v>UD</v>
      </c>
      <c r="W595" s="14" t="str">
        <f t="shared" ca="1" si="60"/>
        <v>Public service</v>
      </c>
      <c r="X595" s="3" t="str">
        <f>'EE investment costs'!D644</f>
        <v>TF-98</v>
      </c>
      <c r="Y595" s="3" t="str">
        <f>'EE investment costs'!E644</f>
        <v>Haulage Tractors, Trucks, Fishing boats</v>
      </c>
      <c r="AC595" s="123">
        <f>'EE investment costs'!C644</f>
        <v>9.8000000000000007</v>
      </c>
      <c r="AD595" s="22"/>
    </row>
    <row r="596" spans="2:30">
      <c r="B596" s="14" t="str">
        <f t="shared" ca="1" si="56"/>
        <v>INDUDEFFMT-99</v>
      </c>
      <c r="C596" s="15" t="str">
        <f t="shared" ca="1" si="55"/>
        <v>IUDMT</v>
      </c>
      <c r="D596" s="16">
        <f>'EE investment costs'!$F$15</f>
        <v>2016</v>
      </c>
      <c r="E596" s="14">
        <f>VLOOKUP(X596,'EE investment costs'!$D$56:$R$656,15,0)</f>
        <v>6.5900000000000007</v>
      </c>
      <c r="F596" s="17">
        <f ca="1">INDEX('EE investment costs'!$D$56:$R$656,MATCH(X596,'EE investment costs'!$D$56:$D$656,0),MATCH($V$8,'EE investment costs'!$D$56:$R$56,0))</f>
        <v>1296.9517513706173</v>
      </c>
      <c r="I596" s="18">
        <v>1</v>
      </c>
      <c r="J596" s="18">
        <v>1</v>
      </c>
      <c r="K596" s="14">
        <f t="shared" ca="1" si="59"/>
        <v>0</v>
      </c>
      <c r="M596" s="19" t="str">
        <f t="shared" ca="1" si="57"/>
        <v>INDUDEFFMT-99</v>
      </c>
      <c r="N596" s="23" t="str">
        <f t="shared" ca="1" si="58"/>
        <v>Public service Saving Tech-Heat Medium Temp. up to 150C 9.9y</v>
      </c>
      <c r="O596" s="23" t="s">
        <v>32</v>
      </c>
      <c r="P596" s="23" t="s">
        <v>33</v>
      </c>
      <c r="Q596" s="23"/>
      <c r="R596" s="23"/>
      <c r="S596" s="19" t="s">
        <v>34</v>
      </c>
      <c r="V596" s="16" t="str">
        <f t="shared" ca="1" si="60"/>
        <v>UD</v>
      </c>
      <c r="W596" s="14" t="str">
        <f t="shared" ca="1" si="60"/>
        <v>Public service</v>
      </c>
      <c r="X596" s="3" t="str">
        <f>'EE investment costs'!D645</f>
        <v>MT-99</v>
      </c>
      <c r="Y596" s="3" t="str">
        <f>'EE investment costs'!E645</f>
        <v>Heat Medium Temp. up to 150C</v>
      </c>
      <c r="AC596" s="123">
        <f>'EE investment costs'!C645</f>
        <v>9.9</v>
      </c>
      <c r="AD596" s="22"/>
    </row>
    <row r="597" spans="2:30">
      <c r="B597" s="14" t="str">
        <f t="shared" ca="1" si="56"/>
        <v>INDUDEFFHT-99</v>
      </c>
      <c r="C597" s="15" t="str">
        <f t="shared" ca="1" si="55"/>
        <v>IUDHT</v>
      </c>
      <c r="D597" s="16">
        <f>'EE investment costs'!$F$15</f>
        <v>2016</v>
      </c>
      <c r="E597" s="14">
        <f>VLOOKUP(X597,'EE investment costs'!$D$56:$R$656,15,0)</f>
        <v>5.2720000000000002</v>
      </c>
      <c r="F597" s="17">
        <f ca="1">INDEX('EE investment costs'!$D$56:$R$656,MATCH(X597,'EE investment costs'!$D$56:$D$656,0),MATCH($V$8,'EE investment costs'!$D$56:$R$56,0))</f>
        <v>852.49399532699147</v>
      </c>
      <c r="I597" s="18">
        <v>1</v>
      </c>
      <c r="J597" s="18">
        <v>1</v>
      </c>
      <c r="K597" s="14">
        <f t="shared" ca="1" si="59"/>
        <v>4</v>
      </c>
      <c r="M597" s="19" t="str">
        <f t="shared" ca="1" si="57"/>
        <v>INDUDEFFHT-99</v>
      </c>
      <c r="N597" s="23" t="str">
        <f t="shared" ca="1" si="58"/>
        <v>Public service Saving Tech-Heat High Temp. over 150C 9.9y</v>
      </c>
      <c r="O597" s="23" t="s">
        <v>32</v>
      </c>
      <c r="P597" s="23" t="s">
        <v>33</v>
      </c>
      <c r="Q597" s="23"/>
      <c r="R597" s="23"/>
      <c r="S597" s="19" t="s">
        <v>34</v>
      </c>
      <c r="V597" s="16" t="str">
        <f t="shared" ca="1" si="60"/>
        <v>UD</v>
      </c>
      <c r="W597" s="14" t="str">
        <f t="shared" ca="1" si="60"/>
        <v>Public service</v>
      </c>
      <c r="X597" s="3" t="str">
        <f>'EE investment costs'!D646</f>
        <v>HT-99</v>
      </c>
      <c r="Y597" s="3" t="str">
        <f>'EE investment costs'!E646</f>
        <v>Heat High Temp. over 150C</v>
      </c>
      <c r="AC597" s="123">
        <f>'EE investment costs'!C646</f>
        <v>9.9</v>
      </c>
      <c r="AD597" s="22"/>
    </row>
    <row r="598" spans="2:30">
      <c r="B598" s="14" t="str">
        <f t="shared" ca="1" si="56"/>
        <v>INDUDEFFRH-99</v>
      </c>
      <c r="C598" s="15" t="str">
        <f t="shared" ca="1" si="55"/>
        <v>IUDRH</v>
      </c>
      <c r="D598" s="16">
        <f>'EE investment costs'!$F$15</f>
        <v>2016</v>
      </c>
      <c r="E598" s="14">
        <f>VLOOKUP(X598,'EE investment costs'!$D$56:$R$656,15,0)</f>
        <v>17.101333333333336</v>
      </c>
      <c r="F598" s="17">
        <f ca="1">INDEX('EE investment costs'!$D$56:$R$656,MATCH(X598,'EE investment costs'!$D$56:$D$656,0),MATCH($V$8,'EE investment costs'!$D$56:$R$56,0))</f>
        <v>2370.1011365142676</v>
      </c>
      <c r="I598" s="18">
        <v>1</v>
      </c>
      <c r="J598" s="18">
        <v>1</v>
      </c>
      <c r="K598" s="14">
        <f t="shared" ca="1" si="59"/>
        <v>0</v>
      </c>
      <c r="M598" s="19" t="str">
        <f t="shared" ca="1" si="57"/>
        <v>INDUDEFFRH-99</v>
      </c>
      <c r="N598" s="23" t="str">
        <f t="shared" ca="1" si="58"/>
        <v>Public service Saving Tech-Heat Room Heat 9.9y</v>
      </c>
      <c r="O598" s="23" t="s">
        <v>32</v>
      </c>
      <c r="P598" s="23" t="s">
        <v>33</v>
      </c>
      <c r="Q598" s="23"/>
      <c r="R598" s="23"/>
      <c r="S598" s="19" t="s">
        <v>34</v>
      </c>
      <c r="V598" s="16" t="str">
        <f t="shared" ca="1" si="60"/>
        <v>UD</v>
      </c>
      <c r="W598" s="14" t="str">
        <f t="shared" ca="1" si="60"/>
        <v>Public service</v>
      </c>
      <c r="X598" s="3" t="str">
        <f>'EE investment costs'!D647</f>
        <v>RH-99</v>
      </c>
      <c r="Y598" s="3" t="str">
        <f>'EE investment costs'!E647</f>
        <v>Heat Room Heat</v>
      </c>
      <c r="AC598" s="123">
        <f>'EE investment costs'!C647</f>
        <v>9.9</v>
      </c>
      <c r="AD598" s="22"/>
    </row>
    <row r="599" spans="2:30">
      <c r="B599" s="14" t="str">
        <f t="shared" ca="1" si="56"/>
        <v>INDUDEFFLA-99</v>
      </c>
      <c r="C599" s="15" t="str">
        <f t="shared" ca="1" si="55"/>
        <v>IUDLA</v>
      </c>
      <c r="D599" s="16">
        <f>'EE investment costs'!$F$15</f>
        <v>2016</v>
      </c>
      <c r="E599" s="14">
        <f>VLOOKUP(X599,'EE investment costs'!$D$56:$R$656,15,0)</f>
        <v>4.6789666666666667</v>
      </c>
      <c r="F599" s="17">
        <f ca="1">INDEX('EE investment costs'!$D$56:$R$656,MATCH(X599,'EE investment costs'!$D$56:$D$656,0),MATCH($V$8,'EE investment costs'!$D$56:$R$56,0))</f>
        <v>2519.2740703350378</v>
      </c>
      <c r="I599" s="18">
        <v>1</v>
      </c>
      <c r="J599" s="18">
        <v>1</v>
      </c>
      <c r="K599" s="14">
        <f t="shared" ca="1" si="59"/>
        <v>0</v>
      </c>
      <c r="M599" s="19" t="str">
        <f t="shared" ca="1" si="57"/>
        <v>INDUDEFFLA-99</v>
      </c>
      <c r="N599" s="23" t="str">
        <f t="shared" ca="1" si="58"/>
        <v>Public service Saving Tech-Light 9.9y</v>
      </c>
      <c r="O599" s="23" t="s">
        <v>32</v>
      </c>
      <c r="P599" s="23" t="s">
        <v>33</v>
      </c>
      <c r="Q599" s="23"/>
      <c r="R599" s="23"/>
      <c r="S599" s="19" t="s">
        <v>34</v>
      </c>
      <c r="V599" s="16" t="str">
        <f t="shared" ca="1" si="60"/>
        <v>UD</v>
      </c>
      <c r="W599" s="14" t="str">
        <f t="shared" ca="1" si="60"/>
        <v>Public service</v>
      </c>
      <c r="X599" s="3" t="str">
        <f>'EE investment costs'!D648</f>
        <v>LA-99</v>
      </c>
      <c r="Y599" s="3" t="str">
        <f>'EE investment costs'!E648</f>
        <v>Light</v>
      </c>
      <c r="AC599" s="123">
        <f>'EE investment costs'!C648</f>
        <v>9.9</v>
      </c>
      <c r="AD599" s="22"/>
    </row>
    <row r="600" spans="2:30">
      <c r="B600" s="14" t="str">
        <f t="shared" ca="1" si="56"/>
        <v>INDUDEFFEM-99</v>
      </c>
      <c r="C600" s="15" t="str">
        <f t="shared" ca="1" si="55"/>
        <v>IUDEM</v>
      </c>
      <c r="D600" s="16">
        <f>'EE investment costs'!$F$15</f>
        <v>2016</v>
      </c>
      <c r="E600" s="14">
        <f>VLOOKUP(X600,'EE investment costs'!$D$56:$R$656,15,0)</f>
        <v>4.9129149999999999</v>
      </c>
      <c r="F600" s="17">
        <f ca="1">INDEX('EE investment costs'!$D$56:$R$656,MATCH(X600,'EE investment costs'!$D$56:$D$656,0),MATCH($V$8,'EE investment costs'!$D$56:$R$56,0))</f>
        <v>3453.9946441687298</v>
      </c>
      <c r="I600" s="18">
        <v>1</v>
      </c>
      <c r="J600" s="18">
        <v>1</v>
      </c>
      <c r="K600" s="14">
        <f t="shared" ca="1" si="59"/>
        <v>0</v>
      </c>
      <c r="M600" s="19" t="str">
        <f t="shared" ca="1" si="57"/>
        <v>INDUDEFFEM-99</v>
      </c>
      <c r="N600" s="23" t="str">
        <f t="shared" ca="1" si="58"/>
        <v>Public service Saving Tech-Electric Motors 9.9y</v>
      </c>
      <c r="O600" s="23" t="s">
        <v>32</v>
      </c>
      <c r="P600" s="23" t="s">
        <v>33</v>
      </c>
      <c r="Q600" s="23"/>
      <c r="R600" s="23"/>
      <c r="S600" s="19" t="s">
        <v>34</v>
      </c>
      <c r="V600" s="16" t="str">
        <f t="shared" ca="1" si="60"/>
        <v>UD</v>
      </c>
      <c r="W600" s="14" t="str">
        <f t="shared" ca="1" si="60"/>
        <v>Public service</v>
      </c>
      <c r="X600" s="3" t="str">
        <f>'EE investment costs'!D649</f>
        <v>EM-99</v>
      </c>
      <c r="Y600" s="3" t="str">
        <f>'EE investment costs'!E649</f>
        <v>Electric Motors</v>
      </c>
      <c r="AC600" s="123">
        <f>'EE investment costs'!C649</f>
        <v>9.9</v>
      </c>
      <c r="AD600" s="22"/>
    </row>
    <row r="601" spans="2:30">
      <c r="B601" s="14" t="str">
        <f t="shared" ca="1" si="56"/>
        <v>INDUDEFFTF-99</v>
      </c>
      <c r="C601" s="15" t="str">
        <f t="shared" ca="1" si="55"/>
        <v>IUDTF</v>
      </c>
      <c r="D601" s="16">
        <f>'EE investment costs'!$F$15</f>
        <v>2016</v>
      </c>
      <c r="E601" s="14">
        <f>VLOOKUP(X601,'EE investment costs'!$D$56:$R$656,15,0)</f>
        <v>19.916666666666668</v>
      </c>
      <c r="F601" s="17">
        <f ca="1">INDEX('EE investment costs'!$D$56:$R$656,MATCH(X601,'EE investment costs'!$D$56:$D$656,0),MATCH($V$8,'EE investment costs'!$D$56:$R$56,0))</f>
        <v>1454.6772969150315</v>
      </c>
      <c r="I601" s="18">
        <v>1</v>
      </c>
      <c r="J601" s="18">
        <v>1</v>
      </c>
      <c r="K601" s="14">
        <f t="shared" ca="1" si="59"/>
        <v>0</v>
      </c>
      <c r="M601" s="19" t="str">
        <f t="shared" ca="1" si="57"/>
        <v>INDUDEFFTF-99</v>
      </c>
      <c r="N601" s="23" t="str">
        <f t="shared" ca="1" si="58"/>
        <v>Public service Saving Tech-Haulage Tractors, Trucks, Fishing boats 9.9y</v>
      </c>
      <c r="O601" s="23" t="s">
        <v>32</v>
      </c>
      <c r="P601" s="23" t="s">
        <v>33</v>
      </c>
      <c r="Q601" s="23"/>
      <c r="R601" s="23"/>
      <c r="S601" s="19" t="s">
        <v>34</v>
      </c>
      <c r="V601" s="16" t="str">
        <f t="shared" ca="1" si="60"/>
        <v>UD</v>
      </c>
      <c r="W601" s="14" t="str">
        <f t="shared" ca="1" si="60"/>
        <v>Public service</v>
      </c>
      <c r="X601" s="3" t="str">
        <f>'EE investment costs'!D650</f>
        <v>TF-99</v>
      </c>
      <c r="Y601" s="3" t="str">
        <f>'EE investment costs'!E650</f>
        <v>Haulage Tractors, Trucks, Fishing boats</v>
      </c>
      <c r="AC601" s="123">
        <f>'EE investment costs'!C650</f>
        <v>9.9</v>
      </c>
      <c r="AD601" s="22"/>
    </row>
    <row r="602" spans="2:30">
      <c r="B602" s="14" t="str">
        <f t="shared" ca="1" si="56"/>
        <v>INDUDEFFMT-100</v>
      </c>
      <c r="C602" s="15" t="str">
        <f t="shared" ca="1" si="55"/>
        <v>IUDMT</v>
      </c>
      <c r="D602" s="16">
        <f>'EE investment costs'!$F$15</f>
        <v>2016</v>
      </c>
      <c r="E602" s="14">
        <f>VLOOKUP(X602,'EE investment costs'!$D$56:$R$656,15,0)</f>
        <v>6.6000000000000005</v>
      </c>
      <c r="F602" s="17">
        <f ca="1">INDEX('EE investment costs'!$D$56:$R$656,MATCH(X602,'EE investment costs'!$D$56:$D$656,0),MATCH($V$8,'EE investment costs'!$D$56:$R$56,0))</f>
        <v>1308.7000084750052</v>
      </c>
      <c r="I602" s="18">
        <v>1</v>
      </c>
      <c r="J602" s="18">
        <v>1</v>
      </c>
      <c r="K602" s="14">
        <f t="shared" ca="1" si="59"/>
        <v>0</v>
      </c>
      <c r="M602" s="19" t="str">
        <f t="shared" ca="1" si="57"/>
        <v>INDUDEFFMT-100</v>
      </c>
      <c r="N602" s="23" t="str">
        <f t="shared" ca="1" si="58"/>
        <v>Public service Saving Tech-Heat Medium Temp. up to 150C 10y</v>
      </c>
      <c r="O602" s="23" t="s">
        <v>32</v>
      </c>
      <c r="P602" s="23" t="s">
        <v>33</v>
      </c>
      <c r="Q602" s="23"/>
      <c r="R602" s="23"/>
      <c r="S602" s="19" t="s">
        <v>34</v>
      </c>
      <c r="V602" s="16" t="str">
        <f t="shared" ca="1" si="60"/>
        <v>UD</v>
      </c>
      <c r="W602" s="14" t="str">
        <f t="shared" ca="1" si="60"/>
        <v>Public service</v>
      </c>
      <c r="X602" s="3" t="str">
        <f>'EE investment costs'!D651</f>
        <v>MT-100</v>
      </c>
      <c r="Y602" s="3" t="str">
        <f>'EE investment costs'!E651</f>
        <v>Heat Medium Temp. up to 150C</v>
      </c>
      <c r="AC602" s="123">
        <f>'EE investment costs'!C651</f>
        <v>10</v>
      </c>
      <c r="AD602" s="22"/>
    </row>
    <row r="603" spans="2:30">
      <c r="B603" s="14" t="str">
        <f t="shared" ca="1" si="56"/>
        <v>INDUDEFFHT-100</v>
      </c>
      <c r="C603" s="15" t="str">
        <f t="shared" ca="1" si="55"/>
        <v>IUDHT</v>
      </c>
      <c r="D603" s="16">
        <f>'EE investment costs'!$F$15</f>
        <v>2016</v>
      </c>
      <c r="E603" s="14">
        <f>VLOOKUP(X603,'EE investment costs'!$D$56:$R$656,15,0)</f>
        <v>5.28</v>
      </c>
      <c r="F603" s="17">
        <f ca="1">INDEX('EE investment costs'!$D$56:$R$656,MATCH(X603,'EE investment costs'!$D$56:$D$656,0),MATCH($V$8,'EE investment costs'!$D$56:$R$56,0))</f>
        <v>858.87835634763496</v>
      </c>
      <c r="I603" s="18">
        <v>1</v>
      </c>
      <c r="J603" s="18">
        <v>1</v>
      </c>
      <c r="K603" s="14">
        <f t="shared" ca="1" si="59"/>
        <v>4</v>
      </c>
      <c r="M603" s="19" t="str">
        <f t="shared" ca="1" si="57"/>
        <v>INDUDEFFHT-100</v>
      </c>
      <c r="N603" s="23" t="str">
        <f t="shared" ca="1" si="58"/>
        <v>Public service Saving Tech-Heat High Temp. over 150C 10y</v>
      </c>
      <c r="O603" s="23" t="s">
        <v>32</v>
      </c>
      <c r="P603" s="23" t="s">
        <v>33</v>
      </c>
      <c r="Q603" s="23"/>
      <c r="R603" s="23"/>
      <c r="S603" s="19" t="s">
        <v>34</v>
      </c>
      <c r="V603" s="16" t="str">
        <f t="shared" ca="1" si="60"/>
        <v>UD</v>
      </c>
      <c r="W603" s="14" t="str">
        <f t="shared" ca="1" si="60"/>
        <v>Public service</v>
      </c>
      <c r="X603" s="3" t="str">
        <f>'EE investment costs'!D652</f>
        <v>HT-100</v>
      </c>
      <c r="Y603" s="3" t="str">
        <f>'EE investment costs'!E652</f>
        <v>Heat High Temp. over 150C</v>
      </c>
      <c r="AC603" s="123">
        <f>'EE investment costs'!C652</f>
        <v>10</v>
      </c>
      <c r="AD603" s="22"/>
    </row>
    <row r="604" spans="2:30">
      <c r="B604" s="14" t="str">
        <f t="shared" ca="1" si="56"/>
        <v>INDUDEFFRH-100</v>
      </c>
      <c r="C604" s="15" t="str">
        <f t="shared" ca="1" si="55"/>
        <v>IUDRH</v>
      </c>
      <c r="D604" s="16">
        <f>'EE investment costs'!$F$15</f>
        <v>2016</v>
      </c>
      <c r="E604" s="14">
        <f>VLOOKUP(X604,'EE investment costs'!$D$56:$R$656,15,0)</f>
        <v>17.12</v>
      </c>
      <c r="F604" s="17">
        <f ca="1">INDEX('EE investment costs'!$D$56:$R$656,MATCH(X604,'EE investment costs'!$D$56:$D$656,0),MATCH($V$8,'EE investment costs'!$D$56:$R$56,0))</f>
        <v>2407.1339667723032</v>
      </c>
      <c r="I604" s="18">
        <v>1</v>
      </c>
      <c r="J604" s="18">
        <v>1</v>
      </c>
      <c r="K604" s="14">
        <f t="shared" ca="1" si="59"/>
        <v>0</v>
      </c>
      <c r="M604" s="19" t="str">
        <f t="shared" ca="1" si="57"/>
        <v>INDUDEFFRH-100</v>
      </c>
      <c r="N604" s="23" t="str">
        <f t="shared" ca="1" si="58"/>
        <v>Public service Saving Tech-Heat Room Heat 10y</v>
      </c>
      <c r="O604" s="23" t="s">
        <v>32</v>
      </c>
      <c r="P604" s="23" t="s">
        <v>33</v>
      </c>
      <c r="Q604" s="23"/>
      <c r="R604" s="23"/>
      <c r="S604" s="19" t="s">
        <v>34</v>
      </c>
      <c r="V604" s="16" t="str">
        <f t="shared" ca="1" si="60"/>
        <v>UD</v>
      </c>
      <c r="W604" s="14" t="str">
        <f t="shared" ca="1" si="60"/>
        <v>Public service</v>
      </c>
      <c r="X604" s="3" t="str">
        <f>'EE investment costs'!D653</f>
        <v>RH-100</v>
      </c>
      <c r="Y604" s="3" t="str">
        <f>'EE investment costs'!E653</f>
        <v>Heat Room Heat</v>
      </c>
      <c r="AC604" s="123">
        <f>'EE investment costs'!C653</f>
        <v>10</v>
      </c>
      <c r="AD604" s="22"/>
    </row>
    <row r="605" spans="2:30">
      <c r="B605" s="14" t="str">
        <f t="shared" ca="1" si="56"/>
        <v>INDUDEFFLA-100</v>
      </c>
      <c r="C605" s="15" t="str">
        <f t="shared" ca="1" si="55"/>
        <v>IUDLA</v>
      </c>
      <c r="D605" s="16">
        <f>'EE investment costs'!$F$15</f>
        <v>2016</v>
      </c>
      <c r="E605" s="14">
        <f>VLOOKUP(X605,'EE investment costs'!$D$56:$R$656,15,0)</f>
        <v>4.6920000000000002</v>
      </c>
      <c r="F605" s="17">
        <f ca="1">INDEX('EE investment costs'!$D$56:$R$656,MATCH(X605,'EE investment costs'!$D$56:$D$656,0),MATCH($V$8,'EE investment costs'!$D$56:$R$56,0))</f>
        <v>2534.7485736810499</v>
      </c>
      <c r="I605" s="18">
        <v>1</v>
      </c>
      <c r="J605" s="18">
        <v>1</v>
      </c>
      <c r="K605" s="14">
        <f t="shared" ca="1" si="59"/>
        <v>0</v>
      </c>
      <c r="M605" s="19" t="str">
        <f t="shared" ca="1" si="57"/>
        <v>INDUDEFFLA-100</v>
      </c>
      <c r="N605" s="23" t="str">
        <f t="shared" ca="1" si="58"/>
        <v>Public service Saving Tech-Light 10y</v>
      </c>
      <c r="O605" s="23" t="s">
        <v>32</v>
      </c>
      <c r="P605" s="23" t="s">
        <v>33</v>
      </c>
      <c r="Q605" s="23"/>
      <c r="R605" s="23"/>
      <c r="S605" s="19" t="s">
        <v>34</v>
      </c>
      <c r="V605" s="16" t="str">
        <f t="shared" ca="1" si="60"/>
        <v>UD</v>
      </c>
      <c r="W605" s="14" t="str">
        <f t="shared" ca="1" si="60"/>
        <v>Public service</v>
      </c>
      <c r="X605" s="3" t="str">
        <f>'EE investment costs'!D654</f>
        <v>LA-100</v>
      </c>
      <c r="Y605" s="3" t="str">
        <f>'EE investment costs'!E654</f>
        <v>Light</v>
      </c>
      <c r="AC605" s="123">
        <f>'EE investment costs'!C654</f>
        <v>10</v>
      </c>
      <c r="AD605" s="22"/>
    </row>
    <row r="606" spans="2:30">
      <c r="B606" s="14" t="str">
        <f t="shared" ca="1" si="56"/>
        <v>INDUDEFFEM-100</v>
      </c>
      <c r="C606" s="15" t="str">
        <f t="shared" ca="1" si="55"/>
        <v>IUDEM</v>
      </c>
      <c r="D606" s="16">
        <f>'EE investment costs'!$F$15</f>
        <v>2016</v>
      </c>
      <c r="E606" s="14">
        <f>VLOOKUP(X606,'EE investment costs'!$D$56:$R$656,15,0)</f>
        <v>4.9265999999999996</v>
      </c>
      <c r="F606" s="17">
        <f ca="1">INDEX('EE investment costs'!$D$56:$R$656,MATCH(X606,'EE investment costs'!$D$56:$D$656,0),MATCH($V$8,'EE investment costs'!$D$56:$R$56,0))</f>
        <v>3484.5630796347655</v>
      </c>
      <c r="I606" s="18">
        <v>1</v>
      </c>
      <c r="J606" s="18">
        <v>1</v>
      </c>
      <c r="K606" s="14">
        <f t="shared" ca="1" si="59"/>
        <v>0</v>
      </c>
      <c r="M606" s="19" t="str">
        <f t="shared" ca="1" si="57"/>
        <v>INDUDEFFEM-100</v>
      </c>
      <c r="N606" s="23" t="str">
        <f t="shared" ca="1" si="58"/>
        <v>Public service Saving Tech-Electric Motors 10y</v>
      </c>
      <c r="O606" s="23" t="s">
        <v>32</v>
      </c>
      <c r="P606" s="23" t="s">
        <v>33</v>
      </c>
      <c r="Q606" s="23"/>
      <c r="R606" s="23"/>
      <c r="S606" s="19" t="s">
        <v>34</v>
      </c>
      <c r="V606" s="16" t="str">
        <f t="shared" ca="1" si="60"/>
        <v>UD</v>
      </c>
      <c r="W606" s="14" t="str">
        <f t="shared" ca="1" si="60"/>
        <v>Public service</v>
      </c>
      <c r="X606" s="3" t="str">
        <f>'EE investment costs'!D655</f>
        <v>EM-100</v>
      </c>
      <c r="Y606" s="3" t="str">
        <f>'EE investment costs'!E655</f>
        <v>Electric Motors</v>
      </c>
      <c r="AC606" s="123">
        <f>'EE investment costs'!C655</f>
        <v>10</v>
      </c>
      <c r="AD606" s="22"/>
    </row>
    <row r="607" spans="2:30" ht="13.5" thickBot="1">
      <c r="B607" s="14" t="str">
        <f t="shared" ca="1" si="56"/>
        <v>INDUDEFFTF-100</v>
      </c>
      <c r="C607" s="15" t="str">
        <f t="shared" ca="1" si="55"/>
        <v>IUDTF</v>
      </c>
      <c r="D607" s="16">
        <f>'EE investment costs'!$F$15</f>
        <v>2016</v>
      </c>
      <c r="E607" s="14">
        <f>VLOOKUP(X607,'EE investment costs'!$D$56:$R$656,15,0)</f>
        <v>20</v>
      </c>
      <c r="F607" s="17">
        <f ca="1">INDEX('EE investment costs'!$D$56:$R$656,MATCH(X607,'EE investment costs'!$D$56:$D$656,0),MATCH($V$8,'EE investment costs'!$D$56:$R$56,0))</f>
        <v>1469.3710069848801</v>
      </c>
      <c r="I607" s="18">
        <v>1</v>
      </c>
      <c r="J607" s="18">
        <v>1</v>
      </c>
      <c r="K607" s="14">
        <f t="shared" ca="1" si="59"/>
        <v>0</v>
      </c>
      <c r="M607" s="24" t="str">
        <f t="shared" ca="1" si="57"/>
        <v>INDUDEFFTF-100</v>
      </c>
      <c r="N607" s="25" t="str">
        <f t="shared" ca="1" si="58"/>
        <v>Public service Saving Tech-Haulage Tractors, Trucks, Fishing boats 10y</v>
      </c>
      <c r="O607" s="25" t="s">
        <v>32</v>
      </c>
      <c r="P607" s="25" t="s">
        <v>33</v>
      </c>
      <c r="Q607" s="25"/>
      <c r="R607" s="25"/>
      <c r="S607" s="24" t="s">
        <v>34</v>
      </c>
      <c r="V607" s="16" t="str">
        <f t="shared" ca="1" si="60"/>
        <v>UD</v>
      </c>
      <c r="W607" s="14" t="str">
        <f t="shared" ca="1" si="60"/>
        <v>Public service</v>
      </c>
      <c r="X607" s="3" t="str">
        <f>'EE investment costs'!D656</f>
        <v>TF-100</v>
      </c>
      <c r="Y607" s="3" t="str">
        <f>'EE investment costs'!E656</f>
        <v>Haulage Tractors, Trucks, Fishing boats</v>
      </c>
      <c r="AC607" s="123">
        <f>'EE investment costs'!C656</f>
        <v>10</v>
      </c>
      <c r="AD607" s="22"/>
    </row>
    <row r="608" spans="2:30">
      <c r="C608" s="15"/>
      <c r="D608" s="16"/>
      <c r="F608" s="17"/>
      <c r="I608" s="18"/>
      <c r="J608" s="18"/>
      <c r="M608" s="20"/>
      <c r="N608" s="21"/>
      <c r="O608" s="21"/>
      <c r="P608" s="21"/>
      <c r="Q608" s="21"/>
      <c r="R608" s="21"/>
      <c r="S608" s="20"/>
      <c r="V608" s="16"/>
      <c r="W608" s="14"/>
      <c r="X608" s="3"/>
      <c r="Y608" s="3"/>
      <c r="AC608" s="123"/>
      <c r="AD608" s="22"/>
    </row>
    <row r="609" spans="3:30">
      <c r="C609" s="15"/>
      <c r="D609" s="16"/>
      <c r="F609" s="17"/>
      <c r="I609" s="18"/>
      <c r="J609" s="18"/>
      <c r="M609" s="19"/>
      <c r="N609" s="23"/>
      <c r="O609" s="23"/>
      <c r="P609" s="23"/>
      <c r="Q609" s="23"/>
      <c r="R609" s="23"/>
      <c r="S609" s="19"/>
      <c r="V609" s="16"/>
      <c r="W609" s="14"/>
      <c r="X609" s="3"/>
      <c r="Y609" s="3"/>
      <c r="AC609" s="123"/>
      <c r="AD609" s="22"/>
    </row>
    <row r="610" spans="3:30">
      <c r="C610" s="15"/>
      <c r="D610" s="16"/>
      <c r="F610" s="17"/>
      <c r="I610" s="18"/>
      <c r="J610" s="18"/>
      <c r="M610" s="19"/>
      <c r="N610" s="23"/>
      <c r="O610" s="23"/>
      <c r="P610" s="23"/>
      <c r="Q610" s="23"/>
      <c r="R610" s="23"/>
      <c r="S610" s="19"/>
      <c r="V610" s="16"/>
      <c r="W610" s="14"/>
      <c r="X610" s="3"/>
      <c r="Y610" s="3"/>
      <c r="AC610" s="123"/>
      <c r="AD610" s="22"/>
    </row>
    <row r="611" spans="3:30">
      <c r="C611" s="15"/>
      <c r="D611" s="16"/>
      <c r="F611" s="17"/>
      <c r="I611" s="18"/>
      <c r="J611" s="18"/>
      <c r="M611" s="19"/>
      <c r="N611" s="23"/>
      <c r="O611" s="23"/>
      <c r="P611" s="23"/>
      <c r="Q611" s="23"/>
      <c r="R611" s="23"/>
      <c r="S611" s="19"/>
      <c r="V611" s="16"/>
      <c r="W611" s="14"/>
      <c r="X611" s="3"/>
      <c r="Y611" s="3"/>
      <c r="AC611" s="123"/>
      <c r="AD611" s="22"/>
    </row>
    <row r="612" spans="3:30">
      <c r="C612" s="15"/>
      <c r="D612" s="16"/>
      <c r="F612" s="17"/>
      <c r="I612" s="18"/>
      <c r="J612" s="18"/>
      <c r="M612" s="19"/>
      <c r="N612" s="23"/>
      <c r="O612" s="23"/>
      <c r="P612" s="23"/>
      <c r="Q612" s="23"/>
      <c r="R612" s="23"/>
      <c r="S612" s="19"/>
      <c r="V612" s="16"/>
      <c r="W612" s="14"/>
      <c r="X612" s="3"/>
      <c r="Y612" s="3"/>
      <c r="AC612" s="123"/>
      <c r="AD612" s="22"/>
    </row>
    <row r="613" spans="3:30">
      <c r="C613" s="15"/>
      <c r="D613" s="16"/>
      <c r="F613" s="17"/>
      <c r="I613" s="18"/>
      <c r="J613" s="18"/>
      <c r="M613" s="19"/>
      <c r="N613" s="23"/>
      <c r="O613" s="23"/>
      <c r="P613" s="23"/>
      <c r="Q613" s="23"/>
      <c r="R613" s="23"/>
      <c r="S613" s="19"/>
      <c r="V613" s="16"/>
      <c r="W613" s="14"/>
      <c r="X613" s="3"/>
      <c r="Y613" s="3"/>
      <c r="AC613" s="123"/>
      <c r="AD613" s="22"/>
    </row>
    <row r="614" spans="3:30">
      <c r="C614" s="15"/>
      <c r="D614" s="16"/>
      <c r="F614" s="17"/>
      <c r="I614" s="18"/>
      <c r="J614" s="18"/>
      <c r="M614" s="19"/>
      <c r="N614" s="23"/>
      <c r="O614" s="23"/>
      <c r="P614" s="23"/>
      <c r="Q614" s="23"/>
      <c r="R614" s="23"/>
      <c r="S614" s="19"/>
      <c r="V614" s="16"/>
      <c r="W614" s="14"/>
      <c r="X614" s="3"/>
      <c r="Y614" s="3"/>
      <c r="AC614" s="123"/>
      <c r="AD614" s="22"/>
    </row>
    <row r="615" spans="3:30">
      <c r="C615" s="15"/>
      <c r="D615" s="16"/>
      <c r="F615" s="17"/>
      <c r="I615" s="18"/>
      <c r="J615" s="18"/>
      <c r="M615" s="19"/>
      <c r="N615" s="23"/>
      <c r="O615" s="23"/>
      <c r="P615" s="23"/>
      <c r="Q615" s="23"/>
      <c r="R615" s="23"/>
      <c r="S615" s="19"/>
      <c r="V615" s="16"/>
      <c r="W615" s="14"/>
      <c r="X615" s="3"/>
      <c r="Y615" s="3"/>
      <c r="AC615" s="123"/>
      <c r="AD615" s="22"/>
    </row>
    <row r="616" spans="3:30">
      <c r="C616" s="15"/>
      <c r="D616" s="16"/>
      <c r="F616" s="17"/>
      <c r="I616" s="18"/>
      <c r="J616" s="18"/>
      <c r="M616" s="19"/>
      <c r="N616" s="23"/>
      <c r="O616" s="23"/>
      <c r="P616" s="23"/>
      <c r="Q616" s="23"/>
      <c r="R616" s="23"/>
      <c r="S616" s="19"/>
      <c r="V616" s="16"/>
      <c r="W616" s="14"/>
      <c r="X616" s="3"/>
      <c r="Y616" s="3"/>
      <c r="AC616" s="123"/>
      <c r="AD616" s="22"/>
    </row>
    <row r="617" spans="3:30">
      <c r="C617" s="15"/>
      <c r="D617" s="16"/>
      <c r="F617" s="17"/>
      <c r="I617" s="18"/>
      <c r="J617" s="18"/>
      <c r="M617" s="19"/>
      <c r="N617" s="23"/>
      <c r="O617" s="23"/>
      <c r="P617" s="23"/>
      <c r="Q617" s="23"/>
      <c r="R617" s="23"/>
      <c r="S617" s="19"/>
      <c r="V617" s="16"/>
      <c r="W617" s="14"/>
      <c r="X617" s="3"/>
      <c r="Y617" s="3"/>
      <c r="AC617" s="123"/>
      <c r="AD617" s="22"/>
    </row>
    <row r="618" spans="3:30">
      <c r="C618" s="15"/>
      <c r="D618" s="16"/>
      <c r="F618" s="17"/>
      <c r="I618" s="18"/>
      <c r="J618" s="18"/>
      <c r="M618" s="19"/>
      <c r="N618" s="23"/>
      <c r="O618" s="23"/>
      <c r="P618" s="23"/>
      <c r="Q618" s="23"/>
      <c r="R618" s="23"/>
      <c r="S618" s="19"/>
      <c r="V618" s="16"/>
      <c r="W618" s="14"/>
      <c r="X618" s="3"/>
      <c r="Y618" s="3"/>
      <c r="AC618" s="123"/>
      <c r="AD618" s="22"/>
    </row>
    <row r="619" spans="3:30">
      <c r="C619" s="15"/>
      <c r="D619" s="16"/>
      <c r="F619" s="17"/>
      <c r="I619" s="18"/>
      <c r="J619" s="18"/>
      <c r="M619" s="19"/>
      <c r="N619" s="23"/>
      <c r="O619" s="23"/>
      <c r="P619" s="23"/>
      <c r="Q619" s="23"/>
      <c r="R619" s="23"/>
      <c r="S619" s="19"/>
      <c r="V619" s="16"/>
      <c r="W619" s="14"/>
      <c r="X619" s="3"/>
      <c r="Y619" s="3"/>
      <c r="AC619" s="123"/>
      <c r="AD619" s="22"/>
    </row>
    <row r="620" spans="3:30">
      <c r="C620" s="15"/>
      <c r="D620" s="16"/>
      <c r="F620" s="17"/>
      <c r="I620" s="18"/>
      <c r="J620" s="18"/>
      <c r="M620" s="19"/>
      <c r="N620" s="23"/>
      <c r="O620" s="23"/>
      <c r="P620" s="23"/>
      <c r="Q620" s="23"/>
      <c r="R620" s="23"/>
      <c r="S620" s="19"/>
      <c r="V620" s="16"/>
      <c r="W620" s="14"/>
      <c r="X620" s="3"/>
      <c r="Y620" s="3"/>
      <c r="AC620" s="123"/>
      <c r="AD620" s="22"/>
    </row>
    <row r="621" spans="3:30">
      <c r="C621" s="15"/>
      <c r="D621" s="16"/>
      <c r="F621" s="17"/>
      <c r="I621" s="18"/>
      <c r="J621" s="18"/>
      <c r="M621" s="19"/>
      <c r="N621" s="23"/>
      <c r="O621" s="23"/>
      <c r="P621" s="23"/>
      <c r="Q621" s="23"/>
      <c r="R621" s="23"/>
      <c r="S621" s="19"/>
      <c r="V621" s="16"/>
      <c r="W621" s="14"/>
      <c r="X621" s="3"/>
      <c r="Y621" s="3"/>
      <c r="AC621" s="123"/>
      <c r="AD621" s="22"/>
    </row>
    <row r="622" spans="3:30">
      <c r="C622" s="15"/>
      <c r="D622" s="16"/>
      <c r="F622" s="17"/>
      <c r="I622" s="18"/>
      <c r="J622" s="18"/>
      <c r="M622" s="19"/>
      <c r="N622" s="23"/>
      <c r="O622" s="23"/>
      <c r="P622" s="23"/>
      <c r="Q622" s="23"/>
      <c r="R622" s="23"/>
      <c r="S622" s="19"/>
      <c r="V622" s="16"/>
      <c r="W622" s="14"/>
      <c r="X622" s="3"/>
      <c r="Y622" s="3"/>
      <c r="AC622" s="123"/>
      <c r="AD622" s="22"/>
    </row>
    <row r="623" spans="3:30">
      <c r="C623" s="15"/>
      <c r="D623" s="16"/>
      <c r="F623" s="17"/>
      <c r="I623" s="18"/>
      <c r="J623" s="18"/>
      <c r="M623" s="19"/>
      <c r="N623" s="23"/>
      <c r="O623" s="23"/>
      <c r="P623" s="23"/>
      <c r="Q623" s="23"/>
      <c r="R623" s="23"/>
      <c r="S623" s="19"/>
      <c r="V623" s="16"/>
      <c r="W623" s="14"/>
      <c r="X623" s="3"/>
      <c r="Y623" s="3"/>
      <c r="AC623" s="123"/>
      <c r="AD623" s="22"/>
    </row>
    <row r="624" spans="3:30">
      <c r="C624" s="15"/>
      <c r="D624" s="16"/>
      <c r="F624" s="17"/>
      <c r="I624" s="18"/>
      <c r="J624" s="18"/>
      <c r="M624" s="19"/>
      <c r="N624" s="23"/>
      <c r="O624" s="23"/>
      <c r="P624" s="23"/>
      <c r="Q624" s="23"/>
      <c r="R624" s="23"/>
      <c r="S624" s="19"/>
      <c r="V624" s="16"/>
      <c r="W624" s="14"/>
      <c r="X624" s="3"/>
      <c r="Y624" s="3"/>
      <c r="AC624" s="123"/>
      <c r="AD624" s="22"/>
    </row>
    <row r="625" spans="3:30">
      <c r="C625" s="15"/>
      <c r="D625" s="16"/>
      <c r="F625" s="17"/>
      <c r="I625" s="18"/>
      <c r="J625" s="18"/>
      <c r="M625" s="19"/>
      <c r="N625" s="23"/>
      <c r="O625" s="23"/>
      <c r="P625" s="23"/>
      <c r="Q625" s="23"/>
      <c r="R625" s="23"/>
      <c r="S625" s="19"/>
      <c r="V625" s="16"/>
      <c r="W625" s="14"/>
      <c r="X625" s="3"/>
      <c r="Y625" s="3"/>
      <c r="AC625" s="123"/>
      <c r="AD625" s="22"/>
    </row>
    <row r="626" spans="3:30">
      <c r="C626" s="15"/>
      <c r="D626" s="16"/>
      <c r="F626" s="17"/>
      <c r="I626" s="18"/>
      <c r="J626" s="18"/>
      <c r="M626" s="19"/>
      <c r="N626" s="23"/>
      <c r="O626" s="23"/>
      <c r="P626" s="23"/>
      <c r="Q626" s="23"/>
      <c r="R626" s="23"/>
      <c r="S626" s="19"/>
      <c r="V626" s="16"/>
      <c r="W626" s="14"/>
      <c r="X626" s="3"/>
      <c r="Y626" s="3"/>
      <c r="AC626" s="123"/>
      <c r="AD626" s="22"/>
    </row>
    <row r="627" spans="3:30">
      <c r="C627" s="15"/>
      <c r="D627" s="16"/>
      <c r="F627" s="17"/>
      <c r="I627" s="18"/>
      <c r="J627" s="18"/>
      <c r="M627" s="19"/>
      <c r="N627" s="23"/>
      <c r="O627" s="23"/>
      <c r="P627" s="23"/>
      <c r="Q627" s="23"/>
      <c r="R627" s="23"/>
      <c r="S627" s="19"/>
      <c r="V627" s="16"/>
      <c r="W627" s="14"/>
      <c r="X627" s="3"/>
      <c r="Y627" s="3"/>
      <c r="AC627" s="123"/>
      <c r="AD627" s="22"/>
    </row>
    <row r="628" spans="3:30">
      <c r="C628" s="15"/>
      <c r="D628" s="16"/>
      <c r="F628" s="17"/>
      <c r="I628" s="18"/>
      <c r="J628" s="18"/>
      <c r="M628" s="19"/>
      <c r="N628" s="23"/>
      <c r="O628" s="23"/>
      <c r="P628" s="23"/>
      <c r="Q628" s="23"/>
      <c r="R628" s="23"/>
      <c r="S628" s="19"/>
      <c r="V628" s="16"/>
      <c r="W628" s="14"/>
      <c r="X628" s="3"/>
      <c r="Y628" s="3"/>
      <c r="AC628" s="123"/>
      <c r="AD628" s="22"/>
    </row>
    <row r="629" spans="3:30">
      <c r="C629" s="15"/>
      <c r="D629" s="16"/>
      <c r="F629" s="17"/>
      <c r="I629" s="18"/>
      <c r="J629" s="18"/>
      <c r="M629" s="19"/>
      <c r="N629" s="23"/>
      <c r="O629" s="23"/>
      <c r="P629" s="23"/>
      <c r="Q629" s="23"/>
      <c r="R629" s="23"/>
      <c r="S629" s="19"/>
      <c r="V629" s="16"/>
      <c r="W629" s="14"/>
      <c r="X629" s="3"/>
      <c r="Y629" s="3"/>
      <c r="AC629" s="123"/>
      <c r="AD629" s="22"/>
    </row>
    <row r="630" spans="3:30">
      <c r="C630" s="15"/>
      <c r="D630" s="16"/>
      <c r="F630" s="17"/>
      <c r="I630" s="18"/>
      <c r="J630" s="18"/>
      <c r="M630" s="19"/>
      <c r="N630" s="23"/>
      <c r="O630" s="23"/>
      <c r="P630" s="23"/>
      <c r="Q630" s="23"/>
      <c r="R630" s="23"/>
      <c r="S630" s="19"/>
      <c r="V630" s="16"/>
      <c r="W630" s="14"/>
      <c r="X630" s="3"/>
      <c r="Y630" s="3"/>
      <c r="AC630" s="123"/>
      <c r="AD630" s="22"/>
    </row>
    <row r="631" spans="3:30">
      <c r="C631" s="15"/>
      <c r="D631" s="16"/>
      <c r="F631" s="17"/>
      <c r="I631" s="18"/>
      <c r="J631" s="18"/>
      <c r="M631" s="19"/>
      <c r="N631" s="23"/>
      <c r="O631" s="23"/>
      <c r="P631" s="23"/>
      <c r="Q631" s="23"/>
      <c r="R631" s="23"/>
      <c r="S631" s="19"/>
      <c r="V631" s="16"/>
      <c r="W631" s="14"/>
      <c r="X631" s="3"/>
      <c r="Y631" s="3"/>
      <c r="AC631" s="123"/>
      <c r="AD631" s="22"/>
    </row>
    <row r="632" spans="3:30">
      <c r="C632" s="15"/>
      <c r="D632" s="16"/>
      <c r="F632" s="17"/>
      <c r="I632" s="18"/>
      <c r="J632" s="18"/>
      <c r="M632" s="19"/>
      <c r="N632" s="23"/>
      <c r="O632" s="23"/>
      <c r="P632" s="23"/>
      <c r="Q632" s="23"/>
      <c r="R632" s="23"/>
      <c r="S632" s="19"/>
      <c r="V632" s="16"/>
      <c r="W632" s="14"/>
      <c r="X632" s="3"/>
      <c r="Y632" s="3"/>
      <c r="AC632" s="123"/>
      <c r="AD632" s="22"/>
    </row>
    <row r="633" spans="3:30">
      <c r="C633" s="15"/>
      <c r="D633" s="16"/>
      <c r="F633" s="17"/>
      <c r="I633" s="18"/>
      <c r="J633" s="18"/>
      <c r="M633" s="19"/>
      <c r="N633" s="23"/>
      <c r="O633" s="23"/>
      <c r="P633" s="23"/>
      <c r="Q633" s="23"/>
      <c r="R633" s="23"/>
      <c r="S633" s="19"/>
      <c r="V633" s="16"/>
      <c r="W633" s="14"/>
      <c r="X633" s="3"/>
      <c r="Y633" s="3"/>
      <c r="AC633" s="123"/>
      <c r="AD633" s="22"/>
    </row>
    <row r="634" spans="3:30">
      <c r="C634" s="15"/>
      <c r="D634" s="16"/>
      <c r="F634" s="17"/>
      <c r="I634" s="18"/>
      <c r="J634" s="18"/>
      <c r="M634" s="19"/>
      <c r="N634" s="23"/>
      <c r="O634" s="23"/>
      <c r="P634" s="23"/>
      <c r="Q634" s="23"/>
      <c r="R634" s="23"/>
      <c r="S634" s="19"/>
      <c r="V634" s="16"/>
      <c r="W634" s="14"/>
      <c r="X634" s="3"/>
      <c r="Y634" s="3"/>
      <c r="AC634" s="123"/>
      <c r="AD634" s="22"/>
    </row>
    <row r="635" spans="3:30">
      <c r="C635" s="15"/>
      <c r="D635" s="16"/>
      <c r="F635" s="17"/>
      <c r="I635" s="18"/>
      <c r="J635" s="18"/>
      <c r="M635" s="19"/>
      <c r="N635" s="23"/>
      <c r="O635" s="23"/>
      <c r="P635" s="23"/>
      <c r="Q635" s="23"/>
      <c r="R635" s="23"/>
      <c r="S635" s="19"/>
      <c r="V635" s="16"/>
      <c r="W635" s="14"/>
      <c r="X635" s="3"/>
      <c r="Y635" s="3"/>
      <c r="AC635" s="123"/>
      <c r="AD635" s="22"/>
    </row>
    <row r="636" spans="3:30">
      <c r="C636" s="15"/>
      <c r="D636" s="16"/>
      <c r="F636" s="17"/>
      <c r="I636" s="18"/>
      <c r="J636" s="18"/>
      <c r="M636" s="19"/>
      <c r="N636" s="23"/>
      <c r="O636" s="23"/>
      <c r="P636" s="23"/>
      <c r="Q636" s="23"/>
      <c r="R636" s="23"/>
      <c r="S636" s="19"/>
      <c r="V636" s="16"/>
      <c r="W636" s="14"/>
      <c r="X636" s="3"/>
      <c r="Y636" s="3"/>
      <c r="AC636" s="123"/>
      <c r="AD636" s="22"/>
    </row>
    <row r="637" spans="3:30">
      <c r="C637" s="15"/>
      <c r="D637" s="16"/>
      <c r="F637" s="17"/>
      <c r="I637" s="18"/>
      <c r="J637" s="18"/>
      <c r="M637" s="19"/>
      <c r="N637" s="23"/>
      <c r="O637" s="23"/>
      <c r="P637" s="23"/>
      <c r="Q637" s="23"/>
      <c r="R637" s="23"/>
      <c r="S637" s="19"/>
      <c r="V637" s="16"/>
      <c r="W637" s="14"/>
      <c r="X637" s="3"/>
      <c r="Y637" s="3"/>
      <c r="AC637" s="123"/>
      <c r="AD637" s="22"/>
    </row>
    <row r="638" spans="3:30">
      <c r="C638" s="15"/>
      <c r="D638" s="16"/>
      <c r="F638" s="17"/>
      <c r="I638" s="18"/>
      <c r="J638" s="18"/>
      <c r="M638" s="19"/>
      <c r="N638" s="23"/>
      <c r="O638" s="23"/>
      <c r="P638" s="23"/>
      <c r="Q638" s="23"/>
      <c r="R638" s="23"/>
      <c r="S638" s="19"/>
      <c r="V638" s="16"/>
      <c r="W638" s="14"/>
      <c r="X638" s="3"/>
      <c r="Y638" s="3"/>
      <c r="AC638" s="123"/>
      <c r="AD638" s="22"/>
    </row>
    <row r="639" spans="3:30">
      <c r="C639" s="15"/>
      <c r="D639" s="16"/>
      <c r="F639" s="17"/>
      <c r="I639" s="18"/>
      <c r="J639" s="18"/>
      <c r="M639" s="19"/>
      <c r="N639" s="23"/>
      <c r="O639" s="23"/>
      <c r="P639" s="23"/>
      <c r="Q639" s="23"/>
      <c r="R639" s="23"/>
      <c r="S639" s="19"/>
      <c r="V639" s="16"/>
      <c r="W639" s="14"/>
      <c r="X639" s="3"/>
      <c r="Y639" s="3"/>
      <c r="AC639" s="123"/>
      <c r="AD639" s="22"/>
    </row>
    <row r="640" spans="3:30">
      <c r="C640" s="15"/>
      <c r="D640" s="16"/>
      <c r="F640" s="17"/>
      <c r="I640" s="18"/>
      <c r="J640" s="18"/>
      <c r="M640" s="19"/>
      <c r="N640" s="23"/>
      <c r="O640" s="23"/>
      <c r="P640" s="23"/>
      <c r="Q640" s="23"/>
      <c r="R640" s="23"/>
      <c r="S640" s="19"/>
      <c r="V640" s="16"/>
      <c r="W640" s="14"/>
      <c r="X640" s="3"/>
      <c r="Y640" s="3"/>
      <c r="AC640" s="123"/>
      <c r="AD640" s="22"/>
    </row>
    <row r="641" spans="3:30">
      <c r="C641" s="15"/>
      <c r="D641" s="16"/>
      <c r="F641" s="17"/>
      <c r="I641" s="18"/>
      <c r="J641" s="18"/>
      <c r="M641" s="19"/>
      <c r="N641" s="23"/>
      <c r="O641" s="23"/>
      <c r="P641" s="23"/>
      <c r="Q641" s="23"/>
      <c r="R641" s="23"/>
      <c r="S641" s="19"/>
      <c r="V641" s="16"/>
      <c r="W641" s="14"/>
      <c r="X641" s="3"/>
      <c r="Y641" s="3"/>
      <c r="AC641" s="123"/>
      <c r="AD641" s="22"/>
    </row>
    <row r="642" spans="3:30">
      <c r="C642" s="15"/>
      <c r="D642" s="16"/>
      <c r="F642" s="17"/>
      <c r="I642" s="18"/>
      <c r="J642" s="18"/>
      <c r="M642" s="19"/>
      <c r="N642" s="23"/>
      <c r="O642" s="23"/>
      <c r="P642" s="23"/>
      <c r="Q642" s="23"/>
      <c r="R642" s="23"/>
      <c r="S642" s="19"/>
      <c r="V642" s="16"/>
      <c r="W642" s="14"/>
      <c r="X642" s="3"/>
      <c r="Y642" s="3"/>
      <c r="AC642" s="123"/>
      <c r="AD642" s="22"/>
    </row>
    <row r="643" spans="3:30">
      <c r="C643" s="15"/>
      <c r="D643" s="16"/>
      <c r="F643" s="17"/>
      <c r="I643" s="18"/>
      <c r="J643" s="18"/>
      <c r="M643" s="19"/>
      <c r="N643" s="23"/>
      <c r="O643" s="23"/>
      <c r="P643" s="23"/>
      <c r="Q643" s="23"/>
      <c r="R643" s="23"/>
      <c r="S643" s="19"/>
      <c r="V643" s="16"/>
      <c r="W643" s="14"/>
      <c r="X643" s="3"/>
      <c r="Y643" s="3"/>
      <c r="AC643" s="123"/>
      <c r="AD643" s="22"/>
    </row>
    <row r="644" spans="3:30">
      <c r="C644" s="15"/>
      <c r="D644" s="16"/>
      <c r="F644" s="17"/>
      <c r="I644" s="18"/>
      <c r="J644" s="18"/>
      <c r="M644" s="19"/>
      <c r="N644" s="23"/>
      <c r="O644" s="23"/>
      <c r="P644" s="23"/>
      <c r="Q644" s="23"/>
      <c r="R644" s="23"/>
      <c r="S644" s="19"/>
      <c r="V644" s="16"/>
      <c r="W644" s="14"/>
      <c r="X644" s="3"/>
      <c r="Y644" s="3"/>
      <c r="AC644" s="123"/>
      <c r="AD644" s="22"/>
    </row>
    <row r="645" spans="3:30">
      <c r="C645" s="15"/>
      <c r="D645" s="16"/>
      <c r="F645" s="17"/>
      <c r="I645" s="18"/>
      <c r="J645" s="18"/>
      <c r="M645" s="19"/>
      <c r="N645" s="23"/>
      <c r="O645" s="23"/>
      <c r="P645" s="23"/>
      <c r="Q645" s="23"/>
      <c r="R645" s="23"/>
      <c r="S645" s="19"/>
      <c r="V645" s="16"/>
      <c r="W645" s="14"/>
      <c r="X645" s="3"/>
      <c r="Y645" s="3"/>
      <c r="AC645" s="123"/>
      <c r="AD645" s="22"/>
    </row>
    <row r="646" spans="3:30">
      <c r="C646" s="15"/>
      <c r="D646" s="16"/>
      <c r="F646" s="17"/>
      <c r="I646" s="18"/>
      <c r="J646" s="18"/>
      <c r="M646" s="19"/>
      <c r="N646" s="23"/>
      <c r="O646" s="23"/>
      <c r="P646" s="23"/>
      <c r="Q646" s="23"/>
      <c r="R646" s="23"/>
      <c r="S646" s="19"/>
      <c r="V646" s="16"/>
      <c r="W646" s="14"/>
      <c r="X646" s="3"/>
      <c r="Y646" s="3"/>
      <c r="AC646" s="123"/>
      <c r="AD646" s="22"/>
    </row>
    <row r="647" spans="3:30">
      <c r="C647" s="15"/>
      <c r="D647" s="16"/>
      <c r="F647" s="17"/>
      <c r="I647" s="18"/>
      <c r="J647" s="18"/>
      <c r="M647" s="19"/>
      <c r="N647" s="23"/>
      <c r="O647" s="23"/>
      <c r="P647" s="23"/>
      <c r="Q647" s="23"/>
      <c r="R647" s="23"/>
      <c r="S647" s="19"/>
      <c r="V647" s="16"/>
      <c r="W647" s="14"/>
      <c r="X647" s="3"/>
      <c r="Y647" s="3"/>
      <c r="AC647" s="123"/>
      <c r="AD647" s="22"/>
    </row>
    <row r="648" spans="3:30">
      <c r="C648" s="15"/>
      <c r="D648" s="16"/>
      <c r="F648" s="17"/>
      <c r="I648" s="18"/>
      <c r="J648" s="18"/>
      <c r="M648" s="19"/>
      <c r="N648" s="23"/>
      <c r="O648" s="23"/>
      <c r="P648" s="23"/>
      <c r="Q648" s="23"/>
      <c r="R648" s="23"/>
      <c r="S648" s="19"/>
      <c r="V648" s="16"/>
      <c r="W648" s="14"/>
      <c r="X648" s="3"/>
      <c r="Y648" s="3"/>
      <c r="AC648" s="123"/>
      <c r="AD648" s="22"/>
    </row>
    <row r="649" spans="3:30">
      <c r="C649" s="15"/>
      <c r="D649" s="16"/>
      <c r="F649" s="17"/>
      <c r="I649" s="18"/>
      <c r="J649" s="18"/>
      <c r="M649" s="19"/>
      <c r="N649" s="23"/>
      <c r="O649" s="23"/>
      <c r="P649" s="23"/>
      <c r="Q649" s="23"/>
      <c r="R649" s="23"/>
      <c r="S649" s="19"/>
      <c r="V649" s="16"/>
      <c r="W649" s="14"/>
      <c r="X649" s="3"/>
      <c r="Y649" s="3"/>
      <c r="AC649" s="123"/>
      <c r="AD649" s="22"/>
    </row>
    <row r="650" spans="3:30">
      <c r="C650" s="15"/>
      <c r="D650" s="16"/>
      <c r="F650" s="17"/>
      <c r="I650" s="18"/>
      <c r="J650" s="18"/>
      <c r="M650" s="19"/>
      <c r="N650" s="23"/>
      <c r="O650" s="23"/>
      <c r="P650" s="23"/>
      <c r="Q650" s="23"/>
      <c r="R650" s="23"/>
      <c r="S650" s="19"/>
      <c r="V650" s="16"/>
      <c r="W650" s="14"/>
      <c r="X650" s="3"/>
      <c r="Y650" s="3"/>
      <c r="AC650" s="123"/>
      <c r="AD650" s="22"/>
    </row>
    <row r="651" spans="3:30">
      <c r="C651" s="15"/>
      <c r="D651" s="16"/>
      <c r="F651" s="17"/>
      <c r="I651" s="18"/>
      <c r="J651" s="18"/>
      <c r="M651" s="19"/>
      <c r="N651" s="23"/>
      <c r="O651" s="23"/>
      <c r="P651" s="23"/>
      <c r="Q651" s="23"/>
      <c r="R651" s="23"/>
      <c r="S651" s="19"/>
      <c r="V651" s="16"/>
      <c r="W651" s="14"/>
      <c r="X651" s="3"/>
      <c r="Y651" s="3"/>
      <c r="AC651" s="123"/>
      <c r="AD651" s="22"/>
    </row>
    <row r="652" spans="3:30">
      <c r="C652" s="15"/>
      <c r="D652" s="16"/>
      <c r="F652" s="17"/>
      <c r="I652" s="18"/>
      <c r="J652" s="18"/>
      <c r="M652" s="19"/>
      <c r="N652" s="23"/>
      <c r="O652" s="23"/>
      <c r="P652" s="23"/>
      <c r="Q652" s="23"/>
      <c r="R652" s="23"/>
      <c r="S652" s="19"/>
      <c r="V652" s="16"/>
      <c r="W652" s="14"/>
      <c r="X652" s="3"/>
      <c r="Y652" s="3"/>
      <c r="AC652" s="123"/>
      <c r="AD652" s="22"/>
    </row>
    <row r="653" spans="3:30">
      <c r="C653" s="15"/>
      <c r="D653" s="16"/>
      <c r="F653" s="17"/>
      <c r="I653" s="18"/>
      <c r="J653" s="18"/>
      <c r="M653" s="19"/>
      <c r="N653" s="23"/>
      <c r="O653" s="23"/>
      <c r="P653" s="23"/>
      <c r="Q653" s="23"/>
      <c r="R653" s="23"/>
      <c r="S653" s="19"/>
      <c r="V653" s="16"/>
      <c r="W653" s="14"/>
      <c r="X653" s="3"/>
      <c r="Y653" s="3"/>
      <c r="AC653" s="123"/>
      <c r="AD653" s="22"/>
    </row>
    <row r="654" spans="3:30">
      <c r="C654" s="15"/>
      <c r="D654" s="16"/>
      <c r="F654" s="17"/>
      <c r="I654" s="18"/>
      <c r="J654" s="18"/>
      <c r="M654" s="19"/>
      <c r="N654" s="23"/>
      <c r="O654" s="23"/>
      <c r="P654" s="23"/>
      <c r="Q654" s="23"/>
      <c r="R654" s="23"/>
      <c r="S654" s="19"/>
      <c r="V654" s="16"/>
      <c r="W654" s="14"/>
      <c r="X654" s="3"/>
      <c r="Y654" s="3"/>
      <c r="AC654" s="123"/>
      <c r="AD654" s="22"/>
    </row>
    <row r="655" spans="3:30">
      <c r="C655" s="15"/>
      <c r="D655" s="16"/>
      <c r="F655" s="17"/>
      <c r="I655" s="18"/>
      <c r="J655" s="18"/>
      <c r="M655" s="19"/>
      <c r="N655" s="23"/>
      <c r="O655" s="23"/>
      <c r="P655" s="23"/>
      <c r="Q655" s="23"/>
      <c r="R655" s="23"/>
      <c r="S655" s="19"/>
      <c r="V655" s="16"/>
      <c r="W655" s="14"/>
      <c r="X655" s="3"/>
      <c r="Y655" s="3"/>
      <c r="AC655" s="123"/>
      <c r="AD655" s="22"/>
    </row>
    <row r="656" spans="3:30">
      <c r="C656" s="15"/>
      <c r="D656" s="16"/>
      <c r="F656" s="17"/>
      <c r="I656" s="18"/>
      <c r="J656" s="18"/>
      <c r="M656" s="19"/>
      <c r="N656" s="23"/>
      <c r="O656" s="23"/>
      <c r="P656" s="23"/>
      <c r="Q656" s="23"/>
      <c r="R656" s="23"/>
      <c r="S656" s="19"/>
      <c r="V656" s="16"/>
      <c r="W656" s="14"/>
      <c r="X656" s="3"/>
      <c r="Y656" s="3"/>
      <c r="AC656" s="123"/>
    </row>
    <row r="657" spans="3:29">
      <c r="C657" s="15"/>
      <c r="D657" s="16"/>
      <c r="F657" s="17"/>
      <c r="I657" s="18"/>
      <c r="J657" s="18"/>
      <c r="M657" s="19"/>
      <c r="N657" s="23"/>
      <c r="O657" s="23"/>
      <c r="P657" s="23"/>
      <c r="Q657" s="23"/>
      <c r="R657" s="23"/>
      <c r="S657" s="19"/>
      <c r="T657" s="14"/>
      <c r="U657" s="14"/>
      <c r="V657" s="16"/>
      <c r="W657" s="14"/>
      <c r="X657" s="3"/>
      <c r="Y657" s="3"/>
      <c r="AC657" s="123"/>
    </row>
    <row r="658" spans="3:29">
      <c r="C658" s="15"/>
      <c r="D658" s="16"/>
      <c r="F658" s="17"/>
      <c r="I658" s="18"/>
      <c r="J658" s="18"/>
      <c r="M658" s="19"/>
      <c r="N658" s="23"/>
      <c r="O658" s="23"/>
      <c r="P658" s="23"/>
      <c r="Q658" s="23"/>
      <c r="R658" s="23"/>
      <c r="S658" s="19"/>
      <c r="T658" s="14"/>
      <c r="U658" s="14"/>
      <c r="V658" s="16"/>
      <c r="W658" s="14"/>
      <c r="X658" s="3"/>
      <c r="Y658" s="3"/>
      <c r="AC658" s="123"/>
    </row>
    <row r="659" spans="3:29">
      <c r="C659" s="15"/>
      <c r="D659" s="16"/>
      <c r="F659" s="17"/>
      <c r="I659" s="18"/>
      <c r="J659" s="18"/>
      <c r="M659" s="19"/>
      <c r="N659" s="23"/>
      <c r="O659" s="23"/>
      <c r="P659" s="23"/>
      <c r="Q659" s="23"/>
      <c r="R659" s="23"/>
      <c r="S659" s="19"/>
      <c r="T659" s="14"/>
      <c r="U659" s="14"/>
      <c r="V659" s="16"/>
      <c r="W659" s="14"/>
      <c r="X659" s="3"/>
      <c r="Y659" s="3"/>
      <c r="AC659" s="123"/>
    </row>
    <row r="660" spans="3:29">
      <c r="C660" s="15"/>
      <c r="D660" s="16"/>
      <c r="F660" s="17"/>
      <c r="I660" s="18"/>
      <c r="J660" s="18"/>
      <c r="M660" s="19"/>
      <c r="N660" s="23"/>
      <c r="O660" s="23"/>
      <c r="P660" s="23"/>
      <c r="Q660" s="23"/>
      <c r="R660" s="23"/>
      <c r="S660" s="19"/>
      <c r="T660" s="14"/>
      <c r="U660" s="14"/>
      <c r="V660" s="16"/>
      <c r="W660" s="14"/>
      <c r="X660" s="3"/>
      <c r="Y660" s="3"/>
      <c r="AC660" s="123"/>
    </row>
    <row r="661" spans="3:29">
      <c r="C661" s="15"/>
      <c r="D661" s="16"/>
      <c r="F661" s="17"/>
      <c r="I661" s="18"/>
      <c r="J661" s="18"/>
      <c r="M661" s="19"/>
      <c r="N661" s="23"/>
      <c r="O661" s="23"/>
      <c r="P661" s="23"/>
      <c r="Q661" s="23"/>
      <c r="R661" s="23"/>
      <c r="S661" s="19"/>
      <c r="T661" s="14"/>
      <c r="U661" s="14"/>
      <c r="V661" s="16"/>
      <c r="W661" s="14"/>
      <c r="X661" s="3"/>
      <c r="Y661" s="3"/>
      <c r="AC661" s="123"/>
    </row>
    <row r="662" spans="3:29">
      <c r="C662" s="15"/>
      <c r="D662" s="16"/>
      <c r="F662" s="17"/>
      <c r="I662" s="18"/>
      <c r="J662" s="18"/>
      <c r="M662" s="19"/>
      <c r="N662" s="23"/>
      <c r="O662" s="23"/>
      <c r="P662" s="23"/>
      <c r="Q662" s="23"/>
      <c r="R662" s="23"/>
      <c r="S662" s="19"/>
      <c r="T662" s="14"/>
      <c r="U662" s="14"/>
      <c r="V662" s="16"/>
      <c r="W662" s="14"/>
      <c r="X662" s="3"/>
      <c r="Y662" s="3"/>
      <c r="AC662" s="123"/>
    </row>
    <row r="663" spans="3:29">
      <c r="C663" s="15"/>
      <c r="D663" s="16"/>
      <c r="F663" s="17"/>
      <c r="I663" s="18"/>
      <c r="J663" s="18"/>
      <c r="M663" s="19"/>
      <c r="N663" s="23"/>
      <c r="O663" s="23"/>
      <c r="P663" s="23"/>
      <c r="Q663" s="23"/>
      <c r="R663" s="23"/>
      <c r="S663" s="19"/>
      <c r="T663" s="14"/>
      <c r="U663" s="14"/>
      <c r="V663" s="16"/>
      <c r="W663" s="14"/>
      <c r="X663" s="3"/>
      <c r="Y663" s="3"/>
      <c r="Z663" s="14"/>
      <c r="AC663" s="123"/>
    </row>
    <row r="664" spans="3:29">
      <c r="C664" s="15"/>
      <c r="D664" s="16"/>
      <c r="F664" s="17"/>
      <c r="I664" s="18"/>
      <c r="J664" s="18"/>
      <c r="M664" s="19"/>
      <c r="N664" s="23"/>
      <c r="O664" s="23"/>
      <c r="P664" s="23"/>
      <c r="Q664" s="23"/>
      <c r="R664" s="23"/>
      <c r="S664" s="19"/>
      <c r="T664" s="14"/>
      <c r="U664" s="14"/>
      <c r="V664" s="16"/>
      <c r="W664" s="14"/>
      <c r="X664" s="3"/>
      <c r="Y664" s="3"/>
      <c r="Z664" s="14"/>
      <c r="AC664" s="123"/>
    </row>
    <row r="665" spans="3:29">
      <c r="C665" s="15"/>
      <c r="D665" s="16"/>
      <c r="F665" s="17"/>
      <c r="I665" s="18"/>
      <c r="J665" s="18"/>
      <c r="M665" s="19"/>
      <c r="N665" s="23"/>
      <c r="O665" s="23"/>
      <c r="P665" s="23"/>
      <c r="Q665" s="23"/>
      <c r="R665" s="23"/>
      <c r="S665" s="19"/>
      <c r="T665" s="14"/>
      <c r="U665" s="14"/>
      <c r="V665" s="16"/>
      <c r="W665" s="14"/>
      <c r="X665" s="3"/>
      <c r="Y665" s="3"/>
      <c r="Z665" s="14"/>
      <c r="AC665" s="123"/>
    </row>
    <row r="666" spans="3:29">
      <c r="C666" s="15"/>
      <c r="D666" s="16"/>
      <c r="F666" s="17"/>
      <c r="I666" s="18"/>
      <c r="J666" s="18"/>
      <c r="M666" s="19"/>
      <c r="N666" s="23"/>
      <c r="O666" s="23"/>
      <c r="P666" s="23"/>
      <c r="Q666" s="23"/>
      <c r="R666" s="23"/>
      <c r="S666" s="19"/>
      <c r="T666" s="14"/>
      <c r="U666" s="14"/>
      <c r="V666" s="16"/>
      <c r="W666" s="14"/>
      <c r="X666" s="3"/>
      <c r="Y666" s="3"/>
      <c r="Z666" s="14"/>
      <c r="AC666" s="123"/>
    </row>
    <row r="667" spans="3:29" ht="13.5" thickBot="1">
      <c r="C667" s="15"/>
      <c r="D667" s="16"/>
      <c r="F667" s="17"/>
      <c r="I667" s="18"/>
      <c r="J667" s="18"/>
      <c r="M667" s="24"/>
      <c r="N667" s="25"/>
      <c r="O667" s="25"/>
      <c r="P667" s="25"/>
      <c r="Q667" s="25"/>
      <c r="R667" s="25"/>
      <c r="S667" s="24"/>
      <c r="T667" s="14"/>
      <c r="U667" s="14"/>
      <c r="V667" s="16"/>
      <c r="W667" s="14"/>
      <c r="X667" s="3"/>
      <c r="Y667" s="3"/>
      <c r="Z667" s="14"/>
      <c r="AC667" s="123"/>
    </row>
    <row r="668" spans="3:29">
      <c r="C668" s="15"/>
      <c r="D668" s="16"/>
      <c r="F668" s="17"/>
      <c r="I668" s="18"/>
      <c r="J668" s="18"/>
      <c r="M668" s="20"/>
      <c r="N668" s="21"/>
      <c r="O668" s="21"/>
      <c r="P668" s="21"/>
      <c r="Q668" s="21"/>
      <c r="R668" s="21"/>
      <c r="S668" s="20"/>
      <c r="T668" s="14"/>
      <c r="U668" s="14"/>
      <c r="V668" s="16"/>
      <c r="W668" s="14"/>
      <c r="X668" s="3"/>
      <c r="Y668" s="3"/>
      <c r="Z668" s="14"/>
      <c r="AC668" s="123"/>
    </row>
    <row r="669" spans="3:29">
      <c r="C669" s="15"/>
      <c r="D669" s="16"/>
      <c r="F669" s="17"/>
      <c r="I669" s="18"/>
      <c r="J669" s="18"/>
      <c r="M669" s="19"/>
      <c r="N669" s="23"/>
      <c r="O669" s="23"/>
      <c r="P669" s="23"/>
      <c r="Q669" s="23"/>
      <c r="R669" s="23"/>
      <c r="S669" s="19"/>
      <c r="T669" s="14"/>
      <c r="U669" s="14"/>
      <c r="V669" s="16"/>
      <c r="W669" s="14"/>
      <c r="X669" s="3"/>
      <c r="Y669" s="3"/>
      <c r="Z669" s="14"/>
      <c r="AC669" s="123"/>
    </row>
    <row r="670" spans="3:29">
      <c r="C670" s="15"/>
      <c r="D670" s="16"/>
      <c r="F670" s="17"/>
      <c r="I670" s="18"/>
      <c r="J670" s="18"/>
      <c r="M670" s="19"/>
      <c r="N670" s="23"/>
      <c r="O670" s="23"/>
      <c r="P670" s="23"/>
      <c r="Q670" s="23"/>
      <c r="R670" s="23"/>
      <c r="S670" s="19"/>
      <c r="T670" s="14"/>
      <c r="U670" s="14"/>
      <c r="V670" s="16"/>
      <c r="W670" s="14"/>
      <c r="X670" s="3"/>
      <c r="Y670" s="3"/>
      <c r="Z670" s="14"/>
      <c r="AC670" s="123"/>
    </row>
    <row r="671" spans="3:29">
      <c r="C671" s="15"/>
      <c r="D671" s="16"/>
      <c r="F671" s="17"/>
      <c r="I671" s="18"/>
      <c r="J671" s="18"/>
      <c r="M671" s="19"/>
      <c r="N671" s="23"/>
      <c r="O671" s="23"/>
      <c r="P671" s="23"/>
      <c r="Q671" s="23"/>
      <c r="R671" s="23"/>
      <c r="S671" s="19"/>
      <c r="T671" s="14"/>
      <c r="U671" s="14"/>
      <c r="V671" s="16"/>
      <c r="W671" s="14"/>
      <c r="X671" s="3"/>
      <c r="Y671" s="3"/>
      <c r="Z671" s="14"/>
      <c r="AC671" s="123"/>
    </row>
    <row r="672" spans="3:29">
      <c r="C672" s="15"/>
      <c r="D672" s="16"/>
      <c r="F672" s="17"/>
      <c r="I672" s="18"/>
      <c r="J672" s="18"/>
      <c r="M672" s="19"/>
      <c r="N672" s="23"/>
      <c r="O672" s="23"/>
      <c r="P672" s="23"/>
      <c r="Q672" s="23"/>
      <c r="R672" s="23"/>
      <c r="S672" s="19"/>
      <c r="T672" s="14"/>
      <c r="U672" s="14"/>
      <c r="V672" s="16"/>
      <c r="W672" s="14"/>
      <c r="X672" s="3"/>
      <c r="Y672" s="3"/>
      <c r="Z672" s="14"/>
      <c r="AC672" s="123"/>
    </row>
    <row r="673" spans="3:29">
      <c r="C673" s="15"/>
      <c r="D673" s="16"/>
      <c r="F673" s="17"/>
      <c r="I673" s="18"/>
      <c r="J673" s="18"/>
      <c r="M673" s="19"/>
      <c r="N673" s="23"/>
      <c r="O673" s="23"/>
      <c r="P673" s="23"/>
      <c r="Q673" s="23"/>
      <c r="R673" s="23"/>
      <c r="S673" s="19"/>
      <c r="T673" s="14"/>
      <c r="U673" s="14"/>
      <c r="V673" s="16"/>
      <c r="W673" s="14"/>
      <c r="X673" s="3"/>
      <c r="Y673" s="3"/>
      <c r="Z673" s="14"/>
      <c r="AC673" s="123"/>
    </row>
    <row r="674" spans="3:29">
      <c r="C674" s="15"/>
      <c r="D674" s="16"/>
      <c r="F674" s="17"/>
      <c r="I674" s="18"/>
      <c r="J674" s="18"/>
      <c r="M674" s="19"/>
      <c r="N674" s="23"/>
      <c r="O674" s="23"/>
      <c r="P674" s="23"/>
      <c r="Q674" s="23"/>
      <c r="R674" s="23"/>
      <c r="S674" s="19"/>
      <c r="T674" s="14"/>
      <c r="U674" s="14"/>
      <c r="V674" s="16"/>
      <c r="W674" s="14"/>
      <c r="X674" s="3"/>
      <c r="Y674" s="3"/>
      <c r="Z674" s="14"/>
      <c r="AC674" s="123"/>
    </row>
    <row r="675" spans="3:29">
      <c r="C675" s="15"/>
      <c r="D675" s="16"/>
      <c r="F675" s="17"/>
      <c r="I675" s="18"/>
      <c r="J675" s="18"/>
      <c r="M675" s="19"/>
      <c r="N675" s="23"/>
      <c r="O675" s="23"/>
      <c r="P675" s="23"/>
      <c r="Q675" s="23"/>
      <c r="R675" s="23"/>
      <c r="S675" s="19"/>
      <c r="T675" s="14"/>
      <c r="U675" s="14"/>
      <c r="V675" s="16"/>
      <c r="W675" s="14"/>
      <c r="X675" s="3"/>
      <c r="Y675" s="3"/>
      <c r="Z675" s="14"/>
      <c r="AC675" s="123"/>
    </row>
    <row r="676" spans="3:29">
      <c r="C676" s="15"/>
      <c r="D676" s="16"/>
      <c r="F676" s="17"/>
      <c r="I676" s="18"/>
      <c r="J676" s="18"/>
      <c r="M676" s="19"/>
      <c r="N676" s="23"/>
      <c r="O676" s="23"/>
      <c r="P676" s="23"/>
      <c r="Q676" s="23"/>
      <c r="R676" s="23"/>
      <c r="S676" s="19"/>
      <c r="T676" s="14"/>
      <c r="U676" s="14"/>
      <c r="V676" s="16"/>
      <c r="W676" s="14"/>
      <c r="X676" s="3"/>
      <c r="Y676" s="3"/>
      <c r="Z676" s="14"/>
      <c r="AC676" s="123"/>
    </row>
    <row r="677" spans="3:29">
      <c r="C677" s="15"/>
      <c r="D677" s="16"/>
      <c r="F677" s="17"/>
      <c r="I677" s="18"/>
      <c r="J677" s="18"/>
      <c r="M677" s="19"/>
      <c r="N677" s="23"/>
      <c r="O677" s="23"/>
      <c r="P677" s="23"/>
      <c r="Q677" s="23"/>
      <c r="R677" s="23"/>
      <c r="S677" s="19"/>
      <c r="T677" s="14"/>
      <c r="U677" s="14"/>
      <c r="V677" s="16"/>
      <c r="W677" s="14"/>
      <c r="X677" s="3"/>
      <c r="Y677" s="3"/>
      <c r="Z677" s="14"/>
      <c r="AC677" s="123"/>
    </row>
    <row r="678" spans="3:29">
      <c r="C678" s="15"/>
      <c r="D678" s="16"/>
      <c r="F678" s="17"/>
      <c r="I678" s="18"/>
      <c r="J678" s="18"/>
      <c r="M678" s="19"/>
      <c r="N678" s="23"/>
      <c r="O678" s="23"/>
      <c r="P678" s="23"/>
      <c r="Q678" s="23"/>
      <c r="R678" s="23"/>
      <c r="S678" s="19"/>
      <c r="T678" s="14"/>
      <c r="U678" s="14"/>
      <c r="V678" s="16"/>
      <c r="W678" s="14"/>
      <c r="X678" s="3"/>
      <c r="Y678" s="3"/>
      <c r="Z678" s="14"/>
      <c r="AC678" s="123"/>
    </row>
    <row r="679" spans="3:29">
      <c r="C679" s="15"/>
      <c r="D679" s="16"/>
      <c r="F679" s="17"/>
      <c r="I679" s="18"/>
      <c r="J679" s="18"/>
      <c r="M679" s="19"/>
      <c r="N679" s="23"/>
      <c r="O679" s="23"/>
      <c r="P679" s="23"/>
      <c r="Q679" s="23"/>
      <c r="R679" s="23"/>
      <c r="S679" s="19"/>
      <c r="T679" s="14"/>
      <c r="U679" s="14"/>
      <c r="V679" s="16"/>
      <c r="W679" s="14"/>
      <c r="X679" s="3"/>
      <c r="Y679" s="3"/>
      <c r="Z679" s="14"/>
      <c r="AC679" s="123"/>
    </row>
    <row r="680" spans="3:29">
      <c r="C680" s="15"/>
      <c r="D680" s="16"/>
      <c r="F680" s="17"/>
      <c r="I680" s="18"/>
      <c r="J680" s="18"/>
      <c r="M680" s="19"/>
      <c r="N680" s="23"/>
      <c r="O680" s="23"/>
      <c r="P680" s="23"/>
      <c r="Q680" s="23"/>
      <c r="R680" s="23"/>
      <c r="S680" s="19"/>
      <c r="T680" s="14"/>
      <c r="U680" s="14"/>
      <c r="V680" s="16"/>
      <c r="W680" s="14"/>
      <c r="X680" s="3"/>
      <c r="Y680" s="3"/>
      <c r="Z680" s="14"/>
      <c r="AC680" s="123"/>
    </row>
    <row r="681" spans="3:29">
      <c r="C681" s="15"/>
      <c r="D681" s="16"/>
      <c r="F681" s="17"/>
      <c r="I681" s="18"/>
      <c r="J681" s="18"/>
      <c r="M681" s="19"/>
      <c r="N681" s="23"/>
      <c r="O681" s="23"/>
      <c r="P681" s="23"/>
      <c r="Q681" s="23"/>
      <c r="R681" s="23"/>
      <c r="S681" s="19"/>
      <c r="T681" s="14"/>
      <c r="U681" s="14"/>
      <c r="V681" s="16"/>
      <c r="W681" s="14"/>
      <c r="X681" s="3"/>
      <c r="Y681" s="3"/>
      <c r="Z681" s="14"/>
      <c r="AC681" s="123"/>
    </row>
    <row r="682" spans="3:29">
      <c r="C682" s="15"/>
      <c r="D682" s="16"/>
      <c r="F682" s="17"/>
      <c r="I682" s="18"/>
      <c r="J682" s="18"/>
      <c r="M682" s="19"/>
      <c r="N682" s="23"/>
      <c r="O682" s="23"/>
      <c r="P682" s="23"/>
      <c r="Q682" s="23"/>
      <c r="R682" s="23"/>
      <c r="S682" s="19"/>
      <c r="T682" s="14"/>
      <c r="U682" s="14"/>
      <c r="V682" s="16"/>
      <c r="W682" s="14"/>
      <c r="X682" s="3"/>
      <c r="Y682" s="3"/>
      <c r="Z682" s="14"/>
      <c r="AC682" s="123"/>
    </row>
    <row r="683" spans="3:29">
      <c r="C683" s="15"/>
      <c r="D683" s="16"/>
      <c r="F683" s="17"/>
      <c r="I683" s="18"/>
      <c r="J683" s="18"/>
      <c r="M683" s="19"/>
      <c r="N683" s="23"/>
      <c r="O683" s="23"/>
      <c r="P683" s="23"/>
      <c r="Q683" s="23"/>
      <c r="R683" s="23"/>
      <c r="S683" s="19"/>
      <c r="T683" s="14"/>
      <c r="U683" s="14"/>
      <c r="V683" s="16"/>
      <c r="W683" s="14"/>
      <c r="X683" s="3"/>
      <c r="Y683" s="3"/>
      <c r="Z683" s="14"/>
      <c r="AC683" s="123"/>
    </row>
    <row r="684" spans="3:29">
      <c r="C684" s="15"/>
      <c r="D684" s="16"/>
      <c r="F684" s="17"/>
      <c r="I684" s="18"/>
      <c r="J684" s="18"/>
      <c r="M684" s="19"/>
      <c r="N684" s="23"/>
      <c r="O684" s="23"/>
      <c r="P684" s="23"/>
      <c r="Q684" s="23"/>
      <c r="R684" s="23"/>
      <c r="S684" s="19"/>
      <c r="T684" s="14"/>
      <c r="U684" s="14"/>
      <c r="V684" s="16"/>
      <c r="W684" s="14"/>
      <c r="X684" s="3"/>
      <c r="Y684" s="3"/>
      <c r="Z684" s="14"/>
      <c r="AC684" s="123"/>
    </row>
    <row r="685" spans="3:29">
      <c r="C685" s="15"/>
      <c r="D685" s="16"/>
      <c r="F685" s="17"/>
      <c r="I685" s="18"/>
      <c r="J685" s="18"/>
      <c r="M685" s="19"/>
      <c r="N685" s="23"/>
      <c r="O685" s="23"/>
      <c r="P685" s="23"/>
      <c r="Q685" s="23"/>
      <c r="R685" s="23"/>
      <c r="S685" s="19"/>
      <c r="T685" s="14"/>
      <c r="U685" s="14"/>
      <c r="V685" s="16"/>
      <c r="W685" s="14"/>
      <c r="X685" s="3"/>
      <c r="Y685" s="3"/>
      <c r="Z685" s="14"/>
      <c r="AC685" s="123"/>
    </row>
    <row r="686" spans="3:29">
      <c r="C686" s="15"/>
      <c r="D686" s="16"/>
      <c r="F686" s="17"/>
      <c r="I686" s="18"/>
      <c r="J686" s="18"/>
      <c r="M686" s="19"/>
      <c r="N686" s="23"/>
      <c r="O686" s="23"/>
      <c r="P686" s="23"/>
      <c r="Q686" s="23"/>
      <c r="R686" s="23"/>
      <c r="S686" s="19"/>
      <c r="T686" s="14"/>
      <c r="U686" s="14"/>
      <c r="V686" s="16"/>
      <c r="W686" s="14"/>
      <c r="X686" s="3"/>
      <c r="Y686" s="3"/>
      <c r="Z686" s="14"/>
      <c r="AC686" s="123"/>
    </row>
    <row r="687" spans="3:29">
      <c r="C687" s="15"/>
      <c r="D687" s="16"/>
      <c r="F687" s="17"/>
      <c r="I687" s="18"/>
      <c r="J687" s="18"/>
      <c r="M687" s="19"/>
      <c r="N687" s="23"/>
      <c r="O687" s="23"/>
      <c r="P687" s="23"/>
      <c r="Q687" s="23"/>
      <c r="R687" s="23"/>
      <c r="S687" s="19"/>
      <c r="T687" s="14"/>
      <c r="U687" s="14"/>
      <c r="V687" s="16"/>
      <c r="W687" s="14"/>
      <c r="X687" s="3"/>
      <c r="Y687" s="3"/>
      <c r="Z687" s="14"/>
      <c r="AC687" s="123"/>
    </row>
    <row r="688" spans="3:29">
      <c r="C688" s="15"/>
      <c r="D688" s="16"/>
      <c r="F688" s="17"/>
      <c r="I688" s="18"/>
      <c r="J688" s="18"/>
      <c r="M688" s="19"/>
      <c r="N688" s="23"/>
      <c r="O688" s="23"/>
      <c r="P688" s="23"/>
      <c r="Q688" s="23"/>
      <c r="R688" s="23"/>
      <c r="S688" s="19"/>
      <c r="T688" s="14"/>
      <c r="U688" s="14"/>
      <c r="V688" s="16"/>
      <c r="W688" s="14"/>
      <c r="X688" s="3"/>
      <c r="Y688" s="3"/>
      <c r="Z688" s="14"/>
      <c r="AC688" s="123"/>
    </row>
    <row r="689" spans="3:29">
      <c r="C689" s="15"/>
      <c r="D689" s="16"/>
      <c r="F689" s="17"/>
      <c r="I689" s="18"/>
      <c r="J689" s="18"/>
      <c r="M689" s="19"/>
      <c r="N689" s="23"/>
      <c r="O689" s="23"/>
      <c r="P689" s="23"/>
      <c r="Q689" s="23"/>
      <c r="R689" s="23"/>
      <c r="S689" s="19"/>
      <c r="T689" s="14"/>
      <c r="U689" s="14"/>
      <c r="V689" s="16"/>
      <c r="W689" s="14"/>
      <c r="X689" s="3"/>
      <c r="Y689" s="3"/>
      <c r="Z689" s="14"/>
      <c r="AC689" s="123"/>
    </row>
    <row r="690" spans="3:29">
      <c r="C690" s="15"/>
      <c r="D690" s="16"/>
      <c r="F690" s="17"/>
      <c r="I690" s="18"/>
      <c r="J690" s="18"/>
      <c r="M690" s="19"/>
      <c r="N690" s="23"/>
      <c r="O690" s="23"/>
      <c r="P690" s="23"/>
      <c r="Q690" s="23"/>
      <c r="R690" s="23"/>
      <c r="S690" s="19"/>
      <c r="T690" s="14"/>
      <c r="U690" s="14"/>
      <c r="V690" s="16"/>
      <c r="W690" s="14"/>
      <c r="X690" s="3"/>
      <c r="Y690" s="3"/>
      <c r="Z690" s="14"/>
      <c r="AC690" s="123"/>
    </row>
    <row r="691" spans="3:29">
      <c r="C691" s="15"/>
      <c r="D691" s="16"/>
      <c r="F691" s="17"/>
      <c r="I691" s="18"/>
      <c r="J691" s="18"/>
      <c r="M691" s="19"/>
      <c r="N691" s="23"/>
      <c r="O691" s="23"/>
      <c r="P691" s="23"/>
      <c r="Q691" s="23"/>
      <c r="R691" s="23"/>
      <c r="S691" s="19"/>
      <c r="T691" s="14"/>
      <c r="U691" s="14"/>
      <c r="V691" s="16"/>
      <c r="W691" s="14"/>
      <c r="X691" s="3"/>
      <c r="Y691" s="3"/>
      <c r="Z691" s="14"/>
      <c r="AC691" s="123"/>
    </row>
    <row r="692" spans="3:29">
      <c r="C692" s="15"/>
      <c r="D692" s="16"/>
      <c r="F692" s="17"/>
      <c r="I692" s="18"/>
      <c r="J692" s="18"/>
      <c r="M692" s="19"/>
      <c r="N692" s="23"/>
      <c r="O692" s="23"/>
      <c r="P692" s="23"/>
      <c r="Q692" s="23"/>
      <c r="R692" s="23"/>
      <c r="S692" s="19"/>
      <c r="T692" s="14"/>
      <c r="U692" s="14"/>
      <c r="V692" s="16"/>
      <c r="W692" s="14"/>
      <c r="X692" s="3"/>
      <c r="Y692" s="3"/>
      <c r="Z692" s="14"/>
      <c r="AC692" s="123"/>
    </row>
    <row r="693" spans="3:29">
      <c r="C693" s="15"/>
      <c r="D693" s="16"/>
      <c r="F693" s="17"/>
      <c r="I693" s="18"/>
      <c r="J693" s="18"/>
      <c r="M693" s="19"/>
      <c r="N693" s="23"/>
      <c r="O693" s="23"/>
      <c r="P693" s="23"/>
      <c r="Q693" s="23"/>
      <c r="R693" s="23"/>
      <c r="S693" s="19"/>
      <c r="T693" s="14"/>
      <c r="U693" s="14"/>
      <c r="V693" s="16"/>
      <c r="W693" s="14"/>
      <c r="X693" s="3"/>
      <c r="Y693" s="3"/>
      <c r="Z693" s="14"/>
      <c r="AC693" s="123"/>
    </row>
    <row r="694" spans="3:29">
      <c r="C694" s="15"/>
      <c r="D694" s="16"/>
      <c r="F694" s="17"/>
      <c r="I694" s="18"/>
      <c r="J694" s="18"/>
      <c r="M694" s="19"/>
      <c r="N694" s="23"/>
      <c r="O694" s="23"/>
      <c r="P694" s="23"/>
      <c r="Q694" s="23"/>
      <c r="R694" s="23"/>
      <c r="S694" s="19"/>
      <c r="T694" s="14"/>
      <c r="U694" s="14"/>
      <c r="V694" s="16"/>
      <c r="W694" s="14"/>
      <c r="X694" s="3"/>
      <c r="Y694" s="3"/>
      <c r="Z694" s="14"/>
      <c r="AC694" s="123"/>
    </row>
    <row r="695" spans="3:29">
      <c r="C695" s="15"/>
      <c r="D695" s="16"/>
      <c r="F695" s="17"/>
      <c r="I695" s="18"/>
      <c r="J695" s="18"/>
      <c r="M695" s="19"/>
      <c r="N695" s="23"/>
      <c r="O695" s="23"/>
      <c r="P695" s="23"/>
      <c r="Q695" s="23"/>
      <c r="R695" s="23"/>
      <c r="S695" s="19"/>
      <c r="T695" s="14"/>
      <c r="U695" s="14"/>
      <c r="V695" s="16"/>
      <c r="W695" s="14"/>
      <c r="X695" s="3"/>
      <c r="Y695" s="3"/>
      <c r="Z695" s="14"/>
      <c r="AC695" s="123"/>
    </row>
    <row r="696" spans="3:29">
      <c r="C696" s="15"/>
      <c r="D696" s="16"/>
      <c r="F696" s="17"/>
      <c r="I696" s="18"/>
      <c r="J696" s="18"/>
      <c r="M696" s="19"/>
      <c r="N696" s="23"/>
      <c r="O696" s="23"/>
      <c r="P696" s="23"/>
      <c r="Q696" s="23"/>
      <c r="R696" s="23"/>
      <c r="S696" s="19"/>
      <c r="T696" s="14"/>
      <c r="U696" s="14"/>
      <c r="V696" s="16"/>
      <c r="W696" s="14"/>
      <c r="X696" s="3"/>
      <c r="Y696" s="3"/>
      <c r="Z696" s="14"/>
      <c r="AC696" s="123"/>
    </row>
    <row r="697" spans="3:29">
      <c r="C697" s="15"/>
      <c r="D697" s="16"/>
      <c r="F697" s="17"/>
      <c r="I697" s="18"/>
      <c r="J697" s="18"/>
      <c r="M697" s="19"/>
      <c r="N697" s="23"/>
      <c r="O697" s="23"/>
      <c r="P697" s="23"/>
      <c r="Q697" s="23"/>
      <c r="R697" s="23"/>
      <c r="S697" s="19"/>
      <c r="T697" s="14"/>
      <c r="U697" s="14"/>
      <c r="V697" s="16"/>
      <c r="W697" s="14"/>
      <c r="X697" s="3"/>
      <c r="Y697" s="3"/>
      <c r="Z697" s="14"/>
      <c r="AC697" s="123"/>
    </row>
    <row r="698" spans="3:29">
      <c r="C698" s="15"/>
      <c r="D698" s="16"/>
      <c r="F698" s="17"/>
      <c r="I698" s="18"/>
      <c r="J698" s="18"/>
      <c r="M698" s="19"/>
      <c r="N698" s="23"/>
      <c r="O698" s="23"/>
      <c r="P698" s="23"/>
      <c r="Q698" s="23"/>
      <c r="R698" s="23"/>
      <c r="S698" s="19"/>
      <c r="T698" s="14"/>
      <c r="U698" s="14"/>
      <c r="V698" s="16"/>
      <c r="W698" s="14"/>
      <c r="X698" s="3"/>
      <c r="Y698" s="3"/>
      <c r="Z698" s="14"/>
      <c r="AC698" s="123"/>
    </row>
    <row r="699" spans="3:29">
      <c r="C699" s="15"/>
      <c r="D699" s="16"/>
      <c r="F699" s="17"/>
      <c r="I699" s="18"/>
      <c r="J699" s="18"/>
      <c r="M699" s="19"/>
      <c r="N699" s="23"/>
      <c r="O699" s="23"/>
      <c r="P699" s="23"/>
      <c r="Q699" s="23"/>
      <c r="R699" s="23"/>
      <c r="S699" s="19"/>
      <c r="T699" s="14"/>
      <c r="U699" s="14"/>
      <c r="V699" s="16"/>
      <c r="W699" s="14"/>
      <c r="X699" s="3"/>
      <c r="Y699" s="3"/>
      <c r="Z699" s="14"/>
      <c r="AC699" s="123"/>
    </row>
    <row r="700" spans="3:29">
      <c r="C700" s="15"/>
      <c r="D700" s="16"/>
      <c r="F700" s="17"/>
      <c r="I700" s="18"/>
      <c r="J700" s="18"/>
      <c r="M700" s="19"/>
      <c r="N700" s="23"/>
      <c r="O700" s="23"/>
      <c r="P700" s="23"/>
      <c r="Q700" s="23"/>
      <c r="R700" s="23"/>
      <c r="S700" s="19"/>
      <c r="T700" s="14"/>
      <c r="U700" s="14"/>
      <c r="V700" s="16"/>
      <c r="W700" s="14"/>
      <c r="X700" s="3"/>
      <c r="Y700" s="3"/>
      <c r="Z700" s="14"/>
      <c r="AC700" s="123"/>
    </row>
    <row r="701" spans="3:29">
      <c r="C701" s="15"/>
      <c r="D701" s="16"/>
      <c r="F701" s="17"/>
      <c r="I701" s="18"/>
      <c r="J701" s="18"/>
      <c r="M701" s="19"/>
      <c r="N701" s="23"/>
      <c r="O701" s="23"/>
      <c r="P701" s="23"/>
      <c r="Q701" s="23"/>
      <c r="R701" s="23"/>
      <c r="S701" s="19"/>
      <c r="T701" s="14"/>
      <c r="U701" s="14"/>
      <c r="V701" s="16"/>
      <c r="W701" s="14"/>
      <c r="X701" s="3"/>
      <c r="Y701" s="3"/>
      <c r="Z701" s="14"/>
      <c r="AC701" s="123"/>
    </row>
    <row r="702" spans="3:29">
      <c r="C702" s="15"/>
      <c r="D702" s="16"/>
      <c r="F702" s="17"/>
      <c r="I702" s="18"/>
      <c r="J702" s="18"/>
      <c r="M702" s="19"/>
      <c r="N702" s="23"/>
      <c r="O702" s="23"/>
      <c r="P702" s="23"/>
      <c r="Q702" s="23"/>
      <c r="R702" s="23"/>
      <c r="S702" s="19"/>
      <c r="T702" s="14"/>
      <c r="U702" s="14"/>
      <c r="V702" s="16"/>
      <c r="W702" s="14"/>
      <c r="X702" s="3"/>
      <c r="Y702" s="3"/>
      <c r="Z702" s="14"/>
      <c r="AC702" s="123"/>
    </row>
    <row r="703" spans="3:29">
      <c r="C703" s="15"/>
      <c r="D703" s="16"/>
      <c r="F703" s="17"/>
      <c r="I703" s="18"/>
      <c r="J703" s="18"/>
      <c r="M703" s="19"/>
      <c r="N703" s="23"/>
      <c r="O703" s="23"/>
      <c r="P703" s="23"/>
      <c r="Q703" s="23"/>
      <c r="R703" s="23"/>
      <c r="S703" s="19"/>
      <c r="T703" s="14"/>
      <c r="U703" s="14"/>
      <c r="V703" s="16"/>
      <c r="W703" s="14"/>
      <c r="X703" s="3"/>
      <c r="Y703" s="3"/>
      <c r="Z703" s="14"/>
      <c r="AC703" s="123"/>
    </row>
    <row r="704" spans="3:29">
      <c r="C704" s="15"/>
      <c r="D704" s="16"/>
      <c r="F704" s="17"/>
      <c r="I704" s="18"/>
      <c r="J704" s="18"/>
      <c r="M704" s="19"/>
      <c r="N704" s="23"/>
      <c r="O704" s="23"/>
      <c r="P704" s="23"/>
      <c r="Q704" s="23"/>
      <c r="R704" s="23"/>
      <c r="S704" s="19"/>
      <c r="T704" s="14"/>
      <c r="U704" s="14"/>
      <c r="V704" s="16"/>
      <c r="W704" s="14"/>
      <c r="X704" s="3"/>
      <c r="Y704" s="3"/>
      <c r="Z704" s="14"/>
      <c r="AC704" s="123"/>
    </row>
    <row r="705" spans="3:29">
      <c r="C705" s="15"/>
      <c r="D705" s="16"/>
      <c r="F705" s="17"/>
      <c r="I705" s="18"/>
      <c r="J705" s="18"/>
      <c r="M705" s="19"/>
      <c r="N705" s="23"/>
      <c r="O705" s="23"/>
      <c r="P705" s="23"/>
      <c r="Q705" s="23"/>
      <c r="R705" s="23"/>
      <c r="S705" s="19"/>
      <c r="T705" s="14"/>
      <c r="U705" s="14"/>
      <c r="V705" s="16"/>
      <c r="W705" s="14"/>
      <c r="X705" s="3"/>
      <c r="Y705" s="3"/>
      <c r="Z705" s="14"/>
      <c r="AC705" s="123"/>
    </row>
    <row r="706" spans="3:29">
      <c r="C706" s="15"/>
      <c r="D706" s="16"/>
      <c r="F706" s="17"/>
      <c r="I706" s="18"/>
      <c r="J706" s="18"/>
      <c r="M706" s="19"/>
      <c r="N706" s="23"/>
      <c r="O706" s="23"/>
      <c r="P706" s="23"/>
      <c r="Q706" s="23"/>
      <c r="R706" s="23"/>
      <c r="S706" s="19"/>
      <c r="T706" s="14"/>
      <c r="U706" s="14"/>
      <c r="V706" s="16"/>
      <c r="W706" s="14"/>
      <c r="X706" s="3"/>
      <c r="Y706" s="3"/>
      <c r="Z706" s="14"/>
      <c r="AC706" s="123"/>
    </row>
    <row r="707" spans="3:29">
      <c r="C707" s="15"/>
      <c r="D707" s="16"/>
      <c r="F707" s="17"/>
      <c r="I707" s="18"/>
      <c r="J707" s="18"/>
      <c r="M707" s="19"/>
      <c r="N707" s="23"/>
      <c r="O707" s="23"/>
      <c r="P707" s="23"/>
      <c r="Q707" s="23"/>
      <c r="R707" s="23"/>
      <c r="S707" s="19"/>
      <c r="T707" s="14"/>
      <c r="U707" s="14"/>
      <c r="V707" s="16"/>
      <c r="W707" s="14"/>
      <c r="X707" s="3"/>
      <c r="Y707" s="3"/>
      <c r="Z707" s="14"/>
      <c r="AC707" s="123"/>
    </row>
    <row r="708" spans="3:29">
      <c r="C708" s="15"/>
      <c r="D708" s="16"/>
      <c r="F708" s="17"/>
      <c r="I708" s="18"/>
      <c r="J708" s="18"/>
      <c r="M708" s="19"/>
      <c r="N708" s="23"/>
      <c r="O708" s="23"/>
      <c r="P708" s="23"/>
      <c r="Q708" s="23"/>
      <c r="R708" s="23"/>
      <c r="S708" s="19"/>
      <c r="T708" s="14"/>
      <c r="U708" s="14"/>
      <c r="V708" s="16"/>
      <c r="W708" s="14"/>
      <c r="X708" s="3"/>
      <c r="Y708" s="3"/>
      <c r="Z708" s="14"/>
      <c r="AC708" s="123"/>
    </row>
    <row r="709" spans="3:29">
      <c r="C709" s="15"/>
      <c r="D709" s="16"/>
      <c r="F709" s="17"/>
      <c r="I709" s="18"/>
      <c r="J709" s="18"/>
      <c r="M709" s="19"/>
      <c r="N709" s="23"/>
      <c r="O709" s="23"/>
      <c r="P709" s="23"/>
      <c r="Q709" s="23"/>
      <c r="R709" s="23"/>
      <c r="S709" s="19"/>
      <c r="T709" s="14"/>
      <c r="U709" s="14"/>
      <c r="V709" s="16"/>
      <c r="W709" s="14"/>
      <c r="X709" s="3"/>
      <c r="Y709" s="3"/>
      <c r="Z709" s="14"/>
      <c r="AC709" s="123"/>
    </row>
    <row r="710" spans="3:29">
      <c r="C710" s="15"/>
      <c r="D710" s="16"/>
      <c r="F710" s="17"/>
      <c r="I710" s="18"/>
      <c r="J710" s="18"/>
      <c r="M710" s="19"/>
      <c r="N710" s="23"/>
      <c r="O710" s="23"/>
      <c r="P710" s="23"/>
      <c r="Q710" s="23"/>
      <c r="R710" s="23"/>
      <c r="S710" s="19"/>
      <c r="T710" s="14"/>
      <c r="U710" s="14"/>
      <c r="V710" s="16"/>
      <c r="W710" s="14"/>
      <c r="X710" s="3"/>
      <c r="Y710" s="3"/>
      <c r="Z710" s="14"/>
      <c r="AC710" s="123"/>
    </row>
    <row r="711" spans="3:29">
      <c r="C711" s="15"/>
      <c r="D711" s="16"/>
      <c r="F711" s="17"/>
      <c r="I711" s="18"/>
      <c r="J711" s="18"/>
      <c r="M711" s="19"/>
      <c r="N711" s="23"/>
      <c r="O711" s="23"/>
      <c r="P711" s="23"/>
      <c r="Q711" s="23"/>
      <c r="R711" s="23"/>
      <c r="S711" s="19"/>
      <c r="T711" s="14"/>
      <c r="U711" s="14"/>
      <c r="V711" s="16"/>
      <c r="W711" s="14"/>
      <c r="X711" s="3"/>
      <c r="Y711" s="3"/>
      <c r="Z711" s="14"/>
      <c r="AC711" s="123"/>
    </row>
    <row r="712" spans="3:29">
      <c r="C712" s="15"/>
      <c r="D712" s="16"/>
      <c r="F712" s="17"/>
      <c r="I712" s="18"/>
      <c r="J712" s="18"/>
      <c r="M712" s="19"/>
      <c r="N712" s="23"/>
      <c r="O712" s="23"/>
      <c r="P712" s="23"/>
      <c r="Q712" s="23"/>
      <c r="R712" s="23"/>
      <c r="S712" s="19"/>
      <c r="T712" s="14"/>
      <c r="U712" s="14"/>
      <c r="V712" s="16"/>
      <c r="W712" s="14"/>
      <c r="X712" s="3"/>
      <c r="Y712" s="3"/>
      <c r="Z712" s="14"/>
      <c r="AC712" s="123"/>
    </row>
    <row r="713" spans="3:29">
      <c r="C713" s="15"/>
      <c r="D713" s="16"/>
      <c r="F713" s="17"/>
      <c r="I713" s="18"/>
      <c r="J713" s="18"/>
      <c r="M713" s="19"/>
      <c r="N713" s="23"/>
      <c r="O713" s="23"/>
      <c r="P713" s="23"/>
      <c r="Q713" s="23"/>
      <c r="R713" s="23"/>
      <c r="S713" s="19"/>
      <c r="T713" s="14"/>
      <c r="U713" s="14"/>
      <c r="V713" s="16"/>
      <c r="W713" s="14"/>
      <c r="X713" s="3"/>
      <c r="Y713" s="3"/>
      <c r="Z713" s="14"/>
      <c r="AC713" s="123"/>
    </row>
    <row r="714" spans="3:29">
      <c r="C714" s="15"/>
      <c r="D714" s="16"/>
      <c r="F714" s="17"/>
      <c r="I714" s="18"/>
      <c r="J714" s="18"/>
      <c r="M714" s="19"/>
      <c r="N714" s="23"/>
      <c r="O714" s="23"/>
      <c r="P714" s="23"/>
      <c r="Q714" s="23"/>
      <c r="R714" s="23"/>
      <c r="S714" s="19"/>
      <c r="T714" s="14"/>
      <c r="U714" s="14"/>
      <c r="V714" s="16"/>
      <c r="W714" s="14"/>
      <c r="X714" s="3"/>
      <c r="Y714" s="3"/>
      <c r="Z714" s="14"/>
      <c r="AC714" s="123"/>
    </row>
    <row r="715" spans="3:29">
      <c r="C715" s="15"/>
      <c r="D715" s="16"/>
      <c r="F715" s="17"/>
      <c r="I715" s="18"/>
      <c r="J715" s="18"/>
      <c r="M715" s="19"/>
      <c r="N715" s="23"/>
      <c r="O715" s="23"/>
      <c r="P715" s="23"/>
      <c r="Q715" s="23"/>
      <c r="R715" s="23"/>
      <c r="S715" s="19"/>
      <c r="T715" s="14"/>
      <c r="U715" s="14"/>
      <c r="V715" s="16"/>
      <c r="W715" s="14"/>
      <c r="X715" s="3"/>
      <c r="Y715" s="3"/>
      <c r="Z715" s="14"/>
      <c r="AC715" s="123"/>
    </row>
    <row r="716" spans="3:29">
      <c r="C716" s="15"/>
      <c r="D716" s="16"/>
      <c r="F716" s="17"/>
      <c r="I716" s="18"/>
      <c r="J716" s="18"/>
      <c r="M716" s="19"/>
      <c r="N716" s="23"/>
      <c r="O716" s="23"/>
      <c r="P716" s="23"/>
      <c r="Q716" s="23"/>
      <c r="R716" s="23"/>
      <c r="S716" s="19"/>
      <c r="T716" s="14"/>
      <c r="U716" s="14"/>
      <c r="V716" s="16"/>
      <c r="W716" s="14"/>
      <c r="X716" s="3"/>
      <c r="Y716" s="3"/>
      <c r="Z716" s="14"/>
      <c r="AC716" s="123"/>
    </row>
    <row r="717" spans="3:29">
      <c r="C717" s="15"/>
      <c r="D717" s="16"/>
      <c r="F717" s="17"/>
      <c r="I717" s="18"/>
      <c r="J717" s="18"/>
      <c r="M717" s="19"/>
      <c r="N717" s="23"/>
      <c r="O717" s="23"/>
      <c r="P717" s="23"/>
      <c r="Q717" s="23"/>
      <c r="R717" s="23"/>
      <c r="S717" s="19"/>
      <c r="T717" s="14"/>
      <c r="U717" s="14"/>
      <c r="V717" s="16"/>
      <c r="W717" s="14"/>
      <c r="X717" s="3"/>
      <c r="Y717" s="3"/>
      <c r="Z717" s="14"/>
      <c r="AC717" s="123"/>
    </row>
    <row r="718" spans="3:29">
      <c r="C718" s="15"/>
      <c r="D718" s="16"/>
      <c r="F718" s="17"/>
      <c r="I718" s="18"/>
      <c r="J718" s="18"/>
      <c r="M718" s="19"/>
      <c r="N718" s="23"/>
      <c r="O718" s="23"/>
      <c r="P718" s="23"/>
      <c r="Q718" s="23"/>
      <c r="R718" s="23"/>
      <c r="S718" s="19"/>
      <c r="T718" s="14"/>
      <c r="U718" s="14"/>
      <c r="V718" s="16"/>
      <c r="W718" s="14"/>
      <c r="X718" s="3"/>
      <c r="Y718" s="3"/>
      <c r="Z718" s="14"/>
      <c r="AC718" s="123"/>
    </row>
    <row r="719" spans="3:29">
      <c r="C719" s="15"/>
      <c r="D719" s="16"/>
      <c r="F719" s="17"/>
      <c r="I719" s="18"/>
      <c r="J719" s="18"/>
      <c r="M719" s="19"/>
      <c r="N719" s="23"/>
      <c r="O719" s="23"/>
      <c r="P719" s="23"/>
      <c r="Q719" s="23"/>
      <c r="R719" s="23"/>
      <c r="S719" s="19"/>
      <c r="T719" s="14"/>
      <c r="U719" s="14"/>
      <c r="V719" s="16"/>
      <c r="W719" s="14"/>
      <c r="X719" s="3"/>
      <c r="Y719" s="3"/>
      <c r="Z719" s="14"/>
      <c r="AC719" s="123"/>
    </row>
    <row r="720" spans="3:29">
      <c r="C720" s="15"/>
      <c r="D720" s="16"/>
      <c r="F720" s="17"/>
      <c r="I720" s="18"/>
      <c r="J720" s="18"/>
      <c r="M720" s="19"/>
      <c r="N720" s="23"/>
      <c r="O720" s="23"/>
      <c r="P720" s="23"/>
      <c r="Q720" s="23"/>
      <c r="R720" s="23"/>
      <c r="S720" s="19"/>
      <c r="T720" s="14"/>
      <c r="U720" s="14"/>
      <c r="V720" s="16"/>
      <c r="W720" s="14"/>
      <c r="X720" s="3"/>
      <c r="Y720" s="3"/>
      <c r="Z720" s="14"/>
      <c r="AC720" s="123"/>
    </row>
    <row r="721" spans="3:29">
      <c r="C721" s="15"/>
      <c r="D721" s="16"/>
      <c r="F721" s="17"/>
      <c r="I721" s="18"/>
      <c r="J721" s="18"/>
      <c r="M721" s="19"/>
      <c r="N721" s="23"/>
      <c r="O721" s="23"/>
      <c r="P721" s="23"/>
      <c r="Q721" s="23"/>
      <c r="R721" s="23"/>
      <c r="S721" s="19"/>
      <c r="T721" s="14"/>
      <c r="U721" s="14"/>
      <c r="V721" s="16"/>
      <c r="W721" s="14"/>
      <c r="X721" s="3"/>
      <c r="Y721" s="3"/>
      <c r="Z721" s="14"/>
      <c r="AC721" s="123"/>
    </row>
    <row r="722" spans="3:29">
      <c r="C722" s="15"/>
      <c r="D722" s="16"/>
      <c r="F722" s="17"/>
      <c r="I722" s="18"/>
      <c r="J722" s="18"/>
      <c r="M722" s="19"/>
      <c r="N722" s="23"/>
      <c r="O722" s="23"/>
      <c r="P722" s="23"/>
      <c r="Q722" s="23"/>
      <c r="R722" s="23"/>
      <c r="S722" s="19"/>
      <c r="T722" s="14"/>
      <c r="U722" s="14"/>
      <c r="V722" s="16"/>
      <c r="W722" s="14"/>
      <c r="X722" s="3"/>
      <c r="Y722" s="3"/>
      <c r="Z722" s="14"/>
      <c r="AC722" s="123"/>
    </row>
    <row r="723" spans="3:29">
      <c r="C723" s="15"/>
      <c r="D723" s="16"/>
      <c r="F723" s="17"/>
      <c r="I723" s="18"/>
      <c r="J723" s="18"/>
      <c r="M723" s="19"/>
      <c r="N723" s="23"/>
      <c r="O723" s="23"/>
      <c r="P723" s="23"/>
      <c r="Q723" s="23"/>
      <c r="R723" s="23"/>
      <c r="S723" s="19"/>
      <c r="T723" s="14"/>
      <c r="U723" s="14"/>
      <c r="V723" s="16"/>
      <c r="W723" s="14"/>
      <c r="X723" s="3"/>
      <c r="Y723" s="3"/>
      <c r="Z723" s="14"/>
      <c r="AC723" s="123"/>
    </row>
    <row r="724" spans="3:29">
      <c r="C724" s="15"/>
      <c r="D724" s="16"/>
      <c r="F724" s="17"/>
      <c r="I724" s="18"/>
      <c r="J724" s="18"/>
      <c r="M724" s="19"/>
      <c r="N724" s="23"/>
      <c r="O724" s="23"/>
      <c r="P724" s="23"/>
      <c r="Q724" s="23"/>
      <c r="R724" s="23"/>
      <c r="S724" s="19"/>
      <c r="T724" s="14"/>
      <c r="U724" s="14"/>
      <c r="V724" s="16"/>
      <c r="W724" s="14"/>
      <c r="X724" s="3"/>
      <c r="Y724" s="3"/>
      <c r="Z724" s="14"/>
      <c r="AC724" s="123"/>
    </row>
    <row r="725" spans="3:29">
      <c r="C725" s="15"/>
      <c r="D725" s="16"/>
      <c r="F725" s="17"/>
      <c r="I725" s="18"/>
      <c r="J725" s="18"/>
      <c r="M725" s="19"/>
      <c r="N725" s="23"/>
      <c r="O725" s="23"/>
      <c r="P725" s="23"/>
      <c r="Q725" s="23"/>
      <c r="R725" s="23"/>
      <c r="S725" s="19"/>
      <c r="T725" s="14"/>
      <c r="U725" s="14"/>
      <c r="V725" s="16"/>
      <c r="W725" s="14"/>
      <c r="X725" s="3"/>
      <c r="Y725" s="3"/>
      <c r="Z725" s="14"/>
      <c r="AC725" s="123"/>
    </row>
    <row r="726" spans="3:29">
      <c r="C726" s="15"/>
      <c r="D726" s="16"/>
      <c r="F726" s="17"/>
      <c r="I726" s="18"/>
      <c r="J726" s="18"/>
      <c r="M726" s="19"/>
      <c r="N726" s="23"/>
      <c r="O726" s="23"/>
      <c r="P726" s="23"/>
      <c r="Q726" s="23"/>
      <c r="R726" s="23"/>
      <c r="S726" s="19"/>
      <c r="T726" s="14"/>
      <c r="U726" s="14"/>
      <c r="V726" s="16"/>
      <c r="W726" s="14"/>
      <c r="X726" s="3"/>
      <c r="Y726" s="3"/>
      <c r="Z726" s="14"/>
      <c r="AC726" s="123"/>
    </row>
    <row r="727" spans="3:29" ht="13.5" thickBot="1">
      <c r="C727" s="15"/>
      <c r="D727" s="16"/>
      <c r="F727" s="17"/>
      <c r="I727" s="18"/>
      <c r="J727" s="18"/>
      <c r="M727" s="24"/>
      <c r="N727" s="25"/>
      <c r="O727" s="25"/>
      <c r="P727" s="25"/>
      <c r="Q727" s="25"/>
      <c r="R727" s="25"/>
      <c r="S727" s="24"/>
      <c r="T727" s="14"/>
      <c r="U727" s="14"/>
      <c r="V727" s="16"/>
      <c r="W727" s="14"/>
      <c r="X727" s="3"/>
      <c r="Y727" s="3"/>
      <c r="Z727" s="14"/>
      <c r="AC727" s="123"/>
    </row>
    <row r="728" spans="3:29">
      <c r="M728" s="19"/>
      <c r="N728" s="23"/>
      <c r="O728" s="23"/>
      <c r="P728" s="23"/>
      <c r="Q728" s="23"/>
      <c r="R728" s="23"/>
      <c r="S728" s="19"/>
      <c r="T728" s="14"/>
      <c r="U728" s="14"/>
      <c r="V728" s="16"/>
      <c r="W728" s="14"/>
      <c r="X728" s="14"/>
      <c r="Y728" s="14"/>
      <c r="Z728" s="14"/>
    </row>
    <row r="729" spans="3:29">
      <c r="M729" s="19"/>
      <c r="N729" s="23"/>
      <c r="O729" s="23"/>
      <c r="P729" s="23"/>
      <c r="Q729" s="23"/>
      <c r="R729" s="23"/>
      <c r="S729" s="19"/>
      <c r="T729" s="14"/>
      <c r="U729" s="14"/>
      <c r="V729" s="16"/>
      <c r="W729" s="14"/>
      <c r="X729" s="14"/>
      <c r="Y729" s="14"/>
      <c r="Z729" s="14"/>
    </row>
    <row r="730" spans="3:29">
      <c r="M730" s="19"/>
      <c r="N730" s="23"/>
      <c r="O730" s="23"/>
      <c r="P730" s="23"/>
      <c r="Q730" s="23"/>
      <c r="R730" s="23"/>
      <c r="S730" s="19"/>
      <c r="T730" s="14"/>
      <c r="U730" s="14"/>
      <c r="V730" s="16"/>
      <c r="W730" s="14"/>
      <c r="X730" s="14"/>
      <c r="Y730" s="14"/>
      <c r="Z730" s="14"/>
    </row>
    <row r="731" spans="3:29">
      <c r="M731" s="19"/>
      <c r="N731" s="23"/>
      <c r="O731" s="23"/>
      <c r="P731" s="23"/>
      <c r="Q731" s="23"/>
      <c r="R731" s="23"/>
      <c r="S731" s="19"/>
      <c r="T731" s="14"/>
      <c r="U731" s="14"/>
      <c r="V731" s="16"/>
      <c r="W731" s="14"/>
      <c r="X731" s="14"/>
      <c r="Y731" s="14"/>
      <c r="Z731" s="14"/>
    </row>
    <row r="732" spans="3:29">
      <c r="M732" s="19"/>
      <c r="N732" s="23"/>
      <c r="O732" s="23"/>
      <c r="P732" s="23"/>
      <c r="Q732" s="23"/>
      <c r="R732" s="23"/>
      <c r="S732" s="19"/>
      <c r="T732" s="14"/>
      <c r="U732" s="14"/>
      <c r="V732" s="16"/>
      <c r="W732" s="14"/>
      <c r="X732" s="14"/>
      <c r="Y732" s="14"/>
      <c r="Z732" s="14"/>
    </row>
    <row r="733" spans="3:29">
      <c r="M733" s="19"/>
      <c r="N733" s="23"/>
      <c r="O733" s="23"/>
      <c r="P733" s="23"/>
      <c r="Q733" s="23"/>
      <c r="R733" s="23"/>
      <c r="S733" s="19"/>
      <c r="T733" s="14"/>
      <c r="U733" s="14"/>
      <c r="V733" s="16"/>
      <c r="W733" s="14"/>
      <c r="X733" s="14"/>
      <c r="Y733" s="14"/>
      <c r="Z733" s="14"/>
    </row>
    <row r="734" spans="3:29">
      <c r="M734" s="19"/>
      <c r="N734" s="23"/>
      <c r="O734" s="23"/>
      <c r="P734" s="23"/>
      <c r="Q734" s="23"/>
      <c r="R734" s="23"/>
      <c r="S734" s="19"/>
      <c r="T734" s="14"/>
      <c r="U734" s="14"/>
      <c r="V734" s="16"/>
      <c r="W734" s="14"/>
      <c r="X734" s="14"/>
      <c r="Y734" s="14"/>
      <c r="Z734" s="14"/>
    </row>
    <row r="735" spans="3:29">
      <c r="M735" s="19"/>
      <c r="N735" s="23"/>
      <c r="O735" s="23"/>
      <c r="P735" s="23"/>
      <c r="Q735" s="23"/>
      <c r="R735" s="23"/>
      <c r="S735" s="19"/>
      <c r="T735" s="14"/>
      <c r="U735" s="14"/>
      <c r="V735" s="16"/>
      <c r="W735" s="14"/>
      <c r="X735" s="14"/>
      <c r="Y735" s="14"/>
      <c r="Z735" s="14"/>
    </row>
    <row r="736" spans="3:29">
      <c r="M736" s="19"/>
      <c r="N736" s="23"/>
      <c r="O736" s="23"/>
      <c r="P736" s="23"/>
      <c r="Q736" s="23"/>
      <c r="R736" s="23"/>
      <c r="S736" s="19"/>
      <c r="T736" s="14"/>
      <c r="U736" s="14"/>
      <c r="V736" s="16"/>
      <c r="W736" s="14"/>
      <c r="X736" s="14"/>
      <c r="Y736" s="14"/>
      <c r="Z736" s="14"/>
    </row>
    <row r="737" spans="13:26">
      <c r="M737" s="19"/>
      <c r="N737" s="23"/>
      <c r="O737" s="23"/>
      <c r="P737" s="23"/>
      <c r="Q737" s="23"/>
      <c r="R737" s="23"/>
      <c r="S737" s="19"/>
      <c r="T737" s="14"/>
      <c r="U737" s="14"/>
      <c r="V737" s="16"/>
      <c r="W737" s="14"/>
      <c r="X737" s="14"/>
      <c r="Y737" s="14"/>
      <c r="Z737" s="14"/>
    </row>
    <row r="738" spans="13:26">
      <c r="M738" s="19"/>
      <c r="N738" s="23"/>
      <c r="O738" s="23"/>
      <c r="P738" s="23"/>
      <c r="Q738" s="23"/>
      <c r="R738" s="23"/>
      <c r="S738" s="19"/>
      <c r="T738" s="14"/>
      <c r="U738" s="14"/>
      <c r="V738" s="16"/>
      <c r="W738" s="14"/>
      <c r="X738" s="14"/>
      <c r="Y738" s="14"/>
      <c r="Z738" s="14"/>
    </row>
    <row r="739" spans="13:26">
      <c r="M739" s="19"/>
      <c r="N739" s="23"/>
      <c r="O739" s="23"/>
      <c r="P739" s="23"/>
      <c r="Q739" s="23"/>
      <c r="R739" s="23"/>
      <c r="S739" s="19"/>
      <c r="T739" s="14"/>
      <c r="U739" s="14"/>
      <c r="V739" s="16"/>
      <c r="W739" s="14"/>
      <c r="X739" s="14"/>
      <c r="Y739" s="14"/>
      <c r="Z739" s="14"/>
    </row>
    <row r="740" spans="13:26">
      <c r="M740" s="19"/>
      <c r="N740" s="23"/>
      <c r="O740" s="23"/>
      <c r="P740" s="23"/>
      <c r="Q740" s="23"/>
      <c r="R740" s="23"/>
      <c r="S740" s="19"/>
      <c r="T740" s="14"/>
      <c r="U740" s="14"/>
      <c r="V740" s="16"/>
      <c r="W740" s="14"/>
      <c r="X740" s="14"/>
      <c r="Y740" s="14"/>
      <c r="Z740" s="14"/>
    </row>
    <row r="741" spans="13:26">
      <c r="M741" s="19"/>
      <c r="N741" s="23"/>
      <c r="O741" s="23"/>
      <c r="P741" s="23"/>
      <c r="Q741" s="23"/>
      <c r="R741" s="23"/>
      <c r="S741" s="19"/>
      <c r="T741" s="14"/>
      <c r="U741" s="14"/>
      <c r="V741" s="16"/>
      <c r="W741" s="14"/>
      <c r="X741" s="14"/>
      <c r="Y741" s="14"/>
      <c r="Z741" s="14"/>
    </row>
    <row r="742" spans="13:26">
      <c r="M742" s="19"/>
      <c r="N742" s="23"/>
      <c r="O742" s="23"/>
      <c r="P742" s="23"/>
      <c r="Q742" s="23"/>
      <c r="R742" s="23"/>
      <c r="S742" s="19"/>
      <c r="T742" s="14"/>
      <c r="U742" s="14"/>
      <c r="V742" s="16"/>
      <c r="W742" s="14"/>
      <c r="X742" s="14"/>
      <c r="Y742" s="14"/>
      <c r="Z742" s="14"/>
    </row>
    <row r="743" spans="13:26">
      <c r="M743" s="19"/>
      <c r="N743" s="23"/>
      <c r="O743" s="23"/>
      <c r="P743" s="23"/>
      <c r="Q743" s="23"/>
      <c r="R743" s="23"/>
      <c r="S743" s="19"/>
      <c r="T743" s="14"/>
      <c r="U743" s="14"/>
      <c r="V743" s="16"/>
      <c r="W743" s="14"/>
      <c r="X743" s="14"/>
      <c r="Y743" s="14"/>
      <c r="Z743" s="14"/>
    </row>
    <row r="744" spans="13:26">
      <c r="M744" s="19"/>
      <c r="N744" s="23"/>
      <c r="O744" s="23"/>
      <c r="P744" s="23"/>
      <c r="Q744" s="23"/>
      <c r="R744" s="23"/>
      <c r="S744" s="19"/>
      <c r="T744" s="14"/>
      <c r="U744" s="14"/>
      <c r="V744" s="16"/>
      <c r="W744" s="14"/>
      <c r="X744" s="14"/>
      <c r="Y744" s="14"/>
      <c r="Z744" s="14"/>
    </row>
    <row r="745" spans="13:26">
      <c r="M745" s="19"/>
      <c r="N745" s="23"/>
      <c r="O745" s="23"/>
      <c r="P745" s="23"/>
      <c r="Q745" s="23"/>
      <c r="R745" s="23"/>
      <c r="S745" s="19"/>
      <c r="T745" s="14"/>
      <c r="U745" s="14"/>
      <c r="V745" s="16"/>
      <c r="W745" s="14"/>
      <c r="X745" s="14"/>
      <c r="Y745" s="14"/>
      <c r="Z745" s="14"/>
    </row>
    <row r="746" spans="13:26">
      <c r="M746" s="19"/>
      <c r="N746" s="23"/>
      <c r="O746" s="23"/>
      <c r="P746" s="23"/>
      <c r="Q746" s="23"/>
      <c r="R746" s="23"/>
      <c r="S746" s="19"/>
      <c r="T746" s="14"/>
      <c r="U746" s="14"/>
      <c r="V746" s="16"/>
      <c r="W746" s="14"/>
      <c r="X746" s="14"/>
      <c r="Y746" s="14"/>
      <c r="Z746" s="14"/>
    </row>
    <row r="747" spans="13:26">
      <c r="M747" s="19"/>
      <c r="N747" s="23"/>
      <c r="O747" s="23"/>
      <c r="P747" s="23"/>
      <c r="Q747" s="23"/>
      <c r="R747" s="23"/>
      <c r="S747" s="19"/>
      <c r="T747" s="14"/>
      <c r="U747" s="14"/>
      <c r="V747" s="16"/>
      <c r="W747" s="14"/>
      <c r="X747" s="14"/>
      <c r="Y747" s="14"/>
      <c r="Z747" s="14"/>
    </row>
    <row r="748" spans="13:26">
      <c r="M748" s="19"/>
      <c r="N748" s="23"/>
      <c r="O748" s="23"/>
      <c r="P748" s="23"/>
      <c r="Q748" s="23"/>
      <c r="R748" s="23"/>
      <c r="S748" s="19"/>
      <c r="T748" s="14"/>
      <c r="U748" s="14"/>
      <c r="V748" s="16"/>
      <c r="W748" s="14"/>
      <c r="X748" s="14"/>
      <c r="Y748" s="14"/>
      <c r="Z748" s="14"/>
    </row>
    <row r="749" spans="13:26">
      <c r="M749" s="19"/>
      <c r="N749" s="23"/>
      <c r="O749" s="23"/>
      <c r="P749" s="23"/>
      <c r="Q749" s="23"/>
      <c r="R749" s="23"/>
      <c r="S749" s="19"/>
      <c r="T749" s="14"/>
      <c r="U749" s="14"/>
      <c r="V749" s="16"/>
      <c r="W749" s="14"/>
      <c r="X749" s="14"/>
      <c r="Y749" s="14"/>
      <c r="Z749" s="14"/>
    </row>
    <row r="750" spans="13:26">
      <c r="M750" s="19"/>
      <c r="N750" s="23"/>
      <c r="O750" s="23"/>
      <c r="P750" s="23"/>
      <c r="Q750" s="23"/>
      <c r="R750" s="23"/>
      <c r="S750" s="19"/>
      <c r="T750" s="14"/>
      <c r="U750" s="14"/>
      <c r="V750" s="16"/>
      <c r="W750" s="14"/>
      <c r="X750" s="14"/>
      <c r="Y750" s="14"/>
      <c r="Z750" s="14"/>
    </row>
    <row r="751" spans="13:26">
      <c r="M751" s="19"/>
      <c r="N751" s="23"/>
      <c r="O751" s="23"/>
      <c r="P751" s="23"/>
      <c r="Q751" s="23"/>
      <c r="R751" s="23"/>
      <c r="S751" s="19"/>
      <c r="T751" s="14"/>
      <c r="U751" s="14"/>
      <c r="V751" s="16"/>
      <c r="W751" s="14"/>
      <c r="X751" s="14"/>
      <c r="Y751" s="14"/>
      <c r="Z751" s="14"/>
    </row>
    <row r="752" spans="13:26">
      <c r="M752" s="19"/>
      <c r="N752" s="23"/>
      <c r="O752" s="23"/>
      <c r="P752" s="23"/>
      <c r="Q752" s="23"/>
      <c r="R752" s="23"/>
      <c r="S752" s="19"/>
      <c r="T752" s="14"/>
      <c r="U752" s="14"/>
      <c r="V752" s="16"/>
      <c r="W752" s="14"/>
      <c r="X752" s="14"/>
      <c r="Y752" s="14"/>
      <c r="Z752" s="14"/>
    </row>
    <row r="753" spans="13:26">
      <c r="M753" s="19"/>
      <c r="N753" s="23"/>
      <c r="O753" s="23"/>
      <c r="P753" s="23"/>
      <c r="Q753" s="23"/>
      <c r="R753" s="23"/>
      <c r="S753" s="19"/>
      <c r="T753" s="14"/>
      <c r="U753" s="14"/>
      <c r="V753" s="16"/>
      <c r="W753" s="14"/>
      <c r="X753" s="14"/>
      <c r="Y753" s="14"/>
      <c r="Z753" s="14"/>
    </row>
    <row r="754" spans="13:26">
      <c r="M754" s="19"/>
      <c r="N754" s="23"/>
      <c r="O754" s="23"/>
      <c r="P754" s="23"/>
      <c r="Q754" s="23"/>
      <c r="R754" s="23"/>
      <c r="S754" s="19"/>
      <c r="T754" s="14"/>
      <c r="U754" s="14"/>
      <c r="V754" s="16"/>
      <c r="W754" s="14"/>
      <c r="X754" s="14"/>
      <c r="Y754" s="14"/>
      <c r="Z754" s="14"/>
    </row>
    <row r="755" spans="13:26">
      <c r="M755" s="19"/>
      <c r="N755" s="23"/>
      <c r="O755" s="23"/>
      <c r="P755" s="23"/>
      <c r="Q755" s="23"/>
      <c r="R755" s="23"/>
      <c r="S755" s="19"/>
      <c r="T755" s="14"/>
      <c r="U755" s="14"/>
      <c r="V755" s="16"/>
      <c r="W755" s="14"/>
      <c r="X755" s="14"/>
      <c r="Y755" s="14"/>
      <c r="Z755" s="14"/>
    </row>
    <row r="756" spans="13:26">
      <c r="M756" s="19"/>
      <c r="N756" s="23"/>
      <c r="O756" s="23"/>
      <c r="P756" s="23"/>
      <c r="Q756" s="23"/>
      <c r="R756" s="23"/>
      <c r="S756" s="19"/>
      <c r="T756" s="14"/>
      <c r="U756" s="14"/>
      <c r="V756" s="16"/>
      <c r="W756" s="14"/>
      <c r="X756" s="14"/>
      <c r="Y756" s="14"/>
      <c r="Z756" s="14"/>
    </row>
    <row r="757" spans="13:26">
      <c r="M757" s="19"/>
      <c r="N757" s="23"/>
      <c r="O757" s="23"/>
      <c r="P757" s="23"/>
      <c r="Q757" s="23"/>
      <c r="R757" s="23"/>
      <c r="S757" s="19"/>
      <c r="T757" s="14"/>
      <c r="U757" s="14"/>
      <c r="V757" s="16"/>
      <c r="W757" s="14"/>
      <c r="X757" s="14"/>
      <c r="Y757" s="14"/>
      <c r="Z757" s="14"/>
    </row>
    <row r="758" spans="13:26">
      <c r="M758" s="19"/>
      <c r="N758" s="23"/>
      <c r="O758" s="23"/>
      <c r="P758" s="23"/>
      <c r="Q758" s="23"/>
      <c r="R758" s="23"/>
      <c r="S758" s="19"/>
      <c r="T758" s="14"/>
      <c r="U758" s="14"/>
      <c r="V758" s="16"/>
      <c r="W758" s="14"/>
      <c r="X758" s="14"/>
      <c r="Y758" s="14"/>
      <c r="Z758" s="14"/>
    </row>
    <row r="759" spans="13:26">
      <c r="M759" s="19"/>
      <c r="N759" s="23"/>
      <c r="O759" s="23"/>
      <c r="P759" s="23"/>
      <c r="Q759" s="23"/>
      <c r="R759" s="23"/>
      <c r="S759" s="19"/>
      <c r="T759" s="14"/>
      <c r="U759" s="14"/>
      <c r="V759" s="16"/>
      <c r="W759" s="14"/>
      <c r="X759" s="14"/>
      <c r="Y759" s="14"/>
      <c r="Z759" s="14"/>
    </row>
    <row r="760" spans="13:26">
      <c r="M760" s="19"/>
      <c r="N760" s="23"/>
      <c r="O760" s="23"/>
      <c r="P760" s="23"/>
      <c r="Q760" s="23"/>
      <c r="R760" s="23"/>
      <c r="S760" s="19"/>
      <c r="T760" s="14"/>
      <c r="U760" s="14"/>
      <c r="V760" s="16"/>
      <c r="W760" s="14"/>
      <c r="X760" s="14"/>
      <c r="Y760" s="14"/>
      <c r="Z760" s="14"/>
    </row>
    <row r="761" spans="13:26">
      <c r="M761" s="19"/>
      <c r="N761" s="23"/>
      <c r="O761" s="23"/>
      <c r="P761" s="23"/>
      <c r="Q761" s="23"/>
      <c r="R761" s="23"/>
      <c r="S761" s="19"/>
      <c r="T761" s="14"/>
      <c r="U761" s="14"/>
      <c r="V761" s="16"/>
      <c r="W761" s="14"/>
      <c r="X761" s="14"/>
      <c r="Y761" s="14"/>
      <c r="Z761" s="14"/>
    </row>
    <row r="762" spans="13:26">
      <c r="M762" s="19"/>
      <c r="N762" s="23"/>
      <c r="O762" s="23"/>
      <c r="P762" s="23"/>
      <c r="Q762" s="23"/>
      <c r="R762" s="23"/>
      <c r="S762" s="19"/>
      <c r="T762" s="14"/>
      <c r="U762" s="14"/>
      <c r="V762" s="16"/>
      <c r="W762" s="14"/>
      <c r="X762" s="14"/>
      <c r="Y762" s="14"/>
      <c r="Z762" s="14"/>
    </row>
    <row r="763" spans="13:26">
      <c r="M763" s="19"/>
      <c r="N763" s="23"/>
      <c r="O763" s="23"/>
      <c r="P763" s="23"/>
      <c r="Q763" s="23"/>
      <c r="R763" s="23"/>
      <c r="S763" s="19"/>
      <c r="T763" s="14"/>
      <c r="U763" s="14"/>
      <c r="V763" s="16"/>
      <c r="W763" s="14"/>
      <c r="X763" s="14"/>
      <c r="Y763" s="14"/>
      <c r="Z763" s="14"/>
    </row>
    <row r="764" spans="13:26">
      <c r="M764" s="19"/>
      <c r="N764" s="23"/>
      <c r="O764" s="23"/>
      <c r="P764" s="23"/>
      <c r="Q764" s="23"/>
      <c r="R764" s="23"/>
      <c r="S764" s="19"/>
      <c r="T764" s="14"/>
      <c r="U764" s="14"/>
      <c r="V764" s="16"/>
      <c r="W764" s="14"/>
      <c r="X764" s="14"/>
      <c r="Y764" s="14"/>
      <c r="Z764" s="14"/>
    </row>
    <row r="765" spans="13:26">
      <c r="M765" s="19"/>
      <c r="N765" s="23"/>
      <c r="O765" s="23"/>
      <c r="P765" s="23"/>
      <c r="Q765" s="23"/>
      <c r="R765" s="23"/>
      <c r="S765" s="19"/>
      <c r="T765" s="14"/>
      <c r="U765" s="14"/>
      <c r="V765" s="16"/>
      <c r="W765" s="14"/>
      <c r="X765" s="14"/>
      <c r="Y765" s="14"/>
      <c r="Z765" s="14"/>
    </row>
    <row r="766" spans="13:26">
      <c r="M766" s="19"/>
      <c r="N766" s="23"/>
      <c r="O766" s="23"/>
      <c r="P766" s="23"/>
      <c r="Q766" s="23"/>
      <c r="R766" s="23"/>
      <c r="S766" s="19"/>
      <c r="T766" s="14"/>
      <c r="U766" s="14"/>
      <c r="V766" s="16"/>
      <c r="W766" s="14"/>
      <c r="X766" s="14"/>
      <c r="Y766" s="14"/>
      <c r="Z766" s="14"/>
    </row>
    <row r="767" spans="13:26">
      <c r="M767" s="14"/>
      <c r="N767" s="14"/>
      <c r="O767" s="14"/>
      <c r="P767" s="14"/>
      <c r="Q767" s="14"/>
      <c r="R767" s="14"/>
      <c r="S767" s="14"/>
      <c r="T767" s="14"/>
      <c r="U767" s="14"/>
      <c r="V767" s="16"/>
      <c r="W767" s="14"/>
      <c r="X767" s="14"/>
      <c r="Y767" s="14"/>
      <c r="Z767" s="14"/>
    </row>
    <row r="768" spans="13:26">
      <c r="M768" s="14"/>
      <c r="N768" s="14"/>
      <c r="O768" s="14"/>
      <c r="P768" s="14"/>
      <c r="Q768" s="14"/>
      <c r="R768" s="14"/>
      <c r="S768" s="14"/>
      <c r="T768" s="14"/>
      <c r="U768" s="14"/>
      <c r="V768" s="16"/>
      <c r="W768" s="14"/>
      <c r="X768" s="14"/>
      <c r="Y768" s="14"/>
      <c r="Z768" s="14"/>
    </row>
    <row r="769" spans="13:26">
      <c r="M769" s="14"/>
      <c r="N769" s="14"/>
      <c r="O769" s="14"/>
      <c r="P769" s="14"/>
      <c r="Q769" s="14"/>
      <c r="R769" s="14"/>
      <c r="S769" s="14"/>
      <c r="T769" s="14"/>
      <c r="U769" s="14"/>
      <c r="V769" s="16"/>
      <c r="W769" s="14"/>
      <c r="X769" s="14"/>
      <c r="Y769" s="14"/>
      <c r="Z769" s="14"/>
    </row>
    <row r="770" spans="13:26">
      <c r="M770" s="14"/>
      <c r="N770" s="14"/>
      <c r="O770" s="14"/>
      <c r="P770" s="14"/>
      <c r="Q770" s="14"/>
      <c r="R770" s="14"/>
      <c r="S770" s="14"/>
      <c r="T770" s="14"/>
      <c r="U770" s="14"/>
      <c r="V770" s="16"/>
      <c r="W770" s="14"/>
      <c r="X770" s="14"/>
      <c r="Y770" s="14"/>
      <c r="Z770" s="14"/>
    </row>
    <row r="771" spans="13:26">
      <c r="M771" s="14"/>
      <c r="N771" s="14"/>
      <c r="O771" s="14"/>
      <c r="P771" s="14"/>
      <c r="Q771" s="14"/>
      <c r="R771" s="14"/>
      <c r="S771" s="14"/>
      <c r="T771" s="14"/>
      <c r="U771" s="14"/>
      <c r="V771" s="16"/>
      <c r="W771" s="14"/>
      <c r="X771" s="14"/>
      <c r="Y771" s="14"/>
      <c r="Z771" s="14"/>
    </row>
    <row r="772" spans="13:26">
      <c r="M772" s="14"/>
      <c r="N772" s="14"/>
      <c r="O772" s="14"/>
      <c r="P772" s="14"/>
      <c r="Q772" s="14"/>
      <c r="R772" s="14"/>
      <c r="S772" s="14"/>
      <c r="T772" s="14"/>
      <c r="U772" s="14"/>
      <c r="V772" s="16"/>
      <c r="W772" s="14"/>
      <c r="X772" s="14"/>
      <c r="Y772" s="14"/>
      <c r="Z772" s="14"/>
    </row>
    <row r="773" spans="13:26">
      <c r="M773" s="14"/>
      <c r="N773" s="14"/>
      <c r="O773" s="14"/>
      <c r="P773" s="14"/>
      <c r="Q773" s="14"/>
      <c r="R773" s="14"/>
      <c r="S773" s="14"/>
      <c r="T773" s="14"/>
      <c r="U773" s="14"/>
      <c r="V773" s="16"/>
      <c r="W773" s="14"/>
      <c r="X773" s="14"/>
      <c r="Y773" s="14"/>
      <c r="Z773" s="14"/>
    </row>
    <row r="774" spans="13:26">
      <c r="M774" s="14"/>
      <c r="N774" s="14"/>
      <c r="O774" s="14"/>
      <c r="P774" s="14"/>
      <c r="Q774" s="14"/>
      <c r="R774" s="14"/>
      <c r="S774" s="14"/>
      <c r="T774" s="14"/>
      <c r="U774" s="14"/>
      <c r="V774" s="16"/>
      <c r="W774" s="14"/>
      <c r="X774" s="14"/>
      <c r="Y774" s="14"/>
      <c r="Z774" s="14"/>
    </row>
    <row r="775" spans="13:26">
      <c r="M775" s="14"/>
      <c r="N775" s="14"/>
      <c r="O775" s="14"/>
      <c r="P775" s="14"/>
      <c r="Q775" s="14"/>
      <c r="R775" s="14"/>
      <c r="S775" s="14"/>
      <c r="T775" s="14"/>
      <c r="U775" s="14"/>
      <c r="V775" s="16"/>
      <c r="W775" s="14"/>
      <c r="X775" s="14"/>
      <c r="Y775" s="14"/>
      <c r="Z775" s="14"/>
    </row>
    <row r="776" spans="13:26">
      <c r="M776" s="14"/>
      <c r="N776" s="14"/>
      <c r="O776" s="14"/>
      <c r="P776" s="14"/>
      <c r="Q776" s="14"/>
      <c r="R776" s="14"/>
      <c r="S776" s="14"/>
      <c r="T776" s="14"/>
      <c r="U776" s="14"/>
      <c r="V776" s="16"/>
      <c r="W776" s="14"/>
      <c r="X776" s="14"/>
      <c r="Y776" s="14"/>
      <c r="Z776" s="14"/>
    </row>
    <row r="777" spans="13:26">
      <c r="M777" s="14"/>
      <c r="N777" s="14"/>
      <c r="O777" s="14"/>
      <c r="P777" s="14"/>
      <c r="Q777" s="14"/>
      <c r="R777" s="14"/>
      <c r="S777" s="14"/>
      <c r="T777" s="14"/>
      <c r="U777" s="14"/>
      <c r="V777" s="14"/>
      <c r="W777" s="14"/>
      <c r="X777" s="14"/>
      <c r="Y777" s="14"/>
      <c r="Z777" s="14"/>
    </row>
    <row r="778" spans="13:26">
      <c r="M778" s="14"/>
      <c r="N778" s="14"/>
      <c r="O778" s="14"/>
      <c r="P778" s="14"/>
      <c r="Q778" s="14"/>
      <c r="R778" s="14"/>
      <c r="S778" s="14"/>
      <c r="T778" s="14"/>
      <c r="U778" s="14"/>
      <c r="V778" s="14"/>
      <c r="W778" s="14"/>
      <c r="X778" s="14"/>
      <c r="Y778" s="14"/>
      <c r="Z778" s="14"/>
    </row>
    <row r="779" spans="13:26">
      <c r="M779" s="14"/>
      <c r="N779" s="14"/>
      <c r="O779" s="14"/>
      <c r="P779" s="14"/>
      <c r="Q779" s="14"/>
      <c r="R779" s="14"/>
      <c r="S779" s="14"/>
      <c r="T779" s="14"/>
      <c r="U779" s="14"/>
      <c r="V779" s="14"/>
      <c r="W779" s="14"/>
      <c r="X779" s="14"/>
      <c r="Y779" s="14"/>
      <c r="Z779" s="14"/>
    </row>
    <row r="780" spans="13:26">
      <c r="M780" s="14"/>
      <c r="N780" s="14"/>
      <c r="O780" s="14"/>
      <c r="P780" s="14"/>
      <c r="Q780" s="14"/>
      <c r="R780" s="14"/>
      <c r="S780" s="14"/>
      <c r="T780" s="14"/>
      <c r="U780" s="14"/>
      <c r="V780" s="14"/>
      <c r="W780" s="14"/>
      <c r="X780" s="14"/>
      <c r="Y780" s="14"/>
      <c r="Z780" s="14"/>
    </row>
    <row r="781" spans="13:26">
      <c r="M781" s="14"/>
      <c r="N781" s="14"/>
      <c r="O781" s="14"/>
      <c r="P781" s="14"/>
      <c r="Q781" s="14"/>
      <c r="R781" s="14"/>
      <c r="S781" s="14"/>
      <c r="T781" s="14"/>
      <c r="U781" s="14"/>
      <c r="V781" s="14"/>
      <c r="W781" s="14"/>
      <c r="X781" s="14"/>
      <c r="Y781" s="14"/>
      <c r="Z781" s="14"/>
    </row>
    <row r="782" spans="13:26">
      <c r="M782" s="14"/>
      <c r="N782" s="14"/>
      <c r="O782" s="14"/>
      <c r="P782" s="14"/>
      <c r="Q782" s="14"/>
      <c r="R782" s="14"/>
      <c r="S782" s="14"/>
      <c r="T782" s="14"/>
      <c r="U782" s="14"/>
      <c r="V782" s="14"/>
      <c r="W782" s="14"/>
      <c r="X782" s="14"/>
      <c r="Y782" s="14"/>
      <c r="Z782" s="14"/>
    </row>
    <row r="783" spans="13:26">
      <c r="M783" s="14"/>
      <c r="N783" s="14"/>
      <c r="O783" s="14"/>
      <c r="P783" s="14"/>
      <c r="Q783" s="14"/>
      <c r="R783" s="14"/>
      <c r="S783" s="14"/>
      <c r="T783" s="14"/>
      <c r="U783" s="14"/>
      <c r="V783" s="14"/>
      <c r="W783" s="14"/>
      <c r="X783" s="14"/>
      <c r="Y783" s="14"/>
      <c r="Z783" s="14"/>
    </row>
    <row r="784" spans="13:26">
      <c r="M784" s="14"/>
      <c r="N784" s="14"/>
      <c r="O784" s="14"/>
      <c r="P784" s="14"/>
      <c r="Q784" s="14"/>
      <c r="R784" s="14"/>
      <c r="S784" s="14"/>
      <c r="T784" s="14"/>
      <c r="U784" s="14"/>
      <c r="V784" s="14"/>
      <c r="W784" s="14"/>
      <c r="X784" s="14"/>
      <c r="Y784" s="14"/>
      <c r="Z784" s="14"/>
    </row>
    <row r="785" spans="13:26">
      <c r="M785" s="14"/>
      <c r="N785" s="14"/>
      <c r="O785" s="14"/>
      <c r="P785" s="14"/>
      <c r="Q785" s="14"/>
      <c r="R785" s="14"/>
      <c r="S785" s="14"/>
      <c r="T785" s="14"/>
      <c r="U785" s="14"/>
      <c r="V785" s="14"/>
      <c r="W785" s="14"/>
      <c r="X785" s="14"/>
      <c r="Y785" s="14"/>
      <c r="Z785" s="14"/>
    </row>
    <row r="786" spans="13:26">
      <c r="M786" s="14"/>
      <c r="N786" s="14"/>
      <c r="O786" s="14"/>
      <c r="P786" s="14"/>
      <c r="Q786" s="14"/>
      <c r="R786" s="14"/>
      <c r="S786" s="14"/>
      <c r="T786" s="14"/>
      <c r="U786" s="14"/>
      <c r="V786" s="14"/>
      <c r="W786" s="14"/>
      <c r="X786" s="14"/>
      <c r="Y786" s="14"/>
      <c r="Z786" s="14"/>
    </row>
    <row r="787" spans="13:26">
      <c r="M787" s="14"/>
      <c r="N787" s="14"/>
      <c r="O787" s="14"/>
      <c r="P787" s="14"/>
      <c r="Q787" s="14"/>
      <c r="R787" s="14"/>
      <c r="S787" s="14"/>
      <c r="T787" s="14"/>
      <c r="U787" s="14"/>
      <c r="V787" s="14"/>
      <c r="W787" s="14"/>
      <c r="X787" s="14"/>
      <c r="Y787" s="14"/>
      <c r="Z787" s="14"/>
    </row>
    <row r="788" spans="13:26">
      <c r="M788" s="14"/>
      <c r="N788" s="14"/>
      <c r="O788" s="14"/>
      <c r="P788" s="14"/>
      <c r="Q788" s="14"/>
      <c r="R788" s="14"/>
      <c r="S788" s="14"/>
      <c r="T788" s="14"/>
      <c r="U788" s="14"/>
      <c r="V788" s="14"/>
      <c r="W788" s="14"/>
      <c r="X788" s="14"/>
      <c r="Y788" s="14"/>
      <c r="Z788" s="14"/>
    </row>
    <row r="789" spans="13:26">
      <c r="M789" s="14"/>
      <c r="N789" s="14"/>
      <c r="O789" s="14"/>
      <c r="P789" s="14"/>
      <c r="Q789" s="14"/>
      <c r="R789" s="14"/>
      <c r="S789" s="14"/>
      <c r="T789" s="14"/>
      <c r="U789" s="14"/>
      <c r="V789" s="14"/>
      <c r="W789" s="14"/>
      <c r="X789" s="14"/>
      <c r="Y789" s="14"/>
      <c r="Z789" s="14"/>
    </row>
    <row r="790" spans="13:26">
      <c r="M790" s="14"/>
      <c r="N790" s="14"/>
      <c r="O790" s="14"/>
      <c r="P790" s="14"/>
      <c r="Q790" s="14"/>
      <c r="R790" s="14"/>
      <c r="S790" s="14"/>
      <c r="T790" s="14"/>
      <c r="U790" s="14"/>
      <c r="V790" s="14"/>
      <c r="W790" s="14"/>
      <c r="X790" s="14"/>
      <c r="Y790" s="14"/>
      <c r="Z790" s="14"/>
    </row>
    <row r="791" spans="13:26">
      <c r="M791" s="14"/>
      <c r="N791" s="14"/>
      <c r="O791" s="14"/>
      <c r="P791" s="14"/>
      <c r="Q791" s="14"/>
      <c r="R791" s="14"/>
      <c r="S791" s="14"/>
      <c r="T791" s="14"/>
      <c r="U791" s="14"/>
      <c r="V791" s="14"/>
      <c r="W791" s="14"/>
      <c r="X791" s="14"/>
      <c r="Y791" s="14"/>
      <c r="Z791" s="14"/>
    </row>
    <row r="792" spans="13:26">
      <c r="M792" s="14"/>
      <c r="N792" s="14"/>
      <c r="O792" s="14"/>
      <c r="P792" s="14"/>
      <c r="Q792" s="14"/>
      <c r="R792" s="14"/>
      <c r="S792" s="14"/>
      <c r="T792" s="14"/>
      <c r="U792" s="14"/>
      <c r="V792" s="14"/>
      <c r="W792" s="14"/>
      <c r="X792" s="14"/>
      <c r="Y792" s="14"/>
      <c r="Z792" s="14"/>
    </row>
    <row r="793" spans="13:26">
      <c r="M793" s="14"/>
      <c r="N793" s="14"/>
      <c r="O793" s="14"/>
      <c r="P793" s="14"/>
      <c r="Q793" s="14"/>
      <c r="R793" s="14"/>
      <c r="S793" s="14"/>
      <c r="T793" s="14"/>
      <c r="U793" s="14"/>
      <c r="V793" s="14"/>
      <c r="W793" s="14"/>
      <c r="X793" s="14"/>
      <c r="Y793" s="14"/>
      <c r="Z793" s="14"/>
    </row>
    <row r="794" spans="13:26">
      <c r="M794" s="14"/>
      <c r="N794" s="14"/>
      <c r="O794" s="14"/>
      <c r="P794" s="14"/>
      <c r="Q794" s="14"/>
      <c r="R794" s="14"/>
      <c r="S794" s="14"/>
      <c r="T794" s="14"/>
      <c r="U794" s="14"/>
      <c r="V794" s="14"/>
      <c r="W794" s="14"/>
      <c r="X794" s="14"/>
      <c r="Y794" s="14"/>
      <c r="Z794" s="14"/>
    </row>
    <row r="795" spans="13:26">
      <c r="M795" s="14"/>
      <c r="N795" s="14"/>
      <c r="O795" s="14"/>
      <c r="P795" s="14"/>
      <c r="Q795" s="14"/>
      <c r="R795" s="14"/>
      <c r="S795" s="14"/>
      <c r="T795" s="14"/>
      <c r="U795" s="14"/>
      <c r="V795" s="14"/>
      <c r="W795" s="14"/>
      <c r="X795" s="14"/>
      <c r="Y795" s="14"/>
      <c r="Z795" s="14"/>
    </row>
    <row r="796" spans="13:26">
      <c r="M796" s="14"/>
      <c r="N796" s="14"/>
      <c r="O796" s="14"/>
      <c r="P796" s="14"/>
      <c r="Q796" s="14"/>
      <c r="R796" s="14"/>
      <c r="S796" s="14"/>
      <c r="T796" s="14"/>
      <c r="U796" s="14"/>
      <c r="V796" s="14"/>
      <c r="W796" s="14"/>
      <c r="X796" s="14"/>
      <c r="Y796" s="14"/>
      <c r="Z796" s="14"/>
    </row>
    <row r="797" spans="13:26">
      <c r="M797" s="14"/>
      <c r="N797" s="14"/>
      <c r="O797" s="14"/>
      <c r="P797" s="14"/>
      <c r="Q797" s="14"/>
      <c r="R797" s="14"/>
      <c r="S797" s="14"/>
      <c r="T797" s="14"/>
      <c r="U797" s="14"/>
      <c r="V797" s="14"/>
      <c r="W797" s="14"/>
      <c r="X797" s="14"/>
      <c r="Y797" s="14"/>
      <c r="Z797" s="14"/>
    </row>
    <row r="798" spans="13:26">
      <c r="M798" s="14"/>
      <c r="N798" s="14"/>
      <c r="O798" s="14"/>
      <c r="P798" s="14"/>
      <c r="Q798" s="14"/>
      <c r="R798" s="14"/>
      <c r="S798" s="14"/>
      <c r="T798" s="14"/>
      <c r="U798" s="14"/>
      <c r="V798" s="14"/>
      <c r="W798" s="14"/>
      <c r="X798" s="14"/>
      <c r="Y798" s="14"/>
      <c r="Z798" s="14"/>
    </row>
    <row r="799" spans="13:26">
      <c r="M799" s="14"/>
      <c r="N799" s="14"/>
      <c r="O799" s="14"/>
      <c r="P799" s="14"/>
      <c r="Q799" s="14"/>
      <c r="R799" s="14"/>
      <c r="S799" s="14"/>
      <c r="T799" s="14"/>
      <c r="U799" s="14"/>
      <c r="V799" s="14"/>
      <c r="W799" s="14"/>
      <c r="X799" s="14"/>
      <c r="Y799" s="14"/>
      <c r="Z799" s="14"/>
    </row>
    <row r="800" spans="13:26">
      <c r="M800" s="14"/>
      <c r="N800" s="14"/>
      <c r="O800" s="14"/>
      <c r="P800" s="14"/>
      <c r="Q800" s="14"/>
      <c r="R800" s="14"/>
      <c r="S800" s="14"/>
      <c r="T800" s="14"/>
      <c r="U800" s="14"/>
      <c r="V800" s="14"/>
      <c r="W800" s="14"/>
      <c r="X800" s="14"/>
      <c r="Y800" s="14"/>
      <c r="Z800" s="14"/>
    </row>
    <row r="801" spans="13:26">
      <c r="M801" s="14"/>
      <c r="N801" s="14"/>
      <c r="O801" s="14"/>
      <c r="P801" s="14"/>
      <c r="Q801" s="14"/>
      <c r="R801" s="14"/>
      <c r="S801" s="14"/>
      <c r="T801" s="14"/>
      <c r="U801" s="14"/>
      <c r="V801" s="14"/>
      <c r="W801" s="14"/>
      <c r="X801" s="14"/>
      <c r="Y801" s="14"/>
      <c r="Z801" s="14"/>
    </row>
    <row r="802" spans="13:26">
      <c r="M802" s="14"/>
      <c r="N802" s="14"/>
      <c r="O802" s="14"/>
      <c r="P802" s="14"/>
      <c r="Q802" s="14"/>
      <c r="R802" s="14"/>
      <c r="S802" s="14"/>
      <c r="T802" s="14"/>
      <c r="U802" s="14"/>
      <c r="V802" s="14"/>
      <c r="W802" s="14"/>
      <c r="X802" s="14"/>
      <c r="Y802" s="14"/>
      <c r="Z802" s="14"/>
    </row>
    <row r="803" spans="13:26">
      <c r="M803" s="14"/>
      <c r="N803" s="14"/>
      <c r="O803" s="14"/>
      <c r="P803" s="14"/>
      <c r="Q803" s="14"/>
      <c r="R803" s="14"/>
      <c r="S803" s="14"/>
      <c r="T803" s="14"/>
      <c r="U803" s="14"/>
      <c r="V803" s="14"/>
      <c r="W803" s="14"/>
      <c r="X803" s="14"/>
      <c r="Y803" s="14"/>
      <c r="Z803" s="14"/>
    </row>
    <row r="804" spans="13:26">
      <c r="M804" s="14"/>
      <c r="N804" s="14"/>
      <c r="O804" s="14"/>
      <c r="P804" s="14"/>
      <c r="Q804" s="14"/>
      <c r="R804" s="14"/>
      <c r="S804" s="14"/>
      <c r="T804" s="14"/>
      <c r="U804" s="14"/>
      <c r="V804" s="14"/>
      <c r="W804" s="14"/>
      <c r="X804" s="14"/>
      <c r="Y804" s="14"/>
      <c r="Z804" s="14"/>
    </row>
    <row r="805" spans="13:26">
      <c r="M805" s="14"/>
      <c r="N805" s="14"/>
      <c r="O805" s="14"/>
      <c r="P805" s="14"/>
      <c r="Q805" s="14"/>
      <c r="R805" s="14"/>
      <c r="S805" s="14"/>
      <c r="T805" s="14"/>
      <c r="U805" s="14"/>
      <c r="V805" s="14"/>
      <c r="W805" s="14"/>
      <c r="X805" s="14"/>
      <c r="Y805" s="14"/>
      <c r="Z805" s="14"/>
    </row>
    <row r="806" spans="13:26">
      <c r="M806" s="14"/>
      <c r="N806" s="14"/>
      <c r="O806" s="14"/>
      <c r="P806" s="14"/>
      <c r="Q806" s="14"/>
      <c r="R806" s="14"/>
      <c r="S806" s="14"/>
      <c r="T806" s="14"/>
      <c r="U806" s="14"/>
      <c r="V806" s="14"/>
      <c r="W806" s="14"/>
      <c r="X806" s="14"/>
      <c r="Y806" s="14"/>
      <c r="Z806" s="14"/>
    </row>
    <row r="807" spans="13:26">
      <c r="M807" s="14"/>
      <c r="N807" s="14"/>
      <c r="O807" s="14"/>
      <c r="P807" s="14"/>
      <c r="Q807" s="14"/>
      <c r="R807" s="14"/>
      <c r="S807" s="14"/>
      <c r="T807" s="14"/>
      <c r="U807" s="14"/>
      <c r="V807" s="14"/>
      <c r="W807" s="14"/>
      <c r="X807" s="14"/>
      <c r="Y807" s="14"/>
      <c r="Z807" s="14"/>
    </row>
    <row r="808" spans="13:26">
      <c r="M808" s="14"/>
      <c r="N808" s="14"/>
      <c r="O808" s="14"/>
      <c r="P808" s="14"/>
      <c r="Q808" s="14"/>
      <c r="R808" s="14"/>
      <c r="S808" s="14"/>
      <c r="T808" s="14"/>
      <c r="U808" s="14"/>
      <c r="V808" s="14"/>
      <c r="W808" s="14"/>
      <c r="X808" s="14"/>
      <c r="Y808" s="14"/>
      <c r="Z808" s="14"/>
    </row>
    <row r="809" spans="13:26">
      <c r="M809" s="14"/>
      <c r="N809" s="14"/>
      <c r="O809" s="14"/>
      <c r="P809" s="14"/>
      <c r="Q809" s="14"/>
      <c r="R809" s="14"/>
      <c r="S809" s="14"/>
      <c r="T809" s="14"/>
      <c r="U809" s="14"/>
      <c r="V809" s="14"/>
      <c r="W809" s="14"/>
      <c r="X809" s="14"/>
      <c r="Y809" s="14"/>
      <c r="Z809" s="14"/>
    </row>
    <row r="810" spans="13:26">
      <c r="M810" s="14"/>
      <c r="N810" s="14"/>
      <c r="O810" s="14"/>
      <c r="P810" s="14"/>
      <c r="Q810" s="14"/>
      <c r="R810" s="14"/>
      <c r="S810" s="14"/>
      <c r="T810" s="14"/>
      <c r="U810" s="14"/>
      <c r="V810" s="14"/>
      <c r="W810" s="14"/>
      <c r="X810" s="14"/>
      <c r="Y810" s="14"/>
      <c r="Z810" s="14"/>
    </row>
    <row r="811" spans="13:26">
      <c r="M811" s="14"/>
      <c r="N811" s="14"/>
      <c r="O811" s="14"/>
      <c r="P811" s="14"/>
      <c r="Q811" s="14"/>
      <c r="R811" s="14"/>
      <c r="S811" s="14"/>
      <c r="T811" s="14"/>
      <c r="U811" s="14"/>
      <c r="V811" s="14"/>
      <c r="W811" s="14"/>
      <c r="X811" s="14"/>
      <c r="Y811" s="14"/>
      <c r="Z811" s="14"/>
    </row>
    <row r="812" spans="13:26">
      <c r="M812" s="14"/>
      <c r="N812" s="14"/>
      <c r="O812" s="14"/>
      <c r="P812" s="14"/>
      <c r="Q812" s="14"/>
      <c r="R812" s="14"/>
      <c r="S812" s="14"/>
      <c r="T812" s="14"/>
      <c r="U812" s="14"/>
      <c r="V812" s="14"/>
      <c r="W812" s="14"/>
      <c r="X812" s="14"/>
      <c r="Y812" s="14"/>
      <c r="Z812" s="14"/>
    </row>
    <row r="813" spans="13:26">
      <c r="M813" s="14"/>
      <c r="N813" s="14"/>
      <c r="O813" s="14"/>
      <c r="P813" s="14"/>
      <c r="Q813" s="14"/>
      <c r="R813" s="14"/>
      <c r="S813" s="14"/>
      <c r="T813" s="14"/>
      <c r="U813" s="14"/>
      <c r="V813" s="14"/>
      <c r="W813" s="14"/>
      <c r="X813" s="14"/>
      <c r="Y813" s="14"/>
      <c r="Z813" s="14"/>
    </row>
    <row r="814" spans="13:26">
      <c r="M814" s="14"/>
      <c r="N814" s="14"/>
      <c r="O814" s="14"/>
      <c r="P814" s="14"/>
      <c r="Q814" s="14"/>
      <c r="R814" s="14"/>
      <c r="S814" s="14"/>
      <c r="T814" s="14"/>
      <c r="U814" s="14"/>
      <c r="V814" s="14"/>
      <c r="W814" s="14"/>
      <c r="X814" s="14"/>
      <c r="Y814" s="14"/>
      <c r="Z814" s="14"/>
    </row>
    <row r="815" spans="13:26">
      <c r="M815" s="14"/>
      <c r="N815" s="14"/>
      <c r="O815" s="14"/>
      <c r="P815" s="14"/>
      <c r="Q815" s="14"/>
      <c r="R815" s="14"/>
      <c r="S815" s="14"/>
      <c r="T815" s="14"/>
      <c r="U815" s="14"/>
      <c r="V815" s="14"/>
      <c r="W815" s="14"/>
      <c r="X815" s="14"/>
      <c r="Y815" s="14"/>
      <c r="Z815" s="14"/>
    </row>
    <row r="816" spans="13:26">
      <c r="M816" s="14"/>
      <c r="N816" s="14"/>
      <c r="O816" s="14"/>
      <c r="P816" s="14"/>
      <c r="Q816" s="14"/>
      <c r="R816" s="14"/>
      <c r="S816" s="14"/>
      <c r="T816" s="14"/>
      <c r="U816" s="14"/>
      <c r="V816" s="14"/>
      <c r="W816" s="14"/>
      <c r="X816" s="14"/>
      <c r="Y816" s="14"/>
      <c r="Z816" s="14"/>
    </row>
    <row r="817" spans="13:26">
      <c r="M817" s="14"/>
      <c r="N817" s="14"/>
      <c r="O817" s="14"/>
      <c r="P817" s="14"/>
      <c r="Q817" s="14"/>
      <c r="R817" s="14"/>
      <c r="S817" s="14"/>
      <c r="T817" s="14"/>
      <c r="U817" s="14"/>
      <c r="V817" s="14"/>
      <c r="W817" s="14"/>
      <c r="X817" s="14"/>
      <c r="Y817" s="14"/>
      <c r="Z817" s="14"/>
    </row>
    <row r="818" spans="13:26">
      <c r="M818" s="14"/>
      <c r="N818" s="14"/>
      <c r="O818" s="14"/>
      <c r="P818" s="14"/>
      <c r="Q818" s="14"/>
      <c r="R818" s="14"/>
      <c r="S818" s="14"/>
      <c r="T818" s="14"/>
      <c r="U818" s="14"/>
      <c r="V818" s="14"/>
      <c r="W818" s="14"/>
      <c r="X818" s="14"/>
      <c r="Y818" s="14"/>
      <c r="Z818" s="14"/>
    </row>
    <row r="819" spans="13:26">
      <c r="M819" s="14"/>
      <c r="N819" s="14"/>
      <c r="O819" s="14"/>
      <c r="P819" s="14"/>
      <c r="Q819" s="14"/>
      <c r="R819" s="14"/>
      <c r="S819" s="14"/>
      <c r="T819" s="14"/>
      <c r="U819" s="14"/>
      <c r="V819" s="14"/>
      <c r="W819" s="14"/>
      <c r="X819" s="14"/>
      <c r="Y819" s="14"/>
      <c r="Z819" s="14"/>
    </row>
    <row r="820" spans="13:26">
      <c r="M820" s="14"/>
      <c r="N820" s="14"/>
      <c r="O820" s="14"/>
      <c r="P820" s="14"/>
      <c r="Q820" s="14"/>
      <c r="R820" s="14"/>
      <c r="S820" s="14"/>
      <c r="T820" s="14"/>
      <c r="U820" s="14"/>
      <c r="V820" s="14"/>
      <c r="W820" s="14"/>
      <c r="X820" s="14"/>
      <c r="Y820" s="14"/>
      <c r="Z820" s="14"/>
    </row>
    <row r="821" spans="13:26">
      <c r="M821" s="14"/>
      <c r="N821" s="14"/>
      <c r="O821" s="14"/>
      <c r="P821" s="14"/>
      <c r="Q821" s="14"/>
      <c r="R821" s="14"/>
      <c r="S821" s="14"/>
      <c r="T821" s="14"/>
      <c r="U821" s="14"/>
      <c r="V821" s="14"/>
      <c r="W821" s="14"/>
      <c r="X821" s="14"/>
      <c r="Y821" s="14"/>
      <c r="Z821" s="14"/>
    </row>
    <row r="822" spans="13:26">
      <c r="M822" s="14"/>
      <c r="N822" s="14"/>
      <c r="O822" s="14"/>
      <c r="P822" s="14"/>
      <c r="Q822" s="14"/>
      <c r="R822" s="14"/>
      <c r="S822" s="14"/>
      <c r="T822" s="14"/>
      <c r="U822" s="14"/>
      <c r="V822" s="14"/>
      <c r="W822" s="14"/>
      <c r="X822" s="14"/>
      <c r="Y822" s="14"/>
      <c r="Z822" s="14"/>
    </row>
    <row r="823" spans="13:26">
      <c r="M823" s="14"/>
      <c r="N823" s="14"/>
      <c r="O823" s="14"/>
      <c r="P823" s="14"/>
      <c r="Q823" s="14"/>
      <c r="R823" s="14"/>
      <c r="S823" s="14"/>
      <c r="T823" s="14"/>
      <c r="U823" s="14"/>
      <c r="V823" s="14"/>
      <c r="W823" s="14"/>
      <c r="X823" s="14"/>
      <c r="Y823" s="14"/>
      <c r="Z823" s="14"/>
    </row>
    <row r="824" spans="13:26">
      <c r="M824" s="14"/>
      <c r="N824" s="14"/>
      <c r="O824" s="14"/>
      <c r="P824" s="14"/>
      <c r="Q824" s="14"/>
      <c r="R824" s="14"/>
      <c r="S824" s="14"/>
      <c r="T824" s="14"/>
      <c r="U824" s="14"/>
      <c r="V824" s="14"/>
      <c r="W824" s="14"/>
      <c r="X824" s="14"/>
      <c r="Y824" s="14"/>
      <c r="Z824" s="14"/>
    </row>
    <row r="825" spans="13:26">
      <c r="M825" s="14"/>
      <c r="N825" s="14"/>
      <c r="O825" s="14"/>
      <c r="P825" s="14"/>
      <c r="Q825" s="14"/>
      <c r="R825" s="14"/>
      <c r="S825" s="14"/>
      <c r="T825" s="14"/>
      <c r="U825" s="14"/>
      <c r="V825" s="14"/>
      <c r="W825" s="14"/>
      <c r="X825" s="14"/>
      <c r="Y825" s="14"/>
      <c r="Z825" s="14"/>
    </row>
    <row r="826" spans="13:26">
      <c r="M826" s="14"/>
      <c r="N826" s="14"/>
      <c r="O826" s="14"/>
      <c r="P826" s="14"/>
      <c r="Q826" s="14"/>
      <c r="R826" s="14"/>
      <c r="S826" s="14"/>
      <c r="T826" s="14"/>
      <c r="U826" s="14"/>
      <c r="V826" s="14"/>
      <c r="W826" s="14"/>
      <c r="X826" s="14"/>
      <c r="Y826" s="14"/>
      <c r="Z826" s="14"/>
    </row>
    <row r="827" spans="13:26">
      <c r="M827" s="14"/>
      <c r="N827" s="14"/>
      <c r="O827" s="14"/>
      <c r="P827" s="14"/>
      <c r="Q827" s="14"/>
      <c r="R827" s="14"/>
      <c r="S827" s="14"/>
      <c r="T827" s="14"/>
      <c r="U827" s="14"/>
      <c r="V827" s="14"/>
      <c r="W827" s="14"/>
      <c r="X827" s="14"/>
      <c r="Y827" s="14"/>
      <c r="Z827" s="14"/>
    </row>
    <row r="828" spans="13:26">
      <c r="M828" s="14"/>
      <c r="N828" s="14"/>
      <c r="O828" s="14"/>
      <c r="P828" s="14"/>
      <c r="Q828" s="14"/>
      <c r="R828" s="14"/>
      <c r="S828" s="14"/>
      <c r="T828" s="14"/>
      <c r="U828" s="14"/>
      <c r="V828" s="14"/>
      <c r="W828" s="14"/>
      <c r="X828" s="14"/>
      <c r="Y828" s="14"/>
      <c r="Z828" s="14"/>
    </row>
    <row r="829" spans="13:26">
      <c r="M829" s="14"/>
      <c r="N829" s="14"/>
      <c r="O829" s="14"/>
      <c r="P829" s="14"/>
      <c r="Q829" s="14"/>
      <c r="R829" s="14"/>
      <c r="S829" s="14"/>
      <c r="T829" s="14"/>
      <c r="U829" s="14"/>
      <c r="V829" s="14"/>
      <c r="W829" s="14"/>
      <c r="X829" s="14"/>
      <c r="Y829" s="14"/>
      <c r="Z829" s="14"/>
    </row>
    <row r="830" spans="13:26">
      <c r="M830" s="14"/>
      <c r="N830" s="14"/>
      <c r="O830" s="14"/>
      <c r="P830" s="14"/>
      <c r="Q830" s="14"/>
      <c r="R830" s="14"/>
      <c r="S830" s="14"/>
      <c r="T830" s="14"/>
      <c r="U830" s="14"/>
      <c r="V830" s="14"/>
      <c r="W830" s="14"/>
      <c r="X830" s="14"/>
      <c r="Y830" s="14"/>
      <c r="Z830" s="14"/>
    </row>
    <row r="831" spans="13:26">
      <c r="M831" s="14"/>
      <c r="N831" s="14"/>
      <c r="O831" s="14"/>
      <c r="P831" s="14"/>
      <c r="Q831" s="14"/>
      <c r="R831" s="14"/>
      <c r="S831" s="14"/>
      <c r="T831" s="14"/>
      <c r="U831" s="14"/>
      <c r="V831" s="14"/>
      <c r="W831" s="14"/>
      <c r="X831" s="14"/>
      <c r="Y831" s="14"/>
      <c r="Z831" s="14"/>
    </row>
    <row r="832" spans="13:26">
      <c r="M832" s="14"/>
      <c r="N832" s="14"/>
      <c r="O832" s="14"/>
      <c r="P832" s="14"/>
      <c r="Q832" s="14"/>
      <c r="R832" s="14"/>
      <c r="S832" s="14"/>
      <c r="T832" s="14"/>
      <c r="U832" s="14"/>
      <c r="V832" s="14"/>
      <c r="W832" s="14"/>
      <c r="X832" s="14"/>
      <c r="Y832" s="14"/>
      <c r="Z832" s="14"/>
    </row>
    <row r="833" spans="13:26">
      <c r="M833" s="14"/>
      <c r="N833" s="14"/>
      <c r="O833" s="14"/>
      <c r="P833" s="14"/>
      <c r="Q833" s="14"/>
      <c r="R833" s="14"/>
      <c r="S833" s="14"/>
      <c r="T833" s="14"/>
      <c r="U833" s="14"/>
      <c r="V833" s="14"/>
      <c r="W833" s="14"/>
      <c r="X833" s="14"/>
      <c r="Y833" s="14"/>
      <c r="Z833" s="14"/>
    </row>
    <row r="834" spans="13:26">
      <c r="M834" s="14"/>
      <c r="N834" s="14"/>
      <c r="O834" s="14"/>
      <c r="P834" s="14"/>
      <c r="Q834" s="14"/>
      <c r="R834" s="14"/>
      <c r="S834" s="14"/>
      <c r="T834" s="14"/>
      <c r="U834" s="14"/>
      <c r="V834" s="14"/>
      <c r="W834" s="14"/>
      <c r="X834" s="14"/>
      <c r="Y834" s="14"/>
      <c r="Z834" s="14"/>
    </row>
    <row r="835" spans="13:26">
      <c r="M835" s="14"/>
      <c r="N835" s="14"/>
      <c r="O835" s="14"/>
      <c r="P835" s="14"/>
      <c r="Q835" s="14"/>
      <c r="R835" s="14"/>
      <c r="S835" s="14"/>
      <c r="T835" s="14"/>
      <c r="U835" s="14"/>
      <c r="V835" s="14"/>
      <c r="W835" s="14"/>
      <c r="X835" s="14"/>
      <c r="Y835" s="14"/>
      <c r="Z835" s="14"/>
    </row>
    <row r="836" spans="13:26">
      <c r="M836" s="14"/>
      <c r="N836" s="14"/>
      <c r="O836" s="14"/>
      <c r="P836" s="14"/>
      <c r="Q836" s="14"/>
      <c r="R836" s="14"/>
      <c r="S836" s="14"/>
      <c r="T836" s="14"/>
      <c r="U836" s="14"/>
      <c r="V836" s="14"/>
      <c r="W836" s="14"/>
      <c r="X836" s="14"/>
      <c r="Y836" s="14"/>
      <c r="Z836" s="14"/>
    </row>
    <row r="837" spans="13:26">
      <c r="M837" s="14"/>
      <c r="N837" s="14"/>
      <c r="O837" s="14"/>
      <c r="P837" s="14"/>
      <c r="Q837" s="14"/>
      <c r="R837" s="14"/>
      <c r="S837" s="14"/>
      <c r="T837" s="14"/>
      <c r="U837" s="14"/>
      <c r="V837" s="14"/>
      <c r="W837" s="14"/>
      <c r="X837" s="14"/>
      <c r="Y837" s="14"/>
      <c r="Z837" s="14"/>
    </row>
    <row r="838" spans="13:26">
      <c r="M838" s="14"/>
      <c r="N838" s="14"/>
      <c r="O838" s="14"/>
      <c r="P838" s="14"/>
      <c r="Q838" s="14"/>
      <c r="R838" s="14"/>
      <c r="S838" s="14"/>
      <c r="T838" s="14"/>
      <c r="U838" s="14"/>
      <c r="V838" s="14"/>
      <c r="W838" s="14"/>
      <c r="X838" s="14"/>
      <c r="Y838" s="14"/>
      <c r="Z838" s="14"/>
    </row>
    <row r="839" spans="13:26">
      <c r="M839" s="14"/>
      <c r="N839" s="14"/>
      <c r="O839" s="14"/>
      <c r="P839" s="14"/>
      <c r="Q839" s="14"/>
      <c r="R839" s="14"/>
      <c r="S839" s="14"/>
      <c r="T839" s="14"/>
      <c r="U839" s="14"/>
      <c r="V839" s="14"/>
      <c r="W839" s="14"/>
      <c r="X839" s="14"/>
      <c r="Y839" s="14"/>
      <c r="Z839" s="14"/>
    </row>
    <row r="840" spans="13:26">
      <c r="M840" s="14"/>
      <c r="N840" s="14"/>
      <c r="O840" s="14"/>
      <c r="P840" s="14"/>
      <c r="Q840" s="14"/>
      <c r="R840" s="14"/>
      <c r="S840" s="14"/>
      <c r="T840" s="14"/>
      <c r="U840" s="14"/>
      <c r="V840" s="14"/>
      <c r="W840" s="14"/>
      <c r="X840" s="14"/>
      <c r="Y840" s="14"/>
      <c r="Z840" s="14"/>
    </row>
    <row r="841" spans="13:26">
      <c r="M841" s="14"/>
      <c r="N841" s="14"/>
      <c r="O841" s="14"/>
      <c r="P841" s="14"/>
      <c r="Q841" s="14"/>
      <c r="R841" s="14"/>
      <c r="S841" s="14"/>
      <c r="T841" s="14"/>
      <c r="U841" s="14"/>
      <c r="V841" s="14"/>
      <c r="W841" s="14"/>
      <c r="X841" s="14"/>
      <c r="Y841" s="14"/>
      <c r="Z841" s="14"/>
    </row>
    <row r="842" spans="13:26">
      <c r="M842" s="14"/>
      <c r="N842" s="14"/>
      <c r="O842" s="14"/>
      <c r="P842" s="14"/>
      <c r="Q842" s="14"/>
      <c r="R842" s="14"/>
      <c r="S842" s="14"/>
      <c r="T842" s="14"/>
      <c r="U842" s="14"/>
      <c r="V842" s="14"/>
      <c r="W842" s="14"/>
      <c r="X842" s="14"/>
      <c r="Y842" s="14"/>
      <c r="Z842" s="14"/>
    </row>
    <row r="843" spans="13:26">
      <c r="M843" s="14"/>
      <c r="N843" s="14"/>
      <c r="O843" s="14"/>
      <c r="P843" s="14"/>
      <c r="Q843" s="14"/>
      <c r="R843" s="14"/>
      <c r="S843" s="14"/>
      <c r="T843" s="14"/>
      <c r="U843" s="14"/>
      <c r="V843" s="14"/>
      <c r="W843" s="14"/>
      <c r="X843" s="14"/>
      <c r="Y843" s="14"/>
      <c r="Z843" s="14"/>
    </row>
    <row r="844" spans="13:26">
      <c r="M844" s="14"/>
      <c r="N844" s="14"/>
      <c r="O844" s="14"/>
      <c r="P844" s="14"/>
      <c r="Q844" s="14"/>
      <c r="R844" s="14"/>
      <c r="S844" s="14"/>
      <c r="T844" s="14"/>
      <c r="U844" s="14"/>
      <c r="V844" s="14"/>
      <c r="W844" s="14"/>
      <c r="X844" s="14"/>
      <c r="Y844" s="14"/>
      <c r="Z844" s="14"/>
    </row>
    <row r="845" spans="13:26">
      <c r="M845" s="14"/>
      <c r="N845" s="14"/>
      <c r="O845" s="14"/>
      <c r="P845" s="14"/>
      <c r="Q845" s="14"/>
      <c r="R845" s="14"/>
      <c r="S845" s="14"/>
      <c r="T845" s="14"/>
      <c r="U845" s="14"/>
      <c r="V845" s="14"/>
      <c r="W845" s="14"/>
      <c r="X845" s="14"/>
      <c r="Y845" s="14"/>
      <c r="Z845" s="14"/>
    </row>
    <row r="846" spans="13:26">
      <c r="M846" s="14"/>
      <c r="N846" s="14"/>
      <c r="O846" s="14"/>
      <c r="P846" s="14"/>
      <c r="Q846" s="14"/>
      <c r="R846" s="14"/>
      <c r="S846" s="14"/>
      <c r="T846" s="14"/>
      <c r="U846" s="14"/>
      <c r="V846" s="14"/>
      <c r="W846" s="14"/>
      <c r="X846" s="14"/>
      <c r="Y846" s="14"/>
      <c r="Z846" s="14"/>
    </row>
    <row r="847" spans="13:26">
      <c r="M847" s="14"/>
      <c r="N847" s="14"/>
      <c r="O847" s="14"/>
      <c r="P847" s="14"/>
      <c r="Q847" s="14"/>
      <c r="R847" s="14"/>
      <c r="S847" s="14"/>
      <c r="T847" s="14"/>
      <c r="U847" s="14"/>
      <c r="V847" s="14"/>
      <c r="W847" s="14"/>
      <c r="X847" s="14"/>
      <c r="Y847" s="14"/>
      <c r="Z847" s="14"/>
    </row>
    <row r="848" spans="13:26">
      <c r="M848" s="14"/>
      <c r="N848" s="14"/>
      <c r="O848" s="14"/>
      <c r="P848" s="14"/>
      <c r="Q848" s="14"/>
      <c r="R848" s="14"/>
      <c r="S848" s="14"/>
      <c r="T848" s="14"/>
      <c r="U848" s="14"/>
      <c r="V848" s="14"/>
      <c r="W848" s="14"/>
      <c r="X848" s="14"/>
      <c r="Y848" s="14"/>
      <c r="Z848" s="14"/>
    </row>
    <row r="849" spans="13:26">
      <c r="M849" s="14"/>
      <c r="N849" s="14"/>
      <c r="O849" s="14"/>
      <c r="P849" s="14"/>
      <c r="Q849" s="14"/>
      <c r="R849" s="14"/>
      <c r="S849" s="14"/>
      <c r="T849" s="14"/>
      <c r="U849" s="14"/>
      <c r="V849" s="14"/>
      <c r="W849" s="14"/>
      <c r="X849" s="14"/>
      <c r="Y849" s="14"/>
      <c r="Z849" s="14"/>
    </row>
    <row r="850" spans="13:26">
      <c r="M850" s="14"/>
      <c r="N850" s="14"/>
      <c r="O850" s="14"/>
      <c r="P850" s="14"/>
      <c r="Q850" s="14"/>
      <c r="R850" s="14"/>
      <c r="S850" s="14"/>
      <c r="T850" s="14"/>
      <c r="U850" s="14"/>
      <c r="V850" s="14"/>
      <c r="W850" s="14"/>
      <c r="X850" s="14"/>
      <c r="Y850" s="14"/>
      <c r="Z850" s="14"/>
    </row>
    <row r="851" spans="13:26">
      <c r="M851" s="14"/>
      <c r="N851" s="14"/>
      <c r="O851" s="14"/>
      <c r="P851" s="14"/>
      <c r="Q851" s="14"/>
      <c r="R851" s="14"/>
      <c r="S851" s="14"/>
      <c r="T851" s="14"/>
      <c r="U851" s="14"/>
      <c r="V851" s="14"/>
      <c r="W851" s="14"/>
      <c r="X851" s="14"/>
      <c r="Y851" s="14"/>
      <c r="Z851" s="14"/>
    </row>
    <row r="852" spans="13:26">
      <c r="M852" s="14"/>
      <c r="N852" s="14"/>
      <c r="O852" s="14"/>
      <c r="P852" s="14"/>
      <c r="Q852" s="14"/>
      <c r="R852" s="14"/>
      <c r="S852" s="14"/>
      <c r="T852" s="14"/>
      <c r="U852" s="14"/>
      <c r="V852" s="14"/>
      <c r="W852" s="14"/>
      <c r="X852" s="14"/>
      <c r="Y852" s="14"/>
      <c r="Z852" s="14"/>
    </row>
    <row r="853" spans="13:26">
      <c r="M853" s="14"/>
      <c r="N853" s="14"/>
      <c r="O853" s="14"/>
      <c r="P853" s="14"/>
      <c r="Q853" s="14"/>
      <c r="R853" s="14"/>
      <c r="S853" s="14"/>
      <c r="T853" s="14"/>
      <c r="U853" s="14"/>
      <c r="V853" s="14"/>
      <c r="W853" s="14"/>
      <c r="X853" s="14"/>
      <c r="Y853" s="14"/>
      <c r="Z853" s="14"/>
    </row>
    <row r="854" spans="13:26">
      <c r="M854" s="14"/>
      <c r="N854" s="14"/>
      <c r="O854" s="14"/>
      <c r="P854" s="14"/>
      <c r="Q854" s="14"/>
      <c r="R854" s="14"/>
      <c r="S854" s="14"/>
      <c r="T854" s="14"/>
      <c r="U854" s="14"/>
      <c r="V854" s="14"/>
      <c r="W854" s="14"/>
      <c r="X854" s="14"/>
      <c r="Y854" s="14"/>
      <c r="Z854" s="14"/>
    </row>
    <row r="855" spans="13:26">
      <c r="M855" s="14"/>
      <c r="N855" s="14"/>
      <c r="O855" s="14"/>
      <c r="P855" s="14"/>
      <c r="Q855" s="14"/>
      <c r="R855" s="14"/>
      <c r="S855" s="14"/>
      <c r="T855" s="14"/>
      <c r="U855" s="14"/>
      <c r="V855" s="14"/>
      <c r="W855" s="14"/>
      <c r="X855" s="14"/>
      <c r="Y855" s="14"/>
      <c r="Z855" s="14"/>
    </row>
    <row r="856" spans="13:26">
      <c r="M856" s="14"/>
      <c r="N856" s="14"/>
      <c r="O856" s="14"/>
      <c r="P856" s="14"/>
      <c r="Q856" s="14"/>
      <c r="R856" s="14"/>
      <c r="S856" s="14"/>
      <c r="T856" s="14"/>
      <c r="U856" s="14"/>
      <c r="V856" s="14"/>
      <c r="W856" s="14"/>
      <c r="X856" s="14"/>
      <c r="Y856" s="14"/>
      <c r="Z856" s="14"/>
    </row>
    <row r="857" spans="13:26">
      <c r="M857" s="14"/>
      <c r="N857" s="14"/>
      <c r="O857" s="14"/>
      <c r="P857" s="14"/>
      <c r="Q857" s="14"/>
      <c r="R857" s="14"/>
      <c r="S857" s="14"/>
      <c r="T857" s="14"/>
      <c r="U857" s="14"/>
      <c r="V857" s="14"/>
      <c r="W857" s="14"/>
      <c r="X857" s="14"/>
      <c r="Y857" s="14"/>
      <c r="Z857" s="14"/>
    </row>
    <row r="858" spans="13:26">
      <c r="M858" s="14"/>
      <c r="N858" s="14"/>
      <c r="O858" s="14"/>
      <c r="P858" s="14"/>
      <c r="Q858" s="14"/>
      <c r="R858" s="14"/>
      <c r="S858" s="14"/>
      <c r="T858" s="14"/>
      <c r="U858" s="14"/>
      <c r="V858" s="14"/>
      <c r="W858" s="14"/>
      <c r="X858" s="14"/>
      <c r="Y858" s="14"/>
      <c r="Z858" s="14"/>
    </row>
    <row r="859" spans="13:26">
      <c r="M859" s="14"/>
      <c r="N859" s="14"/>
      <c r="O859" s="14"/>
      <c r="P859" s="14"/>
      <c r="Q859" s="14"/>
      <c r="R859" s="14"/>
      <c r="S859" s="14"/>
      <c r="T859" s="14"/>
      <c r="U859" s="14"/>
      <c r="V859" s="14"/>
      <c r="W859" s="14"/>
      <c r="X859" s="14"/>
      <c r="Y859" s="14"/>
      <c r="Z859" s="14"/>
    </row>
    <row r="860" spans="13:26">
      <c r="M860" s="14"/>
      <c r="N860" s="14"/>
      <c r="O860" s="14"/>
      <c r="P860" s="14"/>
      <c r="Q860" s="14"/>
      <c r="R860" s="14"/>
      <c r="S860" s="14"/>
      <c r="T860" s="14"/>
      <c r="U860" s="14"/>
      <c r="V860" s="14"/>
      <c r="W860" s="14"/>
      <c r="X860" s="14"/>
      <c r="Y860" s="14"/>
      <c r="Z860" s="14"/>
    </row>
    <row r="861" spans="13:26">
      <c r="M861" s="14"/>
      <c r="N861" s="14"/>
      <c r="O861" s="14"/>
      <c r="P861" s="14"/>
      <c r="Q861" s="14"/>
      <c r="R861" s="14"/>
      <c r="S861" s="14"/>
      <c r="T861" s="14"/>
      <c r="U861" s="14"/>
      <c r="V861" s="14"/>
      <c r="W861" s="14"/>
      <c r="X861" s="14"/>
      <c r="Y861" s="14"/>
      <c r="Z861" s="14"/>
    </row>
    <row r="862" spans="13:26">
      <c r="M862" s="14"/>
      <c r="N862" s="14"/>
      <c r="O862" s="14"/>
      <c r="P862" s="14"/>
      <c r="Q862" s="14"/>
      <c r="R862" s="14"/>
      <c r="S862" s="14"/>
      <c r="T862" s="14"/>
      <c r="U862" s="14"/>
      <c r="V862" s="14"/>
      <c r="W862" s="14"/>
      <c r="X862" s="14"/>
      <c r="Y862" s="14"/>
      <c r="Z862" s="14"/>
    </row>
    <row r="863" spans="13:26">
      <c r="M863" s="14"/>
      <c r="N863" s="14"/>
      <c r="O863" s="14"/>
      <c r="P863" s="14"/>
      <c r="Q863" s="14"/>
      <c r="R863" s="14"/>
      <c r="S863" s="14"/>
      <c r="T863" s="14"/>
      <c r="U863" s="14"/>
      <c r="V863" s="14"/>
      <c r="W863" s="14"/>
      <c r="X863" s="14"/>
      <c r="Y863" s="14"/>
      <c r="Z863" s="14"/>
    </row>
    <row r="864" spans="13:26">
      <c r="M864" s="14"/>
      <c r="N864" s="14"/>
      <c r="O864" s="14"/>
      <c r="P864" s="14"/>
      <c r="Q864" s="14"/>
      <c r="R864" s="14"/>
      <c r="S864" s="14"/>
      <c r="T864" s="14"/>
      <c r="U864" s="14"/>
      <c r="V864" s="14"/>
      <c r="W864" s="14"/>
      <c r="X864" s="14"/>
      <c r="Y864" s="14"/>
      <c r="Z864" s="14"/>
    </row>
    <row r="865" spans="13:26">
      <c r="M865" s="14"/>
      <c r="N865" s="14"/>
      <c r="O865" s="14"/>
      <c r="P865" s="14"/>
      <c r="Q865" s="14"/>
      <c r="R865" s="14"/>
      <c r="S865" s="14"/>
      <c r="T865" s="14"/>
      <c r="U865" s="14"/>
      <c r="V865" s="14"/>
      <c r="W865" s="14"/>
      <c r="X865" s="14"/>
      <c r="Y865" s="14"/>
      <c r="Z865" s="14"/>
    </row>
    <row r="866" spans="13:26">
      <c r="M866" s="14"/>
      <c r="N866" s="14"/>
      <c r="O866" s="14"/>
      <c r="P866" s="14"/>
      <c r="Q866" s="14"/>
      <c r="R866" s="14"/>
      <c r="S866" s="14"/>
      <c r="T866" s="14"/>
      <c r="U866" s="14"/>
      <c r="V866" s="14"/>
      <c r="W866" s="14"/>
      <c r="X866" s="14"/>
      <c r="Y866" s="14"/>
      <c r="Z866" s="14"/>
    </row>
    <row r="867" spans="13:26">
      <c r="M867" s="14"/>
      <c r="N867" s="14"/>
      <c r="O867" s="14"/>
      <c r="P867" s="14"/>
      <c r="Q867" s="14"/>
      <c r="R867" s="14"/>
      <c r="S867" s="14"/>
      <c r="T867" s="14"/>
      <c r="U867" s="14"/>
      <c r="V867" s="14"/>
      <c r="W867" s="14"/>
      <c r="X867" s="14"/>
      <c r="Y867" s="14"/>
      <c r="Z867" s="14"/>
    </row>
    <row r="868" spans="13:26">
      <c r="M868" s="14"/>
      <c r="N868" s="14"/>
      <c r="O868" s="14"/>
      <c r="P868" s="14"/>
      <c r="Q868" s="14"/>
      <c r="R868" s="14"/>
      <c r="S868" s="14"/>
      <c r="T868" s="14"/>
      <c r="U868" s="14"/>
      <c r="V868" s="14"/>
      <c r="W868" s="14"/>
      <c r="X868" s="14"/>
      <c r="Y868" s="14"/>
      <c r="Z868" s="14"/>
    </row>
    <row r="869" spans="13:26">
      <c r="M869" s="14"/>
      <c r="N869" s="14"/>
      <c r="O869" s="14"/>
      <c r="P869" s="14"/>
      <c r="Q869" s="14"/>
      <c r="R869" s="14"/>
      <c r="S869" s="14"/>
      <c r="T869" s="14"/>
      <c r="U869" s="14"/>
      <c r="V869" s="14"/>
      <c r="W869" s="14"/>
      <c r="X869" s="14"/>
      <c r="Y869" s="14"/>
      <c r="Z869" s="14"/>
    </row>
    <row r="870" spans="13:26">
      <c r="M870" s="14"/>
      <c r="N870" s="14"/>
      <c r="O870" s="14"/>
      <c r="P870" s="14"/>
      <c r="Q870" s="14"/>
      <c r="R870" s="14"/>
      <c r="S870" s="14"/>
      <c r="T870" s="14"/>
      <c r="U870" s="14"/>
      <c r="V870" s="14"/>
      <c r="W870" s="14"/>
      <c r="X870" s="14"/>
      <c r="Y870" s="14"/>
      <c r="Z870" s="14"/>
    </row>
    <row r="871" spans="13:26">
      <c r="M871" s="14"/>
      <c r="N871" s="14"/>
      <c r="O871" s="14"/>
      <c r="P871" s="14"/>
      <c r="Q871" s="14"/>
      <c r="R871" s="14"/>
      <c r="S871" s="14"/>
      <c r="T871" s="14"/>
      <c r="U871" s="14"/>
      <c r="V871" s="14"/>
      <c r="W871" s="14"/>
      <c r="X871" s="14"/>
      <c r="Y871" s="14"/>
      <c r="Z871" s="14"/>
    </row>
    <row r="872" spans="13:26">
      <c r="M872" s="14"/>
      <c r="N872" s="14"/>
      <c r="O872" s="14"/>
      <c r="P872" s="14"/>
      <c r="Q872" s="14"/>
      <c r="R872" s="14"/>
      <c r="S872" s="14"/>
      <c r="T872" s="14"/>
      <c r="U872" s="14"/>
      <c r="V872" s="14"/>
      <c r="W872" s="14"/>
      <c r="X872" s="14"/>
      <c r="Y872" s="14"/>
      <c r="Z872" s="14"/>
    </row>
    <row r="873" spans="13:26">
      <c r="M873" s="14"/>
      <c r="N873" s="14"/>
      <c r="O873" s="14"/>
      <c r="P873" s="14"/>
      <c r="Q873" s="14"/>
      <c r="R873" s="14"/>
      <c r="S873" s="14"/>
      <c r="T873" s="14"/>
      <c r="U873" s="14"/>
      <c r="V873" s="14"/>
      <c r="W873" s="14"/>
      <c r="X873" s="14"/>
      <c r="Y873" s="14"/>
      <c r="Z873" s="14"/>
    </row>
    <row r="874" spans="13:26">
      <c r="M874" s="14"/>
      <c r="N874" s="14"/>
      <c r="O874" s="14"/>
      <c r="P874" s="14"/>
      <c r="Q874" s="14"/>
      <c r="R874" s="14"/>
      <c r="S874" s="14"/>
      <c r="T874" s="14"/>
      <c r="U874" s="14"/>
      <c r="V874" s="14"/>
      <c r="W874" s="14"/>
      <c r="X874" s="14"/>
      <c r="Y874" s="14"/>
      <c r="Z874" s="14"/>
    </row>
    <row r="875" spans="13:26">
      <c r="M875" s="14"/>
      <c r="N875" s="14"/>
      <c r="O875" s="14"/>
      <c r="P875" s="14"/>
      <c r="Q875" s="14"/>
      <c r="R875" s="14"/>
      <c r="S875" s="14"/>
      <c r="T875" s="14"/>
      <c r="U875" s="14"/>
      <c r="V875" s="14"/>
      <c r="W875" s="14"/>
      <c r="X875" s="14"/>
      <c r="Y875" s="14"/>
      <c r="Z875" s="14"/>
    </row>
    <row r="876" spans="13:26">
      <c r="M876" s="14"/>
      <c r="N876" s="14"/>
      <c r="O876" s="14"/>
      <c r="P876" s="14"/>
      <c r="Q876" s="14"/>
      <c r="R876" s="14"/>
      <c r="S876" s="14"/>
      <c r="T876" s="14"/>
      <c r="U876" s="14"/>
      <c r="V876" s="14"/>
      <c r="W876" s="14"/>
      <c r="X876" s="14"/>
      <c r="Y876" s="14"/>
      <c r="Z876" s="14"/>
    </row>
    <row r="877" spans="13:26">
      <c r="M877" s="14"/>
      <c r="N877" s="14"/>
      <c r="O877" s="14"/>
      <c r="P877" s="14"/>
      <c r="Q877" s="14"/>
      <c r="R877" s="14"/>
      <c r="S877" s="14"/>
      <c r="T877" s="14"/>
      <c r="U877" s="14"/>
      <c r="V877" s="14"/>
      <c r="W877" s="14"/>
      <c r="X877" s="14"/>
      <c r="Y877" s="14"/>
      <c r="Z877" s="14"/>
    </row>
    <row r="878" spans="13:26">
      <c r="M878" s="14"/>
      <c r="N878" s="14"/>
      <c r="O878" s="14"/>
      <c r="P878" s="14"/>
      <c r="Q878" s="14"/>
      <c r="R878" s="14"/>
      <c r="S878" s="14"/>
      <c r="T878" s="14"/>
      <c r="U878" s="14"/>
      <c r="V878" s="14"/>
      <c r="W878" s="14"/>
      <c r="X878" s="14"/>
      <c r="Y878" s="14"/>
      <c r="Z878" s="14"/>
    </row>
    <row r="879" spans="13:26">
      <c r="M879" s="14"/>
      <c r="N879" s="14"/>
      <c r="O879" s="14"/>
      <c r="P879" s="14"/>
      <c r="Q879" s="14"/>
      <c r="R879" s="14"/>
      <c r="S879" s="14"/>
      <c r="T879" s="14"/>
      <c r="U879" s="14"/>
      <c r="V879" s="14"/>
      <c r="W879" s="14"/>
      <c r="X879" s="14"/>
      <c r="Y879" s="14"/>
      <c r="Z879" s="14"/>
    </row>
    <row r="880" spans="13:26">
      <c r="M880" s="14"/>
      <c r="N880" s="14"/>
      <c r="O880" s="14"/>
      <c r="P880" s="14"/>
      <c r="Q880" s="14"/>
      <c r="R880" s="14"/>
      <c r="S880" s="14"/>
      <c r="T880" s="14"/>
      <c r="U880" s="14"/>
      <c r="V880" s="14"/>
      <c r="W880" s="14"/>
      <c r="X880" s="14"/>
      <c r="Y880" s="14"/>
      <c r="Z880" s="14"/>
    </row>
    <row r="881" spans="13:26">
      <c r="M881" s="14"/>
      <c r="N881" s="14"/>
      <c r="O881" s="14"/>
      <c r="P881" s="14"/>
      <c r="Q881" s="14"/>
      <c r="R881" s="14"/>
      <c r="S881" s="14"/>
      <c r="T881" s="14"/>
      <c r="U881" s="14"/>
      <c r="V881" s="14"/>
      <c r="W881" s="14"/>
      <c r="X881" s="14"/>
      <c r="Y881" s="14"/>
      <c r="Z881" s="14"/>
    </row>
    <row r="882" spans="13:26">
      <c r="M882" s="14"/>
      <c r="N882" s="14"/>
      <c r="O882" s="14"/>
      <c r="P882" s="14"/>
      <c r="Q882" s="14"/>
      <c r="R882" s="14"/>
      <c r="S882" s="14"/>
      <c r="T882" s="14"/>
      <c r="U882" s="14"/>
      <c r="V882" s="14"/>
      <c r="W882" s="14"/>
      <c r="X882" s="14"/>
      <c r="Y882" s="14"/>
      <c r="Z882" s="14"/>
    </row>
    <row r="883" spans="13:26">
      <c r="M883" s="14"/>
      <c r="N883" s="14"/>
      <c r="O883" s="14"/>
      <c r="P883" s="14"/>
      <c r="Q883" s="14"/>
      <c r="R883" s="14"/>
      <c r="S883" s="14"/>
      <c r="T883" s="14"/>
      <c r="U883" s="14"/>
      <c r="V883" s="14"/>
      <c r="W883" s="14"/>
      <c r="X883" s="14"/>
      <c r="Y883" s="14"/>
      <c r="Z883" s="14"/>
    </row>
    <row r="884" spans="13:26">
      <c r="M884" s="14"/>
      <c r="N884" s="14"/>
      <c r="O884" s="14"/>
      <c r="P884" s="14"/>
      <c r="Q884" s="14"/>
      <c r="R884" s="14"/>
      <c r="S884" s="14"/>
      <c r="T884" s="14"/>
      <c r="U884" s="14"/>
      <c r="V884" s="14"/>
      <c r="W884" s="14"/>
      <c r="X884" s="14"/>
      <c r="Y884" s="14"/>
      <c r="Z884" s="14"/>
    </row>
    <row r="885" spans="13:26">
      <c r="M885" s="14"/>
      <c r="N885" s="14"/>
      <c r="O885" s="14"/>
      <c r="P885" s="14"/>
      <c r="Q885" s="14"/>
      <c r="R885" s="14"/>
      <c r="S885" s="14"/>
      <c r="T885" s="14"/>
      <c r="U885" s="14"/>
      <c r="V885" s="14"/>
      <c r="W885" s="14"/>
      <c r="X885" s="14"/>
      <c r="Y885" s="14"/>
      <c r="Z885" s="14"/>
    </row>
    <row r="886" spans="13:26">
      <c r="M886" s="14"/>
      <c r="N886" s="14"/>
      <c r="O886" s="14"/>
      <c r="P886" s="14"/>
      <c r="Q886" s="14"/>
      <c r="R886" s="14"/>
      <c r="S886" s="14"/>
      <c r="T886" s="14"/>
      <c r="U886" s="14"/>
      <c r="V886" s="14"/>
      <c r="W886" s="14"/>
      <c r="X886" s="14"/>
      <c r="Y886" s="14"/>
      <c r="Z886" s="14"/>
    </row>
    <row r="887" spans="13:26">
      <c r="M887" s="14"/>
      <c r="N887" s="14"/>
      <c r="O887" s="14"/>
      <c r="P887" s="14"/>
      <c r="Q887" s="14"/>
      <c r="R887" s="14"/>
      <c r="S887" s="14"/>
      <c r="T887" s="14"/>
      <c r="U887" s="14"/>
      <c r="V887" s="14"/>
      <c r="W887" s="14"/>
      <c r="X887" s="14"/>
      <c r="Y887" s="14"/>
      <c r="Z887" s="14"/>
    </row>
    <row r="888" spans="13:26">
      <c r="M888" s="14"/>
      <c r="N888" s="14"/>
      <c r="O888" s="14"/>
      <c r="P888" s="14"/>
      <c r="Q888" s="14"/>
      <c r="R888" s="14"/>
      <c r="S888" s="14"/>
      <c r="T888" s="14"/>
      <c r="U888" s="14"/>
      <c r="V888" s="14"/>
      <c r="W888" s="14"/>
      <c r="X888" s="14"/>
      <c r="Y888" s="14"/>
      <c r="Z888" s="14"/>
    </row>
    <row r="889" spans="13:26">
      <c r="M889" s="14"/>
      <c r="N889" s="14"/>
      <c r="O889" s="14"/>
      <c r="P889" s="14"/>
      <c r="Q889" s="14"/>
      <c r="R889" s="14"/>
      <c r="S889" s="14"/>
      <c r="T889" s="14"/>
      <c r="U889" s="14"/>
      <c r="V889" s="14"/>
      <c r="W889" s="14"/>
      <c r="X889" s="14"/>
      <c r="Y889" s="14"/>
      <c r="Z889" s="14"/>
    </row>
    <row r="890" spans="13:26">
      <c r="M890" s="14"/>
      <c r="N890" s="14"/>
      <c r="O890" s="14"/>
      <c r="P890" s="14"/>
      <c r="Q890" s="14"/>
      <c r="R890" s="14"/>
      <c r="S890" s="14"/>
      <c r="T890" s="14"/>
      <c r="U890" s="14"/>
      <c r="V890" s="14"/>
      <c r="W890" s="14"/>
      <c r="X890" s="14"/>
      <c r="Y890" s="14"/>
      <c r="Z890" s="14"/>
    </row>
    <row r="891" spans="13:26">
      <c r="M891" s="14"/>
      <c r="N891" s="14"/>
      <c r="O891" s="14"/>
      <c r="P891" s="14"/>
      <c r="Q891" s="14"/>
      <c r="R891" s="14"/>
      <c r="S891" s="14"/>
      <c r="T891" s="14"/>
      <c r="U891" s="14"/>
      <c r="V891" s="14"/>
      <c r="W891" s="14"/>
      <c r="X891" s="14"/>
      <c r="Y891" s="14"/>
      <c r="Z891" s="14"/>
    </row>
    <row r="892" spans="13:26">
      <c r="M892" s="14"/>
      <c r="N892" s="14"/>
      <c r="O892" s="14"/>
      <c r="P892" s="14"/>
      <c r="Q892" s="14"/>
      <c r="R892" s="14"/>
      <c r="S892" s="14"/>
      <c r="T892" s="14"/>
      <c r="U892" s="14"/>
      <c r="V892" s="14"/>
      <c r="W892" s="14"/>
      <c r="X892" s="14"/>
      <c r="Y892" s="14"/>
      <c r="Z892" s="14"/>
    </row>
    <row r="893" spans="13:26">
      <c r="M893" s="14"/>
      <c r="N893" s="14"/>
      <c r="O893" s="14"/>
      <c r="P893" s="14"/>
      <c r="Q893" s="14"/>
      <c r="R893" s="14"/>
      <c r="S893" s="14"/>
      <c r="T893" s="14"/>
      <c r="U893" s="14"/>
      <c r="V893" s="14"/>
      <c r="W893" s="14"/>
      <c r="X893" s="14"/>
      <c r="Y893" s="14"/>
      <c r="Z893" s="14"/>
    </row>
    <row r="894" spans="13:26">
      <c r="M894" s="14"/>
      <c r="N894" s="14"/>
      <c r="O894" s="14"/>
      <c r="P894" s="14"/>
      <c r="Q894" s="14"/>
      <c r="R894" s="14"/>
      <c r="S894" s="14"/>
      <c r="T894" s="14"/>
      <c r="U894" s="14"/>
      <c r="V894" s="14"/>
      <c r="W894" s="14"/>
      <c r="X894" s="14"/>
      <c r="Y894" s="14"/>
      <c r="Z894" s="14"/>
    </row>
    <row r="895" spans="13:26">
      <c r="M895" s="14"/>
      <c r="N895" s="14"/>
      <c r="O895" s="14"/>
      <c r="P895" s="14"/>
      <c r="Q895" s="14"/>
      <c r="R895" s="14"/>
      <c r="S895" s="14"/>
      <c r="T895" s="14"/>
      <c r="U895" s="14"/>
      <c r="V895" s="14"/>
      <c r="W895" s="14"/>
      <c r="X895" s="14"/>
      <c r="Y895" s="14"/>
      <c r="Z895" s="14"/>
    </row>
    <row r="896" spans="13:26">
      <c r="M896" s="14"/>
      <c r="N896" s="14"/>
      <c r="O896" s="14"/>
      <c r="P896" s="14"/>
      <c r="Q896" s="14"/>
      <c r="R896" s="14"/>
      <c r="S896" s="14"/>
      <c r="T896" s="14"/>
      <c r="U896" s="14"/>
      <c r="V896" s="14"/>
      <c r="W896" s="14"/>
      <c r="X896" s="14"/>
      <c r="Y896" s="14"/>
      <c r="Z896" s="14"/>
    </row>
    <row r="897" spans="13:26">
      <c r="M897" s="14"/>
      <c r="N897" s="14"/>
      <c r="O897" s="14"/>
      <c r="P897" s="14"/>
      <c r="Q897" s="14"/>
      <c r="R897" s="14"/>
      <c r="S897" s="14"/>
      <c r="T897" s="14"/>
      <c r="U897" s="14"/>
      <c r="V897" s="14"/>
      <c r="W897" s="14"/>
      <c r="X897" s="14"/>
      <c r="Y897" s="14"/>
      <c r="Z897" s="14"/>
    </row>
    <row r="898" spans="13:26">
      <c r="M898" s="14"/>
      <c r="N898" s="14"/>
      <c r="O898" s="14"/>
      <c r="P898" s="14"/>
      <c r="Q898" s="14"/>
      <c r="R898" s="14"/>
      <c r="S898" s="14"/>
      <c r="T898" s="14"/>
      <c r="U898" s="14"/>
      <c r="V898" s="14"/>
      <c r="W898" s="14"/>
      <c r="X898" s="14"/>
      <c r="Y898" s="14"/>
      <c r="Z898" s="14"/>
    </row>
    <row r="899" spans="13:26">
      <c r="M899" s="14"/>
      <c r="N899" s="14"/>
      <c r="O899" s="14"/>
      <c r="P899" s="14"/>
      <c r="Q899" s="14"/>
      <c r="R899" s="14"/>
      <c r="S899" s="14"/>
      <c r="T899" s="14"/>
      <c r="U899" s="14"/>
      <c r="V899" s="14"/>
      <c r="W899" s="14"/>
      <c r="X899" s="14"/>
      <c r="Y899" s="14"/>
      <c r="Z899" s="14"/>
    </row>
    <row r="900" spans="13:26">
      <c r="M900" s="14"/>
      <c r="N900" s="14"/>
      <c r="O900" s="14"/>
      <c r="P900" s="14"/>
      <c r="Q900" s="14"/>
      <c r="R900" s="14"/>
      <c r="S900" s="14"/>
      <c r="T900" s="14"/>
      <c r="U900" s="14"/>
      <c r="V900" s="14"/>
      <c r="W900" s="14"/>
      <c r="X900" s="14"/>
      <c r="Y900" s="14"/>
      <c r="Z900" s="14"/>
    </row>
    <row r="901" spans="13:26">
      <c r="M901" s="14"/>
      <c r="N901" s="14"/>
      <c r="O901" s="14"/>
      <c r="P901" s="14"/>
      <c r="Q901" s="14"/>
      <c r="R901" s="14"/>
      <c r="S901" s="14"/>
      <c r="T901" s="14"/>
      <c r="U901" s="14"/>
      <c r="V901" s="14"/>
      <c r="W901" s="14"/>
      <c r="X901" s="14"/>
      <c r="Y901" s="14"/>
      <c r="Z901" s="14"/>
    </row>
    <row r="902" spans="13:26">
      <c r="M902" s="14"/>
      <c r="N902" s="14"/>
      <c r="O902" s="14"/>
      <c r="P902" s="14"/>
      <c r="Q902" s="14"/>
      <c r="R902" s="14"/>
      <c r="S902" s="14"/>
      <c r="T902" s="14"/>
      <c r="U902" s="14"/>
      <c r="V902" s="14"/>
      <c r="W902" s="14"/>
      <c r="X902" s="14"/>
      <c r="Y902" s="14"/>
      <c r="Z902" s="14"/>
    </row>
    <row r="903" spans="13:26">
      <c r="M903" s="14"/>
      <c r="N903" s="14"/>
      <c r="O903" s="14"/>
      <c r="P903" s="14"/>
      <c r="Q903" s="14"/>
      <c r="R903" s="14"/>
      <c r="S903" s="14"/>
      <c r="T903" s="14"/>
      <c r="U903" s="14"/>
      <c r="V903" s="14"/>
      <c r="W903" s="14"/>
      <c r="X903" s="14"/>
      <c r="Y903" s="14"/>
      <c r="Z903" s="14"/>
    </row>
    <row r="904" spans="13:26">
      <c r="V904" s="14"/>
      <c r="W904" s="14"/>
      <c r="X904" s="14"/>
      <c r="Y904" s="14"/>
      <c r="Z904" s="14"/>
    </row>
    <row r="905" spans="13:26">
      <c r="V905" s="14"/>
      <c r="W905" s="14"/>
      <c r="X905" s="14"/>
      <c r="Y905" s="14"/>
      <c r="Z905" s="14"/>
    </row>
    <row r="906" spans="13:26">
      <c r="V906" s="14"/>
      <c r="W906" s="14"/>
      <c r="X906" s="14"/>
      <c r="Y906" s="14"/>
      <c r="Z906" s="14"/>
    </row>
    <row r="907" spans="13:26">
      <c r="V907" s="14"/>
      <c r="W907" s="14"/>
      <c r="X907" s="14"/>
      <c r="Y907" s="14"/>
      <c r="Z907" s="14"/>
    </row>
    <row r="908" spans="13:26">
      <c r="V908" s="14"/>
      <c r="W908" s="14"/>
      <c r="X908" s="14"/>
      <c r="Y908" s="14"/>
      <c r="Z908" s="14"/>
    </row>
    <row r="909" spans="13:26">
      <c r="V909" s="14"/>
      <c r="W909" s="14"/>
      <c r="X909" s="14"/>
      <c r="Y909" s="14"/>
      <c r="Z909" s="14"/>
    </row>
  </sheetData>
  <pageMargins left="0.75" right="0.75" top="1" bottom="1" header="0.5" footer="0.5"/>
  <pageSetup orientation="portrait"/>
  <headerFooter alignWithMargins="0"/>
  <legacyDrawing r:id="rId1"/>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6"/>
  <dimension ref="B2:W69"/>
  <sheetViews>
    <sheetView topLeftCell="A17" workbookViewId="0">
      <selection activeCell="B7" sqref="B7:C60"/>
    </sheetView>
  </sheetViews>
  <sheetFormatPr defaultRowHeight="15"/>
  <cols>
    <col min="2" max="2" width="15.7109375" customWidth="1"/>
    <col min="16" max="16" width="14.140625" bestFit="1" customWidth="1"/>
    <col min="17" max="17" width="14.42578125" bestFit="1" customWidth="1"/>
    <col min="18" max="18" width="28.42578125" bestFit="1" customWidth="1"/>
  </cols>
  <sheetData>
    <row r="2" spans="2:23" ht="23.25">
      <c r="B2" s="2" t="str">
        <f ca="1">IND_SavTechs_ND!B2</f>
        <v>Construction Industry Saving Potential Technologies from COWI Study</v>
      </c>
    </row>
    <row r="4" spans="2:23">
      <c r="B4" s="1"/>
      <c r="C4" s="4" t="s">
        <v>0</v>
      </c>
      <c r="D4" s="1"/>
      <c r="E4" s="1"/>
      <c r="F4" s="1"/>
      <c r="G4" s="1"/>
      <c r="H4" s="1"/>
      <c r="I4" s="1"/>
      <c r="J4" s="1"/>
      <c r="P4" s="5" t="s">
        <v>1</v>
      </c>
      <c r="Q4" s="5"/>
      <c r="R4" s="6"/>
      <c r="S4" s="6"/>
      <c r="T4" s="6"/>
      <c r="U4" s="6"/>
      <c r="V4" s="6"/>
      <c r="W4" s="6"/>
    </row>
    <row r="5" spans="2:23">
      <c r="B5" s="8" t="s">
        <v>3</v>
      </c>
      <c r="C5" s="8" t="s">
        <v>4</v>
      </c>
      <c r="D5" s="9" t="s">
        <v>5</v>
      </c>
      <c r="E5" s="9" t="s">
        <v>6</v>
      </c>
      <c r="F5" s="9" t="s">
        <v>7</v>
      </c>
      <c r="G5" s="9" t="s">
        <v>8</v>
      </c>
      <c r="H5" s="9" t="s">
        <v>9</v>
      </c>
      <c r="I5" s="9" t="s">
        <v>10</v>
      </c>
      <c r="J5" s="9" t="s">
        <v>11</v>
      </c>
      <c r="P5" s="10" t="s">
        <v>12</v>
      </c>
      <c r="Q5" s="10" t="s">
        <v>3</v>
      </c>
      <c r="R5" s="10" t="s">
        <v>13</v>
      </c>
      <c r="S5" s="10" t="s">
        <v>14</v>
      </c>
      <c r="T5" s="10" t="s">
        <v>15</v>
      </c>
      <c r="U5" s="10" t="s">
        <v>16</v>
      </c>
      <c r="V5" s="10" t="s">
        <v>17</v>
      </c>
      <c r="W5" s="10" t="s">
        <v>18</v>
      </c>
    </row>
    <row r="6" spans="2:23" ht="52.5" thickBot="1">
      <c r="B6" s="11" t="s">
        <v>20</v>
      </c>
      <c r="C6" s="11"/>
      <c r="D6" s="11"/>
      <c r="E6" s="11"/>
      <c r="F6" s="11" t="s">
        <v>21</v>
      </c>
      <c r="G6" s="11" t="s">
        <v>22</v>
      </c>
      <c r="H6" s="11" t="s">
        <v>21</v>
      </c>
      <c r="I6" s="11"/>
      <c r="J6" s="11"/>
      <c r="L6" t="s">
        <v>165</v>
      </c>
      <c r="P6" s="12" t="s">
        <v>23</v>
      </c>
      <c r="Q6" s="13" t="s">
        <v>24</v>
      </c>
      <c r="R6" s="13" t="s">
        <v>25</v>
      </c>
      <c r="S6" s="13" t="s">
        <v>26</v>
      </c>
      <c r="T6" s="13" t="s">
        <v>27</v>
      </c>
      <c r="U6" s="13" t="s">
        <v>28</v>
      </c>
      <c r="V6" s="13" t="s">
        <v>29</v>
      </c>
      <c r="W6" s="13" t="s">
        <v>30</v>
      </c>
    </row>
    <row r="7" spans="2:23">
      <c r="B7" t="str">
        <f ca="1">"IND"&amp;MID(C7,2,2)&amp;"EFF"&amp;RIGHT(C7,2)&amp;"-"&amp;8-L7</f>
        <v>INDNDEFFMT-0</v>
      </c>
      <c r="C7" t="str">
        <f ca="1">IND_SavTechs_ND!$C$8</f>
        <v>INDMT</v>
      </c>
      <c r="D7">
        <f>IND_SavTechs_ND!D8</f>
        <v>2016</v>
      </c>
      <c r="E7">
        <f ca="1">AVERAGEIFS(IND_SavTechs_ND!$E$8:$E$607,IND_SavTechs_ND!$C$8:$C$607,IND_ND!C7, IND_SavTechs_ND!$K$8:$K$607,IND_ND!L7)</f>
        <v>4.3796875000000002</v>
      </c>
      <c r="F7" s="79">
        <f ca="1">AVERAGEIFS(IND_SavTechs_ND!$F$8:$F$607,IND_SavTechs_ND!$C$8:$C$607,IND_ND!C7, IND_SavTechs_ND!$K$8:$K$607,IND_ND!L7)</f>
        <v>198.28329696937718</v>
      </c>
      <c r="I7" s="63">
        <f>IND_SavTechs_ND!I8</f>
        <v>1</v>
      </c>
      <c r="J7" s="63">
        <f>IND_SavTechs_ND!J8</f>
        <v>1</v>
      </c>
      <c r="L7">
        <v>8</v>
      </c>
      <c r="M7" t="s">
        <v>166</v>
      </c>
      <c r="P7" s="19" t="s">
        <v>31</v>
      </c>
      <c r="Q7" t="str">
        <f ca="1">B7</f>
        <v>INDNDEFFMT-0</v>
      </c>
      <c r="R7" t="str">
        <f ca="1">LEFT($B$2,28)&amp;RIGHT(C7,2)</f>
        <v>Construction Industry SavingMT</v>
      </c>
      <c r="S7" s="21" t="s">
        <v>32</v>
      </c>
      <c r="T7" s="21" t="s">
        <v>33</v>
      </c>
      <c r="U7" s="21"/>
      <c r="V7" s="21"/>
      <c r="W7" s="20" t="s">
        <v>34</v>
      </c>
    </row>
    <row r="8" spans="2:23">
      <c r="B8" t="str">
        <f t="shared" ref="B8:B15" ca="1" si="0">"IND"&amp;MID(C8,2,2)&amp;"EFF"&amp;RIGHT(C8,2)&amp;"-"&amp;8-L8</f>
        <v>INDNDEFFMT-1</v>
      </c>
      <c r="C8" t="str">
        <f ca="1">IND_SavTechs_ND!$C$8</f>
        <v>INDMT</v>
      </c>
      <c r="D8">
        <f>IND_SavTechs_ND!D9</f>
        <v>2016</v>
      </c>
      <c r="E8">
        <f ca="1">AVERAGEIFS(IND_SavTechs_ND!$E$8:$E$607,IND_SavTechs_ND!$C$8:$C$607,IND_ND!C8, IND_SavTechs_ND!$K$8:$K$607,IND_ND!L8)</f>
        <v>5.8455555555555554</v>
      </c>
      <c r="F8" s="79">
        <f ca="1">AVERAGEIFS(IND_SavTechs_ND!$F$8:$F$607,IND_SavTechs_ND!$C$8:$C$607,IND_ND!C8, IND_SavTechs_ND!$K$8:$K$607,IND_ND!L8)</f>
        <v>555.25421602482652</v>
      </c>
      <c r="I8" s="63">
        <f>IND_SavTechs_ND!I9</f>
        <v>1</v>
      </c>
      <c r="J8" s="63">
        <f>IND_SavTechs_ND!J9</f>
        <v>1</v>
      </c>
      <c r="L8">
        <v>7</v>
      </c>
      <c r="M8" t="s">
        <v>167</v>
      </c>
      <c r="Q8" t="str">
        <f t="shared" ref="Q8:Q60" ca="1" si="1">B8</f>
        <v>INDNDEFFMT-1</v>
      </c>
      <c r="R8" t="str">
        <f t="shared" ref="R8:R60" ca="1" si="2">LEFT($B$2,28)&amp;RIGHT(C8,2)</f>
        <v>Construction Industry SavingMT</v>
      </c>
      <c r="S8" t="s">
        <v>32</v>
      </c>
      <c r="T8" t="s">
        <v>33</v>
      </c>
      <c r="W8" t="s">
        <v>34</v>
      </c>
    </row>
    <row r="9" spans="2:23">
      <c r="B9" t="str">
        <f t="shared" ca="1" si="0"/>
        <v>INDNDEFFMT-2</v>
      </c>
      <c r="C9" t="str">
        <f ca="1">IND_SavTechs_ND!$C$8</f>
        <v>INDMT</v>
      </c>
      <c r="D9">
        <f>IND_SavTechs_ND!D10</f>
        <v>2016</v>
      </c>
      <c r="E9">
        <f ca="1">AVERAGEIFS(IND_SavTechs_ND!$E$8:$E$607,IND_SavTechs_ND!$C$8:$C$607,IND_ND!C9, IND_SavTechs_ND!$K$8:$K$607,IND_ND!L9)</f>
        <v>6.0699999999999994</v>
      </c>
      <c r="F9" s="79">
        <f ca="1">AVERAGEIFS(IND_SavTechs_ND!$F$8:$F$607,IND_SavTechs_ND!$C$8:$C$607,IND_ND!C9, IND_SavTechs_ND!$K$8:$K$607,IND_ND!L9)</f>
        <v>651.77750585006152</v>
      </c>
      <c r="I9" s="63">
        <f>IND_SavTechs_ND!I10</f>
        <v>1</v>
      </c>
      <c r="J9" s="63">
        <f>IND_SavTechs_ND!J10</f>
        <v>1</v>
      </c>
      <c r="L9">
        <v>6</v>
      </c>
      <c r="M9" t="s">
        <v>168</v>
      </c>
      <c r="Q9" t="str">
        <f t="shared" ca="1" si="1"/>
        <v>INDNDEFFMT-2</v>
      </c>
      <c r="R9" t="str">
        <f t="shared" ca="1" si="2"/>
        <v>Construction Industry SavingMT</v>
      </c>
      <c r="S9" t="s">
        <v>32</v>
      </c>
      <c r="T9" t="s">
        <v>33</v>
      </c>
      <c r="W9" t="s">
        <v>34</v>
      </c>
    </row>
    <row r="10" spans="2:23">
      <c r="B10" t="str">
        <f t="shared" ca="1" si="0"/>
        <v>INDNDEFFMT-3</v>
      </c>
      <c r="C10" t="str">
        <f ca="1">IND_SavTechs_ND!$C$8</f>
        <v>INDMT</v>
      </c>
      <c r="D10">
        <f>IND_SavTechs_ND!D11</f>
        <v>2016</v>
      </c>
      <c r="E10">
        <f ca="1">AVERAGEIFS(IND_SavTechs_ND!$E$8:$E$607,IND_SavTechs_ND!$C$8:$C$607,IND_ND!C10, IND_SavTechs_ND!$K$8:$K$607,IND_ND!L10)</f>
        <v>6.1749999999999989</v>
      </c>
      <c r="F10" s="79">
        <f ca="1">AVERAGEIFS(IND_SavTechs_ND!$F$8:$F$607,IND_SavTechs_ND!$C$8:$C$607,IND_ND!C10, IND_SavTechs_ND!$K$8:$K$607,IND_ND!L10)</f>
        <v>749.71182069587144</v>
      </c>
      <c r="I10" s="63">
        <f>IND_SavTechs_ND!I11</f>
        <v>1</v>
      </c>
      <c r="J10" s="63">
        <f>IND_SavTechs_ND!J11</f>
        <v>1</v>
      </c>
      <c r="L10">
        <v>5</v>
      </c>
      <c r="M10" t="s">
        <v>169</v>
      </c>
      <c r="Q10" t="str">
        <f t="shared" ca="1" si="1"/>
        <v>INDNDEFFMT-3</v>
      </c>
      <c r="R10" t="str">
        <f t="shared" ca="1" si="2"/>
        <v>Construction Industry SavingMT</v>
      </c>
      <c r="S10" t="s">
        <v>32</v>
      </c>
      <c r="T10" t="s">
        <v>33</v>
      </c>
      <c r="W10" t="s">
        <v>34</v>
      </c>
    </row>
    <row r="11" spans="2:23">
      <c r="B11" t="str">
        <f t="shared" ca="1" si="0"/>
        <v>INDNDEFFMT-4</v>
      </c>
      <c r="C11" t="str">
        <f ca="1">IND_SavTechs_ND!$C$8</f>
        <v>INDMT</v>
      </c>
      <c r="D11">
        <f>IND_SavTechs_ND!D12</f>
        <v>2016</v>
      </c>
      <c r="E11">
        <f ca="1">AVERAGEIFS(IND_SavTechs_ND!$E$8:$E$607,IND_SavTechs_ND!$C$8:$C$607,IND_ND!C11, IND_SavTechs_ND!$K$8:$K$607,IND_ND!L11)</f>
        <v>6.28</v>
      </c>
      <c r="F11" s="79">
        <f ca="1">AVERAGEIFS(IND_SavTechs_ND!$F$8:$F$607,IND_SavTechs_ND!$C$8:$C$607,IND_ND!C11, IND_SavTechs_ND!$K$8:$K$607,IND_ND!L11)</f>
        <v>847.64613554168136</v>
      </c>
      <c r="I11" s="63">
        <f>IND_SavTechs_ND!I12</f>
        <v>1</v>
      </c>
      <c r="J11" s="63">
        <f>IND_SavTechs_ND!J12</f>
        <v>1</v>
      </c>
      <c r="L11">
        <v>4</v>
      </c>
      <c r="M11" t="s">
        <v>170</v>
      </c>
      <c r="Q11" t="str">
        <f t="shared" ca="1" si="1"/>
        <v>INDNDEFFMT-4</v>
      </c>
      <c r="R11" t="str">
        <f t="shared" ca="1" si="2"/>
        <v>Construction Industry SavingMT</v>
      </c>
      <c r="S11" t="s">
        <v>32</v>
      </c>
      <c r="T11" t="s">
        <v>33</v>
      </c>
      <c r="W11" t="s">
        <v>34</v>
      </c>
    </row>
    <row r="12" spans="2:23">
      <c r="B12" t="str">
        <f t="shared" ca="1" si="0"/>
        <v>INDNDEFFMT-5</v>
      </c>
      <c r="C12" t="str">
        <f ca="1">IND_SavTechs_ND!$C$8</f>
        <v>INDMT</v>
      </c>
      <c r="D12">
        <f>IND_SavTechs_ND!D13</f>
        <v>2016</v>
      </c>
      <c r="E12">
        <f ca="1">AVERAGEIFS(IND_SavTechs_ND!$E$8:$E$607,IND_SavTechs_ND!$C$8:$C$607,IND_ND!C12, IND_SavTechs_ND!$K$8:$K$607,IND_ND!L12)</f>
        <v>6.3900000000000006</v>
      </c>
      <c r="F12" s="79">
        <f ca="1">AVERAGEIFS(IND_SavTechs_ND!$F$8:$F$607,IND_SavTechs_ND!$C$8:$C$607,IND_ND!C12, IND_SavTechs_ND!$K$8:$K$607,IND_ND!L12)</f>
        <v>950.24398918967302</v>
      </c>
      <c r="I12" s="63">
        <f>IND_SavTechs_ND!I13</f>
        <v>1</v>
      </c>
      <c r="J12" s="63">
        <f>IND_SavTechs_ND!J13</f>
        <v>1</v>
      </c>
      <c r="L12">
        <v>3</v>
      </c>
      <c r="M12" t="s">
        <v>171</v>
      </c>
      <c r="Q12" t="str">
        <f t="shared" ca="1" si="1"/>
        <v>INDNDEFFMT-5</v>
      </c>
      <c r="R12" t="str">
        <f t="shared" ca="1" si="2"/>
        <v>Construction Industry SavingMT</v>
      </c>
      <c r="S12" t="s">
        <v>32</v>
      </c>
      <c r="T12" t="s">
        <v>33</v>
      </c>
      <c r="W12" t="s">
        <v>34</v>
      </c>
    </row>
    <row r="13" spans="2:23">
      <c r="B13" t="str">
        <f t="shared" ca="1" si="0"/>
        <v>INDNDEFFMT-6</v>
      </c>
      <c r="C13" t="str">
        <f ca="1">IND_SavTechs_ND!$C$8</f>
        <v>INDMT</v>
      </c>
      <c r="D13">
        <f>IND_SavTechs_ND!D14</f>
        <v>2016</v>
      </c>
      <c r="E13">
        <f ca="1">AVERAGEIFS(IND_SavTechs_ND!$E$8:$E$607,IND_SavTechs_ND!$C$8:$C$607,IND_ND!C13, IND_SavTechs_ND!$K$8:$K$607,IND_ND!L13)</f>
        <v>6.5</v>
      </c>
      <c r="F13" s="79">
        <f ca="1">AVERAGEIFS(IND_SavTechs_ND!$F$8:$F$607,IND_SavTechs_ND!$C$8:$C$607,IND_ND!C13, IND_SavTechs_ND!$K$8:$K$607,IND_ND!L13)</f>
        <v>1052.8418428376642</v>
      </c>
      <c r="I13" s="63">
        <f>IND_SavTechs_ND!I14</f>
        <v>1</v>
      </c>
      <c r="J13" s="63">
        <f>IND_SavTechs_ND!J14</f>
        <v>1</v>
      </c>
      <c r="L13">
        <v>2</v>
      </c>
      <c r="M13" t="s">
        <v>172</v>
      </c>
      <c r="Q13" t="str">
        <f t="shared" ca="1" si="1"/>
        <v>INDNDEFFMT-6</v>
      </c>
      <c r="R13" t="str">
        <f t="shared" ca="1" si="2"/>
        <v>Construction Industry SavingMT</v>
      </c>
      <c r="S13" t="s">
        <v>32</v>
      </c>
      <c r="T13" t="s">
        <v>33</v>
      </c>
      <c r="W13" t="s">
        <v>34</v>
      </c>
    </row>
    <row r="14" spans="2:23">
      <c r="B14" t="str">
        <f t="shared" ca="1" si="0"/>
        <v>INDNDEFFMT-7</v>
      </c>
      <c r="C14" t="str">
        <f ca="1">IND_SavTechs_ND!$C$8</f>
        <v>INDMT</v>
      </c>
      <c r="D14">
        <f>IND_SavTechs_ND!D15</f>
        <v>2016</v>
      </c>
      <c r="E14">
        <f ca="1">AVERAGEIFS(IND_SavTechs_ND!$E$8:$E$607,IND_SavTechs_ND!$C$8:$C$607,IND_ND!C14, IND_SavTechs_ND!$K$8:$K$607,IND_ND!L14)</f>
        <v>6.58</v>
      </c>
      <c r="F14" s="79">
        <f ca="1">AVERAGEIFS(IND_SavTechs_ND!$F$8:$F$607,IND_SavTechs_ND!$C$8:$C$607,IND_ND!C14, IND_SavTechs_ND!$K$8:$K$607,IND_ND!L14)</f>
        <v>1127.4584636725672</v>
      </c>
      <c r="I14" s="63">
        <f>IND_SavTechs_ND!I15</f>
        <v>1</v>
      </c>
      <c r="J14" s="63">
        <f>IND_SavTechs_ND!J15</f>
        <v>1</v>
      </c>
      <c r="L14">
        <v>1</v>
      </c>
      <c r="M14" t="s">
        <v>173</v>
      </c>
      <c r="Q14" t="str">
        <f t="shared" ca="1" si="1"/>
        <v>INDNDEFFMT-7</v>
      </c>
      <c r="R14" t="str">
        <f t="shared" ca="1" si="2"/>
        <v>Construction Industry SavingMT</v>
      </c>
      <c r="S14" t="s">
        <v>32</v>
      </c>
      <c r="T14" t="s">
        <v>33</v>
      </c>
      <c r="W14" t="s">
        <v>34</v>
      </c>
    </row>
    <row r="15" spans="2:23">
      <c r="B15" t="str">
        <f t="shared" ca="1" si="0"/>
        <v>INDNDEFFMT-8</v>
      </c>
      <c r="C15" t="str">
        <f ca="1">IND_SavTechs_ND!$C$8</f>
        <v>INDMT</v>
      </c>
      <c r="D15">
        <f>IND_SavTechs_ND!D16</f>
        <v>2016</v>
      </c>
      <c r="E15" s="141">
        <v>1</v>
      </c>
      <c r="F15" s="142">
        <v>5000</v>
      </c>
      <c r="I15" s="63">
        <f>IND_SavTechs_ND!I16</f>
        <v>1</v>
      </c>
      <c r="J15" s="63">
        <f>IND_SavTechs_ND!J16</f>
        <v>1</v>
      </c>
      <c r="L15">
        <v>0</v>
      </c>
      <c r="M15" t="s">
        <v>174</v>
      </c>
      <c r="Q15" t="str">
        <f t="shared" ca="1" si="1"/>
        <v>INDNDEFFMT-8</v>
      </c>
      <c r="R15" t="str">
        <f t="shared" ca="1" si="2"/>
        <v>Construction Industry SavingMT</v>
      </c>
      <c r="S15" t="s">
        <v>32</v>
      </c>
      <c r="T15" t="s">
        <v>33</v>
      </c>
      <c r="W15" t="s">
        <v>34</v>
      </c>
    </row>
    <row r="16" spans="2:23">
      <c r="B16" t="str">
        <f ca="1">"IND"&amp;MID(C16,2,2)&amp;"EFF"&amp;RIGHT(C16,2)&amp;"-"&amp;8-L16</f>
        <v>INDNDEFFHT-0</v>
      </c>
      <c r="C16" t="str">
        <f ca="1">IND_SavTechs_ND!$C$9</f>
        <v>INDHT</v>
      </c>
      <c r="D16">
        <f>IND_SavTechs_ND!D17</f>
        <v>2016</v>
      </c>
      <c r="E16">
        <f ca="1">AVERAGEIFS(IND_SavTechs_ND!$E$8:$E$607,IND_SavTechs_ND!$C$8:$C$607,IND_ND!C16, IND_SavTechs_ND!$K$8:$K$607,IND_ND!L16)</f>
        <v>3.8336363636363631</v>
      </c>
      <c r="F16" s="79">
        <f ca="1">AVERAGEIFS(IND_SavTechs_ND!$F$8:$F$607,IND_SavTechs_ND!$C$8:$C$607,IND_ND!C16, IND_SavTechs_ND!$K$8:$K$607,IND_ND!L16)</f>
        <v>257.32821928398687</v>
      </c>
      <c r="I16" s="63">
        <f>IND_SavTechs_ND!I17</f>
        <v>1</v>
      </c>
      <c r="J16" s="63">
        <f>IND_SavTechs_ND!J17</f>
        <v>1</v>
      </c>
      <c r="L16">
        <v>8</v>
      </c>
      <c r="M16" t="s">
        <v>166</v>
      </c>
      <c r="Q16" t="str">
        <f t="shared" ca="1" si="1"/>
        <v>INDNDEFFHT-0</v>
      </c>
      <c r="R16" t="str">
        <f t="shared" ca="1" si="2"/>
        <v>Construction Industry SavingHT</v>
      </c>
      <c r="S16" t="s">
        <v>32</v>
      </c>
      <c r="T16" t="s">
        <v>33</v>
      </c>
      <c r="W16" t="s">
        <v>34</v>
      </c>
    </row>
    <row r="17" spans="2:23">
      <c r="B17" t="str">
        <f t="shared" ref="B17:B24" ca="1" si="3">"IND"&amp;MID(C17,2,2)&amp;"EFF"&amp;RIGHT(C17,2)&amp;"-"&amp;8-L17</f>
        <v>INDNDEFFHT-1</v>
      </c>
      <c r="C17" t="str">
        <f ca="1">IND_SavTechs_ND!$C$9</f>
        <v>INDHT</v>
      </c>
      <c r="D17">
        <f>IND_SavTechs_ND!D18</f>
        <v>2016</v>
      </c>
      <c r="E17">
        <f ca="1">AVERAGEIFS(IND_SavTechs_ND!$E$8:$E$607,IND_SavTechs_ND!$C$8:$C$607,IND_ND!C17, IND_SavTechs_ND!$K$8:$K$607,IND_ND!L17)</f>
        <v>4.8999999999999995</v>
      </c>
      <c r="F17" s="79">
        <f ca="1">AVERAGEIFS(IND_SavTechs_ND!$F$8:$F$607,IND_SavTechs_ND!$C$8:$C$607,IND_ND!C17, IND_SavTechs_ND!$K$8:$K$607,IND_ND!L17)</f>
        <v>552.47380393087394</v>
      </c>
      <c r="I17" s="63">
        <f>IND_SavTechs_ND!I18</f>
        <v>1</v>
      </c>
      <c r="J17" s="63">
        <f>IND_SavTechs_ND!J18</f>
        <v>1</v>
      </c>
      <c r="L17">
        <v>7</v>
      </c>
      <c r="M17" t="s">
        <v>167</v>
      </c>
      <c r="Q17" t="str">
        <f t="shared" ca="1" si="1"/>
        <v>INDNDEFFHT-1</v>
      </c>
      <c r="R17" t="str">
        <f t="shared" ca="1" si="2"/>
        <v>Construction Industry SavingHT</v>
      </c>
      <c r="S17" t="s">
        <v>32</v>
      </c>
      <c r="T17" t="s">
        <v>33</v>
      </c>
      <c r="W17" t="s">
        <v>34</v>
      </c>
    </row>
    <row r="18" spans="2:23">
      <c r="B18" t="str">
        <f t="shared" ca="1" si="3"/>
        <v>INDNDEFFHT-2</v>
      </c>
      <c r="C18" t="str">
        <f ca="1">IND_SavTechs_ND!$C$9</f>
        <v>INDHT</v>
      </c>
      <c r="D18">
        <f>IND_SavTechs_ND!D19</f>
        <v>2016</v>
      </c>
      <c r="E18">
        <f ca="1">AVERAGEIFS(IND_SavTechs_ND!$E$8:$E$607,IND_SavTechs_ND!$C$8:$C$607,IND_ND!C18, IND_SavTechs_ND!$K$8:$K$607,IND_ND!L18)</f>
        <v>5.0279999999999996</v>
      </c>
      <c r="F18" s="79">
        <f ca="1">AVERAGEIFS(IND_SavTechs_ND!$F$8:$F$607,IND_SavTechs_ND!$C$8:$C$607,IND_ND!C18, IND_SavTechs_ND!$K$8:$K$607,IND_ND!L18)</f>
        <v>651.74595380521737</v>
      </c>
      <c r="I18" s="63">
        <f>IND_SavTechs_ND!I19</f>
        <v>1</v>
      </c>
      <c r="J18" s="63">
        <f>IND_SavTechs_ND!J19</f>
        <v>1</v>
      </c>
      <c r="L18">
        <v>6</v>
      </c>
      <c r="M18" t="s">
        <v>168</v>
      </c>
      <c r="Q18" t="str">
        <f t="shared" ca="1" si="1"/>
        <v>INDNDEFFHT-2</v>
      </c>
      <c r="R18" t="str">
        <f t="shared" ca="1" si="2"/>
        <v>Construction Industry SavingHT</v>
      </c>
      <c r="S18" t="s">
        <v>32</v>
      </c>
      <c r="T18" t="s">
        <v>33</v>
      </c>
      <c r="W18" t="s">
        <v>34</v>
      </c>
    </row>
    <row r="19" spans="2:23">
      <c r="B19" t="str">
        <f t="shared" ca="1" si="3"/>
        <v>INDNDEFFHT-3</v>
      </c>
      <c r="C19" t="str">
        <f ca="1">IND_SavTechs_ND!$C$9</f>
        <v>INDHT</v>
      </c>
      <c r="D19">
        <f>IND_SavTechs_ND!D20</f>
        <v>2016</v>
      </c>
      <c r="E19">
        <f ca="1">AVERAGEIFS(IND_SavTechs_ND!$E$8:$E$607,IND_SavTechs_ND!$C$8:$C$607,IND_ND!C19, IND_SavTechs_ND!$K$8:$K$607,IND_ND!L19)</f>
        <v>5.1559999999999997</v>
      </c>
      <c r="F19" s="79">
        <f ca="1">AVERAGEIFS(IND_SavTechs_ND!$F$8:$F$607,IND_SavTechs_ND!$C$8:$C$607,IND_ND!C19, IND_SavTechs_ND!$K$8:$K$607,IND_ND!L19)</f>
        <v>751.0181036795608</v>
      </c>
      <c r="I19" s="63">
        <f>IND_SavTechs_ND!I20</f>
        <v>1</v>
      </c>
      <c r="J19" s="63">
        <f>IND_SavTechs_ND!J20</f>
        <v>1</v>
      </c>
      <c r="L19">
        <v>5</v>
      </c>
      <c r="M19" t="s">
        <v>169</v>
      </c>
      <c r="Q19" t="str">
        <f t="shared" ca="1" si="1"/>
        <v>INDNDEFFHT-3</v>
      </c>
      <c r="R19" t="str">
        <f t="shared" ca="1" si="2"/>
        <v>Construction Industry SavingHT</v>
      </c>
      <c r="S19" t="s">
        <v>32</v>
      </c>
      <c r="T19" t="s">
        <v>33</v>
      </c>
      <c r="W19" t="s">
        <v>34</v>
      </c>
    </row>
    <row r="20" spans="2:23">
      <c r="B20" t="str">
        <f t="shared" ca="1" si="3"/>
        <v>INDNDEFFHT-4</v>
      </c>
      <c r="C20" t="str">
        <f ca="1">IND_SavTechs_ND!$C$9</f>
        <v>INDHT</v>
      </c>
      <c r="D20">
        <f>IND_SavTechs_ND!D21</f>
        <v>2016</v>
      </c>
      <c r="E20">
        <f ca="1">AVERAGEIFS(IND_SavTechs_ND!$E$8:$E$607,IND_SavTechs_ND!$C$8:$C$607,IND_ND!C20, IND_SavTechs_ND!$K$8:$K$607,IND_ND!L20)</f>
        <v>5.2519999999999998</v>
      </c>
      <c r="F20" s="79">
        <f ca="1">AVERAGEIFS(IND_SavTechs_ND!$F$8:$F$607,IND_SavTechs_ND!$C$8:$C$607,IND_ND!C20, IND_SavTechs_ND!$K$8:$K$607,IND_ND!L20)</f>
        <v>825.47221608531834</v>
      </c>
      <c r="I20" s="63">
        <f>IND_SavTechs_ND!I21</f>
        <v>1</v>
      </c>
      <c r="J20" s="63">
        <f>IND_SavTechs_ND!J21</f>
        <v>1</v>
      </c>
      <c r="L20">
        <v>4</v>
      </c>
      <c r="M20" t="s">
        <v>170</v>
      </c>
      <c r="Q20" t="str">
        <f t="shared" ca="1" si="1"/>
        <v>INDNDEFFHT-4</v>
      </c>
      <c r="R20" t="str">
        <f t="shared" ca="1" si="2"/>
        <v>Construction Industry SavingHT</v>
      </c>
      <c r="S20" t="s">
        <v>32</v>
      </c>
      <c r="T20" t="s">
        <v>33</v>
      </c>
      <c r="W20" t="s">
        <v>34</v>
      </c>
    </row>
    <row r="21" spans="2:23">
      <c r="B21" t="str">
        <f t="shared" ca="1" si="3"/>
        <v>INDNDEFFHT-5</v>
      </c>
      <c r="C21" t="str">
        <f ca="1">IND_SavTechs_ND!$C$9</f>
        <v>INDHT</v>
      </c>
      <c r="D21">
        <f>IND_SavTechs_ND!D22</f>
        <v>2016</v>
      </c>
      <c r="E21" s="141">
        <v>1</v>
      </c>
      <c r="F21" s="142">
        <v>5000</v>
      </c>
      <c r="I21" s="63">
        <f>IND_SavTechs_ND!I22</f>
        <v>1</v>
      </c>
      <c r="J21" s="63">
        <f>IND_SavTechs_ND!J22</f>
        <v>1</v>
      </c>
      <c r="L21">
        <v>3</v>
      </c>
      <c r="M21" t="s">
        <v>171</v>
      </c>
      <c r="Q21" t="str">
        <f t="shared" ca="1" si="1"/>
        <v>INDNDEFFHT-5</v>
      </c>
      <c r="R21" t="str">
        <f t="shared" ca="1" si="2"/>
        <v>Construction Industry SavingHT</v>
      </c>
      <c r="S21" t="s">
        <v>32</v>
      </c>
      <c r="T21" t="s">
        <v>33</v>
      </c>
      <c r="W21" t="s">
        <v>34</v>
      </c>
    </row>
    <row r="22" spans="2:23">
      <c r="B22" t="str">
        <f t="shared" ca="1" si="3"/>
        <v>INDNDEFFHT-6</v>
      </c>
      <c r="C22" t="str">
        <f ca="1">IND_SavTechs_ND!$C$9</f>
        <v>INDHT</v>
      </c>
      <c r="D22">
        <f>IND_SavTechs_ND!D23</f>
        <v>2016</v>
      </c>
      <c r="E22" s="141">
        <v>1</v>
      </c>
      <c r="F22" s="142">
        <v>5000</v>
      </c>
      <c r="I22" s="63">
        <f>IND_SavTechs_ND!I23</f>
        <v>1</v>
      </c>
      <c r="J22" s="63">
        <f>IND_SavTechs_ND!J23</f>
        <v>1</v>
      </c>
      <c r="L22">
        <v>2</v>
      </c>
      <c r="M22" t="s">
        <v>172</v>
      </c>
      <c r="Q22" t="str">
        <f t="shared" ca="1" si="1"/>
        <v>INDNDEFFHT-6</v>
      </c>
      <c r="R22" t="str">
        <f t="shared" ca="1" si="2"/>
        <v>Construction Industry SavingHT</v>
      </c>
      <c r="S22" t="s">
        <v>32</v>
      </c>
      <c r="T22" t="s">
        <v>33</v>
      </c>
      <c r="W22" t="s">
        <v>34</v>
      </c>
    </row>
    <row r="23" spans="2:23">
      <c r="B23" t="str">
        <f t="shared" ca="1" si="3"/>
        <v>INDNDEFFHT-7</v>
      </c>
      <c r="C23" t="str">
        <f ca="1">IND_SavTechs_ND!$C$9</f>
        <v>INDHT</v>
      </c>
      <c r="D23">
        <f>IND_SavTechs_ND!D24</f>
        <v>2016</v>
      </c>
      <c r="E23" s="141">
        <v>1</v>
      </c>
      <c r="F23" s="142">
        <v>5000</v>
      </c>
      <c r="I23" s="63">
        <f>IND_SavTechs_ND!I24</f>
        <v>1</v>
      </c>
      <c r="J23" s="63">
        <f>IND_SavTechs_ND!J24</f>
        <v>1</v>
      </c>
      <c r="L23">
        <v>1</v>
      </c>
      <c r="M23" t="s">
        <v>173</v>
      </c>
      <c r="Q23" t="str">
        <f t="shared" ca="1" si="1"/>
        <v>INDNDEFFHT-7</v>
      </c>
      <c r="R23" t="str">
        <f t="shared" ca="1" si="2"/>
        <v>Construction Industry SavingHT</v>
      </c>
      <c r="S23" t="s">
        <v>32</v>
      </c>
      <c r="T23" t="s">
        <v>33</v>
      </c>
      <c r="W23" t="s">
        <v>34</v>
      </c>
    </row>
    <row r="24" spans="2:23">
      <c r="B24" t="str">
        <f t="shared" ca="1" si="3"/>
        <v>INDNDEFFHT-8</v>
      </c>
      <c r="C24" t="str">
        <f ca="1">IND_SavTechs_ND!$C$9</f>
        <v>INDHT</v>
      </c>
      <c r="D24">
        <f>IND_SavTechs_ND!D25</f>
        <v>2016</v>
      </c>
      <c r="E24" s="141">
        <v>1</v>
      </c>
      <c r="F24" s="142">
        <v>5000</v>
      </c>
      <c r="I24" s="63">
        <f>IND_SavTechs_ND!I25</f>
        <v>1</v>
      </c>
      <c r="J24" s="63">
        <f>IND_SavTechs_ND!J25</f>
        <v>1</v>
      </c>
      <c r="L24">
        <v>0</v>
      </c>
      <c r="M24" t="s">
        <v>174</v>
      </c>
      <c r="Q24" t="str">
        <f t="shared" ca="1" si="1"/>
        <v>INDNDEFFHT-8</v>
      </c>
      <c r="R24" t="str">
        <f t="shared" ca="1" si="2"/>
        <v>Construction Industry SavingHT</v>
      </c>
      <c r="S24" t="s">
        <v>32</v>
      </c>
      <c r="T24" t="s">
        <v>33</v>
      </c>
      <c r="W24" t="s">
        <v>34</v>
      </c>
    </row>
    <row r="25" spans="2:23">
      <c r="B25" t="str">
        <f ca="1">"IND"&amp;MID(C25,2,2)&amp;"EFF"&amp;RIGHT(C25,2)&amp;"-"&amp;8-L25</f>
        <v>INDNDEFFRH-0</v>
      </c>
      <c r="C25" t="str">
        <f ca="1">IND_SavTechs_ND!$C$10</f>
        <v>INDRH</v>
      </c>
      <c r="D25">
        <f>IND_SavTechs_ND!D26</f>
        <v>2016</v>
      </c>
      <c r="E25">
        <f ca="1">AVERAGEIFS(IND_SavTechs_ND!$E$8:$E$607,IND_SavTechs_ND!$C$8:$C$607,IND_ND!C25, IND_SavTechs_ND!$K$8:$K$607,IND_ND!L25)</f>
        <v>14.235162790697677</v>
      </c>
      <c r="F25" s="79">
        <f ca="1">AVERAGEIFS(IND_SavTechs_ND!$F$8:$F$607,IND_SavTechs_ND!$C$8:$C$607,IND_ND!C25, IND_SavTechs_ND!$K$8:$K$607,IND_ND!L25)</f>
        <v>51.647245563330827</v>
      </c>
      <c r="I25" s="63">
        <f>IND_SavTechs_ND!I26</f>
        <v>1</v>
      </c>
      <c r="J25" s="63">
        <f>IND_SavTechs_ND!J26</f>
        <v>1</v>
      </c>
      <c r="L25">
        <v>8</v>
      </c>
      <c r="M25" t="s">
        <v>166</v>
      </c>
      <c r="Q25" t="str">
        <f t="shared" ca="1" si="1"/>
        <v>INDNDEFFRH-0</v>
      </c>
      <c r="R25" t="str">
        <f t="shared" ca="1" si="2"/>
        <v>Construction Industry SavingRH</v>
      </c>
      <c r="S25" t="s">
        <v>32</v>
      </c>
      <c r="T25" t="s">
        <v>33</v>
      </c>
      <c r="W25" t="s">
        <v>34</v>
      </c>
    </row>
    <row r="26" spans="2:23">
      <c r="B26" t="str">
        <f t="shared" ref="B26:B33" ca="1" si="4">"IND"&amp;MID(C26,2,2)&amp;"EFF"&amp;RIGHT(C26,2)&amp;"-"&amp;8-L26</f>
        <v>INDNDEFFRH-1</v>
      </c>
      <c r="C26" t="str">
        <f ca="1">IND_SavTechs_ND!$C$10</f>
        <v>INDRH</v>
      </c>
      <c r="D26">
        <f>IND_SavTechs_ND!D27</f>
        <v>2016</v>
      </c>
      <c r="E26">
        <f ca="1">AVERAGEIFS(IND_SavTechs_ND!$E$8:$E$607,IND_SavTechs_ND!$C$8:$C$607,IND_ND!C26, IND_SavTechs_ND!$K$8:$K$607,IND_ND!L26)</f>
        <v>16.074666666666669</v>
      </c>
      <c r="F26" s="79">
        <f ca="1">AVERAGEIFS(IND_SavTechs_ND!$F$8:$F$607,IND_SavTechs_ND!$C$8:$C$607,IND_ND!C26, IND_SavTechs_ND!$K$8:$K$607,IND_ND!L26)</f>
        <v>555.20788980580687</v>
      </c>
      <c r="I26" s="63">
        <f>IND_SavTechs_ND!I27</f>
        <v>1</v>
      </c>
      <c r="J26" s="63">
        <f>IND_SavTechs_ND!J27</f>
        <v>1</v>
      </c>
      <c r="L26">
        <v>7</v>
      </c>
      <c r="M26" t="s">
        <v>167</v>
      </c>
      <c r="Q26" t="str">
        <f t="shared" ca="1" si="1"/>
        <v>INDNDEFFRH-1</v>
      </c>
      <c r="R26" t="str">
        <f t="shared" ca="1" si="2"/>
        <v>Construction Industry SavingRH</v>
      </c>
      <c r="S26" t="s">
        <v>32</v>
      </c>
      <c r="T26" t="s">
        <v>33</v>
      </c>
      <c r="W26" t="s">
        <v>34</v>
      </c>
    </row>
    <row r="27" spans="2:23">
      <c r="B27" t="str">
        <f t="shared" ca="1" si="4"/>
        <v>INDNDEFFRH-2</v>
      </c>
      <c r="C27" t="str">
        <f ca="1">IND_SavTechs_ND!$C$10</f>
        <v>INDRH</v>
      </c>
      <c r="D27">
        <f>IND_SavTechs_ND!D28</f>
        <v>2016</v>
      </c>
      <c r="E27">
        <f ca="1">AVERAGEIFS(IND_SavTechs_ND!$E$8:$E$607,IND_SavTechs_ND!$C$8:$C$607,IND_ND!C27, IND_SavTechs_ND!$K$8:$K$607,IND_ND!L27)</f>
        <v>16.102666666666671</v>
      </c>
      <c r="F27" s="79">
        <f ca="1">AVERAGEIFS(IND_SavTechs_ND!$F$8:$F$607,IND_SavTechs_ND!$C$8:$C$607,IND_ND!C27, IND_SavTechs_ND!$K$8:$K$607,IND_ND!L27)</f>
        <v>647.74253810677453</v>
      </c>
      <c r="I27" s="63">
        <f>IND_SavTechs_ND!I28</f>
        <v>1</v>
      </c>
      <c r="J27" s="63">
        <f>IND_SavTechs_ND!J28</f>
        <v>1</v>
      </c>
      <c r="L27">
        <v>6</v>
      </c>
      <c r="M27" t="s">
        <v>168</v>
      </c>
      <c r="Q27" t="str">
        <f t="shared" ca="1" si="1"/>
        <v>INDNDEFFRH-2</v>
      </c>
      <c r="R27" t="str">
        <f t="shared" ca="1" si="2"/>
        <v>Construction Industry SavingRH</v>
      </c>
      <c r="S27" t="s">
        <v>32</v>
      </c>
      <c r="T27" t="s">
        <v>33</v>
      </c>
      <c r="W27" t="s">
        <v>34</v>
      </c>
    </row>
    <row r="28" spans="2:23">
      <c r="B28" t="str">
        <f t="shared" ca="1" si="4"/>
        <v>INDNDEFFRH-3</v>
      </c>
      <c r="C28" t="str">
        <f ca="1">IND_SavTechs_ND!$C$10</f>
        <v>INDRH</v>
      </c>
      <c r="D28">
        <f>IND_SavTechs_ND!D29</f>
        <v>2016</v>
      </c>
      <c r="E28">
        <f ca="1">AVERAGEIFS(IND_SavTechs_ND!$E$8:$E$607,IND_SavTechs_ND!$C$8:$C$607,IND_ND!C28, IND_SavTechs_ND!$K$8:$K$607,IND_ND!L28)</f>
        <v>16.13066666666667</v>
      </c>
      <c r="F28" s="79">
        <f ca="1">AVERAGEIFS(IND_SavTechs_ND!$F$8:$F$607,IND_SavTechs_ND!$C$8:$C$607,IND_ND!C28, IND_SavTechs_ND!$K$8:$K$607,IND_ND!L28)</f>
        <v>740.27718640774276</v>
      </c>
      <c r="I28" s="63">
        <f>IND_SavTechs_ND!I29</f>
        <v>1</v>
      </c>
      <c r="J28" s="63">
        <f>IND_SavTechs_ND!J29</f>
        <v>1</v>
      </c>
      <c r="L28">
        <v>5</v>
      </c>
      <c r="M28" t="s">
        <v>169</v>
      </c>
      <c r="Q28" t="str">
        <f t="shared" ca="1" si="1"/>
        <v>INDNDEFFRH-3</v>
      </c>
      <c r="R28" t="str">
        <f t="shared" ca="1" si="2"/>
        <v>Construction Industry SavingRH</v>
      </c>
      <c r="S28" t="s">
        <v>32</v>
      </c>
      <c r="T28" t="s">
        <v>33</v>
      </c>
      <c r="W28" t="s">
        <v>34</v>
      </c>
    </row>
    <row r="29" spans="2:23">
      <c r="B29" t="str">
        <f t="shared" ca="1" si="4"/>
        <v>INDNDEFFRH-4</v>
      </c>
      <c r="C29" t="str">
        <f ca="1">IND_SavTechs_ND!$C$10</f>
        <v>INDRH</v>
      </c>
      <c r="D29">
        <f>IND_SavTechs_ND!D30</f>
        <v>2016</v>
      </c>
      <c r="E29">
        <f ca="1">AVERAGEIFS(IND_SavTechs_ND!$E$8:$E$607,IND_SavTechs_ND!$C$8:$C$607,IND_ND!C29, IND_SavTechs_ND!$K$8:$K$607,IND_ND!L29)</f>
        <v>16.158666666666669</v>
      </c>
      <c r="F29" s="79">
        <f ca="1">AVERAGEIFS(IND_SavTechs_ND!$F$8:$F$607,IND_SavTechs_ND!$C$8:$C$607,IND_ND!C29, IND_SavTechs_ND!$K$8:$K$607,IND_ND!L29)</f>
        <v>832.81183470871042</v>
      </c>
      <c r="I29" s="63">
        <f>IND_SavTechs_ND!I30</f>
        <v>1</v>
      </c>
      <c r="J29" s="63">
        <f>IND_SavTechs_ND!J30</f>
        <v>1</v>
      </c>
      <c r="L29">
        <v>4</v>
      </c>
      <c r="M29" t="s">
        <v>170</v>
      </c>
      <c r="Q29" t="str">
        <f t="shared" ca="1" si="1"/>
        <v>INDNDEFFRH-4</v>
      </c>
      <c r="R29" t="str">
        <f t="shared" ca="1" si="2"/>
        <v>Construction Industry SavingRH</v>
      </c>
      <c r="S29" t="s">
        <v>32</v>
      </c>
      <c r="T29" t="s">
        <v>33</v>
      </c>
      <c r="W29" t="s">
        <v>34</v>
      </c>
    </row>
    <row r="30" spans="2:23">
      <c r="B30" t="str">
        <f t="shared" ca="1" si="4"/>
        <v>INDNDEFFRH-5</v>
      </c>
      <c r="C30" t="str">
        <f ca="1">IND_SavTechs_ND!$C$10</f>
        <v>INDRH</v>
      </c>
      <c r="D30">
        <f>IND_SavTechs_ND!D31</f>
        <v>2016</v>
      </c>
      <c r="E30">
        <f ca="1">AVERAGEIFS(IND_SavTechs_ND!$E$8:$E$607,IND_SavTechs_ND!$C$8:$C$607,IND_ND!C30, IND_SavTechs_ND!$K$8:$K$607,IND_ND!L30)</f>
        <v>16.196000000000002</v>
      </c>
      <c r="F30" s="79">
        <f ca="1">AVERAGEIFS(IND_SavTechs_ND!$F$8:$F$607,IND_SavTechs_ND!$C$8:$C$607,IND_ND!C30, IND_SavTechs_ND!$K$8:$K$607,IND_ND!L30)</f>
        <v>956.19136577666723</v>
      </c>
      <c r="I30" s="63">
        <f>IND_SavTechs_ND!I31</f>
        <v>1</v>
      </c>
      <c r="J30" s="63">
        <f>IND_SavTechs_ND!J31</f>
        <v>1</v>
      </c>
      <c r="L30">
        <v>3</v>
      </c>
      <c r="M30" t="s">
        <v>171</v>
      </c>
      <c r="Q30" t="str">
        <f t="shared" ca="1" si="1"/>
        <v>INDNDEFFRH-5</v>
      </c>
      <c r="R30" t="str">
        <f t="shared" ca="1" si="2"/>
        <v>Construction Industry SavingRH</v>
      </c>
      <c r="S30" t="s">
        <v>32</v>
      </c>
      <c r="T30" t="s">
        <v>33</v>
      </c>
      <c r="W30" t="s">
        <v>34</v>
      </c>
    </row>
    <row r="31" spans="2:23">
      <c r="B31" t="str">
        <f t="shared" ca="1" si="4"/>
        <v>INDNDEFFRH-6</v>
      </c>
      <c r="C31" t="str">
        <f ca="1">IND_SavTechs_ND!$C$10</f>
        <v>INDRH</v>
      </c>
      <c r="D31">
        <f>IND_SavTechs_ND!D32</f>
        <v>2016</v>
      </c>
      <c r="E31">
        <f ca="1">AVERAGEIFS(IND_SavTechs_ND!$E$8:$E$607,IND_SavTechs_ND!$C$8:$C$607,IND_ND!C31, IND_SavTechs_ND!$K$8:$K$607,IND_ND!L31)</f>
        <v>16.224000000000004</v>
      </c>
      <c r="F31" s="79">
        <f ca="1">AVERAGEIFS(IND_SavTechs_ND!$F$8:$F$607,IND_SavTechs_ND!$C$8:$C$607,IND_ND!C31, IND_SavTechs_ND!$K$8:$K$607,IND_ND!L31)</f>
        <v>1048.7260140776352</v>
      </c>
      <c r="I31" s="63">
        <f>IND_SavTechs_ND!I32</f>
        <v>1</v>
      </c>
      <c r="J31" s="63">
        <f>IND_SavTechs_ND!J32</f>
        <v>1</v>
      </c>
      <c r="L31">
        <v>2</v>
      </c>
      <c r="M31" t="s">
        <v>172</v>
      </c>
      <c r="Q31" t="str">
        <f t="shared" ca="1" si="1"/>
        <v>INDNDEFFRH-6</v>
      </c>
      <c r="R31" t="str">
        <f t="shared" ca="1" si="2"/>
        <v>Construction Industry SavingRH</v>
      </c>
      <c r="S31" t="s">
        <v>32</v>
      </c>
      <c r="T31" t="s">
        <v>33</v>
      </c>
      <c r="W31" t="s">
        <v>34</v>
      </c>
    </row>
    <row r="32" spans="2:23">
      <c r="B32" t="str">
        <f t="shared" ca="1" si="4"/>
        <v>INDNDEFFRH-7</v>
      </c>
      <c r="C32" t="str">
        <f ca="1">IND_SavTechs_ND!$C$10</f>
        <v>INDRH</v>
      </c>
      <c r="D32">
        <f>IND_SavTechs_ND!D33</f>
        <v>2016</v>
      </c>
      <c r="E32">
        <f ca="1">AVERAGEIFS(IND_SavTechs_ND!$E$8:$E$607,IND_SavTechs_ND!$C$8:$C$607,IND_ND!C32, IND_SavTechs_ND!$K$8:$K$607,IND_ND!L32)</f>
        <v>16.252000000000002</v>
      </c>
      <c r="F32" s="79">
        <f ca="1">AVERAGEIFS(IND_SavTechs_ND!$F$8:$F$607,IND_SavTechs_ND!$C$8:$C$607,IND_ND!C32, IND_SavTechs_ND!$K$8:$K$607,IND_ND!L32)</f>
        <v>1141.2606623786032</v>
      </c>
      <c r="I32" s="63">
        <f>IND_SavTechs_ND!I33</f>
        <v>1</v>
      </c>
      <c r="J32" s="63">
        <f>IND_SavTechs_ND!J33</f>
        <v>1</v>
      </c>
      <c r="L32">
        <v>1</v>
      </c>
      <c r="M32" t="s">
        <v>173</v>
      </c>
      <c r="Q32" t="str">
        <f t="shared" ca="1" si="1"/>
        <v>INDNDEFFRH-7</v>
      </c>
      <c r="R32" t="str">
        <f t="shared" ca="1" si="2"/>
        <v>Construction Industry SavingRH</v>
      </c>
      <c r="S32" t="s">
        <v>32</v>
      </c>
      <c r="T32" t="s">
        <v>33</v>
      </c>
      <c r="W32" t="s">
        <v>34</v>
      </c>
    </row>
    <row r="33" spans="2:23">
      <c r="B33" t="str">
        <f t="shared" ca="1" si="4"/>
        <v>INDNDEFFRH-8</v>
      </c>
      <c r="C33" t="str">
        <f ca="1">IND_SavTechs_ND!$C$10</f>
        <v>INDRH</v>
      </c>
      <c r="D33">
        <f>IND_SavTechs_ND!D34</f>
        <v>2016</v>
      </c>
      <c r="E33">
        <f ca="1">AVERAGEIFS(IND_SavTechs_ND!$E$8:$E$607,IND_SavTechs_ND!$C$8:$C$607,IND_ND!C33, IND_SavTechs_ND!$K$8:$K$607,IND_ND!L33)</f>
        <v>16.7</v>
      </c>
      <c r="F33" s="79">
        <f ca="1">AVERAGEIFS(IND_SavTechs_ND!$F$8:$F$607,IND_SavTechs_ND!$C$8:$C$607,IND_ND!C33, IND_SavTechs_ND!$K$8:$K$607,IND_ND!L33)</f>
        <v>2621.815035194089</v>
      </c>
      <c r="I33" s="63">
        <f>IND_SavTechs_ND!I34</f>
        <v>1</v>
      </c>
      <c r="J33" s="63">
        <f>IND_SavTechs_ND!J34</f>
        <v>1</v>
      </c>
      <c r="L33">
        <v>0</v>
      </c>
      <c r="M33" t="s">
        <v>174</v>
      </c>
      <c r="Q33" t="str">
        <f t="shared" ca="1" si="1"/>
        <v>INDNDEFFRH-8</v>
      </c>
      <c r="R33" t="str">
        <f t="shared" ca="1" si="2"/>
        <v>Construction Industry SavingRH</v>
      </c>
      <c r="S33" t="s">
        <v>32</v>
      </c>
      <c r="T33" t="s">
        <v>33</v>
      </c>
      <c r="W33" t="s">
        <v>34</v>
      </c>
    </row>
    <row r="34" spans="2:23">
      <c r="B34" t="str">
        <f ca="1">"IND"&amp;MID(C34,2,2)&amp;"EFF"&amp;RIGHT(C34,2)&amp;"-"&amp;8-L34</f>
        <v>INDNDEFFLA-0</v>
      </c>
      <c r="C34" t="str">
        <f ca="1">IND_SavTechs_ND!$C$11</f>
        <v>INDLA</v>
      </c>
      <c r="D34">
        <f>IND_SavTechs_ND!D35</f>
        <v>2016</v>
      </c>
      <c r="E34">
        <f ca="1">AVERAGEIFS(IND_SavTechs_ND!$E$8:$E$607,IND_SavTechs_ND!$C$8:$C$607,IND_ND!C34, IND_SavTechs_ND!$K$8:$K$607,IND_ND!L34)</f>
        <v>3.0259999999999998</v>
      </c>
      <c r="F34" s="79">
        <f ca="1">AVERAGEIFS(IND_SavTechs_ND!$F$8:$F$607,IND_SavTechs_ND!$C$8:$C$607,IND_ND!C34, IND_SavTechs_ND!$K$8:$K$607,IND_ND!L34)</f>
        <v>143.63149771013263</v>
      </c>
      <c r="I34" s="63">
        <f>IND_SavTechs_ND!I35</f>
        <v>1</v>
      </c>
      <c r="J34" s="63">
        <f>IND_SavTechs_ND!J35</f>
        <v>1</v>
      </c>
      <c r="L34">
        <v>8</v>
      </c>
      <c r="M34" t="s">
        <v>166</v>
      </c>
      <c r="Q34" t="str">
        <f t="shared" ca="1" si="1"/>
        <v>INDNDEFFLA-0</v>
      </c>
      <c r="R34" t="str">
        <f t="shared" ca="1" si="2"/>
        <v>Construction Industry SavingLA</v>
      </c>
      <c r="S34" t="s">
        <v>32</v>
      </c>
      <c r="T34" t="s">
        <v>33</v>
      </c>
      <c r="W34" t="s">
        <v>34</v>
      </c>
    </row>
    <row r="35" spans="2:23">
      <c r="B35" t="str">
        <f t="shared" ref="B35:B42" ca="1" si="5">"IND"&amp;MID(C35,2,2)&amp;"EFF"&amp;RIGHT(C35,2)&amp;"-"&amp;8-L35</f>
        <v>INDNDEFFLA-1</v>
      </c>
      <c r="C35" t="str">
        <f ca="1">IND_SavTechs_ND!$C$11</f>
        <v>INDLA</v>
      </c>
      <c r="D35">
        <f>IND_SavTechs_ND!D36</f>
        <v>2016</v>
      </c>
      <c r="E35">
        <f ca="1">AVERAGEIFS(IND_SavTechs_ND!$E$8:$E$607,IND_SavTechs_ND!$C$8:$C$607,IND_ND!C35, IND_SavTechs_ND!$K$8:$K$607,IND_ND!L35)</f>
        <v>3.3319999999999999</v>
      </c>
      <c r="F35" s="79">
        <f ca="1">AVERAGEIFS(IND_SavTechs_ND!$F$8:$F$607,IND_SavTechs_ND!$C$8:$C$607,IND_ND!C35, IND_SavTechs_ND!$K$8:$K$607,IND_ND!L35)</f>
        <v>549.07721480687042</v>
      </c>
      <c r="I35" s="63">
        <f>IND_SavTechs_ND!I36</f>
        <v>1</v>
      </c>
      <c r="J35" s="63">
        <f>IND_SavTechs_ND!J36</f>
        <v>1</v>
      </c>
      <c r="L35">
        <v>7</v>
      </c>
      <c r="M35" t="s">
        <v>167</v>
      </c>
      <c r="Q35" t="str">
        <f t="shared" ca="1" si="1"/>
        <v>INDNDEFFLA-1</v>
      </c>
      <c r="R35" t="str">
        <f t="shared" ca="1" si="2"/>
        <v>Construction Industry SavingLA</v>
      </c>
      <c r="S35" t="s">
        <v>32</v>
      </c>
      <c r="T35" t="s">
        <v>33</v>
      </c>
      <c r="W35" t="s">
        <v>34</v>
      </c>
    </row>
    <row r="36" spans="2:23">
      <c r="B36" t="str">
        <f t="shared" ca="1" si="5"/>
        <v>INDNDEFFLA-2</v>
      </c>
      <c r="C36" t="str">
        <f ca="1">IND_SavTechs_ND!$C$11</f>
        <v>INDLA</v>
      </c>
      <c r="D36">
        <f>IND_SavTechs_ND!D37</f>
        <v>2016</v>
      </c>
      <c r="E36">
        <f ca="1">AVERAGEIFS(IND_SavTechs_ND!$E$8:$E$607,IND_SavTechs_ND!$C$8:$C$607,IND_ND!C36, IND_SavTechs_ND!$K$8:$K$607,IND_ND!L36)</f>
        <v>3.383</v>
      </c>
      <c r="F36" s="79">
        <f ca="1">AVERAGEIFS(IND_SavTechs_ND!$F$8:$F$607,IND_SavTechs_ND!$C$8:$C$607,IND_ND!C36, IND_SavTechs_ND!$K$8:$K$607,IND_ND!L36)</f>
        <v>632.40919721318983</v>
      </c>
      <c r="I36" s="63">
        <f>IND_SavTechs_ND!I37</f>
        <v>1</v>
      </c>
      <c r="J36" s="63">
        <f>IND_SavTechs_ND!J37</f>
        <v>1</v>
      </c>
      <c r="L36">
        <v>6</v>
      </c>
      <c r="M36" t="s">
        <v>168</v>
      </c>
      <c r="Q36" t="str">
        <f t="shared" ca="1" si="1"/>
        <v>INDNDEFFLA-2</v>
      </c>
      <c r="R36" t="str">
        <f t="shared" ca="1" si="2"/>
        <v>Construction Industry SavingLA</v>
      </c>
      <c r="S36" t="s">
        <v>32</v>
      </c>
      <c r="T36" t="s">
        <v>33</v>
      </c>
      <c r="W36" t="s">
        <v>34</v>
      </c>
    </row>
    <row r="37" spans="2:23">
      <c r="B37" t="str">
        <f t="shared" ca="1" si="5"/>
        <v>INDNDEFFLA-3</v>
      </c>
      <c r="C37" t="str">
        <f ca="1">IND_SavTechs_ND!$C$11</f>
        <v>INDLA</v>
      </c>
      <c r="D37">
        <f>IND_SavTechs_ND!D38</f>
        <v>2016</v>
      </c>
      <c r="E37">
        <f ca="1">AVERAGEIFS(IND_SavTechs_ND!$E$8:$E$607,IND_SavTechs_ND!$C$8:$C$607,IND_ND!C37, IND_SavTechs_ND!$K$8:$K$607,IND_ND!L37)</f>
        <v>3.43825</v>
      </c>
      <c r="F37" s="79">
        <f ca="1">AVERAGEIFS(IND_SavTechs_ND!$F$8:$F$607,IND_SavTechs_ND!$C$8:$C$607,IND_ND!C37, IND_SavTechs_ND!$K$8:$K$607,IND_ND!L37)</f>
        <v>743.51850708828226</v>
      </c>
      <c r="I37" s="63">
        <f>IND_SavTechs_ND!I38</f>
        <v>1</v>
      </c>
      <c r="J37" s="63">
        <f>IND_SavTechs_ND!J38</f>
        <v>1</v>
      </c>
      <c r="L37">
        <v>5</v>
      </c>
      <c r="M37" t="s">
        <v>169</v>
      </c>
      <c r="Q37" t="str">
        <f t="shared" ca="1" si="1"/>
        <v>INDNDEFFLA-3</v>
      </c>
      <c r="R37" t="str">
        <f t="shared" ca="1" si="2"/>
        <v>Construction Industry SavingLA</v>
      </c>
      <c r="S37" t="s">
        <v>32</v>
      </c>
      <c r="T37" t="s">
        <v>33</v>
      </c>
      <c r="W37" t="s">
        <v>34</v>
      </c>
    </row>
    <row r="38" spans="2:23">
      <c r="B38" t="str">
        <f t="shared" ca="1" si="5"/>
        <v>INDNDEFFLA-4</v>
      </c>
      <c r="C38" t="str">
        <f ca="1">IND_SavTechs_ND!$C$11</f>
        <v>INDLA</v>
      </c>
      <c r="D38">
        <f>IND_SavTechs_ND!D39</f>
        <v>2016</v>
      </c>
      <c r="E38">
        <f ca="1">AVERAGEIFS(IND_SavTechs_ND!$E$8:$E$607,IND_SavTechs_ND!$C$8:$C$607,IND_ND!C38, IND_SavTechs_ND!$K$8:$K$607,IND_ND!L38)</f>
        <v>3.4892499999999997</v>
      </c>
      <c r="F38" s="79">
        <f ca="1">AVERAGEIFS(IND_SavTechs_ND!$F$8:$F$607,IND_SavTechs_ND!$C$8:$C$607,IND_ND!C38, IND_SavTechs_ND!$K$8:$K$607,IND_ND!L38)</f>
        <v>854.62781696337447</v>
      </c>
      <c r="I38" s="63">
        <f>IND_SavTechs_ND!I39</f>
        <v>1</v>
      </c>
      <c r="J38" s="63">
        <f>IND_SavTechs_ND!J39</f>
        <v>1</v>
      </c>
      <c r="L38">
        <v>4</v>
      </c>
      <c r="M38" t="s">
        <v>170</v>
      </c>
      <c r="Q38" t="str">
        <f t="shared" ca="1" si="1"/>
        <v>INDNDEFFLA-4</v>
      </c>
      <c r="R38" t="str">
        <f t="shared" ca="1" si="2"/>
        <v>Construction Industry SavingLA</v>
      </c>
      <c r="S38" t="s">
        <v>32</v>
      </c>
      <c r="T38" t="s">
        <v>33</v>
      </c>
      <c r="W38" t="s">
        <v>34</v>
      </c>
    </row>
    <row r="39" spans="2:23">
      <c r="B39" t="str">
        <f t="shared" ca="1" si="5"/>
        <v>INDNDEFFLA-5</v>
      </c>
      <c r="C39" t="str">
        <f ca="1">IND_SavTechs_ND!$C$11</f>
        <v>INDLA</v>
      </c>
      <c r="D39">
        <f>IND_SavTechs_ND!D40</f>
        <v>2016</v>
      </c>
      <c r="E39">
        <f ca="1">AVERAGEIFS(IND_SavTechs_ND!$E$8:$E$607,IND_SavTechs_ND!$C$8:$C$607,IND_ND!C39, IND_SavTechs_ND!$K$8:$K$607,IND_ND!L39)</f>
        <v>3.5402499999999999</v>
      </c>
      <c r="F39" s="79">
        <f ca="1">AVERAGEIFS(IND_SavTechs_ND!$F$8:$F$607,IND_SavTechs_ND!$C$8:$C$607,IND_ND!C39, IND_SavTechs_ND!$K$8:$K$607,IND_ND!L39)</f>
        <v>965.73712683846702</v>
      </c>
      <c r="I39" s="63">
        <f>IND_SavTechs_ND!I40</f>
        <v>1</v>
      </c>
      <c r="J39" s="63">
        <f>IND_SavTechs_ND!J40</f>
        <v>1</v>
      </c>
      <c r="L39">
        <v>3</v>
      </c>
      <c r="M39" t="s">
        <v>171</v>
      </c>
      <c r="Q39" t="str">
        <f t="shared" ca="1" si="1"/>
        <v>INDNDEFFLA-5</v>
      </c>
      <c r="R39" t="str">
        <f t="shared" ca="1" si="2"/>
        <v>Construction Industry SavingLA</v>
      </c>
      <c r="S39" t="s">
        <v>32</v>
      </c>
      <c r="T39" t="s">
        <v>33</v>
      </c>
      <c r="W39" t="s">
        <v>34</v>
      </c>
    </row>
    <row r="40" spans="2:23">
      <c r="B40" t="str">
        <f t="shared" ca="1" si="5"/>
        <v>INDNDEFFLA-6</v>
      </c>
      <c r="C40" t="str">
        <f ca="1">IND_SavTechs_ND!$C$11</f>
        <v>INDLA</v>
      </c>
      <c r="D40">
        <f>IND_SavTechs_ND!D41</f>
        <v>2016</v>
      </c>
      <c r="E40">
        <f ca="1">AVERAGEIFS(IND_SavTechs_ND!$E$8:$E$607,IND_SavTechs_ND!$C$8:$C$607,IND_ND!C40, IND_SavTechs_ND!$K$8:$K$607,IND_ND!L40)</f>
        <v>3.5785</v>
      </c>
      <c r="F40" s="79">
        <f ca="1">AVERAGEIFS(IND_SavTechs_ND!$F$8:$F$607,IND_SavTechs_ND!$C$8:$C$607,IND_ND!C40, IND_SavTechs_ND!$K$8:$K$607,IND_ND!L40)</f>
        <v>1049.0691092447864</v>
      </c>
      <c r="I40" s="63">
        <f>IND_SavTechs_ND!I41</f>
        <v>1</v>
      </c>
      <c r="J40" s="63">
        <f>IND_SavTechs_ND!J41</f>
        <v>1</v>
      </c>
      <c r="L40">
        <v>2</v>
      </c>
      <c r="M40" t="s">
        <v>172</v>
      </c>
      <c r="Q40" t="str">
        <f t="shared" ca="1" si="1"/>
        <v>INDNDEFFLA-6</v>
      </c>
      <c r="R40" t="str">
        <f t="shared" ca="1" si="2"/>
        <v>Construction Industry SavingLA</v>
      </c>
      <c r="S40" t="s">
        <v>32</v>
      </c>
      <c r="T40" t="s">
        <v>33</v>
      </c>
      <c r="W40" t="s">
        <v>34</v>
      </c>
    </row>
    <row r="41" spans="2:23">
      <c r="B41" t="str">
        <f t="shared" ca="1" si="5"/>
        <v>INDNDEFFLA-7</v>
      </c>
      <c r="C41" t="str">
        <f ca="1">IND_SavTechs_ND!$C$11</f>
        <v>INDLA</v>
      </c>
      <c r="D41">
        <f>IND_SavTechs_ND!D42</f>
        <v>2016</v>
      </c>
      <c r="E41">
        <f ca="1">AVERAGEIFS(IND_SavTechs_ND!$E$8:$E$607,IND_SavTechs_ND!$C$8:$C$607,IND_ND!C41, IND_SavTechs_ND!$K$8:$K$607,IND_ND!L41)</f>
        <v>3.6167499999999997</v>
      </c>
      <c r="F41" s="79">
        <f ca="1">AVERAGEIFS(IND_SavTechs_ND!$F$8:$F$607,IND_SavTechs_ND!$C$8:$C$607,IND_ND!C41, IND_SavTechs_ND!$K$8:$K$607,IND_ND!L41)</f>
        <v>1132.4010916511056</v>
      </c>
      <c r="I41" s="63">
        <f>IND_SavTechs_ND!I42</f>
        <v>1</v>
      </c>
      <c r="J41" s="63">
        <f>IND_SavTechs_ND!J42</f>
        <v>1</v>
      </c>
      <c r="L41">
        <v>1</v>
      </c>
      <c r="M41" t="s">
        <v>173</v>
      </c>
      <c r="Q41" t="str">
        <f t="shared" ca="1" si="1"/>
        <v>INDNDEFFLA-7</v>
      </c>
      <c r="R41" t="str">
        <f t="shared" ca="1" si="2"/>
        <v>Construction Industry SavingLA</v>
      </c>
      <c r="S41" t="s">
        <v>32</v>
      </c>
      <c r="T41" t="s">
        <v>33</v>
      </c>
      <c r="W41" t="s">
        <v>34</v>
      </c>
    </row>
    <row r="42" spans="2:23">
      <c r="B42" t="str">
        <f t="shared" ca="1" si="5"/>
        <v>INDNDEFFLA-8</v>
      </c>
      <c r="C42" t="str">
        <f ca="1">IND_SavTechs_ND!$C$11</f>
        <v>INDLA</v>
      </c>
      <c r="D42">
        <f>IND_SavTechs_ND!D43</f>
        <v>2016</v>
      </c>
      <c r="E42">
        <f ca="1">AVERAGEIFS(IND_SavTechs_ND!$E$8:$E$607,IND_SavTechs_ND!$C$8:$C$607,IND_ND!C42, IND_SavTechs_ND!$K$8:$K$607,IND_ND!L42)</f>
        <v>4.2261760563380291</v>
      </c>
      <c r="F42" s="79">
        <f ca="1">AVERAGEIFS(IND_SavTechs_ND!$F$8:$F$607,IND_SavTechs_ND!$C$8:$C$607,IND_ND!C42, IND_SavTechs_ND!$K$8:$K$607,IND_ND!L42)</f>
        <v>1946.3339471268946</v>
      </c>
      <c r="I42" s="63">
        <f>IND_SavTechs_ND!I43</f>
        <v>1</v>
      </c>
      <c r="J42" s="63">
        <f>IND_SavTechs_ND!J43</f>
        <v>1</v>
      </c>
      <c r="L42">
        <v>0</v>
      </c>
      <c r="M42" t="s">
        <v>174</v>
      </c>
      <c r="Q42" t="str">
        <f t="shared" ca="1" si="1"/>
        <v>INDNDEFFLA-8</v>
      </c>
      <c r="R42" t="str">
        <f t="shared" ca="1" si="2"/>
        <v>Construction Industry SavingLA</v>
      </c>
      <c r="S42" t="s">
        <v>32</v>
      </c>
      <c r="T42" t="s">
        <v>33</v>
      </c>
      <c r="W42" t="s">
        <v>34</v>
      </c>
    </row>
    <row r="43" spans="2:23">
      <c r="B43" t="str">
        <f ca="1">"IND"&amp;MID(C43,2,2)&amp;"EFF"&amp;RIGHT(C43,2)&amp;"-"&amp;8-L43</f>
        <v>INDNDEFFEM-0</v>
      </c>
      <c r="C43" t="str">
        <f ca="1">IND_SavTechs_ND!$C$12</f>
        <v>INDEM</v>
      </c>
      <c r="D43">
        <f>IND_SavTechs_ND!D44</f>
        <v>2016</v>
      </c>
      <c r="E43">
        <f ca="1">AVERAGEIFS(IND_SavTechs_ND!$E$8:$E$607,IND_SavTechs_ND!$C$8:$C$607,IND_ND!C43, IND_SavTechs_ND!$K$8:$K$607,IND_ND!L43)</f>
        <v>3.1772999999999993</v>
      </c>
      <c r="F43" s="79">
        <f ca="1">AVERAGEIFS(IND_SavTechs_ND!$F$8:$F$607,IND_SavTechs_ND!$C$8:$C$607,IND_ND!C43, IND_SavTechs_ND!$K$8:$K$607,IND_ND!L43)</f>
        <v>134.02562163926467</v>
      </c>
      <c r="I43" s="63">
        <f>IND_SavTechs_ND!I44</f>
        <v>1</v>
      </c>
      <c r="J43" s="63">
        <f>IND_SavTechs_ND!J44</f>
        <v>1</v>
      </c>
      <c r="L43">
        <v>8</v>
      </c>
      <c r="M43" t="s">
        <v>166</v>
      </c>
      <c r="Q43" t="str">
        <f t="shared" ca="1" si="1"/>
        <v>INDNDEFFEM-0</v>
      </c>
      <c r="R43" t="str">
        <f t="shared" ca="1" si="2"/>
        <v>Construction Industry SavingEM</v>
      </c>
      <c r="S43" t="s">
        <v>32</v>
      </c>
      <c r="T43" t="s">
        <v>33</v>
      </c>
      <c r="W43" t="s">
        <v>34</v>
      </c>
    </row>
    <row r="44" spans="2:23">
      <c r="B44" t="str">
        <f t="shared" ref="B44:B51" ca="1" si="6">"IND"&amp;MID(C44,2,2)&amp;"EFF"&amp;RIGHT(C44,2)&amp;"-"&amp;8-L44</f>
        <v>INDNDEFFEM-1</v>
      </c>
      <c r="C44" t="str">
        <f ca="1">IND_SavTechs_ND!$C$12</f>
        <v>INDEM</v>
      </c>
      <c r="D44">
        <f>IND_SavTechs_ND!D45</f>
        <v>2016</v>
      </c>
      <c r="E44">
        <f ca="1">AVERAGEIFS(IND_SavTechs_ND!$E$8:$E$607,IND_SavTechs_ND!$C$8:$C$607,IND_ND!C44, IND_SavTechs_ND!$K$8:$K$607,IND_ND!L44)</f>
        <v>3.5164499999999999</v>
      </c>
      <c r="F44" s="79">
        <f ca="1">AVERAGEIFS(IND_SavTechs_ND!$F$8:$F$607,IND_SavTechs_ND!$C$8:$C$607,IND_ND!C44, IND_SavTechs_ND!$K$8:$K$607,IND_ND!L44)</f>
        <v>559.58922495491697</v>
      </c>
      <c r="I44" s="63">
        <f>IND_SavTechs_ND!I45</f>
        <v>1</v>
      </c>
      <c r="J44" s="63">
        <f>IND_SavTechs_ND!J45</f>
        <v>1</v>
      </c>
      <c r="L44">
        <v>7</v>
      </c>
      <c r="M44" t="s">
        <v>167</v>
      </c>
      <c r="Q44" t="str">
        <f t="shared" ca="1" si="1"/>
        <v>INDNDEFFEM-1</v>
      </c>
      <c r="R44" t="str">
        <f t="shared" ca="1" si="2"/>
        <v>Construction Industry SavingEM</v>
      </c>
      <c r="S44" t="s">
        <v>32</v>
      </c>
      <c r="T44" t="s">
        <v>33</v>
      </c>
      <c r="W44" t="s">
        <v>34</v>
      </c>
    </row>
    <row r="45" spans="2:23">
      <c r="B45" t="str">
        <f t="shared" ca="1" si="6"/>
        <v>INDNDEFFEM-2</v>
      </c>
      <c r="C45" t="str">
        <f ca="1">IND_SavTechs_ND!$C$12</f>
        <v>INDEM</v>
      </c>
      <c r="D45">
        <f>IND_SavTechs_ND!D46</f>
        <v>2016</v>
      </c>
      <c r="E45">
        <f ca="1">AVERAGEIFS(IND_SavTechs_ND!$E$8:$E$607,IND_SavTechs_ND!$C$8:$C$607,IND_ND!C45, IND_SavTechs_ND!$K$8:$K$607,IND_ND!L45)</f>
        <v>3.5833874999999997</v>
      </c>
      <c r="F45" s="79">
        <f ca="1">AVERAGEIFS(IND_SavTechs_ND!$F$8:$F$607,IND_SavTechs_ND!$C$8:$C$607,IND_ND!C45, IND_SavTechs_ND!$K$8:$K$607,IND_ND!L45)</f>
        <v>671.01821310549315</v>
      </c>
      <c r="I45" s="63">
        <f>IND_SavTechs_ND!I46</f>
        <v>1</v>
      </c>
      <c r="J45" s="63">
        <f>IND_SavTechs_ND!J46</f>
        <v>1</v>
      </c>
      <c r="L45">
        <v>6</v>
      </c>
      <c r="M45" t="s">
        <v>168</v>
      </c>
      <c r="Q45" t="str">
        <f t="shared" ca="1" si="1"/>
        <v>INDNDEFFEM-2</v>
      </c>
      <c r="R45" t="str">
        <f t="shared" ca="1" si="2"/>
        <v>Construction Industry SavingEM</v>
      </c>
      <c r="S45" t="s">
        <v>32</v>
      </c>
      <c r="T45" t="s">
        <v>33</v>
      </c>
      <c r="W45" t="s">
        <v>34</v>
      </c>
    </row>
    <row r="46" spans="2:23">
      <c r="B46" t="str">
        <f t="shared" ca="1" si="6"/>
        <v>INDNDEFFEM-3</v>
      </c>
      <c r="C46" t="str">
        <f ca="1">IND_SavTechs_ND!$C$12</f>
        <v>INDEM</v>
      </c>
      <c r="D46">
        <f>IND_SavTechs_ND!D47</f>
        <v>2016</v>
      </c>
      <c r="E46">
        <f ca="1">AVERAGEIFS(IND_SavTechs_ND!$E$8:$E$607,IND_SavTechs_ND!$C$8:$C$607,IND_ND!C46, IND_SavTechs_ND!$K$8:$K$607,IND_ND!L46)</f>
        <v>3.6235499999999998</v>
      </c>
      <c r="F46" s="79">
        <f ca="1">AVERAGEIFS(IND_SavTechs_ND!$F$8:$F$607,IND_SavTechs_ND!$C$8:$C$607,IND_ND!C46, IND_SavTechs_ND!$K$8:$K$607,IND_ND!L46)</f>
        <v>754.58995421842508</v>
      </c>
      <c r="I46" s="63">
        <f>IND_SavTechs_ND!I47</f>
        <v>1</v>
      </c>
      <c r="J46" s="63">
        <f>IND_SavTechs_ND!J47</f>
        <v>1</v>
      </c>
      <c r="L46">
        <v>5</v>
      </c>
      <c r="M46" t="s">
        <v>169</v>
      </c>
      <c r="Q46" t="str">
        <f t="shared" ca="1" si="1"/>
        <v>INDNDEFFEM-3</v>
      </c>
      <c r="R46" t="str">
        <f t="shared" ca="1" si="2"/>
        <v>Construction Industry SavingEM</v>
      </c>
      <c r="S46" t="s">
        <v>32</v>
      </c>
      <c r="T46" t="s">
        <v>33</v>
      </c>
      <c r="W46" t="s">
        <v>34</v>
      </c>
    </row>
    <row r="47" spans="2:23">
      <c r="B47" t="str">
        <f t="shared" ca="1" si="6"/>
        <v>INDNDEFFEM-4</v>
      </c>
      <c r="C47" t="str">
        <f ca="1">IND_SavTechs_ND!$C$12</f>
        <v>INDEM</v>
      </c>
      <c r="D47">
        <f>IND_SavTechs_ND!D48</f>
        <v>2016</v>
      </c>
      <c r="E47">
        <f ca="1">AVERAGEIFS(IND_SavTechs_ND!$E$8:$E$607,IND_SavTechs_ND!$C$8:$C$607,IND_ND!C47, IND_SavTechs_ND!$K$8:$K$607,IND_ND!L47)</f>
        <v>3.6637124999999999</v>
      </c>
      <c r="F47" s="79">
        <f ca="1">AVERAGEIFS(IND_SavTechs_ND!$F$8:$F$607,IND_SavTechs_ND!$C$8:$C$607,IND_ND!C47, IND_SavTechs_ND!$K$8:$K$607,IND_ND!L47)</f>
        <v>838.1616953313569</v>
      </c>
      <c r="I47" s="63">
        <f>IND_SavTechs_ND!I48</f>
        <v>1</v>
      </c>
      <c r="J47" s="63">
        <f>IND_SavTechs_ND!J48</f>
        <v>1</v>
      </c>
      <c r="L47">
        <v>4</v>
      </c>
      <c r="M47" t="s">
        <v>170</v>
      </c>
      <c r="Q47" t="str">
        <f t="shared" ca="1" si="1"/>
        <v>INDNDEFFEM-4</v>
      </c>
      <c r="R47" t="str">
        <f t="shared" ca="1" si="2"/>
        <v>Construction Industry SavingEM</v>
      </c>
      <c r="S47" t="s">
        <v>32</v>
      </c>
      <c r="T47" t="s">
        <v>33</v>
      </c>
      <c r="W47" t="s">
        <v>34</v>
      </c>
    </row>
    <row r="48" spans="2:23">
      <c r="B48" t="str">
        <f t="shared" ca="1" si="6"/>
        <v>INDNDEFFEM-5</v>
      </c>
      <c r="C48" t="str">
        <f ca="1">IND_SavTechs_ND!$C$12</f>
        <v>INDEM</v>
      </c>
      <c r="D48">
        <f>IND_SavTechs_ND!D49</f>
        <v>2016</v>
      </c>
      <c r="E48">
        <f ca="1">AVERAGEIFS(IND_SavTechs_ND!$E$8:$E$607,IND_SavTechs_ND!$C$8:$C$607,IND_ND!C48, IND_SavTechs_ND!$K$8:$K$607,IND_ND!L48)</f>
        <v>3.7172624999999999</v>
      </c>
      <c r="F48" s="79">
        <f ca="1">AVERAGEIFS(IND_SavTechs_ND!$F$8:$F$607,IND_SavTechs_ND!$C$8:$C$607,IND_ND!C48, IND_SavTechs_ND!$K$8:$K$607,IND_ND!L48)</f>
        <v>949.59068348193307</v>
      </c>
      <c r="I48" s="63">
        <f>IND_SavTechs_ND!I49</f>
        <v>1</v>
      </c>
      <c r="J48" s="63">
        <f>IND_SavTechs_ND!J49</f>
        <v>1</v>
      </c>
      <c r="L48">
        <v>3</v>
      </c>
      <c r="M48" t="s">
        <v>171</v>
      </c>
      <c r="Q48" t="str">
        <f t="shared" ca="1" si="1"/>
        <v>INDNDEFFEM-5</v>
      </c>
      <c r="R48" t="str">
        <f t="shared" ca="1" si="2"/>
        <v>Construction Industry SavingEM</v>
      </c>
      <c r="S48" t="s">
        <v>32</v>
      </c>
      <c r="T48" t="s">
        <v>33</v>
      </c>
      <c r="W48" t="s">
        <v>34</v>
      </c>
    </row>
    <row r="49" spans="2:23">
      <c r="B49" t="str">
        <f t="shared" ca="1" si="6"/>
        <v>INDNDEFFEM-6</v>
      </c>
      <c r="C49" t="str">
        <f ca="1">IND_SavTechs_ND!$C$12</f>
        <v>INDEM</v>
      </c>
      <c r="D49">
        <f>IND_SavTechs_ND!D50</f>
        <v>2016</v>
      </c>
      <c r="E49">
        <f ca="1">AVERAGEIFS(IND_SavTechs_ND!$E$8:$E$607,IND_SavTechs_ND!$C$8:$C$607,IND_ND!C49, IND_SavTechs_ND!$K$8:$K$607,IND_ND!L49)</f>
        <v>3.7708124999999999</v>
      </c>
      <c r="F49" s="79">
        <f ca="1">AVERAGEIFS(IND_SavTechs_ND!$F$8:$F$607,IND_SavTechs_ND!$C$8:$C$607,IND_ND!C49, IND_SavTechs_ND!$K$8:$K$607,IND_ND!L49)</f>
        <v>1061.019671632509</v>
      </c>
      <c r="I49" s="63">
        <f>IND_SavTechs_ND!I50</f>
        <v>1</v>
      </c>
      <c r="J49" s="63">
        <f>IND_SavTechs_ND!J50</f>
        <v>1</v>
      </c>
      <c r="L49">
        <v>2</v>
      </c>
      <c r="M49" t="s">
        <v>172</v>
      </c>
      <c r="Q49" t="str">
        <f t="shared" ca="1" si="1"/>
        <v>INDNDEFFEM-6</v>
      </c>
      <c r="R49" t="str">
        <f t="shared" ca="1" si="2"/>
        <v>Construction Industry SavingEM</v>
      </c>
      <c r="S49" t="s">
        <v>32</v>
      </c>
      <c r="T49" t="s">
        <v>33</v>
      </c>
      <c r="W49" t="s">
        <v>34</v>
      </c>
    </row>
    <row r="50" spans="2:23">
      <c r="B50" t="str">
        <f t="shared" ca="1" si="6"/>
        <v>INDNDEFFEM-7</v>
      </c>
      <c r="C50" t="str">
        <f ca="1">IND_SavTechs_ND!$C$12</f>
        <v>INDEM</v>
      </c>
      <c r="D50">
        <f>IND_SavTechs_ND!D51</f>
        <v>2016</v>
      </c>
      <c r="E50">
        <f ca="1">AVERAGEIFS(IND_SavTechs_ND!$E$8:$E$607,IND_SavTechs_ND!$C$8:$C$607,IND_ND!C50, IND_SavTechs_ND!$K$8:$K$607,IND_ND!L50)</f>
        <v>3.810975</v>
      </c>
      <c r="F50" s="79">
        <f ca="1">AVERAGEIFS(IND_SavTechs_ND!$F$8:$F$607,IND_SavTechs_ND!$C$8:$C$607,IND_ND!C50, IND_SavTechs_ND!$K$8:$K$607,IND_ND!L50)</f>
        <v>1144.5914127454407</v>
      </c>
      <c r="I50" s="63">
        <f>IND_SavTechs_ND!I51</f>
        <v>1</v>
      </c>
      <c r="J50" s="63">
        <f>IND_SavTechs_ND!J51</f>
        <v>1</v>
      </c>
      <c r="L50">
        <v>1</v>
      </c>
      <c r="M50" t="s">
        <v>173</v>
      </c>
      <c r="Q50" t="str">
        <f t="shared" ca="1" si="1"/>
        <v>INDNDEFFEM-7</v>
      </c>
      <c r="R50" t="str">
        <f t="shared" ca="1" si="2"/>
        <v>Construction Industry SavingEM</v>
      </c>
      <c r="S50" t="s">
        <v>32</v>
      </c>
      <c r="T50" t="s">
        <v>33</v>
      </c>
      <c r="W50" t="s">
        <v>34</v>
      </c>
    </row>
    <row r="51" spans="2:23">
      <c r="B51" t="str">
        <f t="shared" ca="1" si="6"/>
        <v>INDNDEFFEM-8</v>
      </c>
      <c r="C51" t="str">
        <f ca="1">IND_SavTechs_ND!$C$12</f>
        <v>INDEM</v>
      </c>
      <c r="D51">
        <f>IND_SavTechs_ND!D52</f>
        <v>2016</v>
      </c>
      <c r="E51">
        <f ca="1">AVERAGEIFS(IND_SavTechs_ND!$E$8:$E$607,IND_SavTechs_ND!$C$8:$C$607,IND_ND!C51, IND_SavTechs_ND!$K$8:$K$607,IND_ND!L51)</f>
        <v>4.437484859154929</v>
      </c>
      <c r="F51" s="79">
        <f ca="1">AVERAGEIFS(IND_SavTechs_ND!$F$8:$F$607,IND_SavTechs_ND!$C$8:$C$607,IND_ND!C51, IND_SavTechs_ND!$K$8:$K$607,IND_ND!L51)</f>
        <v>2039.2535915700612</v>
      </c>
      <c r="I51" s="63">
        <f>IND_SavTechs_ND!I52</f>
        <v>1</v>
      </c>
      <c r="J51" s="63">
        <f>IND_SavTechs_ND!J52</f>
        <v>1</v>
      </c>
      <c r="L51">
        <v>0</v>
      </c>
      <c r="M51" t="s">
        <v>174</v>
      </c>
      <c r="Q51" t="str">
        <f t="shared" ca="1" si="1"/>
        <v>INDNDEFFEM-8</v>
      </c>
      <c r="R51" t="str">
        <f t="shared" ca="1" si="2"/>
        <v>Construction Industry SavingEM</v>
      </c>
      <c r="S51" t="s">
        <v>32</v>
      </c>
      <c r="T51" t="s">
        <v>33</v>
      </c>
      <c r="W51" t="s">
        <v>34</v>
      </c>
    </row>
    <row r="52" spans="2:23">
      <c r="B52" t="str">
        <f ca="1">"IND"&amp;MID(C52,2,2)&amp;"EFF"&amp;RIGHT(C52,2)&amp;"-"&amp;8-L52</f>
        <v>INDNDEFFTF-0</v>
      </c>
      <c r="C52" t="str">
        <f ca="1">IND_SavTechs_ND!$C$13</f>
        <v>INDTF</v>
      </c>
      <c r="D52">
        <f>IND_SavTechs_ND!D53</f>
        <v>2016</v>
      </c>
      <c r="E52">
        <f ca="1">AVERAGEIFS(IND_SavTechs_ND!$E$8:$E$607,IND_SavTechs_ND!$C$8:$C$607,IND_ND!C52, IND_SavTechs_ND!$K$8:$K$607,IND_ND!L52)</f>
        <v>7.0617647058823527</v>
      </c>
      <c r="F52" s="79">
        <f ca="1">AVERAGEIFS(IND_SavTechs_ND!$F$8:$F$607,IND_SavTechs_ND!$C$8:$C$607,IND_ND!C52, IND_SavTechs_ND!$K$8:$K$607,IND_ND!L52)</f>
        <v>256.7077582791232</v>
      </c>
      <c r="I52" s="63">
        <f>IND_SavTechs_ND!I53</f>
        <v>1</v>
      </c>
      <c r="J52" s="63">
        <f>IND_SavTechs_ND!J53</f>
        <v>1</v>
      </c>
      <c r="L52">
        <v>8</v>
      </c>
      <c r="M52" t="s">
        <v>166</v>
      </c>
      <c r="Q52" t="str">
        <f t="shared" ca="1" si="1"/>
        <v>INDNDEFFTF-0</v>
      </c>
      <c r="R52" t="str">
        <f t="shared" ca="1" si="2"/>
        <v>Construction Industry SavingTF</v>
      </c>
      <c r="S52" t="s">
        <v>32</v>
      </c>
      <c r="T52" t="s">
        <v>33</v>
      </c>
      <c r="W52" t="s">
        <v>34</v>
      </c>
    </row>
    <row r="53" spans="2:23">
      <c r="B53" t="str">
        <f t="shared" ref="B53:B60" ca="1" si="7">"IND"&amp;MID(C53,2,2)&amp;"EFF"&amp;RIGHT(C53,2)&amp;"-"&amp;8-L53</f>
        <v>INDNDEFFTF-1</v>
      </c>
      <c r="C53" t="str">
        <f ca="1">IND_SavTechs_ND!$C$13</f>
        <v>INDTF</v>
      </c>
      <c r="D53">
        <f>IND_SavTechs_ND!D54</f>
        <v>2016</v>
      </c>
      <c r="E53">
        <f ca="1">AVERAGEIFS(IND_SavTechs_ND!$E$8:$E$607,IND_SavTechs_ND!$C$8:$C$607,IND_ND!C53, IND_SavTechs_ND!$K$8:$K$607,IND_ND!L53)</f>
        <v>14</v>
      </c>
      <c r="F53" s="79">
        <f ca="1">AVERAGEIFS(IND_SavTechs_ND!$F$8:$F$607,IND_SavTechs_ND!$C$8:$C$607,IND_ND!C53, IND_SavTechs_ND!$K$8:$K$607,IND_ND!L53)</f>
        <v>551.01412761933</v>
      </c>
      <c r="I53" s="63">
        <f>IND_SavTechs_ND!I54</f>
        <v>1</v>
      </c>
      <c r="J53" s="63">
        <f>IND_SavTechs_ND!J54</f>
        <v>1</v>
      </c>
      <c r="L53">
        <v>7</v>
      </c>
      <c r="M53" t="s">
        <v>167</v>
      </c>
      <c r="Q53" t="str">
        <f t="shared" ca="1" si="1"/>
        <v>INDNDEFFTF-1</v>
      </c>
      <c r="R53" t="str">
        <f t="shared" ca="1" si="2"/>
        <v>Construction Industry SavingTF</v>
      </c>
      <c r="S53" t="s">
        <v>32</v>
      </c>
      <c r="T53" t="s">
        <v>33</v>
      </c>
      <c r="W53" t="s">
        <v>34</v>
      </c>
    </row>
    <row r="54" spans="2:23">
      <c r="B54" t="str">
        <f t="shared" ca="1" si="7"/>
        <v>INDNDEFFTF-2</v>
      </c>
      <c r="C54" t="str">
        <f ca="1">IND_SavTechs_ND!$C$13</f>
        <v>INDTF</v>
      </c>
      <c r="D54">
        <f>IND_SavTechs_ND!D55</f>
        <v>2016</v>
      </c>
      <c r="E54">
        <f ca="1">AVERAGEIFS(IND_SavTechs_ND!$E$8:$E$607,IND_SavTechs_ND!$C$8:$C$607,IND_ND!C54, IND_SavTechs_ND!$K$8:$K$607,IND_ND!L54)</f>
        <v>15.333333333333332</v>
      </c>
      <c r="F54" s="79">
        <f ca="1">AVERAGEIFS(IND_SavTechs_ND!$F$8:$F$607,IND_SavTechs_ND!$C$8:$C$607,IND_ND!C54, IND_SavTechs_ND!$K$8:$K$607,IND_ND!L54)</f>
        <v>646.52324307334732</v>
      </c>
      <c r="I54" s="63">
        <f>IND_SavTechs_ND!I55</f>
        <v>1</v>
      </c>
      <c r="J54" s="63">
        <f>IND_SavTechs_ND!J55</f>
        <v>1</v>
      </c>
      <c r="L54">
        <v>6</v>
      </c>
      <c r="M54" t="s">
        <v>168</v>
      </c>
      <c r="Q54" t="str">
        <f t="shared" ca="1" si="1"/>
        <v>INDNDEFFTF-2</v>
      </c>
      <c r="R54" t="str">
        <f t="shared" ca="1" si="2"/>
        <v>Construction Industry SavingTF</v>
      </c>
      <c r="S54" t="s">
        <v>32</v>
      </c>
      <c r="T54" t="s">
        <v>33</v>
      </c>
      <c r="W54" t="s">
        <v>34</v>
      </c>
    </row>
    <row r="55" spans="2:23">
      <c r="B55" t="str">
        <f t="shared" ca="1" si="7"/>
        <v>INDNDEFFTF-3</v>
      </c>
      <c r="C55" t="str">
        <f ca="1">IND_SavTechs_ND!$C$13</f>
        <v>INDTF</v>
      </c>
      <c r="D55">
        <f>IND_SavTechs_ND!D56</f>
        <v>2016</v>
      </c>
      <c r="E55">
        <f ca="1">AVERAGEIFS(IND_SavTechs_ND!$E$8:$E$607,IND_SavTechs_ND!$C$8:$C$607,IND_ND!C55, IND_SavTechs_ND!$K$8:$K$607,IND_ND!L55)</f>
        <v>15.916666666666666</v>
      </c>
      <c r="F55" s="79">
        <f ca="1">AVERAGEIFS(IND_SavTechs_ND!$F$8:$F$607,IND_SavTechs_ND!$C$8:$C$607,IND_ND!C55, IND_SavTechs_ND!$K$8:$K$607,IND_ND!L55)</f>
        <v>749.3792135622889</v>
      </c>
      <c r="I55" s="63">
        <f>IND_SavTechs_ND!I56</f>
        <v>1</v>
      </c>
      <c r="J55" s="63">
        <f>IND_SavTechs_ND!J56</f>
        <v>1</v>
      </c>
      <c r="L55">
        <v>5</v>
      </c>
      <c r="M55" t="s">
        <v>169</v>
      </c>
      <c r="Q55" t="str">
        <f t="shared" ca="1" si="1"/>
        <v>INDNDEFFTF-3</v>
      </c>
      <c r="R55" t="str">
        <f t="shared" ca="1" si="2"/>
        <v>Construction Industry SavingTF</v>
      </c>
      <c r="S55" t="s">
        <v>32</v>
      </c>
      <c r="T55" t="s">
        <v>33</v>
      </c>
      <c r="W55" t="s">
        <v>34</v>
      </c>
    </row>
    <row r="56" spans="2:23">
      <c r="B56" t="str">
        <f t="shared" ca="1" si="7"/>
        <v>INDNDEFFTF-4</v>
      </c>
      <c r="C56" t="str">
        <f ca="1">IND_SavTechs_ND!$C$13</f>
        <v>INDTF</v>
      </c>
      <c r="D56">
        <f>IND_SavTechs_ND!D57</f>
        <v>2016</v>
      </c>
      <c r="E56">
        <f ca="1">AVERAGEIFS(IND_SavTechs_ND!$E$8:$E$607,IND_SavTechs_ND!$C$8:$C$607,IND_ND!C56, IND_SavTechs_ND!$K$8:$K$607,IND_ND!L56)</f>
        <v>16.5</v>
      </c>
      <c r="F56" s="79">
        <f ca="1">AVERAGEIFS(IND_SavTechs_ND!$F$8:$F$607,IND_SavTechs_ND!$C$8:$C$607,IND_ND!C56, IND_SavTechs_ND!$K$8:$K$607,IND_ND!L56)</f>
        <v>852.23518405123048</v>
      </c>
      <c r="I56" s="63">
        <f>IND_SavTechs_ND!I57</f>
        <v>1</v>
      </c>
      <c r="J56" s="63">
        <f>IND_SavTechs_ND!J57</f>
        <v>1</v>
      </c>
      <c r="L56">
        <v>4</v>
      </c>
      <c r="M56" t="s">
        <v>170</v>
      </c>
      <c r="Q56" t="str">
        <f t="shared" ca="1" si="1"/>
        <v>INDNDEFFTF-4</v>
      </c>
      <c r="R56" t="str">
        <f t="shared" ca="1" si="2"/>
        <v>Construction Industry SavingTF</v>
      </c>
      <c r="S56" t="s">
        <v>32</v>
      </c>
      <c r="T56" t="s">
        <v>33</v>
      </c>
      <c r="W56" t="s">
        <v>34</v>
      </c>
    </row>
    <row r="57" spans="2:23">
      <c r="B57" t="str">
        <f t="shared" ca="1" si="7"/>
        <v>INDNDEFFTF-5</v>
      </c>
      <c r="C57" t="str">
        <f ca="1">IND_SavTechs_ND!$C$13</f>
        <v>INDTF</v>
      </c>
      <c r="D57">
        <f>IND_SavTechs_ND!D58</f>
        <v>2016</v>
      </c>
      <c r="E57">
        <f ca="1">AVERAGEIFS(IND_SavTechs_ND!$E$8:$E$607,IND_SavTechs_ND!$C$8:$C$607,IND_ND!C57, IND_SavTechs_ND!$K$8:$K$607,IND_ND!L57)</f>
        <v>17.083333333333332</v>
      </c>
      <c r="F57" s="79">
        <f ca="1">AVERAGEIFS(IND_SavTechs_ND!$F$8:$F$607,IND_SavTechs_ND!$C$8:$C$607,IND_ND!C57, IND_SavTechs_ND!$K$8:$K$607,IND_ND!L57)</f>
        <v>955.09115454017217</v>
      </c>
      <c r="I57" s="63">
        <f>IND_SavTechs_ND!I58</f>
        <v>1</v>
      </c>
      <c r="J57" s="63">
        <f>IND_SavTechs_ND!J58</f>
        <v>1</v>
      </c>
      <c r="L57">
        <v>3</v>
      </c>
      <c r="M57" t="s">
        <v>171</v>
      </c>
      <c r="Q57" t="str">
        <f t="shared" ca="1" si="1"/>
        <v>INDNDEFFTF-5</v>
      </c>
      <c r="R57" t="str">
        <f t="shared" ca="1" si="2"/>
        <v>Construction Industry SavingTF</v>
      </c>
      <c r="S57" t="s">
        <v>32</v>
      </c>
      <c r="T57" t="s">
        <v>33</v>
      </c>
      <c r="W57" t="s">
        <v>34</v>
      </c>
    </row>
    <row r="58" spans="2:23">
      <c r="B58" t="str">
        <f t="shared" ca="1" si="7"/>
        <v>INDNDEFFTF-6</v>
      </c>
      <c r="C58" t="str">
        <f ca="1">IND_SavTechs_ND!$C$13</f>
        <v>INDTF</v>
      </c>
      <c r="D58">
        <f>IND_SavTechs_ND!D59</f>
        <v>2016</v>
      </c>
      <c r="E58">
        <f ca="1">AVERAGEIFS(IND_SavTechs_ND!$E$8:$E$607,IND_SavTechs_ND!$C$8:$C$607,IND_ND!C58, IND_SavTechs_ND!$K$8:$K$607,IND_ND!L58)</f>
        <v>17.624999999999996</v>
      </c>
      <c r="F58" s="79">
        <f ca="1">AVERAGEIFS(IND_SavTechs_ND!$F$8:$F$607,IND_SavTechs_ND!$C$8:$C$607,IND_ND!C58, IND_SavTechs_ND!$K$8:$K$607,IND_ND!L58)</f>
        <v>1050.6002699941891</v>
      </c>
      <c r="I58" s="63">
        <f>IND_SavTechs_ND!I59</f>
        <v>1</v>
      </c>
      <c r="J58" s="63">
        <f>IND_SavTechs_ND!J59</f>
        <v>1</v>
      </c>
      <c r="L58">
        <v>2</v>
      </c>
      <c r="M58" t="s">
        <v>172</v>
      </c>
      <c r="Q58" t="str">
        <f t="shared" ca="1" si="1"/>
        <v>INDNDEFFTF-6</v>
      </c>
      <c r="R58" t="str">
        <f t="shared" ca="1" si="2"/>
        <v>Construction Industry SavingTF</v>
      </c>
      <c r="S58" t="s">
        <v>32</v>
      </c>
      <c r="T58" t="s">
        <v>33</v>
      </c>
      <c r="W58" t="s">
        <v>34</v>
      </c>
    </row>
    <row r="59" spans="2:23">
      <c r="B59" t="str">
        <f t="shared" ca="1" si="7"/>
        <v>INDNDEFFTF-7</v>
      </c>
      <c r="C59" t="str">
        <f ca="1">IND_SavTechs_ND!$C$13</f>
        <v>INDTF</v>
      </c>
      <c r="D59">
        <f>IND_SavTechs_ND!D60</f>
        <v>2016</v>
      </c>
      <c r="E59">
        <f ca="1">AVERAGEIFS(IND_SavTechs_ND!$E$8:$E$607,IND_SavTechs_ND!$C$8:$C$607,IND_ND!C59, IND_SavTechs_ND!$K$8:$K$607,IND_ND!L59)</f>
        <v>18.166666666666664</v>
      </c>
      <c r="F59" s="79">
        <f ca="1">AVERAGEIFS(IND_SavTechs_ND!$F$8:$F$607,IND_SavTechs_ND!$C$8:$C$607,IND_ND!C59, IND_SavTechs_ND!$K$8:$K$607,IND_ND!L59)</f>
        <v>1146.1093854482065</v>
      </c>
      <c r="I59" s="63">
        <f>IND_SavTechs_ND!I60</f>
        <v>1</v>
      </c>
      <c r="J59" s="63">
        <f>IND_SavTechs_ND!J60</f>
        <v>1</v>
      </c>
      <c r="L59">
        <v>1</v>
      </c>
      <c r="M59" t="s">
        <v>173</v>
      </c>
      <c r="Q59" t="str">
        <f t="shared" ca="1" si="1"/>
        <v>INDNDEFFTF-7</v>
      </c>
      <c r="R59" t="str">
        <f t="shared" ca="1" si="2"/>
        <v>Construction Industry SavingTF</v>
      </c>
      <c r="S59" t="s">
        <v>32</v>
      </c>
      <c r="T59" t="s">
        <v>33</v>
      </c>
      <c r="W59" t="s">
        <v>34</v>
      </c>
    </row>
    <row r="60" spans="2:23">
      <c r="B60" t="str">
        <f t="shared" ca="1" si="7"/>
        <v>INDNDEFFTF-8</v>
      </c>
      <c r="C60" t="str">
        <f ca="1">IND_SavTechs_ND!$C$13</f>
        <v>INDTF</v>
      </c>
      <c r="D60">
        <f>IND_SavTechs_ND!D61</f>
        <v>2016</v>
      </c>
      <c r="E60">
        <f ca="1">AVERAGEIFS(IND_SavTechs_ND!$E$8:$E$607,IND_SavTechs_ND!$C$8:$C$607,IND_ND!C60, IND_SavTechs_ND!$K$8:$K$607,IND_ND!L60)</f>
        <v>19.25</v>
      </c>
      <c r="F60" s="79">
        <f ca="1">AVERAGEIFS(IND_SavTechs_ND!$F$8:$F$607,IND_SavTechs_ND!$C$8:$C$607,IND_ND!C60, IND_SavTechs_ND!$K$8:$K$607,IND_ND!L60)</f>
        <v>1337.1276163562409</v>
      </c>
      <c r="I60" s="63">
        <f>IND_SavTechs_ND!I61</f>
        <v>1</v>
      </c>
      <c r="J60" s="63">
        <f>IND_SavTechs_ND!J61</f>
        <v>1</v>
      </c>
      <c r="L60">
        <v>0</v>
      </c>
      <c r="M60" t="s">
        <v>174</v>
      </c>
      <c r="Q60" t="str">
        <f t="shared" ca="1" si="1"/>
        <v>INDNDEFFTF-8</v>
      </c>
      <c r="R60" t="str">
        <f t="shared" ca="1" si="2"/>
        <v>Construction Industry SavingTF</v>
      </c>
      <c r="S60" t="s">
        <v>32</v>
      </c>
      <c r="T60" t="s">
        <v>33</v>
      </c>
      <c r="W60" t="s">
        <v>34</v>
      </c>
    </row>
    <row r="61" spans="2:23">
      <c r="F61" s="79"/>
    </row>
    <row r="62" spans="2:23">
      <c r="F62" s="79"/>
    </row>
    <row r="63" spans="2:23">
      <c r="F63" s="79"/>
    </row>
    <row r="64" spans="2:23">
      <c r="F64" s="79"/>
    </row>
    <row r="65" spans="6:6">
      <c r="F65" s="79"/>
    </row>
    <row r="66" spans="6:6">
      <c r="F66" s="79"/>
    </row>
    <row r="67" spans="6:6">
      <c r="F67" s="79"/>
    </row>
    <row r="68" spans="6:6">
      <c r="F68" s="79"/>
    </row>
    <row r="69" spans="6:6">
      <c r="F69" s="79"/>
    </row>
  </sheetData>
  <pageMargins left="0.7" right="0.7" top="0.75" bottom="0.75" header="0.3" footer="0.3"/>
  <legacyDrawing r:id="rId1"/>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0">
    <tabColor rgb="FF92D050"/>
  </sheetPr>
  <dimension ref="A1:AM909"/>
  <sheetViews>
    <sheetView zoomScale="80" zoomScaleNormal="80" workbookViewId="0">
      <selection activeCell="L5" sqref="L5"/>
    </sheetView>
  </sheetViews>
  <sheetFormatPr defaultRowHeight="12.75"/>
  <cols>
    <col min="1" max="1" width="2.85546875" style="14" customWidth="1"/>
    <col min="2" max="2" width="18.7109375" style="14" customWidth="1"/>
    <col min="3" max="3" width="11.42578125" style="14" bestFit="1" customWidth="1"/>
    <col min="4" max="4" width="7.140625" style="14" bestFit="1" customWidth="1"/>
    <col min="5" max="5" width="5" style="14" bestFit="1" customWidth="1"/>
    <col min="6" max="6" width="9.28515625" style="14" bestFit="1" customWidth="1"/>
    <col min="7" max="7" width="7" style="14" bestFit="1" customWidth="1"/>
    <col min="8" max="8" width="7.85546875" style="14" bestFit="1" customWidth="1"/>
    <col min="9" max="9" width="9.7109375" style="14" bestFit="1" customWidth="1"/>
    <col min="10" max="10" width="8.28515625" style="14" bestFit="1" customWidth="1"/>
    <col min="11" max="11" width="12" style="14" customWidth="1"/>
    <col min="12" max="12" width="16.28515625" style="14" customWidth="1"/>
    <col min="13" max="13" width="15.7109375" style="1" bestFit="1" customWidth="1"/>
    <col min="14" max="14" width="72.42578125" style="1" bestFit="1" customWidth="1"/>
    <col min="15" max="15" width="13.140625" style="1" customWidth="1"/>
    <col min="16" max="16" width="11.28515625" style="1" customWidth="1"/>
    <col min="17" max="17" width="16.28515625" style="1" customWidth="1"/>
    <col min="18" max="18" width="17.42578125" style="1" customWidth="1"/>
    <col min="19" max="19" width="13.140625" style="1" customWidth="1"/>
    <col min="20" max="21" width="13.85546875" style="1" customWidth="1"/>
    <col min="22" max="22" width="11.42578125" style="1" customWidth="1"/>
    <col min="23" max="23" width="24.28515625" style="1" bestFit="1" customWidth="1"/>
    <col min="24" max="16384" width="9.140625" style="1"/>
  </cols>
  <sheetData>
    <row r="1" spans="1:39">
      <c r="A1" s="1"/>
      <c r="B1" s="1"/>
      <c r="C1" s="1"/>
      <c r="D1" s="1"/>
      <c r="E1" s="1"/>
      <c r="F1" s="1"/>
      <c r="G1" s="1"/>
      <c r="H1" s="1"/>
      <c r="I1" s="1"/>
      <c r="J1" s="1"/>
      <c r="K1" s="1"/>
      <c r="L1" s="1"/>
    </row>
    <row r="2" spans="1:39" ht="23.25">
      <c r="A2" s="1"/>
      <c r="B2" s="2" t="str">
        <f ca="1">W8&amp;" Industry Saving Potential Technologies from COWI Study"</f>
        <v>Construction Industry Saving Potential Technologies from COWI Study</v>
      </c>
      <c r="C2" s="1"/>
      <c r="D2" s="1"/>
      <c r="E2" s="1"/>
      <c r="F2" s="1"/>
      <c r="G2" s="1"/>
      <c r="H2" s="1"/>
      <c r="I2" s="1"/>
      <c r="J2" s="1"/>
      <c r="K2" s="1"/>
      <c r="L2" s="1"/>
      <c r="M2" s="3"/>
    </row>
    <row r="3" spans="1:39">
      <c r="A3" s="1"/>
      <c r="B3" s="1"/>
      <c r="C3" s="1"/>
      <c r="D3" s="1"/>
      <c r="E3" s="1"/>
      <c r="F3" s="1"/>
      <c r="G3" s="1"/>
      <c r="H3" s="1"/>
      <c r="I3" s="1"/>
      <c r="J3" s="1"/>
      <c r="K3" s="1"/>
      <c r="L3" s="1"/>
    </row>
    <row r="4" spans="1:39">
      <c r="A4" s="1"/>
      <c r="B4" s="1"/>
      <c r="C4" s="1"/>
      <c r="D4" s="1"/>
      <c r="E4" s="1"/>
      <c r="F4" s="1"/>
      <c r="G4" s="1"/>
      <c r="H4" s="1"/>
      <c r="I4" s="1"/>
      <c r="J4" s="1"/>
      <c r="K4" s="1"/>
      <c r="L4" s="1"/>
    </row>
    <row r="5" spans="1:39">
      <c r="A5" s="1"/>
      <c r="B5" s="1"/>
      <c r="C5" s="4"/>
      <c r="D5" s="1"/>
      <c r="E5" s="1"/>
      <c r="F5" s="1"/>
      <c r="G5" s="1"/>
      <c r="H5" s="1"/>
      <c r="I5" s="1"/>
      <c r="J5" s="1"/>
      <c r="K5" s="1"/>
      <c r="L5" s="5"/>
      <c r="M5" s="5"/>
      <c r="N5" s="6"/>
      <c r="O5" s="6"/>
      <c r="P5" s="6"/>
      <c r="Q5" s="6"/>
      <c r="R5" s="6"/>
      <c r="S5" s="6"/>
      <c r="X5" s="7" t="s">
        <v>2</v>
      </c>
      <c r="Y5" s="7"/>
      <c r="Z5" s="7"/>
      <c r="AA5" s="7"/>
      <c r="AB5" s="7"/>
      <c r="AC5" s="7"/>
      <c r="AD5" s="7"/>
      <c r="AE5" s="7"/>
      <c r="AF5" s="7"/>
      <c r="AG5" s="7"/>
    </row>
    <row r="6" spans="1:39">
      <c r="A6" s="1"/>
      <c r="B6" s="8" t="s">
        <v>3</v>
      </c>
      <c r="C6" s="8" t="s">
        <v>4</v>
      </c>
      <c r="D6" s="9" t="s">
        <v>5</v>
      </c>
      <c r="E6" s="9" t="s">
        <v>6</v>
      </c>
      <c r="F6" s="9" t="s">
        <v>7</v>
      </c>
      <c r="G6" s="9" t="s">
        <v>8</v>
      </c>
      <c r="H6" s="9" t="s">
        <v>9</v>
      </c>
      <c r="I6" s="9" t="s">
        <v>10</v>
      </c>
      <c r="J6" s="9" t="s">
        <v>11</v>
      </c>
      <c r="K6" s="1"/>
      <c r="L6" s="10" t="s">
        <v>12</v>
      </c>
      <c r="M6" s="10" t="s">
        <v>3</v>
      </c>
      <c r="N6" s="10" t="s">
        <v>13</v>
      </c>
      <c r="O6" s="10" t="s">
        <v>14</v>
      </c>
      <c r="P6" s="10" t="s">
        <v>15</v>
      </c>
      <c r="Q6" s="10" t="s">
        <v>16</v>
      </c>
      <c r="R6" s="10" t="s">
        <v>17</v>
      </c>
      <c r="S6" s="10" t="s">
        <v>18</v>
      </c>
      <c r="V6" s="125"/>
      <c r="X6" s="7" t="s">
        <v>19</v>
      </c>
      <c r="Y6" s="7"/>
      <c r="Z6" s="7"/>
      <c r="AA6" s="7"/>
      <c r="AB6" s="7"/>
      <c r="AC6" s="7"/>
      <c r="AD6" s="7"/>
      <c r="AE6" s="7"/>
      <c r="AF6" s="7"/>
      <c r="AG6" s="7"/>
    </row>
    <row r="7" spans="1:39" ht="26.25" thickBot="1">
      <c r="A7" s="1"/>
      <c r="B7" s="11" t="s">
        <v>20</v>
      </c>
      <c r="C7" s="11"/>
      <c r="D7" s="11"/>
      <c r="E7" s="11"/>
      <c r="F7" s="11" t="s">
        <v>21</v>
      </c>
      <c r="G7" s="11" t="s">
        <v>22</v>
      </c>
      <c r="H7" s="11" t="s">
        <v>21</v>
      </c>
      <c r="I7" s="11"/>
      <c r="J7" s="11"/>
      <c r="K7" s="1"/>
      <c r="L7" s="12" t="s">
        <v>23</v>
      </c>
      <c r="M7" s="13" t="s">
        <v>24</v>
      </c>
      <c r="N7" s="13" t="s">
        <v>25</v>
      </c>
      <c r="O7" s="13" t="s">
        <v>26</v>
      </c>
      <c r="P7" s="13" t="s">
        <v>27</v>
      </c>
      <c r="Q7" s="13" t="s">
        <v>28</v>
      </c>
      <c r="R7" s="13" t="s">
        <v>29</v>
      </c>
      <c r="S7" s="13" t="s">
        <v>30</v>
      </c>
    </row>
    <row r="8" spans="1:39">
      <c r="A8" s="1"/>
      <c r="B8" s="14" t="str">
        <f t="shared" ref="B8:B71" ca="1" si="0">M8</f>
        <v>INDNDEFFMT-01</v>
      </c>
      <c r="C8" s="15" t="str">
        <f ca="1">"I"&amp;MID(B8,4,1)&amp;"D"&amp;MID(B8,9,2)</f>
        <v>INDMT</v>
      </c>
      <c r="D8" s="16">
        <f>'EE investment costs'!$F$15</f>
        <v>2016</v>
      </c>
      <c r="E8" s="14">
        <f>VLOOKUP(X8,'EE investment costs'!$D$56:$R$656,15,0)</f>
        <v>2.625</v>
      </c>
      <c r="F8" s="17">
        <f ca="1">INDEX('EE investment costs'!$D$56:$R$656,MATCH(X8,'EE investment costs'!$D$56:$D$656,0),MATCH($V$8,'EE investment costs'!$D$56:$R$56,0))</f>
        <v>0</v>
      </c>
      <c r="I8" s="18">
        <v>1</v>
      </c>
      <c r="J8" s="18">
        <v>1</v>
      </c>
      <c r="K8" s="14">
        <f ca="1">IF(F8&lt;500,1,0)+IF(F8&lt;600,1,0)+IF(F8&lt;700,1,0)+IF(F8&lt;800,1,0)+IF(F8&lt;900,1,0)+IF(F8&lt;1000,1,0)+IF(F8&lt;1100,1,0)+IF(F8&lt;1200,1,0)</f>
        <v>8</v>
      </c>
      <c r="L8" s="19" t="s">
        <v>31</v>
      </c>
      <c r="M8" s="20" t="str">
        <f t="shared" ref="M8:M71" ca="1" si="1">CONCATENATE("IND",$V$8,"EFF",$X8)</f>
        <v>INDNDEFFMT-01</v>
      </c>
      <c r="N8" s="21" t="str">
        <f ca="1">$W$8&amp;" Saving Tech"&amp;"-"&amp;$Y8&amp;" "&amp;AC8&amp;"y"</f>
        <v>Construction Saving Tech-Heat Medium Temp. up to 150C 0.1y</v>
      </c>
      <c r="O8" s="21" t="s">
        <v>32</v>
      </c>
      <c r="P8" s="21" t="s">
        <v>33</v>
      </c>
      <c r="Q8" s="21"/>
      <c r="R8" s="21"/>
      <c r="S8" s="20" t="s">
        <v>34</v>
      </c>
      <c r="V8" s="124" t="str">
        <f ca="1">RIGHT(REPLACE(CELL("filename",A1),1,FIND("]",CELL("filename",A1)),""),2)</f>
        <v>ND</v>
      </c>
      <c r="W8" s="26" t="str">
        <f ca="1">VLOOKUP(V8,Sectors!$B$2:$C$13,2,0)</f>
        <v>Construction</v>
      </c>
      <c r="X8" s="3" t="str">
        <f>'EE investment costs'!D57</f>
        <v>MT-01</v>
      </c>
      <c r="Y8" s="3" t="str">
        <f>'EE investment costs'!E57</f>
        <v>Heat Medium Temp. up to 150C</v>
      </c>
      <c r="AC8" s="123">
        <f>'EE investment costs'!C57</f>
        <v>0.1</v>
      </c>
      <c r="AD8" s="22" t="str">
        <f t="shared" ref="AD8" ca="1" si="2">RIGHT(B8,1)</f>
        <v>1</v>
      </c>
      <c r="AE8" s="22" t="str">
        <f ca="1">RIGHT(B14,1)</f>
        <v>2</v>
      </c>
      <c r="AF8" s="22" t="str">
        <f ca="1">RIGHT(B20,1)</f>
        <v>3</v>
      </c>
      <c r="AG8" s="22" t="str">
        <f ca="1">RIGHT(B26,1)</f>
        <v>4</v>
      </c>
      <c r="AH8" s="22" t="str">
        <f ca="1">RIGHT(B32,1)</f>
        <v>5</v>
      </c>
      <c r="AI8" s="22" t="str">
        <f ca="1">RIGHT(B38,1)</f>
        <v>6</v>
      </c>
      <c r="AJ8" s="22" t="str">
        <f ca="1">RIGHT(B44,1)</f>
        <v>7</v>
      </c>
      <c r="AK8" s="22" t="str">
        <f ca="1">RIGHT(B50,1)</f>
        <v>8</v>
      </c>
      <c r="AL8" s="22" t="str">
        <f ca="1">RIGHT(B56,1)</f>
        <v>9</v>
      </c>
      <c r="AM8" s="22" t="str">
        <f ca="1">RIGHT(B62,2)</f>
        <v>10</v>
      </c>
    </row>
    <row r="9" spans="1:39">
      <c r="B9" s="14" t="str">
        <f t="shared" ca="1" si="0"/>
        <v>INDNDEFFHT-01</v>
      </c>
      <c r="C9" s="15" t="str">
        <f t="shared" ref="C9:C72" ca="1" si="3">"I"&amp;MID(B9,4,1)&amp;"D"&amp;MID(B9,9,2)</f>
        <v>INDHT</v>
      </c>
      <c r="D9" s="16">
        <f>'EE investment costs'!$F$15</f>
        <v>2016</v>
      </c>
      <c r="E9" s="14">
        <f>VLOOKUP(X9,'EE investment costs'!$D$56:$R$656,15,0)</f>
        <v>2.1</v>
      </c>
      <c r="F9" s="17">
        <f ca="1">INDEX('EE investment costs'!$D$56:$R$656,MATCH(X9,'EE investment costs'!$D$56:$D$656,0),MATCH($V$8,'EE investment costs'!$D$56:$R$56,0))</f>
        <v>0</v>
      </c>
      <c r="I9" s="18">
        <v>1</v>
      </c>
      <c r="J9" s="18">
        <v>1</v>
      </c>
      <c r="K9" s="14">
        <f ca="1">IF(F9&lt;500,1,0)+IF(F9&lt;600,1,0)+IF(F9&lt;700,1,0)+IF(F9&lt;800,1,0)+IF(F9&lt;900,1,0)+IF(F9&lt;1000,1,0)+IF(F9&lt;1100,1,0)+IF(F9&lt;1200,1,0)</f>
        <v>8</v>
      </c>
      <c r="L9" s="23"/>
      <c r="M9" s="19" t="str">
        <f t="shared" ca="1" si="1"/>
        <v>INDNDEFFHT-01</v>
      </c>
      <c r="N9" s="23" t="str">
        <f t="shared" ref="N9:N72" ca="1" si="4">$W$8&amp;" Saving Tech"&amp;"-"&amp;$Y9&amp;" "&amp;AC9&amp;"y"</f>
        <v>Construction Saving Tech-Heat High Temp. over 150C 0.1y</v>
      </c>
      <c r="O9" s="23" t="s">
        <v>32</v>
      </c>
      <c r="P9" s="23" t="s">
        <v>33</v>
      </c>
      <c r="Q9" s="23"/>
      <c r="R9" s="23"/>
      <c r="S9" s="19" t="s">
        <v>34</v>
      </c>
      <c r="V9" s="16" t="str">
        <f ca="1">V8</f>
        <v>ND</v>
      </c>
      <c r="W9" s="14" t="str">
        <f ca="1">W8</f>
        <v>Construction</v>
      </c>
      <c r="X9" s="3" t="str">
        <f>'EE investment costs'!D58</f>
        <v>HT-01</v>
      </c>
      <c r="Y9" s="3" t="str">
        <f>'EE investment costs'!E58</f>
        <v>Heat High Temp. over 150C</v>
      </c>
      <c r="AC9" s="123">
        <f>'EE investment costs'!C58</f>
        <v>0.1</v>
      </c>
      <c r="AD9" s="22"/>
    </row>
    <row r="10" spans="1:39">
      <c r="B10" s="14" t="str">
        <f t="shared" ca="1" si="0"/>
        <v>INDNDEFFRH-01</v>
      </c>
      <c r="C10" s="15" t="str">
        <f t="shared" ca="1" si="3"/>
        <v>INDRH</v>
      </c>
      <c r="D10" s="16">
        <f>'EE investment costs'!$F$15</f>
        <v>2016</v>
      </c>
      <c r="E10" s="14">
        <f>VLOOKUP(X10,'EE investment costs'!$D$56:$R$656,15,0)</f>
        <v>8.4</v>
      </c>
      <c r="F10" s="17">
        <f ca="1">INDEX('EE investment costs'!$D$56:$R$656,MATCH(X10,'EE investment costs'!$D$56:$D$656,0),MATCH($V$8,'EE investment costs'!$D$56:$R$56,0))</f>
        <v>0</v>
      </c>
      <c r="I10" s="18">
        <v>1</v>
      </c>
      <c r="J10" s="18">
        <v>1</v>
      </c>
      <c r="K10" s="14">
        <f t="shared" ref="K10:K73" ca="1" si="5">IF(F10&lt;500,1,0)+IF(F10&lt;600,1,0)+IF(F10&lt;700,1,0)+IF(F10&lt;800,1,0)+IF(F10&lt;900,1,0)+IF(F10&lt;1000,1,0)+IF(F10&lt;1100,1,0)+IF(F10&lt;1200,1,0)</f>
        <v>8</v>
      </c>
      <c r="L10" s="23"/>
      <c r="M10" s="19" t="str">
        <f t="shared" ca="1" si="1"/>
        <v>INDNDEFFRH-01</v>
      </c>
      <c r="N10" s="23" t="str">
        <f t="shared" ca="1" si="4"/>
        <v>Construction Saving Tech-Heat Room Heat 0.1y</v>
      </c>
      <c r="O10" s="23" t="s">
        <v>32</v>
      </c>
      <c r="P10" s="23" t="s">
        <v>33</v>
      </c>
      <c r="Q10" s="23"/>
      <c r="R10" s="23"/>
      <c r="S10" s="19" t="s">
        <v>34</v>
      </c>
      <c r="V10" s="16" t="str">
        <f t="shared" ref="V10:W73" ca="1" si="6">V9</f>
        <v>ND</v>
      </c>
      <c r="W10" s="14" t="str">
        <f t="shared" ca="1" si="6"/>
        <v>Construction</v>
      </c>
      <c r="X10" s="3" t="str">
        <f>'EE investment costs'!D59</f>
        <v>RH-01</v>
      </c>
      <c r="Y10" s="3" t="str">
        <f>'EE investment costs'!E59</f>
        <v>Heat Room Heat</v>
      </c>
      <c r="AC10" s="123">
        <f>'EE investment costs'!C59</f>
        <v>0.1</v>
      </c>
      <c r="AD10" s="22"/>
    </row>
    <row r="11" spans="1:39">
      <c r="B11" s="14" t="str">
        <f t="shared" ca="1" si="0"/>
        <v>INDNDEFFLA-01</v>
      </c>
      <c r="C11" s="15" t="str">
        <f t="shared" ca="1" si="3"/>
        <v>INDLA</v>
      </c>
      <c r="D11" s="16">
        <f>'EE investment costs'!$F$15</f>
        <v>2016</v>
      </c>
      <c r="E11" s="14">
        <f>VLOOKUP(X11,'EE investment costs'!$D$56:$R$656,15,0)</f>
        <v>2.754</v>
      </c>
      <c r="F11" s="17">
        <f ca="1">INDEX('EE investment costs'!$D$56:$R$656,MATCH(X11,'EE investment costs'!$D$56:$D$656,0),MATCH($V$8,'EE investment costs'!$D$56:$R$56,0))</f>
        <v>0</v>
      </c>
      <c r="I11" s="18">
        <v>1</v>
      </c>
      <c r="J11" s="18">
        <v>1</v>
      </c>
      <c r="K11" s="14">
        <f t="shared" ca="1" si="5"/>
        <v>8</v>
      </c>
      <c r="L11" s="23"/>
      <c r="M11" s="19" t="str">
        <f t="shared" ca="1" si="1"/>
        <v>INDNDEFFLA-01</v>
      </c>
      <c r="N11" s="23" t="str">
        <f t="shared" ca="1" si="4"/>
        <v>Construction Saving Tech-Light 0.1y</v>
      </c>
      <c r="O11" s="23" t="s">
        <v>32</v>
      </c>
      <c r="P11" s="23" t="s">
        <v>33</v>
      </c>
      <c r="Q11" s="23"/>
      <c r="R11" s="23"/>
      <c r="S11" s="19" t="s">
        <v>34</v>
      </c>
      <c r="V11" s="16" t="str">
        <f t="shared" ca="1" si="6"/>
        <v>ND</v>
      </c>
      <c r="W11" s="14" t="str">
        <f t="shared" ca="1" si="6"/>
        <v>Construction</v>
      </c>
      <c r="X11" s="3" t="str">
        <f>'EE investment costs'!D60</f>
        <v>LA-01</v>
      </c>
      <c r="Y11" s="3" t="str">
        <f>'EE investment costs'!E60</f>
        <v>Light</v>
      </c>
      <c r="AC11" s="123">
        <f>'EE investment costs'!C60</f>
        <v>0.1</v>
      </c>
      <c r="AD11" s="22"/>
    </row>
    <row r="12" spans="1:39">
      <c r="B12" s="14" t="str">
        <f t="shared" ca="1" si="0"/>
        <v>INDNDEFFEM-01</v>
      </c>
      <c r="C12" s="15" t="str">
        <f t="shared" ca="1" si="3"/>
        <v>INDEM</v>
      </c>
      <c r="D12" s="16">
        <f>'EE investment costs'!$F$15</f>
        <v>2016</v>
      </c>
      <c r="E12" s="14">
        <f>VLOOKUP(X12,'EE investment costs'!$D$56:$R$656,15,0)</f>
        <v>2.8916999999999997</v>
      </c>
      <c r="F12" s="17">
        <f ca="1">INDEX('EE investment costs'!$D$56:$R$656,MATCH(X12,'EE investment costs'!$D$56:$D$656,0),MATCH($V$8,'EE investment costs'!$D$56:$R$56,0))</f>
        <v>0</v>
      </c>
      <c r="I12" s="18">
        <v>1</v>
      </c>
      <c r="J12" s="18">
        <v>1</v>
      </c>
      <c r="K12" s="14">
        <f t="shared" ca="1" si="5"/>
        <v>8</v>
      </c>
      <c r="L12" s="23"/>
      <c r="M12" s="19" t="str">
        <f t="shared" ca="1" si="1"/>
        <v>INDNDEFFEM-01</v>
      </c>
      <c r="N12" s="23" t="str">
        <f t="shared" ca="1" si="4"/>
        <v>Construction Saving Tech-Electric Motors 0.1y</v>
      </c>
      <c r="O12" s="23" t="s">
        <v>32</v>
      </c>
      <c r="P12" s="23" t="s">
        <v>33</v>
      </c>
      <c r="Q12" s="23"/>
      <c r="R12" s="23"/>
      <c r="S12" s="19" t="s">
        <v>34</v>
      </c>
      <c r="V12" s="16" t="str">
        <f t="shared" ca="1" si="6"/>
        <v>ND</v>
      </c>
      <c r="W12" s="14" t="str">
        <f t="shared" ca="1" si="6"/>
        <v>Construction</v>
      </c>
      <c r="X12" s="3" t="str">
        <f>'EE investment costs'!D61</f>
        <v>EM-01</v>
      </c>
      <c r="Y12" s="3" t="str">
        <f>'EE investment costs'!E61</f>
        <v>Electric Motors</v>
      </c>
      <c r="AC12" s="123">
        <f>'EE investment costs'!C61</f>
        <v>0.1</v>
      </c>
      <c r="AD12" s="22"/>
    </row>
    <row r="13" spans="1:39">
      <c r="B13" s="14" t="str">
        <f t="shared" ca="1" si="0"/>
        <v>INDNDEFFTF-01</v>
      </c>
      <c r="C13" s="15" t="str">
        <f t="shared" ca="1" si="3"/>
        <v>INDTF</v>
      </c>
      <c r="D13" s="16">
        <f>'EE investment costs'!$F$15</f>
        <v>2016</v>
      </c>
      <c r="E13" s="14">
        <f>VLOOKUP(X13,'EE investment costs'!$D$56:$R$656,15,0)</f>
        <v>3.0099999999999985</v>
      </c>
      <c r="F13" s="17">
        <f ca="1">INDEX('EE investment costs'!$D$56:$R$656,MATCH(X13,'EE investment costs'!$D$56:$D$656,0),MATCH($V$8,'EE investment costs'!$D$56:$R$56,0))</f>
        <v>0</v>
      </c>
      <c r="I13" s="18">
        <v>1</v>
      </c>
      <c r="J13" s="18">
        <v>1</v>
      </c>
      <c r="K13" s="14">
        <f t="shared" ca="1" si="5"/>
        <v>8</v>
      </c>
      <c r="L13" s="23"/>
      <c r="M13" s="19" t="str">
        <f t="shared" ca="1" si="1"/>
        <v>INDNDEFFTF-01</v>
      </c>
      <c r="N13" s="23" t="str">
        <f t="shared" ca="1" si="4"/>
        <v>Construction Saving Tech-Haulage Tractors, Trucks, Fishing boats 0.1y</v>
      </c>
      <c r="O13" s="23" t="s">
        <v>32</v>
      </c>
      <c r="P13" s="23" t="s">
        <v>33</v>
      </c>
      <c r="Q13" s="23"/>
      <c r="R13" s="23"/>
      <c r="S13" s="19" t="s">
        <v>34</v>
      </c>
      <c r="V13" s="16" t="str">
        <f t="shared" ca="1" si="6"/>
        <v>ND</v>
      </c>
      <c r="W13" s="14" t="str">
        <f t="shared" ca="1" si="6"/>
        <v>Construction</v>
      </c>
      <c r="X13" s="3" t="str">
        <f>'EE investment costs'!D62</f>
        <v>TF-01</v>
      </c>
      <c r="Y13" s="3" t="str">
        <f>'EE investment costs'!E62</f>
        <v>Haulage Tractors, Trucks, Fishing boats</v>
      </c>
      <c r="AC13" s="123">
        <f>'EE investment costs'!C62</f>
        <v>0.1</v>
      </c>
      <c r="AD13" s="22"/>
    </row>
    <row r="14" spans="1:39">
      <c r="B14" s="14" t="str">
        <f t="shared" ca="1" si="0"/>
        <v>INDNDEFFMT-02</v>
      </c>
      <c r="C14" s="15" t="str">
        <f t="shared" ca="1" si="3"/>
        <v>INDMT</v>
      </c>
      <c r="D14" s="16">
        <f>'EE investment costs'!$F$15</f>
        <v>2016</v>
      </c>
      <c r="E14" s="14">
        <f>VLOOKUP(X14,'EE investment costs'!$D$56:$R$656,15,0)</f>
        <v>2.75</v>
      </c>
      <c r="F14" s="17">
        <f ca="1">INDEX('EE investment costs'!$D$56:$R$656,MATCH(X14,'EE investment costs'!$D$56:$D$656,0),MATCH($V$8,'EE investment costs'!$D$56:$R$56,0))</f>
        <v>0</v>
      </c>
      <c r="I14" s="18">
        <v>1</v>
      </c>
      <c r="J14" s="18">
        <v>1</v>
      </c>
      <c r="K14" s="14">
        <f t="shared" ca="1" si="5"/>
        <v>8</v>
      </c>
      <c r="L14" s="23"/>
      <c r="M14" s="19" t="str">
        <f t="shared" ca="1" si="1"/>
        <v>INDNDEFFMT-02</v>
      </c>
      <c r="N14" s="23" t="str">
        <f t="shared" ca="1" si="4"/>
        <v>Construction Saving Tech-Heat Medium Temp. up to 150C 0.2y</v>
      </c>
      <c r="O14" s="23" t="s">
        <v>32</v>
      </c>
      <c r="P14" s="23" t="s">
        <v>33</v>
      </c>
      <c r="Q14" s="23"/>
      <c r="R14" s="23"/>
      <c r="S14" s="19" t="s">
        <v>34</v>
      </c>
      <c r="V14" s="16" t="str">
        <f t="shared" ca="1" si="6"/>
        <v>ND</v>
      </c>
      <c r="W14" s="14" t="str">
        <f t="shared" ca="1" si="6"/>
        <v>Construction</v>
      </c>
      <c r="X14" s="3" t="str">
        <f>'EE investment costs'!D63</f>
        <v>MT-02</v>
      </c>
      <c r="Y14" s="3" t="str">
        <f>'EE investment costs'!E63</f>
        <v>Heat Medium Temp. up to 150C</v>
      </c>
      <c r="AC14" s="123">
        <f>'EE investment costs'!C63</f>
        <v>0.2</v>
      </c>
    </row>
    <row r="15" spans="1:39">
      <c r="B15" s="14" t="str">
        <f t="shared" ca="1" si="0"/>
        <v>INDNDEFFHT-02</v>
      </c>
      <c r="C15" s="15" t="str">
        <f t="shared" ca="1" si="3"/>
        <v>INDHT</v>
      </c>
      <c r="D15" s="16">
        <f>'EE investment costs'!$F$15</f>
        <v>2016</v>
      </c>
      <c r="E15" s="14">
        <f>VLOOKUP(X15,'EE investment costs'!$D$56:$R$656,15,0)</f>
        <v>2.2000000000000002</v>
      </c>
      <c r="F15" s="17">
        <f ca="1">INDEX('EE investment costs'!$D$56:$R$656,MATCH(X15,'EE investment costs'!$D$56:$D$656,0),MATCH($V$8,'EE investment costs'!$D$56:$R$56,0))</f>
        <v>0</v>
      </c>
      <c r="I15" s="18">
        <v>1</v>
      </c>
      <c r="J15" s="18">
        <v>1</v>
      </c>
      <c r="K15" s="14">
        <f t="shared" ca="1" si="5"/>
        <v>8</v>
      </c>
      <c r="L15" s="23"/>
      <c r="M15" s="19" t="str">
        <f t="shared" ca="1" si="1"/>
        <v>INDNDEFFHT-02</v>
      </c>
      <c r="N15" s="23" t="str">
        <f t="shared" ca="1" si="4"/>
        <v>Construction Saving Tech-Heat High Temp. over 150C 0.2y</v>
      </c>
      <c r="O15" s="23" t="s">
        <v>32</v>
      </c>
      <c r="P15" s="23" t="s">
        <v>33</v>
      </c>
      <c r="Q15" s="23"/>
      <c r="R15" s="23"/>
      <c r="S15" s="19" t="s">
        <v>34</v>
      </c>
      <c r="V15" s="16" t="str">
        <f t="shared" ca="1" si="6"/>
        <v>ND</v>
      </c>
      <c r="W15" s="14" t="str">
        <f t="shared" ca="1" si="6"/>
        <v>Construction</v>
      </c>
      <c r="X15" s="3" t="str">
        <f>'EE investment costs'!D64</f>
        <v>HT-02</v>
      </c>
      <c r="Y15" s="3" t="str">
        <f>'EE investment costs'!E64</f>
        <v>Heat High Temp. over 150C</v>
      </c>
      <c r="AC15" s="123">
        <f>'EE investment costs'!C64</f>
        <v>0.2</v>
      </c>
      <c r="AD15" s="22"/>
    </row>
    <row r="16" spans="1:39">
      <c r="B16" s="14" t="str">
        <f t="shared" ca="1" si="0"/>
        <v>INDNDEFFRH-02</v>
      </c>
      <c r="C16" s="15" t="str">
        <f t="shared" ca="1" si="3"/>
        <v>INDRH</v>
      </c>
      <c r="D16" s="16">
        <f>'EE investment costs'!$F$15</f>
        <v>2016</v>
      </c>
      <c r="E16" s="14">
        <f>VLOOKUP(X16,'EE investment costs'!$D$56:$R$656,15,0)</f>
        <v>8.8000000000000007</v>
      </c>
      <c r="F16" s="17">
        <f ca="1">INDEX('EE investment costs'!$D$56:$R$656,MATCH(X16,'EE investment costs'!$D$56:$D$656,0),MATCH($V$8,'EE investment costs'!$D$56:$R$56,0))</f>
        <v>0</v>
      </c>
      <c r="I16" s="18">
        <v>1</v>
      </c>
      <c r="J16" s="18">
        <v>1</v>
      </c>
      <c r="K16" s="14">
        <f t="shared" ca="1" si="5"/>
        <v>8</v>
      </c>
      <c r="L16" s="23"/>
      <c r="M16" s="19" t="str">
        <f t="shared" ca="1" si="1"/>
        <v>INDNDEFFRH-02</v>
      </c>
      <c r="N16" s="23" t="str">
        <f t="shared" ca="1" si="4"/>
        <v>Construction Saving Tech-Heat Room Heat 0.2y</v>
      </c>
      <c r="O16" s="23" t="s">
        <v>32</v>
      </c>
      <c r="P16" s="23" t="s">
        <v>33</v>
      </c>
      <c r="Q16" s="23"/>
      <c r="R16" s="23"/>
      <c r="S16" s="19" t="s">
        <v>34</v>
      </c>
      <c r="V16" s="16" t="str">
        <f t="shared" ca="1" si="6"/>
        <v>ND</v>
      </c>
      <c r="W16" s="14" t="str">
        <f t="shared" ca="1" si="6"/>
        <v>Construction</v>
      </c>
      <c r="X16" s="3" t="str">
        <f>'EE investment costs'!D65</f>
        <v>RH-02</v>
      </c>
      <c r="Y16" s="3" t="str">
        <f>'EE investment costs'!E65</f>
        <v>Heat Room Heat</v>
      </c>
      <c r="AC16" s="123">
        <f>'EE investment costs'!C65</f>
        <v>0.2</v>
      </c>
      <c r="AD16" s="22"/>
    </row>
    <row r="17" spans="2:30">
      <c r="B17" s="14" t="str">
        <f t="shared" ca="1" si="0"/>
        <v>INDNDEFFLA-02</v>
      </c>
      <c r="C17" s="15" t="str">
        <f t="shared" ca="1" si="3"/>
        <v>INDLA</v>
      </c>
      <c r="D17" s="16">
        <f>'EE investment costs'!$F$15</f>
        <v>2016</v>
      </c>
      <c r="E17" s="14">
        <f>VLOOKUP(X17,'EE investment costs'!$D$56:$R$656,15,0)</f>
        <v>2.7880000000000003</v>
      </c>
      <c r="F17" s="17">
        <f ca="1">INDEX('EE investment costs'!$D$56:$R$656,MATCH(X17,'EE investment costs'!$D$56:$D$656,0),MATCH($V$8,'EE investment costs'!$D$56:$R$56,0))</f>
        <v>0</v>
      </c>
      <c r="I17" s="18">
        <v>1</v>
      </c>
      <c r="J17" s="18">
        <v>1</v>
      </c>
      <c r="K17" s="14">
        <f t="shared" ca="1" si="5"/>
        <v>8</v>
      </c>
      <c r="L17" s="23"/>
      <c r="M17" s="19" t="str">
        <f t="shared" ca="1" si="1"/>
        <v>INDNDEFFLA-02</v>
      </c>
      <c r="N17" s="23" t="str">
        <f t="shared" ca="1" si="4"/>
        <v>Construction Saving Tech-Light 0.2y</v>
      </c>
      <c r="O17" s="23" t="s">
        <v>32</v>
      </c>
      <c r="P17" s="23" t="s">
        <v>33</v>
      </c>
      <c r="Q17" s="23"/>
      <c r="R17" s="23"/>
      <c r="S17" s="19" t="s">
        <v>34</v>
      </c>
      <c r="V17" s="16" t="str">
        <f t="shared" ca="1" si="6"/>
        <v>ND</v>
      </c>
      <c r="W17" s="14" t="str">
        <f t="shared" ca="1" si="6"/>
        <v>Construction</v>
      </c>
      <c r="X17" s="3" t="str">
        <f>'EE investment costs'!D66</f>
        <v>LA-02</v>
      </c>
      <c r="Y17" s="3" t="str">
        <f>'EE investment costs'!E66</f>
        <v>Light</v>
      </c>
      <c r="AC17" s="123">
        <f>'EE investment costs'!C66</f>
        <v>0.2</v>
      </c>
      <c r="AD17" s="22"/>
    </row>
    <row r="18" spans="2:30">
      <c r="B18" s="14" t="str">
        <f t="shared" ca="1" si="0"/>
        <v>INDNDEFFEM-02</v>
      </c>
      <c r="C18" s="15" t="str">
        <f t="shared" ca="1" si="3"/>
        <v>INDEM</v>
      </c>
      <c r="D18" s="16">
        <f>'EE investment costs'!$F$15</f>
        <v>2016</v>
      </c>
      <c r="E18" s="14">
        <f>VLOOKUP(X18,'EE investment costs'!$D$56:$R$656,15,0)</f>
        <v>2.9274</v>
      </c>
      <c r="F18" s="17">
        <f ca="1">INDEX('EE investment costs'!$D$56:$R$656,MATCH(X18,'EE investment costs'!$D$56:$D$656,0),MATCH($V$8,'EE investment costs'!$D$56:$R$56,0))</f>
        <v>0</v>
      </c>
      <c r="I18" s="18">
        <v>1</v>
      </c>
      <c r="J18" s="18">
        <v>1</v>
      </c>
      <c r="K18" s="14">
        <f t="shared" ca="1" si="5"/>
        <v>8</v>
      </c>
      <c r="L18" s="23"/>
      <c r="M18" s="19" t="str">
        <f t="shared" ca="1" si="1"/>
        <v>INDNDEFFEM-02</v>
      </c>
      <c r="N18" s="23" t="str">
        <f t="shared" ca="1" si="4"/>
        <v>Construction Saving Tech-Electric Motors 0.2y</v>
      </c>
      <c r="O18" s="23" t="s">
        <v>32</v>
      </c>
      <c r="P18" s="23" t="s">
        <v>33</v>
      </c>
      <c r="Q18" s="23"/>
      <c r="R18" s="23"/>
      <c r="S18" s="19" t="s">
        <v>34</v>
      </c>
      <c r="V18" s="16" t="str">
        <f t="shared" ca="1" si="6"/>
        <v>ND</v>
      </c>
      <c r="W18" s="14" t="str">
        <f t="shared" ca="1" si="6"/>
        <v>Construction</v>
      </c>
      <c r="X18" s="3" t="str">
        <f>'EE investment costs'!D67</f>
        <v>EM-02</v>
      </c>
      <c r="Y18" s="3" t="str">
        <f>'EE investment costs'!E67</f>
        <v>Electric Motors</v>
      </c>
      <c r="AC18" s="123">
        <f>'EE investment costs'!C67</f>
        <v>0.2</v>
      </c>
      <c r="AD18" s="22"/>
    </row>
    <row r="19" spans="2:30">
      <c r="B19" s="14" t="str">
        <f t="shared" ca="1" si="0"/>
        <v>INDNDEFFTF-02</v>
      </c>
      <c r="C19" s="15" t="str">
        <f t="shared" ca="1" si="3"/>
        <v>INDTF</v>
      </c>
      <c r="D19" s="16">
        <f>'EE investment costs'!$F$15</f>
        <v>2016</v>
      </c>
      <c r="E19" s="14">
        <f>VLOOKUP(X19,'EE investment costs'!$D$56:$R$656,15,0)</f>
        <v>3.2199999999999989</v>
      </c>
      <c r="F19" s="17">
        <f ca="1">INDEX('EE investment costs'!$D$56:$R$656,MATCH(X19,'EE investment costs'!$D$56:$D$656,0),MATCH($V$8,'EE investment costs'!$D$56:$R$56,0))</f>
        <v>29.387420139697603</v>
      </c>
      <c r="I19" s="18">
        <v>1</v>
      </c>
      <c r="J19" s="18">
        <v>1</v>
      </c>
      <c r="K19" s="14">
        <f t="shared" ca="1" si="5"/>
        <v>8</v>
      </c>
      <c r="L19" s="23"/>
      <c r="M19" s="19" t="str">
        <f t="shared" ca="1" si="1"/>
        <v>INDNDEFFTF-02</v>
      </c>
      <c r="N19" s="23" t="str">
        <f t="shared" ca="1" si="4"/>
        <v>Construction Saving Tech-Haulage Tractors, Trucks, Fishing boats 0.2y</v>
      </c>
      <c r="O19" s="23" t="s">
        <v>32</v>
      </c>
      <c r="P19" s="23" t="s">
        <v>33</v>
      </c>
      <c r="Q19" s="23"/>
      <c r="R19" s="23"/>
      <c r="S19" s="19" t="s">
        <v>34</v>
      </c>
      <c r="V19" s="16" t="str">
        <f t="shared" ca="1" si="6"/>
        <v>ND</v>
      </c>
      <c r="W19" s="14" t="str">
        <f t="shared" ca="1" si="6"/>
        <v>Construction</v>
      </c>
      <c r="X19" s="3" t="str">
        <f>'EE investment costs'!D68</f>
        <v>TF-02</v>
      </c>
      <c r="Y19" s="3" t="str">
        <f>'EE investment costs'!E68</f>
        <v>Haulage Tractors, Trucks, Fishing boats</v>
      </c>
      <c r="AC19" s="123">
        <f>'EE investment costs'!C68</f>
        <v>0.2</v>
      </c>
      <c r="AD19" s="22"/>
    </row>
    <row r="20" spans="2:30">
      <c r="B20" s="14" t="str">
        <f t="shared" ca="1" si="0"/>
        <v>INDNDEFFMT-03</v>
      </c>
      <c r="C20" s="15" t="str">
        <f t="shared" ca="1" si="3"/>
        <v>INDMT</v>
      </c>
      <c r="D20" s="16">
        <f>'EE investment costs'!$F$15</f>
        <v>2016</v>
      </c>
      <c r="E20" s="14">
        <f>VLOOKUP(X20,'EE investment costs'!$D$56:$R$656,15,0)</f>
        <v>2.875</v>
      </c>
      <c r="F20" s="17">
        <f ca="1">INDEX('EE investment costs'!$D$56:$R$656,MATCH(X20,'EE investment costs'!$D$56:$D$656,0),MATCH($V$8,'EE investment costs'!$D$56:$R$56,0))</f>
        <v>0</v>
      </c>
      <c r="I20" s="18">
        <v>1</v>
      </c>
      <c r="J20" s="18">
        <v>1</v>
      </c>
      <c r="K20" s="14">
        <f t="shared" ca="1" si="5"/>
        <v>8</v>
      </c>
      <c r="L20" s="23"/>
      <c r="M20" s="19" t="str">
        <f t="shared" ca="1" si="1"/>
        <v>INDNDEFFMT-03</v>
      </c>
      <c r="N20" s="23" t="str">
        <f t="shared" ca="1" si="4"/>
        <v>Construction Saving Tech-Heat Medium Temp. up to 150C 0.3y</v>
      </c>
      <c r="O20" s="23" t="s">
        <v>32</v>
      </c>
      <c r="P20" s="23" t="s">
        <v>33</v>
      </c>
      <c r="Q20" s="23"/>
      <c r="R20" s="23"/>
      <c r="S20" s="19" t="s">
        <v>34</v>
      </c>
      <c r="V20" s="16" t="str">
        <f t="shared" ca="1" si="6"/>
        <v>ND</v>
      </c>
      <c r="W20" s="14" t="str">
        <f t="shared" ca="1" si="6"/>
        <v>Construction</v>
      </c>
      <c r="X20" s="3" t="str">
        <f>'EE investment costs'!D69</f>
        <v>MT-03</v>
      </c>
      <c r="Y20" s="3" t="str">
        <f>'EE investment costs'!E69</f>
        <v>Heat Medium Temp. up to 150C</v>
      </c>
      <c r="AC20" s="123">
        <f>'EE investment costs'!C69</f>
        <v>0.3</v>
      </c>
    </row>
    <row r="21" spans="2:30">
      <c r="B21" s="14" t="str">
        <f t="shared" ca="1" si="0"/>
        <v>INDNDEFFHT-03</v>
      </c>
      <c r="C21" s="15" t="str">
        <f t="shared" ca="1" si="3"/>
        <v>INDHT</v>
      </c>
      <c r="D21" s="16">
        <f>'EE investment costs'!$F$15</f>
        <v>2016</v>
      </c>
      <c r="E21" s="14">
        <f>VLOOKUP(X21,'EE investment costs'!$D$56:$R$656,15,0)</f>
        <v>2.2999999999999998</v>
      </c>
      <c r="F21" s="17">
        <f ca="1">INDEX('EE investment costs'!$D$56:$R$656,MATCH(X21,'EE investment costs'!$D$56:$D$656,0),MATCH($V$8,'EE investment costs'!$D$56:$R$56,0))</f>
        <v>0</v>
      </c>
      <c r="I21" s="18">
        <v>1</v>
      </c>
      <c r="J21" s="18">
        <v>1</v>
      </c>
      <c r="K21" s="14">
        <f t="shared" ca="1" si="5"/>
        <v>8</v>
      </c>
      <c r="L21" s="23"/>
      <c r="M21" s="19" t="str">
        <f t="shared" ca="1" si="1"/>
        <v>INDNDEFFHT-03</v>
      </c>
      <c r="N21" s="23" t="str">
        <f t="shared" ca="1" si="4"/>
        <v>Construction Saving Tech-Heat High Temp. over 150C 0.3y</v>
      </c>
      <c r="O21" s="23" t="s">
        <v>32</v>
      </c>
      <c r="P21" s="23" t="s">
        <v>33</v>
      </c>
      <c r="Q21" s="23"/>
      <c r="R21" s="23"/>
      <c r="S21" s="19" t="s">
        <v>34</v>
      </c>
      <c r="V21" s="16" t="str">
        <f t="shared" ca="1" si="6"/>
        <v>ND</v>
      </c>
      <c r="W21" s="14" t="str">
        <f t="shared" ca="1" si="6"/>
        <v>Construction</v>
      </c>
      <c r="X21" s="3" t="str">
        <f>'EE investment costs'!D70</f>
        <v>HT-03</v>
      </c>
      <c r="Y21" s="3" t="str">
        <f>'EE investment costs'!E70</f>
        <v>Heat High Temp. over 150C</v>
      </c>
      <c r="AC21" s="123">
        <f>'EE investment costs'!C70</f>
        <v>0.3</v>
      </c>
      <c r="AD21" s="22"/>
    </row>
    <row r="22" spans="2:30">
      <c r="B22" s="14" t="str">
        <f t="shared" ca="1" si="0"/>
        <v>INDNDEFFRH-03</v>
      </c>
      <c r="C22" s="15" t="str">
        <f t="shared" ca="1" si="3"/>
        <v>INDRH</v>
      </c>
      <c r="D22" s="16">
        <f>'EE investment costs'!$F$15</f>
        <v>2016</v>
      </c>
      <c r="E22" s="14">
        <f>VLOOKUP(X22,'EE investment costs'!$D$56:$R$656,15,0)</f>
        <v>9.1999999999999993</v>
      </c>
      <c r="F22" s="17">
        <f ca="1">INDEX('EE investment costs'!$D$56:$R$656,MATCH(X22,'EE investment costs'!$D$56:$D$656,0),MATCH($V$8,'EE investment costs'!$D$56:$R$56,0))</f>
        <v>0</v>
      </c>
      <c r="I22" s="18">
        <v>1</v>
      </c>
      <c r="J22" s="18">
        <v>1</v>
      </c>
      <c r="K22" s="14">
        <f t="shared" ca="1" si="5"/>
        <v>8</v>
      </c>
      <c r="L22" s="23"/>
      <c r="M22" s="19" t="str">
        <f t="shared" ca="1" si="1"/>
        <v>INDNDEFFRH-03</v>
      </c>
      <c r="N22" s="23" t="str">
        <f t="shared" ca="1" si="4"/>
        <v>Construction Saving Tech-Heat Room Heat 0.3y</v>
      </c>
      <c r="O22" s="23" t="s">
        <v>32</v>
      </c>
      <c r="P22" s="23" t="s">
        <v>33</v>
      </c>
      <c r="Q22" s="23"/>
      <c r="R22" s="23"/>
      <c r="S22" s="19" t="s">
        <v>34</v>
      </c>
      <c r="V22" s="16" t="str">
        <f t="shared" ca="1" si="6"/>
        <v>ND</v>
      </c>
      <c r="W22" s="14" t="str">
        <f t="shared" ca="1" si="6"/>
        <v>Construction</v>
      </c>
      <c r="X22" s="3" t="str">
        <f>'EE investment costs'!D71</f>
        <v>RH-03</v>
      </c>
      <c r="Y22" s="3" t="str">
        <f>'EE investment costs'!E71</f>
        <v>Heat Room Heat</v>
      </c>
      <c r="AC22" s="123">
        <f>'EE investment costs'!C71</f>
        <v>0.3</v>
      </c>
      <c r="AD22" s="22"/>
    </row>
    <row r="23" spans="2:30">
      <c r="B23" s="14" t="str">
        <f t="shared" ca="1" si="0"/>
        <v>INDNDEFFLA-03</v>
      </c>
      <c r="C23" s="15" t="str">
        <f t="shared" ca="1" si="3"/>
        <v>INDLA</v>
      </c>
      <c r="D23" s="16">
        <f>'EE investment costs'!$F$15</f>
        <v>2016</v>
      </c>
      <c r="E23" s="14">
        <f>VLOOKUP(X23,'EE investment costs'!$D$56:$R$656,15,0)</f>
        <v>2.8220000000000001</v>
      </c>
      <c r="F23" s="17">
        <f ca="1">INDEX('EE investment costs'!$D$56:$R$656,MATCH(X23,'EE investment costs'!$D$56:$D$656,0),MATCH($V$8,'EE investment costs'!$D$56:$R$56,0))</f>
        <v>0</v>
      </c>
      <c r="I23" s="18">
        <v>1</v>
      </c>
      <c r="J23" s="18">
        <v>1</v>
      </c>
      <c r="K23" s="14">
        <f t="shared" ca="1" si="5"/>
        <v>8</v>
      </c>
      <c r="L23" s="23"/>
      <c r="M23" s="19" t="str">
        <f t="shared" ca="1" si="1"/>
        <v>INDNDEFFLA-03</v>
      </c>
      <c r="N23" s="23" t="str">
        <f t="shared" ca="1" si="4"/>
        <v>Construction Saving Tech-Light 0.3y</v>
      </c>
      <c r="O23" s="23" t="s">
        <v>32</v>
      </c>
      <c r="P23" s="23" t="s">
        <v>33</v>
      </c>
      <c r="Q23" s="23"/>
      <c r="R23" s="23"/>
      <c r="S23" s="19" t="s">
        <v>34</v>
      </c>
      <c r="V23" s="16" t="str">
        <f t="shared" ca="1" si="6"/>
        <v>ND</v>
      </c>
      <c r="W23" s="14" t="str">
        <f t="shared" ca="1" si="6"/>
        <v>Construction</v>
      </c>
      <c r="X23" s="3" t="str">
        <f>'EE investment costs'!D72</f>
        <v>LA-03</v>
      </c>
      <c r="Y23" s="3" t="str">
        <f>'EE investment costs'!E72</f>
        <v>Light</v>
      </c>
      <c r="AC23" s="123">
        <f>'EE investment costs'!C72</f>
        <v>0.3</v>
      </c>
      <c r="AD23" s="22"/>
    </row>
    <row r="24" spans="2:30">
      <c r="B24" s="14" t="str">
        <f t="shared" ca="1" si="0"/>
        <v>INDNDEFFEM-03</v>
      </c>
      <c r="C24" s="15" t="str">
        <f t="shared" ca="1" si="3"/>
        <v>INDEM</v>
      </c>
      <c r="D24" s="16">
        <f>'EE investment costs'!$F$15</f>
        <v>2016</v>
      </c>
      <c r="E24" s="14">
        <f>VLOOKUP(X24,'EE investment costs'!$D$56:$R$656,15,0)</f>
        <v>2.9630999999999998</v>
      </c>
      <c r="F24" s="17">
        <f ca="1">INDEX('EE investment costs'!$D$56:$R$656,MATCH(X24,'EE investment costs'!$D$56:$D$656,0),MATCH($V$8,'EE investment costs'!$D$56:$R$56,0))</f>
        <v>0</v>
      </c>
      <c r="I24" s="18">
        <v>1</v>
      </c>
      <c r="J24" s="18">
        <v>1</v>
      </c>
      <c r="K24" s="14">
        <f t="shared" ca="1" si="5"/>
        <v>8</v>
      </c>
      <c r="L24" s="23"/>
      <c r="M24" s="19" t="str">
        <f t="shared" ca="1" si="1"/>
        <v>INDNDEFFEM-03</v>
      </c>
      <c r="N24" s="23" t="str">
        <f t="shared" ca="1" si="4"/>
        <v>Construction Saving Tech-Electric Motors 0.3y</v>
      </c>
      <c r="O24" s="23" t="s">
        <v>32</v>
      </c>
      <c r="P24" s="23" t="s">
        <v>33</v>
      </c>
      <c r="Q24" s="23"/>
      <c r="R24" s="23"/>
      <c r="S24" s="19" t="s">
        <v>34</v>
      </c>
      <c r="V24" s="16" t="str">
        <f t="shared" ca="1" si="6"/>
        <v>ND</v>
      </c>
      <c r="W24" s="14" t="str">
        <f t="shared" ca="1" si="6"/>
        <v>Construction</v>
      </c>
      <c r="X24" s="3" t="str">
        <f>'EE investment costs'!D73</f>
        <v>EM-03</v>
      </c>
      <c r="Y24" s="3" t="str">
        <f>'EE investment costs'!E73</f>
        <v>Electric Motors</v>
      </c>
      <c r="AC24" s="123">
        <f>'EE investment costs'!C73</f>
        <v>0.3</v>
      </c>
      <c r="AD24" s="22"/>
    </row>
    <row r="25" spans="2:30">
      <c r="B25" s="14" t="str">
        <f t="shared" ca="1" si="0"/>
        <v>INDNDEFFTF-03</v>
      </c>
      <c r="C25" s="15" t="str">
        <f t="shared" ca="1" si="3"/>
        <v>INDTF</v>
      </c>
      <c r="D25" s="16">
        <f>'EE investment costs'!$F$15</f>
        <v>2016</v>
      </c>
      <c r="E25" s="14">
        <f>VLOOKUP(X25,'EE investment costs'!$D$56:$R$656,15,0)</f>
        <v>3.4299999999999988</v>
      </c>
      <c r="F25" s="17">
        <f ca="1">INDEX('EE investment costs'!$D$56:$R$656,MATCH(X25,'EE investment costs'!$D$56:$D$656,0),MATCH($V$8,'EE investment costs'!$D$56:$R$56,0))</f>
        <v>44.081130209546409</v>
      </c>
      <c r="I25" s="18">
        <v>1</v>
      </c>
      <c r="J25" s="18">
        <v>1</v>
      </c>
      <c r="K25" s="14">
        <f t="shared" ca="1" si="5"/>
        <v>8</v>
      </c>
      <c r="L25" s="23"/>
      <c r="M25" s="19" t="str">
        <f t="shared" ca="1" si="1"/>
        <v>INDNDEFFTF-03</v>
      </c>
      <c r="N25" s="23" t="str">
        <f t="shared" ca="1" si="4"/>
        <v>Construction Saving Tech-Haulage Tractors, Trucks, Fishing boats 0.3y</v>
      </c>
      <c r="O25" s="23" t="s">
        <v>32</v>
      </c>
      <c r="P25" s="23" t="s">
        <v>33</v>
      </c>
      <c r="Q25" s="23"/>
      <c r="R25" s="23"/>
      <c r="S25" s="19" t="s">
        <v>34</v>
      </c>
      <c r="V25" s="16" t="str">
        <f t="shared" ca="1" si="6"/>
        <v>ND</v>
      </c>
      <c r="W25" s="14" t="str">
        <f t="shared" ca="1" si="6"/>
        <v>Construction</v>
      </c>
      <c r="X25" s="3" t="str">
        <f>'EE investment costs'!D74</f>
        <v>TF-03</v>
      </c>
      <c r="Y25" s="3" t="str">
        <f>'EE investment costs'!E74</f>
        <v>Haulage Tractors, Trucks, Fishing boats</v>
      </c>
      <c r="AC25" s="123">
        <f>'EE investment costs'!C74</f>
        <v>0.3</v>
      </c>
      <c r="AD25" s="22"/>
    </row>
    <row r="26" spans="2:30">
      <c r="B26" s="14" t="str">
        <f t="shared" ca="1" si="0"/>
        <v>INDNDEFFMT-04</v>
      </c>
      <c r="C26" s="15" t="str">
        <f t="shared" ca="1" si="3"/>
        <v>INDMT</v>
      </c>
      <c r="D26" s="16">
        <f>'EE investment costs'!$F$15</f>
        <v>2016</v>
      </c>
      <c r="E26" s="14">
        <f>VLOOKUP(X26,'EE investment costs'!$D$56:$R$656,15,0)</f>
        <v>3</v>
      </c>
      <c r="F26" s="17">
        <f ca="1">INDEX('EE investment costs'!$D$56:$R$656,MATCH(X26,'EE investment costs'!$D$56:$D$656,0),MATCH($V$8,'EE investment costs'!$D$56:$R$56,0))</f>
        <v>0</v>
      </c>
      <c r="I26" s="18">
        <v>1</v>
      </c>
      <c r="J26" s="18">
        <v>1</v>
      </c>
      <c r="K26" s="14">
        <f t="shared" ca="1" si="5"/>
        <v>8</v>
      </c>
      <c r="L26" s="23"/>
      <c r="M26" s="19" t="str">
        <f t="shared" ca="1" si="1"/>
        <v>INDNDEFFMT-04</v>
      </c>
      <c r="N26" s="23" t="str">
        <f t="shared" ca="1" si="4"/>
        <v>Construction Saving Tech-Heat Medium Temp. up to 150C 0.4y</v>
      </c>
      <c r="O26" s="23" t="s">
        <v>32</v>
      </c>
      <c r="P26" s="23" t="s">
        <v>33</v>
      </c>
      <c r="Q26" s="23"/>
      <c r="R26" s="23"/>
      <c r="S26" s="19" t="s">
        <v>34</v>
      </c>
      <c r="V26" s="16" t="str">
        <f t="shared" ca="1" si="6"/>
        <v>ND</v>
      </c>
      <c r="W26" s="14" t="str">
        <f t="shared" ca="1" si="6"/>
        <v>Construction</v>
      </c>
      <c r="X26" s="3" t="str">
        <f>'EE investment costs'!D75</f>
        <v>MT-04</v>
      </c>
      <c r="Y26" s="3" t="str">
        <f>'EE investment costs'!E75</f>
        <v>Heat Medium Temp. up to 150C</v>
      </c>
      <c r="AC26" s="123">
        <f>'EE investment costs'!C75</f>
        <v>0.4</v>
      </c>
    </row>
    <row r="27" spans="2:30">
      <c r="B27" s="14" t="str">
        <f t="shared" ca="1" si="0"/>
        <v>INDNDEFFHT-04</v>
      </c>
      <c r="C27" s="15" t="str">
        <f t="shared" ca="1" si="3"/>
        <v>INDHT</v>
      </c>
      <c r="D27" s="16">
        <f>'EE investment costs'!$F$15</f>
        <v>2016</v>
      </c>
      <c r="E27" s="14">
        <f>VLOOKUP(X27,'EE investment costs'!$D$56:$R$656,15,0)</f>
        <v>2.4</v>
      </c>
      <c r="F27" s="17">
        <f ca="1">INDEX('EE investment costs'!$D$56:$R$656,MATCH(X27,'EE investment costs'!$D$56:$D$656,0),MATCH($V$8,'EE investment costs'!$D$56:$R$56,0))</f>
        <v>0</v>
      </c>
      <c r="I27" s="18">
        <v>1</v>
      </c>
      <c r="J27" s="18">
        <v>1</v>
      </c>
      <c r="K27" s="14">
        <f t="shared" ca="1" si="5"/>
        <v>8</v>
      </c>
      <c r="L27" s="23"/>
      <c r="M27" s="19" t="str">
        <f t="shared" ca="1" si="1"/>
        <v>INDNDEFFHT-04</v>
      </c>
      <c r="N27" s="23" t="str">
        <f t="shared" ca="1" si="4"/>
        <v>Construction Saving Tech-Heat High Temp. over 150C 0.4y</v>
      </c>
      <c r="O27" s="23" t="s">
        <v>32</v>
      </c>
      <c r="P27" s="23" t="s">
        <v>33</v>
      </c>
      <c r="Q27" s="23"/>
      <c r="R27" s="23"/>
      <c r="S27" s="19" t="s">
        <v>34</v>
      </c>
      <c r="V27" s="16" t="str">
        <f t="shared" ca="1" si="6"/>
        <v>ND</v>
      </c>
      <c r="W27" s="14" t="str">
        <f t="shared" ca="1" si="6"/>
        <v>Construction</v>
      </c>
      <c r="X27" s="3" t="str">
        <f>'EE investment costs'!D76</f>
        <v>HT-04</v>
      </c>
      <c r="Y27" s="3" t="str">
        <f>'EE investment costs'!E76</f>
        <v>Heat High Temp. over 150C</v>
      </c>
      <c r="AC27" s="123">
        <f>'EE investment costs'!C76</f>
        <v>0.4</v>
      </c>
      <c r="AD27" s="22"/>
    </row>
    <row r="28" spans="2:30">
      <c r="B28" s="14" t="str">
        <f t="shared" ca="1" si="0"/>
        <v>INDNDEFFRH-04</v>
      </c>
      <c r="C28" s="15" t="str">
        <f t="shared" ca="1" si="3"/>
        <v>INDRH</v>
      </c>
      <c r="D28" s="16">
        <f>'EE investment costs'!$F$15</f>
        <v>2016</v>
      </c>
      <c r="E28" s="14">
        <f>VLOOKUP(X28,'EE investment costs'!$D$56:$R$656,15,0)</f>
        <v>9.6</v>
      </c>
      <c r="F28" s="17">
        <f ca="1">INDEX('EE investment costs'!$D$56:$R$656,MATCH(X28,'EE investment costs'!$D$56:$D$656,0),MATCH($V$8,'EE investment costs'!$D$56:$R$56,0))</f>
        <v>0</v>
      </c>
      <c r="I28" s="18">
        <v>1</v>
      </c>
      <c r="J28" s="18">
        <v>1</v>
      </c>
      <c r="K28" s="14">
        <f t="shared" ca="1" si="5"/>
        <v>8</v>
      </c>
      <c r="L28" s="23"/>
      <c r="M28" s="19" t="str">
        <f t="shared" ca="1" si="1"/>
        <v>INDNDEFFRH-04</v>
      </c>
      <c r="N28" s="23" t="str">
        <f t="shared" ca="1" si="4"/>
        <v>Construction Saving Tech-Heat Room Heat 0.4y</v>
      </c>
      <c r="O28" s="23" t="s">
        <v>32</v>
      </c>
      <c r="P28" s="23" t="s">
        <v>33</v>
      </c>
      <c r="Q28" s="23"/>
      <c r="R28" s="23"/>
      <c r="S28" s="19" t="s">
        <v>34</v>
      </c>
      <c r="V28" s="16" t="str">
        <f t="shared" ca="1" si="6"/>
        <v>ND</v>
      </c>
      <c r="W28" s="14" t="str">
        <f t="shared" ca="1" si="6"/>
        <v>Construction</v>
      </c>
      <c r="X28" s="3" t="str">
        <f>'EE investment costs'!D77</f>
        <v>RH-04</v>
      </c>
      <c r="Y28" s="3" t="str">
        <f>'EE investment costs'!E77</f>
        <v>Heat Room Heat</v>
      </c>
      <c r="AC28" s="123">
        <f>'EE investment costs'!C77</f>
        <v>0.4</v>
      </c>
      <c r="AD28" s="22"/>
    </row>
    <row r="29" spans="2:30">
      <c r="B29" s="14" t="str">
        <f t="shared" ca="1" si="0"/>
        <v>INDNDEFFLA-04</v>
      </c>
      <c r="C29" s="15" t="str">
        <f t="shared" ca="1" si="3"/>
        <v>INDLA</v>
      </c>
      <c r="D29" s="16">
        <f>'EE investment costs'!$F$15</f>
        <v>2016</v>
      </c>
      <c r="E29" s="14">
        <f>VLOOKUP(X29,'EE investment costs'!$D$56:$R$656,15,0)</f>
        <v>2.8560000000000003</v>
      </c>
      <c r="F29" s="17">
        <f ca="1">INDEX('EE investment costs'!$D$56:$R$656,MATCH(X29,'EE investment costs'!$D$56:$D$656,0),MATCH($V$8,'EE investment costs'!$D$56:$R$56,0))</f>
        <v>0</v>
      </c>
      <c r="I29" s="18">
        <v>1</v>
      </c>
      <c r="J29" s="18">
        <v>1</v>
      </c>
      <c r="K29" s="14">
        <f t="shared" ca="1" si="5"/>
        <v>8</v>
      </c>
      <c r="L29" s="23"/>
      <c r="M29" s="19" t="str">
        <f t="shared" ca="1" si="1"/>
        <v>INDNDEFFLA-04</v>
      </c>
      <c r="N29" s="23" t="str">
        <f t="shared" ca="1" si="4"/>
        <v>Construction Saving Tech-Light 0.4y</v>
      </c>
      <c r="O29" s="23" t="s">
        <v>32</v>
      </c>
      <c r="P29" s="23" t="s">
        <v>33</v>
      </c>
      <c r="Q29" s="23"/>
      <c r="R29" s="23"/>
      <c r="S29" s="19" t="s">
        <v>34</v>
      </c>
      <c r="V29" s="16" t="str">
        <f t="shared" ca="1" si="6"/>
        <v>ND</v>
      </c>
      <c r="W29" s="14" t="str">
        <f t="shared" ca="1" si="6"/>
        <v>Construction</v>
      </c>
      <c r="X29" s="3" t="str">
        <f>'EE investment costs'!D78</f>
        <v>LA-04</v>
      </c>
      <c r="Y29" s="3" t="str">
        <f>'EE investment costs'!E78</f>
        <v>Light</v>
      </c>
      <c r="AC29" s="123">
        <f>'EE investment costs'!C78</f>
        <v>0.4</v>
      </c>
      <c r="AD29" s="22"/>
    </row>
    <row r="30" spans="2:30">
      <c r="B30" s="14" t="str">
        <f t="shared" ca="1" si="0"/>
        <v>INDNDEFFEM-04</v>
      </c>
      <c r="C30" s="15" t="str">
        <f t="shared" ca="1" si="3"/>
        <v>INDEM</v>
      </c>
      <c r="D30" s="16">
        <f>'EE investment costs'!$F$15</f>
        <v>2016</v>
      </c>
      <c r="E30" s="14">
        <f>VLOOKUP(X30,'EE investment costs'!$D$56:$R$656,15,0)</f>
        <v>2.9987999999999997</v>
      </c>
      <c r="F30" s="17">
        <f ca="1">INDEX('EE investment costs'!$D$56:$R$656,MATCH(X30,'EE investment costs'!$D$56:$D$656,0),MATCH($V$8,'EE investment costs'!$D$56:$R$56,0))</f>
        <v>0</v>
      </c>
      <c r="I30" s="18">
        <v>1</v>
      </c>
      <c r="J30" s="18">
        <v>1</v>
      </c>
      <c r="K30" s="14">
        <f t="shared" ca="1" si="5"/>
        <v>8</v>
      </c>
      <c r="L30" s="23"/>
      <c r="M30" s="19" t="str">
        <f t="shared" ca="1" si="1"/>
        <v>INDNDEFFEM-04</v>
      </c>
      <c r="N30" s="23" t="str">
        <f t="shared" ca="1" si="4"/>
        <v>Construction Saving Tech-Electric Motors 0.4y</v>
      </c>
      <c r="O30" s="23" t="s">
        <v>32</v>
      </c>
      <c r="P30" s="23" t="s">
        <v>33</v>
      </c>
      <c r="Q30" s="23"/>
      <c r="R30" s="23"/>
      <c r="S30" s="19" t="s">
        <v>34</v>
      </c>
      <c r="V30" s="16" t="str">
        <f t="shared" ca="1" si="6"/>
        <v>ND</v>
      </c>
      <c r="W30" s="14" t="str">
        <f t="shared" ca="1" si="6"/>
        <v>Construction</v>
      </c>
      <c r="X30" s="3" t="str">
        <f>'EE investment costs'!D79</f>
        <v>EM-04</v>
      </c>
      <c r="Y30" s="3" t="str">
        <f>'EE investment costs'!E79</f>
        <v>Electric Motors</v>
      </c>
      <c r="AC30" s="123">
        <f>'EE investment costs'!C79</f>
        <v>0.4</v>
      </c>
      <c r="AD30" s="22"/>
    </row>
    <row r="31" spans="2:30">
      <c r="B31" s="14" t="str">
        <f t="shared" ca="1" si="0"/>
        <v>INDNDEFFTF-04</v>
      </c>
      <c r="C31" s="15" t="str">
        <f t="shared" ca="1" si="3"/>
        <v>INDTF</v>
      </c>
      <c r="D31" s="16">
        <f>'EE investment costs'!$F$15</f>
        <v>2016</v>
      </c>
      <c r="E31" s="14">
        <f>VLOOKUP(X31,'EE investment costs'!$D$56:$R$656,15,0)</f>
        <v>3.6399999999999988</v>
      </c>
      <c r="F31" s="17">
        <f ca="1">INDEX('EE investment costs'!$D$56:$R$656,MATCH(X31,'EE investment costs'!$D$56:$D$656,0),MATCH($V$8,'EE investment costs'!$D$56:$R$56,0))</f>
        <v>58.774840279395207</v>
      </c>
      <c r="I31" s="18">
        <v>1</v>
      </c>
      <c r="J31" s="18">
        <v>1</v>
      </c>
      <c r="K31" s="14">
        <f t="shared" ca="1" si="5"/>
        <v>8</v>
      </c>
      <c r="L31" s="23"/>
      <c r="M31" s="19" t="str">
        <f t="shared" ca="1" si="1"/>
        <v>INDNDEFFTF-04</v>
      </c>
      <c r="N31" s="23" t="str">
        <f t="shared" ca="1" si="4"/>
        <v>Construction Saving Tech-Haulage Tractors, Trucks, Fishing boats 0.4y</v>
      </c>
      <c r="O31" s="23" t="s">
        <v>32</v>
      </c>
      <c r="P31" s="23" t="s">
        <v>33</v>
      </c>
      <c r="Q31" s="23"/>
      <c r="R31" s="23"/>
      <c r="S31" s="19" t="s">
        <v>34</v>
      </c>
      <c r="V31" s="16" t="str">
        <f t="shared" ca="1" si="6"/>
        <v>ND</v>
      </c>
      <c r="W31" s="14" t="str">
        <f t="shared" ca="1" si="6"/>
        <v>Construction</v>
      </c>
      <c r="X31" s="3" t="str">
        <f>'EE investment costs'!D80</f>
        <v>TF-04</v>
      </c>
      <c r="Y31" s="3" t="str">
        <f>'EE investment costs'!E80</f>
        <v>Haulage Tractors, Trucks, Fishing boats</v>
      </c>
      <c r="AC31" s="123">
        <f>'EE investment costs'!C80</f>
        <v>0.4</v>
      </c>
      <c r="AD31" s="22"/>
    </row>
    <row r="32" spans="2:30">
      <c r="B32" s="14" t="str">
        <f t="shared" ca="1" si="0"/>
        <v>INDNDEFFMT-05</v>
      </c>
      <c r="C32" s="15" t="str">
        <f t="shared" ca="1" si="3"/>
        <v>INDMT</v>
      </c>
      <c r="D32" s="16">
        <f>'EE investment costs'!$F$15</f>
        <v>2016</v>
      </c>
      <c r="E32" s="14">
        <f>VLOOKUP(X32,'EE investment costs'!$D$56:$R$656,15,0)</f>
        <v>3.125</v>
      </c>
      <c r="F32" s="17">
        <f ca="1">INDEX('EE investment costs'!$D$56:$R$656,MATCH(X32,'EE investment costs'!$D$56:$D$656,0),MATCH($V$8,'EE investment costs'!$D$56:$R$56,0))</f>
        <v>0</v>
      </c>
      <c r="I32" s="18">
        <v>1</v>
      </c>
      <c r="J32" s="18">
        <v>1</v>
      </c>
      <c r="K32" s="14">
        <f t="shared" ca="1" si="5"/>
        <v>8</v>
      </c>
      <c r="L32" s="23"/>
      <c r="M32" s="19" t="str">
        <f t="shared" ca="1" si="1"/>
        <v>INDNDEFFMT-05</v>
      </c>
      <c r="N32" s="23" t="str">
        <f t="shared" ca="1" si="4"/>
        <v>Construction Saving Tech-Heat Medium Temp. up to 150C 0.5y</v>
      </c>
      <c r="O32" s="23" t="s">
        <v>32</v>
      </c>
      <c r="P32" s="23" t="s">
        <v>33</v>
      </c>
      <c r="Q32" s="23"/>
      <c r="R32" s="23"/>
      <c r="S32" s="19" t="s">
        <v>34</v>
      </c>
      <c r="V32" s="16" t="str">
        <f t="shared" ca="1" si="6"/>
        <v>ND</v>
      </c>
      <c r="W32" s="14" t="str">
        <f t="shared" ca="1" si="6"/>
        <v>Construction</v>
      </c>
      <c r="X32" s="3" t="str">
        <f>'EE investment costs'!D81</f>
        <v>MT-05</v>
      </c>
      <c r="Y32" s="3" t="str">
        <f>'EE investment costs'!E81</f>
        <v>Heat Medium Temp. up to 150C</v>
      </c>
      <c r="AC32" s="123">
        <f>'EE investment costs'!C81</f>
        <v>0.5</v>
      </c>
    </row>
    <row r="33" spans="2:30">
      <c r="B33" s="14" t="str">
        <f t="shared" ca="1" si="0"/>
        <v>INDNDEFFHT-05</v>
      </c>
      <c r="C33" s="15" t="str">
        <f t="shared" ca="1" si="3"/>
        <v>INDHT</v>
      </c>
      <c r="D33" s="16">
        <f>'EE investment costs'!$F$15</f>
        <v>2016</v>
      </c>
      <c r="E33" s="14">
        <f>VLOOKUP(X33,'EE investment costs'!$D$56:$R$656,15,0)</f>
        <v>2.5</v>
      </c>
      <c r="F33" s="17">
        <f ca="1">INDEX('EE investment costs'!$D$56:$R$656,MATCH(X33,'EE investment costs'!$D$56:$D$656,0),MATCH($V$8,'EE investment costs'!$D$56:$R$56,0))</f>
        <v>10.826704634288079</v>
      </c>
      <c r="I33" s="18">
        <v>1</v>
      </c>
      <c r="J33" s="18">
        <v>1</v>
      </c>
      <c r="K33" s="14">
        <f t="shared" ca="1" si="5"/>
        <v>8</v>
      </c>
      <c r="L33" s="23"/>
      <c r="M33" s="19" t="str">
        <f t="shared" ca="1" si="1"/>
        <v>INDNDEFFHT-05</v>
      </c>
      <c r="N33" s="23" t="str">
        <f t="shared" ca="1" si="4"/>
        <v>Construction Saving Tech-Heat High Temp. over 150C 0.5y</v>
      </c>
      <c r="O33" s="23" t="s">
        <v>32</v>
      </c>
      <c r="P33" s="23" t="s">
        <v>33</v>
      </c>
      <c r="Q33" s="23"/>
      <c r="R33" s="23"/>
      <c r="S33" s="19" t="s">
        <v>34</v>
      </c>
      <c r="V33" s="16" t="str">
        <f t="shared" ca="1" si="6"/>
        <v>ND</v>
      </c>
      <c r="W33" s="14" t="str">
        <f t="shared" ca="1" si="6"/>
        <v>Construction</v>
      </c>
      <c r="X33" s="3" t="str">
        <f>'EE investment costs'!D82</f>
        <v>HT-05</v>
      </c>
      <c r="Y33" s="3" t="str">
        <f>'EE investment costs'!E82</f>
        <v>Heat High Temp. over 150C</v>
      </c>
      <c r="AC33" s="123">
        <f>'EE investment costs'!C82</f>
        <v>0.5</v>
      </c>
      <c r="AD33" s="22"/>
    </row>
    <row r="34" spans="2:30">
      <c r="B34" s="14" t="str">
        <f t="shared" ca="1" si="0"/>
        <v>INDNDEFFRH-05</v>
      </c>
      <c r="C34" s="15" t="str">
        <f t="shared" ca="1" si="3"/>
        <v>INDRH</v>
      </c>
      <c r="D34" s="16">
        <f>'EE investment costs'!$F$15</f>
        <v>2016</v>
      </c>
      <c r="E34" s="14">
        <f>VLOOKUP(X34,'EE investment costs'!$D$56:$R$656,15,0)</f>
        <v>10</v>
      </c>
      <c r="F34" s="17">
        <f ca="1">INDEX('EE investment costs'!$D$56:$R$656,MATCH(X34,'EE investment costs'!$D$56:$D$656,0),MATCH($V$8,'EE investment costs'!$D$56:$R$56,0))</f>
        <v>0</v>
      </c>
      <c r="I34" s="18">
        <v>1</v>
      </c>
      <c r="J34" s="18">
        <v>1</v>
      </c>
      <c r="K34" s="14">
        <f t="shared" ca="1" si="5"/>
        <v>8</v>
      </c>
      <c r="L34" s="23"/>
      <c r="M34" s="19" t="str">
        <f t="shared" ca="1" si="1"/>
        <v>INDNDEFFRH-05</v>
      </c>
      <c r="N34" s="23" t="str">
        <f t="shared" ca="1" si="4"/>
        <v>Construction Saving Tech-Heat Room Heat 0.5y</v>
      </c>
      <c r="O34" s="23" t="s">
        <v>32</v>
      </c>
      <c r="P34" s="23" t="s">
        <v>33</v>
      </c>
      <c r="Q34" s="23"/>
      <c r="R34" s="23"/>
      <c r="S34" s="19" t="s">
        <v>34</v>
      </c>
      <c r="V34" s="16" t="str">
        <f t="shared" ca="1" si="6"/>
        <v>ND</v>
      </c>
      <c r="W34" s="14" t="str">
        <f t="shared" ca="1" si="6"/>
        <v>Construction</v>
      </c>
      <c r="X34" s="3" t="str">
        <f>'EE investment costs'!D83</f>
        <v>RH-05</v>
      </c>
      <c r="Y34" s="3" t="str">
        <f>'EE investment costs'!E83</f>
        <v>Heat Room Heat</v>
      </c>
      <c r="AC34" s="123">
        <f>'EE investment costs'!C83</f>
        <v>0.5</v>
      </c>
      <c r="AD34" s="22"/>
    </row>
    <row r="35" spans="2:30">
      <c r="B35" s="14" t="str">
        <f t="shared" ca="1" si="0"/>
        <v>INDNDEFFLA-05</v>
      </c>
      <c r="C35" s="15" t="str">
        <f t="shared" ca="1" si="3"/>
        <v>INDLA</v>
      </c>
      <c r="D35" s="16">
        <f>'EE investment costs'!$F$15</f>
        <v>2016</v>
      </c>
      <c r="E35" s="14">
        <f>VLOOKUP(X35,'EE investment costs'!$D$56:$R$656,15,0)</f>
        <v>2.89</v>
      </c>
      <c r="F35" s="17">
        <f ca="1">INDEX('EE investment costs'!$D$56:$R$656,MATCH(X35,'EE investment costs'!$D$56:$D$656,0),MATCH($V$8,'EE investment costs'!$D$56:$R$56,0))</f>
        <v>0</v>
      </c>
      <c r="I35" s="18">
        <v>1</v>
      </c>
      <c r="J35" s="18">
        <v>1</v>
      </c>
      <c r="K35" s="14">
        <f t="shared" ca="1" si="5"/>
        <v>8</v>
      </c>
      <c r="L35" s="23"/>
      <c r="M35" s="19" t="str">
        <f t="shared" ca="1" si="1"/>
        <v>INDNDEFFLA-05</v>
      </c>
      <c r="N35" s="23" t="str">
        <f t="shared" ca="1" si="4"/>
        <v>Construction Saving Tech-Light 0.5y</v>
      </c>
      <c r="O35" s="23" t="s">
        <v>32</v>
      </c>
      <c r="P35" s="23" t="s">
        <v>33</v>
      </c>
      <c r="Q35" s="23"/>
      <c r="R35" s="23"/>
      <c r="S35" s="19" t="s">
        <v>34</v>
      </c>
      <c r="V35" s="16" t="str">
        <f t="shared" ca="1" si="6"/>
        <v>ND</v>
      </c>
      <c r="W35" s="14" t="str">
        <f t="shared" ca="1" si="6"/>
        <v>Construction</v>
      </c>
      <c r="X35" s="3" t="str">
        <f>'EE investment costs'!D84</f>
        <v>LA-05</v>
      </c>
      <c r="Y35" s="3" t="str">
        <f>'EE investment costs'!E84</f>
        <v>Light</v>
      </c>
      <c r="AC35" s="123">
        <f>'EE investment costs'!C84</f>
        <v>0.5</v>
      </c>
      <c r="AD35" s="22"/>
    </row>
    <row r="36" spans="2:30">
      <c r="B36" s="14" t="str">
        <f t="shared" ca="1" si="0"/>
        <v>INDNDEFFEM-05</v>
      </c>
      <c r="C36" s="15" t="str">
        <f t="shared" ca="1" si="3"/>
        <v>INDEM</v>
      </c>
      <c r="D36" s="16">
        <f>'EE investment costs'!$F$15</f>
        <v>2016</v>
      </c>
      <c r="E36" s="14">
        <f>VLOOKUP(X36,'EE investment costs'!$D$56:$R$656,15,0)</f>
        <v>3.0344999999999995</v>
      </c>
      <c r="F36" s="17">
        <f ca="1">INDEX('EE investment costs'!$D$56:$R$656,MATCH(X36,'EE investment costs'!$D$56:$D$656,0),MATCH($V$8,'EE investment costs'!$D$56:$R$56,0))</f>
        <v>0</v>
      </c>
      <c r="I36" s="18">
        <v>1</v>
      </c>
      <c r="J36" s="18">
        <v>1</v>
      </c>
      <c r="K36" s="14">
        <f t="shared" ca="1" si="5"/>
        <v>8</v>
      </c>
      <c r="L36" s="23"/>
      <c r="M36" s="19" t="str">
        <f t="shared" ca="1" si="1"/>
        <v>INDNDEFFEM-05</v>
      </c>
      <c r="N36" s="23" t="str">
        <f t="shared" ca="1" si="4"/>
        <v>Construction Saving Tech-Electric Motors 0.5y</v>
      </c>
      <c r="O36" s="23" t="s">
        <v>32</v>
      </c>
      <c r="P36" s="23" t="s">
        <v>33</v>
      </c>
      <c r="Q36" s="23"/>
      <c r="R36" s="23"/>
      <c r="S36" s="19" t="s">
        <v>34</v>
      </c>
      <c r="V36" s="16" t="str">
        <f t="shared" ca="1" si="6"/>
        <v>ND</v>
      </c>
      <c r="W36" s="14" t="str">
        <f t="shared" ca="1" si="6"/>
        <v>Construction</v>
      </c>
      <c r="X36" s="3" t="str">
        <f>'EE investment costs'!D85</f>
        <v>EM-05</v>
      </c>
      <c r="Y36" s="3" t="str">
        <f>'EE investment costs'!E85</f>
        <v>Electric Motors</v>
      </c>
      <c r="AC36" s="123">
        <f>'EE investment costs'!C85</f>
        <v>0.5</v>
      </c>
      <c r="AD36" s="22"/>
    </row>
    <row r="37" spans="2:30">
      <c r="B37" s="14" t="str">
        <f t="shared" ca="1" si="0"/>
        <v>INDNDEFFTF-05</v>
      </c>
      <c r="C37" s="15" t="str">
        <f t="shared" ca="1" si="3"/>
        <v>INDTF</v>
      </c>
      <c r="D37" s="16">
        <f>'EE investment costs'!$F$15</f>
        <v>2016</v>
      </c>
      <c r="E37" s="14">
        <f>VLOOKUP(X37,'EE investment costs'!$D$56:$R$656,15,0)</f>
        <v>3.8499999999999988</v>
      </c>
      <c r="F37" s="17">
        <f ca="1">INDEX('EE investment costs'!$D$56:$R$656,MATCH(X37,'EE investment costs'!$D$56:$D$656,0),MATCH($V$8,'EE investment costs'!$D$56:$R$56,0))</f>
        <v>73.468550349244012</v>
      </c>
      <c r="I37" s="18">
        <v>1</v>
      </c>
      <c r="J37" s="18">
        <v>1</v>
      </c>
      <c r="K37" s="14">
        <f t="shared" ca="1" si="5"/>
        <v>8</v>
      </c>
      <c r="L37" s="23"/>
      <c r="M37" s="19" t="str">
        <f t="shared" ca="1" si="1"/>
        <v>INDNDEFFTF-05</v>
      </c>
      <c r="N37" s="23" t="str">
        <f t="shared" ca="1" si="4"/>
        <v>Construction Saving Tech-Haulage Tractors, Trucks, Fishing boats 0.5y</v>
      </c>
      <c r="O37" s="23" t="s">
        <v>32</v>
      </c>
      <c r="P37" s="23" t="s">
        <v>33</v>
      </c>
      <c r="Q37" s="23"/>
      <c r="R37" s="23"/>
      <c r="S37" s="19" t="s">
        <v>34</v>
      </c>
      <c r="V37" s="16" t="str">
        <f t="shared" ca="1" si="6"/>
        <v>ND</v>
      </c>
      <c r="W37" s="14" t="str">
        <f t="shared" ca="1" si="6"/>
        <v>Construction</v>
      </c>
      <c r="X37" s="3" t="str">
        <f>'EE investment costs'!D86</f>
        <v>TF-05</v>
      </c>
      <c r="Y37" s="3" t="str">
        <f>'EE investment costs'!E86</f>
        <v>Haulage Tractors, Trucks, Fishing boats</v>
      </c>
      <c r="AB37" s="3"/>
      <c r="AC37" s="123">
        <f>'EE investment costs'!C86</f>
        <v>0.5</v>
      </c>
      <c r="AD37" s="22"/>
    </row>
    <row r="38" spans="2:30">
      <c r="B38" s="14" t="str">
        <f t="shared" ca="1" si="0"/>
        <v>INDNDEFFMT-06</v>
      </c>
      <c r="C38" s="15" t="str">
        <f t="shared" ca="1" si="3"/>
        <v>INDMT</v>
      </c>
      <c r="D38" s="16">
        <f>'EE investment costs'!$F$15</f>
        <v>2016</v>
      </c>
      <c r="E38" s="14">
        <f>VLOOKUP(X38,'EE investment costs'!$D$56:$R$656,15,0)</f>
        <v>3.25</v>
      </c>
      <c r="F38" s="17">
        <f ca="1">INDEX('EE investment costs'!$D$56:$R$656,MATCH(X38,'EE investment costs'!$D$56:$D$656,0),MATCH($V$8,'EE investment costs'!$D$56:$R$56,0))</f>
        <v>0</v>
      </c>
      <c r="I38" s="18">
        <v>1</v>
      </c>
      <c r="J38" s="18">
        <v>1</v>
      </c>
      <c r="K38" s="14">
        <f t="shared" ca="1" si="5"/>
        <v>8</v>
      </c>
      <c r="L38" s="23"/>
      <c r="M38" s="19" t="str">
        <f t="shared" ca="1" si="1"/>
        <v>INDNDEFFMT-06</v>
      </c>
      <c r="N38" s="23" t="str">
        <f t="shared" ca="1" si="4"/>
        <v>Construction Saving Tech-Heat Medium Temp. up to 150C 0.6y</v>
      </c>
      <c r="O38" s="23" t="s">
        <v>32</v>
      </c>
      <c r="P38" s="23" t="s">
        <v>33</v>
      </c>
      <c r="Q38" s="23"/>
      <c r="R38" s="23"/>
      <c r="S38" s="19" t="s">
        <v>34</v>
      </c>
      <c r="V38" s="16" t="str">
        <f t="shared" ca="1" si="6"/>
        <v>ND</v>
      </c>
      <c r="W38" s="14" t="str">
        <f t="shared" ca="1" si="6"/>
        <v>Construction</v>
      </c>
      <c r="X38" s="3" t="str">
        <f>'EE investment costs'!D87</f>
        <v>MT-06</v>
      </c>
      <c r="Y38" s="3" t="str">
        <f>'EE investment costs'!E87</f>
        <v>Heat Medium Temp. up to 150C</v>
      </c>
      <c r="AC38" s="123">
        <f>'EE investment costs'!C87</f>
        <v>0.6</v>
      </c>
    </row>
    <row r="39" spans="2:30">
      <c r="B39" s="14" t="str">
        <f t="shared" ca="1" si="0"/>
        <v>INDNDEFFHT-06</v>
      </c>
      <c r="C39" s="15" t="str">
        <f t="shared" ca="1" si="3"/>
        <v>INDHT</v>
      </c>
      <c r="D39" s="16">
        <f>'EE investment costs'!$F$15</f>
        <v>2016</v>
      </c>
      <c r="E39" s="14">
        <f>VLOOKUP(X39,'EE investment costs'!$D$56:$R$656,15,0)</f>
        <v>2.6</v>
      </c>
      <c r="F39" s="17">
        <f ca="1">INDEX('EE investment costs'!$D$56:$R$656,MATCH(X39,'EE investment costs'!$D$56:$D$656,0),MATCH($V$8,'EE investment costs'!$D$56:$R$56,0))</f>
        <v>25.262310813338836</v>
      </c>
      <c r="I39" s="18">
        <v>1</v>
      </c>
      <c r="J39" s="18">
        <v>1</v>
      </c>
      <c r="K39" s="14">
        <f t="shared" ca="1" si="5"/>
        <v>8</v>
      </c>
      <c r="L39" s="23"/>
      <c r="M39" s="19" t="str">
        <f t="shared" ca="1" si="1"/>
        <v>INDNDEFFHT-06</v>
      </c>
      <c r="N39" s="23" t="str">
        <f t="shared" ca="1" si="4"/>
        <v>Construction Saving Tech-Heat High Temp. over 150C 0.6y</v>
      </c>
      <c r="O39" s="23" t="s">
        <v>32</v>
      </c>
      <c r="P39" s="23" t="s">
        <v>33</v>
      </c>
      <c r="Q39" s="23"/>
      <c r="R39" s="23"/>
      <c r="S39" s="19" t="s">
        <v>34</v>
      </c>
      <c r="V39" s="16" t="str">
        <f t="shared" ca="1" si="6"/>
        <v>ND</v>
      </c>
      <c r="W39" s="14" t="str">
        <f t="shared" ca="1" si="6"/>
        <v>Construction</v>
      </c>
      <c r="X39" s="3" t="str">
        <f>'EE investment costs'!D88</f>
        <v>HT-06</v>
      </c>
      <c r="Y39" s="3" t="str">
        <f>'EE investment costs'!E88</f>
        <v>Heat High Temp. over 150C</v>
      </c>
      <c r="AC39" s="123">
        <f>'EE investment costs'!C88</f>
        <v>0.6</v>
      </c>
      <c r="AD39" s="22"/>
    </row>
    <row r="40" spans="2:30">
      <c r="B40" s="14" t="str">
        <f t="shared" ca="1" si="0"/>
        <v>INDNDEFFRH-06</v>
      </c>
      <c r="C40" s="15" t="str">
        <f t="shared" ca="1" si="3"/>
        <v>INDRH</v>
      </c>
      <c r="D40" s="16">
        <f>'EE investment costs'!$F$15</f>
        <v>2016</v>
      </c>
      <c r="E40" s="14">
        <f>VLOOKUP(X40,'EE investment costs'!$D$56:$R$656,15,0)</f>
        <v>10.4</v>
      </c>
      <c r="F40" s="17">
        <f ca="1">INDEX('EE investment costs'!$D$56:$R$656,MATCH(X40,'EE investment costs'!$D$56:$D$656,0),MATCH($V$8,'EE investment costs'!$D$56:$R$56,0))</f>
        <v>0</v>
      </c>
      <c r="I40" s="18">
        <v>1</v>
      </c>
      <c r="J40" s="18">
        <v>1</v>
      </c>
      <c r="K40" s="14">
        <f t="shared" ca="1" si="5"/>
        <v>8</v>
      </c>
      <c r="L40" s="23"/>
      <c r="M40" s="19" t="str">
        <f t="shared" ca="1" si="1"/>
        <v>INDNDEFFRH-06</v>
      </c>
      <c r="N40" s="23" t="str">
        <f t="shared" ca="1" si="4"/>
        <v>Construction Saving Tech-Heat Room Heat 0.6y</v>
      </c>
      <c r="O40" s="23" t="s">
        <v>32</v>
      </c>
      <c r="P40" s="23" t="s">
        <v>33</v>
      </c>
      <c r="Q40" s="23"/>
      <c r="R40" s="23"/>
      <c r="S40" s="19" t="s">
        <v>34</v>
      </c>
      <c r="V40" s="16" t="str">
        <f t="shared" ca="1" si="6"/>
        <v>ND</v>
      </c>
      <c r="W40" s="14" t="str">
        <f t="shared" ca="1" si="6"/>
        <v>Construction</v>
      </c>
      <c r="X40" s="3" t="str">
        <f>'EE investment costs'!D89</f>
        <v>RH-06</v>
      </c>
      <c r="Y40" s="3" t="str">
        <f>'EE investment costs'!E89</f>
        <v>Heat Room Heat</v>
      </c>
      <c r="AC40" s="123">
        <f>'EE investment costs'!C89</f>
        <v>0.6</v>
      </c>
      <c r="AD40" s="22"/>
    </row>
    <row r="41" spans="2:30">
      <c r="B41" s="14" t="str">
        <f t="shared" ca="1" si="0"/>
        <v>INDNDEFFLA-06</v>
      </c>
      <c r="C41" s="15" t="str">
        <f t="shared" ca="1" si="3"/>
        <v>INDLA</v>
      </c>
      <c r="D41" s="16">
        <f>'EE investment costs'!$F$15</f>
        <v>2016</v>
      </c>
      <c r="E41" s="14">
        <f>VLOOKUP(X41,'EE investment costs'!$D$56:$R$656,15,0)</f>
        <v>2.9239999999999999</v>
      </c>
      <c r="F41" s="17">
        <f ca="1">INDEX('EE investment costs'!$D$56:$R$656,MATCH(X41,'EE investment costs'!$D$56:$D$656,0),MATCH($V$8,'EE investment costs'!$D$56:$R$56,0))</f>
        <v>0</v>
      </c>
      <c r="I41" s="18">
        <v>1</v>
      </c>
      <c r="J41" s="18">
        <v>1</v>
      </c>
      <c r="K41" s="14">
        <f t="shared" ca="1" si="5"/>
        <v>8</v>
      </c>
      <c r="L41" s="23"/>
      <c r="M41" s="19" t="str">
        <f t="shared" ca="1" si="1"/>
        <v>INDNDEFFLA-06</v>
      </c>
      <c r="N41" s="23" t="str">
        <f t="shared" ca="1" si="4"/>
        <v>Construction Saving Tech-Light 0.6y</v>
      </c>
      <c r="O41" s="23" t="s">
        <v>32</v>
      </c>
      <c r="P41" s="23" t="s">
        <v>33</v>
      </c>
      <c r="Q41" s="23"/>
      <c r="R41" s="23"/>
      <c r="S41" s="19" t="s">
        <v>34</v>
      </c>
      <c r="V41" s="16" t="str">
        <f t="shared" ca="1" si="6"/>
        <v>ND</v>
      </c>
      <c r="W41" s="14" t="str">
        <f t="shared" ca="1" si="6"/>
        <v>Construction</v>
      </c>
      <c r="X41" s="3" t="str">
        <f>'EE investment costs'!D90</f>
        <v>LA-06</v>
      </c>
      <c r="Y41" s="3" t="str">
        <f>'EE investment costs'!E90</f>
        <v>Light</v>
      </c>
      <c r="AC41" s="123">
        <f>'EE investment costs'!C90</f>
        <v>0.6</v>
      </c>
      <c r="AD41" s="22"/>
    </row>
    <row r="42" spans="2:30">
      <c r="B42" s="14" t="str">
        <f t="shared" ca="1" si="0"/>
        <v>INDNDEFFEM-06</v>
      </c>
      <c r="C42" s="15" t="str">
        <f t="shared" ca="1" si="3"/>
        <v>INDEM</v>
      </c>
      <c r="D42" s="16">
        <f>'EE investment costs'!$F$15</f>
        <v>2016</v>
      </c>
      <c r="E42" s="14">
        <f>VLOOKUP(X42,'EE investment costs'!$D$56:$R$656,15,0)</f>
        <v>3.0701999999999998</v>
      </c>
      <c r="F42" s="17">
        <f ca="1">INDEX('EE investment costs'!$D$56:$R$656,MATCH(X42,'EE investment costs'!$D$56:$D$656,0),MATCH($V$8,'EE investment costs'!$D$56:$R$56,0))</f>
        <v>0</v>
      </c>
      <c r="I42" s="18">
        <v>1</v>
      </c>
      <c r="J42" s="18">
        <v>1</v>
      </c>
      <c r="K42" s="14">
        <f t="shared" ca="1" si="5"/>
        <v>8</v>
      </c>
      <c r="L42" s="23"/>
      <c r="M42" s="19" t="str">
        <f t="shared" ca="1" si="1"/>
        <v>INDNDEFFEM-06</v>
      </c>
      <c r="N42" s="23" t="str">
        <f t="shared" ca="1" si="4"/>
        <v>Construction Saving Tech-Electric Motors 0.6y</v>
      </c>
      <c r="O42" s="23" t="s">
        <v>32</v>
      </c>
      <c r="P42" s="23" t="s">
        <v>33</v>
      </c>
      <c r="Q42" s="23"/>
      <c r="R42" s="23"/>
      <c r="S42" s="19" t="s">
        <v>34</v>
      </c>
      <c r="V42" s="16" t="str">
        <f t="shared" ca="1" si="6"/>
        <v>ND</v>
      </c>
      <c r="W42" s="14" t="str">
        <f t="shared" ca="1" si="6"/>
        <v>Construction</v>
      </c>
      <c r="X42" s="3" t="str">
        <f>'EE investment costs'!D91</f>
        <v>EM-06</v>
      </c>
      <c r="Y42" s="3" t="str">
        <f>'EE investment costs'!E91</f>
        <v>Electric Motors</v>
      </c>
      <c r="AC42" s="123">
        <f>'EE investment costs'!C91</f>
        <v>0.6</v>
      </c>
      <c r="AD42" s="22"/>
    </row>
    <row r="43" spans="2:30">
      <c r="B43" s="14" t="str">
        <f t="shared" ca="1" si="0"/>
        <v>INDNDEFFTF-06</v>
      </c>
      <c r="C43" s="15" t="str">
        <f t="shared" ca="1" si="3"/>
        <v>INDTF</v>
      </c>
      <c r="D43" s="16">
        <f>'EE investment costs'!$F$15</f>
        <v>2016</v>
      </c>
      <c r="E43" s="14">
        <f>VLOOKUP(X43,'EE investment costs'!$D$56:$R$656,15,0)</f>
        <v>4.0599999999999987</v>
      </c>
      <c r="F43" s="17">
        <f ca="1">INDEX('EE investment costs'!$D$56:$R$656,MATCH(X43,'EE investment costs'!$D$56:$D$656,0),MATCH($V$8,'EE investment costs'!$D$56:$R$56,0))</f>
        <v>88.162260419092817</v>
      </c>
      <c r="I43" s="18">
        <v>1</v>
      </c>
      <c r="J43" s="18">
        <v>1</v>
      </c>
      <c r="K43" s="14">
        <f t="shared" ca="1" si="5"/>
        <v>8</v>
      </c>
      <c r="L43" s="23"/>
      <c r="M43" s="19" t="str">
        <f t="shared" ca="1" si="1"/>
        <v>INDNDEFFTF-06</v>
      </c>
      <c r="N43" s="23" t="str">
        <f t="shared" ca="1" si="4"/>
        <v>Construction Saving Tech-Haulage Tractors, Trucks, Fishing boats 0.6y</v>
      </c>
      <c r="O43" s="23" t="s">
        <v>32</v>
      </c>
      <c r="P43" s="23" t="s">
        <v>33</v>
      </c>
      <c r="Q43" s="23"/>
      <c r="R43" s="23"/>
      <c r="S43" s="19" t="s">
        <v>34</v>
      </c>
      <c r="V43" s="16" t="str">
        <f t="shared" ca="1" si="6"/>
        <v>ND</v>
      </c>
      <c r="W43" s="14" t="str">
        <f t="shared" ca="1" si="6"/>
        <v>Construction</v>
      </c>
      <c r="X43" s="3" t="str">
        <f>'EE investment costs'!D92</f>
        <v>TF-06</v>
      </c>
      <c r="Y43" s="3" t="str">
        <f>'EE investment costs'!E92</f>
        <v>Haulage Tractors, Trucks, Fishing boats</v>
      </c>
      <c r="AC43" s="123">
        <f>'EE investment costs'!C92</f>
        <v>0.6</v>
      </c>
      <c r="AD43" s="22"/>
    </row>
    <row r="44" spans="2:30">
      <c r="B44" s="14" t="str">
        <f t="shared" ca="1" si="0"/>
        <v>INDNDEFFMT-07</v>
      </c>
      <c r="C44" s="15" t="str">
        <f t="shared" ca="1" si="3"/>
        <v>INDMT</v>
      </c>
      <c r="D44" s="16">
        <f>'EE investment costs'!$F$15</f>
        <v>2016</v>
      </c>
      <c r="E44" s="14">
        <f>VLOOKUP(X44,'EE investment costs'!$D$56:$R$656,15,0)</f>
        <v>3.375</v>
      </c>
      <c r="F44" s="17">
        <f ca="1">INDEX('EE investment costs'!$D$56:$R$656,MATCH(X44,'EE investment costs'!$D$56:$D$656,0),MATCH($V$8,'EE investment costs'!$D$56:$R$56,0))</f>
        <v>5.4832440206132445</v>
      </c>
      <c r="I44" s="18">
        <v>1</v>
      </c>
      <c r="J44" s="18">
        <v>1</v>
      </c>
      <c r="K44" s="14">
        <f t="shared" ca="1" si="5"/>
        <v>8</v>
      </c>
      <c r="L44" s="23"/>
      <c r="M44" s="19" t="str">
        <f t="shared" ca="1" si="1"/>
        <v>INDNDEFFMT-07</v>
      </c>
      <c r="N44" s="23" t="str">
        <f t="shared" ca="1" si="4"/>
        <v>Construction Saving Tech-Heat Medium Temp. up to 150C 0.7y</v>
      </c>
      <c r="O44" s="23" t="s">
        <v>32</v>
      </c>
      <c r="P44" s="23" t="s">
        <v>33</v>
      </c>
      <c r="Q44" s="23"/>
      <c r="R44" s="23"/>
      <c r="S44" s="19" t="s">
        <v>34</v>
      </c>
      <c r="V44" s="16" t="str">
        <f t="shared" ca="1" si="6"/>
        <v>ND</v>
      </c>
      <c r="W44" s="14" t="str">
        <f t="shared" ca="1" si="6"/>
        <v>Construction</v>
      </c>
      <c r="X44" s="3" t="str">
        <f>'EE investment costs'!D93</f>
        <v>MT-07</v>
      </c>
      <c r="Y44" s="3" t="str">
        <f>'EE investment costs'!E93</f>
        <v>Heat Medium Temp. up to 150C</v>
      </c>
      <c r="AC44" s="123">
        <f>'EE investment costs'!C93</f>
        <v>0.7</v>
      </c>
    </row>
    <row r="45" spans="2:30">
      <c r="B45" s="14" t="str">
        <f t="shared" ca="1" si="0"/>
        <v>INDNDEFFHT-07</v>
      </c>
      <c r="C45" s="15" t="str">
        <f t="shared" ca="1" si="3"/>
        <v>INDHT</v>
      </c>
      <c r="D45" s="16">
        <f>'EE investment costs'!$F$15</f>
        <v>2016</v>
      </c>
      <c r="E45" s="14">
        <f>VLOOKUP(X45,'EE investment costs'!$D$56:$R$656,15,0)</f>
        <v>2.7</v>
      </c>
      <c r="F45" s="17">
        <f ca="1">INDEX('EE investment costs'!$D$56:$R$656,MATCH(X45,'EE investment costs'!$D$56:$D$656,0),MATCH($V$8,'EE investment costs'!$D$56:$R$56,0))</f>
        <v>39.697916992389594</v>
      </c>
      <c r="I45" s="18">
        <v>1</v>
      </c>
      <c r="J45" s="18">
        <v>1</v>
      </c>
      <c r="K45" s="14">
        <f t="shared" ca="1" si="5"/>
        <v>8</v>
      </c>
      <c r="L45" s="23"/>
      <c r="M45" s="19" t="str">
        <f t="shared" ca="1" si="1"/>
        <v>INDNDEFFHT-07</v>
      </c>
      <c r="N45" s="23" t="str">
        <f t="shared" ca="1" si="4"/>
        <v>Construction Saving Tech-Heat High Temp. over 150C 0.7y</v>
      </c>
      <c r="O45" s="23" t="s">
        <v>32</v>
      </c>
      <c r="P45" s="23" t="s">
        <v>33</v>
      </c>
      <c r="Q45" s="23"/>
      <c r="R45" s="23"/>
      <c r="S45" s="19" t="s">
        <v>34</v>
      </c>
      <c r="V45" s="16" t="str">
        <f t="shared" ca="1" si="6"/>
        <v>ND</v>
      </c>
      <c r="W45" s="14" t="str">
        <f t="shared" ca="1" si="6"/>
        <v>Construction</v>
      </c>
      <c r="X45" s="3" t="str">
        <f>'EE investment costs'!D94</f>
        <v>HT-07</v>
      </c>
      <c r="Y45" s="3" t="str">
        <f>'EE investment costs'!E94</f>
        <v>Heat High Temp. over 150C</v>
      </c>
      <c r="AC45" s="123">
        <f>'EE investment costs'!C94</f>
        <v>0.7</v>
      </c>
      <c r="AD45" s="22"/>
    </row>
    <row r="46" spans="2:30">
      <c r="B46" s="14" t="str">
        <f t="shared" ca="1" si="0"/>
        <v>INDNDEFFRH-07</v>
      </c>
      <c r="C46" s="15" t="str">
        <f t="shared" ca="1" si="3"/>
        <v>INDRH</v>
      </c>
      <c r="D46" s="16">
        <f>'EE investment costs'!$F$15</f>
        <v>2016</v>
      </c>
      <c r="E46" s="14">
        <f>VLOOKUP(X46,'EE investment costs'!$D$56:$R$656,15,0)</f>
        <v>10.8</v>
      </c>
      <c r="F46" s="17">
        <f ca="1">INDEX('EE investment costs'!$D$56:$R$656,MATCH(X46,'EE investment costs'!$D$56:$D$656,0),MATCH($V$8,'EE investment costs'!$D$56:$R$56,0))</f>
        <v>0</v>
      </c>
      <c r="I46" s="18">
        <v>1</v>
      </c>
      <c r="J46" s="18">
        <v>1</v>
      </c>
      <c r="K46" s="14">
        <f t="shared" ca="1" si="5"/>
        <v>8</v>
      </c>
      <c r="L46" s="23"/>
      <c r="M46" s="19" t="str">
        <f t="shared" ca="1" si="1"/>
        <v>INDNDEFFRH-07</v>
      </c>
      <c r="N46" s="23" t="str">
        <f t="shared" ca="1" si="4"/>
        <v>Construction Saving Tech-Heat Room Heat 0.7y</v>
      </c>
      <c r="O46" s="23" t="s">
        <v>32</v>
      </c>
      <c r="P46" s="23" t="s">
        <v>33</v>
      </c>
      <c r="Q46" s="23"/>
      <c r="R46" s="23"/>
      <c r="S46" s="19" t="s">
        <v>34</v>
      </c>
      <c r="V46" s="16" t="str">
        <f t="shared" ca="1" si="6"/>
        <v>ND</v>
      </c>
      <c r="W46" s="14" t="str">
        <f t="shared" ca="1" si="6"/>
        <v>Construction</v>
      </c>
      <c r="X46" s="3" t="str">
        <f>'EE investment costs'!D95</f>
        <v>RH-07</v>
      </c>
      <c r="Y46" s="3" t="str">
        <f>'EE investment costs'!E95</f>
        <v>Heat Room Heat</v>
      </c>
      <c r="AC46" s="123">
        <f>'EE investment costs'!C95</f>
        <v>0.7</v>
      </c>
      <c r="AD46" s="22"/>
    </row>
    <row r="47" spans="2:30">
      <c r="B47" s="14" t="str">
        <f t="shared" ca="1" si="0"/>
        <v>INDNDEFFLA-07</v>
      </c>
      <c r="C47" s="15" t="str">
        <f t="shared" ca="1" si="3"/>
        <v>INDLA</v>
      </c>
      <c r="D47" s="16">
        <f>'EE investment costs'!$F$15</f>
        <v>2016</v>
      </c>
      <c r="E47" s="14">
        <f>VLOOKUP(X47,'EE investment costs'!$D$56:$R$656,15,0)</f>
        <v>2.9580000000000002</v>
      </c>
      <c r="F47" s="17">
        <f ca="1">INDEX('EE investment costs'!$D$56:$R$656,MATCH(X47,'EE investment costs'!$D$56:$D$656,0),MATCH($V$8,'EE investment costs'!$D$56:$R$56,0))</f>
        <v>0</v>
      </c>
      <c r="I47" s="18">
        <v>1</v>
      </c>
      <c r="J47" s="18">
        <v>1</v>
      </c>
      <c r="K47" s="14">
        <f t="shared" ca="1" si="5"/>
        <v>8</v>
      </c>
      <c r="L47" s="23"/>
      <c r="M47" s="19" t="str">
        <f t="shared" ca="1" si="1"/>
        <v>INDNDEFFLA-07</v>
      </c>
      <c r="N47" s="23" t="str">
        <f t="shared" ca="1" si="4"/>
        <v>Construction Saving Tech-Light 0.7y</v>
      </c>
      <c r="O47" s="23" t="s">
        <v>32</v>
      </c>
      <c r="P47" s="23" t="s">
        <v>33</v>
      </c>
      <c r="Q47" s="23"/>
      <c r="R47" s="23"/>
      <c r="S47" s="19" t="s">
        <v>34</v>
      </c>
      <c r="V47" s="16" t="str">
        <f t="shared" ca="1" si="6"/>
        <v>ND</v>
      </c>
      <c r="W47" s="14" t="str">
        <f t="shared" ca="1" si="6"/>
        <v>Construction</v>
      </c>
      <c r="X47" s="3" t="str">
        <f>'EE investment costs'!D96</f>
        <v>LA-07</v>
      </c>
      <c r="Y47" s="3" t="str">
        <f>'EE investment costs'!E96</f>
        <v>Light</v>
      </c>
      <c r="AC47" s="123">
        <f>'EE investment costs'!C96</f>
        <v>0.7</v>
      </c>
      <c r="AD47" s="22"/>
    </row>
    <row r="48" spans="2:30">
      <c r="B48" s="14" t="str">
        <f t="shared" ca="1" si="0"/>
        <v>INDNDEFFEM-07</v>
      </c>
      <c r="C48" s="15" t="str">
        <f t="shared" ca="1" si="3"/>
        <v>INDEM</v>
      </c>
      <c r="D48" s="16">
        <f>'EE investment costs'!$F$15</f>
        <v>2016</v>
      </c>
      <c r="E48" s="14">
        <f>VLOOKUP(X48,'EE investment costs'!$D$56:$R$656,15,0)</f>
        <v>3.1058999999999997</v>
      </c>
      <c r="F48" s="17">
        <f ca="1">INDEX('EE investment costs'!$D$56:$R$656,MATCH(X48,'EE investment costs'!$D$56:$D$656,0),MATCH($V$8,'EE investment costs'!$D$56:$R$56,0))</f>
        <v>0</v>
      </c>
      <c r="I48" s="18">
        <v>1</v>
      </c>
      <c r="J48" s="18">
        <v>1</v>
      </c>
      <c r="K48" s="14">
        <f t="shared" ca="1" si="5"/>
        <v>8</v>
      </c>
      <c r="L48" s="23"/>
      <c r="M48" s="19" t="str">
        <f t="shared" ca="1" si="1"/>
        <v>INDNDEFFEM-07</v>
      </c>
      <c r="N48" s="23" t="str">
        <f t="shared" ca="1" si="4"/>
        <v>Construction Saving Tech-Electric Motors 0.7y</v>
      </c>
      <c r="O48" s="23" t="s">
        <v>32</v>
      </c>
      <c r="P48" s="23" t="s">
        <v>33</v>
      </c>
      <c r="Q48" s="23"/>
      <c r="R48" s="23"/>
      <c r="S48" s="19" t="s">
        <v>34</v>
      </c>
      <c r="V48" s="16" t="str">
        <f t="shared" ca="1" si="6"/>
        <v>ND</v>
      </c>
      <c r="W48" s="14" t="str">
        <f t="shared" ca="1" si="6"/>
        <v>Construction</v>
      </c>
      <c r="X48" s="3" t="str">
        <f>'EE investment costs'!D97</f>
        <v>EM-07</v>
      </c>
      <c r="Y48" s="3" t="str">
        <f>'EE investment costs'!E97</f>
        <v>Electric Motors</v>
      </c>
      <c r="AC48" s="123">
        <f>'EE investment costs'!C97</f>
        <v>0.7</v>
      </c>
      <c r="AD48" s="22"/>
    </row>
    <row r="49" spans="2:30">
      <c r="B49" s="14" t="str">
        <f t="shared" ca="1" si="0"/>
        <v>INDNDEFFTF-07</v>
      </c>
      <c r="C49" s="15" t="str">
        <f t="shared" ca="1" si="3"/>
        <v>INDTF</v>
      </c>
      <c r="D49" s="16">
        <f>'EE investment costs'!$F$15</f>
        <v>2016</v>
      </c>
      <c r="E49" s="14">
        <f>VLOOKUP(X49,'EE investment costs'!$D$56:$R$656,15,0)</f>
        <v>4.2699999999999987</v>
      </c>
      <c r="F49" s="17">
        <f ca="1">INDEX('EE investment costs'!$D$56:$R$656,MATCH(X49,'EE investment costs'!$D$56:$D$656,0),MATCH($V$8,'EE investment costs'!$D$56:$R$56,0))</f>
        <v>102.85597048894159</v>
      </c>
      <c r="I49" s="18">
        <v>1</v>
      </c>
      <c r="J49" s="18">
        <v>1</v>
      </c>
      <c r="K49" s="14">
        <f t="shared" ca="1" si="5"/>
        <v>8</v>
      </c>
      <c r="L49" s="23"/>
      <c r="M49" s="19" t="str">
        <f t="shared" ca="1" si="1"/>
        <v>INDNDEFFTF-07</v>
      </c>
      <c r="N49" s="23" t="str">
        <f t="shared" ca="1" si="4"/>
        <v>Construction Saving Tech-Haulage Tractors, Trucks, Fishing boats 0.7y</v>
      </c>
      <c r="O49" s="23" t="s">
        <v>32</v>
      </c>
      <c r="P49" s="23" t="s">
        <v>33</v>
      </c>
      <c r="Q49" s="23"/>
      <c r="R49" s="23"/>
      <c r="S49" s="19" t="s">
        <v>34</v>
      </c>
      <c r="V49" s="16" t="str">
        <f t="shared" ca="1" si="6"/>
        <v>ND</v>
      </c>
      <c r="W49" s="14" t="str">
        <f t="shared" ca="1" si="6"/>
        <v>Construction</v>
      </c>
      <c r="X49" s="3" t="str">
        <f>'EE investment costs'!D98</f>
        <v>TF-07</v>
      </c>
      <c r="Y49" s="3" t="str">
        <f>'EE investment costs'!E98</f>
        <v>Haulage Tractors, Trucks, Fishing boats</v>
      </c>
      <c r="AC49" s="123">
        <f>'EE investment costs'!C98</f>
        <v>0.7</v>
      </c>
      <c r="AD49" s="22"/>
    </row>
    <row r="50" spans="2:30">
      <c r="B50" s="14" t="str">
        <f t="shared" ca="1" si="0"/>
        <v>INDNDEFFMT-08</v>
      </c>
      <c r="C50" s="15" t="str">
        <f t="shared" ca="1" si="3"/>
        <v>INDMT</v>
      </c>
      <c r="D50" s="16">
        <f>'EE investment costs'!$F$15</f>
        <v>2016</v>
      </c>
      <c r="E50" s="14">
        <f>VLOOKUP(X50,'EE investment costs'!$D$56:$R$656,15,0)</f>
        <v>3.5</v>
      </c>
      <c r="F50" s="17">
        <f ca="1">INDEX('EE investment costs'!$D$56:$R$656,MATCH(X50,'EE investment costs'!$D$56:$D$656,0),MATCH($V$8,'EE investment costs'!$D$56:$R$56,0))</f>
        <v>24.567862969795168</v>
      </c>
      <c r="I50" s="18">
        <v>1</v>
      </c>
      <c r="J50" s="18">
        <v>1</v>
      </c>
      <c r="K50" s="14">
        <f t="shared" ca="1" si="5"/>
        <v>8</v>
      </c>
      <c r="L50" s="23"/>
      <c r="M50" s="19" t="str">
        <f t="shared" ca="1" si="1"/>
        <v>INDNDEFFMT-08</v>
      </c>
      <c r="N50" s="23" t="str">
        <f t="shared" ca="1" si="4"/>
        <v>Construction Saving Tech-Heat Medium Temp. up to 150C 0.8y</v>
      </c>
      <c r="O50" s="23" t="s">
        <v>32</v>
      </c>
      <c r="P50" s="23" t="s">
        <v>33</v>
      </c>
      <c r="Q50" s="23"/>
      <c r="R50" s="23"/>
      <c r="S50" s="19" t="s">
        <v>34</v>
      </c>
      <c r="V50" s="16" t="str">
        <f t="shared" ca="1" si="6"/>
        <v>ND</v>
      </c>
      <c r="W50" s="14" t="str">
        <f t="shared" ca="1" si="6"/>
        <v>Construction</v>
      </c>
      <c r="X50" s="3" t="str">
        <f>'EE investment costs'!D99</f>
        <v>MT-08</v>
      </c>
      <c r="Y50" s="3" t="str">
        <f>'EE investment costs'!E99</f>
        <v>Heat Medium Temp. up to 150C</v>
      </c>
      <c r="AC50" s="123">
        <f>'EE investment costs'!C99</f>
        <v>0.8</v>
      </c>
    </row>
    <row r="51" spans="2:30">
      <c r="B51" s="14" t="str">
        <f t="shared" ca="1" si="0"/>
        <v>INDNDEFFHT-08</v>
      </c>
      <c r="C51" s="15" t="str">
        <f t="shared" ca="1" si="3"/>
        <v>INDHT</v>
      </c>
      <c r="D51" s="16">
        <f>'EE investment costs'!$F$15</f>
        <v>2016</v>
      </c>
      <c r="E51" s="14">
        <f>VLOOKUP(X51,'EE investment costs'!$D$56:$R$656,15,0)</f>
        <v>2.8</v>
      </c>
      <c r="F51" s="17">
        <f ca="1">INDEX('EE investment costs'!$D$56:$R$656,MATCH(X51,'EE investment costs'!$D$56:$D$656,0),MATCH($V$8,'EE investment costs'!$D$56:$R$56,0))</f>
        <v>54.133523171440366</v>
      </c>
      <c r="I51" s="18">
        <v>1</v>
      </c>
      <c r="J51" s="18">
        <v>1</v>
      </c>
      <c r="K51" s="14">
        <f t="shared" ca="1" si="5"/>
        <v>8</v>
      </c>
      <c r="L51" s="23"/>
      <c r="M51" s="19" t="str">
        <f t="shared" ca="1" si="1"/>
        <v>INDNDEFFHT-08</v>
      </c>
      <c r="N51" s="23" t="str">
        <f t="shared" ca="1" si="4"/>
        <v>Construction Saving Tech-Heat High Temp. over 150C 0.8y</v>
      </c>
      <c r="O51" s="23" t="s">
        <v>32</v>
      </c>
      <c r="P51" s="23" t="s">
        <v>33</v>
      </c>
      <c r="Q51" s="23"/>
      <c r="R51" s="23"/>
      <c r="S51" s="19" t="s">
        <v>34</v>
      </c>
      <c r="V51" s="16" t="str">
        <f t="shared" ca="1" si="6"/>
        <v>ND</v>
      </c>
      <c r="W51" s="14" t="str">
        <f t="shared" ca="1" si="6"/>
        <v>Construction</v>
      </c>
      <c r="X51" s="3" t="str">
        <f>'EE investment costs'!D100</f>
        <v>HT-08</v>
      </c>
      <c r="Y51" s="3" t="str">
        <f>'EE investment costs'!E100</f>
        <v>Heat High Temp. over 150C</v>
      </c>
      <c r="AC51" s="123">
        <f>'EE investment costs'!C100</f>
        <v>0.8</v>
      </c>
      <c r="AD51" s="22"/>
    </row>
    <row r="52" spans="2:30">
      <c r="B52" s="14" t="str">
        <f t="shared" ca="1" si="0"/>
        <v>INDNDEFFRH-08</v>
      </c>
      <c r="C52" s="15" t="str">
        <f t="shared" ca="1" si="3"/>
        <v>INDRH</v>
      </c>
      <c r="D52" s="16">
        <f>'EE investment costs'!$F$15</f>
        <v>2016</v>
      </c>
      <c r="E52" s="14">
        <f>VLOOKUP(X52,'EE investment costs'!$D$56:$R$656,15,0)</f>
        <v>11.2</v>
      </c>
      <c r="F52" s="17">
        <f ca="1">INDEX('EE investment costs'!$D$56:$R$656,MATCH(X52,'EE investment costs'!$D$56:$D$656,0),MATCH($V$8,'EE investment costs'!$D$56:$R$56,0))</f>
        <v>0</v>
      </c>
      <c r="I52" s="18">
        <v>1</v>
      </c>
      <c r="J52" s="18">
        <v>1</v>
      </c>
      <c r="K52" s="14">
        <f t="shared" ca="1" si="5"/>
        <v>8</v>
      </c>
      <c r="L52" s="23"/>
      <c r="M52" s="19" t="str">
        <f t="shared" ca="1" si="1"/>
        <v>INDNDEFFRH-08</v>
      </c>
      <c r="N52" s="23" t="str">
        <f t="shared" ca="1" si="4"/>
        <v>Construction Saving Tech-Heat Room Heat 0.8y</v>
      </c>
      <c r="O52" s="23" t="s">
        <v>32</v>
      </c>
      <c r="P52" s="23" t="s">
        <v>33</v>
      </c>
      <c r="Q52" s="23"/>
      <c r="R52" s="23"/>
      <c r="S52" s="19" t="s">
        <v>34</v>
      </c>
      <c r="V52" s="16" t="str">
        <f t="shared" ca="1" si="6"/>
        <v>ND</v>
      </c>
      <c r="W52" s="14" t="str">
        <f t="shared" ca="1" si="6"/>
        <v>Construction</v>
      </c>
      <c r="X52" s="3" t="str">
        <f>'EE investment costs'!D101</f>
        <v>RH-08</v>
      </c>
      <c r="Y52" s="3" t="str">
        <f>'EE investment costs'!E101</f>
        <v>Heat Room Heat</v>
      </c>
      <c r="AC52" s="123">
        <f>'EE investment costs'!C101</f>
        <v>0.8</v>
      </c>
      <c r="AD52" s="22"/>
    </row>
    <row r="53" spans="2:30">
      <c r="B53" s="14" t="str">
        <f t="shared" ca="1" si="0"/>
        <v>INDNDEFFLA-08</v>
      </c>
      <c r="C53" s="15" t="str">
        <f t="shared" ca="1" si="3"/>
        <v>INDLA</v>
      </c>
      <c r="D53" s="16">
        <f>'EE investment costs'!$F$15</f>
        <v>2016</v>
      </c>
      <c r="E53" s="14">
        <f>VLOOKUP(X53,'EE investment costs'!$D$56:$R$656,15,0)</f>
        <v>2.992</v>
      </c>
      <c r="F53" s="17">
        <f ca="1">INDEX('EE investment costs'!$D$56:$R$656,MATCH(X53,'EE investment costs'!$D$56:$D$656,0),MATCH($V$8,'EE investment costs'!$D$56:$R$56,0))</f>
        <v>0</v>
      </c>
      <c r="I53" s="18">
        <v>1</v>
      </c>
      <c r="J53" s="18">
        <v>1</v>
      </c>
      <c r="K53" s="14">
        <f t="shared" ca="1" si="5"/>
        <v>8</v>
      </c>
      <c r="L53" s="23"/>
      <c r="M53" s="19" t="str">
        <f t="shared" ca="1" si="1"/>
        <v>INDNDEFFLA-08</v>
      </c>
      <c r="N53" s="23" t="str">
        <f t="shared" ca="1" si="4"/>
        <v>Construction Saving Tech-Light 0.8y</v>
      </c>
      <c r="O53" s="23" t="s">
        <v>32</v>
      </c>
      <c r="P53" s="23" t="s">
        <v>33</v>
      </c>
      <c r="Q53" s="23"/>
      <c r="R53" s="23"/>
      <c r="S53" s="19" t="s">
        <v>34</v>
      </c>
      <c r="V53" s="16" t="str">
        <f t="shared" ca="1" si="6"/>
        <v>ND</v>
      </c>
      <c r="W53" s="14" t="str">
        <f t="shared" ca="1" si="6"/>
        <v>Construction</v>
      </c>
      <c r="X53" s="3" t="str">
        <f>'EE investment costs'!D102</f>
        <v>LA-08</v>
      </c>
      <c r="Y53" s="3" t="str">
        <f>'EE investment costs'!E102</f>
        <v>Light</v>
      </c>
      <c r="AC53" s="123">
        <f>'EE investment costs'!C102</f>
        <v>0.8</v>
      </c>
      <c r="AD53" s="22"/>
    </row>
    <row r="54" spans="2:30">
      <c r="B54" s="14" t="str">
        <f t="shared" ca="1" si="0"/>
        <v>INDNDEFFEM-08</v>
      </c>
      <c r="C54" s="15" t="str">
        <f t="shared" ca="1" si="3"/>
        <v>INDEM</v>
      </c>
      <c r="D54" s="16">
        <f>'EE investment costs'!$F$15</f>
        <v>2016</v>
      </c>
      <c r="E54" s="14">
        <f>VLOOKUP(X54,'EE investment costs'!$D$56:$R$656,15,0)</f>
        <v>3.1415999999999995</v>
      </c>
      <c r="F54" s="17">
        <f ca="1">INDEX('EE investment costs'!$D$56:$R$656,MATCH(X54,'EE investment costs'!$D$56:$D$656,0),MATCH($V$8,'EE investment costs'!$D$56:$R$56,0))</f>
        <v>0</v>
      </c>
      <c r="I54" s="18">
        <v>1</v>
      </c>
      <c r="J54" s="18">
        <v>1</v>
      </c>
      <c r="K54" s="14">
        <f t="shared" ca="1" si="5"/>
        <v>8</v>
      </c>
      <c r="L54" s="23"/>
      <c r="M54" s="19" t="str">
        <f t="shared" ca="1" si="1"/>
        <v>INDNDEFFEM-08</v>
      </c>
      <c r="N54" s="23" t="str">
        <f t="shared" ca="1" si="4"/>
        <v>Construction Saving Tech-Electric Motors 0.8y</v>
      </c>
      <c r="O54" s="23" t="s">
        <v>32</v>
      </c>
      <c r="P54" s="23" t="s">
        <v>33</v>
      </c>
      <c r="Q54" s="23"/>
      <c r="R54" s="23"/>
      <c r="S54" s="19" t="s">
        <v>34</v>
      </c>
      <c r="V54" s="16" t="str">
        <f t="shared" ca="1" si="6"/>
        <v>ND</v>
      </c>
      <c r="W54" s="14" t="str">
        <f t="shared" ca="1" si="6"/>
        <v>Construction</v>
      </c>
      <c r="X54" s="3" t="str">
        <f>'EE investment costs'!D103</f>
        <v>EM-08</v>
      </c>
      <c r="Y54" s="3" t="str">
        <f>'EE investment costs'!E103</f>
        <v>Electric Motors</v>
      </c>
      <c r="AC54" s="123">
        <f>'EE investment costs'!C103</f>
        <v>0.8</v>
      </c>
      <c r="AD54" s="22"/>
    </row>
    <row r="55" spans="2:30">
      <c r="B55" s="14" t="str">
        <f t="shared" ca="1" si="0"/>
        <v>INDNDEFFTF-08</v>
      </c>
      <c r="C55" s="15" t="str">
        <f t="shared" ca="1" si="3"/>
        <v>INDTF</v>
      </c>
      <c r="D55" s="16">
        <f>'EE investment costs'!$F$15</f>
        <v>2016</v>
      </c>
      <c r="E55" s="14">
        <f>VLOOKUP(X55,'EE investment costs'!$D$56:$R$656,15,0)</f>
        <v>4.4799999999999986</v>
      </c>
      <c r="F55" s="17">
        <f ca="1">INDEX('EE investment costs'!$D$56:$R$656,MATCH(X55,'EE investment costs'!$D$56:$D$656,0),MATCH($V$8,'EE investment costs'!$D$56:$R$56,0))</f>
        <v>117.54968055879041</v>
      </c>
      <c r="I55" s="18">
        <v>1</v>
      </c>
      <c r="J55" s="18">
        <v>1</v>
      </c>
      <c r="K55" s="14">
        <f t="shared" ca="1" si="5"/>
        <v>8</v>
      </c>
      <c r="L55" s="23"/>
      <c r="M55" s="19" t="str">
        <f t="shared" ca="1" si="1"/>
        <v>INDNDEFFTF-08</v>
      </c>
      <c r="N55" s="23" t="str">
        <f t="shared" ca="1" si="4"/>
        <v>Construction Saving Tech-Haulage Tractors, Trucks, Fishing boats 0.8y</v>
      </c>
      <c r="O55" s="23" t="s">
        <v>32</v>
      </c>
      <c r="P55" s="23" t="s">
        <v>33</v>
      </c>
      <c r="Q55" s="23"/>
      <c r="R55" s="23"/>
      <c r="S55" s="19" t="s">
        <v>34</v>
      </c>
      <c r="V55" s="16" t="str">
        <f t="shared" ca="1" si="6"/>
        <v>ND</v>
      </c>
      <c r="W55" s="14" t="str">
        <f t="shared" ca="1" si="6"/>
        <v>Construction</v>
      </c>
      <c r="X55" s="3" t="str">
        <f>'EE investment costs'!D104</f>
        <v>TF-08</v>
      </c>
      <c r="Y55" s="3" t="str">
        <f>'EE investment costs'!E104</f>
        <v>Haulage Tractors, Trucks, Fishing boats</v>
      </c>
      <c r="AC55" s="123">
        <f>'EE investment costs'!C104</f>
        <v>0.8</v>
      </c>
      <c r="AD55" s="22"/>
    </row>
    <row r="56" spans="2:30">
      <c r="B56" s="14" t="str">
        <f t="shared" ca="1" si="0"/>
        <v>INDNDEFFMT-09</v>
      </c>
      <c r="C56" s="15" t="str">
        <f t="shared" ca="1" si="3"/>
        <v>INDMT</v>
      </c>
      <c r="D56" s="16">
        <f>'EE investment costs'!$F$15</f>
        <v>2016</v>
      </c>
      <c r="E56" s="14">
        <f>VLOOKUP(X56,'EE investment costs'!$D$56:$R$656,15,0)</f>
        <v>3.625</v>
      </c>
      <c r="F56" s="17">
        <f ca="1">INDEX('EE investment costs'!$D$56:$R$656,MATCH(X56,'EE investment costs'!$D$56:$D$656,0),MATCH($V$8,'EE investment costs'!$D$56:$R$56,0))</f>
        <v>43.652481918977095</v>
      </c>
      <c r="I56" s="18">
        <v>1</v>
      </c>
      <c r="J56" s="18">
        <v>1</v>
      </c>
      <c r="K56" s="14">
        <f t="shared" ca="1" si="5"/>
        <v>8</v>
      </c>
      <c r="L56" s="23"/>
      <c r="M56" s="19" t="str">
        <f t="shared" ca="1" si="1"/>
        <v>INDNDEFFMT-09</v>
      </c>
      <c r="N56" s="23" t="str">
        <f t="shared" ca="1" si="4"/>
        <v>Construction Saving Tech-Heat Medium Temp. up to 150C 0.9y</v>
      </c>
      <c r="O56" s="23" t="s">
        <v>32</v>
      </c>
      <c r="P56" s="23" t="s">
        <v>33</v>
      </c>
      <c r="Q56" s="23"/>
      <c r="R56" s="23"/>
      <c r="S56" s="19" t="s">
        <v>34</v>
      </c>
      <c r="V56" s="16" t="str">
        <f t="shared" ca="1" si="6"/>
        <v>ND</v>
      </c>
      <c r="W56" s="14" t="str">
        <f t="shared" ca="1" si="6"/>
        <v>Construction</v>
      </c>
      <c r="X56" s="3" t="str">
        <f>'EE investment costs'!D105</f>
        <v>MT-09</v>
      </c>
      <c r="Y56" s="3" t="str">
        <f>'EE investment costs'!E105</f>
        <v>Heat Medium Temp. up to 150C</v>
      </c>
      <c r="AC56" s="123">
        <f>'EE investment costs'!C105</f>
        <v>0.9</v>
      </c>
    </row>
    <row r="57" spans="2:30">
      <c r="B57" s="14" t="str">
        <f t="shared" ca="1" si="0"/>
        <v>INDNDEFFHT-09</v>
      </c>
      <c r="C57" s="15" t="str">
        <f t="shared" ca="1" si="3"/>
        <v>INDHT</v>
      </c>
      <c r="D57" s="16">
        <f>'EE investment costs'!$F$15</f>
        <v>2016</v>
      </c>
      <c r="E57" s="14">
        <f>VLOOKUP(X57,'EE investment costs'!$D$56:$R$656,15,0)</f>
        <v>2.9</v>
      </c>
      <c r="F57" s="17">
        <f ca="1">INDEX('EE investment costs'!$D$56:$R$656,MATCH(X57,'EE investment costs'!$D$56:$D$656,0),MATCH($V$8,'EE investment costs'!$D$56:$R$56,0))</f>
        <v>68.569129350491124</v>
      </c>
      <c r="I57" s="18">
        <v>1</v>
      </c>
      <c r="J57" s="18">
        <v>1</v>
      </c>
      <c r="K57" s="14">
        <f t="shared" ca="1" si="5"/>
        <v>8</v>
      </c>
      <c r="L57" s="23"/>
      <c r="M57" s="19" t="str">
        <f t="shared" ca="1" si="1"/>
        <v>INDNDEFFHT-09</v>
      </c>
      <c r="N57" s="23" t="str">
        <f t="shared" ca="1" si="4"/>
        <v>Construction Saving Tech-Heat High Temp. over 150C 0.9y</v>
      </c>
      <c r="O57" s="23" t="s">
        <v>32</v>
      </c>
      <c r="P57" s="23" t="s">
        <v>33</v>
      </c>
      <c r="Q57" s="23"/>
      <c r="R57" s="23"/>
      <c r="S57" s="19" t="s">
        <v>34</v>
      </c>
      <c r="V57" s="16" t="str">
        <f t="shared" ca="1" si="6"/>
        <v>ND</v>
      </c>
      <c r="W57" s="14" t="str">
        <f t="shared" ca="1" si="6"/>
        <v>Construction</v>
      </c>
      <c r="X57" s="3" t="str">
        <f>'EE investment costs'!D106</f>
        <v>HT-09</v>
      </c>
      <c r="Y57" s="3" t="str">
        <f>'EE investment costs'!E106</f>
        <v>Heat High Temp. over 150C</v>
      </c>
      <c r="AC57" s="123">
        <f>'EE investment costs'!C106</f>
        <v>0.9</v>
      </c>
      <c r="AD57" s="22"/>
    </row>
    <row r="58" spans="2:30">
      <c r="B58" s="14" t="str">
        <f t="shared" ca="1" si="0"/>
        <v>INDNDEFFRH-09</v>
      </c>
      <c r="C58" s="15" t="str">
        <f t="shared" ca="1" si="3"/>
        <v>INDRH</v>
      </c>
      <c r="D58" s="16">
        <f>'EE investment costs'!$F$15</f>
        <v>2016</v>
      </c>
      <c r="E58" s="14">
        <f>VLOOKUP(X58,'EE investment costs'!$D$56:$R$656,15,0)</f>
        <v>11.6</v>
      </c>
      <c r="F58" s="17">
        <f ca="1">INDEX('EE investment costs'!$D$56:$R$656,MATCH(X58,'EE investment costs'!$D$56:$D$656,0),MATCH($V$8,'EE investment costs'!$D$56:$R$56,0))</f>
        <v>0</v>
      </c>
      <c r="I58" s="18">
        <v>1</v>
      </c>
      <c r="J58" s="18">
        <v>1</v>
      </c>
      <c r="K58" s="14">
        <f t="shared" ca="1" si="5"/>
        <v>8</v>
      </c>
      <c r="L58" s="23"/>
      <c r="M58" s="19" t="str">
        <f t="shared" ca="1" si="1"/>
        <v>INDNDEFFRH-09</v>
      </c>
      <c r="N58" s="23" t="str">
        <f t="shared" ca="1" si="4"/>
        <v>Construction Saving Tech-Heat Room Heat 0.9y</v>
      </c>
      <c r="O58" s="23" t="s">
        <v>32</v>
      </c>
      <c r="P58" s="23" t="s">
        <v>33</v>
      </c>
      <c r="Q58" s="23"/>
      <c r="R58" s="23"/>
      <c r="S58" s="19" t="s">
        <v>34</v>
      </c>
      <c r="V58" s="16" t="str">
        <f t="shared" ca="1" si="6"/>
        <v>ND</v>
      </c>
      <c r="W58" s="14" t="str">
        <f t="shared" ca="1" si="6"/>
        <v>Construction</v>
      </c>
      <c r="X58" s="3" t="str">
        <f>'EE investment costs'!D107</f>
        <v>RH-09</v>
      </c>
      <c r="Y58" s="3" t="str">
        <f>'EE investment costs'!E107</f>
        <v>Heat Room Heat</v>
      </c>
      <c r="AC58" s="123">
        <f>'EE investment costs'!C107</f>
        <v>0.9</v>
      </c>
      <c r="AD58" s="22"/>
    </row>
    <row r="59" spans="2:30">
      <c r="B59" s="14" t="str">
        <f t="shared" ca="1" si="0"/>
        <v>INDNDEFFLA-09</v>
      </c>
      <c r="C59" s="15" t="str">
        <f t="shared" ca="1" si="3"/>
        <v>INDLA</v>
      </c>
      <c r="D59" s="16">
        <f>'EE investment costs'!$F$15</f>
        <v>2016</v>
      </c>
      <c r="E59" s="14">
        <f>VLOOKUP(X59,'EE investment costs'!$D$56:$R$656,15,0)</f>
        <v>3.0260000000000002</v>
      </c>
      <c r="F59" s="17">
        <f ca="1">INDEX('EE investment costs'!$D$56:$R$656,MATCH(X59,'EE investment costs'!$D$56:$D$656,0),MATCH($V$8,'EE investment costs'!$D$56:$R$56,0))</f>
        <v>49.085320368954605</v>
      </c>
      <c r="I59" s="18">
        <v>1</v>
      </c>
      <c r="J59" s="18">
        <v>1</v>
      </c>
      <c r="K59" s="14">
        <f t="shared" ca="1" si="5"/>
        <v>8</v>
      </c>
      <c r="L59" s="23"/>
      <c r="M59" s="19" t="str">
        <f t="shared" ca="1" si="1"/>
        <v>INDNDEFFLA-09</v>
      </c>
      <c r="N59" s="23" t="str">
        <f t="shared" ca="1" si="4"/>
        <v>Construction Saving Tech-Light 0.9y</v>
      </c>
      <c r="O59" s="23" t="s">
        <v>32</v>
      </c>
      <c r="P59" s="23" t="s">
        <v>33</v>
      </c>
      <c r="Q59" s="23"/>
      <c r="R59" s="23"/>
      <c r="S59" s="19" t="s">
        <v>34</v>
      </c>
      <c r="V59" s="16" t="str">
        <f t="shared" ca="1" si="6"/>
        <v>ND</v>
      </c>
      <c r="W59" s="14" t="str">
        <f t="shared" ca="1" si="6"/>
        <v>Construction</v>
      </c>
      <c r="X59" s="3" t="str">
        <f>'EE investment costs'!D108</f>
        <v>LA-09</v>
      </c>
      <c r="Y59" s="3" t="str">
        <f>'EE investment costs'!E108</f>
        <v>Light</v>
      </c>
      <c r="AC59" s="123">
        <f>'EE investment costs'!C108</f>
        <v>0.9</v>
      </c>
      <c r="AD59" s="22"/>
    </row>
    <row r="60" spans="2:30">
      <c r="B60" s="14" t="str">
        <f t="shared" ca="1" si="0"/>
        <v>INDNDEFFEM-09</v>
      </c>
      <c r="C60" s="15" t="str">
        <f t="shared" ca="1" si="3"/>
        <v>INDEM</v>
      </c>
      <c r="D60" s="16">
        <f>'EE investment costs'!$F$15</f>
        <v>2016</v>
      </c>
      <c r="E60" s="14">
        <f>VLOOKUP(X60,'EE investment costs'!$D$56:$R$656,15,0)</f>
        <v>3.1772999999999998</v>
      </c>
      <c r="F60" s="17">
        <f ca="1">INDEX('EE investment costs'!$D$56:$R$656,MATCH(X60,'EE investment costs'!$D$56:$D$656,0),MATCH($V$8,'EE investment costs'!$D$56:$R$56,0))</f>
        <v>30.301531239681253</v>
      </c>
      <c r="I60" s="18">
        <v>1</v>
      </c>
      <c r="J60" s="18">
        <v>1</v>
      </c>
      <c r="K60" s="14">
        <f t="shared" ca="1" si="5"/>
        <v>8</v>
      </c>
      <c r="L60" s="23"/>
      <c r="M60" s="19" t="str">
        <f t="shared" ca="1" si="1"/>
        <v>INDNDEFFEM-09</v>
      </c>
      <c r="N60" s="23" t="str">
        <f t="shared" ca="1" si="4"/>
        <v>Construction Saving Tech-Electric Motors 0.9y</v>
      </c>
      <c r="O60" s="23" t="s">
        <v>32</v>
      </c>
      <c r="P60" s="23" t="s">
        <v>33</v>
      </c>
      <c r="Q60" s="23"/>
      <c r="R60" s="23"/>
      <c r="S60" s="19" t="s">
        <v>34</v>
      </c>
      <c r="V60" s="16" t="str">
        <f t="shared" ca="1" si="6"/>
        <v>ND</v>
      </c>
      <c r="W60" s="14" t="str">
        <f t="shared" ca="1" si="6"/>
        <v>Construction</v>
      </c>
      <c r="X60" s="3" t="str">
        <f>'EE investment costs'!D109</f>
        <v>EM-09</v>
      </c>
      <c r="Y60" s="3" t="str">
        <f>'EE investment costs'!E109</f>
        <v>Electric Motors</v>
      </c>
      <c r="AC60" s="123">
        <f>'EE investment costs'!C109</f>
        <v>0.9</v>
      </c>
      <c r="AD60" s="22"/>
    </row>
    <row r="61" spans="2:30">
      <c r="B61" s="14" t="str">
        <f t="shared" ca="1" si="0"/>
        <v>INDNDEFFTF-09</v>
      </c>
      <c r="C61" s="15" t="str">
        <f t="shared" ca="1" si="3"/>
        <v>INDTF</v>
      </c>
      <c r="D61" s="16">
        <f>'EE investment costs'!$F$15</f>
        <v>2016</v>
      </c>
      <c r="E61" s="14">
        <f>VLOOKUP(X61,'EE investment costs'!$D$56:$R$656,15,0)</f>
        <v>4.6899999999999995</v>
      </c>
      <c r="F61" s="17">
        <f ca="1">INDEX('EE investment costs'!$D$56:$R$656,MATCH(X61,'EE investment costs'!$D$56:$D$656,0),MATCH($V$8,'EE investment costs'!$D$56:$R$56,0))</f>
        <v>132.24339062863922</v>
      </c>
      <c r="I61" s="18">
        <v>1</v>
      </c>
      <c r="J61" s="18">
        <v>1</v>
      </c>
      <c r="K61" s="14">
        <f t="shared" ca="1" si="5"/>
        <v>8</v>
      </c>
      <c r="L61" s="23"/>
      <c r="M61" s="19" t="str">
        <f t="shared" ca="1" si="1"/>
        <v>INDNDEFFTF-09</v>
      </c>
      <c r="N61" s="23" t="str">
        <f t="shared" ca="1" si="4"/>
        <v>Construction Saving Tech-Haulage Tractors, Trucks, Fishing boats 0.9y</v>
      </c>
      <c r="O61" s="23" t="s">
        <v>32</v>
      </c>
      <c r="P61" s="23" t="s">
        <v>33</v>
      </c>
      <c r="Q61" s="23"/>
      <c r="R61" s="23"/>
      <c r="S61" s="19" t="s">
        <v>34</v>
      </c>
      <c r="V61" s="16" t="str">
        <f t="shared" ca="1" si="6"/>
        <v>ND</v>
      </c>
      <c r="W61" s="14" t="str">
        <f t="shared" ca="1" si="6"/>
        <v>Construction</v>
      </c>
      <c r="X61" s="3" t="str">
        <f>'EE investment costs'!D110</f>
        <v>TF-09</v>
      </c>
      <c r="Y61" s="3" t="str">
        <f>'EE investment costs'!E110</f>
        <v>Haulage Tractors, Trucks, Fishing boats</v>
      </c>
      <c r="AC61" s="123">
        <f>'EE investment costs'!C110</f>
        <v>0.9</v>
      </c>
      <c r="AD61" s="22"/>
    </row>
    <row r="62" spans="2:30">
      <c r="B62" s="14" t="str">
        <f t="shared" ca="1" si="0"/>
        <v>INDNDEFFMT-10</v>
      </c>
      <c r="C62" s="15" t="str">
        <f t="shared" ca="1" si="3"/>
        <v>INDMT</v>
      </c>
      <c r="D62" s="16">
        <f>'EE investment costs'!$F$15</f>
        <v>2016</v>
      </c>
      <c r="E62" s="14">
        <f>VLOOKUP(X62,'EE investment costs'!$D$56:$R$656,15,0)</f>
        <v>3.75</v>
      </c>
      <c r="F62" s="17">
        <f ca="1">INDEX('EE investment costs'!$D$56:$R$656,MATCH(X62,'EE investment costs'!$D$56:$D$656,0),MATCH($V$8,'EE investment costs'!$D$56:$R$56,0))</f>
        <v>62.737100868159018</v>
      </c>
      <c r="I62" s="18">
        <v>1</v>
      </c>
      <c r="J62" s="18">
        <v>1</v>
      </c>
      <c r="K62" s="14">
        <f t="shared" ca="1" si="5"/>
        <v>8</v>
      </c>
      <c r="L62" s="23"/>
      <c r="M62" s="19" t="str">
        <f t="shared" ca="1" si="1"/>
        <v>INDNDEFFMT-10</v>
      </c>
      <c r="N62" s="23" t="str">
        <f t="shared" ca="1" si="4"/>
        <v>Construction Saving Tech-Heat Medium Temp. up to 150C 1y</v>
      </c>
      <c r="O62" s="23" t="s">
        <v>32</v>
      </c>
      <c r="P62" s="23" t="s">
        <v>33</v>
      </c>
      <c r="Q62" s="23"/>
      <c r="R62" s="23"/>
      <c r="S62" s="19" t="s">
        <v>34</v>
      </c>
      <c r="V62" s="16" t="str">
        <f t="shared" ca="1" si="6"/>
        <v>ND</v>
      </c>
      <c r="W62" s="14" t="str">
        <f t="shared" ca="1" si="6"/>
        <v>Construction</v>
      </c>
      <c r="X62" s="3" t="str">
        <f>'EE investment costs'!D111</f>
        <v>MT-10</v>
      </c>
      <c r="Y62" s="3" t="str">
        <f>'EE investment costs'!E111</f>
        <v>Heat Medium Temp. up to 150C</v>
      </c>
      <c r="AC62" s="123">
        <f>'EE investment costs'!C111</f>
        <v>1</v>
      </c>
      <c r="AD62" s="22"/>
    </row>
    <row r="63" spans="2:30">
      <c r="B63" s="14" t="str">
        <f t="shared" ca="1" si="0"/>
        <v>INDNDEFFHT-10</v>
      </c>
      <c r="C63" s="15" t="str">
        <f t="shared" ca="1" si="3"/>
        <v>INDHT</v>
      </c>
      <c r="D63" s="16">
        <f>'EE investment costs'!$F$15</f>
        <v>2016</v>
      </c>
      <c r="E63" s="14">
        <f>VLOOKUP(X63,'EE investment costs'!$D$56:$R$656,15,0)</f>
        <v>3</v>
      </c>
      <c r="F63" s="17">
        <f ca="1">INDEX('EE investment costs'!$D$56:$R$656,MATCH(X63,'EE investment costs'!$D$56:$D$656,0),MATCH($V$8,'EE investment costs'!$D$56:$R$56,0))</f>
        <v>83.004735529541875</v>
      </c>
      <c r="I63" s="18">
        <v>1</v>
      </c>
      <c r="J63" s="18">
        <v>1</v>
      </c>
      <c r="K63" s="14">
        <f t="shared" ca="1" si="5"/>
        <v>8</v>
      </c>
      <c r="L63" s="23"/>
      <c r="M63" s="19" t="str">
        <f t="shared" ca="1" si="1"/>
        <v>INDNDEFFHT-10</v>
      </c>
      <c r="N63" s="23" t="str">
        <f t="shared" ca="1" si="4"/>
        <v>Construction Saving Tech-Heat High Temp. over 150C 1y</v>
      </c>
      <c r="O63" s="23" t="s">
        <v>32</v>
      </c>
      <c r="P63" s="23" t="s">
        <v>33</v>
      </c>
      <c r="Q63" s="23"/>
      <c r="R63" s="23"/>
      <c r="S63" s="19" t="s">
        <v>34</v>
      </c>
      <c r="V63" s="16" t="str">
        <f t="shared" ca="1" si="6"/>
        <v>ND</v>
      </c>
      <c r="W63" s="14" t="str">
        <f t="shared" ca="1" si="6"/>
        <v>Construction</v>
      </c>
      <c r="X63" s="3" t="str">
        <f>'EE investment costs'!D112</f>
        <v>HT-10</v>
      </c>
      <c r="Y63" s="3" t="str">
        <f>'EE investment costs'!E112</f>
        <v>Heat High Temp. over 150C</v>
      </c>
      <c r="AC63" s="123">
        <f>'EE investment costs'!C112</f>
        <v>1</v>
      </c>
      <c r="AD63" s="22"/>
    </row>
    <row r="64" spans="2:30">
      <c r="B64" s="14" t="str">
        <f t="shared" ca="1" si="0"/>
        <v>INDNDEFFRH-10</v>
      </c>
      <c r="C64" s="15" t="str">
        <f t="shared" ca="1" si="3"/>
        <v>INDRH</v>
      </c>
      <c r="D64" s="16">
        <f>'EE investment costs'!$F$15</f>
        <v>2016</v>
      </c>
      <c r="E64" s="14">
        <f>VLOOKUP(X64,'EE investment costs'!$D$56:$R$656,15,0)</f>
        <v>12</v>
      </c>
      <c r="F64" s="17">
        <f ca="1">INDEX('EE investment costs'!$D$56:$R$656,MATCH(X64,'EE investment costs'!$D$56:$D$656,0),MATCH($V$8,'EE investment costs'!$D$56:$R$56,0))</f>
        <v>0</v>
      </c>
      <c r="I64" s="18">
        <v>1</v>
      </c>
      <c r="J64" s="18">
        <v>1</v>
      </c>
      <c r="K64" s="14">
        <f t="shared" ca="1" si="5"/>
        <v>8</v>
      </c>
      <c r="L64" s="23"/>
      <c r="M64" s="19" t="str">
        <f t="shared" ca="1" si="1"/>
        <v>INDNDEFFRH-10</v>
      </c>
      <c r="N64" s="23" t="str">
        <f t="shared" ca="1" si="4"/>
        <v>Construction Saving Tech-Heat Room Heat 1y</v>
      </c>
      <c r="O64" s="23" t="s">
        <v>32</v>
      </c>
      <c r="P64" s="23" t="s">
        <v>33</v>
      </c>
      <c r="Q64" s="23"/>
      <c r="R64" s="23"/>
      <c r="S64" s="19" t="s">
        <v>34</v>
      </c>
      <c r="V64" s="16" t="str">
        <f t="shared" ca="1" si="6"/>
        <v>ND</v>
      </c>
      <c r="W64" s="14" t="str">
        <f t="shared" ca="1" si="6"/>
        <v>Construction</v>
      </c>
      <c r="X64" s="3" t="str">
        <f>'EE investment costs'!D113</f>
        <v>RH-10</v>
      </c>
      <c r="Y64" s="3" t="str">
        <f>'EE investment costs'!E113</f>
        <v>Heat Room Heat</v>
      </c>
      <c r="AC64" s="123">
        <f>'EE investment costs'!C113</f>
        <v>1</v>
      </c>
      <c r="AD64" s="22"/>
    </row>
    <row r="65" spans="2:30">
      <c r="B65" s="14" t="str">
        <f t="shared" ca="1" si="0"/>
        <v>INDNDEFFLA-10</v>
      </c>
      <c r="C65" s="15" t="str">
        <f t="shared" ca="1" si="3"/>
        <v>INDLA</v>
      </c>
      <c r="D65" s="16">
        <f>'EE investment costs'!$F$15</f>
        <v>2016</v>
      </c>
      <c r="E65" s="14">
        <f>VLOOKUP(X65,'EE investment costs'!$D$56:$R$656,15,0)</f>
        <v>3.06</v>
      </c>
      <c r="F65" s="17">
        <f ca="1">INDEX('EE investment costs'!$D$56:$R$656,MATCH(X65,'EE investment costs'!$D$56:$D$656,0),MATCH($V$8,'EE investment costs'!$D$56:$R$56,0))</f>
        <v>104.63997530650083</v>
      </c>
      <c r="I65" s="18">
        <v>1</v>
      </c>
      <c r="J65" s="18">
        <v>1</v>
      </c>
      <c r="K65" s="14">
        <f t="shared" ca="1" si="5"/>
        <v>8</v>
      </c>
      <c r="L65" s="23"/>
      <c r="M65" s="19" t="str">
        <f t="shared" ca="1" si="1"/>
        <v>INDNDEFFLA-10</v>
      </c>
      <c r="N65" s="23" t="str">
        <f t="shared" ca="1" si="4"/>
        <v>Construction Saving Tech-Light 1y</v>
      </c>
      <c r="O65" s="23" t="s">
        <v>32</v>
      </c>
      <c r="P65" s="23" t="s">
        <v>33</v>
      </c>
      <c r="Q65" s="23"/>
      <c r="R65" s="23"/>
      <c r="S65" s="19" t="s">
        <v>34</v>
      </c>
      <c r="V65" s="16" t="str">
        <f t="shared" ca="1" si="6"/>
        <v>ND</v>
      </c>
      <c r="W65" s="14" t="str">
        <f t="shared" ca="1" si="6"/>
        <v>Construction</v>
      </c>
      <c r="X65" s="3" t="str">
        <f>'EE investment costs'!D114</f>
        <v>LA-10</v>
      </c>
      <c r="Y65" s="3" t="str">
        <f>'EE investment costs'!E114</f>
        <v>Light</v>
      </c>
      <c r="AC65" s="123">
        <f>'EE investment costs'!C114</f>
        <v>1</v>
      </c>
      <c r="AD65" s="22"/>
    </row>
    <row r="66" spans="2:30">
      <c r="B66" s="14" t="str">
        <f t="shared" ca="1" si="0"/>
        <v>INDNDEFFEM-10</v>
      </c>
      <c r="C66" s="15" t="str">
        <f t="shared" ca="1" si="3"/>
        <v>INDEM</v>
      </c>
      <c r="D66" s="16">
        <f>'EE investment costs'!$F$15</f>
        <v>2016</v>
      </c>
      <c r="E66" s="14">
        <f>VLOOKUP(X66,'EE investment costs'!$D$56:$R$656,15,0)</f>
        <v>3.2129999999999996</v>
      </c>
      <c r="F66" s="17">
        <f ca="1">INDEX('EE investment costs'!$D$56:$R$656,MATCH(X66,'EE investment costs'!$D$56:$D$656,0),MATCH($V$8,'EE investment costs'!$D$56:$R$56,0))</f>
        <v>86.016025314969255</v>
      </c>
      <c r="I66" s="18">
        <v>1</v>
      </c>
      <c r="J66" s="18">
        <v>1</v>
      </c>
      <c r="K66" s="14">
        <f t="shared" ca="1" si="5"/>
        <v>8</v>
      </c>
      <c r="L66" s="23"/>
      <c r="M66" s="19" t="str">
        <f t="shared" ca="1" si="1"/>
        <v>INDNDEFFEM-10</v>
      </c>
      <c r="N66" s="23" t="str">
        <f t="shared" ca="1" si="4"/>
        <v>Construction Saving Tech-Electric Motors 1y</v>
      </c>
      <c r="O66" s="23" t="s">
        <v>32</v>
      </c>
      <c r="P66" s="23" t="s">
        <v>33</v>
      </c>
      <c r="Q66" s="23"/>
      <c r="R66" s="23"/>
      <c r="S66" s="19" t="s">
        <v>34</v>
      </c>
      <c r="V66" s="16" t="str">
        <f t="shared" ca="1" si="6"/>
        <v>ND</v>
      </c>
      <c r="W66" s="14" t="str">
        <f t="shared" ca="1" si="6"/>
        <v>Construction</v>
      </c>
      <c r="X66" s="3" t="str">
        <f>'EE investment costs'!D115</f>
        <v>EM-10</v>
      </c>
      <c r="Y66" s="3" t="str">
        <f>'EE investment costs'!E115</f>
        <v>Electric Motors</v>
      </c>
      <c r="AC66" s="123">
        <f>'EE investment costs'!C115</f>
        <v>1</v>
      </c>
      <c r="AD66" s="22"/>
    </row>
    <row r="67" spans="2:30" ht="13.5" thickBot="1">
      <c r="B67" s="14" t="str">
        <f t="shared" ca="1" si="0"/>
        <v>INDNDEFFTF-10</v>
      </c>
      <c r="C67" s="15" t="str">
        <f t="shared" ca="1" si="3"/>
        <v>INDTF</v>
      </c>
      <c r="D67" s="16">
        <f>'EE investment costs'!$F$15</f>
        <v>2016</v>
      </c>
      <c r="E67" s="14">
        <f>VLOOKUP(X67,'EE investment costs'!$D$56:$R$656,15,0)</f>
        <v>4.8999999999999986</v>
      </c>
      <c r="F67" s="17">
        <f ca="1">INDEX('EE investment costs'!$D$56:$R$656,MATCH(X67,'EE investment costs'!$D$56:$D$656,0),MATCH($V$8,'EE investment costs'!$D$56:$R$56,0))</f>
        <v>146.93710069848802</v>
      </c>
      <c r="I67" s="18">
        <v>1</v>
      </c>
      <c r="J67" s="18">
        <v>1</v>
      </c>
      <c r="K67" s="14">
        <f t="shared" ca="1" si="5"/>
        <v>8</v>
      </c>
      <c r="L67" s="23"/>
      <c r="M67" s="24" t="str">
        <f t="shared" ca="1" si="1"/>
        <v>INDNDEFFTF-10</v>
      </c>
      <c r="N67" s="25" t="str">
        <f t="shared" ca="1" si="4"/>
        <v>Construction Saving Tech-Haulage Tractors, Trucks, Fishing boats 1y</v>
      </c>
      <c r="O67" s="25" t="s">
        <v>32</v>
      </c>
      <c r="P67" s="25" t="s">
        <v>33</v>
      </c>
      <c r="Q67" s="25"/>
      <c r="R67" s="25"/>
      <c r="S67" s="24" t="s">
        <v>34</v>
      </c>
      <c r="V67" s="16" t="str">
        <f t="shared" ca="1" si="6"/>
        <v>ND</v>
      </c>
      <c r="W67" s="14" t="str">
        <f t="shared" ca="1" si="6"/>
        <v>Construction</v>
      </c>
      <c r="X67" s="3" t="str">
        <f>'EE investment costs'!D116</f>
        <v>TF-10</v>
      </c>
      <c r="Y67" s="3" t="str">
        <f>'EE investment costs'!E116</f>
        <v>Haulage Tractors, Trucks, Fishing boats</v>
      </c>
      <c r="AC67" s="123">
        <f>'EE investment costs'!C116</f>
        <v>1</v>
      </c>
      <c r="AD67" s="22"/>
    </row>
    <row r="68" spans="2:30">
      <c r="B68" s="14" t="str">
        <f t="shared" ca="1" si="0"/>
        <v>INDNDEFFMT-11</v>
      </c>
      <c r="C68" s="15" t="str">
        <f ca="1">"I"&amp;MID(B68,4,1)&amp;"D"&amp;MID(B68,9,2)</f>
        <v>INDMT</v>
      </c>
      <c r="D68" s="16">
        <f>'EE investment costs'!$F$15</f>
        <v>2016</v>
      </c>
      <c r="E68" s="14">
        <f>VLOOKUP(X68,'EE investment costs'!$D$56:$R$656,15,0)</f>
        <v>3.875</v>
      </c>
      <c r="F68" s="17">
        <f ca="1">INDEX('EE investment costs'!$D$56:$R$656,MATCH(X68,'EE investment costs'!$D$56:$D$656,0),MATCH($V$8,'EE investment costs'!$D$56:$R$56,0))</f>
        <v>81.821719817340934</v>
      </c>
      <c r="I68" s="18">
        <v>1</v>
      </c>
      <c r="J68" s="18">
        <v>1</v>
      </c>
      <c r="K68" s="14">
        <f t="shared" ca="1" si="5"/>
        <v>8</v>
      </c>
      <c r="L68" s="23"/>
      <c r="M68" s="20" t="str">
        <f t="shared" ca="1" si="1"/>
        <v>INDNDEFFMT-11</v>
      </c>
      <c r="N68" s="21" t="str">
        <f t="shared" ca="1" si="4"/>
        <v>Construction Saving Tech-Heat Medium Temp. up to 150C 1.1y</v>
      </c>
      <c r="O68" s="21" t="s">
        <v>32</v>
      </c>
      <c r="P68" s="21" t="s">
        <v>33</v>
      </c>
      <c r="Q68" s="21"/>
      <c r="R68" s="21"/>
      <c r="S68" s="20" t="s">
        <v>34</v>
      </c>
      <c r="V68" s="16" t="str">
        <f t="shared" ca="1" si="6"/>
        <v>ND</v>
      </c>
      <c r="W68" s="14" t="str">
        <f t="shared" ca="1" si="6"/>
        <v>Construction</v>
      </c>
      <c r="X68" s="3" t="str">
        <f>'EE investment costs'!D117</f>
        <v>MT-11</v>
      </c>
      <c r="Y68" s="3" t="str">
        <f>'EE investment costs'!E117</f>
        <v>Heat Medium Temp. up to 150C</v>
      </c>
      <c r="AC68" s="123">
        <f>'EE investment costs'!C117</f>
        <v>1.1000000000000001</v>
      </c>
      <c r="AD68" s="22"/>
    </row>
    <row r="69" spans="2:30">
      <c r="B69" s="14" t="str">
        <f t="shared" ca="1" si="0"/>
        <v>INDNDEFFHT-11</v>
      </c>
      <c r="C69" s="15" t="str">
        <f t="shared" ca="1" si="3"/>
        <v>INDHT</v>
      </c>
      <c r="D69" s="16">
        <f>'EE investment costs'!$F$15</f>
        <v>2016</v>
      </c>
      <c r="E69" s="14">
        <f>VLOOKUP(X69,'EE investment costs'!$D$56:$R$656,15,0)</f>
        <v>3.1</v>
      </c>
      <c r="F69" s="17">
        <f ca="1">INDEX('EE investment costs'!$D$56:$R$656,MATCH(X69,'EE investment costs'!$D$56:$D$656,0),MATCH($V$8,'EE investment costs'!$D$56:$R$56,0))</f>
        <v>97.440341708592655</v>
      </c>
      <c r="I69" s="18">
        <v>1</v>
      </c>
      <c r="J69" s="18">
        <v>1</v>
      </c>
      <c r="K69" s="14">
        <f t="shared" ca="1" si="5"/>
        <v>8</v>
      </c>
      <c r="L69" s="23"/>
      <c r="M69" s="19" t="str">
        <f t="shared" ca="1" si="1"/>
        <v>INDNDEFFHT-11</v>
      </c>
      <c r="N69" s="23" t="str">
        <f t="shared" ca="1" si="4"/>
        <v>Construction Saving Tech-Heat High Temp. over 150C 1.1y</v>
      </c>
      <c r="O69" s="23" t="s">
        <v>32</v>
      </c>
      <c r="P69" s="23" t="s">
        <v>33</v>
      </c>
      <c r="Q69" s="23"/>
      <c r="R69" s="23"/>
      <c r="S69" s="19" t="s">
        <v>34</v>
      </c>
      <c r="V69" s="16" t="str">
        <f t="shared" ca="1" si="6"/>
        <v>ND</v>
      </c>
      <c r="W69" s="14" t="str">
        <f t="shared" ca="1" si="6"/>
        <v>Construction</v>
      </c>
      <c r="X69" s="3" t="str">
        <f>'EE investment costs'!D118</f>
        <v>HT-11</v>
      </c>
      <c r="Y69" s="3" t="str">
        <f>'EE investment costs'!E118</f>
        <v>Heat High Temp. over 150C</v>
      </c>
      <c r="AC69" s="123">
        <f>'EE investment costs'!C118</f>
        <v>1.1000000000000001</v>
      </c>
      <c r="AD69" s="22"/>
    </row>
    <row r="70" spans="2:30">
      <c r="B70" s="14" t="str">
        <f t="shared" ca="1" si="0"/>
        <v>INDNDEFFRH-11</v>
      </c>
      <c r="C70" s="15" t="str">
        <f t="shared" ca="1" si="3"/>
        <v>INDRH</v>
      </c>
      <c r="D70" s="16">
        <f>'EE investment costs'!$F$15</f>
        <v>2016</v>
      </c>
      <c r="E70" s="14">
        <f>VLOOKUP(X70,'EE investment costs'!$D$56:$R$656,15,0)</f>
        <v>12.4</v>
      </c>
      <c r="F70" s="17">
        <f ca="1">INDEX('EE investment costs'!$D$56:$R$656,MATCH(X70,'EE investment costs'!$D$56:$D$656,0),MATCH($V$8,'EE investment costs'!$D$56:$R$56,0))</f>
        <v>0</v>
      </c>
      <c r="I70" s="18">
        <v>1</v>
      </c>
      <c r="J70" s="18">
        <v>1</v>
      </c>
      <c r="K70" s="14">
        <f t="shared" ca="1" si="5"/>
        <v>8</v>
      </c>
      <c r="L70" s="23"/>
      <c r="M70" s="19" t="str">
        <f t="shared" ca="1" si="1"/>
        <v>INDNDEFFRH-11</v>
      </c>
      <c r="N70" s="23" t="str">
        <f t="shared" ca="1" si="4"/>
        <v>Construction Saving Tech-Heat Room Heat 1.1y</v>
      </c>
      <c r="O70" s="23" t="s">
        <v>32</v>
      </c>
      <c r="P70" s="23" t="s">
        <v>33</v>
      </c>
      <c r="Q70" s="23"/>
      <c r="R70" s="23"/>
      <c r="S70" s="19" t="s">
        <v>34</v>
      </c>
      <c r="V70" s="16" t="str">
        <f t="shared" ca="1" si="6"/>
        <v>ND</v>
      </c>
      <c r="W70" s="14" t="str">
        <f t="shared" ca="1" si="6"/>
        <v>Construction</v>
      </c>
      <c r="X70" s="3" t="str">
        <f>'EE investment costs'!D119</f>
        <v>RH-11</v>
      </c>
      <c r="Y70" s="3" t="str">
        <f>'EE investment costs'!E119</f>
        <v>Heat Room Heat</v>
      </c>
      <c r="AC70" s="123">
        <f>'EE investment costs'!C119</f>
        <v>1.1000000000000001</v>
      </c>
      <c r="AD70" s="22"/>
    </row>
    <row r="71" spans="2:30">
      <c r="B71" s="14" t="str">
        <f t="shared" ca="1" si="0"/>
        <v>INDNDEFFLA-11</v>
      </c>
      <c r="C71" s="15" t="str">
        <f t="shared" ca="1" si="3"/>
        <v>INDLA</v>
      </c>
      <c r="D71" s="16">
        <f>'EE investment costs'!$F$15</f>
        <v>2016</v>
      </c>
      <c r="E71" s="14">
        <f>VLOOKUP(X71,'EE investment costs'!$D$56:$R$656,15,0)</f>
        <v>3.0940000000000003</v>
      </c>
      <c r="F71" s="17">
        <f ca="1">INDEX('EE investment costs'!$D$56:$R$656,MATCH(X71,'EE investment costs'!$D$56:$D$656,0),MATCH($V$8,'EE investment costs'!$D$56:$R$56,0))</f>
        <v>160.19463024404706</v>
      </c>
      <c r="I71" s="18">
        <v>1</v>
      </c>
      <c r="J71" s="18">
        <v>1</v>
      </c>
      <c r="K71" s="14">
        <f t="shared" ca="1" si="5"/>
        <v>8</v>
      </c>
      <c r="L71" s="23"/>
      <c r="M71" s="19" t="str">
        <f t="shared" ca="1" si="1"/>
        <v>INDNDEFFLA-11</v>
      </c>
      <c r="N71" s="23" t="str">
        <f t="shared" ca="1" si="4"/>
        <v>Construction Saving Tech-Light 1.1y</v>
      </c>
      <c r="O71" s="23" t="s">
        <v>32</v>
      </c>
      <c r="P71" s="23" t="s">
        <v>33</v>
      </c>
      <c r="Q71" s="23"/>
      <c r="R71" s="23"/>
      <c r="S71" s="19" t="s">
        <v>34</v>
      </c>
      <c r="V71" s="16" t="str">
        <f t="shared" ca="1" si="6"/>
        <v>ND</v>
      </c>
      <c r="W71" s="14" t="str">
        <f t="shared" ca="1" si="6"/>
        <v>Construction</v>
      </c>
      <c r="X71" s="3" t="str">
        <f>'EE investment costs'!D120</f>
        <v>LA-11</v>
      </c>
      <c r="Y71" s="3" t="str">
        <f>'EE investment costs'!E120</f>
        <v>Light</v>
      </c>
      <c r="AC71" s="123">
        <f>'EE investment costs'!C120</f>
        <v>1.1000000000000001</v>
      </c>
      <c r="AD71" s="22"/>
    </row>
    <row r="72" spans="2:30">
      <c r="B72" s="14" t="str">
        <f t="shared" ref="B72:B135" ca="1" si="7">M72</f>
        <v>INDNDEFFEM-11</v>
      </c>
      <c r="C72" s="15" t="str">
        <f t="shared" ca="1" si="3"/>
        <v>INDEM</v>
      </c>
      <c r="D72" s="16">
        <f>'EE investment costs'!$F$15</f>
        <v>2016</v>
      </c>
      <c r="E72" s="14">
        <f>VLOOKUP(X72,'EE investment costs'!$D$56:$R$656,15,0)</f>
        <v>3.2486999999999995</v>
      </c>
      <c r="F72" s="17">
        <f ca="1">INDEX('EE investment costs'!$D$56:$R$656,MATCH(X72,'EE investment costs'!$D$56:$D$656,0),MATCH($V$8,'EE investment costs'!$D$56:$R$56,0))</f>
        <v>141.73051939025726</v>
      </c>
      <c r="I72" s="18">
        <v>1</v>
      </c>
      <c r="J72" s="18">
        <v>1</v>
      </c>
      <c r="K72" s="14">
        <f t="shared" ca="1" si="5"/>
        <v>8</v>
      </c>
      <c r="L72" s="23"/>
      <c r="M72" s="19" t="str">
        <f t="shared" ref="M72:M135" ca="1" si="8">CONCATENATE("IND",$V$8,"EFF",$X72)</f>
        <v>INDNDEFFEM-11</v>
      </c>
      <c r="N72" s="23" t="str">
        <f t="shared" ca="1" si="4"/>
        <v>Construction Saving Tech-Electric Motors 1.1y</v>
      </c>
      <c r="O72" s="23" t="s">
        <v>32</v>
      </c>
      <c r="P72" s="23" t="s">
        <v>33</v>
      </c>
      <c r="Q72" s="23"/>
      <c r="R72" s="23"/>
      <c r="S72" s="19" t="s">
        <v>34</v>
      </c>
      <c r="V72" s="16" t="str">
        <f t="shared" ca="1" si="6"/>
        <v>ND</v>
      </c>
      <c r="W72" s="14" t="str">
        <f t="shared" ca="1" si="6"/>
        <v>Construction</v>
      </c>
      <c r="X72" s="3" t="str">
        <f>'EE investment costs'!D121</f>
        <v>EM-11</v>
      </c>
      <c r="Y72" s="3" t="str">
        <f>'EE investment costs'!E121</f>
        <v>Electric Motors</v>
      </c>
      <c r="AC72" s="123">
        <f>'EE investment costs'!C121</f>
        <v>1.1000000000000001</v>
      </c>
      <c r="AD72" s="22"/>
    </row>
    <row r="73" spans="2:30">
      <c r="B73" s="14" t="str">
        <f t="shared" ca="1" si="7"/>
        <v>INDNDEFFTF-11</v>
      </c>
      <c r="C73" s="15" t="str">
        <f t="shared" ref="C73:C127" ca="1" si="9">"I"&amp;MID(B73,4,1)&amp;"D"&amp;MID(B73,9,2)</f>
        <v>INDTF</v>
      </c>
      <c r="D73" s="16">
        <f>'EE investment costs'!$F$15</f>
        <v>2016</v>
      </c>
      <c r="E73" s="14">
        <f>VLOOKUP(X73,'EE investment costs'!$D$56:$R$656,15,0)</f>
        <v>5.1099999999999994</v>
      </c>
      <c r="F73" s="17">
        <f ca="1">INDEX('EE investment costs'!$D$56:$R$656,MATCH(X73,'EE investment costs'!$D$56:$D$656,0),MATCH($V$8,'EE investment costs'!$D$56:$R$56,0))</f>
        <v>161.63081076833683</v>
      </c>
      <c r="I73" s="18">
        <v>1</v>
      </c>
      <c r="J73" s="18">
        <v>1</v>
      </c>
      <c r="K73" s="14">
        <f t="shared" ca="1" si="5"/>
        <v>8</v>
      </c>
      <c r="L73" s="23"/>
      <c r="M73" s="19" t="str">
        <f t="shared" ca="1" si="8"/>
        <v>INDNDEFFTF-11</v>
      </c>
      <c r="N73" s="23" t="str">
        <f t="shared" ref="N73:N136" ca="1" si="10">$W$8&amp;" Saving Tech"&amp;"-"&amp;$Y73&amp;" "&amp;AC73&amp;"y"</f>
        <v>Construction Saving Tech-Haulage Tractors, Trucks, Fishing boats 1.1y</v>
      </c>
      <c r="O73" s="23" t="s">
        <v>32</v>
      </c>
      <c r="P73" s="23" t="s">
        <v>33</v>
      </c>
      <c r="Q73" s="23"/>
      <c r="R73" s="23"/>
      <c r="S73" s="19" t="s">
        <v>34</v>
      </c>
      <c r="V73" s="16" t="str">
        <f t="shared" ca="1" si="6"/>
        <v>ND</v>
      </c>
      <c r="W73" s="14" t="str">
        <f t="shared" ca="1" si="6"/>
        <v>Construction</v>
      </c>
      <c r="X73" s="3" t="str">
        <f>'EE investment costs'!D122</f>
        <v>TF-11</v>
      </c>
      <c r="Y73" s="3" t="str">
        <f>'EE investment costs'!E122</f>
        <v>Haulage Tractors, Trucks, Fishing boats</v>
      </c>
      <c r="AC73" s="123">
        <f>'EE investment costs'!C122</f>
        <v>1.1000000000000001</v>
      </c>
      <c r="AD73" s="22"/>
    </row>
    <row r="74" spans="2:30">
      <c r="B74" s="14" t="str">
        <f t="shared" ca="1" si="7"/>
        <v>INDNDEFFMT-12</v>
      </c>
      <c r="C74" s="15" t="str">
        <f t="shared" ca="1" si="9"/>
        <v>INDMT</v>
      </c>
      <c r="D74" s="16">
        <f>'EE investment costs'!$F$15</f>
        <v>2016</v>
      </c>
      <c r="E74" s="14">
        <f>VLOOKUP(X74,'EE investment costs'!$D$56:$R$656,15,0)</f>
        <v>4</v>
      </c>
      <c r="F74" s="17">
        <f ca="1">INDEX('EE investment costs'!$D$56:$R$656,MATCH(X74,'EE investment costs'!$D$56:$D$656,0),MATCH($V$8,'EE investment costs'!$D$56:$R$56,0))</f>
        <v>100.90633876652286</v>
      </c>
      <c r="I74" s="18">
        <v>1</v>
      </c>
      <c r="J74" s="18">
        <v>1</v>
      </c>
      <c r="K74" s="14">
        <f t="shared" ref="K74:K137" ca="1" si="11">IF(F74&lt;500,1,0)+IF(F74&lt;600,1,0)+IF(F74&lt;700,1,0)+IF(F74&lt;800,1,0)+IF(F74&lt;900,1,0)+IF(F74&lt;1000,1,0)+IF(F74&lt;1100,1,0)+IF(F74&lt;1200,1,0)</f>
        <v>8</v>
      </c>
      <c r="L74" s="23"/>
      <c r="M74" s="19" t="str">
        <f t="shared" ca="1" si="8"/>
        <v>INDNDEFFMT-12</v>
      </c>
      <c r="N74" s="23" t="str">
        <f t="shared" ca="1" si="10"/>
        <v>Construction Saving Tech-Heat Medium Temp. up to 150C 1.2y</v>
      </c>
      <c r="O74" s="23" t="s">
        <v>32</v>
      </c>
      <c r="P74" s="23" t="s">
        <v>33</v>
      </c>
      <c r="Q74" s="23"/>
      <c r="R74" s="23"/>
      <c r="S74" s="19" t="s">
        <v>34</v>
      </c>
      <c r="V74" s="16" t="str">
        <f t="shared" ref="V74:W137" ca="1" si="12">V73</f>
        <v>ND</v>
      </c>
      <c r="W74" s="14" t="str">
        <f t="shared" ca="1" si="12"/>
        <v>Construction</v>
      </c>
      <c r="X74" s="3" t="str">
        <f>'EE investment costs'!D123</f>
        <v>MT-12</v>
      </c>
      <c r="Y74" s="3" t="str">
        <f>'EE investment costs'!E123</f>
        <v>Heat Medium Temp. up to 150C</v>
      </c>
      <c r="AC74" s="123">
        <f>'EE investment costs'!C123</f>
        <v>1.2</v>
      </c>
      <c r="AD74" s="22"/>
    </row>
    <row r="75" spans="2:30">
      <c r="B75" s="14" t="str">
        <f t="shared" ca="1" si="7"/>
        <v>INDNDEFFHT-12</v>
      </c>
      <c r="C75" s="15" t="str">
        <f t="shared" ca="1" si="9"/>
        <v>INDHT</v>
      </c>
      <c r="D75" s="16">
        <f>'EE investment costs'!$F$15</f>
        <v>2016</v>
      </c>
      <c r="E75" s="14">
        <f>VLOOKUP(X75,'EE investment costs'!$D$56:$R$656,15,0)</f>
        <v>3.2</v>
      </c>
      <c r="F75" s="17">
        <f ca="1">INDEX('EE investment costs'!$D$56:$R$656,MATCH(X75,'EE investment costs'!$D$56:$D$656,0),MATCH($V$8,'EE investment costs'!$D$56:$R$56,0))</f>
        <v>111.87594788764339</v>
      </c>
      <c r="I75" s="18">
        <v>1</v>
      </c>
      <c r="J75" s="18">
        <v>1</v>
      </c>
      <c r="K75" s="14">
        <f t="shared" ca="1" si="11"/>
        <v>8</v>
      </c>
      <c r="L75" s="23"/>
      <c r="M75" s="19" t="str">
        <f t="shared" ca="1" si="8"/>
        <v>INDNDEFFHT-12</v>
      </c>
      <c r="N75" s="23" t="str">
        <f t="shared" ca="1" si="10"/>
        <v>Construction Saving Tech-Heat High Temp. over 150C 1.2y</v>
      </c>
      <c r="O75" s="23" t="s">
        <v>32</v>
      </c>
      <c r="P75" s="23" t="s">
        <v>33</v>
      </c>
      <c r="Q75" s="23"/>
      <c r="R75" s="23"/>
      <c r="S75" s="19" t="s">
        <v>34</v>
      </c>
      <c r="V75" s="16" t="str">
        <f t="shared" ca="1" si="12"/>
        <v>ND</v>
      </c>
      <c r="W75" s="14" t="str">
        <f t="shared" ca="1" si="12"/>
        <v>Construction</v>
      </c>
      <c r="X75" s="3" t="str">
        <f>'EE investment costs'!D124</f>
        <v>HT-12</v>
      </c>
      <c r="Y75" s="3" t="str">
        <f>'EE investment costs'!E124</f>
        <v>Heat High Temp. over 150C</v>
      </c>
      <c r="AC75" s="123">
        <f>'EE investment costs'!C124</f>
        <v>1.2</v>
      </c>
      <c r="AD75" s="22"/>
    </row>
    <row r="76" spans="2:30">
      <c r="B76" s="14" t="str">
        <f t="shared" ca="1" si="7"/>
        <v>INDNDEFFRH-12</v>
      </c>
      <c r="C76" s="15" t="str">
        <f t="shared" ca="1" si="9"/>
        <v>INDRH</v>
      </c>
      <c r="D76" s="16">
        <f>'EE investment costs'!$F$15</f>
        <v>2016</v>
      </c>
      <c r="E76" s="14">
        <f>VLOOKUP(X76,'EE investment costs'!$D$56:$R$656,15,0)</f>
        <v>12.8</v>
      </c>
      <c r="F76" s="17">
        <f ca="1">INDEX('EE investment costs'!$D$56:$R$656,MATCH(X76,'EE investment costs'!$D$56:$D$656,0),MATCH($V$8,'EE investment costs'!$D$56:$R$56,0))</f>
        <v>0</v>
      </c>
      <c r="I76" s="18">
        <v>1</v>
      </c>
      <c r="J76" s="18">
        <v>1</v>
      </c>
      <c r="K76" s="14">
        <f t="shared" ca="1" si="11"/>
        <v>8</v>
      </c>
      <c r="L76" s="23"/>
      <c r="M76" s="19" t="str">
        <f t="shared" ca="1" si="8"/>
        <v>INDNDEFFRH-12</v>
      </c>
      <c r="N76" s="23" t="str">
        <f t="shared" ca="1" si="10"/>
        <v>Construction Saving Tech-Heat Room Heat 1.2y</v>
      </c>
      <c r="O76" s="23" t="s">
        <v>32</v>
      </c>
      <c r="P76" s="23" t="s">
        <v>33</v>
      </c>
      <c r="Q76" s="23"/>
      <c r="R76" s="23"/>
      <c r="S76" s="19" t="s">
        <v>34</v>
      </c>
      <c r="V76" s="16" t="str">
        <f t="shared" ca="1" si="12"/>
        <v>ND</v>
      </c>
      <c r="W76" s="14" t="str">
        <f t="shared" ca="1" si="12"/>
        <v>Construction</v>
      </c>
      <c r="X76" s="3" t="str">
        <f>'EE investment costs'!D125</f>
        <v>RH-12</v>
      </c>
      <c r="Y76" s="3" t="str">
        <f>'EE investment costs'!E125</f>
        <v>Heat Room Heat</v>
      </c>
      <c r="AC76" s="123">
        <f>'EE investment costs'!C125</f>
        <v>1.2</v>
      </c>
      <c r="AD76" s="22"/>
    </row>
    <row r="77" spans="2:30">
      <c r="B77" s="14" t="str">
        <f t="shared" ca="1" si="7"/>
        <v>INDNDEFFLA-12</v>
      </c>
      <c r="C77" s="15" t="str">
        <f t="shared" ca="1" si="9"/>
        <v>INDLA</v>
      </c>
      <c r="D77" s="16">
        <f>'EE investment costs'!$F$15</f>
        <v>2016</v>
      </c>
      <c r="E77" s="14">
        <f>VLOOKUP(X77,'EE investment costs'!$D$56:$R$656,15,0)</f>
        <v>3.1280000000000001</v>
      </c>
      <c r="F77" s="17">
        <f ca="1">INDEX('EE investment costs'!$D$56:$R$656,MATCH(X77,'EE investment costs'!$D$56:$D$656,0),MATCH($V$8,'EE investment costs'!$D$56:$R$56,0))</f>
        <v>215.74928518159322</v>
      </c>
      <c r="I77" s="18">
        <v>1</v>
      </c>
      <c r="J77" s="18">
        <v>1</v>
      </c>
      <c r="K77" s="14">
        <f t="shared" ca="1" si="11"/>
        <v>8</v>
      </c>
      <c r="L77" s="23"/>
      <c r="M77" s="19" t="str">
        <f t="shared" ca="1" si="8"/>
        <v>INDNDEFFLA-12</v>
      </c>
      <c r="N77" s="23" t="str">
        <f t="shared" ca="1" si="10"/>
        <v>Construction Saving Tech-Light 1.2y</v>
      </c>
      <c r="O77" s="23" t="s">
        <v>32</v>
      </c>
      <c r="P77" s="23" t="s">
        <v>33</v>
      </c>
      <c r="Q77" s="23"/>
      <c r="R77" s="23"/>
      <c r="S77" s="19" t="s">
        <v>34</v>
      </c>
      <c r="V77" s="16" t="str">
        <f t="shared" ca="1" si="12"/>
        <v>ND</v>
      </c>
      <c r="W77" s="14" t="str">
        <f t="shared" ca="1" si="12"/>
        <v>Construction</v>
      </c>
      <c r="X77" s="3" t="str">
        <f>'EE investment costs'!D126</f>
        <v>LA-12</v>
      </c>
      <c r="Y77" s="3" t="str">
        <f>'EE investment costs'!E126</f>
        <v>Light</v>
      </c>
      <c r="AC77" s="123">
        <f>'EE investment costs'!C126</f>
        <v>1.2</v>
      </c>
      <c r="AD77" s="22"/>
    </row>
    <row r="78" spans="2:30">
      <c r="B78" s="14" t="str">
        <f t="shared" ca="1" si="7"/>
        <v>INDNDEFFEM-12</v>
      </c>
      <c r="C78" s="15" t="str">
        <f t="shared" ca="1" si="9"/>
        <v>INDEM</v>
      </c>
      <c r="D78" s="16">
        <f>'EE investment costs'!$F$15</f>
        <v>2016</v>
      </c>
      <c r="E78" s="14">
        <f>VLOOKUP(X78,'EE investment costs'!$D$56:$R$656,15,0)</f>
        <v>3.2843999999999998</v>
      </c>
      <c r="F78" s="17">
        <f ca="1">INDEX('EE investment costs'!$D$56:$R$656,MATCH(X78,'EE investment costs'!$D$56:$D$656,0),MATCH($V$8,'EE investment costs'!$D$56:$R$56,0))</f>
        <v>197.4450134655452</v>
      </c>
      <c r="I78" s="18">
        <v>1</v>
      </c>
      <c r="J78" s="18">
        <v>1</v>
      </c>
      <c r="K78" s="14">
        <f t="shared" ca="1" si="11"/>
        <v>8</v>
      </c>
      <c r="L78" s="23"/>
      <c r="M78" s="19" t="str">
        <f t="shared" ca="1" si="8"/>
        <v>INDNDEFFEM-12</v>
      </c>
      <c r="N78" s="23" t="str">
        <f t="shared" ca="1" si="10"/>
        <v>Construction Saving Tech-Electric Motors 1.2y</v>
      </c>
      <c r="O78" s="23" t="s">
        <v>32</v>
      </c>
      <c r="P78" s="23" t="s">
        <v>33</v>
      </c>
      <c r="Q78" s="23"/>
      <c r="R78" s="23"/>
      <c r="S78" s="19" t="s">
        <v>34</v>
      </c>
      <c r="V78" s="16" t="str">
        <f t="shared" ca="1" si="12"/>
        <v>ND</v>
      </c>
      <c r="W78" s="14" t="str">
        <f t="shared" ca="1" si="12"/>
        <v>Construction</v>
      </c>
      <c r="X78" s="3" t="str">
        <f>'EE investment costs'!D127</f>
        <v>EM-12</v>
      </c>
      <c r="Y78" s="3" t="str">
        <f>'EE investment costs'!E127</f>
        <v>Electric Motors</v>
      </c>
      <c r="AC78" s="123">
        <f>'EE investment costs'!C127</f>
        <v>1.2</v>
      </c>
      <c r="AD78" s="22"/>
    </row>
    <row r="79" spans="2:30">
      <c r="B79" s="14" t="str">
        <f t="shared" ca="1" si="7"/>
        <v>INDNDEFFTF-12</v>
      </c>
      <c r="C79" s="15" t="str">
        <f t="shared" ca="1" si="9"/>
        <v>INDTF</v>
      </c>
      <c r="D79" s="16">
        <f>'EE investment costs'!$F$15</f>
        <v>2016</v>
      </c>
      <c r="E79" s="14">
        <f>VLOOKUP(X79,'EE investment costs'!$D$56:$R$656,15,0)</f>
        <v>5.3199999999999985</v>
      </c>
      <c r="F79" s="17">
        <f ca="1">INDEX('EE investment costs'!$D$56:$R$656,MATCH(X79,'EE investment costs'!$D$56:$D$656,0),MATCH($V$8,'EE investment costs'!$D$56:$R$56,0))</f>
        <v>176.32452083818563</v>
      </c>
      <c r="I79" s="18">
        <v>1</v>
      </c>
      <c r="J79" s="18">
        <v>1</v>
      </c>
      <c r="K79" s="14">
        <f t="shared" ca="1" si="11"/>
        <v>8</v>
      </c>
      <c r="L79" s="23"/>
      <c r="M79" s="19" t="str">
        <f t="shared" ca="1" si="8"/>
        <v>INDNDEFFTF-12</v>
      </c>
      <c r="N79" s="23" t="str">
        <f t="shared" ca="1" si="10"/>
        <v>Construction Saving Tech-Haulage Tractors, Trucks, Fishing boats 1.2y</v>
      </c>
      <c r="O79" s="23" t="s">
        <v>32</v>
      </c>
      <c r="P79" s="23" t="s">
        <v>33</v>
      </c>
      <c r="Q79" s="23"/>
      <c r="R79" s="23"/>
      <c r="S79" s="19" t="s">
        <v>34</v>
      </c>
      <c r="V79" s="16" t="str">
        <f t="shared" ca="1" si="12"/>
        <v>ND</v>
      </c>
      <c r="W79" s="14" t="str">
        <f t="shared" ca="1" si="12"/>
        <v>Construction</v>
      </c>
      <c r="X79" s="3" t="str">
        <f>'EE investment costs'!D128</f>
        <v>TF-12</v>
      </c>
      <c r="Y79" s="3" t="str">
        <f>'EE investment costs'!E128</f>
        <v>Haulage Tractors, Trucks, Fishing boats</v>
      </c>
      <c r="AC79" s="123">
        <f>'EE investment costs'!C128</f>
        <v>1.2</v>
      </c>
      <c r="AD79" s="22"/>
    </row>
    <row r="80" spans="2:30">
      <c r="B80" s="14" t="str">
        <f t="shared" ca="1" si="7"/>
        <v>INDNDEFFMT-13</v>
      </c>
      <c r="C80" s="15" t="str">
        <f t="shared" ca="1" si="9"/>
        <v>INDMT</v>
      </c>
      <c r="D80" s="16">
        <f>'EE investment costs'!$F$15</f>
        <v>2016</v>
      </c>
      <c r="E80" s="14">
        <f>VLOOKUP(X80,'EE investment costs'!$D$56:$R$656,15,0)</f>
        <v>4.125</v>
      </c>
      <c r="F80" s="17">
        <f ca="1">INDEX('EE investment costs'!$D$56:$R$656,MATCH(X80,'EE investment costs'!$D$56:$D$656,0),MATCH($V$8,'EE investment costs'!$D$56:$R$56,0))</f>
        <v>119.99095771570478</v>
      </c>
      <c r="I80" s="18">
        <v>1</v>
      </c>
      <c r="J80" s="18">
        <v>1</v>
      </c>
      <c r="K80" s="14">
        <f t="shared" ca="1" si="11"/>
        <v>8</v>
      </c>
      <c r="M80" s="19" t="str">
        <f t="shared" ca="1" si="8"/>
        <v>INDNDEFFMT-13</v>
      </c>
      <c r="N80" s="23" t="str">
        <f t="shared" ca="1" si="10"/>
        <v>Construction Saving Tech-Heat Medium Temp. up to 150C 1.3y</v>
      </c>
      <c r="O80" s="23" t="s">
        <v>32</v>
      </c>
      <c r="P80" s="23" t="s">
        <v>33</v>
      </c>
      <c r="Q80" s="23"/>
      <c r="R80" s="23"/>
      <c r="S80" s="19" t="s">
        <v>34</v>
      </c>
      <c r="V80" s="16" t="str">
        <f t="shared" ca="1" si="12"/>
        <v>ND</v>
      </c>
      <c r="W80" s="14" t="str">
        <f t="shared" ca="1" si="12"/>
        <v>Construction</v>
      </c>
      <c r="X80" s="3" t="str">
        <f>'EE investment costs'!D129</f>
        <v>MT-13</v>
      </c>
      <c r="Y80" s="3" t="str">
        <f>'EE investment costs'!E129</f>
        <v>Heat Medium Temp. up to 150C</v>
      </c>
      <c r="AC80" s="123">
        <f>'EE investment costs'!C129</f>
        <v>1.3</v>
      </c>
      <c r="AD80" s="22"/>
    </row>
    <row r="81" spans="2:30">
      <c r="B81" s="14" t="str">
        <f t="shared" ca="1" si="7"/>
        <v>INDNDEFFHT-13</v>
      </c>
      <c r="C81" s="15" t="str">
        <f t="shared" ca="1" si="9"/>
        <v>INDHT</v>
      </c>
      <c r="D81" s="16">
        <f>'EE investment costs'!$F$15</f>
        <v>2016</v>
      </c>
      <c r="E81" s="14">
        <f>VLOOKUP(X81,'EE investment costs'!$D$56:$R$656,15,0)</f>
        <v>3.3</v>
      </c>
      <c r="F81" s="17">
        <f ca="1">INDEX('EE investment costs'!$D$56:$R$656,MATCH(X81,'EE investment costs'!$D$56:$D$656,0),MATCH($V$8,'EE investment costs'!$D$56:$R$56,0))</f>
        <v>126.31155406669416</v>
      </c>
      <c r="I81" s="18">
        <v>1</v>
      </c>
      <c r="J81" s="18">
        <v>1</v>
      </c>
      <c r="K81" s="14">
        <f t="shared" ca="1" si="11"/>
        <v>8</v>
      </c>
      <c r="M81" s="19" t="str">
        <f t="shared" ca="1" si="8"/>
        <v>INDNDEFFHT-13</v>
      </c>
      <c r="N81" s="23" t="str">
        <f t="shared" ca="1" si="10"/>
        <v>Construction Saving Tech-Heat High Temp. over 150C 1.3y</v>
      </c>
      <c r="O81" s="23" t="s">
        <v>32</v>
      </c>
      <c r="P81" s="23" t="s">
        <v>33</v>
      </c>
      <c r="Q81" s="23"/>
      <c r="R81" s="23"/>
      <c r="S81" s="19" t="s">
        <v>34</v>
      </c>
      <c r="V81" s="16" t="str">
        <f t="shared" ca="1" si="12"/>
        <v>ND</v>
      </c>
      <c r="W81" s="14" t="str">
        <f t="shared" ca="1" si="12"/>
        <v>Construction</v>
      </c>
      <c r="X81" s="3" t="str">
        <f>'EE investment costs'!D130</f>
        <v>HT-13</v>
      </c>
      <c r="Y81" s="3" t="str">
        <f>'EE investment costs'!E130</f>
        <v>Heat High Temp. over 150C</v>
      </c>
      <c r="AC81" s="123">
        <f>'EE investment costs'!C130</f>
        <v>1.3</v>
      </c>
      <c r="AD81" s="22"/>
    </row>
    <row r="82" spans="2:30">
      <c r="B82" s="14" t="str">
        <f t="shared" ca="1" si="7"/>
        <v>INDNDEFFRH-13</v>
      </c>
      <c r="C82" s="15" t="str">
        <f t="shared" ca="1" si="9"/>
        <v>INDRH</v>
      </c>
      <c r="D82" s="16">
        <f>'EE investment costs'!$F$15</f>
        <v>2016</v>
      </c>
      <c r="E82" s="14">
        <f>VLOOKUP(X82,'EE investment costs'!$D$56:$R$656,15,0)</f>
        <v>13.2</v>
      </c>
      <c r="F82" s="17">
        <f ca="1">INDEX('EE investment costs'!$D$56:$R$656,MATCH(X82,'EE investment costs'!$D$56:$D$656,0),MATCH($V$8,'EE investment costs'!$D$56:$R$56,0))</f>
        <v>0</v>
      </c>
      <c r="I82" s="18">
        <v>1</v>
      </c>
      <c r="J82" s="18">
        <v>1</v>
      </c>
      <c r="K82" s="14">
        <f t="shared" ca="1" si="11"/>
        <v>8</v>
      </c>
      <c r="M82" s="19" t="str">
        <f t="shared" ca="1" si="8"/>
        <v>INDNDEFFRH-13</v>
      </c>
      <c r="N82" s="23" t="str">
        <f t="shared" ca="1" si="10"/>
        <v>Construction Saving Tech-Heat Room Heat 1.3y</v>
      </c>
      <c r="O82" s="23" t="s">
        <v>32</v>
      </c>
      <c r="P82" s="23" t="s">
        <v>33</v>
      </c>
      <c r="Q82" s="23"/>
      <c r="R82" s="23"/>
      <c r="S82" s="19" t="s">
        <v>34</v>
      </c>
      <c r="V82" s="16" t="str">
        <f t="shared" ca="1" si="12"/>
        <v>ND</v>
      </c>
      <c r="W82" s="14" t="str">
        <f t="shared" ca="1" si="12"/>
        <v>Construction</v>
      </c>
      <c r="X82" s="3" t="str">
        <f>'EE investment costs'!D131</f>
        <v>RH-13</v>
      </c>
      <c r="Y82" s="3" t="str">
        <f>'EE investment costs'!E131</f>
        <v>Heat Room Heat</v>
      </c>
      <c r="AC82" s="123">
        <f>'EE investment costs'!C131</f>
        <v>1.3</v>
      </c>
      <c r="AD82" s="22"/>
    </row>
    <row r="83" spans="2:30">
      <c r="B83" s="14" t="str">
        <f t="shared" ca="1" si="7"/>
        <v>INDNDEFFLA-13</v>
      </c>
      <c r="C83" s="15" t="str">
        <f t="shared" ca="1" si="9"/>
        <v>INDLA</v>
      </c>
      <c r="D83" s="16">
        <f>'EE investment costs'!$F$15</f>
        <v>2016</v>
      </c>
      <c r="E83" s="14">
        <f>VLOOKUP(X83,'EE investment costs'!$D$56:$R$656,15,0)</f>
        <v>3.1619999999999999</v>
      </c>
      <c r="F83" s="17">
        <f ca="1">INDEX('EE investment costs'!$D$56:$R$656,MATCH(X83,'EE investment costs'!$D$56:$D$656,0),MATCH($V$8,'EE investment costs'!$D$56:$R$56,0))</f>
        <v>271.30394011913944</v>
      </c>
      <c r="I83" s="18">
        <v>1</v>
      </c>
      <c r="J83" s="18">
        <v>1</v>
      </c>
      <c r="K83" s="14">
        <f t="shared" ca="1" si="11"/>
        <v>8</v>
      </c>
      <c r="M83" s="19" t="str">
        <f t="shared" ca="1" si="8"/>
        <v>INDNDEFFLA-13</v>
      </c>
      <c r="N83" s="23" t="str">
        <f t="shared" ca="1" si="10"/>
        <v>Construction Saving Tech-Light 1.3y</v>
      </c>
      <c r="O83" s="23" t="s">
        <v>32</v>
      </c>
      <c r="P83" s="23" t="s">
        <v>33</v>
      </c>
      <c r="Q83" s="23"/>
      <c r="R83" s="23"/>
      <c r="S83" s="19" t="s">
        <v>34</v>
      </c>
      <c r="V83" s="16" t="str">
        <f t="shared" ca="1" si="12"/>
        <v>ND</v>
      </c>
      <c r="W83" s="14" t="str">
        <f t="shared" ca="1" si="12"/>
        <v>Construction</v>
      </c>
      <c r="X83" s="3" t="str">
        <f>'EE investment costs'!D132</f>
        <v>LA-13</v>
      </c>
      <c r="Y83" s="3" t="str">
        <f>'EE investment costs'!E132</f>
        <v>Light</v>
      </c>
      <c r="AC83" s="123">
        <f>'EE investment costs'!C132</f>
        <v>1.3</v>
      </c>
      <c r="AD83" s="22"/>
    </row>
    <row r="84" spans="2:30">
      <c r="B84" s="14" t="str">
        <f t="shared" ca="1" si="7"/>
        <v>INDNDEFFEM-13</v>
      </c>
      <c r="C84" s="15" t="str">
        <f t="shared" ca="1" si="9"/>
        <v>INDEM</v>
      </c>
      <c r="D84" s="16">
        <f>'EE investment costs'!$F$15</f>
        <v>2016</v>
      </c>
      <c r="E84" s="14">
        <f>VLOOKUP(X84,'EE investment costs'!$D$56:$R$656,15,0)</f>
        <v>3.3200999999999996</v>
      </c>
      <c r="F84" s="17">
        <f ca="1">INDEX('EE investment costs'!$D$56:$R$656,MATCH(X84,'EE investment costs'!$D$56:$D$656,0),MATCH($V$8,'EE investment costs'!$D$56:$R$56,0))</f>
        <v>253.15950754083326</v>
      </c>
      <c r="I84" s="18">
        <v>1</v>
      </c>
      <c r="J84" s="18">
        <v>1</v>
      </c>
      <c r="K84" s="14">
        <f t="shared" ca="1" si="11"/>
        <v>8</v>
      </c>
      <c r="M84" s="19" t="str">
        <f t="shared" ca="1" si="8"/>
        <v>INDNDEFFEM-13</v>
      </c>
      <c r="N84" s="23" t="str">
        <f t="shared" ca="1" si="10"/>
        <v>Construction Saving Tech-Electric Motors 1.3y</v>
      </c>
      <c r="O84" s="23" t="s">
        <v>32</v>
      </c>
      <c r="P84" s="23" t="s">
        <v>33</v>
      </c>
      <c r="Q84" s="23"/>
      <c r="R84" s="23"/>
      <c r="S84" s="19" t="s">
        <v>34</v>
      </c>
      <c r="V84" s="16" t="str">
        <f t="shared" ca="1" si="12"/>
        <v>ND</v>
      </c>
      <c r="W84" s="14" t="str">
        <f t="shared" ca="1" si="12"/>
        <v>Construction</v>
      </c>
      <c r="X84" s="3" t="str">
        <f>'EE investment costs'!D133</f>
        <v>EM-13</v>
      </c>
      <c r="Y84" s="3" t="str">
        <f>'EE investment costs'!E133</f>
        <v>Electric Motors</v>
      </c>
      <c r="AC84" s="123">
        <f>'EE investment costs'!C133</f>
        <v>1.3</v>
      </c>
      <c r="AD84" s="22"/>
    </row>
    <row r="85" spans="2:30">
      <c r="B85" s="14" t="str">
        <f t="shared" ca="1" si="7"/>
        <v>INDNDEFFTF-13</v>
      </c>
      <c r="C85" s="15" t="str">
        <f t="shared" ca="1" si="9"/>
        <v>INDTF</v>
      </c>
      <c r="D85" s="16">
        <f>'EE investment costs'!$F$15</f>
        <v>2016</v>
      </c>
      <c r="E85" s="14">
        <f>VLOOKUP(X85,'EE investment costs'!$D$56:$R$656,15,0)</f>
        <v>5.5299999999999994</v>
      </c>
      <c r="F85" s="17">
        <f ca="1">INDEX('EE investment costs'!$D$56:$R$656,MATCH(X85,'EE investment costs'!$D$56:$D$656,0),MATCH($V$8,'EE investment costs'!$D$56:$R$56,0))</f>
        <v>191.01823090803444</v>
      </c>
      <c r="I85" s="18">
        <v>1</v>
      </c>
      <c r="J85" s="18">
        <v>1</v>
      </c>
      <c r="K85" s="14">
        <f t="shared" ca="1" si="11"/>
        <v>8</v>
      </c>
      <c r="M85" s="19" t="str">
        <f t="shared" ca="1" si="8"/>
        <v>INDNDEFFTF-13</v>
      </c>
      <c r="N85" s="23" t="str">
        <f t="shared" ca="1" si="10"/>
        <v>Construction Saving Tech-Haulage Tractors, Trucks, Fishing boats 1.3y</v>
      </c>
      <c r="O85" s="23" t="s">
        <v>32</v>
      </c>
      <c r="P85" s="23" t="s">
        <v>33</v>
      </c>
      <c r="Q85" s="23"/>
      <c r="R85" s="23"/>
      <c r="S85" s="19" t="s">
        <v>34</v>
      </c>
      <c r="V85" s="16" t="str">
        <f t="shared" ca="1" si="12"/>
        <v>ND</v>
      </c>
      <c r="W85" s="14" t="str">
        <f t="shared" ca="1" si="12"/>
        <v>Construction</v>
      </c>
      <c r="X85" s="3" t="str">
        <f>'EE investment costs'!D134</f>
        <v>TF-13</v>
      </c>
      <c r="Y85" s="3" t="str">
        <f>'EE investment costs'!E134</f>
        <v>Haulage Tractors, Trucks, Fishing boats</v>
      </c>
      <c r="AC85" s="123">
        <f>'EE investment costs'!C134</f>
        <v>1.3</v>
      </c>
      <c r="AD85" s="22"/>
    </row>
    <row r="86" spans="2:30">
      <c r="B86" s="14" t="str">
        <f t="shared" ca="1" si="7"/>
        <v>INDNDEFFMT-14</v>
      </c>
      <c r="C86" s="15" t="str">
        <f t="shared" ca="1" si="9"/>
        <v>INDMT</v>
      </c>
      <c r="D86" s="16">
        <f>'EE investment costs'!$F$15</f>
        <v>2016</v>
      </c>
      <c r="E86" s="14">
        <f>VLOOKUP(X86,'EE investment costs'!$D$56:$R$656,15,0)</f>
        <v>4.25</v>
      </c>
      <c r="F86" s="17">
        <f ca="1">INDEX('EE investment costs'!$D$56:$R$656,MATCH(X86,'EE investment costs'!$D$56:$D$656,0),MATCH($V$8,'EE investment costs'!$D$56:$R$56,0))</f>
        <v>139.07557666488671</v>
      </c>
      <c r="I86" s="18">
        <v>1</v>
      </c>
      <c r="J86" s="18">
        <v>1</v>
      </c>
      <c r="K86" s="14">
        <f t="shared" ca="1" si="11"/>
        <v>8</v>
      </c>
      <c r="L86" s="23"/>
      <c r="M86" s="19" t="str">
        <f t="shared" ca="1" si="8"/>
        <v>INDNDEFFMT-14</v>
      </c>
      <c r="N86" s="23" t="str">
        <f t="shared" ca="1" si="10"/>
        <v>Construction Saving Tech-Heat Medium Temp. up to 150C 1.4y</v>
      </c>
      <c r="O86" s="23" t="s">
        <v>32</v>
      </c>
      <c r="P86" s="23" t="s">
        <v>33</v>
      </c>
      <c r="Q86" s="23"/>
      <c r="R86" s="23"/>
      <c r="S86" s="19" t="s">
        <v>34</v>
      </c>
      <c r="V86" s="16" t="str">
        <f t="shared" ca="1" si="12"/>
        <v>ND</v>
      </c>
      <c r="W86" s="14" t="str">
        <f t="shared" ca="1" si="12"/>
        <v>Construction</v>
      </c>
      <c r="X86" s="3" t="str">
        <f>'EE investment costs'!D135</f>
        <v>MT-14</v>
      </c>
      <c r="Y86" s="3" t="str">
        <f>'EE investment costs'!E135</f>
        <v>Heat Medium Temp. up to 150C</v>
      </c>
      <c r="AC86" s="123">
        <f>'EE investment costs'!C135</f>
        <v>1.4</v>
      </c>
      <c r="AD86" s="22"/>
    </row>
    <row r="87" spans="2:30">
      <c r="B87" s="14" t="str">
        <f t="shared" ca="1" si="7"/>
        <v>INDNDEFFHT-14</v>
      </c>
      <c r="C87" s="15" t="str">
        <f t="shared" ca="1" si="9"/>
        <v>INDHT</v>
      </c>
      <c r="D87" s="16">
        <f>'EE investment costs'!$F$15</f>
        <v>2016</v>
      </c>
      <c r="E87" s="14">
        <f>VLOOKUP(X87,'EE investment costs'!$D$56:$R$656,15,0)</f>
        <v>3.4</v>
      </c>
      <c r="F87" s="17">
        <f ca="1">INDEX('EE investment costs'!$D$56:$R$656,MATCH(X87,'EE investment costs'!$D$56:$D$656,0),MATCH($V$8,'EE investment costs'!$D$56:$R$56,0))</f>
        <v>140.74716024574491</v>
      </c>
      <c r="I87" s="18">
        <v>1</v>
      </c>
      <c r="J87" s="18">
        <v>1</v>
      </c>
      <c r="K87" s="14">
        <f t="shared" ca="1" si="11"/>
        <v>8</v>
      </c>
      <c r="L87" s="23"/>
      <c r="M87" s="19" t="str">
        <f t="shared" ca="1" si="8"/>
        <v>INDNDEFFHT-14</v>
      </c>
      <c r="N87" s="23" t="str">
        <f t="shared" ca="1" si="10"/>
        <v>Construction Saving Tech-Heat High Temp. over 150C 1.4y</v>
      </c>
      <c r="O87" s="23" t="s">
        <v>32</v>
      </c>
      <c r="P87" s="23" t="s">
        <v>33</v>
      </c>
      <c r="Q87" s="23"/>
      <c r="R87" s="23"/>
      <c r="S87" s="19" t="s">
        <v>34</v>
      </c>
      <c r="V87" s="16" t="str">
        <f t="shared" ca="1" si="12"/>
        <v>ND</v>
      </c>
      <c r="W87" s="14" t="str">
        <f t="shared" ca="1" si="12"/>
        <v>Construction</v>
      </c>
      <c r="X87" s="3" t="str">
        <f>'EE investment costs'!D136</f>
        <v>HT-14</v>
      </c>
      <c r="Y87" s="3" t="str">
        <f>'EE investment costs'!E136</f>
        <v>Heat High Temp. over 150C</v>
      </c>
      <c r="AC87" s="123">
        <f>'EE investment costs'!C136</f>
        <v>1.4</v>
      </c>
      <c r="AD87" s="22"/>
    </row>
    <row r="88" spans="2:30">
      <c r="B88" s="14" t="str">
        <f t="shared" ca="1" si="7"/>
        <v>INDNDEFFRH-14</v>
      </c>
      <c r="C88" s="15" t="str">
        <f t="shared" ca="1" si="9"/>
        <v>INDRH</v>
      </c>
      <c r="D88" s="16">
        <f>'EE investment costs'!$F$15</f>
        <v>2016</v>
      </c>
      <c r="E88" s="14">
        <f>VLOOKUP(X88,'EE investment costs'!$D$56:$R$656,15,0)</f>
        <v>13.6</v>
      </c>
      <c r="F88" s="17">
        <f ca="1">INDEX('EE investment costs'!$D$56:$R$656,MATCH(X88,'EE investment costs'!$D$56:$D$656,0),MATCH($V$8,'EE investment costs'!$D$56:$R$56,0))</f>
        <v>0</v>
      </c>
      <c r="I88" s="18">
        <v>1</v>
      </c>
      <c r="J88" s="18">
        <v>1</v>
      </c>
      <c r="K88" s="14">
        <f t="shared" ca="1" si="11"/>
        <v>8</v>
      </c>
      <c r="L88" s="23"/>
      <c r="M88" s="19" t="str">
        <f t="shared" ca="1" si="8"/>
        <v>INDNDEFFRH-14</v>
      </c>
      <c r="N88" s="23" t="str">
        <f t="shared" ca="1" si="10"/>
        <v>Construction Saving Tech-Heat Room Heat 1.4y</v>
      </c>
      <c r="O88" s="23" t="s">
        <v>32</v>
      </c>
      <c r="P88" s="23" t="s">
        <v>33</v>
      </c>
      <c r="Q88" s="23"/>
      <c r="R88" s="23"/>
      <c r="S88" s="19" t="s">
        <v>34</v>
      </c>
      <c r="V88" s="16" t="str">
        <f t="shared" ca="1" si="12"/>
        <v>ND</v>
      </c>
      <c r="W88" s="14" t="str">
        <f t="shared" ca="1" si="12"/>
        <v>Construction</v>
      </c>
      <c r="X88" s="3" t="str">
        <f>'EE investment costs'!D137</f>
        <v>RH-14</v>
      </c>
      <c r="Y88" s="3" t="str">
        <f>'EE investment costs'!E137</f>
        <v>Heat Room Heat</v>
      </c>
      <c r="AC88" s="123">
        <f>'EE investment costs'!C137</f>
        <v>1.4</v>
      </c>
      <c r="AD88" s="22"/>
    </row>
    <row r="89" spans="2:30">
      <c r="B89" s="14" t="str">
        <f t="shared" ca="1" si="7"/>
        <v>INDNDEFFLA-14</v>
      </c>
      <c r="C89" s="15" t="str">
        <f t="shared" ca="1" si="9"/>
        <v>INDLA</v>
      </c>
      <c r="D89" s="16">
        <f>'EE investment costs'!$F$15</f>
        <v>2016</v>
      </c>
      <c r="E89" s="14">
        <f>VLOOKUP(X89,'EE investment costs'!$D$56:$R$656,15,0)</f>
        <v>3.1959999999999997</v>
      </c>
      <c r="F89" s="17">
        <f ca="1">INDEX('EE investment costs'!$D$56:$R$656,MATCH(X89,'EE investment costs'!$D$56:$D$656,0),MATCH($V$8,'EE investment costs'!$D$56:$R$56,0))</f>
        <v>326.85859505668566</v>
      </c>
      <c r="I89" s="18">
        <v>1</v>
      </c>
      <c r="J89" s="18">
        <v>1</v>
      </c>
      <c r="K89" s="14">
        <f t="shared" ca="1" si="11"/>
        <v>8</v>
      </c>
      <c r="L89" s="23"/>
      <c r="M89" s="19" t="str">
        <f t="shared" ca="1" si="8"/>
        <v>INDNDEFFLA-14</v>
      </c>
      <c r="N89" s="23" t="str">
        <f t="shared" ca="1" si="10"/>
        <v>Construction Saving Tech-Light 1.4y</v>
      </c>
      <c r="O89" s="23" t="s">
        <v>32</v>
      </c>
      <c r="P89" s="23" t="s">
        <v>33</v>
      </c>
      <c r="Q89" s="23"/>
      <c r="R89" s="23"/>
      <c r="S89" s="19" t="s">
        <v>34</v>
      </c>
      <c r="V89" s="16" t="str">
        <f t="shared" ca="1" si="12"/>
        <v>ND</v>
      </c>
      <c r="W89" s="14" t="str">
        <f t="shared" ca="1" si="12"/>
        <v>Construction</v>
      </c>
      <c r="X89" s="3" t="str">
        <f>'EE investment costs'!D138</f>
        <v>LA-14</v>
      </c>
      <c r="Y89" s="3" t="str">
        <f>'EE investment costs'!E138</f>
        <v>Light</v>
      </c>
      <c r="AC89" s="123">
        <f>'EE investment costs'!C138</f>
        <v>1.4</v>
      </c>
      <c r="AD89" s="22"/>
    </row>
    <row r="90" spans="2:30">
      <c r="B90" s="14" t="str">
        <f t="shared" ca="1" si="7"/>
        <v>INDNDEFFEM-14</v>
      </c>
      <c r="C90" s="15" t="str">
        <f t="shared" ca="1" si="9"/>
        <v>INDEM</v>
      </c>
      <c r="D90" s="16">
        <f>'EE investment costs'!$F$15</f>
        <v>2016</v>
      </c>
      <c r="E90" s="14">
        <f>VLOOKUP(X90,'EE investment costs'!$D$56:$R$656,15,0)</f>
        <v>3.3557999999999995</v>
      </c>
      <c r="F90" s="17">
        <f ca="1">INDEX('EE investment costs'!$D$56:$R$656,MATCH(X90,'EE investment costs'!$D$56:$D$656,0),MATCH($V$8,'EE investment costs'!$D$56:$R$56,0))</f>
        <v>308.87400161612123</v>
      </c>
      <c r="I90" s="18">
        <v>1</v>
      </c>
      <c r="J90" s="18">
        <v>1</v>
      </c>
      <c r="K90" s="14">
        <f t="shared" ca="1" si="11"/>
        <v>8</v>
      </c>
      <c r="L90" s="23"/>
      <c r="M90" s="19" t="str">
        <f t="shared" ca="1" si="8"/>
        <v>INDNDEFFEM-14</v>
      </c>
      <c r="N90" s="23" t="str">
        <f t="shared" ca="1" si="10"/>
        <v>Construction Saving Tech-Electric Motors 1.4y</v>
      </c>
      <c r="O90" s="23" t="s">
        <v>32</v>
      </c>
      <c r="P90" s="23" t="s">
        <v>33</v>
      </c>
      <c r="Q90" s="23"/>
      <c r="R90" s="23"/>
      <c r="S90" s="19" t="s">
        <v>34</v>
      </c>
      <c r="V90" s="16" t="str">
        <f t="shared" ca="1" si="12"/>
        <v>ND</v>
      </c>
      <c r="W90" s="14" t="str">
        <f t="shared" ca="1" si="12"/>
        <v>Construction</v>
      </c>
      <c r="X90" s="3" t="str">
        <f>'EE investment costs'!D139</f>
        <v>EM-14</v>
      </c>
      <c r="Y90" s="3" t="str">
        <f>'EE investment costs'!E139</f>
        <v>Electric Motors</v>
      </c>
      <c r="AC90" s="123">
        <f>'EE investment costs'!C139</f>
        <v>1.4</v>
      </c>
      <c r="AD90" s="22"/>
    </row>
    <row r="91" spans="2:30">
      <c r="B91" s="14" t="str">
        <f t="shared" ca="1" si="7"/>
        <v>INDNDEFFTF-14</v>
      </c>
      <c r="C91" s="15" t="str">
        <f t="shared" ca="1" si="9"/>
        <v>INDTF</v>
      </c>
      <c r="D91" s="16">
        <f>'EE investment costs'!$F$15</f>
        <v>2016</v>
      </c>
      <c r="E91" s="14">
        <f>VLOOKUP(X91,'EE investment costs'!$D$56:$R$656,15,0)</f>
        <v>5.7399999999999984</v>
      </c>
      <c r="F91" s="17">
        <f ca="1">INDEX('EE investment costs'!$D$56:$R$656,MATCH(X91,'EE investment costs'!$D$56:$D$656,0),MATCH($V$8,'EE investment costs'!$D$56:$R$56,0))</f>
        <v>205.71194097788319</v>
      </c>
      <c r="I91" s="18">
        <v>1</v>
      </c>
      <c r="J91" s="18">
        <v>1</v>
      </c>
      <c r="K91" s="14">
        <f t="shared" ca="1" si="11"/>
        <v>8</v>
      </c>
      <c r="L91" s="23"/>
      <c r="M91" s="19" t="str">
        <f t="shared" ca="1" si="8"/>
        <v>INDNDEFFTF-14</v>
      </c>
      <c r="N91" s="23" t="str">
        <f t="shared" ca="1" si="10"/>
        <v>Construction Saving Tech-Haulage Tractors, Trucks, Fishing boats 1.4y</v>
      </c>
      <c r="O91" s="23" t="s">
        <v>32</v>
      </c>
      <c r="P91" s="23" t="s">
        <v>33</v>
      </c>
      <c r="Q91" s="23"/>
      <c r="R91" s="23"/>
      <c r="S91" s="19" t="s">
        <v>34</v>
      </c>
      <c r="V91" s="16" t="str">
        <f t="shared" ca="1" si="12"/>
        <v>ND</v>
      </c>
      <c r="W91" s="14" t="str">
        <f t="shared" ca="1" si="12"/>
        <v>Construction</v>
      </c>
      <c r="X91" s="3" t="str">
        <f>'EE investment costs'!D140</f>
        <v>TF-14</v>
      </c>
      <c r="Y91" s="3" t="str">
        <f>'EE investment costs'!E140</f>
        <v>Haulage Tractors, Trucks, Fishing boats</v>
      </c>
      <c r="AC91" s="123">
        <f>'EE investment costs'!C140</f>
        <v>1.4</v>
      </c>
      <c r="AD91" s="22"/>
    </row>
    <row r="92" spans="2:30">
      <c r="B92" s="14" t="str">
        <f t="shared" ca="1" si="7"/>
        <v>INDNDEFFMT-15</v>
      </c>
      <c r="C92" s="15" t="str">
        <f t="shared" ca="1" si="9"/>
        <v>INDMT</v>
      </c>
      <c r="D92" s="16">
        <f>'EE investment costs'!$F$15</f>
        <v>2016</v>
      </c>
      <c r="E92" s="14">
        <f>VLOOKUP(X92,'EE investment costs'!$D$56:$R$656,15,0)</f>
        <v>4.375</v>
      </c>
      <c r="F92" s="17">
        <f ca="1">INDEX('EE investment costs'!$D$56:$R$656,MATCH(X92,'EE investment costs'!$D$56:$D$656,0),MATCH($V$8,'EE investment costs'!$D$56:$R$56,0))</f>
        <v>158.16019561406864</v>
      </c>
      <c r="I92" s="18">
        <v>1</v>
      </c>
      <c r="J92" s="18">
        <v>1</v>
      </c>
      <c r="K92" s="14">
        <f t="shared" ca="1" si="11"/>
        <v>8</v>
      </c>
      <c r="L92" s="23"/>
      <c r="M92" s="19" t="str">
        <f t="shared" ca="1" si="8"/>
        <v>INDNDEFFMT-15</v>
      </c>
      <c r="N92" s="23" t="str">
        <f t="shared" ca="1" si="10"/>
        <v>Construction Saving Tech-Heat Medium Temp. up to 150C 1.5y</v>
      </c>
      <c r="O92" s="23" t="s">
        <v>32</v>
      </c>
      <c r="P92" s="23" t="s">
        <v>33</v>
      </c>
      <c r="Q92" s="23"/>
      <c r="R92" s="23"/>
      <c r="S92" s="19" t="s">
        <v>34</v>
      </c>
      <c r="V92" s="16" t="str">
        <f t="shared" ca="1" si="12"/>
        <v>ND</v>
      </c>
      <c r="W92" s="14" t="str">
        <f t="shared" ca="1" si="12"/>
        <v>Construction</v>
      </c>
      <c r="X92" s="3" t="str">
        <f>'EE investment costs'!D141</f>
        <v>MT-15</v>
      </c>
      <c r="Y92" s="3" t="str">
        <f>'EE investment costs'!E141</f>
        <v>Heat Medium Temp. up to 150C</v>
      </c>
      <c r="AC92" s="123">
        <f>'EE investment costs'!C141</f>
        <v>1.5</v>
      </c>
      <c r="AD92" s="22"/>
    </row>
    <row r="93" spans="2:30">
      <c r="B93" s="14" t="str">
        <f t="shared" ca="1" si="7"/>
        <v>INDNDEFFHT-15</v>
      </c>
      <c r="C93" s="15" t="str">
        <f t="shared" ca="1" si="9"/>
        <v>INDHT</v>
      </c>
      <c r="D93" s="16">
        <f>'EE investment costs'!$F$15</f>
        <v>2016</v>
      </c>
      <c r="E93" s="14">
        <f>VLOOKUP(X93,'EE investment costs'!$D$56:$R$656,15,0)</f>
        <v>3.5</v>
      </c>
      <c r="F93" s="17">
        <f ca="1">INDEX('EE investment costs'!$D$56:$R$656,MATCH(X93,'EE investment costs'!$D$56:$D$656,0),MATCH($V$8,'EE investment costs'!$D$56:$R$56,0))</f>
        <v>155.18276642479569</v>
      </c>
      <c r="I93" s="18">
        <v>1</v>
      </c>
      <c r="J93" s="18">
        <v>1</v>
      </c>
      <c r="K93" s="14">
        <f t="shared" ca="1" si="11"/>
        <v>8</v>
      </c>
      <c r="L93" s="23"/>
      <c r="M93" s="19" t="str">
        <f t="shared" ca="1" si="8"/>
        <v>INDNDEFFHT-15</v>
      </c>
      <c r="N93" s="23" t="str">
        <f t="shared" ca="1" si="10"/>
        <v>Construction Saving Tech-Heat High Temp. over 150C 1.5y</v>
      </c>
      <c r="O93" s="23" t="s">
        <v>32</v>
      </c>
      <c r="P93" s="23" t="s">
        <v>33</v>
      </c>
      <c r="Q93" s="23"/>
      <c r="R93" s="23"/>
      <c r="S93" s="19" t="s">
        <v>34</v>
      </c>
      <c r="V93" s="16" t="str">
        <f t="shared" ca="1" si="12"/>
        <v>ND</v>
      </c>
      <c r="W93" s="14" t="str">
        <f t="shared" ca="1" si="12"/>
        <v>Construction</v>
      </c>
      <c r="X93" s="3" t="str">
        <f>'EE investment costs'!D142</f>
        <v>HT-15</v>
      </c>
      <c r="Y93" s="3" t="str">
        <f>'EE investment costs'!E142</f>
        <v>Heat High Temp. over 150C</v>
      </c>
      <c r="AC93" s="123">
        <f>'EE investment costs'!C142</f>
        <v>1.5</v>
      </c>
      <c r="AD93" s="22"/>
    </row>
    <row r="94" spans="2:30">
      <c r="B94" s="14" t="str">
        <f t="shared" ca="1" si="7"/>
        <v>INDNDEFFRH-15</v>
      </c>
      <c r="C94" s="15" t="str">
        <f t="shared" ca="1" si="9"/>
        <v>INDRH</v>
      </c>
      <c r="D94" s="16">
        <f>'EE investment costs'!$F$15</f>
        <v>2016</v>
      </c>
      <c r="E94" s="14">
        <f>VLOOKUP(X94,'EE investment costs'!$D$56:$R$656,15,0)</f>
        <v>14</v>
      </c>
      <c r="F94" s="17">
        <f ca="1">INDEX('EE investment costs'!$D$56:$R$656,MATCH(X94,'EE investment costs'!$D$56:$D$656,0),MATCH($V$8,'EE investment costs'!$D$56:$R$56,0))</f>
        <v>0</v>
      </c>
      <c r="I94" s="18">
        <v>1</v>
      </c>
      <c r="J94" s="18">
        <v>1</v>
      </c>
      <c r="K94" s="14">
        <f t="shared" ca="1" si="11"/>
        <v>8</v>
      </c>
      <c r="L94" s="23"/>
      <c r="M94" s="19" t="str">
        <f t="shared" ca="1" si="8"/>
        <v>INDNDEFFRH-15</v>
      </c>
      <c r="N94" s="23" t="str">
        <f t="shared" ca="1" si="10"/>
        <v>Construction Saving Tech-Heat Room Heat 1.5y</v>
      </c>
      <c r="O94" s="23" t="s">
        <v>32</v>
      </c>
      <c r="P94" s="23" t="s">
        <v>33</v>
      </c>
      <c r="Q94" s="23"/>
      <c r="R94" s="23"/>
      <c r="S94" s="19" t="s">
        <v>34</v>
      </c>
      <c r="V94" s="16" t="str">
        <f t="shared" ca="1" si="12"/>
        <v>ND</v>
      </c>
      <c r="W94" s="14" t="str">
        <f t="shared" ca="1" si="12"/>
        <v>Construction</v>
      </c>
      <c r="X94" s="3" t="str">
        <f>'EE investment costs'!D143</f>
        <v>RH-15</v>
      </c>
      <c r="Y94" s="3" t="str">
        <f>'EE investment costs'!E143</f>
        <v>Heat Room Heat</v>
      </c>
      <c r="AC94" s="123">
        <f>'EE investment costs'!C143</f>
        <v>1.5</v>
      </c>
      <c r="AD94" s="22"/>
    </row>
    <row r="95" spans="2:30">
      <c r="B95" s="14" t="str">
        <f t="shared" ca="1" si="7"/>
        <v>INDNDEFFLA-15</v>
      </c>
      <c r="C95" s="15" t="str">
        <f t="shared" ca="1" si="9"/>
        <v>INDLA</v>
      </c>
      <c r="D95" s="16">
        <f>'EE investment costs'!$F$15</f>
        <v>2016</v>
      </c>
      <c r="E95" s="14">
        <f>VLOOKUP(X95,'EE investment costs'!$D$56:$R$656,15,0)</f>
        <v>3.23</v>
      </c>
      <c r="F95" s="17">
        <f ca="1">INDEX('EE investment costs'!$D$56:$R$656,MATCH(X95,'EE investment costs'!$D$56:$D$656,0),MATCH($V$8,'EE investment costs'!$D$56:$R$56,0))</f>
        <v>382.41324999423188</v>
      </c>
      <c r="I95" s="18">
        <v>1</v>
      </c>
      <c r="J95" s="18">
        <v>1</v>
      </c>
      <c r="K95" s="14">
        <f t="shared" ca="1" si="11"/>
        <v>8</v>
      </c>
      <c r="L95" s="23"/>
      <c r="M95" s="19" t="str">
        <f t="shared" ca="1" si="8"/>
        <v>INDNDEFFLA-15</v>
      </c>
      <c r="N95" s="23" t="str">
        <f t="shared" ca="1" si="10"/>
        <v>Construction Saving Tech-Light 1.5y</v>
      </c>
      <c r="O95" s="23" t="s">
        <v>32</v>
      </c>
      <c r="P95" s="23" t="s">
        <v>33</v>
      </c>
      <c r="Q95" s="23"/>
      <c r="R95" s="23"/>
      <c r="S95" s="19" t="s">
        <v>34</v>
      </c>
      <c r="V95" s="16" t="str">
        <f t="shared" ca="1" si="12"/>
        <v>ND</v>
      </c>
      <c r="W95" s="14" t="str">
        <f t="shared" ca="1" si="12"/>
        <v>Construction</v>
      </c>
      <c r="X95" s="3" t="str">
        <f>'EE investment costs'!D144</f>
        <v>LA-15</v>
      </c>
      <c r="Y95" s="3" t="str">
        <f>'EE investment costs'!E144</f>
        <v>Light</v>
      </c>
      <c r="AC95" s="123">
        <f>'EE investment costs'!C144</f>
        <v>1.5</v>
      </c>
      <c r="AD95" s="22"/>
    </row>
    <row r="96" spans="2:30">
      <c r="B96" s="14" t="str">
        <f t="shared" ca="1" si="7"/>
        <v>INDNDEFFEM-15</v>
      </c>
      <c r="C96" s="15" t="str">
        <f t="shared" ca="1" si="9"/>
        <v>INDEM</v>
      </c>
      <c r="D96" s="16">
        <f>'EE investment costs'!$F$15</f>
        <v>2016</v>
      </c>
      <c r="E96" s="14">
        <f>VLOOKUP(X96,'EE investment costs'!$D$56:$R$656,15,0)</f>
        <v>3.3914999999999997</v>
      </c>
      <c r="F96" s="17">
        <f ca="1">INDEX('EE investment costs'!$D$56:$R$656,MATCH(X96,'EE investment costs'!$D$56:$D$656,0),MATCH($V$8,'EE investment costs'!$D$56:$R$56,0))</f>
        <v>364.58849569140915</v>
      </c>
      <c r="I96" s="18">
        <v>1</v>
      </c>
      <c r="J96" s="18">
        <v>1</v>
      </c>
      <c r="K96" s="14">
        <f t="shared" ca="1" si="11"/>
        <v>8</v>
      </c>
      <c r="M96" s="19" t="str">
        <f t="shared" ca="1" si="8"/>
        <v>INDNDEFFEM-15</v>
      </c>
      <c r="N96" s="23" t="str">
        <f t="shared" ca="1" si="10"/>
        <v>Construction Saving Tech-Electric Motors 1.5y</v>
      </c>
      <c r="O96" s="23" t="s">
        <v>32</v>
      </c>
      <c r="P96" s="23" t="s">
        <v>33</v>
      </c>
      <c r="Q96" s="23"/>
      <c r="R96" s="23"/>
      <c r="S96" s="19" t="s">
        <v>34</v>
      </c>
      <c r="V96" s="16" t="str">
        <f t="shared" ca="1" si="12"/>
        <v>ND</v>
      </c>
      <c r="W96" s="14" t="str">
        <f t="shared" ca="1" si="12"/>
        <v>Construction</v>
      </c>
      <c r="X96" s="3" t="str">
        <f>'EE investment costs'!D145</f>
        <v>EM-15</v>
      </c>
      <c r="Y96" s="3" t="str">
        <f>'EE investment costs'!E145</f>
        <v>Electric Motors</v>
      </c>
      <c r="AC96" s="123">
        <f>'EE investment costs'!C145</f>
        <v>1.5</v>
      </c>
      <c r="AD96" s="22"/>
    </row>
    <row r="97" spans="2:30">
      <c r="B97" s="14" t="str">
        <f t="shared" ca="1" si="7"/>
        <v>INDNDEFFTF-15</v>
      </c>
      <c r="C97" s="15" t="str">
        <f t="shared" ca="1" si="9"/>
        <v>INDTF</v>
      </c>
      <c r="D97" s="16">
        <f>'EE investment costs'!$F$15</f>
        <v>2016</v>
      </c>
      <c r="E97" s="14">
        <f>VLOOKUP(X97,'EE investment costs'!$D$56:$R$656,15,0)</f>
        <v>5.9499999999999993</v>
      </c>
      <c r="F97" s="17">
        <f ca="1">INDEX('EE investment costs'!$D$56:$R$656,MATCH(X97,'EE investment costs'!$D$56:$D$656,0),MATCH($V$8,'EE investment costs'!$D$56:$R$56,0))</f>
        <v>220.40565104773205</v>
      </c>
      <c r="I97" s="18">
        <v>1</v>
      </c>
      <c r="J97" s="18">
        <v>1</v>
      </c>
      <c r="K97" s="14">
        <f t="shared" ca="1" si="11"/>
        <v>8</v>
      </c>
      <c r="M97" s="19" t="str">
        <f t="shared" ca="1" si="8"/>
        <v>INDNDEFFTF-15</v>
      </c>
      <c r="N97" s="23" t="str">
        <f t="shared" ca="1" si="10"/>
        <v>Construction Saving Tech-Haulage Tractors, Trucks, Fishing boats 1.5y</v>
      </c>
      <c r="O97" s="23" t="s">
        <v>32</v>
      </c>
      <c r="P97" s="23" t="s">
        <v>33</v>
      </c>
      <c r="Q97" s="23"/>
      <c r="R97" s="23"/>
      <c r="S97" s="19" t="s">
        <v>34</v>
      </c>
      <c r="V97" s="16" t="str">
        <f t="shared" ca="1" si="12"/>
        <v>ND</v>
      </c>
      <c r="W97" s="14" t="str">
        <f t="shared" ca="1" si="12"/>
        <v>Construction</v>
      </c>
      <c r="X97" s="3" t="str">
        <f>'EE investment costs'!D146</f>
        <v>TF-15</v>
      </c>
      <c r="Y97" s="3" t="str">
        <f>'EE investment costs'!E146</f>
        <v>Haulage Tractors, Trucks, Fishing boats</v>
      </c>
      <c r="AC97" s="123">
        <f>'EE investment costs'!C146</f>
        <v>1.5</v>
      </c>
      <c r="AD97" s="22"/>
    </row>
    <row r="98" spans="2:30">
      <c r="B98" s="14" t="str">
        <f t="shared" ca="1" si="7"/>
        <v>INDNDEFFMT-16</v>
      </c>
      <c r="C98" s="15" t="str">
        <f t="shared" ca="1" si="9"/>
        <v>INDMT</v>
      </c>
      <c r="D98" s="16">
        <f>'EE investment costs'!$F$15</f>
        <v>2016</v>
      </c>
      <c r="E98" s="14">
        <f>VLOOKUP(X98,'EE investment costs'!$D$56:$R$656,15,0)</f>
        <v>4.5</v>
      </c>
      <c r="F98" s="17">
        <f ca="1">INDEX('EE investment costs'!$D$56:$R$656,MATCH(X98,'EE investment costs'!$D$56:$D$656,0),MATCH($V$8,'EE investment costs'!$D$56:$R$56,0))</f>
        <v>177.24481456325057</v>
      </c>
      <c r="I98" s="18">
        <v>1</v>
      </c>
      <c r="J98" s="18">
        <v>1</v>
      </c>
      <c r="K98" s="14">
        <f t="shared" ca="1" si="11"/>
        <v>8</v>
      </c>
      <c r="M98" s="19" t="str">
        <f t="shared" ca="1" si="8"/>
        <v>INDNDEFFMT-16</v>
      </c>
      <c r="N98" s="23" t="str">
        <f t="shared" ca="1" si="10"/>
        <v>Construction Saving Tech-Heat Medium Temp. up to 150C 1.6y</v>
      </c>
      <c r="O98" s="23" t="s">
        <v>32</v>
      </c>
      <c r="P98" s="23" t="s">
        <v>33</v>
      </c>
      <c r="Q98" s="23"/>
      <c r="R98" s="23"/>
      <c r="S98" s="19" t="s">
        <v>34</v>
      </c>
      <c r="V98" s="16" t="str">
        <f t="shared" ca="1" si="12"/>
        <v>ND</v>
      </c>
      <c r="W98" s="14" t="str">
        <f t="shared" ca="1" si="12"/>
        <v>Construction</v>
      </c>
      <c r="X98" s="3" t="str">
        <f>'EE investment costs'!D147</f>
        <v>MT-16</v>
      </c>
      <c r="Y98" s="3" t="str">
        <f>'EE investment costs'!E147</f>
        <v>Heat Medium Temp. up to 150C</v>
      </c>
      <c r="AC98" s="123">
        <f>'EE investment costs'!C147</f>
        <v>1.6</v>
      </c>
      <c r="AD98" s="22"/>
    </row>
    <row r="99" spans="2:30">
      <c r="B99" s="14" t="str">
        <f t="shared" ca="1" si="7"/>
        <v>INDNDEFFHT-16</v>
      </c>
      <c r="C99" s="15" t="str">
        <f t="shared" ca="1" si="9"/>
        <v>INDHT</v>
      </c>
      <c r="D99" s="16">
        <f>'EE investment costs'!$F$15</f>
        <v>2016</v>
      </c>
      <c r="E99" s="14">
        <f>VLOOKUP(X99,'EE investment costs'!$D$56:$R$656,15,0)</f>
        <v>3.6</v>
      </c>
      <c r="F99" s="17">
        <f ca="1">INDEX('EE investment costs'!$D$56:$R$656,MATCH(X99,'EE investment costs'!$D$56:$D$656,0),MATCH($V$8,'EE investment costs'!$D$56:$R$56,0))</f>
        <v>169.61837260384644</v>
      </c>
      <c r="I99" s="18">
        <v>1</v>
      </c>
      <c r="J99" s="18">
        <v>1</v>
      </c>
      <c r="K99" s="14">
        <f t="shared" ca="1" si="11"/>
        <v>8</v>
      </c>
      <c r="M99" s="19" t="str">
        <f t="shared" ca="1" si="8"/>
        <v>INDNDEFFHT-16</v>
      </c>
      <c r="N99" s="23" t="str">
        <f t="shared" ca="1" si="10"/>
        <v>Construction Saving Tech-Heat High Temp. over 150C 1.6y</v>
      </c>
      <c r="O99" s="23" t="s">
        <v>32</v>
      </c>
      <c r="P99" s="23" t="s">
        <v>33</v>
      </c>
      <c r="Q99" s="23"/>
      <c r="R99" s="23"/>
      <c r="S99" s="19" t="s">
        <v>34</v>
      </c>
      <c r="V99" s="16" t="str">
        <f t="shared" ca="1" si="12"/>
        <v>ND</v>
      </c>
      <c r="W99" s="14" t="str">
        <f t="shared" ca="1" si="12"/>
        <v>Construction</v>
      </c>
      <c r="X99" s="3" t="str">
        <f>'EE investment costs'!D148</f>
        <v>HT-16</v>
      </c>
      <c r="Y99" s="3" t="str">
        <f>'EE investment costs'!E148</f>
        <v>Heat High Temp. over 150C</v>
      </c>
      <c r="AC99" s="123">
        <f>'EE investment costs'!C148</f>
        <v>1.6</v>
      </c>
      <c r="AD99" s="22"/>
    </row>
    <row r="100" spans="2:30">
      <c r="B100" s="14" t="str">
        <f t="shared" ca="1" si="7"/>
        <v>INDNDEFFRH-16</v>
      </c>
      <c r="C100" s="15" t="str">
        <f t="shared" ca="1" si="9"/>
        <v>INDRH</v>
      </c>
      <c r="D100" s="16">
        <f>'EE investment costs'!$F$15</f>
        <v>2016</v>
      </c>
      <c r="E100" s="14">
        <f>VLOOKUP(X100,'EE investment costs'!$D$56:$R$656,15,0)</f>
        <v>14.4</v>
      </c>
      <c r="F100" s="17">
        <f ca="1">INDEX('EE investment costs'!$D$56:$R$656,MATCH(X100,'EE investment costs'!$D$56:$D$656,0),MATCH($V$8,'EE investment costs'!$D$56:$R$56,0))</f>
        <v>0</v>
      </c>
      <c r="I100" s="18">
        <v>1</v>
      </c>
      <c r="J100" s="18">
        <v>1</v>
      </c>
      <c r="K100" s="14">
        <f t="shared" ca="1" si="11"/>
        <v>8</v>
      </c>
      <c r="M100" s="19" t="str">
        <f t="shared" ca="1" si="8"/>
        <v>INDNDEFFRH-16</v>
      </c>
      <c r="N100" s="23" t="str">
        <f t="shared" ca="1" si="10"/>
        <v>Construction Saving Tech-Heat Room Heat 1.6y</v>
      </c>
      <c r="O100" s="23" t="s">
        <v>32</v>
      </c>
      <c r="P100" s="23" t="s">
        <v>33</v>
      </c>
      <c r="Q100" s="23"/>
      <c r="R100" s="23"/>
      <c r="S100" s="19" t="s">
        <v>34</v>
      </c>
      <c r="V100" s="16" t="str">
        <f t="shared" ca="1" si="12"/>
        <v>ND</v>
      </c>
      <c r="W100" s="14" t="str">
        <f t="shared" ca="1" si="12"/>
        <v>Construction</v>
      </c>
      <c r="X100" s="3" t="str">
        <f>'EE investment costs'!D149</f>
        <v>RH-16</v>
      </c>
      <c r="Y100" s="3" t="str">
        <f>'EE investment costs'!E149</f>
        <v>Heat Room Heat</v>
      </c>
      <c r="AC100" s="123">
        <f>'EE investment costs'!C149</f>
        <v>1.6</v>
      </c>
      <c r="AD100" s="22"/>
    </row>
    <row r="101" spans="2:30">
      <c r="B101" s="14" t="str">
        <f t="shared" ca="1" si="7"/>
        <v>INDNDEFFLA-16</v>
      </c>
      <c r="C101" s="15" t="str">
        <f t="shared" ca="1" si="9"/>
        <v>INDLA</v>
      </c>
      <c r="D101" s="16">
        <f>'EE investment costs'!$F$15</f>
        <v>2016</v>
      </c>
      <c r="E101" s="14">
        <f>VLOOKUP(X101,'EE investment costs'!$D$56:$R$656,15,0)</f>
        <v>3.2640000000000002</v>
      </c>
      <c r="F101" s="17">
        <f ca="1">INDEX('EE investment costs'!$D$56:$R$656,MATCH(X101,'EE investment costs'!$D$56:$D$656,0),MATCH($V$8,'EE investment costs'!$D$56:$R$56,0))</f>
        <v>437.96790493177815</v>
      </c>
      <c r="I101" s="18">
        <v>1</v>
      </c>
      <c r="J101" s="18">
        <v>1</v>
      </c>
      <c r="K101" s="14">
        <f t="shared" ca="1" si="11"/>
        <v>8</v>
      </c>
      <c r="M101" s="19" t="str">
        <f t="shared" ca="1" si="8"/>
        <v>INDNDEFFLA-16</v>
      </c>
      <c r="N101" s="23" t="str">
        <f t="shared" ca="1" si="10"/>
        <v>Construction Saving Tech-Light 1.6y</v>
      </c>
      <c r="O101" s="23" t="s">
        <v>32</v>
      </c>
      <c r="P101" s="23" t="s">
        <v>33</v>
      </c>
      <c r="Q101" s="23"/>
      <c r="R101" s="23"/>
      <c r="S101" s="19" t="s">
        <v>34</v>
      </c>
      <c r="V101" s="16" t="str">
        <f t="shared" ca="1" si="12"/>
        <v>ND</v>
      </c>
      <c r="W101" s="14" t="str">
        <f t="shared" ca="1" si="12"/>
        <v>Construction</v>
      </c>
      <c r="X101" s="3" t="str">
        <f>'EE investment costs'!D150</f>
        <v>LA-16</v>
      </c>
      <c r="Y101" s="3" t="str">
        <f>'EE investment costs'!E150</f>
        <v>Light</v>
      </c>
      <c r="AC101" s="123">
        <f>'EE investment costs'!C150</f>
        <v>1.6</v>
      </c>
      <c r="AD101" s="22"/>
    </row>
    <row r="102" spans="2:30">
      <c r="B102" s="14" t="str">
        <f t="shared" ca="1" si="7"/>
        <v>INDNDEFFEM-16</v>
      </c>
      <c r="C102" s="15" t="str">
        <f t="shared" ca="1" si="9"/>
        <v>INDEM</v>
      </c>
      <c r="D102" s="16">
        <f>'EE investment costs'!$F$15</f>
        <v>2016</v>
      </c>
      <c r="E102" s="14">
        <f>VLOOKUP(X102,'EE investment costs'!$D$56:$R$656,15,0)</f>
        <v>3.4271999999999996</v>
      </c>
      <c r="F102" s="17">
        <f ca="1">INDEX('EE investment costs'!$D$56:$R$656,MATCH(X102,'EE investment costs'!$D$56:$D$656,0),MATCH($V$8,'EE investment costs'!$D$56:$R$56,0))</f>
        <v>420.30298976669724</v>
      </c>
      <c r="I102" s="18">
        <v>1</v>
      </c>
      <c r="J102" s="18">
        <v>1</v>
      </c>
      <c r="K102" s="14">
        <f t="shared" ca="1" si="11"/>
        <v>8</v>
      </c>
      <c r="M102" s="19" t="str">
        <f t="shared" ca="1" si="8"/>
        <v>INDNDEFFEM-16</v>
      </c>
      <c r="N102" s="23" t="str">
        <f t="shared" ca="1" si="10"/>
        <v>Construction Saving Tech-Electric Motors 1.6y</v>
      </c>
      <c r="O102" s="23" t="s">
        <v>32</v>
      </c>
      <c r="P102" s="23" t="s">
        <v>33</v>
      </c>
      <c r="Q102" s="23"/>
      <c r="R102" s="23"/>
      <c r="S102" s="19" t="s">
        <v>34</v>
      </c>
      <c r="V102" s="16" t="str">
        <f t="shared" ca="1" si="12"/>
        <v>ND</v>
      </c>
      <c r="W102" s="14" t="str">
        <f t="shared" ca="1" si="12"/>
        <v>Construction</v>
      </c>
      <c r="X102" s="3" t="str">
        <f>'EE investment costs'!D151</f>
        <v>EM-16</v>
      </c>
      <c r="Y102" s="3" t="str">
        <f>'EE investment costs'!E151</f>
        <v>Electric Motors</v>
      </c>
      <c r="AC102" s="123">
        <f>'EE investment costs'!C151</f>
        <v>1.6</v>
      </c>
      <c r="AD102" s="22"/>
    </row>
    <row r="103" spans="2:30">
      <c r="B103" s="14" t="str">
        <f t="shared" ca="1" si="7"/>
        <v>INDNDEFFTF-16</v>
      </c>
      <c r="C103" s="15" t="str">
        <f t="shared" ca="1" si="9"/>
        <v>INDTF</v>
      </c>
      <c r="D103" s="16">
        <f>'EE investment costs'!$F$15</f>
        <v>2016</v>
      </c>
      <c r="E103" s="14">
        <f>VLOOKUP(X103,'EE investment costs'!$D$56:$R$656,15,0)</f>
        <v>6.16</v>
      </c>
      <c r="F103" s="17">
        <f ca="1">INDEX('EE investment costs'!$D$56:$R$656,MATCH(X103,'EE investment costs'!$D$56:$D$656,0),MATCH($V$8,'EE investment costs'!$D$56:$R$56,0))</f>
        <v>235.09936111758083</v>
      </c>
      <c r="I103" s="18">
        <v>1</v>
      </c>
      <c r="J103" s="18">
        <v>1</v>
      </c>
      <c r="K103" s="14">
        <f t="shared" ca="1" si="11"/>
        <v>8</v>
      </c>
      <c r="M103" s="19" t="str">
        <f t="shared" ca="1" si="8"/>
        <v>INDNDEFFTF-16</v>
      </c>
      <c r="N103" s="23" t="str">
        <f t="shared" ca="1" si="10"/>
        <v>Construction Saving Tech-Haulage Tractors, Trucks, Fishing boats 1.6y</v>
      </c>
      <c r="O103" s="23" t="s">
        <v>32</v>
      </c>
      <c r="P103" s="23" t="s">
        <v>33</v>
      </c>
      <c r="Q103" s="23"/>
      <c r="R103" s="23"/>
      <c r="S103" s="19" t="s">
        <v>34</v>
      </c>
      <c r="V103" s="16" t="str">
        <f t="shared" ca="1" si="12"/>
        <v>ND</v>
      </c>
      <c r="W103" s="14" t="str">
        <f t="shared" ca="1" si="12"/>
        <v>Construction</v>
      </c>
      <c r="X103" s="3" t="str">
        <f>'EE investment costs'!D152</f>
        <v>TF-16</v>
      </c>
      <c r="Y103" s="3" t="str">
        <f>'EE investment costs'!E152</f>
        <v>Haulage Tractors, Trucks, Fishing boats</v>
      </c>
      <c r="AC103" s="123">
        <f>'EE investment costs'!C152</f>
        <v>1.6</v>
      </c>
      <c r="AD103" s="22"/>
    </row>
    <row r="104" spans="2:30">
      <c r="B104" s="14" t="str">
        <f t="shared" ca="1" si="7"/>
        <v>INDNDEFFMT-17</v>
      </c>
      <c r="C104" s="15" t="str">
        <f t="shared" ca="1" si="9"/>
        <v>INDMT</v>
      </c>
      <c r="D104" s="16">
        <f>'EE investment costs'!$F$15</f>
        <v>2016</v>
      </c>
      <c r="E104" s="14">
        <f>VLOOKUP(X104,'EE investment costs'!$D$56:$R$656,15,0)</f>
        <v>4.625</v>
      </c>
      <c r="F104" s="17">
        <f ca="1">INDEX('EE investment costs'!$D$56:$R$656,MATCH(X104,'EE investment costs'!$D$56:$D$656,0),MATCH($V$8,'EE investment costs'!$D$56:$R$56,0))</f>
        <v>196.32943351243244</v>
      </c>
      <c r="I104" s="18">
        <v>1</v>
      </c>
      <c r="J104" s="18">
        <v>1</v>
      </c>
      <c r="K104" s="14">
        <f t="shared" ca="1" si="11"/>
        <v>8</v>
      </c>
      <c r="M104" s="19" t="str">
        <f t="shared" ca="1" si="8"/>
        <v>INDNDEFFMT-17</v>
      </c>
      <c r="N104" s="23" t="str">
        <f t="shared" ca="1" si="10"/>
        <v>Construction Saving Tech-Heat Medium Temp. up to 150C 1.7y</v>
      </c>
      <c r="O104" s="23" t="s">
        <v>32</v>
      </c>
      <c r="P104" s="23" t="s">
        <v>33</v>
      </c>
      <c r="Q104" s="23"/>
      <c r="R104" s="23"/>
      <c r="S104" s="19" t="s">
        <v>34</v>
      </c>
      <c r="V104" s="16" t="str">
        <f t="shared" ca="1" si="12"/>
        <v>ND</v>
      </c>
      <c r="W104" s="14" t="str">
        <f t="shared" ca="1" si="12"/>
        <v>Construction</v>
      </c>
      <c r="X104" s="3" t="str">
        <f>'EE investment costs'!D153</f>
        <v>MT-17</v>
      </c>
      <c r="Y104" s="3" t="str">
        <f>'EE investment costs'!E153</f>
        <v>Heat Medium Temp. up to 150C</v>
      </c>
      <c r="AC104" s="123">
        <f>'EE investment costs'!C153</f>
        <v>1.7</v>
      </c>
      <c r="AD104" s="22"/>
    </row>
    <row r="105" spans="2:30">
      <c r="B105" s="14" t="str">
        <f t="shared" ca="1" si="7"/>
        <v>INDNDEFFHT-17</v>
      </c>
      <c r="C105" s="15" t="str">
        <f t="shared" ca="1" si="9"/>
        <v>INDHT</v>
      </c>
      <c r="D105" s="16">
        <f>'EE investment costs'!$F$15</f>
        <v>2016</v>
      </c>
      <c r="E105" s="14">
        <f>VLOOKUP(X105,'EE investment costs'!$D$56:$R$656,15,0)</f>
        <v>3.7</v>
      </c>
      <c r="F105" s="17">
        <f ca="1">INDEX('EE investment costs'!$D$56:$R$656,MATCH(X105,'EE investment costs'!$D$56:$D$656,0),MATCH($V$8,'EE investment costs'!$D$56:$R$56,0))</f>
        <v>184.05397878289719</v>
      </c>
      <c r="I105" s="18">
        <v>1</v>
      </c>
      <c r="J105" s="18">
        <v>1</v>
      </c>
      <c r="K105" s="14">
        <f t="shared" ca="1" si="11"/>
        <v>8</v>
      </c>
      <c r="M105" s="19" t="str">
        <f t="shared" ca="1" si="8"/>
        <v>INDNDEFFHT-17</v>
      </c>
      <c r="N105" s="23" t="str">
        <f t="shared" ca="1" si="10"/>
        <v>Construction Saving Tech-Heat High Temp. over 150C 1.7y</v>
      </c>
      <c r="O105" s="23" t="s">
        <v>32</v>
      </c>
      <c r="P105" s="23" t="s">
        <v>33</v>
      </c>
      <c r="Q105" s="23"/>
      <c r="R105" s="23"/>
      <c r="S105" s="19" t="s">
        <v>34</v>
      </c>
      <c r="V105" s="16" t="str">
        <f t="shared" ca="1" si="12"/>
        <v>ND</v>
      </c>
      <c r="W105" s="14" t="str">
        <f t="shared" ca="1" si="12"/>
        <v>Construction</v>
      </c>
      <c r="X105" s="3" t="str">
        <f>'EE investment costs'!D154</f>
        <v>HT-17</v>
      </c>
      <c r="Y105" s="3" t="str">
        <f>'EE investment costs'!E154</f>
        <v>Heat High Temp. over 150C</v>
      </c>
      <c r="AC105" s="123">
        <f>'EE investment costs'!C154</f>
        <v>1.7</v>
      </c>
      <c r="AD105" s="22"/>
    </row>
    <row r="106" spans="2:30">
      <c r="B106" s="14" t="str">
        <f t="shared" ca="1" si="7"/>
        <v>INDNDEFFRH-17</v>
      </c>
      <c r="C106" s="15" t="str">
        <f t="shared" ca="1" si="9"/>
        <v>INDRH</v>
      </c>
      <c r="D106" s="16">
        <f>'EE investment costs'!$F$15</f>
        <v>2016</v>
      </c>
      <c r="E106" s="14">
        <f>VLOOKUP(X106,'EE investment costs'!$D$56:$R$656,15,0)</f>
        <v>14.8</v>
      </c>
      <c r="F106" s="17">
        <f ca="1">INDEX('EE investment costs'!$D$56:$R$656,MATCH(X106,'EE investment costs'!$D$56:$D$656,0),MATCH($V$8,'EE investment costs'!$D$56:$R$56,0))</f>
        <v>0</v>
      </c>
      <c r="I106" s="18">
        <v>1</v>
      </c>
      <c r="J106" s="18">
        <v>1</v>
      </c>
      <c r="K106" s="14">
        <f t="shared" ca="1" si="11"/>
        <v>8</v>
      </c>
      <c r="M106" s="19" t="str">
        <f t="shared" ca="1" si="8"/>
        <v>INDNDEFFRH-17</v>
      </c>
      <c r="N106" s="23" t="str">
        <f t="shared" ca="1" si="10"/>
        <v>Construction Saving Tech-Heat Room Heat 1.7y</v>
      </c>
      <c r="O106" s="23" t="s">
        <v>32</v>
      </c>
      <c r="P106" s="23" t="s">
        <v>33</v>
      </c>
      <c r="Q106" s="23"/>
      <c r="R106" s="23"/>
      <c r="S106" s="19" t="s">
        <v>34</v>
      </c>
      <c r="V106" s="16" t="str">
        <f t="shared" ca="1" si="12"/>
        <v>ND</v>
      </c>
      <c r="W106" s="14" t="str">
        <f t="shared" ca="1" si="12"/>
        <v>Construction</v>
      </c>
      <c r="X106" s="3" t="str">
        <f>'EE investment costs'!D155</f>
        <v>RH-17</v>
      </c>
      <c r="Y106" s="3" t="str">
        <f>'EE investment costs'!E155</f>
        <v>Heat Room Heat</v>
      </c>
      <c r="AC106" s="123">
        <f>'EE investment costs'!C155</f>
        <v>1.7</v>
      </c>
      <c r="AD106" s="22"/>
    </row>
    <row r="107" spans="2:30">
      <c r="B107" s="14" t="str">
        <f t="shared" ca="1" si="7"/>
        <v>INDNDEFFLA-17</v>
      </c>
      <c r="C107" s="15" t="str">
        <f t="shared" ca="1" si="9"/>
        <v>INDLA</v>
      </c>
      <c r="D107" s="16">
        <f>'EE investment costs'!$F$15</f>
        <v>2016</v>
      </c>
      <c r="E107" s="14">
        <f>VLOOKUP(X107,'EE investment costs'!$D$56:$R$656,15,0)</f>
        <v>3.298</v>
      </c>
      <c r="F107" s="17">
        <f ca="1">INDEX('EE investment costs'!$D$56:$R$656,MATCH(X107,'EE investment costs'!$D$56:$D$656,0),MATCH($V$8,'EE investment costs'!$D$56:$R$56,0))</f>
        <v>493.5225598693242</v>
      </c>
      <c r="I107" s="18">
        <v>1</v>
      </c>
      <c r="J107" s="18">
        <v>1</v>
      </c>
      <c r="K107" s="14">
        <f t="shared" ca="1" si="11"/>
        <v>8</v>
      </c>
      <c r="M107" s="19" t="str">
        <f t="shared" ca="1" si="8"/>
        <v>INDNDEFFLA-17</v>
      </c>
      <c r="N107" s="23" t="str">
        <f t="shared" ca="1" si="10"/>
        <v>Construction Saving Tech-Light 1.7y</v>
      </c>
      <c r="O107" s="23" t="s">
        <v>32</v>
      </c>
      <c r="P107" s="23" t="s">
        <v>33</v>
      </c>
      <c r="Q107" s="23"/>
      <c r="R107" s="23"/>
      <c r="S107" s="19" t="s">
        <v>34</v>
      </c>
      <c r="V107" s="16" t="str">
        <f t="shared" ca="1" si="12"/>
        <v>ND</v>
      </c>
      <c r="W107" s="14" t="str">
        <f t="shared" ca="1" si="12"/>
        <v>Construction</v>
      </c>
      <c r="X107" s="3" t="str">
        <f>'EE investment costs'!D156</f>
        <v>LA-17</v>
      </c>
      <c r="Y107" s="3" t="str">
        <f>'EE investment costs'!E156</f>
        <v>Light</v>
      </c>
      <c r="AC107" s="123">
        <f>'EE investment costs'!C156</f>
        <v>1.7</v>
      </c>
      <c r="AD107" s="22"/>
    </row>
    <row r="108" spans="2:30">
      <c r="B108" s="14" t="str">
        <f t="shared" ca="1" si="7"/>
        <v>INDNDEFFEM-17</v>
      </c>
      <c r="C108" s="15" t="str">
        <f t="shared" ca="1" si="9"/>
        <v>INDEM</v>
      </c>
      <c r="D108" s="16">
        <f>'EE investment costs'!$F$15</f>
        <v>2016</v>
      </c>
      <c r="E108" s="14">
        <f>VLOOKUP(X108,'EE investment costs'!$D$56:$R$656,15,0)</f>
        <v>3.4628999999999994</v>
      </c>
      <c r="F108" s="17">
        <f ca="1">INDEX('EE investment costs'!$D$56:$R$656,MATCH(X108,'EE investment costs'!$D$56:$D$656,0),MATCH($V$8,'EE investment costs'!$D$56:$R$56,0))</f>
        <v>476.01748384198515</v>
      </c>
      <c r="I108" s="18">
        <v>1</v>
      </c>
      <c r="J108" s="18">
        <v>1</v>
      </c>
      <c r="K108" s="14">
        <f t="shared" ca="1" si="11"/>
        <v>8</v>
      </c>
      <c r="M108" s="19" t="str">
        <f t="shared" ca="1" si="8"/>
        <v>INDNDEFFEM-17</v>
      </c>
      <c r="N108" s="23" t="str">
        <f t="shared" ca="1" si="10"/>
        <v>Construction Saving Tech-Electric Motors 1.7y</v>
      </c>
      <c r="O108" s="23" t="s">
        <v>32</v>
      </c>
      <c r="P108" s="23" t="s">
        <v>33</v>
      </c>
      <c r="Q108" s="23"/>
      <c r="R108" s="23"/>
      <c r="S108" s="19" t="s">
        <v>34</v>
      </c>
      <c r="V108" s="16" t="str">
        <f t="shared" ca="1" si="12"/>
        <v>ND</v>
      </c>
      <c r="W108" s="14" t="str">
        <f t="shared" ca="1" si="12"/>
        <v>Construction</v>
      </c>
      <c r="X108" s="3" t="str">
        <f>'EE investment costs'!D157</f>
        <v>EM-17</v>
      </c>
      <c r="Y108" s="3" t="str">
        <f>'EE investment costs'!E157</f>
        <v>Electric Motors</v>
      </c>
      <c r="AC108" s="123">
        <f>'EE investment costs'!C157</f>
        <v>1.7</v>
      </c>
      <c r="AD108" s="22"/>
    </row>
    <row r="109" spans="2:30">
      <c r="B109" s="14" t="str">
        <f t="shared" ca="1" si="7"/>
        <v>INDNDEFFTF-17</v>
      </c>
      <c r="C109" s="15" t="str">
        <f t="shared" ca="1" si="9"/>
        <v>INDTF</v>
      </c>
      <c r="D109" s="16">
        <f>'EE investment costs'!$F$15</f>
        <v>2016</v>
      </c>
      <c r="E109" s="14">
        <f>VLOOKUP(X109,'EE investment costs'!$D$56:$R$656,15,0)</f>
        <v>6.3699999999999992</v>
      </c>
      <c r="F109" s="17">
        <f ca="1">INDEX('EE investment costs'!$D$56:$R$656,MATCH(X109,'EE investment costs'!$D$56:$D$656,0),MATCH($V$8,'EE investment costs'!$D$56:$R$56,0))</f>
        <v>249.7930711874296</v>
      </c>
      <c r="I109" s="18">
        <v>1</v>
      </c>
      <c r="J109" s="18">
        <v>1</v>
      </c>
      <c r="K109" s="14">
        <f t="shared" ca="1" si="11"/>
        <v>8</v>
      </c>
      <c r="M109" s="19" t="str">
        <f t="shared" ca="1" si="8"/>
        <v>INDNDEFFTF-17</v>
      </c>
      <c r="N109" s="23" t="str">
        <f t="shared" ca="1" si="10"/>
        <v>Construction Saving Tech-Haulage Tractors, Trucks, Fishing boats 1.7y</v>
      </c>
      <c r="O109" s="23" t="s">
        <v>32</v>
      </c>
      <c r="P109" s="23" t="s">
        <v>33</v>
      </c>
      <c r="Q109" s="23"/>
      <c r="R109" s="23"/>
      <c r="S109" s="19" t="s">
        <v>34</v>
      </c>
      <c r="V109" s="16" t="str">
        <f t="shared" ca="1" si="12"/>
        <v>ND</v>
      </c>
      <c r="W109" s="14" t="str">
        <f t="shared" ca="1" si="12"/>
        <v>Construction</v>
      </c>
      <c r="X109" s="3" t="str">
        <f>'EE investment costs'!D158</f>
        <v>TF-17</v>
      </c>
      <c r="Y109" s="3" t="str">
        <f>'EE investment costs'!E158</f>
        <v>Haulage Tractors, Trucks, Fishing boats</v>
      </c>
      <c r="AC109" s="123">
        <f>'EE investment costs'!C158</f>
        <v>1.7</v>
      </c>
      <c r="AD109" s="22"/>
    </row>
    <row r="110" spans="2:30">
      <c r="B110" s="14" t="str">
        <f t="shared" ca="1" si="7"/>
        <v>INDNDEFFMT-18</v>
      </c>
      <c r="C110" s="15" t="str">
        <f t="shared" ca="1" si="9"/>
        <v>INDMT</v>
      </c>
      <c r="D110" s="16">
        <f>'EE investment costs'!$F$15</f>
        <v>2016</v>
      </c>
      <c r="E110" s="14">
        <f>VLOOKUP(X110,'EE investment costs'!$D$56:$R$656,15,0)</f>
        <v>4.75</v>
      </c>
      <c r="F110" s="17">
        <f ca="1">INDEX('EE investment costs'!$D$56:$R$656,MATCH(X110,'EE investment costs'!$D$56:$D$656,0),MATCH($V$8,'EE investment costs'!$D$56:$R$56,0))</f>
        <v>215.4140524616144</v>
      </c>
      <c r="I110" s="18">
        <v>1</v>
      </c>
      <c r="J110" s="18">
        <v>1</v>
      </c>
      <c r="K110" s="14">
        <f t="shared" ca="1" si="11"/>
        <v>8</v>
      </c>
      <c r="M110" s="19" t="str">
        <f t="shared" ca="1" si="8"/>
        <v>INDNDEFFMT-18</v>
      </c>
      <c r="N110" s="23" t="str">
        <f t="shared" ca="1" si="10"/>
        <v>Construction Saving Tech-Heat Medium Temp. up to 150C 1.8y</v>
      </c>
      <c r="O110" s="23" t="s">
        <v>32</v>
      </c>
      <c r="P110" s="23" t="s">
        <v>33</v>
      </c>
      <c r="Q110" s="23"/>
      <c r="R110" s="23"/>
      <c r="S110" s="19" t="s">
        <v>34</v>
      </c>
      <c r="V110" s="16" t="str">
        <f t="shared" ca="1" si="12"/>
        <v>ND</v>
      </c>
      <c r="W110" s="14" t="str">
        <f t="shared" ca="1" si="12"/>
        <v>Construction</v>
      </c>
      <c r="X110" s="3" t="str">
        <f>'EE investment costs'!D159</f>
        <v>MT-18</v>
      </c>
      <c r="Y110" s="3" t="str">
        <f>'EE investment costs'!E159</f>
        <v>Heat Medium Temp. up to 150C</v>
      </c>
      <c r="AC110" s="123">
        <f>'EE investment costs'!C159</f>
        <v>1.8</v>
      </c>
      <c r="AD110" s="22"/>
    </row>
    <row r="111" spans="2:30">
      <c r="B111" s="14" t="str">
        <f t="shared" ca="1" si="7"/>
        <v>INDNDEFFHT-18</v>
      </c>
      <c r="C111" s="15" t="str">
        <f t="shared" ca="1" si="9"/>
        <v>INDHT</v>
      </c>
      <c r="D111" s="16">
        <f>'EE investment costs'!$F$15</f>
        <v>2016</v>
      </c>
      <c r="E111" s="14">
        <f>VLOOKUP(X111,'EE investment costs'!$D$56:$R$656,15,0)</f>
        <v>3.8</v>
      </c>
      <c r="F111" s="17">
        <f ca="1">INDEX('EE investment costs'!$D$56:$R$656,MATCH(X111,'EE investment costs'!$D$56:$D$656,0),MATCH($V$8,'EE investment costs'!$D$56:$R$56,0))</f>
        <v>198.48958496194797</v>
      </c>
      <c r="I111" s="18">
        <v>1</v>
      </c>
      <c r="J111" s="18">
        <v>1</v>
      </c>
      <c r="K111" s="14">
        <f t="shared" ca="1" si="11"/>
        <v>8</v>
      </c>
      <c r="M111" s="19" t="str">
        <f t="shared" ca="1" si="8"/>
        <v>INDNDEFFHT-18</v>
      </c>
      <c r="N111" s="23" t="str">
        <f t="shared" ca="1" si="10"/>
        <v>Construction Saving Tech-Heat High Temp. over 150C 1.8y</v>
      </c>
      <c r="O111" s="23" t="s">
        <v>32</v>
      </c>
      <c r="P111" s="23" t="s">
        <v>33</v>
      </c>
      <c r="Q111" s="23"/>
      <c r="R111" s="23"/>
      <c r="S111" s="19" t="s">
        <v>34</v>
      </c>
      <c r="V111" s="16" t="str">
        <f t="shared" ca="1" si="12"/>
        <v>ND</v>
      </c>
      <c r="W111" s="14" t="str">
        <f t="shared" ca="1" si="12"/>
        <v>Construction</v>
      </c>
      <c r="X111" s="3" t="str">
        <f>'EE investment costs'!D160</f>
        <v>HT-18</v>
      </c>
      <c r="Y111" s="3" t="str">
        <f>'EE investment costs'!E160</f>
        <v>Heat High Temp. over 150C</v>
      </c>
      <c r="AC111" s="123">
        <f>'EE investment costs'!C160</f>
        <v>1.8</v>
      </c>
      <c r="AD111" s="22"/>
    </row>
    <row r="112" spans="2:30">
      <c r="B112" s="14" t="str">
        <f t="shared" ca="1" si="7"/>
        <v>INDNDEFFRH-18</v>
      </c>
      <c r="C112" s="15" t="str">
        <f t="shared" ca="1" si="9"/>
        <v>INDRH</v>
      </c>
      <c r="D112" s="16">
        <f>'EE investment costs'!$F$15</f>
        <v>2016</v>
      </c>
      <c r="E112" s="14">
        <f>VLOOKUP(X112,'EE investment costs'!$D$56:$R$656,15,0)</f>
        <v>15.2</v>
      </c>
      <c r="F112" s="17">
        <f ca="1">INDEX('EE investment costs'!$D$56:$R$656,MATCH(X112,'EE investment costs'!$D$56:$D$656,0),MATCH($V$8,'EE investment costs'!$D$56:$R$56,0))</f>
        <v>0</v>
      </c>
      <c r="I112" s="18">
        <v>1</v>
      </c>
      <c r="J112" s="18">
        <v>1</v>
      </c>
      <c r="K112" s="14">
        <f t="shared" ca="1" si="11"/>
        <v>8</v>
      </c>
      <c r="M112" s="19" t="str">
        <f t="shared" ca="1" si="8"/>
        <v>INDNDEFFRH-18</v>
      </c>
      <c r="N112" s="23" t="str">
        <f t="shared" ca="1" si="10"/>
        <v>Construction Saving Tech-Heat Room Heat 1.8y</v>
      </c>
      <c r="O112" s="23" t="s">
        <v>32</v>
      </c>
      <c r="P112" s="23" t="s">
        <v>33</v>
      </c>
      <c r="Q112" s="23"/>
      <c r="R112" s="23"/>
      <c r="S112" s="19" t="s">
        <v>34</v>
      </c>
      <c r="V112" s="16" t="str">
        <f t="shared" ca="1" si="12"/>
        <v>ND</v>
      </c>
      <c r="W112" s="14" t="str">
        <f t="shared" ca="1" si="12"/>
        <v>Construction</v>
      </c>
      <c r="X112" s="3" t="str">
        <f>'EE investment costs'!D161</f>
        <v>RH-18</v>
      </c>
      <c r="Y112" s="3" t="str">
        <f>'EE investment costs'!E161</f>
        <v>Heat Room Heat</v>
      </c>
      <c r="AC112" s="123">
        <f>'EE investment costs'!C161</f>
        <v>1.8</v>
      </c>
      <c r="AD112" s="22"/>
    </row>
    <row r="113" spans="2:30">
      <c r="B113" s="14" t="str">
        <f t="shared" ca="1" si="7"/>
        <v>INDNDEFFLA-18</v>
      </c>
      <c r="C113" s="15" t="str">
        <f t="shared" ca="1" si="9"/>
        <v>INDLA</v>
      </c>
      <c r="D113" s="16">
        <f>'EE investment costs'!$F$15</f>
        <v>2016</v>
      </c>
      <c r="E113" s="14">
        <f>VLOOKUP(X113,'EE investment costs'!$D$56:$R$656,15,0)</f>
        <v>3.3319999999999999</v>
      </c>
      <c r="F113" s="17">
        <f ca="1">INDEX('EE investment costs'!$D$56:$R$656,MATCH(X113,'EE investment costs'!$D$56:$D$656,0),MATCH($V$8,'EE investment costs'!$D$56:$R$56,0))</f>
        <v>549.07721480687042</v>
      </c>
      <c r="I113" s="18">
        <v>1</v>
      </c>
      <c r="J113" s="18">
        <v>1</v>
      </c>
      <c r="K113" s="14">
        <f t="shared" ca="1" si="11"/>
        <v>7</v>
      </c>
      <c r="M113" s="19" t="str">
        <f t="shared" ca="1" si="8"/>
        <v>INDNDEFFLA-18</v>
      </c>
      <c r="N113" s="23" t="str">
        <f t="shared" ca="1" si="10"/>
        <v>Construction Saving Tech-Light 1.8y</v>
      </c>
      <c r="O113" s="23" t="s">
        <v>32</v>
      </c>
      <c r="P113" s="23" t="s">
        <v>33</v>
      </c>
      <c r="Q113" s="23"/>
      <c r="R113" s="23"/>
      <c r="S113" s="19" t="s">
        <v>34</v>
      </c>
      <c r="V113" s="16" t="str">
        <f t="shared" ca="1" si="12"/>
        <v>ND</v>
      </c>
      <c r="W113" s="14" t="str">
        <f t="shared" ca="1" si="12"/>
        <v>Construction</v>
      </c>
      <c r="X113" s="3" t="str">
        <f>'EE investment costs'!D162</f>
        <v>LA-18</v>
      </c>
      <c r="Y113" s="3" t="str">
        <f>'EE investment costs'!E162</f>
        <v>Light</v>
      </c>
      <c r="AC113" s="123">
        <f>'EE investment costs'!C162</f>
        <v>1.8</v>
      </c>
      <c r="AD113" s="22"/>
    </row>
    <row r="114" spans="2:30">
      <c r="B114" s="14" t="str">
        <f t="shared" ca="1" si="7"/>
        <v>INDNDEFFEM-18</v>
      </c>
      <c r="C114" s="15" t="str">
        <f t="shared" ca="1" si="9"/>
        <v>INDEM</v>
      </c>
      <c r="D114" s="16">
        <f>'EE investment costs'!$F$15</f>
        <v>2016</v>
      </c>
      <c r="E114" s="14">
        <f>VLOOKUP(X114,'EE investment costs'!$D$56:$R$656,15,0)</f>
        <v>3.4985999999999997</v>
      </c>
      <c r="F114" s="17">
        <f ca="1">INDEX('EE investment costs'!$D$56:$R$656,MATCH(X114,'EE investment costs'!$D$56:$D$656,0),MATCH($V$8,'EE investment costs'!$D$56:$R$56,0))</f>
        <v>531.73197791727307</v>
      </c>
      <c r="I114" s="18">
        <v>1</v>
      </c>
      <c r="J114" s="18">
        <v>1</v>
      </c>
      <c r="K114" s="14">
        <f t="shared" ca="1" si="11"/>
        <v>7</v>
      </c>
      <c r="M114" s="19" t="str">
        <f t="shared" ca="1" si="8"/>
        <v>INDNDEFFEM-18</v>
      </c>
      <c r="N114" s="23" t="str">
        <f t="shared" ca="1" si="10"/>
        <v>Construction Saving Tech-Electric Motors 1.8y</v>
      </c>
      <c r="O114" s="23" t="s">
        <v>32</v>
      </c>
      <c r="P114" s="23" t="s">
        <v>33</v>
      </c>
      <c r="Q114" s="23"/>
      <c r="R114" s="23"/>
      <c r="S114" s="19" t="s">
        <v>34</v>
      </c>
      <c r="V114" s="16" t="str">
        <f t="shared" ca="1" si="12"/>
        <v>ND</v>
      </c>
      <c r="W114" s="14" t="str">
        <f t="shared" ca="1" si="12"/>
        <v>Construction</v>
      </c>
      <c r="X114" s="3" t="str">
        <f>'EE investment costs'!D163</f>
        <v>EM-18</v>
      </c>
      <c r="Y114" s="3" t="str">
        <f>'EE investment costs'!E163</f>
        <v>Electric Motors</v>
      </c>
      <c r="AC114" s="123">
        <f>'EE investment costs'!C163</f>
        <v>1.8</v>
      </c>
      <c r="AD114" s="22"/>
    </row>
    <row r="115" spans="2:30">
      <c r="B115" s="14" t="str">
        <f t="shared" ca="1" si="7"/>
        <v>INDNDEFFTF-18</v>
      </c>
      <c r="C115" s="15" t="str">
        <f t="shared" ca="1" si="9"/>
        <v>INDTF</v>
      </c>
      <c r="D115" s="16">
        <f>'EE investment costs'!$F$15</f>
        <v>2016</v>
      </c>
      <c r="E115" s="14">
        <f>VLOOKUP(X115,'EE investment costs'!$D$56:$R$656,15,0)</f>
        <v>6.58</v>
      </c>
      <c r="F115" s="17">
        <f ca="1">INDEX('EE investment costs'!$D$56:$R$656,MATCH(X115,'EE investment costs'!$D$56:$D$656,0),MATCH($V$8,'EE investment costs'!$D$56:$R$56,0))</f>
        <v>264.48678125727844</v>
      </c>
      <c r="I115" s="18">
        <v>1</v>
      </c>
      <c r="J115" s="18">
        <v>1</v>
      </c>
      <c r="K115" s="14">
        <f t="shared" ca="1" si="11"/>
        <v>8</v>
      </c>
      <c r="M115" s="19" t="str">
        <f t="shared" ca="1" si="8"/>
        <v>INDNDEFFTF-18</v>
      </c>
      <c r="N115" s="23" t="str">
        <f t="shared" ca="1" si="10"/>
        <v>Construction Saving Tech-Haulage Tractors, Trucks, Fishing boats 1.8y</v>
      </c>
      <c r="O115" s="23" t="s">
        <v>32</v>
      </c>
      <c r="P115" s="23" t="s">
        <v>33</v>
      </c>
      <c r="Q115" s="23"/>
      <c r="R115" s="23"/>
      <c r="S115" s="19" t="s">
        <v>34</v>
      </c>
      <c r="V115" s="16" t="str">
        <f t="shared" ca="1" si="12"/>
        <v>ND</v>
      </c>
      <c r="W115" s="14" t="str">
        <f t="shared" ca="1" si="12"/>
        <v>Construction</v>
      </c>
      <c r="X115" s="3" t="str">
        <f>'EE investment costs'!D164</f>
        <v>TF-18</v>
      </c>
      <c r="Y115" s="3" t="str">
        <f>'EE investment costs'!E164</f>
        <v>Haulage Tractors, Trucks, Fishing boats</v>
      </c>
      <c r="AC115" s="123">
        <f>'EE investment costs'!C164</f>
        <v>1.8</v>
      </c>
      <c r="AD115" s="22"/>
    </row>
    <row r="116" spans="2:30">
      <c r="B116" s="14" t="str">
        <f t="shared" ca="1" si="7"/>
        <v>INDNDEFFMT-19</v>
      </c>
      <c r="C116" s="15" t="str">
        <f t="shared" ca="1" si="9"/>
        <v>INDMT</v>
      </c>
      <c r="D116" s="16">
        <f>'EE investment costs'!$F$15</f>
        <v>2016</v>
      </c>
      <c r="E116" s="14">
        <f>VLOOKUP(X116,'EE investment costs'!$D$56:$R$656,15,0)</f>
        <v>4.875</v>
      </c>
      <c r="F116" s="17">
        <f ca="1">INDEX('EE investment costs'!$D$56:$R$656,MATCH(X116,'EE investment costs'!$D$56:$D$656,0),MATCH($V$8,'EE investment costs'!$D$56:$R$56,0))</f>
        <v>234.49867141079631</v>
      </c>
      <c r="I116" s="18">
        <v>1</v>
      </c>
      <c r="J116" s="18">
        <v>1</v>
      </c>
      <c r="K116" s="14">
        <f t="shared" ca="1" si="11"/>
        <v>8</v>
      </c>
      <c r="M116" s="19" t="str">
        <f t="shared" ca="1" si="8"/>
        <v>INDNDEFFMT-19</v>
      </c>
      <c r="N116" s="23" t="str">
        <f t="shared" ca="1" si="10"/>
        <v>Construction Saving Tech-Heat Medium Temp. up to 150C 1.9y</v>
      </c>
      <c r="O116" s="23" t="s">
        <v>32</v>
      </c>
      <c r="P116" s="23" t="s">
        <v>33</v>
      </c>
      <c r="Q116" s="23"/>
      <c r="R116" s="23"/>
      <c r="S116" s="19" t="s">
        <v>34</v>
      </c>
      <c r="V116" s="16" t="str">
        <f t="shared" ca="1" si="12"/>
        <v>ND</v>
      </c>
      <c r="W116" s="14" t="str">
        <f t="shared" ca="1" si="12"/>
        <v>Construction</v>
      </c>
      <c r="X116" s="3" t="str">
        <f>'EE investment costs'!D165</f>
        <v>MT-19</v>
      </c>
      <c r="Y116" s="3" t="str">
        <f>'EE investment costs'!E165</f>
        <v>Heat Medium Temp. up to 150C</v>
      </c>
      <c r="AC116" s="123">
        <f>'EE investment costs'!C165</f>
        <v>1.9</v>
      </c>
      <c r="AD116" s="22"/>
    </row>
    <row r="117" spans="2:30">
      <c r="B117" s="14" t="str">
        <f t="shared" ca="1" si="7"/>
        <v>INDNDEFFHT-19</v>
      </c>
      <c r="C117" s="15" t="str">
        <f t="shared" ca="1" si="9"/>
        <v>INDHT</v>
      </c>
      <c r="D117" s="16">
        <f>'EE investment costs'!$F$15</f>
        <v>2016</v>
      </c>
      <c r="E117" s="14">
        <f>VLOOKUP(X117,'EE investment costs'!$D$56:$R$656,15,0)</f>
        <v>3.9</v>
      </c>
      <c r="F117" s="17">
        <f ca="1">INDEX('EE investment costs'!$D$56:$R$656,MATCH(X117,'EE investment costs'!$D$56:$D$656,0),MATCH($V$8,'EE investment costs'!$D$56:$R$56,0))</f>
        <v>212.92519114099869</v>
      </c>
      <c r="I117" s="18">
        <v>1</v>
      </c>
      <c r="J117" s="18">
        <v>1</v>
      </c>
      <c r="K117" s="14">
        <f t="shared" ca="1" si="11"/>
        <v>8</v>
      </c>
      <c r="M117" s="19" t="str">
        <f t="shared" ca="1" si="8"/>
        <v>INDNDEFFHT-19</v>
      </c>
      <c r="N117" s="23" t="str">
        <f t="shared" ca="1" si="10"/>
        <v>Construction Saving Tech-Heat High Temp. over 150C 1.9y</v>
      </c>
      <c r="O117" s="23" t="s">
        <v>32</v>
      </c>
      <c r="P117" s="23" t="s">
        <v>33</v>
      </c>
      <c r="Q117" s="23"/>
      <c r="R117" s="23"/>
      <c r="S117" s="19" t="s">
        <v>34</v>
      </c>
      <c r="V117" s="16" t="str">
        <f t="shared" ca="1" si="12"/>
        <v>ND</v>
      </c>
      <c r="W117" s="14" t="str">
        <f t="shared" ca="1" si="12"/>
        <v>Construction</v>
      </c>
      <c r="X117" s="3" t="str">
        <f>'EE investment costs'!D166</f>
        <v>HT-19</v>
      </c>
      <c r="Y117" s="3" t="str">
        <f>'EE investment costs'!E166</f>
        <v>Heat High Temp. over 150C</v>
      </c>
      <c r="AC117" s="123">
        <f>'EE investment costs'!C166</f>
        <v>1.9</v>
      </c>
      <c r="AD117" s="22"/>
    </row>
    <row r="118" spans="2:30">
      <c r="B118" s="14" t="str">
        <f t="shared" ca="1" si="7"/>
        <v>INDNDEFFRH-19</v>
      </c>
      <c r="C118" s="15" t="str">
        <f t="shared" ca="1" si="9"/>
        <v>INDRH</v>
      </c>
      <c r="D118" s="16">
        <f>'EE investment costs'!$F$15</f>
        <v>2016</v>
      </c>
      <c r="E118" s="14">
        <f>VLOOKUP(X118,'EE investment costs'!$D$56:$R$656,15,0)</f>
        <v>15.6</v>
      </c>
      <c r="F118" s="17">
        <f ca="1">INDEX('EE investment costs'!$D$56:$R$656,MATCH(X118,'EE investment costs'!$D$56:$D$656,0),MATCH($V$8,'EE investment costs'!$D$56:$R$56,0))</f>
        <v>0</v>
      </c>
      <c r="I118" s="18">
        <v>1</v>
      </c>
      <c r="J118" s="18">
        <v>1</v>
      </c>
      <c r="K118" s="14">
        <f t="shared" ca="1" si="11"/>
        <v>8</v>
      </c>
      <c r="M118" s="19" t="str">
        <f t="shared" ca="1" si="8"/>
        <v>INDNDEFFRH-19</v>
      </c>
      <c r="N118" s="23" t="str">
        <f t="shared" ca="1" si="10"/>
        <v>Construction Saving Tech-Heat Room Heat 1.9y</v>
      </c>
      <c r="O118" s="23" t="s">
        <v>32</v>
      </c>
      <c r="P118" s="23" t="s">
        <v>33</v>
      </c>
      <c r="Q118" s="23"/>
      <c r="R118" s="23"/>
      <c r="S118" s="19" t="s">
        <v>34</v>
      </c>
      <c r="V118" s="16" t="str">
        <f t="shared" ca="1" si="12"/>
        <v>ND</v>
      </c>
      <c r="W118" s="14" t="str">
        <f t="shared" ca="1" si="12"/>
        <v>Construction</v>
      </c>
      <c r="X118" s="3" t="str">
        <f>'EE investment costs'!D167</f>
        <v>RH-19</v>
      </c>
      <c r="Y118" s="3" t="str">
        <f>'EE investment costs'!E167</f>
        <v>Heat Room Heat</v>
      </c>
      <c r="AC118" s="123">
        <f>'EE investment costs'!C167</f>
        <v>1.9</v>
      </c>
      <c r="AD118" s="22"/>
    </row>
    <row r="119" spans="2:30">
      <c r="B119" s="14" t="str">
        <f t="shared" ca="1" si="7"/>
        <v>INDNDEFFLA-19</v>
      </c>
      <c r="C119" s="15" t="str">
        <f t="shared" ca="1" si="9"/>
        <v>INDLA</v>
      </c>
      <c r="D119" s="16">
        <f>'EE investment costs'!$F$15</f>
        <v>2016</v>
      </c>
      <c r="E119" s="14">
        <f>VLOOKUP(X119,'EE investment costs'!$D$56:$R$656,15,0)</f>
        <v>3.3659999999999997</v>
      </c>
      <c r="F119" s="17">
        <f ca="1">INDEX('EE investment costs'!$D$56:$R$656,MATCH(X119,'EE investment costs'!$D$56:$D$656,0),MATCH($V$8,'EE investment costs'!$D$56:$R$56,0))</f>
        <v>604.63186974441669</v>
      </c>
      <c r="I119" s="18">
        <v>1</v>
      </c>
      <c r="J119" s="18">
        <v>1</v>
      </c>
      <c r="K119" s="14">
        <f t="shared" ca="1" si="11"/>
        <v>6</v>
      </c>
      <c r="M119" s="19" t="str">
        <f t="shared" ca="1" si="8"/>
        <v>INDNDEFFLA-19</v>
      </c>
      <c r="N119" s="23" t="str">
        <f t="shared" ca="1" si="10"/>
        <v>Construction Saving Tech-Light 1.9y</v>
      </c>
      <c r="O119" s="23" t="s">
        <v>32</v>
      </c>
      <c r="P119" s="23" t="s">
        <v>33</v>
      </c>
      <c r="Q119" s="23"/>
      <c r="R119" s="23"/>
      <c r="S119" s="19" t="s">
        <v>34</v>
      </c>
      <c r="V119" s="16" t="str">
        <f t="shared" ca="1" si="12"/>
        <v>ND</v>
      </c>
      <c r="W119" s="14" t="str">
        <f t="shared" ca="1" si="12"/>
        <v>Construction</v>
      </c>
      <c r="X119" s="3" t="str">
        <f>'EE investment costs'!D168</f>
        <v>LA-19</v>
      </c>
      <c r="Y119" s="3" t="str">
        <f>'EE investment costs'!E168</f>
        <v>Light</v>
      </c>
      <c r="AC119" s="123">
        <f>'EE investment costs'!C168</f>
        <v>1.9</v>
      </c>
      <c r="AD119" s="22"/>
    </row>
    <row r="120" spans="2:30">
      <c r="B120" s="14" t="str">
        <f t="shared" ca="1" si="7"/>
        <v>INDNDEFFEM-19</v>
      </c>
      <c r="C120" s="15" t="str">
        <f t="shared" ca="1" si="9"/>
        <v>INDEM</v>
      </c>
      <c r="D120" s="16">
        <f>'EE investment costs'!$F$15</f>
        <v>2016</v>
      </c>
      <c r="E120" s="14">
        <f>VLOOKUP(X120,'EE investment costs'!$D$56:$R$656,15,0)</f>
        <v>3.5342999999999996</v>
      </c>
      <c r="F120" s="17">
        <f ca="1">INDEX('EE investment costs'!$D$56:$R$656,MATCH(X120,'EE investment costs'!$D$56:$D$656,0),MATCH($V$8,'EE investment costs'!$D$56:$R$56,0))</f>
        <v>587.44647199256099</v>
      </c>
      <c r="I120" s="18">
        <v>1</v>
      </c>
      <c r="J120" s="18">
        <v>1</v>
      </c>
      <c r="K120" s="14">
        <f t="shared" ca="1" si="11"/>
        <v>7</v>
      </c>
      <c r="M120" s="19" t="str">
        <f t="shared" ca="1" si="8"/>
        <v>INDNDEFFEM-19</v>
      </c>
      <c r="N120" s="23" t="str">
        <f t="shared" ca="1" si="10"/>
        <v>Construction Saving Tech-Electric Motors 1.9y</v>
      </c>
      <c r="O120" s="23" t="s">
        <v>32</v>
      </c>
      <c r="P120" s="23" t="s">
        <v>33</v>
      </c>
      <c r="Q120" s="23"/>
      <c r="R120" s="23"/>
      <c r="S120" s="19" t="s">
        <v>34</v>
      </c>
      <c r="V120" s="16" t="str">
        <f t="shared" ca="1" si="12"/>
        <v>ND</v>
      </c>
      <c r="W120" s="14" t="str">
        <f t="shared" ca="1" si="12"/>
        <v>Construction</v>
      </c>
      <c r="X120" s="3" t="str">
        <f>'EE investment costs'!D169</f>
        <v>EM-19</v>
      </c>
      <c r="Y120" s="3" t="str">
        <f>'EE investment costs'!E169</f>
        <v>Electric Motors</v>
      </c>
      <c r="AC120" s="123">
        <f>'EE investment costs'!C169</f>
        <v>1.9</v>
      </c>
      <c r="AD120" s="22"/>
    </row>
    <row r="121" spans="2:30">
      <c r="B121" s="14" t="str">
        <f t="shared" ca="1" si="7"/>
        <v>INDNDEFFTF-19</v>
      </c>
      <c r="C121" s="15" t="str">
        <f t="shared" ca="1" si="9"/>
        <v>INDTF</v>
      </c>
      <c r="D121" s="16">
        <f>'EE investment costs'!$F$15</f>
        <v>2016</v>
      </c>
      <c r="E121" s="14">
        <f>VLOOKUP(X121,'EE investment costs'!$D$56:$R$656,15,0)</f>
        <v>6.7899999999999991</v>
      </c>
      <c r="F121" s="17">
        <f ca="1">INDEX('EE investment costs'!$D$56:$R$656,MATCH(X121,'EE investment costs'!$D$56:$D$656,0),MATCH($V$8,'EE investment costs'!$D$56:$R$56,0))</f>
        <v>279.18049132712724</v>
      </c>
      <c r="I121" s="18">
        <v>1</v>
      </c>
      <c r="J121" s="18">
        <v>1</v>
      </c>
      <c r="K121" s="14">
        <f t="shared" ca="1" si="11"/>
        <v>8</v>
      </c>
      <c r="M121" s="19" t="str">
        <f t="shared" ca="1" si="8"/>
        <v>INDNDEFFTF-19</v>
      </c>
      <c r="N121" s="23" t="str">
        <f t="shared" ca="1" si="10"/>
        <v>Construction Saving Tech-Haulage Tractors, Trucks, Fishing boats 1.9y</v>
      </c>
      <c r="O121" s="23" t="s">
        <v>32</v>
      </c>
      <c r="P121" s="23" t="s">
        <v>33</v>
      </c>
      <c r="Q121" s="23"/>
      <c r="R121" s="23"/>
      <c r="S121" s="19" t="s">
        <v>34</v>
      </c>
      <c r="V121" s="16" t="str">
        <f t="shared" ca="1" si="12"/>
        <v>ND</v>
      </c>
      <c r="W121" s="14" t="str">
        <f t="shared" ca="1" si="12"/>
        <v>Construction</v>
      </c>
      <c r="X121" s="3" t="str">
        <f>'EE investment costs'!D170</f>
        <v>TF-19</v>
      </c>
      <c r="Y121" s="3" t="str">
        <f>'EE investment costs'!E170</f>
        <v>Haulage Tractors, Trucks, Fishing boats</v>
      </c>
      <c r="AC121" s="123">
        <f>'EE investment costs'!C170</f>
        <v>1.9</v>
      </c>
      <c r="AD121" s="22"/>
    </row>
    <row r="122" spans="2:30">
      <c r="B122" s="14" t="str">
        <f t="shared" ca="1" si="7"/>
        <v>INDNDEFFMT-20</v>
      </c>
      <c r="C122" s="15" t="str">
        <f t="shared" ca="1" si="9"/>
        <v>INDMT</v>
      </c>
      <c r="D122" s="16">
        <f>'EE investment costs'!$F$15</f>
        <v>2016</v>
      </c>
      <c r="E122" s="14">
        <f>VLOOKUP(X122,'EE investment costs'!$D$56:$R$656,15,0)</f>
        <v>5</v>
      </c>
      <c r="F122" s="17">
        <f ca="1">INDEX('EE investment costs'!$D$56:$R$656,MATCH(X122,'EE investment costs'!$D$56:$D$656,0),MATCH($V$8,'EE investment costs'!$D$56:$R$56,0))</f>
        <v>253.58329035997826</v>
      </c>
      <c r="I122" s="18">
        <v>1</v>
      </c>
      <c r="J122" s="18">
        <v>1</v>
      </c>
      <c r="K122" s="14">
        <f t="shared" ca="1" si="11"/>
        <v>8</v>
      </c>
      <c r="M122" s="19" t="str">
        <f t="shared" ca="1" si="8"/>
        <v>INDNDEFFMT-20</v>
      </c>
      <c r="N122" s="23" t="str">
        <f t="shared" ca="1" si="10"/>
        <v>Construction Saving Tech-Heat Medium Temp. up to 150C 2y</v>
      </c>
      <c r="O122" s="23" t="s">
        <v>32</v>
      </c>
      <c r="P122" s="23" t="s">
        <v>33</v>
      </c>
      <c r="Q122" s="23"/>
      <c r="R122" s="23"/>
      <c r="S122" s="19" t="s">
        <v>34</v>
      </c>
      <c r="V122" s="16" t="str">
        <f t="shared" ca="1" si="12"/>
        <v>ND</v>
      </c>
      <c r="W122" s="14" t="str">
        <f t="shared" ca="1" si="12"/>
        <v>Construction</v>
      </c>
      <c r="X122" s="3" t="str">
        <f>'EE investment costs'!D171</f>
        <v>MT-20</v>
      </c>
      <c r="Y122" s="3" t="str">
        <f>'EE investment costs'!E171</f>
        <v>Heat Medium Temp. up to 150C</v>
      </c>
      <c r="AC122" s="123">
        <f>'EE investment costs'!C171</f>
        <v>2</v>
      </c>
      <c r="AD122" s="22"/>
    </row>
    <row r="123" spans="2:30">
      <c r="B123" s="14" t="str">
        <f t="shared" ca="1" si="7"/>
        <v>INDNDEFFHT-20</v>
      </c>
      <c r="C123" s="15" t="str">
        <f t="shared" ca="1" si="9"/>
        <v>INDHT</v>
      </c>
      <c r="D123" s="16">
        <f>'EE investment costs'!$F$15</f>
        <v>2016</v>
      </c>
      <c r="E123" s="14">
        <f>VLOOKUP(X123,'EE investment costs'!$D$56:$R$656,15,0)</f>
        <v>4</v>
      </c>
      <c r="F123" s="17">
        <f ca="1">INDEX('EE investment costs'!$D$56:$R$656,MATCH(X123,'EE investment costs'!$D$56:$D$656,0),MATCH($V$8,'EE investment costs'!$D$56:$R$56,0))</f>
        <v>227.36079732004947</v>
      </c>
      <c r="I123" s="18">
        <v>1</v>
      </c>
      <c r="J123" s="18">
        <v>1</v>
      </c>
      <c r="K123" s="14">
        <f t="shared" ca="1" si="11"/>
        <v>8</v>
      </c>
      <c r="M123" s="19" t="str">
        <f t="shared" ca="1" si="8"/>
        <v>INDNDEFFHT-20</v>
      </c>
      <c r="N123" s="23" t="str">
        <f t="shared" ca="1" si="10"/>
        <v>Construction Saving Tech-Heat High Temp. over 150C 2y</v>
      </c>
      <c r="O123" s="23" t="s">
        <v>32</v>
      </c>
      <c r="P123" s="23" t="s">
        <v>33</v>
      </c>
      <c r="Q123" s="23"/>
      <c r="R123" s="23"/>
      <c r="S123" s="19" t="s">
        <v>34</v>
      </c>
      <c r="V123" s="16" t="str">
        <f t="shared" ca="1" si="12"/>
        <v>ND</v>
      </c>
      <c r="W123" s="14" t="str">
        <f t="shared" ca="1" si="12"/>
        <v>Construction</v>
      </c>
      <c r="X123" s="3" t="str">
        <f>'EE investment costs'!D172</f>
        <v>HT-20</v>
      </c>
      <c r="Y123" s="3" t="str">
        <f>'EE investment costs'!E172</f>
        <v>Heat High Temp. over 150C</v>
      </c>
      <c r="AC123" s="123">
        <f>'EE investment costs'!C172</f>
        <v>2</v>
      </c>
      <c r="AD123" s="22"/>
    </row>
    <row r="124" spans="2:30">
      <c r="B124" s="14" t="str">
        <f t="shared" ca="1" si="7"/>
        <v>INDNDEFFRH-20</v>
      </c>
      <c r="C124" s="15" t="str">
        <f t="shared" ca="1" si="9"/>
        <v>INDRH</v>
      </c>
      <c r="D124" s="16">
        <f>'EE investment costs'!$F$15</f>
        <v>2016</v>
      </c>
      <c r="E124" s="14">
        <f>VLOOKUP(X124,'EE investment costs'!$D$56:$R$656,15,0)</f>
        <v>16</v>
      </c>
      <c r="F124" s="17">
        <f ca="1">INDEX('EE investment costs'!$D$56:$R$656,MATCH(X124,'EE investment costs'!$D$56:$D$656,0),MATCH($V$8,'EE investment costs'!$D$56:$R$56,0))</f>
        <v>0</v>
      </c>
      <c r="I124" s="18">
        <v>1</v>
      </c>
      <c r="J124" s="18">
        <v>1</v>
      </c>
      <c r="K124" s="14">
        <f t="shared" ca="1" si="11"/>
        <v>8</v>
      </c>
      <c r="M124" s="19" t="str">
        <f t="shared" ca="1" si="8"/>
        <v>INDNDEFFRH-20</v>
      </c>
      <c r="N124" s="23" t="str">
        <f t="shared" ca="1" si="10"/>
        <v>Construction Saving Tech-Heat Room Heat 2y</v>
      </c>
      <c r="O124" s="23" t="s">
        <v>32</v>
      </c>
      <c r="P124" s="23" t="s">
        <v>33</v>
      </c>
      <c r="Q124" s="23"/>
      <c r="R124" s="23"/>
      <c r="S124" s="19" t="s">
        <v>34</v>
      </c>
      <c r="V124" s="16" t="str">
        <f t="shared" ca="1" si="12"/>
        <v>ND</v>
      </c>
      <c r="W124" s="14" t="str">
        <f t="shared" ca="1" si="12"/>
        <v>Construction</v>
      </c>
      <c r="X124" s="3" t="str">
        <f>'EE investment costs'!D173</f>
        <v>RH-20</v>
      </c>
      <c r="Y124" s="3" t="str">
        <f>'EE investment costs'!E173</f>
        <v>Heat Room Heat</v>
      </c>
      <c r="AC124" s="123">
        <f>'EE investment costs'!C173</f>
        <v>2</v>
      </c>
      <c r="AD124" s="22"/>
    </row>
    <row r="125" spans="2:30">
      <c r="B125" s="14" t="str">
        <f t="shared" ca="1" si="7"/>
        <v>INDNDEFFLA-20</v>
      </c>
      <c r="C125" s="15" t="str">
        <f t="shared" ca="1" si="9"/>
        <v>INDLA</v>
      </c>
      <c r="D125" s="16">
        <f>'EE investment costs'!$F$15</f>
        <v>2016</v>
      </c>
      <c r="E125" s="14">
        <f>VLOOKUP(X125,'EE investment costs'!$D$56:$R$656,15,0)</f>
        <v>3.4</v>
      </c>
      <c r="F125" s="17">
        <f ca="1">INDEX('EE investment costs'!$D$56:$R$656,MATCH(X125,'EE investment costs'!$D$56:$D$656,0),MATCH($V$8,'EE investment costs'!$D$56:$R$56,0))</f>
        <v>660.18652468196285</v>
      </c>
      <c r="I125" s="18">
        <v>1</v>
      </c>
      <c r="J125" s="18">
        <v>1</v>
      </c>
      <c r="K125" s="14">
        <f t="shared" ca="1" si="11"/>
        <v>6</v>
      </c>
      <c r="M125" s="19" t="str">
        <f t="shared" ca="1" si="8"/>
        <v>INDNDEFFLA-20</v>
      </c>
      <c r="N125" s="23" t="str">
        <f t="shared" ca="1" si="10"/>
        <v>Construction Saving Tech-Light 2y</v>
      </c>
      <c r="O125" s="23" t="s">
        <v>32</v>
      </c>
      <c r="P125" s="23" t="s">
        <v>33</v>
      </c>
      <c r="Q125" s="23"/>
      <c r="R125" s="23"/>
      <c r="S125" s="19" t="s">
        <v>34</v>
      </c>
      <c r="V125" s="16" t="str">
        <f t="shared" ca="1" si="12"/>
        <v>ND</v>
      </c>
      <c r="W125" s="14" t="str">
        <f t="shared" ca="1" si="12"/>
        <v>Construction</v>
      </c>
      <c r="X125" s="3" t="str">
        <f>'EE investment costs'!D174</f>
        <v>LA-20</v>
      </c>
      <c r="Y125" s="3" t="str">
        <f>'EE investment costs'!E174</f>
        <v>Light</v>
      </c>
      <c r="AC125" s="123">
        <f>'EE investment costs'!C174</f>
        <v>2</v>
      </c>
      <c r="AD125" s="22"/>
    </row>
    <row r="126" spans="2:30">
      <c r="B126" s="14" t="str">
        <f t="shared" ca="1" si="7"/>
        <v>INDNDEFFEM-20</v>
      </c>
      <c r="C126" s="15" t="str">
        <f t="shared" ca="1" si="9"/>
        <v>INDEM</v>
      </c>
      <c r="D126" s="16">
        <f>'EE investment costs'!$F$15</f>
        <v>2016</v>
      </c>
      <c r="E126" s="14">
        <f>VLOOKUP(X126,'EE investment costs'!$D$56:$R$656,15,0)</f>
        <v>3.5699999999999994</v>
      </c>
      <c r="F126" s="17">
        <f ca="1">INDEX('EE investment costs'!$D$56:$R$656,MATCH(X126,'EE investment costs'!$D$56:$D$656,0),MATCH($V$8,'EE investment costs'!$D$56:$R$56,0))</f>
        <v>643.16096606784913</v>
      </c>
      <c r="I126" s="18">
        <v>1</v>
      </c>
      <c r="J126" s="18">
        <v>1</v>
      </c>
      <c r="K126" s="14">
        <f t="shared" ca="1" si="11"/>
        <v>6</v>
      </c>
      <c r="M126" s="19" t="str">
        <f t="shared" ca="1" si="8"/>
        <v>INDNDEFFEM-20</v>
      </c>
      <c r="N126" s="23" t="str">
        <f t="shared" ca="1" si="10"/>
        <v>Construction Saving Tech-Electric Motors 2y</v>
      </c>
      <c r="O126" s="23" t="s">
        <v>32</v>
      </c>
      <c r="P126" s="23" t="s">
        <v>33</v>
      </c>
      <c r="Q126" s="23"/>
      <c r="R126" s="23"/>
      <c r="S126" s="19" t="s">
        <v>34</v>
      </c>
      <c r="V126" s="16" t="str">
        <f t="shared" ca="1" si="12"/>
        <v>ND</v>
      </c>
      <c r="W126" s="14" t="str">
        <f t="shared" ca="1" si="12"/>
        <v>Construction</v>
      </c>
      <c r="X126" s="3" t="str">
        <f>'EE investment costs'!D175</f>
        <v>EM-20</v>
      </c>
      <c r="Y126" s="3" t="str">
        <f>'EE investment costs'!E175</f>
        <v>Electric Motors</v>
      </c>
      <c r="AC126" s="123">
        <f>'EE investment costs'!C175</f>
        <v>2</v>
      </c>
      <c r="AD126" s="22"/>
    </row>
    <row r="127" spans="2:30" ht="13.5" thickBot="1">
      <c r="B127" s="14" t="str">
        <f t="shared" ca="1" si="7"/>
        <v>INDNDEFFTF-20</v>
      </c>
      <c r="C127" s="15" t="str">
        <f t="shared" ca="1" si="9"/>
        <v>INDTF</v>
      </c>
      <c r="D127" s="16">
        <f>'EE investment costs'!$F$15</f>
        <v>2016</v>
      </c>
      <c r="E127" s="14">
        <f>VLOOKUP(X127,'EE investment costs'!$D$56:$R$656,15,0)</f>
        <v>7</v>
      </c>
      <c r="F127" s="17">
        <f ca="1">INDEX('EE investment costs'!$D$56:$R$656,MATCH(X127,'EE investment costs'!$D$56:$D$656,0),MATCH($V$8,'EE investment costs'!$D$56:$R$56,0))</f>
        <v>293.87420139697605</v>
      </c>
      <c r="I127" s="18">
        <v>1</v>
      </c>
      <c r="J127" s="18">
        <v>1</v>
      </c>
      <c r="K127" s="14">
        <f t="shared" ca="1" si="11"/>
        <v>8</v>
      </c>
      <c r="M127" s="24" t="str">
        <f t="shared" ca="1" si="8"/>
        <v>INDNDEFFTF-20</v>
      </c>
      <c r="N127" s="25" t="str">
        <f t="shared" ca="1" si="10"/>
        <v>Construction Saving Tech-Haulage Tractors, Trucks, Fishing boats 2y</v>
      </c>
      <c r="O127" s="25" t="s">
        <v>32</v>
      </c>
      <c r="P127" s="25" t="s">
        <v>33</v>
      </c>
      <c r="Q127" s="25"/>
      <c r="R127" s="25"/>
      <c r="S127" s="24" t="s">
        <v>34</v>
      </c>
      <c r="V127" s="16" t="str">
        <f t="shared" ca="1" si="12"/>
        <v>ND</v>
      </c>
      <c r="W127" s="14" t="str">
        <f t="shared" ca="1" si="12"/>
        <v>Construction</v>
      </c>
      <c r="X127" s="3" t="str">
        <f>'EE investment costs'!D176</f>
        <v>TF-20</v>
      </c>
      <c r="Y127" s="3" t="str">
        <f>'EE investment costs'!E176</f>
        <v>Haulage Tractors, Trucks, Fishing boats</v>
      </c>
      <c r="AC127" s="123">
        <f>'EE investment costs'!C176</f>
        <v>2</v>
      </c>
      <c r="AD127" s="22"/>
    </row>
    <row r="128" spans="2:30">
      <c r="B128" s="14" t="str">
        <f t="shared" ca="1" si="7"/>
        <v>INDNDEFFMT-21</v>
      </c>
      <c r="C128" s="15" t="str">
        <f ca="1">"I"&amp;MID(B128,4,1)&amp;"D"&amp;MID(B128,9,2)</f>
        <v>INDMT</v>
      </c>
      <c r="D128" s="16">
        <f>'EE investment costs'!$F$15</f>
        <v>2016</v>
      </c>
      <c r="E128" s="14">
        <f>VLOOKUP(X128,'EE investment costs'!$D$56:$R$656,15,0)</f>
        <v>5.05</v>
      </c>
      <c r="F128" s="17">
        <f ca="1">INDEX('EE investment costs'!$D$56:$R$656,MATCH(X128,'EE investment costs'!$D$56:$D$656,0),MATCH($V$8,'EE investment costs'!$D$56:$R$56,0))</f>
        <v>272.66790930916022</v>
      </c>
      <c r="I128" s="18">
        <v>1</v>
      </c>
      <c r="J128" s="18">
        <v>1</v>
      </c>
      <c r="K128" s="14">
        <f t="shared" ca="1" si="11"/>
        <v>8</v>
      </c>
      <c r="M128" s="20" t="str">
        <f t="shared" ca="1" si="8"/>
        <v>INDNDEFFMT-21</v>
      </c>
      <c r="N128" s="21" t="str">
        <f t="shared" ca="1" si="10"/>
        <v>Construction Saving Tech-Heat Medium Temp. up to 150C 2.1y</v>
      </c>
      <c r="O128" s="21" t="s">
        <v>32</v>
      </c>
      <c r="P128" s="21" t="s">
        <v>33</v>
      </c>
      <c r="Q128" s="21"/>
      <c r="R128" s="21"/>
      <c r="S128" s="20" t="s">
        <v>34</v>
      </c>
      <c r="V128" s="16" t="str">
        <f t="shared" ca="1" si="12"/>
        <v>ND</v>
      </c>
      <c r="W128" s="14" t="str">
        <f t="shared" ca="1" si="12"/>
        <v>Construction</v>
      </c>
      <c r="X128" s="3" t="str">
        <f>'EE investment costs'!D177</f>
        <v>MT-21</v>
      </c>
      <c r="Y128" s="3" t="str">
        <f>'EE investment costs'!E177</f>
        <v>Heat Medium Temp. up to 150C</v>
      </c>
      <c r="AC128" s="123">
        <f>'EE investment costs'!C177</f>
        <v>2.1</v>
      </c>
      <c r="AD128" s="22"/>
    </row>
    <row r="129" spans="2:30">
      <c r="B129" s="14" t="str">
        <f t="shared" ca="1" si="7"/>
        <v>INDNDEFFHT-21</v>
      </c>
      <c r="C129" s="15" t="str">
        <f t="shared" ref="C129:C187" ca="1" si="13">"I"&amp;MID(B129,4,1)&amp;"D"&amp;MID(B129,9,2)</f>
        <v>INDHT</v>
      </c>
      <c r="D129" s="16">
        <f>'EE investment costs'!$F$15</f>
        <v>2016</v>
      </c>
      <c r="E129" s="14">
        <f>VLOOKUP(X129,'EE investment costs'!$D$56:$R$656,15,0)</f>
        <v>4.0399999999999991</v>
      </c>
      <c r="F129" s="17">
        <f ca="1">INDEX('EE investment costs'!$D$56:$R$656,MATCH(X129,'EE investment costs'!$D$56:$D$656,0),MATCH($V$8,'EE investment costs'!$D$56:$R$56,0))</f>
        <v>241.79640349910025</v>
      </c>
      <c r="I129" s="18">
        <v>1</v>
      </c>
      <c r="J129" s="18">
        <v>1</v>
      </c>
      <c r="K129" s="14">
        <f t="shared" ca="1" si="11"/>
        <v>8</v>
      </c>
      <c r="M129" s="19" t="str">
        <f t="shared" ca="1" si="8"/>
        <v>INDNDEFFHT-21</v>
      </c>
      <c r="N129" s="23" t="str">
        <f t="shared" ca="1" si="10"/>
        <v>Construction Saving Tech-Heat High Temp. over 150C 2.1y</v>
      </c>
      <c r="O129" s="23" t="s">
        <v>32</v>
      </c>
      <c r="P129" s="23" t="s">
        <v>33</v>
      </c>
      <c r="Q129" s="23"/>
      <c r="R129" s="23"/>
      <c r="S129" s="19" t="s">
        <v>34</v>
      </c>
      <c r="V129" s="16" t="str">
        <f t="shared" ca="1" si="12"/>
        <v>ND</v>
      </c>
      <c r="W129" s="14" t="str">
        <f t="shared" ca="1" si="12"/>
        <v>Construction</v>
      </c>
      <c r="X129" s="3" t="str">
        <f>'EE investment costs'!D178</f>
        <v>HT-21</v>
      </c>
      <c r="Y129" s="3" t="str">
        <f>'EE investment costs'!E178</f>
        <v>Heat High Temp. over 150C</v>
      </c>
      <c r="AC129" s="123">
        <f>'EE investment costs'!C178</f>
        <v>2.1</v>
      </c>
      <c r="AD129" s="22"/>
    </row>
    <row r="130" spans="2:30">
      <c r="B130" s="14" t="str">
        <f t="shared" ca="1" si="7"/>
        <v>INDNDEFFRH-21</v>
      </c>
      <c r="C130" s="15" t="str">
        <f t="shared" ca="1" si="13"/>
        <v>INDRH</v>
      </c>
      <c r="D130" s="16">
        <f>'EE investment costs'!$F$15</f>
        <v>2016</v>
      </c>
      <c r="E130" s="14">
        <f>VLOOKUP(X130,'EE investment costs'!$D$56:$R$656,15,0)</f>
        <v>16</v>
      </c>
      <c r="F130" s="17">
        <f ca="1">INDEX('EE investment costs'!$D$56:$R$656,MATCH(X130,'EE investment costs'!$D$56:$D$656,0),MATCH($V$8,'EE investment costs'!$D$56:$R$56,0))</f>
        <v>0</v>
      </c>
      <c r="I130" s="18">
        <v>1</v>
      </c>
      <c r="J130" s="18">
        <v>1</v>
      </c>
      <c r="K130" s="14">
        <f t="shared" ca="1" si="11"/>
        <v>8</v>
      </c>
      <c r="M130" s="19" t="str">
        <f t="shared" ca="1" si="8"/>
        <v>INDNDEFFRH-21</v>
      </c>
      <c r="N130" s="23" t="str">
        <f t="shared" ca="1" si="10"/>
        <v>Construction Saving Tech-Heat Room Heat 2.1y</v>
      </c>
      <c r="O130" s="23" t="s">
        <v>32</v>
      </c>
      <c r="P130" s="23" t="s">
        <v>33</v>
      </c>
      <c r="Q130" s="23"/>
      <c r="R130" s="23"/>
      <c r="S130" s="19" t="s">
        <v>34</v>
      </c>
      <c r="V130" s="16" t="str">
        <f t="shared" ca="1" si="12"/>
        <v>ND</v>
      </c>
      <c r="W130" s="14" t="str">
        <f t="shared" ca="1" si="12"/>
        <v>Construction</v>
      </c>
      <c r="X130" s="3" t="str">
        <f>'EE investment costs'!D179</f>
        <v>RH-21</v>
      </c>
      <c r="Y130" s="3" t="str">
        <f>'EE investment costs'!E179</f>
        <v>Heat Room Heat</v>
      </c>
      <c r="AC130" s="123">
        <f>'EE investment costs'!C179</f>
        <v>2.1</v>
      </c>
      <c r="AD130" s="22"/>
    </row>
    <row r="131" spans="2:30">
      <c r="B131" s="14" t="str">
        <f t="shared" ca="1" si="7"/>
        <v>INDNDEFFLA-21</v>
      </c>
      <c r="C131" s="15" t="str">
        <f t="shared" ca="1" si="13"/>
        <v>INDLA</v>
      </c>
      <c r="D131" s="16">
        <f>'EE investment costs'!$F$15</f>
        <v>2016</v>
      </c>
      <c r="E131" s="14">
        <f>VLOOKUP(X131,'EE investment costs'!$D$56:$R$656,15,0)</f>
        <v>3.4255</v>
      </c>
      <c r="F131" s="17">
        <f ca="1">INDEX('EE investment costs'!$D$56:$R$656,MATCH(X131,'EE investment costs'!$D$56:$D$656,0),MATCH($V$8,'EE investment costs'!$D$56:$R$56,0))</f>
        <v>715.74117961950913</v>
      </c>
      <c r="I131" s="18">
        <v>1</v>
      </c>
      <c r="J131" s="18">
        <v>1</v>
      </c>
      <c r="K131" s="14">
        <f t="shared" ca="1" si="11"/>
        <v>5</v>
      </c>
      <c r="M131" s="19" t="str">
        <f t="shared" ca="1" si="8"/>
        <v>INDNDEFFLA-21</v>
      </c>
      <c r="N131" s="23" t="str">
        <f t="shared" ca="1" si="10"/>
        <v>Construction Saving Tech-Light 2.1y</v>
      </c>
      <c r="O131" s="23" t="s">
        <v>32</v>
      </c>
      <c r="P131" s="23" t="s">
        <v>33</v>
      </c>
      <c r="Q131" s="23"/>
      <c r="R131" s="23"/>
      <c r="S131" s="19" t="s">
        <v>34</v>
      </c>
      <c r="V131" s="16" t="str">
        <f t="shared" ca="1" si="12"/>
        <v>ND</v>
      </c>
      <c r="W131" s="14" t="str">
        <f t="shared" ca="1" si="12"/>
        <v>Construction</v>
      </c>
      <c r="X131" s="3" t="str">
        <f>'EE investment costs'!D180</f>
        <v>LA-21</v>
      </c>
      <c r="Y131" s="3" t="str">
        <f>'EE investment costs'!E180</f>
        <v>Light</v>
      </c>
      <c r="AC131" s="123">
        <f>'EE investment costs'!C180</f>
        <v>2.1</v>
      </c>
      <c r="AD131" s="22"/>
    </row>
    <row r="132" spans="2:30">
      <c r="B132" s="14" t="str">
        <f t="shared" ca="1" si="7"/>
        <v>INDNDEFFEM-21</v>
      </c>
      <c r="C132" s="15" t="str">
        <f t="shared" ca="1" si="13"/>
        <v>INDEM</v>
      </c>
      <c r="D132" s="16">
        <f>'EE investment costs'!$F$15</f>
        <v>2016</v>
      </c>
      <c r="E132" s="14">
        <f>VLOOKUP(X132,'EE investment costs'!$D$56:$R$656,15,0)</f>
        <v>3.5967750000000001</v>
      </c>
      <c r="F132" s="17">
        <f ca="1">INDEX('EE investment costs'!$D$56:$R$656,MATCH(X132,'EE investment costs'!$D$56:$D$656,0),MATCH($V$8,'EE investment costs'!$D$56:$R$56,0))</f>
        <v>698.87546014313716</v>
      </c>
      <c r="I132" s="18">
        <v>1</v>
      </c>
      <c r="J132" s="18">
        <v>1</v>
      </c>
      <c r="K132" s="14">
        <f t="shared" ca="1" si="11"/>
        <v>6</v>
      </c>
      <c r="M132" s="19" t="str">
        <f t="shared" ca="1" si="8"/>
        <v>INDNDEFFEM-21</v>
      </c>
      <c r="N132" s="23" t="str">
        <f t="shared" ca="1" si="10"/>
        <v>Construction Saving Tech-Electric Motors 2.1y</v>
      </c>
      <c r="O132" s="23" t="s">
        <v>32</v>
      </c>
      <c r="P132" s="23" t="s">
        <v>33</v>
      </c>
      <c r="Q132" s="23"/>
      <c r="R132" s="23"/>
      <c r="S132" s="19" t="s">
        <v>34</v>
      </c>
      <c r="V132" s="16" t="str">
        <f t="shared" ca="1" si="12"/>
        <v>ND</v>
      </c>
      <c r="W132" s="14" t="str">
        <f t="shared" ca="1" si="12"/>
        <v>Construction</v>
      </c>
      <c r="X132" s="3" t="str">
        <f>'EE investment costs'!D181</f>
        <v>EM-21</v>
      </c>
      <c r="Y132" s="3" t="str">
        <f>'EE investment costs'!E181</f>
        <v>Electric Motors</v>
      </c>
      <c r="AC132" s="123">
        <f>'EE investment costs'!C181</f>
        <v>2.1</v>
      </c>
      <c r="AD132" s="22"/>
    </row>
    <row r="133" spans="2:30">
      <c r="B133" s="14" t="str">
        <f t="shared" ca="1" si="7"/>
        <v>INDNDEFFTF-21</v>
      </c>
      <c r="C133" s="15" t="str">
        <f t="shared" ca="1" si="13"/>
        <v>INDTF</v>
      </c>
      <c r="D133" s="16">
        <f>'EE investment costs'!$F$15</f>
        <v>2016</v>
      </c>
      <c r="E133" s="14">
        <f>VLOOKUP(X133,'EE investment costs'!$D$56:$R$656,15,0)</f>
        <v>7.4</v>
      </c>
      <c r="F133" s="17">
        <f ca="1">INDEX('EE investment costs'!$D$56:$R$656,MATCH(X133,'EE investment costs'!$D$56:$D$656,0),MATCH($V$8,'EE investment costs'!$D$56:$R$56,0))</f>
        <v>308.56791146682485</v>
      </c>
      <c r="I133" s="18">
        <v>1</v>
      </c>
      <c r="J133" s="18">
        <v>1</v>
      </c>
      <c r="K133" s="14">
        <f t="shared" ca="1" si="11"/>
        <v>8</v>
      </c>
      <c r="M133" s="19" t="str">
        <f t="shared" ca="1" si="8"/>
        <v>INDNDEFFTF-21</v>
      </c>
      <c r="N133" s="23" t="str">
        <f t="shared" ca="1" si="10"/>
        <v>Construction Saving Tech-Haulage Tractors, Trucks, Fishing boats 2.1y</v>
      </c>
      <c r="O133" s="23" t="s">
        <v>32</v>
      </c>
      <c r="P133" s="23" t="s">
        <v>33</v>
      </c>
      <c r="Q133" s="23"/>
      <c r="R133" s="23"/>
      <c r="S133" s="19" t="s">
        <v>34</v>
      </c>
      <c r="V133" s="16" t="str">
        <f t="shared" ca="1" si="12"/>
        <v>ND</v>
      </c>
      <c r="W133" s="14" t="str">
        <f t="shared" ca="1" si="12"/>
        <v>Construction</v>
      </c>
      <c r="X133" s="3" t="str">
        <f>'EE investment costs'!D182</f>
        <v>TF-21</v>
      </c>
      <c r="Y133" s="3" t="str">
        <f>'EE investment costs'!E182</f>
        <v>Haulage Tractors, Trucks, Fishing boats</v>
      </c>
      <c r="AC133" s="123">
        <f>'EE investment costs'!C182</f>
        <v>2.1</v>
      </c>
      <c r="AD133" s="22"/>
    </row>
    <row r="134" spans="2:30">
      <c r="B134" s="14" t="str">
        <f t="shared" ca="1" si="7"/>
        <v>INDNDEFFMT-22</v>
      </c>
      <c r="C134" s="15" t="str">
        <f t="shared" ca="1" si="13"/>
        <v>INDMT</v>
      </c>
      <c r="D134" s="16">
        <f>'EE investment costs'!$F$15</f>
        <v>2016</v>
      </c>
      <c r="E134" s="14">
        <f>VLOOKUP(X134,'EE investment costs'!$D$56:$R$656,15,0)</f>
        <v>5.0999999999999996</v>
      </c>
      <c r="F134" s="17">
        <f ca="1">INDEX('EE investment costs'!$D$56:$R$656,MATCH(X134,'EE investment costs'!$D$56:$D$656,0),MATCH($V$8,'EE investment costs'!$D$56:$R$56,0))</f>
        <v>291.75252825834212</v>
      </c>
      <c r="I134" s="18">
        <v>1</v>
      </c>
      <c r="J134" s="18">
        <v>1</v>
      </c>
      <c r="K134" s="14">
        <f t="shared" ca="1" si="11"/>
        <v>8</v>
      </c>
      <c r="M134" s="19" t="str">
        <f t="shared" ca="1" si="8"/>
        <v>INDNDEFFMT-22</v>
      </c>
      <c r="N134" s="23" t="str">
        <f t="shared" ca="1" si="10"/>
        <v>Construction Saving Tech-Heat Medium Temp. up to 150C 2.2y</v>
      </c>
      <c r="O134" s="23" t="s">
        <v>32</v>
      </c>
      <c r="P134" s="23" t="s">
        <v>33</v>
      </c>
      <c r="Q134" s="23"/>
      <c r="R134" s="23"/>
      <c r="S134" s="19" t="s">
        <v>34</v>
      </c>
      <c r="V134" s="16" t="str">
        <f t="shared" ca="1" si="12"/>
        <v>ND</v>
      </c>
      <c r="W134" s="14" t="str">
        <f t="shared" ca="1" si="12"/>
        <v>Construction</v>
      </c>
      <c r="X134" s="3" t="str">
        <f>'EE investment costs'!D183</f>
        <v>MT-22</v>
      </c>
      <c r="Y134" s="3" t="str">
        <f>'EE investment costs'!E183</f>
        <v>Heat Medium Temp. up to 150C</v>
      </c>
      <c r="AC134" s="123">
        <f>'EE investment costs'!C183</f>
        <v>2.2000000000000002</v>
      </c>
      <c r="AD134" s="22"/>
    </row>
    <row r="135" spans="2:30">
      <c r="B135" s="14" t="str">
        <f t="shared" ca="1" si="7"/>
        <v>INDNDEFFHT-22</v>
      </c>
      <c r="C135" s="15" t="str">
        <f t="shared" ca="1" si="13"/>
        <v>INDHT</v>
      </c>
      <c r="D135" s="16">
        <f>'EE investment costs'!$F$15</f>
        <v>2016</v>
      </c>
      <c r="E135" s="14">
        <f>VLOOKUP(X135,'EE investment costs'!$D$56:$R$656,15,0)</f>
        <v>4.08</v>
      </c>
      <c r="F135" s="17">
        <f ca="1">INDEX('EE investment costs'!$D$56:$R$656,MATCH(X135,'EE investment costs'!$D$56:$D$656,0),MATCH($V$8,'EE investment costs'!$D$56:$R$56,0))</f>
        <v>256.23200967815103</v>
      </c>
      <c r="I135" s="18">
        <v>1</v>
      </c>
      <c r="J135" s="18">
        <v>1</v>
      </c>
      <c r="K135" s="14">
        <f t="shared" ca="1" si="11"/>
        <v>8</v>
      </c>
      <c r="M135" s="19" t="str">
        <f t="shared" ca="1" si="8"/>
        <v>INDNDEFFHT-22</v>
      </c>
      <c r="N135" s="23" t="str">
        <f t="shared" ca="1" si="10"/>
        <v>Construction Saving Tech-Heat High Temp. over 150C 2.2y</v>
      </c>
      <c r="O135" s="23" t="s">
        <v>32</v>
      </c>
      <c r="P135" s="23" t="s">
        <v>33</v>
      </c>
      <c r="Q135" s="23"/>
      <c r="R135" s="23"/>
      <c r="S135" s="19" t="s">
        <v>34</v>
      </c>
      <c r="V135" s="16" t="str">
        <f t="shared" ca="1" si="12"/>
        <v>ND</v>
      </c>
      <c r="W135" s="14" t="str">
        <f t="shared" ca="1" si="12"/>
        <v>Construction</v>
      </c>
      <c r="X135" s="3" t="str">
        <f>'EE investment costs'!D184</f>
        <v>HT-22</v>
      </c>
      <c r="Y135" s="3" t="str">
        <f>'EE investment costs'!E184</f>
        <v>Heat High Temp. over 150C</v>
      </c>
      <c r="AC135" s="123">
        <f>'EE investment costs'!C184</f>
        <v>2.2000000000000002</v>
      </c>
      <c r="AD135" s="22"/>
    </row>
    <row r="136" spans="2:30">
      <c r="B136" s="14" t="str">
        <f t="shared" ref="B136:B199" ca="1" si="14">M136</f>
        <v>INDNDEFFRH-22</v>
      </c>
      <c r="C136" s="15" t="str">
        <f t="shared" ca="1" si="13"/>
        <v>INDRH</v>
      </c>
      <c r="D136" s="16">
        <f>'EE investment costs'!$F$15</f>
        <v>2016</v>
      </c>
      <c r="E136" s="14">
        <f>VLOOKUP(X136,'EE investment costs'!$D$56:$R$656,15,0)</f>
        <v>16</v>
      </c>
      <c r="F136" s="17">
        <f ca="1">INDEX('EE investment costs'!$D$56:$R$656,MATCH(X136,'EE investment costs'!$D$56:$D$656,0),MATCH($V$8,'EE investment costs'!$D$56:$R$56,0))</f>
        <v>0</v>
      </c>
      <c r="I136" s="18">
        <v>1</v>
      </c>
      <c r="J136" s="18">
        <v>1</v>
      </c>
      <c r="K136" s="14">
        <f t="shared" ca="1" si="11"/>
        <v>8</v>
      </c>
      <c r="M136" s="19" t="str">
        <f t="shared" ref="M136:M199" ca="1" si="15">CONCATENATE("IND",$V$8,"EFF",$X136)</f>
        <v>INDNDEFFRH-22</v>
      </c>
      <c r="N136" s="23" t="str">
        <f t="shared" ca="1" si="10"/>
        <v>Construction Saving Tech-Heat Room Heat 2.2y</v>
      </c>
      <c r="O136" s="23" t="s">
        <v>32</v>
      </c>
      <c r="P136" s="23" t="s">
        <v>33</v>
      </c>
      <c r="Q136" s="23"/>
      <c r="R136" s="23"/>
      <c r="S136" s="19" t="s">
        <v>34</v>
      </c>
      <c r="V136" s="16" t="str">
        <f t="shared" ca="1" si="12"/>
        <v>ND</v>
      </c>
      <c r="W136" s="14" t="str">
        <f t="shared" ca="1" si="12"/>
        <v>Construction</v>
      </c>
      <c r="X136" s="3" t="str">
        <f>'EE investment costs'!D185</f>
        <v>RH-22</v>
      </c>
      <c r="Y136" s="3" t="str">
        <f>'EE investment costs'!E185</f>
        <v>Heat Room Heat</v>
      </c>
      <c r="AC136" s="123">
        <f>'EE investment costs'!C185</f>
        <v>2.2000000000000002</v>
      </c>
      <c r="AD136" s="22"/>
    </row>
    <row r="137" spans="2:30">
      <c r="B137" s="14" t="str">
        <f t="shared" ca="1" si="14"/>
        <v>INDNDEFFLA-22</v>
      </c>
      <c r="C137" s="15" t="str">
        <f t="shared" ca="1" si="13"/>
        <v>INDLA</v>
      </c>
      <c r="D137" s="16">
        <f>'EE investment costs'!$F$15</f>
        <v>2016</v>
      </c>
      <c r="E137" s="14">
        <f>VLOOKUP(X137,'EE investment costs'!$D$56:$R$656,15,0)</f>
        <v>3.4510000000000001</v>
      </c>
      <c r="F137" s="17">
        <f ca="1">INDEX('EE investment costs'!$D$56:$R$656,MATCH(X137,'EE investment costs'!$D$56:$D$656,0),MATCH($V$8,'EE investment costs'!$D$56:$R$56,0))</f>
        <v>771.2958345570554</v>
      </c>
      <c r="I137" s="18">
        <v>1</v>
      </c>
      <c r="J137" s="18">
        <v>1</v>
      </c>
      <c r="K137" s="14">
        <f t="shared" ca="1" si="11"/>
        <v>5</v>
      </c>
      <c r="M137" s="19" t="str">
        <f t="shared" ca="1" si="15"/>
        <v>INDNDEFFLA-22</v>
      </c>
      <c r="N137" s="23" t="str">
        <f t="shared" ref="N137:N200" ca="1" si="16">$W$8&amp;" Saving Tech"&amp;"-"&amp;$Y137&amp;" "&amp;AC137&amp;"y"</f>
        <v>Construction Saving Tech-Light 2.2y</v>
      </c>
      <c r="O137" s="23" t="s">
        <v>32</v>
      </c>
      <c r="P137" s="23" t="s">
        <v>33</v>
      </c>
      <c r="Q137" s="23"/>
      <c r="R137" s="23"/>
      <c r="S137" s="19" t="s">
        <v>34</v>
      </c>
      <c r="V137" s="16" t="str">
        <f t="shared" ca="1" si="12"/>
        <v>ND</v>
      </c>
      <c r="W137" s="14" t="str">
        <f t="shared" ca="1" si="12"/>
        <v>Construction</v>
      </c>
      <c r="X137" s="3" t="str">
        <f>'EE investment costs'!D186</f>
        <v>LA-22</v>
      </c>
      <c r="Y137" s="3" t="str">
        <f>'EE investment costs'!E186</f>
        <v>Light</v>
      </c>
      <c r="AC137" s="123">
        <f>'EE investment costs'!C186</f>
        <v>2.2000000000000002</v>
      </c>
      <c r="AD137" s="22"/>
    </row>
    <row r="138" spans="2:30">
      <c r="B138" s="14" t="str">
        <f t="shared" ca="1" si="14"/>
        <v>INDNDEFFEM-22</v>
      </c>
      <c r="C138" s="15" t="str">
        <f t="shared" ca="1" si="13"/>
        <v>INDEM</v>
      </c>
      <c r="D138" s="16">
        <f>'EE investment costs'!$F$15</f>
        <v>2016</v>
      </c>
      <c r="E138" s="14">
        <f>VLOOKUP(X138,'EE investment costs'!$D$56:$R$656,15,0)</f>
        <v>3.6235499999999998</v>
      </c>
      <c r="F138" s="17">
        <f ca="1">INDEX('EE investment costs'!$D$56:$R$656,MATCH(X138,'EE investment costs'!$D$56:$D$656,0),MATCH($V$8,'EE investment costs'!$D$56:$R$56,0))</f>
        <v>754.58995421842508</v>
      </c>
      <c r="I138" s="18">
        <v>1</v>
      </c>
      <c r="J138" s="18">
        <v>1</v>
      </c>
      <c r="K138" s="14">
        <f t="shared" ref="K138:K201" ca="1" si="17">IF(F138&lt;500,1,0)+IF(F138&lt;600,1,0)+IF(F138&lt;700,1,0)+IF(F138&lt;800,1,0)+IF(F138&lt;900,1,0)+IF(F138&lt;1000,1,0)+IF(F138&lt;1100,1,0)+IF(F138&lt;1200,1,0)</f>
        <v>5</v>
      </c>
      <c r="M138" s="19" t="str">
        <f t="shared" ca="1" si="15"/>
        <v>INDNDEFFEM-22</v>
      </c>
      <c r="N138" s="23" t="str">
        <f t="shared" ca="1" si="16"/>
        <v>Construction Saving Tech-Electric Motors 2.2y</v>
      </c>
      <c r="O138" s="23" t="s">
        <v>32</v>
      </c>
      <c r="P138" s="23" t="s">
        <v>33</v>
      </c>
      <c r="Q138" s="23"/>
      <c r="R138" s="23"/>
      <c r="S138" s="19" t="s">
        <v>34</v>
      </c>
      <c r="V138" s="16" t="str">
        <f t="shared" ref="V138:W201" ca="1" si="18">V137</f>
        <v>ND</v>
      </c>
      <c r="W138" s="14" t="str">
        <f t="shared" ca="1" si="18"/>
        <v>Construction</v>
      </c>
      <c r="X138" s="3" t="str">
        <f>'EE investment costs'!D187</f>
        <v>EM-22</v>
      </c>
      <c r="Y138" s="3" t="str">
        <f>'EE investment costs'!E187</f>
        <v>Electric Motors</v>
      </c>
      <c r="AC138" s="123">
        <f>'EE investment costs'!C187</f>
        <v>2.2000000000000002</v>
      </c>
      <c r="AD138" s="22"/>
    </row>
    <row r="139" spans="2:30">
      <c r="B139" s="14" t="str">
        <f t="shared" ca="1" si="14"/>
        <v>INDNDEFFTF-22</v>
      </c>
      <c r="C139" s="15" t="str">
        <f t="shared" ca="1" si="13"/>
        <v>INDTF</v>
      </c>
      <c r="D139" s="16">
        <f>'EE investment costs'!$F$15</f>
        <v>2016</v>
      </c>
      <c r="E139" s="14">
        <f>VLOOKUP(X139,'EE investment costs'!$D$56:$R$656,15,0)</f>
        <v>7.8000000000000007</v>
      </c>
      <c r="F139" s="17">
        <f ca="1">INDEX('EE investment costs'!$D$56:$R$656,MATCH(X139,'EE investment costs'!$D$56:$D$656,0),MATCH($V$8,'EE investment costs'!$D$56:$R$56,0))</f>
        <v>323.26162153667366</v>
      </c>
      <c r="I139" s="18">
        <v>1</v>
      </c>
      <c r="J139" s="18">
        <v>1</v>
      </c>
      <c r="K139" s="14">
        <f t="shared" ca="1" si="17"/>
        <v>8</v>
      </c>
      <c r="M139" s="19" t="str">
        <f t="shared" ca="1" si="15"/>
        <v>INDNDEFFTF-22</v>
      </c>
      <c r="N139" s="23" t="str">
        <f t="shared" ca="1" si="16"/>
        <v>Construction Saving Tech-Haulage Tractors, Trucks, Fishing boats 2.2y</v>
      </c>
      <c r="O139" s="23" t="s">
        <v>32</v>
      </c>
      <c r="P139" s="23" t="s">
        <v>33</v>
      </c>
      <c r="Q139" s="23"/>
      <c r="R139" s="23"/>
      <c r="S139" s="19" t="s">
        <v>34</v>
      </c>
      <c r="V139" s="16" t="str">
        <f t="shared" ca="1" si="18"/>
        <v>ND</v>
      </c>
      <c r="W139" s="14" t="str">
        <f t="shared" ca="1" si="18"/>
        <v>Construction</v>
      </c>
      <c r="X139" s="3" t="str">
        <f>'EE investment costs'!D188</f>
        <v>TF-22</v>
      </c>
      <c r="Y139" s="3" t="str">
        <f>'EE investment costs'!E188</f>
        <v>Haulage Tractors, Trucks, Fishing boats</v>
      </c>
      <c r="AC139" s="123">
        <f>'EE investment costs'!C188</f>
        <v>2.2000000000000002</v>
      </c>
      <c r="AD139" s="22"/>
    </row>
    <row r="140" spans="2:30">
      <c r="B140" s="14" t="str">
        <f t="shared" ca="1" si="14"/>
        <v>INDNDEFFMT-23</v>
      </c>
      <c r="C140" s="15" t="str">
        <f t="shared" ca="1" si="13"/>
        <v>INDMT</v>
      </c>
      <c r="D140" s="16">
        <f>'EE investment costs'!$F$15</f>
        <v>2016</v>
      </c>
      <c r="E140" s="14">
        <f>VLOOKUP(X140,'EE investment costs'!$D$56:$R$656,15,0)</f>
        <v>5.15</v>
      </c>
      <c r="F140" s="17">
        <f ca="1">INDEX('EE investment costs'!$D$56:$R$656,MATCH(X140,'EE investment costs'!$D$56:$D$656,0),MATCH($V$8,'EE investment costs'!$D$56:$R$56,0))</f>
        <v>310.83714720752397</v>
      </c>
      <c r="I140" s="18">
        <v>1</v>
      </c>
      <c r="J140" s="18">
        <v>1</v>
      </c>
      <c r="K140" s="14">
        <f t="shared" ca="1" si="17"/>
        <v>8</v>
      </c>
      <c r="M140" s="19" t="str">
        <f t="shared" ca="1" si="15"/>
        <v>INDNDEFFMT-23</v>
      </c>
      <c r="N140" s="23" t="str">
        <f t="shared" ca="1" si="16"/>
        <v>Construction Saving Tech-Heat Medium Temp. up to 150C 2.3y</v>
      </c>
      <c r="O140" s="23" t="s">
        <v>32</v>
      </c>
      <c r="P140" s="23" t="s">
        <v>33</v>
      </c>
      <c r="Q140" s="23"/>
      <c r="R140" s="23"/>
      <c r="S140" s="19" t="s">
        <v>34</v>
      </c>
      <c r="V140" s="16" t="str">
        <f t="shared" ca="1" si="18"/>
        <v>ND</v>
      </c>
      <c r="W140" s="14" t="str">
        <f t="shared" ca="1" si="18"/>
        <v>Construction</v>
      </c>
      <c r="X140" s="3" t="str">
        <f>'EE investment costs'!D189</f>
        <v>MT-23</v>
      </c>
      <c r="Y140" s="3" t="str">
        <f>'EE investment costs'!E189</f>
        <v>Heat Medium Temp. up to 150C</v>
      </c>
      <c r="AC140" s="123">
        <f>'EE investment costs'!C189</f>
        <v>2.2999999999999998</v>
      </c>
      <c r="AD140" s="22"/>
    </row>
    <row r="141" spans="2:30">
      <c r="B141" s="14" t="str">
        <f t="shared" ca="1" si="14"/>
        <v>INDNDEFFHT-23</v>
      </c>
      <c r="C141" s="15" t="str">
        <f t="shared" ca="1" si="13"/>
        <v>INDHT</v>
      </c>
      <c r="D141" s="16">
        <f>'EE investment costs'!$F$15</f>
        <v>2016</v>
      </c>
      <c r="E141" s="14">
        <f>VLOOKUP(X141,'EE investment costs'!$D$56:$R$656,15,0)</f>
        <v>4.1199999999999992</v>
      </c>
      <c r="F141" s="17">
        <f ca="1">INDEX('EE investment costs'!$D$56:$R$656,MATCH(X141,'EE investment costs'!$D$56:$D$656,0),MATCH($V$8,'EE investment costs'!$D$56:$R$56,0))</f>
        <v>270.66761585720172</v>
      </c>
      <c r="I141" s="18">
        <v>1</v>
      </c>
      <c r="J141" s="18">
        <v>1</v>
      </c>
      <c r="K141" s="14">
        <f t="shared" ca="1" si="17"/>
        <v>8</v>
      </c>
      <c r="M141" s="19" t="str">
        <f t="shared" ca="1" si="15"/>
        <v>INDNDEFFHT-23</v>
      </c>
      <c r="N141" s="23" t="str">
        <f t="shared" ca="1" si="16"/>
        <v>Construction Saving Tech-Heat High Temp. over 150C 2.3y</v>
      </c>
      <c r="O141" s="23" t="s">
        <v>32</v>
      </c>
      <c r="P141" s="23" t="s">
        <v>33</v>
      </c>
      <c r="Q141" s="23"/>
      <c r="R141" s="23"/>
      <c r="S141" s="19" t="s">
        <v>34</v>
      </c>
      <c r="V141" s="16" t="str">
        <f t="shared" ca="1" si="18"/>
        <v>ND</v>
      </c>
      <c r="W141" s="14" t="str">
        <f t="shared" ca="1" si="18"/>
        <v>Construction</v>
      </c>
      <c r="X141" s="3" t="str">
        <f>'EE investment costs'!D190</f>
        <v>HT-23</v>
      </c>
      <c r="Y141" s="3" t="str">
        <f>'EE investment costs'!E190</f>
        <v>Heat High Temp. over 150C</v>
      </c>
      <c r="AC141" s="123">
        <f>'EE investment costs'!C190</f>
        <v>2.2999999999999998</v>
      </c>
      <c r="AD141" s="22"/>
    </row>
    <row r="142" spans="2:30">
      <c r="B142" s="14" t="str">
        <f t="shared" ca="1" si="14"/>
        <v>INDNDEFFRH-23</v>
      </c>
      <c r="C142" s="15" t="str">
        <f t="shared" ca="1" si="13"/>
        <v>INDRH</v>
      </c>
      <c r="D142" s="16">
        <f>'EE investment costs'!$F$15</f>
        <v>2016</v>
      </c>
      <c r="E142" s="14">
        <f>VLOOKUP(X142,'EE investment costs'!$D$56:$R$656,15,0)</f>
        <v>16</v>
      </c>
      <c r="F142" s="17">
        <f ca="1">INDEX('EE investment costs'!$D$56:$R$656,MATCH(X142,'EE investment costs'!$D$56:$D$656,0),MATCH($V$8,'EE investment costs'!$D$56:$R$56,0))</f>
        <v>0</v>
      </c>
      <c r="I142" s="18">
        <v>1</v>
      </c>
      <c r="J142" s="18">
        <v>1</v>
      </c>
      <c r="K142" s="14">
        <f t="shared" ca="1" si="17"/>
        <v>8</v>
      </c>
      <c r="M142" s="19" t="str">
        <f t="shared" ca="1" si="15"/>
        <v>INDNDEFFRH-23</v>
      </c>
      <c r="N142" s="23" t="str">
        <f t="shared" ca="1" si="16"/>
        <v>Construction Saving Tech-Heat Room Heat 2.3y</v>
      </c>
      <c r="O142" s="23" t="s">
        <v>32</v>
      </c>
      <c r="P142" s="23" t="s">
        <v>33</v>
      </c>
      <c r="Q142" s="23"/>
      <c r="R142" s="23"/>
      <c r="S142" s="19" t="s">
        <v>34</v>
      </c>
      <c r="V142" s="16" t="str">
        <f t="shared" ca="1" si="18"/>
        <v>ND</v>
      </c>
      <c r="W142" s="14" t="str">
        <f t="shared" ca="1" si="18"/>
        <v>Construction</v>
      </c>
      <c r="X142" s="3" t="str">
        <f>'EE investment costs'!D191</f>
        <v>RH-23</v>
      </c>
      <c r="Y142" s="3" t="str">
        <f>'EE investment costs'!E191</f>
        <v>Heat Room Heat</v>
      </c>
      <c r="AC142" s="123">
        <f>'EE investment costs'!C191</f>
        <v>2.2999999999999998</v>
      </c>
      <c r="AD142" s="22"/>
    </row>
    <row r="143" spans="2:30">
      <c r="B143" s="14" t="str">
        <f t="shared" ca="1" si="14"/>
        <v>INDNDEFFLA-23</v>
      </c>
      <c r="C143" s="15" t="str">
        <f t="shared" ca="1" si="13"/>
        <v>INDLA</v>
      </c>
      <c r="D143" s="16">
        <f>'EE investment costs'!$F$15</f>
        <v>2016</v>
      </c>
      <c r="E143" s="14">
        <f>VLOOKUP(X143,'EE investment costs'!$D$56:$R$656,15,0)</f>
        <v>3.4764999999999997</v>
      </c>
      <c r="F143" s="17">
        <f ca="1">INDEX('EE investment costs'!$D$56:$R$656,MATCH(X143,'EE investment costs'!$D$56:$D$656,0),MATCH($V$8,'EE investment costs'!$D$56:$R$56,0))</f>
        <v>826.85048949460133</v>
      </c>
      <c r="I143" s="18">
        <v>1</v>
      </c>
      <c r="J143" s="18">
        <v>1</v>
      </c>
      <c r="K143" s="14">
        <f t="shared" ca="1" si="17"/>
        <v>4</v>
      </c>
      <c r="M143" s="19" t="str">
        <f t="shared" ca="1" si="15"/>
        <v>INDNDEFFLA-23</v>
      </c>
      <c r="N143" s="23" t="str">
        <f t="shared" ca="1" si="16"/>
        <v>Construction Saving Tech-Light 2.3y</v>
      </c>
      <c r="O143" s="23" t="s">
        <v>32</v>
      </c>
      <c r="P143" s="23" t="s">
        <v>33</v>
      </c>
      <c r="Q143" s="23"/>
      <c r="R143" s="23"/>
      <c r="S143" s="19" t="s">
        <v>34</v>
      </c>
      <c r="V143" s="16" t="str">
        <f t="shared" ca="1" si="18"/>
        <v>ND</v>
      </c>
      <c r="W143" s="14" t="str">
        <f t="shared" ca="1" si="18"/>
        <v>Construction</v>
      </c>
      <c r="X143" s="3" t="str">
        <f>'EE investment costs'!D192</f>
        <v>LA-23</v>
      </c>
      <c r="Y143" s="3" t="str">
        <f>'EE investment costs'!E192</f>
        <v>Light</v>
      </c>
      <c r="AC143" s="123">
        <f>'EE investment costs'!C192</f>
        <v>2.2999999999999998</v>
      </c>
      <c r="AD143" s="22"/>
    </row>
    <row r="144" spans="2:30">
      <c r="B144" s="14" t="str">
        <f t="shared" ca="1" si="14"/>
        <v>INDNDEFFEM-23</v>
      </c>
      <c r="C144" s="15" t="str">
        <f t="shared" ca="1" si="13"/>
        <v>INDEM</v>
      </c>
      <c r="D144" s="16">
        <f>'EE investment costs'!$F$15</f>
        <v>2016</v>
      </c>
      <c r="E144" s="14">
        <f>VLOOKUP(X144,'EE investment costs'!$D$56:$R$656,15,0)</f>
        <v>3.6503249999999996</v>
      </c>
      <c r="F144" s="17">
        <f ca="1">INDEX('EE investment costs'!$D$56:$R$656,MATCH(X144,'EE investment costs'!$D$56:$D$656,0),MATCH($V$8,'EE investment costs'!$D$56:$R$56,0))</f>
        <v>810.30444829371288</v>
      </c>
      <c r="I144" s="18">
        <v>1</v>
      </c>
      <c r="J144" s="18">
        <v>1</v>
      </c>
      <c r="K144" s="14">
        <f t="shared" ca="1" si="17"/>
        <v>4</v>
      </c>
      <c r="M144" s="19" t="str">
        <f t="shared" ca="1" si="15"/>
        <v>INDNDEFFEM-23</v>
      </c>
      <c r="N144" s="23" t="str">
        <f t="shared" ca="1" si="16"/>
        <v>Construction Saving Tech-Electric Motors 2.3y</v>
      </c>
      <c r="O144" s="23" t="s">
        <v>32</v>
      </c>
      <c r="P144" s="23" t="s">
        <v>33</v>
      </c>
      <c r="Q144" s="23"/>
      <c r="R144" s="23"/>
      <c r="S144" s="19" t="s">
        <v>34</v>
      </c>
      <c r="V144" s="16" t="str">
        <f t="shared" ca="1" si="18"/>
        <v>ND</v>
      </c>
      <c r="W144" s="14" t="str">
        <f t="shared" ca="1" si="18"/>
        <v>Construction</v>
      </c>
      <c r="X144" s="3" t="str">
        <f>'EE investment costs'!D193</f>
        <v>EM-23</v>
      </c>
      <c r="Y144" s="3" t="str">
        <f>'EE investment costs'!E193</f>
        <v>Electric Motors</v>
      </c>
      <c r="AC144" s="123">
        <f>'EE investment costs'!C193</f>
        <v>2.2999999999999998</v>
      </c>
      <c r="AD144" s="22"/>
    </row>
    <row r="145" spans="2:30">
      <c r="B145" s="14" t="str">
        <f t="shared" ca="1" si="14"/>
        <v>INDNDEFFTF-23</v>
      </c>
      <c r="C145" s="15" t="str">
        <f t="shared" ca="1" si="13"/>
        <v>INDTF</v>
      </c>
      <c r="D145" s="16">
        <f>'EE investment costs'!$F$15</f>
        <v>2016</v>
      </c>
      <c r="E145" s="14">
        <f>VLOOKUP(X145,'EE investment costs'!$D$56:$R$656,15,0)</f>
        <v>8.1999999999999993</v>
      </c>
      <c r="F145" s="17">
        <f ca="1">INDEX('EE investment costs'!$D$56:$R$656,MATCH(X145,'EE investment costs'!$D$56:$D$656,0),MATCH($V$8,'EE investment costs'!$D$56:$R$56,0))</f>
        <v>337.95533160652241</v>
      </c>
      <c r="I145" s="18">
        <v>1</v>
      </c>
      <c r="J145" s="18">
        <v>1</v>
      </c>
      <c r="K145" s="14">
        <f t="shared" ca="1" si="17"/>
        <v>8</v>
      </c>
      <c r="M145" s="19" t="str">
        <f t="shared" ca="1" si="15"/>
        <v>INDNDEFFTF-23</v>
      </c>
      <c r="N145" s="23" t="str">
        <f t="shared" ca="1" si="16"/>
        <v>Construction Saving Tech-Haulage Tractors, Trucks, Fishing boats 2.3y</v>
      </c>
      <c r="O145" s="23" t="s">
        <v>32</v>
      </c>
      <c r="P145" s="23" t="s">
        <v>33</v>
      </c>
      <c r="Q145" s="23"/>
      <c r="R145" s="23"/>
      <c r="S145" s="19" t="s">
        <v>34</v>
      </c>
      <c r="V145" s="16" t="str">
        <f t="shared" ca="1" si="18"/>
        <v>ND</v>
      </c>
      <c r="W145" s="14" t="str">
        <f t="shared" ca="1" si="18"/>
        <v>Construction</v>
      </c>
      <c r="X145" s="3" t="str">
        <f>'EE investment costs'!D194</f>
        <v>TF-23</v>
      </c>
      <c r="Y145" s="3" t="str">
        <f>'EE investment costs'!E194</f>
        <v>Haulage Tractors, Trucks, Fishing boats</v>
      </c>
      <c r="AC145" s="123">
        <f>'EE investment costs'!C194</f>
        <v>2.2999999999999998</v>
      </c>
      <c r="AD145" s="22"/>
    </row>
    <row r="146" spans="2:30">
      <c r="B146" s="14" t="str">
        <f t="shared" ca="1" si="14"/>
        <v>INDNDEFFMT-24</v>
      </c>
      <c r="C146" s="15" t="str">
        <f t="shared" ca="1" si="13"/>
        <v>INDMT</v>
      </c>
      <c r="D146" s="16">
        <f>'EE investment costs'!$F$15</f>
        <v>2016</v>
      </c>
      <c r="E146" s="14">
        <f>VLOOKUP(X146,'EE investment costs'!$D$56:$R$656,15,0)</f>
        <v>5.2</v>
      </c>
      <c r="F146" s="17">
        <f ca="1">INDEX('EE investment costs'!$D$56:$R$656,MATCH(X146,'EE investment costs'!$D$56:$D$656,0),MATCH($V$8,'EE investment costs'!$D$56:$R$56,0))</f>
        <v>329.92176615670593</v>
      </c>
      <c r="I146" s="18">
        <v>1</v>
      </c>
      <c r="J146" s="18">
        <v>1</v>
      </c>
      <c r="K146" s="14">
        <f t="shared" ca="1" si="17"/>
        <v>8</v>
      </c>
      <c r="M146" s="19" t="str">
        <f t="shared" ca="1" si="15"/>
        <v>INDNDEFFMT-24</v>
      </c>
      <c r="N146" s="23" t="str">
        <f t="shared" ca="1" si="16"/>
        <v>Construction Saving Tech-Heat Medium Temp. up to 150C 2.4y</v>
      </c>
      <c r="O146" s="23" t="s">
        <v>32</v>
      </c>
      <c r="P146" s="23" t="s">
        <v>33</v>
      </c>
      <c r="Q146" s="23"/>
      <c r="R146" s="23"/>
      <c r="S146" s="19" t="s">
        <v>34</v>
      </c>
      <c r="V146" s="16" t="str">
        <f t="shared" ca="1" si="18"/>
        <v>ND</v>
      </c>
      <c r="W146" s="14" t="str">
        <f t="shared" ca="1" si="18"/>
        <v>Construction</v>
      </c>
      <c r="X146" s="3" t="str">
        <f>'EE investment costs'!D195</f>
        <v>MT-24</v>
      </c>
      <c r="Y146" s="3" t="str">
        <f>'EE investment costs'!E195</f>
        <v>Heat Medium Temp. up to 150C</v>
      </c>
      <c r="AC146" s="123">
        <f>'EE investment costs'!C195</f>
        <v>2.4</v>
      </c>
      <c r="AD146" s="22"/>
    </row>
    <row r="147" spans="2:30">
      <c r="B147" s="14" t="str">
        <f t="shared" ca="1" si="14"/>
        <v>INDNDEFFHT-24</v>
      </c>
      <c r="C147" s="15" t="str">
        <f t="shared" ca="1" si="13"/>
        <v>INDHT</v>
      </c>
      <c r="D147" s="16">
        <f>'EE investment costs'!$F$15</f>
        <v>2016</v>
      </c>
      <c r="E147" s="14">
        <f>VLOOKUP(X147,'EE investment costs'!$D$56:$R$656,15,0)</f>
        <v>4.1599999999999993</v>
      </c>
      <c r="F147" s="17">
        <f ca="1">INDEX('EE investment costs'!$D$56:$R$656,MATCH(X147,'EE investment costs'!$D$56:$D$656,0),MATCH($V$8,'EE investment costs'!$D$56:$R$56,0))</f>
        <v>285.10322203625248</v>
      </c>
      <c r="I147" s="18">
        <v>1</v>
      </c>
      <c r="J147" s="18">
        <v>1</v>
      </c>
      <c r="K147" s="14">
        <f t="shared" ca="1" si="17"/>
        <v>8</v>
      </c>
      <c r="M147" s="19" t="str">
        <f t="shared" ca="1" si="15"/>
        <v>INDNDEFFHT-24</v>
      </c>
      <c r="N147" s="23" t="str">
        <f t="shared" ca="1" si="16"/>
        <v>Construction Saving Tech-Heat High Temp. over 150C 2.4y</v>
      </c>
      <c r="O147" s="23" t="s">
        <v>32</v>
      </c>
      <c r="P147" s="23" t="s">
        <v>33</v>
      </c>
      <c r="Q147" s="23"/>
      <c r="R147" s="23"/>
      <c r="S147" s="19" t="s">
        <v>34</v>
      </c>
      <c r="V147" s="16" t="str">
        <f t="shared" ca="1" si="18"/>
        <v>ND</v>
      </c>
      <c r="W147" s="14" t="str">
        <f t="shared" ca="1" si="18"/>
        <v>Construction</v>
      </c>
      <c r="X147" s="3" t="str">
        <f>'EE investment costs'!D196</f>
        <v>HT-24</v>
      </c>
      <c r="Y147" s="3" t="str">
        <f>'EE investment costs'!E196</f>
        <v>Heat High Temp. over 150C</v>
      </c>
      <c r="AC147" s="123">
        <f>'EE investment costs'!C196</f>
        <v>2.4</v>
      </c>
      <c r="AD147" s="22"/>
    </row>
    <row r="148" spans="2:30">
      <c r="B148" s="14" t="str">
        <f t="shared" ca="1" si="14"/>
        <v>INDNDEFFRH-24</v>
      </c>
      <c r="C148" s="15" t="str">
        <f t="shared" ca="1" si="13"/>
        <v>INDRH</v>
      </c>
      <c r="D148" s="16">
        <f>'EE investment costs'!$F$15</f>
        <v>2016</v>
      </c>
      <c r="E148" s="14">
        <f>VLOOKUP(X148,'EE investment costs'!$D$56:$R$656,15,0)</f>
        <v>16</v>
      </c>
      <c r="F148" s="17">
        <f ca="1">INDEX('EE investment costs'!$D$56:$R$656,MATCH(X148,'EE investment costs'!$D$56:$D$656,0),MATCH($V$8,'EE investment costs'!$D$56:$R$56,0))</f>
        <v>0</v>
      </c>
      <c r="I148" s="18">
        <v>1</v>
      </c>
      <c r="J148" s="18">
        <v>1</v>
      </c>
      <c r="K148" s="14">
        <f t="shared" ca="1" si="17"/>
        <v>8</v>
      </c>
      <c r="M148" s="19" t="str">
        <f t="shared" ca="1" si="15"/>
        <v>INDNDEFFRH-24</v>
      </c>
      <c r="N148" s="23" t="str">
        <f t="shared" ca="1" si="16"/>
        <v>Construction Saving Tech-Heat Room Heat 2.4y</v>
      </c>
      <c r="O148" s="23" t="s">
        <v>32</v>
      </c>
      <c r="P148" s="23" t="s">
        <v>33</v>
      </c>
      <c r="Q148" s="23"/>
      <c r="R148" s="23"/>
      <c r="S148" s="19" t="s">
        <v>34</v>
      </c>
      <c r="V148" s="16" t="str">
        <f t="shared" ca="1" si="18"/>
        <v>ND</v>
      </c>
      <c r="W148" s="14" t="str">
        <f t="shared" ca="1" si="18"/>
        <v>Construction</v>
      </c>
      <c r="X148" s="3" t="str">
        <f>'EE investment costs'!D197</f>
        <v>RH-24</v>
      </c>
      <c r="Y148" s="3" t="str">
        <f>'EE investment costs'!E197</f>
        <v>Heat Room Heat</v>
      </c>
      <c r="AC148" s="123">
        <f>'EE investment costs'!C197</f>
        <v>2.4</v>
      </c>
      <c r="AD148" s="22"/>
    </row>
    <row r="149" spans="2:30">
      <c r="B149" s="14" t="str">
        <f t="shared" ca="1" si="14"/>
        <v>INDNDEFFLA-24</v>
      </c>
      <c r="C149" s="15" t="str">
        <f t="shared" ca="1" si="13"/>
        <v>INDLA</v>
      </c>
      <c r="D149" s="16">
        <f>'EE investment costs'!$F$15</f>
        <v>2016</v>
      </c>
      <c r="E149" s="14">
        <f>VLOOKUP(X149,'EE investment costs'!$D$56:$R$656,15,0)</f>
        <v>3.5019999999999998</v>
      </c>
      <c r="F149" s="17">
        <f ca="1">INDEX('EE investment costs'!$D$56:$R$656,MATCH(X149,'EE investment costs'!$D$56:$D$656,0),MATCH($V$8,'EE investment costs'!$D$56:$R$56,0))</f>
        <v>882.40514443214772</v>
      </c>
      <c r="I149" s="18">
        <v>1</v>
      </c>
      <c r="J149" s="18">
        <v>1</v>
      </c>
      <c r="K149" s="14">
        <f t="shared" ca="1" si="17"/>
        <v>4</v>
      </c>
      <c r="M149" s="19" t="str">
        <f t="shared" ca="1" si="15"/>
        <v>INDNDEFFLA-24</v>
      </c>
      <c r="N149" s="23" t="str">
        <f t="shared" ca="1" si="16"/>
        <v>Construction Saving Tech-Light 2.4y</v>
      </c>
      <c r="O149" s="23" t="s">
        <v>32</v>
      </c>
      <c r="P149" s="23" t="s">
        <v>33</v>
      </c>
      <c r="Q149" s="23"/>
      <c r="R149" s="23"/>
      <c r="S149" s="19" t="s">
        <v>34</v>
      </c>
      <c r="V149" s="16" t="str">
        <f t="shared" ca="1" si="18"/>
        <v>ND</v>
      </c>
      <c r="W149" s="14" t="str">
        <f t="shared" ca="1" si="18"/>
        <v>Construction</v>
      </c>
      <c r="X149" s="3" t="str">
        <f>'EE investment costs'!D198</f>
        <v>LA-24</v>
      </c>
      <c r="Y149" s="3" t="str">
        <f>'EE investment costs'!E198</f>
        <v>Light</v>
      </c>
      <c r="AC149" s="123">
        <f>'EE investment costs'!C198</f>
        <v>2.4</v>
      </c>
      <c r="AD149" s="22"/>
    </row>
    <row r="150" spans="2:30">
      <c r="B150" s="14" t="str">
        <f t="shared" ca="1" si="14"/>
        <v>INDNDEFFEM-24</v>
      </c>
      <c r="C150" s="15" t="str">
        <f t="shared" ca="1" si="13"/>
        <v>INDEM</v>
      </c>
      <c r="D150" s="16">
        <f>'EE investment costs'!$F$15</f>
        <v>2016</v>
      </c>
      <c r="E150" s="14">
        <f>VLOOKUP(X150,'EE investment costs'!$D$56:$R$656,15,0)</f>
        <v>3.6770999999999998</v>
      </c>
      <c r="F150" s="17">
        <f ca="1">INDEX('EE investment costs'!$D$56:$R$656,MATCH(X150,'EE investment costs'!$D$56:$D$656,0),MATCH($V$8,'EE investment costs'!$D$56:$R$56,0))</f>
        <v>866.01894236900102</v>
      </c>
      <c r="I150" s="18">
        <v>1</v>
      </c>
      <c r="J150" s="18">
        <v>1</v>
      </c>
      <c r="K150" s="14">
        <f t="shared" ca="1" si="17"/>
        <v>4</v>
      </c>
      <c r="M150" s="19" t="str">
        <f t="shared" ca="1" si="15"/>
        <v>INDNDEFFEM-24</v>
      </c>
      <c r="N150" s="23" t="str">
        <f t="shared" ca="1" si="16"/>
        <v>Construction Saving Tech-Electric Motors 2.4y</v>
      </c>
      <c r="O150" s="23" t="s">
        <v>32</v>
      </c>
      <c r="P150" s="23" t="s">
        <v>33</v>
      </c>
      <c r="Q150" s="23"/>
      <c r="R150" s="23"/>
      <c r="S150" s="19" t="s">
        <v>34</v>
      </c>
      <c r="V150" s="16" t="str">
        <f t="shared" ca="1" si="18"/>
        <v>ND</v>
      </c>
      <c r="W150" s="14" t="str">
        <f t="shared" ca="1" si="18"/>
        <v>Construction</v>
      </c>
      <c r="X150" s="3" t="str">
        <f>'EE investment costs'!D199</f>
        <v>EM-24</v>
      </c>
      <c r="Y150" s="3" t="str">
        <f>'EE investment costs'!E199</f>
        <v>Electric Motors</v>
      </c>
      <c r="AC150" s="123">
        <f>'EE investment costs'!C199</f>
        <v>2.4</v>
      </c>
      <c r="AD150" s="22"/>
    </row>
    <row r="151" spans="2:30">
      <c r="B151" s="14" t="str">
        <f t="shared" ca="1" si="14"/>
        <v>INDNDEFFTF-24</v>
      </c>
      <c r="C151" s="15" t="str">
        <f t="shared" ca="1" si="13"/>
        <v>INDTF</v>
      </c>
      <c r="D151" s="16">
        <f>'EE investment costs'!$F$15</f>
        <v>2016</v>
      </c>
      <c r="E151" s="14">
        <f>VLOOKUP(X151,'EE investment costs'!$D$56:$R$656,15,0)</f>
        <v>8.6</v>
      </c>
      <c r="F151" s="17">
        <f ca="1">INDEX('EE investment costs'!$D$56:$R$656,MATCH(X151,'EE investment costs'!$D$56:$D$656,0),MATCH($V$8,'EE investment costs'!$D$56:$R$56,0))</f>
        <v>352.64904167637127</v>
      </c>
      <c r="I151" s="18">
        <v>1</v>
      </c>
      <c r="J151" s="18">
        <v>1</v>
      </c>
      <c r="K151" s="14">
        <f t="shared" ca="1" si="17"/>
        <v>8</v>
      </c>
      <c r="M151" s="19" t="str">
        <f t="shared" ca="1" si="15"/>
        <v>INDNDEFFTF-24</v>
      </c>
      <c r="N151" s="23" t="str">
        <f t="shared" ca="1" si="16"/>
        <v>Construction Saving Tech-Haulage Tractors, Trucks, Fishing boats 2.4y</v>
      </c>
      <c r="O151" s="23" t="s">
        <v>32</v>
      </c>
      <c r="P151" s="23" t="s">
        <v>33</v>
      </c>
      <c r="Q151" s="23"/>
      <c r="R151" s="23"/>
      <c r="S151" s="19" t="s">
        <v>34</v>
      </c>
      <c r="V151" s="16" t="str">
        <f t="shared" ca="1" si="18"/>
        <v>ND</v>
      </c>
      <c r="W151" s="14" t="str">
        <f t="shared" ca="1" si="18"/>
        <v>Construction</v>
      </c>
      <c r="X151" s="3" t="str">
        <f>'EE investment costs'!D200</f>
        <v>TF-24</v>
      </c>
      <c r="Y151" s="3" t="str">
        <f>'EE investment costs'!E200</f>
        <v>Haulage Tractors, Trucks, Fishing boats</v>
      </c>
      <c r="AC151" s="123">
        <f>'EE investment costs'!C200</f>
        <v>2.4</v>
      </c>
      <c r="AD151" s="22"/>
    </row>
    <row r="152" spans="2:30">
      <c r="B152" s="14" t="str">
        <f t="shared" ca="1" si="14"/>
        <v>INDNDEFFMT-25</v>
      </c>
      <c r="C152" s="15" t="str">
        <f t="shared" ca="1" si="13"/>
        <v>INDMT</v>
      </c>
      <c r="D152" s="16">
        <f>'EE investment costs'!$F$15</f>
        <v>2016</v>
      </c>
      <c r="E152" s="14">
        <f>VLOOKUP(X152,'EE investment costs'!$D$56:$R$656,15,0)</f>
        <v>5.25</v>
      </c>
      <c r="F152" s="17">
        <f ca="1">INDEX('EE investment costs'!$D$56:$R$656,MATCH(X152,'EE investment costs'!$D$56:$D$656,0),MATCH($V$8,'EE investment costs'!$D$56:$R$56,0))</f>
        <v>349.00638510588789</v>
      </c>
      <c r="I152" s="18">
        <v>1</v>
      </c>
      <c r="J152" s="18">
        <v>1</v>
      </c>
      <c r="K152" s="14">
        <f t="shared" ca="1" si="17"/>
        <v>8</v>
      </c>
      <c r="M152" s="19" t="str">
        <f t="shared" ca="1" si="15"/>
        <v>INDNDEFFMT-25</v>
      </c>
      <c r="N152" s="23" t="str">
        <f t="shared" ca="1" si="16"/>
        <v>Construction Saving Tech-Heat Medium Temp. up to 150C 2.5y</v>
      </c>
      <c r="O152" s="23" t="s">
        <v>32</v>
      </c>
      <c r="P152" s="23" t="s">
        <v>33</v>
      </c>
      <c r="Q152" s="23"/>
      <c r="R152" s="23"/>
      <c r="S152" s="19" t="s">
        <v>34</v>
      </c>
      <c r="V152" s="16" t="str">
        <f t="shared" ca="1" si="18"/>
        <v>ND</v>
      </c>
      <c r="W152" s="14" t="str">
        <f t="shared" ca="1" si="18"/>
        <v>Construction</v>
      </c>
      <c r="X152" s="3" t="str">
        <f>'EE investment costs'!D201</f>
        <v>MT-25</v>
      </c>
      <c r="Y152" s="3" t="str">
        <f>'EE investment costs'!E201</f>
        <v>Heat Medium Temp. up to 150C</v>
      </c>
      <c r="AC152" s="123">
        <f>'EE investment costs'!C201</f>
        <v>2.5</v>
      </c>
      <c r="AD152" s="22"/>
    </row>
    <row r="153" spans="2:30">
      <c r="B153" s="14" t="str">
        <f t="shared" ca="1" si="14"/>
        <v>INDNDEFFHT-25</v>
      </c>
      <c r="C153" s="15" t="str">
        <f t="shared" ca="1" si="13"/>
        <v>INDHT</v>
      </c>
      <c r="D153" s="16">
        <f>'EE investment costs'!$F$15</f>
        <v>2016</v>
      </c>
      <c r="E153" s="14">
        <f>VLOOKUP(X153,'EE investment costs'!$D$56:$R$656,15,0)</f>
        <v>4.1999999999999993</v>
      </c>
      <c r="F153" s="17">
        <f ca="1">INDEX('EE investment costs'!$D$56:$R$656,MATCH(X153,'EE investment costs'!$D$56:$D$656,0),MATCH($V$8,'EE investment costs'!$D$56:$R$56,0))</f>
        <v>299.53882821530328</v>
      </c>
      <c r="I153" s="18">
        <v>1</v>
      </c>
      <c r="J153" s="18">
        <v>1</v>
      </c>
      <c r="K153" s="14">
        <f t="shared" ca="1" si="17"/>
        <v>8</v>
      </c>
      <c r="M153" s="19" t="str">
        <f t="shared" ca="1" si="15"/>
        <v>INDNDEFFHT-25</v>
      </c>
      <c r="N153" s="23" t="str">
        <f t="shared" ca="1" si="16"/>
        <v>Construction Saving Tech-Heat High Temp. over 150C 2.5y</v>
      </c>
      <c r="O153" s="23" t="s">
        <v>32</v>
      </c>
      <c r="P153" s="23" t="s">
        <v>33</v>
      </c>
      <c r="Q153" s="23"/>
      <c r="R153" s="23"/>
      <c r="S153" s="19" t="s">
        <v>34</v>
      </c>
      <c r="V153" s="16" t="str">
        <f t="shared" ca="1" si="18"/>
        <v>ND</v>
      </c>
      <c r="W153" s="14" t="str">
        <f t="shared" ca="1" si="18"/>
        <v>Construction</v>
      </c>
      <c r="X153" s="3" t="str">
        <f>'EE investment costs'!D202</f>
        <v>HT-25</v>
      </c>
      <c r="Y153" s="3" t="str">
        <f>'EE investment costs'!E202</f>
        <v>Heat High Temp. over 150C</v>
      </c>
      <c r="AC153" s="123">
        <f>'EE investment costs'!C202</f>
        <v>2.5</v>
      </c>
      <c r="AD153" s="22"/>
    </row>
    <row r="154" spans="2:30">
      <c r="B154" s="14" t="str">
        <f t="shared" ca="1" si="14"/>
        <v>INDNDEFFRH-25</v>
      </c>
      <c r="C154" s="15" t="str">
        <f t="shared" ca="1" si="13"/>
        <v>INDRH</v>
      </c>
      <c r="D154" s="16">
        <f>'EE investment costs'!$F$15</f>
        <v>2016</v>
      </c>
      <c r="E154" s="14">
        <f>VLOOKUP(X154,'EE investment costs'!$D$56:$R$656,15,0)</f>
        <v>16</v>
      </c>
      <c r="F154" s="17">
        <f ca="1">INDEX('EE investment costs'!$D$56:$R$656,MATCH(X154,'EE investment costs'!$D$56:$D$656,0),MATCH($V$8,'EE investment costs'!$D$56:$R$56,0))</f>
        <v>0</v>
      </c>
      <c r="I154" s="18">
        <v>1</v>
      </c>
      <c r="J154" s="18">
        <v>1</v>
      </c>
      <c r="K154" s="14">
        <f t="shared" ca="1" si="17"/>
        <v>8</v>
      </c>
      <c r="M154" s="19" t="str">
        <f t="shared" ca="1" si="15"/>
        <v>INDNDEFFRH-25</v>
      </c>
      <c r="N154" s="23" t="str">
        <f t="shared" ca="1" si="16"/>
        <v>Construction Saving Tech-Heat Room Heat 2.5y</v>
      </c>
      <c r="O154" s="23" t="s">
        <v>32</v>
      </c>
      <c r="P154" s="23" t="s">
        <v>33</v>
      </c>
      <c r="Q154" s="23"/>
      <c r="R154" s="23"/>
      <c r="S154" s="19" t="s">
        <v>34</v>
      </c>
      <c r="V154" s="16" t="str">
        <f t="shared" ca="1" si="18"/>
        <v>ND</v>
      </c>
      <c r="W154" s="14" t="str">
        <f t="shared" ca="1" si="18"/>
        <v>Construction</v>
      </c>
      <c r="X154" s="3" t="str">
        <f>'EE investment costs'!D203</f>
        <v>RH-25</v>
      </c>
      <c r="Y154" s="3" t="str">
        <f>'EE investment costs'!E203</f>
        <v>Heat Room Heat</v>
      </c>
      <c r="AC154" s="123">
        <f>'EE investment costs'!C203</f>
        <v>2.5</v>
      </c>
      <c r="AD154" s="22"/>
    </row>
    <row r="155" spans="2:30">
      <c r="B155" s="14" t="str">
        <f t="shared" ca="1" si="14"/>
        <v>INDNDEFFLA-25</v>
      </c>
      <c r="C155" s="15" t="str">
        <f t="shared" ca="1" si="13"/>
        <v>INDLA</v>
      </c>
      <c r="D155" s="16">
        <f>'EE investment costs'!$F$15</f>
        <v>2016</v>
      </c>
      <c r="E155" s="14">
        <f>VLOOKUP(X155,'EE investment costs'!$D$56:$R$656,15,0)</f>
        <v>3.5274999999999999</v>
      </c>
      <c r="F155" s="17">
        <f ca="1">INDEX('EE investment costs'!$D$56:$R$656,MATCH(X155,'EE investment costs'!$D$56:$D$656,0),MATCH($V$8,'EE investment costs'!$D$56:$R$56,0))</f>
        <v>937.959799369694</v>
      </c>
      <c r="I155" s="18">
        <v>1</v>
      </c>
      <c r="J155" s="18">
        <v>1</v>
      </c>
      <c r="K155" s="14">
        <f t="shared" ca="1" si="17"/>
        <v>3</v>
      </c>
      <c r="M155" s="19" t="str">
        <f t="shared" ca="1" si="15"/>
        <v>INDNDEFFLA-25</v>
      </c>
      <c r="N155" s="23" t="str">
        <f t="shared" ca="1" si="16"/>
        <v>Construction Saving Tech-Light 2.5y</v>
      </c>
      <c r="O155" s="23" t="s">
        <v>32</v>
      </c>
      <c r="P155" s="23" t="s">
        <v>33</v>
      </c>
      <c r="Q155" s="23"/>
      <c r="R155" s="23"/>
      <c r="S155" s="19" t="s">
        <v>34</v>
      </c>
      <c r="V155" s="16" t="str">
        <f t="shared" ca="1" si="18"/>
        <v>ND</v>
      </c>
      <c r="W155" s="14" t="str">
        <f t="shared" ca="1" si="18"/>
        <v>Construction</v>
      </c>
      <c r="X155" s="3" t="str">
        <f>'EE investment costs'!D204</f>
        <v>LA-25</v>
      </c>
      <c r="Y155" s="3" t="str">
        <f>'EE investment costs'!E204</f>
        <v>Light</v>
      </c>
      <c r="AC155" s="123">
        <f>'EE investment costs'!C204</f>
        <v>2.5</v>
      </c>
      <c r="AD155" s="22"/>
    </row>
    <row r="156" spans="2:30">
      <c r="B156" s="14" t="str">
        <f t="shared" ca="1" si="14"/>
        <v>INDNDEFFEM-25</v>
      </c>
      <c r="C156" s="15" t="str">
        <f t="shared" ca="1" si="13"/>
        <v>INDEM</v>
      </c>
      <c r="D156" s="16">
        <f>'EE investment costs'!$F$15</f>
        <v>2016</v>
      </c>
      <c r="E156" s="14">
        <f>VLOOKUP(X156,'EE investment costs'!$D$56:$R$656,15,0)</f>
        <v>3.703875</v>
      </c>
      <c r="F156" s="17">
        <f ca="1">INDEX('EE investment costs'!$D$56:$R$656,MATCH(X156,'EE investment costs'!$D$56:$D$656,0),MATCH($V$8,'EE investment costs'!$D$56:$R$56,0))</f>
        <v>921.73343644428905</v>
      </c>
      <c r="I156" s="18">
        <v>1</v>
      </c>
      <c r="J156" s="18">
        <v>1</v>
      </c>
      <c r="K156" s="14">
        <f t="shared" ca="1" si="17"/>
        <v>3</v>
      </c>
      <c r="M156" s="19" t="str">
        <f t="shared" ca="1" si="15"/>
        <v>INDNDEFFEM-25</v>
      </c>
      <c r="N156" s="23" t="str">
        <f t="shared" ca="1" si="16"/>
        <v>Construction Saving Tech-Electric Motors 2.5y</v>
      </c>
      <c r="O156" s="23" t="s">
        <v>32</v>
      </c>
      <c r="P156" s="23" t="s">
        <v>33</v>
      </c>
      <c r="Q156" s="23"/>
      <c r="R156" s="23"/>
      <c r="S156" s="19" t="s">
        <v>34</v>
      </c>
      <c r="V156" s="16" t="str">
        <f t="shared" ca="1" si="18"/>
        <v>ND</v>
      </c>
      <c r="W156" s="14" t="str">
        <f t="shared" ca="1" si="18"/>
        <v>Construction</v>
      </c>
      <c r="X156" s="3" t="str">
        <f>'EE investment costs'!D205</f>
        <v>EM-25</v>
      </c>
      <c r="Y156" s="3" t="str">
        <f>'EE investment costs'!E205</f>
        <v>Electric Motors</v>
      </c>
      <c r="AC156" s="123">
        <f>'EE investment costs'!C205</f>
        <v>2.5</v>
      </c>
      <c r="AD156" s="22"/>
    </row>
    <row r="157" spans="2:30">
      <c r="B157" s="14" t="str">
        <f t="shared" ca="1" si="14"/>
        <v>INDNDEFFTF-25</v>
      </c>
      <c r="C157" s="15" t="str">
        <f t="shared" ca="1" si="13"/>
        <v>INDTF</v>
      </c>
      <c r="D157" s="16">
        <f>'EE investment costs'!$F$15</f>
        <v>2016</v>
      </c>
      <c r="E157" s="14">
        <f>VLOOKUP(X157,'EE investment costs'!$D$56:$R$656,15,0)</f>
        <v>9</v>
      </c>
      <c r="F157" s="17">
        <f ca="1">INDEX('EE investment costs'!$D$56:$R$656,MATCH(X157,'EE investment costs'!$D$56:$D$656,0),MATCH($V$8,'EE investment costs'!$D$56:$R$56,0))</f>
        <v>367.34275174622002</v>
      </c>
      <c r="I157" s="18">
        <v>1</v>
      </c>
      <c r="J157" s="18">
        <v>1</v>
      </c>
      <c r="K157" s="14">
        <f t="shared" ca="1" si="17"/>
        <v>8</v>
      </c>
      <c r="M157" s="19" t="str">
        <f t="shared" ca="1" si="15"/>
        <v>INDNDEFFTF-25</v>
      </c>
      <c r="N157" s="23" t="str">
        <f t="shared" ca="1" si="16"/>
        <v>Construction Saving Tech-Haulage Tractors, Trucks, Fishing boats 2.5y</v>
      </c>
      <c r="O157" s="23" t="s">
        <v>32</v>
      </c>
      <c r="P157" s="23" t="s">
        <v>33</v>
      </c>
      <c r="Q157" s="23"/>
      <c r="R157" s="23"/>
      <c r="S157" s="19" t="s">
        <v>34</v>
      </c>
      <c r="V157" s="16" t="str">
        <f t="shared" ca="1" si="18"/>
        <v>ND</v>
      </c>
      <c r="W157" s="14" t="str">
        <f t="shared" ca="1" si="18"/>
        <v>Construction</v>
      </c>
      <c r="X157" s="3" t="str">
        <f>'EE investment costs'!D206</f>
        <v>TF-25</v>
      </c>
      <c r="Y157" s="3" t="str">
        <f>'EE investment costs'!E206</f>
        <v>Haulage Tractors, Trucks, Fishing boats</v>
      </c>
      <c r="AC157" s="123">
        <f>'EE investment costs'!C206</f>
        <v>2.5</v>
      </c>
      <c r="AD157" s="22"/>
    </row>
    <row r="158" spans="2:30">
      <c r="B158" s="14" t="str">
        <f t="shared" ca="1" si="14"/>
        <v>INDNDEFFMT-26</v>
      </c>
      <c r="C158" s="15" t="str">
        <f t="shared" ca="1" si="13"/>
        <v>INDMT</v>
      </c>
      <c r="D158" s="16">
        <f>'EE investment costs'!$F$15</f>
        <v>2016</v>
      </c>
      <c r="E158" s="14">
        <f>VLOOKUP(X158,'EE investment costs'!$D$56:$R$656,15,0)</f>
        <v>5.3</v>
      </c>
      <c r="F158" s="17">
        <f ca="1">INDEX('EE investment costs'!$D$56:$R$656,MATCH(X158,'EE investment costs'!$D$56:$D$656,0),MATCH($V$8,'EE investment costs'!$D$56:$R$56,0))</f>
        <v>368.09100405506979</v>
      </c>
      <c r="I158" s="18">
        <v>1</v>
      </c>
      <c r="J158" s="18">
        <v>1</v>
      </c>
      <c r="K158" s="14">
        <f t="shared" ca="1" si="17"/>
        <v>8</v>
      </c>
      <c r="M158" s="19" t="str">
        <f t="shared" ca="1" si="15"/>
        <v>INDNDEFFMT-26</v>
      </c>
      <c r="N158" s="23" t="str">
        <f t="shared" ca="1" si="16"/>
        <v>Construction Saving Tech-Heat Medium Temp. up to 150C 2.6y</v>
      </c>
      <c r="O158" s="23" t="s">
        <v>32</v>
      </c>
      <c r="P158" s="23" t="s">
        <v>33</v>
      </c>
      <c r="Q158" s="23"/>
      <c r="R158" s="23"/>
      <c r="S158" s="19" t="s">
        <v>34</v>
      </c>
      <c r="V158" s="16" t="str">
        <f t="shared" ca="1" si="18"/>
        <v>ND</v>
      </c>
      <c r="W158" s="14" t="str">
        <f t="shared" ca="1" si="18"/>
        <v>Construction</v>
      </c>
      <c r="X158" s="3" t="str">
        <f>'EE investment costs'!D207</f>
        <v>MT-26</v>
      </c>
      <c r="Y158" s="3" t="str">
        <f>'EE investment costs'!E207</f>
        <v>Heat Medium Temp. up to 150C</v>
      </c>
      <c r="AC158" s="123">
        <f>'EE investment costs'!C207</f>
        <v>2.6</v>
      </c>
      <c r="AD158" s="22"/>
    </row>
    <row r="159" spans="2:30">
      <c r="B159" s="14" t="str">
        <f t="shared" ca="1" si="14"/>
        <v>INDNDEFFHT-26</v>
      </c>
      <c r="C159" s="15" t="str">
        <f t="shared" ca="1" si="13"/>
        <v>INDHT</v>
      </c>
      <c r="D159" s="16">
        <f>'EE investment costs'!$F$15</f>
        <v>2016</v>
      </c>
      <c r="E159" s="14">
        <f>VLOOKUP(X159,'EE investment costs'!$D$56:$R$656,15,0)</f>
        <v>4.2399999999999993</v>
      </c>
      <c r="F159" s="17">
        <f ca="1">INDEX('EE investment costs'!$D$56:$R$656,MATCH(X159,'EE investment costs'!$D$56:$D$656,0),MATCH($V$8,'EE investment costs'!$D$56:$R$56,0))</f>
        <v>313.97443439435403</v>
      </c>
      <c r="I159" s="18">
        <v>1</v>
      </c>
      <c r="J159" s="18">
        <v>1</v>
      </c>
      <c r="K159" s="14">
        <f t="shared" ca="1" si="17"/>
        <v>8</v>
      </c>
      <c r="M159" s="19" t="str">
        <f t="shared" ca="1" si="15"/>
        <v>INDNDEFFHT-26</v>
      </c>
      <c r="N159" s="23" t="str">
        <f t="shared" ca="1" si="16"/>
        <v>Construction Saving Tech-Heat High Temp. over 150C 2.6y</v>
      </c>
      <c r="O159" s="23" t="s">
        <v>32</v>
      </c>
      <c r="P159" s="23" t="s">
        <v>33</v>
      </c>
      <c r="Q159" s="23"/>
      <c r="R159" s="23"/>
      <c r="S159" s="19" t="s">
        <v>34</v>
      </c>
      <c r="V159" s="16" t="str">
        <f t="shared" ca="1" si="18"/>
        <v>ND</v>
      </c>
      <c r="W159" s="14" t="str">
        <f t="shared" ca="1" si="18"/>
        <v>Construction</v>
      </c>
      <c r="X159" s="3" t="str">
        <f>'EE investment costs'!D208</f>
        <v>HT-26</v>
      </c>
      <c r="Y159" s="3" t="str">
        <f>'EE investment costs'!E208</f>
        <v>Heat High Temp. over 150C</v>
      </c>
      <c r="AC159" s="123">
        <f>'EE investment costs'!C208</f>
        <v>2.6</v>
      </c>
      <c r="AD159" s="22"/>
    </row>
    <row r="160" spans="2:30">
      <c r="B160" s="14" t="str">
        <f t="shared" ca="1" si="14"/>
        <v>INDNDEFFRH-26</v>
      </c>
      <c r="C160" s="15" t="str">
        <f t="shared" ca="1" si="13"/>
        <v>INDRH</v>
      </c>
      <c r="D160" s="16">
        <f>'EE investment costs'!$F$15</f>
        <v>2016</v>
      </c>
      <c r="E160" s="14">
        <f>VLOOKUP(X160,'EE investment costs'!$D$56:$R$656,15,0)</f>
        <v>16</v>
      </c>
      <c r="F160" s="17">
        <f ca="1">INDEX('EE investment costs'!$D$56:$R$656,MATCH(X160,'EE investment costs'!$D$56:$D$656,0),MATCH($V$8,'EE investment costs'!$D$56:$R$56,0))</f>
        <v>0</v>
      </c>
      <c r="I160" s="18">
        <v>1</v>
      </c>
      <c r="J160" s="18">
        <v>1</v>
      </c>
      <c r="K160" s="14">
        <f t="shared" ca="1" si="17"/>
        <v>8</v>
      </c>
      <c r="M160" s="19" t="str">
        <f t="shared" ca="1" si="15"/>
        <v>INDNDEFFRH-26</v>
      </c>
      <c r="N160" s="23" t="str">
        <f t="shared" ca="1" si="16"/>
        <v>Construction Saving Tech-Heat Room Heat 2.6y</v>
      </c>
      <c r="O160" s="23" t="s">
        <v>32</v>
      </c>
      <c r="P160" s="23" t="s">
        <v>33</v>
      </c>
      <c r="Q160" s="23"/>
      <c r="R160" s="23"/>
      <c r="S160" s="19" t="s">
        <v>34</v>
      </c>
      <c r="V160" s="16" t="str">
        <f t="shared" ca="1" si="18"/>
        <v>ND</v>
      </c>
      <c r="W160" s="14" t="str">
        <f t="shared" ca="1" si="18"/>
        <v>Construction</v>
      </c>
      <c r="X160" s="3" t="str">
        <f>'EE investment costs'!D209</f>
        <v>RH-26</v>
      </c>
      <c r="Y160" s="3" t="str">
        <f>'EE investment costs'!E209</f>
        <v>Heat Room Heat</v>
      </c>
      <c r="AC160" s="123">
        <f>'EE investment costs'!C209</f>
        <v>2.6</v>
      </c>
      <c r="AD160" s="22"/>
    </row>
    <row r="161" spans="2:30">
      <c r="B161" s="14" t="str">
        <f t="shared" ca="1" si="14"/>
        <v>INDNDEFFLA-26</v>
      </c>
      <c r="C161" s="15" t="str">
        <f t="shared" ca="1" si="13"/>
        <v>INDLA</v>
      </c>
      <c r="D161" s="16">
        <f>'EE investment costs'!$F$15</f>
        <v>2016</v>
      </c>
      <c r="E161" s="14">
        <f>VLOOKUP(X161,'EE investment costs'!$D$56:$R$656,15,0)</f>
        <v>3.5529999999999999</v>
      </c>
      <c r="F161" s="17">
        <f ca="1">INDEX('EE investment costs'!$D$56:$R$656,MATCH(X161,'EE investment costs'!$D$56:$D$656,0),MATCH($V$8,'EE investment costs'!$D$56:$R$56,0))</f>
        <v>993.51445430724016</v>
      </c>
      <c r="I161" s="18">
        <v>1</v>
      </c>
      <c r="J161" s="18">
        <v>1</v>
      </c>
      <c r="K161" s="14">
        <f t="shared" ca="1" si="17"/>
        <v>3</v>
      </c>
      <c r="M161" s="19" t="str">
        <f t="shared" ca="1" si="15"/>
        <v>INDNDEFFLA-26</v>
      </c>
      <c r="N161" s="23" t="str">
        <f t="shared" ca="1" si="16"/>
        <v>Construction Saving Tech-Light 2.6y</v>
      </c>
      <c r="O161" s="23" t="s">
        <v>32</v>
      </c>
      <c r="P161" s="23" t="s">
        <v>33</v>
      </c>
      <c r="Q161" s="23"/>
      <c r="R161" s="23"/>
      <c r="S161" s="19" t="s">
        <v>34</v>
      </c>
      <c r="V161" s="16" t="str">
        <f t="shared" ca="1" si="18"/>
        <v>ND</v>
      </c>
      <c r="W161" s="14" t="str">
        <f t="shared" ca="1" si="18"/>
        <v>Construction</v>
      </c>
      <c r="X161" s="3" t="str">
        <f>'EE investment costs'!D210</f>
        <v>LA-26</v>
      </c>
      <c r="Y161" s="3" t="str">
        <f>'EE investment costs'!E210</f>
        <v>Light</v>
      </c>
      <c r="AC161" s="123">
        <f>'EE investment costs'!C210</f>
        <v>2.6</v>
      </c>
      <c r="AD161" s="22"/>
    </row>
    <row r="162" spans="2:30">
      <c r="B162" s="14" t="str">
        <f t="shared" ca="1" si="14"/>
        <v>INDNDEFFEM-26</v>
      </c>
      <c r="C162" s="15" t="str">
        <f t="shared" ca="1" si="13"/>
        <v>INDEM</v>
      </c>
      <c r="D162" s="16">
        <f>'EE investment costs'!$F$15</f>
        <v>2016</v>
      </c>
      <c r="E162" s="14">
        <f>VLOOKUP(X162,'EE investment costs'!$D$56:$R$656,15,0)</f>
        <v>3.7306499999999998</v>
      </c>
      <c r="F162" s="17">
        <f ca="1">INDEX('EE investment costs'!$D$56:$R$656,MATCH(X162,'EE investment costs'!$D$56:$D$656,0),MATCH($V$8,'EE investment costs'!$D$56:$R$56,0))</f>
        <v>977.44793051957708</v>
      </c>
      <c r="I162" s="18">
        <v>1</v>
      </c>
      <c r="J162" s="18">
        <v>1</v>
      </c>
      <c r="K162" s="14">
        <f t="shared" ca="1" si="17"/>
        <v>3</v>
      </c>
      <c r="M162" s="19" t="str">
        <f t="shared" ca="1" si="15"/>
        <v>INDNDEFFEM-26</v>
      </c>
      <c r="N162" s="23" t="str">
        <f t="shared" ca="1" si="16"/>
        <v>Construction Saving Tech-Electric Motors 2.6y</v>
      </c>
      <c r="O162" s="23" t="s">
        <v>32</v>
      </c>
      <c r="P162" s="23" t="s">
        <v>33</v>
      </c>
      <c r="Q162" s="23"/>
      <c r="R162" s="23"/>
      <c r="S162" s="19" t="s">
        <v>34</v>
      </c>
      <c r="V162" s="16" t="str">
        <f t="shared" ca="1" si="18"/>
        <v>ND</v>
      </c>
      <c r="W162" s="14" t="str">
        <f t="shared" ca="1" si="18"/>
        <v>Construction</v>
      </c>
      <c r="X162" s="3" t="str">
        <f>'EE investment costs'!D211</f>
        <v>EM-26</v>
      </c>
      <c r="Y162" s="3" t="str">
        <f>'EE investment costs'!E211</f>
        <v>Electric Motors</v>
      </c>
      <c r="AC162" s="123">
        <f>'EE investment costs'!C211</f>
        <v>2.6</v>
      </c>
      <c r="AD162" s="22"/>
    </row>
    <row r="163" spans="2:30">
      <c r="B163" s="14" t="str">
        <f t="shared" ca="1" si="14"/>
        <v>INDNDEFFTF-26</v>
      </c>
      <c r="C163" s="15" t="str">
        <f t="shared" ca="1" si="13"/>
        <v>INDTF</v>
      </c>
      <c r="D163" s="16">
        <f>'EE investment costs'!$F$15</f>
        <v>2016</v>
      </c>
      <c r="E163" s="14">
        <f>VLOOKUP(X163,'EE investment costs'!$D$56:$R$656,15,0)</f>
        <v>9.4</v>
      </c>
      <c r="F163" s="17">
        <f ca="1">INDEX('EE investment costs'!$D$56:$R$656,MATCH(X163,'EE investment costs'!$D$56:$D$656,0),MATCH($V$8,'EE investment costs'!$D$56:$R$56,0))</f>
        <v>382.03646181606888</v>
      </c>
      <c r="I163" s="18">
        <v>1</v>
      </c>
      <c r="J163" s="18">
        <v>1</v>
      </c>
      <c r="K163" s="14">
        <f t="shared" ca="1" si="17"/>
        <v>8</v>
      </c>
      <c r="M163" s="19" t="str">
        <f t="shared" ca="1" si="15"/>
        <v>INDNDEFFTF-26</v>
      </c>
      <c r="N163" s="23" t="str">
        <f t="shared" ca="1" si="16"/>
        <v>Construction Saving Tech-Haulage Tractors, Trucks, Fishing boats 2.6y</v>
      </c>
      <c r="O163" s="23" t="s">
        <v>32</v>
      </c>
      <c r="P163" s="23" t="s">
        <v>33</v>
      </c>
      <c r="Q163" s="23"/>
      <c r="R163" s="23"/>
      <c r="S163" s="19" t="s">
        <v>34</v>
      </c>
      <c r="V163" s="16" t="str">
        <f t="shared" ca="1" si="18"/>
        <v>ND</v>
      </c>
      <c r="W163" s="14" t="str">
        <f t="shared" ca="1" si="18"/>
        <v>Construction</v>
      </c>
      <c r="X163" s="3" t="str">
        <f>'EE investment costs'!D212</f>
        <v>TF-26</v>
      </c>
      <c r="Y163" s="3" t="str">
        <f>'EE investment costs'!E212</f>
        <v>Haulage Tractors, Trucks, Fishing boats</v>
      </c>
      <c r="AC163" s="123">
        <f>'EE investment costs'!C212</f>
        <v>2.6</v>
      </c>
      <c r="AD163" s="22"/>
    </row>
    <row r="164" spans="2:30">
      <c r="B164" s="14" t="str">
        <f t="shared" ca="1" si="14"/>
        <v>INDNDEFFMT-27</v>
      </c>
      <c r="C164" s="15" t="str">
        <f t="shared" ca="1" si="13"/>
        <v>INDMT</v>
      </c>
      <c r="D164" s="16">
        <f>'EE investment costs'!$F$15</f>
        <v>2016</v>
      </c>
      <c r="E164" s="14">
        <f>VLOOKUP(X164,'EE investment costs'!$D$56:$R$656,15,0)</f>
        <v>5.35</v>
      </c>
      <c r="F164" s="17">
        <f ca="1">INDEX('EE investment costs'!$D$56:$R$656,MATCH(X164,'EE investment costs'!$D$56:$D$656,0),MATCH($V$8,'EE investment costs'!$D$56:$R$56,0))</f>
        <v>387.17562300425175</v>
      </c>
      <c r="I164" s="18">
        <v>1</v>
      </c>
      <c r="J164" s="18">
        <v>1</v>
      </c>
      <c r="K164" s="14">
        <f t="shared" ca="1" si="17"/>
        <v>8</v>
      </c>
      <c r="M164" s="19" t="str">
        <f t="shared" ca="1" si="15"/>
        <v>INDNDEFFMT-27</v>
      </c>
      <c r="N164" s="23" t="str">
        <f t="shared" ca="1" si="16"/>
        <v>Construction Saving Tech-Heat Medium Temp. up to 150C 2.7y</v>
      </c>
      <c r="O164" s="23" t="s">
        <v>32</v>
      </c>
      <c r="P164" s="23" t="s">
        <v>33</v>
      </c>
      <c r="Q164" s="23"/>
      <c r="R164" s="23"/>
      <c r="S164" s="19" t="s">
        <v>34</v>
      </c>
      <c r="V164" s="16" t="str">
        <f t="shared" ca="1" si="18"/>
        <v>ND</v>
      </c>
      <c r="W164" s="14" t="str">
        <f t="shared" ca="1" si="18"/>
        <v>Construction</v>
      </c>
      <c r="X164" s="3" t="str">
        <f>'EE investment costs'!D213</f>
        <v>MT-27</v>
      </c>
      <c r="Y164" s="3" t="str">
        <f>'EE investment costs'!E213</f>
        <v>Heat Medium Temp. up to 150C</v>
      </c>
      <c r="AC164" s="123">
        <f>'EE investment costs'!C213</f>
        <v>2.7</v>
      </c>
      <c r="AD164" s="22"/>
    </row>
    <row r="165" spans="2:30">
      <c r="B165" s="14" t="str">
        <f t="shared" ca="1" si="14"/>
        <v>INDNDEFFHT-27</v>
      </c>
      <c r="C165" s="15" t="str">
        <f t="shared" ca="1" si="13"/>
        <v>INDHT</v>
      </c>
      <c r="D165" s="16">
        <f>'EE investment costs'!$F$15</f>
        <v>2016</v>
      </c>
      <c r="E165" s="14">
        <f>VLOOKUP(X165,'EE investment costs'!$D$56:$R$656,15,0)</f>
        <v>4.2799999999999994</v>
      </c>
      <c r="F165" s="17">
        <f ca="1">INDEX('EE investment costs'!$D$56:$R$656,MATCH(X165,'EE investment costs'!$D$56:$D$656,0),MATCH($V$8,'EE investment costs'!$D$56:$R$56,0))</f>
        <v>328.41004057340484</v>
      </c>
      <c r="I165" s="18">
        <v>1</v>
      </c>
      <c r="J165" s="18">
        <v>1</v>
      </c>
      <c r="K165" s="14">
        <f t="shared" ca="1" si="17"/>
        <v>8</v>
      </c>
      <c r="M165" s="19" t="str">
        <f t="shared" ca="1" si="15"/>
        <v>INDNDEFFHT-27</v>
      </c>
      <c r="N165" s="23" t="str">
        <f t="shared" ca="1" si="16"/>
        <v>Construction Saving Tech-Heat High Temp. over 150C 2.7y</v>
      </c>
      <c r="O165" s="23" t="s">
        <v>32</v>
      </c>
      <c r="P165" s="23" t="s">
        <v>33</v>
      </c>
      <c r="Q165" s="23"/>
      <c r="R165" s="23"/>
      <c r="S165" s="19" t="s">
        <v>34</v>
      </c>
      <c r="V165" s="16" t="str">
        <f t="shared" ca="1" si="18"/>
        <v>ND</v>
      </c>
      <c r="W165" s="14" t="str">
        <f t="shared" ca="1" si="18"/>
        <v>Construction</v>
      </c>
      <c r="X165" s="3" t="str">
        <f>'EE investment costs'!D214</f>
        <v>HT-27</v>
      </c>
      <c r="Y165" s="3" t="str">
        <f>'EE investment costs'!E214</f>
        <v>Heat High Temp. over 150C</v>
      </c>
      <c r="AC165" s="123">
        <f>'EE investment costs'!C214</f>
        <v>2.7</v>
      </c>
      <c r="AD165" s="22"/>
    </row>
    <row r="166" spans="2:30">
      <c r="B166" s="14" t="str">
        <f t="shared" ca="1" si="14"/>
        <v>INDNDEFFRH-27</v>
      </c>
      <c r="C166" s="15" t="str">
        <f t="shared" ca="1" si="13"/>
        <v>INDRH</v>
      </c>
      <c r="D166" s="16">
        <f>'EE investment costs'!$F$15</f>
        <v>2016</v>
      </c>
      <c r="E166" s="14">
        <f>VLOOKUP(X166,'EE investment costs'!$D$56:$R$656,15,0)</f>
        <v>16</v>
      </c>
      <c r="F166" s="17">
        <f ca="1">INDEX('EE investment costs'!$D$56:$R$656,MATCH(X166,'EE investment costs'!$D$56:$D$656,0),MATCH($V$8,'EE investment costs'!$D$56:$R$56,0))</f>
        <v>0</v>
      </c>
      <c r="I166" s="18">
        <v>1</v>
      </c>
      <c r="J166" s="18">
        <v>1</v>
      </c>
      <c r="K166" s="14">
        <f t="shared" ca="1" si="17"/>
        <v>8</v>
      </c>
      <c r="M166" s="19" t="str">
        <f t="shared" ca="1" si="15"/>
        <v>INDNDEFFRH-27</v>
      </c>
      <c r="N166" s="23" t="str">
        <f t="shared" ca="1" si="16"/>
        <v>Construction Saving Tech-Heat Room Heat 2.7y</v>
      </c>
      <c r="O166" s="23" t="s">
        <v>32</v>
      </c>
      <c r="P166" s="23" t="s">
        <v>33</v>
      </c>
      <c r="Q166" s="23"/>
      <c r="R166" s="23"/>
      <c r="S166" s="19" t="s">
        <v>34</v>
      </c>
      <c r="V166" s="16" t="str">
        <f t="shared" ca="1" si="18"/>
        <v>ND</v>
      </c>
      <c r="W166" s="14" t="str">
        <f t="shared" ca="1" si="18"/>
        <v>Construction</v>
      </c>
      <c r="X166" s="3" t="str">
        <f>'EE investment costs'!D215</f>
        <v>RH-27</v>
      </c>
      <c r="Y166" s="3" t="str">
        <f>'EE investment costs'!E215</f>
        <v>Heat Room Heat</v>
      </c>
      <c r="AC166" s="123">
        <f>'EE investment costs'!C215</f>
        <v>2.7</v>
      </c>
      <c r="AD166" s="22"/>
    </row>
    <row r="167" spans="2:30">
      <c r="B167" s="14" t="str">
        <f t="shared" ca="1" si="14"/>
        <v>INDNDEFFLA-27</v>
      </c>
      <c r="C167" s="15" t="str">
        <f t="shared" ca="1" si="13"/>
        <v>INDLA</v>
      </c>
      <c r="D167" s="16">
        <f>'EE investment costs'!$F$15</f>
        <v>2016</v>
      </c>
      <c r="E167" s="14">
        <f>VLOOKUP(X167,'EE investment costs'!$D$56:$R$656,15,0)</f>
        <v>3.5785</v>
      </c>
      <c r="F167" s="17">
        <f ca="1">INDEX('EE investment costs'!$D$56:$R$656,MATCH(X167,'EE investment costs'!$D$56:$D$656,0),MATCH($V$8,'EE investment costs'!$D$56:$R$56,0))</f>
        <v>1049.0691092447864</v>
      </c>
      <c r="I167" s="18">
        <v>1</v>
      </c>
      <c r="J167" s="18">
        <v>1</v>
      </c>
      <c r="K167" s="14">
        <f t="shared" ca="1" si="17"/>
        <v>2</v>
      </c>
      <c r="M167" s="19" t="str">
        <f t="shared" ca="1" si="15"/>
        <v>INDNDEFFLA-27</v>
      </c>
      <c r="N167" s="23" t="str">
        <f t="shared" ca="1" si="16"/>
        <v>Construction Saving Tech-Light 2.7y</v>
      </c>
      <c r="O167" s="23" t="s">
        <v>32</v>
      </c>
      <c r="P167" s="23" t="s">
        <v>33</v>
      </c>
      <c r="Q167" s="23"/>
      <c r="R167" s="23"/>
      <c r="S167" s="19" t="s">
        <v>34</v>
      </c>
      <c r="V167" s="16" t="str">
        <f t="shared" ca="1" si="18"/>
        <v>ND</v>
      </c>
      <c r="W167" s="14" t="str">
        <f t="shared" ca="1" si="18"/>
        <v>Construction</v>
      </c>
      <c r="X167" s="3" t="str">
        <f>'EE investment costs'!D216</f>
        <v>LA-27</v>
      </c>
      <c r="Y167" s="3" t="str">
        <f>'EE investment costs'!E216</f>
        <v>Light</v>
      </c>
      <c r="AC167" s="123">
        <f>'EE investment costs'!C216</f>
        <v>2.7</v>
      </c>
      <c r="AD167" s="22"/>
    </row>
    <row r="168" spans="2:30">
      <c r="B168" s="14" t="str">
        <f t="shared" ca="1" si="14"/>
        <v>INDNDEFFEM-27</v>
      </c>
      <c r="C168" s="15" t="str">
        <f t="shared" ca="1" si="13"/>
        <v>INDEM</v>
      </c>
      <c r="D168" s="16">
        <f>'EE investment costs'!$F$15</f>
        <v>2016</v>
      </c>
      <c r="E168" s="14">
        <f>VLOOKUP(X168,'EE investment costs'!$D$56:$R$656,15,0)</f>
        <v>3.757425</v>
      </c>
      <c r="F168" s="17">
        <f ca="1">INDEX('EE investment costs'!$D$56:$R$656,MATCH(X168,'EE investment costs'!$D$56:$D$656,0),MATCH($V$8,'EE investment costs'!$D$56:$R$56,0))</f>
        <v>1033.1624245948651</v>
      </c>
      <c r="I168" s="18">
        <v>1</v>
      </c>
      <c r="J168" s="18">
        <v>1</v>
      </c>
      <c r="K168" s="14">
        <f t="shared" ca="1" si="17"/>
        <v>2</v>
      </c>
      <c r="M168" s="19" t="str">
        <f t="shared" ca="1" si="15"/>
        <v>INDNDEFFEM-27</v>
      </c>
      <c r="N168" s="23" t="str">
        <f t="shared" ca="1" si="16"/>
        <v>Construction Saving Tech-Electric Motors 2.7y</v>
      </c>
      <c r="O168" s="23" t="s">
        <v>32</v>
      </c>
      <c r="P168" s="23" t="s">
        <v>33</v>
      </c>
      <c r="Q168" s="23"/>
      <c r="R168" s="23"/>
      <c r="S168" s="19" t="s">
        <v>34</v>
      </c>
      <c r="V168" s="16" t="str">
        <f t="shared" ca="1" si="18"/>
        <v>ND</v>
      </c>
      <c r="W168" s="14" t="str">
        <f t="shared" ca="1" si="18"/>
        <v>Construction</v>
      </c>
      <c r="X168" s="3" t="str">
        <f>'EE investment costs'!D217</f>
        <v>EM-27</v>
      </c>
      <c r="Y168" s="3" t="str">
        <f>'EE investment costs'!E217</f>
        <v>Electric Motors</v>
      </c>
      <c r="AC168" s="123">
        <f>'EE investment costs'!C217</f>
        <v>2.7</v>
      </c>
      <c r="AD168" s="22"/>
    </row>
    <row r="169" spans="2:30">
      <c r="B169" s="14" t="str">
        <f t="shared" ca="1" si="14"/>
        <v>INDNDEFFTF-27</v>
      </c>
      <c r="C169" s="15" t="str">
        <f t="shared" ca="1" si="13"/>
        <v>INDTF</v>
      </c>
      <c r="D169" s="16">
        <f>'EE investment costs'!$F$15</f>
        <v>2016</v>
      </c>
      <c r="E169" s="14">
        <f>VLOOKUP(X169,'EE investment costs'!$D$56:$R$656,15,0)</f>
        <v>9.8000000000000007</v>
      </c>
      <c r="F169" s="17">
        <f ca="1">INDEX('EE investment costs'!$D$56:$R$656,MATCH(X169,'EE investment costs'!$D$56:$D$656,0),MATCH($V$8,'EE investment costs'!$D$56:$R$56,0))</f>
        <v>396.73017188591768</v>
      </c>
      <c r="I169" s="18">
        <v>1</v>
      </c>
      <c r="J169" s="18">
        <v>1</v>
      </c>
      <c r="K169" s="14">
        <f t="shared" ca="1" si="17"/>
        <v>8</v>
      </c>
      <c r="M169" s="19" t="str">
        <f t="shared" ca="1" si="15"/>
        <v>INDNDEFFTF-27</v>
      </c>
      <c r="N169" s="23" t="str">
        <f t="shared" ca="1" si="16"/>
        <v>Construction Saving Tech-Haulage Tractors, Trucks, Fishing boats 2.7y</v>
      </c>
      <c r="O169" s="23" t="s">
        <v>32</v>
      </c>
      <c r="P169" s="23" t="s">
        <v>33</v>
      </c>
      <c r="Q169" s="23"/>
      <c r="R169" s="23"/>
      <c r="S169" s="19" t="s">
        <v>34</v>
      </c>
      <c r="V169" s="16" t="str">
        <f t="shared" ca="1" si="18"/>
        <v>ND</v>
      </c>
      <c r="W169" s="14" t="str">
        <f t="shared" ca="1" si="18"/>
        <v>Construction</v>
      </c>
      <c r="X169" s="3" t="str">
        <f>'EE investment costs'!D218</f>
        <v>TF-27</v>
      </c>
      <c r="Y169" s="3" t="str">
        <f>'EE investment costs'!E218</f>
        <v>Haulage Tractors, Trucks, Fishing boats</v>
      </c>
      <c r="AC169" s="123">
        <f>'EE investment costs'!C218</f>
        <v>2.7</v>
      </c>
      <c r="AD169" s="22"/>
    </row>
    <row r="170" spans="2:30">
      <c r="B170" s="14" t="str">
        <f t="shared" ca="1" si="14"/>
        <v>INDNDEFFMT-28</v>
      </c>
      <c r="C170" s="15" t="str">
        <f t="shared" ca="1" si="13"/>
        <v>INDMT</v>
      </c>
      <c r="D170" s="16">
        <f>'EE investment costs'!$F$15</f>
        <v>2016</v>
      </c>
      <c r="E170" s="14">
        <f>VLOOKUP(X170,'EE investment costs'!$D$56:$R$656,15,0)</f>
        <v>5.4</v>
      </c>
      <c r="F170" s="17">
        <f ca="1">INDEX('EE investment costs'!$D$56:$R$656,MATCH(X170,'EE investment costs'!$D$56:$D$656,0),MATCH($V$8,'EE investment costs'!$D$56:$R$56,0))</f>
        <v>406.26024195343365</v>
      </c>
      <c r="I170" s="18">
        <v>1</v>
      </c>
      <c r="J170" s="18">
        <v>1</v>
      </c>
      <c r="K170" s="14">
        <f t="shared" ca="1" si="17"/>
        <v>8</v>
      </c>
      <c r="M170" s="19" t="str">
        <f t="shared" ca="1" si="15"/>
        <v>INDNDEFFMT-28</v>
      </c>
      <c r="N170" s="23" t="str">
        <f t="shared" ca="1" si="16"/>
        <v>Construction Saving Tech-Heat Medium Temp. up to 150C 2.8y</v>
      </c>
      <c r="O170" s="23" t="s">
        <v>32</v>
      </c>
      <c r="P170" s="23" t="s">
        <v>33</v>
      </c>
      <c r="Q170" s="23"/>
      <c r="R170" s="23"/>
      <c r="S170" s="19" t="s">
        <v>34</v>
      </c>
      <c r="V170" s="16" t="str">
        <f t="shared" ca="1" si="18"/>
        <v>ND</v>
      </c>
      <c r="W170" s="14" t="str">
        <f t="shared" ca="1" si="18"/>
        <v>Construction</v>
      </c>
      <c r="X170" s="3" t="str">
        <f>'EE investment costs'!D219</f>
        <v>MT-28</v>
      </c>
      <c r="Y170" s="3" t="str">
        <f>'EE investment costs'!E219</f>
        <v>Heat Medium Temp. up to 150C</v>
      </c>
      <c r="AC170" s="123">
        <f>'EE investment costs'!C219</f>
        <v>2.8</v>
      </c>
      <c r="AD170" s="22"/>
    </row>
    <row r="171" spans="2:30">
      <c r="B171" s="14" t="str">
        <f t="shared" ca="1" si="14"/>
        <v>INDNDEFFHT-28</v>
      </c>
      <c r="C171" s="15" t="str">
        <f t="shared" ca="1" si="13"/>
        <v>INDHT</v>
      </c>
      <c r="D171" s="16">
        <f>'EE investment costs'!$F$15</f>
        <v>2016</v>
      </c>
      <c r="E171" s="14">
        <f>VLOOKUP(X171,'EE investment costs'!$D$56:$R$656,15,0)</f>
        <v>4.3199999999999994</v>
      </c>
      <c r="F171" s="17">
        <f ca="1">INDEX('EE investment costs'!$D$56:$R$656,MATCH(X171,'EE investment costs'!$D$56:$D$656,0),MATCH($V$8,'EE investment costs'!$D$56:$R$56,0))</f>
        <v>342.84564675245554</v>
      </c>
      <c r="I171" s="18">
        <v>1</v>
      </c>
      <c r="J171" s="18">
        <v>1</v>
      </c>
      <c r="K171" s="14">
        <f t="shared" ca="1" si="17"/>
        <v>8</v>
      </c>
      <c r="M171" s="19" t="str">
        <f t="shared" ca="1" si="15"/>
        <v>INDNDEFFHT-28</v>
      </c>
      <c r="N171" s="23" t="str">
        <f t="shared" ca="1" si="16"/>
        <v>Construction Saving Tech-Heat High Temp. over 150C 2.8y</v>
      </c>
      <c r="O171" s="23" t="s">
        <v>32</v>
      </c>
      <c r="P171" s="23" t="s">
        <v>33</v>
      </c>
      <c r="Q171" s="23"/>
      <c r="R171" s="23"/>
      <c r="S171" s="19" t="s">
        <v>34</v>
      </c>
      <c r="V171" s="16" t="str">
        <f t="shared" ca="1" si="18"/>
        <v>ND</v>
      </c>
      <c r="W171" s="14" t="str">
        <f t="shared" ca="1" si="18"/>
        <v>Construction</v>
      </c>
      <c r="X171" s="3" t="str">
        <f>'EE investment costs'!D220</f>
        <v>HT-28</v>
      </c>
      <c r="Y171" s="3" t="str">
        <f>'EE investment costs'!E220</f>
        <v>Heat High Temp. over 150C</v>
      </c>
      <c r="AC171" s="123">
        <f>'EE investment costs'!C220</f>
        <v>2.8</v>
      </c>
      <c r="AD171" s="22"/>
    </row>
    <row r="172" spans="2:30">
      <c r="B172" s="14" t="str">
        <f t="shared" ca="1" si="14"/>
        <v>INDNDEFFRH-28</v>
      </c>
      <c r="C172" s="15" t="str">
        <f t="shared" ca="1" si="13"/>
        <v>INDRH</v>
      </c>
      <c r="D172" s="16">
        <f>'EE investment costs'!$F$15</f>
        <v>2016</v>
      </c>
      <c r="E172" s="14">
        <f>VLOOKUP(X172,'EE investment costs'!$D$56:$R$656,15,0)</f>
        <v>16</v>
      </c>
      <c r="F172" s="17">
        <f ca="1">INDEX('EE investment costs'!$D$56:$R$656,MATCH(X172,'EE investment costs'!$D$56:$D$656,0),MATCH($V$8,'EE investment costs'!$D$56:$R$56,0))</f>
        <v>0</v>
      </c>
      <c r="I172" s="18">
        <v>1</v>
      </c>
      <c r="J172" s="18">
        <v>1</v>
      </c>
      <c r="K172" s="14">
        <f t="shared" ca="1" si="17"/>
        <v>8</v>
      </c>
      <c r="M172" s="19" t="str">
        <f t="shared" ca="1" si="15"/>
        <v>INDNDEFFRH-28</v>
      </c>
      <c r="N172" s="23" t="str">
        <f t="shared" ca="1" si="16"/>
        <v>Construction Saving Tech-Heat Room Heat 2.8y</v>
      </c>
      <c r="O172" s="23" t="s">
        <v>32</v>
      </c>
      <c r="P172" s="23" t="s">
        <v>33</v>
      </c>
      <c r="Q172" s="23"/>
      <c r="R172" s="23"/>
      <c r="S172" s="19" t="s">
        <v>34</v>
      </c>
      <c r="V172" s="16" t="str">
        <f t="shared" ca="1" si="18"/>
        <v>ND</v>
      </c>
      <c r="W172" s="14" t="str">
        <f t="shared" ca="1" si="18"/>
        <v>Construction</v>
      </c>
      <c r="X172" s="3" t="str">
        <f>'EE investment costs'!D221</f>
        <v>RH-28</v>
      </c>
      <c r="Y172" s="3" t="str">
        <f>'EE investment costs'!E221</f>
        <v>Heat Room Heat</v>
      </c>
      <c r="AC172" s="123">
        <f>'EE investment costs'!C221</f>
        <v>2.8</v>
      </c>
      <c r="AD172" s="22"/>
    </row>
    <row r="173" spans="2:30">
      <c r="B173" s="14" t="str">
        <f t="shared" ca="1" si="14"/>
        <v>INDNDEFFLA-28</v>
      </c>
      <c r="C173" s="15" t="str">
        <f t="shared" ca="1" si="13"/>
        <v>INDLA</v>
      </c>
      <c r="D173" s="16">
        <f>'EE investment costs'!$F$15</f>
        <v>2016</v>
      </c>
      <c r="E173" s="14">
        <f>VLOOKUP(X173,'EE investment costs'!$D$56:$R$656,15,0)</f>
        <v>3.6039999999999996</v>
      </c>
      <c r="F173" s="17">
        <f ca="1">INDEX('EE investment costs'!$D$56:$R$656,MATCH(X173,'EE investment costs'!$D$56:$D$656,0),MATCH($V$8,'EE investment costs'!$D$56:$R$56,0))</f>
        <v>1104.6237641823325</v>
      </c>
      <c r="I173" s="18">
        <v>1</v>
      </c>
      <c r="J173" s="18">
        <v>1</v>
      </c>
      <c r="K173" s="14">
        <f t="shared" ca="1" si="17"/>
        <v>1</v>
      </c>
      <c r="M173" s="19" t="str">
        <f t="shared" ca="1" si="15"/>
        <v>INDNDEFFLA-28</v>
      </c>
      <c r="N173" s="23" t="str">
        <f t="shared" ca="1" si="16"/>
        <v>Construction Saving Tech-Light 2.8y</v>
      </c>
      <c r="O173" s="23" t="s">
        <v>32</v>
      </c>
      <c r="P173" s="23" t="s">
        <v>33</v>
      </c>
      <c r="Q173" s="23"/>
      <c r="R173" s="23"/>
      <c r="S173" s="19" t="s">
        <v>34</v>
      </c>
      <c r="V173" s="16" t="str">
        <f t="shared" ca="1" si="18"/>
        <v>ND</v>
      </c>
      <c r="W173" s="14" t="str">
        <f t="shared" ca="1" si="18"/>
        <v>Construction</v>
      </c>
      <c r="X173" s="3" t="str">
        <f>'EE investment costs'!D222</f>
        <v>LA-28</v>
      </c>
      <c r="Y173" s="3" t="str">
        <f>'EE investment costs'!E222</f>
        <v>Light</v>
      </c>
      <c r="AC173" s="123">
        <f>'EE investment costs'!C222</f>
        <v>2.8</v>
      </c>
      <c r="AD173" s="22"/>
    </row>
    <row r="174" spans="2:30">
      <c r="B174" s="14" t="str">
        <f t="shared" ca="1" si="14"/>
        <v>INDNDEFFEM-28</v>
      </c>
      <c r="C174" s="15" t="str">
        <f t="shared" ca="1" si="13"/>
        <v>INDEM</v>
      </c>
      <c r="D174" s="16">
        <f>'EE investment costs'!$F$15</f>
        <v>2016</v>
      </c>
      <c r="E174" s="14">
        <f>VLOOKUP(X174,'EE investment costs'!$D$56:$R$656,15,0)</f>
        <v>3.7841999999999998</v>
      </c>
      <c r="F174" s="17">
        <f ca="1">INDEX('EE investment costs'!$D$56:$R$656,MATCH(X174,'EE investment costs'!$D$56:$D$656,0),MATCH($V$8,'EE investment costs'!$D$56:$R$56,0))</f>
        <v>1088.8769186701529</v>
      </c>
      <c r="I174" s="18">
        <v>1</v>
      </c>
      <c r="J174" s="18">
        <v>1</v>
      </c>
      <c r="K174" s="14">
        <f t="shared" ca="1" si="17"/>
        <v>2</v>
      </c>
      <c r="M174" s="19" t="str">
        <f t="shared" ca="1" si="15"/>
        <v>INDNDEFFEM-28</v>
      </c>
      <c r="N174" s="23" t="str">
        <f t="shared" ca="1" si="16"/>
        <v>Construction Saving Tech-Electric Motors 2.8y</v>
      </c>
      <c r="O174" s="23" t="s">
        <v>32</v>
      </c>
      <c r="P174" s="23" t="s">
        <v>33</v>
      </c>
      <c r="Q174" s="23"/>
      <c r="R174" s="23"/>
      <c r="S174" s="19" t="s">
        <v>34</v>
      </c>
      <c r="V174" s="16" t="str">
        <f t="shared" ca="1" si="18"/>
        <v>ND</v>
      </c>
      <c r="W174" s="14" t="str">
        <f t="shared" ca="1" si="18"/>
        <v>Construction</v>
      </c>
      <c r="X174" s="3" t="str">
        <f>'EE investment costs'!D223</f>
        <v>EM-28</v>
      </c>
      <c r="Y174" s="3" t="str">
        <f>'EE investment costs'!E223</f>
        <v>Electric Motors</v>
      </c>
      <c r="AC174" s="123">
        <f>'EE investment costs'!C223</f>
        <v>2.8</v>
      </c>
      <c r="AD174" s="22"/>
    </row>
    <row r="175" spans="2:30">
      <c r="B175" s="14" t="str">
        <f t="shared" ca="1" si="14"/>
        <v>INDNDEFFTF-28</v>
      </c>
      <c r="C175" s="15" t="str">
        <f t="shared" ca="1" si="13"/>
        <v>INDTF</v>
      </c>
      <c r="D175" s="16">
        <f>'EE investment costs'!$F$15</f>
        <v>2016</v>
      </c>
      <c r="E175" s="14">
        <f>VLOOKUP(X175,'EE investment costs'!$D$56:$R$656,15,0)</f>
        <v>10.199999999999999</v>
      </c>
      <c r="F175" s="17">
        <f ca="1">INDEX('EE investment costs'!$D$56:$R$656,MATCH(X175,'EE investment costs'!$D$56:$D$656,0),MATCH($V$8,'EE investment costs'!$D$56:$R$56,0))</f>
        <v>411.42388195576638</v>
      </c>
      <c r="I175" s="18">
        <v>1</v>
      </c>
      <c r="J175" s="18">
        <v>1</v>
      </c>
      <c r="K175" s="14">
        <f t="shared" ca="1" si="17"/>
        <v>8</v>
      </c>
      <c r="M175" s="19" t="str">
        <f t="shared" ca="1" si="15"/>
        <v>INDNDEFFTF-28</v>
      </c>
      <c r="N175" s="23" t="str">
        <f t="shared" ca="1" si="16"/>
        <v>Construction Saving Tech-Haulage Tractors, Trucks, Fishing boats 2.8y</v>
      </c>
      <c r="O175" s="23" t="s">
        <v>32</v>
      </c>
      <c r="P175" s="23" t="s">
        <v>33</v>
      </c>
      <c r="Q175" s="23"/>
      <c r="R175" s="23"/>
      <c r="S175" s="19" t="s">
        <v>34</v>
      </c>
      <c r="V175" s="16" t="str">
        <f t="shared" ca="1" si="18"/>
        <v>ND</v>
      </c>
      <c r="W175" s="14" t="str">
        <f t="shared" ca="1" si="18"/>
        <v>Construction</v>
      </c>
      <c r="X175" s="3" t="str">
        <f>'EE investment costs'!D224</f>
        <v>TF-28</v>
      </c>
      <c r="Y175" s="3" t="str">
        <f>'EE investment costs'!E224</f>
        <v>Haulage Tractors, Trucks, Fishing boats</v>
      </c>
      <c r="AC175" s="123">
        <f>'EE investment costs'!C224</f>
        <v>2.8</v>
      </c>
      <c r="AD175" s="22"/>
    </row>
    <row r="176" spans="2:30">
      <c r="B176" s="14" t="str">
        <f t="shared" ca="1" si="14"/>
        <v>INDNDEFFMT-29</v>
      </c>
      <c r="C176" s="15" t="str">
        <f t="shared" ca="1" si="13"/>
        <v>INDMT</v>
      </c>
      <c r="D176" s="16">
        <f>'EE investment costs'!$F$15</f>
        <v>2016</v>
      </c>
      <c r="E176" s="14">
        <f>VLOOKUP(X176,'EE investment costs'!$D$56:$R$656,15,0)</f>
        <v>5.45</v>
      </c>
      <c r="F176" s="17">
        <f ca="1">INDEX('EE investment costs'!$D$56:$R$656,MATCH(X176,'EE investment costs'!$D$56:$D$656,0),MATCH($V$8,'EE investment costs'!$D$56:$R$56,0))</f>
        <v>425.34486090261555</v>
      </c>
      <c r="I176" s="18">
        <v>1</v>
      </c>
      <c r="J176" s="18">
        <v>1</v>
      </c>
      <c r="K176" s="14">
        <f t="shared" ca="1" si="17"/>
        <v>8</v>
      </c>
      <c r="M176" s="19" t="str">
        <f t="shared" ca="1" si="15"/>
        <v>INDNDEFFMT-29</v>
      </c>
      <c r="N176" s="23" t="str">
        <f t="shared" ca="1" si="16"/>
        <v>Construction Saving Tech-Heat Medium Temp. up to 150C 2.9y</v>
      </c>
      <c r="O176" s="23" t="s">
        <v>32</v>
      </c>
      <c r="P176" s="23" t="s">
        <v>33</v>
      </c>
      <c r="Q176" s="23"/>
      <c r="R176" s="23"/>
      <c r="S176" s="19" t="s">
        <v>34</v>
      </c>
      <c r="V176" s="16" t="str">
        <f t="shared" ca="1" si="18"/>
        <v>ND</v>
      </c>
      <c r="W176" s="14" t="str">
        <f t="shared" ca="1" si="18"/>
        <v>Construction</v>
      </c>
      <c r="X176" s="3" t="str">
        <f>'EE investment costs'!D225</f>
        <v>MT-29</v>
      </c>
      <c r="Y176" s="3" t="str">
        <f>'EE investment costs'!E225</f>
        <v>Heat Medium Temp. up to 150C</v>
      </c>
      <c r="AC176" s="123">
        <f>'EE investment costs'!C225</f>
        <v>2.9</v>
      </c>
      <c r="AD176" s="22"/>
    </row>
    <row r="177" spans="2:30">
      <c r="B177" s="14" t="str">
        <f t="shared" ca="1" si="14"/>
        <v>INDNDEFFHT-29</v>
      </c>
      <c r="C177" s="15" t="str">
        <f t="shared" ca="1" si="13"/>
        <v>INDHT</v>
      </c>
      <c r="D177" s="16">
        <f>'EE investment costs'!$F$15</f>
        <v>2016</v>
      </c>
      <c r="E177" s="14">
        <f>VLOOKUP(X177,'EE investment costs'!$D$56:$R$656,15,0)</f>
        <v>4.3599999999999994</v>
      </c>
      <c r="F177" s="17">
        <f ca="1">INDEX('EE investment costs'!$D$56:$R$656,MATCH(X177,'EE investment costs'!$D$56:$D$656,0),MATCH($V$8,'EE investment costs'!$D$56:$R$56,0))</f>
        <v>357.28125293150629</v>
      </c>
      <c r="I177" s="18">
        <v>1</v>
      </c>
      <c r="J177" s="18">
        <v>1</v>
      </c>
      <c r="K177" s="14">
        <f t="shared" ca="1" si="17"/>
        <v>8</v>
      </c>
      <c r="M177" s="19" t="str">
        <f t="shared" ca="1" si="15"/>
        <v>INDNDEFFHT-29</v>
      </c>
      <c r="N177" s="23" t="str">
        <f t="shared" ca="1" si="16"/>
        <v>Construction Saving Tech-Heat High Temp. over 150C 2.9y</v>
      </c>
      <c r="O177" s="23" t="s">
        <v>32</v>
      </c>
      <c r="P177" s="23" t="s">
        <v>33</v>
      </c>
      <c r="Q177" s="23"/>
      <c r="R177" s="23"/>
      <c r="S177" s="19" t="s">
        <v>34</v>
      </c>
      <c r="V177" s="16" t="str">
        <f t="shared" ca="1" si="18"/>
        <v>ND</v>
      </c>
      <c r="W177" s="14" t="str">
        <f t="shared" ca="1" si="18"/>
        <v>Construction</v>
      </c>
      <c r="X177" s="3" t="str">
        <f>'EE investment costs'!D226</f>
        <v>HT-29</v>
      </c>
      <c r="Y177" s="3" t="str">
        <f>'EE investment costs'!E226</f>
        <v>Heat High Temp. over 150C</v>
      </c>
      <c r="AC177" s="123">
        <f>'EE investment costs'!C226</f>
        <v>2.9</v>
      </c>
      <c r="AD177" s="22"/>
    </row>
    <row r="178" spans="2:30">
      <c r="B178" s="14" t="str">
        <f t="shared" ca="1" si="14"/>
        <v>INDNDEFFRH-29</v>
      </c>
      <c r="C178" s="15" t="str">
        <f t="shared" ca="1" si="13"/>
        <v>INDRH</v>
      </c>
      <c r="D178" s="16">
        <f>'EE investment costs'!$F$15</f>
        <v>2016</v>
      </c>
      <c r="E178" s="14">
        <f>VLOOKUP(X178,'EE investment costs'!$D$56:$R$656,15,0)</f>
        <v>16</v>
      </c>
      <c r="F178" s="17">
        <f ca="1">INDEX('EE investment costs'!$D$56:$R$656,MATCH(X178,'EE investment costs'!$D$56:$D$656,0),MATCH($V$8,'EE investment costs'!$D$56:$R$56,0))</f>
        <v>0</v>
      </c>
      <c r="I178" s="18">
        <v>1</v>
      </c>
      <c r="J178" s="18">
        <v>1</v>
      </c>
      <c r="K178" s="14">
        <f t="shared" ca="1" si="17"/>
        <v>8</v>
      </c>
      <c r="M178" s="19" t="str">
        <f t="shared" ca="1" si="15"/>
        <v>INDNDEFFRH-29</v>
      </c>
      <c r="N178" s="23" t="str">
        <f t="shared" ca="1" si="16"/>
        <v>Construction Saving Tech-Heat Room Heat 2.9y</v>
      </c>
      <c r="O178" s="23" t="s">
        <v>32</v>
      </c>
      <c r="P178" s="23" t="s">
        <v>33</v>
      </c>
      <c r="Q178" s="23"/>
      <c r="R178" s="23"/>
      <c r="S178" s="19" t="s">
        <v>34</v>
      </c>
      <c r="V178" s="16" t="str">
        <f t="shared" ca="1" si="18"/>
        <v>ND</v>
      </c>
      <c r="W178" s="14" t="str">
        <f t="shared" ca="1" si="18"/>
        <v>Construction</v>
      </c>
      <c r="X178" s="3" t="str">
        <f>'EE investment costs'!D227</f>
        <v>RH-29</v>
      </c>
      <c r="Y178" s="3" t="str">
        <f>'EE investment costs'!E227</f>
        <v>Heat Room Heat</v>
      </c>
      <c r="AC178" s="123">
        <f>'EE investment costs'!C227</f>
        <v>2.9</v>
      </c>
      <c r="AD178" s="22"/>
    </row>
    <row r="179" spans="2:30">
      <c r="B179" s="14" t="str">
        <f t="shared" ca="1" si="14"/>
        <v>INDNDEFFLA-29</v>
      </c>
      <c r="C179" s="15" t="str">
        <f t="shared" ca="1" si="13"/>
        <v>INDLA</v>
      </c>
      <c r="D179" s="16">
        <f>'EE investment costs'!$F$15</f>
        <v>2016</v>
      </c>
      <c r="E179" s="14">
        <f>VLOOKUP(X179,'EE investment costs'!$D$56:$R$656,15,0)</f>
        <v>3.6294999999999997</v>
      </c>
      <c r="F179" s="17">
        <f ca="1">INDEX('EE investment costs'!$D$56:$R$656,MATCH(X179,'EE investment costs'!$D$56:$D$656,0),MATCH($V$8,'EE investment costs'!$D$56:$R$56,0))</f>
        <v>1160.1784191198788</v>
      </c>
      <c r="I179" s="18">
        <v>1</v>
      </c>
      <c r="J179" s="18">
        <v>1</v>
      </c>
      <c r="K179" s="14">
        <f t="shared" ca="1" si="17"/>
        <v>1</v>
      </c>
      <c r="M179" s="19" t="str">
        <f t="shared" ca="1" si="15"/>
        <v>INDNDEFFLA-29</v>
      </c>
      <c r="N179" s="23" t="str">
        <f t="shared" ca="1" si="16"/>
        <v>Construction Saving Tech-Light 2.9y</v>
      </c>
      <c r="O179" s="23" t="s">
        <v>32</v>
      </c>
      <c r="P179" s="23" t="s">
        <v>33</v>
      </c>
      <c r="Q179" s="23"/>
      <c r="R179" s="23"/>
      <c r="S179" s="19" t="s">
        <v>34</v>
      </c>
      <c r="V179" s="16" t="str">
        <f t="shared" ca="1" si="18"/>
        <v>ND</v>
      </c>
      <c r="W179" s="14" t="str">
        <f t="shared" ca="1" si="18"/>
        <v>Construction</v>
      </c>
      <c r="X179" s="3" t="str">
        <f>'EE investment costs'!D228</f>
        <v>LA-29</v>
      </c>
      <c r="Y179" s="3" t="str">
        <f>'EE investment costs'!E228</f>
        <v>Light</v>
      </c>
      <c r="AC179" s="123">
        <f>'EE investment costs'!C228</f>
        <v>2.9</v>
      </c>
      <c r="AD179" s="22"/>
    </row>
    <row r="180" spans="2:30">
      <c r="B180" s="14" t="str">
        <f t="shared" ca="1" si="14"/>
        <v>INDNDEFFEM-29</v>
      </c>
      <c r="C180" s="15" t="str">
        <f t="shared" ca="1" si="13"/>
        <v>INDEM</v>
      </c>
      <c r="D180" s="16">
        <f>'EE investment costs'!$F$15</f>
        <v>2016</v>
      </c>
      <c r="E180" s="14">
        <f>VLOOKUP(X180,'EE investment costs'!$D$56:$R$656,15,0)</f>
        <v>3.810975</v>
      </c>
      <c r="F180" s="17">
        <f ca="1">INDEX('EE investment costs'!$D$56:$R$656,MATCH(X180,'EE investment costs'!$D$56:$D$656,0),MATCH($V$8,'EE investment costs'!$D$56:$R$56,0))</f>
        <v>1144.5914127454407</v>
      </c>
      <c r="I180" s="18">
        <v>1</v>
      </c>
      <c r="J180" s="18">
        <v>1</v>
      </c>
      <c r="K180" s="14">
        <f t="shared" ca="1" si="17"/>
        <v>1</v>
      </c>
      <c r="M180" s="19" t="str">
        <f t="shared" ca="1" si="15"/>
        <v>INDNDEFFEM-29</v>
      </c>
      <c r="N180" s="23" t="str">
        <f t="shared" ca="1" si="16"/>
        <v>Construction Saving Tech-Electric Motors 2.9y</v>
      </c>
      <c r="O180" s="23" t="s">
        <v>32</v>
      </c>
      <c r="P180" s="23" t="s">
        <v>33</v>
      </c>
      <c r="Q180" s="23"/>
      <c r="R180" s="23"/>
      <c r="S180" s="19" t="s">
        <v>34</v>
      </c>
      <c r="V180" s="16" t="str">
        <f t="shared" ca="1" si="18"/>
        <v>ND</v>
      </c>
      <c r="W180" s="14" t="str">
        <f t="shared" ca="1" si="18"/>
        <v>Construction</v>
      </c>
      <c r="X180" s="3" t="str">
        <f>'EE investment costs'!D229</f>
        <v>EM-29</v>
      </c>
      <c r="Y180" s="3" t="str">
        <f>'EE investment costs'!E229</f>
        <v>Electric Motors</v>
      </c>
      <c r="AC180" s="123">
        <f>'EE investment costs'!C229</f>
        <v>2.9</v>
      </c>
      <c r="AD180" s="22"/>
    </row>
    <row r="181" spans="2:30">
      <c r="B181" s="14" t="str">
        <f t="shared" ca="1" si="14"/>
        <v>INDNDEFFTF-29</v>
      </c>
      <c r="C181" s="15" t="str">
        <f t="shared" ca="1" si="13"/>
        <v>INDTF</v>
      </c>
      <c r="D181" s="16">
        <f>'EE investment costs'!$F$15</f>
        <v>2016</v>
      </c>
      <c r="E181" s="14">
        <f>VLOOKUP(X181,'EE investment costs'!$D$56:$R$656,15,0)</f>
        <v>10.6</v>
      </c>
      <c r="F181" s="17">
        <f ca="1">INDEX('EE investment costs'!$D$56:$R$656,MATCH(X181,'EE investment costs'!$D$56:$D$656,0),MATCH($V$8,'EE investment costs'!$D$56:$R$56,0))</f>
        <v>426.11759202561524</v>
      </c>
      <c r="I181" s="18">
        <v>1</v>
      </c>
      <c r="J181" s="18">
        <v>1</v>
      </c>
      <c r="K181" s="14">
        <f t="shared" ca="1" si="17"/>
        <v>8</v>
      </c>
      <c r="M181" s="19" t="str">
        <f t="shared" ca="1" si="15"/>
        <v>INDNDEFFTF-29</v>
      </c>
      <c r="N181" s="23" t="str">
        <f t="shared" ca="1" si="16"/>
        <v>Construction Saving Tech-Haulage Tractors, Trucks, Fishing boats 2.9y</v>
      </c>
      <c r="O181" s="23" t="s">
        <v>32</v>
      </c>
      <c r="P181" s="23" t="s">
        <v>33</v>
      </c>
      <c r="Q181" s="23"/>
      <c r="R181" s="23"/>
      <c r="S181" s="19" t="s">
        <v>34</v>
      </c>
      <c r="V181" s="16" t="str">
        <f t="shared" ca="1" si="18"/>
        <v>ND</v>
      </c>
      <c r="W181" s="14" t="str">
        <f t="shared" ca="1" si="18"/>
        <v>Construction</v>
      </c>
      <c r="X181" s="3" t="str">
        <f>'EE investment costs'!D230</f>
        <v>TF-29</v>
      </c>
      <c r="Y181" s="3" t="str">
        <f>'EE investment costs'!E230</f>
        <v>Haulage Tractors, Trucks, Fishing boats</v>
      </c>
      <c r="AC181" s="123">
        <f>'EE investment costs'!C230</f>
        <v>2.9</v>
      </c>
      <c r="AD181" s="22"/>
    </row>
    <row r="182" spans="2:30">
      <c r="B182" s="14" t="str">
        <f t="shared" ca="1" si="14"/>
        <v>INDNDEFFMT-30</v>
      </c>
      <c r="C182" s="15" t="str">
        <f t="shared" ca="1" si="13"/>
        <v>INDMT</v>
      </c>
      <c r="D182" s="16">
        <f>'EE investment costs'!$F$15</f>
        <v>2016</v>
      </c>
      <c r="E182" s="14">
        <f>VLOOKUP(X182,'EE investment costs'!$D$56:$R$656,15,0)</f>
        <v>5.5</v>
      </c>
      <c r="F182" s="17">
        <f ca="1">INDEX('EE investment costs'!$D$56:$R$656,MATCH(X182,'EE investment costs'!$D$56:$D$656,0),MATCH($V$8,'EE investment costs'!$D$56:$R$56,0))</f>
        <v>444.42947985179751</v>
      </c>
      <c r="I182" s="18">
        <v>1</v>
      </c>
      <c r="J182" s="18">
        <v>1</v>
      </c>
      <c r="K182" s="14">
        <f t="shared" ca="1" si="17"/>
        <v>8</v>
      </c>
      <c r="M182" s="19" t="str">
        <f t="shared" ca="1" si="15"/>
        <v>INDNDEFFMT-30</v>
      </c>
      <c r="N182" s="23" t="str">
        <f t="shared" ca="1" si="16"/>
        <v>Construction Saving Tech-Heat Medium Temp. up to 150C 3y</v>
      </c>
      <c r="O182" s="23" t="s">
        <v>32</v>
      </c>
      <c r="P182" s="23" t="s">
        <v>33</v>
      </c>
      <c r="Q182" s="23"/>
      <c r="R182" s="23"/>
      <c r="S182" s="19" t="s">
        <v>34</v>
      </c>
      <c r="V182" s="16" t="str">
        <f t="shared" ca="1" si="18"/>
        <v>ND</v>
      </c>
      <c r="W182" s="14" t="str">
        <f t="shared" ca="1" si="18"/>
        <v>Construction</v>
      </c>
      <c r="X182" s="3" t="str">
        <f>'EE investment costs'!D231</f>
        <v>MT-30</v>
      </c>
      <c r="Y182" s="3" t="str">
        <f>'EE investment costs'!E231</f>
        <v>Heat Medium Temp. up to 150C</v>
      </c>
      <c r="AC182" s="123">
        <f>'EE investment costs'!C231</f>
        <v>3</v>
      </c>
      <c r="AD182" s="22"/>
    </row>
    <row r="183" spans="2:30">
      <c r="B183" s="14" t="str">
        <f t="shared" ca="1" si="14"/>
        <v>INDNDEFFHT-30</v>
      </c>
      <c r="C183" s="15" t="str">
        <f t="shared" ca="1" si="13"/>
        <v>INDHT</v>
      </c>
      <c r="D183" s="16">
        <f>'EE investment costs'!$F$15</f>
        <v>2016</v>
      </c>
      <c r="E183" s="14">
        <f>VLOOKUP(X183,'EE investment costs'!$D$56:$R$656,15,0)</f>
        <v>4.3999999999999995</v>
      </c>
      <c r="F183" s="17">
        <f ca="1">INDEX('EE investment costs'!$D$56:$R$656,MATCH(X183,'EE investment costs'!$D$56:$D$656,0),MATCH($V$8,'EE investment costs'!$D$56:$R$56,0))</f>
        <v>371.7168591105571</v>
      </c>
      <c r="I183" s="18">
        <v>1</v>
      </c>
      <c r="J183" s="18">
        <v>1</v>
      </c>
      <c r="K183" s="14">
        <f t="shared" ca="1" si="17"/>
        <v>8</v>
      </c>
      <c r="M183" s="19" t="str">
        <f t="shared" ca="1" si="15"/>
        <v>INDNDEFFHT-30</v>
      </c>
      <c r="N183" s="23" t="str">
        <f t="shared" ca="1" si="16"/>
        <v>Construction Saving Tech-Heat High Temp. over 150C 3y</v>
      </c>
      <c r="O183" s="23" t="s">
        <v>32</v>
      </c>
      <c r="P183" s="23" t="s">
        <v>33</v>
      </c>
      <c r="Q183" s="23"/>
      <c r="R183" s="23"/>
      <c r="S183" s="19" t="s">
        <v>34</v>
      </c>
      <c r="V183" s="16" t="str">
        <f t="shared" ca="1" si="18"/>
        <v>ND</v>
      </c>
      <c r="W183" s="14" t="str">
        <f t="shared" ca="1" si="18"/>
        <v>Construction</v>
      </c>
      <c r="X183" s="3" t="str">
        <f>'EE investment costs'!D232</f>
        <v>HT-30</v>
      </c>
      <c r="Y183" s="3" t="str">
        <f>'EE investment costs'!E232</f>
        <v>Heat High Temp. over 150C</v>
      </c>
      <c r="AC183" s="123">
        <f>'EE investment costs'!C232</f>
        <v>3</v>
      </c>
      <c r="AD183" s="22"/>
    </row>
    <row r="184" spans="2:30">
      <c r="B184" s="14" t="str">
        <f t="shared" ca="1" si="14"/>
        <v>INDNDEFFRH-30</v>
      </c>
      <c r="C184" s="15" t="str">
        <f t="shared" ca="1" si="13"/>
        <v>INDRH</v>
      </c>
      <c r="D184" s="16">
        <f>'EE investment costs'!$F$15</f>
        <v>2016</v>
      </c>
      <c r="E184" s="14">
        <f>VLOOKUP(X184,'EE investment costs'!$D$56:$R$656,15,0)</f>
        <v>16</v>
      </c>
      <c r="F184" s="17">
        <f ca="1">INDEX('EE investment costs'!$D$56:$R$656,MATCH(X184,'EE investment costs'!$D$56:$D$656,0),MATCH($V$8,'EE investment costs'!$D$56:$R$56,0))</f>
        <v>0</v>
      </c>
      <c r="I184" s="18">
        <v>1</v>
      </c>
      <c r="J184" s="18">
        <v>1</v>
      </c>
      <c r="K184" s="14">
        <f t="shared" ca="1" si="17"/>
        <v>8</v>
      </c>
      <c r="M184" s="19" t="str">
        <f t="shared" ca="1" si="15"/>
        <v>INDNDEFFRH-30</v>
      </c>
      <c r="N184" s="23" t="str">
        <f t="shared" ca="1" si="16"/>
        <v>Construction Saving Tech-Heat Room Heat 3y</v>
      </c>
      <c r="O184" s="23" t="s">
        <v>32</v>
      </c>
      <c r="P184" s="23" t="s">
        <v>33</v>
      </c>
      <c r="Q184" s="23"/>
      <c r="R184" s="23"/>
      <c r="S184" s="19" t="s">
        <v>34</v>
      </c>
      <c r="U184" s="14"/>
      <c r="V184" s="16" t="str">
        <f t="shared" ca="1" si="18"/>
        <v>ND</v>
      </c>
      <c r="W184" s="14" t="str">
        <f t="shared" ca="1" si="18"/>
        <v>Construction</v>
      </c>
      <c r="X184" s="3" t="str">
        <f>'EE investment costs'!D233</f>
        <v>RH-30</v>
      </c>
      <c r="Y184" s="3" t="str">
        <f>'EE investment costs'!E233</f>
        <v>Heat Room Heat</v>
      </c>
      <c r="AC184" s="123">
        <f>'EE investment costs'!C233</f>
        <v>3</v>
      </c>
      <c r="AD184" s="22"/>
    </row>
    <row r="185" spans="2:30">
      <c r="B185" s="14" t="str">
        <f t="shared" ca="1" si="14"/>
        <v>INDNDEFFLA-30</v>
      </c>
      <c r="C185" s="15" t="str">
        <f t="shared" ca="1" si="13"/>
        <v>INDLA</v>
      </c>
      <c r="D185" s="16">
        <f>'EE investment costs'!$F$15</f>
        <v>2016</v>
      </c>
      <c r="E185" s="14">
        <f>VLOOKUP(X185,'EE investment costs'!$D$56:$R$656,15,0)</f>
        <v>3.6549999999999998</v>
      </c>
      <c r="F185" s="17">
        <f ca="1">INDEX('EE investment costs'!$D$56:$R$656,MATCH(X185,'EE investment costs'!$D$56:$D$656,0),MATCH($V$8,'EE investment costs'!$D$56:$R$56,0))</f>
        <v>1215.733074057425</v>
      </c>
      <c r="I185" s="18">
        <v>1</v>
      </c>
      <c r="J185" s="18">
        <v>1</v>
      </c>
      <c r="K185" s="14">
        <f t="shared" ca="1" si="17"/>
        <v>0</v>
      </c>
      <c r="M185" s="19" t="str">
        <f t="shared" ca="1" si="15"/>
        <v>INDNDEFFLA-30</v>
      </c>
      <c r="N185" s="23" t="str">
        <f t="shared" ca="1" si="16"/>
        <v>Construction Saving Tech-Light 3y</v>
      </c>
      <c r="O185" s="23" t="s">
        <v>32</v>
      </c>
      <c r="P185" s="23" t="s">
        <v>33</v>
      </c>
      <c r="Q185" s="23"/>
      <c r="R185" s="23"/>
      <c r="S185" s="19" t="s">
        <v>34</v>
      </c>
      <c r="T185" s="14"/>
      <c r="U185" s="14"/>
      <c r="V185" s="16" t="str">
        <f t="shared" ca="1" si="18"/>
        <v>ND</v>
      </c>
      <c r="W185" s="14" t="str">
        <f t="shared" ca="1" si="18"/>
        <v>Construction</v>
      </c>
      <c r="X185" s="3" t="str">
        <f>'EE investment costs'!D234</f>
        <v>LA-30</v>
      </c>
      <c r="Y185" s="3" t="str">
        <f>'EE investment costs'!E234</f>
        <v>Light</v>
      </c>
      <c r="AC185" s="123">
        <f>'EE investment costs'!C234</f>
        <v>3</v>
      </c>
      <c r="AD185" s="22"/>
    </row>
    <row r="186" spans="2:30">
      <c r="B186" s="14" t="str">
        <f t="shared" ca="1" si="14"/>
        <v>INDNDEFFEM-30</v>
      </c>
      <c r="C186" s="15" t="str">
        <f t="shared" ca="1" si="13"/>
        <v>INDEM</v>
      </c>
      <c r="D186" s="16">
        <f>'EE investment costs'!$F$15</f>
        <v>2016</v>
      </c>
      <c r="E186" s="14">
        <f>VLOOKUP(X186,'EE investment costs'!$D$56:$R$656,15,0)</f>
        <v>3.8377499999999998</v>
      </c>
      <c r="F186" s="17">
        <f ca="1">INDEX('EE investment costs'!$D$56:$R$656,MATCH(X186,'EE investment costs'!$D$56:$D$656,0),MATCH($V$8,'EE investment costs'!$D$56:$R$56,0))</f>
        <v>1200.305906820729</v>
      </c>
      <c r="I186" s="18">
        <v>1</v>
      </c>
      <c r="J186" s="18">
        <v>1</v>
      </c>
      <c r="K186" s="14">
        <f t="shared" ca="1" si="17"/>
        <v>0</v>
      </c>
      <c r="M186" s="19" t="str">
        <f t="shared" ca="1" si="15"/>
        <v>INDNDEFFEM-30</v>
      </c>
      <c r="N186" s="23" t="str">
        <f t="shared" ca="1" si="16"/>
        <v>Construction Saving Tech-Electric Motors 3y</v>
      </c>
      <c r="O186" s="23" t="s">
        <v>32</v>
      </c>
      <c r="P186" s="23" t="s">
        <v>33</v>
      </c>
      <c r="Q186" s="23"/>
      <c r="R186" s="23"/>
      <c r="S186" s="19" t="s">
        <v>34</v>
      </c>
      <c r="T186" s="14"/>
      <c r="U186" s="14"/>
      <c r="V186" s="16" t="str">
        <f t="shared" ca="1" si="18"/>
        <v>ND</v>
      </c>
      <c r="W186" s="14" t="str">
        <f t="shared" ca="1" si="18"/>
        <v>Construction</v>
      </c>
      <c r="X186" s="3" t="str">
        <f>'EE investment costs'!D235</f>
        <v>EM-30</v>
      </c>
      <c r="Y186" s="3" t="str">
        <f>'EE investment costs'!E235</f>
        <v>Electric Motors</v>
      </c>
      <c r="AC186" s="123">
        <f>'EE investment costs'!C235</f>
        <v>3</v>
      </c>
      <c r="AD186" s="22"/>
    </row>
    <row r="187" spans="2:30" ht="13.5" thickBot="1">
      <c r="B187" s="14" t="str">
        <f t="shared" ca="1" si="14"/>
        <v>INDNDEFFTF-30</v>
      </c>
      <c r="C187" s="15" t="str">
        <f t="shared" ca="1" si="13"/>
        <v>INDTF</v>
      </c>
      <c r="D187" s="16">
        <f>'EE investment costs'!$F$15</f>
        <v>2016</v>
      </c>
      <c r="E187" s="14">
        <f>VLOOKUP(X187,'EE investment costs'!$D$56:$R$656,15,0)</f>
        <v>11</v>
      </c>
      <c r="F187" s="17">
        <f ca="1">INDEX('EE investment costs'!$D$56:$R$656,MATCH(X187,'EE investment costs'!$D$56:$D$656,0),MATCH($V$8,'EE investment costs'!$D$56:$R$56,0))</f>
        <v>440.8113020954641</v>
      </c>
      <c r="I187" s="18">
        <v>1</v>
      </c>
      <c r="J187" s="18">
        <v>1</v>
      </c>
      <c r="K187" s="14">
        <f t="shared" ca="1" si="17"/>
        <v>8</v>
      </c>
      <c r="M187" s="24" t="str">
        <f t="shared" ca="1" si="15"/>
        <v>INDNDEFFTF-30</v>
      </c>
      <c r="N187" s="25" t="str">
        <f t="shared" ca="1" si="16"/>
        <v>Construction Saving Tech-Haulage Tractors, Trucks, Fishing boats 3y</v>
      </c>
      <c r="O187" s="25" t="s">
        <v>32</v>
      </c>
      <c r="P187" s="25" t="s">
        <v>33</v>
      </c>
      <c r="Q187" s="25"/>
      <c r="R187" s="25"/>
      <c r="S187" s="24" t="s">
        <v>34</v>
      </c>
      <c r="T187" s="14"/>
      <c r="U187" s="14"/>
      <c r="V187" s="16" t="str">
        <f t="shared" ca="1" si="18"/>
        <v>ND</v>
      </c>
      <c r="W187" s="14" t="str">
        <f t="shared" ca="1" si="18"/>
        <v>Construction</v>
      </c>
      <c r="X187" s="3" t="str">
        <f>'EE investment costs'!D236</f>
        <v>TF-30</v>
      </c>
      <c r="Y187" s="3" t="str">
        <f>'EE investment costs'!E236</f>
        <v>Haulage Tractors, Trucks, Fishing boats</v>
      </c>
      <c r="AC187" s="123">
        <f>'EE investment costs'!C236</f>
        <v>3</v>
      </c>
      <c r="AD187" s="22"/>
    </row>
    <row r="188" spans="2:30">
      <c r="B188" s="14" t="str">
        <f t="shared" ca="1" si="14"/>
        <v>INDNDEFFMT-31</v>
      </c>
      <c r="C188" s="15" t="str">
        <f ca="1">"I"&amp;MID(B188,4,1)&amp;"D"&amp;MID(B188,9,2)</f>
        <v>INDMT</v>
      </c>
      <c r="D188" s="16">
        <f>'EE investment costs'!$F$15</f>
        <v>2016</v>
      </c>
      <c r="E188" s="14">
        <f>VLOOKUP(X188,'EE investment costs'!$D$56:$R$656,15,0)</f>
        <v>5.55</v>
      </c>
      <c r="F188" s="17">
        <f ca="1">INDEX('EE investment costs'!$D$56:$R$656,MATCH(X188,'EE investment costs'!$D$56:$D$656,0),MATCH($V$8,'EE investment costs'!$D$56:$R$56,0))</f>
        <v>463.51409880097947</v>
      </c>
      <c r="I188" s="18">
        <v>1</v>
      </c>
      <c r="J188" s="18">
        <v>1</v>
      </c>
      <c r="K188" s="14">
        <f t="shared" ca="1" si="17"/>
        <v>8</v>
      </c>
      <c r="M188" s="20" t="str">
        <f t="shared" ca="1" si="15"/>
        <v>INDNDEFFMT-31</v>
      </c>
      <c r="N188" s="21" t="str">
        <f t="shared" ca="1" si="16"/>
        <v>Construction Saving Tech-Heat Medium Temp. up to 150C 3.1y</v>
      </c>
      <c r="O188" s="21" t="s">
        <v>32</v>
      </c>
      <c r="P188" s="21" t="s">
        <v>33</v>
      </c>
      <c r="Q188" s="21"/>
      <c r="R188" s="21"/>
      <c r="S188" s="20" t="s">
        <v>34</v>
      </c>
      <c r="T188" s="14"/>
      <c r="U188" s="14"/>
      <c r="V188" s="16" t="str">
        <f t="shared" ca="1" si="18"/>
        <v>ND</v>
      </c>
      <c r="W188" s="14" t="str">
        <f t="shared" ca="1" si="18"/>
        <v>Construction</v>
      </c>
      <c r="X188" s="3" t="str">
        <f>'EE investment costs'!D237</f>
        <v>MT-31</v>
      </c>
      <c r="Y188" s="3" t="str">
        <f>'EE investment costs'!E237</f>
        <v>Heat Medium Temp. up to 150C</v>
      </c>
      <c r="AC188" s="123">
        <f>'EE investment costs'!C237</f>
        <v>3.1</v>
      </c>
      <c r="AD188" s="22"/>
    </row>
    <row r="189" spans="2:30">
      <c r="B189" s="14" t="str">
        <f t="shared" ca="1" si="14"/>
        <v>INDNDEFFHT-31</v>
      </c>
      <c r="C189" s="15" t="str">
        <f t="shared" ref="C189:C247" ca="1" si="19">"I"&amp;MID(B189,4,1)&amp;"D"&amp;MID(B189,9,2)</f>
        <v>INDHT</v>
      </c>
      <c r="D189" s="16">
        <f>'EE investment costs'!$F$15</f>
        <v>2016</v>
      </c>
      <c r="E189" s="14">
        <f>VLOOKUP(X189,'EE investment costs'!$D$56:$R$656,15,0)</f>
        <v>4.4399999999999995</v>
      </c>
      <c r="F189" s="17">
        <f ca="1">INDEX('EE investment costs'!$D$56:$R$656,MATCH(X189,'EE investment costs'!$D$56:$D$656,0),MATCH($V$8,'EE investment costs'!$D$56:$R$56,0))</f>
        <v>386.15246528960785</v>
      </c>
      <c r="I189" s="18">
        <v>1</v>
      </c>
      <c r="J189" s="18">
        <v>1</v>
      </c>
      <c r="K189" s="14">
        <f t="shared" ca="1" si="17"/>
        <v>8</v>
      </c>
      <c r="M189" s="19" t="str">
        <f t="shared" ca="1" si="15"/>
        <v>INDNDEFFHT-31</v>
      </c>
      <c r="N189" s="23" t="str">
        <f t="shared" ca="1" si="16"/>
        <v>Construction Saving Tech-Heat High Temp. over 150C 3.1y</v>
      </c>
      <c r="O189" s="23" t="s">
        <v>32</v>
      </c>
      <c r="P189" s="23" t="s">
        <v>33</v>
      </c>
      <c r="Q189" s="23"/>
      <c r="R189" s="23"/>
      <c r="S189" s="19" t="s">
        <v>34</v>
      </c>
      <c r="T189" s="14"/>
      <c r="U189" s="14"/>
      <c r="V189" s="16" t="str">
        <f t="shared" ca="1" si="18"/>
        <v>ND</v>
      </c>
      <c r="W189" s="14" t="str">
        <f t="shared" ca="1" si="18"/>
        <v>Construction</v>
      </c>
      <c r="X189" s="3" t="str">
        <f>'EE investment costs'!D238</f>
        <v>HT-31</v>
      </c>
      <c r="Y189" s="3" t="str">
        <f>'EE investment costs'!E238</f>
        <v>Heat High Temp. over 150C</v>
      </c>
      <c r="AC189" s="123">
        <f>'EE investment costs'!C238</f>
        <v>3.1</v>
      </c>
      <c r="AD189" s="22"/>
    </row>
    <row r="190" spans="2:30">
      <c r="B190" s="14" t="str">
        <f t="shared" ca="1" si="14"/>
        <v>INDNDEFFRH-31</v>
      </c>
      <c r="C190" s="15" t="str">
        <f t="shared" ca="1" si="19"/>
        <v>INDRH</v>
      </c>
      <c r="D190" s="16">
        <f>'EE investment costs'!$F$15</f>
        <v>2016</v>
      </c>
      <c r="E190" s="14">
        <f>VLOOKUP(X190,'EE investment costs'!$D$56:$R$656,15,0)</f>
        <v>16</v>
      </c>
      <c r="F190" s="17">
        <f ca="1">INDEX('EE investment costs'!$D$56:$R$656,MATCH(X190,'EE investment costs'!$D$56:$D$656,0),MATCH($V$8,'EE investment costs'!$D$56:$R$56,0))</f>
        <v>0</v>
      </c>
      <c r="I190" s="18">
        <v>1</v>
      </c>
      <c r="J190" s="18">
        <v>1</v>
      </c>
      <c r="K190" s="14">
        <f t="shared" ca="1" si="17"/>
        <v>8</v>
      </c>
      <c r="M190" s="19" t="str">
        <f t="shared" ca="1" si="15"/>
        <v>INDNDEFFRH-31</v>
      </c>
      <c r="N190" s="23" t="str">
        <f t="shared" ca="1" si="16"/>
        <v>Construction Saving Tech-Heat Room Heat 3.1y</v>
      </c>
      <c r="O190" s="23" t="s">
        <v>32</v>
      </c>
      <c r="P190" s="23" t="s">
        <v>33</v>
      </c>
      <c r="Q190" s="23"/>
      <c r="R190" s="23"/>
      <c r="S190" s="19" t="s">
        <v>34</v>
      </c>
      <c r="U190" s="14"/>
      <c r="V190" s="16" t="str">
        <f t="shared" ca="1" si="18"/>
        <v>ND</v>
      </c>
      <c r="W190" s="14" t="str">
        <f t="shared" ca="1" si="18"/>
        <v>Construction</v>
      </c>
      <c r="X190" s="3" t="str">
        <f>'EE investment costs'!D239</f>
        <v>RH-31</v>
      </c>
      <c r="Y190" s="3" t="str">
        <f>'EE investment costs'!E239</f>
        <v>Heat Room Heat</v>
      </c>
      <c r="Z190" s="14"/>
      <c r="AC190" s="123">
        <f>'EE investment costs'!C239</f>
        <v>3.1</v>
      </c>
      <c r="AD190" s="22"/>
    </row>
    <row r="191" spans="2:30">
      <c r="B191" s="14" t="str">
        <f t="shared" ca="1" si="14"/>
        <v>INDNDEFFLA-31</v>
      </c>
      <c r="C191" s="15" t="str">
        <f t="shared" ca="1" si="19"/>
        <v>INDLA</v>
      </c>
      <c r="D191" s="16">
        <f>'EE investment costs'!$F$15</f>
        <v>2016</v>
      </c>
      <c r="E191" s="14">
        <f>VLOOKUP(X191,'EE investment costs'!$D$56:$R$656,15,0)</f>
        <v>3.6804999999999999</v>
      </c>
      <c r="F191" s="17">
        <f ca="1">INDEX('EE investment costs'!$D$56:$R$656,MATCH(X191,'EE investment costs'!$D$56:$D$656,0),MATCH($V$8,'EE investment costs'!$D$56:$R$56,0))</f>
        <v>1271.2877289949711</v>
      </c>
      <c r="I191" s="18">
        <v>1</v>
      </c>
      <c r="J191" s="18">
        <v>1</v>
      </c>
      <c r="K191" s="14">
        <f t="shared" ca="1" si="17"/>
        <v>0</v>
      </c>
      <c r="M191" s="19" t="str">
        <f t="shared" ca="1" si="15"/>
        <v>INDNDEFFLA-31</v>
      </c>
      <c r="N191" s="23" t="str">
        <f t="shared" ca="1" si="16"/>
        <v>Construction Saving Tech-Light 3.1y</v>
      </c>
      <c r="O191" s="23" t="s">
        <v>32</v>
      </c>
      <c r="P191" s="23" t="s">
        <v>33</v>
      </c>
      <c r="Q191" s="23"/>
      <c r="R191" s="23"/>
      <c r="S191" s="19" t="s">
        <v>34</v>
      </c>
      <c r="U191" s="14"/>
      <c r="V191" s="16" t="str">
        <f t="shared" ca="1" si="18"/>
        <v>ND</v>
      </c>
      <c r="W191" s="14" t="str">
        <f t="shared" ca="1" si="18"/>
        <v>Construction</v>
      </c>
      <c r="X191" s="3" t="str">
        <f>'EE investment costs'!D240</f>
        <v>LA-31</v>
      </c>
      <c r="Y191" s="3" t="str">
        <f>'EE investment costs'!E240</f>
        <v>Light</v>
      </c>
      <c r="Z191" s="14"/>
      <c r="AC191" s="123">
        <f>'EE investment costs'!C240</f>
        <v>3.1</v>
      </c>
      <c r="AD191" s="22"/>
    </row>
    <row r="192" spans="2:30">
      <c r="B192" s="14" t="str">
        <f t="shared" ca="1" si="14"/>
        <v>INDNDEFFEM-31</v>
      </c>
      <c r="C192" s="15" t="str">
        <f t="shared" ca="1" si="19"/>
        <v>INDEM</v>
      </c>
      <c r="D192" s="16">
        <f>'EE investment costs'!$F$15</f>
        <v>2016</v>
      </c>
      <c r="E192" s="14">
        <f>VLOOKUP(X192,'EE investment costs'!$D$56:$R$656,15,0)</f>
        <v>3.864525</v>
      </c>
      <c r="F192" s="17">
        <f ca="1">INDEX('EE investment costs'!$D$56:$R$656,MATCH(X192,'EE investment costs'!$D$56:$D$656,0),MATCH($V$8,'EE investment costs'!$D$56:$R$56,0))</f>
        <v>1256.0204008960168</v>
      </c>
      <c r="I192" s="18">
        <v>1</v>
      </c>
      <c r="J192" s="18">
        <v>1</v>
      </c>
      <c r="K192" s="14">
        <f t="shared" ca="1" si="17"/>
        <v>0</v>
      </c>
      <c r="M192" s="19" t="str">
        <f t="shared" ca="1" si="15"/>
        <v>INDNDEFFEM-31</v>
      </c>
      <c r="N192" s="23" t="str">
        <f t="shared" ca="1" si="16"/>
        <v>Construction Saving Tech-Electric Motors 3.1y</v>
      </c>
      <c r="O192" s="23" t="s">
        <v>32</v>
      </c>
      <c r="P192" s="23" t="s">
        <v>33</v>
      </c>
      <c r="Q192" s="23"/>
      <c r="R192" s="23"/>
      <c r="S192" s="19" t="s">
        <v>34</v>
      </c>
      <c r="U192" s="14"/>
      <c r="V192" s="16" t="str">
        <f t="shared" ca="1" si="18"/>
        <v>ND</v>
      </c>
      <c r="W192" s="14" t="str">
        <f t="shared" ca="1" si="18"/>
        <v>Construction</v>
      </c>
      <c r="X192" s="3" t="str">
        <f>'EE investment costs'!D241</f>
        <v>EM-31</v>
      </c>
      <c r="Y192" s="3" t="str">
        <f>'EE investment costs'!E241</f>
        <v>Electric Motors</v>
      </c>
      <c r="Z192" s="14"/>
      <c r="AC192" s="123">
        <f>'EE investment costs'!C241</f>
        <v>3.1</v>
      </c>
      <c r="AD192" s="22"/>
    </row>
    <row r="193" spans="2:30">
      <c r="B193" s="14" t="str">
        <f t="shared" ca="1" si="14"/>
        <v>INDNDEFFTF-31</v>
      </c>
      <c r="C193" s="15" t="str">
        <f t="shared" ca="1" si="19"/>
        <v>INDTF</v>
      </c>
      <c r="D193" s="16">
        <f>'EE investment costs'!$F$15</f>
        <v>2016</v>
      </c>
      <c r="E193" s="14">
        <f>VLOOKUP(X193,'EE investment costs'!$D$56:$R$656,15,0)</f>
        <v>11.4</v>
      </c>
      <c r="F193" s="17">
        <f ca="1">INDEX('EE investment costs'!$D$56:$R$656,MATCH(X193,'EE investment costs'!$D$56:$D$656,0),MATCH($V$8,'EE investment costs'!$D$56:$R$56,0))</f>
        <v>455.50501216531285</v>
      </c>
      <c r="I193" s="18">
        <v>1</v>
      </c>
      <c r="J193" s="18">
        <v>1</v>
      </c>
      <c r="K193" s="14">
        <f t="shared" ca="1" si="17"/>
        <v>8</v>
      </c>
      <c r="M193" s="19" t="str">
        <f t="shared" ca="1" si="15"/>
        <v>INDNDEFFTF-31</v>
      </c>
      <c r="N193" s="23" t="str">
        <f t="shared" ca="1" si="16"/>
        <v>Construction Saving Tech-Haulage Tractors, Trucks, Fishing boats 3.1y</v>
      </c>
      <c r="O193" s="23" t="s">
        <v>32</v>
      </c>
      <c r="P193" s="23" t="s">
        <v>33</v>
      </c>
      <c r="Q193" s="23"/>
      <c r="R193" s="23"/>
      <c r="S193" s="19" t="s">
        <v>34</v>
      </c>
      <c r="U193" s="14"/>
      <c r="V193" s="16" t="str">
        <f t="shared" ca="1" si="18"/>
        <v>ND</v>
      </c>
      <c r="W193" s="14" t="str">
        <f t="shared" ca="1" si="18"/>
        <v>Construction</v>
      </c>
      <c r="X193" s="3" t="str">
        <f>'EE investment costs'!D242</f>
        <v>TF-31</v>
      </c>
      <c r="Y193" s="3" t="str">
        <f>'EE investment costs'!E242</f>
        <v>Haulage Tractors, Trucks, Fishing boats</v>
      </c>
      <c r="Z193" s="14"/>
      <c r="AC193" s="123">
        <f>'EE investment costs'!C242</f>
        <v>3.1</v>
      </c>
      <c r="AD193" s="22"/>
    </row>
    <row r="194" spans="2:30">
      <c r="B194" s="14" t="str">
        <f t="shared" ca="1" si="14"/>
        <v>INDNDEFFMT-32</v>
      </c>
      <c r="C194" s="15" t="str">
        <f t="shared" ca="1" si="19"/>
        <v>INDMT</v>
      </c>
      <c r="D194" s="16">
        <f>'EE investment costs'!$F$15</f>
        <v>2016</v>
      </c>
      <c r="E194" s="14">
        <f>VLOOKUP(X194,'EE investment costs'!$D$56:$R$656,15,0)</f>
        <v>5.6</v>
      </c>
      <c r="F194" s="17">
        <f ca="1">INDEX('EE investment costs'!$D$56:$R$656,MATCH(X194,'EE investment costs'!$D$56:$D$656,0),MATCH($V$8,'EE investment costs'!$D$56:$R$56,0))</f>
        <v>482.59871775016131</v>
      </c>
      <c r="I194" s="18">
        <v>1</v>
      </c>
      <c r="J194" s="18">
        <v>1</v>
      </c>
      <c r="K194" s="14">
        <f t="shared" ca="1" si="17"/>
        <v>8</v>
      </c>
      <c r="M194" s="19" t="str">
        <f t="shared" ca="1" si="15"/>
        <v>INDNDEFFMT-32</v>
      </c>
      <c r="N194" s="23" t="str">
        <f t="shared" ca="1" si="16"/>
        <v>Construction Saving Tech-Heat Medium Temp. up to 150C 3.2y</v>
      </c>
      <c r="O194" s="23" t="s">
        <v>32</v>
      </c>
      <c r="P194" s="23" t="s">
        <v>33</v>
      </c>
      <c r="Q194" s="23"/>
      <c r="R194" s="23"/>
      <c r="S194" s="19" t="s">
        <v>34</v>
      </c>
      <c r="U194" s="14"/>
      <c r="V194" s="16" t="str">
        <f t="shared" ca="1" si="18"/>
        <v>ND</v>
      </c>
      <c r="W194" s="14" t="str">
        <f t="shared" ca="1" si="18"/>
        <v>Construction</v>
      </c>
      <c r="X194" s="3" t="str">
        <f>'EE investment costs'!D243</f>
        <v>MT-32</v>
      </c>
      <c r="Y194" s="3" t="str">
        <f>'EE investment costs'!E243</f>
        <v>Heat Medium Temp. up to 150C</v>
      </c>
      <c r="Z194" s="14"/>
      <c r="AC194" s="123">
        <f>'EE investment costs'!C243</f>
        <v>3.2</v>
      </c>
      <c r="AD194" s="22"/>
    </row>
    <row r="195" spans="2:30">
      <c r="B195" s="14" t="str">
        <f t="shared" ca="1" si="14"/>
        <v>INDNDEFFHT-32</v>
      </c>
      <c r="C195" s="15" t="str">
        <f t="shared" ca="1" si="19"/>
        <v>INDHT</v>
      </c>
      <c r="D195" s="16">
        <f>'EE investment costs'!$F$15</f>
        <v>2016</v>
      </c>
      <c r="E195" s="14">
        <f>VLOOKUP(X195,'EE investment costs'!$D$56:$R$656,15,0)</f>
        <v>4.4799999999999995</v>
      </c>
      <c r="F195" s="17">
        <f ca="1">INDEX('EE investment costs'!$D$56:$R$656,MATCH(X195,'EE investment costs'!$D$56:$D$656,0),MATCH($V$8,'EE investment costs'!$D$56:$R$56,0))</f>
        <v>400.5880714686586</v>
      </c>
      <c r="I195" s="18">
        <v>1</v>
      </c>
      <c r="J195" s="18">
        <v>1</v>
      </c>
      <c r="K195" s="14">
        <f t="shared" ca="1" si="17"/>
        <v>8</v>
      </c>
      <c r="M195" s="19" t="str">
        <f t="shared" ca="1" si="15"/>
        <v>INDNDEFFHT-32</v>
      </c>
      <c r="N195" s="23" t="str">
        <f t="shared" ca="1" si="16"/>
        <v>Construction Saving Tech-Heat High Temp. over 150C 3.2y</v>
      </c>
      <c r="O195" s="23" t="s">
        <v>32</v>
      </c>
      <c r="P195" s="23" t="s">
        <v>33</v>
      </c>
      <c r="Q195" s="23"/>
      <c r="R195" s="23"/>
      <c r="S195" s="19" t="s">
        <v>34</v>
      </c>
      <c r="V195" s="16" t="str">
        <f t="shared" ca="1" si="18"/>
        <v>ND</v>
      </c>
      <c r="W195" s="14" t="str">
        <f t="shared" ca="1" si="18"/>
        <v>Construction</v>
      </c>
      <c r="X195" s="3" t="str">
        <f>'EE investment costs'!D244</f>
        <v>HT-32</v>
      </c>
      <c r="Y195" s="3" t="str">
        <f>'EE investment costs'!E244</f>
        <v>Heat High Temp. over 150C</v>
      </c>
      <c r="Z195" s="14"/>
      <c r="AC195" s="123">
        <f>'EE investment costs'!C244</f>
        <v>3.2</v>
      </c>
      <c r="AD195" s="22"/>
    </row>
    <row r="196" spans="2:30">
      <c r="B196" s="14" t="str">
        <f t="shared" ca="1" si="14"/>
        <v>INDNDEFFRH-32</v>
      </c>
      <c r="C196" s="15" t="str">
        <f t="shared" ca="1" si="19"/>
        <v>INDRH</v>
      </c>
      <c r="D196" s="16">
        <f>'EE investment costs'!$F$15</f>
        <v>2016</v>
      </c>
      <c r="E196" s="14">
        <f>VLOOKUP(X196,'EE investment costs'!$D$56:$R$656,15,0)</f>
        <v>16</v>
      </c>
      <c r="F196" s="17">
        <f ca="1">INDEX('EE investment costs'!$D$56:$R$656,MATCH(X196,'EE investment costs'!$D$56:$D$656,0),MATCH($V$8,'EE investment costs'!$D$56:$R$56,0))</f>
        <v>0</v>
      </c>
      <c r="I196" s="18">
        <v>1</v>
      </c>
      <c r="J196" s="18">
        <v>1</v>
      </c>
      <c r="K196" s="14">
        <f t="shared" ca="1" si="17"/>
        <v>8</v>
      </c>
      <c r="M196" s="19" t="str">
        <f t="shared" ca="1" si="15"/>
        <v>INDNDEFFRH-32</v>
      </c>
      <c r="N196" s="23" t="str">
        <f t="shared" ca="1" si="16"/>
        <v>Construction Saving Tech-Heat Room Heat 3.2y</v>
      </c>
      <c r="O196" s="23" t="s">
        <v>32</v>
      </c>
      <c r="P196" s="23" t="s">
        <v>33</v>
      </c>
      <c r="Q196" s="23"/>
      <c r="R196" s="23"/>
      <c r="S196" s="19" t="s">
        <v>34</v>
      </c>
      <c r="V196" s="16" t="str">
        <f t="shared" ca="1" si="18"/>
        <v>ND</v>
      </c>
      <c r="W196" s="14" t="str">
        <f t="shared" ca="1" si="18"/>
        <v>Construction</v>
      </c>
      <c r="X196" s="3" t="str">
        <f>'EE investment costs'!D245</f>
        <v>RH-32</v>
      </c>
      <c r="Y196" s="3" t="str">
        <f>'EE investment costs'!E245</f>
        <v>Heat Room Heat</v>
      </c>
      <c r="Z196" s="14"/>
      <c r="AC196" s="123">
        <f>'EE investment costs'!C245</f>
        <v>3.2</v>
      </c>
      <c r="AD196" s="22"/>
    </row>
    <row r="197" spans="2:30">
      <c r="B197" s="14" t="str">
        <f t="shared" ca="1" si="14"/>
        <v>INDNDEFFLA-32</v>
      </c>
      <c r="C197" s="15" t="str">
        <f t="shared" ca="1" si="19"/>
        <v>INDLA</v>
      </c>
      <c r="D197" s="16">
        <f>'EE investment costs'!$F$15</f>
        <v>2016</v>
      </c>
      <c r="E197" s="14">
        <f>VLOOKUP(X197,'EE investment costs'!$D$56:$R$656,15,0)</f>
        <v>3.706</v>
      </c>
      <c r="F197" s="17">
        <f ca="1">INDEX('EE investment costs'!$D$56:$R$656,MATCH(X197,'EE investment costs'!$D$56:$D$656,0),MATCH($V$8,'EE investment costs'!$D$56:$R$56,0))</f>
        <v>1326.8423839325176</v>
      </c>
      <c r="I197" s="18">
        <v>1</v>
      </c>
      <c r="J197" s="18">
        <v>1</v>
      </c>
      <c r="K197" s="14">
        <f t="shared" ca="1" si="17"/>
        <v>0</v>
      </c>
      <c r="M197" s="19" t="str">
        <f t="shared" ca="1" si="15"/>
        <v>INDNDEFFLA-32</v>
      </c>
      <c r="N197" s="23" t="str">
        <f t="shared" ca="1" si="16"/>
        <v>Construction Saving Tech-Light 3.2y</v>
      </c>
      <c r="O197" s="23" t="s">
        <v>32</v>
      </c>
      <c r="P197" s="23" t="s">
        <v>33</v>
      </c>
      <c r="Q197" s="23"/>
      <c r="R197" s="23"/>
      <c r="S197" s="19" t="s">
        <v>34</v>
      </c>
      <c r="V197" s="16" t="str">
        <f t="shared" ca="1" si="18"/>
        <v>ND</v>
      </c>
      <c r="W197" s="14" t="str">
        <f t="shared" ca="1" si="18"/>
        <v>Construction</v>
      </c>
      <c r="X197" s="3" t="str">
        <f>'EE investment costs'!D246</f>
        <v>LA-32</v>
      </c>
      <c r="Y197" s="3" t="str">
        <f>'EE investment costs'!E246</f>
        <v>Light</v>
      </c>
      <c r="Z197" s="14"/>
      <c r="AC197" s="123">
        <f>'EE investment costs'!C246</f>
        <v>3.2</v>
      </c>
      <c r="AD197" s="22"/>
    </row>
    <row r="198" spans="2:30">
      <c r="B198" s="14" t="str">
        <f t="shared" ca="1" si="14"/>
        <v>INDNDEFFEM-32</v>
      </c>
      <c r="C198" s="15" t="str">
        <f t="shared" ca="1" si="19"/>
        <v>INDEM</v>
      </c>
      <c r="D198" s="16">
        <f>'EE investment costs'!$F$15</f>
        <v>2016</v>
      </c>
      <c r="E198" s="14">
        <f>VLOOKUP(X198,'EE investment costs'!$D$56:$R$656,15,0)</f>
        <v>3.8913000000000002</v>
      </c>
      <c r="F198" s="17">
        <f ca="1">INDEX('EE investment costs'!$D$56:$R$656,MATCH(X198,'EE investment costs'!$D$56:$D$656,0),MATCH($V$8,'EE investment costs'!$D$56:$R$56,0))</f>
        <v>1311.7348949713053</v>
      </c>
      <c r="I198" s="18">
        <v>1</v>
      </c>
      <c r="J198" s="18">
        <v>1</v>
      </c>
      <c r="K198" s="14">
        <f t="shared" ca="1" si="17"/>
        <v>0</v>
      </c>
      <c r="M198" s="19" t="str">
        <f t="shared" ca="1" si="15"/>
        <v>INDNDEFFEM-32</v>
      </c>
      <c r="N198" s="23" t="str">
        <f t="shared" ca="1" si="16"/>
        <v>Construction Saving Tech-Electric Motors 3.2y</v>
      </c>
      <c r="O198" s="23" t="s">
        <v>32</v>
      </c>
      <c r="P198" s="23" t="s">
        <v>33</v>
      </c>
      <c r="Q198" s="23"/>
      <c r="R198" s="23"/>
      <c r="S198" s="19" t="s">
        <v>34</v>
      </c>
      <c r="V198" s="16" t="str">
        <f t="shared" ca="1" si="18"/>
        <v>ND</v>
      </c>
      <c r="W198" s="14" t="str">
        <f t="shared" ca="1" si="18"/>
        <v>Construction</v>
      </c>
      <c r="X198" s="3" t="str">
        <f>'EE investment costs'!D247</f>
        <v>EM-32</v>
      </c>
      <c r="Y198" s="3" t="str">
        <f>'EE investment costs'!E247</f>
        <v>Electric Motors</v>
      </c>
      <c r="Z198" s="14"/>
      <c r="AC198" s="123">
        <f>'EE investment costs'!C247</f>
        <v>3.2</v>
      </c>
      <c r="AD198" s="22"/>
    </row>
    <row r="199" spans="2:30">
      <c r="B199" s="14" t="str">
        <f t="shared" ca="1" si="14"/>
        <v>INDNDEFFTF-32</v>
      </c>
      <c r="C199" s="15" t="str">
        <f t="shared" ca="1" si="19"/>
        <v>INDTF</v>
      </c>
      <c r="D199" s="16">
        <f>'EE investment costs'!$F$15</f>
        <v>2016</v>
      </c>
      <c r="E199" s="14">
        <f>VLOOKUP(X199,'EE investment costs'!$D$56:$R$656,15,0)</f>
        <v>11.8</v>
      </c>
      <c r="F199" s="17">
        <f ca="1">INDEX('EE investment costs'!$D$56:$R$656,MATCH(X199,'EE investment costs'!$D$56:$D$656,0),MATCH($V$8,'EE investment costs'!$D$56:$R$56,0))</f>
        <v>470.19872223516165</v>
      </c>
      <c r="I199" s="18">
        <v>1</v>
      </c>
      <c r="J199" s="18">
        <v>1</v>
      </c>
      <c r="K199" s="14">
        <f t="shared" ca="1" si="17"/>
        <v>8</v>
      </c>
      <c r="M199" s="19" t="str">
        <f t="shared" ca="1" si="15"/>
        <v>INDNDEFFTF-32</v>
      </c>
      <c r="N199" s="23" t="str">
        <f t="shared" ca="1" si="16"/>
        <v>Construction Saving Tech-Haulage Tractors, Trucks, Fishing boats 3.2y</v>
      </c>
      <c r="O199" s="23" t="s">
        <v>32</v>
      </c>
      <c r="P199" s="23" t="s">
        <v>33</v>
      </c>
      <c r="Q199" s="23"/>
      <c r="R199" s="23"/>
      <c r="S199" s="19" t="s">
        <v>34</v>
      </c>
      <c r="V199" s="16" t="str">
        <f t="shared" ca="1" si="18"/>
        <v>ND</v>
      </c>
      <c r="W199" s="14" t="str">
        <f t="shared" ca="1" si="18"/>
        <v>Construction</v>
      </c>
      <c r="X199" s="3" t="str">
        <f>'EE investment costs'!D248</f>
        <v>TF-32</v>
      </c>
      <c r="Y199" s="3" t="str">
        <f>'EE investment costs'!E248</f>
        <v>Haulage Tractors, Trucks, Fishing boats</v>
      </c>
      <c r="Z199" s="14"/>
      <c r="AC199" s="123">
        <f>'EE investment costs'!C248</f>
        <v>3.2</v>
      </c>
      <c r="AD199" s="22"/>
    </row>
    <row r="200" spans="2:30">
      <c r="B200" s="14" t="str">
        <f t="shared" ref="B200:B263" ca="1" si="20">M200</f>
        <v>INDNDEFFMT-33</v>
      </c>
      <c r="C200" s="15" t="str">
        <f t="shared" ca="1" si="19"/>
        <v>INDMT</v>
      </c>
      <c r="D200" s="16">
        <f>'EE investment costs'!$F$15</f>
        <v>2016</v>
      </c>
      <c r="E200" s="14">
        <f>VLOOKUP(X200,'EE investment costs'!$D$56:$R$656,15,0)</f>
        <v>5.65</v>
      </c>
      <c r="F200" s="17">
        <f ca="1">INDEX('EE investment costs'!$D$56:$R$656,MATCH(X200,'EE investment costs'!$D$56:$D$656,0),MATCH($V$8,'EE investment costs'!$D$56:$R$56,0))</f>
        <v>501.68333669934327</v>
      </c>
      <c r="I200" s="18">
        <v>1</v>
      </c>
      <c r="J200" s="18">
        <v>1</v>
      </c>
      <c r="K200" s="14">
        <f t="shared" ca="1" si="17"/>
        <v>7</v>
      </c>
      <c r="M200" s="19" t="str">
        <f t="shared" ref="M200:M263" ca="1" si="21">CONCATENATE("IND",$V$8,"EFF",$X200)</f>
        <v>INDNDEFFMT-33</v>
      </c>
      <c r="N200" s="23" t="str">
        <f t="shared" ca="1" si="16"/>
        <v>Construction Saving Tech-Heat Medium Temp. up to 150C 3.3y</v>
      </c>
      <c r="O200" s="23" t="s">
        <v>32</v>
      </c>
      <c r="P200" s="23" t="s">
        <v>33</v>
      </c>
      <c r="Q200" s="23"/>
      <c r="R200" s="23"/>
      <c r="S200" s="19" t="s">
        <v>34</v>
      </c>
      <c r="V200" s="16" t="str">
        <f t="shared" ca="1" si="18"/>
        <v>ND</v>
      </c>
      <c r="W200" s="14" t="str">
        <f t="shared" ca="1" si="18"/>
        <v>Construction</v>
      </c>
      <c r="X200" s="3" t="str">
        <f>'EE investment costs'!D249</f>
        <v>MT-33</v>
      </c>
      <c r="Y200" s="3" t="str">
        <f>'EE investment costs'!E249</f>
        <v>Heat Medium Temp. up to 150C</v>
      </c>
      <c r="Z200" s="14"/>
      <c r="AC200" s="123">
        <f>'EE investment costs'!C249</f>
        <v>3.3</v>
      </c>
      <c r="AD200" s="22"/>
    </row>
    <row r="201" spans="2:30">
      <c r="B201" s="14" t="str">
        <f t="shared" ca="1" si="20"/>
        <v>INDNDEFFHT-33</v>
      </c>
      <c r="C201" s="15" t="str">
        <f t="shared" ca="1" si="19"/>
        <v>INDHT</v>
      </c>
      <c r="D201" s="16">
        <f>'EE investment costs'!$F$15</f>
        <v>2016</v>
      </c>
      <c r="E201" s="14">
        <f>VLOOKUP(X201,'EE investment costs'!$D$56:$R$656,15,0)</f>
        <v>4.5199999999999996</v>
      </c>
      <c r="F201" s="17">
        <f ca="1">INDEX('EE investment costs'!$D$56:$R$656,MATCH(X201,'EE investment costs'!$D$56:$D$656,0),MATCH($V$8,'EE investment costs'!$D$56:$R$56,0))</f>
        <v>415.02367764770935</v>
      </c>
      <c r="I201" s="18">
        <v>1</v>
      </c>
      <c r="J201" s="18">
        <v>1</v>
      </c>
      <c r="K201" s="14">
        <f t="shared" ca="1" si="17"/>
        <v>8</v>
      </c>
      <c r="M201" s="19" t="str">
        <f t="shared" ca="1" si="21"/>
        <v>INDNDEFFHT-33</v>
      </c>
      <c r="N201" s="23" t="str">
        <f t="shared" ref="N201:N264" ca="1" si="22">$W$8&amp;" Saving Tech"&amp;"-"&amp;$Y201&amp;" "&amp;AC201&amp;"y"</f>
        <v>Construction Saving Tech-Heat High Temp. over 150C 3.3y</v>
      </c>
      <c r="O201" s="23" t="s">
        <v>32</v>
      </c>
      <c r="P201" s="23" t="s">
        <v>33</v>
      </c>
      <c r="Q201" s="23"/>
      <c r="R201" s="23"/>
      <c r="S201" s="19" t="s">
        <v>34</v>
      </c>
      <c r="V201" s="16" t="str">
        <f t="shared" ca="1" si="18"/>
        <v>ND</v>
      </c>
      <c r="W201" s="14" t="str">
        <f t="shared" ca="1" si="18"/>
        <v>Construction</v>
      </c>
      <c r="X201" s="3" t="str">
        <f>'EE investment costs'!D250</f>
        <v>HT-33</v>
      </c>
      <c r="Y201" s="3" t="str">
        <f>'EE investment costs'!E250</f>
        <v>Heat High Temp. over 150C</v>
      </c>
      <c r="AC201" s="123">
        <f>'EE investment costs'!C250</f>
        <v>3.3</v>
      </c>
      <c r="AD201" s="22"/>
    </row>
    <row r="202" spans="2:30">
      <c r="B202" s="14" t="str">
        <f t="shared" ca="1" si="20"/>
        <v>INDNDEFFRH-33</v>
      </c>
      <c r="C202" s="15" t="str">
        <f t="shared" ca="1" si="19"/>
        <v>INDRH</v>
      </c>
      <c r="D202" s="16">
        <f>'EE investment costs'!$F$15</f>
        <v>2016</v>
      </c>
      <c r="E202" s="14">
        <f>VLOOKUP(X202,'EE investment costs'!$D$56:$R$656,15,0)</f>
        <v>16</v>
      </c>
      <c r="F202" s="17">
        <f ca="1">INDEX('EE investment costs'!$D$56:$R$656,MATCH(X202,'EE investment costs'!$D$56:$D$656,0),MATCH($V$8,'EE investment costs'!$D$56:$R$56,0))</f>
        <v>0</v>
      </c>
      <c r="I202" s="18">
        <v>1</v>
      </c>
      <c r="J202" s="18">
        <v>1</v>
      </c>
      <c r="K202" s="14">
        <f t="shared" ref="K202:K265" ca="1" si="23">IF(F202&lt;500,1,0)+IF(F202&lt;600,1,0)+IF(F202&lt;700,1,0)+IF(F202&lt;800,1,0)+IF(F202&lt;900,1,0)+IF(F202&lt;1000,1,0)+IF(F202&lt;1100,1,0)+IF(F202&lt;1200,1,0)</f>
        <v>8</v>
      </c>
      <c r="M202" s="19" t="str">
        <f t="shared" ca="1" si="21"/>
        <v>INDNDEFFRH-33</v>
      </c>
      <c r="N202" s="23" t="str">
        <f t="shared" ca="1" si="22"/>
        <v>Construction Saving Tech-Heat Room Heat 3.3y</v>
      </c>
      <c r="O202" s="23" t="s">
        <v>32</v>
      </c>
      <c r="P202" s="23" t="s">
        <v>33</v>
      </c>
      <c r="Q202" s="23"/>
      <c r="R202" s="23"/>
      <c r="S202" s="19" t="s">
        <v>34</v>
      </c>
      <c r="V202" s="16" t="str">
        <f t="shared" ref="V202:W265" ca="1" si="24">V201</f>
        <v>ND</v>
      </c>
      <c r="W202" s="14" t="str">
        <f t="shared" ca="1" si="24"/>
        <v>Construction</v>
      </c>
      <c r="X202" s="3" t="str">
        <f>'EE investment costs'!D251</f>
        <v>RH-33</v>
      </c>
      <c r="Y202" s="3" t="str">
        <f>'EE investment costs'!E251</f>
        <v>Heat Room Heat</v>
      </c>
      <c r="AC202" s="123">
        <f>'EE investment costs'!C251</f>
        <v>3.3</v>
      </c>
      <c r="AD202" s="22"/>
    </row>
    <row r="203" spans="2:30">
      <c r="B203" s="14" t="str">
        <f t="shared" ca="1" si="20"/>
        <v>INDNDEFFLA-33</v>
      </c>
      <c r="C203" s="15" t="str">
        <f t="shared" ca="1" si="19"/>
        <v>INDLA</v>
      </c>
      <c r="D203" s="16">
        <f>'EE investment costs'!$F$15</f>
        <v>2016</v>
      </c>
      <c r="E203" s="14">
        <f>VLOOKUP(X203,'EE investment costs'!$D$56:$R$656,15,0)</f>
        <v>3.7314999999999996</v>
      </c>
      <c r="F203" s="17">
        <f ca="1">INDEX('EE investment costs'!$D$56:$R$656,MATCH(X203,'EE investment costs'!$D$56:$D$656,0),MATCH($V$8,'EE investment costs'!$D$56:$R$56,0))</f>
        <v>1382.3970388700636</v>
      </c>
      <c r="I203" s="18">
        <v>1</v>
      </c>
      <c r="J203" s="18">
        <v>1</v>
      </c>
      <c r="K203" s="14">
        <f t="shared" ca="1" si="23"/>
        <v>0</v>
      </c>
      <c r="M203" s="19" t="str">
        <f t="shared" ca="1" si="21"/>
        <v>INDNDEFFLA-33</v>
      </c>
      <c r="N203" s="23" t="str">
        <f t="shared" ca="1" si="22"/>
        <v>Construction Saving Tech-Light 3.3y</v>
      </c>
      <c r="O203" s="23" t="s">
        <v>32</v>
      </c>
      <c r="P203" s="23" t="s">
        <v>33</v>
      </c>
      <c r="Q203" s="23"/>
      <c r="R203" s="23"/>
      <c r="S203" s="19" t="s">
        <v>34</v>
      </c>
      <c r="V203" s="16" t="str">
        <f t="shared" ca="1" si="24"/>
        <v>ND</v>
      </c>
      <c r="W203" s="14" t="str">
        <f t="shared" ca="1" si="24"/>
        <v>Construction</v>
      </c>
      <c r="X203" s="3" t="str">
        <f>'EE investment costs'!D252</f>
        <v>LA-33</v>
      </c>
      <c r="Y203" s="3" t="str">
        <f>'EE investment costs'!E252</f>
        <v>Light</v>
      </c>
      <c r="AC203" s="123">
        <f>'EE investment costs'!C252</f>
        <v>3.3</v>
      </c>
      <c r="AD203" s="22"/>
    </row>
    <row r="204" spans="2:30">
      <c r="B204" s="14" t="str">
        <f t="shared" ca="1" si="20"/>
        <v>INDNDEFFEM-33</v>
      </c>
      <c r="C204" s="15" t="str">
        <f t="shared" ca="1" si="19"/>
        <v>INDEM</v>
      </c>
      <c r="D204" s="16">
        <f>'EE investment costs'!$F$15</f>
        <v>2016</v>
      </c>
      <c r="E204" s="14">
        <f>VLOOKUP(X204,'EE investment costs'!$D$56:$R$656,15,0)</f>
        <v>3.918075</v>
      </c>
      <c r="F204" s="17">
        <f ca="1">INDEX('EE investment costs'!$D$56:$R$656,MATCH(X204,'EE investment costs'!$D$56:$D$656,0),MATCH($V$8,'EE investment costs'!$D$56:$R$56,0))</f>
        <v>1367.4493890465931</v>
      </c>
      <c r="I204" s="18">
        <v>1</v>
      </c>
      <c r="J204" s="18">
        <v>1</v>
      </c>
      <c r="K204" s="14">
        <f t="shared" ca="1" si="23"/>
        <v>0</v>
      </c>
      <c r="M204" s="19" t="str">
        <f t="shared" ca="1" si="21"/>
        <v>INDNDEFFEM-33</v>
      </c>
      <c r="N204" s="23" t="str">
        <f t="shared" ca="1" si="22"/>
        <v>Construction Saving Tech-Electric Motors 3.3y</v>
      </c>
      <c r="O204" s="23" t="s">
        <v>32</v>
      </c>
      <c r="P204" s="23" t="s">
        <v>33</v>
      </c>
      <c r="Q204" s="23"/>
      <c r="R204" s="23"/>
      <c r="S204" s="19" t="s">
        <v>34</v>
      </c>
      <c r="V204" s="16" t="str">
        <f t="shared" ca="1" si="24"/>
        <v>ND</v>
      </c>
      <c r="W204" s="14" t="str">
        <f t="shared" ca="1" si="24"/>
        <v>Construction</v>
      </c>
      <c r="X204" s="3" t="str">
        <f>'EE investment costs'!D253</f>
        <v>EM-33</v>
      </c>
      <c r="Y204" s="3" t="str">
        <f>'EE investment costs'!E253</f>
        <v>Electric Motors</v>
      </c>
      <c r="AC204" s="123">
        <f>'EE investment costs'!C253</f>
        <v>3.3</v>
      </c>
      <c r="AD204" s="22"/>
    </row>
    <row r="205" spans="2:30">
      <c r="B205" s="14" t="str">
        <f t="shared" ca="1" si="20"/>
        <v>INDNDEFFTF-33</v>
      </c>
      <c r="C205" s="15" t="str">
        <f t="shared" ca="1" si="19"/>
        <v>INDTF</v>
      </c>
      <c r="D205" s="16">
        <f>'EE investment costs'!$F$15</f>
        <v>2016</v>
      </c>
      <c r="E205" s="14">
        <f>VLOOKUP(X205,'EE investment costs'!$D$56:$R$656,15,0)</f>
        <v>12.2</v>
      </c>
      <c r="F205" s="17">
        <f ca="1">INDEX('EE investment costs'!$D$56:$R$656,MATCH(X205,'EE investment costs'!$D$56:$D$656,0),MATCH($V$8,'EE investment costs'!$D$56:$R$56,0))</f>
        <v>484.8924323050104</v>
      </c>
      <c r="I205" s="18">
        <v>1</v>
      </c>
      <c r="J205" s="18">
        <v>1</v>
      </c>
      <c r="K205" s="14">
        <f t="shared" ca="1" si="23"/>
        <v>8</v>
      </c>
      <c r="M205" s="19" t="str">
        <f t="shared" ca="1" si="21"/>
        <v>INDNDEFFTF-33</v>
      </c>
      <c r="N205" s="23" t="str">
        <f t="shared" ca="1" si="22"/>
        <v>Construction Saving Tech-Haulage Tractors, Trucks, Fishing boats 3.3y</v>
      </c>
      <c r="O205" s="23" t="s">
        <v>32</v>
      </c>
      <c r="P205" s="23" t="s">
        <v>33</v>
      </c>
      <c r="Q205" s="23"/>
      <c r="R205" s="23"/>
      <c r="S205" s="19" t="s">
        <v>34</v>
      </c>
      <c r="V205" s="16" t="str">
        <f t="shared" ca="1" si="24"/>
        <v>ND</v>
      </c>
      <c r="W205" s="14" t="str">
        <f t="shared" ca="1" si="24"/>
        <v>Construction</v>
      </c>
      <c r="X205" s="3" t="str">
        <f>'EE investment costs'!D254</f>
        <v>TF-33</v>
      </c>
      <c r="Y205" s="3" t="str">
        <f>'EE investment costs'!E254</f>
        <v>Haulage Tractors, Trucks, Fishing boats</v>
      </c>
      <c r="AC205" s="123">
        <f>'EE investment costs'!C254</f>
        <v>3.3</v>
      </c>
      <c r="AD205" s="22"/>
    </row>
    <row r="206" spans="2:30">
      <c r="B206" s="14" t="str">
        <f t="shared" ca="1" si="20"/>
        <v>INDNDEFFMT-34</v>
      </c>
      <c r="C206" s="15" t="str">
        <f t="shared" ca="1" si="19"/>
        <v>INDMT</v>
      </c>
      <c r="D206" s="16">
        <f>'EE investment costs'!$F$15</f>
        <v>2016</v>
      </c>
      <c r="E206" s="14">
        <f>VLOOKUP(X206,'EE investment costs'!$D$56:$R$656,15,0)</f>
        <v>5.7</v>
      </c>
      <c r="F206" s="17">
        <f ca="1">INDEX('EE investment costs'!$D$56:$R$656,MATCH(X206,'EE investment costs'!$D$56:$D$656,0),MATCH($V$8,'EE investment costs'!$D$56:$R$56,0))</f>
        <v>520.76795564852512</v>
      </c>
      <c r="I206" s="18">
        <v>1</v>
      </c>
      <c r="J206" s="18">
        <v>1</v>
      </c>
      <c r="K206" s="14">
        <f t="shared" ca="1" si="23"/>
        <v>7</v>
      </c>
      <c r="M206" s="19" t="str">
        <f t="shared" ca="1" si="21"/>
        <v>INDNDEFFMT-34</v>
      </c>
      <c r="N206" s="23" t="str">
        <f t="shared" ca="1" si="22"/>
        <v>Construction Saving Tech-Heat Medium Temp. up to 150C 3.4y</v>
      </c>
      <c r="O206" s="23" t="s">
        <v>32</v>
      </c>
      <c r="P206" s="23" t="s">
        <v>33</v>
      </c>
      <c r="Q206" s="23"/>
      <c r="R206" s="23"/>
      <c r="S206" s="19" t="s">
        <v>34</v>
      </c>
      <c r="V206" s="16" t="str">
        <f t="shared" ca="1" si="24"/>
        <v>ND</v>
      </c>
      <c r="W206" s="14" t="str">
        <f t="shared" ca="1" si="24"/>
        <v>Construction</v>
      </c>
      <c r="X206" s="3" t="str">
        <f>'EE investment costs'!D255</f>
        <v>MT-34</v>
      </c>
      <c r="Y206" s="3" t="str">
        <f>'EE investment costs'!E255</f>
        <v>Heat Medium Temp. up to 150C</v>
      </c>
      <c r="AC206" s="123">
        <f>'EE investment costs'!C255</f>
        <v>3.4</v>
      </c>
      <c r="AD206" s="22"/>
    </row>
    <row r="207" spans="2:30">
      <c r="B207" s="14" t="str">
        <f t="shared" ca="1" si="20"/>
        <v>INDNDEFFHT-34</v>
      </c>
      <c r="C207" s="15" t="str">
        <f t="shared" ca="1" si="19"/>
        <v>INDHT</v>
      </c>
      <c r="D207" s="16">
        <f>'EE investment costs'!$F$15</f>
        <v>2016</v>
      </c>
      <c r="E207" s="14">
        <f>VLOOKUP(X207,'EE investment costs'!$D$56:$R$656,15,0)</f>
        <v>4.5599999999999996</v>
      </c>
      <c r="F207" s="17">
        <f ca="1">INDEX('EE investment costs'!$D$56:$R$656,MATCH(X207,'EE investment costs'!$D$56:$D$656,0),MATCH($V$8,'EE investment costs'!$D$56:$R$56,0))</f>
        <v>429.4592838267601</v>
      </c>
      <c r="I207" s="18">
        <v>1</v>
      </c>
      <c r="J207" s="18">
        <v>1</v>
      </c>
      <c r="K207" s="14">
        <f t="shared" ca="1" si="23"/>
        <v>8</v>
      </c>
      <c r="M207" s="19" t="str">
        <f t="shared" ca="1" si="21"/>
        <v>INDNDEFFHT-34</v>
      </c>
      <c r="N207" s="23" t="str">
        <f t="shared" ca="1" si="22"/>
        <v>Construction Saving Tech-Heat High Temp. over 150C 3.4y</v>
      </c>
      <c r="O207" s="23" t="s">
        <v>32</v>
      </c>
      <c r="P207" s="23" t="s">
        <v>33</v>
      </c>
      <c r="Q207" s="23"/>
      <c r="R207" s="23"/>
      <c r="S207" s="19" t="s">
        <v>34</v>
      </c>
      <c r="V207" s="16" t="str">
        <f t="shared" ca="1" si="24"/>
        <v>ND</v>
      </c>
      <c r="W207" s="14" t="str">
        <f t="shared" ca="1" si="24"/>
        <v>Construction</v>
      </c>
      <c r="X207" s="3" t="str">
        <f>'EE investment costs'!D256</f>
        <v>HT-34</v>
      </c>
      <c r="Y207" s="3" t="str">
        <f>'EE investment costs'!E256</f>
        <v>Heat High Temp. over 150C</v>
      </c>
      <c r="AC207" s="123">
        <f>'EE investment costs'!C256</f>
        <v>3.4</v>
      </c>
      <c r="AD207" s="22"/>
    </row>
    <row r="208" spans="2:30">
      <c r="B208" s="14" t="str">
        <f t="shared" ca="1" si="20"/>
        <v>INDNDEFFRH-34</v>
      </c>
      <c r="C208" s="15" t="str">
        <f t="shared" ca="1" si="19"/>
        <v>INDRH</v>
      </c>
      <c r="D208" s="16">
        <f>'EE investment costs'!$F$15</f>
        <v>2016</v>
      </c>
      <c r="E208" s="14">
        <f>VLOOKUP(X208,'EE investment costs'!$D$56:$R$656,15,0)</f>
        <v>16</v>
      </c>
      <c r="F208" s="17">
        <f ca="1">INDEX('EE investment costs'!$D$56:$R$656,MATCH(X208,'EE investment costs'!$D$56:$D$656,0),MATCH($V$8,'EE investment costs'!$D$56:$R$56,0))</f>
        <v>0</v>
      </c>
      <c r="I208" s="18">
        <v>1</v>
      </c>
      <c r="J208" s="18">
        <v>1</v>
      </c>
      <c r="K208" s="14">
        <f t="shared" ca="1" si="23"/>
        <v>8</v>
      </c>
      <c r="M208" s="19" t="str">
        <f t="shared" ca="1" si="21"/>
        <v>INDNDEFFRH-34</v>
      </c>
      <c r="N208" s="23" t="str">
        <f t="shared" ca="1" si="22"/>
        <v>Construction Saving Tech-Heat Room Heat 3.4y</v>
      </c>
      <c r="O208" s="23" t="s">
        <v>32</v>
      </c>
      <c r="P208" s="23" t="s">
        <v>33</v>
      </c>
      <c r="Q208" s="23"/>
      <c r="R208" s="23"/>
      <c r="S208" s="19" t="s">
        <v>34</v>
      </c>
      <c r="V208" s="16" t="str">
        <f t="shared" ca="1" si="24"/>
        <v>ND</v>
      </c>
      <c r="W208" s="14" t="str">
        <f t="shared" ca="1" si="24"/>
        <v>Construction</v>
      </c>
      <c r="X208" s="3" t="str">
        <f>'EE investment costs'!D257</f>
        <v>RH-34</v>
      </c>
      <c r="Y208" s="3" t="str">
        <f>'EE investment costs'!E257</f>
        <v>Heat Room Heat</v>
      </c>
      <c r="AC208" s="123">
        <f>'EE investment costs'!C257</f>
        <v>3.4</v>
      </c>
      <c r="AD208" s="22"/>
    </row>
    <row r="209" spans="2:30">
      <c r="B209" s="14" t="str">
        <f t="shared" ca="1" si="20"/>
        <v>INDNDEFFLA-34</v>
      </c>
      <c r="C209" s="15" t="str">
        <f t="shared" ca="1" si="19"/>
        <v>INDLA</v>
      </c>
      <c r="D209" s="16">
        <f>'EE investment costs'!$F$15</f>
        <v>2016</v>
      </c>
      <c r="E209" s="14">
        <f>VLOOKUP(X209,'EE investment costs'!$D$56:$R$656,15,0)</f>
        <v>3.7569999999999997</v>
      </c>
      <c r="F209" s="17">
        <f ca="1">INDEX('EE investment costs'!$D$56:$R$656,MATCH(X209,'EE investment costs'!$D$56:$D$656,0),MATCH($V$8,'EE investment costs'!$D$56:$R$56,0))</f>
        <v>1437.9516938076097</v>
      </c>
      <c r="I209" s="18">
        <v>1</v>
      </c>
      <c r="J209" s="18">
        <v>1</v>
      </c>
      <c r="K209" s="14">
        <f t="shared" ca="1" si="23"/>
        <v>0</v>
      </c>
      <c r="M209" s="19" t="str">
        <f t="shared" ca="1" si="21"/>
        <v>INDNDEFFLA-34</v>
      </c>
      <c r="N209" s="23" t="str">
        <f t="shared" ca="1" si="22"/>
        <v>Construction Saving Tech-Light 3.4y</v>
      </c>
      <c r="O209" s="23" t="s">
        <v>32</v>
      </c>
      <c r="P209" s="23" t="s">
        <v>33</v>
      </c>
      <c r="Q209" s="23"/>
      <c r="R209" s="23"/>
      <c r="S209" s="19" t="s">
        <v>34</v>
      </c>
      <c r="V209" s="16" t="str">
        <f t="shared" ca="1" si="24"/>
        <v>ND</v>
      </c>
      <c r="W209" s="14" t="str">
        <f t="shared" ca="1" si="24"/>
        <v>Construction</v>
      </c>
      <c r="X209" s="3" t="str">
        <f>'EE investment costs'!D258</f>
        <v>LA-34</v>
      </c>
      <c r="Y209" s="3" t="str">
        <f>'EE investment costs'!E258</f>
        <v>Light</v>
      </c>
      <c r="AC209" s="123">
        <f>'EE investment costs'!C258</f>
        <v>3.4</v>
      </c>
      <c r="AD209" s="22"/>
    </row>
    <row r="210" spans="2:30">
      <c r="B210" s="14" t="str">
        <f t="shared" ca="1" si="20"/>
        <v>INDNDEFFEM-34</v>
      </c>
      <c r="C210" s="15" t="str">
        <f t="shared" ca="1" si="19"/>
        <v>INDEM</v>
      </c>
      <c r="D210" s="16">
        <f>'EE investment costs'!$F$15</f>
        <v>2016</v>
      </c>
      <c r="E210" s="14">
        <f>VLOOKUP(X210,'EE investment costs'!$D$56:$R$656,15,0)</f>
        <v>3.9448500000000002</v>
      </c>
      <c r="F210" s="17">
        <f ca="1">INDEX('EE investment costs'!$D$56:$R$656,MATCH(X210,'EE investment costs'!$D$56:$D$656,0),MATCH($V$8,'EE investment costs'!$D$56:$R$56,0))</f>
        <v>1423.1638831218809</v>
      </c>
      <c r="I210" s="18">
        <v>1</v>
      </c>
      <c r="J210" s="18">
        <v>1</v>
      </c>
      <c r="K210" s="14">
        <f t="shared" ca="1" si="23"/>
        <v>0</v>
      </c>
      <c r="M210" s="19" t="str">
        <f t="shared" ca="1" si="21"/>
        <v>INDNDEFFEM-34</v>
      </c>
      <c r="N210" s="23" t="str">
        <f t="shared" ca="1" si="22"/>
        <v>Construction Saving Tech-Electric Motors 3.4y</v>
      </c>
      <c r="O210" s="23" t="s">
        <v>32</v>
      </c>
      <c r="P210" s="23" t="s">
        <v>33</v>
      </c>
      <c r="Q210" s="23"/>
      <c r="R210" s="23"/>
      <c r="S210" s="19" t="s">
        <v>34</v>
      </c>
      <c r="V210" s="16" t="str">
        <f t="shared" ca="1" si="24"/>
        <v>ND</v>
      </c>
      <c r="W210" s="14" t="str">
        <f t="shared" ca="1" si="24"/>
        <v>Construction</v>
      </c>
      <c r="X210" s="3" t="str">
        <f>'EE investment costs'!D259</f>
        <v>EM-34</v>
      </c>
      <c r="Y210" s="3" t="str">
        <f>'EE investment costs'!E259</f>
        <v>Electric Motors</v>
      </c>
      <c r="AC210" s="123">
        <f>'EE investment costs'!C259</f>
        <v>3.4</v>
      </c>
      <c r="AD210" s="22"/>
    </row>
    <row r="211" spans="2:30">
      <c r="B211" s="14" t="str">
        <f t="shared" ca="1" si="20"/>
        <v>INDNDEFFTF-34</v>
      </c>
      <c r="C211" s="15" t="str">
        <f t="shared" ca="1" si="19"/>
        <v>INDTF</v>
      </c>
      <c r="D211" s="16">
        <f>'EE investment costs'!$F$15</f>
        <v>2016</v>
      </c>
      <c r="E211" s="14">
        <f>VLOOKUP(X211,'EE investment costs'!$D$56:$R$656,15,0)</f>
        <v>12.6</v>
      </c>
      <c r="F211" s="17">
        <f ca="1">INDEX('EE investment costs'!$D$56:$R$656,MATCH(X211,'EE investment costs'!$D$56:$D$656,0),MATCH($V$8,'EE investment costs'!$D$56:$R$56,0))</f>
        <v>499.58614237485921</v>
      </c>
      <c r="I211" s="18">
        <v>1</v>
      </c>
      <c r="J211" s="18">
        <v>1</v>
      </c>
      <c r="K211" s="14">
        <f t="shared" ca="1" si="23"/>
        <v>8</v>
      </c>
      <c r="M211" s="19" t="str">
        <f t="shared" ca="1" si="21"/>
        <v>INDNDEFFTF-34</v>
      </c>
      <c r="N211" s="23" t="str">
        <f t="shared" ca="1" si="22"/>
        <v>Construction Saving Tech-Haulage Tractors, Trucks, Fishing boats 3.4y</v>
      </c>
      <c r="O211" s="23" t="s">
        <v>32</v>
      </c>
      <c r="P211" s="23" t="s">
        <v>33</v>
      </c>
      <c r="Q211" s="23"/>
      <c r="R211" s="23"/>
      <c r="S211" s="19" t="s">
        <v>34</v>
      </c>
      <c r="V211" s="16" t="str">
        <f t="shared" ca="1" si="24"/>
        <v>ND</v>
      </c>
      <c r="W211" s="14" t="str">
        <f t="shared" ca="1" si="24"/>
        <v>Construction</v>
      </c>
      <c r="X211" s="3" t="str">
        <f>'EE investment costs'!D260</f>
        <v>TF-34</v>
      </c>
      <c r="Y211" s="3" t="str">
        <f>'EE investment costs'!E260</f>
        <v>Haulage Tractors, Trucks, Fishing boats</v>
      </c>
      <c r="AC211" s="123">
        <f>'EE investment costs'!C260</f>
        <v>3.4</v>
      </c>
      <c r="AD211" s="22"/>
    </row>
    <row r="212" spans="2:30">
      <c r="B212" s="14" t="str">
        <f t="shared" ca="1" si="20"/>
        <v>INDNDEFFMT-35</v>
      </c>
      <c r="C212" s="15" t="str">
        <f t="shared" ca="1" si="19"/>
        <v>INDMT</v>
      </c>
      <c r="D212" s="16">
        <f>'EE investment costs'!$F$15</f>
        <v>2016</v>
      </c>
      <c r="E212" s="14">
        <f>VLOOKUP(X212,'EE investment costs'!$D$56:$R$656,15,0)</f>
        <v>5.75</v>
      </c>
      <c r="F212" s="17">
        <f ca="1">INDEX('EE investment costs'!$D$56:$R$656,MATCH(X212,'EE investment costs'!$D$56:$D$656,0),MATCH($V$8,'EE investment costs'!$D$56:$R$56,0))</f>
        <v>539.85257459770708</v>
      </c>
      <c r="I212" s="18">
        <v>1</v>
      </c>
      <c r="J212" s="18">
        <v>1</v>
      </c>
      <c r="K212" s="14">
        <f t="shared" ca="1" si="23"/>
        <v>7</v>
      </c>
      <c r="M212" s="19" t="str">
        <f t="shared" ca="1" si="21"/>
        <v>INDNDEFFMT-35</v>
      </c>
      <c r="N212" s="23" t="str">
        <f t="shared" ca="1" si="22"/>
        <v>Construction Saving Tech-Heat Medium Temp. up to 150C 3.5y</v>
      </c>
      <c r="O212" s="23" t="s">
        <v>32</v>
      </c>
      <c r="P212" s="23" t="s">
        <v>33</v>
      </c>
      <c r="Q212" s="23"/>
      <c r="R212" s="23"/>
      <c r="S212" s="19" t="s">
        <v>34</v>
      </c>
      <c r="V212" s="16" t="str">
        <f t="shared" ca="1" si="24"/>
        <v>ND</v>
      </c>
      <c r="W212" s="14" t="str">
        <f t="shared" ca="1" si="24"/>
        <v>Construction</v>
      </c>
      <c r="X212" s="3" t="str">
        <f>'EE investment costs'!D261</f>
        <v>MT-35</v>
      </c>
      <c r="Y212" s="3" t="str">
        <f>'EE investment costs'!E261</f>
        <v>Heat Medium Temp. up to 150C</v>
      </c>
      <c r="AC212" s="123">
        <f>'EE investment costs'!C261</f>
        <v>3.5</v>
      </c>
      <c r="AD212" s="22"/>
    </row>
    <row r="213" spans="2:30">
      <c r="B213" s="14" t="str">
        <f t="shared" ca="1" si="20"/>
        <v>INDNDEFFHT-35</v>
      </c>
      <c r="C213" s="15" t="str">
        <f t="shared" ca="1" si="19"/>
        <v>INDHT</v>
      </c>
      <c r="D213" s="16">
        <f>'EE investment costs'!$F$15</f>
        <v>2016</v>
      </c>
      <c r="E213" s="14">
        <f>VLOOKUP(X213,'EE investment costs'!$D$56:$R$656,15,0)</f>
        <v>4.5999999999999996</v>
      </c>
      <c r="F213" s="17">
        <f ca="1">INDEX('EE investment costs'!$D$56:$R$656,MATCH(X213,'EE investment costs'!$D$56:$D$656,0),MATCH($V$8,'EE investment costs'!$D$56:$R$56,0))</f>
        <v>443.89489000581085</v>
      </c>
      <c r="I213" s="18">
        <v>1</v>
      </c>
      <c r="J213" s="18">
        <v>1</v>
      </c>
      <c r="K213" s="14">
        <f t="shared" ca="1" si="23"/>
        <v>8</v>
      </c>
      <c r="M213" s="19" t="str">
        <f t="shared" ca="1" si="21"/>
        <v>INDNDEFFHT-35</v>
      </c>
      <c r="N213" s="23" t="str">
        <f t="shared" ca="1" si="22"/>
        <v>Construction Saving Tech-Heat High Temp. over 150C 3.5y</v>
      </c>
      <c r="O213" s="23" t="s">
        <v>32</v>
      </c>
      <c r="P213" s="23" t="s">
        <v>33</v>
      </c>
      <c r="Q213" s="23"/>
      <c r="R213" s="23"/>
      <c r="S213" s="19" t="s">
        <v>34</v>
      </c>
      <c r="V213" s="16" t="str">
        <f t="shared" ca="1" si="24"/>
        <v>ND</v>
      </c>
      <c r="W213" s="14" t="str">
        <f t="shared" ca="1" si="24"/>
        <v>Construction</v>
      </c>
      <c r="X213" s="3" t="str">
        <f>'EE investment costs'!D262</f>
        <v>HT-35</v>
      </c>
      <c r="Y213" s="3" t="str">
        <f>'EE investment costs'!E262</f>
        <v>Heat High Temp. over 150C</v>
      </c>
      <c r="AC213" s="123">
        <f>'EE investment costs'!C262</f>
        <v>3.5</v>
      </c>
      <c r="AD213" s="22"/>
    </row>
    <row r="214" spans="2:30">
      <c r="B214" s="14" t="str">
        <f t="shared" ca="1" si="20"/>
        <v>INDNDEFFRH-35</v>
      </c>
      <c r="C214" s="15" t="str">
        <f t="shared" ca="1" si="19"/>
        <v>INDRH</v>
      </c>
      <c r="D214" s="16">
        <f>'EE investment costs'!$F$15</f>
        <v>2016</v>
      </c>
      <c r="E214" s="14">
        <f>VLOOKUP(X214,'EE investment costs'!$D$56:$R$656,15,0)</f>
        <v>16</v>
      </c>
      <c r="F214" s="17">
        <f ca="1">INDEX('EE investment costs'!$D$56:$R$656,MATCH(X214,'EE investment costs'!$D$56:$D$656,0),MATCH($V$8,'EE investment costs'!$D$56:$R$56,0))</f>
        <v>0</v>
      </c>
      <c r="I214" s="18">
        <v>1</v>
      </c>
      <c r="J214" s="18">
        <v>1</v>
      </c>
      <c r="K214" s="14">
        <f t="shared" ca="1" si="23"/>
        <v>8</v>
      </c>
      <c r="M214" s="19" t="str">
        <f t="shared" ca="1" si="21"/>
        <v>INDNDEFFRH-35</v>
      </c>
      <c r="N214" s="23" t="str">
        <f t="shared" ca="1" si="22"/>
        <v>Construction Saving Tech-Heat Room Heat 3.5y</v>
      </c>
      <c r="O214" s="23" t="s">
        <v>32</v>
      </c>
      <c r="P214" s="23" t="s">
        <v>33</v>
      </c>
      <c r="Q214" s="23"/>
      <c r="R214" s="23"/>
      <c r="S214" s="19" t="s">
        <v>34</v>
      </c>
      <c r="V214" s="16" t="str">
        <f t="shared" ca="1" si="24"/>
        <v>ND</v>
      </c>
      <c r="W214" s="14" t="str">
        <f t="shared" ca="1" si="24"/>
        <v>Construction</v>
      </c>
      <c r="X214" s="3" t="str">
        <f>'EE investment costs'!D263</f>
        <v>RH-35</v>
      </c>
      <c r="Y214" s="3" t="str">
        <f>'EE investment costs'!E263</f>
        <v>Heat Room Heat</v>
      </c>
      <c r="AC214" s="123">
        <f>'EE investment costs'!C263</f>
        <v>3.5</v>
      </c>
      <c r="AD214" s="22"/>
    </row>
    <row r="215" spans="2:30">
      <c r="B215" s="14" t="str">
        <f t="shared" ca="1" si="20"/>
        <v>INDNDEFFLA-35</v>
      </c>
      <c r="C215" s="15" t="str">
        <f t="shared" ca="1" si="19"/>
        <v>INDLA</v>
      </c>
      <c r="D215" s="16">
        <f>'EE investment costs'!$F$15</f>
        <v>2016</v>
      </c>
      <c r="E215" s="14">
        <f>VLOOKUP(X215,'EE investment costs'!$D$56:$R$656,15,0)</f>
        <v>3.7824999999999998</v>
      </c>
      <c r="F215" s="17">
        <f ca="1">INDEX('EE investment costs'!$D$56:$R$656,MATCH(X215,'EE investment costs'!$D$56:$D$656,0),MATCH($V$8,'EE investment costs'!$D$56:$R$56,0))</f>
        <v>1493.5063487451559</v>
      </c>
      <c r="I215" s="18">
        <v>1</v>
      </c>
      <c r="J215" s="18">
        <v>1</v>
      </c>
      <c r="K215" s="14">
        <f t="shared" ca="1" si="23"/>
        <v>0</v>
      </c>
      <c r="M215" s="19" t="str">
        <f t="shared" ca="1" si="21"/>
        <v>INDNDEFFLA-35</v>
      </c>
      <c r="N215" s="23" t="str">
        <f t="shared" ca="1" si="22"/>
        <v>Construction Saving Tech-Light 3.5y</v>
      </c>
      <c r="O215" s="23" t="s">
        <v>32</v>
      </c>
      <c r="P215" s="23" t="s">
        <v>33</v>
      </c>
      <c r="Q215" s="23"/>
      <c r="R215" s="23"/>
      <c r="S215" s="19" t="s">
        <v>34</v>
      </c>
      <c r="V215" s="16" t="str">
        <f t="shared" ca="1" si="24"/>
        <v>ND</v>
      </c>
      <c r="W215" s="14" t="str">
        <f t="shared" ca="1" si="24"/>
        <v>Construction</v>
      </c>
      <c r="X215" s="3" t="str">
        <f>'EE investment costs'!D264</f>
        <v>LA-35</v>
      </c>
      <c r="Y215" s="3" t="str">
        <f>'EE investment costs'!E264</f>
        <v>Light</v>
      </c>
      <c r="AC215" s="123">
        <f>'EE investment costs'!C264</f>
        <v>3.5</v>
      </c>
      <c r="AD215" s="22"/>
    </row>
    <row r="216" spans="2:30">
      <c r="B216" s="14" t="str">
        <f t="shared" ca="1" si="20"/>
        <v>INDNDEFFEM-35</v>
      </c>
      <c r="C216" s="15" t="str">
        <f t="shared" ca="1" si="19"/>
        <v>INDEM</v>
      </c>
      <c r="D216" s="16">
        <f>'EE investment costs'!$F$15</f>
        <v>2016</v>
      </c>
      <c r="E216" s="14">
        <f>VLOOKUP(X216,'EE investment costs'!$D$56:$R$656,15,0)</f>
        <v>3.971625</v>
      </c>
      <c r="F216" s="17">
        <f ca="1">INDEX('EE investment costs'!$D$56:$R$656,MATCH(X216,'EE investment costs'!$D$56:$D$656,0),MATCH($V$8,'EE investment costs'!$D$56:$R$56,0))</f>
        <v>1478.8783771971691</v>
      </c>
      <c r="I216" s="18">
        <v>1</v>
      </c>
      <c r="J216" s="18">
        <v>1</v>
      </c>
      <c r="K216" s="14">
        <f t="shared" ca="1" si="23"/>
        <v>0</v>
      </c>
      <c r="M216" s="19" t="str">
        <f t="shared" ca="1" si="21"/>
        <v>INDNDEFFEM-35</v>
      </c>
      <c r="N216" s="23" t="str">
        <f t="shared" ca="1" si="22"/>
        <v>Construction Saving Tech-Electric Motors 3.5y</v>
      </c>
      <c r="O216" s="23" t="s">
        <v>32</v>
      </c>
      <c r="P216" s="23" t="s">
        <v>33</v>
      </c>
      <c r="Q216" s="23"/>
      <c r="R216" s="23"/>
      <c r="S216" s="19" t="s">
        <v>34</v>
      </c>
      <c r="V216" s="16" t="str">
        <f t="shared" ca="1" si="24"/>
        <v>ND</v>
      </c>
      <c r="W216" s="14" t="str">
        <f t="shared" ca="1" si="24"/>
        <v>Construction</v>
      </c>
      <c r="X216" s="3" t="str">
        <f>'EE investment costs'!D265</f>
        <v>EM-35</v>
      </c>
      <c r="Y216" s="3" t="str">
        <f>'EE investment costs'!E265</f>
        <v>Electric Motors</v>
      </c>
      <c r="AC216" s="123">
        <f>'EE investment costs'!C265</f>
        <v>3.5</v>
      </c>
      <c r="AD216" s="22"/>
    </row>
    <row r="217" spans="2:30">
      <c r="B217" s="14" t="str">
        <f t="shared" ca="1" si="20"/>
        <v>INDNDEFFTF-35</v>
      </c>
      <c r="C217" s="15" t="str">
        <f t="shared" ca="1" si="19"/>
        <v>INDTF</v>
      </c>
      <c r="D217" s="16">
        <f>'EE investment costs'!$F$15</f>
        <v>2016</v>
      </c>
      <c r="E217" s="14">
        <f>VLOOKUP(X217,'EE investment costs'!$D$56:$R$656,15,0)</f>
        <v>13</v>
      </c>
      <c r="F217" s="17">
        <f ca="1">INDEX('EE investment costs'!$D$56:$R$656,MATCH(X217,'EE investment costs'!$D$56:$D$656,0),MATCH($V$8,'EE investment costs'!$D$56:$R$56,0))</f>
        <v>514.27985244470801</v>
      </c>
      <c r="I217" s="18">
        <v>1</v>
      </c>
      <c r="J217" s="18">
        <v>1</v>
      </c>
      <c r="K217" s="14">
        <f t="shared" ca="1" si="23"/>
        <v>7</v>
      </c>
      <c r="M217" s="19" t="str">
        <f t="shared" ca="1" si="21"/>
        <v>INDNDEFFTF-35</v>
      </c>
      <c r="N217" s="23" t="str">
        <f t="shared" ca="1" si="22"/>
        <v>Construction Saving Tech-Haulage Tractors, Trucks, Fishing boats 3.5y</v>
      </c>
      <c r="O217" s="23" t="s">
        <v>32</v>
      </c>
      <c r="P217" s="23" t="s">
        <v>33</v>
      </c>
      <c r="Q217" s="23"/>
      <c r="R217" s="23"/>
      <c r="S217" s="19" t="s">
        <v>34</v>
      </c>
      <c r="V217" s="16" t="str">
        <f t="shared" ca="1" si="24"/>
        <v>ND</v>
      </c>
      <c r="W217" s="14" t="str">
        <f t="shared" ca="1" si="24"/>
        <v>Construction</v>
      </c>
      <c r="X217" s="3" t="str">
        <f>'EE investment costs'!D266</f>
        <v>TF-35</v>
      </c>
      <c r="Y217" s="3" t="str">
        <f>'EE investment costs'!E266</f>
        <v>Haulage Tractors, Trucks, Fishing boats</v>
      </c>
      <c r="AC217" s="123">
        <f>'EE investment costs'!C266</f>
        <v>3.5</v>
      </c>
      <c r="AD217" s="22"/>
    </row>
    <row r="218" spans="2:30">
      <c r="B218" s="14" t="str">
        <f t="shared" ca="1" si="20"/>
        <v>INDNDEFFMT-36</v>
      </c>
      <c r="C218" s="15" t="str">
        <f t="shared" ca="1" si="19"/>
        <v>INDMT</v>
      </c>
      <c r="D218" s="16">
        <f>'EE investment costs'!$F$15</f>
        <v>2016</v>
      </c>
      <c r="E218" s="14">
        <f>VLOOKUP(X218,'EE investment costs'!$D$56:$R$656,15,0)</f>
        <v>5.8</v>
      </c>
      <c r="F218" s="17">
        <f ca="1">INDEX('EE investment costs'!$D$56:$R$656,MATCH(X218,'EE investment costs'!$D$56:$D$656,0),MATCH($V$8,'EE investment costs'!$D$56:$R$56,0))</f>
        <v>549.17965220207009</v>
      </c>
      <c r="I218" s="18">
        <v>1</v>
      </c>
      <c r="J218" s="18">
        <v>1</v>
      </c>
      <c r="K218" s="14">
        <f t="shared" ca="1" si="23"/>
        <v>7</v>
      </c>
      <c r="M218" s="19" t="str">
        <f t="shared" ca="1" si="21"/>
        <v>INDNDEFFMT-36</v>
      </c>
      <c r="N218" s="23" t="str">
        <f t="shared" ca="1" si="22"/>
        <v>Construction Saving Tech-Heat Medium Temp. up to 150C 3.6y</v>
      </c>
      <c r="O218" s="23" t="s">
        <v>32</v>
      </c>
      <c r="P218" s="23" t="s">
        <v>33</v>
      </c>
      <c r="Q218" s="23"/>
      <c r="R218" s="23"/>
      <c r="S218" s="19" t="s">
        <v>34</v>
      </c>
      <c r="V218" s="16" t="str">
        <f t="shared" ca="1" si="24"/>
        <v>ND</v>
      </c>
      <c r="W218" s="14" t="str">
        <f t="shared" ca="1" si="24"/>
        <v>Construction</v>
      </c>
      <c r="X218" s="3" t="str">
        <f>'EE investment costs'!D267</f>
        <v>MT-36</v>
      </c>
      <c r="Y218" s="3" t="str">
        <f>'EE investment costs'!E267</f>
        <v>Heat Medium Temp. up to 150C</v>
      </c>
      <c r="AC218" s="123">
        <f>'EE investment costs'!C267</f>
        <v>3.6</v>
      </c>
      <c r="AD218" s="22"/>
    </row>
    <row r="219" spans="2:30">
      <c r="B219" s="14" t="str">
        <f t="shared" ca="1" si="20"/>
        <v>INDNDEFFHT-36</v>
      </c>
      <c r="C219" s="15" t="str">
        <f t="shared" ca="1" si="19"/>
        <v>INDHT</v>
      </c>
      <c r="D219" s="16">
        <f>'EE investment costs'!$F$15</f>
        <v>2016</v>
      </c>
      <c r="E219" s="14">
        <f>VLOOKUP(X219,'EE investment costs'!$D$56:$R$656,15,0)</f>
        <v>4.6399999999999997</v>
      </c>
      <c r="F219" s="17">
        <f ca="1">INDEX('EE investment costs'!$D$56:$R$656,MATCH(X219,'EE investment costs'!$D$56:$D$656,0),MATCH($V$8,'EE investment costs'!$D$56:$R$56,0))</f>
        <v>450.09939937295735</v>
      </c>
      <c r="I219" s="18">
        <v>1</v>
      </c>
      <c r="J219" s="18">
        <v>1</v>
      </c>
      <c r="K219" s="14">
        <f t="shared" ca="1" si="23"/>
        <v>8</v>
      </c>
      <c r="M219" s="19" t="str">
        <f t="shared" ca="1" si="21"/>
        <v>INDNDEFFHT-36</v>
      </c>
      <c r="N219" s="23" t="str">
        <f t="shared" ca="1" si="22"/>
        <v>Construction Saving Tech-Heat High Temp. over 150C 3.6y</v>
      </c>
      <c r="O219" s="23" t="s">
        <v>32</v>
      </c>
      <c r="P219" s="23" t="s">
        <v>33</v>
      </c>
      <c r="Q219" s="23"/>
      <c r="R219" s="23"/>
      <c r="S219" s="19" t="s">
        <v>34</v>
      </c>
      <c r="V219" s="16" t="str">
        <f t="shared" ca="1" si="24"/>
        <v>ND</v>
      </c>
      <c r="W219" s="14" t="str">
        <f t="shared" ca="1" si="24"/>
        <v>Construction</v>
      </c>
      <c r="X219" s="3" t="str">
        <f>'EE investment costs'!D268</f>
        <v>HT-36</v>
      </c>
      <c r="Y219" s="3" t="str">
        <f>'EE investment costs'!E268</f>
        <v>Heat High Temp. over 150C</v>
      </c>
      <c r="AC219" s="123">
        <f>'EE investment costs'!C268</f>
        <v>3.6</v>
      </c>
      <c r="AD219" s="22"/>
    </row>
    <row r="220" spans="2:30">
      <c r="B220" s="14" t="str">
        <f t="shared" ca="1" si="20"/>
        <v>INDNDEFFRH-36</v>
      </c>
      <c r="C220" s="15" t="str">
        <f t="shared" ca="1" si="19"/>
        <v>INDRH</v>
      </c>
      <c r="D220" s="16">
        <f>'EE investment costs'!$F$15</f>
        <v>2016</v>
      </c>
      <c r="E220" s="14">
        <f>VLOOKUP(X220,'EE investment costs'!$D$56:$R$656,15,0)</f>
        <v>16</v>
      </c>
      <c r="F220" s="17">
        <f ca="1">INDEX('EE investment costs'!$D$56:$R$656,MATCH(X220,'EE investment costs'!$D$56:$D$656,0),MATCH($V$8,'EE investment costs'!$D$56:$R$56,0))</f>
        <v>61.689765533978331</v>
      </c>
      <c r="I220" s="18">
        <v>1</v>
      </c>
      <c r="J220" s="18">
        <v>1</v>
      </c>
      <c r="K220" s="14">
        <f t="shared" ca="1" si="23"/>
        <v>8</v>
      </c>
      <c r="M220" s="19" t="str">
        <f t="shared" ca="1" si="21"/>
        <v>INDNDEFFRH-36</v>
      </c>
      <c r="N220" s="23" t="str">
        <f t="shared" ca="1" si="22"/>
        <v>Construction Saving Tech-Heat Room Heat 3.6y</v>
      </c>
      <c r="O220" s="23" t="s">
        <v>32</v>
      </c>
      <c r="P220" s="23" t="s">
        <v>33</v>
      </c>
      <c r="Q220" s="23"/>
      <c r="R220" s="23"/>
      <c r="S220" s="19" t="s">
        <v>34</v>
      </c>
      <c r="V220" s="16" t="str">
        <f t="shared" ca="1" si="24"/>
        <v>ND</v>
      </c>
      <c r="W220" s="14" t="str">
        <f t="shared" ca="1" si="24"/>
        <v>Construction</v>
      </c>
      <c r="X220" s="3" t="str">
        <f>'EE investment costs'!D269</f>
        <v>RH-36</v>
      </c>
      <c r="Y220" s="3" t="str">
        <f>'EE investment costs'!E269</f>
        <v>Heat Room Heat</v>
      </c>
      <c r="AC220" s="123">
        <f>'EE investment costs'!C269</f>
        <v>3.6</v>
      </c>
      <c r="AD220" s="22"/>
    </row>
    <row r="221" spans="2:30">
      <c r="B221" s="14" t="str">
        <f t="shared" ca="1" si="20"/>
        <v>INDNDEFFLA-36</v>
      </c>
      <c r="C221" s="15" t="str">
        <f t="shared" ca="1" si="19"/>
        <v>INDLA</v>
      </c>
      <c r="D221" s="16">
        <f>'EE investment costs'!$F$15</f>
        <v>2016</v>
      </c>
      <c r="E221" s="14">
        <f>VLOOKUP(X221,'EE investment costs'!$D$56:$R$656,15,0)</f>
        <v>3.8079999999999998</v>
      </c>
      <c r="F221" s="17">
        <f ca="1">INDEX('EE investment costs'!$D$56:$R$656,MATCH(X221,'EE investment costs'!$D$56:$D$656,0),MATCH($V$8,'EE investment costs'!$D$56:$R$56,0))</f>
        <v>1508.8835418962826</v>
      </c>
      <c r="I221" s="18">
        <v>1</v>
      </c>
      <c r="J221" s="18">
        <v>1</v>
      </c>
      <c r="K221" s="14">
        <f t="shared" ca="1" si="23"/>
        <v>0</v>
      </c>
      <c r="M221" s="19" t="str">
        <f t="shared" ca="1" si="21"/>
        <v>INDNDEFFLA-36</v>
      </c>
      <c r="N221" s="23" t="str">
        <f t="shared" ca="1" si="22"/>
        <v>Construction Saving Tech-Light 3.6y</v>
      </c>
      <c r="O221" s="23" t="s">
        <v>32</v>
      </c>
      <c r="P221" s="23" t="s">
        <v>33</v>
      </c>
      <c r="Q221" s="23"/>
      <c r="R221" s="23"/>
      <c r="S221" s="19" t="s">
        <v>34</v>
      </c>
      <c r="V221" s="16" t="str">
        <f t="shared" ca="1" si="24"/>
        <v>ND</v>
      </c>
      <c r="W221" s="14" t="str">
        <f t="shared" ca="1" si="24"/>
        <v>Construction</v>
      </c>
      <c r="X221" s="3" t="str">
        <f>'EE investment costs'!D270</f>
        <v>LA-36</v>
      </c>
      <c r="Y221" s="3" t="str">
        <f>'EE investment costs'!E270</f>
        <v>Light</v>
      </c>
      <c r="AC221" s="123">
        <f>'EE investment costs'!C270</f>
        <v>3.6</v>
      </c>
      <c r="AD221" s="22"/>
    </row>
    <row r="222" spans="2:30">
      <c r="B222" s="14" t="str">
        <f t="shared" ca="1" si="20"/>
        <v>INDNDEFFEM-36</v>
      </c>
      <c r="C222" s="15" t="str">
        <f t="shared" ca="1" si="19"/>
        <v>INDEM</v>
      </c>
      <c r="D222" s="16">
        <f>'EE investment costs'!$F$15</f>
        <v>2016</v>
      </c>
      <c r="E222" s="14">
        <f>VLOOKUP(X222,'EE investment costs'!$D$56:$R$656,15,0)</f>
        <v>3.9984000000000002</v>
      </c>
      <c r="F222" s="17">
        <f ca="1">INDEX('EE investment costs'!$D$56:$R$656,MATCH(X222,'EE investment costs'!$D$56:$D$656,0),MATCH($V$8,'EE investment costs'!$D$56:$R$56,0))</f>
        <v>1497.8165392631849</v>
      </c>
      <c r="I222" s="18">
        <v>1</v>
      </c>
      <c r="J222" s="18">
        <v>1</v>
      </c>
      <c r="K222" s="14">
        <f t="shared" ca="1" si="23"/>
        <v>0</v>
      </c>
      <c r="M222" s="19" t="str">
        <f t="shared" ca="1" si="21"/>
        <v>INDNDEFFEM-36</v>
      </c>
      <c r="N222" s="23" t="str">
        <f t="shared" ca="1" si="22"/>
        <v>Construction Saving Tech-Electric Motors 3.6y</v>
      </c>
      <c r="O222" s="23" t="s">
        <v>32</v>
      </c>
      <c r="P222" s="23" t="s">
        <v>33</v>
      </c>
      <c r="Q222" s="23"/>
      <c r="R222" s="23"/>
      <c r="S222" s="19" t="s">
        <v>34</v>
      </c>
      <c r="V222" s="16" t="str">
        <f t="shared" ca="1" si="24"/>
        <v>ND</v>
      </c>
      <c r="W222" s="14" t="str">
        <f t="shared" ca="1" si="24"/>
        <v>Construction</v>
      </c>
      <c r="X222" s="3" t="str">
        <f>'EE investment costs'!D271</f>
        <v>EM-36</v>
      </c>
      <c r="Y222" s="3" t="str">
        <f>'EE investment costs'!E271</f>
        <v>Electric Motors</v>
      </c>
      <c r="AC222" s="123">
        <f>'EE investment costs'!C271</f>
        <v>3.6</v>
      </c>
      <c r="AD222" s="22"/>
    </row>
    <row r="223" spans="2:30">
      <c r="B223" s="14" t="str">
        <f t="shared" ca="1" si="20"/>
        <v>INDNDEFFTF-36</v>
      </c>
      <c r="C223" s="15" t="str">
        <f t="shared" ca="1" si="19"/>
        <v>INDTF</v>
      </c>
      <c r="D223" s="16">
        <f>'EE investment costs'!$F$15</f>
        <v>2016</v>
      </c>
      <c r="E223" s="14">
        <f>VLOOKUP(X223,'EE investment costs'!$D$56:$R$656,15,0)</f>
        <v>13.4</v>
      </c>
      <c r="F223" s="17">
        <f ca="1">INDEX('EE investment costs'!$D$56:$R$656,MATCH(X223,'EE investment costs'!$D$56:$D$656,0),MATCH($V$8,'EE investment costs'!$D$56:$R$56,0))</f>
        <v>528.97356251455687</v>
      </c>
      <c r="I223" s="18">
        <v>1</v>
      </c>
      <c r="J223" s="18">
        <v>1</v>
      </c>
      <c r="K223" s="14">
        <f t="shared" ca="1" si="23"/>
        <v>7</v>
      </c>
      <c r="M223" s="19" t="str">
        <f t="shared" ca="1" si="21"/>
        <v>INDNDEFFTF-36</v>
      </c>
      <c r="N223" s="23" t="str">
        <f t="shared" ca="1" si="22"/>
        <v>Construction Saving Tech-Haulage Tractors, Trucks, Fishing boats 3.6y</v>
      </c>
      <c r="O223" s="23" t="s">
        <v>32</v>
      </c>
      <c r="P223" s="23" t="s">
        <v>33</v>
      </c>
      <c r="Q223" s="23"/>
      <c r="R223" s="23"/>
      <c r="S223" s="19" t="s">
        <v>34</v>
      </c>
      <c r="V223" s="16" t="str">
        <f t="shared" ca="1" si="24"/>
        <v>ND</v>
      </c>
      <c r="W223" s="14" t="str">
        <f t="shared" ca="1" si="24"/>
        <v>Construction</v>
      </c>
      <c r="X223" s="3" t="str">
        <f>'EE investment costs'!D272</f>
        <v>TF-36</v>
      </c>
      <c r="Y223" s="3" t="str">
        <f>'EE investment costs'!E272</f>
        <v>Haulage Tractors, Trucks, Fishing boats</v>
      </c>
      <c r="AC223" s="123">
        <f>'EE investment costs'!C272</f>
        <v>3.6</v>
      </c>
      <c r="AD223" s="22"/>
    </row>
    <row r="224" spans="2:30">
      <c r="B224" s="14" t="str">
        <f t="shared" ca="1" si="20"/>
        <v>INDNDEFFMT-37</v>
      </c>
      <c r="C224" s="15" t="str">
        <f t="shared" ca="1" si="19"/>
        <v>INDMT</v>
      </c>
      <c r="D224" s="16">
        <f>'EE investment costs'!$F$15</f>
        <v>2016</v>
      </c>
      <c r="E224" s="14">
        <f>VLOOKUP(X224,'EE investment costs'!$D$56:$R$656,15,0)</f>
        <v>5.85</v>
      </c>
      <c r="F224" s="17">
        <f ca="1">INDEX('EE investment costs'!$D$56:$R$656,MATCH(X224,'EE investment costs'!$D$56:$D$656,0),MATCH($V$8,'EE investment costs'!$D$56:$R$56,0))</f>
        <v>558.50672980643299</v>
      </c>
      <c r="I224" s="18">
        <v>1</v>
      </c>
      <c r="J224" s="18">
        <v>1</v>
      </c>
      <c r="K224" s="14">
        <f t="shared" ca="1" si="23"/>
        <v>7</v>
      </c>
      <c r="L224" s="26"/>
      <c r="M224" s="19" t="str">
        <f t="shared" ca="1" si="21"/>
        <v>INDNDEFFMT-37</v>
      </c>
      <c r="N224" s="23" t="str">
        <f t="shared" ca="1" si="22"/>
        <v>Construction Saving Tech-Heat Medium Temp. up to 150C 3.7y</v>
      </c>
      <c r="O224" s="23" t="s">
        <v>32</v>
      </c>
      <c r="P224" s="23" t="s">
        <v>33</v>
      </c>
      <c r="Q224" s="23"/>
      <c r="R224" s="23"/>
      <c r="S224" s="19" t="s">
        <v>34</v>
      </c>
      <c r="V224" s="16" t="str">
        <f t="shared" ca="1" si="24"/>
        <v>ND</v>
      </c>
      <c r="W224" s="14" t="str">
        <f t="shared" ca="1" si="24"/>
        <v>Construction</v>
      </c>
      <c r="X224" s="3" t="str">
        <f>'EE investment costs'!D273</f>
        <v>MT-37</v>
      </c>
      <c r="Y224" s="3" t="str">
        <f>'EE investment costs'!E273</f>
        <v>Heat Medium Temp. up to 150C</v>
      </c>
      <c r="AC224" s="123">
        <f>'EE investment costs'!C273</f>
        <v>3.7</v>
      </c>
      <c r="AD224" s="22"/>
    </row>
    <row r="225" spans="2:30">
      <c r="B225" s="14" t="str">
        <f t="shared" ca="1" si="20"/>
        <v>INDNDEFFHT-37</v>
      </c>
      <c r="C225" s="15" t="str">
        <f t="shared" ca="1" si="19"/>
        <v>INDHT</v>
      </c>
      <c r="D225" s="16">
        <f>'EE investment costs'!$F$15</f>
        <v>2016</v>
      </c>
      <c r="E225" s="14">
        <f>VLOOKUP(X225,'EE investment costs'!$D$56:$R$656,15,0)</f>
        <v>4.68</v>
      </c>
      <c r="F225" s="17">
        <f ca="1">INDEX('EE investment costs'!$D$56:$R$656,MATCH(X225,'EE investment costs'!$D$56:$D$656,0),MATCH($V$8,'EE investment costs'!$D$56:$R$56,0))</f>
        <v>456.30390874010385</v>
      </c>
      <c r="I225" s="18">
        <v>1</v>
      </c>
      <c r="J225" s="18">
        <v>1</v>
      </c>
      <c r="K225" s="14">
        <f t="shared" ca="1" si="23"/>
        <v>8</v>
      </c>
      <c r="L225" s="26"/>
      <c r="M225" s="19" t="str">
        <f t="shared" ca="1" si="21"/>
        <v>INDNDEFFHT-37</v>
      </c>
      <c r="N225" s="23" t="str">
        <f t="shared" ca="1" si="22"/>
        <v>Construction Saving Tech-Heat High Temp. over 150C 3.7y</v>
      </c>
      <c r="O225" s="23" t="s">
        <v>32</v>
      </c>
      <c r="P225" s="23" t="s">
        <v>33</v>
      </c>
      <c r="Q225" s="23"/>
      <c r="R225" s="23"/>
      <c r="S225" s="19" t="s">
        <v>34</v>
      </c>
      <c r="V225" s="16" t="str">
        <f t="shared" ca="1" si="24"/>
        <v>ND</v>
      </c>
      <c r="W225" s="14" t="str">
        <f t="shared" ca="1" si="24"/>
        <v>Construction</v>
      </c>
      <c r="X225" s="3" t="str">
        <f>'EE investment costs'!D274</f>
        <v>HT-37</v>
      </c>
      <c r="Y225" s="3" t="str">
        <f>'EE investment costs'!E274</f>
        <v>Heat High Temp. over 150C</v>
      </c>
      <c r="AC225" s="123">
        <f>'EE investment costs'!C274</f>
        <v>3.7</v>
      </c>
      <c r="AD225" s="22"/>
    </row>
    <row r="226" spans="2:30">
      <c r="B226" s="14" t="str">
        <f t="shared" ca="1" si="20"/>
        <v>INDNDEFFRH-37</v>
      </c>
      <c r="C226" s="15" t="str">
        <f t="shared" ca="1" si="19"/>
        <v>INDRH</v>
      </c>
      <c r="D226" s="16">
        <f>'EE investment costs'!$F$15</f>
        <v>2016</v>
      </c>
      <c r="E226" s="14">
        <f>VLOOKUP(X226,'EE investment costs'!$D$56:$R$656,15,0)</f>
        <v>16</v>
      </c>
      <c r="F226" s="17">
        <f ca="1">INDEX('EE investment costs'!$D$56:$R$656,MATCH(X226,'EE investment costs'!$D$56:$D$656,0),MATCH($V$8,'EE investment costs'!$D$56:$R$56,0))</f>
        <v>123.37953106795693</v>
      </c>
      <c r="I226" s="18">
        <v>1</v>
      </c>
      <c r="J226" s="18">
        <v>1</v>
      </c>
      <c r="K226" s="14">
        <f t="shared" ca="1" si="23"/>
        <v>8</v>
      </c>
      <c r="L226" s="26"/>
      <c r="M226" s="19" t="str">
        <f t="shared" ca="1" si="21"/>
        <v>INDNDEFFRH-37</v>
      </c>
      <c r="N226" s="23" t="str">
        <f t="shared" ca="1" si="22"/>
        <v>Construction Saving Tech-Heat Room Heat 3.7y</v>
      </c>
      <c r="O226" s="23" t="s">
        <v>32</v>
      </c>
      <c r="P226" s="23" t="s">
        <v>33</v>
      </c>
      <c r="Q226" s="23"/>
      <c r="R226" s="23"/>
      <c r="S226" s="19" t="s">
        <v>34</v>
      </c>
      <c r="V226" s="16" t="str">
        <f t="shared" ca="1" si="24"/>
        <v>ND</v>
      </c>
      <c r="W226" s="14" t="str">
        <f t="shared" ca="1" si="24"/>
        <v>Construction</v>
      </c>
      <c r="X226" s="3" t="str">
        <f>'EE investment costs'!D275</f>
        <v>RH-37</v>
      </c>
      <c r="Y226" s="3" t="str">
        <f>'EE investment costs'!E275</f>
        <v>Heat Room Heat</v>
      </c>
      <c r="AC226" s="123">
        <f>'EE investment costs'!C275</f>
        <v>3.7</v>
      </c>
      <c r="AD226" s="22"/>
    </row>
    <row r="227" spans="2:30">
      <c r="B227" s="14" t="str">
        <f t="shared" ca="1" si="20"/>
        <v>INDNDEFFLA-37</v>
      </c>
      <c r="C227" s="15" t="str">
        <f t="shared" ca="1" si="19"/>
        <v>INDLA</v>
      </c>
      <c r="D227" s="16">
        <f>'EE investment costs'!$F$15</f>
        <v>2016</v>
      </c>
      <c r="E227" s="14">
        <f>VLOOKUP(X227,'EE investment costs'!$D$56:$R$656,15,0)</f>
        <v>3.8334999999999999</v>
      </c>
      <c r="F227" s="17">
        <f ca="1">INDEX('EE investment costs'!$D$56:$R$656,MATCH(X227,'EE investment costs'!$D$56:$D$656,0),MATCH($V$8,'EE investment costs'!$D$56:$R$56,0))</f>
        <v>1524.2607350474093</v>
      </c>
      <c r="I227" s="18">
        <v>1</v>
      </c>
      <c r="J227" s="18">
        <v>1</v>
      </c>
      <c r="K227" s="14">
        <f t="shared" ca="1" si="23"/>
        <v>0</v>
      </c>
      <c r="L227" s="26"/>
      <c r="M227" s="19" t="str">
        <f t="shared" ca="1" si="21"/>
        <v>INDNDEFFLA-37</v>
      </c>
      <c r="N227" s="23" t="str">
        <f t="shared" ca="1" si="22"/>
        <v>Construction Saving Tech-Light 3.7y</v>
      </c>
      <c r="O227" s="23" t="s">
        <v>32</v>
      </c>
      <c r="P227" s="23" t="s">
        <v>33</v>
      </c>
      <c r="Q227" s="23"/>
      <c r="R227" s="23"/>
      <c r="S227" s="19" t="s">
        <v>34</v>
      </c>
      <c r="V227" s="16" t="str">
        <f t="shared" ca="1" si="24"/>
        <v>ND</v>
      </c>
      <c r="W227" s="14" t="str">
        <f t="shared" ca="1" si="24"/>
        <v>Construction</v>
      </c>
      <c r="X227" s="3" t="str">
        <f>'EE investment costs'!D276</f>
        <v>LA-37</v>
      </c>
      <c r="Y227" s="3" t="str">
        <f>'EE investment costs'!E276</f>
        <v>Light</v>
      </c>
      <c r="AC227" s="123">
        <f>'EE investment costs'!C276</f>
        <v>3.7</v>
      </c>
      <c r="AD227" s="22"/>
    </row>
    <row r="228" spans="2:30">
      <c r="B228" s="14" t="str">
        <f t="shared" ca="1" si="20"/>
        <v>INDNDEFFEM-37</v>
      </c>
      <c r="C228" s="15" t="str">
        <f t="shared" ca="1" si="19"/>
        <v>INDEM</v>
      </c>
      <c r="D228" s="16">
        <f>'EE investment costs'!$F$15</f>
        <v>2016</v>
      </c>
      <c r="E228" s="14">
        <f>VLOOKUP(X228,'EE investment costs'!$D$56:$R$656,15,0)</f>
        <v>4.0251749999999999</v>
      </c>
      <c r="F228" s="17">
        <f ca="1">INDEX('EE investment costs'!$D$56:$R$656,MATCH(X228,'EE investment costs'!$D$56:$D$656,0),MATCH($V$8,'EE investment costs'!$D$56:$R$56,0))</f>
        <v>1516.7547013292012</v>
      </c>
      <c r="I228" s="18">
        <v>1</v>
      </c>
      <c r="J228" s="18">
        <v>1</v>
      </c>
      <c r="K228" s="14">
        <f t="shared" ca="1" si="23"/>
        <v>0</v>
      </c>
      <c r="L228" s="26"/>
      <c r="M228" s="19" t="str">
        <f t="shared" ca="1" si="21"/>
        <v>INDNDEFFEM-37</v>
      </c>
      <c r="N228" s="23" t="str">
        <f t="shared" ca="1" si="22"/>
        <v>Construction Saving Tech-Electric Motors 3.7y</v>
      </c>
      <c r="O228" s="23" t="s">
        <v>32</v>
      </c>
      <c r="P228" s="23" t="s">
        <v>33</v>
      </c>
      <c r="Q228" s="23"/>
      <c r="R228" s="23"/>
      <c r="S228" s="19" t="s">
        <v>34</v>
      </c>
      <c r="V228" s="16" t="str">
        <f t="shared" ca="1" si="24"/>
        <v>ND</v>
      </c>
      <c r="W228" s="14" t="str">
        <f t="shared" ca="1" si="24"/>
        <v>Construction</v>
      </c>
      <c r="X228" s="3" t="str">
        <f>'EE investment costs'!D277</f>
        <v>EM-37</v>
      </c>
      <c r="Y228" s="3" t="str">
        <f>'EE investment costs'!E277</f>
        <v>Electric Motors</v>
      </c>
      <c r="AC228" s="123">
        <f>'EE investment costs'!C277</f>
        <v>3.7</v>
      </c>
      <c r="AD228" s="22"/>
    </row>
    <row r="229" spans="2:30">
      <c r="B229" s="14" t="str">
        <f t="shared" ca="1" si="20"/>
        <v>INDNDEFFTF-37</v>
      </c>
      <c r="C229" s="15" t="str">
        <f t="shared" ca="1" si="19"/>
        <v>INDTF</v>
      </c>
      <c r="D229" s="16">
        <f>'EE investment costs'!$F$15</f>
        <v>2016</v>
      </c>
      <c r="E229" s="14">
        <f>VLOOKUP(X229,'EE investment costs'!$D$56:$R$656,15,0)</f>
        <v>13.8</v>
      </c>
      <c r="F229" s="17">
        <f ca="1">INDEX('EE investment costs'!$D$56:$R$656,MATCH(X229,'EE investment costs'!$D$56:$D$656,0),MATCH($V$8,'EE investment costs'!$D$56:$R$56,0))</f>
        <v>543.66727258440562</v>
      </c>
      <c r="I229" s="18">
        <v>1</v>
      </c>
      <c r="J229" s="18">
        <v>1</v>
      </c>
      <c r="K229" s="14">
        <f t="shared" ca="1" si="23"/>
        <v>7</v>
      </c>
      <c r="L229" s="26"/>
      <c r="M229" s="19" t="str">
        <f t="shared" ca="1" si="21"/>
        <v>INDNDEFFTF-37</v>
      </c>
      <c r="N229" s="23" t="str">
        <f t="shared" ca="1" si="22"/>
        <v>Construction Saving Tech-Haulage Tractors, Trucks, Fishing boats 3.7y</v>
      </c>
      <c r="O229" s="23" t="s">
        <v>32</v>
      </c>
      <c r="P229" s="23" t="s">
        <v>33</v>
      </c>
      <c r="Q229" s="23"/>
      <c r="R229" s="23"/>
      <c r="S229" s="19" t="s">
        <v>34</v>
      </c>
      <c r="V229" s="16" t="str">
        <f t="shared" ca="1" si="24"/>
        <v>ND</v>
      </c>
      <c r="W229" s="14" t="str">
        <f t="shared" ca="1" si="24"/>
        <v>Construction</v>
      </c>
      <c r="X229" s="3" t="str">
        <f>'EE investment costs'!D278</f>
        <v>TF-37</v>
      </c>
      <c r="Y229" s="3" t="str">
        <f>'EE investment costs'!E278</f>
        <v>Haulage Tractors, Trucks, Fishing boats</v>
      </c>
      <c r="AC229" s="123">
        <f>'EE investment costs'!C278</f>
        <v>3.7</v>
      </c>
      <c r="AD229" s="22"/>
    </row>
    <row r="230" spans="2:30">
      <c r="B230" s="14" t="str">
        <f t="shared" ca="1" si="20"/>
        <v>INDNDEFFMT-38</v>
      </c>
      <c r="C230" s="15" t="str">
        <f t="shared" ca="1" si="19"/>
        <v>INDMT</v>
      </c>
      <c r="D230" s="16">
        <f>'EE investment costs'!$F$15</f>
        <v>2016</v>
      </c>
      <c r="E230" s="14">
        <f>VLOOKUP(X230,'EE investment costs'!$D$56:$R$656,15,0)</f>
        <v>5.9</v>
      </c>
      <c r="F230" s="17">
        <f ca="1">INDEX('EE investment costs'!$D$56:$R$656,MATCH(X230,'EE investment costs'!$D$56:$D$656,0),MATCH($V$8,'EE investment costs'!$D$56:$R$56,0))</f>
        <v>567.83380741079577</v>
      </c>
      <c r="I230" s="18">
        <v>1</v>
      </c>
      <c r="J230" s="18">
        <v>1</v>
      </c>
      <c r="K230" s="14">
        <f t="shared" ca="1" si="23"/>
        <v>7</v>
      </c>
      <c r="L230" s="26"/>
      <c r="M230" s="19" t="str">
        <f t="shared" ca="1" si="21"/>
        <v>INDNDEFFMT-38</v>
      </c>
      <c r="N230" s="23" t="str">
        <f t="shared" ca="1" si="22"/>
        <v>Construction Saving Tech-Heat Medium Temp. up to 150C 3.8y</v>
      </c>
      <c r="O230" s="23" t="s">
        <v>32</v>
      </c>
      <c r="P230" s="23" t="s">
        <v>33</v>
      </c>
      <c r="Q230" s="23"/>
      <c r="R230" s="23"/>
      <c r="S230" s="19" t="s">
        <v>34</v>
      </c>
      <c r="V230" s="16" t="str">
        <f t="shared" ca="1" si="24"/>
        <v>ND</v>
      </c>
      <c r="W230" s="14" t="str">
        <f t="shared" ca="1" si="24"/>
        <v>Construction</v>
      </c>
      <c r="X230" s="3" t="str">
        <f>'EE investment costs'!D279</f>
        <v>MT-38</v>
      </c>
      <c r="Y230" s="3" t="str">
        <f>'EE investment costs'!E279</f>
        <v>Heat Medium Temp. up to 150C</v>
      </c>
      <c r="AC230" s="123">
        <f>'EE investment costs'!C279</f>
        <v>3.8</v>
      </c>
      <c r="AD230" s="22"/>
    </row>
    <row r="231" spans="2:30">
      <c r="B231" s="14" t="str">
        <f t="shared" ca="1" si="20"/>
        <v>INDNDEFFHT-38</v>
      </c>
      <c r="C231" s="15" t="str">
        <f t="shared" ca="1" si="19"/>
        <v>INDHT</v>
      </c>
      <c r="D231" s="16">
        <f>'EE investment costs'!$F$15</f>
        <v>2016</v>
      </c>
      <c r="E231" s="14">
        <f>VLOOKUP(X231,'EE investment costs'!$D$56:$R$656,15,0)</f>
        <v>4.7199999999999989</v>
      </c>
      <c r="F231" s="17">
        <f ca="1">INDEX('EE investment costs'!$D$56:$R$656,MATCH(X231,'EE investment costs'!$D$56:$D$656,0),MATCH($V$8,'EE investment costs'!$D$56:$R$56,0))</f>
        <v>462.50841810725024</v>
      </c>
      <c r="I231" s="18">
        <v>1</v>
      </c>
      <c r="J231" s="18">
        <v>1</v>
      </c>
      <c r="K231" s="14">
        <f t="shared" ca="1" si="23"/>
        <v>8</v>
      </c>
      <c r="L231" s="26"/>
      <c r="M231" s="19" t="str">
        <f t="shared" ca="1" si="21"/>
        <v>INDNDEFFHT-38</v>
      </c>
      <c r="N231" s="23" t="str">
        <f t="shared" ca="1" si="22"/>
        <v>Construction Saving Tech-Heat High Temp. over 150C 3.8y</v>
      </c>
      <c r="O231" s="23" t="s">
        <v>32</v>
      </c>
      <c r="P231" s="23" t="s">
        <v>33</v>
      </c>
      <c r="Q231" s="23"/>
      <c r="R231" s="23"/>
      <c r="S231" s="19" t="s">
        <v>34</v>
      </c>
      <c r="V231" s="16" t="str">
        <f t="shared" ca="1" si="24"/>
        <v>ND</v>
      </c>
      <c r="W231" s="14" t="str">
        <f t="shared" ca="1" si="24"/>
        <v>Construction</v>
      </c>
      <c r="X231" s="3" t="str">
        <f>'EE investment costs'!D280</f>
        <v>HT-38</v>
      </c>
      <c r="Y231" s="3" t="str">
        <f>'EE investment costs'!E280</f>
        <v>Heat High Temp. over 150C</v>
      </c>
      <c r="AC231" s="123">
        <f>'EE investment costs'!C280</f>
        <v>3.8</v>
      </c>
      <c r="AD231" s="22"/>
    </row>
    <row r="232" spans="2:30">
      <c r="B232" s="14" t="str">
        <f t="shared" ca="1" si="20"/>
        <v>INDNDEFFRH-38</v>
      </c>
      <c r="C232" s="15" t="str">
        <f t="shared" ca="1" si="19"/>
        <v>INDRH</v>
      </c>
      <c r="D232" s="16">
        <f>'EE investment costs'!$F$15</f>
        <v>2016</v>
      </c>
      <c r="E232" s="14">
        <f>VLOOKUP(X232,'EE investment costs'!$D$56:$R$656,15,0)</f>
        <v>16</v>
      </c>
      <c r="F232" s="17">
        <f ca="1">INDEX('EE investment costs'!$D$56:$R$656,MATCH(X232,'EE investment costs'!$D$56:$D$656,0),MATCH($V$8,'EE investment costs'!$D$56:$R$56,0))</f>
        <v>185.06929660193526</v>
      </c>
      <c r="I232" s="18">
        <v>1</v>
      </c>
      <c r="J232" s="18">
        <v>1</v>
      </c>
      <c r="K232" s="14">
        <f t="shared" ca="1" si="23"/>
        <v>8</v>
      </c>
      <c r="L232" s="26"/>
      <c r="M232" s="19" t="str">
        <f t="shared" ca="1" si="21"/>
        <v>INDNDEFFRH-38</v>
      </c>
      <c r="N232" s="23" t="str">
        <f t="shared" ca="1" si="22"/>
        <v>Construction Saving Tech-Heat Room Heat 3.8y</v>
      </c>
      <c r="O232" s="23" t="s">
        <v>32</v>
      </c>
      <c r="P232" s="23" t="s">
        <v>33</v>
      </c>
      <c r="Q232" s="23"/>
      <c r="R232" s="23"/>
      <c r="S232" s="19" t="s">
        <v>34</v>
      </c>
      <c r="V232" s="16" t="str">
        <f t="shared" ca="1" si="24"/>
        <v>ND</v>
      </c>
      <c r="W232" s="14" t="str">
        <f t="shared" ca="1" si="24"/>
        <v>Construction</v>
      </c>
      <c r="X232" s="3" t="str">
        <f>'EE investment costs'!D281</f>
        <v>RH-38</v>
      </c>
      <c r="Y232" s="3" t="str">
        <f>'EE investment costs'!E281</f>
        <v>Heat Room Heat</v>
      </c>
      <c r="AC232" s="123">
        <f>'EE investment costs'!C281</f>
        <v>3.8</v>
      </c>
      <c r="AD232" s="22"/>
    </row>
    <row r="233" spans="2:30">
      <c r="B233" s="14" t="str">
        <f t="shared" ca="1" si="20"/>
        <v>INDNDEFFLA-38</v>
      </c>
      <c r="C233" s="15" t="str">
        <f t="shared" ca="1" si="19"/>
        <v>INDLA</v>
      </c>
      <c r="D233" s="16">
        <f>'EE investment costs'!$F$15</f>
        <v>2016</v>
      </c>
      <c r="E233" s="14">
        <f>VLOOKUP(X233,'EE investment costs'!$D$56:$R$656,15,0)</f>
        <v>3.8589999999999995</v>
      </c>
      <c r="F233" s="17">
        <f ca="1">INDEX('EE investment costs'!$D$56:$R$656,MATCH(X233,'EE investment costs'!$D$56:$D$656,0),MATCH($V$8,'EE investment costs'!$D$56:$R$56,0))</f>
        <v>1539.637928198536</v>
      </c>
      <c r="I233" s="18">
        <v>1</v>
      </c>
      <c r="J233" s="18">
        <v>1</v>
      </c>
      <c r="K233" s="14">
        <f t="shared" ca="1" si="23"/>
        <v>0</v>
      </c>
      <c r="L233" s="26"/>
      <c r="M233" s="19" t="str">
        <f t="shared" ca="1" si="21"/>
        <v>INDNDEFFLA-38</v>
      </c>
      <c r="N233" s="23" t="str">
        <f t="shared" ca="1" si="22"/>
        <v>Construction Saving Tech-Light 3.8y</v>
      </c>
      <c r="O233" s="23" t="s">
        <v>32</v>
      </c>
      <c r="P233" s="23" t="s">
        <v>33</v>
      </c>
      <c r="Q233" s="23"/>
      <c r="R233" s="23"/>
      <c r="S233" s="19" t="s">
        <v>34</v>
      </c>
      <c r="V233" s="16" t="str">
        <f t="shared" ca="1" si="24"/>
        <v>ND</v>
      </c>
      <c r="W233" s="14" t="str">
        <f t="shared" ca="1" si="24"/>
        <v>Construction</v>
      </c>
      <c r="X233" s="3" t="str">
        <f>'EE investment costs'!D282</f>
        <v>LA-38</v>
      </c>
      <c r="Y233" s="3" t="str">
        <f>'EE investment costs'!E282</f>
        <v>Light</v>
      </c>
      <c r="AC233" s="123">
        <f>'EE investment costs'!C282</f>
        <v>3.8</v>
      </c>
      <c r="AD233" s="22"/>
    </row>
    <row r="234" spans="2:30">
      <c r="B234" s="14" t="str">
        <f t="shared" ca="1" si="20"/>
        <v>INDNDEFFEM-38</v>
      </c>
      <c r="C234" s="15" t="str">
        <f t="shared" ca="1" si="19"/>
        <v>INDEM</v>
      </c>
      <c r="D234" s="16">
        <f>'EE investment costs'!$F$15</f>
        <v>2016</v>
      </c>
      <c r="E234" s="14">
        <f>VLOOKUP(X234,'EE investment costs'!$D$56:$R$656,15,0)</f>
        <v>4.0519499999999997</v>
      </c>
      <c r="F234" s="17">
        <f ca="1">INDEX('EE investment costs'!$D$56:$R$656,MATCH(X234,'EE investment costs'!$D$56:$D$656,0),MATCH($V$8,'EE investment costs'!$D$56:$R$56,0))</f>
        <v>1535.6928633952173</v>
      </c>
      <c r="I234" s="18">
        <v>1</v>
      </c>
      <c r="J234" s="18">
        <v>1</v>
      </c>
      <c r="K234" s="14">
        <f t="shared" ca="1" si="23"/>
        <v>0</v>
      </c>
      <c r="L234" s="26"/>
      <c r="M234" s="19" t="str">
        <f t="shared" ca="1" si="21"/>
        <v>INDNDEFFEM-38</v>
      </c>
      <c r="N234" s="23" t="str">
        <f t="shared" ca="1" si="22"/>
        <v>Construction Saving Tech-Electric Motors 3.8y</v>
      </c>
      <c r="O234" s="23" t="s">
        <v>32</v>
      </c>
      <c r="P234" s="23" t="s">
        <v>33</v>
      </c>
      <c r="Q234" s="23"/>
      <c r="R234" s="23"/>
      <c r="S234" s="19" t="s">
        <v>34</v>
      </c>
      <c r="V234" s="16" t="str">
        <f t="shared" ca="1" si="24"/>
        <v>ND</v>
      </c>
      <c r="W234" s="14" t="str">
        <f t="shared" ca="1" si="24"/>
        <v>Construction</v>
      </c>
      <c r="X234" s="3" t="str">
        <f>'EE investment costs'!D283</f>
        <v>EM-38</v>
      </c>
      <c r="Y234" s="3" t="str">
        <f>'EE investment costs'!E283</f>
        <v>Electric Motors</v>
      </c>
      <c r="AC234" s="123">
        <f>'EE investment costs'!C283</f>
        <v>3.8</v>
      </c>
      <c r="AD234" s="22"/>
    </row>
    <row r="235" spans="2:30">
      <c r="B235" s="14" t="str">
        <f t="shared" ca="1" si="20"/>
        <v>INDNDEFFTF-38</v>
      </c>
      <c r="C235" s="15" t="str">
        <f t="shared" ca="1" si="19"/>
        <v>INDTF</v>
      </c>
      <c r="D235" s="16">
        <f>'EE investment costs'!$F$15</f>
        <v>2016</v>
      </c>
      <c r="E235" s="14">
        <f>VLOOKUP(X235,'EE investment costs'!$D$56:$R$656,15,0)</f>
        <v>14.2</v>
      </c>
      <c r="F235" s="17">
        <f ca="1">INDEX('EE investment costs'!$D$56:$R$656,MATCH(X235,'EE investment costs'!$D$56:$D$656,0),MATCH($V$8,'EE investment costs'!$D$56:$R$56,0))</f>
        <v>558.36098265425449</v>
      </c>
      <c r="I235" s="18">
        <v>1</v>
      </c>
      <c r="J235" s="18">
        <v>1</v>
      </c>
      <c r="K235" s="14">
        <f t="shared" ca="1" si="23"/>
        <v>7</v>
      </c>
      <c r="L235" s="26"/>
      <c r="M235" s="19" t="str">
        <f t="shared" ca="1" si="21"/>
        <v>INDNDEFFTF-38</v>
      </c>
      <c r="N235" s="23" t="str">
        <f t="shared" ca="1" si="22"/>
        <v>Construction Saving Tech-Haulage Tractors, Trucks, Fishing boats 3.8y</v>
      </c>
      <c r="O235" s="23" t="s">
        <v>32</v>
      </c>
      <c r="P235" s="23" t="s">
        <v>33</v>
      </c>
      <c r="Q235" s="23"/>
      <c r="R235" s="23"/>
      <c r="S235" s="19" t="s">
        <v>34</v>
      </c>
      <c r="V235" s="16" t="str">
        <f t="shared" ca="1" si="24"/>
        <v>ND</v>
      </c>
      <c r="W235" s="14" t="str">
        <f t="shared" ca="1" si="24"/>
        <v>Construction</v>
      </c>
      <c r="X235" s="3" t="str">
        <f>'EE investment costs'!D284</f>
        <v>TF-38</v>
      </c>
      <c r="Y235" s="3" t="str">
        <f>'EE investment costs'!E284</f>
        <v>Haulage Tractors, Trucks, Fishing boats</v>
      </c>
      <c r="AC235" s="123">
        <f>'EE investment costs'!C284</f>
        <v>3.8</v>
      </c>
      <c r="AD235" s="22"/>
    </row>
    <row r="236" spans="2:30">
      <c r="B236" s="14" t="str">
        <f t="shared" ca="1" si="20"/>
        <v>INDNDEFFMT-39</v>
      </c>
      <c r="C236" s="15" t="str">
        <f t="shared" ca="1" si="19"/>
        <v>INDMT</v>
      </c>
      <c r="D236" s="16">
        <f>'EE investment costs'!$F$15</f>
        <v>2016</v>
      </c>
      <c r="E236" s="14">
        <f>VLOOKUP(X236,'EE investment costs'!$D$56:$R$656,15,0)</f>
        <v>5.95</v>
      </c>
      <c r="F236" s="17">
        <f ca="1">INDEX('EE investment costs'!$D$56:$R$656,MATCH(X236,'EE investment costs'!$D$56:$D$656,0),MATCH($V$8,'EE investment costs'!$D$56:$R$56,0))</f>
        <v>577.16088501515867</v>
      </c>
      <c r="I236" s="18">
        <v>1</v>
      </c>
      <c r="J236" s="18">
        <v>1</v>
      </c>
      <c r="K236" s="14">
        <f t="shared" ca="1" si="23"/>
        <v>7</v>
      </c>
      <c r="L236" s="26"/>
      <c r="M236" s="19" t="str">
        <f t="shared" ca="1" si="21"/>
        <v>INDNDEFFMT-39</v>
      </c>
      <c r="N236" s="23" t="str">
        <f t="shared" ca="1" si="22"/>
        <v>Construction Saving Tech-Heat Medium Temp. up to 150C 3.9y</v>
      </c>
      <c r="O236" s="23" t="s">
        <v>32</v>
      </c>
      <c r="P236" s="23" t="s">
        <v>33</v>
      </c>
      <c r="Q236" s="23"/>
      <c r="R236" s="23"/>
      <c r="S236" s="19" t="s">
        <v>34</v>
      </c>
      <c r="V236" s="16" t="str">
        <f t="shared" ca="1" si="24"/>
        <v>ND</v>
      </c>
      <c r="W236" s="14" t="str">
        <f t="shared" ca="1" si="24"/>
        <v>Construction</v>
      </c>
      <c r="X236" s="3" t="str">
        <f>'EE investment costs'!D285</f>
        <v>MT-39</v>
      </c>
      <c r="Y236" s="3" t="str">
        <f>'EE investment costs'!E285</f>
        <v>Heat Medium Temp. up to 150C</v>
      </c>
      <c r="AC236" s="123">
        <f>'EE investment costs'!C285</f>
        <v>3.9</v>
      </c>
      <c r="AD236" s="22"/>
    </row>
    <row r="237" spans="2:30">
      <c r="B237" s="14" t="str">
        <f t="shared" ca="1" si="20"/>
        <v>INDNDEFFHT-39</v>
      </c>
      <c r="C237" s="15" t="str">
        <f t="shared" ca="1" si="19"/>
        <v>INDHT</v>
      </c>
      <c r="D237" s="16">
        <f>'EE investment costs'!$F$15</f>
        <v>2016</v>
      </c>
      <c r="E237" s="14">
        <f>VLOOKUP(X237,'EE investment costs'!$D$56:$R$656,15,0)</f>
        <v>4.76</v>
      </c>
      <c r="F237" s="17">
        <f ca="1">INDEX('EE investment costs'!$D$56:$R$656,MATCH(X237,'EE investment costs'!$D$56:$D$656,0),MATCH($V$8,'EE investment costs'!$D$56:$R$56,0))</f>
        <v>468.71292747439674</v>
      </c>
      <c r="I237" s="18">
        <v>1</v>
      </c>
      <c r="J237" s="18">
        <v>1</v>
      </c>
      <c r="K237" s="14">
        <f t="shared" ca="1" si="23"/>
        <v>8</v>
      </c>
      <c r="L237" s="26"/>
      <c r="M237" s="19" t="str">
        <f t="shared" ca="1" si="21"/>
        <v>INDNDEFFHT-39</v>
      </c>
      <c r="N237" s="23" t="str">
        <f t="shared" ca="1" si="22"/>
        <v>Construction Saving Tech-Heat High Temp. over 150C 3.9y</v>
      </c>
      <c r="O237" s="23" t="s">
        <v>32</v>
      </c>
      <c r="P237" s="23" t="s">
        <v>33</v>
      </c>
      <c r="Q237" s="23"/>
      <c r="R237" s="23"/>
      <c r="S237" s="19" t="s">
        <v>34</v>
      </c>
      <c r="V237" s="16" t="str">
        <f t="shared" ca="1" si="24"/>
        <v>ND</v>
      </c>
      <c r="W237" s="14" t="str">
        <f t="shared" ca="1" si="24"/>
        <v>Construction</v>
      </c>
      <c r="X237" s="3" t="str">
        <f>'EE investment costs'!D286</f>
        <v>HT-39</v>
      </c>
      <c r="Y237" s="3" t="str">
        <f>'EE investment costs'!E286</f>
        <v>Heat High Temp. over 150C</v>
      </c>
      <c r="AC237" s="123">
        <f>'EE investment costs'!C286</f>
        <v>3.9</v>
      </c>
      <c r="AD237" s="22"/>
    </row>
    <row r="238" spans="2:30">
      <c r="B238" s="14" t="str">
        <f t="shared" ca="1" si="20"/>
        <v>INDNDEFFRH-39</v>
      </c>
      <c r="C238" s="15" t="str">
        <f t="shared" ca="1" si="19"/>
        <v>INDRH</v>
      </c>
      <c r="D238" s="16">
        <f>'EE investment costs'!$F$15</f>
        <v>2016</v>
      </c>
      <c r="E238" s="14">
        <f>VLOOKUP(X238,'EE investment costs'!$D$56:$R$656,15,0)</f>
        <v>16</v>
      </c>
      <c r="F238" s="17">
        <f ca="1">INDEX('EE investment costs'!$D$56:$R$656,MATCH(X238,'EE investment costs'!$D$56:$D$656,0),MATCH($V$8,'EE investment costs'!$D$56:$R$56,0))</f>
        <v>246.75906213591387</v>
      </c>
      <c r="I238" s="18">
        <v>1</v>
      </c>
      <c r="J238" s="18">
        <v>1</v>
      </c>
      <c r="K238" s="14">
        <f t="shared" ca="1" si="23"/>
        <v>8</v>
      </c>
      <c r="L238" s="26"/>
      <c r="M238" s="19" t="str">
        <f t="shared" ca="1" si="21"/>
        <v>INDNDEFFRH-39</v>
      </c>
      <c r="N238" s="23" t="str">
        <f t="shared" ca="1" si="22"/>
        <v>Construction Saving Tech-Heat Room Heat 3.9y</v>
      </c>
      <c r="O238" s="23" t="s">
        <v>32</v>
      </c>
      <c r="P238" s="23" t="s">
        <v>33</v>
      </c>
      <c r="Q238" s="23"/>
      <c r="R238" s="23"/>
      <c r="S238" s="19" t="s">
        <v>34</v>
      </c>
      <c r="V238" s="16" t="str">
        <f t="shared" ca="1" si="24"/>
        <v>ND</v>
      </c>
      <c r="W238" s="14" t="str">
        <f t="shared" ca="1" si="24"/>
        <v>Construction</v>
      </c>
      <c r="X238" s="3" t="str">
        <f>'EE investment costs'!D287</f>
        <v>RH-39</v>
      </c>
      <c r="Y238" s="3" t="str">
        <f>'EE investment costs'!E287</f>
        <v>Heat Room Heat</v>
      </c>
      <c r="AC238" s="123">
        <f>'EE investment costs'!C287</f>
        <v>3.9</v>
      </c>
      <c r="AD238" s="22"/>
    </row>
    <row r="239" spans="2:30">
      <c r="B239" s="14" t="str">
        <f t="shared" ca="1" si="20"/>
        <v>INDNDEFFLA-39</v>
      </c>
      <c r="C239" s="15" t="str">
        <f t="shared" ca="1" si="19"/>
        <v>INDLA</v>
      </c>
      <c r="D239" s="16">
        <f>'EE investment costs'!$F$15</f>
        <v>2016</v>
      </c>
      <c r="E239" s="14">
        <f>VLOOKUP(X239,'EE investment costs'!$D$56:$R$656,15,0)</f>
        <v>3.8844999999999996</v>
      </c>
      <c r="F239" s="17">
        <f ca="1">INDEX('EE investment costs'!$D$56:$R$656,MATCH(X239,'EE investment costs'!$D$56:$D$656,0),MATCH($V$8,'EE investment costs'!$D$56:$R$56,0))</f>
        <v>1555.0151213496626</v>
      </c>
      <c r="I239" s="18">
        <v>1</v>
      </c>
      <c r="J239" s="18">
        <v>1</v>
      </c>
      <c r="K239" s="14">
        <f t="shared" ca="1" si="23"/>
        <v>0</v>
      </c>
      <c r="L239" s="26"/>
      <c r="M239" s="19" t="str">
        <f t="shared" ca="1" si="21"/>
        <v>INDNDEFFLA-39</v>
      </c>
      <c r="N239" s="23" t="str">
        <f t="shared" ca="1" si="22"/>
        <v>Construction Saving Tech-Light 3.9y</v>
      </c>
      <c r="O239" s="23" t="s">
        <v>32</v>
      </c>
      <c r="P239" s="23" t="s">
        <v>33</v>
      </c>
      <c r="Q239" s="23"/>
      <c r="R239" s="23"/>
      <c r="S239" s="19" t="s">
        <v>34</v>
      </c>
      <c r="V239" s="16" t="str">
        <f t="shared" ca="1" si="24"/>
        <v>ND</v>
      </c>
      <c r="W239" s="14" t="str">
        <f t="shared" ca="1" si="24"/>
        <v>Construction</v>
      </c>
      <c r="X239" s="3" t="str">
        <f>'EE investment costs'!D288</f>
        <v>LA-39</v>
      </c>
      <c r="Y239" s="3" t="str">
        <f>'EE investment costs'!E288</f>
        <v>Light</v>
      </c>
      <c r="AC239" s="123">
        <f>'EE investment costs'!C288</f>
        <v>3.9</v>
      </c>
      <c r="AD239" s="22"/>
    </row>
    <row r="240" spans="2:30">
      <c r="B240" s="14" t="str">
        <f t="shared" ca="1" si="20"/>
        <v>INDNDEFFEM-39</v>
      </c>
      <c r="C240" s="15" t="str">
        <f t="shared" ca="1" si="19"/>
        <v>INDEM</v>
      </c>
      <c r="D240" s="16">
        <f>'EE investment costs'!$F$15</f>
        <v>2016</v>
      </c>
      <c r="E240" s="14">
        <f>VLOOKUP(X240,'EE investment costs'!$D$56:$R$656,15,0)</f>
        <v>4.0787250000000004</v>
      </c>
      <c r="F240" s="17">
        <f ca="1">INDEX('EE investment costs'!$D$56:$R$656,MATCH(X240,'EE investment costs'!$D$56:$D$656,0),MATCH($V$8,'EE investment costs'!$D$56:$R$56,0))</f>
        <v>1554.6310254612333</v>
      </c>
      <c r="I240" s="18">
        <v>1</v>
      </c>
      <c r="J240" s="18">
        <v>1</v>
      </c>
      <c r="K240" s="14">
        <f t="shared" ca="1" si="23"/>
        <v>0</v>
      </c>
      <c r="L240" s="26"/>
      <c r="M240" s="19" t="str">
        <f t="shared" ca="1" si="21"/>
        <v>INDNDEFFEM-39</v>
      </c>
      <c r="N240" s="23" t="str">
        <f t="shared" ca="1" si="22"/>
        <v>Construction Saving Tech-Electric Motors 3.9y</v>
      </c>
      <c r="O240" s="23" t="s">
        <v>32</v>
      </c>
      <c r="P240" s="23" t="s">
        <v>33</v>
      </c>
      <c r="Q240" s="23"/>
      <c r="R240" s="23"/>
      <c r="S240" s="19" t="s">
        <v>34</v>
      </c>
      <c r="V240" s="16" t="str">
        <f t="shared" ca="1" si="24"/>
        <v>ND</v>
      </c>
      <c r="W240" s="14" t="str">
        <f t="shared" ca="1" si="24"/>
        <v>Construction</v>
      </c>
      <c r="X240" s="3" t="str">
        <f>'EE investment costs'!D289</f>
        <v>EM-39</v>
      </c>
      <c r="Y240" s="3" t="str">
        <f>'EE investment costs'!E289</f>
        <v>Electric Motors</v>
      </c>
      <c r="AC240" s="123">
        <f>'EE investment costs'!C289</f>
        <v>3.9</v>
      </c>
      <c r="AD240" s="22"/>
    </row>
    <row r="241" spans="2:30">
      <c r="B241" s="14" t="str">
        <f t="shared" ca="1" si="20"/>
        <v>INDNDEFFTF-39</v>
      </c>
      <c r="C241" s="15" t="str">
        <f t="shared" ca="1" si="19"/>
        <v>INDTF</v>
      </c>
      <c r="D241" s="16">
        <f>'EE investment costs'!$F$15</f>
        <v>2016</v>
      </c>
      <c r="E241" s="14">
        <f>VLOOKUP(X241,'EE investment costs'!$D$56:$R$656,15,0)</f>
        <v>14.6</v>
      </c>
      <c r="F241" s="17">
        <f ca="1">INDEX('EE investment costs'!$D$56:$R$656,MATCH(X241,'EE investment costs'!$D$56:$D$656,0),MATCH($V$8,'EE investment costs'!$D$56:$R$56,0))</f>
        <v>573.05469272410323</v>
      </c>
      <c r="I241" s="18">
        <v>1</v>
      </c>
      <c r="J241" s="18">
        <v>1</v>
      </c>
      <c r="K241" s="14">
        <f t="shared" ca="1" si="23"/>
        <v>7</v>
      </c>
      <c r="L241" s="26"/>
      <c r="M241" s="19" t="str">
        <f t="shared" ca="1" si="21"/>
        <v>INDNDEFFTF-39</v>
      </c>
      <c r="N241" s="23" t="str">
        <f t="shared" ca="1" si="22"/>
        <v>Construction Saving Tech-Haulage Tractors, Trucks, Fishing boats 3.9y</v>
      </c>
      <c r="O241" s="23" t="s">
        <v>32</v>
      </c>
      <c r="P241" s="23" t="s">
        <v>33</v>
      </c>
      <c r="Q241" s="23"/>
      <c r="R241" s="23"/>
      <c r="S241" s="19" t="s">
        <v>34</v>
      </c>
      <c r="V241" s="16" t="str">
        <f t="shared" ca="1" si="24"/>
        <v>ND</v>
      </c>
      <c r="W241" s="14" t="str">
        <f t="shared" ca="1" si="24"/>
        <v>Construction</v>
      </c>
      <c r="X241" s="3" t="str">
        <f>'EE investment costs'!D290</f>
        <v>TF-39</v>
      </c>
      <c r="Y241" s="3" t="str">
        <f>'EE investment costs'!E290</f>
        <v>Haulage Tractors, Trucks, Fishing boats</v>
      </c>
      <c r="AC241" s="123">
        <f>'EE investment costs'!C290</f>
        <v>3.9</v>
      </c>
      <c r="AD241" s="22"/>
    </row>
    <row r="242" spans="2:30">
      <c r="B242" s="14" t="str">
        <f t="shared" ca="1" si="20"/>
        <v>INDNDEFFMT-40</v>
      </c>
      <c r="C242" s="15" t="str">
        <f t="shared" ca="1" si="19"/>
        <v>INDMT</v>
      </c>
      <c r="D242" s="16">
        <f>'EE investment costs'!$F$15</f>
        <v>2016</v>
      </c>
      <c r="E242" s="14">
        <f>VLOOKUP(X242,'EE investment costs'!$D$56:$R$656,15,0)</f>
        <v>6</v>
      </c>
      <c r="F242" s="17">
        <f ca="1">INDEX('EE investment costs'!$D$56:$R$656,MATCH(X242,'EE investment costs'!$D$56:$D$656,0),MATCH($V$8,'EE investment costs'!$D$56:$R$56,0))</f>
        <v>586.48796261952145</v>
      </c>
      <c r="I242" s="18">
        <v>1</v>
      </c>
      <c r="J242" s="18">
        <v>1</v>
      </c>
      <c r="K242" s="14">
        <f t="shared" ca="1" si="23"/>
        <v>7</v>
      </c>
      <c r="L242" s="26"/>
      <c r="M242" s="19" t="str">
        <f t="shared" ca="1" si="21"/>
        <v>INDNDEFFMT-40</v>
      </c>
      <c r="N242" s="23" t="str">
        <f t="shared" ca="1" si="22"/>
        <v>Construction Saving Tech-Heat Medium Temp. up to 150C 4y</v>
      </c>
      <c r="O242" s="23" t="s">
        <v>32</v>
      </c>
      <c r="P242" s="23" t="s">
        <v>33</v>
      </c>
      <c r="Q242" s="23"/>
      <c r="R242" s="23"/>
      <c r="S242" s="19" t="s">
        <v>34</v>
      </c>
      <c r="V242" s="16" t="str">
        <f t="shared" ca="1" si="24"/>
        <v>ND</v>
      </c>
      <c r="W242" s="14" t="str">
        <f t="shared" ca="1" si="24"/>
        <v>Construction</v>
      </c>
      <c r="X242" s="3" t="str">
        <f>'EE investment costs'!D291</f>
        <v>MT-40</v>
      </c>
      <c r="Y242" s="3" t="str">
        <f>'EE investment costs'!E291</f>
        <v>Heat Medium Temp. up to 150C</v>
      </c>
      <c r="AC242" s="123">
        <f>'EE investment costs'!C291</f>
        <v>4</v>
      </c>
      <c r="AD242" s="22"/>
    </row>
    <row r="243" spans="2:30">
      <c r="B243" s="14" t="str">
        <f t="shared" ca="1" si="20"/>
        <v>INDNDEFFHT-40</v>
      </c>
      <c r="C243" s="15" t="str">
        <f t="shared" ca="1" si="19"/>
        <v>INDHT</v>
      </c>
      <c r="D243" s="16">
        <f>'EE investment costs'!$F$15</f>
        <v>2016</v>
      </c>
      <c r="E243" s="14">
        <f>VLOOKUP(X243,'EE investment costs'!$D$56:$R$656,15,0)</f>
        <v>4.7999999999999989</v>
      </c>
      <c r="F243" s="17">
        <f ca="1">INDEX('EE investment costs'!$D$56:$R$656,MATCH(X243,'EE investment costs'!$D$56:$D$656,0),MATCH($V$8,'EE investment costs'!$D$56:$R$56,0))</f>
        <v>474.91743684154324</v>
      </c>
      <c r="I243" s="18">
        <v>1</v>
      </c>
      <c r="J243" s="18">
        <v>1</v>
      </c>
      <c r="K243" s="14">
        <f t="shared" ca="1" si="23"/>
        <v>8</v>
      </c>
      <c r="L243" s="26"/>
      <c r="M243" s="19" t="str">
        <f t="shared" ca="1" si="21"/>
        <v>INDNDEFFHT-40</v>
      </c>
      <c r="N243" s="23" t="str">
        <f t="shared" ca="1" si="22"/>
        <v>Construction Saving Tech-Heat High Temp. over 150C 4y</v>
      </c>
      <c r="O243" s="23" t="s">
        <v>32</v>
      </c>
      <c r="P243" s="23" t="s">
        <v>33</v>
      </c>
      <c r="Q243" s="23"/>
      <c r="R243" s="23"/>
      <c r="S243" s="19" t="s">
        <v>34</v>
      </c>
      <c r="V243" s="16" t="str">
        <f t="shared" ca="1" si="24"/>
        <v>ND</v>
      </c>
      <c r="W243" s="14" t="str">
        <f t="shared" ca="1" si="24"/>
        <v>Construction</v>
      </c>
      <c r="X243" s="3" t="str">
        <f>'EE investment costs'!D292</f>
        <v>HT-40</v>
      </c>
      <c r="Y243" s="3" t="str">
        <f>'EE investment costs'!E292</f>
        <v>Heat High Temp. over 150C</v>
      </c>
      <c r="AC243" s="123">
        <f>'EE investment costs'!C292</f>
        <v>4</v>
      </c>
      <c r="AD243" s="22"/>
    </row>
    <row r="244" spans="2:30">
      <c r="B244" s="14" t="str">
        <f t="shared" ca="1" si="20"/>
        <v>INDNDEFFRH-40</v>
      </c>
      <c r="C244" s="15" t="str">
        <f t="shared" ca="1" si="19"/>
        <v>INDRH</v>
      </c>
      <c r="D244" s="16">
        <f>'EE investment costs'!$F$15</f>
        <v>2016</v>
      </c>
      <c r="E244" s="14">
        <f>VLOOKUP(X244,'EE investment costs'!$D$56:$R$656,15,0)</f>
        <v>16</v>
      </c>
      <c r="F244" s="17">
        <f ca="1">INDEX('EE investment costs'!$D$56:$R$656,MATCH(X244,'EE investment costs'!$D$56:$D$656,0),MATCH($V$8,'EE investment costs'!$D$56:$R$56,0))</f>
        <v>308.44882766989247</v>
      </c>
      <c r="I244" s="18">
        <v>1</v>
      </c>
      <c r="J244" s="18">
        <v>1</v>
      </c>
      <c r="K244" s="14">
        <f t="shared" ca="1" si="23"/>
        <v>8</v>
      </c>
      <c r="L244" s="26"/>
      <c r="M244" s="19" t="str">
        <f t="shared" ca="1" si="21"/>
        <v>INDNDEFFRH-40</v>
      </c>
      <c r="N244" s="23" t="str">
        <f t="shared" ca="1" si="22"/>
        <v>Construction Saving Tech-Heat Room Heat 4y</v>
      </c>
      <c r="O244" s="23" t="s">
        <v>32</v>
      </c>
      <c r="P244" s="23" t="s">
        <v>33</v>
      </c>
      <c r="Q244" s="23"/>
      <c r="R244" s="23"/>
      <c r="S244" s="19" t="s">
        <v>34</v>
      </c>
      <c r="V244" s="16" t="str">
        <f t="shared" ca="1" si="24"/>
        <v>ND</v>
      </c>
      <c r="W244" s="14" t="str">
        <f t="shared" ca="1" si="24"/>
        <v>Construction</v>
      </c>
      <c r="X244" s="3" t="str">
        <f>'EE investment costs'!D293</f>
        <v>RH-40</v>
      </c>
      <c r="Y244" s="3" t="str">
        <f>'EE investment costs'!E293</f>
        <v>Heat Room Heat</v>
      </c>
      <c r="AC244" s="123">
        <f>'EE investment costs'!C293</f>
        <v>4</v>
      </c>
      <c r="AD244" s="22"/>
    </row>
    <row r="245" spans="2:30">
      <c r="B245" s="14" t="str">
        <f t="shared" ca="1" si="20"/>
        <v>INDNDEFFLA-40</v>
      </c>
      <c r="C245" s="15" t="str">
        <f t="shared" ca="1" si="19"/>
        <v>INDLA</v>
      </c>
      <c r="D245" s="16">
        <f>'EE investment costs'!$F$15</f>
        <v>2016</v>
      </c>
      <c r="E245" s="14">
        <f>VLOOKUP(X245,'EE investment costs'!$D$56:$R$656,15,0)</f>
        <v>3.9099999999999997</v>
      </c>
      <c r="F245" s="17">
        <f ca="1">INDEX('EE investment costs'!$D$56:$R$656,MATCH(X245,'EE investment costs'!$D$56:$D$656,0),MATCH($V$8,'EE investment costs'!$D$56:$R$56,0))</f>
        <v>1570.3923145007891</v>
      </c>
      <c r="I245" s="18">
        <v>1</v>
      </c>
      <c r="J245" s="18">
        <v>1</v>
      </c>
      <c r="K245" s="14">
        <f t="shared" ca="1" si="23"/>
        <v>0</v>
      </c>
      <c r="L245" s="26"/>
      <c r="M245" s="19" t="str">
        <f t="shared" ca="1" si="21"/>
        <v>INDNDEFFLA-40</v>
      </c>
      <c r="N245" s="23" t="str">
        <f t="shared" ca="1" si="22"/>
        <v>Construction Saving Tech-Light 4y</v>
      </c>
      <c r="O245" s="23" t="s">
        <v>32</v>
      </c>
      <c r="P245" s="23" t="s">
        <v>33</v>
      </c>
      <c r="Q245" s="23"/>
      <c r="R245" s="23"/>
      <c r="S245" s="19" t="s">
        <v>34</v>
      </c>
      <c r="V245" s="16" t="str">
        <f t="shared" ca="1" si="24"/>
        <v>ND</v>
      </c>
      <c r="W245" s="14" t="str">
        <f t="shared" ca="1" si="24"/>
        <v>Construction</v>
      </c>
      <c r="X245" s="3" t="str">
        <f>'EE investment costs'!D294</f>
        <v>LA-40</v>
      </c>
      <c r="Y245" s="3" t="str">
        <f>'EE investment costs'!E294</f>
        <v>Light</v>
      </c>
      <c r="AC245" s="123">
        <f>'EE investment costs'!C294</f>
        <v>4</v>
      </c>
      <c r="AD245" s="22"/>
    </row>
    <row r="246" spans="2:30">
      <c r="B246" s="14" t="str">
        <f t="shared" ca="1" si="20"/>
        <v>INDNDEFFEM-40</v>
      </c>
      <c r="C246" s="15" t="str">
        <f t="shared" ca="1" si="19"/>
        <v>INDEM</v>
      </c>
      <c r="D246" s="16">
        <f>'EE investment costs'!$F$15</f>
        <v>2016</v>
      </c>
      <c r="E246" s="14">
        <f>VLOOKUP(X246,'EE investment costs'!$D$56:$R$656,15,0)</f>
        <v>4.1055000000000001</v>
      </c>
      <c r="F246" s="17">
        <f ca="1">INDEX('EE investment costs'!$D$56:$R$656,MATCH(X246,'EE investment costs'!$D$56:$D$656,0),MATCH($V$8,'EE investment costs'!$D$56:$R$56,0))</f>
        <v>1573.5691875272496</v>
      </c>
      <c r="I246" s="18">
        <v>1</v>
      </c>
      <c r="J246" s="18">
        <v>1</v>
      </c>
      <c r="K246" s="14">
        <f t="shared" ca="1" si="23"/>
        <v>0</v>
      </c>
      <c r="L246" s="26"/>
      <c r="M246" s="19" t="str">
        <f t="shared" ca="1" si="21"/>
        <v>INDNDEFFEM-40</v>
      </c>
      <c r="N246" s="23" t="str">
        <f t="shared" ca="1" si="22"/>
        <v>Construction Saving Tech-Electric Motors 4y</v>
      </c>
      <c r="O246" s="23" t="s">
        <v>32</v>
      </c>
      <c r="P246" s="23" t="s">
        <v>33</v>
      </c>
      <c r="Q246" s="23"/>
      <c r="R246" s="23"/>
      <c r="S246" s="19" t="s">
        <v>34</v>
      </c>
      <c r="V246" s="16" t="str">
        <f t="shared" ca="1" si="24"/>
        <v>ND</v>
      </c>
      <c r="W246" s="14" t="str">
        <f t="shared" ca="1" si="24"/>
        <v>Construction</v>
      </c>
      <c r="X246" s="3" t="str">
        <f>'EE investment costs'!D295</f>
        <v>EM-40</v>
      </c>
      <c r="Y246" s="3" t="str">
        <f>'EE investment costs'!E295</f>
        <v>Electric Motors</v>
      </c>
      <c r="AC246" s="123">
        <f>'EE investment costs'!C295</f>
        <v>4</v>
      </c>
      <c r="AD246" s="22"/>
    </row>
    <row r="247" spans="2:30" ht="13.5" thickBot="1">
      <c r="B247" s="14" t="str">
        <f t="shared" ca="1" si="20"/>
        <v>INDNDEFFTF-40</v>
      </c>
      <c r="C247" s="15" t="str">
        <f t="shared" ca="1" si="19"/>
        <v>INDTF</v>
      </c>
      <c r="D247" s="16">
        <f>'EE investment costs'!$F$15</f>
        <v>2016</v>
      </c>
      <c r="E247" s="14">
        <f>VLOOKUP(X247,'EE investment costs'!$D$56:$R$656,15,0)</f>
        <v>15</v>
      </c>
      <c r="F247" s="17">
        <f ca="1">INDEX('EE investment costs'!$D$56:$R$656,MATCH(X247,'EE investment costs'!$D$56:$D$656,0),MATCH($V$8,'EE investment costs'!$D$56:$R$56,0))</f>
        <v>587.7484027939521</v>
      </c>
      <c r="I247" s="18">
        <v>1</v>
      </c>
      <c r="J247" s="18">
        <v>1</v>
      </c>
      <c r="K247" s="14">
        <f t="shared" ca="1" si="23"/>
        <v>7</v>
      </c>
      <c r="L247" s="26"/>
      <c r="M247" s="24" t="str">
        <f t="shared" ca="1" si="21"/>
        <v>INDNDEFFTF-40</v>
      </c>
      <c r="N247" s="25" t="str">
        <f t="shared" ca="1" si="22"/>
        <v>Construction Saving Tech-Haulage Tractors, Trucks, Fishing boats 4y</v>
      </c>
      <c r="O247" s="25" t="s">
        <v>32</v>
      </c>
      <c r="P247" s="25" t="s">
        <v>33</v>
      </c>
      <c r="Q247" s="25"/>
      <c r="R247" s="25"/>
      <c r="S247" s="24" t="s">
        <v>34</v>
      </c>
      <c r="V247" s="16" t="str">
        <f t="shared" ca="1" si="24"/>
        <v>ND</v>
      </c>
      <c r="W247" s="14" t="str">
        <f t="shared" ca="1" si="24"/>
        <v>Construction</v>
      </c>
      <c r="X247" s="3" t="str">
        <f>'EE investment costs'!D296</f>
        <v>TF-40</v>
      </c>
      <c r="Y247" s="3" t="str">
        <f>'EE investment costs'!E296</f>
        <v>Haulage Tractors, Trucks, Fishing boats</v>
      </c>
      <c r="AC247" s="123">
        <f>'EE investment costs'!C296</f>
        <v>4</v>
      </c>
      <c r="AD247" s="22"/>
    </row>
    <row r="248" spans="2:30">
      <c r="B248" s="14" t="str">
        <f t="shared" ca="1" si="20"/>
        <v>INDNDEFFMT-41</v>
      </c>
      <c r="C248" s="15" t="str">
        <f ca="1">"I"&amp;MID(B248,4,1)&amp;"D"&amp;MID(B248,9,2)</f>
        <v>INDMT</v>
      </c>
      <c r="D248" s="16">
        <f>'EE investment costs'!$F$15</f>
        <v>2016</v>
      </c>
      <c r="E248" s="14">
        <f>VLOOKUP(X248,'EE investment costs'!$D$56:$R$656,15,0)</f>
        <v>6.01</v>
      </c>
      <c r="F248" s="17">
        <f ca="1">INDEX('EE investment costs'!$D$56:$R$656,MATCH(X248,'EE investment costs'!$D$56:$D$656,0),MATCH($V$8,'EE investment costs'!$D$56:$R$56,0))</f>
        <v>595.81504022388435</v>
      </c>
      <c r="I248" s="18">
        <v>1</v>
      </c>
      <c r="J248" s="18">
        <v>1</v>
      </c>
      <c r="K248" s="14">
        <f t="shared" ca="1" si="23"/>
        <v>7</v>
      </c>
      <c r="L248" s="26"/>
      <c r="M248" s="20" t="str">
        <f t="shared" ca="1" si="21"/>
        <v>INDNDEFFMT-41</v>
      </c>
      <c r="N248" s="21" t="str">
        <f t="shared" ca="1" si="22"/>
        <v>Construction Saving Tech-Heat Medium Temp. up to 150C 4.1y</v>
      </c>
      <c r="O248" s="21" t="s">
        <v>32</v>
      </c>
      <c r="P248" s="21" t="s">
        <v>33</v>
      </c>
      <c r="Q248" s="21"/>
      <c r="R248" s="21"/>
      <c r="S248" s="20" t="s">
        <v>34</v>
      </c>
      <c r="V248" s="16" t="str">
        <f t="shared" ca="1" si="24"/>
        <v>ND</v>
      </c>
      <c r="W248" s="14" t="str">
        <f t="shared" ca="1" si="24"/>
        <v>Construction</v>
      </c>
      <c r="X248" s="3" t="str">
        <f>'EE investment costs'!D297</f>
        <v>MT-41</v>
      </c>
      <c r="Y248" s="3" t="str">
        <f>'EE investment costs'!E297</f>
        <v>Heat Medium Temp. up to 150C</v>
      </c>
      <c r="AC248" s="123">
        <f>'EE investment costs'!C297</f>
        <v>4.0999999999999996</v>
      </c>
      <c r="AD248" s="22"/>
    </row>
    <row r="249" spans="2:30">
      <c r="B249" s="14" t="str">
        <f t="shared" ca="1" si="20"/>
        <v>INDNDEFFHT-41</v>
      </c>
      <c r="C249" s="15" t="str">
        <f t="shared" ref="C249:C312" ca="1" si="25">"I"&amp;MID(B249,4,1)&amp;"D"&amp;MID(B249,9,2)</f>
        <v>INDHT</v>
      </c>
      <c r="D249" s="16">
        <f>'EE investment costs'!$F$15</f>
        <v>2016</v>
      </c>
      <c r="E249" s="14">
        <f>VLOOKUP(X249,'EE investment costs'!$D$56:$R$656,15,0)</f>
        <v>4.8079999999999998</v>
      </c>
      <c r="F249" s="17">
        <f ca="1">INDEX('EE investment costs'!$D$56:$R$656,MATCH(X249,'EE investment costs'!$D$56:$D$656,0),MATCH($V$8,'EE investment costs'!$D$56:$R$56,0))</f>
        <v>481.12194620868968</v>
      </c>
      <c r="I249" s="18">
        <v>1</v>
      </c>
      <c r="J249" s="18">
        <v>1</v>
      </c>
      <c r="K249" s="14">
        <f t="shared" ca="1" si="23"/>
        <v>8</v>
      </c>
      <c r="L249" s="26"/>
      <c r="M249" s="19" t="str">
        <f t="shared" ca="1" si="21"/>
        <v>INDNDEFFHT-41</v>
      </c>
      <c r="N249" s="23" t="str">
        <f t="shared" ca="1" si="22"/>
        <v>Construction Saving Tech-Heat High Temp. over 150C 4.1y</v>
      </c>
      <c r="O249" s="23" t="s">
        <v>32</v>
      </c>
      <c r="P249" s="23" t="s">
        <v>33</v>
      </c>
      <c r="Q249" s="23"/>
      <c r="R249" s="23"/>
      <c r="S249" s="19" t="s">
        <v>34</v>
      </c>
      <c r="V249" s="16" t="str">
        <f t="shared" ca="1" si="24"/>
        <v>ND</v>
      </c>
      <c r="W249" s="14" t="str">
        <f t="shared" ca="1" si="24"/>
        <v>Construction</v>
      </c>
      <c r="X249" s="3" t="str">
        <f>'EE investment costs'!D298</f>
        <v>HT-41</v>
      </c>
      <c r="Y249" s="3" t="str">
        <f>'EE investment costs'!E298</f>
        <v>Heat High Temp. over 150C</v>
      </c>
      <c r="AC249" s="123">
        <f>'EE investment costs'!C298</f>
        <v>4.0999999999999996</v>
      </c>
      <c r="AD249" s="22"/>
    </row>
    <row r="250" spans="2:30">
      <c r="B250" s="14" t="str">
        <f t="shared" ca="1" si="20"/>
        <v>INDNDEFFRH-41</v>
      </c>
      <c r="C250" s="15" t="str">
        <f t="shared" ca="1" si="25"/>
        <v>INDRH</v>
      </c>
      <c r="D250" s="16">
        <f>'EE investment costs'!$F$15</f>
        <v>2016</v>
      </c>
      <c r="E250" s="14">
        <f>VLOOKUP(X250,'EE investment costs'!$D$56:$R$656,15,0)</f>
        <v>16.018666666666668</v>
      </c>
      <c r="F250" s="17">
        <f ca="1">INDEX('EE investment costs'!$D$56:$R$656,MATCH(X250,'EE investment costs'!$D$56:$D$656,0),MATCH($V$8,'EE investment costs'!$D$56:$R$56,0))</f>
        <v>370.1385932038711</v>
      </c>
      <c r="I250" s="18">
        <v>1</v>
      </c>
      <c r="J250" s="18">
        <v>1</v>
      </c>
      <c r="K250" s="14">
        <f t="shared" ca="1" si="23"/>
        <v>8</v>
      </c>
      <c r="L250" s="26"/>
      <c r="M250" s="19" t="str">
        <f t="shared" ca="1" si="21"/>
        <v>INDNDEFFRH-41</v>
      </c>
      <c r="N250" s="23" t="str">
        <f t="shared" ca="1" si="22"/>
        <v>Construction Saving Tech-Heat Room Heat 4.1y</v>
      </c>
      <c r="O250" s="23" t="s">
        <v>32</v>
      </c>
      <c r="P250" s="23" t="s">
        <v>33</v>
      </c>
      <c r="Q250" s="23"/>
      <c r="R250" s="23"/>
      <c r="S250" s="19" t="s">
        <v>34</v>
      </c>
      <c r="V250" s="16" t="str">
        <f t="shared" ca="1" si="24"/>
        <v>ND</v>
      </c>
      <c r="W250" s="14" t="str">
        <f t="shared" ca="1" si="24"/>
        <v>Construction</v>
      </c>
      <c r="X250" s="3" t="str">
        <f>'EE investment costs'!D299</f>
        <v>RH-41</v>
      </c>
      <c r="Y250" s="3" t="str">
        <f>'EE investment costs'!E299</f>
        <v>Heat Room Heat</v>
      </c>
      <c r="AC250" s="123">
        <f>'EE investment costs'!C299</f>
        <v>4.0999999999999996</v>
      </c>
      <c r="AD250" s="22"/>
    </row>
    <row r="251" spans="2:30">
      <c r="B251" s="14" t="str">
        <f t="shared" ca="1" si="20"/>
        <v>INDNDEFFLA-41</v>
      </c>
      <c r="C251" s="15" t="str">
        <f t="shared" ca="1" si="25"/>
        <v>INDLA</v>
      </c>
      <c r="D251" s="16">
        <f>'EE investment costs'!$F$15</f>
        <v>2016</v>
      </c>
      <c r="E251" s="14">
        <f>VLOOKUP(X251,'EE investment costs'!$D$56:$R$656,15,0)</f>
        <v>3.9230333333333336</v>
      </c>
      <c r="F251" s="17">
        <f ca="1">INDEX('EE investment costs'!$D$56:$R$656,MATCH(X251,'EE investment costs'!$D$56:$D$656,0),MATCH($V$8,'EE investment costs'!$D$56:$R$56,0))</f>
        <v>1585.7695076519158</v>
      </c>
      <c r="I251" s="18">
        <v>1</v>
      </c>
      <c r="J251" s="18">
        <v>1</v>
      </c>
      <c r="K251" s="14">
        <f t="shared" ca="1" si="23"/>
        <v>0</v>
      </c>
      <c r="L251" s="26"/>
      <c r="M251" s="19" t="str">
        <f t="shared" ca="1" si="21"/>
        <v>INDNDEFFLA-41</v>
      </c>
      <c r="N251" s="23" t="str">
        <f t="shared" ca="1" si="22"/>
        <v>Construction Saving Tech-Light 4.1y</v>
      </c>
      <c r="O251" s="23" t="s">
        <v>32</v>
      </c>
      <c r="P251" s="23" t="s">
        <v>33</v>
      </c>
      <c r="Q251" s="23"/>
      <c r="R251" s="23"/>
      <c r="S251" s="19" t="s">
        <v>34</v>
      </c>
      <c r="V251" s="16" t="str">
        <f t="shared" ca="1" si="24"/>
        <v>ND</v>
      </c>
      <c r="W251" s="14" t="str">
        <f t="shared" ca="1" si="24"/>
        <v>Construction</v>
      </c>
      <c r="X251" s="3" t="str">
        <f>'EE investment costs'!D300</f>
        <v>LA-41</v>
      </c>
      <c r="Y251" s="3" t="str">
        <f>'EE investment costs'!E300</f>
        <v>Light</v>
      </c>
      <c r="AC251" s="123">
        <f>'EE investment costs'!C300</f>
        <v>4.0999999999999996</v>
      </c>
      <c r="AD251" s="22"/>
    </row>
    <row r="252" spans="2:30">
      <c r="B252" s="14" t="str">
        <f t="shared" ca="1" si="20"/>
        <v>INDNDEFFEM-41</v>
      </c>
      <c r="C252" s="15" t="str">
        <f t="shared" ca="1" si="25"/>
        <v>INDEM</v>
      </c>
      <c r="D252" s="16">
        <f>'EE investment costs'!$F$15</f>
        <v>2016</v>
      </c>
      <c r="E252" s="14">
        <f>VLOOKUP(X252,'EE investment costs'!$D$56:$R$656,15,0)</f>
        <v>4.1191849999999999</v>
      </c>
      <c r="F252" s="17">
        <f ca="1">INDEX('EE investment costs'!$D$56:$R$656,MATCH(X252,'EE investment costs'!$D$56:$D$656,0),MATCH($V$8,'EE investment costs'!$D$56:$R$56,0))</f>
        <v>1592.5073495932656</v>
      </c>
      <c r="I252" s="18">
        <v>1</v>
      </c>
      <c r="J252" s="18">
        <v>1</v>
      </c>
      <c r="K252" s="14">
        <f t="shared" ca="1" si="23"/>
        <v>0</v>
      </c>
      <c r="L252" s="26"/>
      <c r="M252" s="19" t="str">
        <f t="shared" ca="1" si="21"/>
        <v>INDNDEFFEM-41</v>
      </c>
      <c r="N252" s="23" t="str">
        <f t="shared" ca="1" si="22"/>
        <v>Construction Saving Tech-Electric Motors 4.1y</v>
      </c>
      <c r="O252" s="23" t="s">
        <v>32</v>
      </c>
      <c r="P252" s="23" t="s">
        <v>33</v>
      </c>
      <c r="Q252" s="23"/>
      <c r="R252" s="23"/>
      <c r="S252" s="19" t="s">
        <v>34</v>
      </c>
      <c r="V252" s="16" t="str">
        <f t="shared" ca="1" si="24"/>
        <v>ND</v>
      </c>
      <c r="W252" s="14" t="str">
        <f t="shared" ca="1" si="24"/>
        <v>Construction</v>
      </c>
      <c r="X252" s="3" t="str">
        <f>'EE investment costs'!D301</f>
        <v>EM-41</v>
      </c>
      <c r="Y252" s="3" t="str">
        <f>'EE investment costs'!E301</f>
        <v>Electric Motors</v>
      </c>
      <c r="AC252" s="123">
        <f>'EE investment costs'!C301</f>
        <v>4.0999999999999996</v>
      </c>
      <c r="AD252" s="22"/>
    </row>
    <row r="253" spans="2:30">
      <c r="B253" s="14" t="str">
        <f t="shared" ca="1" si="20"/>
        <v>INDNDEFFTF-41</v>
      </c>
      <c r="C253" s="15" t="str">
        <f t="shared" ca="1" si="25"/>
        <v>INDTF</v>
      </c>
      <c r="D253" s="16">
        <f>'EE investment costs'!$F$15</f>
        <v>2016</v>
      </c>
      <c r="E253" s="14">
        <f>VLOOKUP(X253,'EE investment costs'!$D$56:$R$656,15,0)</f>
        <v>15.083333333333332</v>
      </c>
      <c r="F253" s="17">
        <f ca="1">INDEX('EE investment costs'!$D$56:$R$656,MATCH(X253,'EE investment costs'!$D$56:$D$656,0),MATCH($V$8,'EE investment costs'!$D$56:$R$56,0))</f>
        <v>602.44211286380084</v>
      </c>
      <c r="I253" s="18">
        <v>1</v>
      </c>
      <c r="J253" s="18">
        <v>1</v>
      </c>
      <c r="K253" s="14">
        <f t="shared" ca="1" si="23"/>
        <v>6</v>
      </c>
      <c r="L253" s="26"/>
      <c r="M253" s="19" t="str">
        <f t="shared" ca="1" si="21"/>
        <v>INDNDEFFTF-41</v>
      </c>
      <c r="N253" s="23" t="str">
        <f t="shared" ca="1" si="22"/>
        <v>Construction Saving Tech-Haulage Tractors, Trucks, Fishing boats 4.1y</v>
      </c>
      <c r="O253" s="23" t="s">
        <v>32</v>
      </c>
      <c r="P253" s="23" t="s">
        <v>33</v>
      </c>
      <c r="Q253" s="23"/>
      <c r="R253" s="23"/>
      <c r="S253" s="19" t="s">
        <v>34</v>
      </c>
      <c r="V253" s="16" t="str">
        <f t="shared" ca="1" si="24"/>
        <v>ND</v>
      </c>
      <c r="W253" s="14" t="str">
        <f t="shared" ca="1" si="24"/>
        <v>Construction</v>
      </c>
      <c r="X253" s="3" t="str">
        <f>'EE investment costs'!D302</f>
        <v>TF-41</v>
      </c>
      <c r="Y253" s="3" t="str">
        <f>'EE investment costs'!E302</f>
        <v>Haulage Tractors, Trucks, Fishing boats</v>
      </c>
      <c r="AC253" s="123">
        <f>'EE investment costs'!C302</f>
        <v>4.0999999999999996</v>
      </c>
      <c r="AD253" s="22"/>
    </row>
    <row r="254" spans="2:30">
      <c r="B254" s="14" t="str">
        <f t="shared" ca="1" si="20"/>
        <v>INDNDEFFMT-42</v>
      </c>
      <c r="C254" s="15" t="str">
        <f t="shared" ca="1" si="25"/>
        <v>INDMT</v>
      </c>
      <c r="D254" s="16">
        <f>'EE investment costs'!$F$15</f>
        <v>2016</v>
      </c>
      <c r="E254" s="14">
        <f>VLOOKUP(X254,'EE investment costs'!$D$56:$R$656,15,0)</f>
        <v>6.02</v>
      </c>
      <c r="F254" s="17">
        <f ca="1">INDEX('EE investment costs'!$D$56:$R$656,MATCH(X254,'EE investment costs'!$D$56:$D$656,0),MATCH($V$8,'EE investment costs'!$D$56:$R$56,0))</f>
        <v>605.14211782824725</v>
      </c>
      <c r="I254" s="18">
        <v>1</v>
      </c>
      <c r="J254" s="18">
        <v>1</v>
      </c>
      <c r="K254" s="14">
        <f t="shared" ca="1" si="23"/>
        <v>6</v>
      </c>
      <c r="L254" s="26"/>
      <c r="M254" s="19" t="str">
        <f t="shared" ca="1" si="21"/>
        <v>INDNDEFFMT-42</v>
      </c>
      <c r="N254" s="23" t="str">
        <f t="shared" ca="1" si="22"/>
        <v>Construction Saving Tech-Heat Medium Temp. up to 150C 4.2y</v>
      </c>
      <c r="O254" s="23" t="s">
        <v>32</v>
      </c>
      <c r="P254" s="23" t="s">
        <v>33</v>
      </c>
      <c r="Q254" s="23"/>
      <c r="R254" s="23"/>
      <c r="S254" s="19" t="s">
        <v>34</v>
      </c>
      <c r="V254" s="16" t="str">
        <f t="shared" ca="1" si="24"/>
        <v>ND</v>
      </c>
      <c r="W254" s="14" t="str">
        <f t="shared" ca="1" si="24"/>
        <v>Construction</v>
      </c>
      <c r="X254" s="3" t="str">
        <f>'EE investment costs'!D303</f>
        <v>MT-42</v>
      </c>
      <c r="Y254" s="3" t="str">
        <f>'EE investment costs'!E303</f>
        <v>Heat Medium Temp. up to 150C</v>
      </c>
      <c r="AC254" s="123">
        <f>'EE investment costs'!C303</f>
        <v>4.2</v>
      </c>
      <c r="AD254" s="22"/>
    </row>
    <row r="255" spans="2:30">
      <c r="B255" s="14" t="str">
        <f t="shared" ca="1" si="20"/>
        <v>INDNDEFFHT-42</v>
      </c>
      <c r="C255" s="15" t="str">
        <f t="shared" ca="1" si="25"/>
        <v>INDHT</v>
      </c>
      <c r="D255" s="16">
        <f>'EE investment costs'!$F$15</f>
        <v>2016</v>
      </c>
      <c r="E255" s="14">
        <f>VLOOKUP(X255,'EE investment costs'!$D$56:$R$656,15,0)</f>
        <v>4.8159999999999998</v>
      </c>
      <c r="F255" s="17">
        <f ca="1">INDEX('EE investment costs'!$D$56:$R$656,MATCH(X255,'EE investment costs'!$D$56:$D$656,0),MATCH($V$8,'EE investment costs'!$D$56:$R$56,0))</f>
        <v>487.32645557583612</v>
      </c>
      <c r="I255" s="18">
        <v>1</v>
      </c>
      <c r="J255" s="18">
        <v>1</v>
      </c>
      <c r="K255" s="14">
        <f t="shared" ca="1" si="23"/>
        <v>8</v>
      </c>
      <c r="L255" s="26"/>
      <c r="M255" s="19" t="str">
        <f t="shared" ca="1" si="21"/>
        <v>INDNDEFFHT-42</v>
      </c>
      <c r="N255" s="23" t="str">
        <f t="shared" ca="1" si="22"/>
        <v>Construction Saving Tech-Heat High Temp. over 150C 4.2y</v>
      </c>
      <c r="O255" s="23" t="s">
        <v>32</v>
      </c>
      <c r="P255" s="23" t="s">
        <v>33</v>
      </c>
      <c r="Q255" s="23"/>
      <c r="R255" s="23"/>
      <c r="S255" s="19" t="s">
        <v>34</v>
      </c>
      <c r="V255" s="16" t="str">
        <f t="shared" ca="1" si="24"/>
        <v>ND</v>
      </c>
      <c r="W255" s="14" t="str">
        <f t="shared" ca="1" si="24"/>
        <v>Construction</v>
      </c>
      <c r="X255" s="3" t="str">
        <f>'EE investment costs'!D304</f>
        <v>HT-42</v>
      </c>
      <c r="Y255" s="3" t="str">
        <f>'EE investment costs'!E304</f>
        <v>Heat High Temp. over 150C</v>
      </c>
      <c r="AC255" s="123">
        <f>'EE investment costs'!C304</f>
        <v>4.2</v>
      </c>
      <c r="AD255" s="22"/>
    </row>
    <row r="256" spans="2:30">
      <c r="B256" s="14" t="str">
        <f t="shared" ca="1" si="20"/>
        <v>INDNDEFFRH-42</v>
      </c>
      <c r="C256" s="15" t="str">
        <f t="shared" ca="1" si="25"/>
        <v>INDRH</v>
      </c>
      <c r="D256" s="16">
        <f>'EE investment costs'!$F$15</f>
        <v>2016</v>
      </c>
      <c r="E256" s="14">
        <f>VLOOKUP(X256,'EE investment costs'!$D$56:$R$656,15,0)</f>
        <v>16.037333333333336</v>
      </c>
      <c r="F256" s="17">
        <f ca="1">INDEX('EE investment costs'!$D$56:$R$656,MATCH(X256,'EE investment costs'!$D$56:$D$656,0),MATCH($V$8,'EE investment costs'!$D$56:$R$56,0))</f>
        <v>431.82835873784967</v>
      </c>
      <c r="I256" s="18">
        <v>1</v>
      </c>
      <c r="J256" s="18">
        <v>1</v>
      </c>
      <c r="K256" s="14">
        <f t="shared" ca="1" si="23"/>
        <v>8</v>
      </c>
      <c r="L256" s="26"/>
      <c r="M256" s="19" t="str">
        <f t="shared" ca="1" si="21"/>
        <v>INDNDEFFRH-42</v>
      </c>
      <c r="N256" s="23" t="str">
        <f t="shared" ca="1" si="22"/>
        <v>Construction Saving Tech-Heat Room Heat 4.2y</v>
      </c>
      <c r="O256" s="23" t="s">
        <v>32</v>
      </c>
      <c r="P256" s="23" t="s">
        <v>33</v>
      </c>
      <c r="Q256" s="23"/>
      <c r="R256" s="23"/>
      <c r="S256" s="19" t="s">
        <v>34</v>
      </c>
      <c r="V256" s="16" t="str">
        <f t="shared" ca="1" si="24"/>
        <v>ND</v>
      </c>
      <c r="W256" s="14" t="str">
        <f t="shared" ca="1" si="24"/>
        <v>Construction</v>
      </c>
      <c r="X256" s="3" t="str">
        <f>'EE investment costs'!D305</f>
        <v>RH-42</v>
      </c>
      <c r="Y256" s="3" t="str">
        <f>'EE investment costs'!E305</f>
        <v>Heat Room Heat</v>
      </c>
      <c r="AC256" s="123">
        <f>'EE investment costs'!C305</f>
        <v>4.2</v>
      </c>
      <c r="AD256" s="22"/>
    </row>
    <row r="257" spans="2:30">
      <c r="B257" s="14" t="str">
        <f t="shared" ca="1" si="20"/>
        <v>INDNDEFFLA-42</v>
      </c>
      <c r="C257" s="15" t="str">
        <f t="shared" ca="1" si="25"/>
        <v>INDLA</v>
      </c>
      <c r="D257" s="16">
        <f>'EE investment costs'!$F$15</f>
        <v>2016</v>
      </c>
      <c r="E257" s="14">
        <f>VLOOKUP(X257,'EE investment costs'!$D$56:$R$656,15,0)</f>
        <v>3.936066666666667</v>
      </c>
      <c r="F257" s="17">
        <f ca="1">INDEX('EE investment costs'!$D$56:$R$656,MATCH(X257,'EE investment costs'!$D$56:$D$656,0),MATCH($V$8,'EE investment costs'!$D$56:$R$56,0))</f>
        <v>1601.1467008030424</v>
      </c>
      <c r="I257" s="18">
        <v>1</v>
      </c>
      <c r="J257" s="18">
        <v>1</v>
      </c>
      <c r="K257" s="14">
        <f t="shared" ca="1" si="23"/>
        <v>0</v>
      </c>
      <c r="L257" s="26"/>
      <c r="M257" s="19" t="str">
        <f t="shared" ca="1" si="21"/>
        <v>INDNDEFFLA-42</v>
      </c>
      <c r="N257" s="23" t="str">
        <f t="shared" ca="1" si="22"/>
        <v>Construction Saving Tech-Light 4.2y</v>
      </c>
      <c r="O257" s="23" t="s">
        <v>32</v>
      </c>
      <c r="P257" s="23" t="s">
        <v>33</v>
      </c>
      <c r="Q257" s="23"/>
      <c r="R257" s="23"/>
      <c r="S257" s="19" t="s">
        <v>34</v>
      </c>
      <c r="V257" s="16" t="str">
        <f t="shared" ca="1" si="24"/>
        <v>ND</v>
      </c>
      <c r="W257" s="14" t="str">
        <f t="shared" ca="1" si="24"/>
        <v>Construction</v>
      </c>
      <c r="X257" s="3" t="str">
        <f>'EE investment costs'!D306</f>
        <v>LA-42</v>
      </c>
      <c r="Y257" s="3" t="str">
        <f>'EE investment costs'!E306</f>
        <v>Light</v>
      </c>
      <c r="AC257" s="123">
        <f>'EE investment costs'!C306</f>
        <v>4.2</v>
      </c>
      <c r="AD257" s="22"/>
    </row>
    <row r="258" spans="2:30">
      <c r="B258" s="14" t="str">
        <f t="shared" ca="1" si="20"/>
        <v>INDNDEFFEM-42</v>
      </c>
      <c r="C258" s="15" t="str">
        <f t="shared" ca="1" si="25"/>
        <v>INDEM</v>
      </c>
      <c r="D258" s="16">
        <f>'EE investment costs'!$F$15</f>
        <v>2016</v>
      </c>
      <c r="E258" s="14">
        <f>VLOOKUP(X258,'EE investment costs'!$D$56:$R$656,15,0)</f>
        <v>4.1328700000000005</v>
      </c>
      <c r="F258" s="17">
        <f ca="1">INDEX('EE investment costs'!$D$56:$R$656,MATCH(X258,'EE investment costs'!$D$56:$D$656,0),MATCH($V$8,'EE investment costs'!$D$56:$R$56,0))</f>
        <v>1611.4455116592819</v>
      </c>
      <c r="I258" s="18">
        <v>1</v>
      </c>
      <c r="J258" s="18">
        <v>1</v>
      </c>
      <c r="K258" s="14">
        <f t="shared" ca="1" si="23"/>
        <v>0</v>
      </c>
      <c r="L258" s="26"/>
      <c r="M258" s="19" t="str">
        <f t="shared" ca="1" si="21"/>
        <v>INDNDEFFEM-42</v>
      </c>
      <c r="N258" s="23" t="str">
        <f t="shared" ca="1" si="22"/>
        <v>Construction Saving Tech-Electric Motors 4.2y</v>
      </c>
      <c r="O258" s="23" t="s">
        <v>32</v>
      </c>
      <c r="P258" s="23" t="s">
        <v>33</v>
      </c>
      <c r="Q258" s="23"/>
      <c r="R258" s="23"/>
      <c r="S258" s="19" t="s">
        <v>34</v>
      </c>
      <c r="V258" s="16" t="str">
        <f t="shared" ca="1" si="24"/>
        <v>ND</v>
      </c>
      <c r="W258" s="14" t="str">
        <f t="shared" ca="1" si="24"/>
        <v>Construction</v>
      </c>
      <c r="X258" s="3" t="str">
        <f>'EE investment costs'!D307</f>
        <v>EM-42</v>
      </c>
      <c r="Y258" s="3" t="str">
        <f>'EE investment costs'!E307</f>
        <v>Electric Motors</v>
      </c>
      <c r="AC258" s="123">
        <f>'EE investment costs'!C307</f>
        <v>4.2</v>
      </c>
      <c r="AD258" s="22"/>
    </row>
    <row r="259" spans="2:30">
      <c r="B259" s="14" t="str">
        <f t="shared" ca="1" si="20"/>
        <v>INDNDEFFTF-42</v>
      </c>
      <c r="C259" s="15" t="str">
        <f t="shared" ca="1" si="25"/>
        <v>INDTF</v>
      </c>
      <c r="D259" s="16">
        <f>'EE investment costs'!$F$15</f>
        <v>2016</v>
      </c>
      <c r="E259" s="14">
        <f>VLOOKUP(X259,'EE investment costs'!$D$56:$R$656,15,0)</f>
        <v>15.166666666666666</v>
      </c>
      <c r="F259" s="17">
        <f ca="1">INDEX('EE investment costs'!$D$56:$R$656,MATCH(X259,'EE investment costs'!$D$56:$D$656,0),MATCH($V$8,'EE investment costs'!$D$56:$R$56,0))</f>
        <v>617.13582293364971</v>
      </c>
      <c r="I259" s="18">
        <v>1</v>
      </c>
      <c r="J259" s="18">
        <v>1</v>
      </c>
      <c r="K259" s="14">
        <f t="shared" ca="1" si="23"/>
        <v>6</v>
      </c>
      <c r="L259" s="26"/>
      <c r="M259" s="19" t="str">
        <f t="shared" ca="1" si="21"/>
        <v>INDNDEFFTF-42</v>
      </c>
      <c r="N259" s="23" t="str">
        <f t="shared" ca="1" si="22"/>
        <v>Construction Saving Tech-Haulage Tractors, Trucks, Fishing boats 4.2y</v>
      </c>
      <c r="O259" s="23" t="s">
        <v>32</v>
      </c>
      <c r="P259" s="23" t="s">
        <v>33</v>
      </c>
      <c r="Q259" s="23"/>
      <c r="R259" s="23"/>
      <c r="S259" s="19" t="s">
        <v>34</v>
      </c>
      <c r="V259" s="16" t="str">
        <f t="shared" ca="1" si="24"/>
        <v>ND</v>
      </c>
      <c r="W259" s="14" t="str">
        <f t="shared" ca="1" si="24"/>
        <v>Construction</v>
      </c>
      <c r="X259" s="3" t="str">
        <f>'EE investment costs'!D308</f>
        <v>TF-42</v>
      </c>
      <c r="Y259" s="3" t="str">
        <f>'EE investment costs'!E308</f>
        <v>Haulage Tractors, Trucks, Fishing boats</v>
      </c>
      <c r="AC259" s="123">
        <f>'EE investment costs'!C308</f>
        <v>4.2</v>
      </c>
      <c r="AD259" s="22"/>
    </row>
    <row r="260" spans="2:30">
      <c r="B260" s="14" t="str">
        <f t="shared" ca="1" si="20"/>
        <v>INDNDEFFMT-43</v>
      </c>
      <c r="C260" s="15" t="str">
        <f t="shared" ca="1" si="25"/>
        <v>INDMT</v>
      </c>
      <c r="D260" s="16">
        <f>'EE investment costs'!$F$15</f>
        <v>2016</v>
      </c>
      <c r="E260" s="14">
        <f>VLOOKUP(X260,'EE investment costs'!$D$56:$R$656,15,0)</f>
        <v>6.0299999999999994</v>
      </c>
      <c r="F260" s="17">
        <f ca="1">INDEX('EE investment costs'!$D$56:$R$656,MATCH(X260,'EE investment costs'!$D$56:$D$656,0),MATCH($V$8,'EE investment costs'!$D$56:$R$56,0))</f>
        <v>614.46919543261004</v>
      </c>
      <c r="I260" s="18">
        <v>1</v>
      </c>
      <c r="J260" s="18">
        <v>1</v>
      </c>
      <c r="K260" s="14">
        <f t="shared" ca="1" si="23"/>
        <v>6</v>
      </c>
      <c r="L260" s="26"/>
      <c r="M260" s="19" t="str">
        <f t="shared" ca="1" si="21"/>
        <v>INDNDEFFMT-43</v>
      </c>
      <c r="N260" s="23" t="str">
        <f t="shared" ca="1" si="22"/>
        <v>Construction Saving Tech-Heat Medium Temp. up to 150C 4.3y</v>
      </c>
      <c r="O260" s="23" t="s">
        <v>32</v>
      </c>
      <c r="P260" s="23" t="s">
        <v>33</v>
      </c>
      <c r="Q260" s="23"/>
      <c r="R260" s="23"/>
      <c r="S260" s="19" t="s">
        <v>34</v>
      </c>
      <c r="V260" s="16" t="str">
        <f t="shared" ca="1" si="24"/>
        <v>ND</v>
      </c>
      <c r="W260" s="14" t="str">
        <f t="shared" ca="1" si="24"/>
        <v>Construction</v>
      </c>
      <c r="X260" s="3" t="str">
        <f>'EE investment costs'!D309</f>
        <v>MT-43</v>
      </c>
      <c r="Y260" s="3" t="str">
        <f>'EE investment costs'!E309</f>
        <v>Heat Medium Temp. up to 150C</v>
      </c>
      <c r="AC260" s="123">
        <f>'EE investment costs'!C309</f>
        <v>4.3</v>
      </c>
      <c r="AD260" s="22"/>
    </row>
    <row r="261" spans="2:30">
      <c r="B261" s="14" t="str">
        <f t="shared" ca="1" si="20"/>
        <v>INDNDEFFHT-43</v>
      </c>
      <c r="C261" s="15" t="str">
        <f t="shared" ca="1" si="25"/>
        <v>INDHT</v>
      </c>
      <c r="D261" s="16">
        <f>'EE investment costs'!$F$15</f>
        <v>2016</v>
      </c>
      <c r="E261" s="14">
        <f>VLOOKUP(X261,'EE investment costs'!$D$56:$R$656,15,0)</f>
        <v>4.8239999999999998</v>
      </c>
      <c r="F261" s="17">
        <f ca="1">INDEX('EE investment costs'!$D$56:$R$656,MATCH(X261,'EE investment costs'!$D$56:$D$656,0),MATCH($V$8,'EE investment costs'!$D$56:$R$56,0))</f>
        <v>493.53096494298256</v>
      </c>
      <c r="I261" s="18">
        <v>1</v>
      </c>
      <c r="J261" s="18">
        <v>1</v>
      </c>
      <c r="K261" s="14">
        <f t="shared" ca="1" si="23"/>
        <v>8</v>
      </c>
      <c r="L261" s="26"/>
      <c r="M261" s="19" t="str">
        <f t="shared" ca="1" si="21"/>
        <v>INDNDEFFHT-43</v>
      </c>
      <c r="N261" s="23" t="str">
        <f t="shared" ca="1" si="22"/>
        <v>Construction Saving Tech-Heat High Temp. over 150C 4.3y</v>
      </c>
      <c r="O261" s="23" t="s">
        <v>32</v>
      </c>
      <c r="P261" s="23" t="s">
        <v>33</v>
      </c>
      <c r="Q261" s="23"/>
      <c r="R261" s="23"/>
      <c r="S261" s="19" t="s">
        <v>34</v>
      </c>
      <c r="V261" s="16" t="str">
        <f t="shared" ca="1" si="24"/>
        <v>ND</v>
      </c>
      <c r="W261" s="14" t="str">
        <f t="shared" ca="1" si="24"/>
        <v>Construction</v>
      </c>
      <c r="X261" s="3" t="str">
        <f>'EE investment costs'!D310</f>
        <v>HT-43</v>
      </c>
      <c r="Y261" s="3" t="str">
        <f>'EE investment costs'!E310</f>
        <v>Heat High Temp. over 150C</v>
      </c>
      <c r="AC261" s="123">
        <f>'EE investment costs'!C310</f>
        <v>4.3</v>
      </c>
      <c r="AD261" s="22"/>
    </row>
    <row r="262" spans="2:30">
      <c r="B262" s="14" t="str">
        <f t="shared" ca="1" si="20"/>
        <v>INDNDEFFRH-43</v>
      </c>
      <c r="C262" s="15" t="str">
        <f t="shared" ca="1" si="25"/>
        <v>INDRH</v>
      </c>
      <c r="D262" s="16">
        <f>'EE investment costs'!$F$15</f>
        <v>2016</v>
      </c>
      <c r="E262" s="14">
        <f>VLOOKUP(X262,'EE investment costs'!$D$56:$R$656,15,0)</f>
        <v>16.056000000000001</v>
      </c>
      <c r="F262" s="17">
        <f ca="1">INDEX('EE investment costs'!$D$56:$R$656,MATCH(X262,'EE investment costs'!$D$56:$D$656,0),MATCH($V$8,'EE investment costs'!$D$56:$R$56,0))</f>
        <v>493.5181242718283</v>
      </c>
      <c r="I262" s="18">
        <v>1</v>
      </c>
      <c r="J262" s="18">
        <v>1</v>
      </c>
      <c r="K262" s="14">
        <f t="shared" ca="1" si="23"/>
        <v>8</v>
      </c>
      <c r="L262" s="26"/>
      <c r="M262" s="19" t="str">
        <f t="shared" ca="1" si="21"/>
        <v>INDNDEFFRH-43</v>
      </c>
      <c r="N262" s="23" t="str">
        <f t="shared" ca="1" si="22"/>
        <v>Construction Saving Tech-Heat Room Heat 4.3y</v>
      </c>
      <c r="O262" s="23" t="s">
        <v>32</v>
      </c>
      <c r="P262" s="23" t="s">
        <v>33</v>
      </c>
      <c r="Q262" s="23"/>
      <c r="R262" s="23"/>
      <c r="S262" s="19" t="s">
        <v>34</v>
      </c>
      <c r="V262" s="16" t="str">
        <f t="shared" ca="1" si="24"/>
        <v>ND</v>
      </c>
      <c r="W262" s="14" t="str">
        <f t="shared" ca="1" si="24"/>
        <v>Construction</v>
      </c>
      <c r="X262" s="3" t="str">
        <f>'EE investment costs'!D311</f>
        <v>RH-43</v>
      </c>
      <c r="Y262" s="3" t="str">
        <f>'EE investment costs'!E311</f>
        <v>Heat Room Heat</v>
      </c>
      <c r="AC262" s="123">
        <f>'EE investment costs'!C311</f>
        <v>4.3</v>
      </c>
      <c r="AD262" s="22"/>
    </row>
    <row r="263" spans="2:30">
      <c r="B263" s="14" t="str">
        <f t="shared" ca="1" si="20"/>
        <v>INDNDEFFLA-43</v>
      </c>
      <c r="C263" s="15" t="str">
        <f t="shared" ca="1" si="25"/>
        <v>INDLA</v>
      </c>
      <c r="D263" s="16">
        <f>'EE investment costs'!$F$15</f>
        <v>2016</v>
      </c>
      <c r="E263" s="14">
        <f>VLOOKUP(X263,'EE investment costs'!$D$56:$R$656,15,0)</f>
        <v>3.9491000000000005</v>
      </c>
      <c r="F263" s="17">
        <f ca="1">INDEX('EE investment costs'!$D$56:$R$656,MATCH(X263,'EE investment costs'!$D$56:$D$656,0),MATCH($V$8,'EE investment costs'!$D$56:$R$56,0))</f>
        <v>1616.5238939541691</v>
      </c>
      <c r="I263" s="18">
        <v>1</v>
      </c>
      <c r="J263" s="18">
        <v>1</v>
      </c>
      <c r="K263" s="14">
        <f t="shared" ca="1" si="23"/>
        <v>0</v>
      </c>
      <c r="L263" s="26"/>
      <c r="M263" s="19" t="str">
        <f t="shared" ca="1" si="21"/>
        <v>INDNDEFFLA-43</v>
      </c>
      <c r="N263" s="23" t="str">
        <f t="shared" ca="1" si="22"/>
        <v>Construction Saving Tech-Light 4.3y</v>
      </c>
      <c r="O263" s="23" t="s">
        <v>32</v>
      </c>
      <c r="P263" s="23" t="s">
        <v>33</v>
      </c>
      <c r="Q263" s="23"/>
      <c r="R263" s="23"/>
      <c r="S263" s="19" t="s">
        <v>34</v>
      </c>
      <c r="V263" s="16" t="str">
        <f t="shared" ca="1" si="24"/>
        <v>ND</v>
      </c>
      <c r="W263" s="14" t="str">
        <f t="shared" ca="1" si="24"/>
        <v>Construction</v>
      </c>
      <c r="X263" s="3" t="str">
        <f>'EE investment costs'!D312</f>
        <v>LA-43</v>
      </c>
      <c r="Y263" s="3" t="str">
        <f>'EE investment costs'!E312</f>
        <v>Light</v>
      </c>
      <c r="AC263" s="123">
        <f>'EE investment costs'!C312</f>
        <v>4.3</v>
      </c>
      <c r="AD263" s="22"/>
    </row>
    <row r="264" spans="2:30">
      <c r="B264" s="14" t="str">
        <f t="shared" ref="B264:B327" ca="1" si="26">M264</f>
        <v>INDNDEFFEM-43</v>
      </c>
      <c r="C264" s="15" t="str">
        <f t="shared" ca="1" si="25"/>
        <v>INDEM</v>
      </c>
      <c r="D264" s="16">
        <f>'EE investment costs'!$F$15</f>
        <v>2016</v>
      </c>
      <c r="E264" s="14">
        <f>VLOOKUP(X264,'EE investment costs'!$D$56:$R$656,15,0)</f>
        <v>4.1465550000000002</v>
      </c>
      <c r="F264" s="17">
        <f ca="1">INDEX('EE investment costs'!$D$56:$R$656,MATCH(X264,'EE investment costs'!$D$56:$D$656,0),MATCH($V$8,'EE investment costs'!$D$56:$R$56,0))</f>
        <v>1630.383673725298</v>
      </c>
      <c r="I264" s="18">
        <v>1</v>
      </c>
      <c r="J264" s="18">
        <v>1</v>
      </c>
      <c r="K264" s="14">
        <f t="shared" ca="1" si="23"/>
        <v>0</v>
      </c>
      <c r="L264" s="26"/>
      <c r="M264" s="19" t="str">
        <f t="shared" ref="M264:M327" ca="1" si="27">CONCATENATE("IND",$V$8,"EFF",$X264)</f>
        <v>INDNDEFFEM-43</v>
      </c>
      <c r="N264" s="23" t="str">
        <f t="shared" ca="1" si="22"/>
        <v>Construction Saving Tech-Electric Motors 4.3y</v>
      </c>
      <c r="O264" s="23" t="s">
        <v>32</v>
      </c>
      <c r="P264" s="23" t="s">
        <v>33</v>
      </c>
      <c r="Q264" s="23"/>
      <c r="R264" s="23"/>
      <c r="S264" s="19" t="s">
        <v>34</v>
      </c>
      <c r="V264" s="16" t="str">
        <f t="shared" ca="1" si="24"/>
        <v>ND</v>
      </c>
      <c r="W264" s="14" t="str">
        <f t="shared" ca="1" si="24"/>
        <v>Construction</v>
      </c>
      <c r="X264" s="3" t="str">
        <f>'EE investment costs'!D313</f>
        <v>EM-43</v>
      </c>
      <c r="Y264" s="3" t="str">
        <f>'EE investment costs'!E313</f>
        <v>Electric Motors</v>
      </c>
      <c r="AC264" s="123">
        <f>'EE investment costs'!C313</f>
        <v>4.3</v>
      </c>
      <c r="AD264" s="22"/>
    </row>
    <row r="265" spans="2:30">
      <c r="B265" s="14" t="str">
        <f t="shared" ca="1" si="26"/>
        <v>INDNDEFFTF-43</v>
      </c>
      <c r="C265" s="15" t="str">
        <f t="shared" ca="1" si="25"/>
        <v>INDTF</v>
      </c>
      <c r="D265" s="16">
        <f>'EE investment costs'!$F$15</f>
        <v>2016</v>
      </c>
      <c r="E265" s="14">
        <f>VLOOKUP(X265,'EE investment costs'!$D$56:$R$656,15,0)</f>
        <v>15.249999999999998</v>
      </c>
      <c r="F265" s="17">
        <f ca="1">INDEX('EE investment costs'!$D$56:$R$656,MATCH(X265,'EE investment costs'!$D$56:$D$656,0),MATCH($V$8,'EE investment costs'!$D$56:$R$56,0))</f>
        <v>631.82953300349845</v>
      </c>
      <c r="I265" s="18">
        <v>1</v>
      </c>
      <c r="J265" s="18">
        <v>1</v>
      </c>
      <c r="K265" s="14">
        <f t="shared" ca="1" si="23"/>
        <v>6</v>
      </c>
      <c r="L265" s="26"/>
      <c r="M265" s="19" t="str">
        <f t="shared" ca="1" si="27"/>
        <v>INDNDEFFTF-43</v>
      </c>
      <c r="N265" s="23" t="str">
        <f t="shared" ref="N265:N328" ca="1" si="28">$W$8&amp;" Saving Tech"&amp;"-"&amp;$Y265&amp;" "&amp;AC265&amp;"y"</f>
        <v>Construction Saving Tech-Haulage Tractors, Trucks, Fishing boats 4.3y</v>
      </c>
      <c r="O265" s="23" t="s">
        <v>32</v>
      </c>
      <c r="P265" s="23" t="s">
        <v>33</v>
      </c>
      <c r="Q265" s="23"/>
      <c r="R265" s="23"/>
      <c r="S265" s="19" t="s">
        <v>34</v>
      </c>
      <c r="V265" s="16" t="str">
        <f t="shared" ca="1" si="24"/>
        <v>ND</v>
      </c>
      <c r="W265" s="14" t="str">
        <f t="shared" ca="1" si="24"/>
        <v>Construction</v>
      </c>
      <c r="X265" s="3" t="str">
        <f>'EE investment costs'!D314</f>
        <v>TF-43</v>
      </c>
      <c r="Y265" s="3" t="str">
        <f>'EE investment costs'!E314</f>
        <v>Haulage Tractors, Trucks, Fishing boats</v>
      </c>
      <c r="AC265" s="123">
        <f>'EE investment costs'!C314</f>
        <v>4.3</v>
      </c>
      <c r="AD265" s="22"/>
    </row>
    <row r="266" spans="2:30">
      <c r="B266" s="14" t="str">
        <f t="shared" ca="1" si="26"/>
        <v>INDNDEFFMT-44</v>
      </c>
      <c r="C266" s="15" t="str">
        <f t="shared" ca="1" si="25"/>
        <v>INDMT</v>
      </c>
      <c r="D266" s="16">
        <f>'EE investment costs'!$F$15</f>
        <v>2016</v>
      </c>
      <c r="E266" s="14">
        <f>VLOOKUP(X266,'EE investment costs'!$D$56:$R$656,15,0)</f>
        <v>6.0399999999999991</v>
      </c>
      <c r="F266" s="17">
        <f ca="1">INDEX('EE investment costs'!$D$56:$R$656,MATCH(X266,'EE investment costs'!$D$56:$D$656,0),MATCH($V$8,'EE investment costs'!$D$56:$R$56,0))</f>
        <v>623.79627303697293</v>
      </c>
      <c r="I266" s="18">
        <v>1</v>
      </c>
      <c r="J266" s="18">
        <v>1</v>
      </c>
      <c r="K266" s="14">
        <f t="shared" ref="K266:K329" ca="1" si="29">IF(F266&lt;500,1,0)+IF(F266&lt;600,1,0)+IF(F266&lt;700,1,0)+IF(F266&lt;800,1,0)+IF(F266&lt;900,1,0)+IF(F266&lt;1000,1,0)+IF(F266&lt;1100,1,0)+IF(F266&lt;1200,1,0)</f>
        <v>6</v>
      </c>
      <c r="L266" s="26"/>
      <c r="M266" s="19" t="str">
        <f t="shared" ca="1" si="27"/>
        <v>INDNDEFFMT-44</v>
      </c>
      <c r="N266" s="23" t="str">
        <f t="shared" ca="1" si="28"/>
        <v>Construction Saving Tech-Heat Medium Temp. up to 150C 4.4y</v>
      </c>
      <c r="O266" s="23" t="s">
        <v>32</v>
      </c>
      <c r="P266" s="23" t="s">
        <v>33</v>
      </c>
      <c r="Q266" s="23"/>
      <c r="R266" s="23"/>
      <c r="S266" s="19" t="s">
        <v>34</v>
      </c>
      <c r="V266" s="16" t="str">
        <f t="shared" ref="V266:W329" ca="1" si="30">V265</f>
        <v>ND</v>
      </c>
      <c r="W266" s="14" t="str">
        <f t="shared" ca="1" si="30"/>
        <v>Construction</v>
      </c>
      <c r="X266" s="3" t="str">
        <f>'EE investment costs'!D315</f>
        <v>MT-44</v>
      </c>
      <c r="Y266" s="3" t="str">
        <f>'EE investment costs'!E315</f>
        <v>Heat Medium Temp. up to 150C</v>
      </c>
      <c r="AC266" s="123">
        <f>'EE investment costs'!C315</f>
        <v>4.4000000000000004</v>
      </c>
      <c r="AD266" s="22"/>
    </row>
    <row r="267" spans="2:30">
      <c r="B267" s="14" t="str">
        <f t="shared" ca="1" si="26"/>
        <v>INDNDEFFHT-44</v>
      </c>
      <c r="C267" s="15" t="str">
        <f t="shared" ca="1" si="25"/>
        <v>INDHT</v>
      </c>
      <c r="D267" s="16">
        <f>'EE investment costs'!$F$15</f>
        <v>2016</v>
      </c>
      <c r="E267" s="14">
        <f>VLOOKUP(X267,'EE investment costs'!$D$56:$R$656,15,0)</f>
        <v>4.8319999999999999</v>
      </c>
      <c r="F267" s="17">
        <f ca="1">INDEX('EE investment costs'!$D$56:$R$656,MATCH(X267,'EE investment costs'!$D$56:$D$656,0),MATCH($V$8,'EE investment costs'!$D$56:$R$56,0))</f>
        <v>499.73547431012906</v>
      </c>
      <c r="I267" s="18">
        <v>1</v>
      </c>
      <c r="J267" s="18">
        <v>1</v>
      </c>
      <c r="K267" s="14">
        <f t="shared" ca="1" si="29"/>
        <v>8</v>
      </c>
      <c r="L267" s="26"/>
      <c r="M267" s="19" t="str">
        <f t="shared" ca="1" si="27"/>
        <v>INDNDEFFHT-44</v>
      </c>
      <c r="N267" s="23" t="str">
        <f t="shared" ca="1" si="28"/>
        <v>Construction Saving Tech-Heat High Temp. over 150C 4.4y</v>
      </c>
      <c r="O267" s="23" t="s">
        <v>32</v>
      </c>
      <c r="P267" s="23" t="s">
        <v>33</v>
      </c>
      <c r="Q267" s="23"/>
      <c r="R267" s="23"/>
      <c r="S267" s="19" t="s">
        <v>34</v>
      </c>
      <c r="V267" s="16" t="str">
        <f t="shared" ca="1" si="30"/>
        <v>ND</v>
      </c>
      <c r="W267" s="14" t="str">
        <f t="shared" ca="1" si="30"/>
        <v>Construction</v>
      </c>
      <c r="X267" s="3" t="str">
        <f>'EE investment costs'!D316</f>
        <v>HT-44</v>
      </c>
      <c r="Y267" s="3" t="str">
        <f>'EE investment costs'!E316</f>
        <v>Heat High Temp. over 150C</v>
      </c>
      <c r="AC267" s="123">
        <f>'EE investment costs'!C316</f>
        <v>4.4000000000000004</v>
      </c>
      <c r="AD267" s="22"/>
    </row>
    <row r="268" spans="2:30">
      <c r="B268" s="14" t="str">
        <f t="shared" ca="1" si="26"/>
        <v>INDNDEFFRH-44</v>
      </c>
      <c r="C268" s="15" t="str">
        <f t="shared" ca="1" si="25"/>
        <v>INDRH</v>
      </c>
      <c r="D268" s="16">
        <f>'EE investment costs'!$F$15</f>
        <v>2016</v>
      </c>
      <c r="E268" s="14">
        <f>VLOOKUP(X268,'EE investment costs'!$D$56:$R$656,15,0)</f>
        <v>16.074666666666669</v>
      </c>
      <c r="F268" s="17">
        <f ca="1">INDEX('EE investment costs'!$D$56:$R$656,MATCH(X268,'EE investment costs'!$D$56:$D$656,0),MATCH($V$8,'EE investment costs'!$D$56:$R$56,0))</f>
        <v>555.20788980580687</v>
      </c>
      <c r="I268" s="18">
        <v>1</v>
      </c>
      <c r="J268" s="18">
        <v>1</v>
      </c>
      <c r="K268" s="14">
        <f t="shared" ca="1" si="29"/>
        <v>7</v>
      </c>
      <c r="L268" s="26"/>
      <c r="M268" s="19" t="str">
        <f t="shared" ca="1" si="27"/>
        <v>INDNDEFFRH-44</v>
      </c>
      <c r="N268" s="23" t="str">
        <f t="shared" ca="1" si="28"/>
        <v>Construction Saving Tech-Heat Room Heat 4.4y</v>
      </c>
      <c r="O268" s="23" t="s">
        <v>32</v>
      </c>
      <c r="P268" s="23" t="s">
        <v>33</v>
      </c>
      <c r="Q268" s="23"/>
      <c r="R268" s="23"/>
      <c r="S268" s="19" t="s">
        <v>34</v>
      </c>
      <c r="V268" s="16" t="str">
        <f t="shared" ca="1" si="30"/>
        <v>ND</v>
      </c>
      <c r="W268" s="14" t="str">
        <f t="shared" ca="1" si="30"/>
        <v>Construction</v>
      </c>
      <c r="X268" s="3" t="str">
        <f>'EE investment costs'!D317</f>
        <v>RH-44</v>
      </c>
      <c r="Y268" s="3" t="str">
        <f>'EE investment costs'!E317</f>
        <v>Heat Room Heat</v>
      </c>
      <c r="AC268" s="123">
        <f>'EE investment costs'!C317</f>
        <v>4.4000000000000004</v>
      </c>
      <c r="AD268" s="22"/>
    </row>
    <row r="269" spans="2:30">
      <c r="B269" s="14" t="str">
        <f t="shared" ca="1" si="26"/>
        <v>INDNDEFFLA-44</v>
      </c>
      <c r="C269" s="15" t="str">
        <f t="shared" ca="1" si="25"/>
        <v>INDLA</v>
      </c>
      <c r="D269" s="16">
        <f>'EE investment costs'!$F$15</f>
        <v>2016</v>
      </c>
      <c r="E269" s="14">
        <f>VLOOKUP(X269,'EE investment costs'!$D$56:$R$656,15,0)</f>
        <v>3.9621333333333335</v>
      </c>
      <c r="F269" s="17">
        <f ca="1">INDEX('EE investment costs'!$D$56:$R$656,MATCH(X269,'EE investment costs'!$D$56:$D$656,0),MATCH($V$8,'EE investment costs'!$D$56:$R$56,0))</f>
        <v>1631.9010871052958</v>
      </c>
      <c r="I269" s="18">
        <v>1</v>
      </c>
      <c r="J269" s="18">
        <v>1</v>
      </c>
      <c r="K269" s="14">
        <f t="shared" ca="1" si="29"/>
        <v>0</v>
      </c>
      <c r="L269" s="26"/>
      <c r="M269" s="19" t="str">
        <f t="shared" ca="1" si="27"/>
        <v>INDNDEFFLA-44</v>
      </c>
      <c r="N269" s="23" t="str">
        <f t="shared" ca="1" si="28"/>
        <v>Construction Saving Tech-Light 4.4y</v>
      </c>
      <c r="O269" s="23" t="s">
        <v>32</v>
      </c>
      <c r="P269" s="23" t="s">
        <v>33</v>
      </c>
      <c r="Q269" s="23"/>
      <c r="R269" s="23"/>
      <c r="S269" s="19" t="s">
        <v>34</v>
      </c>
      <c r="V269" s="16" t="str">
        <f t="shared" ca="1" si="30"/>
        <v>ND</v>
      </c>
      <c r="W269" s="14" t="str">
        <f t="shared" ca="1" si="30"/>
        <v>Construction</v>
      </c>
      <c r="X269" s="3" t="str">
        <f>'EE investment costs'!D318</f>
        <v>LA-44</v>
      </c>
      <c r="Y269" s="3" t="str">
        <f>'EE investment costs'!E318</f>
        <v>Light</v>
      </c>
      <c r="AC269" s="123">
        <f>'EE investment costs'!C318</f>
        <v>4.4000000000000004</v>
      </c>
      <c r="AD269" s="22"/>
    </row>
    <row r="270" spans="2:30">
      <c r="B270" s="14" t="str">
        <f t="shared" ca="1" si="26"/>
        <v>INDNDEFFEM-44</v>
      </c>
      <c r="C270" s="15" t="str">
        <f t="shared" ca="1" si="25"/>
        <v>INDEM</v>
      </c>
      <c r="D270" s="16">
        <f>'EE investment costs'!$F$15</f>
        <v>2016</v>
      </c>
      <c r="E270" s="14">
        <f>VLOOKUP(X270,'EE investment costs'!$D$56:$R$656,15,0)</f>
        <v>4.1602399999999999</v>
      </c>
      <c r="F270" s="17">
        <f ca="1">INDEX('EE investment costs'!$D$56:$R$656,MATCH(X270,'EE investment costs'!$D$56:$D$656,0),MATCH($V$8,'EE investment costs'!$D$56:$R$56,0))</f>
        <v>1649.3218357913145</v>
      </c>
      <c r="I270" s="18">
        <v>1</v>
      </c>
      <c r="J270" s="18">
        <v>1</v>
      </c>
      <c r="K270" s="14">
        <f t="shared" ca="1" si="29"/>
        <v>0</v>
      </c>
      <c r="L270" s="26"/>
      <c r="M270" s="19" t="str">
        <f t="shared" ca="1" si="27"/>
        <v>INDNDEFFEM-44</v>
      </c>
      <c r="N270" s="23" t="str">
        <f t="shared" ca="1" si="28"/>
        <v>Construction Saving Tech-Electric Motors 4.4y</v>
      </c>
      <c r="O270" s="23" t="s">
        <v>32</v>
      </c>
      <c r="P270" s="23" t="s">
        <v>33</v>
      </c>
      <c r="Q270" s="23"/>
      <c r="R270" s="23"/>
      <c r="S270" s="19" t="s">
        <v>34</v>
      </c>
      <c r="V270" s="16" t="str">
        <f t="shared" ca="1" si="30"/>
        <v>ND</v>
      </c>
      <c r="W270" s="14" t="str">
        <f t="shared" ca="1" si="30"/>
        <v>Construction</v>
      </c>
      <c r="X270" s="3" t="str">
        <f>'EE investment costs'!D319</f>
        <v>EM-44</v>
      </c>
      <c r="Y270" s="3" t="str">
        <f>'EE investment costs'!E319</f>
        <v>Electric Motors</v>
      </c>
      <c r="AC270" s="123">
        <f>'EE investment costs'!C319</f>
        <v>4.4000000000000004</v>
      </c>
      <c r="AD270" s="22"/>
    </row>
    <row r="271" spans="2:30">
      <c r="B271" s="14" t="str">
        <f t="shared" ca="1" si="26"/>
        <v>INDNDEFFTF-44</v>
      </c>
      <c r="C271" s="15" t="str">
        <f t="shared" ca="1" si="25"/>
        <v>INDTF</v>
      </c>
      <c r="D271" s="16">
        <f>'EE investment costs'!$F$15</f>
        <v>2016</v>
      </c>
      <c r="E271" s="14">
        <f>VLOOKUP(X271,'EE investment costs'!$D$56:$R$656,15,0)</f>
        <v>15.333333333333332</v>
      </c>
      <c r="F271" s="17">
        <f ca="1">INDEX('EE investment costs'!$D$56:$R$656,MATCH(X271,'EE investment costs'!$D$56:$D$656,0),MATCH($V$8,'EE investment costs'!$D$56:$R$56,0))</f>
        <v>646.52324307334732</v>
      </c>
      <c r="I271" s="18">
        <v>1</v>
      </c>
      <c r="J271" s="18">
        <v>1</v>
      </c>
      <c r="K271" s="14">
        <f t="shared" ca="1" si="29"/>
        <v>6</v>
      </c>
      <c r="L271" s="26"/>
      <c r="M271" s="19" t="str">
        <f t="shared" ca="1" si="27"/>
        <v>INDNDEFFTF-44</v>
      </c>
      <c r="N271" s="23" t="str">
        <f t="shared" ca="1" si="28"/>
        <v>Construction Saving Tech-Haulage Tractors, Trucks, Fishing boats 4.4y</v>
      </c>
      <c r="O271" s="23" t="s">
        <v>32</v>
      </c>
      <c r="P271" s="23" t="s">
        <v>33</v>
      </c>
      <c r="Q271" s="23"/>
      <c r="R271" s="23"/>
      <c r="S271" s="19" t="s">
        <v>34</v>
      </c>
      <c r="V271" s="16" t="str">
        <f t="shared" ca="1" si="30"/>
        <v>ND</v>
      </c>
      <c r="W271" s="14" t="str">
        <f t="shared" ca="1" si="30"/>
        <v>Construction</v>
      </c>
      <c r="X271" s="3" t="str">
        <f>'EE investment costs'!D320</f>
        <v>TF-44</v>
      </c>
      <c r="Y271" s="3" t="str">
        <f>'EE investment costs'!E320</f>
        <v>Haulage Tractors, Trucks, Fishing boats</v>
      </c>
      <c r="AC271" s="123">
        <f>'EE investment costs'!C320</f>
        <v>4.4000000000000004</v>
      </c>
      <c r="AD271" s="22"/>
    </row>
    <row r="272" spans="2:30">
      <c r="B272" s="14" t="str">
        <f t="shared" ca="1" si="26"/>
        <v>INDNDEFFMT-45</v>
      </c>
      <c r="C272" s="15" t="str">
        <f t="shared" ca="1" si="25"/>
        <v>INDMT</v>
      </c>
      <c r="D272" s="16">
        <f>'EE investment costs'!$F$15</f>
        <v>2016</v>
      </c>
      <c r="E272" s="14">
        <f>VLOOKUP(X272,'EE investment costs'!$D$56:$R$656,15,0)</f>
        <v>6.05</v>
      </c>
      <c r="F272" s="17">
        <f ca="1">INDEX('EE investment costs'!$D$56:$R$656,MATCH(X272,'EE investment costs'!$D$56:$D$656,0),MATCH($V$8,'EE investment costs'!$D$56:$R$56,0))</f>
        <v>633.12335064133583</v>
      </c>
      <c r="I272" s="18">
        <v>1</v>
      </c>
      <c r="J272" s="18">
        <v>1</v>
      </c>
      <c r="K272" s="14">
        <f t="shared" ca="1" si="29"/>
        <v>6</v>
      </c>
      <c r="L272" s="26"/>
      <c r="M272" s="19" t="str">
        <f t="shared" ca="1" si="27"/>
        <v>INDNDEFFMT-45</v>
      </c>
      <c r="N272" s="23" t="str">
        <f t="shared" ca="1" si="28"/>
        <v>Construction Saving Tech-Heat Medium Temp. up to 150C 4.5y</v>
      </c>
      <c r="O272" s="23" t="s">
        <v>32</v>
      </c>
      <c r="P272" s="23" t="s">
        <v>33</v>
      </c>
      <c r="Q272" s="23"/>
      <c r="R272" s="23"/>
      <c r="S272" s="19" t="s">
        <v>34</v>
      </c>
      <c r="V272" s="16" t="str">
        <f t="shared" ca="1" si="30"/>
        <v>ND</v>
      </c>
      <c r="W272" s="14" t="str">
        <f t="shared" ca="1" si="30"/>
        <v>Construction</v>
      </c>
      <c r="X272" s="3" t="str">
        <f>'EE investment costs'!D321</f>
        <v>MT-45</v>
      </c>
      <c r="Y272" s="3" t="str">
        <f>'EE investment costs'!E321</f>
        <v>Heat Medium Temp. up to 150C</v>
      </c>
      <c r="AC272" s="123">
        <f>'EE investment costs'!C321</f>
        <v>4.5</v>
      </c>
      <c r="AD272" s="22"/>
    </row>
    <row r="273" spans="2:30">
      <c r="B273" s="14" t="str">
        <f t="shared" ca="1" si="26"/>
        <v>INDNDEFFHT-45</v>
      </c>
      <c r="C273" s="15" t="str">
        <f t="shared" ca="1" si="25"/>
        <v>INDHT</v>
      </c>
      <c r="D273" s="16">
        <f>'EE investment costs'!$F$15</f>
        <v>2016</v>
      </c>
      <c r="E273" s="14">
        <f>VLOOKUP(X273,'EE investment costs'!$D$56:$R$656,15,0)</f>
        <v>4.84</v>
      </c>
      <c r="F273" s="17">
        <f ca="1">INDEX('EE investment costs'!$D$56:$R$656,MATCH(X273,'EE investment costs'!$D$56:$D$656,0),MATCH($V$8,'EE investment costs'!$D$56:$R$56,0))</f>
        <v>505.93998367727545</v>
      </c>
      <c r="I273" s="18">
        <v>1</v>
      </c>
      <c r="J273" s="18">
        <v>1</v>
      </c>
      <c r="K273" s="14">
        <f t="shared" ca="1" si="29"/>
        <v>7</v>
      </c>
      <c r="L273" s="26"/>
      <c r="M273" s="19" t="str">
        <f t="shared" ca="1" si="27"/>
        <v>INDNDEFFHT-45</v>
      </c>
      <c r="N273" s="23" t="str">
        <f t="shared" ca="1" si="28"/>
        <v>Construction Saving Tech-Heat High Temp. over 150C 4.5y</v>
      </c>
      <c r="O273" s="23" t="s">
        <v>32</v>
      </c>
      <c r="P273" s="23" t="s">
        <v>33</v>
      </c>
      <c r="Q273" s="23"/>
      <c r="R273" s="23"/>
      <c r="S273" s="19" t="s">
        <v>34</v>
      </c>
      <c r="V273" s="16" t="str">
        <f t="shared" ca="1" si="30"/>
        <v>ND</v>
      </c>
      <c r="W273" s="14" t="str">
        <f t="shared" ca="1" si="30"/>
        <v>Construction</v>
      </c>
      <c r="X273" s="3" t="str">
        <f>'EE investment costs'!D322</f>
        <v>HT-45</v>
      </c>
      <c r="Y273" s="3" t="str">
        <f>'EE investment costs'!E322</f>
        <v>Heat High Temp. over 150C</v>
      </c>
      <c r="AC273" s="123">
        <f>'EE investment costs'!C322</f>
        <v>4.5</v>
      </c>
      <c r="AD273" s="22"/>
    </row>
    <row r="274" spans="2:30">
      <c r="B274" s="14" t="str">
        <f t="shared" ca="1" si="26"/>
        <v>INDNDEFFRH-45</v>
      </c>
      <c r="C274" s="15" t="str">
        <f t="shared" ca="1" si="25"/>
        <v>INDRH</v>
      </c>
      <c r="D274" s="16">
        <f>'EE investment costs'!$F$15</f>
        <v>2016</v>
      </c>
      <c r="E274" s="14">
        <f>VLOOKUP(X274,'EE investment costs'!$D$56:$R$656,15,0)</f>
        <v>16.093333333333337</v>
      </c>
      <c r="F274" s="17">
        <f ca="1">INDEX('EE investment costs'!$D$56:$R$656,MATCH(X274,'EE investment costs'!$D$56:$D$656,0),MATCH($V$8,'EE investment costs'!$D$56:$R$56,0))</f>
        <v>616.8976553397855</v>
      </c>
      <c r="I274" s="18">
        <v>1</v>
      </c>
      <c r="J274" s="18">
        <v>1</v>
      </c>
      <c r="K274" s="14">
        <f t="shared" ca="1" si="29"/>
        <v>6</v>
      </c>
      <c r="L274" s="26"/>
      <c r="M274" s="19" t="str">
        <f t="shared" ca="1" si="27"/>
        <v>INDNDEFFRH-45</v>
      </c>
      <c r="N274" s="23" t="str">
        <f t="shared" ca="1" si="28"/>
        <v>Construction Saving Tech-Heat Room Heat 4.5y</v>
      </c>
      <c r="O274" s="23" t="s">
        <v>32</v>
      </c>
      <c r="P274" s="23" t="s">
        <v>33</v>
      </c>
      <c r="Q274" s="23"/>
      <c r="R274" s="23"/>
      <c r="S274" s="19" t="s">
        <v>34</v>
      </c>
      <c r="V274" s="16" t="str">
        <f t="shared" ca="1" si="30"/>
        <v>ND</v>
      </c>
      <c r="W274" s="14" t="str">
        <f t="shared" ca="1" si="30"/>
        <v>Construction</v>
      </c>
      <c r="X274" s="3" t="str">
        <f>'EE investment costs'!D323</f>
        <v>RH-45</v>
      </c>
      <c r="Y274" s="3" t="str">
        <f>'EE investment costs'!E323</f>
        <v>Heat Room Heat</v>
      </c>
      <c r="AC274" s="123">
        <f>'EE investment costs'!C323</f>
        <v>4.5</v>
      </c>
      <c r="AD274" s="22"/>
    </row>
    <row r="275" spans="2:30">
      <c r="B275" s="14" t="str">
        <f t="shared" ca="1" si="26"/>
        <v>INDNDEFFLA-45</v>
      </c>
      <c r="C275" s="15" t="str">
        <f t="shared" ca="1" si="25"/>
        <v>INDLA</v>
      </c>
      <c r="D275" s="16">
        <f>'EE investment costs'!$F$15</f>
        <v>2016</v>
      </c>
      <c r="E275" s="14">
        <f>VLOOKUP(X275,'EE investment costs'!$D$56:$R$656,15,0)</f>
        <v>3.975166666666667</v>
      </c>
      <c r="F275" s="17">
        <f ca="1">INDEX('EE investment costs'!$D$56:$R$656,MATCH(X275,'EE investment costs'!$D$56:$D$656,0),MATCH($V$8,'EE investment costs'!$D$56:$R$56,0))</f>
        <v>1647.2782802564222</v>
      </c>
      <c r="I275" s="18">
        <v>1</v>
      </c>
      <c r="J275" s="18">
        <v>1</v>
      </c>
      <c r="K275" s="14">
        <f t="shared" ca="1" si="29"/>
        <v>0</v>
      </c>
      <c r="L275" s="26"/>
      <c r="M275" s="19" t="str">
        <f t="shared" ca="1" si="27"/>
        <v>INDNDEFFLA-45</v>
      </c>
      <c r="N275" s="23" t="str">
        <f t="shared" ca="1" si="28"/>
        <v>Construction Saving Tech-Light 4.5y</v>
      </c>
      <c r="O275" s="23" t="s">
        <v>32</v>
      </c>
      <c r="P275" s="23" t="s">
        <v>33</v>
      </c>
      <c r="Q275" s="23"/>
      <c r="R275" s="23"/>
      <c r="S275" s="19" t="s">
        <v>34</v>
      </c>
      <c r="V275" s="16" t="str">
        <f t="shared" ca="1" si="30"/>
        <v>ND</v>
      </c>
      <c r="W275" s="14" t="str">
        <f t="shared" ca="1" si="30"/>
        <v>Construction</v>
      </c>
      <c r="X275" s="3" t="str">
        <f>'EE investment costs'!D324</f>
        <v>LA-45</v>
      </c>
      <c r="Y275" s="3" t="str">
        <f>'EE investment costs'!E324</f>
        <v>Light</v>
      </c>
      <c r="AC275" s="123">
        <f>'EE investment costs'!C324</f>
        <v>4.5</v>
      </c>
      <c r="AD275" s="22"/>
    </row>
    <row r="276" spans="2:30">
      <c r="B276" s="14" t="str">
        <f t="shared" ca="1" si="26"/>
        <v>INDNDEFFEM-45</v>
      </c>
      <c r="C276" s="15" t="str">
        <f t="shared" ca="1" si="25"/>
        <v>INDEM</v>
      </c>
      <c r="D276" s="16">
        <f>'EE investment costs'!$F$15</f>
        <v>2016</v>
      </c>
      <c r="E276" s="14">
        <f>VLOOKUP(X276,'EE investment costs'!$D$56:$R$656,15,0)</f>
        <v>4.1739250000000006</v>
      </c>
      <c r="F276" s="17">
        <f ca="1">INDEX('EE investment costs'!$D$56:$R$656,MATCH(X276,'EE investment costs'!$D$56:$D$656,0),MATCH($V$8,'EE investment costs'!$D$56:$R$56,0))</f>
        <v>1668.2599978573307</v>
      </c>
      <c r="I276" s="18">
        <v>1</v>
      </c>
      <c r="J276" s="18">
        <v>1</v>
      </c>
      <c r="K276" s="14">
        <f t="shared" ca="1" si="29"/>
        <v>0</v>
      </c>
      <c r="L276" s="26"/>
      <c r="M276" s="19" t="str">
        <f t="shared" ca="1" si="27"/>
        <v>INDNDEFFEM-45</v>
      </c>
      <c r="N276" s="23" t="str">
        <f t="shared" ca="1" si="28"/>
        <v>Construction Saving Tech-Electric Motors 4.5y</v>
      </c>
      <c r="O276" s="23" t="s">
        <v>32</v>
      </c>
      <c r="P276" s="23" t="s">
        <v>33</v>
      </c>
      <c r="Q276" s="23"/>
      <c r="R276" s="23"/>
      <c r="S276" s="19" t="s">
        <v>34</v>
      </c>
      <c r="V276" s="16" t="str">
        <f t="shared" ca="1" si="30"/>
        <v>ND</v>
      </c>
      <c r="W276" s="14" t="str">
        <f t="shared" ca="1" si="30"/>
        <v>Construction</v>
      </c>
      <c r="X276" s="3" t="str">
        <f>'EE investment costs'!D325</f>
        <v>EM-45</v>
      </c>
      <c r="Y276" s="3" t="str">
        <f>'EE investment costs'!E325</f>
        <v>Electric Motors</v>
      </c>
      <c r="AC276" s="123">
        <f>'EE investment costs'!C325</f>
        <v>4.5</v>
      </c>
      <c r="AD276" s="22"/>
    </row>
    <row r="277" spans="2:30">
      <c r="B277" s="14" t="str">
        <f t="shared" ca="1" si="26"/>
        <v>INDNDEFFTF-45</v>
      </c>
      <c r="C277" s="15" t="str">
        <f t="shared" ca="1" si="25"/>
        <v>INDTF</v>
      </c>
      <c r="D277" s="16">
        <f>'EE investment costs'!$F$15</f>
        <v>2016</v>
      </c>
      <c r="E277" s="14">
        <f>VLOOKUP(X277,'EE investment costs'!$D$56:$R$656,15,0)</f>
        <v>15.416666666666666</v>
      </c>
      <c r="F277" s="17">
        <f ca="1">INDEX('EE investment costs'!$D$56:$R$656,MATCH(X277,'EE investment costs'!$D$56:$D$656,0),MATCH($V$8,'EE investment costs'!$D$56:$R$56,0))</f>
        <v>661.21695314319606</v>
      </c>
      <c r="I277" s="18">
        <v>1</v>
      </c>
      <c r="J277" s="18">
        <v>1</v>
      </c>
      <c r="K277" s="14">
        <f t="shared" ca="1" si="29"/>
        <v>6</v>
      </c>
      <c r="L277" s="26"/>
      <c r="M277" s="19" t="str">
        <f t="shared" ca="1" si="27"/>
        <v>INDNDEFFTF-45</v>
      </c>
      <c r="N277" s="23" t="str">
        <f t="shared" ca="1" si="28"/>
        <v>Construction Saving Tech-Haulage Tractors, Trucks, Fishing boats 4.5y</v>
      </c>
      <c r="O277" s="23" t="s">
        <v>32</v>
      </c>
      <c r="P277" s="23" t="s">
        <v>33</v>
      </c>
      <c r="Q277" s="23"/>
      <c r="R277" s="23"/>
      <c r="S277" s="19" t="s">
        <v>34</v>
      </c>
      <c r="V277" s="16" t="str">
        <f t="shared" ca="1" si="30"/>
        <v>ND</v>
      </c>
      <c r="W277" s="14" t="str">
        <f t="shared" ca="1" si="30"/>
        <v>Construction</v>
      </c>
      <c r="X277" s="3" t="str">
        <f>'EE investment costs'!D326</f>
        <v>TF-45</v>
      </c>
      <c r="Y277" s="3" t="str">
        <f>'EE investment costs'!E326</f>
        <v>Haulage Tractors, Trucks, Fishing boats</v>
      </c>
      <c r="AC277" s="123">
        <f>'EE investment costs'!C326</f>
        <v>4.5</v>
      </c>
      <c r="AD277" s="22"/>
    </row>
    <row r="278" spans="2:30">
      <c r="B278" s="14" t="str">
        <f t="shared" ca="1" si="26"/>
        <v>INDNDEFFMT-46</v>
      </c>
      <c r="C278" s="15" t="str">
        <f t="shared" ca="1" si="25"/>
        <v>INDMT</v>
      </c>
      <c r="D278" s="16">
        <f>'EE investment costs'!$F$15</f>
        <v>2016</v>
      </c>
      <c r="E278" s="14">
        <f>VLOOKUP(X278,'EE investment costs'!$D$56:$R$656,15,0)</f>
        <v>6.06</v>
      </c>
      <c r="F278" s="17">
        <f ca="1">INDEX('EE investment costs'!$D$56:$R$656,MATCH(X278,'EE investment costs'!$D$56:$D$656,0),MATCH($V$8,'EE investment costs'!$D$56:$R$56,0))</f>
        <v>642.45042824569862</v>
      </c>
      <c r="I278" s="18">
        <v>1</v>
      </c>
      <c r="J278" s="18">
        <v>1</v>
      </c>
      <c r="K278" s="14">
        <f t="shared" ca="1" si="29"/>
        <v>6</v>
      </c>
      <c r="L278" s="26"/>
      <c r="M278" s="19" t="str">
        <f t="shared" ca="1" si="27"/>
        <v>INDNDEFFMT-46</v>
      </c>
      <c r="N278" s="23" t="str">
        <f t="shared" ca="1" si="28"/>
        <v>Construction Saving Tech-Heat Medium Temp. up to 150C 4.6y</v>
      </c>
      <c r="O278" s="23" t="s">
        <v>32</v>
      </c>
      <c r="P278" s="23" t="s">
        <v>33</v>
      </c>
      <c r="Q278" s="23"/>
      <c r="R278" s="23"/>
      <c r="S278" s="19" t="s">
        <v>34</v>
      </c>
      <c r="V278" s="16" t="str">
        <f t="shared" ca="1" si="30"/>
        <v>ND</v>
      </c>
      <c r="W278" s="14" t="str">
        <f t="shared" ca="1" si="30"/>
        <v>Construction</v>
      </c>
      <c r="X278" s="3" t="str">
        <f>'EE investment costs'!D327</f>
        <v>MT-46</v>
      </c>
      <c r="Y278" s="3" t="str">
        <f>'EE investment costs'!E327</f>
        <v>Heat Medium Temp. up to 150C</v>
      </c>
      <c r="AC278" s="123">
        <f>'EE investment costs'!C327</f>
        <v>4.5999999999999996</v>
      </c>
      <c r="AD278" s="22"/>
    </row>
    <row r="279" spans="2:30">
      <c r="B279" s="14" t="str">
        <f t="shared" ca="1" si="26"/>
        <v>INDNDEFFHT-46</v>
      </c>
      <c r="C279" s="15" t="str">
        <f t="shared" ca="1" si="25"/>
        <v>INDHT</v>
      </c>
      <c r="D279" s="16">
        <f>'EE investment costs'!$F$15</f>
        <v>2016</v>
      </c>
      <c r="E279" s="14">
        <f>VLOOKUP(X279,'EE investment costs'!$D$56:$R$656,15,0)</f>
        <v>4.8479999999999999</v>
      </c>
      <c r="F279" s="17">
        <f ca="1">INDEX('EE investment costs'!$D$56:$R$656,MATCH(X279,'EE investment costs'!$D$56:$D$656,0),MATCH($V$8,'EE investment costs'!$D$56:$R$56,0))</f>
        <v>512.14449304442201</v>
      </c>
      <c r="I279" s="18">
        <v>1</v>
      </c>
      <c r="J279" s="18">
        <v>1</v>
      </c>
      <c r="K279" s="14">
        <f t="shared" ca="1" si="29"/>
        <v>7</v>
      </c>
      <c r="L279" s="26"/>
      <c r="M279" s="19" t="str">
        <f t="shared" ca="1" si="27"/>
        <v>INDNDEFFHT-46</v>
      </c>
      <c r="N279" s="23" t="str">
        <f t="shared" ca="1" si="28"/>
        <v>Construction Saving Tech-Heat High Temp. over 150C 4.6y</v>
      </c>
      <c r="O279" s="23" t="s">
        <v>32</v>
      </c>
      <c r="P279" s="23" t="s">
        <v>33</v>
      </c>
      <c r="Q279" s="23"/>
      <c r="R279" s="23"/>
      <c r="S279" s="19" t="s">
        <v>34</v>
      </c>
      <c r="V279" s="16" t="str">
        <f t="shared" ca="1" si="30"/>
        <v>ND</v>
      </c>
      <c r="W279" s="14" t="str">
        <f t="shared" ca="1" si="30"/>
        <v>Construction</v>
      </c>
      <c r="X279" s="3" t="str">
        <f>'EE investment costs'!D328</f>
        <v>HT-46</v>
      </c>
      <c r="Y279" s="3" t="str">
        <f>'EE investment costs'!E328</f>
        <v>Heat High Temp. over 150C</v>
      </c>
      <c r="AC279" s="123">
        <f>'EE investment costs'!C328</f>
        <v>4.5999999999999996</v>
      </c>
      <c r="AD279" s="22"/>
    </row>
    <row r="280" spans="2:30">
      <c r="B280" s="14" t="str">
        <f t="shared" ca="1" si="26"/>
        <v>INDNDEFFRH-46</v>
      </c>
      <c r="C280" s="15" t="str">
        <f t="shared" ca="1" si="25"/>
        <v>INDRH</v>
      </c>
      <c r="D280" s="16">
        <f>'EE investment costs'!$F$15</f>
        <v>2016</v>
      </c>
      <c r="E280" s="14">
        <f>VLOOKUP(X280,'EE investment costs'!$D$56:$R$656,15,0)</f>
        <v>16.112000000000002</v>
      </c>
      <c r="F280" s="17">
        <f ca="1">INDEX('EE investment costs'!$D$56:$R$656,MATCH(X280,'EE investment costs'!$D$56:$D$656,0),MATCH($V$8,'EE investment costs'!$D$56:$R$56,0))</f>
        <v>678.58742087376356</v>
      </c>
      <c r="I280" s="18">
        <v>1</v>
      </c>
      <c r="J280" s="18">
        <v>1</v>
      </c>
      <c r="K280" s="14">
        <f t="shared" ca="1" si="29"/>
        <v>6</v>
      </c>
      <c r="L280" s="26"/>
      <c r="M280" s="19" t="str">
        <f t="shared" ca="1" si="27"/>
        <v>INDNDEFFRH-46</v>
      </c>
      <c r="N280" s="23" t="str">
        <f t="shared" ca="1" si="28"/>
        <v>Construction Saving Tech-Heat Room Heat 4.6y</v>
      </c>
      <c r="O280" s="23" t="s">
        <v>32</v>
      </c>
      <c r="P280" s="23" t="s">
        <v>33</v>
      </c>
      <c r="Q280" s="23"/>
      <c r="R280" s="23"/>
      <c r="S280" s="19" t="s">
        <v>34</v>
      </c>
      <c r="V280" s="16" t="str">
        <f t="shared" ca="1" si="30"/>
        <v>ND</v>
      </c>
      <c r="W280" s="14" t="str">
        <f t="shared" ca="1" si="30"/>
        <v>Construction</v>
      </c>
      <c r="X280" s="3" t="str">
        <f>'EE investment costs'!D329</f>
        <v>RH-46</v>
      </c>
      <c r="Y280" s="3" t="str">
        <f>'EE investment costs'!E329</f>
        <v>Heat Room Heat</v>
      </c>
      <c r="AC280" s="123">
        <f>'EE investment costs'!C329</f>
        <v>4.5999999999999996</v>
      </c>
      <c r="AD280" s="22"/>
    </row>
    <row r="281" spans="2:30">
      <c r="B281" s="14" t="str">
        <f t="shared" ca="1" si="26"/>
        <v>INDNDEFFLA-46</v>
      </c>
      <c r="C281" s="15" t="str">
        <f t="shared" ca="1" si="25"/>
        <v>INDLA</v>
      </c>
      <c r="D281" s="16">
        <f>'EE investment costs'!$F$15</f>
        <v>2016</v>
      </c>
      <c r="E281" s="14">
        <f>VLOOKUP(X281,'EE investment costs'!$D$56:$R$656,15,0)</f>
        <v>3.9882</v>
      </c>
      <c r="F281" s="17">
        <f ca="1">INDEX('EE investment costs'!$D$56:$R$656,MATCH(X281,'EE investment costs'!$D$56:$D$656,0),MATCH($V$8,'EE investment costs'!$D$56:$R$56,0))</f>
        <v>1662.6554734075489</v>
      </c>
      <c r="I281" s="18">
        <v>1</v>
      </c>
      <c r="J281" s="18">
        <v>1</v>
      </c>
      <c r="K281" s="14">
        <f t="shared" ca="1" si="29"/>
        <v>0</v>
      </c>
      <c r="L281" s="26"/>
      <c r="M281" s="19" t="str">
        <f t="shared" ca="1" si="27"/>
        <v>INDNDEFFLA-46</v>
      </c>
      <c r="N281" s="23" t="str">
        <f t="shared" ca="1" si="28"/>
        <v>Construction Saving Tech-Light 4.6y</v>
      </c>
      <c r="O281" s="23" t="s">
        <v>32</v>
      </c>
      <c r="P281" s="23" t="s">
        <v>33</v>
      </c>
      <c r="Q281" s="23"/>
      <c r="R281" s="23"/>
      <c r="S281" s="19" t="s">
        <v>34</v>
      </c>
      <c r="V281" s="16" t="str">
        <f t="shared" ca="1" si="30"/>
        <v>ND</v>
      </c>
      <c r="W281" s="14" t="str">
        <f t="shared" ca="1" si="30"/>
        <v>Construction</v>
      </c>
      <c r="X281" s="3" t="str">
        <f>'EE investment costs'!D330</f>
        <v>LA-46</v>
      </c>
      <c r="Y281" s="3" t="str">
        <f>'EE investment costs'!E330</f>
        <v>Light</v>
      </c>
      <c r="AC281" s="123">
        <f>'EE investment costs'!C330</f>
        <v>4.5999999999999996</v>
      </c>
      <c r="AD281" s="22"/>
    </row>
    <row r="282" spans="2:30">
      <c r="B282" s="14" t="str">
        <f t="shared" ca="1" si="26"/>
        <v>INDNDEFFEM-46</v>
      </c>
      <c r="C282" s="15" t="str">
        <f t="shared" ca="1" si="25"/>
        <v>INDEM</v>
      </c>
      <c r="D282" s="16">
        <f>'EE investment costs'!$F$15</f>
        <v>2016</v>
      </c>
      <c r="E282" s="14">
        <f>VLOOKUP(X282,'EE investment costs'!$D$56:$R$656,15,0)</f>
        <v>4.1876100000000003</v>
      </c>
      <c r="F282" s="17">
        <f ca="1">INDEX('EE investment costs'!$D$56:$R$656,MATCH(X282,'EE investment costs'!$D$56:$D$656,0),MATCH($V$8,'EE investment costs'!$D$56:$R$56,0))</f>
        <v>1687.1981599233468</v>
      </c>
      <c r="I282" s="18">
        <v>1</v>
      </c>
      <c r="J282" s="18">
        <v>1</v>
      </c>
      <c r="K282" s="14">
        <f t="shared" ca="1" si="29"/>
        <v>0</v>
      </c>
      <c r="L282" s="26"/>
      <c r="M282" s="19" t="str">
        <f t="shared" ca="1" si="27"/>
        <v>INDNDEFFEM-46</v>
      </c>
      <c r="N282" s="23" t="str">
        <f t="shared" ca="1" si="28"/>
        <v>Construction Saving Tech-Electric Motors 4.6y</v>
      </c>
      <c r="O282" s="23" t="s">
        <v>32</v>
      </c>
      <c r="P282" s="23" t="s">
        <v>33</v>
      </c>
      <c r="Q282" s="23"/>
      <c r="R282" s="23"/>
      <c r="S282" s="19" t="s">
        <v>34</v>
      </c>
      <c r="V282" s="16" t="str">
        <f t="shared" ca="1" si="30"/>
        <v>ND</v>
      </c>
      <c r="W282" s="14" t="str">
        <f t="shared" ca="1" si="30"/>
        <v>Construction</v>
      </c>
      <c r="X282" s="3" t="str">
        <f>'EE investment costs'!D331</f>
        <v>EM-46</v>
      </c>
      <c r="Y282" s="3" t="str">
        <f>'EE investment costs'!E331</f>
        <v>Electric Motors</v>
      </c>
      <c r="AC282" s="123">
        <f>'EE investment costs'!C331</f>
        <v>4.5999999999999996</v>
      </c>
      <c r="AD282" s="22"/>
    </row>
    <row r="283" spans="2:30">
      <c r="B283" s="14" t="str">
        <f t="shared" ca="1" si="26"/>
        <v>INDNDEFFTF-46</v>
      </c>
      <c r="C283" s="15" t="str">
        <f t="shared" ca="1" si="25"/>
        <v>INDTF</v>
      </c>
      <c r="D283" s="16">
        <f>'EE investment costs'!$F$15</f>
        <v>2016</v>
      </c>
      <c r="E283" s="14">
        <f>VLOOKUP(X283,'EE investment costs'!$D$56:$R$656,15,0)</f>
        <v>15.499999999999998</v>
      </c>
      <c r="F283" s="17">
        <f ca="1">INDEX('EE investment costs'!$D$56:$R$656,MATCH(X283,'EE investment costs'!$D$56:$D$656,0),MATCH($V$8,'EE investment costs'!$D$56:$R$56,0))</f>
        <v>675.91066321304481</v>
      </c>
      <c r="I283" s="18">
        <v>1</v>
      </c>
      <c r="J283" s="18">
        <v>1</v>
      </c>
      <c r="K283" s="14">
        <f t="shared" ca="1" si="29"/>
        <v>6</v>
      </c>
      <c r="L283" s="26"/>
      <c r="M283" s="19" t="str">
        <f t="shared" ca="1" si="27"/>
        <v>INDNDEFFTF-46</v>
      </c>
      <c r="N283" s="23" t="str">
        <f t="shared" ca="1" si="28"/>
        <v>Construction Saving Tech-Haulage Tractors, Trucks, Fishing boats 4.6y</v>
      </c>
      <c r="O283" s="23" t="s">
        <v>32</v>
      </c>
      <c r="P283" s="23" t="s">
        <v>33</v>
      </c>
      <c r="Q283" s="23"/>
      <c r="R283" s="23"/>
      <c r="S283" s="19" t="s">
        <v>34</v>
      </c>
      <c r="V283" s="16" t="str">
        <f t="shared" ca="1" si="30"/>
        <v>ND</v>
      </c>
      <c r="W283" s="14" t="str">
        <f t="shared" ca="1" si="30"/>
        <v>Construction</v>
      </c>
      <c r="X283" s="3" t="str">
        <f>'EE investment costs'!D332</f>
        <v>TF-46</v>
      </c>
      <c r="Y283" s="3" t="str">
        <f>'EE investment costs'!E332</f>
        <v>Haulage Tractors, Trucks, Fishing boats</v>
      </c>
      <c r="AC283" s="123">
        <f>'EE investment costs'!C332</f>
        <v>4.5999999999999996</v>
      </c>
      <c r="AD283" s="22"/>
    </row>
    <row r="284" spans="2:30">
      <c r="B284" s="14" t="str">
        <f t="shared" ca="1" si="26"/>
        <v>INDNDEFFMT-47</v>
      </c>
      <c r="C284" s="15" t="str">
        <f t="shared" ca="1" si="25"/>
        <v>INDMT</v>
      </c>
      <c r="D284" s="16">
        <f>'EE investment costs'!$F$15</f>
        <v>2016</v>
      </c>
      <c r="E284" s="14">
        <f>VLOOKUP(X284,'EE investment costs'!$D$56:$R$656,15,0)</f>
        <v>6.0699999999999994</v>
      </c>
      <c r="F284" s="17">
        <f ca="1">INDEX('EE investment costs'!$D$56:$R$656,MATCH(X284,'EE investment costs'!$D$56:$D$656,0),MATCH($V$8,'EE investment costs'!$D$56:$R$56,0))</f>
        <v>651.77750585006163</v>
      </c>
      <c r="I284" s="18">
        <v>1</v>
      </c>
      <c r="J284" s="18">
        <v>1</v>
      </c>
      <c r="K284" s="14">
        <f t="shared" ca="1" si="29"/>
        <v>6</v>
      </c>
      <c r="M284" s="19" t="str">
        <f t="shared" ca="1" si="27"/>
        <v>INDNDEFFMT-47</v>
      </c>
      <c r="N284" s="23" t="str">
        <f t="shared" ca="1" si="28"/>
        <v>Construction Saving Tech-Heat Medium Temp. up to 150C 4.7y</v>
      </c>
      <c r="O284" s="23" t="s">
        <v>32</v>
      </c>
      <c r="P284" s="23" t="s">
        <v>33</v>
      </c>
      <c r="Q284" s="23"/>
      <c r="R284" s="23"/>
      <c r="S284" s="19" t="s">
        <v>34</v>
      </c>
      <c r="V284" s="16" t="str">
        <f t="shared" ca="1" si="30"/>
        <v>ND</v>
      </c>
      <c r="W284" s="14" t="str">
        <f t="shared" ca="1" si="30"/>
        <v>Construction</v>
      </c>
      <c r="X284" s="3" t="str">
        <f>'EE investment costs'!D333</f>
        <v>MT-47</v>
      </c>
      <c r="Y284" s="3" t="str">
        <f>'EE investment costs'!E333</f>
        <v>Heat Medium Temp. up to 150C</v>
      </c>
      <c r="AC284" s="123">
        <f>'EE investment costs'!C333</f>
        <v>4.7</v>
      </c>
      <c r="AD284" s="22"/>
    </row>
    <row r="285" spans="2:30">
      <c r="B285" s="14" t="str">
        <f t="shared" ca="1" si="26"/>
        <v>INDNDEFFHT-47</v>
      </c>
      <c r="C285" s="15" t="str">
        <f t="shared" ca="1" si="25"/>
        <v>INDHT</v>
      </c>
      <c r="D285" s="16">
        <f>'EE investment costs'!$F$15</f>
        <v>2016</v>
      </c>
      <c r="E285" s="14">
        <f>VLOOKUP(X285,'EE investment costs'!$D$56:$R$656,15,0)</f>
        <v>4.8559999999999999</v>
      </c>
      <c r="F285" s="17">
        <f ca="1">INDEX('EE investment costs'!$D$56:$R$656,MATCH(X285,'EE investment costs'!$D$56:$D$656,0),MATCH($V$8,'EE investment costs'!$D$56:$R$56,0))</f>
        <v>518.34900241156845</v>
      </c>
      <c r="I285" s="18">
        <v>1</v>
      </c>
      <c r="J285" s="18">
        <v>1</v>
      </c>
      <c r="K285" s="14">
        <f t="shared" ca="1" si="29"/>
        <v>7</v>
      </c>
      <c r="M285" s="19" t="str">
        <f t="shared" ca="1" si="27"/>
        <v>INDNDEFFHT-47</v>
      </c>
      <c r="N285" s="23" t="str">
        <f t="shared" ca="1" si="28"/>
        <v>Construction Saving Tech-Heat High Temp. over 150C 4.7y</v>
      </c>
      <c r="O285" s="23" t="s">
        <v>32</v>
      </c>
      <c r="P285" s="23" t="s">
        <v>33</v>
      </c>
      <c r="Q285" s="23"/>
      <c r="R285" s="23"/>
      <c r="S285" s="19" t="s">
        <v>34</v>
      </c>
      <c r="V285" s="16" t="str">
        <f t="shared" ca="1" si="30"/>
        <v>ND</v>
      </c>
      <c r="W285" s="14" t="str">
        <f t="shared" ca="1" si="30"/>
        <v>Construction</v>
      </c>
      <c r="X285" s="3" t="str">
        <f>'EE investment costs'!D334</f>
        <v>HT-47</v>
      </c>
      <c r="Y285" s="3" t="str">
        <f>'EE investment costs'!E334</f>
        <v>Heat High Temp. over 150C</v>
      </c>
      <c r="AC285" s="123">
        <f>'EE investment costs'!C334</f>
        <v>4.7</v>
      </c>
      <c r="AD285" s="22"/>
    </row>
    <row r="286" spans="2:30">
      <c r="B286" s="14" t="str">
        <f t="shared" ca="1" si="26"/>
        <v>INDNDEFFRH-47</v>
      </c>
      <c r="C286" s="15" t="str">
        <f t="shared" ca="1" si="25"/>
        <v>INDRH</v>
      </c>
      <c r="D286" s="16">
        <f>'EE investment costs'!$F$15</f>
        <v>2016</v>
      </c>
      <c r="E286" s="14">
        <f>VLOOKUP(X286,'EE investment costs'!$D$56:$R$656,15,0)</f>
        <v>16.13066666666667</v>
      </c>
      <c r="F286" s="17">
        <f ca="1">INDEX('EE investment costs'!$D$56:$R$656,MATCH(X286,'EE investment costs'!$D$56:$D$656,0),MATCH($V$8,'EE investment costs'!$D$56:$R$56,0))</f>
        <v>740.27718640774276</v>
      </c>
      <c r="I286" s="18">
        <v>1</v>
      </c>
      <c r="J286" s="18">
        <v>1</v>
      </c>
      <c r="K286" s="14">
        <f t="shared" ca="1" si="29"/>
        <v>5</v>
      </c>
      <c r="M286" s="19" t="str">
        <f t="shared" ca="1" si="27"/>
        <v>INDNDEFFRH-47</v>
      </c>
      <c r="N286" s="23" t="str">
        <f t="shared" ca="1" si="28"/>
        <v>Construction Saving Tech-Heat Room Heat 4.7y</v>
      </c>
      <c r="O286" s="23" t="s">
        <v>32</v>
      </c>
      <c r="P286" s="23" t="s">
        <v>33</v>
      </c>
      <c r="Q286" s="23"/>
      <c r="R286" s="23"/>
      <c r="S286" s="19" t="s">
        <v>34</v>
      </c>
      <c r="V286" s="16" t="str">
        <f t="shared" ca="1" si="30"/>
        <v>ND</v>
      </c>
      <c r="W286" s="14" t="str">
        <f t="shared" ca="1" si="30"/>
        <v>Construction</v>
      </c>
      <c r="X286" s="3" t="str">
        <f>'EE investment costs'!D335</f>
        <v>RH-47</v>
      </c>
      <c r="Y286" s="3" t="str">
        <f>'EE investment costs'!E335</f>
        <v>Heat Room Heat</v>
      </c>
      <c r="AC286" s="123">
        <f>'EE investment costs'!C335</f>
        <v>4.7</v>
      </c>
      <c r="AD286" s="22"/>
    </row>
    <row r="287" spans="2:30">
      <c r="B287" s="14" t="str">
        <f t="shared" ca="1" si="26"/>
        <v>INDNDEFFLA-47</v>
      </c>
      <c r="C287" s="15" t="str">
        <f t="shared" ca="1" si="25"/>
        <v>INDLA</v>
      </c>
      <c r="D287" s="16">
        <f>'EE investment costs'!$F$15</f>
        <v>2016</v>
      </c>
      <c r="E287" s="14">
        <f>VLOOKUP(X287,'EE investment costs'!$D$56:$R$656,15,0)</f>
        <v>4.0012333333333334</v>
      </c>
      <c r="F287" s="17">
        <f ca="1">INDEX('EE investment costs'!$D$56:$R$656,MATCH(X287,'EE investment costs'!$D$56:$D$656,0),MATCH($V$8,'EE investment costs'!$D$56:$R$56,0))</f>
        <v>1678.0326665586756</v>
      </c>
      <c r="I287" s="18">
        <v>1</v>
      </c>
      <c r="J287" s="18">
        <v>1</v>
      </c>
      <c r="K287" s="14">
        <f t="shared" ca="1" si="29"/>
        <v>0</v>
      </c>
      <c r="M287" s="19" t="str">
        <f t="shared" ca="1" si="27"/>
        <v>INDNDEFFLA-47</v>
      </c>
      <c r="N287" s="23" t="str">
        <f t="shared" ca="1" si="28"/>
        <v>Construction Saving Tech-Light 4.7y</v>
      </c>
      <c r="O287" s="23" t="s">
        <v>32</v>
      </c>
      <c r="P287" s="23" t="s">
        <v>33</v>
      </c>
      <c r="Q287" s="23"/>
      <c r="R287" s="23"/>
      <c r="S287" s="19" t="s">
        <v>34</v>
      </c>
      <c r="V287" s="16" t="str">
        <f t="shared" ca="1" si="30"/>
        <v>ND</v>
      </c>
      <c r="W287" s="14" t="str">
        <f t="shared" ca="1" si="30"/>
        <v>Construction</v>
      </c>
      <c r="X287" s="3" t="str">
        <f>'EE investment costs'!D336</f>
        <v>LA-47</v>
      </c>
      <c r="Y287" s="3" t="str">
        <f>'EE investment costs'!E336</f>
        <v>Light</v>
      </c>
      <c r="AC287" s="123">
        <f>'EE investment costs'!C336</f>
        <v>4.7</v>
      </c>
      <c r="AD287" s="22"/>
    </row>
    <row r="288" spans="2:30">
      <c r="B288" s="14" t="str">
        <f t="shared" ca="1" si="26"/>
        <v>INDNDEFFEM-47</v>
      </c>
      <c r="C288" s="15" t="str">
        <f t="shared" ca="1" si="25"/>
        <v>INDEM</v>
      </c>
      <c r="D288" s="16">
        <f>'EE investment costs'!$F$15</f>
        <v>2016</v>
      </c>
      <c r="E288" s="14">
        <f>VLOOKUP(X288,'EE investment costs'!$D$56:$R$656,15,0)</f>
        <v>4.201295</v>
      </c>
      <c r="F288" s="17">
        <f ca="1">INDEX('EE investment costs'!$D$56:$R$656,MATCH(X288,'EE investment costs'!$D$56:$D$656,0),MATCH($V$8,'EE investment costs'!$D$56:$R$56,0))</f>
        <v>1706.1363219893628</v>
      </c>
      <c r="I288" s="18">
        <v>1</v>
      </c>
      <c r="J288" s="18">
        <v>1</v>
      </c>
      <c r="K288" s="14">
        <f t="shared" ca="1" si="29"/>
        <v>0</v>
      </c>
      <c r="M288" s="19" t="str">
        <f t="shared" ca="1" si="27"/>
        <v>INDNDEFFEM-47</v>
      </c>
      <c r="N288" s="23" t="str">
        <f t="shared" ca="1" si="28"/>
        <v>Construction Saving Tech-Electric Motors 4.7y</v>
      </c>
      <c r="O288" s="23" t="s">
        <v>32</v>
      </c>
      <c r="P288" s="23" t="s">
        <v>33</v>
      </c>
      <c r="Q288" s="23"/>
      <c r="R288" s="23"/>
      <c r="S288" s="19" t="s">
        <v>34</v>
      </c>
      <c r="V288" s="16" t="str">
        <f t="shared" ca="1" si="30"/>
        <v>ND</v>
      </c>
      <c r="W288" s="14" t="str">
        <f t="shared" ca="1" si="30"/>
        <v>Construction</v>
      </c>
      <c r="X288" s="3" t="str">
        <f>'EE investment costs'!D337</f>
        <v>EM-47</v>
      </c>
      <c r="Y288" s="3" t="str">
        <f>'EE investment costs'!E337</f>
        <v>Electric Motors</v>
      </c>
      <c r="AC288" s="123">
        <f>'EE investment costs'!C337</f>
        <v>4.7</v>
      </c>
      <c r="AD288" s="22"/>
    </row>
    <row r="289" spans="2:30">
      <c r="B289" s="14" t="str">
        <f t="shared" ca="1" si="26"/>
        <v>INDNDEFFTF-47</v>
      </c>
      <c r="C289" s="15" t="str">
        <f t="shared" ca="1" si="25"/>
        <v>INDTF</v>
      </c>
      <c r="D289" s="16">
        <f>'EE investment costs'!$F$15</f>
        <v>2016</v>
      </c>
      <c r="E289" s="14">
        <f>VLOOKUP(X289,'EE investment costs'!$D$56:$R$656,15,0)</f>
        <v>15.583333333333332</v>
      </c>
      <c r="F289" s="17">
        <f ca="1">INDEX('EE investment costs'!$D$56:$R$656,MATCH(X289,'EE investment costs'!$D$56:$D$656,0),MATCH($V$8,'EE investment costs'!$D$56:$R$56,0))</f>
        <v>690.60437328289368</v>
      </c>
      <c r="I289" s="18">
        <v>1</v>
      </c>
      <c r="J289" s="18">
        <v>1</v>
      </c>
      <c r="K289" s="14">
        <f t="shared" ca="1" si="29"/>
        <v>6</v>
      </c>
      <c r="M289" s="19" t="str">
        <f t="shared" ca="1" si="27"/>
        <v>INDNDEFFTF-47</v>
      </c>
      <c r="N289" s="23" t="str">
        <f t="shared" ca="1" si="28"/>
        <v>Construction Saving Tech-Haulage Tractors, Trucks, Fishing boats 4.7y</v>
      </c>
      <c r="O289" s="23" t="s">
        <v>32</v>
      </c>
      <c r="P289" s="23" t="s">
        <v>33</v>
      </c>
      <c r="Q289" s="23"/>
      <c r="R289" s="23"/>
      <c r="S289" s="19" t="s">
        <v>34</v>
      </c>
      <c r="V289" s="16" t="str">
        <f t="shared" ca="1" si="30"/>
        <v>ND</v>
      </c>
      <c r="W289" s="14" t="str">
        <f t="shared" ca="1" si="30"/>
        <v>Construction</v>
      </c>
      <c r="X289" s="3" t="str">
        <f>'EE investment costs'!D338</f>
        <v>TF-47</v>
      </c>
      <c r="Y289" s="3" t="str">
        <f>'EE investment costs'!E338</f>
        <v>Haulage Tractors, Trucks, Fishing boats</v>
      </c>
      <c r="AC289" s="123">
        <f>'EE investment costs'!C338</f>
        <v>4.7</v>
      </c>
      <c r="AD289" s="22"/>
    </row>
    <row r="290" spans="2:30">
      <c r="B290" s="14" t="str">
        <f t="shared" ca="1" si="26"/>
        <v>INDNDEFFMT-48</v>
      </c>
      <c r="C290" s="15" t="str">
        <f t="shared" ca="1" si="25"/>
        <v>INDMT</v>
      </c>
      <c r="D290" s="16">
        <f>'EE investment costs'!$F$15</f>
        <v>2016</v>
      </c>
      <c r="E290" s="14">
        <f>VLOOKUP(X290,'EE investment costs'!$D$56:$R$656,15,0)</f>
        <v>6.0799999999999992</v>
      </c>
      <c r="F290" s="17">
        <f ca="1">INDEX('EE investment costs'!$D$56:$R$656,MATCH(X290,'EE investment costs'!$D$56:$D$656,0),MATCH($V$8,'EE investment costs'!$D$56:$R$56,0))</f>
        <v>661.1045834544243</v>
      </c>
      <c r="I290" s="18">
        <v>1</v>
      </c>
      <c r="J290" s="18">
        <v>1</v>
      </c>
      <c r="K290" s="14">
        <f t="shared" ca="1" si="29"/>
        <v>6</v>
      </c>
      <c r="M290" s="19" t="str">
        <f t="shared" ca="1" si="27"/>
        <v>INDNDEFFMT-48</v>
      </c>
      <c r="N290" s="23" t="str">
        <f t="shared" ca="1" si="28"/>
        <v>Construction Saving Tech-Heat Medium Temp. up to 150C 4.8y</v>
      </c>
      <c r="O290" s="23" t="s">
        <v>32</v>
      </c>
      <c r="P290" s="23" t="s">
        <v>33</v>
      </c>
      <c r="Q290" s="23"/>
      <c r="R290" s="23"/>
      <c r="S290" s="19" t="s">
        <v>34</v>
      </c>
      <c r="V290" s="16" t="str">
        <f t="shared" ca="1" si="30"/>
        <v>ND</v>
      </c>
      <c r="W290" s="14" t="str">
        <f t="shared" ca="1" si="30"/>
        <v>Construction</v>
      </c>
      <c r="X290" s="3" t="str">
        <f>'EE investment costs'!D339</f>
        <v>MT-48</v>
      </c>
      <c r="Y290" s="3" t="str">
        <f>'EE investment costs'!E339</f>
        <v>Heat Medium Temp. up to 150C</v>
      </c>
      <c r="AC290" s="123">
        <f>'EE investment costs'!C339</f>
        <v>4.8</v>
      </c>
      <c r="AD290" s="22"/>
    </row>
    <row r="291" spans="2:30">
      <c r="B291" s="14" t="str">
        <f t="shared" ca="1" si="26"/>
        <v>INDNDEFFHT-48</v>
      </c>
      <c r="C291" s="15" t="str">
        <f t="shared" ca="1" si="25"/>
        <v>INDHT</v>
      </c>
      <c r="D291" s="16">
        <f>'EE investment costs'!$F$15</f>
        <v>2016</v>
      </c>
      <c r="E291" s="14">
        <f>VLOOKUP(X291,'EE investment costs'!$D$56:$R$656,15,0)</f>
        <v>4.8639999999999999</v>
      </c>
      <c r="F291" s="17">
        <f ca="1">INDEX('EE investment costs'!$D$56:$R$656,MATCH(X291,'EE investment costs'!$D$56:$D$656,0),MATCH($V$8,'EE investment costs'!$D$56:$R$56,0))</f>
        <v>524.55351177871489</v>
      </c>
      <c r="I291" s="18">
        <v>1</v>
      </c>
      <c r="J291" s="18">
        <v>1</v>
      </c>
      <c r="K291" s="14">
        <f t="shared" ca="1" si="29"/>
        <v>7</v>
      </c>
      <c r="M291" s="19" t="str">
        <f t="shared" ca="1" si="27"/>
        <v>INDNDEFFHT-48</v>
      </c>
      <c r="N291" s="23" t="str">
        <f t="shared" ca="1" si="28"/>
        <v>Construction Saving Tech-Heat High Temp. over 150C 4.8y</v>
      </c>
      <c r="O291" s="23" t="s">
        <v>32</v>
      </c>
      <c r="P291" s="23" t="s">
        <v>33</v>
      </c>
      <c r="Q291" s="23"/>
      <c r="R291" s="23"/>
      <c r="S291" s="19" t="s">
        <v>34</v>
      </c>
      <c r="V291" s="16" t="str">
        <f t="shared" ca="1" si="30"/>
        <v>ND</v>
      </c>
      <c r="W291" s="14" t="str">
        <f t="shared" ca="1" si="30"/>
        <v>Construction</v>
      </c>
      <c r="X291" s="3" t="str">
        <f>'EE investment costs'!D340</f>
        <v>HT-48</v>
      </c>
      <c r="Y291" s="3" t="str">
        <f>'EE investment costs'!E340</f>
        <v>Heat High Temp. over 150C</v>
      </c>
      <c r="AC291" s="123">
        <f>'EE investment costs'!C340</f>
        <v>4.8</v>
      </c>
      <c r="AD291" s="22"/>
    </row>
    <row r="292" spans="2:30">
      <c r="B292" s="14" t="str">
        <f t="shared" ca="1" si="26"/>
        <v>INDNDEFFRH-48</v>
      </c>
      <c r="C292" s="15" t="str">
        <f t="shared" ca="1" si="25"/>
        <v>INDRH</v>
      </c>
      <c r="D292" s="16">
        <f>'EE investment costs'!$F$15</f>
        <v>2016</v>
      </c>
      <c r="E292" s="14">
        <f>VLOOKUP(X292,'EE investment costs'!$D$56:$R$656,15,0)</f>
        <v>16.149333333333335</v>
      </c>
      <c r="F292" s="17">
        <f ca="1">INDEX('EE investment costs'!$D$56:$R$656,MATCH(X292,'EE investment costs'!$D$56:$D$656,0),MATCH($V$8,'EE investment costs'!$D$56:$R$56,0))</f>
        <v>801.96695194172082</v>
      </c>
      <c r="I292" s="18">
        <v>1</v>
      </c>
      <c r="J292" s="18">
        <v>1</v>
      </c>
      <c r="K292" s="14">
        <f t="shared" ca="1" si="29"/>
        <v>4</v>
      </c>
      <c r="M292" s="19" t="str">
        <f t="shared" ca="1" si="27"/>
        <v>INDNDEFFRH-48</v>
      </c>
      <c r="N292" s="23" t="str">
        <f t="shared" ca="1" si="28"/>
        <v>Construction Saving Tech-Heat Room Heat 4.8y</v>
      </c>
      <c r="O292" s="23" t="s">
        <v>32</v>
      </c>
      <c r="P292" s="23" t="s">
        <v>33</v>
      </c>
      <c r="Q292" s="23"/>
      <c r="R292" s="23"/>
      <c r="S292" s="19" t="s">
        <v>34</v>
      </c>
      <c r="V292" s="16" t="str">
        <f t="shared" ca="1" si="30"/>
        <v>ND</v>
      </c>
      <c r="W292" s="14" t="str">
        <f t="shared" ca="1" si="30"/>
        <v>Construction</v>
      </c>
      <c r="X292" s="3" t="str">
        <f>'EE investment costs'!D341</f>
        <v>RH-48</v>
      </c>
      <c r="Y292" s="3" t="str">
        <f>'EE investment costs'!E341</f>
        <v>Heat Room Heat</v>
      </c>
      <c r="AC292" s="123">
        <f>'EE investment costs'!C341</f>
        <v>4.8</v>
      </c>
      <c r="AD292" s="22"/>
    </row>
    <row r="293" spans="2:30">
      <c r="B293" s="14" t="str">
        <f t="shared" ca="1" si="26"/>
        <v>INDNDEFFLA-48</v>
      </c>
      <c r="C293" s="15" t="str">
        <f t="shared" ca="1" si="25"/>
        <v>INDLA</v>
      </c>
      <c r="D293" s="16">
        <f>'EE investment costs'!$F$15</f>
        <v>2016</v>
      </c>
      <c r="E293" s="14">
        <f>VLOOKUP(X293,'EE investment costs'!$D$56:$R$656,15,0)</f>
        <v>4.0142666666666669</v>
      </c>
      <c r="F293" s="17">
        <f ca="1">INDEX('EE investment costs'!$D$56:$R$656,MATCH(X293,'EE investment costs'!$D$56:$D$656,0),MATCH($V$8,'EE investment costs'!$D$56:$R$56,0))</f>
        <v>1693.4098597098023</v>
      </c>
      <c r="I293" s="18">
        <v>1</v>
      </c>
      <c r="J293" s="18">
        <v>1</v>
      </c>
      <c r="K293" s="14">
        <f t="shared" ca="1" si="29"/>
        <v>0</v>
      </c>
      <c r="M293" s="19" t="str">
        <f t="shared" ca="1" si="27"/>
        <v>INDNDEFFLA-48</v>
      </c>
      <c r="N293" s="23" t="str">
        <f t="shared" ca="1" si="28"/>
        <v>Construction Saving Tech-Light 4.8y</v>
      </c>
      <c r="O293" s="23" t="s">
        <v>32</v>
      </c>
      <c r="P293" s="23" t="s">
        <v>33</v>
      </c>
      <c r="Q293" s="23"/>
      <c r="R293" s="23"/>
      <c r="S293" s="19" t="s">
        <v>34</v>
      </c>
      <c r="V293" s="16" t="str">
        <f t="shared" ca="1" si="30"/>
        <v>ND</v>
      </c>
      <c r="W293" s="14" t="str">
        <f t="shared" ca="1" si="30"/>
        <v>Construction</v>
      </c>
      <c r="X293" s="3" t="str">
        <f>'EE investment costs'!D342</f>
        <v>LA-48</v>
      </c>
      <c r="Y293" s="3" t="str">
        <f>'EE investment costs'!E342</f>
        <v>Light</v>
      </c>
      <c r="AC293" s="123">
        <f>'EE investment costs'!C342</f>
        <v>4.8</v>
      </c>
      <c r="AD293" s="22"/>
    </row>
    <row r="294" spans="2:30">
      <c r="B294" s="14" t="str">
        <f t="shared" ca="1" si="26"/>
        <v>INDNDEFFEM-48</v>
      </c>
      <c r="C294" s="15" t="str">
        <f t="shared" ca="1" si="25"/>
        <v>INDEM</v>
      </c>
      <c r="D294" s="16">
        <f>'EE investment costs'!$F$15</f>
        <v>2016</v>
      </c>
      <c r="E294" s="14">
        <f>VLOOKUP(X294,'EE investment costs'!$D$56:$R$656,15,0)</f>
        <v>4.2149799999999997</v>
      </c>
      <c r="F294" s="17">
        <f ca="1">INDEX('EE investment costs'!$D$56:$R$656,MATCH(X294,'EE investment costs'!$D$56:$D$656,0),MATCH($V$8,'EE investment costs'!$D$56:$R$56,0))</f>
        <v>1725.0744840553789</v>
      </c>
      <c r="I294" s="18">
        <v>1</v>
      </c>
      <c r="J294" s="18">
        <v>1</v>
      </c>
      <c r="K294" s="14">
        <f t="shared" ca="1" si="29"/>
        <v>0</v>
      </c>
      <c r="M294" s="19" t="str">
        <f t="shared" ca="1" si="27"/>
        <v>INDNDEFFEM-48</v>
      </c>
      <c r="N294" s="23" t="str">
        <f t="shared" ca="1" si="28"/>
        <v>Construction Saving Tech-Electric Motors 4.8y</v>
      </c>
      <c r="O294" s="23" t="s">
        <v>32</v>
      </c>
      <c r="P294" s="23" t="s">
        <v>33</v>
      </c>
      <c r="Q294" s="23"/>
      <c r="R294" s="23"/>
      <c r="S294" s="19" t="s">
        <v>34</v>
      </c>
      <c r="V294" s="16" t="str">
        <f t="shared" ca="1" si="30"/>
        <v>ND</v>
      </c>
      <c r="W294" s="14" t="str">
        <f t="shared" ca="1" si="30"/>
        <v>Construction</v>
      </c>
      <c r="X294" s="3" t="str">
        <f>'EE investment costs'!D343</f>
        <v>EM-48</v>
      </c>
      <c r="Y294" s="3" t="str">
        <f>'EE investment costs'!E343</f>
        <v>Electric Motors</v>
      </c>
      <c r="AC294" s="123">
        <f>'EE investment costs'!C343</f>
        <v>4.8</v>
      </c>
      <c r="AD294" s="22"/>
    </row>
    <row r="295" spans="2:30">
      <c r="B295" s="14" t="str">
        <f t="shared" ca="1" si="26"/>
        <v>INDNDEFFTF-48</v>
      </c>
      <c r="C295" s="15" t="str">
        <f t="shared" ca="1" si="25"/>
        <v>INDTF</v>
      </c>
      <c r="D295" s="16">
        <f>'EE investment costs'!$F$15</f>
        <v>2016</v>
      </c>
      <c r="E295" s="14">
        <f>VLOOKUP(X295,'EE investment costs'!$D$56:$R$656,15,0)</f>
        <v>15.666666666666664</v>
      </c>
      <c r="F295" s="17">
        <f ca="1">INDEX('EE investment costs'!$D$56:$R$656,MATCH(X295,'EE investment costs'!$D$56:$D$656,0),MATCH($V$8,'EE investment costs'!$D$56:$R$56,0))</f>
        <v>705.29808335274254</v>
      </c>
      <c r="I295" s="18">
        <v>1</v>
      </c>
      <c r="J295" s="18">
        <v>1</v>
      </c>
      <c r="K295" s="14">
        <f t="shared" ca="1" si="29"/>
        <v>5</v>
      </c>
      <c r="M295" s="19" t="str">
        <f t="shared" ca="1" si="27"/>
        <v>INDNDEFFTF-48</v>
      </c>
      <c r="N295" s="23" t="str">
        <f t="shared" ca="1" si="28"/>
        <v>Construction Saving Tech-Haulage Tractors, Trucks, Fishing boats 4.8y</v>
      </c>
      <c r="O295" s="23" t="s">
        <v>32</v>
      </c>
      <c r="P295" s="23" t="s">
        <v>33</v>
      </c>
      <c r="Q295" s="23"/>
      <c r="R295" s="23"/>
      <c r="S295" s="19" t="s">
        <v>34</v>
      </c>
      <c r="V295" s="16" t="str">
        <f t="shared" ca="1" si="30"/>
        <v>ND</v>
      </c>
      <c r="W295" s="14" t="str">
        <f t="shared" ca="1" si="30"/>
        <v>Construction</v>
      </c>
      <c r="X295" s="3" t="str">
        <f>'EE investment costs'!D344</f>
        <v>TF-48</v>
      </c>
      <c r="Y295" s="3" t="str">
        <f>'EE investment costs'!E344</f>
        <v>Haulage Tractors, Trucks, Fishing boats</v>
      </c>
      <c r="AC295" s="123">
        <f>'EE investment costs'!C344</f>
        <v>4.8</v>
      </c>
      <c r="AD295" s="22"/>
    </row>
    <row r="296" spans="2:30">
      <c r="B296" s="14" t="str">
        <f t="shared" ca="1" si="26"/>
        <v>INDNDEFFMT-49</v>
      </c>
      <c r="C296" s="15" t="str">
        <f t="shared" ca="1" si="25"/>
        <v>INDMT</v>
      </c>
      <c r="D296" s="16">
        <f>'EE investment costs'!$F$15</f>
        <v>2016</v>
      </c>
      <c r="E296" s="14">
        <f>VLOOKUP(X296,'EE investment costs'!$D$56:$R$656,15,0)</f>
        <v>6.09</v>
      </c>
      <c r="F296" s="17">
        <f ca="1">INDEX('EE investment costs'!$D$56:$R$656,MATCH(X296,'EE investment costs'!$D$56:$D$656,0),MATCH($V$8,'EE investment costs'!$D$56:$R$56,0))</f>
        <v>670.4316610587872</v>
      </c>
      <c r="I296" s="18">
        <v>1</v>
      </c>
      <c r="J296" s="18">
        <v>1</v>
      </c>
      <c r="K296" s="14">
        <f t="shared" ca="1" si="29"/>
        <v>6</v>
      </c>
      <c r="M296" s="19" t="str">
        <f t="shared" ca="1" si="27"/>
        <v>INDNDEFFMT-49</v>
      </c>
      <c r="N296" s="23" t="str">
        <f t="shared" ca="1" si="28"/>
        <v>Construction Saving Tech-Heat Medium Temp. up to 150C 4.9y</v>
      </c>
      <c r="O296" s="23" t="s">
        <v>32</v>
      </c>
      <c r="P296" s="23" t="s">
        <v>33</v>
      </c>
      <c r="Q296" s="23"/>
      <c r="R296" s="23"/>
      <c r="S296" s="19" t="s">
        <v>34</v>
      </c>
      <c r="V296" s="16" t="str">
        <f t="shared" ca="1" si="30"/>
        <v>ND</v>
      </c>
      <c r="W296" s="14" t="str">
        <f t="shared" ca="1" si="30"/>
        <v>Construction</v>
      </c>
      <c r="X296" s="3" t="str">
        <f>'EE investment costs'!D345</f>
        <v>MT-49</v>
      </c>
      <c r="Y296" s="3" t="str">
        <f>'EE investment costs'!E345</f>
        <v>Heat Medium Temp. up to 150C</v>
      </c>
      <c r="AC296" s="123">
        <f>'EE investment costs'!C345</f>
        <v>4.9000000000000004</v>
      </c>
      <c r="AD296" s="22"/>
    </row>
    <row r="297" spans="2:30">
      <c r="B297" s="14" t="str">
        <f t="shared" ca="1" si="26"/>
        <v>INDNDEFFHT-49</v>
      </c>
      <c r="C297" s="15" t="str">
        <f t="shared" ca="1" si="25"/>
        <v>INDHT</v>
      </c>
      <c r="D297" s="16">
        <f>'EE investment costs'!$F$15</f>
        <v>2016</v>
      </c>
      <c r="E297" s="14">
        <f>VLOOKUP(X297,'EE investment costs'!$D$56:$R$656,15,0)</f>
        <v>4.8719999999999999</v>
      </c>
      <c r="F297" s="17">
        <f ca="1">INDEX('EE investment costs'!$D$56:$R$656,MATCH(X297,'EE investment costs'!$D$56:$D$656,0),MATCH($V$8,'EE investment costs'!$D$56:$R$56,0))</f>
        <v>530.75802114586145</v>
      </c>
      <c r="I297" s="18">
        <v>1</v>
      </c>
      <c r="J297" s="18">
        <v>1</v>
      </c>
      <c r="K297" s="14">
        <f t="shared" ca="1" si="29"/>
        <v>7</v>
      </c>
      <c r="M297" s="19" t="str">
        <f t="shared" ca="1" si="27"/>
        <v>INDNDEFFHT-49</v>
      </c>
      <c r="N297" s="23" t="str">
        <f t="shared" ca="1" si="28"/>
        <v>Construction Saving Tech-Heat High Temp. over 150C 4.9y</v>
      </c>
      <c r="O297" s="23" t="s">
        <v>32</v>
      </c>
      <c r="P297" s="23" t="s">
        <v>33</v>
      </c>
      <c r="Q297" s="23"/>
      <c r="R297" s="23"/>
      <c r="S297" s="19" t="s">
        <v>34</v>
      </c>
      <c r="V297" s="16" t="str">
        <f t="shared" ca="1" si="30"/>
        <v>ND</v>
      </c>
      <c r="W297" s="14" t="str">
        <f t="shared" ca="1" si="30"/>
        <v>Construction</v>
      </c>
      <c r="X297" s="3" t="str">
        <f>'EE investment costs'!D346</f>
        <v>HT-49</v>
      </c>
      <c r="Y297" s="3" t="str">
        <f>'EE investment costs'!E346</f>
        <v>Heat High Temp. over 150C</v>
      </c>
      <c r="AC297" s="123">
        <f>'EE investment costs'!C346</f>
        <v>4.9000000000000004</v>
      </c>
      <c r="AD297" s="22"/>
    </row>
    <row r="298" spans="2:30">
      <c r="B298" s="14" t="str">
        <f t="shared" ca="1" si="26"/>
        <v>INDNDEFFRH-49</v>
      </c>
      <c r="C298" s="15" t="str">
        <f t="shared" ca="1" si="25"/>
        <v>INDRH</v>
      </c>
      <c r="D298" s="16">
        <f>'EE investment costs'!$F$15</f>
        <v>2016</v>
      </c>
      <c r="E298" s="14">
        <f>VLOOKUP(X298,'EE investment costs'!$D$56:$R$656,15,0)</f>
        <v>16.168000000000003</v>
      </c>
      <c r="F298" s="17">
        <f ca="1">INDEX('EE investment costs'!$D$56:$R$656,MATCH(X298,'EE investment costs'!$D$56:$D$656,0),MATCH($V$8,'EE investment costs'!$D$56:$R$56,0))</f>
        <v>863.65671747569991</v>
      </c>
      <c r="I298" s="18">
        <v>1</v>
      </c>
      <c r="J298" s="18">
        <v>1</v>
      </c>
      <c r="K298" s="14">
        <f t="shared" ca="1" si="29"/>
        <v>4</v>
      </c>
      <c r="M298" s="19" t="str">
        <f t="shared" ca="1" si="27"/>
        <v>INDNDEFFRH-49</v>
      </c>
      <c r="N298" s="23" t="str">
        <f t="shared" ca="1" si="28"/>
        <v>Construction Saving Tech-Heat Room Heat 4.9y</v>
      </c>
      <c r="O298" s="23" t="s">
        <v>32</v>
      </c>
      <c r="P298" s="23" t="s">
        <v>33</v>
      </c>
      <c r="Q298" s="23"/>
      <c r="R298" s="23"/>
      <c r="S298" s="19" t="s">
        <v>34</v>
      </c>
      <c r="V298" s="16" t="str">
        <f t="shared" ca="1" si="30"/>
        <v>ND</v>
      </c>
      <c r="W298" s="14" t="str">
        <f t="shared" ca="1" si="30"/>
        <v>Construction</v>
      </c>
      <c r="X298" s="3" t="str">
        <f>'EE investment costs'!D347</f>
        <v>RH-49</v>
      </c>
      <c r="Y298" s="3" t="str">
        <f>'EE investment costs'!E347</f>
        <v>Heat Room Heat</v>
      </c>
      <c r="AC298" s="123">
        <f>'EE investment costs'!C347</f>
        <v>4.9000000000000004</v>
      </c>
      <c r="AD298" s="22"/>
    </row>
    <row r="299" spans="2:30">
      <c r="B299" s="14" t="str">
        <f t="shared" ca="1" si="26"/>
        <v>INDNDEFFLA-49</v>
      </c>
      <c r="C299" s="15" t="str">
        <f t="shared" ca="1" si="25"/>
        <v>INDLA</v>
      </c>
      <c r="D299" s="16">
        <f>'EE investment costs'!$F$15</f>
        <v>2016</v>
      </c>
      <c r="E299" s="14">
        <f>VLOOKUP(X299,'EE investment costs'!$D$56:$R$656,15,0)</f>
        <v>4.0273000000000003</v>
      </c>
      <c r="F299" s="17">
        <f ca="1">INDEX('EE investment costs'!$D$56:$R$656,MATCH(X299,'EE investment costs'!$D$56:$D$656,0),MATCH($V$8,'EE investment costs'!$D$56:$R$56,0))</f>
        <v>1708.787052860929</v>
      </c>
      <c r="I299" s="18">
        <v>1</v>
      </c>
      <c r="J299" s="18">
        <v>1</v>
      </c>
      <c r="K299" s="14">
        <f t="shared" ca="1" si="29"/>
        <v>0</v>
      </c>
      <c r="M299" s="19" t="str">
        <f t="shared" ca="1" si="27"/>
        <v>INDNDEFFLA-49</v>
      </c>
      <c r="N299" s="23" t="str">
        <f t="shared" ca="1" si="28"/>
        <v>Construction Saving Tech-Light 4.9y</v>
      </c>
      <c r="O299" s="23" t="s">
        <v>32</v>
      </c>
      <c r="P299" s="23" t="s">
        <v>33</v>
      </c>
      <c r="Q299" s="23"/>
      <c r="R299" s="23"/>
      <c r="S299" s="19" t="s">
        <v>34</v>
      </c>
      <c r="V299" s="16" t="str">
        <f t="shared" ca="1" si="30"/>
        <v>ND</v>
      </c>
      <c r="W299" s="14" t="str">
        <f t="shared" ca="1" si="30"/>
        <v>Construction</v>
      </c>
      <c r="X299" s="3" t="str">
        <f>'EE investment costs'!D348</f>
        <v>LA-49</v>
      </c>
      <c r="Y299" s="3" t="str">
        <f>'EE investment costs'!E348</f>
        <v>Light</v>
      </c>
      <c r="AC299" s="123">
        <f>'EE investment costs'!C348</f>
        <v>4.9000000000000004</v>
      </c>
      <c r="AD299" s="22"/>
    </row>
    <row r="300" spans="2:30">
      <c r="B300" s="14" t="str">
        <f t="shared" ca="1" si="26"/>
        <v>INDNDEFFEM-49</v>
      </c>
      <c r="C300" s="15" t="str">
        <f t="shared" ca="1" si="25"/>
        <v>INDEM</v>
      </c>
      <c r="D300" s="16">
        <f>'EE investment costs'!$F$15</f>
        <v>2016</v>
      </c>
      <c r="E300" s="14">
        <f>VLOOKUP(X300,'EE investment costs'!$D$56:$R$656,15,0)</f>
        <v>4.2286650000000003</v>
      </c>
      <c r="F300" s="17">
        <f ca="1">INDEX('EE investment costs'!$D$56:$R$656,MATCH(X300,'EE investment costs'!$D$56:$D$656,0),MATCH($V$8,'EE investment costs'!$D$56:$R$56,0))</f>
        <v>1744.0126461213954</v>
      </c>
      <c r="I300" s="18">
        <v>1</v>
      </c>
      <c r="J300" s="18">
        <v>1</v>
      </c>
      <c r="K300" s="14">
        <f t="shared" ca="1" si="29"/>
        <v>0</v>
      </c>
      <c r="M300" s="19" t="str">
        <f t="shared" ca="1" si="27"/>
        <v>INDNDEFFEM-49</v>
      </c>
      <c r="N300" s="23" t="str">
        <f t="shared" ca="1" si="28"/>
        <v>Construction Saving Tech-Electric Motors 4.9y</v>
      </c>
      <c r="O300" s="23" t="s">
        <v>32</v>
      </c>
      <c r="P300" s="23" t="s">
        <v>33</v>
      </c>
      <c r="Q300" s="23"/>
      <c r="R300" s="23"/>
      <c r="S300" s="19" t="s">
        <v>34</v>
      </c>
      <c r="V300" s="16" t="str">
        <f t="shared" ca="1" si="30"/>
        <v>ND</v>
      </c>
      <c r="W300" s="14" t="str">
        <f t="shared" ca="1" si="30"/>
        <v>Construction</v>
      </c>
      <c r="X300" s="3" t="str">
        <f>'EE investment costs'!D349</f>
        <v>EM-49</v>
      </c>
      <c r="Y300" s="3" t="str">
        <f>'EE investment costs'!E349</f>
        <v>Electric Motors</v>
      </c>
      <c r="AC300" s="123">
        <f>'EE investment costs'!C349</f>
        <v>4.9000000000000004</v>
      </c>
      <c r="AD300" s="22"/>
    </row>
    <row r="301" spans="2:30">
      <c r="B301" s="14" t="str">
        <f t="shared" ca="1" si="26"/>
        <v>INDNDEFFTF-49</v>
      </c>
      <c r="C301" s="15" t="str">
        <f t="shared" ca="1" si="25"/>
        <v>INDTF</v>
      </c>
      <c r="D301" s="16">
        <f>'EE investment costs'!$F$15</f>
        <v>2016</v>
      </c>
      <c r="E301" s="14">
        <f>VLOOKUP(X301,'EE investment costs'!$D$56:$R$656,15,0)</f>
        <v>15.75</v>
      </c>
      <c r="F301" s="17">
        <f ca="1">INDEX('EE investment costs'!$D$56:$R$656,MATCH(X301,'EE investment costs'!$D$56:$D$656,0),MATCH($V$8,'EE investment costs'!$D$56:$R$56,0))</f>
        <v>719.99179342259129</v>
      </c>
      <c r="I301" s="18">
        <v>1</v>
      </c>
      <c r="J301" s="18">
        <v>1</v>
      </c>
      <c r="K301" s="14">
        <f t="shared" ca="1" si="29"/>
        <v>5</v>
      </c>
      <c r="M301" s="19" t="str">
        <f t="shared" ca="1" si="27"/>
        <v>INDNDEFFTF-49</v>
      </c>
      <c r="N301" s="23" t="str">
        <f t="shared" ca="1" si="28"/>
        <v>Construction Saving Tech-Haulage Tractors, Trucks, Fishing boats 4.9y</v>
      </c>
      <c r="O301" s="23" t="s">
        <v>32</v>
      </c>
      <c r="P301" s="23" t="s">
        <v>33</v>
      </c>
      <c r="Q301" s="23"/>
      <c r="R301" s="23"/>
      <c r="S301" s="19" t="s">
        <v>34</v>
      </c>
      <c r="V301" s="16" t="str">
        <f t="shared" ca="1" si="30"/>
        <v>ND</v>
      </c>
      <c r="W301" s="14" t="str">
        <f t="shared" ca="1" si="30"/>
        <v>Construction</v>
      </c>
      <c r="X301" s="3" t="str">
        <f>'EE investment costs'!D350</f>
        <v>TF-49</v>
      </c>
      <c r="Y301" s="3" t="str">
        <f>'EE investment costs'!E350</f>
        <v>Haulage Tractors, Trucks, Fishing boats</v>
      </c>
      <c r="AC301" s="123">
        <f>'EE investment costs'!C350</f>
        <v>4.9000000000000004</v>
      </c>
      <c r="AD301" s="22"/>
    </row>
    <row r="302" spans="2:30">
      <c r="B302" s="14" t="str">
        <f t="shared" ca="1" si="26"/>
        <v>INDNDEFFMT-50</v>
      </c>
      <c r="C302" s="15" t="str">
        <f t="shared" ca="1" si="25"/>
        <v>INDMT</v>
      </c>
      <c r="D302" s="16">
        <f>'EE investment costs'!$F$15</f>
        <v>2016</v>
      </c>
      <c r="E302" s="14">
        <f>VLOOKUP(X302,'EE investment costs'!$D$56:$R$656,15,0)</f>
        <v>6.1</v>
      </c>
      <c r="F302" s="17">
        <f ca="1">INDEX('EE investment costs'!$D$56:$R$656,MATCH(X302,'EE investment costs'!$D$56:$D$656,0),MATCH($V$8,'EE investment costs'!$D$56:$R$56,0))</f>
        <v>679.7587386631501</v>
      </c>
      <c r="I302" s="18">
        <v>1</v>
      </c>
      <c r="J302" s="18">
        <v>1</v>
      </c>
      <c r="K302" s="14">
        <f t="shared" ca="1" si="29"/>
        <v>6</v>
      </c>
      <c r="M302" s="19" t="str">
        <f t="shared" ca="1" si="27"/>
        <v>INDNDEFFMT-50</v>
      </c>
      <c r="N302" s="23" t="str">
        <f t="shared" ca="1" si="28"/>
        <v>Construction Saving Tech-Heat Medium Temp. up to 150C 5y</v>
      </c>
      <c r="O302" s="23" t="s">
        <v>32</v>
      </c>
      <c r="P302" s="23" t="s">
        <v>33</v>
      </c>
      <c r="Q302" s="23"/>
      <c r="R302" s="23"/>
      <c r="S302" s="19" t="s">
        <v>34</v>
      </c>
      <c r="V302" s="16" t="str">
        <f t="shared" ca="1" si="30"/>
        <v>ND</v>
      </c>
      <c r="W302" s="14" t="str">
        <f t="shared" ca="1" si="30"/>
        <v>Construction</v>
      </c>
      <c r="X302" s="3" t="str">
        <f>'EE investment costs'!D351</f>
        <v>MT-50</v>
      </c>
      <c r="Y302" s="3" t="str">
        <f>'EE investment costs'!E351</f>
        <v>Heat Medium Temp. up to 150C</v>
      </c>
      <c r="AC302" s="123">
        <f>'EE investment costs'!C351</f>
        <v>5</v>
      </c>
      <c r="AD302" s="22"/>
    </row>
    <row r="303" spans="2:30">
      <c r="B303" s="14" t="str">
        <f t="shared" ca="1" si="26"/>
        <v>INDNDEFFHT-50</v>
      </c>
      <c r="C303" s="15" t="str">
        <f t="shared" ca="1" si="25"/>
        <v>INDHT</v>
      </c>
      <c r="D303" s="16">
        <f>'EE investment costs'!$F$15</f>
        <v>2016</v>
      </c>
      <c r="E303" s="14">
        <f>VLOOKUP(X303,'EE investment costs'!$D$56:$R$656,15,0)</f>
        <v>4.88</v>
      </c>
      <c r="F303" s="17">
        <f ca="1">INDEX('EE investment costs'!$D$56:$R$656,MATCH(X303,'EE investment costs'!$D$56:$D$656,0),MATCH($V$8,'EE investment costs'!$D$56:$R$56,0))</f>
        <v>536.96253051300789</v>
      </c>
      <c r="I303" s="18">
        <v>1</v>
      </c>
      <c r="J303" s="18">
        <v>1</v>
      </c>
      <c r="K303" s="14">
        <f t="shared" ca="1" si="29"/>
        <v>7</v>
      </c>
      <c r="M303" s="19" t="str">
        <f t="shared" ca="1" si="27"/>
        <v>INDNDEFFHT-50</v>
      </c>
      <c r="N303" s="23" t="str">
        <f t="shared" ca="1" si="28"/>
        <v>Construction Saving Tech-Heat High Temp. over 150C 5y</v>
      </c>
      <c r="O303" s="23" t="s">
        <v>32</v>
      </c>
      <c r="P303" s="23" t="s">
        <v>33</v>
      </c>
      <c r="Q303" s="23"/>
      <c r="R303" s="23"/>
      <c r="S303" s="19" t="s">
        <v>34</v>
      </c>
      <c r="V303" s="16" t="str">
        <f t="shared" ca="1" si="30"/>
        <v>ND</v>
      </c>
      <c r="W303" s="14" t="str">
        <f t="shared" ca="1" si="30"/>
        <v>Construction</v>
      </c>
      <c r="X303" s="3" t="str">
        <f>'EE investment costs'!D352</f>
        <v>HT-50</v>
      </c>
      <c r="Y303" s="3" t="str">
        <f>'EE investment costs'!E352</f>
        <v>Heat High Temp. over 150C</v>
      </c>
      <c r="AC303" s="123">
        <f>'EE investment costs'!C352</f>
        <v>5</v>
      </c>
      <c r="AD303" s="22"/>
    </row>
    <row r="304" spans="2:30">
      <c r="B304" s="14" t="str">
        <f t="shared" ca="1" si="26"/>
        <v>INDNDEFFRH-50</v>
      </c>
      <c r="C304" s="15" t="str">
        <f t="shared" ca="1" si="25"/>
        <v>INDRH</v>
      </c>
      <c r="D304" s="16">
        <f>'EE investment costs'!$F$15</f>
        <v>2016</v>
      </c>
      <c r="E304" s="14">
        <f>VLOOKUP(X304,'EE investment costs'!$D$56:$R$656,15,0)</f>
        <v>16.186666666666667</v>
      </c>
      <c r="F304" s="17">
        <f ca="1">INDEX('EE investment costs'!$D$56:$R$656,MATCH(X304,'EE investment costs'!$D$56:$D$656,0),MATCH($V$8,'EE investment costs'!$D$56:$R$56,0))</f>
        <v>925.34648300967797</v>
      </c>
      <c r="I304" s="18">
        <v>1</v>
      </c>
      <c r="J304" s="18">
        <v>1</v>
      </c>
      <c r="K304" s="14">
        <f t="shared" ca="1" si="29"/>
        <v>3</v>
      </c>
      <c r="M304" s="19" t="str">
        <f t="shared" ca="1" si="27"/>
        <v>INDNDEFFRH-50</v>
      </c>
      <c r="N304" s="23" t="str">
        <f t="shared" ca="1" si="28"/>
        <v>Construction Saving Tech-Heat Room Heat 5y</v>
      </c>
      <c r="O304" s="23" t="s">
        <v>32</v>
      </c>
      <c r="P304" s="23" t="s">
        <v>33</v>
      </c>
      <c r="Q304" s="23"/>
      <c r="R304" s="23"/>
      <c r="S304" s="19" t="s">
        <v>34</v>
      </c>
      <c r="V304" s="16" t="str">
        <f t="shared" ca="1" si="30"/>
        <v>ND</v>
      </c>
      <c r="W304" s="14" t="str">
        <f t="shared" ca="1" si="30"/>
        <v>Construction</v>
      </c>
      <c r="X304" s="3" t="str">
        <f>'EE investment costs'!D353</f>
        <v>RH-50</v>
      </c>
      <c r="Y304" s="3" t="str">
        <f>'EE investment costs'!E353</f>
        <v>Heat Room Heat</v>
      </c>
      <c r="AC304" s="123">
        <f>'EE investment costs'!C353</f>
        <v>5</v>
      </c>
      <c r="AD304" s="22"/>
    </row>
    <row r="305" spans="2:30">
      <c r="B305" s="14" t="str">
        <f t="shared" ca="1" si="26"/>
        <v>INDNDEFFLA-50</v>
      </c>
      <c r="C305" s="15" t="str">
        <f t="shared" ca="1" si="25"/>
        <v>INDLA</v>
      </c>
      <c r="D305" s="16">
        <f>'EE investment costs'!$F$15</f>
        <v>2016</v>
      </c>
      <c r="E305" s="14">
        <f>VLOOKUP(X305,'EE investment costs'!$D$56:$R$656,15,0)</f>
        <v>4.0403333333333338</v>
      </c>
      <c r="F305" s="17">
        <f ca="1">INDEX('EE investment costs'!$D$56:$R$656,MATCH(X305,'EE investment costs'!$D$56:$D$656,0),MATCH($V$8,'EE investment costs'!$D$56:$R$56,0))</f>
        <v>1724.1642460120554</v>
      </c>
      <c r="I305" s="18">
        <v>1</v>
      </c>
      <c r="J305" s="18">
        <v>1</v>
      </c>
      <c r="K305" s="14">
        <f t="shared" ca="1" si="29"/>
        <v>0</v>
      </c>
      <c r="M305" s="19" t="str">
        <f t="shared" ca="1" si="27"/>
        <v>INDNDEFFLA-50</v>
      </c>
      <c r="N305" s="23" t="str">
        <f t="shared" ca="1" si="28"/>
        <v>Construction Saving Tech-Light 5y</v>
      </c>
      <c r="O305" s="23" t="s">
        <v>32</v>
      </c>
      <c r="P305" s="23" t="s">
        <v>33</v>
      </c>
      <c r="Q305" s="23"/>
      <c r="R305" s="23"/>
      <c r="S305" s="19" t="s">
        <v>34</v>
      </c>
      <c r="V305" s="16" t="str">
        <f t="shared" ca="1" si="30"/>
        <v>ND</v>
      </c>
      <c r="W305" s="14" t="str">
        <f t="shared" ca="1" si="30"/>
        <v>Construction</v>
      </c>
      <c r="X305" s="3" t="str">
        <f>'EE investment costs'!D354</f>
        <v>LA-50</v>
      </c>
      <c r="Y305" s="3" t="str">
        <f>'EE investment costs'!E354</f>
        <v>Light</v>
      </c>
      <c r="AC305" s="123">
        <f>'EE investment costs'!C354</f>
        <v>5</v>
      </c>
      <c r="AD305" s="22"/>
    </row>
    <row r="306" spans="2:30">
      <c r="B306" s="14" t="str">
        <f t="shared" ca="1" si="26"/>
        <v>INDNDEFFEM-50</v>
      </c>
      <c r="C306" s="15" t="str">
        <f t="shared" ca="1" si="25"/>
        <v>INDEM</v>
      </c>
      <c r="D306" s="16">
        <f>'EE investment costs'!$F$15</f>
        <v>2016</v>
      </c>
      <c r="E306" s="14">
        <f>VLOOKUP(X306,'EE investment costs'!$D$56:$R$656,15,0)</f>
        <v>4.2423500000000001</v>
      </c>
      <c r="F306" s="17">
        <f ca="1">INDEX('EE investment costs'!$D$56:$R$656,MATCH(X306,'EE investment costs'!$D$56:$D$656,0),MATCH($V$8,'EE investment costs'!$D$56:$R$56,0))</f>
        <v>1762.9508081874114</v>
      </c>
      <c r="I306" s="18">
        <v>1</v>
      </c>
      <c r="J306" s="18">
        <v>1</v>
      </c>
      <c r="K306" s="14">
        <f t="shared" ca="1" si="29"/>
        <v>0</v>
      </c>
      <c r="M306" s="19" t="str">
        <f t="shared" ca="1" si="27"/>
        <v>INDNDEFFEM-50</v>
      </c>
      <c r="N306" s="23" t="str">
        <f t="shared" ca="1" si="28"/>
        <v>Construction Saving Tech-Electric Motors 5y</v>
      </c>
      <c r="O306" s="23" t="s">
        <v>32</v>
      </c>
      <c r="P306" s="23" t="s">
        <v>33</v>
      </c>
      <c r="Q306" s="23"/>
      <c r="R306" s="23"/>
      <c r="S306" s="19" t="s">
        <v>34</v>
      </c>
      <c r="V306" s="16" t="str">
        <f t="shared" ca="1" si="30"/>
        <v>ND</v>
      </c>
      <c r="W306" s="14" t="str">
        <f t="shared" ca="1" si="30"/>
        <v>Construction</v>
      </c>
      <c r="X306" s="3" t="str">
        <f>'EE investment costs'!D355</f>
        <v>EM-50</v>
      </c>
      <c r="Y306" s="3" t="str">
        <f>'EE investment costs'!E355</f>
        <v>Electric Motors</v>
      </c>
      <c r="AC306" s="123">
        <f>'EE investment costs'!C355</f>
        <v>5</v>
      </c>
      <c r="AD306" s="22"/>
    </row>
    <row r="307" spans="2:30" ht="13.5" thickBot="1">
      <c r="B307" s="14" t="str">
        <f t="shared" ca="1" si="26"/>
        <v>INDNDEFFTF-50</v>
      </c>
      <c r="C307" s="15" t="str">
        <f t="shared" ca="1" si="25"/>
        <v>INDTF</v>
      </c>
      <c r="D307" s="16">
        <f>'EE investment costs'!$F$15</f>
        <v>2016</v>
      </c>
      <c r="E307" s="14">
        <f>VLOOKUP(X307,'EE investment costs'!$D$56:$R$656,15,0)</f>
        <v>15.833333333333332</v>
      </c>
      <c r="F307" s="17">
        <f ca="1">INDEX('EE investment costs'!$D$56:$R$656,MATCH(X307,'EE investment costs'!$D$56:$D$656,0),MATCH($V$8,'EE investment costs'!$D$56:$R$56,0))</f>
        <v>734.68550349244003</v>
      </c>
      <c r="I307" s="18">
        <v>1</v>
      </c>
      <c r="J307" s="18">
        <v>1</v>
      </c>
      <c r="K307" s="14">
        <f t="shared" ca="1" si="29"/>
        <v>5</v>
      </c>
      <c r="M307" s="24" t="str">
        <f t="shared" ca="1" si="27"/>
        <v>INDNDEFFTF-50</v>
      </c>
      <c r="N307" s="25" t="str">
        <f t="shared" ca="1" si="28"/>
        <v>Construction Saving Tech-Haulage Tractors, Trucks, Fishing boats 5y</v>
      </c>
      <c r="O307" s="25" t="s">
        <v>32</v>
      </c>
      <c r="P307" s="25" t="s">
        <v>33</v>
      </c>
      <c r="Q307" s="25"/>
      <c r="R307" s="25"/>
      <c r="S307" s="24" t="s">
        <v>34</v>
      </c>
      <c r="V307" s="16" t="str">
        <f t="shared" ca="1" si="30"/>
        <v>ND</v>
      </c>
      <c r="W307" s="14" t="str">
        <f t="shared" ca="1" si="30"/>
        <v>Construction</v>
      </c>
      <c r="X307" s="3" t="str">
        <f>'EE investment costs'!D356</f>
        <v>TF-50</v>
      </c>
      <c r="Y307" s="3" t="str">
        <f>'EE investment costs'!E356</f>
        <v>Haulage Tractors, Trucks, Fishing boats</v>
      </c>
      <c r="AC307" s="123">
        <f>'EE investment costs'!C356</f>
        <v>5</v>
      </c>
      <c r="AD307" s="22"/>
    </row>
    <row r="308" spans="2:30">
      <c r="B308" s="14" t="str">
        <f t="shared" ca="1" si="26"/>
        <v>INDNDEFFMT-51</v>
      </c>
      <c r="C308" s="15" t="str">
        <f ca="1">"I"&amp;MID(B308,4,1)&amp;"D"&amp;MID(B308,9,2)</f>
        <v>INDMT</v>
      </c>
      <c r="D308" s="16">
        <f>'EE investment costs'!$F$15</f>
        <v>2016</v>
      </c>
      <c r="E308" s="14">
        <f>VLOOKUP(X308,'EE investment costs'!$D$56:$R$656,15,0)</f>
        <v>6.1099999999999994</v>
      </c>
      <c r="F308" s="17">
        <f ca="1">INDEX('EE investment costs'!$D$56:$R$656,MATCH(X308,'EE investment costs'!$D$56:$D$656,0),MATCH($V$8,'EE investment costs'!$D$56:$R$56,0))</f>
        <v>689.08581626751288</v>
      </c>
      <c r="I308" s="18">
        <v>1</v>
      </c>
      <c r="J308" s="18">
        <v>1</v>
      </c>
      <c r="K308" s="14">
        <f t="shared" ca="1" si="29"/>
        <v>6</v>
      </c>
      <c r="M308" s="20" t="str">
        <f t="shared" ca="1" si="27"/>
        <v>INDNDEFFMT-51</v>
      </c>
      <c r="N308" s="21" t="str">
        <f t="shared" ca="1" si="28"/>
        <v>Construction Saving Tech-Heat Medium Temp. up to 150C 5.1y</v>
      </c>
      <c r="O308" s="21" t="s">
        <v>32</v>
      </c>
      <c r="P308" s="21" t="s">
        <v>33</v>
      </c>
      <c r="Q308" s="21"/>
      <c r="R308" s="21"/>
      <c r="S308" s="20" t="s">
        <v>34</v>
      </c>
      <c r="V308" s="16" t="str">
        <f t="shared" ca="1" si="30"/>
        <v>ND</v>
      </c>
      <c r="W308" s="14" t="str">
        <f t="shared" ca="1" si="30"/>
        <v>Construction</v>
      </c>
      <c r="X308" s="3" t="str">
        <f>'EE investment costs'!D357</f>
        <v>MT-51</v>
      </c>
      <c r="Y308" s="3" t="str">
        <f>'EE investment costs'!E357</f>
        <v>Heat Medium Temp. up to 150C</v>
      </c>
      <c r="AC308" s="123">
        <f>'EE investment costs'!C357</f>
        <v>5.0999999999999996</v>
      </c>
      <c r="AD308" s="22"/>
    </row>
    <row r="309" spans="2:30">
      <c r="B309" s="14" t="str">
        <f t="shared" ca="1" si="26"/>
        <v>INDNDEFFHT-51</v>
      </c>
      <c r="C309" s="15" t="str">
        <f t="shared" ca="1" si="25"/>
        <v>INDHT</v>
      </c>
      <c r="D309" s="16">
        <f>'EE investment costs'!$F$15</f>
        <v>2016</v>
      </c>
      <c r="E309" s="14">
        <f>VLOOKUP(X309,'EE investment costs'!$D$56:$R$656,15,0)</f>
        <v>4.8879999999999999</v>
      </c>
      <c r="F309" s="17">
        <f ca="1">INDEX('EE investment costs'!$D$56:$R$656,MATCH(X309,'EE investment costs'!$D$56:$D$656,0),MATCH($V$8,'EE investment costs'!$D$56:$R$56,0))</f>
        <v>543.16703988015422</v>
      </c>
      <c r="I309" s="18">
        <v>1</v>
      </c>
      <c r="J309" s="18">
        <v>1</v>
      </c>
      <c r="K309" s="14">
        <f t="shared" ca="1" si="29"/>
        <v>7</v>
      </c>
      <c r="M309" s="19" t="str">
        <f t="shared" ca="1" si="27"/>
        <v>INDNDEFFHT-51</v>
      </c>
      <c r="N309" s="23" t="str">
        <f t="shared" ca="1" si="28"/>
        <v>Construction Saving Tech-Heat High Temp. over 150C 5.1y</v>
      </c>
      <c r="O309" s="23" t="s">
        <v>32</v>
      </c>
      <c r="P309" s="23" t="s">
        <v>33</v>
      </c>
      <c r="Q309" s="23"/>
      <c r="R309" s="23"/>
      <c r="S309" s="19" t="s">
        <v>34</v>
      </c>
      <c r="V309" s="16" t="str">
        <f t="shared" ca="1" si="30"/>
        <v>ND</v>
      </c>
      <c r="W309" s="14" t="str">
        <f t="shared" ca="1" si="30"/>
        <v>Construction</v>
      </c>
      <c r="X309" s="3" t="str">
        <f>'EE investment costs'!D358</f>
        <v>HT-51</v>
      </c>
      <c r="Y309" s="3" t="str">
        <f>'EE investment costs'!E358</f>
        <v>Heat High Temp. over 150C</v>
      </c>
      <c r="AC309" s="123">
        <f>'EE investment costs'!C358</f>
        <v>5.0999999999999996</v>
      </c>
      <c r="AD309" s="22"/>
    </row>
    <row r="310" spans="2:30">
      <c r="B310" s="14" t="str">
        <f t="shared" ca="1" si="26"/>
        <v>INDNDEFFRH-51</v>
      </c>
      <c r="C310" s="15" t="str">
        <f t="shared" ca="1" si="25"/>
        <v>INDRH</v>
      </c>
      <c r="D310" s="16">
        <f>'EE investment costs'!$F$15</f>
        <v>2016</v>
      </c>
      <c r="E310" s="14">
        <f>VLOOKUP(X310,'EE investment costs'!$D$56:$R$656,15,0)</f>
        <v>16.205333333333336</v>
      </c>
      <c r="F310" s="17">
        <f ca="1">INDEX('EE investment costs'!$D$56:$R$656,MATCH(X310,'EE investment costs'!$D$56:$D$656,0),MATCH($V$8,'EE investment costs'!$D$56:$R$56,0))</f>
        <v>987.0362485436566</v>
      </c>
      <c r="I310" s="18">
        <v>1</v>
      </c>
      <c r="J310" s="18">
        <v>1</v>
      </c>
      <c r="K310" s="14">
        <f t="shared" ca="1" si="29"/>
        <v>3</v>
      </c>
      <c r="M310" s="19" t="str">
        <f t="shared" ca="1" si="27"/>
        <v>INDNDEFFRH-51</v>
      </c>
      <c r="N310" s="23" t="str">
        <f t="shared" ca="1" si="28"/>
        <v>Construction Saving Tech-Heat Room Heat 5.1y</v>
      </c>
      <c r="O310" s="23" t="s">
        <v>32</v>
      </c>
      <c r="P310" s="23" t="s">
        <v>33</v>
      </c>
      <c r="Q310" s="23"/>
      <c r="R310" s="23"/>
      <c r="S310" s="19" t="s">
        <v>34</v>
      </c>
      <c r="V310" s="16" t="str">
        <f t="shared" ca="1" si="30"/>
        <v>ND</v>
      </c>
      <c r="W310" s="14" t="str">
        <f t="shared" ca="1" si="30"/>
        <v>Construction</v>
      </c>
      <c r="X310" s="3" t="str">
        <f>'EE investment costs'!D359</f>
        <v>RH-51</v>
      </c>
      <c r="Y310" s="3" t="str">
        <f>'EE investment costs'!E359</f>
        <v>Heat Room Heat</v>
      </c>
      <c r="AC310" s="123">
        <f>'EE investment costs'!C359</f>
        <v>5.0999999999999996</v>
      </c>
      <c r="AD310" s="22"/>
    </row>
    <row r="311" spans="2:30">
      <c r="B311" s="14" t="str">
        <f t="shared" ca="1" si="26"/>
        <v>INDNDEFFLA-51</v>
      </c>
      <c r="C311" s="15" t="str">
        <f t="shared" ca="1" si="25"/>
        <v>INDLA</v>
      </c>
      <c r="D311" s="16">
        <f>'EE investment costs'!$F$15</f>
        <v>2016</v>
      </c>
      <c r="E311" s="14">
        <f>VLOOKUP(X311,'EE investment costs'!$D$56:$R$656,15,0)</f>
        <v>4.0533666666666672</v>
      </c>
      <c r="F311" s="17">
        <f ca="1">INDEX('EE investment costs'!$D$56:$R$656,MATCH(X311,'EE investment costs'!$D$56:$D$656,0),MATCH($V$8,'EE investment costs'!$D$56:$R$56,0))</f>
        <v>1739.5414391631821</v>
      </c>
      <c r="I311" s="18">
        <v>1</v>
      </c>
      <c r="J311" s="18">
        <v>1</v>
      </c>
      <c r="K311" s="14">
        <f t="shared" ca="1" si="29"/>
        <v>0</v>
      </c>
      <c r="M311" s="19" t="str">
        <f t="shared" ca="1" si="27"/>
        <v>INDNDEFFLA-51</v>
      </c>
      <c r="N311" s="23" t="str">
        <f t="shared" ca="1" si="28"/>
        <v>Construction Saving Tech-Light 5.1y</v>
      </c>
      <c r="O311" s="23" t="s">
        <v>32</v>
      </c>
      <c r="P311" s="23" t="s">
        <v>33</v>
      </c>
      <c r="Q311" s="23"/>
      <c r="R311" s="23"/>
      <c r="S311" s="19" t="s">
        <v>34</v>
      </c>
      <c r="V311" s="16" t="str">
        <f t="shared" ca="1" si="30"/>
        <v>ND</v>
      </c>
      <c r="W311" s="14" t="str">
        <f t="shared" ca="1" si="30"/>
        <v>Construction</v>
      </c>
      <c r="X311" s="3" t="str">
        <f>'EE investment costs'!D360</f>
        <v>LA-51</v>
      </c>
      <c r="Y311" s="3" t="str">
        <f>'EE investment costs'!E360</f>
        <v>Light</v>
      </c>
      <c r="AC311" s="123">
        <f>'EE investment costs'!C360</f>
        <v>5.0999999999999996</v>
      </c>
      <c r="AD311" s="22"/>
    </row>
    <row r="312" spans="2:30">
      <c r="B312" s="14" t="str">
        <f t="shared" ca="1" si="26"/>
        <v>INDNDEFFEM-51</v>
      </c>
      <c r="C312" s="15" t="str">
        <f t="shared" ca="1" si="25"/>
        <v>INDEM</v>
      </c>
      <c r="D312" s="16">
        <f>'EE investment costs'!$F$15</f>
        <v>2016</v>
      </c>
      <c r="E312" s="14">
        <f>VLOOKUP(X312,'EE investment costs'!$D$56:$R$656,15,0)</f>
        <v>4.2560349999999998</v>
      </c>
      <c r="F312" s="17">
        <f ca="1">INDEX('EE investment costs'!$D$56:$R$656,MATCH(X312,'EE investment costs'!$D$56:$D$656,0),MATCH($V$8,'EE investment costs'!$D$56:$R$56,0))</f>
        <v>1781.8889702534275</v>
      </c>
      <c r="I312" s="18">
        <v>1</v>
      </c>
      <c r="J312" s="18">
        <v>1</v>
      </c>
      <c r="K312" s="14">
        <f t="shared" ca="1" si="29"/>
        <v>0</v>
      </c>
      <c r="M312" s="19" t="str">
        <f t="shared" ca="1" si="27"/>
        <v>INDNDEFFEM-51</v>
      </c>
      <c r="N312" s="23" t="str">
        <f t="shared" ca="1" si="28"/>
        <v>Construction Saving Tech-Electric Motors 5.1y</v>
      </c>
      <c r="O312" s="23" t="s">
        <v>32</v>
      </c>
      <c r="P312" s="23" t="s">
        <v>33</v>
      </c>
      <c r="Q312" s="23"/>
      <c r="R312" s="23"/>
      <c r="S312" s="19" t="s">
        <v>34</v>
      </c>
      <c r="V312" s="16" t="str">
        <f t="shared" ca="1" si="30"/>
        <v>ND</v>
      </c>
      <c r="W312" s="14" t="str">
        <f t="shared" ca="1" si="30"/>
        <v>Construction</v>
      </c>
      <c r="X312" s="3" t="str">
        <f>'EE investment costs'!D361</f>
        <v>EM-51</v>
      </c>
      <c r="Y312" s="3" t="str">
        <f>'EE investment costs'!E361</f>
        <v>Electric Motors</v>
      </c>
      <c r="AC312" s="123">
        <f>'EE investment costs'!C361</f>
        <v>5.0999999999999996</v>
      </c>
      <c r="AD312" s="22"/>
    </row>
    <row r="313" spans="2:30">
      <c r="B313" s="14" t="str">
        <f t="shared" ca="1" si="26"/>
        <v>INDNDEFFTF-51</v>
      </c>
      <c r="C313" s="15" t="str">
        <f t="shared" ref="C313:C367" ca="1" si="31">"I"&amp;MID(B313,4,1)&amp;"D"&amp;MID(B313,9,2)</f>
        <v>INDTF</v>
      </c>
      <c r="D313" s="16">
        <f>'EE investment costs'!$F$15</f>
        <v>2016</v>
      </c>
      <c r="E313" s="14">
        <f>VLOOKUP(X313,'EE investment costs'!$D$56:$R$656,15,0)</f>
        <v>15.916666666666664</v>
      </c>
      <c r="F313" s="17">
        <f ca="1">INDEX('EE investment costs'!$D$56:$R$656,MATCH(X313,'EE investment costs'!$D$56:$D$656,0),MATCH($V$8,'EE investment costs'!$D$56:$R$56,0))</f>
        <v>749.3792135622889</v>
      </c>
      <c r="I313" s="18">
        <v>1</v>
      </c>
      <c r="J313" s="18">
        <v>1</v>
      </c>
      <c r="K313" s="14">
        <f t="shared" ca="1" si="29"/>
        <v>5</v>
      </c>
      <c r="M313" s="19" t="str">
        <f t="shared" ca="1" si="27"/>
        <v>INDNDEFFTF-51</v>
      </c>
      <c r="N313" s="23" t="str">
        <f t="shared" ca="1" si="28"/>
        <v>Construction Saving Tech-Haulage Tractors, Trucks, Fishing boats 5.1y</v>
      </c>
      <c r="O313" s="23" t="s">
        <v>32</v>
      </c>
      <c r="P313" s="23" t="s">
        <v>33</v>
      </c>
      <c r="Q313" s="23"/>
      <c r="R313" s="23"/>
      <c r="S313" s="19" t="s">
        <v>34</v>
      </c>
      <c r="V313" s="16" t="str">
        <f t="shared" ca="1" si="30"/>
        <v>ND</v>
      </c>
      <c r="W313" s="14" t="str">
        <f t="shared" ca="1" si="30"/>
        <v>Construction</v>
      </c>
      <c r="X313" s="3" t="str">
        <f>'EE investment costs'!D362</f>
        <v>TF-51</v>
      </c>
      <c r="Y313" s="3" t="str">
        <f>'EE investment costs'!E362</f>
        <v>Haulage Tractors, Trucks, Fishing boats</v>
      </c>
      <c r="AC313" s="123">
        <f>'EE investment costs'!C362</f>
        <v>5.0999999999999996</v>
      </c>
      <c r="AD313" s="22"/>
    </row>
    <row r="314" spans="2:30">
      <c r="B314" s="14" t="str">
        <f t="shared" ca="1" si="26"/>
        <v>INDNDEFFMT-52</v>
      </c>
      <c r="C314" s="15" t="str">
        <f t="shared" ca="1" si="31"/>
        <v>INDMT</v>
      </c>
      <c r="D314" s="16">
        <f>'EE investment costs'!$F$15</f>
        <v>2016</v>
      </c>
      <c r="E314" s="14">
        <f>VLOOKUP(X314,'EE investment costs'!$D$56:$R$656,15,0)</f>
        <v>6.1199999999999992</v>
      </c>
      <c r="F314" s="17">
        <f ca="1">INDEX('EE investment costs'!$D$56:$R$656,MATCH(X314,'EE investment costs'!$D$56:$D$656,0),MATCH($V$8,'EE investment costs'!$D$56:$R$56,0))</f>
        <v>698.41289387187589</v>
      </c>
      <c r="I314" s="18">
        <v>1</v>
      </c>
      <c r="J314" s="18">
        <v>1</v>
      </c>
      <c r="K314" s="14">
        <f t="shared" ca="1" si="29"/>
        <v>6</v>
      </c>
      <c r="M314" s="19" t="str">
        <f t="shared" ca="1" si="27"/>
        <v>INDNDEFFMT-52</v>
      </c>
      <c r="N314" s="23" t="str">
        <f t="shared" ca="1" si="28"/>
        <v>Construction Saving Tech-Heat Medium Temp. up to 150C 5.2y</v>
      </c>
      <c r="O314" s="23" t="s">
        <v>32</v>
      </c>
      <c r="P314" s="23" t="s">
        <v>33</v>
      </c>
      <c r="Q314" s="23"/>
      <c r="R314" s="23"/>
      <c r="S314" s="19" t="s">
        <v>34</v>
      </c>
      <c r="V314" s="16" t="str">
        <f t="shared" ca="1" si="30"/>
        <v>ND</v>
      </c>
      <c r="W314" s="14" t="str">
        <f t="shared" ca="1" si="30"/>
        <v>Construction</v>
      </c>
      <c r="X314" s="3" t="str">
        <f>'EE investment costs'!D363</f>
        <v>MT-52</v>
      </c>
      <c r="Y314" s="3" t="str">
        <f>'EE investment costs'!E363</f>
        <v>Heat Medium Temp. up to 150C</v>
      </c>
      <c r="AC314" s="123">
        <f>'EE investment costs'!C363</f>
        <v>5.2</v>
      </c>
      <c r="AD314" s="22"/>
    </row>
    <row r="315" spans="2:30">
      <c r="B315" s="14" t="str">
        <f t="shared" ca="1" si="26"/>
        <v>INDNDEFFHT-52</v>
      </c>
      <c r="C315" s="15" t="str">
        <f t="shared" ca="1" si="31"/>
        <v>INDHT</v>
      </c>
      <c r="D315" s="16">
        <f>'EE investment costs'!$F$15</f>
        <v>2016</v>
      </c>
      <c r="E315" s="14">
        <f>VLOOKUP(X315,'EE investment costs'!$D$56:$R$656,15,0)</f>
        <v>4.8959999999999999</v>
      </c>
      <c r="F315" s="17">
        <f ca="1">INDEX('EE investment costs'!$D$56:$R$656,MATCH(X315,'EE investment costs'!$D$56:$D$656,0),MATCH($V$8,'EE investment costs'!$D$56:$R$56,0))</f>
        <v>549.37154924730078</v>
      </c>
      <c r="I315" s="18">
        <v>1</v>
      </c>
      <c r="J315" s="18">
        <v>1</v>
      </c>
      <c r="K315" s="14">
        <f t="shared" ca="1" si="29"/>
        <v>7</v>
      </c>
      <c r="M315" s="19" t="str">
        <f t="shared" ca="1" si="27"/>
        <v>INDNDEFFHT-52</v>
      </c>
      <c r="N315" s="23" t="str">
        <f t="shared" ca="1" si="28"/>
        <v>Construction Saving Tech-Heat High Temp. over 150C 5.2y</v>
      </c>
      <c r="O315" s="23" t="s">
        <v>32</v>
      </c>
      <c r="P315" s="23" t="s">
        <v>33</v>
      </c>
      <c r="Q315" s="23"/>
      <c r="R315" s="23"/>
      <c r="S315" s="19" t="s">
        <v>34</v>
      </c>
      <c r="V315" s="16" t="str">
        <f t="shared" ca="1" si="30"/>
        <v>ND</v>
      </c>
      <c r="W315" s="14" t="str">
        <f t="shared" ca="1" si="30"/>
        <v>Construction</v>
      </c>
      <c r="X315" s="3" t="str">
        <f>'EE investment costs'!D364</f>
        <v>HT-52</v>
      </c>
      <c r="Y315" s="3" t="str">
        <f>'EE investment costs'!E364</f>
        <v>Heat High Temp. over 150C</v>
      </c>
      <c r="AC315" s="123">
        <f>'EE investment costs'!C364</f>
        <v>5.2</v>
      </c>
      <c r="AD315" s="22"/>
    </row>
    <row r="316" spans="2:30">
      <c r="B316" s="14" t="str">
        <f t="shared" ca="1" si="26"/>
        <v>INDNDEFFRH-52</v>
      </c>
      <c r="C316" s="15" t="str">
        <f t="shared" ca="1" si="31"/>
        <v>INDRH</v>
      </c>
      <c r="D316" s="16">
        <f>'EE investment costs'!$F$15</f>
        <v>2016</v>
      </c>
      <c r="E316" s="14">
        <f>VLOOKUP(X316,'EE investment costs'!$D$56:$R$656,15,0)</f>
        <v>16.224000000000004</v>
      </c>
      <c r="F316" s="17">
        <f ca="1">INDEX('EE investment costs'!$D$56:$R$656,MATCH(X316,'EE investment costs'!$D$56:$D$656,0),MATCH($V$8,'EE investment costs'!$D$56:$R$56,0))</f>
        <v>1048.7260140776352</v>
      </c>
      <c r="I316" s="18">
        <v>1</v>
      </c>
      <c r="J316" s="18">
        <v>1</v>
      </c>
      <c r="K316" s="14">
        <f t="shared" ca="1" si="29"/>
        <v>2</v>
      </c>
      <c r="M316" s="19" t="str">
        <f t="shared" ca="1" si="27"/>
        <v>INDNDEFFRH-52</v>
      </c>
      <c r="N316" s="23" t="str">
        <f t="shared" ca="1" si="28"/>
        <v>Construction Saving Tech-Heat Room Heat 5.2y</v>
      </c>
      <c r="O316" s="23" t="s">
        <v>32</v>
      </c>
      <c r="P316" s="23" t="s">
        <v>33</v>
      </c>
      <c r="Q316" s="23"/>
      <c r="R316" s="23"/>
      <c r="S316" s="19" t="s">
        <v>34</v>
      </c>
      <c r="V316" s="16" t="str">
        <f t="shared" ca="1" si="30"/>
        <v>ND</v>
      </c>
      <c r="W316" s="14" t="str">
        <f t="shared" ca="1" si="30"/>
        <v>Construction</v>
      </c>
      <c r="X316" s="3" t="str">
        <f>'EE investment costs'!D365</f>
        <v>RH-52</v>
      </c>
      <c r="Y316" s="3" t="str">
        <f>'EE investment costs'!E365</f>
        <v>Heat Room Heat</v>
      </c>
      <c r="AC316" s="123">
        <f>'EE investment costs'!C365</f>
        <v>5.2</v>
      </c>
      <c r="AD316" s="22"/>
    </row>
    <row r="317" spans="2:30">
      <c r="B317" s="14" t="str">
        <f t="shared" ca="1" si="26"/>
        <v>INDNDEFFLA-52</v>
      </c>
      <c r="C317" s="15" t="str">
        <f t="shared" ca="1" si="31"/>
        <v>INDLA</v>
      </c>
      <c r="D317" s="16">
        <f>'EE investment costs'!$F$15</f>
        <v>2016</v>
      </c>
      <c r="E317" s="14">
        <f>VLOOKUP(X317,'EE investment costs'!$D$56:$R$656,15,0)</f>
        <v>4.0663999999999998</v>
      </c>
      <c r="F317" s="17">
        <f ca="1">INDEX('EE investment costs'!$D$56:$R$656,MATCH(X317,'EE investment costs'!$D$56:$D$656,0),MATCH($V$8,'EE investment costs'!$D$56:$R$56,0))</f>
        <v>1754.9186323143088</v>
      </c>
      <c r="I317" s="18">
        <v>1</v>
      </c>
      <c r="J317" s="18">
        <v>1</v>
      </c>
      <c r="K317" s="14">
        <f t="shared" ca="1" si="29"/>
        <v>0</v>
      </c>
      <c r="M317" s="19" t="str">
        <f t="shared" ca="1" si="27"/>
        <v>INDNDEFFLA-52</v>
      </c>
      <c r="N317" s="23" t="str">
        <f t="shared" ca="1" si="28"/>
        <v>Construction Saving Tech-Light 5.2y</v>
      </c>
      <c r="O317" s="23" t="s">
        <v>32</v>
      </c>
      <c r="P317" s="23" t="s">
        <v>33</v>
      </c>
      <c r="Q317" s="23"/>
      <c r="R317" s="23"/>
      <c r="S317" s="19" t="s">
        <v>34</v>
      </c>
      <c r="V317" s="16" t="str">
        <f t="shared" ca="1" si="30"/>
        <v>ND</v>
      </c>
      <c r="W317" s="14" t="str">
        <f t="shared" ca="1" si="30"/>
        <v>Construction</v>
      </c>
      <c r="X317" s="3" t="str">
        <f>'EE investment costs'!D366</f>
        <v>LA-52</v>
      </c>
      <c r="Y317" s="3" t="str">
        <f>'EE investment costs'!E366</f>
        <v>Light</v>
      </c>
      <c r="AC317" s="123">
        <f>'EE investment costs'!C366</f>
        <v>5.2</v>
      </c>
      <c r="AD317" s="22"/>
    </row>
    <row r="318" spans="2:30">
      <c r="B318" s="14" t="str">
        <f t="shared" ca="1" si="26"/>
        <v>INDNDEFFEM-52</v>
      </c>
      <c r="C318" s="15" t="str">
        <f t="shared" ca="1" si="31"/>
        <v>INDEM</v>
      </c>
      <c r="D318" s="16">
        <f>'EE investment costs'!$F$15</f>
        <v>2016</v>
      </c>
      <c r="E318" s="14">
        <f>VLOOKUP(X318,'EE investment costs'!$D$56:$R$656,15,0)</f>
        <v>4.2697200000000004</v>
      </c>
      <c r="F318" s="17">
        <f ca="1">INDEX('EE investment costs'!$D$56:$R$656,MATCH(X318,'EE investment costs'!$D$56:$D$656,0),MATCH($V$8,'EE investment costs'!$D$56:$R$56,0))</f>
        <v>1800.8271323194435</v>
      </c>
      <c r="I318" s="18">
        <v>1</v>
      </c>
      <c r="J318" s="18">
        <v>1</v>
      </c>
      <c r="K318" s="14">
        <f t="shared" ca="1" si="29"/>
        <v>0</v>
      </c>
      <c r="M318" s="19" t="str">
        <f t="shared" ca="1" si="27"/>
        <v>INDNDEFFEM-52</v>
      </c>
      <c r="N318" s="23" t="str">
        <f t="shared" ca="1" si="28"/>
        <v>Construction Saving Tech-Electric Motors 5.2y</v>
      </c>
      <c r="O318" s="23" t="s">
        <v>32</v>
      </c>
      <c r="P318" s="23" t="s">
        <v>33</v>
      </c>
      <c r="Q318" s="23"/>
      <c r="R318" s="23"/>
      <c r="S318" s="19" t="s">
        <v>34</v>
      </c>
      <c r="V318" s="16" t="str">
        <f t="shared" ca="1" si="30"/>
        <v>ND</v>
      </c>
      <c r="W318" s="14" t="str">
        <f t="shared" ca="1" si="30"/>
        <v>Construction</v>
      </c>
      <c r="X318" s="3" t="str">
        <f>'EE investment costs'!D367</f>
        <v>EM-52</v>
      </c>
      <c r="Y318" s="3" t="str">
        <f>'EE investment costs'!E367</f>
        <v>Electric Motors</v>
      </c>
      <c r="AC318" s="123">
        <f>'EE investment costs'!C367</f>
        <v>5.2</v>
      </c>
      <c r="AD318" s="22"/>
    </row>
    <row r="319" spans="2:30">
      <c r="B319" s="14" t="str">
        <f t="shared" ca="1" si="26"/>
        <v>INDNDEFFTF-52</v>
      </c>
      <c r="C319" s="15" t="str">
        <f t="shared" ca="1" si="31"/>
        <v>INDTF</v>
      </c>
      <c r="D319" s="16">
        <f>'EE investment costs'!$F$15</f>
        <v>2016</v>
      </c>
      <c r="E319" s="14">
        <f>VLOOKUP(X319,'EE investment costs'!$D$56:$R$656,15,0)</f>
        <v>16</v>
      </c>
      <c r="F319" s="17">
        <f ca="1">INDEX('EE investment costs'!$D$56:$R$656,MATCH(X319,'EE investment costs'!$D$56:$D$656,0),MATCH($V$8,'EE investment costs'!$D$56:$R$56,0))</f>
        <v>764.07292363213776</v>
      </c>
      <c r="I319" s="18">
        <v>1</v>
      </c>
      <c r="J319" s="18">
        <v>1</v>
      </c>
      <c r="K319" s="14">
        <f t="shared" ca="1" si="29"/>
        <v>5</v>
      </c>
      <c r="M319" s="19" t="str">
        <f t="shared" ca="1" si="27"/>
        <v>INDNDEFFTF-52</v>
      </c>
      <c r="N319" s="23" t="str">
        <f t="shared" ca="1" si="28"/>
        <v>Construction Saving Tech-Haulage Tractors, Trucks, Fishing boats 5.2y</v>
      </c>
      <c r="O319" s="23" t="s">
        <v>32</v>
      </c>
      <c r="P319" s="23" t="s">
        <v>33</v>
      </c>
      <c r="Q319" s="23"/>
      <c r="R319" s="23"/>
      <c r="S319" s="19" t="s">
        <v>34</v>
      </c>
      <c r="V319" s="16" t="str">
        <f t="shared" ca="1" si="30"/>
        <v>ND</v>
      </c>
      <c r="W319" s="14" t="str">
        <f t="shared" ca="1" si="30"/>
        <v>Construction</v>
      </c>
      <c r="X319" s="3" t="str">
        <f>'EE investment costs'!D368</f>
        <v>TF-52</v>
      </c>
      <c r="Y319" s="3" t="str">
        <f>'EE investment costs'!E368</f>
        <v>Haulage Tractors, Trucks, Fishing boats</v>
      </c>
      <c r="AC319" s="123">
        <f>'EE investment costs'!C368</f>
        <v>5.2</v>
      </c>
      <c r="AD319" s="22"/>
    </row>
    <row r="320" spans="2:30">
      <c r="B320" s="14" t="str">
        <f t="shared" ca="1" si="26"/>
        <v>INDNDEFFMT-53</v>
      </c>
      <c r="C320" s="15" t="str">
        <f t="shared" ca="1" si="31"/>
        <v>INDMT</v>
      </c>
      <c r="D320" s="16">
        <f>'EE investment costs'!$F$15</f>
        <v>2016</v>
      </c>
      <c r="E320" s="14">
        <f>VLOOKUP(X320,'EE investment costs'!$D$56:$R$656,15,0)</f>
        <v>6.13</v>
      </c>
      <c r="F320" s="17">
        <f ca="1">INDEX('EE investment costs'!$D$56:$R$656,MATCH(X320,'EE investment costs'!$D$56:$D$656,0),MATCH($V$8,'EE investment costs'!$D$56:$R$56,0))</f>
        <v>707.73997147623857</v>
      </c>
      <c r="I320" s="18">
        <v>1</v>
      </c>
      <c r="J320" s="18">
        <v>1</v>
      </c>
      <c r="K320" s="14">
        <f t="shared" ca="1" si="29"/>
        <v>5</v>
      </c>
      <c r="M320" s="19" t="str">
        <f t="shared" ca="1" si="27"/>
        <v>INDNDEFFMT-53</v>
      </c>
      <c r="N320" s="23" t="str">
        <f t="shared" ca="1" si="28"/>
        <v>Construction Saving Tech-Heat Medium Temp. up to 150C 5.3y</v>
      </c>
      <c r="O320" s="23" t="s">
        <v>32</v>
      </c>
      <c r="P320" s="23" t="s">
        <v>33</v>
      </c>
      <c r="Q320" s="23"/>
      <c r="R320" s="23"/>
      <c r="S320" s="19" t="s">
        <v>34</v>
      </c>
      <c r="V320" s="16" t="str">
        <f t="shared" ca="1" si="30"/>
        <v>ND</v>
      </c>
      <c r="W320" s="14" t="str">
        <f t="shared" ca="1" si="30"/>
        <v>Construction</v>
      </c>
      <c r="X320" s="3" t="str">
        <f>'EE investment costs'!D369</f>
        <v>MT-53</v>
      </c>
      <c r="Y320" s="3" t="str">
        <f>'EE investment costs'!E369</f>
        <v>Heat Medium Temp. up to 150C</v>
      </c>
      <c r="AC320" s="123">
        <f>'EE investment costs'!C369</f>
        <v>5.3</v>
      </c>
      <c r="AD320" s="22"/>
    </row>
    <row r="321" spans="2:30">
      <c r="B321" s="14" t="str">
        <f t="shared" ca="1" si="26"/>
        <v>INDNDEFFHT-53</v>
      </c>
      <c r="C321" s="15" t="str">
        <f t="shared" ca="1" si="31"/>
        <v>INDHT</v>
      </c>
      <c r="D321" s="16">
        <f>'EE investment costs'!$F$15</f>
        <v>2016</v>
      </c>
      <c r="E321" s="14">
        <f>VLOOKUP(X321,'EE investment costs'!$D$56:$R$656,15,0)</f>
        <v>4.9039999999999999</v>
      </c>
      <c r="F321" s="17">
        <f ca="1">INDEX('EE investment costs'!$D$56:$R$656,MATCH(X321,'EE investment costs'!$D$56:$D$656,0),MATCH($V$8,'EE investment costs'!$D$56:$R$56,0))</f>
        <v>555.57605861444722</v>
      </c>
      <c r="I321" s="18">
        <v>1</v>
      </c>
      <c r="J321" s="18">
        <v>1</v>
      </c>
      <c r="K321" s="14">
        <f t="shared" ca="1" si="29"/>
        <v>7</v>
      </c>
      <c r="M321" s="19" t="str">
        <f t="shared" ca="1" si="27"/>
        <v>INDNDEFFHT-53</v>
      </c>
      <c r="N321" s="23" t="str">
        <f t="shared" ca="1" si="28"/>
        <v>Construction Saving Tech-Heat High Temp. over 150C 5.3y</v>
      </c>
      <c r="O321" s="23" t="s">
        <v>32</v>
      </c>
      <c r="P321" s="23" t="s">
        <v>33</v>
      </c>
      <c r="Q321" s="23"/>
      <c r="R321" s="23"/>
      <c r="S321" s="19" t="s">
        <v>34</v>
      </c>
      <c r="V321" s="16" t="str">
        <f t="shared" ca="1" si="30"/>
        <v>ND</v>
      </c>
      <c r="W321" s="14" t="str">
        <f t="shared" ca="1" si="30"/>
        <v>Construction</v>
      </c>
      <c r="X321" s="3" t="str">
        <f>'EE investment costs'!D370</f>
        <v>HT-53</v>
      </c>
      <c r="Y321" s="3" t="str">
        <f>'EE investment costs'!E370</f>
        <v>Heat High Temp. over 150C</v>
      </c>
      <c r="AC321" s="123">
        <f>'EE investment costs'!C370</f>
        <v>5.3</v>
      </c>
      <c r="AD321" s="22"/>
    </row>
    <row r="322" spans="2:30">
      <c r="B322" s="14" t="str">
        <f t="shared" ca="1" si="26"/>
        <v>INDNDEFFRH-53</v>
      </c>
      <c r="C322" s="15" t="str">
        <f t="shared" ca="1" si="31"/>
        <v>INDRH</v>
      </c>
      <c r="D322" s="16">
        <f>'EE investment costs'!$F$15</f>
        <v>2016</v>
      </c>
      <c r="E322" s="14">
        <f>VLOOKUP(X322,'EE investment costs'!$D$56:$R$656,15,0)</f>
        <v>16.242666666666668</v>
      </c>
      <c r="F322" s="17">
        <f ca="1">INDEX('EE investment costs'!$D$56:$R$656,MATCH(X322,'EE investment costs'!$D$56:$D$656,0),MATCH($V$8,'EE investment costs'!$D$56:$R$56,0))</f>
        <v>1110.4157796116137</v>
      </c>
      <c r="I322" s="18">
        <v>1</v>
      </c>
      <c r="J322" s="18">
        <v>1</v>
      </c>
      <c r="K322" s="14">
        <f t="shared" ca="1" si="29"/>
        <v>1</v>
      </c>
      <c r="M322" s="19" t="str">
        <f t="shared" ca="1" si="27"/>
        <v>INDNDEFFRH-53</v>
      </c>
      <c r="N322" s="23" t="str">
        <f t="shared" ca="1" si="28"/>
        <v>Construction Saving Tech-Heat Room Heat 5.3y</v>
      </c>
      <c r="O322" s="23" t="s">
        <v>32</v>
      </c>
      <c r="P322" s="23" t="s">
        <v>33</v>
      </c>
      <c r="Q322" s="23"/>
      <c r="R322" s="23"/>
      <c r="S322" s="19" t="s">
        <v>34</v>
      </c>
      <c r="V322" s="16" t="str">
        <f t="shared" ca="1" si="30"/>
        <v>ND</v>
      </c>
      <c r="W322" s="14" t="str">
        <f t="shared" ca="1" si="30"/>
        <v>Construction</v>
      </c>
      <c r="X322" s="3" t="str">
        <f>'EE investment costs'!D371</f>
        <v>RH-53</v>
      </c>
      <c r="Y322" s="3" t="str">
        <f>'EE investment costs'!E371</f>
        <v>Heat Room Heat</v>
      </c>
      <c r="AC322" s="123">
        <f>'EE investment costs'!C371</f>
        <v>5.3</v>
      </c>
      <c r="AD322" s="22"/>
    </row>
    <row r="323" spans="2:30">
      <c r="B323" s="14" t="str">
        <f t="shared" ca="1" si="26"/>
        <v>INDNDEFFLA-53</v>
      </c>
      <c r="C323" s="15" t="str">
        <f t="shared" ca="1" si="31"/>
        <v>INDLA</v>
      </c>
      <c r="D323" s="16">
        <f>'EE investment costs'!$F$15</f>
        <v>2016</v>
      </c>
      <c r="E323" s="14">
        <f>VLOOKUP(X323,'EE investment costs'!$D$56:$R$656,15,0)</f>
        <v>4.0794333333333332</v>
      </c>
      <c r="F323" s="17">
        <f ca="1">INDEX('EE investment costs'!$D$56:$R$656,MATCH(X323,'EE investment costs'!$D$56:$D$656,0),MATCH($V$8,'EE investment costs'!$D$56:$R$56,0))</f>
        <v>1770.2958254654354</v>
      </c>
      <c r="I323" s="18">
        <v>1</v>
      </c>
      <c r="J323" s="18">
        <v>1</v>
      </c>
      <c r="K323" s="14">
        <f t="shared" ca="1" si="29"/>
        <v>0</v>
      </c>
      <c r="M323" s="19" t="str">
        <f t="shared" ca="1" si="27"/>
        <v>INDNDEFFLA-53</v>
      </c>
      <c r="N323" s="23" t="str">
        <f t="shared" ca="1" si="28"/>
        <v>Construction Saving Tech-Light 5.3y</v>
      </c>
      <c r="O323" s="23" t="s">
        <v>32</v>
      </c>
      <c r="P323" s="23" t="s">
        <v>33</v>
      </c>
      <c r="Q323" s="23"/>
      <c r="R323" s="23"/>
      <c r="S323" s="19" t="s">
        <v>34</v>
      </c>
      <c r="V323" s="16" t="str">
        <f t="shared" ca="1" si="30"/>
        <v>ND</v>
      </c>
      <c r="W323" s="14" t="str">
        <f t="shared" ca="1" si="30"/>
        <v>Construction</v>
      </c>
      <c r="X323" s="3" t="str">
        <f>'EE investment costs'!D372</f>
        <v>LA-53</v>
      </c>
      <c r="Y323" s="3" t="str">
        <f>'EE investment costs'!E372</f>
        <v>Light</v>
      </c>
      <c r="AC323" s="123">
        <f>'EE investment costs'!C372</f>
        <v>5.3</v>
      </c>
      <c r="AD323" s="22"/>
    </row>
    <row r="324" spans="2:30">
      <c r="B324" s="14" t="str">
        <f t="shared" ca="1" si="26"/>
        <v>INDNDEFFEM-53</v>
      </c>
      <c r="C324" s="15" t="str">
        <f t="shared" ca="1" si="31"/>
        <v>INDEM</v>
      </c>
      <c r="D324" s="16">
        <f>'EE investment costs'!$F$15</f>
        <v>2016</v>
      </c>
      <c r="E324" s="14">
        <f>VLOOKUP(X324,'EE investment costs'!$D$56:$R$656,15,0)</f>
        <v>4.2834050000000001</v>
      </c>
      <c r="F324" s="17">
        <f ca="1">INDEX('EE investment costs'!$D$56:$R$656,MATCH(X324,'EE investment costs'!$D$56:$D$656,0),MATCH($V$8,'EE investment costs'!$D$56:$R$56,0))</f>
        <v>1819.7652943854598</v>
      </c>
      <c r="I324" s="18">
        <v>1</v>
      </c>
      <c r="J324" s="18">
        <v>1</v>
      </c>
      <c r="K324" s="14">
        <f t="shared" ca="1" si="29"/>
        <v>0</v>
      </c>
      <c r="M324" s="19" t="str">
        <f t="shared" ca="1" si="27"/>
        <v>INDNDEFFEM-53</v>
      </c>
      <c r="N324" s="23" t="str">
        <f t="shared" ca="1" si="28"/>
        <v>Construction Saving Tech-Electric Motors 5.3y</v>
      </c>
      <c r="O324" s="23" t="s">
        <v>32</v>
      </c>
      <c r="P324" s="23" t="s">
        <v>33</v>
      </c>
      <c r="Q324" s="23"/>
      <c r="R324" s="23"/>
      <c r="S324" s="19" t="s">
        <v>34</v>
      </c>
      <c r="V324" s="16" t="str">
        <f t="shared" ca="1" si="30"/>
        <v>ND</v>
      </c>
      <c r="W324" s="14" t="str">
        <f t="shared" ca="1" si="30"/>
        <v>Construction</v>
      </c>
      <c r="X324" s="3" t="str">
        <f>'EE investment costs'!D373</f>
        <v>EM-53</v>
      </c>
      <c r="Y324" s="3" t="str">
        <f>'EE investment costs'!E373</f>
        <v>Electric Motors</v>
      </c>
      <c r="AC324" s="123">
        <f>'EE investment costs'!C373</f>
        <v>5.3</v>
      </c>
      <c r="AD324" s="22"/>
    </row>
    <row r="325" spans="2:30">
      <c r="B325" s="14" t="str">
        <f t="shared" ca="1" si="26"/>
        <v>INDNDEFFTF-53</v>
      </c>
      <c r="C325" s="15" t="str">
        <f t="shared" ca="1" si="31"/>
        <v>INDTF</v>
      </c>
      <c r="D325" s="16">
        <f>'EE investment costs'!$F$15</f>
        <v>2016</v>
      </c>
      <c r="E325" s="14">
        <f>VLOOKUP(X325,'EE investment costs'!$D$56:$R$656,15,0)</f>
        <v>16.083333333333332</v>
      </c>
      <c r="F325" s="17">
        <f ca="1">INDEX('EE investment costs'!$D$56:$R$656,MATCH(X325,'EE investment costs'!$D$56:$D$656,0),MATCH($V$8,'EE investment costs'!$D$56:$R$56,0))</f>
        <v>778.76663370198639</v>
      </c>
      <c r="I325" s="18">
        <v>1</v>
      </c>
      <c r="J325" s="18">
        <v>1</v>
      </c>
      <c r="K325" s="14">
        <f t="shared" ca="1" si="29"/>
        <v>5</v>
      </c>
      <c r="M325" s="19" t="str">
        <f t="shared" ca="1" si="27"/>
        <v>INDNDEFFTF-53</v>
      </c>
      <c r="N325" s="23" t="str">
        <f t="shared" ca="1" si="28"/>
        <v>Construction Saving Tech-Haulage Tractors, Trucks, Fishing boats 5.3y</v>
      </c>
      <c r="O325" s="23" t="s">
        <v>32</v>
      </c>
      <c r="P325" s="23" t="s">
        <v>33</v>
      </c>
      <c r="Q325" s="23"/>
      <c r="R325" s="23"/>
      <c r="S325" s="19" t="s">
        <v>34</v>
      </c>
      <c r="V325" s="16" t="str">
        <f t="shared" ca="1" si="30"/>
        <v>ND</v>
      </c>
      <c r="W325" s="14" t="str">
        <f t="shared" ca="1" si="30"/>
        <v>Construction</v>
      </c>
      <c r="X325" s="3" t="str">
        <f>'EE investment costs'!D374</f>
        <v>TF-53</v>
      </c>
      <c r="Y325" s="3" t="str">
        <f>'EE investment costs'!E374</f>
        <v>Haulage Tractors, Trucks, Fishing boats</v>
      </c>
      <c r="AC325" s="123">
        <f>'EE investment costs'!C374</f>
        <v>5.3</v>
      </c>
      <c r="AD325" s="22"/>
    </row>
    <row r="326" spans="2:30">
      <c r="B326" s="14" t="str">
        <f t="shared" ca="1" si="26"/>
        <v>INDNDEFFMT-54</v>
      </c>
      <c r="C326" s="15" t="str">
        <f t="shared" ca="1" si="31"/>
        <v>INDMT</v>
      </c>
      <c r="D326" s="16">
        <f>'EE investment costs'!$F$15</f>
        <v>2016</v>
      </c>
      <c r="E326" s="14">
        <f>VLOOKUP(X326,'EE investment costs'!$D$56:$R$656,15,0)</f>
        <v>6.14</v>
      </c>
      <c r="F326" s="17">
        <f ca="1">INDEX('EE investment costs'!$D$56:$R$656,MATCH(X326,'EE investment costs'!$D$56:$D$656,0),MATCH($V$8,'EE investment costs'!$D$56:$R$56,0))</f>
        <v>717.06704908060158</v>
      </c>
      <c r="I326" s="18">
        <v>1</v>
      </c>
      <c r="J326" s="18">
        <v>1</v>
      </c>
      <c r="K326" s="14">
        <f t="shared" ca="1" si="29"/>
        <v>5</v>
      </c>
      <c r="M326" s="19" t="str">
        <f t="shared" ca="1" si="27"/>
        <v>INDNDEFFMT-54</v>
      </c>
      <c r="N326" s="23" t="str">
        <f t="shared" ca="1" si="28"/>
        <v>Construction Saving Tech-Heat Medium Temp. up to 150C 5.4y</v>
      </c>
      <c r="O326" s="23" t="s">
        <v>32</v>
      </c>
      <c r="P326" s="23" t="s">
        <v>33</v>
      </c>
      <c r="Q326" s="23"/>
      <c r="R326" s="23"/>
      <c r="S326" s="19" t="s">
        <v>34</v>
      </c>
      <c r="V326" s="16" t="str">
        <f t="shared" ca="1" si="30"/>
        <v>ND</v>
      </c>
      <c r="W326" s="14" t="str">
        <f t="shared" ca="1" si="30"/>
        <v>Construction</v>
      </c>
      <c r="X326" s="3" t="str">
        <f>'EE investment costs'!D375</f>
        <v>MT-54</v>
      </c>
      <c r="Y326" s="3" t="str">
        <f>'EE investment costs'!E375</f>
        <v>Heat Medium Temp. up to 150C</v>
      </c>
      <c r="AC326" s="123">
        <f>'EE investment costs'!C375</f>
        <v>5.4</v>
      </c>
      <c r="AD326" s="22"/>
    </row>
    <row r="327" spans="2:30">
      <c r="B327" s="14" t="str">
        <f t="shared" ca="1" si="26"/>
        <v>INDNDEFFHT-54</v>
      </c>
      <c r="C327" s="15" t="str">
        <f t="shared" ca="1" si="31"/>
        <v>INDHT</v>
      </c>
      <c r="D327" s="16">
        <f>'EE investment costs'!$F$15</f>
        <v>2016</v>
      </c>
      <c r="E327" s="14">
        <f>VLOOKUP(X327,'EE investment costs'!$D$56:$R$656,15,0)</f>
        <v>4.9119999999999999</v>
      </c>
      <c r="F327" s="17">
        <f ca="1">INDEX('EE investment costs'!$D$56:$R$656,MATCH(X327,'EE investment costs'!$D$56:$D$656,0),MATCH($V$8,'EE investment costs'!$D$56:$R$56,0))</f>
        <v>561.78056798159366</v>
      </c>
      <c r="I327" s="18">
        <v>1</v>
      </c>
      <c r="J327" s="18">
        <v>1</v>
      </c>
      <c r="K327" s="14">
        <f t="shared" ca="1" si="29"/>
        <v>7</v>
      </c>
      <c r="M327" s="19" t="str">
        <f t="shared" ca="1" si="27"/>
        <v>INDNDEFFHT-54</v>
      </c>
      <c r="N327" s="23" t="str">
        <f t="shared" ca="1" si="28"/>
        <v>Construction Saving Tech-Heat High Temp. over 150C 5.4y</v>
      </c>
      <c r="O327" s="23" t="s">
        <v>32</v>
      </c>
      <c r="P327" s="23" t="s">
        <v>33</v>
      </c>
      <c r="Q327" s="23"/>
      <c r="R327" s="23"/>
      <c r="S327" s="19" t="s">
        <v>34</v>
      </c>
      <c r="V327" s="16" t="str">
        <f t="shared" ca="1" si="30"/>
        <v>ND</v>
      </c>
      <c r="W327" s="14" t="str">
        <f t="shared" ca="1" si="30"/>
        <v>Construction</v>
      </c>
      <c r="X327" s="3" t="str">
        <f>'EE investment costs'!D376</f>
        <v>HT-54</v>
      </c>
      <c r="Y327" s="3" t="str">
        <f>'EE investment costs'!E376</f>
        <v>Heat High Temp. over 150C</v>
      </c>
      <c r="AC327" s="123">
        <f>'EE investment costs'!C376</f>
        <v>5.4</v>
      </c>
      <c r="AD327" s="22"/>
    </row>
    <row r="328" spans="2:30">
      <c r="B328" s="14" t="str">
        <f t="shared" ref="B328:B391" ca="1" si="32">M328</f>
        <v>INDNDEFFRH-54</v>
      </c>
      <c r="C328" s="15" t="str">
        <f t="shared" ca="1" si="31"/>
        <v>INDRH</v>
      </c>
      <c r="D328" s="16">
        <f>'EE investment costs'!$F$15</f>
        <v>2016</v>
      </c>
      <c r="E328" s="14">
        <f>VLOOKUP(X328,'EE investment costs'!$D$56:$R$656,15,0)</f>
        <v>16.261333333333337</v>
      </c>
      <c r="F328" s="17">
        <f ca="1">INDEX('EE investment costs'!$D$56:$R$656,MATCH(X328,'EE investment costs'!$D$56:$D$656,0),MATCH($V$8,'EE investment costs'!$D$56:$R$56,0))</f>
        <v>1172.1055451455925</v>
      </c>
      <c r="I328" s="18">
        <v>1</v>
      </c>
      <c r="J328" s="18">
        <v>1</v>
      </c>
      <c r="K328" s="14">
        <f t="shared" ca="1" si="29"/>
        <v>1</v>
      </c>
      <c r="M328" s="19" t="str">
        <f t="shared" ref="M328:M391" ca="1" si="33">CONCATENATE("IND",$V$8,"EFF",$X328)</f>
        <v>INDNDEFFRH-54</v>
      </c>
      <c r="N328" s="23" t="str">
        <f t="shared" ca="1" si="28"/>
        <v>Construction Saving Tech-Heat Room Heat 5.4y</v>
      </c>
      <c r="O328" s="23" t="s">
        <v>32</v>
      </c>
      <c r="P328" s="23" t="s">
        <v>33</v>
      </c>
      <c r="Q328" s="23"/>
      <c r="R328" s="23"/>
      <c r="S328" s="19" t="s">
        <v>34</v>
      </c>
      <c r="V328" s="16" t="str">
        <f t="shared" ca="1" si="30"/>
        <v>ND</v>
      </c>
      <c r="W328" s="14" t="str">
        <f t="shared" ca="1" si="30"/>
        <v>Construction</v>
      </c>
      <c r="X328" s="3" t="str">
        <f>'EE investment costs'!D377</f>
        <v>RH-54</v>
      </c>
      <c r="Y328" s="3" t="str">
        <f>'EE investment costs'!E377</f>
        <v>Heat Room Heat</v>
      </c>
      <c r="AC328" s="123">
        <f>'EE investment costs'!C377</f>
        <v>5.4</v>
      </c>
      <c r="AD328" s="22"/>
    </row>
    <row r="329" spans="2:30">
      <c r="B329" s="14" t="str">
        <f t="shared" ca="1" si="32"/>
        <v>INDNDEFFLA-54</v>
      </c>
      <c r="C329" s="15" t="str">
        <f t="shared" ca="1" si="31"/>
        <v>INDLA</v>
      </c>
      <c r="D329" s="16">
        <f>'EE investment costs'!$F$15</f>
        <v>2016</v>
      </c>
      <c r="E329" s="14">
        <f>VLOOKUP(X329,'EE investment costs'!$D$56:$R$656,15,0)</f>
        <v>4.0924666666666667</v>
      </c>
      <c r="F329" s="17">
        <f ca="1">INDEX('EE investment costs'!$D$56:$R$656,MATCH(X329,'EE investment costs'!$D$56:$D$656,0),MATCH($V$8,'EE investment costs'!$D$56:$R$56,0))</f>
        <v>1785.6730186165621</v>
      </c>
      <c r="I329" s="18">
        <v>1</v>
      </c>
      <c r="J329" s="18">
        <v>1</v>
      </c>
      <c r="K329" s="14">
        <f t="shared" ca="1" si="29"/>
        <v>0</v>
      </c>
      <c r="M329" s="19" t="str">
        <f t="shared" ca="1" si="33"/>
        <v>INDNDEFFLA-54</v>
      </c>
      <c r="N329" s="23" t="str">
        <f t="shared" ref="N329:N392" ca="1" si="34">$W$8&amp;" Saving Tech"&amp;"-"&amp;$Y329&amp;" "&amp;AC329&amp;"y"</f>
        <v>Construction Saving Tech-Light 5.4y</v>
      </c>
      <c r="O329" s="23" t="s">
        <v>32</v>
      </c>
      <c r="P329" s="23" t="s">
        <v>33</v>
      </c>
      <c r="Q329" s="23"/>
      <c r="R329" s="23"/>
      <c r="S329" s="19" t="s">
        <v>34</v>
      </c>
      <c r="V329" s="16" t="str">
        <f t="shared" ca="1" si="30"/>
        <v>ND</v>
      </c>
      <c r="W329" s="14" t="str">
        <f t="shared" ca="1" si="30"/>
        <v>Construction</v>
      </c>
      <c r="X329" s="3" t="str">
        <f>'EE investment costs'!D378</f>
        <v>LA-54</v>
      </c>
      <c r="Y329" s="3" t="str">
        <f>'EE investment costs'!E378</f>
        <v>Light</v>
      </c>
      <c r="AC329" s="123">
        <f>'EE investment costs'!C378</f>
        <v>5.4</v>
      </c>
      <c r="AD329" s="22"/>
    </row>
    <row r="330" spans="2:30">
      <c r="B330" s="14" t="str">
        <f t="shared" ca="1" si="32"/>
        <v>INDNDEFFEM-54</v>
      </c>
      <c r="C330" s="15" t="str">
        <f t="shared" ca="1" si="31"/>
        <v>INDEM</v>
      </c>
      <c r="D330" s="16">
        <f>'EE investment costs'!$F$15</f>
        <v>2016</v>
      </c>
      <c r="E330" s="14">
        <f>VLOOKUP(X330,'EE investment costs'!$D$56:$R$656,15,0)</f>
        <v>4.2970899999999999</v>
      </c>
      <c r="F330" s="17">
        <f ca="1">INDEX('EE investment costs'!$D$56:$R$656,MATCH(X330,'EE investment costs'!$D$56:$D$656,0),MATCH($V$8,'EE investment costs'!$D$56:$R$56,0))</f>
        <v>1838.7034564514763</v>
      </c>
      <c r="I330" s="18">
        <v>1</v>
      </c>
      <c r="J330" s="18">
        <v>1</v>
      </c>
      <c r="K330" s="14">
        <f t="shared" ref="K330:K393" ca="1" si="35">IF(F330&lt;500,1,0)+IF(F330&lt;600,1,0)+IF(F330&lt;700,1,0)+IF(F330&lt;800,1,0)+IF(F330&lt;900,1,0)+IF(F330&lt;1000,1,0)+IF(F330&lt;1100,1,0)+IF(F330&lt;1200,1,0)</f>
        <v>0</v>
      </c>
      <c r="M330" s="19" t="str">
        <f t="shared" ca="1" si="33"/>
        <v>INDNDEFFEM-54</v>
      </c>
      <c r="N330" s="23" t="str">
        <f t="shared" ca="1" si="34"/>
        <v>Construction Saving Tech-Electric Motors 5.4y</v>
      </c>
      <c r="O330" s="23" t="s">
        <v>32</v>
      </c>
      <c r="P330" s="23" t="s">
        <v>33</v>
      </c>
      <c r="Q330" s="23"/>
      <c r="R330" s="23"/>
      <c r="S330" s="19" t="s">
        <v>34</v>
      </c>
      <c r="V330" s="16" t="str">
        <f t="shared" ref="V330:W393" ca="1" si="36">V329</f>
        <v>ND</v>
      </c>
      <c r="W330" s="14" t="str">
        <f t="shared" ca="1" si="36"/>
        <v>Construction</v>
      </c>
      <c r="X330" s="3" t="str">
        <f>'EE investment costs'!D379</f>
        <v>EM-54</v>
      </c>
      <c r="Y330" s="3" t="str">
        <f>'EE investment costs'!E379</f>
        <v>Electric Motors</v>
      </c>
      <c r="AC330" s="123">
        <f>'EE investment costs'!C379</f>
        <v>5.4</v>
      </c>
      <c r="AD330" s="22"/>
    </row>
    <row r="331" spans="2:30">
      <c r="B331" s="14" t="str">
        <f t="shared" ca="1" si="32"/>
        <v>INDNDEFFTF-54</v>
      </c>
      <c r="C331" s="15" t="str">
        <f t="shared" ca="1" si="31"/>
        <v>INDTF</v>
      </c>
      <c r="D331" s="16">
        <f>'EE investment costs'!$F$15</f>
        <v>2016</v>
      </c>
      <c r="E331" s="14">
        <f>VLOOKUP(X331,'EE investment costs'!$D$56:$R$656,15,0)</f>
        <v>16.166666666666664</v>
      </c>
      <c r="F331" s="17">
        <f ca="1">INDEX('EE investment costs'!$D$56:$R$656,MATCH(X331,'EE investment costs'!$D$56:$D$656,0),MATCH($V$8,'EE investment costs'!$D$56:$R$56,0))</f>
        <v>793.46034377183537</v>
      </c>
      <c r="I331" s="18">
        <v>1</v>
      </c>
      <c r="J331" s="18">
        <v>1</v>
      </c>
      <c r="K331" s="14">
        <f t="shared" ca="1" si="35"/>
        <v>5</v>
      </c>
      <c r="M331" s="19" t="str">
        <f t="shared" ca="1" si="33"/>
        <v>INDNDEFFTF-54</v>
      </c>
      <c r="N331" s="23" t="str">
        <f t="shared" ca="1" si="34"/>
        <v>Construction Saving Tech-Haulage Tractors, Trucks, Fishing boats 5.4y</v>
      </c>
      <c r="O331" s="23" t="s">
        <v>32</v>
      </c>
      <c r="P331" s="23" t="s">
        <v>33</v>
      </c>
      <c r="Q331" s="23"/>
      <c r="R331" s="23"/>
      <c r="S331" s="19" t="s">
        <v>34</v>
      </c>
      <c r="V331" s="16" t="str">
        <f t="shared" ca="1" si="36"/>
        <v>ND</v>
      </c>
      <c r="W331" s="14" t="str">
        <f t="shared" ca="1" si="36"/>
        <v>Construction</v>
      </c>
      <c r="X331" s="3" t="str">
        <f>'EE investment costs'!D380</f>
        <v>TF-54</v>
      </c>
      <c r="Y331" s="3" t="str">
        <f>'EE investment costs'!E380</f>
        <v>Haulage Tractors, Trucks, Fishing boats</v>
      </c>
      <c r="AC331" s="123">
        <f>'EE investment costs'!C380</f>
        <v>5.4</v>
      </c>
      <c r="AD331" s="22"/>
    </row>
    <row r="332" spans="2:30">
      <c r="B332" s="14" t="str">
        <f t="shared" ca="1" si="32"/>
        <v>INDNDEFFMT-55</v>
      </c>
      <c r="C332" s="15" t="str">
        <f t="shared" ca="1" si="31"/>
        <v>INDMT</v>
      </c>
      <c r="D332" s="16">
        <f>'EE investment costs'!$F$15</f>
        <v>2016</v>
      </c>
      <c r="E332" s="14">
        <f>VLOOKUP(X332,'EE investment costs'!$D$56:$R$656,15,0)</f>
        <v>6.1499999999999995</v>
      </c>
      <c r="F332" s="17">
        <f ca="1">INDEX('EE investment costs'!$D$56:$R$656,MATCH(X332,'EE investment costs'!$D$56:$D$656,0),MATCH($V$8,'EE investment costs'!$D$56:$R$56,0))</f>
        <v>726.39412668496436</v>
      </c>
      <c r="I332" s="18">
        <v>1</v>
      </c>
      <c r="J332" s="18">
        <v>1</v>
      </c>
      <c r="K332" s="14">
        <f t="shared" ca="1" si="35"/>
        <v>5</v>
      </c>
      <c r="M332" s="19" t="str">
        <f t="shared" ca="1" si="33"/>
        <v>INDNDEFFMT-55</v>
      </c>
      <c r="N332" s="23" t="str">
        <f t="shared" ca="1" si="34"/>
        <v>Construction Saving Tech-Heat Medium Temp. up to 150C 5.5y</v>
      </c>
      <c r="O332" s="23" t="s">
        <v>32</v>
      </c>
      <c r="P332" s="23" t="s">
        <v>33</v>
      </c>
      <c r="Q332" s="23"/>
      <c r="R332" s="23"/>
      <c r="S332" s="19" t="s">
        <v>34</v>
      </c>
      <c r="V332" s="16" t="str">
        <f t="shared" ca="1" si="36"/>
        <v>ND</v>
      </c>
      <c r="W332" s="14" t="str">
        <f t="shared" ca="1" si="36"/>
        <v>Construction</v>
      </c>
      <c r="X332" s="3" t="str">
        <f>'EE investment costs'!D381</f>
        <v>MT-55</v>
      </c>
      <c r="Y332" s="3" t="str">
        <f>'EE investment costs'!E381</f>
        <v>Heat Medium Temp. up to 150C</v>
      </c>
      <c r="AC332" s="123">
        <f>'EE investment costs'!C381</f>
        <v>5.5</v>
      </c>
      <c r="AD332" s="22"/>
    </row>
    <row r="333" spans="2:30">
      <c r="B333" s="14" t="str">
        <f t="shared" ca="1" si="32"/>
        <v>INDNDEFFHT-55</v>
      </c>
      <c r="C333" s="15" t="str">
        <f t="shared" ca="1" si="31"/>
        <v>INDHT</v>
      </c>
      <c r="D333" s="16">
        <f>'EE investment costs'!$F$15</f>
        <v>2016</v>
      </c>
      <c r="E333" s="14">
        <f>VLOOKUP(X333,'EE investment costs'!$D$56:$R$656,15,0)</f>
        <v>4.92</v>
      </c>
      <c r="F333" s="17">
        <f ca="1">INDEX('EE investment costs'!$D$56:$R$656,MATCH(X333,'EE investment costs'!$D$56:$D$656,0),MATCH($V$8,'EE investment costs'!$D$56:$R$56,0))</f>
        <v>567.98507734874011</v>
      </c>
      <c r="I333" s="18">
        <v>1</v>
      </c>
      <c r="J333" s="18">
        <v>1</v>
      </c>
      <c r="K333" s="14">
        <f t="shared" ca="1" si="35"/>
        <v>7</v>
      </c>
      <c r="M333" s="19" t="str">
        <f t="shared" ca="1" si="33"/>
        <v>INDNDEFFHT-55</v>
      </c>
      <c r="N333" s="23" t="str">
        <f t="shared" ca="1" si="34"/>
        <v>Construction Saving Tech-Heat High Temp. over 150C 5.5y</v>
      </c>
      <c r="O333" s="23" t="s">
        <v>32</v>
      </c>
      <c r="P333" s="23" t="s">
        <v>33</v>
      </c>
      <c r="Q333" s="23"/>
      <c r="R333" s="23"/>
      <c r="S333" s="19" t="s">
        <v>34</v>
      </c>
      <c r="V333" s="16" t="str">
        <f t="shared" ca="1" si="36"/>
        <v>ND</v>
      </c>
      <c r="W333" s="14" t="str">
        <f t="shared" ca="1" si="36"/>
        <v>Construction</v>
      </c>
      <c r="X333" s="3" t="str">
        <f>'EE investment costs'!D382</f>
        <v>HT-55</v>
      </c>
      <c r="Y333" s="3" t="str">
        <f>'EE investment costs'!E382</f>
        <v>Heat High Temp. over 150C</v>
      </c>
      <c r="AC333" s="123">
        <f>'EE investment costs'!C382</f>
        <v>5.5</v>
      </c>
      <c r="AD333" s="22"/>
    </row>
    <row r="334" spans="2:30">
      <c r="B334" s="14" t="str">
        <f t="shared" ca="1" si="32"/>
        <v>INDNDEFFRH-55</v>
      </c>
      <c r="C334" s="15" t="str">
        <f t="shared" ca="1" si="31"/>
        <v>INDRH</v>
      </c>
      <c r="D334" s="16">
        <f>'EE investment costs'!$F$15</f>
        <v>2016</v>
      </c>
      <c r="E334" s="14">
        <f>VLOOKUP(X334,'EE investment costs'!$D$56:$R$656,15,0)</f>
        <v>16.28</v>
      </c>
      <c r="F334" s="17">
        <f ca="1">INDEX('EE investment costs'!$D$56:$R$656,MATCH(X334,'EE investment costs'!$D$56:$D$656,0),MATCH($V$8,'EE investment costs'!$D$56:$R$56,0))</f>
        <v>1233.795310679571</v>
      </c>
      <c r="I334" s="18">
        <v>1</v>
      </c>
      <c r="J334" s="18">
        <v>1</v>
      </c>
      <c r="K334" s="14">
        <f t="shared" ca="1" si="35"/>
        <v>0</v>
      </c>
      <c r="M334" s="19" t="str">
        <f t="shared" ca="1" si="33"/>
        <v>INDNDEFFRH-55</v>
      </c>
      <c r="N334" s="23" t="str">
        <f t="shared" ca="1" si="34"/>
        <v>Construction Saving Tech-Heat Room Heat 5.5y</v>
      </c>
      <c r="O334" s="23" t="s">
        <v>32</v>
      </c>
      <c r="P334" s="23" t="s">
        <v>33</v>
      </c>
      <c r="Q334" s="23"/>
      <c r="R334" s="23"/>
      <c r="S334" s="19" t="s">
        <v>34</v>
      </c>
      <c r="V334" s="16" t="str">
        <f t="shared" ca="1" si="36"/>
        <v>ND</v>
      </c>
      <c r="W334" s="14" t="str">
        <f t="shared" ca="1" si="36"/>
        <v>Construction</v>
      </c>
      <c r="X334" s="3" t="str">
        <f>'EE investment costs'!D383</f>
        <v>RH-55</v>
      </c>
      <c r="Y334" s="3" t="str">
        <f>'EE investment costs'!E383</f>
        <v>Heat Room Heat</v>
      </c>
      <c r="AC334" s="123">
        <f>'EE investment costs'!C383</f>
        <v>5.5</v>
      </c>
      <c r="AD334" s="22"/>
    </row>
    <row r="335" spans="2:30">
      <c r="B335" s="14" t="str">
        <f t="shared" ca="1" si="32"/>
        <v>INDNDEFFLA-55</v>
      </c>
      <c r="C335" s="15" t="str">
        <f t="shared" ca="1" si="31"/>
        <v>INDLA</v>
      </c>
      <c r="D335" s="16">
        <f>'EE investment costs'!$F$15</f>
        <v>2016</v>
      </c>
      <c r="E335" s="14">
        <f>VLOOKUP(X335,'EE investment costs'!$D$56:$R$656,15,0)</f>
        <v>4.1055000000000001</v>
      </c>
      <c r="F335" s="17">
        <f ca="1">INDEX('EE investment costs'!$D$56:$R$656,MATCH(X335,'EE investment costs'!$D$56:$D$656,0),MATCH($V$8,'EE investment costs'!$D$56:$R$56,0))</f>
        <v>1801.0502117676886</v>
      </c>
      <c r="I335" s="18">
        <v>1</v>
      </c>
      <c r="J335" s="18">
        <v>1</v>
      </c>
      <c r="K335" s="14">
        <f t="shared" ca="1" si="35"/>
        <v>0</v>
      </c>
      <c r="M335" s="19" t="str">
        <f t="shared" ca="1" si="33"/>
        <v>INDNDEFFLA-55</v>
      </c>
      <c r="N335" s="23" t="str">
        <f t="shared" ca="1" si="34"/>
        <v>Construction Saving Tech-Light 5.5y</v>
      </c>
      <c r="O335" s="23" t="s">
        <v>32</v>
      </c>
      <c r="P335" s="23" t="s">
        <v>33</v>
      </c>
      <c r="Q335" s="23"/>
      <c r="R335" s="23"/>
      <c r="S335" s="19" t="s">
        <v>34</v>
      </c>
      <c r="V335" s="16" t="str">
        <f t="shared" ca="1" si="36"/>
        <v>ND</v>
      </c>
      <c r="W335" s="14" t="str">
        <f t="shared" ca="1" si="36"/>
        <v>Construction</v>
      </c>
      <c r="X335" s="3" t="str">
        <f>'EE investment costs'!D384</f>
        <v>LA-55</v>
      </c>
      <c r="Y335" s="3" t="str">
        <f>'EE investment costs'!E384</f>
        <v>Light</v>
      </c>
      <c r="AC335" s="123">
        <f>'EE investment costs'!C384</f>
        <v>5.5</v>
      </c>
      <c r="AD335" s="22"/>
    </row>
    <row r="336" spans="2:30">
      <c r="B336" s="14" t="str">
        <f t="shared" ca="1" si="32"/>
        <v>INDNDEFFEM-55</v>
      </c>
      <c r="C336" s="15" t="str">
        <f t="shared" ca="1" si="31"/>
        <v>INDEM</v>
      </c>
      <c r="D336" s="16">
        <f>'EE investment costs'!$F$15</f>
        <v>2016</v>
      </c>
      <c r="E336" s="14">
        <f>VLOOKUP(X336,'EE investment costs'!$D$56:$R$656,15,0)</f>
        <v>4.3107749999999996</v>
      </c>
      <c r="F336" s="17">
        <f ca="1">INDEX('EE investment costs'!$D$56:$R$656,MATCH(X336,'EE investment costs'!$D$56:$D$656,0),MATCH($V$8,'EE investment costs'!$D$56:$R$56,0))</f>
        <v>1857.6416185174921</v>
      </c>
      <c r="I336" s="18">
        <v>1</v>
      </c>
      <c r="J336" s="18">
        <v>1</v>
      </c>
      <c r="K336" s="14">
        <f t="shared" ca="1" si="35"/>
        <v>0</v>
      </c>
      <c r="M336" s="19" t="str">
        <f t="shared" ca="1" si="33"/>
        <v>INDNDEFFEM-55</v>
      </c>
      <c r="N336" s="23" t="str">
        <f t="shared" ca="1" si="34"/>
        <v>Construction Saving Tech-Electric Motors 5.5y</v>
      </c>
      <c r="O336" s="23" t="s">
        <v>32</v>
      </c>
      <c r="P336" s="23" t="s">
        <v>33</v>
      </c>
      <c r="Q336" s="23"/>
      <c r="R336" s="23"/>
      <c r="S336" s="19" t="s">
        <v>34</v>
      </c>
      <c r="V336" s="16" t="str">
        <f t="shared" ca="1" si="36"/>
        <v>ND</v>
      </c>
      <c r="W336" s="14" t="str">
        <f t="shared" ca="1" si="36"/>
        <v>Construction</v>
      </c>
      <c r="X336" s="3" t="str">
        <f>'EE investment costs'!D385</f>
        <v>EM-55</v>
      </c>
      <c r="Y336" s="3" t="str">
        <f>'EE investment costs'!E385</f>
        <v>Electric Motors</v>
      </c>
      <c r="AC336" s="123">
        <f>'EE investment costs'!C385</f>
        <v>5.5</v>
      </c>
      <c r="AD336" s="22"/>
    </row>
    <row r="337" spans="2:30">
      <c r="B337" s="14" t="str">
        <f t="shared" ca="1" si="32"/>
        <v>INDNDEFFTF-55</v>
      </c>
      <c r="C337" s="15" t="str">
        <f t="shared" ca="1" si="31"/>
        <v>INDTF</v>
      </c>
      <c r="D337" s="16">
        <f>'EE investment costs'!$F$15</f>
        <v>2016</v>
      </c>
      <c r="E337" s="14">
        <f>VLOOKUP(X337,'EE investment costs'!$D$56:$R$656,15,0)</f>
        <v>16.25</v>
      </c>
      <c r="F337" s="17">
        <f ca="1">INDEX('EE investment costs'!$D$56:$R$656,MATCH(X337,'EE investment costs'!$D$56:$D$656,0),MATCH($V$8,'EE investment costs'!$D$56:$R$56,0))</f>
        <v>808.15405384168412</v>
      </c>
      <c r="I337" s="18">
        <v>1</v>
      </c>
      <c r="J337" s="18">
        <v>1</v>
      </c>
      <c r="K337" s="14">
        <f t="shared" ca="1" si="35"/>
        <v>4</v>
      </c>
      <c r="M337" s="19" t="str">
        <f t="shared" ca="1" si="33"/>
        <v>INDNDEFFTF-55</v>
      </c>
      <c r="N337" s="23" t="str">
        <f t="shared" ca="1" si="34"/>
        <v>Construction Saving Tech-Haulage Tractors, Trucks, Fishing boats 5.5y</v>
      </c>
      <c r="O337" s="23" t="s">
        <v>32</v>
      </c>
      <c r="P337" s="23" t="s">
        <v>33</v>
      </c>
      <c r="Q337" s="23"/>
      <c r="R337" s="23"/>
      <c r="S337" s="19" t="s">
        <v>34</v>
      </c>
      <c r="V337" s="16" t="str">
        <f t="shared" ca="1" si="36"/>
        <v>ND</v>
      </c>
      <c r="W337" s="14" t="str">
        <f t="shared" ca="1" si="36"/>
        <v>Construction</v>
      </c>
      <c r="X337" s="3" t="str">
        <f>'EE investment costs'!D386</f>
        <v>TF-55</v>
      </c>
      <c r="Y337" s="3" t="str">
        <f>'EE investment costs'!E386</f>
        <v>Haulage Tractors, Trucks, Fishing boats</v>
      </c>
      <c r="AC337" s="123">
        <f>'EE investment costs'!C386</f>
        <v>5.5</v>
      </c>
      <c r="AD337" s="22"/>
    </row>
    <row r="338" spans="2:30">
      <c r="B338" s="14" t="str">
        <f t="shared" ca="1" si="32"/>
        <v>INDNDEFFMT-56</v>
      </c>
      <c r="C338" s="15" t="str">
        <f t="shared" ca="1" si="31"/>
        <v>INDMT</v>
      </c>
      <c r="D338" s="16">
        <f>'EE investment costs'!$F$15</f>
        <v>2016</v>
      </c>
      <c r="E338" s="14">
        <f>VLOOKUP(X338,'EE investment costs'!$D$56:$R$656,15,0)</f>
        <v>6.1599999999999993</v>
      </c>
      <c r="F338" s="17">
        <f ca="1">INDEX('EE investment costs'!$D$56:$R$656,MATCH(X338,'EE investment costs'!$D$56:$D$656,0),MATCH($V$8,'EE investment costs'!$D$56:$R$56,0))</f>
        <v>735.72120428932715</v>
      </c>
      <c r="I338" s="18">
        <v>1</v>
      </c>
      <c r="J338" s="18">
        <v>1</v>
      </c>
      <c r="K338" s="14">
        <f t="shared" ca="1" si="35"/>
        <v>5</v>
      </c>
      <c r="M338" s="19" t="str">
        <f t="shared" ca="1" si="33"/>
        <v>INDNDEFFMT-56</v>
      </c>
      <c r="N338" s="23" t="str">
        <f t="shared" ca="1" si="34"/>
        <v>Construction Saving Tech-Heat Medium Temp. up to 150C 5.6y</v>
      </c>
      <c r="O338" s="23" t="s">
        <v>32</v>
      </c>
      <c r="P338" s="23" t="s">
        <v>33</v>
      </c>
      <c r="Q338" s="23"/>
      <c r="R338" s="23"/>
      <c r="S338" s="19" t="s">
        <v>34</v>
      </c>
      <c r="V338" s="16" t="str">
        <f t="shared" ca="1" si="36"/>
        <v>ND</v>
      </c>
      <c r="W338" s="14" t="str">
        <f t="shared" ca="1" si="36"/>
        <v>Construction</v>
      </c>
      <c r="X338" s="3" t="str">
        <f>'EE investment costs'!D387</f>
        <v>MT-56</v>
      </c>
      <c r="Y338" s="3" t="str">
        <f>'EE investment costs'!E387</f>
        <v>Heat Medium Temp. up to 150C</v>
      </c>
      <c r="AC338" s="123">
        <f>'EE investment costs'!C387</f>
        <v>5.6</v>
      </c>
      <c r="AD338" s="22"/>
    </row>
    <row r="339" spans="2:30">
      <c r="B339" s="14" t="str">
        <f t="shared" ca="1" si="32"/>
        <v>INDNDEFFHT-56</v>
      </c>
      <c r="C339" s="15" t="str">
        <f t="shared" ca="1" si="31"/>
        <v>INDHT</v>
      </c>
      <c r="D339" s="16">
        <f>'EE investment costs'!$F$15</f>
        <v>2016</v>
      </c>
      <c r="E339" s="14">
        <f>VLOOKUP(X339,'EE investment costs'!$D$56:$R$656,15,0)</f>
        <v>4.9279999999999999</v>
      </c>
      <c r="F339" s="17">
        <f ca="1">INDEX('EE investment costs'!$D$56:$R$656,MATCH(X339,'EE investment costs'!$D$56:$D$656,0),MATCH($V$8,'EE investment costs'!$D$56:$R$56,0))</f>
        <v>574.18958671588655</v>
      </c>
      <c r="I339" s="18">
        <v>1</v>
      </c>
      <c r="J339" s="18">
        <v>1</v>
      </c>
      <c r="K339" s="14">
        <f t="shared" ca="1" si="35"/>
        <v>7</v>
      </c>
      <c r="M339" s="19" t="str">
        <f t="shared" ca="1" si="33"/>
        <v>INDNDEFFHT-56</v>
      </c>
      <c r="N339" s="23" t="str">
        <f t="shared" ca="1" si="34"/>
        <v>Construction Saving Tech-Heat High Temp. over 150C 5.6y</v>
      </c>
      <c r="O339" s="23" t="s">
        <v>32</v>
      </c>
      <c r="P339" s="23" t="s">
        <v>33</v>
      </c>
      <c r="Q339" s="23"/>
      <c r="R339" s="23"/>
      <c r="S339" s="19" t="s">
        <v>34</v>
      </c>
      <c r="V339" s="16" t="str">
        <f t="shared" ca="1" si="36"/>
        <v>ND</v>
      </c>
      <c r="W339" s="14" t="str">
        <f t="shared" ca="1" si="36"/>
        <v>Construction</v>
      </c>
      <c r="X339" s="3" t="str">
        <f>'EE investment costs'!D388</f>
        <v>HT-56</v>
      </c>
      <c r="Y339" s="3" t="str">
        <f>'EE investment costs'!E388</f>
        <v>Heat High Temp. over 150C</v>
      </c>
      <c r="AC339" s="123">
        <f>'EE investment costs'!C388</f>
        <v>5.6</v>
      </c>
      <c r="AD339" s="22"/>
    </row>
    <row r="340" spans="2:30">
      <c r="B340" s="14" t="str">
        <f t="shared" ca="1" si="32"/>
        <v>INDNDEFFRH-56</v>
      </c>
      <c r="C340" s="15" t="str">
        <f t="shared" ca="1" si="31"/>
        <v>INDRH</v>
      </c>
      <c r="D340" s="16">
        <f>'EE investment costs'!$F$15</f>
        <v>2016</v>
      </c>
      <c r="E340" s="14">
        <f>VLOOKUP(X340,'EE investment costs'!$D$56:$R$656,15,0)</f>
        <v>16.298666666666669</v>
      </c>
      <c r="F340" s="17">
        <f ca="1">INDEX('EE investment costs'!$D$56:$R$656,MATCH(X340,'EE investment costs'!$D$56:$D$656,0),MATCH($V$8,'EE investment costs'!$D$56:$R$56,0))</f>
        <v>1295.4850762135491</v>
      </c>
      <c r="I340" s="18">
        <v>1</v>
      </c>
      <c r="J340" s="18">
        <v>1</v>
      </c>
      <c r="K340" s="14">
        <f t="shared" ca="1" si="35"/>
        <v>0</v>
      </c>
      <c r="M340" s="19" t="str">
        <f t="shared" ca="1" si="33"/>
        <v>INDNDEFFRH-56</v>
      </c>
      <c r="N340" s="23" t="str">
        <f t="shared" ca="1" si="34"/>
        <v>Construction Saving Tech-Heat Room Heat 5.6y</v>
      </c>
      <c r="O340" s="23" t="s">
        <v>32</v>
      </c>
      <c r="P340" s="23" t="s">
        <v>33</v>
      </c>
      <c r="Q340" s="23"/>
      <c r="R340" s="23"/>
      <c r="S340" s="19" t="s">
        <v>34</v>
      </c>
      <c r="V340" s="16" t="str">
        <f t="shared" ca="1" si="36"/>
        <v>ND</v>
      </c>
      <c r="W340" s="14" t="str">
        <f t="shared" ca="1" si="36"/>
        <v>Construction</v>
      </c>
      <c r="X340" s="3" t="str">
        <f>'EE investment costs'!D389</f>
        <v>RH-56</v>
      </c>
      <c r="Y340" s="3" t="str">
        <f>'EE investment costs'!E389</f>
        <v>Heat Room Heat</v>
      </c>
      <c r="AC340" s="123">
        <f>'EE investment costs'!C389</f>
        <v>5.6</v>
      </c>
      <c r="AD340" s="22"/>
    </row>
    <row r="341" spans="2:30">
      <c r="B341" s="14" t="str">
        <f t="shared" ca="1" si="32"/>
        <v>INDNDEFFLA-56</v>
      </c>
      <c r="C341" s="15" t="str">
        <f t="shared" ca="1" si="31"/>
        <v>INDLA</v>
      </c>
      <c r="D341" s="16">
        <f>'EE investment costs'!$F$15</f>
        <v>2016</v>
      </c>
      <c r="E341" s="14">
        <f>VLOOKUP(X341,'EE investment costs'!$D$56:$R$656,15,0)</f>
        <v>4.1185333333333336</v>
      </c>
      <c r="F341" s="17">
        <f ca="1">INDEX('EE investment costs'!$D$56:$R$656,MATCH(X341,'EE investment costs'!$D$56:$D$656,0),MATCH($V$8,'EE investment costs'!$D$56:$R$56,0))</f>
        <v>1816.4274049188152</v>
      </c>
      <c r="I341" s="18">
        <v>1</v>
      </c>
      <c r="J341" s="18">
        <v>1</v>
      </c>
      <c r="K341" s="14">
        <f t="shared" ca="1" si="35"/>
        <v>0</v>
      </c>
      <c r="M341" s="19" t="str">
        <f t="shared" ca="1" si="33"/>
        <v>INDNDEFFLA-56</v>
      </c>
      <c r="N341" s="23" t="str">
        <f t="shared" ca="1" si="34"/>
        <v>Construction Saving Tech-Light 5.6y</v>
      </c>
      <c r="O341" s="23" t="s">
        <v>32</v>
      </c>
      <c r="P341" s="23" t="s">
        <v>33</v>
      </c>
      <c r="Q341" s="23"/>
      <c r="R341" s="23"/>
      <c r="S341" s="19" t="s">
        <v>34</v>
      </c>
      <c r="V341" s="16" t="str">
        <f t="shared" ca="1" si="36"/>
        <v>ND</v>
      </c>
      <c r="W341" s="14" t="str">
        <f t="shared" ca="1" si="36"/>
        <v>Construction</v>
      </c>
      <c r="X341" s="3" t="str">
        <f>'EE investment costs'!D390</f>
        <v>LA-56</v>
      </c>
      <c r="Y341" s="3" t="str">
        <f>'EE investment costs'!E390</f>
        <v>Light</v>
      </c>
      <c r="AC341" s="123">
        <f>'EE investment costs'!C390</f>
        <v>5.6</v>
      </c>
      <c r="AD341" s="22"/>
    </row>
    <row r="342" spans="2:30">
      <c r="B342" s="14" t="str">
        <f t="shared" ca="1" si="32"/>
        <v>INDNDEFFEM-56</v>
      </c>
      <c r="C342" s="15" t="str">
        <f t="shared" ca="1" si="31"/>
        <v>INDEM</v>
      </c>
      <c r="D342" s="16">
        <f>'EE investment costs'!$F$15</f>
        <v>2016</v>
      </c>
      <c r="E342" s="14">
        <f>VLOOKUP(X342,'EE investment costs'!$D$56:$R$656,15,0)</f>
        <v>4.3244600000000002</v>
      </c>
      <c r="F342" s="17">
        <f ca="1">INDEX('EE investment costs'!$D$56:$R$656,MATCH(X342,'EE investment costs'!$D$56:$D$656,0),MATCH($V$8,'EE investment costs'!$D$56:$R$56,0))</f>
        <v>1876.5797805835082</v>
      </c>
      <c r="I342" s="18">
        <v>1</v>
      </c>
      <c r="J342" s="18">
        <v>1</v>
      </c>
      <c r="K342" s="14">
        <f t="shared" ca="1" si="35"/>
        <v>0</v>
      </c>
      <c r="M342" s="19" t="str">
        <f t="shared" ca="1" si="33"/>
        <v>INDNDEFFEM-56</v>
      </c>
      <c r="N342" s="23" t="str">
        <f t="shared" ca="1" si="34"/>
        <v>Construction Saving Tech-Electric Motors 5.6y</v>
      </c>
      <c r="O342" s="23" t="s">
        <v>32</v>
      </c>
      <c r="P342" s="23" t="s">
        <v>33</v>
      </c>
      <c r="Q342" s="23"/>
      <c r="R342" s="23"/>
      <c r="S342" s="19" t="s">
        <v>34</v>
      </c>
      <c r="V342" s="16" t="str">
        <f t="shared" ca="1" si="36"/>
        <v>ND</v>
      </c>
      <c r="W342" s="14" t="str">
        <f t="shared" ca="1" si="36"/>
        <v>Construction</v>
      </c>
      <c r="X342" s="3" t="str">
        <f>'EE investment costs'!D391</f>
        <v>EM-56</v>
      </c>
      <c r="Y342" s="3" t="str">
        <f>'EE investment costs'!E391</f>
        <v>Electric Motors</v>
      </c>
      <c r="AC342" s="123">
        <f>'EE investment costs'!C391</f>
        <v>5.6</v>
      </c>
      <c r="AD342" s="22"/>
    </row>
    <row r="343" spans="2:30">
      <c r="B343" s="14" t="str">
        <f t="shared" ca="1" si="32"/>
        <v>INDNDEFFTF-56</v>
      </c>
      <c r="C343" s="15" t="str">
        <f t="shared" ca="1" si="31"/>
        <v>INDTF</v>
      </c>
      <c r="D343" s="16">
        <f>'EE investment costs'!$F$15</f>
        <v>2016</v>
      </c>
      <c r="E343" s="14">
        <f>VLOOKUP(X343,'EE investment costs'!$D$56:$R$656,15,0)</f>
        <v>16.333333333333332</v>
      </c>
      <c r="F343" s="17">
        <f ca="1">INDEX('EE investment costs'!$D$56:$R$656,MATCH(X343,'EE investment costs'!$D$56:$D$656,0),MATCH($V$8,'EE investment costs'!$D$56:$R$56,0))</f>
        <v>822.84776391153275</v>
      </c>
      <c r="I343" s="18">
        <v>1</v>
      </c>
      <c r="J343" s="18">
        <v>1</v>
      </c>
      <c r="K343" s="14">
        <f t="shared" ca="1" si="35"/>
        <v>4</v>
      </c>
      <c r="M343" s="19" t="str">
        <f t="shared" ca="1" si="33"/>
        <v>INDNDEFFTF-56</v>
      </c>
      <c r="N343" s="23" t="str">
        <f t="shared" ca="1" si="34"/>
        <v>Construction Saving Tech-Haulage Tractors, Trucks, Fishing boats 5.6y</v>
      </c>
      <c r="O343" s="23" t="s">
        <v>32</v>
      </c>
      <c r="P343" s="23" t="s">
        <v>33</v>
      </c>
      <c r="Q343" s="23"/>
      <c r="R343" s="23"/>
      <c r="S343" s="19" t="s">
        <v>34</v>
      </c>
      <c r="V343" s="16" t="str">
        <f t="shared" ca="1" si="36"/>
        <v>ND</v>
      </c>
      <c r="W343" s="14" t="str">
        <f t="shared" ca="1" si="36"/>
        <v>Construction</v>
      </c>
      <c r="X343" s="3" t="str">
        <f>'EE investment costs'!D392</f>
        <v>TF-56</v>
      </c>
      <c r="Y343" s="3" t="str">
        <f>'EE investment costs'!E392</f>
        <v>Haulage Tractors, Trucks, Fishing boats</v>
      </c>
      <c r="AC343" s="123">
        <f>'EE investment costs'!C392</f>
        <v>5.6</v>
      </c>
      <c r="AD343" s="22"/>
    </row>
    <row r="344" spans="2:30">
      <c r="B344" s="14" t="str">
        <f t="shared" ca="1" si="32"/>
        <v>INDNDEFFMT-57</v>
      </c>
      <c r="C344" s="15" t="str">
        <f t="shared" ca="1" si="31"/>
        <v>INDMT</v>
      </c>
      <c r="D344" s="16">
        <f>'EE investment costs'!$F$15</f>
        <v>2016</v>
      </c>
      <c r="E344" s="14">
        <f>VLOOKUP(X344,'EE investment costs'!$D$56:$R$656,15,0)</f>
        <v>6.17</v>
      </c>
      <c r="F344" s="17">
        <f ca="1">INDEX('EE investment costs'!$D$56:$R$656,MATCH(X344,'EE investment costs'!$D$56:$D$656,0),MATCH($V$8,'EE investment costs'!$D$56:$R$56,0))</f>
        <v>745.04828189369016</v>
      </c>
      <c r="I344" s="18">
        <v>1</v>
      </c>
      <c r="J344" s="18">
        <v>1</v>
      </c>
      <c r="K344" s="14">
        <f t="shared" ca="1" si="35"/>
        <v>5</v>
      </c>
      <c r="M344" s="19" t="str">
        <f t="shared" ca="1" si="33"/>
        <v>INDNDEFFMT-57</v>
      </c>
      <c r="N344" s="23" t="str">
        <f t="shared" ca="1" si="34"/>
        <v>Construction Saving Tech-Heat Medium Temp. up to 150C 5.7y</v>
      </c>
      <c r="O344" s="23" t="s">
        <v>32</v>
      </c>
      <c r="P344" s="23" t="s">
        <v>33</v>
      </c>
      <c r="Q344" s="23"/>
      <c r="R344" s="23"/>
      <c r="S344" s="19" t="s">
        <v>34</v>
      </c>
      <c r="V344" s="16" t="str">
        <f t="shared" ca="1" si="36"/>
        <v>ND</v>
      </c>
      <c r="W344" s="14" t="str">
        <f t="shared" ca="1" si="36"/>
        <v>Construction</v>
      </c>
      <c r="X344" s="3" t="str">
        <f>'EE investment costs'!D393</f>
        <v>MT-57</v>
      </c>
      <c r="Y344" s="3" t="str">
        <f>'EE investment costs'!E393</f>
        <v>Heat Medium Temp. up to 150C</v>
      </c>
      <c r="AC344" s="123">
        <f>'EE investment costs'!C393</f>
        <v>5.7</v>
      </c>
      <c r="AD344" s="22"/>
    </row>
    <row r="345" spans="2:30">
      <c r="B345" s="14" t="str">
        <f t="shared" ca="1" si="32"/>
        <v>INDNDEFFHT-57</v>
      </c>
      <c r="C345" s="15" t="str">
        <f t="shared" ca="1" si="31"/>
        <v>INDHT</v>
      </c>
      <c r="D345" s="16">
        <f>'EE investment costs'!$F$15</f>
        <v>2016</v>
      </c>
      <c r="E345" s="14">
        <f>VLOOKUP(X345,'EE investment costs'!$D$56:$R$656,15,0)</f>
        <v>4.9359999999999999</v>
      </c>
      <c r="F345" s="17">
        <f ca="1">INDEX('EE investment costs'!$D$56:$R$656,MATCH(X345,'EE investment costs'!$D$56:$D$656,0),MATCH($V$8,'EE investment costs'!$D$56:$R$56,0))</f>
        <v>580.39409608303311</v>
      </c>
      <c r="I345" s="18">
        <v>1</v>
      </c>
      <c r="J345" s="18">
        <v>1</v>
      </c>
      <c r="K345" s="14">
        <f t="shared" ca="1" si="35"/>
        <v>7</v>
      </c>
      <c r="M345" s="19" t="str">
        <f t="shared" ca="1" si="33"/>
        <v>INDNDEFFHT-57</v>
      </c>
      <c r="N345" s="23" t="str">
        <f t="shared" ca="1" si="34"/>
        <v>Construction Saving Tech-Heat High Temp. over 150C 5.7y</v>
      </c>
      <c r="O345" s="23" t="s">
        <v>32</v>
      </c>
      <c r="P345" s="23" t="s">
        <v>33</v>
      </c>
      <c r="Q345" s="23"/>
      <c r="R345" s="23"/>
      <c r="S345" s="19" t="s">
        <v>34</v>
      </c>
      <c r="V345" s="16" t="str">
        <f t="shared" ca="1" si="36"/>
        <v>ND</v>
      </c>
      <c r="W345" s="14" t="str">
        <f t="shared" ca="1" si="36"/>
        <v>Construction</v>
      </c>
      <c r="X345" s="3" t="str">
        <f>'EE investment costs'!D394</f>
        <v>HT-57</v>
      </c>
      <c r="Y345" s="3" t="str">
        <f>'EE investment costs'!E394</f>
        <v>Heat High Temp. over 150C</v>
      </c>
      <c r="AC345" s="123">
        <f>'EE investment costs'!C394</f>
        <v>5.7</v>
      </c>
      <c r="AD345" s="22"/>
    </row>
    <row r="346" spans="2:30">
      <c r="B346" s="14" t="str">
        <f t="shared" ca="1" si="32"/>
        <v>INDNDEFFRH-57</v>
      </c>
      <c r="C346" s="15" t="str">
        <f t="shared" ca="1" si="31"/>
        <v>INDRH</v>
      </c>
      <c r="D346" s="16">
        <f>'EE investment costs'!$F$15</f>
        <v>2016</v>
      </c>
      <c r="E346" s="14">
        <f>VLOOKUP(X346,'EE investment costs'!$D$56:$R$656,15,0)</f>
        <v>16.317333333333337</v>
      </c>
      <c r="F346" s="17">
        <f ca="1">INDEX('EE investment costs'!$D$56:$R$656,MATCH(X346,'EE investment costs'!$D$56:$D$656,0),MATCH($V$8,'EE investment costs'!$D$56:$R$56,0))</f>
        <v>1357.1748417475283</v>
      </c>
      <c r="I346" s="18">
        <v>1</v>
      </c>
      <c r="J346" s="18">
        <v>1</v>
      </c>
      <c r="K346" s="14">
        <f t="shared" ca="1" si="35"/>
        <v>0</v>
      </c>
      <c r="M346" s="19" t="str">
        <f t="shared" ca="1" si="33"/>
        <v>INDNDEFFRH-57</v>
      </c>
      <c r="N346" s="23" t="str">
        <f t="shared" ca="1" si="34"/>
        <v>Construction Saving Tech-Heat Room Heat 5.7y</v>
      </c>
      <c r="O346" s="23" t="s">
        <v>32</v>
      </c>
      <c r="P346" s="23" t="s">
        <v>33</v>
      </c>
      <c r="Q346" s="23"/>
      <c r="R346" s="23"/>
      <c r="S346" s="19" t="s">
        <v>34</v>
      </c>
      <c r="V346" s="16" t="str">
        <f t="shared" ca="1" si="36"/>
        <v>ND</v>
      </c>
      <c r="W346" s="14" t="str">
        <f t="shared" ca="1" si="36"/>
        <v>Construction</v>
      </c>
      <c r="X346" s="3" t="str">
        <f>'EE investment costs'!D395</f>
        <v>RH-57</v>
      </c>
      <c r="Y346" s="3" t="str">
        <f>'EE investment costs'!E395</f>
        <v>Heat Room Heat</v>
      </c>
      <c r="AC346" s="123">
        <f>'EE investment costs'!C395</f>
        <v>5.7</v>
      </c>
      <c r="AD346" s="22"/>
    </row>
    <row r="347" spans="2:30">
      <c r="B347" s="14" t="str">
        <f t="shared" ca="1" si="32"/>
        <v>INDNDEFFLA-57</v>
      </c>
      <c r="C347" s="15" t="str">
        <f t="shared" ca="1" si="31"/>
        <v>INDLA</v>
      </c>
      <c r="D347" s="16">
        <f>'EE investment costs'!$F$15</f>
        <v>2016</v>
      </c>
      <c r="E347" s="14">
        <f>VLOOKUP(X347,'EE investment costs'!$D$56:$R$656,15,0)</f>
        <v>4.1315666666666671</v>
      </c>
      <c r="F347" s="17">
        <f ca="1">INDEX('EE investment costs'!$D$56:$R$656,MATCH(X347,'EE investment costs'!$D$56:$D$656,0),MATCH($V$8,'EE investment costs'!$D$56:$R$56,0))</f>
        <v>1831.8045980699419</v>
      </c>
      <c r="I347" s="18">
        <v>1</v>
      </c>
      <c r="J347" s="18">
        <v>1</v>
      </c>
      <c r="K347" s="14">
        <f t="shared" ca="1" si="35"/>
        <v>0</v>
      </c>
      <c r="M347" s="19" t="str">
        <f t="shared" ca="1" si="33"/>
        <v>INDNDEFFLA-57</v>
      </c>
      <c r="N347" s="23" t="str">
        <f t="shared" ca="1" si="34"/>
        <v>Construction Saving Tech-Light 5.7y</v>
      </c>
      <c r="O347" s="23" t="s">
        <v>32</v>
      </c>
      <c r="P347" s="23" t="s">
        <v>33</v>
      </c>
      <c r="Q347" s="23"/>
      <c r="R347" s="23"/>
      <c r="S347" s="19" t="s">
        <v>34</v>
      </c>
      <c r="V347" s="16" t="str">
        <f t="shared" ca="1" si="36"/>
        <v>ND</v>
      </c>
      <c r="W347" s="14" t="str">
        <f t="shared" ca="1" si="36"/>
        <v>Construction</v>
      </c>
      <c r="X347" s="3" t="str">
        <f>'EE investment costs'!D396</f>
        <v>LA-57</v>
      </c>
      <c r="Y347" s="3" t="str">
        <f>'EE investment costs'!E396</f>
        <v>Light</v>
      </c>
      <c r="AC347" s="123">
        <f>'EE investment costs'!C396</f>
        <v>5.7</v>
      </c>
      <c r="AD347" s="22"/>
    </row>
    <row r="348" spans="2:30">
      <c r="B348" s="14" t="str">
        <f t="shared" ca="1" si="32"/>
        <v>INDNDEFFEM-57</v>
      </c>
      <c r="C348" s="15" t="str">
        <f t="shared" ca="1" si="31"/>
        <v>INDEM</v>
      </c>
      <c r="D348" s="16">
        <f>'EE investment costs'!$F$15</f>
        <v>2016</v>
      </c>
      <c r="E348" s="14">
        <f>VLOOKUP(X348,'EE investment costs'!$D$56:$R$656,15,0)</f>
        <v>4.3381449999999999</v>
      </c>
      <c r="F348" s="17">
        <f ca="1">INDEX('EE investment costs'!$D$56:$R$656,MATCH(X348,'EE investment costs'!$D$56:$D$656,0),MATCH($V$8,'EE investment costs'!$D$56:$R$56,0))</f>
        <v>1895.5179426495247</v>
      </c>
      <c r="I348" s="18">
        <v>1</v>
      </c>
      <c r="J348" s="18">
        <v>1</v>
      </c>
      <c r="K348" s="14">
        <f t="shared" ca="1" si="35"/>
        <v>0</v>
      </c>
      <c r="M348" s="19" t="str">
        <f t="shared" ca="1" si="33"/>
        <v>INDNDEFFEM-57</v>
      </c>
      <c r="N348" s="23" t="str">
        <f t="shared" ca="1" si="34"/>
        <v>Construction Saving Tech-Electric Motors 5.7y</v>
      </c>
      <c r="O348" s="23" t="s">
        <v>32</v>
      </c>
      <c r="P348" s="23" t="s">
        <v>33</v>
      </c>
      <c r="Q348" s="23"/>
      <c r="R348" s="23"/>
      <c r="S348" s="19" t="s">
        <v>34</v>
      </c>
      <c r="V348" s="16" t="str">
        <f t="shared" ca="1" si="36"/>
        <v>ND</v>
      </c>
      <c r="W348" s="14" t="str">
        <f t="shared" ca="1" si="36"/>
        <v>Construction</v>
      </c>
      <c r="X348" s="3" t="str">
        <f>'EE investment costs'!D397</f>
        <v>EM-57</v>
      </c>
      <c r="Y348" s="3" t="str">
        <f>'EE investment costs'!E397</f>
        <v>Electric Motors</v>
      </c>
      <c r="AC348" s="123">
        <f>'EE investment costs'!C397</f>
        <v>5.7</v>
      </c>
      <c r="AD348" s="22"/>
    </row>
    <row r="349" spans="2:30">
      <c r="B349" s="14" t="str">
        <f t="shared" ca="1" si="32"/>
        <v>INDNDEFFTF-57</v>
      </c>
      <c r="C349" s="15" t="str">
        <f t="shared" ca="1" si="31"/>
        <v>INDTF</v>
      </c>
      <c r="D349" s="16">
        <f>'EE investment costs'!$F$15</f>
        <v>2016</v>
      </c>
      <c r="E349" s="14">
        <f>VLOOKUP(X349,'EE investment costs'!$D$56:$R$656,15,0)</f>
        <v>16.416666666666664</v>
      </c>
      <c r="F349" s="17">
        <f ca="1">INDEX('EE investment costs'!$D$56:$R$656,MATCH(X349,'EE investment costs'!$D$56:$D$656,0),MATCH($V$8,'EE investment costs'!$D$56:$R$56,0))</f>
        <v>837.54147398138173</v>
      </c>
      <c r="I349" s="18">
        <v>1</v>
      </c>
      <c r="J349" s="18">
        <v>1</v>
      </c>
      <c r="K349" s="14">
        <f t="shared" ca="1" si="35"/>
        <v>4</v>
      </c>
      <c r="M349" s="19" t="str">
        <f t="shared" ca="1" si="33"/>
        <v>INDNDEFFTF-57</v>
      </c>
      <c r="N349" s="23" t="str">
        <f t="shared" ca="1" si="34"/>
        <v>Construction Saving Tech-Haulage Tractors, Trucks, Fishing boats 5.7y</v>
      </c>
      <c r="O349" s="23" t="s">
        <v>32</v>
      </c>
      <c r="P349" s="23" t="s">
        <v>33</v>
      </c>
      <c r="Q349" s="23"/>
      <c r="R349" s="23"/>
      <c r="S349" s="19" t="s">
        <v>34</v>
      </c>
      <c r="V349" s="16" t="str">
        <f t="shared" ca="1" si="36"/>
        <v>ND</v>
      </c>
      <c r="W349" s="14" t="str">
        <f t="shared" ca="1" si="36"/>
        <v>Construction</v>
      </c>
      <c r="X349" s="3" t="str">
        <f>'EE investment costs'!D398</f>
        <v>TF-57</v>
      </c>
      <c r="Y349" s="3" t="str">
        <f>'EE investment costs'!E398</f>
        <v>Haulage Tractors, Trucks, Fishing boats</v>
      </c>
      <c r="AC349" s="123">
        <f>'EE investment costs'!C398</f>
        <v>5.7</v>
      </c>
      <c r="AD349" s="22"/>
    </row>
    <row r="350" spans="2:30">
      <c r="B350" s="14" t="str">
        <f t="shared" ca="1" si="32"/>
        <v>INDNDEFFMT-58</v>
      </c>
      <c r="C350" s="15" t="str">
        <f t="shared" ca="1" si="31"/>
        <v>INDMT</v>
      </c>
      <c r="D350" s="16">
        <f>'EE investment costs'!$F$15</f>
        <v>2016</v>
      </c>
      <c r="E350" s="14">
        <f>VLOOKUP(X350,'EE investment costs'!$D$56:$R$656,15,0)</f>
        <v>6.18</v>
      </c>
      <c r="F350" s="17">
        <f ca="1">INDEX('EE investment costs'!$D$56:$R$656,MATCH(X350,'EE investment costs'!$D$56:$D$656,0),MATCH($V$8,'EE investment costs'!$D$56:$R$56,0))</f>
        <v>754.37535949805283</v>
      </c>
      <c r="I350" s="18">
        <v>1</v>
      </c>
      <c r="J350" s="18">
        <v>1</v>
      </c>
      <c r="K350" s="14">
        <f t="shared" ca="1" si="35"/>
        <v>5</v>
      </c>
      <c r="M350" s="19" t="str">
        <f t="shared" ca="1" si="33"/>
        <v>INDNDEFFMT-58</v>
      </c>
      <c r="N350" s="23" t="str">
        <f t="shared" ca="1" si="34"/>
        <v>Construction Saving Tech-Heat Medium Temp. up to 150C 5.8y</v>
      </c>
      <c r="O350" s="23" t="s">
        <v>32</v>
      </c>
      <c r="P350" s="23" t="s">
        <v>33</v>
      </c>
      <c r="Q350" s="23"/>
      <c r="R350" s="23"/>
      <c r="S350" s="19" t="s">
        <v>34</v>
      </c>
      <c r="V350" s="16" t="str">
        <f t="shared" ca="1" si="36"/>
        <v>ND</v>
      </c>
      <c r="W350" s="14" t="str">
        <f t="shared" ca="1" si="36"/>
        <v>Construction</v>
      </c>
      <c r="X350" s="3" t="str">
        <f>'EE investment costs'!D399</f>
        <v>MT-58</v>
      </c>
      <c r="Y350" s="3" t="str">
        <f>'EE investment costs'!E399</f>
        <v>Heat Medium Temp. up to 150C</v>
      </c>
      <c r="AC350" s="123">
        <f>'EE investment costs'!C399</f>
        <v>5.8</v>
      </c>
      <c r="AD350" s="22"/>
    </row>
    <row r="351" spans="2:30">
      <c r="B351" s="14" t="str">
        <f t="shared" ca="1" si="32"/>
        <v>INDNDEFFHT-58</v>
      </c>
      <c r="C351" s="15" t="str">
        <f t="shared" ca="1" si="31"/>
        <v>INDHT</v>
      </c>
      <c r="D351" s="16">
        <f>'EE investment costs'!$F$15</f>
        <v>2016</v>
      </c>
      <c r="E351" s="14">
        <f>VLOOKUP(X351,'EE investment costs'!$D$56:$R$656,15,0)</f>
        <v>4.944</v>
      </c>
      <c r="F351" s="17">
        <f ca="1">INDEX('EE investment costs'!$D$56:$R$656,MATCH(X351,'EE investment costs'!$D$56:$D$656,0),MATCH($V$8,'EE investment costs'!$D$56:$R$56,0))</f>
        <v>586.59860545017943</v>
      </c>
      <c r="I351" s="18">
        <v>1</v>
      </c>
      <c r="J351" s="18">
        <v>1</v>
      </c>
      <c r="K351" s="14">
        <f t="shared" ca="1" si="35"/>
        <v>7</v>
      </c>
      <c r="M351" s="19" t="str">
        <f t="shared" ca="1" si="33"/>
        <v>INDNDEFFHT-58</v>
      </c>
      <c r="N351" s="23" t="str">
        <f t="shared" ca="1" si="34"/>
        <v>Construction Saving Tech-Heat High Temp. over 150C 5.8y</v>
      </c>
      <c r="O351" s="23" t="s">
        <v>32</v>
      </c>
      <c r="P351" s="23" t="s">
        <v>33</v>
      </c>
      <c r="Q351" s="23"/>
      <c r="R351" s="23"/>
      <c r="S351" s="19" t="s">
        <v>34</v>
      </c>
      <c r="V351" s="16" t="str">
        <f t="shared" ca="1" si="36"/>
        <v>ND</v>
      </c>
      <c r="W351" s="14" t="str">
        <f t="shared" ca="1" si="36"/>
        <v>Construction</v>
      </c>
      <c r="X351" s="3" t="str">
        <f>'EE investment costs'!D400</f>
        <v>HT-58</v>
      </c>
      <c r="Y351" s="3" t="str">
        <f>'EE investment costs'!E400</f>
        <v>Heat High Temp. over 150C</v>
      </c>
      <c r="AC351" s="123">
        <f>'EE investment costs'!C400</f>
        <v>5.8</v>
      </c>
      <c r="AD351" s="22"/>
    </row>
    <row r="352" spans="2:30">
      <c r="B352" s="14" t="str">
        <f t="shared" ca="1" si="32"/>
        <v>INDNDEFFRH-58</v>
      </c>
      <c r="C352" s="15" t="str">
        <f t="shared" ca="1" si="31"/>
        <v>INDRH</v>
      </c>
      <c r="D352" s="16">
        <f>'EE investment costs'!$F$15</f>
        <v>2016</v>
      </c>
      <c r="E352" s="14">
        <f>VLOOKUP(X352,'EE investment costs'!$D$56:$R$656,15,0)</f>
        <v>16.336000000000002</v>
      </c>
      <c r="F352" s="17">
        <f ca="1">INDEX('EE investment costs'!$D$56:$R$656,MATCH(X352,'EE investment costs'!$D$56:$D$656,0),MATCH($V$8,'EE investment costs'!$D$56:$R$56,0))</f>
        <v>1418.8646072815063</v>
      </c>
      <c r="I352" s="18">
        <v>1</v>
      </c>
      <c r="J352" s="18">
        <v>1</v>
      </c>
      <c r="K352" s="14">
        <f t="shared" ca="1" si="35"/>
        <v>0</v>
      </c>
      <c r="M352" s="19" t="str">
        <f t="shared" ca="1" si="33"/>
        <v>INDNDEFFRH-58</v>
      </c>
      <c r="N352" s="23" t="str">
        <f t="shared" ca="1" si="34"/>
        <v>Construction Saving Tech-Heat Room Heat 5.8y</v>
      </c>
      <c r="O352" s="23" t="s">
        <v>32</v>
      </c>
      <c r="P352" s="23" t="s">
        <v>33</v>
      </c>
      <c r="Q352" s="23"/>
      <c r="R352" s="23"/>
      <c r="S352" s="19" t="s">
        <v>34</v>
      </c>
      <c r="V352" s="16" t="str">
        <f t="shared" ca="1" si="36"/>
        <v>ND</v>
      </c>
      <c r="W352" s="14" t="str">
        <f t="shared" ca="1" si="36"/>
        <v>Construction</v>
      </c>
      <c r="X352" s="3" t="str">
        <f>'EE investment costs'!D401</f>
        <v>RH-58</v>
      </c>
      <c r="Y352" s="3" t="str">
        <f>'EE investment costs'!E401</f>
        <v>Heat Room Heat</v>
      </c>
      <c r="AC352" s="123">
        <f>'EE investment costs'!C401</f>
        <v>5.8</v>
      </c>
      <c r="AD352" s="22"/>
    </row>
    <row r="353" spans="2:30">
      <c r="B353" s="14" t="str">
        <f t="shared" ca="1" si="32"/>
        <v>INDNDEFFLA-58</v>
      </c>
      <c r="C353" s="15" t="str">
        <f t="shared" ca="1" si="31"/>
        <v>INDLA</v>
      </c>
      <c r="D353" s="16">
        <f>'EE investment costs'!$F$15</f>
        <v>2016</v>
      </c>
      <c r="E353" s="14">
        <f>VLOOKUP(X353,'EE investment costs'!$D$56:$R$656,15,0)</f>
        <v>4.1446000000000005</v>
      </c>
      <c r="F353" s="17">
        <f ca="1">INDEX('EE investment costs'!$D$56:$R$656,MATCH(X353,'EE investment costs'!$D$56:$D$656,0),MATCH($V$8,'EE investment costs'!$D$56:$R$56,0))</f>
        <v>1847.1817912210686</v>
      </c>
      <c r="I353" s="18">
        <v>1</v>
      </c>
      <c r="J353" s="18">
        <v>1</v>
      </c>
      <c r="K353" s="14">
        <f t="shared" ca="1" si="35"/>
        <v>0</v>
      </c>
      <c r="M353" s="19" t="str">
        <f t="shared" ca="1" si="33"/>
        <v>INDNDEFFLA-58</v>
      </c>
      <c r="N353" s="23" t="str">
        <f t="shared" ca="1" si="34"/>
        <v>Construction Saving Tech-Light 5.8y</v>
      </c>
      <c r="O353" s="23" t="s">
        <v>32</v>
      </c>
      <c r="P353" s="23" t="s">
        <v>33</v>
      </c>
      <c r="Q353" s="23"/>
      <c r="R353" s="23"/>
      <c r="S353" s="19" t="s">
        <v>34</v>
      </c>
      <c r="V353" s="16" t="str">
        <f t="shared" ca="1" si="36"/>
        <v>ND</v>
      </c>
      <c r="W353" s="14" t="str">
        <f t="shared" ca="1" si="36"/>
        <v>Construction</v>
      </c>
      <c r="X353" s="3" t="str">
        <f>'EE investment costs'!D402</f>
        <v>LA-58</v>
      </c>
      <c r="Y353" s="3" t="str">
        <f>'EE investment costs'!E402</f>
        <v>Light</v>
      </c>
      <c r="AC353" s="123">
        <f>'EE investment costs'!C402</f>
        <v>5.8</v>
      </c>
      <c r="AD353" s="22"/>
    </row>
    <row r="354" spans="2:30">
      <c r="B354" s="14" t="str">
        <f t="shared" ca="1" si="32"/>
        <v>INDNDEFFEM-58</v>
      </c>
      <c r="C354" s="15" t="str">
        <f t="shared" ca="1" si="31"/>
        <v>INDEM</v>
      </c>
      <c r="D354" s="16">
        <f>'EE investment costs'!$F$15</f>
        <v>2016</v>
      </c>
      <c r="E354" s="14">
        <f>VLOOKUP(X354,'EE investment costs'!$D$56:$R$656,15,0)</f>
        <v>4.3518299999999996</v>
      </c>
      <c r="F354" s="17">
        <f ca="1">INDEX('EE investment costs'!$D$56:$R$656,MATCH(X354,'EE investment costs'!$D$56:$D$656,0),MATCH($V$8,'EE investment costs'!$D$56:$R$56,0))</f>
        <v>1914.4561047155407</v>
      </c>
      <c r="I354" s="18">
        <v>1</v>
      </c>
      <c r="J354" s="18">
        <v>1</v>
      </c>
      <c r="K354" s="14">
        <f t="shared" ca="1" si="35"/>
        <v>0</v>
      </c>
      <c r="M354" s="19" t="str">
        <f t="shared" ca="1" si="33"/>
        <v>INDNDEFFEM-58</v>
      </c>
      <c r="N354" s="23" t="str">
        <f t="shared" ca="1" si="34"/>
        <v>Construction Saving Tech-Electric Motors 5.8y</v>
      </c>
      <c r="O354" s="23" t="s">
        <v>32</v>
      </c>
      <c r="P354" s="23" t="s">
        <v>33</v>
      </c>
      <c r="Q354" s="23"/>
      <c r="R354" s="23"/>
      <c r="S354" s="19" t="s">
        <v>34</v>
      </c>
      <c r="V354" s="16" t="str">
        <f t="shared" ca="1" si="36"/>
        <v>ND</v>
      </c>
      <c r="W354" s="14" t="str">
        <f t="shared" ca="1" si="36"/>
        <v>Construction</v>
      </c>
      <c r="X354" s="3" t="str">
        <f>'EE investment costs'!D403</f>
        <v>EM-58</v>
      </c>
      <c r="Y354" s="3" t="str">
        <f>'EE investment costs'!E403</f>
        <v>Electric Motors</v>
      </c>
      <c r="AC354" s="123">
        <f>'EE investment costs'!C403</f>
        <v>5.8</v>
      </c>
      <c r="AD354" s="22"/>
    </row>
    <row r="355" spans="2:30">
      <c r="B355" s="14" t="str">
        <f t="shared" ca="1" si="32"/>
        <v>INDNDEFFTF-58</v>
      </c>
      <c r="C355" s="15" t="str">
        <f t="shared" ca="1" si="31"/>
        <v>INDTF</v>
      </c>
      <c r="D355" s="16">
        <f>'EE investment costs'!$F$15</f>
        <v>2016</v>
      </c>
      <c r="E355" s="14">
        <f>VLOOKUP(X355,'EE investment costs'!$D$56:$R$656,15,0)</f>
        <v>16.5</v>
      </c>
      <c r="F355" s="17">
        <f ca="1">INDEX('EE investment costs'!$D$56:$R$656,MATCH(X355,'EE investment costs'!$D$56:$D$656,0),MATCH($V$8,'EE investment costs'!$D$56:$R$56,0))</f>
        <v>852.23518405123048</v>
      </c>
      <c r="I355" s="18">
        <v>1</v>
      </c>
      <c r="J355" s="18">
        <v>1</v>
      </c>
      <c r="K355" s="14">
        <f t="shared" ca="1" si="35"/>
        <v>4</v>
      </c>
      <c r="M355" s="19" t="str">
        <f t="shared" ca="1" si="33"/>
        <v>INDNDEFFTF-58</v>
      </c>
      <c r="N355" s="23" t="str">
        <f t="shared" ca="1" si="34"/>
        <v>Construction Saving Tech-Haulage Tractors, Trucks, Fishing boats 5.8y</v>
      </c>
      <c r="O355" s="23" t="s">
        <v>32</v>
      </c>
      <c r="P355" s="23" t="s">
        <v>33</v>
      </c>
      <c r="Q355" s="23"/>
      <c r="R355" s="23"/>
      <c r="S355" s="19" t="s">
        <v>34</v>
      </c>
      <c r="V355" s="16" t="str">
        <f t="shared" ca="1" si="36"/>
        <v>ND</v>
      </c>
      <c r="W355" s="14" t="str">
        <f t="shared" ca="1" si="36"/>
        <v>Construction</v>
      </c>
      <c r="X355" s="3" t="str">
        <f>'EE investment costs'!D404</f>
        <v>TF-58</v>
      </c>
      <c r="Y355" s="3" t="str">
        <f>'EE investment costs'!E404</f>
        <v>Haulage Tractors, Trucks, Fishing boats</v>
      </c>
      <c r="AC355" s="123">
        <f>'EE investment costs'!C404</f>
        <v>5.8</v>
      </c>
      <c r="AD355" s="22"/>
    </row>
    <row r="356" spans="2:30">
      <c r="B356" s="14" t="str">
        <f t="shared" ca="1" si="32"/>
        <v>INDNDEFFMT-59</v>
      </c>
      <c r="C356" s="15" t="str">
        <f t="shared" ca="1" si="31"/>
        <v>INDMT</v>
      </c>
      <c r="D356" s="16">
        <f>'EE investment costs'!$F$15</f>
        <v>2016</v>
      </c>
      <c r="E356" s="14">
        <f>VLOOKUP(X356,'EE investment costs'!$D$56:$R$656,15,0)</f>
        <v>6.1899999999999995</v>
      </c>
      <c r="F356" s="17">
        <f ca="1">INDEX('EE investment costs'!$D$56:$R$656,MATCH(X356,'EE investment costs'!$D$56:$D$656,0),MATCH($V$8,'EE investment costs'!$D$56:$R$56,0))</f>
        <v>763.70243710241584</v>
      </c>
      <c r="I356" s="18">
        <v>1</v>
      </c>
      <c r="J356" s="18">
        <v>1</v>
      </c>
      <c r="K356" s="14">
        <f t="shared" ca="1" si="35"/>
        <v>5</v>
      </c>
      <c r="M356" s="19" t="str">
        <f t="shared" ca="1" si="33"/>
        <v>INDNDEFFMT-59</v>
      </c>
      <c r="N356" s="23" t="str">
        <f t="shared" ca="1" si="34"/>
        <v>Construction Saving Tech-Heat Medium Temp. up to 150C 5.9y</v>
      </c>
      <c r="O356" s="23" t="s">
        <v>32</v>
      </c>
      <c r="P356" s="23" t="s">
        <v>33</v>
      </c>
      <c r="Q356" s="23"/>
      <c r="R356" s="23"/>
      <c r="S356" s="19" t="s">
        <v>34</v>
      </c>
      <c r="V356" s="16" t="str">
        <f t="shared" ca="1" si="36"/>
        <v>ND</v>
      </c>
      <c r="W356" s="14" t="str">
        <f t="shared" ca="1" si="36"/>
        <v>Construction</v>
      </c>
      <c r="X356" s="3" t="str">
        <f>'EE investment costs'!D405</f>
        <v>MT-59</v>
      </c>
      <c r="Y356" s="3" t="str">
        <f>'EE investment costs'!E405</f>
        <v>Heat Medium Temp. up to 150C</v>
      </c>
      <c r="AC356" s="123">
        <f>'EE investment costs'!C405</f>
        <v>5.9</v>
      </c>
      <c r="AD356" s="22"/>
    </row>
    <row r="357" spans="2:30">
      <c r="B357" s="14" t="str">
        <f t="shared" ca="1" si="32"/>
        <v>INDNDEFFHT-59</v>
      </c>
      <c r="C357" s="15" t="str">
        <f t="shared" ca="1" si="31"/>
        <v>INDHT</v>
      </c>
      <c r="D357" s="16">
        <f>'EE investment costs'!$F$15</f>
        <v>2016</v>
      </c>
      <c r="E357" s="14">
        <f>VLOOKUP(X357,'EE investment costs'!$D$56:$R$656,15,0)</f>
        <v>4.952</v>
      </c>
      <c r="F357" s="17">
        <f ca="1">INDEX('EE investment costs'!$D$56:$R$656,MATCH(X357,'EE investment costs'!$D$56:$D$656,0),MATCH($V$8,'EE investment costs'!$D$56:$R$56,0))</f>
        <v>592.80311481732599</v>
      </c>
      <c r="I357" s="18">
        <v>1</v>
      </c>
      <c r="J357" s="18">
        <v>1</v>
      </c>
      <c r="K357" s="14">
        <f t="shared" ca="1" si="35"/>
        <v>7</v>
      </c>
      <c r="M357" s="19" t="str">
        <f t="shared" ca="1" si="33"/>
        <v>INDNDEFFHT-59</v>
      </c>
      <c r="N357" s="23" t="str">
        <f t="shared" ca="1" si="34"/>
        <v>Construction Saving Tech-Heat High Temp. over 150C 5.9y</v>
      </c>
      <c r="O357" s="23" t="s">
        <v>32</v>
      </c>
      <c r="P357" s="23" t="s">
        <v>33</v>
      </c>
      <c r="Q357" s="23"/>
      <c r="R357" s="23"/>
      <c r="S357" s="19" t="s">
        <v>34</v>
      </c>
      <c r="V357" s="16" t="str">
        <f t="shared" ca="1" si="36"/>
        <v>ND</v>
      </c>
      <c r="W357" s="14" t="str">
        <f t="shared" ca="1" si="36"/>
        <v>Construction</v>
      </c>
      <c r="X357" s="3" t="str">
        <f>'EE investment costs'!D406</f>
        <v>HT-59</v>
      </c>
      <c r="Y357" s="3" t="str">
        <f>'EE investment costs'!E406</f>
        <v>Heat High Temp. over 150C</v>
      </c>
      <c r="AC357" s="123">
        <f>'EE investment costs'!C406</f>
        <v>5.9</v>
      </c>
      <c r="AD357" s="22"/>
    </row>
    <row r="358" spans="2:30">
      <c r="B358" s="14" t="str">
        <f t="shared" ca="1" si="32"/>
        <v>INDNDEFFRH-59</v>
      </c>
      <c r="C358" s="15" t="str">
        <f t="shared" ca="1" si="31"/>
        <v>INDRH</v>
      </c>
      <c r="D358" s="16">
        <f>'EE investment costs'!$F$15</f>
        <v>2016</v>
      </c>
      <c r="E358" s="14">
        <f>VLOOKUP(X358,'EE investment costs'!$D$56:$R$656,15,0)</f>
        <v>16.35466666666667</v>
      </c>
      <c r="F358" s="17">
        <f ca="1">INDEX('EE investment costs'!$D$56:$R$656,MATCH(X358,'EE investment costs'!$D$56:$D$656,0),MATCH($V$8,'EE investment costs'!$D$56:$R$56,0))</f>
        <v>1480.5543728154855</v>
      </c>
      <c r="I358" s="18">
        <v>1</v>
      </c>
      <c r="J358" s="18">
        <v>1</v>
      </c>
      <c r="K358" s="14">
        <f t="shared" ca="1" si="35"/>
        <v>0</v>
      </c>
      <c r="M358" s="19" t="str">
        <f t="shared" ca="1" si="33"/>
        <v>INDNDEFFRH-59</v>
      </c>
      <c r="N358" s="23" t="str">
        <f t="shared" ca="1" si="34"/>
        <v>Construction Saving Tech-Heat Room Heat 5.9y</v>
      </c>
      <c r="O358" s="23" t="s">
        <v>32</v>
      </c>
      <c r="P358" s="23" t="s">
        <v>33</v>
      </c>
      <c r="Q358" s="23"/>
      <c r="R358" s="23"/>
      <c r="S358" s="19" t="s">
        <v>34</v>
      </c>
      <c r="V358" s="16" t="str">
        <f t="shared" ca="1" si="36"/>
        <v>ND</v>
      </c>
      <c r="W358" s="14" t="str">
        <f t="shared" ca="1" si="36"/>
        <v>Construction</v>
      </c>
      <c r="X358" s="3" t="str">
        <f>'EE investment costs'!D407</f>
        <v>RH-59</v>
      </c>
      <c r="Y358" s="3" t="str">
        <f>'EE investment costs'!E407</f>
        <v>Heat Room Heat</v>
      </c>
      <c r="AC358" s="123">
        <f>'EE investment costs'!C407</f>
        <v>5.9</v>
      </c>
      <c r="AD358" s="22"/>
    </row>
    <row r="359" spans="2:30">
      <c r="B359" s="14" t="str">
        <f t="shared" ca="1" si="32"/>
        <v>INDNDEFFLA-59</v>
      </c>
      <c r="C359" s="15" t="str">
        <f t="shared" ca="1" si="31"/>
        <v>INDLA</v>
      </c>
      <c r="D359" s="16">
        <f>'EE investment costs'!$F$15</f>
        <v>2016</v>
      </c>
      <c r="E359" s="14">
        <f>VLOOKUP(X359,'EE investment costs'!$D$56:$R$656,15,0)</f>
        <v>4.157633333333334</v>
      </c>
      <c r="F359" s="17">
        <f ca="1">INDEX('EE investment costs'!$D$56:$R$656,MATCH(X359,'EE investment costs'!$D$56:$D$656,0),MATCH($V$8,'EE investment costs'!$D$56:$R$56,0))</f>
        <v>1862.558984372195</v>
      </c>
      <c r="I359" s="18">
        <v>1</v>
      </c>
      <c r="J359" s="18">
        <v>1</v>
      </c>
      <c r="K359" s="14">
        <f t="shared" ca="1" si="35"/>
        <v>0</v>
      </c>
      <c r="M359" s="19" t="str">
        <f t="shared" ca="1" si="33"/>
        <v>INDNDEFFLA-59</v>
      </c>
      <c r="N359" s="23" t="str">
        <f t="shared" ca="1" si="34"/>
        <v>Construction Saving Tech-Light 5.9y</v>
      </c>
      <c r="O359" s="23" t="s">
        <v>32</v>
      </c>
      <c r="P359" s="23" t="s">
        <v>33</v>
      </c>
      <c r="Q359" s="23"/>
      <c r="R359" s="23"/>
      <c r="S359" s="19" t="s">
        <v>34</v>
      </c>
      <c r="V359" s="16" t="str">
        <f t="shared" ca="1" si="36"/>
        <v>ND</v>
      </c>
      <c r="W359" s="14" t="str">
        <f t="shared" ca="1" si="36"/>
        <v>Construction</v>
      </c>
      <c r="X359" s="3" t="str">
        <f>'EE investment costs'!D408</f>
        <v>LA-59</v>
      </c>
      <c r="Y359" s="3" t="str">
        <f>'EE investment costs'!E408</f>
        <v>Light</v>
      </c>
      <c r="AC359" s="123">
        <f>'EE investment costs'!C408</f>
        <v>5.9</v>
      </c>
      <c r="AD359" s="22"/>
    </row>
    <row r="360" spans="2:30">
      <c r="B360" s="14" t="str">
        <f t="shared" ca="1" si="32"/>
        <v>INDNDEFFEM-59</v>
      </c>
      <c r="C360" s="15" t="str">
        <f t="shared" ca="1" si="31"/>
        <v>INDEM</v>
      </c>
      <c r="D360" s="16">
        <f>'EE investment costs'!$F$15</f>
        <v>2016</v>
      </c>
      <c r="E360" s="14">
        <f>VLOOKUP(X360,'EE investment costs'!$D$56:$R$656,15,0)</f>
        <v>4.3655150000000003</v>
      </c>
      <c r="F360" s="17">
        <f ca="1">INDEX('EE investment costs'!$D$56:$R$656,MATCH(X360,'EE investment costs'!$D$56:$D$656,0),MATCH($V$8,'EE investment costs'!$D$56:$R$56,0))</f>
        <v>1933.394266781557</v>
      </c>
      <c r="I360" s="18">
        <v>1</v>
      </c>
      <c r="J360" s="18">
        <v>1</v>
      </c>
      <c r="K360" s="14">
        <f t="shared" ca="1" si="35"/>
        <v>0</v>
      </c>
      <c r="M360" s="19" t="str">
        <f t="shared" ca="1" si="33"/>
        <v>INDNDEFFEM-59</v>
      </c>
      <c r="N360" s="23" t="str">
        <f t="shared" ca="1" si="34"/>
        <v>Construction Saving Tech-Electric Motors 5.9y</v>
      </c>
      <c r="O360" s="23" t="s">
        <v>32</v>
      </c>
      <c r="P360" s="23" t="s">
        <v>33</v>
      </c>
      <c r="Q360" s="23"/>
      <c r="R360" s="23"/>
      <c r="S360" s="19" t="s">
        <v>34</v>
      </c>
      <c r="V360" s="16" t="str">
        <f t="shared" ca="1" si="36"/>
        <v>ND</v>
      </c>
      <c r="W360" s="14" t="str">
        <f t="shared" ca="1" si="36"/>
        <v>Construction</v>
      </c>
      <c r="X360" s="3" t="str">
        <f>'EE investment costs'!D409</f>
        <v>EM-59</v>
      </c>
      <c r="Y360" s="3" t="str">
        <f>'EE investment costs'!E409</f>
        <v>Electric Motors</v>
      </c>
      <c r="AC360" s="123">
        <f>'EE investment costs'!C409</f>
        <v>5.9</v>
      </c>
      <c r="AD360" s="22"/>
    </row>
    <row r="361" spans="2:30">
      <c r="B361" s="14" t="str">
        <f t="shared" ca="1" si="32"/>
        <v>INDNDEFFTF-59</v>
      </c>
      <c r="C361" s="15" t="str">
        <f t="shared" ca="1" si="31"/>
        <v>INDTF</v>
      </c>
      <c r="D361" s="16">
        <f>'EE investment costs'!$F$15</f>
        <v>2016</v>
      </c>
      <c r="E361" s="14">
        <f>VLOOKUP(X361,'EE investment costs'!$D$56:$R$656,15,0)</f>
        <v>16.583333333333332</v>
      </c>
      <c r="F361" s="17">
        <f ca="1">INDEX('EE investment costs'!$D$56:$R$656,MATCH(X361,'EE investment costs'!$D$56:$D$656,0),MATCH($V$8,'EE investment costs'!$D$56:$R$56,0))</f>
        <v>866.92889412107934</v>
      </c>
      <c r="I361" s="18">
        <v>1</v>
      </c>
      <c r="J361" s="18">
        <v>1</v>
      </c>
      <c r="K361" s="14">
        <f t="shared" ca="1" si="35"/>
        <v>4</v>
      </c>
      <c r="M361" s="19" t="str">
        <f t="shared" ca="1" si="33"/>
        <v>INDNDEFFTF-59</v>
      </c>
      <c r="N361" s="23" t="str">
        <f t="shared" ca="1" si="34"/>
        <v>Construction Saving Tech-Haulage Tractors, Trucks, Fishing boats 5.9y</v>
      </c>
      <c r="O361" s="23" t="s">
        <v>32</v>
      </c>
      <c r="P361" s="23" t="s">
        <v>33</v>
      </c>
      <c r="Q361" s="23"/>
      <c r="R361" s="23"/>
      <c r="S361" s="19" t="s">
        <v>34</v>
      </c>
      <c r="V361" s="16" t="str">
        <f t="shared" ca="1" si="36"/>
        <v>ND</v>
      </c>
      <c r="W361" s="14" t="str">
        <f t="shared" ca="1" si="36"/>
        <v>Construction</v>
      </c>
      <c r="X361" s="3" t="str">
        <f>'EE investment costs'!D410</f>
        <v>TF-59</v>
      </c>
      <c r="Y361" s="3" t="str">
        <f>'EE investment costs'!E410</f>
        <v>Haulage Tractors, Trucks, Fishing boats</v>
      </c>
      <c r="AC361" s="123">
        <f>'EE investment costs'!C410</f>
        <v>5.9</v>
      </c>
      <c r="AD361" s="22"/>
    </row>
    <row r="362" spans="2:30">
      <c r="B362" s="14" t="str">
        <f t="shared" ca="1" si="32"/>
        <v>INDNDEFFMT-60</v>
      </c>
      <c r="C362" s="15" t="str">
        <f t="shared" ca="1" si="31"/>
        <v>INDMT</v>
      </c>
      <c r="D362" s="16">
        <f>'EE investment costs'!$F$15</f>
        <v>2016</v>
      </c>
      <c r="E362" s="14">
        <f>VLOOKUP(X362,'EE investment costs'!$D$56:$R$656,15,0)</f>
        <v>6.1999999999999993</v>
      </c>
      <c r="F362" s="17">
        <f ca="1">INDEX('EE investment costs'!$D$56:$R$656,MATCH(X362,'EE investment costs'!$D$56:$D$656,0),MATCH($V$8,'EE investment costs'!$D$56:$R$56,0))</f>
        <v>773.02951470677851</v>
      </c>
      <c r="I362" s="18">
        <v>1</v>
      </c>
      <c r="J362" s="18">
        <v>1</v>
      </c>
      <c r="K362" s="14">
        <f t="shared" ca="1" si="35"/>
        <v>5</v>
      </c>
      <c r="M362" s="19" t="str">
        <f t="shared" ca="1" si="33"/>
        <v>INDNDEFFMT-60</v>
      </c>
      <c r="N362" s="23" t="str">
        <f t="shared" ca="1" si="34"/>
        <v>Construction Saving Tech-Heat Medium Temp. up to 150C 6y</v>
      </c>
      <c r="O362" s="23" t="s">
        <v>32</v>
      </c>
      <c r="P362" s="23" t="s">
        <v>33</v>
      </c>
      <c r="Q362" s="23"/>
      <c r="R362" s="23"/>
      <c r="S362" s="19" t="s">
        <v>34</v>
      </c>
      <c r="V362" s="16" t="str">
        <f t="shared" ca="1" si="36"/>
        <v>ND</v>
      </c>
      <c r="W362" s="14" t="str">
        <f t="shared" ca="1" si="36"/>
        <v>Construction</v>
      </c>
      <c r="X362" s="3" t="str">
        <f>'EE investment costs'!D411</f>
        <v>MT-60</v>
      </c>
      <c r="Y362" s="3" t="str">
        <f>'EE investment costs'!E411</f>
        <v>Heat Medium Temp. up to 150C</v>
      </c>
      <c r="AC362" s="123">
        <f>'EE investment costs'!C411</f>
        <v>6</v>
      </c>
      <c r="AD362" s="22"/>
    </row>
    <row r="363" spans="2:30">
      <c r="B363" s="14" t="str">
        <f t="shared" ca="1" si="32"/>
        <v>INDNDEFFHT-60</v>
      </c>
      <c r="C363" s="15" t="str">
        <f t="shared" ca="1" si="31"/>
        <v>INDHT</v>
      </c>
      <c r="D363" s="16">
        <f>'EE investment costs'!$F$15</f>
        <v>2016</v>
      </c>
      <c r="E363" s="14">
        <f>VLOOKUP(X363,'EE investment costs'!$D$56:$R$656,15,0)</f>
        <v>4.96</v>
      </c>
      <c r="F363" s="17">
        <f ca="1">INDEX('EE investment costs'!$D$56:$R$656,MATCH(X363,'EE investment costs'!$D$56:$D$656,0),MATCH($V$8,'EE investment costs'!$D$56:$R$56,0))</f>
        <v>599.00762418447243</v>
      </c>
      <c r="I363" s="18">
        <v>1</v>
      </c>
      <c r="J363" s="18">
        <v>1</v>
      </c>
      <c r="K363" s="14">
        <f t="shared" ca="1" si="35"/>
        <v>7</v>
      </c>
      <c r="M363" s="19" t="str">
        <f t="shared" ca="1" si="33"/>
        <v>INDNDEFFHT-60</v>
      </c>
      <c r="N363" s="23" t="str">
        <f t="shared" ca="1" si="34"/>
        <v>Construction Saving Tech-Heat High Temp. over 150C 6y</v>
      </c>
      <c r="O363" s="23" t="s">
        <v>32</v>
      </c>
      <c r="P363" s="23" t="s">
        <v>33</v>
      </c>
      <c r="Q363" s="23"/>
      <c r="R363" s="23"/>
      <c r="S363" s="19" t="s">
        <v>34</v>
      </c>
      <c r="V363" s="16" t="str">
        <f t="shared" ca="1" si="36"/>
        <v>ND</v>
      </c>
      <c r="W363" s="14" t="str">
        <f t="shared" ca="1" si="36"/>
        <v>Construction</v>
      </c>
      <c r="X363" s="3" t="str">
        <f>'EE investment costs'!D412</f>
        <v>HT-60</v>
      </c>
      <c r="Y363" s="3" t="str">
        <f>'EE investment costs'!E412</f>
        <v>Heat High Temp. over 150C</v>
      </c>
      <c r="AC363" s="123">
        <f>'EE investment costs'!C412</f>
        <v>6</v>
      </c>
      <c r="AD363" s="22"/>
    </row>
    <row r="364" spans="2:30">
      <c r="B364" s="14" t="str">
        <f t="shared" ca="1" si="32"/>
        <v>INDNDEFFRH-60</v>
      </c>
      <c r="C364" s="15" t="str">
        <f t="shared" ca="1" si="31"/>
        <v>INDRH</v>
      </c>
      <c r="D364" s="16">
        <f>'EE investment costs'!$F$15</f>
        <v>2016</v>
      </c>
      <c r="E364" s="14">
        <f>VLOOKUP(X364,'EE investment costs'!$D$56:$R$656,15,0)</f>
        <v>16.373333333333335</v>
      </c>
      <c r="F364" s="17">
        <f ca="1">INDEX('EE investment costs'!$D$56:$R$656,MATCH(X364,'EE investment costs'!$D$56:$D$656,0),MATCH($V$8,'EE investment costs'!$D$56:$R$56,0))</f>
        <v>1542.244138349464</v>
      </c>
      <c r="I364" s="18">
        <v>1</v>
      </c>
      <c r="J364" s="18">
        <v>1</v>
      </c>
      <c r="K364" s="14">
        <f t="shared" ca="1" si="35"/>
        <v>0</v>
      </c>
      <c r="M364" s="19" t="str">
        <f t="shared" ca="1" si="33"/>
        <v>INDNDEFFRH-60</v>
      </c>
      <c r="N364" s="23" t="str">
        <f t="shared" ca="1" si="34"/>
        <v>Construction Saving Tech-Heat Room Heat 6y</v>
      </c>
      <c r="O364" s="23" t="s">
        <v>32</v>
      </c>
      <c r="P364" s="23" t="s">
        <v>33</v>
      </c>
      <c r="Q364" s="23"/>
      <c r="R364" s="23"/>
      <c r="S364" s="19" t="s">
        <v>34</v>
      </c>
      <c r="V364" s="16" t="str">
        <f t="shared" ca="1" si="36"/>
        <v>ND</v>
      </c>
      <c r="W364" s="14" t="str">
        <f t="shared" ca="1" si="36"/>
        <v>Construction</v>
      </c>
      <c r="X364" s="3" t="str">
        <f>'EE investment costs'!D413</f>
        <v>RH-60</v>
      </c>
      <c r="Y364" s="3" t="str">
        <f>'EE investment costs'!E413</f>
        <v>Heat Room Heat</v>
      </c>
      <c r="AC364" s="123">
        <f>'EE investment costs'!C413</f>
        <v>6</v>
      </c>
      <c r="AD364" s="22"/>
    </row>
    <row r="365" spans="2:30">
      <c r="B365" s="14" t="str">
        <f t="shared" ca="1" si="32"/>
        <v>INDNDEFFLA-60</v>
      </c>
      <c r="C365" s="15" t="str">
        <f t="shared" ca="1" si="31"/>
        <v>INDLA</v>
      </c>
      <c r="D365" s="16">
        <f>'EE investment costs'!$F$15</f>
        <v>2016</v>
      </c>
      <c r="E365" s="14">
        <f>VLOOKUP(X365,'EE investment costs'!$D$56:$R$656,15,0)</f>
        <v>4.1706666666666674</v>
      </c>
      <c r="F365" s="17">
        <f ca="1">INDEX('EE investment costs'!$D$56:$R$656,MATCH(X365,'EE investment costs'!$D$56:$D$656,0),MATCH($V$8,'EE investment costs'!$D$56:$R$56,0))</f>
        <v>1877.9361775233217</v>
      </c>
      <c r="I365" s="18">
        <v>1</v>
      </c>
      <c r="J365" s="18">
        <v>1</v>
      </c>
      <c r="K365" s="14">
        <f t="shared" ca="1" si="35"/>
        <v>0</v>
      </c>
      <c r="M365" s="19" t="str">
        <f t="shared" ca="1" si="33"/>
        <v>INDNDEFFLA-60</v>
      </c>
      <c r="N365" s="23" t="str">
        <f t="shared" ca="1" si="34"/>
        <v>Construction Saving Tech-Light 6y</v>
      </c>
      <c r="O365" s="23" t="s">
        <v>32</v>
      </c>
      <c r="P365" s="23" t="s">
        <v>33</v>
      </c>
      <c r="Q365" s="23"/>
      <c r="R365" s="23"/>
      <c r="S365" s="19" t="s">
        <v>34</v>
      </c>
      <c r="V365" s="16" t="str">
        <f t="shared" ca="1" si="36"/>
        <v>ND</v>
      </c>
      <c r="W365" s="14" t="str">
        <f t="shared" ca="1" si="36"/>
        <v>Construction</v>
      </c>
      <c r="X365" s="3" t="str">
        <f>'EE investment costs'!D414</f>
        <v>LA-60</v>
      </c>
      <c r="Y365" s="3" t="str">
        <f>'EE investment costs'!E414</f>
        <v>Light</v>
      </c>
      <c r="AC365" s="123">
        <f>'EE investment costs'!C414</f>
        <v>6</v>
      </c>
      <c r="AD365" s="22"/>
    </row>
    <row r="366" spans="2:30">
      <c r="B366" s="14" t="str">
        <f t="shared" ca="1" si="32"/>
        <v>INDNDEFFEM-60</v>
      </c>
      <c r="C366" s="15" t="str">
        <f t="shared" ca="1" si="31"/>
        <v>INDEM</v>
      </c>
      <c r="D366" s="16">
        <f>'EE investment costs'!$F$15</f>
        <v>2016</v>
      </c>
      <c r="E366" s="14">
        <f>VLOOKUP(X366,'EE investment costs'!$D$56:$R$656,15,0)</f>
        <v>4.3792</v>
      </c>
      <c r="F366" s="17">
        <f ca="1">INDEX('EE investment costs'!$D$56:$R$656,MATCH(X366,'EE investment costs'!$D$56:$D$656,0),MATCH($V$8,'EE investment costs'!$D$56:$R$56,0))</f>
        <v>1952.3324288475731</v>
      </c>
      <c r="I366" s="18">
        <v>1</v>
      </c>
      <c r="J366" s="18">
        <v>1</v>
      </c>
      <c r="K366" s="14">
        <f t="shared" ca="1" si="35"/>
        <v>0</v>
      </c>
      <c r="M366" s="19" t="str">
        <f t="shared" ca="1" si="33"/>
        <v>INDNDEFFEM-60</v>
      </c>
      <c r="N366" s="23" t="str">
        <f t="shared" ca="1" si="34"/>
        <v>Construction Saving Tech-Electric Motors 6y</v>
      </c>
      <c r="O366" s="23" t="s">
        <v>32</v>
      </c>
      <c r="P366" s="23" t="s">
        <v>33</v>
      </c>
      <c r="Q366" s="23"/>
      <c r="R366" s="23"/>
      <c r="S366" s="19" t="s">
        <v>34</v>
      </c>
      <c r="V366" s="16" t="str">
        <f t="shared" ca="1" si="36"/>
        <v>ND</v>
      </c>
      <c r="W366" s="14" t="str">
        <f t="shared" ca="1" si="36"/>
        <v>Construction</v>
      </c>
      <c r="X366" s="3" t="str">
        <f>'EE investment costs'!D415</f>
        <v>EM-60</v>
      </c>
      <c r="Y366" s="3" t="str">
        <f>'EE investment costs'!E415</f>
        <v>Electric Motors</v>
      </c>
      <c r="AC366" s="123">
        <f>'EE investment costs'!C415</f>
        <v>6</v>
      </c>
      <c r="AD366" s="22"/>
    </row>
    <row r="367" spans="2:30" ht="13.5" thickBot="1">
      <c r="B367" s="14" t="str">
        <f t="shared" ca="1" si="32"/>
        <v>INDNDEFFTF-60</v>
      </c>
      <c r="C367" s="15" t="str">
        <f t="shared" ca="1" si="31"/>
        <v>INDTF</v>
      </c>
      <c r="D367" s="16">
        <f>'EE investment costs'!$F$15</f>
        <v>2016</v>
      </c>
      <c r="E367" s="14">
        <f>VLOOKUP(X367,'EE investment costs'!$D$56:$R$656,15,0)</f>
        <v>16.666666666666664</v>
      </c>
      <c r="F367" s="17">
        <f ca="1">INDEX('EE investment costs'!$D$56:$R$656,MATCH(X367,'EE investment costs'!$D$56:$D$656,0),MATCH($V$8,'EE investment costs'!$D$56:$R$56,0))</f>
        <v>881.6226041909282</v>
      </c>
      <c r="I367" s="18">
        <v>1</v>
      </c>
      <c r="J367" s="18">
        <v>1</v>
      </c>
      <c r="K367" s="14">
        <f t="shared" ca="1" si="35"/>
        <v>4</v>
      </c>
      <c r="M367" s="24" t="str">
        <f t="shared" ca="1" si="33"/>
        <v>INDNDEFFTF-60</v>
      </c>
      <c r="N367" s="25" t="str">
        <f t="shared" ca="1" si="34"/>
        <v>Construction Saving Tech-Haulage Tractors, Trucks, Fishing boats 6y</v>
      </c>
      <c r="O367" s="25" t="s">
        <v>32</v>
      </c>
      <c r="P367" s="25" t="s">
        <v>33</v>
      </c>
      <c r="Q367" s="25"/>
      <c r="R367" s="25"/>
      <c r="S367" s="24" t="s">
        <v>34</v>
      </c>
      <c r="V367" s="16" t="str">
        <f t="shared" ca="1" si="36"/>
        <v>ND</v>
      </c>
      <c r="W367" s="14" t="str">
        <f t="shared" ca="1" si="36"/>
        <v>Construction</v>
      </c>
      <c r="X367" s="3" t="str">
        <f>'EE investment costs'!D416</f>
        <v>TF-60</v>
      </c>
      <c r="Y367" s="3" t="str">
        <f>'EE investment costs'!E416</f>
        <v>Haulage Tractors, Trucks, Fishing boats</v>
      </c>
      <c r="AC367" s="123">
        <f>'EE investment costs'!C416</f>
        <v>6</v>
      </c>
      <c r="AD367" s="22"/>
    </row>
    <row r="368" spans="2:30">
      <c r="B368" s="14" t="str">
        <f t="shared" ca="1" si="32"/>
        <v>INDNDEFFMT-61</v>
      </c>
      <c r="C368" s="15" t="str">
        <f ca="1">"I"&amp;MID(B368,4,1)&amp;"D"&amp;MID(B368,9,2)</f>
        <v>INDMT</v>
      </c>
      <c r="D368" s="16">
        <f>'EE investment costs'!$F$15</f>
        <v>2016</v>
      </c>
      <c r="E368" s="14">
        <f>VLOOKUP(X368,'EE investment costs'!$D$56:$R$656,15,0)</f>
        <v>6.21</v>
      </c>
      <c r="F368" s="17">
        <f ca="1">INDEX('EE investment costs'!$D$56:$R$656,MATCH(X368,'EE investment costs'!$D$56:$D$656,0),MATCH($V$8,'EE investment costs'!$D$56:$R$56,0))</f>
        <v>782.35659231114153</v>
      </c>
      <c r="I368" s="18">
        <v>1</v>
      </c>
      <c r="J368" s="18">
        <v>1</v>
      </c>
      <c r="K368" s="14">
        <f t="shared" ca="1" si="35"/>
        <v>5</v>
      </c>
      <c r="M368" s="20" t="str">
        <f t="shared" ca="1" si="33"/>
        <v>INDNDEFFMT-61</v>
      </c>
      <c r="N368" s="21" t="str">
        <f t="shared" ca="1" si="34"/>
        <v>Construction Saving Tech-Heat Medium Temp. up to 150C 6.1y</v>
      </c>
      <c r="O368" s="21" t="s">
        <v>32</v>
      </c>
      <c r="P368" s="21" t="s">
        <v>33</v>
      </c>
      <c r="Q368" s="21"/>
      <c r="R368" s="21"/>
      <c r="S368" s="20" t="s">
        <v>34</v>
      </c>
      <c r="V368" s="16" t="str">
        <f t="shared" ca="1" si="36"/>
        <v>ND</v>
      </c>
      <c r="W368" s="14" t="str">
        <f t="shared" ca="1" si="36"/>
        <v>Construction</v>
      </c>
      <c r="X368" s="3" t="str">
        <f>'EE investment costs'!D417</f>
        <v>MT-61</v>
      </c>
      <c r="Y368" s="3" t="str">
        <f>'EE investment costs'!E417</f>
        <v>Heat Medium Temp. up to 150C</v>
      </c>
      <c r="AC368" s="123">
        <f>'EE investment costs'!C417</f>
        <v>6.1</v>
      </c>
      <c r="AD368" s="22"/>
    </row>
    <row r="369" spans="2:30">
      <c r="B369" s="14" t="str">
        <f t="shared" ca="1" si="32"/>
        <v>INDNDEFFHT-61</v>
      </c>
      <c r="C369" s="15" t="str">
        <f t="shared" ref="C369:C427" ca="1" si="37">"I"&amp;MID(B369,4,1)&amp;"D"&amp;MID(B369,9,2)</f>
        <v>INDHT</v>
      </c>
      <c r="D369" s="16">
        <f>'EE investment costs'!$F$15</f>
        <v>2016</v>
      </c>
      <c r="E369" s="14">
        <f>VLOOKUP(X369,'EE investment costs'!$D$56:$R$656,15,0)</f>
        <v>4.968</v>
      </c>
      <c r="F369" s="17">
        <f ca="1">INDEX('EE investment costs'!$D$56:$R$656,MATCH(X369,'EE investment costs'!$D$56:$D$656,0),MATCH($V$8,'EE investment costs'!$D$56:$R$56,0))</f>
        <v>605.21213355161888</v>
      </c>
      <c r="I369" s="18">
        <v>1</v>
      </c>
      <c r="J369" s="18">
        <v>1</v>
      </c>
      <c r="K369" s="14">
        <f t="shared" ca="1" si="35"/>
        <v>6</v>
      </c>
      <c r="M369" s="19" t="str">
        <f t="shared" ca="1" si="33"/>
        <v>INDNDEFFHT-61</v>
      </c>
      <c r="N369" s="23" t="str">
        <f t="shared" ca="1" si="34"/>
        <v>Construction Saving Tech-Heat High Temp. over 150C 6.1y</v>
      </c>
      <c r="O369" s="23" t="s">
        <v>32</v>
      </c>
      <c r="P369" s="23" t="s">
        <v>33</v>
      </c>
      <c r="Q369" s="23"/>
      <c r="R369" s="23"/>
      <c r="S369" s="19" t="s">
        <v>34</v>
      </c>
      <c r="V369" s="16" t="str">
        <f t="shared" ca="1" si="36"/>
        <v>ND</v>
      </c>
      <c r="W369" s="14" t="str">
        <f t="shared" ca="1" si="36"/>
        <v>Construction</v>
      </c>
      <c r="X369" s="3" t="str">
        <f>'EE investment costs'!D418</f>
        <v>HT-61</v>
      </c>
      <c r="Y369" s="3" t="str">
        <f>'EE investment costs'!E418</f>
        <v>Heat High Temp. over 150C</v>
      </c>
      <c r="AC369" s="123">
        <f>'EE investment costs'!C418</f>
        <v>6.1</v>
      </c>
      <c r="AD369" s="22"/>
    </row>
    <row r="370" spans="2:30">
      <c r="B370" s="14" t="str">
        <f t="shared" ca="1" si="32"/>
        <v>INDNDEFFRH-61</v>
      </c>
      <c r="C370" s="15" t="str">
        <f t="shared" ca="1" si="37"/>
        <v>INDRH</v>
      </c>
      <c r="D370" s="16">
        <f>'EE investment costs'!$F$15</f>
        <v>2016</v>
      </c>
      <c r="E370" s="14">
        <f>VLOOKUP(X370,'EE investment costs'!$D$56:$R$656,15,0)</f>
        <v>16.392000000000003</v>
      </c>
      <c r="F370" s="17">
        <f ca="1">INDEX('EE investment costs'!$D$56:$R$656,MATCH(X370,'EE investment costs'!$D$56:$D$656,0),MATCH($V$8,'EE investment costs'!$D$56:$R$56,0))</f>
        <v>1603.9339038834421</v>
      </c>
      <c r="I370" s="18">
        <v>1</v>
      </c>
      <c r="J370" s="18">
        <v>1</v>
      </c>
      <c r="K370" s="14">
        <f t="shared" ca="1" si="35"/>
        <v>0</v>
      </c>
      <c r="M370" s="19" t="str">
        <f t="shared" ca="1" si="33"/>
        <v>INDNDEFFRH-61</v>
      </c>
      <c r="N370" s="23" t="str">
        <f t="shared" ca="1" si="34"/>
        <v>Construction Saving Tech-Heat Room Heat 6.1y</v>
      </c>
      <c r="O370" s="23" t="s">
        <v>32</v>
      </c>
      <c r="P370" s="23" t="s">
        <v>33</v>
      </c>
      <c r="Q370" s="23"/>
      <c r="R370" s="23"/>
      <c r="S370" s="19" t="s">
        <v>34</v>
      </c>
      <c r="V370" s="16" t="str">
        <f t="shared" ca="1" si="36"/>
        <v>ND</v>
      </c>
      <c r="W370" s="14" t="str">
        <f t="shared" ca="1" si="36"/>
        <v>Construction</v>
      </c>
      <c r="X370" s="3" t="str">
        <f>'EE investment costs'!D419</f>
        <v>RH-61</v>
      </c>
      <c r="Y370" s="3" t="str">
        <f>'EE investment costs'!E419</f>
        <v>Heat Room Heat</v>
      </c>
      <c r="AC370" s="123">
        <f>'EE investment costs'!C419</f>
        <v>6.1</v>
      </c>
      <c r="AD370" s="22"/>
    </row>
    <row r="371" spans="2:30">
      <c r="B371" s="14" t="str">
        <f t="shared" ca="1" si="32"/>
        <v>INDNDEFFLA-61</v>
      </c>
      <c r="C371" s="15" t="str">
        <f t="shared" ca="1" si="37"/>
        <v>INDLA</v>
      </c>
      <c r="D371" s="16">
        <f>'EE investment costs'!$F$15</f>
        <v>2016</v>
      </c>
      <c r="E371" s="14">
        <f>VLOOKUP(X371,'EE investment costs'!$D$56:$R$656,15,0)</f>
        <v>4.1837</v>
      </c>
      <c r="F371" s="17">
        <f ca="1">INDEX('EE investment costs'!$D$56:$R$656,MATCH(X371,'EE investment costs'!$D$56:$D$656,0),MATCH($V$8,'EE investment costs'!$D$56:$R$56,0))</f>
        <v>1893.3133706744484</v>
      </c>
      <c r="I371" s="18">
        <v>1</v>
      </c>
      <c r="J371" s="18">
        <v>1</v>
      </c>
      <c r="K371" s="14">
        <f t="shared" ca="1" si="35"/>
        <v>0</v>
      </c>
      <c r="M371" s="19" t="str">
        <f t="shared" ca="1" si="33"/>
        <v>INDNDEFFLA-61</v>
      </c>
      <c r="N371" s="23" t="str">
        <f t="shared" ca="1" si="34"/>
        <v>Construction Saving Tech-Light 6.1y</v>
      </c>
      <c r="O371" s="23" t="s">
        <v>32</v>
      </c>
      <c r="P371" s="23" t="s">
        <v>33</v>
      </c>
      <c r="Q371" s="23"/>
      <c r="R371" s="23"/>
      <c r="S371" s="19" t="s">
        <v>34</v>
      </c>
      <c r="V371" s="16" t="str">
        <f t="shared" ca="1" si="36"/>
        <v>ND</v>
      </c>
      <c r="W371" s="14" t="str">
        <f t="shared" ca="1" si="36"/>
        <v>Construction</v>
      </c>
      <c r="X371" s="3" t="str">
        <f>'EE investment costs'!D420</f>
        <v>LA-61</v>
      </c>
      <c r="Y371" s="3" t="str">
        <f>'EE investment costs'!E420</f>
        <v>Light</v>
      </c>
      <c r="AC371" s="123">
        <f>'EE investment costs'!C420</f>
        <v>6.1</v>
      </c>
      <c r="AD371" s="22"/>
    </row>
    <row r="372" spans="2:30">
      <c r="B372" s="14" t="str">
        <f t="shared" ca="1" si="32"/>
        <v>INDNDEFFEM-61</v>
      </c>
      <c r="C372" s="15" t="str">
        <f t="shared" ca="1" si="37"/>
        <v>INDEM</v>
      </c>
      <c r="D372" s="16">
        <f>'EE investment costs'!$F$15</f>
        <v>2016</v>
      </c>
      <c r="E372" s="14">
        <f>VLOOKUP(X372,'EE investment costs'!$D$56:$R$656,15,0)</f>
        <v>4.3928849999999997</v>
      </c>
      <c r="F372" s="17">
        <f ca="1">INDEX('EE investment costs'!$D$56:$R$656,MATCH(X372,'EE investment costs'!$D$56:$D$656,0),MATCH($V$8,'EE investment costs'!$D$56:$R$56,0))</f>
        <v>1971.2705909135891</v>
      </c>
      <c r="I372" s="18">
        <v>1</v>
      </c>
      <c r="J372" s="18">
        <v>1</v>
      </c>
      <c r="K372" s="14">
        <f t="shared" ca="1" si="35"/>
        <v>0</v>
      </c>
      <c r="M372" s="19" t="str">
        <f t="shared" ca="1" si="33"/>
        <v>INDNDEFFEM-61</v>
      </c>
      <c r="N372" s="23" t="str">
        <f t="shared" ca="1" si="34"/>
        <v>Construction Saving Tech-Electric Motors 6.1y</v>
      </c>
      <c r="O372" s="23" t="s">
        <v>32</v>
      </c>
      <c r="P372" s="23" t="s">
        <v>33</v>
      </c>
      <c r="Q372" s="23"/>
      <c r="R372" s="23"/>
      <c r="S372" s="19" t="s">
        <v>34</v>
      </c>
      <c r="V372" s="16" t="str">
        <f t="shared" ca="1" si="36"/>
        <v>ND</v>
      </c>
      <c r="W372" s="14" t="str">
        <f t="shared" ca="1" si="36"/>
        <v>Construction</v>
      </c>
      <c r="X372" s="3" t="str">
        <f>'EE investment costs'!D421</f>
        <v>EM-61</v>
      </c>
      <c r="Y372" s="3" t="str">
        <f>'EE investment costs'!E421</f>
        <v>Electric Motors</v>
      </c>
      <c r="AC372" s="123">
        <f>'EE investment costs'!C421</f>
        <v>6.1</v>
      </c>
      <c r="AD372" s="22"/>
    </row>
    <row r="373" spans="2:30">
      <c r="B373" s="14" t="str">
        <f t="shared" ca="1" si="32"/>
        <v>INDNDEFFTF-61</v>
      </c>
      <c r="C373" s="15" t="str">
        <f t="shared" ca="1" si="37"/>
        <v>INDTF</v>
      </c>
      <c r="D373" s="16">
        <f>'EE investment costs'!$F$15</f>
        <v>2016</v>
      </c>
      <c r="E373" s="14">
        <f>VLOOKUP(X373,'EE investment costs'!$D$56:$R$656,15,0)</f>
        <v>16.75</v>
      </c>
      <c r="F373" s="17">
        <f ca="1">INDEX('EE investment costs'!$D$56:$R$656,MATCH(X373,'EE investment costs'!$D$56:$D$656,0),MATCH($V$8,'EE investment costs'!$D$56:$R$56,0))</f>
        <v>896.31631426077683</v>
      </c>
      <c r="I373" s="18">
        <v>1</v>
      </c>
      <c r="J373" s="18">
        <v>1</v>
      </c>
      <c r="K373" s="14">
        <f t="shared" ca="1" si="35"/>
        <v>4</v>
      </c>
      <c r="M373" s="19" t="str">
        <f t="shared" ca="1" si="33"/>
        <v>INDNDEFFTF-61</v>
      </c>
      <c r="N373" s="23" t="str">
        <f t="shared" ca="1" si="34"/>
        <v>Construction Saving Tech-Haulage Tractors, Trucks, Fishing boats 6.1y</v>
      </c>
      <c r="O373" s="23" t="s">
        <v>32</v>
      </c>
      <c r="P373" s="23" t="s">
        <v>33</v>
      </c>
      <c r="Q373" s="23"/>
      <c r="R373" s="23"/>
      <c r="S373" s="19" t="s">
        <v>34</v>
      </c>
      <c r="V373" s="16" t="str">
        <f t="shared" ca="1" si="36"/>
        <v>ND</v>
      </c>
      <c r="W373" s="14" t="str">
        <f t="shared" ca="1" si="36"/>
        <v>Construction</v>
      </c>
      <c r="X373" s="3" t="str">
        <f>'EE investment costs'!D422</f>
        <v>TF-61</v>
      </c>
      <c r="Y373" s="3" t="str">
        <f>'EE investment costs'!E422</f>
        <v>Haulage Tractors, Trucks, Fishing boats</v>
      </c>
      <c r="AC373" s="123">
        <f>'EE investment costs'!C422</f>
        <v>6.1</v>
      </c>
      <c r="AD373" s="22"/>
    </row>
    <row r="374" spans="2:30">
      <c r="B374" s="14" t="str">
        <f t="shared" ca="1" si="32"/>
        <v>INDNDEFFMT-62</v>
      </c>
      <c r="C374" s="15" t="str">
        <f t="shared" ca="1" si="37"/>
        <v>INDMT</v>
      </c>
      <c r="D374" s="16">
        <f>'EE investment costs'!$F$15</f>
        <v>2016</v>
      </c>
      <c r="E374" s="14">
        <f>VLOOKUP(X374,'EE investment costs'!$D$56:$R$656,15,0)</f>
        <v>6.22</v>
      </c>
      <c r="F374" s="17">
        <f ca="1">INDEX('EE investment costs'!$D$56:$R$656,MATCH(X374,'EE investment costs'!$D$56:$D$656,0),MATCH($V$8,'EE investment costs'!$D$56:$R$56,0))</f>
        <v>791.68366991550431</v>
      </c>
      <c r="I374" s="18">
        <v>1</v>
      </c>
      <c r="J374" s="18">
        <v>1</v>
      </c>
      <c r="K374" s="14">
        <f t="shared" ca="1" si="35"/>
        <v>5</v>
      </c>
      <c r="M374" s="19" t="str">
        <f t="shared" ca="1" si="33"/>
        <v>INDNDEFFMT-62</v>
      </c>
      <c r="N374" s="23" t="str">
        <f t="shared" ca="1" si="34"/>
        <v>Construction Saving Tech-Heat Medium Temp. up to 150C 6.2y</v>
      </c>
      <c r="O374" s="23" t="s">
        <v>32</v>
      </c>
      <c r="P374" s="23" t="s">
        <v>33</v>
      </c>
      <c r="Q374" s="23"/>
      <c r="R374" s="23"/>
      <c r="S374" s="19" t="s">
        <v>34</v>
      </c>
      <c r="V374" s="16" t="str">
        <f t="shared" ca="1" si="36"/>
        <v>ND</v>
      </c>
      <c r="W374" s="14" t="str">
        <f t="shared" ca="1" si="36"/>
        <v>Construction</v>
      </c>
      <c r="X374" s="3" t="str">
        <f>'EE investment costs'!D423</f>
        <v>MT-62</v>
      </c>
      <c r="Y374" s="3" t="str">
        <f>'EE investment costs'!E423</f>
        <v>Heat Medium Temp. up to 150C</v>
      </c>
      <c r="AC374" s="123">
        <f>'EE investment costs'!C423</f>
        <v>6.2</v>
      </c>
      <c r="AD374" s="22"/>
    </row>
    <row r="375" spans="2:30">
      <c r="B375" s="14" t="str">
        <f t="shared" ca="1" si="32"/>
        <v>INDNDEFFHT-62</v>
      </c>
      <c r="C375" s="15" t="str">
        <f t="shared" ca="1" si="37"/>
        <v>INDHT</v>
      </c>
      <c r="D375" s="16">
        <f>'EE investment costs'!$F$15</f>
        <v>2016</v>
      </c>
      <c r="E375" s="14">
        <f>VLOOKUP(X375,'EE investment costs'!$D$56:$R$656,15,0)</f>
        <v>4.976</v>
      </c>
      <c r="F375" s="17">
        <f ca="1">INDEX('EE investment costs'!$D$56:$R$656,MATCH(X375,'EE investment costs'!$D$56:$D$656,0),MATCH($V$8,'EE investment costs'!$D$56:$R$56,0))</f>
        <v>611.41664291876532</v>
      </c>
      <c r="I375" s="18">
        <v>1</v>
      </c>
      <c r="J375" s="18">
        <v>1</v>
      </c>
      <c r="K375" s="14">
        <f t="shared" ca="1" si="35"/>
        <v>6</v>
      </c>
      <c r="M375" s="19" t="str">
        <f t="shared" ca="1" si="33"/>
        <v>INDNDEFFHT-62</v>
      </c>
      <c r="N375" s="23" t="str">
        <f t="shared" ca="1" si="34"/>
        <v>Construction Saving Tech-Heat High Temp. over 150C 6.2y</v>
      </c>
      <c r="O375" s="23" t="s">
        <v>32</v>
      </c>
      <c r="P375" s="23" t="s">
        <v>33</v>
      </c>
      <c r="Q375" s="23"/>
      <c r="R375" s="23"/>
      <c r="S375" s="19" t="s">
        <v>34</v>
      </c>
      <c r="V375" s="16" t="str">
        <f t="shared" ca="1" si="36"/>
        <v>ND</v>
      </c>
      <c r="W375" s="14" t="str">
        <f t="shared" ca="1" si="36"/>
        <v>Construction</v>
      </c>
      <c r="X375" s="3" t="str">
        <f>'EE investment costs'!D424</f>
        <v>HT-62</v>
      </c>
      <c r="Y375" s="3" t="str">
        <f>'EE investment costs'!E424</f>
        <v>Heat High Temp. over 150C</v>
      </c>
      <c r="AC375" s="123">
        <f>'EE investment costs'!C424</f>
        <v>6.2</v>
      </c>
      <c r="AD375" s="22"/>
    </row>
    <row r="376" spans="2:30">
      <c r="B376" s="14" t="str">
        <f t="shared" ca="1" si="32"/>
        <v>INDNDEFFRH-62</v>
      </c>
      <c r="C376" s="15" t="str">
        <f t="shared" ca="1" si="37"/>
        <v>INDRH</v>
      </c>
      <c r="D376" s="16">
        <f>'EE investment costs'!$F$15</f>
        <v>2016</v>
      </c>
      <c r="E376" s="14">
        <f>VLOOKUP(X376,'EE investment costs'!$D$56:$R$656,15,0)</f>
        <v>16.410666666666668</v>
      </c>
      <c r="F376" s="17">
        <f ca="1">INDEX('EE investment costs'!$D$56:$R$656,MATCH(X376,'EE investment costs'!$D$56:$D$656,0),MATCH($V$8,'EE investment costs'!$D$56:$R$56,0))</f>
        <v>1665.6236694174213</v>
      </c>
      <c r="I376" s="18">
        <v>1</v>
      </c>
      <c r="J376" s="18">
        <v>1</v>
      </c>
      <c r="K376" s="14">
        <f t="shared" ca="1" si="35"/>
        <v>0</v>
      </c>
      <c r="M376" s="19" t="str">
        <f t="shared" ca="1" si="33"/>
        <v>INDNDEFFRH-62</v>
      </c>
      <c r="N376" s="23" t="str">
        <f t="shared" ca="1" si="34"/>
        <v>Construction Saving Tech-Heat Room Heat 6.2y</v>
      </c>
      <c r="O376" s="23" t="s">
        <v>32</v>
      </c>
      <c r="P376" s="23" t="s">
        <v>33</v>
      </c>
      <c r="Q376" s="23"/>
      <c r="R376" s="23"/>
      <c r="S376" s="19" t="s">
        <v>34</v>
      </c>
      <c r="V376" s="16" t="str">
        <f t="shared" ca="1" si="36"/>
        <v>ND</v>
      </c>
      <c r="W376" s="14" t="str">
        <f t="shared" ca="1" si="36"/>
        <v>Construction</v>
      </c>
      <c r="X376" s="3" t="str">
        <f>'EE investment costs'!D425</f>
        <v>RH-62</v>
      </c>
      <c r="Y376" s="3" t="str">
        <f>'EE investment costs'!E425</f>
        <v>Heat Room Heat</v>
      </c>
      <c r="AC376" s="123">
        <f>'EE investment costs'!C425</f>
        <v>6.2</v>
      </c>
      <c r="AD376" s="22"/>
    </row>
    <row r="377" spans="2:30">
      <c r="B377" s="14" t="str">
        <f t="shared" ca="1" si="32"/>
        <v>INDNDEFFLA-62</v>
      </c>
      <c r="C377" s="15" t="str">
        <f t="shared" ca="1" si="37"/>
        <v>INDLA</v>
      </c>
      <c r="D377" s="16">
        <f>'EE investment costs'!$F$15</f>
        <v>2016</v>
      </c>
      <c r="E377" s="14">
        <f>VLOOKUP(X377,'EE investment costs'!$D$56:$R$656,15,0)</f>
        <v>4.1967333333333334</v>
      </c>
      <c r="F377" s="17">
        <f ca="1">INDEX('EE investment costs'!$D$56:$R$656,MATCH(X377,'EE investment costs'!$D$56:$D$656,0),MATCH($V$8,'EE investment costs'!$D$56:$R$56,0))</f>
        <v>1908.6905638255751</v>
      </c>
      <c r="I377" s="18">
        <v>1</v>
      </c>
      <c r="J377" s="18">
        <v>1</v>
      </c>
      <c r="K377" s="14">
        <f t="shared" ca="1" si="35"/>
        <v>0</v>
      </c>
      <c r="M377" s="19" t="str">
        <f t="shared" ca="1" si="33"/>
        <v>INDNDEFFLA-62</v>
      </c>
      <c r="N377" s="23" t="str">
        <f t="shared" ca="1" si="34"/>
        <v>Construction Saving Tech-Light 6.2y</v>
      </c>
      <c r="O377" s="23" t="s">
        <v>32</v>
      </c>
      <c r="P377" s="23" t="s">
        <v>33</v>
      </c>
      <c r="Q377" s="23"/>
      <c r="R377" s="23"/>
      <c r="S377" s="19" t="s">
        <v>34</v>
      </c>
      <c r="V377" s="16" t="str">
        <f t="shared" ca="1" si="36"/>
        <v>ND</v>
      </c>
      <c r="W377" s="14" t="str">
        <f t="shared" ca="1" si="36"/>
        <v>Construction</v>
      </c>
      <c r="X377" s="3" t="str">
        <f>'EE investment costs'!D426</f>
        <v>LA-62</v>
      </c>
      <c r="Y377" s="3" t="str">
        <f>'EE investment costs'!E426</f>
        <v>Light</v>
      </c>
      <c r="AC377" s="123">
        <f>'EE investment costs'!C426</f>
        <v>6.2</v>
      </c>
      <c r="AD377" s="22"/>
    </row>
    <row r="378" spans="2:30">
      <c r="B378" s="14" t="str">
        <f t="shared" ca="1" si="32"/>
        <v>INDNDEFFEM-62</v>
      </c>
      <c r="C378" s="15" t="str">
        <f t="shared" ca="1" si="37"/>
        <v>INDEM</v>
      </c>
      <c r="D378" s="16">
        <f>'EE investment costs'!$F$15</f>
        <v>2016</v>
      </c>
      <c r="E378" s="14">
        <f>VLOOKUP(X378,'EE investment costs'!$D$56:$R$656,15,0)</f>
        <v>4.4065700000000003</v>
      </c>
      <c r="F378" s="17">
        <f ca="1">INDEX('EE investment costs'!$D$56:$R$656,MATCH(X378,'EE investment costs'!$D$56:$D$656,0),MATCH($V$8,'EE investment costs'!$D$56:$R$56,0))</f>
        <v>1990.2087529796056</v>
      </c>
      <c r="I378" s="18">
        <v>1</v>
      </c>
      <c r="J378" s="18">
        <v>1</v>
      </c>
      <c r="K378" s="14">
        <f t="shared" ca="1" si="35"/>
        <v>0</v>
      </c>
      <c r="M378" s="19" t="str">
        <f t="shared" ca="1" si="33"/>
        <v>INDNDEFFEM-62</v>
      </c>
      <c r="N378" s="23" t="str">
        <f t="shared" ca="1" si="34"/>
        <v>Construction Saving Tech-Electric Motors 6.2y</v>
      </c>
      <c r="O378" s="23" t="s">
        <v>32</v>
      </c>
      <c r="P378" s="23" t="s">
        <v>33</v>
      </c>
      <c r="Q378" s="23"/>
      <c r="R378" s="23"/>
      <c r="S378" s="19" t="s">
        <v>34</v>
      </c>
      <c r="V378" s="16" t="str">
        <f t="shared" ca="1" si="36"/>
        <v>ND</v>
      </c>
      <c r="W378" s="14" t="str">
        <f t="shared" ca="1" si="36"/>
        <v>Construction</v>
      </c>
      <c r="X378" s="3" t="str">
        <f>'EE investment costs'!D427</f>
        <v>EM-62</v>
      </c>
      <c r="Y378" s="3" t="str">
        <f>'EE investment costs'!E427</f>
        <v>Electric Motors</v>
      </c>
      <c r="AC378" s="123">
        <f>'EE investment costs'!C427</f>
        <v>6.2</v>
      </c>
      <c r="AD378" s="22"/>
    </row>
    <row r="379" spans="2:30">
      <c r="B379" s="14" t="str">
        <f t="shared" ca="1" si="32"/>
        <v>INDNDEFFTF-62</v>
      </c>
      <c r="C379" s="15" t="str">
        <f t="shared" ca="1" si="37"/>
        <v>INDTF</v>
      </c>
      <c r="D379" s="16">
        <f>'EE investment costs'!$F$15</f>
        <v>2016</v>
      </c>
      <c r="E379" s="14">
        <f>VLOOKUP(X379,'EE investment costs'!$D$56:$R$656,15,0)</f>
        <v>16.833333333333332</v>
      </c>
      <c r="F379" s="17">
        <f ca="1">INDEX('EE investment costs'!$D$56:$R$656,MATCH(X379,'EE investment costs'!$D$56:$D$656,0),MATCH($V$8,'EE investment costs'!$D$56:$R$56,0))</f>
        <v>911.0100243306257</v>
      </c>
      <c r="I379" s="18">
        <v>1</v>
      </c>
      <c r="J379" s="18">
        <v>1</v>
      </c>
      <c r="K379" s="14">
        <f t="shared" ca="1" si="35"/>
        <v>3</v>
      </c>
      <c r="M379" s="19" t="str">
        <f t="shared" ca="1" si="33"/>
        <v>INDNDEFFTF-62</v>
      </c>
      <c r="N379" s="23" t="str">
        <f t="shared" ca="1" si="34"/>
        <v>Construction Saving Tech-Haulage Tractors, Trucks, Fishing boats 6.2y</v>
      </c>
      <c r="O379" s="23" t="s">
        <v>32</v>
      </c>
      <c r="P379" s="23" t="s">
        <v>33</v>
      </c>
      <c r="Q379" s="23"/>
      <c r="R379" s="23"/>
      <c r="S379" s="19" t="s">
        <v>34</v>
      </c>
      <c r="V379" s="16" t="str">
        <f t="shared" ca="1" si="36"/>
        <v>ND</v>
      </c>
      <c r="W379" s="14" t="str">
        <f t="shared" ca="1" si="36"/>
        <v>Construction</v>
      </c>
      <c r="X379" s="3" t="str">
        <f>'EE investment costs'!D428</f>
        <v>TF-62</v>
      </c>
      <c r="Y379" s="3" t="str">
        <f>'EE investment costs'!E428</f>
        <v>Haulage Tractors, Trucks, Fishing boats</v>
      </c>
      <c r="AC379" s="123">
        <f>'EE investment costs'!C428</f>
        <v>6.2</v>
      </c>
      <c r="AD379" s="22"/>
    </row>
    <row r="380" spans="2:30">
      <c r="B380" s="14" t="str">
        <f t="shared" ca="1" si="32"/>
        <v>INDNDEFFMT-63</v>
      </c>
      <c r="C380" s="15" t="str">
        <f t="shared" ca="1" si="37"/>
        <v>INDMT</v>
      </c>
      <c r="D380" s="16">
        <f>'EE investment costs'!$F$15</f>
        <v>2016</v>
      </c>
      <c r="E380" s="14">
        <f>VLOOKUP(X380,'EE investment costs'!$D$56:$R$656,15,0)</f>
        <v>6.2299999999999995</v>
      </c>
      <c r="F380" s="17">
        <f ca="1">INDEX('EE investment costs'!$D$56:$R$656,MATCH(X380,'EE investment costs'!$D$56:$D$656,0),MATCH($V$8,'EE investment costs'!$D$56:$R$56,0))</f>
        <v>801.0107475198671</v>
      </c>
      <c r="I380" s="18">
        <v>1</v>
      </c>
      <c r="J380" s="18">
        <v>1</v>
      </c>
      <c r="K380" s="14">
        <f t="shared" ca="1" si="35"/>
        <v>4</v>
      </c>
      <c r="M380" s="19" t="str">
        <f t="shared" ca="1" si="33"/>
        <v>INDNDEFFMT-63</v>
      </c>
      <c r="N380" s="23" t="str">
        <f t="shared" ca="1" si="34"/>
        <v>Construction Saving Tech-Heat Medium Temp. up to 150C 6.3y</v>
      </c>
      <c r="O380" s="23" t="s">
        <v>32</v>
      </c>
      <c r="P380" s="23" t="s">
        <v>33</v>
      </c>
      <c r="Q380" s="23"/>
      <c r="R380" s="23"/>
      <c r="S380" s="19" t="s">
        <v>34</v>
      </c>
      <c r="V380" s="16" t="str">
        <f t="shared" ca="1" si="36"/>
        <v>ND</v>
      </c>
      <c r="W380" s="14" t="str">
        <f t="shared" ca="1" si="36"/>
        <v>Construction</v>
      </c>
      <c r="X380" s="3" t="str">
        <f>'EE investment costs'!D429</f>
        <v>MT-63</v>
      </c>
      <c r="Y380" s="3" t="str">
        <f>'EE investment costs'!E429</f>
        <v>Heat Medium Temp. up to 150C</v>
      </c>
      <c r="AC380" s="123">
        <f>'EE investment costs'!C429</f>
        <v>6.3</v>
      </c>
      <c r="AD380" s="22"/>
    </row>
    <row r="381" spans="2:30">
      <c r="B381" s="14" t="str">
        <f t="shared" ca="1" si="32"/>
        <v>INDNDEFFHT-63</v>
      </c>
      <c r="C381" s="15" t="str">
        <f t="shared" ca="1" si="37"/>
        <v>INDHT</v>
      </c>
      <c r="D381" s="16">
        <f>'EE investment costs'!$F$15</f>
        <v>2016</v>
      </c>
      <c r="E381" s="14">
        <f>VLOOKUP(X381,'EE investment costs'!$D$56:$R$656,15,0)</f>
        <v>4.984</v>
      </c>
      <c r="F381" s="17">
        <f ca="1">INDEX('EE investment costs'!$D$56:$R$656,MATCH(X381,'EE investment costs'!$D$56:$D$656,0),MATCH($V$8,'EE investment costs'!$D$56:$R$56,0))</f>
        <v>617.62115228591176</v>
      </c>
      <c r="I381" s="18">
        <v>1</v>
      </c>
      <c r="J381" s="18">
        <v>1</v>
      </c>
      <c r="K381" s="14">
        <f t="shared" ca="1" si="35"/>
        <v>6</v>
      </c>
      <c r="M381" s="19" t="str">
        <f t="shared" ca="1" si="33"/>
        <v>INDNDEFFHT-63</v>
      </c>
      <c r="N381" s="23" t="str">
        <f t="shared" ca="1" si="34"/>
        <v>Construction Saving Tech-Heat High Temp. over 150C 6.3y</v>
      </c>
      <c r="O381" s="23" t="s">
        <v>32</v>
      </c>
      <c r="P381" s="23" t="s">
        <v>33</v>
      </c>
      <c r="Q381" s="23"/>
      <c r="R381" s="23"/>
      <c r="S381" s="19" t="s">
        <v>34</v>
      </c>
      <c r="V381" s="16" t="str">
        <f t="shared" ca="1" si="36"/>
        <v>ND</v>
      </c>
      <c r="W381" s="14" t="str">
        <f t="shared" ca="1" si="36"/>
        <v>Construction</v>
      </c>
      <c r="X381" s="3" t="str">
        <f>'EE investment costs'!D430</f>
        <v>HT-63</v>
      </c>
      <c r="Y381" s="3" t="str">
        <f>'EE investment costs'!E430</f>
        <v>Heat High Temp. over 150C</v>
      </c>
      <c r="AC381" s="123">
        <f>'EE investment costs'!C430</f>
        <v>6.3</v>
      </c>
      <c r="AD381" s="22"/>
    </row>
    <row r="382" spans="2:30">
      <c r="B382" s="14" t="str">
        <f t="shared" ca="1" si="32"/>
        <v>INDNDEFFRH-63</v>
      </c>
      <c r="C382" s="15" t="str">
        <f t="shared" ca="1" si="37"/>
        <v>INDRH</v>
      </c>
      <c r="D382" s="16">
        <f>'EE investment costs'!$F$15</f>
        <v>2016</v>
      </c>
      <c r="E382" s="14">
        <f>VLOOKUP(X382,'EE investment costs'!$D$56:$R$656,15,0)</f>
        <v>16.429333333333336</v>
      </c>
      <c r="F382" s="17">
        <f ca="1">INDEX('EE investment costs'!$D$56:$R$656,MATCH(X382,'EE investment costs'!$D$56:$D$656,0),MATCH($V$8,'EE investment costs'!$D$56:$R$56,0))</f>
        <v>1727.3134349513994</v>
      </c>
      <c r="I382" s="18">
        <v>1</v>
      </c>
      <c r="J382" s="18">
        <v>1</v>
      </c>
      <c r="K382" s="14">
        <f t="shared" ca="1" si="35"/>
        <v>0</v>
      </c>
      <c r="M382" s="19" t="str">
        <f t="shared" ca="1" si="33"/>
        <v>INDNDEFFRH-63</v>
      </c>
      <c r="N382" s="23" t="str">
        <f t="shared" ca="1" si="34"/>
        <v>Construction Saving Tech-Heat Room Heat 6.3y</v>
      </c>
      <c r="O382" s="23" t="s">
        <v>32</v>
      </c>
      <c r="P382" s="23" t="s">
        <v>33</v>
      </c>
      <c r="Q382" s="23"/>
      <c r="R382" s="23"/>
      <c r="S382" s="19" t="s">
        <v>34</v>
      </c>
      <c r="V382" s="16" t="str">
        <f t="shared" ca="1" si="36"/>
        <v>ND</v>
      </c>
      <c r="W382" s="14" t="str">
        <f t="shared" ca="1" si="36"/>
        <v>Construction</v>
      </c>
      <c r="X382" s="3" t="str">
        <f>'EE investment costs'!D431</f>
        <v>RH-63</v>
      </c>
      <c r="Y382" s="3" t="str">
        <f>'EE investment costs'!E431</f>
        <v>Heat Room Heat</v>
      </c>
      <c r="AC382" s="123">
        <f>'EE investment costs'!C431</f>
        <v>6.3</v>
      </c>
      <c r="AD382" s="22"/>
    </row>
    <row r="383" spans="2:30">
      <c r="B383" s="14" t="str">
        <f t="shared" ca="1" si="32"/>
        <v>INDNDEFFLA-63</v>
      </c>
      <c r="C383" s="15" t="str">
        <f t="shared" ca="1" si="37"/>
        <v>INDLA</v>
      </c>
      <c r="D383" s="16">
        <f>'EE investment costs'!$F$15</f>
        <v>2016</v>
      </c>
      <c r="E383" s="14">
        <f>VLOOKUP(X383,'EE investment costs'!$D$56:$R$656,15,0)</f>
        <v>4.2097666666666669</v>
      </c>
      <c r="F383" s="17">
        <f ca="1">INDEX('EE investment costs'!$D$56:$R$656,MATCH(X383,'EE investment costs'!$D$56:$D$656,0),MATCH($V$8,'EE investment costs'!$D$56:$R$56,0))</f>
        <v>1924.0677569767017</v>
      </c>
      <c r="I383" s="18">
        <v>1</v>
      </c>
      <c r="J383" s="18">
        <v>1</v>
      </c>
      <c r="K383" s="14">
        <f t="shared" ca="1" si="35"/>
        <v>0</v>
      </c>
      <c r="M383" s="19" t="str">
        <f t="shared" ca="1" si="33"/>
        <v>INDNDEFFLA-63</v>
      </c>
      <c r="N383" s="23" t="str">
        <f t="shared" ca="1" si="34"/>
        <v>Construction Saving Tech-Light 6.3y</v>
      </c>
      <c r="O383" s="23" t="s">
        <v>32</v>
      </c>
      <c r="P383" s="23" t="s">
        <v>33</v>
      </c>
      <c r="Q383" s="23"/>
      <c r="R383" s="23"/>
      <c r="S383" s="19" t="s">
        <v>34</v>
      </c>
      <c r="V383" s="16" t="str">
        <f t="shared" ca="1" si="36"/>
        <v>ND</v>
      </c>
      <c r="W383" s="14" t="str">
        <f t="shared" ca="1" si="36"/>
        <v>Construction</v>
      </c>
      <c r="X383" s="3" t="str">
        <f>'EE investment costs'!D432</f>
        <v>LA-63</v>
      </c>
      <c r="Y383" s="3" t="str">
        <f>'EE investment costs'!E432</f>
        <v>Light</v>
      </c>
      <c r="AC383" s="123">
        <f>'EE investment costs'!C432</f>
        <v>6.3</v>
      </c>
      <c r="AD383" s="22"/>
    </row>
    <row r="384" spans="2:30">
      <c r="B384" s="14" t="str">
        <f t="shared" ca="1" si="32"/>
        <v>INDNDEFFEM-63</v>
      </c>
      <c r="C384" s="15" t="str">
        <f t="shared" ca="1" si="37"/>
        <v>INDEM</v>
      </c>
      <c r="D384" s="16">
        <f>'EE investment costs'!$F$15</f>
        <v>2016</v>
      </c>
      <c r="E384" s="14">
        <f>VLOOKUP(X384,'EE investment costs'!$D$56:$R$656,15,0)</f>
        <v>4.420255</v>
      </c>
      <c r="F384" s="17">
        <f ca="1">INDEX('EE investment costs'!$D$56:$R$656,MATCH(X384,'EE investment costs'!$D$56:$D$656,0),MATCH($V$8,'EE investment costs'!$D$56:$R$56,0))</f>
        <v>2009.1469150456217</v>
      </c>
      <c r="I384" s="18">
        <v>1</v>
      </c>
      <c r="J384" s="18">
        <v>1</v>
      </c>
      <c r="K384" s="14">
        <f t="shared" ca="1" si="35"/>
        <v>0</v>
      </c>
      <c r="M384" s="19" t="str">
        <f t="shared" ca="1" si="33"/>
        <v>INDNDEFFEM-63</v>
      </c>
      <c r="N384" s="23" t="str">
        <f t="shared" ca="1" si="34"/>
        <v>Construction Saving Tech-Electric Motors 6.3y</v>
      </c>
      <c r="O384" s="23" t="s">
        <v>32</v>
      </c>
      <c r="P384" s="23" t="s">
        <v>33</v>
      </c>
      <c r="Q384" s="23"/>
      <c r="R384" s="23"/>
      <c r="S384" s="19" t="s">
        <v>34</v>
      </c>
      <c r="V384" s="16" t="str">
        <f t="shared" ca="1" si="36"/>
        <v>ND</v>
      </c>
      <c r="W384" s="14" t="str">
        <f t="shared" ca="1" si="36"/>
        <v>Construction</v>
      </c>
      <c r="X384" s="3" t="str">
        <f>'EE investment costs'!D433</f>
        <v>EM-63</v>
      </c>
      <c r="Y384" s="3" t="str">
        <f>'EE investment costs'!E433</f>
        <v>Electric Motors</v>
      </c>
      <c r="AC384" s="123">
        <f>'EE investment costs'!C433</f>
        <v>6.3</v>
      </c>
      <c r="AD384" s="22"/>
    </row>
    <row r="385" spans="2:30">
      <c r="B385" s="14" t="str">
        <f t="shared" ca="1" si="32"/>
        <v>INDNDEFFTF-63</v>
      </c>
      <c r="C385" s="15" t="str">
        <f t="shared" ca="1" si="37"/>
        <v>INDTF</v>
      </c>
      <c r="D385" s="16">
        <f>'EE investment costs'!$F$15</f>
        <v>2016</v>
      </c>
      <c r="E385" s="14">
        <f>VLOOKUP(X385,'EE investment costs'!$D$56:$R$656,15,0)</f>
        <v>16.916666666666664</v>
      </c>
      <c r="F385" s="17">
        <f ca="1">INDEX('EE investment costs'!$D$56:$R$656,MATCH(X385,'EE investment costs'!$D$56:$D$656,0),MATCH($V$8,'EE investment costs'!$D$56:$R$56,0))</f>
        <v>925.70373440047433</v>
      </c>
      <c r="I385" s="18">
        <v>1</v>
      </c>
      <c r="J385" s="18">
        <v>1</v>
      </c>
      <c r="K385" s="14">
        <f t="shared" ca="1" si="35"/>
        <v>3</v>
      </c>
      <c r="M385" s="19" t="str">
        <f t="shared" ca="1" si="33"/>
        <v>INDNDEFFTF-63</v>
      </c>
      <c r="N385" s="23" t="str">
        <f t="shared" ca="1" si="34"/>
        <v>Construction Saving Tech-Haulage Tractors, Trucks, Fishing boats 6.3y</v>
      </c>
      <c r="O385" s="23" t="s">
        <v>32</v>
      </c>
      <c r="P385" s="23" t="s">
        <v>33</v>
      </c>
      <c r="Q385" s="23"/>
      <c r="R385" s="23"/>
      <c r="S385" s="19" t="s">
        <v>34</v>
      </c>
      <c r="V385" s="16" t="str">
        <f t="shared" ca="1" si="36"/>
        <v>ND</v>
      </c>
      <c r="W385" s="14" t="str">
        <f t="shared" ca="1" si="36"/>
        <v>Construction</v>
      </c>
      <c r="X385" s="3" t="str">
        <f>'EE investment costs'!D434</f>
        <v>TF-63</v>
      </c>
      <c r="Y385" s="3" t="str">
        <f>'EE investment costs'!E434</f>
        <v>Haulage Tractors, Trucks, Fishing boats</v>
      </c>
      <c r="AC385" s="123">
        <f>'EE investment costs'!C434</f>
        <v>6.3</v>
      </c>
      <c r="AD385" s="22"/>
    </row>
    <row r="386" spans="2:30">
      <c r="B386" s="14" t="str">
        <f t="shared" ca="1" si="32"/>
        <v>INDNDEFFMT-64</v>
      </c>
      <c r="C386" s="15" t="str">
        <f t="shared" ca="1" si="37"/>
        <v>INDMT</v>
      </c>
      <c r="D386" s="16">
        <f>'EE investment costs'!$F$15</f>
        <v>2016</v>
      </c>
      <c r="E386" s="14">
        <f>VLOOKUP(X386,'EE investment costs'!$D$56:$R$656,15,0)</f>
        <v>6.24</v>
      </c>
      <c r="F386" s="17">
        <f ca="1">INDEX('EE investment costs'!$D$56:$R$656,MATCH(X386,'EE investment costs'!$D$56:$D$656,0),MATCH($V$8,'EE investment costs'!$D$56:$R$56,0))</f>
        <v>810.33782512423011</v>
      </c>
      <c r="I386" s="18">
        <v>1</v>
      </c>
      <c r="J386" s="18">
        <v>1</v>
      </c>
      <c r="K386" s="14">
        <f t="shared" ca="1" si="35"/>
        <v>4</v>
      </c>
      <c r="M386" s="19" t="str">
        <f t="shared" ca="1" si="33"/>
        <v>INDNDEFFMT-64</v>
      </c>
      <c r="N386" s="23" t="str">
        <f t="shared" ca="1" si="34"/>
        <v>Construction Saving Tech-Heat Medium Temp. up to 150C 6.4y</v>
      </c>
      <c r="O386" s="23" t="s">
        <v>32</v>
      </c>
      <c r="P386" s="23" t="s">
        <v>33</v>
      </c>
      <c r="Q386" s="23"/>
      <c r="R386" s="23"/>
      <c r="S386" s="19" t="s">
        <v>34</v>
      </c>
      <c r="V386" s="16" t="str">
        <f t="shared" ca="1" si="36"/>
        <v>ND</v>
      </c>
      <c r="W386" s="14" t="str">
        <f t="shared" ca="1" si="36"/>
        <v>Construction</v>
      </c>
      <c r="X386" s="3" t="str">
        <f>'EE investment costs'!D435</f>
        <v>MT-64</v>
      </c>
      <c r="Y386" s="3" t="str">
        <f>'EE investment costs'!E435</f>
        <v>Heat Medium Temp. up to 150C</v>
      </c>
      <c r="AC386" s="123">
        <f>'EE investment costs'!C435</f>
        <v>6.4</v>
      </c>
      <c r="AD386" s="22"/>
    </row>
    <row r="387" spans="2:30">
      <c r="B387" s="14" t="str">
        <f t="shared" ca="1" si="32"/>
        <v>INDNDEFFHT-64</v>
      </c>
      <c r="C387" s="15" t="str">
        <f t="shared" ca="1" si="37"/>
        <v>INDHT</v>
      </c>
      <c r="D387" s="16">
        <f>'EE investment costs'!$F$15</f>
        <v>2016</v>
      </c>
      <c r="E387" s="14">
        <f>VLOOKUP(X387,'EE investment costs'!$D$56:$R$656,15,0)</f>
        <v>4.992</v>
      </c>
      <c r="F387" s="17">
        <f ca="1">INDEX('EE investment costs'!$D$56:$R$656,MATCH(X387,'EE investment costs'!$D$56:$D$656,0),MATCH($V$8,'EE investment costs'!$D$56:$R$56,0))</f>
        <v>623.82566165305843</v>
      </c>
      <c r="I387" s="18">
        <v>1</v>
      </c>
      <c r="J387" s="18">
        <v>1</v>
      </c>
      <c r="K387" s="14">
        <f t="shared" ca="1" si="35"/>
        <v>6</v>
      </c>
      <c r="M387" s="19" t="str">
        <f t="shared" ca="1" si="33"/>
        <v>INDNDEFFHT-64</v>
      </c>
      <c r="N387" s="23" t="str">
        <f t="shared" ca="1" si="34"/>
        <v>Construction Saving Tech-Heat High Temp. over 150C 6.4y</v>
      </c>
      <c r="O387" s="23" t="s">
        <v>32</v>
      </c>
      <c r="P387" s="23" t="s">
        <v>33</v>
      </c>
      <c r="Q387" s="23"/>
      <c r="R387" s="23"/>
      <c r="S387" s="19" t="s">
        <v>34</v>
      </c>
      <c r="V387" s="16" t="str">
        <f t="shared" ca="1" si="36"/>
        <v>ND</v>
      </c>
      <c r="W387" s="14" t="str">
        <f t="shared" ca="1" si="36"/>
        <v>Construction</v>
      </c>
      <c r="X387" s="3" t="str">
        <f>'EE investment costs'!D436</f>
        <v>HT-64</v>
      </c>
      <c r="Y387" s="3" t="str">
        <f>'EE investment costs'!E436</f>
        <v>Heat High Temp. over 150C</v>
      </c>
      <c r="AC387" s="123">
        <f>'EE investment costs'!C436</f>
        <v>6.4</v>
      </c>
      <c r="AD387" s="22"/>
    </row>
    <row r="388" spans="2:30">
      <c r="B388" s="14" t="str">
        <f t="shared" ca="1" si="32"/>
        <v>INDNDEFFRH-64</v>
      </c>
      <c r="C388" s="15" t="str">
        <f t="shared" ca="1" si="37"/>
        <v>INDRH</v>
      </c>
      <c r="D388" s="16">
        <f>'EE investment costs'!$F$15</f>
        <v>2016</v>
      </c>
      <c r="E388" s="14">
        <f>VLOOKUP(X388,'EE investment costs'!$D$56:$R$656,15,0)</f>
        <v>16.448000000000004</v>
      </c>
      <c r="F388" s="17">
        <f ca="1">INDEX('EE investment costs'!$D$56:$R$656,MATCH(X388,'EE investment costs'!$D$56:$D$656,0),MATCH($V$8,'EE investment costs'!$D$56:$R$56,0))</f>
        <v>1789.0032004853786</v>
      </c>
      <c r="I388" s="18">
        <v>1</v>
      </c>
      <c r="J388" s="18">
        <v>1</v>
      </c>
      <c r="K388" s="14">
        <f t="shared" ca="1" si="35"/>
        <v>0</v>
      </c>
      <c r="M388" s="19" t="str">
        <f t="shared" ca="1" si="33"/>
        <v>INDNDEFFRH-64</v>
      </c>
      <c r="N388" s="23" t="str">
        <f t="shared" ca="1" si="34"/>
        <v>Construction Saving Tech-Heat Room Heat 6.4y</v>
      </c>
      <c r="O388" s="23" t="s">
        <v>32</v>
      </c>
      <c r="P388" s="23" t="s">
        <v>33</v>
      </c>
      <c r="Q388" s="23"/>
      <c r="R388" s="23"/>
      <c r="S388" s="19" t="s">
        <v>34</v>
      </c>
      <c r="V388" s="16" t="str">
        <f t="shared" ca="1" si="36"/>
        <v>ND</v>
      </c>
      <c r="W388" s="14" t="str">
        <f t="shared" ca="1" si="36"/>
        <v>Construction</v>
      </c>
      <c r="X388" s="3" t="str">
        <f>'EE investment costs'!D437</f>
        <v>RH-64</v>
      </c>
      <c r="Y388" s="3" t="str">
        <f>'EE investment costs'!E437</f>
        <v>Heat Room Heat</v>
      </c>
      <c r="AC388" s="123">
        <f>'EE investment costs'!C437</f>
        <v>6.4</v>
      </c>
      <c r="AD388" s="22"/>
    </row>
    <row r="389" spans="2:30">
      <c r="B389" s="14" t="str">
        <f t="shared" ca="1" si="32"/>
        <v>INDNDEFFLA-64</v>
      </c>
      <c r="C389" s="15" t="str">
        <f t="shared" ca="1" si="37"/>
        <v>INDLA</v>
      </c>
      <c r="D389" s="16">
        <f>'EE investment costs'!$F$15</f>
        <v>2016</v>
      </c>
      <c r="E389" s="14">
        <f>VLOOKUP(X389,'EE investment costs'!$D$56:$R$656,15,0)</f>
        <v>4.2228000000000003</v>
      </c>
      <c r="F389" s="17">
        <f ca="1">INDEX('EE investment costs'!$D$56:$R$656,MATCH(X389,'EE investment costs'!$D$56:$D$656,0),MATCH($V$8,'EE investment costs'!$D$56:$R$56,0))</f>
        <v>1939.4449501278282</v>
      </c>
      <c r="I389" s="18">
        <v>1</v>
      </c>
      <c r="J389" s="18">
        <v>1</v>
      </c>
      <c r="K389" s="14">
        <f t="shared" ca="1" si="35"/>
        <v>0</v>
      </c>
      <c r="M389" s="19" t="str">
        <f t="shared" ca="1" si="33"/>
        <v>INDNDEFFLA-64</v>
      </c>
      <c r="N389" s="23" t="str">
        <f t="shared" ca="1" si="34"/>
        <v>Construction Saving Tech-Light 6.4y</v>
      </c>
      <c r="O389" s="23" t="s">
        <v>32</v>
      </c>
      <c r="P389" s="23" t="s">
        <v>33</v>
      </c>
      <c r="Q389" s="23"/>
      <c r="R389" s="23"/>
      <c r="S389" s="19" t="s">
        <v>34</v>
      </c>
      <c r="V389" s="16" t="str">
        <f t="shared" ca="1" si="36"/>
        <v>ND</v>
      </c>
      <c r="W389" s="14" t="str">
        <f t="shared" ca="1" si="36"/>
        <v>Construction</v>
      </c>
      <c r="X389" s="3" t="str">
        <f>'EE investment costs'!D438</f>
        <v>LA-64</v>
      </c>
      <c r="Y389" s="3" t="str">
        <f>'EE investment costs'!E438</f>
        <v>Light</v>
      </c>
      <c r="AC389" s="123">
        <f>'EE investment costs'!C438</f>
        <v>6.4</v>
      </c>
      <c r="AD389" s="22"/>
    </row>
    <row r="390" spans="2:30">
      <c r="B390" s="14" t="str">
        <f t="shared" ca="1" si="32"/>
        <v>INDNDEFFEM-64</v>
      </c>
      <c r="C390" s="15" t="str">
        <f t="shared" ca="1" si="37"/>
        <v>INDEM</v>
      </c>
      <c r="D390" s="16">
        <f>'EE investment costs'!$F$15</f>
        <v>2016</v>
      </c>
      <c r="E390" s="14">
        <f>VLOOKUP(X390,'EE investment costs'!$D$56:$R$656,15,0)</f>
        <v>4.4339399999999998</v>
      </c>
      <c r="F390" s="17">
        <f ca="1">INDEX('EE investment costs'!$D$56:$R$656,MATCH(X390,'EE investment costs'!$D$56:$D$656,0),MATCH($V$8,'EE investment costs'!$D$56:$R$56,0))</f>
        <v>2028.0850771116377</v>
      </c>
      <c r="I390" s="18">
        <v>1</v>
      </c>
      <c r="J390" s="18">
        <v>1</v>
      </c>
      <c r="K390" s="14">
        <f t="shared" ca="1" si="35"/>
        <v>0</v>
      </c>
      <c r="M390" s="19" t="str">
        <f t="shared" ca="1" si="33"/>
        <v>INDNDEFFEM-64</v>
      </c>
      <c r="N390" s="23" t="str">
        <f t="shared" ca="1" si="34"/>
        <v>Construction Saving Tech-Electric Motors 6.4y</v>
      </c>
      <c r="O390" s="23" t="s">
        <v>32</v>
      </c>
      <c r="P390" s="23" t="s">
        <v>33</v>
      </c>
      <c r="Q390" s="23"/>
      <c r="R390" s="23"/>
      <c r="S390" s="19" t="s">
        <v>34</v>
      </c>
      <c r="V390" s="16" t="str">
        <f t="shared" ca="1" si="36"/>
        <v>ND</v>
      </c>
      <c r="W390" s="14" t="str">
        <f t="shared" ca="1" si="36"/>
        <v>Construction</v>
      </c>
      <c r="X390" s="3" t="str">
        <f>'EE investment costs'!D439</f>
        <v>EM-64</v>
      </c>
      <c r="Y390" s="3" t="str">
        <f>'EE investment costs'!E439</f>
        <v>Electric Motors</v>
      </c>
      <c r="AC390" s="123">
        <f>'EE investment costs'!C439</f>
        <v>6.4</v>
      </c>
      <c r="AD390" s="22"/>
    </row>
    <row r="391" spans="2:30">
      <c r="B391" s="14" t="str">
        <f t="shared" ca="1" si="32"/>
        <v>INDNDEFFTF-64</v>
      </c>
      <c r="C391" s="15" t="str">
        <f t="shared" ca="1" si="37"/>
        <v>INDTF</v>
      </c>
      <c r="D391" s="16">
        <f>'EE investment costs'!$F$15</f>
        <v>2016</v>
      </c>
      <c r="E391" s="14">
        <f>VLOOKUP(X391,'EE investment costs'!$D$56:$R$656,15,0)</f>
        <v>17</v>
      </c>
      <c r="F391" s="17">
        <f ca="1">INDEX('EE investment costs'!$D$56:$R$656,MATCH(X391,'EE investment costs'!$D$56:$D$656,0),MATCH($V$8,'EE investment costs'!$D$56:$R$56,0))</f>
        <v>940.39744447032331</v>
      </c>
      <c r="I391" s="18">
        <v>1</v>
      </c>
      <c r="J391" s="18">
        <v>1</v>
      </c>
      <c r="K391" s="14">
        <f t="shared" ca="1" si="35"/>
        <v>3</v>
      </c>
      <c r="M391" s="19" t="str">
        <f t="shared" ca="1" si="33"/>
        <v>INDNDEFFTF-64</v>
      </c>
      <c r="N391" s="23" t="str">
        <f t="shared" ca="1" si="34"/>
        <v>Construction Saving Tech-Haulage Tractors, Trucks, Fishing boats 6.4y</v>
      </c>
      <c r="O391" s="23" t="s">
        <v>32</v>
      </c>
      <c r="P391" s="23" t="s">
        <v>33</v>
      </c>
      <c r="Q391" s="23"/>
      <c r="R391" s="23"/>
      <c r="S391" s="19" t="s">
        <v>34</v>
      </c>
      <c r="V391" s="16" t="str">
        <f t="shared" ca="1" si="36"/>
        <v>ND</v>
      </c>
      <c r="W391" s="14" t="str">
        <f t="shared" ca="1" si="36"/>
        <v>Construction</v>
      </c>
      <c r="X391" s="3" t="str">
        <f>'EE investment costs'!D440</f>
        <v>TF-64</v>
      </c>
      <c r="Y391" s="3" t="str">
        <f>'EE investment costs'!E440</f>
        <v>Haulage Tractors, Trucks, Fishing boats</v>
      </c>
      <c r="AC391" s="123">
        <f>'EE investment costs'!C440</f>
        <v>6.4</v>
      </c>
      <c r="AD391" s="22"/>
    </row>
    <row r="392" spans="2:30">
      <c r="B392" s="14" t="str">
        <f t="shared" ref="B392:B455" ca="1" si="38">M392</f>
        <v>INDNDEFFMT-65</v>
      </c>
      <c r="C392" s="15" t="str">
        <f t="shared" ca="1" si="37"/>
        <v>INDMT</v>
      </c>
      <c r="D392" s="16">
        <f>'EE investment costs'!$F$15</f>
        <v>2016</v>
      </c>
      <c r="E392" s="14">
        <f>VLOOKUP(X392,'EE investment costs'!$D$56:$R$656,15,0)</f>
        <v>6.25</v>
      </c>
      <c r="F392" s="17">
        <f ca="1">INDEX('EE investment costs'!$D$56:$R$656,MATCH(X392,'EE investment costs'!$D$56:$D$656,0),MATCH($V$8,'EE investment costs'!$D$56:$R$56,0))</f>
        <v>819.66490272859278</v>
      </c>
      <c r="I392" s="18">
        <v>1</v>
      </c>
      <c r="J392" s="18">
        <v>1</v>
      </c>
      <c r="K392" s="14">
        <f t="shared" ca="1" si="35"/>
        <v>4</v>
      </c>
      <c r="M392" s="19" t="str">
        <f t="shared" ref="M392:M455" ca="1" si="39">CONCATENATE("IND",$V$8,"EFF",$X392)</f>
        <v>INDNDEFFMT-65</v>
      </c>
      <c r="N392" s="23" t="str">
        <f t="shared" ca="1" si="34"/>
        <v>Construction Saving Tech-Heat Medium Temp. up to 150C 6.5y</v>
      </c>
      <c r="O392" s="23" t="s">
        <v>32</v>
      </c>
      <c r="P392" s="23" t="s">
        <v>33</v>
      </c>
      <c r="Q392" s="23"/>
      <c r="R392" s="23"/>
      <c r="S392" s="19" t="s">
        <v>34</v>
      </c>
      <c r="V392" s="16" t="str">
        <f t="shared" ca="1" si="36"/>
        <v>ND</v>
      </c>
      <c r="W392" s="14" t="str">
        <f t="shared" ca="1" si="36"/>
        <v>Construction</v>
      </c>
      <c r="X392" s="3" t="str">
        <f>'EE investment costs'!D441</f>
        <v>MT-65</v>
      </c>
      <c r="Y392" s="3" t="str">
        <f>'EE investment costs'!E441</f>
        <v>Heat Medium Temp. up to 150C</v>
      </c>
      <c r="AC392" s="123">
        <f>'EE investment costs'!C441</f>
        <v>6.5</v>
      </c>
      <c r="AD392" s="22"/>
    </row>
    <row r="393" spans="2:30">
      <c r="B393" s="14" t="str">
        <f t="shared" ca="1" si="38"/>
        <v>INDNDEFFHT-65</v>
      </c>
      <c r="C393" s="15" t="str">
        <f t="shared" ca="1" si="37"/>
        <v>INDHT</v>
      </c>
      <c r="D393" s="16">
        <f>'EE investment costs'!$F$15</f>
        <v>2016</v>
      </c>
      <c r="E393" s="14">
        <f>VLOOKUP(X393,'EE investment costs'!$D$56:$R$656,15,0)</f>
        <v>5</v>
      </c>
      <c r="F393" s="17">
        <f ca="1">INDEX('EE investment costs'!$D$56:$R$656,MATCH(X393,'EE investment costs'!$D$56:$D$656,0),MATCH($V$8,'EE investment costs'!$D$56:$R$56,0))</f>
        <v>630.03017102020488</v>
      </c>
      <c r="I393" s="18">
        <v>1</v>
      </c>
      <c r="J393" s="18">
        <v>1</v>
      </c>
      <c r="K393" s="14">
        <f t="shared" ca="1" si="35"/>
        <v>6</v>
      </c>
      <c r="M393" s="19" t="str">
        <f t="shared" ca="1" si="39"/>
        <v>INDNDEFFHT-65</v>
      </c>
      <c r="N393" s="23" t="str">
        <f t="shared" ref="N393:N456" ca="1" si="40">$W$8&amp;" Saving Tech"&amp;"-"&amp;$Y393&amp;" "&amp;AC393&amp;"y"</f>
        <v>Construction Saving Tech-Heat High Temp. over 150C 6.5y</v>
      </c>
      <c r="O393" s="23" t="s">
        <v>32</v>
      </c>
      <c r="P393" s="23" t="s">
        <v>33</v>
      </c>
      <c r="Q393" s="23"/>
      <c r="R393" s="23"/>
      <c r="S393" s="19" t="s">
        <v>34</v>
      </c>
      <c r="V393" s="16" t="str">
        <f t="shared" ca="1" si="36"/>
        <v>ND</v>
      </c>
      <c r="W393" s="14" t="str">
        <f t="shared" ca="1" si="36"/>
        <v>Construction</v>
      </c>
      <c r="X393" s="3" t="str">
        <f>'EE investment costs'!D442</f>
        <v>HT-65</v>
      </c>
      <c r="Y393" s="3" t="str">
        <f>'EE investment costs'!E442</f>
        <v>Heat High Temp. over 150C</v>
      </c>
      <c r="AC393" s="123">
        <f>'EE investment costs'!C442</f>
        <v>6.5</v>
      </c>
      <c r="AD393" s="22"/>
    </row>
    <row r="394" spans="2:30">
      <c r="B394" s="14" t="str">
        <f t="shared" ca="1" si="38"/>
        <v>INDNDEFFRH-65</v>
      </c>
      <c r="C394" s="15" t="str">
        <f t="shared" ca="1" si="37"/>
        <v>INDRH</v>
      </c>
      <c r="D394" s="16">
        <f>'EE investment costs'!$F$15</f>
        <v>2016</v>
      </c>
      <c r="E394" s="14">
        <f>VLOOKUP(X394,'EE investment costs'!$D$56:$R$656,15,0)</f>
        <v>16.466666666666669</v>
      </c>
      <c r="F394" s="17">
        <f ca="1">INDEX('EE investment costs'!$D$56:$R$656,MATCH(X394,'EE investment costs'!$D$56:$D$656,0),MATCH($V$8,'EE investment costs'!$D$56:$R$56,0))</f>
        <v>1850.6929660193564</v>
      </c>
      <c r="I394" s="18">
        <v>1</v>
      </c>
      <c r="J394" s="18">
        <v>1</v>
      </c>
      <c r="K394" s="14">
        <f t="shared" ref="K394:K457" ca="1" si="41">IF(F394&lt;500,1,0)+IF(F394&lt;600,1,0)+IF(F394&lt;700,1,0)+IF(F394&lt;800,1,0)+IF(F394&lt;900,1,0)+IF(F394&lt;1000,1,0)+IF(F394&lt;1100,1,0)+IF(F394&lt;1200,1,0)</f>
        <v>0</v>
      </c>
      <c r="M394" s="19" t="str">
        <f t="shared" ca="1" si="39"/>
        <v>INDNDEFFRH-65</v>
      </c>
      <c r="N394" s="23" t="str">
        <f t="shared" ca="1" si="40"/>
        <v>Construction Saving Tech-Heat Room Heat 6.5y</v>
      </c>
      <c r="O394" s="23" t="s">
        <v>32</v>
      </c>
      <c r="P394" s="23" t="s">
        <v>33</v>
      </c>
      <c r="Q394" s="23"/>
      <c r="R394" s="23"/>
      <c r="S394" s="19" t="s">
        <v>34</v>
      </c>
      <c r="V394" s="16" t="str">
        <f t="shared" ref="V394:W457" ca="1" si="42">V393</f>
        <v>ND</v>
      </c>
      <c r="W394" s="14" t="str">
        <f t="shared" ca="1" si="42"/>
        <v>Construction</v>
      </c>
      <c r="X394" s="3" t="str">
        <f>'EE investment costs'!D443</f>
        <v>RH-65</v>
      </c>
      <c r="Y394" s="3" t="str">
        <f>'EE investment costs'!E443</f>
        <v>Heat Room Heat</v>
      </c>
      <c r="AC394" s="123">
        <f>'EE investment costs'!C443</f>
        <v>6.5</v>
      </c>
      <c r="AD394" s="22"/>
    </row>
    <row r="395" spans="2:30">
      <c r="B395" s="14" t="str">
        <f t="shared" ca="1" si="38"/>
        <v>INDNDEFFLA-65</v>
      </c>
      <c r="C395" s="15" t="str">
        <f t="shared" ca="1" si="37"/>
        <v>INDLA</v>
      </c>
      <c r="D395" s="16">
        <f>'EE investment costs'!$F$15</f>
        <v>2016</v>
      </c>
      <c r="E395" s="14">
        <f>VLOOKUP(X395,'EE investment costs'!$D$56:$R$656,15,0)</f>
        <v>4.2358333333333338</v>
      </c>
      <c r="F395" s="17">
        <f ca="1">INDEX('EE investment costs'!$D$56:$R$656,MATCH(X395,'EE investment costs'!$D$56:$D$656,0),MATCH($V$8,'EE investment costs'!$D$56:$R$56,0))</f>
        <v>1954.8221432789549</v>
      </c>
      <c r="I395" s="18">
        <v>1</v>
      </c>
      <c r="J395" s="18">
        <v>1</v>
      </c>
      <c r="K395" s="14">
        <f t="shared" ca="1" si="41"/>
        <v>0</v>
      </c>
      <c r="M395" s="19" t="str">
        <f t="shared" ca="1" si="39"/>
        <v>INDNDEFFLA-65</v>
      </c>
      <c r="N395" s="23" t="str">
        <f t="shared" ca="1" si="40"/>
        <v>Construction Saving Tech-Light 6.5y</v>
      </c>
      <c r="O395" s="23" t="s">
        <v>32</v>
      </c>
      <c r="P395" s="23" t="s">
        <v>33</v>
      </c>
      <c r="Q395" s="23"/>
      <c r="R395" s="23"/>
      <c r="S395" s="19" t="s">
        <v>34</v>
      </c>
      <c r="V395" s="16" t="str">
        <f t="shared" ca="1" si="42"/>
        <v>ND</v>
      </c>
      <c r="W395" s="14" t="str">
        <f t="shared" ca="1" si="42"/>
        <v>Construction</v>
      </c>
      <c r="X395" s="3" t="str">
        <f>'EE investment costs'!D444</f>
        <v>LA-65</v>
      </c>
      <c r="Y395" s="3" t="str">
        <f>'EE investment costs'!E444</f>
        <v>Light</v>
      </c>
      <c r="AC395" s="123">
        <f>'EE investment costs'!C444</f>
        <v>6.5</v>
      </c>
      <c r="AD395" s="22"/>
    </row>
    <row r="396" spans="2:30">
      <c r="B396" s="14" t="str">
        <f t="shared" ca="1" si="38"/>
        <v>INDNDEFFEM-65</v>
      </c>
      <c r="C396" s="15" t="str">
        <f t="shared" ca="1" si="37"/>
        <v>INDEM</v>
      </c>
      <c r="D396" s="16">
        <f>'EE investment costs'!$F$15</f>
        <v>2016</v>
      </c>
      <c r="E396" s="14">
        <f>VLOOKUP(X396,'EE investment costs'!$D$56:$R$656,15,0)</f>
        <v>4.4476250000000004</v>
      </c>
      <c r="F396" s="17">
        <f ca="1">INDEX('EE investment costs'!$D$56:$R$656,MATCH(X396,'EE investment costs'!$D$56:$D$656,0),MATCH($V$8,'EE investment costs'!$D$56:$R$56,0))</f>
        <v>2047.0232391776537</v>
      </c>
      <c r="I396" s="18">
        <v>1</v>
      </c>
      <c r="J396" s="18">
        <v>1</v>
      </c>
      <c r="K396" s="14">
        <f t="shared" ca="1" si="41"/>
        <v>0</v>
      </c>
      <c r="M396" s="19" t="str">
        <f t="shared" ca="1" si="39"/>
        <v>INDNDEFFEM-65</v>
      </c>
      <c r="N396" s="23" t="str">
        <f t="shared" ca="1" si="40"/>
        <v>Construction Saving Tech-Electric Motors 6.5y</v>
      </c>
      <c r="O396" s="23" t="s">
        <v>32</v>
      </c>
      <c r="P396" s="23" t="s">
        <v>33</v>
      </c>
      <c r="Q396" s="23"/>
      <c r="R396" s="23"/>
      <c r="S396" s="19" t="s">
        <v>34</v>
      </c>
      <c r="V396" s="16" t="str">
        <f t="shared" ca="1" si="42"/>
        <v>ND</v>
      </c>
      <c r="W396" s="14" t="str">
        <f t="shared" ca="1" si="42"/>
        <v>Construction</v>
      </c>
      <c r="X396" s="3" t="str">
        <f>'EE investment costs'!D445</f>
        <v>EM-65</v>
      </c>
      <c r="Y396" s="3" t="str">
        <f>'EE investment costs'!E445</f>
        <v>Electric Motors</v>
      </c>
      <c r="AC396" s="123">
        <f>'EE investment costs'!C445</f>
        <v>6.5</v>
      </c>
      <c r="AD396" s="22"/>
    </row>
    <row r="397" spans="2:30">
      <c r="B397" s="14" t="str">
        <f t="shared" ca="1" si="38"/>
        <v>INDNDEFFTF-65</v>
      </c>
      <c r="C397" s="15" t="str">
        <f t="shared" ca="1" si="37"/>
        <v>INDTF</v>
      </c>
      <c r="D397" s="16">
        <f>'EE investment costs'!$F$15</f>
        <v>2016</v>
      </c>
      <c r="E397" s="14">
        <f>VLOOKUP(X397,'EE investment costs'!$D$56:$R$656,15,0)</f>
        <v>17.083333333333332</v>
      </c>
      <c r="F397" s="17">
        <f ca="1">INDEX('EE investment costs'!$D$56:$R$656,MATCH(X397,'EE investment costs'!$D$56:$D$656,0),MATCH($V$8,'EE investment costs'!$D$56:$R$56,0))</f>
        <v>955.09115454017206</v>
      </c>
      <c r="I397" s="18">
        <v>1</v>
      </c>
      <c r="J397" s="18">
        <v>1</v>
      </c>
      <c r="K397" s="14">
        <f t="shared" ca="1" si="41"/>
        <v>3</v>
      </c>
      <c r="M397" s="19" t="str">
        <f t="shared" ca="1" si="39"/>
        <v>INDNDEFFTF-65</v>
      </c>
      <c r="N397" s="23" t="str">
        <f t="shared" ca="1" si="40"/>
        <v>Construction Saving Tech-Haulage Tractors, Trucks, Fishing boats 6.5y</v>
      </c>
      <c r="O397" s="23" t="s">
        <v>32</v>
      </c>
      <c r="P397" s="23" t="s">
        <v>33</v>
      </c>
      <c r="Q397" s="23"/>
      <c r="R397" s="23"/>
      <c r="S397" s="19" t="s">
        <v>34</v>
      </c>
      <c r="V397" s="16" t="str">
        <f t="shared" ca="1" si="42"/>
        <v>ND</v>
      </c>
      <c r="W397" s="14" t="str">
        <f t="shared" ca="1" si="42"/>
        <v>Construction</v>
      </c>
      <c r="X397" s="3" t="str">
        <f>'EE investment costs'!D446</f>
        <v>TF-65</v>
      </c>
      <c r="Y397" s="3" t="str">
        <f>'EE investment costs'!E446</f>
        <v>Haulage Tractors, Trucks, Fishing boats</v>
      </c>
      <c r="AC397" s="123">
        <f>'EE investment costs'!C446</f>
        <v>6.5</v>
      </c>
      <c r="AD397" s="22"/>
    </row>
    <row r="398" spans="2:30">
      <c r="B398" s="14" t="str">
        <f t="shared" ca="1" si="38"/>
        <v>INDNDEFFMT-66</v>
      </c>
      <c r="C398" s="15" t="str">
        <f t="shared" ca="1" si="37"/>
        <v>INDMT</v>
      </c>
      <c r="D398" s="16">
        <f>'EE investment costs'!$F$15</f>
        <v>2016</v>
      </c>
      <c r="E398" s="14">
        <f>VLOOKUP(X398,'EE investment costs'!$D$56:$R$656,15,0)</f>
        <v>6.26</v>
      </c>
      <c r="F398" s="17">
        <f ca="1">INDEX('EE investment costs'!$D$56:$R$656,MATCH(X398,'EE investment costs'!$D$56:$D$656,0),MATCH($V$8,'EE investment costs'!$D$56:$R$56,0))</f>
        <v>828.99198033295579</v>
      </c>
      <c r="I398" s="18">
        <v>1</v>
      </c>
      <c r="J398" s="18">
        <v>1</v>
      </c>
      <c r="K398" s="14">
        <f t="shared" ca="1" si="41"/>
        <v>4</v>
      </c>
      <c r="M398" s="19" t="str">
        <f t="shared" ca="1" si="39"/>
        <v>INDNDEFFMT-66</v>
      </c>
      <c r="N398" s="23" t="str">
        <f t="shared" ca="1" si="40"/>
        <v>Construction Saving Tech-Heat Medium Temp. up to 150C 6.6y</v>
      </c>
      <c r="O398" s="23" t="s">
        <v>32</v>
      </c>
      <c r="P398" s="23" t="s">
        <v>33</v>
      </c>
      <c r="Q398" s="23"/>
      <c r="R398" s="23"/>
      <c r="S398" s="19" t="s">
        <v>34</v>
      </c>
      <c r="V398" s="16" t="str">
        <f t="shared" ca="1" si="42"/>
        <v>ND</v>
      </c>
      <c r="W398" s="14" t="str">
        <f t="shared" ca="1" si="42"/>
        <v>Construction</v>
      </c>
      <c r="X398" s="3" t="str">
        <f>'EE investment costs'!D447</f>
        <v>MT-66</v>
      </c>
      <c r="Y398" s="3" t="str">
        <f>'EE investment costs'!E447</f>
        <v>Heat Medium Temp. up to 150C</v>
      </c>
      <c r="AC398" s="123">
        <f>'EE investment costs'!C447</f>
        <v>6.6</v>
      </c>
      <c r="AD398" s="22"/>
    </row>
    <row r="399" spans="2:30">
      <c r="B399" s="14" t="str">
        <f t="shared" ca="1" si="38"/>
        <v>INDNDEFFHT-66</v>
      </c>
      <c r="C399" s="15" t="str">
        <f t="shared" ca="1" si="37"/>
        <v>INDHT</v>
      </c>
      <c r="D399" s="16">
        <f>'EE investment costs'!$F$15</f>
        <v>2016</v>
      </c>
      <c r="E399" s="14">
        <f>VLOOKUP(X399,'EE investment costs'!$D$56:$R$656,15,0)</f>
        <v>5.008</v>
      </c>
      <c r="F399" s="17">
        <f ca="1">INDEX('EE investment costs'!$D$56:$R$656,MATCH(X399,'EE investment costs'!$D$56:$D$656,0),MATCH($V$8,'EE investment costs'!$D$56:$R$56,0))</f>
        <v>636.2346803873512</v>
      </c>
      <c r="I399" s="18">
        <v>1</v>
      </c>
      <c r="J399" s="18">
        <v>1</v>
      </c>
      <c r="K399" s="14">
        <f t="shared" ca="1" si="41"/>
        <v>6</v>
      </c>
      <c r="M399" s="19" t="str">
        <f t="shared" ca="1" si="39"/>
        <v>INDNDEFFHT-66</v>
      </c>
      <c r="N399" s="23" t="str">
        <f t="shared" ca="1" si="40"/>
        <v>Construction Saving Tech-Heat High Temp. over 150C 6.6y</v>
      </c>
      <c r="O399" s="23" t="s">
        <v>32</v>
      </c>
      <c r="P399" s="23" t="s">
        <v>33</v>
      </c>
      <c r="Q399" s="23"/>
      <c r="R399" s="23"/>
      <c r="S399" s="19" t="s">
        <v>34</v>
      </c>
      <c r="V399" s="16" t="str">
        <f t="shared" ca="1" si="42"/>
        <v>ND</v>
      </c>
      <c r="W399" s="14" t="str">
        <f t="shared" ca="1" si="42"/>
        <v>Construction</v>
      </c>
      <c r="X399" s="3" t="str">
        <f>'EE investment costs'!D448</f>
        <v>HT-66</v>
      </c>
      <c r="Y399" s="3" t="str">
        <f>'EE investment costs'!E448</f>
        <v>Heat High Temp. over 150C</v>
      </c>
      <c r="AC399" s="123">
        <f>'EE investment costs'!C448</f>
        <v>6.6</v>
      </c>
      <c r="AD399" s="22"/>
    </row>
    <row r="400" spans="2:30">
      <c r="B400" s="14" t="str">
        <f t="shared" ca="1" si="38"/>
        <v>INDNDEFFRH-66</v>
      </c>
      <c r="C400" s="15" t="str">
        <f t="shared" ca="1" si="37"/>
        <v>INDRH</v>
      </c>
      <c r="D400" s="16">
        <f>'EE investment costs'!$F$15</f>
        <v>2016</v>
      </c>
      <c r="E400" s="14">
        <f>VLOOKUP(X400,'EE investment costs'!$D$56:$R$656,15,0)</f>
        <v>16.485333333333337</v>
      </c>
      <c r="F400" s="17">
        <f ca="1">INDEX('EE investment costs'!$D$56:$R$656,MATCH(X400,'EE investment costs'!$D$56:$D$656,0),MATCH($V$8,'EE investment costs'!$D$56:$R$56,0))</f>
        <v>1912.3827315533351</v>
      </c>
      <c r="I400" s="18">
        <v>1</v>
      </c>
      <c r="J400" s="18">
        <v>1</v>
      </c>
      <c r="K400" s="14">
        <f t="shared" ca="1" si="41"/>
        <v>0</v>
      </c>
      <c r="M400" s="19" t="str">
        <f t="shared" ca="1" si="39"/>
        <v>INDNDEFFRH-66</v>
      </c>
      <c r="N400" s="23" t="str">
        <f t="shared" ca="1" si="40"/>
        <v>Construction Saving Tech-Heat Room Heat 6.6y</v>
      </c>
      <c r="O400" s="23" t="s">
        <v>32</v>
      </c>
      <c r="P400" s="23" t="s">
        <v>33</v>
      </c>
      <c r="Q400" s="23"/>
      <c r="R400" s="23"/>
      <c r="S400" s="19" t="s">
        <v>34</v>
      </c>
      <c r="V400" s="16" t="str">
        <f t="shared" ca="1" si="42"/>
        <v>ND</v>
      </c>
      <c r="W400" s="14" t="str">
        <f t="shared" ca="1" si="42"/>
        <v>Construction</v>
      </c>
      <c r="X400" s="3" t="str">
        <f>'EE investment costs'!D449</f>
        <v>RH-66</v>
      </c>
      <c r="Y400" s="3" t="str">
        <f>'EE investment costs'!E449</f>
        <v>Heat Room Heat</v>
      </c>
      <c r="AC400" s="123">
        <f>'EE investment costs'!C449</f>
        <v>6.6</v>
      </c>
      <c r="AD400" s="22"/>
    </row>
    <row r="401" spans="2:30">
      <c r="B401" s="14" t="str">
        <f t="shared" ca="1" si="38"/>
        <v>INDNDEFFLA-66</v>
      </c>
      <c r="C401" s="15" t="str">
        <f t="shared" ca="1" si="37"/>
        <v>INDLA</v>
      </c>
      <c r="D401" s="16">
        <f>'EE investment costs'!$F$15</f>
        <v>2016</v>
      </c>
      <c r="E401" s="14">
        <f>VLOOKUP(X401,'EE investment costs'!$D$56:$R$656,15,0)</f>
        <v>4.2488666666666672</v>
      </c>
      <c r="F401" s="17">
        <f ca="1">INDEX('EE investment costs'!$D$56:$R$656,MATCH(X401,'EE investment costs'!$D$56:$D$656,0),MATCH($V$8,'EE investment costs'!$D$56:$R$56,0))</f>
        <v>1970.1993364300815</v>
      </c>
      <c r="I401" s="18">
        <v>1</v>
      </c>
      <c r="J401" s="18">
        <v>1</v>
      </c>
      <c r="K401" s="14">
        <f t="shared" ca="1" si="41"/>
        <v>0</v>
      </c>
      <c r="M401" s="19" t="str">
        <f t="shared" ca="1" si="39"/>
        <v>INDNDEFFLA-66</v>
      </c>
      <c r="N401" s="23" t="str">
        <f t="shared" ca="1" si="40"/>
        <v>Construction Saving Tech-Light 6.6y</v>
      </c>
      <c r="O401" s="23" t="s">
        <v>32</v>
      </c>
      <c r="P401" s="23" t="s">
        <v>33</v>
      </c>
      <c r="Q401" s="23"/>
      <c r="R401" s="23"/>
      <c r="S401" s="19" t="s">
        <v>34</v>
      </c>
      <c r="V401" s="16" t="str">
        <f t="shared" ca="1" si="42"/>
        <v>ND</v>
      </c>
      <c r="W401" s="14" t="str">
        <f t="shared" ca="1" si="42"/>
        <v>Construction</v>
      </c>
      <c r="X401" s="3" t="str">
        <f>'EE investment costs'!D450</f>
        <v>LA-66</v>
      </c>
      <c r="Y401" s="3" t="str">
        <f>'EE investment costs'!E450</f>
        <v>Light</v>
      </c>
      <c r="AC401" s="123">
        <f>'EE investment costs'!C450</f>
        <v>6.6</v>
      </c>
      <c r="AD401" s="22"/>
    </row>
    <row r="402" spans="2:30">
      <c r="B402" s="14" t="str">
        <f t="shared" ca="1" si="38"/>
        <v>INDNDEFFEM-66</v>
      </c>
      <c r="C402" s="15" t="str">
        <f t="shared" ca="1" si="37"/>
        <v>INDEM</v>
      </c>
      <c r="D402" s="16">
        <f>'EE investment costs'!$F$15</f>
        <v>2016</v>
      </c>
      <c r="E402" s="14">
        <f>VLOOKUP(X402,'EE investment costs'!$D$56:$R$656,15,0)</f>
        <v>4.4613100000000001</v>
      </c>
      <c r="F402" s="17">
        <f ca="1">INDEX('EE investment costs'!$D$56:$R$656,MATCH(X402,'EE investment costs'!$D$56:$D$656,0),MATCH($V$8,'EE investment costs'!$D$56:$R$56,0))</f>
        <v>2065.96140124367</v>
      </c>
      <c r="I402" s="18">
        <v>1</v>
      </c>
      <c r="J402" s="18">
        <v>1</v>
      </c>
      <c r="K402" s="14">
        <f t="shared" ca="1" si="41"/>
        <v>0</v>
      </c>
      <c r="M402" s="19" t="str">
        <f t="shared" ca="1" si="39"/>
        <v>INDNDEFFEM-66</v>
      </c>
      <c r="N402" s="23" t="str">
        <f t="shared" ca="1" si="40"/>
        <v>Construction Saving Tech-Electric Motors 6.6y</v>
      </c>
      <c r="O402" s="23" t="s">
        <v>32</v>
      </c>
      <c r="P402" s="23" t="s">
        <v>33</v>
      </c>
      <c r="Q402" s="23"/>
      <c r="R402" s="23"/>
      <c r="S402" s="19" t="s">
        <v>34</v>
      </c>
      <c r="V402" s="16" t="str">
        <f t="shared" ca="1" si="42"/>
        <v>ND</v>
      </c>
      <c r="W402" s="14" t="str">
        <f t="shared" ca="1" si="42"/>
        <v>Construction</v>
      </c>
      <c r="X402" s="3" t="str">
        <f>'EE investment costs'!D451</f>
        <v>EM-66</v>
      </c>
      <c r="Y402" s="3" t="str">
        <f>'EE investment costs'!E451</f>
        <v>Electric Motors</v>
      </c>
      <c r="AC402" s="123">
        <f>'EE investment costs'!C451</f>
        <v>6.6</v>
      </c>
      <c r="AD402" s="22"/>
    </row>
    <row r="403" spans="2:30">
      <c r="B403" s="14" t="str">
        <f t="shared" ca="1" si="38"/>
        <v>INDNDEFFTF-66</v>
      </c>
      <c r="C403" s="15" t="str">
        <f t="shared" ca="1" si="37"/>
        <v>INDTF</v>
      </c>
      <c r="D403" s="16">
        <f>'EE investment costs'!$F$15</f>
        <v>2016</v>
      </c>
      <c r="E403" s="14">
        <f>VLOOKUP(X403,'EE investment costs'!$D$56:$R$656,15,0)</f>
        <v>17.166666666666664</v>
      </c>
      <c r="F403" s="17">
        <f ca="1">INDEX('EE investment costs'!$D$56:$R$656,MATCH(X403,'EE investment costs'!$D$56:$D$656,0),MATCH($V$8,'EE investment costs'!$D$56:$R$56,0))</f>
        <v>969.7848646100208</v>
      </c>
      <c r="I403" s="18">
        <v>1</v>
      </c>
      <c r="J403" s="18">
        <v>1</v>
      </c>
      <c r="K403" s="14">
        <f t="shared" ca="1" si="41"/>
        <v>3</v>
      </c>
      <c r="M403" s="19" t="str">
        <f t="shared" ca="1" si="39"/>
        <v>INDNDEFFTF-66</v>
      </c>
      <c r="N403" s="23" t="str">
        <f t="shared" ca="1" si="40"/>
        <v>Construction Saving Tech-Haulage Tractors, Trucks, Fishing boats 6.6y</v>
      </c>
      <c r="O403" s="23" t="s">
        <v>32</v>
      </c>
      <c r="P403" s="23" t="s">
        <v>33</v>
      </c>
      <c r="Q403" s="23"/>
      <c r="R403" s="23"/>
      <c r="S403" s="19" t="s">
        <v>34</v>
      </c>
      <c r="V403" s="16" t="str">
        <f t="shared" ca="1" si="42"/>
        <v>ND</v>
      </c>
      <c r="W403" s="14" t="str">
        <f t="shared" ca="1" si="42"/>
        <v>Construction</v>
      </c>
      <c r="X403" s="3" t="str">
        <f>'EE investment costs'!D452</f>
        <v>TF-66</v>
      </c>
      <c r="Y403" s="3" t="str">
        <f>'EE investment costs'!E452</f>
        <v>Haulage Tractors, Trucks, Fishing boats</v>
      </c>
      <c r="AC403" s="123">
        <f>'EE investment costs'!C452</f>
        <v>6.6</v>
      </c>
      <c r="AD403" s="22"/>
    </row>
    <row r="404" spans="2:30">
      <c r="B404" s="14" t="str">
        <f t="shared" ca="1" si="38"/>
        <v>INDNDEFFMT-67</v>
      </c>
      <c r="C404" s="15" t="str">
        <f t="shared" ca="1" si="37"/>
        <v>INDMT</v>
      </c>
      <c r="D404" s="16">
        <f>'EE investment costs'!$F$15</f>
        <v>2016</v>
      </c>
      <c r="E404" s="14">
        <f>VLOOKUP(X404,'EE investment costs'!$D$56:$R$656,15,0)</f>
        <v>6.27</v>
      </c>
      <c r="F404" s="17">
        <f ca="1">INDEX('EE investment costs'!$D$56:$R$656,MATCH(X404,'EE investment costs'!$D$56:$D$656,0),MATCH($V$8,'EE investment costs'!$D$56:$R$56,0))</f>
        <v>838.31905793731869</v>
      </c>
      <c r="I404" s="18">
        <v>1</v>
      </c>
      <c r="J404" s="18">
        <v>1</v>
      </c>
      <c r="K404" s="14">
        <f t="shared" ca="1" si="41"/>
        <v>4</v>
      </c>
      <c r="M404" s="19" t="str">
        <f t="shared" ca="1" si="39"/>
        <v>INDNDEFFMT-67</v>
      </c>
      <c r="N404" s="23" t="str">
        <f t="shared" ca="1" si="40"/>
        <v>Construction Saving Tech-Heat Medium Temp. up to 150C 6.7y</v>
      </c>
      <c r="O404" s="23" t="s">
        <v>32</v>
      </c>
      <c r="P404" s="23" t="s">
        <v>33</v>
      </c>
      <c r="Q404" s="23"/>
      <c r="R404" s="23"/>
      <c r="S404" s="19" t="s">
        <v>34</v>
      </c>
      <c r="V404" s="16" t="str">
        <f t="shared" ca="1" si="42"/>
        <v>ND</v>
      </c>
      <c r="W404" s="14" t="str">
        <f t="shared" ca="1" si="42"/>
        <v>Construction</v>
      </c>
      <c r="X404" s="3" t="str">
        <f>'EE investment costs'!D453</f>
        <v>MT-67</v>
      </c>
      <c r="Y404" s="3" t="str">
        <f>'EE investment costs'!E453</f>
        <v>Heat Medium Temp. up to 150C</v>
      </c>
      <c r="AC404" s="123">
        <f>'EE investment costs'!C453</f>
        <v>6.7</v>
      </c>
      <c r="AD404" s="22"/>
    </row>
    <row r="405" spans="2:30">
      <c r="B405" s="14" t="str">
        <f t="shared" ca="1" si="38"/>
        <v>INDNDEFFHT-67</v>
      </c>
      <c r="C405" s="15" t="str">
        <f t="shared" ca="1" si="37"/>
        <v>INDHT</v>
      </c>
      <c r="D405" s="16">
        <f>'EE investment costs'!$F$15</f>
        <v>2016</v>
      </c>
      <c r="E405" s="14">
        <f>VLOOKUP(X405,'EE investment costs'!$D$56:$R$656,15,0)</f>
        <v>5.016</v>
      </c>
      <c r="F405" s="17">
        <f ca="1">INDEX('EE investment costs'!$D$56:$R$656,MATCH(X405,'EE investment costs'!$D$56:$D$656,0),MATCH($V$8,'EE investment costs'!$D$56:$R$56,0))</f>
        <v>642.43918975449765</v>
      </c>
      <c r="I405" s="18">
        <v>1</v>
      </c>
      <c r="J405" s="18">
        <v>1</v>
      </c>
      <c r="K405" s="14">
        <f t="shared" ca="1" si="41"/>
        <v>6</v>
      </c>
      <c r="M405" s="19" t="str">
        <f t="shared" ca="1" si="39"/>
        <v>INDNDEFFHT-67</v>
      </c>
      <c r="N405" s="23" t="str">
        <f t="shared" ca="1" si="40"/>
        <v>Construction Saving Tech-Heat High Temp. over 150C 6.7y</v>
      </c>
      <c r="O405" s="23" t="s">
        <v>32</v>
      </c>
      <c r="P405" s="23" t="s">
        <v>33</v>
      </c>
      <c r="Q405" s="23"/>
      <c r="R405" s="23"/>
      <c r="S405" s="19" t="s">
        <v>34</v>
      </c>
      <c r="V405" s="16" t="str">
        <f t="shared" ca="1" si="42"/>
        <v>ND</v>
      </c>
      <c r="W405" s="14" t="str">
        <f t="shared" ca="1" si="42"/>
        <v>Construction</v>
      </c>
      <c r="X405" s="3" t="str">
        <f>'EE investment costs'!D454</f>
        <v>HT-67</v>
      </c>
      <c r="Y405" s="3" t="str">
        <f>'EE investment costs'!E454</f>
        <v>Heat High Temp. over 150C</v>
      </c>
      <c r="AC405" s="123">
        <f>'EE investment costs'!C454</f>
        <v>6.7</v>
      </c>
      <c r="AD405" s="22"/>
    </row>
    <row r="406" spans="2:30">
      <c r="B406" s="14" t="str">
        <f t="shared" ca="1" si="38"/>
        <v>INDNDEFFRH-67</v>
      </c>
      <c r="C406" s="15" t="str">
        <f t="shared" ca="1" si="37"/>
        <v>INDRH</v>
      </c>
      <c r="D406" s="16">
        <f>'EE investment costs'!$F$15</f>
        <v>2016</v>
      </c>
      <c r="E406" s="14">
        <f>VLOOKUP(X406,'EE investment costs'!$D$56:$R$656,15,0)</f>
        <v>16.504000000000001</v>
      </c>
      <c r="F406" s="17">
        <f ca="1">INDEX('EE investment costs'!$D$56:$R$656,MATCH(X406,'EE investment costs'!$D$56:$D$656,0),MATCH($V$8,'EE investment costs'!$D$56:$R$56,0))</f>
        <v>1974.0724970873136</v>
      </c>
      <c r="I406" s="18">
        <v>1</v>
      </c>
      <c r="J406" s="18">
        <v>1</v>
      </c>
      <c r="K406" s="14">
        <f t="shared" ca="1" si="41"/>
        <v>0</v>
      </c>
      <c r="M406" s="19" t="str">
        <f t="shared" ca="1" si="39"/>
        <v>INDNDEFFRH-67</v>
      </c>
      <c r="N406" s="23" t="str">
        <f t="shared" ca="1" si="40"/>
        <v>Construction Saving Tech-Heat Room Heat 6.7y</v>
      </c>
      <c r="O406" s="23" t="s">
        <v>32</v>
      </c>
      <c r="P406" s="23" t="s">
        <v>33</v>
      </c>
      <c r="Q406" s="23"/>
      <c r="R406" s="23"/>
      <c r="S406" s="19" t="s">
        <v>34</v>
      </c>
      <c r="V406" s="16" t="str">
        <f t="shared" ca="1" si="42"/>
        <v>ND</v>
      </c>
      <c r="W406" s="14" t="str">
        <f t="shared" ca="1" si="42"/>
        <v>Construction</v>
      </c>
      <c r="X406" s="3" t="str">
        <f>'EE investment costs'!D455</f>
        <v>RH-67</v>
      </c>
      <c r="Y406" s="3" t="str">
        <f>'EE investment costs'!E455</f>
        <v>Heat Room Heat</v>
      </c>
      <c r="AC406" s="123">
        <f>'EE investment costs'!C455</f>
        <v>6.7</v>
      </c>
      <c r="AD406" s="22"/>
    </row>
    <row r="407" spans="2:30">
      <c r="B407" s="14" t="str">
        <f t="shared" ca="1" si="38"/>
        <v>INDNDEFFLA-67</v>
      </c>
      <c r="C407" s="15" t="str">
        <f t="shared" ca="1" si="37"/>
        <v>INDLA</v>
      </c>
      <c r="D407" s="16">
        <f>'EE investment costs'!$F$15</f>
        <v>2016</v>
      </c>
      <c r="E407" s="14">
        <f>VLOOKUP(X407,'EE investment costs'!$D$56:$R$656,15,0)</f>
        <v>4.2619000000000007</v>
      </c>
      <c r="F407" s="17">
        <f ca="1">INDEX('EE investment costs'!$D$56:$R$656,MATCH(X407,'EE investment costs'!$D$56:$D$656,0),MATCH($V$8,'EE investment costs'!$D$56:$R$56,0))</f>
        <v>1985.5765295812082</v>
      </c>
      <c r="I407" s="18">
        <v>1</v>
      </c>
      <c r="J407" s="18">
        <v>1</v>
      </c>
      <c r="K407" s="14">
        <f t="shared" ca="1" si="41"/>
        <v>0</v>
      </c>
      <c r="M407" s="19" t="str">
        <f t="shared" ca="1" si="39"/>
        <v>INDNDEFFLA-67</v>
      </c>
      <c r="N407" s="23" t="str">
        <f t="shared" ca="1" si="40"/>
        <v>Construction Saving Tech-Light 6.7y</v>
      </c>
      <c r="O407" s="23" t="s">
        <v>32</v>
      </c>
      <c r="P407" s="23" t="s">
        <v>33</v>
      </c>
      <c r="Q407" s="23"/>
      <c r="R407" s="23"/>
      <c r="S407" s="19" t="s">
        <v>34</v>
      </c>
      <c r="V407" s="16" t="str">
        <f t="shared" ca="1" si="42"/>
        <v>ND</v>
      </c>
      <c r="W407" s="14" t="str">
        <f t="shared" ca="1" si="42"/>
        <v>Construction</v>
      </c>
      <c r="X407" s="3" t="str">
        <f>'EE investment costs'!D456</f>
        <v>LA-67</v>
      </c>
      <c r="Y407" s="3" t="str">
        <f>'EE investment costs'!E456</f>
        <v>Light</v>
      </c>
      <c r="AC407" s="123">
        <f>'EE investment costs'!C456</f>
        <v>6.7</v>
      </c>
      <c r="AD407" s="22"/>
    </row>
    <row r="408" spans="2:30">
      <c r="B408" s="14" t="str">
        <f t="shared" ca="1" si="38"/>
        <v>INDNDEFFEM-67</v>
      </c>
      <c r="C408" s="15" t="str">
        <f t="shared" ca="1" si="37"/>
        <v>INDEM</v>
      </c>
      <c r="D408" s="16">
        <f>'EE investment costs'!$F$15</f>
        <v>2016</v>
      </c>
      <c r="E408" s="14">
        <f>VLOOKUP(X408,'EE investment costs'!$D$56:$R$656,15,0)</f>
        <v>4.4749949999999998</v>
      </c>
      <c r="F408" s="17">
        <f ca="1">INDEX('EE investment costs'!$D$56:$R$656,MATCH(X408,'EE investment costs'!$D$56:$D$656,0),MATCH($V$8,'EE investment costs'!$D$56:$R$56,0))</f>
        <v>2084.8995633096865</v>
      </c>
      <c r="I408" s="18">
        <v>1</v>
      </c>
      <c r="J408" s="18">
        <v>1</v>
      </c>
      <c r="K408" s="14">
        <f t="shared" ca="1" si="41"/>
        <v>0</v>
      </c>
      <c r="M408" s="19" t="str">
        <f t="shared" ca="1" si="39"/>
        <v>INDNDEFFEM-67</v>
      </c>
      <c r="N408" s="23" t="str">
        <f t="shared" ca="1" si="40"/>
        <v>Construction Saving Tech-Electric Motors 6.7y</v>
      </c>
      <c r="O408" s="23" t="s">
        <v>32</v>
      </c>
      <c r="P408" s="23" t="s">
        <v>33</v>
      </c>
      <c r="Q408" s="23"/>
      <c r="R408" s="23"/>
      <c r="S408" s="19" t="s">
        <v>34</v>
      </c>
      <c r="V408" s="16" t="str">
        <f t="shared" ca="1" si="42"/>
        <v>ND</v>
      </c>
      <c r="W408" s="14" t="str">
        <f t="shared" ca="1" si="42"/>
        <v>Construction</v>
      </c>
      <c r="X408" s="3" t="str">
        <f>'EE investment costs'!D457</f>
        <v>EM-67</v>
      </c>
      <c r="Y408" s="3" t="str">
        <f>'EE investment costs'!E457</f>
        <v>Electric Motors</v>
      </c>
      <c r="AC408" s="123">
        <f>'EE investment costs'!C457</f>
        <v>6.7</v>
      </c>
      <c r="AD408" s="22"/>
    </row>
    <row r="409" spans="2:30">
      <c r="B409" s="14" t="str">
        <f t="shared" ca="1" si="38"/>
        <v>INDNDEFFTF-67</v>
      </c>
      <c r="C409" s="15" t="str">
        <f t="shared" ca="1" si="37"/>
        <v>INDTF</v>
      </c>
      <c r="D409" s="16">
        <f>'EE investment costs'!$F$15</f>
        <v>2016</v>
      </c>
      <c r="E409" s="14">
        <f>VLOOKUP(X409,'EE investment costs'!$D$56:$R$656,15,0)</f>
        <v>17.25</v>
      </c>
      <c r="F409" s="17">
        <f ca="1">INDEX('EE investment costs'!$D$56:$R$656,MATCH(X409,'EE investment costs'!$D$56:$D$656,0),MATCH($V$8,'EE investment costs'!$D$56:$R$56,0))</f>
        <v>984.47857467986978</v>
      </c>
      <c r="I409" s="18">
        <v>1</v>
      </c>
      <c r="J409" s="18">
        <v>1</v>
      </c>
      <c r="K409" s="14">
        <f t="shared" ca="1" si="41"/>
        <v>3</v>
      </c>
      <c r="M409" s="19" t="str">
        <f t="shared" ca="1" si="39"/>
        <v>INDNDEFFTF-67</v>
      </c>
      <c r="N409" s="23" t="str">
        <f t="shared" ca="1" si="40"/>
        <v>Construction Saving Tech-Haulage Tractors, Trucks, Fishing boats 6.7y</v>
      </c>
      <c r="O409" s="23" t="s">
        <v>32</v>
      </c>
      <c r="P409" s="23" t="s">
        <v>33</v>
      </c>
      <c r="Q409" s="23"/>
      <c r="R409" s="23"/>
      <c r="S409" s="19" t="s">
        <v>34</v>
      </c>
      <c r="V409" s="16" t="str">
        <f t="shared" ca="1" si="42"/>
        <v>ND</v>
      </c>
      <c r="W409" s="14" t="str">
        <f t="shared" ca="1" si="42"/>
        <v>Construction</v>
      </c>
      <c r="X409" s="3" t="str">
        <f>'EE investment costs'!D458</f>
        <v>TF-67</v>
      </c>
      <c r="Y409" s="3" t="str">
        <f>'EE investment costs'!E458</f>
        <v>Haulage Tractors, Trucks, Fishing boats</v>
      </c>
      <c r="AC409" s="123">
        <f>'EE investment costs'!C458</f>
        <v>6.7</v>
      </c>
      <c r="AD409" s="22"/>
    </row>
    <row r="410" spans="2:30">
      <c r="B410" s="14" t="str">
        <f t="shared" ca="1" si="38"/>
        <v>INDNDEFFMT-68</v>
      </c>
      <c r="C410" s="15" t="str">
        <f t="shared" ca="1" si="37"/>
        <v>INDMT</v>
      </c>
      <c r="D410" s="16">
        <f>'EE investment costs'!$F$15</f>
        <v>2016</v>
      </c>
      <c r="E410" s="14">
        <f>VLOOKUP(X410,'EE investment costs'!$D$56:$R$656,15,0)</f>
        <v>6.2799999999999994</v>
      </c>
      <c r="F410" s="17">
        <f ca="1">INDEX('EE investment costs'!$D$56:$R$656,MATCH(X410,'EE investment costs'!$D$56:$D$656,0),MATCH($V$8,'EE investment costs'!$D$56:$R$56,0))</f>
        <v>847.64613554168147</v>
      </c>
      <c r="I410" s="18">
        <v>1</v>
      </c>
      <c r="J410" s="18">
        <v>1</v>
      </c>
      <c r="K410" s="14">
        <f t="shared" ca="1" si="41"/>
        <v>4</v>
      </c>
      <c r="M410" s="19" t="str">
        <f t="shared" ca="1" si="39"/>
        <v>INDNDEFFMT-68</v>
      </c>
      <c r="N410" s="23" t="str">
        <f t="shared" ca="1" si="40"/>
        <v>Construction Saving Tech-Heat Medium Temp. up to 150C 6.8y</v>
      </c>
      <c r="O410" s="23" t="s">
        <v>32</v>
      </c>
      <c r="P410" s="23" t="s">
        <v>33</v>
      </c>
      <c r="Q410" s="23"/>
      <c r="R410" s="23"/>
      <c r="S410" s="19" t="s">
        <v>34</v>
      </c>
      <c r="V410" s="16" t="str">
        <f t="shared" ca="1" si="42"/>
        <v>ND</v>
      </c>
      <c r="W410" s="14" t="str">
        <f t="shared" ca="1" si="42"/>
        <v>Construction</v>
      </c>
      <c r="X410" s="3" t="str">
        <f>'EE investment costs'!D459</f>
        <v>MT-68</v>
      </c>
      <c r="Y410" s="3" t="str">
        <f>'EE investment costs'!E459</f>
        <v>Heat Medium Temp. up to 150C</v>
      </c>
      <c r="AC410" s="123">
        <f>'EE investment costs'!C459</f>
        <v>6.8</v>
      </c>
      <c r="AD410" s="22"/>
    </row>
    <row r="411" spans="2:30">
      <c r="B411" s="14" t="str">
        <f t="shared" ca="1" si="38"/>
        <v>INDNDEFFHT-68</v>
      </c>
      <c r="C411" s="15" t="str">
        <f t="shared" ca="1" si="37"/>
        <v>INDHT</v>
      </c>
      <c r="D411" s="16">
        <f>'EE investment costs'!$F$15</f>
        <v>2016</v>
      </c>
      <c r="E411" s="14">
        <f>VLOOKUP(X411,'EE investment costs'!$D$56:$R$656,15,0)</f>
        <v>5.024</v>
      </c>
      <c r="F411" s="17">
        <f ca="1">INDEX('EE investment costs'!$D$56:$R$656,MATCH(X411,'EE investment costs'!$D$56:$D$656,0),MATCH($V$8,'EE investment costs'!$D$56:$R$56,0))</f>
        <v>648.64369912164409</v>
      </c>
      <c r="I411" s="18">
        <v>1</v>
      </c>
      <c r="J411" s="18">
        <v>1</v>
      </c>
      <c r="K411" s="14">
        <f t="shared" ca="1" si="41"/>
        <v>6</v>
      </c>
      <c r="M411" s="19" t="str">
        <f t="shared" ca="1" si="39"/>
        <v>INDNDEFFHT-68</v>
      </c>
      <c r="N411" s="23" t="str">
        <f t="shared" ca="1" si="40"/>
        <v>Construction Saving Tech-Heat High Temp. over 150C 6.8y</v>
      </c>
      <c r="O411" s="23" t="s">
        <v>32</v>
      </c>
      <c r="P411" s="23" t="s">
        <v>33</v>
      </c>
      <c r="Q411" s="23"/>
      <c r="R411" s="23"/>
      <c r="S411" s="19" t="s">
        <v>34</v>
      </c>
      <c r="V411" s="16" t="str">
        <f t="shared" ca="1" si="42"/>
        <v>ND</v>
      </c>
      <c r="W411" s="14" t="str">
        <f t="shared" ca="1" si="42"/>
        <v>Construction</v>
      </c>
      <c r="X411" s="3" t="str">
        <f>'EE investment costs'!D460</f>
        <v>HT-68</v>
      </c>
      <c r="Y411" s="3" t="str">
        <f>'EE investment costs'!E460</f>
        <v>Heat High Temp. over 150C</v>
      </c>
      <c r="AC411" s="123">
        <f>'EE investment costs'!C460</f>
        <v>6.8</v>
      </c>
      <c r="AD411" s="22"/>
    </row>
    <row r="412" spans="2:30">
      <c r="B412" s="14" t="str">
        <f t="shared" ca="1" si="38"/>
        <v>INDNDEFFRH-68</v>
      </c>
      <c r="C412" s="15" t="str">
        <f t="shared" ca="1" si="37"/>
        <v>INDRH</v>
      </c>
      <c r="D412" s="16">
        <f>'EE investment costs'!$F$15</f>
        <v>2016</v>
      </c>
      <c r="E412" s="14">
        <f>VLOOKUP(X412,'EE investment costs'!$D$56:$R$656,15,0)</f>
        <v>16.522666666666669</v>
      </c>
      <c r="F412" s="17">
        <f ca="1">INDEX('EE investment costs'!$D$56:$R$656,MATCH(X412,'EE investment costs'!$D$56:$D$656,0),MATCH($V$8,'EE investment costs'!$D$56:$R$56,0))</f>
        <v>2035.7622626212924</v>
      </c>
      <c r="I412" s="18">
        <v>1</v>
      </c>
      <c r="J412" s="18">
        <v>1</v>
      </c>
      <c r="K412" s="14">
        <f t="shared" ca="1" si="41"/>
        <v>0</v>
      </c>
      <c r="M412" s="19" t="str">
        <f t="shared" ca="1" si="39"/>
        <v>INDNDEFFRH-68</v>
      </c>
      <c r="N412" s="23" t="str">
        <f t="shared" ca="1" si="40"/>
        <v>Construction Saving Tech-Heat Room Heat 6.8y</v>
      </c>
      <c r="O412" s="23" t="s">
        <v>32</v>
      </c>
      <c r="P412" s="23" t="s">
        <v>33</v>
      </c>
      <c r="Q412" s="23"/>
      <c r="R412" s="23"/>
      <c r="S412" s="19" t="s">
        <v>34</v>
      </c>
      <c r="V412" s="16" t="str">
        <f t="shared" ca="1" si="42"/>
        <v>ND</v>
      </c>
      <c r="W412" s="14" t="str">
        <f t="shared" ca="1" si="42"/>
        <v>Construction</v>
      </c>
      <c r="X412" s="3" t="str">
        <f>'EE investment costs'!D461</f>
        <v>RH-68</v>
      </c>
      <c r="Y412" s="3" t="str">
        <f>'EE investment costs'!E461</f>
        <v>Heat Room Heat</v>
      </c>
      <c r="AC412" s="123">
        <f>'EE investment costs'!C461</f>
        <v>6.8</v>
      </c>
      <c r="AD412" s="22"/>
    </row>
    <row r="413" spans="2:30">
      <c r="B413" s="14" t="str">
        <f t="shared" ca="1" si="38"/>
        <v>INDNDEFFLA-68</v>
      </c>
      <c r="C413" s="15" t="str">
        <f t="shared" ca="1" si="37"/>
        <v>INDLA</v>
      </c>
      <c r="D413" s="16">
        <f>'EE investment costs'!$F$15</f>
        <v>2016</v>
      </c>
      <c r="E413" s="14">
        <f>VLOOKUP(X413,'EE investment costs'!$D$56:$R$656,15,0)</f>
        <v>4.2749333333333333</v>
      </c>
      <c r="F413" s="17">
        <f ca="1">INDEX('EE investment costs'!$D$56:$R$656,MATCH(X413,'EE investment costs'!$D$56:$D$656,0),MATCH($V$8,'EE investment costs'!$D$56:$R$56,0))</f>
        <v>2000.9537227323349</v>
      </c>
      <c r="I413" s="18">
        <v>1</v>
      </c>
      <c r="J413" s="18">
        <v>1</v>
      </c>
      <c r="K413" s="14">
        <f t="shared" ca="1" si="41"/>
        <v>0</v>
      </c>
      <c r="M413" s="19" t="str">
        <f t="shared" ca="1" si="39"/>
        <v>INDNDEFFLA-68</v>
      </c>
      <c r="N413" s="23" t="str">
        <f t="shared" ca="1" si="40"/>
        <v>Construction Saving Tech-Light 6.8y</v>
      </c>
      <c r="O413" s="23" t="s">
        <v>32</v>
      </c>
      <c r="P413" s="23" t="s">
        <v>33</v>
      </c>
      <c r="Q413" s="23"/>
      <c r="R413" s="23"/>
      <c r="S413" s="19" t="s">
        <v>34</v>
      </c>
      <c r="V413" s="16" t="str">
        <f t="shared" ca="1" si="42"/>
        <v>ND</v>
      </c>
      <c r="W413" s="14" t="str">
        <f t="shared" ca="1" si="42"/>
        <v>Construction</v>
      </c>
      <c r="X413" s="3" t="str">
        <f>'EE investment costs'!D462</f>
        <v>LA-68</v>
      </c>
      <c r="Y413" s="3" t="str">
        <f>'EE investment costs'!E462</f>
        <v>Light</v>
      </c>
      <c r="AC413" s="123">
        <f>'EE investment costs'!C462</f>
        <v>6.8</v>
      </c>
      <c r="AD413" s="22"/>
    </row>
    <row r="414" spans="2:30">
      <c r="B414" s="14" t="str">
        <f t="shared" ca="1" si="38"/>
        <v>INDNDEFFEM-68</v>
      </c>
      <c r="C414" s="15" t="str">
        <f t="shared" ca="1" si="37"/>
        <v>INDEM</v>
      </c>
      <c r="D414" s="16">
        <f>'EE investment costs'!$F$15</f>
        <v>2016</v>
      </c>
      <c r="E414" s="14">
        <f>VLOOKUP(X414,'EE investment costs'!$D$56:$R$656,15,0)</f>
        <v>4.4886799999999996</v>
      </c>
      <c r="F414" s="17">
        <f ca="1">INDEX('EE investment costs'!$D$56:$R$656,MATCH(X414,'EE investment costs'!$D$56:$D$656,0),MATCH($V$8,'EE investment costs'!$D$56:$R$56,0))</f>
        <v>2103.8377253757026</v>
      </c>
      <c r="I414" s="18">
        <v>1</v>
      </c>
      <c r="J414" s="18">
        <v>1</v>
      </c>
      <c r="K414" s="14">
        <f t="shared" ca="1" si="41"/>
        <v>0</v>
      </c>
      <c r="M414" s="19" t="str">
        <f t="shared" ca="1" si="39"/>
        <v>INDNDEFFEM-68</v>
      </c>
      <c r="N414" s="23" t="str">
        <f t="shared" ca="1" si="40"/>
        <v>Construction Saving Tech-Electric Motors 6.8y</v>
      </c>
      <c r="O414" s="23" t="s">
        <v>32</v>
      </c>
      <c r="P414" s="23" t="s">
        <v>33</v>
      </c>
      <c r="Q414" s="23"/>
      <c r="R414" s="23"/>
      <c r="S414" s="19" t="s">
        <v>34</v>
      </c>
      <c r="V414" s="16" t="str">
        <f t="shared" ca="1" si="42"/>
        <v>ND</v>
      </c>
      <c r="W414" s="14" t="str">
        <f t="shared" ca="1" si="42"/>
        <v>Construction</v>
      </c>
      <c r="X414" s="3" t="str">
        <f>'EE investment costs'!D463</f>
        <v>EM-68</v>
      </c>
      <c r="Y414" s="3" t="str">
        <f>'EE investment costs'!E463</f>
        <v>Electric Motors</v>
      </c>
      <c r="AC414" s="123">
        <f>'EE investment costs'!C463</f>
        <v>6.8</v>
      </c>
      <c r="AD414" s="22"/>
    </row>
    <row r="415" spans="2:30">
      <c r="B415" s="14" t="str">
        <f t="shared" ca="1" si="38"/>
        <v>INDNDEFFTF-68</v>
      </c>
      <c r="C415" s="15" t="str">
        <f t="shared" ca="1" si="37"/>
        <v>INDTF</v>
      </c>
      <c r="D415" s="16">
        <f>'EE investment costs'!$F$15</f>
        <v>2016</v>
      </c>
      <c r="E415" s="14">
        <f>VLOOKUP(X415,'EE investment costs'!$D$56:$R$656,15,0)</f>
        <v>17.333333333333332</v>
      </c>
      <c r="F415" s="17">
        <f ca="1">INDEX('EE investment costs'!$D$56:$R$656,MATCH(X415,'EE investment costs'!$D$56:$D$656,0),MATCH($V$8,'EE investment costs'!$D$56:$R$56,0))</f>
        <v>999.17228474971841</v>
      </c>
      <c r="I415" s="18">
        <v>1</v>
      </c>
      <c r="J415" s="18">
        <v>1</v>
      </c>
      <c r="K415" s="14">
        <f t="shared" ca="1" si="41"/>
        <v>3</v>
      </c>
      <c r="M415" s="19" t="str">
        <f t="shared" ca="1" si="39"/>
        <v>INDNDEFFTF-68</v>
      </c>
      <c r="N415" s="23" t="str">
        <f t="shared" ca="1" si="40"/>
        <v>Construction Saving Tech-Haulage Tractors, Trucks, Fishing boats 6.8y</v>
      </c>
      <c r="O415" s="23" t="s">
        <v>32</v>
      </c>
      <c r="P415" s="23" t="s">
        <v>33</v>
      </c>
      <c r="Q415" s="23"/>
      <c r="R415" s="23"/>
      <c r="S415" s="19" t="s">
        <v>34</v>
      </c>
      <c r="V415" s="16" t="str">
        <f t="shared" ca="1" si="42"/>
        <v>ND</v>
      </c>
      <c r="W415" s="14" t="str">
        <f t="shared" ca="1" si="42"/>
        <v>Construction</v>
      </c>
      <c r="X415" s="3" t="str">
        <f>'EE investment costs'!D464</f>
        <v>TF-68</v>
      </c>
      <c r="Y415" s="3" t="str">
        <f>'EE investment costs'!E464</f>
        <v>Haulage Tractors, Trucks, Fishing boats</v>
      </c>
      <c r="AC415" s="123">
        <f>'EE investment costs'!C464</f>
        <v>6.8</v>
      </c>
      <c r="AD415" s="22"/>
    </row>
    <row r="416" spans="2:30">
      <c r="B416" s="14" t="str">
        <f t="shared" ca="1" si="38"/>
        <v>INDNDEFFMT-69</v>
      </c>
      <c r="C416" s="15" t="str">
        <f t="shared" ca="1" si="37"/>
        <v>INDMT</v>
      </c>
      <c r="D416" s="16">
        <f>'EE investment costs'!$F$15</f>
        <v>2016</v>
      </c>
      <c r="E416" s="14">
        <f>VLOOKUP(X416,'EE investment costs'!$D$56:$R$656,15,0)</f>
        <v>6.29</v>
      </c>
      <c r="F416" s="17">
        <f ca="1">INDEX('EE investment costs'!$D$56:$R$656,MATCH(X416,'EE investment costs'!$D$56:$D$656,0),MATCH($V$8,'EE investment costs'!$D$56:$R$56,0))</f>
        <v>856.97321314604437</v>
      </c>
      <c r="I416" s="18">
        <v>1</v>
      </c>
      <c r="J416" s="18">
        <v>1</v>
      </c>
      <c r="K416" s="14">
        <f t="shared" ca="1" si="41"/>
        <v>4</v>
      </c>
      <c r="M416" s="19" t="str">
        <f t="shared" ca="1" si="39"/>
        <v>INDNDEFFMT-69</v>
      </c>
      <c r="N416" s="23" t="str">
        <f t="shared" ca="1" si="40"/>
        <v>Construction Saving Tech-Heat Medium Temp. up to 150C 6.9y</v>
      </c>
      <c r="O416" s="23" t="s">
        <v>32</v>
      </c>
      <c r="P416" s="23" t="s">
        <v>33</v>
      </c>
      <c r="Q416" s="23"/>
      <c r="R416" s="23"/>
      <c r="S416" s="19" t="s">
        <v>34</v>
      </c>
      <c r="V416" s="16" t="str">
        <f t="shared" ca="1" si="42"/>
        <v>ND</v>
      </c>
      <c r="W416" s="14" t="str">
        <f t="shared" ca="1" si="42"/>
        <v>Construction</v>
      </c>
      <c r="X416" s="3" t="str">
        <f>'EE investment costs'!D465</f>
        <v>MT-69</v>
      </c>
      <c r="Y416" s="3" t="str">
        <f>'EE investment costs'!E465</f>
        <v>Heat Medium Temp. up to 150C</v>
      </c>
      <c r="AC416" s="123">
        <f>'EE investment costs'!C465</f>
        <v>6.9</v>
      </c>
      <c r="AD416" s="22"/>
    </row>
    <row r="417" spans="2:30">
      <c r="B417" s="14" t="str">
        <f t="shared" ca="1" si="38"/>
        <v>INDNDEFFHT-69</v>
      </c>
      <c r="C417" s="15" t="str">
        <f t="shared" ca="1" si="37"/>
        <v>INDHT</v>
      </c>
      <c r="D417" s="16">
        <f>'EE investment costs'!$F$15</f>
        <v>2016</v>
      </c>
      <c r="E417" s="14">
        <f>VLOOKUP(X417,'EE investment costs'!$D$56:$R$656,15,0)</f>
        <v>5.032</v>
      </c>
      <c r="F417" s="17">
        <f ca="1">INDEX('EE investment costs'!$D$56:$R$656,MATCH(X417,'EE investment costs'!$D$56:$D$656,0),MATCH($V$8,'EE investment costs'!$D$56:$R$56,0))</f>
        <v>654.84820848879065</v>
      </c>
      <c r="I417" s="18">
        <v>1</v>
      </c>
      <c r="J417" s="18">
        <v>1</v>
      </c>
      <c r="K417" s="14">
        <f t="shared" ca="1" si="41"/>
        <v>6</v>
      </c>
      <c r="M417" s="19" t="str">
        <f t="shared" ca="1" si="39"/>
        <v>INDNDEFFHT-69</v>
      </c>
      <c r="N417" s="23" t="str">
        <f t="shared" ca="1" si="40"/>
        <v>Construction Saving Tech-Heat High Temp. over 150C 6.9y</v>
      </c>
      <c r="O417" s="23" t="s">
        <v>32</v>
      </c>
      <c r="P417" s="23" t="s">
        <v>33</v>
      </c>
      <c r="Q417" s="23"/>
      <c r="R417" s="23"/>
      <c r="S417" s="19" t="s">
        <v>34</v>
      </c>
      <c r="V417" s="16" t="str">
        <f t="shared" ca="1" si="42"/>
        <v>ND</v>
      </c>
      <c r="W417" s="14" t="str">
        <f t="shared" ca="1" si="42"/>
        <v>Construction</v>
      </c>
      <c r="X417" s="3" t="str">
        <f>'EE investment costs'!D466</f>
        <v>HT-69</v>
      </c>
      <c r="Y417" s="3" t="str">
        <f>'EE investment costs'!E466</f>
        <v>Heat High Temp. over 150C</v>
      </c>
      <c r="AC417" s="123">
        <f>'EE investment costs'!C466</f>
        <v>6.9</v>
      </c>
      <c r="AD417" s="22"/>
    </row>
    <row r="418" spans="2:30">
      <c r="B418" s="14" t="str">
        <f t="shared" ca="1" si="38"/>
        <v>INDNDEFFRH-69</v>
      </c>
      <c r="C418" s="15" t="str">
        <f t="shared" ca="1" si="37"/>
        <v>INDRH</v>
      </c>
      <c r="D418" s="16">
        <f>'EE investment costs'!$F$15</f>
        <v>2016</v>
      </c>
      <c r="E418" s="14">
        <f>VLOOKUP(X418,'EE investment costs'!$D$56:$R$656,15,0)</f>
        <v>16.541333333333334</v>
      </c>
      <c r="F418" s="17">
        <f ca="1">INDEX('EE investment costs'!$D$56:$R$656,MATCH(X418,'EE investment costs'!$D$56:$D$656,0),MATCH($V$8,'EE investment costs'!$D$56:$R$56,0))</f>
        <v>2097.4520281552709</v>
      </c>
      <c r="I418" s="18">
        <v>1</v>
      </c>
      <c r="J418" s="18">
        <v>1</v>
      </c>
      <c r="K418" s="14">
        <f t="shared" ca="1" si="41"/>
        <v>0</v>
      </c>
      <c r="M418" s="19" t="str">
        <f t="shared" ca="1" si="39"/>
        <v>INDNDEFFRH-69</v>
      </c>
      <c r="N418" s="23" t="str">
        <f t="shared" ca="1" si="40"/>
        <v>Construction Saving Tech-Heat Room Heat 6.9y</v>
      </c>
      <c r="O418" s="23" t="s">
        <v>32</v>
      </c>
      <c r="P418" s="23" t="s">
        <v>33</v>
      </c>
      <c r="Q418" s="23"/>
      <c r="R418" s="23"/>
      <c r="S418" s="19" t="s">
        <v>34</v>
      </c>
      <c r="V418" s="16" t="str">
        <f t="shared" ca="1" si="42"/>
        <v>ND</v>
      </c>
      <c r="W418" s="14" t="str">
        <f t="shared" ca="1" si="42"/>
        <v>Construction</v>
      </c>
      <c r="X418" s="3" t="str">
        <f>'EE investment costs'!D467</f>
        <v>RH-69</v>
      </c>
      <c r="Y418" s="3" t="str">
        <f>'EE investment costs'!E467</f>
        <v>Heat Room Heat</v>
      </c>
      <c r="AC418" s="123">
        <f>'EE investment costs'!C467</f>
        <v>6.9</v>
      </c>
      <c r="AD418" s="22"/>
    </row>
    <row r="419" spans="2:30">
      <c r="B419" s="14" t="str">
        <f t="shared" ca="1" si="38"/>
        <v>INDNDEFFLA-69</v>
      </c>
      <c r="C419" s="15" t="str">
        <f t="shared" ca="1" si="37"/>
        <v>INDLA</v>
      </c>
      <c r="D419" s="16">
        <f>'EE investment costs'!$F$15</f>
        <v>2016</v>
      </c>
      <c r="E419" s="14">
        <f>VLOOKUP(X419,'EE investment costs'!$D$56:$R$656,15,0)</f>
        <v>4.2879666666666667</v>
      </c>
      <c r="F419" s="17">
        <f ca="1">INDEX('EE investment costs'!$D$56:$R$656,MATCH(X419,'EE investment costs'!$D$56:$D$656,0),MATCH($V$8,'EE investment costs'!$D$56:$R$56,0))</f>
        <v>2016.3309158834613</v>
      </c>
      <c r="I419" s="18">
        <v>1</v>
      </c>
      <c r="J419" s="18">
        <v>1</v>
      </c>
      <c r="K419" s="14">
        <f t="shared" ca="1" si="41"/>
        <v>0</v>
      </c>
      <c r="M419" s="19" t="str">
        <f t="shared" ca="1" si="39"/>
        <v>INDNDEFFLA-69</v>
      </c>
      <c r="N419" s="23" t="str">
        <f t="shared" ca="1" si="40"/>
        <v>Construction Saving Tech-Light 6.9y</v>
      </c>
      <c r="O419" s="23" t="s">
        <v>32</v>
      </c>
      <c r="P419" s="23" t="s">
        <v>33</v>
      </c>
      <c r="Q419" s="23"/>
      <c r="R419" s="23"/>
      <c r="S419" s="19" t="s">
        <v>34</v>
      </c>
      <c r="V419" s="16" t="str">
        <f t="shared" ca="1" si="42"/>
        <v>ND</v>
      </c>
      <c r="W419" s="14" t="str">
        <f t="shared" ca="1" si="42"/>
        <v>Construction</v>
      </c>
      <c r="X419" s="3" t="str">
        <f>'EE investment costs'!D468</f>
        <v>LA-69</v>
      </c>
      <c r="Y419" s="3" t="str">
        <f>'EE investment costs'!E468</f>
        <v>Light</v>
      </c>
      <c r="AC419" s="123">
        <f>'EE investment costs'!C468</f>
        <v>6.9</v>
      </c>
      <c r="AD419" s="22"/>
    </row>
    <row r="420" spans="2:30">
      <c r="B420" s="14" t="str">
        <f t="shared" ca="1" si="38"/>
        <v>INDNDEFFEM-69</v>
      </c>
      <c r="C420" s="15" t="str">
        <f t="shared" ca="1" si="37"/>
        <v>INDEM</v>
      </c>
      <c r="D420" s="16">
        <f>'EE investment costs'!$F$15</f>
        <v>2016</v>
      </c>
      <c r="E420" s="14">
        <f>VLOOKUP(X420,'EE investment costs'!$D$56:$R$656,15,0)</f>
        <v>4.5023650000000002</v>
      </c>
      <c r="F420" s="17">
        <f ca="1">INDEX('EE investment costs'!$D$56:$R$656,MATCH(X420,'EE investment costs'!$D$56:$D$656,0),MATCH($V$8,'EE investment costs'!$D$56:$R$56,0))</f>
        <v>2122.7758874417186</v>
      </c>
      <c r="I420" s="18">
        <v>1</v>
      </c>
      <c r="J420" s="18">
        <v>1</v>
      </c>
      <c r="K420" s="14">
        <f t="shared" ca="1" si="41"/>
        <v>0</v>
      </c>
      <c r="M420" s="19" t="str">
        <f t="shared" ca="1" si="39"/>
        <v>INDNDEFFEM-69</v>
      </c>
      <c r="N420" s="23" t="str">
        <f t="shared" ca="1" si="40"/>
        <v>Construction Saving Tech-Electric Motors 6.9y</v>
      </c>
      <c r="O420" s="23" t="s">
        <v>32</v>
      </c>
      <c r="P420" s="23" t="s">
        <v>33</v>
      </c>
      <c r="Q420" s="23"/>
      <c r="R420" s="23"/>
      <c r="S420" s="19" t="s">
        <v>34</v>
      </c>
      <c r="V420" s="16" t="str">
        <f t="shared" ca="1" si="42"/>
        <v>ND</v>
      </c>
      <c r="W420" s="14" t="str">
        <f t="shared" ca="1" si="42"/>
        <v>Construction</v>
      </c>
      <c r="X420" s="3" t="str">
        <f>'EE investment costs'!D469</f>
        <v>EM-69</v>
      </c>
      <c r="Y420" s="3" t="str">
        <f>'EE investment costs'!E469</f>
        <v>Electric Motors</v>
      </c>
      <c r="AC420" s="123">
        <f>'EE investment costs'!C469</f>
        <v>6.9</v>
      </c>
      <c r="AD420" s="22"/>
    </row>
    <row r="421" spans="2:30">
      <c r="B421" s="14" t="str">
        <f t="shared" ca="1" si="38"/>
        <v>INDNDEFFTF-69</v>
      </c>
      <c r="C421" s="15" t="str">
        <f t="shared" ca="1" si="37"/>
        <v>INDTF</v>
      </c>
      <c r="D421" s="16">
        <f>'EE investment costs'!$F$15</f>
        <v>2016</v>
      </c>
      <c r="E421" s="14">
        <f>VLOOKUP(X421,'EE investment costs'!$D$56:$R$656,15,0)</f>
        <v>17.416666666666664</v>
      </c>
      <c r="F421" s="17">
        <f ca="1">INDEX('EE investment costs'!$D$56:$R$656,MATCH(X421,'EE investment costs'!$D$56:$D$656,0),MATCH($V$8,'EE investment costs'!$D$56:$R$56,0))</f>
        <v>1013.8659948195673</v>
      </c>
      <c r="I421" s="18">
        <v>1</v>
      </c>
      <c r="J421" s="18">
        <v>1</v>
      </c>
      <c r="K421" s="14">
        <f t="shared" ca="1" si="41"/>
        <v>2</v>
      </c>
      <c r="M421" s="19" t="str">
        <f t="shared" ca="1" si="39"/>
        <v>INDNDEFFTF-69</v>
      </c>
      <c r="N421" s="23" t="str">
        <f t="shared" ca="1" si="40"/>
        <v>Construction Saving Tech-Haulage Tractors, Trucks, Fishing boats 6.9y</v>
      </c>
      <c r="O421" s="23" t="s">
        <v>32</v>
      </c>
      <c r="P421" s="23" t="s">
        <v>33</v>
      </c>
      <c r="Q421" s="23"/>
      <c r="R421" s="23"/>
      <c r="S421" s="19" t="s">
        <v>34</v>
      </c>
      <c r="V421" s="16" t="str">
        <f t="shared" ca="1" si="42"/>
        <v>ND</v>
      </c>
      <c r="W421" s="14" t="str">
        <f t="shared" ca="1" si="42"/>
        <v>Construction</v>
      </c>
      <c r="X421" s="3" t="str">
        <f>'EE investment costs'!D470</f>
        <v>TF-69</v>
      </c>
      <c r="Y421" s="3" t="str">
        <f>'EE investment costs'!E470</f>
        <v>Haulage Tractors, Trucks, Fishing boats</v>
      </c>
      <c r="AC421" s="123">
        <f>'EE investment costs'!C470</f>
        <v>6.9</v>
      </c>
      <c r="AD421" s="22"/>
    </row>
    <row r="422" spans="2:30">
      <c r="B422" s="14" t="str">
        <f t="shared" ca="1" si="38"/>
        <v>INDNDEFFMT-70</v>
      </c>
      <c r="C422" s="15" t="str">
        <f t="shared" ca="1" si="37"/>
        <v>INDMT</v>
      </c>
      <c r="D422" s="16">
        <f>'EE investment costs'!$F$15</f>
        <v>2016</v>
      </c>
      <c r="E422" s="14">
        <f>VLOOKUP(X422,'EE investment costs'!$D$56:$R$656,15,0)</f>
        <v>6.3</v>
      </c>
      <c r="F422" s="17">
        <f ca="1">INDEX('EE investment costs'!$D$56:$R$656,MATCH(X422,'EE investment costs'!$D$56:$D$656,0),MATCH($V$8,'EE investment costs'!$D$56:$R$56,0))</f>
        <v>866.30029075040704</v>
      </c>
      <c r="I422" s="18">
        <v>1</v>
      </c>
      <c r="J422" s="18">
        <v>1</v>
      </c>
      <c r="K422" s="14">
        <f t="shared" ca="1" si="41"/>
        <v>4</v>
      </c>
      <c r="M422" s="19" t="str">
        <f t="shared" ca="1" si="39"/>
        <v>INDNDEFFMT-70</v>
      </c>
      <c r="N422" s="23" t="str">
        <f t="shared" ca="1" si="40"/>
        <v>Construction Saving Tech-Heat Medium Temp. up to 150C 7y</v>
      </c>
      <c r="O422" s="23" t="s">
        <v>32</v>
      </c>
      <c r="P422" s="23" t="s">
        <v>33</v>
      </c>
      <c r="Q422" s="23"/>
      <c r="R422" s="23"/>
      <c r="S422" s="19" t="s">
        <v>34</v>
      </c>
      <c r="V422" s="16" t="str">
        <f t="shared" ca="1" si="42"/>
        <v>ND</v>
      </c>
      <c r="W422" s="14" t="str">
        <f t="shared" ca="1" si="42"/>
        <v>Construction</v>
      </c>
      <c r="X422" s="3" t="str">
        <f>'EE investment costs'!D471</f>
        <v>MT-70</v>
      </c>
      <c r="Y422" s="3" t="str">
        <f>'EE investment costs'!E471</f>
        <v>Heat Medium Temp. up to 150C</v>
      </c>
      <c r="AC422" s="123">
        <f>'EE investment costs'!C471</f>
        <v>7</v>
      </c>
      <c r="AD422" s="22"/>
    </row>
    <row r="423" spans="2:30">
      <c r="B423" s="14" t="str">
        <f t="shared" ca="1" si="38"/>
        <v>INDNDEFFHT-70</v>
      </c>
      <c r="C423" s="15" t="str">
        <f t="shared" ca="1" si="37"/>
        <v>INDHT</v>
      </c>
      <c r="D423" s="16">
        <f>'EE investment costs'!$F$15</f>
        <v>2016</v>
      </c>
      <c r="E423" s="14">
        <f>VLOOKUP(X423,'EE investment costs'!$D$56:$R$656,15,0)</f>
        <v>5.04</v>
      </c>
      <c r="F423" s="17">
        <f ca="1">INDEX('EE investment costs'!$D$56:$R$656,MATCH(X423,'EE investment costs'!$D$56:$D$656,0),MATCH($V$8,'EE investment costs'!$D$56:$R$56,0))</f>
        <v>661.05271785593709</v>
      </c>
      <c r="I423" s="18">
        <v>1</v>
      </c>
      <c r="J423" s="18">
        <v>1</v>
      </c>
      <c r="K423" s="14">
        <f t="shared" ca="1" si="41"/>
        <v>6</v>
      </c>
      <c r="M423" s="19" t="str">
        <f t="shared" ca="1" si="39"/>
        <v>INDNDEFFHT-70</v>
      </c>
      <c r="N423" s="23" t="str">
        <f t="shared" ca="1" si="40"/>
        <v>Construction Saving Tech-Heat High Temp. over 150C 7y</v>
      </c>
      <c r="O423" s="23" t="s">
        <v>32</v>
      </c>
      <c r="P423" s="23" t="s">
        <v>33</v>
      </c>
      <c r="Q423" s="23"/>
      <c r="R423" s="23"/>
      <c r="S423" s="19" t="s">
        <v>34</v>
      </c>
      <c r="V423" s="16" t="str">
        <f t="shared" ca="1" si="42"/>
        <v>ND</v>
      </c>
      <c r="W423" s="14" t="str">
        <f t="shared" ca="1" si="42"/>
        <v>Construction</v>
      </c>
      <c r="X423" s="3" t="str">
        <f>'EE investment costs'!D472</f>
        <v>HT-70</v>
      </c>
      <c r="Y423" s="3" t="str">
        <f>'EE investment costs'!E472</f>
        <v>Heat High Temp. over 150C</v>
      </c>
      <c r="AC423" s="123">
        <f>'EE investment costs'!C472</f>
        <v>7</v>
      </c>
      <c r="AD423" s="22"/>
    </row>
    <row r="424" spans="2:30">
      <c r="B424" s="14" t="str">
        <f t="shared" ca="1" si="38"/>
        <v>INDNDEFFRH-70</v>
      </c>
      <c r="C424" s="15" t="str">
        <f t="shared" ca="1" si="37"/>
        <v>INDRH</v>
      </c>
      <c r="D424" s="16">
        <f>'EE investment costs'!$F$15</f>
        <v>2016</v>
      </c>
      <c r="E424" s="14">
        <f>VLOOKUP(X424,'EE investment costs'!$D$56:$R$656,15,0)</f>
        <v>16.560000000000002</v>
      </c>
      <c r="F424" s="17">
        <f ca="1">INDEX('EE investment costs'!$D$56:$R$656,MATCH(X424,'EE investment costs'!$D$56:$D$656,0),MATCH($V$8,'EE investment costs'!$D$56:$R$56,0))</f>
        <v>2159.1417936892494</v>
      </c>
      <c r="I424" s="18">
        <v>1</v>
      </c>
      <c r="J424" s="18">
        <v>1</v>
      </c>
      <c r="K424" s="14">
        <f t="shared" ca="1" si="41"/>
        <v>0</v>
      </c>
      <c r="M424" s="19" t="str">
        <f t="shared" ca="1" si="39"/>
        <v>INDNDEFFRH-70</v>
      </c>
      <c r="N424" s="23" t="str">
        <f t="shared" ca="1" si="40"/>
        <v>Construction Saving Tech-Heat Room Heat 7y</v>
      </c>
      <c r="O424" s="23" t="s">
        <v>32</v>
      </c>
      <c r="P424" s="23" t="s">
        <v>33</v>
      </c>
      <c r="Q424" s="23"/>
      <c r="R424" s="23"/>
      <c r="S424" s="19" t="s">
        <v>34</v>
      </c>
      <c r="V424" s="16" t="str">
        <f t="shared" ca="1" si="42"/>
        <v>ND</v>
      </c>
      <c r="W424" s="14" t="str">
        <f t="shared" ca="1" si="42"/>
        <v>Construction</v>
      </c>
      <c r="X424" s="3" t="str">
        <f>'EE investment costs'!D473</f>
        <v>RH-70</v>
      </c>
      <c r="Y424" s="3" t="str">
        <f>'EE investment costs'!E473</f>
        <v>Heat Room Heat</v>
      </c>
      <c r="AC424" s="123">
        <f>'EE investment costs'!C473</f>
        <v>7</v>
      </c>
      <c r="AD424" s="22"/>
    </row>
    <row r="425" spans="2:30">
      <c r="B425" s="14" t="str">
        <f t="shared" ca="1" si="38"/>
        <v>INDNDEFFLA-70</v>
      </c>
      <c r="C425" s="15" t="str">
        <f t="shared" ca="1" si="37"/>
        <v>INDLA</v>
      </c>
      <c r="D425" s="16">
        <f>'EE investment costs'!$F$15</f>
        <v>2016</v>
      </c>
      <c r="E425" s="14">
        <f>VLOOKUP(X425,'EE investment costs'!$D$56:$R$656,15,0)</f>
        <v>4.3010000000000002</v>
      </c>
      <c r="F425" s="17">
        <f ca="1">INDEX('EE investment costs'!$D$56:$R$656,MATCH(X425,'EE investment costs'!$D$56:$D$656,0),MATCH($V$8,'EE investment costs'!$D$56:$R$56,0))</f>
        <v>2031.708109034588</v>
      </c>
      <c r="I425" s="18">
        <v>1</v>
      </c>
      <c r="J425" s="18">
        <v>1</v>
      </c>
      <c r="K425" s="14">
        <f t="shared" ca="1" si="41"/>
        <v>0</v>
      </c>
      <c r="M425" s="19" t="str">
        <f t="shared" ca="1" si="39"/>
        <v>INDNDEFFLA-70</v>
      </c>
      <c r="N425" s="23" t="str">
        <f t="shared" ca="1" si="40"/>
        <v>Construction Saving Tech-Light 7y</v>
      </c>
      <c r="O425" s="23" t="s">
        <v>32</v>
      </c>
      <c r="P425" s="23" t="s">
        <v>33</v>
      </c>
      <c r="Q425" s="23"/>
      <c r="R425" s="23"/>
      <c r="S425" s="19" t="s">
        <v>34</v>
      </c>
      <c r="V425" s="16" t="str">
        <f t="shared" ca="1" si="42"/>
        <v>ND</v>
      </c>
      <c r="W425" s="14" t="str">
        <f t="shared" ca="1" si="42"/>
        <v>Construction</v>
      </c>
      <c r="X425" s="3" t="str">
        <f>'EE investment costs'!D474</f>
        <v>LA-70</v>
      </c>
      <c r="Y425" s="3" t="str">
        <f>'EE investment costs'!E474</f>
        <v>Light</v>
      </c>
      <c r="AC425" s="123">
        <f>'EE investment costs'!C474</f>
        <v>7</v>
      </c>
      <c r="AD425" s="22"/>
    </row>
    <row r="426" spans="2:30">
      <c r="B426" s="14" t="str">
        <f t="shared" ca="1" si="38"/>
        <v>INDNDEFFEM-70</v>
      </c>
      <c r="C426" s="15" t="str">
        <f t="shared" ca="1" si="37"/>
        <v>INDEM</v>
      </c>
      <c r="D426" s="16">
        <f>'EE investment costs'!$F$15</f>
        <v>2016</v>
      </c>
      <c r="E426" s="14">
        <f>VLOOKUP(X426,'EE investment costs'!$D$56:$R$656,15,0)</f>
        <v>4.5160499999999999</v>
      </c>
      <c r="F426" s="17">
        <f ca="1">INDEX('EE investment costs'!$D$56:$R$656,MATCH(X426,'EE investment costs'!$D$56:$D$656,0),MATCH($V$8,'EE investment costs'!$D$56:$R$56,0))</f>
        <v>2141.7140495077347</v>
      </c>
      <c r="I426" s="18">
        <v>1</v>
      </c>
      <c r="J426" s="18">
        <v>1</v>
      </c>
      <c r="K426" s="14">
        <f t="shared" ca="1" si="41"/>
        <v>0</v>
      </c>
      <c r="M426" s="19" t="str">
        <f t="shared" ca="1" si="39"/>
        <v>INDNDEFFEM-70</v>
      </c>
      <c r="N426" s="23" t="str">
        <f t="shared" ca="1" si="40"/>
        <v>Construction Saving Tech-Electric Motors 7y</v>
      </c>
      <c r="O426" s="23" t="s">
        <v>32</v>
      </c>
      <c r="P426" s="23" t="s">
        <v>33</v>
      </c>
      <c r="Q426" s="23"/>
      <c r="R426" s="23"/>
      <c r="S426" s="19" t="s">
        <v>34</v>
      </c>
      <c r="V426" s="16" t="str">
        <f t="shared" ca="1" si="42"/>
        <v>ND</v>
      </c>
      <c r="W426" s="14" t="str">
        <f t="shared" ca="1" si="42"/>
        <v>Construction</v>
      </c>
      <c r="X426" s="3" t="str">
        <f>'EE investment costs'!D475</f>
        <v>EM-70</v>
      </c>
      <c r="Y426" s="3" t="str">
        <f>'EE investment costs'!E475</f>
        <v>Electric Motors</v>
      </c>
      <c r="AC426" s="123">
        <f>'EE investment costs'!C475</f>
        <v>7</v>
      </c>
      <c r="AD426" s="22"/>
    </row>
    <row r="427" spans="2:30" ht="13.5" thickBot="1">
      <c r="B427" s="14" t="str">
        <f t="shared" ca="1" si="38"/>
        <v>INDNDEFFTF-70</v>
      </c>
      <c r="C427" s="15" t="str">
        <f t="shared" ca="1" si="37"/>
        <v>INDTF</v>
      </c>
      <c r="D427" s="16">
        <f>'EE investment costs'!$F$15</f>
        <v>2016</v>
      </c>
      <c r="E427" s="14">
        <f>VLOOKUP(X427,'EE investment costs'!$D$56:$R$656,15,0)</f>
        <v>17.5</v>
      </c>
      <c r="F427" s="17">
        <f ca="1">INDEX('EE investment costs'!$D$56:$R$656,MATCH(X427,'EE investment costs'!$D$56:$D$656,0),MATCH($V$8,'EE investment costs'!$D$56:$R$56,0))</f>
        <v>1028.559704889416</v>
      </c>
      <c r="I427" s="18">
        <v>1</v>
      </c>
      <c r="J427" s="18">
        <v>1</v>
      </c>
      <c r="K427" s="14">
        <f t="shared" ca="1" si="41"/>
        <v>2</v>
      </c>
      <c r="M427" s="24" t="str">
        <f t="shared" ca="1" si="39"/>
        <v>INDNDEFFTF-70</v>
      </c>
      <c r="N427" s="25" t="str">
        <f t="shared" ca="1" si="40"/>
        <v>Construction Saving Tech-Haulage Tractors, Trucks, Fishing boats 7y</v>
      </c>
      <c r="O427" s="25" t="s">
        <v>32</v>
      </c>
      <c r="P427" s="25" t="s">
        <v>33</v>
      </c>
      <c r="Q427" s="25"/>
      <c r="R427" s="25"/>
      <c r="S427" s="24" t="s">
        <v>34</v>
      </c>
      <c r="V427" s="16" t="str">
        <f t="shared" ca="1" si="42"/>
        <v>ND</v>
      </c>
      <c r="W427" s="14" t="str">
        <f t="shared" ca="1" si="42"/>
        <v>Construction</v>
      </c>
      <c r="X427" s="3" t="str">
        <f>'EE investment costs'!D476</f>
        <v>TF-70</v>
      </c>
      <c r="Y427" s="3" t="str">
        <f>'EE investment costs'!E476</f>
        <v>Haulage Tractors, Trucks, Fishing boats</v>
      </c>
      <c r="AC427" s="123">
        <f>'EE investment costs'!C476</f>
        <v>7</v>
      </c>
      <c r="AD427" s="22"/>
    </row>
    <row r="428" spans="2:30">
      <c r="B428" s="14" t="str">
        <f t="shared" ca="1" si="38"/>
        <v>INDNDEFFMT-71</v>
      </c>
      <c r="C428" s="15" t="str">
        <f ca="1">"I"&amp;MID(B428,4,1)&amp;"D"&amp;MID(B428,9,2)</f>
        <v>INDMT</v>
      </c>
      <c r="D428" s="16">
        <f>'EE investment costs'!$F$15</f>
        <v>2016</v>
      </c>
      <c r="E428" s="14">
        <f>VLOOKUP(X428,'EE investment costs'!$D$56:$R$656,15,0)</f>
        <v>6.31</v>
      </c>
      <c r="F428" s="17">
        <f ca="1">INDEX('EE investment costs'!$D$56:$R$656,MATCH(X428,'EE investment costs'!$D$56:$D$656,0),MATCH($V$8,'EE investment costs'!$D$56:$R$56,0))</f>
        <v>875.62736835477006</v>
      </c>
      <c r="I428" s="18">
        <v>1</v>
      </c>
      <c r="J428" s="18">
        <v>1</v>
      </c>
      <c r="K428" s="14">
        <f t="shared" ca="1" si="41"/>
        <v>4</v>
      </c>
      <c r="M428" s="20" t="str">
        <f t="shared" ca="1" si="39"/>
        <v>INDNDEFFMT-71</v>
      </c>
      <c r="N428" s="21" t="str">
        <f t="shared" ca="1" si="40"/>
        <v>Construction Saving Tech-Heat Medium Temp. up to 150C 7.1y</v>
      </c>
      <c r="O428" s="21" t="s">
        <v>32</v>
      </c>
      <c r="P428" s="21" t="s">
        <v>33</v>
      </c>
      <c r="Q428" s="21"/>
      <c r="R428" s="21"/>
      <c r="S428" s="20" t="s">
        <v>34</v>
      </c>
      <c r="V428" s="16" t="str">
        <f t="shared" ca="1" si="42"/>
        <v>ND</v>
      </c>
      <c r="W428" s="14" t="str">
        <f t="shared" ca="1" si="42"/>
        <v>Construction</v>
      </c>
      <c r="X428" s="3" t="str">
        <f>'EE investment costs'!D477</f>
        <v>MT-71</v>
      </c>
      <c r="Y428" s="3" t="str">
        <f>'EE investment costs'!E477</f>
        <v>Heat Medium Temp. up to 150C</v>
      </c>
      <c r="AC428" s="123">
        <f>'EE investment costs'!C477</f>
        <v>7.1</v>
      </c>
      <c r="AD428" s="22"/>
    </row>
    <row r="429" spans="2:30">
      <c r="B429" s="14" t="str">
        <f t="shared" ca="1" si="38"/>
        <v>INDNDEFFHT-71</v>
      </c>
      <c r="C429" s="15" t="str">
        <f t="shared" ref="C429:C487" ca="1" si="43">"I"&amp;MID(B429,4,1)&amp;"D"&amp;MID(B429,9,2)</f>
        <v>INDHT</v>
      </c>
      <c r="D429" s="16">
        <f>'EE investment costs'!$F$15</f>
        <v>2016</v>
      </c>
      <c r="E429" s="14">
        <f>VLOOKUP(X429,'EE investment costs'!$D$56:$R$656,15,0)</f>
        <v>5.048</v>
      </c>
      <c r="F429" s="17">
        <f ca="1">INDEX('EE investment costs'!$D$56:$R$656,MATCH(X429,'EE investment costs'!$D$56:$D$656,0),MATCH($V$8,'EE investment costs'!$D$56:$R$56,0))</f>
        <v>667.25722722308353</v>
      </c>
      <c r="I429" s="18">
        <v>1</v>
      </c>
      <c r="J429" s="18">
        <v>1</v>
      </c>
      <c r="K429" s="14">
        <f t="shared" ca="1" si="41"/>
        <v>6</v>
      </c>
      <c r="M429" s="19" t="str">
        <f t="shared" ca="1" si="39"/>
        <v>INDNDEFFHT-71</v>
      </c>
      <c r="N429" s="23" t="str">
        <f t="shared" ca="1" si="40"/>
        <v>Construction Saving Tech-Heat High Temp. over 150C 7.1y</v>
      </c>
      <c r="O429" s="23" t="s">
        <v>32</v>
      </c>
      <c r="P429" s="23" t="s">
        <v>33</v>
      </c>
      <c r="Q429" s="23"/>
      <c r="R429" s="23"/>
      <c r="S429" s="19" t="s">
        <v>34</v>
      </c>
      <c r="V429" s="16" t="str">
        <f t="shared" ca="1" si="42"/>
        <v>ND</v>
      </c>
      <c r="W429" s="14" t="str">
        <f t="shared" ca="1" si="42"/>
        <v>Construction</v>
      </c>
      <c r="X429" s="3" t="str">
        <f>'EE investment costs'!D478</f>
        <v>HT-71</v>
      </c>
      <c r="Y429" s="3" t="str">
        <f>'EE investment costs'!E478</f>
        <v>Heat High Temp. over 150C</v>
      </c>
      <c r="AC429" s="123">
        <f>'EE investment costs'!C478</f>
        <v>7.1</v>
      </c>
      <c r="AD429" s="22"/>
    </row>
    <row r="430" spans="2:30">
      <c r="B430" s="14" t="str">
        <f t="shared" ca="1" si="38"/>
        <v>INDNDEFFRH-71</v>
      </c>
      <c r="C430" s="15" t="str">
        <f t="shared" ca="1" si="43"/>
        <v>INDRH</v>
      </c>
      <c r="D430" s="16">
        <f>'EE investment costs'!$F$15</f>
        <v>2016</v>
      </c>
      <c r="E430" s="14">
        <f>VLOOKUP(X430,'EE investment costs'!$D$56:$R$656,15,0)</f>
        <v>16.57866666666667</v>
      </c>
      <c r="F430" s="17">
        <f ca="1">INDEX('EE investment costs'!$D$56:$R$656,MATCH(X430,'EE investment costs'!$D$56:$D$656,0),MATCH($V$8,'EE investment costs'!$D$56:$R$56,0))</f>
        <v>2220.8315592232275</v>
      </c>
      <c r="I430" s="18">
        <v>1</v>
      </c>
      <c r="J430" s="18">
        <v>1</v>
      </c>
      <c r="K430" s="14">
        <f t="shared" ca="1" si="41"/>
        <v>0</v>
      </c>
      <c r="M430" s="19" t="str">
        <f t="shared" ca="1" si="39"/>
        <v>INDNDEFFRH-71</v>
      </c>
      <c r="N430" s="23" t="str">
        <f t="shared" ca="1" si="40"/>
        <v>Construction Saving Tech-Heat Room Heat 7.1y</v>
      </c>
      <c r="O430" s="23" t="s">
        <v>32</v>
      </c>
      <c r="P430" s="23" t="s">
        <v>33</v>
      </c>
      <c r="Q430" s="23"/>
      <c r="R430" s="23"/>
      <c r="S430" s="19" t="s">
        <v>34</v>
      </c>
      <c r="V430" s="16" t="str">
        <f t="shared" ca="1" si="42"/>
        <v>ND</v>
      </c>
      <c r="W430" s="14" t="str">
        <f t="shared" ca="1" si="42"/>
        <v>Construction</v>
      </c>
      <c r="X430" s="3" t="str">
        <f>'EE investment costs'!D479</f>
        <v>RH-71</v>
      </c>
      <c r="Y430" s="3" t="str">
        <f>'EE investment costs'!E479</f>
        <v>Heat Room Heat</v>
      </c>
      <c r="AC430" s="123">
        <f>'EE investment costs'!C479</f>
        <v>7.1</v>
      </c>
      <c r="AD430" s="22"/>
    </row>
    <row r="431" spans="2:30">
      <c r="B431" s="14" t="str">
        <f t="shared" ca="1" si="38"/>
        <v>INDNDEFFLA-71</v>
      </c>
      <c r="C431" s="15" t="str">
        <f t="shared" ca="1" si="43"/>
        <v>INDLA</v>
      </c>
      <c r="D431" s="16">
        <f>'EE investment costs'!$F$15</f>
        <v>2016</v>
      </c>
      <c r="E431" s="14">
        <f>VLOOKUP(X431,'EE investment costs'!$D$56:$R$656,15,0)</f>
        <v>4.3140333333333336</v>
      </c>
      <c r="F431" s="17">
        <f ca="1">INDEX('EE investment costs'!$D$56:$R$656,MATCH(X431,'EE investment costs'!$D$56:$D$656,0),MATCH($V$8,'EE investment costs'!$D$56:$R$56,0))</f>
        <v>2047.0853021857147</v>
      </c>
      <c r="I431" s="18">
        <v>1</v>
      </c>
      <c r="J431" s="18">
        <v>1</v>
      </c>
      <c r="K431" s="14">
        <f t="shared" ca="1" si="41"/>
        <v>0</v>
      </c>
      <c r="M431" s="19" t="str">
        <f t="shared" ca="1" si="39"/>
        <v>INDNDEFFLA-71</v>
      </c>
      <c r="N431" s="23" t="str">
        <f t="shared" ca="1" si="40"/>
        <v>Construction Saving Tech-Light 7.1y</v>
      </c>
      <c r="O431" s="23" t="s">
        <v>32</v>
      </c>
      <c r="P431" s="23" t="s">
        <v>33</v>
      </c>
      <c r="Q431" s="23"/>
      <c r="R431" s="23"/>
      <c r="S431" s="19" t="s">
        <v>34</v>
      </c>
      <c r="V431" s="16" t="str">
        <f t="shared" ca="1" si="42"/>
        <v>ND</v>
      </c>
      <c r="W431" s="14" t="str">
        <f t="shared" ca="1" si="42"/>
        <v>Construction</v>
      </c>
      <c r="X431" s="3" t="str">
        <f>'EE investment costs'!D480</f>
        <v>LA-71</v>
      </c>
      <c r="Y431" s="3" t="str">
        <f>'EE investment costs'!E480</f>
        <v>Light</v>
      </c>
      <c r="AC431" s="123">
        <f>'EE investment costs'!C480</f>
        <v>7.1</v>
      </c>
      <c r="AD431" s="22"/>
    </row>
    <row r="432" spans="2:30">
      <c r="B432" s="14" t="str">
        <f t="shared" ca="1" si="38"/>
        <v>INDNDEFFEM-71</v>
      </c>
      <c r="C432" s="15" t="str">
        <f t="shared" ca="1" si="43"/>
        <v>INDEM</v>
      </c>
      <c r="D432" s="16">
        <f>'EE investment costs'!$F$15</f>
        <v>2016</v>
      </c>
      <c r="E432" s="14">
        <f>VLOOKUP(X432,'EE investment costs'!$D$56:$R$656,15,0)</f>
        <v>4.5297349999999996</v>
      </c>
      <c r="F432" s="17">
        <f ca="1">INDEX('EE investment costs'!$D$56:$R$656,MATCH(X432,'EE investment costs'!$D$56:$D$656,0),MATCH($V$8,'EE investment costs'!$D$56:$R$56,0))</f>
        <v>2160.6522115737512</v>
      </c>
      <c r="I432" s="18">
        <v>1</v>
      </c>
      <c r="J432" s="18">
        <v>1</v>
      </c>
      <c r="K432" s="14">
        <f t="shared" ca="1" si="41"/>
        <v>0</v>
      </c>
      <c r="M432" s="19" t="str">
        <f t="shared" ca="1" si="39"/>
        <v>INDNDEFFEM-71</v>
      </c>
      <c r="N432" s="23" t="str">
        <f t="shared" ca="1" si="40"/>
        <v>Construction Saving Tech-Electric Motors 7.1y</v>
      </c>
      <c r="O432" s="23" t="s">
        <v>32</v>
      </c>
      <c r="P432" s="23" t="s">
        <v>33</v>
      </c>
      <c r="Q432" s="23"/>
      <c r="R432" s="23"/>
      <c r="S432" s="19" t="s">
        <v>34</v>
      </c>
      <c r="V432" s="16" t="str">
        <f t="shared" ca="1" si="42"/>
        <v>ND</v>
      </c>
      <c r="W432" s="14" t="str">
        <f t="shared" ca="1" si="42"/>
        <v>Construction</v>
      </c>
      <c r="X432" s="3" t="str">
        <f>'EE investment costs'!D481</f>
        <v>EM-71</v>
      </c>
      <c r="Y432" s="3" t="str">
        <f>'EE investment costs'!E481</f>
        <v>Electric Motors</v>
      </c>
      <c r="AC432" s="123">
        <f>'EE investment costs'!C481</f>
        <v>7.1</v>
      </c>
      <c r="AD432" s="22"/>
    </row>
    <row r="433" spans="2:30">
      <c r="B433" s="14" t="str">
        <f t="shared" ca="1" si="38"/>
        <v>INDNDEFFTF-71</v>
      </c>
      <c r="C433" s="15" t="str">
        <f t="shared" ca="1" si="43"/>
        <v>INDTF</v>
      </c>
      <c r="D433" s="16">
        <f>'EE investment costs'!$F$15</f>
        <v>2016</v>
      </c>
      <c r="E433" s="14">
        <f>VLOOKUP(X433,'EE investment costs'!$D$56:$R$656,15,0)</f>
        <v>17.583333333333332</v>
      </c>
      <c r="F433" s="17">
        <f ca="1">INDEX('EE investment costs'!$D$56:$R$656,MATCH(X433,'EE investment costs'!$D$56:$D$656,0),MATCH($V$8,'EE investment costs'!$D$56:$R$56,0))</f>
        <v>1043.2534149592648</v>
      </c>
      <c r="I433" s="18">
        <v>1</v>
      </c>
      <c r="J433" s="18">
        <v>1</v>
      </c>
      <c r="K433" s="14">
        <f t="shared" ca="1" si="41"/>
        <v>2</v>
      </c>
      <c r="M433" s="19" t="str">
        <f t="shared" ca="1" si="39"/>
        <v>INDNDEFFTF-71</v>
      </c>
      <c r="N433" s="23" t="str">
        <f t="shared" ca="1" si="40"/>
        <v>Construction Saving Tech-Haulage Tractors, Trucks, Fishing boats 7.1y</v>
      </c>
      <c r="O433" s="23" t="s">
        <v>32</v>
      </c>
      <c r="P433" s="23" t="s">
        <v>33</v>
      </c>
      <c r="Q433" s="23"/>
      <c r="R433" s="23"/>
      <c r="S433" s="19" t="s">
        <v>34</v>
      </c>
      <c r="V433" s="16" t="str">
        <f t="shared" ca="1" si="42"/>
        <v>ND</v>
      </c>
      <c r="W433" s="14" t="str">
        <f t="shared" ca="1" si="42"/>
        <v>Construction</v>
      </c>
      <c r="X433" s="3" t="str">
        <f>'EE investment costs'!D482</f>
        <v>TF-71</v>
      </c>
      <c r="Y433" s="3" t="str">
        <f>'EE investment costs'!E482</f>
        <v>Haulage Tractors, Trucks, Fishing boats</v>
      </c>
      <c r="AC433" s="123">
        <f>'EE investment costs'!C482</f>
        <v>7.1</v>
      </c>
      <c r="AD433" s="22"/>
    </row>
    <row r="434" spans="2:30">
      <c r="B434" s="14" t="str">
        <f t="shared" ca="1" si="38"/>
        <v>INDNDEFFMT-72</v>
      </c>
      <c r="C434" s="15" t="str">
        <f t="shared" ca="1" si="43"/>
        <v>INDMT</v>
      </c>
      <c r="D434" s="16">
        <f>'EE investment costs'!$F$15</f>
        <v>2016</v>
      </c>
      <c r="E434" s="14">
        <f>VLOOKUP(X434,'EE investment costs'!$D$56:$R$656,15,0)</f>
        <v>6.32</v>
      </c>
      <c r="F434" s="17">
        <f ca="1">INDEX('EE investment costs'!$D$56:$R$656,MATCH(X434,'EE investment costs'!$D$56:$D$656,0),MATCH($V$8,'EE investment costs'!$D$56:$R$56,0))</f>
        <v>884.95444595913307</v>
      </c>
      <c r="I434" s="18">
        <v>1</v>
      </c>
      <c r="J434" s="18">
        <v>1</v>
      </c>
      <c r="K434" s="14">
        <f t="shared" ca="1" si="41"/>
        <v>4</v>
      </c>
      <c r="M434" s="19" t="str">
        <f t="shared" ca="1" si="39"/>
        <v>INDNDEFFMT-72</v>
      </c>
      <c r="N434" s="23" t="str">
        <f t="shared" ca="1" si="40"/>
        <v>Construction Saving Tech-Heat Medium Temp. up to 150C 7.2y</v>
      </c>
      <c r="O434" s="23" t="s">
        <v>32</v>
      </c>
      <c r="P434" s="23" t="s">
        <v>33</v>
      </c>
      <c r="Q434" s="23"/>
      <c r="R434" s="23"/>
      <c r="S434" s="19" t="s">
        <v>34</v>
      </c>
      <c r="V434" s="16" t="str">
        <f t="shared" ca="1" si="42"/>
        <v>ND</v>
      </c>
      <c r="W434" s="14" t="str">
        <f t="shared" ca="1" si="42"/>
        <v>Construction</v>
      </c>
      <c r="X434" s="3" t="str">
        <f>'EE investment costs'!D483</f>
        <v>MT-72</v>
      </c>
      <c r="Y434" s="3" t="str">
        <f>'EE investment costs'!E483</f>
        <v>Heat Medium Temp. up to 150C</v>
      </c>
      <c r="AC434" s="123">
        <f>'EE investment costs'!C483</f>
        <v>7.2</v>
      </c>
      <c r="AD434" s="22"/>
    </row>
    <row r="435" spans="2:30">
      <c r="B435" s="14" t="str">
        <f t="shared" ca="1" si="38"/>
        <v>INDNDEFFHT-72</v>
      </c>
      <c r="C435" s="15" t="str">
        <f t="shared" ca="1" si="43"/>
        <v>INDHT</v>
      </c>
      <c r="D435" s="16">
        <f>'EE investment costs'!$F$15</f>
        <v>2016</v>
      </c>
      <c r="E435" s="14">
        <f>VLOOKUP(X435,'EE investment costs'!$D$56:$R$656,15,0)</f>
        <v>5.056</v>
      </c>
      <c r="F435" s="17">
        <f ca="1">INDEX('EE investment costs'!$D$56:$R$656,MATCH(X435,'EE investment costs'!$D$56:$D$656,0),MATCH($V$8,'EE investment costs'!$D$56:$R$56,0))</f>
        <v>673.46173659023009</v>
      </c>
      <c r="I435" s="18">
        <v>1</v>
      </c>
      <c r="J435" s="18">
        <v>1</v>
      </c>
      <c r="K435" s="14">
        <f t="shared" ca="1" si="41"/>
        <v>6</v>
      </c>
      <c r="M435" s="19" t="str">
        <f t="shared" ca="1" si="39"/>
        <v>INDNDEFFHT-72</v>
      </c>
      <c r="N435" s="23" t="str">
        <f t="shared" ca="1" si="40"/>
        <v>Construction Saving Tech-Heat High Temp. over 150C 7.2y</v>
      </c>
      <c r="O435" s="23" t="s">
        <v>32</v>
      </c>
      <c r="P435" s="23" t="s">
        <v>33</v>
      </c>
      <c r="Q435" s="23"/>
      <c r="R435" s="23"/>
      <c r="S435" s="19" t="s">
        <v>34</v>
      </c>
      <c r="V435" s="16" t="str">
        <f t="shared" ca="1" si="42"/>
        <v>ND</v>
      </c>
      <c r="W435" s="14" t="str">
        <f t="shared" ca="1" si="42"/>
        <v>Construction</v>
      </c>
      <c r="X435" s="3" t="str">
        <f>'EE investment costs'!D484</f>
        <v>HT-72</v>
      </c>
      <c r="Y435" s="3" t="str">
        <f>'EE investment costs'!E484</f>
        <v>Heat High Temp. over 150C</v>
      </c>
      <c r="AC435" s="123">
        <f>'EE investment costs'!C484</f>
        <v>7.2</v>
      </c>
      <c r="AD435" s="22"/>
    </row>
    <row r="436" spans="2:30">
      <c r="B436" s="14" t="str">
        <f t="shared" ca="1" si="38"/>
        <v>INDNDEFFRH-72</v>
      </c>
      <c r="C436" s="15" t="str">
        <f t="shared" ca="1" si="43"/>
        <v>INDRH</v>
      </c>
      <c r="D436" s="16">
        <f>'EE investment costs'!$F$15</f>
        <v>2016</v>
      </c>
      <c r="E436" s="14">
        <f>VLOOKUP(X436,'EE investment costs'!$D$56:$R$656,15,0)</f>
        <v>16.597333333333335</v>
      </c>
      <c r="F436" s="17">
        <f ca="1">INDEX('EE investment costs'!$D$56:$R$656,MATCH(X436,'EE investment costs'!$D$56:$D$656,0),MATCH($V$8,'EE investment costs'!$D$56:$R$56,0))</f>
        <v>2282.5213247572069</v>
      </c>
      <c r="I436" s="18">
        <v>1</v>
      </c>
      <c r="J436" s="18">
        <v>1</v>
      </c>
      <c r="K436" s="14">
        <f t="shared" ca="1" si="41"/>
        <v>0</v>
      </c>
      <c r="M436" s="19" t="str">
        <f t="shared" ca="1" si="39"/>
        <v>INDNDEFFRH-72</v>
      </c>
      <c r="N436" s="23" t="str">
        <f t="shared" ca="1" si="40"/>
        <v>Construction Saving Tech-Heat Room Heat 7.2y</v>
      </c>
      <c r="O436" s="23" t="s">
        <v>32</v>
      </c>
      <c r="P436" s="23" t="s">
        <v>33</v>
      </c>
      <c r="Q436" s="23"/>
      <c r="R436" s="23"/>
      <c r="S436" s="19" t="s">
        <v>34</v>
      </c>
      <c r="V436" s="16" t="str">
        <f t="shared" ca="1" si="42"/>
        <v>ND</v>
      </c>
      <c r="W436" s="14" t="str">
        <f t="shared" ca="1" si="42"/>
        <v>Construction</v>
      </c>
      <c r="X436" s="3" t="str">
        <f>'EE investment costs'!D485</f>
        <v>RH-72</v>
      </c>
      <c r="Y436" s="3" t="str">
        <f>'EE investment costs'!E485</f>
        <v>Heat Room Heat</v>
      </c>
      <c r="AC436" s="123">
        <f>'EE investment costs'!C485</f>
        <v>7.2</v>
      </c>
      <c r="AD436" s="22"/>
    </row>
    <row r="437" spans="2:30">
      <c r="B437" s="14" t="str">
        <f t="shared" ca="1" si="38"/>
        <v>INDNDEFFLA-72</v>
      </c>
      <c r="C437" s="15" t="str">
        <f t="shared" ca="1" si="43"/>
        <v>INDLA</v>
      </c>
      <c r="D437" s="16">
        <f>'EE investment costs'!$F$15</f>
        <v>2016</v>
      </c>
      <c r="E437" s="14">
        <f>VLOOKUP(X437,'EE investment costs'!$D$56:$R$656,15,0)</f>
        <v>4.3270666666666671</v>
      </c>
      <c r="F437" s="17">
        <f ca="1">INDEX('EE investment costs'!$D$56:$R$656,MATCH(X437,'EE investment costs'!$D$56:$D$656,0),MATCH($V$8,'EE investment costs'!$D$56:$R$56,0))</f>
        <v>2062.4624953368411</v>
      </c>
      <c r="I437" s="18">
        <v>1</v>
      </c>
      <c r="J437" s="18">
        <v>1</v>
      </c>
      <c r="K437" s="14">
        <f t="shared" ca="1" si="41"/>
        <v>0</v>
      </c>
      <c r="M437" s="19" t="str">
        <f t="shared" ca="1" si="39"/>
        <v>INDNDEFFLA-72</v>
      </c>
      <c r="N437" s="23" t="str">
        <f t="shared" ca="1" si="40"/>
        <v>Construction Saving Tech-Light 7.2y</v>
      </c>
      <c r="O437" s="23" t="s">
        <v>32</v>
      </c>
      <c r="P437" s="23" t="s">
        <v>33</v>
      </c>
      <c r="Q437" s="23"/>
      <c r="R437" s="23"/>
      <c r="S437" s="19" t="s">
        <v>34</v>
      </c>
      <c r="V437" s="16" t="str">
        <f t="shared" ca="1" si="42"/>
        <v>ND</v>
      </c>
      <c r="W437" s="14" t="str">
        <f t="shared" ca="1" si="42"/>
        <v>Construction</v>
      </c>
      <c r="X437" s="3" t="str">
        <f>'EE investment costs'!D486</f>
        <v>LA-72</v>
      </c>
      <c r="Y437" s="3" t="str">
        <f>'EE investment costs'!E486</f>
        <v>Light</v>
      </c>
      <c r="AC437" s="123">
        <f>'EE investment costs'!C486</f>
        <v>7.2</v>
      </c>
      <c r="AD437" s="22"/>
    </row>
    <row r="438" spans="2:30">
      <c r="B438" s="14" t="str">
        <f t="shared" ca="1" si="38"/>
        <v>INDNDEFFEM-72</v>
      </c>
      <c r="C438" s="15" t="str">
        <f t="shared" ca="1" si="43"/>
        <v>INDEM</v>
      </c>
      <c r="D438" s="16">
        <f>'EE investment costs'!$F$15</f>
        <v>2016</v>
      </c>
      <c r="E438" s="14">
        <f>VLOOKUP(X438,'EE investment costs'!$D$56:$R$656,15,0)</f>
        <v>4.5434200000000002</v>
      </c>
      <c r="F438" s="17">
        <f ca="1">INDEX('EE investment costs'!$D$56:$R$656,MATCH(X438,'EE investment costs'!$D$56:$D$656,0),MATCH($V$8,'EE investment costs'!$D$56:$R$56,0))</f>
        <v>2179.5903736397672</v>
      </c>
      <c r="I438" s="18">
        <v>1</v>
      </c>
      <c r="J438" s="18">
        <v>1</v>
      </c>
      <c r="K438" s="14">
        <f t="shared" ca="1" si="41"/>
        <v>0</v>
      </c>
      <c r="M438" s="19" t="str">
        <f t="shared" ca="1" si="39"/>
        <v>INDNDEFFEM-72</v>
      </c>
      <c r="N438" s="23" t="str">
        <f t="shared" ca="1" si="40"/>
        <v>Construction Saving Tech-Electric Motors 7.2y</v>
      </c>
      <c r="O438" s="23" t="s">
        <v>32</v>
      </c>
      <c r="P438" s="23" t="s">
        <v>33</v>
      </c>
      <c r="Q438" s="23"/>
      <c r="R438" s="23"/>
      <c r="S438" s="19" t="s">
        <v>34</v>
      </c>
      <c r="V438" s="16" t="str">
        <f t="shared" ca="1" si="42"/>
        <v>ND</v>
      </c>
      <c r="W438" s="14" t="str">
        <f t="shared" ca="1" si="42"/>
        <v>Construction</v>
      </c>
      <c r="X438" s="3" t="str">
        <f>'EE investment costs'!D487</f>
        <v>EM-72</v>
      </c>
      <c r="Y438" s="3" t="str">
        <f>'EE investment costs'!E487</f>
        <v>Electric Motors</v>
      </c>
      <c r="AC438" s="123">
        <f>'EE investment costs'!C487</f>
        <v>7.2</v>
      </c>
      <c r="AD438" s="22"/>
    </row>
    <row r="439" spans="2:30">
      <c r="B439" s="14" t="str">
        <f t="shared" ca="1" si="38"/>
        <v>INDNDEFFTF-72</v>
      </c>
      <c r="C439" s="15" t="str">
        <f t="shared" ca="1" si="43"/>
        <v>INDTF</v>
      </c>
      <c r="D439" s="16">
        <f>'EE investment costs'!$F$15</f>
        <v>2016</v>
      </c>
      <c r="E439" s="14">
        <f>VLOOKUP(X439,'EE investment costs'!$D$56:$R$656,15,0)</f>
        <v>17.666666666666664</v>
      </c>
      <c r="F439" s="17">
        <f ca="1">INDEX('EE investment costs'!$D$56:$R$656,MATCH(X439,'EE investment costs'!$D$56:$D$656,0),MATCH($V$8,'EE investment costs'!$D$56:$R$56,0))</f>
        <v>1057.9471250291137</v>
      </c>
      <c r="I439" s="18">
        <v>1</v>
      </c>
      <c r="J439" s="18">
        <v>1</v>
      </c>
      <c r="K439" s="14">
        <f t="shared" ca="1" si="41"/>
        <v>2</v>
      </c>
      <c r="M439" s="19" t="str">
        <f t="shared" ca="1" si="39"/>
        <v>INDNDEFFTF-72</v>
      </c>
      <c r="N439" s="23" t="str">
        <f t="shared" ca="1" si="40"/>
        <v>Construction Saving Tech-Haulage Tractors, Trucks, Fishing boats 7.2y</v>
      </c>
      <c r="O439" s="23" t="s">
        <v>32</v>
      </c>
      <c r="P439" s="23" t="s">
        <v>33</v>
      </c>
      <c r="Q439" s="23"/>
      <c r="R439" s="23"/>
      <c r="S439" s="19" t="s">
        <v>34</v>
      </c>
      <c r="V439" s="16" t="str">
        <f t="shared" ca="1" si="42"/>
        <v>ND</v>
      </c>
      <c r="W439" s="14" t="str">
        <f t="shared" ca="1" si="42"/>
        <v>Construction</v>
      </c>
      <c r="X439" s="3" t="str">
        <f>'EE investment costs'!D488</f>
        <v>TF-72</v>
      </c>
      <c r="Y439" s="3" t="str">
        <f>'EE investment costs'!E488</f>
        <v>Haulage Tractors, Trucks, Fishing boats</v>
      </c>
      <c r="AC439" s="123">
        <f>'EE investment costs'!C488</f>
        <v>7.2</v>
      </c>
      <c r="AD439" s="22"/>
    </row>
    <row r="440" spans="2:30">
      <c r="B440" s="14" t="str">
        <f t="shared" ca="1" si="38"/>
        <v>INDNDEFFMT-73</v>
      </c>
      <c r="C440" s="15" t="str">
        <f t="shared" ca="1" si="43"/>
        <v>INDMT</v>
      </c>
      <c r="D440" s="16">
        <f>'EE investment costs'!$F$15</f>
        <v>2016</v>
      </c>
      <c r="E440" s="14">
        <f>VLOOKUP(X440,'EE investment costs'!$D$56:$R$656,15,0)</f>
        <v>6.33</v>
      </c>
      <c r="F440" s="17">
        <f ca="1">INDEX('EE investment costs'!$D$56:$R$656,MATCH(X440,'EE investment costs'!$D$56:$D$656,0),MATCH($V$8,'EE investment costs'!$D$56:$R$56,0))</f>
        <v>894.28152356349574</v>
      </c>
      <c r="I440" s="18">
        <v>1</v>
      </c>
      <c r="J440" s="18">
        <v>1</v>
      </c>
      <c r="K440" s="14">
        <f t="shared" ca="1" si="41"/>
        <v>4</v>
      </c>
      <c r="M440" s="19" t="str">
        <f t="shared" ca="1" si="39"/>
        <v>INDNDEFFMT-73</v>
      </c>
      <c r="N440" s="23" t="str">
        <f t="shared" ca="1" si="40"/>
        <v>Construction Saving Tech-Heat Medium Temp. up to 150C 7.3y</v>
      </c>
      <c r="O440" s="23" t="s">
        <v>32</v>
      </c>
      <c r="P440" s="23" t="s">
        <v>33</v>
      </c>
      <c r="Q440" s="23"/>
      <c r="R440" s="23"/>
      <c r="S440" s="19" t="s">
        <v>34</v>
      </c>
      <c r="V440" s="16" t="str">
        <f t="shared" ca="1" si="42"/>
        <v>ND</v>
      </c>
      <c r="W440" s="14" t="str">
        <f t="shared" ca="1" si="42"/>
        <v>Construction</v>
      </c>
      <c r="X440" s="3" t="str">
        <f>'EE investment costs'!D489</f>
        <v>MT-73</v>
      </c>
      <c r="Y440" s="3" t="str">
        <f>'EE investment costs'!E489</f>
        <v>Heat Medium Temp. up to 150C</v>
      </c>
      <c r="AC440" s="123">
        <f>'EE investment costs'!C489</f>
        <v>7.3</v>
      </c>
      <c r="AD440" s="22"/>
    </row>
    <row r="441" spans="2:30">
      <c r="B441" s="14" t="str">
        <f t="shared" ca="1" si="38"/>
        <v>INDNDEFFHT-73</v>
      </c>
      <c r="C441" s="15" t="str">
        <f t="shared" ca="1" si="43"/>
        <v>INDHT</v>
      </c>
      <c r="D441" s="16">
        <f>'EE investment costs'!$F$15</f>
        <v>2016</v>
      </c>
      <c r="E441" s="14">
        <f>VLOOKUP(X441,'EE investment costs'!$D$56:$R$656,15,0)</f>
        <v>5.0640000000000001</v>
      </c>
      <c r="F441" s="17">
        <f ca="1">INDEX('EE investment costs'!$D$56:$R$656,MATCH(X441,'EE investment costs'!$D$56:$D$656,0),MATCH($V$8,'EE investment costs'!$D$56:$R$56,0))</f>
        <v>679.66624595737642</v>
      </c>
      <c r="I441" s="18">
        <v>1</v>
      </c>
      <c r="J441" s="18">
        <v>1</v>
      </c>
      <c r="K441" s="14">
        <f t="shared" ca="1" si="41"/>
        <v>6</v>
      </c>
      <c r="M441" s="19" t="str">
        <f t="shared" ca="1" si="39"/>
        <v>INDNDEFFHT-73</v>
      </c>
      <c r="N441" s="23" t="str">
        <f t="shared" ca="1" si="40"/>
        <v>Construction Saving Tech-Heat High Temp. over 150C 7.3y</v>
      </c>
      <c r="O441" s="23" t="s">
        <v>32</v>
      </c>
      <c r="P441" s="23" t="s">
        <v>33</v>
      </c>
      <c r="Q441" s="23"/>
      <c r="R441" s="23"/>
      <c r="S441" s="19" t="s">
        <v>34</v>
      </c>
      <c r="V441" s="16" t="str">
        <f t="shared" ca="1" si="42"/>
        <v>ND</v>
      </c>
      <c r="W441" s="14" t="str">
        <f t="shared" ca="1" si="42"/>
        <v>Construction</v>
      </c>
      <c r="X441" s="3" t="str">
        <f>'EE investment costs'!D490</f>
        <v>HT-73</v>
      </c>
      <c r="Y441" s="3" t="str">
        <f>'EE investment costs'!E490</f>
        <v>Heat High Temp. over 150C</v>
      </c>
      <c r="AC441" s="123">
        <f>'EE investment costs'!C490</f>
        <v>7.3</v>
      </c>
      <c r="AD441" s="22"/>
    </row>
    <row r="442" spans="2:30">
      <c r="B442" s="14" t="str">
        <f t="shared" ca="1" si="38"/>
        <v>INDNDEFFRH-73</v>
      </c>
      <c r="C442" s="15" t="str">
        <f t="shared" ca="1" si="43"/>
        <v>INDRH</v>
      </c>
      <c r="D442" s="16">
        <f>'EE investment costs'!$F$15</f>
        <v>2016</v>
      </c>
      <c r="E442" s="14">
        <f>VLOOKUP(X442,'EE investment costs'!$D$56:$R$656,15,0)</f>
        <v>16.616000000000003</v>
      </c>
      <c r="F442" s="17">
        <f ca="1">INDEX('EE investment costs'!$D$56:$R$656,MATCH(X442,'EE investment costs'!$D$56:$D$656,0),MATCH($V$8,'EE investment costs'!$D$56:$R$56,0))</f>
        <v>2344.211090291185</v>
      </c>
      <c r="I442" s="18">
        <v>1</v>
      </c>
      <c r="J442" s="18">
        <v>1</v>
      </c>
      <c r="K442" s="14">
        <f t="shared" ca="1" si="41"/>
        <v>0</v>
      </c>
      <c r="M442" s="19" t="str">
        <f t="shared" ca="1" si="39"/>
        <v>INDNDEFFRH-73</v>
      </c>
      <c r="N442" s="23" t="str">
        <f t="shared" ca="1" si="40"/>
        <v>Construction Saving Tech-Heat Room Heat 7.3y</v>
      </c>
      <c r="O442" s="23" t="s">
        <v>32</v>
      </c>
      <c r="P442" s="23" t="s">
        <v>33</v>
      </c>
      <c r="Q442" s="23"/>
      <c r="R442" s="23"/>
      <c r="S442" s="19" t="s">
        <v>34</v>
      </c>
      <c r="V442" s="16" t="str">
        <f t="shared" ca="1" si="42"/>
        <v>ND</v>
      </c>
      <c r="W442" s="14" t="str">
        <f t="shared" ca="1" si="42"/>
        <v>Construction</v>
      </c>
      <c r="X442" s="3" t="str">
        <f>'EE investment costs'!D491</f>
        <v>RH-73</v>
      </c>
      <c r="Y442" s="3" t="str">
        <f>'EE investment costs'!E491</f>
        <v>Heat Room Heat</v>
      </c>
      <c r="AC442" s="123">
        <f>'EE investment costs'!C491</f>
        <v>7.3</v>
      </c>
      <c r="AD442" s="22"/>
    </row>
    <row r="443" spans="2:30">
      <c r="B443" s="14" t="str">
        <f t="shared" ca="1" si="38"/>
        <v>INDNDEFFLA-73</v>
      </c>
      <c r="C443" s="15" t="str">
        <f t="shared" ca="1" si="43"/>
        <v>INDLA</v>
      </c>
      <c r="D443" s="16">
        <f>'EE investment costs'!$F$15</f>
        <v>2016</v>
      </c>
      <c r="E443" s="14">
        <f>VLOOKUP(X443,'EE investment costs'!$D$56:$R$656,15,0)</f>
        <v>4.3401000000000005</v>
      </c>
      <c r="F443" s="17">
        <f ca="1">INDEX('EE investment costs'!$D$56:$R$656,MATCH(X443,'EE investment costs'!$D$56:$D$656,0),MATCH($V$8,'EE investment costs'!$D$56:$R$56,0))</f>
        <v>2077.839688487968</v>
      </c>
      <c r="I443" s="18">
        <v>1</v>
      </c>
      <c r="J443" s="18">
        <v>1</v>
      </c>
      <c r="K443" s="14">
        <f t="shared" ca="1" si="41"/>
        <v>0</v>
      </c>
      <c r="M443" s="19" t="str">
        <f t="shared" ca="1" si="39"/>
        <v>INDNDEFFLA-73</v>
      </c>
      <c r="N443" s="23" t="str">
        <f t="shared" ca="1" si="40"/>
        <v>Construction Saving Tech-Light 7.3y</v>
      </c>
      <c r="O443" s="23" t="s">
        <v>32</v>
      </c>
      <c r="P443" s="23" t="s">
        <v>33</v>
      </c>
      <c r="Q443" s="23"/>
      <c r="R443" s="23"/>
      <c r="S443" s="19" t="s">
        <v>34</v>
      </c>
      <c r="V443" s="16" t="str">
        <f t="shared" ca="1" si="42"/>
        <v>ND</v>
      </c>
      <c r="W443" s="14" t="str">
        <f t="shared" ca="1" si="42"/>
        <v>Construction</v>
      </c>
      <c r="X443" s="3" t="str">
        <f>'EE investment costs'!D492</f>
        <v>LA-73</v>
      </c>
      <c r="Y443" s="3" t="str">
        <f>'EE investment costs'!E492</f>
        <v>Light</v>
      </c>
      <c r="AC443" s="123">
        <f>'EE investment costs'!C492</f>
        <v>7.3</v>
      </c>
      <c r="AD443" s="22"/>
    </row>
    <row r="444" spans="2:30">
      <c r="B444" s="14" t="str">
        <f t="shared" ca="1" si="38"/>
        <v>INDNDEFFEM-73</v>
      </c>
      <c r="C444" s="15" t="str">
        <f t="shared" ca="1" si="43"/>
        <v>INDEM</v>
      </c>
      <c r="D444" s="16">
        <f>'EE investment costs'!$F$15</f>
        <v>2016</v>
      </c>
      <c r="E444" s="14">
        <f>VLOOKUP(X444,'EE investment costs'!$D$56:$R$656,15,0)</f>
        <v>4.557105</v>
      </c>
      <c r="F444" s="17">
        <f ca="1">INDEX('EE investment costs'!$D$56:$R$656,MATCH(X444,'EE investment costs'!$D$56:$D$656,0),MATCH($V$8,'EE investment costs'!$D$56:$R$56,0))</f>
        <v>2198.5285357057833</v>
      </c>
      <c r="I444" s="18">
        <v>1</v>
      </c>
      <c r="J444" s="18">
        <v>1</v>
      </c>
      <c r="K444" s="14">
        <f t="shared" ca="1" si="41"/>
        <v>0</v>
      </c>
      <c r="M444" s="19" t="str">
        <f t="shared" ca="1" si="39"/>
        <v>INDNDEFFEM-73</v>
      </c>
      <c r="N444" s="23" t="str">
        <f t="shared" ca="1" si="40"/>
        <v>Construction Saving Tech-Electric Motors 7.3y</v>
      </c>
      <c r="O444" s="23" t="s">
        <v>32</v>
      </c>
      <c r="P444" s="23" t="s">
        <v>33</v>
      </c>
      <c r="Q444" s="23"/>
      <c r="R444" s="23"/>
      <c r="S444" s="19" t="s">
        <v>34</v>
      </c>
      <c r="V444" s="16" t="str">
        <f t="shared" ca="1" si="42"/>
        <v>ND</v>
      </c>
      <c r="W444" s="14" t="str">
        <f t="shared" ca="1" si="42"/>
        <v>Construction</v>
      </c>
      <c r="X444" s="3" t="str">
        <f>'EE investment costs'!D493</f>
        <v>EM-73</v>
      </c>
      <c r="Y444" s="3" t="str">
        <f>'EE investment costs'!E493</f>
        <v>Electric Motors</v>
      </c>
      <c r="AC444" s="123">
        <f>'EE investment costs'!C493</f>
        <v>7.3</v>
      </c>
      <c r="AD444" s="22"/>
    </row>
    <row r="445" spans="2:30">
      <c r="B445" s="14" t="str">
        <f t="shared" ca="1" si="38"/>
        <v>INDNDEFFTF-73</v>
      </c>
      <c r="C445" s="15" t="str">
        <f t="shared" ca="1" si="43"/>
        <v>INDTF</v>
      </c>
      <c r="D445" s="16">
        <f>'EE investment costs'!$F$15</f>
        <v>2016</v>
      </c>
      <c r="E445" s="14">
        <f>VLOOKUP(X445,'EE investment costs'!$D$56:$R$656,15,0)</f>
        <v>17.75</v>
      </c>
      <c r="F445" s="17">
        <f ca="1">INDEX('EE investment costs'!$D$56:$R$656,MATCH(X445,'EE investment costs'!$D$56:$D$656,0),MATCH($V$8,'EE investment costs'!$D$56:$R$56,0))</f>
        <v>1072.6408350989625</v>
      </c>
      <c r="I445" s="18">
        <v>1</v>
      </c>
      <c r="J445" s="18">
        <v>1</v>
      </c>
      <c r="K445" s="14">
        <f t="shared" ca="1" si="41"/>
        <v>2</v>
      </c>
      <c r="M445" s="19" t="str">
        <f t="shared" ca="1" si="39"/>
        <v>INDNDEFFTF-73</v>
      </c>
      <c r="N445" s="23" t="str">
        <f t="shared" ca="1" si="40"/>
        <v>Construction Saving Tech-Haulage Tractors, Trucks, Fishing boats 7.3y</v>
      </c>
      <c r="O445" s="23" t="s">
        <v>32</v>
      </c>
      <c r="P445" s="23" t="s">
        <v>33</v>
      </c>
      <c r="Q445" s="23"/>
      <c r="R445" s="23"/>
      <c r="S445" s="19" t="s">
        <v>34</v>
      </c>
      <c r="V445" s="16" t="str">
        <f t="shared" ca="1" si="42"/>
        <v>ND</v>
      </c>
      <c r="W445" s="14" t="str">
        <f t="shared" ca="1" si="42"/>
        <v>Construction</v>
      </c>
      <c r="X445" s="3" t="str">
        <f>'EE investment costs'!D494</f>
        <v>TF-73</v>
      </c>
      <c r="Y445" s="3" t="str">
        <f>'EE investment costs'!E494</f>
        <v>Haulage Tractors, Trucks, Fishing boats</v>
      </c>
      <c r="AC445" s="123">
        <f>'EE investment costs'!C494</f>
        <v>7.3</v>
      </c>
      <c r="AD445" s="22"/>
    </row>
    <row r="446" spans="2:30">
      <c r="B446" s="14" t="str">
        <f t="shared" ca="1" si="38"/>
        <v>INDNDEFFMT-74</v>
      </c>
      <c r="C446" s="15" t="str">
        <f t="shared" ca="1" si="43"/>
        <v>INDMT</v>
      </c>
      <c r="D446" s="16">
        <f>'EE investment costs'!$F$15</f>
        <v>2016</v>
      </c>
      <c r="E446" s="14">
        <f>VLOOKUP(X446,'EE investment costs'!$D$56:$R$656,15,0)</f>
        <v>6.34</v>
      </c>
      <c r="F446" s="17">
        <f ca="1">INDEX('EE investment costs'!$D$56:$R$656,MATCH(X446,'EE investment costs'!$D$56:$D$656,0),MATCH($V$8,'EE investment costs'!$D$56:$R$56,0))</f>
        <v>903.60860116785864</v>
      </c>
      <c r="I446" s="18">
        <v>1</v>
      </c>
      <c r="J446" s="18">
        <v>1</v>
      </c>
      <c r="K446" s="14">
        <f t="shared" ca="1" si="41"/>
        <v>3</v>
      </c>
      <c r="M446" s="19" t="str">
        <f t="shared" ca="1" si="39"/>
        <v>INDNDEFFMT-74</v>
      </c>
      <c r="N446" s="23" t="str">
        <f t="shared" ca="1" si="40"/>
        <v>Construction Saving Tech-Heat Medium Temp. up to 150C 7.4y</v>
      </c>
      <c r="O446" s="23" t="s">
        <v>32</v>
      </c>
      <c r="P446" s="23" t="s">
        <v>33</v>
      </c>
      <c r="Q446" s="23"/>
      <c r="R446" s="23"/>
      <c r="S446" s="19" t="s">
        <v>34</v>
      </c>
      <c r="V446" s="16" t="str">
        <f t="shared" ca="1" si="42"/>
        <v>ND</v>
      </c>
      <c r="W446" s="14" t="str">
        <f t="shared" ca="1" si="42"/>
        <v>Construction</v>
      </c>
      <c r="X446" s="3" t="str">
        <f>'EE investment costs'!D495</f>
        <v>MT-74</v>
      </c>
      <c r="Y446" s="3" t="str">
        <f>'EE investment costs'!E495</f>
        <v>Heat Medium Temp. up to 150C</v>
      </c>
      <c r="AC446" s="123">
        <f>'EE investment costs'!C495</f>
        <v>7.4</v>
      </c>
      <c r="AD446" s="22"/>
    </row>
    <row r="447" spans="2:30">
      <c r="B447" s="14" t="str">
        <f t="shared" ca="1" si="38"/>
        <v>INDNDEFFHT-74</v>
      </c>
      <c r="C447" s="15" t="str">
        <f t="shared" ca="1" si="43"/>
        <v>INDHT</v>
      </c>
      <c r="D447" s="16">
        <f>'EE investment costs'!$F$15</f>
        <v>2016</v>
      </c>
      <c r="E447" s="14">
        <f>VLOOKUP(X447,'EE investment costs'!$D$56:$R$656,15,0)</f>
        <v>5.0720000000000001</v>
      </c>
      <c r="F447" s="17">
        <f ca="1">INDEX('EE investment costs'!$D$56:$R$656,MATCH(X447,'EE investment costs'!$D$56:$D$656,0),MATCH($V$8,'EE investment costs'!$D$56:$R$56,0))</f>
        <v>685.87075532452286</v>
      </c>
      <c r="I447" s="18">
        <v>1</v>
      </c>
      <c r="J447" s="18">
        <v>1</v>
      </c>
      <c r="K447" s="14">
        <f t="shared" ca="1" si="41"/>
        <v>6</v>
      </c>
      <c r="M447" s="19" t="str">
        <f t="shared" ca="1" si="39"/>
        <v>INDNDEFFHT-74</v>
      </c>
      <c r="N447" s="23" t="str">
        <f t="shared" ca="1" si="40"/>
        <v>Construction Saving Tech-Heat High Temp. over 150C 7.4y</v>
      </c>
      <c r="O447" s="23" t="s">
        <v>32</v>
      </c>
      <c r="P447" s="23" t="s">
        <v>33</v>
      </c>
      <c r="Q447" s="23"/>
      <c r="R447" s="23"/>
      <c r="S447" s="19" t="s">
        <v>34</v>
      </c>
      <c r="V447" s="16" t="str">
        <f t="shared" ca="1" si="42"/>
        <v>ND</v>
      </c>
      <c r="W447" s="14" t="str">
        <f t="shared" ca="1" si="42"/>
        <v>Construction</v>
      </c>
      <c r="X447" s="3" t="str">
        <f>'EE investment costs'!D496</f>
        <v>HT-74</v>
      </c>
      <c r="Y447" s="3" t="str">
        <f>'EE investment costs'!E496</f>
        <v>Heat High Temp. over 150C</v>
      </c>
      <c r="AC447" s="123">
        <f>'EE investment costs'!C496</f>
        <v>7.4</v>
      </c>
      <c r="AD447" s="22"/>
    </row>
    <row r="448" spans="2:30">
      <c r="B448" s="14" t="str">
        <f t="shared" ca="1" si="38"/>
        <v>INDNDEFFRH-74</v>
      </c>
      <c r="C448" s="15" t="str">
        <f t="shared" ca="1" si="43"/>
        <v>INDRH</v>
      </c>
      <c r="D448" s="16">
        <f>'EE investment costs'!$F$15</f>
        <v>2016</v>
      </c>
      <c r="E448" s="14">
        <f>VLOOKUP(X448,'EE investment costs'!$D$56:$R$656,15,0)</f>
        <v>16.634666666666668</v>
      </c>
      <c r="F448" s="17">
        <f ca="1">INDEX('EE investment costs'!$D$56:$R$656,MATCH(X448,'EE investment costs'!$D$56:$D$656,0),MATCH($V$8,'EE investment costs'!$D$56:$R$56,0))</f>
        <v>2405.9008558251639</v>
      </c>
      <c r="I448" s="18">
        <v>1</v>
      </c>
      <c r="J448" s="18">
        <v>1</v>
      </c>
      <c r="K448" s="14">
        <f t="shared" ca="1" si="41"/>
        <v>0</v>
      </c>
      <c r="M448" s="19" t="str">
        <f t="shared" ca="1" si="39"/>
        <v>INDNDEFFRH-74</v>
      </c>
      <c r="N448" s="23" t="str">
        <f t="shared" ca="1" si="40"/>
        <v>Construction Saving Tech-Heat Room Heat 7.4y</v>
      </c>
      <c r="O448" s="23" t="s">
        <v>32</v>
      </c>
      <c r="P448" s="23" t="s">
        <v>33</v>
      </c>
      <c r="Q448" s="23"/>
      <c r="R448" s="23"/>
      <c r="S448" s="19" t="s">
        <v>34</v>
      </c>
      <c r="V448" s="16" t="str">
        <f t="shared" ca="1" si="42"/>
        <v>ND</v>
      </c>
      <c r="W448" s="14" t="str">
        <f t="shared" ca="1" si="42"/>
        <v>Construction</v>
      </c>
      <c r="X448" s="3" t="str">
        <f>'EE investment costs'!D497</f>
        <v>RH-74</v>
      </c>
      <c r="Y448" s="3" t="str">
        <f>'EE investment costs'!E497</f>
        <v>Heat Room Heat</v>
      </c>
      <c r="AC448" s="123">
        <f>'EE investment costs'!C497</f>
        <v>7.4</v>
      </c>
      <c r="AD448" s="22"/>
    </row>
    <row r="449" spans="2:30">
      <c r="B449" s="14" t="str">
        <f t="shared" ca="1" si="38"/>
        <v>INDNDEFFLA-74</v>
      </c>
      <c r="C449" s="15" t="str">
        <f t="shared" ca="1" si="43"/>
        <v>INDLA</v>
      </c>
      <c r="D449" s="16">
        <f>'EE investment costs'!$F$15</f>
        <v>2016</v>
      </c>
      <c r="E449" s="14">
        <f>VLOOKUP(X449,'EE investment costs'!$D$56:$R$656,15,0)</f>
        <v>4.353133333333334</v>
      </c>
      <c r="F449" s="17">
        <f ca="1">INDEX('EE investment costs'!$D$56:$R$656,MATCH(X449,'EE investment costs'!$D$56:$D$656,0),MATCH($V$8,'EE investment costs'!$D$56:$R$56,0))</f>
        <v>2093.2168816390945</v>
      </c>
      <c r="I449" s="18">
        <v>1</v>
      </c>
      <c r="J449" s="18">
        <v>1</v>
      </c>
      <c r="K449" s="14">
        <f t="shared" ca="1" si="41"/>
        <v>0</v>
      </c>
      <c r="M449" s="19" t="str">
        <f t="shared" ca="1" si="39"/>
        <v>INDNDEFFLA-74</v>
      </c>
      <c r="N449" s="23" t="str">
        <f t="shared" ca="1" si="40"/>
        <v>Construction Saving Tech-Light 7.4y</v>
      </c>
      <c r="O449" s="23" t="s">
        <v>32</v>
      </c>
      <c r="P449" s="23" t="s">
        <v>33</v>
      </c>
      <c r="Q449" s="23"/>
      <c r="R449" s="23"/>
      <c r="S449" s="19" t="s">
        <v>34</v>
      </c>
      <c r="V449" s="16" t="str">
        <f t="shared" ca="1" si="42"/>
        <v>ND</v>
      </c>
      <c r="W449" s="14" t="str">
        <f t="shared" ca="1" si="42"/>
        <v>Construction</v>
      </c>
      <c r="X449" s="3" t="str">
        <f>'EE investment costs'!D498</f>
        <v>LA-74</v>
      </c>
      <c r="Y449" s="3" t="str">
        <f>'EE investment costs'!E498</f>
        <v>Light</v>
      </c>
      <c r="AC449" s="123">
        <f>'EE investment costs'!C498</f>
        <v>7.4</v>
      </c>
      <c r="AD449" s="22"/>
    </row>
    <row r="450" spans="2:30">
      <c r="B450" s="14" t="str">
        <f t="shared" ca="1" si="38"/>
        <v>INDNDEFFEM-74</v>
      </c>
      <c r="C450" s="15" t="str">
        <f t="shared" ca="1" si="43"/>
        <v>INDEM</v>
      </c>
      <c r="D450" s="16">
        <f>'EE investment costs'!$F$15</f>
        <v>2016</v>
      </c>
      <c r="E450" s="14">
        <f>VLOOKUP(X450,'EE investment costs'!$D$56:$R$656,15,0)</f>
        <v>4.5707899999999997</v>
      </c>
      <c r="F450" s="17">
        <f ca="1">INDEX('EE investment costs'!$D$56:$R$656,MATCH(X450,'EE investment costs'!$D$56:$D$656,0),MATCH($V$8,'EE investment costs'!$D$56:$R$56,0))</f>
        <v>2217.4666977717993</v>
      </c>
      <c r="I450" s="18">
        <v>1</v>
      </c>
      <c r="J450" s="18">
        <v>1</v>
      </c>
      <c r="K450" s="14">
        <f t="shared" ca="1" si="41"/>
        <v>0</v>
      </c>
      <c r="M450" s="19" t="str">
        <f t="shared" ca="1" si="39"/>
        <v>INDNDEFFEM-74</v>
      </c>
      <c r="N450" s="23" t="str">
        <f t="shared" ca="1" si="40"/>
        <v>Construction Saving Tech-Electric Motors 7.4y</v>
      </c>
      <c r="O450" s="23" t="s">
        <v>32</v>
      </c>
      <c r="P450" s="23" t="s">
        <v>33</v>
      </c>
      <c r="Q450" s="23"/>
      <c r="R450" s="23"/>
      <c r="S450" s="19" t="s">
        <v>34</v>
      </c>
      <c r="V450" s="16" t="str">
        <f t="shared" ca="1" si="42"/>
        <v>ND</v>
      </c>
      <c r="W450" s="14" t="str">
        <f t="shared" ca="1" si="42"/>
        <v>Construction</v>
      </c>
      <c r="X450" s="3" t="str">
        <f>'EE investment costs'!D499</f>
        <v>EM-74</v>
      </c>
      <c r="Y450" s="3" t="str">
        <f>'EE investment costs'!E499</f>
        <v>Electric Motors</v>
      </c>
      <c r="AC450" s="123">
        <f>'EE investment costs'!C499</f>
        <v>7.4</v>
      </c>
      <c r="AD450" s="22"/>
    </row>
    <row r="451" spans="2:30">
      <c r="B451" s="14" t="str">
        <f t="shared" ca="1" si="38"/>
        <v>INDNDEFFTF-74</v>
      </c>
      <c r="C451" s="15" t="str">
        <f t="shared" ca="1" si="43"/>
        <v>INDTF</v>
      </c>
      <c r="D451" s="16">
        <f>'EE investment costs'!$F$15</f>
        <v>2016</v>
      </c>
      <c r="E451" s="14">
        <f>VLOOKUP(X451,'EE investment costs'!$D$56:$R$656,15,0)</f>
        <v>17.833333333333332</v>
      </c>
      <c r="F451" s="17">
        <f ca="1">INDEX('EE investment costs'!$D$56:$R$656,MATCH(X451,'EE investment costs'!$D$56:$D$656,0),MATCH($V$8,'EE investment costs'!$D$56:$R$56,0))</f>
        <v>1087.3345451688112</v>
      </c>
      <c r="I451" s="18">
        <v>1</v>
      </c>
      <c r="J451" s="18">
        <v>1</v>
      </c>
      <c r="K451" s="14">
        <f t="shared" ca="1" si="41"/>
        <v>2</v>
      </c>
      <c r="M451" s="19" t="str">
        <f t="shared" ca="1" si="39"/>
        <v>INDNDEFFTF-74</v>
      </c>
      <c r="N451" s="23" t="str">
        <f t="shared" ca="1" si="40"/>
        <v>Construction Saving Tech-Haulage Tractors, Trucks, Fishing boats 7.4y</v>
      </c>
      <c r="O451" s="23" t="s">
        <v>32</v>
      </c>
      <c r="P451" s="23" t="s">
        <v>33</v>
      </c>
      <c r="Q451" s="23"/>
      <c r="R451" s="23"/>
      <c r="S451" s="19" t="s">
        <v>34</v>
      </c>
      <c r="V451" s="16" t="str">
        <f t="shared" ca="1" si="42"/>
        <v>ND</v>
      </c>
      <c r="W451" s="14" t="str">
        <f t="shared" ca="1" si="42"/>
        <v>Construction</v>
      </c>
      <c r="X451" s="3" t="str">
        <f>'EE investment costs'!D500</f>
        <v>TF-74</v>
      </c>
      <c r="Y451" s="3" t="str">
        <f>'EE investment costs'!E500</f>
        <v>Haulage Tractors, Trucks, Fishing boats</v>
      </c>
      <c r="AC451" s="123">
        <f>'EE investment costs'!C500</f>
        <v>7.4</v>
      </c>
      <c r="AD451" s="22"/>
    </row>
    <row r="452" spans="2:30">
      <c r="B452" s="14" t="str">
        <f t="shared" ca="1" si="38"/>
        <v>INDNDEFFMT-75</v>
      </c>
      <c r="C452" s="15" t="str">
        <f t="shared" ca="1" si="43"/>
        <v>INDMT</v>
      </c>
      <c r="D452" s="16">
        <f>'EE investment costs'!$F$15</f>
        <v>2016</v>
      </c>
      <c r="E452" s="14">
        <f>VLOOKUP(X452,'EE investment costs'!$D$56:$R$656,15,0)</f>
        <v>6.35</v>
      </c>
      <c r="F452" s="17">
        <f ca="1">INDEX('EE investment costs'!$D$56:$R$656,MATCH(X452,'EE investment costs'!$D$56:$D$656,0),MATCH($V$8,'EE investment costs'!$D$56:$R$56,0))</f>
        <v>912.93567877222142</v>
      </c>
      <c r="I452" s="18">
        <v>1</v>
      </c>
      <c r="J452" s="18">
        <v>1</v>
      </c>
      <c r="K452" s="14">
        <f t="shared" ca="1" si="41"/>
        <v>3</v>
      </c>
      <c r="M452" s="19" t="str">
        <f t="shared" ca="1" si="39"/>
        <v>INDNDEFFMT-75</v>
      </c>
      <c r="N452" s="23" t="str">
        <f t="shared" ca="1" si="40"/>
        <v>Construction Saving Tech-Heat Medium Temp. up to 150C 7.5y</v>
      </c>
      <c r="O452" s="23" t="s">
        <v>32</v>
      </c>
      <c r="P452" s="23" t="s">
        <v>33</v>
      </c>
      <c r="Q452" s="23"/>
      <c r="R452" s="23"/>
      <c r="S452" s="19" t="s">
        <v>34</v>
      </c>
      <c r="V452" s="16" t="str">
        <f t="shared" ca="1" si="42"/>
        <v>ND</v>
      </c>
      <c r="W452" s="14" t="str">
        <f t="shared" ca="1" si="42"/>
        <v>Construction</v>
      </c>
      <c r="X452" s="3" t="str">
        <f>'EE investment costs'!D501</f>
        <v>MT-75</v>
      </c>
      <c r="Y452" s="3" t="str">
        <f>'EE investment costs'!E501</f>
        <v>Heat Medium Temp. up to 150C</v>
      </c>
      <c r="AC452" s="123">
        <f>'EE investment costs'!C501</f>
        <v>7.5</v>
      </c>
      <c r="AD452" s="22"/>
    </row>
    <row r="453" spans="2:30">
      <c r="B453" s="14" t="str">
        <f t="shared" ca="1" si="38"/>
        <v>INDNDEFFHT-75</v>
      </c>
      <c r="C453" s="15" t="str">
        <f t="shared" ca="1" si="43"/>
        <v>INDHT</v>
      </c>
      <c r="D453" s="16">
        <f>'EE investment costs'!$F$15</f>
        <v>2016</v>
      </c>
      <c r="E453" s="14">
        <f>VLOOKUP(X453,'EE investment costs'!$D$56:$R$656,15,0)</f>
        <v>5.08</v>
      </c>
      <c r="F453" s="17">
        <f ca="1">INDEX('EE investment costs'!$D$56:$R$656,MATCH(X453,'EE investment costs'!$D$56:$D$656,0),MATCH($V$8,'EE investment costs'!$D$56:$R$56,0))</f>
        <v>692.0752646916693</v>
      </c>
      <c r="I453" s="18">
        <v>1</v>
      </c>
      <c r="J453" s="18">
        <v>1</v>
      </c>
      <c r="K453" s="14">
        <f t="shared" ca="1" si="41"/>
        <v>6</v>
      </c>
      <c r="M453" s="19" t="str">
        <f t="shared" ca="1" si="39"/>
        <v>INDNDEFFHT-75</v>
      </c>
      <c r="N453" s="23" t="str">
        <f t="shared" ca="1" si="40"/>
        <v>Construction Saving Tech-Heat High Temp. over 150C 7.5y</v>
      </c>
      <c r="O453" s="23" t="s">
        <v>32</v>
      </c>
      <c r="P453" s="23" t="s">
        <v>33</v>
      </c>
      <c r="Q453" s="23"/>
      <c r="R453" s="23"/>
      <c r="S453" s="19" t="s">
        <v>34</v>
      </c>
      <c r="V453" s="16" t="str">
        <f t="shared" ca="1" si="42"/>
        <v>ND</v>
      </c>
      <c r="W453" s="14" t="str">
        <f t="shared" ca="1" si="42"/>
        <v>Construction</v>
      </c>
      <c r="X453" s="3" t="str">
        <f>'EE investment costs'!D502</f>
        <v>HT-75</v>
      </c>
      <c r="Y453" s="3" t="str">
        <f>'EE investment costs'!E502</f>
        <v>Heat High Temp. over 150C</v>
      </c>
      <c r="AC453" s="123">
        <f>'EE investment costs'!C502</f>
        <v>7.5</v>
      </c>
      <c r="AD453" s="22"/>
    </row>
    <row r="454" spans="2:30">
      <c r="B454" s="14" t="str">
        <f t="shared" ca="1" si="38"/>
        <v>INDNDEFFRH-75</v>
      </c>
      <c r="C454" s="15" t="str">
        <f t="shared" ca="1" si="43"/>
        <v>INDRH</v>
      </c>
      <c r="D454" s="16">
        <f>'EE investment costs'!$F$15</f>
        <v>2016</v>
      </c>
      <c r="E454" s="14">
        <f>VLOOKUP(X454,'EE investment costs'!$D$56:$R$656,15,0)</f>
        <v>16.653333333333336</v>
      </c>
      <c r="F454" s="17">
        <f ca="1">INDEX('EE investment costs'!$D$56:$R$656,MATCH(X454,'EE investment costs'!$D$56:$D$656,0),MATCH($V$8,'EE investment costs'!$D$56:$R$56,0))</f>
        <v>2467.590621359142</v>
      </c>
      <c r="I454" s="18">
        <v>1</v>
      </c>
      <c r="J454" s="18">
        <v>1</v>
      </c>
      <c r="K454" s="14">
        <f t="shared" ca="1" si="41"/>
        <v>0</v>
      </c>
      <c r="M454" s="19" t="str">
        <f t="shared" ca="1" si="39"/>
        <v>INDNDEFFRH-75</v>
      </c>
      <c r="N454" s="23" t="str">
        <f t="shared" ca="1" si="40"/>
        <v>Construction Saving Tech-Heat Room Heat 7.5y</v>
      </c>
      <c r="O454" s="23" t="s">
        <v>32</v>
      </c>
      <c r="P454" s="23" t="s">
        <v>33</v>
      </c>
      <c r="Q454" s="23"/>
      <c r="R454" s="23"/>
      <c r="S454" s="19" t="s">
        <v>34</v>
      </c>
      <c r="V454" s="16" t="str">
        <f t="shared" ca="1" si="42"/>
        <v>ND</v>
      </c>
      <c r="W454" s="14" t="str">
        <f t="shared" ca="1" si="42"/>
        <v>Construction</v>
      </c>
      <c r="X454" s="3" t="str">
        <f>'EE investment costs'!D503</f>
        <v>RH-75</v>
      </c>
      <c r="Y454" s="3" t="str">
        <f>'EE investment costs'!E503</f>
        <v>Heat Room Heat</v>
      </c>
      <c r="AC454" s="123">
        <f>'EE investment costs'!C503</f>
        <v>7.5</v>
      </c>
      <c r="AD454" s="22"/>
    </row>
    <row r="455" spans="2:30">
      <c r="B455" s="14" t="str">
        <f t="shared" ca="1" si="38"/>
        <v>INDNDEFFLA-75</v>
      </c>
      <c r="C455" s="15" t="str">
        <f t="shared" ca="1" si="43"/>
        <v>INDLA</v>
      </c>
      <c r="D455" s="16">
        <f>'EE investment costs'!$F$15</f>
        <v>2016</v>
      </c>
      <c r="E455" s="14">
        <f>VLOOKUP(X455,'EE investment costs'!$D$56:$R$656,15,0)</f>
        <v>4.3661666666666665</v>
      </c>
      <c r="F455" s="17">
        <f ca="1">INDEX('EE investment costs'!$D$56:$R$656,MATCH(X455,'EE investment costs'!$D$56:$D$656,0),MATCH($V$8,'EE investment costs'!$D$56:$R$56,0))</f>
        <v>2108.5940747902214</v>
      </c>
      <c r="I455" s="18">
        <v>1</v>
      </c>
      <c r="J455" s="18">
        <v>1</v>
      </c>
      <c r="K455" s="14">
        <f t="shared" ca="1" si="41"/>
        <v>0</v>
      </c>
      <c r="M455" s="19" t="str">
        <f t="shared" ca="1" si="39"/>
        <v>INDNDEFFLA-75</v>
      </c>
      <c r="N455" s="23" t="str">
        <f t="shared" ca="1" si="40"/>
        <v>Construction Saving Tech-Light 7.5y</v>
      </c>
      <c r="O455" s="23" t="s">
        <v>32</v>
      </c>
      <c r="P455" s="23" t="s">
        <v>33</v>
      </c>
      <c r="Q455" s="23"/>
      <c r="R455" s="23"/>
      <c r="S455" s="19" t="s">
        <v>34</v>
      </c>
      <c r="V455" s="16" t="str">
        <f t="shared" ca="1" si="42"/>
        <v>ND</v>
      </c>
      <c r="W455" s="14" t="str">
        <f t="shared" ca="1" si="42"/>
        <v>Construction</v>
      </c>
      <c r="X455" s="3" t="str">
        <f>'EE investment costs'!D504</f>
        <v>LA-75</v>
      </c>
      <c r="Y455" s="3" t="str">
        <f>'EE investment costs'!E504</f>
        <v>Light</v>
      </c>
      <c r="AC455" s="123">
        <f>'EE investment costs'!C504</f>
        <v>7.5</v>
      </c>
      <c r="AD455" s="22"/>
    </row>
    <row r="456" spans="2:30">
      <c r="B456" s="14" t="str">
        <f t="shared" ref="B456:B519" ca="1" si="44">M456</f>
        <v>INDNDEFFEM-75</v>
      </c>
      <c r="C456" s="15" t="str">
        <f t="shared" ca="1" si="43"/>
        <v>INDEM</v>
      </c>
      <c r="D456" s="16">
        <f>'EE investment costs'!$F$15</f>
        <v>2016</v>
      </c>
      <c r="E456" s="14">
        <f>VLOOKUP(X456,'EE investment costs'!$D$56:$R$656,15,0)</f>
        <v>4.5844749999999994</v>
      </c>
      <c r="F456" s="17">
        <f ca="1">INDEX('EE investment costs'!$D$56:$R$656,MATCH(X456,'EE investment costs'!$D$56:$D$656,0),MATCH($V$8,'EE investment costs'!$D$56:$R$56,0))</f>
        <v>2236.4048598378158</v>
      </c>
      <c r="I456" s="18">
        <v>1</v>
      </c>
      <c r="J456" s="18">
        <v>1</v>
      </c>
      <c r="K456" s="14">
        <f t="shared" ca="1" si="41"/>
        <v>0</v>
      </c>
      <c r="M456" s="19" t="str">
        <f t="shared" ref="M456:M519" ca="1" si="45">CONCATENATE("IND",$V$8,"EFF",$X456)</f>
        <v>INDNDEFFEM-75</v>
      </c>
      <c r="N456" s="23" t="str">
        <f t="shared" ca="1" si="40"/>
        <v>Construction Saving Tech-Electric Motors 7.5y</v>
      </c>
      <c r="O456" s="23" t="s">
        <v>32</v>
      </c>
      <c r="P456" s="23" t="s">
        <v>33</v>
      </c>
      <c r="Q456" s="23"/>
      <c r="R456" s="23"/>
      <c r="S456" s="19" t="s">
        <v>34</v>
      </c>
      <c r="V456" s="16" t="str">
        <f t="shared" ca="1" si="42"/>
        <v>ND</v>
      </c>
      <c r="W456" s="14" t="str">
        <f t="shared" ca="1" si="42"/>
        <v>Construction</v>
      </c>
      <c r="X456" s="3" t="str">
        <f>'EE investment costs'!D505</f>
        <v>EM-75</v>
      </c>
      <c r="Y456" s="3" t="str">
        <f>'EE investment costs'!E505</f>
        <v>Electric Motors</v>
      </c>
      <c r="AC456" s="123">
        <f>'EE investment costs'!C505</f>
        <v>7.5</v>
      </c>
      <c r="AD456" s="22"/>
    </row>
    <row r="457" spans="2:30">
      <c r="B457" s="14" t="str">
        <f t="shared" ca="1" si="44"/>
        <v>INDNDEFFTF-75</v>
      </c>
      <c r="C457" s="15" t="str">
        <f t="shared" ca="1" si="43"/>
        <v>INDTF</v>
      </c>
      <c r="D457" s="16">
        <f>'EE investment costs'!$F$15</f>
        <v>2016</v>
      </c>
      <c r="E457" s="14">
        <f>VLOOKUP(X457,'EE investment costs'!$D$56:$R$656,15,0)</f>
        <v>17.916666666666664</v>
      </c>
      <c r="F457" s="17">
        <f ca="1">INDEX('EE investment costs'!$D$56:$R$656,MATCH(X457,'EE investment costs'!$D$56:$D$656,0),MATCH($V$8,'EE investment costs'!$D$56:$R$56,0))</f>
        <v>1102.02825523866</v>
      </c>
      <c r="I457" s="18">
        <v>1</v>
      </c>
      <c r="J457" s="18">
        <v>1</v>
      </c>
      <c r="K457" s="14">
        <f t="shared" ca="1" si="41"/>
        <v>1</v>
      </c>
      <c r="M457" s="19" t="str">
        <f t="shared" ca="1" si="45"/>
        <v>INDNDEFFTF-75</v>
      </c>
      <c r="N457" s="23" t="str">
        <f t="shared" ref="N457:N520" ca="1" si="46">$W$8&amp;" Saving Tech"&amp;"-"&amp;$Y457&amp;" "&amp;AC457&amp;"y"</f>
        <v>Construction Saving Tech-Haulage Tractors, Trucks, Fishing boats 7.5y</v>
      </c>
      <c r="O457" s="23" t="s">
        <v>32</v>
      </c>
      <c r="P457" s="23" t="s">
        <v>33</v>
      </c>
      <c r="Q457" s="23"/>
      <c r="R457" s="23"/>
      <c r="S457" s="19" t="s">
        <v>34</v>
      </c>
      <c r="V457" s="16" t="str">
        <f t="shared" ca="1" si="42"/>
        <v>ND</v>
      </c>
      <c r="W457" s="14" t="str">
        <f t="shared" ca="1" si="42"/>
        <v>Construction</v>
      </c>
      <c r="X457" s="3" t="str">
        <f>'EE investment costs'!D506</f>
        <v>TF-75</v>
      </c>
      <c r="Y457" s="3" t="str">
        <f>'EE investment costs'!E506</f>
        <v>Haulage Tractors, Trucks, Fishing boats</v>
      </c>
      <c r="AC457" s="123">
        <f>'EE investment costs'!C506</f>
        <v>7.5</v>
      </c>
      <c r="AD457" s="22"/>
    </row>
    <row r="458" spans="2:30">
      <c r="B458" s="14" t="str">
        <f t="shared" ca="1" si="44"/>
        <v>INDNDEFFMT-76</v>
      </c>
      <c r="C458" s="15" t="str">
        <f t="shared" ca="1" si="43"/>
        <v>INDMT</v>
      </c>
      <c r="D458" s="16">
        <f>'EE investment costs'!$F$15</f>
        <v>2016</v>
      </c>
      <c r="E458" s="14">
        <f>VLOOKUP(X458,'EE investment costs'!$D$56:$R$656,15,0)</f>
        <v>6.3599999999999994</v>
      </c>
      <c r="F458" s="17">
        <f ca="1">INDEX('EE investment costs'!$D$56:$R$656,MATCH(X458,'EE investment costs'!$D$56:$D$656,0),MATCH($V$8,'EE investment costs'!$D$56:$R$56,0))</f>
        <v>922.26275637658432</v>
      </c>
      <c r="I458" s="18">
        <v>1</v>
      </c>
      <c r="J458" s="18">
        <v>1</v>
      </c>
      <c r="K458" s="14">
        <f t="shared" ref="K458:K521" ca="1" si="47">IF(F458&lt;500,1,0)+IF(F458&lt;600,1,0)+IF(F458&lt;700,1,0)+IF(F458&lt;800,1,0)+IF(F458&lt;900,1,0)+IF(F458&lt;1000,1,0)+IF(F458&lt;1100,1,0)+IF(F458&lt;1200,1,0)</f>
        <v>3</v>
      </c>
      <c r="M458" s="19" t="str">
        <f t="shared" ca="1" si="45"/>
        <v>INDNDEFFMT-76</v>
      </c>
      <c r="N458" s="23" t="str">
        <f t="shared" ca="1" si="46"/>
        <v>Construction Saving Tech-Heat Medium Temp. up to 150C 7.6y</v>
      </c>
      <c r="O458" s="23" t="s">
        <v>32</v>
      </c>
      <c r="P458" s="23" t="s">
        <v>33</v>
      </c>
      <c r="Q458" s="23"/>
      <c r="R458" s="23"/>
      <c r="S458" s="19" t="s">
        <v>34</v>
      </c>
      <c r="V458" s="16" t="str">
        <f t="shared" ref="V458:W521" ca="1" si="48">V457</f>
        <v>ND</v>
      </c>
      <c r="W458" s="14" t="str">
        <f t="shared" ca="1" si="48"/>
        <v>Construction</v>
      </c>
      <c r="X458" s="3" t="str">
        <f>'EE investment costs'!D507</f>
        <v>MT-76</v>
      </c>
      <c r="Y458" s="3" t="str">
        <f>'EE investment costs'!E507</f>
        <v>Heat Medium Temp. up to 150C</v>
      </c>
      <c r="AC458" s="123">
        <f>'EE investment costs'!C507</f>
        <v>7.6</v>
      </c>
      <c r="AD458" s="22"/>
    </row>
    <row r="459" spans="2:30">
      <c r="B459" s="14" t="str">
        <f t="shared" ca="1" si="44"/>
        <v>INDNDEFFHT-76</v>
      </c>
      <c r="C459" s="15" t="str">
        <f t="shared" ca="1" si="43"/>
        <v>INDHT</v>
      </c>
      <c r="D459" s="16">
        <f>'EE investment costs'!$F$15</f>
        <v>2016</v>
      </c>
      <c r="E459" s="14">
        <f>VLOOKUP(X459,'EE investment costs'!$D$56:$R$656,15,0)</f>
        <v>5.0880000000000001</v>
      </c>
      <c r="F459" s="17">
        <f ca="1">INDEX('EE investment costs'!$D$56:$R$656,MATCH(X459,'EE investment costs'!$D$56:$D$656,0),MATCH($V$8,'EE investment costs'!$D$56:$R$56,0))</f>
        <v>698.27977405881575</v>
      </c>
      <c r="I459" s="18">
        <v>1</v>
      </c>
      <c r="J459" s="18">
        <v>1</v>
      </c>
      <c r="K459" s="14">
        <f t="shared" ca="1" si="47"/>
        <v>6</v>
      </c>
      <c r="M459" s="19" t="str">
        <f t="shared" ca="1" si="45"/>
        <v>INDNDEFFHT-76</v>
      </c>
      <c r="N459" s="23" t="str">
        <f t="shared" ca="1" si="46"/>
        <v>Construction Saving Tech-Heat High Temp. over 150C 7.6y</v>
      </c>
      <c r="O459" s="23" t="s">
        <v>32</v>
      </c>
      <c r="P459" s="23" t="s">
        <v>33</v>
      </c>
      <c r="Q459" s="23"/>
      <c r="R459" s="23"/>
      <c r="S459" s="19" t="s">
        <v>34</v>
      </c>
      <c r="V459" s="16" t="str">
        <f t="shared" ca="1" si="48"/>
        <v>ND</v>
      </c>
      <c r="W459" s="14" t="str">
        <f t="shared" ca="1" si="48"/>
        <v>Construction</v>
      </c>
      <c r="X459" s="3" t="str">
        <f>'EE investment costs'!D508</f>
        <v>HT-76</v>
      </c>
      <c r="Y459" s="3" t="str">
        <f>'EE investment costs'!E508</f>
        <v>Heat High Temp. over 150C</v>
      </c>
      <c r="AC459" s="123">
        <f>'EE investment costs'!C508</f>
        <v>7.6</v>
      </c>
      <c r="AD459" s="22"/>
    </row>
    <row r="460" spans="2:30">
      <c r="B460" s="14" t="str">
        <f t="shared" ca="1" si="44"/>
        <v>INDNDEFFRH-76</v>
      </c>
      <c r="C460" s="15" t="str">
        <f t="shared" ca="1" si="43"/>
        <v>INDRH</v>
      </c>
      <c r="D460" s="16">
        <f>'EE investment costs'!$F$15</f>
        <v>2016</v>
      </c>
      <c r="E460" s="14">
        <f>VLOOKUP(X460,'EE investment costs'!$D$56:$R$656,15,0)</f>
        <v>16.672000000000004</v>
      </c>
      <c r="F460" s="17">
        <f ca="1">INDEX('EE investment costs'!$D$56:$R$656,MATCH(X460,'EE investment costs'!$D$56:$D$656,0),MATCH($V$8,'EE investment costs'!$D$56:$R$56,0))</f>
        <v>2529.2803868931205</v>
      </c>
      <c r="I460" s="18">
        <v>1</v>
      </c>
      <c r="J460" s="18">
        <v>1</v>
      </c>
      <c r="K460" s="14">
        <f t="shared" ca="1" si="47"/>
        <v>0</v>
      </c>
      <c r="M460" s="19" t="str">
        <f t="shared" ca="1" si="45"/>
        <v>INDNDEFFRH-76</v>
      </c>
      <c r="N460" s="23" t="str">
        <f t="shared" ca="1" si="46"/>
        <v>Construction Saving Tech-Heat Room Heat 7.6y</v>
      </c>
      <c r="O460" s="23" t="s">
        <v>32</v>
      </c>
      <c r="P460" s="23" t="s">
        <v>33</v>
      </c>
      <c r="Q460" s="23"/>
      <c r="R460" s="23"/>
      <c r="S460" s="19" t="s">
        <v>34</v>
      </c>
      <c r="V460" s="16" t="str">
        <f t="shared" ca="1" si="48"/>
        <v>ND</v>
      </c>
      <c r="W460" s="14" t="str">
        <f t="shared" ca="1" si="48"/>
        <v>Construction</v>
      </c>
      <c r="X460" s="3" t="str">
        <f>'EE investment costs'!D509</f>
        <v>RH-76</v>
      </c>
      <c r="Y460" s="3" t="str">
        <f>'EE investment costs'!E509</f>
        <v>Heat Room Heat</v>
      </c>
      <c r="AC460" s="123">
        <f>'EE investment costs'!C509</f>
        <v>7.6</v>
      </c>
      <c r="AD460" s="22"/>
    </row>
    <row r="461" spans="2:30">
      <c r="B461" s="14" t="str">
        <f t="shared" ca="1" si="44"/>
        <v>INDNDEFFLA-76</v>
      </c>
      <c r="C461" s="15" t="str">
        <f t="shared" ca="1" si="43"/>
        <v>INDLA</v>
      </c>
      <c r="D461" s="16">
        <f>'EE investment costs'!$F$15</f>
        <v>2016</v>
      </c>
      <c r="E461" s="14">
        <f>VLOOKUP(X461,'EE investment costs'!$D$56:$R$656,15,0)</f>
        <v>4.3792</v>
      </c>
      <c r="F461" s="17">
        <f ca="1">INDEX('EE investment costs'!$D$56:$R$656,MATCH(X461,'EE investment costs'!$D$56:$D$656,0),MATCH($V$8,'EE investment costs'!$D$56:$R$56,0))</f>
        <v>2123.9712679413478</v>
      </c>
      <c r="I461" s="18">
        <v>1</v>
      </c>
      <c r="J461" s="18">
        <v>1</v>
      </c>
      <c r="K461" s="14">
        <f t="shared" ca="1" si="47"/>
        <v>0</v>
      </c>
      <c r="M461" s="19" t="str">
        <f t="shared" ca="1" si="45"/>
        <v>INDNDEFFLA-76</v>
      </c>
      <c r="N461" s="23" t="str">
        <f t="shared" ca="1" si="46"/>
        <v>Construction Saving Tech-Light 7.6y</v>
      </c>
      <c r="O461" s="23" t="s">
        <v>32</v>
      </c>
      <c r="P461" s="23" t="s">
        <v>33</v>
      </c>
      <c r="Q461" s="23"/>
      <c r="R461" s="23"/>
      <c r="S461" s="19" t="s">
        <v>34</v>
      </c>
      <c r="V461" s="16" t="str">
        <f t="shared" ca="1" si="48"/>
        <v>ND</v>
      </c>
      <c r="W461" s="14" t="str">
        <f t="shared" ca="1" si="48"/>
        <v>Construction</v>
      </c>
      <c r="X461" s="3" t="str">
        <f>'EE investment costs'!D510</f>
        <v>LA-76</v>
      </c>
      <c r="Y461" s="3" t="str">
        <f>'EE investment costs'!E510</f>
        <v>Light</v>
      </c>
      <c r="AC461" s="123">
        <f>'EE investment costs'!C510</f>
        <v>7.6</v>
      </c>
      <c r="AD461" s="22"/>
    </row>
    <row r="462" spans="2:30">
      <c r="B462" s="14" t="str">
        <f t="shared" ca="1" si="44"/>
        <v>INDNDEFFEM-76</v>
      </c>
      <c r="C462" s="15" t="str">
        <f t="shared" ca="1" si="43"/>
        <v>INDEM</v>
      </c>
      <c r="D462" s="16">
        <f>'EE investment costs'!$F$15</f>
        <v>2016</v>
      </c>
      <c r="E462" s="14">
        <f>VLOOKUP(X462,'EE investment costs'!$D$56:$R$656,15,0)</f>
        <v>4.59816</v>
      </c>
      <c r="F462" s="17">
        <f ca="1">INDEX('EE investment costs'!$D$56:$R$656,MATCH(X462,'EE investment costs'!$D$56:$D$656,0),MATCH($V$8,'EE investment costs'!$D$56:$R$56,0))</f>
        <v>2255.3430219038319</v>
      </c>
      <c r="I462" s="18">
        <v>1</v>
      </c>
      <c r="J462" s="18">
        <v>1</v>
      </c>
      <c r="K462" s="14">
        <f t="shared" ca="1" si="47"/>
        <v>0</v>
      </c>
      <c r="M462" s="19" t="str">
        <f t="shared" ca="1" si="45"/>
        <v>INDNDEFFEM-76</v>
      </c>
      <c r="N462" s="23" t="str">
        <f t="shared" ca="1" si="46"/>
        <v>Construction Saving Tech-Electric Motors 7.6y</v>
      </c>
      <c r="O462" s="23" t="s">
        <v>32</v>
      </c>
      <c r="P462" s="23" t="s">
        <v>33</v>
      </c>
      <c r="Q462" s="23"/>
      <c r="R462" s="23"/>
      <c r="S462" s="19" t="s">
        <v>34</v>
      </c>
      <c r="V462" s="16" t="str">
        <f t="shared" ca="1" si="48"/>
        <v>ND</v>
      </c>
      <c r="W462" s="14" t="str">
        <f t="shared" ca="1" si="48"/>
        <v>Construction</v>
      </c>
      <c r="X462" s="3" t="str">
        <f>'EE investment costs'!D511</f>
        <v>EM-76</v>
      </c>
      <c r="Y462" s="3" t="str">
        <f>'EE investment costs'!E511</f>
        <v>Electric Motors</v>
      </c>
      <c r="AC462" s="123">
        <f>'EE investment costs'!C511</f>
        <v>7.6</v>
      </c>
      <c r="AD462" s="22"/>
    </row>
    <row r="463" spans="2:30">
      <c r="B463" s="14" t="str">
        <f t="shared" ca="1" si="44"/>
        <v>INDNDEFFTF-76</v>
      </c>
      <c r="C463" s="15" t="str">
        <f t="shared" ca="1" si="43"/>
        <v>INDTF</v>
      </c>
      <c r="D463" s="16">
        <f>'EE investment costs'!$F$15</f>
        <v>2016</v>
      </c>
      <c r="E463" s="14">
        <f>VLOOKUP(X463,'EE investment costs'!$D$56:$R$656,15,0)</f>
        <v>18</v>
      </c>
      <c r="F463" s="17">
        <f ca="1">INDEX('EE investment costs'!$D$56:$R$656,MATCH(X463,'EE investment costs'!$D$56:$D$656,0),MATCH($V$8,'EE investment costs'!$D$56:$R$56,0))</f>
        <v>1116.721965308509</v>
      </c>
      <c r="I463" s="18">
        <v>1</v>
      </c>
      <c r="J463" s="18">
        <v>1</v>
      </c>
      <c r="K463" s="14">
        <f t="shared" ca="1" si="47"/>
        <v>1</v>
      </c>
      <c r="M463" s="19" t="str">
        <f t="shared" ca="1" si="45"/>
        <v>INDNDEFFTF-76</v>
      </c>
      <c r="N463" s="23" t="str">
        <f t="shared" ca="1" si="46"/>
        <v>Construction Saving Tech-Haulage Tractors, Trucks, Fishing boats 7.6y</v>
      </c>
      <c r="O463" s="23" t="s">
        <v>32</v>
      </c>
      <c r="P463" s="23" t="s">
        <v>33</v>
      </c>
      <c r="Q463" s="23"/>
      <c r="R463" s="23"/>
      <c r="S463" s="19" t="s">
        <v>34</v>
      </c>
      <c r="V463" s="16" t="str">
        <f t="shared" ca="1" si="48"/>
        <v>ND</v>
      </c>
      <c r="W463" s="14" t="str">
        <f t="shared" ca="1" si="48"/>
        <v>Construction</v>
      </c>
      <c r="X463" s="3" t="str">
        <f>'EE investment costs'!D512</f>
        <v>TF-76</v>
      </c>
      <c r="Y463" s="3" t="str">
        <f>'EE investment costs'!E512</f>
        <v>Haulage Tractors, Trucks, Fishing boats</v>
      </c>
      <c r="AC463" s="123">
        <f>'EE investment costs'!C512</f>
        <v>7.6</v>
      </c>
      <c r="AD463" s="22"/>
    </row>
    <row r="464" spans="2:30">
      <c r="B464" s="14" t="str">
        <f t="shared" ca="1" si="44"/>
        <v>INDNDEFFMT-77</v>
      </c>
      <c r="C464" s="15" t="str">
        <f t="shared" ca="1" si="43"/>
        <v>INDMT</v>
      </c>
      <c r="D464" s="16">
        <f>'EE investment costs'!$F$15</f>
        <v>2016</v>
      </c>
      <c r="E464" s="14">
        <f>VLOOKUP(X464,'EE investment costs'!$D$56:$R$656,15,0)</f>
        <v>6.37</v>
      </c>
      <c r="F464" s="17">
        <f ca="1">INDEX('EE investment costs'!$D$56:$R$656,MATCH(X464,'EE investment costs'!$D$56:$D$656,0),MATCH($V$8,'EE investment costs'!$D$56:$R$56,0))</f>
        <v>931.58983398094733</v>
      </c>
      <c r="I464" s="18">
        <v>1</v>
      </c>
      <c r="J464" s="18">
        <v>1</v>
      </c>
      <c r="K464" s="14">
        <f t="shared" ca="1" si="47"/>
        <v>3</v>
      </c>
      <c r="M464" s="19" t="str">
        <f t="shared" ca="1" si="45"/>
        <v>INDNDEFFMT-77</v>
      </c>
      <c r="N464" s="23" t="str">
        <f t="shared" ca="1" si="46"/>
        <v>Construction Saving Tech-Heat Medium Temp. up to 150C 7.7y</v>
      </c>
      <c r="O464" s="23" t="s">
        <v>32</v>
      </c>
      <c r="P464" s="23" t="s">
        <v>33</v>
      </c>
      <c r="Q464" s="23"/>
      <c r="R464" s="23"/>
      <c r="S464" s="19" t="s">
        <v>34</v>
      </c>
      <c r="V464" s="16" t="str">
        <f t="shared" ca="1" si="48"/>
        <v>ND</v>
      </c>
      <c r="W464" s="14" t="str">
        <f t="shared" ca="1" si="48"/>
        <v>Construction</v>
      </c>
      <c r="X464" s="3" t="str">
        <f>'EE investment costs'!D513</f>
        <v>MT-77</v>
      </c>
      <c r="Y464" s="3" t="str">
        <f>'EE investment costs'!E513</f>
        <v>Heat Medium Temp. up to 150C</v>
      </c>
      <c r="AC464" s="123">
        <f>'EE investment costs'!C513</f>
        <v>7.7</v>
      </c>
      <c r="AD464" s="22"/>
    </row>
    <row r="465" spans="2:30">
      <c r="B465" s="14" t="str">
        <f t="shared" ca="1" si="44"/>
        <v>INDNDEFFHT-77</v>
      </c>
      <c r="C465" s="15" t="str">
        <f t="shared" ca="1" si="43"/>
        <v>INDHT</v>
      </c>
      <c r="D465" s="16">
        <f>'EE investment costs'!$F$15</f>
        <v>2016</v>
      </c>
      <c r="E465" s="14">
        <f>VLOOKUP(X465,'EE investment costs'!$D$56:$R$656,15,0)</f>
        <v>5.0960000000000001</v>
      </c>
      <c r="F465" s="17">
        <f ca="1">INDEX('EE investment costs'!$D$56:$R$656,MATCH(X465,'EE investment costs'!$D$56:$D$656,0),MATCH($V$8,'EE investment costs'!$D$56:$R$56,0))</f>
        <v>704.4842834259623</v>
      </c>
      <c r="I465" s="18">
        <v>1</v>
      </c>
      <c r="J465" s="18">
        <v>1</v>
      </c>
      <c r="K465" s="14">
        <f t="shared" ca="1" si="47"/>
        <v>5</v>
      </c>
      <c r="M465" s="19" t="str">
        <f t="shared" ca="1" si="45"/>
        <v>INDNDEFFHT-77</v>
      </c>
      <c r="N465" s="23" t="str">
        <f t="shared" ca="1" si="46"/>
        <v>Construction Saving Tech-Heat High Temp. over 150C 7.7y</v>
      </c>
      <c r="O465" s="23" t="s">
        <v>32</v>
      </c>
      <c r="P465" s="23" t="s">
        <v>33</v>
      </c>
      <c r="Q465" s="23"/>
      <c r="R465" s="23"/>
      <c r="S465" s="19" t="s">
        <v>34</v>
      </c>
      <c r="V465" s="16" t="str">
        <f t="shared" ca="1" si="48"/>
        <v>ND</v>
      </c>
      <c r="W465" s="14" t="str">
        <f t="shared" ca="1" si="48"/>
        <v>Construction</v>
      </c>
      <c r="X465" s="3" t="str">
        <f>'EE investment costs'!D514</f>
        <v>HT-77</v>
      </c>
      <c r="Y465" s="3" t="str">
        <f>'EE investment costs'!E514</f>
        <v>Heat High Temp. over 150C</v>
      </c>
      <c r="AC465" s="123">
        <f>'EE investment costs'!C514</f>
        <v>7.7</v>
      </c>
      <c r="AD465" s="22"/>
    </row>
    <row r="466" spans="2:30">
      <c r="B466" s="14" t="str">
        <f t="shared" ca="1" si="44"/>
        <v>INDNDEFFRH-77</v>
      </c>
      <c r="C466" s="15" t="str">
        <f t="shared" ca="1" si="43"/>
        <v>INDRH</v>
      </c>
      <c r="D466" s="16">
        <f>'EE investment costs'!$F$15</f>
        <v>2016</v>
      </c>
      <c r="E466" s="14">
        <f>VLOOKUP(X466,'EE investment costs'!$D$56:$R$656,15,0)</f>
        <v>16.690666666666669</v>
      </c>
      <c r="F466" s="17">
        <f ca="1">INDEX('EE investment costs'!$D$56:$R$656,MATCH(X466,'EE investment costs'!$D$56:$D$656,0),MATCH($V$8,'EE investment costs'!$D$56:$R$56,0))</f>
        <v>2590.970152427099</v>
      </c>
      <c r="I466" s="18">
        <v>1</v>
      </c>
      <c r="J466" s="18">
        <v>1</v>
      </c>
      <c r="K466" s="14">
        <f t="shared" ca="1" si="47"/>
        <v>0</v>
      </c>
      <c r="M466" s="19" t="str">
        <f t="shared" ca="1" si="45"/>
        <v>INDNDEFFRH-77</v>
      </c>
      <c r="N466" s="23" t="str">
        <f t="shared" ca="1" si="46"/>
        <v>Construction Saving Tech-Heat Room Heat 7.7y</v>
      </c>
      <c r="O466" s="23" t="s">
        <v>32</v>
      </c>
      <c r="P466" s="23" t="s">
        <v>33</v>
      </c>
      <c r="Q466" s="23"/>
      <c r="R466" s="23"/>
      <c r="S466" s="19" t="s">
        <v>34</v>
      </c>
      <c r="V466" s="16" t="str">
        <f t="shared" ca="1" si="48"/>
        <v>ND</v>
      </c>
      <c r="W466" s="14" t="str">
        <f t="shared" ca="1" si="48"/>
        <v>Construction</v>
      </c>
      <c r="X466" s="3" t="str">
        <f>'EE investment costs'!D515</f>
        <v>RH-77</v>
      </c>
      <c r="Y466" s="3" t="str">
        <f>'EE investment costs'!E515</f>
        <v>Heat Room Heat</v>
      </c>
      <c r="AC466" s="123">
        <f>'EE investment costs'!C515</f>
        <v>7.7</v>
      </c>
      <c r="AD466" s="22"/>
    </row>
    <row r="467" spans="2:30">
      <c r="B467" s="14" t="str">
        <f t="shared" ca="1" si="44"/>
        <v>INDNDEFFLA-77</v>
      </c>
      <c r="C467" s="15" t="str">
        <f t="shared" ca="1" si="43"/>
        <v>INDLA</v>
      </c>
      <c r="D467" s="16">
        <f>'EE investment costs'!$F$15</f>
        <v>2016</v>
      </c>
      <c r="E467" s="14">
        <f>VLOOKUP(X467,'EE investment costs'!$D$56:$R$656,15,0)</f>
        <v>4.3922333333333334</v>
      </c>
      <c r="F467" s="17">
        <f ca="1">INDEX('EE investment costs'!$D$56:$R$656,MATCH(X467,'EE investment costs'!$D$56:$D$656,0),MATCH($V$8,'EE investment costs'!$D$56:$R$56,0))</f>
        <v>2139.3484610924743</v>
      </c>
      <c r="I467" s="18">
        <v>1</v>
      </c>
      <c r="J467" s="18">
        <v>1</v>
      </c>
      <c r="K467" s="14">
        <f t="shared" ca="1" si="47"/>
        <v>0</v>
      </c>
      <c r="M467" s="19" t="str">
        <f t="shared" ca="1" si="45"/>
        <v>INDNDEFFLA-77</v>
      </c>
      <c r="N467" s="23" t="str">
        <f t="shared" ca="1" si="46"/>
        <v>Construction Saving Tech-Light 7.7y</v>
      </c>
      <c r="O467" s="23" t="s">
        <v>32</v>
      </c>
      <c r="P467" s="23" t="s">
        <v>33</v>
      </c>
      <c r="Q467" s="23"/>
      <c r="R467" s="23"/>
      <c r="S467" s="19" t="s">
        <v>34</v>
      </c>
      <c r="V467" s="16" t="str">
        <f t="shared" ca="1" si="48"/>
        <v>ND</v>
      </c>
      <c r="W467" s="14" t="str">
        <f t="shared" ca="1" si="48"/>
        <v>Construction</v>
      </c>
      <c r="X467" s="3" t="str">
        <f>'EE investment costs'!D516</f>
        <v>LA-77</v>
      </c>
      <c r="Y467" s="3" t="str">
        <f>'EE investment costs'!E516</f>
        <v>Light</v>
      </c>
      <c r="AC467" s="123">
        <f>'EE investment costs'!C516</f>
        <v>7.7</v>
      </c>
      <c r="AD467" s="22"/>
    </row>
    <row r="468" spans="2:30">
      <c r="B468" s="14" t="str">
        <f t="shared" ca="1" si="44"/>
        <v>INDNDEFFEM-77</v>
      </c>
      <c r="C468" s="15" t="str">
        <f t="shared" ca="1" si="43"/>
        <v>INDEM</v>
      </c>
      <c r="D468" s="16">
        <f>'EE investment costs'!$F$15</f>
        <v>2016</v>
      </c>
      <c r="E468" s="14">
        <f>VLOOKUP(X468,'EE investment costs'!$D$56:$R$656,15,0)</f>
        <v>4.6118449999999998</v>
      </c>
      <c r="F468" s="17">
        <f ca="1">INDEX('EE investment costs'!$D$56:$R$656,MATCH(X468,'EE investment costs'!$D$56:$D$656,0),MATCH($V$8,'EE investment costs'!$D$56:$R$56,0))</f>
        <v>2274.2811839698479</v>
      </c>
      <c r="I468" s="18">
        <v>1</v>
      </c>
      <c r="J468" s="18">
        <v>1</v>
      </c>
      <c r="K468" s="14">
        <f t="shared" ca="1" si="47"/>
        <v>0</v>
      </c>
      <c r="M468" s="19" t="str">
        <f t="shared" ca="1" si="45"/>
        <v>INDNDEFFEM-77</v>
      </c>
      <c r="N468" s="23" t="str">
        <f t="shared" ca="1" si="46"/>
        <v>Construction Saving Tech-Electric Motors 7.7y</v>
      </c>
      <c r="O468" s="23" t="s">
        <v>32</v>
      </c>
      <c r="P468" s="23" t="s">
        <v>33</v>
      </c>
      <c r="Q468" s="23"/>
      <c r="R468" s="23"/>
      <c r="S468" s="19" t="s">
        <v>34</v>
      </c>
      <c r="V468" s="16" t="str">
        <f t="shared" ca="1" si="48"/>
        <v>ND</v>
      </c>
      <c r="W468" s="14" t="str">
        <f t="shared" ca="1" si="48"/>
        <v>Construction</v>
      </c>
      <c r="X468" s="3" t="str">
        <f>'EE investment costs'!D517</f>
        <v>EM-77</v>
      </c>
      <c r="Y468" s="3" t="str">
        <f>'EE investment costs'!E517</f>
        <v>Electric Motors</v>
      </c>
      <c r="AC468" s="123">
        <f>'EE investment costs'!C517</f>
        <v>7.7</v>
      </c>
      <c r="AD468" s="22"/>
    </row>
    <row r="469" spans="2:30">
      <c r="B469" s="14" t="str">
        <f t="shared" ca="1" si="44"/>
        <v>INDNDEFFTF-77</v>
      </c>
      <c r="C469" s="15" t="str">
        <f t="shared" ca="1" si="43"/>
        <v>INDTF</v>
      </c>
      <c r="D469" s="16">
        <f>'EE investment costs'!$F$15</f>
        <v>2016</v>
      </c>
      <c r="E469" s="14">
        <f>VLOOKUP(X469,'EE investment costs'!$D$56:$R$656,15,0)</f>
        <v>18.083333333333332</v>
      </c>
      <c r="F469" s="17">
        <f ca="1">INDEX('EE investment costs'!$D$56:$R$656,MATCH(X469,'EE investment costs'!$D$56:$D$656,0),MATCH($V$8,'EE investment costs'!$D$56:$R$56,0))</f>
        <v>1131.4156753783577</v>
      </c>
      <c r="I469" s="18">
        <v>1</v>
      </c>
      <c r="J469" s="18">
        <v>1</v>
      </c>
      <c r="K469" s="14">
        <f t="shared" ca="1" si="47"/>
        <v>1</v>
      </c>
      <c r="M469" s="19" t="str">
        <f t="shared" ca="1" si="45"/>
        <v>INDNDEFFTF-77</v>
      </c>
      <c r="N469" s="23" t="str">
        <f t="shared" ca="1" si="46"/>
        <v>Construction Saving Tech-Haulage Tractors, Trucks, Fishing boats 7.7y</v>
      </c>
      <c r="O469" s="23" t="s">
        <v>32</v>
      </c>
      <c r="P469" s="23" t="s">
        <v>33</v>
      </c>
      <c r="Q469" s="23"/>
      <c r="R469" s="23"/>
      <c r="S469" s="19" t="s">
        <v>34</v>
      </c>
      <c r="V469" s="16" t="str">
        <f t="shared" ca="1" si="48"/>
        <v>ND</v>
      </c>
      <c r="W469" s="14" t="str">
        <f t="shared" ca="1" si="48"/>
        <v>Construction</v>
      </c>
      <c r="X469" s="3" t="str">
        <f>'EE investment costs'!D518</f>
        <v>TF-77</v>
      </c>
      <c r="Y469" s="3" t="str">
        <f>'EE investment costs'!E518</f>
        <v>Haulage Tractors, Trucks, Fishing boats</v>
      </c>
      <c r="AC469" s="123">
        <f>'EE investment costs'!C518</f>
        <v>7.7</v>
      </c>
      <c r="AD469" s="22"/>
    </row>
    <row r="470" spans="2:30">
      <c r="B470" s="14" t="str">
        <f t="shared" ca="1" si="44"/>
        <v>INDNDEFFMT-78</v>
      </c>
      <c r="C470" s="15" t="str">
        <f t="shared" ca="1" si="43"/>
        <v>INDMT</v>
      </c>
      <c r="D470" s="16">
        <f>'EE investment costs'!$F$15</f>
        <v>2016</v>
      </c>
      <c r="E470" s="14">
        <f>VLOOKUP(X470,'EE investment costs'!$D$56:$R$656,15,0)</f>
        <v>6.38</v>
      </c>
      <c r="F470" s="17">
        <f ca="1">INDEX('EE investment costs'!$D$56:$R$656,MATCH(X470,'EE investment costs'!$D$56:$D$656,0),MATCH($V$8,'EE investment costs'!$D$56:$R$56,0))</f>
        <v>940.91691158531</v>
      </c>
      <c r="I470" s="18">
        <v>1</v>
      </c>
      <c r="J470" s="18">
        <v>1</v>
      </c>
      <c r="K470" s="14">
        <f t="shared" ca="1" si="47"/>
        <v>3</v>
      </c>
      <c r="M470" s="19" t="str">
        <f t="shared" ca="1" si="45"/>
        <v>INDNDEFFMT-78</v>
      </c>
      <c r="N470" s="23" t="str">
        <f t="shared" ca="1" si="46"/>
        <v>Construction Saving Tech-Heat Medium Temp. up to 150C 7.8y</v>
      </c>
      <c r="O470" s="23" t="s">
        <v>32</v>
      </c>
      <c r="P470" s="23" t="s">
        <v>33</v>
      </c>
      <c r="Q470" s="23"/>
      <c r="R470" s="23"/>
      <c r="S470" s="19" t="s">
        <v>34</v>
      </c>
      <c r="V470" s="16" t="str">
        <f t="shared" ca="1" si="48"/>
        <v>ND</v>
      </c>
      <c r="W470" s="14" t="str">
        <f t="shared" ca="1" si="48"/>
        <v>Construction</v>
      </c>
      <c r="X470" s="3" t="str">
        <f>'EE investment costs'!D519</f>
        <v>MT-78</v>
      </c>
      <c r="Y470" s="3" t="str">
        <f>'EE investment costs'!E519</f>
        <v>Heat Medium Temp. up to 150C</v>
      </c>
      <c r="AC470" s="123">
        <f>'EE investment costs'!C519</f>
        <v>7.8</v>
      </c>
      <c r="AD470" s="22"/>
    </row>
    <row r="471" spans="2:30">
      <c r="B471" s="14" t="str">
        <f t="shared" ca="1" si="44"/>
        <v>INDNDEFFHT-78</v>
      </c>
      <c r="C471" s="15" t="str">
        <f t="shared" ca="1" si="43"/>
        <v>INDHT</v>
      </c>
      <c r="D471" s="16">
        <f>'EE investment costs'!$F$15</f>
        <v>2016</v>
      </c>
      <c r="E471" s="14">
        <f>VLOOKUP(X471,'EE investment costs'!$D$56:$R$656,15,0)</f>
        <v>5.1040000000000001</v>
      </c>
      <c r="F471" s="17">
        <f ca="1">INDEX('EE investment costs'!$D$56:$R$656,MATCH(X471,'EE investment costs'!$D$56:$D$656,0),MATCH($V$8,'EE investment costs'!$D$56:$R$56,0))</f>
        <v>710.68879279310886</v>
      </c>
      <c r="I471" s="18">
        <v>1</v>
      </c>
      <c r="J471" s="18">
        <v>1</v>
      </c>
      <c r="K471" s="14">
        <f t="shared" ca="1" si="47"/>
        <v>5</v>
      </c>
      <c r="M471" s="19" t="str">
        <f t="shared" ca="1" si="45"/>
        <v>INDNDEFFHT-78</v>
      </c>
      <c r="N471" s="23" t="str">
        <f t="shared" ca="1" si="46"/>
        <v>Construction Saving Tech-Heat High Temp. over 150C 7.8y</v>
      </c>
      <c r="O471" s="23" t="s">
        <v>32</v>
      </c>
      <c r="P471" s="23" t="s">
        <v>33</v>
      </c>
      <c r="Q471" s="23"/>
      <c r="R471" s="23"/>
      <c r="S471" s="19" t="s">
        <v>34</v>
      </c>
      <c r="V471" s="16" t="str">
        <f t="shared" ca="1" si="48"/>
        <v>ND</v>
      </c>
      <c r="W471" s="14" t="str">
        <f t="shared" ca="1" si="48"/>
        <v>Construction</v>
      </c>
      <c r="X471" s="3" t="str">
        <f>'EE investment costs'!D520</f>
        <v>HT-78</v>
      </c>
      <c r="Y471" s="3" t="str">
        <f>'EE investment costs'!E520</f>
        <v>Heat High Temp. over 150C</v>
      </c>
      <c r="AC471" s="123">
        <f>'EE investment costs'!C520</f>
        <v>7.8</v>
      </c>
      <c r="AD471" s="22"/>
    </row>
    <row r="472" spans="2:30">
      <c r="B472" s="14" t="str">
        <f t="shared" ca="1" si="44"/>
        <v>INDNDEFFRH-78</v>
      </c>
      <c r="C472" s="15" t="str">
        <f t="shared" ca="1" si="43"/>
        <v>INDRH</v>
      </c>
      <c r="D472" s="16">
        <f>'EE investment costs'!$F$15</f>
        <v>2016</v>
      </c>
      <c r="E472" s="14">
        <f>VLOOKUP(X472,'EE investment costs'!$D$56:$R$656,15,0)</f>
        <v>16.709333333333337</v>
      </c>
      <c r="F472" s="17">
        <f ca="1">INDEX('EE investment costs'!$D$56:$R$656,MATCH(X472,'EE investment costs'!$D$56:$D$656,0),MATCH($V$8,'EE investment costs'!$D$56:$R$56,0))</f>
        <v>2652.659917961078</v>
      </c>
      <c r="I472" s="18">
        <v>1</v>
      </c>
      <c r="J472" s="18">
        <v>1</v>
      </c>
      <c r="K472" s="14">
        <f t="shared" ca="1" si="47"/>
        <v>0</v>
      </c>
      <c r="M472" s="19" t="str">
        <f t="shared" ca="1" si="45"/>
        <v>INDNDEFFRH-78</v>
      </c>
      <c r="N472" s="23" t="str">
        <f t="shared" ca="1" si="46"/>
        <v>Construction Saving Tech-Heat Room Heat 7.8y</v>
      </c>
      <c r="O472" s="23" t="s">
        <v>32</v>
      </c>
      <c r="P472" s="23" t="s">
        <v>33</v>
      </c>
      <c r="Q472" s="23"/>
      <c r="R472" s="23"/>
      <c r="S472" s="19" t="s">
        <v>34</v>
      </c>
      <c r="V472" s="16" t="str">
        <f t="shared" ca="1" si="48"/>
        <v>ND</v>
      </c>
      <c r="W472" s="14" t="str">
        <f t="shared" ca="1" si="48"/>
        <v>Construction</v>
      </c>
      <c r="X472" s="3" t="str">
        <f>'EE investment costs'!D521</f>
        <v>RH-78</v>
      </c>
      <c r="Y472" s="3" t="str">
        <f>'EE investment costs'!E521</f>
        <v>Heat Room Heat</v>
      </c>
      <c r="AC472" s="123">
        <f>'EE investment costs'!C521</f>
        <v>7.8</v>
      </c>
      <c r="AD472" s="22"/>
    </row>
    <row r="473" spans="2:30">
      <c r="B473" s="14" t="str">
        <f t="shared" ca="1" si="44"/>
        <v>INDNDEFFLA-78</v>
      </c>
      <c r="C473" s="15" t="str">
        <f t="shared" ca="1" si="43"/>
        <v>INDLA</v>
      </c>
      <c r="D473" s="16">
        <f>'EE investment costs'!$F$15</f>
        <v>2016</v>
      </c>
      <c r="E473" s="14">
        <f>VLOOKUP(X473,'EE investment costs'!$D$56:$R$656,15,0)</f>
        <v>4.4052666666666669</v>
      </c>
      <c r="F473" s="17">
        <f ca="1">INDEX('EE investment costs'!$D$56:$R$656,MATCH(X473,'EE investment costs'!$D$56:$D$656,0),MATCH($V$8,'EE investment costs'!$D$56:$R$56,0))</f>
        <v>2154.7256542436012</v>
      </c>
      <c r="I473" s="18">
        <v>1</v>
      </c>
      <c r="J473" s="18">
        <v>1</v>
      </c>
      <c r="K473" s="14">
        <f t="shared" ca="1" si="47"/>
        <v>0</v>
      </c>
      <c r="M473" s="19" t="str">
        <f t="shared" ca="1" si="45"/>
        <v>INDNDEFFLA-78</v>
      </c>
      <c r="N473" s="23" t="str">
        <f t="shared" ca="1" si="46"/>
        <v>Construction Saving Tech-Light 7.8y</v>
      </c>
      <c r="O473" s="23" t="s">
        <v>32</v>
      </c>
      <c r="P473" s="23" t="s">
        <v>33</v>
      </c>
      <c r="Q473" s="23"/>
      <c r="R473" s="23"/>
      <c r="S473" s="19" t="s">
        <v>34</v>
      </c>
      <c r="V473" s="16" t="str">
        <f t="shared" ca="1" si="48"/>
        <v>ND</v>
      </c>
      <c r="W473" s="14" t="str">
        <f t="shared" ca="1" si="48"/>
        <v>Construction</v>
      </c>
      <c r="X473" s="3" t="str">
        <f>'EE investment costs'!D522</f>
        <v>LA-78</v>
      </c>
      <c r="Y473" s="3" t="str">
        <f>'EE investment costs'!E522</f>
        <v>Light</v>
      </c>
      <c r="AC473" s="123">
        <f>'EE investment costs'!C522</f>
        <v>7.8</v>
      </c>
      <c r="AD473" s="22"/>
    </row>
    <row r="474" spans="2:30">
      <c r="B474" s="14" t="str">
        <f t="shared" ca="1" si="44"/>
        <v>INDNDEFFEM-78</v>
      </c>
      <c r="C474" s="15" t="str">
        <f t="shared" ca="1" si="43"/>
        <v>INDEM</v>
      </c>
      <c r="D474" s="16">
        <f>'EE investment costs'!$F$15</f>
        <v>2016</v>
      </c>
      <c r="E474" s="14">
        <f>VLOOKUP(X474,'EE investment costs'!$D$56:$R$656,15,0)</f>
        <v>4.6255299999999995</v>
      </c>
      <c r="F474" s="17">
        <f ca="1">INDEX('EE investment costs'!$D$56:$R$656,MATCH(X474,'EE investment costs'!$D$56:$D$656,0),MATCH($V$8,'EE investment costs'!$D$56:$R$56,0))</f>
        <v>2293.219346035864</v>
      </c>
      <c r="I474" s="18">
        <v>1</v>
      </c>
      <c r="J474" s="18">
        <v>1</v>
      </c>
      <c r="K474" s="14">
        <f t="shared" ca="1" si="47"/>
        <v>0</v>
      </c>
      <c r="M474" s="19" t="str">
        <f t="shared" ca="1" si="45"/>
        <v>INDNDEFFEM-78</v>
      </c>
      <c r="N474" s="23" t="str">
        <f t="shared" ca="1" si="46"/>
        <v>Construction Saving Tech-Electric Motors 7.8y</v>
      </c>
      <c r="O474" s="23" t="s">
        <v>32</v>
      </c>
      <c r="P474" s="23" t="s">
        <v>33</v>
      </c>
      <c r="Q474" s="23"/>
      <c r="R474" s="23"/>
      <c r="S474" s="19" t="s">
        <v>34</v>
      </c>
      <c r="V474" s="16" t="str">
        <f t="shared" ca="1" si="48"/>
        <v>ND</v>
      </c>
      <c r="W474" s="14" t="str">
        <f t="shared" ca="1" si="48"/>
        <v>Construction</v>
      </c>
      <c r="X474" s="3" t="str">
        <f>'EE investment costs'!D523</f>
        <v>EM-78</v>
      </c>
      <c r="Y474" s="3" t="str">
        <f>'EE investment costs'!E523</f>
        <v>Electric Motors</v>
      </c>
      <c r="AC474" s="123">
        <f>'EE investment costs'!C523</f>
        <v>7.8</v>
      </c>
      <c r="AD474" s="22"/>
    </row>
    <row r="475" spans="2:30">
      <c r="B475" s="14" t="str">
        <f t="shared" ca="1" si="44"/>
        <v>INDNDEFFTF-78</v>
      </c>
      <c r="C475" s="15" t="str">
        <f t="shared" ca="1" si="43"/>
        <v>INDTF</v>
      </c>
      <c r="D475" s="16">
        <f>'EE investment costs'!$F$15</f>
        <v>2016</v>
      </c>
      <c r="E475" s="14">
        <f>VLOOKUP(X475,'EE investment costs'!$D$56:$R$656,15,0)</f>
        <v>18.166666666666664</v>
      </c>
      <c r="F475" s="17">
        <f ca="1">INDEX('EE investment costs'!$D$56:$R$656,MATCH(X475,'EE investment costs'!$D$56:$D$656,0),MATCH($V$8,'EE investment costs'!$D$56:$R$56,0))</f>
        <v>1146.1093854482065</v>
      </c>
      <c r="I475" s="18">
        <v>1</v>
      </c>
      <c r="J475" s="18">
        <v>1</v>
      </c>
      <c r="K475" s="14">
        <f t="shared" ca="1" si="47"/>
        <v>1</v>
      </c>
      <c r="M475" s="19" t="str">
        <f t="shared" ca="1" si="45"/>
        <v>INDNDEFFTF-78</v>
      </c>
      <c r="N475" s="23" t="str">
        <f t="shared" ca="1" si="46"/>
        <v>Construction Saving Tech-Haulage Tractors, Trucks, Fishing boats 7.8y</v>
      </c>
      <c r="O475" s="23" t="s">
        <v>32</v>
      </c>
      <c r="P475" s="23" t="s">
        <v>33</v>
      </c>
      <c r="Q475" s="23"/>
      <c r="R475" s="23"/>
      <c r="S475" s="19" t="s">
        <v>34</v>
      </c>
      <c r="V475" s="16" t="str">
        <f t="shared" ca="1" si="48"/>
        <v>ND</v>
      </c>
      <c r="W475" s="14" t="str">
        <f t="shared" ca="1" si="48"/>
        <v>Construction</v>
      </c>
      <c r="X475" s="3" t="str">
        <f>'EE investment costs'!D524</f>
        <v>TF-78</v>
      </c>
      <c r="Y475" s="3" t="str">
        <f>'EE investment costs'!E524</f>
        <v>Haulage Tractors, Trucks, Fishing boats</v>
      </c>
      <c r="AC475" s="123">
        <f>'EE investment costs'!C524</f>
        <v>7.8</v>
      </c>
      <c r="AD475" s="22"/>
    </row>
    <row r="476" spans="2:30">
      <c r="B476" s="14" t="str">
        <f t="shared" ca="1" si="44"/>
        <v>INDNDEFFMT-79</v>
      </c>
      <c r="C476" s="15" t="str">
        <f t="shared" ca="1" si="43"/>
        <v>INDMT</v>
      </c>
      <c r="D476" s="16">
        <f>'EE investment costs'!$F$15</f>
        <v>2016</v>
      </c>
      <c r="E476" s="14">
        <f>VLOOKUP(X476,'EE investment costs'!$D$56:$R$656,15,0)</f>
        <v>6.39</v>
      </c>
      <c r="F476" s="17">
        <f ca="1">INDEX('EE investment costs'!$D$56:$R$656,MATCH(X476,'EE investment costs'!$D$56:$D$656,0),MATCH($V$8,'EE investment costs'!$D$56:$R$56,0))</f>
        <v>950.2439891896729</v>
      </c>
      <c r="I476" s="18">
        <v>1</v>
      </c>
      <c r="J476" s="18">
        <v>1</v>
      </c>
      <c r="K476" s="14">
        <f t="shared" ca="1" si="47"/>
        <v>3</v>
      </c>
      <c r="M476" s="19" t="str">
        <f t="shared" ca="1" si="45"/>
        <v>INDNDEFFMT-79</v>
      </c>
      <c r="N476" s="23" t="str">
        <f t="shared" ca="1" si="46"/>
        <v>Construction Saving Tech-Heat Medium Temp. up to 150C 7.9y</v>
      </c>
      <c r="O476" s="23" t="s">
        <v>32</v>
      </c>
      <c r="P476" s="23" t="s">
        <v>33</v>
      </c>
      <c r="Q476" s="23"/>
      <c r="R476" s="23"/>
      <c r="S476" s="19" t="s">
        <v>34</v>
      </c>
      <c r="V476" s="16" t="str">
        <f t="shared" ca="1" si="48"/>
        <v>ND</v>
      </c>
      <c r="W476" s="14" t="str">
        <f t="shared" ca="1" si="48"/>
        <v>Construction</v>
      </c>
      <c r="X476" s="3" t="str">
        <f>'EE investment costs'!D525</f>
        <v>MT-79</v>
      </c>
      <c r="Y476" s="3" t="str">
        <f>'EE investment costs'!E525</f>
        <v>Heat Medium Temp. up to 150C</v>
      </c>
      <c r="AC476" s="123">
        <f>'EE investment costs'!C525</f>
        <v>7.9</v>
      </c>
      <c r="AD476" s="22"/>
    </row>
    <row r="477" spans="2:30">
      <c r="B477" s="14" t="str">
        <f t="shared" ca="1" si="44"/>
        <v>INDNDEFFHT-79</v>
      </c>
      <c r="C477" s="15" t="str">
        <f t="shared" ca="1" si="43"/>
        <v>INDHT</v>
      </c>
      <c r="D477" s="16">
        <f>'EE investment costs'!$F$15</f>
        <v>2016</v>
      </c>
      <c r="E477" s="14">
        <f>VLOOKUP(X477,'EE investment costs'!$D$56:$R$656,15,0)</f>
        <v>5.1120000000000001</v>
      </c>
      <c r="F477" s="17">
        <f ca="1">INDEX('EE investment costs'!$D$56:$R$656,MATCH(X477,'EE investment costs'!$D$56:$D$656,0),MATCH($V$8,'EE investment costs'!$D$56:$R$56,0))</f>
        <v>716.8933021602553</v>
      </c>
      <c r="I477" s="18">
        <v>1</v>
      </c>
      <c r="J477" s="18">
        <v>1</v>
      </c>
      <c r="K477" s="14">
        <f t="shared" ca="1" si="47"/>
        <v>5</v>
      </c>
      <c r="M477" s="19" t="str">
        <f t="shared" ca="1" si="45"/>
        <v>INDNDEFFHT-79</v>
      </c>
      <c r="N477" s="23" t="str">
        <f t="shared" ca="1" si="46"/>
        <v>Construction Saving Tech-Heat High Temp. over 150C 7.9y</v>
      </c>
      <c r="O477" s="23" t="s">
        <v>32</v>
      </c>
      <c r="P477" s="23" t="s">
        <v>33</v>
      </c>
      <c r="Q477" s="23"/>
      <c r="R477" s="23"/>
      <c r="S477" s="19" t="s">
        <v>34</v>
      </c>
      <c r="V477" s="16" t="str">
        <f t="shared" ca="1" si="48"/>
        <v>ND</v>
      </c>
      <c r="W477" s="14" t="str">
        <f t="shared" ca="1" si="48"/>
        <v>Construction</v>
      </c>
      <c r="X477" s="3" t="str">
        <f>'EE investment costs'!D526</f>
        <v>HT-79</v>
      </c>
      <c r="Y477" s="3" t="str">
        <f>'EE investment costs'!E526</f>
        <v>Heat High Temp. over 150C</v>
      </c>
      <c r="AC477" s="123">
        <f>'EE investment costs'!C526</f>
        <v>7.9</v>
      </c>
      <c r="AD477" s="22"/>
    </row>
    <row r="478" spans="2:30">
      <c r="B478" s="14" t="str">
        <f t="shared" ca="1" si="44"/>
        <v>INDNDEFFRH-79</v>
      </c>
      <c r="C478" s="15" t="str">
        <f t="shared" ca="1" si="43"/>
        <v>INDRH</v>
      </c>
      <c r="D478" s="16">
        <f>'EE investment costs'!$F$15</f>
        <v>2016</v>
      </c>
      <c r="E478" s="14">
        <f>VLOOKUP(X478,'EE investment costs'!$D$56:$R$656,15,0)</f>
        <v>16.728000000000002</v>
      </c>
      <c r="F478" s="17">
        <f ca="1">INDEX('EE investment costs'!$D$56:$R$656,MATCH(X478,'EE investment costs'!$D$56:$D$656,0),MATCH($V$8,'EE investment costs'!$D$56:$R$56,0))</f>
        <v>2714.3496834950565</v>
      </c>
      <c r="I478" s="18">
        <v>1</v>
      </c>
      <c r="J478" s="18">
        <v>1</v>
      </c>
      <c r="K478" s="14">
        <f t="shared" ca="1" si="47"/>
        <v>0</v>
      </c>
      <c r="M478" s="19" t="str">
        <f t="shared" ca="1" si="45"/>
        <v>INDNDEFFRH-79</v>
      </c>
      <c r="N478" s="23" t="str">
        <f t="shared" ca="1" si="46"/>
        <v>Construction Saving Tech-Heat Room Heat 7.9y</v>
      </c>
      <c r="O478" s="23" t="s">
        <v>32</v>
      </c>
      <c r="P478" s="23" t="s">
        <v>33</v>
      </c>
      <c r="Q478" s="23"/>
      <c r="R478" s="23"/>
      <c r="S478" s="19" t="s">
        <v>34</v>
      </c>
      <c r="V478" s="16" t="str">
        <f t="shared" ca="1" si="48"/>
        <v>ND</v>
      </c>
      <c r="W478" s="14" t="str">
        <f t="shared" ca="1" si="48"/>
        <v>Construction</v>
      </c>
      <c r="X478" s="3" t="str">
        <f>'EE investment costs'!D527</f>
        <v>RH-79</v>
      </c>
      <c r="Y478" s="3" t="str">
        <f>'EE investment costs'!E527</f>
        <v>Heat Room Heat</v>
      </c>
      <c r="AC478" s="123">
        <f>'EE investment costs'!C527</f>
        <v>7.9</v>
      </c>
      <c r="AD478" s="22"/>
    </row>
    <row r="479" spans="2:30">
      <c r="B479" s="14" t="str">
        <f t="shared" ca="1" si="44"/>
        <v>INDNDEFFLA-79</v>
      </c>
      <c r="C479" s="15" t="str">
        <f t="shared" ca="1" si="43"/>
        <v>INDLA</v>
      </c>
      <c r="D479" s="16">
        <f>'EE investment costs'!$F$15</f>
        <v>2016</v>
      </c>
      <c r="E479" s="14">
        <f>VLOOKUP(X479,'EE investment costs'!$D$56:$R$656,15,0)</f>
        <v>4.4183000000000003</v>
      </c>
      <c r="F479" s="17">
        <f ca="1">INDEX('EE investment costs'!$D$56:$R$656,MATCH(X479,'EE investment costs'!$D$56:$D$656,0),MATCH($V$8,'EE investment costs'!$D$56:$R$56,0))</f>
        <v>2170.1028473947276</v>
      </c>
      <c r="I479" s="18">
        <v>1</v>
      </c>
      <c r="J479" s="18">
        <v>1</v>
      </c>
      <c r="K479" s="14">
        <f t="shared" ca="1" si="47"/>
        <v>0</v>
      </c>
      <c r="M479" s="19" t="str">
        <f t="shared" ca="1" si="45"/>
        <v>INDNDEFFLA-79</v>
      </c>
      <c r="N479" s="23" t="str">
        <f t="shared" ca="1" si="46"/>
        <v>Construction Saving Tech-Light 7.9y</v>
      </c>
      <c r="O479" s="23" t="s">
        <v>32</v>
      </c>
      <c r="P479" s="23" t="s">
        <v>33</v>
      </c>
      <c r="Q479" s="23"/>
      <c r="R479" s="23"/>
      <c r="S479" s="19" t="s">
        <v>34</v>
      </c>
      <c r="V479" s="16" t="str">
        <f t="shared" ca="1" si="48"/>
        <v>ND</v>
      </c>
      <c r="W479" s="14" t="str">
        <f t="shared" ca="1" si="48"/>
        <v>Construction</v>
      </c>
      <c r="X479" s="3" t="str">
        <f>'EE investment costs'!D528</f>
        <v>LA-79</v>
      </c>
      <c r="Y479" s="3" t="str">
        <f>'EE investment costs'!E528</f>
        <v>Light</v>
      </c>
      <c r="AC479" s="123">
        <f>'EE investment costs'!C528</f>
        <v>7.9</v>
      </c>
      <c r="AD479" s="22"/>
    </row>
    <row r="480" spans="2:30">
      <c r="B480" s="14" t="str">
        <f t="shared" ca="1" si="44"/>
        <v>INDNDEFFEM-79</v>
      </c>
      <c r="C480" s="15" t="str">
        <f t="shared" ca="1" si="43"/>
        <v>INDEM</v>
      </c>
      <c r="D480" s="16">
        <f>'EE investment costs'!$F$15</f>
        <v>2016</v>
      </c>
      <c r="E480" s="14">
        <f>VLOOKUP(X480,'EE investment costs'!$D$56:$R$656,15,0)</f>
        <v>4.6392150000000001</v>
      </c>
      <c r="F480" s="17">
        <f ca="1">INDEX('EE investment costs'!$D$56:$R$656,MATCH(X480,'EE investment costs'!$D$56:$D$656,0),MATCH($V$8,'EE investment costs'!$D$56:$R$56,0))</f>
        <v>2312.1575081018805</v>
      </c>
      <c r="I480" s="18">
        <v>1</v>
      </c>
      <c r="J480" s="18">
        <v>1</v>
      </c>
      <c r="K480" s="14">
        <f t="shared" ca="1" si="47"/>
        <v>0</v>
      </c>
      <c r="M480" s="19" t="str">
        <f t="shared" ca="1" si="45"/>
        <v>INDNDEFFEM-79</v>
      </c>
      <c r="N480" s="23" t="str">
        <f t="shared" ca="1" si="46"/>
        <v>Construction Saving Tech-Electric Motors 7.9y</v>
      </c>
      <c r="O480" s="23" t="s">
        <v>32</v>
      </c>
      <c r="P480" s="23" t="s">
        <v>33</v>
      </c>
      <c r="Q480" s="23"/>
      <c r="R480" s="23"/>
      <c r="S480" s="19" t="s">
        <v>34</v>
      </c>
      <c r="V480" s="16" t="str">
        <f t="shared" ca="1" si="48"/>
        <v>ND</v>
      </c>
      <c r="W480" s="14" t="str">
        <f t="shared" ca="1" si="48"/>
        <v>Construction</v>
      </c>
      <c r="X480" s="3" t="str">
        <f>'EE investment costs'!D529</f>
        <v>EM-79</v>
      </c>
      <c r="Y480" s="3" t="str">
        <f>'EE investment costs'!E529</f>
        <v>Electric Motors</v>
      </c>
      <c r="AC480" s="123">
        <f>'EE investment costs'!C529</f>
        <v>7.9</v>
      </c>
      <c r="AD480" s="22"/>
    </row>
    <row r="481" spans="2:30">
      <c r="B481" s="14" t="str">
        <f t="shared" ca="1" si="44"/>
        <v>INDNDEFFTF-79</v>
      </c>
      <c r="C481" s="15" t="str">
        <f t="shared" ca="1" si="43"/>
        <v>INDTF</v>
      </c>
      <c r="D481" s="16">
        <f>'EE investment costs'!$F$15</f>
        <v>2016</v>
      </c>
      <c r="E481" s="14">
        <f>VLOOKUP(X481,'EE investment costs'!$D$56:$R$656,15,0)</f>
        <v>18.25</v>
      </c>
      <c r="F481" s="17">
        <f ca="1">INDEX('EE investment costs'!$D$56:$R$656,MATCH(X481,'EE investment costs'!$D$56:$D$656,0),MATCH($V$8,'EE investment costs'!$D$56:$R$56,0))</f>
        <v>1160.8030955180554</v>
      </c>
      <c r="I481" s="18">
        <v>1</v>
      </c>
      <c r="J481" s="18">
        <v>1</v>
      </c>
      <c r="K481" s="14">
        <f t="shared" ca="1" si="47"/>
        <v>1</v>
      </c>
      <c r="M481" s="19" t="str">
        <f t="shared" ca="1" si="45"/>
        <v>INDNDEFFTF-79</v>
      </c>
      <c r="N481" s="23" t="str">
        <f t="shared" ca="1" si="46"/>
        <v>Construction Saving Tech-Haulage Tractors, Trucks, Fishing boats 7.9y</v>
      </c>
      <c r="O481" s="23" t="s">
        <v>32</v>
      </c>
      <c r="P481" s="23" t="s">
        <v>33</v>
      </c>
      <c r="Q481" s="23"/>
      <c r="R481" s="23"/>
      <c r="S481" s="19" t="s">
        <v>34</v>
      </c>
      <c r="V481" s="16" t="str">
        <f t="shared" ca="1" si="48"/>
        <v>ND</v>
      </c>
      <c r="W481" s="14" t="str">
        <f t="shared" ca="1" si="48"/>
        <v>Construction</v>
      </c>
      <c r="X481" s="3" t="str">
        <f>'EE investment costs'!D530</f>
        <v>TF-79</v>
      </c>
      <c r="Y481" s="3" t="str">
        <f>'EE investment costs'!E530</f>
        <v>Haulage Tractors, Trucks, Fishing boats</v>
      </c>
      <c r="AC481" s="123">
        <f>'EE investment costs'!C530</f>
        <v>7.9</v>
      </c>
      <c r="AD481" s="22"/>
    </row>
    <row r="482" spans="2:30">
      <c r="B482" s="14" t="str">
        <f t="shared" ca="1" si="44"/>
        <v>INDNDEFFMT-80</v>
      </c>
      <c r="C482" s="15" t="str">
        <f t="shared" ca="1" si="43"/>
        <v>INDMT</v>
      </c>
      <c r="D482" s="16">
        <f>'EE investment costs'!$F$15</f>
        <v>2016</v>
      </c>
      <c r="E482" s="14">
        <f>VLOOKUP(X482,'EE investment costs'!$D$56:$R$656,15,0)</f>
        <v>6.4</v>
      </c>
      <c r="F482" s="17">
        <f ca="1">INDEX('EE investment costs'!$D$56:$R$656,MATCH(X482,'EE investment costs'!$D$56:$D$656,0),MATCH($V$8,'EE investment costs'!$D$56:$R$56,0))</f>
        <v>959.57106679403569</v>
      </c>
      <c r="I482" s="18">
        <v>1</v>
      </c>
      <c r="J482" s="18">
        <v>1</v>
      </c>
      <c r="K482" s="14">
        <f t="shared" ca="1" si="47"/>
        <v>3</v>
      </c>
      <c r="M482" s="19" t="str">
        <f t="shared" ca="1" si="45"/>
        <v>INDNDEFFMT-80</v>
      </c>
      <c r="N482" s="23" t="str">
        <f t="shared" ca="1" si="46"/>
        <v>Construction Saving Tech-Heat Medium Temp. up to 150C 8y</v>
      </c>
      <c r="O482" s="23" t="s">
        <v>32</v>
      </c>
      <c r="P482" s="23" t="s">
        <v>33</v>
      </c>
      <c r="Q482" s="23"/>
      <c r="R482" s="23"/>
      <c r="S482" s="19" t="s">
        <v>34</v>
      </c>
      <c r="V482" s="16" t="str">
        <f t="shared" ca="1" si="48"/>
        <v>ND</v>
      </c>
      <c r="W482" s="14" t="str">
        <f t="shared" ca="1" si="48"/>
        <v>Construction</v>
      </c>
      <c r="X482" s="3" t="str">
        <f>'EE investment costs'!D531</f>
        <v>MT-80</v>
      </c>
      <c r="Y482" s="3" t="str">
        <f>'EE investment costs'!E531</f>
        <v>Heat Medium Temp. up to 150C</v>
      </c>
      <c r="AC482" s="123">
        <f>'EE investment costs'!C531</f>
        <v>8</v>
      </c>
      <c r="AD482" s="22"/>
    </row>
    <row r="483" spans="2:30">
      <c r="B483" s="14" t="str">
        <f t="shared" ca="1" si="44"/>
        <v>INDNDEFFHT-80</v>
      </c>
      <c r="C483" s="15" t="str">
        <f t="shared" ca="1" si="43"/>
        <v>INDHT</v>
      </c>
      <c r="D483" s="16">
        <f>'EE investment costs'!$F$15</f>
        <v>2016</v>
      </c>
      <c r="E483" s="14">
        <f>VLOOKUP(X483,'EE investment costs'!$D$56:$R$656,15,0)</f>
        <v>5.12</v>
      </c>
      <c r="F483" s="17">
        <f ca="1">INDEX('EE investment costs'!$D$56:$R$656,MATCH(X483,'EE investment costs'!$D$56:$D$656,0),MATCH($V$8,'EE investment costs'!$D$56:$R$56,0))</f>
        <v>723.09781152740163</v>
      </c>
      <c r="I483" s="18">
        <v>1</v>
      </c>
      <c r="J483" s="18">
        <v>1</v>
      </c>
      <c r="K483" s="14">
        <f t="shared" ca="1" si="47"/>
        <v>5</v>
      </c>
      <c r="M483" s="19" t="str">
        <f t="shared" ca="1" si="45"/>
        <v>INDNDEFFHT-80</v>
      </c>
      <c r="N483" s="23" t="str">
        <f t="shared" ca="1" si="46"/>
        <v>Construction Saving Tech-Heat High Temp. over 150C 8y</v>
      </c>
      <c r="O483" s="23" t="s">
        <v>32</v>
      </c>
      <c r="P483" s="23" t="s">
        <v>33</v>
      </c>
      <c r="Q483" s="23"/>
      <c r="R483" s="23"/>
      <c r="S483" s="19" t="s">
        <v>34</v>
      </c>
      <c r="V483" s="16" t="str">
        <f t="shared" ca="1" si="48"/>
        <v>ND</v>
      </c>
      <c r="W483" s="14" t="str">
        <f t="shared" ca="1" si="48"/>
        <v>Construction</v>
      </c>
      <c r="X483" s="3" t="str">
        <f>'EE investment costs'!D532</f>
        <v>HT-80</v>
      </c>
      <c r="Y483" s="3" t="str">
        <f>'EE investment costs'!E532</f>
        <v>Heat High Temp. over 150C</v>
      </c>
      <c r="AC483" s="123">
        <f>'EE investment costs'!C532</f>
        <v>8</v>
      </c>
      <c r="AD483" s="22"/>
    </row>
    <row r="484" spans="2:30">
      <c r="B484" s="14" t="str">
        <f t="shared" ca="1" si="44"/>
        <v>INDNDEFFRH-80</v>
      </c>
      <c r="C484" s="15" t="str">
        <f t="shared" ca="1" si="43"/>
        <v>INDRH</v>
      </c>
      <c r="D484" s="16">
        <f>'EE investment costs'!$F$15</f>
        <v>2016</v>
      </c>
      <c r="E484" s="14">
        <f>VLOOKUP(X484,'EE investment costs'!$D$56:$R$656,15,0)</f>
        <v>16.74666666666667</v>
      </c>
      <c r="F484" s="17">
        <f ca="1">INDEX('EE investment costs'!$D$56:$R$656,MATCH(X484,'EE investment costs'!$D$56:$D$656,0),MATCH($V$8,'EE investment costs'!$D$56:$R$56,0))</f>
        <v>2776.039449029035</v>
      </c>
      <c r="I484" s="18">
        <v>1</v>
      </c>
      <c r="J484" s="18">
        <v>1</v>
      </c>
      <c r="K484" s="14">
        <f t="shared" ca="1" si="47"/>
        <v>0</v>
      </c>
      <c r="M484" s="19" t="str">
        <f t="shared" ca="1" si="45"/>
        <v>INDNDEFFRH-80</v>
      </c>
      <c r="N484" s="23" t="str">
        <f t="shared" ca="1" si="46"/>
        <v>Construction Saving Tech-Heat Room Heat 8y</v>
      </c>
      <c r="O484" s="23" t="s">
        <v>32</v>
      </c>
      <c r="P484" s="23" t="s">
        <v>33</v>
      </c>
      <c r="Q484" s="23"/>
      <c r="R484" s="23"/>
      <c r="S484" s="19" t="s">
        <v>34</v>
      </c>
      <c r="V484" s="16" t="str">
        <f t="shared" ca="1" si="48"/>
        <v>ND</v>
      </c>
      <c r="W484" s="14" t="str">
        <f t="shared" ca="1" si="48"/>
        <v>Construction</v>
      </c>
      <c r="X484" s="3" t="str">
        <f>'EE investment costs'!D533</f>
        <v>RH-80</v>
      </c>
      <c r="Y484" s="3" t="str">
        <f>'EE investment costs'!E533</f>
        <v>Heat Room Heat</v>
      </c>
      <c r="AC484" s="123">
        <f>'EE investment costs'!C533</f>
        <v>8</v>
      </c>
      <c r="AD484" s="22"/>
    </row>
    <row r="485" spans="2:30">
      <c r="B485" s="14" t="str">
        <f t="shared" ca="1" si="44"/>
        <v>INDNDEFFLA-80</v>
      </c>
      <c r="C485" s="15" t="str">
        <f t="shared" ca="1" si="43"/>
        <v>INDLA</v>
      </c>
      <c r="D485" s="16">
        <f>'EE investment costs'!$F$15</f>
        <v>2016</v>
      </c>
      <c r="E485" s="14">
        <f>VLOOKUP(X485,'EE investment costs'!$D$56:$R$656,15,0)</f>
        <v>4.4313333333333338</v>
      </c>
      <c r="F485" s="17">
        <f ca="1">INDEX('EE investment costs'!$D$56:$R$656,MATCH(X485,'EE investment costs'!$D$56:$D$656,0),MATCH($V$8,'EE investment costs'!$D$56:$R$56,0))</f>
        <v>2185.4800405458545</v>
      </c>
      <c r="I485" s="18">
        <v>1</v>
      </c>
      <c r="J485" s="18">
        <v>1</v>
      </c>
      <c r="K485" s="14">
        <f t="shared" ca="1" si="47"/>
        <v>0</v>
      </c>
      <c r="M485" s="19" t="str">
        <f t="shared" ca="1" si="45"/>
        <v>INDNDEFFLA-80</v>
      </c>
      <c r="N485" s="23" t="str">
        <f t="shared" ca="1" si="46"/>
        <v>Construction Saving Tech-Light 8y</v>
      </c>
      <c r="O485" s="23" t="s">
        <v>32</v>
      </c>
      <c r="P485" s="23" t="s">
        <v>33</v>
      </c>
      <c r="Q485" s="23"/>
      <c r="R485" s="23"/>
      <c r="S485" s="19" t="s">
        <v>34</v>
      </c>
      <c r="V485" s="16" t="str">
        <f t="shared" ca="1" si="48"/>
        <v>ND</v>
      </c>
      <c r="W485" s="14" t="str">
        <f t="shared" ca="1" si="48"/>
        <v>Construction</v>
      </c>
      <c r="X485" s="3" t="str">
        <f>'EE investment costs'!D534</f>
        <v>LA-80</v>
      </c>
      <c r="Y485" s="3" t="str">
        <f>'EE investment costs'!E534</f>
        <v>Light</v>
      </c>
      <c r="AC485" s="123">
        <f>'EE investment costs'!C534</f>
        <v>8</v>
      </c>
      <c r="AD485" s="22"/>
    </row>
    <row r="486" spans="2:30">
      <c r="B486" s="14" t="str">
        <f t="shared" ca="1" si="44"/>
        <v>INDNDEFFEM-80</v>
      </c>
      <c r="C486" s="15" t="str">
        <f t="shared" ca="1" si="43"/>
        <v>INDEM</v>
      </c>
      <c r="D486" s="16">
        <f>'EE investment costs'!$F$15</f>
        <v>2016</v>
      </c>
      <c r="E486" s="14">
        <f>VLOOKUP(X486,'EE investment costs'!$D$56:$R$656,15,0)</f>
        <v>4.6528999999999998</v>
      </c>
      <c r="F486" s="17">
        <f ca="1">INDEX('EE investment costs'!$D$56:$R$656,MATCH(X486,'EE investment costs'!$D$56:$D$656,0),MATCH($V$8,'EE investment costs'!$D$56:$R$56,0))</f>
        <v>2331.0956701678965</v>
      </c>
      <c r="I486" s="18">
        <v>1</v>
      </c>
      <c r="J486" s="18">
        <v>1</v>
      </c>
      <c r="K486" s="14">
        <f t="shared" ca="1" si="47"/>
        <v>0</v>
      </c>
      <c r="M486" s="19" t="str">
        <f t="shared" ca="1" si="45"/>
        <v>INDNDEFFEM-80</v>
      </c>
      <c r="N486" s="23" t="str">
        <f t="shared" ca="1" si="46"/>
        <v>Construction Saving Tech-Electric Motors 8y</v>
      </c>
      <c r="O486" s="23" t="s">
        <v>32</v>
      </c>
      <c r="P486" s="23" t="s">
        <v>33</v>
      </c>
      <c r="Q486" s="23"/>
      <c r="R486" s="23"/>
      <c r="S486" s="19" t="s">
        <v>34</v>
      </c>
      <c r="V486" s="16" t="str">
        <f t="shared" ca="1" si="48"/>
        <v>ND</v>
      </c>
      <c r="W486" s="14" t="str">
        <f t="shared" ca="1" si="48"/>
        <v>Construction</v>
      </c>
      <c r="X486" s="3" t="str">
        <f>'EE investment costs'!D535</f>
        <v>EM-80</v>
      </c>
      <c r="Y486" s="3" t="str">
        <f>'EE investment costs'!E535</f>
        <v>Electric Motors</v>
      </c>
      <c r="AC486" s="123">
        <f>'EE investment costs'!C535</f>
        <v>8</v>
      </c>
      <c r="AD486" s="22"/>
    </row>
    <row r="487" spans="2:30" ht="13.5" thickBot="1">
      <c r="B487" s="14" t="str">
        <f t="shared" ca="1" si="44"/>
        <v>INDNDEFFTF-80</v>
      </c>
      <c r="C487" s="15" t="str">
        <f t="shared" ca="1" si="43"/>
        <v>INDTF</v>
      </c>
      <c r="D487" s="16">
        <f>'EE investment costs'!$F$15</f>
        <v>2016</v>
      </c>
      <c r="E487" s="14">
        <f>VLOOKUP(X487,'EE investment costs'!$D$56:$R$656,15,0)</f>
        <v>18.333333333333332</v>
      </c>
      <c r="F487" s="17">
        <f ca="1">INDEX('EE investment costs'!$D$56:$R$656,MATCH(X487,'EE investment costs'!$D$56:$D$656,0),MATCH($V$8,'EE investment costs'!$D$56:$R$56,0))</f>
        <v>1175.4968055879042</v>
      </c>
      <c r="I487" s="18">
        <v>1</v>
      </c>
      <c r="J487" s="18">
        <v>1</v>
      </c>
      <c r="K487" s="14">
        <f t="shared" ca="1" si="47"/>
        <v>1</v>
      </c>
      <c r="M487" s="24" t="str">
        <f t="shared" ca="1" si="45"/>
        <v>INDNDEFFTF-80</v>
      </c>
      <c r="N487" s="25" t="str">
        <f t="shared" ca="1" si="46"/>
        <v>Construction Saving Tech-Haulage Tractors, Trucks, Fishing boats 8y</v>
      </c>
      <c r="O487" s="25" t="s">
        <v>32</v>
      </c>
      <c r="P487" s="25" t="s">
        <v>33</v>
      </c>
      <c r="Q487" s="25"/>
      <c r="R487" s="25"/>
      <c r="S487" s="24" t="s">
        <v>34</v>
      </c>
      <c r="V487" s="16" t="str">
        <f t="shared" ca="1" si="48"/>
        <v>ND</v>
      </c>
      <c r="W487" s="14" t="str">
        <f t="shared" ca="1" si="48"/>
        <v>Construction</v>
      </c>
      <c r="X487" s="3" t="str">
        <f>'EE investment costs'!D536</f>
        <v>TF-80</v>
      </c>
      <c r="Y487" s="3" t="str">
        <f>'EE investment costs'!E536</f>
        <v>Haulage Tractors, Trucks, Fishing boats</v>
      </c>
      <c r="AC487" s="123">
        <f>'EE investment costs'!C536</f>
        <v>8</v>
      </c>
      <c r="AD487" s="22"/>
    </row>
    <row r="488" spans="2:30">
      <c r="B488" s="14" t="str">
        <f t="shared" ca="1" si="44"/>
        <v>INDNDEFFMT-81</v>
      </c>
      <c r="C488" s="15" t="str">
        <f ca="1">"I"&amp;MID(B488,4,1)&amp;"D"&amp;MID(B488,9,2)</f>
        <v>INDMT</v>
      </c>
      <c r="D488" s="16">
        <f>'EE investment costs'!$F$15</f>
        <v>2016</v>
      </c>
      <c r="E488" s="14">
        <f>VLOOKUP(X488,'EE investment costs'!$D$56:$R$656,15,0)</f>
        <v>6.41</v>
      </c>
      <c r="F488" s="17">
        <f ca="1">INDEX('EE investment costs'!$D$56:$R$656,MATCH(X488,'EE investment costs'!$D$56:$D$656,0),MATCH($V$8,'EE investment costs'!$D$56:$R$56,0))</f>
        <v>968.89814439839859</v>
      </c>
      <c r="I488" s="18">
        <v>1</v>
      </c>
      <c r="J488" s="18">
        <v>1</v>
      </c>
      <c r="K488" s="14">
        <f t="shared" ca="1" si="47"/>
        <v>3</v>
      </c>
      <c r="M488" s="20" t="str">
        <f t="shared" ca="1" si="45"/>
        <v>INDNDEFFMT-81</v>
      </c>
      <c r="N488" s="21" t="str">
        <f t="shared" ca="1" si="46"/>
        <v>Construction Saving Tech-Heat Medium Temp. up to 150C 8.1y</v>
      </c>
      <c r="O488" s="21" t="s">
        <v>32</v>
      </c>
      <c r="P488" s="21" t="s">
        <v>33</v>
      </c>
      <c r="Q488" s="21"/>
      <c r="R488" s="21"/>
      <c r="S488" s="20" t="s">
        <v>34</v>
      </c>
      <c r="V488" s="16" t="str">
        <f t="shared" ca="1" si="48"/>
        <v>ND</v>
      </c>
      <c r="W488" s="14" t="str">
        <f t="shared" ca="1" si="48"/>
        <v>Construction</v>
      </c>
      <c r="X488" s="3" t="str">
        <f>'EE investment costs'!D537</f>
        <v>MT-81</v>
      </c>
      <c r="Y488" s="3" t="str">
        <f>'EE investment costs'!E537</f>
        <v>Heat Medium Temp. up to 150C</v>
      </c>
      <c r="AC488" s="123">
        <f>'EE investment costs'!C537</f>
        <v>8.1</v>
      </c>
      <c r="AD488" s="22"/>
    </row>
    <row r="489" spans="2:30">
      <c r="B489" s="14" t="str">
        <f t="shared" ca="1" si="44"/>
        <v>INDNDEFFHT-81</v>
      </c>
      <c r="C489" s="15" t="str">
        <f t="shared" ref="C489:C547" ca="1" si="49">"I"&amp;MID(B489,4,1)&amp;"D"&amp;MID(B489,9,2)</f>
        <v>INDHT</v>
      </c>
      <c r="D489" s="16">
        <f>'EE investment costs'!$F$15</f>
        <v>2016</v>
      </c>
      <c r="E489" s="14">
        <f>VLOOKUP(X489,'EE investment costs'!$D$56:$R$656,15,0)</f>
        <v>5.1280000000000001</v>
      </c>
      <c r="F489" s="17">
        <f ca="1">INDEX('EE investment costs'!$D$56:$R$656,MATCH(X489,'EE investment costs'!$D$56:$D$656,0),MATCH($V$8,'EE investment costs'!$D$56:$R$56,0))</f>
        <v>729.30232089454807</v>
      </c>
      <c r="I489" s="18">
        <v>1</v>
      </c>
      <c r="J489" s="18">
        <v>1</v>
      </c>
      <c r="K489" s="14">
        <f t="shared" ca="1" si="47"/>
        <v>5</v>
      </c>
      <c r="M489" s="19" t="str">
        <f t="shared" ca="1" si="45"/>
        <v>INDNDEFFHT-81</v>
      </c>
      <c r="N489" s="23" t="str">
        <f t="shared" ca="1" si="46"/>
        <v>Construction Saving Tech-Heat High Temp. over 150C 8.1y</v>
      </c>
      <c r="O489" s="23" t="s">
        <v>32</v>
      </c>
      <c r="P489" s="23" t="s">
        <v>33</v>
      </c>
      <c r="Q489" s="23"/>
      <c r="R489" s="23"/>
      <c r="S489" s="19" t="s">
        <v>34</v>
      </c>
      <c r="V489" s="16" t="str">
        <f t="shared" ca="1" si="48"/>
        <v>ND</v>
      </c>
      <c r="W489" s="14" t="str">
        <f t="shared" ca="1" si="48"/>
        <v>Construction</v>
      </c>
      <c r="X489" s="3" t="str">
        <f>'EE investment costs'!D538</f>
        <v>HT-81</v>
      </c>
      <c r="Y489" s="3" t="str">
        <f>'EE investment costs'!E538</f>
        <v>Heat High Temp. over 150C</v>
      </c>
      <c r="AC489" s="123">
        <f>'EE investment costs'!C538</f>
        <v>8.1</v>
      </c>
      <c r="AD489" s="22"/>
    </row>
    <row r="490" spans="2:30">
      <c r="B490" s="14" t="str">
        <f t="shared" ca="1" si="44"/>
        <v>INDNDEFFRH-81</v>
      </c>
      <c r="C490" s="15" t="str">
        <f t="shared" ca="1" si="49"/>
        <v>INDRH</v>
      </c>
      <c r="D490" s="16">
        <f>'EE investment costs'!$F$15</f>
        <v>2016</v>
      </c>
      <c r="E490" s="14">
        <f>VLOOKUP(X490,'EE investment costs'!$D$56:$R$656,15,0)</f>
        <v>16.765333333333334</v>
      </c>
      <c r="F490" s="17">
        <f ca="1">INDEX('EE investment costs'!$D$56:$R$656,MATCH(X490,'EE investment costs'!$D$56:$D$656,0),MATCH($V$8,'EE investment costs'!$D$56:$R$56,0))</f>
        <v>2837.7292145630131</v>
      </c>
      <c r="I490" s="18">
        <v>1</v>
      </c>
      <c r="J490" s="18">
        <v>1</v>
      </c>
      <c r="K490" s="14">
        <f t="shared" ca="1" si="47"/>
        <v>0</v>
      </c>
      <c r="M490" s="19" t="str">
        <f t="shared" ca="1" si="45"/>
        <v>INDNDEFFRH-81</v>
      </c>
      <c r="N490" s="23" t="str">
        <f t="shared" ca="1" si="46"/>
        <v>Construction Saving Tech-Heat Room Heat 8.1y</v>
      </c>
      <c r="O490" s="23" t="s">
        <v>32</v>
      </c>
      <c r="P490" s="23" t="s">
        <v>33</v>
      </c>
      <c r="Q490" s="23"/>
      <c r="R490" s="23"/>
      <c r="S490" s="19" t="s">
        <v>34</v>
      </c>
      <c r="V490" s="16" t="str">
        <f t="shared" ca="1" si="48"/>
        <v>ND</v>
      </c>
      <c r="W490" s="14" t="str">
        <f t="shared" ca="1" si="48"/>
        <v>Construction</v>
      </c>
      <c r="X490" s="3" t="str">
        <f>'EE investment costs'!D539</f>
        <v>RH-81</v>
      </c>
      <c r="Y490" s="3" t="str">
        <f>'EE investment costs'!E539</f>
        <v>Heat Room Heat</v>
      </c>
      <c r="AC490" s="123">
        <f>'EE investment costs'!C539</f>
        <v>8.1</v>
      </c>
      <c r="AD490" s="22"/>
    </row>
    <row r="491" spans="2:30">
      <c r="B491" s="14" t="str">
        <f t="shared" ca="1" si="44"/>
        <v>INDNDEFFLA-81</v>
      </c>
      <c r="C491" s="15" t="str">
        <f t="shared" ca="1" si="49"/>
        <v>INDLA</v>
      </c>
      <c r="D491" s="16">
        <f>'EE investment costs'!$F$15</f>
        <v>2016</v>
      </c>
      <c r="E491" s="14">
        <f>VLOOKUP(X491,'EE investment costs'!$D$56:$R$656,15,0)</f>
        <v>4.4443666666666672</v>
      </c>
      <c r="F491" s="17">
        <f ca="1">INDEX('EE investment costs'!$D$56:$R$656,MATCH(X491,'EE investment costs'!$D$56:$D$656,0),MATCH($V$8,'EE investment costs'!$D$56:$R$56,0))</f>
        <v>2200.857233696981</v>
      </c>
      <c r="I491" s="18">
        <v>1</v>
      </c>
      <c r="J491" s="18">
        <v>1</v>
      </c>
      <c r="K491" s="14">
        <f t="shared" ca="1" si="47"/>
        <v>0</v>
      </c>
      <c r="M491" s="19" t="str">
        <f t="shared" ca="1" si="45"/>
        <v>INDNDEFFLA-81</v>
      </c>
      <c r="N491" s="23" t="str">
        <f t="shared" ca="1" si="46"/>
        <v>Construction Saving Tech-Light 8.1y</v>
      </c>
      <c r="O491" s="23" t="s">
        <v>32</v>
      </c>
      <c r="P491" s="23" t="s">
        <v>33</v>
      </c>
      <c r="Q491" s="23"/>
      <c r="R491" s="23"/>
      <c r="S491" s="19" t="s">
        <v>34</v>
      </c>
      <c r="V491" s="16" t="str">
        <f t="shared" ca="1" si="48"/>
        <v>ND</v>
      </c>
      <c r="W491" s="14" t="str">
        <f t="shared" ca="1" si="48"/>
        <v>Construction</v>
      </c>
      <c r="X491" s="3" t="str">
        <f>'EE investment costs'!D540</f>
        <v>LA-81</v>
      </c>
      <c r="Y491" s="3" t="str">
        <f>'EE investment costs'!E540</f>
        <v>Light</v>
      </c>
      <c r="AC491" s="123">
        <f>'EE investment costs'!C540</f>
        <v>8.1</v>
      </c>
      <c r="AD491" s="22"/>
    </row>
    <row r="492" spans="2:30">
      <c r="B492" s="14" t="str">
        <f t="shared" ca="1" si="44"/>
        <v>INDNDEFFEM-81</v>
      </c>
      <c r="C492" s="15" t="str">
        <f t="shared" ca="1" si="49"/>
        <v>INDEM</v>
      </c>
      <c r="D492" s="16">
        <f>'EE investment costs'!$F$15</f>
        <v>2016</v>
      </c>
      <c r="E492" s="14">
        <f>VLOOKUP(X492,'EE investment costs'!$D$56:$R$656,15,0)</f>
        <v>4.6665849999999995</v>
      </c>
      <c r="F492" s="17">
        <f ca="1">INDEX('EE investment costs'!$D$56:$R$656,MATCH(X492,'EE investment costs'!$D$56:$D$656,0),MATCH($V$8,'EE investment costs'!$D$56:$R$56,0))</f>
        <v>2350.0338322339126</v>
      </c>
      <c r="I492" s="18">
        <v>1</v>
      </c>
      <c r="J492" s="18">
        <v>1</v>
      </c>
      <c r="K492" s="14">
        <f t="shared" ca="1" si="47"/>
        <v>0</v>
      </c>
      <c r="M492" s="19" t="str">
        <f t="shared" ca="1" si="45"/>
        <v>INDNDEFFEM-81</v>
      </c>
      <c r="N492" s="23" t="str">
        <f t="shared" ca="1" si="46"/>
        <v>Construction Saving Tech-Electric Motors 8.1y</v>
      </c>
      <c r="O492" s="23" t="s">
        <v>32</v>
      </c>
      <c r="P492" s="23" t="s">
        <v>33</v>
      </c>
      <c r="Q492" s="23"/>
      <c r="R492" s="23"/>
      <c r="S492" s="19" t="s">
        <v>34</v>
      </c>
      <c r="V492" s="16" t="str">
        <f t="shared" ca="1" si="48"/>
        <v>ND</v>
      </c>
      <c r="W492" s="14" t="str">
        <f t="shared" ca="1" si="48"/>
        <v>Construction</v>
      </c>
      <c r="X492" s="3" t="str">
        <f>'EE investment costs'!D541</f>
        <v>EM-81</v>
      </c>
      <c r="Y492" s="3" t="str">
        <f>'EE investment costs'!E541</f>
        <v>Electric Motors</v>
      </c>
      <c r="AC492" s="123">
        <f>'EE investment costs'!C541</f>
        <v>8.1</v>
      </c>
      <c r="AD492" s="22"/>
    </row>
    <row r="493" spans="2:30">
      <c r="B493" s="14" t="str">
        <f t="shared" ca="1" si="44"/>
        <v>INDNDEFFTF-81</v>
      </c>
      <c r="C493" s="15" t="str">
        <f t="shared" ca="1" si="49"/>
        <v>INDTF</v>
      </c>
      <c r="D493" s="16">
        <f>'EE investment costs'!$F$15</f>
        <v>2016</v>
      </c>
      <c r="E493" s="14">
        <f>VLOOKUP(X493,'EE investment costs'!$D$56:$R$656,15,0)</f>
        <v>18.416666666666664</v>
      </c>
      <c r="F493" s="17">
        <f ca="1">INDEX('EE investment costs'!$D$56:$R$656,MATCH(X493,'EE investment costs'!$D$56:$D$656,0),MATCH($V$8,'EE investment costs'!$D$56:$R$56,0))</f>
        <v>1190.1905156577527</v>
      </c>
      <c r="I493" s="18">
        <v>1</v>
      </c>
      <c r="J493" s="18">
        <v>1</v>
      </c>
      <c r="K493" s="14">
        <f t="shared" ca="1" si="47"/>
        <v>1</v>
      </c>
      <c r="M493" s="19" t="str">
        <f t="shared" ca="1" si="45"/>
        <v>INDNDEFFTF-81</v>
      </c>
      <c r="N493" s="23" t="str">
        <f t="shared" ca="1" si="46"/>
        <v>Construction Saving Tech-Haulage Tractors, Trucks, Fishing boats 8.1y</v>
      </c>
      <c r="O493" s="23" t="s">
        <v>32</v>
      </c>
      <c r="P493" s="23" t="s">
        <v>33</v>
      </c>
      <c r="Q493" s="23"/>
      <c r="R493" s="23"/>
      <c r="S493" s="19" t="s">
        <v>34</v>
      </c>
      <c r="V493" s="16" t="str">
        <f t="shared" ca="1" si="48"/>
        <v>ND</v>
      </c>
      <c r="W493" s="14" t="str">
        <f t="shared" ca="1" si="48"/>
        <v>Construction</v>
      </c>
      <c r="X493" s="3" t="str">
        <f>'EE investment costs'!D542</f>
        <v>TF-81</v>
      </c>
      <c r="Y493" s="3" t="str">
        <f>'EE investment costs'!E542</f>
        <v>Haulage Tractors, Trucks, Fishing boats</v>
      </c>
      <c r="AC493" s="123">
        <f>'EE investment costs'!C542</f>
        <v>8.1</v>
      </c>
      <c r="AD493" s="22"/>
    </row>
    <row r="494" spans="2:30">
      <c r="B494" s="14" t="str">
        <f t="shared" ca="1" si="44"/>
        <v>INDNDEFFMT-82</v>
      </c>
      <c r="C494" s="15" t="str">
        <f t="shared" ca="1" si="49"/>
        <v>INDMT</v>
      </c>
      <c r="D494" s="16">
        <f>'EE investment costs'!$F$15</f>
        <v>2016</v>
      </c>
      <c r="E494" s="14">
        <f>VLOOKUP(X494,'EE investment costs'!$D$56:$R$656,15,0)</f>
        <v>6.42</v>
      </c>
      <c r="F494" s="17">
        <f ca="1">INDEX('EE investment costs'!$D$56:$R$656,MATCH(X494,'EE investment costs'!$D$56:$D$656,0),MATCH($V$8,'EE investment costs'!$D$56:$R$56,0))</f>
        <v>978.22522200276126</v>
      </c>
      <c r="I494" s="18">
        <v>1</v>
      </c>
      <c r="J494" s="18">
        <v>1</v>
      </c>
      <c r="K494" s="14">
        <f t="shared" ca="1" si="47"/>
        <v>3</v>
      </c>
      <c r="M494" s="19" t="str">
        <f t="shared" ca="1" si="45"/>
        <v>INDNDEFFMT-82</v>
      </c>
      <c r="N494" s="23" t="str">
        <f t="shared" ca="1" si="46"/>
        <v>Construction Saving Tech-Heat Medium Temp. up to 150C 8.2y</v>
      </c>
      <c r="O494" s="23" t="s">
        <v>32</v>
      </c>
      <c r="P494" s="23" t="s">
        <v>33</v>
      </c>
      <c r="Q494" s="23"/>
      <c r="R494" s="23"/>
      <c r="S494" s="19" t="s">
        <v>34</v>
      </c>
      <c r="V494" s="16" t="str">
        <f t="shared" ca="1" si="48"/>
        <v>ND</v>
      </c>
      <c r="W494" s="14" t="str">
        <f t="shared" ca="1" si="48"/>
        <v>Construction</v>
      </c>
      <c r="X494" s="3" t="str">
        <f>'EE investment costs'!D543</f>
        <v>MT-82</v>
      </c>
      <c r="Y494" s="3" t="str">
        <f>'EE investment costs'!E543</f>
        <v>Heat Medium Temp. up to 150C</v>
      </c>
      <c r="AC494" s="123">
        <f>'EE investment costs'!C543</f>
        <v>8.1999999999999993</v>
      </c>
      <c r="AD494" s="22"/>
    </row>
    <row r="495" spans="2:30">
      <c r="B495" s="14" t="str">
        <f t="shared" ca="1" si="44"/>
        <v>INDNDEFFHT-82</v>
      </c>
      <c r="C495" s="15" t="str">
        <f t="shared" ca="1" si="49"/>
        <v>INDHT</v>
      </c>
      <c r="D495" s="16">
        <f>'EE investment costs'!$F$15</f>
        <v>2016</v>
      </c>
      <c r="E495" s="14">
        <f>VLOOKUP(X495,'EE investment costs'!$D$56:$R$656,15,0)</f>
        <v>5.1360000000000001</v>
      </c>
      <c r="F495" s="17">
        <f ca="1">INDEX('EE investment costs'!$D$56:$R$656,MATCH(X495,'EE investment costs'!$D$56:$D$656,0),MATCH($V$8,'EE investment costs'!$D$56:$R$56,0))</f>
        <v>735.50683026169452</v>
      </c>
      <c r="I495" s="18">
        <v>1</v>
      </c>
      <c r="J495" s="18">
        <v>1</v>
      </c>
      <c r="K495" s="14">
        <f t="shared" ca="1" si="47"/>
        <v>5</v>
      </c>
      <c r="M495" s="19" t="str">
        <f t="shared" ca="1" si="45"/>
        <v>INDNDEFFHT-82</v>
      </c>
      <c r="N495" s="23" t="str">
        <f t="shared" ca="1" si="46"/>
        <v>Construction Saving Tech-Heat High Temp. over 150C 8.2y</v>
      </c>
      <c r="O495" s="23" t="s">
        <v>32</v>
      </c>
      <c r="P495" s="23" t="s">
        <v>33</v>
      </c>
      <c r="Q495" s="23"/>
      <c r="R495" s="23"/>
      <c r="S495" s="19" t="s">
        <v>34</v>
      </c>
      <c r="V495" s="16" t="str">
        <f t="shared" ca="1" si="48"/>
        <v>ND</v>
      </c>
      <c r="W495" s="14" t="str">
        <f t="shared" ca="1" si="48"/>
        <v>Construction</v>
      </c>
      <c r="X495" s="3" t="str">
        <f>'EE investment costs'!D544</f>
        <v>HT-82</v>
      </c>
      <c r="Y495" s="3" t="str">
        <f>'EE investment costs'!E544</f>
        <v>Heat High Temp. over 150C</v>
      </c>
      <c r="AC495" s="123">
        <f>'EE investment costs'!C544</f>
        <v>8.1999999999999993</v>
      </c>
      <c r="AD495" s="22"/>
    </row>
    <row r="496" spans="2:30">
      <c r="B496" s="14" t="str">
        <f t="shared" ca="1" si="44"/>
        <v>INDNDEFFRH-82</v>
      </c>
      <c r="C496" s="15" t="str">
        <f t="shared" ca="1" si="49"/>
        <v>INDRH</v>
      </c>
      <c r="D496" s="16">
        <f>'EE investment costs'!$F$15</f>
        <v>2016</v>
      </c>
      <c r="E496" s="14">
        <f>VLOOKUP(X496,'EE investment costs'!$D$56:$R$656,15,0)</f>
        <v>16.784000000000002</v>
      </c>
      <c r="F496" s="17">
        <f ca="1">INDEX('EE investment costs'!$D$56:$R$656,MATCH(X496,'EE investment costs'!$D$56:$D$656,0),MATCH($V$8,'EE investment costs'!$D$56:$R$56,0))</f>
        <v>2899.4189800969921</v>
      </c>
      <c r="I496" s="18">
        <v>1</v>
      </c>
      <c r="J496" s="18">
        <v>1</v>
      </c>
      <c r="K496" s="14">
        <f t="shared" ca="1" si="47"/>
        <v>0</v>
      </c>
      <c r="M496" s="19" t="str">
        <f t="shared" ca="1" si="45"/>
        <v>INDNDEFFRH-82</v>
      </c>
      <c r="N496" s="23" t="str">
        <f t="shared" ca="1" si="46"/>
        <v>Construction Saving Tech-Heat Room Heat 8.2y</v>
      </c>
      <c r="O496" s="23" t="s">
        <v>32</v>
      </c>
      <c r="P496" s="23" t="s">
        <v>33</v>
      </c>
      <c r="Q496" s="23"/>
      <c r="R496" s="23"/>
      <c r="S496" s="19" t="s">
        <v>34</v>
      </c>
      <c r="V496" s="16" t="str">
        <f t="shared" ca="1" si="48"/>
        <v>ND</v>
      </c>
      <c r="W496" s="14" t="str">
        <f t="shared" ca="1" si="48"/>
        <v>Construction</v>
      </c>
      <c r="X496" s="3" t="str">
        <f>'EE investment costs'!D545</f>
        <v>RH-82</v>
      </c>
      <c r="Y496" s="3" t="str">
        <f>'EE investment costs'!E545</f>
        <v>Heat Room Heat</v>
      </c>
      <c r="AC496" s="123">
        <f>'EE investment costs'!C545</f>
        <v>8.1999999999999993</v>
      </c>
      <c r="AD496" s="22"/>
    </row>
    <row r="497" spans="2:30">
      <c r="B497" s="14" t="str">
        <f t="shared" ca="1" si="44"/>
        <v>INDNDEFFLA-82</v>
      </c>
      <c r="C497" s="15" t="str">
        <f t="shared" ca="1" si="49"/>
        <v>INDLA</v>
      </c>
      <c r="D497" s="16">
        <f>'EE investment costs'!$F$15</f>
        <v>2016</v>
      </c>
      <c r="E497" s="14">
        <f>VLOOKUP(X497,'EE investment costs'!$D$56:$R$656,15,0)</f>
        <v>4.4573999999999998</v>
      </c>
      <c r="F497" s="17">
        <f ca="1">INDEX('EE investment costs'!$D$56:$R$656,MATCH(X497,'EE investment costs'!$D$56:$D$656,0),MATCH($V$8,'EE investment costs'!$D$56:$R$56,0))</f>
        <v>2216.2344268481074</v>
      </c>
      <c r="I497" s="18">
        <v>1</v>
      </c>
      <c r="J497" s="18">
        <v>1</v>
      </c>
      <c r="K497" s="14">
        <f t="shared" ca="1" si="47"/>
        <v>0</v>
      </c>
      <c r="M497" s="19" t="str">
        <f t="shared" ca="1" si="45"/>
        <v>INDNDEFFLA-82</v>
      </c>
      <c r="N497" s="23" t="str">
        <f t="shared" ca="1" si="46"/>
        <v>Construction Saving Tech-Light 8.2y</v>
      </c>
      <c r="O497" s="23" t="s">
        <v>32</v>
      </c>
      <c r="P497" s="23" t="s">
        <v>33</v>
      </c>
      <c r="Q497" s="23"/>
      <c r="R497" s="23"/>
      <c r="S497" s="19" t="s">
        <v>34</v>
      </c>
      <c r="V497" s="16" t="str">
        <f t="shared" ca="1" si="48"/>
        <v>ND</v>
      </c>
      <c r="W497" s="14" t="str">
        <f t="shared" ca="1" si="48"/>
        <v>Construction</v>
      </c>
      <c r="X497" s="3" t="str">
        <f>'EE investment costs'!D546</f>
        <v>LA-82</v>
      </c>
      <c r="Y497" s="3" t="str">
        <f>'EE investment costs'!E546</f>
        <v>Light</v>
      </c>
      <c r="AC497" s="123">
        <f>'EE investment costs'!C546</f>
        <v>8.1999999999999993</v>
      </c>
      <c r="AD497" s="22"/>
    </row>
    <row r="498" spans="2:30">
      <c r="B498" s="14" t="str">
        <f t="shared" ca="1" si="44"/>
        <v>INDNDEFFEM-82</v>
      </c>
      <c r="C498" s="15" t="str">
        <f t="shared" ca="1" si="49"/>
        <v>INDEM</v>
      </c>
      <c r="D498" s="16">
        <f>'EE investment costs'!$F$15</f>
        <v>2016</v>
      </c>
      <c r="E498" s="14">
        <f>VLOOKUP(X498,'EE investment costs'!$D$56:$R$656,15,0)</f>
        <v>4.6802700000000002</v>
      </c>
      <c r="F498" s="17">
        <f ca="1">INDEX('EE investment costs'!$D$56:$R$656,MATCH(X498,'EE investment costs'!$D$56:$D$656,0),MATCH($V$8,'EE investment costs'!$D$56:$R$56,0))</f>
        <v>2368.9719942999286</v>
      </c>
      <c r="I498" s="18">
        <v>1</v>
      </c>
      <c r="J498" s="18">
        <v>1</v>
      </c>
      <c r="K498" s="14">
        <f t="shared" ca="1" si="47"/>
        <v>0</v>
      </c>
      <c r="M498" s="19" t="str">
        <f t="shared" ca="1" si="45"/>
        <v>INDNDEFFEM-82</v>
      </c>
      <c r="N498" s="23" t="str">
        <f t="shared" ca="1" si="46"/>
        <v>Construction Saving Tech-Electric Motors 8.2y</v>
      </c>
      <c r="O498" s="23" t="s">
        <v>32</v>
      </c>
      <c r="P498" s="23" t="s">
        <v>33</v>
      </c>
      <c r="Q498" s="23"/>
      <c r="R498" s="23"/>
      <c r="S498" s="19" t="s">
        <v>34</v>
      </c>
      <c r="V498" s="16" t="str">
        <f t="shared" ca="1" si="48"/>
        <v>ND</v>
      </c>
      <c r="W498" s="14" t="str">
        <f t="shared" ca="1" si="48"/>
        <v>Construction</v>
      </c>
      <c r="X498" s="3" t="str">
        <f>'EE investment costs'!D547</f>
        <v>EM-82</v>
      </c>
      <c r="Y498" s="3" t="str">
        <f>'EE investment costs'!E547</f>
        <v>Electric Motors</v>
      </c>
      <c r="AC498" s="123">
        <f>'EE investment costs'!C547</f>
        <v>8.1999999999999993</v>
      </c>
      <c r="AD498" s="22"/>
    </row>
    <row r="499" spans="2:30">
      <c r="B499" s="14" t="str">
        <f t="shared" ca="1" si="44"/>
        <v>INDNDEFFTF-82</v>
      </c>
      <c r="C499" s="15" t="str">
        <f t="shared" ca="1" si="49"/>
        <v>INDTF</v>
      </c>
      <c r="D499" s="16">
        <f>'EE investment costs'!$F$15</f>
        <v>2016</v>
      </c>
      <c r="E499" s="14">
        <f>VLOOKUP(X499,'EE investment costs'!$D$56:$R$656,15,0)</f>
        <v>18.5</v>
      </c>
      <c r="F499" s="17">
        <f ca="1">INDEX('EE investment costs'!$D$56:$R$656,MATCH(X499,'EE investment costs'!$D$56:$D$656,0),MATCH($V$8,'EE investment costs'!$D$56:$R$56,0))</f>
        <v>1204.8842257276017</v>
      </c>
      <c r="I499" s="18">
        <v>1</v>
      </c>
      <c r="J499" s="18">
        <v>1</v>
      </c>
      <c r="K499" s="14">
        <f t="shared" ca="1" si="47"/>
        <v>0</v>
      </c>
      <c r="M499" s="19" t="str">
        <f t="shared" ca="1" si="45"/>
        <v>INDNDEFFTF-82</v>
      </c>
      <c r="N499" s="23" t="str">
        <f t="shared" ca="1" si="46"/>
        <v>Construction Saving Tech-Haulage Tractors, Trucks, Fishing boats 8.2y</v>
      </c>
      <c r="O499" s="23" t="s">
        <v>32</v>
      </c>
      <c r="P499" s="23" t="s">
        <v>33</v>
      </c>
      <c r="Q499" s="23"/>
      <c r="R499" s="23"/>
      <c r="S499" s="19" t="s">
        <v>34</v>
      </c>
      <c r="V499" s="16" t="str">
        <f t="shared" ca="1" si="48"/>
        <v>ND</v>
      </c>
      <c r="W499" s="14" t="str">
        <f t="shared" ca="1" si="48"/>
        <v>Construction</v>
      </c>
      <c r="X499" s="3" t="str">
        <f>'EE investment costs'!D548</f>
        <v>TF-82</v>
      </c>
      <c r="Y499" s="3" t="str">
        <f>'EE investment costs'!E548</f>
        <v>Haulage Tractors, Trucks, Fishing boats</v>
      </c>
      <c r="AC499" s="123">
        <f>'EE investment costs'!C548</f>
        <v>8.1999999999999993</v>
      </c>
      <c r="AD499" s="22"/>
    </row>
    <row r="500" spans="2:30">
      <c r="B500" s="14" t="str">
        <f t="shared" ca="1" si="44"/>
        <v>INDNDEFFMT-83</v>
      </c>
      <c r="C500" s="15" t="str">
        <f t="shared" ca="1" si="49"/>
        <v>INDMT</v>
      </c>
      <c r="D500" s="16">
        <f>'EE investment costs'!$F$15</f>
        <v>2016</v>
      </c>
      <c r="E500" s="14">
        <f>VLOOKUP(X500,'EE investment costs'!$D$56:$R$656,15,0)</f>
        <v>6.43</v>
      </c>
      <c r="F500" s="17">
        <f ca="1">INDEX('EE investment costs'!$D$56:$R$656,MATCH(X500,'EE investment costs'!$D$56:$D$656,0),MATCH($V$8,'EE investment costs'!$D$56:$R$56,0))</f>
        <v>987.55229960712427</v>
      </c>
      <c r="I500" s="18">
        <v>1</v>
      </c>
      <c r="J500" s="18">
        <v>1</v>
      </c>
      <c r="K500" s="14">
        <f t="shared" ca="1" si="47"/>
        <v>3</v>
      </c>
      <c r="M500" s="19" t="str">
        <f t="shared" ca="1" si="45"/>
        <v>INDNDEFFMT-83</v>
      </c>
      <c r="N500" s="23" t="str">
        <f t="shared" ca="1" si="46"/>
        <v>Construction Saving Tech-Heat Medium Temp. up to 150C 8.3y</v>
      </c>
      <c r="O500" s="23" t="s">
        <v>32</v>
      </c>
      <c r="P500" s="23" t="s">
        <v>33</v>
      </c>
      <c r="Q500" s="23"/>
      <c r="R500" s="23"/>
      <c r="S500" s="19" t="s">
        <v>34</v>
      </c>
      <c r="V500" s="16" t="str">
        <f t="shared" ca="1" si="48"/>
        <v>ND</v>
      </c>
      <c r="W500" s="14" t="str">
        <f t="shared" ca="1" si="48"/>
        <v>Construction</v>
      </c>
      <c r="X500" s="3" t="str">
        <f>'EE investment costs'!D549</f>
        <v>MT-83</v>
      </c>
      <c r="Y500" s="3" t="str">
        <f>'EE investment costs'!E549</f>
        <v>Heat Medium Temp. up to 150C</v>
      </c>
      <c r="AC500" s="123">
        <f>'EE investment costs'!C549</f>
        <v>8.3000000000000007</v>
      </c>
      <c r="AD500" s="22"/>
    </row>
    <row r="501" spans="2:30">
      <c r="B501" s="14" t="str">
        <f t="shared" ca="1" si="44"/>
        <v>INDNDEFFHT-83</v>
      </c>
      <c r="C501" s="15" t="str">
        <f t="shared" ca="1" si="49"/>
        <v>INDHT</v>
      </c>
      <c r="D501" s="16">
        <f>'EE investment costs'!$F$15</f>
        <v>2016</v>
      </c>
      <c r="E501" s="14">
        <f>VLOOKUP(X501,'EE investment costs'!$D$56:$R$656,15,0)</f>
        <v>5.1440000000000001</v>
      </c>
      <c r="F501" s="17">
        <f ca="1">INDEX('EE investment costs'!$D$56:$R$656,MATCH(X501,'EE investment costs'!$D$56:$D$656,0),MATCH($V$8,'EE investment costs'!$D$56:$R$56,0))</f>
        <v>741.71133962884107</v>
      </c>
      <c r="I501" s="18">
        <v>1</v>
      </c>
      <c r="J501" s="18">
        <v>1</v>
      </c>
      <c r="K501" s="14">
        <f t="shared" ca="1" si="47"/>
        <v>5</v>
      </c>
      <c r="M501" s="19" t="str">
        <f t="shared" ca="1" si="45"/>
        <v>INDNDEFFHT-83</v>
      </c>
      <c r="N501" s="23" t="str">
        <f t="shared" ca="1" si="46"/>
        <v>Construction Saving Tech-Heat High Temp. over 150C 8.3y</v>
      </c>
      <c r="O501" s="23" t="s">
        <v>32</v>
      </c>
      <c r="P501" s="23" t="s">
        <v>33</v>
      </c>
      <c r="Q501" s="23"/>
      <c r="R501" s="23"/>
      <c r="S501" s="19" t="s">
        <v>34</v>
      </c>
      <c r="V501" s="16" t="str">
        <f t="shared" ca="1" si="48"/>
        <v>ND</v>
      </c>
      <c r="W501" s="14" t="str">
        <f t="shared" ca="1" si="48"/>
        <v>Construction</v>
      </c>
      <c r="X501" s="3" t="str">
        <f>'EE investment costs'!D550</f>
        <v>HT-83</v>
      </c>
      <c r="Y501" s="3" t="str">
        <f>'EE investment costs'!E550</f>
        <v>Heat High Temp. over 150C</v>
      </c>
      <c r="AC501" s="123">
        <f>'EE investment costs'!C550</f>
        <v>8.3000000000000007</v>
      </c>
      <c r="AD501" s="22"/>
    </row>
    <row r="502" spans="2:30">
      <c r="B502" s="14" t="str">
        <f t="shared" ca="1" si="44"/>
        <v>INDNDEFFRH-83</v>
      </c>
      <c r="C502" s="15" t="str">
        <f t="shared" ca="1" si="49"/>
        <v>INDRH</v>
      </c>
      <c r="D502" s="16">
        <f>'EE investment costs'!$F$15</f>
        <v>2016</v>
      </c>
      <c r="E502" s="14">
        <f>VLOOKUP(X502,'EE investment costs'!$D$56:$R$656,15,0)</f>
        <v>16.802666666666671</v>
      </c>
      <c r="F502" s="17">
        <f ca="1">INDEX('EE investment costs'!$D$56:$R$656,MATCH(X502,'EE investment costs'!$D$56:$D$656,0),MATCH($V$8,'EE investment costs'!$D$56:$R$56,0))</f>
        <v>2961.1087456309715</v>
      </c>
      <c r="I502" s="18">
        <v>1</v>
      </c>
      <c r="J502" s="18">
        <v>1</v>
      </c>
      <c r="K502" s="14">
        <f t="shared" ca="1" si="47"/>
        <v>0</v>
      </c>
      <c r="M502" s="19" t="str">
        <f t="shared" ca="1" si="45"/>
        <v>INDNDEFFRH-83</v>
      </c>
      <c r="N502" s="23" t="str">
        <f t="shared" ca="1" si="46"/>
        <v>Construction Saving Tech-Heat Room Heat 8.3y</v>
      </c>
      <c r="O502" s="23" t="s">
        <v>32</v>
      </c>
      <c r="P502" s="23" t="s">
        <v>33</v>
      </c>
      <c r="Q502" s="23"/>
      <c r="R502" s="23"/>
      <c r="S502" s="19" t="s">
        <v>34</v>
      </c>
      <c r="V502" s="16" t="str">
        <f t="shared" ca="1" si="48"/>
        <v>ND</v>
      </c>
      <c r="W502" s="14" t="str">
        <f t="shared" ca="1" si="48"/>
        <v>Construction</v>
      </c>
      <c r="X502" s="3" t="str">
        <f>'EE investment costs'!D551</f>
        <v>RH-83</v>
      </c>
      <c r="Y502" s="3" t="str">
        <f>'EE investment costs'!E551</f>
        <v>Heat Room Heat</v>
      </c>
      <c r="AC502" s="123">
        <f>'EE investment costs'!C551</f>
        <v>8.3000000000000007</v>
      </c>
      <c r="AD502" s="22"/>
    </row>
    <row r="503" spans="2:30">
      <c r="B503" s="14" t="str">
        <f t="shared" ca="1" si="44"/>
        <v>INDNDEFFLA-83</v>
      </c>
      <c r="C503" s="15" t="str">
        <f t="shared" ca="1" si="49"/>
        <v>INDLA</v>
      </c>
      <c r="D503" s="16">
        <f>'EE investment costs'!$F$15</f>
        <v>2016</v>
      </c>
      <c r="E503" s="14">
        <f>VLOOKUP(X503,'EE investment costs'!$D$56:$R$656,15,0)</f>
        <v>4.4704333333333341</v>
      </c>
      <c r="F503" s="17">
        <f ca="1">INDEX('EE investment costs'!$D$56:$R$656,MATCH(X503,'EE investment costs'!$D$56:$D$656,0),MATCH($V$8,'EE investment costs'!$D$56:$R$56,0))</f>
        <v>2231.6116199992343</v>
      </c>
      <c r="I503" s="18">
        <v>1</v>
      </c>
      <c r="J503" s="18">
        <v>1</v>
      </c>
      <c r="K503" s="14">
        <f t="shared" ca="1" si="47"/>
        <v>0</v>
      </c>
      <c r="M503" s="19" t="str">
        <f t="shared" ca="1" si="45"/>
        <v>INDNDEFFLA-83</v>
      </c>
      <c r="N503" s="23" t="str">
        <f t="shared" ca="1" si="46"/>
        <v>Construction Saving Tech-Light 8.3y</v>
      </c>
      <c r="O503" s="23" t="s">
        <v>32</v>
      </c>
      <c r="P503" s="23" t="s">
        <v>33</v>
      </c>
      <c r="Q503" s="23"/>
      <c r="R503" s="23"/>
      <c r="S503" s="19" t="s">
        <v>34</v>
      </c>
      <c r="V503" s="16" t="str">
        <f t="shared" ca="1" si="48"/>
        <v>ND</v>
      </c>
      <c r="W503" s="14" t="str">
        <f t="shared" ca="1" si="48"/>
        <v>Construction</v>
      </c>
      <c r="X503" s="3" t="str">
        <f>'EE investment costs'!D552</f>
        <v>LA-83</v>
      </c>
      <c r="Y503" s="3" t="str">
        <f>'EE investment costs'!E552</f>
        <v>Light</v>
      </c>
      <c r="AC503" s="123">
        <f>'EE investment costs'!C552</f>
        <v>8.3000000000000007</v>
      </c>
      <c r="AD503" s="22"/>
    </row>
    <row r="504" spans="2:30">
      <c r="B504" s="14" t="str">
        <f t="shared" ca="1" si="44"/>
        <v>INDNDEFFEM-83</v>
      </c>
      <c r="C504" s="15" t="str">
        <f t="shared" ca="1" si="49"/>
        <v>INDEM</v>
      </c>
      <c r="D504" s="16">
        <f>'EE investment costs'!$F$15</f>
        <v>2016</v>
      </c>
      <c r="E504" s="14">
        <f>VLOOKUP(X504,'EE investment costs'!$D$56:$R$656,15,0)</f>
        <v>4.6939549999999999</v>
      </c>
      <c r="F504" s="17">
        <f ca="1">INDEX('EE investment costs'!$D$56:$R$656,MATCH(X504,'EE investment costs'!$D$56:$D$656,0),MATCH($V$8,'EE investment costs'!$D$56:$R$56,0))</f>
        <v>2387.9101563659456</v>
      </c>
      <c r="I504" s="18">
        <v>1</v>
      </c>
      <c r="J504" s="18">
        <v>1</v>
      </c>
      <c r="K504" s="14">
        <f t="shared" ca="1" si="47"/>
        <v>0</v>
      </c>
      <c r="M504" s="19" t="str">
        <f t="shared" ca="1" si="45"/>
        <v>INDNDEFFEM-83</v>
      </c>
      <c r="N504" s="23" t="str">
        <f t="shared" ca="1" si="46"/>
        <v>Construction Saving Tech-Electric Motors 8.3y</v>
      </c>
      <c r="O504" s="23" t="s">
        <v>32</v>
      </c>
      <c r="P504" s="23" t="s">
        <v>33</v>
      </c>
      <c r="Q504" s="23"/>
      <c r="R504" s="23"/>
      <c r="S504" s="19" t="s">
        <v>34</v>
      </c>
      <c r="V504" s="16" t="str">
        <f t="shared" ca="1" si="48"/>
        <v>ND</v>
      </c>
      <c r="W504" s="14" t="str">
        <f t="shared" ca="1" si="48"/>
        <v>Construction</v>
      </c>
      <c r="X504" s="3" t="str">
        <f>'EE investment costs'!D553</f>
        <v>EM-83</v>
      </c>
      <c r="Y504" s="3" t="str">
        <f>'EE investment costs'!E553</f>
        <v>Electric Motors</v>
      </c>
      <c r="AC504" s="123">
        <f>'EE investment costs'!C553</f>
        <v>8.3000000000000007</v>
      </c>
      <c r="AD504" s="22"/>
    </row>
    <row r="505" spans="2:30">
      <c r="B505" s="14" t="str">
        <f t="shared" ca="1" si="44"/>
        <v>INDNDEFFTF-83</v>
      </c>
      <c r="C505" s="15" t="str">
        <f t="shared" ca="1" si="49"/>
        <v>INDTF</v>
      </c>
      <c r="D505" s="16">
        <f>'EE investment costs'!$F$15</f>
        <v>2016</v>
      </c>
      <c r="E505" s="14">
        <f>VLOOKUP(X505,'EE investment costs'!$D$56:$R$656,15,0)</f>
        <v>18.583333333333336</v>
      </c>
      <c r="F505" s="17">
        <f ca="1">INDEX('EE investment costs'!$D$56:$R$656,MATCH(X505,'EE investment costs'!$D$56:$D$656,0),MATCH($V$8,'EE investment costs'!$D$56:$R$56,0))</f>
        <v>1219.5779357974507</v>
      </c>
      <c r="I505" s="18">
        <v>1</v>
      </c>
      <c r="J505" s="18">
        <v>1</v>
      </c>
      <c r="K505" s="14">
        <f t="shared" ca="1" si="47"/>
        <v>0</v>
      </c>
      <c r="M505" s="19" t="str">
        <f t="shared" ca="1" si="45"/>
        <v>INDNDEFFTF-83</v>
      </c>
      <c r="N505" s="23" t="str">
        <f t="shared" ca="1" si="46"/>
        <v>Construction Saving Tech-Haulage Tractors, Trucks, Fishing boats 8.3y</v>
      </c>
      <c r="O505" s="23" t="s">
        <v>32</v>
      </c>
      <c r="P505" s="23" t="s">
        <v>33</v>
      </c>
      <c r="Q505" s="23"/>
      <c r="R505" s="23"/>
      <c r="S505" s="19" t="s">
        <v>34</v>
      </c>
      <c r="V505" s="16" t="str">
        <f t="shared" ca="1" si="48"/>
        <v>ND</v>
      </c>
      <c r="W505" s="14" t="str">
        <f t="shared" ca="1" si="48"/>
        <v>Construction</v>
      </c>
      <c r="X505" s="3" t="str">
        <f>'EE investment costs'!D554</f>
        <v>TF-83</v>
      </c>
      <c r="Y505" s="3" t="str">
        <f>'EE investment costs'!E554</f>
        <v>Haulage Tractors, Trucks, Fishing boats</v>
      </c>
      <c r="AC505" s="123">
        <f>'EE investment costs'!C554</f>
        <v>8.3000000000000007</v>
      </c>
      <c r="AD505" s="22"/>
    </row>
    <row r="506" spans="2:30">
      <c r="B506" s="14" t="str">
        <f t="shared" ca="1" si="44"/>
        <v>INDNDEFFMT-84</v>
      </c>
      <c r="C506" s="15" t="str">
        <f t="shared" ca="1" si="49"/>
        <v>INDMT</v>
      </c>
      <c r="D506" s="16">
        <f>'EE investment costs'!$F$15</f>
        <v>2016</v>
      </c>
      <c r="E506" s="14">
        <f>VLOOKUP(X506,'EE investment costs'!$D$56:$R$656,15,0)</f>
        <v>6.44</v>
      </c>
      <c r="F506" s="17">
        <f ca="1">INDEX('EE investment costs'!$D$56:$R$656,MATCH(X506,'EE investment costs'!$D$56:$D$656,0),MATCH($V$8,'EE investment costs'!$D$56:$R$56,0))</f>
        <v>996.87937721148728</v>
      </c>
      <c r="I506" s="18">
        <v>1</v>
      </c>
      <c r="J506" s="18">
        <v>1</v>
      </c>
      <c r="K506" s="14">
        <f t="shared" ca="1" si="47"/>
        <v>3</v>
      </c>
      <c r="M506" s="19" t="str">
        <f t="shared" ca="1" si="45"/>
        <v>INDNDEFFMT-84</v>
      </c>
      <c r="N506" s="23" t="str">
        <f t="shared" ca="1" si="46"/>
        <v>Construction Saving Tech-Heat Medium Temp. up to 150C 8.4y</v>
      </c>
      <c r="O506" s="23" t="s">
        <v>32</v>
      </c>
      <c r="P506" s="23" t="s">
        <v>33</v>
      </c>
      <c r="Q506" s="23"/>
      <c r="R506" s="23"/>
      <c r="S506" s="19" t="s">
        <v>34</v>
      </c>
      <c r="V506" s="16" t="str">
        <f t="shared" ca="1" si="48"/>
        <v>ND</v>
      </c>
      <c r="W506" s="14" t="str">
        <f t="shared" ca="1" si="48"/>
        <v>Construction</v>
      </c>
      <c r="X506" s="3" t="str">
        <f>'EE investment costs'!D555</f>
        <v>MT-84</v>
      </c>
      <c r="Y506" s="3" t="str">
        <f>'EE investment costs'!E555</f>
        <v>Heat Medium Temp. up to 150C</v>
      </c>
      <c r="AC506" s="123">
        <f>'EE investment costs'!C555</f>
        <v>8.4</v>
      </c>
      <c r="AD506" s="22"/>
    </row>
    <row r="507" spans="2:30">
      <c r="B507" s="14" t="str">
        <f t="shared" ca="1" si="44"/>
        <v>INDNDEFFHT-84</v>
      </c>
      <c r="C507" s="15" t="str">
        <f t="shared" ca="1" si="49"/>
        <v>INDHT</v>
      </c>
      <c r="D507" s="16">
        <f>'EE investment costs'!$F$15</f>
        <v>2016</v>
      </c>
      <c r="E507" s="14">
        <f>VLOOKUP(X507,'EE investment costs'!$D$56:$R$656,15,0)</f>
        <v>5.1520000000000001</v>
      </c>
      <c r="F507" s="17">
        <f ca="1">INDEX('EE investment costs'!$D$56:$R$656,MATCH(X507,'EE investment costs'!$D$56:$D$656,0),MATCH($V$8,'EE investment costs'!$D$56:$R$56,0))</f>
        <v>747.91584899598763</v>
      </c>
      <c r="I507" s="18">
        <v>1</v>
      </c>
      <c r="J507" s="18">
        <v>1</v>
      </c>
      <c r="K507" s="14">
        <f t="shared" ca="1" si="47"/>
        <v>5</v>
      </c>
      <c r="M507" s="19" t="str">
        <f t="shared" ca="1" si="45"/>
        <v>INDNDEFFHT-84</v>
      </c>
      <c r="N507" s="23" t="str">
        <f t="shared" ca="1" si="46"/>
        <v>Construction Saving Tech-Heat High Temp. over 150C 8.4y</v>
      </c>
      <c r="O507" s="23" t="s">
        <v>32</v>
      </c>
      <c r="P507" s="23" t="s">
        <v>33</v>
      </c>
      <c r="Q507" s="23"/>
      <c r="R507" s="23"/>
      <c r="S507" s="19" t="s">
        <v>34</v>
      </c>
      <c r="V507" s="16" t="str">
        <f t="shared" ca="1" si="48"/>
        <v>ND</v>
      </c>
      <c r="W507" s="14" t="str">
        <f t="shared" ca="1" si="48"/>
        <v>Construction</v>
      </c>
      <c r="X507" s="3" t="str">
        <f>'EE investment costs'!D556</f>
        <v>HT-84</v>
      </c>
      <c r="Y507" s="3" t="str">
        <f>'EE investment costs'!E556</f>
        <v>Heat High Temp. over 150C</v>
      </c>
      <c r="AC507" s="123">
        <f>'EE investment costs'!C556</f>
        <v>8.4</v>
      </c>
      <c r="AD507" s="22"/>
    </row>
    <row r="508" spans="2:30">
      <c r="B508" s="14" t="str">
        <f t="shared" ca="1" si="44"/>
        <v>INDNDEFFRH-84</v>
      </c>
      <c r="C508" s="15" t="str">
        <f t="shared" ca="1" si="49"/>
        <v>INDRH</v>
      </c>
      <c r="D508" s="16">
        <f>'EE investment costs'!$F$15</f>
        <v>2016</v>
      </c>
      <c r="E508" s="14">
        <f>VLOOKUP(X508,'EE investment costs'!$D$56:$R$656,15,0)</f>
        <v>16.821333333333335</v>
      </c>
      <c r="F508" s="17">
        <f ca="1">INDEX('EE investment costs'!$D$56:$R$656,MATCH(X508,'EE investment costs'!$D$56:$D$656,0),MATCH($V$8,'EE investment costs'!$D$56:$R$56,0))</f>
        <v>3022.7985111649496</v>
      </c>
      <c r="I508" s="18">
        <v>1</v>
      </c>
      <c r="J508" s="18">
        <v>1</v>
      </c>
      <c r="K508" s="14">
        <f t="shared" ca="1" si="47"/>
        <v>0</v>
      </c>
      <c r="M508" s="19" t="str">
        <f t="shared" ca="1" si="45"/>
        <v>INDNDEFFRH-84</v>
      </c>
      <c r="N508" s="23" t="str">
        <f t="shared" ca="1" si="46"/>
        <v>Construction Saving Tech-Heat Room Heat 8.4y</v>
      </c>
      <c r="O508" s="23" t="s">
        <v>32</v>
      </c>
      <c r="P508" s="23" t="s">
        <v>33</v>
      </c>
      <c r="Q508" s="23"/>
      <c r="R508" s="23"/>
      <c r="S508" s="19" t="s">
        <v>34</v>
      </c>
      <c r="V508" s="16" t="str">
        <f t="shared" ca="1" si="48"/>
        <v>ND</v>
      </c>
      <c r="W508" s="14" t="str">
        <f t="shared" ca="1" si="48"/>
        <v>Construction</v>
      </c>
      <c r="X508" s="3" t="str">
        <f>'EE investment costs'!D557</f>
        <v>RH-84</v>
      </c>
      <c r="Y508" s="3" t="str">
        <f>'EE investment costs'!E557</f>
        <v>Heat Room Heat</v>
      </c>
      <c r="AC508" s="123">
        <f>'EE investment costs'!C557</f>
        <v>8.4</v>
      </c>
      <c r="AD508" s="22"/>
    </row>
    <row r="509" spans="2:30">
      <c r="B509" s="14" t="str">
        <f t="shared" ca="1" si="44"/>
        <v>INDNDEFFLA-84</v>
      </c>
      <c r="C509" s="15" t="str">
        <f t="shared" ca="1" si="49"/>
        <v>INDLA</v>
      </c>
      <c r="D509" s="16">
        <f>'EE investment costs'!$F$15</f>
        <v>2016</v>
      </c>
      <c r="E509" s="14">
        <f>VLOOKUP(X509,'EE investment costs'!$D$56:$R$656,15,0)</f>
        <v>4.4834666666666667</v>
      </c>
      <c r="F509" s="17">
        <f ca="1">INDEX('EE investment costs'!$D$56:$R$656,MATCH(X509,'EE investment costs'!$D$56:$D$656,0),MATCH($V$8,'EE investment costs'!$D$56:$R$56,0))</f>
        <v>2246.9888131503608</v>
      </c>
      <c r="I509" s="18">
        <v>1</v>
      </c>
      <c r="J509" s="18">
        <v>1</v>
      </c>
      <c r="K509" s="14">
        <f t="shared" ca="1" si="47"/>
        <v>0</v>
      </c>
      <c r="M509" s="19" t="str">
        <f t="shared" ca="1" si="45"/>
        <v>INDNDEFFLA-84</v>
      </c>
      <c r="N509" s="23" t="str">
        <f t="shared" ca="1" si="46"/>
        <v>Construction Saving Tech-Light 8.4y</v>
      </c>
      <c r="O509" s="23" t="s">
        <v>32</v>
      </c>
      <c r="P509" s="23" t="s">
        <v>33</v>
      </c>
      <c r="Q509" s="23"/>
      <c r="R509" s="23"/>
      <c r="S509" s="19" t="s">
        <v>34</v>
      </c>
      <c r="V509" s="16" t="str">
        <f t="shared" ca="1" si="48"/>
        <v>ND</v>
      </c>
      <c r="W509" s="14" t="str">
        <f t="shared" ca="1" si="48"/>
        <v>Construction</v>
      </c>
      <c r="X509" s="3" t="str">
        <f>'EE investment costs'!D558</f>
        <v>LA-84</v>
      </c>
      <c r="Y509" s="3" t="str">
        <f>'EE investment costs'!E558</f>
        <v>Light</v>
      </c>
      <c r="AC509" s="123">
        <f>'EE investment costs'!C558</f>
        <v>8.4</v>
      </c>
      <c r="AD509" s="22"/>
    </row>
    <row r="510" spans="2:30">
      <c r="B510" s="14" t="str">
        <f t="shared" ca="1" si="44"/>
        <v>INDNDEFFEM-84</v>
      </c>
      <c r="C510" s="15" t="str">
        <f t="shared" ca="1" si="49"/>
        <v>INDEM</v>
      </c>
      <c r="D510" s="16">
        <f>'EE investment costs'!$F$15</f>
        <v>2016</v>
      </c>
      <c r="E510" s="14">
        <f>VLOOKUP(X510,'EE investment costs'!$D$56:$R$656,15,0)</f>
        <v>4.7076399999999996</v>
      </c>
      <c r="F510" s="17">
        <f ca="1">INDEX('EE investment costs'!$D$56:$R$656,MATCH(X510,'EE investment costs'!$D$56:$D$656,0),MATCH($V$8,'EE investment costs'!$D$56:$R$56,0))</f>
        <v>2406.8483184319616</v>
      </c>
      <c r="I510" s="18">
        <v>1</v>
      </c>
      <c r="J510" s="18">
        <v>1</v>
      </c>
      <c r="K510" s="14">
        <f t="shared" ca="1" si="47"/>
        <v>0</v>
      </c>
      <c r="M510" s="19" t="str">
        <f t="shared" ca="1" si="45"/>
        <v>INDNDEFFEM-84</v>
      </c>
      <c r="N510" s="23" t="str">
        <f t="shared" ca="1" si="46"/>
        <v>Construction Saving Tech-Electric Motors 8.4y</v>
      </c>
      <c r="O510" s="23" t="s">
        <v>32</v>
      </c>
      <c r="P510" s="23" t="s">
        <v>33</v>
      </c>
      <c r="Q510" s="23"/>
      <c r="R510" s="23"/>
      <c r="S510" s="19" t="s">
        <v>34</v>
      </c>
      <c r="V510" s="16" t="str">
        <f t="shared" ca="1" si="48"/>
        <v>ND</v>
      </c>
      <c r="W510" s="14" t="str">
        <f t="shared" ca="1" si="48"/>
        <v>Construction</v>
      </c>
      <c r="X510" s="3" t="str">
        <f>'EE investment costs'!D559</f>
        <v>EM-84</v>
      </c>
      <c r="Y510" s="3" t="str">
        <f>'EE investment costs'!E559</f>
        <v>Electric Motors</v>
      </c>
      <c r="AC510" s="123">
        <f>'EE investment costs'!C559</f>
        <v>8.4</v>
      </c>
      <c r="AD510" s="22"/>
    </row>
    <row r="511" spans="2:30">
      <c r="B511" s="14" t="str">
        <f t="shared" ca="1" si="44"/>
        <v>INDNDEFFTF-84</v>
      </c>
      <c r="C511" s="15" t="str">
        <f t="shared" ca="1" si="49"/>
        <v>INDTF</v>
      </c>
      <c r="D511" s="16">
        <f>'EE investment costs'!$F$15</f>
        <v>2016</v>
      </c>
      <c r="E511" s="14">
        <f>VLOOKUP(X511,'EE investment costs'!$D$56:$R$656,15,0)</f>
        <v>18.666666666666668</v>
      </c>
      <c r="F511" s="17">
        <f ca="1">INDEX('EE investment costs'!$D$56:$R$656,MATCH(X511,'EE investment costs'!$D$56:$D$656,0),MATCH($V$8,'EE investment costs'!$D$56:$R$56,0))</f>
        <v>1234.2716458672994</v>
      </c>
      <c r="I511" s="18">
        <v>1</v>
      </c>
      <c r="J511" s="18">
        <v>1</v>
      </c>
      <c r="K511" s="14">
        <f t="shared" ca="1" si="47"/>
        <v>0</v>
      </c>
      <c r="M511" s="19" t="str">
        <f t="shared" ca="1" si="45"/>
        <v>INDNDEFFTF-84</v>
      </c>
      <c r="N511" s="23" t="str">
        <f t="shared" ca="1" si="46"/>
        <v>Construction Saving Tech-Haulage Tractors, Trucks, Fishing boats 8.4y</v>
      </c>
      <c r="O511" s="23" t="s">
        <v>32</v>
      </c>
      <c r="P511" s="23" t="s">
        <v>33</v>
      </c>
      <c r="Q511" s="23"/>
      <c r="R511" s="23"/>
      <c r="S511" s="19" t="s">
        <v>34</v>
      </c>
      <c r="V511" s="16" t="str">
        <f t="shared" ca="1" si="48"/>
        <v>ND</v>
      </c>
      <c r="W511" s="14" t="str">
        <f t="shared" ca="1" si="48"/>
        <v>Construction</v>
      </c>
      <c r="X511" s="3" t="str">
        <f>'EE investment costs'!D560</f>
        <v>TF-84</v>
      </c>
      <c r="Y511" s="3" t="str">
        <f>'EE investment costs'!E560</f>
        <v>Haulage Tractors, Trucks, Fishing boats</v>
      </c>
      <c r="AC511" s="123">
        <f>'EE investment costs'!C560</f>
        <v>8.4</v>
      </c>
      <c r="AD511" s="22"/>
    </row>
    <row r="512" spans="2:30">
      <c r="B512" s="14" t="str">
        <f t="shared" ca="1" si="44"/>
        <v>INDNDEFFMT-85</v>
      </c>
      <c r="C512" s="15" t="str">
        <f t="shared" ca="1" si="49"/>
        <v>INDMT</v>
      </c>
      <c r="D512" s="16">
        <f>'EE investment costs'!$F$15</f>
        <v>2016</v>
      </c>
      <c r="E512" s="14">
        <f>VLOOKUP(X512,'EE investment costs'!$D$56:$R$656,15,0)</f>
        <v>6.45</v>
      </c>
      <c r="F512" s="17">
        <f ca="1">INDEX('EE investment costs'!$D$56:$R$656,MATCH(X512,'EE investment costs'!$D$56:$D$656,0),MATCH($V$8,'EE investment costs'!$D$56:$R$56,0))</f>
        <v>1006.20645481585</v>
      </c>
      <c r="I512" s="18">
        <v>1</v>
      </c>
      <c r="J512" s="18">
        <v>1</v>
      </c>
      <c r="K512" s="14">
        <f t="shared" ca="1" si="47"/>
        <v>2</v>
      </c>
      <c r="M512" s="19" t="str">
        <f t="shared" ca="1" si="45"/>
        <v>INDNDEFFMT-85</v>
      </c>
      <c r="N512" s="23" t="str">
        <f t="shared" ca="1" si="46"/>
        <v>Construction Saving Tech-Heat Medium Temp. up to 150C 8.5y</v>
      </c>
      <c r="O512" s="23" t="s">
        <v>32</v>
      </c>
      <c r="P512" s="23" t="s">
        <v>33</v>
      </c>
      <c r="Q512" s="23"/>
      <c r="R512" s="23"/>
      <c r="S512" s="19" t="s">
        <v>34</v>
      </c>
      <c r="V512" s="16" t="str">
        <f t="shared" ca="1" si="48"/>
        <v>ND</v>
      </c>
      <c r="W512" s="14" t="str">
        <f t="shared" ca="1" si="48"/>
        <v>Construction</v>
      </c>
      <c r="X512" s="3" t="str">
        <f>'EE investment costs'!D561</f>
        <v>MT-85</v>
      </c>
      <c r="Y512" s="3" t="str">
        <f>'EE investment costs'!E561</f>
        <v>Heat Medium Temp. up to 150C</v>
      </c>
      <c r="AC512" s="123">
        <f>'EE investment costs'!C561</f>
        <v>8.5</v>
      </c>
      <c r="AD512" s="22"/>
    </row>
    <row r="513" spans="2:30">
      <c r="B513" s="14" t="str">
        <f t="shared" ca="1" si="44"/>
        <v>INDNDEFFHT-85</v>
      </c>
      <c r="C513" s="15" t="str">
        <f t="shared" ca="1" si="49"/>
        <v>INDHT</v>
      </c>
      <c r="D513" s="16">
        <f>'EE investment costs'!$F$15</f>
        <v>2016</v>
      </c>
      <c r="E513" s="14">
        <f>VLOOKUP(X513,'EE investment costs'!$D$56:$R$656,15,0)</f>
        <v>5.16</v>
      </c>
      <c r="F513" s="17">
        <f ca="1">INDEX('EE investment costs'!$D$56:$R$656,MATCH(X513,'EE investment costs'!$D$56:$D$656,0),MATCH($V$8,'EE investment costs'!$D$56:$R$56,0))</f>
        <v>754.12035836313407</v>
      </c>
      <c r="I513" s="18">
        <v>1</v>
      </c>
      <c r="J513" s="18">
        <v>1</v>
      </c>
      <c r="K513" s="14">
        <f t="shared" ca="1" si="47"/>
        <v>5</v>
      </c>
      <c r="M513" s="19" t="str">
        <f t="shared" ca="1" si="45"/>
        <v>INDNDEFFHT-85</v>
      </c>
      <c r="N513" s="23" t="str">
        <f t="shared" ca="1" si="46"/>
        <v>Construction Saving Tech-Heat High Temp. over 150C 8.5y</v>
      </c>
      <c r="O513" s="23" t="s">
        <v>32</v>
      </c>
      <c r="P513" s="23" t="s">
        <v>33</v>
      </c>
      <c r="Q513" s="23"/>
      <c r="R513" s="23"/>
      <c r="S513" s="19" t="s">
        <v>34</v>
      </c>
      <c r="V513" s="16" t="str">
        <f t="shared" ca="1" si="48"/>
        <v>ND</v>
      </c>
      <c r="W513" s="14" t="str">
        <f t="shared" ca="1" si="48"/>
        <v>Construction</v>
      </c>
      <c r="X513" s="3" t="str">
        <f>'EE investment costs'!D562</f>
        <v>HT-85</v>
      </c>
      <c r="Y513" s="3" t="str">
        <f>'EE investment costs'!E562</f>
        <v>Heat High Temp. over 150C</v>
      </c>
      <c r="AC513" s="123">
        <f>'EE investment costs'!C562</f>
        <v>8.5</v>
      </c>
      <c r="AD513" s="22"/>
    </row>
    <row r="514" spans="2:30">
      <c r="B514" s="14" t="str">
        <f t="shared" ca="1" si="44"/>
        <v>INDNDEFFRH-85</v>
      </c>
      <c r="C514" s="15" t="str">
        <f t="shared" ca="1" si="49"/>
        <v>INDRH</v>
      </c>
      <c r="D514" s="16">
        <f>'EE investment costs'!$F$15</f>
        <v>2016</v>
      </c>
      <c r="E514" s="14">
        <f>VLOOKUP(X514,'EE investment costs'!$D$56:$R$656,15,0)</f>
        <v>16.840000000000003</v>
      </c>
      <c r="F514" s="17">
        <f ca="1">INDEX('EE investment costs'!$D$56:$R$656,MATCH(X514,'EE investment costs'!$D$56:$D$656,0),MATCH($V$8,'EE investment costs'!$D$56:$R$56,0))</f>
        <v>3084.4882766989276</v>
      </c>
      <c r="I514" s="18">
        <v>1</v>
      </c>
      <c r="J514" s="18">
        <v>1</v>
      </c>
      <c r="K514" s="14">
        <f t="shared" ca="1" si="47"/>
        <v>0</v>
      </c>
      <c r="M514" s="19" t="str">
        <f t="shared" ca="1" si="45"/>
        <v>INDNDEFFRH-85</v>
      </c>
      <c r="N514" s="23" t="str">
        <f t="shared" ca="1" si="46"/>
        <v>Construction Saving Tech-Heat Room Heat 8.5y</v>
      </c>
      <c r="O514" s="23" t="s">
        <v>32</v>
      </c>
      <c r="P514" s="23" t="s">
        <v>33</v>
      </c>
      <c r="Q514" s="23"/>
      <c r="R514" s="23"/>
      <c r="S514" s="19" t="s">
        <v>34</v>
      </c>
      <c r="V514" s="16" t="str">
        <f t="shared" ca="1" si="48"/>
        <v>ND</v>
      </c>
      <c r="W514" s="14" t="str">
        <f t="shared" ca="1" si="48"/>
        <v>Construction</v>
      </c>
      <c r="X514" s="3" t="str">
        <f>'EE investment costs'!D563</f>
        <v>RH-85</v>
      </c>
      <c r="Y514" s="3" t="str">
        <f>'EE investment costs'!E563</f>
        <v>Heat Room Heat</v>
      </c>
      <c r="AC514" s="123">
        <f>'EE investment costs'!C563</f>
        <v>8.5</v>
      </c>
      <c r="AD514" s="22"/>
    </row>
    <row r="515" spans="2:30">
      <c r="B515" s="14" t="str">
        <f t="shared" ca="1" si="44"/>
        <v>INDNDEFFLA-85</v>
      </c>
      <c r="C515" s="15" t="str">
        <f t="shared" ca="1" si="49"/>
        <v>INDLA</v>
      </c>
      <c r="D515" s="16">
        <f>'EE investment costs'!$F$15</f>
        <v>2016</v>
      </c>
      <c r="E515" s="14">
        <f>VLOOKUP(X515,'EE investment costs'!$D$56:$R$656,15,0)</f>
        <v>4.4965000000000002</v>
      </c>
      <c r="F515" s="17">
        <f ca="1">INDEX('EE investment costs'!$D$56:$R$656,MATCH(X515,'EE investment costs'!$D$56:$D$656,0),MATCH($V$8,'EE investment costs'!$D$56:$R$56,0))</f>
        <v>2262.3660063014877</v>
      </c>
      <c r="I515" s="18">
        <v>1</v>
      </c>
      <c r="J515" s="18">
        <v>1</v>
      </c>
      <c r="K515" s="14">
        <f t="shared" ca="1" si="47"/>
        <v>0</v>
      </c>
      <c r="M515" s="19" t="str">
        <f t="shared" ca="1" si="45"/>
        <v>INDNDEFFLA-85</v>
      </c>
      <c r="N515" s="23" t="str">
        <f t="shared" ca="1" si="46"/>
        <v>Construction Saving Tech-Light 8.5y</v>
      </c>
      <c r="O515" s="23" t="s">
        <v>32</v>
      </c>
      <c r="P515" s="23" t="s">
        <v>33</v>
      </c>
      <c r="Q515" s="23"/>
      <c r="R515" s="23"/>
      <c r="S515" s="19" t="s">
        <v>34</v>
      </c>
      <c r="V515" s="16" t="str">
        <f t="shared" ca="1" si="48"/>
        <v>ND</v>
      </c>
      <c r="W515" s="14" t="str">
        <f t="shared" ca="1" si="48"/>
        <v>Construction</v>
      </c>
      <c r="X515" s="3" t="str">
        <f>'EE investment costs'!D564</f>
        <v>LA-85</v>
      </c>
      <c r="Y515" s="3" t="str">
        <f>'EE investment costs'!E564</f>
        <v>Light</v>
      </c>
      <c r="AC515" s="123">
        <f>'EE investment costs'!C564</f>
        <v>8.5</v>
      </c>
      <c r="AD515" s="22"/>
    </row>
    <row r="516" spans="2:30">
      <c r="B516" s="14" t="str">
        <f t="shared" ca="1" si="44"/>
        <v>INDNDEFFEM-85</v>
      </c>
      <c r="C516" s="15" t="str">
        <f t="shared" ca="1" si="49"/>
        <v>INDEM</v>
      </c>
      <c r="D516" s="16">
        <f>'EE investment costs'!$F$15</f>
        <v>2016</v>
      </c>
      <c r="E516" s="14">
        <f>VLOOKUP(X516,'EE investment costs'!$D$56:$R$656,15,0)</f>
        <v>4.7213250000000002</v>
      </c>
      <c r="F516" s="17">
        <f ca="1">INDEX('EE investment costs'!$D$56:$R$656,MATCH(X516,'EE investment costs'!$D$56:$D$656,0),MATCH($V$8,'EE investment costs'!$D$56:$R$56,0))</f>
        <v>2425.7864804979777</v>
      </c>
      <c r="I516" s="18">
        <v>1</v>
      </c>
      <c r="J516" s="18">
        <v>1</v>
      </c>
      <c r="K516" s="14">
        <f t="shared" ca="1" si="47"/>
        <v>0</v>
      </c>
      <c r="M516" s="19" t="str">
        <f t="shared" ca="1" si="45"/>
        <v>INDNDEFFEM-85</v>
      </c>
      <c r="N516" s="23" t="str">
        <f t="shared" ca="1" si="46"/>
        <v>Construction Saving Tech-Electric Motors 8.5y</v>
      </c>
      <c r="O516" s="23" t="s">
        <v>32</v>
      </c>
      <c r="P516" s="23" t="s">
        <v>33</v>
      </c>
      <c r="Q516" s="23"/>
      <c r="R516" s="23"/>
      <c r="S516" s="19" t="s">
        <v>34</v>
      </c>
      <c r="V516" s="16" t="str">
        <f t="shared" ca="1" si="48"/>
        <v>ND</v>
      </c>
      <c r="W516" s="14" t="str">
        <f t="shared" ca="1" si="48"/>
        <v>Construction</v>
      </c>
      <c r="X516" s="3" t="str">
        <f>'EE investment costs'!D565</f>
        <v>EM-85</v>
      </c>
      <c r="Y516" s="3" t="str">
        <f>'EE investment costs'!E565</f>
        <v>Electric Motors</v>
      </c>
      <c r="AC516" s="123">
        <f>'EE investment costs'!C565</f>
        <v>8.5</v>
      </c>
      <c r="AD516" s="22"/>
    </row>
    <row r="517" spans="2:30">
      <c r="B517" s="14" t="str">
        <f t="shared" ca="1" si="44"/>
        <v>INDNDEFFTF-85</v>
      </c>
      <c r="C517" s="15" t="str">
        <f t="shared" ca="1" si="49"/>
        <v>INDTF</v>
      </c>
      <c r="D517" s="16">
        <f>'EE investment costs'!$F$15</f>
        <v>2016</v>
      </c>
      <c r="E517" s="14">
        <f>VLOOKUP(X517,'EE investment costs'!$D$56:$R$656,15,0)</f>
        <v>18.75</v>
      </c>
      <c r="F517" s="17">
        <f ca="1">INDEX('EE investment costs'!$D$56:$R$656,MATCH(X517,'EE investment costs'!$D$56:$D$656,0),MATCH($V$8,'EE investment costs'!$D$56:$R$56,0))</f>
        <v>1248.9653559371479</v>
      </c>
      <c r="I517" s="18">
        <v>1</v>
      </c>
      <c r="J517" s="18">
        <v>1</v>
      </c>
      <c r="K517" s="14">
        <f t="shared" ca="1" si="47"/>
        <v>0</v>
      </c>
      <c r="M517" s="19" t="str">
        <f t="shared" ca="1" si="45"/>
        <v>INDNDEFFTF-85</v>
      </c>
      <c r="N517" s="23" t="str">
        <f t="shared" ca="1" si="46"/>
        <v>Construction Saving Tech-Haulage Tractors, Trucks, Fishing boats 8.5y</v>
      </c>
      <c r="O517" s="23" t="s">
        <v>32</v>
      </c>
      <c r="P517" s="23" t="s">
        <v>33</v>
      </c>
      <c r="Q517" s="23"/>
      <c r="R517" s="23"/>
      <c r="S517" s="19" t="s">
        <v>34</v>
      </c>
      <c r="V517" s="16" t="str">
        <f t="shared" ca="1" si="48"/>
        <v>ND</v>
      </c>
      <c r="W517" s="14" t="str">
        <f t="shared" ca="1" si="48"/>
        <v>Construction</v>
      </c>
      <c r="X517" s="3" t="str">
        <f>'EE investment costs'!D566</f>
        <v>TF-85</v>
      </c>
      <c r="Y517" s="3" t="str">
        <f>'EE investment costs'!E566</f>
        <v>Haulage Tractors, Trucks, Fishing boats</v>
      </c>
      <c r="AC517" s="123">
        <f>'EE investment costs'!C566</f>
        <v>8.5</v>
      </c>
      <c r="AD517" s="22"/>
    </row>
    <row r="518" spans="2:30">
      <c r="B518" s="14" t="str">
        <f t="shared" ca="1" si="44"/>
        <v>INDNDEFFMT-86</v>
      </c>
      <c r="C518" s="15" t="str">
        <f t="shared" ca="1" si="49"/>
        <v>INDMT</v>
      </c>
      <c r="D518" s="16">
        <f>'EE investment costs'!$F$15</f>
        <v>2016</v>
      </c>
      <c r="E518" s="14">
        <f>VLOOKUP(X518,'EE investment costs'!$D$56:$R$656,15,0)</f>
        <v>6.46</v>
      </c>
      <c r="F518" s="17">
        <f ca="1">INDEX('EE investment costs'!$D$56:$R$656,MATCH(X518,'EE investment costs'!$D$56:$D$656,0),MATCH($V$8,'EE investment costs'!$D$56:$R$56,0))</f>
        <v>1015.5335324202129</v>
      </c>
      <c r="I518" s="18">
        <v>1</v>
      </c>
      <c r="J518" s="18">
        <v>1</v>
      </c>
      <c r="K518" s="14">
        <f t="shared" ca="1" si="47"/>
        <v>2</v>
      </c>
      <c r="M518" s="19" t="str">
        <f t="shared" ca="1" si="45"/>
        <v>INDNDEFFMT-86</v>
      </c>
      <c r="N518" s="23" t="str">
        <f t="shared" ca="1" si="46"/>
        <v>Construction Saving Tech-Heat Medium Temp. up to 150C 8.6y</v>
      </c>
      <c r="O518" s="23" t="s">
        <v>32</v>
      </c>
      <c r="P518" s="23" t="s">
        <v>33</v>
      </c>
      <c r="Q518" s="23"/>
      <c r="R518" s="23"/>
      <c r="S518" s="19" t="s">
        <v>34</v>
      </c>
      <c r="V518" s="16" t="str">
        <f t="shared" ca="1" si="48"/>
        <v>ND</v>
      </c>
      <c r="W518" s="14" t="str">
        <f t="shared" ca="1" si="48"/>
        <v>Construction</v>
      </c>
      <c r="X518" s="3" t="str">
        <f>'EE investment costs'!D567</f>
        <v>MT-86</v>
      </c>
      <c r="Y518" s="3" t="str">
        <f>'EE investment costs'!E567</f>
        <v>Heat Medium Temp. up to 150C</v>
      </c>
      <c r="AC518" s="123">
        <f>'EE investment costs'!C567</f>
        <v>8.6</v>
      </c>
      <c r="AD518" s="22"/>
    </row>
    <row r="519" spans="2:30">
      <c r="B519" s="14" t="str">
        <f t="shared" ca="1" si="44"/>
        <v>INDNDEFFHT-86</v>
      </c>
      <c r="C519" s="15" t="str">
        <f t="shared" ca="1" si="49"/>
        <v>INDHT</v>
      </c>
      <c r="D519" s="16">
        <f>'EE investment costs'!$F$15</f>
        <v>2016</v>
      </c>
      <c r="E519" s="14">
        <f>VLOOKUP(X519,'EE investment costs'!$D$56:$R$656,15,0)</f>
        <v>5.1680000000000001</v>
      </c>
      <c r="F519" s="17">
        <f ca="1">INDEX('EE investment costs'!$D$56:$R$656,MATCH(X519,'EE investment costs'!$D$56:$D$656,0),MATCH($V$8,'EE investment costs'!$D$56:$R$56,0))</f>
        <v>760.32486773028052</v>
      </c>
      <c r="I519" s="18">
        <v>1</v>
      </c>
      <c r="J519" s="18">
        <v>1</v>
      </c>
      <c r="K519" s="14">
        <f t="shared" ca="1" si="47"/>
        <v>5</v>
      </c>
      <c r="M519" s="19" t="str">
        <f t="shared" ca="1" si="45"/>
        <v>INDNDEFFHT-86</v>
      </c>
      <c r="N519" s="23" t="str">
        <f t="shared" ca="1" si="46"/>
        <v>Construction Saving Tech-Heat High Temp. over 150C 8.6y</v>
      </c>
      <c r="O519" s="23" t="s">
        <v>32</v>
      </c>
      <c r="P519" s="23" t="s">
        <v>33</v>
      </c>
      <c r="Q519" s="23"/>
      <c r="R519" s="23"/>
      <c r="S519" s="19" t="s">
        <v>34</v>
      </c>
      <c r="V519" s="16" t="str">
        <f t="shared" ca="1" si="48"/>
        <v>ND</v>
      </c>
      <c r="W519" s="14" t="str">
        <f t="shared" ca="1" si="48"/>
        <v>Construction</v>
      </c>
      <c r="X519" s="3" t="str">
        <f>'EE investment costs'!D568</f>
        <v>HT-86</v>
      </c>
      <c r="Y519" s="3" t="str">
        <f>'EE investment costs'!E568</f>
        <v>Heat High Temp. over 150C</v>
      </c>
      <c r="AC519" s="123">
        <f>'EE investment costs'!C568</f>
        <v>8.6</v>
      </c>
      <c r="AD519" s="22"/>
    </row>
    <row r="520" spans="2:30">
      <c r="B520" s="14" t="str">
        <f t="shared" ref="B520:B583" ca="1" si="50">M520</f>
        <v>INDNDEFFRH-86</v>
      </c>
      <c r="C520" s="15" t="str">
        <f t="shared" ca="1" si="49"/>
        <v>INDRH</v>
      </c>
      <c r="D520" s="16">
        <f>'EE investment costs'!$F$15</f>
        <v>2016</v>
      </c>
      <c r="E520" s="14">
        <f>VLOOKUP(X520,'EE investment costs'!$D$56:$R$656,15,0)</f>
        <v>16.858666666666668</v>
      </c>
      <c r="F520" s="17">
        <f ca="1">INDEX('EE investment costs'!$D$56:$R$656,MATCH(X520,'EE investment costs'!$D$56:$D$656,0),MATCH($V$8,'EE investment costs'!$D$56:$R$56,0))</f>
        <v>3146.1780422329066</v>
      </c>
      <c r="I520" s="18">
        <v>1</v>
      </c>
      <c r="J520" s="18">
        <v>1</v>
      </c>
      <c r="K520" s="14">
        <f t="shared" ca="1" si="47"/>
        <v>0</v>
      </c>
      <c r="M520" s="19" t="str">
        <f t="shared" ref="M520:M583" ca="1" si="51">CONCATENATE("IND",$V$8,"EFF",$X520)</f>
        <v>INDNDEFFRH-86</v>
      </c>
      <c r="N520" s="23" t="str">
        <f t="shared" ca="1" si="46"/>
        <v>Construction Saving Tech-Heat Room Heat 8.6y</v>
      </c>
      <c r="O520" s="23" t="s">
        <v>32</v>
      </c>
      <c r="P520" s="23" t="s">
        <v>33</v>
      </c>
      <c r="Q520" s="23"/>
      <c r="R520" s="23"/>
      <c r="S520" s="19" t="s">
        <v>34</v>
      </c>
      <c r="V520" s="16" t="str">
        <f t="shared" ca="1" si="48"/>
        <v>ND</v>
      </c>
      <c r="W520" s="14" t="str">
        <f t="shared" ca="1" si="48"/>
        <v>Construction</v>
      </c>
      <c r="X520" s="3" t="str">
        <f>'EE investment costs'!D569</f>
        <v>RH-86</v>
      </c>
      <c r="Y520" s="3" t="str">
        <f>'EE investment costs'!E569</f>
        <v>Heat Room Heat</v>
      </c>
      <c r="AC520" s="123">
        <f>'EE investment costs'!C569</f>
        <v>8.6</v>
      </c>
      <c r="AD520" s="22"/>
    </row>
    <row r="521" spans="2:30">
      <c r="B521" s="14" t="str">
        <f t="shared" ca="1" si="50"/>
        <v>INDNDEFFLA-86</v>
      </c>
      <c r="C521" s="15" t="str">
        <f t="shared" ca="1" si="49"/>
        <v>INDLA</v>
      </c>
      <c r="D521" s="16">
        <f>'EE investment costs'!$F$15</f>
        <v>2016</v>
      </c>
      <c r="E521" s="14">
        <f>VLOOKUP(X521,'EE investment costs'!$D$56:$R$656,15,0)</f>
        <v>4.5095333333333336</v>
      </c>
      <c r="F521" s="17">
        <f ca="1">INDEX('EE investment costs'!$D$56:$R$656,MATCH(X521,'EE investment costs'!$D$56:$D$656,0),MATCH($V$8,'EE investment costs'!$D$56:$R$56,0))</f>
        <v>2277.7431994526141</v>
      </c>
      <c r="I521" s="18">
        <v>1</v>
      </c>
      <c r="J521" s="18">
        <v>1</v>
      </c>
      <c r="K521" s="14">
        <f t="shared" ca="1" si="47"/>
        <v>0</v>
      </c>
      <c r="M521" s="19" t="str">
        <f t="shared" ca="1" si="51"/>
        <v>INDNDEFFLA-86</v>
      </c>
      <c r="N521" s="23" t="str">
        <f t="shared" ref="N521:N584" ca="1" si="52">$W$8&amp;" Saving Tech"&amp;"-"&amp;$Y521&amp;" "&amp;AC521&amp;"y"</f>
        <v>Construction Saving Tech-Light 8.6y</v>
      </c>
      <c r="O521" s="23" t="s">
        <v>32</v>
      </c>
      <c r="P521" s="23" t="s">
        <v>33</v>
      </c>
      <c r="Q521" s="23"/>
      <c r="R521" s="23"/>
      <c r="S521" s="19" t="s">
        <v>34</v>
      </c>
      <c r="V521" s="16" t="str">
        <f t="shared" ca="1" si="48"/>
        <v>ND</v>
      </c>
      <c r="W521" s="14" t="str">
        <f t="shared" ca="1" si="48"/>
        <v>Construction</v>
      </c>
      <c r="X521" s="3" t="str">
        <f>'EE investment costs'!D570</f>
        <v>LA-86</v>
      </c>
      <c r="Y521" s="3" t="str">
        <f>'EE investment costs'!E570</f>
        <v>Light</v>
      </c>
      <c r="AC521" s="123">
        <f>'EE investment costs'!C570</f>
        <v>8.6</v>
      </c>
      <c r="AD521" s="22"/>
    </row>
    <row r="522" spans="2:30">
      <c r="B522" s="14" t="str">
        <f t="shared" ca="1" si="50"/>
        <v>INDNDEFFEM-86</v>
      </c>
      <c r="C522" s="15" t="str">
        <f t="shared" ca="1" si="49"/>
        <v>INDEM</v>
      </c>
      <c r="D522" s="16">
        <f>'EE investment costs'!$F$15</f>
        <v>2016</v>
      </c>
      <c r="E522" s="14">
        <f>VLOOKUP(X522,'EE investment costs'!$D$56:$R$656,15,0)</f>
        <v>4.7350099999999999</v>
      </c>
      <c r="F522" s="17">
        <f ca="1">INDEX('EE investment costs'!$D$56:$R$656,MATCH(X522,'EE investment costs'!$D$56:$D$656,0),MATCH($V$8,'EE investment costs'!$D$56:$R$56,0))</f>
        <v>2444.7246425639937</v>
      </c>
      <c r="I522" s="18">
        <v>1</v>
      </c>
      <c r="J522" s="18">
        <v>1</v>
      </c>
      <c r="K522" s="14">
        <f t="shared" ref="K522:K585" ca="1" si="53">IF(F522&lt;500,1,0)+IF(F522&lt;600,1,0)+IF(F522&lt;700,1,0)+IF(F522&lt;800,1,0)+IF(F522&lt;900,1,0)+IF(F522&lt;1000,1,0)+IF(F522&lt;1100,1,0)+IF(F522&lt;1200,1,0)</f>
        <v>0</v>
      </c>
      <c r="M522" s="19" t="str">
        <f t="shared" ca="1" si="51"/>
        <v>INDNDEFFEM-86</v>
      </c>
      <c r="N522" s="23" t="str">
        <f t="shared" ca="1" si="52"/>
        <v>Construction Saving Tech-Electric Motors 8.6y</v>
      </c>
      <c r="O522" s="23" t="s">
        <v>32</v>
      </c>
      <c r="P522" s="23" t="s">
        <v>33</v>
      </c>
      <c r="Q522" s="23"/>
      <c r="R522" s="23"/>
      <c r="S522" s="19" t="s">
        <v>34</v>
      </c>
      <c r="V522" s="16" t="str">
        <f t="shared" ref="V522:W585" ca="1" si="54">V521</f>
        <v>ND</v>
      </c>
      <c r="W522" s="14" t="str">
        <f t="shared" ca="1" si="54"/>
        <v>Construction</v>
      </c>
      <c r="X522" s="3" t="str">
        <f>'EE investment costs'!D571</f>
        <v>EM-86</v>
      </c>
      <c r="Y522" s="3" t="str">
        <f>'EE investment costs'!E571</f>
        <v>Electric Motors</v>
      </c>
      <c r="AC522" s="123">
        <f>'EE investment costs'!C571</f>
        <v>8.6</v>
      </c>
      <c r="AD522" s="22"/>
    </row>
    <row r="523" spans="2:30">
      <c r="B523" s="14" t="str">
        <f t="shared" ca="1" si="50"/>
        <v>INDNDEFFTF-86</v>
      </c>
      <c r="C523" s="15" t="str">
        <f t="shared" ca="1" si="49"/>
        <v>INDTF</v>
      </c>
      <c r="D523" s="16">
        <f>'EE investment costs'!$F$15</f>
        <v>2016</v>
      </c>
      <c r="E523" s="14">
        <f>VLOOKUP(X523,'EE investment costs'!$D$56:$R$656,15,0)</f>
        <v>18.833333333333332</v>
      </c>
      <c r="F523" s="17">
        <f ca="1">INDEX('EE investment costs'!$D$56:$R$656,MATCH(X523,'EE investment costs'!$D$56:$D$656,0),MATCH($V$8,'EE investment costs'!$D$56:$R$56,0))</f>
        <v>1263.6590660069969</v>
      </c>
      <c r="I523" s="18">
        <v>1</v>
      </c>
      <c r="J523" s="18">
        <v>1</v>
      </c>
      <c r="K523" s="14">
        <f t="shared" ca="1" si="53"/>
        <v>0</v>
      </c>
      <c r="M523" s="19" t="str">
        <f t="shared" ca="1" si="51"/>
        <v>INDNDEFFTF-86</v>
      </c>
      <c r="N523" s="23" t="str">
        <f t="shared" ca="1" si="52"/>
        <v>Construction Saving Tech-Haulage Tractors, Trucks, Fishing boats 8.6y</v>
      </c>
      <c r="O523" s="23" t="s">
        <v>32</v>
      </c>
      <c r="P523" s="23" t="s">
        <v>33</v>
      </c>
      <c r="Q523" s="23"/>
      <c r="R523" s="23"/>
      <c r="S523" s="19" t="s">
        <v>34</v>
      </c>
      <c r="V523" s="16" t="str">
        <f t="shared" ca="1" si="54"/>
        <v>ND</v>
      </c>
      <c r="W523" s="14" t="str">
        <f t="shared" ca="1" si="54"/>
        <v>Construction</v>
      </c>
      <c r="X523" s="3" t="str">
        <f>'EE investment costs'!D572</f>
        <v>TF-86</v>
      </c>
      <c r="Y523" s="3" t="str">
        <f>'EE investment costs'!E572</f>
        <v>Haulage Tractors, Trucks, Fishing boats</v>
      </c>
      <c r="AC523" s="123">
        <f>'EE investment costs'!C572</f>
        <v>8.6</v>
      </c>
      <c r="AD523" s="22"/>
    </row>
    <row r="524" spans="2:30">
      <c r="B524" s="14" t="str">
        <f t="shared" ca="1" si="50"/>
        <v>INDNDEFFMT-87</v>
      </c>
      <c r="C524" s="15" t="str">
        <f t="shared" ca="1" si="49"/>
        <v>INDMT</v>
      </c>
      <c r="D524" s="16">
        <f>'EE investment costs'!$F$15</f>
        <v>2016</v>
      </c>
      <c r="E524" s="14">
        <f>VLOOKUP(X524,'EE investment costs'!$D$56:$R$656,15,0)</f>
        <v>6.47</v>
      </c>
      <c r="F524" s="17">
        <f ca="1">INDEX('EE investment costs'!$D$56:$R$656,MATCH(X524,'EE investment costs'!$D$56:$D$656,0),MATCH($V$8,'EE investment costs'!$D$56:$R$56,0))</f>
        <v>1024.8606100245756</v>
      </c>
      <c r="I524" s="18">
        <v>1</v>
      </c>
      <c r="J524" s="18">
        <v>1</v>
      </c>
      <c r="K524" s="14">
        <f t="shared" ca="1" si="53"/>
        <v>2</v>
      </c>
      <c r="M524" s="19" t="str">
        <f t="shared" ca="1" si="51"/>
        <v>INDNDEFFMT-87</v>
      </c>
      <c r="N524" s="23" t="str">
        <f t="shared" ca="1" si="52"/>
        <v>Construction Saving Tech-Heat Medium Temp. up to 150C 8.7y</v>
      </c>
      <c r="O524" s="23" t="s">
        <v>32</v>
      </c>
      <c r="P524" s="23" t="s">
        <v>33</v>
      </c>
      <c r="Q524" s="23"/>
      <c r="R524" s="23"/>
      <c r="S524" s="19" t="s">
        <v>34</v>
      </c>
      <c r="V524" s="16" t="str">
        <f t="shared" ca="1" si="54"/>
        <v>ND</v>
      </c>
      <c r="W524" s="14" t="str">
        <f t="shared" ca="1" si="54"/>
        <v>Construction</v>
      </c>
      <c r="X524" s="3" t="str">
        <f>'EE investment costs'!D573</f>
        <v>MT-87</v>
      </c>
      <c r="Y524" s="3" t="str">
        <f>'EE investment costs'!E573</f>
        <v>Heat Medium Temp. up to 150C</v>
      </c>
      <c r="AC524" s="123">
        <f>'EE investment costs'!C573</f>
        <v>8.6999999999999993</v>
      </c>
      <c r="AD524" s="22"/>
    </row>
    <row r="525" spans="2:30">
      <c r="B525" s="14" t="str">
        <f t="shared" ca="1" si="50"/>
        <v>INDNDEFFHT-87</v>
      </c>
      <c r="C525" s="15" t="str">
        <f t="shared" ca="1" si="49"/>
        <v>INDHT</v>
      </c>
      <c r="D525" s="16">
        <f>'EE investment costs'!$F$15</f>
        <v>2016</v>
      </c>
      <c r="E525" s="14">
        <f>VLOOKUP(X525,'EE investment costs'!$D$56:$R$656,15,0)</f>
        <v>5.1760000000000002</v>
      </c>
      <c r="F525" s="17">
        <f ca="1">INDEX('EE investment costs'!$D$56:$R$656,MATCH(X525,'EE investment costs'!$D$56:$D$656,0),MATCH($V$8,'EE investment costs'!$D$56:$R$56,0))</f>
        <v>766.52937709742685</v>
      </c>
      <c r="I525" s="18">
        <v>1</v>
      </c>
      <c r="J525" s="18">
        <v>1</v>
      </c>
      <c r="K525" s="14">
        <f t="shared" ca="1" si="53"/>
        <v>5</v>
      </c>
      <c r="M525" s="19" t="str">
        <f t="shared" ca="1" si="51"/>
        <v>INDNDEFFHT-87</v>
      </c>
      <c r="N525" s="23" t="str">
        <f t="shared" ca="1" si="52"/>
        <v>Construction Saving Tech-Heat High Temp. over 150C 8.7y</v>
      </c>
      <c r="O525" s="23" t="s">
        <v>32</v>
      </c>
      <c r="P525" s="23" t="s">
        <v>33</v>
      </c>
      <c r="Q525" s="23"/>
      <c r="R525" s="23"/>
      <c r="S525" s="19" t="s">
        <v>34</v>
      </c>
      <c r="V525" s="16" t="str">
        <f t="shared" ca="1" si="54"/>
        <v>ND</v>
      </c>
      <c r="W525" s="14" t="str">
        <f t="shared" ca="1" si="54"/>
        <v>Construction</v>
      </c>
      <c r="X525" s="3" t="str">
        <f>'EE investment costs'!D574</f>
        <v>HT-87</v>
      </c>
      <c r="Y525" s="3" t="str">
        <f>'EE investment costs'!E574</f>
        <v>Heat High Temp. over 150C</v>
      </c>
      <c r="AC525" s="123">
        <f>'EE investment costs'!C574</f>
        <v>8.6999999999999993</v>
      </c>
      <c r="AD525" s="22"/>
    </row>
    <row r="526" spans="2:30">
      <c r="B526" s="14" t="str">
        <f t="shared" ca="1" si="50"/>
        <v>INDNDEFFRH-87</v>
      </c>
      <c r="C526" s="15" t="str">
        <f t="shared" ca="1" si="49"/>
        <v>INDRH</v>
      </c>
      <c r="D526" s="16">
        <f>'EE investment costs'!$F$15</f>
        <v>2016</v>
      </c>
      <c r="E526" s="14">
        <f>VLOOKUP(X526,'EE investment costs'!$D$56:$R$656,15,0)</f>
        <v>16.877333333333336</v>
      </c>
      <c r="F526" s="17">
        <f ca="1">INDEX('EE investment costs'!$D$56:$R$656,MATCH(X526,'EE investment costs'!$D$56:$D$656,0),MATCH($V$8,'EE investment costs'!$D$56:$R$56,0))</f>
        <v>3207.8678077668847</v>
      </c>
      <c r="I526" s="18">
        <v>1</v>
      </c>
      <c r="J526" s="18">
        <v>1</v>
      </c>
      <c r="K526" s="14">
        <f t="shared" ca="1" si="53"/>
        <v>0</v>
      </c>
      <c r="M526" s="19" t="str">
        <f t="shared" ca="1" si="51"/>
        <v>INDNDEFFRH-87</v>
      </c>
      <c r="N526" s="23" t="str">
        <f t="shared" ca="1" si="52"/>
        <v>Construction Saving Tech-Heat Room Heat 8.7y</v>
      </c>
      <c r="O526" s="23" t="s">
        <v>32</v>
      </c>
      <c r="P526" s="23" t="s">
        <v>33</v>
      </c>
      <c r="Q526" s="23"/>
      <c r="R526" s="23"/>
      <c r="S526" s="19" t="s">
        <v>34</v>
      </c>
      <c r="V526" s="16" t="str">
        <f t="shared" ca="1" si="54"/>
        <v>ND</v>
      </c>
      <c r="W526" s="14" t="str">
        <f t="shared" ca="1" si="54"/>
        <v>Construction</v>
      </c>
      <c r="X526" s="3" t="str">
        <f>'EE investment costs'!D575</f>
        <v>RH-87</v>
      </c>
      <c r="Y526" s="3" t="str">
        <f>'EE investment costs'!E575</f>
        <v>Heat Room Heat</v>
      </c>
      <c r="AC526" s="123">
        <f>'EE investment costs'!C575</f>
        <v>8.6999999999999993</v>
      </c>
      <c r="AD526" s="22"/>
    </row>
    <row r="527" spans="2:30">
      <c r="B527" s="14" t="str">
        <f t="shared" ca="1" si="50"/>
        <v>INDNDEFFLA-87</v>
      </c>
      <c r="C527" s="15" t="str">
        <f t="shared" ca="1" si="49"/>
        <v>INDLA</v>
      </c>
      <c r="D527" s="16">
        <f>'EE investment costs'!$F$15</f>
        <v>2016</v>
      </c>
      <c r="E527" s="14">
        <f>VLOOKUP(X527,'EE investment costs'!$D$56:$R$656,15,0)</f>
        <v>4.5225666666666671</v>
      </c>
      <c r="F527" s="17">
        <f ca="1">INDEX('EE investment costs'!$D$56:$R$656,MATCH(X527,'EE investment costs'!$D$56:$D$656,0),MATCH($V$8,'EE investment costs'!$D$56:$R$56,0))</f>
        <v>2293.1203926037406</v>
      </c>
      <c r="I527" s="18">
        <v>1</v>
      </c>
      <c r="J527" s="18">
        <v>1</v>
      </c>
      <c r="K527" s="14">
        <f t="shared" ca="1" si="53"/>
        <v>0</v>
      </c>
      <c r="M527" s="19" t="str">
        <f t="shared" ca="1" si="51"/>
        <v>INDNDEFFLA-87</v>
      </c>
      <c r="N527" s="23" t="str">
        <f t="shared" ca="1" si="52"/>
        <v>Construction Saving Tech-Light 8.7y</v>
      </c>
      <c r="O527" s="23" t="s">
        <v>32</v>
      </c>
      <c r="P527" s="23" t="s">
        <v>33</v>
      </c>
      <c r="Q527" s="23"/>
      <c r="R527" s="23"/>
      <c r="S527" s="19" t="s">
        <v>34</v>
      </c>
      <c r="V527" s="16" t="str">
        <f t="shared" ca="1" si="54"/>
        <v>ND</v>
      </c>
      <c r="W527" s="14" t="str">
        <f t="shared" ca="1" si="54"/>
        <v>Construction</v>
      </c>
      <c r="X527" s="3" t="str">
        <f>'EE investment costs'!D576</f>
        <v>LA-87</v>
      </c>
      <c r="Y527" s="3" t="str">
        <f>'EE investment costs'!E576</f>
        <v>Light</v>
      </c>
      <c r="AC527" s="123">
        <f>'EE investment costs'!C576</f>
        <v>8.6999999999999993</v>
      </c>
      <c r="AD527" s="22"/>
    </row>
    <row r="528" spans="2:30">
      <c r="B528" s="14" t="str">
        <f t="shared" ca="1" si="50"/>
        <v>INDNDEFFEM-87</v>
      </c>
      <c r="C528" s="15" t="str">
        <f t="shared" ca="1" si="49"/>
        <v>INDEM</v>
      </c>
      <c r="D528" s="16">
        <f>'EE investment costs'!$F$15</f>
        <v>2016</v>
      </c>
      <c r="E528" s="14">
        <f>VLOOKUP(X528,'EE investment costs'!$D$56:$R$656,15,0)</f>
        <v>4.7486949999999997</v>
      </c>
      <c r="F528" s="17">
        <f ca="1">INDEX('EE investment costs'!$D$56:$R$656,MATCH(X528,'EE investment costs'!$D$56:$D$656,0),MATCH($V$8,'EE investment costs'!$D$56:$R$56,0))</f>
        <v>2463.6628046300098</v>
      </c>
      <c r="I528" s="18">
        <v>1</v>
      </c>
      <c r="J528" s="18">
        <v>1</v>
      </c>
      <c r="K528" s="14">
        <f t="shared" ca="1" si="53"/>
        <v>0</v>
      </c>
      <c r="M528" s="19" t="str">
        <f t="shared" ca="1" si="51"/>
        <v>INDNDEFFEM-87</v>
      </c>
      <c r="N528" s="23" t="str">
        <f t="shared" ca="1" si="52"/>
        <v>Construction Saving Tech-Electric Motors 8.7y</v>
      </c>
      <c r="O528" s="23" t="s">
        <v>32</v>
      </c>
      <c r="P528" s="23" t="s">
        <v>33</v>
      </c>
      <c r="Q528" s="23"/>
      <c r="R528" s="23"/>
      <c r="S528" s="19" t="s">
        <v>34</v>
      </c>
      <c r="V528" s="16" t="str">
        <f t="shared" ca="1" si="54"/>
        <v>ND</v>
      </c>
      <c r="W528" s="14" t="str">
        <f t="shared" ca="1" si="54"/>
        <v>Construction</v>
      </c>
      <c r="X528" s="3" t="str">
        <f>'EE investment costs'!D577</f>
        <v>EM-87</v>
      </c>
      <c r="Y528" s="3" t="str">
        <f>'EE investment costs'!E577</f>
        <v>Electric Motors</v>
      </c>
      <c r="AC528" s="123">
        <f>'EE investment costs'!C577</f>
        <v>8.6999999999999993</v>
      </c>
      <c r="AD528" s="22"/>
    </row>
    <row r="529" spans="2:30">
      <c r="B529" s="14" t="str">
        <f t="shared" ca="1" si="50"/>
        <v>INDNDEFFTF-87</v>
      </c>
      <c r="C529" s="15" t="str">
        <f t="shared" ca="1" si="49"/>
        <v>INDTF</v>
      </c>
      <c r="D529" s="16">
        <f>'EE investment costs'!$F$15</f>
        <v>2016</v>
      </c>
      <c r="E529" s="14">
        <f>VLOOKUP(X529,'EE investment costs'!$D$56:$R$656,15,0)</f>
        <v>18.916666666666664</v>
      </c>
      <c r="F529" s="17">
        <f ca="1">INDEX('EE investment costs'!$D$56:$R$656,MATCH(X529,'EE investment costs'!$D$56:$D$656,0),MATCH($V$8,'EE investment costs'!$D$56:$R$56,0))</f>
        <v>1278.3527760768457</v>
      </c>
      <c r="I529" s="18">
        <v>1</v>
      </c>
      <c r="J529" s="18">
        <v>1</v>
      </c>
      <c r="K529" s="14">
        <f t="shared" ca="1" si="53"/>
        <v>0</v>
      </c>
      <c r="M529" s="19" t="str">
        <f t="shared" ca="1" si="51"/>
        <v>INDNDEFFTF-87</v>
      </c>
      <c r="N529" s="23" t="str">
        <f t="shared" ca="1" si="52"/>
        <v>Construction Saving Tech-Haulage Tractors, Trucks, Fishing boats 8.7y</v>
      </c>
      <c r="O529" s="23" t="s">
        <v>32</v>
      </c>
      <c r="P529" s="23" t="s">
        <v>33</v>
      </c>
      <c r="Q529" s="23"/>
      <c r="R529" s="23"/>
      <c r="S529" s="19" t="s">
        <v>34</v>
      </c>
      <c r="V529" s="16" t="str">
        <f t="shared" ca="1" si="54"/>
        <v>ND</v>
      </c>
      <c r="W529" s="14" t="str">
        <f t="shared" ca="1" si="54"/>
        <v>Construction</v>
      </c>
      <c r="X529" s="3" t="str">
        <f>'EE investment costs'!D578</f>
        <v>TF-87</v>
      </c>
      <c r="Y529" s="3" t="str">
        <f>'EE investment costs'!E578</f>
        <v>Haulage Tractors, Trucks, Fishing boats</v>
      </c>
      <c r="AC529" s="123">
        <f>'EE investment costs'!C578</f>
        <v>8.6999999999999993</v>
      </c>
      <c r="AD529" s="22"/>
    </row>
    <row r="530" spans="2:30">
      <c r="B530" s="14" t="str">
        <f t="shared" ca="1" si="50"/>
        <v>INDNDEFFMT-88</v>
      </c>
      <c r="C530" s="15" t="str">
        <f t="shared" ca="1" si="49"/>
        <v>INDMT</v>
      </c>
      <c r="D530" s="16">
        <f>'EE investment costs'!$F$15</f>
        <v>2016</v>
      </c>
      <c r="E530" s="14">
        <f>VLOOKUP(X530,'EE investment costs'!$D$56:$R$656,15,0)</f>
        <v>6.48</v>
      </c>
      <c r="F530" s="17">
        <f ca="1">INDEX('EE investment costs'!$D$56:$R$656,MATCH(X530,'EE investment costs'!$D$56:$D$656,0),MATCH($V$8,'EE investment costs'!$D$56:$R$56,0))</f>
        <v>1034.1876876289386</v>
      </c>
      <c r="I530" s="18">
        <v>1</v>
      </c>
      <c r="J530" s="18">
        <v>1</v>
      </c>
      <c r="K530" s="14">
        <f t="shared" ca="1" si="53"/>
        <v>2</v>
      </c>
      <c r="M530" s="19" t="str">
        <f t="shared" ca="1" si="51"/>
        <v>INDNDEFFMT-88</v>
      </c>
      <c r="N530" s="23" t="str">
        <f t="shared" ca="1" si="52"/>
        <v>Construction Saving Tech-Heat Medium Temp. up to 150C 8.8y</v>
      </c>
      <c r="O530" s="23" t="s">
        <v>32</v>
      </c>
      <c r="P530" s="23" t="s">
        <v>33</v>
      </c>
      <c r="Q530" s="23"/>
      <c r="R530" s="23"/>
      <c r="S530" s="19" t="s">
        <v>34</v>
      </c>
      <c r="V530" s="16" t="str">
        <f t="shared" ca="1" si="54"/>
        <v>ND</v>
      </c>
      <c r="W530" s="14" t="str">
        <f t="shared" ca="1" si="54"/>
        <v>Construction</v>
      </c>
      <c r="X530" s="3" t="str">
        <f>'EE investment costs'!D579</f>
        <v>MT-88</v>
      </c>
      <c r="Y530" s="3" t="str">
        <f>'EE investment costs'!E579</f>
        <v>Heat Medium Temp. up to 150C</v>
      </c>
      <c r="AC530" s="123">
        <f>'EE investment costs'!C579</f>
        <v>8.8000000000000007</v>
      </c>
      <c r="AD530" s="22"/>
    </row>
    <row r="531" spans="2:30">
      <c r="B531" s="14" t="str">
        <f t="shared" ca="1" si="50"/>
        <v>INDNDEFFHT-88</v>
      </c>
      <c r="C531" s="15" t="str">
        <f t="shared" ca="1" si="49"/>
        <v>INDHT</v>
      </c>
      <c r="D531" s="16">
        <f>'EE investment costs'!$F$15</f>
        <v>2016</v>
      </c>
      <c r="E531" s="14">
        <f>VLOOKUP(X531,'EE investment costs'!$D$56:$R$656,15,0)</f>
        <v>5.1840000000000002</v>
      </c>
      <c r="F531" s="17">
        <f ca="1">INDEX('EE investment costs'!$D$56:$R$656,MATCH(X531,'EE investment costs'!$D$56:$D$656,0),MATCH($V$8,'EE investment costs'!$D$56:$R$56,0))</f>
        <v>772.7338864645734</v>
      </c>
      <c r="I531" s="18">
        <v>1</v>
      </c>
      <c r="J531" s="18">
        <v>1</v>
      </c>
      <c r="K531" s="14">
        <f t="shared" ca="1" si="53"/>
        <v>5</v>
      </c>
      <c r="M531" s="19" t="str">
        <f t="shared" ca="1" si="51"/>
        <v>INDNDEFFHT-88</v>
      </c>
      <c r="N531" s="23" t="str">
        <f t="shared" ca="1" si="52"/>
        <v>Construction Saving Tech-Heat High Temp. over 150C 8.8y</v>
      </c>
      <c r="O531" s="23" t="s">
        <v>32</v>
      </c>
      <c r="P531" s="23" t="s">
        <v>33</v>
      </c>
      <c r="Q531" s="23"/>
      <c r="R531" s="23"/>
      <c r="S531" s="19" t="s">
        <v>34</v>
      </c>
      <c r="V531" s="16" t="str">
        <f t="shared" ca="1" si="54"/>
        <v>ND</v>
      </c>
      <c r="W531" s="14" t="str">
        <f t="shared" ca="1" si="54"/>
        <v>Construction</v>
      </c>
      <c r="X531" s="3" t="str">
        <f>'EE investment costs'!D580</f>
        <v>HT-88</v>
      </c>
      <c r="Y531" s="3" t="str">
        <f>'EE investment costs'!E580</f>
        <v>Heat High Temp. over 150C</v>
      </c>
      <c r="AC531" s="123">
        <f>'EE investment costs'!C580</f>
        <v>8.8000000000000007</v>
      </c>
      <c r="AD531" s="22"/>
    </row>
    <row r="532" spans="2:30">
      <c r="B532" s="14" t="str">
        <f t="shared" ca="1" si="50"/>
        <v>INDNDEFFRH-88</v>
      </c>
      <c r="C532" s="15" t="str">
        <f t="shared" ca="1" si="49"/>
        <v>INDRH</v>
      </c>
      <c r="D532" s="16">
        <f>'EE investment costs'!$F$15</f>
        <v>2016</v>
      </c>
      <c r="E532" s="14">
        <f>VLOOKUP(X532,'EE investment costs'!$D$56:$R$656,15,0)</f>
        <v>16.896000000000001</v>
      </c>
      <c r="F532" s="17">
        <f ca="1">INDEX('EE investment costs'!$D$56:$R$656,MATCH(X532,'EE investment costs'!$D$56:$D$656,0),MATCH($V$8,'EE investment costs'!$D$56:$R$56,0))</f>
        <v>3269.5575733008641</v>
      </c>
      <c r="I532" s="18">
        <v>1</v>
      </c>
      <c r="J532" s="18">
        <v>1</v>
      </c>
      <c r="K532" s="14">
        <f t="shared" ca="1" si="53"/>
        <v>0</v>
      </c>
      <c r="M532" s="19" t="str">
        <f t="shared" ca="1" si="51"/>
        <v>INDNDEFFRH-88</v>
      </c>
      <c r="N532" s="23" t="str">
        <f t="shared" ca="1" si="52"/>
        <v>Construction Saving Tech-Heat Room Heat 8.8y</v>
      </c>
      <c r="O532" s="23" t="s">
        <v>32</v>
      </c>
      <c r="P532" s="23" t="s">
        <v>33</v>
      </c>
      <c r="Q532" s="23"/>
      <c r="R532" s="23"/>
      <c r="S532" s="19" t="s">
        <v>34</v>
      </c>
      <c r="V532" s="16" t="str">
        <f t="shared" ca="1" si="54"/>
        <v>ND</v>
      </c>
      <c r="W532" s="14" t="str">
        <f t="shared" ca="1" si="54"/>
        <v>Construction</v>
      </c>
      <c r="X532" s="3" t="str">
        <f>'EE investment costs'!D581</f>
        <v>RH-88</v>
      </c>
      <c r="Y532" s="3" t="str">
        <f>'EE investment costs'!E581</f>
        <v>Heat Room Heat</v>
      </c>
      <c r="AC532" s="123">
        <f>'EE investment costs'!C581</f>
        <v>8.8000000000000007</v>
      </c>
      <c r="AD532" s="22"/>
    </row>
    <row r="533" spans="2:30">
      <c r="B533" s="14" t="str">
        <f t="shared" ca="1" si="50"/>
        <v>INDNDEFFLA-88</v>
      </c>
      <c r="C533" s="15" t="str">
        <f t="shared" ca="1" si="49"/>
        <v>INDLA</v>
      </c>
      <c r="D533" s="16">
        <f>'EE investment costs'!$F$15</f>
        <v>2016</v>
      </c>
      <c r="E533" s="14">
        <f>VLOOKUP(X533,'EE investment costs'!$D$56:$R$656,15,0)</f>
        <v>4.5356000000000005</v>
      </c>
      <c r="F533" s="17">
        <f ca="1">INDEX('EE investment costs'!$D$56:$R$656,MATCH(X533,'EE investment costs'!$D$56:$D$656,0),MATCH($V$8,'EE investment costs'!$D$56:$R$56,0))</f>
        <v>2308.4975857548675</v>
      </c>
      <c r="I533" s="18">
        <v>1</v>
      </c>
      <c r="J533" s="18">
        <v>1</v>
      </c>
      <c r="K533" s="14">
        <f t="shared" ca="1" si="53"/>
        <v>0</v>
      </c>
      <c r="M533" s="19" t="str">
        <f t="shared" ca="1" si="51"/>
        <v>INDNDEFFLA-88</v>
      </c>
      <c r="N533" s="23" t="str">
        <f t="shared" ca="1" si="52"/>
        <v>Construction Saving Tech-Light 8.8y</v>
      </c>
      <c r="O533" s="23" t="s">
        <v>32</v>
      </c>
      <c r="P533" s="23" t="s">
        <v>33</v>
      </c>
      <c r="Q533" s="23"/>
      <c r="R533" s="23"/>
      <c r="S533" s="19" t="s">
        <v>34</v>
      </c>
      <c r="V533" s="16" t="str">
        <f t="shared" ca="1" si="54"/>
        <v>ND</v>
      </c>
      <c r="W533" s="14" t="str">
        <f t="shared" ca="1" si="54"/>
        <v>Construction</v>
      </c>
      <c r="X533" s="3" t="str">
        <f>'EE investment costs'!D582</f>
        <v>LA-88</v>
      </c>
      <c r="Y533" s="3" t="str">
        <f>'EE investment costs'!E582</f>
        <v>Light</v>
      </c>
      <c r="AC533" s="123">
        <f>'EE investment costs'!C582</f>
        <v>8.8000000000000007</v>
      </c>
      <c r="AD533" s="22"/>
    </row>
    <row r="534" spans="2:30">
      <c r="B534" s="14" t="str">
        <f t="shared" ca="1" si="50"/>
        <v>INDNDEFFEM-88</v>
      </c>
      <c r="C534" s="15" t="str">
        <f t="shared" ca="1" si="49"/>
        <v>INDEM</v>
      </c>
      <c r="D534" s="16">
        <f>'EE investment costs'!$F$15</f>
        <v>2016</v>
      </c>
      <c r="E534" s="14">
        <f>VLOOKUP(X534,'EE investment costs'!$D$56:$R$656,15,0)</f>
        <v>4.7623800000000003</v>
      </c>
      <c r="F534" s="17">
        <f ca="1">INDEX('EE investment costs'!$D$56:$R$656,MATCH(X534,'EE investment costs'!$D$56:$D$656,0),MATCH($V$8,'EE investment costs'!$D$56:$R$56,0))</f>
        <v>2482.6009666960263</v>
      </c>
      <c r="I534" s="18">
        <v>1</v>
      </c>
      <c r="J534" s="18">
        <v>1</v>
      </c>
      <c r="K534" s="14">
        <f t="shared" ca="1" si="53"/>
        <v>0</v>
      </c>
      <c r="M534" s="19" t="str">
        <f t="shared" ca="1" si="51"/>
        <v>INDNDEFFEM-88</v>
      </c>
      <c r="N534" s="23" t="str">
        <f t="shared" ca="1" si="52"/>
        <v>Construction Saving Tech-Electric Motors 8.8y</v>
      </c>
      <c r="O534" s="23" t="s">
        <v>32</v>
      </c>
      <c r="P534" s="23" t="s">
        <v>33</v>
      </c>
      <c r="Q534" s="23"/>
      <c r="R534" s="23"/>
      <c r="S534" s="19" t="s">
        <v>34</v>
      </c>
      <c r="V534" s="16" t="str">
        <f t="shared" ca="1" si="54"/>
        <v>ND</v>
      </c>
      <c r="W534" s="14" t="str">
        <f t="shared" ca="1" si="54"/>
        <v>Construction</v>
      </c>
      <c r="X534" s="3" t="str">
        <f>'EE investment costs'!D583</f>
        <v>EM-88</v>
      </c>
      <c r="Y534" s="3" t="str">
        <f>'EE investment costs'!E583</f>
        <v>Electric Motors</v>
      </c>
      <c r="AC534" s="123">
        <f>'EE investment costs'!C583</f>
        <v>8.8000000000000007</v>
      </c>
      <c r="AD534" s="22"/>
    </row>
    <row r="535" spans="2:30">
      <c r="B535" s="14" t="str">
        <f t="shared" ca="1" si="50"/>
        <v>INDNDEFFTF-88</v>
      </c>
      <c r="C535" s="15" t="str">
        <f t="shared" ca="1" si="49"/>
        <v>INDTF</v>
      </c>
      <c r="D535" s="16">
        <f>'EE investment costs'!$F$15</f>
        <v>2016</v>
      </c>
      <c r="E535" s="14">
        <f>VLOOKUP(X535,'EE investment costs'!$D$56:$R$656,15,0)</f>
        <v>19</v>
      </c>
      <c r="F535" s="17">
        <f ca="1">INDEX('EE investment costs'!$D$56:$R$656,MATCH(X535,'EE investment costs'!$D$56:$D$656,0),MATCH($V$8,'EE investment costs'!$D$56:$R$56,0))</f>
        <v>1293.0464861466946</v>
      </c>
      <c r="I535" s="18">
        <v>1</v>
      </c>
      <c r="J535" s="18">
        <v>1</v>
      </c>
      <c r="K535" s="14">
        <f t="shared" ca="1" si="53"/>
        <v>0</v>
      </c>
      <c r="M535" s="19" t="str">
        <f t="shared" ca="1" si="51"/>
        <v>INDNDEFFTF-88</v>
      </c>
      <c r="N535" s="23" t="str">
        <f t="shared" ca="1" si="52"/>
        <v>Construction Saving Tech-Haulage Tractors, Trucks, Fishing boats 8.8y</v>
      </c>
      <c r="O535" s="23" t="s">
        <v>32</v>
      </c>
      <c r="P535" s="23" t="s">
        <v>33</v>
      </c>
      <c r="Q535" s="23"/>
      <c r="R535" s="23"/>
      <c r="S535" s="19" t="s">
        <v>34</v>
      </c>
      <c r="V535" s="16" t="str">
        <f t="shared" ca="1" si="54"/>
        <v>ND</v>
      </c>
      <c r="W535" s="14" t="str">
        <f t="shared" ca="1" si="54"/>
        <v>Construction</v>
      </c>
      <c r="X535" s="3" t="str">
        <f>'EE investment costs'!D584</f>
        <v>TF-88</v>
      </c>
      <c r="Y535" s="3" t="str">
        <f>'EE investment costs'!E584</f>
        <v>Haulage Tractors, Trucks, Fishing boats</v>
      </c>
      <c r="AC535" s="123">
        <f>'EE investment costs'!C584</f>
        <v>8.8000000000000007</v>
      </c>
      <c r="AD535" s="22"/>
    </row>
    <row r="536" spans="2:30">
      <c r="B536" s="14" t="str">
        <f t="shared" ca="1" si="50"/>
        <v>INDNDEFFMT-89</v>
      </c>
      <c r="C536" s="15" t="str">
        <f t="shared" ca="1" si="49"/>
        <v>INDMT</v>
      </c>
      <c r="D536" s="16">
        <f>'EE investment costs'!$F$15</f>
        <v>2016</v>
      </c>
      <c r="E536" s="14">
        <f>VLOOKUP(X536,'EE investment costs'!$D$56:$R$656,15,0)</f>
        <v>6.49</v>
      </c>
      <c r="F536" s="17">
        <f ca="1">INDEX('EE investment costs'!$D$56:$R$656,MATCH(X536,'EE investment costs'!$D$56:$D$656,0),MATCH($V$8,'EE investment costs'!$D$56:$R$56,0))</f>
        <v>1043.5147652333014</v>
      </c>
      <c r="I536" s="18">
        <v>1</v>
      </c>
      <c r="J536" s="18">
        <v>1</v>
      </c>
      <c r="K536" s="14">
        <f t="shared" ca="1" si="53"/>
        <v>2</v>
      </c>
      <c r="M536" s="19" t="str">
        <f t="shared" ca="1" si="51"/>
        <v>INDNDEFFMT-89</v>
      </c>
      <c r="N536" s="23" t="str">
        <f t="shared" ca="1" si="52"/>
        <v>Construction Saving Tech-Heat Medium Temp. up to 150C 8.9y</v>
      </c>
      <c r="O536" s="23" t="s">
        <v>32</v>
      </c>
      <c r="P536" s="23" t="s">
        <v>33</v>
      </c>
      <c r="Q536" s="23"/>
      <c r="R536" s="23"/>
      <c r="S536" s="19" t="s">
        <v>34</v>
      </c>
      <c r="V536" s="16" t="str">
        <f t="shared" ca="1" si="54"/>
        <v>ND</v>
      </c>
      <c r="W536" s="14" t="str">
        <f t="shared" ca="1" si="54"/>
        <v>Construction</v>
      </c>
      <c r="X536" s="3" t="str">
        <f>'EE investment costs'!D585</f>
        <v>MT-89</v>
      </c>
      <c r="Y536" s="3" t="str">
        <f>'EE investment costs'!E585</f>
        <v>Heat Medium Temp. up to 150C</v>
      </c>
      <c r="AC536" s="123">
        <f>'EE investment costs'!C585</f>
        <v>8.9</v>
      </c>
      <c r="AD536" s="22"/>
    </row>
    <row r="537" spans="2:30">
      <c r="B537" s="14" t="str">
        <f t="shared" ca="1" si="50"/>
        <v>INDNDEFFHT-89</v>
      </c>
      <c r="C537" s="15" t="str">
        <f t="shared" ca="1" si="49"/>
        <v>INDHT</v>
      </c>
      <c r="D537" s="16">
        <f>'EE investment costs'!$F$15</f>
        <v>2016</v>
      </c>
      <c r="E537" s="14">
        <f>VLOOKUP(X537,'EE investment costs'!$D$56:$R$656,15,0)</f>
        <v>5.1920000000000002</v>
      </c>
      <c r="F537" s="17">
        <f ca="1">INDEX('EE investment costs'!$D$56:$R$656,MATCH(X537,'EE investment costs'!$D$56:$D$656,0),MATCH($V$8,'EE investment costs'!$D$56:$R$56,0))</f>
        <v>778.93839583171984</v>
      </c>
      <c r="I537" s="18">
        <v>1</v>
      </c>
      <c r="J537" s="18">
        <v>1</v>
      </c>
      <c r="K537" s="14">
        <f t="shared" ca="1" si="53"/>
        <v>5</v>
      </c>
      <c r="M537" s="19" t="str">
        <f t="shared" ca="1" si="51"/>
        <v>INDNDEFFHT-89</v>
      </c>
      <c r="N537" s="23" t="str">
        <f t="shared" ca="1" si="52"/>
        <v>Construction Saving Tech-Heat High Temp. over 150C 8.9y</v>
      </c>
      <c r="O537" s="23" t="s">
        <v>32</v>
      </c>
      <c r="P537" s="23" t="s">
        <v>33</v>
      </c>
      <c r="Q537" s="23"/>
      <c r="R537" s="23"/>
      <c r="S537" s="19" t="s">
        <v>34</v>
      </c>
      <c r="V537" s="16" t="str">
        <f t="shared" ca="1" si="54"/>
        <v>ND</v>
      </c>
      <c r="W537" s="14" t="str">
        <f t="shared" ca="1" si="54"/>
        <v>Construction</v>
      </c>
      <c r="X537" s="3" t="str">
        <f>'EE investment costs'!D586</f>
        <v>HT-89</v>
      </c>
      <c r="Y537" s="3" t="str">
        <f>'EE investment costs'!E586</f>
        <v>Heat High Temp. over 150C</v>
      </c>
      <c r="AC537" s="123">
        <f>'EE investment costs'!C586</f>
        <v>8.9</v>
      </c>
      <c r="AD537" s="22"/>
    </row>
    <row r="538" spans="2:30">
      <c r="B538" s="14" t="str">
        <f t="shared" ca="1" si="50"/>
        <v>INDNDEFFRH-89</v>
      </c>
      <c r="C538" s="15" t="str">
        <f t="shared" ca="1" si="49"/>
        <v>INDRH</v>
      </c>
      <c r="D538" s="16">
        <f>'EE investment costs'!$F$15</f>
        <v>2016</v>
      </c>
      <c r="E538" s="14">
        <f>VLOOKUP(X538,'EE investment costs'!$D$56:$R$656,15,0)</f>
        <v>16.914666666666669</v>
      </c>
      <c r="F538" s="17">
        <f ca="1">INDEX('EE investment costs'!$D$56:$R$656,MATCH(X538,'EE investment costs'!$D$56:$D$656,0),MATCH($V$8,'EE investment costs'!$D$56:$R$56,0))</f>
        <v>3331.2473388348421</v>
      </c>
      <c r="I538" s="18">
        <v>1</v>
      </c>
      <c r="J538" s="18">
        <v>1</v>
      </c>
      <c r="K538" s="14">
        <f t="shared" ca="1" si="53"/>
        <v>0</v>
      </c>
      <c r="M538" s="19" t="str">
        <f t="shared" ca="1" si="51"/>
        <v>INDNDEFFRH-89</v>
      </c>
      <c r="N538" s="23" t="str">
        <f t="shared" ca="1" si="52"/>
        <v>Construction Saving Tech-Heat Room Heat 8.9y</v>
      </c>
      <c r="O538" s="23" t="s">
        <v>32</v>
      </c>
      <c r="P538" s="23" t="s">
        <v>33</v>
      </c>
      <c r="Q538" s="23"/>
      <c r="R538" s="23"/>
      <c r="S538" s="19" t="s">
        <v>34</v>
      </c>
      <c r="V538" s="16" t="str">
        <f t="shared" ca="1" si="54"/>
        <v>ND</v>
      </c>
      <c r="W538" s="14" t="str">
        <f t="shared" ca="1" si="54"/>
        <v>Construction</v>
      </c>
      <c r="X538" s="3" t="str">
        <f>'EE investment costs'!D587</f>
        <v>RH-89</v>
      </c>
      <c r="Y538" s="3" t="str">
        <f>'EE investment costs'!E587</f>
        <v>Heat Room Heat</v>
      </c>
      <c r="AC538" s="123">
        <f>'EE investment costs'!C587</f>
        <v>8.9</v>
      </c>
      <c r="AD538" s="22"/>
    </row>
    <row r="539" spans="2:30">
      <c r="B539" s="14" t="str">
        <f t="shared" ca="1" si="50"/>
        <v>INDNDEFFLA-89</v>
      </c>
      <c r="C539" s="15" t="str">
        <f t="shared" ca="1" si="49"/>
        <v>INDLA</v>
      </c>
      <c r="D539" s="16">
        <f>'EE investment costs'!$F$15</f>
        <v>2016</v>
      </c>
      <c r="E539" s="14">
        <f>VLOOKUP(X539,'EE investment costs'!$D$56:$R$656,15,0)</f>
        <v>4.5486333333333331</v>
      </c>
      <c r="F539" s="17">
        <f ca="1">INDEX('EE investment costs'!$D$56:$R$656,MATCH(X539,'EE investment costs'!$D$56:$D$656,0),MATCH($V$8,'EE investment costs'!$D$56:$R$56,0))</f>
        <v>2323.8747789059939</v>
      </c>
      <c r="I539" s="18">
        <v>1</v>
      </c>
      <c r="J539" s="18">
        <v>1</v>
      </c>
      <c r="K539" s="14">
        <f t="shared" ca="1" si="53"/>
        <v>0</v>
      </c>
      <c r="M539" s="19" t="str">
        <f t="shared" ca="1" si="51"/>
        <v>INDNDEFFLA-89</v>
      </c>
      <c r="N539" s="23" t="str">
        <f t="shared" ca="1" si="52"/>
        <v>Construction Saving Tech-Light 8.9y</v>
      </c>
      <c r="O539" s="23" t="s">
        <v>32</v>
      </c>
      <c r="P539" s="23" t="s">
        <v>33</v>
      </c>
      <c r="Q539" s="23"/>
      <c r="R539" s="23"/>
      <c r="S539" s="19" t="s">
        <v>34</v>
      </c>
      <c r="V539" s="16" t="str">
        <f t="shared" ca="1" si="54"/>
        <v>ND</v>
      </c>
      <c r="W539" s="14" t="str">
        <f t="shared" ca="1" si="54"/>
        <v>Construction</v>
      </c>
      <c r="X539" s="3" t="str">
        <f>'EE investment costs'!D588</f>
        <v>LA-89</v>
      </c>
      <c r="Y539" s="3" t="str">
        <f>'EE investment costs'!E588</f>
        <v>Light</v>
      </c>
      <c r="AC539" s="123">
        <f>'EE investment costs'!C588</f>
        <v>8.9</v>
      </c>
      <c r="AD539" s="22"/>
    </row>
    <row r="540" spans="2:30">
      <c r="B540" s="14" t="str">
        <f t="shared" ca="1" si="50"/>
        <v>INDNDEFFEM-89</v>
      </c>
      <c r="C540" s="15" t="str">
        <f t="shared" ca="1" si="49"/>
        <v>INDEM</v>
      </c>
      <c r="D540" s="16">
        <f>'EE investment costs'!$F$15</f>
        <v>2016</v>
      </c>
      <c r="E540" s="14">
        <f>VLOOKUP(X540,'EE investment costs'!$D$56:$R$656,15,0)</f>
        <v>4.776065</v>
      </c>
      <c r="F540" s="17">
        <f ca="1">INDEX('EE investment costs'!$D$56:$R$656,MATCH(X540,'EE investment costs'!$D$56:$D$656,0),MATCH($V$8,'EE investment costs'!$D$56:$R$56,0))</f>
        <v>2501.5391287620423</v>
      </c>
      <c r="I540" s="18">
        <v>1</v>
      </c>
      <c r="J540" s="18">
        <v>1</v>
      </c>
      <c r="K540" s="14">
        <f t="shared" ca="1" si="53"/>
        <v>0</v>
      </c>
      <c r="M540" s="19" t="str">
        <f t="shared" ca="1" si="51"/>
        <v>INDNDEFFEM-89</v>
      </c>
      <c r="N540" s="23" t="str">
        <f t="shared" ca="1" si="52"/>
        <v>Construction Saving Tech-Electric Motors 8.9y</v>
      </c>
      <c r="O540" s="23" t="s">
        <v>32</v>
      </c>
      <c r="P540" s="23" t="s">
        <v>33</v>
      </c>
      <c r="Q540" s="23"/>
      <c r="R540" s="23"/>
      <c r="S540" s="19" t="s">
        <v>34</v>
      </c>
      <c r="V540" s="16" t="str">
        <f t="shared" ca="1" si="54"/>
        <v>ND</v>
      </c>
      <c r="W540" s="14" t="str">
        <f t="shared" ca="1" si="54"/>
        <v>Construction</v>
      </c>
      <c r="X540" s="3" t="str">
        <f>'EE investment costs'!D589</f>
        <v>EM-89</v>
      </c>
      <c r="Y540" s="3" t="str">
        <f>'EE investment costs'!E589</f>
        <v>Electric Motors</v>
      </c>
      <c r="AC540" s="123">
        <f>'EE investment costs'!C589</f>
        <v>8.9</v>
      </c>
      <c r="AD540" s="22"/>
    </row>
    <row r="541" spans="2:30">
      <c r="B541" s="14" t="str">
        <f t="shared" ca="1" si="50"/>
        <v>INDNDEFFTF-89</v>
      </c>
      <c r="C541" s="15" t="str">
        <f t="shared" ca="1" si="49"/>
        <v>INDTF</v>
      </c>
      <c r="D541" s="16">
        <f>'EE investment costs'!$F$15</f>
        <v>2016</v>
      </c>
      <c r="E541" s="14">
        <f>VLOOKUP(X541,'EE investment costs'!$D$56:$R$656,15,0)</f>
        <v>19.083333333333336</v>
      </c>
      <c r="F541" s="17">
        <f ca="1">INDEX('EE investment costs'!$D$56:$R$656,MATCH(X541,'EE investment costs'!$D$56:$D$656,0),MATCH($V$8,'EE investment costs'!$D$56:$R$56,0))</f>
        <v>1307.7401962165434</v>
      </c>
      <c r="I541" s="18">
        <v>1</v>
      </c>
      <c r="J541" s="18">
        <v>1</v>
      </c>
      <c r="K541" s="14">
        <f t="shared" ca="1" si="53"/>
        <v>0</v>
      </c>
      <c r="M541" s="19" t="str">
        <f t="shared" ca="1" si="51"/>
        <v>INDNDEFFTF-89</v>
      </c>
      <c r="N541" s="23" t="str">
        <f t="shared" ca="1" si="52"/>
        <v>Construction Saving Tech-Haulage Tractors, Trucks, Fishing boats 8.9y</v>
      </c>
      <c r="O541" s="23" t="s">
        <v>32</v>
      </c>
      <c r="P541" s="23" t="s">
        <v>33</v>
      </c>
      <c r="Q541" s="23"/>
      <c r="R541" s="23"/>
      <c r="S541" s="19" t="s">
        <v>34</v>
      </c>
      <c r="V541" s="16" t="str">
        <f t="shared" ca="1" si="54"/>
        <v>ND</v>
      </c>
      <c r="W541" s="14" t="str">
        <f t="shared" ca="1" si="54"/>
        <v>Construction</v>
      </c>
      <c r="X541" s="3" t="str">
        <f>'EE investment costs'!D590</f>
        <v>TF-89</v>
      </c>
      <c r="Y541" s="3" t="str">
        <f>'EE investment costs'!E590</f>
        <v>Haulage Tractors, Trucks, Fishing boats</v>
      </c>
      <c r="AC541" s="123">
        <f>'EE investment costs'!C590</f>
        <v>8.9</v>
      </c>
      <c r="AD541" s="22"/>
    </row>
    <row r="542" spans="2:30">
      <c r="B542" s="14" t="str">
        <f t="shared" ca="1" si="50"/>
        <v>INDNDEFFMT-90</v>
      </c>
      <c r="C542" s="15" t="str">
        <f t="shared" ca="1" si="49"/>
        <v>INDMT</v>
      </c>
      <c r="D542" s="16">
        <f>'EE investment costs'!$F$15</f>
        <v>2016</v>
      </c>
      <c r="E542" s="14">
        <f>VLOOKUP(X542,'EE investment costs'!$D$56:$R$656,15,0)</f>
        <v>6.5</v>
      </c>
      <c r="F542" s="17">
        <f ca="1">INDEX('EE investment costs'!$D$56:$R$656,MATCH(X542,'EE investment costs'!$D$56:$D$656,0),MATCH($V$8,'EE investment costs'!$D$56:$R$56,0))</f>
        <v>1052.8418428376642</v>
      </c>
      <c r="I542" s="18">
        <v>1</v>
      </c>
      <c r="J542" s="18">
        <v>1</v>
      </c>
      <c r="K542" s="14">
        <f t="shared" ca="1" si="53"/>
        <v>2</v>
      </c>
      <c r="M542" s="19" t="str">
        <f t="shared" ca="1" si="51"/>
        <v>INDNDEFFMT-90</v>
      </c>
      <c r="N542" s="23" t="str">
        <f t="shared" ca="1" si="52"/>
        <v>Construction Saving Tech-Heat Medium Temp. up to 150C 9y</v>
      </c>
      <c r="O542" s="23" t="s">
        <v>32</v>
      </c>
      <c r="P542" s="23" t="s">
        <v>33</v>
      </c>
      <c r="Q542" s="23"/>
      <c r="R542" s="23"/>
      <c r="S542" s="19" t="s">
        <v>34</v>
      </c>
      <c r="V542" s="16" t="str">
        <f t="shared" ca="1" si="54"/>
        <v>ND</v>
      </c>
      <c r="W542" s="14" t="str">
        <f t="shared" ca="1" si="54"/>
        <v>Construction</v>
      </c>
      <c r="X542" s="3" t="str">
        <f>'EE investment costs'!D591</f>
        <v>MT-90</v>
      </c>
      <c r="Y542" s="3" t="str">
        <f>'EE investment costs'!E591</f>
        <v>Heat Medium Temp. up to 150C</v>
      </c>
      <c r="AC542" s="123">
        <f>'EE investment costs'!C591</f>
        <v>9</v>
      </c>
      <c r="AD542" s="22"/>
    </row>
    <row r="543" spans="2:30">
      <c r="B543" s="14" t="str">
        <f t="shared" ca="1" si="50"/>
        <v>INDNDEFFHT-90</v>
      </c>
      <c r="C543" s="15" t="str">
        <f t="shared" ca="1" si="49"/>
        <v>INDHT</v>
      </c>
      <c r="D543" s="16">
        <f>'EE investment costs'!$F$15</f>
        <v>2016</v>
      </c>
      <c r="E543" s="14">
        <f>VLOOKUP(X543,'EE investment costs'!$D$56:$R$656,15,0)</f>
        <v>5.2</v>
      </c>
      <c r="F543" s="17">
        <f ca="1">INDEX('EE investment costs'!$D$56:$R$656,MATCH(X543,'EE investment costs'!$D$56:$D$656,0),MATCH($V$8,'EE investment costs'!$D$56:$R$56,0))</f>
        <v>785.14290519886629</v>
      </c>
      <c r="I543" s="18">
        <v>1</v>
      </c>
      <c r="J543" s="18">
        <v>1</v>
      </c>
      <c r="K543" s="14">
        <f t="shared" ca="1" si="53"/>
        <v>5</v>
      </c>
      <c r="M543" s="19" t="str">
        <f t="shared" ca="1" si="51"/>
        <v>INDNDEFFHT-90</v>
      </c>
      <c r="N543" s="23" t="str">
        <f t="shared" ca="1" si="52"/>
        <v>Construction Saving Tech-Heat High Temp. over 150C 9y</v>
      </c>
      <c r="O543" s="23" t="s">
        <v>32</v>
      </c>
      <c r="P543" s="23" t="s">
        <v>33</v>
      </c>
      <c r="Q543" s="23"/>
      <c r="R543" s="23"/>
      <c r="S543" s="19" t="s">
        <v>34</v>
      </c>
      <c r="V543" s="16" t="str">
        <f t="shared" ca="1" si="54"/>
        <v>ND</v>
      </c>
      <c r="W543" s="14" t="str">
        <f t="shared" ca="1" si="54"/>
        <v>Construction</v>
      </c>
      <c r="X543" s="3" t="str">
        <f>'EE investment costs'!D592</f>
        <v>HT-90</v>
      </c>
      <c r="Y543" s="3" t="str">
        <f>'EE investment costs'!E592</f>
        <v>Heat High Temp. over 150C</v>
      </c>
      <c r="AC543" s="123">
        <f>'EE investment costs'!C592</f>
        <v>9</v>
      </c>
      <c r="AD543" s="22"/>
    </row>
    <row r="544" spans="2:30">
      <c r="B544" s="14" t="str">
        <f t="shared" ca="1" si="50"/>
        <v>INDNDEFFRH-90</v>
      </c>
      <c r="C544" s="15" t="str">
        <f t="shared" ca="1" si="49"/>
        <v>INDRH</v>
      </c>
      <c r="D544" s="16">
        <f>'EE investment costs'!$F$15</f>
        <v>2016</v>
      </c>
      <c r="E544" s="14">
        <f>VLOOKUP(X544,'EE investment costs'!$D$56:$R$656,15,0)</f>
        <v>16.933333333333337</v>
      </c>
      <c r="F544" s="17">
        <f ca="1">INDEX('EE investment costs'!$D$56:$R$656,MATCH(X544,'EE investment costs'!$D$56:$D$656,0),MATCH($V$8,'EE investment costs'!$D$56:$R$56,0))</f>
        <v>3392.9371043688211</v>
      </c>
      <c r="I544" s="18">
        <v>1</v>
      </c>
      <c r="J544" s="18">
        <v>1</v>
      </c>
      <c r="K544" s="14">
        <f t="shared" ca="1" si="53"/>
        <v>0</v>
      </c>
      <c r="M544" s="19" t="str">
        <f t="shared" ca="1" si="51"/>
        <v>INDNDEFFRH-90</v>
      </c>
      <c r="N544" s="23" t="str">
        <f t="shared" ca="1" si="52"/>
        <v>Construction Saving Tech-Heat Room Heat 9y</v>
      </c>
      <c r="O544" s="23" t="s">
        <v>32</v>
      </c>
      <c r="P544" s="23" t="s">
        <v>33</v>
      </c>
      <c r="Q544" s="23"/>
      <c r="R544" s="23"/>
      <c r="S544" s="19" t="s">
        <v>34</v>
      </c>
      <c r="V544" s="16" t="str">
        <f t="shared" ca="1" si="54"/>
        <v>ND</v>
      </c>
      <c r="W544" s="14" t="str">
        <f t="shared" ca="1" si="54"/>
        <v>Construction</v>
      </c>
      <c r="X544" s="3" t="str">
        <f>'EE investment costs'!D593</f>
        <v>RH-90</v>
      </c>
      <c r="Y544" s="3" t="str">
        <f>'EE investment costs'!E593</f>
        <v>Heat Room Heat</v>
      </c>
      <c r="AC544" s="123">
        <f>'EE investment costs'!C593</f>
        <v>9</v>
      </c>
      <c r="AD544" s="22"/>
    </row>
    <row r="545" spans="2:30">
      <c r="B545" s="14" t="str">
        <f t="shared" ca="1" si="50"/>
        <v>INDNDEFFLA-90</v>
      </c>
      <c r="C545" s="15" t="str">
        <f t="shared" ca="1" si="49"/>
        <v>INDLA</v>
      </c>
      <c r="D545" s="16">
        <f>'EE investment costs'!$F$15</f>
        <v>2016</v>
      </c>
      <c r="E545" s="14">
        <f>VLOOKUP(X545,'EE investment costs'!$D$56:$R$656,15,0)</f>
        <v>4.5616666666666674</v>
      </c>
      <c r="F545" s="17">
        <f ca="1">INDEX('EE investment costs'!$D$56:$R$656,MATCH(X545,'EE investment costs'!$D$56:$D$656,0),MATCH($V$8,'EE investment costs'!$D$56:$R$56,0))</f>
        <v>2339.2519720571208</v>
      </c>
      <c r="I545" s="18">
        <v>1</v>
      </c>
      <c r="J545" s="18">
        <v>1</v>
      </c>
      <c r="K545" s="14">
        <f t="shared" ca="1" si="53"/>
        <v>0</v>
      </c>
      <c r="M545" s="19" t="str">
        <f t="shared" ca="1" si="51"/>
        <v>INDNDEFFLA-90</v>
      </c>
      <c r="N545" s="23" t="str">
        <f t="shared" ca="1" si="52"/>
        <v>Construction Saving Tech-Light 9y</v>
      </c>
      <c r="O545" s="23" t="s">
        <v>32</v>
      </c>
      <c r="P545" s="23" t="s">
        <v>33</v>
      </c>
      <c r="Q545" s="23"/>
      <c r="R545" s="23"/>
      <c r="S545" s="19" t="s">
        <v>34</v>
      </c>
      <c r="V545" s="16" t="str">
        <f t="shared" ca="1" si="54"/>
        <v>ND</v>
      </c>
      <c r="W545" s="14" t="str">
        <f t="shared" ca="1" si="54"/>
        <v>Construction</v>
      </c>
      <c r="X545" s="3" t="str">
        <f>'EE investment costs'!D594</f>
        <v>LA-90</v>
      </c>
      <c r="Y545" s="3" t="str">
        <f>'EE investment costs'!E594</f>
        <v>Light</v>
      </c>
      <c r="AC545" s="123">
        <f>'EE investment costs'!C594</f>
        <v>9</v>
      </c>
      <c r="AD545" s="22"/>
    </row>
    <row r="546" spans="2:30">
      <c r="B546" s="14" t="str">
        <f t="shared" ca="1" si="50"/>
        <v>INDNDEFFEM-90</v>
      </c>
      <c r="C546" s="15" t="str">
        <f t="shared" ca="1" si="49"/>
        <v>INDEM</v>
      </c>
      <c r="D546" s="16">
        <f>'EE investment costs'!$F$15</f>
        <v>2016</v>
      </c>
      <c r="E546" s="14">
        <f>VLOOKUP(X546,'EE investment costs'!$D$56:$R$656,15,0)</f>
        <v>4.7897499999999997</v>
      </c>
      <c r="F546" s="17">
        <f ca="1">INDEX('EE investment costs'!$D$56:$R$656,MATCH(X546,'EE investment costs'!$D$56:$D$656,0),MATCH($V$8,'EE investment costs'!$D$56:$R$56,0))</f>
        <v>2520.4772908280584</v>
      </c>
      <c r="I546" s="18">
        <v>1</v>
      </c>
      <c r="J546" s="18">
        <v>1</v>
      </c>
      <c r="K546" s="14">
        <f t="shared" ca="1" si="53"/>
        <v>0</v>
      </c>
      <c r="M546" s="19" t="str">
        <f t="shared" ca="1" si="51"/>
        <v>INDNDEFFEM-90</v>
      </c>
      <c r="N546" s="23" t="str">
        <f t="shared" ca="1" si="52"/>
        <v>Construction Saving Tech-Electric Motors 9y</v>
      </c>
      <c r="O546" s="23" t="s">
        <v>32</v>
      </c>
      <c r="P546" s="23" t="s">
        <v>33</v>
      </c>
      <c r="Q546" s="23"/>
      <c r="R546" s="23"/>
      <c r="S546" s="19" t="s">
        <v>34</v>
      </c>
      <c r="V546" s="16" t="str">
        <f t="shared" ca="1" si="54"/>
        <v>ND</v>
      </c>
      <c r="W546" s="14" t="str">
        <f t="shared" ca="1" si="54"/>
        <v>Construction</v>
      </c>
      <c r="X546" s="3" t="str">
        <f>'EE investment costs'!D595</f>
        <v>EM-90</v>
      </c>
      <c r="Y546" s="3" t="str">
        <f>'EE investment costs'!E595</f>
        <v>Electric Motors</v>
      </c>
      <c r="AC546" s="123">
        <f>'EE investment costs'!C595</f>
        <v>9</v>
      </c>
      <c r="AD546" s="22"/>
    </row>
    <row r="547" spans="2:30" ht="13.5" thickBot="1">
      <c r="B547" s="14" t="str">
        <f t="shared" ca="1" si="50"/>
        <v>INDNDEFFTF-90</v>
      </c>
      <c r="C547" s="15" t="str">
        <f t="shared" ca="1" si="49"/>
        <v>INDTF</v>
      </c>
      <c r="D547" s="16">
        <f>'EE investment costs'!$F$15</f>
        <v>2016</v>
      </c>
      <c r="E547" s="14">
        <f>VLOOKUP(X547,'EE investment costs'!$D$56:$R$656,15,0)</f>
        <v>19.166666666666668</v>
      </c>
      <c r="F547" s="17">
        <f ca="1">INDEX('EE investment costs'!$D$56:$R$656,MATCH(X547,'EE investment costs'!$D$56:$D$656,0),MATCH($V$8,'EE investment costs'!$D$56:$R$56,0))</f>
        <v>1322.4339062863921</v>
      </c>
      <c r="I547" s="18">
        <v>1</v>
      </c>
      <c r="J547" s="18">
        <v>1</v>
      </c>
      <c r="K547" s="14">
        <f t="shared" ca="1" si="53"/>
        <v>0</v>
      </c>
      <c r="M547" s="24" t="str">
        <f t="shared" ca="1" si="51"/>
        <v>INDNDEFFTF-90</v>
      </c>
      <c r="N547" s="25" t="str">
        <f t="shared" ca="1" si="52"/>
        <v>Construction Saving Tech-Haulage Tractors, Trucks, Fishing boats 9y</v>
      </c>
      <c r="O547" s="25" t="s">
        <v>32</v>
      </c>
      <c r="P547" s="25" t="s">
        <v>33</v>
      </c>
      <c r="Q547" s="25"/>
      <c r="R547" s="25"/>
      <c r="S547" s="24" t="s">
        <v>34</v>
      </c>
      <c r="V547" s="16" t="str">
        <f t="shared" ca="1" si="54"/>
        <v>ND</v>
      </c>
      <c r="W547" s="14" t="str">
        <f t="shared" ca="1" si="54"/>
        <v>Construction</v>
      </c>
      <c r="X547" s="3" t="str">
        <f>'EE investment costs'!D596</f>
        <v>TF-90</v>
      </c>
      <c r="Y547" s="3" t="str">
        <f>'EE investment costs'!E596</f>
        <v>Haulage Tractors, Trucks, Fishing boats</v>
      </c>
      <c r="AC547" s="123">
        <f>'EE investment costs'!C596</f>
        <v>9</v>
      </c>
      <c r="AD547" s="22"/>
    </row>
    <row r="548" spans="2:30">
      <c r="B548" s="14" t="str">
        <f t="shared" ca="1" si="50"/>
        <v>INDNDEFFMT-91</v>
      </c>
      <c r="C548" s="15" t="str">
        <f ca="1">"I"&amp;MID(B548,4,1)&amp;"D"&amp;MID(B548,9,2)</f>
        <v>INDMT</v>
      </c>
      <c r="D548" s="16">
        <f>'EE investment costs'!$F$15</f>
        <v>2016</v>
      </c>
      <c r="E548" s="14">
        <f>VLOOKUP(X548,'EE investment costs'!$D$56:$R$656,15,0)</f>
        <v>6.51</v>
      </c>
      <c r="F548" s="17">
        <f ca="1">INDEX('EE investment costs'!$D$56:$R$656,MATCH(X548,'EE investment costs'!$D$56:$D$656,0),MATCH($V$8,'EE investment costs'!$D$56:$R$56,0))</f>
        <v>1062.1689204420272</v>
      </c>
      <c r="I548" s="18">
        <v>1</v>
      </c>
      <c r="J548" s="18">
        <v>1</v>
      </c>
      <c r="K548" s="14">
        <f t="shared" ca="1" si="53"/>
        <v>2</v>
      </c>
      <c r="M548" s="20" t="str">
        <f t="shared" ca="1" si="51"/>
        <v>INDNDEFFMT-91</v>
      </c>
      <c r="N548" s="21" t="str">
        <f t="shared" ca="1" si="52"/>
        <v>Construction Saving Tech-Heat Medium Temp. up to 150C 9.1y</v>
      </c>
      <c r="O548" s="21" t="s">
        <v>32</v>
      </c>
      <c r="P548" s="21" t="s">
        <v>33</v>
      </c>
      <c r="Q548" s="21"/>
      <c r="R548" s="21"/>
      <c r="S548" s="20" t="s">
        <v>34</v>
      </c>
      <c r="V548" s="16" t="str">
        <f t="shared" ca="1" si="54"/>
        <v>ND</v>
      </c>
      <c r="W548" s="14" t="str">
        <f t="shared" ca="1" si="54"/>
        <v>Construction</v>
      </c>
      <c r="X548" s="3" t="str">
        <f>'EE investment costs'!D597</f>
        <v>MT-91</v>
      </c>
      <c r="Y548" s="3" t="str">
        <f>'EE investment costs'!E597</f>
        <v>Heat Medium Temp. up to 150C</v>
      </c>
      <c r="AC548" s="123">
        <f>'EE investment costs'!C597</f>
        <v>9.1</v>
      </c>
      <c r="AD548" s="22"/>
    </row>
    <row r="549" spans="2:30">
      <c r="B549" s="14" t="str">
        <f t="shared" ca="1" si="50"/>
        <v>INDNDEFFHT-91</v>
      </c>
      <c r="C549" s="15" t="str">
        <f t="shared" ref="C549:C607" ca="1" si="55">"I"&amp;MID(B549,4,1)&amp;"D"&amp;MID(B549,9,2)</f>
        <v>INDHT</v>
      </c>
      <c r="D549" s="16">
        <f>'EE investment costs'!$F$15</f>
        <v>2016</v>
      </c>
      <c r="E549" s="14">
        <f>VLOOKUP(X549,'EE investment costs'!$D$56:$R$656,15,0)</f>
        <v>5.2080000000000002</v>
      </c>
      <c r="F549" s="17">
        <f ca="1">INDEX('EE investment costs'!$D$56:$R$656,MATCH(X549,'EE investment costs'!$D$56:$D$656,0),MATCH($V$8,'EE investment costs'!$D$56:$R$56,0))</f>
        <v>791.34741456601273</v>
      </c>
      <c r="I549" s="18">
        <v>1</v>
      </c>
      <c r="J549" s="18">
        <v>1</v>
      </c>
      <c r="K549" s="14">
        <f t="shared" ca="1" si="53"/>
        <v>5</v>
      </c>
      <c r="M549" s="19" t="str">
        <f t="shared" ca="1" si="51"/>
        <v>INDNDEFFHT-91</v>
      </c>
      <c r="N549" s="23" t="str">
        <f t="shared" ca="1" si="52"/>
        <v>Construction Saving Tech-Heat High Temp. over 150C 9.1y</v>
      </c>
      <c r="O549" s="23" t="s">
        <v>32</v>
      </c>
      <c r="P549" s="23" t="s">
        <v>33</v>
      </c>
      <c r="Q549" s="23"/>
      <c r="R549" s="23"/>
      <c r="S549" s="19" t="s">
        <v>34</v>
      </c>
      <c r="V549" s="16" t="str">
        <f t="shared" ca="1" si="54"/>
        <v>ND</v>
      </c>
      <c r="W549" s="14" t="str">
        <f t="shared" ca="1" si="54"/>
        <v>Construction</v>
      </c>
      <c r="X549" s="3" t="str">
        <f>'EE investment costs'!D598</f>
        <v>HT-91</v>
      </c>
      <c r="Y549" s="3" t="str">
        <f>'EE investment costs'!E598</f>
        <v>Heat High Temp. over 150C</v>
      </c>
      <c r="AC549" s="123">
        <f>'EE investment costs'!C598</f>
        <v>9.1</v>
      </c>
      <c r="AD549" s="22"/>
    </row>
    <row r="550" spans="2:30">
      <c r="B550" s="14" t="str">
        <f t="shared" ca="1" si="50"/>
        <v>INDNDEFFRH-91</v>
      </c>
      <c r="C550" s="15" t="str">
        <f t="shared" ca="1" si="55"/>
        <v>INDRH</v>
      </c>
      <c r="D550" s="16">
        <f>'EE investment costs'!$F$15</f>
        <v>2016</v>
      </c>
      <c r="E550" s="14">
        <f>VLOOKUP(X550,'EE investment costs'!$D$56:$R$656,15,0)</f>
        <v>16.952000000000002</v>
      </c>
      <c r="F550" s="17">
        <f ca="1">INDEX('EE investment costs'!$D$56:$R$656,MATCH(X550,'EE investment costs'!$D$56:$D$656,0),MATCH($V$8,'EE investment costs'!$D$56:$R$56,0))</f>
        <v>3454.6268699027992</v>
      </c>
      <c r="I550" s="18">
        <v>1</v>
      </c>
      <c r="J550" s="18">
        <v>1</v>
      </c>
      <c r="K550" s="14">
        <f t="shared" ca="1" si="53"/>
        <v>0</v>
      </c>
      <c r="M550" s="19" t="str">
        <f t="shared" ca="1" si="51"/>
        <v>INDNDEFFRH-91</v>
      </c>
      <c r="N550" s="23" t="str">
        <f t="shared" ca="1" si="52"/>
        <v>Construction Saving Tech-Heat Room Heat 9.1y</v>
      </c>
      <c r="O550" s="23" t="s">
        <v>32</v>
      </c>
      <c r="P550" s="23" t="s">
        <v>33</v>
      </c>
      <c r="Q550" s="23"/>
      <c r="R550" s="23"/>
      <c r="S550" s="19" t="s">
        <v>34</v>
      </c>
      <c r="V550" s="16" t="str">
        <f t="shared" ca="1" si="54"/>
        <v>ND</v>
      </c>
      <c r="W550" s="14" t="str">
        <f t="shared" ca="1" si="54"/>
        <v>Construction</v>
      </c>
      <c r="X550" s="3" t="str">
        <f>'EE investment costs'!D599</f>
        <v>RH-91</v>
      </c>
      <c r="Y550" s="3" t="str">
        <f>'EE investment costs'!E599</f>
        <v>Heat Room Heat</v>
      </c>
      <c r="AC550" s="123">
        <f>'EE investment costs'!C599</f>
        <v>9.1</v>
      </c>
      <c r="AD550" s="22"/>
    </row>
    <row r="551" spans="2:30">
      <c r="B551" s="14" t="str">
        <f t="shared" ca="1" si="50"/>
        <v>INDNDEFFLA-91</v>
      </c>
      <c r="C551" s="15" t="str">
        <f t="shared" ca="1" si="55"/>
        <v>INDLA</v>
      </c>
      <c r="D551" s="16">
        <f>'EE investment costs'!$F$15</f>
        <v>2016</v>
      </c>
      <c r="E551" s="14">
        <f>VLOOKUP(X551,'EE investment costs'!$D$56:$R$656,15,0)</f>
        <v>4.5747</v>
      </c>
      <c r="F551" s="17">
        <f ca="1">INDEX('EE investment costs'!$D$56:$R$656,MATCH(X551,'EE investment costs'!$D$56:$D$656,0),MATCH($V$8,'EE investment costs'!$D$56:$R$56,0))</f>
        <v>2354.6291652082473</v>
      </c>
      <c r="I551" s="18">
        <v>1</v>
      </c>
      <c r="J551" s="18">
        <v>1</v>
      </c>
      <c r="K551" s="14">
        <f t="shared" ca="1" si="53"/>
        <v>0</v>
      </c>
      <c r="M551" s="19" t="str">
        <f t="shared" ca="1" si="51"/>
        <v>INDNDEFFLA-91</v>
      </c>
      <c r="N551" s="23" t="str">
        <f t="shared" ca="1" si="52"/>
        <v>Construction Saving Tech-Light 9.1y</v>
      </c>
      <c r="O551" s="23" t="s">
        <v>32</v>
      </c>
      <c r="P551" s="23" t="s">
        <v>33</v>
      </c>
      <c r="Q551" s="23"/>
      <c r="R551" s="23"/>
      <c r="S551" s="19" t="s">
        <v>34</v>
      </c>
      <c r="V551" s="16" t="str">
        <f t="shared" ca="1" si="54"/>
        <v>ND</v>
      </c>
      <c r="W551" s="14" t="str">
        <f t="shared" ca="1" si="54"/>
        <v>Construction</v>
      </c>
      <c r="X551" s="3" t="str">
        <f>'EE investment costs'!D600</f>
        <v>LA-91</v>
      </c>
      <c r="Y551" s="3" t="str">
        <f>'EE investment costs'!E600</f>
        <v>Light</v>
      </c>
      <c r="AC551" s="123">
        <f>'EE investment costs'!C600</f>
        <v>9.1</v>
      </c>
      <c r="AD551" s="22"/>
    </row>
    <row r="552" spans="2:30">
      <c r="B552" s="14" t="str">
        <f t="shared" ca="1" si="50"/>
        <v>INDNDEFFEM-91</v>
      </c>
      <c r="C552" s="15" t="str">
        <f t="shared" ca="1" si="55"/>
        <v>INDEM</v>
      </c>
      <c r="D552" s="16">
        <f>'EE investment costs'!$F$15</f>
        <v>2016</v>
      </c>
      <c r="E552" s="14">
        <f>VLOOKUP(X552,'EE investment costs'!$D$56:$R$656,15,0)</f>
        <v>4.8034349999999995</v>
      </c>
      <c r="F552" s="17">
        <f ca="1">INDEX('EE investment costs'!$D$56:$R$656,MATCH(X552,'EE investment costs'!$D$56:$D$656,0),MATCH($V$8,'EE investment costs'!$D$56:$R$56,0))</f>
        <v>2539.4154528940744</v>
      </c>
      <c r="I552" s="18">
        <v>1</v>
      </c>
      <c r="J552" s="18">
        <v>1</v>
      </c>
      <c r="K552" s="14">
        <f t="shared" ca="1" si="53"/>
        <v>0</v>
      </c>
      <c r="M552" s="19" t="str">
        <f t="shared" ca="1" si="51"/>
        <v>INDNDEFFEM-91</v>
      </c>
      <c r="N552" s="23" t="str">
        <f t="shared" ca="1" si="52"/>
        <v>Construction Saving Tech-Electric Motors 9.1y</v>
      </c>
      <c r="O552" s="23" t="s">
        <v>32</v>
      </c>
      <c r="P552" s="23" t="s">
        <v>33</v>
      </c>
      <c r="Q552" s="23"/>
      <c r="R552" s="23"/>
      <c r="S552" s="19" t="s">
        <v>34</v>
      </c>
      <c r="V552" s="16" t="str">
        <f t="shared" ca="1" si="54"/>
        <v>ND</v>
      </c>
      <c r="W552" s="14" t="str">
        <f t="shared" ca="1" si="54"/>
        <v>Construction</v>
      </c>
      <c r="X552" s="3" t="str">
        <f>'EE investment costs'!D601</f>
        <v>EM-91</v>
      </c>
      <c r="Y552" s="3" t="str">
        <f>'EE investment costs'!E601</f>
        <v>Electric Motors</v>
      </c>
      <c r="AC552" s="123">
        <f>'EE investment costs'!C601</f>
        <v>9.1</v>
      </c>
      <c r="AD552" s="22"/>
    </row>
    <row r="553" spans="2:30">
      <c r="B553" s="14" t="str">
        <f t="shared" ca="1" si="50"/>
        <v>INDNDEFFTF-91</v>
      </c>
      <c r="C553" s="15" t="str">
        <f t="shared" ca="1" si="55"/>
        <v>INDTF</v>
      </c>
      <c r="D553" s="16">
        <f>'EE investment costs'!$F$15</f>
        <v>2016</v>
      </c>
      <c r="E553" s="14">
        <f>VLOOKUP(X553,'EE investment costs'!$D$56:$R$656,15,0)</f>
        <v>19.25</v>
      </c>
      <c r="F553" s="17">
        <f ca="1">INDEX('EE investment costs'!$D$56:$R$656,MATCH(X553,'EE investment costs'!$D$56:$D$656,0),MATCH($V$8,'EE investment costs'!$D$56:$R$56,0))</f>
        <v>1337.1276163562409</v>
      </c>
      <c r="I553" s="18">
        <v>1</v>
      </c>
      <c r="J553" s="18">
        <v>1</v>
      </c>
      <c r="K553" s="14">
        <f t="shared" ca="1" si="53"/>
        <v>0</v>
      </c>
      <c r="M553" s="19" t="str">
        <f t="shared" ca="1" si="51"/>
        <v>INDNDEFFTF-91</v>
      </c>
      <c r="N553" s="23" t="str">
        <f t="shared" ca="1" si="52"/>
        <v>Construction Saving Tech-Haulage Tractors, Trucks, Fishing boats 9.1y</v>
      </c>
      <c r="O553" s="23" t="s">
        <v>32</v>
      </c>
      <c r="P553" s="23" t="s">
        <v>33</v>
      </c>
      <c r="Q553" s="23"/>
      <c r="R553" s="23"/>
      <c r="S553" s="19" t="s">
        <v>34</v>
      </c>
      <c r="V553" s="16" t="str">
        <f t="shared" ca="1" si="54"/>
        <v>ND</v>
      </c>
      <c r="W553" s="14" t="str">
        <f t="shared" ca="1" si="54"/>
        <v>Construction</v>
      </c>
      <c r="X553" s="3" t="str">
        <f>'EE investment costs'!D602</f>
        <v>TF-91</v>
      </c>
      <c r="Y553" s="3" t="str">
        <f>'EE investment costs'!E602</f>
        <v>Haulage Tractors, Trucks, Fishing boats</v>
      </c>
      <c r="AC553" s="123">
        <f>'EE investment costs'!C602</f>
        <v>9.1</v>
      </c>
      <c r="AD553" s="22"/>
    </row>
    <row r="554" spans="2:30">
      <c r="B554" s="14" t="str">
        <f t="shared" ca="1" si="50"/>
        <v>INDNDEFFMT-92</v>
      </c>
      <c r="C554" s="15" t="str">
        <f t="shared" ca="1" si="55"/>
        <v>INDMT</v>
      </c>
      <c r="D554" s="16">
        <f>'EE investment costs'!$F$15</f>
        <v>2016</v>
      </c>
      <c r="E554" s="14">
        <f>VLOOKUP(X554,'EE investment costs'!$D$56:$R$656,15,0)</f>
        <v>6.5200000000000005</v>
      </c>
      <c r="F554" s="17">
        <f ca="1">INDEX('EE investment costs'!$D$56:$R$656,MATCH(X554,'EE investment costs'!$D$56:$D$656,0),MATCH($V$8,'EE investment costs'!$D$56:$R$56,0))</f>
        <v>1071.4959980463898</v>
      </c>
      <c r="I554" s="18">
        <v>1</v>
      </c>
      <c r="J554" s="18">
        <v>1</v>
      </c>
      <c r="K554" s="14">
        <f t="shared" ca="1" si="53"/>
        <v>2</v>
      </c>
      <c r="M554" s="19" t="str">
        <f t="shared" ca="1" si="51"/>
        <v>INDNDEFFMT-92</v>
      </c>
      <c r="N554" s="23" t="str">
        <f t="shared" ca="1" si="52"/>
        <v>Construction Saving Tech-Heat Medium Temp. up to 150C 9.2y</v>
      </c>
      <c r="O554" s="23" t="s">
        <v>32</v>
      </c>
      <c r="P554" s="23" t="s">
        <v>33</v>
      </c>
      <c r="Q554" s="23"/>
      <c r="R554" s="23"/>
      <c r="S554" s="19" t="s">
        <v>34</v>
      </c>
      <c r="V554" s="16" t="str">
        <f t="shared" ca="1" si="54"/>
        <v>ND</v>
      </c>
      <c r="W554" s="14" t="str">
        <f t="shared" ca="1" si="54"/>
        <v>Construction</v>
      </c>
      <c r="X554" s="3" t="str">
        <f>'EE investment costs'!D603</f>
        <v>MT-92</v>
      </c>
      <c r="Y554" s="3" t="str">
        <f>'EE investment costs'!E603</f>
        <v>Heat Medium Temp. up to 150C</v>
      </c>
      <c r="AC554" s="123">
        <f>'EE investment costs'!C603</f>
        <v>9.1999999999999993</v>
      </c>
      <c r="AD554" s="22"/>
    </row>
    <row r="555" spans="2:30">
      <c r="B555" s="14" t="str">
        <f t="shared" ca="1" si="50"/>
        <v>INDNDEFFHT-92</v>
      </c>
      <c r="C555" s="15" t="str">
        <f t="shared" ca="1" si="55"/>
        <v>INDHT</v>
      </c>
      <c r="D555" s="16">
        <f>'EE investment costs'!$F$15</f>
        <v>2016</v>
      </c>
      <c r="E555" s="14">
        <f>VLOOKUP(X555,'EE investment costs'!$D$56:$R$656,15,0)</f>
        <v>5.2160000000000002</v>
      </c>
      <c r="F555" s="17">
        <f ca="1">INDEX('EE investment costs'!$D$56:$R$656,MATCH(X555,'EE investment costs'!$D$56:$D$656,0),MATCH($V$8,'EE investment costs'!$D$56:$R$56,0))</f>
        <v>797.55192393315929</v>
      </c>
      <c r="I555" s="18">
        <v>1</v>
      </c>
      <c r="J555" s="18">
        <v>1</v>
      </c>
      <c r="K555" s="14">
        <f t="shared" ca="1" si="53"/>
        <v>5</v>
      </c>
      <c r="M555" s="19" t="str">
        <f t="shared" ca="1" si="51"/>
        <v>INDNDEFFHT-92</v>
      </c>
      <c r="N555" s="23" t="str">
        <f t="shared" ca="1" si="52"/>
        <v>Construction Saving Tech-Heat High Temp. over 150C 9.2y</v>
      </c>
      <c r="O555" s="23" t="s">
        <v>32</v>
      </c>
      <c r="P555" s="23" t="s">
        <v>33</v>
      </c>
      <c r="Q555" s="23"/>
      <c r="R555" s="23"/>
      <c r="S555" s="19" t="s">
        <v>34</v>
      </c>
      <c r="V555" s="16" t="str">
        <f t="shared" ca="1" si="54"/>
        <v>ND</v>
      </c>
      <c r="W555" s="14" t="str">
        <f t="shared" ca="1" si="54"/>
        <v>Construction</v>
      </c>
      <c r="X555" s="3" t="str">
        <f>'EE investment costs'!D604</f>
        <v>HT-92</v>
      </c>
      <c r="Y555" s="3" t="str">
        <f>'EE investment costs'!E604</f>
        <v>Heat High Temp. over 150C</v>
      </c>
      <c r="AC555" s="123">
        <f>'EE investment costs'!C604</f>
        <v>9.1999999999999993</v>
      </c>
      <c r="AD555" s="22"/>
    </row>
    <row r="556" spans="2:30">
      <c r="B556" s="14" t="str">
        <f t="shared" ca="1" si="50"/>
        <v>INDNDEFFRH-92</v>
      </c>
      <c r="C556" s="15" t="str">
        <f t="shared" ca="1" si="55"/>
        <v>INDRH</v>
      </c>
      <c r="D556" s="16">
        <f>'EE investment costs'!$F$15</f>
        <v>2016</v>
      </c>
      <c r="E556" s="14">
        <f>VLOOKUP(X556,'EE investment costs'!$D$56:$R$656,15,0)</f>
        <v>16.97066666666667</v>
      </c>
      <c r="F556" s="17">
        <f ca="1">INDEX('EE investment costs'!$D$56:$R$656,MATCH(X556,'EE investment costs'!$D$56:$D$656,0),MATCH($V$8,'EE investment costs'!$D$56:$R$56,0))</f>
        <v>3516.3166354367772</v>
      </c>
      <c r="I556" s="18">
        <v>1</v>
      </c>
      <c r="J556" s="18">
        <v>1</v>
      </c>
      <c r="K556" s="14">
        <f t="shared" ca="1" si="53"/>
        <v>0</v>
      </c>
      <c r="M556" s="19" t="str">
        <f t="shared" ca="1" si="51"/>
        <v>INDNDEFFRH-92</v>
      </c>
      <c r="N556" s="23" t="str">
        <f t="shared" ca="1" si="52"/>
        <v>Construction Saving Tech-Heat Room Heat 9.2y</v>
      </c>
      <c r="O556" s="23" t="s">
        <v>32</v>
      </c>
      <c r="P556" s="23" t="s">
        <v>33</v>
      </c>
      <c r="Q556" s="23"/>
      <c r="R556" s="23"/>
      <c r="S556" s="19" t="s">
        <v>34</v>
      </c>
      <c r="V556" s="16" t="str">
        <f t="shared" ca="1" si="54"/>
        <v>ND</v>
      </c>
      <c r="W556" s="14" t="str">
        <f t="shared" ca="1" si="54"/>
        <v>Construction</v>
      </c>
      <c r="X556" s="3" t="str">
        <f>'EE investment costs'!D605</f>
        <v>RH-92</v>
      </c>
      <c r="Y556" s="3" t="str">
        <f>'EE investment costs'!E605</f>
        <v>Heat Room Heat</v>
      </c>
      <c r="AC556" s="123">
        <f>'EE investment costs'!C605</f>
        <v>9.1999999999999993</v>
      </c>
      <c r="AD556" s="22"/>
    </row>
    <row r="557" spans="2:30">
      <c r="B557" s="14" t="str">
        <f t="shared" ca="1" si="50"/>
        <v>INDNDEFFLA-92</v>
      </c>
      <c r="C557" s="15" t="str">
        <f t="shared" ca="1" si="55"/>
        <v>INDLA</v>
      </c>
      <c r="D557" s="16">
        <f>'EE investment costs'!$F$15</f>
        <v>2016</v>
      </c>
      <c r="E557" s="14">
        <f>VLOOKUP(X557,'EE investment costs'!$D$56:$R$656,15,0)</f>
        <v>4.5877333333333334</v>
      </c>
      <c r="F557" s="17">
        <f ca="1">INDEX('EE investment costs'!$D$56:$R$656,MATCH(X557,'EE investment costs'!$D$56:$D$656,0),MATCH($V$8,'EE investment costs'!$D$56:$R$56,0))</f>
        <v>2370.0063583593737</v>
      </c>
      <c r="I557" s="18">
        <v>1</v>
      </c>
      <c r="J557" s="18">
        <v>1</v>
      </c>
      <c r="K557" s="14">
        <f t="shared" ca="1" si="53"/>
        <v>0</v>
      </c>
      <c r="M557" s="19" t="str">
        <f t="shared" ca="1" si="51"/>
        <v>INDNDEFFLA-92</v>
      </c>
      <c r="N557" s="23" t="str">
        <f t="shared" ca="1" si="52"/>
        <v>Construction Saving Tech-Light 9.2y</v>
      </c>
      <c r="O557" s="23" t="s">
        <v>32</v>
      </c>
      <c r="P557" s="23" t="s">
        <v>33</v>
      </c>
      <c r="Q557" s="23"/>
      <c r="R557" s="23"/>
      <c r="S557" s="19" t="s">
        <v>34</v>
      </c>
      <c r="V557" s="16" t="str">
        <f t="shared" ca="1" si="54"/>
        <v>ND</v>
      </c>
      <c r="W557" s="14" t="str">
        <f t="shared" ca="1" si="54"/>
        <v>Construction</v>
      </c>
      <c r="X557" s="3" t="str">
        <f>'EE investment costs'!D606</f>
        <v>LA-92</v>
      </c>
      <c r="Y557" s="3" t="str">
        <f>'EE investment costs'!E606</f>
        <v>Light</v>
      </c>
      <c r="AC557" s="123">
        <f>'EE investment costs'!C606</f>
        <v>9.1999999999999993</v>
      </c>
      <c r="AD557" s="22"/>
    </row>
    <row r="558" spans="2:30">
      <c r="B558" s="14" t="str">
        <f t="shared" ca="1" si="50"/>
        <v>INDNDEFFEM-92</v>
      </c>
      <c r="C558" s="15" t="str">
        <f t="shared" ca="1" si="55"/>
        <v>INDEM</v>
      </c>
      <c r="D558" s="16">
        <f>'EE investment costs'!$F$15</f>
        <v>2016</v>
      </c>
      <c r="E558" s="14">
        <f>VLOOKUP(X558,'EE investment costs'!$D$56:$R$656,15,0)</f>
        <v>4.8171199999999992</v>
      </c>
      <c r="F558" s="17">
        <f ca="1">INDEX('EE investment costs'!$D$56:$R$656,MATCH(X558,'EE investment costs'!$D$56:$D$656,0),MATCH($V$8,'EE investment costs'!$D$56:$R$56,0))</f>
        <v>2558.3536149600905</v>
      </c>
      <c r="I558" s="18">
        <v>1</v>
      </c>
      <c r="J558" s="18">
        <v>1</v>
      </c>
      <c r="K558" s="14">
        <f t="shared" ca="1" si="53"/>
        <v>0</v>
      </c>
      <c r="M558" s="19" t="str">
        <f t="shared" ca="1" si="51"/>
        <v>INDNDEFFEM-92</v>
      </c>
      <c r="N558" s="23" t="str">
        <f t="shared" ca="1" si="52"/>
        <v>Construction Saving Tech-Electric Motors 9.2y</v>
      </c>
      <c r="O558" s="23" t="s">
        <v>32</v>
      </c>
      <c r="P558" s="23" t="s">
        <v>33</v>
      </c>
      <c r="Q558" s="23"/>
      <c r="R558" s="23"/>
      <c r="S558" s="19" t="s">
        <v>34</v>
      </c>
      <c r="V558" s="16" t="str">
        <f t="shared" ca="1" si="54"/>
        <v>ND</v>
      </c>
      <c r="W558" s="14" t="str">
        <f t="shared" ca="1" si="54"/>
        <v>Construction</v>
      </c>
      <c r="X558" s="3" t="str">
        <f>'EE investment costs'!D607</f>
        <v>EM-92</v>
      </c>
      <c r="Y558" s="3" t="str">
        <f>'EE investment costs'!E607</f>
        <v>Electric Motors</v>
      </c>
      <c r="AC558" s="123">
        <f>'EE investment costs'!C607</f>
        <v>9.1999999999999993</v>
      </c>
      <c r="AD558" s="22"/>
    </row>
    <row r="559" spans="2:30">
      <c r="B559" s="14" t="str">
        <f t="shared" ca="1" si="50"/>
        <v>INDNDEFFTF-92</v>
      </c>
      <c r="C559" s="15" t="str">
        <f t="shared" ca="1" si="55"/>
        <v>INDTF</v>
      </c>
      <c r="D559" s="16">
        <f>'EE investment costs'!$F$15</f>
        <v>2016</v>
      </c>
      <c r="E559" s="14">
        <f>VLOOKUP(X559,'EE investment costs'!$D$56:$R$656,15,0)</f>
        <v>19.333333333333332</v>
      </c>
      <c r="F559" s="17">
        <f ca="1">INDEX('EE investment costs'!$D$56:$R$656,MATCH(X559,'EE investment costs'!$D$56:$D$656,0),MATCH($V$8,'EE investment costs'!$D$56:$R$56,0))</f>
        <v>1351.8213264260896</v>
      </c>
      <c r="I559" s="18">
        <v>1</v>
      </c>
      <c r="J559" s="18">
        <v>1</v>
      </c>
      <c r="K559" s="14">
        <f t="shared" ca="1" si="53"/>
        <v>0</v>
      </c>
      <c r="M559" s="19" t="str">
        <f t="shared" ca="1" si="51"/>
        <v>INDNDEFFTF-92</v>
      </c>
      <c r="N559" s="23" t="str">
        <f t="shared" ca="1" si="52"/>
        <v>Construction Saving Tech-Haulage Tractors, Trucks, Fishing boats 9.2y</v>
      </c>
      <c r="O559" s="23" t="s">
        <v>32</v>
      </c>
      <c r="P559" s="23" t="s">
        <v>33</v>
      </c>
      <c r="Q559" s="23"/>
      <c r="R559" s="23"/>
      <c r="S559" s="19" t="s">
        <v>34</v>
      </c>
      <c r="V559" s="16" t="str">
        <f t="shared" ca="1" si="54"/>
        <v>ND</v>
      </c>
      <c r="W559" s="14" t="str">
        <f t="shared" ca="1" si="54"/>
        <v>Construction</v>
      </c>
      <c r="X559" s="3" t="str">
        <f>'EE investment costs'!D608</f>
        <v>TF-92</v>
      </c>
      <c r="Y559" s="3" t="str">
        <f>'EE investment costs'!E608</f>
        <v>Haulage Tractors, Trucks, Fishing boats</v>
      </c>
      <c r="AC559" s="123">
        <f>'EE investment costs'!C608</f>
        <v>9.1999999999999993</v>
      </c>
      <c r="AD559" s="22"/>
    </row>
    <row r="560" spans="2:30">
      <c r="B560" s="14" t="str">
        <f t="shared" ca="1" si="50"/>
        <v>INDNDEFFMT-93</v>
      </c>
      <c r="C560" s="15" t="str">
        <f t="shared" ca="1" si="55"/>
        <v>INDMT</v>
      </c>
      <c r="D560" s="16">
        <f>'EE investment costs'!$F$15</f>
        <v>2016</v>
      </c>
      <c r="E560" s="14">
        <f>VLOOKUP(X560,'EE investment costs'!$D$56:$R$656,15,0)</f>
        <v>6.53</v>
      </c>
      <c r="F560" s="17">
        <f ca="1">INDEX('EE investment costs'!$D$56:$R$656,MATCH(X560,'EE investment costs'!$D$56:$D$656,0),MATCH($V$8,'EE investment costs'!$D$56:$R$56,0))</f>
        <v>1080.8230756507528</v>
      </c>
      <c r="I560" s="18">
        <v>1</v>
      </c>
      <c r="J560" s="18">
        <v>1</v>
      </c>
      <c r="K560" s="14">
        <f t="shared" ca="1" si="53"/>
        <v>2</v>
      </c>
      <c r="M560" s="19" t="str">
        <f t="shared" ca="1" si="51"/>
        <v>INDNDEFFMT-93</v>
      </c>
      <c r="N560" s="23" t="str">
        <f t="shared" ca="1" si="52"/>
        <v>Construction Saving Tech-Heat Medium Temp. up to 150C 9.3y</v>
      </c>
      <c r="O560" s="23" t="s">
        <v>32</v>
      </c>
      <c r="P560" s="23" t="s">
        <v>33</v>
      </c>
      <c r="Q560" s="23"/>
      <c r="R560" s="23"/>
      <c r="S560" s="19" t="s">
        <v>34</v>
      </c>
      <c r="V560" s="16" t="str">
        <f t="shared" ca="1" si="54"/>
        <v>ND</v>
      </c>
      <c r="W560" s="14" t="str">
        <f t="shared" ca="1" si="54"/>
        <v>Construction</v>
      </c>
      <c r="X560" s="3" t="str">
        <f>'EE investment costs'!D609</f>
        <v>MT-93</v>
      </c>
      <c r="Y560" s="3" t="str">
        <f>'EE investment costs'!E609</f>
        <v>Heat Medium Temp. up to 150C</v>
      </c>
      <c r="AC560" s="123">
        <f>'EE investment costs'!C609</f>
        <v>9.3000000000000007</v>
      </c>
      <c r="AD560" s="22"/>
    </row>
    <row r="561" spans="2:30">
      <c r="B561" s="14" t="str">
        <f t="shared" ca="1" si="50"/>
        <v>INDNDEFFHT-93</v>
      </c>
      <c r="C561" s="15" t="str">
        <f t="shared" ca="1" si="55"/>
        <v>INDHT</v>
      </c>
      <c r="D561" s="16">
        <f>'EE investment costs'!$F$15</f>
        <v>2016</v>
      </c>
      <c r="E561" s="14">
        <f>VLOOKUP(X561,'EE investment costs'!$D$56:$R$656,15,0)</f>
        <v>5.2240000000000002</v>
      </c>
      <c r="F561" s="17">
        <f ca="1">INDEX('EE investment costs'!$D$56:$R$656,MATCH(X561,'EE investment costs'!$D$56:$D$656,0),MATCH($V$8,'EE investment costs'!$D$56:$R$56,0))</f>
        <v>803.75643330030573</v>
      </c>
      <c r="I561" s="18">
        <v>1</v>
      </c>
      <c r="J561" s="18">
        <v>1</v>
      </c>
      <c r="K561" s="14">
        <f t="shared" ca="1" si="53"/>
        <v>4</v>
      </c>
      <c r="M561" s="19" t="str">
        <f t="shared" ca="1" si="51"/>
        <v>INDNDEFFHT-93</v>
      </c>
      <c r="N561" s="23" t="str">
        <f t="shared" ca="1" si="52"/>
        <v>Construction Saving Tech-Heat High Temp. over 150C 9.3y</v>
      </c>
      <c r="O561" s="23" t="s">
        <v>32</v>
      </c>
      <c r="P561" s="23" t="s">
        <v>33</v>
      </c>
      <c r="Q561" s="23"/>
      <c r="R561" s="23"/>
      <c r="S561" s="19" t="s">
        <v>34</v>
      </c>
      <c r="V561" s="16" t="str">
        <f t="shared" ca="1" si="54"/>
        <v>ND</v>
      </c>
      <c r="W561" s="14" t="str">
        <f t="shared" ca="1" si="54"/>
        <v>Construction</v>
      </c>
      <c r="X561" s="3" t="str">
        <f>'EE investment costs'!D610</f>
        <v>HT-93</v>
      </c>
      <c r="Y561" s="3" t="str">
        <f>'EE investment costs'!E610</f>
        <v>Heat High Temp. over 150C</v>
      </c>
      <c r="AC561" s="123">
        <f>'EE investment costs'!C610</f>
        <v>9.3000000000000007</v>
      </c>
      <c r="AD561" s="22"/>
    </row>
    <row r="562" spans="2:30">
      <c r="B562" s="14" t="str">
        <f t="shared" ca="1" si="50"/>
        <v>INDNDEFFRH-93</v>
      </c>
      <c r="C562" s="15" t="str">
        <f t="shared" ca="1" si="55"/>
        <v>INDRH</v>
      </c>
      <c r="D562" s="16">
        <f>'EE investment costs'!$F$15</f>
        <v>2016</v>
      </c>
      <c r="E562" s="14">
        <f>VLOOKUP(X562,'EE investment costs'!$D$56:$R$656,15,0)</f>
        <v>16.989333333333335</v>
      </c>
      <c r="F562" s="17">
        <f ca="1">INDEX('EE investment costs'!$D$56:$R$656,MATCH(X562,'EE investment costs'!$D$56:$D$656,0),MATCH($V$8,'EE investment costs'!$D$56:$R$56,0))</f>
        <v>3578.0064009707562</v>
      </c>
      <c r="I562" s="18">
        <v>1</v>
      </c>
      <c r="J562" s="18">
        <v>1</v>
      </c>
      <c r="K562" s="14">
        <f t="shared" ca="1" si="53"/>
        <v>0</v>
      </c>
      <c r="M562" s="19" t="str">
        <f t="shared" ca="1" si="51"/>
        <v>INDNDEFFRH-93</v>
      </c>
      <c r="N562" s="23" t="str">
        <f t="shared" ca="1" si="52"/>
        <v>Construction Saving Tech-Heat Room Heat 9.3y</v>
      </c>
      <c r="O562" s="23" t="s">
        <v>32</v>
      </c>
      <c r="P562" s="23" t="s">
        <v>33</v>
      </c>
      <c r="Q562" s="23"/>
      <c r="R562" s="23"/>
      <c r="S562" s="19" t="s">
        <v>34</v>
      </c>
      <c r="V562" s="16" t="str">
        <f t="shared" ca="1" si="54"/>
        <v>ND</v>
      </c>
      <c r="W562" s="14" t="str">
        <f t="shared" ca="1" si="54"/>
        <v>Construction</v>
      </c>
      <c r="X562" s="3" t="str">
        <f>'EE investment costs'!D611</f>
        <v>RH-93</v>
      </c>
      <c r="Y562" s="3" t="str">
        <f>'EE investment costs'!E611</f>
        <v>Heat Room Heat</v>
      </c>
      <c r="AC562" s="123">
        <f>'EE investment costs'!C611</f>
        <v>9.3000000000000007</v>
      </c>
      <c r="AD562" s="22"/>
    </row>
    <row r="563" spans="2:30">
      <c r="B563" s="14" t="str">
        <f t="shared" ca="1" si="50"/>
        <v>INDNDEFFLA-93</v>
      </c>
      <c r="C563" s="15" t="str">
        <f t="shared" ca="1" si="55"/>
        <v>INDLA</v>
      </c>
      <c r="D563" s="16">
        <f>'EE investment costs'!$F$15</f>
        <v>2016</v>
      </c>
      <c r="E563" s="14">
        <f>VLOOKUP(X563,'EE investment costs'!$D$56:$R$656,15,0)</f>
        <v>4.6007666666666669</v>
      </c>
      <c r="F563" s="17">
        <f ca="1">INDEX('EE investment costs'!$D$56:$R$656,MATCH(X563,'EE investment costs'!$D$56:$D$656,0),MATCH($V$8,'EE investment costs'!$D$56:$R$56,0))</f>
        <v>2385.3835515105006</v>
      </c>
      <c r="I563" s="18">
        <v>1</v>
      </c>
      <c r="J563" s="18">
        <v>1</v>
      </c>
      <c r="K563" s="14">
        <f t="shared" ca="1" si="53"/>
        <v>0</v>
      </c>
      <c r="M563" s="19" t="str">
        <f t="shared" ca="1" si="51"/>
        <v>INDNDEFFLA-93</v>
      </c>
      <c r="N563" s="23" t="str">
        <f t="shared" ca="1" si="52"/>
        <v>Construction Saving Tech-Light 9.3y</v>
      </c>
      <c r="O563" s="23" t="s">
        <v>32</v>
      </c>
      <c r="P563" s="23" t="s">
        <v>33</v>
      </c>
      <c r="Q563" s="23"/>
      <c r="R563" s="23"/>
      <c r="S563" s="19" t="s">
        <v>34</v>
      </c>
      <c r="V563" s="16" t="str">
        <f t="shared" ca="1" si="54"/>
        <v>ND</v>
      </c>
      <c r="W563" s="14" t="str">
        <f t="shared" ca="1" si="54"/>
        <v>Construction</v>
      </c>
      <c r="X563" s="3" t="str">
        <f>'EE investment costs'!D612</f>
        <v>LA-93</v>
      </c>
      <c r="Y563" s="3" t="str">
        <f>'EE investment costs'!E612</f>
        <v>Light</v>
      </c>
      <c r="AC563" s="123">
        <f>'EE investment costs'!C612</f>
        <v>9.3000000000000007</v>
      </c>
      <c r="AD563" s="22"/>
    </row>
    <row r="564" spans="2:30">
      <c r="B564" s="14" t="str">
        <f t="shared" ca="1" si="50"/>
        <v>INDNDEFFEM-93</v>
      </c>
      <c r="C564" s="15" t="str">
        <f t="shared" ca="1" si="55"/>
        <v>INDEM</v>
      </c>
      <c r="D564" s="16">
        <f>'EE investment costs'!$F$15</f>
        <v>2016</v>
      </c>
      <c r="E564" s="14">
        <f>VLOOKUP(X564,'EE investment costs'!$D$56:$R$656,15,0)</f>
        <v>4.8308049999999998</v>
      </c>
      <c r="F564" s="17">
        <f ca="1">INDEX('EE investment costs'!$D$56:$R$656,MATCH(X564,'EE investment costs'!$D$56:$D$656,0),MATCH($V$8,'EE investment costs'!$D$56:$R$56,0))</f>
        <v>2577.291777026107</v>
      </c>
      <c r="I564" s="18">
        <v>1</v>
      </c>
      <c r="J564" s="18">
        <v>1</v>
      </c>
      <c r="K564" s="14">
        <f t="shared" ca="1" si="53"/>
        <v>0</v>
      </c>
      <c r="M564" s="19" t="str">
        <f t="shared" ca="1" si="51"/>
        <v>INDNDEFFEM-93</v>
      </c>
      <c r="N564" s="23" t="str">
        <f t="shared" ca="1" si="52"/>
        <v>Construction Saving Tech-Electric Motors 9.3y</v>
      </c>
      <c r="O564" s="23" t="s">
        <v>32</v>
      </c>
      <c r="P564" s="23" t="s">
        <v>33</v>
      </c>
      <c r="Q564" s="23"/>
      <c r="R564" s="23"/>
      <c r="S564" s="19" t="s">
        <v>34</v>
      </c>
      <c r="V564" s="16" t="str">
        <f t="shared" ca="1" si="54"/>
        <v>ND</v>
      </c>
      <c r="W564" s="14" t="str">
        <f t="shared" ca="1" si="54"/>
        <v>Construction</v>
      </c>
      <c r="X564" s="3" t="str">
        <f>'EE investment costs'!D613</f>
        <v>EM-93</v>
      </c>
      <c r="Y564" s="3" t="str">
        <f>'EE investment costs'!E613</f>
        <v>Electric Motors</v>
      </c>
      <c r="AC564" s="123">
        <f>'EE investment costs'!C613</f>
        <v>9.3000000000000007</v>
      </c>
      <c r="AD564" s="22"/>
    </row>
    <row r="565" spans="2:30">
      <c r="B565" s="14" t="str">
        <f t="shared" ca="1" si="50"/>
        <v>INDNDEFFTF-93</v>
      </c>
      <c r="C565" s="15" t="str">
        <f t="shared" ca="1" si="55"/>
        <v>INDTF</v>
      </c>
      <c r="D565" s="16">
        <f>'EE investment costs'!$F$15</f>
        <v>2016</v>
      </c>
      <c r="E565" s="14">
        <f>VLOOKUP(X565,'EE investment costs'!$D$56:$R$656,15,0)</f>
        <v>19.416666666666668</v>
      </c>
      <c r="F565" s="17">
        <f ca="1">INDEX('EE investment costs'!$D$56:$R$656,MATCH(X565,'EE investment costs'!$D$56:$D$656,0),MATCH($V$8,'EE investment costs'!$D$56:$R$56,0))</f>
        <v>1366.5150364959388</v>
      </c>
      <c r="I565" s="18">
        <v>1</v>
      </c>
      <c r="J565" s="18">
        <v>1</v>
      </c>
      <c r="K565" s="14">
        <f t="shared" ca="1" si="53"/>
        <v>0</v>
      </c>
      <c r="M565" s="19" t="str">
        <f t="shared" ca="1" si="51"/>
        <v>INDNDEFFTF-93</v>
      </c>
      <c r="N565" s="23" t="str">
        <f t="shared" ca="1" si="52"/>
        <v>Construction Saving Tech-Haulage Tractors, Trucks, Fishing boats 9.3y</v>
      </c>
      <c r="O565" s="23" t="s">
        <v>32</v>
      </c>
      <c r="P565" s="23" t="s">
        <v>33</v>
      </c>
      <c r="Q565" s="23"/>
      <c r="R565" s="23"/>
      <c r="S565" s="19" t="s">
        <v>34</v>
      </c>
      <c r="V565" s="16" t="str">
        <f t="shared" ca="1" si="54"/>
        <v>ND</v>
      </c>
      <c r="W565" s="14" t="str">
        <f t="shared" ca="1" si="54"/>
        <v>Construction</v>
      </c>
      <c r="X565" s="3" t="str">
        <f>'EE investment costs'!D614</f>
        <v>TF-93</v>
      </c>
      <c r="Y565" s="3" t="str">
        <f>'EE investment costs'!E614</f>
        <v>Haulage Tractors, Trucks, Fishing boats</v>
      </c>
      <c r="AC565" s="123">
        <f>'EE investment costs'!C614</f>
        <v>9.3000000000000007</v>
      </c>
      <c r="AD565" s="22"/>
    </row>
    <row r="566" spans="2:30">
      <c r="B566" s="14" t="str">
        <f t="shared" ca="1" si="50"/>
        <v>INDNDEFFMT-94</v>
      </c>
      <c r="C566" s="15" t="str">
        <f t="shared" ca="1" si="55"/>
        <v>INDMT</v>
      </c>
      <c r="D566" s="16">
        <f>'EE investment costs'!$F$15</f>
        <v>2016</v>
      </c>
      <c r="E566" s="14">
        <f>VLOOKUP(X566,'EE investment costs'!$D$56:$R$656,15,0)</f>
        <v>6.54</v>
      </c>
      <c r="F566" s="17">
        <f ca="1">INDEX('EE investment costs'!$D$56:$R$656,MATCH(X566,'EE investment costs'!$D$56:$D$656,0),MATCH($V$8,'EE investment costs'!$D$56:$R$56,0))</f>
        <v>1090.1501532551158</v>
      </c>
      <c r="I566" s="18">
        <v>1</v>
      </c>
      <c r="J566" s="18">
        <v>1</v>
      </c>
      <c r="K566" s="14">
        <f t="shared" ca="1" si="53"/>
        <v>2</v>
      </c>
      <c r="M566" s="19" t="str">
        <f t="shared" ca="1" si="51"/>
        <v>INDNDEFFMT-94</v>
      </c>
      <c r="N566" s="23" t="str">
        <f t="shared" ca="1" si="52"/>
        <v>Construction Saving Tech-Heat Medium Temp. up to 150C 9.4y</v>
      </c>
      <c r="O566" s="23" t="s">
        <v>32</v>
      </c>
      <c r="P566" s="23" t="s">
        <v>33</v>
      </c>
      <c r="Q566" s="23"/>
      <c r="R566" s="23"/>
      <c r="S566" s="19" t="s">
        <v>34</v>
      </c>
      <c r="V566" s="16" t="str">
        <f t="shared" ca="1" si="54"/>
        <v>ND</v>
      </c>
      <c r="W566" s="14" t="str">
        <f t="shared" ca="1" si="54"/>
        <v>Construction</v>
      </c>
      <c r="X566" s="3" t="str">
        <f>'EE investment costs'!D615</f>
        <v>MT-94</v>
      </c>
      <c r="Y566" s="3" t="str">
        <f>'EE investment costs'!E615</f>
        <v>Heat Medium Temp. up to 150C</v>
      </c>
      <c r="AC566" s="123">
        <f>'EE investment costs'!C615</f>
        <v>9.4</v>
      </c>
      <c r="AD566" s="22"/>
    </row>
    <row r="567" spans="2:30">
      <c r="B567" s="14" t="str">
        <f t="shared" ca="1" si="50"/>
        <v>INDNDEFFHT-94</v>
      </c>
      <c r="C567" s="15" t="str">
        <f t="shared" ca="1" si="55"/>
        <v>INDHT</v>
      </c>
      <c r="D567" s="16">
        <f>'EE investment costs'!$F$15</f>
        <v>2016</v>
      </c>
      <c r="E567" s="14">
        <f>VLOOKUP(X567,'EE investment costs'!$D$56:$R$656,15,0)</f>
        <v>5.2320000000000002</v>
      </c>
      <c r="F567" s="17">
        <f ca="1">INDEX('EE investment costs'!$D$56:$R$656,MATCH(X567,'EE investment costs'!$D$56:$D$656,0),MATCH($V$8,'EE investment costs'!$D$56:$R$56,0))</f>
        <v>809.96094266745206</v>
      </c>
      <c r="I567" s="18">
        <v>1</v>
      </c>
      <c r="J567" s="18">
        <v>1</v>
      </c>
      <c r="K567" s="14">
        <f t="shared" ca="1" si="53"/>
        <v>4</v>
      </c>
      <c r="M567" s="19" t="str">
        <f t="shared" ca="1" si="51"/>
        <v>INDNDEFFHT-94</v>
      </c>
      <c r="N567" s="23" t="str">
        <f t="shared" ca="1" si="52"/>
        <v>Construction Saving Tech-Heat High Temp. over 150C 9.4y</v>
      </c>
      <c r="O567" s="23" t="s">
        <v>32</v>
      </c>
      <c r="P567" s="23" t="s">
        <v>33</v>
      </c>
      <c r="Q567" s="23"/>
      <c r="R567" s="23"/>
      <c r="S567" s="19" t="s">
        <v>34</v>
      </c>
      <c r="V567" s="16" t="str">
        <f t="shared" ca="1" si="54"/>
        <v>ND</v>
      </c>
      <c r="W567" s="14" t="str">
        <f t="shared" ca="1" si="54"/>
        <v>Construction</v>
      </c>
      <c r="X567" s="3" t="str">
        <f>'EE investment costs'!D616</f>
        <v>HT-94</v>
      </c>
      <c r="Y567" s="3" t="str">
        <f>'EE investment costs'!E616</f>
        <v>Heat High Temp. over 150C</v>
      </c>
      <c r="AC567" s="123">
        <f>'EE investment costs'!C616</f>
        <v>9.4</v>
      </c>
      <c r="AD567" s="22"/>
    </row>
    <row r="568" spans="2:30">
      <c r="B568" s="14" t="str">
        <f t="shared" ca="1" si="50"/>
        <v>INDNDEFFRH-94</v>
      </c>
      <c r="C568" s="15" t="str">
        <f t="shared" ca="1" si="55"/>
        <v>INDRH</v>
      </c>
      <c r="D568" s="16">
        <f>'EE investment costs'!$F$15</f>
        <v>2016</v>
      </c>
      <c r="E568" s="14">
        <f>VLOOKUP(X568,'EE investment costs'!$D$56:$R$656,15,0)</f>
        <v>17.008000000000003</v>
      </c>
      <c r="F568" s="17">
        <f ca="1">INDEX('EE investment costs'!$D$56:$R$656,MATCH(X568,'EE investment costs'!$D$56:$D$656,0),MATCH($V$8,'EE investment costs'!$D$56:$R$56,0))</f>
        <v>3639.6961665047356</v>
      </c>
      <c r="I568" s="18">
        <v>1</v>
      </c>
      <c r="J568" s="18">
        <v>1</v>
      </c>
      <c r="K568" s="14">
        <f t="shared" ca="1" si="53"/>
        <v>0</v>
      </c>
      <c r="M568" s="19" t="str">
        <f t="shared" ca="1" si="51"/>
        <v>INDNDEFFRH-94</v>
      </c>
      <c r="N568" s="23" t="str">
        <f t="shared" ca="1" si="52"/>
        <v>Construction Saving Tech-Heat Room Heat 9.4y</v>
      </c>
      <c r="O568" s="23" t="s">
        <v>32</v>
      </c>
      <c r="P568" s="23" t="s">
        <v>33</v>
      </c>
      <c r="Q568" s="23"/>
      <c r="R568" s="23"/>
      <c r="S568" s="19" t="s">
        <v>34</v>
      </c>
      <c r="V568" s="16" t="str">
        <f t="shared" ca="1" si="54"/>
        <v>ND</v>
      </c>
      <c r="W568" s="14" t="str">
        <f t="shared" ca="1" si="54"/>
        <v>Construction</v>
      </c>
      <c r="X568" s="3" t="str">
        <f>'EE investment costs'!D617</f>
        <v>RH-94</v>
      </c>
      <c r="Y568" s="3" t="str">
        <f>'EE investment costs'!E617</f>
        <v>Heat Room Heat</v>
      </c>
      <c r="AC568" s="123">
        <f>'EE investment costs'!C617</f>
        <v>9.4</v>
      </c>
      <c r="AD568" s="22"/>
    </row>
    <row r="569" spans="2:30">
      <c r="B569" s="14" t="str">
        <f t="shared" ca="1" si="50"/>
        <v>INDNDEFFLA-94</v>
      </c>
      <c r="C569" s="15" t="str">
        <f t="shared" ca="1" si="55"/>
        <v>INDLA</v>
      </c>
      <c r="D569" s="16">
        <f>'EE investment costs'!$F$15</f>
        <v>2016</v>
      </c>
      <c r="E569" s="14">
        <f>VLOOKUP(X569,'EE investment costs'!$D$56:$R$656,15,0)</f>
        <v>4.6138000000000003</v>
      </c>
      <c r="F569" s="17">
        <f ca="1">INDEX('EE investment costs'!$D$56:$R$656,MATCH(X569,'EE investment costs'!$D$56:$D$656,0),MATCH($V$8,'EE investment costs'!$D$56:$R$56,0))</f>
        <v>2400.7607446616271</v>
      </c>
      <c r="I569" s="18">
        <v>1</v>
      </c>
      <c r="J569" s="18">
        <v>1</v>
      </c>
      <c r="K569" s="14">
        <f t="shared" ca="1" si="53"/>
        <v>0</v>
      </c>
      <c r="M569" s="19" t="str">
        <f t="shared" ca="1" si="51"/>
        <v>INDNDEFFLA-94</v>
      </c>
      <c r="N569" s="23" t="str">
        <f t="shared" ca="1" si="52"/>
        <v>Construction Saving Tech-Light 9.4y</v>
      </c>
      <c r="O569" s="23" t="s">
        <v>32</v>
      </c>
      <c r="P569" s="23" t="s">
        <v>33</v>
      </c>
      <c r="Q569" s="23"/>
      <c r="R569" s="23"/>
      <c r="S569" s="19" t="s">
        <v>34</v>
      </c>
      <c r="V569" s="16" t="str">
        <f t="shared" ca="1" si="54"/>
        <v>ND</v>
      </c>
      <c r="W569" s="14" t="str">
        <f t="shared" ca="1" si="54"/>
        <v>Construction</v>
      </c>
      <c r="X569" s="3" t="str">
        <f>'EE investment costs'!D618</f>
        <v>LA-94</v>
      </c>
      <c r="Y569" s="3" t="str">
        <f>'EE investment costs'!E618</f>
        <v>Light</v>
      </c>
      <c r="AC569" s="123">
        <f>'EE investment costs'!C618</f>
        <v>9.4</v>
      </c>
      <c r="AD569" s="22"/>
    </row>
    <row r="570" spans="2:30">
      <c r="B570" s="14" t="str">
        <f t="shared" ca="1" si="50"/>
        <v>INDNDEFFEM-94</v>
      </c>
      <c r="C570" s="15" t="str">
        <f t="shared" ca="1" si="55"/>
        <v>INDEM</v>
      </c>
      <c r="D570" s="16">
        <f>'EE investment costs'!$F$15</f>
        <v>2016</v>
      </c>
      <c r="E570" s="14">
        <f>VLOOKUP(X570,'EE investment costs'!$D$56:$R$656,15,0)</f>
        <v>4.8444899999999995</v>
      </c>
      <c r="F570" s="17">
        <f ca="1">INDEX('EE investment costs'!$D$56:$R$656,MATCH(X570,'EE investment costs'!$D$56:$D$656,0),MATCH($V$8,'EE investment costs'!$D$56:$R$56,0))</f>
        <v>2596.229939092123</v>
      </c>
      <c r="I570" s="18">
        <v>1</v>
      </c>
      <c r="J570" s="18">
        <v>1</v>
      </c>
      <c r="K570" s="14">
        <f t="shared" ca="1" si="53"/>
        <v>0</v>
      </c>
      <c r="M570" s="19" t="str">
        <f t="shared" ca="1" si="51"/>
        <v>INDNDEFFEM-94</v>
      </c>
      <c r="N570" s="23" t="str">
        <f t="shared" ca="1" si="52"/>
        <v>Construction Saving Tech-Electric Motors 9.4y</v>
      </c>
      <c r="O570" s="23" t="s">
        <v>32</v>
      </c>
      <c r="P570" s="23" t="s">
        <v>33</v>
      </c>
      <c r="Q570" s="23"/>
      <c r="R570" s="23"/>
      <c r="S570" s="19" t="s">
        <v>34</v>
      </c>
      <c r="V570" s="16" t="str">
        <f t="shared" ca="1" si="54"/>
        <v>ND</v>
      </c>
      <c r="W570" s="14" t="str">
        <f t="shared" ca="1" si="54"/>
        <v>Construction</v>
      </c>
      <c r="X570" s="3" t="str">
        <f>'EE investment costs'!D619</f>
        <v>EM-94</v>
      </c>
      <c r="Y570" s="3" t="str">
        <f>'EE investment costs'!E619</f>
        <v>Electric Motors</v>
      </c>
      <c r="AC570" s="123">
        <f>'EE investment costs'!C619</f>
        <v>9.4</v>
      </c>
      <c r="AD570" s="22"/>
    </row>
    <row r="571" spans="2:30">
      <c r="B571" s="14" t="str">
        <f t="shared" ca="1" si="50"/>
        <v>INDNDEFFTF-94</v>
      </c>
      <c r="C571" s="15" t="str">
        <f t="shared" ca="1" si="55"/>
        <v>INDTF</v>
      </c>
      <c r="D571" s="16">
        <f>'EE investment costs'!$F$15</f>
        <v>2016</v>
      </c>
      <c r="E571" s="14">
        <f>VLOOKUP(X571,'EE investment costs'!$D$56:$R$656,15,0)</f>
        <v>19.5</v>
      </c>
      <c r="F571" s="17">
        <f ca="1">INDEX('EE investment costs'!$D$56:$R$656,MATCH(X571,'EE investment costs'!$D$56:$D$656,0),MATCH($V$8,'EE investment costs'!$D$56:$R$56,0))</f>
        <v>1381.2087465657874</v>
      </c>
      <c r="I571" s="18">
        <v>1</v>
      </c>
      <c r="J571" s="18">
        <v>1</v>
      </c>
      <c r="K571" s="14">
        <f t="shared" ca="1" si="53"/>
        <v>0</v>
      </c>
      <c r="M571" s="19" t="str">
        <f t="shared" ca="1" si="51"/>
        <v>INDNDEFFTF-94</v>
      </c>
      <c r="N571" s="23" t="str">
        <f t="shared" ca="1" si="52"/>
        <v>Construction Saving Tech-Haulage Tractors, Trucks, Fishing boats 9.4y</v>
      </c>
      <c r="O571" s="23" t="s">
        <v>32</v>
      </c>
      <c r="P571" s="23" t="s">
        <v>33</v>
      </c>
      <c r="Q571" s="23"/>
      <c r="R571" s="23"/>
      <c r="S571" s="19" t="s">
        <v>34</v>
      </c>
      <c r="V571" s="16" t="str">
        <f t="shared" ca="1" si="54"/>
        <v>ND</v>
      </c>
      <c r="W571" s="14" t="str">
        <f t="shared" ca="1" si="54"/>
        <v>Construction</v>
      </c>
      <c r="X571" s="3" t="str">
        <f>'EE investment costs'!D620</f>
        <v>TF-94</v>
      </c>
      <c r="Y571" s="3" t="str">
        <f>'EE investment costs'!E620</f>
        <v>Haulage Tractors, Trucks, Fishing boats</v>
      </c>
      <c r="AC571" s="123">
        <f>'EE investment costs'!C620</f>
        <v>9.4</v>
      </c>
      <c r="AD571" s="22"/>
    </row>
    <row r="572" spans="2:30">
      <c r="B572" s="14" t="str">
        <f t="shared" ca="1" si="50"/>
        <v>INDNDEFFMT-95</v>
      </c>
      <c r="C572" s="15" t="str">
        <f t="shared" ca="1" si="55"/>
        <v>INDMT</v>
      </c>
      <c r="D572" s="16">
        <f>'EE investment costs'!$F$15</f>
        <v>2016</v>
      </c>
      <c r="E572" s="14">
        <f>VLOOKUP(X572,'EE investment costs'!$D$56:$R$656,15,0)</f>
        <v>6.5500000000000007</v>
      </c>
      <c r="F572" s="17">
        <f ca="1">INDEX('EE investment costs'!$D$56:$R$656,MATCH(X572,'EE investment costs'!$D$56:$D$656,0),MATCH($V$8,'EE investment costs'!$D$56:$R$56,0))</f>
        <v>1099.4772308594786</v>
      </c>
      <c r="I572" s="18">
        <v>1</v>
      </c>
      <c r="J572" s="18">
        <v>1</v>
      </c>
      <c r="K572" s="14">
        <f t="shared" ca="1" si="53"/>
        <v>2</v>
      </c>
      <c r="M572" s="19" t="str">
        <f t="shared" ca="1" si="51"/>
        <v>INDNDEFFMT-95</v>
      </c>
      <c r="N572" s="23" t="str">
        <f t="shared" ca="1" si="52"/>
        <v>Construction Saving Tech-Heat Medium Temp. up to 150C 9.5y</v>
      </c>
      <c r="O572" s="23" t="s">
        <v>32</v>
      </c>
      <c r="P572" s="23" t="s">
        <v>33</v>
      </c>
      <c r="Q572" s="23"/>
      <c r="R572" s="23"/>
      <c r="S572" s="19" t="s">
        <v>34</v>
      </c>
      <c r="V572" s="16" t="str">
        <f t="shared" ca="1" si="54"/>
        <v>ND</v>
      </c>
      <c r="W572" s="14" t="str">
        <f t="shared" ca="1" si="54"/>
        <v>Construction</v>
      </c>
      <c r="X572" s="3" t="str">
        <f>'EE investment costs'!D621</f>
        <v>MT-95</v>
      </c>
      <c r="Y572" s="3" t="str">
        <f>'EE investment costs'!E621</f>
        <v>Heat Medium Temp. up to 150C</v>
      </c>
      <c r="AC572" s="123">
        <f>'EE investment costs'!C621</f>
        <v>9.5</v>
      </c>
      <c r="AD572" s="22"/>
    </row>
    <row r="573" spans="2:30">
      <c r="B573" s="14" t="str">
        <f t="shared" ca="1" si="50"/>
        <v>INDNDEFFHT-95</v>
      </c>
      <c r="C573" s="15" t="str">
        <f t="shared" ca="1" si="55"/>
        <v>INDHT</v>
      </c>
      <c r="D573" s="16">
        <f>'EE investment costs'!$F$15</f>
        <v>2016</v>
      </c>
      <c r="E573" s="14">
        <f>VLOOKUP(X573,'EE investment costs'!$D$56:$R$656,15,0)</f>
        <v>5.24</v>
      </c>
      <c r="F573" s="17">
        <f ca="1">INDEX('EE investment costs'!$D$56:$R$656,MATCH(X573,'EE investment costs'!$D$56:$D$656,0),MATCH($V$8,'EE investment costs'!$D$56:$R$56,0))</f>
        <v>816.1654520345985</v>
      </c>
      <c r="I573" s="18">
        <v>1</v>
      </c>
      <c r="J573" s="18">
        <v>1</v>
      </c>
      <c r="K573" s="14">
        <f t="shared" ca="1" si="53"/>
        <v>4</v>
      </c>
      <c r="M573" s="19" t="str">
        <f t="shared" ca="1" si="51"/>
        <v>INDNDEFFHT-95</v>
      </c>
      <c r="N573" s="23" t="str">
        <f t="shared" ca="1" si="52"/>
        <v>Construction Saving Tech-Heat High Temp. over 150C 9.5y</v>
      </c>
      <c r="O573" s="23" t="s">
        <v>32</v>
      </c>
      <c r="P573" s="23" t="s">
        <v>33</v>
      </c>
      <c r="Q573" s="23"/>
      <c r="R573" s="23"/>
      <c r="S573" s="19" t="s">
        <v>34</v>
      </c>
      <c r="V573" s="16" t="str">
        <f t="shared" ca="1" si="54"/>
        <v>ND</v>
      </c>
      <c r="W573" s="14" t="str">
        <f t="shared" ca="1" si="54"/>
        <v>Construction</v>
      </c>
      <c r="X573" s="3" t="str">
        <f>'EE investment costs'!D622</f>
        <v>HT-95</v>
      </c>
      <c r="Y573" s="3" t="str">
        <f>'EE investment costs'!E622</f>
        <v>Heat High Temp. over 150C</v>
      </c>
      <c r="AC573" s="123">
        <f>'EE investment costs'!C622</f>
        <v>9.5</v>
      </c>
      <c r="AD573" s="22"/>
    </row>
    <row r="574" spans="2:30">
      <c r="B574" s="14" t="str">
        <f t="shared" ca="1" si="50"/>
        <v>INDNDEFFRH-95</v>
      </c>
      <c r="C574" s="15" t="str">
        <f t="shared" ca="1" si="55"/>
        <v>INDRH</v>
      </c>
      <c r="D574" s="16">
        <f>'EE investment costs'!$F$15</f>
        <v>2016</v>
      </c>
      <c r="E574" s="14">
        <f>VLOOKUP(X574,'EE investment costs'!$D$56:$R$656,15,0)</f>
        <v>17.026666666666671</v>
      </c>
      <c r="F574" s="17">
        <f ca="1">INDEX('EE investment costs'!$D$56:$R$656,MATCH(X574,'EE investment costs'!$D$56:$D$656,0),MATCH($V$8,'EE investment costs'!$D$56:$R$56,0))</f>
        <v>3701.3859320387137</v>
      </c>
      <c r="I574" s="18">
        <v>1</v>
      </c>
      <c r="J574" s="18">
        <v>1</v>
      </c>
      <c r="K574" s="14">
        <f t="shared" ca="1" si="53"/>
        <v>0</v>
      </c>
      <c r="M574" s="19" t="str">
        <f t="shared" ca="1" si="51"/>
        <v>INDNDEFFRH-95</v>
      </c>
      <c r="N574" s="23" t="str">
        <f t="shared" ca="1" si="52"/>
        <v>Construction Saving Tech-Heat Room Heat 9.5y</v>
      </c>
      <c r="O574" s="23" t="s">
        <v>32</v>
      </c>
      <c r="P574" s="23" t="s">
        <v>33</v>
      </c>
      <c r="Q574" s="23"/>
      <c r="R574" s="23"/>
      <c r="S574" s="19" t="s">
        <v>34</v>
      </c>
      <c r="V574" s="16" t="str">
        <f t="shared" ca="1" si="54"/>
        <v>ND</v>
      </c>
      <c r="W574" s="14" t="str">
        <f t="shared" ca="1" si="54"/>
        <v>Construction</v>
      </c>
      <c r="X574" s="3" t="str">
        <f>'EE investment costs'!D623</f>
        <v>RH-95</v>
      </c>
      <c r="Y574" s="3" t="str">
        <f>'EE investment costs'!E623</f>
        <v>Heat Room Heat</v>
      </c>
      <c r="AC574" s="123">
        <f>'EE investment costs'!C623</f>
        <v>9.5</v>
      </c>
      <c r="AD574" s="22"/>
    </row>
    <row r="575" spans="2:30">
      <c r="B575" s="14" t="str">
        <f t="shared" ca="1" si="50"/>
        <v>INDNDEFFLA-95</v>
      </c>
      <c r="C575" s="15" t="str">
        <f t="shared" ca="1" si="55"/>
        <v>INDLA</v>
      </c>
      <c r="D575" s="16">
        <f>'EE investment costs'!$F$15</f>
        <v>2016</v>
      </c>
      <c r="E575" s="14">
        <f>VLOOKUP(X575,'EE investment costs'!$D$56:$R$656,15,0)</f>
        <v>4.6268333333333338</v>
      </c>
      <c r="F575" s="17">
        <f ca="1">INDEX('EE investment costs'!$D$56:$R$656,MATCH(X575,'EE investment costs'!$D$56:$D$656,0),MATCH($V$8,'EE investment costs'!$D$56:$R$56,0))</f>
        <v>2416.137937812754</v>
      </c>
      <c r="I575" s="18">
        <v>1</v>
      </c>
      <c r="J575" s="18">
        <v>1</v>
      </c>
      <c r="K575" s="14">
        <f t="shared" ca="1" si="53"/>
        <v>0</v>
      </c>
      <c r="M575" s="19" t="str">
        <f t="shared" ca="1" si="51"/>
        <v>INDNDEFFLA-95</v>
      </c>
      <c r="N575" s="23" t="str">
        <f t="shared" ca="1" si="52"/>
        <v>Construction Saving Tech-Light 9.5y</v>
      </c>
      <c r="O575" s="23" t="s">
        <v>32</v>
      </c>
      <c r="P575" s="23" t="s">
        <v>33</v>
      </c>
      <c r="Q575" s="23"/>
      <c r="R575" s="23"/>
      <c r="S575" s="19" t="s">
        <v>34</v>
      </c>
      <c r="V575" s="16" t="str">
        <f t="shared" ca="1" si="54"/>
        <v>ND</v>
      </c>
      <c r="W575" s="14" t="str">
        <f t="shared" ca="1" si="54"/>
        <v>Construction</v>
      </c>
      <c r="X575" s="3" t="str">
        <f>'EE investment costs'!D624</f>
        <v>LA-95</v>
      </c>
      <c r="Y575" s="3" t="str">
        <f>'EE investment costs'!E624</f>
        <v>Light</v>
      </c>
      <c r="AC575" s="123">
        <f>'EE investment costs'!C624</f>
        <v>9.5</v>
      </c>
      <c r="AD575" s="22"/>
    </row>
    <row r="576" spans="2:30">
      <c r="B576" s="14" t="str">
        <f t="shared" ca="1" si="50"/>
        <v>INDNDEFFEM-95</v>
      </c>
      <c r="C576" s="15" t="str">
        <f t="shared" ca="1" si="55"/>
        <v>INDEM</v>
      </c>
      <c r="D576" s="16">
        <f>'EE investment costs'!$F$15</f>
        <v>2016</v>
      </c>
      <c r="E576" s="14">
        <f>VLOOKUP(X576,'EE investment costs'!$D$56:$R$656,15,0)</f>
        <v>4.8581749999999992</v>
      </c>
      <c r="F576" s="17">
        <f ca="1">INDEX('EE investment costs'!$D$56:$R$656,MATCH(X576,'EE investment costs'!$D$56:$D$656,0),MATCH($V$8,'EE investment costs'!$D$56:$R$56,0))</f>
        <v>2615.1681011581391</v>
      </c>
      <c r="I576" s="18">
        <v>1</v>
      </c>
      <c r="J576" s="18">
        <v>1</v>
      </c>
      <c r="K576" s="14">
        <f t="shared" ca="1" si="53"/>
        <v>0</v>
      </c>
      <c r="M576" s="19" t="str">
        <f t="shared" ca="1" si="51"/>
        <v>INDNDEFFEM-95</v>
      </c>
      <c r="N576" s="23" t="str">
        <f t="shared" ca="1" si="52"/>
        <v>Construction Saving Tech-Electric Motors 9.5y</v>
      </c>
      <c r="O576" s="23" t="s">
        <v>32</v>
      </c>
      <c r="P576" s="23" t="s">
        <v>33</v>
      </c>
      <c r="Q576" s="23"/>
      <c r="R576" s="23"/>
      <c r="S576" s="19" t="s">
        <v>34</v>
      </c>
      <c r="V576" s="16" t="str">
        <f t="shared" ca="1" si="54"/>
        <v>ND</v>
      </c>
      <c r="W576" s="14" t="str">
        <f t="shared" ca="1" si="54"/>
        <v>Construction</v>
      </c>
      <c r="X576" s="3" t="str">
        <f>'EE investment costs'!D625</f>
        <v>EM-95</v>
      </c>
      <c r="Y576" s="3" t="str">
        <f>'EE investment costs'!E625</f>
        <v>Electric Motors</v>
      </c>
      <c r="AC576" s="123">
        <f>'EE investment costs'!C625</f>
        <v>9.5</v>
      </c>
      <c r="AD576" s="22"/>
    </row>
    <row r="577" spans="2:30">
      <c r="B577" s="14" t="str">
        <f t="shared" ca="1" si="50"/>
        <v>INDNDEFFTF-95</v>
      </c>
      <c r="C577" s="15" t="str">
        <f t="shared" ca="1" si="55"/>
        <v>INDTF</v>
      </c>
      <c r="D577" s="16">
        <f>'EE investment costs'!$F$15</f>
        <v>2016</v>
      </c>
      <c r="E577" s="14">
        <f>VLOOKUP(X577,'EE investment costs'!$D$56:$R$656,15,0)</f>
        <v>19.583333333333332</v>
      </c>
      <c r="F577" s="17">
        <f ca="1">INDEX('EE investment costs'!$D$56:$R$656,MATCH(X577,'EE investment costs'!$D$56:$D$656,0),MATCH($V$8,'EE investment costs'!$D$56:$R$56,0))</f>
        <v>1395.9024566356361</v>
      </c>
      <c r="I577" s="18">
        <v>1</v>
      </c>
      <c r="J577" s="18">
        <v>1</v>
      </c>
      <c r="K577" s="14">
        <f t="shared" ca="1" si="53"/>
        <v>0</v>
      </c>
      <c r="M577" s="19" t="str">
        <f t="shared" ca="1" si="51"/>
        <v>INDNDEFFTF-95</v>
      </c>
      <c r="N577" s="23" t="str">
        <f t="shared" ca="1" si="52"/>
        <v>Construction Saving Tech-Haulage Tractors, Trucks, Fishing boats 9.5y</v>
      </c>
      <c r="O577" s="23" t="s">
        <v>32</v>
      </c>
      <c r="P577" s="23" t="s">
        <v>33</v>
      </c>
      <c r="Q577" s="23"/>
      <c r="R577" s="23"/>
      <c r="S577" s="19" t="s">
        <v>34</v>
      </c>
      <c r="V577" s="16" t="str">
        <f t="shared" ca="1" si="54"/>
        <v>ND</v>
      </c>
      <c r="W577" s="14" t="str">
        <f t="shared" ca="1" si="54"/>
        <v>Construction</v>
      </c>
      <c r="X577" s="3" t="str">
        <f>'EE investment costs'!D626</f>
        <v>TF-95</v>
      </c>
      <c r="Y577" s="3" t="str">
        <f>'EE investment costs'!E626</f>
        <v>Haulage Tractors, Trucks, Fishing boats</v>
      </c>
      <c r="AC577" s="123">
        <f>'EE investment costs'!C626</f>
        <v>9.5</v>
      </c>
      <c r="AD577" s="22"/>
    </row>
    <row r="578" spans="2:30">
      <c r="B578" s="14" t="str">
        <f t="shared" ca="1" si="50"/>
        <v>INDNDEFFMT-96</v>
      </c>
      <c r="C578" s="15" t="str">
        <f t="shared" ca="1" si="55"/>
        <v>INDMT</v>
      </c>
      <c r="D578" s="16">
        <f>'EE investment costs'!$F$15</f>
        <v>2016</v>
      </c>
      <c r="E578" s="14">
        <f>VLOOKUP(X578,'EE investment costs'!$D$56:$R$656,15,0)</f>
        <v>6.5600000000000005</v>
      </c>
      <c r="F578" s="17">
        <f ca="1">INDEX('EE investment costs'!$D$56:$R$656,MATCH(X578,'EE investment costs'!$D$56:$D$656,0),MATCH($V$8,'EE investment costs'!$D$56:$R$56,0))</f>
        <v>1108.8043084638414</v>
      </c>
      <c r="I578" s="18">
        <v>1</v>
      </c>
      <c r="J578" s="18">
        <v>1</v>
      </c>
      <c r="K578" s="14">
        <f t="shared" ca="1" si="53"/>
        <v>1</v>
      </c>
      <c r="M578" s="19" t="str">
        <f t="shared" ca="1" si="51"/>
        <v>INDNDEFFMT-96</v>
      </c>
      <c r="N578" s="23" t="str">
        <f t="shared" ca="1" si="52"/>
        <v>Construction Saving Tech-Heat Medium Temp. up to 150C 9.6y</v>
      </c>
      <c r="O578" s="23" t="s">
        <v>32</v>
      </c>
      <c r="P578" s="23" t="s">
        <v>33</v>
      </c>
      <c r="Q578" s="23"/>
      <c r="R578" s="23"/>
      <c r="S578" s="19" t="s">
        <v>34</v>
      </c>
      <c r="V578" s="16" t="str">
        <f t="shared" ca="1" si="54"/>
        <v>ND</v>
      </c>
      <c r="W578" s="14" t="str">
        <f t="shared" ca="1" si="54"/>
        <v>Construction</v>
      </c>
      <c r="X578" s="3" t="str">
        <f>'EE investment costs'!D627</f>
        <v>MT-96</v>
      </c>
      <c r="Y578" s="3" t="str">
        <f>'EE investment costs'!E627</f>
        <v>Heat Medium Temp. up to 150C</v>
      </c>
      <c r="AC578" s="123">
        <f>'EE investment costs'!C627</f>
        <v>9.6</v>
      </c>
      <c r="AD578" s="22"/>
    </row>
    <row r="579" spans="2:30">
      <c r="B579" s="14" t="str">
        <f t="shared" ca="1" si="50"/>
        <v>INDNDEFFHT-96</v>
      </c>
      <c r="C579" s="15" t="str">
        <f t="shared" ca="1" si="55"/>
        <v>INDHT</v>
      </c>
      <c r="D579" s="16">
        <f>'EE investment costs'!$F$15</f>
        <v>2016</v>
      </c>
      <c r="E579" s="14">
        <f>VLOOKUP(X579,'EE investment costs'!$D$56:$R$656,15,0)</f>
        <v>5.2480000000000002</v>
      </c>
      <c r="F579" s="17">
        <f ca="1">INDEX('EE investment costs'!$D$56:$R$656,MATCH(X579,'EE investment costs'!$D$56:$D$656,0),MATCH($V$8,'EE investment costs'!$D$56:$R$56,0))</f>
        <v>822.36996140174494</v>
      </c>
      <c r="I579" s="18">
        <v>1</v>
      </c>
      <c r="J579" s="18">
        <v>1</v>
      </c>
      <c r="K579" s="14">
        <f t="shared" ca="1" si="53"/>
        <v>4</v>
      </c>
      <c r="M579" s="19" t="str">
        <f t="shared" ca="1" si="51"/>
        <v>INDNDEFFHT-96</v>
      </c>
      <c r="N579" s="23" t="str">
        <f t="shared" ca="1" si="52"/>
        <v>Construction Saving Tech-Heat High Temp. over 150C 9.6y</v>
      </c>
      <c r="O579" s="23" t="s">
        <v>32</v>
      </c>
      <c r="P579" s="23" t="s">
        <v>33</v>
      </c>
      <c r="Q579" s="23"/>
      <c r="R579" s="23"/>
      <c r="S579" s="19" t="s">
        <v>34</v>
      </c>
      <c r="V579" s="16" t="str">
        <f t="shared" ca="1" si="54"/>
        <v>ND</v>
      </c>
      <c r="W579" s="14" t="str">
        <f t="shared" ca="1" si="54"/>
        <v>Construction</v>
      </c>
      <c r="X579" s="3" t="str">
        <f>'EE investment costs'!D628</f>
        <v>HT-96</v>
      </c>
      <c r="Y579" s="3" t="str">
        <f>'EE investment costs'!E628</f>
        <v>Heat High Temp. over 150C</v>
      </c>
      <c r="AC579" s="123">
        <f>'EE investment costs'!C628</f>
        <v>9.6</v>
      </c>
      <c r="AD579" s="22"/>
    </row>
    <row r="580" spans="2:30">
      <c r="B580" s="14" t="str">
        <f t="shared" ca="1" si="50"/>
        <v>INDNDEFFRH-96</v>
      </c>
      <c r="C580" s="15" t="str">
        <f t="shared" ca="1" si="55"/>
        <v>INDRH</v>
      </c>
      <c r="D580" s="16">
        <f>'EE investment costs'!$F$15</f>
        <v>2016</v>
      </c>
      <c r="E580" s="14">
        <f>VLOOKUP(X580,'EE investment costs'!$D$56:$R$656,15,0)</f>
        <v>17.045333333333335</v>
      </c>
      <c r="F580" s="17">
        <f ca="1">INDEX('EE investment costs'!$D$56:$R$656,MATCH(X580,'EE investment costs'!$D$56:$D$656,0),MATCH($V$8,'EE investment costs'!$D$56:$R$56,0))</f>
        <v>3763.0756975726918</v>
      </c>
      <c r="I580" s="18">
        <v>1</v>
      </c>
      <c r="J580" s="18">
        <v>1</v>
      </c>
      <c r="K580" s="14">
        <f t="shared" ca="1" si="53"/>
        <v>0</v>
      </c>
      <c r="M580" s="19" t="str">
        <f t="shared" ca="1" si="51"/>
        <v>INDNDEFFRH-96</v>
      </c>
      <c r="N580" s="23" t="str">
        <f t="shared" ca="1" si="52"/>
        <v>Construction Saving Tech-Heat Room Heat 9.6y</v>
      </c>
      <c r="O580" s="23" t="s">
        <v>32</v>
      </c>
      <c r="P580" s="23" t="s">
        <v>33</v>
      </c>
      <c r="Q580" s="23"/>
      <c r="R580" s="23"/>
      <c r="S580" s="19" t="s">
        <v>34</v>
      </c>
      <c r="V580" s="16" t="str">
        <f t="shared" ca="1" si="54"/>
        <v>ND</v>
      </c>
      <c r="W580" s="14" t="str">
        <f t="shared" ca="1" si="54"/>
        <v>Construction</v>
      </c>
      <c r="X580" s="3" t="str">
        <f>'EE investment costs'!D629</f>
        <v>RH-96</v>
      </c>
      <c r="Y580" s="3" t="str">
        <f>'EE investment costs'!E629</f>
        <v>Heat Room Heat</v>
      </c>
      <c r="AC580" s="123">
        <f>'EE investment costs'!C629</f>
        <v>9.6</v>
      </c>
      <c r="AD580" s="22"/>
    </row>
    <row r="581" spans="2:30">
      <c r="B581" s="14" t="str">
        <f t="shared" ca="1" si="50"/>
        <v>INDNDEFFLA-96</v>
      </c>
      <c r="C581" s="15" t="str">
        <f t="shared" ca="1" si="55"/>
        <v>INDLA</v>
      </c>
      <c r="D581" s="16">
        <f>'EE investment costs'!$F$15</f>
        <v>2016</v>
      </c>
      <c r="E581" s="14">
        <f>VLOOKUP(X581,'EE investment costs'!$D$56:$R$656,15,0)</f>
        <v>4.6398666666666664</v>
      </c>
      <c r="F581" s="17">
        <f ca="1">INDEX('EE investment costs'!$D$56:$R$656,MATCH(X581,'EE investment costs'!$D$56:$D$656,0),MATCH($V$8,'EE investment costs'!$D$56:$R$56,0))</f>
        <v>2431.5151309638804</v>
      </c>
      <c r="I581" s="18">
        <v>1</v>
      </c>
      <c r="J581" s="18">
        <v>1</v>
      </c>
      <c r="K581" s="14">
        <f t="shared" ca="1" si="53"/>
        <v>0</v>
      </c>
      <c r="M581" s="19" t="str">
        <f t="shared" ca="1" si="51"/>
        <v>INDNDEFFLA-96</v>
      </c>
      <c r="N581" s="23" t="str">
        <f t="shared" ca="1" si="52"/>
        <v>Construction Saving Tech-Light 9.6y</v>
      </c>
      <c r="O581" s="23" t="s">
        <v>32</v>
      </c>
      <c r="P581" s="23" t="s">
        <v>33</v>
      </c>
      <c r="Q581" s="23"/>
      <c r="R581" s="23"/>
      <c r="S581" s="19" t="s">
        <v>34</v>
      </c>
      <c r="V581" s="16" t="str">
        <f t="shared" ca="1" si="54"/>
        <v>ND</v>
      </c>
      <c r="W581" s="14" t="str">
        <f t="shared" ca="1" si="54"/>
        <v>Construction</v>
      </c>
      <c r="X581" s="3" t="str">
        <f>'EE investment costs'!D630</f>
        <v>LA-96</v>
      </c>
      <c r="Y581" s="3" t="str">
        <f>'EE investment costs'!E630</f>
        <v>Light</v>
      </c>
      <c r="AC581" s="123">
        <f>'EE investment costs'!C630</f>
        <v>9.6</v>
      </c>
      <c r="AD581" s="22"/>
    </row>
    <row r="582" spans="2:30">
      <c r="B582" s="14" t="str">
        <f t="shared" ca="1" si="50"/>
        <v>INDNDEFFEM-96</v>
      </c>
      <c r="C582" s="15" t="str">
        <f t="shared" ca="1" si="55"/>
        <v>INDEM</v>
      </c>
      <c r="D582" s="16">
        <f>'EE investment costs'!$F$15</f>
        <v>2016</v>
      </c>
      <c r="E582" s="14">
        <f>VLOOKUP(X582,'EE investment costs'!$D$56:$R$656,15,0)</f>
        <v>4.8718599999999999</v>
      </c>
      <c r="F582" s="17">
        <f ca="1">INDEX('EE investment costs'!$D$56:$R$656,MATCH(X582,'EE investment costs'!$D$56:$D$656,0),MATCH($V$8,'EE investment costs'!$D$56:$R$56,0))</f>
        <v>2634.1062632241551</v>
      </c>
      <c r="I582" s="18">
        <v>1</v>
      </c>
      <c r="J582" s="18">
        <v>1</v>
      </c>
      <c r="K582" s="14">
        <f t="shared" ca="1" si="53"/>
        <v>0</v>
      </c>
      <c r="M582" s="19" t="str">
        <f t="shared" ca="1" si="51"/>
        <v>INDNDEFFEM-96</v>
      </c>
      <c r="N582" s="23" t="str">
        <f t="shared" ca="1" si="52"/>
        <v>Construction Saving Tech-Electric Motors 9.6y</v>
      </c>
      <c r="O582" s="23" t="s">
        <v>32</v>
      </c>
      <c r="P582" s="23" t="s">
        <v>33</v>
      </c>
      <c r="Q582" s="23"/>
      <c r="R582" s="23"/>
      <c r="S582" s="19" t="s">
        <v>34</v>
      </c>
      <c r="V582" s="16" t="str">
        <f t="shared" ca="1" si="54"/>
        <v>ND</v>
      </c>
      <c r="W582" s="14" t="str">
        <f t="shared" ca="1" si="54"/>
        <v>Construction</v>
      </c>
      <c r="X582" s="3" t="str">
        <f>'EE investment costs'!D631</f>
        <v>EM-96</v>
      </c>
      <c r="Y582" s="3" t="str">
        <f>'EE investment costs'!E631</f>
        <v>Electric Motors</v>
      </c>
      <c r="AC582" s="123">
        <f>'EE investment costs'!C631</f>
        <v>9.6</v>
      </c>
      <c r="AD582" s="22"/>
    </row>
    <row r="583" spans="2:30">
      <c r="B583" s="14" t="str">
        <f t="shared" ca="1" si="50"/>
        <v>INDNDEFFTF-96</v>
      </c>
      <c r="C583" s="15" t="str">
        <f t="shared" ca="1" si="55"/>
        <v>INDTF</v>
      </c>
      <c r="D583" s="16">
        <f>'EE investment costs'!$F$15</f>
        <v>2016</v>
      </c>
      <c r="E583" s="14">
        <f>VLOOKUP(X583,'EE investment costs'!$D$56:$R$656,15,0)</f>
        <v>19.666666666666664</v>
      </c>
      <c r="F583" s="17">
        <f ca="1">INDEX('EE investment costs'!$D$56:$R$656,MATCH(X583,'EE investment costs'!$D$56:$D$656,0),MATCH($V$8,'EE investment costs'!$D$56:$R$56,0))</f>
        <v>1410.5961667054851</v>
      </c>
      <c r="I583" s="18">
        <v>1</v>
      </c>
      <c r="J583" s="18">
        <v>1</v>
      </c>
      <c r="K583" s="14">
        <f t="shared" ca="1" si="53"/>
        <v>0</v>
      </c>
      <c r="M583" s="19" t="str">
        <f t="shared" ca="1" si="51"/>
        <v>INDNDEFFTF-96</v>
      </c>
      <c r="N583" s="23" t="str">
        <f t="shared" ca="1" si="52"/>
        <v>Construction Saving Tech-Haulage Tractors, Trucks, Fishing boats 9.6y</v>
      </c>
      <c r="O583" s="23" t="s">
        <v>32</v>
      </c>
      <c r="P583" s="23" t="s">
        <v>33</v>
      </c>
      <c r="Q583" s="23"/>
      <c r="R583" s="23"/>
      <c r="S583" s="19" t="s">
        <v>34</v>
      </c>
      <c r="V583" s="16" t="str">
        <f t="shared" ca="1" si="54"/>
        <v>ND</v>
      </c>
      <c r="W583" s="14" t="str">
        <f t="shared" ca="1" si="54"/>
        <v>Construction</v>
      </c>
      <c r="X583" s="3" t="str">
        <f>'EE investment costs'!D632</f>
        <v>TF-96</v>
      </c>
      <c r="Y583" s="3" t="str">
        <f>'EE investment costs'!E632</f>
        <v>Haulage Tractors, Trucks, Fishing boats</v>
      </c>
      <c r="AC583" s="123">
        <f>'EE investment costs'!C632</f>
        <v>9.6</v>
      </c>
      <c r="AD583" s="22"/>
    </row>
    <row r="584" spans="2:30">
      <c r="B584" s="14" t="str">
        <f t="shared" ref="B584:B607" ca="1" si="56">M584</f>
        <v>INDNDEFFMT-97</v>
      </c>
      <c r="C584" s="15" t="str">
        <f t="shared" ca="1" si="55"/>
        <v>INDMT</v>
      </c>
      <c r="D584" s="16">
        <f>'EE investment costs'!$F$15</f>
        <v>2016</v>
      </c>
      <c r="E584" s="14">
        <f>VLOOKUP(X584,'EE investment costs'!$D$56:$R$656,15,0)</f>
        <v>6.57</v>
      </c>
      <c r="F584" s="17">
        <f ca="1">INDEX('EE investment costs'!$D$56:$R$656,MATCH(X584,'EE investment costs'!$D$56:$D$656,0),MATCH($V$8,'EE investment costs'!$D$56:$R$56,0))</f>
        <v>1118.1313860682042</v>
      </c>
      <c r="I584" s="18">
        <v>1</v>
      </c>
      <c r="J584" s="18">
        <v>1</v>
      </c>
      <c r="K584" s="14">
        <f t="shared" ca="1" si="53"/>
        <v>1</v>
      </c>
      <c r="M584" s="19" t="str">
        <f t="shared" ref="M584:M607" ca="1" si="57">CONCATENATE("IND",$V$8,"EFF",$X584)</f>
        <v>INDNDEFFMT-97</v>
      </c>
      <c r="N584" s="23" t="str">
        <f t="shared" ca="1" si="52"/>
        <v>Construction Saving Tech-Heat Medium Temp. up to 150C 9.7y</v>
      </c>
      <c r="O584" s="23" t="s">
        <v>32</v>
      </c>
      <c r="P584" s="23" t="s">
        <v>33</v>
      </c>
      <c r="Q584" s="23"/>
      <c r="R584" s="23"/>
      <c r="S584" s="19" t="s">
        <v>34</v>
      </c>
      <c r="V584" s="16" t="str">
        <f t="shared" ca="1" si="54"/>
        <v>ND</v>
      </c>
      <c r="W584" s="14" t="str">
        <f t="shared" ca="1" si="54"/>
        <v>Construction</v>
      </c>
      <c r="X584" s="3" t="str">
        <f>'EE investment costs'!D633</f>
        <v>MT-97</v>
      </c>
      <c r="Y584" s="3" t="str">
        <f>'EE investment costs'!E633</f>
        <v>Heat Medium Temp. up to 150C</v>
      </c>
      <c r="AC584" s="123">
        <f>'EE investment costs'!C633</f>
        <v>9.6999999999999993</v>
      </c>
      <c r="AD584" s="22"/>
    </row>
    <row r="585" spans="2:30">
      <c r="B585" s="14" t="str">
        <f t="shared" ca="1" si="56"/>
        <v>INDNDEFFHT-97</v>
      </c>
      <c r="C585" s="15" t="str">
        <f t="shared" ca="1" si="55"/>
        <v>INDHT</v>
      </c>
      <c r="D585" s="16">
        <f>'EE investment costs'!$F$15</f>
        <v>2016</v>
      </c>
      <c r="E585" s="14">
        <f>VLOOKUP(X585,'EE investment costs'!$D$56:$R$656,15,0)</f>
        <v>5.2560000000000002</v>
      </c>
      <c r="F585" s="17">
        <f ca="1">INDEX('EE investment costs'!$D$56:$R$656,MATCH(X585,'EE investment costs'!$D$56:$D$656,0),MATCH($V$8,'EE investment costs'!$D$56:$R$56,0))</f>
        <v>828.5744707688915</v>
      </c>
      <c r="I585" s="18">
        <v>1</v>
      </c>
      <c r="J585" s="18">
        <v>1</v>
      </c>
      <c r="K585" s="14">
        <f t="shared" ca="1" si="53"/>
        <v>4</v>
      </c>
      <c r="M585" s="19" t="str">
        <f t="shared" ca="1" si="57"/>
        <v>INDNDEFFHT-97</v>
      </c>
      <c r="N585" s="23" t="str">
        <f t="shared" ref="N585:N607" ca="1" si="58">$W$8&amp;" Saving Tech"&amp;"-"&amp;$Y585&amp;" "&amp;AC585&amp;"y"</f>
        <v>Construction Saving Tech-Heat High Temp. over 150C 9.7y</v>
      </c>
      <c r="O585" s="23" t="s">
        <v>32</v>
      </c>
      <c r="P585" s="23" t="s">
        <v>33</v>
      </c>
      <c r="Q585" s="23"/>
      <c r="R585" s="23"/>
      <c r="S585" s="19" t="s">
        <v>34</v>
      </c>
      <c r="V585" s="16" t="str">
        <f t="shared" ca="1" si="54"/>
        <v>ND</v>
      </c>
      <c r="W585" s="14" t="str">
        <f t="shared" ca="1" si="54"/>
        <v>Construction</v>
      </c>
      <c r="X585" s="3" t="str">
        <f>'EE investment costs'!D634</f>
        <v>HT-97</v>
      </c>
      <c r="Y585" s="3" t="str">
        <f>'EE investment costs'!E634</f>
        <v>Heat High Temp. over 150C</v>
      </c>
      <c r="AC585" s="123">
        <f>'EE investment costs'!C634</f>
        <v>9.6999999999999993</v>
      </c>
      <c r="AD585" s="22"/>
    </row>
    <row r="586" spans="2:30">
      <c r="B586" s="14" t="str">
        <f t="shared" ca="1" si="56"/>
        <v>INDNDEFFRH-97</v>
      </c>
      <c r="C586" s="15" t="str">
        <f t="shared" ca="1" si="55"/>
        <v>INDRH</v>
      </c>
      <c r="D586" s="16">
        <f>'EE investment costs'!$F$15</f>
        <v>2016</v>
      </c>
      <c r="E586" s="14">
        <f>VLOOKUP(X586,'EE investment costs'!$D$56:$R$656,15,0)</f>
        <v>17.064000000000004</v>
      </c>
      <c r="F586" s="17">
        <f ca="1">INDEX('EE investment costs'!$D$56:$R$656,MATCH(X586,'EE investment costs'!$D$56:$D$656,0),MATCH($V$8,'EE investment costs'!$D$56:$R$56,0))</f>
        <v>3824.7654631066698</v>
      </c>
      <c r="I586" s="18">
        <v>1</v>
      </c>
      <c r="J586" s="18">
        <v>1</v>
      </c>
      <c r="K586" s="14">
        <f t="shared" ref="K586:K607" ca="1" si="59">IF(F586&lt;500,1,0)+IF(F586&lt;600,1,0)+IF(F586&lt;700,1,0)+IF(F586&lt;800,1,0)+IF(F586&lt;900,1,0)+IF(F586&lt;1000,1,0)+IF(F586&lt;1100,1,0)+IF(F586&lt;1200,1,0)</f>
        <v>0</v>
      </c>
      <c r="M586" s="19" t="str">
        <f t="shared" ca="1" si="57"/>
        <v>INDNDEFFRH-97</v>
      </c>
      <c r="N586" s="23" t="str">
        <f t="shared" ca="1" si="58"/>
        <v>Construction Saving Tech-Heat Room Heat 9.7y</v>
      </c>
      <c r="O586" s="23" t="s">
        <v>32</v>
      </c>
      <c r="P586" s="23" t="s">
        <v>33</v>
      </c>
      <c r="Q586" s="23"/>
      <c r="R586" s="23"/>
      <c r="S586" s="19" t="s">
        <v>34</v>
      </c>
      <c r="V586" s="16" t="str">
        <f t="shared" ref="V586:W607" ca="1" si="60">V585</f>
        <v>ND</v>
      </c>
      <c r="W586" s="14" t="str">
        <f t="shared" ca="1" si="60"/>
        <v>Construction</v>
      </c>
      <c r="X586" s="3" t="str">
        <f>'EE investment costs'!D635</f>
        <v>RH-97</v>
      </c>
      <c r="Y586" s="3" t="str">
        <f>'EE investment costs'!E635</f>
        <v>Heat Room Heat</v>
      </c>
      <c r="AC586" s="123">
        <f>'EE investment costs'!C635</f>
        <v>9.6999999999999993</v>
      </c>
      <c r="AD586" s="22"/>
    </row>
    <row r="587" spans="2:30">
      <c r="B587" s="14" t="str">
        <f t="shared" ca="1" si="56"/>
        <v>INDNDEFFLA-97</v>
      </c>
      <c r="C587" s="15" t="str">
        <f t="shared" ca="1" si="55"/>
        <v>INDLA</v>
      </c>
      <c r="D587" s="16">
        <f>'EE investment costs'!$F$15</f>
        <v>2016</v>
      </c>
      <c r="E587" s="14">
        <f>VLOOKUP(X587,'EE investment costs'!$D$56:$R$656,15,0)</f>
        <v>4.6528999999999998</v>
      </c>
      <c r="F587" s="17">
        <f ca="1">INDEX('EE investment costs'!$D$56:$R$656,MATCH(X587,'EE investment costs'!$D$56:$D$656,0),MATCH($V$8,'EE investment costs'!$D$56:$R$56,0))</f>
        <v>2446.8923241150069</v>
      </c>
      <c r="I587" s="18">
        <v>1</v>
      </c>
      <c r="J587" s="18">
        <v>1</v>
      </c>
      <c r="K587" s="14">
        <f t="shared" ca="1" si="59"/>
        <v>0</v>
      </c>
      <c r="M587" s="19" t="str">
        <f t="shared" ca="1" si="57"/>
        <v>INDNDEFFLA-97</v>
      </c>
      <c r="N587" s="23" t="str">
        <f t="shared" ca="1" si="58"/>
        <v>Construction Saving Tech-Light 9.7y</v>
      </c>
      <c r="O587" s="23" t="s">
        <v>32</v>
      </c>
      <c r="P587" s="23" t="s">
        <v>33</v>
      </c>
      <c r="Q587" s="23"/>
      <c r="R587" s="23"/>
      <c r="S587" s="19" t="s">
        <v>34</v>
      </c>
      <c r="V587" s="16" t="str">
        <f t="shared" ca="1" si="60"/>
        <v>ND</v>
      </c>
      <c r="W587" s="14" t="str">
        <f t="shared" ca="1" si="60"/>
        <v>Construction</v>
      </c>
      <c r="X587" s="3" t="str">
        <f>'EE investment costs'!D636</f>
        <v>LA-97</v>
      </c>
      <c r="Y587" s="3" t="str">
        <f>'EE investment costs'!E636</f>
        <v>Light</v>
      </c>
      <c r="AC587" s="123">
        <f>'EE investment costs'!C636</f>
        <v>9.6999999999999993</v>
      </c>
      <c r="AD587" s="22"/>
    </row>
    <row r="588" spans="2:30">
      <c r="B588" s="14" t="str">
        <f t="shared" ca="1" si="56"/>
        <v>INDNDEFFEM-97</v>
      </c>
      <c r="C588" s="15" t="str">
        <f t="shared" ca="1" si="55"/>
        <v>INDEM</v>
      </c>
      <c r="D588" s="16">
        <f>'EE investment costs'!$F$15</f>
        <v>2016</v>
      </c>
      <c r="E588" s="14">
        <f>VLOOKUP(X588,'EE investment costs'!$D$56:$R$656,15,0)</f>
        <v>4.8855449999999996</v>
      </c>
      <c r="F588" s="17">
        <f ca="1">INDEX('EE investment costs'!$D$56:$R$656,MATCH(X588,'EE investment costs'!$D$56:$D$656,0),MATCH($V$8,'EE investment costs'!$D$56:$R$56,0))</f>
        <v>2653.0444252901711</v>
      </c>
      <c r="I588" s="18">
        <v>1</v>
      </c>
      <c r="J588" s="18">
        <v>1</v>
      </c>
      <c r="K588" s="14">
        <f t="shared" ca="1" si="59"/>
        <v>0</v>
      </c>
      <c r="M588" s="19" t="str">
        <f t="shared" ca="1" si="57"/>
        <v>INDNDEFFEM-97</v>
      </c>
      <c r="N588" s="23" t="str">
        <f t="shared" ca="1" si="58"/>
        <v>Construction Saving Tech-Electric Motors 9.7y</v>
      </c>
      <c r="O588" s="23" t="s">
        <v>32</v>
      </c>
      <c r="P588" s="23" t="s">
        <v>33</v>
      </c>
      <c r="Q588" s="23"/>
      <c r="R588" s="23"/>
      <c r="S588" s="19" t="s">
        <v>34</v>
      </c>
      <c r="V588" s="16" t="str">
        <f t="shared" ca="1" si="60"/>
        <v>ND</v>
      </c>
      <c r="W588" s="14" t="str">
        <f t="shared" ca="1" si="60"/>
        <v>Construction</v>
      </c>
      <c r="X588" s="3" t="str">
        <f>'EE investment costs'!D637</f>
        <v>EM-97</v>
      </c>
      <c r="Y588" s="3" t="str">
        <f>'EE investment costs'!E637</f>
        <v>Electric Motors</v>
      </c>
      <c r="AC588" s="123">
        <f>'EE investment costs'!C637</f>
        <v>9.6999999999999993</v>
      </c>
      <c r="AD588" s="22"/>
    </row>
    <row r="589" spans="2:30">
      <c r="B589" s="14" t="str">
        <f t="shared" ca="1" si="56"/>
        <v>INDNDEFFTF-97</v>
      </c>
      <c r="C589" s="15" t="str">
        <f t="shared" ca="1" si="55"/>
        <v>INDTF</v>
      </c>
      <c r="D589" s="16">
        <f>'EE investment costs'!$F$15</f>
        <v>2016</v>
      </c>
      <c r="E589" s="14">
        <f>VLOOKUP(X589,'EE investment costs'!$D$56:$R$656,15,0)</f>
        <v>19.75</v>
      </c>
      <c r="F589" s="17">
        <f ca="1">INDEX('EE investment costs'!$D$56:$R$656,MATCH(X589,'EE investment costs'!$D$56:$D$656,0),MATCH($V$8,'EE investment costs'!$D$56:$R$56,0))</f>
        <v>1425.2898767753336</v>
      </c>
      <c r="I589" s="18">
        <v>1</v>
      </c>
      <c r="J589" s="18">
        <v>1</v>
      </c>
      <c r="K589" s="14">
        <f t="shared" ca="1" si="59"/>
        <v>0</v>
      </c>
      <c r="M589" s="19" t="str">
        <f t="shared" ca="1" si="57"/>
        <v>INDNDEFFTF-97</v>
      </c>
      <c r="N589" s="23" t="str">
        <f t="shared" ca="1" si="58"/>
        <v>Construction Saving Tech-Haulage Tractors, Trucks, Fishing boats 9.7y</v>
      </c>
      <c r="O589" s="23" t="s">
        <v>32</v>
      </c>
      <c r="P589" s="23" t="s">
        <v>33</v>
      </c>
      <c r="Q589" s="23"/>
      <c r="R589" s="23"/>
      <c r="S589" s="19" t="s">
        <v>34</v>
      </c>
      <c r="V589" s="16" t="str">
        <f t="shared" ca="1" si="60"/>
        <v>ND</v>
      </c>
      <c r="W589" s="14" t="str">
        <f t="shared" ca="1" si="60"/>
        <v>Construction</v>
      </c>
      <c r="X589" s="3" t="str">
        <f>'EE investment costs'!D638</f>
        <v>TF-97</v>
      </c>
      <c r="Y589" s="3" t="str">
        <f>'EE investment costs'!E638</f>
        <v>Haulage Tractors, Trucks, Fishing boats</v>
      </c>
      <c r="AC589" s="123">
        <f>'EE investment costs'!C638</f>
        <v>9.6999999999999993</v>
      </c>
      <c r="AD589" s="22"/>
    </row>
    <row r="590" spans="2:30">
      <c r="B590" s="14" t="str">
        <f t="shared" ca="1" si="56"/>
        <v>INDNDEFFMT-98</v>
      </c>
      <c r="C590" s="15" t="str">
        <f t="shared" ca="1" si="55"/>
        <v>INDMT</v>
      </c>
      <c r="D590" s="16">
        <f>'EE investment costs'!$F$15</f>
        <v>2016</v>
      </c>
      <c r="E590" s="14">
        <f>VLOOKUP(X590,'EE investment costs'!$D$56:$R$656,15,0)</f>
        <v>6.58</v>
      </c>
      <c r="F590" s="17">
        <f ca="1">INDEX('EE investment costs'!$D$56:$R$656,MATCH(X590,'EE investment costs'!$D$56:$D$656,0),MATCH($V$8,'EE investment costs'!$D$56:$R$56,0))</f>
        <v>1127.4584636725672</v>
      </c>
      <c r="I590" s="18">
        <v>1</v>
      </c>
      <c r="J590" s="18">
        <v>1</v>
      </c>
      <c r="K590" s="14">
        <f t="shared" ca="1" si="59"/>
        <v>1</v>
      </c>
      <c r="M590" s="19" t="str">
        <f t="shared" ca="1" si="57"/>
        <v>INDNDEFFMT-98</v>
      </c>
      <c r="N590" s="23" t="str">
        <f t="shared" ca="1" si="58"/>
        <v>Construction Saving Tech-Heat Medium Temp. up to 150C 9.8y</v>
      </c>
      <c r="O590" s="23" t="s">
        <v>32</v>
      </c>
      <c r="P590" s="23" t="s">
        <v>33</v>
      </c>
      <c r="Q590" s="23"/>
      <c r="R590" s="23"/>
      <c r="S590" s="19" t="s">
        <v>34</v>
      </c>
      <c r="V590" s="16" t="str">
        <f t="shared" ca="1" si="60"/>
        <v>ND</v>
      </c>
      <c r="W590" s="14" t="str">
        <f t="shared" ca="1" si="60"/>
        <v>Construction</v>
      </c>
      <c r="X590" s="3" t="str">
        <f>'EE investment costs'!D639</f>
        <v>MT-98</v>
      </c>
      <c r="Y590" s="3" t="str">
        <f>'EE investment costs'!E639</f>
        <v>Heat Medium Temp. up to 150C</v>
      </c>
      <c r="AC590" s="123">
        <f>'EE investment costs'!C639</f>
        <v>9.8000000000000007</v>
      </c>
      <c r="AD590" s="22"/>
    </row>
    <row r="591" spans="2:30">
      <c r="B591" s="14" t="str">
        <f t="shared" ca="1" si="56"/>
        <v>INDNDEFFHT-98</v>
      </c>
      <c r="C591" s="15" t="str">
        <f t="shared" ca="1" si="55"/>
        <v>INDHT</v>
      </c>
      <c r="D591" s="16">
        <f>'EE investment costs'!$F$15</f>
        <v>2016</v>
      </c>
      <c r="E591" s="14">
        <f>VLOOKUP(X591,'EE investment costs'!$D$56:$R$656,15,0)</f>
        <v>5.2640000000000002</v>
      </c>
      <c r="F591" s="17">
        <f ca="1">INDEX('EE investment costs'!$D$56:$R$656,MATCH(X591,'EE investment costs'!$D$56:$D$656,0),MATCH($V$8,'EE investment costs'!$D$56:$R$56,0))</f>
        <v>834.77898013603806</v>
      </c>
      <c r="I591" s="18">
        <v>1</v>
      </c>
      <c r="J591" s="18">
        <v>1</v>
      </c>
      <c r="K591" s="14">
        <f t="shared" ca="1" si="59"/>
        <v>4</v>
      </c>
      <c r="M591" s="19" t="str">
        <f t="shared" ca="1" si="57"/>
        <v>INDNDEFFHT-98</v>
      </c>
      <c r="N591" s="23" t="str">
        <f t="shared" ca="1" si="58"/>
        <v>Construction Saving Tech-Heat High Temp. over 150C 9.8y</v>
      </c>
      <c r="O591" s="23" t="s">
        <v>32</v>
      </c>
      <c r="P591" s="23" t="s">
        <v>33</v>
      </c>
      <c r="Q591" s="23"/>
      <c r="R591" s="23"/>
      <c r="S591" s="19" t="s">
        <v>34</v>
      </c>
      <c r="V591" s="16" t="str">
        <f t="shared" ca="1" si="60"/>
        <v>ND</v>
      </c>
      <c r="W591" s="14" t="str">
        <f t="shared" ca="1" si="60"/>
        <v>Construction</v>
      </c>
      <c r="X591" s="3" t="str">
        <f>'EE investment costs'!D640</f>
        <v>HT-98</v>
      </c>
      <c r="Y591" s="3" t="str">
        <f>'EE investment costs'!E640</f>
        <v>Heat High Temp. over 150C</v>
      </c>
      <c r="AC591" s="123">
        <f>'EE investment costs'!C640</f>
        <v>9.8000000000000007</v>
      </c>
      <c r="AD591" s="22"/>
    </row>
    <row r="592" spans="2:30">
      <c r="B592" s="14" t="str">
        <f t="shared" ca="1" si="56"/>
        <v>INDNDEFFRH-98</v>
      </c>
      <c r="C592" s="15" t="str">
        <f t="shared" ca="1" si="55"/>
        <v>INDRH</v>
      </c>
      <c r="D592" s="16">
        <f>'EE investment costs'!$F$15</f>
        <v>2016</v>
      </c>
      <c r="E592" s="14">
        <f>VLOOKUP(X592,'EE investment costs'!$D$56:$R$656,15,0)</f>
        <v>17.082666666666668</v>
      </c>
      <c r="F592" s="17">
        <f ca="1">INDEX('EE investment costs'!$D$56:$R$656,MATCH(X592,'EE investment costs'!$D$56:$D$656,0),MATCH($V$8,'EE investment costs'!$D$56:$R$56,0))</f>
        <v>3886.4552286406497</v>
      </c>
      <c r="I592" s="18">
        <v>1</v>
      </c>
      <c r="J592" s="18">
        <v>1</v>
      </c>
      <c r="K592" s="14">
        <f t="shared" ca="1" si="59"/>
        <v>0</v>
      </c>
      <c r="M592" s="19" t="str">
        <f t="shared" ca="1" si="57"/>
        <v>INDNDEFFRH-98</v>
      </c>
      <c r="N592" s="23" t="str">
        <f t="shared" ca="1" si="58"/>
        <v>Construction Saving Tech-Heat Room Heat 9.8y</v>
      </c>
      <c r="O592" s="23" t="s">
        <v>32</v>
      </c>
      <c r="P592" s="23" t="s">
        <v>33</v>
      </c>
      <c r="Q592" s="23"/>
      <c r="R592" s="23"/>
      <c r="S592" s="19" t="s">
        <v>34</v>
      </c>
      <c r="V592" s="16" t="str">
        <f t="shared" ca="1" si="60"/>
        <v>ND</v>
      </c>
      <c r="W592" s="14" t="str">
        <f t="shared" ca="1" si="60"/>
        <v>Construction</v>
      </c>
      <c r="X592" s="3" t="str">
        <f>'EE investment costs'!D641</f>
        <v>RH-98</v>
      </c>
      <c r="Y592" s="3" t="str">
        <f>'EE investment costs'!E641</f>
        <v>Heat Room Heat</v>
      </c>
      <c r="AC592" s="123">
        <f>'EE investment costs'!C641</f>
        <v>9.8000000000000007</v>
      </c>
      <c r="AD592" s="22"/>
    </row>
    <row r="593" spans="2:30">
      <c r="B593" s="14" t="str">
        <f t="shared" ca="1" si="56"/>
        <v>INDNDEFFLA-98</v>
      </c>
      <c r="C593" s="15" t="str">
        <f t="shared" ca="1" si="55"/>
        <v>INDLA</v>
      </c>
      <c r="D593" s="16">
        <f>'EE investment costs'!$F$15</f>
        <v>2016</v>
      </c>
      <c r="E593" s="14">
        <f>VLOOKUP(X593,'EE investment costs'!$D$56:$R$656,15,0)</f>
        <v>4.6659333333333333</v>
      </c>
      <c r="F593" s="17">
        <f ca="1">INDEX('EE investment costs'!$D$56:$R$656,MATCH(X593,'EE investment costs'!$D$56:$D$656,0),MATCH($V$8,'EE investment costs'!$D$56:$R$56,0))</f>
        <v>2462.2695172661338</v>
      </c>
      <c r="I593" s="18">
        <v>1</v>
      </c>
      <c r="J593" s="18">
        <v>1</v>
      </c>
      <c r="K593" s="14">
        <f t="shared" ca="1" si="59"/>
        <v>0</v>
      </c>
      <c r="M593" s="19" t="str">
        <f t="shared" ca="1" si="57"/>
        <v>INDNDEFFLA-98</v>
      </c>
      <c r="N593" s="23" t="str">
        <f t="shared" ca="1" si="58"/>
        <v>Construction Saving Tech-Light 9.8y</v>
      </c>
      <c r="O593" s="23" t="s">
        <v>32</v>
      </c>
      <c r="P593" s="23" t="s">
        <v>33</v>
      </c>
      <c r="Q593" s="23"/>
      <c r="R593" s="23"/>
      <c r="S593" s="19" t="s">
        <v>34</v>
      </c>
      <c r="V593" s="16" t="str">
        <f t="shared" ca="1" si="60"/>
        <v>ND</v>
      </c>
      <c r="W593" s="14" t="str">
        <f t="shared" ca="1" si="60"/>
        <v>Construction</v>
      </c>
      <c r="X593" s="3" t="str">
        <f>'EE investment costs'!D642</f>
        <v>LA-98</v>
      </c>
      <c r="Y593" s="3" t="str">
        <f>'EE investment costs'!E642</f>
        <v>Light</v>
      </c>
      <c r="AC593" s="123">
        <f>'EE investment costs'!C642</f>
        <v>9.8000000000000007</v>
      </c>
      <c r="AD593" s="22"/>
    </row>
    <row r="594" spans="2:30">
      <c r="B594" s="14" t="str">
        <f t="shared" ca="1" si="56"/>
        <v>INDNDEFFEM-98</v>
      </c>
      <c r="C594" s="15" t="str">
        <f t="shared" ca="1" si="55"/>
        <v>INDEM</v>
      </c>
      <c r="D594" s="16">
        <f>'EE investment costs'!$F$15</f>
        <v>2016</v>
      </c>
      <c r="E594" s="14">
        <f>VLOOKUP(X594,'EE investment costs'!$D$56:$R$656,15,0)</f>
        <v>4.8992299999999993</v>
      </c>
      <c r="F594" s="17">
        <f ca="1">INDEX('EE investment costs'!$D$56:$R$656,MATCH(X594,'EE investment costs'!$D$56:$D$656,0),MATCH($V$8,'EE investment costs'!$D$56:$R$56,0))</f>
        <v>2671.9825873561877</v>
      </c>
      <c r="I594" s="18">
        <v>1</v>
      </c>
      <c r="J594" s="18">
        <v>1</v>
      </c>
      <c r="K594" s="14">
        <f t="shared" ca="1" si="59"/>
        <v>0</v>
      </c>
      <c r="M594" s="19" t="str">
        <f t="shared" ca="1" si="57"/>
        <v>INDNDEFFEM-98</v>
      </c>
      <c r="N594" s="23" t="str">
        <f t="shared" ca="1" si="58"/>
        <v>Construction Saving Tech-Electric Motors 9.8y</v>
      </c>
      <c r="O594" s="23" t="s">
        <v>32</v>
      </c>
      <c r="P594" s="23" t="s">
        <v>33</v>
      </c>
      <c r="Q594" s="23"/>
      <c r="R594" s="23"/>
      <c r="S594" s="19" t="s">
        <v>34</v>
      </c>
      <c r="V594" s="16" t="str">
        <f t="shared" ca="1" si="60"/>
        <v>ND</v>
      </c>
      <c r="W594" s="14" t="str">
        <f t="shared" ca="1" si="60"/>
        <v>Construction</v>
      </c>
      <c r="X594" s="3" t="str">
        <f>'EE investment costs'!D643</f>
        <v>EM-98</v>
      </c>
      <c r="Y594" s="3" t="str">
        <f>'EE investment costs'!E643</f>
        <v>Electric Motors</v>
      </c>
      <c r="AC594" s="123">
        <f>'EE investment costs'!C643</f>
        <v>9.8000000000000007</v>
      </c>
      <c r="AD594" s="22"/>
    </row>
    <row r="595" spans="2:30">
      <c r="B595" s="14" t="str">
        <f t="shared" ca="1" si="56"/>
        <v>INDNDEFFTF-98</v>
      </c>
      <c r="C595" s="15" t="str">
        <f t="shared" ca="1" si="55"/>
        <v>INDTF</v>
      </c>
      <c r="D595" s="16">
        <f>'EE investment costs'!$F$15</f>
        <v>2016</v>
      </c>
      <c r="E595" s="14">
        <f>VLOOKUP(X595,'EE investment costs'!$D$56:$R$656,15,0)</f>
        <v>19.833333333333336</v>
      </c>
      <c r="F595" s="17">
        <f ca="1">INDEX('EE investment costs'!$D$56:$R$656,MATCH(X595,'EE investment costs'!$D$56:$D$656,0),MATCH($V$8,'EE investment costs'!$D$56:$R$56,0))</f>
        <v>1439.9835868451826</v>
      </c>
      <c r="I595" s="18">
        <v>1</v>
      </c>
      <c r="J595" s="18">
        <v>1</v>
      </c>
      <c r="K595" s="14">
        <f t="shared" ca="1" si="59"/>
        <v>0</v>
      </c>
      <c r="M595" s="19" t="str">
        <f t="shared" ca="1" si="57"/>
        <v>INDNDEFFTF-98</v>
      </c>
      <c r="N595" s="23" t="str">
        <f t="shared" ca="1" si="58"/>
        <v>Construction Saving Tech-Haulage Tractors, Trucks, Fishing boats 9.8y</v>
      </c>
      <c r="O595" s="23" t="s">
        <v>32</v>
      </c>
      <c r="P595" s="23" t="s">
        <v>33</v>
      </c>
      <c r="Q595" s="23"/>
      <c r="R595" s="23"/>
      <c r="S595" s="19" t="s">
        <v>34</v>
      </c>
      <c r="V595" s="16" t="str">
        <f t="shared" ca="1" si="60"/>
        <v>ND</v>
      </c>
      <c r="W595" s="14" t="str">
        <f t="shared" ca="1" si="60"/>
        <v>Construction</v>
      </c>
      <c r="X595" s="3" t="str">
        <f>'EE investment costs'!D644</f>
        <v>TF-98</v>
      </c>
      <c r="Y595" s="3" t="str">
        <f>'EE investment costs'!E644</f>
        <v>Haulage Tractors, Trucks, Fishing boats</v>
      </c>
      <c r="AC595" s="123">
        <f>'EE investment costs'!C644</f>
        <v>9.8000000000000007</v>
      </c>
      <c r="AD595" s="22"/>
    </row>
    <row r="596" spans="2:30">
      <c r="B596" s="14" t="str">
        <f t="shared" ca="1" si="56"/>
        <v>INDNDEFFMT-99</v>
      </c>
      <c r="C596" s="15" t="str">
        <f t="shared" ca="1" si="55"/>
        <v>INDMT</v>
      </c>
      <c r="D596" s="16">
        <f>'EE investment costs'!$F$15</f>
        <v>2016</v>
      </c>
      <c r="E596" s="14">
        <f>VLOOKUP(X596,'EE investment costs'!$D$56:$R$656,15,0)</f>
        <v>6.5900000000000007</v>
      </c>
      <c r="F596" s="17">
        <f ca="1">INDEX('EE investment costs'!$D$56:$R$656,MATCH(X596,'EE investment costs'!$D$56:$D$656,0),MATCH($V$8,'EE investment costs'!$D$56:$R$56,0))</f>
        <v>1136.7855412769302</v>
      </c>
      <c r="I596" s="18">
        <v>1</v>
      </c>
      <c r="J596" s="18">
        <v>1</v>
      </c>
      <c r="K596" s="14">
        <f t="shared" ca="1" si="59"/>
        <v>1</v>
      </c>
      <c r="M596" s="19" t="str">
        <f t="shared" ca="1" si="57"/>
        <v>INDNDEFFMT-99</v>
      </c>
      <c r="N596" s="23" t="str">
        <f t="shared" ca="1" si="58"/>
        <v>Construction Saving Tech-Heat Medium Temp. up to 150C 9.9y</v>
      </c>
      <c r="O596" s="23" t="s">
        <v>32</v>
      </c>
      <c r="P596" s="23" t="s">
        <v>33</v>
      </c>
      <c r="Q596" s="23"/>
      <c r="R596" s="23"/>
      <c r="S596" s="19" t="s">
        <v>34</v>
      </c>
      <c r="V596" s="16" t="str">
        <f t="shared" ca="1" si="60"/>
        <v>ND</v>
      </c>
      <c r="W596" s="14" t="str">
        <f t="shared" ca="1" si="60"/>
        <v>Construction</v>
      </c>
      <c r="X596" s="3" t="str">
        <f>'EE investment costs'!D645</f>
        <v>MT-99</v>
      </c>
      <c r="Y596" s="3" t="str">
        <f>'EE investment costs'!E645</f>
        <v>Heat Medium Temp. up to 150C</v>
      </c>
      <c r="AC596" s="123">
        <f>'EE investment costs'!C645</f>
        <v>9.9</v>
      </c>
      <c r="AD596" s="22"/>
    </row>
    <row r="597" spans="2:30">
      <c r="B597" s="14" t="str">
        <f t="shared" ca="1" si="56"/>
        <v>INDNDEFFHT-99</v>
      </c>
      <c r="C597" s="15" t="str">
        <f t="shared" ca="1" si="55"/>
        <v>INDHT</v>
      </c>
      <c r="D597" s="16">
        <f>'EE investment costs'!$F$15</f>
        <v>2016</v>
      </c>
      <c r="E597" s="14">
        <f>VLOOKUP(X597,'EE investment costs'!$D$56:$R$656,15,0)</f>
        <v>5.2720000000000002</v>
      </c>
      <c r="F597" s="17">
        <f ca="1">INDEX('EE investment costs'!$D$56:$R$656,MATCH(X597,'EE investment costs'!$D$56:$D$656,0),MATCH($V$8,'EE investment costs'!$D$56:$R$56,0))</f>
        <v>840.9834895031845</v>
      </c>
      <c r="I597" s="18">
        <v>1</v>
      </c>
      <c r="J597" s="18">
        <v>1</v>
      </c>
      <c r="K597" s="14">
        <f t="shared" ca="1" si="59"/>
        <v>4</v>
      </c>
      <c r="M597" s="19" t="str">
        <f t="shared" ca="1" si="57"/>
        <v>INDNDEFFHT-99</v>
      </c>
      <c r="N597" s="23" t="str">
        <f t="shared" ca="1" si="58"/>
        <v>Construction Saving Tech-Heat High Temp. over 150C 9.9y</v>
      </c>
      <c r="O597" s="23" t="s">
        <v>32</v>
      </c>
      <c r="P597" s="23" t="s">
        <v>33</v>
      </c>
      <c r="Q597" s="23"/>
      <c r="R597" s="23"/>
      <c r="S597" s="19" t="s">
        <v>34</v>
      </c>
      <c r="V597" s="16" t="str">
        <f t="shared" ca="1" si="60"/>
        <v>ND</v>
      </c>
      <c r="W597" s="14" t="str">
        <f t="shared" ca="1" si="60"/>
        <v>Construction</v>
      </c>
      <c r="X597" s="3" t="str">
        <f>'EE investment costs'!D646</f>
        <v>HT-99</v>
      </c>
      <c r="Y597" s="3" t="str">
        <f>'EE investment costs'!E646</f>
        <v>Heat High Temp. over 150C</v>
      </c>
      <c r="AC597" s="123">
        <f>'EE investment costs'!C646</f>
        <v>9.9</v>
      </c>
      <c r="AD597" s="22"/>
    </row>
    <row r="598" spans="2:30">
      <c r="B598" s="14" t="str">
        <f t="shared" ca="1" si="56"/>
        <v>INDNDEFFRH-99</v>
      </c>
      <c r="C598" s="15" t="str">
        <f t="shared" ca="1" si="55"/>
        <v>INDRH</v>
      </c>
      <c r="D598" s="16">
        <f>'EE investment costs'!$F$15</f>
        <v>2016</v>
      </c>
      <c r="E598" s="14">
        <f>VLOOKUP(X598,'EE investment costs'!$D$56:$R$656,15,0)</f>
        <v>17.101333333333336</v>
      </c>
      <c r="F598" s="17">
        <f ca="1">INDEX('EE investment costs'!$D$56:$R$656,MATCH(X598,'EE investment costs'!$D$56:$D$656,0),MATCH($V$8,'EE investment costs'!$D$56:$R$56,0))</f>
        <v>3948.1449941746278</v>
      </c>
      <c r="I598" s="18">
        <v>1</v>
      </c>
      <c r="J598" s="18">
        <v>1</v>
      </c>
      <c r="K598" s="14">
        <f t="shared" ca="1" si="59"/>
        <v>0</v>
      </c>
      <c r="M598" s="19" t="str">
        <f t="shared" ca="1" si="57"/>
        <v>INDNDEFFRH-99</v>
      </c>
      <c r="N598" s="23" t="str">
        <f t="shared" ca="1" si="58"/>
        <v>Construction Saving Tech-Heat Room Heat 9.9y</v>
      </c>
      <c r="O598" s="23" t="s">
        <v>32</v>
      </c>
      <c r="P598" s="23" t="s">
        <v>33</v>
      </c>
      <c r="Q598" s="23"/>
      <c r="R598" s="23"/>
      <c r="S598" s="19" t="s">
        <v>34</v>
      </c>
      <c r="V598" s="16" t="str">
        <f t="shared" ca="1" si="60"/>
        <v>ND</v>
      </c>
      <c r="W598" s="14" t="str">
        <f t="shared" ca="1" si="60"/>
        <v>Construction</v>
      </c>
      <c r="X598" s="3" t="str">
        <f>'EE investment costs'!D647</f>
        <v>RH-99</v>
      </c>
      <c r="Y598" s="3" t="str">
        <f>'EE investment costs'!E647</f>
        <v>Heat Room Heat</v>
      </c>
      <c r="AC598" s="123">
        <f>'EE investment costs'!C647</f>
        <v>9.9</v>
      </c>
      <c r="AD598" s="22"/>
    </row>
    <row r="599" spans="2:30">
      <c r="B599" s="14" t="str">
        <f t="shared" ca="1" si="56"/>
        <v>INDNDEFFLA-99</v>
      </c>
      <c r="C599" s="15" t="str">
        <f t="shared" ca="1" si="55"/>
        <v>INDLA</v>
      </c>
      <c r="D599" s="16">
        <f>'EE investment costs'!$F$15</f>
        <v>2016</v>
      </c>
      <c r="E599" s="14">
        <f>VLOOKUP(X599,'EE investment costs'!$D$56:$R$656,15,0)</f>
        <v>4.6789666666666667</v>
      </c>
      <c r="F599" s="17">
        <f ca="1">INDEX('EE investment costs'!$D$56:$R$656,MATCH(X599,'EE investment costs'!$D$56:$D$656,0),MATCH($V$8,'EE investment costs'!$D$56:$R$56,0))</f>
        <v>2477.6467104172607</v>
      </c>
      <c r="I599" s="18">
        <v>1</v>
      </c>
      <c r="J599" s="18">
        <v>1</v>
      </c>
      <c r="K599" s="14">
        <f t="shared" ca="1" si="59"/>
        <v>0</v>
      </c>
      <c r="M599" s="19" t="str">
        <f t="shared" ca="1" si="57"/>
        <v>INDNDEFFLA-99</v>
      </c>
      <c r="N599" s="23" t="str">
        <f t="shared" ca="1" si="58"/>
        <v>Construction Saving Tech-Light 9.9y</v>
      </c>
      <c r="O599" s="23" t="s">
        <v>32</v>
      </c>
      <c r="P599" s="23" t="s">
        <v>33</v>
      </c>
      <c r="Q599" s="23"/>
      <c r="R599" s="23"/>
      <c r="S599" s="19" t="s">
        <v>34</v>
      </c>
      <c r="V599" s="16" t="str">
        <f t="shared" ca="1" si="60"/>
        <v>ND</v>
      </c>
      <c r="W599" s="14" t="str">
        <f t="shared" ca="1" si="60"/>
        <v>Construction</v>
      </c>
      <c r="X599" s="3" t="str">
        <f>'EE investment costs'!D648</f>
        <v>LA-99</v>
      </c>
      <c r="Y599" s="3" t="str">
        <f>'EE investment costs'!E648</f>
        <v>Light</v>
      </c>
      <c r="AC599" s="123">
        <f>'EE investment costs'!C648</f>
        <v>9.9</v>
      </c>
      <c r="AD599" s="22"/>
    </row>
    <row r="600" spans="2:30">
      <c r="B600" s="14" t="str">
        <f t="shared" ca="1" si="56"/>
        <v>INDNDEFFEM-99</v>
      </c>
      <c r="C600" s="15" t="str">
        <f t="shared" ca="1" si="55"/>
        <v>INDEM</v>
      </c>
      <c r="D600" s="16">
        <f>'EE investment costs'!$F$15</f>
        <v>2016</v>
      </c>
      <c r="E600" s="14">
        <f>VLOOKUP(X600,'EE investment costs'!$D$56:$R$656,15,0)</f>
        <v>4.9129149999999999</v>
      </c>
      <c r="F600" s="17">
        <f ca="1">INDEX('EE investment costs'!$D$56:$R$656,MATCH(X600,'EE investment costs'!$D$56:$D$656,0),MATCH($V$8,'EE investment costs'!$D$56:$R$56,0))</f>
        <v>2690.9207494222037</v>
      </c>
      <c r="I600" s="18">
        <v>1</v>
      </c>
      <c r="J600" s="18">
        <v>1</v>
      </c>
      <c r="K600" s="14">
        <f t="shared" ca="1" si="59"/>
        <v>0</v>
      </c>
      <c r="M600" s="19" t="str">
        <f t="shared" ca="1" si="57"/>
        <v>INDNDEFFEM-99</v>
      </c>
      <c r="N600" s="23" t="str">
        <f t="shared" ca="1" si="58"/>
        <v>Construction Saving Tech-Electric Motors 9.9y</v>
      </c>
      <c r="O600" s="23" t="s">
        <v>32</v>
      </c>
      <c r="P600" s="23" t="s">
        <v>33</v>
      </c>
      <c r="Q600" s="23"/>
      <c r="R600" s="23"/>
      <c r="S600" s="19" t="s">
        <v>34</v>
      </c>
      <c r="V600" s="16" t="str">
        <f t="shared" ca="1" si="60"/>
        <v>ND</v>
      </c>
      <c r="W600" s="14" t="str">
        <f t="shared" ca="1" si="60"/>
        <v>Construction</v>
      </c>
      <c r="X600" s="3" t="str">
        <f>'EE investment costs'!D649</f>
        <v>EM-99</v>
      </c>
      <c r="Y600" s="3" t="str">
        <f>'EE investment costs'!E649</f>
        <v>Electric Motors</v>
      </c>
      <c r="AC600" s="123">
        <f>'EE investment costs'!C649</f>
        <v>9.9</v>
      </c>
      <c r="AD600" s="22"/>
    </row>
    <row r="601" spans="2:30">
      <c r="B601" s="14" t="str">
        <f t="shared" ca="1" si="56"/>
        <v>INDNDEFFTF-99</v>
      </c>
      <c r="C601" s="15" t="str">
        <f t="shared" ca="1" si="55"/>
        <v>INDTF</v>
      </c>
      <c r="D601" s="16">
        <f>'EE investment costs'!$F$15</f>
        <v>2016</v>
      </c>
      <c r="E601" s="14">
        <f>VLOOKUP(X601,'EE investment costs'!$D$56:$R$656,15,0)</f>
        <v>19.916666666666668</v>
      </c>
      <c r="F601" s="17">
        <f ca="1">INDEX('EE investment costs'!$D$56:$R$656,MATCH(X601,'EE investment costs'!$D$56:$D$656,0),MATCH($V$8,'EE investment costs'!$D$56:$R$56,0))</f>
        <v>1454.6772969150315</v>
      </c>
      <c r="I601" s="18">
        <v>1</v>
      </c>
      <c r="J601" s="18">
        <v>1</v>
      </c>
      <c r="K601" s="14">
        <f t="shared" ca="1" si="59"/>
        <v>0</v>
      </c>
      <c r="M601" s="19" t="str">
        <f t="shared" ca="1" si="57"/>
        <v>INDNDEFFTF-99</v>
      </c>
      <c r="N601" s="23" t="str">
        <f t="shared" ca="1" si="58"/>
        <v>Construction Saving Tech-Haulage Tractors, Trucks, Fishing boats 9.9y</v>
      </c>
      <c r="O601" s="23" t="s">
        <v>32</v>
      </c>
      <c r="P601" s="23" t="s">
        <v>33</v>
      </c>
      <c r="Q601" s="23"/>
      <c r="R601" s="23"/>
      <c r="S601" s="19" t="s">
        <v>34</v>
      </c>
      <c r="V601" s="16" t="str">
        <f t="shared" ca="1" si="60"/>
        <v>ND</v>
      </c>
      <c r="W601" s="14" t="str">
        <f t="shared" ca="1" si="60"/>
        <v>Construction</v>
      </c>
      <c r="X601" s="3" t="str">
        <f>'EE investment costs'!D650</f>
        <v>TF-99</v>
      </c>
      <c r="Y601" s="3" t="str">
        <f>'EE investment costs'!E650</f>
        <v>Haulage Tractors, Trucks, Fishing boats</v>
      </c>
      <c r="AC601" s="123">
        <f>'EE investment costs'!C650</f>
        <v>9.9</v>
      </c>
      <c r="AD601" s="22"/>
    </row>
    <row r="602" spans="2:30">
      <c r="B602" s="14" t="str">
        <f t="shared" ca="1" si="56"/>
        <v>INDNDEFFMT-100</v>
      </c>
      <c r="C602" s="15" t="str">
        <f t="shared" ca="1" si="55"/>
        <v>INDMT</v>
      </c>
      <c r="D602" s="16">
        <f>'EE investment costs'!$F$15</f>
        <v>2016</v>
      </c>
      <c r="E602" s="14">
        <f>VLOOKUP(X602,'EE investment costs'!$D$56:$R$656,15,0)</f>
        <v>6.6000000000000005</v>
      </c>
      <c r="F602" s="17">
        <f ca="1">INDEX('EE investment costs'!$D$56:$R$656,MATCH(X602,'EE investment costs'!$D$56:$D$656,0),MATCH($V$8,'EE investment costs'!$D$56:$R$56,0))</f>
        <v>1146.1126188812927</v>
      </c>
      <c r="I602" s="18">
        <v>1</v>
      </c>
      <c r="J602" s="18">
        <v>1</v>
      </c>
      <c r="K602" s="14">
        <f t="shared" ca="1" si="59"/>
        <v>1</v>
      </c>
      <c r="M602" s="19" t="str">
        <f t="shared" ca="1" si="57"/>
        <v>INDNDEFFMT-100</v>
      </c>
      <c r="N602" s="23" t="str">
        <f t="shared" ca="1" si="58"/>
        <v>Construction Saving Tech-Heat Medium Temp. up to 150C 10y</v>
      </c>
      <c r="O602" s="23" t="s">
        <v>32</v>
      </c>
      <c r="P602" s="23" t="s">
        <v>33</v>
      </c>
      <c r="Q602" s="23"/>
      <c r="R602" s="23"/>
      <c r="S602" s="19" t="s">
        <v>34</v>
      </c>
      <c r="V602" s="16" t="str">
        <f t="shared" ca="1" si="60"/>
        <v>ND</v>
      </c>
      <c r="W602" s="14" t="str">
        <f t="shared" ca="1" si="60"/>
        <v>Construction</v>
      </c>
      <c r="X602" s="3" t="str">
        <f>'EE investment costs'!D651</f>
        <v>MT-100</v>
      </c>
      <c r="Y602" s="3" t="str">
        <f>'EE investment costs'!E651</f>
        <v>Heat Medium Temp. up to 150C</v>
      </c>
      <c r="AC602" s="123">
        <f>'EE investment costs'!C651</f>
        <v>10</v>
      </c>
      <c r="AD602" s="22"/>
    </row>
    <row r="603" spans="2:30">
      <c r="B603" s="14" t="str">
        <f t="shared" ca="1" si="56"/>
        <v>INDNDEFFHT-100</v>
      </c>
      <c r="C603" s="15" t="str">
        <f t="shared" ca="1" si="55"/>
        <v>INDHT</v>
      </c>
      <c r="D603" s="16">
        <f>'EE investment costs'!$F$15</f>
        <v>2016</v>
      </c>
      <c r="E603" s="14">
        <f>VLOOKUP(X603,'EE investment costs'!$D$56:$R$656,15,0)</f>
        <v>5.28</v>
      </c>
      <c r="F603" s="17">
        <f ca="1">INDEX('EE investment costs'!$D$56:$R$656,MATCH(X603,'EE investment costs'!$D$56:$D$656,0),MATCH($V$8,'EE investment costs'!$D$56:$R$56,0))</f>
        <v>847.18799887033094</v>
      </c>
      <c r="I603" s="18">
        <v>1</v>
      </c>
      <c r="J603" s="18">
        <v>1</v>
      </c>
      <c r="K603" s="14">
        <f t="shared" ca="1" si="59"/>
        <v>4</v>
      </c>
      <c r="M603" s="19" t="str">
        <f t="shared" ca="1" si="57"/>
        <v>INDNDEFFHT-100</v>
      </c>
      <c r="N603" s="23" t="str">
        <f t="shared" ca="1" si="58"/>
        <v>Construction Saving Tech-Heat High Temp. over 150C 10y</v>
      </c>
      <c r="O603" s="23" t="s">
        <v>32</v>
      </c>
      <c r="P603" s="23" t="s">
        <v>33</v>
      </c>
      <c r="Q603" s="23"/>
      <c r="R603" s="23"/>
      <c r="S603" s="19" t="s">
        <v>34</v>
      </c>
      <c r="V603" s="16" t="str">
        <f t="shared" ca="1" si="60"/>
        <v>ND</v>
      </c>
      <c r="W603" s="14" t="str">
        <f t="shared" ca="1" si="60"/>
        <v>Construction</v>
      </c>
      <c r="X603" s="3" t="str">
        <f>'EE investment costs'!D652</f>
        <v>HT-100</v>
      </c>
      <c r="Y603" s="3" t="str">
        <f>'EE investment costs'!E652</f>
        <v>Heat High Temp. over 150C</v>
      </c>
      <c r="AC603" s="123">
        <f>'EE investment costs'!C652</f>
        <v>10</v>
      </c>
      <c r="AD603" s="22"/>
    </row>
    <row r="604" spans="2:30">
      <c r="B604" s="14" t="str">
        <f t="shared" ca="1" si="56"/>
        <v>INDNDEFFRH-100</v>
      </c>
      <c r="C604" s="15" t="str">
        <f t="shared" ca="1" si="55"/>
        <v>INDRH</v>
      </c>
      <c r="D604" s="16">
        <f>'EE investment costs'!$F$15</f>
        <v>2016</v>
      </c>
      <c r="E604" s="14">
        <f>VLOOKUP(X604,'EE investment costs'!$D$56:$R$656,15,0)</f>
        <v>17.12</v>
      </c>
      <c r="F604" s="17">
        <f ca="1">INDEX('EE investment costs'!$D$56:$R$656,MATCH(X604,'EE investment costs'!$D$56:$D$656,0),MATCH($V$8,'EE investment costs'!$D$56:$R$56,0))</f>
        <v>4009.8347597086058</v>
      </c>
      <c r="I604" s="18">
        <v>1</v>
      </c>
      <c r="J604" s="18">
        <v>1</v>
      </c>
      <c r="K604" s="14">
        <f t="shared" ca="1" si="59"/>
        <v>0</v>
      </c>
      <c r="M604" s="19" t="str">
        <f t="shared" ca="1" si="57"/>
        <v>INDNDEFFRH-100</v>
      </c>
      <c r="N604" s="23" t="str">
        <f t="shared" ca="1" si="58"/>
        <v>Construction Saving Tech-Heat Room Heat 10y</v>
      </c>
      <c r="O604" s="23" t="s">
        <v>32</v>
      </c>
      <c r="P604" s="23" t="s">
        <v>33</v>
      </c>
      <c r="Q604" s="23"/>
      <c r="R604" s="23"/>
      <c r="S604" s="19" t="s">
        <v>34</v>
      </c>
      <c r="V604" s="16" t="str">
        <f t="shared" ca="1" si="60"/>
        <v>ND</v>
      </c>
      <c r="W604" s="14" t="str">
        <f t="shared" ca="1" si="60"/>
        <v>Construction</v>
      </c>
      <c r="X604" s="3" t="str">
        <f>'EE investment costs'!D653</f>
        <v>RH-100</v>
      </c>
      <c r="Y604" s="3" t="str">
        <f>'EE investment costs'!E653</f>
        <v>Heat Room Heat</v>
      </c>
      <c r="AC604" s="123">
        <f>'EE investment costs'!C653</f>
        <v>10</v>
      </c>
      <c r="AD604" s="22"/>
    </row>
    <row r="605" spans="2:30">
      <c r="B605" s="14" t="str">
        <f t="shared" ca="1" si="56"/>
        <v>INDNDEFFLA-100</v>
      </c>
      <c r="C605" s="15" t="str">
        <f t="shared" ca="1" si="55"/>
        <v>INDLA</v>
      </c>
      <c r="D605" s="16">
        <f>'EE investment costs'!$F$15</f>
        <v>2016</v>
      </c>
      <c r="E605" s="14">
        <f>VLOOKUP(X605,'EE investment costs'!$D$56:$R$656,15,0)</f>
        <v>4.6920000000000002</v>
      </c>
      <c r="F605" s="17">
        <f ca="1">INDEX('EE investment costs'!$D$56:$R$656,MATCH(X605,'EE investment costs'!$D$56:$D$656,0),MATCH($V$8,'EE investment costs'!$D$56:$R$56,0))</f>
        <v>2493.0239035683871</v>
      </c>
      <c r="I605" s="18">
        <v>1</v>
      </c>
      <c r="J605" s="18">
        <v>1</v>
      </c>
      <c r="K605" s="14">
        <f t="shared" ca="1" si="59"/>
        <v>0</v>
      </c>
      <c r="M605" s="19" t="str">
        <f t="shared" ca="1" si="57"/>
        <v>INDNDEFFLA-100</v>
      </c>
      <c r="N605" s="23" t="str">
        <f t="shared" ca="1" si="58"/>
        <v>Construction Saving Tech-Light 10y</v>
      </c>
      <c r="O605" s="23" t="s">
        <v>32</v>
      </c>
      <c r="P605" s="23" t="s">
        <v>33</v>
      </c>
      <c r="Q605" s="23"/>
      <c r="R605" s="23"/>
      <c r="S605" s="19" t="s">
        <v>34</v>
      </c>
      <c r="V605" s="16" t="str">
        <f t="shared" ca="1" si="60"/>
        <v>ND</v>
      </c>
      <c r="W605" s="14" t="str">
        <f t="shared" ca="1" si="60"/>
        <v>Construction</v>
      </c>
      <c r="X605" s="3" t="str">
        <f>'EE investment costs'!D654</f>
        <v>LA-100</v>
      </c>
      <c r="Y605" s="3" t="str">
        <f>'EE investment costs'!E654</f>
        <v>Light</v>
      </c>
      <c r="AC605" s="123">
        <f>'EE investment costs'!C654</f>
        <v>10</v>
      </c>
      <c r="AD605" s="22"/>
    </row>
    <row r="606" spans="2:30">
      <c r="B606" s="14" t="str">
        <f t="shared" ca="1" si="56"/>
        <v>INDNDEFFEM-100</v>
      </c>
      <c r="C606" s="15" t="str">
        <f t="shared" ca="1" si="55"/>
        <v>INDEM</v>
      </c>
      <c r="D606" s="16">
        <f>'EE investment costs'!$F$15</f>
        <v>2016</v>
      </c>
      <c r="E606" s="14">
        <f>VLOOKUP(X606,'EE investment costs'!$D$56:$R$656,15,0)</f>
        <v>4.9265999999999996</v>
      </c>
      <c r="F606" s="17">
        <f ca="1">INDEX('EE investment costs'!$D$56:$R$656,MATCH(X606,'EE investment costs'!$D$56:$D$656,0),MATCH($V$8,'EE investment costs'!$D$56:$R$56,0))</f>
        <v>2709.8589114882197</v>
      </c>
      <c r="I606" s="18">
        <v>1</v>
      </c>
      <c r="J606" s="18">
        <v>1</v>
      </c>
      <c r="K606" s="14">
        <f t="shared" ca="1" si="59"/>
        <v>0</v>
      </c>
      <c r="M606" s="19" t="str">
        <f t="shared" ca="1" si="57"/>
        <v>INDNDEFFEM-100</v>
      </c>
      <c r="N606" s="23" t="str">
        <f t="shared" ca="1" si="58"/>
        <v>Construction Saving Tech-Electric Motors 10y</v>
      </c>
      <c r="O606" s="23" t="s">
        <v>32</v>
      </c>
      <c r="P606" s="23" t="s">
        <v>33</v>
      </c>
      <c r="Q606" s="23"/>
      <c r="R606" s="23"/>
      <c r="S606" s="19" t="s">
        <v>34</v>
      </c>
      <c r="V606" s="16" t="str">
        <f t="shared" ca="1" si="60"/>
        <v>ND</v>
      </c>
      <c r="W606" s="14" t="str">
        <f t="shared" ca="1" si="60"/>
        <v>Construction</v>
      </c>
      <c r="X606" s="3" t="str">
        <f>'EE investment costs'!D655</f>
        <v>EM-100</v>
      </c>
      <c r="Y606" s="3" t="str">
        <f>'EE investment costs'!E655</f>
        <v>Electric Motors</v>
      </c>
      <c r="AC606" s="123">
        <f>'EE investment costs'!C655</f>
        <v>10</v>
      </c>
      <c r="AD606" s="22"/>
    </row>
    <row r="607" spans="2:30" ht="13.5" thickBot="1">
      <c r="B607" s="14" t="str">
        <f t="shared" ca="1" si="56"/>
        <v>INDNDEFFTF-100</v>
      </c>
      <c r="C607" s="15" t="str">
        <f t="shared" ca="1" si="55"/>
        <v>INDTF</v>
      </c>
      <c r="D607" s="16">
        <f>'EE investment costs'!$F$15</f>
        <v>2016</v>
      </c>
      <c r="E607" s="14">
        <f>VLOOKUP(X607,'EE investment costs'!$D$56:$R$656,15,0)</f>
        <v>20</v>
      </c>
      <c r="F607" s="17">
        <f ca="1">INDEX('EE investment costs'!$D$56:$R$656,MATCH(X607,'EE investment costs'!$D$56:$D$656,0),MATCH($V$8,'EE investment costs'!$D$56:$R$56,0))</f>
        <v>1469.3710069848801</v>
      </c>
      <c r="I607" s="18">
        <v>1</v>
      </c>
      <c r="J607" s="18">
        <v>1</v>
      </c>
      <c r="K607" s="14">
        <f t="shared" ca="1" si="59"/>
        <v>0</v>
      </c>
      <c r="M607" s="24" t="str">
        <f t="shared" ca="1" si="57"/>
        <v>INDNDEFFTF-100</v>
      </c>
      <c r="N607" s="25" t="str">
        <f t="shared" ca="1" si="58"/>
        <v>Construction Saving Tech-Haulage Tractors, Trucks, Fishing boats 10y</v>
      </c>
      <c r="O607" s="25" t="s">
        <v>32</v>
      </c>
      <c r="P607" s="25" t="s">
        <v>33</v>
      </c>
      <c r="Q607" s="25"/>
      <c r="R607" s="25"/>
      <c r="S607" s="24" t="s">
        <v>34</v>
      </c>
      <c r="V607" s="16" t="str">
        <f t="shared" ca="1" si="60"/>
        <v>ND</v>
      </c>
      <c r="W607" s="14" t="str">
        <f t="shared" ca="1" si="60"/>
        <v>Construction</v>
      </c>
      <c r="X607" s="3" t="str">
        <f>'EE investment costs'!D656</f>
        <v>TF-100</v>
      </c>
      <c r="Y607" s="3" t="str">
        <f>'EE investment costs'!E656</f>
        <v>Haulage Tractors, Trucks, Fishing boats</v>
      </c>
      <c r="AC607" s="123">
        <f>'EE investment costs'!C656</f>
        <v>10</v>
      </c>
      <c r="AD607" s="22"/>
    </row>
    <row r="608" spans="2:30">
      <c r="C608" s="15"/>
      <c r="D608" s="16"/>
      <c r="F608" s="17"/>
      <c r="I608" s="18"/>
      <c r="J608" s="18"/>
      <c r="M608" s="20"/>
      <c r="N608" s="21"/>
      <c r="O608" s="21"/>
      <c r="P608" s="21"/>
      <c r="Q608" s="21"/>
      <c r="R608" s="21"/>
      <c r="S608" s="20"/>
      <c r="V608" s="16"/>
      <c r="W608" s="14"/>
      <c r="X608" s="3"/>
      <c r="Y608" s="3"/>
      <c r="AC608" s="123"/>
      <c r="AD608" s="22"/>
    </row>
    <row r="609" spans="3:30">
      <c r="C609" s="15"/>
      <c r="D609" s="16"/>
      <c r="F609" s="17"/>
      <c r="I609" s="18"/>
      <c r="J609" s="18"/>
      <c r="M609" s="19"/>
      <c r="N609" s="23"/>
      <c r="O609" s="23"/>
      <c r="P609" s="23"/>
      <c r="Q609" s="23"/>
      <c r="R609" s="23"/>
      <c r="S609" s="19"/>
      <c r="V609" s="16"/>
      <c r="W609" s="14"/>
      <c r="X609" s="3"/>
      <c r="Y609" s="3"/>
      <c r="AC609" s="123"/>
      <c r="AD609" s="22"/>
    </row>
    <row r="610" spans="3:30">
      <c r="C610" s="15"/>
      <c r="D610" s="16"/>
      <c r="F610" s="17"/>
      <c r="I610" s="18"/>
      <c r="J610" s="18"/>
      <c r="M610" s="19"/>
      <c r="N610" s="23"/>
      <c r="O610" s="23"/>
      <c r="P610" s="23"/>
      <c r="Q610" s="23"/>
      <c r="R610" s="23"/>
      <c r="S610" s="19"/>
      <c r="V610" s="16"/>
      <c r="W610" s="14"/>
      <c r="X610" s="3"/>
      <c r="Y610" s="3"/>
      <c r="AC610" s="123"/>
      <c r="AD610" s="22"/>
    </row>
    <row r="611" spans="3:30">
      <c r="C611" s="15"/>
      <c r="D611" s="16"/>
      <c r="F611" s="17"/>
      <c r="I611" s="18"/>
      <c r="J611" s="18"/>
      <c r="M611" s="19"/>
      <c r="N611" s="23"/>
      <c r="O611" s="23"/>
      <c r="P611" s="23"/>
      <c r="Q611" s="23"/>
      <c r="R611" s="23"/>
      <c r="S611" s="19"/>
      <c r="V611" s="16"/>
      <c r="W611" s="14"/>
      <c r="X611" s="3"/>
      <c r="Y611" s="3"/>
      <c r="AC611" s="123"/>
      <c r="AD611" s="22"/>
    </row>
    <row r="612" spans="3:30">
      <c r="C612" s="15"/>
      <c r="D612" s="16"/>
      <c r="F612" s="17"/>
      <c r="I612" s="18"/>
      <c r="J612" s="18"/>
      <c r="M612" s="19"/>
      <c r="N612" s="23"/>
      <c r="O612" s="23"/>
      <c r="P612" s="23"/>
      <c r="Q612" s="23"/>
      <c r="R612" s="23"/>
      <c r="S612" s="19"/>
      <c r="V612" s="16"/>
      <c r="W612" s="14"/>
      <c r="X612" s="3"/>
      <c r="Y612" s="3"/>
      <c r="AC612" s="123"/>
      <c r="AD612" s="22"/>
    </row>
    <row r="613" spans="3:30">
      <c r="C613" s="15"/>
      <c r="D613" s="16"/>
      <c r="F613" s="17"/>
      <c r="I613" s="18"/>
      <c r="J613" s="18"/>
      <c r="M613" s="19"/>
      <c r="N613" s="23"/>
      <c r="O613" s="23"/>
      <c r="P613" s="23"/>
      <c r="Q613" s="23"/>
      <c r="R613" s="23"/>
      <c r="S613" s="19"/>
      <c r="V613" s="16"/>
      <c r="W613" s="14"/>
      <c r="X613" s="3"/>
      <c r="Y613" s="3"/>
      <c r="AC613" s="123"/>
      <c r="AD613" s="22"/>
    </row>
    <row r="614" spans="3:30">
      <c r="C614" s="15"/>
      <c r="D614" s="16"/>
      <c r="F614" s="17"/>
      <c r="I614" s="18"/>
      <c r="J614" s="18"/>
      <c r="M614" s="19"/>
      <c r="N614" s="23"/>
      <c r="O614" s="23"/>
      <c r="P614" s="23"/>
      <c r="Q614" s="23"/>
      <c r="R614" s="23"/>
      <c r="S614" s="19"/>
      <c r="V614" s="16"/>
      <c r="W614" s="14"/>
      <c r="X614" s="3"/>
      <c r="Y614" s="3"/>
      <c r="AC614" s="123"/>
      <c r="AD614" s="22"/>
    </row>
    <row r="615" spans="3:30">
      <c r="C615" s="15"/>
      <c r="D615" s="16"/>
      <c r="F615" s="17"/>
      <c r="I615" s="18"/>
      <c r="J615" s="18"/>
      <c r="M615" s="19"/>
      <c r="N615" s="23"/>
      <c r="O615" s="23"/>
      <c r="P615" s="23"/>
      <c r="Q615" s="23"/>
      <c r="R615" s="23"/>
      <c r="S615" s="19"/>
      <c r="V615" s="16"/>
      <c r="W615" s="14"/>
      <c r="X615" s="3"/>
      <c r="Y615" s="3"/>
      <c r="AC615" s="123"/>
      <c r="AD615" s="22"/>
    </row>
    <row r="616" spans="3:30">
      <c r="C616" s="15"/>
      <c r="D616" s="16"/>
      <c r="F616" s="17"/>
      <c r="I616" s="18"/>
      <c r="J616" s="18"/>
      <c r="M616" s="19"/>
      <c r="N616" s="23"/>
      <c r="O616" s="23"/>
      <c r="P616" s="23"/>
      <c r="Q616" s="23"/>
      <c r="R616" s="23"/>
      <c r="S616" s="19"/>
      <c r="V616" s="16"/>
      <c r="W616" s="14"/>
      <c r="X616" s="3"/>
      <c r="Y616" s="3"/>
      <c r="AC616" s="123"/>
      <c r="AD616" s="22"/>
    </row>
    <row r="617" spans="3:30">
      <c r="C617" s="15"/>
      <c r="D617" s="16"/>
      <c r="F617" s="17"/>
      <c r="I617" s="18"/>
      <c r="J617" s="18"/>
      <c r="M617" s="19"/>
      <c r="N617" s="23"/>
      <c r="O617" s="23"/>
      <c r="P617" s="23"/>
      <c r="Q617" s="23"/>
      <c r="R617" s="23"/>
      <c r="S617" s="19"/>
      <c r="V617" s="16"/>
      <c r="W617" s="14"/>
      <c r="X617" s="3"/>
      <c r="Y617" s="3"/>
      <c r="AC617" s="123"/>
      <c r="AD617" s="22"/>
    </row>
    <row r="618" spans="3:30">
      <c r="C618" s="15"/>
      <c r="D618" s="16"/>
      <c r="F618" s="17"/>
      <c r="I618" s="18"/>
      <c r="J618" s="18"/>
      <c r="M618" s="19"/>
      <c r="N618" s="23"/>
      <c r="O618" s="23"/>
      <c r="P618" s="23"/>
      <c r="Q618" s="23"/>
      <c r="R618" s="23"/>
      <c r="S618" s="19"/>
      <c r="V618" s="16"/>
      <c r="W618" s="14"/>
      <c r="X618" s="3"/>
      <c r="Y618" s="3"/>
      <c r="AC618" s="123"/>
      <c r="AD618" s="22"/>
    </row>
    <row r="619" spans="3:30">
      <c r="C619" s="15"/>
      <c r="D619" s="16"/>
      <c r="F619" s="17"/>
      <c r="I619" s="18"/>
      <c r="J619" s="18"/>
      <c r="M619" s="19"/>
      <c r="N619" s="23"/>
      <c r="O619" s="23"/>
      <c r="P619" s="23"/>
      <c r="Q619" s="23"/>
      <c r="R619" s="23"/>
      <c r="S619" s="19"/>
      <c r="V619" s="16"/>
      <c r="W619" s="14"/>
      <c r="X619" s="3"/>
      <c r="Y619" s="3"/>
      <c r="AC619" s="123"/>
      <c r="AD619" s="22"/>
    </row>
    <row r="620" spans="3:30">
      <c r="C620" s="15"/>
      <c r="D620" s="16"/>
      <c r="F620" s="17"/>
      <c r="I620" s="18"/>
      <c r="J620" s="18"/>
      <c r="M620" s="19"/>
      <c r="N620" s="23"/>
      <c r="O620" s="23"/>
      <c r="P620" s="23"/>
      <c r="Q620" s="23"/>
      <c r="R620" s="23"/>
      <c r="S620" s="19"/>
      <c r="V620" s="16"/>
      <c r="W620" s="14"/>
      <c r="X620" s="3"/>
      <c r="Y620" s="3"/>
      <c r="AC620" s="123"/>
      <c r="AD620" s="22"/>
    </row>
    <row r="621" spans="3:30">
      <c r="C621" s="15"/>
      <c r="D621" s="16"/>
      <c r="F621" s="17"/>
      <c r="I621" s="18"/>
      <c r="J621" s="18"/>
      <c r="M621" s="19"/>
      <c r="N621" s="23"/>
      <c r="O621" s="23"/>
      <c r="P621" s="23"/>
      <c r="Q621" s="23"/>
      <c r="R621" s="23"/>
      <c r="S621" s="19"/>
      <c r="V621" s="16"/>
      <c r="W621" s="14"/>
      <c r="X621" s="3"/>
      <c r="Y621" s="3"/>
      <c r="AC621" s="123"/>
      <c r="AD621" s="22"/>
    </row>
    <row r="622" spans="3:30">
      <c r="C622" s="15"/>
      <c r="D622" s="16"/>
      <c r="F622" s="17"/>
      <c r="I622" s="18"/>
      <c r="J622" s="18"/>
      <c r="M622" s="19"/>
      <c r="N622" s="23"/>
      <c r="O622" s="23"/>
      <c r="P622" s="23"/>
      <c r="Q622" s="23"/>
      <c r="R622" s="23"/>
      <c r="S622" s="19"/>
      <c r="V622" s="16"/>
      <c r="W622" s="14"/>
      <c r="X622" s="3"/>
      <c r="Y622" s="3"/>
      <c r="AC622" s="123"/>
      <c r="AD622" s="22"/>
    </row>
    <row r="623" spans="3:30">
      <c r="C623" s="15"/>
      <c r="D623" s="16"/>
      <c r="F623" s="17"/>
      <c r="I623" s="18"/>
      <c r="J623" s="18"/>
      <c r="M623" s="19"/>
      <c r="N623" s="23"/>
      <c r="O623" s="23"/>
      <c r="P623" s="23"/>
      <c r="Q623" s="23"/>
      <c r="R623" s="23"/>
      <c r="S623" s="19"/>
      <c r="V623" s="16"/>
      <c r="W623" s="14"/>
      <c r="X623" s="3"/>
      <c r="Y623" s="3"/>
      <c r="AC623" s="123"/>
      <c r="AD623" s="22"/>
    </row>
    <row r="624" spans="3:30">
      <c r="C624" s="15"/>
      <c r="D624" s="16"/>
      <c r="F624" s="17"/>
      <c r="I624" s="18"/>
      <c r="J624" s="18"/>
      <c r="M624" s="19"/>
      <c r="N624" s="23"/>
      <c r="O624" s="23"/>
      <c r="P624" s="23"/>
      <c r="Q624" s="23"/>
      <c r="R624" s="23"/>
      <c r="S624" s="19"/>
      <c r="V624" s="16"/>
      <c r="W624" s="14"/>
      <c r="X624" s="3"/>
      <c r="Y624" s="3"/>
      <c r="AC624" s="123"/>
      <c r="AD624" s="22"/>
    </row>
    <row r="625" spans="3:30">
      <c r="C625" s="15"/>
      <c r="D625" s="16"/>
      <c r="F625" s="17"/>
      <c r="I625" s="18"/>
      <c r="J625" s="18"/>
      <c r="M625" s="19"/>
      <c r="N625" s="23"/>
      <c r="O625" s="23"/>
      <c r="P625" s="23"/>
      <c r="Q625" s="23"/>
      <c r="R625" s="23"/>
      <c r="S625" s="19"/>
      <c r="V625" s="16"/>
      <c r="W625" s="14"/>
      <c r="X625" s="3"/>
      <c r="Y625" s="3"/>
      <c r="AC625" s="123"/>
      <c r="AD625" s="22"/>
    </row>
    <row r="626" spans="3:30">
      <c r="C626" s="15"/>
      <c r="D626" s="16"/>
      <c r="F626" s="17"/>
      <c r="I626" s="18"/>
      <c r="J626" s="18"/>
      <c r="M626" s="19"/>
      <c r="N626" s="23"/>
      <c r="O626" s="23"/>
      <c r="P626" s="23"/>
      <c r="Q626" s="23"/>
      <c r="R626" s="23"/>
      <c r="S626" s="19"/>
      <c r="V626" s="16"/>
      <c r="W626" s="14"/>
      <c r="X626" s="3"/>
      <c r="Y626" s="3"/>
      <c r="AC626" s="123"/>
      <c r="AD626" s="22"/>
    </row>
    <row r="627" spans="3:30">
      <c r="C627" s="15"/>
      <c r="D627" s="16"/>
      <c r="F627" s="17"/>
      <c r="I627" s="18"/>
      <c r="J627" s="18"/>
      <c r="M627" s="19"/>
      <c r="N627" s="23"/>
      <c r="O627" s="23"/>
      <c r="P627" s="23"/>
      <c r="Q627" s="23"/>
      <c r="R627" s="23"/>
      <c r="S627" s="19"/>
      <c r="V627" s="16"/>
      <c r="W627" s="14"/>
      <c r="X627" s="3"/>
      <c r="Y627" s="3"/>
      <c r="AC627" s="123"/>
      <c r="AD627" s="22"/>
    </row>
    <row r="628" spans="3:30">
      <c r="C628" s="15"/>
      <c r="D628" s="16"/>
      <c r="F628" s="17"/>
      <c r="I628" s="18"/>
      <c r="J628" s="18"/>
      <c r="M628" s="19"/>
      <c r="N628" s="23"/>
      <c r="O628" s="23"/>
      <c r="P628" s="23"/>
      <c r="Q628" s="23"/>
      <c r="R628" s="23"/>
      <c r="S628" s="19"/>
      <c r="V628" s="16"/>
      <c r="W628" s="14"/>
      <c r="X628" s="3"/>
      <c r="Y628" s="3"/>
      <c r="AC628" s="123"/>
      <c r="AD628" s="22"/>
    </row>
    <row r="629" spans="3:30">
      <c r="C629" s="15"/>
      <c r="D629" s="16"/>
      <c r="F629" s="17"/>
      <c r="I629" s="18"/>
      <c r="J629" s="18"/>
      <c r="M629" s="19"/>
      <c r="N629" s="23"/>
      <c r="O629" s="23"/>
      <c r="P629" s="23"/>
      <c r="Q629" s="23"/>
      <c r="R629" s="23"/>
      <c r="S629" s="19"/>
      <c r="V629" s="16"/>
      <c r="W629" s="14"/>
      <c r="X629" s="3"/>
      <c r="Y629" s="3"/>
      <c r="AC629" s="123"/>
      <c r="AD629" s="22"/>
    </row>
    <row r="630" spans="3:30">
      <c r="C630" s="15"/>
      <c r="D630" s="16"/>
      <c r="F630" s="17"/>
      <c r="I630" s="18"/>
      <c r="J630" s="18"/>
      <c r="M630" s="19"/>
      <c r="N630" s="23"/>
      <c r="O630" s="23"/>
      <c r="P630" s="23"/>
      <c r="Q630" s="23"/>
      <c r="R630" s="23"/>
      <c r="S630" s="19"/>
      <c r="V630" s="16"/>
      <c r="W630" s="14"/>
      <c r="X630" s="3"/>
      <c r="Y630" s="3"/>
      <c r="AC630" s="123"/>
      <c r="AD630" s="22"/>
    </row>
    <row r="631" spans="3:30">
      <c r="C631" s="15"/>
      <c r="D631" s="16"/>
      <c r="F631" s="17"/>
      <c r="I631" s="18"/>
      <c r="J631" s="18"/>
      <c r="M631" s="19"/>
      <c r="N631" s="23"/>
      <c r="O631" s="23"/>
      <c r="P631" s="23"/>
      <c r="Q631" s="23"/>
      <c r="R631" s="23"/>
      <c r="S631" s="19"/>
      <c r="V631" s="16"/>
      <c r="W631" s="14"/>
      <c r="X631" s="3"/>
      <c r="Y631" s="3"/>
      <c r="AC631" s="123"/>
      <c r="AD631" s="22"/>
    </row>
    <row r="632" spans="3:30">
      <c r="C632" s="15"/>
      <c r="D632" s="16"/>
      <c r="F632" s="17"/>
      <c r="I632" s="18"/>
      <c r="J632" s="18"/>
      <c r="M632" s="19"/>
      <c r="N632" s="23"/>
      <c r="O632" s="23"/>
      <c r="P632" s="23"/>
      <c r="Q632" s="23"/>
      <c r="R632" s="23"/>
      <c r="S632" s="19"/>
      <c r="V632" s="16"/>
      <c r="W632" s="14"/>
      <c r="X632" s="3"/>
      <c r="Y632" s="3"/>
      <c r="AC632" s="123"/>
      <c r="AD632" s="22"/>
    </row>
    <row r="633" spans="3:30">
      <c r="C633" s="15"/>
      <c r="D633" s="16"/>
      <c r="F633" s="17"/>
      <c r="I633" s="18"/>
      <c r="J633" s="18"/>
      <c r="M633" s="19"/>
      <c r="N633" s="23"/>
      <c r="O633" s="23"/>
      <c r="P633" s="23"/>
      <c r="Q633" s="23"/>
      <c r="R633" s="23"/>
      <c r="S633" s="19"/>
      <c r="V633" s="16"/>
      <c r="W633" s="14"/>
      <c r="X633" s="3"/>
      <c r="Y633" s="3"/>
      <c r="AC633" s="123"/>
      <c r="AD633" s="22"/>
    </row>
    <row r="634" spans="3:30">
      <c r="C634" s="15"/>
      <c r="D634" s="16"/>
      <c r="F634" s="17"/>
      <c r="I634" s="18"/>
      <c r="J634" s="18"/>
      <c r="M634" s="19"/>
      <c r="N634" s="23"/>
      <c r="O634" s="23"/>
      <c r="P634" s="23"/>
      <c r="Q634" s="23"/>
      <c r="R634" s="23"/>
      <c r="S634" s="19"/>
      <c r="V634" s="16"/>
      <c r="W634" s="14"/>
      <c r="X634" s="3"/>
      <c r="Y634" s="3"/>
      <c r="AC634" s="123"/>
      <c r="AD634" s="22"/>
    </row>
    <row r="635" spans="3:30">
      <c r="C635" s="15"/>
      <c r="D635" s="16"/>
      <c r="F635" s="17"/>
      <c r="I635" s="18"/>
      <c r="J635" s="18"/>
      <c r="M635" s="19"/>
      <c r="N635" s="23"/>
      <c r="O635" s="23"/>
      <c r="P635" s="23"/>
      <c r="Q635" s="23"/>
      <c r="R635" s="23"/>
      <c r="S635" s="19"/>
      <c r="V635" s="16"/>
      <c r="W635" s="14"/>
      <c r="X635" s="3"/>
      <c r="Y635" s="3"/>
      <c r="AC635" s="123"/>
      <c r="AD635" s="22"/>
    </row>
    <row r="636" spans="3:30">
      <c r="C636" s="15"/>
      <c r="D636" s="16"/>
      <c r="F636" s="17"/>
      <c r="I636" s="18"/>
      <c r="J636" s="18"/>
      <c r="M636" s="19"/>
      <c r="N636" s="23"/>
      <c r="O636" s="23"/>
      <c r="P636" s="23"/>
      <c r="Q636" s="23"/>
      <c r="R636" s="23"/>
      <c r="S636" s="19"/>
      <c r="V636" s="16"/>
      <c r="W636" s="14"/>
      <c r="X636" s="3"/>
      <c r="Y636" s="3"/>
      <c r="AC636" s="123"/>
      <c r="AD636" s="22"/>
    </row>
    <row r="637" spans="3:30">
      <c r="C637" s="15"/>
      <c r="D637" s="16"/>
      <c r="F637" s="17"/>
      <c r="I637" s="18"/>
      <c r="J637" s="18"/>
      <c r="M637" s="19"/>
      <c r="N637" s="23"/>
      <c r="O637" s="23"/>
      <c r="P637" s="23"/>
      <c r="Q637" s="23"/>
      <c r="R637" s="23"/>
      <c r="S637" s="19"/>
      <c r="V637" s="16"/>
      <c r="W637" s="14"/>
      <c r="X637" s="3"/>
      <c r="Y637" s="3"/>
      <c r="AC637" s="123"/>
      <c r="AD637" s="22"/>
    </row>
    <row r="638" spans="3:30">
      <c r="C638" s="15"/>
      <c r="D638" s="16"/>
      <c r="F638" s="17"/>
      <c r="I638" s="18"/>
      <c r="J638" s="18"/>
      <c r="M638" s="19"/>
      <c r="N638" s="23"/>
      <c r="O638" s="23"/>
      <c r="P638" s="23"/>
      <c r="Q638" s="23"/>
      <c r="R638" s="23"/>
      <c r="S638" s="19"/>
      <c r="V638" s="16"/>
      <c r="W638" s="14"/>
      <c r="X638" s="3"/>
      <c r="Y638" s="3"/>
      <c r="AC638" s="123"/>
      <c r="AD638" s="22"/>
    </row>
    <row r="639" spans="3:30">
      <c r="C639" s="15"/>
      <c r="D639" s="16"/>
      <c r="F639" s="17"/>
      <c r="I639" s="18"/>
      <c r="J639" s="18"/>
      <c r="M639" s="19"/>
      <c r="N639" s="23"/>
      <c r="O639" s="23"/>
      <c r="P639" s="23"/>
      <c r="Q639" s="23"/>
      <c r="R639" s="23"/>
      <c r="S639" s="19"/>
      <c r="V639" s="16"/>
      <c r="W639" s="14"/>
      <c r="X639" s="3"/>
      <c r="Y639" s="3"/>
      <c r="AC639" s="123"/>
      <c r="AD639" s="22"/>
    </row>
    <row r="640" spans="3:30">
      <c r="C640" s="15"/>
      <c r="D640" s="16"/>
      <c r="F640" s="17"/>
      <c r="I640" s="18"/>
      <c r="J640" s="18"/>
      <c r="M640" s="19"/>
      <c r="N640" s="23"/>
      <c r="O640" s="23"/>
      <c r="P640" s="23"/>
      <c r="Q640" s="23"/>
      <c r="R640" s="23"/>
      <c r="S640" s="19"/>
      <c r="V640" s="16"/>
      <c r="W640" s="14"/>
      <c r="X640" s="3"/>
      <c r="Y640" s="3"/>
      <c r="AC640" s="123"/>
      <c r="AD640" s="22"/>
    </row>
    <row r="641" spans="3:30">
      <c r="C641" s="15"/>
      <c r="D641" s="16"/>
      <c r="F641" s="17"/>
      <c r="I641" s="18"/>
      <c r="J641" s="18"/>
      <c r="M641" s="19"/>
      <c r="N641" s="23"/>
      <c r="O641" s="23"/>
      <c r="P641" s="23"/>
      <c r="Q641" s="23"/>
      <c r="R641" s="23"/>
      <c r="S641" s="19"/>
      <c r="V641" s="16"/>
      <c r="W641" s="14"/>
      <c r="X641" s="3"/>
      <c r="Y641" s="3"/>
      <c r="AC641" s="123"/>
      <c r="AD641" s="22"/>
    </row>
    <row r="642" spans="3:30">
      <c r="C642" s="15"/>
      <c r="D642" s="16"/>
      <c r="F642" s="17"/>
      <c r="I642" s="18"/>
      <c r="J642" s="18"/>
      <c r="M642" s="19"/>
      <c r="N642" s="23"/>
      <c r="O642" s="23"/>
      <c r="P642" s="23"/>
      <c r="Q642" s="23"/>
      <c r="R642" s="23"/>
      <c r="S642" s="19"/>
      <c r="V642" s="16"/>
      <c r="W642" s="14"/>
      <c r="X642" s="3"/>
      <c r="Y642" s="3"/>
      <c r="AC642" s="123"/>
      <c r="AD642" s="22"/>
    </row>
    <row r="643" spans="3:30">
      <c r="C643" s="15"/>
      <c r="D643" s="16"/>
      <c r="F643" s="17"/>
      <c r="I643" s="18"/>
      <c r="J643" s="18"/>
      <c r="M643" s="19"/>
      <c r="N643" s="23"/>
      <c r="O643" s="23"/>
      <c r="P643" s="23"/>
      <c r="Q643" s="23"/>
      <c r="R643" s="23"/>
      <c r="S643" s="19"/>
      <c r="V643" s="16"/>
      <c r="W643" s="14"/>
      <c r="X643" s="3"/>
      <c r="Y643" s="3"/>
      <c r="AC643" s="123"/>
      <c r="AD643" s="22"/>
    </row>
    <row r="644" spans="3:30">
      <c r="C644" s="15"/>
      <c r="D644" s="16"/>
      <c r="F644" s="17"/>
      <c r="I644" s="18"/>
      <c r="J644" s="18"/>
      <c r="M644" s="19"/>
      <c r="N644" s="23"/>
      <c r="O644" s="23"/>
      <c r="P644" s="23"/>
      <c r="Q644" s="23"/>
      <c r="R644" s="23"/>
      <c r="S644" s="19"/>
      <c r="V644" s="16"/>
      <c r="W644" s="14"/>
      <c r="X644" s="3"/>
      <c r="Y644" s="3"/>
      <c r="AC644" s="123"/>
      <c r="AD644" s="22"/>
    </row>
    <row r="645" spans="3:30">
      <c r="C645" s="15"/>
      <c r="D645" s="16"/>
      <c r="F645" s="17"/>
      <c r="I645" s="18"/>
      <c r="J645" s="18"/>
      <c r="M645" s="19"/>
      <c r="N645" s="23"/>
      <c r="O645" s="23"/>
      <c r="P645" s="23"/>
      <c r="Q645" s="23"/>
      <c r="R645" s="23"/>
      <c r="S645" s="19"/>
      <c r="V645" s="16"/>
      <c r="W645" s="14"/>
      <c r="X645" s="3"/>
      <c r="Y645" s="3"/>
      <c r="AC645" s="123"/>
      <c r="AD645" s="22"/>
    </row>
    <row r="646" spans="3:30">
      <c r="C646" s="15"/>
      <c r="D646" s="16"/>
      <c r="F646" s="17"/>
      <c r="I646" s="18"/>
      <c r="J646" s="18"/>
      <c r="M646" s="19"/>
      <c r="N646" s="23"/>
      <c r="O646" s="23"/>
      <c r="P646" s="23"/>
      <c r="Q646" s="23"/>
      <c r="R646" s="23"/>
      <c r="S646" s="19"/>
      <c r="V646" s="16"/>
      <c r="W646" s="14"/>
      <c r="X646" s="3"/>
      <c r="Y646" s="3"/>
      <c r="AC646" s="123"/>
      <c r="AD646" s="22"/>
    </row>
    <row r="647" spans="3:30">
      <c r="C647" s="15"/>
      <c r="D647" s="16"/>
      <c r="F647" s="17"/>
      <c r="I647" s="18"/>
      <c r="J647" s="18"/>
      <c r="M647" s="19"/>
      <c r="N647" s="23"/>
      <c r="O647" s="23"/>
      <c r="P647" s="23"/>
      <c r="Q647" s="23"/>
      <c r="R647" s="23"/>
      <c r="S647" s="19"/>
      <c r="V647" s="16"/>
      <c r="W647" s="14"/>
      <c r="X647" s="3"/>
      <c r="Y647" s="3"/>
      <c r="AC647" s="123"/>
      <c r="AD647" s="22"/>
    </row>
    <row r="648" spans="3:30">
      <c r="C648" s="15"/>
      <c r="D648" s="16"/>
      <c r="F648" s="17"/>
      <c r="I648" s="18"/>
      <c r="J648" s="18"/>
      <c r="M648" s="19"/>
      <c r="N648" s="23"/>
      <c r="O648" s="23"/>
      <c r="P648" s="23"/>
      <c r="Q648" s="23"/>
      <c r="R648" s="23"/>
      <c r="S648" s="19"/>
      <c r="V648" s="16"/>
      <c r="W648" s="14"/>
      <c r="X648" s="3"/>
      <c r="Y648" s="3"/>
      <c r="AC648" s="123"/>
      <c r="AD648" s="22"/>
    </row>
    <row r="649" spans="3:30">
      <c r="C649" s="15"/>
      <c r="D649" s="16"/>
      <c r="F649" s="17"/>
      <c r="I649" s="18"/>
      <c r="J649" s="18"/>
      <c r="M649" s="19"/>
      <c r="N649" s="23"/>
      <c r="O649" s="23"/>
      <c r="P649" s="23"/>
      <c r="Q649" s="23"/>
      <c r="R649" s="23"/>
      <c r="S649" s="19"/>
      <c r="V649" s="16"/>
      <c r="W649" s="14"/>
      <c r="X649" s="3"/>
      <c r="Y649" s="3"/>
      <c r="AC649" s="123"/>
      <c r="AD649" s="22"/>
    </row>
    <row r="650" spans="3:30">
      <c r="C650" s="15"/>
      <c r="D650" s="16"/>
      <c r="F650" s="17"/>
      <c r="I650" s="18"/>
      <c r="J650" s="18"/>
      <c r="M650" s="19"/>
      <c r="N650" s="23"/>
      <c r="O650" s="23"/>
      <c r="P650" s="23"/>
      <c r="Q650" s="23"/>
      <c r="R650" s="23"/>
      <c r="S650" s="19"/>
      <c r="V650" s="16"/>
      <c r="W650" s="14"/>
      <c r="X650" s="3"/>
      <c r="Y650" s="3"/>
      <c r="AC650" s="123"/>
      <c r="AD650" s="22"/>
    </row>
    <row r="651" spans="3:30">
      <c r="C651" s="15"/>
      <c r="D651" s="16"/>
      <c r="F651" s="17"/>
      <c r="I651" s="18"/>
      <c r="J651" s="18"/>
      <c r="M651" s="19"/>
      <c r="N651" s="23"/>
      <c r="O651" s="23"/>
      <c r="P651" s="23"/>
      <c r="Q651" s="23"/>
      <c r="R651" s="23"/>
      <c r="S651" s="19"/>
      <c r="V651" s="16"/>
      <c r="W651" s="14"/>
      <c r="X651" s="3"/>
      <c r="Y651" s="3"/>
      <c r="AC651" s="123"/>
      <c r="AD651" s="22"/>
    </row>
    <row r="652" spans="3:30">
      <c r="C652" s="15"/>
      <c r="D652" s="16"/>
      <c r="F652" s="17"/>
      <c r="I652" s="18"/>
      <c r="J652" s="18"/>
      <c r="M652" s="19"/>
      <c r="N652" s="23"/>
      <c r="O652" s="23"/>
      <c r="P652" s="23"/>
      <c r="Q652" s="23"/>
      <c r="R652" s="23"/>
      <c r="S652" s="19"/>
      <c r="V652" s="16"/>
      <c r="W652" s="14"/>
      <c r="X652" s="3"/>
      <c r="Y652" s="3"/>
      <c r="AC652" s="123"/>
      <c r="AD652" s="22"/>
    </row>
    <row r="653" spans="3:30">
      <c r="C653" s="15"/>
      <c r="D653" s="16"/>
      <c r="F653" s="17"/>
      <c r="I653" s="18"/>
      <c r="J653" s="18"/>
      <c r="M653" s="19"/>
      <c r="N653" s="23"/>
      <c r="O653" s="23"/>
      <c r="P653" s="23"/>
      <c r="Q653" s="23"/>
      <c r="R653" s="23"/>
      <c r="S653" s="19"/>
      <c r="V653" s="16"/>
      <c r="W653" s="14"/>
      <c r="X653" s="3"/>
      <c r="Y653" s="3"/>
      <c r="AC653" s="123"/>
      <c r="AD653" s="22"/>
    </row>
    <row r="654" spans="3:30">
      <c r="C654" s="15"/>
      <c r="D654" s="16"/>
      <c r="F654" s="17"/>
      <c r="I654" s="18"/>
      <c r="J654" s="18"/>
      <c r="M654" s="19"/>
      <c r="N654" s="23"/>
      <c r="O654" s="23"/>
      <c r="P654" s="23"/>
      <c r="Q654" s="23"/>
      <c r="R654" s="23"/>
      <c r="S654" s="19"/>
      <c r="V654" s="16"/>
      <c r="W654" s="14"/>
      <c r="X654" s="3"/>
      <c r="Y654" s="3"/>
      <c r="AC654" s="123"/>
      <c r="AD654" s="22"/>
    </row>
    <row r="655" spans="3:30">
      <c r="C655" s="15"/>
      <c r="D655" s="16"/>
      <c r="F655" s="17"/>
      <c r="I655" s="18"/>
      <c r="J655" s="18"/>
      <c r="M655" s="19"/>
      <c r="N655" s="23"/>
      <c r="O655" s="23"/>
      <c r="P655" s="23"/>
      <c r="Q655" s="23"/>
      <c r="R655" s="23"/>
      <c r="S655" s="19"/>
      <c r="V655" s="16"/>
      <c r="W655" s="14"/>
      <c r="X655" s="3"/>
      <c r="Y655" s="3"/>
      <c r="AC655" s="123"/>
      <c r="AD655" s="22"/>
    </row>
    <row r="656" spans="3:30">
      <c r="C656" s="15"/>
      <c r="D656" s="16"/>
      <c r="F656" s="17"/>
      <c r="I656" s="18"/>
      <c r="J656" s="18"/>
      <c r="M656" s="19"/>
      <c r="N656" s="23"/>
      <c r="O656" s="23"/>
      <c r="P656" s="23"/>
      <c r="Q656" s="23"/>
      <c r="R656" s="23"/>
      <c r="S656" s="19"/>
      <c r="V656" s="16"/>
      <c r="W656" s="14"/>
      <c r="X656" s="3"/>
      <c r="Y656" s="3"/>
      <c r="AC656" s="123"/>
    </row>
    <row r="657" spans="3:29">
      <c r="C657" s="15"/>
      <c r="D657" s="16"/>
      <c r="F657" s="17"/>
      <c r="I657" s="18"/>
      <c r="J657" s="18"/>
      <c r="M657" s="19"/>
      <c r="N657" s="23"/>
      <c r="O657" s="23"/>
      <c r="P657" s="23"/>
      <c r="Q657" s="23"/>
      <c r="R657" s="23"/>
      <c r="S657" s="19"/>
      <c r="T657" s="14"/>
      <c r="U657" s="14"/>
      <c r="V657" s="16"/>
      <c r="W657" s="14"/>
      <c r="X657" s="3"/>
      <c r="Y657" s="3"/>
      <c r="AC657" s="123"/>
    </row>
    <row r="658" spans="3:29">
      <c r="C658" s="15"/>
      <c r="D658" s="16"/>
      <c r="F658" s="17"/>
      <c r="I658" s="18"/>
      <c r="J658" s="18"/>
      <c r="M658" s="19"/>
      <c r="N658" s="23"/>
      <c r="O658" s="23"/>
      <c r="P658" s="23"/>
      <c r="Q658" s="23"/>
      <c r="R658" s="23"/>
      <c r="S658" s="19"/>
      <c r="T658" s="14"/>
      <c r="U658" s="14"/>
      <c r="V658" s="16"/>
      <c r="W658" s="14"/>
      <c r="X658" s="3"/>
      <c r="Y658" s="3"/>
      <c r="AC658" s="123"/>
    </row>
    <row r="659" spans="3:29">
      <c r="C659" s="15"/>
      <c r="D659" s="16"/>
      <c r="F659" s="17"/>
      <c r="I659" s="18"/>
      <c r="J659" s="18"/>
      <c r="M659" s="19"/>
      <c r="N659" s="23"/>
      <c r="O659" s="23"/>
      <c r="P659" s="23"/>
      <c r="Q659" s="23"/>
      <c r="R659" s="23"/>
      <c r="S659" s="19"/>
      <c r="T659" s="14"/>
      <c r="U659" s="14"/>
      <c r="V659" s="16"/>
      <c r="W659" s="14"/>
      <c r="X659" s="3"/>
      <c r="Y659" s="3"/>
      <c r="AC659" s="123"/>
    </row>
    <row r="660" spans="3:29">
      <c r="C660" s="15"/>
      <c r="D660" s="16"/>
      <c r="F660" s="17"/>
      <c r="I660" s="18"/>
      <c r="J660" s="18"/>
      <c r="M660" s="19"/>
      <c r="N660" s="23"/>
      <c r="O660" s="23"/>
      <c r="P660" s="23"/>
      <c r="Q660" s="23"/>
      <c r="R660" s="23"/>
      <c r="S660" s="19"/>
      <c r="T660" s="14"/>
      <c r="U660" s="14"/>
      <c r="V660" s="16"/>
      <c r="W660" s="14"/>
      <c r="X660" s="3"/>
      <c r="Y660" s="3"/>
      <c r="AC660" s="123"/>
    </row>
    <row r="661" spans="3:29">
      <c r="C661" s="15"/>
      <c r="D661" s="16"/>
      <c r="F661" s="17"/>
      <c r="I661" s="18"/>
      <c r="J661" s="18"/>
      <c r="M661" s="19"/>
      <c r="N661" s="23"/>
      <c r="O661" s="23"/>
      <c r="P661" s="23"/>
      <c r="Q661" s="23"/>
      <c r="R661" s="23"/>
      <c r="S661" s="19"/>
      <c r="T661" s="14"/>
      <c r="U661" s="14"/>
      <c r="V661" s="16"/>
      <c r="W661" s="14"/>
      <c r="X661" s="3"/>
      <c r="Y661" s="3"/>
      <c r="AC661" s="123"/>
    </row>
    <row r="662" spans="3:29">
      <c r="C662" s="15"/>
      <c r="D662" s="16"/>
      <c r="F662" s="17"/>
      <c r="I662" s="18"/>
      <c r="J662" s="18"/>
      <c r="M662" s="19"/>
      <c r="N662" s="23"/>
      <c r="O662" s="23"/>
      <c r="P662" s="23"/>
      <c r="Q662" s="23"/>
      <c r="R662" s="23"/>
      <c r="S662" s="19"/>
      <c r="T662" s="14"/>
      <c r="U662" s="14"/>
      <c r="V662" s="16"/>
      <c r="W662" s="14"/>
      <c r="X662" s="3"/>
      <c r="Y662" s="3"/>
      <c r="AC662" s="123"/>
    </row>
    <row r="663" spans="3:29">
      <c r="C663" s="15"/>
      <c r="D663" s="16"/>
      <c r="F663" s="17"/>
      <c r="I663" s="18"/>
      <c r="J663" s="18"/>
      <c r="M663" s="19"/>
      <c r="N663" s="23"/>
      <c r="O663" s="23"/>
      <c r="P663" s="23"/>
      <c r="Q663" s="23"/>
      <c r="R663" s="23"/>
      <c r="S663" s="19"/>
      <c r="T663" s="14"/>
      <c r="U663" s="14"/>
      <c r="V663" s="16"/>
      <c r="W663" s="14"/>
      <c r="X663" s="3"/>
      <c r="Y663" s="3"/>
      <c r="Z663" s="14"/>
      <c r="AC663" s="123"/>
    </row>
    <row r="664" spans="3:29">
      <c r="C664" s="15"/>
      <c r="D664" s="16"/>
      <c r="F664" s="17"/>
      <c r="I664" s="18"/>
      <c r="J664" s="18"/>
      <c r="M664" s="19"/>
      <c r="N664" s="23"/>
      <c r="O664" s="23"/>
      <c r="P664" s="23"/>
      <c r="Q664" s="23"/>
      <c r="R664" s="23"/>
      <c r="S664" s="19"/>
      <c r="T664" s="14"/>
      <c r="U664" s="14"/>
      <c r="V664" s="16"/>
      <c r="W664" s="14"/>
      <c r="X664" s="3"/>
      <c r="Y664" s="3"/>
      <c r="Z664" s="14"/>
      <c r="AC664" s="123"/>
    </row>
    <row r="665" spans="3:29">
      <c r="C665" s="15"/>
      <c r="D665" s="16"/>
      <c r="F665" s="17"/>
      <c r="I665" s="18"/>
      <c r="J665" s="18"/>
      <c r="M665" s="19"/>
      <c r="N665" s="23"/>
      <c r="O665" s="23"/>
      <c r="P665" s="23"/>
      <c r="Q665" s="23"/>
      <c r="R665" s="23"/>
      <c r="S665" s="19"/>
      <c r="T665" s="14"/>
      <c r="U665" s="14"/>
      <c r="V665" s="16"/>
      <c r="W665" s="14"/>
      <c r="X665" s="3"/>
      <c r="Y665" s="3"/>
      <c r="Z665" s="14"/>
      <c r="AC665" s="123"/>
    </row>
    <row r="666" spans="3:29">
      <c r="C666" s="15"/>
      <c r="D666" s="16"/>
      <c r="F666" s="17"/>
      <c r="I666" s="18"/>
      <c r="J666" s="18"/>
      <c r="M666" s="19"/>
      <c r="N666" s="23"/>
      <c r="O666" s="23"/>
      <c r="P666" s="23"/>
      <c r="Q666" s="23"/>
      <c r="R666" s="23"/>
      <c r="S666" s="19"/>
      <c r="T666" s="14"/>
      <c r="U666" s="14"/>
      <c r="V666" s="16"/>
      <c r="W666" s="14"/>
      <c r="X666" s="3"/>
      <c r="Y666" s="3"/>
      <c r="Z666" s="14"/>
      <c r="AC666" s="123"/>
    </row>
    <row r="667" spans="3:29" ht="13.5" thickBot="1">
      <c r="C667" s="15"/>
      <c r="D667" s="16"/>
      <c r="F667" s="17"/>
      <c r="I667" s="18"/>
      <c r="J667" s="18"/>
      <c r="M667" s="24"/>
      <c r="N667" s="25"/>
      <c r="O667" s="25"/>
      <c r="P667" s="25"/>
      <c r="Q667" s="25"/>
      <c r="R667" s="25"/>
      <c r="S667" s="24"/>
      <c r="T667" s="14"/>
      <c r="U667" s="14"/>
      <c r="V667" s="16"/>
      <c r="W667" s="14"/>
      <c r="X667" s="3"/>
      <c r="Y667" s="3"/>
      <c r="Z667" s="14"/>
      <c r="AC667" s="123"/>
    </row>
    <row r="668" spans="3:29">
      <c r="C668" s="15"/>
      <c r="D668" s="16"/>
      <c r="F668" s="17"/>
      <c r="I668" s="18"/>
      <c r="J668" s="18"/>
      <c r="M668" s="20"/>
      <c r="N668" s="21"/>
      <c r="O668" s="21"/>
      <c r="P668" s="21"/>
      <c r="Q668" s="21"/>
      <c r="R668" s="21"/>
      <c r="S668" s="20"/>
      <c r="T668" s="14"/>
      <c r="U668" s="14"/>
      <c r="V668" s="16"/>
      <c r="W668" s="14"/>
      <c r="X668" s="3"/>
      <c r="Y668" s="3"/>
      <c r="Z668" s="14"/>
      <c r="AC668" s="123"/>
    </row>
    <row r="669" spans="3:29">
      <c r="C669" s="15"/>
      <c r="D669" s="16"/>
      <c r="F669" s="17"/>
      <c r="I669" s="18"/>
      <c r="J669" s="18"/>
      <c r="M669" s="19"/>
      <c r="N669" s="23"/>
      <c r="O669" s="23"/>
      <c r="P669" s="23"/>
      <c r="Q669" s="23"/>
      <c r="R669" s="23"/>
      <c r="S669" s="19"/>
      <c r="T669" s="14"/>
      <c r="U669" s="14"/>
      <c r="V669" s="16"/>
      <c r="W669" s="14"/>
      <c r="X669" s="3"/>
      <c r="Y669" s="3"/>
      <c r="Z669" s="14"/>
      <c r="AC669" s="123"/>
    </row>
    <row r="670" spans="3:29">
      <c r="C670" s="15"/>
      <c r="D670" s="16"/>
      <c r="F670" s="17"/>
      <c r="I670" s="18"/>
      <c r="J670" s="18"/>
      <c r="M670" s="19"/>
      <c r="N670" s="23"/>
      <c r="O670" s="23"/>
      <c r="P670" s="23"/>
      <c r="Q670" s="23"/>
      <c r="R670" s="23"/>
      <c r="S670" s="19"/>
      <c r="T670" s="14"/>
      <c r="U670" s="14"/>
      <c r="V670" s="16"/>
      <c r="W670" s="14"/>
      <c r="X670" s="3"/>
      <c r="Y670" s="3"/>
      <c r="Z670" s="14"/>
      <c r="AC670" s="123"/>
    </row>
    <row r="671" spans="3:29">
      <c r="C671" s="15"/>
      <c r="D671" s="16"/>
      <c r="F671" s="17"/>
      <c r="I671" s="18"/>
      <c r="J671" s="18"/>
      <c r="M671" s="19"/>
      <c r="N671" s="23"/>
      <c r="O671" s="23"/>
      <c r="P671" s="23"/>
      <c r="Q671" s="23"/>
      <c r="R671" s="23"/>
      <c r="S671" s="19"/>
      <c r="T671" s="14"/>
      <c r="U671" s="14"/>
      <c r="V671" s="16"/>
      <c r="W671" s="14"/>
      <c r="X671" s="3"/>
      <c r="Y671" s="3"/>
      <c r="Z671" s="14"/>
      <c r="AC671" s="123"/>
    </row>
    <row r="672" spans="3:29">
      <c r="C672" s="15"/>
      <c r="D672" s="16"/>
      <c r="F672" s="17"/>
      <c r="I672" s="18"/>
      <c r="J672" s="18"/>
      <c r="M672" s="19"/>
      <c r="N672" s="23"/>
      <c r="O672" s="23"/>
      <c r="P672" s="23"/>
      <c r="Q672" s="23"/>
      <c r="R672" s="23"/>
      <c r="S672" s="19"/>
      <c r="T672" s="14"/>
      <c r="U672" s="14"/>
      <c r="V672" s="16"/>
      <c r="W672" s="14"/>
      <c r="X672" s="3"/>
      <c r="Y672" s="3"/>
      <c r="Z672" s="14"/>
      <c r="AC672" s="123"/>
    </row>
    <row r="673" spans="3:29">
      <c r="C673" s="15"/>
      <c r="D673" s="16"/>
      <c r="F673" s="17"/>
      <c r="I673" s="18"/>
      <c r="J673" s="18"/>
      <c r="M673" s="19"/>
      <c r="N673" s="23"/>
      <c r="O673" s="23"/>
      <c r="P673" s="23"/>
      <c r="Q673" s="23"/>
      <c r="R673" s="23"/>
      <c r="S673" s="19"/>
      <c r="T673" s="14"/>
      <c r="U673" s="14"/>
      <c r="V673" s="16"/>
      <c r="W673" s="14"/>
      <c r="X673" s="3"/>
      <c r="Y673" s="3"/>
      <c r="Z673" s="14"/>
      <c r="AC673" s="123"/>
    </row>
    <row r="674" spans="3:29">
      <c r="C674" s="15"/>
      <c r="D674" s="16"/>
      <c r="F674" s="17"/>
      <c r="I674" s="18"/>
      <c r="J674" s="18"/>
      <c r="M674" s="19"/>
      <c r="N674" s="23"/>
      <c r="O674" s="23"/>
      <c r="P674" s="23"/>
      <c r="Q674" s="23"/>
      <c r="R674" s="23"/>
      <c r="S674" s="19"/>
      <c r="T674" s="14"/>
      <c r="U674" s="14"/>
      <c r="V674" s="16"/>
      <c r="W674" s="14"/>
      <c r="X674" s="3"/>
      <c r="Y674" s="3"/>
      <c r="Z674" s="14"/>
      <c r="AC674" s="123"/>
    </row>
    <row r="675" spans="3:29">
      <c r="C675" s="15"/>
      <c r="D675" s="16"/>
      <c r="F675" s="17"/>
      <c r="I675" s="18"/>
      <c r="J675" s="18"/>
      <c r="M675" s="19"/>
      <c r="N675" s="23"/>
      <c r="O675" s="23"/>
      <c r="P675" s="23"/>
      <c r="Q675" s="23"/>
      <c r="R675" s="23"/>
      <c r="S675" s="19"/>
      <c r="T675" s="14"/>
      <c r="U675" s="14"/>
      <c r="V675" s="16"/>
      <c r="W675" s="14"/>
      <c r="X675" s="3"/>
      <c r="Y675" s="3"/>
      <c r="Z675" s="14"/>
      <c r="AC675" s="123"/>
    </row>
    <row r="676" spans="3:29">
      <c r="C676" s="15"/>
      <c r="D676" s="16"/>
      <c r="F676" s="17"/>
      <c r="I676" s="18"/>
      <c r="J676" s="18"/>
      <c r="M676" s="19"/>
      <c r="N676" s="23"/>
      <c r="O676" s="23"/>
      <c r="P676" s="23"/>
      <c r="Q676" s="23"/>
      <c r="R676" s="23"/>
      <c r="S676" s="19"/>
      <c r="T676" s="14"/>
      <c r="U676" s="14"/>
      <c r="V676" s="16"/>
      <c r="W676" s="14"/>
      <c r="X676" s="3"/>
      <c r="Y676" s="3"/>
      <c r="Z676" s="14"/>
      <c r="AC676" s="123"/>
    </row>
    <row r="677" spans="3:29">
      <c r="C677" s="15"/>
      <c r="D677" s="16"/>
      <c r="F677" s="17"/>
      <c r="I677" s="18"/>
      <c r="J677" s="18"/>
      <c r="M677" s="19"/>
      <c r="N677" s="23"/>
      <c r="O677" s="23"/>
      <c r="P677" s="23"/>
      <c r="Q677" s="23"/>
      <c r="R677" s="23"/>
      <c r="S677" s="19"/>
      <c r="T677" s="14"/>
      <c r="U677" s="14"/>
      <c r="V677" s="16"/>
      <c r="W677" s="14"/>
      <c r="X677" s="3"/>
      <c r="Y677" s="3"/>
      <c r="Z677" s="14"/>
      <c r="AC677" s="123"/>
    </row>
    <row r="678" spans="3:29">
      <c r="C678" s="15"/>
      <c r="D678" s="16"/>
      <c r="F678" s="17"/>
      <c r="I678" s="18"/>
      <c r="J678" s="18"/>
      <c r="M678" s="19"/>
      <c r="N678" s="23"/>
      <c r="O678" s="23"/>
      <c r="P678" s="23"/>
      <c r="Q678" s="23"/>
      <c r="R678" s="23"/>
      <c r="S678" s="19"/>
      <c r="T678" s="14"/>
      <c r="U678" s="14"/>
      <c r="V678" s="16"/>
      <c r="W678" s="14"/>
      <c r="X678" s="3"/>
      <c r="Y678" s="3"/>
      <c r="Z678" s="14"/>
      <c r="AC678" s="123"/>
    </row>
    <row r="679" spans="3:29">
      <c r="C679" s="15"/>
      <c r="D679" s="16"/>
      <c r="F679" s="17"/>
      <c r="I679" s="18"/>
      <c r="J679" s="18"/>
      <c r="M679" s="19"/>
      <c r="N679" s="23"/>
      <c r="O679" s="23"/>
      <c r="P679" s="23"/>
      <c r="Q679" s="23"/>
      <c r="R679" s="23"/>
      <c r="S679" s="19"/>
      <c r="T679" s="14"/>
      <c r="U679" s="14"/>
      <c r="V679" s="16"/>
      <c r="W679" s="14"/>
      <c r="X679" s="3"/>
      <c r="Y679" s="3"/>
      <c r="Z679" s="14"/>
      <c r="AC679" s="123"/>
    </row>
    <row r="680" spans="3:29">
      <c r="C680" s="15"/>
      <c r="D680" s="16"/>
      <c r="F680" s="17"/>
      <c r="I680" s="18"/>
      <c r="J680" s="18"/>
      <c r="M680" s="19"/>
      <c r="N680" s="23"/>
      <c r="O680" s="23"/>
      <c r="P680" s="23"/>
      <c r="Q680" s="23"/>
      <c r="R680" s="23"/>
      <c r="S680" s="19"/>
      <c r="T680" s="14"/>
      <c r="U680" s="14"/>
      <c r="V680" s="16"/>
      <c r="W680" s="14"/>
      <c r="X680" s="3"/>
      <c r="Y680" s="3"/>
      <c r="Z680" s="14"/>
      <c r="AC680" s="123"/>
    </row>
    <row r="681" spans="3:29">
      <c r="C681" s="15"/>
      <c r="D681" s="16"/>
      <c r="F681" s="17"/>
      <c r="I681" s="18"/>
      <c r="J681" s="18"/>
      <c r="M681" s="19"/>
      <c r="N681" s="23"/>
      <c r="O681" s="23"/>
      <c r="P681" s="23"/>
      <c r="Q681" s="23"/>
      <c r="R681" s="23"/>
      <c r="S681" s="19"/>
      <c r="T681" s="14"/>
      <c r="U681" s="14"/>
      <c r="V681" s="16"/>
      <c r="W681" s="14"/>
      <c r="X681" s="3"/>
      <c r="Y681" s="3"/>
      <c r="Z681" s="14"/>
      <c r="AC681" s="123"/>
    </row>
    <row r="682" spans="3:29">
      <c r="C682" s="15"/>
      <c r="D682" s="16"/>
      <c r="F682" s="17"/>
      <c r="I682" s="18"/>
      <c r="J682" s="18"/>
      <c r="M682" s="19"/>
      <c r="N682" s="23"/>
      <c r="O682" s="23"/>
      <c r="P682" s="23"/>
      <c r="Q682" s="23"/>
      <c r="R682" s="23"/>
      <c r="S682" s="19"/>
      <c r="T682" s="14"/>
      <c r="U682" s="14"/>
      <c r="V682" s="16"/>
      <c r="W682" s="14"/>
      <c r="X682" s="3"/>
      <c r="Y682" s="3"/>
      <c r="Z682" s="14"/>
      <c r="AC682" s="123"/>
    </row>
    <row r="683" spans="3:29">
      <c r="C683" s="15"/>
      <c r="D683" s="16"/>
      <c r="F683" s="17"/>
      <c r="I683" s="18"/>
      <c r="J683" s="18"/>
      <c r="M683" s="19"/>
      <c r="N683" s="23"/>
      <c r="O683" s="23"/>
      <c r="P683" s="23"/>
      <c r="Q683" s="23"/>
      <c r="R683" s="23"/>
      <c r="S683" s="19"/>
      <c r="T683" s="14"/>
      <c r="U683" s="14"/>
      <c r="V683" s="16"/>
      <c r="W683" s="14"/>
      <c r="X683" s="3"/>
      <c r="Y683" s="3"/>
      <c r="Z683" s="14"/>
      <c r="AC683" s="123"/>
    </row>
    <row r="684" spans="3:29">
      <c r="C684" s="15"/>
      <c r="D684" s="16"/>
      <c r="F684" s="17"/>
      <c r="I684" s="18"/>
      <c r="J684" s="18"/>
      <c r="M684" s="19"/>
      <c r="N684" s="23"/>
      <c r="O684" s="23"/>
      <c r="P684" s="23"/>
      <c r="Q684" s="23"/>
      <c r="R684" s="23"/>
      <c r="S684" s="19"/>
      <c r="T684" s="14"/>
      <c r="U684" s="14"/>
      <c r="V684" s="16"/>
      <c r="W684" s="14"/>
      <c r="X684" s="3"/>
      <c r="Y684" s="3"/>
      <c r="Z684" s="14"/>
      <c r="AC684" s="123"/>
    </row>
    <row r="685" spans="3:29">
      <c r="C685" s="15"/>
      <c r="D685" s="16"/>
      <c r="F685" s="17"/>
      <c r="I685" s="18"/>
      <c r="J685" s="18"/>
      <c r="M685" s="19"/>
      <c r="N685" s="23"/>
      <c r="O685" s="23"/>
      <c r="P685" s="23"/>
      <c r="Q685" s="23"/>
      <c r="R685" s="23"/>
      <c r="S685" s="19"/>
      <c r="T685" s="14"/>
      <c r="U685" s="14"/>
      <c r="V685" s="16"/>
      <c r="W685" s="14"/>
      <c r="X685" s="3"/>
      <c r="Y685" s="3"/>
      <c r="Z685" s="14"/>
      <c r="AC685" s="123"/>
    </row>
    <row r="686" spans="3:29">
      <c r="C686" s="15"/>
      <c r="D686" s="16"/>
      <c r="F686" s="17"/>
      <c r="I686" s="18"/>
      <c r="J686" s="18"/>
      <c r="M686" s="19"/>
      <c r="N686" s="23"/>
      <c r="O686" s="23"/>
      <c r="P686" s="23"/>
      <c r="Q686" s="23"/>
      <c r="R686" s="23"/>
      <c r="S686" s="19"/>
      <c r="T686" s="14"/>
      <c r="U686" s="14"/>
      <c r="V686" s="16"/>
      <c r="W686" s="14"/>
      <c r="X686" s="3"/>
      <c r="Y686" s="3"/>
      <c r="Z686" s="14"/>
      <c r="AC686" s="123"/>
    </row>
    <row r="687" spans="3:29">
      <c r="C687" s="15"/>
      <c r="D687" s="16"/>
      <c r="F687" s="17"/>
      <c r="I687" s="18"/>
      <c r="J687" s="18"/>
      <c r="M687" s="19"/>
      <c r="N687" s="23"/>
      <c r="O687" s="23"/>
      <c r="P687" s="23"/>
      <c r="Q687" s="23"/>
      <c r="R687" s="23"/>
      <c r="S687" s="19"/>
      <c r="T687" s="14"/>
      <c r="U687" s="14"/>
      <c r="V687" s="16"/>
      <c r="W687" s="14"/>
      <c r="X687" s="3"/>
      <c r="Y687" s="3"/>
      <c r="Z687" s="14"/>
      <c r="AC687" s="123"/>
    </row>
    <row r="688" spans="3:29">
      <c r="C688" s="15"/>
      <c r="D688" s="16"/>
      <c r="F688" s="17"/>
      <c r="I688" s="18"/>
      <c r="J688" s="18"/>
      <c r="M688" s="19"/>
      <c r="N688" s="23"/>
      <c r="O688" s="23"/>
      <c r="P688" s="23"/>
      <c r="Q688" s="23"/>
      <c r="R688" s="23"/>
      <c r="S688" s="19"/>
      <c r="T688" s="14"/>
      <c r="U688" s="14"/>
      <c r="V688" s="16"/>
      <c r="W688" s="14"/>
      <c r="X688" s="3"/>
      <c r="Y688" s="3"/>
      <c r="Z688" s="14"/>
      <c r="AC688" s="123"/>
    </row>
    <row r="689" spans="3:29">
      <c r="C689" s="15"/>
      <c r="D689" s="16"/>
      <c r="F689" s="17"/>
      <c r="I689" s="18"/>
      <c r="J689" s="18"/>
      <c r="M689" s="19"/>
      <c r="N689" s="23"/>
      <c r="O689" s="23"/>
      <c r="P689" s="23"/>
      <c r="Q689" s="23"/>
      <c r="R689" s="23"/>
      <c r="S689" s="19"/>
      <c r="T689" s="14"/>
      <c r="U689" s="14"/>
      <c r="V689" s="16"/>
      <c r="W689" s="14"/>
      <c r="X689" s="3"/>
      <c r="Y689" s="3"/>
      <c r="Z689" s="14"/>
      <c r="AC689" s="123"/>
    </row>
    <row r="690" spans="3:29">
      <c r="C690" s="15"/>
      <c r="D690" s="16"/>
      <c r="F690" s="17"/>
      <c r="I690" s="18"/>
      <c r="J690" s="18"/>
      <c r="M690" s="19"/>
      <c r="N690" s="23"/>
      <c r="O690" s="23"/>
      <c r="P690" s="23"/>
      <c r="Q690" s="23"/>
      <c r="R690" s="23"/>
      <c r="S690" s="19"/>
      <c r="T690" s="14"/>
      <c r="U690" s="14"/>
      <c r="V690" s="16"/>
      <c r="W690" s="14"/>
      <c r="X690" s="3"/>
      <c r="Y690" s="3"/>
      <c r="Z690" s="14"/>
      <c r="AC690" s="123"/>
    </row>
    <row r="691" spans="3:29">
      <c r="C691" s="15"/>
      <c r="D691" s="16"/>
      <c r="F691" s="17"/>
      <c r="I691" s="18"/>
      <c r="J691" s="18"/>
      <c r="M691" s="19"/>
      <c r="N691" s="23"/>
      <c r="O691" s="23"/>
      <c r="P691" s="23"/>
      <c r="Q691" s="23"/>
      <c r="R691" s="23"/>
      <c r="S691" s="19"/>
      <c r="T691" s="14"/>
      <c r="U691" s="14"/>
      <c r="V691" s="16"/>
      <c r="W691" s="14"/>
      <c r="X691" s="3"/>
      <c r="Y691" s="3"/>
      <c r="Z691" s="14"/>
      <c r="AC691" s="123"/>
    </row>
    <row r="692" spans="3:29">
      <c r="C692" s="15"/>
      <c r="D692" s="16"/>
      <c r="F692" s="17"/>
      <c r="I692" s="18"/>
      <c r="J692" s="18"/>
      <c r="M692" s="19"/>
      <c r="N692" s="23"/>
      <c r="O692" s="23"/>
      <c r="P692" s="23"/>
      <c r="Q692" s="23"/>
      <c r="R692" s="23"/>
      <c r="S692" s="19"/>
      <c r="T692" s="14"/>
      <c r="U692" s="14"/>
      <c r="V692" s="16"/>
      <c r="W692" s="14"/>
      <c r="X692" s="3"/>
      <c r="Y692" s="3"/>
      <c r="Z692" s="14"/>
      <c r="AC692" s="123"/>
    </row>
    <row r="693" spans="3:29">
      <c r="C693" s="15"/>
      <c r="D693" s="16"/>
      <c r="F693" s="17"/>
      <c r="I693" s="18"/>
      <c r="J693" s="18"/>
      <c r="M693" s="19"/>
      <c r="N693" s="23"/>
      <c r="O693" s="23"/>
      <c r="P693" s="23"/>
      <c r="Q693" s="23"/>
      <c r="R693" s="23"/>
      <c r="S693" s="19"/>
      <c r="T693" s="14"/>
      <c r="U693" s="14"/>
      <c r="V693" s="16"/>
      <c r="W693" s="14"/>
      <c r="X693" s="3"/>
      <c r="Y693" s="3"/>
      <c r="Z693" s="14"/>
      <c r="AC693" s="123"/>
    </row>
    <row r="694" spans="3:29">
      <c r="C694" s="15"/>
      <c r="D694" s="16"/>
      <c r="F694" s="17"/>
      <c r="I694" s="18"/>
      <c r="J694" s="18"/>
      <c r="M694" s="19"/>
      <c r="N694" s="23"/>
      <c r="O694" s="23"/>
      <c r="P694" s="23"/>
      <c r="Q694" s="23"/>
      <c r="R694" s="23"/>
      <c r="S694" s="19"/>
      <c r="T694" s="14"/>
      <c r="U694" s="14"/>
      <c r="V694" s="16"/>
      <c r="W694" s="14"/>
      <c r="X694" s="3"/>
      <c r="Y694" s="3"/>
      <c r="Z694" s="14"/>
      <c r="AC694" s="123"/>
    </row>
    <row r="695" spans="3:29">
      <c r="C695" s="15"/>
      <c r="D695" s="16"/>
      <c r="F695" s="17"/>
      <c r="I695" s="18"/>
      <c r="J695" s="18"/>
      <c r="M695" s="19"/>
      <c r="N695" s="23"/>
      <c r="O695" s="23"/>
      <c r="P695" s="23"/>
      <c r="Q695" s="23"/>
      <c r="R695" s="23"/>
      <c r="S695" s="19"/>
      <c r="T695" s="14"/>
      <c r="U695" s="14"/>
      <c r="V695" s="16"/>
      <c r="W695" s="14"/>
      <c r="X695" s="3"/>
      <c r="Y695" s="3"/>
      <c r="Z695" s="14"/>
      <c r="AC695" s="123"/>
    </row>
    <row r="696" spans="3:29">
      <c r="C696" s="15"/>
      <c r="D696" s="16"/>
      <c r="F696" s="17"/>
      <c r="I696" s="18"/>
      <c r="J696" s="18"/>
      <c r="M696" s="19"/>
      <c r="N696" s="23"/>
      <c r="O696" s="23"/>
      <c r="P696" s="23"/>
      <c r="Q696" s="23"/>
      <c r="R696" s="23"/>
      <c r="S696" s="19"/>
      <c r="T696" s="14"/>
      <c r="U696" s="14"/>
      <c r="V696" s="16"/>
      <c r="W696" s="14"/>
      <c r="X696" s="3"/>
      <c r="Y696" s="3"/>
      <c r="Z696" s="14"/>
      <c r="AC696" s="123"/>
    </row>
    <row r="697" spans="3:29">
      <c r="C697" s="15"/>
      <c r="D697" s="16"/>
      <c r="F697" s="17"/>
      <c r="I697" s="18"/>
      <c r="J697" s="18"/>
      <c r="M697" s="19"/>
      <c r="N697" s="23"/>
      <c r="O697" s="23"/>
      <c r="P697" s="23"/>
      <c r="Q697" s="23"/>
      <c r="R697" s="23"/>
      <c r="S697" s="19"/>
      <c r="T697" s="14"/>
      <c r="U697" s="14"/>
      <c r="V697" s="16"/>
      <c r="W697" s="14"/>
      <c r="X697" s="3"/>
      <c r="Y697" s="3"/>
      <c r="Z697" s="14"/>
      <c r="AC697" s="123"/>
    </row>
    <row r="698" spans="3:29">
      <c r="C698" s="15"/>
      <c r="D698" s="16"/>
      <c r="F698" s="17"/>
      <c r="I698" s="18"/>
      <c r="J698" s="18"/>
      <c r="M698" s="19"/>
      <c r="N698" s="23"/>
      <c r="O698" s="23"/>
      <c r="P698" s="23"/>
      <c r="Q698" s="23"/>
      <c r="R698" s="23"/>
      <c r="S698" s="19"/>
      <c r="T698" s="14"/>
      <c r="U698" s="14"/>
      <c r="V698" s="16"/>
      <c r="W698" s="14"/>
      <c r="X698" s="3"/>
      <c r="Y698" s="3"/>
      <c r="Z698" s="14"/>
      <c r="AC698" s="123"/>
    </row>
    <row r="699" spans="3:29">
      <c r="C699" s="15"/>
      <c r="D699" s="16"/>
      <c r="F699" s="17"/>
      <c r="I699" s="18"/>
      <c r="J699" s="18"/>
      <c r="M699" s="19"/>
      <c r="N699" s="23"/>
      <c r="O699" s="23"/>
      <c r="P699" s="23"/>
      <c r="Q699" s="23"/>
      <c r="R699" s="23"/>
      <c r="S699" s="19"/>
      <c r="T699" s="14"/>
      <c r="U699" s="14"/>
      <c r="V699" s="16"/>
      <c r="W699" s="14"/>
      <c r="X699" s="3"/>
      <c r="Y699" s="3"/>
      <c r="Z699" s="14"/>
      <c r="AC699" s="123"/>
    </row>
    <row r="700" spans="3:29">
      <c r="C700" s="15"/>
      <c r="D700" s="16"/>
      <c r="F700" s="17"/>
      <c r="I700" s="18"/>
      <c r="J700" s="18"/>
      <c r="M700" s="19"/>
      <c r="N700" s="23"/>
      <c r="O700" s="23"/>
      <c r="P700" s="23"/>
      <c r="Q700" s="23"/>
      <c r="R700" s="23"/>
      <c r="S700" s="19"/>
      <c r="T700" s="14"/>
      <c r="U700" s="14"/>
      <c r="V700" s="16"/>
      <c r="W700" s="14"/>
      <c r="X700" s="3"/>
      <c r="Y700" s="3"/>
      <c r="Z700" s="14"/>
      <c r="AC700" s="123"/>
    </row>
    <row r="701" spans="3:29">
      <c r="C701" s="15"/>
      <c r="D701" s="16"/>
      <c r="F701" s="17"/>
      <c r="I701" s="18"/>
      <c r="J701" s="18"/>
      <c r="M701" s="19"/>
      <c r="N701" s="23"/>
      <c r="O701" s="23"/>
      <c r="P701" s="23"/>
      <c r="Q701" s="23"/>
      <c r="R701" s="23"/>
      <c r="S701" s="19"/>
      <c r="T701" s="14"/>
      <c r="U701" s="14"/>
      <c r="V701" s="16"/>
      <c r="W701" s="14"/>
      <c r="X701" s="3"/>
      <c r="Y701" s="3"/>
      <c r="Z701" s="14"/>
      <c r="AC701" s="123"/>
    </row>
    <row r="702" spans="3:29">
      <c r="C702" s="15"/>
      <c r="D702" s="16"/>
      <c r="F702" s="17"/>
      <c r="I702" s="18"/>
      <c r="J702" s="18"/>
      <c r="M702" s="19"/>
      <c r="N702" s="23"/>
      <c r="O702" s="23"/>
      <c r="P702" s="23"/>
      <c r="Q702" s="23"/>
      <c r="R702" s="23"/>
      <c r="S702" s="19"/>
      <c r="T702" s="14"/>
      <c r="U702" s="14"/>
      <c r="V702" s="16"/>
      <c r="W702" s="14"/>
      <c r="X702" s="3"/>
      <c r="Y702" s="3"/>
      <c r="Z702" s="14"/>
      <c r="AC702" s="123"/>
    </row>
    <row r="703" spans="3:29">
      <c r="C703" s="15"/>
      <c r="D703" s="16"/>
      <c r="F703" s="17"/>
      <c r="I703" s="18"/>
      <c r="J703" s="18"/>
      <c r="M703" s="19"/>
      <c r="N703" s="23"/>
      <c r="O703" s="23"/>
      <c r="P703" s="23"/>
      <c r="Q703" s="23"/>
      <c r="R703" s="23"/>
      <c r="S703" s="19"/>
      <c r="T703" s="14"/>
      <c r="U703" s="14"/>
      <c r="V703" s="16"/>
      <c r="W703" s="14"/>
      <c r="X703" s="3"/>
      <c r="Y703" s="3"/>
      <c r="Z703" s="14"/>
      <c r="AC703" s="123"/>
    </row>
    <row r="704" spans="3:29">
      <c r="C704" s="15"/>
      <c r="D704" s="16"/>
      <c r="F704" s="17"/>
      <c r="I704" s="18"/>
      <c r="J704" s="18"/>
      <c r="M704" s="19"/>
      <c r="N704" s="23"/>
      <c r="O704" s="23"/>
      <c r="P704" s="23"/>
      <c r="Q704" s="23"/>
      <c r="R704" s="23"/>
      <c r="S704" s="19"/>
      <c r="T704" s="14"/>
      <c r="U704" s="14"/>
      <c r="V704" s="16"/>
      <c r="W704" s="14"/>
      <c r="X704" s="3"/>
      <c r="Y704" s="3"/>
      <c r="Z704" s="14"/>
      <c r="AC704" s="123"/>
    </row>
    <row r="705" spans="3:29">
      <c r="C705" s="15"/>
      <c r="D705" s="16"/>
      <c r="F705" s="17"/>
      <c r="I705" s="18"/>
      <c r="J705" s="18"/>
      <c r="M705" s="19"/>
      <c r="N705" s="23"/>
      <c r="O705" s="23"/>
      <c r="P705" s="23"/>
      <c r="Q705" s="23"/>
      <c r="R705" s="23"/>
      <c r="S705" s="19"/>
      <c r="T705" s="14"/>
      <c r="U705" s="14"/>
      <c r="V705" s="16"/>
      <c r="W705" s="14"/>
      <c r="X705" s="3"/>
      <c r="Y705" s="3"/>
      <c r="Z705" s="14"/>
      <c r="AC705" s="123"/>
    </row>
    <row r="706" spans="3:29">
      <c r="C706" s="15"/>
      <c r="D706" s="16"/>
      <c r="F706" s="17"/>
      <c r="I706" s="18"/>
      <c r="J706" s="18"/>
      <c r="M706" s="19"/>
      <c r="N706" s="23"/>
      <c r="O706" s="23"/>
      <c r="P706" s="23"/>
      <c r="Q706" s="23"/>
      <c r="R706" s="23"/>
      <c r="S706" s="19"/>
      <c r="T706" s="14"/>
      <c r="U706" s="14"/>
      <c r="V706" s="16"/>
      <c r="W706" s="14"/>
      <c r="X706" s="3"/>
      <c r="Y706" s="3"/>
      <c r="Z706" s="14"/>
      <c r="AC706" s="123"/>
    </row>
    <row r="707" spans="3:29">
      <c r="C707" s="15"/>
      <c r="D707" s="16"/>
      <c r="F707" s="17"/>
      <c r="I707" s="18"/>
      <c r="J707" s="18"/>
      <c r="M707" s="19"/>
      <c r="N707" s="23"/>
      <c r="O707" s="23"/>
      <c r="P707" s="23"/>
      <c r="Q707" s="23"/>
      <c r="R707" s="23"/>
      <c r="S707" s="19"/>
      <c r="T707" s="14"/>
      <c r="U707" s="14"/>
      <c r="V707" s="16"/>
      <c r="W707" s="14"/>
      <c r="X707" s="3"/>
      <c r="Y707" s="3"/>
      <c r="Z707" s="14"/>
      <c r="AC707" s="123"/>
    </row>
    <row r="708" spans="3:29">
      <c r="C708" s="15"/>
      <c r="D708" s="16"/>
      <c r="F708" s="17"/>
      <c r="I708" s="18"/>
      <c r="J708" s="18"/>
      <c r="M708" s="19"/>
      <c r="N708" s="23"/>
      <c r="O708" s="23"/>
      <c r="P708" s="23"/>
      <c r="Q708" s="23"/>
      <c r="R708" s="23"/>
      <c r="S708" s="19"/>
      <c r="T708" s="14"/>
      <c r="U708" s="14"/>
      <c r="V708" s="16"/>
      <c r="W708" s="14"/>
      <c r="X708" s="3"/>
      <c r="Y708" s="3"/>
      <c r="Z708" s="14"/>
      <c r="AC708" s="123"/>
    </row>
    <row r="709" spans="3:29">
      <c r="C709" s="15"/>
      <c r="D709" s="16"/>
      <c r="F709" s="17"/>
      <c r="I709" s="18"/>
      <c r="J709" s="18"/>
      <c r="M709" s="19"/>
      <c r="N709" s="23"/>
      <c r="O709" s="23"/>
      <c r="P709" s="23"/>
      <c r="Q709" s="23"/>
      <c r="R709" s="23"/>
      <c r="S709" s="19"/>
      <c r="T709" s="14"/>
      <c r="U709" s="14"/>
      <c r="V709" s="16"/>
      <c r="W709" s="14"/>
      <c r="X709" s="3"/>
      <c r="Y709" s="3"/>
      <c r="Z709" s="14"/>
      <c r="AC709" s="123"/>
    </row>
    <row r="710" spans="3:29">
      <c r="C710" s="15"/>
      <c r="D710" s="16"/>
      <c r="F710" s="17"/>
      <c r="I710" s="18"/>
      <c r="J710" s="18"/>
      <c r="M710" s="19"/>
      <c r="N710" s="23"/>
      <c r="O710" s="23"/>
      <c r="P710" s="23"/>
      <c r="Q710" s="23"/>
      <c r="R710" s="23"/>
      <c r="S710" s="19"/>
      <c r="T710" s="14"/>
      <c r="U710" s="14"/>
      <c r="V710" s="16"/>
      <c r="W710" s="14"/>
      <c r="X710" s="3"/>
      <c r="Y710" s="3"/>
      <c r="Z710" s="14"/>
      <c r="AC710" s="123"/>
    </row>
    <row r="711" spans="3:29">
      <c r="C711" s="15"/>
      <c r="D711" s="16"/>
      <c r="F711" s="17"/>
      <c r="I711" s="18"/>
      <c r="J711" s="18"/>
      <c r="M711" s="19"/>
      <c r="N711" s="23"/>
      <c r="O711" s="23"/>
      <c r="P711" s="23"/>
      <c r="Q711" s="23"/>
      <c r="R711" s="23"/>
      <c r="S711" s="19"/>
      <c r="T711" s="14"/>
      <c r="U711" s="14"/>
      <c r="V711" s="16"/>
      <c r="W711" s="14"/>
      <c r="X711" s="3"/>
      <c r="Y711" s="3"/>
      <c r="Z711" s="14"/>
      <c r="AC711" s="123"/>
    </row>
    <row r="712" spans="3:29">
      <c r="C712" s="15"/>
      <c r="D712" s="16"/>
      <c r="F712" s="17"/>
      <c r="I712" s="18"/>
      <c r="J712" s="18"/>
      <c r="M712" s="19"/>
      <c r="N712" s="23"/>
      <c r="O712" s="23"/>
      <c r="P712" s="23"/>
      <c r="Q712" s="23"/>
      <c r="R712" s="23"/>
      <c r="S712" s="19"/>
      <c r="T712" s="14"/>
      <c r="U712" s="14"/>
      <c r="V712" s="16"/>
      <c r="W712" s="14"/>
      <c r="X712" s="3"/>
      <c r="Y712" s="3"/>
      <c r="Z712" s="14"/>
      <c r="AC712" s="123"/>
    </row>
    <row r="713" spans="3:29">
      <c r="C713" s="15"/>
      <c r="D713" s="16"/>
      <c r="F713" s="17"/>
      <c r="I713" s="18"/>
      <c r="J713" s="18"/>
      <c r="M713" s="19"/>
      <c r="N713" s="23"/>
      <c r="O713" s="23"/>
      <c r="P713" s="23"/>
      <c r="Q713" s="23"/>
      <c r="R713" s="23"/>
      <c r="S713" s="19"/>
      <c r="T713" s="14"/>
      <c r="U713" s="14"/>
      <c r="V713" s="16"/>
      <c r="W713" s="14"/>
      <c r="X713" s="3"/>
      <c r="Y713" s="3"/>
      <c r="Z713" s="14"/>
      <c r="AC713" s="123"/>
    </row>
    <row r="714" spans="3:29">
      <c r="C714" s="15"/>
      <c r="D714" s="16"/>
      <c r="F714" s="17"/>
      <c r="I714" s="18"/>
      <c r="J714" s="18"/>
      <c r="M714" s="19"/>
      <c r="N714" s="23"/>
      <c r="O714" s="23"/>
      <c r="P714" s="23"/>
      <c r="Q714" s="23"/>
      <c r="R714" s="23"/>
      <c r="S714" s="19"/>
      <c r="T714" s="14"/>
      <c r="U714" s="14"/>
      <c r="V714" s="16"/>
      <c r="W714" s="14"/>
      <c r="X714" s="3"/>
      <c r="Y714" s="3"/>
      <c r="Z714" s="14"/>
      <c r="AC714" s="123"/>
    </row>
    <row r="715" spans="3:29">
      <c r="C715" s="15"/>
      <c r="D715" s="16"/>
      <c r="F715" s="17"/>
      <c r="I715" s="18"/>
      <c r="J715" s="18"/>
      <c r="M715" s="19"/>
      <c r="N715" s="23"/>
      <c r="O715" s="23"/>
      <c r="P715" s="23"/>
      <c r="Q715" s="23"/>
      <c r="R715" s="23"/>
      <c r="S715" s="19"/>
      <c r="T715" s="14"/>
      <c r="U715" s="14"/>
      <c r="V715" s="16"/>
      <c r="W715" s="14"/>
      <c r="X715" s="3"/>
      <c r="Y715" s="3"/>
      <c r="Z715" s="14"/>
      <c r="AC715" s="123"/>
    </row>
    <row r="716" spans="3:29">
      <c r="C716" s="15"/>
      <c r="D716" s="16"/>
      <c r="F716" s="17"/>
      <c r="I716" s="18"/>
      <c r="J716" s="18"/>
      <c r="M716" s="19"/>
      <c r="N716" s="23"/>
      <c r="O716" s="23"/>
      <c r="P716" s="23"/>
      <c r="Q716" s="23"/>
      <c r="R716" s="23"/>
      <c r="S716" s="19"/>
      <c r="T716" s="14"/>
      <c r="U716" s="14"/>
      <c r="V716" s="16"/>
      <c r="W716" s="14"/>
      <c r="X716" s="3"/>
      <c r="Y716" s="3"/>
      <c r="Z716" s="14"/>
      <c r="AC716" s="123"/>
    </row>
    <row r="717" spans="3:29">
      <c r="C717" s="15"/>
      <c r="D717" s="16"/>
      <c r="F717" s="17"/>
      <c r="I717" s="18"/>
      <c r="J717" s="18"/>
      <c r="M717" s="19"/>
      <c r="N717" s="23"/>
      <c r="O717" s="23"/>
      <c r="P717" s="23"/>
      <c r="Q717" s="23"/>
      <c r="R717" s="23"/>
      <c r="S717" s="19"/>
      <c r="T717" s="14"/>
      <c r="U717" s="14"/>
      <c r="V717" s="16"/>
      <c r="W717" s="14"/>
      <c r="X717" s="3"/>
      <c r="Y717" s="3"/>
      <c r="Z717" s="14"/>
      <c r="AC717" s="123"/>
    </row>
    <row r="718" spans="3:29">
      <c r="C718" s="15"/>
      <c r="D718" s="16"/>
      <c r="F718" s="17"/>
      <c r="I718" s="18"/>
      <c r="J718" s="18"/>
      <c r="M718" s="19"/>
      <c r="N718" s="23"/>
      <c r="O718" s="23"/>
      <c r="P718" s="23"/>
      <c r="Q718" s="23"/>
      <c r="R718" s="23"/>
      <c r="S718" s="19"/>
      <c r="T718" s="14"/>
      <c r="U718" s="14"/>
      <c r="V718" s="16"/>
      <c r="W718" s="14"/>
      <c r="X718" s="3"/>
      <c r="Y718" s="3"/>
      <c r="Z718" s="14"/>
      <c r="AC718" s="123"/>
    </row>
    <row r="719" spans="3:29">
      <c r="C719" s="15"/>
      <c r="D719" s="16"/>
      <c r="F719" s="17"/>
      <c r="I719" s="18"/>
      <c r="J719" s="18"/>
      <c r="M719" s="19"/>
      <c r="N719" s="23"/>
      <c r="O719" s="23"/>
      <c r="P719" s="23"/>
      <c r="Q719" s="23"/>
      <c r="R719" s="23"/>
      <c r="S719" s="19"/>
      <c r="T719" s="14"/>
      <c r="U719" s="14"/>
      <c r="V719" s="16"/>
      <c r="W719" s="14"/>
      <c r="X719" s="3"/>
      <c r="Y719" s="3"/>
      <c r="Z719" s="14"/>
      <c r="AC719" s="123"/>
    </row>
    <row r="720" spans="3:29">
      <c r="C720" s="15"/>
      <c r="D720" s="16"/>
      <c r="F720" s="17"/>
      <c r="I720" s="18"/>
      <c r="J720" s="18"/>
      <c r="M720" s="19"/>
      <c r="N720" s="23"/>
      <c r="O720" s="23"/>
      <c r="P720" s="23"/>
      <c r="Q720" s="23"/>
      <c r="R720" s="23"/>
      <c r="S720" s="19"/>
      <c r="T720" s="14"/>
      <c r="U720" s="14"/>
      <c r="V720" s="16"/>
      <c r="W720" s="14"/>
      <c r="X720" s="3"/>
      <c r="Y720" s="3"/>
      <c r="Z720" s="14"/>
      <c r="AC720" s="123"/>
    </row>
    <row r="721" spans="3:29">
      <c r="C721" s="15"/>
      <c r="D721" s="16"/>
      <c r="F721" s="17"/>
      <c r="I721" s="18"/>
      <c r="J721" s="18"/>
      <c r="M721" s="19"/>
      <c r="N721" s="23"/>
      <c r="O721" s="23"/>
      <c r="P721" s="23"/>
      <c r="Q721" s="23"/>
      <c r="R721" s="23"/>
      <c r="S721" s="19"/>
      <c r="T721" s="14"/>
      <c r="U721" s="14"/>
      <c r="V721" s="16"/>
      <c r="W721" s="14"/>
      <c r="X721" s="3"/>
      <c r="Y721" s="3"/>
      <c r="Z721" s="14"/>
      <c r="AC721" s="123"/>
    </row>
    <row r="722" spans="3:29">
      <c r="C722" s="15"/>
      <c r="D722" s="16"/>
      <c r="F722" s="17"/>
      <c r="I722" s="18"/>
      <c r="J722" s="18"/>
      <c r="M722" s="19"/>
      <c r="N722" s="23"/>
      <c r="O722" s="23"/>
      <c r="P722" s="23"/>
      <c r="Q722" s="23"/>
      <c r="R722" s="23"/>
      <c r="S722" s="19"/>
      <c r="T722" s="14"/>
      <c r="U722" s="14"/>
      <c r="V722" s="16"/>
      <c r="W722" s="14"/>
      <c r="X722" s="3"/>
      <c r="Y722" s="3"/>
      <c r="Z722" s="14"/>
      <c r="AC722" s="123"/>
    </row>
    <row r="723" spans="3:29">
      <c r="C723" s="15"/>
      <c r="D723" s="16"/>
      <c r="F723" s="17"/>
      <c r="I723" s="18"/>
      <c r="J723" s="18"/>
      <c r="M723" s="19"/>
      <c r="N723" s="23"/>
      <c r="O723" s="23"/>
      <c r="P723" s="23"/>
      <c r="Q723" s="23"/>
      <c r="R723" s="23"/>
      <c r="S723" s="19"/>
      <c r="T723" s="14"/>
      <c r="U723" s="14"/>
      <c r="V723" s="16"/>
      <c r="W723" s="14"/>
      <c r="X723" s="3"/>
      <c r="Y723" s="3"/>
      <c r="Z723" s="14"/>
      <c r="AC723" s="123"/>
    </row>
    <row r="724" spans="3:29">
      <c r="C724" s="15"/>
      <c r="D724" s="16"/>
      <c r="F724" s="17"/>
      <c r="I724" s="18"/>
      <c r="J724" s="18"/>
      <c r="M724" s="19"/>
      <c r="N724" s="23"/>
      <c r="O724" s="23"/>
      <c r="P724" s="23"/>
      <c r="Q724" s="23"/>
      <c r="R724" s="23"/>
      <c r="S724" s="19"/>
      <c r="T724" s="14"/>
      <c r="U724" s="14"/>
      <c r="V724" s="16"/>
      <c r="W724" s="14"/>
      <c r="X724" s="3"/>
      <c r="Y724" s="3"/>
      <c r="Z724" s="14"/>
      <c r="AC724" s="123"/>
    </row>
    <row r="725" spans="3:29">
      <c r="C725" s="15"/>
      <c r="D725" s="16"/>
      <c r="F725" s="17"/>
      <c r="I725" s="18"/>
      <c r="J725" s="18"/>
      <c r="M725" s="19"/>
      <c r="N725" s="23"/>
      <c r="O725" s="23"/>
      <c r="P725" s="23"/>
      <c r="Q725" s="23"/>
      <c r="R725" s="23"/>
      <c r="S725" s="19"/>
      <c r="T725" s="14"/>
      <c r="U725" s="14"/>
      <c r="V725" s="16"/>
      <c r="W725" s="14"/>
      <c r="X725" s="3"/>
      <c r="Y725" s="3"/>
      <c r="Z725" s="14"/>
      <c r="AC725" s="123"/>
    </row>
    <row r="726" spans="3:29">
      <c r="C726" s="15"/>
      <c r="D726" s="16"/>
      <c r="F726" s="17"/>
      <c r="I726" s="18"/>
      <c r="J726" s="18"/>
      <c r="M726" s="19"/>
      <c r="N726" s="23"/>
      <c r="O726" s="23"/>
      <c r="P726" s="23"/>
      <c r="Q726" s="23"/>
      <c r="R726" s="23"/>
      <c r="S726" s="19"/>
      <c r="T726" s="14"/>
      <c r="U726" s="14"/>
      <c r="V726" s="16"/>
      <c r="W726" s="14"/>
      <c r="X726" s="3"/>
      <c r="Y726" s="3"/>
      <c r="Z726" s="14"/>
      <c r="AC726" s="123"/>
    </row>
    <row r="727" spans="3:29" ht="13.5" thickBot="1">
      <c r="C727" s="15"/>
      <c r="D727" s="16"/>
      <c r="F727" s="17"/>
      <c r="I727" s="18"/>
      <c r="J727" s="18"/>
      <c r="M727" s="24"/>
      <c r="N727" s="25"/>
      <c r="O727" s="25"/>
      <c r="P727" s="25"/>
      <c r="Q727" s="25"/>
      <c r="R727" s="25"/>
      <c r="S727" s="24"/>
      <c r="T727" s="14"/>
      <c r="U727" s="14"/>
      <c r="V727" s="16"/>
      <c r="W727" s="14"/>
      <c r="X727" s="3"/>
      <c r="Y727" s="3"/>
      <c r="Z727" s="14"/>
      <c r="AC727" s="123"/>
    </row>
    <row r="728" spans="3:29">
      <c r="M728" s="19"/>
      <c r="N728" s="23"/>
      <c r="O728" s="23"/>
      <c r="P728" s="23"/>
      <c r="Q728" s="23"/>
      <c r="R728" s="23"/>
      <c r="S728" s="19"/>
      <c r="T728" s="14"/>
      <c r="U728" s="14"/>
      <c r="V728" s="16"/>
      <c r="W728" s="14"/>
      <c r="X728" s="14"/>
      <c r="Y728" s="14"/>
      <c r="Z728" s="14"/>
    </row>
    <row r="729" spans="3:29">
      <c r="M729" s="19"/>
      <c r="N729" s="23"/>
      <c r="O729" s="23"/>
      <c r="P729" s="23"/>
      <c r="Q729" s="23"/>
      <c r="R729" s="23"/>
      <c r="S729" s="19"/>
      <c r="T729" s="14"/>
      <c r="U729" s="14"/>
      <c r="V729" s="16"/>
      <c r="W729" s="14"/>
      <c r="X729" s="14"/>
      <c r="Y729" s="14"/>
      <c r="Z729" s="14"/>
    </row>
    <row r="730" spans="3:29">
      <c r="M730" s="19"/>
      <c r="N730" s="23"/>
      <c r="O730" s="23"/>
      <c r="P730" s="23"/>
      <c r="Q730" s="23"/>
      <c r="R730" s="23"/>
      <c r="S730" s="19"/>
      <c r="T730" s="14"/>
      <c r="U730" s="14"/>
      <c r="V730" s="16"/>
      <c r="W730" s="14"/>
      <c r="X730" s="14"/>
      <c r="Y730" s="14"/>
      <c r="Z730" s="14"/>
    </row>
    <row r="731" spans="3:29">
      <c r="M731" s="19"/>
      <c r="N731" s="23"/>
      <c r="O731" s="23"/>
      <c r="P731" s="23"/>
      <c r="Q731" s="23"/>
      <c r="R731" s="23"/>
      <c r="S731" s="19"/>
      <c r="T731" s="14"/>
      <c r="U731" s="14"/>
      <c r="V731" s="16"/>
      <c r="W731" s="14"/>
      <c r="X731" s="14"/>
      <c r="Y731" s="14"/>
      <c r="Z731" s="14"/>
    </row>
    <row r="732" spans="3:29">
      <c r="M732" s="19"/>
      <c r="N732" s="23"/>
      <c r="O732" s="23"/>
      <c r="P732" s="23"/>
      <c r="Q732" s="23"/>
      <c r="R732" s="23"/>
      <c r="S732" s="19"/>
      <c r="T732" s="14"/>
      <c r="U732" s="14"/>
      <c r="V732" s="16"/>
      <c r="W732" s="14"/>
      <c r="X732" s="14"/>
      <c r="Y732" s="14"/>
      <c r="Z732" s="14"/>
    </row>
    <row r="733" spans="3:29">
      <c r="M733" s="19"/>
      <c r="N733" s="23"/>
      <c r="O733" s="23"/>
      <c r="P733" s="23"/>
      <c r="Q733" s="23"/>
      <c r="R733" s="23"/>
      <c r="S733" s="19"/>
      <c r="T733" s="14"/>
      <c r="U733" s="14"/>
      <c r="V733" s="16"/>
      <c r="W733" s="14"/>
      <c r="X733" s="14"/>
      <c r="Y733" s="14"/>
      <c r="Z733" s="14"/>
    </row>
    <row r="734" spans="3:29">
      <c r="M734" s="19"/>
      <c r="N734" s="23"/>
      <c r="O734" s="23"/>
      <c r="P734" s="23"/>
      <c r="Q734" s="23"/>
      <c r="R734" s="23"/>
      <c r="S734" s="19"/>
      <c r="T734" s="14"/>
      <c r="U734" s="14"/>
      <c r="V734" s="16"/>
      <c r="W734" s="14"/>
      <c r="X734" s="14"/>
      <c r="Y734" s="14"/>
      <c r="Z734" s="14"/>
    </row>
    <row r="735" spans="3:29">
      <c r="M735" s="19"/>
      <c r="N735" s="23"/>
      <c r="O735" s="23"/>
      <c r="P735" s="23"/>
      <c r="Q735" s="23"/>
      <c r="R735" s="23"/>
      <c r="S735" s="19"/>
      <c r="T735" s="14"/>
      <c r="U735" s="14"/>
      <c r="V735" s="16"/>
      <c r="W735" s="14"/>
      <c r="X735" s="14"/>
      <c r="Y735" s="14"/>
      <c r="Z735" s="14"/>
    </row>
    <row r="736" spans="3:29">
      <c r="M736" s="19"/>
      <c r="N736" s="23"/>
      <c r="O736" s="23"/>
      <c r="P736" s="23"/>
      <c r="Q736" s="23"/>
      <c r="R736" s="23"/>
      <c r="S736" s="19"/>
      <c r="T736" s="14"/>
      <c r="U736" s="14"/>
      <c r="V736" s="16"/>
      <c r="W736" s="14"/>
      <c r="X736" s="14"/>
      <c r="Y736" s="14"/>
      <c r="Z736" s="14"/>
    </row>
    <row r="737" spans="13:26">
      <c r="M737" s="19"/>
      <c r="N737" s="23"/>
      <c r="O737" s="23"/>
      <c r="P737" s="23"/>
      <c r="Q737" s="23"/>
      <c r="R737" s="23"/>
      <c r="S737" s="19"/>
      <c r="T737" s="14"/>
      <c r="U737" s="14"/>
      <c r="V737" s="16"/>
      <c r="W737" s="14"/>
      <c r="X737" s="14"/>
      <c r="Y737" s="14"/>
      <c r="Z737" s="14"/>
    </row>
    <row r="738" spans="13:26">
      <c r="M738" s="19"/>
      <c r="N738" s="23"/>
      <c r="O738" s="23"/>
      <c r="P738" s="23"/>
      <c r="Q738" s="23"/>
      <c r="R738" s="23"/>
      <c r="S738" s="19"/>
      <c r="T738" s="14"/>
      <c r="U738" s="14"/>
      <c r="V738" s="16"/>
      <c r="W738" s="14"/>
      <c r="X738" s="14"/>
      <c r="Y738" s="14"/>
      <c r="Z738" s="14"/>
    </row>
    <row r="739" spans="13:26">
      <c r="M739" s="19"/>
      <c r="N739" s="23"/>
      <c r="O739" s="23"/>
      <c r="P739" s="23"/>
      <c r="Q739" s="23"/>
      <c r="R739" s="23"/>
      <c r="S739" s="19"/>
      <c r="T739" s="14"/>
      <c r="U739" s="14"/>
      <c r="V739" s="16"/>
      <c r="W739" s="14"/>
      <c r="X739" s="14"/>
      <c r="Y739" s="14"/>
      <c r="Z739" s="14"/>
    </row>
    <row r="740" spans="13:26">
      <c r="M740" s="19"/>
      <c r="N740" s="23"/>
      <c r="O740" s="23"/>
      <c r="P740" s="23"/>
      <c r="Q740" s="23"/>
      <c r="R740" s="23"/>
      <c r="S740" s="19"/>
      <c r="T740" s="14"/>
      <c r="U740" s="14"/>
      <c r="V740" s="16"/>
      <c r="W740" s="14"/>
      <c r="X740" s="14"/>
      <c r="Y740" s="14"/>
      <c r="Z740" s="14"/>
    </row>
    <row r="741" spans="13:26">
      <c r="M741" s="19"/>
      <c r="N741" s="23"/>
      <c r="O741" s="23"/>
      <c r="P741" s="23"/>
      <c r="Q741" s="23"/>
      <c r="R741" s="23"/>
      <c r="S741" s="19"/>
      <c r="T741" s="14"/>
      <c r="U741" s="14"/>
      <c r="V741" s="16"/>
      <c r="W741" s="14"/>
      <c r="X741" s="14"/>
      <c r="Y741" s="14"/>
      <c r="Z741" s="14"/>
    </row>
    <row r="742" spans="13:26">
      <c r="M742" s="19"/>
      <c r="N742" s="23"/>
      <c r="O742" s="23"/>
      <c r="P742" s="23"/>
      <c r="Q742" s="23"/>
      <c r="R742" s="23"/>
      <c r="S742" s="19"/>
      <c r="T742" s="14"/>
      <c r="U742" s="14"/>
      <c r="V742" s="16"/>
      <c r="W742" s="14"/>
      <c r="X742" s="14"/>
      <c r="Y742" s="14"/>
      <c r="Z742" s="14"/>
    </row>
    <row r="743" spans="13:26">
      <c r="M743" s="19"/>
      <c r="N743" s="23"/>
      <c r="O743" s="23"/>
      <c r="P743" s="23"/>
      <c r="Q743" s="23"/>
      <c r="R743" s="23"/>
      <c r="S743" s="19"/>
      <c r="T743" s="14"/>
      <c r="U743" s="14"/>
      <c r="V743" s="16"/>
      <c r="W743" s="14"/>
      <c r="X743" s="14"/>
      <c r="Y743" s="14"/>
      <c r="Z743" s="14"/>
    </row>
    <row r="744" spans="13:26">
      <c r="M744" s="19"/>
      <c r="N744" s="23"/>
      <c r="O744" s="23"/>
      <c r="P744" s="23"/>
      <c r="Q744" s="23"/>
      <c r="R744" s="23"/>
      <c r="S744" s="19"/>
      <c r="T744" s="14"/>
      <c r="U744" s="14"/>
      <c r="V744" s="16"/>
      <c r="W744" s="14"/>
      <c r="X744" s="14"/>
      <c r="Y744" s="14"/>
      <c r="Z744" s="14"/>
    </row>
    <row r="745" spans="13:26">
      <c r="M745" s="19"/>
      <c r="N745" s="23"/>
      <c r="O745" s="23"/>
      <c r="P745" s="23"/>
      <c r="Q745" s="23"/>
      <c r="R745" s="23"/>
      <c r="S745" s="19"/>
      <c r="T745" s="14"/>
      <c r="U745" s="14"/>
      <c r="V745" s="16"/>
      <c r="W745" s="14"/>
      <c r="X745" s="14"/>
      <c r="Y745" s="14"/>
      <c r="Z745" s="14"/>
    </row>
    <row r="746" spans="13:26">
      <c r="M746" s="19"/>
      <c r="N746" s="23"/>
      <c r="O746" s="23"/>
      <c r="P746" s="23"/>
      <c r="Q746" s="23"/>
      <c r="R746" s="23"/>
      <c r="S746" s="19"/>
      <c r="T746" s="14"/>
      <c r="U746" s="14"/>
      <c r="V746" s="16"/>
      <c r="W746" s="14"/>
      <c r="X746" s="14"/>
      <c r="Y746" s="14"/>
      <c r="Z746" s="14"/>
    </row>
    <row r="747" spans="13:26">
      <c r="M747" s="19"/>
      <c r="N747" s="23"/>
      <c r="O747" s="23"/>
      <c r="P747" s="23"/>
      <c r="Q747" s="23"/>
      <c r="R747" s="23"/>
      <c r="S747" s="19"/>
      <c r="T747" s="14"/>
      <c r="U747" s="14"/>
      <c r="V747" s="16"/>
      <c r="W747" s="14"/>
      <c r="X747" s="14"/>
      <c r="Y747" s="14"/>
      <c r="Z747" s="14"/>
    </row>
    <row r="748" spans="13:26">
      <c r="M748" s="19"/>
      <c r="N748" s="23"/>
      <c r="O748" s="23"/>
      <c r="P748" s="23"/>
      <c r="Q748" s="23"/>
      <c r="R748" s="23"/>
      <c r="S748" s="19"/>
      <c r="T748" s="14"/>
      <c r="U748" s="14"/>
      <c r="V748" s="16"/>
      <c r="W748" s="14"/>
      <c r="X748" s="14"/>
      <c r="Y748" s="14"/>
      <c r="Z748" s="14"/>
    </row>
    <row r="749" spans="13:26">
      <c r="M749" s="19"/>
      <c r="N749" s="23"/>
      <c r="O749" s="23"/>
      <c r="P749" s="23"/>
      <c r="Q749" s="23"/>
      <c r="R749" s="23"/>
      <c r="S749" s="19"/>
      <c r="T749" s="14"/>
      <c r="U749" s="14"/>
      <c r="V749" s="16"/>
      <c r="W749" s="14"/>
      <c r="X749" s="14"/>
      <c r="Y749" s="14"/>
      <c r="Z749" s="14"/>
    </row>
    <row r="750" spans="13:26">
      <c r="M750" s="19"/>
      <c r="N750" s="23"/>
      <c r="O750" s="23"/>
      <c r="P750" s="23"/>
      <c r="Q750" s="23"/>
      <c r="R750" s="23"/>
      <c r="S750" s="19"/>
      <c r="T750" s="14"/>
      <c r="U750" s="14"/>
      <c r="V750" s="16"/>
      <c r="W750" s="14"/>
      <c r="X750" s="14"/>
      <c r="Y750" s="14"/>
      <c r="Z750" s="14"/>
    </row>
    <row r="751" spans="13:26">
      <c r="M751" s="19"/>
      <c r="N751" s="23"/>
      <c r="O751" s="23"/>
      <c r="P751" s="23"/>
      <c r="Q751" s="23"/>
      <c r="R751" s="23"/>
      <c r="S751" s="19"/>
      <c r="T751" s="14"/>
      <c r="U751" s="14"/>
      <c r="V751" s="16"/>
      <c r="W751" s="14"/>
      <c r="X751" s="14"/>
      <c r="Y751" s="14"/>
      <c r="Z751" s="14"/>
    </row>
    <row r="752" spans="13:26">
      <c r="M752" s="19"/>
      <c r="N752" s="23"/>
      <c r="O752" s="23"/>
      <c r="P752" s="23"/>
      <c r="Q752" s="23"/>
      <c r="R752" s="23"/>
      <c r="S752" s="19"/>
      <c r="T752" s="14"/>
      <c r="U752" s="14"/>
      <c r="V752" s="16"/>
      <c r="W752" s="14"/>
      <c r="X752" s="14"/>
      <c r="Y752" s="14"/>
      <c r="Z752" s="14"/>
    </row>
    <row r="753" spans="13:26">
      <c r="M753" s="19"/>
      <c r="N753" s="23"/>
      <c r="O753" s="23"/>
      <c r="P753" s="23"/>
      <c r="Q753" s="23"/>
      <c r="R753" s="23"/>
      <c r="S753" s="19"/>
      <c r="T753" s="14"/>
      <c r="U753" s="14"/>
      <c r="V753" s="16"/>
      <c r="W753" s="14"/>
      <c r="X753" s="14"/>
      <c r="Y753" s="14"/>
      <c r="Z753" s="14"/>
    </row>
    <row r="754" spans="13:26">
      <c r="M754" s="19"/>
      <c r="N754" s="23"/>
      <c r="O754" s="23"/>
      <c r="P754" s="23"/>
      <c r="Q754" s="23"/>
      <c r="R754" s="23"/>
      <c r="S754" s="19"/>
      <c r="T754" s="14"/>
      <c r="U754" s="14"/>
      <c r="V754" s="16"/>
      <c r="W754" s="14"/>
      <c r="X754" s="14"/>
      <c r="Y754" s="14"/>
      <c r="Z754" s="14"/>
    </row>
    <row r="755" spans="13:26">
      <c r="M755" s="19"/>
      <c r="N755" s="23"/>
      <c r="O755" s="23"/>
      <c r="P755" s="23"/>
      <c r="Q755" s="23"/>
      <c r="R755" s="23"/>
      <c r="S755" s="19"/>
      <c r="T755" s="14"/>
      <c r="U755" s="14"/>
      <c r="V755" s="16"/>
      <c r="W755" s="14"/>
      <c r="X755" s="14"/>
      <c r="Y755" s="14"/>
      <c r="Z755" s="14"/>
    </row>
    <row r="756" spans="13:26">
      <c r="M756" s="19"/>
      <c r="N756" s="23"/>
      <c r="O756" s="23"/>
      <c r="P756" s="23"/>
      <c r="Q756" s="23"/>
      <c r="R756" s="23"/>
      <c r="S756" s="19"/>
      <c r="T756" s="14"/>
      <c r="U756" s="14"/>
      <c r="V756" s="16"/>
      <c r="W756" s="14"/>
      <c r="X756" s="14"/>
      <c r="Y756" s="14"/>
      <c r="Z756" s="14"/>
    </row>
    <row r="757" spans="13:26">
      <c r="M757" s="19"/>
      <c r="N757" s="23"/>
      <c r="O757" s="23"/>
      <c r="P757" s="23"/>
      <c r="Q757" s="23"/>
      <c r="R757" s="23"/>
      <c r="S757" s="19"/>
      <c r="T757" s="14"/>
      <c r="U757" s="14"/>
      <c r="V757" s="16"/>
      <c r="W757" s="14"/>
      <c r="X757" s="14"/>
      <c r="Y757" s="14"/>
      <c r="Z757" s="14"/>
    </row>
    <row r="758" spans="13:26">
      <c r="M758" s="19"/>
      <c r="N758" s="23"/>
      <c r="O758" s="23"/>
      <c r="P758" s="23"/>
      <c r="Q758" s="23"/>
      <c r="R758" s="23"/>
      <c r="S758" s="19"/>
      <c r="T758" s="14"/>
      <c r="U758" s="14"/>
      <c r="V758" s="16"/>
      <c r="W758" s="14"/>
      <c r="X758" s="14"/>
      <c r="Y758" s="14"/>
      <c r="Z758" s="14"/>
    </row>
    <row r="759" spans="13:26">
      <c r="M759" s="19"/>
      <c r="N759" s="23"/>
      <c r="O759" s="23"/>
      <c r="P759" s="23"/>
      <c r="Q759" s="23"/>
      <c r="R759" s="23"/>
      <c r="S759" s="19"/>
      <c r="T759" s="14"/>
      <c r="U759" s="14"/>
      <c r="V759" s="16"/>
      <c r="W759" s="14"/>
      <c r="X759" s="14"/>
      <c r="Y759" s="14"/>
      <c r="Z759" s="14"/>
    </row>
    <row r="760" spans="13:26">
      <c r="M760" s="19"/>
      <c r="N760" s="23"/>
      <c r="O760" s="23"/>
      <c r="P760" s="23"/>
      <c r="Q760" s="23"/>
      <c r="R760" s="23"/>
      <c r="S760" s="19"/>
      <c r="T760" s="14"/>
      <c r="U760" s="14"/>
      <c r="V760" s="16"/>
      <c r="W760" s="14"/>
      <c r="X760" s="14"/>
      <c r="Y760" s="14"/>
      <c r="Z760" s="14"/>
    </row>
    <row r="761" spans="13:26">
      <c r="M761" s="19"/>
      <c r="N761" s="23"/>
      <c r="O761" s="23"/>
      <c r="P761" s="23"/>
      <c r="Q761" s="23"/>
      <c r="R761" s="23"/>
      <c r="S761" s="19"/>
      <c r="T761" s="14"/>
      <c r="U761" s="14"/>
      <c r="V761" s="16"/>
      <c r="W761" s="14"/>
      <c r="X761" s="14"/>
      <c r="Y761" s="14"/>
      <c r="Z761" s="14"/>
    </row>
    <row r="762" spans="13:26">
      <c r="M762" s="19"/>
      <c r="N762" s="23"/>
      <c r="O762" s="23"/>
      <c r="P762" s="23"/>
      <c r="Q762" s="23"/>
      <c r="R762" s="23"/>
      <c r="S762" s="19"/>
      <c r="T762" s="14"/>
      <c r="U762" s="14"/>
      <c r="V762" s="16"/>
      <c r="W762" s="14"/>
      <c r="X762" s="14"/>
      <c r="Y762" s="14"/>
      <c r="Z762" s="14"/>
    </row>
    <row r="763" spans="13:26">
      <c r="M763" s="19"/>
      <c r="N763" s="23"/>
      <c r="O763" s="23"/>
      <c r="P763" s="23"/>
      <c r="Q763" s="23"/>
      <c r="R763" s="23"/>
      <c r="S763" s="19"/>
      <c r="T763" s="14"/>
      <c r="U763" s="14"/>
      <c r="V763" s="16"/>
      <c r="W763" s="14"/>
      <c r="X763" s="14"/>
      <c r="Y763" s="14"/>
      <c r="Z763" s="14"/>
    </row>
    <row r="764" spans="13:26">
      <c r="M764" s="19"/>
      <c r="N764" s="23"/>
      <c r="O764" s="23"/>
      <c r="P764" s="23"/>
      <c r="Q764" s="23"/>
      <c r="R764" s="23"/>
      <c r="S764" s="19"/>
      <c r="T764" s="14"/>
      <c r="U764" s="14"/>
      <c r="V764" s="16"/>
      <c r="W764" s="14"/>
      <c r="X764" s="14"/>
      <c r="Y764" s="14"/>
      <c r="Z764" s="14"/>
    </row>
    <row r="765" spans="13:26">
      <c r="M765" s="19"/>
      <c r="N765" s="23"/>
      <c r="O765" s="23"/>
      <c r="P765" s="23"/>
      <c r="Q765" s="23"/>
      <c r="R765" s="23"/>
      <c r="S765" s="19"/>
      <c r="T765" s="14"/>
      <c r="U765" s="14"/>
      <c r="V765" s="16"/>
      <c r="W765" s="14"/>
      <c r="X765" s="14"/>
      <c r="Y765" s="14"/>
      <c r="Z765" s="14"/>
    </row>
    <row r="766" spans="13:26">
      <c r="M766" s="19"/>
      <c r="N766" s="23"/>
      <c r="O766" s="23"/>
      <c r="P766" s="23"/>
      <c r="Q766" s="23"/>
      <c r="R766" s="23"/>
      <c r="S766" s="19"/>
      <c r="T766" s="14"/>
      <c r="U766" s="14"/>
      <c r="V766" s="16"/>
      <c r="W766" s="14"/>
      <c r="X766" s="14"/>
      <c r="Y766" s="14"/>
      <c r="Z766" s="14"/>
    </row>
    <row r="767" spans="13:26">
      <c r="M767" s="14"/>
      <c r="N767" s="14"/>
      <c r="O767" s="14"/>
      <c r="P767" s="14"/>
      <c r="Q767" s="14"/>
      <c r="R767" s="14"/>
      <c r="S767" s="14"/>
      <c r="T767" s="14"/>
      <c r="U767" s="14"/>
      <c r="V767" s="16"/>
      <c r="W767" s="14"/>
      <c r="X767" s="14"/>
      <c r="Y767" s="14"/>
      <c r="Z767" s="14"/>
    </row>
    <row r="768" spans="13:26">
      <c r="M768" s="14"/>
      <c r="N768" s="14"/>
      <c r="O768" s="14"/>
      <c r="P768" s="14"/>
      <c r="Q768" s="14"/>
      <c r="R768" s="14"/>
      <c r="S768" s="14"/>
      <c r="T768" s="14"/>
      <c r="U768" s="14"/>
      <c r="V768" s="16"/>
      <c r="W768" s="14"/>
      <c r="X768" s="14"/>
      <c r="Y768" s="14"/>
      <c r="Z768" s="14"/>
    </row>
    <row r="769" spans="13:26">
      <c r="M769" s="14"/>
      <c r="N769" s="14"/>
      <c r="O769" s="14"/>
      <c r="P769" s="14"/>
      <c r="Q769" s="14"/>
      <c r="R769" s="14"/>
      <c r="S769" s="14"/>
      <c r="T769" s="14"/>
      <c r="U769" s="14"/>
      <c r="V769" s="16"/>
      <c r="W769" s="14"/>
      <c r="X769" s="14"/>
      <c r="Y769" s="14"/>
      <c r="Z769" s="14"/>
    </row>
    <row r="770" spans="13:26">
      <c r="M770" s="14"/>
      <c r="N770" s="14"/>
      <c r="O770" s="14"/>
      <c r="P770" s="14"/>
      <c r="Q770" s="14"/>
      <c r="R770" s="14"/>
      <c r="S770" s="14"/>
      <c r="T770" s="14"/>
      <c r="U770" s="14"/>
      <c r="V770" s="16"/>
      <c r="W770" s="14"/>
      <c r="X770" s="14"/>
      <c r="Y770" s="14"/>
      <c r="Z770" s="14"/>
    </row>
    <row r="771" spans="13:26">
      <c r="M771" s="14"/>
      <c r="N771" s="14"/>
      <c r="O771" s="14"/>
      <c r="P771" s="14"/>
      <c r="Q771" s="14"/>
      <c r="R771" s="14"/>
      <c r="S771" s="14"/>
      <c r="T771" s="14"/>
      <c r="U771" s="14"/>
      <c r="V771" s="16"/>
      <c r="W771" s="14"/>
      <c r="X771" s="14"/>
      <c r="Y771" s="14"/>
      <c r="Z771" s="14"/>
    </row>
    <row r="772" spans="13:26">
      <c r="M772" s="14"/>
      <c r="N772" s="14"/>
      <c r="O772" s="14"/>
      <c r="P772" s="14"/>
      <c r="Q772" s="14"/>
      <c r="R772" s="14"/>
      <c r="S772" s="14"/>
      <c r="T772" s="14"/>
      <c r="U772" s="14"/>
      <c r="V772" s="16"/>
      <c r="W772" s="14"/>
      <c r="X772" s="14"/>
      <c r="Y772" s="14"/>
      <c r="Z772" s="14"/>
    </row>
    <row r="773" spans="13:26">
      <c r="M773" s="14"/>
      <c r="N773" s="14"/>
      <c r="O773" s="14"/>
      <c r="P773" s="14"/>
      <c r="Q773" s="14"/>
      <c r="R773" s="14"/>
      <c r="S773" s="14"/>
      <c r="T773" s="14"/>
      <c r="U773" s="14"/>
      <c r="V773" s="16"/>
      <c r="W773" s="14"/>
      <c r="X773" s="14"/>
      <c r="Y773" s="14"/>
      <c r="Z773" s="14"/>
    </row>
    <row r="774" spans="13:26">
      <c r="M774" s="14"/>
      <c r="N774" s="14"/>
      <c r="O774" s="14"/>
      <c r="P774" s="14"/>
      <c r="Q774" s="14"/>
      <c r="R774" s="14"/>
      <c r="S774" s="14"/>
      <c r="T774" s="14"/>
      <c r="U774" s="14"/>
      <c r="V774" s="16"/>
      <c r="W774" s="14"/>
      <c r="X774" s="14"/>
      <c r="Y774" s="14"/>
      <c r="Z774" s="14"/>
    </row>
    <row r="775" spans="13:26">
      <c r="M775" s="14"/>
      <c r="N775" s="14"/>
      <c r="O775" s="14"/>
      <c r="P775" s="14"/>
      <c r="Q775" s="14"/>
      <c r="R775" s="14"/>
      <c r="S775" s="14"/>
      <c r="T775" s="14"/>
      <c r="U775" s="14"/>
      <c r="V775" s="16"/>
      <c r="W775" s="14"/>
      <c r="X775" s="14"/>
      <c r="Y775" s="14"/>
      <c r="Z775" s="14"/>
    </row>
    <row r="776" spans="13:26">
      <c r="M776" s="14"/>
      <c r="N776" s="14"/>
      <c r="O776" s="14"/>
      <c r="P776" s="14"/>
      <c r="Q776" s="14"/>
      <c r="R776" s="14"/>
      <c r="S776" s="14"/>
      <c r="T776" s="14"/>
      <c r="U776" s="14"/>
      <c r="V776" s="16"/>
      <c r="W776" s="14"/>
      <c r="X776" s="14"/>
      <c r="Y776" s="14"/>
      <c r="Z776" s="14"/>
    </row>
    <row r="777" spans="13:26">
      <c r="M777" s="14"/>
      <c r="N777" s="14"/>
      <c r="O777" s="14"/>
      <c r="P777" s="14"/>
      <c r="Q777" s="14"/>
      <c r="R777" s="14"/>
      <c r="S777" s="14"/>
      <c r="T777" s="14"/>
      <c r="U777" s="14"/>
      <c r="V777" s="14"/>
      <c r="W777" s="14"/>
      <c r="X777" s="14"/>
      <c r="Y777" s="14"/>
      <c r="Z777" s="14"/>
    </row>
    <row r="778" spans="13:26">
      <c r="M778" s="14"/>
      <c r="N778" s="14"/>
      <c r="O778" s="14"/>
      <c r="P778" s="14"/>
      <c r="Q778" s="14"/>
      <c r="R778" s="14"/>
      <c r="S778" s="14"/>
      <c r="T778" s="14"/>
      <c r="U778" s="14"/>
      <c r="V778" s="14"/>
      <c r="W778" s="14"/>
      <c r="X778" s="14"/>
      <c r="Y778" s="14"/>
      <c r="Z778" s="14"/>
    </row>
    <row r="779" spans="13:26">
      <c r="M779" s="14"/>
      <c r="N779" s="14"/>
      <c r="O779" s="14"/>
      <c r="P779" s="14"/>
      <c r="Q779" s="14"/>
      <c r="R779" s="14"/>
      <c r="S779" s="14"/>
      <c r="T779" s="14"/>
      <c r="U779" s="14"/>
      <c r="V779" s="14"/>
      <c r="W779" s="14"/>
      <c r="X779" s="14"/>
      <c r="Y779" s="14"/>
      <c r="Z779" s="14"/>
    </row>
    <row r="780" spans="13:26">
      <c r="M780" s="14"/>
      <c r="N780" s="14"/>
      <c r="O780" s="14"/>
      <c r="P780" s="14"/>
      <c r="Q780" s="14"/>
      <c r="R780" s="14"/>
      <c r="S780" s="14"/>
      <c r="T780" s="14"/>
      <c r="U780" s="14"/>
      <c r="V780" s="14"/>
      <c r="W780" s="14"/>
      <c r="X780" s="14"/>
      <c r="Y780" s="14"/>
      <c r="Z780" s="14"/>
    </row>
    <row r="781" spans="13:26">
      <c r="M781" s="14"/>
      <c r="N781" s="14"/>
      <c r="O781" s="14"/>
      <c r="P781" s="14"/>
      <c r="Q781" s="14"/>
      <c r="R781" s="14"/>
      <c r="S781" s="14"/>
      <c r="T781" s="14"/>
      <c r="U781" s="14"/>
      <c r="V781" s="14"/>
      <c r="W781" s="14"/>
      <c r="X781" s="14"/>
      <c r="Y781" s="14"/>
      <c r="Z781" s="14"/>
    </row>
    <row r="782" spans="13:26">
      <c r="M782" s="14"/>
      <c r="N782" s="14"/>
      <c r="O782" s="14"/>
      <c r="P782" s="14"/>
      <c r="Q782" s="14"/>
      <c r="R782" s="14"/>
      <c r="S782" s="14"/>
      <c r="T782" s="14"/>
      <c r="U782" s="14"/>
      <c r="V782" s="14"/>
      <c r="W782" s="14"/>
      <c r="X782" s="14"/>
      <c r="Y782" s="14"/>
      <c r="Z782" s="14"/>
    </row>
    <row r="783" spans="13:26">
      <c r="M783" s="14"/>
      <c r="N783" s="14"/>
      <c r="O783" s="14"/>
      <c r="P783" s="14"/>
      <c r="Q783" s="14"/>
      <c r="R783" s="14"/>
      <c r="S783" s="14"/>
      <c r="T783" s="14"/>
      <c r="U783" s="14"/>
      <c r="V783" s="14"/>
      <c r="W783" s="14"/>
      <c r="X783" s="14"/>
      <c r="Y783" s="14"/>
      <c r="Z783" s="14"/>
    </row>
    <row r="784" spans="13:26">
      <c r="M784" s="14"/>
      <c r="N784" s="14"/>
      <c r="O784" s="14"/>
      <c r="P784" s="14"/>
      <c r="Q784" s="14"/>
      <c r="R784" s="14"/>
      <c r="S784" s="14"/>
      <c r="T784" s="14"/>
      <c r="U784" s="14"/>
      <c r="V784" s="14"/>
      <c r="W784" s="14"/>
      <c r="X784" s="14"/>
      <c r="Y784" s="14"/>
      <c r="Z784" s="14"/>
    </row>
    <row r="785" spans="13:26">
      <c r="M785" s="14"/>
      <c r="N785" s="14"/>
      <c r="O785" s="14"/>
      <c r="P785" s="14"/>
      <c r="Q785" s="14"/>
      <c r="R785" s="14"/>
      <c r="S785" s="14"/>
      <c r="T785" s="14"/>
      <c r="U785" s="14"/>
      <c r="V785" s="14"/>
      <c r="W785" s="14"/>
      <c r="X785" s="14"/>
      <c r="Y785" s="14"/>
      <c r="Z785" s="14"/>
    </row>
    <row r="786" spans="13:26">
      <c r="M786" s="14"/>
      <c r="N786" s="14"/>
      <c r="O786" s="14"/>
      <c r="P786" s="14"/>
      <c r="Q786" s="14"/>
      <c r="R786" s="14"/>
      <c r="S786" s="14"/>
      <c r="T786" s="14"/>
      <c r="U786" s="14"/>
      <c r="V786" s="14"/>
      <c r="W786" s="14"/>
      <c r="X786" s="14"/>
      <c r="Y786" s="14"/>
      <c r="Z786" s="14"/>
    </row>
    <row r="787" spans="13:26">
      <c r="M787" s="14"/>
      <c r="N787" s="14"/>
      <c r="O787" s="14"/>
      <c r="P787" s="14"/>
      <c r="Q787" s="14"/>
      <c r="R787" s="14"/>
      <c r="S787" s="14"/>
      <c r="T787" s="14"/>
      <c r="U787" s="14"/>
      <c r="V787" s="14"/>
      <c r="W787" s="14"/>
      <c r="X787" s="14"/>
      <c r="Y787" s="14"/>
      <c r="Z787" s="14"/>
    </row>
    <row r="788" spans="13:26">
      <c r="M788" s="14"/>
      <c r="N788" s="14"/>
      <c r="O788" s="14"/>
      <c r="P788" s="14"/>
      <c r="Q788" s="14"/>
      <c r="R788" s="14"/>
      <c r="S788" s="14"/>
      <c r="T788" s="14"/>
      <c r="U788" s="14"/>
      <c r="V788" s="14"/>
      <c r="W788" s="14"/>
      <c r="X788" s="14"/>
      <c r="Y788" s="14"/>
      <c r="Z788" s="14"/>
    </row>
    <row r="789" spans="13:26">
      <c r="M789" s="14"/>
      <c r="N789" s="14"/>
      <c r="O789" s="14"/>
      <c r="P789" s="14"/>
      <c r="Q789" s="14"/>
      <c r="R789" s="14"/>
      <c r="S789" s="14"/>
      <c r="T789" s="14"/>
      <c r="U789" s="14"/>
      <c r="V789" s="14"/>
      <c r="W789" s="14"/>
      <c r="X789" s="14"/>
      <c r="Y789" s="14"/>
      <c r="Z789" s="14"/>
    </row>
    <row r="790" spans="13:26">
      <c r="M790" s="14"/>
      <c r="N790" s="14"/>
      <c r="O790" s="14"/>
      <c r="P790" s="14"/>
      <c r="Q790" s="14"/>
      <c r="R790" s="14"/>
      <c r="S790" s="14"/>
      <c r="T790" s="14"/>
      <c r="U790" s="14"/>
      <c r="V790" s="14"/>
      <c r="W790" s="14"/>
      <c r="X790" s="14"/>
      <c r="Y790" s="14"/>
      <c r="Z790" s="14"/>
    </row>
    <row r="791" spans="13:26">
      <c r="M791" s="14"/>
      <c r="N791" s="14"/>
      <c r="O791" s="14"/>
      <c r="P791" s="14"/>
      <c r="Q791" s="14"/>
      <c r="R791" s="14"/>
      <c r="S791" s="14"/>
      <c r="T791" s="14"/>
      <c r="U791" s="14"/>
      <c r="V791" s="14"/>
      <c r="W791" s="14"/>
      <c r="X791" s="14"/>
      <c r="Y791" s="14"/>
      <c r="Z791" s="14"/>
    </row>
    <row r="792" spans="13:26">
      <c r="M792" s="14"/>
      <c r="N792" s="14"/>
      <c r="O792" s="14"/>
      <c r="P792" s="14"/>
      <c r="Q792" s="14"/>
      <c r="R792" s="14"/>
      <c r="S792" s="14"/>
      <c r="T792" s="14"/>
      <c r="U792" s="14"/>
      <c r="V792" s="14"/>
      <c r="W792" s="14"/>
      <c r="X792" s="14"/>
      <c r="Y792" s="14"/>
      <c r="Z792" s="14"/>
    </row>
    <row r="793" spans="13:26">
      <c r="M793" s="14"/>
      <c r="N793" s="14"/>
      <c r="O793" s="14"/>
      <c r="P793" s="14"/>
      <c r="Q793" s="14"/>
      <c r="R793" s="14"/>
      <c r="S793" s="14"/>
      <c r="T793" s="14"/>
      <c r="U793" s="14"/>
      <c r="V793" s="14"/>
      <c r="W793" s="14"/>
      <c r="X793" s="14"/>
      <c r="Y793" s="14"/>
      <c r="Z793" s="14"/>
    </row>
    <row r="794" spans="13:26">
      <c r="M794" s="14"/>
      <c r="N794" s="14"/>
      <c r="O794" s="14"/>
      <c r="P794" s="14"/>
      <c r="Q794" s="14"/>
      <c r="R794" s="14"/>
      <c r="S794" s="14"/>
      <c r="T794" s="14"/>
      <c r="U794" s="14"/>
      <c r="V794" s="14"/>
      <c r="W794" s="14"/>
      <c r="X794" s="14"/>
      <c r="Y794" s="14"/>
      <c r="Z794" s="14"/>
    </row>
    <row r="795" spans="13:26">
      <c r="M795" s="14"/>
      <c r="N795" s="14"/>
      <c r="O795" s="14"/>
      <c r="P795" s="14"/>
      <c r="Q795" s="14"/>
      <c r="R795" s="14"/>
      <c r="S795" s="14"/>
      <c r="T795" s="14"/>
      <c r="U795" s="14"/>
      <c r="V795" s="14"/>
      <c r="W795" s="14"/>
      <c r="X795" s="14"/>
      <c r="Y795" s="14"/>
      <c r="Z795" s="14"/>
    </row>
    <row r="796" spans="13:26">
      <c r="M796" s="14"/>
      <c r="N796" s="14"/>
      <c r="O796" s="14"/>
      <c r="P796" s="14"/>
      <c r="Q796" s="14"/>
      <c r="R796" s="14"/>
      <c r="S796" s="14"/>
      <c r="T796" s="14"/>
      <c r="U796" s="14"/>
      <c r="V796" s="14"/>
      <c r="W796" s="14"/>
      <c r="X796" s="14"/>
      <c r="Y796" s="14"/>
      <c r="Z796" s="14"/>
    </row>
    <row r="797" spans="13:26">
      <c r="M797" s="14"/>
      <c r="N797" s="14"/>
      <c r="O797" s="14"/>
      <c r="P797" s="14"/>
      <c r="Q797" s="14"/>
      <c r="R797" s="14"/>
      <c r="S797" s="14"/>
      <c r="T797" s="14"/>
      <c r="U797" s="14"/>
      <c r="V797" s="14"/>
      <c r="W797" s="14"/>
      <c r="X797" s="14"/>
      <c r="Y797" s="14"/>
      <c r="Z797" s="14"/>
    </row>
    <row r="798" spans="13:26">
      <c r="M798" s="14"/>
      <c r="N798" s="14"/>
      <c r="O798" s="14"/>
      <c r="P798" s="14"/>
      <c r="Q798" s="14"/>
      <c r="R798" s="14"/>
      <c r="S798" s="14"/>
      <c r="T798" s="14"/>
      <c r="U798" s="14"/>
      <c r="V798" s="14"/>
      <c r="W798" s="14"/>
      <c r="X798" s="14"/>
      <c r="Y798" s="14"/>
      <c r="Z798" s="14"/>
    </row>
    <row r="799" spans="13:26">
      <c r="M799" s="14"/>
      <c r="N799" s="14"/>
      <c r="O799" s="14"/>
      <c r="P799" s="14"/>
      <c r="Q799" s="14"/>
      <c r="R799" s="14"/>
      <c r="S799" s="14"/>
      <c r="T799" s="14"/>
      <c r="U799" s="14"/>
      <c r="V799" s="14"/>
      <c r="W799" s="14"/>
      <c r="X799" s="14"/>
      <c r="Y799" s="14"/>
      <c r="Z799" s="14"/>
    </row>
    <row r="800" spans="13:26">
      <c r="M800" s="14"/>
      <c r="N800" s="14"/>
      <c r="O800" s="14"/>
      <c r="P800" s="14"/>
      <c r="Q800" s="14"/>
      <c r="R800" s="14"/>
      <c r="S800" s="14"/>
      <c r="T800" s="14"/>
      <c r="U800" s="14"/>
      <c r="V800" s="14"/>
      <c r="W800" s="14"/>
      <c r="X800" s="14"/>
      <c r="Y800" s="14"/>
      <c r="Z800" s="14"/>
    </row>
    <row r="801" spans="13:26">
      <c r="M801" s="14"/>
      <c r="N801" s="14"/>
      <c r="O801" s="14"/>
      <c r="P801" s="14"/>
      <c r="Q801" s="14"/>
      <c r="R801" s="14"/>
      <c r="S801" s="14"/>
      <c r="T801" s="14"/>
      <c r="U801" s="14"/>
      <c r="V801" s="14"/>
      <c r="W801" s="14"/>
      <c r="X801" s="14"/>
      <c r="Y801" s="14"/>
      <c r="Z801" s="14"/>
    </row>
    <row r="802" spans="13:26">
      <c r="M802" s="14"/>
      <c r="N802" s="14"/>
      <c r="O802" s="14"/>
      <c r="P802" s="14"/>
      <c r="Q802" s="14"/>
      <c r="R802" s="14"/>
      <c r="S802" s="14"/>
      <c r="T802" s="14"/>
      <c r="U802" s="14"/>
      <c r="V802" s="14"/>
      <c r="W802" s="14"/>
      <c r="X802" s="14"/>
      <c r="Y802" s="14"/>
      <c r="Z802" s="14"/>
    </row>
    <row r="803" spans="13:26">
      <c r="M803" s="14"/>
      <c r="N803" s="14"/>
      <c r="O803" s="14"/>
      <c r="P803" s="14"/>
      <c r="Q803" s="14"/>
      <c r="R803" s="14"/>
      <c r="S803" s="14"/>
      <c r="T803" s="14"/>
      <c r="U803" s="14"/>
      <c r="V803" s="14"/>
      <c r="W803" s="14"/>
      <c r="X803" s="14"/>
      <c r="Y803" s="14"/>
      <c r="Z803" s="14"/>
    </row>
    <row r="804" spans="13:26">
      <c r="M804" s="14"/>
      <c r="N804" s="14"/>
      <c r="O804" s="14"/>
      <c r="P804" s="14"/>
      <c r="Q804" s="14"/>
      <c r="R804" s="14"/>
      <c r="S804" s="14"/>
      <c r="T804" s="14"/>
      <c r="U804" s="14"/>
      <c r="V804" s="14"/>
      <c r="W804" s="14"/>
      <c r="X804" s="14"/>
      <c r="Y804" s="14"/>
      <c r="Z804" s="14"/>
    </row>
    <row r="805" spans="13:26">
      <c r="M805" s="14"/>
      <c r="N805" s="14"/>
      <c r="O805" s="14"/>
      <c r="P805" s="14"/>
      <c r="Q805" s="14"/>
      <c r="R805" s="14"/>
      <c r="S805" s="14"/>
      <c r="T805" s="14"/>
      <c r="U805" s="14"/>
      <c r="V805" s="14"/>
      <c r="W805" s="14"/>
      <c r="X805" s="14"/>
      <c r="Y805" s="14"/>
      <c r="Z805" s="14"/>
    </row>
    <row r="806" spans="13:26">
      <c r="M806" s="14"/>
      <c r="N806" s="14"/>
      <c r="O806" s="14"/>
      <c r="P806" s="14"/>
      <c r="Q806" s="14"/>
      <c r="R806" s="14"/>
      <c r="S806" s="14"/>
      <c r="T806" s="14"/>
      <c r="U806" s="14"/>
      <c r="V806" s="14"/>
      <c r="W806" s="14"/>
      <c r="X806" s="14"/>
      <c r="Y806" s="14"/>
      <c r="Z806" s="14"/>
    </row>
    <row r="807" spans="13:26">
      <c r="M807" s="14"/>
      <c r="N807" s="14"/>
      <c r="O807" s="14"/>
      <c r="P807" s="14"/>
      <c r="Q807" s="14"/>
      <c r="R807" s="14"/>
      <c r="S807" s="14"/>
      <c r="T807" s="14"/>
      <c r="U807" s="14"/>
      <c r="V807" s="14"/>
      <c r="W807" s="14"/>
      <c r="X807" s="14"/>
      <c r="Y807" s="14"/>
      <c r="Z807" s="14"/>
    </row>
    <row r="808" spans="13:26">
      <c r="M808" s="14"/>
      <c r="N808" s="14"/>
      <c r="O808" s="14"/>
      <c r="P808" s="14"/>
      <c r="Q808" s="14"/>
      <c r="R808" s="14"/>
      <c r="S808" s="14"/>
      <c r="T808" s="14"/>
      <c r="U808" s="14"/>
      <c r="V808" s="14"/>
      <c r="W808" s="14"/>
      <c r="X808" s="14"/>
      <c r="Y808" s="14"/>
      <c r="Z808" s="14"/>
    </row>
    <row r="809" spans="13:26">
      <c r="M809" s="14"/>
      <c r="N809" s="14"/>
      <c r="O809" s="14"/>
      <c r="P809" s="14"/>
      <c r="Q809" s="14"/>
      <c r="R809" s="14"/>
      <c r="S809" s="14"/>
      <c r="T809" s="14"/>
      <c r="U809" s="14"/>
      <c r="V809" s="14"/>
      <c r="W809" s="14"/>
      <c r="X809" s="14"/>
      <c r="Y809" s="14"/>
      <c r="Z809" s="14"/>
    </row>
    <row r="810" spans="13:26">
      <c r="M810" s="14"/>
      <c r="N810" s="14"/>
      <c r="O810" s="14"/>
      <c r="P810" s="14"/>
      <c r="Q810" s="14"/>
      <c r="R810" s="14"/>
      <c r="S810" s="14"/>
      <c r="T810" s="14"/>
      <c r="U810" s="14"/>
      <c r="V810" s="14"/>
      <c r="W810" s="14"/>
      <c r="X810" s="14"/>
      <c r="Y810" s="14"/>
      <c r="Z810" s="14"/>
    </row>
    <row r="811" spans="13:26">
      <c r="M811" s="14"/>
      <c r="N811" s="14"/>
      <c r="O811" s="14"/>
      <c r="P811" s="14"/>
      <c r="Q811" s="14"/>
      <c r="R811" s="14"/>
      <c r="S811" s="14"/>
      <c r="T811" s="14"/>
      <c r="U811" s="14"/>
      <c r="V811" s="14"/>
      <c r="W811" s="14"/>
      <c r="X811" s="14"/>
      <c r="Y811" s="14"/>
      <c r="Z811" s="14"/>
    </row>
    <row r="812" spans="13:26">
      <c r="M812" s="14"/>
      <c r="N812" s="14"/>
      <c r="O812" s="14"/>
      <c r="P812" s="14"/>
      <c r="Q812" s="14"/>
      <c r="R812" s="14"/>
      <c r="S812" s="14"/>
      <c r="T812" s="14"/>
      <c r="U812" s="14"/>
      <c r="V812" s="14"/>
      <c r="W812" s="14"/>
      <c r="X812" s="14"/>
      <c r="Y812" s="14"/>
      <c r="Z812" s="14"/>
    </row>
    <row r="813" spans="13:26">
      <c r="M813" s="14"/>
      <c r="N813" s="14"/>
      <c r="O813" s="14"/>
      <c r="P813" s="14"/>
      <c r="Q813" s="14"/>
      <c r="R813" s="14"/>
      <c r="S813" s="14"/>
      <c r="T813" s="14"/>
      <c r="U813" s="14"/>
      <c r="V813" s="14"/>
      <c r="W813" s="14"/>
      <c r="X813" s="14"/>
      <c r="Y813" s="14"/>
      <c r="Z813" s="14"/>
    </row>
    <row r="814" spans="13:26">
      <c r="M814" s="14"/>
      <c r="N814" s="14"/>
      <c r="O814" s="14"/>
      <c r="P814" s="14"/>
      <c r="Q814" s="14"/>
      <c r="R814" s="14"/>
      <c r="S814" s="14"/>
      <c r="T814" s="14"/>
      <c r="U814" s="14"/>
      <c r="V814" s="14"/>
      <c r="W814" s="14"/>
      <c r="X814" s="14"/>
      <c r="Y814" s="14"/>
      <c r="Z814" s="14"/>
    </row>
    <row r="815" spans="13:26">
      <c r="M815" s="14"/>
      <c r="N815" s="14"/>
      <c r="O815" s="14"/>
      <c r="P815" s="14"/>
      <c r="Q815" s="14"/>
      <c r="R815" s="14"/>
      <c r="S815" s="14"/>
      <c r="T815" s="14"/>
      <c r="U815" s="14"/>
      <c r="V815" s="14"/>
      <c r="W815" s="14"/>
      <c r="X815" s="14"/>
      <c r="Y815" s="14"/>
      <c r="Z815" s="14"/>
    </row>
    <row r="816" spans="13:26">
      <c r="M816" s="14"/>
      <c r="N816" s="14"/>
      <c r="O816" s="14"/>
      <c r="P816" s="14"/>
      <c r="Q816" s="14"/>
      <c r="R816" s="14"/>
      <c r="S816" s="14"/>
      <c r="T816" s="14"/>
      <c r="U816" s="14"/>
      <c r="V816" s="14"/>
      <c r="W816" s="14"/>
      <c r="X816" s="14"/>
      <c r="Y816" s="14"/>
      <c r="Z816" s="14"/>
    </row>
    <row r="817" spans="13:26">
      <c r="M817" s="14"/>
      <c r="N817" s="14"/>
      <c r="O817" s="14"/>
      <c r="P817" s="14"/>
      <c r="Q817" s="14"/>
      <c r="R817" s="14"/>
      <c r="S817" s="14"/>
      <c r="T817" s="14"/>
      <c r="U817" s="14"/>
      <c r="V817" s="14"/>
      <c r="W817" s="14"/>
      <c r="X817" s="14"/>
      <c r="Y817" s="14"/>
      <c r="Z817" s="14"/>
    </row>
    <row r="818" spans="13:26">
      <c r="M818" s="14"/>
      <c r="N818" s="14"/>
      <c r="O818" s="14"/>
      <c r="P818" s="14"/>
      <c r="Q818" s="14"/>
      <c r="R818" s="14"/>
      <c r="S818" s="14"/>
      <c r="T818" s="14"/>
      <c r="U818" s="14"/>
      <c r="V818" s="14"/>
      <c r="W818" s="14"/>
      <c r="X818" s="14"/>
      <c r="Y818" s="14"/>
      <c r="Z818" s="14"/>
    </row>
    <row r="819" spans="13:26">
      <c r="M819" s="14"/>
      <c r="N819" s="14"/>
      <c r="O819" s="14"/>
      <c r="P819" s="14"/>
      <c r="Q819" s="14"/>
      <c r="R819" s="14"/>
      <c r="S819" s="14"/>
      <c r="T819" s="14"/>
      <c r="U819" s="14"/>
      <c r="V819" s="14"/>
      <c r="W819" s="14"/>
      <c r="X819" s="14"/>
      <c r="Y819" s="14"/>
      <c r="Z819" s="14"/>
    </row>
    <row r="820" spans="13:26">
      <c r="M820" s="14"/>
      <c r="N820" s="14"/>
      <c r="O820" s="14"/>
      <c r="P820" s="14"/>
      <c r="Q820" s="14"/>
      <c r="R820" s="14"/>
      <c r="S820" s="14"/>
      <c r="T820" s="14"/>
      <c r="U820" s="14"/>
      <c r="V820" s="14"/>
      <c r="W820" s="14"/>
      <c r="X820" s="14"/>
      <c r="Y820" s="14"/>
      <c r="Z820" s="14"/>
    </row>
    <row r="821" spans="13:26">
      <c r="M821" s="14"/>
      <c r="N821" s="14"/>
      <c r="O821" s="14"/>
      <c r="P821" s="14"/>
      <c r="Q821" s="14"/>
      <c r="R821" s="14"/>
      <c r="S821" s="14"/>
      <c r="T821" s="14"/>
      <c r="U821" s="14"/>
      <c r="V821" s="14"/>
      <c r="W821" s="14"/>
      <c r="X821" s="14"/>
      <c r="Y821" s="14"/>
      <c r="Z821" s="14"/>
    </row>
    <row r="822" spans="13:26">
      <c r="M822" s="14"/>
      <c r="N822" s="14"/>
      <c r="O822" s="14"/>
      <c r="P822" s="14"/>
      <c r="Q822" s="14"/>
      <c r="R822" s="14"/>
      <c r="S822" s="14"/>
      <c r="T822" s="14"/>
      <c r="U822" s="14"/>
      <c r="V822" s="14"/>
      <c r="W822" s="14"/>
      <c r="X822" s="14"/>
      <c r="Y822" s="14"/>
      <c r="Z822" s="14"/>
    </row>
    <row r="823" spans="13:26">
      <c r="M823" s="14"/>
      <c r="N823" s="14"/>
      <c r="O823" s="14"/>
      <c r="P823" s="14"/>
      <c r="Q823" s="14"/>
      <c r="R823" s="14"/>
      <c r="S823" s="14"/>
      <c r="T823" s="14"/>
      <c r="U823" s="14"/>
      <c r="V823" s="14"/>
      <c r="W823" s="14"/>
      <c r="X823" s="14"/>
      <c r="Y823" s="14"/>
      <c r="Z823" s="14"/>
    </row>
    <row r="824" spans="13:26">
      <c r="M824" s="14"/>
      <c r="N824" s="14"/>
      <c r="O824" s="14"/>
      <c r="P824" s="14"/>
      <c r="Q824" s="14"/>
      <c r="R824" s="14"/>
      <c r="S824" s="14"/>
      <c r="T824" s="14"/>
      <c r="U824" s="14"/>
      <c r="V824" s="14"/>
      <c r="W824" s="14"/>
      <c r="X824" s="14"/>
      <c r="Y824" s="14"/>
      <c r="Z824" s="14"/>
    </row>
    <row r="825" spans="13:26">
      <c r="M825" s="14"/>
      <c r="N825" s="14"/>
      <c r="O825" s="14"/>
      <c r="P825" s="14"/>
      <c r="Q825" s="14"/>
      <c r="R825" s="14"/>
      <c r="S825" s="14"/>
      <c r="T825" s="14"/>
      <c r="U825" s="14"/>
      <c r="V825" s="14"/>
      <c r="W825" s="14"/>
      <c r="X825" s="14"/>
      <c r="Y825" s="14"/>
      <c r="Z825" s="14"/>
    </row>
    <row r="826" spans="13:26">
      <c r="M826" s="14"/>
      <c r="N826" s="14"/>
      <c r="O826" s="14"/>
      <c r="P826" s="14"/>
      <c r="Q826" s="14"/>
      <c r="R826" s="14"/>
      <c r="S826" s="14"/>
      <c r="T826" s="14"/>
      <c r="U826" s="14"/>
      <c r="V826" s="14"/>
      <c r="W826" s="14"/>
      <c r="X826" s="14"/>
      <c r="Y826" s="14"/>
      <c r="Z826" s="14"/>
    </row>
    <row r="827" spans="13:26">
      <c r="M827" s="14"/>
      <c r="N827" s="14"/>
      <c r="O827" s="14"/>
      <c r="P827" s="14"/>
      <c r="Q827" s="14"/>
      <c r="R827" s="14"/>
      <c r="S827" s="14"/>
      <c r="T827" s="14"/>
      <c r="U827" s="14"/>
      <c r="V827" s="14"/>
      <c r="W827" s="14"/>
      <c r="X827" s="14"/>
      <c r="Y827" s="14"/>
      <c r="Z827" s="14"/>
    </row>
    <row r="828" spans="13:26">
      <c r="M828" s="14"/>
      <c r="N828" s="14"/>
      <c r="O828" s="14"/>
      <c r="P828" s="14"/>
      <c r="Q828" s="14"/>
      <c r="R828" s="14"/>
      <c r="S828" s="14"/>
      <c r="T828" s="14"/>
      <c r="U828" s="14"/>
      <c r="V828" s="14"/>
      <c r="W828" s="14"/>
      <c r="X828" s="14"/>
      <c r="Y828" s="14"/>
      <c r="Z828" s="14"/>
    </row>
    <row r="829" spans="13:26">
      <c r="M829" s="14"/>
      <c r="N829" s="14"/>
      <c r="O829" s="14"/>
      <c r="P829" s="14"/>
      <c r="Q829" s="14"/>
      <c r="R829" s="14"/>
      <c r="S829" s="14"/>
      <c r="T829" s="14"/>
      <c r="U829" s="14"/>
      <c r="V829" s="14"/>
      <c r="W829" s="14"/>
      <c r="X829" s="14"/>
      <c r="Y829" s="14"/>
      <c r="Z829" s="14"/>
    </row>
    <row r="830" spans="13:26">
      <c r="M830" s="14"/>
      <c r="N830" s="14"/>
      <c r="O830" s="14"/>
      <c r="P830" s="14"/>
      <c r="Q830" s="14"/>
      <c r="R830" s="14"/>
      <c r="S830" s="14"/>
      <c r="T830" s="14"/>
      <c r="U830" s="14"/>
      <c r="V830" s="14"/>
      <c r="W830" s="14"/>
      <c r="X830" s="14"/>
      <c r="Y830" s="14"/>
      <c r="Z830" s="14"/>
    </row>
    <row r="831" spans="13:26">
      <c r="M831" s="14"/>
      <c r="N831" s="14"/>
      <c r="O831" s="14"/>
      <c r="P831" s="14"/>
      <c r="Q831" s="14"/>
      <c r="R831" s="14"/>
      <c r="S831" s="14"/>
      <c r="T831" s="14"/>
      <c r="U831" s="14"/>
      <c r="V831" s="14"/>
      <c r="W831" s="14"/>
      <c r="X831" s="14"/>
      <c r="Y831" s="14"/>
      <c r="Z831" s="14"/>
    </row>
    <row r="832" spans="13:26">
      <c r="M832" s="14"/>
      <c r="N832" s="14"/>
      <c r="O832" s="14"/>
      <c r="P832" s="14"/>
      <c r="Q832" s="14"/>
      <c r="R832" s="14"/>
      <c r="S832" s="14"/>
      <c r="T832" s="14"/>
      <c r="U832" s="14"/>
      <c r="V832" s="14"/>
      <c r="W832" s="14"/>
      <c r="X832" s="14"/>
      <c r="Y832" s="14"/>
      <c r="Z832" s="14"/>
    </row>
    <row r="833" spans="13:26">
      <c r="M833" s="14"/>
      <c r="N833" s="14"/>
      <c r="O833" s="14"/>
      <c r="P833" s="14"/>
      <c r="Q833" s="14"/>
      <c r="R833" s="14"/>
      <c r="S833" s="14"/>
      <c r="T833" s="14"/>
      <c r="U833" s="14"/>
      <c r="V833" s="14"/>
      <c r="W833" s="14"/>
      <c r="X833" s="14"/>
      <c r="Y833" s="14"/>
      <c r="Z833" s="14"/>
    </row>
    <row r="834" spans="13:26">
      <c r="M834" s="14"/>
      <c r="N834" s="14"/>
      <c r="O834" s="14"/>
      <c r="P834" s="14"/>
      <c r="Q834" s="14"/>
      <c r="R834" s="14"/>
      <c r="S834" s="14"/>
      <c r="T834" s="14"/>
      <c r="U834" s="14"/>
      <c r="V834" s="14"/>
      <c r="W834" s="14"/>
      <c r="X834" s="14"/>
      <c r="Y834" s="14"/>
      <c r="Z834" s="14"/>
    </row>
    <row r="835" spans="13:26">
      <c r="M835" s="14"/>
      <c r="N835" s="14"/>
      <c r="O835" s="14"/>
      <c r="P835" s="14"/>
      <c r="Q835" s="14"/>
      <c r="R835" s="14"/>
      <c r="S835" s="14"/>
      <c r="T835" s="14"/>
      <c r="U835" s="14"/>
      <c r="V835" s="14"/>
      <c r="W835" s="14"/>
      <c r="X835" s="14"/>
      <c r="Y835" s="14"/>
      <c r="Z835" s="14"/>
    </row>
    <row r="836" spans="13:26">
      <c r="M836" s="14"/>
      <c r="N836" s="14"/>
      <c r="O836" s="14"/>
      <c r="P836" s="14"/>
      <c r="Q836" s="14"/>
      <c r="R836" s="14"/>
      <c r="S836" s="14"/>
      <c r="T836" s="14"/>
      <c r="U836" s="14"/>
      <c r="V836" s="14"/>
      <c r="W836" s="14"/>
      <c r="X836" s="14"/>
      <c r="Y836" s="14"/>
      <c r="Z836" s="14"/>
    </row>
    <row r="837" spans="13:26">
      <c r="M837" s="14"/>
      <c r="N837" s="14"/>
      <c r="O837" s="14"/>
      <c r="P837" s="14"/>
      <c r="Q837" s="14"/>
      <c r="R837" s="14"/>
      <c r="S837" s="14"/>
      <c r="T837" s="14"/>
      <c r="U837" s="14"/>
      <c r="V837" s="14"/>
      <c r="W837" s="14"/>
      <c r="X837" s="14"/>
      <c r="Y837" s="14"/>
      <c r="Z837" s="14"/>
    </row>
    <row r="838" spans="13:26">
      <c r="M838" s="14"/>
      <c r="N838" s="14"/>
      <c r="O838" s="14"/>
      <c r="P838" s="14"/>
      <c r="Q838" s="14"/>
      <c r="R838" s="14"/>
      <c r="S838" s="14"/>
      <c r="T838" s="14"/>
      <c r="U838" s="14"/>
      <c r="V838" s="14"/>
      <c r="W838" s="14"/>
      <c r="X838" s="14"/>
      <c r="Y838" s="14"/>
      <c r="Z838" s="14"/>
    </row>
    <row r="839" spans="13:26">
      <c r="M839" s="14"/>
      <c r="N839" s="14"/>
      <c r="O839" s="14"/>
      <c r="P839" s="14"/>
      <c r="Q839" s="14"/>
      <c r="R839" s="14"/>
      <c r="S839" s="14"/>
      <c r="T839" s="14"/>
      <c r="U839" s="14"/>
      <c r="V839" s="14"/>
      <c r="W839" s="14"/>
      <c r="X839" s="14"/>
      <c r="Y839" s="14"/>
      <c r="Z839" s="14"/>
    </row>
    <row r="840" spans="13:26">
      <c r="M840" s="14"/>
      <c r="N840" s="14"/>
      <c r="O840" s="14"/>
      <c r="P840" s="14"/>
      <c r="Q840" s="14"/>
      <c r="R840" s="14"/>
      <c r="S840" s="14"/>
      <c r="T840" s="14"/>
      <c r="U840" s="14"/>
      <c r="V840" s="14"/>
      <c r="W840" s="14"/>
      <c r="X840" s="14"/>
      <c r="Y840" s="14"/>
      <c r="Z840" s="14"/>
    </row>
    <row r="841" spans="13:26">
      <c r="M841" s="14"/>
      <c r="N841" s="14"/>
      <c r="O841" s="14"/>
      <c r="P841" s="14"/>
      <c r="Q841" s="14"/>
      <c r="R841" s="14"/>
      <c r="S841" s="14"/>
      <c r="T841" s="14"/>
      <c r="U841" s="14"/>
      <c r="V841" s="14"/>
      <c r="W841" s="14"/>
      <c r="X841" s="14"/>
      <c r="Y841" s="14"/>
      <c r="Z841" s="14"/>
    </row>
    <row r="842" spans="13:26">
      <c r="M842" s="14"/>
      <c r="N842" s="14"/>
      <c r="O842" s="14"/>
      <c r="P842" s="14"/>
      <c r="Q842" s="14"/>
      <c r="R842" s="14"/>
      <c r="S842" s="14"/>
      <c r="T842" s="14"/>
      <c r="U842" s="14"/>
      <c r="V842" s="14"/>
      <c r="W842" s="14"/>
      <c r="X842" s="14"/>
      <c r="Y842" s="14"/>
      <c r="Z842" s="14"/>
    </row>
    <row r="843" spans="13:26">
      <c r="M843" s="14"/>
      <c r="N843" s="14"/>
      <c r="O843" s="14"/>
      <c r="P843" s="14"/>
      <c r="Q843" s="14"/>
      <c r="R843" s="14"/>
      <c r="S843" s="14"/>
      <c r="T843" s="14"/>
      <c r="U843" s="14"/>
      <c r="V843" s="14"/>
      <c r="W843" s="14"/>
      <c r="X843" s="14"/>
      <c r="Y843" s="14"/>
      <c r="Z843" s="14"/>
    </row>
    <row r="844" spans="13:26">
      <c r="M844" s="14"/>
      <c r="N844" s="14"/>
      <c r="O844" s="14"/>
      <c r="P844" s="14"/>
      <c r="Q844" s="14"/>
      <c r="R844" s="14"/>
      <c r="S844" s="14"/>
      <c r="T844" s="14"/>
      <c r="U844" s="14"/>
      <c r="V844" s="14"/>
      <c r="W844" s="14"/>
      <c r="X844" s="14"/>
      <c r="Y844" s="14"/>
      <c r="Z844" s="14"/>
    </row>
    <row r="845" spans="13:26">
      <c r="M845" s="14"/>
      <c r="N845" s="14"/>
      <c r="O845" s="14"/>
      <c r="P845" s="14"/>
      <c r="Q845" s="14"/>
      <c r="R845" s="14"/>
      <c r="S845" s="14"/>
      <c r="T845" s="14"/>
      <c r="U845" s="14"/>
      <c r="V845" s="14"/>
      <c r="W845" s="14"/>
      <c r="X845" s="14"/>
      <c r="Y845" s="14"/>
      <c r="Z845" s="14"/>
    </row>
    <row r="846" spans="13:26">
      <c r="M846" s="14"/>
      <c r="N846" s="14"/>
      <c r="O846" s="14"/>
      <c r="P846" s="14"/>
      <c r="Q846" s="14"/>
      <c r="R846" s="14"/>
      <c r="S846" s="14"/>
      <c r="T846" s="14"/>
      <c r="U846" s="14"/>
      <c r="V846" s="14"/>
      <c r="W846" s="14"/>
      <c r="X846" s="14"/>
      <c r="Y846" s="14"/>
      <c r="Z846" s="14"/>
    </row>
    <row r="847" spans="13:26">
      <c r="M847" s="14"/>
      <c r="N847" s="14"/>
      <c r="O847" s="14"/>
      <c r="P847" s="14"/>
      <c r="Q847" s="14"/>
      <c r="R847" s="14"/>
      <c r="S847" s="14"/>
      <c r="T847" s="14"/>
      <c r="U847" s="14"/>
      <c r="V847" s="14"/>
      <c r="W847" s="14"/>
      <c r="X847" s="14"/>
      <c r="Y847" s="14"/>
      <c r="Z847" s="14"/>
    </row>
    <row r="848" spans="13:26">
      <c r="M848" s="14"/>
      <c r="N848" s="14"/>
      <c r="O848" s="14"/>
      <c r="P848" s="14"/>
      <c r="Q848" s="14"/>
      <c r="R848" s="14"/>
      <c r="S848" s="14"/>
      <c r="T848" s="14"/>
      <c r="U848" s="14"/>
      <c r="V848" s="14"/>
      <c r="W848" s="14"/>
      <c r="X848" s="14"/>
      <c r="Y848" s="14"/>
      <c r="Z848" s="14"/>
    </row>
    <row r="849" spans="13:26">
      <c r="M849" s="14"/>
      <c r="N849" s="14"/>
      <c r="O849" s="14"/>
      <c r="P849" s="14"/>
      <c r="Q849" s="14"/>
      <c r="R849" s="14"/>
      <c r="S849" s="14"/>
      <c r="T849" s="14"/>
      <c r="U849" s="14"/>
      <c r="V849" s="14"/>
      <c r="W849" s="14"/>
      <c r="X849" s="14"/>
      <c r="Y849" s="14"/>
      <c r="Z849" s="14"/>
    </row>
    <row r="850" spans="13:26">
      <c r="M850" s="14"/>
      <c r="N850" s="14"/>
      <c r="O850" s="14"/>
      <c r="P850" s="14"/>
      <c r="Q850" s="14"/>
      <c r="R850" s="14"/>
      <c r="S850" s="14"/>
      <c r="T850" s="14"/>
      <c r="U850" s="14"/>
      <c r="V850" s="14"/>
      <c r="W850" s="14"/>
      <c r="X850" s="14"/>
      <c r="Y850" s="14"/>
      <c r="Z850" s="14"/>
    </row>
    <row r="851" spans="13:26">
      <c r="M851" s="14"/>
      <c r="N851" s="14"/>
      <c r="O851" s="14"/>
      <c r="P851" s="14"/>
      <c r="Q851" s="14"/>
      <c r="R851" s="14"/>
      <c r="S851" s="14"/>
      <c r="T851" s="14"/>
      <c r="U851" s="14"/>
      <c r="V851" s="14"/>
      <c r="W851" s="14"/>
      <c r="X851" s="14"/>
      <c r="Y851" s="14"/>
      <c r="Z851" s="14"/>
    </row>
    <row r="852" spans="13:26">
      <c r="M852" s="14"/>
      <c r="N852" s="14"/>
      <c r="O852" s="14"/>
      <c r="P852" s="14"/>
      <c r="Q852" s="14"/>
      <c r="R852" s="14"/>
      <c r="S852" s="14"/>
      <c r="T852" s="14"/>
      <c r="U852" s="14"/>
      <c r="V852" s="14"/>
      <c r="W852" s="14"/>
      <c r="X852" s="14"/>
      <c r="Y852" s="14"/>
      <c r="Z852" s="14"/>
    </row>
    <row r="853" spans="13:26">
      <c r="M853" s="14"/>
      <c r="N853" s="14"/>
      <c r="O853" s="14"/>
      <c r="P853" s="14"/>
      <c r="Q853" s="14"/>
      <c r="R853" s="14"/>
      <c r="S853" s="14"/>
      <c r="T853" s="14"/>
      <c r="U853" s="14"/>
      <c r="V853" s="14"/>
      <c r="W853" s="14"/>
      <c r="X853" s="14"/>
      <c r="Y853" s="14"/>
      <c r="Z853" s="14"/>
    </row>
    <row r="854" spans="13:26">
      <c r="M854" s="14"/>
      <c r="N854" s="14"/>
      <c r="O854" s="14"/>
      <c r="P854" s="14"/>
      <c r="Q854" s="14"/>
      <c r="R854" s="14"/>
      <c r="S854" s="14"/>
      <c r="T854" s="14"/>
      <c r="U854" s="14"/>
      <c r="V854" s="14"/>
      <c r="W854" s="14"/>
      <c r="X854" s="14"/>
      <c r="Y854" s="14"/>
      <c r="Z854" s="14"/>
    </row>
    <row r="855" spans="13:26">
      <c r="M855" s="14"/>
      <c r="N855" s="14"/>
      <c r="O855" s="14"/>
      <c r="P855" s="14"/>
      <c r="Q855" s="14"/>
      <c r="R855" s="14"/>
      <c r="S855" s="14"/>
      <c r="T855" s="14"/>
      <c r="U855" s="14"/>
      <c r="V855" s="14"/>
      <c r="W855" s="14"/>
      <c r="X855" s="14"/>
      <c r="Y855" s="14"/>
      <c r="Z855" s="14"/>
    </row>
    <row r="856" spans="13:26">
      <c r="M856" s="14"/>
      <c r="N856" s="14"/>
      <c r="O856" s="14"/>
      <c r="P856" s="14"/>
      <c r="Q856" s="14"/>
      <c r="R856" s="14"/>
      <c r="S856" s="14"/>
      <c r="T856" s="14"/>
      <c r="U856" s="14"/>
      <c r="V856" s="14"/>
      <c r="W856" s="14"/>
      <c r="X856" s="14"/>
      <c r="Y856" s="14"/>
      <c r="Z856" s="14"/>
    </row>
    <row r="857" spans="13:26">
      <c r="M857" s="14"/>
      <c r="N857" s="14"/>
      <c r="O857" s="14"/>
      <c r="P857" s="14"/>
      <c r="Q857" s="14"/>
      <c r="R857" s="14"/>
      <c r="S857" s="14"/>
      <c r="T857" s="14"/>
      <c r="U857" s="14"/>
      <c r="V857" s="14"/>
      <c r="W857" s="14"/>
      <c r="X857" s="14"/>
      <c r="Y857" s="14"/>
      <c r="Z857" s="14"/>
    </row>
    <row r="858" spans="13:26">
      <c r="M858" s="14"/>
      <c r="N858" s="14"/>
      <c r="O858" s="14"/>
      <c r="P858" s="14"/>
      <c r="Q858" s="14"/>
      <c r="R858" s="14"/>
      <c r="S858" s="14"/>
      <c r="T858" s="14"/>
      <c r="U858" s="14"/>
      <c r="V858" s="14"/>
      <c r="W858" s="14"/>
      <c r="X858" s="14"/>
      <c r="Y858" s="14"/>
      <c r="Z858" s="14"/>
    </row>
    <row r="859" spans="13:26">
      <c r="M859" s="14"/>
      <c r="N859" s="14"/>
      <c r="O859" s="14"/>
      <c r="P859" s="14"/>
      <c r="Q859" s="14"/>
      <c r="R859" s="14"/>
      <c r="S859" s="14"/>
      <c r="T859" s="14"/>
      <c r="U859" s="14"/>
      <c r="V859" s="14"/>
      <c r="W859" s="14"/>
      <c r="X859" s="14"/>
      <c r="Y859" s="14"/>
      <c r="Z859" s="14"/>
    </row>
    <row r="860" spans="13:26">
      <c r="M860" s="14"/>
      <c r="N860" s="14"/>
      <c r="O860" s="14"/>
      <c r="P860" s="14"/>
      <c r="Q860" s="14"/>
      <c r="R860" s="14"/>
      <c r="S860" s="14"/>
      <c r="T860" s="14"/>
      <c r="U860" s="14"/>
      <c r="V860" s="14"/>
      <c r="W860" s="14"/>
      <c r="X860" s="14"/>
      <c r="Y860" s="14"/>
      <c r="Z860" s="14"/>
    </row>
    <row r="861" spans="13:26">
      <c r="M861" s="14"/>
      <c r="N861" s="14"/>
      <c r="O861" s="14"/>
      <c r="P861" s="14"/>
      <c r="Q861" s="14"/>
      <c r="R861" s="14"/>
      <c r="S861" s="14"/>
      <c r="T861" s="14"/>
      <c r="U861" s="14"/>
      <c r="V861" s="14"/>
      <c r="W861" s="14"/>
      <c r="X861" s="14"/>
      <c r="Y861" s="14"/>
      <c r="Z861" s="14"/>
    </row>
    <row r="862" spans="13:26">
      <c r="M862" s="14"/>
      <c r="N862" s="14"/>
      <c r="O862" s="14"/>
      <c r="P862" s="14"/>
      <c r="Q862" s="14"/>
      <c r="R862" s="14"/>
      <c r="S862" s="14"/>
      <c r="T862" s="14"/>
      <c r="U862" s="14"/>
      <c r="V862" s="14"/>
      <c r="W862" s="14"/>
      <c r="X862" s="14"/>
      <c r="Y862" s="14"/>
      <c r="Z862" s="14"/>
    </row>
    <row r="863" spans="13:26">
      <c r="M863" s="14"/>
      <c r="N863" s="14"/>
      <c r="O863" s="14"/>
      <c r="P863" s="14"/>
      <c r="Q863" s="14"/>
      <c r="R863" s="14"/>
      <c r="S863" s="14"/>
      <c r="T863" s="14"/>
      <c r="U863" s="14"/>
      <c r="V863" s="14"/>
      <c r="W863" s="14"/>
      <c r="X863" s="14"/>
      <c r="Y863" s="14"/>
      <c r="Z863" s="14"/>
    </row>
    <row r="864" spans="13:26">
      <c r="M864" s="14"/>
      <c r="N864" s="14"/>
      <c r="O864" s="14"/>
      <c r="P864" s="14"/>
      <c r="Q864" s="14"/>
      <c r="R864" s="14"/>
      <c r="S864" s="14"/>
      <c r="T864" s="14"/>
      <c r="U864" s="14"/>
      <c r="V864" s="14"/>
      <c r="W864" s="14"/>
      <c r="X864" s="14"/>
      <c r="Y864" s="14"/>
      <c r="Z864" s="14"/>
    </row>
    <row r="865" spans="13:26">
      <c r="M865" s="14"/>
      <c r="N865" s="14"/>
      <c r="O865" s="14"/>
      <c r="P865" s="14"/>
      <c r="Q865" s="14"/>
      <c r="R865" s="14"/>
      <c r="S865" s="14"/>
      <c r="T865" s="14"/>
      <c r="U865" s="14"/>
      <c r="V865" s="14"/>
      <c r="W865" s="14"/>
      <c r="X865" s="14"/>
      <c r="Y865" s="14"/>
      <c r="Z865" s="14"/>
    </row>
    <row r="866" spans="13:26">
      <c r="M866" s="14"/>
      <c r="N866" s="14"/>
      <c r="O866" s="14"/>
      <c r="P866" s="14"/>
      <c r="Q866" s="14"/>
      <c r="R866" s="14"/>
      <c r="S866" s="14"/>
      <c r="T866" s="14"/>
      <c r="U866" s="14"/>
      <c r="V866" s="14"/>
      <c r="W866" s="14"/>
      <c r="X866" s="14"/>
      <c r="Y866" s="14"/>
      <c r="Z866" s="14"/>
    </row>
    <row r="867" spans="13:26">
      <c r="M867" s="14"/>
      <c r="N867" s="14"/>
      <c r="O867" s="14"/>
      <c r="P867" s="14"/>
      <c r="Q867" s="14"/>
      <c r="R867" s="14"/>
      <c r="S867" s="14"/>
      <c r="T867" s="14"/>
      <c r="U867" s="14"/>
      <c r="V867" s="14"/>
      <c r="W867" s="14"/>
      <c r="X867" s="14"/>
      <c r="Y867" s="14"/>
      <c r="Z867" s="14"/>
    </row>
    <row r="868" spans="13:26">
      <c r="M868" s="14"/>
      <c r="N868" s="14"/>
      <c r="O868" s="14"/>
      <c r="P868" s="14"/>
      <c r="Q868" s="14"/>
      <c r="R868" s="14"/>
      <c r="S868" s="14"/>
      <c r="T868" s="14"/>
      <c r="U868" s="14"/>
      <c r="V868" s="14"/>
      <c r="W868" s="14"/>
      <c r="X868" s="14"/>
      <c r="Y868" s="14"/>
      <c r="Z868" s="14"/>
    </row>
    <row r="869" spans="13:26">
      <c r="M869" s="14"/>
      <c r="N869" s="14"/>
      <c r="O869" s="14"/>
      <c r="P869" s="14"/>
      <c r="Q869" s="14"/>
      <c r="R869" s="14"/>
      <c r="S869" s="14"/>
      <c r="T869" s="14"/>
      <c r="U869" s="14"/>
      <c r="V869" s="14"/>
      <c r="W869" s="14"/>
      <c r="X869" s="14"/>
      <c r="Y869" s="14"/>
      <c r="Z869" s="14"/>
    </row>
    <row r="870" spans="13:26">
      <c r="M870" s="14"/>
      <c r="N870" s="14"/>
      <c r="O870" s="14"/>
      <c r="P870" s="14"/>
      <c r="Q870" s="14"/>
      <c r="R870" s="14"/>
      <c r="S870" s="14"/>
      <c r="T870" s="14"/>
      <c r="U870" s="14"/>
      <c r="V870" s="14"/>
      <c r="W870" s="14"/>
      <c r="X870" s="14"/>
      <c r="Y870" s="14"/>
      <c r="Z870" s="14"/>
    </row>
    <row r="871" spans="13:26">
      <c r="M871" s="14"/>
      <c r="N871" s="14"/>
      <c r="O871" s="14"/>
      <c r="P871" s="14"/>
      <c r="Q871" s="14"/>
      <c r="R871" s="14"/>
      <c r="S871" s="14"/>
      <c r="T871" s="14"/>
      <c r="U871" s="14"/>
      <c r="V871" s="14"/>
      <c r="W871" s="14"/>
      <c r="X871" s="14"/>
      <c r="Y871" s="14"/>
      <c r="Z871" s="14"/>
    </row>
    <row r="872" spans="13:26">
      <c r="M872" s="14"/>
      <c r="N872" s="14"/>
      <c r="O872" s="14"/>
      <c r="P872" s="14"/>
      <c r="Q872" s="14"/>
      <c r="R872" s="14"/>
      <c r="S872" s="14"/>
      <c r="T872" s="14"/>
      <c r="U872" s="14"/>
      <c r="V872" s="14"/>
      <c r="W872" s="14"/>
      <c r="X872" s="14"/>
      <c r="Y872" s="14"/>
      <c r="Z872" s="14"/>
    </row>
    <row r="873" spans="13:26">
      <c r="M873" s="14"/>
      <c r="N873" s="14"/>
      <c r="O873" s="14"/>
      <c r="P873" s="14"/>
      <c r="Q873" s="14"/>
      <c r="R873" s="14"/>
      <c r="S873" s="14"/>
      <c r="T873" s="14"/>
      <c r="U873" s="14"/>
      <c r="V873" s="14"/>
      <c r="W873" s="14"/>
      <c r="X873" s="14"/>
      <c r="Y873" s="14"/>
      <c r="Z873" s="14"/>
    </row>
    <row r="874" spans="13:26">
      <c r="M874" s="14"/>
      <c r="N874" s="14"/>
      <c r="O874" s="14"/>
      <c r="P874" s="14"/>
      <c r="Q874" s="14"/>
      <c r="R874" s="14"/>
      <c r="S874" s="14"/>
      <c r="T874" s="14"/>
      <c r="U874" s="14"/>
      <c r="V874" s="14"/>
      <c r="W874" s="14"/>
      <c r="X874" s="14"/>
      <c r="Y874" s="14"/>
      <c r="Z874" s="14"/>
    </row>
    <row r="875" spans="13:26">
      <c r="M875" s="14"/>
      <c r="N875" s="14"/>
      <c r="O875" s="14"/>
      <c r="P875" s="14"/>
      <c r="Q875" s="14"/>
      <c r="R875" s="14"/>
      <c r="S875" s="14"/>
      <c r="T875" s="14"/>
      <c r="U875" s="14"/>
      <c r="V875" s="14"/>
      <c r="W875" s="14"/>
      <c r="X875" s="14"/>
      <c r="Y875" s="14"/>
      <c r="Z875" s="14"/>
    </row>
    <row r="876" spans="13:26">
      <c r="M876" s="14"/>
      <c r="N876" s="14"/>
      <c r="O876" s="14"/>
      <c r="P876" s="14"/>
      <c r="Q876" s="14"/>
      <c r="R876" s="14"/>
      <c r="S876" s="14"/>
      <c r="T876" s="14"/>
      <c r="U876" s="14"/>
      <c r="V876" s="14"/>
      <c r="W876" s="14"/>
      <c r="X876" s="14"/>
      <c r="Y876" s="14"/>
      <c r="Z876" s="14"/>
    </row>
    <row r="877" spans="13:26">
      <c r="M877" s="14"/>
      <c r="N877" s="14"/>
      <c r="O877" s="14"/>
      <c r="P877" s="14"/>
      <c r="Q877" s="14"/>
      <c r="R877" s="14"/>
      <c r="S877" s="14"/>
      <c r="T877" s="14"/>
      <c r="U877" s="14"/>
      <c r="V877" s="14"/>
      <c r="W877" s="14"/>
      <c r="X877" s="14"/>
      <c r="Y877" s="14"/>
      <c r="Z877" s="14"/>
    </row>
    <row r="878" spans="13:26">
      <c r="M878" s="14"/>
      <c r="N878" s="14"/>
      <c r="O878" s="14"/>
      <c r="P878" s="14"/>
      <c r="Q878" s="14"/>
      <c r="R878" s="14"/>
      <c r="S878" s="14"/>
      <c r="T878" s="14"/>
      <c r="U878" s="14"/>
      <c r="V878" s="14"/>
      <c r="W878" s="14"/>
      <c r="X878" s="14"/>
      <c r="Y878" s="14"/>
      <c r="Z878" s="14"/>
    </row>
    <row r="879" spans="13:26">
      <c r="M879" s="14"/>
      <c r="N879" s="14"/>
      <c r="O879" s="14"/>
      <c r="P879" s="14"/>
      <c r="Q879" s="14"/>
      <c r="R879" s="14"/>
      <c r="S879" s="14"/>
      <c r="T879" s="14"/>
      <c r="U879" s="14"/>
      <c r="V879" s="14"/>
      <c r="W879" s="14"/>
      <c r="X879" s="14"/>
      <c r="Y879" s="14"/>
      <c r="Z879" s="14"/>
    </row>
    <row r="880" spans="13:26">
      <c r="M880" s="14"/>
      <c r="N880" s="14"/>
      <c r="O880" s="14"/>
      <c r="P880" s="14"/>
      <c r="Q880" s="14"/>
      <c r="R880" s="14"/>
      <c r="S880" s="14"/>
      <c r="T880" s="14"/>
      <c r="U880" s="14"/>
      <c r="V880" s="14"/>
      <c r="W880" s="14"/>
      <c r="X880" s="14"/>
      <c r="Y880" s="14"/>
      <c r="Z880" s="14"/>
    </row>
    <row r="881" spans="13:26">
      <c r="M881" s="14"/>
      <c r="N881" s="14"/>
      <c r="O881" s="14"/>
      <c r="P881" s="14"/>
      <c r="Q881" s="14"/>
      <c r="R881" s="14"/>
      <c r="S881" s="14"/>
      <c r="T881" s="14"/>
      <c r="U881" s="14"/>
      <c r="V881" s="14"/>
      <c r="W881" s="14"/>
      <c r="X881" s="14"/>
      <c r="Y881" s="14"/>
      <c r="Z881" s="14"/>
    </row>
    <row r="882" spans="13:26">
      <c r="M882" s="14"/>
      <c r="N882" s="14"/>
      <c r="O882" s="14"/>
      <c r="P882" s="14"/>
      <c r="Q882" s="14"/>
      <c r="R882" s="14"/>
      <c r="S882" s="14"/>
      <c r="T882" s="14"/>
      <c r="U882" s="14"/>
      <c r="V882" s="14"/>
      <c r="W882" s="14"/>
      <c r="X882" s="14"/>
      <c r="Y882" s="14"/>
      <c r="Z882" s="14"/>
    </row>
    <row r="883" spans="13:26">
      <c r="M883" s="14"/>
      <c r="N883" s="14"/>
      <c r="O883" s="14"/>
      <c r="P883" s="14"/>
      <c r="Q883" s="14"/>
      <c r="R883" s="14"/>
      <c r="S883" s="14"/>
      <c r="T883" s="14"/>
      <c r="U883" s="14"/>
      <c r="V883" s="14"/>
      <c r="W883" s="14"/>
      <c r="X883" s="14"/>
      <c r="Y883" s="14"/>
      <c r="Z883" s="14"/>
    </row>
    <row r="884" spans="13:26">
      <c r="M884" s="14"/>
      <c r="N884" s="14"/>
      <c r="O884" s="14"/>
      <c r="P884" s="14"/>
      <c r="Q884" s="14"/>
      <c r="R884" s="14"/>
      <c r="S884" s="14"/>
      <c r="T884" s="14"/>
      <c r="U884" s="14"/>
      <c r="V884" s="14"/>
      <c r="W884" s="14"/>
      <c r="X884" s="14"/>
      <c r="Y884" s="14"/>
      <c r="Z884" s="14"/>
    </row>
    <row r="885" spans="13:26">
      <c r="M885" s="14"/>
      <c r="N885" s="14"/>
      <c r="O885" s="14"/>
      <c r="P885" s="14"/>
      <c r="Q885" s="14"/>
      <c r="R885" s="14"/>
      <c r="S885" s="14"/>
      <c r="T885" s="14"/>
      <c r="U885" s="14"/>
      <c r="V885" s="14"/>
      <c r="W885" s="14"/>
      <c r="X885" s="14"/>
      <c r="Y885" s="14"/>
      <c r="Z885" s="14"/>
    </row>
    <row r="886" spans="13:26">
      <c r="M886" s="14"/>
      <c r="N886" s="14"/>
      <c r="O886" s="14"/>
      <c r="P886" s="14"/>
      <c r="Q886" s="14"/>
      <c r="R886" s="14"/>
      <c r="S886" s="14"/>
      <c r="T886" s="14"/>
      <c r="U886" s="14"/>
      <c r="V886" s="14"/>
      <c r="W886" s="14"/>
      <c r="X886" s="14"/>
      <c r="Y886" s="14"/>
      <c r="Z886" s="14"/>
    </row>
    <row r="887" spans="13:26">
      <c r="M887" s="14"/>
      <c r="N887" s="14"/>
      <c r="O887" s="14"/>
      <c r="P887" s="14"/>
      <c r="Q887" s="14"/>
      <c r="R887" s="14"/>
      <c r="S887" s="14"/>
      <c r="T887" s="14"/>
      <c r="U887" s="14"/>
      <c r="V887" s="14"/>
      <c r="W887" s="14"/>
      <c r="X887" s="14"/>
      <c r="Y887" s="14"/>
      <c r="Z887" s="14"/>
    </row>
    <row r="888" spans="13:26">
      <c r="M888" s="14"/>
      <c r="N888" s="14"/>
      <c r="O888" s="14"/>
      <c r="P888" s="14"/>
      <c r="Q888" s="14"/>
      <c r="R888" s="14"/>
      <c r="S888" s="14"/>
      <c r="T888" s="14"/>
      <c r="U888" s="14"/>
      <c r="V888" s="14"/>
      <c r="W888" s="14"/>
      <c r="X888" s="14"/>
      <c r="Y888" s="14"/>
      <c r="Z888" s="14"/>
    </row>
    <row r="889" spans="13:26">
      <c r="M889" s="14"/>
      <c r="N889" s="14"/>
      <c r="O889" s="14"/>
      <c r="P889" s="14"/>
      <c r="Q889" s="14"/>
      <c r="R889" s="14"/>
      <c r="S889" s="14"/>
      <c r="T889" s="14"/>
      <c r="U889" s="14"/>
      <c r="V889" s="14"/>
      <c r="W889" s="14"/>
      <c r="X889" s="14"/>
      <c r="Y889" s="14"/>
      <c r="Z889" s="14"/>
    </row>
    <row r="890" spans="13:26">
      <c r="M890" s="14"/>
      <c r="N890" s="14"/>
      <c r="O890" s="14"/>
      <c r="P890" s="14"/>
      <c r="Q890" s="14"/>
      <c r="R890" s="14"/>
      <c r="S890" s="14"/>
      <c r="T890" s="14"/>
      <c r="U890" s="14"/>
      <c r="V890" s="14"/>
      <c r="W890" s="14"/>
      <c r="X890" s="14"/>
      <c r="Y890" s="14"/>
      <c r="Z890" s="14"/>
    </row>
    <row r="891" spans="13:26">
      <c r="M891" s="14"/>
      <c r="N891" s="14"/>
      <c r="O891" s="14"/>
      <c r="P891" s="14"/>
      <c r="Q891" s="14"/>
      <c r="R891" s="14"/>
      <c r="S891" s="14"/>
      <c r="T891" s="14"/>
      <c r="U891" s="14"/>
      <c r="V891" s="14"/>
      <c r="W891" s="14"/>
      <c r="X891" s="14"/>
      <c r="Y891" s="14"/>
      <c r="Z891" s="14"/>
    </row>
    <row r="892" spans="13:26">
      <c r="M892" s="14"/>
      <c r="N892" s="14"/>
      <c r="O892" s="14"/>
      <c r="P892" s="14"/>
      <c r="Q892" s="14"/>
      <c r="R892" s="14"/>
      <c r="S892" s="14"/>
      <c r="T892" s="14"/>
      <c r="U892" s="14"/>
      <c r="V892" s="14"/>
      <c r="W892" s="14"/>
      <c r="X892" s="14"/>
      <c r="Y892" s="14"/>
      <c r="Z892" s="14"/>
    </row>
    <row r="893" spans="13:26">
      <c r="M893" s="14"/>
      <c r="N893" s="14"/>
      <c r="O893" s="14"/>
      <c r="P893" s="14"/>
      <c r="Q893" s="14"/>
      <c r="R893" s="14"/>
      <c r="S893" s="14"/>
      <c r="T893" s="14"/>
      <c r="U893" s="14"/>
      <c r="V893" s="14"/>
      <c r="W893" s="14"/>
      <c r="X893" s="14"/>
      <c r="Y893" s="14"/>
      <c r="Z893" s="14"/>
    </row>
    <row r="894" spans="13:26">
      <c r="M894" s="14"/>
      <c r="N894" s="14"/>
      <c r="O894" s="14"/>
      <c r="P894" s="14"/>
      <c r="Q894" s="14"/>
      <c r="R894" s="14"/>
      <c r="S894" s="14"/>
      <c r="T894" s="14"/>
      <c r="U894" s="14"/>
      <c r="V894" s="14"/>
      <c r="W894" s="14"/>
      <c r="X894" s="14"/>
      <c r="Y894" s="14"/>
      <c r="Z894" s="14"/>
    </row>
    <row r="895" spans="13:26">
      <c r="M895" s="14"/>
      <c r="N895" s="14"/>
      <c r="O895" s="14"/>
      <c r="P895" s="14"/>
      <c r="Q895" s="14"/>
      <c r="R895" s="14"/>
      <c r="S895" s="14"/>
      <c r="T895" s="14"/>
      <c r="U895" s="14"/>
      <c r="V895" s="14"/>
      <c r="W895" s="14"/>
      <c r="X895" s="14"/>
      <c r="Y895" s="14"/>
      <c r="Z895" s="14"/>
    </row>
    <row r="896" spans="13:26">
      <c r="M896" s="14"/>
      <c r="N896" s="14"/>
      <c r="O896" s="14"/>
      <c r="P896" s="14"/>
      <c r="Q896" s="14"/>
      <c r="R896" s="14"/>
      <c r="S896" s="14"/>
      <c r="T896" s="14"/>
      <c r="U896" s="14"/>
      <c r="V896" s="14"/>
      <c r="W896" s="14"/>
      <c r="X896" s="14"/>
      <c r="Y896" s="14"/>
      <c r="Z896" s="14"/>
    </row>
    <row r="897" spans="13:26">
      <c r="M897" s="14"/>
      <c r="N897" s="14"/>
      <c r="O897" s="14"/>
      <c r="P897" s="14"/>
      <c r="Q897" s="14"/>
      <c r="R897" s="14"/>
      <c r="S897" s="14"/>
      <c r="T897" s="14"/>
      <c r="U897" s="14"/>
      <c r="V897" s="14"/>
      <c r="W897" s="14"/>
      <c r="X897" s="14"/>
      <c r="Y897" s="14"/>
      <c r="Z897" s="14"/>
    </row>
    <row r="898" spans="13:26">
      <c r="M898" s="14"/>
      <c r="N898" s="14"/>
      <c r="O898" s="14"/>
      <c r="P898" s="14"/>
      <c r="Q898" s="14"/>
      <c r="R898" s="14"/>
      <c r="S898" s="14"/>
      <c r="T898" s="14"/>
      <c r="U898" s="14"/>
      <c r="V898" s="14"/>
      <c r="W898" s="14"/>
      <c r="X898" s="14"/>
      <c r="Y898" s="14"/>
      <c r="Z898" s="14"/>
    </row>
    <row r="899" spans="13:26">
      <c r="M899" s="14"/>
      <c r="N899" s="14"/>
      <c r="O899" s="14"/>
      <c r="P899" s="14"/>
      <c r="Q899" s="14"/>
      <c r="R899" s="14"/>
      <c r="S899" s="14"/>
      <c r="T899" s="14"/>
      <c r="U899" s="14"/>
      <c r="V899" s="14"/>
      <c r="W899" s="14"/>
      <c r="X899" s="14"/>
      <c r="Y899" s="14"/>
      <c r="Z899" s="14"/>
    </row>
    <row r="900" spans="13:26">
      <c r="M900" s="14"/>
      <c r="N900" s="14"/>
      <c r="O900" s="14"/>
      <c r="P900" s="14"/>
      <c r="Q900" s="14"/>
      <c r="R900" s="14"/>
      <c r="S900" s="14"/>
      <c r="T900" s="14"/>
      <c r="U900" s="14"/>
      <c r="V900" s="14"/>
      <c r="W900" s="14"/>
      <c r="X900" s="14"/>
      <c r="Y900" s="14"/>
      <c r="Z900" s="14"/>
    </row>
    <row r="901" spans="13:26">
      <c r="M901" s="14"/>
      <c r="N901" s="14"/>
      <c r="O901" s="14"/>
      <c r="P901" s="14"/>
      <c r="Q901" s="14"/>
      <c r="R901" s="14"/>
      <c r="S901" s="14"/>
      <c r="T901" s="14"/>
      <c r="U901" s="14"/>
      <c r="V901" s="14"/>
      <c r="W901" s="14"/>
      <c r="X901" s="14"/>
      <c r="Y901" s="14"/>
      <c r="Z901" s="14"/>
    </row>
    <row r="902" spans="13:26">
      <c r="M902" s="14"/>
      <c r="N902" s="14"/>
      <c r="O902" s="14"/>
      <c r="P902" s="14"/>
      <c r="Q902" s="14"/>
      <c r="R902" s="14"/>
      <c r="S902" s="14"/>
      <c r="T902" s="14"/>
      <c r="U902" s="14"/>
      <c r="V902" s="14"/>
      <c r="W902" s="14"/>
      <c r="X902" s="14"/>
      <c r="Y902" s="14"/>
      <c r="Z902" s="14"/>
    </row>
    <row r="903" spans="13:26">
      <c r="M903" s="14"/>
      <c r="N903" s="14"/>
      <c r="O903" s="14"/>
      <c r="P903" s="14"/>
      <c r="Q903" s="14"/>
      <c r="R903" s="14"/>
      <c r="S903" s="14"/>
      <c r="T903" s="14"/>
      <c r="U903" s="14"/>
      <c r="V903" s="14"/>
      <c r="W903" s="14"/>
      <c r="X903" s="14"/>
      <c r="Y903" s="14"/>
      <c r="Z903" s="14"/>
    </row>
    <row r="904" spans="13:26">
      <c r="V904" s="14"/>
      <c r="W904" s="14"/>
      <c r="X904" s="14"/>
      <c r="Y904" s="14"/>
      <c r="Z904" s="14"/>
    </row>
    <row r="905" spans="13:26">
      <c r="V905" s="14"/>
      <c r="W905" s="14"/>
      <c r="X905" s="14"/>
      <c r="Y905" s="14"/>
      <c r="Z905" s="14"/>
    </row>
    <row r="906" spans="13:26">
      <c r="V906" s="14"/>
      <c r="W906" s="14"/>
      <c r="X906" s="14"/>
      <c r="Y906" s="14"/>
      <c r="Z906" s="14"/>
    </row>
    <row r="907" spans="13:26">
      <c r="V907" s="14"/>
      <c r="W907" s="14"/>
      <c r="X907" s="14"/>
      <c r="Y907" s="14"/>
      <c r="Z907" s="14"/>
    </row>
    <row r="908" spans="13:26">
      <c r="V908" s="14"/>
      <c r="W908" s="14"/>
      <c r="X908" s="14"/>
      <c r="Y908" s="14"/>
      <c r="Z908" s="14"/>
    </row>
    <row r="909" spans="13:26">
      <c r="V909" s="14"/>
      <c r="W909" s="14"/>
      <c r="X909" s="14"/>
      <c r="Y909" s="14"/>
      <c r="Z909" s="14"/>
    </row>
  </sheetData>
  <pageMargins left="0.75" right="0.75" top="1" bottom="1" header="0.5" footer="0.5"/>
  <pageSetup orientation="portrait"/>
  <headerFooter alignWithMargins="0"/>
  <legacyDrawing r:id="rId1"/>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7"/>
  <dimension ref="B2:W69"/>
  <sheetViews>
    <sheetView tabSelected="1" topLeftCell="A17" workbookViewId="0">
      <selection activeCell="L57" sqref="L57"/>
    </sheetView>
  </sheetViews>
  <sheetFormatPr defaultRowHeight="15"/>
  <cols>
    <col min="2" max="2" width="15.7109375" customWidth="1"/>
    <col min="16" max="16" width="14.140625" bestFit="1" customWidth="1"/>
    <col min="17" max="17" width="14.42578125" bestFit="1" customWidth="1"/>
    <col min="18" max="18" width="28.42578125" bestFit="1" customWidth="1"/>
  </cols>
  <sheetData>
    <row r="2" spans="2:23" ht="23.25">
      <c r="B2" s="2" t="str">
        <f ca="1">IND_SavTechs_LD!B2</f>
        <v>Other utilities Industry Saving Potential Technologies from COWI Study</v>
      </c>
    </row>
    <row r="4" spans="2:23">
      <c r="B4" s="1"/>
      <c r="C4" s="4" t="s">
        <v>0</v>
      </c>
      <c r="D4" s="1"/>
      <c r="E4" s="1"/>
      <c r="F4" s="1"/>
      <c r="G4" s="1"/>
      <c r="H4" s="1"/>
      <c r="I4" s="1"/>
      <c r="J4" s="1"/>
      <c r="P4" s="5" t="s">
        <v>1</v>
      </c>
      <c r="Q4" s="5"/>
      <c r="R4" s="6"/>
      <c r="S4" s="6"/>
      <c r="T4" s="6"/>
      <c r="U4" s="6"/>
      <c r="V4" s="6"/>
      <c r="W4" s="6"/>
    </row>
    <row r="5" spans="2:23">
      <c r="B5" s="8" t="s">
        <v>3</v>
      </c>
      <c r="C5" s="8" t="s">
        <v>4</v>
      </c>
      <c r="D5" s="9" t="s">
        <v>5</v>
      </c>
      <c r="E5" s="9" t="s">
        <v>6</v>
      </c>
      <c r="F5" s="9" t="s">
        <v>7</v>
      </c>
      <c r="G5" s="9" t="s">
        <v>8</v>
      </c>
      <c r="H5" s="9" t="s">
        <v>9</v>
      </c>
      <c r="I5" s="9" t="s">
        <v>10</v>
      </c>
      <c r="J5" s="9" t="s">
        <v>11</v>
      </c>
      <c r="P5" s="10" t="s">
        <v>12</v>
      </c>
      <c r="Q5" s="10" t="s">
        <v>3</v>
      </c>
      <c r="R5" s="10" t="s">
        <v>13</v>
      </c>
      <c r="S5" s="10" t="s">
        <v>14</v>
      </c>
      <c r="T5" s="10" t="s">
        <v>15</v>
      </c>
      <c r="U5" s="10" t="s">
        <v>16</v>
      </c>
      <c r="V5" s="10" t="s">
        <v>17</v>
      </c>
      <c r="W5" s="10" t="s">
        <v>18</v>
      </c>
    </row>
    <row r="6" spans="2:23" ht="52.5" thickBot="1">
      <c r="B6" s="11" t="s">
        <v>20</v>
      </c>
      <c r="C6" s="11"/>
      <c r="D6" s="11"/>
      <c r="E6" s="11"/>
      <c r="F6" s="11" t="s">
        <v>21</v>
      </c>
      <c r="G6" s="11" t="s">
        <v>22</v>
      </c>
      <c r="H6" s="11" t="s">
        <v>21</v>
      </c>
      <c r="I6" s="11"/>
      <c r="J6" s="11"/>
      <c r="L6" t="s">
        <v>165</v>
      </c>
      <c r="P6" s="12" t="s">
        <v>23</v>
      </c>
      <c r="Q6" s="13" t="s">
        <v>24</v>
      </c>
      <c r="R6" s="13" t="s">
        <v>25</v>
      </c>
      <c r="S6" s="13" t="s">
        <v>26</v>
      </c>
      <c r="T6" s="13" t="s">
        <v>27</v>
      </c>
      <c r="U6" s="13" t="s">
        <v>28</v>
      </c>
      <c r="V6" s="13" t="s">
        <v>29</v>
      </c>
      <c r="W6" s="13" t="s">
        <v>30</v>
      </c>
    </row>
    <row r="7" spans="2:23">
      <c r="B7" t="str">
        <f ca="1">"IND"&amp;MID(C7,2,2)&amp;"EFF"&amp;RIGHT(C7,2)&amp;"-"&amp;8-L7</f>
        <v>INDLDEFFMT-0</v>
      </c>
      <c r="C7" t="str">
        <f ca="1">IND_SavTechs_LD!$C$8</f>
        <v>ILDMT</v>
      </c>
      <c r="D7">
        <f>IND_SavTechs_LD!D8</f>
        <v>2016</v>
      </c>
      <c r="E7">
        <f ca="1">AVERAGEIFS(IND_SavTechs_LD!$E$8:$E$607,IND_SavTechs_LD!$C$8:$C$607,IND_LD!C7, IND_SavTechs_LD!$K$8:$K$607,IND_LD!L7)</f>
        <v>4.3796875000000002</v>
      </c>
      <c r="F7" s="79">
        <f ca="1">AVERAGEIFS(IND_SavTechs_LD!$F$8:$F$607,IND_SavTechs_LD!$C$8:$C$607,IND_LD!C7, IND_SavTechs_LD!$K$8:$K$607,IND_LD!L7)</f>
        <v>202.05052920475242</v>
      </c>
      <c r="I7" s="63">
        <f>IND_SavTechs_LD!I8</f>
        <v>1</v>
      </c>
      <c r="J7" s="63">
        <f>IND_SavTechs_LD!J8</f>
        <v>1</v>
      </c>
      <c r="L7">
        <v>8</v>
      </c>
      <c r="M7" t="s">
        <v>166</v>
      </c>
      <c r="P7" s="19" t="s">
        <v>31</v>
      </c>
      <c r="Q7" t="str">
        <f ca="1">B7</f>
        <v>INDLDEFFMT-0</v>
      </c>
      <c r="R7" t="str">
        <f ca="1">LEFT($B$2,28)&amp;RIGHT(C7,2)</f>
        <v>Other utilities Industry SavMT</v>
      </c>
      <c r="S7" s="21" t="s">
        <v>32</v>
      </c>
      <c r="T7" s="21" t="s">
        <v>33</v>
      </c>
      <c r="U7" s="21"/>
      <c r="V7" s="21"/>
      <c r="W7" s="20" t="s">
        <v>34</v>
      </c>
    </row>
    <row r="8" spans="2:23">
      <c r="B8" t="str">
        <f t="shared" ref="B8:B15" ca="1" si="0">"IND"&amp;MID(C8,2,2)&amp;"EFF"&amp;RIGHT(C8,2)&amp;"-"&amp;8-L8</f>
        <v>INDLDEFFMT-1</v>
      </c>
      <c r="C8" t="str">
        <f ca="1">IND_SavTechs_LD!$C$8</f>
        <v>ILDMT</v>
      </c>
      <c r="D8">
        <f>IND_SavTechs_LD!D9</f>
        <v>2016</v>
      </c>
      <c r="E8">
        <f ca="1">AVERAGEIFS(IND_SavTechs_LD!$E$8:$E$607,IND_SavTechs_LD!$C$8:$C$607,IND_LD!C8, IND_SavTechs_LD!$K$8:$K$607,IND_LD!L8)</f>
        <v>5.8</v>
      </c>
      <c r="F8" s="79">
        <f ca="1">AVERAGEIFS(IND_SavTechs_LD!$F$8:$F$607,IND_SavTechs_LD!$C$8:$C$607,IND_LD!C8, IND_SavTechs_LD!$K$8:$K$607,IND_LD!L8)</f>
        <v>553.65152419511912</v>
      </c>
      <c r="I8" s="63">
        <f>IND_SavTechs_LD!I9</f>
        <v>1</v>
      </c>
      <c r="J8" s="63">
        <f>IND_SavTechs_LD!J9</f>
        <v>1</v>
      </c>
      <c r="L8">
        <v>7</v>
      </c>
      <c r="M8" t="s">
        <v>167</v>
      </c>
      <c r="Q8" t="str">
        <f t="shared" ref="Q8:Q60" ca="1" si="1">B8</f>
        <v>INDLDEFFMT-1</v>
      </c>
      <c r="R8" t="str">
        <f t="shared" ref="R8:R60" ca="1" si="2">LEFT($B$2,28)&amp;RIGHT(C8,2)</f>
        <v>Other utilities Industry SavMT</v>
      </c>
      <c r="S8" t="s">
        <v>32</v>
      </c>
      <c r="T8" t="s">
        <v>33</v>
      </c>
      <c r="W8" t="s">
        <v>34</v>
      </c>
    </row>
    <row r="9" spans="2:23">
      <c r="B9" t="str">
        <f t="shared" ca="1" si="0"/>
        <v>INDLDEFFMT-2</v>
      </c>
      <c r="C9" t="str">
        <f ca="1">IND_SavTechs_LD!$C$8</f>
        <v>ILDMT</v>
      </c>
      <c r="D9">
        <f>IND_SavTechs_LD!D10</f>
        <v>2016</v>
      </c>
      <c r="E9">
        <f ca="1">AVERAGEIFS(IND_SavTechs_LD!$E$8:$E$607,IND_SavTechs_LD!$C$8:$C$607,IND_LD!C9, IND_SavTechs_LD!$K$8:$K$607,IND_LD!L9)</f>
        <v>6.04</v>
      </c>
      <c r="F9" s="79">
        <f ca="1">AVERAGEIFS(IND_SavTechs_LD!$F$8:$F$607,IND_SavTechs_LD!$C$8:$C$607,IND_LD!C9, IND_SavTechs_LD!$K$8:$K$607,IND_LD!L9)</f>
        <v>650.7976106292806</v>
      </c>
      <c r="I9" s="63">
        <f>IND_SavTechs_LD!I10</f>
        <v>1</v>
      </c>
      <c r="J9" s="63">
        <f>IND_SavTechs_LD!J10</f>
        <v>1</v>
      </c>
      <c r="L9">
        <v>6</v>
      </c>
      <c r="M9" t="s">
        <v>168</v>
      </c>
      <c r="Q9" t="str">
        <f t="shared" ca="1" si="1"/>
        <v>INDLDEFFMT-2</v>
      </c>
      <c r="R9" t="str">
        <f t="shared" ca="1" si="2"/>
        <v>Other utilities Industry SavMT</v>
      </c>
      <c r="S9" t="s">
        <v>32</v>
      </c>
      <c r="T9" t="s">
        <v>33</v>
      </c>
      <c r="W9" t="s">
        <v>34</v>
      </c>
    </row>
    <row r="10" spans="2:23">
      <c r="B10" t="str">
        <f t="shared" ca="1" si="0"/>
        <v>INDLDEFFMT-3</v>
      </c>
      <c r="C10" t="str">
        <f ca="1">IND_SavTechs_LD!$C$8</f>
        <v>ILDMT</v>
      </c>
      <c r="D10">
        <f>IND_SavTechs_LD!D11</f>
        <v>2016</v>
      </c>
      <c r="E10">
        <f ca="1">AVERAGEIFS(IND_SavTechs_LD!$E$8:$E$607,IND_SavTechs_LD!$C$8:$C$607,IND_LD!C10, IND_SavTechs_LD!$K$8:$K$607,IND_LD!L10)</f>
        <v>6.1249999999999982</v>
      </c>
      <c r="F10" s="79">
        <f ca="1">AVERAGEIFS(IND_SavTechs_LD!$F$8:$F$607,IND_SavTechs_LD!$C$8:$C$607,IND_LD!C10, IND_SavTechs_LD!$K$8:$K$607,IND_LD!L10)</f>
        <v>750.65779601657812</v>
      </c>
      <c r="I10" s="63">
        <f>IND_SavTechs_LD!I11</f>
        <v>1</v>
      </c>
      <c r="J10" s="63">
        <f>IND_SavTechs_LD!J11</f>
        <v>1</v>
      </c>
      <c r="L10">
        <v>5</v>
      </c>
      <c r="M10" t="s">
        <v>169</v>
      </c>
      <c r="Q10" t="str">
        <f t="shared" ca="1" si="1"/>
        <v>INDLDEFFMT-3</v>
      </c>
      <c r="R10" t="str">
        <f t="shared" ca="1" si="2"/>
        <v>Other utilities Industry SavMT</v>
      </c>
      <c r="S10" t="s">
        <v>32</v>
      </c>
      <c r="T10" t="s">
        <v>33</v>
      </c>
      <c r="W10" t="s">
        <v>34</v>
      </c>
    </row>
    <row r="11" spans="2:23">
      <c r="B11" t="str">
        <f t="shared" ca="1" si="0"/>
        <v>INDLDEFFMT-4</v>
      </c>
      <c r="C11" t="str">
        <f ca="1">IND_SavTechs_LD!$C$8</f>
        <v>ILDMT</v>
      </c>
      <c r="D11">
        <f>IND_SavTechs_LD!D12</f>
        <v>2016</v>
      </c>
      <c r="E11">
        <f ca="1">AVERAGEIFS(IND_SavTechs_LD!$E$8:$E$607,IND_SavTechs_LD!$C$8:$C$607,IND_LD!C11, IND_SavTechs_LD!$K$8:$K$607,IND_LD!L11)</f>
        <v>6.21</v>
      </c>
      <c r="F11" s="79">
        <f ca="1">AVERAGEIFS(IND_SavTechs_LD!$F$8:$F$607,IND_SavTechs_LD!$C$8:$C$607,IND_LD!C11, IND_SavTechs_LD!$K$8:$K$607,IND_LD!L11)</f>
        <v>850.51798140387575</v>
      </c>
      <c r="I11" s="63">
        <f>IND_SavTechs_LD!I12</f>
        <v>1</v>
      </c>
      <c r="J11" s="63">
        <f>IND_SavTechs_LD!J12</f>
        <v>1</v>
      </c>
      <c r="L11">
        <v>4</v>
      </c>
      <c r="M11" t="s">
        <v>170</v>
      </c>
      <c r="Q11" t="str">
        <f t="shared" ca="1" si="1"/>
        <v>INDLDEFFMT-4</v>
      </c>
      <c r="R11" t="str">
        <f t="shared" ca="1" si="2"/>
        <v>Other utilities Industry SavMT</v>
      </c>
      <c r="S11" t="s">
        <v>32</v>
      </c>
      <c r="T11" t="s">
        <v>33</v>
      </c>
      <c r="W11" t="s">
        <v>34</v>
      </c>
    </row>
    <row r="12" spans="2:23">
      <c r="B12" t="str">
        <f t="shared" ca="1" si="0"/>
        <v>INDLDEFFMT-5</v>
      </c>
      <c r="C12" t="str">
        <f ca="1">IND_SavTechs_LD!$C$8</f>
        <v>ILDMT</v>
      </c>
      <c r="D12">
        <f>IND_SavTechs_LD!D13</f>
        <v>2016</v>
      </c>
      <c r="E12">
        <f ca="1">AVERAGEIFS(IND_SavTechs_LD!$E$8:$E$607,IND_SavTechs_LD!$C$8:$C$607,IND_LD!C12, IND_SavTechs_LD!$K$8:$K$607,IND_LD!L12)</f>
        <v>6.2949999999999999</v>
      </c>
      <c r="F12" s="79">
        <f ca="1">AVERAGEIFS(IND_SavTechs_LD!$F$8:$F$607,IND_SavTechs_LD!$C$8:$C$607,IND_LD!C12, IND_SavTechs_LD!$K$8:$K$607,IND_LD!L12)</f>
        <v>950.37816679117304</v>
      </c>
      <c r="I12" s="63">
        <f>IND_SavTechs_LD!I13</f>
        <v>1</v>
      </c>
      <c r="J12" s="63">
        <f>IND_SavTechs_LD!J13</f>
        <v>1</v>
      </c>
      <c r="L12">
        <v>3</v>
      </c>
      <c r="M12" t="s">
        <v>171</v>
      </c>
      <c r="Q12" t="str">
        <f t="shared" ca="1" si="1"/>
        <v>INDLDEFFMT-5</v>
      </c>
      <c r="R12" t="str">
        <f t="shared" ca="1" si="2"/>
        <v>Other utilities Industry SavMT</v>
      </c>
      <c r="S12" t="s">
        <v>32</v>
      </c>
      <c r="T12" t="s">
        <v>33</v>
      </c>
      <c r="W12" t="s">
        <v>34</v>
      </c>
    </row>
    <row r="13" spans="2:23">
      <c r="B13" t="str">
        <f t="shared" ca="1" si="0"/>
        <v>INDLDEFFMT-6</v>
      </c>
      <c r="C13" t="str">
        <f ca="1">IND_SavTechs_LD!$C$8</f>
        <v>ILDMT</v>
      </c>
      <c r="D13">
        <f>IND_SavTechs_LD!D14</f>
        <v>2016</v>
      </c>
      <c r="E13">
        <f ca="1">AVERAGEIFS(IND_SavTechs_LD!$E$8:$E$607,IND_SavTechs_LD!$C$8:$C$607,IND_LD!C13, IND_SavTechs_LD!$K$8:$K$607,IND_LD!L13)</f>
        <v>6.38</v>
      </c>
      <c r="F13" s="79">
        <f ca="1">AVERAGEIFS(IND_SavTechs_LD!$F$8:$F$607,IND_SavTechs_LD!$C$8:$C$607,IND_LD!C13, IND_SavTechs_LD!$K$8:$K$607,IND_LD!L13)</f>
        <v>1050.2383521784704</v>
      </c>
      <c r="I13" s="63">
        <f>IND_SavTechs_LD!I14</f>
        <v>1</v>
      </c>
      <c r="J13" s="63">
        <f>IND_SavTechs_LD!J14</f>
        <v>1</v>
      </c>
      <c r="L13">
        <v>2</v>
      </c>
      <c r="M13" t="s">
        <v>172</v>
      </c>
      <c r="Q13" t="str">
        <f t="shared" ca="1" si="1"/>
        <v>INDLDEFFMT-6</v>
      </c>
      <c r="R13" t="str">
        <f t="shared" ca="1" si="2"/>
        <v>Other utilities Industry SavMT</v>
      </c>
      <c r="S13" t="s">
        <v>32</v>
      </c>
      <c r="T13" t="s">
        <v>33</v>
      </c>
      <c r="W13" t="s">
        <v>34</v>
      </c>
    </row>
    <row r="14" spans="2:23">
      <c r="B14" t="str">
        <f t="shared" ca="1" si="0"/>
        <v>INDLDEFFMT-7</v>
      </c>
      <c r="C14" t="str">
        <f ca="1">IND_SavTechs_LD!$C$8</f>
        <v>ILDMT</v>
      </c>
      <c r="D14">
        <f>IND_SavTechs_LD!D15</f>
        <v>2016</v>
      </c>
      <c r="E14">
        <f ca="1">AVERAGEIFS(IND_SavTechs_LD!$E$8:$E$607,IND_SavTechs_LD!$C$8:$C$607,IND_LD!C14, IND_SavTechs_LD!$K$8:$K$607,IND_LD!L14)</f>
        <v>6.4650000000000007</v>
      </c>
      <c r="F14" s="79">
        <f ca="1">AVERAGEIFS(IND_SavTechs_LD!$F$8:$F$607,IND_SavTechs_LD!$C$8:$C$607,IND_LD!C14, IND_SavTechs_LD!$K$8:$K$607,IND_LD!L14)</f>
        <v>1150.0985375657681</v>
      </c>
      <c r="I14" s="63">
        <f>IND_SavTechs_LD!I15</f>
        <v>1</v>
      </c>
      <c r="J14" s="63">
        <f>IND_SavTechs_LD!J15</f>
        <v>1</v>
      </c>
      <c r="L14">
        <v>1</v>
      </c>
      <c r="M14" t="s">
        <v>173</v>
      </c>
      <c r="Q14" t="str">
        <f t="shared" ca="1" si="1"/>
        <v>INDLDEFFMT-7</v>
      </c>
      <c r="R14" t="str">
        <f t="shared" ca="1" si="2"/>
        <v>Other utilities Industry SavMT</v>
      </c>
      <c r="S14" t="s">
        <v>32</v>
      </c>
      <c r="T14" t="s">
        <v>33</v>
      </c>
      <c r="W14" t="s">
        <v>34</v>
      </c>
    </row>
    <row r="15" spans="2:23">
      <c r="B15" t="str">
        <f t="shared" ca="1" si="0"/>
        <v>INDLDEFFMT-8</v>
      </c>
      <c r="C15" t="str">
        <f ca="1">IND_SavTechs_LD!$C$8</f>
        <v>ILDMT</v>
      </c>
      <c r="D15">
        <f>IND_SavTechs_LD!D16</f>
        <v>2016</v>
      </c>
      <c r="E15">
        <f ca="1">AVERAGEIFS(IND_SavTechs_LD!$E$8:$E$607,IND_SavTechs_LD!$C$8:$C$607,IND_LD!C15, IND_SavTechs_LD!$K$8:$K$607,IND_LD!L15)</f>
        <v>6.5550000000000015</v>
      </c>
      <c r="F15" s="79">
        <f ca="1">AVERAGEIFS(IND_SavTechs_LD!$F$8:$F$607,IND_SavTechs_LD!$C$8:$C$607,IND_LD!C15, IND_SavTechs_LD!$K$8:$K$607,IND_LD!L15)</f>
        <v>1255.8328515052594</v>
      </c>
      <c r="I15" s="63">
        <f>IND_SavTechs_LD!I16</f>
        <v>1</v>
      </c>
      <c r="J15" s="63">
        <f>IND_SavTechs_LD!J16</f>
        <v>1</v>
      </c>
      <c r="L15">
        <v>0</v>
      </c>
      <c r="M15" t="s">
        <v>174</v>
      </c>
      <c r="Q15" t="str">
        <f t="shared" ca="1" si="1"/>
        <v>INDLDEFFMT-8</v>
      </c>
      <c r="R15" t="str">
        <f t="shared" ca="1" si="2"/>
        <v>Other utilities Industry SavMT</v>
      </c>
      <c r="S15" t="s">
        <v>32</v>
      </c>
      <c r="T15" t="s">
        <v>33</v>
      </c>
      <c r="W15" t="s">
        <v>34</v>
      </c>
    </row>
    <row r="16" spans="2:23">
      <c r="B16" t="str">
        <f ca="1">"IND"&amp;MID(C16,2,2)&amp;"EFF"&amp;RIGHT(C16,2)&amp;"-"&amp;8-L16</f>
        <v>INDLDEFFHT-0</v>
      </c>
      <c r="C16" t="str">
        <f ca="1">IND_SavTechs_LD!$C$9</f>
        <v>ILDHT</v>
      </c>
      <c r="D16">
        <f>IND_SavTechs_LD!D17</f>
        <v>2016</v>
      </c>
      <c r="E16">
        <f ca="1">AVERAGEIFS(IND_SavTechs_LD!$E$8:$E$607,IND_SavTechs_LD!$C$8:$C$607,IND_LD!C16, IND_SavTechs_LD!$K$8:$K$607,IND_LD!L16)</f>
        <v>3.8104186046511623</v>
      </c>
      <c r="F16" s="79">
        <f ca="1">AVERAGEIFS(IND_SavTechs_LD!$F$8:$F$607,IND_SavTechs_LD!$C$8:$C$607,IND_LD!C16, IND_SavTechs_LD!$K$8:$K$607,IND_LD!L16)</f>
        <v>251.84141473746934</v>
      </c>
      <c r="I16" s="63">
        <f>IND_SavTechs_LD!I17</f>
        <v>1</v>
      </c>
      <c r="J16" s="63">
        <f>IND_SavTechs_LD!J17</f>
        <v>1</v>
      </c>
      <c r="L16">
        <v>8</v>
      </c>
      <c r="M16" t="s">
        <v>166</v>
      </c>
      <c r="Q16" t="str">
        <f t="shared" ca="1" si="1"/>
        <v>INDLDEFFHT-0</v>
      </c>
      <c r="R16" t="str">
        <f t="shared" ca="1" si="2"/>
        <v>Other utilities Industry SavHT</v>
      </c>
      <c r="S16" t="s">
        <v>32</v>
      </c>
      <c r="T16" t="s">
        <v>33</v>
      </c>
      <c r="W16" t="s">
        <v>34</v>
      </c>
    </row>
    <row r="17" spans="2:23">
      <c r="B17" t="str">
        <f t="shared" ref="B17:B24" ca="1" si="3">"IND"&amp;MID(C17,2,2)&amp;"EFF"&amp;RIGHT(C17,2)&amp;"-"&amp;8-L17</f>
        <v>INDLDEFFHT-1</v>
      </c>
      <c r="C17" t="str">
        <f ca="1">IND_SavTechs_LD!$C$9</f>
        <v>ILDHT</v>
      </c>
      <c r="D17">
        <f>IND_SavTechs_LD!D18</f>
        <v>2016</v>
      </c>
      <c r="E17">
        <f ca="1">AVERAGEIFS(IND_SavTechs_LD!$E$8:$E$607,IND_SavTechs_LD!$C$8:$C$607,IND_LD!C17, IND_SavTechs_LD!$K$8:$K$607,IND_LD!L17)</f>
        <v>4.8919999999999995</v>
      </c>
      <c r="F17" s="79">
        <f ca="1">AVERAGEIFS(IND_SavTechs_LD!$F$8:$F$607,IND_SavTechs_LD!$C$8:$C$607,IND_LD!C17, IND_SavTechs_LD!$K$8:$K$607,IND_LD!L17)</f>
        <v>549.23684684642774</v>
      </c>
      <c r="I17" s="63">
        <f>IND_SavTechs_LD!I18</f>
        <v>1</v>
      </c>
      <c r="J17" s="63">
        <f>IND_SavTechs_LD!J18</f>
        <v>1</v>
      </c>
      <c r="L17">
        <v>7</v>
      </c>
      <c r="M17" t="s">
        <v>167</v>
      </c>
      <c r="Q17" t="str">
        <f t="shared" ca="1" si="1"/>
        <v>INDLDEFFHT-1</v>
      </c>
      <c r="R17" t="str">
        <f t="shared" ca="1" si="2"/>
        <v>Other utilities Industry SavHT</v>
      </c>
      <c r="S17" t="s">
        <v>32</v>
      </c>
      <c r="T17" t="s">
        <v>33</v>
      </c>
      <c r="W17" t="s">
        <v>34</v>
      </c>
    </row>
    <row r="18" spans="2:23">
      <c r="B18" t="str">
        <f t="shared" ca="1" si="3"/>
        <v>INDLDEFFHT-2</v>
      </c>
      <c r="C18" t="str">
        <f ca="1">IND_SavTechs_LD!$C$9</f>
        <v>ILDHT</v>
      </c>
      <c r="D18">
        <f>IND_SavTechs_LD!D19</f>
        <v>2016</v>
      </c>
      <c r="E18">
        <f ca="1">AVERAGEIFS(IND_SavTechs_LD!$E$8:$E$607,IND_SavTechs_LD!$C$8:$C$607,IND_LD!C18, IND_SavTechs_LD!$K$8:$K$607,IND_LD!L18)</f>
        <v>5.0200000000000005</v>
      </c>
      <c r="F18" s="79">
        <f ca="1">AVERAGEIFS(IND_SavTechs_LD!$F$8:$F$607,IND_SavTechs_LD!$C$8:$C$607,IND_LD!C18, IND_SavTechs_LD!$K$8:$K$607,IND_LD!L18)</f>
        <v>651.38662317672299</v>
      </c>
      <c r="I18" s="63">
        <f>IND_SavTechs_LD!I19</f>
        <v>1</v>
      </c>
      <c r="J18" s="63">
        <f>IND_SavTechs_LD!J19</f>
        <v>1</v>
      </c>
      <c r="L18">
        <v>6</v>
      </c>
      <c r="M18" t="s">
        <v>168</v>
      </c>
      <c r="Q18" t="str">
        <f t="shared" ca="1" si="1"/>
        <v>INDLDEFFHT-2</v>
      </c>
      <c r="R18" t="str">
        <f t="shared" ca="1" si="2"/>
        <v>Other utilities Industry SavHT</v>
      </c>
      <c r="S18" t="s">
        <v>32</v>
      </c>
      <c r="T18" t="s">
        <v>33</v>
      </c>
      <c r="W18" t="s">
        <v>34</v>
      </c>
    </row>
    <row r="19" spans="2:23">
      <c r="B19" t="str">
        <f t="shared" ca="1" si="3"/>
        <v>INDLDEFFHT-3</v>
      </c>
      <c r="C19" t="str">
        <f ca="1">IND_SavTechs_LD!$C$9</f>
        <v>ILDHT</v>
      </c>
      <c r="D19">
        <f>IND_SavTechs_LD!D20</f>
        <v>2016</v>
      </c>
      <c r="E19">
        <f ca="1">AVERAGEIFS(IND_SavTechs_LD!$E$8:$E$607,IND_SavTechs_LD!$C$8:$C$607,IND_LD!C19, IND_SavTechs_LD!$K$8:$K$607,IND_LD!L19)</f>
        <v>5.144000000000001</v>
      </c>
      <c r="F19" s="79">
        <f ca="1">AVERAGEIFS(IND_SavTechs_LD!$F$8:$F$607,IND_SavTechs_LD!$C$8:$C$607,IND_LD!C19, IND_SavTechs_LD!$K$8:$K$607,IND_LD!L19)</f>
        <v>750.34421899669621</v>
      </c>
      <c r="I19" s="63">
        <f>IND_SavTechs_LD!I20</f>
        <v>1</v>
      </c>
      <c r="J19" s="63">
        <f>IND_SavTechs_LD!J20</f>
        <v>1</v>
      </c>
      <c r="L19">
        <v>5</v>
      </c>
      <c r="M19" t="s">
        <v>169</v>
      </c>
      <c r="Q19" t="str">
        <f t="shared" ca="1" si="1"/>
        <v>INDLDEFFHT-3</v>
      </c>
      <c r="R19" t="str">
        <f t="shared" ca="1" si="2"/>
        <v>Other utilities Industry SavHT</v>
      </c>
      <c r="S19" t="s">
        <v>32</v>
      </c>
      <c r="T19" t="s">
        <v>33</v>
      </c>
      <c r="W19" t="s">
        <v>34</v>
      </c>
    </row>
    <row r="20" spans="2:23">
      <c r="B20" t="str">
        <f t="shared" ca="1" si="3"/>
        <v>INDLDEFFHT-4</v>
      </c>
      <c r="C20" t="str">
        <f ca="1">IND_SavTechs_LD!$C$9</f>
        <v>ILDHT</v>
      </c>
      <c r="D20">
        <f>IND_SavTechs_LD!D21</f>
        <v>2016</v>
      </c>
      <c r="E20">
        <f ca="1">AVERAGEIFS(IND_SavTechs_LD!$E$8:$E$607,IND_SavTechs_LD!$C$8:$C$607,IND_LD!C20, IND_SavTechs_LD!$K$8:$K$607,IND_LD!L20)</f>
        <v>5.2439999999999998</v>
      </c>
      <c r="F20" s="79">
        <f ca="1">AVERAGEIFS(IND_SavTechs_LD!$F$8:$F$607,IND_SavTechs_LD!$C$8:$C$607,IND_LD!C20, IND_SavTechs_LD!$K$8:$K$607,IND_LD!L20)</f>
        <v>830.14873175473929</v>
      </c>
      <c r="I20" s="63">
        <f>IND_SavTechs_LD!I21</f>
        <v>1</v>
      </c>
      <c r="J20" s="63">
        <f>IND_SavTechs_LD!J21</f>
        <v>1</v>
      </c>
      <c r="L20">
        <v>4</v>
      </c>
      <c r="M20" t="s">
        <v>170</v>
      </c>
      <c r="Q20" t="str">
        <f t="shared" ca="1" si="1"/>
        <v>INDLDEFFHT-4</v>
      </c>
      <c r="R20" t="str">
        <f t="shared" ca="1" si="2"/>
        <v>Other utilities Industry SavHT</v>
      </c>
      <c r="S20" t="s">
        <v>32</v>
      </c>
      <c r="T20" t="s">
        <v>33</v>
      </c>
      <c r="W20" t="s">
        <v>34</v>
      </c>
    </row>
    <row r="21" spans="2:23">
      <c r="B21" t="str">
        <f t="shared" ca="1" si="3"/>
        <v>INDLDEFFHT-5</v>
      </c>
      <c r="C21" t="str">
        <f ca="1">IND_SavTechs_LD!$C$9</f>
        <v>ILDHT</v>
      </c>
      <c r="D21">
        <f>IND_SavTechs_LD!D22</f>
        <v>2016</v>
      </c>
      <c r="E21" s="141">
        <v>1</v>
      </c>
      <c r="F21" s="142">
        <v>5000</v>
      </c>
      <c r="I21" s="63">
        <f>IND_SavTechs_LD!I22</f>
        <v>1</v>
      </c>
      <c r="J21" s="63">
        <f>IND_SavTechs_LD!J22</f>
        <v>1</v>
      </c>
      <c r="L21">
        <v>3</v>
      </c>
      <c r="M21" t="s">
        <v>171</v>
      </c>
      <c r="Q21" t="str">
        <f t="shared" ca="1" si="1"/>
        <v>INDLDEFFHT-5</v>
      </c>
      <c r="R21" t="str">
        <f t="shared" ca="1" si="2"/>
        <v>Other utilities Industry SavHT</v>
      </c>
      <c r="S21" t="s">
        <v>32</v>
      </c>
      <c r="T21" t="s">
        <v>33</v>
      </c>
      <c r="W21" t="s">
        <v>34</v>
      </c>
    </row>
    <row r="22" spans="2:23">
      <c r="B22" t="str">
        <f t="shared" ca="1" si="3"/>
        <v>INDLDEFFHT-6</v>
      </c>
      <c r="C22" t="str">
        <f ca="1">IND_SavTechs_LD!$C$9</f>
        <v>ILDHT</v>
      </c>
      <c r="D22">
        <f>IND_SavTechs_LD!D23</f>
        <v>2016</v>
      </c>
      <c r="E22" s="141">
        <v>1</v>
      </c>
      <c r="F22" s="142">
        <v>5000</v>
      </c>
      <c r="I22" s="63">
        <f>IND_SavTechs_LD!I23</f>
        <v>1</v>
      </c>
      <c r="J22" s="63">
        <f>IND_SavTechs_LD!J23</f>
        <v>1</v>
      </c>
      <c r="L22">
        <v>2</v>
      </c>
      <c r="M22" t="s">
        <v>172</v>
      </c>
      <c r="Q22" t="str">
        <f t="shared" ca="1" si="1"/>
        <v>INDLDEFFHT-6</v>
      </c>
      <c r="R22" t="str">
        <f t="shared" ca="1" si="2"/>
        <v>Other utilities Industry SavHT</v>
      </c>
      <c r="S22" t="s">
        <v>32</v>
      </c>
      <c r="T22" t="s">
        <v>33</v>
      </c>
      <c r="W22" t="s">
        <v>34</v>
      </c>
    </row>
    <row r="23" spans="2:23">
      <c r="B23" t="str">
        <f t="shared" ca="1" si="3"/>
        <v>INDLDEFFHT-7</v>
      </c>
      <c r="C23" t="str">
        <f ca="1">IND_SavTechs_LD!$C$9</f>
        <v>ILDHT</v>
      </c>
      <c r="D23">
        <f>IND_SavTechs_LD!D24</f>
        <v>2016</v>
      </c>
      <c r="E23" s="141">
        <v>1</v>
      </c>
      <c r="F23" s="142">
        <v>5000</v>
      </c>
      <c r="I23" s="63">
        <f>IND_SavTechs_LD!I24</f>
        <v>1</v>
      </c>
      <c r="J23" s="63">
        <f>IND_SavTechs_LD!J24</f>
        <v>1</v>
      </c>
      <c r="L23">
        <v>1</v>
      </c>
      <c r="M23" t="s">
        <v>173</v>
      </c>
      <c r="Q23" t="str">
        <f t="shared" ca="1" si="1"/>
        <v>INDLDEFFHT-7</v>
      </c>
      <c r="R23" t="str">
        <f t="shared" ca="1" si="2"/>
        <v>Other utilities Industry SavHT</v>
      </c>
      <c r="S23" t="s">
        <v>32</v>
      </c>
      <c r="T23" t="s">
        <v>33</v>
      </c>
      <c r="W23" t="s">
        <v>34</v>
      </c>
    </row>
    <row r="24" spans="2:23">
      <c r="B24" t="str">
        <f t="shared" ca="1" si="3"/>
        <v>INDLDEFFHT-8</v>
      </c>
      <c r="C24" t="str">
        <f ca="1">IND_SavTechs_LD!$C$9</f>
        <v>ILDHT</v>
      </c>
      <c r="D24">
        <f>IND_SavTechs_LD!D25</f>
        <v>2016</v>
      </c>
      <c r="E24" s="141">
        <v>1</v>
      </c>
      <c r="F24" s="142">
        <v>5000</v>
      </c>
      <c r="I24" s="63">
        <f>IND_SavTechs_LD!I25</f>
        <v>1</v>
      </c>
      <c r="J24" s="63">
        <f>IND_SavTechs_LD!J25</f>
        <v>1</v>
      </c>
      <c r="L24">
        <v>0</v>
      </c>
      <c r="M24" t="s">
        <v>174</v>
      </c>
      <c r="Q24" t="str">
        <f t="shared" ca="1" si="1"/>
        <v>INDLDEFFHT-8</v>
      </c>
      <c r="R24" t="str">
        <f t="shared" ca="1" si="2"/>
        <v>Other utilities Industry SavHT</v>
      </c>
      <c r="S24" t="s">
        <v>32</v>
      </c>
      <c r="T24" t="s">
        <v>33</v>
      </c>
      <c r="W24" t="s">
        <v>34</v>
      </c>
    </row>
    <row r="25" spans="2:23">
      <c r="B25" t="str">
        <f ca="1">"IND"&amp;MID(C25,2,2)&amp;"EFF"&amp;RIGHT(C25,2)&amp;"-"&amp;8-L25</f>
        <v>INDLDEFFRH-0</v>
      </c>
      <c r="C25" t="str">
        <f ca="1">IND_SavTechs_LD!$C$10</f>
        <v>ILDRH</v>
      </c>
      <c r="D25">
        <f>IND_SavTechs_LD!D26</f>
        <v>2016</v>
      </c>
      <c r="E25">
        <f ca="1">AVERAGEIFS(IND_SavTechs_LD!$E$8:$E$607,IND_SavTechs_LD!$C$8:$C$607,IND_LD!C25, IND_SavTechs_LD!$K$8:$K$607,IND_LD!L25)</f>
        <v>14.430666666666667</v>
      </c>
      <c r="F25" s="79">
        <f ca="1">AVERAGEIFS(IND_SavTechs_LD!$F$8:$F$607,IND_SavTechs_LD!$C$8:$C$607,IND_LD!C25, IND_SavTechs_LD!$K$8:$K$607,IND_LD!L25)</f>
        <v>70.208074030858867</v>
      </c>
      <c r="I25" s="63">
        <f>IND_SavTechs_LD!I26</f>
        <v>1</v>
      </c>
      <c r="J25" s="63">
        <f>IND_SavTechs_LD!J26</f>
        <v>1</v>
      </c>
      <c r="L25">
        <v>8</v>
      </c>
      <c r="M25" t="s">
        <v>166</v>
      </c>
      <c r="Q25" t="str">
        <f t="shared" ca="1" si="1"/>
        <v>INDLDEFFRH-0</v>
      </c>
      <c r="R25" t="str">
        <f t="shared" ca="1" si="2"/>
        <v>Other utilities Industry SavRH</v>
      </c>
      <c r="S25" t="s">
        <v>32</v>
      </c>
      <c r="T25" t="s">
        <v>33</v>
      </c>
      <c r="W25" t="s">
        <v>34</v>
      </c>
    </row>
    <row r="26" spans="2:23">
      <c r="B26" t="str">
        <f t="shared" ref="B26:B33" ca="1" si="4">"IND"&amp;MID(C26,2,2)&amp;"EFF"&amp;RIGHT(C26,2)&amp;"-"&amp;8-L26</f>
        <v>INDLDEFFRH-1</v>
      </c>
      <c r="C26" t="str">
        <f ca="1">IND_SavTechs_LD!$C$10</f>
        <v>ILDRH</v>
      </c>
      <c r="D26">
        <f>IND_SavTechs_LD!D27</f>
        <v>2016</v>
      </c>
      <c r="E26">
        <f ca="1">AVERAGEIFS(IND_SavTechs_LD!$E$8:$E$607,IND_SavTechs_LD!$C$8:$C$607,IND_LD!C26, IND_SavTechs_LD!$K$8:$K$607,IND_LD!L26)</f>
        <v>16.186666666666671</v>
      </c>
      <c r="F26" s="79">
        <f ca="1">AVERAGEIFS(IND_SavTechs_LD!$F$8:$F$607,IND_SavTechs_LD!$C$8:$C$607,IND_LD!C26, IND_SavTechs_LD!$K$8:$K$607,IND_LD!L26)</f>
        <v>555.49245387053168</v>
      </c>
      <c r="I26" s="63">
        <f>IND_SavTechs_LD!I27</f>
        <v>1</v>
      </c>
      <c r="J26" s="63">
        <f>IND_SavTechs_LD!J27</f>
        <v>1</v>
      </c>
      <c r="L26">
        <v>7</v>
      </c>
      <c r="M26" t="s">
        <v>167</v>
      </c>
      <c r="Q26" t="str">
        <f t="shared" ca="1" si="1"/>
        <v>INDLDEFFRH-1</v>
      </c>
      <c r="R26" t="str">
        <f t="shared" ca="1" si="2"/>
        <v>Other utilities Industry SavRH</v>
      </c>
      <c r="S26" t="s">
        <v>32</v>
      </c>
      <c r="T26" t="s">
        <v>33</v>
      </c>
      <c r="W26" t="s">
        <v>34</v>
      </c>
    </row>
    <row r="27" spans="2:23">
      <c r="B27" t="str">
        <f t="shared" ca="1" si="4"/>
        <v>INDLDEFFRH-2</v>
      </c>
      <c r="C27" t="str">
        <f ca="1">IND_SavTechs_LD!$C$10</f>
        <v>ILDRH</v>
      </c>
      <c r="D27">
        <f>IND_SavTechs_LD!D28</f>
        <v>2016</v>
      </c>
      <c r="E27">
        <f ca="1">AVERAGEIFS(IND_SavTechs_LD!$E$8:$E$607,IND_SavTechs_LD!$C$8:$C$607,IND_LD!C27, IND_SavTechs_LD!$K$8:$K$607,IND_LD!L27)</f>
        <v>16.233333333333334</v>
      </c>
      <c r="F27" s="79">
        <f ca="1">AVERAGEIFS(IND_SavTechs_LD!$F$8:$F$607,IND_SavTechs_LD!$C$8:$C$607,IND_LD!C27, IND_SavTechs_LD!$K$8:$K$607,IND_LD!L27)</f>
        <v>648.07452951562027</v>
      </c>
      <c r="I27" s="63">
        <f>IND_SavTechs_LD!I28</f>
        <v>1</v>
      </c>
      <c r="J27" s="63">
        <f>IND_SavTechs_LD!J28</f>
        <v>1</v>
      </c>
      <c r="L27">
        <v>6</v>
      </c>
      <c r="M27" t="s">
        <v>168</v>
      </c>
      <c r="Q27" t="str">
        <f t="shared" ca="1" si="1"/>
        <v>INDLDEFFRH-2</v>
      </c>
      <c r="R27" t="str">
        <f t="shared" ca="1" si="2"/>
        <v>Other utilities Industry SavRH</v>
      </c>
      <c r="S27" t="s">
        <v>32</v>
      </c>
      <c r="T27" t="s">
        <v>33</v>
      </c>
      <c r="W27" t="s">
        <v>34</v>
      </c>
    </row>
    <row r="28" spans="2:23">
      <c r="B28" t="str">
        <f t="shared" ca="1" si="4"/>
        <v>INDLDEFFRH-3</v>
      </c>
      <c r="C28" t="str">
        <f ca="1">IND_SavTechs_LD!$C$10</f>
        <v>ILDRH</v>
      </c>
      <c r="D28">
        <f>IND_SavTechs_LD!D29</f>
        <v>2016</v>
      </c>
      <c r="E28">
        <f ca="1">AVERAGEIFS(IND_SavTechs_LD!$E$8:$E$607,IND_SavTechs_LD!$C$8:$C$607,IND_LD!C28, IND_SavTechs_LD!$K$8:$K$607,IND_LD!L28)</f>
        <v>16.280000000000005</v>
      </c>
      <c r="F28" s="79">
        <f ca="1">AVERAGEIFS(IND_SavTechs_LD!$F$8:$F$607,IND_SavTechs_LD!$C$8:$C$607,IND_LD!C28, IND_SavTechs_LD!$K$8:$K$607,IND_LD!L28)</f>
        <v>740.65660516070875</v>
      </c>
      <c r="I28" s="63">
        <f>IND_SavTechs_LD!I29</f>
        <v>1</v>
      </c>
      <c r="J28" s="63">
        <f>IND_SavTechs_LD!J29</f>
        <v>1</v>
      </c>
      <c r="L28">
        <v>5</v>
      </c>
      <c r="M28" t="s">
        <v>169</v>
      </c>
      <c r="Q28" t="str">
        <f t="shared" ca="1" si="1"/>
        <v>INDLDEFFRH-3</v>
      </c>
      <c r="R28" t="str">
        <f t="shared" ca="1" si="2"/>
        <v>Other utilities Industry SavRH</v>
      </c>
      <c r="S28" t="s">
        <v>32</v>
      </c>
      <c r="T28" t="s">
        <v>33</v>
      </c>
      <c r="W28" t="s">
        <v>34</v>
      </c>
    </row>
    <row r="29" spans="2:23">
      <c r="B29" t="str">
        <f t="shared" ca="1" si="4"/>
        <v>INDLDEFFRH-4</v>
      </c>
      <c r="C29" t="str">
        <f ca="1">IND_SavTechs_LD!$C$10</f>
        <v>ILDRH</v>
      </c>
      <c r="D29">
        <f>IND_SavTechs_LD!D30</f>
        <v>2016</v>
      </c>
      <c r="E29">
        <f ca="1">AVERAGEIFS(IND_SavTechs_LD!$E$8:$E$607,IND_SavTechs_LD!$C$8:$C$607,IND_LD!C29, IND_SavTechs_LD!$K$8:$K$607,IND_LD!L29)</f>
        <v>16.336000000000002</v>
      </c>
      <c r="F29" s="79">
        <f ca="1">AVERAGEIFS(IND_SavTechs_LD!$F$8:$F$607,IND_SavTechs_LD!$C$8:$C$607,IND_LD!C29, IND_SavTechs_LD!$K$8:$K$607,IND_LD!L29)</f>
        <v>851.75509593481502</v>
      </c>
      <c r="I29" s="63">
        <f>IND_SavTechs_LD!I30</f>
        <v>1</v>
      </c>
      <c r="J29" s="63">
        <f>IND_SavTechs_LD!J30</f>
        <v>1</v>
      </c>
      <c r="L29">
        <v>4</v>
      </c>
      <c r="M29" t="s">
        <v>170</v>
      </c>
      <c r="Q29" t="str">
        <f t="shared" ca="1" si="1"/>
        <v>INDLDEFFRH-4</v>
      </c>
      <c r="R29" t="str">
        <f t="shared" ca="1" si="2"/>
        <v>Other utilities Industry SavRH</v>
      </c>
      <c r="S29" t="s">
        <v>32</v>
      </c>
      <c r="T29" t="s">
        <v>33</v>
      </c>
      <c r="W29" t="s">
        <v>34</v>
      </c>
    </row>
    <row r="30" spans="2:23">
      <c r="B30" t="str">
        <f t="shared" ca="1" si="4"/>
        <v>INDLDEFFRH-5</v>
      </c>
      <c r="C30" t="str">
        <f ca="1">IND_SavTechs_LD!$C$10</f>
        <v>ILDRH</v>
      </c>
      <c r="D30">
        <f>IND_SavTechs_LD!D31</f>
        <v>2016</v>
      </c>
      <c r="E30">
        <f ca="1">AVERAGEIFS(IND_SavTechs_LD!$E$8:$E$607,IND_SavTechs_LD!$C$8:$C$607,IND_LD!C30, IND_SavTechs_LD!$K$8:$K$607,IND_LD!L30)</f>
        <v>16.391999999999999</v>
      </c>
      <c r="F30" s="79">
        <f ca="1">AVERAGEIFS(IND_SavTechs_LD!$F$8:$F$607,IND_SavTechs_LD!$C$8:$C$607,IND_LD!C30, IND_SavTechs_LD!$K$8:$K$607,IND_LD!L30)</f>
        <v>962.85358670892128</v>
      </c>
      <c r="I30" s="63">
        <f>IND_SavTechs_LD!I31</f>
        <v>1</v>
      </c>
      <c r="J30" s="63">
        <f>IND_SavTechs_LD!J31</f>
        <v>1</v>
      </c>
      <c r="L30">
        <v>3</v>
      </c>
      <c r="M30" t="s">
        <v>171</v>
      </c>
      <c r="Q30" t="str">
        <f t="shared" ca="1" si="1"/>
        <v>INDLDEFFRH-5</v>
      </c>
      <c r="R30" t="str">
        <f t="shared" ca="1" si="2"/>
        <v>Other utilities Industry SavRH</v>
      </c>
      <c r="S30" t="s">
        <v>32</v>
      </c>
      <c r="T30" t="s">
        <v>33</v>
      </c>
      <c r="W30" t="s">
        <v>34</v>
      </c>
    </row>
    <row r="31" spans="2:23">
      <c r="B31" t="str">
        <f t="shared" ca="1" si="4"/>
        <v>INDLDEFFRH-6</v>
      </c>
      <c r="C31" t="str">
        <f ca="1">IND_SavTechs_LD!$C$10</f>
        <v>ILDRH</v>
      </c>
      <c r="D31">
        <f>IND_SavTechs_LD!D32</f>
        <v>2016</v>
      </c>
      <c r="E31">
        <f ca="1">AVERAGEIFS(IND_SavTechs_LD!$E$8:$E$607,IND_SavTechs_LD!$C$8:$C$607,IND_LD!C31, IND_SavTechs_LD!$K$8:$K$607,IND_LD!L31)</f>
        <v>16.43866666666667</v>
      </c>
      <c r="F31" s="79">
        <f ca="1">AVERAGEIFS(IND_SavTechs_LD!$F$8:$F$607,IND_SavTechs_LD!$C$8:$C$607,IND_LD!C31, IND_SavTechs_LD!$K$8:$K$607,IND_LD!L31)</f>
        <v>1055.43566235401</v>
      </c>
      <c r="I31" s="63">
        <f>IND_SavTechs_LD!I32</f>
        <v>1</v>
      </c>
      <c r="J31" s="63">
        <f>IND_SavTechs_LD!J32</f>
        <v>1</v>
      </c>
      <c r="L31">
        <v>2</v>
      </c>
      <c r="M31" t="s">
        <v>172</v>
      </c>
      <c r="Q31" t="str">
        <f t="shared" ca="1" si="1"/>
        <v>INDLDEFFRH-6</v>
      </c>
      <c r="R31" t="str">
        <f t="shared" ca="1" si="2"/>
        <v>Other utilities Industry SavRH</v>
      </c>
      <c r="S31" t="s">
        <v>32</v>
      </c>
      <c r="T31" t="s">
        <v>33</v>
      </c>
      <c r="W31" t="s">
        <v>34</v>
      </c>
    </row>
    <row r="32" spans="2:23">
      <c r="B32" t="str">
        <f t="shared" ca="1" si="4"/>
        <v>INDLDEFFRH-7</v>
      </c>
      <c r="C32" t="str">
        <f ca="1">IND_SavTechs_LD!$C$10</f>
        <v>ILDRH</v>
      </c>
      <c r="D32">
        <f>IND_SavTechs_LD!D33</f>
        <v>2016</v>
      </c>
      <c r="E32">
        <f ca="1">AVERAGEIFS(IND_SavTechs_LD!$E$8:$E$607,IND_SavTechs_LD!$C$8:$C$607,IND_LD!C32, IND_SavTechs_LD!$K$8:$K$607,IND_LD!L32)</f>
        <v>16.485333333333333</v>
      </c>
      <c r="F32" s="79">
        <f ca="1">AVERAGEIFS(IND_SavTechs_LD!$F$8:$F$607,IND_SavTechs_LD!$C$8:$C$607,IND_LD!C32, IND_SavTechs_LD!$K$8:$K$607,IND_LD!L32)</f>
        <v>1148.0177379990987</v>
      </c>
      <c r="I32" s="63">
        <f>IND_SavTechs_LD!I33</f>
        <v>1</v>
      </c>
      <c r="J32" s="63">
        <f>IND_SavTechs_LD!J33</f>
        <v>1</v>
      </c>
      <c r="L32">
        <v>1</v>
      </c>
      <c r="M32" t="s">
        <v>173</v>
      </c>
      <c r="Q32" t="str">
        <f t="shared" ca="1" si="1"/>
        <v>INDLDEFFRH-7</v>
      </c>
      <c r="R32" t="str">
        <f t="shared" ca="1" si="2"/>
        <v>Other utilities Industry SavRH</v>
      </c>
      <c r="S32" t="s">
        <v>32</v>
      </c>
      <c r="T32" t="s">
        <v>33</v>
      </c>
      <c r="W32" t="s">
        <v>34</v>
      </c>
    </row>
    <row r="33" spans="2:23">
      <c r="B33" t="str">
        <f t="shared" ca="1" si="4"/>
        <v>INDLDEFFRH-8</v>
      </c>
      <c r="C33" t="str">
        <f ca="1">IND_SavTechs_LD!$C$10</f>
        <v>ILDRH</v>
      </c>
      <c r="D33">
        <f>IND_SavTechs_LD!D34</f>
        <v>2016</v>
      </c>
      <c r="E33">
        <f ca="1">AVERAGEIFS(IND_SavTechs_LD!$E$8:$E$607,IND_SavTechs_LD!$C$8:$C$607,IND_LD!C33, IND_SavTechs_LD!$K$8:$K$607,IND_LD!L33)</f>
        <v>16.821333333333335</v>
      </c>
      <c r="F33" s="79">
        <f ca="1">AVERAGEIFS(IND_SavTechs_LD!$F$8:$F$607,IND_SavTechs_LD!$C$8:$C$607,IND_LD!C33, IND_SavTechs_LD!$K$8:$K$607,IND_LD!L33)</f>
        <v>1814.6086826437358</v>
      </c>
      <c r="I33" s="63">
        <f>IND_SavTechs_LD!I34</f>
        <v>1</v>
      </c>
      <c r="J33" s="63">
        <f>IND_SavTechs_LD!J34</f>
        <v>1</v>
      </c>
      <c r="L33">
        <v>0</v>
      </c>
      <c r="M33" t="s">
        <v>174</v>
      </c>
      <c r="Q33" t="str">
        <f t="shared" ca="1" si="1"/>
        <v>INDLDEFFRH-8</v>
      </c>
      <c r="R33" t="str">
        <f t="shared" ca="1" si="2"/>
        <v>Other utilities Industry SavRH</v>
      </c>
      <c r="S33" t="s">
        <v>32</v>
      </c>
      <c r="T33" t="s">
        <v>33</v>
      </c>
      <c r="W33" t="s">
        <v>34</v>
      </c>
    </row>
    <row r="34" spans="2:23">
      <c r="B34" t="str">
        <f ca="1">"IND"&amp;MID(C34,2,2)&amp;"EFF"&amp;RIGHT(C34,2)&amp;"-"&amp;8-L34</f>
        <v>INDLDEFFLA-0</v>
      </c>
      <c r="C34" t="str">
        <f ca="1">IND_SavTechs_LD!$C$11</f>
        <v>ILDLA</v>
      </c>
      <c r="D34">
        <f>IND_SavTechs_LD!D35</f>
        <v>2016</v>
      </c>
      <c r="E34">
        <f ca="1">AVERAGEIFS(IND_SavTechs_LD!$E$8:$E$607,IND_SavTechs_LD!$C$8:$C$607,IND_LD!C34, IND_SavTechs_LD!$K$8:$K$607,IND_LD!L34)</f>
        <v>3.0259999999999998</v>
      </c>
      <c r="F34" s="79">
        <f ca="1">AVERAGEIFS(IND_SavTechs_LD!$F$8:$F$607,IND_SavTechs_LD!$C$8:$C$607,IND_LD!C34, IND_SavTechs_LD!$K$8:$K$607,IND_LD!L34)</f>
        <v>141.82894703469435</v>
      </c>
      <c r="I34" s="63">
        <f>IND_SavTechs_LD!I35</f>
        <v>1</v>
      </c>
      <c r="J34" s="63">
        <f>IND_SavTechs_LD!J35</f>
        <v>1</v>
      </c>
      <c r="L34">
        <v>8</v>
      </c>
      <c r="M34" t="s">
        <v>166</v>
      </c>
      <c r="Q34" t="str">
        <f t="shared" ca="1" si="1"/>
        <v>INDLDEFFLA-0</v>
      </c>
      <c r="R34" t="str">
        <f t="shared" ca="1" si="2"/>
        <v>Other utilities Industry SavLA</v>
      </c>
      <c r="S34" t="s">
        <v>32</v>
      </c>
      <c r="T34" t="s">
        <v>33</v>
      </c>
      <c r="W34" t="s">
        <v>34</v>
      </c>
    </row>
    <row r="35" spans="2:23">
      <c r="B35" t="str">
        <f t="shared" ref="B35:B42" ca="1" si="5">"IND"&amp;MID(C35,2,2)&amp;"EFF"&amp;RIGHT(C35,2)&amp;"-"&amp;8-L35</f>
        <v>INDLDEFFLA-1</v>
      </c>
      <c r="C35" t="str">
        <f ca="1">IND_SavTechs_LD!$C$11</f>
        <v>ILDLA</v>
      </c>
      <c r="D35">
        <f>IND_SavTechs_LD!D36</f>
        <v>2016</v>
      </c>
      <c r="E35">
        <f ca="1">AVERAGEIFS(IND_SavTechs_LD!$E$8:$E$607,IND_SavTechs_LD!$C$8:$C$607,IND_LD!C35, IND_SavTechs_LD!$K$8:$K$607,IND_LD!L35)</f>
        <v>3.3319999999999999</v>
      </c>
      <c r="F35" s="79">
        <f ca="1">AVERAGEIFS(IND_SavTechs_LD!$F$8:$F$607,IND_SavTechs_LD!$C$8:$C$607,IND_LD!C35, IND_SavTechs_LD!$K$8:$K$607,IND_LD!L35)</f>
        <v>554.49156172519463</v>
      </c>
      <c r="I35" s="63">
        <f>IND_SavTechs_LD!I36</f>
        <v>1</v>
      </c>
      <c r="J35" s="63">
        <f>IND_SavTechs_LD!J36</f>
        <v>1</v>
      </c>
      <c r="L35">
        <v>7</v>
      </c>
      <c r="M35" t="s">
        <v>167</v>
      </c>
      <c r="Q35" t="str">
        <f t="shared" ca="1" si="1"/>
        <v>INDLDEFFLA-1</v>
      </c>
      <c r="R35" t="str">
        <f t="shared" ca="1" si="2"/>
        <v>Other utilities Industry SavLA</v>
      </c>
      <c r="S35" t="s">
        <v>32</v>
      </c>
      <c r="T35" t="s">
        <v>33</v>
      </c>
      <c r="W35" t="s">
        <v>34</v>
      </c>
    </row>
    <row r="36" spans="2:23">
      <c r="B36" t="str">
        <f t="shared" ca="1" si="5"/>
        <v>INDLDEFFLA-2</v>
      </c>
      <c r="C36" t="str">
        <f ca="1">IND_SavTechs_LD!$C$11</f>
        <v>ILDLA</v>
      </c>
      <c r="D36">
        <f>IND_SavTechs_LD!D37</f>
        <v>2016</v>
      </c>
      <c r="E36">
        <f ca="1">AVERAGEIFS(IND_SavTechs_LD!$E$8:$E$607,IND_SavTechs_LD!$C$8:$C$607,IND_LD!C36, IND_SavTechs_LD!$K$8:$K$607,IND_LD!L36)</f>
        <v>3.383</v>
      </c>
      <c r="F36" s="79">
        <f ca="1">AVERAGEIFS(IND_SavTechs_LD!$F$8:$F$607,IND_SavTechs_LD!$C$8:$C$607,IND_LD!C36, IND_SavTechs_LD!$K$8:$K$607,IND_LD!L36)</f>
        <v>640.46929358975945</v>
      </c>
      <c r="I36" s="63">
        <f>IND_SavTechs_LD!I37</f>
        <v>1</v>
      </c>
      <c r="J36" s="63">
        <f>IND_SavTechs_LD!J37</f>
        <v>1</v>
      </c>
      <c r="L36">
        <v>6</v>
      </c>
      <c r="M36" t="s">
        <v>168</v>
      </c>
      <c r="Q36" t="str">
        <f t="shared" ca="1" si="1"/>
        <v>INDLDEFFLA-2</v>
      </c>
      <c r="R36" t="str">
        <f t="shared" ca="1" si="2"/>
        <v>Other utilities Industry SavLA</v>
      </c>
      <c r="S36" t="s">
        <v>32</v>
      </c>
      <c r="T36" t="s">
        <v>33</v>
      </c>
      <c r="W36" t="s">
        <v>34</v>
      </c>
    </row>
    <row r="37" spans="2:23">
      <c r="B37" t="str">
        <f t="shared" ca="1" si="5"/>
        <v>INDLDEFFLA-3</v>
      </c>
      <c r="C37" t="str">
        <f ca="1">IND_SavTechs_LD!$C$11</f>
        <v>ILDLA</v>
      </c>
      <c r="D37">
        <f>IND_SavTechs_LD!D38</f>
        <v>2016</v>
      </c>
      <c r="E37">
        <f ca="1">AVERAGEIFS(IND_SavTechs_LD!$E$8:$E$607,IND_SavTechs_LD!$C$8:$C$607,IND_LD!C37, IND_SavTechs_LD!$K$8:$K$607,IND_LD!L37)</f>
        <v>3.43825</v>
      </c>
      <c r="F37" s="79">
        <f ca="1">AVERAGEIFS(IND_SavTechs_LD!$F$8:$F$607,IND_SavTechs_LD!$C$8:$C$607,IND_LD!C37, IND_SavTechs_LD!$K$8:$K$607,IND_LD!L37)</f>
        <v>755.1062694091795</v>
      </c>
      <c r="I37" s="63">
        <f>IND_SavTechs_LD!I38</f>
        <v>1</v>
      </c>
      <c r="J37" s="63">
        <f>IND_SavTechs_LD!J38</f>
        <v>1</v>
      </c>
      <c r="L37">
        <v>5</v>
      </c>
      <c r="M37" t="s">
        <v>169</v>
      </c>
      <c r="Q37" t="str">
        <f t="shared" ca="1" si="1"/>
        <v>INDLDEFFLA-3</v>
      </c>
      <c r="R37" t="str">
        <f t="shared" ca="1" si="2"/>
        <v>Other utilities Industry SavLA</v>
      </c>
      <c r="S37" t="s">
        <v>32</v>
      </c>
      <c r="T37" t="s">
        <v>33</v>
      </c>
      <c r="W37" t="s">
        <v>34</v>
      </c>
    </row>
    <row r="38" spans="2:23">
      <c r="B38" t="str">
        <f t="shared" ca="1" si="5"/>
        <v>INDLDEFFLA-4</v>
      </c>
      <c r="C38" t="str">
        <f ca="1">IND_SavTechs_LD!$C$11</f>
        <v>ILDLA</v>
      </c>
      <c r="D38">
        <f>IND_SavTechs_LD!D39</f>
        <v>2016</v>
      </c>
      <c r="E38">
        <f ca="1">AVERAGEIFS(IND_SavTechs_LD!$E$8:$E$607,IND_SavTechs_LD!$C$8:$C$607,IND_LD!C38, IND_SavTechs_LD!$K$8:$K$607,IND_LD!L38)</f>
        <v>3.4892499999999997</v>
      </c>
      <c r="F38" s="79">
        <f ca="1">AVERAGEIFS(IND_SavTechs_LD!$F$8:$F$607,IND_SavTechs_LD!$C$8:$C$607,IND_LD!C38, IND_SavTechs_LD!$K$8:$K$607,IND_LD!L38)</f>
        <v>869.74324522859922</v>
      </c>
      <c r="I38" s="63">
        <f>IND_SavTechs_LD!I39</f>
        <v>1</v>
      </c>
      <c r="J38" s="63">
        <f>IND_SavTechs_LD!J39</f>
        <v>1</v>
      </c>
      <c r="L38">
        <v>4</v>
      </c>
      <c r="M38" t="s">
        <v>170</v>
      </c>
      <c r="Q38" t="str">
        <f t="shared" ca="1" si="1"/>
        <v>INDLDEFFLA-4</v>
      </c>
      <c r="R38" t="str">
        <f t="shared" ca="1" si="2"/>
        <v>Other utilities Industry SavLA</v>
      </c>
      <c r="S38" t="s">
        <v>32</v>
      </c>
      <c r="T38" t="s">
        <v>33</v>
      </c>
      <c r="W38" t="s">
        <v>34</v>
      </c>
    </row>
    <row r="39" spans="2:23">
      <c r="B39" t="str">
        <f t="shared" ca="1" si="5"/>
        <v>INDLDEFFLA-5</v>
      </c>
      <c r="C39" t="str">
        <f ca="1">IND_SavTechs_LD!$C$11</f>
        <v>ILDLA</v>
      </c>
      <c r="D39">
        <f>IND_SavTechs_LD!D40</f>
        <v>2016</v>
      </c>
      <c r="E39">
        <f ca="1">AVERAGEIFS(IND_SavTechs_LD!$E$8:$E$607,IND_SavTechs_LD!$C$8:$C$607,IND_LD!C39, IND_SavTechs_LD!$K$8:$K$607,IND_LD!L39)</f>
        <v>3.5274999999999999</v>
      </c>
      <c r="F39" s="79">
        <f ca="1">AVERAGEIFS(IND_SavTechs_LD!$F$8:$F$607,IND_SavTechs_LD!$C$8:$C$607,IND_LD!C39, IND_SavTechs_LD!$K$8:$K$607,IND_LD!L39)</f>
        <v>955.72097709316415</v>
      </c>
      <c r="I39" s="63">
        <f>IND_SavTechs_LD!I40</f>
        <v>1</v>
      </c>
      <c r="J39" s="63">
        <f>IND_SavTechs_LD!J40</f>
        <v>1</v>
      </c>
      <c r="L39">
        <v>3</v>
      </c>
      <c r="M39" t="s">
        <v>171</v>
      </c>
      <c r="Q39" t="str">
        <f t="shared" ca="1" si="1"/>
        <v>INDLDEFFLA-5</v>
      </c>
      <c r="R39" t="str">
        <f t="shared" ca="1" si="2"/>
        <v>Other utilities Industry SavLA</v>
      </c>
      <c r="S39" t="s">
        <v>32</v>
      </c>
      <c r="T39" t="s">
        <v>33</v>
      </c>
      <c r="W39" t="s">
        <v>34</v>
      </c>
    </row>
    <row r="40" spans="2:23">
      <c r="B40" t="str">
        <f t="shared" ca="1" si="5"/>
        <v>INDLDEFFLA-6</v>
      </c>
      <c r="C40" t="str">
        <f ca="1">IND_SavTechs_LD!$C$11</f>
        <v>ILDLA</v>
      </c>
      <c r="D40">
        <f>IND_SavTechs_LD!D41</f>
        <v>2016</v>
      </c>
      <c r="E40">
        <f ca="1">AVERAGEIFS(IND_SavTechs_LD!$E$8:$E$607,IND_SavTechs_LD!$C$8:$C$607,IND_LD!C40, IND_SavTechs_LD!$K$8:$K$607,IND_LD!L40)</f>
        <v>3.56575</v>
      </c>
      <c r="F40" s="79">
        <f ca="1">AVERAGEIFS(IND_SavTechs_LD!$F$8:$F$607,IND_SavTechs_LD!$C$8:$C$607,IND_LD!C40, IND_SavTechs_LD!$K$8:$K$607,IND_LD!L40)</f>
        <v>1041.6987089577292</v>
      </c>
      <c r="I40" s="63">
        <f>IND_SavTechs_LD!I41</f>
        <v>1</v>
      </c>
      <c r="J40" s="63">
        <f>IND_SavTechs_LD!J41</f>
        <v>1</v>
      </c>
      <c r="L40">
        <v>2</v>
      </c>
      <c r="M40" t="s">
        <v>172</v>
      </c>
      <c r="Q40" t="str">
        <f t="shared" ca="1" si="1"/>
        <v>INDLDEFFLA-6</v>
      </c>
      <c r="R40" t="str">
        <f t="shared" ca="1" si="2"/>
        <v>Other utilities Industry SavLA</v>
      </c>
      <c r="S40" t="s">
        <v>32</v>
      </c>
      <c r="T40" t="s">
        <v>33</v>
      </c>
      <c r="W40" t="s">
        <v>34</v>
      </c>
    </row>
    <row r="41" spans="2:23">
      <c r="B41" t="str">
        <f t="shared" ca="1" si="5"/>
        <v>INDLDEFFLA-7</v>
      </c>
      <c r="C41" t="str">
        <f ca="1">IND_SavTechs_LD!$C$11</f>
        <v>ILDLA</v>
      </c>
      <c r="D41">
        <f>IND_SavTechs_LD!D42</f>
        <v>2016</v>
      </c>
      <c r="E41">
        <f ca="1">AVERAGEIFS(IND_SavTechs_LD!$E$8:$E$607,IND_SavTechs_LD!$C$8:$C$607,IND_LD!C41, IND_SavTechs_LD!$K$8:$K$607,IND_LD!L41)</f>
        <v>3.6167499999999997</v>
      </c>
      <c r="F41" s="79">
        <f ca="1">AVERAGEIFS(IND_SavTechs_LD!$F$8:$F$607,IND_SavTechs_LD!$C$8:$C$607,IND_LD!C41, IND_SavTechs_LD!$K$8:$K$607,IND_LD!L41)</f>
        <v>1156.3356847771488</v>
      </c>
      <c r="I41" s="63">
        <f>IND_SavTechs_LD!I42</f>
        <v>1</v>
      </c>
      <c r="J41" s="63">
        <f>IND_SavTechs_LD!J42</f>
        <v>1</v>
      </c>
      <c r="L41">
        <v>1</v>
      </c>
      <c r="M41" t="s">
        <v>173</v>
      </c>
      <c r="Q41" t="str">
        <f t="shared" ca="1" si="1"/>
        <v>INDLDEFFLA-7</v>
      </c>
      <c r="R41" t="str">
        <f t="shared" ca="1" si="2"/>
        <v>Other utilities Industry SavLA</v>
      </c>
      <c r="S41" t="s">
        <v>32</v>
      </c>
      <c r="T41" t="s">
        <v>33</v>
      </c>
      <c r="W41" t="s">
        <v>34</v>
      </c>
    </row>
    <row r="42" spans="2:23">
      <c r="B42" t="str">
        <f t="shared" ca="1" si="5"/>
        <v>INDLDEFFLA-8</v>
      </c>
      <c r="C42" t="str">
        <f ca="1">IND_SavTechs_LD!$C$11</f>
        <v>ILDLA</v>
      </c>
      <c r="D42">
        <f>IND_SavTechs_LD!D43</f>
        <v>2016</v>
      </c>
      <c r="E42">
        <f ca="1">AVERAGEIFS(IND_SavTechs_LD!$E$8:$E$607,IND_SavTechs_LD!$C$8:$C$607,IND_LD!C42, IND_SavTechs_LD!$K$8:$K$607,IND_LD!L42)</f>
        <v>4.2261760563380291</v>
      </c>
      <c r="F42" s="79">
        <f ca="1">AVERAGEIFS(IND_SavTechs_LD!$F$8:$F$607,IND_SavTechs_LD!$C$8:$C$607,IND_LD!C42, IND_SavTechs_LD!$K$8:$K$607,IND_LD!L42)</f>
        <v>1984.3006781416761</v>
      </c>
      <c r="I42" s="63">
        <f>IND_SavTechs_LD!I43</f>
        <v>1</v>
      </c>
      <c r="J42" s="63">
        <f>IND_SavTechs_LD!J43</f>
        <v>1</v>
      </c>
      <c r="L42">
        <v>0</v>
      </c>
      <c r="M42" t="s">
        <v>174</v>
      </c>
      <c r="Q42" t="str">
        <f t="shared" ca="1" si="1"/>
        <v>INDLDEFFLA-8</v>
      </c>
      <c r="R42" t="str">
        <f t="shared" ca="1" si="2"/>
        <v>Other utilities Industry SavLA</v>
      </c>
      <c r="S42" t="s">
        <v>32</v>
      </c>
      <c r="T42" t="s">
        <v>33</v>
      </c>
      <c r="W42" t="s">
        <v>34</v>
      </c>
    </row>
    <row r="43" spans="2:23">
      <c r="B43" t="str">
        <f ca="1">"IND"&amp;MID(C43,2,2)&amp;"EFF"&amp;RIGHT(C43,2)&amp;"-"&amp;8-L43</f>
        <v>INDLDEFFEM-0</v>
      </c>
      <c r="C43" t="str">
        <f ca="1">IND_SavTechs_LD!$C$12</f>
        <v>ILDEM</v>
      </c>
      <c r="D43">
        <f>IND_SavTechs_LD!D44</f>
        <v>2016</v>
      </c>
      <c r="E43">
        <f ca="1">AVERAGEIFS(IND_SavTechs_LD!$E$8:$E$607,IND_SavTechs_LD!$C$8:$C$607,IND_LD!C43, IND_SavTechs_LD!$K$8:$K$607,IND_LD!L43)</f>
        <v>3.1772999999999993</v>
      </c>
      <c r="F43" s="79">
        <f ca="1">AVERAGEIFS(IND_SavTechs_LD!$F$8:$F$607,IND_SavTechs_LD!$C$8:$C$607,IND_LD!C43, IND_SavTechs_LD!$K$8:$K$607,IND_LD!L43)</f>
        <v>146.73976610067504</v>
      </c>
      <c r="I43" s="63">
        <f>IND_SavTechs_LD!I44</f>
        <v>1</v>
      </c>
      <c r="J43" s="63">
        <f>IND_SavTechs_LD!J44</f>
        <v>1</v>
      </c>
      <c r="L43">
        <v>8</v>
      </c>
      <c r="M43" t="s">
        <v>166</v>
      </c>
      <c r="Q43" t="str">
        <f t="shared" ca="1" si="1"/>
        <v>INDLDEFFEM-0</v>
      </c>
      <c r="R43" t="str">
        <f t="shared" ca="1" si="2"/>
        <v>Other utilities Industry SavEM</v>
      </c>
      <c r="S43" t="s">
        <v>32</v>
      </c>
      <c r="T43" t="s">
        <v>33</v>
      </c>
      <c r="W43" t="s">
        <v>34</v>
      </c>
    </row>
    <row r="44" spans="2:23">
      <c r="B44" t="str">
        <f t="shared" ref="B44:B51" ca="1" si="6">"IND"&amp;MID(C44,2,2)&amp;"EFF"&amp;RIGHT(C44,2)&amp;"-"&amp;8-L44</f>
        <v>INDLDEFFEM-1</v>
      </c>
      <c r="C44" t="str">
        <f ca="1">IND_SavTechs_LD!$C$12</f>
        <v>ILDEM</v>
      </c>
      <c r="D44">
        <f>IND_SavTechs_LD!D45</f>
        <v>2016</v>
      </c>
      <c r="E44">
        <f ca="1">AVERAGEIFS(IND_SavTechs_LD!$E$8:$E$607,IND_SavTechs_LD!$C$8:$C$607,IND_LD!C44, IND_SavTechs_LD!$K$8:$K$607,IND_LD!L44)</f>
        <v>3.4985999999999997</v>
      </c>
      <c r="F44" s="79">
        <f ca="1">AVERAGEIFS(IND_SavTechs_LD!$F$8:$F$607,IND_SavTechs_LD!$C$8:$C$607,IND_LD!C44, IND_SavTechs_LD!$K$8:$K$607,IND_LD!L44)</f>
        <v>554.54776388132257</v>
      </c>
      <c r="I44" s="63">
        <f>IND_SavTechs_LD!I45</f>
        <v>1</v>
      </c>
      <c r="J44" s="63">
        <f>IND_SavTechs_LD!J45</f>
        <v>1</v>
      </c>
      <c r="L44">
        <v>7</v>
      </c>
      <c r="M44" t="s">
        <v>167</v>
      </c>
      <c r="Q44" t="str">
        <f t="shared" ca="1" si="1"/>
        <v>INDLDEFFEM-1</v>
      </c>
      <c r="R44" t="str">
        <f t="shared" ca="1" si="2"/>
        <v>Other utilities Industry SavEM</v>
      </c>
      <c r="S44" t="s">
        <v>32</v>
      </c>
      <c r="T44" t="s">
        <v>33</v>
      </c>
      <c r="W44" t="s">
        <v>34</v>
      </c>
    </row>
    <row r="45" spans="2:23">
      <c r="B45" t="str">
        <f t="shared" ca="1" si="6"/>
        <v>INDLDEFFEM-2</v>
      </c>
      <c r="C45" t="str">
        <f ca="1">IND_SavTechs_LD!$C$12</f>
        <v>ILDEM</v>
      </c>
      <c r="D45">
        <f>IND_SavTechs_LD!D46</f>
        <v>2016</v>
      </c>
      <c r="E45">
        <f ca="1">AVERAGEIFS(IND_SavTechs_LD!$E$8:$E$607,IND_SavTechs_LD!$C$8:$C$607,IND_LD!C45, IND_SavTechs_LD!$K$8:$K$607,IND_LD!L45)</f>
        <v>3.5521499999999993</v>
      </c>
      <c r="F45" s="79">
        <f ca="1">AVERAGEIFS(IND_SavTechs_LD!$F$8:$F$607,IND_SavTechs_LD!$C$8:$C$607,IND_LD!C45, IND_SavTechs_LD!$K$8:$K$607,IND_LD!L45)</f>
        <v>637.75955892200352</v>
      </c>
      <c r="I45" s="63">
        <f>IND_SavTechs_LD!I46</f>
        <v>1</v>
      </c>
      <c r="J45" s="63">
        <f>IND_SavTechs_LD!J46</f>
        <v>1</v>
      </c>
      <c r="L45">
        <v>6</v>
      </c>
      <c r="M45" t="s">
        <v>168</v>
      </c>
      <c r="Q45" t="str">
        <f t="shared" ca="1" si="1"/>
        <v>INDLDEFFEM-2</v>
      </c>
      <c r="R45" t="str">
        <f t="shared" ca="1" si="2"/>
        <v>Other utilities Industry SavEM</v>
      </c>
      <c r="S45" t="s">
        <v>32</v>
      </c>
      <c r="T45" t="s">
        <v>33</v>
      </c>
      <c r="W45" t="s">
        <v>34</v>
      </c>
    </row>
    <row r="46" spans="2:23">
      <c r="B46" t="str">
        <f t="shared" ca="1" si="6"/>
        <v>INDLDEFFEM-3</v>
      </c>
      <c r="C46" t="str">
        <f ca="1">IND_SavTechs_LD!$C$12</f>
        <v>ILDEM</v>
      </c>
      <c r="D46">
        <f>IND_SavTechs_LD!D47</f>
        <v>2016</v>
      </c>
      <c r="E46">
        <f ca="1">AVERAGEIFS(IND_SavTechs_LD!$E$8:$E$607,IND_SavTechs_LD!$C$8:$C$607,IND_LD!C46, IND_SavTechs_LD!$K$8:$K$607,IND_LD!L46)</f>
        <v>3.6101624999999999</v>
      </c>
      <c r="F46" s="79">
        <f ca="1">AVERAGEIFS(IND_SavTechs_LD!$F$8:$F$607,IND_SavTechs_LD!$C$8:$C$607,IND_LD!C46, IND_SavTechs_LD!$K$8:$K$607,IND_LD!L46)</f>
        <v>748.70861897624491</v>
      </c>
      <c r="I46" s="63">
        <f>IND_SavTechs_LD!I47</f>
        <v>1</v>
      </c>
      <c r="J46" s="63">
        <f>IND_SavTechs_LD!J47</f>
        <v>1</v>
      </c>
      <c r="L46">
        <v>5</v>
      </c>
      <c r="M46" t="s">
        <v>169</v>
      </c>
      <c r="Q46" t="str">
        <f t="shared" ca="1" si="1"/>
        <v>INDLDEFFEM-3</v>
      </c>
      <c r="R46" t="str">
        <f t="shared" ca="1" si="2"/>
        <v>Other utilities Industry SavEM</v>
      </c>
      <c r="S46" t="s">
        <v>32</v>
      </c>
      <c r="T46" t="s">
        <v>33</v>
      </c>
      <c r="W46" t="s">
        <v>34</v>
      </c>
    </row>
    <row r="47" spans="2:23">
      <c r="B47" t="str">
        <f t="shared" ca="1" si="6"/>
        <v>INDLDEFFEM-4</v>
      </c>
      <c r="C47" t="str">
        <f ca="1">IND_SavTechs_LD!$C$12</f>
        <v>ILDEM</v>
      </c>
      <c r="D47">
        <f>IND_SavTechs_LD!D48</f>
        <v>2016</v>
      </c>
      <c r="E47">
        <f ca="1">AVERAGEIFS(IND_SavTechs_LD!$E$8:$E$607,IND_SavTechs_LD!$C$8:$C$607,IND_LD!C47, IND_SavTechs_LD!$K$8:$K$607,IND_LD!L47)</f>
        <v>3.6637124999999999</v>
      </c>
      <c r="F47" s="79">
        <f ca="1">AVERAGEIFS(IND_SavTechs_LD!$F$8:$F$607,IND_SavTechs_LD!$C$8:$C$607,IND_LD!C47, IND_SavTechs_LD!$K$8:$K$607,IND_LD!L47)</f>
        <v>859.65767903048595</v>
      </c>
      <c r="I47" s="63">
        <f>IND_SavTechs_LD!I48</f>
        <v>1</v>
      </c>
      <c r="J47" s="63">
        <f>IND_SavTechs_LD!J48</f>
        <v>1</v>
      </c>
      <c r="L47">
        <v>4</v>
      </c>
      <c r="M47" t="s">
        <v>170</v>
      </c>
      <c r="Q47" t="str">
        <f t="shared" ca="1" si="1"/>
        <v>INDLDEFFEM-4</v>
      </c>
      <c r="R47" t="str">
        <f t="shared" ca="1" si="2"/>
        <v>Other utilities Industry SavEM</v>
      </c>
      <c r="S47" t="s">
        <v>32</v>
      </c>
      <c r="T47" t="s">
        <v>33</v>
      </c>
      <c r="W47" t="s">
        <v>34</v>
      </c>
    </row>
    <row r="48" spans="2:23">
      <c r="B48" t="str">
        <f t="shared" ca="1" si="6"/>
        <v>INDLDEFFEM-5</v>
      </c>
      <c r="C48" t="str">
        <f ca="1">IND_SavTechs_LD!$C$12</f>
        <v>ILDEM</v>
      </c>
      <c r="D48">
        <f>IND_SavTechs_LD!D49</f>
        <v>2016</v>
      </c>
      <c r="E48">
        <f ca="1">AVERAGEIFS(IND_SavTechs_LD!$E$8:$E$607,IND_SavTechs_LD!$C$8:$C$607,IND_LD!C48, IND_SavTechs_LD!$K$8:$K$607,IND_LD!L48)</f>
        <v>3.7172624999999999</v>
      </c>
      <c r="F48" s="79">
        <f ca="1">AVERAGEIFS(IND_SavTechs_LD!$F$8:$F$607,IND_SavTechs_LD!$C$8:$C$607,IND_LD!C48, IND_SavTechs_LD!$K$8:$K$607,IND_LD!L48)</f>
        <v>970.60673908472734</v>
      </c>
      <c r="I48" s="63">
        <f>IND_SavTechs_LD!I49</f>
        <v>1</v>
      </c>
      <c r="J48" s="63">
        <f>IND_SavTechs_LD!J49</f>
        <v>1</v>
      </c>
      <c r="L48">
        <v>3</v>
      </c>
      <c r="M48" t="s">
        <v>171</v>
      </c>
      <c r="Q48" t="str">
        <f t="shared" ca="1" si="1"/>
        <v>INDLDEFFEM-5</v>
      </c>
      <c r="R48" t="str">
        <f t="shared" ca="1" si="2"/>
        <v>Other utilities Industry SavEM</v>
      </c>
      <c r="S48" t="s">
        <v>32</v>
      </c>
      <c r="T48" t="s">
        <v>33</v>
      </c>
      <c r="W48" t="s">
        <v>34</v>
      </c>
    </row>
    <row r="49" spans="2:23">
      <c r="B49" t="str">
        <f t="shared" ca="1" si="6"/>
        <v>INDLDEFFEM-6</v>
      </c>
      <c r="C49" t="str">
        <f ca="1">IND_SavTechs_LD!$C$12</f>
        <v>ILDEM</v>
      </c>
      <c r="D49">
        <f>IND_SavTechs_LD!D50</f>
        <v>2016</v>
      </c>
      <c r="E49">
        <f ca="1">AVERAGEIFS(IND_SavTechs_LD!$E$8:$E$607,IND_SavTechs_LD!$C$8:$C$607,IND_LD!C49, IND_SavTechs_LD!$K$8:$K$607,IND_LD!L49)</f>
        <v>3.757425</v>
      </c>
      <c r="F49" s="79">
        <f ca="1">AVERAGEIFS(IND_SavTechs_LD!$F$8:$F$607,IND_SavTechs_LD!$C$8:$C$607,IND_LD!C49, IND_SavTechs_LD!$K$8:$K$607,IND_LD!L49)</f>
        <v>1053.8185341254084</v>
      </c>
      <c r="I49" s="63">
        <f>IND_SavTechs_LD!I50</f>
        <v>1</v>
      </c>
      <c r="J49" s="63">
        <f>IND_SavTechs_LD!J50</f>
        <v>1</v>
      </c>
      <c r="L49">
        <v>2</v>
      </c>
      <c r="M49" t="s">
        <v>172</v>
      </c>
      <c r="Q49" t="str">
        <f t="shared" ca="1" si="1"/>
        <v>INDLDEFFEM-6</v>
      </c>
      <c r="R49" t="str">
        <f t="shared" ca="1" si="2"/>
        <v>Other utilities Industry SavEM</v>
      </c>
      <c r="S49" t="s">
        <v>32</v>
      </c>
      <c r="T49" t="s">
        <v>33</v>
      </c>
      <c r="W49" t="s">
        <v>34</v>
      </c>
    </row>
    <row r="50" spans="2:23">
      <c r="B50" t="str">
        <f t="shared" ca="1" si="6"/>
        <v>INDLDEFFEM-7</v>
      </c>
      <c r="C50" t="str">
        <f ca="1">IND_SavTechs_LD!$C$12</f>
        <v>ILDEM</v>
      </c>
      <c r="D50">
        <f>IND_SavTechs_LD!D51</f>
        <v>2016</v>
      </c>
      <c r="E50">
        <f ca="1">AVERAGEIFS(IND_SavTechs_LD!$E$8:$E$607,IND_SavTechs_LD!$C$8:$C$607,IND_LD!C50, IND_SavTechs_LD!$K$8:$K$607,IND_LD!L50)</f>
        <v>3.7975874999999997</v>
      </c>
      <c r="F50" s="79">
        <f ca="1">AVERAGEIFS(IND_SavTechs_LD!$F$8:$F$607,IND_SavTechs_LD!$C$8:$C$607,IND_LD!C50, IND_SavTechs_LD!$K$8:$K$607,IND_LD!L50)</f>
        <v>1137.0303291660891</v>
      </c>
      <c r="I50" s="63">
        <f>IND_SavTechs_LD!I51</f>
        <v>1</v>
      </c>
      <c r="J50" s="63">
        <f>IND_SavTechs_LD!J51</f>
        <v>1</v>
      </c>
      <c r="L50">
        <v>1</v>
      </c>
      <c r="M50" t="s">
        <v>173</v>
      </c>
      <c r="Q50" t="str">
        <f t="shared" ca="1" si="1"/>
        <v>INDLDEFFEM-7</v>
      </c>
      <c r="R50" t="str">
        <f t="shared" ca="1" si="2"/>
        <v>Other utilities Industry SavEM</v>
      </c>
      <c r="S50" t="s">
        <v>32</v>
      </c>
      <c r="T50" t="s">
        <v>33</v>
      </c>
      <c r="W50" t="s">
        <v>34</v>
      </c>
    </row>
    <row r="51" spans="2:23">
      <c r="B51" t="str">
        <f t="shared" ca="1" si="6"/>
        <v>INDLDEFFEM-8</v>
      </c>
      <c r="C51" t="str">
        <f ca="1">IND_SavTechs_LD!$C$12</f>
        <v>ILDEM</v>
      </c>
      <c r="D51">
        <f>IND_SavTechs_LD!D52</f>
        <v>2016</v>
      </c>
      <c r="E51">
        <f ca="1">AVERAGEIFS(IND_SavTechs_LD!$E$8:$E$607,IND_SavTechs_LD!$C$8:$C$607,IND_LD!C51, IND_SavTechs_LD!$K$8:$K$607,IND_LD!L51)</f>
        <v>4.437484859154929</v>
      </c>
      <c r="F51" s="79">
        <f ca="1">AVERAGEIFS(IND_SavTechs_LD!$F$8:$F$607,IND_SavTechs_LD!$C$8:$C$607,IND_LD!C51, IND_SavTechs_LD!$K$8:$K$607,IND_LD!L51)</f>
        <v>2409.405987359869</v>
      </c>
      <c r="I51" s="63">
        <f>IND_SavTechs_LD!I52</f>
        <v>1</v>
      </c>
      <c r="J51" s="63">
        <f>IND_SavTechs_LD!J52</f>
        <v>1</v>
      </c>
      <c r="L51">
        <v>0</v>
      </c>
      <c r="M51" t="s">
        <v>174</v>
      </c>
      <c r="Q51" t="str">
        <f t="shared" ca="1" si="1"/>
        <v>INDLDEFFEM-8</v>
      </c>
      <c r="R51" t="str">
        <f t="shared" ca="1" si="2"/>
        <v>Other utilities Industry SavEM</v>
      </c>
      <c r="S51" t="s">
        <v>32</v>
      </c>
      <c r="T51" t="s">
        <v>33</v>
      </c>
      <c r="W51" t="s">
        <v>34</v>
      </c>
    </row>
    <row r="52" spans="2:23">
      <c r="B52" t="str">
        <f ca="1">"IND"&amp;MID(C52,2,2)&amp;"EFF"&amp;RIGHT(C52,2)&amp;"-"&amp;8-L52</f>
        <v>INDLDEFFTF-0</v>
      </c>
      <c r="C52" t="str">
        <f ca="1">IND_SavTechs_LD!$C$13</f>
        <v>ILDTF</v>
      </c>
      <c r="D52">
        <f>IND_SavTechs_LD!D53</f>
        <v>2016</v>
      </c>
      <c r="E52">
        <f ca="1">AVERAGEIFS(IND_SavTechs_LD!$E$8:$E$607,IND_SavTechs_LD!$C$8:$C$607,IND_LD!C52, IND_SavTechs_LD!$K$8:$K$607,IND_LD!L52)</f>
        <v>7.0617647058823527</v>
      </c>
      <c r="F52" s="79">
        <f ca="1">AVERAGEIFS(IND_SavTechs_LD!$F$8:$F$607,IND_SavTechs_LD!$C$8:$C$607,IND_LD!C52, IND_SavTechs_LD!$K$8:$K$607,IND_LD!L52)</f>
        <v>256.7077582791232</v>
      </c>
      <c r="I52" s="63">
        <f>IND_SavTechs_LD!I53</f>
        <v>1</v>
      </c>
      <c r="J52" s="63">
        <f>IND_SavTechs_LD!J53</f>
        <v>1</v>
      </c>
      <c r="L52">
        <v>8</v>
      </c>
      <c r="M52" t="s">
        <v>166</v>
      </c>
      <c r="Q52" t="str">
        <f t="shared" ca="1" si="1"/>
        <v>INDLDEFFTF-0</v>
      </c>
      <c r="R52" t="str">
        <f t="shared" ca="1" si="2"/>
        <v>Other utilities Industry SavTF</v>
      </c>
      <c r="S52" t="s">
        <v>32</v>
      </c>
      <c r="T52" t="s">
        <v>33</v>
      </c>
      <c r="W52" t="s">
        <v>34</v>
      </c>
    </row>
    <row r="53" spans="2:23">
      <c r="B53" t="str">
        <f t="shared" ref="B53:B60" ca="1" si="7">"IND"&amp;MID(C53,2,2)&amp;"EFF"&amp;RIGHT(C53,2)&amp;"-"&amp;8-L53</f>
        <v>INDLDEFFTF-1</v>
      </c>
      <c r="C53" t="str">
        <f ca="1">IND_SavTechs_LD!$C$13</f>
        <v>ILDTF</v>
      </c>
      <c r="D53">
        <f>IND_SavTechs_LD!D54</f>
        <v>2016</v>
      </c>
      <c r="E53">
        <f ca="1">AVERAGEIFS(IND_SavTechs_LD!$E$8:$E$607,IND_SavTechs_LD!$C$8:$C$607,IND_LD!C53, IND_SavTechs_LD!$K$8:$K$607,IND_LD!L53)</f>
        <v>14</v>
      </c>
      <c r="F53" s="79">
        <f ca="1">AVERAGEIFS(IND_SavTechs_LD!$F$8:$F$607,IND_SavTechs_LD!$C$8:$C$607,IND_LD!C53, IND_SavTechs_LD!$K$8:$K$607,IND_LD!L53)</f>
        <v>551.01412761933</v>
      </c>
      <c r="I53" s="63">
        <f>IND_SavTechs_LD!I54</f>
        <v>1</v>
      </c>
      <c r="J53" s="63">
        <f>IND_SavTechs_LD!J54</f>
        <v>1</v>
      </c>
      <c r="L53">
        <v>7</v>
      </c>
      <c r="M53" t="s">
        <v>167</v>
      </c>
      <c r="Q53" t="str">
        <f t="shared" ca="1" si="1"/>
        <v>INDLDEFFTF-1</v>
      </c>
      <c r="R53" t="str">
        <f t="shared" ca="1" si="2"/>
        <v>Other utilities Industry SavTF</v>
      </c>
      <c r="S53" t="s">
        <v>32</v>
      </c>
      <c r="T53" t="s">
        <v>33</v>
      </c>
      <c r="W53" t="s">
        <v>34</v>
      </c>
    </row>
    <row r="54" spans="2:23">
      <c r="B54" t="str">
        <f t="shared" ca="1" si="7"/>
        <v>INDLDEFFTF-2</v>
      </c>
      <c r="C54" t="str">
        <f ca="1">IND_SavTechs_LD!$C$13</f>
        <v>ILDTF</v>
      </c>
      <c r="D54">
        <f>IND_SavTechs_LD!D55</f>
        <v>2016</v>
      </c>
      <c r="E54">
        <f ca="1">AVERAGEIFS(IND_SavTechs_LD!$E$8:$E$607,IND_SavTechs_LD!$C$8:$C$607,IND_LD!C54, IND_SavTechs_LD!$K$8:$K$607,IND_LD!L54)</f>
        <v>15.333333333333332</v>
      </c>
      <c r="F54" s="79">
        <f ca="1">AVERAGEIFS(IND_SavTechs_LD!$F$8:$F$607,IND_SavTechs_LD!$C$8:$C$607,IND_LD!C54, IND_SavTechs_LD!$K$8:$K$607,IND_LD!L54)</f>
        <v>646.52324307334732</v>
      </c>
      <c r="I54" s="63">
        <f>IND_SavTechs_LD!I55</f>
        <v>1</v>
      </c>
      <c r="J54" s="63">
        <f>IND_SavTechs_LD!J55</f>
        <v>1</v>
      </c>
      <c r="L54">
        <v>6</v>
      </c>
      <c r="M54" t="s">
        <v>168</v>
      </c>
      <c r="Q54" t="str">
        <f t="shared" ca="1" si="1"/>
        <v>INDLDEFFTF-2</v>
      </c>
      <c r="R54" t="str">
        <f t="shared" ca="1" si="2"/>
        <v>Other utilities Industry SavTF</v>
      </c>
      <c r="S54" t="s">
        <v>32</v>
      </c>
      <c r="T54" t="s">
        <v>33</v>
      </c>
      <c r="W54" t="s">
        <v>34</v>
      </c>
    </row>
    <row r="55" spans="2:23">
      <c r="B55" t="str">
        <f t="shared" ca="1" si="7"/>
        <v>INDLDEFFTF-3</v>
      </c>
      <c r="C55" t="str">
        <f ca="1">IND_SavTechs_LD!$C$13</f>
        <v>ILDTF</v>
      </c>
      <c r="D55">
        <f>IND_SavTechs_LD!D56</f>
        <v>2016</v>
      </c>
      <c r="E55">
        <f ca="1">AVERAGEIFS(IND_SavTechs_LD!$E$8:$E$607,IND_SavTechs_LD!$C$8:$C$607,IND_LD!C55, IND_SavTechs_LD!$K$8:$K$607,IND_LD!L55)</f>
        <v>15.916666666666666</v>
      </c>
      <c r="F55" s="79">
        <f ca="1">AVERAGEIFS(IND_SavTechs_LD!$F$8:$F$607,IND_SavTechs_LD!$C$8:$C$607,IND_LD!C55, IND_SavTechs_LD!$K$8:$K$607,IND_LD!L55)</f>
        <v>749.3792135622889</v>
      </c>
      <c r="I55" s="63">
        <f>IND_SavTechs_LD!I56</f>
        <v>1</v>
      </c>
      <c r="J55" s="63">
        <f>IND_SavTechs_LD!J56</f>
        <v>1</v>
      </c>
      <c r="L55">
        <v>5</v>
      </c>
      <c r="M55" t="s">
        <v>169</v>
      </c>
      <c r="Q55" t="str">
        <f t="shared" ca="1" si="1"/>
        <v>INDLDEFFTF-3</v>
      </c>
      <c r="R55" t="str">
        <f t="shared" ca="1" si="2"/>
        <v>Other utilities Industry SavTF</v>
      </c>
      <c r="S55" t="s">
        <v>32</v>
      </c>
      <c r="T55" t="s">
        <v>33</v>
      </c>
      <c r="W55" t="s">
        <v>34</v>
      </c>
    </row>
    <row r="56" spans="2:23">
      <c r="B56" t="str">
        <f t="shared" ca="1" si="7"/>
        <v>INDLDEFFTF-4</v>
      </c>
      <c r="C56" t="str">
        <f ca="1">IND_SavTechs_LD!$C$13</f>
        <v>ILDTF</v>
      </c>
      <c r="D56">
        <f>IND_SavTechs_LD!D57</f>
        <v>2016</v>
      </c>
      <c r="E56">
        <f ca="1">AVERAGEIFS(IND_SavTechs_LD!$E$8:$E$607,IND_SavTechs_LD!$C$8:$C$607,IND_LD!C56, IND_SavTechs_LD!$K$8:$K$607,IND_LD!L56)</f>
        <v>16.5</v>
      </c>
      <c r="F56" s="79">
        <f ca="1">AVERAGEIFS(IND_SavTechs_LD!$F$8:$F$607,IND_SavTechs_LD!$C$8:$C$607,IND_LD!C56, IND_SavTechs_LD!$K$8:$K$607,IND_LD!L56)</f>
        <v>852.23518405123048</v>
      </c>
      <c r="I56" s="63">
        <f>IND_SavTechs_LD!I57</f>
        <v>1</v>
      </c>
      <c r="J56" s="63">
        <f>IND_SavTechs_LD!J57</f>
        <v>1</v>
      </c>
      <c r="L56">
        <v>4</v>
      </c>
      <c r="M56" t="s">
        <v>170</v>
      </c>
      <c r="Q56" t="str">
        <f t="shared" ca="1" si="1"/>
        <v>INDLDEFFTF-4</v>
      </c>
      <c r="R56" t="str">
        <f t="shared" ca="1" si="2"/>
        <v>Other utilities Industry SavTF</v>
      </c>
      <c r="S56" t="s">
        <v>32</v>
      </c>
      <c r="T56" t="s">
        <v>33</v>
      </c>
      <c r="W56" t="s">
        <v>34</v>
      </c>
    </row>
    <row r="57" spans="2:23">
      <c r="B57" t="str">
        <f t="shared" ca="1" si="7"/>
        <v>INDLDEFFTF-5</v>
      </c>
      <c r="C57" t="str">
        <f ca="1">IND_SavTechs_LD!$C$13</f>
        <v>ILDTF</v>
      </c>
      <c r="D57">
        <f>IND_SavTechs_LD!D58</f>
        <v>2016</v>
      </c>
      <c r="E57">
        <f ca="1">AVERAGEIFS(IND_SavTechs_LD!$E$8:$E$607,IND_SavTechs_LD!$C$8:$C$607,IND_LD!C57, IND_SavTechs_LD!$K$8:$K$607,IND_LD!L57)</f>
        <v>17.083333333333332</v>
      </c>
      <c r="F57" s="79">
        <f ca="1">AVERAGEIFS(IND_SavTechs_LD!$F$8:$F$607,IND_SavTechs_LD!$C$8:$C$607,IND_LD!C57, IND_SavTechs_LD!$K$8:$K$607,IND_LD!L57)</f>
        <v>955.09115454017217</v>
      </c>
      <c r="I57" s="63">
        <f>IND_SavTechs_LD!I58</f>
        <v>1</v>
      </c>
      <c r="J57" s="63">
        <f>IND_SavTechs_LD!J58</f>
        <v>1</v>
      </c>
      <c r="L57">
        <v>3</v>
      </c>
      <c r="M57" t="s">
        <v>171</v>
      </c>
      <c r="Q57" t="str">
        <f t="shared" ca="1" si="1"/>
        <v>INDLDEFFTF-5</v>
      </c>
      <c r="R57" t="str">
        <f t="shared" ca="1" si="2"/>
        <v>Other utilities Industry SavTF</v>
      </c>
      <c r="S57" t="s">
        <v>32</v>
      </c>
      <c r="T57" t="s">
        <v>33</v>
      </c>
      <c r="W57" t="s">
        <v>34</v>
      </c>
    </row>
    <row r="58" spans="2:23">
      <c r="B58" t="str">
        <f t="shared" ca="1" si="7"/>
        <v>INDLDEFFTF-6</v>
      </c>
      <c r="C58" t="str">
        <f ca="1">IND_SavTechs_LD!$C$13</f>
        <v>ILDTF</v>
      </c>
      <c r="D58">
        <f>IND_SavTechs_LD!D59</f>
        <v>2016</v>
      </c>
      <c r="E58">
        <f ca="1">AVERAGEIFS(IND_SavTechs_LD!$E$8:$E$607,IND_SavTechs_LD!$C$8:$C$607,IND_LD!C58, IND_SavTechs_LD!$K$8:$K$607,IND_LD!L58)</f>
        <v>17.624999999999996</v>
      </c>
      <c r="F58" s="79">
        <f ca="1">AVERAGEIFS(IND_SavTechs_LD!$F$8:$F$607,IND_SavTechs_LD!$C$8:$C$607,IND_LD!C58, IND_SavTechs_LD!$K$8:$K$607,IND_LD!L58)</f>
        <v>1050.6002699941891</v>
      </c>
      <c r="I58" s="63">
        <f>IND_SavTechs_LD!I59</f>
        <v>1</v>
      </c>
      <c r="J58" s="63">
        <f>IND_SavTechs_LD!J59</f>
        <v>1</v>
      </c>
      <c r="L58">
        <v>2</v>
      </c>
      <c r="M58" t="s">
        <v>172</v>
      </c>
      <c r="Q58" t="str">
        <f t="shared" ca="1" si="1"/>
        <v>INDLDEFFTF-6</v>
      </c>
      <c r="R58" t="str">
        <f t="shared" ca="1" si="2"/>
        <v>Other utilities Industry SavTF</v>
      </c>
      <c r="S58" t="s">
        <v>32</v>
      </c>
      <c r="T58" t="s">
        <v>33</v>
      </c>
      <c r="W58" t="s">
        <v>34</v>
      </c>
    </row>
    <row r="59" spans="2:23">
      <c r="B59" t="str">
        <f t="shared" ca="1" si="7"/>
        <v>INDLDEFFTF-7</v>
      </c>
      <c r="C59" t="str">
        <f ca="1">IND_SavTechs_LD!$C$13</f>
        <v>ILDTF</v>
      </c>
      <c r="D59">
        <f>IND_SavTechs_LD!D60</f>
        <v>2016</v>
      </c>
      <c r="E59">
        <f ca="1">AVERAGEIFS(IND_SavTechs_LD!$E$8:$E$607,IND_SavTechs_LD!$C$8:$C$607,IND_LD!C59, IND_SavTechs_LD!$K$8:$K$607,IND_LD!L59)</f>
        <v>18.166666666666664</v>
      </c>
      <c r="F59" s="79">
        <f ca="1">AVERAGEIFS(IND_SavTechs_LD!$F$8:$F$607,IND_SavTechs_LD!$C$8:$C$607,IND_LD!C59, IND_SavTechs_LD!$K$8:$K$607,IND_LD!L59)</f>
        <v>1146.1093854482065</v>
      </c>
      <c r="I59" s="63">
        <f>IND_SavTechs_LD!I60</f>
        <v>1</v>
      </c>
      <c r="J59" s="63">
        <f>IND_SavTechs_LD!J60</f>
        <v>1</v>
      </c>
      <c r="L59">
        <v>1</v>
      </c>
      <c r="M59" t="s">
        <v>173</v>
      </c>
      <c r="Q59" t="str">
        <f t="shared" ca="1" si="1"/>
        <v>INDLDEFFTF-7</v>
      </c>
      <c r="R59" t="str">
        <f t="shared" ca="1" si="2"/>
        <v>Other utilities Industry SavTF</v>
      </c>
      <c r="S59" t="s">
        <v>32</v>
      </c>
      <c r="T59" t="s">
        <v>33</v>
      </c>
      <c r="W59" t="s">
        <v>34</v>
      </c>
    </row>
    <row r="60" spans="2:23">
      <c r="B60" t="str">
        <f t="shared" ca="1" si="7"/>
        <v>INDLDEFFTF-8</v>
      </c>
      <c r="C60" t="str">
        <f ca="1">IND_SavTechs_LD!$C$13</f>
        <v>ILDTF</v>
      </c>
      <c r="D60">
        <f>IND_SavTechs_LD!D61</f>
        <v>2016</v>
      </c>
      <c r="E60">
        <f ca="1">AVERAGEIFS(IND_SavTechs_LD!$E$8:$E$607,IND_SavTechs_LD!$C$8:$C$607,IND_LD!C60, IND_SavTechs_LD!$K$8:$K$607,IND_LD!L60)</f>
        <v>19.25</v>
      </c>
      <c r="F60" s="79">
        <f ca="1">AVERAGEIFS(IND_SavTechs_LD!$F$8:$F$607,IND_SavTechs_LD!$C$8:$C$607,IND_LD!C60, IND_SavTechs_LD!$K$8:$K$607,IND_LD!L60)</f>
        <v>1337.1276163562409</v>
      </c>
      <c r="I60" s="63">
        <f>IND_SavTechs_LD!I61</f>
        <v>1</v>
      </c>
      <c r="J60" s="63">
        <f>IND_SavTechs_LD!J61</f>
        <v>1</v>
      </c>
      <c r="L60">
        <v>0</v>
      </c>
      <c r="M60" t="s">
        <v>174</v>
      </c>
      <c r="Q60" t="str">
        <f t="shared" ca="1" si="1"/>
        <v>INDLDEFFTF-8</v>
      </c>
      <c r="R60" t="str">
        <f t="shared" ca="1" si="2"/>
        <v>Other utilities Industry SavTF</v>
      </c>
      <c r="S60" t="s">
        <v>32</v>
      </c>
      <c r="T60" t="s">
        <v>33</v>
      </c>
      <c r="W60" t="s">
        <v>34</v>
      </c>
    </row>
    <row r="61" spans="2:23">
      <c r="F61" s="79"/>
    </row>
    <row r="62" spans="2:23">
      <c r="F62" s="79"/>
    </row>
    <row r="63" spans="2:23">
      <c r="F63" s="79"/>
    </row>
    <row r="64" spans="2:23">
      <c r="F64" s="79"/>
    </row>
    <row r="65" spans="6:6">
      <c r="F65" s="79"/>
    </row>
    <row r="66" spans="6:6">
      <c r="F66" s="79"/>
    </row>
    <row r="67" spans="6:6">
      <c r="F67" s="79"/>
    </row>
    <row r="68" spans="6:6">
      <c r="F68" s="79"/>
    </row>
    <row r="69" spans="6:6">
      <c r="F69" s="79"/>
    </row>
  </sheetData>
  <pageMargins left="0.7" right="0.7" top="0.75" bottom="0.75" header="0.3" footer="0.3"/>
  <legacyDrawing r:id="rId1"/>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1">
    <tabColor rgb="FF92D050"/>
  </sheetPr>
  <dimension ref="A1:AM909"/>
  <sheetViews>
    <sheetView zoomScale="80" zoomScaleNormal="80" workbookViewId="0">
      <selection activeCell="N48" sqref="N48"/>
    </sheetView>
  </sheetViews>
  <sheetFormatPr defaultRowHeight="12.75"/>
  <cols>
    <col min="1" max="1" width="2.85546875" style="14" customWidth="1"/>
    <col min="2" max="2" width="18.7109375" style="14" customWidth="1"/>
    <col min="3" max="3" width="11.42578125" style="14" bestFit="1" customWidth="1"/>
    <col min="4" max="4" width="7.140625" style="14" bestFit="1" customWidth="1"/>
    <col min="5" max="5" width="5" style="14" bestFit="1" customWidth="1"/>
    <col min="6" max="6" width="9.28515625" style="14" bestFit="1" customWidth="1"/>
    <col min="7" max="7" width="7" style="14" bestFit="1" customWidth="1"/>
    <col min="8" max="8" width="7.85546875" style="14" bestFit="1" customWidth="1"/>
    <col min="9" max="9" width="9.7109375" style="14" bestFit="1" customWidth="1"/>
    <col min="10" max="10" width="8.28515625" style="14" bestFit="1" customWidth="1"/>
    <col min="11" max="11" width="12" style="14" customWidth="1"/>
    <col min="12" max="12" width="16.28515625" style="14" customWidth="1"/>
    <col min="13" max="13" width="15.7109375" style="1" bestFit="1" customWidth="1"/>
    <col min="14" max="14" width="72.42578125" style="1" bestFit="1" customWidth="1"/>
    <col min="15" max="15" width="13.140625" style="1" customWidth="1"/>
    <col min="16" max="16" width="11.28515625" style="1" customWidth="1"/>
    <col min="17" max="17" width="16.28515625" style="1" customWidth="1"/>
    <col min="18" max="18" width="17.42578125" style="1" customWidth="1"/>
    <col min="19" max="19" width="13.140625" style="1" customWidth="1"/>
    <col min="20" max="21" width="13.85546875" style="1" customWidth="1"/>
    <col min="22" max="22" width="11.42578125" style="1" customWidth="1"/>
    <col min="23" max="23" width="24.28515625" style="1" bestFit="1" customWidth="1"/>
    <col min="24" max="16384" width="9.140625" style="1"/>
  </cols>
  <sheetData>
    <row r="1" spans="1:39">
      <c r="A1" s="1"/>
      <c r="B1" s="1"/>
      <c r="C1" s="1"/>
      <c r="D1" s="1"/>
      <c r="E1" s="1"/>
      <c r="F1" s="1"/>
      <c r="G1" s="1"/>
      <c r="H1" s="1"/>
      <c r="I1" s="1"/>
      <c r="J1" s="1"/>
      <c r="K1" s="1"/>
      <c r="L1" s="1"/>
    </row>
    <row r="2" spans="1:39" ht="23.25">
      <c r="A2" s="1"/>
      <c r="B2" s="2" t="str">
        <f ca="1">W8&amp;" Industry Saving Potential Technologies from COWI Study"</f>
        <v>Other utilities Industry Saving Potential Technologies from COWI Study</v>
      </c>
      <c r="C2" s="1"/>
      <c r="D2" s="1"/>
      <c r="E2" s="1"/>
      <c r="F2" s="1"/>
      <c r="G2" s="1"/>
      <c r="H2" s="1"/>
      <c r="I2" s="1"/>
      <c r="J2" s="1"/>
      <c r="K2" s="1"/>
      <c r="L2" s="1"/>
      <c r="M2" s="3"/>
    </row>
    <row r="3" spans="1:39">
      <c r="A3" s="1"/>
      <c r="B3" s="1"/>
      <c r="C3" s="1"/>
      <c r="D3" s="1"/>
      <c r="E3" s="1"/>
      <c r="F3" s="1"/>
      <c r="G3" s="1"/>
      <c r="H3" s="1"/>
      <c r="I3" s="1"/>
      <c r="J3" s="1"/>
      <c r="K3" s="1"/>
      <c r="L3" s="1"/>
    </row>
    <row r="4" spans="1:39">
      <c r="A4" s="1"/>
      <c r="B4" s="1"/>
      <c r="C4" s="1"/>
      <c r="D4" s="1"/>
      <c r="E4" s="1"/>
      <c r="F4" s="1"/>
      <c r="G4" s="1"/>
      <c r="H4" s="1"/>
      <c r="I4" s="1"/>
      <c r="J4" s="1"/>
      <c r="K4" s="1"/>
      <c r="L4" s="1"/>
    </row>
    <row r="5" spans="1:39">
      <c r="A5" s="1"/>
      <c r="B5" s="1"/>
      <c r="C5" s="4"/>
      <c r="D5" s="1"/>
      <c r="E5" s="1"/>
      <c r="F5" s="1"/>
      <c r="G5" s="1"/>
      <c r="H5" s="1"/>
      <c r="I5" s="1"/>
      <c r="J5" s="1"/>
      <c r="K5" s="1"/>
      <c r="L5" s="5"/>
      <c r="M5" s="5"/>
      <c r="N5" s="6"/>
      <c r="O5" s="6"/>
      <c r="P5" s="6"/>
      <c r="Q5" s="6"/>
      <c r="R5" s="6"/>
      <c r="S5" s="6"/>
      <c r="X5" s="7" t="s">
        <v>2</v>
      </c>
      <c r="Y5" s="7"/>
      <c r="Z5" s="7"/>
      <c r="AA5" s="7"/>
      <c r="AB5" s="7"/>
      <c r="AC5" s="7"/>
      <c r="AD5" s="7"/>
      <c r="AE5" s="7"/>
      <c r="AF5" s="7"/>
      <c r="AG5" s="7"/>
    </row>
    <row r="6" spans="1:39">
      <c r="A6" s="1"/>
      <c r="B6" s="8" t="s">
        <v>3</v>
      </c>
      <c r="C6" s="8" t="s">
        <v>4</v>
      </c>
      <c r="D6" s="9" t="s">
        <v>5</v>
      </c>
      <c r="E6" s="9" t="s">
        <v>6</v>
      </c>
      <c r="F6" s="9" t="s">
        <v>7</v>
      </c>
      <c r="G6" s="9" t="s">
        <v>8</v>
      </c>
      <c r="H6" s="9" t="s">
        <v>9</v>
      </c>
      <c r="I6" s="9" t="s">
        <v>10</v>
      </c>
      <c r="J6" s="9" t="s">
        <v>11</v>
      </c>
      <c r="K6" s="1"/>
      <c r="L6" s="10" t="s">
        <v>12</v>
      </c>
      <c r="M6" s="10" t="s">
        <v>3</v>
      </c>
      <c r="N6" s="10" t="s">
        <v>13</v>
      </c>
      <c r="O6" s="10" t="s">
        <v>14</v>
      </c>
      <c r="P6" s="10" t="s">
        <v>15</v>
      </c>
      <c r="Q6" s="10" t="s">
        <v>16</v>
      </c>
      <c r="R6" s="10" t="s">
        <v>17</v>
      </c>
      <c r="S6" s="10" t="s">
        <v>18</v>
      </c>
      <c r="V6" s="125"/>
      <c r="X6" s="7" t="s">
        <v>19</v>
      </c>
      <c r="Y6" s="7"/>
      <c r="Z6" s="7"/>
      <c r="AA6" s="7"/>
      <c r="AB6" s="7"/>
      <c r="AC6" s="7"/>
      <c r="AD6" s="7"/>
      <c r="AE6" s="7"/>
      <c r="AF6" s="7"/>
      <c r="AG6" s="7"/>
    </row>
    <row r="7" spans="1:39" ht="26.25" thickBot="1">
      <c r="A7" s="1"/>
      <c r="B7" s="11" t="s">
        <v>20</v>
      </c>
      <c r="C7" s="11"/>
      <c r="D7" s="11"/>
      <c r="E7" s="11"/>
      <c r="F7" s="11" t="s">
        <v>21</v>
      </c>
      <c r="G7" s="11" t="s">
        <v>22</v>
      </c>
      <c r="H7" s="11" t="s">
        <v>21</v>
      </c>
      <c r="I7" s="11"/>
      <c r="J7" s="11"/>
      <c r="K7" s="1"/>
      <c r="L7" s="12" t="s">
        <v>23</v>
      </c>
      <c r="M7" s="13" t="s">
        <v>24</v>
      </c>
      <c r="N7" s="13" t="s">
        <v>25</v>
      </c>
      <c r="O7" s="13" t="s">
        <v>26</v>
      </c>
      <c r="P7" s="13" t="s">
        <v>27</v>
      </c>
      <c r="Q7" s="13" t="s">
        <v>28</v>
      </c>
      <c r="R7" s="13" t="s">
        <v>29</v>
      </c>
      <c r="S7" s="13" t="s">
        <v>30</v>
      </c>
    </row>
    <row r="8" spans="1:39">
      <c r="A8" s="1"/>
      <c r="B8" s="14" t="str">
        <f t="shared" ref="B8:B71" ca="1" si="0">M8</f>
        <v>INDLDEFFMT-01</v>
      </c>
      <c r="C8" s="15" t="str">
        <f ca="1">"I"&amp;MID(B8,4,1)&amp;"D"&amp;MID(B8,9,2)</f>
        <v>ILDMT</v>
      </c>
      <c r="D8" s="16">
        <f>'EE investment costs'!$F$15</f>
        <v>2016</v>
      </c>
      <c r="E8" s="14">
        <f>VLOOKUP(X8,'EE investment costs'!$D$56:$R$656,15,0)</f>
        <v>2.625</v>
      </c>
      <c r="F8" s="17">
        <f ca="1">INDEX('EE investment costs'!$D$56:$R$656,MATCH(X8,'EE investment costs'!$D$56:$D$656,0),MATCH($V$8,'EE investment costs'!$D$56:$R$56,0))</f>
        <v>0</v>
      </c>
      <c r="I8" s="18">
        <v>1</v>
      </c>
      <c r="J8" s="18">
        <v>1</v>
      </c>
      <c r="K8" s="14">
        <f ca="1">IF(F8&lt;500,1,0)+IF(F8&lt;600,1,0)+IF(F8&lt;700,1,0)+IF(F8&lt;800,1,0)+IF(F8&lt;900,1,0)+IF(F8&lt;1000,1,0)+IF(F8&lt;1100,1,0)+IF(F8&lt;1200,1,0)</f>
        <v>8</v>
      </c>
      <c r="L8" s="19" t="s">
        <v>31</v>
      </c>
      <c r="M8" s="20" t="str">
        <f t="shared" ref="M8:M71" ca="1" si="1">CONCATENATE("IND",$V$8,"EFF",$X8)</f>
        <v>INDLDEFFMT-01</v>
      </c>
      <c r="N8" s="21" t="str">
        <f ca="1">$W$8&amp;" Saving Tech"&amp;"-"&amp;$Y8&amp;" "&amp;AC8&amp;"y"</f>
        <v>Other utilities Saving Tech-Heat Medium Temp. up to 150C 0.1y</v>
      </c>
      <c r="O8" s="21" t="s">
        <v>32</v>
      </c>
      <c r="P8" s="21" t="s">
        <v>33</v>
      </c>
      <c r="Q8" s="21"/>
      <c r="R8" s="21"/>
      <c r="S8" s="20" t="s">
        <v>34</v>
      </c>
      <c r="V8" s="124" t="str">
        <f ca="1">RIGHT(REPLACE(CELL("filename",A1),1,FIND("]",CELL("filename",A1)),""),2)</f>
        <v>LD</v>
      </c>
      <c r="W8" s="26" t="str">
        <f ca="1">VLOOKUP(V8,Sectors!$B$2:$C$13,2,0)</f>
        <v>Other utilities</v>
      </c>
      <c r="X8" s="3" t="str">
        <f>'EE investment costs'!D57</f>
        <v>MT-01</v>
      </c>
      <c r="Y8" s="3" t="str">
        <f>'EE investment costs'!E57</f>
        <v>Heat Medium Temp. up to 150C</v>
      </c>
      <c r="AC8" s="123">
        <f>'EE investment costs'!C57</f>
        <v>0.1</v>
      </c>
      <c r="AD8" s="22" t="str">
        <f t="shared" ref="AD8" ca="1" si="2">RIGHT(B8,1)</f>
        <v>1</v>
      </c>
      <c r="AE8" s="22" t="str">
        <f ca="1">RIGHT(B14,1)</f>
        <v>2</v>
      </c>
      <c r="AF8" s="22" t="str">
        <f ca="1">RIGHT(B20,1)</f>
        <v>3</v>
      </c>
      <c r="AG8" s="22" t="str">
        <f ca="1">RIGHT(B26,1)</f>
        <v>4</v>
      </c>
      <c r="AH8" s="22" t="str">
        <f ca="1">RIGHT(B32,1)</f>
        <v>5</v>
      </c>
      <c r="AI8" s="22" t="str">
        <f ca="1">RIGHT(B38,1)</f>
        <v>6</v>
      </c>
      <c r="AJ8" s="22" t="str">
        <f ca="1">RIGHT(B44,1)</f>
        <v>7</v>
      </c>
      <c r="AK8" s="22" t="str">
        <f ca="1">RIGHT(B50,1)</f>
        <v>8</v>
      </c>
      <c r="AL8" s="22" t="str">
        <f ca="1">RIGHT(B56,1)</f>
        <v>9</v>
      </c>
      <c r="AM8" s="22" t="str">
        <f ca="1">RIGHT(B62,2)</f>
        <v>10</v>
      </c>
    </row>
    <row r="9" spans="1:39">
      <c r="B9" s="14" t="str">
        <f t="shared" ca="1" si="0"/>
        <v>INDLDEFFHT-01</v>
      </c>
      <c r="C9" s="15" t="str">
        <f t="shared" ref="C9:C72" ca="1" si="3">"I"&amp;MID(B9,4,1)&amp;"D"&amp;MID(B9,9,2)</f>
        <v>ILDHT</v>
      </c>
      <c r="D9" s="16">
        <f>'EE investment costs'!$F$15</f>
        <v>2016</v>
      </c>
      <c r="E9" s="14">
        <f>VLOOKUP(X9,'EE investment costs'!$D$56:$R$656,15,0)</f>
        <v>2.1</v>
      </c>
      <c r="F9" s="17">
        <f ca="1">INDEX('EE investment costs'!$D$56:$R$656,MATCH(X9,'EE investment costs'!$D$56:$D$656,0),MATCH($V$8,'EE investment costs'!$D$56:$R$56,0))</f>
        <v>0</v>
      </c>
      <c r="I9" s="18">
        <v>1</v>
      </c>
      <c r="J9" s="18">
        <v>1</v>
      </c>
      <c r="K9" s="14">
        <f ca="1">IF(F9&lt;500,1,0)+IF(F9&lt;600,1,0)+IF(F9&lt;700,1,0)+IF(F9&lt;800,1,0)+IF(F9&lt;900,1,0)+IF(F9&lt;1000,1,0)+IF(F9&lt;1100,1,0)+IF(F9&lt;1200,1,0)</f>
        <v>8</v>
      </c>
      <c r="L9" s="23"/>
      <c r="M9" s="19" t="str">
        <f t="shared" ca="1" si="1"/>
        <v>INDLDEFFHT-01</v>
      </c>
      <c r="N9" s="23" t="str">
        <f t="shared" ref="N9:N72" ca="1" si="4">$W$8&amp;" Saving Tech"&amp;"-"&amp;$Y9&amp;" "&amp;AC9&amp;"y"</f>
        <v>Other utilities Saving Tech-Heat High Temp. over 150C 0.1y</v>
      </c>
      <c r="O9" s="23" t="s">
        <v>32</v>
      </c>
      <c r="P9" s="23" t="s">
        <v>33</v>
      </c>
      <c r="Q9" s="23"/>
      <c r="R9" s="23"/>
      <c r="S9" s="19" t="s">
        <v>34</v>
      </c>
      <c r="V9" s="16" t="str">
        <f ca="1">V8</f>
        <v>LD</v>
      </c>
      <c r="W9" s="14" t="str">
        <f ca="1">W8</f>
        <v>Other utilities</v>
      </c>
      <c r="X9" s="3" t="str">
        <f>'EE investment costs'!D58</f>
        <v>HT-01</v>
      </c>
      <c r="Y9" s="3" t="str">
        <f>'EE investment costs'!E58</f>
        <v>Heat High Temp. over 150C</v>
      </c>
      <c r="AC9" s="123">
        <f>'EE investment costs'!C58</f>
        <v>0.1</v>
      </c>
      <c r="AD9" s="22"/>
    </row>
    <row r="10" spans="1:39">
      <c r="B10" s="14" t="str">
        <f t="shared" ca="1" si="0"/>
        <v>INDLDEFFRH-01</v>
      </c>
      <c r="C10" s="15" t="str">
        <f t="shared" ca="1" si="3"/>
        <v>ILDRH</v>
      </c>
      <c r="D10" s="16">
        <f>'EE investment costs'!$F$15</f>
        <v>2016</v>
      </c>
      <c r="E10" s="14">
        <f>VLOOKUP(X10,'EE investment costs'!$D$56:$R$656,15,0)</f>
        <v>8.4</v>
      </c>
      <c r="F10" s="17">
        <f ca="1">INDEX('EE investment costs'!$D$56:$R$656,MATCH(X10,'EE investment costs'!$D$56:$D$656,0),MATCH($V$8,'EE investment costs'!$D$56:$R$56,0))</f>
        <v>0</v>
      </c>
      <c r="I10" s="18">
        <v>1</v>
      </c>
      <c r="J10" s="18">
        <v>1</v>
      </c>
      <c r="K10" s="14">
        <f t="shared" ref="K10:K73" ca="1" si="5">IF(F10&lt;500,1,0)+IF(F10&lt;600,1,0)+IF(F10&lt;700,1,0)+IF(F10&lt;800,1,0)+IF(F10&lt;900,1,0)+IF(F10&lt;1000,1,0)+IF(F10&lt;1100,1,0)+IF(F10&lt;1200,1,0)</f>
        <v>8</v>
      </c>
      <c r="L10" s="23"/>
      <c r="M10" s="19" t="str">
        <f t="shared" ca="1" si="1"/>
        <v>INDLDEFFRH-01</v>
      </c>
      <c r="N10" s="23" t="str">
        <f t="shared" ca="1" si="4"/>
        <v>Other utilities Saving Tech-Heat Room Heat 0.1y</v>
      </c>
      <c r="O10" s="23" t="s">
        <v>32</v>
      </c>
      <c r="P10" s="23" t="s">
        <v>33</v>
      </c>
      <c r="Q10" s="23"/>
      <c r="R10" s="23"/>
      <c r="S10" s="19" t="s">
        <v>34</v>
      </c>
      <c r="V10" s="16" t="str">
        <f t="shared" ref="V10:W73" ca="1" si="6">V9</f>
        <v>LD</v>
      </c>
      <c r="W10" s="14" t="str">
        <f t="shared" ca="1" si="6"/>
        <v>Other utilities</v>
      </c>
      <c r="X10" s="3" t="str">
        <f>'EE investment costs'!D59</f>
        <v>RH-01</v>
      </c>
      <c r="Y10" s="3" t="str">
        <f>'EE investment costs'!E59</f>
        <v>Heat Room Heat</v>
      </c>
      <c r="AC10" s="123">
        <f>'EE investment costs'!C59</f>
        <v>0.1</v>
      </c>
      <c r="AD10" s="22"/>
    </row>
    <row r="11" spans="1:39">
      <c r="B11" s="14" t="str">
        <f t="shared" ca="1" si="0"/>
        <v>INDLDEFFLA-01</v>
      </c>
      <c r="C11" s="15" t="str">
        <f t="shared" ca="1" si="3"/>
        <v>ILDLA</v>
      </c>
      <c r="D11" s="16">
        <f>'EE investment costs'!$F$15</f>
        <v>2016</v>
      </c>
      <c r="E11" s="14">
        <f>VLOOKUP(X11,'EE investment costs'!$D$56:$R$656,15,0)</f>
        <v>2.754</v>
      </c>
      <c r="F11" s="17">
        <f ca="1">INDEX('EE investment costs'!$D$56:$R$656,MATCH(X11,'EE investment costs'!$D$56:$D$656,0),MATCH($V$8,'EE investment costs'!$D$56:$R$56,0))</f>
        <v>0</v>
      </c>
      <c r="I11" s="18">
        <v>1</v>
      </c>
      <c r="J11" s="18">
        <v>1</v>
      </c>
      <c r="K11" s="14">
        <f t="shared" ca="1" si="5"/>
        <v>8</v>
      </c>
      <c r="L11" s="23"/>
      <c r="M11" s="19" t="str">
        <f t="shared" ca="1" si="1"/>
        <v>INDLDEFFLA-01</v>
      </c>
      <c r="N11" s="23" t="str">
        <f t="shared" ca="1" si="4"/>
        <v>Other utilities Saving Tech-Light 0.1y</v>
      </c>
      <c r="O11" s="23" t="s">
        <v>32</v>
      </c>
      <c r="P11" s="23" t="s">
        <v>33</v>
      </c>
      <c r="Q11" s="23"/>
      <c r="R11" s="23"/>
      <c r="S11" s="19" t="s">
        <v>34</v>
      </c>
      <c r="V11" s="16" t="str">
        <f t="shared" ca="1" si="6"/>
        <v>LD</v>
      </c>
      <c r="W11" s="14" t="str">
        <f t="shared" ca="1" si="6"/>
        <v>Other utilities</v>
      </c>
      <c r="X11" s="3" t="str">
        <f>'EE investment costs'!D60</f>
        <v>LA-01</v>
      </c>
      <c r="Y11" s="3" t="str">
        <f>'EE investment costs'!E60</f>
        <v>Light</v>
      </c>
      <c r="AC11" s="123">
        <f>'EE investment costs'!C60</f>
        <v>0.1</v>
      </c>
      <c r="AD11" s="22"/>
    </row>
    <row r="12" spans="1:39">
      <c r="B12" s="14" t="str">
        <f t="shared" ca="1" si="0"/>
        <v>INDLDEFFEM-01</v>
      </c>
      <c r="C12" s="15" t="str">
        <f t="shared" ca="1" si="3"/>
        <v>ILDEM</v>
      </c>
      <c r="D12" s="16">
        <f>'EE investment costs'!$F$15</f>
        <v>2016</v>
      </c>
      <c r="E12" s="14">
        <f>VLOOKUP(X12,'EE investment costs'!$D$56:$R$656,15,0)</f>
        <v>2.8916999999999997</v>
      </c>
      <c r="F12" s="17">
        <f ca="1">INDEX('EE investment costs'!$D$56:$R$656,MATCH(X12,'EE investment costs'!$D$56:$D$656,0),MATCH($V$8,'EE investment costs'!$D$56:$R$56,0))</f>
        <v>0</v>
      </c>
      <c r="I12" s="18">
        <v>1</v>
      </c>
      <c r="J12" s="18">
        <v>1</v>
      </c>
      <c r="K12" s="14">
        <f t="shared" ca="1" si="5"/>
        <v>8</v>
      </c>
      <c r="L12" s="23"/>
      <c r="M12" s="19" t="str">
        <f t="shared" ca="1" si="1"/>
        <v>INDLDEFFEM-01</v>
      </c>
      <c r="N12" s="23" t="str">
        <f t="shared" ca="1" si="4"/>
        <v>Other utilities Saving Tech-Electric Motors 0.1y</v>
      </c>
      <c r="O12" s="23" t="s">
        <v>32</v>
      </c>
      <c r="P12" s="23" t="s">
        <v>33</v>
      </c>
      <c r="Q12" s="23"/>
      <c r="R12" s="23"/>
      <c r="S12" s="19" t="s">
        <v>34</v>
      </c>
      <c r="V12" s="16" t="str">
        <f t="shared" ca="1" si="6"/>
        <v>LD</v>
      </c>
      <c r="W12" s="14" t="str">
        <f t="shared" ca="1" si="6"/>
        <v>Other utilities</v>
      </c>
      <c r="X12" s="3" t="str">
        <f>'EE investment costs'!D61</f>
        <v>EM-01</v>
      </c>
      <c r="Y12" s="3" t="str">
        <f>'EE investment costs'!E61</f>
        <v>Electric Motors</v>
      </c>
      <c r="AC12" s="123">
        <f>'EE investment costs'!C61</f>
        <v>0.1</v>
      </c>
      <c r="AD12" s="22"/>
    </row>
    <row r="13" spans="1:39">
      <c r="B13" s="14" t="str">
        <f t="shared" ca="1" si="0"/>
        <v>INDLDEFFTF-01</v>
      </c>
      <c r="C13" s="15" t="str">
        <f t="shared" ca="1" si="3"/>
        <v>ILDTF</v>
      </c>
      <c r="D13" s="16">
        <f>'EE investment costs'!$F$15</f>
        <v>2016</v>
      </c>
      <c r="E13" s="14">
        <f>VLOOKUP(X13,'EE investment costs'!$D$56:$R$656,15,0)</f>
        <v>3.0099999999999985</v>
      </c>
      <c r="F13" s="17">
        <f ca="1">INDEX('EE investment costs'!$D$56:$R$656,MATCH(X13,'EE investment costs'!$D$56:$D$656,0),MATCH($V$8,'EE investment costs'!$D$56:$R$56,0))</f>
        <v>0</v>
      </c>
      <c r="I13" s="18">
        <v>1</v>
      </c>
      <c r="J13" s="18">
        <v>1</v>
      </c>
      <c r="K13" s="14">
        <f t="shared" ca="1" si="5"/>
        <v>8</v>
      </c>
      <c r="L13" s="23"/>
      <c r="M13" s="19" t="str">
        <f t="shared" ca="1" si="1"/>
        <v>INDLDEFFTF-01</v>
      </c>
      <c r="N13" s="23" t="str">
        <f t="shared" ca="1" si="4"/>
        <v>Other utilities Saving Tech-Haulage Tractors, Trucks, Fishing boats 0.1y</v>
      </c>
      <c r="O13" s="23" t="s">
        <v>32</v>
      </c>
      <c r="P13" s="23" t="s">
        <v>33</v>
      </c>
      <c r="Q13" s="23"/>
      <c r="R13" s="23"/>
      <c r="S13" s="19" t="s">
        <v>34</v>
      </c>
      <c r="V13" s="16" t="str">
        <f t="shared" ca="1" si="6"/>
        <v>LD</v>
      </c>
      <c r="W13" s="14" t="str">
        <f t="shared" ca="1" si="6"/>
        <v>Other utilities</v>
      </c>
      <c r="X13" s="3" t="str">
        <f>'EE investment costs'!D62</f>
        <v>TF-01</v>
      </c>
      <c r="Y13" s="3" t="str">
        <f>'EE investment costs'!E62</f>
        <v>Haulage Tractors, Trucks, Fishing boats</v>
      </c>
      <c r="AC13" s="123">
        <f>'EE investment costs'!C62</f>
        <v>0.1</v>
      </c>
      <c r="AD13" s="22"/>
    </row>
    <row r="14" spans="1:39">
      <c r="B14" s="14" t="str">
        <f t="shared" ca="1" si="0"/>
        <v>INDLDEFFMT-02</v>
      </c>
      <c r="C14" s="15" t="str">
        <f t="shared" ca="1" si="3"/>
        <v>ILDMT</v>
      </c>
      <c r="D14" s="16">
        <f>'EE investment costs'!$F$15</f>
        <v>2016</v>
      </c>
      <c r="E14" s="14">
        <f>VLOOKUP(X14,'EE investment costs'!$D$56:$R$656,15,0)</f>
        <v>2.75</v>
      </c>
      <c r="F14" s="17">
        <f ca="1">INDEX('EE investment costs'!$D$56:$R$656,MATCH(X14,'EE investment costs'!$D$56:$D$656,0),MATCH($V$8,'EE investment costs'!$D$56:$R$56,0))</f>
        <v>0</v>
      </c>
      <c r="I14" s="18">
        <v>1</v>
      </c>
      <c r="J14" s="18">
        <v>1</v>
      </c>
      <c r="K14" s="14">
        <f t="shared" ca="1" si="5"/>
        <v>8</v>
      </c>
      <c r="L14" s="23"/>
      <c r="M14" s="19" t="str">
        <f t="shared" ca="1" si="1"/>
        <v>INDLDEFFMT-02</v>
      </c>
      <c r="N14" s="23" t="str">
        <f t="shared" ca="1" si="4"/>
        <v>Other utilities Saving Tech-Heat Medium Temp. up to 150C 0.2y</v>
      </c>
      <c r="O14" s="23" t="s">
        <v>32</v>
      </c>
      <c r="P14" s="23" t="s">
        <v>33</v>
      </c>
      <c r="Q14" s="23"/>
      <c r="R14" s="23"/>
      <c r="S14" s="19" t="s">
        <v>34</v>
      </c>
      <c r="V14" s="16" t="str">
        <f t="shared" ca="1" si="6"/>
        <v>LD</v>
      </c>
      <c r="W14" s="14" t="str">
        <f t="shared" ca="1" si="6"/>
        <v>Other utilities</v>
      </c>
      <c r="X14" s="3" t="str">
        <f>'EE investment costs'!D63</f>
        <v>MT-02</v>
      </c>
      <c r="Y14" s="3" t="str">
        <f>'EE investment costs'!E63</f>
        <v>Heat Medium Temp. up to 150C</v>
      </c>
      <c r="AC14" s="123">
        <f>'EE investment costs'!C63</f>
        <v>0.2</v>
      </c>
    </row>
    <row r="15" spans="1:39">
      <c r="B15" s="14" t="str">
        <f t="shared" ca="1" si="0"/>
        <v>INDLDEFFHT-02</v>
      </c>
      <c r="C15" s="15" t="str">
        <f t="shared" ca="1" si="3"/>
        <v>ILDHT</v>
      </c>
      <c r="D15" s="16">
        <f>'EE investment costs'!$F$15</f>
        <v>2016</v>
      </c>
      <c r="E15" s="14">
        <f>VLOOKUP(X15,'EE investment costs'!$D$56:$R$656,15,0)</f>
        <v>2.2000000000000002</v>
      </c>
      <c r="F15" s="17">
        <f ca="1">INDEX('EE investment costs'!$D$56:$R$656,MATCH(X15,'EE investment costs'!$D$56:$D$656,0),MATCH($V$8,'EE investment costs'!$D$56:$R$56,0))</f>
        <v>0</v>
      </c>
      <c r="I15" s="18">
        <v>1</v>
      </c>
      <c r="J15" s="18">
        <v>1</v>
      </c>
      <c r="K15" s="14">
        <f t="shared" ca="1" si="5"/>
        <v>8</v>
      </c>
      <c r="L15" s="23"/>
      <c r="M15" s="19" t="str">
        <f t="shared" ca="1" si="1"/>
        <v>INDLDEFFHT-02</v>
      </c>
      <c r="N15" s="23" t="str">
        <f t="shared" ca="1" si="4"/>
        <v>Other utilities Saving Tech-Heat High Temp. over 150C 0.2y</v>
      </c>
      <c r="O15" s="23" t="s">
        <v>32</v>
      </c>
      <c r="P15" s="23" t="s">
        <v>33</v>
      </c>
      <c r="Q15" s="23"/>
      <c r="R15" s="23"/>
      <c r="S15" s="19" t="s">
        <v>34</v>
      </c>
      <c r="V15" s="16" t="str">
        <f t="shared" ca="1" si="6"/>
        <v>LD</v>
      </c>
      <c r="W15" s="14" t="str">
        <f t="shared" ca="1" si="6"/>
        <v>Other utilities</v>
      </c>
      <c r="X15" s="3" t="str">
        <f>'EE investment costs'!D64</f>
        <v>HT-02</v>
      </c>
      <c r="Y15" s="3" t="str">
        <f>'EE investment costs'!E64</f>
        <v>Heat High Temp. over 150C</v>
      </c>
      <c r="AC15" s="123">
        <f>'EE investment costs'!C64</f>
        <v>0.2</v>
      </c>
      <c r="AD15" s="22"/>
    </row>
    <row r="16" spans="1:39">
      <c r="B16" s="14" t="str">
        <f t="shared" ca="1" si="0"/>
        <v>INDLDEFFRH-02</v>
      </c>
      <c r="C16" s="15" t="str">
        <f t="shared" ca="1" si="3"/>
        <v>ILDRH</v>
      </c>
      <c r="D16" s="16">
        <f>'EE investment costs'!$F$15</f>
        <v>2016</v>
      </c>
      <c r="E16" s="14">
        <f>VLOOKUP(X16,'EE investment costs'!$D$56:$R$656,15,0)</f>
        <v>8.8000000000000007</v>
      </c>
      <c r="F16" s="17">
        <f ca="1">INDEX('EE investment costs'!$D$56:$R$656,MATCH(X16,'EE investment costs'!$D$56:$D$656,0),MATCH($V$8,'EE investment costs'!$D$56:$R$56,0))</f>
        <v>0</v>
      </c>
      <c r="I16" s="18">
        <v>1</v>
      </c>
      <c r="J16" s="18">
        <v>1</v>
      </c>
      <c r="K16" s="14">
        <f t="shared" ca="1" si="5"/>
        <v>8</v>
      </c>
      <c r="L16" s="23"/>
      <c r="M16" s="19" t="str">
        <f t="shared" ca="1" si="1"/>
        <v>INDLDEFFRH-02</v>
      </c>
      <c r="N16" s="23" t="str">
        <f t="shared" ca="1" si="4"/>
        <v>Other utilities Saving Tech-Heat Room Heat 0.2y</v>
      </c>
      <c r="O16" s="23" t="s">
        <v>32</v>
      </c>
      <c r="P16" s="23" t="s">
        <v>33</v>
      </c>
      <c r="Q16" s="23"/>
      <c r="R16" s="23"/>
      <c r="S16" s="19" t="s">
        <v>34</v>
      </c>
      <c r="V16" s="16" t="str">
        <f t="shared" ca="1" si="6"/>
        <v>LD</v>
      </c>
      <c r="W16" s="14" t="str">
        <f t="shared" ca="1" si="6"/>
        <v>Other utilities</v>
      </c>
      <c r="X16" s="3" t="str">
        <f>'EE investment costs'!D65</f>
        <v>RH-02</v>
      </c>
      <c r="Y16" s="3" t="str">
        <f>'EE investment costs'!E65</f>
        <v>Heat Room Heat</v>
      </c>
      <c r="AC16" s="123">
        <f>'EE investment costs'!C65</f>
        <v>0.2</v>
      </c>
      <c r="AD16" s="22"/>
    </row>
    <row r="17" spans="2:30">
      <c r="B17" s="14" t="str">
        <f t="shared" ca="1" si="0"/>
        <v>INDLDEFFLA-02</v>
      </c>
      <c r="C17" s="15" t="str">
        <f t="shared" ca="1" si="3"/>
        <v>ILDLA</v>
      </c>
      <c r="D17" s="16">
        <f>'EE investment costs'!$F$15</f>
        <v>2016</v>
      </c>
      <c r="E17" s="14">
        <f>VLOOKUP(X17,'EE investment costs'!$D$56:$R$656,15,0)</f>
        <v>2.7880000000000003</v>
      </c>
      <c r="F17" s="17">
        <f ca="1">INDEX('EE investment costs'!$D$56:$R$656,MATCH(X17,'EE investment costs'!$D$56:$D$656,0),MATCH($V$8,'EE investment costs'!$D$56:$R$56,0))</f>
        <v>0</v>
      </c>
      <c r="I17" s="18">
        <v>1</v>
      </c>
      <c r="J17" s="18">
        <v>1</v>
      </c>
      <c r="K17" s="14">
        <f t="shared" ca="1" si="5"/>
        <v>8</v>
      </c>
      <c r="L17" s="23"/>
      <c r="M17" s="19" t="str">
        <f t="shared" ca="1" si="1"/>
        <v>INDLDEFFLA-02</v>
      </c>
      <c r="N17" s="23" t="str">
        <f t="shared" ca="1" si="4"/>
        <v>Other utilities Saving Tech-Light 0.2y</v>
      </c>
      <c r="O17" s="23" t="s">
        <v>32</v>
      </c>
      <c r="P17" s="23" t="s">
        <v>33</v>
      </c>
      <c r="Q17" s="23"/>
      <c r="R17" s="23"/>
      <c r="S17" s="19" t="s">
        <v>34</v>
      </c>
      <c r="V17" s="16" t="str">
        <f t="shared" ca="1" si="6"/>
        <v>LD</v>
      </c>
      <c r="W17" s="14" t="str">
        <f t="shared" ca="1" si="6"/>
        <v>Other utilities</v>
      </c>
      <c r="X17" s="3" t="str">
        <f>'EE investment costs'!D66</f>
        <v>LA-02</v>
      </c>
      <c r="Y17" s="3" t="str">
        <f>'EE investment costs'!E66</f>
        <v>Light</v>
      </c>
      <c r="AC17" s="123">
        <f>'EE investment costs'!C66</f>
        <v>0.2</v>
      </c>
      <c r="AD17" s="22"/>
    </row>
    <row r="18" spans="2:30">
      <c r="B18" s="14" t="str">
        <f t="shared" ca="1" si="0"/>
        <v>INDLDEFFEM-02</v>
      </c>
      <c r="C18" s="15" t="str">
        <f t="shared" ca="1" si="3"/>
        <v>ILDEM</v>
      </c>
      <c r="D18" s="16">
        <f>'EE investment costs'!$F$15</f>
        <v>2016</v>
      </c>
      <c r="E18" s="14">
        <f>VLOOKUP(X18,'EE investment costs'!$D$56:$R$656,15,0)</f>
        <v>2.9274</v>
      </c>
      <c r="F18" s="17">
        <f ca="1">INDEX('EE investment costs'!$D$56:$R$656,MATCH(X18,'EE investment costs'!$D$56:$D$656,0),MATCH($V$8,'EE investment costs'!$D$56:$R$56,0))</f>
        <v>0</v>
      </c>
      <c r="I18" s="18">
        <v>1</v>
      </c>
      <c r="J18" s="18">
        <v>1</v>
      </c>
      <c r="K18" s="14">
        <f t="shared" ca="1" si="5"/>
        <v>8</v>
      </c>
      <c r="L18" s="23"/>
      <c r="M18" s="19" t="str">
        <f t="shared" ca="1" si="1"/>
        <v>INDLDEFFEM-02</v>
      </c>
      <c r="N18" s="23" t="str">
        <f t="shared" ca="1" si="4"/>
        <v>Other utilities Saving Tech-Electric Motors 0.2y</v>
      </c>
      <c r="O18" s="23" t="s">
        <v>32</v>
      </c>
      <c r="P18" s="23" t="s">
        <v>33</v>
      </c>
      <c r="Q18" s="23"/>
      <c r="R18" s="23"/>
      <c r="S18" s="19" t="s">
        <v>34</v>
      </c>
      <c r="V18" s="16" t="str">
        <f t="shared" ca="1" si="6"/>
        <v>LD</v>
      </c>
      <c r="W18" s="14" t="str">
        <f t="shared" ca="1" si="6"/>
        <v>Other utilities</v>
      </c>
      <c r="X18" s="3" t="str">
        <f>'EE investment costs'!D67</f>
        <v>EM-02</v>
      </c>
      <c r="Y18" s="3" t="str">
        <f>'EE investment costs'!E67</f>
        <v>Electric Motors</v>
      </c>
      <c r="AC18" s="123">
        <f>'EE investment costs'!C67</f>
        <v>0.2</v>
      </c>
      <c r="AD18" s="22"/>
    </row>
    <row r="19" spans="2:30">
      <c r="B19" s="14" t="str">
        <f t="shared" ca="1" si="0"/>
        <v>INDLDEFFTF-02</v>
      </c>
      <c r="C19" s="15" t="str">
        <f t="shared" ca="1" si="3"/>
        <v>ILDTF</v>
      </c>
      <c r="D19" s="16">
        <f>'EE investment costs'!$F$15</f>
        <v>2016</v>
      </c>
      <c r="E19" s="14">
        <f>VLOOKUP(X19,'EE investment costs'!$D$56:$R$656,15,0)</f>
        <v>3.2199999999999989</v>
      </c>
      <c r="F19" s="17">
        <f ca="1">INDEX('EE investment costs'!$D$56:$R$656,MATCH(X19,'EE investment costs'!$D$56:$D$656,0),MATCH($V$8,'EE investment costs'!$D$56:$R$56,0))</f>
        <v>29.387420139697603</v>
      </c>
      <c r="I19" s="18">
        <v>1</v>
      </c>
      <c r="J19" s="18">
        <v>1</v>
      </c>
      <c r="K19" s="14">
        <f t="shared" ca="1" si="5"/>
        <v>8</v>
      </c>
      <c r="L19" s="23"/>
      <c r="M19" s="19" t="str">
        <f t="shared" ca="1" si="1"/>
        <v>INDLDEFFTF-02</v>
      </c>
      <c r="N19" s="23" t="str">
        <f t="shared" ca="1" si="4"/>
        <v>Other utilities Saving Tech-Haulage Tractors, Trucks, Fishing boats 0.2y</v>
      </c>
      <c r="O19" s="23" t="s">
        <v>32</v>
      </c>
      <c r="P19" s="23" t="s">
        <v>33</v>
      </c>
      <c r="Q19" s="23"/>
      <c r="R19" s="23"/>
      <c r="S19" s="19" t="s">
        <v>34</v>
      </c>
      <c r="V19" s="16" t="str">
        <f t="shared" ca="1" si="6"/>
        <v>LD</v>
      </c>
      <c r="W19" s="14" t="str">
        <f t="shared" ca="1" si="6"/>
        <v>Other utilities</v>
      </c>
      <c r="X19" s="3" t="str">
        <f>'EE investment costs'!D68</f>
        <v>TF-02</v>
      </c>
      <c r="Y19" s="3" t="str">
        <f>'EE investment costs'!E68</f>
        <v>Haulage Tractors, Trucks, Fishing boats</v>
      </c>
      <c r="AC19" s="123">
        <f>'EE investment costs'!C68</f>
        <v>0.2</v>
      </c>
      <c r="AD19" s="22"/>
    </row>
    <row r="20" spans="2:30">
      <c r="B20" s="14" t="str">
        <f t="shared" ca="1" si="0"/>
        <v>INDLDEFFMT-03</v>
      </c>
      <c r="C20" s="15" t="str">
        <f t="shared" ca="1" si="3"/>
        <v>ILDMT</v>
      </c>
      <c r="D20" s="16">
        <f>'EE investment costs'!$F$15</f>
        <v>2016</v>
      </c>
      <c r="E20" s="14">
        <f>VLOOKUP(X20,'EE investment costs'!$D$56:$R$656,15,0)</f>
        <v>2.875</v>
      </c>
      <c r="F20" s="17">
        <f ca="1">INDEX('EE investment costs'!$D$56:$R$656,MATCH(X20,'EE investment costs'!$D$56:$D$656,0),MATCH($V$8,'EE investment costs'!$D$56:$R$56,0))</f>
        <v>0</v>
      </c>
      <c r="I20" s="18">
        <v>1</v>
      </c>
      <c r="J20" s="18">
        <v>1</v>
      </c>
      <c r="K20" s="14">
        <f t="shared" ca="1" si="5"/>
        <v>8</v>
      </c>
      <c r="L20" s="23"/>
      <c r="M20" s="19" t="str">
        <f t="shared" ca="1" si="1"/>
        <v>INDLDEFFMT-03</v>
      </c>
      <c r="N20" s="23" t="str">
        <f t="shared" ca="1" si="4"/>
        <v>Other utilities Saving Tech-Heat Medium Temp. up to 150C 0.3y</v>
      </c>
      <c r="O20" s="23" t="s">
        <v>32</v>
      </c>
      <c r="P20" s="23" t="s">
        <v>33</v>
      </c>
      <c r="Q20" s="23"/>
      <c r="R20" s="23"/>
      <c r="S20" s="19" t="s">
        <v>34</v>
      </c>
      <c r="V20" s="16" t="str">
        <f t="shared" ca="1" si="6"/>
        <v>LD</v>
      </c>
      <c r="W20" s="14" t="str">
        <f t="shared" ca="1" si="6"/>
        <v>Other utilities</v>
      </c>
      <c r="X20" s="3" t="str">
        <f>'EE investment costs'!D69</f>
        <v>MT-03</v>
      </c>
      <c r="Y20" s="3" t="str">
        <f>'EE investment costs'!E69</f>
        <v>Heat Medium Temp. up to 150C</v>
      </c>
      <c r="AC20" s="123">
        <f>'EE investment costs'!C69</f>
        <v>0.3</v>
      </c>
    </row>
    <row r="21" spans="2:30">
      <c r="B21" s="14" t="str">
        <f t="shared" ca="1" si="0"/>
        <v>INDLDEFFHT-03</v>
      </c>
      <c r="C21" s="15" t="str">
        <f t="shared" ca="1" si="3"/>
        <v>ILDHT</v>
      </c>
      <c r="D21" s="16">
        <f>'EE investment costs'!$F$15</f>
        <v>2016</v>
      </c>
      <c r="E21" s="14">
        <f>VLOOKUP(X21,'EE investment costs'!$D$56:$R$656,15,0)</f>
        <v>2.2999999999999998</v>
      </c>
      <c r="F21" s="17">
        <f ca="1">INDEX('EE investment costs'!$D$56:$R$656,MATCH(X21,'EE investment costs'!$D$56:$D$656,0),MATCH($V$8,'EE investment costs'!$D$56:$R$56,0))</f>
        <v>0</v>
      </c>
      <c r="I21" s="18">
        <v>1</v>
      </c>
      <c r="J21" s="18">
        <v>1</v>
      </c>
      <c r="K21" s="14">
        <f t="shared" ca="1" si="5"/>
        <v>8</v>
      </c>
      <c r="L21" s="23"/>
      <c r="M21" s="19" t="str">
        <f t="shared" ca="1" si="1"/>
        <v>INDLDEFFHT-03</v>
      </c>
      <c r="N21" s="23" t="str">
        <f t="shared" ca="1" si="4"/>
        <v>Other utilities Saving Tech-Heat High Temp. over 150C 0.3y</v>
      </c>
      <c r="O21" s="23" t="s">
        <v>32</v>
      </c>
      <c r="P21" s="23" t="s">
        <v>33</v>
      </c>
      <c r="Q21" s="23"/>
      <c r="R21" s="23"/>
      <c r="S21" s="19" t="s">
        <v>34</v>
      </c>
      <c r="V21" s="16" t="str">
        <f t="shared" ca="1" si="6"/>
        <v>LD</v>
      </c>
      <c r="W21" s="14" t="str">
        <f t="shared" ca="1" si="6"/>
        <v>Other utilities</v>
      </c>
      <c r="X21" s="3" t="str">
        <f>'EE investment costs'!D70</f>
        <v>HT-03</v>
      </c>
      <c r="Y21" s="3" t="str">
        <f>'EE investment costs'!E70</f>
        <v>Heat High Temp. over 150C</v>
      </c>
      <c r="AC21" s="123">
        <f>'EE investment costs'!C70</f>
        <v>0.3</v>
      </c>
      <c r="AD21" s="22"/>
    </row>
    <row r="22" spans="2:30">
      <c r="B22" s="14" t="str">
        <f t="shared" ca="1" si="0"/>
        <v>INDLDEFFRH-03</v>
      </c>
      <c r="C22" s="15" t="str">
        <f t="shared" ca="1" si="3"/>
        <v>ILDRH</v>
      </c>
      <c r="D22" s="16">
        <f>'EE investment costs'!$F$15</f>
        <v>2016</v>
      </c>
      <c r="E22" s="14">
        <f>VLOOKUP(X22,'EE investment costs'!$D$56:$R$656,15,0)</f>
        <v>9.1999999999999993</v>
      </c>
      <c r="F22" s="17">
        <f ca="1">INDEX('EE investment costs'!$D$56:$R$656,MATCH(X22,'EE investment costs'!$D$56:$D$656,0),MATCH($V$8,'EE investment costs'!$D$56:$R$56,0))</f>
        <v>0</v>
      </c>
      <c r="I22" s="18">
        <v>1</v>
      </c>
      <c r="J22" s="18">
        <v>1</v>
      </c>
      <c r="K22" s="14">
        <f t="shared" ca="1" si="5"/>
        <v>8</v>
      </c>
      <c r="L22" s="23"/>
      <c r="M22" s="19" t="str">
        <f t="shared" ca="1" si="1"/>
        <v>INDLDEFFRH-03</v>
      </c>
      <c r="N22" s="23" t="str">
        <f t="shared" ca="1" si="4"/>
        <v>Other utilities Saving Tech-Heat Room Heat 0.3y</v>
      </c>
      <c r="O22" s="23" t="s">
        <v>32</v>
      </c>
      <c r="P22" s="23" t="s">
        <v>33</v>
      </c>
      <c r="Q22" s="23"/>
      <c r="R22" s="23"/>
      <c r="S22" s="19" t="s">
        <v>34</v>
      </c>
      <c r="V22" s="16" t="str">
        <f t="shared" ca="1" si="6"/>
        <v>LD</v>
      </c>
      <c r="W22" s="14" t="str">
        <f t="shared" ca="1" si="6"/>
        <v>Other utilities</v>
      </c>
      <c r="X22" s="3" t="str">
        <f>'EE investment costs'!D71</f>
        <v>RH-03</v>
      </c>
      <c r="Y22" s="3" t="str">
        <f>'EE investment costs'!E71</f>
        <v>Heat Room Heat</v>
      </c>
      <c r="AC22" s="123">
        <f>'EE investment costs'!C71</f>
        <v>0.3</v>
      </c>
      <c r="AD22" s="22"/>
    </row>
    <row r="23" spans="2:30">
      <c r="B23" s="14" t="str">
        <f t="shared" ca="1" si="0"/>
        <v>INDLDEFFLA-03</v>
      </c>
      <c r="C23" s="15" t="str">
        <f t="shared" ca="1" si="3"/>
        <v>ILDLA</v>
      </c>
      <c r="D23" s="16">
        <f>'EE investment costs'!$F$15</f>
        <v>2016</v>
      </c>
      <c r="E23" s="14">
        <f>VLOOKUP(X23,'EE investment costs'!$D$56:$R$656,15,0)</f>
        <v>2.8220000000000001</v>
      </c>
      <c r="F23" s="17">
        <f ca="1">INDEX('EE investment costs'!$D$56:$R$656,MATCH(X23,'EE investment costs'!$D$56:$D$656,0),MATCH($V$8,'EE investment costs'!$D$56:$R$56,0))</f>
        <v>0</v>
      </c>
      <c r="I23" s="18">
        <v>1</v>
      </c>
      <c r="J23" s="18">
        <v>1</v>
      </c>
      <c r="K23" s="14">
        <f t="shared" ca="1" si="5"/>
        <v>8</v>
      </c>
      <c r="L23" s="23"/>
      <c r="M23" s="19" t="str">
        <f t="shared" ca="1" si="1"/>
        <v>INDLDEFFLA-03</v>
      </c>
      <c r="N23" s="23" t="str">
        <f t="shared" ca="1" si="4"/>
        <v>Other utilities Saving Tech-Light 0.3y</v>
      </c>
      <c r="O23" s="23" t="s">
        <v>32</v>
      </c>
      <c r="P23" s="23" t="s">
        <v>33</v>
      </c>
      <c r="Q23" s="23"/>
      <c r="R23" s="23"/>
      <c r="S23" s="19" t="s">
        <v>34</v>
      </c>
      <c r="V23" s="16" t="str">
        <f t="shared" ca="1" si="6"/>
        <v>LD</v>
      </c>
      <c r="W23" s="14" t="str">
        <f t="shared" ca="1" si="6"/>
        <v>Other utilities</v>
      </c>
      <c r="X23" s="3" t="str">
        <f>'EE investment costs'!D72</f>
        <v>LA-03</v>
      </c>
      <c r="Y23" s="3" t="str">
        <f>'EE investment costs'!E72</f>
        <v>Light</v>
      </c>
      <c r="AC23" s="123">
        <f>'EE investment costs'!C72</f>
        <v>0.3</v>
      </c>
      <c r="AD23" s="22"/>
    </row>
    <row r="24" spans="2:30">
      <c r="B24" s="14" t="str">
        <f t="shared" ca="1" si="0"/>
        <v>INDLDEFFEM-03</v>
      </c>
      <c r="C24" s="15" t="str">
        <f t="shared" ca="1" si="3"/>
        <v>ILDEM</v>
      </c>
      <c r="D24" s="16">
        <f>'EE investment costs'!$F$15</f>
        <v>2016</v>
      </c>
      <c r="E24" s="14">
        <f>VLOOKUP(X24,'EE investment costs'!$D$56:$R$656,15,0)</f>
        <v>2.9630999999999998</v>
      </c>
      <c r="F24" s="17">
        <f ca="1">INDEX('EE investment costs'!$D$56:$R$656,MATCH(X24,'EE investment costs'!$D$56:$D$656,0),MATCH($V$8,'EE investment costs'!$D$56:$R$56,0))</f>
        <v>0</v>
      </c>
      <c r="I24" s="18">
        <v>1</v>
      </c>
      <c r="J24" s="18">
        <v>1</v>
      </c>
      <c r="K24" s="14">
        <f t="shared" ca="1" si="5"/>
        <v>8</v>
      </c>
      <c r="L24" s="23"/>
      <c r="M24" s="19" t="str">
        <f t="shared" ca="1" si="1"/>
        <v>INDLDEFFEM-03</v>
      </c>
      <c r="N24" s="23" t="str">
        <f t="shared" ca="1" si="4"/>
        <v>Other utilities Saving Tech-Electric Motors 0.3y</v>
      </c>
      <c r="O24" s="23" t="s">
        <v>32</v>
      </c>
      <c r="P24" s="23" t="s">
        <v>33</v>
      </c>
      <c r="Q24" s="23"/>
      <c r="R24" s="23"/>
      <c r="S24" s="19" t="s">
        <v>34</v>
      </c>
      <c r="V24" s="16" t="str">
        <f t="shared" ca="1" si="6"/>
        <v>LD</v>
      </c>
      <c r="W24" s="14" t="str">
        <f t="shared" ca="1" si="6"/>
        <v>Other utilities</v>
      </c>
      <c r="X24" s="3" t="str">
        <f>'EE investment costs'!D73</f>
        <v>EM-03</v>
      </c>
      <c r="Y24" s="3" t="str">
        <f>'EE investment costs'!E73</f>
        <v>Electric Motors</v>
      </c>
      <c r="AC24" s="123">
        <f>'EE investment costs'!C73</f>
        <v>0.3</v>
      </c>
      <c r="AD24" s="22"/>
    </row>
    <row r="25" spans="2:30">
      <c r="B25" s="14" t="str">
        <f t="shared" ca="1" si="0"/>
        <v>INDLDEFFTF-03</v>
      </c>
      <c r="C25" s="15" t="str">
        <f t="shared" ca="1" si="3"/>
        <v>ILDTF</v>
      </c>
      <c r="D25" s="16">
        <f>'EE investment costs'!$F$15</f>
        <v>2016</v>
      </c>
      <c r="E25" s="14">
        <f>VLOOKUP(X25,'EE investment costs'!$D$56:$R$656,15,0)</f>
        <v>3.4299999999999988</v>
      </c>
      <c r="F25" s="17">
        <f ca="1">INDEX('EE investment costs'!$D$56:$R$656,MATCH(X25,'EE investment costs'!$D$56:$D$656,0),MATCH($V$8,'EE investment costs'!$D$56:$R$56,0))</f>
        <v>44.081130209546409</v>
      </c>
      <c r="I25" s="18">
        <v>1</v>
      </c>
      <c r="J25" s="18">
        <v>1</v>
      </c>
      <c r="K25" s="14">
        <f t="shared" ca="1" si="5"/>
        <v>8</v>
      </c>
      <c r="L25" s="23"/>
      <c r="M25" s="19" t="str">
        <f t="shared" ca="1" si="1"/>
        <v>INDLDEFFTF-03</v>
      </c>
      <c r="N25" s="23" t="str">
        <f t="shared" ca="1" si="4"/>
        <v>Other utilities Saving Tech-Haulage Tractors, Trucks, Fishing boats 0.3y</v>
      </c>
      <c r="O25" s="23" t="s">
        <v>32</v>
      </c>
      <c r="P25" s="23" t="s">
        <v>33</v>
      </c>
      <c r="Q25" s="23"/>
      <c r="R25" s="23"/>
      <c r="S25" s="19" t="s">
        <v>34</v>
      </c>
      <c r="V25" s="16" t="str">
        <f t="shared" ca="1" si="6"/>
        <v>LD</v>
      </c>
      <c r="W25" s="14" t="str">
        <f t="shared" ca="1" si="6"/>
        <v>Other utilities</v>
      </c>
      <c r="X25" s="3" t="str">
        <f>'EE investment costs'!D74</f>
        <v>TF-03</v>
      </c>
      <c r="Y25" s="3" t="str">
        <f>'EE investment costs'!E74</f>
        <v>Haulage Tractors, Trucks, Fishing boats</v>
      </c>
      <c r="AC25" s="123">
        <f>'EE investment costs'!C74</f>
        <v>0.3</v>
      </c>
      <c r="AD25" s="22"/>
    </row>
    <row r="26" spans="2:30">
      <c r="B26" s="14" t="str">
        <f t="shared" ca="1" si="0"/>
        <v>INDLDEFFMT-04</v>
      </c>
      <c r="C26" s="15" t="str">
        <f t="shared" ca="1" si="3"/>
        <v>ILDMT</v>
      </c>
      <c r="D26" s="16">
        <f>'EE investment costs'!$F$15</f>
        <v>2016</v>
      </c>
      <c r="E26" s="14">
        <f>VLOOKUP(X26,'EE investment costs'!$D$56:$R$656,15,0)</f>
        <v>3</v>
      </c>
      <c r="F26" s="17">
        <f ca="1">INDEX('EE investment costs'!$D$56:$R$656,MATCH(X26,'EE investment costs'!$D$56:$D$656,0),MATCH($V$8,'EE investment costs'!$D$56:$R$56,0))</f>
        <v>0</v>
      </c>
      <c r="I26" s="18">
        <v>1</v>
      </c>
      <c r="J26" s="18">
        <v>1</v>
      </c>
      <c r="K26" s="14">
        <f t="shared" ca="1" si="5"/>
        <v>8</v>
      </c>
      <c r="L26" s="23"/>
      <c r="M26" s="19" t="str">
        <f t="shared" ca="1" si="1"/>
        <v>INDLDEFFMT-04</v>
      </c>
      <c r="N26" s="23" t="str">
        <f t="shared" ca="1" si="4"/>
        <v>Other utilities Saving Tech-Heat Medium Temp. up to 150C 0.4y</v>
      </c>
      <c r="O26" s="23" t="s">
        <v>32</v>
      </c>
      <c r="P26" s="23" t="s">
        <v>33</v>
      </c>
      <c r="Q26" s="23"/>
      <c r="R26" s="23"/>
      <c r="S26" s="19" t="s">
        <v>34</v>
      </c>
      <c r="V26" s="16" t="str">
        <f t="shared" ca="1" si="6"/>
        <v>LD</v>
      </c>
      <c r="W26" s="14" t="str">
        <f t="shared" ca="1" si="6"/>
        <v>Other utilities</v>
      </c>
      <c r="X26" s="3" t="str">
        <f>'EE investment costs'!D75</f>
        <v>MT-04</v>
      </c>
      <c r="Y26" s="3" t="str">
        <f>'EE investment costs'!E75</f>
        <v>Heat Medium Temp. up to 150C</v>
      </c>
      <c r="AC26" s="123">
        <f>'EE investment costs'!C75</f>
        <v>0.4</v>
      </c>
    </row>
    <row r="27" spans="2:30">
      <c r="B27" s="14" t="str">
        <f t="shared" ca="1" si="0"/>
        <v>INDLDEFFHT-04</v>
      </c>
      <c r="C27" s="15" t="str">
        <f t="shared" ca="1" si="3"/>
        <v>ILDHT</v>
      </c>
      <c r="D27" s="16">
        <f>'EE investment costs'!$F$15</f>
        <v>2016</v>
      </c>
      <c r="E27" s="14">
        <f>VLOOKUP(X27,'EE investment costs'!$D$56:$R$656,15,0)</f>
        <v>2.4</v>
      </c>
      <c r="F27" s="17">
        <f ca="1">INDEX('EE investment costs'!$D$56:$R$656,MATCH(X27,'EE investment costs'!$D$56:$D$656,0),MATCH($V$8,'EE investment costs'!$D$56:$R$56,0))</f>
        <v>0</v>
      </c>
      <c r="I27" s="18">
        <v>1</v>
      </c>
      <c r="J27" s="18">
        <v>1</v>
      </c>
      <c r="K27" s="14">
        <f t="shared" ca="1" si="5"/>
        <v>8</v>
      </c>
      <c r="L27" s="23"/>
      <c r="M27" s="19" t="str">
        <f t="shared" ca="1" si="1"/>
        <v>INDLDEFFHT-04</v>
      </c>
      <c r="N27" s="23" t="str">
        <f t="shared" ca="1" si="4"/>
        <v>Other utilities Saving Tech-Heat High Temp. over 150C 0.4y</v>
      </c>
      <c r="O27" s="23" t="s">
        <v>32</v>
      </c>
      <c r="P27" s="23" t="s">
        <v>33</v>
      </c>
      <c r="Q27" s="23"/>
      <c r="R27" s="23"/>
      <c r="S27" s="19" t="s">
        <v>34</v>
      </c>
      <c r="V27" s="16" t="str">
        <f t="shared" ca="1" si="6"/>
        <v>LD</v>
      </c>
      <c r="W27" s="14" t="str">
        <f t="shared" ca="1" si="6"/>
        <v>Other utilities</v>
      </c>
      <c r="X27" s="3" t="str">
        <f>'EE investment costs'!D76</f>
        <v>HT-04</v>
      </c>
      <c r="Y27" s="3" t="str">
        <f>'EE investment costs'!E76</f>
        <v>Heat High Temp. over 150C</v>
      </c>
      <c r="AC27" s="123">
        <f>'EE investment costs'!C76</f>
        <v>0.4</v>
      </c>
      <c r="AD27" s="22"/>
    </row>
    <row r="28" spans="2:30">
      <c r="B28" s="14" t="str">
        <f t="shared" ca="1" si="0"/>
        <v>INDLDEFFRH-04</v>
      </c>
      <c r="C28" s="15" t="str">
        <f t="shared" ca="1" si="3"/>
        <v>ILDRH</v>
      </c>
      <c r="D28" s="16">
        <f>'EE investment costs'!$F$15</f>
        <v>2016</v>
      </c>
      <c r="E28" s="14">
        <f>VLOOKUP(X28,'EE investment costs'!$D$56:$R$656,15,0)</f>
        <v>9.6</v>
      </c>
      <c r="F28" s="17">
        <f ca="1">INDEX('EE investment costs'!$D$56:$R$656,MATCH(X28,'EE investment costs'!$D$56:$D$656,0),MATCH($V$8,'EE investment costs'!$D$56:$R$56,0))</f>
        <v>0</v>
      </c>
      <c r="I28" s="18">
        <v>1</v>
      </c>
      <c r="J28" s="18">
        <v>1</v>
      </c>
      <c r="K28" s="14">
        <f t="shared" ca="1" si="5"/>
        <v>8</v>
      </c>
      <c r="L28" s="23"/>
      <c r="M28" s="19" t="str">
        <f t="shared" ca="1" si="1"/>
        <v>INDLDEFFRH-04</v>
      </c>
      <c r="N28" s="23" t="str">
        <f t="shared" ca="1" si="4"/>
        <v>Other utilities Saving Tech-Heat Room Heat 0.4y</v>
      </c>
      <c r="O28" s="23" t="s">
        <v>32</v>
      </c>
      <c r="P28" s="23" t="s">
        <v>33</v>
      </c>
      <c r="Q28" s="23"/>
      <c r="R28" s="23"/>
      <c r="S28" s="19" t="s">
        <v>34</v>
      </c>
      <c r="V28" s="16" t="str">
        <f t="shared" ca="1" si="6"/>
        <v>LD</v>
      </c>
      <c r="W28" s="14" t="str">
        <f t="shared" ca="1" si="6"/>
        <v>Other utilities</v>
      </c>
      <c r="X28" s="3" t="str">
        <f>'EE investment costs'!D77</f>
        <v>RH-04</v>
      </c>
      <c r="Y28" s="3" t="str">
        <f>'EE investment costs'!E77</f>
        <v>Heat Room Heat</v>
      </c>
      <c r="AC28" s="123">
        <f>'EE investment costs'!C77</f>
        <v>0.4</v>
      </c>
      <c r="AD28" s="22"/>
    </row>
    <row r="29" spans="2:30">
      <c r="B29" s="14" t="str">
        <f t="shared" ca="1" si="0"/>
        <v>INDLDEFFLA-04</v>
      </c>
      <c r="C29" s="15" t="str">
        <f t="shared" ca="1" si="3"/>
        <v>ILDLA</v>
      </c>
      <c r="D29" s="16">
        <f>'EE investment costs'!$F$15</f>
        <v>2016</v>
      </c>
      <c r="E29" s="14">
        <f>VLOOKUP(X29,'EE investment costs'!$D$56:$R$656,15,0)</f>
        <v>2.8560000000000003</v>
      </c>
      <c r="F29" s="17">
        <f ca="1">INDEX('EE investment costs'!$D$56:$R$656,MATCH(X29,'EE investment costs'!$D$56:$D$656,0),MATCH($V$8,'EE investment costs'!$D$56:$R$56,0))</f>
        <v>0</v>
      </c>
      <c r="I29" s="18">
        <v>1</v>
      </c>
      <c r="J29" s="18">
        <v>1</v>
      </c>
      <c r="K29" s="14">
        <f t="shared" ca="1" si="5"/>
        <v>8</v>
      </c>
      <c r="L29" s="23"/>
      <c r="M29" s="19" t="str">
        <f t="shared" ca="1" si="1"/>
        <v>INDLDEFFLA-04</v>
      </c>
      <c r="N29" s="23" t="str">
        <f t="shared" ca="1" si="4"/>
        <v>Other utilities Saving Tech-Light 0.4y</v>
      </c>
      <c r="O29" s="23" t="s">
        <v>32</v>
      </c>
      <c r="P29" s="23" t="s">
        <v>33</v>
      </c>
      <c r="Q29" s="23"/>
      <c r="R29" s="23"/>
      <c r="S29" s="19" t="s">
        <v>34</v>
      </c>
      <c r="V29" s="16" t="str">
        <f t="shared" ca="1" si="6"/>
        <v>LD</v>
      </c>
      <c r="W29" s="14" t="str">
        <f t="shared" ca="1" si="6"/>
        <v>Other utilities</v>
      </c>
      <c r="X29" s="3" t="str">
        <f>'EE investment costs'!D78</f>
        <v>LA-04</v>
      </c>
      <c r="Y29" s="3" t="str">
        <f>'EE investment costs'!E78</f>
        <v>Light</v>
      </c>
      <c r="AC29" s="123">
        <f>'EE investment costs'!C78</f>
        <v>0.4</v>
      </c>
      <c r="AD29" s="22"/>
    </row>
    <row r="30" spans="2:30">
      <c r="B30" s="14" t="str">
        <f t="shared" ca="1" si="0"/>
        <v>INDLDEFFEM-04</v>
      </c>
      <c r="C30" s="15" t="str">
        <f t="shared" ca="1" si="3"/>
        <v>ILDEM</v>
      </c>
      <c r="D30" s="16">
        <f>'EE investment costs'!$F$15</f>
        <v>2016</v>
      </c>
      <c r="E30" s="14">
        <f>VLOOKUP(X30,'EE investment costs'!$D$56:$R$656,15,0)</f>
        <v>2.9987999999999997</v>
      </c>
      <c r="F30" s="17">
        <f ca="1">INDEX('EE investment costs'!$D$56:$R$656,MATCH(X30,'EE investment costs'!$D$56:$D$656,0),MATCH($V$8,'EE investment costs'!$D$56:$R$56,0))</f>
        <v>0</v>
      </c>
      <c r="I30" s="18">
        <v>1</v>
      </c>
      <c r="J30" s="18">
        <v>1</v>
      </c>
      <c r="K30" s="14">
        <f t="shared" ca="1" si="5"/>
        <v>8</v>
      </c>
      <c r="L30" s="23"/>
      <c r="M30" s="19" t="str">
        <f t="shared" ca="1" si="1"/>
        <v>INDLDEFFEM-04</v>
      </c>
      <c r="N30" s="23" t="str">
        <f t="shared" ca="1" si="4"/>
        <v>Other utilities Saving Tech-Electric Motors 0.4y</v>
      </c>
      <c r="O30" s="23" t="s">
        <v>32</v>
      </c>
      <c r="P30" s="23" t="s">
        <v>33</v>
      </c>
      <c r="Q30" s="23"/>
      <c r="R30" s="23"/>
      <c r="S30" s="19" t="s">
        <v>34</v>
      </c>
      <c r="V30" s="16" t="str">
        <f t="shared" ca="1" si="6"/>
        <v>LD</v>
      </c>
      <c r="W30" s="14" t="str">
        <f t="shared" ca="1" si="6"/>
        <v>Other utilities</v>
      </c>
      <c r="X30" s="3" t="str">
        <f>'EE investment costs'!D79</f>
        <v>EM-04</v>
      </c>
      <c r="Y30" s="3" t="str">
        <f>'EE investment costs'!E79</f>
        <v>Electric Motors</v>
      </c>
      <c r="AC30" s="123">
        <f>'EE investment costs'!C79</f>
        <v>0.4</v>
      </c>
      <c r="AD30" s="22"/>
    </row>
    <row r="31" spans="2:30">
      <c r="B31" s="14" t="str">
        <f t="shared" ca="1" si="0"/>
        <v>INDLDEFFTF-04</v>
      </c>
      <c r="C31" s="15" t="str">
        <f t="shared" ca="1" si="3"/>
        <v>ILDTF</v>
      </c>
      <c r="D31" s="16">
        <f>'EE investment costs'!$F$15</f>
        <v>2016</v>
      </c>
      <c r="E31" s="14">
        <f>VLOOKUP(X31,'EE investment costs'!$D$56:$R$656,15,0)</f>
        <v>3.6399999999999988</v>
      </c>
      <c r="F31" s="17">
        <f ca="1">INDEX('EE investment costs'!$D$56:$R$656,MATCH(X31,'EE investment costs'!$D$56:$D$656,0),MATCH($V$8,'EE investment costs'!$D$56:$R$56,0))</f>
        <v>58.774840279395207</v>
      </c>
      <c r="I31" s="18">
        <v>1</v>
      </c>
      <c r="J31" s="18">
        <v>1</v>
      </c>
      <c r="K31" s="14">
        <f t="shared" ca="1" si="5"/>
        <v>8</v>
      </c>
      <c r="L31" s="23"/>
      <c r="M31" s="19" t="str">
        <f t="shared" ca="1" si="1"/>
        <v>INDLDEFFTF-04</v>
      </c>
      <c r="N31" s="23" t="str">
        <f t="shared" ca="1" si="4"/>
        <v>Other utilities Saving Tech-Haulage Tractors, Trucks, Fishing boats 0.4y</v>
      </c>
      <c r="O31" s="23" t="s">
        <v>32</v>
      </c>
      <c r="P31" s="23" t="s">
        <v>33</v>
      </c>
      <c r="Q31" s="23"/>
      <c r="R31" s="23"/>
      <c r="S31" s="19" t="s">
        <v>34</v>
      </c>
      <c r="V31" s="16" t="str">
        <f t="shared" ca="1" si="6"/>
        <v>LD</v>
      </c>
      <c r="W31" s="14" t="str">
        <f t="shared" ca="1" si="6"/>
        <v>Other utilities</v>
      </c>
      <c r="X31" s="3" t="str">
        <f>'EE investment costs'!D80</f>
        <v>TF-04</v>
      </c>
      <c r="Y31" s="3" t="str">
        <f>'EE investment costs'!E80</f>
        <v>Haulage Tractors, Trucks, Fishing boats</v>
      </c>
      <c r="AC31" s="123">
        <f>'EE investment costs'!C80</f>
        <v>0.4</v>
      </c>
      <c r="AD31" s="22"/>
    </row>
    <row r="32" spans="2:30">
      <c r="B32" s="14" t="str">
        <f t="shared" ca="1" si="0"/>
        <v>INDLDEFFMT-05</v>
      </c>
      <c r="C32" s="15" t="str">
        <f t="shared" ca="1" si="3"/>
        <v>ILDMT</v>
      </c>
      <c r="D32" s="16">
        <f>'EE investment costs'!$F$15</f>
        <v>2016</v>
      </c>
      <c r="E32" s="14">
        <f>VLOOKUP(X32,'EE investment costs'!$D$56:$R$656,15,0)</f>
        <v>3.125</v>
      </c>
      <c r="F32" s="17">
        <f ca="1">INDEX('EE investment costs'!$D$56:$R$656,MATCH(X32,'EE investment costs'!$D$56:$D$656,0),MATCH($V$8,'EE investment costs'!$D$56:$R$56,0))</f>
        <v>0</v>
      </c>
      <c r="I32" s="18">
        <v>1</v>
      </c>
      <c r="J32" s="18">
        <v>1</v>
      </c>
      <c r="K32" s="14">
        <f t="shared" ca="1" si="5"/>
        <v>8</v>
      </c>
      <c r="L32" s="23"/>
      <c r="M32" s="19" t="str">
        <f t="shared" ca="1" si="1"/>
        <v>INDLDEFFMT-05</v>
      </c>
      <c r="N32" s="23" t="str">
        <f t="shared" ca="1" si="4"/>
        <v>Other utilities Saving Tech-Heat Medium Temp. up to 150C 0.5y</v>
      </c>
      <c r="O32" s="23" t="s">
        <v>32</v>
      </c>
      <c r="P32" s="23" t="s">
        <v>33</v>
      </c>
      <c r="Q32" s="23"/>
      <c r="R32" s="23"/>
      <c r="S32" s="19" t="s">
        <v>34</v>
      </c>
      <c r="V32" s="16" t="str">
        <f t="shared" ca="1" si="6"/>
        <v>LD</v>
      </c>
      <c r="W32" s="14" t="str">
        <f t="shared" ca="1" si="6"/>
        <v>Other utilities</v>
      </c>
      <c r="X32" s="3" t="str">
        <f>'EE investment costs'!D81</f>
        <v>MT-05</v>
      </c>
      <c r="Y32" s="3" t="str">
        <f>'EE investment costs'!E81</f>
        <v>Heat Medium Temp. up to 150C</v>
      </c>
      <c r="AC32" s="123">
        <f>'EE investment costs'!C81</f>
        <v>0.5</v>
      </c>
    </row>
    <row r="33" spans="2:30">
      <c r="B33" s="14" t="str">
        <f t="shared" ca="1" si="0"/>
        <v>INDLDEFFHT-05</v>
      </c>
      <c r="C33" s="15" t="str">
        <f t="shared" ca="1" si="3"/>
        <v>ILDHT</v>
      </c>
      <c r="D33" s="16">
        <f>'EE investment costs'!$F$15</f>
        <v>2016</v>
      </c>
      <c r="E33" s="14">
        <f>VLOOKUP(X33,'EE investment costs'!$D$56:$R$656,15,0)</f>
        <v>2.5</v>
      </c>
      <c r="F33" s="17">
        <f ca="1">INDEX('EE investment costs'!$D$56:$R$656,MATCH(X33,'EE investment costs'!$D$56:$D$656,0),MATCH($V$8,'EE investment costs'!$D$56:$R$56,0))</f>
        <v>10.826704634287823</v>
      </c>
      <c r="I33" s="18">
        <v>1</v>
      </c>
      <c r="J33" s="18">
        <v>1</v>
      </c>
      <c r="K33" s="14">
        <f t="shared" ca="1" si="5"/>
        <v>8</v>
      </c>
      <c r="L33" s="23"/>
      <c r="M33" s="19" t="str">
        <f t="shared" ca="1" si="1"/>
        <v>INDLDEFFHT-05</v>
      </c>
      <c r="N33" s="23" t="str">
        <f t="shared" ca="1" si="4"/>
        <v>Other utilities Saving Tech-Heat High Temp. over 150C 0.5y</v>
      </c>
      <c r="O33" s="23" t="s">
        <v>32</v>
      </c>
      <c r="P33" s="23" t="s">
        <v>33</v>
      </c>
      <c r="Q33" s="23"/>
      <c r="R33" s="23"/>
      <c r="S33" s="19" t="s">
        <v>34</v>
      </c>
      <c r="V33" s="16" t="str">
        <f t="shared" ca="1" si="6"/>
        <v>LD</v>
      </c>
      <c r="W33" s="14" t="str">
        <f t="shared" ca="1" si="6"/>
        <v>Other utilities</v>
      </c>
      <c r="X33" s="3" t="str">
        <f>'EE investment costs'!D82</f>
        <v>HT-05</v>
      </c>
      <c r="Y33" s="3" t="str">
        <f>'EE investment costs'!E82</f>
        <v>Heat High Temp. over 150C</v>
      </c>
      <c r="AC33" s="123">
        <f>'EE investment costs'!C82</f>
        <v>0.5</v>
      </c>
      <c r="AD33" s="22"/>
    </row>
    <row r="34" spans="2:30">
      <c r="B34" s="14" t="str">
        <f t="shared" ca="1" si="0"/>
        <v>INDLDEFFRH-05</v>
      </c>
      <c r="C34" s="15" t="str">
        <f t="shared" ca="1" si="3"/>
        <v>ILDRH</v>
      </c>
      <c r="D34" s="16">
        <f>'EE investment costs'!$F$15</f>
        <v>2016</v>
      </c>
      <c r="E34" s="14">
        <f>VLOOKUP(X34,'EE investment costs'!$D$56:$R$656,15,0)</f>
        <v>10</v>
      </c>
      <c r="F34" s="17">
        <f ca="1">INDEX('EE investment costs'!$D$56:$R$656,MATCH(X34,'EE investment costs'!$D$56:$D$656,0),MATCH($V$8,'EE investment costs'!$D$56:$R$56,0))</f>
        <v>0</v>
      </c>
      <c r="I34" s="18">
        <v>1</v>
      </c>
      <c r="J34" s="18">
        <v>1</v>
      </c>
      <c r="K34" s="14">
        <f t="shared" ca="1" si="5"/>
        <v>8</v>
      </c>
      <c r="L34" s="23"/>
      <c r="M34" s="19" t="str">
        <f t="shared" ca="1" si="1"/>
        <v>INDLDEFFRH-05</v>
      </c>
      <c r="N34" s="23" t="str">
        <f t="shared" ca="1" si="4"/>
        <v>Other utilities Saving Tech-Heat Room Heat 0.5y</v>
      </c>
      <c r="O34" s="23" t="s">
        <v>32</v>
      </c>
      <c r="P34" s="23" t="s">
        <v>33</v>
      </c>
      <c r="Q34" s="23"/>
      <c r="R34" s="23"/>
      <c r="S34" s="19" t="s">
        <v>34</v>
      </c>
      <c r="V34" s="16" t="str">
        <f t="shared" ca="1" si="6"/>
        <v>LD</v>
      </c>
      <c r="W34" s="14" t="str">
        <f t="shared" ca="1" si="6"/>
        <v>Other utilities</v>
      </c>
      <c r="X34" s="3" t="str">
        <f>'EE investment costs'!D83</f>
        <v>RH-05</v>
      </c>
      <c r="Y34" s="3" t="str">
        <f>'EE investment costs'!E83</f>
        <v>Heat Room Heat</v>
      </c>
      <c r="AC34" s="123">
        <f>'EE investment costs'!C83</f>
        <v>0.5</v>
      </c>
      <c r="AD34" s="22"/>
    </row>
    <row r="35" spans="2:30">
      <c r="B35" s="14" t="str">
        <f t="shared" ca="1" si="0"/>
        <v>INDLDEFFLA-05</v>
      </c>
      <c r="C35" s="15" t="str">
        <f t="shared" ca="1" si="3"/>
        <v>ILDLA</v>
      </c>
      <c r="D35" s="16">
        <f>'EE investment costs'!$F$15</f>
        <v>2016</v>
      </c>
      <c r="E35" s="14">
        <f>VLOOKUP(X35,'EE investment costs'!$D$56:$R$656,15,0)</f>
        <v>2.89</v>
      </c>
      <c r="F35" s="17">
        <f ca="1">INDEX('EE investment costs'!$D$56:$R$656,MATCH(X35,'EE investment costs'!$D$56:$D$656,0),MATCH($V$8,'EE investment costs'!$D$56:$R$56,0))</f>
        <v>0</v>
      </c>
      <c r="I35" s="18">
        <v>1</v>
      </c>
      <c r="J35" s="18">
        <v>1</v>
      </c>
      <c r="K35" s="14">
        <f t="shared" ca="1" si="5"/>
        <v>8</v>
      </c>
      <c r="L35" s="23"/>
      <c r="M35" s="19" t="str">
        <f t="shared" ca="1" si="1"/>
        <v>INDLDEFFLA-05</v>
      </c>
      <c r="N35" s="23" t="str">
        <f t="shared" ca="1" si="4"/>
        <v>Other utilities Saving Tech-Light 0.5y</v>
      </c>
      <c r="O35" s="23" t="s">
        <v>32</v>
      </c>
      <c r="P35" s="23" t="s">
        <v>33</v>
      </c>
      <c r="Q35" s="23"/>
      <c r="R35" s="23"/>
      <c r="S35" s="19" t="s">
        <v>34</v>
      </c>
      <c r="V35" s="16" t="str">
        <f t="shared" ca="1" si="6"/>
        <v>LD</v>
      </c>
      <c r="W35" s="14" t="str">
        <f t="shared" ca="1" si="6"/>
        <v>Other utilities</v>
      </c>
      <c r="X35" s="3" t="str">
        <f>'EE investment costs'!D84</f>
        <v>LA-05</v>
      </c>
      <c r="Y35" s="3" t="str">
        <f>'EE investment costs'!E84</f>
        <v>Light</v>
      </c>
      <c r="AC35" s="123">
        <f>'EE investment costs'!C84</f>
        <v>0.5</v>
      </c>
      <c r="AD35" s="22"/>
    </row>
    <row r="36" spans="2:30">
      <c r="B36" s="14" t="str">
        <f t="shared" ca="1" si="0"/>
        <v>INDLDEFFEM-05</v>
      </c>
      <c r="C36" s="15" t="str">
        <f t="shared" ca="1" si="3"/>
        <v>ILDEM</v>
      </c>
      <c r="D36" s="16">
        <f>'EE investment costs'!$F$15</f>
        <v>2016</v>
      </c>
      <c r="E36" s="14">
        <f>VLOOKUP(X36,'EE investment costs'!$D$56:$R$656,15,0)</f>
        <v>3.0344999999999995</v>
      </c>
      <c r="F36" s="17">
        <f ca="1">INDEX('EE investment costs'!$D$56:$R$656,MATCH(X36,'EE investment costs'!$D$56:$D$656,0),MATCH($V$8,'EE investment costs'!$D$56:$R$56,0))</f>
        <v>0</v>
      </c>
      <c r="I36" s="18">
        <v>1</v>
      </c>
      <c r="J36" s="18">
        <v>1</v>
      </c>
      <c r="K36" s="14">
        <f t="shared" ca="1" si="5"/>
        <v>8</v>
      </c>
      <c r="L36" s="23"/>
      <c r="M36" s="19" t="str">
        <f t="shared" ca="1" si="1"/>
        <v>INDLDEFFEM-05</v>
      </c>
      <c r="N36" s="23" t="str">
        <f t="shared" ca="1" si="4"/>
        <v>Other utilities Saving Tech-Electric Motors 0.5y</v>
      </c>
      <c r="O36" s="23" t="s">
        <v>32</v>
      </c>
      <c r="P36" s="23" t="s">
        <v>33</v>
      </c>
      <c r="Q36" s="23"/>
      <c r="R36" s="23"/>
      <c r="S36" s="19" t="s">
        <v>34</v>
      </c>
      <c r="V36" s="16" t="str">
        <f t="shared" ca="1" si="6"/>
        <v>LD</v>
      </c>
      <c r="W36" s="14" t="str">
        <f t="shared" ca="1" si="6"/>
        <v>Other utilities</v>
      </c>
      <c r="X36" s="3" t="str">
        <f>'EE investment costs'!D85</f>
        <v>EM-05</v>
      </c>
      <c r="Y36" s="3" t="str">
        <f>'EE investment costs'!E85</f>
        <v>Electric Motors</v>
      </c>
      <c r="AC36" s="123">
        <f>'EE investment costs'!C85</f>
        <v>0.5</v>
      </c>
      <c r="AD36" s="22"/>
    </row>
    <row r="37" spans="2:30">
      <c r="B37" s="14" t="str">
        <f t="shared" ca="1" si="0"/>
        <v>INDLDEFFTF-05</v>
      </c>
      <c r="C37" s="15" t="str">
        <f t="shared" ca="1" si="3"/>
        <v>ILDTF</v>
      </c>
      <c r="D37" s="16">
        <f>'EE investment costs'!$F$15</f>
        <v>2016</v>
      </c>
      <c r="E37" s="14">
        <f>VLOOKUP(X37,'EE investment costs'!$D$56:$R$656,15,0)</f>
        <v>3.8499999999999988</v>
      </c>
      <c r="F37" s="17">
        <f ca="1">INDEX('EE investment costs'!$D$56:$R$656,MATCH(X37,'EE investment costs'!$D$56:$D$656,0),MATCH($V$8,'EE investment costs'!$D$56:$R$56,0))</f>
        <v>73.468550349244012</v>
      </c>
      <c r="I37" s="18">
        <v>1</v>
      </c>
      <c r="J37" s="18">
        <v>1</v>
      </c>
      <c r="K37" s="14">
        <f t="shared" ca="1" si="5"/>
        <v>8</v>
      </c>
      <c r="L37" s="23"/>
      <c r="M37" s="19" t="str">
        <f t="shared" ca="1" si="1"/>
        <v>INDLDEFFTF-05</v>
      </c>
      <c r="N37" s="23" t="str">
        <f t="shared" ca="1" si="4"/>
        <v>Other utilities Saving Tech-Haulage Tractors, Trucks, Fishing boats 0.5y</v>
      </c>
      <c r="O37" s="23" t="s">
        <v>32</v>
      </c>
      <c r="P37" s="23" t="s">
        <v>33</v>
      </c>
      <c r="Q37" s="23"/>
      <c r="R37" s="23"/>
      <c r="S37" s="19" t="s">
        <v>34</v>
      </c>
      <c r="V37" s="16" t="str">
        <f t="shared" ca="1" si="6"/>
        <v>LD</v>
      </c>
      <c r="W37" s="14" t="str">
        <f t="shared" ca="1" si="6"/>
        <v>Other utilities</v>
      </c>
      <c r="X37" s="3" t="str">
        <f>'EE investment costs'!D86</f>
        <v>TF-05</v>
      </c>
      <c r="Y37" s="3" t="str">
        <f>'EE investment costs'!E86</f>
        <v>Haulage Tractors, Trucks, Fishing boats</v>
      </c>
      <c r="AB37" s="3"/>
      <c r="AC37" s="123">
        <f>'EE investment costs'!C86</f>
        <v>0.5</v>
      </c>
      <c r="AD37" s="22"/>
    </row>
    <row r="38" spans="2:30">
      <c r="B38" s="14" t="str">
        <f t="shared" ca="1" si="0"/>
        <v>INDLDEFFMT-06</v>
      </c>
      <c r="C38" s="15" t="str">
        <f t="shared" ca="1" si="3"/>
        <v>ILDMT</v>
      </c>
      <c r="D38" s="16">
        <f>'EE investment costs'!$F$15</f>
        <v>2016</v>
      </c>
      <c r="E38" s="14">
        <f>VLOOKUP(X38,'EE investment costs'!$D$56:$R$656,15,0)</f>
        <v>3.25</v>
      </c>
      <c r="F38" s="17">
        <f ca="1">INDEX('EE investment costs'!$D$56:$R$656,MATCH(X38,'EE investment costs'!$D$56:$D$656,0),MATCH($V$8,'EE investment costs'!$D$56:$R$56,0))</f>
        <v>0</v>
      </c>
      <c r="I38" s="18">
        <v>1</v>
      </c>
      <c r="J38" s="18">
        <v>1</v>
      </c>
      <c r="K38" s="14">
        <f t="shared" ca="1" si="5"/>
        <v>8</v>
      </c>
      <c r="L38" s="23"/>
      <c r="M38" s="19" t="str">
        <f t="shared" ca="1" si="1"/>
        <v>INDLDEFFMT-06</v>
      </c>
      <c r="N38" s="23" t="str">
        <f t="shared" ca="1" si="4"/>
        <v>Other utilities Saving Tech-Heat Medium Temp. up to 150C 0.6y</v>
      </c>
      <c r="O38" s="23" t="s">
        <v>32</v>
      </c>
      <c r="P38" s="23" t="s">
        <v>33</v>
      </c>
      <c r="Q38" s="23"/>
      <c r="R38" s="23"/>
      <c r="S38" s="19" t="s">
        <v>34</v>
      </c>
      <c r="V38" s="16" t="str">
        <f t="shared" ca="1" si="6"/>
        <v>LD</v>
      </c>
      <c r="W38" s="14" t="str">
        <f t="shared" ca="1" si="6"/>
        <v>Other utilities</v>
      </c>
      <c r="X38" s="3" t="str">
        <f>'EE investment costs'!D87</f>
        <v>MT-06</v>
      </c>
      <c r="Y38" s="3" t="str">
        <f>'EE investment costs'!E87</f>
        <v>Heat Medium Temp. up to 150C</v>
      </c>
      <c r="AC38" s="123">
        <f>'EE investment costs'!C87</f>
        <v>0.6</v>
      </c>
    </row>
    <row r="39" spans="2:30">
      <c r="B39" s="14" t="str">
        <f t="shared" ca="1" si="0"/>
        <v>INDLDEFFHT-06</v>
      </c>
      <c r="C39" s="15" t="str">
        <f t="shared" ca="1" si="3"/>
        <v>ILDHT</v>
      </c>
      <c r="D39" s="16">
        <f>'EE investment costs'!$F$15</f>
        <v>2016</v>
      </c>
      <c r="E39" s="14">
        <f>VLOOKUP(X39,'EE investment costs'!$D$56:$R$656,15,0)</f>
        <v>2.6</v>
      </c>
      <c r="F39" s="17">
        <f ca="1">INDEX('EE investment costs'!$D$56:$R$656,MATCH(X39,'EE investment costs'!$D$56:$D$656,0),MATCH($V$8,'EE investment costs'!$D$56:$R$56,0))</f>
        <v>25.262310813338598</v>
      </c>
      <c r="I39" s="18">
        <v>1</v>
      </c>
      <c r="J39" s="18">
        <v>1</v>
      </c>
      <c r="K39" s="14">
        <f t="shared" ca="1" si="5"/>
        <v>8</v>
      </c>
      <c r="L39" s="23"/>
      <c r="M39" s="19" t="str">
        <f t="shared" ca="1" si="1"/>
        <v>INDLDEFFHT-06</v>
      </c>
      <c r="N39" s="23" t="str">
        <f t="shared" ca="1" si="4"/>
        <v>Other utilities Saving Tech-Heat High Temp. over 150C 0.6y</v>
      </c>
      <c r="O39" s="23" t="s">
        <v>32</v>
      </c>
      <c r="P39" s="23" t="s">
        <v>33</v>
      </c>
      <c r="Q39" s="23"/>
      <c r="R39" s="23"/>
      <c r="S39" s="19" t="s">
        <v>34</v>
      </c>
      <c r="V39" s="16" t="str">
        <f t="shared" ca="1" si="6"/>
        <v>LD</v>
      </c>
      <c r="W39" s="14" t="str">
        <f t="shared" ca="1" si="6"/>
        <v>Other utilities</v>
      </c>
      <c r="X39" s="3" t="str">
        <f>'EE investment costs'!D88</f>
        <v>HT-06</v>
      </c>
      <c r="Y39" s="3" t="str">
        <f>'EE investment costs'!E88</f>
        <v>Heat High Temp. over 150C</v>
      </c>
      <c r="AC39" s="123">
        <f>'EE investment costs'!C88</f>
        <v>0.6</v>
      </c>
      <c r="AD39" s="22"/>
    </row>
    <row r="40" spans="2:30">
      <c r="B40" s="14" t="str">
        <f t="shared" ca="1" si="0"/>
        <v>INDLDEFFRH-06</v>
      </c>
      <c r="C40" s="15" t="str">
        <f t="shared" ca="1" si="3"/>
        <v>ILDRH</v>
      </c>
      <c r="D40" s="16">
        <f>'EE investment costs'!$F$15</f>
        <v>2016</v>
      </c>
      <c r="E40" s="14">
        <f>VLOOKUP(X40,'EE investment costs'!$D$56:$R$656,15,0)</f>
        <v>10.4</v>
      </c>
      <c r="F40" s="17">
        <f ca="1">INDEX('EE investment costs'!$D$56:$R$656,MATCH(X40,'EE investment costs'!$D$56:$D$656,0),MATCH($V$8,'EE investment costs'!$D$56:$R$56,0))</f>
        <v>0</v>
      </c>
      <c r="I40" s="18">
        <v>1</v>
      </c>
      <c r="J40" s="18">
        <v>1</v>
      </c>
      <c r="K40" s="14">
        <f t="shared" ca="1" si="5"/>
        <v>8</v>
      </c>
      <c r="L40" s="23"/>
      <c r="M40" s="19" t="str">
        <f t="shared" ca="1" si="1"/>
        <v>INDLDEFFRH-06</v>
      </c>
      <c r="N40" s="23" t="str">
        <f t="shared" ca="1" si="4"/>
        <v>Other utilities Saving Tech-Heat Room Heat 0.6y</v>
      </c>
      <c r="O40" s="23" t="s">
        <v>32</v>
      </c>
      <c r="P40" s="23" t="s">
        <v>33</v>
      </c>
      <c r="Q40" s="23"/>
      <c r="R40" s="23"/>
      <c r="S40" s="19" t="s">
        <v>34</v>
      </c>
      <c r="V40" s="16" t="str">
        <f t="shared" ca="1" si="6"/>
        <v>LD</v>
      </c>
      <c r="W40" s="14" t="str">
        <f t="shared" ca="1" si="6"/>
        <v>Other utilities</v>
      </c>
      <c r="X40" s="3" t="str">
        <f>'EE investment costs'!D89</f>
        <v>RH-06</v>
      </c>
      <c r="Y40" s="3" t="str">
        <f>'EE investment costs'!E89</f>
        <v>Heat Room Heat</v>
      </c>
      <c r="AC40" s="123">
        <f>'EE investment costs'!C89</f>
        <v>0.6</v>
      </c>
      <c r="AD40" s="22"/>
    </row>
    <row r="41" spans="2:30">
      <c r="B41" s="14" t="str">
        <f t="shared" ca="1" si="0"/>
        <v>INDLDEFFLA-06</v>
      </c>
      <c r="C41" s="15" t="str">
        <f t="shared" ca="1" si="3"/>
        <v>ILDLA</v>
      </c>
      <c r="D41" s="16">
        <f>'EE investment costs'!$F$15</f>
        <v>2016</v>
      </c>
      <c r="E41" s="14">
        <f>VLOOKUP(X41,'EE investment costs'!$D$56:$R$656,15,0)</f>
        <v>2.9239999999999999</v>
      </c>
      <c r="F41" s="17">
        <f ca="1">INDEX('EE investment costs'!$D$56:$R$656,MATCH(X41,'EE investment costs'!$D$56:$D$656,0),MATCH($V$8,'EE investment costs'!$D$56:$R$56,0))</f>
        <v>0</v>
      </c>
      <c r="I41" s="18">
        <v>1</v>
      </c>
      <c r="J41" s="18">
        <v>1</v>
      </c>
      <c r="K41" s="14">
        <f t="shared" ca="1" si="5"/>
        <v>8</v>
      </c>
      <c r="L41" s="23"/>
      <c r="M41" s="19" t="str">
        <f t="shared" ca="1" si="1"/>
        <v>INDLDEFFLA-06</v>
      </c>
      <c r="N41" s="23" t="str">
        <f t="shared" ca="1" si="4"/>
        <v>Other utilities Saving Tech-Light 0.6y</v>
      </c>
      <c r="O41" s="23" t="s">
        <v>32</v>
      </c>
      <c r="P41" s="23" t="s">
        <v>33</v>
      </c>
      <c r="Q41" s="23"/>
      <c r="R41" s="23"/>
      <c r="S41" s="19" t="s">
        <v>34</v>
      </c>
      <c r="V41" s="16" t="str">
        <f t="shared" ca="1" si="6"/>
        <v>LD</v>
      </c>
      <c r="W41" s="14" t="str">
        <f t="shared" ca="1" si="6"/>
        <v>Other utilities</v>
      </c>
      <c r="X41" s="3" t="str">
        <f>'EE investment costs'!D90</f>
        <v>LA-06</v>
      </c>
      <c r="Y41" s="3" t="str">
        <f>'EE investment costs'!E90</f>
        <v>Light</v>
      </c>
      <c r="AC41" s="123">
        <f>'EE investment costs'!C90</f>
        <v>0.6</v>
      </c>
      <c r="AD41" s="22"/>
    </row>
    <row r="42" spans="2:30">
      <c r="B42" s="14" t="str">
        <f t="shared" ca="1" si="0"/>
        <v>INDLDEFFEM-06</v>
      </c>
      <c r="C42" s="15" t="str">
        <f t="shared" ca="1" si="3"/>
        <v>ILDEM</v>
      </c>
      <c r="D42" s="16">
        <f>'EE investment costs'!$F$15</f>
        <v>2016</v>
      </c>
      <c r="E42" s="14">
        <f>VLOOKUP(X42,'EE investment costs'!$D$56:$R$656,15,0)</f>
        <v>3.0701999999999998</v>
      </c>
      <c r="F42" s="17">
        <f ca="1">INDEX('EE investment costs'!$D$56:$R$656,MATCH(X42,'EE investment costs'!$D$56:$D$656,0),MATCH($V$8,'EE investment costs'!$D$56:$R$56,0))</f>
        <v>0</v>
      </c>
      <c r="I42" s="18">
        <v>1</v>
      </c>
      <c r="J42" s="18">
        <v>1</v>
      </c>
      <c r="K42" s="14">
        <f t="shared" ca="1" si="5"/>
        <v>8</v>
      </c>
      <c r="L42" s="23"/>
      <c r="M42" s="19" t="str">
        <f t="shared" ca="1" si="1"/>
        <v>INDLDEFFEM-06</v>
      </c>
      <c r="N42" s="23" t="str">
        <f t="shared" ca="1" si="4"/>
        <v>Other utilities Saving Tech-Electric Motors 0.6y</v>
      </c>
      <c r="O42" s="23" t="s">
        <v>32</v>
      </c>
      <c r="P42" s="23" t="s">
        <v>33</v>
      </c>
      <c r="Q42" s="23"/>
      <c r="R42" s="23"/>
      <c r="S42" s="19" t="s">
        <v>34</v>
      </c>
      <c r="V42" s="16" t="str">
        <f t="shared" ca="1" si="6"/>
        <v>LD</v>
      </c>
      <c r="W42" s="14" t="str">
        <f t="shared" ca="1" si="6"/>
        <v>Other utilities</v>
      </c>
      <c r="X42" s="3" t="str">
        <f>'EE investment costs'!D91</f>
        <v>EM-06</v>
      </c>
      <c r="Y42" s="3" t="str">
        <f>'EE investment costs'!E91</f>
        <v>Electric Motors</v>
      </c>
      <c r="AC42" s="123">
        <f>'EE investment costs'!C91</f>
        <v>0.6</v>
      </c>
      <c r="AD42" s="22"/>
    </row>
    <row r="43" spans="2:30">
      <c r="B43" s="14" t="str">
        <f t="shared" ca="1" si="0"/>
        <v>INDLDEFFTF-06</v>
      </c>
      <c r="C43" s="15" t="str">
        <f t="shared" ca="1" si="3"/>
        <v>ILDTF</v>
      </c>
      <c r="D43" s="16">
        <f>'EE investment costs'!$F$15</f>
        <v>2016</v>
      </c>
      <c r="E43" s="14">
        <f>VLOOKUP(X43,'EE investment costs'!$D$56:$R$656,15,0)</f>
        <v>4.0599999999999987</v>
      </c>
      <c r="F43" s="17">
        <f ca="1">INDEX('EE investment costs'!$D$56:$R$656,MATCH(X43,'EE investment costs'!$D$56:$D$656,0),MATCH($V$8,'EE investment costs'!$D$56:$R$56,0))</f>
        <v>88.162260419092817</v>
      </c>
      <c r="I43" s="18">
        <v>1</v>
      </c>
      <c r="J43" s="18">
        <v>1</v>
      </c>
      <c r="K43" s="14">
        <f t="shared" ca="1" si="5"/>
        <v>8</v>
      </c>
      <c r="L43" s="23"/>
      <c r="M43" s="19" t="str">
        <f t="shared" ca="1" si="1"/>
        <v>INDLDEFFTF-06</v>
      </c>
      <c r="N43" s="23" t="str">
        <f t="shared" ca="1" si="4"/>
        <v>Other utilities Saving Tech-Haulage Tractors, Trucks, Fishing boats 0.6y</v>
      </c>
      <c r="O43" s="23" t="s">
        <v>32</v>
      </c>
      <c r="P43" s="23" t="s">
        <v>33</v>
      </c>
      <c r="Q43" s="23"/>
      <c r="R43" s="23"/>
      <c r="S43" s="19" t="s">
        <v>34</v>
      </c>
      <c r="V43" s="16" t="str">
        <f t="shared" ca="1" si="6"/>
        <v>LD</v>
      </c>
      <c r="W43" s="14" t="str">
        <f t="shared" ca="1" si="6"/>
        <v>Other utilities</v>
      </c>
      <c r="X43" s="3" t="str">
        <f>'EE investment costs'!D92</f>
        <v>TF-06</v>
      </c>
      <c r="Y43" s="3" t="str">
        <f>'EE investment costs'!E92</f>
        <v>Haulage Tractors, Trucks, Fishing boats</v>
      </c>
      <c r="AC43" s="123">
        <f>'EE investment costs'!C92</f>
        <v>0.6</v>
      </c>
      <c r="AD43" s="22"/>
    </row>
    <row r="44" spans="2:30">
      <c r="B44" s="14" t="str">
        <f t="shared" ca="1" si="0"/>
        <v>INDLDEFFMT-07</v>
      </c>
      <c r="C44" s="15" t="str">
        <f t="shared" ca="1" si="3"/>
        <v>ILDMT</v>
      </c>
      <c r="D44" s="16">
        <f>'EE investment costs'!$F$15</f>
        <v>2016</v>
      </c>
      <c r="E44" s="14">
        <f>VLOOKUP(X44,'EE investment costs'!$D$56:$R$656,15,0)</f>
        <v>3.375</v>
      </c>
      <c r="F44" s="17">
        <f ca="1">INDEX('EE investment costs'!$D$56:$R$656,MATCH(X44,'EE investment costs'!$D$56:$D$656,0),MATCH($V$8,'EE investment costs'!$D$56:$R$56,0))</f>
        <v>9.6568306284780761</v>
      </c>
      <c r="I44" s="18">
        <v>1</v>
      </c>
      <c r="J44" s="18">
        <v>1</v>
      </c>
      <c r="K44" s="14">
        <f t="shared" ca="1" si="5"/>
        <v>8</v>
      </c>
      <c r="L44" s="23"/>
      <c r="M44" s="19" t="str">
        <f t="shared" ca="1" si="1"/>
        <v>INDLDEFFMT-07</v>
      </c>
      <c r="N44" s="23" t="str">
        <f t="shared" ca="1" si="4"/>
        <v>Other utilities Saving Tech-Heat Medium Temp. up to 150C 0.7y</v>
      </c>
      <c r="O44" s="23" t="s">
        <v>32</v>
      </c>
      <c r="P44" s="23" t="s">
        <v>33</v>
      </c>
      <c r="Q44" s="23"/>
      <c r="R44" s="23"/>
      <c r="S44" s="19" t="s">
        <v>34</v>
      </c>
      <c r="V44" s="16" t="str">
        <f t="shared" ca="1" si="6"/>
        <v>LD</v>
      </c>
      <c r="W44" s="14" t="str">
        <f t="shared" ca="1" si="6"/>
        <v>Other utilities</v>
      </c>
      <c r="X44" s="3" t="str">
        <f>'EE investment costs'!D93</f>
        <v>MT-07</v>
      </c>
      <c r="Y44" s="3" t="str">
        <f>'EE investment costs'!E93</f>
        <v>Heat Medium Temp. up to 150C</v>
      </c>
      <c r="AC44" s="123">
        <f>'EE investment costs'!C93</f>
        <v>0.7</v>
      </c>
    </row>
    <row r="45" spans="2:30">
      <c r="B45" s="14" t="str">
        <f t="shared" ca="1" si="0"/>
        <v>INDLDEFFHT-07</v>
      </c>
      <c r="C45" s="15" t="str">
        <f t="shared" ca="1" si="3"/>
        <v>ILDHT</v>
      </c>
      <c r="D45" s="16">
        <f>'EE investment costs'!$F$15</f>
        <v>2016</v>
      </c>
      <c r="E45" s="14">
        <f>VLOOKUP(X45,'EE investment costs'!$D$56:$R$656,15,0)</f>
        <v>2.7</v>
      </c>
      <c r="F45" s="17">
        <f ca="1">INDEX('EE investment costs'!$D$56:$R$656,MATCH(X45,'EE investment costs'!$D$56:$D$656,0),MATCH($V$8,'EE investment costs'!$D$56:$R$56,0))</f>
        <v>39.697916992389352</v>
      </c>
      <c r="I45" s="18">
        <v>1</v>
      </c>
      <c r="J45" s="18">
        <v>1</v>
      </c>
      <c r="K45" s="14">
        <f t="shared" ca="1" si="5"/>
        <v>8</v>
      </c>
      <c r="L45" s="23"/>
      <c r="M45" s="19" t="str">
        <f t="shared" ca="1" si="1"/>
        <v>INDLDEFFHT-07</v>
      </c>
      <c r="N45" s="23" t="str">
        <f t="shared" ca="1" si="4"/>
        <v>Other utilities Saving Tech-Heat High Temp. over 150C 0.7y</v>
      </c>
      <c r="O45" s="23" t="s">
        <v>32</v>
      </c>
      <c r="P45" s="23" t="s">
        <v>33</v>
      </c>
      <c r="Q45" s="23"/>
      <c r="R45" s="23"/>
      <c r="S45" s="19" t="s">
        <v>34</v>
      </c>
      <c r="V45" s="16" t="str">
        <f t="shared" ca="1" si="6"/>
        <v>LD</v>
      </c>
      <c r="W45" s="14" t="str">
        <f t="shared" ca="1" si="6"/>
        <v>Other utilities</v>
      </c>
      <c r="X45" s="3" t="str">
        <f>'EE investment costs'!D94</f>
        <v>HT-07</v>
      </c>
      <c r="Y45" s="3" t="str">
        <f>'EE investment costs'!E94</f>
        <v>Heat High Temp. over 150C</v>
      </c>
      <c r="AC45" s="123">
        <f>'EE investment costs'!C94</f>
        <v>0.7</v>
      </c>
      <c r="AD45" s="22"/>
    </row>
    <row r="46" spans="2:30">
      <c r="B46" s="14" t="str">
        <f t="shared" ca="1" si="0"/>
        <v>INDLDEFFRH-07</v>
      </c>
      <c r="C46" s="15" t="str">
        <f t="shared" ca="1" si="3"/>
        <v>ILDRH</v>
      </c>
      <c r="D46" s="16">
        <f>'EE investment costs'!$F$15</f>
        <v>2016</v>
      </c>
      <c r="E46" s="14">
        <f>VLOOKUP(X46,'EE investment costs'!$D$56:$R$656,15,0)</f>
        <v>10.8</v>
      </c>
      <c r="F46" s="17">
        <f ca="1">INDEX('EE investment costs'!$D$56:$R$656,MATCH(X46,'EE investment costs'!$D$56:$D$656,0),MATCH($V$8,'EE investment costs'!$D$56:$R$56,0))</f>
        <v>0</v>
      </c>
      <c r="I46" s="18">
        <v>1</v>
      </c>
      <c r="J46" s="18">
        <v>1</v>
      </c>
      <c r="K46" s="14">
        <f t="shared" ca="1" si="5"/>
        <v>8</v>
      </c>
      <c r="L46" s="23"/>
      <c r="M46" s="19" t="str">
        <f t="shared" ca="1" si="1"/>
        <v>INDLDEFFRH-07</v>
      </c>
      <c r="N46" s="23" t="str">
        <f t="shared" ca="1" si="4"/>
        <v>Other utilities Saving Tech-Heat Room Heat 0.7y</v>
      </c>
      <c r="O46" s="23" t="s">
        <v>32</v>
      </c>
      <c r="P46" s="23" t="s">
        <v>33</v>
      </c>
      <c r="Q46" s="23"/>
      <c r="R46" s="23"/>
      <c r="S46" s="19" t="s">
        <v>34</v>
      </c>
      <c r="V46" s="16" t="str">
        <f t="shared" ca="1" si="6"/>
        <v>LD</v>
      </c>
      <c r="W46" s="14" t="str">
        <f t="shared" ca="1" si="6"/>
        <v>Other utilities</v>
      </c>
      <c r="X46" s="3" t="str">
        <f>'EE investment costs'!D95</f>
        <v>RH-07</v>
      </c>
      <c r="Y46" s="3" t="str">
        <f>'EE investment costs'!E95</f>
        <v>Heat Room Heat</v>
      </c>
      <c r="AC46" s="123">
        <f>'EE investment costs'!C95</f>
        <v>0.7</v>
      </c>
      <c r="AD46" s="22"/>
    </row>
    <row r="47" spans="2:30">
      <c r="B47" s="14" t="str">
        <f t="shared" ca="1" si="0"/>
        <v>INDLDEFFLA-07</v>
      </c>
      <c r="C47" s="15" t="str">
        <f t="shared" ca="1" si="3"/>
        <v>ILDLA</v>
      </c>
      <c r="D47" s="16">
        <f>'EE investment costs'!$F$15</f>
        <v>2016</v>
      </c>
      <c r="E47" s="14">
        <f>VLOOKUP(X47,'EE investment costs'!$D$56:$R$656,15,0)</f>
        <v>2.9580000000000002</v>
      </c>
      <c r="F47" s="17">
        <f ca="1">INDEX('EE investment costs'!$D$56:$R$656,MATCH(X47,'EE investment costs'!$D$56:$D$656,0),MATCH($V$8,'EE investment costs'!$D$56:$R$56,0))</f>
        <v>0</v>
      </c>
      <c r="I47" s="18">
        <v>1</v>
      </c>
      <c r="J47" s="18">
        <v>1</v>
      </c>
      <c r="K47" s="14">
        <f t="shared" ca="1" si="5"/>
        <v>8</v>
      </c>
      <c r="L47" s="23"/>
      <c r="M47" s="19" t="str">
        <f t="shared" ca="1" si="1"/>
        <v>INDLDEFFLA-07</v>
      </c>
      <c r="N47" s="23" t="str">
        <f t="shared" ca="1" si="4"/>
        <v>Other utilities Saving Tech-Light 0.7y</v>
      </c>
      <c r="O47" s="23" t="s">
        <v>32</v>
      </c>
      <c r="P47" s="23" t="s">
        <v>33</v>
      </c>
      <c r="Q47" s="23"/>
      <c r="R47" s="23"/>
      <c r="S47" s="19" t="s">
        <v>34</v>
      </c>
      <c r="V47" s="16" t="str">
        <f t="shared" ca="1" si="6"/>
        <v>LD</v>
      </c>
      <c r="W47" s="14" t="str">
        <f t="shared" ca="1" si="6"/>
        <v>Other utilities</v>
      </c>
      <c r="X47" s="3" t="str">
        <f>'EE investment costs'!D96</f>
        <v>LA-07</v>
      </c>
      <c r="Y47" s="3" t="str">
        <f>'EE investment costs'!E96</f>
        <v>Light</v>
      </c>
      <c r="AC47" s="123">
        <f>'EE investment costs'!C96</f>
        <v>0.7</v>
      </c>
      <c r="AD47" s="22"/>
    </row>
    <row r="48" spans="2:30">
      <c r="B48" s="14" t="str">
        <f t="shared" ca="1" si="0"/>
        <v>INDLDEFFEM-07</v>
      </c>
      <c r="C48" s="15" t="str">
        <f t="shared" ca="1" si="3"/>
        <v>ILDEM</v>
      </c>
      <c r="D48" s="16">
        <f>'EE investment costs'!$F$15</f>
        <v>2016</v>
      </c>
      <c r="E48" s="14">
        <f>VLOOKUP(X48,'EE investment costs'!$D$56:$R$656,15,0)</f>
        <v>3.1058999999999997</v>
      </c>
      <c r="F48" s="17">
        <f ca="1">INDEX('EE investment costs'!$D$56:$R$656,MATCH(X48,'EE investment costs'!$D$56:$D$656,0),MATCH($V$8,'EE investment costs'!$D$56:$R$56,0))</f>
        <v>0</v>
      </c>
      <c r="I48" s="18">
        <v>1</v>
      </c>
      <c r="J48" s="18">
        <v>1</v>
      </c>
      <c r="K48" s="14">
        <f t="shared" ca="1" si="5"/>
        <v>8</v>
      </c>
      <c r="L48" s="23"/>
      <c r="M48" s="19" t="str">
        <f t="shared" ca="1" si="1"/>
        <v>INDLDEFFEM-07</v>
      </c>
      <c r="N48" s="23" t="str">
        <f t="shared" ca="1" si="4"/>
        <v>Other utilities Saving Tech-Electric Motors 0.7y</v>
      </c>
      <c r="O48" s="23" t="s">
        <v>32</v>
      </c>
      <c r="P48" s="23" t="s">
        <v>33</v>
      </c>
      <c r="Q48" s="23"/>
      <c r="R48" s="23"/>
      <c r="S48" s="19" t="s">
        <v>34</v>
      </c>
      <c r="V48" s="16" t="str">
        <f t="shared" ca="1" si="6"/>
        <v>LD</v>
      </c>
      <c r="W48" s="14" t="str">
        <f t="shared" ca="1" si="6"/>
        <v>Other utilities</v>
      </c>
      <c r="X48" s="3" t="str">
        <f>'EE investment costs'!D97</f>
        <v>EM-07</v>
      </c>
      <c r="Y48" s="3" t="str">
        <f>'EE investment costs'!E97</f>
        <v>Electric Motors</v>
      </c>
      <c r="AC48" s="123">
        <f>'EE investment costs'!C97</f>
        <v>0.7</v>
      </c>
      <c r="AD48" s="22"/>
    </row>
    <row r="49" spans="2:30">
      <c r="B49" s="14" t="str">
        <f t="shared" ca="1" si="0"/>
        <v>INDLDEFFTF-07</v>
      </c>
      <c r="C49" s="15" t="str">
        <f t="shared" ca="1" si="3"/>
        <v>ILDTF</v>
      </c>
      <c r="D49" s="16">
        <f>'EE investment costs'!$F$15</f>
        <v>2016</v>
      </c>
      <c r="E49" s="14">
        <f>VLOOKUP(X49,'EE investment costs'!$D$56:$R$656,15,0)</f>
        <v>4.2699999999999987</v>
      </c>
      <c r="F49" s="17">
        <f ca="1">INDEX('EE investment costs'!$D$56:$R$656,MATCH(X49,'EE investment costs'!$D$56:$D$656,0),MATCH($V$8,'EE investment costs'!$D$56:$R$56,0))</f>
        <v>102.85597048894159</v>
      </c>
      <c r="I49" s="18">
        <v>1</v>
      </c>
      <c r="J49" s="18">
        <v>1</v>
      </c>
      <c r="K49" s="14">
        <f t="shared" ca="1" si="5"/>
        <v>8</v>
      </c>
      <c r="L49" s="23"/>
      <c r="M49" s="19" t="str">
        <f t="shared" ca="1" si="1"/>
        <v>INDLDEFFTF-07</v>
      </c>
      <c r="N49" s="23" t="str">
        <f t="shared" ca="1" si="4"/>
        <v>Other utilities Saving Tech-Haulage Tractors, Trucks, Fishing boats 0.7y</v>
      </c>
      <c r="O49" s="23" t="s">
        <v>32</v>
      </c>
      <c r="P49" s="23" t="s">
        <v>33</v>
      </c>
      <c r="Q49" s="23"/>
      <c r="R49" s="23"/>
      <c r="S49" s="19" t="s">
        <v>34</v>
      </c>
      <c r="V49" s="16" t="str">
        <f t="shared" ca="1" si="6"/>
        <v>LD</v>
      </c>
      <c r="W49" s="14" t="str">
        <f t="shared" ca="1" si="6"/>
        <v>Other utilities</v>
      </c>
      <c r="X49" s="3" t="str">
        <f>'EE investment costs'!D98</f>
        <v>TF-07</v>
      </c>
      <c r="Y49" s="3" t="str">
        <f>'EE investment costs'!E98</f>
        <v>Haulage Tractors, Trucks, Fishing boats</v>
      </c>
      <c r="AC49" s="123">
        <f>'EE investment costs'!C98</f>
        <v>0.7</v>
      </c>
      <c r="AD49" s="22"/>
    </row>
    <row r="50" spans="2:30">
      <c r="B50" s="14" t="str">
        <f t="shared" ca="1" si="0"/>
        <v>INDLDEFFMT-08</v>
      </c>
      <c r="C50" s="15" t="str">
        <f t="shared" ca="1" si="3"/>
        <v>ILDMT</v>
      </c>
      <c r="D50" s="16">
        <f>'EE investment costs'!$F$15</f>
        <v>2016</v>
      </c>
      <c r="E50" s="14">
        <f>VLOOKUP(X50,'EE investment costs'!$D$56:$R$656,15,0)</f>
        <v>3.5</v>
      </c>
      <c r="F50" s="17">
        <f ca="1">INDEX('EE investment costs'!$D$56:$R$656,MATCH(X50,'EE investment costs'!$D$56:$D$656,0),MATCH($V$8,'EE investment costs'!$D$56:$R$56,0))</f>
        <v>28.778490130667777</v>
      </c>
      <c r="I50" s="18">
        <v>1</v>
      </c>
      <c r="J50" s="18">
        <v>1</v>
      </c>
      <c r="K50" s="14">
        <f t="shared" ca="1" si="5"/>
        <v>8</v>
      </c>
      <c r="L50" s="23"/>
      <c r="M50" s="19" t="str">
        <f t="shared" ca="1" si="1"/>
        <v>INDLDEFFMT-08</v>
      </c>
      <c r="N50" s="23" t="str">
        <f t="shared" ca="1" si="4"/>
        <v>Other utilities Saving Tech-Heat Medium Temp. up to 150C 0.8y</v>
      </c>
      <c r="O50" s="23" t="s">
        <v>32</v>
      </c>
      <c r="P50" s="23" t="s">
        <v>33</v>
      </c>
      <c r="Q50" s="23"/>
      <c r="R50" s="23"/>
      <c r="S50" s="19" t="s">
        <v>34</v>
      </c>
      <c r="V50" s="16" t="str">
        <f t="shared" ca="1" si="6"/>
        <v>LD</v>
      </c>
      <c r="W50" s="14" t="str">
        <f t="shared" ca="1" si="6"/>
        <v>Other utilities</v>
      </c>
      <c r="X50" s="3" t="str">
        <f>'EE investment costs'!D99</f>
        <v>MT-08</v>
      </c>
      <c r="Y50" s="3" t="str">
        <f>'EE investment costs'!E99</f>
        <v>Heat Medium Temp. up to 150C</v>
      </c>
      <c r="AC50" s="123">
        <f>'EE investment costs'!C99</f>
        <v>0.8</v>
      </c>
    </row>
    <row r="51" spans="2:30">
      <c r="B51" s="14" t="str">
        <f t="shared" ca="1" si="0"/>
        <v>INDLDEFFHT-08</v>
      </c>
      <c r="C51" s="15" t="str">
        <f t="shared" ca="1" si="3"/>
        <v>ILDHT</v>
      </c>
      <c r="D51" s="16">
        <f>'EE investment costs'!$F$15</f>
        <v>2016</v>
      </c>
      <c r="E51" s="14">
        <f>VLOOKUP(X51,'EE investment costs'!$D$56:$R$656,15,0)</f>
        <v>2.8</v>
      </c>
      <c r="F51" s="17">
        <f ca="1">INDEX('EE investment costs'!$D$56:$R$656,MATCH(X51,'EE investment costs'!$D$56:$D$656,0),MATCH($V$8,'EE investment costs'!$D$56:$R$56,0))</f>
        <v>54.133523171440146</v>
      </c>
      <c r="I51" s="18">
        <v>1</v>
      </c>
      <c r="J51" s="18">
        <v>1</v>
      </c>
      <c r="K51" s="14">
        <f t="shared" ca="1" si="5"/>
        <v>8</v>
      </c>
      <c r="L51" s="23"/>
      <c r="M51" s="19" t="str">
        <f t="shared" ca="1" si="1"/>
        <v>INDLDEFFHT-08</v>
      </c>
      <c r="N51" s="23" t="str">
        <f t="shared" ca="1" si="4"/>
        <v>Other utilities Saving Tech-Heat High Temp. over 150C 0.8y</v>
      </c>
      <c r="O51" s="23" t="s">
        <v>32</v>
      </c>
      <c r="P51" s="23" t="s">
        <v>33</v>
      </c>
      <c r="Q51" s="23"/>
      <c r="R51" s="23"/>
      <c r="S51" s="19" t="s">
        <v>34</v>
      </c>
      <c r="V51" s="16" t="str">
        <f t="shared" ca="1" si="6"/>
        <v>LD</v>
      </c>
      <c r="W51" s="14" t="str">
        <f t="shared" ca="1" si="6"/>
        <v>Other utilities</v>
      </c>
      <c r="X51" s="3" t="str">
        <f>'EE investment costs'!D100</f>
        <v>HT-08</v>
      </c>
      <c r="Y51" s="3" t="str">
        <f>'EE investment costs'!E100</f>
        <v>Heat High Temp. over 150C</v>
      </c>
      <c r="AC51" s="123">
        <f>'EE investment costs'!C100</f>
        <v>0.8</v>
      </c>
      <c r="AD51" s="22"/>
    </row>
    <row r="52" spans="2:30">
      <c r="B52" s="14" t="str">
        <f t="shared" ca="1" si="0"/>
        <v>INDLDEFFRH-08</v>
      </c>
      <c r="C52" s="15" t="str">
        <f t="shared" ca="1" si="3"/>
        <v>ILDRH</v>
      </c>
      <c r="D52" s="16">
        <f>'EE investment costs'!$F$15</f>
        <v>2016</v>
      </c>
      <c r="E52" s="14">
        <f>VLOOKUP(X52,'EE investment costs'!$D$56:$R$656,15,0)</f>
        <v>11.2</v>
      </c>
      <c r="F52" s="17">
        <f ca="1">INDEX('EE investment costs'!$D$56:$R$656,MATCH(X52,'EE investment costs'!$D$56:$D$656,0),MATCH($V$8,'EE investment costs'!$D$56:$R$56,0))</f>
        <v>0</v>
      </c>
      <c r="I52" s="18">
        <v>1</v>
      </c>
      <c r="J52" s="18">
        <v>1</v>
      </c>
      <c r="K52" s="14">
        <f t="shared" ca="1" si="5"/>
        <v>8</v>
      </c>
      <c r="L52" s="23"/>
      <c r="M52" s="19" t="str">
        <f t="shared" ca="1" si="1"/>
        <v>INDLDEFFRH-08</v>
      </c>
      <c r="N52" s="23" t="str">
        <f t="shared" ca="1" si="4"/>
        <v>Other utilities Saving Tech-Heat Room Heat 0.8y</v>
      </c>
      <c r="O52" s="23" t="s">
        <v>32</v>
      </c>
      <c r="P52" s="23" t="s">
        <v>33</v>
      </c>
      <c r="Q52" s="23"/>
      <c r="R52" s="23"/>
      <c r="S52" s="19" t="s">
        <v>34</v>
      </c>
      <c r="V52" s="16" t="str">
        <f t="shared" ca="1" si="6"/>
        <v>LD</v>
      </c>
      <c r="W52" s="14" t="str">
        <f t="shared" ca="1" si="6"/>
        <v>Other utilities</v>
      </c>
      <c r="X52" s="3" t="str">
        <f>'EE investment costs'!D101</f>
        <v>RH-08</v>
      </c>
      <c r="Y52" s="3" t="str">
        <f>'EE investment costs'!E101</f>
        <v>Heat Room Heat</v>
      </c>
      <c r="AC52" s="123">
        <f>'EE investment costs'!C101</f>
        <v>0.8</v>
      </c>
      <c r="AD52" s="22"/>
    </row>
    <row r="53" spans="2:30">
      <c r="B53" s="14" t="str">
        <f t="shared" ca="1" si="0"/>
        <v>INDLDEFFLA-08</v>
      </c>
      <c r="C53" s="15" t="str">
        <f t="shared" ca="1" si="3"/>
        <v>ILDLA</v>
      </c>
      <c r="D53" s="16">
        <f>'EE investment costs'!$F$15</f>
        <v>2016</v>
      </c>
      <c r="E53" s="14">
        <f>VLOOKUP(X53,'EE investment costs'!$D$56:$R$656,15,0)</f>
        <v>2.992</v>
      </c>
      <c r="F53" s="17">
        <f ca="1">INDEX('EE investment costs'!$D$56:$R$656,MATCH(X53,'EE investment costs'!$D$56:$D$656,0),MATCH($V$8,'EE investment costs'!$D$56:$R$56,0))</f>
        <v>0</v>
      </c>
      <c r="I53" s="18">
        <v>1</v>
      </c>
      <c r="J53" s="18">
        <v>1</v>
      </c>
      <c r="K53" s="14">
        <f t="shared" ca="1" si="5"/>
        <v>8</v>
      </c>
      <c r="L53" s="23"/>
      <c r="M53" s="19" t="str">
        <f t="shared" ca="1" si="1"/>
        <v>INDLDEFFLA-08</v>
      </c>
      <c r="N53" s="23" t="str">
        <f t="shared" ca="1" si="4"/>
        <v>Other utilities Saving Tech-Light 0.8y</v>
      </c>
      <c r="O53" s="23" t="s">
        <v>32</v>
      </c>
      <c r="P53" s="23" t="s">
        <v>33</v>
      </c>
      <c r="Q53" s="23"/>
      <c r="R53" s="23"/>
      <c r="S53" s="19" t="s">
        <v>34</v>
      </c>
      <c r="V53" s="16" t="str">
        <f t="shared" ca="1" si="6"/>
        <v>LD</v>
      </c>
      <c r="W53" s="14" t="str">
        <f t="shared" ca="1" si="6"/>
        <v>Other utilities</v>
      </c>
      <c r="X53" s="3" t="str">
        <f>'EE investment costs'!D102</f>
        <v>LA-08</v>
      </c>
      <c r="Y53" s="3" t="str">
        <f>'EE investment costs'!E102</f>
        <v>Light</v>
      </c>
      <c r="AC53" s="123">
        <f>'EE investment costs'!C102</f>
        <v>0.8</v>
      </c>
      <c r="AD53" s="22"/>
    </row>
    <row r="54" spans="2:30">
      <c r="B54" s="14" t="str">
        <f t="shared" ca="1" si="0"/>
        <v>INDLDEFFEM-08</v>
      </c>
      <c r="C54" s="15" t="str">
        <f t="shared" ca="1" si="3"/>
        <v>ILDEM</v>
      </c>
      <c r="D54" s="16">
        <f>'EE investment costs'!$F$15</f>
        <v>2016</v>
      </c>
      <c r="E54" s="14">
        <f>VLOOKUP(X54,'EE investment costs'!$D$56:$R$656,15,0)</f>
        <v>3.1415999999999995</v>
      </c>
      <c r="F54" s="17">
        <f ca="1">INDEX('EE investment costs'!$D$56:$R$656,MATCH(X54,'EE investment costs'!$D$56:$D$656,0),MATCH($V$8,'EE investment costs'!$D$56:$R$56,0))</f>
        <v>0</v>
      </c>
      <c r="I54" s="18">
        <v>1</v>
      </c>
      <c r="J54" s="18">
        <v>1</v>
      </c>
      <c r="K54" s="14">
        <f t="shared" ca="1" si="5"/>
        <v>8</v>
      </c>
      <c r="L54" s="23"/>
      <c r="M54" s="19" t="str">
        <f t="shared" ca="1" si="1"/>
        <v>INDLDEFFEM-08</v>
      </c>
      <c r="N54" s="23" t="str">
        <f t="shared" ca="1" si="4"/>
        <v>Other utilities Saving Tech-Electric Motors 0.8y</v>
      </c>
      <c r="O54" s="23" t="s">
        <v>32</v>
      </c>
      <c r="P54" s="23" t="s">
        <v>33</v>
      </c>
      <c r="Q54" s="23"/>
      <c r="R54" s="23"/>
      <c r="S54" s="19" t="s">
        <v>34</v>
      </c>
      <c r="V54" s="16" t="str">
        <f t="shared" ca="1" si="6"/>
        <v>LD</v>
      </c>
      <c r="W54" s="14" t="str">
        <f t="shared" ca="1" si="6"/>
        <v>Other utilities</v>
      </c>
      <c r="X54" s="3" t="str">
        <f>'EE investment costs'!D103</f>
        <v>EM-08</v>
      </c>
      <c r="Y54" s="3" t="str">
        <f>'EE investment costs'!E103</f>
        <v>Electric Motors</v>
      </c>
      <c r="AC54" s="123">
        <f>'EE investment costs'!C103</f>
        <v>0.8</v>
      </c>
      <c r="AD54" s="22"/>
    </row>
    <row r="55" spans="2:30">
      <c r="B55" s="14" t="str">
        <f t="shared" ca="1" si="0"/>
        <v>INDLDEFFTF-08</v>
      </c>
      <c r="C55" s="15" t="str">
        <f t="shared" ca="1" si="3"/>
        <v>ILDTF</v>
      </c>
      <c r="D55" s="16">
        <f>'EE investment costs'!$F$15</f>
        <v>2016</v>
      </c>
      <c r="E55" s="14">
        <f>VLOOKUP(X55,'EE investment costs'!$D$56:$R$656,15,0)</f>
        <v>4.4799999999999986</v>
      </c>
      <c r="F55" s="17">
        <f ca="1">INDEX('EE investment costs'!$D$56:$R$656,MATCH(X55,'EE investment costs'!$D$56:$D$656,0),MATCH($V$8,'EE investment costs'!$D$56:$R$56,0))</f>
        <v>117.54968055879041</v>
      </c>
      <c r="I55" s="18">
        <v>1</v>
      </c>
      <c r="J55" s="18">
        <v>1</v>
      </c>
      <c r="K55" s="14">
        <f t="shared" ca="1" si="5"/>
        <v>8</v>
      </c>
      <c r="L55" s="23"/>
      <c r="M55" s="19" t="str">
        <f t="shared" ca="1" si="1"/>
        <v>INDLDEFFTF-08</v>
      </c>
      <c r="N55" s="23" t="str">
        <f t="shared" ca="1" si="4"/>
        <v>Other utilities Saving Tech-Haulage Tractors, Trucks, Fishing boats 0.8y</v>
      </c>
      <c r="O55" s="23" t="s">
        <v>32</v>
      </c>
      <c r="P55" s="23" t="s">
        <v>33</v>
      </c>
      <c r="Q55" s="23"/>
      <c r="R55" s="23"/>
      <c r="S55" s="19" t="s">
        <v>34</v>
      </c>
      <c r="V55" s="16" t="str">
        <f t="shared" ca="1" si="6"/>
        <v>LD</v>
      </c>
      <c r="W55" s="14" t="str">
        <f t="shared" ca="1" si="6"/>
        <v>Other utilities</v>
      </c>
      <c r="X55" s="3" t="str">
        <f>'EE investment costs'!D104</f>
        <v>TF-08</v>
      </c>
      <c r="Y55" s="3" t="str">
        <f>'EE investment costs'!E104</f>
        <v>Haulage Tractors, Trucks, Fishing boats</v>
      </c>
      <c r="AC55" s="123">
        <f>'EE investment costs'!C104</f>
        <v>0.8</v>
      </c>
      <c r="AD55" s="22"/>
    </row>
    <row r="56" spans="2:30">
      <c r="B56" s="14" t="str">
        <f t="shared" ca="1" si="0"/>
        <v>INDLDEFFMT-09</v>
      </c>
      <c r="C56" s="15" t="str">
        <f t="shared" ca="1" si="3"/>
        <v>ILDMT</v>
      </c>
      <c r="D56" s="16">
        <f>'EE investment costs'!$F$15</f>
        <v>2016</v>
      </c>
      <c r="E56" s="14">
        <f>VLOOKUP(X56,'EE investment costs'!$D$56:$R$656,15,0)</f>
        <v>3.625</v>
      </c>
      <c r="F56" s="17">
        <f ca="1">INDEX('EE investment costs'!$D$56:$R$656,MATCH(X56,'EE investment costs'!$D$56:$D$656,0),MATCH($V$8,'EE investment costs'!$D$56:$R$56,0))</f>
        <v>47.900149632857449</v>
      </c>
      <c r="I56" s="18">
        <v>1</v>
      </c>
      <c r="J56" s="18">
        <v>1</v>
      </c>
      <c r="K56" s="14">
        <f t="shared" ca="1" si="5"/>
        <v>8</v>
      </c>
      <c r="L56" s="23"/>
      <c r="M56" s="19" t="str">
        <f t="shared" ca="1" si="1"/>
        <v>INDLDEFFMT-09</v>
      </c>
      <c r="N56" s="23" t="str">
        <f t="shared" ca="1" si="4"/>
        <v>Other utilities Saving Tech-Heat Medium Temp. up to 150C 0.9y</v>
      </c>
      <c r="O56" s="23" t="s">
        <v>32</v>
      </c>
      <c r="P56" s="23" t="s">
        <v>33</v>
      </c>
      <c r="Q56" s="23"/>
      <c r="R56" s="23"/>
      <c r="S56" s="19" t="s">
        <v>34</v>
      </c>
      <c r="V56" s="16" t="str">
        <f t="shared" ca="1" si="6"/>
        <v>LD</v>
      </c>
      <c r="W56" s="14" t="str">
        <f t="shared" ca="1" si="6"/>
        <v>Other utilities</v>
      </c>
      <c r="X56" s="3" t="str">
        <f>'EE investment costs'!D105</f>
        <v>MT-09</v>
      </c>
      <c r="Y56" s="3" t="str">
        <f>'EE investment costs'!E105</f>
        <v>Heat Medium Temp. up to 150C</v>
      </c>
      <c r="AC56" s="123">
        <f>'EE investment costs'!C105</f>
        <v>0.9</v>
      </c>
    </row>
    <row r="57" spans="2:30">
      <c r="B57" s="14" t="str">
        <f t="shared" ca="1" si="0"/>
        <v>INDLDEFFHT-09</v>
      </c>
      <c r="C57" s="15" t="str">
        <f t="shared" ca="1" si="3"/>
        <v>ILDHT</v>
      </c>
      <c r="D57" s="16">
        <f>'EE investment costs'!$F$15</f>
        <v>2016</v>
      </c>
      <c r="E57" s="14">
        <f>VLOOKUP(X57,'EE investment costs'!$D$56:$R$656,15,0)</f>
        <v>2.9</v>
      </c>
      <c r="F57" s="17">
        <f ca="1">INDEX('EE investment costs'!$D$56:$R$656,MATCH(X57,'EE investment costs'!$D$56:$D$656,0),MATCH($V$8,'EE investment costs'!$D$56:$R$56,0))</f>
        <v>68.569129350490897</v>
      </c>
      <c r="I57" s="18">
        <v>1</v>
      </c>
      <c r="J57" s="18">
        <v>1</v>
      </c>
      <c r="K57" s="14">
        <f t="shared" ca="1" si="5"/>
        <v>8</v>
      </c>
      <c r="L57" s="23"/>
      <c r="M57" s="19" t="str">
        <f t="shared" ca="1" si="1"/>
        <v>INDLDEFFHT-09</v>
      </c>
      <c r="N57" s="23" t="str">
        <f t="shared" ca="1" si="4"/>
        <v>Other utilities Saving Tech-Heat High Temp. over 150C 0.9y</v>
      </c>
      <c r="O57" s="23" t="s">
        <v>32</v>
      </c>
      <c r="P57" s="23" t="s">
        <v>33</v>
      </c>
      <c r="Q57" s="23"/>
      <c r="R57" s="23"/>
      <c r="S57" s="19" t="s">
        <v>34</v>
      </c>
      <c r="V57" s="16" t="str">
        <f t="shared" ca="1" si="6"/>
        <v>LD</v>
      </c>
      <c r="W57" s="14" t="str">
        <f t="shared" ca="1" si="6"/>
        <v>Other utilities</v>
      </c>
      <c r="X57" s="3" t="str">
        <f>'EE investment costs'!D106</f>
        <v>HT-09</v>
      </c>
      <c r="Y57" s="3" t="str">
        <f>'EE investment costs'!E106</f>
        <v>Heat High Temp. over 150C</v>
      </c>
      <c r="AC57" s="123">
        <f>'EE investment costs'!C106</f>
        <v>0.9</v>
      </c>
      <c r="AD57" s="22"/>
    </row>
    <row r="58" spans="2:30">
      <c r="B58" s="14" t="str">
        <f t="shared" ca="1" si="0"/>
        <v>INDLDEFFRH-09</v>
      </c>
      <c r="C58" s="15" t="str">
        <f t="shared" ca="1" si="3"/>
        <v>ILDRH</v>
      </c>
      <c r="D58" s="16">
        <f>'EE investment costs'!$F$15</f>
        <v>2016</v>
      </c>
      <c r="E58" s="14">
        <f>VLOOKUP(X58,'EE investment costs'!$D$56:$R$656,15,0)</f>
        <v>11.6</v>
      </c>
      <c r="F58" s="17">
        <f ca="1">INDEX('EE investment costs'!$D$56:$R$656,MATCH(X58,'EE investment costs'!$D$56:$D$656,0),MATCH($V$8,'EE investment costs'!$D$56:$R$56,0))</f>
        <v>0</v>
      </c>
      <c r="I58" s="18">
        <v>1</v>
      </c>
      <c r="J58" s="18">
        <v>1</v>
      </c>
      <c r="K58" s="14">
        <f t="shared" ca="1" si="5"/>
        <v>8</v>
      </c>
      <c r="L58" s="23"/>
      <c r="M58" s="19" t="str">
        <f t="shared" ca="1" si="1"/>
        <v>INDLDEFFRH-09</v>
      </c>
      <c r="N58" s="23" t="str">
        <f t="shared" ca="1" si="4"/>
        <v>Other utilities Saving Tech-Heat Room Heat 0.9y</v>
      </c>
      <c r="O58" s="23" t="s">
        <v>32</v>
      </c>
      <c r="P58" s="23" t="s">
        <v>33</v>
      </c>
      <c r="Q58" s="23"/>
      <c r="R58" s="23"/>
      <c r="S58" s="19" t="s">
        <v>34</v>
      </c>
      <c r="V58" s="16" t="str">
        <f t="shared" ca="1" si="6"/>
        <v>LD</v>
      </c>
      <c r="W58" s="14" t="str">
        <f t="shared" ca="1" si="6"/>
        <v>Other utilities</v>
      </c>
      <c r="X58" s="3" t="str">
        <f>'EE investment costs'!D107</f>
        <v>RH-09</v>
      </c>
      <c r="Y58" s="3" t="str">
        <f>'EE investment costs'!E107</f>
        <v>Heat Room Heat</v>
      </c>
      <c r="AC58" s="123">
        <f>'EE investment costs'!C107</f>
        <v>0.9</v>
      </c>
      <c r="AD58" s="22"/>
    </row>
    <row r="59" spans="2:30">
      <c r="B59" s="14" t="str">
        <f t="shared" ca="1" si="0"/>
        <v>INDLDEFFLA-09</v>
      </c>
      <c r="C59" s="15" t="str">
        <f t="shared" ca="1" si="3"/>
        <v>ILDLA</v>
      </c>
      <c r="D59" s="16">
        <f>'EE investment costs'!$F$15</f>
        <v>2016</v>
      </c>
      <c r="E59" s="14">
        <f>VLOOKUP(X59,'EE investment costs'!$D$56:$R$656,15,0)</f>
        <v>3.0260000000000002</v>
      </c>
      <c r="F59" s="17">
        <f ca="1">INDEX('EE investment costs'!$D$56:$R$656,MATCH(X59,'EE investment costs'!$D$56:$D$656,0),MATCH($V$8,'EE investment costs'!$D$56:$R$56,0))</f>
        <v>38.62517053780514</v>
      </c>
      <c r="I59" s="18">
        <v>1</v>
      </c>
      <c r="J59" s="18">
        <v>1</v>
      </c>
      <c r="K59" s="14">
        <f t="shared" ca="1" si="5"/>
        <v>8</v>
      </c>
      <c r="L59" s="23"/>
      <c r="M59" s="19" t="str">
        <f t="shared" ca="1" si="1"/>
        <v>INDLDEFFLA-09</v>
      </c>
      <c r="N59" s="23" t="str">
        <f t="shared" ca="1" si="4"/>
        <v>Other utilities Saving Tech-Light 0.9y</v>
      </c>
      <c r="O59" s="23" t="s">
        <v>32</v>
      </c>
      <c r="P59" s="23" t="s">
        <v>33</v>
      </c>
      <c r="Q59" s="23"/>
      <c r="R59" s="23"/>
      <c r="S59" s="19" t="s">
        <v>34</v>
      </c>
      <c r="V59" s="16" t="str">
        <f t="shared" ca="1" si="6"/>
        <v>LD</v>
      </c>
      <c r="W59" s="14" t="str">
        <f t="shared" ca="1" si="6"/>
        <v>Other utilities</v>
      </c>
      <c r="X59" s="3" t="str">
        <f>'EE investment costs'!D108</f>
        <v>LA-09</v>
      </c>
      <c r="Y59" s="3" t="str">
        <f>'EE investment costs'!E108</f>
        <v>Light</v>
      </c>
      <c r="AC59" s="123">
        <f>'EE investment costs'!C108</f>
        <v>0.9</v>
      </c>
      <c r="AD59" s="22"/>
    </row>
    <row r="60" spans="2:30">
      <c r="B60" s="14" t="str">
        <f t="shared" ca="1" si="0"/>
        <v>INDLDEFFEM-09</v>
      </c>
      <c r="C60" s="15" t="str">
        <f t="shared" ca="1" si="3"/>
        <v>ILDEM</v>
      </c>
      <c r="D60" s="16">
        <f>'EE investment costs'!$F$15</f>
        <v>2016</v>
      </c>
      <c r="E60" s="14">
        <f>VLOOKUP(X60,'EE investment costs'!$D$56:$R$656,15,0)</f>
        <v>3.1772999999999998</v>
      </c>
      <c r="F60" s="17">
        <f ca="1">INDEX('EE investment costs'!$D$56:$R$656,MATCH(X60,'EE investment costs'!$D$56:$D$656,0),MATCH($V$8,'EE investment costs'!$D$56:$R$56,0))</f>
        <v>55.276993637236934</v>
      </c>
      <c r="I60" s="18">
        <v>1</v>
      </c>
      <c r="J60" s="18">
        <v>1</v>
      </c>
      <c r="K60" s="14">
        <f t="shared" ca="1" si="5"/>
        <v>8</v>
      </c>
      <c r="L60" s="23"/>
      <c r="M60" s="19" t="str">
        <f t="shared" ca="1" si="1"/>
        <v>INDLDEFFEM-09</v>
      </c>
      <c r="N60" s="23" t="str">
        <f t="shared" ca="1" si="4"/>
        <v>Other utilities Saving Tech-Electric Motors 0.9y</v>
      </c>
      <c r="O60" s="23" t="s">
        <v>32</v>
      </c>
      <c r="P60" s="23" t="s">
        <v>33</v>
      </c>
      <c r="Q60" s="23"/>
      <c r="R60" s="23"/>
      <c r="S60" s="19" t="s">
        <v>34</v>
      </c>
      <c r="V60" s="16" t="str">
        <f t="shared" ca="1" si="6"/>
        <v>LD</v>
      </c>
      <c r="W60" s="14" t="str">
        <f t="shared" ca="1" si="6"/>
        <v>Other utilities</v>
      </c>
      <c r="X60" s="3" t="str">
        <f>'EE investment costs'!D109</f>
        <v>EM-09</v>
      </c>
      <c r="Y60" s="3" t="str">
        <f>'EE investment costs'!E109</f>
        <v>Electric Motors</v>
      </c>
      <c r="AC60" s="123">
        <f>'EE investment costs'!C109</f>
        <v>0.9</v>
      </c>
      <c r="AD60" s="22"/>
    </row>
    <row r="61" spans="2:30">
      <c r="B61" s="14" t="str">
        <f t="shared" ca="1" si="0"/>
        <v>INDLDEFFTF-09</v>
      </c>
      <c r="C61" s="15" t="str">
        <f t="shared" ca="1" si="3"/>
        <v>ILDTF</v>
      </c>
      <c r="D61" s="16">
        <f>'EE investment costs'!$F$15</f>
        <v>2016</v>
      </c>
      <c r="E61" s="14">
        <f>VLOOKUP(X61,'EE investment costs'!$D$56:$R$656,15,0)</f>
        <v>4.6899999999999995</v>
      </c>
      <c r="F61" s="17">
        <f ca="1">INDEX('EE investment costs'!$D$56:$R$656,MATCH(X61,'EE investment costs'!$D$56:$D$656,0),MATCH($V$8,'EE investment costs'!$D$56:$R$56,0))</f>
        <v>132.24339062863922</v>
      </c>
      <c r="I61" s="18">
        <v>1</v>
      </c>
      <c r="J61" s="18">
        <v>1</v>
      </c>
      <c r="K61" s="14">
        <f t="shared" ca="1" si="5"/>
        <v>8</v>
      </c>
      <c r="L61" s="23"/>
      <c r="M61" s="19" t="str">
        <f t="shared" ca="1" si="1"/>
        <v>INDLDEFFTF-09</v>
      </c>
      <c r="N61" s="23" t="str">
        <f t="shared" ca="1" si="4"/>
        <v>Other utilities Saving Tech-Haulage Tractors, Trucks, Fishing boats 0.9y</v>
      </c>
      <c r="O61" s="23" t="s">
        <v>32</v>
      </c>
      <c r="P61" s="23" t="s">
        <v>33</v>
      </c>
      <c r="Q61" s="23"/>
      <c r="R61" s="23"/>
      <c r="S61" s="19" t="s">
        <v>34</v>
      </c>
      <c r="V61" s="16" t="str">
        <f t="shared" ca="1" si="6"/>
        <v>LD</v>
      </c>
      <c r="W61" s="14" t="str">
        <f t="shared" ca="1" si="6"/>
        <v>Other utilities</v>
      </c>
      <c r="X61" s="3" t="str">
        <f>'EE investment costs'!D110</f>
        <v>TF-09</v>
      </c>
      <c r="Y61" s="3" t="str">
        <f>'EE investment costs'!E110</f>
        <v>Haulage Tractors, Trucks, Fishing boats</v>
      </c>
      <c r="AC61" s="123">
        <f>'EE investment costs'!C110</f>
        <v>0.9</v>
      </c>
      <c r="AD61" s="22"/>
    </row>
    <row r="62" spans="2:30">
      <c r="B62" s="14" t="str">
        <f t="shared" ca="1" si="0"/>
        <v>INDLDEFFMT-10</v>
      </c>
      <c r="C62" s="15" t="str">
        <f t="shared" ca="1" si="3"/>
        <v>ILDMT</v>
      </c>
      <c r="D62" s="16">
        <f>'EE investment costs'!$F$15</f>
        <v>2016</v>
      </c>
      <c r="E62" s="14">
        <f>VLOOKUP(X62,'EE investment costs'!$D$56:$R$656,15,0)</f>
        <v>3.75</v>
      </c>
      <c r="F62" s="17">
        <f ca="1">INDEX('EE investment costs'!$D$56:$R$656,MATCH(X62,'EE investment costs'!$D$56:$D$656,0),MATCH($V$8,'EE investment costs'!$D$56:$R$56,0))</f>
        <v>67.021809135047135</v>
      </c>
      <c r="I62" s="18">
        <v>1</v>
      </c>
      <c r="J62" s="18">
        <v>1</v>
      </c>
      <c r="K62" s="14">
        <f t="shared" ca="1" si="5"/>
        <v>8</v>
      </c>
      <c r="L62" s="23"/>
      <c r="M62" s="19" t="str">
        <f t="shared" ca="1" si="1"/>
        <v>INDLDEFFMT-10</v>
      </c>
      <c r="N62" s="23" t="str">
        <f t="shared" ca="1" si="4"/>
        <v>Other utilities Saving Tech-Heat Medium Temp. up to 150C 1y</v>
      </c>
      <c r="O62" s="23" t="s">
        <v>32</v>
      </c>
      <c r="P62" s="23" t="s">
        <v>33</v>
      </c>
      <c r="Q62" s="23"/>
      <c r="R62" s="23"/>
      <c r="S62" s="19" t="s">
        <v>34</v>
      </c>
      <c r="V62" s="16" t="str">
        <f t="shared" ca="1" si="6"/>
        <v>LD</v>
      </c>
      <c r="W62" s="14" t="str">
        <f t="shared" ca="1" si="6"/>
        <v>Other utilities</v>
      </c>
      <c r="X62" s="3" t="str">
        <f>'EE investment costs'!D111</f>
        <v>MT-10</v>
      </c>
      <c r="Y62" s="3" t="str">
        <f>'EE investment costs'!E111</f>
        <v>Heat Medium Temp. up to 150C</v>
      </c>
      <c r="AC62" s="123">
        <f>'EE investment costs'!C111</f>
        <v>1</v>
      </c>
      <c r="AD62" s="22"/>
    </row>
    <row r="63" spans="2:30">
      <c r="B63" s="14" t="str">
        <f t="shared" ca="1" si="0"/>
        <v>INDLDEFFHT-10</v>
      </c>
      <c r="C63" s="15" t="str">
        <f t="shared" ca="1" si="3"/>
        <v>ILDHT</v>
      </c>
      <c r="D63" s="16">
        <f>'EE investment costs'!$F$15</f>
        <v>2016</v>
      </c>
      <c r="E63" s="14">
        <f>VLOOKUP(X63,'EE investment costs'!$D$56:$R$656,15,0)</f>
        <v>3</v>
      </c>
      <c r="F63" s="17">
        <f ca="1">INDEX('EE investment costs'!$D$56:$R$656,MATCH(X63,'EE investment costs'!$D$56:$D$656,0),MATCH($V$8,'EE investment costs'!$D$56:$R$56,0))</f>
        <v>83.004735529541676</v>
      </c>
      <c r="I63" s="18">
        <v>1</v>
      </c>
      <c r="J63" s="18">
        <v>1</v>
      </c>
      <c r="K63" s="14">
        <f t="shared" ca="1" si="5"/>
        <v>8</v>
      </c>
      <c r="L63" s="23"/>
      <c r="M63" s="19" t="str">
        <f t="shared" ca="1" si="1"/>
        <v>INDLDEFFHT-10</v>
      </c>
      <c r="N63" s="23" t="str">
        <f t="shared" ca="1" si="4"/>
        <v>Other utilities Saving Tech-Heat High Temp. over 150C 1y</v>
      </c>
      <c r="O63" s="23" t="s">
        <v>32</v>
      </c>
      <c r="P63" s="23" t="s">
        <v>33</v>
      </c>
      <c r="Q63" s="23"/>
      <c r="R63" s="23"/>
      <c r="S63" s="19" t="s">
        <v>34</v>
      </c>
      <c r="V63" s="16" t="str">
        <f t="shared" ca="1" si="6"/>
        <v>LD</v>
      </c>
      <c r="W63" s="14" t="str">
        <f t="shared" ca="1" si="6"/>
        <v>Other utilities</v>
      </c>
      <c r="X63" s="3" t="str">
        <f>'EE investment costs'!D112</f>
        <v>HT-10</v>
      </c>
      <c r="Y63" s="3" t="str">
        <f>'EE investment costs'!E112</f>
        <v>Heat High Temp. over 150C</v>
      </c>
      <c r="AC63" s="123">
        <f>'EE investment costs'!C112</f>
        <v>1</v>
      </c>
      <c r="AD63" s="22"/>
    </row>
    <row r="64" spans="2:30">
      <c r="B64" s="14" t="str">
        <f t="shared" ca="1" si="0"/>
        <v>INDLDEFFRH-10</v>
      </c>
      <c r="C64" s="15" t="str">
        <f t="shared" ca="1" si="3"/>
        <v>ILDRH</v>
      </c>
      <c r="D64" s="16">
        <f>'EE investment costs'!$F$15</f>
        <v>2016</v>
      </c>
      <c r="E64" s="14">
        <f>VLOOKUP(X64,'EE investment costs'!$D$56:$R$656,15,0)</f>
        <v>12</v>
      </c>
      <c r="F64" s="17">
        <f ca="1">INDEX('EE investment costs'!$D$56:$R$656,MATCH(X64,'EE investment costs'!$D$56:$D$656,0),MATCH($V$8,'EE investment costs'!$D$56:$R$56,0))</f>
        <v>0</v>
      </c>
      <c r="I64" s="18">
        <v>1</v>
      </c>
      <c r="J64" s="18">
        <v>1</v>
      </c>
      <c r="K64" s="14">
        <f t="shared" ca="1" si="5"/>
        <v>8</v>
      </c>
      <c r="L64" s="23"/>
      <c r="M64" s="19" t="str">
        <f t="shared" ca="1" si="1"/>
        <v>INDLDEFFRH-10</v>
      </c>
      <c r="N64" s="23" t="str">
        <f t="shared" ca="1" si="4"/>
        <v>Other utilities Saving Tech-Heat Room Heat 1y</v>
      </c>
      <c r="O64" s="23" t="s">
        <v>32</v>
      </c>
      <c r="P64" s="23" t="s">
        <v>33</v>
      </c>
      <c r="Q64" s="23"/>
      <c r="R64" s="23"/>
      <c r="S64" s="19" t="s">
        <v>34</v>
      </c>
      <c r="V64" s="16" t="str">
        <f t="shared" ca="1" si="6"/>
        <v>LD</v>
      </c>
      <c r="W64" s="14" t="str">
        <f t="shared" ca="1" si="6"/>
        <v>Other utilities</v>
      </c>
      <c r="X64" s="3" t="str">
        <f>'EE investment costs'!D113</f>
        <v>RH-10</v>
      </c>
      <c r="Y64" s="3" t="str">
        <f>'EE investment costs'!E113</f>
        <v>Heat Room Heat</v>
      </c>
      <c r="AC64" s="123">
        <f>'EE investment costs'!C113</f>
        <v>1</v>
      </c>
      <c r="AD64" s="22"/>
    </row>
    <row r="65" spans="2:30">
      <c r="B65" s="14" t="str">
        <f t="shared" ca="1" si="0"/>
        <v>INDLDEFFLA-10</v>
      </c>
      <c r="C65" s="15" t="str">
        <f t="shared" ca="1" si="3"/>
        <v>ILDLA</v>
      </c>
      <c r="D65" s="16">
        <f>'EE investment costs'!$F$15</f>
        <v>2016</v>
      </c>
      <c r="E65" s="14">
        <f>VLOOKUP(X65,'EE investment costs'!$D$56:$R$656,15,0)</f>
        <v>3.06</v>
      </c>
      <c r="F65" s="17">
        <f ca="1">INDEX('EE investment costs'!$D$56:$R$656,MATCH(X65,'EE investment costs'!$D$56:$D$656,0),MATCH($V$8,'EE investment costs'!$D$56:$R$56,0))</f>
        <v>95.943658447515077</v>
      </c>
      <c r="I65" s="18">
        <v>1</v>
      </c>
      <c r="J65" s="18">
        <v>1</v>
      </c>
      <c r="K65" s="14">
        <f t="shared" ca="1" si="5"/>
        <v>8</v>
      </c>
      <c r="L65" s="23"/>
      <c r="M65" s="19" t="str">
        <f t="shared" ca="1" si="1"/>
        <v>INDLDEFFLA-10</v>
      </c>
      <c r="N65" s="23" t="str">
        <f t="shared" ca="1" si="4"/>
        <v>Other utilities Saving Tech-Light 1y</v>
      </c>
      <c r="O65" s="23" t="s">
        <v>32</v>
      </c>
      <c r="P65" s="23" t="s">
        <v>33</v>
      </c>
      <c r="Q65" s="23"/>
      <c r="R65" s="23"/>
      <c r="S65" s="19" t="s">
        <v>34</v>
      </c>
      <c r="V65" s="16" t="str">
        <f t="shared" ca="1" si="6"/>
        <v>LD</v>
      </c>
      <c r="W65" s="14" t="str">
        <f t="shared" ca="1" si="6"/>
        <v>Other utilities</v>
      </c>
      <c r="X65" s="3" t="str">
        <f>'EE investment costs'!D114</f>
        <v>LA-10</v>
      </c>
      <c r="Y65" s="3" t="str">
        <f>'EE investment costs'!E114</f>
        <v>Light</v>
      </c>
      <c r="AC65" s="123">
        <f>'EE investment costs'!C114</f>
        <v>1</v>
      </c>
      <c r="AD65" s="22"/>
    </row>
    <row r="66" spans="2:30">
      <c r="B66" s="14" t="str">
        <f t="shared" ca="1" si="0"/>
        <v>INDLDEFFEM-10</v>
      </c>
      <c r="C66" s="15" t="str">
        <f t="shared" ca="1" si="3"/>
        <v>ILDEM</v>
      </c>
      <c r="D66" s="16">
        <f>'EE investment costs'!$F$15</f>
        <v>2016</v>
      </c>
      <c r="E66" s="14">
        <f>VLOOKUP(X66,'EE investment costs'!$D$56:$R$656,15,0)</f>
        <v>3.2129999999999996</v>
      </c>
      <c r="F66" s="17">
        <f ca="1">INDEX('EE investment costs'!$D$56:$R$656,MATCH(X66,'EE investment costs'!$D$56:$D$656,0),MATCH($V$8,'EE investment costs'!$D$56:$R$56,0))</f>
        <v>110.75152366435756</v>
      </c>
      <c r="I66" s="18">
        <v>1</v>
      </c>
      <c r="J66" s="18">
        <v>1</v>
      </c>
      <c r="K66" s="14">
        <f t="shared" ca="1" si="5"/>
        <v>8</v>
      </c>
      <c r="L66" s="23"/>
      <c r="M66" s="19" t="str">
        <f t="shared" ca="1" si="1"/>
        <v>INDLDEFFEM-10</v>
      </c>
      <c r="N66" s="23" t="str">
        <f t="shared" ca="1" si="4"/>
        <v>Other utilities Saving Tech-Electric Motors 1y</v>
      </c>
      <c r="O66" s="23" t="s">
        <v>32</v>
      </c>
      <c r="P66" s="23" t="s">
        <v>33</v>
      </c>
      <c r="Q66" s="23"/>
      <c r="R66" s="23"/>
      <c r="S66" s="19" t="s">
        <v>34</v>
      </c>
      <c r="V66" s="16" t="str">
        <f t="shared" ca="1" si="6"/>
        <v>LD</v>
      </c>
      <c r="W66" s="14" t="str">
        <f t="shared" ca="1" si="6"/>
        <v>Other utilities</v>
      </c>
      <c r="X66" s="3" t="str">
        <f>'EE investment costs'!D115</f>
        <v>EM-10</v>
      </c>
      <c r="Y66" s="3" t="str">
        <f>'EE investment costs'!E115</f>
        <v>Electric Motors</v>
      </c>
      <c r="AC66" s="123">
        <f>'EE investment costs'!C115</f>
        <v>1</v>
      </c>
      <c r="AD66" s="22"/>
    </row>
    <row r="67" spans="2:30" ht="13.5" thickBot="1">
      <c r="B67" s="14" t="str">
        <f t="shared" ca="1" si="0"/>
        <v>INDLDEFFTF-10</v>
      </c>
      <c r="C67" s="15" t="str">
        <f t="shared" ca="1" si="3"/>
        <v>ILDTF</v>
      </c>
      <c r="D67" s="16">
        <f>'EE investment costs'!$F$15</f>
        <v>2016</v>
      </c>
      <c r="E67" s="14">
        <f>VLOOKUP(X67,'EE investment costs'!$D$56:$R$656,15,0)</f>
        <v>4.8999999999999986</v>
      </c>
      <c r="F67" s="17">
        <f ca="1">INDEX('EE investment costs'!$D$56:$R$656,MATCH(X67,'EE investment costs'!$D$56:$D$656,0),MATCH($V$8,'EE investment costs'!$D$56:$R$56,0))</f>
        <v>146.93710069848802</v>
      </c>
      <c r="I67" s="18">
        <v>1</v>
      </c>
      <c r="J67" s="18">
        <v>1</v>
      </c>
      <c r="K67" s="14">
        <f t="shared" ca="1" si="5"/>
        <v>8</v>
      </c>
      <c r="L67" s="23"/>
      <c r="M67" s="24" t="str">
        <f t="shared" ca="1" si="1"/>
        <v>INDLDEFFTF-10</v>
      </c>
      <c r="N67" s="25" t="str">
        <f t="shared" ca="1" si="4"/>
        <v>Other utilities Saving Tech-Haulage Tractors, Trucks, Fishing boats 1y</v>
      </c>
      <c r="O67" s="25" t="s">
        <v>32</v>
      </c>
      <c r="P67" s="25" t="s">
        <v>33</v>
      </c>
      <c r="Q67" s="25"/>
      <c r="R67" s="25"/>
      <c r="S67" s="24" t="s">
        <v>34</v>
      </c>
      <c r="V67" s="16" t="str">
        <f t="shared" ca="1" si="6"/>
        <v>LD</v>
      </c>
      <c r="W67" s="14" t="str">
        <f t="shared" ca="1" si="6"/>
        <v>Other utilities</v>
      </c>
      <c r="X67" s="3" t="str">
        <f>'EE investment costs'!D116</f>
        <v>TF-10</v>
      </c>
      <c r="Y67" s="3" t="str">
        <f>'EE investment costs'!E116</f>
        <v>Haulage Tractors, Trucks, Fishing boats</v>
      </c>
      <c r="AC67" s="123">
        <f>'EE investment costs'!C116</f>
        <v>1</v>
      </c>
      <c r="AD67" s="22"/>
    </row>
    <row r="68" spans="2:30">
      <c r="B68" s="14" t="str">
        <f t="shared" ca="1" si="0"/>
        <v>INDLDEFFMT-11</v>
      </c>
      <c r="C68" s="15" t="str">
        <f ca="1">"I"&amp;MID(B68,4,1)&amp;"D"&amp;MID(B68,9,2)</f>
        <v>ILDMT</v>
      </c>
      <c r="D68" s="16">
        <f>'EE investment costs'!$F$15</f>
        <v>2016</v>
      </c>
      <c r="E68" s="14">
        <f>VLOOKUP(X68,'EE investment costs'!$D$56:$R$656,15,0)</f>
        <v>3.875</v>
      </c>
      <c r="F68" s="17">
        <f ca="1">INDEX('EE investment costs'!$D$56:$R$656,MATCH(X68,'EE investment costs'!$D$56:$D$656,0),MATCH($V$8,'EE investment costs'!$D$56:$R$56,0))</f>
        <v>86.143468637236822</v>
      </c>
      <c r="I68" s="18">
        <v>1</v>
      </c>
      <c r="J68" s="18">
        <v>1</v>
      </c>
      <c r="K68" s="14">
        <f t="shared" ca="1" si="5"/>
        <v>8</v>
      </c>
      <c r="L68" s="23"/>
      <c r="M68" s="20" t="str">
        <f t="shared" ca="1" si="1"/>
        <v>INDLDEFFMT-11</v>
      </c>
      <c r="N68" s="21" t="str">
        <f t="shared" ca="1" si="4"/>
        <v>Other utilities Saving Tech-Heat Medium Temp. up to 150C 1.1y</v>
      </c>
      <c r="O68" s="21" t="s">
        <v>32</v>
      </c>
      <c r="P68" s="21" t="s">
        <v>33</v>
      </c>
      <c r="Q68" s="21"/>
      <c r="R68" s="21"/>
      <c r="S68" s="20" t="s">
        <v>34</v>
      </c>
      <c r="V68" s="16" t="str">
        <f t="shared" ca="1" si="6"/>
        <v>LD</v>
      </c>
      <c r="W68" s="14" t="str">
        <f t="shared" ca="1" si="6"/>
        <v>Other utilities</v>
      </c>
      <c r="X68" s="3" t="str">
        <f>'EE investment costs'!D117</f>
        <v>MT-11</v>
      </c>
      <c r="Y68" s="3" t="str">
        <f>'EE investment costs'!E117</f>
        <v>Heat Medium Temp. up to 150C</v>
      </c>
      <c r="AC68" s="123">
        <f>'EE investment costs'!C117</f>
        <v>1.1000000000000001</v>
      </c>
      <c r="AD68" s="22"/>
    </row>
    <row r="69" spans="2:30">
      <c r="B69" s="14" t="str">
        <f t="shared" ca="1" si="0"/>
        <v>INDLDEFFHT-11</v>
      </c>
      <c r="C69" s="15" t="str">
        <f t="shared" ca="1" si="3"/>
        <v>ILDHT</v>
      </c>
      <c r="D69" s="16">
        <f>'EE investment costs'!$F$15</f>
        <v>2016</v>
      </c>
      <c r="E69" s="14">
        <f>VLOOKUP(X69,'EE investment costs'!$D$56:$R$656,15,0)</f>
        <v>3.1</v>
      </c>
      <c r="F69" s="17">
        <f ca="1">INDEX('EE investment costs'!$D$56:$R$656,MATCH(X69,'EE investment costs'!$D$56:$D$656,0),MATCH($V$8,'EE investment costs'!$D$56:$R$56,0))</f>
        <v>97.440341708592442</v>
      </c>
      <c r="I69" s="18">
        <v>1</v>
      </c>
      <c r="J69" s="18">
        <v>1</v>
      </c>
      <c r="K69" s="14">
        <f t="shared" ca="1" si="5"/>
        <v>8</v>
      </c>
      <c r="L69" s="23"/>
      <c r="M69" s="19" t="str">
        <f t="shared" ca="1" si="1"/>
        <v>INDLDEFFHT-11</v>
      </c>
      <c r="N69" s="23" t="str">
        <f t="shared" ca="1" si="4"/>
        <v>Other utilities Saving Tech-Heat High Temp. over 150C 1.1y</v>
      </c>
      <c r="O69" s="23" t="s">
        <v>32</v>
      </c>
      <c r="P69" s="23" t="s">
        <v>33</v>
      </c>
      <c r="Q69" s="23"/>
      <c r="R69" s="23"/>
      <c r="S69" s="19" t="s">
        <v>34</v>
      </c>
      <c r="V69" s="16" t="str">
        <f t="shared" ca="1" si="6"/>
        <v>LD</v>
      </c>
      <c r="W69" s="14" t="str">
        <f t="shared" ca="1" si="6"/>
        <v>Other utilities</v>
      </c>
      <c r="X69" s="3" t="str">
        <f>'EE investment costs'!D118</f>
        <v>HT-11</v>
      </c>
      <c r="Y69" s="3" t="str">
        <f>'EE investment costs'!E118</f>
        <v>Heat High Temp. over 150C</v>
      </c>
      <c r="AC69" s="123">
        <f>'EE investment costs'!C118</f>
        <v>1.1000000000000001</v>
      </c>
      <c r="AD69" s="22"/>
    </row>
    <row r="70" spans="2:30">
      <c r="B70" s="14" t="str">
        <f t="shared" ca="1" si="0"/>
        <v>INDLDEFFRH-11</v>
      </c>
      <c r="C70" s="15" t="str">
        <f t="shared" ca="1" si="3"/>
        <v>ILDRH</v>
      </c>
      <c r="D70" s="16">
        <f>'EE investment costs'!$F$15</f>
        <v>2016</v>
      </c>
      <c r="E70" s="14">
        <f>VLOOKUP(X70,'EE investment costs'!$D$56:$R$656,15,0)</f>
        <v>12.4</v>
      </c>
      <c r="F70" s="17">
        <f ca="1">INDEX('EE investment costs'!$D$56:$R$656,MATCH(X70,'EE investment costs'!$D$56:$D$656,0),MATCH($V$8,'EE investment costs'!$D$56:$R$56,0))</f>
        <v>0</v>
      </c>
      <c r="I70" s="18">
        <v>1</v>
      </c>
      <c r="J70" s="18">
        <v>1</v>
      </c>
      <c r="K70" s="14">
        <f t="shared" ca="1" si="5"/>
        <v>8</v>
      </c>
      <c r="L70" s="23"/>
      <c r="M70" s="19" t="str">
        <f t="shared" ca="1" si="1"/>
        <v>INDLDEFFRH-11</v>
      </c>
      <c r="N70" s="23" t="str">
        <f t="shared" ca="1" si="4"/>
        <v>Other utilities Saving Tech-Heat Room Heat 1.1y</v>
      </c>
      <c r="O70" s="23" t="s">
        <v>32</v>
      </c>
      <c r="P70" s="23" t="s">
        <v>33</v>
      </c>
      <c r="Q70" s="23"/>
      <c r="R70" s="23"/>
      <c r="S70" s="19" t="s">
        <v>34</v>
      </c>
      <c r="V70" s="16" t="str">
        <f t="shared" ca="1" si="6"/>
        <v>LD</v>
      </c>
      <c r="W70" s="14" t="str">
        <f t="shared" ca="1" si="6"/>
        <v>Other utilities</v>
      </c>
      <c r="X70" s="3" t="str">
        <f>'EE investment costs'!D119</f>
        <v>RH-11</v>
      </c>
      <c r="Y70" s="3" t="str">
        <f>'EE investment costs'!E119</f>
        <v>Heat Room Heat</v>
      </c>
      <c r="AC70" s="123">
        <f>'EE investment costs'!C119</f>
        <v>1.1000000000000001</v>
      </c>
      <c r="AD70" s="22"/>
    </row>
    <row r="71" spans="2:30">
      <c r="B71" s="14" t="str">
        <f t="shared" ca="1" si="0"/>
        <v>INDLDEFFLA-11</v>
      </c>
      <c r="C71" s="15" t="str">
        <f t="shared" ca="1" si="3"/>
        <v>ILDLA</v>
      </c>
      <c r="D71" s="16">
        <f>'EE investment costs'!$F$15</f>
        <v>2016</v>
      </c>
      <c r="E71" s="14">
        <f>VLOOKUP(X71,'EE investment costs'!$D$56:$R$656,15,0)</f>
        <v>3.0940000000000003</v>
      </c>
      <c r="F71" s="17">
        <f ca="1">INDEX('EE investment costs'!$D$56:$R$656,MATCH(X71,'EE investment costs'!$D$56:$D$656,0),MATCH($V$8,'EE investment costs'!$D$56:$R$56,0))</f>
        <v>153.26214635722508</v>
      </c>
      <c r="I71" s="18">
        <v>1</v>
      </c>
      <c r="J71" s="18">
        <v>1</v>
      </c>
      <c r="K71" s="14">
        <f t="shared" ca="1" si="5"/>
        <v>8</v>
      </c>
      <c r="L71" s="23"/>
      <c r="M71" s="19" t="str">
        <f t="shared" ca="1" si="1"/>
        <v>INDLDEFFLA-11</v>
      </c>
      <c r="N71" s="23" t="str">
        <f t="shared" ca="1" si="4"/>
        <v>Other utilities Saving Tech-Light 1.1y</v>
      </c>
      <c r="O71" s="23" t="s">
        <v>32</v>
      </c>
      <c r="P71" s="23" t="s">
        <v>33</v>
      </c>
      <c r="Q71" s="23"/>
      <c r="R71" s="23"/>
      <c r="S71" s="19" t="s">
        <v>34</v>
      </c>
      <c r="V71" s="16" t="str">
        <f t="shared" ca="1" si="6"/>
        <v>LD</v>
      </c>
      <c r="W71" s="14" t="str">
        <f t="shared" ca="1" si="6"/>
        <v>Other utilities</v>
      </c>
      <c r="X71" s="3" t="str">
        <f>'EE investment costs'!D120</f>
        <v>LA-11</v>
      </c>
      <c r="Y71" s="3" t="str">
        <f>'EE investment costs'!E120</f>
        <v>Light</v>
      </c>
      <c r="AC71" s="123">
        <f>'EE investment costs'!C120</f>
        <v>1.1000000000000001</v>
      </c>
      <c r="AD71" s="22"/>
    </row>
    <row r="72" spans="2:30">
      <c r="B72" s="14" t="str">
        <f t="shared" ref="B72:B135" ca="1" si="7">M72</f>
        <v>INDLDEFFEM-11</v>
      </c>
      <c r="C72" s="15" t="str">
        <f t="shared" ca="1" si="3"/>
        <v>ILDEM</v>
      </c>
      <c r="D72" s="16">
        <f>'EE investment costs'!$F$15</f>
        <v>2016</v>
      </c>
      <c r="E72" s="14">
        <f>VLOOKUP(X72,'EE investment costs'!$D$56:$R$656,15,0)</f>
        <v>3.2486999999999995</v>
      </c>
      <c r="F72" s="17">
        <f ca="1">INDEX('EE investment costs'!$D$56:$R$656,MATCH(X72,'EE investment costs'!$D$56:$D$656,0),MATCH($V$8,'EE investment costs'!$D$56:$R$56,0))</f>
        <v>166.22605369147826</v>
      </c>
      <c r="I72" s="18">
        <v>1</v>
      </c>
      <c r="J72" s="18">
        <v>1</v>
      </c>
      <c r="K72" s="14">
        <f t="shared" ca="1" si="5"/>
        <v>8</v>
      </c>
      <c r="L72" s="23"/>
      <c r="M72" s="19" t="str">
        <f t="shared" ref="M72:M135" ca="1" si="8">CONCATENATE("IND",$V$8,"EFF",$X72)</f>
        <v>INDLDEFFEM-11</v>
      </c>
      <c r="N72" s="23" t="str">
        <f t="shared" ca="1" si="4"/>
        <v>Other utilities Saving Tech-Electric Motors 1.1y</v>
      </c>
      <c r="O72" s="23" t="s">
        <v>32</v>
      </c>
      <c r="P72" s="23" t="s">
        <v>33</v>
      </c>
      <c r="Q72" s="23"/>
      <c r="R72" s="23"/>
      <c r="S72" s="19" t="s">
        <v>34</v>
      </c>
      <c r="V72" s="16" t="str">
        <f t="shared" ca="1" si="6"/>
        <v>LD</v>
      </c>
      <c r="W72" s="14" t="str">
        <f t="shared" ca="1" si="6"/>
        <v>Other utilities</v>
      </c>
      <c r="X72" s="3" t="str">
        <f>'EE investment costs'!D121</f>
        <v>EM-11</v>
      </c>
      <c r="Y72" s="3" t="str">
        <f>'EE investment costs'!E121</f>
        <v>Electric Motors</v>
      </c>
      <c r="AC72" s="123">
        <f>'EE investment costs'!C121</f>
        <v>1.1000000000000001</v>
      </c>
      <c r="AD72" s="22"/>
    </row>
    <row r="73" spans="2:30">
      <c r="B73" s="14" t="str">
        <f t="shared" ca="1" si="7"/>
        <v>INDLDEFFTF-11</v>
      </c>
      <c r="C73" s="15" t="str">
        <f t="shared" ref="C73:C127" ca="1" si="9">"I"&amp;MID(B73,4,1)&amp;"D"&amp;MID(B73,9,2)</f>
        <v>ILDTF</v>
      </c>
      <c r="D73" s="16">
        <f>'EE investment costs'!$F$15</f>
        <v>2016</v>
      </c>
      <c r="E73" s="14">
        <f>VLOOKUP(X73,'EE investment costs'!$D$56:$R$656,15,0)</f>
        <v>5.1099999999999994</v>
      </c>
      <c r="F73" s="17">
        <f ca="1">INDEX('EE investment costs'!$D$56:$R$656,MATCH(X73,'EE investment costs'!$D$56:$D$656,0),MATCH($V$8,'EE investment costs'!$D$56:$R$56,0))</f>
        <v>161.63081076833683</v>
      </c>
      <c r="I73" s="18">
        <v>1</v>
      </c>
      <c r="J73" s="18">
        <v>1</v>
      </c>
      <c r="K73" s="14">
        <f t="shared" ca="1" si="5"/>
        <v>8</v>
      </c>
      <c r="L73" s="23"/>
      <c r="M73" s="19" t="str">
        <f t="shared" ca="1" si="8"/>
        <v>INDLDEFFTF-11</v>
      </c>
      <c r="N73" s="23" t="str">
        <f t="shared" ref="N73:N136" ca="1" si="10">$W$8&amp;" Saving Tech"&amp;"-"&amp;$Y73&amp;" "&amp;AC73&amp;"y"</f>
        <v>Other utilities Saving Tech-Haulage Tractors, Trucks, Fishing boats 1.1y</v>
      </c>
      <c r="O73" s="23" t="s">
        <v>32</v>
      </c>
      <c r="P73" s="23" t="s">
        <v>33</v>
      </c>
      <c r="Q73" s="23"/>
      <c r="R73" s="23"/>
      <c r="S73" s="19" t="s">
        <v>34</v>
      </c>
      <c r="V73" s="16" t="str">
        <f t="shared" ca="1" si="6"/>
        <v>LD</v>
      </c>
      <c r="W73" s="14" t="str">
        <f t="shared" ca="1" si="6"/>
        <v>Other utilities</v>
      </c>
      <c r="X73" s="3" t="str">
        <f>'EE investment costs'!D122</f>
        <v>TF-11</v>
      </c>
      <c r="Y73" s="3" t="str">
        <f>'EE investment costs'!E122</f>
        <v>Haulage Tractors, Trucks, Fishing boats</v>
      </c>
      <c r="AC73" s="123">
        <f>'EE investment costs'!C122</f>
        <v>1.1000000000000001</v>
      </c>
      <c r="AD73" s="22"/>
    </row>
    <row r="74" spans="2:30">
      <c r="B74" s="14" t="str">
        <f t="shared" ca="1" si="7"/>
        <v>INDLDEFFMT-12</v>
      </c>
      <c r="C74" s="15" t="str">
        <f t="shared" ca="1" si="9"/>
        <v>ILDMT</v>
      </c>
      <c r="D74" s="16">
        <f>'EE investment costs'!$F$15</f>
        <v>2016</v>
      </c>
      <c r="E74" s="14">
        <f>VLOOKUP(X74,'EE investment costs'!$D$56:$R$656,15,0)</f>
        <v>4</v>
      </c>
      <c r="F74" s="17">
        <f ca="1">INDEX('EE investment costs'!$D$56:$R$656,MATCH(X74,'EE investment costs'!$D$56:$D$656,0),MATCH($V$8,'EE investment costs'!$D$56:$R$56,0))</f>
        <v>105.26512813942651</v>
      </c>
      <c r="I74" s="18">
        <v>1</v>
      </c>
      <c r="J74" s="18">
        <v>1</v>
      </c>
      <c r="K74" s="14">
        <f t="shared" ref="K74:K137" ca="1" si="11">IF(F74&lt;500,1,0)+IF(F74&lt;600,1,0)+IF(F74&lt;700,1,0)+IF(F74&lt;800,1,0)+IF(F74&lt;900,1,0)+IF(F74&lt;1000,1,0)+IF(F74&lt;1100,1,0)+IF(F74&lt;1200,1,0)</f>
        <v>8</v>
      </c>
      <c r="L74" s="23"/>
      <c r="M74" s="19" t="str">
        <f t="shared" ca="1" si="8"/>
        <v>INDLDEFFMT-12</v>
      </c>
      <c r="N74" s="23" t="str">
        <f t="shared" ca="1" si="10"/>
        <v>Other utilities Saving Tech-Heat Medium Temp. up to 150C 1.2y</v>
      </c>
      <c r="O74" s="23" t="s">
        <v>32</v>
      </c>
      <c r="P74" s="23" t="s">
        <v>33</v>
      </c>
      <c r="Q74" s="23"/>
      <c r="R74" s="23"/>
      <c r="S74" s="19" t="s">
        <v>34</v>
      </c>
      <c r="V74" s="16" t="str">
        <f t="shared" ref="V74:W137" ca="1" si="12">V73</f>
        <v>LD</v>
      </c>
      <c r="W74" s="14" t="str">
        <f t="shared" ca="1" si="12"/>
        <v>Other utilities</v>
      </c>
      <c r="X74" s="3" t="str">
        <f>'EE investment costs'!D123</f>
        <v>MT-12</v>
      </c>
      <c r="Y74" s="3" t="str">
        <f>'EE investment costs'!E123</f>
        <v>Heat Medium Temp. up to 150C</v>
      </c>
      <c r="AC74" s="123">
        <f>'EE investment costs'!C123</f>
        <v>1.2</v>
      </c>
      <c r="AD74" s="22"/>
    </row>
    <row r="75" spans="2:30">
      <c r="B75" s="14" t="str">
        <f t="shared" ca="1" si="7"/>
        <v>INDLDEFFHT-12</v>
      </c>
      <c r="C75" s="15" t="str">
        <f t="shared" ca="1" si="9"/>
        <v>ILDHT</v>
      </c>
      <c r="D75" s="16">
        <f>'EE investment costs'!$F$15</f>
        <v>2016</v>
      </c>
      <c r="E75" s="14">
        <f>VLOOKUP(X75,'EE investment costs'!$D$56:$R$656,15,0)</f>
        <v>3.2</v>
      </c>
      <c r="F75" s="17">
        <f ca="1">INDEX('EE investment costs'!$D$56:$R$656,MATCH(X75,'EE investment costs'!$D$56:$D$656,0),MATCH($V$8,'EE investment costs'!$D$56:$R$56,0))</f>
        <v>111.87594788764322</v>
      </c>
      <c r="I75" s="18">
        <v>1</v>
      </c>
      <c r="J75" s="18">
        <v>1</v>
      </c>
      <c r="K75" s="14">
        <f t="shared" ca="1" si="11"/>
        <v>8</v>
      </c>
      <c r="L75" s="23"/>
      <c r="M75" s="19" t="str">
        <f t="shared" ca="1" si="8"/>
        <v>INDLDEFFHT-12</v>
      </c>
      <c r="N75" s="23" t="str">
        <f t="shared" ca="1" si="10"/>
        <v>Other utilities Saving Tech-Heat High Temp. over 150C 1.2y</v>
      </c>
      <c r="O75" s="23" t="s">
        <v>32</v>
      </c>
      <c r="P75" s="23" t="s">
        <v>33</v>
      </c>
      <c r="Q75" s="23"/>
      <c r="R75" s="23"/>
      <c r="S75" s="19" t="s">
        <v>34</v>
      </c>
      <c r="V75" s="16" t="str">
        <f t="shared" ca="1" si="12"/>
        <v>LD</v>
      </c>
      <c r="W75" s="14" t="str">
        <f t="shared" ca="1" si="12"/>
        <v>Other utilities</v>
      </c>
      <c r="X75" s="3" t="str">
        <f>'EE investment costs'!D124</f>
        <v>HT-12</v>
      </c>
      <c r="Y75" s="3" t="str">
        <f>'EE investment costs'!E124</f>
        <v>Heat High Temp. over 150C</v>
      </c>
      <c r="AC75" s="123">
        <f>'EE investment costs'!C124</f>
        <v>1.2</v>
      </c>
      <c r="AD75" s="22"/>
    </row>
    <row r="76" spans="2:30">
      <c r="B76" s="14" t="str">
        <f t="shared" ca="1" si="7"/>
        <v>INDLDEFFRH-12</v>
      </c>
      <c r="C76" s="15" t="str">
        <f t="shared" ca="1" si="9"/>
        <v>ILDRH</v>
      </c>
      <c r="D76" s="16">
        <f>'EE investment costs'!$F$15</f>
        <v>2016</v>
      </c>
      <c r="E76" s="14">
        <f>VLOOKUP(X76,'EE investment costs'!$D$56:$R$656,15,0)</f>
        <v>12.8</v>
      </c>
      <c r="F76" s="17">
        <f ca="1">INDEX('EE investment costs'!$D$56:$R$656,MATCH(X76,'EE investment costs'!$D$56:$D$656,0),MATCH($V$8,'EE investment costs'!$D$56:$R$56,0))</f>
        <v>0</v>
      </c>
      <c r="I76" s="18">
        <v>1</v>
      </c>
      <c r="J76" s="18">
        <v>1</v>
      </c>
      <c r="K76" s="14">
        <f t="shared" ca="1" si="11"/>
        <v>8</v>
      </c>
      <c r="L76" s="23"/>
      <c r="M76" s="19" t="str">
        <f t="shared" ca="1" si="8"/>
        <v>INDLDEFFRH-12</v>
      </c>
      <c r="N76" s="23" t="str">
        <f t="shared" ca="1" si="10"/>
        <v>Other utilities Saving Tech-Heat Room Heat 1.2y</v>
      </c>
      <c r="O76" s="23" t="s">
        <v>32</v>
      </c>
      <c r="P76" s="23" t="s">
        <v>33</v>
      </c>
      <c r="Q76" s="23"/>
      <c r="R76" s="23"/>
      <c r="S76" s="19" t="s">
        <v>34</v>
      </c>
      <c r="V76" s="16" t="str">
        <f t="shared" ca="1" si="12"/>
        <v>LD</v>
      </c>
      <c r="W76" s="14" t="str">
        <f t="shared" ca="1" si="12"/>
        <v>Other utilities</v>
      </c>
      <c r="X76" s="3" t="str">
        <f>'EE investment costs'!D125</f>
        <v>RH-12</v>
      </c>
      <c r="Y76" s="3" t="str">
        <f>'EE investment costs'!E125</f>
        <v>Heat Room Heat</v>
      </c>
      <c r="AC76" s="123">
        <f>'EE investment costs'!C125</f>
        <v>1.2</v>
      </c>
      <c r="AD76" s="22"/>
    </row>
    <row r="77" spans="2:30">
      <c r="B77" s="14" t="str">
        <f t="shared" ca="1" si="7"/>
        <v>INDLDEFFLA-12</v>
      </c>
      <c r="C77" s="15" t="str">
        <f t="shared" ca="1" si="9"/>
        <v>ILDLA</v>
      </c>
      <c r="D77" s="16">
        <f>'EE investment costs'!$F$15</f>
        <v>2016</v>
      </c>
      <c r="E77" s="14">
        <f>VLOOKUP(X77,'EE investment costs'!$D$56:$R$656,15,0)</f>
        <v>3.1280000000000001</v>
      </c>
      <c r="F77" s="17">
        <f ca="1">INDEX('EE investment costs'!$D$56:$R$656,MATCH(X77,'EE investment costs'!$D$56:$D$656,0),MATCH($V$8,'EE investment costs'!$D$56:$R$56,0))</f>
        <v>210.58063426693488</v>
      </c>
      <c r="I77" s="18">
        <v>1</v>
      </c>
      <c r="J77" s="18">
        <v>1</v>
      </c>
      <c r="K77" s="14">
        <f t="shared" ca="1" si="11"/>
        <v>8</v>
      </c>
      <c r="L77" s="23"/>
      <c r="M77" s="19" t="str">
        <f t="shared" ca="1" si="8"/>
        <v>INDLDEFFLA-12</v>
      </c>
      <c r="N77" s="23" t="str">
        <f t="shared" ca="1" si="10"/>
        <v>Other utilities Saving Tech-Light 1.2y</v>
      </c>
      <c r="O77" s="23" t="s">
        <v>32</v>
      </c>
      <c r="P77" s="23" t="s">
        <v>33</v>
      </c>
      <c r="Q77" s="23"/>
      <c r="R77" s="23"/>
      <c r="S77" s="19" t="s">
        <v>34</v>
      </c>
      <c r="V77" s="16" t="str">
        <f t="shared" ca="1" si="12"/>
        <v>LD</v>
      </c>
      <c r="W77" s="14" t="str">
        <f t="shared" ca="1" si="12"/>
        <v>Other utilities</v>
      </c>
      <c r="X77" s="3" t="str">
        <f>'EE investment costs'!D126</f>
        <v>LA-12</v>
      </c>
      <c r="Y77" s="3" t="str">
        <f>'EE investment costs'!E126</f>
        <v>Light</v>
      </c>
      <c r="AC77" s="123">
        <f>'EE investment costs'!C126</f>
        <v>1.2</v>
      </c>
      <c r="AD77" s="22"/>
    </row>
    <row r="78" spans="2:30">
      <c r="B78" s="14" t="str">
        <f t="shared" ca="1" si="7"/>
        <v>INDLDEFFEM-12</v>
      </c>
      <c r="C78" s="15" t="str">
        <f t="shared" ca="1" si="9"/>
        <v>ILDEM</v>
      </c>
      <c r="D78" s="16">
        <f>'EE investment costs'!$F$15</f>
        <v>2016</v>
      </c>
      <c r="E78" s="14">
        <f>VLOOKUP(X78,'EE investment costs'!$D$56:$R$656,15,0)</f>
        <v>3.2843999999999998</v>
      </c>
      <c r="F78" s="17">
        <f ca="1">INDEX('EE investment costs'!$D$56:$R$656,MATCH(X78,'EE investment costs'!$D$56:$D$656,0),MATCH($V$8,'EE investment costs'!$D$56:$R$56,0))</f>
        <v>221.70058371859878</v>
      </c>
      <c r="I78" s="18">
        <v>1</v>
      </c>
      <c r="J78" s="18">
        <v>1</v>
      </c>
      <c r="K78" s="14">
        <f t="shared" ca="1" si="11"/>
        <v>8</v>
      </c>
      <c r="L78" s="23"/>
      <c r="M78" s="19" t="str">
        <f t="shared" ca="1" si="8"/>
        <v>INDLDEFFEM-12</v>
      </c>
      <c r="N78" s="23" t="str">
        <f t="shared" ca="1" si="10"/>
        <v>Other utilities Saving Tech-Electric Motors 1.2y</v>
      </c>
      <c r="O78" s="23" t="s">
        <v>32</v>
      </c>
      <c r="P78" s="23" t="s">
        <v>33</v>
      </c>
      <c r="Q78" s="23"/>
      <c r="R78" s="23"/>
      <c r="S78" s="19" t="s">
        <v>34</v>
      </c>
      <c r="V78" s="16" t="str">
        <f t="shared" ca="1" si="12"/>
        <v>LD</v>
      </c>
      <c r="W78" s="14" t="str">
        <f t="shared" ca="1" si="12"/>
        <v>Other utilities</v>
      </c>
      <c r="X78" s="3" t="str">
        <f>'EE investment costs'!D127</f>
        <v>EM-12</v>
      </c>
      <c r="Y78" s="3" t="str">
        <f>'EE investment costs'!E127</f>
        <v>Electric Motors</v>
      </c>
      <c r="AC78" s="123">
        <f>'EE investment costs'!C127</f>
        <v>1.2</v>
      </c>
      <c r="AD78" s="22"/>
    </row>
    <row r="79" spans="2:30">
      <c r="B79" s="14" t="str">
        <f t="shared" ca="1" si="7"/>
        <v>INDLDEFFTF-12</v>
      </c>
      <c r="C79" s="15" t="str">
        <f t="shared" ca="1" si="9"/>
        <v>ILDTF</v>
      </c>
      <c r="D79" s="16">
        <f>'EE investment costs'!$F$15</f>
        <v>2016</v>
      </c>
      <c r="E79" s="14">
        <f>VLOOKUP(X79,'EE investment costs'!$D$56:$R$656,15,0)</f>
        <v>5.3199999999999985</v>
      </c>
      <c r="F79" s="17">
        <f ca="1">INDEX('EE investment costs'!$D$56:$R$656,MATCH(X79,'EE investment costs'!$D$56:$D$656,0),MATCH($V$8,'EE investment costs'!$D$56:$R$56,0))</f>
        <v>176.32452083818563</v>
      </c>
      <c r="I79" s="18">
        <v>1</v>
      </c>
      <c r="J79" s="18">
        <v>1</v>
      </c>
      <c r="K79" s="14">
        <f t="shared" ca="1" si="11"/>
        <v>8</v>
      </c>
      <c r="L79" s="23"/>
      <c r="M79" s="19" t="str">
        <f t="shared" ca="1" si="8"/>
        <v>INDLDEFFTF-12</v>
      </c>
      <c r="N79" s="23" t="str">
        <f t="shared" ca="1" si="10"/>
        <v>Other utilities Saving Tech-Haulage Tractors, Trucks, Fishing boats 1.2y</v>
      </c>
      <c r="O79" s="23" t="s">
        <v>32</v>
      </c>
      <c r="P79" s="23" t="s">
        <v>33</v>
      </c>
      <c r="Q79" s="23"/>
      <c r="R79" s="23"/>
      <c r="S79" s="19" t="s">
        <v>34</v>
      </c>
      <c r="V79" s="16" t="str">
        <f t="shared" ca="1" si="12"/>
        <v>LD</v>
      </c>
      <c r="W79" s="14" t="str">
        <f t="shared" ca="1" si="12"/>
        <v>Other utilities</v>
      </c>
      <c r="X79" s="3" t="str">
        <f>'EE investment costs'!D128</f>
        <v>TF-12</v>
      </c>
      <c r="Y79" s="3" t="str">
        <f>'EE investment costs'!E128</f>
        <v>Haulage Tractors, Trucks, Fishing boats</v>
      </c>
      <c r="AC79" s="123">
        <f>'EE investment costs'!C128</f>
        <v>1.2</v>
      </c>
      <c r="AD79" s="22"/>
    </row>
    <row r="80" spans="2:30">
      <c r="B80" s="14" t="str">
        <f t="shared" ca="1" si="7"/>
        <v>INDLDEFFMT-13</v>
      </c>
      <c r="C80" s="15" t="str">
        <f t="shared" ca="1" si="9"/>
        <v>ILDMT</v>
      </c>
      <c r="D80" s="16">
        <f>'EE investment costs'!$F$15</f>
        <v>2016</v>
      </c>
      <c r="E80" s="14">
        <f>VLOOKUP(X80,'EE investment costs'!$D$56:$R$656,15,0)</f>
        <v>4.125</v>
      </c>
      <c r="F80" s="17">
        <f ca="1">INDEX('EE investment costs'!$D$56:$R$656,MATCH(X80,'EE investment costs'!$D$56:$D$656,0),MATCH($V$8,'EE investment costs'!$D$56:$R$56,0))</f>
        <v>124.38678764161619</v>
      </c>
      <c r="I80" s="18">
        <v>1</v>
      </c>
      <c r="J80" s="18">
        <v>1</v>
      </c>
      <c r="K80" s="14">
        <f t="shared" ca="1" si="11"/>
        <v>8</v>
      </c>
      <c r="M80" s="19" t="str">
        <f t="shared" ca="1" si="8"/>
        <v>INDLDEFFMT-13</v>
      </c>
      <c r="N80" s="23" t="str">
        <f t="shared" ca="1" si="10"/>
        <v>Other utilities Saving Tech-Heat Medium Temp. up to 150C 1.3y</v>
      </c>
      <c r="O80" s="23" t="s">
        <v>32</v>
      </c>
      <c r="P80" s="23" t="s">
        <v>33</v>
      </c>
      <c r="Q80" s="23"/>
      <c r="R80" s="23"/>
      <c r="S80" s="19" t="s">
        <v>34</v>
      </c>
      <c r="V80" s="16" t="str">
        <f t="shared" ca="1" si="12"/>
        <v>LD</v>
      </c>
      <c r="W80" s="14" t="str">
        <f t="shared" ca="1" si="12"/>
        <v>Other utilities</v>
      </c>
      <c r="X80" s="3" t="str">
        <f>'EE investment costs'!D129</f>
        <v>MT-13</v>
      </c>
      <c r="Y80" s="3" t="str">
        <f>'EE investment costs'!E129</f>
        <v>Heat Medium Temp. up to 150C</v>
      </c>
      <c r="AC80" s="123">
        <f>'EE investment costs'!C129</f>
        <v>1.3</v>
      </c>
      <c r="AD80" s="22"/>
    </row>
    <row r="81" spans="2:30">
      <c r="B81" s="14" t="str">
        <f t="shared" ca="1" si="7"/>
        <v>INDLDEFFHT-13</v>
      </c>
      <c r="C81" s="15" t="str">
        <f t="shared" ca="1" si="9"/>
        <v>ILDHT</v>
      </c>
      <c r="D81" s="16">
        <f>'EE investment costs'!$F$15</f>
        <v>2016</v>
      </c>
      <c r="E81" s="14">
        <f>VLOOKUP(X81,'EE investment costs'!$D$56:$R$656,15,0)</f>
        <v>3.3</v>
      </c>
      <c r="F81" s="17">
        <f ca="1">INDEX('EE investment costs'!$D$56:$R$656,MATCH(X81,'EE investment costs'!$D$56:$D$656,0),MATCH($V$8,'EE investment costs'!$D$56:$R$56,0))</f>
        <v>126.31155406669399</v>
      </c>
      <c r="I81" s="18">
        <v>1</v>
      </c>
      <c r="J81" s="18">
        <v>1</v>
      </c>
      <c r="K81" s="14">
        <f t="shared" ca="1" si="11"/>
        <v>8</v>
      </c>
      <c r="M81" s="19" t="str">
        <f t="shared" ca="1" si="8"/>
        <v>INDLDEFFHT-13</v>
      </c>
      <c r="N81" s="23" t="str">
        <f t="shared" ca="1" si="10"/>
        <v>Other utilities Saving Tech-Heat High Temp. over 150C 1.3y</v>
      </c>
      <c r="O81" s="23" t="s">
        <v>32</v>
      </c>
      <c r="P81" s="23" t="s">
        <v>33</v>
      </c>
      <c r="Q81" s="23"/>
      <c r="R81" s="23"/>
      <c r="S81" s="19" t="s">
        <v>34</v>
      </c>
      <c r="V81" s="16" t="str">
        <f t="shared" ca="1" si="12"/>
        <v>LD</v>
      </c>
      <c r="W81" s="14" t="str">
        <f t="shared" ca="1" si="12"/>
        <v>Other utilities</v>
      </c>
      <c r="X81" s="3" t="str">
        <f>'EE investment costs'!D130</f>
        <v>HT-13</v>
      </c>
      <c r="Y81" s="3" t="str">
        <f>'EE investment costs'!E130</f>
        <v>Heat High Temp. over 150C</v>
      </c>
      <c r="AC81" s="123">
        <f>'EE investment costs'!C130</f>
        <v>1.3</v>
      </c>
      <c r="AD81" s="22"/>
    </row>
    <row r="82" spans="2:30">
      <c r="B82" s="14" t="str">
        <f t="shared" ca="1" si="7"/>
        <v>INDLDEFFRH-13</v>
      </c>
      <c r="C82" s="15" t="str">
        <f t="shared" ca="1" si="9"/>
        <v>ILDRH</v>
      </c>
      <c r="D82" s="16">
        <f>'EE investment costs'!$F$15</f>
        <v>2016</v>
      </c>
      <c r="E82" s="14">
        <f>VLOOKUP(X82,'EE investment costs'!$D$56:$R$656,15,0)</f>
        <v>13.2</v>
      </c>
      <c r="F82" s="17">
        <f ca="1">INDEX('EE investment costs'!$D$56:$R$656,MATCH(X82,'EE investment costs'!$D$56:$D$656,0),MATCH($V$8,'EE investment costs'!$D$56:$R$56,0))</f>
        <v>0</v>
      </c>
      <c r="I82" s="18">
        <v>1</v>
      </c>
      <c r="J82" s="18">
        <v>1</v>
      </c>
      <c r="K82" s="14">
        <f t="shared" ca="1" si="11"/>
        <v>8</v>
      </c>
      <c r="M82" s="19" t="str">
        <f t="shared" ca="1" si="8"/>
        <v>INDLDEFFRH-13</v>
      </c>
      <c r="N82" s="23" t="str">
        <f t="shared" ca="1" si="10"/>
        <v>Other utilities Saving Tech-Heat Room Heat 1.3y</v>
      </c>
      <c r="O82" s="23" t="s">
        <v>32</v>
      </c>
      <c r="P82" s="23" t="s">
        <v>33</v>
      </c>
      <c r="Q82" s="23"/>
      <c r="R82" s="23"/>
      <c r="S82" s="19" t="s">
        <v>34</v>
      </c>
      <c r="V82" s="16" t="str">
        <f t="shared" ca="1" si="12"/>
        <v>LD</v>
      </c>
      <c r="W82" s="14" t="str">
        <f t="shared" ca="1" si="12"/>
        <v>Other utilities</v>
      </c>
      <c r="X82" s="3" t="str">
        <f>'EE investment costs'!D131</f>
        <v>RH-13</v>
      </c>
      <c r="Y82" s="3" t="str">
        <f>'EE investment costs'!E131</f>
        <v>Heat Room Heat</v>
      </c>
      <c r="AC82" s="123">
        <f>'EE investment costs'!C131</f>
        <v>1.3</v>
      </c>
      <c r="AD82" s="22"/>
    </row>
    <row r="83" spans="2:30">
      <c r="B83" s="14" t="str">
        <f t="shared" ca="1" si="7"/>
        <v>INDLDEFFLA-13</v>
      </c>
      <c r="C83" s="15" t="str">
        <f t="shared" ca="1" si="9"/>
        <v>ILDLA</v>
      </c>
      <c r="D83" s="16">
        <f>'EE investment costs'!$F$15</f>
        <v>2016</v>
      </c>
      <c r="E83" s="14">
        <f>VLOOKUP(X83,'EE investment costs'!$D$56:$R$656,15,0)</f>
        <v>3.1619999999999999</v>
      </c>
      <c r="F83" s="17">
        <f ca="1">INDEX('EE investment costs'!$D$56:$R$656,MATCH(X83,'EE investment costs'!$D$56:$D$656,0),MATCH($V$8,'EE investment costs'!$D$56:$R$56,0))</f>
        <v>267.89912217664494</v>
      </c>
      <c r="I83" s="18">
        <v>1</v>
      </c>
      <c r="J83" s="18">
        <v>1</v>
      </c>
      <c r="K83" s="14">
        <f t="shared" ca="1" si="11"/>
        <v>8</v>
      </c>
      <c r="M83" s="19" t="str">
        <f t="shared" ca="1" si="8"/>
        <v>INDLDEFFLA-13</v>
      </c>
      <c r="N83" s="23" t="str">
        <f t="shared" ca="1" si="10"/>
        <v>Other utilities Saving Tech-Light 1.3y</v>
      </c>
      <c r="O83" s="23" t="s">
        <v>32</v>
      </c>
      <c r="P83" s="23" t="s">
        <v>33</v>
      </c>
      <c r="Q83" s="23"/>
      <c r="R83" s="23"/>
      <c r="S83" s="19" t="s">
        <v>34</v>
      </c>
      <c r="V83" s="16" t="str">
        <f t="shared" ca="1" si="12"/>
        <v>LD</v>
      </c>
      <c r="W83" s="14" t="str">
        <f t="shared" ca="1" si="12"/>
        <v>Other utilities</v>
      </c>
      <c r="X83" s="3" t="str">
        <f>'EE investment costs'!D132</f>
        <v>LA-13</v>
      </c>
      <c r="Y83" s="3" t="str">
        <f>'EE investment costs'!E132</f>
        <v>Light</v>
      </c>
      <c r="AC83" s="123">
        <f>'EE investment costs'!C132</f>
        <v>1.3</v>
      </c>
      <c r="AD83" s="22"/>
    </row>
    <row r="84" spans="2:30">
      <c r="B84" s="14" t="str">
        <f t="shared" ca="1" si="7"/>
        <v>INDLDEFFEM-13</v>
      </c>
      <c r="C84" s="15" t="str">
        <f t="shared" ca="1" si="9"/>
        <v>ILDEM</v>
      </c>
      <c r="D84" s="16">
        <f>'EE investment costs'!$F$15</f>
        <v>2016</v>
      </c>
      <c r="E84" s="14">
        <f>VLOOKUP(X84,'EE investment costs'!$D$56:$R$656,15,0)</f>
        <v>3.3200999999999996</v>
      </c>
      <c r="F84" s="17">
        <f ca="1">INDEX('EE investment costs'!$D$56:$R$656,MATCH(X84,'EE investment costs'!$D$56:$D$656,0),MATCH($V$8,'EE investment costs'!$D$56:$R$56,0))</f>
        <v>277.17511374571956</v>
      </c>
      <c r="I84" s="18">
        <v>1</v>
      </c>
      <c r="J84" s="18">
        <v>1</v>
      </c>
      <c r="K84" s="14">
        <f t="shared" ca="1" si="11"/>
        <v>8</v>
      </c>
      <c r="M84" s="19" t="str">
        <f t="shared" ca="1" si="8"/>
        <v>INDLDEFFEM-13</v>
      </c>
      <c r="N84" s="23" t="str">
        <f t="shared" ca="1" si="10"/>
        <v>Other utilities Saving Tech-Electric Motors 1.3y</v>
      </c>
      <c r="O84" s="23" t="s">
        <v>32</v>
      </c>
      <c r="P84" s="23" t="s">
        <v>33</v>
      </c>
      <c r="Q84" s="23"/>
      <c r="R84" s="23"/>
      <c r="S84" s="19" t="s">
        <v>34</v>
      </c>
      <c r="V84" s="16" t="str">
        <f t="shared" ca="1" si="12"/>
        <v>LD</v>
      </c>
      <c r="W84" s="14" t="str">
        <f t="shared" ca="1" si="12"/>
        <v>Other utilities</v>
      </c>
      <c r="X84" s="3" t="str">
        <f>'EE investment costs'!D133</f>
        <v>EM-13</v>
      </c>
      <c r="Y84" s="3" t="str">
        <f>'EE investment costs'!E133</f>
        <v>Electric Motors</v>
      </c>
      <c r="AC84" s="123">
        <f>'EE investment costs'!C133</f>
        <v>1.3</v>
      </c>
      <c r="AD84" s="22"/>
    </row>
    <row r="85" spans="2:30">
      <c r="B85" s="14" t="str">
        <f t="shared" ca="1" si="7"/>
        <v>INDLDEFFTF-13</v>
      </c>
      <c r="C85" s="15" t="str">
        <f t="shared" ca="1" si="9"/>
        <v>ILDTF</v>
      </c>
      <c r="D85" s="16">
        <f>'EE investment costs'!$F$15</f>
        <v>2016</v>
      </c>
      <c r="E85" s="14">
        <f>VLOOKUP(X85,'EE investment costs'!$D$56:$R$656,15,0)</f>
        <v>5.5299999999999994</v>
      </c>
      <c r="F85" s="17">
        <f ca="1">INDEX('EE investment costs'!$D$56:$R$656,MATCH(X85,'EE investment costs'!$D$56:$D$656,0),MATCH($V$8,'EE investment costs'!$D$56:$R$56,0))</f>
        <v>191.01823090803444</v>
      </c>
      <c r="I85" s="18">
        <v>1</v>
      </c>
      <c r="J85" s="18">
        <v>1</v>
      </c>
      <c r="K85" s="14">
        <f t="shared" ca="1" si="11"/>
        <v>8</v>
      </c>
      <c r="M85" s="19" t="str">
        <f t="shared" ca="1" si="8"/>
        <v>INDLDEFFTF-13</v>
      </c>
      <c r="N85" s="23" t="str">
        <f t="shared" ca="1" si="10"/>
        <v>Other utilities Saving Tech-Haulage Tractors, Trucks, Fishing boats 1.3y</v>
      </c>
      <c r="O85" s="23" t="s">
        <v>32</v>
      </c>
      <c r="P85" s="23" t="s">
        <v>33</v>
      </c>
      <c r="Q85" s="23"/>
      <c r="R85" s="23"/>
      <c r="S85" s="19" t="s">
        <v>34</v>
      </c>
      <c r="V85" s="16" t="str">
        <f t="shared" ca="1" si="12"/>
        <v>LD</v>
      </c>
      <c r="W85" s="14" t="str">
        <f t="shared" ca="1" si="12"/>
        <v>Other utilities</v>
      </c>
      <c r="X85" s="3" t="str">
        <f>'EE investment costs'!D134</f>
        <v>TF-13</v>
      </c>
      <c r="Y85" s="3" t="str">
        <f>'EE investment costs'!E134</f>
        <v>Haulage Tractors, Trucks, Fishing boats</v>
      </c>
      <c r="AC85" s="123">
        <f>'EE investment costs'!C134</f>
        <v>1.3</v>
      </c>
      <c r="AD85" s="22"/>
    </row>
    <row r="86" spans="2:30">
      <c r="B86" s="14" t="str">
        <f t="shared" ca="1" si="7"/>
        <v>INDLDEFFMT-14</v>
      </c>
      <c r="C86" s="15" t="str">
        <f t="shared" ca="1" si="9"/>
        <v>ILDMT</v>
      </c>
      <c r="D86" s="16">
        <f>'EE investment costs'!$F$15</f>
        <v>2016</v>
      </c>
      <c r="E86" s="14">
        <f>VLOOKUP(X86,'EE investment costs'!$D$56:$R$656,15,0)</f>
        <v>4.25</v>
      </c>
      <c r="F86" s="17">
        <f ca="1">INDEX('EE investment costs'!$D$56:$R$656,MATCH(X86,'EE investment costs'!$D$56:$D$656,0),MATCH($V$8,'EE investment costs'!$D$56:$R$56,0))</f>
        <v>143.50844714380585</v>
      </c>
      <c r="I86" s="18">
        <v>1</v>
      </c>
      <c r="J86" s="18">
        <v>1</v>
      </c>
      <c r="K86" s="14">
        <f t="shared" ca="1" si="11"/>
        <v>8</v>
      </c>
      <c r="L86" s="23"/>
      <c r="M86" s="19" t="str">
        <f t="shared" ca="1" si="8"/>
        <v>INDLDEFFMT-14</v>
      </c>
      <c r="N86" s="23" t="str">
        <f t="shared" ca="1" si="10"/>
        <v>Other utilities Saving Tech-Heat Medium Temp. up to 150C 1.4y</v>
      </c>
      <c r="O86" s="23" t="s">
        <v>32</v>
      </c>
      <c r="P86" s="23" t="s">
        <v>33</v>
      </c>
      <c r="Q86" s="23"/>
      <c r="R86" s="23"/>
      <c r="S86" s="19" t="s">
        <v>34</v>
      </c>
      <c r="V86" s="16" t="str">
        <f t="shared" ca="1" si="12"/>
        <v>LD</v>
      </c>
      <c r="W86" s="14" t="str">
        <f t="shared" ca="1" si="12"/>
        <v>Other utilities</v>
      </c>
      <c r="X86" s="3" t="str">
        <f>'EE investment costs'!D135</f>
        <v>MT-14</v>
      </c>
      <c r="Y86" s="3" t="str">
        <f>'EE investment costs'!E135</f>
        <v>Heat Medium Temp. up to 150C</v>
      </c>
      <c r="AC86" s="123">
        <f>'EE investment costs'!C135</f>
        <v>1.4</v>
      </c>
      <c r="AD86" s="22"/>
    </row>
    <row r="87" spans="2:30">
      <c r="B87" s="14" t="str">
        <f t="shared" ca="1" si="7"/>
        <v>INDLDEFFHT-14</v>
      </c>
      <c r="C87" s="15" t="str">
        <f t="shared" ca="1" si="9"/>
        <v>ILDHT</v>
      </c>
      <c r="D87" s="16">
        <f>'EE investment costs'!$F$15</f>
        <v>2016</v>
      </c>
      <c r="E87" s="14">
        <f>VLOOKUP(X87,'EE investment costs'!$D$56:$R$656,15,0)</f>
        <v>3.4</v>
      </c>
      <c r="F87" s="17">
        <f ca="1">INDEX('EE investment costs'!$D$56:$R$656,MATCH(X87,'EE investment costs'!$D$56:$D$656,0),MATCH($V$8,'EE investment costs'!$D$56:$R$56,0))</f>
        <v>140.74716024574474</v>
      </c>
      <c r="I87" s="18">
        <v>1</v>
      </c>
      <c r="J87" s="18">
        <v>1</v>
      </c>
      <c r="K87" s="14">
        <f t="shared" ca="1" si="11"/>
        <v>8</v>
      </c>
      <c r="L87" s="23"/>
      <c r="M87" s="19" t="str">
        <f t="shared" ca="1" si="8"/>
        <v>INDLDEFFHT-14</v>
      </c>
      <c r="N87" s="23" t="str">
        <f t="shared" ca="1" si="10"/>
        <v>Other utilities Saving Tech-Heat High Temp. over 150C 1.4y</v>
      </c>
      <c r="O87" s="23" t="s">
        <v>32</v>
      </c>
      <c r="P87" s="23" t="s">
        <v>33</v>
      </c>
      <c r="Q87" s="23"/>
      <c r="R87" s="23"/>
      <c r="S87" s="19" t="s">
        <v>34</v>
      </c>
      <c r="V87" s="16" t="str">
        <f t="shared" ca="1" si="12"/>
        <v>LD</v>
      </c>
      <c r="W87" s="14" t="str">
        <f t="shared" ca="1" si="12"/>
        <v>Other utilities</v>
      </c>
      <c r="X87" s="3" t="str">
        <f>'EE investment costs'!D136</f>
        <v>HT-14</v>
      </c>
      <c r="Y87" s="3" t="str">
        <f>'EE investment costs'!E136</f>
        <v>Heat High Temp. over 150C</v>
      </c>
      <c r="AC87" s="123">
        <f>'EE investment costs'!C136</f>
        <v>1.4</v>
      </c>
      <c r="AD87" s="22"/>
    </row>
    <row r="88" spans="2:30">
      <c r="B88" s="14" t="str">
        <f t="shared" ca="1" si="7"/>
        <v>INDLDEFFRH-14</v>
      </c>
      <c r="C88" s="15" t="str">
        <f t="shared" ca="1" si="9"/>
        <v>ILDRH</v>
      </c>
      <c r="D88" s="16">
        <f>'EE investment costs'!$F$15</f>
        <v>2016</v>
      </c>
      <c r="E88" s="14">
        <f>VLOOKUP(X88,'EE investment costs'!$D$56:$R$656,15,0)</f>
        <v>13.6</v>
      </c>
      <c r="F88" s="17">
        <f ca="1">INDEX('EE investment costs'!$D$56:$R$656,MATCH(X88,'EE investment costs'!$D$56:$D$656,0),MATCH($V$8,'EE investment costs'!$D$56:$R$56,0))</f>
        <v>0</v>
      </c>
      <c r="I88" s="18">
        <v>1</v>
      </c>
      <c r="J88" s="18">
        <v>1</v>
      </c>
      <c r="K88" s="14">
        <f t="shared" ca="1" si="11"/>
        <v>8</v>
      </c>
      <c r="L88" s="23"/>
      <c r="M88" s="19" t="str">
        <f t="shared" ca="1" si="8"/>
        <v>INDLDEFFRH-14</v>
      </c>
      <c r="N88" s="23" t="str">
        <f t="shared" ca="1" si="10"/>
        <v>Other utilities Saving Tech-Heat Room Heat 1.4y</v>
      </c>
      <c r="O88" s="23" t="s">
        <v>32</v>
      </c>
      <c r="P88" s="23" t="s">
        <v>33</v>
      </c>
      <c r="Q88" s="23"/>
      <c r="R88" s="23"/>
      <c r="S88" s="19" t="s">
        <v>34</v>
      </c>
      <c r="V88" s="16" t="str">
        <f t="shared" ca="1" si="12"/>
        <v>LD</v>
      </c>
      <c r="W88" s="14" t="str">
        <f t="shared" ca="1" si="12"/>
        <v>Other utilities</v>
      </c>
      <c r="X88" s="3" t="str">
        <f>'EE investment costs'!D137</f>
        <v>RH-14</v>
      </c>
      <c r="Y88" s="3" t="str">
        <f>'EE investment costs'!E137</f>
        <v>Heat Room Heat</v>
      </c>
      <c r="AC88" s="123">
        <f>'EE investment costs'!C137</f>
        <v>1.4</v>
      </c>
      <c r="AD88" s="22"/>
    </row>
    <row r="89" spans="2:30">
      <c r="B89" s="14" t="str">
        <f t="shared" ca="1" si="7"/>
        <v>INDLDEFFLA-14</v>
      </c>
      <c r="C89" s="15" t="str">
        <f t="shared" ca="1" si="9"/>
        <v>ILDLA</v>
      </c>
      <c r="D89" s="16">
        <f>'EE investment costs'!$F$15</f>
        <v>2016</v>
      </c>
      <c r="E89" s="14">
        <f>VLOOKUP(X89,'EE investment costs'!$D$56:$R$656,15,0)</f>
        <v>3.1959999999999997</v>
      </c>
      <c r="F89" s="17">
        <f ca="1">INDEX('EE investment costs'!$D$56:$R$656,MATCH(X89,'EE investment costs'!$D$56:$D$656,0),MATCH($V$8,'EE investment costs'!$D$56:$R$56,0))</f>
        <v>325.21761008635474</v>
      </c>
      <c r="I89" s="18">
        <v>1</v>
      </c>
      <c r="J89" s="18">
        <v>1</v>
      </c>
      <c r="K89" s="14">
        <f t="shared" ca="1" si="11"/>
        <v>8</v>
      </c>
      <c r="L89" s="23"/>
      <c r="M89" s="19" t="str">
        <f t="shared" ca="1" si="8"/>
        <v>INDLDEFFLA-14</v>
      </c>
      <c r="N89" s="23" t="str">
        <f t="shared" ca="1" si="10"/>
        <v>Other utilities Saving Tech-Light 1.4y</v>
      </c>
      <c r="O89" s="23" t="s">
        <v>32</v>
      </c>
      <c r="P89" s="23" t="s">
        <v>33</v>
      </c>
      <c r="Q89" s="23"/>
      <c r="R89" s="23"/>
      <c r="S89" s="19" t="s">
        <v>34</v>
      </c>
      <c r="V89" s="16" t="str">
        <f t="shared" ca="1" si="12"/>
        <v>LD</v>
      </c>
      <c r="W89" s="14" t="str">
        <f t="shared" ca="1" si="12"/>
        <v>Other utilities</v>
      </c>
      <c r="X89" s="3" t="str">
        <f>'EE investment costs'!D138</f>
        <v>LA-14</v>
      </c>
      <c r="Y89" s="3" t="str">
        <f>'EE investment costs'!E138</f>
        <v>Light</v>
      </c>
      <c r="AC89" s="123">
        <f>'EE investment costs'!C138</f>
        <v>1.4</v>
      </c>
      <c r="AD89" s="22"/>
    </row>
    <row r="90" spans="2:30">
      <c r="B90" s="14" t="str">
        <f t="shared" ca="1" si="7"/>
        <v>INDLDEFFEM-14</v>
      </c>
      <c r="C90" s="15" t="str">
        <f t="shared" ca="1" si="9"/>
        <v>ILDEM</v>
      </c>
      <c r="D90" s="16">
        <f>'EE investment costs'!$F$15</f>
        <v>2016</v>
      </c>
      <c r="E90" s="14">
        <f>VLOOKUP(X90,'EE investment costs'!$D$56:$R$656,15,0)</f>
        <v>3.3557999999999995</v>
      </c>
      <c r="F90" s="17">
        <f ca="1">INDEX('EE investment costs'!$D$56:$R$656,MATCH(X90,'EE investment costs'!$D$56:$D$656,0),MATCH($V$8,'EE investment costs'!$D$56:$R$56,0))</f>
        <v>332.64964377284002</v>
      </c>
      <c r="I90" s="18">
        <v>1</v>
      </c>
      <c r="J90" s="18">
        <v>1</v>
      </c>
      <c r="K90" s="14">
        <f t="shared" ca="1" si="11"/>
        <v>8</v>
      </c>
      <c r="L90" s="23"/>
      <c r="M90" s="19" t="str">
        <f t="shared" ca="1" si="8"/>
        <v>INDLDEFFEM-14</v>
      </c>
      <c r="N90" s="23" t="str">
        <f t="shared" ca="1" si="10"/>
        <v>Other utilities Saving Tech-Electric Motors 1.4y</v>
      </c>
      <c r="O90" s="23" t="s">
        <v>32</v>
      </c>
      <c r="P90" s="23" t="s">
        <v>33</v>
      </c>
      <c r="Q90" s="23"/>
      <c r="R90" s="23"/>
      <c r="S90" s="19" t="s">
        <v>34</v>
      </c>
      <c r="V90" s="16" t="str">
        <f t="shared" ca="1" si="12"/>
        <v>LD</v>
      </c>
      <c r="W90" s="14" t="str">
        <f t="shared" ca="1" si="12"/>
        <v>Other utilities</v>
      </c>
      <c r="X90" s="3" t="str">
        <f>'EE investment costs'!D139</f>
        <v>EM-14</v>
      </c>
      <c r="Y90" s="3" t="str">
        <f>'EE investment costs'!E139</f>
        <v>Electric Motors</v>
      </c>
      <c r="AC90" s="123">
        <f>'EE investment costs'!C139</f>
        <v>1.4</v>
      </c>
      <c r="AD90" s="22"/>
    </row>
    <row r="91" spans="2:30">
      <c r="B91" s="14" t="str">
        <f t="shared" ca="1" si="7"/>
        <v>INDLDEFFTF-14</v>
      </c>
      <c r="C91" s="15" t="str">
        <f t="shared" ca="1" si="9"/>
        <v>ILDTF</v>
      </c>
      <c r="D91" s="16">
        <f>'EE investment costs'!$F$15</f>
        <v>2016</v>
      </c>
      <c r="E91" s="14">
        <f>VLOOKUP(X91,'EE investment costs'!$D$56:$R$656,15,0)</f>
        <v>5.7399999999999984</v>
      </c>
      <c r="F91" s="17">
        <f ca="1">INDEX('EE investment costs'!$D$56:$R$656,MATCH(X91,'EE investment costs'!$D$56:$D$656,0),MATCH($V$8,'EE investment costs'!$D$56:$R$56,0))</f>
        <v>205.71194097788319</v>
      </c>
      <c r="I91" s="18">
        <v>1</v>
      </c>
      <c r="J91" s="18">
        <v>1</v>
      </c>
      <c r="K91" s="14">
        <f t="shared" ca="1" si="11"/>
        <v>8</v>
      </c>
      <c r="L91" s="23"/>
      <c r="M91" s="19" t="str">
        <f t="shared" ca="1" si="8"/>
        <v>INDLDEFFTF-14</v>
      </c>
      <c r="N91" s="23" t="str">
        <f t="shared" ca="1" si="10"/>
        <v>Other utilities Saving Tech-Haulage Tractors, Trucks, Fishing boats 1.4y</v>
      </c>
      <c r="O91" s="23" t="s">
        <v>32</v>
      </c>
      <c r="P91" s="23" t="s">
        <v>33</v>
      </c>
      <c r="Q91" s="23"/>
      <c r="R91" s="23"/>
      <c r="S91" s="19" t="s">
        <v>34</v>
      </c>
      <c r="V91" s="16" t="str">
        <f t="shared" ca="1" si="12"/>
        <v>LD</v>
      </c>
      <c r="W91" s="14" t="str">
        <f t="shared" ca="1" si="12"/>
        <v>Other utilities</v>
      </c>
      <c r="X91" s="3" t="str">
        <f>'EE investment costs'!D140</f>
        <v>TF-14</v>
      </c>
      <c r="Y91" s="3" t="str">
        <f>'EE investment costs'!E140</f>
        <v>Haulage Tractors, Trucks, Fishing boats</v>
      </c>
      <c r="AC91" s="123">
        <f>'EE investment costs'!C140</f>
        <v>1.4</v>
      </c>
      <c r="AD91" s="22"/>
    </row>
    <row r="92" spans="2:30">
      <c r="B92" s="14" t="str">
        <f t="shared" ca="1" si="7"/>
        <v>INDLDEFFMT-15</v>
      </c>
      <c r="C92" s="15" t="str">
        <f t="shared" ca="1" si="9"/>
        <v>ILDMT</v>
      </c>
      <c r="D92" s="16">
        <f>'EE investment costs'!$F$15</f>
        <v>2016</v>
      </c>
      <c r="E92" s="14">
        <f>VLOOKUP(X92,'EE investment costs'!$D$56:$R$656,15,0)</f>
        <v>4.375</v>
      </c>
      <c r="F92" s="17">
        <f ca="1">INDEX('EE investment costs'!$D$56:$R$656,MATCH(X92,'EE investment costs'!$D$56:$D$656,0),MATCH($V$8,'EE investment costs'!$D$56:$R$56,0))</f>
        <v>162.63010664599554</v>
      </c>
      <c r="I92" s="18">
        <v>1</v>
      </c>
      <c r="J92" s="18">
        <v>1</v>
      </c>
      <c r="K92" s="14">
        <f t="shared" ca="1" si="11"/>
        <v>8</v>
      </c>
      <c r="L92" s="23"/>
      <c r="M92" s="19" t="str">
        <f t="shared" ca="1" si="8"/>
        <v>INDLDEFFMT-15</v>
      </c>
      <c r="N92" s="23" t="str">
        <f t="shared" ca="1" si="10"/>
        <v>Other utilities Saving Tech-Heat Medium Temp. up to 150C 1.5y</v>
      </c>
      <c r="O92" s="23" t="s">
        <v>32</v>
      </c>
      <c r="P92" s="23" t="s">
        <v>33</v>
      </c>
      <c r="Q92" s="23"/>
      <c r="R92" s="23"/>
      <c r="S92" s="19" t="s">
        <v>34</v>
      </c>
      <c r="V92" s="16" t="str">
        <f t="shared" ca="1" si="12"/>
        <v>LD</v>
      </c>
      <c r="W92" s="14" t="str">
        <f t="shared" ca="1" si="12"/>
        <v>Other utilities</v>
      </c>
      <c r="X92" s="3" t="str">
        <f>'EE investment costs'!D141</f>
        <v>MT-15</v>
      </c>
      <c r="Y92" s="3" t="str">
        <f>'EE investment costs'!E141</f>
        <v>Heat Medium Temp. up to 150C</v>
      </c>
      <c r="AC92" s="123">
        <f>'EE investment costs'!C141</f>
        <v>1.5</v>
      </c>
      <c r="AD92" s="22"/>
    </row>
    <row r="93" spans="2:30">
      <c r="B93" s="14" t="str">
        <f t="shared" ca="1" si="7"/>
        <v>INDLDEFFHT-15</v>
      </c>
      <c r="C93" s="15" t="str">
        <f t="shared" ca="1" si="9"/>
        <v>ILDHT</v>
      </c>
      <c r="D93" s="16">
        <f>'EE investment costs'!$F$15</f>
        <v>2016</v>
      </c>
      <c r="E93" s="14">
        <f>VLOOKUP(X93,'EE investment costs'!$D$56:$R$656,15,0)</f>
        <v>3.5</v>
      </c>
      <c r="F93" s="17">
        <f ca="1">INDEX('EE investment costs'!$D$56:$R$656,MATCH(X93,'EE investment costs'!$D$56:$D$656,0),MATCH($V$8,'EE investment costs'!$D$56:$R$56,0))</f>
        <v>155.18276642479552</v>
      </c>
      <c r="I93" s="18">
        <v>1</v>
      </c>
      <c r="J93" s="18">
        <v>1</v>
      </c>
      <c r="K93" s="14">
        <f t="shared" ca="1" si="11"/>
        <v>8</v>
      </c>
      <c r="L93" s="23"/>
      <c r="M93" s="19" t="str">
        <f t="shared" ca="1" si="8"/>
        <v>INDLDEFFHT-15</v>
      </c>
      <c r="N93" s="23" t="str">
        <f t="shared" ca="1" si="10"/>
        <v>Other utilities Saving Tech-Heat High Temp. over 150C 1.5y</v>
      </c>
      <c r="O93" s="23" t="s">
        <v>32</v>
      </c>
      <c r="P93" s="23" t="s">
        <v>33</v>
      </c>
      <c r="Q93" s="23"/>
      <c r="R93" s="23"/>
      <c r="S93" s="19" t="s">
        <v>34</v>
      </c>
      <c r="V93" s="16" t="str">
        <f t="shared" ca="1" si="12"/>
        <v>LD</v>
      </c>
      <c r="W93" s="14" t="str">
        <f t="shared" ca="1" si="12"/>
        <v>Other utilities</v>
      </c>
      <c r="X93" s="3" t="str">
        <f>'EE investment costs'!D142</f>
        <v>HT-15</v>
      </c>
      <c r="Y93" s="3" t="str">
        <f>'EE investment costs'!E142</f>
        <v>Heat High Temp. over 150C</v>
      </c>
      <c r="AC93" s="123">
        <f>'EE investment costs'!C142</f>
        <v>1.5</v>
      </c>
      <c r="AD93" s="22"/>
    </row>
    <row r="94" spans="2:30">
      <c r="B94" s="14" t="str">
        <f t="shared" ca="1" si="7"/>
        <v>INDLDEFFRH-15</v>
      </c>
      <c r="C94" s="15" t="str">
        <f t="shared" ca="1" si="9"/>
        <v>ILDRH</v>
      </c>
      <c r="D94" s="16">
        <f>'EE investment costs'!$F$15</f>
        <v>2016</v>
      </c>
      <c r="E94" s="14">
        <f>VLOOKUP(X94,'EE investment costs'!$D$56:$R$656,15,0)</f>
        <v>14</v>
      </c>
      <c r="F94" s="17">
        <f ca="1">INDEX('EE investment costs'!$D$56:$R$656,MATCH(X94,'EE investment costs'!$D$56:$D$656,0),MATCH($V$8,'EE investment costs'!$D$56:$R$56,0))</f>
        <v>0</v>
      </c>
      <c r="I94" s="18">
        <v>1</v>
      </c>
      <c r="J94" s="18">
        <v>1</v>
      </c>
      <c r="K94" s="14">
        <f t="shared" ca="1" si="11"/>
        <v>8</v>
      </c>
      <c r="L94" s="23"/>
      <c r="M94" s="19" t="str">
        <f t="shared" ca="1" si="8"/>
        <v>INDLDEFFRH-15</v>
      </c>
      <c r="N94" s="23" t="str">
        <f t="shared" ca="1" si="10"/>
        <v>Other utilities Saving Tech-Heat Room Heat 1.5y</v>
      </c>
      <c r="O94" s="23" t="s">
        <v>32</v>
      </c>
      <c r="P94" s="23" t="s">
        <v>33</v>
      </c>
      <c r="Q94" s="23"/>
      <c r="R94" s="23"/>
      <c r="S94" s="19" t="s">
        <v>34</v>
      </c>
      <c r="V94" s="16" t="str">
        <f t="shared" ca="1" si="12"/>
        <v>LD</v>
      </c>
      <c r="W94" s="14" t="str">
        <f t="shared" ca="1" si="12"/>
        <v>Other utilities</v>
      </c>
      <c r="X94" s="3" t="str">
        <f>'EE investment costs'!D143</f>
        <v>RH-15</v>
      </c>
      <c r="Y94" s="3" t="str">
        <f>'EE investment costs'!E143</f>
        <v>Heat Room Heat</v>
      </c>
      <c r="AC94" s="123">
        <f>'EE investment costs'!C143</f>
        <v>1.5</v>
      </c>
      <c r="AD94" s="22"/>
    </row>
    <row r="95" spans="2:30">
      <c r="B95" s="14" t="str">
        <f t="shared" ca="1" si="7"/>
        <v>INDLDEFFLA-15</v>
      </c>
      <c r="C95" s="15" t="str">
        <f t="shared" ca="1" si="9"/>
        <v>ILDLA</v>
      </c>
      <c r="D95" s="16">
        <f>'EE investment costs'!$F$15</f>
        <v>2016</v>
      </c>
      <c r="E95" s="14">
        <f>VLOOKUP(X95,'EE investment costs'!$D$56:$R$656,15,0)</f>
        <v>3.23</v>
      </c>
      <c r="F95" s="17">
        <f ca="1">INDEX('EE investment costs'!$D$56:$R$656,MATCH(X95,'EE investment costs'!$D$56:$D$656,0),MATCH($V$8,'EE investment costs'!$D$56:$R$56,0))</f>
        <v>382.53609799606483</v>
      </c>
      <c r="I95" s="18">
        <v>1</v>
      </c>
      <c r="J95" s="18">
        <v>1</v>
      </c>
      <c r="K95" s="14">
        <f t="shared" ca="1" si="11"/>
        <v>8</v>
      </c>
      <c r="L95" s="23"/>
      <c r="M95" s="19" t="str">
        <f t="shared" ca="1" si="8"/>
        <v>INDLDEFFLA-15</v>
      </c>
      <c r="N95" s="23" t="str">
        <f t="shared" ca="1" si="10"/>
        <v>Other utilities Saving Tech-Light 1.5y</v>
      </c>
      <c r="O95" s="23" t="s">
        <v>32</v>
      </c>
      <c r="P95" s="23" t="s">
        <v>33</v>
      </c>
      <c r="Q95" s="23"/>
      <c r="R95" s="23"/>
      <c r="S95" s="19" t="s">
        <v>34</v>
      </c>
      <c r="V95" s="16" t="str">
        <f t="shared" ca="1" si="12"/>
        <v>LD</v>
      </c>
      <c r="W95" s="14" t="str">
        <f t="shared" ca="1" si="12"/>
        <v>Other utilities</v>
      </c>
      <c r="X95" s="3" t="str">
        <f>'EE investment costs'!D144</f>
        <v>LA-15</v>
      </c>
      <c r="Y95" s="3" t="str">
        <f>'EE investment costs'!E144</f>
        <v>Light</v>
      </c>
      <c r="AC95" s="123">
        <f>'EE investment costs'!C144</f>
        <v>1.5</v>
      </c>
      <c r="AD95" s="22"/>
    </row>
    <row r="96" spans="2:30">
      <c r="B96" s="14" t="str">
        <f t="shared" ca="1" si="7"/>
        <v>INDLDEFFEM-15</v>
      </c>
      <c r="C96" s="15" t="str">
        <f t="shared" ca="1" si="9"/>
        <v>ILDEM</v>
      </c>
      <c r="D96" s="16">
        <f>'EE investment costs'!$F$15</f>
        <v>2016</v>
      </c>
      <c r="E96" s="14">
        <f>VLOOKUP(X96,'EE investment costs'!$D$56:$R$656,15,0)</f>
        <v>3.3914999999999997</v>
      </c>
      <c r="F96" s="17">
        <f ca="1">INDEX('EE investment costs'!$D$56:$R$656,MATCH(X96,'EE investment costs'!$D$56:$D$656,0),MATCH($V$8,'EE investment costs'!$D$56:$R$56,0))</f>
        <v>388.12417379996066</v>
      </c>
      <c r="I96" s="18">
        <v>1</v>
      </c>
      <c r="J96" s="18">
        <v>1</v>
      </c>
      <c r="K96" s="14">
        <f t="shared" ca="1" si="11"/>
        <v>8</v>
      </c>
      <c r="M96" s="19" t="str">
        <f t="shared" ca="1" si="8"/>
        <v>INDLDEFFEM-15</v>
      </c>
      <c r="N96" s="23" t="str">
        <f t="shared" ca="1" si="10"/>
        <v>Other utilities Saving Tech-Electric Motors 1.5y</v>
      </c>
      <c r="O96" s="23" t="s">
        <v>32</v>
      </c>
      <c r="P96" s="23" t="s">
        <v>33</v>
      </c>
      <c r="Q96" s="23"/>
      <c r="R96" s="23"/>
      <c r="S96" s="19" t="s">
        <v>34</v>
      </c>
      <c r="V96" s="16" t="str">
        <f t="shared" ca="1" si="12"/>
        <v>LD</v>
      </c>
      <c r="W96" s="14" t="str">
        <f t="shared" ca="1" si="12"/>
        <v>Other utilities</v>
      </c>
      <c r="X96" s="3" t="str">
        <f>'EE investment costs'!D145</f>
        <v>EM-15</v>
      </c>
      <c r="Y96" s="3" t="str">
        <f>'EE investment costs'!E145</f>
        <v>Electric Motors</v>
      </c>
      <c r="AC96" s="123">
        <f>'EE investment costs'!C145</f>
        <v>1.5</v>
      </c>
      <c r="AD96" s="22"/>
    </row>
    <row r="97" spans="2:30">
      <c r="B97" s="14" t="str">
        <f t="shared" ca="1" si="7"/>
        <v>INDLDEFFTF-15</v>
      </c>
      <c r="C97" s="15" t="str">
        <f t="shared" ca="1" si="9"/>
        <v>ILDTF</v>
      </c>
      <c r="D97" s="16">
        <f>'EE investment costs'!$F$15</f>
        <v>2016</v>
      </c>
      <c r="E97" s="14">
        <f>VLOOKUP(X97,'EE investment costs'!$D$56:$R$656,15,0)</f>
        <v>5.9499999999999993</v>
      </c>
      <c r="F97" s="17">
        <f ca="1">INDEX('EE investment costs'!$D$56:$R$656,MATCH(X97,'EE investment costs'!$D$56:$D$656,0),MATCH($V$8,'EE investment costs'!$D$56:$R$56,0))</f>
        <v>220.40565104773205</v>
      </c>
      <c r="I97" s="18">
        <v>1</v>
      </c>
      <c r="J97" s="18">
        <v>1</v>
      </c>
      <c r="K97" s="14">
        <f t="shared" ca="1" si="11"/>
        <v>8</v>
      </c>
      <c r="M97" s="19" t="str">
        <f t="shared" ca="1" si="8"/>
        <v>INDLDEFFTF-15</v>
      </c>
      <c r="N97" s="23" t="str">
        <f t="shared" ca="1" si="10"/>
        <v>Other utilities Saving Tech-Haulage Tractors, Trucks, Fishing boats 1.5y</v>
      </c>
      <c r="O97" s="23" t="s">
        <v>32</v>
      </c>
      <c r="P97" s="23" t="s">
        <v>33</v>
      </c>
      <c r="Q97" s="23"/>
      <c r="R97" s="23"/>
      <c r="S97" s="19" t="s">
        <v>34</v>
      </c>
      <c r="V97" s="16" t="str">
        <f t="shared" ca="1" si="12"/>
        <v>LD</v>
      </c>
      <c r="W97" s="14" t="str">
        <f t="shared" ca="1" si="12"/>
        <v>Other utilities</v>
      </c>
      <c r="X97" s="3" t="str">
        <f>'EE investment costs'!D146</f>
        <v>TF-15</v>
      </c>
      <c r="Y97" s="3" t="str">
        <f>'EE investment costs'!E146</f>
        <v>Haulage Tractors, Trucks, Fishing boats</v>
      </c>
      <c r="AC97" s="123">
        <f>'EE investment costs'!C146</f>
        <v>1.5</v>
      </c>
      <c r="AD97" s="22"/>
    </row>
    <row r="98" spans="2:30">
      <c r="B98" s="14" t="str">
        <f t="shared" ca="1" si="7"/>
        <v>INDLDEFFMT-16</v>
      </c>
      <c r="C98" s="15" t="str">
        <f t="shared" ca="1" si="9"/>
        <v>ILDMT</v>
      </c>
      <c r="D98" s="16">
        <f>'EE investment costs'!$F$15</f>
        <v>2016</v>
      </c>
      <c r="E98" s="14">
        <f>VLOOKUP(X98,'EE investment costs'!$D$56:$R$656,15,0)</f>
        <v>4.5</v>
      </c>
      <c r="F98" s="17">
        <f ca="1">INDEX('EE investment costs'!$D$56:$R$656,MATCH(X98,'EE investment costs'!$D$56:$D$656,0),MATCH($V$8,'EE investment costs'!$D$56:$R$56,0))</f>
        <v>181.75176614818525</v>
      </c>
      <c r="I98" s="18">
        <v>1</v>
      </c>
      <c r="J98" s="18">
        <v>1</v>
      </c>
      <c r="K98" s="14">
        <f t="shared" ca="1" si="11"/>
        <v>8</v>
      </c>
      <c r="M98" s="19" t="str">
        <f t="shared" ca="1" si="8"/>
        <v>INDLDEFFMT-16</v>
      </c>
      <c r="N98" s="23" t="str">
        <f t="shared" ca="1" si="10"/>
        <v>Other utilities Saving Tech-Heat Medium Temp. up to 150C 1.6y</v>
      </c>
      <c r="O98" s="23" t="s">
        <v>32</v>
      </c>
      <c r="P98" s="23" t="s">
        <v>33</v>
      </c>
      <c r="Q98" s="23"/>
      <c r="R98" s="23"/>
      <c r="S98" s="19" t="s">
        <v>34</v>
      </c>
      <c r="V98" s="16" t="str">
        <f t="shared" ca="1" si="12"/>
        <v>LD</v>
      </c>
      <c r="W98" s="14" t="str">
        <f t="shared" ca="1" si="12"/>
        <v>Other utilities</v>
      </c>
      <c r="X98" s="3" t="str">
        <f>'EE investment costs'!D147</f>
        <v>MT-16</v>
      </c>
      <c r="Y98" s="3" t="str">
        <f>'EE investment costs'!E147</f>
        <v>Heat Medium Temp. up to 150C</v>
      </c>
      <c r="AC98" s="123">
        <f>'EE investment costs'!C147</f>
        <v>1.6</v>
      </c>
      <c r="AD98" s="22"/>
    </row>
    <row r="99" spans="2:30">
      <c r="B99" s="14" t="str">
        <f t="shared" ca="1" si="7"/>
        <v>INDLDEFFHT-16</v>
      </c>
      <c r="C99" s="15" t="str">
        <f t="shared" ca="1" si="9"/>
        <v>ILDHT</v>
      </c>
      <c r="D99" s="16">
        <f>'EE investment costs'!$F$15</f>
        <v>2016</v>
      </c>
      <c r="E99" s="14">
        <f>VLOOKUP(X99,'EE investment costs'!$D$56:$R$656,15,0)</f>
        <v>3.6</v>
      </c>
      <c r="F99" s="17">
        <f ca="1">INDEX('EE investment costs'!$D$56:$R$656,MATCH(X99,'EE investment costs'!$D$56:$D$656,0),MATCH($V$8,'EE investment costs'!$D$56:$R$56,0))</f>
        <v>169.61837260384632</v>
      </c>
      <c r="I99" s="18">
        <v>1</v>
      </c>
      <c r="J99" s="18">
        <v>1</v>
      </c>
      <c r="K99" s="14">
        <f t="shared" ca="1" si="11"/>
        <v>8</v>
      </c>
      <c r="M99" s="19" t="str">
        <f t="shared" ca="1" si="8"/>
        <v>INDLDEFFHT-16</v>
      </c>
      <c r="N99" s="23" t="str">
        <f t="shared" ca="1" si="10"/>
        <v>Other utilities Saving Tech-Heat High Temp. over 150C 1.6y</v>
      </c>
      <c r="O99" s="23" t="s">
        <v>32</v>
      </c>
      <c r="P99" s="23" t="s">
        <v>33</v>
      </c>
      <c r="Q99" s="23"/>
      <c r="R99" s="23"/>
      <c r="S99" s="19" t="s">
        <v>34</v>
      </c>
      <c r="V99" s="16" t="str">
        <f t="shared" ca="1" si="12"/>
        <v>LD</v>
      </c>
      <c r="W99" s="14" t="str">
        <f t="shared" ca="1" si="12"/>
        <v>Other utilities</v>
      </c>
      <c r="X99" s="3" t="str">
        <f>'EE investment costs'!D148</f>
        <v>HT-16</v>
      </c>
      <c r="Y99" s="3" t="str">
        <f>'EE investment costs'!E148</f>
        <v>Heat High Temp. over 150C</v>
      </c>
      <c r="AC99" s="123">
        <f>'EE investment costs'!C148</f>
        <v>1.6</v>
      </c>
      <c r="AD99" s="22"/>
    </row>
    <row r="100" spans="2:30">
      <c r="B100" s="14" t="str">
        <f t="shared" ca="1" si="7"/>
        <v>INDLDEFFRH-16</v>
      </c>
      <c r="C100" s="15" t="str">
        <f t="shared" ca="1" si="9"/>
        <v>ILDRH</v>
      </c>
      <c r="D100" s="16">
        <f>'EE investment costs'!$F$15</f>
        <v>2016</v>
      </c>
      <c r="E100" s="14">
        <f>VLOOKUP(X100,'EE investment costs'!$D$56:$R$656,15,0)</f>
        <v>14.4</v>
      </c>
      <c r="F100" s="17">
        <f ca="1">INDEX('EE investment costs'!$D$56:$R$656,MATCH(X100,'EE investment costs'!$D$56:$D$656,0),MATCH($V$8,'EE investment costs'!$D$56:$R$56,0))</f>
        <v>0</v>
      </c>
      <c r="I100" s="18">
        <v>1</v>
      </c>
      <c r="J100" s="18">
        <v>1</v>
      </c>
      <c r="K100" s="14">
        <f t="shared" ca="1" si="11"/>
        <v>8</v>
      </c>
      <c r="M100" s="19" t="str">
        <f t="shared" ca="1" si="8"/>
        <v>INDLDEFFRH-16</v>
      </c>
      <c r="N100" s="23" t="str">
        <f t="shared" ca="1" si="10"/>
        <v>Other utilities Saving Tech-Heat Room Heat 1.6y</v>
      </c>
      <c r="O100" s="23" t="s">
        <v>32</v>
      </c>
      <c r="P100" s="23" t="s">
        <v>33</v>
      </c>
      <c r="Q100" s="23"/>
      <c r="R100" s="23"/>
      <c r="S100" s="19" t="s">
        <v>34</v>
      </c>
      <c r="V100" s="16" t="str">
        <f t="shared" ca="1" si="12"/>
        <v>LD</v>
      </c>
      <c r="W100" s="14" t="str">
        <f t="shared" ca="1" si="12"/>
        <v>Other utilities</v>
      </c>
      <c r="X100" s="3" t="str">
        <f>'EE investment costs'!D149</f>
        <v>RH-16</v>
      </c>
      <c r="Y100" s="3" t="str">
        <f>'EE investment costs'!E149</f>
        <v>Heat Room Heat</v>
      </c>
      <c r="AC100" s="123">
        <f>'EE investment costs'!C149</f>
        <v>1.6</v>
      </c>
      <c r="AD100" s="22"/>
    </row>
    <row r="101" spans="2:30">
      <c r="B101" s="14" t="str">
        <f t="shared" ca="1" si="7"/>
        <v>INDLDEFFLA-16</v>
      </c>
      <c r="C101" s="15" t="str">
        <f t="shared" ca="1" si="9"/>
        <v>ILDLA</v>
      </c>
      <c r="D101" s="16">
        <f>'EE investment costs'!$F$15</f>
        <v>2016</v>
      </c>
      <c r="E101" s="14">
        <f>VLOOKUP(X101,'EE investment costs'!$D$56:$R$656,15,0)</f>
        <v>3.2640000000000002</v>
      </c>
      <c r="F101" s="17">
        <f ca="1">INDEX('EE investment costs'!$D$56:$R$656,MATCH(X101,'EE investment costs'!$D$56:$D$656,0),MATCH($V$8,'EE investment costs'!$D$56:$R$56,0))</f>
        <v>439.85458590577474</v>
      </c>
      <c r="I101" s="18">
        <v>1</v>
      </c>
      <c r="J101" s="18">
        <v>1</v>
      </c>
      <c r="K101" s="14">
        <f t="shared" ca="1" si="11"/>
        <v>8</v>
      </c>
      <c r="M101" s="19" t="str">
        <f t="shared" ca="1" si="8"/>
        <v>INDLDEFFLA-16</v>
      </c>
      <c r="N101" s="23" t="str">
        <f t="shared" ca="1" si="10"/>
        <v>Other utilities Saving Tech-Light 1.6y</v>
      </c>
      <c r="O101" s="23" t="s">
        <v>32</v>
      </c>
      <c r="P101" s="23" t="s">
        <v>33</v>
      </c>
      <c r="Q101" s="23"/>
      <c r="R101" s="23"/>
      <c r="S101" s="19" t="s">
        <v>34</v>
      </c>
      <c r="V101" s="16" t="str">
        <f t="shared" ca="1" si="12"/>
        <v>LD</v>
      </c>
      <c r="W101" s="14" t="str">
        <f t="shared" ca="1" si="12"/>
        <v>Other utilities</v>
      </c>
      <c r="X101" s="3" t="str">
        <f>'EE investment costs'!D150</f>
        <v>LA-16</v>
      </c>
      <c r="Y101" s="3" t="str">
        <f>'EE investment costs'!E150</f>
        <v>Light</v>
      </c>
      <c r="AC101" s="123">
        <f>'EE investment costs'!C150</f>
        <v>1.6</v>
      </c>
      <c r="AD101" s="22"/>
    </row>
    <row r="102" spans="2:30">
      <c r="B102" s="14" t="str">
        <f t="shared" ca="1" si="7"/>
        <v>INDLDEFFEM-16</v>
      </c>
      <c r="C102" s="15" t="str">
        <f t="shared" ca="1" si="9"/>
        <v>ILDEM</v>
      </c>
      <c r="D102" s="16">
        <f>'EE investment costs'!$F$15</f>
        <v>2016</v>
      </c>
      <c r="E102" s="14">
        <f>VLOOKUP(X102,'EE investment costs'!$D$56:$R$656,15,0)</f>
        <v>3.4271999999999996</v>
      </c>
      <c r="F102" s="17">
        <f ca="1">INDEX('EE investment costs'!$D$56:$R$656,MATCH(X102,'EE investment costs'!$D$56:$D$656,0),MATCH($V$8,'EE investment costs'!$D$56:$R$56,0))</f>
        <v>443.59870382708147</v>
      </c>
      <c r="I102" s="18">
        <v>1</v>
      </c>
      <c r="J102" s="18">
        <v>1</v>
      </c>
      <c r="K102" s="14">
        <f t="shared" ca="1" si="11"/>
        <v>8</v>
      </c>
      <c r="M102" s="19" t="str">
        <f t="shared" ca="1" si="8"/>
        <v>INDLDEFFEM-16</v>
      </c>
      <c r="N102" s="23" t="str">
        <f t="shared" ca="1" si="10"/>
        <v>Other utilities Saving Tech-Electric Motors 1.6y</v>
      </c>
      <c r="O102" s="23" t="s">
        <v>32</v>
      </c>
      <c r="P102" s="23" t="s">
        <v>33</v>
      </c>
      <c r="Q102" s="23"/>
      <c r="R102" s="23"/>
      <c r="S102" s="19" t="s">
        <v>34</v>
      </c>
      <c r="V102" s="16" t="str">
        <f t="shared" ca="1" si="12"/>
        <v>LD</v>
      </c>
      <c r="W102" s="14" t="str">
        <f t="shared" ca="1" si="12"/>
        <v>Other utilities</v>
      </c>
      <c r="X102" s="3" t="str">
        <f>'EE investment costs'!D151</f>
        <v>EM-16</v>
      </c>
      <c r="Y102" s="3" t="str">
        <f>'EE investment costs'!E151</f>
        <v>Electric Motors</v>
      </c>
      <c r="AC102" s="123">
        <f>'EE investment costs'!C151</f>
        <v>1.6</v>
      </c>
      <c r="AD102" s="22"/>
    </row>
    <row r="103" spans="2:30">
      <c r="B103" s="14" t="str">
        <f t="shared" ca="1" si="7"/>
        <v>INDLDEFFTF-16</v>
      </c>
      <c r="C103" s="15" t="str">
        <f t="shared" ca="1" si="9"/>
        <v>ILDTF</v>
      </c>
      <c r="D103" s="16">
        <f>'EE investment costs'!$F$15</f>
        <v>2016</v>
      </c>
      <c r="E103" s="14">
        <f>VLOOKUP(X103,'EE investment costs'!$D$56:$R$656,15,0)</f>
        <v>6.16</v>
      </c>
      <c r="F103" s="17">
        <f ca="1">INDEX('EE investment costs'!$D$56:$R$656,MATCH(X103,'EE investment costs'!$D$56:$D$656,0),MATCH($V$8,'EE investment costs'!$D$56:$R$56,0))</f>
        <v>235.09936111758083</v>
      </c>
      <c r="I103" s="18">
        <v>1</v>
      </c>
      <c r="J103" s="18">
        <v>1</v>
      </c>
      <c r="K103" s="14">
        <f t="shared" ca="1" si="11"/>
        <v>8</v>
      </c>
      <c r="M103" s="19" t="str">
        <f t="shared" ca="1" si="8"/>
        <v>INDLDEFFTF-16</v>
      </c>
      <c r="N103" s="23" t="str">
        <f t="shared" ca="1" si="10"/>
        <v>Other utilities Saving Tech-Haulage Tractors, Trucks, Fishing boats 1.6y</v>
      </c>
      <c r="O103" s="23" t="s">
        <v>32</v>
      </c>
      <c r="P103" s="23" t="s">
        <v>33</v>
      </c>
      <c r="Q103" s="23"/>
      <c r="R103" s="23"/>
      <c r="S103" s="19" t="s">
        <v>34</v>
      </c>
      <c r="V103" s="16" t="str">
        <f t="shared" ca="1" si="12"/>
        <v>LD</v>
      </c>
      <c r="W103" s="14" t="str">
        <f t="shared" ca="1" si="12"/>
        <v>Other utilities</v>
      </c>
      <c r="X103" s="3" t="str">
        <f>'EE investment costs'!D152</f>
        <v>TF-16</v>
      </c>
      <c r="Y103" s="3" t="str">
        <f>'EE investment costs'!E152</f>
        <v>Haulage Tractors, Trucks, Fishing boats</v>
      </c>
      <c r="AC103" s="123">
        <f>'EE investment costs'!C152</f>
        <v>1.6</v>
      </c>
      <c r="AD103" s="22"/>
    </row>
    <row r="104" spans="2:30">
      <c r="B104" s="14" t="str">
        <f t="shared" ca="1" si="7"/>
        <v>INDLDEFFMT-17</v>
      </c>
      <c r="C104" s="15" t="str">
        <f t="shared" ca="1" si="9"/>
        <v>ILDMT</v>
      </c>
      <c r="D104" s="16">
        <f>'EE investment costs'!$F$15</f>
        <v>2016</v>
      </c>
      <c r="E104" s="14">
        <f>VLOOKUP(X104,'EE investment costs'!$D$56:$R$656,15,0)</f>
        <v>4.625</v>
      </c>
      <c r="F104" s="17">
        <f ca="1">INDEX('EE investment costs'!$D$56:$R$656,MATCH(X104,'EE investment costs'!$D$56:$D$656,0),MATCH($V$8,'EE investment costs'!$D$56:$R$56,0))</f>
        <v>200.87342565037491</v>
      </c>
      <c r="I104" s="18">
        <v>1</v>
      </c>
      <c r="J104" s="18">
        <v>1</v>
      </c>
      <c r="K104" s="14">
        <f t="shared" ca="1" si="11"/>
        <v>8</v>
      </c>
      <c r="M104" s="19" t="str">
        <f t="shared" ca="1" si="8"/>
        <v>INDLDEFFMT-17</v>
      </c>
      <c r="N104" s="23" t="str">
        <f t="shared" ca="1" si="10"/>
        <v>Other utilities Saving Tech-Heat Medium Temp. up to 150C 1.7y</v>
      </c>
      <c r="O104" s="23" t="s">
        <v>32</v>
      </c>
      <c r="P104" s="23" t="s">
        <v>33</v>
      </c>
      <c r="Q104" s="23"/>
      <c r="R104" s="23"/>
      <c r="S104" s="19" t="s">
        <v>34</v>
      </c>
      <c r="V104" s="16" t="str">
        <f t="shared" ca="1" si="12"/>
        <v>LD</v>
      </c>
      <c r="W104" s="14" t="str">
        <f t="shared" ca="1" si="12"/>
        <v>Other utilities</v>
      </c>
      <c r="X104" s="3" t="str">
        <f>'EE investment costs'!D153</f>
        <v>MT-17</v>
      </c>
      <c r="Y104" s="3" t="str">
        <f>'EE investment costs'!E153</f>
        <v>Heat Medium Temp. up to 150C</v>
      </c>
      <c r="AC104" s="123">
        <f>'EE investment costs'!C153</f>
        <v>1.7</v>
      </c>
      <c r="AD104" s="22"/>
    </row>
    <row r="105" spans="2:30">
      <c r="B105" s="14" t="str">
        <f t="shared" ca="1" si="7"/>
        <v>INDLDEFFHT-17</v>
      </c>
      <c r="C105" s="15" t="str">
        <f t="shared" ca="1" si="9"/>
        <v>ILDHT</v>
      </c>
      <c r="D105" s="16">
        <f>'EE investment costs'!$F$15</f>
        <v>2016</v>
      </c>
      <c r="E105" s="14">
        <f>VLOOKUP(X105,'EE investment costs'!$D$56:$R$656,15,0)</f>
        <v>3.7</v>
      </c>
      <c r="F105" s="17">
        <f ca="1">INDEX('EE investment costs'!$D$56:$R$656,MATCH(X105,'EE investment costs'!$D$56:$D$656,0),MATCH($V$8,'EE investment costs'!$D$56:$R$56,0))</f>
        <v>184.05397878289705</v>
      </c>
      <c r="I105" s="18">
        <v>1</v>
      </c>
      <c r="J105" s="18">
        <v>1</v>
      </c>
      <c r="K105" s="14">
        <f t="shared" ca="1" si="11"/>
        <v>8</v>
      </c>
      <c r="M105" s="19" t="str">
        <f t="shared" ca="1" si="8"/>
        <v>INDLDEFFHT-17</v>
      </c>
      <c r="N105" s="23" t="str">
        <f t="shared" ca="1" si="10"/>
        <v>Other utilities Saving Tech-Heat High Temp. over 150C 1.7y</v>
      </c>
      <c r="O105" s="23" t="s">
        <v>32</v>
      </c>
      <c r="P105" s="23" t="s">
        <v>33</v>
      </c>
      <c r="Q105" s="23"/>
      <c r="R105" s="23"/>
      <c r="S105" s="19" t="s">
        <v>34</v>
      </c>
      <c r="V105" s="16" t="str">
        <f t="shared" ca="1" si="12"/>
        <v>LD</v>
      </c>
      <c r="W105" s="14" t="str">
        <f t="shared" ca="1" si="12"/>
        <v>Other utilities</v>
      </c>
      <c r="X105" s="3" t="str">
        <f>'EE investment costs'!D154</f>
        <v>HT-17</v>
      </c>
      <c r="Y105" s="3" t="str">
        <f>'EE investment costs'!E154</f>
        <v>Heat High Temp. over 150C</v>
      </c>
      <c r="AC105" s="123">
        <f>'EE investment costs'!C154</f>
        <v>1.7</v>
      </c>
      <c r="AD105" s="22"/>
    </row>
    <row r="106" spans="2:30">
      <c r="B106" s="14" t="str">
        <f t="shared" ca="1" si="7"/>
        <v>INDLDEFFRH-17</v>
      </c>
      <c r="C106" s="15" t="str">
        <f t="shared" ca="1" si="9"/>
        <v>ILDRH</v>
      </c>
      <c r="D106" s="16">
        <f>'EE investment costs'!$F$15</f>
        <v>2016</v>
      </c>
      <c r="E106" s="14">
        <f>VLOOKUP(X106,'EE investment costs'!$D$56:$R$656,15,0)</f>
        <v>14.8</v>
      </c>
      <c r="F106" s="17">
        <f ca="1">INDEX('EE investment costs'!$D$56:$R$656,MATCH(X106,'EE investment costs'!$D$56:$D$656,0),MATCH($V$8,'EE investment costs'!$D$56:$R$56,0))</f>
        <v>0</v>
      </c>
      <c r="I106" s="18">
        <v>1</v>
      </c>
      <c r="J106" s="18">
        <v>1</v>
      </c>
      <c r="K106" s="14">
        <f t="shared" ca="1" si="11"/>
        <v>8</v>
      </c>
      <c r="M106" s="19" t="str">
        <f t="shared" ca="1" si="8"/>
        <v>INDLDEFFRH-17</v>
      </c>
      <c r="N106" s="23" t="str">
        <f t="shared" ca="1" si="10"/>
        <v>Other utilities Saving Tech-Heat Room Heat 1.7y</v>
      </c>
      <c r="O106" s="23" t="s">
        <v>32</v>
      </c>
      <c r="P106" s="23" t="s">
        <v>33</v>
      </c>
      <c r="Q106" s="23"/>
      <c r="R106" s="23"/>
      <c r="S106" s="19" t="s">
        <v>34</v>
      </c>
      <c r="V106" s="16" t="str">
        <f t="shared" ca="1" si="12"/>
        <v>LD</v>
      </c>
      <c r="W106" s="14" t="str">
        <f t="shared" ca="1" si="12"/>
        <v>Other utilities</v>
      </c>
      <c r="X106" s="3" t="str">
        <f>'EE investment costs'!D155</f>
        <v>RH-17</v>
      </c>
      <c r="Y106" s="3" t="str">
        <f>'EE investment costs'!E155</f>
        <v>Heat Room Heat</v>
      </c>
      <c r="AC106" s="123">
        <f>'EE investment costs'!C155</f>
        <v>1.7</v>
      </c>
      <c r="AD106" s="22"/>
    </row>
    <row r="107" spans="2:30">
      <c r="B107" s="14" t="str">
        <f t="shared" ca="1" si="7"/>
        <v>INDLDEFFLA-17</v>
      </c>
      <c r="C107" s="15" t="str">
        <f t="shared" ca="1" si="9"/>
        <v>ILDLA</v>
      </c>
      <c r="D107" s="16">
        <f>'EE investment costs'!$F$15</f>
        <v>2016</v>
      </c>
      <c r="E107" s="14">
        <f>VLOOKUP(X107,'EE investment costs'!$D$56:$R$656,15,0)</f>
        <v>3.298</v>
      </c>
      <c r="F107" s="17">
        <f ca="1">INDEX('EE investment costs'!$D$56:$R$656,MATCH(X107,'EE investment costs'!$D$56:$D$656,0),MATCH($V$8,'EE investment costs'!$D$56:$R$56,0))</f>
        <v>497.17307381548471</v>
      </c>
      <c r="I107" s="18">
        <v>1</v>
      </c>
      <c r="J107" s="18">
        <v>1</v>
      </c>
      <c r="K107" s="14">
        <f t="shared" ca="1" si="11"/>
        <v>8</v>
      </c>
      <c r="M107" s="19" t="str">
        <f t="shared" ca="1" si="8"/>
        <v>INDLDEFFLA-17</v>
      </c>
      <c r="N107" s="23" t="str">
        <f t="shared" ca="1" si="10"/>
        <v>Other utilities Saving Tech-Light 1.7y</v>
      </c>
      <c r="O107" s="23" t="s">
        <v>32</v>
      </c>
      <c r="P107" s="23" t="s">
        <v>33</v>
      </c>
      <c r="Q107" s="23"/>
      <c r="R107" s="23"/>
      <c r="S107" s="19" t="s">
        <v>34</v>
      </c>
      <c r="V107" s="16" t="str">
        <f t="shared" ca="1" si="12"/>
        <v>LD</v>
      </c>
      <c r="W107" s="14" t="str">
        <f t="shared" ca="1" si="12"/>
        <v>Other utilities</v>
      </c>
      <c r="X107" s="3" t="str">
        <f>'EE investment costs'!D156</f>
        <v>LA-17</v>
      </c>
      <c r="Y107" s="3" t="str">
        <f>'EE investment costs'!E156</f>
        <v>Light</v>
      </c>
      <c r="AC107" s="123">
        <f>'EE investment costs'!C156</f>
        <v>1.7</v>
      </c>
      <c r="AD107" s="22"/>
    </row>
    <row r="108" spans="2:30">
      <c r="B108" s="14" t="str">
        <f t="shared" ca="1" si="7"/>
        <v>INDLDEFFEM-17</v>
      </c>
      <c r="C108" s="15" t="str">
        <f t="shared" ca="1" si="9"/>
        <v>ILDEM</v>
      </c>
      <c r="D108" s="16">
        <f>'EE investment costs'!$F$15</f>
        <v>2016</v>
      </c>
      <c r="E108" s="14">
        <f>VLOOKUP(X108,'EE investment costs'!$D$56:$R$656,15,0)</f>
        <v>3.4628999999999994</v>
      </c>
      <c r="F108" s="17">
        <f ca="1">INDEX('EE investment costs'!$D$56:$R$656,MATCH(X108,'EE investment costs'!$D$56:$D$656,0),MATCH($V$8,'EE investment costs'!$D$56:$R$56,0))</f>
        <v>499.07323385420193</v>
      </c>
      <c r="I108" s="18">
        <v>1</v>
      </c>
      <c r="J108" s="18">
        <v>1</v>
      </c>
      <c r="K108" s="14">
        <f t="shared" ca="1" si="11"/>
        <v>8</v>
      </c>
      <c r="M108" s="19" t="str">
        <f t="shared" ca="1" si="8"/>
        <v>INDLDEFFEM-17</v>
      </c>
      <c r="N108" s="23" t="str">
        <f t="shared" ca="1" si="10"/>
        <v>Other utilities Saving Tech-Electric Motors 1.7y</v>
      </c>
      <c r="O108" s="23" t="s">
        <v>32</v>
      </c>
      <c r="P108" s="23" t="s">
        <v>33</v>
      </c>
      <c r="Q108" s="23"/>
      <c r="R108" s="23"/>
      <c r="S108" s="19" t="s">
        <v>34</v>
      </c>
      <c r="V108" s="16" t="str">
        <f t="shared" ca="1" si="12"/>
        <v>LD</v>
      </c>
      <c r="W108" s="14" t="str">
        <f t="shared" ca="1" si="12"/>
        <v>Other utilities</v>
      </c>
      <c r="X108" s="3" t="str">
        <f>'EE investment costs'!D157</f>
        <v>EM-17</v>
      </c>
      <c r="Y108" s="3" t="str">
        <f>'EE investment costs'!E157</f>
        <v>Electric Motors</v>
      </c>
      <c r="AC108" s="123">
        <f>'EE investment costs'!C157</f>
        <v>1.7</v>
      </c>
      <c r="AD108" s="22"/>
    </row>
    <row r="109" spans="2:30">
      <c r="B109" s="14" t="str">
        <f t="shared" ca="1" si="7"/>
        <v>INDLDEFFTF-17</v>
      </c>
      <c r="C109" s="15" t="str">
        <f t="shared" ca="1" si="9"/>
        <v>ILDTF</v>
      </c>
      <c r="D109" s="16">
        <f>'EE investment costs'!$F$15</f>
        <v>2016</v>
      </c>
      <c r="E109" s="14">
        <f>VLOOKUP(X109,'EE investment costs'!$D$56:$R$656,15,0)</f>
        <v>6.3699999999999992</v>
      </c>
      <c r="F109" s="17">
        <f ca="1">INDEX('EE investment costs'!$D$56:$R$656,MATCH(X109,'EE investment costs'!$D$56:$D$656,0),MATCH($V$8,'EE investment costs'!$D$56:$R$56,0))</f>
        <v>249.7930711874296</v>
      </c>
      <c r="I109" s="18">
        <v>1</v>
      </c>
      <c r="J109" s="18">
        <v>1</v>
      </c>
      <c r="K109" s="14">
        <f t="shared" ca="1" si="11"/>
        <v>8</v>
      </c>
      <c r="M109" s="19" t="str">
        <f t="shared" ca="1" si="8"/>
        <v>INDLDEFFTF-17</v>
      </c>
      <c r="N109" s="23" t="str">
        <f t="shared" ca="1" si="10"/>
        <v>Other utilities Saving Tech-Haulage Tractors, Trucks, Fishing boats 1.7y</v>
      </c>
      <c r="O109" s="23" t="s">
        <v>32</v>
      </c>
      <c r="P109" s="23" t="s">
        <v>33</v>
      </c>
      <c r="Q109" s="23"/>
      <c r="R109" s="23"/>
      <c r="S109" s="19" t="s">
        <v>34</v>
      </c>
      <c r="V109" s="16" t="str">
        <f t="shared" ca="1" si="12"/>
        <v>LD</v>
      </c>
      <c r="W109" s="14" t="str">
        <f t="shared" ca="1" si="12"/>
        <v>Other utilities</v>
      </c>
      <c r="X109" s="3" t="str">
        <f>'EE investment costs'!D158</f>
        <v>TF-17</v>
      </c>
      <c r="Y109" s="3" t="str">
        <f>'EE investment costs'!E158</f>
        <v>Haulage Tractors, Trucks, Fishing boats</v>
      </c>
      <c r="AC109" s="123">
        <f>'EE investment costs'!C158</f>
        <v>1.7</v>
      </c>
      <c r="AD109" s="22"/>
    </row>
    <row r="110" spans="2:30">
      <c r="B110" s="14" t="str">
        <f t="shared" ca="1" si="7"/>
        <v>INDLDEFFMT-18</v>
      </c>
      <c r="C110" s="15" t="str">
        <f t="shared" ca="1" si="9"/>
        <v>ILDMT</v>
      </c>
      <c r="D110" s="16">
        <f>'EE investment costs'!$F$15</f>
        <v>2016</v>
      </c>
      <c r="E110" s="14">
        <f>VLOOKUP(X110,'EE investment costs'!$D$56:$R$656,15,0)</f>
        <v>4.75</v>
      </c>
      <c r="F110" s="17">
        <f ca="1">INDEX('EE investment costs'!$D$56:$R$656,MATCH(X110,'EE investment costs'!$D$56:$D$656,0),MATCH($V$8,'EE investment costs'!$D$56:$R$56,0))</f>
        <v>219.9950851525646</v>
      </c>
      <c r="I110" s="18">
        <v>1</v>
      </c>
      <c r="J110" s="18">
        <v>1</v>
      </c>
      <c r="K110" s="14">
        <f t="shared" ca="1" si="11"/>
        <v>8</v>
      </c>
      <c r="M110" s="19" t="str">
        <f t="shared" ca="1" si="8"/>
        <v>INDLDEFFMT-18</v>
      </c>
      <c r="N110" s="23" t="str">
        <f t="shared" ca="1" si="10"/>
        <v>Other utilities Saving Tech-Heat Medium Temp. up to 150C 1.8y</v>
      </c>
      <c r="O110" s="23" t="s">
        <v>32</v>
      </c>
      <c r="P110" s="23" t="s">
        <v>33</v>
      </c>
      <c r="Q110" s="23"/>
      <c r="R110" s="23"/>
      <c r="S110" s="19" t="s">
        <v>34</v>
      </c>
      <c r="V110" s="16" t="str">
        <f t="shared" ca="1" si="12"/>
        <v>LD</v>
      </c>
      <c r="W110" s="14" t="str">
        <f t="shared" ca="1" si="12"/>
        <v>Other utilities</v>
      </c>
      <c r="X110" s="3" t="str">
        <f>'EE investment costs'!D159</f>
        <v>MT-18</v>
      </c>
      <c r="Y110" s="3" t="str">
        <f>'EE investment costs'!E159</f>
        <v>Heat Medium Temp. up to 150C</v>
      </c>
      <c r="AC110" s="123">
        <f>'EE investment costs'!C159</f>
        <v>1.8</v>
      </c>
      <c r="AD110" s="22"/>
    </row>
    <row r="111" spans="2:30">
      <c r="B111" s="14" t="str">
        <f t="shared" ca="1" si="7"/>
        <v>INDLDEFFHT-18</v>
      </c>
      <c r="C111" s="15" t="str">
        <f t="shared" ca="1" si="9"/>
        <v>ILDHT</v>
      </c>
      <c r="D111" s="16">
        <f>'EE investment costs'!$F$15</f>
        <v>2016</v>
      </c>
      <c r="E111" s="14">
        <f>VLOOKUP(X111,'EE investment costs'!$D$56:$R$656,15,0)</f>
        <v>3.8</v>
      </c>
      <c r="F111" s="17">
        <f ca="1">INDEX('EE investment costs'!$D$56:$R$656,MATCH(X111,'EE investment costs'!$D$56:$D$656,0),MATCH($V$8,'EE investment costs'!$D$56:$R$56,0))</f>
        <v>198.48958496194783</v>
      </c>
      <c r="I111" s="18">
        <v>1</v>
      </c>
      <c r="J111" s="18">
        <v>1</v>
      </c>
      <c r="K111" s="14">
        <f t="shared" ca="1" si="11"/>
        <v>8</v>
      </c>
      <c r="M111" s="19" t="str">
        <f t="shared" ca="1" si="8"/>
        <v>INDLDEFFHT-18</v>
      </c>
      <c r="N111" s="23" t="str">
        <f t="shared" ca="1" si="10"/>
        <v>Other utilities Saving Tech-Heat High Temp. over 150C 1.8y</v>
      </c>
      <c r="O111" s="23" t="s">
        <v>32</v>
      </c>
      <c r="P111" s="23" t="s">
        <v>33</v>
      </c>
      <c r="Q111" s="23"/>
      <c r="R111" s="23"/>
      <c r="S111" s="19" t="s">
        <v>34</v>
      </c>
      <c r="V111" s="16" t="str">
        <f t="shared" ca="1" si="12"/>
        <v>LD</v>
      </c>
      <c r="W111" s="14" t="str">
        <f t="shared" ca="1" si="12"/>
        <v>Other utilities</v>
      </c>
      <c r="X111" s="3" t="str">
        <f>'EE investment costs'!D160</f>
        <v>HT-18</v>
      </c>
      <c r="Y111" s="3" t="str">
        <f>'EE investment costs'!E160</f>
        <v>Heat High Temp. over 150C</v>
      </c>
      <c r="AC111" s="123">
        <f>'EE investment costs'!C160</f>
        <v>1.8</v>
      </c>
      <c r="AD111" s="22"/>
    </row>
    <row r="112" spans="2:30">
      <c r="B112" s="14" t="str">
        <f t="shared" ca="1" si="7"/>
        <v>INDLDEFFRH-18</v>
      </c>
      <c r="C112" s="15" t="str">
        <f t="shared" ca="1" si="9"/>
        <v>ILDRH</v>
      </c>
      <c r="D112" s="16">
        <f>'EE investment costs'!$F$15</f>
        <v>2016</v>
      </c>
      <c r="E112" s="14">
        <f>VLOOKUP(X112,'EE investment costs'!$D$56:$R$656,15,0)</f>
        <v>15.2</v>
      </c>
      <c r="F112" s="17">
        <f ca="1">INDEX('EE investment costs'!$D$56:$R$656,MATCH(X112,'EE investment costs'!$D$56:$D$656,0),MATCH($V$8,'EE investment costs'!$D$56:$R$56,0))</f>
        <v>0</v>
      </c>
      <c r="I112" s="18">
        <v>1</v>
      </c>
      <c r="J112" s="18">
        <v>1</v>
      </c>
      <c r="K112" s="14">
        <f t="shared" ca="1" si="11"/>
        <v>8</v>
      </c>
      <c r="M112" s="19" t="str">
        <f t="shared" ca="1" si="8"/>
        <v>INDLDEFFRH-18</v>
      </c>
      <c r="N112" s="23" t="str">
        <f t="shared" ca="1" si="10"/>
        <v>Other utilities Saving Tech-Heat Room Heat 1.8y</v>
      </c>
      <c r="O112" s="23" t="s">
        <v>32</v>
      </c>
      <c r="P112" s="23" t="s">
        <v>33</v>
      </c>
      <c r="Q112" s="23"/>
      <c r="R112" s="23"/>
      <c r="S112" s="19" t="s">
        <v>34</v>
      </c>
      <c r="V112" s="16" t="str">
        <f t="shared" ca="1" si="12"/>
        <v>LD</v>
      </c>
      <c r="W112" s="14" t="str">
        <f t="shared" ca="1" si="12"/>
        <v>Other utilities</v>
      </c>
      <c r="X112" s="3" t="str">
        <f>'EE investment costs'!D161</f>
        <v>RH-18</v>
      </c>
      <c r="Y112" s="3" t="str">
        <f>'EE investment costs'!E161</f>
        <v>Heat Room Heat</v>
      </c>
      <c r="AC112" s="123">
        <f>'EE investment costs'!C161</f>
        <v>1.8</v>
      </c>
      <c r="AD112" s="22"/>
    </row>
    <row r="113" spans="2:30">
      <c r="B113" s="14" t="str">
        <f t="shared" ca="1" si="7"/>
        <v>INDLDEFFLA-18</v>
      </c>
      <c r="C113" s="15" t="str">
        <f t="shared" ca="1" si="9"/>
        <v>ILDLA</v>
      </c>
      <c r="D113" s="16">
        <f>'EE investment costs'!$F$15</f>
        <v>2016</v>
      </c>
      <c r="E113" s="14">
        <f>VLOOKUP(X113,'EE investment costs'!$D$56:$R$656,15,0)</f>
        <v>3.3319999999999999</v>
      </c>
      <c r="F113" s="17">
        <f ca="1">INDEX('EE investment costs'!$D$56:$R$656,MATCH(X113,'EE investment costs'!$D$56:$D$656,0),MATCH($V$8,'EE investment costs'!$D$56:$R$56,0))</f>
        <v>554.49156172519463</v>
      </c>
      <c r="I113" s="18">
        <v>1</v>
      </c>
      <c r="J113" s="18">
        <v>1</v>
      </c>
      <c r="K113" s="14">
        <f t="shared" ca="1" si="11"/>
        <v>7</v>
      </c>
      <c r="M113" s="19" t="str">
        <f t="shared" ca="1" si="8"/>
        <v>INDLDEFFLA-18</v>
      </c>
      <c r="N113" s="23" t="str">
        <f t="shared" ca="1" si="10"/>
        <v>Other utilities Saving Tech-Light 1.8y</v>
      </c>
      <c r="O113" s="23" t="s">
        <v>32</v>
      </c>
      <c r="P113" s="23" t="s">
        <v>33</v>
      </c>
      <c r="Q113" s="23"/>
      <c r="R113" s="23"/>
      <c r="S113" s="19" t="s">
        <v>34</v>
      </c>
      <c r="V113" s="16" t="str">
        <f t="shared" ca="1" si="12"/>
        <v>LD</v>
      </c>
      <c r="W113" s="14" t="str">
        <f t="shared" ca="1" si="12"/>
        <v>Other utilities</v>
      </c>
      <c r="X113" s="3" t="str">
        <f>'EE investment costs'!D162</f>
        <v>LA-18</v>
      </c>
      <c r="Y113" s="3" t="str">
        <f>'EE investment costs'!E162</f>
        <v>Light</v>
      </c>
      <c r="AC113" s="123">
        <f>'EE investment costs'!C162</f>
        <v>1.8</v>
      </c>
      <c r="AD113" s="22"/>
    </row>
    <row r="114" spans="2:30">
      <c r="B114" s="14" t="str">
        <f t="shared" ca="1" si="7"/>
        <v>INDLDEFFEM-18</v>
      </c>
      <c r="C114" s="15" t="str">
        <f t="shared" ca="1" si="9"/>
        <v>ILDEM</v>
      </c>
      <c r="D114" s="16">
        <f>'EE investment costs'!$F$15</f>
        <v>2016</v>
      </c>
      <c r="E114" s="14">
        <f>VLOOKUP(X114,'EE investment costs'!$D$56:$R$656,15,0)</f>
        <v>3.4985999999999997</v>
      </c>
      <c r="F114" s="17">
        <f ca="1">INDEX('EE investment costs'!$D$56:$R$656,MATCH(X114,'EE investment costs'!$D$56:$D$656,0),MATCH($V$8,'EE investment costs'!$D$56:$R$56,0))</f>
        <v>554.54776388132257</v>
      </c>
      <c r="I114" s="18">
        <v>1</v>
      </c>
      <c r="J114" s="18">
        <v>1</v>
      </c>
      <c r="K114" s="14">
        <f t="shared" ca="1" si="11"/>
        <v>7</v>
      </c>
      <c r="M114" s="19" t="str">
        <f t="shared" ca="1" si="8"/>
        <v>INDLDEFFEM-18</v>
      </c>
      <c r="N114" s="23" t="str">
        <f t="shared" ca="1" si="10"/>
        <v>Other utilities Saving Tech-Electric Motors 1.8y</v>
      </c>
      <c r="O114" s="23" t="s">
        <v>32</v>
      </c>
      <c r="P114" s="23" t="s">
        <v>33</v>
      </c>
      <c r="Q114" s="23"/>
      <c r="R114" s="23"/>
      <c r="S114" s="19" t="s">
        <v>34</v>
      </c>
      <c r="V114" s="16" t="str">
        <f t="shared" ca="1" si="12"/>
        <v>LD</v>
      </c>
      <c r="W114" s="14" t="str">
        <f t="shared" ca="1" si="12"/>
        <v>Other utilities</v>
      </c>
      <c r="X114" s="3" t="str">
        <f>'EE investment costs'!D163</f>
        <v>EM-18</v>
      </c>
      <c r="Y114" s="3" t="str">
        <f>'EE investment costs'!E163</f>
        <v>Electric Motors</v>
      </c>
      <c r="AC114" s="123">
        <f>'EE investment costs'!C163</f>
        <v>1.8</v>
      </c>
      <c r="AD114" s="22"/>
    </row>
    <row r="115" spans="2:30">
      <c r="B115" s="14" t="str">
        <f t="shared" ca="1" si="7"/>
        <v>INDLDEFFTF-18</v>
      </c>
      <c r="C115" s="15" t="str">
        <f t="shared" ca="1" si="9"/>
        <v>ILDTF</v>
      </c>
      <c r="D115" s="16">
        <f>'EE investment costs'!$F$15</f>
        <v>2016</v>
      </c>
      <c r="E115" s="14">
        <f>VLOOKUP(X115,'EE investment costs'!$D$56:$R$656,15,0)</f>
        <v>6.58</v>
      </c>
      <c r="F115" s="17">
        <f ca="1">INDEX('EE investment costs'!$D$56:$R$656,MATCH(X115,'EE investment costs'!$D$56:$D$656,0),MATCH($V$8,'EE investment costs'!$D$56:$R$56,0))</f>
        <v>264.48678125727844</v>
      </c>
      <c r="I115" s="18">
        <v>1</v>
      </c>
      <c r="J115" s="18">
        <v>1</v>
      </c>
      <c r="K115" s="14">
        <f t="shared" ca="1" si="11"/>
        <v>8</v>
      </c>
      <c r="M115" s="19" t="str">
        <f t="shared" ca="1" si="8"/>
        <v>INDLDEFFTF-18</v>
      </c>
      <c r="N115" s="23" t="str">
        <f t="shared" ca="1" si="10"/>
        <v>Other utilities Saving Tech-Haulage Tractors, Trucks, Fishing boats 1.8y</v>
      </c>
      <c r="O115" s="23" t="s">
        <v>32</v>
      </c>
      <c r="P115" s="23" t="s">
        <v>33</v>
      </c>
      <c r="Q115" s="23"/>
      <c r="R115" s="23"/>
      <c r="S115" s="19" t="s">
        <v>34</v>
      </c>
      <c r="V115" s="16" t="str">
        <f t="shared" ca="1" si="12"/>
        <v>LD</v>
      </c>
      <c r="W115" s="14" t="str">
        <f t="shared" ca="1" si="12"/>
        <v>Other utilities</v>
      </c>
      <c r="X115" s="3" t="str">
        <f>'EE investment costs'!D164</f>
        <v>TF-18</v>
      </c>
      <c r="Y115" s="3" t="str">
        <f>'EE investment costs'!E164</f>
        <v>Haulage Tractors, Trucks, Fishing boats</v>
      </c>
      <c r="AC115" s="123">
        <f>'EE investment costs'!C164</f>
        <v>1.8</v>
      </c>
      <c r="AD115" s="22"/>
    </row>
    <row r="116" spans="2:30">
      <c r="B116" s="14" t="str">
        <f t="shared" ca="1" si="7"/>
        <v>INDLDEFFMT-19</v>
      </c>
      <c r="C116" s="15" t="str">
        <f t="shared" ca="1" si="9"/>
        <v>ILDMT</v>
      </c>
      <c r="D116" s="16">
        <f>'EE investment costs'!$F$15</f>
        <v>2016</v>
      </c>
      <c r="E116" s="14">
        <f>VLOOKUP(X116,'EE investment costs'!$D$56:$R$656,15,0)</f>
        <v>4.875</v>
      </c>
      <c r="F116" s="17">
        <f ca="1">INDEX('EE investment costs'!$D$56:$R$656,MATCH(X116,'EE investment costs'!$D$56:$D$656,0),MATCH($V$8,'EE investment costs'!$D$56:$R$56,0))</f>
        <v>239.11674465475426</v>
      </c>
      <c r="I116" s="18">
        <v>1</v>
      </c>
      <c r="J116" s="18">
        <v>1</v>
      </c>
      <c r="K116" s="14">
        <f t="shared" ca="1" si="11"/>
        <v>8</v>
      </c>
      <c r="M116" s="19" t="str">
        <f t="shared" ca="1" si="8"/>
        <v>INDLDEFFMT-19</v>
      </c>
      <c r="N116" s="23" t="str">
        <f t="shared" ca="1" si="10"/>
        <v>Other utilities Saving Tech-Heat Medium Temp. up to 150C 1.9y</v>
      </c>
      <c r="O116" s="23" t="s">
        <v>32</v>
      </c>
      <c r="P116" s="23" t="s">
        <v>33</v>
      </c>
      <c r="Q116" s="23"/>
      <c r="R116" s="23"/>
      <c r="S116" s="19" t="s">
        <v>34</v>
      </c>
      <c r="V116" s="16" t="str">
        <f t="shared" ca="1" si="12"/>
        <v>LD</v>
      </c>
      <c r="W116" s="14" t="str">
        <f t="shared" ca="1" si="12"/>
        <v>Other utilities</v>
      </c>
      <c r="X116" s="3" t="str">
        <f>'EE investment costs'!D165</f>
        <v>MT-19</v>
      </c>
      <c r="Y116" s="3" t="str">
        <f>'EE investment costs'!E165</f>
        <v>Heat Medium Temp. up to 150C</v>
      </c>
      <c r="AC116" s="123">
        <f>'EE investment costs'!C165</f>
        <v>1.9</v>
      </c>
      <c r="AD116" s="22"/>
    </row>
    <row r="117" spans="2:30">
      <c r="B117" s="14" t="str">
        <f t="shared" ca="1" si="7"/>
        <v>INDLDEFFHT-19</v>
      </c>
      <c r="C117" s="15" t="str">
        <f t="shared" ca="1" si="9"/>
        <v>ILDHT</v>
      </c>
      <c r="D117" s="16">
        <f>'EE investment costs'!$F$15</f>
        <v>2016</v>
      </c>
      <c r="E117" s="14">
        <f>VLOOKUP(X117,'EE investment costs'!$D$56:$R$656,15,0)</f>
        <v>3.9</v>
      </c>
      <c r="F117" s="17">
        <f ca="1">INDEX('EE investment costs'!$D$56:$R$656,MATCH(X117,'EE investment costs'!$D$56:$D$656,0),MATCH($V$8,'EE investment costs'!$D$56:$R$56,0))</f>
        <v>212.92519114099861</v>
      </c>
      <c r="I117" s="18">
        <v>1</v>
      </c>
      <c r="J117" s="18">
        <v>1</v>
      </c>
      <c r="K117" s="14">
        <f t="shared" ca="1" si="11"/>
        <v>8</v>
      </c>
      <c r="M117" s="19" t="str">
        <f t="shared" ca="1" si="8"/>
        <v>INDLDEFFHT-19</v>
      </c>
      <c r="N117" s="23" t="str">
        <f t="shared" ca="1" si="10"/>
        <v>Other utilities Saving Tech-Heat High Temp. over 150C 1.9y</v>
      </c>
      <c r="O117" s="23" t="s">
        <v>32</v>
      </c>
      <c r="P117" s="23" t="s">
        <v>33</v>
      </c>
      <c r="Q117" s="23"/>
      <c r="R117" s="23"/>
      <c r="S117" s="19" t="s">
        <v>34</v>
      </c>
      <c r="V117" s="16" t="str">
        <f t="shared" ca="1" si="12"/>
        <v>LD</v>
      </c>
      <c r="W117" s="14" t="str">
        <f t="shared" ca="1" si="12"/>
        <v>Other utilities</v>
      </c>
      <c r="X117" s="3" t="str">
        <f>'EE investment costs'!D166</f>
        <v>HT-19</v>
      </c>
      <c r="Y117" s="3" t="str">
        <f>'EE investment costs'!E166</f>
        <v>Heat High Temp. over 150C</v>
      </c>
      <c r="AC117" s="123">
        <f>'EE investment costs'!C166</f>
        <v>1.9</v>
      </c>
      <c r="AD117" s="22"/>
    </row>
    <row r="118" spans="2:30">
      <c r="B118" s="14" t="str">
        <f t="shared" ca="1" si="7"/>
        <v>INDLDEFFRH-19</v>
      </c>
      <c r="C118" s="15" t="str">
        <f t="shared" ca="1" si="9"/>
        <v>ILDRH</v>
      </c>
      <c r="D118" s="16">
        <f>'EE investment costs'!$F$15</f>
        <v>2016</v>
      </c>
      <c r="E118" s="14">
        <f>VLOOKUP(X118,'EE investment costs'!$D$56:$R$656,15,0)</f>
        <v>15.6</v>
      </c>
      <c r="F118" s="17">
        <f ca="1">INDEX('EE investment costs'!$D$56:$R$656,MATCH(X118,'EE investment costs'!$D$56:$D$656,0),MATCH($V$8,'EE investment costs'!$D$56:$R$56,0))</f>
        <v>0</v>
      </c>
      <c r="I118" s="18">
        <v>1</v>
      </c>
      <c r="J118" s="18">
        <v>1</v>
      </c>
      <c r="K118" s="14">
        <f t="shared" ca="1" si="11"/>
        <v>8</v>
      </c>
      <c r="M118" s="19" t="str">
        <f t="shared" ca="1" si="8"/>
        <v>INDLDEFFRH-19</v>
      </c>
      <c r="N118" s="23" t="str">
        <f t="shared" ca="1" si="10"/>
        <v>Other utilities Saving Tech-Heat Room Heat 1.9y</v>
      </c>
      <c r="O118" s="23" t="s">
        <v>32</v>
      </c>
      <c r="P118" s="23" t="s">
        <v>33</v>
      </c>
      <c r="Q118" s="23"/>
      <c r="R118" s="23"/>
      <c r="S118" s="19" t="s">
        <v>34</v>
      </c>
      <c r="V118" s="16" t="str">
        <f t="shared" ca="1" si="12"/>
        <v>LD</v>
      </c>
      <c r="W118" s="14" t="str">
        <f t="shared" ca="1" si="12"/>
        <v>Other utilities</v>
      </c>
      <c r="X118" s="3" t="str">
        <f>'EE investment costs'!D167</f>
        <v>RH-19</v>
      </c>
      <c r="Y118" s="3" t="str">
        <f>'EE investment costs'!E167</f>
        <v>Heat Room Heat</v>
      </c>
      <c r="AC118" s="123">
        <f>'EE investment costs'!C167</f>
        <v>1.9</v>
      </c>
      <c r="AD118" s="22"/>
    </row>
    <row r="119" spans="2:30">
      <c r="B119" s="14" t="str">
        <f t="shared" ca="1" si="7"/>
        <v>INDLDEFFLA-19</v>
      </c>
      <c r="C119" s="15" t="str">
        <f t="shared" ca="1" si="9"/>
        <v>ILDLA</v>
      </c>
      <c r="D119" s="16">
        <f>'EE investment costs'!$F$15</f>
        <v>2016</v>
      </c>
      <c r="E119" s="14">
        <f>VLOOKUP(X119,'EE investment costs'!$D$56:$R$656,15,0)</f>
        <v>3.3659999999999997</v>
      </c>
      <c r="F119" s="17">
        <f ca="1">INDEX('EE investment costs'!$D$56:$R$656,MATCH(X119,'EE investment costs'!$D$56:$D$656,0),MATCH($V$8,'EE investment costs'!$D$56:$R$56,0))</f>
        <v>611.81004963490454</v>
      </c>
      <c r="I119" s="18">
        <v>1</v>
      </c>
      <c r="J119" s="18">
        <v>1</v>
      </c>
      <c r="K119" s="14">
        <f t="shared" ca="1" si="11"/>
        <v>6</v>
      </c>
      <c r="M119" s="19" t="str">
        <f t="shared" ca="1" si="8"/>
        <v>INDLDEFFLA-19</v>
      </c>
      <c r="N119" s="23" t="str">
        <f t="shared" ca="1" si="10"/>
        <v>Other utilities Saving Tech-Light 1.9y</v>
      </c>
      <c r="O119" s="23" t="s">
        <v>32</v>
      </c>
      <c r="P119" s="23" t="s">
        <v>33</v>
      </c>
      <c r="Q119" s="23"/>
      <c r="R119" s="23"/>
      <c r="S119" s="19" t="s">
        <v>34</v>
      </c>
      <c r="V119" s="16" t="str">
        <f t="shared" ca="1" si="12"/>
        <v>LD</v>
      </c>
      <c r="W119" s="14" t="str">
        <f t="shared" ca="1" si="12"/>
        <v>Other utilities</v>
      </c>
      <c r="X119" s="3" t="str">
        <f>'EE investment costs'!D168</f>
        <v>LA-19</v>
      </c>
      <c r="Y119" s="3" t="str">
        <f>'EE investment costs'!E168</f>
        <v>Light</v>
      </c>
      <c r="AC119" s="123">
        <f>'EE investment costs'!C168</f>
        <v>1.9</v>
      </c>
      <c r="AD119" s="22"/>
    </row>
    <row r="120" spans="2:30">
      <c r="B120" s="14" t="str">
        <f t="shared" ca="1" si="7"/>
        <v>INDLDEFFEM-19</v>
      </c>
      <c r="C120" s="15" t="str">
        <f t="shared" ca="1" si="9"/>
        <v>ILDEM</v>
      </c>
      <c r="D120" s="16">
        <f>'EE investment costs'!$F$15</f>
        <v>2016</v>
      </c>
      <c r="E120" s="14">
        <f>VLOOKUP(X120,'EE investment costs'!$D$56:$R$656,15,0)</f>
        <v>3.5342999999999996</v>
      </c>
      <c r="F120" s="17">
        <f ca="1">INDEX('EE investment costs'!$D$56:$R$656,MATCH(X120,'EE investment costs'!$D$56:$D$656,0),MATCH($V$8,'EE investment costs'!$D$56:$R$56,0))</f>
        <v>610.0222939084432</v>
      </c>
      <c r="I120" s="18">
        <v>1</v>
      </c>
      <c r="J120" s="18">
        <v>1</v>
      </c>
      <c r="K120" s="14">
        <f t="shared" ca="1" si="11"/>
        <v>6</v>
      </c>
      <c r="M120" s="19" t="str">
        <f t="shared" ca="1" si="8"/>
        <v>INDLDEFFEM-19</v>
      </c>
      <c r="N120" s="23" t="str">
        <f t="shared" ca="1" si="10"/>
        <v>Other utilities Saving Tech-Electric Motors 1.9y</v>
      </c>
      <c r="O120" s="23" t="s">
        <v>32</v>
      </c>
      <c r="P120" s="23" t="s">
        <v>33</v>
      </c>
      <c r="Q120" s="23"/>
      <c r="R120" s="23"/>
      <c r="S120" s="19" t="s">
        <v>34</v>
      </c>
      <c r="V120" s="16" t="str">
        <f t="shared" ca="1" si="12"/>
        <v>LD</v>
      </c>
      <c r="W120" s="14" t="str">
        <f t="shared" ca="1" si="12"/>
        <v>Other utilities</v>
      </c>
      <c r="X120" s="3" t="str">
        <f>'EE investment costs'!D169</f>
        <v>EM-19</v>
      </c>
      <c r="Y120" s="3" t="str">
        <f>'EE investment costs'!E169</f>
        <v>Electric Motors</v>
      </c>
      <c r="AC120" s="123">
        <f>'EE investment costs'!C169</f>
        <v>1.9</v>
      </c>
      <c r="AD120" s="22"/>
    </row>
    <row r="121" spans="2:30">
      <c r="B121" s="14" t="str">
        <f t="shared" ca="1" si="7"/>
        <v>INDLDEFFTF-19</v>
      </c>
      <c r="C121" s="15" t="str">
        <f t="shared" ca="1" si="9"/>
        <v>ILDTF</v>
      </c>
      <c r="D121" s="16">
        <f>'EE investment costs'!$F$15</f>
        <v>2016</v>
      </c>
      <c r="E121" s="14">
        <f>VLOOKUP(X121,'EE investment costs'!$D$56:$R$656,15,0)</f>
        <v>6.7899999999999991</v>
      </c>
      <c r="F121" s="17">
        <f ca="1">INDEX('EE investment costs'!$D$56:$R$656,MATCH(X121,'EE investment costs'!$D$56:$D$656,0),MATCH($V$8,'EE investment costs'!$D$56:$R$56,0))</f>
        <v>279.18049132712724</v>
      </c>
      <c r="I121" s="18">
        <v>1</v>
      </c>
      <c r="J121" s="18">
        <v>1</v>
      </c>
      <c r="K121" s="14">
        <f t="shared" ca="1" si="11"/>
        <v>8</v>
      </c>
      <c r="M121" s="19" t="str">
        <f t="shared" ca="1" si="8"/>
        <v>INDLDEFFTF-19</v>
      </c>
      <c r="N121" s="23" t="str">
        <f t="shared" ca="1" si="10"/>
        <v>Other utilities Saving Tech-Haulage Tractors, Trucks, Fishing boats 1.9y</v>
      </c>
      <c r="O121" s="23" t="s">
        <v>32</v>
      </c>
      <c r="P121" s="23" t="s">
        <v>33</v>
      </c>
      <c r="Q121" s="23"/>
      <c r="R121" s="23"/>
      <c r="S121" s="19" t="s">
        <v>34</v>
      </c>
      <c r="V121" s="16" t="str">
        <f t="shared" ca="1" si="12"/>
        <v>LD</v>
      </c>
      <c r="W121" s="14" t="str">
        <f t="shared" ca="1" si="12"/>
        <v>Other utilities</v>
      </c>
      <c r="X121" s="3" t="str">
        <f>'EE investment costs'!D170</f>
        <v>TF-19</v>
      </c>
      <c r="Y121" s="3" t="str">
        <f>'EE investment costs'!E170</f>
        <v>Haulage Tractors, Trucks, Fishing boats</v>
      </c>
      <c r="AC121" s="123">
        <f>'EE investment costs'!C170</f>
        <v>1.9</v>
      </c>
      <c r="AD121" s="22"/>
    </row>
    <row r="122" spans="2:30">
      <c r="B122" s="14" t="str">
        <f t="shared" ca="1" si="7"/>
        <v>INDLDEFFMT-20</v>
      </c>
      <c r="C122" s="15" t="str">
        <f t="shared" ca="1" si="9"/>
        <v>ILDMT</v>
      </c>
      <c r="D122" s="16">
        <f>'EE investment costs'!$F$15</f>
        <v>2016</v>
      </c>
      <c r="E122" s="14">
        <f>VLOOKUP(X122,'EE investment costs'!$D$56:$R$656,15,0)</f>
        <v>5</v>
      </c>
      <c r="F122" s="17">
        <f ca="1">INDEX('EE investment costs'!$D$56:$R$656,MATCH(X122,'EE investment costs'!$D$56:$D$656,0),MATCH($V$8,'EE investment costs'!$D$56:$R$56,0))</f>
        <v>258.23840415694394</v>
      </c>
      <c r="I122" s="18">
        <v>1</v>
      </c>
      <c r="J122" s="18">
        <v>1</v>
      </c>
      <c r="K122" s="14">
        <f t="shared" ca="1" si="11"/>
        <v>8</v>
      </c>
      <c r="M122" s="19" t="str">
        <f t="shared" ca="1" si="8"/>
        <v>INDLDEFFMT-20</v>
      </c>
      <c r="N122" s="23" t="str">
        <f t="shared" ca="1" si="10"/>
        <v>Other utilities Saving Tech-Heat Medium Temp. up to 150C 2y</v>
      </c>
      <c r="O122" s="23" t="s">
        <v>32</v>
      </c>
      <c r="P122" s="23" t="s">
        <v>33</v>
      </c>
      <c r="Q122" s="23"/>
      <c r="R122" s="23"/>
      <c r="S122" s="19" t="s">
        <v>34</v>
      </c>
      <c r="V122" s="16" t="str">
        <f t="shared" ca="1" si="12"/>
        <v>LD</v>
      </c>
      <c r="W122" s="14" t="str">
        <f t="shared" ca="1" si="12"/>
        <v>Other utilities</v>
      </c>
      <c r="X122" s="3" t="str">
        <f>'EE investment costs'!D171</f>
        <v>MT-20</v>
      </c>
      <c r="Y122" s="3" t="str">
        <f>'EE investment costs'!E171</f>
        <v>Heat Medium Temp. up to 150C</v>
      </c>
      <c r="AC122" s="123">
        <f>'EE investment costs'!C171</f>
        <v>2</v>
      </c>
      <c r="AD122" s="22"/>
    </row>
    <row r="123" spans="2:30">
      <c r="B123" s="14" t="str">
        <f t="shared" ca="1" si="7"/>
        <v>INDLDEFFHT-20</v>
      </c>
      <c r="C123" s="15" t="str">
        <f t="shared" ca="1" si="9"/>
        <v>ILDHT</v>
      </c>
      <c r="D123" s="16">
        <f>'EE investment costs'!$F$15</f>
        <v>2016</v>
      </c>
      <c r="E123" s="14">
        <f>VLOOKUP(X123,'EE investment costs'!$D$56:$R$656,15,0)</f>
        <v>4</v>
      </c>
      <c r="F123" s="17">
        <f ca="1">INDEX('EE investment costs'!$D$56:$R$656,MATCH(X123,'EE investment costs'!$D$56:$D$656,0),MATCH($V$8,'EE investment costs'!$D$56:$R$56,0))</f>
        <v>227.36079732004939</v>
      </c>
      <c r="I123" s="18">
        <v>1</v>
      </c>
      <c r="J123" s="18">
        <v>1</v>
      </c>
      <c r="K123" s="14">
        <f t="shared" ca="1" si="11"/>
        <v>8</v>
      </c>
      <c r="M123" s="19" t="str">
        <f t="shared" ca="1" si="8"/>
        <v>INDLDEFFHT-20</v>
      </c>
      <c r="N123" s="23" t="str">
        <f t="shared" ca="1" si="10"/>
        <v>Other utilities Saving Tech-Heat High Temp. over 150C 2y</v>
      </c>
      <c r="O123" s="23" t="s">
        <v>32</v>
      </c>
      <c r="P123" s="23" t="s">
        <v>33</v>
      </c>
      <c r="Q123" s="23"/>
      <c r="R123" s="23"/>
      <c r="S123" s="19" t="s">
        <v>34</v>
      </c>
      <c r="V123" s="16" t="str">
        <f t="shared" ca="1" si="12"/>
        <v>LD</v>
      </c>
      <c r="W123" s="14" t="str">
        <f t="shared" ca="1" si="12"/>
        <v>Other utilities</v>
      </c>
      <c r="X123" s="3" t="str">
        <f>'EE investment costs'!D172</f>
        <v>HT-20</v>
      </c>
      <c r="Y123" s="3" t="str">
        <f>'EE investment costs'!E172</f>
        <v>Heat High Temp. over 150C</v>
      </c>
      <c r="AC123" s="123">
        <f>'EE investment costs'!C172</f>
        <v>2</v>
      </c>
      <c r="AD123" s="22"/>
    </row>
    <row r="124" spans="2:30">
      <c r="B124" s="14" t="str">
        <f t="shared" ca="1" si="7"/>
        <v>INDLDEFFRH-20</v>
      </c>
      <c r="C124" s="15" t="str">
        <f t="shared" ca="1" si="9"/>
        <v>ILDRH</v>
      </c>
      <c r="D124" s="16">
        <f>'EE investment costs'!$F$15</f>
        <v>2016</v>
      </c>
      <c r="E124" s="14">
        <f>VLOOKUP(X124,'EE investment costs'!$D$56:$R$656,15,0)</f>
        <v>16</v>
      </c>
      <c r="F124" s="17">
        <f ca="1">INDEX('EE investment costs'!$D$56:$R$656,MATCH(X124,'EE investment costs'!$D$56:$D$656,0),MATCH($V$8,'EE investment costs'!$D$56:$R$56,0))</f>
        <v>0</v>
      </c>
      <c r="I124" s="18">
        <v>1</v>
      </c>
      <c r="J124" s="18">
        <v>1</v>
      </c>
      <c r="K124" s="14">
        <f t="shared" ca="1" si="11"/>
        <v>8</v>
      </c>
      <c r="M124" s="19" t="str">
        <f t="shared" ca="1" si="8"/>
        <v>INDLDEFFRH-20</v>
      </c>
      <c r="N124" s="23" t="str">
        <f t="shared" ca="1" si="10"/>
        <v>Other utilities Saving Tech-Heat Room Heat 2y</v>
      </c>
      <c r="O124" s="23" t="s">
        <v>32</v>
      </c>
      <c r="P124" s="23" t="s">
        <v>33</v>
      </c>
      <c r="Q124" s="23"/>
      <c r="R124" s="23"/>
      <c r="S124" s="19" t="s">
        <v>34</v>
      </c>
      <c r="V124" s="16" t="str">
        <f t="shared" ca="1" si="12"/>
        <v>LD</v>
      </c>
      <c r="W124" s="14" t="str">
        <f t="shared" ca="1" si="12"/>
        <v>Other utilities</v>
      </c>
      <c r="X124" s="3" t="str">
        <f>'EE investment costs'!D173</f>
        <v>RH-20</v>
      </c>
      <c r="Y124" s="3" t="str">
        <f>'EE investment costs'!E173</f>
        <v>Heat Room Heat</v>
      </c>
      <c r="AC124" s="123">
        <f>'EE investment costs'!C173</f>
        <v>2</v>
      </c>
      <c r="AD124" s="22"/>
    </row>
    <row r="125" spans="2:30">
      <c r="B125" s="14" t="str">
        <f t="shared" ca="1" si="7"/>
        <v>INDLDEFFLA-20</v>
      </c>
      <c r="C125" s="15" t="str">
        <f t="shared" ca="1" si="9"/>
        <v>ILDLA</v>
      </c>
      <c r="D125" s="16">
        <f>'EE investment costs'!$F$15</f>
        <v>2016</v>
      </c>
      <c r="E125" s="14">
        <f>VLOOKUP(X125,'EE investment costs'!$D$56:$R$656,15,0)</f>
        <v>3.4</v>
      </c>
      <c r="F125" s="17">
        <f ca="1">INDEX('EE investment costs'!$D$56:$R$656,MATCH(X125,'EE investment costs'!$D$56:$D$656,0),MATCH($V$8,'EE investment costs'!$D$56:$R$56,0))</f>
        <v>669.12853754461446</v>
      </c>
      <c r="I125" s="18">
        <v>1</v>
      </c>
      <c r="J125" s="18">
        <v>1</v>
      </c>
      <c r="K125" s="14">
        <f t="shared" ca="1" si="11"/>
        <v>6</v>
      </c>
      <c r="M125" s="19" t="str">
        <f t="shared" ca="1" si="8"/>
        <v>INDLDEFFLA-20</v>
      </c>
      <c r="N125" s="23" t="str">
        <f t="shared" ca="1" si="10"/>
        <v>Other utilities Saving Tech-Light 2y</v>
      </c>
      <c r="O125" s="23" t="s">
        <v>32</v>
      </c>
      <c r="P125" s="23" t="s">
        <v>33</v>
      </c>
      <c r="Q125" s="23"/>
      <c r="R125" s="23"/>
      <c r="S125" s="19" t="s">
        <v>34</v>
      </c>
      <c r="V125" s="16" t="str">
        <f t="shared" ca="1" si="12"/>
        <v>LD</v>
      </c>
      <c r="W125" s="14" t="str">
        <f t="shared" ca="1" si="12"/>
        <v>Other utilities</v>
      </c>
      <c r="X125" s="3" t="str">
        <f>'EE investment costs'!D174</f>
        <v>LA-20</v>
      </c>
      <c r="Y125" s="3" t="str">
        <f>'EE investment costs'!E174</f>
        <v>Light</v>
      </c>
      <c r="AC125" s="123">
        <f>'EE investment costs'!C174</f>
        <v>2</v>
      </c>
      <c r="AD125" s="22"/>
    </row>
    <row r="126" spans="2:30">
      <c r="B126" s="14" t="str">
        <f t="shared" ca="1" si="7"/>
        <v>INDLDEFFEM-20</v>
      </c>
      <c r="C126" s="15" t="str">
        <f t="shared" ca="1" si="9"/>
        <v>ILDEM</v>
      </c>
      <c r="D126" s="16">
        <f>'EE investment costs'!$F$15</f>
        <v>2016</v>
      </c>
      <c r="E126" s="14">
        <f>VLOOKUP(X126,'EE investment costs'!$D$56:$R$656,15,0)</f>
        <v>3.5699999999999994</v>
      </c>
      <c r="F126" s="17">
        <f ca="1">INDEX('EE investment costs'!$D$56:$R$656,MATCH(X126,'EE investment costs'!$D$56:$D$656,0),MATCH($V$8,'EE investment costs'!$D$56:$R$56,0))</f>
        <v>665.49682393556384</v>
      </c>
      <c r="I126" s="18">
        <v>1</v>
      </c>
      <c r="J126" s="18">
        <v>1</v>
      </c>
      <c r="K126" s="14">
        <f t="shared" ca="1" si="11"/>
        <v>6</v>
      </c>
      <c r="M126" s="19" t="str">
        <f t="shared" ca="1" si="8"/>
        <v>INDLDEFFEM-20</v>
      </c>
      <c r="N126" s="23" t="str">
        <f t="shared" ca="1" si="10"/>
        <v>Other utilities Saving Tech-Electric Motors 2y</v>
      </c>
      <c r="O126" s="23" t="s">
        <v>32</v>
      </c>
      <c r="P126" s="23" t="s">
        <v>33</v>
      </c>
      <c r="Q126" s="23"/>
      <c r="R126" s="23"/>
      <c r="S126" s="19" t="s">
        <v>34</v>
      </c>
      <c r="V126" s="16" t="str">
        <f t="shared" ca="1" si="12"/>
        <v>LD</v>
      </c>
      <c r="W126" s="14" t="str">
        <f t="shared" ca="1" si="12"/>
        <v>Other utilities</v>
      </c>
      <c r="X126" s="3" t="str">
        <f>'EE investment costs'!D175</f>
        <v>EM-20</v>
      </c>
      <c r="Y126" s="3" t="str">
        <f>'EE investment costs'!E175</f>
        <v>Electric Motors</v>
      </c>
      <c r="AC126" s="123">
        <f>'EE investment costs'!C175</f>
        <v>2</v>
      </c>
      <c r="AD126" s="22"/>
    </row>
    <row r="127" spans="2:30" ht="13.5" thickBot="1">
      <c r="B127" s="14" t="str">
        <f t="shared" ca="1" si="7"/>
        <v>INDLDEFFTF-20</v>
      </c>
      <c r="C127" s="15" t="str">
        <f t="shared" ca="1" si="9"/>
        <v>ILDTF</v>
      </c>
      <c r="D127" s="16">
        <f>'EE investment costs'!$F$15</f>
        <v>2016</v>
      </c>
      <c r="E127" s="14">
        <f>VLOOKUP(X127,'EE investment costs'!$D$56:$R$656,15,0)</f>
        <v>7</v>
      </c>
      <c r="F127" s="17">
        <f ca="1">INDEX('EE investment costs'!$D$56:$R$656,MATCH(X127,'EE investment costs'!$D$56:$D$656,0),MATCH($V$8,'EE investment costs'!$D$56:$R$56,0))</f>
        <v>293.87420139697605</v>
      </c>
      <c r="I127" s="18">
        <v>1</v>
      </c>
      <c r="J127" s="18">
        <v>1</v>
      </c>
      <c r="K127" s="14">
        <f t="shared" ca="1" si="11"/>
        <v>8</v>
      </c>
      <c r="M127" s="24" t="str">
        <f t="shared" ca="1" si="8"/>
        <v>INDLDEFFTF-20</v>
      </c>
      <c r="N127" s="25" t="str">
        <f t="shared" ca="1" si="10"/>
        <v>Other utilities Saving Tech-Haulage Tractors, Trucks, Fishing boats 2y</v>
      </c>
      <c r="O127" s="25" t="s">
        <v>32</v>
      </c>
      <c r="P127" s="25" t="s">
        <v>33</v>
      </c>
      <c r="Q127" s="25"/>
      <c r="R127" s="25"/>
      <c r="S127" s="24" t="s">
        <v>34</v>
      </c>
      <c r="V127" s="16" t="str">
        <f t="shared" ca="1" si="12"/>
        <v>LD</v>
      </c>
      <c r="W127" s="14" t="str">
        <f t="shared" ca="1" si="12"/>
        <v>Other utilities</v>
      </c>
      <c r="X127" s="3" t="str">
        <f>'EE investment costs'!D176</f>
        <v>TF-20</v>
      </c>
      <c r="Y127" s="3" t="str">
        <f>'EE investment costs'!E176</f>
        <v>Haulage Tractors, Trucks, Fishing boats</v>
      </c>
      <c r="AC127" s="123">
        <f>'EE investment costs'!C176</f>
        <v>2</v>
      </c>
      <c r="AD127" s="22"/>
    </row>
    <row r="128" spans="2:30">
      <c r="B128" s="14" t="str">
        <f t="shared" ca="1" si="7"/>
        <v>INDLDEFFMT-21</v>
      </c>
      <c r="C128" s="15" t="str">
        <f ca="1">"I"&amp;MID(B128,4,1)&amp;"D"&amp;MID(B128,9,2)</f>
        <v>ILDMT</v>
      </c>
      <c r="D128" s="16">
        <f>'EE investment costs'!$F$15</f>
        <v>2016</v>
      </c>
      <c r="E128" s="14">
        <f>VLOOKUP(X128,'EE investment costs'!$D$56:$R$656,15,0)</f>
        <v>5.05</v>
      </c>
      <c r="F128" s="17">
        <f ca="1">INDEX('EE investment costs'!$D$56:$R$656,MATCH(X128,'EE investment costs'!$D$56:$D$656,0),MATCH($V$8,'EE investment costs'!$D$56:$R$56,0))</f>
        <v>277.36006365913363</v>
      </c>
      <c r="I128" s="18">
        <v>1</v>
      </c>
      <c r="J128" s="18">
        <v>1</v>
      </c>
      <c r="K128" s="14">
        <f t="shared" ca="1" si="11"/>
        <v>8</v>
      </c>
      <c r="M128" s="20" t="str">
        <f t="shared" ca="1" si="8"/>
        <v>INDLDEFFMT-21</v>
      </c>
      <c r="N128" s="21" t="str">
        <f t="shared" ca="1" si="10"/>
        <v>Other utilities Saving Tech-Heat Medium Temp. up to 150C 2.1y</v>
      </c>
      <c r="O128" s="21" t="s">
        <v>32</v>
      </c>
      <c r="P128" s="21" t="s">
        <v>33</v>
      </c>
      <c r="Q128" s="21"/>
      <c r="R128" s="21"/>
      <c r="S128" s="20" t="s">
        <v>34</v>
      </c>
      <c r="V128" s="16" t="str">
        <f t="shared" ca="1" si="12"/>
        <v>LD</v>
      </c>
      <c r="W128" s="14" t="str">
        <f t="shared" ca="1" si="12"/>
        <v>Other utilities</v>
      </c>
      <c r="X128" s="3" t="str">
        <f>'EE investment costs'!D177</f>
        <v>MT-21</v>
      </c>
      <c r="Y128" s="3" t="str">
        <f>'EE investment costs'!E177</f>
        <v>Heat Medium Temp. up to 150C</v>
      </c>
      <c r="AC128" s="123">
        <f>'EE investment costs'!C177</f>
        <v>2.1</v>
      </c>
      <c r="AD128" s="22"/>
    </row>
    <row r="129" spans="2:30">
      <c r="B129" s="14" t="str">
        <f t="shared" ca="1" si="7"/>
        <v>INDLDEFFHT-21</v>
      </c>
      <c r="C129" s="15" t="str">
        <f t="shared" ref="C129:C187" ca="1" si="13">"I"&amp;MID(B129,4,1)&amp;"D"&amp;MID(B129,9,2)</f>
        <v>ILDHT</v>
      </c>
      <c r="D129" s="16">
        <f>'EE investment costs'!$F$15</f>
        <v>2016</v>
      </c>
      <c r="E129" s="14">
        <f>VLOOKUP(X129,'EE investment costs'!$D$56:$R$656,15,0)</f>
        <v>4.0399999999999991</v>
      </c>
      <c r="F129" s="17">
        <f ca="1">INDEX('EE investment costs'!$D$56:$R$656,MATCH(X129,'EE investment costs'!$D$56:$D$656,0),MATCH($V$8,'EE investment costs'!$D$56:$R$56,0))</f>
        <v>241.79640349910014</v>
      </c>
      <c r="I129" s="18">
        <v>1</v>
      </c>
      <c r="J129" s="18">
        <v>1</v>
      </c>
      <c r="K129" s="14">
        <f t="shared" ca="1" si="11"/>
        <v>8</v>
      </c>
      <c r="M129" s="19" t="str">
        <f t="shared" ca="1" si="8"/>
        <v>INDLDEFFHT-21</v>
      </c>
      <c r="N129" s="23" t="str">
        <f t="shared" ca="1" si="10"/>
        <v>Other utilities Saving Tech-Heat High Temp. over 150C 2.1y</v>
      </c>
      <c r="O129" s="23" t="s">
        <v>32</v>
      </c>
      <c r="P129" s="23" t="s">
        <v>33</v>
      </c>
      <c r="Q129" s="23"/>
      <c r="R129" s="23"/>
      <c r="S129" s="19" t="s">
        <v>34</v>
      </c>
      <c r="V129" s="16" t="str">
        <f t="shared" ca="1" si="12"/>
        <v>LD</v>
      </c>
      <c r="W129" s="14" t="str">
        <f t="shared" ca="1" si="12"/>
        <v>Other utilities</v>
      </c>
      <c r="X129" s="3" t="str">
        <f>'EE investment costs'!D178</f>
        <v>HT-21</v>
      </c>
      <c r="Y129" s="3" t="str">
        <f>'EE investment costs'!E178</f>
        <v>Heat High Temp. over 150C</v>
      </c>
      <c r="AC129" s="123">
        <f>'EE investment costs'!C178</f>
        <v>2.1</v>
      </c>
      <c r="AD129" s="22"/>
    </row>
    <row r="130" spans="2:30">
      <c r="B130" s="14" t="str">
        <f t="shared" ca="1" si="7"/>
        <v>INDLDEFFRH-21</v>
      </c>
      <c r="C130" s="15" t="str">
        <f t="shared" ca="1" si="13"/>
        <v>ILDRH</v>
      </c>
      <c r="D130" s="16">
        <f>'EE investment costs'!$F$15</f>
        <v>2016</v>
      </c>
      <c r="E130" s="14">
        <f>VLOOKUP(X130,'EE investment costs'!$D$56:$R$656,15,0)</f>
        <v>16</v>
      </c>
      <c r="F130" s="17">
        <f ca="1">INDEX('EE investment costs'!$D$56:$R$656,MATCH(X130,'EE investment costs'!$D$56:$D$656,0),MATCH($V$8,'EE investment costs'!$D$56:$R$56,0))</f>
        <v>0</v>
      </c>
      <c r="I130" s="18">
        <v>1</v>
      </c>
      <c r="J130" s="18">
        <v>1</v>
      </c>
      <c r="K130" s="14">
        <f t="shared" ca="1" si="11"/>
        <v>8</v>
      </c>
      <c r="M130" s="19" t="str">
        <f t="shared" ca="1" si="8"/>
        <v>INDLDEFFRH-21</v>
      </c>
      <c r="N130" s="23" t="str">
        <f t="shared" ca="1" si="10"/>
        <v>Other utilities Saving Tech-Heat Room Heat 2.1y</v>
      </c>
      <c r="O130" s="23" t="s">
        <v>32</v>
      </c>
      <c r="P130" s="23" t="s">
        <v>33</v>
      </c>
      <c r="Q130" s="23"/>
      <c r="R130" s="23"/>
      <c r="S130" s="19" t="s">
        <v>34</v>
      </c>
      <c r="V130" s="16" t="str">
        <f t="shared" ca="1" si="12"/>
        <v>LD</v>
      </c>
      <c r="W130" s="14" t="str">
        <f t="shared" ca="1" si="12"/>
        <v>Other utilities</v>
      </c>
      <c r="X130" s="3" t="str">
        <f>'EE investment costs'!D179</f>
        <v>RH-21</v>
      </c>
      <c r="Y130" s="3" t="str">
        <f>'EE investment costs'!E179</f>
        <v>Heat Room Heat</v>
      </c>
      <c r="AC130" s="123">
        <f>'EE investment costs'!C179</f>
        <v>2.1</v>
      </c>
      <c r="AD130" s="22"/>
    </row>
    <row r="131" spans="2:30">
      <c r="B131" s="14" t="str">
        <f t="shared" ca="1" si="7"/>
        <v>INDLDEFFLA-21</v>
      </c>
      <c r="C131" s="15" t="str">
        <f t="shared" ca="1" si="13"/>
        <v>ILDLA</v>
      </c>
      <c r="D131" s="16">
        <f>'EE investment costs'!$F$15</f>
        <v>2016</v>
      </c>
      <c r="E131" s="14">
        <f>VLOOKUP(X131,'EE investment costs'!$D$56:$R$656,15,0)</f>
        <v>3.4255</v>
      </c>
      <c r="F131" s="17">
        <f ca="1">INDEX('EE investment costs'!$D$56:$R$656,MATCH(X131,'EE investment costs'!$D$56:$D$656,0),MATCH($V$8,'EE investment costs'!$D$56:$R$56,0))</f>
        <v>726.44702545432449</v>
      </c>
      <c r="I131" s="18">
        <v>1</v>
      </c>
      <c r="J131" s="18">
        <v>1</v>
      </c>
      <c r="K131" s="14">
        <f t="shared" ca="1" si="11"/>
        <v>5</v>
      </c>
      <c r="M131" s="19" t="str">
        <f t="shared" ca="1" si="8"/>
        <v>INDLDEFFLA-21</v>
      </c>
      <c r="N131" s="23" t="str">
        <f t="shared" ca="1" si="10"/>
        <v>Other utilities Saving Tech-Light 2.1y</v>
      </c>
      <c r="O131" s="23" t="s">
        <v>32</v>
      </c>
      <c r="P131" s="23" t="s">
        <v>33</v>
      </c>
      <c r="Q131" s="23"/>
      <c r="R131" s="23"/>
      <c r="S131" s="19" t="s">
        <v>34</v>
      </c>
      <c r="V131" s="16" t="str">
        <f t="shared" ca="1" si="12"/>
        <v>LD</v>
      </c>
      <c r="W131" s="14" t="str">
        <f t="shared" ca="1" si="12"/>
        <v>Other utilities</v>
      </c>
      <c r="X131" s="3" t="str">
        <f>'EE investment costs'!D180</f>
        <v>LA-21</v>
      </c>
      <c r="Y131" s="3" t="str">
        <f>'EE investment costs'!E180</f>
        <v>Light</v>
      </c>
      <c r="AC131" s="123">
        <f>'EE investment costs'!C180</f>
        <v>2.1</v>
      </c>
      <c r="AD131" s="22"/>
    </row>
    <row r="132" spans="2:30">
      <c r="B132" s="14" t="str">
        <f t="shared" ca="1" si="7"/>
        <v>INDLDEFFEM-21</v>
      </c>
      <c r="C132" s="15" t="str">
        <f t="shared" ca="1" si="13"/>
        <v>ILDEM</v>
      </c>
      <c r="D132" s="16">
        <f>'EE investment costs'!$F$15</f>
        <v>2016</v>
      </c>
      <c r="E132" s="14">
        <f>VLOOKUP(X132,'EE investment costs'!$D$56:$R$656,15,0)</f>
        <v>3.5967750000000001</v>
      </c>
      <c r="F132" s="17">
        <f ca="1">INDEX('EE investment costs'!$D$56:$R$656,MATCH(X132,'EE investment costs'!$D$56:$D$656,0),MATCH($V$8,'EE investment costs'!$D$56:$R$56,0))</f>
        <v>720.97135396268447</v>
      </c>
      <c r="I132" s="18">
        <v>1</v>
      </c>
      <c r="J132" s="18">
        <v>1</v>
      </c>
      <c r="K132" s="14">
        <f t="shared" ca="1" si="11"/>
        <v>5</v>
      </c>
      <c r="M132" s="19" t="str">
        <f t="shared" ca="1" si="8"/>
        <v>INDLDEFFEM-21</v>
      </c>
      <c r="N132" s="23" t="str">
        <f t="shared" ca="1" si="10"/>
        <v>Other utilities Saving Tech-Electric Motors 2.1y</v>
      </c>
      <c r="O132" s="23" t="s">
        <v>32</v>
      </c>
      <c r="P132" s="23" t="s">
        <v>33</v>
      </c>
      <c r="Q132" s="23"/>
      <c r="R132" s="23"/>
      <c r="S132" s="19" t="s">
        <v>34</v>
      </c>
      <c r="V132" s="16" t="str">
        <f t="shared" ca="1" si="12"/>
        <v>LD</v>
      </c>
      <c r="W132" s="14" t="str">
        <f t="shared" ca="1" si="12"/>
        <v>Other utilities</v>
      </c>
      <c r="X132" s="3" t="str">
        <f>'EE investment costs'!D181</f>
        <v>EM-21</v>
      </c>
      <c r="Y132" s="3" t="str">
        <f>'EE investment costs'!E181</f>
        <v>Electric Motors</v>
      </c>
      <c r="AC132" s="123">
        <f>'EE investment costs'!C181</f>
        <v>2.1</v>
      </c>
      <c r="AD132" s="22"/>
    </row>
    <row r="133" spans="2:30">
      <c r="B133" s="14" t="str">
        <f t="shared" ca="1" si="7"/>
        <v>INDLDEFFTF-21</v>
      </c>
      <c r="C133" s="15" t="str">
        <f t="shared" ca="1" si="13"/>
        <v>ILDTF</v>
      </c>
      <c r="D133" s="16">
        <f>'EE investment costs'!$F$15</f>
        <v>2016</v>
      </c>
      <c r="E133" s="14">
        <f>VLOOKUP(X133,'EE investment costs'!$D$56:$R$656,15,0)</f>
        <v>7.4</v>
      </c>
      <c r="F133" s="17">
        <f ca="1">INDEX('EE investment costs'!$D$56:$R$656,MATCH(X133,'EE investment costs'!$D$56:$D$656,0),MATCH($V$8,'EE investment costs'!$D$56:$R$56,0))</f>
        <v>308.56791146682485</v>
      </c>
      <c r="I133" s="18">
        <v>1</v>
      </c>
      <c r="J133" s="18">
        <v>1</v>
      </c>
      <c r="K133" s="14">
        <f t="shared" ca="1" si="11"/>
        <v>8</v>
      </c>
      <c r="M133" s="19" t="str">
        <f t="shared" ca="1" si="8"/>
        <v>INDLDEFFTF-21</v>
      </c>
      <c r="N133" s="23" t="str">
        <f t="shared" ca="1" si="10"/>
        <v>Other utilities Saving Tech-Haulage Tractors, Trucks, Fishing boats 2.1y</v>
      </c>
      <c r="O133" s="23" t="s">
        <v>32</v>
      </c>
      <c r="P133" s="23" t="s">
        <v>33</v>
      </c>
      <c r="Q133" s="23"/>
      <c r="R133" s="23"/>
      <c r="S133" s="19" t="s">
        <v>34</v>
      </c>
      <c r="V133" s="16" t="str">
        <f t="shared" ca="1" si="12"/>
        <v>LD</v>
      </c>
      <c r="W133" s="14" t="str">
        <f t="shared" ca="1" si="12"/>
        <v>Other utilities</v>
      </c>
      <c r="X133" s="3" t="str">
        <f>'EE investment costs'!D182</f>
        <v>TF-21</v>
      </c>
      <c r="Y133" s="3" t="str">
        <f>'EE investment costs'!E182</f>
        <v>Haulage Tractors, Trucks, Fishing boats</v>
      </c>
      <c r="AC133" s="123">
        <f>'EE investment costs'!C182</f>
        <v>2.1</v>
      </c>
      <c r="AD133" s="22"/>
    </row>
    <row r="134" spans="2:30">
      <c r="B134" s="14" t="str">
        <f t="shared" ca="1" si="7"/>
        <v>INDLDEFFMT-22</v>
      </c>
      <c r="C134" s="15" t="str">
        <f t="shared" ca="1" si="13"/>
        <v>ILDMT</v>
      </c>
      <c r="D134" s="16">
        <f>'EE investment costs'!$F$15</f>
        <v>2016</v>
      </c>
      <c r="E134" s="14">
        <f>VLOOKUP(X134,'EE investment costs'!$D$56:$R$656,15,0)</f>
        <v>5.0999999999999996</v>
      </c>
      <c r="F134" s="17">
        <f ca="1">INDEX('EE investment costs'!$D$56:$R$656,MATCH(X134,'EE investment costs'!$D$56:$D$656,0),MATCH($V$8,'EE investment costs'!$D$56:$R$56,0))</f>
        <v>296.48172316132332</v>
      </c>
      <c r="I134" s="18">
        <v>1</v>
      </c>
      <c r="J134" s="18">
        <v>1</v>
      </c>
      <c r="K134" s="14">
        <f t="shared" ca="1" si="11"/>
        <v>8</v>
      </c>
      <c r="M134" s="19" t="str">
        <f t="shared" ca="1" si="8"/>
        <v>INDLDEFFMT-22</v>
      </c>
      <c r="N134" s="23" t="str">
        <f t="shared" ca="1" si="10"/>
        <v>Other utilities Saving Tech-Heat Medium Temp. up to 150C 2.2y</v>
      </c>
      <c r="O134" s="23" t="s">
        <v>32</v>
      </c>
      <c r="P134" s="23" t="s">
        <v>33</v>
      </c>
      <c r="Q134" s="23"/>
      <c r="R134" s="23"/>
      <c r="S134" s="19" t="s">
        <v>34</v>
      </c>
      <c r="V134" s="16" t="str">
        <f t="shared" ca="1" si="12"/>
        <v>LD</v>
      </c>
      <c r="W134" s="14" t="str">
        <f t="shared" ca="1" si="12"/>
        <v>Other utilities</v>
      </c>
      <c r="X134" s="3" t="str">
        <f>'EE investment costs'!D183</f>
        <v>MT-22</v>
      </c>
      <c r="Y134" s="3" t="str">
        <f>'EE investment costs'!E183</f>
        <v>Heat Medium Temp. up to 150C</v>
      </c>
      <c r="AC134" s="123">
        <f>'EE investment costs'!C183</f>
        <v>2.2000000000000002</v>
      </c>
      <c r="AD134" s="22"/>
    </row>
    <row r="135" spans="2:30">
      <c r="B135" s="14" t="str">
        <f t="shared" ca="1" si="7"/>
        <v>INDLDEFFHT-22</v>
      </c>
      <c r="C135" s="15" t="str">
        <f t="shared" ca="1" si="13"/>
        <v>ILDHT</v>
      </c>
      <c r="D135" s="16">
        <f>'EE investment costs'!$F$15</f>
        <v>2016</v>
      </c>
      <c r="E135" s="14">
        <f>VLOOKUP(X135,'EE investment costs'!$D$56:$R$656,15,0)</f>
        <v>4.08</v>
      </c>
      <c r="F135" s="17">
        <f ca="1">INDEX('EE investment costs'!$D$56:$R$656,MATCH(X135,'EE investment costs'!$D$56:$D$656,0),MATCH($V$8,'EE investment costs'!$D$56:$R$56,0))</f>
        <v>256.23200967815092</v>
      </c>
      <c r="I135" s="18">
        <v>1</v>
      </c>
      <c r="J135" s="18">
        <v>1</v>
      </c>
      <c r="K135" s="14">
        <f t="shared" ca="1" si="11"/>
        <v>8</v>
      </c>
      <c r="M135" s="19" t="str">
        <f t="shared" ca="1" si="8"/>
        <v>INDLDEFFHT-22</v>
      </c>
      <c r="N135" s="23" t="str">
        <f t="shared" ca="1" si="10"/>
        <v>Other utilities Saving Tech-Heat High Temp. over 150C 2.2y</v>
      </c>
      <c r="O135" s="23" t="s">
        <v>32</v>
      </c>
      <c r="P135" s="23" t="s">
        <v>33</v>
      </c>
      <c r="Q135" s="23"/>
      <c r="R135" s="23"/>
      <c r="S135" s="19" t="s">
        <v>34</v>
      </c>
      <c r="V135" s="16" t="str">
        <f t="shared" ca="1" si="12"/>
        <v>LD</v>
      </c>
      <c r="W135" s="14" t="str">
        <f t="shared" ca="1" si="12"/>
        <v>Other utilities</v>
      </c>
      <c r="X135" s="3" t="str">
        <f>'EE investment costs'!D184</f>
        <v>HT-22</v>
      </c>
      <c r="Y135" s="3" t="str">
        <f>'EE investment costs'!E184</f>
        <v>Heat High Temp. over 150C</v>
      </c>
      <c r="AC135" s="123">
        <f>'EE investment costs'!C184</f>
        <v>2.2000000000000002</v>
      </c>
      <c r="AD135" s="22"/>
    </row>
    <row r="136" spans="2:30">
      <c r="B136" s="14" t="str">
        <f t="shared" ref="B136:B199" ca="1" si="14">M136</f>
        <v>INDLDEFFRH-22</v>
      </c>
      <c r="C136" s="15" t="str">
        <f t="shared" ca="1" si="13"/>
        <v>ILDRH</v>
      </c>
      <c r="D136" s="16">
        <f>'EE investment costs'!$F$15</f>
        <v>2016</v>
      </c>
      <c r="E136" s="14">
        <f>VLOOKUP(X136,'EE investment costs'!$D$56:$R$656,15,0)</f>
        <v>16</v>
      </c>
      <c r="F136" s="17">
        <f ca="1">INDEX('EE investment costs'!$D$56:$R$656,MATCH(X136,'EE investment costs'!$D$56:$D$656,0),MATCH($V$8,'EE investment costs'!$D$56:$R$56,0))</f>
        <v>0</v>
      </c>
      <c r="I136" s="18">
        <v>1</v>
      </c>
      <c r="J136" s="18">
        <v>1</v>
      </c>
      <c r="K136" s="14">
        <f t="shared" ca="1" si="11"/>
        <v>8</v>
      </c>
      <c r="M136" s="19" t="str">
        <f t="shared" ref="M136:M199" ca="1" si="15">CONCATENATE("IND",$V$8,"EFF",$X136)</f>
        <v>INDLDEFFRH-22</v>
      </c>
      <c r="N136" s="23" t="str">
        <f t="shared" ca="1" si="10"/>
        <v>Other utilities Saving Tech-Heat Room Heat 2.2y</v>
      </c>
      <c r="O136" s="23" t="s">
        <v>32</v>
      </c>
      <c r="P136" s="23" t="s">
        <v>33</v>
      </c>
      <c r="Q136" s="23"/>
      <c r="R136" s="23"/>
      <c r="S136" s="19" t="s">
        <v>34</v>
      </c>
      <c r="V136" s="16" t="str">
        <f t="shared" ca="1" si="12"/>
        <v>LD</v>
      </c>
      <c r="W136" s="14" t="str">
        <f t="shared" ca="1" si="12"/>
        <v>Other utilities</v>
      </c>
      <c r="X136" s="3" t="str">
        <f>'EE investment costs'!D185</f>
        <v>RH-22</v>
      </c>
      <c r="Y136" s="3" t="str">
        <f>'EE investment costs'!E185</f>
        <v>Heat Room Heat</v>
      </c>
      <c r="AC136" s="123">
        <f>'EE investment costs'!C185</f>
        <v>2.2000000000000002</v>
      </c>
      <c r="AD136" s="22"/>
    </row>
    <row r="137" spans="2:30">
      <c r="B137" s="14" t="str">
        <f t="shared" ca="1" si="14"/>
        <v>INDLDEFFLA-22</v>
      </c>
      <c r="C137" s="15" t="str">
        <f t="shared" ca="1" si="13"/>
        <v>ILDLA</v>
      </c>
      <c r="D137" s="16">
        <f>'EE investment costs'!$F$15</f>
        <v>2016</v>
      </c>
      <c r="E137" s="14">
        <f>VLOOKUP(X137,'EE investment costs'!$D$56:$R$656,15,0)</f>
        <v>3.4510000000000001</v>
      </c>
      <c r="F137" s="17">
        <f ca="1">INDEX('EE investment costs'!$D$56:$R$656,MATCH(X137,'EE investment costs'!$D$56:$D$656,0),MATCH($V$8,'EE investment costs'!$D$56:$R$56,0))</f>
        <v>783.76551336403452</v>
      </c>
      <c r="I137" s="18">
        <v>1</v>
      </c>
      <c r="J137" s="18">
        <v>1</v>
      </c>
      <c r="K137" s="14">
        <f t="shared" ca="1" si="11"/>
        <v>5</v>
      </c>
      <c r="M137" s="19" t="str">
        <f t="shared" ca="1" si="15"/>
        <v>INDLDEFFLA-22</v>
      </c>
      <c r="N137" s="23" t="str">
        <f t="shared" ref="N137:N200" ca="1" si="16">$W$8&amp;" Saving Tech"&amp;"-"&amp;$Y137&amp;" "&amp;AC137&amp;"y"</f>
        <v>Other utilities Saving Tech-Light 2.2y</v>
      </c>
      <c r="O137" s="23" t="s">
        <v>32</v>
      </c>
      <c r="P137" s="23" t="s">
        <v>33</v>
      </c>
      <c r="Q137" s="23"/>
      <c r="R137" s="23"/>
      <c r="S137" s="19" t="s">
        <v>34</v>
      </c>
      <c r="V137" s="16" t="str">
        <f t="shared" ca="1" si="12"/>
        <v>LD</v>
      </c>
      <c r="W137" s="14" t="str">
        <f t="shared" ca="1" si="12"/>
        <v>Other utilities</v>
      </c>
      <c r="X137" s="3" t="str">
        <f>'EE investment costs'!D186</f>
        <v>LA-22</v>
      </c>
      <c r="Y137" s="3" t="str">
        <f>'EE investment costs'!E186</f>
        <v>Light</v>
      </c>
      <c r="AC137" s="123">
        <f>'EE investment costs'!C186</f>
        <v>2.2000000000000002</v>
      </c>
      <c r="AD137" s="22"/>
    </row>
    <row r="138" spans="2:30">
      <c r="B138" s="14" t="str">
        <f t="shared" ca="1" si="14"/>
        <v>INDLDEFFEM-22</v>
      </c>
      <c r="C138" s="15" t="str">
        <f t="shared" ca="1" si="13"/>
        <v>ILDEM</v>
      </c>
      <c r="D138" s="16">
        <f>'EE investment costs'!$F$15</f>
        <v>2016</v>
      </c>
      <c r="E138" s="14">
        <f>VLOOKUP(X138,'EE investment costs'!$D$56:$R$656,15,0)</f>
        <v>3.6235499999999998</v>
      </c>
      <c r="F138" s="17">
        <f ca="1">INDEX('EE investment costs'!$D$56:$R$656,MATCH(X138,'EE investment costs'!$D$56:$D$656,0),MATCH($V$8,'EE investment costs'!$D$56:$R$56,0))</f>
        <v>776.44588398980522</v>
      </c>
      <c r="I138" s="18">
        <v>1</v>
      </c>
      <c r="J138" s="18">
        <v>1</v>
      </c>
      <c r="K138" s="14">
        <f t="shared" ref="K138:K201" ca="1" si="17">IF(F138&lt;500,1,0)+IF(F138&lt;600,1,0)+IF(F138&lt;700,1,0)+IF(F138&lt;800,1,0)+IF(F138&lt;900,1,0)+IF(F138&lt;1000,1,0)+IF(F138&lt;1100,1,0)+IF(F138&lt;1200,1,0)</f>
        <v>5</v>
      </c>
      <c r="M138" s="19" t="str">
        <f t="shared" ca="1" si="15"/>
        <v>INDLDEFFEM-22</v>
      </c>
      <c r="N138" s="23" t="str">
        <f t="shared" ca="1" si="16"/>
        <v>Other utilities Saving Tech-Electric Motors 2.2y</v>
      </c>
      <c r="O138" s="23" t="s">
        <v>32</v>
      </c>
      <c r="P138" s="23" t="s">
        <v>33</v>
      </c>
      <c r="Q138" s="23"/>
      <c r="R138" s="23"/>
      <c r="S138" s="19" t="s">
        <v>34</v>
      </c>
      <c r="V138" s="16" t="str">
        <f t="shared" ref="V138:W201" ca="1" si="18">V137</f>
        <v>LD</v>
      </c>
      <c r="W138" s="14" t="str">
        <f t="shared" ca="1" si="18"/>
        <v>Other utilities</v>
      </c>
      <c r="X138" s="3" t="str">
        <f>'EE investment costs'!D187</f>
        <v>EM-22</v>
      </c>
      <c r="Y138" s="3" t="str">
        <f>'EE investment costs'!E187</f>
        <v>Electric Motors</v>
      </c>
      <c r="AC138" s="123">
        <f>'EE investment costs'!C187</f>
        <v>2.2000000000000002</v>
      </c>
      <c r="AD138" s="22"/>
    </row>
    <row r="139" spans="2:30">
      <c r="B139" s="14" t="str">
        <f t="shared" ca="1" si="14"/>
        <v>INDLDEFFTF-22</v>
      </c>
      <c r="C139" s="15" t="str">
        <f t="shared" ca="1" si="13"/>
        <v>ILDTF</v>
      </c>
      <c r="D139" s="16">
        <f>'EE investment costs'!$F$15</f>
        <v>2016</v>
      </c>
      <c r="E139" s="14">
        <f>VLOOKUP(X139,'EE investment costs'!$D$56:$R$656,15,0)</f>
        <v>7.8000000000000007</v>
      </c>
      <c r="F139" s="17">
        <f ca="1">INDEX('EE investment costs'!$D$56:$R$656,MATCH(X139,'EE investment costs'!$D$56:$D$656,0),MATCH($V$8,'EE investment costs'!$D$56:$R$56,0))</f>
        <v>323.26162153667366</v>
      </c>
      <c r="I139" s="18">
        <v>1</v>
      </c>
      <c r="J139" s="18">
        <v>1</v>
      </c>
      <c r="K139" s="14">
        <f t="shared" ca="1" si="17"/>
        <v>8</v>
      </c>
      <c r="M139" s="19" t="str">
        <f t="shared" ca="1" si="15"/>
        <v>INDLDEFFTF-22</v>
      </c>
      <c r="N139" s="23" t="str">
        <f t="shared" ca="1" si="16"/>
        <v>Other utilities Saving Tech-Haulage Tractors, Trucks, Fishing boats 2.2y</v>
      </c>
      <c r="O139" s="23" t="s">
        <v>32</v>
      </c>
      <c r="P139" s="23" t="s">
        <v>33</v>
      </c>
      <c r="Q139" s="23"/>
      <c r="R139" s="23"/>
      <c r="S139" s="19" t="s">
        <v>34</v>
      </c>
      <c r="V139" s="16" t="str">
        <f t="shared" ca="1" si="18"/>
        <v>LD</v>
      </c>
      <c r="W139" s="14" t="str">
        <f t="shared" ca="1" si="18"/>
        <v>Other utilities</v>
      </c>
      <c r="X139" s="3" t="str">
        <f>'EE investment costs'!D188</f>
        <v>TF-22</v>
      </c>
      <c r="Y139" s="3" t="str">
        <f>'EE investment costs'!E188</f>
        <v>Haulage Tractors, Trucks, Fishing boats</v>
      </c>
      <c r="AC139" s="123">
        <f>'EE investment costs'!C188</f>
        <v>2.2000000000000002</v>
      </c>
      <c r="AD139" s="22"/>
    </row>
    <row r="140" spans="2:30">
      <c r="B140" s="14" t="str">
        <f t="shared" ca="1" si="14"/>
        <v>INDLDEFFMT-23</v>
      </c>
      <c r="C140" s="15" t="str">
        <f t="shared" ca="1" si="13"/>
        <v>ILDMT</v>
      </c>
      <c r="D140" s="16">
        <f>'EE investment costs'!$F$15</f>
        <v>2016</v>
      </c>
      <c r="E140" s="14">
        <f>VLOOKUP(X140,'EE investment costs'!$D$56:$R$656,15,0)</f>
        <v>5.15</v>
      </c>
      <c r="F140" s="17">
        <f ca="1">INDEX('EE investment costs'!$D$56:$R$656,MATCH(X140,'EE investment costs'!$D$56:$D$656,0),MATCH($V$8,'EE investment costs'!$D$56:$R$56,0))</f>
        <v>315.60338266351295</v>
      </c>
      <c r="I140" s="18">
        <v>1</v>
      </c>
      <c r="J140" s="18">
        <v>1</v>
      </c>
      <c r="K140" s="14">
        <f t="shared" ca="1" si="17"/>
        <v>8</v>
      </c>
      <c r="M140" s="19" t="str">
        <f t="shared" ca="1" si="15"/>
        <v>INDLDEFFMT-23</v>
      </c>
      <c r="N140" s="23" t="str">
        <f t="shared" ca="1" si="16"/>
        <v>Other utilities Saving Tech-Heat Medium Temp. up to 150C 2.3y</v>
      </c>
      <c r="O140" s="23" t="s">
        <v>32</v>
      </c>
      <c r="P140" s="23" t="s">
        <v>33</v>
      </c>
      <c r="Q140" s="23"/>
      <c r="R140" s="23"/>
      <c r="S140" s="19" t="s">
        <v>34</v>
      </c>
      <c r="V140" s="16" t="str">
        <f t="shared" ca="1" si="18"/>
        <v>LD</v>
      </c>
      <c r="W140" s="14" t="str">
        <f t="shared" ca="1" si="18"/>
        <v>Other utilities</v>
      </c>
      <c r="X140" s="3" t="str">
        <f>'EE investment costs'!D189</f>
        <v>MT-23</v>
      </c>
      <c r="Y140" s="3" t="str">
        <f>'EE investment costs'!E189</f>
        <v>Heat Medium Temp. up to 150C</v>
      </c>
      <c r="AC140" s="123">
        <f>'EE investment costs'!C189</f>
        <v>2.2999999999999998</v>
      </c>
      <c r="AD140" s="22"/>
    </row>
    <row r="141" spans="2:30">
      <c r="B141" s="14" t="str">
        <f t="shared" ca="1" si="14"/>
        <v>INDLDEFFHT-23</v>
      </c>
      <c r="C141" s="15" t="str">
        <f t="shared" ca="1" si="13"/>
        <v>ILDHT</v>
      </c>
      <c r="D141" s="16">
        <f>'EE investment costs'!$F$15</f>
        <v>2016</v>
      </c>
      <c r="E141" s="14">
        <f>VLOOKUP(X141,'EE investment costs'!$D$56:$R$656,15,0)</f>
        <v>4.1199999999999992</v>
      </c>
      <c r="F141" s="17">
        <f ca="1">INDEX('EE investment costs'!$D$56:$R$656,MATCH(X141,'EE investment costs'!$D$56:$D$656,0),MATCH($V$8,'EE investment costs'!$D$56:$R$56,0))</f>
        <v>270.66761585720161</v>
      </c>
      <c r="I141" s="18">
        <v>1</v>
      </c>
      <c r="J141" s="18">
        <v>1</v>
      </c>
      <c r="K141" s="14">
        <f t="shared" ca="1" si="17"/>
        <v>8</v>
      </c>
      <c r="M141" s="19" t="str">
        <f t="shared" ca="1" si="15"/>
        <v>INDLDEFFHT-23</v>
      </c>
      <c r="N141" s="23" t="str">
        <f t="shared" ca="1" si="16"/>
        <v>Other utilities Saving Tech-Heat High Temp. over 150C 2.3y</v>
      </c>
      <c r="O141" s="23" t="s">
        <v>32</v>
      </c>
      <c r="P141" s="23" t="s">
        <v>33</v>
      </c>
      <c r="Q141" s="23"/>
      <c r="R141" s="23"/>
      <c r="S141" s="19" t="s">
        <v>34</v>
      </c>
      <c r="V141" s="16" t="str">
        <f t="shared" ca="1" si="18"/>
        <v>LD</v>
      </c>
      <c r="W141" s="14" t="str">
        <f t="shared" ca="1" si="18"/>
        <v>Other utilities</v>
      </c>
      <c r="X141" s="3" t="str">
        <f>'EE investment costs'!D190</f>
        <v>HT-23</v>
      </c>
      <c r="Y141" s="3" t="str">
        <f>'EE investment costs'!E190</f>
        <v>Heat High Temp. over 150C</v>
      </c>
      <c r="AC141" s="123">
        <f>'EE investment costs'!C190</f>
        <v>2.2999999999999998</v>
      </c>
      <c r="AD141" s="22"/>
    </row>
    <row r="142" spans="2:30">
      <c r="B142" s="14" t="str">
        <f t="shared" ca="1" si="14"/>
        <v>INDLDEFFRH-23</v>
      </c>
      <c r="C142" s="15" t="str">
        <f t="shared" ca="1" si="13"/>
        <v>ILDRH</v>
      </c>
      <c r="D142" s="16">
        <f>'EE investment costs'!$F$15</f>
        <v>2016</v>
      </c>
      <c r="E142" s="14">
        <f>VLOOKUP(X142,'EE investment costs'!$D$56:$R$656,15,0)</f>
        <v>16</v>
      </c>
      <c r="F142" s="17">
        <f ca="1">INDEX('EE investment costs'!$D$56:$R$656,MATCH(X142,'EE investment costs'!$D$56:$D$656,0),MATCH($V$8,'EE investment costs'!$D$56:$R$56,0))</f>
        <v>0</v>
      </c>
      <c r="I142" s="18">
        <v>1</v>
      </c>
      <c r="J142" s="18">
        <v>1</v>
      </c>
      <c r="K142" s="14">
        <f t="shared" ca="1" si="17"/>
        <v>8</v>
      </c>
      <c r="M142" s="19" t="str">
        <f t="shared" ca="1" si="15"/>
        <v>INDLDEFFRH-23</v>
      </c>
      <c r="N142" s="23" t="str">
        <f t="shared" ca="1" si="16"/>
        <v>Other utilities Saving Tech-Heat Room Heat 2.3y</v>
      </c>
      <c r="O142" s="23" t="s">
        <v>32</v>
      </c>
      <c r="P142" s="23" t="s">
        <v>33</v>
      </c>
      <c r="Q142" s="23"/>
      <c r="R142" s="23"/>
      <c r="S142" s="19" t="s">
        <v>34</v>
      </c>
      <c r="V142" s="16" t="str">
        <f t="shared" ca="1" si="18"/>
        <v>LD</v>
      </c>
      <c r="W142" s="14" t="str">
        <f t="shared" ca="1" si="18"/>
        <v>Other utilities</v>
      </c>
      <c r="X142" s="3" t="str">
        <f>'EE investment costs'!D191</f>
        <v>RH-23</v>
      </c>
      <c r="Y142" s="3" t="str">
        <f>'EE investment costs'!E191</f>
        <v>Heat Room Heat</v>
      </c>
      <c r="AC142" s="123">
        <f>'EE investment costs'!C191</f>
        <v>2.2999999999999998</v>
      </c>
      <c r="AD142" s="22"/>
    </row>
    <row r="143" spans="2:30">
      <c r="B143" s="14" t="str">
        <f t="shared" ca="1" si="14"/>
        <v>INDLDEFFLA-23</v>
      </c>
      <c r="C143" s="15" t="str">
        <f t="shared" ca="1" si="13"/>
        <v>ILDLA</v>
      </c>
      <c r="D143" s="16">
        <f>'EE investment costs'!$F$15</f>
        <v>2016</v>
      </c>
      <c r="E143" s="14">
        <f>VLOOKUP(X143,'EE investment costs'!$D$56:$R$656,15,0)</f>
        <v>3.4764999999999997</v>
      </c>
      <c r="F143" s="17">
        <f ca="1">INDEX('EE investment costs'!$D$56:$R$656,MATCH(X143,'EE investment costs'!$D$56:$D$656,0),MATCH($V$8,'EE investment costs'!$D$56:$R$56,0))</f>
        <v>841.08400127374432</v>
      </c>
      <c r="I143" s="18">
        <v>1</v>
      </c>
      <c r="J143" s="18">
        <v>1</v>
      </c>
      <c r="K143" s="14">
        <f t="shared" ca="1" si="17"/>
        <v>4</v>
      </c>
      <c r="M143" s="19" t="str">
        <f t="shared" ca="1" si="15"/>
        <v>INDLDEFFLA-23</v>
      </c>
      <c r="N143" s="23" t="str">
        <f t="shared" ca="1" si="16"/>
        <v>Other utilities Saving Tech-Light 2.3y</v>
      </c>
      <c r="O143" s="23" t="s">
        <v>32</v>
      </c>
      <c r="P143" s="23" t="s">
        <v>33</v>
      </c>
      <c r="Q143" s="23"/>
      <c r="R143" s="23"/>
      <c r="S143" s="19" t="s">
        <v>34</v>
      </c>
      <c r="V143" s="16" t="str">
        <f t="shared" ca="1" si="18"/>
        <v>LD</v>
      </c>
      <c r="W143" s="14" t="str">
        <f t="shared" ca="1" si="18"/>
        <v>Other utilities</v>
      </c>
      <c r="X143" s="3" t="str">
        <f>'EE investment costs'!D192</f>
        <v>LA-23</v>
      </c>
      <c r="Y143" s="3" t="str">
        <f>'EE investment costs'!E192</f>
        <v>Light</v>
      </c>
      <c r="AC143" s="123">
        <f>'EE investment costs'!C192</f>
        <v>2.2999999999999998</v>
      </c>
      <c r="AD143" s="22"/>
    </row>
    <row r="144" spans="2:30">
      <c r="B144" s="14" t="str">
        <f t="shared" ca="1" si="14"/>
        <v>INDLDEFFEM-23</v>
      </c>
      <c r="C144" s="15" t="str">
        <f t="shared" ca="1" si="13"/>
        <v>ILDEM</v>
      </c>
      <c r="D144" s="16">
        <f>'EE investment costs'!$F$15</f>
        <v>2016</v>
      </c>
      <c r="E144" s="14">
        <f>VLOOKUP(X144,'EE investment costs'!$D$56:$R$656,15,0)</f>
        <v>3.6503249999999996</v>
      </c>
      <c r="F144" s="17">
        <f ca="1">INDEX('EE investment costs'!$D$56:$R$656,MATCH(X144,'EE investment costs'!$D$56:$D$656,0),MATCH($V$8,'EE investment costs'!$D$56:$R$56,0))</f>
        <v>831.92041401692563</v>
      </c>
      <c r="I144" s="18">
        <v>1</v>
      </c>
      <c r="J144" s="18">
        <v>1</v>
      </c>
      <c r="K144" s="14">
        <f t="shared" ca="1" si="17"/>
        <v>4</v>
      </c>
      <c r="M144" s="19" t="str">
        <f t="shared" ca="1" si="15"/>
        <v>INDLDEFFEM-23</v>
      </c>
      <c r="N144" s="23" t="str">
        <f t="shared" ca="1" si="16"/>
        <v>Other utilities Saving Tech-Electric Motors 2.3y</v>
      </c>
      <c r="O144" s="23" t="s">
        <v>32</v>
      </c>
      <c r="P144" s="23" t="s">
        <v>33</v>
      </c>
      <c r="Q144" s="23"/>
      <c r="R144" s="23"/>
      <c r="S144" s="19" t="s">
        <v>34</v>
      </c>
      <c r="V144" s="16" t="str">
        <f t="shared" ca="1" si="18"/>
        <v>LD</v>
      </c>
      <c r="W144" s="14" t="str">
        <f t="shared" ca="1" si="18"/>
        <v>Other utilities</v>
      </c>
      <c r="X144" s="3" t="str">
        <f>'EE investment costs'!D193</f>
        <v>EM-23</v>
      </c>
      <c r="Y144" s="3" t="str">
        <f>'EE investment costs'!E193</f>
        <v>Electric Motors</v>
      </c>
      <c r="AC144" s="123">
        <f>'EE investment costs'!C193</f>
        <v>2.2999999999999998</v>
      </c>
      <c r="AD144" s="22"/>
    </row>
    <row r="145" spans="2:30">
      <c r="B145" s="14" t="str">
        <f t="shared" ca="1" si="14"/>
        <v>INDLDEFFTF-23</v>
      </c>
      <c r="C145" s="15" t="str">
        <f t="shared" ca="1" si="13"/>
        <v>ILDTF</v>
      </c>
      <c r="D145" s="16">
        <f>'EE investment costs'!$F$15</f>
        <v>2016</v>
      </c>
      <c r="E145" s="14">
        <f>VLOOKUP(X145,'EE investment costs'!$D$56:$R$656,15,0)</f>
        <v>8.1999999999999993</v>
      </c>
      <c r="F145" s="17">
        <f ca="1">INDEX('EE investment costs'!$D$56:$R$656,MATCH(X145,'EE investment costs'!$D$56:$D$656,0),MATCH($V$8,'EE investment costs'!$D$56:$R$56,0))</f>
        <v>337.95533160652241</v>
      </c>
      <c r="I145" s="18">
        <v>1</v>
      </c>
      <c r="J145" s="18">
        <v>1</v>
      </c>
      <c r="K145" s="14">
        <f t="shared" ca="1" si="17"/>
        <v>8</v>
      </c>
      <c r="M145" s="19" t="str">
        <f t="shared" ca="1" si="15"/>
        <v>INDLDEFFTF-23</v>
      </c>
      <c r="N145" s="23" t="str">
        <f t="shared" ca="1" si="16"/>
        <v>Other utilities Saving Tech-Haulage Tractors, Trucks, Fishing boats 2.3y</v>
      </c>
      <c r="O145" s="23" t="s">
        <v>32</v>
      </c>
      <c r="P145" s="23" t="s">
        <v>33</v>
      </c>
      <c r="Q145" s="23"/>
      <c r="R145" s="23"/>
      <c r="S145" s="19" t="s">
        <v>34</v>
      </c>
      <c r="V145" s="16" t="str">
        <f t="shared" ca="1" si="18"/>
        <v>LD</v>
      </c>
      <c r="W145" s="14" t="str">
        <f t="shared" ca="1" si="18"/>
        <v>Other utilities</v>
      </c>
      <c r="X145" s="3" t="str">
        <f>'EE investment costs'!D194</f>
        <v>TF-23</v>
      </c>
      <c r="Y145" s="3" t="str">
        <f>'EE investment costs'!E194</f>
        <v>Haulage Tractors, Trucks, Fishing boats</v>
      </c>
      <c r="AC145" s="123">
        <f>'EE investment costs'!C194</f>
        <v>2.2999999999999998</v>
      </c>
      <c r="AD145" s="22"/>
    </row>
    <row r="146" spans="2:30">
      <c r="B146" s="14" t="str">
        <f t="shared" ca="1" si="14"/>
        <v>INDLDEFFMT-24</v>
      </c>
      <c r="C146" s="15" t="str">
        <f t="shared" ca="1" si="13"/>
        <v>ILDMT</v>
      </c>
      <c r="D146" s="16">
        <f>'EE investment costs'!$F$15</f>
        <v>2016</v>
      </c>
      <c r="E146" s="14">
        <f>VLOOKUP(X146,'EE investment costs'!$D$56:$R$656,15,0)</f>
        <v>5.2</v>
      </c>
      <c r="F146" s="17">
        <f ca="1">INDEX('EE investment costs'!$D$56:$R$656,MATCH(X146,'EE investment costs'!$D$56:$D$656,0),MATCH($V$8,'EE investment costs'!$D$56:$R$56,0))</f>
        <v>334.72504216570269</v>
      </c>
      <c r="I146" s="18">
        <v>1</v>
      </c>
      <c r="J146" s="18">
        <v>1</v>
      </c>
      <c r="K146" s="14">
        <f t="shared" ca="1" si="17"/>
        <v>8</v>
      </c>
      <c r="M146" s="19" t="str">
        <f t="shared" ca="1" si="15"/>
        <v>INDLDEFFMT-24</v>
      </c>
      <c r="N146" s="23" t="str">
        <f t="shared" ca="1" si="16"/>
        <v>Other utilities Saving Tech-Heat Medium Temp. up to 150C 2.4y</v>
      </c>
      <c r="O146" s="23" t="s">
        <v>32</v>
      </c>
      <c r="P146" s="23" t="s">
        <v>33</v>
      </c>
      <c r="Q146" s="23"/>
      <c r="R146" s="23"/>
      <c r="S146" s="19" t="s">
        <v>34</v>
      </c>
      <c r="V146" s="16" t="str">
        <f t="shared" ca="1" si="18"/>
        <v>LD</v>
      </c>
      <c r="W146" s="14" t="str">
        <f t="shared" ca="1" si="18"/>
        <v>Other utilities</v>
      </c>
      <c r="X146" s="3" t="str">
        <f>'EE investment costs'!D195</f>
        <v>MT-24</v>
      </c>
      <c r="Y146" s="3" t="str">
        <f>'EE investment costs'!E195</f>
        <v>Heat Medium Temp. up to 150C</v>
      </c>
      <c r="AC146" s="123">
        <f>'EE investment costs'!C195</f>
        <v>2.4</v>
      </c>
      <c r="AD146" s="22"/>
    </row>
    <row r="147" spans="2:30">
      <c r="B147" s="14" t="str">
        <f t="shared" ca="1" si="14"/>
        <v>INDLDEFFHT-24</v>
      </c>
      <c r="C147" s="15" t="str">
        <f t="shared" ca="1" si="13"/>
        <v>ILDHT</v>
      </c>
      <c r="D147" s="16">
        <f>'EE investment costs'!$F$15</f>
        <v>2016</v>
      </c>
      <c r="E147" s="14">
        <f>VLOOKUP(X147,'EE investment costs'!$D$56:$R$656,15,0)</f>
        <v>4.1599999999999993</v>
      </c>
      <c r="F147" s="17">
        <f ca="1">INDEX('EE investment costs'!$D$56:$R$656,MATCH(X147,'EE investment costs'!$D$56:$D$656,0),MATCH($V$8,'EE investment costs'!$D$56:$R$56,0))</f>
        <v>285.10322203625248</v>
      </c>
      <c r="I147" s="18">
        <v>1</v>
      </c>
      <c r="J147" s="18">
        <v>1</v>
      </c>
      <c r="K147" s="14">
        <f t="shared" ca="1" si="17"/>
        <v>8</v>
      </c>
      <c r="M147" s="19" t="str">
        <f t="shared" ca="1" si="15"/>
        <v>INDLDEFFHT-24</v>
      </c>
      <c r="N147" s="23" t="str">
        <f t="shared" ca="1" si="16"/>
        <v>Other utilities Saving Tech-Heat High Temp. over 150C 2.4y</v>
      </c>
      <c r="O147" s="23" t="s">
        <v>32</v>
      </c>
      <c r="P147" s="23" t="s">
        <v>33</v>
      </c>
      <c r="Q147" s="23"/>
      <c r="R147" s="23"/>
      <c r="S147" s="19" t="s">
        <v>34</v>
      </c>
      <c r="V147" s="16" t="str">
        <f t="shared" ca="1" si="18"/>
        <v>LD</v>
      </c>
      <c r="W147" s="14" t="str">
        <f t="shared" ca="1" si="18"/>
        <v>Other utilities</v>
      </c>
      <c r="X147" s="3" t="str">
        <f>'EE investment costs'!D196</f>
        <v>HT-24</v>
      </c>
      <c r="Y147" s="3" t="str">
        <f>'EE investment costs'!E196</f>
        <v>Heat High Temp. over 150C</v>
      </c>
      <c r="AC147" s="123">
        <f>'EE investment costs'!C196</f>
        <v>2.4</v>
      </c>
      <c r="AD147" s="22"/>
    </row>
    <row r="148" spans="2:30">
      <c r="B148" s="14" t="str">
        <f t="shared" ca="1" si="14"/>
        <v>INDLDEFFRH-24</v>
      </c>
      <c r="C148" s="15" t="str">
        <f t="shared" ca="1" si="13"/>
        <v>ILDRH</v>
      </c>
      <c r="D148" s="16">
        <f>'EE investment costs'!$F$15</f>
        <v>2016</v>
      </c>
      <c r="E148" s="14">
        <f>VLOOKUP(X148,'EE investment costs'!$D$56:$R$656,15,0)</f>
        <v>16</v>
      </c>
      <c r="F148" s="17">
        <f ca="1">INDEX('EE investment costs'!$D$56:$R$656,MATCH(X148,'EE investment costs'!$D$56:$D$656,0),MATCH($V$8,'EE investment costs'!$D$56:$R$56,0))</f>
        <v>0</v>
      </c>
      <c r="I148" s="18">
        <v>1</v>
      </c>
      <c r="J148" s="18">
        <v>1</v>
      </c>
      <c r="K148" s="14">
        <f t="shared" ca="1" si="17"/>
        <v>8</v>
      </c>
      <c r="M148" s="19" t="str">
        <f t="shared" ca="1" si="15"/>
        <v>INDLDEFFRH-24</v>
      </c>
      <c r="N148" s="23" t="str">
        <f t="shared" ca="1" si="16"/>
        <v>Other utilities Saving Tech-Heat Room Heat 2.4y</v>
      </c>
      <c r="O148" s="23" t="s">
        <v>32</v>
      </c>
      <c r="P148" s="23" t="s">
        <v>33</v>
      </c>
      <c r="Q148" s="23"/>
      <c r="R148" s="23"/>
      <c r="S148" s="19" t="s">
        <v>34</v>
      </c>
      <c r="V148" s="16" t="str">
        <f t="shared" ca="1" si="18"/>
        <v>LD</v>
      </c>
      <c r="W148" s="14" t="str">
        <f t="shared" ca="1" si="18"/>
        <v>Other utilities</v>
      </c>
      <c r="X148" s="3" t="str">
        <f>'EE investment costs'!D197</f>
        <v>RH-24</v>
      </c>
      <c r="Y148" s="3" t="str">
        <f>'EE investment costs'!E197</f>
        <v>Heat Room Heat</v>
      </c>
      <c r="AC148" s="123">
        <f>'EE investment costs'!C197</f>
        <v>2.4</v>
      </c>
      <c r="AD148" s="22"/>
    </row>
    <row r="149" spans="2:30">
      <c r="B149" s="14" t="str">
        <f t="shared" ca="1" si="14"/>
        <v>INDLDEFFLA-24</v>
      </c>
      <c r="C149" s="15" t="str">
        <f t="shared" ca="1" si="13"/>
        <v>ILDLA</v>
      </c>
      <c r="D149" s="16">
        <f>'EE investment costs'!$F$15</f>
        <v>2016</v>
      </c>
      <c r="E149" s="14">
        <f>VLOOKUP(X149,'EE investment costs'!$D$56:$R$656,15,0)</f>
        <v>3.5019999999999998</v>
      </c>
      <c r="F149" s="17">
        <f ca="1">INDEX('EE investment costs'!$D$56:$R$656,MATCH(X149,'EE investment costs'!$D$56:$D$656,0),MATCH($V$8,'EE investment costs'!$D$56:$R$56,0))</f>
        <v>898.40248918345412</v>
      </c>
      <c r="I149" s="18">
        <v>1</v>
      </c>
      <c r="J149" s="18">
        <v>1</v>
      </c>
      <c r="K149" s="14">
        <f t="shared" ca="1" si="17"/>
        <v>4</v>
      </c>
      <c r="M149" s="19" t="str">
        <f t="shared" ca="1" si="15"/>
        <v>INDLDEFFLA-24</v>
      </c>
      <c r="N149" s="23" t="str">
        <f t="shared" ca="1" si="16"/>
        <v>Other utilities Saving Tech-Light 2.4y</v>
      </c>
      <c r="O149" s="23" t="s">
        <v>32</v>
      </c>
      <c r="P149" s="23" t="s">
        <v>33</v>
      </c>
      <c r="Q149" s="23"/>
      <c r="R149" s="23"/>
      <c r="S149" s="19" t="s">
        <v>34</v>
      </c>
      <c r="V149" s="16" t="str">
        <f t="shared" ca="1" si="18"/>
        <v>LD</v>
      </c>
      <c r="W149" s="14" t="str">
        <f t="shared" ca="1" si="18"/>
        <v>Other utilities</v>
      </c>
      <c r="X149" s="3" t="str">
        <f>'EE investment costs'!D198</f>
        <v>LA-24</v>
      </c>
      <c r="Y149" s="3" t="str">
        <f>'EE investment costs'!E198</f>
        <v>Light</v>
      </c>
      <c r="AC149" s="123">
        <f>'EE investment costs'!C198</f>
        <v>2.4</v>
      </c>
      <c r="AD149" s="22"/>
    </row>
    <row r="150" spans="2:30">
      <c r="B150" s="14" t="str">
        <f t="shared" ca="1" si="14"/>
        <v>INDLDEFFEM-24</v>
      </c>
      <c r="C150" s="15" t="str">
        <f t="shared" ca="1" si="13"/>
        <v>ILDEM</v>
      </c>
      <c r="D150" s="16">
        <f>'EE investment costs'!$F$15</f>
        <v>2016</v>
      </c>
      <c r="E150" s="14">
        <f>VLOOKUP(X150,'EE investment costs'!$D$56:$R$656,15,0)</f>
        <v>3.6770999999999998</v>
      </c>
      <c r="F150" s="17">
        <f ca="1">INDEX('EE investment costs'!$D$56:$R$656,MATCH(X150,'EE investment costs'!$D$56:$D$656,0),MATCH($V$8,'EE investment costs'!$D$56:$R$56,0))</f>
        <v>887.39494404404627</v>
      </c>
      <c r="I150" s="18">
        <v>1</v>
      </c>
      <c r="J150" s="18">
        <v>1</v>
      </c>
      <c r="K150" s="14">
        <f t="shared" ca="1" si="17"/>
        <v>4</v>
      </c>
      <c r="M150" s="19" t="str">
        <f t="shared" ca="1" si="15"/>
        <v>INDLDEFFEM-24</v>
      </c>
      <c r="N150" s="23" t="str">
        <f t="shared" ca="1" si="16"/>
        <v>Other utilities Saving Tech-Electric Motors 2.4y</v>
      </c>
      <c r="O150" s="23" t="s">
        <v>32</v>
      </c>
      <c r="P150" s="23" t="s">
        <v>33</v>
      </c>
      <c r="Q150" s="23"/>
      <c r="R150" s="23"/>
      <c r="S150" s="19" t="s">
        <v>34</v>
      </c>
      <c r="V150" s="16" t="str">
        <f t="shared" ca="1" si="18"/>
        <v>LD</v>
      </c>
      <c r="W150" s="14" t="str">
        <f t="shared" ca="1" si="18"/>
        <v>Other utilities</v>
      </c>
      <c r="X150" s="3" t="str">
        <f>'EE investment costs'!D199</f>
        <v>EM-24</v>
      </c>
      <c r="Y150" s="3" t="str">
        <f>'EE investment costs'!E199</f>
        <v>Electric Motors</v>
      </c>
      <c r="AC150" s="123">
        <f>'EE investment costs'!C199</f>
        <v>2.4</v>
      </c>
      <c r="AD150" s="22"/>
    </row>
    <row r="151" spans="2:30">
      <c r="B151" s="14" t="str">
        <f t="shared" ca="1" si="14"/>
        <v>INDLDEFFTF-24</v>
      </c>
      <c r="C151" s="15" t="str">
        <f t="shared" ca="1" si="13"/>
        <v>ILDTF</v>
      </c>
      <c r="D151" s="16">
        <f>'EE investment costs'!$F$15</f>
        <v>2016</v>
      </c>
      <c r="E151" s="14">
        <f>VLOOKUP(X151,'EE investment costs'!$D$56:$R$656,15,0)</f>
        <v>8.6</v>
      </c>
      <c r="F151" s="17">
        <f ca="1">INDEX('EE investment costs'!$D$56:$R$656,MATCH(X151,'EE investment costs'!$D$56:$D$656,0),MATCH($V$8,'EE investment costs'!$D$56:$R$56,0))</f>
        <v>352.64904167637127</v>
      </c>
      <c r="I151" s="18">
        <v>1</v>
      </c>
      <c r="J151" s="18">
        <v>1</v>
      </c>
      <c r="K151" s="14">
        <f t="shared" ca="1" si="17"/>
        <v>8</v>
      </c>
      <c r="M151" s="19" t="str">
        <f t="shared" ca="1" si="15"/>
        <v>INDLDEFFTF-24</v>
      </c>
      <c r="N151" s="23" t="str">
        <f t="shared" ca="1" si="16"/>
        <v>Other utilities Saving Tech-Haulage Tractors, Trucks, Fishing boats 2.4y</v>
      </c>
      <c r="O151" s="23" t="s">
        <v>32</v>
      </c>
      <c r="P151" s="23" t="s">
        <v>33</v>
      </c>
      <c r="Q151" s="23"/>
      <c r="R151" s="23"/>
      <c r="S151" s="19" t="s">
        <v>34</v>
      </c>
      <c r="V151" s="16" t="str">
        <f t="shared" ca="1" si="18"/>
        <v>LD</v>
      </c>
      <c r="W151" s="14" t="str">
        <f t="shared" ca="1" si="18"/>
        <v>Other utilities</v>
      </c>
      <c r="X151" s="3" t="str">
        <f>'EE investment costs'!D200</f>
        <v>TF-24</v>
      </c>
      <c r="Y151" s="3" t="str">
        <f>'EE investment costs'!E200</f>
        <v>Haulage Tractors, Trucks, Fishing boats</v>
      </c>
      <c r="AC151" s="123">
        <f>'EE investment costs'!C200</f>
        <v>2.4</v>
      </c>
      <c r="AD151" s="22"/>
    </row>
    <row r="152" spans="2:30">
      <c r="B152" s="14" t="str">
        <f t="shared" ca="1" si="14"/>
        <v>INDLDEFFMT-25</v>
      </c>
      <c r="C152" s="15" t="str">
        <f t="shared" ca="1" si="13"/>
        <v>ILDMT</v>
      </c>
      <c r="D152" s="16">
        <f>'EE investment costs'!$F$15</f>
        <v>2016</v>
      </c>
      <c r="E152" s="14">
        <f>VLOOKUP(X152,'EE investment costs'!$D$56:$R$656,15,0)</f>
        <v>5.25</v>
      </c>
      <c r="F152" s="17">
        <f ca="1">INDEX('EE investment costs'!$D$56:$R$656,MATCH(X152,'EE investment costs'!$D$56:$D$656,0),MATCH($V$8,'EE investment costs'!$D$56:$R$56,0))</f>
        <v>353.84670166789238</v>
      </c>
      <c r="I152" s="18">
        <v>1</v>
      </c>
      <c r="J152" s="18">
        <v>1</v>
      </c>
      <c r="K152" s="14">
        <f t="shared" ca="1" si="17"/>
        <v>8</v>
      </c>
      <c r="M152" s="19" t="str">
        <f t="shared" ca="1" si="15"/>
        <v>INDLDEFFMT-25</v>
      </c>
      <c r="N152" s="23" t="str">
        <f t="shared" ca="1" si="16"/>
        <v>Other utilities Saving Tech-Heat Medium Temp. up to 150C 2.5y</v>
      </c>
      <c r="O152" s="23" t="s">
        <v>32</v>
      </c>
      <c r="P152" s="23" t="s">
        <v>33</v>
      </c>
      <c r="Q152" s="23"/>
      <c r="R152" s="23"/>
      <c r="S152" s="19" t="s">
        <v>34</v>
      </c>
      <c r="V152" s="16" t="str">
        <f t="shared" ca="1" si="18"/>
        <v>LD</v>
      </c>
      <c r="W152" s="14" t="str">
        <f t="shared" ca="1" si="18"/>
        <v>Other utilities</v>
      </c>
      <c r="X152" s="3" t="str">
        <f>'EE investment costs'!D201</f>
        <v>MT-25</v>
      </c>
      <c r="Y152" s="3" t="str">
        <f>'EE investment costs'!E201</f>
        <v>Heat Medium Temp. up to 150C</v>
      </c>
      <c r="AC152" s="123">
        <f>'EE investment costs'!C201</f>
        <v>2.5</v>
      </c>
      <c r="AD152" s="22"/>
    </row>
    <row r="153" spans="2:30">
      <c r="B153" s="14" t="str">
        <f t="shared" ca="1" si="14"/>
        <v>INDLDEFFHT-25</v>
      </c>
      <c r="C153" s="15" t="str">
        <f t="shared" ca="1" si="13"/>
        <v>ILDHT</v>
      </c>
      <c r="D153" s="16">
        <f>'EE investment costs'!$F$15</f>
        <v>2016</v>
      </c>
      <c r="E153" s="14">
        <f>VLOOKUP(X153,'EE investment costs'!$D$56:$R$656,15,0)</f>
        <v>4.1999999999999993</v>
      </c>
      <c r="F153" s="17">
        <f ca="1">INDEX('EE investment costs'!$D$56:$R$656,MATCH(X153,'EE investment costs'!$D$56:$D$656,0),MATCH($V$8,'EE investment costs'!$D$56:$R$56,0))</f>
        <v>299.53882821530323</v>
      </c>
      <c r="I153" s="18">
        <v>1</v>
      </c>
      <c r="J153" s="18">
        <v>1</v>
      </c>
      <c r="K153" s="14">
        <f t="shared" ca="1" si="17"/>
        <v>8</v>
      </c>
      <c r="M153" s="19" t="str">
        <f t="shared" ca="1" si="15"/>
        <v>INDLDEFFHT-25</v>
      </c>
      <c r="N153" s="23" t="str">
        <f t="shared" ca="1" si="16"/>
        <v>Other utilities Saving Tech-Heat High Temp. over 150C 2.5y</v>
      </c>
      <c r="O153" s="23" t="s">
        <v>32</v>
      </c>
      <c r="P153" s="23" t="s">
        <v>33</v>
      </c>
      <c r="Q153" s="23"/>
      <c r="R153" s="23"/>
      <c r="S153" s="19" t="s">
        <v>34</v>
      </c>
      <c r="V153" s="16" t="str">
        <f t="shared" ca="1" si="18"/>
        <v>LD</v>
      </c>
      <c r="W153" s="14" t="str">
        <f t="shared" ca="1" si="18"/>
        <v>Other utilities</v>
      </c>
      <c r="X153" s="3" t="str">
        <f>'EE investment costs'!D202</f>
        <v>HT-25</v>
      </c>
      <c r="Y153" s="3" t="str">
        <f>'EE investment costs'!E202</f>
        <v>Heat High Temp. over 150C</v>
      </c>
      <c r="AC153" s="123">
        <f>'EE investment costs'!C202</f>
        <v>2.5</v>
      </c>
      <c r="AD153" s="22"/>
    </row>
    <row r="154" spans="2:30">
      <c r="B154" s="14" t="str">
        <f t="shared" ca="1" si="14"/>
        <v>INDLDEFFRH-25</v>
      </c>
      <c r="C154" s="15" t="str">
        <f t="shared" ca="1" si="13"/>
        <v>ILDRH</v>
      </c>
      <c r="D154" s="16">
        <f>'EE investment costs'!$F$15</f>
        <v>2016</v>
      </c>
      <c r="E154" s="14">
        <f>VLOOKUP(X154,'EE investment costs'!$D$56:$R$656,15,0)</f>
        <v>16</v>
      </c>
      <c r="F154" s="17">
        <f ca="1">INDEX('EE investment costs'!$D$56:$R$656,MATCH(X154,'EE investment costs'!$D$56:$D$656,0),MATCH($V$8,'EE investment costs'!$D$56:$R$56,0))</f>
        <v>0</v>
      </c>
      <c r="I154" s="18">
        <v>1</v>
      </c>
      <c r="J154" s="18">
        <v>1</v>
      </c>
      <c r="K154" s="14">
        <f t="shared" ca="1" si="17"/>
        <v>8</v>
      </c>
      <c r="M154" s="19" t="str">
        <f t="shared" ca="1" si="15"/>
        <v>INDLDEFFRH-25</v>
      </c>
      <c r="N154" s="23" t="str">
        <f t="shared" ca="1" si="16"/>
        <v>Other utilities Saving Tech-Heat Room Heat 2.5y</v>
      </c>
      <c r="O154" s="23" t="s">
        <v>32</v>
      </c>
      <c r="P154" s="23" t="s">
        <v>33</v>
      </c>
      <c r="Q154" s="23"/>
      <c r="R154" s="23"/>
      <c r="S154" s="19" t="s">
        <v>34</v>
      </c>
      <c r="V154" s="16" t="str">
        <f t="shared" ca="1" si="18"/>
        <v>LD</v>
      </c>
      <c r="W154" s="14" t="str">
        <f t="shared" ca="1" si="18"/>
        <v>Other utilities</v>
      </c>
      <c r="X154" s="3" t="str">
        <f>'EE investment costs'!D203</f>
        <v>RH-25</v>
      </c>
      <c r="Y154" s="3" t="str">
        <f>'EE investment costs'!E203</f>
        <v>Heat Room Heat</v>
      </c>
      <c r="AC154" s="123">
        <f>'EE investment costs'!C203</f>
        <v>2.5</v>
      </c>
      <c r="AD154" s="22"/>
    </row>
    <row r="155" spans="2:30">
      <c r="B155" s="14" t="str">
        <f t="shared" ca="1" si="14"/>
        <v>INDLDEFFLA-25</v>
      </c>
      <c r="C155" s="15" t="str">
        <f t="shared" ca="1" si="13"/>
        <v>ILDLA</v>
      </c>
      <c r="D155" s="16">
        <f>'EE investment costs'!$F$15</f>
        <v>2016</v>
      </c>
      <c r="E155" s="14">
        <f>VLOOKUP(X155,'EE investment costs'!$D$56:$R$656,15,0)</f>
        <v>3.5274999999999999</v>
      </c>
      <c r="F155" s="17">
        <f ca="1">INDEX('EE investment costs'!$D$56:$R$656,MATCH(X155,'EE investment costs'!$D$56:$D$656,0),MATCH($V$8,'EE investment costs'!$D$56:$R$56,0))</f>
        <v>955.72097709316415</v>
      </c>
      <c r="I155" s="18">
        <v>1</v>
      </c>
      <c r="J155" s="18">
        <v>1</v>
      </c>
      <c r="K155" s="14">
        <f t="shared" ca="1" si="17"/>
        <v>3</v>
      </c>
      <c r="M155" s="19" t="str">
        <f t="shared" ca="1" si="15"/>
        <v>INDLDEFFLA-25</v>
      </c>
      <c r="N155" s="23" t="str">
        <f t="shared" ca="1" si="16"/>
        <v>Other utilities Saving Tech-Light 2.5y</v>
      </c>
      <c r="O155" s="23" t="s">
        <v>32</v>
      </c>
      <c r="P155" s="23" t="s">
        <v>33</v>
      </c>
      <c r="Q155" s="23"/>
      <c r="R155" s="23"/>
      <c r="S155" s="19" t="s">
        <v>34</v>
      </c>
      <c r="V155" s="16" t="str">
        <f t="shared" ca="1" si="18"/>
        <v>LD</v>
      </c>
      <c r="W155" s="14" t="str">
        <f t="shared" ca="1" si="18"/>
        <v>Other utilities</v>
      </c>
      <c r="X155" s="3" t="str">
        <f>'EE investment costs'!D204</f>
        <v>LA-25</v>
      </c>
      <c r="Y155" s="3" t="str">
        <f>'EE investment costs'!E204</f>
        <v>Light</v>
      </c>
      <c r="AC155" s="123">
        <f>'EE investment costs'!C204</f>
        <v>2.5</v>
      </c>
      <c r="AD155" s="22"/>
    </row>
    <row r="156" spans="2:30">
      <c r="B156" s="14" t="str">
        <f t="shared" ca="1" si="14"/>
        <v>INDLDEFFEM-25</v>
      </c>
      <c r="C156" s="15" t="str">
        <f t="shared" ca="1" si="13"/>
        <v>ILDEM</v>
      </c>
      <c r="D156" s="16">
        <f>'EE investment costs'!$F$15</f>
        <v>2016</v>
      </c>
      <c r="E156" s="14">
        <f>VLOOKUP(X156,'EE investment costs'!$D$56:$R$656,15,0)</f>
        <v>3.703875</v>
      </c>
      <c r="F156" s="17">
        <f ca="1">INDEX('EE investment costs'!$D$56:$R$656,MATCH(X156,'EE investment costs'!$D$56:$D$656,0),MATCH($V$8,'EE investment costs'!$D$56:$R$56,0))</f>
        <v>942.86947407116691</v>
      </c>
      <c r="I156" s="18">
        <v>1</v>
      </c>
      <c r="J156" s="18">
        <v>1</v>
      </c>
      <c r="K156" s="14">
        <f t="shared" ca="1" si="17"/>
        <v>3</v>
      </c>
      <c r="M156" s="19" t="str">
        <f t="shared" ca="1" si="15"/>
        <v>INDLDEFFEM-25</v>
      </c>
      <c r="N156" s="23" t="str">
        <f t="shared" ca="1" si="16"/>
        <v>Other utilities Saving Tech-Electric Motors 2.5y</v>
      </c>
      <c r="O156" s="23" t="s">
        <v>32</v>
      </c>
      <c r="P156" s="23" t="s">
        <v>33</v>
      </c>
      <c r="Q156" s="23"/>
      <c r="R156" s="23"/>
      <c r="S156" s="19" t="s">
        <v>34</v>
      </c>
      <c r="V156" s="16" t="str">
        <f t="shared" ca="1" si="18"/>
        <v>LD</v>
      </c>
      <c r="W156" s="14" t="str">
        <f t="shared" ca="1" si="18"/>
        <v>Other utilities</v>
      </c>
      <c r="X156" s="3" t="str">
        <f>'EE investment costs'!D205</f>
        <v>EM-25</v>
      </c>
      <c r="Y156" s="3" t="str">
        <f>'EE investment costs'!E205</f>
        <v>Electric Motors</v>
      </c>
      <c r="AC156" s="123">
        <f>'EE investment costs'!C205</f>
        <v>2.5</v>
      </c>
      <c r="AD156" s="22"/>
    </row>
    <row r="157" spans="2:30">
      <c r="B157" s="14" t="str">
        <f t="shared" ca="1" si="14"/>
        <v>INDLDEFFTF-25</v>
      </c>
      <c r="C157" s="15" t="str">
        <f t="shared" ca="1" si="13"/>
        <v>ILDTF</v>
      </c>
      <c r="D157" s="16">
        <f>'EE investment costs'!$F$15</f>
        <v>2016</v>
      </c>
      <c r="E157" s="14">
        <f>VLOOKUP(X157,'EE investment costs'!$D$56:$R$656,15,0)</f>
        <v>9</v>
      </c>
      <c r="F157" s="17">
        <f ca="1">INDEX('EE investment costs'!$D$56:$R$656,MATCH(X157,'EE investment costs'!$D$56:$D$656,0),MATCH($V$8,'EE investment costs'!$D$56:$R$56,0))</f>
        <v>367.34275174622002</v>
      </c>
      <c r="I157" s="18">
        <v>1</v>
      </c>
      <c r="J157" s="18">
        <v>1</v>
      </c>
      <c r="K157" s="14">
        <f t="shared" ca="1" si="17"/>
        <v>8</v>
      </c>
      <c r="M157" s="19" t="str">
        <f t="shared" ca="1" si="15"/>
        <v>INDLDEFFTF-25</v>
      </c>
      <c r="N157" s="23" t="str">
        <f t="shared" ca="1" si="16"/>
        <v>Other utilities Saving Tech-Haulage Tractors, Trucks, Fishing boats 2.5y</v>
      </c>
      <c r="O157" s="23" t="s">
        <v>32</v>
      </c>
      <c r="P157" s="23" t="s">
        <v>33</v>
      </c>
      <c r="Q157" s="23"/>
      <c r="R157" s="23"/>
      <c r="S157" s="19" t="s">
        <v>34</v>
      </c>
      <c r="V157" s="16" t="str">
        <f t="shared" ca="1" si="18"/>
        <v>LD</v>
      </c>
      <c r="W157" s="14" t="str">
        <f t="shared" ca="1" si="18"/>
        <v>Other utilities</v>
      </c>
      <c r="X157" s="3" t="str">
        <f>'EE investment costs'!D206</f>
        <v>TF-25</v>
      </c>
      <c r="Y157" s="3" t="str">
        <f>'EE investment costs'!E206</f>
        <v>Haulage Tractors, Trucks, Fishing boats</v>
      </c>
      <c r="AC157" s="123">
        <f>'EE investment costs'!C206</f>
        <v>2.5</v>
      </c>
      <c r="AD157" s="22"/>
    </row>
    <row r="158" spans="2:30">
      <c r="B158" s="14" t="str">
        <f t="shared" ca="1" si="14"/>
        <v>INDLDEFFMT-26</v>
      </c>
      <c r="C158" s="15" t="str">
        <f t="shared" ca="1" si="13"/>
        <v>ILDMT</v>
      </c>
      <c r="D158" s="16">
        <f>'EE investment costs'!$F$15</f>
        <v>2016</v>
      </c>
      <c r="E158" s="14">
        <f>VLOOKUP(X158,'EE investment costs'!$D$56:$R$656,15,0)</f>
        <v>5.3</v>
      </c>
      <c r="F158" s="17">
        <f ca="1">INDEX('EE investment costs'!$D$56:$R$656,MATCH(X158,'EE investment costs'!$D$56:$D$656,0),MATCH($V$8,'EE investment costs'!$D$56:$R$56,0))</f>
        <v>372.96836117008206</v>
      </c>
      <c r="I158" s="18">
        <v>1</v>
      </c>
      <c r="J158" s="18">
        <v>1</v>
      </c>
      <c r="K158" s="14">
        <f t="shared" ca="1" si="17"/>
        <v>8</v>
      </c>
      <c r="M158" s="19" t="str">
        <f t="shared" ca="1" si="15"/>
        <v>INDLDEFFMT-26</v>
      </c>
      <c r="N158" s="23" t="str">
        <f t="shared" ca="1" si="16"/>
        <v>Other utilities Saving Tech-Heat Medium Temp. up to 150C 2.6y</v>
      </c>
      <c r="O158" s="23" t="s">
        <v>32</v>
      </c>
      <c r="P158" s="23" t="s">
        <v>33</v>
      </c>
      <c r="Q158" s="23"/>
      <c r="R158" s="23"/>
      <c r="S158" s="19" t="s">
        <v>34</v>
      </c>
      <c r="V158" s="16" t="str">
        <f t="shared" ca="1" si="18"/>
        <v>LD</v>
      </c>
      <c r="W158" s="14" t="str">
        <f t="shared" ca="1" si="18"/>
        <v>Other utilities</v>
      </c>
      <c r="X158" s="3" t="str">
        <f>'EE investment costs'!D207</f>
        <v>MT-26</v>
      </c>
      <c r="Y158" s="3" t="str">
        <f>'EE investment costs'!E207</f>
        <v>Heat Medium Temp. up to 150C</v>
      </c>
      <c r="AC158" s="123">
        <f>'EE investment costs'!C207</f>
        <v>2.6</v>
      </c>
      <c r="AD158" s="22"/>
    </row>
    <row r="159" spans="2:30">
      <c r="B159" s="14" t="str">
        <f t="shared" ca="1" si="14"/>
        <v>INDLDEFFHT-26</v>
      </c>
      <c r="C159" s="15" t="str">
        <f t="shared" ca="1" si="13"/>
        <v>ILDHT</v>
      </c>
      <c r="D159" s="16">
        <f>'EE investment costs'!$F$15</f>
        <v>2016</v>
      </c>
      <c r="E159" s="14">
        <f>VLOOKUP(X159,'EE investment costs'!$D$56:$R$656,15,0)</f>
        <v>4.2399999999999993</v>
      </c>
      <c r="F159" s="17">
        <f ca="1">INDEX('EE investment costs'!$D$56:$R$656,MATCH(X159,'EE investment costs'!$D$56:$D$656,0),MATCH($V$8,'EE investment costs'!$D$56:$R$56,0))</f>
        <v>313.97443439435403</v>
      </c>
      <c r="I159" s="18">
        <v>1</v>
      </c>
      <c r="J159" s="18">
        <v>1</v>
      </c>
      <c r="K159" s="14">
        <f t="shared" ca="1" si="17"/>
        <v>8</v>
      </c>
      <c r="M159" s="19" t="str">
        <f t="shared" ca="1" si="15"/>
        <v>INDLDEFFHT-26</v>
      </c>
      <c r="N159" s="23" t="str">
        <f t="shared" ca="1" si="16"/>
        <v>Other utilities Saving Tech-Heat High Temp. over 150C 2.6y</v>
      </c>
      <c r="O159" s="23" t="s">
        <v>32</v>
      </c>
      <c r="P159" s="23" t="s">
        <v>33</v>
      </c>
      <c r="Q159" s="23"/>
      <c r="R159" s="23"/>
      <c r="S159" s="19" t="s">
        <v>34</v>
      </c>
      <c r="V159" s="16" t="str">
        <f t="shared" ca="1" si="18"/>
        <v>LD</v>
      </c>
      <c r="W159" s="14" t="str">
        <f t="shared" ca="1" si="18"/>
        <v>Other utilities</v>
      </c>
      <c r="X159" s="3" t="str">
        <f>'EE investment costs'!D208</f>
        <v>HT-26</v>
      </c>
      <c r="Y159" s="3" t="str">
        <f>'EE investment costs'!E208</f>
        <v>Heat High Temp. over 150C</v>
      </c>
      <c r="AC159" s="123">
        <f>'EE investment costs'!C208</f>
        <v>2.6</v>
      </c>
      <c r="AD159" s="22"/>
    </row>
    <row r="160" spans="2:30">
      <c r="B160" s="14" t="str">
        <f t="shared" ca="1" si="14"/>
        <v>INDLDEFFRH-26</v>
      </c>
      <c r="C160" s="15" t="str">
        <f t="shared" ca="1" si="13"/>
        <v>ILDRH</v>
      </c>
      <c r="D160" s="16">
        <f>'EE investment costs'!$F$15</f>
        <v>2016</v>
      </c>
      <c r="E160" s="14">
        <f>VLOOKUP(X160,'EE investment costs'!$D$56:$R$656,15,0)</f>
        <v>16</v>
      </c>
      <c r="F160" s="17">
        <f ca="1">INDEX('EE investment costs'!$D$56:$R$656,MATCH(X160,'EE investment costs'!$D$56:$D$656,0),MATCH($V$8,'EE investment costs'!$D$56:$R$56,0))</f>
        <v>0</v>
      </c>
      <c r="I160" s="18">
        <v>1</v>
      </c>
      <c r="J160" s="18">
        <v>1</v>
      </c>
      <c r="K160" s="14">
        <f t="shared" ca="1" si="17"/>
        <v>8</v>
      </c>
      <c r="M160" s="19" t="str">
        <f t="shared" ca="1" si="15"/>
        <v>INDLDEFFRH-26</v>
      </c>
      <c r="N160" s="23" t="str">
        <f t="shared" ca="1" si="16"/>
        <v>Other utilities Saving Tech-Heat Room Heat 2.6y</v>
      </c>
      <c r="O160" s="23" t="s">
        <v>32</v>
      </c>
      <c r="P160" s="23" t="s">
        <v>33</v>
      </c>
      <c r="Q160" s="23"/>
      <c r="R160" s="23"/>
      <c r="S160" s="19" t="s">
        <v>34</v>
      </c>
      <c r="V160" s="16" t="str">
        <f t="shared" ca="1" si="18"/>
        <v>LD</v>
      </c>
      <c r="W160" s="14" t="str">
        <f t="shared" ca="1" si="18"/>
        <v>Other utilities</v>
      </c>
      <c r="X160" s="3" t="str">
        <f>'EE investment costs'!D209</f>
        <v>RH-26</v>
      </c>
      <c r="Y160" s="3" t="str">
        <f>'EE investment costs'!E209</f>
        <v>Heat Room Heat</v>
      </c>
      <c r="AC160" s="123">
        <f>'EE investment costs'!C209</f>
        <v>2.6</v>
      </c>
      <c r="AD160" s="22"/>
    </row>
    <row r="161" spans="2:30">
      <c r="B161" s="14" t="str">
        <f t="shared" ca="1" si="14"/>
        <v>INDLDEFFLA-26</v>
      </c>
      <c r="C161" s="15" t="str">
        <f t="shared" ca="1" si="13"/>
        <v>ILDLA</v>
      </c>
      <c r="D161" s="16">
        <f>'EE investment costs'!$F$15</f>
        <v>2016</v>
      </c>
      <c r="E161" s="14">
        <f>VLOOKUP(X161,'EE investment costs'!$D$56:$R$656,15,0)</f>
        <v>3.5529999999999999</v>
      </c>
      <c r="F161" s="17">
        <f ca="1">INDEX('EE investment costs'!$D$56:$R$656,MATCH(X161,'EE investment costs'!$D$56:$D$656,0),MATCH($V$8,'EE investment costs'!$D$56:$R$56,0))</f>
        <v>1013.0394650028743</v>
      </c>
      <c r="I161" s="18">
        <v>1</v>
      </c>
      <c r="J161" s="18">
        <v>1</v>
      </c>
      <c r="K161" s="14">
        <f t="shared" ca="1" si="17"/>
        <v>2</v>
      </c>
      <c r="M161" s="19" t="str">
        <f t="shared" ca="1" si="15"/>
        <v>INDLDEFFLA-26</v>
      </c>
      <c r="N161" s="23" t="str">
        <f t="shared" ca="1" si="16"/>
        <v>Other utilities Saving Tech-Light 2.6y</v>
      </c>
      <c r="O161" s="23" t="s">
        <v>32</v>
      </c>
      <c r="P161" s="23" t="s">
        <v>33</v>
      </c>
      <c r="Q161" s="23"/>
      <c r="R161" s="23"/>
      <c r="S161" s="19" t="s">
        <v>34</v>
      </c>
      <c r="V161" s="16" t="str">
        <f t="shared" ca="1" si="18"/>
        <v>LD</v>
      </c>
      <c r="W161" s="14" t="str">
        <f t="shared" ca="1" si="18"/>
        <v>Other utilities</v>
      </c>
      <c r="X161" s="3" t="str">
        <f>'EE investment costs'!D210</f>
        <v>LA-26</v>
      </c>
      <c r="Y161" s="3" t="str">
        <f>'EE investment costs'!E210</f>
        <v>Light</v>
      </c>
      <c r="AC161" s="123">
        <f>'EE investment costs'!C210</f>
        <v>2.6</v>
      </c>
      <c r="AD161" s="22"/>
    </row>
    <row r="162" spans="2:30">
      <c r="B162" s="14" t="str">
        <f t="shared" ca="1" si="14"/>
        <v>INDLDEFFEM-26</v>
      </c>
      <c r="C162" s="15" t="str">
        <f t="shared" ca="1" si="13"/>
        <v>ILDEM</v>
      </c>
      <c r="D162" s="16">
        <f>'EE investment costs'!$F$15</f>
        <v>2016</v>
      </c>
      <c r="E162" s="14">
        <f>VLOOKUP(X162,'EE investment costs'!$D$56:$R$656,15,0)</f>
        <v>3.7306499999999998</v>
      </c>
      <c r="F162" s="17">
        <f ca="1">INDEX('EE investment costs'!$D$56:$R$656,MATCH(X162,'EE investment costs'!$D$56:$D$656,0),MATCH($V$8,'EE investment costs'!$D$56:$R$56,0))</f>
        <v>998.34400409828777</v>
      </c>
      <c r="I162" s="18">
        <v>1</v>
      </c>
      <c r="J162" s="18">
        <v>1</v>
      </c>
      <c r="K162" s="14">
        <f t="shared" ca="1" si="17"/>
        <v>3</v>
      </c>
      <c r="M162" s="19" t="str">
        <f t="shared" ca="1" si="15"/>
        <v>INDLDEFFEM-26</v>
      </c>
      <c r="N162" s="23" t="str">
        <f t="shared" ca="1" si="16"/>
        <v>Other utilities Saving Tech-Electric Motors 2.6y</v>
      </c>
      <c r="O162" s="23" t="s">
        <v>32</v>
      </c>
      <c r="P162" s="23" t="s">
        <v>33</v>
      </c>
      <c r="Q162" s="23"/>
      <c r="R162" s="23"/>
      <c r="S162" s="19" t="s">
        <v>34</v>
      </c>
      <c r="V162" s="16" t="str">
        <f t="shared" ca="1" si="18"/>
        <v>LD</v>
      </c>
      <c r="W162" s="14" t="str">
        <f t="shared" ca="1" si="18"/>
        <v>Other utilities</v>
      </c>
      <c r="X162" s="3" t="str">
        <f>'EE investment costs'!D211</f>
        <v>EM-26</v>
      </c>
      <c r="Y162" s="3" t="str">
        <f>'EE investment costs'!E211</f>
        <v>Electric Motors</v>
      </c>
      <c r="AC162" s="123">
        <f>'EE investment costs'!C211</f>
        <v>2.6</v>
      </c>
      <c r="AD162" s="22"/>
    </row>
    <row r="163" spans="2:30">
      <c r="B163" s="14" t="str">
        <f t="shared" ca="1" si="14"/>
        <v>INDLDEFFTF-26</v>
      </c>
      <c r="C163" s="15" t="str">
        <f t="shared" ca="1" si="13"/>
        <v>ILDTF</v>
      </c>
      <c r="D163" s="16">
        <f>'EE investment costs'!$F$15</f>
        <v>2016</v>
      </c>
      <c r="E163" s="14">
        <f>VLOOKUP(X163,'EE investment costs'!$D$56:$R$656,15,0)</f>
        <v>9.4</v>
      </c>
      <c r="F163" s="17">
        <f ca="1">INDEX('EE investment costs'!$D$56:$R$656,MATCH(X163,'EE investment costs'!$D$56:$D$656,0),MATCH($V$8,'EE investment costs'!$D$56:$R$56,0))</f>
        <v>382.03646181606888</v>
      </c>
      <c r="I163" s="18">
        <v>1</v>
      </c>
      <c r="J163" s="18">
        <v>1</v>
      </c>
      <c r="K163" s="14">
        <f t="shared" ca="1" si="17"/>
        <v>8</v>
      </c>
      <c r="M163" s="19" t="str">
        <f t="shared" ca="1" si="15"/>
        <v>INDLDEFFTF-26</v>
      </c>
      <c r="N163" s="23" t="str">
        <f t="shared" ca="1" si="16"/>
        <v>Other utilities Saving Tech-Haulage Tractors, Trucks, Fishing boats 2.6y</v>
      </c>
      <c r="O163" s="23" t="s">
        <v>32</v>
      </c>
      <c r="P163" s="23" t="s">
        <v>33</v>
      </c>
      <c r="Q163" s="23"/>
      <c r="R163" s="23"/>
      <c r="S163" s="19" t="s">
        <v>34</v>
      </c>
      <c r="V163" s="16" t="str">
        <f t="shared" ca="1" si="18"/>
        <v>LD</v>
      </c>
      <c r="W163" s="14" t="str">
        <f t="shared" ca="1" si="18"/>
        <v>Other utilities</v>
      </c>
      <c r="X163" s="3" t="str">
        <f>'EE investment costs'!D212</f>
        <v>TF-26</v>
      </c>
      <c r="Y163" s="3" t="str">
        <f>'EE investment costs'!E212</f>
        <v>Haulage Tractors, Trucks, Fishing boats</v>
      </c>
      <c r="AC163" s="123">
        <f>'EE investment costs'!C212</f>
        <v>2.6</v>
      </c>
      <c r="AD163" s="22"/>
    </row>
    <row r="164" spans="2:30">
      <c r="B164" s="14" t="str">
        <f t="shared" ca="1" si="14"/>
        <v>INDLDEFFMT-27</v>
      </c>
      <c r="C164" s="15" t="str">
        <f t="shared" ca="1" si="13"/>
        <v>ILDMT</v>
      </c>
      <c r="D164" s="16">
        <f>'EE investment costs'!$F$15</f>
        <v>2016</v>
      </c>
      <c r="E164" s="14">
        <f>VLOOKUP(X164,'EE investment costs'!$D$56:$R$656,15,0)</f>
        <v>5.35</v>
      </c>
      <c r="F164" s="17">
        <f ca="1">INDEX('EE investment costs'!$D$56:$R$656,MATCH(X164,'EE investment costs'!$D$56:$D$656,0),MATCH($V$8,'EE investment costs'!$D$56:$R$56,0))</f>
        <v>392.09002067227175</v>
      </c>
      <c r="I164" s="18">
        <v>1</v>
      </c>
      <c r="J164" s="18">
        <v>1</v>
      </c>
      <c r="K164" s="14">
        <f t="shared" ca="1" si="17"/>
        <v>8</v>
      </c>
      <c r="M164" s="19" t="str">
        <f t="shared" ca="1" si="15"/>
        <v>INDLDEFFMT-27</v>
      </c>
      <c r="N164" s="23" t="str">
        <f t="shared" ca="1" si="16"/>
        <v>Other utilities Saving Tech-Heat Medium Temp. up to 150C 2.7y</v>
      </c>
      <c r="O164" s="23" t="s">
        <v>32</v>
      </c>
      <c r="P164" s="23" t="s">
        <v>33</v>
      </c>
      <c r="Q164" s="23"/>
      <c r="R164" s="23"/>
      <c r="S164" s="19" t="s">
        <v>34</v>
      </c>
      <c r="V164" s="16" t="str">
        <f t="shared" ca="1" si="18"/>
        <v>LD</v>
      </c>
      <c r="W164" s="14" t="str">
        <f t="shared" ca="1" si="18"/>
        <v>Other utilities</v>
      </c>
      <c r="X164" s="3" t="str">
        <f>'EE investment costs'!D213</f>
        <v>MT-27</v>
      </c>
      <c r="Y164" s="3" t="str">
        <f>'EE investment costs'!E213</f>
        <v>Heat Medium Temp. up to 150C</v>
      </c>
      <c r="AC164" s="123">
        <f>'EE investment costs'!C213</f>
        <v>2.7</v>
      </c>
      <c r="AD164" s="22"/>
    </row>
    <row r="165" spans="2:30">
      <c r="B165" s="14" t="str">
        <f t="shared" ca="1" si="14"/>
        <v>INDLDEFFHT-27</v>
      </c>
      <c r="C165" s="15" t="str">
        <f t="shared" ca="1" si="13"/>
        <v>ILDHT</v>
      </c>
      <c r="D165" s="16">
        <f>'EE investment costs'!$F$15</f>
        <v>2016</v>
      </c>
      <c r="E165" s="14">
        <f>VLOOKUP(X165,'EE investment costs'!$D$56:$R$656,15,0)</f>
        <v>4.2799999999999994</v>
      </c>
      <c r="F165" s="17">
        <f ca="1">INDEX('EE investment costs'!$D$56:$R$656,MATCH(X165,'EE investment costs'!$D$56:$D$656,0),MATCH($V$8,'EE investment costs'!$D$56:$R$56,0))</f>
        <v>328.41004057340484</v>
      </c>
      <c r="I165" s="18">
        <v>1</v>
      </c>
      <c r="J165" s="18">
        <v>1</v>
      </c>
      <c r="K165" s="14">
        <f t="shared" ca="1" si="17"/>
        <v>8</v>
      </c>
      <c r="M165" s="19" t="str">
        <f t="shared" ca="1" si="15"/>
        <v>INDLDEFFHT-27</v>
      </c>
      <c r="N165" s="23" t="str">
        <f t="shared" ca="1" si="16"/>
        <v>Other utilities Saving Tech-Heat High Temp. over 150C 2.7y</v>
      </c>
      <c r="O165" s="23" t="s">
        <v>32</v>
      </c>
      <c r="P165" s="23" t="s">
        <v>33</v>
      </c>
      <c r="Q165" s="23"/>
      <c r="R165" s="23"/>
      <c r="S165" s="19" t="s">
        <v>34</v>
      </c>
      <c r="V165" s="16" t="str">
        <f t="shared" ca="1" si="18"/>
        <v>LD</v>
      </c>
      <c r="W165" s="14" t="str">
        <f t="shared" ca="1" si="18"/>
        <v>Other utilities</v>
      </c>
      <c r="X165" s="3" t="str">
        <f>'EE investment costs'!D214</f>
        <v>HT-27</v>
      </c>
      <c r="Y165" s="3" t="str">
        <f>'EE investment costs'!E214</f>
        <v>Heat High Temp. over 150C</v>
      </c>
      <c r="AC165" s="123">
        <f>'EE investment costs'!C214</f>
        <v>2.7</v>
      </c>
      <c r="AD165" s="22"/>
    </row>
    <row r="166" spans="2:30">
      <c r="B166" s="14" t="str">
        <f t="shared" ca="1" si="14"/>
        <v>INDLDEFFRH-27</v>
      </c>
      <c r="C166" s="15" t="str">
        <f t="shared" ca="1" si="13"/>
        <v>ILDRH</v>
      </c>
      <c r="D166" s="16">
        <f>'EE investment costs'!$F$15</f>
        <v>2016</v>
      </c>
      <c r="E166" s="14">
        <f>VLOOKUP(X166,'EE investment costs'!$D$56:$R$656,15,0)</f>
        <v>16</v>
      </c>
      <c r="F166" s="17">
        <f ca="1">INDEX('EE investment costs'!$D$56:$R$656,MATCH(X166,'EE investment costs'!$D$56:$D$656,0),MATCH($V$8,'EE investment costs'!$D$56:$R$56,0))</f>
        <v>0</v>
      </c>
      <c r="I166" s="18">
        <v>1</v>
      </c>
      <c r="J166" s="18">
        <v>1</v>
      </c>
      <c r="K166" s="14">
        <f t="shared" ca="1" si="17"/>
        <v>8</v>
      </c>
      <c r="M166" s="19" t="str">
        <f t="shared" ca="1" si="15"/>
        <v>INDLDEFFRH-27</v>
      </c>
      <c r="N166" s="23" t="str">
        <f t="shared" ca="1" si="16"/>
        <v>Other utilities Saving Tech-Heat Room Heat 2.7y</v>
      </c>
      <c r="O166" s="23" t="s">
        <v>32</v>
      </c>
      <c r="P166" s="23" t="s">
        <v>33</v>
      </c>
      <c r="Q166" s="23"/>
      <c r="R166" s="23"/>
      <c r="S166" s="19" t="s">
        <v>34</v>
      </c>
      <c r="V166" s="16" t="str">
        <f t="shared" ca="1" si="18"/>
        <v>LD</v>
      </c>
      <c r="W166" s="14" t="str">
        <f t="shared" ca="1" si="18"/>
        <v>Other utilities</v>
      </c>
      <c r="X166" s="3" t="str">
        <f>'EE investment costs'!D215</f>
        <v>RH-27</v>
      </c>
      <c r="Y166" s="3" t="str">
        <f>'EE investment costs'!E215</f>
        <v>Heat Room Heat</v>
      </c>
      <c r="AC166" s="123">
        <f>'EE investment costs'!C215</f>
        <v>2.7</v>
      </c>
      <c r="AD166" s="22"/>
    </row>
    <row r="167" spans="2:30">
      <c r="B167" s="14" t="str">
        <f t="shared" ca="1" si="14"/>
        <v>INDLDEFFLA-27</v>
      </c>
      <c r="C167" s="15" t="str">
        <f t="shared" ca="1" si="13"/>
        <v>ILDLA</v>
      </c>
      <c r="D167" s="16">
        <f>'EE investment costs'!$F$15</f>
        <v>2016</v>
      </c>
      <c r="E167" s="14">
        <f>VLOOKUP(X167,'EE investment costs'!$D$56:$R$656,15,0)</f>
        <v>3.5785</v>
      </c>
      <c r="F167" s="17">
        <f ca="1">INDEX('EE investment costs'!$D$56:$R$656,MATCH(X167,'EE investment costs'!$D$56:$D$656,0),MATCH($V$8,'EE investment costs'!$D$56:$R$56,0))</f>
        <v>1070.3579529125843</v>
      </c>
      <c r="I167" s="18">
        <v>1</v>
      </c>
      <c r="J167" s="18">
        <v>1</v>
      </c>
      <c r="K167" s="14">
        <f t="shared" ca="1" si="17"/>
        <v>2</v>
      </c>
      <c r="M167" s="19" t="str">
        <f t="shared" ca="1" si="15"/>
        <v>INDLDEFFLA-27</v>
      </c>
      <c r="N167" s="23" t="str">
        <f t="shared" ca="1" si="16"/>
        <v>Other utilities Saving Tech-Light 2.7y</v>
      </c>
      <c r="O167" s="23" t="s">
        <v>32</v>
      </c>
      <c r="P167" s="23" t="s">
        <v>33</v>
      </c>
      <c r="Q167" s="23"/>
      <c r="R167" s="23"/>
      <c r="S167" s="19" t="s">
        <v>34</v>
      </c>
      <c r="V167" s="16" t="str">
        <f t="shared" ca="1" si="18"/>
        <v>LD</v>
      </c>
      <c r="W167" s="14" t="str">
        <f t="shared" ca="1" si="18"/>
        <v>Other utilities</v>
      </c>
      <c r="X167" s="3" t="str">
        <f>'EE investment costs'!D216</f>
        <v>LA-27</v>
      </c>
      <c r="Y167" s="3" t="str">
        <f>'EE investment costs'!E216</f>
        <v>Light</v>
      </c>
      <c r="AC167" s="123">
        <f>'EE investment costs'!C216</f>
        <v>2.7</v>
      </c>
      <c r="AD167" s="22"/>
    </row>
    <row r="168" spans="2:30">
      <c r="B168" s="14" t="str">
        <f t="shared" ca="1" si="14"/>
        <v>INDLDEFFEM-27</v>
      </c>
      <c r="C168" s="15" t="str">
        <f t="shared" ca="1" si="13"/>
        <v>ILDEM</v>
      </c>
      <c r="D168" s="16">
        <f>'EE investment costs'!$F$15</f>
        <v>2016</v>
      </c>
      <c r="E168" s="14">
        <f>VLOOKUP(X168,'EE investment costs'!$D$56:$R$656,15,0)</f>
        <v>3.757425</v>
      </c>
      <c r="F168" s="17">
        <f ca="1">INDEX('EE investment costs'!$D$56:$R$656,MATCH(X168,'EE investment costs'!$D$56:$D$656,0),MATCH($V$8,'EE investment costs'!$D$56:$R$56,0))</f>
        <v>1053.8185341254084</v>
      </c>
      <c r="I168" s="18">
        <v>1</v>
      </c>
      <c r="J168" s="18">
        <v>1</v>
      </c>
      <c r="K168" s="14">
        <f t="shared" ca="1" si="17"/>
        <v>2</v>
      </c>
      <c r="M168" s="19" t="str">
        <f t="shared" ca="1" si="15"/>
        <v>INDLDEFFEM-27</v>
      </c>
      <c r="N168" s="23" t="str">
        <f t="shared" ca="1" si="16"/>
        <v>Other utilities Saving Tech-Electric Motors 2.7y</v>
      </c>
      <c r="O168" s="23" t="s">
        <v>32</v>
      </c>
      <c r="P168" s="23" t="s">
        <v>33</v>
      </c>
      <c r="Q168" s="23"/>
      <c r="R168" s="23"/>
      <c r="S168" s="19" t="s">
        <v>34</v>
      </c>
      <c r="V168" s="16" t="str">
        <f t="shared" ca="1" si="18"/>
        <v>LD</v>
      </c>
      <c r="W168" s="14" t="str">
        <f t="shared" ca="1" si="18"/>
        <v>Other utilities</v>
      </c>
      <c r="X168" s="3" t="str">
        <f>'EE investment costs'!D217</f>
        <v>EM-27</v>
      </c>
      <c r="Y168" s="3" t="str">
        <f>'EE investment costs'!E217</f>
        <v>Electric Motors</v>
      </c>
      <c r="AC168" s="123">
        <f>'EE investment costs'!C217</f>
        <v>2.7</v>
      </c>
      <c r="AD168" s="22"/>
    </row>
    <row r="169" spans="2:30">
      <c r="B169" s="14" t="str">
        <f t="shared" ca="1" si="14"/>
        <v>INDLDEFFTF-27</v>
      </c>
      <c r="C169" s="15" t="str">
        <f t="shared" ca="1" si="13"/>
        <v>ILDTF</v>
      </c>
      <c r="D169" s="16">
        <f>'EE investment costs'!$F$15</f>
        <v>2016</v>
      </c>
      <c r="E169" s="14">
        <f>VLOOKUP(X169,'EE investment costs'!$D$56:$R$656,15,0)</f>
        <v>9.8000000000000007</v>
      </c>
      <c r="F169" s="17">
        <f ca="1">INDEX('EE investment costs'!$D$56:$R$656,MATCH(X169,'EE investment costs'!$D$56:$D$656,0),MATCH($V$8,'EE investment costs'!$D$56:$R$56,0))</f>
        <v>396.73017188591768</v>
      </c>
      <c r="I169" s="18">
        <v>1</v>
      </c>
      <c r="J169" s="18">
        <v>1</v>
      </c>
      <c r="K169" s="14">
        <f t="shared" ca="1" si="17"/>
        <v>8</v>
      </c>
      <c r="M169" s="19" t="str">
        <f t="shared" ca="1" si="15"/>
        <v>INDLDEFFTF-27</v>
      </c>
      <c r="N169" s="23" t="str">
        <f t="shared" ca="1" si="16"/>
        <v>Other utilities Saving Tech-Haulage Tractors, Trucks, Fishing boats 2.7y</v>
      </c>
      <c r="O169" s="23" t="s">
        <v>32</v>
      </c>
      <c r="P169" s="23" t="s">
        <v>33</v>
      </c>
      <c r="Q169" s="23"/>
      <c r="R169" s="23"/>
      <c r="S169" s="19" t="s">
        <v>34</v>
      </c>
      <c r="V169" s="16" t="str">
        <f t="shared" ca="1" si="18"/>
        <v>LD</v>
      </c>
      <c r="W169" s="14" t="str">
        <f t="shared" ca="1" si="18"/>
        <v>Other utilities</v>
      </c>
      <c r="X169" s="3" t="str">
        <f>'EE investment costs'!D218</f>
        <v>TF-27</v>
      </c>
      <c r="Y169" s="3" t="str">
        <f>'EE investment costs'!E218</f>
        <v>Haulage Tractors, Trucks, Fishing boats</v>
      </c>
      <c r="AC169" s="123">
        <f>'EE investment costs'!C218</f>
        <v>2.7</v>
      </c>
      <c r="AD169" s="22"/>
    </row>
    <row r="170" spans="2:30">
      <c r="B170" s="14" t="str">
        <f t="shared" ca="1" si="14"/>
        <v>INDLDEFFMT-28</v>
      </c>
      <c r="C170" s="15" t="str">
        <f t="shared" ca="1" si="13"/>
        <v>ILDMT</v>
      </c>
      <c r="D170" s="16">
        <f>'EE investment costs'!$F$15</f>
        <v>2016</v>
      </c>
      <c r="E170" s="14">
        <f>VLOOKUP(X170,'EE investment costs'!$D$56:$R$656,15,0)</f>
        <v>5.4</v>
      </c>
      <c r="F170" s="17">
        <f ca="1">INDEX('EE investment costs'!$D$56:$R$656,MATCH(X170,'EE investment costs'!$D$56:$D$656,0),MATCH($V$8,'EE investment costs'!$D$56:$R$56,0))</f>
        <v>411.21168017446138</v>
      </c>
      <c r="I170" s="18">
        <v>1</v>
      </c>
      <c r="J170" s="18">
        <v>1</v>
      </c>
      <c r="K170" s="14">
        <f t="shared" ca="1" si="17"/>
        <v>8</v>
      </c>
      <c r="M170" s="19" t="str">
        <f t="shared" ca="1" si="15"/>
        <v>INDLDEFFMT-28</v>
      </c>
      <c r="N170" s="23" t="str">
        <f t="shared" ca="1" si="16"/>
        <v>Other utilities Saving Tech-Heat Medium Temp. up to 150C 2.8y</v>
      </c>
      <c r="O170" s="23" t="s">
        <v>32</v>
      </c>
      <c r="P170" s="23" t="s">
        <v>33</v>
      </c>
      <c r="Q170" s="23"/>
      <c r="R170" s="23"/>
      <c r="S170" s="19" t="s">
        <v>34</v>
      </c>
      <c r="V170" s="16" t="str">
        <f t="shared" ca="1" si="18"/>
        <v>LD</v>
      </c>
      <c r="W170" s="14" t="str">
        <f t="shared" ca="1" si="18"/>
        <v>Other utilities</v>
      </c>
      <c r="X170" s="3" t="str">
        <f>'EE investment costs'!D219</f>
        <v>MT-28</v>
      </c>
      <c r="Y170" s="3" t="str">
        <f>'EE investment costs'!E219</f>
        <v>Heat Medium Temp. up to 150C</v>
      </c>
      <c r="AC170" s="123">
        <f>'EE investment costs'!C219</f>
        <v>2.8</v>
      </c>
      <c r="AD170" s="22"/>
    </row>
    <row r="171" spans="2:30">
      <c r="B171" s="14" t="str">
        <f t="shared" ca="1" si="14"/>
        <v>INDLDEFFHT-28</v>
      </c>
      <c r="C171" s="15" t="str">
        <f t="shared" ca="1" si="13"/>
        <v>ILDHT</v>
      </c>
      <c r="D171" s="16">
        <f>'EE investment costs'!$F$15</f>
        <v>2016</v>
      </c>
      <c r="E171" s="14">
        <f>VLOOKUP(X171,'EE investment costs'!$D$56:$R$656,15,0)</f>
        <v>4.3199999999999994</v>
      </c>
      <c r="F171" s="17">
        <f ca="1">INDEX('EE investment costs'!$D$56:$R$656,MATCH(X171,'EE investment costs'!$D$56:$D$656,0),MATCH($V$8,'EE investment costs'!$D$56:$R$56,0))</f>
        <v>342.84564675245548</v>
      </c>
      <c r="I171" s="18">
        <v>1</v>
      </c>
      <c r="J171" s="18">
        <v>1</v>
      </c>
      <c r="K171" s="14">
        <f t="shared" ca="1" si="17"/>
        <v>8</v>
      </c>
      <c r="M171" s="19" t="str">
        <f t="shared" ca="1" si="15"/>
        <v>INDLDEFFHT-28</v>
      </c>
      <c r="N171" s="23" t="str">
        <f t="shared" ca="1" si="16"/>
        <v>Other utilities Saving Tech-Heat High Temp. over 150C 2.8y</v>
      </c>
      <c r="O171" s="23" t="s">
        <v>32</v>
      </c>
      <c r="P171" s="23" t="s">
        <v>33</v>
      </c>
      <c r="Q171" s="23"/>
      <c r="R171" s="23"/>
      <c r="S171" s="19" t="s">
        <v>34</v>
      </c>
      <c r="V171" s="16" t="str">
        <f t="shared" ca="1" si="18"/>
        <v>LD</v>
      </c>
      <c r="W171" s="14" t="str">
        <f t="shared" ca="1" si="18"/>
        <v>Other utilities</v>
      </c>
      <c r="X171" s="3" t="str">
        <f>'EE investment costs'!D220</f>
        <v>HT-28</v>
      </c>
      <c r="Y171" s="3" t="str">
        <f>'EE investment costs'!E220</f>
        <v>Heat High Temp. over 150C</v>
      </c>
      <c r="AC171" s="123">
        <f>'EE investment costs'!C220</f>
        <v>2.8</v>
      </c>
      <c r="AD171" s="22"/>
    </row>
    <row r="172" spans="2:30">
      <c r="B172" s="14" t="str">
        <f t="shared" ca="1" si="14"/>
        <v>INDLDEFFRH-28</v>
      </c>
      <c r="C172" s="15" t="str">
        <f t="shared" ca="1" si="13"/>
        <v>ILDRH</v>
      </c>
      <c r="D172" s="16">
        <f>'EE investment costs'!$F$15</f>
        <v>2016</v>
      </c>
      <c r="E172" s="14">
        <f>VLOOKUP(X172,'EE investment costs'!$D$56:$R$656,15,0)</f>
        <v>16</v>
      </c>
      <c r="F172" s="17">
        <f ca="1">INDEX('EE investment costs'!$D$56:$R$656,MATCH(X172,'EE investment costs'!$D$56:$D$656,0),MATCH($V$8,'EE investment costs'!$D$56:$R$56,0))</f>
        <v>0</v>
      </c>
      <c r="I172" s="18">
        <v>1</v>
      </c>
      <c r="J172" s="18">
        <v>1</v>
      </c>
      <c r="K172" s="14">
        <f t="shared" ca="1" si="17"/>
        <v>8</v>
      </c>
      <c r="M172" s="19" t="str">
        <f t="shared" ca="1" si="15"/>
        <v>INDLDEFFRH-28</v>
      </c>
      <c r="N172" s="23" t="str">
        <f t="shared" ca="1" si="16"/>
        <v>Other utilities Saving Tech-Heat Room Heat 2.8y</v>
      </c>
      <c r="O172" s="23" t="s">
        <v>32</v>
      </c>
      <c r="P172" s="23" t="s">
        <v>33</v>
      </c>
      <c r="Q172" s="23"/>
      <c r="R172" s="23"/>
      <c r="S172" s="19" t="s">
        <v>34</v>
      </c>
      <c r="V172" s="16" t="str">
        <f t="shared" ca="1" si="18"/>
        <v>LD</v>
      </c>
      <c r="W172" s="14" t="str">
        <f t="shared" ca="1" si="18"/>
        <v>Other utilities</v>
      </c>
      <c r="X172" s="3" t="str">
        <f>'EE investment costs'!D221</f>
        <v>RH-28</v>
      </c>
      <c r="Y172" s="3" t="str">
        <f>'EE investment costs'!E221</f>
        <v>Heat Room Heat</v>
      </c>
      <c r="AC172" s="123">
        <f>'EE investment costs'!C221</f>
        <v>2.8</v>
      </c>
      <c r="AD172" s="22"/>
    </row>
    <row r="173" spans="2:30">
      <c r="B173" s="14" t="str">
        <f t="shared" ca="1" si="14"/>
        <v>INDLDEFFLA-28</v>
      </c>
      <c r="C173" s="15" t="str">
        <f t="shared" ca="1" si="13"/>
        <v>ILDLA</v>
      </c>
      <c r="D173" s="16">
        <f>'EE investment costs'!$F$15</f>
        <v>2016</v>
      </c>
      <c r="E173" s="14">
        <f>VLOOKUP(X173,'EE investment costs'!$D$56:$R$656,15,0)</f>
        <v>3.6039999999999996</v>
      </c>
      <c r="F173" s="17">
        <f ca="1">INDEX('EE investment costs'!$D$56:$R$656,MATCH(X173,'EE investment costs'!$D$56:$D$656,0),MATCH($V$8,'EE investment costs'!$D$56:$R$56,0))</f>
        <v>1127.6764408222939</v>
      </c>
      <c r="I173" s="18">
        <v>1</v>
      </c>
      <c r="J173" s="18">
        <v>1</v>
      </c>
      <c r="K173" s="14">
        <f t="shared" ca="1" si="17"/>
        <v>1</v>
      </c>
      <c r="M173" s="19" t="str">
        <f t="shared" ca="1" si="15"/>
        <v>INDLDEFFLA-28</v>
      </c>
      <c r="N173" s="23" t="str">
        <f t="shared" ca="1" si="16"/>
        <v>Other utilities Saving Tech-Light 2.8y</v>
      </c>
      <c r="O173" s="23" t="s">
        <v>32</v>
      </c>
      <c r="P173" s="23" t="s">
        <v>33</v>
      </c>
      <c r="Q173" s="23"/>
      <c r="R173" s="23"/>
      <c r="S173" s="19" t="s">
        <v>34</v>
      </c>
      <c r="V173" s="16" t="str">
        <f t="shared" ca="1" si="18"/>
        <v>LD</v>
      </c>
      <c r="W173" s="14" t="str">
        <f t="shared" ca="1" si="18"/>
        <v>Other utilities</v>
      </c>
      <c r="X173" s="3" t="str">
        <f>'EE investment costs'!D222</f>
        <v>LA-28</v>
      </c>
      <c r="Y173" s="3" t="str">
        <f>'EE investment costs'!E222</f>
        <v>Light</v>
      </c>
      <c r="AC173" s="123">
        <f>'EE investment costs'!C222</f>
        <v>2.8</v>
      </c>
      <c r="AD173" s="22"/>
    </row>
    <row r="174" spans="2:30">
      <c r="B174" s="14" t="str">
        <f t="shared" ca="1" si="14"/>
        <v>INDLDEFFEM-28</v>
      </c>
      <c r="C174" s="15" t="str">
        <f t="shared" ca="1" si="13"/>
        <v>ILDEM</v>
      </c>
      <c r="D174" s="16">
        <f>'EE investment costs'!$F$15</f>
        <v>2016</v>
      </c>
      <c r="E174" s="14">
        <f>VLOOKUP(X174,'EE investment costs'!$D$56:$R$656,15,0)</f>
        <v>3.7841999999999998</v>
      </c>
      <c r="F174" s="17">
        <f ca="1">INDEX('EE investment costs'!$D$56:$R$656,MATCH(X174,'EE investment costs'!$D$56:$D$656,0),MATCH($V$8,'EE investment costs'!$D$56:$R$56,0))</f>
        <v>1109.2930641525288</v>
      </c>
      <c r="I174" s="18">
        <v>1</v>
      </c>
      <c r="J174" s="18">
        <v>1</v>
      </c>
      <c r="K174" s="14">
        <f t="shared" ca="1" si="17"/>
        <v>1</v>
      </c>
      <c r="M174" s="19" t="str">
        <f t="shared" ca="1" si="15"/>
        <v>INDLDEFFEM-28</v>
      </c>
      <c r="N174" s="23" t="str">
        <f t="shared" ca="1" si="16"/>
        <v>Other utilities Saving Tech-Electric Motors 2.8y</v>
      </c>
      <c r="O174" s="23" t="s">
        <v>32</v>
      </c>
      <c r="P174" s="23" t="s">
        <v>33</v>
      </c>
      <c r="Q174" s="23"/>
      <c r="R174" s="23"/>
      <c r="S174" s="19" t="s">
        <v>34</v>
      </c>
      <c r="V174" s="16" t="str">
        <f t="shared" ca="1" si="18"/>
        <v>LD</v>
      </c>
      <c r="W174" s="14" t="str">
        <f t="shared" ca="1" si="18"/>
        <v>Other utilities</v>
      </c>
      <c r="X174" s="3" t="str">
        <f>'EE investment costs'!D223</f>
        <v>EM-28</v>
      </c>
      <c r="Y174" s="3" t="str">
        <f>'EE investment costs'!E223</f>
        <v>Electric Motors</v>
      </c>
      <c r="AC174" s="123">
        <f>'EE investment costs'!C223</f>
        <v>2.8</v>
      </c>
      <c r="AD174" s="22"/>
    </row>
    <row r="175" spans="2:30">
      <c r="B175" s="14" t="str">
        <f t="shared" ca="1" si="14"/>
        <v>INDLDEFFTF-28</v>
      </c>
      <c r="C175" s="15" t="str">
        <f t="shared" ca="1" si="13"/>
        <v>ILDTF</v>
      </c>
      <c r="D175" s="16">
        <f>'EE investment costs'!$F$15</f>
        <v>2016</v>
      </c>
      <c r="E175" s="14">
        <f>VLOOKUP(X175,'EE investment costs'!$D$56:$R$656,15,0)</f>
        <v>10.199999999999999</v>
      </c>
      <c r="F175" s="17">
        <f ca="1">INDEX('EE investment costs'!$D$56:$R$656,MATCH(X175,'EE investment costs'!$D$56:$D$656,0),MATCH($V$8,'EE investment costs'!$D$56:$R$56,0))</f>
        <v>411.42388195576638</v>
      </c>
      <c r="I175" s="18">
        <v>1</v>
      </c>
      <c r="J175" s="18">
        <v>1</v>
      </c>
      <c r="K175" s="14">
        <f t="shared" ca="1" si="17"/>
        <v>8</v>
      </c>
      <c r="M175" s="19" t="str">
        <f t="shared" ca="1" si="15"/>
        <v>INDLDEFFTF-28</v>
      </c>
      <c r="N175" s="23" t="str">
        <f t="shared" ca="1" si="16"/>
        <v>Other utilities Saving Tech-Haulage Tractors, Trucks, Fishing boats 2.8y</v>
      </c>
      <c r="O175" s="23" t="s">
        <v>32</v>
      </c>
      <c r="P175" s="23" t="s">
        <v>33</v>
      </c>
      <c r="Q175" s="23"/>
      <c r="R175" s="23"/>
      <c r="S175" s="19" t="s">
        <v>34</v>
      </c>
      <c r="V175" s="16" t="str">
        <f t="shared" ca="1" si="18"/>
        <v>LD</v>
      </c>
      <c r="W175" s="14" t="str">
        <f t="shared" ca="1" si="18"/>
        <v>Other utilities</v>
      </c>
      <c r="X175" s="3" t="str">
        <f>'EE investment costs'!D224</f>
        <v>TF-28</v>
      </c>
      <c r="Y175" s="3" t="str">
        <f>'EE investment costs'!E224</f>
        <v>Haulage Tractors, Trucks, Fishing boats</v>
      </c>
      <c r="AC175" s="123">
        <f>'EE investment costs'!C224</f>
        <v>2.8</v>
      </c>
      <c r="AD175" s="22"/>
    </row>
    <row r="176" spans="2:30">
      <c r="B176" s="14" t="str">
        <f t="shared" ca="1" si="14"/>
        <v>INDLDEFFMT-29</v>
      </c>
      <c r="C176" s="15" t="str">
        <f t="shared" ca="1" si="13"/>
        <v>ILDMT</v>
      </c>
      <c r="D176" s="16">
        <f>'EE investment costs'!$F$15</f>
        <v>2016</v>
      </c>
      <c r="E176" s="14">
        <f>VLOOKUP(X176,'EE investment costs'!$D$56:$R$656,15,0)</f>
        <v>5.45</v>
      </c>
      <c r="F176" s="17">
        <f ca="1">INDEX('EE investment costs'!$D$56:$R$656,MATCH(X176,'EE investment costs'!$D$56:$D$656,0),MATCH($V$8,'EE investment costs'!$D$56:$R$56,0))</f>
        <v>430.33333967665106</v>
      </c>
      <c r="I176" s="18">
        <v>1</v>
      </c>
      <c r="J176" s="18">
        <v>1</v>
      </c>
      <c r="K176" s="14">
        <f t="shared" ca="1" si="17"/>
        <v>8</v>
      </c>
      <c r="M176" s="19" t="str">
        <f t="shared" ca="1" si="15"/>
        <v>INDLDEFFMT-29</v>
      </c>
      <c r="N176" s="23" t="str">
        <f t="shared" ca="1" si="16"/>
        <v>Other utilities Saving Tech-Heat Medium Temp. up to 150C 2.9y</v>
      </c>
      <c r="O176" s="23" t="s">
        <v>32</v>
      </c>
      <c r="P176" s="23" t="s">
        <v>33</v>
      </c>
      <c r="Q176" s="23"/>
      <c r="R176" s="23"/>
      <c r="S176" s="19" t="s">
        <v>34</v>
      </c>
      <c r="V176" s="16" t="str">
        <f t="shared" ca="1" si="18"/>
        <v>LD</v>
      </c>
      <c r="W176" s="14" t="str">
        <f t="shared" ca="1" si="18"/>
        <v>Other utilities</v>
      </c>
      <c r="X176" s="3" t="str">
        <f>'EE investment costs'!D225</f>
        <v>MT-29</v>
      </c>
      <c r="Y176" s="3" t="str">
        <f>'EE investment costs'!E225</f>
        <v>Heat Medium Temp. up to 150C</v>
      </c>
      <c r="AC176" s="123">
        <f>'EE investment costs'!C225</f>
        <v>2.9</v>
      </c>
      <c r="AD176" s="22"/>
    </row>
    <row r="177" spans="2:30">
      <c r="B177" s="14" t="str">
        <f t="shared" ca="1" si="14"/>
        <v>INDLDEFFHT-29</v>
      </c>
      <c r="C177" s="15" t="str">
        <f t="shared" ca="1" si="13"/>
        <v>ILDHT</v>
      </c>
      <c r="D177" s="16">
        <f>'EE investment costs'!$F$15</f>
        <v>2016</v>
      </c>
      <c r="E177" s="14">
        <f>VLOOKUP(X177,'EE investment costs'!$D$56:$R$656,15,0)</f>
        <v>4.3599999999999994</v>
      </c>
      <c r="F177" s="17">
        <f ca="1">INDEX('EE investment costs'!$D$56:$R$656,MATCH(X177,'EE investment costs'!$D$56:$D$656,0),MATCH($V$8,'EE investment costs'!$D$56:$R$56,0))</f>
        <v>357.28125293150623</v>
      </c>
      <c r="I177" s="18">
        <v>1</v>
      </c>
      <c r="J177" s="18">
        <v>1</v>
      </c>
      <c r="K177" s="14">
        <f t="shared" ca="1" si="17"/>
        <v>8</v>
      </c>
      <c r="M177" s="19" t="str">
        <f t="shared" ca="1" si="15"/>
        <v>INDLDEFFHT-29</v>
      </c>
      <c r="N177" s="23" t="str">
        <f t="shared" ca="1" si="16"/>
        <v>Other utilities Saving Tech-Heat High Temp. over 150C 2.9y</v>
      </c>
      <c r="O177" s="23" t="s">
        <v>32</v>
      </c>
      <c r="P177" s="23" t="s">
        <v>33</v>
      </c>
      <c r="Q177" s="23"/>
      <c r="R177" s="23"/>
      <c r="S177" s="19" t="s">
        <v>34</v>
      </c>
      <c r="V177" s="16" t="str">
        <f t="shared" ca="1" si="18"/>
        <v>LD</v>
      </c>
      <c r="W177" s="14" t="str">
        <f t="shared" ca="1" si="18"/>
        <v>Other utilities</v>
      </c>
      <c r="X177" s="3" t="str">
        <f>'EE investment costs'!D226</f>
        <v>HT-29</v>
      </c>
      <c r="Y177" s="3" t="str">
        <f>'EE investment costs'!E226</f>
        <v>Heat High Temp. over 150C</v>
      </c>
      <c r="AC177" s="123">
        <f>'EE investment costs'!C226</f>
        <v>2.9</v>
      </c>
      <c r="AD177" s="22"/>
    </row>
    <row r="178" spans="2:30">
      <c r="B178" s="14" t="str">
        <f t="shared" ca="1" si="14"/>
        <v>INDLDEFFRH-29</v>
      </c>
      <c r="C178" s="15" t="str">
        <f t="shared" ca="1" si="13"/>
        <v>ILDRH</v>
      </c>
      <c r="D178" s="16">
        <f>'EE investment costs'!$F$15</f>
        <v>2016</v>
      </c>
      <c r="E178" s="14">
        <f>VLOOKUP(X178,'EE investment costs'!$D$56:$R$656,15,0)</f>
        <v>16</v>
      </c>
      <c r="F178" s="17">
        <f ca="1">INDEX('EE investment costs'!$D$56:$R$656,MATCH(X178,'EE investment costs'!$D$56:$D$656,0),MATCH($V$8,'EE investment costs'!$D$56:$R$56,0))</f>
        <v>0</v>
      </c>
      <c r="I178" s="18">
        <v>1</v>
      </c>
      <c r="J178" s="18">
        <v>1</v>
      </c>
      <c r="K178" s="14">
        <f t="shared" ca="1" si="17"/>
        <v>8</v>
      </c>
      <c r="M178" s="19" t="str">
        <f t="shared" ca="1" si="15"/>
        <v>INDLDEFFRH-29</v>
      </c>
      <c r="N178" s="23" t="str">
        <f t="shared" ca="1" si="16"/>
        <v>Other utilities Saving Tech-Heat Room Heat 2.9y</v>
      </c>
      <c r="O178" s="23" t="s">
        <v>32</v>
      </c>
      <c r="P178" s="23" t="s">
        <v>33</v>
      </c>
      <c r="Q178" s="23"/>
      <c r="R178" s="23"/>
      <c r="S178" s="19" t="s">
        <v>34</v>
      </c>
      <c r="V178" s="16" t="str">
        <f t="shared" ca="1" si="18"/>
        <v>LD</v>
      </c>
      <c r="W178" s="14" t="str">
        <f t="shared" ca="1" si="18"/>
        <v>Other utilities</v>
      </c>
      <c r="X178" s="3" t="str">
        <f>'EE investment costs'!D227</f>
        <v>RH-29</v>
      </c>
      <c r="Y178" s="3" t="str">
        <f>'EE investment costs'!E227</f>
        <v>Heat Room Heat</v>
      </c>
      <c r="AC178" s="123">
        <f>'EE investment costs'!C227</f>
        <v>2.9</v>
      </c>
      <c r="AD178" s="22"/>
    </row>
    <row r="179" spans="2:30">
      <c r="B179" s="14" t="str">
        <f t="shared" ca="1" si="14"/>
        <v>INDLDEFFLA-29</v>
      </c>
      <c r="C179" s="15" t="str">
        <f t="shared" ca="1" si="13"/>
        <v>ILDLA</v>
      </c>
      <c r="D179" s="16">
        <f>'EE investment costs'!$F$15</f>
        <v>2016</v>
      </c>
      <c r="E179" s="14">
        <f>VLOOKUP(X179,'EE investment costs'!$D$56:$R$656,15,0)</f>
        <v>3.6294999999999997</v>
      </c>
      <c r="F179" s="17">
        <f ca="1">INDEX('EE investment costs'!$D$56:$R$656,MATCH(X179,'EE investment costs'!$D$56:$D$656,0),MATCH($V$8,'EE investment costs'!$D$56:$R$56,0))</f>
        <v>1184.9949287320039</v>
      </c>
      <c r="I179" s="18">
        <v>1</v>
      </c>
      <c r="J179" s="18">
        <v>1</v>
      </c>
      <c r="K179" s="14">
        <f t="shared" ca="1" si="17"/>
        <v>1</v>
      </c>
      <c r="M179" s="19" t="str">
        <f t="shared" ca="1" si="15"/>
        <v>INDLDEFFLA-29</v>
      </c>
      <c r="N179" s="23" t="str">
        <f t="shared" ca="1" si="16"/>
        <v>Other utilities Saving Tech-Light 2.9y</v>
      </c>
      <c r="O179" s="23" t="s">
        <v>32</v>
      </c>
      <c r="P179" s="23" t="s">
        <v>33</v>
      </c>
      <c r="Q179" s="23"/>
      <c r="R179" s="23"/>
      <c r="S179" s="19" t="s">
        <v>34</v>
      </c>
      <c r="V179" s="16" t="str">
        <f t="shared" ca="1" si="18"/>
        <v>LD</v>
      </c>
      <c r="W179" s="14" t="str">
        <f t="shared" ca="1" si="18"/>
        <v>Other utilities</v>
      </c>
      <c r="X179" s="3" t="str">
        <f>'EE investment costs'!D228</f>
        <v>LA-29</v>
      </c>
      <c r="Y179" s="3" t="str">
        <f>'EE investment costs'!E228</f>
        <v>Light</v>
      </c>
      <c r="AC179" s="123">
        <f>'EE investment costs'!C228</f>
        <v>2.9</v>
      </c>
      <c r="AD179" s="22"/>
    </row>
    <row r="180" spans="2:30">
      <c r="B180" s="14" t="str">
        <f t="shared" ca="1" si="14"/>
        <v>INDLDEFFEM-29</v>
      </c>
      <c r="C180" s="15" t="str">
        <f t="shared" ca="1" si="13"/>
        <v>ILDEM</v>
      </c>
      <c r="D180" s="16">
        <f>'EE investment costs'!$F$15</f>
        <v>2016</v>
      </c>
      <c r="E180" s="14">
        <f>VLOOKUP(X180,'EE investment costs'!$D$56:$R$656,15,0)</f>
        <v>3.810975</v>
      </c>
      <c r="F180" s="17">
        <f ca="1">INDEX('EE investment costs'!$D$56:$R$656,MATCH(X180,'EE investment costs'!$D$56:$D$656,0),MATCH($V$8,'EE investment costs'!$D$56:$R$56,0))</f>
        <v>1164.7675941796494</v>
      </c>
      <c r="I180" s="18">
        <v>1</v>
      </c>
      <c r="J180" s="18">
        <v>1</v>
      </c>
      <c r="K180" s="14">
        <f t="shared" ca="1" si="17"/>
        <v>1</v>
      </c>
      <c r="M180" s="19" t="str">
        <f t="shared" ca="1" si="15"/>
        <v>INDLDEFFEM-29</v>
      </c>
      <c r="N180" s="23" t="str">
        <f t="shared" ca="1" si="16"/>
        <v>Other utilities Saving Tech-Electric Motors 2.9y</v>
      </c>
      <c r="O180" s="23" t="s">
        <v>32</v>
      </c>
      <c r="P180" s="23" t="s">
        <v>33</v>
      </c>
      <c r="Q180" s="23"/>
      <c r="R180" s="23"/>
      <c r="S180" s="19" t="s">
        <v>34</v>
      </c>
      <c r="V180" s="16" t="str">
        <f t="shared" ca="1" si="18"/>
        <v>LD</v>
      </c>
      <c r="W180" s="14" t="str">
        <f t="shared" ca="1" si="18"/>
        <v>Other utilities</v>
      </c>
      <c r="X180" s="3" t="str">
        <f>'EE investment costs'!D229</f>
        <v>EM-29</v>
      </c>
      <c r="Y180" s="3" t="str">
        <f>'EE investment costs'!E229</f>
        <v>Electric Motors</v>
      </c>
      <c r="AC180" s="123">
        <f>'EE investment costs'!C229</f>
        <v>2.9</v>
      </c>
      <c r="AD180" s="22"/>
    </row>
    <row r="181" spans="2:30">
      <c r="B181" s="14" t="str">
        <f t="shared" ca="1" si="14"/>
        <v>INDLDEFFTF-29</v>
      </c>
      <c r="C181" s="15" t="str">
        <f t="shared" ca="1" si="13"/>
        <v>ILDTF</v>
      </c>
      <c r="D181" s="16">
        <f>'EE investment costs'!$F$15</f>
        <v>2016</v>
      </c>
      <c r="E181" s="14">
        <f>VLOOKUP(X181,'EE investment costs'!$D$56:$R$656,15,0)</f>
        <v>10.6</v>
      </c>
      <c r="F181" s="17">
        <f ca="1">INDEX('EE investment costs'!$D$56:$R$656,MATCH(X181,'EE investment costs'!$D$56:$D$656,0),MATCH($V$8,'EE investment costs'!$D$56:$R$56,0))</f>
        <v>426.11759202561524</v>
      </c>
      <c r="I181" s="18">
        <v>1</v>
      </c>
      <c r="J181" s="18">
        <v>1</v>
      </c>
      <c r="K181" s="14">
        <f t="shared" ca="1" si="17"/>
        <v>8</v>
      </c>
      <c r="M181" s="19" t="str">
        <f t="shared" ca="1" si="15"/>
        <v>INDLDEFFTF-29</v>
      </c>
      <c r="N181" s="23" t="str">
        <f t="shared" ca="1" si="16"/>
        <v>Other utilities Saving Tech-Haulage Tractors, Trucks, Fishing boats 2.9y</v>
      </c>
      <c r="O181" s="23" t="s">
        <v>32</v>
      </c>
      <c r="P181" s="23" t="s">
        <v>33</v>
      </c>
      <c r="Q181" s="23"/>
      <c r="R181" s="23"/>
      <c r="S181" s="19" t="s">
        <v>34</v>
      </c>
      <c r="V181" s="16" t="str">
        <f t="shared" ca="1" si="18"/>
        <v>LD</v>
      </c>
      <c r="W181" s="14" t="str">
        <f t="shared" ca="1" si="18"/>
        <v>Other utilities</v>
      </c>
      <c r="X181" s="3" t="str">
        <f>'EE investment costs'!D230</f>
        <v>TF-29</v>
      </c>
      <c r="Y181" s="3" t="str">
        <f>'EE investment costs'!E230</f>
        <v>Haulage Tractors, Trucks, Fishing boats</v>
      </c>
      <c r="AC181" s="123">
        <f>'EE investment costs'!C230</f>
        <v>2.9</v>
      </c>
      <c r="AD181" s="22"/>
    </row>
    <row r="182" spans="2:30">
      <c r="B182" s="14" t="str">
        <f t="shared" ca="1" si="14"/>
        <v>INDLDEFFMT-30</v>
      </c>
      <c r="C182" s="15" t="str">
        <f t="shared" ca="1" si="13"/>
        <v>ILDMT</v>
      </c>
      <c r="D182" s="16">
        <f>'EE investment costs'!$F$15</f>
        <v>2016</v>
      </c>
      <c r="E182" s="14">
        <f>VLOOKUP(X182,'EE investment costs'!$D$56:$R$656,15,0)</f>
        <v>5.5</v>
      </c>
      <c r="F182" s="17">
        <f ca="1">INDEX('EE investment costs'!$D$56:$R$656,MATCH(X182,'EE investment costs'!$D$56:$D$656,0),MATCH($V$8,'EE investment costs'!$D$56:$R$56,0))</f>
        <v>449.45499917884075</v>
      </c>
      <c r="I182" s="18">
        <v>1</v>
      </c>
      <c r="J182" s="18">
        <v>1</v>
      </c>
      <c r="K182" s="14">
        <f t="shared" ca="1" si="17"/>
        <v>8</v>
      </c>
      <c r="M182" s="19" t="str">
        <f t="shared" ca="1" si="15"/>
        <v>INDLDEFFMT-30</v>
      </c>
      <c r="N182" s="23" t="str">
        <f t="shared" ca="1" si="16"/>
        <v>Other utilities Saving Tech-Heat Medium Temp. up to 150C 3y</v>
      </c>
      <c r="O182" s="23" t="s">
        <v>32</v>
      </c>
      <c r="P182" s="23" t="s">
        <v>33</v>
      </c>
      <c r="Q182" s="23"/>
      <c r="R182" s="23"/>
      <c r="S182" s="19" t="s">
        <v>34</v>
      </c>
      <c r="V182" s="16" t="str">
        <f t="shared" ca="1" si="18"/>
        <v>LD</v>
      </c>
      <c r="W182" s="14" t="str">
        <f t="shared" ca="1" si="18"/>
        <v>Other utilities</v>
      </c>
      <c r="X182" s="3" t="str">
        <f>'EE investment costs'!D231</f>
        <v>MT-30</v>
      </c>
      <c r="Y182" s="3" t="str">
        <f>'EE investment costs'!E231</f>
        <v>Heat Medium Temp. up to 150C</v>
      </c>
      <c r="AC182" s="123">
        <f>'EE investment costs'!C231</f>
        <v>3</v>
      </c>
      <c r="AD182" s="22"/>
    </row>
    <row r="183" spans="2:30">
      <c r="B183" s="14" t="str">
        <f t="shared" ca="1" si="14"/>
        <v>INDLDEFFHT-30</v>
      </c>
      <c r="C183" s="15" t="str">
        <f t="shared" ca="1" si="13"/>
        <v>ILDHT</v>
      </c>
      <c r="D183" s="16">
        <f>'EE investment costs'!$F$15</f>
        <v>2016</v>
      </c>
      <c r="E183" s="14">
        <f>VLOOKUP(X183,'EE investment costs'!$D$56:$R$656,15,0)</f>
        <v>4.3999999999999995</v>
      </c>
      <c r="F183" s="17">
        <f ca="1">INDEX('EE investment costs'!$D$56:$R$656,MATCH(X183,'EE investment costs'!$D$56:$D$656,0),MATCH($V$8,'EE investment costs'!$D$56:$R$56,0))</f>
        <v>371.71685911055698</v>
      </c>
      <c r="I183" s="18">
        <v>1</v>
      </c>
      <c r="J183" s="18">
        <v>1</v>
      </c>
      <c r="K183" s="14">
        <f t="shared" ca="1" si="17"/>
        <v>8</v>
      </c>
      <c r="M183" s="19" t="str">
        <f t="shared" ca="1" si="15"/>
        <v>INDLDEFFHT-30</v>
      </c>
      <c r="N183" s="23" t="str">
        <f t="shared" ca="1" si="16"/>
        <v>Other utilities Saving Tech-Heat High Temp. over 150C 3y</v>
      </c>
      <c r="O183" s="23" t="s">
        <v>32</v>
      </c>
      <c r="P183" s="23" t="s">
        <v>33</v>
      </c>
      <c r="Q183" s="23"/>
      <c r="R183" s="23"/>
      <c r="S183" s="19" t="s">
        <v>34</v>
      </c>
      <c r="V183" s="16" t="str">
        <f t="shared" ca="1" si="18"/>
        <v>LD</v>
      </c>
      <c r="W183" s="14" t="str">
        <f t="shared" ca="1" si="18"/>
        <v>Other utilities</v>
      </c>
      <c r="X183" s="3" t="str">
        <f>'EE investment costs'!D232</f>
        <v>HT-30</v>
      </c>
      <c r="Y183" s="3" t="str">
        <f>'EE investment costs'!E232</f>
        <v>Heat High Temp. over 150C</v>
      </c>
      <c r="AC183" s="123">
        <f>'EE investment costs'!C232</f>
        <v>3</v>
      </c>
      <c r="AD183" s="22"/>
    </row>
    <row r="184" spans="2:30">
      <c r="B184" s="14" t="str">
        <f t="shared" ca="1" si="14"/>
        <v>INDLDEFFRH-30</v>
      </c>
      <c r="C184" s="15" t="str">
        <f t="shared" ca="1" si="13"/>
        <v>ILDRH</v>
      </c>
      <c r="D184" s="16">
        <f>'EE investment costs'!$F$15</f>
        <v>2016</v>
      </c>
      <c r="E184" s="14">
        <f>VLOOKUP(X184,'EE investment costs'!$D$56:$R$656,15,0)</f>
        <v>16</v>
      </c>
      <c r="F184" s="17">
        <f ca="1">INDEX('EE investment costs'!$D$56:$R$656,MATCH(X184,'EE investment costs'!$D$56:$D$656,0),MATCH($V$8,'EE investment costs'!$D$56:$R$56,0))</f>
        <v>0</v>
      </c>
      <c r="I184" s="18">
        <v>1</v>
      </c>
      <c r="J184" s="18">
        <v>1</v>
      </c>
      <c r="K184" s="14">
        <f t="shared" ca="1" si="17"/>
        <v>8</v>
      </c>
      <c r="M184" s="19" t="str">
        <f t="shared" ca="1" si="15"/>
        <v>INDLDEFFRH-30</v>
      </c>
      <c r="N184" s="23" t="str">
        <f t="shared" ca="1" si="16"/>
        <v>Other utilities Saving Tech-Heat Room Heat 3y</v>
      </c>
      <c r="O184" s="23" t="s">
        <v>32</v>
      </c>
      <c r="P184" s="23" t="s">
        <v>33</v>
      </c>
      <c r="Q184" s="23"/>
      <c r="R184" s="23"/>
      <c r="S184" s="19" t="s">
        <v>34</v>
      </c>
      <c r="U184" s="14"/>
      <c r="V184" s="16" t="str">
        <f t="shared" ca="1" si="18"/>
        <v>LD</v>
      </c>
      <c r="W184" s="14" t="str">
        <f t="shared" ca="1" si="18"/>
        <v>Other utilities</v>
      </c>
      <c r="X184" s="3" t="str">
        <f>'EE investment costs'!D233</f>
        <v>RH-30</v>
      </c>
      <c r="Y184" s="3" t="str">
        <f>'EE investment costs'!E233</f>
        <v>Heat Room Heat</v>
      </c>
      <c r="AC184" s="123">
        <f>'EE investment costs'!C233</f>
        <v>3</v>
      </c>
      <c r="AD184" s="22"/>
    </row>
    <row r="185" spans="2:30">
      <c r="B185" s="14" t="str">
        <f t="shared" ca="1" si="14"/>
        <v>INDLDEFFLA-30</v>
      </c>
      <c r="C185" s="15" t="str">
        <f t="shared" ca="1" si="13"/>
        <v>ILDLA</v>
      </c>
      <c r="D185" s="16">
        <f>'EE investment costs'!$F$15</f>
        <v>2016</v>
      </c>
      <c r="E185" s="14">
        <f>VLOOKUP(X185,'EE investment costs'!$D$56:$R$656,15,0)</f>
        <v>3.6549999999999998</v>
      </c>
      <c r="F185" s="17">
        <f ca="1">INDEX('EE investment costs'!$D$56:$R$656,MATCH(X185,'EE investment costs'!$D$56:$D$656,0),MATCH($V$8,'EE investment costs'!$D$56:$R$56,0))</f>
        <v>1242.313416641714</v>
      </c>
      <c r="I185" s="18">
        <v>1</v>
      </c>
      <c r="J185" s="18">
        <v>1</v>
      </c>
      <c r="K185" s="14">
        <f t="shared" ca="1" si="17"/>
        <v>0</v>
      </c>
      <c r="M185" s="19" t="str">
        <f t="shared" ca="1" si="15"/>
        <v>INDLDEFFLA-30</v>
      </c>
      <c r="N185" s="23" t="str">
        <f t="shared" ca="1" si="16"/>
        <v>Other utilities Saving Tech-Light 3y</v>
      </c>
      <c r="O185" s="23" t="s">
        <v>32</v>
      </c>
      <c r="P185" s="23" t="s">
        <v>33</v>
      </c>
      <c r="Q185" s="23"/>
      <c r="R185" s="23"/>
      <c r="S185" s="19" t="s">
        <v>34</v>
      </c>
      <c r="T185" s="14"/>
      <c r="U185" s="14"/>
      <c r="V185" s="16" t="str">
        <f t="shared" ca="1" si="18"/>
        <v>LD</v>
      </c>
      <c r="W185" s="14" t="str">
        <f t="shared" ca="1" si="18"/>
        <v>Other utilities</v>
      </c>
      <c r="X185" s="3" t="str">
        <f>'EE investment costs'!D234</f>
        <v>LA-30</v>
      </c>
      <c r="Y185" s="3" t="str">
        <f>'EE investment costs'!E234</f>
        <v>Light</v>
      </c>
      <c r="AC185" s="123">
        <f>'EE investment costs'!C234</f>
        <v>3</v>
      </c>
      <c r="AD185" s="22"/>
    </row>
    <row r="186" spans="2:30">
      <c r="B186" s="14" t="str">
        <f t="shared" ca="1" si="14"/>
        <v>INDLDEFFEM-30</v>
      </c>
      <c r="C186" s="15" t="str">
        <f t="shared" ca="1" si="13"/>
        <v>ILDEM</v>
      </c>
      <c r="D186" s="16">
        <f>'EE investment costs'!$F$15</f>
        <v>2016</v>
      </c>
      <c r="E186" s="14">
        <f>VLOOKUP(X186,'EE investment costs'!$D$56:$R$656,15,0)</f>
        <v>3.8377499999999998</v>
      </c>
      <c r="F186" s="17">
        <f ca="1">INDEX('EE investment costs'!$D$56:$R$656,MATCH(X186,'EE investment costs'!$D$56:$D$656,0),MATCH($V$8,'EE investment costs'!$D$56:$R$56,0))</f>
        <v>1220.2421242067701</v>
      </c>
      <c r="I186" s="18">
        <v>1</v>
      </c>
      <c r="J186" s="18">
        <v>1</v>
      </c>
      <c r="K186" s="14">
        <f t="shared" ca="1" si="17"/>
        <v>0</v>
      </c>
      <c r="M186" s="19" t="str">
        <f t="shared" ca="1" si="15"/>
        <v>INDLDEFFEM-30</v>
      </c>
      <c r="N186" s="23" t="str">
        <f t="shared" ca="1" si="16"/>
        <v>Other utilities Saving Tech-Electric Motors 3y</v>
      </c>
      <c r="O186" s="23" t="s">
        <v>32</v>
      </c>
      <c r="P186" s="23" t="s">
        <v>33</v>
      </c>
      <c r="Q186" s="23"/>
      <c r="R186" s="23"/>
      <c r="S186" s="19" t="s">
        <v>34</v>
      </c>
      <c r="T186" s="14"/>
      <c r="U186" s="14"/>
      <c r="V186" s="16" t="str">
        <f t="shared" ca="1" si="18"/>
        <v>LD</v>
      </c>
      <c r="W186" s="14" t="str">
        <f t="shared" ca="1" si="18"/>
        <v>Other utilities</v>
      </c>
      <c r="X186" s="3" t="str">
        <f>'EE investment costs'!D235</f>
        <v>EM-30</v>
      </c>
      <c r="Y186" s="3" t="str">
        <f>'EE investment costs'!E235</f>
        <v>Electric Motors</v>
      </c>
      <c r="AC186" s="123">
        <f>'EE investment costs'!C235</f>
        <v>3</v>
      </c>
      <c r="AD186" s="22"/>
    </row>
    <row r="187" spans="2:30" ht="13.5" thickBot="1">
      <c r="B187" s="14" t="str">
        <f t="shared" ca="1" si="14"/>
        <v>INDLDEFFTF-30</v>
      </c>
      <c r="C187" s="15" t="str">
        <f t="shared" ca="1" si="13"/>
        <v>ILDTF</v>
      </c>
      <c r="D187" s="16">
        <f>'EE investment costs'!$F$15</f>
        <v>2016</v>
      </c>
      <c r="E187" s="14">
        <f>VLOOKUP(X187,'EE investment costs'!$D$56:$R$656,15,0)</f>
        <v>11</v>
      </c>
      <c r="F187" s="17">
        <f ca="1">INDEX('EE investment costs'!$D$56:$R$656,MATCH(X187,'EE investment costs'!$D$56:$D$656,0),MATCH($V$8,'EE investment costs'!$D$56:$R$56,0))</f>
        <v>440.8113020954641</v>
      </c>
      <c r="I187" s="18">
        <v>1</v>
      </c>
      <c r="J187" s="18">
        <v>1</v>
      </c>
      <c r="K187" s="14">
        <f t="shared" ca="1" si="17"/>
        <v>8</v>
      </c>
      <c r="M187" s="24" t="str">
        <f t="shared" ca="1" si="15"/>
        <v>INDLDEFFTF-30</v>
      </c>
      <c r="N187" s="25" t="str">
        <f t="shared" ca="1" si="16"/>
        <v>Other utilities Saving Tech-Haulage Tractors, Trucks, Fishing boats 3y</v>
      </c>
      <c r="O187" s="25" t="s">
        <v>32</v>
      </c>
      <c r="P187" s="25" t="s">
        <v>33</v>
      </c>
      <c r="Q187" s="25"/>
      <c r="R187" s="25"/>
      <c r="S187" s="24" t="s">
        <v>34</v>
      </c>
      <c r="T187" s="14"/>
      <c r="U187" s="14"/>
      <c r="V187" s="16" t="str">
        <f t="shared" ca="1" si="18"/>
        <v>LD</v>
      </c>
      <c r="W187" s="14" t="str">
        <f t="shared" ca="1" si="18"/>
        <v>Other utilities</v>
      </c>
      <c r="X187" s="3" t="str">
        <f>'EE investment costs'!D236</f>
        <v>TF-30</v>
      </c>
      <c r="Y187" s="3" t="str">
        <f>'EE investment costs'!E236</f>
        <v>Haulage Tractors, Trucks, Fishing boats</v>
      </c>
      <c r="AC187" s="123">
        <f>'EE investment costs'!C236</f>
        <v>3</v>
      </c>
      <c r="AD187" s="22"/>
    </row>
    <row r="188" spans="2:30">
      <c r="B188" s="14" t="str">
        <f t="shared" ca="1" si="14"/>
        <v>INDLDEFFMT-31</v>
      </c>
      <c r="C188" s="15" t="str">
        <f ca="1">"I"&amp;MID(B188,4,1)&amp;"D"&amp;MID(B188,9,2)</f>
        <v>ILDMT</v>
      </c>
      <c r="D188" s="16">
        <f>'EE investment costs'!$F$15</f>
        <v>2016</v>
      </c>
      <c r="E188" s="14">
        <f>VLOOKUP(X188,'EE investment costs'!$D$56:$R$656,15,0)</f>
        <v>5.55</v>
      </c>
      <c r="F188" s="17">
        <f ca="1">INDEX('EE investment costs'!$D$56:$R$656,MATCH(X188,'EE investment costs'!$D$56:$D$656,0),MATCH($V$8,'EE investment costs'!$D$56:$R$56,0))</f>
        <v>468.57665868103049</v>
      </c>
      <c r="I188" s="18">
        <v>1</v>
      </c>
      <c r="J188" s="18">
        <v>1</v>
      </c>
      <c r="K188" s="14">
        <f t="shared" ca="1" si="17"/>
        <v>8</v>
      </c>
      <c r="M188" s="20" t="str">
        <f t="shared" ca="1" si="15"/>
        <v>INDLDEFFMT-31</v>
      </c>
      <c r="N188" s="21" t="str">
        <f t="shared" ca="1" si="16"/>
        <v>Other utilities Saving Tech-Heat Medium Temp. up to 150C 3.1y</v>
      </c>
      <c r="O188" s="21" t="s">
        <v>32</v>
      </c>
      <c r="P188" s="21" t="s">
        <v>33</v>
      </c>
      <c r="Q188" s="21"/>
      <c r="R188" s="21"/>
      <c r="S188" s="20" t="s">
        <v>34</v>
      </c>
      <c r="T188" s="14"/>
      <c r="U188" s="14"/>
      <c r="V188" s="16" t="str">
        <f t="shared" ca="1" si="18"/>
        <v>LD</v>
      </c>
      <c r="W188" s="14" t="str">
        <f t="shared" ca="1" si="18"/>
        <v>Other utilities</v>
      </c>
      <c r="X188" s="3" t="str">
        <f>'EE investment costs'!D237</f>
        <v>MT-31</v>
      </c>
      <c r="Y188" s="3" t="str">
        <f>'EE investment costs'!E237</f>
        <v>Heat Medium Temp. up to 150C</v>
      </c>
      <c r="AC188" s="123">
        <f>'EE investment costs'!C237</f>
        <v>3.1</v>
      </c>
      <c r="AD188" s="22"/>
    </row>
    <row r="189" spans="2:30">
      <c r="B189" s="14" t="str">
        <f t="shared" ca="1" si="14"/>
        <v>INDLDEFFHT-31</v>
      </c>
      <c r="C189" s="15" t="str">
        <f t="shared" ref="C189:C247" ca="1" si="19">"I"&amp;MID(B189,4,1)&amp;"D"&amp;MID(B189,9,2)</f>
        <v>ILDHT</v>
      </c>
      <c r="D189" s="16">
        <f>'EE investment costs'!$F$15</f>
        <v>2016</v>
      </c>
      <c r="E189" s="14">
        <f>VLOOKUP(X189,'EE investment costs'!$D$56:$R$656,15,0)</f>
        <v>4.4399999999999995</v>
      </c>
      <c r="F189" s="17">
        <f ca="1">INDEX('EE investment costs'!$D$56:$R$656,MATCH(X189,'EE investment costs'!$D$56:$D$656,0),MATCH($V$8,'EE investment costs'!$D$56:$R$56,0))</f>
        <v>386.1524652896079</v>
      </c>
      <c r="I189" s="18">
        <v>1</v>
      </c>
      <c r="J189" s="18">
        <v>1</v>
      </c>
      <c r="K189" s="14">
        <f t="shared" ca="1" si="17"/>
        <v>8</v>
      </c>
      <c r="M189" s="19" t="str">
        <f t="shared" ca="1" si="15"/>
        <v>INDLDEFFHT-31</v>
      </c>
      <c r="N189" s="23" t="str">
        <f t="shared" ca="1" si="16"/>
        <v>Other utilities Saving Tech-Heat High Temp. over 150C 3.1y</v>
      </c>
      <c r="O189" s="23" t="s">
        <v>32</v>
      </c>
      <c r="P189" s="23" t="s">
        <v>33</v>
      </c>
      <c r="Q189" s="23"/>
      <c r="R189" s="23"/>
      <c r="S189" s="19" t="s">
        <v>34</v>
      </c>
      <c r="T189" s="14"/>
      <c r="U189" s="14"/>
      <c r="V189" s="16" t="str">
        <f t="shared" ca="1" si="18"/>
        <v>LD</v>
      </c>
      <c r="W189" s="14" t="str">
        <f t="shared" ca="1" si="18"/>
        <v>Other utilities</v>
      </c>
      <c r="X189" s="3" t="str">
        <f>'EE investment costs'!D238</f>
        <v>HT-31</v>
      </c>
      <c r="Y189" s="3" t="str">
        <f>'EE investment costs'!E238</f>
        <v>Heat High Temp. over 150C</v>
      </c>
      <c r="AC189" s="123">
        <f>'EE investment costs'!C238</f>
        <v>3.1</v>
      </c>
      <c r="AD189" s="22"/>
    </row>
    <row r="190" spans="2:30">
      <c r="B190" s="14" t="str">
        <f t="shared" ca="1" si="14"/>
        <v>INDLDEFFRH-31</v>
      </c>
      <c r="C190" s="15" t="str">
        <f t="shared" ca="1" si="19"/>
        <v>ILDRH</v>
      </c>
      <c r="D190" s="16">
        <f>'EE investment costs'!$F$15</f>
        <v>2016</v>
      </c>
      <c r="E190" s="14">
        <f>VLOOKUP(X190,'EE investment costs'!$D$56:$R$656,15,0)</f>
        <v>16</v>
      </c>
      <c r="F190" s="17">
        <f ca="1">INDEX('EE investment costs'!$D$56:$R$656,MATCH(X190,'EE investment costs'!$D$56:$D$656,0),MATCH($V$8,'EE investment costs'!$D$56:$R$56,0))</f>
        <v>0</v>
      </c>
      <c r="I190" s="18">
        <v>1</v>
      </c>
      <c r="J190" s="18">
        <v>1</v>
      </c>
      <c r="K190" s="14">
        <f t="shared" ca="1" si="17"/>
        <v>8</v>
      </c>
      <c r="M190" s="19" t="str">
        <f t="shared" ca="1" si="15"/>
        <v>INDLDEFFRH-31</v>
      </c>
      <c r="N190" s="23" t="str">
        <f t="shared" ca="1" si="16"/>
        <v>Other utilities Saving Tech-Heat Room Heat 3.1y</v>
      </c>
      <c r="O190" s="23" t="s">
        <v>32</v>
      </c>
      <c r="P190" s="23" t="s">
        <v>33</v>
      </c>
      <c r="Q190" s="23"/>
      <c r="R190" s="23"/>
      <c r="S190" s="19" t="s">
        <v>34</v>
      </c>
      <c r="U190" s="14"/>
      <c r="V190" s="16" t="str">
        <f t="shared" ca="1" si="18"/>
        <v>LD</v>
      </c>
      <c r="W190" s="14" t="str">
        <f t="shared" ca="1" si="18"/>
        <v>Other utilities</v>
      </c>
      <c r="X190" s="3" t="str">
        <f>'EE investment costs'!D239</f>
        <v>RH-31</v>
      </c>
      <c r="Y190" s="3" t="str">
        <f>'EE investment costs'!E239</f>
        <v>Heat Room Heat</v>
      </c>
      <c r="Z190" s="14"/>
      <c r="AC190" s="123">
        <f>'EE investment costs'!C239</f>
        <v>3.1</v>
      </c>
      <c r="AD190" s="22"/>
    </row>
    <row r="191" spans="2:30">
      <c r="B191" s="14" t="str">
        <f t="shared" ca="1" si="14"/>
        <v>INDLDEFFLA-31</v>
      </c>
      <c r="C191" s="15" t="str">
        <f t="shared" ca="1" si="19"/>
        <v>ILDLA</v>
      </c>
      <c r="D191" s="16">
        <f>'EE investment costs'!$F$15</f>
        <v>2016</v>
      </c>
      <c r="E191" s="14">
        <f>VLOOKUP(X191,'EE investment costs'!$D$56:$R$656,15,0)</f>
        <v>3.6804999999999999</v>
      </c>
      <c r="F191" s="17">
        <f ca="1">INDEX('EE investment costs'!$D$56:$R$656,MATCH(X191,'EE investment costs'!$D$56:$D$656,0),MATCH($V$8,'EE investment costs'!$D$56:$R$56,0))</f>
        <v>1299.6319045514238</v>
      </c>
      <c r="I191" s="18">
        <v>1</v>
      </c>
      <c r="J191" s="18">
        <v>1</v>
      </c>
      <c r="K191" s="14">
        <f t="shared" ca="1" si="17"/>
        <v>0</v>
      </c>
      <c r="M191" s="19" t="str">
        <f t="shared" ca="1" si="15"/>
        <v>INDLDEFFLA-31</v>
      </c>
      <c r="N191" s="23" t="str">
        <f t="shared" ca="1" si="16"/>
        <v>Other utilities Saving Tech-Light 3.1y</v>
      </c>
      <c r="O191" s="23" t="s">
        <v>32</v>
      </c>
      <c r="P191" s="23" t="s">
        <v>33</v>
      </c>
      <c r="Q191" s="23"/>
      <c r="R191" s="23"/>
      <c r="S191" s="19" t="s">
        <v>34</v>
      </c>
      <c r="U191" s="14"/>
      <c r="V191" s="16" t="str">
        <f t="shared" ca="1" si="18"/>
        <v>LD</v>
      </c>
      <c r="W191" s="14" t="str">
        <f t="shared" ca="1" si="18"/>
        <v>Other utilities</v>
      </c>
      <c r="X191" s="3" t="str">
        <f>'EE investment costs'!D240</f>
        <v>LA-31</v>
      </c>
      <c r="Y191" s="3" t="str">
        <f>'EE investment costs'!E240</f>
        <v>Light</v>
      </c>
      <c r="Z191" s="14"/>
      <c r="AC191" s="123">
        <f>'EE investment costs'!C240</f>
        <v>3.1</v>
      </c>
      <c r="AD191" s="22"/>
    </row>
    <row r="192" spans="2:30">
      <c r="B192" s="14" t="str">
        <f t="shared" ca="1" si="14"/>
        <v>INDLDEFFEM-31</v>
      </c>
      <c r="C192" s="15" t="str">
        <f t="shared" ca="1" si="19"/>
        <v>ILDEM</v>
      </c>
      <c r="D192" s="16">
        <f>'EE investment costs'!$F$15</f>
        <v>2016</v>
      </c>
      <c r="E192" s="14">
        <f>VLOOKUP(X192,'EE investment costs'!$D$56:$R$656,15,0)</f>
        <v>3.864525</v>
      </c>
      <c r="F192" s="17">
        <f ca="1">INDEX('EE investment costs'!$D$56:$R$656,MATCH(X192,'EE investment costs'!$D$56:$D$656,0),MATCH($V$8,'EE investment costs'!$D$56:$R$56,0))</f>
        <v>1275.7166542338905</v>
      </c>
      <c r="I192" s="18">
        <v>1</v>
      </c>
      <c r="J192" s="18">
        <v>1</v>
      </c>
      <c r="K192" s="14">
        <f t="shared" ca="1" si="17"/>
        <v>0</v>
      </c>
      <c r="M192" s="19" t="str">
        <f t="shared" ca="1" si="15"/>
        <v>INDLDEFFEM-31</v>
      </c>
      <c r="N192" s="23" t="str">
        <f t="shared" ca="1" si="16"/>
        <v>Other utilities Saving Tech-Electric Motors 3.1y</v>
      </c>
      <c r="O192" s="23" t="s">
        <v>32</v>
      </c>
      <c r="P192" s="23" t="s">
        <v>33</v>
      </c>
      <c r="Q192" s="23"/>
      <c r="R192" s="23"/>
      <c r="S192" s="19" t="s">
        <v>34</v>
      </c>
      <c r="U192" s="14"/>
      <c r="V192" s="16" t="str">
        <f t="shared" ca="1" si="18"/>
        <v>LD</v>
      </c>
      <c r="W192" s="14" t="str">
        <f t="shared" ca="1" si="18"/>
        <v>Other utilities</v>
      </c>
      <c r="X192" s="3" t="str">
        <f>'EE investment costs'!D241</f>
        <v>EM-31</v>
      </c>
      <c r="Y192" s="3" t="str">
        <f>'EE investment costs'!E241</f>
        <v>Electric Motors</v>
      </c>
      <c r="Z192" s="14"/>
      <c r="AC192" s="123">
        <f>'EE investment costs'!C241</f>
        <v>3.1</v>
      </c>
      <c r="AD192" s="22"/>
    </row>
    <row r="193" spans="2:30">
      <c r="B193" s="14" t="str">
        <f t="shared" ca="1" si="14"/>
        <v>INDLDEFFTF-31</v>
      </c>
      <c r="C193" s="15" t="str">
        <f t="shared" ca="1" si="19"/>
        <v>ILDTF</v>
      </c>
      <c r="D193" s="16">
        <f>'EE investment costs'!$F$15</f>
        <v>2016</v>
      </c>
      <c r="E193" s="14">
        <f>VLOOKUP(X193,'EE investment costs'!$D$56:$R$656,15,0)</f>
        <v>11.4</v>
      </c>
      <c r="F193" s="17">
        <f ca="1">INDEX('EE investment costs'!$D$56:$R$656,MATCH(X193,'EE investment costs'!$D$56:$D$656,0),MATCH($V$8,'EE investment costs'!$D$56:$R$56,0))</f>
        <v>455.50501216531285</v>
      </c>
      <c r="I193" s="18">
        <v>1</v>
      </c>
      <c r="J193" s="18">
        <v>1</v>
      </c>
      <c r="K193" s="14">
        <f t="shared" ca="1" si="17"/>
        <v>8</v>
      </c>
      <c r="M193" s="19" t="str">
        <f t="shared" ca="1" si="15"/>
        <v>INDLDEFFTF-31</v>
      </c>
      <c r="N193" s="23" t="str">
        <f t="shared" ca="1" si="16"/>
        <v>Other utilities Saving Tech-Haulage Tractors, Trucks, Fishing boats 3.1y</v>
      </c>
      <c r="O193" s="23" t="s">
        <v>32</v>
      </c>
      <c r="P193" s="23" t="s">
        <v>33</v>
      </c>
      <c r="Q193" s="23"/>
      <c r="R193" s="23"/>
      <c r="S193" s="19" t="s">
        <v>34</v>
      </c>
      <c r="U193" s="14"/>
      <c r="V193" s="16" t="str">
        <f t="shared" ca="1" si="18"/>
        <v>LD</v>
      </c>
      <c r="W193" s="14" t="str">
        <f t="shared" ca="1" si="18"/>
        <v>Other utilities</v>
      </c>
      <c r="X193" s="3" t="str">
        <f>'EE investment costs'!D242</f>
        <v>TF-31</v>
      </c>
      <c r="Y193" s="3" t="str">
        <f>'EE investment costs'!E242</f>
        <v>Haulage Tractors, Trucks, Fishing boats</v>
      </c>
      <c r="Z193" s="14"/>
      <c r="AC193" s="123">
        <f>'EE investment costs'!C242</f>
        <v>3.1</v>
      </c>
      <c r="AD193" s="22"/>
    </row>
    <row r="194" spans="2:30">
      <c r="B194" s="14" t="str">
        <f t="shared" ca="1" si="14"/>
        <v>INDLDEFFMT-32</v>
      </c>
      <c r="C194" s="15" t="str">
        <f t="shared" ca="1" si="19"/>
        <v>ILDMT</v>
      </c>
      <c r="D194" s="16">
        <f>'EE investment costs'!$F$15</f>
        <v>2016</v>
      </c>
      <c r="E194" s="14">
        <f>VLOOKUP(X194,'EE investment costs'!$D$56:$R$656,15,0)</f>
        <v>5.6</v>
      </c>
      <c r="F194" s="17">
        <f ca="1">INDEX('EE investment costs'!$D$56:$R$656,MATCH(X194,'EE investment costs'!$D$56:$D$656,0),MATCH($V$8,'EE investment costs'!$D$56:$R$56,0))</f>
        <v>487.69831818322018</v>
      </c>
      <c r="I194" s="18">
        <v>1</v>
      </c>
      <c r="J194" s="18">
        <v>1</v>
      </c>
      <c r="K194" s="14">
        <f t="shared" ca="1" si="17"/>
        <v>8</v>
      </c>
      <c r="M194" s="19" t="str">
        <f t="shared" ca="1" si="15"/>
        <v>INDLDEFFMT-32</v>
      </c>
      <c r="N194" s="23" t="str">
        <f t="shared" ca="1" si="16"/>
        <v>Other utilities Saving Tech-Heat Medium Temp. up to 150C 3.2y</v>
      </c>
      <c r="O194" s="23" t="s">
        <v>32</v>
      </c>
      <c r="P194" s="23" t="s">
        <v>33</v>
      </c>
      <c r="Q194" s="23"/>
      <c r="R194" s="23"/>
      <c r="S194" s="19" t="s">
        <v>34</v>
      </c>
      <c r="U194" s="14"/>
      <c r="V194" s="16" t="str">
        <f t="shared" ca="1" si="18"/>
        <v>LD</v>
      </c>
      <c r="W194" s="14" t="str">
        <f t="shared" ca="1" si="18"/>
        <v>Other utilities</v>
      </c>
      <c r="X194" s="3" t="str">
        <f>'EE investment costs'!D243</f>
        <v>MT-32</v>
      </c>
      <c r="Y194" s="3" t="str">
        <f>'EE investment costs'!E243</f>
        <v>Heat Medium Temp. up to 150C</v>
      </c>
      <c r="Z194" s="14"/>
      <c r="AC194" s="123">
        <f>'EE investment costs'!C243</f>
        <v>3.2</v>
      </c>
      <c r="AD194" s="22"/>
    </row>
    <row r="195" spans="2:30">
      <c r="B195" s="14" t="str">
        <f t="shared" ca="1" si="14"/>
        <v>INDLDEFFHT-32</v>
      </c>
      <c r="C195" s="15" t="str">
        <f t="shared" ca="1" si="19"/>
        <v>ILDHT</v>
      </c>
      <c r="D195" s="16">
        <f>'EE investment costs'!$F$15</f>
        <v>2016</v>
      </c>
      <c r="E195" s="14">
        <f>VLOOKUP(X195,'EE investment costs'!$D$56:$R$656,15,0)</f>
        <v>4.4799999999999995</v>
      </c>
      <c r="F195" s="17">
        <f ca="1">INDEX('EE investment costs'!$D$56:$R$656,MATCH(X195,'EE investment costs'!$D$56:$D$656,0),MATCH($V$8,'EE investment costs'!$D$56:$R$56,0))</f>
        <v>400.58807146865871</v>
      </c>
      <c r="I195" s="18">
        <v>1</v>
      </c>
      <c r="J195" s="18">
        <v>1</v>
      </c>
      <c r="K195" s="14">
        <f t="shared" ca="1" si="17"/>
        <v>8</v>
      </c>
      <c r="M195" s="19" t="str">
        <f t="shared" ca="1" si="15"/>
        <v>INDLDEFFHT-32</v>
      </c>
      <c r="N195" s="23" t="str">
        <f t="shared" ca="1" si="16"/>
        <v>Other utilities Saving Tech-Heat High Temp. over 150C 3.2y</v>
      </c>
      <c r="O195" s="23" t="s">
        <v>32</v>
      </c>
      <c r="P195" s="23" t="s">
        <v>33</v>
      </c>
      <c r="Q195" s="23"/>
      <c r="R195" s="23"/>
      <c r="S195" s="19" t="s">
        <v>34</v>
      </c>
      <c r="V195" s="16" t="str">
        <f t="shared" ca="1" si="18"/>
        <v>LD</v>
      </c>
      <c r="W195" s="14" t="str">
        <f t="shared" ca="1" si="18"/>
        <v>Other utilities</v>
      </c>
      <c r="X195" s="3" t="str">
        <f>'EE investment costs'!D244</f>
        <v>HT-32</v>
      </c>
      <c r="Y195" s="3" t="str">
        <f>'EE investment costs'!E244</f>
        <v>Heat High Temp. over 150C</v>
      </c>
      <c r="Z195" s="14"/>
      <c r="AC195" s="123">
        <f>'EE investment costs'!C244</f>
        <v>3.2</v>
      </c>
      <c r="AD195" s="22"/>
    </row>
    <row r="196" spans="2:30">
      <c r="B196" s="14" t="str">
        <f t="shared" ca="1" si="14"/>
        <v>INDLDEFFRH-32</v>
      </c>
      <c r="C196" s="15" t="str">
        <f t="shared" ca="1" si="19"/>
        <v>ILDRH</v>
      </c>
      <c r="D196" s="16">
        <f>'EE investment costs'!$F$15</f>
        <v>2016</v>
      </c>
      <c r="E196" s="14">
        <f>VLOOKUP(X196,'EE investment costs'!$D$56:$R$656,15,0)</f>
        <v>16</v>
      </c>
      <c r="F196" s="17">
        <f ca="1">INDEX('EE investment costs'!$D$56:$R$656,MATCH(X196,'EE investment costs'!$D$56:$D$656,0),MATCH($V$8,'EE investment costs'!$D$56:$R$56,0))</f>
        <v>0</v>
      </c>
      <c r="I196" s="18">
        <v>1</v>
      </c>
      <c r="J196" s="18">
        <v>1</v>
      </c>
      <c r="K196" s="14">
        <f t="shared" ca="1" si="17"/>
        <v>8</v>
      </c>
      <c r="M196" s="19" t="str">
        <f t="shared" ca="1" si="15"/>
        <v>INDLDEFFRH-32</v>
      </c>
      <c r="N196" s="23" t="str">
        <f t="shared" ca="1" si="16"/>
        <v>Other utilities Saving Tech-Heat Room Heat 3.2y</v>
      </c>
      <c r="O196" s="23" t="s">
        <v>32</v>
      </c>
      <c r="P196" s="23" t="s">
        <v>33</v>
      </c>
      <c r="Q196" s="23"/>
      <c r="R196" s="23"/>
      <c r="S196" s="19" t="s">
        <v>34</v>
      </c>
      <c r="V196" s="16" t="str">
        <f t="shared" ca="1" si="18"/>
        <v>LD</v>
      </c>
      <c r="W196" s="14" t="str">
        <f t="shared" ca="1" si="18"/>
        <v>Other utilities</v>
      </c>
      <c r="X196" s="3" t="str">
        <f>'EE investment costs'!D245</f>
        <v>RH-32</v>
      </c>
      <c r="Y196" s="3" t="str">
        <f>'EE investment costs'!E245</f>
        <v>Heat Room Heat</v>
      </c>
      <c r="Z196" s="14"/>
      <c r="AC196" s="123">
        <f>'EE investment costs'!C245</f>
        <v>3.2</v>
      </c>
      <c r="AD196" s="22"/>
    </row>
    <row r="197" spans="2:30">
      <c r="B197" s="14" t="str">
        <f t="shared" ca="1" si="14"/>
        <v>INDLDEFFLA-32</v>
      </c>
      <c r="C197" s="15" t="str">
        <f t="shared" ca="1" si="19"/>
        <v>ILDLA</v>
      </c>
      <c r="D197" s="16">
        <f>'EE investment costs'!$F$15</f>
        <v>2016</v>
      </c>
      <c r="E197" s="14">
        <f>VLOOKUP(X197,'EE investment costs'!$D$56:$R$656,15,0)</f>
        <v>3.706</v>
      </c>
      <c r="F197" s="17">
        <f ca="1">INDEX('EE investment costs'!$D$56:$R$656,MATCH(X197,'EE investment costs'!$D$56:$D$656,0),MATCH($V$8,'EE investment costs'!$D$56:$R$56,0))</f>
        <v>1356.9503924611338</v>
      </c>
      <c r="I197" s="18">
        <v>1</v>
      </c>
      <c r="J197" s="18">
        <v>1</v>
      </c>
      <c r="K197" s="14">
        <f t="shared" ca="1" si="17"/>
        <v>0</v>
      </c>
      <c r="M197" s="19" t="str">
        <f t="shared" ca="1" si="15"/>
        <v>INDLDEFFLA-32</v>
      </c>
      <c r="N197" s="23" t="str">
        <f t="shared" ca="1" si="16"/>
        <v>Other utilities Saving Tech-Light 3.2y</v>
      </c>
      <c r="O197" s="23" t="s">
        <v>32</v>
      </c>
      <c r="P197" s="23" t="s">
        <v>33</v>
      </c>
      <c r="Q197" s="23"/>
      <c r="R197" s="23"/>
      <c r="S197" s="19" t="s">
        <v>34</v>
      </c>
      <c r="V197" s="16" t="str">
        <f t="shared" ca="1" si="18"/>
        <v>LD</v>
      </c>
      <c r="W197" s="14" t="str">
        <f t="shared" ca="1" si="18"/>
        <v>Other utilities</v>
      </c>
      <c r="X197" s="3" t="str">
        <f>'EE investment costs'!D246</f>
        <v>LA-32</v>
      </c>
      <c r="Y197" s="3" t="str">
        <f>'EE investment costs'!E246</f>
        <v>Light</v>
      </c>
      <c r="Z197" s="14"/>
      <c r="AC197" s="123">
        <f>'EE investment costs'!C246</f>
        <v>3.2</v>
      </c>
      <c r="AD197" s="22"/>
    </row>
    <row r="198" spans="2:30">
      <c r="B198" s="14" t="str">
        <f t="shared" ca="1" si="14"/>
        <v>INDLDEFFEM-32</v>
      </c>
      <c r="C198" s="15" t="str">
        <f t="shared" ca="1" si="19"/>
        <v>ILDEM</v>
      </c>
      <c r="D198" s="16">
        <f>'EE investment costs'!$F$15</f>
        <v>2016</v>
      </c>
      <c r="E198" s="14">
        <f>VLOOKUP(X198,'EE investment costs'!$D$56:$R$656,15,0)</f>
        <v>3.8913000000000002</v>
      </c>
      <c r="F198" s="17">
        <f ca="1">INDEX('EE investment costs'!$D$56:$R$656,MATCH(X198,'EE investment costs'!$D$56:$D$656,0),MATCH($V$8,'EE investment costs'!$D$56:$R$56,0))</f>
        <v>1331.1911842610118</v>
      </c>
      <c r="I198" s="18">
        <v>1</v>
      </c>
      <c r="J198" s="18">
        <v>1</v>
      </c>
      <c r="K198" s="14">
        <f t="shared" ca="1" si="17"/>
        <v>0</v>
      </c>
      <c r="M198" s="19" t="str">
        <f t="shared" ca="1" si="15"/>
        <v>INDLDEFFEM-32</v>
      </c>
      <c r="N198" s="23" t="str">
        <f t="shared" ca="1" si="16"/>
        <v>Other utilities Saving Tech-Electric Motors 3.2y</v>
      </c>
      <c r="O198" s="23" t="s">
        <v>32</v>
      </c>
      <c r="P198" s="23" t="s">
        <v>33</v>
      </c>
      <c r="Q198" s="23"/>
      <c r="R198" s="23"/>
      <c r="S198" s="19" t="s">
        <v>34</v>
      </c>
      <c r="V198" s="16" t="str">
        <f t="shared" ca="1" si="18"/>
        <v>LD</v>
      </c>
      <c r="W198" s="14" t="str">
        <f t="shared" ca="1" si="18"/>
        <v>Other utilities</v>
      </c>
      <c r="X198" s="3" t="str">
        <f>'EE investment costs'!D247</f>
        <v>EM-32</v>
      </c>
      <c r="Y198" s="3" t="str">
        <f>'EE investment costs'!E247</f>
        <v>Electric Motors</v>
      </c>
      <c r="Z198" s="14"/>
      <c r="AC198" s="123">
        <f>'EE investment costs'!C247</f>
        <v>3.2</v>
      </c>
      <c r="AD198" s="22"/>
    </row>
    <row r="199" spans="2:30">
      <c r="B199" s="14" t="str">
        <f t="shared" ca="1" si="14"/>
        <v>INDLDEFFTF-32</v>
      </c>
      <c r="C199" s="15" t="str">
        <f t="shared" ca="1" si="19"/>
        <v>ILDTF</v>
      </c>
      <c r="D199" s="16">
        <f>'EE investment costs'!$F$15</f>
        <v>2016</v>
      </c>
      <c r="E199" s="14">
        <f>VLOOKUP(X199,'EE investment costs'!$D$56:$R$656,15,0)</f>
        <v>11.8</v>
      </c>
      <c r="F199" s="17">
        <f ca="1">INDEX('EE investment costs'!$D$56:$R$656,MATCH(X199,'EE investment costs'!$D$56:$D$656,0),MATCH($V$8,'EE investment costs'!$D$56:$R$56,0))</f>
        <v>470.19872223516165</v>
      </c>
      <c r="I199" s="18">
        <v>1</v>
      </c>
      <c r="J199" s="18">
        <v>1</v>
      </c>
      <c r="K199" s="14">
        <f t="shared" ca="1" si="17"/>
        <v>8</v>
      </c>
      <c r="M199" s="19" t="str">
        <f t="shared" ca="1" si="15"/>
        <v>INDLDEFFTF-32</v>
      </c>
      <c r="N199" s="23" t="str">
        <f t="shared" ca="1" si="16"/>
        <v>Other utilities Saving Tech-Haulage Tractors, Trucks, Fishing boats 3.2y</v>
      </c>
      <c r="O199" s="23" t="s">
        <v>32</v>
      </c>
      <c r="P199" s="23" t="s">
        <v>33</v>
      </c>
      <c r="Q199" s="23"/>
      <c r="R199" s="23"/>
      <c r="S199" s="19" t="s">
        <v>34</v>
      </c>
      <c r="V199" s="16" t="str">
        <f t="shared" ca="1" si="18"/>
        <v>LD</v>
      </c>
      <c r="W199" s="14" t="str">
        <f t="shared" ca="1" si="18"/>
        <v>Other utilities</v>
      </c>
      <c r="X199" s="3" t="str">
        <f>'EE investment costs'!D248</f>
        <v>TF-32</v>
      </c>
      <c r="Y199" s="3" t="str">
        <f>'EE investment costs'!E248</f>
        <v>Haulage Tractors, Trucks, Fishing boats</v>
      </c>
      <c r="Z199" s="14"/>
      <c r="AC199" s="123">
        <f>'EE investment costs'!C248</f>
        <v>3.2</v>
      </c>
      <c r="AD199" s="22"/>
    </row>
    <row r="200" spans="2:30">
      <c r="B200" s="14" t="str">
        <f t="shared" ref="B200:B263" ca="1" si="20">M200</f>
        <v>INDLDEFFMT-33</v>
      </c>
      <c r="C200" s="15" t="str">
        <f t="shared" ca="1" si="19"/>
        <v>ILDMT</v>
      </c>
      <c r="D200" s="16">
        <f>'EE investment costs'!$F$15</f>
        <v>2016</v>
      </c>
      <c r="E200" s="14">
        <f>VLOOKUP(X200,'EE investment costs'!$D$56:$R$656,15,0)</f>
        <v>5.65</v>
      </c>
      <c r="F200" s="17">
        <f ca="1">INDEX('EE investment costs'!$D$56:$R$656,MATCH(X200,'EE investment costs'!$D$56:$D$656,0),MATCH($V$8,'EE investment costs'!$D$56:$R$56,0))</f>
        <v>506.81997768540981</v>
      </c>
      <c r="I200" s="18">
        <v>1</v>
      </c>
      <c r="J200" s="18">
        <v>1</v>
      </c>
      <c r="K200" s="14">
        <f t="shared" ca="1" si="17"/>
        <v>7</v>
      </c>
      <c r="M200" s="19" t="str">
        <f t="shared" ref="M200:M263" ca="1" si="21">CONCATENATE("IND",$V$8,"EFF",$X200)</f>
        <v>INDLDEFFMT-33</v>
      </c>
      <c r="N200" s="23" t="str">
        <f t="shared" ca="1" si="16"/>
        <v>Other utilities Saving Tech-Heat Medium Temp. up to 150C 3.3y</v>
      </c>
      <c r="O200" s="23" t="s">
        <v>32</v>
      </c>
      <c r="P200" s="23" t="s">
        <v>33</v>
      </c>
      <c r="Q200" s="23"/>
      <c r="R200" s="23"/>
      <c r="S200" s="19" t="s">
        <v>34</v>
      </c>
      <c r="V200" s="16" t="str">
        <f t="shared" ca="1" si="18"/>
        <v>LD</v>
      </c>
      <c r="W200" s="14" t="str">
        <f t="shared" ca="1" si="18"/>
        <v>Other utilities</v>
      </c>
      <c r="X200" s="3" t="str">
        <f>'EE investment costs'!D249</f>
        <v>MT-33</v>
      </c>
      <c r="Y200" s="3" t="str">
        <f>'EE investment costs'!E249</f>
        <v>Heat Medium Temp. up to 150C</v>
      </c>
      <c r="Z200" s="14"/>
      <c r="AC200" s="123">
        <f>'EE investment costs'!C249</f>
        <v>3.3</v>
      </c>
      <c r="AD200" s="22"/>
    </row>
    <row r="201" spans="2:30">
      <c r="B201" s="14" t="str">
        <f t="shared" ca="1" si="20"/>
        <v>INDLDEFFHT-33</v>
      </c>
      <c r="C201" s="15" t="str">
        <f t="shared" ca="1" si="19"/>
        <v>ILDHT</v>
      </c>
      <c r="D201" s="16">
        <f>'EE investment costs'!$F$15</f>
        <v>2016</v>
      </c>
      <c r="E201" s="14">
        <f>VLOOKUP(X201,'EE investment costs'!$D$56:$R$656,15,0)</f>
        <v>4.5199999999999996</v>
      </c>
      <c r="F201" s="17">
        <f ca="1">INDEX('EE investment costs'!$D$56:$R$656,MATCH(X201,'EE investment costs'!$D$56:$D$656,0),MATCH($V$8,'EE investment costs'!$D$56:$R$56,0))</f>
        <v>415.02367764770935</v>
      </c>
      <c r="I201" s="18">
        <v>1</v>
      </c>
      <c r="J201" s="18">
        <v>1</v>
      </c>
      <c r="K201" s="14">
        <f t="shared" ca="1" si="17"/>
        <v>8</v>
      </c>
      <c r="M201" s="19" t="str">
        <f t="shared" ca="1" si="21"/>
        <v>INDLDEFFHT-33</v>
      </c>
      <c r="N201" s="23" t="str">
        <f t="shared" ref="N201:N264" ca="1" si="22">$W$8&amp;" Saving Tech"&amp;"-"&amp;$Y201&amp;" "&amp;AC201&amp;"y"</f>
        <v>Other utilities Saving Tech-Heat High Temp. over 150C 3.3y</v>
      </c>
      <c r="O201" s="23" t="s">
        <v>32</v>
      </c>
      <c r="P201" s="23" t="s">
        <v>33</v>
      </c>
      <c r="Q201" s="23"/>
      <c r="R201" s="23"/>
      <c r="S201" s="19" t="s">
        <v>34</v>
      </c>
      <c r="V201" s="16" t="str">
        <f t="shared" ca="1" si="18"/>
        <v>LD</v>
      </c>
      <c r="W201" s="14" t="str">
        <f t="shared" ca="1" si="18"/>
        <v>Other utilities</v>
      </c>
      <c r="X201" s="3" t="str">
        <f>'EE investment costs'!D250</f>
        <v>HT-33</v>
      </c>
      <c r="Y201" s="3" t="str">
        <f>'EE investment costs'!E250</f>
        <v>Heat High Temp. over 150C</v>
      </c>
      <c r="AC201" s="123">
        <f>'EE investment costs'!C250</f>
        <v>3.3</v>
      </c>
      <c r="AD201" s="22"/>
    </row>
    <row r="202" spans="2:30">
      <c r="B202" s="14" t="str">
        <f t="shared" ca="1" si="20"/>
        <v>INDLDEFFRH-33</v>
      </c>
      <c r="C202" s="15" t="str">
        <f t="shared" ca="1" si="19"/>
        <v>ILDRH</v>
      </c>
      <c r="D202" s="16">
        <f>'EE investment costs'!$F$15</f>
        <v>2016</v>
      </c>
      <c r="E202" s="14">
        <f>VLOOKUP(X202,'EE investment costs'!$D$56:$R$656,15,0)</f>
        <v>16</v>
      </c>
      <c r="F202" s="17">
        <f ca="1">INDEX('EE investment costs'!$D$56:$R$656,MATCH(X202,'EE investment costs'!$D$56:$D$656,0),MATCH($V$8,'EE investment costs'!$D$56:$R$56,0))</f>
        <v>0</v>
      </c>
      <c r="I202" s="18">
        <v>1</v>
      </c>
      <c r="J202" s="18">
        <v>1</v>
      </c>
      <c r="K202" s="14">
        <f t="shared" ref="K202:K265" ca="1" si="23">IF(F202&lt;500,1,0)+IF(F202&lt;600,1,0)+IF(F202&lt;700,1,0)+IF(F202&lt;800,1,0)+IF(F202&lt;900,1,0)+IF(F202&lt;1000,1,0)+IF(F202&lt;1100,1,0)+IF(F202&lt;1200,1,0)</f>
        <v>8</v>
      </c>
      <c r="M202" s="19" t="str">
        <f t="shared" ca="1" si="21"/>
        <v>INDLDEFFRH-33</v>
      </c>
      <c r="N202" s="23" t="str">
        <f t="shared" ca="1" si="22"/>
        <v>Other utilities Saving Tech-Heat Room Heat 3.3y</v>
      </c>
      <c r="O202" s="23" t="s">
        <v>32</v>
      </c>
      <c r="P202" s="23" t="s">
        <v>33</v>
      </c>
      <c r="Q202" s="23"/>
      <c r="R202" s="23"/>
      <c r="S202" s="19" t="s">
        <v>34</v>
      </c>
      <c r="V202" s="16" t="str">
        <f t="shared" ref="V202:W265" ca="1" si="24">V201</f>
        <v>LD</v>
      </c>
      <c r="W202" s="14" t="str">
        <f t="shared" ca="1" si="24"/>
        <v>Other utilities</v>
      </c>
      <c r="X202" s="3" t="str">
        <f>'EE investment costs'!D251</f>
        <v>RH-33</v>
      </c>
      <c r="Y202" s="3" t="str">
        <f>'EE investment costs'!E251</f>
        <v>Heat Room Heat</v>
      </c>
      <c r="AC202" s="123">
        <f>'EE investment costs'!C251</f>
        <v>3.3</v>
      </c>
      <c r="AD202" s="22"/>
    </row>
    <row r="203" spans="2:30">
      <c r="B203" s="14" t="str">
        <f t="shared" ca="1" si="20"/>
        <v>INDLDEFFLA-33</v>
      </c>
      <c r="C203" s="15" t="str">
        <f t="shared" ca="1" si="19"/>
        <v>ILDLA</v>
      </c>
      <c r="D203" s="16">
        <f>'EE investment costs'!$F$15</f>
        <v>2016</v>
      </c>
      <c r="E203" s="14">
        <f>VLOOKUP(X203,'EE investment costs'!$D$56:$R$656,15,0)</f>
        <v>3.7314999999999996</v>
      </c>
      <c r="F203" s="17">
        <f ca="1">INDEX('EE investment costs'!$D$56:$R$656,MATCH(X203,'EE investment costs'!$D$56:$D$656,0),MATCH($V$8,'EE investment costs'!$D$56:$R$56,0))</f>
        <v>1414.2688803708436</v>
      </c>
      <c r="I203" s="18">
        <v>1</v>
      </c>
      <c r="J203" s="18">
        <v>1</v>
      </c>
      <c r="K203" s="14">
        <f t="shared" ca="1" si="23"/>
        <v>0</v>
      </c>
      <c r="M203" s="19" t="str">
        <f t="shared" ca="1" si="21"/>
        <v>INDLDEFFLA-33</v>
      </c>
      <c r="N203" s="23" t="str">
        <f t="shared" ca="1" si="22"/>
        <v>Other utilities Saving Tech-Light 3.3y</v>
      </c>
      <c r="O203" s="23" t="s">
        <v>32</v>
      </c>
      <c r="P203" s="23" t="s">
        <v>33</v>
      </c>
      <c r="Q203" s="23"/>
      <c r="R203" s="23"/>
      <c r="S203" s="19" t="s">
        <v>34</v>
      </c>
      <c r="V203" s="16" t="str">
        <f t="shared" ca="1" si="24"/>
        <v>LD</v>
      </c>
      <c r="W203" s="14" t="str">
        <f t="shared" ca="1" si="24"/>
        <v>Other utilities</v>
      </c>
      <c r="X203" s="3" t="str">
        <f>'EE investment costs'!D252</f>
        <v>LA-33</v>
      </c>
      <c r="Y203" s="3" t="str">
        <f>'EE investment costs'!E252</f>
        <v>Light</v>
      </c>
      <c r="AC203" s="123">
        <f>'EE investment costs'!C252</f>
        <v>3.3</v>
      </c>
      <c r="AD203" s="22"/>
    </row>
    <row r="204" spans="2:30">
      <c r="B204" s="14" t="str">
        <f t="shared" ca="1" si="20"/>
        <v>INDLDEFFEM-33</v>
      </c>
      <c r="C204" s="15" t="str">
        <f t="shared" ca="1" si="19"/>
        <v>ILDEM</v>
      </c>
      <c r="D204" s="16">
        <f>'EE investment costs'!$F$15</f>
        <v>2016</v>
      </c>
      <c r="E204" s="14">
        <f>VLOOKUP(X204,'EE investment costs'!$D$56:$R$656,15,0)</f>
        <v>3.918075</v>
      </c>
      <c r="F204" s="17">
        <f ca="1">INDEX('EE investment costs'!$D$56:$R$656,MATCH(X204,'EE investment costs'!$D$56:$D$656,0),MATCH($V$8,'EE investment costs'!$D$56:$R$56,0))</f>
        <v>1386.6657142881318</v>
      </c>
      <c r="I204" s="18">
        <v>1</v>
      </c>
      <c r="J204" s="18">
        <v>1</v>
      </c>
      <c r="K204" s="14">
        <f t="shared" ca="1" si="23"/>
        <v>0</v>
      </c>
      <c r="M204" s="19" t="str">
        <f t="shared" ca="1" si="21"/>
        <v>INDLDEFFEM-33</v>
      </c>
      <c r="N204" s="23" t="str">
        <f t="shared" ca="1" si="22"/>
        <v>Other utilities Saving Tech-Electric Motors 3.3y</v>
      </c>
      <c r="O204" s="23" t="s">
        <v>32</v>
      </c>
      <c r="P204" s="23" t="s">
        <v>33</v>
      </c>
      <c r="Q204" s="23"/>
      <c r="R204" s="23"/>
      <c r="S204" s="19" t="s">
        <v>34</v>
      </c>
      <c r="V204" s="16" t="str">
        <f t="shared" ca="1" si="24"/>
        <v>LD</v>
      </c>
      <c r="W204" s="14" t="str">
        <f t="shared" ca="1" si="24"/>
        <v>Other utilities</v>
      </c>
      <c r="X204" s="3" t="str">
        <f>'EE investment costs'!D253</f>
        <v>EM-33</v>
      </c>
      <c r="Y204" s="3" t="str">
        <f>'EE investment costs'!E253</f>
        <v>Electric Motors</v>
      </c>
      <c r="AC204" s="123">
        <f>'EE investment costs'!C253</f>
        <v>3.3</v>
      </c>
      <c r="AD204" s="22"/>
    </row>
    <row r="205" spans="2:30">
      <c r="B205" s="14" t="str">
        <f t="shared" ca="1" si="20"/>
        <v>INDLDEFFTF-33</v>
      </c>
      <c r="C205" s="15" t="str">
        <f t="shared" ca="1" si="19"/>
        <v>ILDTF</v>
      </c>
      <c r="D205" s="16">
        <f>'EE investment costs'!$F$15</f>
        <v>2016</v>
      </c>
      <c r="E205" s="14">
        <f>VLOOKUP(X205,'EE investment costs'!$D$56:$R$656,15,0)</f>
        <v>12.2</v>
      </c>
      <c r="F205" s="17">
        <f ca="1">INDEX('EE investment costs'!$D$56:$R$656,MATCH(X205,'EE investment costs'!$D$56:$D$656,0),MATCH($V$8,'EE investment costs'!$D$56:$R$56,0))</f>
        <v>484.8924323050104</v>
      </c>
      <c r="I205" s="18">
        <v>1</v>
      </c>
      <c r="J205" s="18">
        <v>1</v>
      </c>
      <c r="K205" s="14">
        <f t="shared" ca="1" si="23"/>
        <v>8</v>
      </c>
      <c r="M205" s="19" t="str">
        <f t="shared" ca="1" si="21"/>
        <v>INDLDEFFTF-33</v>
      </c>
      <c r="N205" s="23" t="str">
        <f t="shared" ca="1" si="22"/>
        <v>Other utilities Saving Tech-Haulage Tractors, Trucks, Fishing boats 3.3y</v>
      </c>
      <c r="O205" s="23" t="s">
        <v>32</v>
      </c>
      <c r="P205" s="23" t="s">
        <v>33</v>
      </c>
      <c r="Q205" s="23"/>
      <c r="R205" s="23"/>
      <c r="S205" s="19" t="s">
        <v>34</v>
      </c>
      <c r="V205" s="16" t="str">
        <f t="shared" ca="1" si="24"/>
        <v>LD</v>
      </c>
      <c r="W205" s="14" t="str">
        <f t="shared" ca="1" si="24"/>
        <v>Other utilities</v>
      </c>
      <c r="X205" s="3" t="str">
        <f>'EE investment costs'!D254</f>
        <v>TF-33</v>
      </c>
      <c r="Y205" s="3" t="str">
        <f>'EE investment costs'!E254</f>
        <v>Haulage Tractors, Trucks, Fishing boats</v>
      </c>
      <c r="AC205" s="123">
        <f>'EE investment costs'!C254</f>
        <v>3.3</v>
      </c>
      <c r="AD205" s="22"/>
    </row>
    <row r="206" spans="2:30">
      <c r="B206" s="14" t="str">
        <f t="shared" ca="1" si="20"/>
        <v>INDLDEFFMT-34</v>
      </c>
      <c r="C206" s="15" t="str">
        <f t="shared" ca="1" si="19"/>
        <v>ILDMT</v>
      </c>
      <c r="D206" s="16">
        <f>'EE investment costs'!$F$15</f>
        <v>2016</v>
      </c>
      <c r="E206" s="14">
        <f>VLOOKUP(X206,'EE investment costs'!$D$56:$R$656,15,0)</f>
        <v>5.7</v>
      </c>
      <c r="F206" s="17">
        <f ca="1">INDEX('EE investment costs'!$D$56:$R$656,MATCH(X206,'EE investment costs'!$D$56:$D$656,0),MATCH($V$8,'EE investment costs'!$D$56:$R$56,0))</f>
        <v>525.94163718759944</v>
      </c>
      <c r="I206" s="18">
        <v>1</v>
      </c>
      <c r="J206" s="18">
        <v>1</v>
      </c>
      <c r="K206" s="14">
        <f t="shared" ca="1" si="23"/>
        <v>7</v>
      </c>
      <c r="M206" s="19" t="str">
        <f t="shared" ca="1" si="21"/>
        <v>INDLDEFFMT-34</v>
      </c>
      <c r="N206" s="23" t="str">
        <f t="shared" ca="1" si="22"/>
        <v>Other utilities Saving Tech-Heat Medium Temp. up to 150C 3.4y</v>
      </c>
      <c r="O206" s="23" t="s">
        <v>32</v>
      </c>
      <c r="P206" s="23" t="s">
        <v>33</v>
      </c>
      <c r="Q206" s="23"/>
      <c r="R206" s="23"/>
      <c r="S206" s="19" t="s">
        <v>34</v>
      </c>
      <c r="V206" s="16" t="str">
        <f t="shared" ca="1" si="24"/>
        <v>LD</v>
      </c>
      <c r="W206" s="14" t="str">
        <f t="shared" ca="1" si="24"/>
        <v>Other utilities</v>
      </c>
      <c r="X206" s="3" t="str">
        <f>'EE investment costs'!D255</f>
        <v>MT-34</v>
      </c>
      <c r="Y206" s="3" t="str">
        <f>'EE investment costs'!E255</f>
        <v>Heat Medium Temp. up to 150C</v>
      </c>
      <c r="AC206" s="123">
        <f>'EE investment costs'!C255</f>
        <v>3.4</v>
      </c>
      <c r="AD206" s="22"/>
    </row>
    <row r="207" spans="2:30">
      <c r="B207" s="14" t="str">
        <f t="shared" ca="1" si="20"/>
        <v>INDLDEFFHT-34</v>
      </c>
      <c r="C207" s="15" t="str">
        <f t="shared" ca="1" si="19"/>
        <v>ILDHT</v>
      </c>
      <c r="D207" s="16">
        <f>'EE investment costs'!$F$15</f>
        <v>2016</v>
      </c>
      <c r="E207" s="14">
        <f>VLOOKUP(X207,'EE investment costs'!$D$56:$R$656,15,0)</f>
        <v>4.5599999999999996</v>
      </c>
      <c r="F207" s="17">
        <f ca="1">INDEX('EE investment costs'!$D$56:$R$656,MATCH(X207,'EE investment costs'!$D$56:$D$656,0),MATCH($V$8,'EE investment costs'!$D$56:$R$56,0))</f>
        <v>429.4592838267601</v>
      </c>
      <c r="I207" s="18">
        <v>1</v>
      </c>
      <c r="J207" s="18">
        <v>1</v>
      </c>
      <c r="K207" s="14">
        <f t="shared" ca="1" si="23"/>
        <v>8</v>
      </c>
      <c r="M207" s="19" t="str">
        <f t="shared" ca="1" si="21"/>
        <v>INDLDEFFHT-34</v>
      </c>
      <c r="N207" s="23" t="str">
        <f t="shared" ca="1" si="22"/>
        <v>Other utilities Saving Tech-Heat High Temp. over 150C 3.4y</v>
      </c>
      <c r="O207" s="23" t="s">
        <v>32</v>
      </c>
      <c r="P207" s="23" t="s">
        <v>33</v>
      </c>
      <c r="Q207" s="23"/>
      <c r="R207" s="23"/>
      <c r="S207" s="19" t="s">
        <v>34</v>
      </c>
      <c r="V207" s="16" t="str">
        <f t="shared" ca="1" si="24"/>
        <v>LD</v>
      </c>
      <c r="W207" s="14" t="str">
        <f t="shared" ca="1" si="24"/>
        <v>Other utilities</v>
      </c>
      <c r="X207" s="3" t="str">
        <f>'EE investment costs'!D256</f>
        <v>HT-34</v>
      </c>
      <c r="Y207" s="3" t="str">
        <f>'EE investment costs'!E256</f>
        <v>Heat High Temp. over 150C</v>
      </c>
      <c r="AC207" s="123">
        <f>'EE investment costs'!C256</f>
        <v>3.4</v>
      </c>
      <c r="AD207" s="22"/>
    </row>
    <row r="208" spans="2:30">
      <c r="B208" s="14" t="str">
        <f t="shared" ca="1" si="20"/>
        <v>INDLDEFFRH-34</v>
      </c>
      <c r="C208" s="15" t="str">
        <f t="shared" ca="1" si="19"/>
        <v>ILDRH</v>
      </c>
      <c r="D208" s="16">
        <f>'EE investment costs'!$F$15</f>
        <v>2016</v>
      </c>
      <c r="E208" s="14">
        <f>VLOOKUP(X208,'EE investment costs'!$D$56:$R$656,15,0)</f>
        <v>16</v>
      </c>
      <c r="F208" s="17">
        <f ca="1">INDEX('EE investment costs'!$D$56:$R$656,MATCH(X208,'EE investment costs'!$D$56:$D$656,0),MATCH($V$8,'EE investment costs'!$D$56:$R$56,0))</f>
        <v>0</v>
      </c>
      <c r="I208" s="18">
        <v>1</v>
      </c>
      <c r="J208" s="18">
        <v>1</v>
      </c>
      <c r="K208" s="14">
        <f t="shared" ca="1" si="23"/>
        <v>8</v>
      </c>
      <c r="M208" s="19" t="str">
        <f t="shared" ca="1" si="21"/>
        <v>INDLDEFFRH-34</v>
      </c>
      <c r="N208" s="23" t="str">
        <f t="shared" ca="1" si="22"/>
        <v>Other utilities Saving Tech-Heat Room Heat 3.4y</v>
      </c>
      <c r="O208" s="23" t="s">
        <v>32</v>
      </c>
      <c r="P208" s="23" t="s">
        <v>33</v>
      </c>
      <c r="Q208" s="23"/>
      <c r="R208" s="23"/>
      <c r="S208" s="19" t="s">
        <v>34</v>
      </c>
      <c r="V208" s="16" t="str">
        <f t="shared" ca="1" si="24"/>
        <v>LD</v>
      </c>
      <c r="W208" s="14" t="str">
        <f t="shared" ca="1" si="24"/>
        <v>Other utilities</v>
      </c>
      <c r="X208" s="3" t="str">
        <f>'EE investment costs'!D257</f>
        <v>RH-34</v>
      </c>
      <c r="Y208" s="3" t="str">
        <f>'EE investment costs'!E257</f>
        <v>Heat Room Heat</v>
      </c>
      <c r="AC208" s="123">
        <f>'EE investment costs'!C257</f>
        <v>3.4</v>
      </c>
      <c r="AD208" s="22"/>
    </row>
    <row r="209" spans="2:30">
      <c r="B209" s="14" t="str">
        <f t="shared" ca="1" si="20"/>
        <v>INDLDEFFLA-34</v>
      </c>
      <c r="C209" s="15" t="str">
        <f t="shared" ca="1" si="19"/>
        <v>ILDLA</v>
      </c>
      <c r="D209" s="16">
        <f>'EE investment costs'!$F$15</f>
        <v>2016</v>
      </c>
      <c r="E209" s="14">
        <f>VLOOKUP(X209,'EE investment costs'!$D$56:$R$656,15,0)</f>
        <v>3.7569999999999997</v>
      </c>
      <c r="F209" s="17">
        <f ca="1">INDEX('EE investment costs'!$D$56:$R$656,MATCH(X209,'EE investment costs'!$D$56:$D$656,0),MATCH($V$8,'EE investment costs'!$D$56:$R$56,0))</f>
        <v>1471.5873682805538</v>
      </c>
      <c r="I209" s="18">
        <v>1</v>
      </c>
      <c r="J209" s="18">
        <v>1</v>
      </c>
      <c r="K209" s="14">
        <f t="shared" ca="1" si="23"/>
        <v>0</v>
      </c>
      <c r="M209" s="19" t="str">
        <f t="shared" ca="1" si="21"/>
        <v>INDLDEFFLA-34</v>
      </c>
      <c r="N209" s="23" t="str">
        <f t="shared" ca="1" si="22"/>
        <v>Other utilities Saving Tech-Light 3.4y</v>
      </c>
      <c r="O209" s="23" t="s">
        <v>32</v>
      </c>
      <c r="P209" s="23" t="s">
        <v>33</v>
      </c>
      <c r="Q209" s="23"/>
      <c r="R209" s="23"/>
      <c r="S209" s="19" t="s">
        <v>34</v>
      </c>
      <c r="V209" s="16" t="str">
        <f t="shared" ca="1" si="24"/>
        <v>LD</v>
      </c>
      <c r="W209" s="14" t="str">
        <f t="shared" ca="1" si="24"/>
        <v>Other utilities</v>
      </c>
      <c r="X209" s="3" t="str">
        <f>'EE investment costs'!D258</f>
        <v>LA-34</v>
      </c>
      <c r="Y209" s="3" t="str">
        <f>'EE investment costs'!E258</f>
        <v>Light</v>
      </c>
      <c r="AC209" s="123">
        <f>'EE investment costs'!C258</f>
        <v>3.4</v>
      </c>
      <c r="AD209" s="22"/>
    </row>
    <row r="210" spans="2:30">
      <c r="B210" s="14" t="str">
        <f t="shared" ca="1" si="20"/>
        <v>INDLDEFFEM-34</v>
      </c>
      <c r="C210" s="15" t="str">
        <f t="shared" ca="1" si="19"/>
        <v>ILDEM</v>
      </c>
      <c r="D210" s="16">
        <f>'EE investment costs'!$F$15</f>
        <v>2016</v>
      </c>
      <c r="E210" s="14">
        <f>VLOOKUP(X210,'EE investment costs'!$D$56:$R$656,15,0)</f>
        <v>3.9448500000000002</v>
      </c>
      <c r="F210" s="17">
        <f ca="1">INDEX('EE investment costs'!$D$56:$R$656,MATCH(X210,'EE investment costs'!$D$56:$D$656,0),MATCH($V$8,'EE investment costs'!$D$56:$R$56,0))</f>
        <v>1442.1402443152524</v>
      </c>
      <c r="I210" s="18">
        <v>1</v>
      </c>
      <c r="J210" s="18">
        <v>1</v>
      </c>
      <c r="K210" s="14">
        <f t="shared" ca="1" si="23"/>
        <v>0</v>
      </c>
      <c r="M210" s="19" t="str">
        <f t="shared" ca="1" si="21"/>
        <v>INDLDEFFEM-34</v>
      </c>
      <c r="N210" s="23" t="str">
        <f t="shared" ca="1" si="22"/>
        <v>Other utilities Saving Tech-Electric Motors 3.4y</v>
      </c>
      <c r="O210" s="23" t="s">
        <v>32</v>
      </c>
      <c r="P210" s="23" t="s">
        <v>33</v>
      </c>
      <c r="Q210" s="23"/>
      <c r="R210" s="23"/>
      <c r="S210" s="19" t="s">
        <v>34</v>
      </c>
      <c r="V210" s="16" t="str">
        <f t="shared" ca="1" si="24"/>
        <v>LD</v>
      </c>
      <c r="W210" s="14" t="str">
        <f t="shared" ca="1" si="24"/>
        <v>Other utilities</v>
      </c>
      <c r="X210" s="3" t="str">
        <f>'EE investment costs'!D259</f>
        <v>EM-34</v>
      </c>
      <c r="Y210" s="3" t="str">
        <f>'EE investment costs'!E259</f>
        <v>Electric Motors</v>
      </c>
      <c r="AC210" s="123">
        <f>'EE investment costs'!C259</f>
        <v>3.4</v>
      </c>
      <c r="AD210" s="22"/>
    </row>
    <row r="211" spans="2:30">
      <c r="B211" s="14" t="str">
        <f t="shared" ca="1" si="20"/>
        <v>INDLDEFFTF-34</v>
      </c>
      <c r="C211" s="15" t="str">
        <f t="shared" ca="1" si="19"/>
        <v>ILDTF</v>
      </c>
      <c r="D211" s="16">
        <f>'EE investment costs'!$F$15</f>
        <v>2016</v>
      </c>
      <c r="E211" s="14">
        <f>VLOOKUP(X211,'EE investment costs'!$D$56:$R$656,15,0)</f>
        <v>12.6</v>
      </c>
      <c r="F211" s="17">
        <f ca="1">INDEX('EE investment costs'!$D$56:$R$656,MATCH(X211,'EE investment costs'!$D$56:$D$656,0),MATCH($V$8,'EE investment costs'!$D$56:$R$56,0))</f>
        <v>499.58614237485921</v>
      </c>
      <c r="I211" s="18">
        <v>1</v>
      </c>
      <c r="J211" s="18">
        <v>1</v>
      </c>
      <c r="K211" s="14">
        <f t="shared" ca="1" si="23"/>
        <v>8</v>
      </c>
      <c r="M211" s="19" t="str">
        <f t="shared" ca="1" si="21"/>
        <v>INDLDEFFTF-34</v>
      </c>
      <c r="N211" s="23" t="str">
        <f t="shared" ca="1" si="22"/>
        <v>Other utilities Saving Tech-Haulage Tractors, Trucks, Fishing boats 3.4y</v>
      </c>
      <c r="O211" s="23" t="s">
        <v>32</v>
      </c>
      <c r="P211" s="23" t="s">
        <v>33</v>
      </c>
      <c r="Q211" s="23"/>
      <c r="R211" s="23"/>
      <c r="S211" s="19" t="s">
        <v>34</v>
      </c>
      <c r="V211" s="16" t="str">
        <f t="shared" ca="1" si="24"/>
        <v>LD</v>
      </c>
      <c r="W211" s="14" t="str">
        <f t="shared" ca="1" si="24"/>
        <v>Other utilities</v>
      </c>
      <c r="X211" s="3" t="str">
        <f>'EE investment costs'!D260</f>
        <v>TF-34</v>
      </c>
      <c r="Y211" s="3" t="str">
        <f>'EE investment costs'!E260</f>
        <v>Haulage Tractors, Trucks, Fishing boats</v>
      </c>
      <c r="AC211" s="123">
        <f>'EE investment costs'!C260</f>
        <v>3.4</v>
      </c>
      <c r="AD211" s="22"/>
    </row>
    <row r="212" spans="2:30">
      <c r="B212" s="14" t="str">
        <f t="shared" ca="1" si="20"/>
        <v>INDLDEFFMT-35</v>
      </c>
      <c r="C212" s="15" t="str">
        <f t="shared" ca="1" si="19"/>
        <v>ILDMT</v>
      </c>
      <c r="D212" s="16">
        <f>'EE investment costs'!$F$15</f>
        <v>2016</v>
      </c>
      <c r="E212" s="14">
        <f>VLOOKUP(X212,'EE investment costs'!$D$56:$R$656,15,0)</f>
        <v>5.75</v>
      </c>
      <c r="F212" s="17">
        <f ca="1">INDEX('EE investment costs'!$D$56:$R$656,MATCH(X212,'EE investment costs'!$D$56:$D$656,0),MATCH($V$8,'EE investment costs'!$D$56:$R$56,0))</f>
        <v>545.06329668978913</v>
      </c>
      <c r="I212" s="18">
        <v>1</v>
      </c>
      <c r="J212" s="18">
        <v>1</v>
      </c>
      <c r="K212" s="14">
        <f t="shared" ca="1" si="23"/>
        <v>7</v>
      </c>
      <c r="M212" s="19" t="str">
        <f t="shared" ca="1" si="21"/>
        <v>INDLDEFFMT-35</v>
      </c>
      <c r="N212" s="23" t="str">
        <f t="shared" ca="1" si="22"/>
        <v>Other utilities Saving Tech-Heat Medium Temp. up to 150C 3.5y</v>
      </c>
      <c r="O212" s="23" t="s">
        <v>32</v>
      </c>
      <c r="P212" s="23" t="s">
        <v>33</v>
      </c>
      <c r="Q212" s="23"/>
      <c r="R212" s="23"/>
      <c r="S212" s="19" t="s">
        <v>34</v>
      </c>
      <c r="V212" s="16" t="str">
        <f t="shared" ca="1" si="24"/>
        <v>LD</v>
      </c>
      <c r="W212" s="14" t="str">
        <f t="shared" ca="1" si="24"/>
        <v>Other utilities</v>
      </c>
      <c r="X212" s="3" t="str">
        <f>'EE investment costs'!D261</f>
        <v>MT-35</v>
      </c>
      <c r="Y212" s="3" t="str">
        <f>'EE investment costs'!E261</f>
        <v>Heat Medium Temp. up to 150C</v>
      </c>
      <c r="AC212" s="123">
        <f>'EE investment costs'!C261</f>
        <v>3.5</v>
      </c>
      <c r="AD212" s="22"/>
    </row>
    <row r="213" spans="2:30">
      <c r="B213" s="14" t="str">
        <f t="shared" ca="1" si="20"/>
        <v>INDLDEFFHT-35</v>
      </c>
      <c r="C213" s="15" t="str">
        <f t="shared" ca="1" si="19"/>
        <v>ILDHT</v>
      </c>
      <c r="D213" s="16">
        <f>'EE investment costs'!$F$15</f>
        <v>2016</v>
      </c>
      <c r="E213" s="14">
        <f>VLOOKUP(X213,'EE investment costs'!$D$56:$R$656,15,0)</f>
        <v>4.5999999999999996</v>
      </c>
      <c r="F213" s="17">
        <f ca="1">INDEX('EE investment costs'!$D$56:$R$656,MATCH(X213,'EE investment costs'!$D$56:$D$656,0),MATCH($V$8,'EE investment costs'!$D$56:$R$56,0))</f>
        <v>443.89489000581085</v>
      </c>
      <c r="I213" s="18">
        <v>1</v>
      </c>
      <c r="J213" s="18">
        <v>1</v>
      </c>
      <c r="K213" s="14">
        <f t="shared" ca="1" si="23"/>
        <v>8</v>
      </c>
      <c r="M213" s="19" t="str">
        <f t="shared" ca="1" si="21"/>
        <v>INDLDEFFHT-35</v>
      </c>
      <c r="N213" s="23" t="str">
        <f t="shared" ca="1" si="22"/>
        <v>Other utilities Saving Tech-Heat High Temp. over 150C 3.5y</v>
      </c>
      <c r="O213" s="23" t="s">
        <v>32</v>
      </c>
      <c r="P213" s="23" t="s">
        <v>33</v>
      </c>
      <c r="Q213" s="23"/>
      <c r="R213" s="23"/>
      <c r="S213" s="19" t="s">
        <v>34</v>
      </c>
      <c r="V213" s="16" t="str">
        <f t="shared" ca="1" si="24"/>
        <v>LD</v>
      </c>
      <c r="W213" s="14" t="str">
        <f t="shared" ca="1" si="24"/>
        <v>Other utilities</v>
      </c>
      <c r="X213" s="3" t="str">
        <f>'EE investment costs'!D262</f>
        <v>HT-35</v>
      </c>
      <c r="Y213" s="3" t="str">
        <f>'EE investment costs'!E262</f>
        <v>Heat High Temp. over 150C</v>
      </c>
      <c r="AC213" s="123">
        <f>'EE investment costs'!C262</f>
        <v>3.5</v>
      </c>
      <c r="AD213" s="22"/>
    </row>
    <row r="214" spans="2:30">
      <c r="B214" s="14" t="str">
        <f t="shared" ca="1" si="20"/>
        <v>INDLDEFFRH-35</v>
      </c>
      <c r="C214" s="15" t="str">
        <f t="shared" ca="1" si="19"/>
        <v>ILDRH</v>
      </c>
      <c r="D214" s="16">
        <f>'EE investment costs'!$F$15</f>
        <v>2016</v>
      </c>
      <c r="E214" s="14">
        <f>VLOOKUP(X214,'EE investment costs'!$D$56:$R$656,15,0)</f>
        <v>16</v>
      </c>
      <c r="F214" s="17">
        <f ca="1">INDEX('EE investment costs'!$D$56:$R$656,MATCH(X214,'EE investment costs'!$D$56:$D$656,0),MATCH($V$8,'EE investment costs'!$D$56:$R$56,0))</f>
        <v>0</v>
      </c>
      <c r="I214" s="18">
        <v>1</v>
      </c>
      <c r="J214" s="18">
        <v>1</v>
      </c>
      <c r="K214" s="14">
        <f t="shared" ca="1" si="23"/>
        <v>8</v>
      </c>
      <c r="M214" s="19" t="str">
        <f t="shared" ca="1" si="21"/>
        <v>INDLDEFFRH-35</v>
      </c>
      <c r="N214" s="23" t="str">
        <f t="shared" ca="1" si="22"/>
        <v>Other utilities Saving Tech-Heat Room Heat 3.5y</v>
      </c>
      <c r="O214" s="23" t="s">
        <v>32</v>
      </c>
      <c r="P214" s="23" t="s">
        <v>33</v>
      </c>
      <c r="Q214" s="23"/>
      <c r="R214" s="23"/>
      <c r="S214" s="19" t="s">
        <v>34</v>
      </c>
      <c r="V214" s="16" t="str">
        <f t="shared" ca="1" si="24"/>
        <v>LD</v>
      </c>
      <c r="W214" s="14" t="str">
        <f t="shared" ca="1" si="24"/>
        <v>Other utilities</v>
      </c>
      <c r="X214" s="3" t="str">
        <f>'EE investment costs'!D263</f>
        <v>RH-35</v>
      </c>
      <c r="Y214" s="3" t="str">
        <f>'EE investment costs'!E263</f>
        <v>Heat Room Heat</v>
      </c>
      <c r="AC214" s="123">
        <f>'EE investment costs'!C263</f>
        <v>3.5</v>
      </c>
      <c r="AD214" s="22"/>
    </row>
    <row r="215" spans="2:30">
      <c r="B215" s="14" t="str">
        <f t="shared" ca="1" si="20"/>
        <v>INDLDEFFLA-35</v>
      </c>
      <c r="C215" s="15" t="str">
        <f t="shared" ca="1" si="19"/>
        <v>ILDLA</v>
      </c>
      <c r="D215" s="16">
        <f>'EE investment costs'!$F$15</f>
        <v>2016</v>
      </c>
      <c r="E215" s="14">
        <f>VLOOKUP(X215,'EE investment costs'!$D$56:$R$656,15,0)</f>
        <v>3.7824999999999998</v>
      </c>
      <c r="F215" s="17">
        <f ca="1">INDEX('EE investment costs'!$D$56:$R$656,MATCH(X215,'EE investment costs'!$D$56:$D$656,0),MATCH($V$8,'EE investment costs'!$D$56:$R$56,0))</f>
        <v>1528.9058561902636</v>
      </c>
      <c r="I215" s="18">
        <v>1</v>
      </c>
      <c r="J215" s="18">
        <v>1</v>
      </c>
      <c r="K215" s="14">
        <f t="shared" ca="1" si="23"/>
        <v>0</v>
      </c>
      <c r="M215" s="19" t="str">
        <f t="shared" ca="1" si="21"/>
        <v>INDLDEFFLA-35</v>
      </c>
      <c r="N215" s="23" t="str">
        <f t="shared" ca="1" si="22"/>
        <v>Other utilities Saving Tech-Light 3.5y</v>
      </c>
      <c r="O215" s="23" t="s">
        <v>32</v>
      </c>
      <c r="P215" s="23" t="s">
        <v>33</v>
      </c>
      <c r="Q215" s="23"/>
      <c r="R215" s="23"/>
      <c r="S215" s="19" t="s">
        <v>34</v>
      </c>
      <c r="V215" s="16" t="str">
        <f t="shared" ca="1" si="24"/>
        <v>LD</v>
      </c>
      <c r="W215" s="14" t="str">
        <f t="shared" ca="1" si="24"/>
        <v>Other utilities</v>
      </c>
      <c r="X215" s="3" t="str">
        <f>'EE investment costs'!D264</f>
        <v>LA-35</v>
      </c>
      <c r="Y215" s="3" t="str">
        <f>'EE investment costs'!E264</f>
        <v>Light</v>
      </c>
      <c r="AC215" s="123">
        <f>'EE investment costs'!C264</f>
        <v>3.5</v>
      </c>
      <c r="AD215" s="22"/>
    </row>
    <row r="216" spans="2:30">
      <c r="B216" s="14" t="str">
        <f t="shared" ca="1" si="20"/>
        <v>INDLDEFFEM-35</v>
      </c>
      <c r="C216" s="15" t="str">
        <f t="shared" ca="1" si="19"/>
        <v>ILDEM</v>
      </c>
      <c r="D216" s="16">
        <f>'EE investment costs'!$F$15</f>
        <v>2016</v>
      </c>
      <c r="E216" s="14">
        <f>VLOOKUP(X216,'EE investment costs'!$D$56:$R$656,15,0)</f>
        <v>3.971625</v>
      </c>
      <c r="F216" s="17">
        <f ca="1">INDEX('EE investment costs'!$D$56:$R$656,MATCH(X216,'EE investment costs'!$D$56:$D$656,0),MATCH($V$8,'EE investment costs'!$D$56:$R$56,0))</f>
        <v>1497.614774342373</v>
      </c>
      <c r="I216" s="18">
        <v>1</v>
      </c>
      <c r="J216" s="18">
        <v>1</v>
      </c>
      <c r="K216" s="14">
        <f t="shared" ca="1" si="23"/>
        <v>0</v>
      </c>
      <c r="M216" s="19" t="str">
        <f t="shared" ca="1" si="21"/>
        <v>INDLDEFFEM-35</v>
      </c>
      <c r="N216" s="23" t="str">
        <f t="shared" ca="1" si="22"/>
        <v>Other utilities Saving Tech-Electric Motors 3.5y</v>
      </c>
      <c r="O216" s="23" t="s">
        <v>32</v>
      </c>
      <c r="P216" s="23" t="s">
        <v>33</v>
      </c>
      <c r="Q216" s="23"/>
      <c r="R216" s="23"/>
      <c r="S216" s="19" t="s">
        <v>34</v>
      </c>
      <c r="V216" s="16" t="str">
        <f t="shared" ca="1" si="24"/>
        <v>LD</v>
      </c>
      <c r="W216" s="14" t="str">
        <f t="shared" ca="1" si="24"/>
        <v>Other utilities</v>
      </c>
      <c r="X216" s="3" t="str">
        <f>'EE investment costs'!D265</f>
        <v>EM-35</v>
      </c>
      <c r="Y216" s="3" t="str">
        <f>'EE investment costs'!E265</f>
        <v>Electric Motors</v>
      </c>
      <c r="AC216" s="123">
        <f>'EE investment costs'!C265</f>
        <v>3.5</v>
      </c>
      <c r="AD216" s="22"/>
    </row>
    <row r="217" spans="2:30">
      <c r="B217" s="14" t="str">
        <f t="shared" ca="1" si="20"/>
        <v>INDLDEFFTF-35</v>
      </c>
      <c r="C217" s="15" t="str">
        <f t="shared" ca="1" si="19"/>
        <v>ILDTF</v>
      </c>
      <c r="D217" s="16">
        <f>'EE investment costs'!$F$15</f>
        <v>2016</v>
      </c>
      <c r="E217" s="14">
        <f>VLOOKUP(X217,'EE investment costs'!$D$56:$R$656,15,0)</f>
        <v>13</v>
      </c>
      <c r="F217" s="17">
        <f ca="1">INDEX('EE investment costs'!$D$56:$R$656,MATCH(X217,'EE investment costs'!$D$56:$D$656,0),MATCH($V$8,'EE investment costs'!$D$56:$R$56,0))</f>
        <v>514.27985244470801</v>
      </c>
      <c r="I217" s="18">
        <v>1</v>
      </c>
      <c r="J217" s="18">
        <v>1</v>
      </c>
      <c r="K217" s="14">
        <f t="shared" ca="1" si="23"/>
        <v>7</v>
      </c>
      <c r="M217" s="19" t="str">
        <f t="shared" ca="1" si="21"/>
        <v>INDLDEFFTF-35</v>
      </c>
      <c r="N217" s="23" t="str">
        <f t="shared" ca="1" si="22"/>
        <v>Other utilities Saving Tech-Haulage Tractors, Trucks, Fishing boats 3.5y</v>
      </c>
      <c r="O217" s="23" t="s">
        <v>32</v>
      </c>
      <c r="P217" s="23" t="s">
        <v>33</v>
      </c>
      <c r="Q217" s="23"/>
      <c r="R217" s="23"/>
      <c r="S217" s="19" t="s">
        <v>34</v>
      </c>
      <c r="V217" s="16" t="str">
        <f t="shared" ca="1" si="24"/>
        <v>LD</v>
      </c>
      <c r="W217" s="14" t="str">
        <f t="shared" ca="1" si="24"/>
        <v>Other utilities</v>
      </c>
      <c r="X217" s="3" t="str">
        <f>'EE investment costs'!D266</f>
        <v>TF-35</v>
      </c>
      <c r="Y217" s="3" t="str">
        <f>'EE investment costs'!E266</f>
        <v>Haulage Tractors, Trucks, Fishing boats</v>
      </c>
      <c r="AC217" s="123">
        <f>'EE investment costs'!C266</f>
        <v>3.5</v>
      </c>
      <c r="AD217" s="22"/>
    </row>
    <row r="218" spans="2:30">
      <c r="B218" s="14" t="str">
        <f t="shared" ca="1" si="20"/>
        <v>INDLDEFFMT-36</v>
      </c>
      <c r="C218" s="15" t="str">
        <f t="shared" ca="1" si="19"/>
        <v>ILDMT</v>
      </c>
      <c r="D218" s="16">
        <f>'EE investment costs'!$F$15</f>
        <v>2016</v>
      </c>
      <c r="E218" s="14">
        <f>VLOOKUP(X218,'EE investment costs'!$D$56:$R$656,15,0)</f>
        <v>5.8</v>
      </c>
      <c r="F218" s="17">
        <f ca="1">INDEX('EE investment costs'!$D$56:$R$656,MATCH(X218,'EE investment costs'!$D$56:$D$656,0),MATCH($V$8,'EE investment costs'!$D$56:$R$56,0))</f>
        <v>556.81155379417714</v>
      </c>
      <c r="I218" s="18">
        <v>1</v>
      </c>
      <c r="J218" s="18">
        <v>1</v>
      </c>
      <c r="K218" s="14">
        <f t="shared" ca="1" si="23"/>
        <v>7</v>
      </c>
      <c r="M218" s="19" t="str">
        <f t="shared" ca="1" si="21"/>
        <v>INDLDEFFMT-36</v>
      </c>
      <c r="N218" s="23" t="str">
        <f t="shared" ca="1" si="22"/>
        <v>Other utilities Saving Tech-Heat Medium Temp. up to 150C 3.6y</v>
      </c>
      <c r="O218" s="23" t="s">
        <v>32</v>
      </c>
      <c r="P218" s="23" t="s">
        <v>33</v>
      </c>
      <c r="Q218" s="23"/>
      <c r="R218" s="23"/>
      <c r="S218" s="19" t="s">
        <v>34</v>
      </c>
      <c r="V218" s="16" t="str">
        <f t="shared" ca="1" si="24"/>
        <v>LD</v>
      </c>
      <c r="W218" s="14" t="str">
        <f t="shared" ca="1" si="24"/>
        <v>Other utilities</v>
      </c>
      <c r="X218" s="3" t="str">
        <f>'EE investment costs'!D267</f>
        <v>MT-36</v>
      </c>
      <c r="Y218" s="3" t="str">
        <f>'EE investment costs'!E267</f>
        <v>Heat Medium Temp. up to 150C</v>
      </c>
      <c r="AC218" s="123">
        <f>'EE investment costs'!C267</f>
        <v>3.6</v>
      </c>
      <c r="AD218" s="22"/>
    </row>
    <row r="219" spans="2:30">
      <c r="B219" s="14" t="str">
        <f t="shared" ca="1" si="20"/>
        <v>INDLDEFFHT-36</v>
      </c>
      <c r="C219" s="15" t="str">
        <f t="shared" ca="1" si="19"/>
        <v>ILDHT</v>
      </c>
      <c r="D219" s="16">
        <f>'EE investment costs'!$F$15</f>
        <v>2016</v>
      </c>
      <c r="E219" s="14">
        <f>VLOOKUP(X219,'EE investment costs'!$D$56:$R$656,15,0)</f>
        <v>4.6399999999999997</v>
      </c>
      <c r="F219" s="17">
        <f ca="1">INDEX('EE investment costs'!$D$56:$R$656,MATCH(X219,'EE investment costs'!$D$56:$D$656,0),MATCH($V$8,'EE investment costs'!$D$56:$R$56,0))</f>
        <v>450.27925102645435</v>
      </c>
      <c r="I219" s="18">
        <v>1</v>
      </c>
      <c r="J219" s="18">
        <v>1</v>
      </c>
      <c r="K219" s="14">
        <f t="shared" ca="1" si="23"/>
        <v>8</v>
      </c>
      <c r="M219" s="19" t="str">
        <f t="shared" ca="1" si="21"/>
        <v>INDLDEFFHT-36</v>
      </c>
      <c r="N219" s="23" t="str">
        <f t="shared" ca="1" si="22"/>
        <v>Other utilities Saving Tech-Heat High Temp. over 150C 3.6y</v>
      </c>
      <c r="O219" s="23" t="s">
        <v>32</v>
      </c>
      <c r="P219" s="23" t="s">
        <v>33</v>
      </c>
      <c r="Q219" s="23"/>
      <c r="R219" s="23"/>
      <c r="S219" s="19" t="s">
        <v>34</v>
      </c>
      <c r="V219" s="16" t="str">
        <f t="shared" ca="1" si="24"/>
        <v>LD</v>
      </c>
      <c r="W219" s="14" t="str">
        <f t="shared" ca="1" si="24"/>
        <v>Other utilities</v>
      </c>
      <c r="X219" s="3" t="str">
        <f>'EE investment costs'!D268</f>
        <v>HT-36</v>
      </c>
      <c r="Y219" s="3" t="str">
        <f>'EE investment costs'!E268</f>
        <v>Heat High Temp. over 150C</v>
      </c>
      <c r="AC219" s="123">
        <f>'EE investment costs'!C268</f>
        <v>3.6</v>
      </c>
      <c r="AD219" s="22"/>
    </row>
    <row r="220" spans="2:30">
      <c r="B220" s="14" t="str">
        <f t="shared" ca="1" si="20"/>
        <v>INDLDEFFRH-36</v>
      </c>
      <c r="C220" s="15" t="str">
        <f t="shared" ca="1" si="19"/>
        <v>ILDRH</v>
      </c>
      <c r="D220" s="16">
        <f>'EE investment costs'!$F$15</f>
        <v>2016</v>
      </c>
      <c r="E220" s="14">
        <f>VLOOKUP(X220,'EE investment costs'!$D$56:$R$656,15,0)</f>
        <v>16</v>
      </c>
      <c r="F220" s="17">
        <f ca="1">INDEX('EE investment costs'!$D$56:$R$656,MATCH(X220,'EE investment costs'!$D$56:$D$656,0),MATCH($V$8,'EE investment costs'!$D$56:$R$56,0))</f>
        <v>37.032830258035574</v>
      </c>
      <c r="I220" s="18">
        <v>1</v>
      </c>
      <c r="J220" s="18">
        <v>1</v>
      </c>
      <c r="K220" s="14">
        <f t="shared" ca="1" si="23"/>
        <v>8</v>
      </c>
      <c r="M220" s="19" t="str">
        <f t="shared" ca="1" si="21"/>
        <v>INDLDEFFRH-36</v>
      </c>
      <c r="N220" s="23" t="str">
        <f t="shared" ca="1" si="22"/>
        <v>Other utilities Saving Tech-Heat Room Heat 3.6y</v>
      </c>
      <c r="O220" s="23" t="s">
        <v>32</v>
      </c>
      <c r="P220" s="23" t="s">
        <v>33</v>
      </c>
      <c r="Q220" s="23"/>
      <c r="R220" s="23"/>
      <c r="S220" s="19" t="s">
        <v>34</v>
      </c>
      <c r="V220" s="16" t="str">
        <f t="shared" ca="1" si="24"/>
        <v>LD</v>
      </c>
      <c r="W220" s="14" t="str">
        <f t="shared" ca="1" si="24"/>
        <v>Other utilities</v>
      </c>
      <c r="X220" s="3" t="str">
        <f>'EE investment costs'!D269</f>
        <v>RH-36</v>
      </c>
      <c r="Y220" s="3" t="str">
        <f>'EE investment costs'!E269</f>
        <v>Heat Room Heat</v>
      </c>
      <c r="AC220" s="123">
        <f>'EE investment costs'!C269</f>
        <v>3.6</v>
      </c>
      <c r="AD220" s="22"/>
    </row>
    <row r="221" spans="2:30">
      <c r="B221" s="14" t="str">
        <f t="shared" ca="1" si="20"/>
        <v>INDLDEFFLA-36</v>
      </c>
      <c r="C221" s="15" t="str">
        <f t="shared" ca="1" si="19"/>
        <v>ILDLA</v>
      </c>
      <c r="D221" s="16">
        <f>'EE investment costs'!$F$15</f>
        <v>2016</v>
      </c>
      <c r="E221" s="14">
        <f>VLOOKUP(X221,'EE investment costs'!$D$56:$R$656,15,0)</f>
        <v>3.8079999999999998</v>
      </c>
      <c r="F221" s="17">
        <f ca="1">INDEX('EE investment costs'!$D$56:$R$656,MATCH(X221,'EE investment costs'!$D$56:$D$656,0),MATCH($V$8,'EE investment costs'!$D$56:$R$56,0))</f>
        <v>1544.3803595362754</v>
      </c>
      <c r="I221" s="18">
        <v>1</v>
      </c>
      <c r="J221" s="18">
        <v>1</v>
      </c>
      <c r="K221" s="14">
        <f t="shared" ca="1" si="23"/>
        <v>0</v>
      </c>
      <c r="M221" s="19" t="str">
        <f t="shared" ca="1" si="21"/>
        <v>INDLDEFFLA-36</v>
      </c>
      <c r="N221" s="23" t="str">
        <f t="shared" ca="1" si="22"/>
        <v>Other utilities Saving Tech-Light 3.6y</v>
      </c>
      <c r="O221" s="23" t="s">
        <v>32</v>
      </c>
      <c r="P221" s="23" t="s">
        <v>33</v>
      </c>
      <c r="Q221" s="23"/>
      <c r="R221" s="23"/>
      <c r="S221" s="19" t="s">
        <v>34</v>
      </c>
      <c r="V221" s="16" t="str">
        <f t="shared" ca="1" si="24"/>
        <v>LD</v>
      </c>
      <c r="W221" s="14" t="str">
        <f t="shared" ca="1" si="24"/>
        <v>Other utilities</v>
      </c>
      <c r="X221" s="3" t="str">
        <f>'EE investment costs'!D270</f>
        <v>LA-36</v>
      </c>
      <c r="Y221" s="3" t="str">
        <f>'EE investment costs'!E270</f>
        <v>Light</v>
      </c>
      <c r="AC221" s="123">
        <f>'EE investment costs'!C270</f>
        <v>3.6</v>
      </c>
      <c r="AD221" s="22"/>
    </row>
    <row r="222" spans="2:30">
      <c r="B222" s="14" t="str">
        <f t="shared" ca="1" si="20"/>
        <v>INDLDEFFEM-36</v>
      </c>
      <c r="C222" s="15" t="str">
        <f t="shared" ca="1" si="19"/>
        <v>ILDEM</v>
      </c>
      <c r="D222" s="16">
        <f>'EE investment costs'!$F$15</f>
        <v>2016</v>
      </c>
      <c r="E222" s="14">
        <f>VLOOKUP(X222,'EE investment costs'!$D$56:$R$656,15,0)</f>
        <v>3.9984000000000002</v>
      </c>
      <c r="F222" s="17">
        <f ca="1">INDEX('EE investment costs'!$D$56:$R$656,MATCH(X222,'EE investment costs'!$D$56:$D$656,0),MATCH($V$8,'EE investment costs'!$D$56:$R$56,0))</f>
        <v>1528.1832098084099</v>
      </c>
      <c r="I222" s="18">
        <v>1</v>
      </c>
      <c r="J222" s="18">
        <v>1</v>
      </c>
      <c r="K222" s="14">
        <f t="shared" ca="1" si="23"/>
        <v>0</v>
      </c>
      <c r="M222" s="19" t="str">
        <f t="shared" ca="1" si="21"/>
        <v>INDLDEFFEM-36</v>
      </c>
      <c r="N222" s="23" t="str">
        <f t="shared" ca="1" si="22"/>
        <v>Other utilities Saving Tech-Electric Motors 3.6y</v>
      </c>
      <c r="O222" s="23" t="s">
        <v>32</v>
      </c>
      <c r="P222" s="23" t="s">
        <v>33</v>
      </c>
      <c r="Q222" s="23"/>
      <c r="R222" s="23"/>
      <c r="S222" s="19" t="s">
        <v>34</v>
      </c>
      <c r="V222" s="16" t="str">
        <f t="shared" ca="1" si="24"/>
        <v>LD</v>
      </c>
      <c r="W222" s="14" t="str">
        <f t="shared" ca="1" si="24"/>
        <v>Other utilities</v>
      </c>
      <c r="X222" s="3" t="str">
        <f>'EE investment costs'!D271</f>
        <v>EM-36</v>
      </c>
      <c r="Y222" s="3" t="str">
        <f>'EE investment costs'!E271</f>
        <v>Electric Motors</v>
      </c>
      <c r="AC222" s="123">
        <f>'EE investment costs'!C271</f>
        <v>3.6</v>
      </c>
      <c r="AD222" s="22"/>
    </row>
    <row r="223" spans="2:30">
      <c r="B223" s="14" t="str">
        <f t="shared" ca="1" si="20"/>
        <v>INDLDEFFTF-36</v>
      </c>
      <c r="C223" s="15" t="str">
        <f t="shared" ca="1" si="19"/>
        <v>ILDTF</v>
      </c>
      <c r="D223" s="16">
        <f>'EE investment costs'!$F$15</f>
        <v>2016</v>
      </c>
      <c r="E223" s="14">
        <f>VLOOKUP(X223,'EE investment costs'!$D$56:$R$656,15,0)</f>
        <v>13.4</v>
      </c>
      <c r="F223" s="17">
        <f ca="1">INDEX('EE investment costs'!$D$56:$R$656,MATCH(X223,'EE investment costs'!$D$56:$D$656,0),MATCH($V$8,'EE investment costs'!$D$56:$R$56,0))</f>
        <v>528.97356251455687</v>
      </c>
      <c r="I223" s="18">
        <v>1</v>
      </c>
      <c r="J223" s="18">
        <v>1</v>
      </c>
      <c r="K223" s="14">
        <f t="shared" ca="1" si="23"/>
        <v>7</v>
      </c>
      <c r="M223" s="19" t="str">
        <f t="shared" ca="1" si="21"/>
        <v>INDLDEFFTF-36</v>
      </c>
      <c r="N223" s="23" t="str">
        <f t="shared" ca="1" si="22"/>
        <v>Other utilities Saving Tech-Haulage Tractors, Trucks, Fishing boats 3.6y</v>
      </c>
      <c r="O223" s="23" t="s">
        <v>32</v>
      </c>
      <c r="P223" s="23" t="s">
        <v>33</v>
      </c>
      <c r="Q223" s="23"/>
      <c r="R223" s="23"/>
      <c r="S223" s="19" t="s">
        <v>34</v>
      </c>
      <c r="V223" s="16" t="str">
        <f t="shared" ca="1" si="24"/>
        <v>LD</v>
      </c>
      <c r="W223" s="14" t="str">
        <f t="shared" ca="1" si="24"/>
        <v>Other utilities</v>
      </c>
      <c r="X223" s="3" t="str">
        <f>'EE investment costs'!D272</f>
        <v>TF-36</v>
      </c>
      <c r="Y223" s="3" t="str">
        <f>'EE investment costs'!E272</f>
        <v>Haulage Tractors, Trucks, Fishing boats</v>
      </c>
      <c r="AC223" s="123">
        <f>'EE investment costs'!C272</f>
        <v>3.6</v>
      </c>
      <c r="AD223" s="22"/>
    </row>
    <row r="224" spans="2:30">
      <c r="B224" s="14" t="str">
        <f t="shared" ca="1" si="20"/>
        <v>INDLDEFFMT-37</v>
      </c>
      <c r="C224" s="15" t="str">
        <f t="shared" ca="1" si="19"/>
        <v>ILDMT</v>
      </c>
      <c r="D224" s="16">
        <f>'EE investment costs'!$F$15</f>
        <v>2016</v>
      </c>
      <c r="E224" s="14">
        <f>VLOOKUP(X224,'EE investment costs'!$D$56:$R$656,15,0)</f>
        <v>5.85</v>
      </c>
      <c r="F224" s="17">
        <f ca="1">INDEX('EE investment costs'!$D$56:$R$656,MATCH(X224,'EE investment costs'!$D$56:$D$656,0),MATCH($V$8,'EE investment costs'!$D$56:$R$56,0))</f>
        <v>568.55981089856516</v>
      </c>
      <c r="I224" s="18">
        <v>1</v>
      </c>
      <c r="J224" s="18">
        <v>1</v>
      </c>
      <c r="K224" s="14">
        <f t="shared" ca="1" si="23"/>
        <v>7</v>
      </c>
      <c r="L224" s="26"/>
      <c r="M224" s="19" t="str">
        <f t="shared" ca="1" si="21"/>
        <v>INDLDEFFMT-37</v>
      </c>
      <c r="N224" s="23" t="str">
        <f t="shared" ca="1" si="22"/>
        <v>Other utilities Saving Tech-Heat Medium Temp. up to 150C 3.7y</v>
      </c>
      <c r="O224" s="23" t="s">
        <v>32</v>
      </c>
      <c r="P224" s="23" t="s">
        <v>33</v>
      </c>
      <c r="Q224" s="23"/>
      <c r="R224" s="23"/>
      <c r="S224" s="19" t="s">
        <v>34</v>
      </c>
      <c r="V224" s="16" t="str">
        <f t="shared" ca="1" si="24"/>
        <v>LD</v>
      </c>
      <c r="W224" s="14" t="str">
        <f t="shared" ca="1" si="24"/>
        <v>Other utilities</v>
      </c>
      <c r="X224" s="3" t="str">
        <f>'EE investment costs'!D273</f>
        <v>MT-37</v>
      </c>
      <c r="Y224" s="3" t="str">
        <f>'EE investment costs'!E273</f>
        <v>Heat Medium Temp. up to 150C</v>
      </c>
      <c r="AC224" s="123">
        <f>'EE investment costs'!C273</f>
        <v>3.7</v>
      </c>
      <c r="AD224" s="22"/>
    </row>
    <row r="225" spans="2:30">
      <c r="B225" s="14" t="str">
        <f t="shared" ca="1" si="20"/>
        <v>INDLDEFFHT-37</v>
      </c>
      <c r="C225" s="15" t="str">
        <f t="shared" ca="1" si="19"/>
        <v>ILDHT</v>
      </c>
      <c r="D225" s="16">
        <f>'EE investment costs'!$F$15</f>
        <v>2016</v>
      </c>
      <c r="E225" s="14">
        <f>VLOOKUP(X225,'EE investment costs'!$D$56:$R$656,15,0)</f>
        <v>4.68</v>
      </c>
      <c r="F225" s="17">
        <f ca="1">INDEX('EE investment costs'!$D$56:$R$656,MATCH(X225,'EE investment costs'!$D$56:$D$656,0),MATCH($V$8,'EE investment costs'!$D$56:$R$56,0))</f>
        <v>456.66361204709784</v>
      </c>
      <c r="I225" s="18">
        <v>1</v>
      </c>
      <c r="J225" s="18">
        <v>1</v>
      </c>
      <c r="K225" s="14">
        <f t="shared" ca="1" si="23"/>
        <v>8</v>
      </c>
      <c r="L225" s="26"/>
      <c r="M225" s="19" t="str">
        <f t="shared" ca="1" si="21"/>
        <v>INDLDEFFHT-37</v>
      </c>
      <c r="N225" s="23" t="str">
        <f t="shared" ca="1" si="22"/>
        <v>Other utilities Saving Tech-Heat High Temp. over 150C 3.7y</v>
      </c>
      <c r="O225" s="23" t="s">
        <v>32</v>
      </c>
      <c r="P225" s="23" t="s">
        <v>33</v>
      </c>
      <c r="Q225" s="23"/>
      <c r="R225" s="23"/>
      <c r="S225" s="19" t="s">
        <v>34</v>
      </c>
      <c r="V225" s="16" t="str">
        <f t="shared" ca="1" si="24"/>
        <v>LD</v>
      </c>
      <c r="W225" s="14" t="str">
        <f t="shared" ca="1" si="24"/>
        <v>Other utilities</v>
      </c>
      <c r="X225" s="3" t="str">
        <f>'EE investment costs'!D274</f>
        <v>HT-37</v>
      </c>
      <c r="Y225" s="3" t="str">
        <f>'EE investment costs'!E274</f>
        <v>Heat High Temp. over 150C</v>
      </c>
      <c r="AC225" s="123">
        <f>'EE investment costs'!C274</f>
        <v>3.7</v>
      </c>
      <c r="AD225" s="22"/>
    </row>
    <row r="226" spans="2:30">
      <c r="B226" s="14" t="str">
        <f t="shared" ca="1" si="20"/>
        <v>INDLDEFFRH-37</v>
      </c>
      <c r="C226" s="15" t="str">
        <f t="shared" ca="1" si="19"/>
        <v>ILDRH</v>
      </c>
      <c r="D226" s="16">
        <f>'EE investment costs'!$F$15</f>
        <v>2016</v>
      </c>
      <c r="E226" s="14">
        <f>VLOOKUP(X226,'EE investment costs'!$D$56:$R$656,15,0)</f>
        <v>16</v>
      </c>
      <c r="F226" s="17">
        <f ca="1">INDEX('EE investment costs'!$D$56:$R$656,MATCH(X226,'EE investment costs'!$D$56:$D$656,0),MATCH($V$8,'EE investment costs'!$D$56:$R$56,0))</f>
        <v>74.065660516071148</v>
      </c>
      <c r="I226" s="18">
        <v>1</v>
      </c>
      <c r="J226" s="18">
        <v>1</v>
      </c>
      <c r="K226" s="14">
        <f t="shared" ca="1" si="23"/>
        <v>8</v>
      </c>
      <c r="L226" s="26"/>
      <c r="M226" s="19" t="str">
        <f t="shared" ca="1" si="21"/>
        <v>INDLDEFFRH-37</v>
      </c>
      <c r="N226" s="23" t="str">
        <f t="shared" ca="1" si="22"/>
        <v>Other utilities Saving Tech-Heat Room Heat 3.7y</v>
      </c>
      <c r="O226" s="23" t="s">
        <v>32</v>
      </c>
      <c r="P226" s="23" t="s">
        <v>33</v>
      </c>
      <c r="Q226" s="23"/>
      <c r="R226" s="23"/>
      <c r="S226" s="19" t="s">
        <v>34</v>
      </c>
      <c r="V226" s="16" t="str">
        <f t="shared" ca="1" si="24"/>
        <v>LD</v>
      </c>
      <c r="W226" s="14" t="str">
        <f t="shared" ca="1" si="24"/>
        <v>Other utilities</v>
      </c>
      <c r="X226" s="3" t="str">
        <f>'EE investment costs'!D275</f>
        <v>RH-37</v>
      </c>
      <c r="Y226" s="3" t="str">
        <f>'EE investment costs'!E275</f>
        <v>Heat Room Heat</v>
      </c>
      <c r="AC226" s="123">
        <f>'EE investment costs'!C275</f>
        <v>3.7</v>
      </c>
      <c r="AD226" s="22"/>
    </row>
    <row r="227" spans="2:30">
      <c r="B227" s="14" t="str">
        <f t="shared" ca="1" si="20"/>
        <v>INDLDEFFLA-37</v>
      </c>
      <c r="C227" s="15" t="str">
        <f t="shared" ca="1" si="19"/>
        <v>ILDLA</v>
      </c>
      <c r="D227" s="16">
        <f>'EE investment costs'!$F$15</f>
        <v>2016</v>
      </c>
      <c r="E227" s="14">
        <f>VLOOKUP(X227,'EE investment costs'!$D$56:$R$656,15,0)</f>
        <v>3.8334999999999999</v>
      </c>
      <c r="F227" s="17">
        <f ca="1">INDEX('EE investment costs'!$D$56:$R$656,MATCH(X227,'EE investment costs'!$D$56:$D$656,0),MATCH($V$8,'EE investment costs'!$D$56:$R$56,0))</f>
        <v>1559.8548628822875</v>
      </c>
      <c r="I227" s="18">
        <v>1</v>
      </c>
      <c r="J227" s="18">
        <v>1</v>
      </c>
      <c r="K227" s="14">
        <f t="shared" ca="1" si="23"/>
        <v>0</v>
      </c>
      <c r="L227" s="26"/>
      <c r="M227" s="19" t="str">
        <f t="shared" ca="1" si="21"/>
        <v>INDLDEFFLA-37</v>
      </c>
      <c r="N227" s="23" t="str">
        <f t="shared" ca="1" si="22"/>
        <v>Other utilities Saving Tech-Light 3.7y</v>
      </c>
      <c r="O227" s="23" t="s">
        <v>32</v>
      </c>
      <c r="P227" s="23" t="s">
        <v>33</v>
      </c>
      <c r="Q227" s="23"/>
      <c r="R227" s="23"/>
      <c r="S227" s="19" t="s">
        <v>34</v>
      </c>
      <c r="V227" s="16" t="str">
        <f t="shared" ca="1" si="24"/>
        <v>LD</v>
      </c>
      <c r="W227" s="14" t="str">
        <f t="shared" ca="1" si="24"/>
        <v>Other utilities</v>
      </c>
      <c r="X227" s="3" t="str">
        <f>'EE investment costs'!D276</f>
        <v>LA-37</v>
      </c>
      <c r="Y227" s="3" t="str">
        <f>'EE investment costs'!E276</f>
        <v>Light</v>
      </c>
      <c r="AC227" s="123">
        <f>'EE investment costs'!C276</f>
        <v>3.7</v>
      </c>
      <c r="AD227" s="22"/>
    </row>
    <row r="228" spans="2:30">
      <c r="B228" s="14" t="str">
        <f t="shared" ca="1" si="20"/>
        <v>INDLDEFFEM-37</v>
      </c>
      <c r="C228" s="15" t="str">
        <f t="shared" ca="1" si="19"/>
        <v>ILDEM</v>
      </c>
      <c r="D228" s="16">
        <f>'EE investment costs'!$F$15</f>
        <v>2016</v>
      </c>
      <c r="E228" s="14">
        <f>VLOOKUP(X228,'EE investment costs'!$D$56:$R$656,15,0)</f>
        <v>4.0251749999999999</v>
      </c>
      <c r="F228" s="17">
        <f ca="1">INDEX('EE investment costs'!$D$56:$R$656,MATCH(X228,'EE investment costs'!$D$56:$D$656,0),MATCH($V$8,'EE investment costs'!$D$56:$R$56,0))</f>
        <v>1558.7516452744467</v>
      </c>
      <c r="I228" s="18">
        <v>1</v>
      </c>
      <c r="J228" s="18">
        <v>1</v>
      </c>
      <c r="K228" s="14">
        <f t="shared" ca="1" si="23"/>
        <v>0</v>
      </c>
      <c r="L228" s="26"/>
      <c r="M228" s="19" t="str">
        <f t="shared" ca="1" si="21"/>
        <v>INDLDEFFEM-37</v>
      </c>
      <c r="N228" s="23" t="str">
        <f t="shared" ca="1" si="22"/>
        <v>Other utilities Saving Tech-Electric Motors 3.7y</v>
      </c>
      <c r="O228" s="23" t="s">
        <v>32</v>
      </c>
      <c r="P228" s="23" t="s">
        <v>33</v>
      </c>
      <c r="Q228" s="23"/>
      <c r="R228" s="23"/>
      <c r="S228" s="19" t="s">
        <v>34</v>
      </c>
      <c r="V228" s="16" t="str">
        <f t="shared" ca="1" si="24"/>
        <v>LD</v>
      </c>
      <c r="W228" s="14" t="str">
        <f t="shared" ca="1" si="24"/>
        <v>Other utilities</v>
      </c>
      <c r="X228" s="3" t="str">
        <f>'EE investment costs'!D277</f>
        <v>EM-37</v>
      </c>
      <c r="Y228" s="3" t="str">
        <f>'EE investment costs'!E277</f>
        <v>Electric Motors</v>
      </c>
      <c r="AC228" s="123">
        <f>'EE investment costs'!C277</f>
        <v>3.7</v>
      </c>
      <c r="AD228" s="22"/>
    </row>
    <row r="229" spans="2:30">
      <c r="B229" s="14" t="str">
        <f t="shared" ca="1" si="20"/>
        <v>INDLDEFFTF-37</v>
      </c>
      <c r="C229" s="15" t="str">
        <f t="shared" ca="1" si="19"/>
        <v>ILDTF</v>
      </c>
      <c r="D229" s="16">
        <f>'EE investment costs'!$F$15</f>
        <v>2016</v>
      </c>
      <c r="E229" s="14">
        <f>VLOOKUP(X229,'EE investment costs'!$D$56:$R$656,15,0)</f>
        <v>13.8</v>
      </c>
      <c r="F229" s="17">
        <f ca="1">INDEX('EE investment costs'!$D$56:$R$656,MATCH(X229,'EE investment costs'!$D$56:$D$656,0),MATCH($V$8,'EE investment costs'!$D$56:$R$56,0))</f>
        <v>543.66727258440562</v>
      </c>
      <c r="I229" s="18">
        <v>1</v>
      </c>
      <c r="J229" s="18">
        <v>1</v>
      </c>
      <c r="K229" s="14">
        <f t="shared" ca="1" si="23"/>
        <v>7</v>
      </c>
      <c r="L229" s="26"/>
      <c r="M229" s="19" t="str">
        <f t="shared" ca="1" si="21"/>
        <v>INDLDEFFTF-37</v>
      </c>
      <c r="N229" s="23" t="str">
        <f t="shared" ca="1" si="22"/>
        <v>Other utilities Saving Tech-Haulage Tractors, Trucks, Fishing boats 3.7y</v>
      </c>
      <c r="O229" s="23" t="s">
        <v>32</v>
      </c>
      <c r="P229" s="23" t="s">
        <v>33</v>
      </c>
      <c r="Q229" s="23"/>
      <c r="R229" s="23"/>
      <c r="S229" s="19" t="s">
        <v>34</v>
      </c>
      <c r="V229" s="16" t="str">
        <f t="shared" ca="1" si="24"/>
        <v>LD</v>
      </c>
      <c r="W229" s="14" t="str">
        <f t="shared" ca="1" si="24"/>
        <v>Other utilities</v>
      </c>
      <c r="X229" s="3" t="str">
        <f>'EE investment costs'!D278</f>
        <v>TF-37</v>
      </c>
      <c r="Y229" s="3" t="str">
        <f>'EE investment costs'!E278</f>
        <v>Haulage Tractors, Trucks, Fishing boats</v>
      </c>
      <c r="AC229" s="123">
        <f>'EE investment costs'!C278</f>
        <v>3.7</v>
      </c>
      <c r="AD229" s="22"/>
    </row>
    <row r="230" spans="2:30">
      <c r="B230" s="14" t="str">
        <f t="shared" ca="1" si="20"/>
        <v>INDLDEFFMT-38</v>
      </c>
      <c r="C230" s="15" t="str">
        <f t="shared" ca="1" si="19"/>
        <v>ILDMT</v>
      </c>
      <c r="D230" s="16">
        <f>'EE investment costs'!$F$15</f>
        <v>2016</v>
      </c>
      <c r="E230" s="14">
        <f>VLOOKUP(X230,'EE investment costs'!$D$56:$R$656,15,0)</f>
        <v>5.9</v>
      </c>
      <c r="F230" s="17">
        <f ca="1">INDEX('EE investment costs'!$D$56:$R$656,MATCH(X230,'EE investment costs'!$D$56:$D$656,0),MATCH($V$8,'EE investment costs'!$D$56:$R$56,0))</f>
        <v>580.30806800295306</v>
      </c>
      <c r="I230" s="18">
        <v>1</v>
      </c>
      <c r="J230" s="18">
        <v>1</v>
      </c>
      <c r="K230" s="14">
        <f t="shared" ca="1" si="23"/>
        <v>7</v>
      </c>
      <c r="L230" s="26"/>
      <c r="M230" s="19" t="str">
        <f t="shared" ca="1" si="21"/>
        <v>INDLDEFFMT-38</v>
      </c>
      <c r="N230" s="23" t="str">
        <f t="shared" ca="1" si="22"/>
        <v>Other utilities Saving Tech-Heat Medium Temp. up to 150C 3.8y</v>
      </c>
      <c r="O230" s="23" t="s">
        <v>32</v>
      </c>
      <c r="P230" s="23" t="s">
        <v>33</v>
      </c>
      <c r="Q230" s="23"/>
      <c r="R230" s="23"/>
      <c r="S230" s="19" t="s">
        <v>34</v>
      </c>
      <c r="V230" s="16" t="str">
        <f t="shared" ca="1" si="24"/>
        <v>LD</v>
      </c>
      <c r="W230" s="14" t="str">
        <f t="shared" ca="1" si="24"/>
        <v>Other utilities</v>
      </c>
      <c r="X230" s="3" t="str">
        <f>'EE investment costs'!D279</f>
        <v>MT-38</v>
      </c>
      <c r="Y230" s="3" t="str">
        <f>'EE investment costs'!E279</f>
        <v>Heat Medium Temp. up to 150C</v>
      </c>
      <c r="AC230" s="123">
        <f>'EE investment costs'!C279</f>
        <v>3.8</v>
      </c>
      <c r="AD230" s="22"/>
    </row>
    <row r="231" spans="2:30">
      <c r="B231" s="14" t="str">
        <f t="shared" ca="1" si="20"/>
        <v>INDLDEFFHT-38</v>
      </c>
      <c r="C231" s="15" t="str">
        <f t="shared" ca="1" si="19"/>
        <v>ILDHT</v>
      </c>
      <c r="D231" s="16">
        <f>'EE investment costs'!$F$15</f>
        <v>2016</v>
      </c>
      <c r="E231" s="14">
        <f>VLOOKUP(X231,'EE investment costs'!$D$56:$R$656,15,0)</f>
        <v>4.7199999999999989</v>
      </c>
      <c r="F231" s="17">
        <f ca="1">INDEX('EE investment costs'!$D$56:$R$656,MATCH(X231,'EE investment costs'!$D$56:$D$656,0),MATCH($V$8,'EE investment costs'!$D$56:$R$56,0))</f>
        <v>463.04797306774122</v>
      </c>
      <c r="I231" s="18">
        <v>1</v>
      </c>
      <c r="J231" s="18">
        <v>1</v>
      </c>
      <c r="K231" s="14">
        <f t="shared" ca="1" si="23"/>
        <v>8</v>
      </c>
      <c r="L231" s="26"/>
      <c r="M231" s="19" t="str">
        <f t="shared" ca="1" si="21"/>
        <v>INDLDEFFHT-38</v>
      </c>
      <c r="N231" s="23" t="str">
        <f t="shared" ca="1" si="22"/>
        <v>Other utilities Saving Tech-Heat High Temp. over 150C 3.8y</v>
      </c>
      <c r="O231" s="23" t="s">
        <v>32</v>
      </c>
      <c r="P231" s="23" t="s">
        <v>33</v>
      </c>
      <c r="Q231" s="23"/>
      <c r="R231" s="23"/>
      <c r="S231" s="19" t="s">
        <v>34</v>
      </c>
      <c r="V231" s="16" t="str">
        <f t="shared" ca="1" si="24"/>
        <v>LD</v>
      </c>
      <c r="W231" s="14" t="str">
        <f t="shared" ca="1" si="24"/>
        <v>Other utilities</v>
      </c>
      <c r="X231" s="3" t="str">
        <f>'EE investment costs'!D280</f>
        <v>HT-38</v>
      </c>
      <c r="Y231" s="3" t="str">
        <f>'EE investment costs'!E280</f>
        <v>Heat High Temp. over 150C</v>
      </c>
      <c r="AC231" s="123">
        <f>'EE investment costs'!C280</f>
        <v>3.8</v>
      </c>
      <c r="AD231" s="22"/>
    </row>
    <row r="232" spans="2:30">
      <c r="B232" s="14" t="str">
        <f t="shared" ca="1" si="20"/>
        <v>INDLDEFFRH-38</v>
      </c>
      <c r="C232" s="15" t="str">
        <f t="shared" ca="1" si="19"/>
        <v>ILDRH</v>
      </c>
      <c r="D232" s="16">
        <f>'EE investment costs'!$F$15</f>
        <v>2016</v>
      </c>
      <c r="E232" s="14">
        <f>VLOOKUP(X232,'EE investment costs'!$D$56:$R$656,15,0)</f>
        <v>16</v>
      </c>
      <c r="F232" s="17">
        <f ca="1">INDEX('EE investment costs'!$D$56:$R$656,MATCH(X232,'EE investment costs'!$D$56:$D$656,0),MATCH($V$8,'EE investment costs'!$D$56:$R$56,0))</f>
        <v>111.09849077410645</v>
      </c>
      <c r="I232" s="18">
        <v>1</v>
      </c>
      <c r="J232" s="18">
        <v>1</v>
      </c>
      <c r="K232" s="14">
        <f t="shared" ca="1" si="23"/>
        <v>8</v>
      </c>
      <c r="L232" s="26"/>
      <c r="M232" s="19" t="str">
        <f t="shared" ca="1" si="21"/>
        <v>INDLDEFFRH-38</v>
      </c>
      <c r="N232" s="23" t="str">
        <f t="shared" ca="1" si="22"/>
        <v>Other utilities Saving Tech-Heat Room Heat 3.8y</v>
      </c>
      <c r="O232" s="23" t="s">
        <v>32</v>
      </c>
      <c r="P232" s="23" t="s">
        <v>33</v>
      </c>
      <c r="Q232" s="23"/>
      <c r="R232" s="23"/>
      <c r="S232" s="19" t="s">
        <v>34</v>
      </c>
      <c r="V232" s="16" t="str">
        <f t="shared" ca="1" si="24"/>
        <v>LD</v>
      </c>
      <c r="W232" s="14" t="str">
        <f t="shared" ca="1" si="24"/>
        <v>Other utilities</v>
      </c>
      <c r="X232" s="3" t="str">
        <f>'EE investment costs'!D281</f>
        <v>RH-38</v>
      </c>
      <c r="Y232" s="3" t="str">
        <f>'EE investment costs'!E281</f>
        <v>Heat Room Heat</v>
      </c>
      <c r="AC232" s="123">
        <f>'EE investment costs'!C281</f>
        <v>3.8</v>
      </c>
      <c r="AD232" s="22"/>
    </row>
    <row r="233" spans="2:30">
      <c r="B233" s="14" t="str">
        <f t="shared" ca="1" si="20"/>
        <v>INDLDEFFLA-38</v>
      </c>
      <c r="C233" s="15" t="str">
        <f t="shared" ca="1" si="19"/>
        <v>ILDLA</v>
      </c>
      <c r="D233" s="16">
        <f>'EE investment costs'!$F$15</f>
        <v>2016</v>
      </c>
      <c r="E233" s="14">
        <f>VLOOKUP(X233,'EE investment costs'!$D$56:$R$656,15,0)</f>
        <v>3.8589999999999995</v>
      </c>
      <c r="F233" s="17">
        <f ca="1">INDEX('EE investment costs'!$D$56:$R$656,MATCH(X233,'EE investment costs'!$D$56:$D$656,0),MATCH($V$8,'EE investment costs'!$D$56:$R$56,0))</f>
        <v>1575.3293662282997</v>
      </c>
      <c r="I233" s="18">
        <v>1</v>
      </c>
      <c r="J233" s="18">
        <v>1</v>
      </c>
      <c r="K233" s="14">
        <f t="shared" ca="1" si="23"/>
        <v>0</v>
      </c>
      <c r="L233" s="26"/>
      <c r="M233" s="19" t="str">
        <f t="shared" ca="1" si="21"/>
        <v>INDLDEFFLA-38</v>
      </c>
      <c r="N233" s="23" t="str">
        <f t="shared" ca="1" si="22"/>
        <v>Other utilities Saving Tech-Light 3.8y</v>
      </c>
      <c r="O233" s="23" t="s">
        <v>32</v>
      </c>
      <c r="P233" s="23" t="s">
        <v>33</v>
      </c>
      <c r="Q233" s="23"/>
      <c r="R233" s="23"/>
      <c r="S233" s="19" t="s">
        <v>34</v>
      </c>
      <c r="V233" s="16" t="str">
        <f t="shared" ca="1" si="24"/>
        <v>LD</v>
      </c>
      <c r="W233" s="14" t="str">
        <f t="shared" ca="1" si="24"/>
        <v>Other utilities</v>
      </c>
      <c r="X233" s="3" t="str">
        <f>'EE investment costs'!D282</f>
        <v>LA-38</v>
      </c>
      <c r="Y233" s="3" t="str">
        <f>'EE investment costs'!E282</f>
        <v>Light</v>
      </c>
      <c r="AC233" s="123">
        <f>'EE investment costs'!C282</f>
        <v>3.8</v>
      </c>
      <c r="AD233" s="22"/>
    </row>
    <row r="234" spans="2:30">
      <c r="B234" s="14" t="str">
        <f t="shared" ca="1" si="20"/>
        <v>INDLDEFFEM-38</v>
      </c>
      <c r="C234" s="15" t="str">
        <f t="shared" ca="1" si="19"/>
        <v>ILDEM</v>
      </c>
      <c r="D234" s="16">
        <f>'EE investment costs'!$F$15</f>
        <v>2016</v>
      </c>
      <c r="E234" s="14">
        <f>VLOOKUP(X234,'EE investment costs'!$D$56:$R$656,15,0)</f>
        <v>4.0519499999999997</v>
      </c>
      <c r="F234" s="17">
        <f ca="1">INDEX('EE investment costs'!$D$56:$R$656,MATCH(X234,'EE investment costs'!$D$56:$D$656,0),MATCH($V$8,'EE investment costs'!$D$56:$R$56,0))</f>
        <v>1589.3200807404835</v>
      </c>
      <c r="I234" s="18">
        <v>1</v>
      </c>
      <c r="J234" s="18">
        <v>1</v>
      </c>
      <c r="K234" s="14">
        <f t="shared" ca="1" si="23"/>
        <v>0</v>
      </c>
      <c r="L234" s="26"/>
      <c r="M234" s="19" t="str">
        <f t="shared" ca="1" si="21"/>
        <v>INDLDEFFEM-38</v>
      </c>
      <c r="N234" s="23" t="str">
        <f t="shared" ca="1" si="22"/>
        <v>Other utilities Saving Tech-Electric Motors 3.8y</v>
      </c>
      <c r="O234" s="23" t="s">
        <v>32</v>
      </c>
      <c r="P234" s="23" t="s">
        <v>33</v>
      </c>
      <c r="Q234" s="23"/>
      <c r="R234" s="23"/>
      <c r="S234" s="19" t="s">
        <v>34</v>
      </c>
      <c r="V234" s="16" t="str">
        <f t="shared" ca="1" si="24"/>
        <v>LD</v>
      </c>
      <c r="W234" s="14" t="str">
        <f t="shared" ca="1" si="24"/>
        <v>Other utilities</v>
      </c>
      <c r="X234" s="3" t="str">
        <f>'EE investment costs'!D283</f>
        <v>EM-38</v>
      </c>
      <c r="Y234" s="3" t="str">
        <f>'EE investment costs'!E283</f>
        <v>Electric Motors</v>
      </c>
      <c r="AC234" s="123">
        <f>'EE investment costs'!C283</f>
        <v>3.8</v>
      </c>
      <c r="AD234" s="22"/>
    </row>
    <row r="235" spans="2:30">
      <c r="B235" s="14" t="str">
        <f t="shared" ca="1" si="20"/>
        <v>INDLDEFFTF-38</v>
      </c>
      <c r="C235" s="15" t="str">
        <f t="shared" ca="1" si="19"/>
        <v>ILDTF</v>
      </c>
      <c r="D235" s="16">
        <f>'EE investment costs'!$F$15</f>
        <v>2016</v>
      </c>
      <c r="E235" s="14">
        <f>VLOOKUP(X235,'EE investment costs'!$D$56:$R$656,15,0)</f>
        <v>14.2</v>
      </c>
      <c r="F235" s="17">
        <f ca="1">INDEX('EE investment costs'!$D$56:$R$656,MATCH(X235,'EE investment costs'!$D$56:$D$656,0),MATCH($V$8,'EE investment costs'!$D$56:$R$56,0))</f>
        <v>558.36098265425449</v>
      </c>
      <c r="I235" s="18">
        <v>1</v>
      </c>
      <c r="J235" s="18">
        <v>1</v>
      </c>
      <c r="K235" s="14">
        <f t="shared" ca="1" si="23"/>
        <v>7</v>
      </c>
      <c r="L235" s="26"/>
      <c r="M235" s="19" t="str">
        <f t="shared" ca="1" si="21"/>
        <v>INDLDEFFTF-38</v>
      </c>
      <c r="N235" s="23" t="str">
        <f t="shared" ca="1" si="22"/>
        <v>Other utilities Saving Tech-Haulage Tractors, Trucks, Fishing boats 3.8y</v>
      </c>
      <c r="O235" s="23" t="s">
        <v>32</v>
      </c>
      <c r="P235" s="23" t="s">
        <v>33</v>
      </c>
      <c r="Q235" s="23"/>
      <c r="R235" s="23"/>
      <c r="S235" s="19" t="s">
        <v>34</v>
      </c>
      <c r="V235" s="16" t="str">
        <f t="shared" ca="1" si="24"/>
        <v>LD</v>
      </c>
      <c r="W235" s="14" t="str">
        <f t="shared" ca="1" si="24"/>
        <v>Other utilities</v>
      </c>
      <c r="X235" s="3" t="str">
        <f>'EE investment costs'!D284</f>
        <v>TF-38</v>
      </c>
      <c r="Y235" s="3" t="str">
        <f>'EE investment costs'!E284</f>
        <v>Haulage Tractors, Trucks, Fishing boats</v>
      </c>
      <c r="AC235" s="123">
        <f>'EE investment costs'!C284</f>
        <v>3.8</v>
      </c>
      <c r="AD235" s="22"/>
    </row>
    <row r="236" spans="2:30">
      <c r="B236" s="14" t="str">
        <f t="shared" ca="1" si="20"/>
        <v>INDLDEFFMT-39</v>
      </c>
      <c r="C236" s="15" t="str">
        <f t="shared" ca="1" si="19"/>
        <v>ILDMT</v>
      </c>
      <c r="D236" s="16">
        <f>'EE investment costs'!$F$15</f>
        <v>2016</v>
      </c>
      <c r="E236" s="14">
        <f>VLOOKUP(X236,'EE investment costs'!$D$56:$R$656,15,0)</f>
        <v>5.95</v>
      </c>
      <c r="F236" s="17">
        <f ca="1">INDEX('EE investment costs'!$D$56:$R$656,MATCH(X236,'EE investment costs'!$D$56:$D$656,0),MATCH($V$8,'EE investment costs'!$D$56:$R$56,0))</f>
        <v>592.05632510734097</v>
      </c>
      <c r="I236" s="18">
        <v>1</v>
      </c>
      <c r="J236" s="18">
        <v>1</v>
      </c>
      <c r="K236" s="14">
        <f t="shared" ca="1" si="23"/>
        <v>7</v>
      </c>
      <c r="L236" s="26"/>
      <c r="M236" s="19" t="str">
        <f t="shared" ca="1" si="21"/>
        <v>INDLDEFFMT-39</v>
      </c>
      <c r="N236" s="23" t="str">
        <f t="shared" ca="1" si="22"/>
        <v>Other utilities Saving Tech-Heat Medium Temp. up to 150C 3.9y</v>
      </c>
      <c r="O236" s="23" t="s">
        <v>32</v>
      </c>
      <c r="P236" s="23" t="s">
        <v>33</v>
      </c>
      <c r="Q236" s="23"/>
      <c r="R236" s="23"/>
      <c r="S236" s="19" t="s">
        <v>34</v>
      </c>
      <c r="V236" s="16" t="str">
        <f t="shared" ca="1" si="24"/>
        <v>LD</v>
      </c>
      <c r="W236" s="14" t="str">
        <f t="shared" ca="1" si="24"/>
        <v>Other utilities</v>
      </c>
      <c r="X236" s="3" t="str">
        <f>'EE investment costs'!D285</f>
        <v>MT-39</v>
      </c>
      <c r="Y236" s="3" t="str">
        <f>'EE investment costs'!E285</f>
        <v>Heat Medium Temp. up to 150C</v>
      </c>
      <c r="AC236" s="123">
        <f>'EE investment costs'!C285</f>
        <v>3.9</v>
      </c>
      <c r="AD236" s="22"/>
    </row>
    <row r="237" spans="2:30">
      <c r="B237" s="14" t="str">
        <f t="shared" ca="1" si="20"/>
        <v>INDLDEFFHT-39</v>
      </c>
      <c r="C237" s="15" t="str">
        <f t="shared" ca="1" si="19"/>
        <v>ILDHT</v>
      </c>
      <c r="D237" s="16">
        <f>'EE investment costs'!$F$15</f>
        <v>2016</v>
      </c>
      <c r="E237" s="14">
        <f>VLOOKUP(X237,'EE investment costs'!$D$56:$R$656,15,0)</f>
        <v>4.76</v>
      </c>
      <c r="F237" s="17">
        <f ca="1">INDEX('EE investment costs'!$D$56:$R$656,MATCH(X237,'EE investment costs'!$D$56:$D$656,0),MATCH($V$8,'EE investment costs'!$D$56:$R$56,0))</f>
        <v>469.43233408838466</v>
      </c>
      <c r="I237" s="18">
        <v>1</v>
      </c>
      <c r="J237" s="18">
        <v>1</v>
      </c>
      <c r="K237" s="14">
        <f t="shared" ca="1" si="23"/>
        <v>8</v>
      </c>
      <c r="L237" s="26"/>
      <c r="M237" s="19" t="str">
        <f t="shared" ca="1" si="21"/>
        <v>INDLDEFFHT-39</v>
      </c>
      <c r="N237" s="23" t="str">
        <f t="shared" ca="1" si="22"/>
        <v>Other utilities Saving Tech-Heat High Temp. over 150C 3.9y</v>
      </c>
      <c r="O237" s="23" t="s">
        <v>32</v>
      </c>
      <c r="P237" s="23" t="s">
        <v>33</v>
      </c>
      <c r="Q237" s="23"/>
      <c r="R237" s="23"/>
      <c r="S237" s="19" t="s">
        <v>34</v>
      </c>
      <c r="V237" s="16" t="str">
        <f t="shared" ca="1" si="24"/>
        <v>LD</v>
      </c>
      <c r="W237" s="14" t="str">
        <f t="shared" ca="1" si="24"/>
        <v>Other utilities</v>
      </c>
      <c r="X237" s="3" t="str">
        <f>'EE investment costs'!D286</f>
        <v>HT-39</v>
      </c>
      <c r="Y237" s="3" t="str">
        <f>'EE investment costs'!E286</f>
        <v>Heat High Temp. over 150C</v>
      </c>
      <c r="AC237" s="123">
        <f>'EE investment costs'!C286</f>
        <v>3.9</v>
      </c>
      <c r="AD237" s="22"/>
    </row>
    <row r="238" spans="2:30">
      <c r="B238" s="14" t="str">
        <f t="shared" ca="1" si="20"/>
        <v>INDLDEFFRH-39</v>
      </c>
      <c r="C238" s="15" t="str">
        <f t="shared" ca="1" si="19"/>
        <v>ILDRH</v>
      </c>
      <c r="D238" s="16">
        <f>'EE investment costs'!$F$15</f>
        <v>2016</v>
      </c>
      <c r="E238" s="14">
        <f>VLOOKUP(X238,'EE investment costs'!$D$56:$R$656,15,0)</f>
        <v>16</v>
      </c>
      <c r="F238" s="17">
        <f ca="1">INDEX('EE investment costs'!$D$56:$R$656,MATCH(X238,'EE investment costs'!$D$56:$D$656,0),MATCH($V$8,'EE investment costs'!$D$56:$R$56,0))</f>
        <v>148.13132103214176</v>
      </c>
      <c r="I238" s="18">
        <v>1</v>
      </c>
      <c r="J238" s="18">
        <v>1</v>
      </c>
      <c r="K238" s="14">
        <f t="shared" ca="1" si="23"/>
        <v>8</v>
      </c>
      <c r="L238" s="26"/>
      <c r="M238" s="19" t="str">
        <f t="shared" ca="1" si="21"/>
        <v>INDLDEFFRH-39</v>
      </c>
      <c r="N238" s="23" t="str">
        <f t="shared" ca="1" si="22"/>
        <v>Other utilities Saving Tech-Heat Room Heat 3.9y</v>
      </c>
      <c r="O238" s="23" t="s">
        <v>32</v>
      </c>
      <c r="P238" s="23" t="s">
        <v>33</v>
      </c>
      <c r="Q238" s="23"/>
      <c r="R238" s="23"/>
      <c r="S238" s="19" t="s">
        <v>34</v>
      </c>
      <c r="V238" s="16" t="str">
        <f t="shared" ca="1" si="24"/>
        <v>LD</v>
      </c>
      <c r="W238" s="14" t="str">
        <f t="shared" ca="1" si="24"/>
        <v>Other utilities</v>
      </c>
      <c r="X238" s="3" t="str">
        <f>'EE investment costs'!D287</f>
        <v>RH-39</v>
      </c>
      <c r="Y238" s="3" t="str">
        <f>'EE investment costs'!E287</f>
        <v>Heat Room Heat</v>
      </c>
      <c r="AC238" s="123">
        <f>'EE investment costs'!C287</f>
        <v>3.9</v>
      </c>
      <c r="AD238" s="22"/>
    </row>
    <row r="239" spans="2:30">
      <c r="B239" s="14" t="str">
        <f t="shared" ca="1" si="20"/>
        <v>INDLDEFFLA-39</v>
      </c>
      <c r="C239" s="15" t="str">
        <f t="shared" ca="1" si="19"/>
        <v>ILDLA</v>
      </c>
      <c r="D239" s="16">
        <f>'EE investment costs'!$F$15</f>
        <v>2016</v>
      </c>
      <c r="E239" s="14">
        <f>VLOOKUP(X239,'EE investment costs'!$D$56:$R$656,15,0)</f>
        <v>3.8844999999999996</v>
      </c>
      <c r="F239" s="17">
        <f ca="1">INDEX('EE investment costs'!$D$56:$R$656,MATCH(X239,'EE investment costs'!$D$56:$D$656,0),MATCH($V$8,'EE investment costs'!$D$56:$R$56,0))</f>
        <v>1590.8038695743119</v>
      </c>
      <c r="I239" s="18">
        <v>1</v>
      </c>
      <c r="J239" s="18">
        <v>1</v>
      </c>
      <c r="K239" s="14">
        <f t="shared" ca="1" si="23"/>
        <v>0</v>
      </c>
      <c r="L239" s="26"/>
      <c r="M239" s="19" t="str">
        <f t="shared" ca="1" si="21"/>
        <v>INDLDEFFLA-39</v>
      </c>
      <c r="N239" s="23" t="str">
        <f t="shared" ca="1" si="22"/>
        <v>Other utilities Saving Tech-Light 3.9y</v>
      </c>
      <c r="O239" s="23" t="s">
        <v>32</v>
      </c>
      <c r="P239" s="23" t="s">
        <v>33</v>
      </c>
      <c r="Q239" s="23"/>
      <c r="R239" s="23"/>
      <c r="S239" s="19" t="s">
        <v>34</v>
      </c>
      <c r="V239" s="16" t="str">
        <f t="shared" ca="1" si="24"/>
        <v>LD</v>
      </c>
      <c r="W239" s="14" t="str">
        <f t="shared" ca="1" si="24"/>
        <v>Other utilities</v>
      </c>
      <c r="X239" s="3" t="str">
        <f>'EE investment costs'!D288</f>
        <v>LA-39</v>
      </c>
      <c r="Y239" s="3" t="str">
        <f>'EE investment costs'!E288</f>
        <v>Light</v>
      </c>
      <c r="AC239" s="123">
        <f>'EE investment costs'!C288</f>
        <v>3.9</v>
      </c>
      <c r="AD239" s="22"/>
    </row>
    <row r="240" spans="2:30">
      <c r="B240" s="14" t="str">
        <f t="shared" ca="1" si="20"/>
        <v>INDLDEFFEM-39</v>
      </c>
      <c r="C240" s="15" t="str">
        <f t="shared" ca="1" si="19"/>
        <v>ILDEM</v>
      </c>
      <c r="D240" s="16">
        <f>'EE investment costs'!$F$15</f>
        <v>2016</v>
      </c>
      <c r="E240" s="14">
        <f>VLOOKUP(X240,'EE investment costs'!$D$56:$R$656,15,0)</f>
        <v>4.0787250000000004</v>
      </c>
      <c r="F240" s="17">
        <f ca="1">INDEX('EE investment costs'!$D$56:$R$656,MATCH(X240,'EE investment costs'!$D$56:$D$656,0),MATCH($V$8,'EE investment costs'!$D$56:$R$56,0))</f>
        <v>1619.8885162065201</v>
      </c>
      <c r="I240" s="18">
        <v>1</v>
      </c>
      <c r="J240" s="18">
        <v>1</v>
      </c>
      <c r="K240" s="14">
        <f t="shared" ca="1" si="23"/>
        <v>0</v>
      </c>
      <c r="L240" s="26"/>
      <c r="M240" s="19" t="str">
        <f t="shared" ca="1" si="21"/>
        <v>INDLDEFFEM-39</v>
      </c>
      <c r="N240" s="23" t="str">
        <f t="shared" ca="1" si="22"/>
        <v>Other utilities Saving Tech-Electric Motors 3.9y</v>
      </c>
      <c r="O240" s="23" t="s">
        <v>32</v>
      </c>
      <c r="P240" s="23" t="s">
        <v>33</v>
      </c>
      <c r="Q240" s="23"/>
      <c r="R240" s="23"/>
      <c r="S240" s="19" t="s">
        <v>34</v>
      </c>
      <c r="V240" s="16" t="str">
        <f t="shared" ca="1" si="24"/>
        <v>LD</v>
      </c>
      <c r="W240" s="14" t="str">
        <f t="shared" ca="1" si="24"/>
        <v>Other utilities</v>
      </c>
      <c r="X240" s="3" t="str">
        <f>'EE investment costs'!D289</f>
        <v>EM-39</v>
      </c>
      <c r="Y240" s="3" t="str">
        <f>'EE investment costs'!E289</f>
        <v>Electric Motors</v>
      </c>
      <c r="AC240" s="123">
        <f>'EE investment costs'!C289</f>
        <v>3.9</v>
      </c>
      <c r="AD240" s="22"/>
    </row>
    <row r="241" spans="2:30">
      <c r="B241" s="14" t="str">
        <f t="shared" ca="1" si="20"/>
        <v>INDLDEFFTF-39</v>
      </c>
      <c r="C241" s="15" t="str">
        <f t="shared" ca="1" si="19"/>
        <v>ILDTF</v>
      </c>
      <c r="D241" s="16">
        <f>'EE investment costs'!$F$15</f>
        <v>2016</v>
      </c>
      <c r="E241" s="14">
        <f>VLOOKUP(X241,'EE investment costs'!$D$56:$R$656,15,0)</f>
        <v>14.6</v>
      </c>
      <c r="F241" s="17">
        <f ca="1">INDEX('EE investment costs'!$D$56:$R$656,MATCH(X241,'EE investment costs'!$D$56:$D$656,0),MATCH($V$8,'EE investment costs'!$D$56:$R$56,0))</f>
        <v>573.05469272410323</v>
      </c>
      <c r="I241" s="18">
        <v>1</v>
      </c>
      <c r="J241" s="18">
        <v>1</v>
      </c>
      <c r="K241" s="14">
        <f t="shared" ca="1" si="23"/>
        <v>7</v>
      </c>
      <c r="L241" s="26"/>
      <c r="M241" s="19" t="str">
        <f t="shared" ca="1" si="21"/>
        <v>INDLDEFFTF-39</v>
      </c>
      <c r="N241" s="23" t="str">
        <f t="shared" ca="1" si="22"/>
        <v>Other utilities Saving Tech-Haulage Tractors, Trucks, Fishing boats 3.9y</v>
      </c>
      <c r="O241" s="23" t="s">
        <v>32</v>
      </c>
      <c r="P241" s="23" t="s">
        <v>33</v>
      </c>
      <c r="Q241" s="23"/>
      <c r="R241" s="23"/>
      <c r="S241" s="19" t="s">
        <v>34</v>
      </c>
      <c r="V241" s="16" t="str">
        <f t="shared" ca="1" si="24"/>
        <v>LD</v>
      </c>
      <c r="W241" s="14" t="str">
        <f t="shared" ca="1" si="24"/>
        <v>Other utilities</v>
      </c>
      <c r="X241" s="3" t="str">
        <f>'EE investment costs'!D290</f>
        <v>TF-39</v>
      </c>
      <c r="Y241" s="3" t="str">
        <f>'EE investment costs'!E290</f>
        <v>Haulage Tractors, Trucks, Fishing boats</v>
      </c>
      <c r="AC241" s="123">
        <f>'EE investment costs'!C290</f>
        <v>3.9</v>
      </c>
      <c r="AD241" s="22"/>
    </row>
    <row r="242" spans="2:30">
      <c r="B242" s="14" t="str">
        <f t="shared" ca="1" si="20"/>
        <v>INDLDEFFMT-40</v>
      </c>
      <c r="C242" s="15" t="str">
        <f t="shared" ca="1" si="19"/>
        <v>ILDMT</v>
      </c>
      <c r="D242" s="16">
        <f>'EE investment costs'!$F$15</f>
        <v>2016</v>
      </c>
      <c r="E242" s="14">
        <f>VLOOKUP(X242,'EE investment costs'!$D$56:$R$656,15,0)</f>
        <v>6</v>
      </c>
      <c r="F242" s="17">
        <f ca="1">INDEX('EE investment costs'!$D$56:$R$656,MATCH(X242,'EE investment costs'!$D$56:$D$656,0),MATCH($V$8,'EE investment costs'!$D$56:$R$56,0))</f>
        <v>603.80458221172887</v>
      </c>
      <c r="I242" s="18">
        <v>1</v>
      </c>
      <c r="J242" s="18">
        <v>1</v>
      </c>
      <c r="K242" s="14">
        <f t="shared" ca="1" si="23"/>
        <v>6</v>
      </c>
      <c r="L242" s="26"/>
      <c r="M242" s="19" t="str">
        <f t="shared" ca="1" si="21"/>
        <v>INDLDEFFMT-40</v>
      </c>
      <c r="N242" s="23" t="str">
        <f t="shared" ca="1" si="22"/>
        <v>Other utilities Saving Tech-Heat Medium Temp. up to 150C 4y</v>
      </c>
      <c r="O242" s="23" t="s">
        <v>32</v>
      </c>
      <c r="P242" s="23" t="s">
        <v>33</v>
      </c>
      <c r="Q242" s="23"/>
      <c r="R242" s="23"/>
      <c r="S242" s="19" t="s">
        <v>34</v>
      </c>
      <c r="V242" s="16" t="str">
        <f t="shared" ca="1" si="24"/>
        <v>LD</v>
      </c>
      <c r="W242" s="14" t="str">
        <f t="shared" ca="1" si="24"/>
        <v>Other utilities</v>
      </c>
      <c r="X242" s="3" t="str">
        <f>'EE investment costs'!D291</f>
        <v>MT-40</v>
      </c>
      <c r="Y242" s="3" t="str">
        <f>'EE investment costs'!E291</f>
        <v>Heat Medium Temp. up to 150C</v>
      </c>
      <c r="AC242" s="123">
        <f>'EE investment costs'!C291</f>
        <v>4</v>
      </c>
      <c r="AD242" s="22"/>
    </row>
    <row r="243" spans="2:30">
      <c r="B243" s="14" t="str">
        <f t="shared" ca="1" si="20"/>
        <v>INDLDEFFHT-40</v>
      </c>
      <c r="C243" s="15" t="str">
        <f t="shared" ca="1" si="19"/>
        <v>ILDHT</v>
      </c>
      <c r="D243" s="16">
        <f>'EE investment costs'!$F$15</f>
        <v>2016</v>
      </c>
      <c r="E243" s="14">
        <f>VLOOKUP(X243,'EE investment costs'!$D$56:$R$656,15,0)</f>
        <v>4.7999999999999989</v>
      </c>
      <c r="F243" s="17">
        <f ca="1">INDEX('EE investment costs'!$D$56:$R$656,MATCH(X243,'EE investment costs'!$D$56:$D$656,0),MATCH($V$8,'EE investment costs'!$D$56:$R$56,0))</f>
        <v>475.8166951090281</v>
      </c>
      <c r="I243" s="18">
        <v>1</v>
      </c>
      <c r="J243" s="18">
        <v>1</v>
      </c>
      <c r="K243" s="14">
        <f t="shared" ca="1" si="23"/>
        <v>8</v>
      </c>
      <c r="L243" s="26"/>
      <c r="M243" s="19" t="str">
        <f t="shared" ca="1" si="21"/>
        <v>INDLDEFFHT-40</v>
      </c>
      <c r="N243" s="23" t="str">
        <f t="shared" ca="1" si="22"/>
        <v>Other utilities Saving Tech-Heat High Temp. over 150C 4y</v>
      </c>
      <c r="O243" s="23" t="s">
        <v>32</v>
      </c>
      <c r="P243" s="23" t="s">
        <v>33</v>
      </c>
      <c r="Q243" s="23"/>
      <c r="R243" s="23"/>
      <c r="S243" s="19" t="s">
        <v>34</v>
      </c>
      <c r="V243" s="16" t="str">
        <f t="shared" ca="1" si="24"/>
        <v>LD</v>
      </c>
      <c r="W243" s="14" t="str">
        <f t="shared" ca="1" si="24"/>
        <v>Other utilities</v>
      </c>
      <c r="X243" s="3" t="str">
        <f>'EE investment costs'!D292</f>
        <v>HT-40</v>
      </c>
      <c r="Y243" s="3" t="str">
        <f>'EE investment costs'!E292</f>
        <v>Heat High Temp. over 150C</v>
      </c>
      <c r="AC243" s="123">
        <f>'EE investment costs'!C292</f>
        <v>4</v>
      </c>
      <c r="AD243" s="22"/>
    </row>
    <row r="244" spans="2:30">
      <c r="B244" s="14" t="str">
        <f t="shared" ca="1" si="20"/>
        <v>INDLDEFFRH-40</v>
      </c>
      <c r="C244" s="15" t="str">
        <f t="shared" ca="1" si="19"/>
        <v>ILDRH</v>
      </c>
      <c r="D244" s="16">
        <f>'EE investment costs'!$F$15</f>
        <v>2016</v>
      </c>
      <c r="E244" s="14">
        <f>VLOOKUP(X244,'EE investment costs'!$D$56:$R$656,15,0)</f>
        <v>16</v>
      </c>
      <c r="F244" s="17">
        <f ca="1">INDEX('EE investment costs'!$D$56:$R$656,MATCH(X244,'EE investment costs'!$D$56:$D$656,0),MATCH($V$8,'EE investment costs'!$D$56:$R$56,0))</f>
        <v>185.16415129017733</v>
      </c>
      <c r="I244" s="18">
        <v>1</v>
      </c>
      <c r="J244" s="18">
        <v>1</v>
      </c>
      <c r="K244" s="14">
        <f t="shared" ca="1" si="23"/>
        <v>8</v>
      </c>
      <c r="L244" s="26"/>
      <c r="M244" s="19" t="str">
        <f t="shared" ca="1" si="21"/>
        <v>INDLDEFFRH-40</v>
      </c>
      <c r="N244" s="23" t="str">
        <f t="shared" ca="1" si="22"/>
        <v>Other utilities Saving Tech-Heat Room Heat 4y</v>
      </c>
      <c r="O244" s="23" t="s">
        <v>32</v>
      </c>
      <c r="P244" s="23" t="s">
        <v>33</v>
      </c>
      <c r="Q244" s="23"/>
      <c r="R244" s="23"/>
      <c r="S244" s="19" t="s">
        <v>34</v>
      </c>
      <c r="V244" s="16" t="str">
        <f t="shared" ca="1" si="24"/>
        <v>LD</v>
      </c>
      <c r="W244" s="14" t="str">
        <f t="shared" ca="1" si="24"/>
        <v>Other utilities</v>
      </c>
      <c r="X244" s="3" t="str">
        <f>'EE investment costs'!D293</f>
        <v>RH-40</v>
      </c>
      <c r="Y244" s="3" t="str">
        <f>'EE investment costs'!E293</f>
        <v>Heat Room Heat</v>
      </c>
      <c r="AC244" s="123">
        <f>'EE investment costs'!C293</f>
        <v>4</v>
      </c>
      <c r="AD244" s="22"/>
    </row>
    <row r="245" spans="2:30">
      <c r="B245" s="14" t="str">
        <f t="shared" ca="1" si="20"/>
        <v>INDLDEFFLA-40</v>
      </c>
      <c r="C245" s="15" t="str">
        <f t="shared" ca="1" si="19"/>
        <v>ILDLA</v>
      </c>
      <c r="D245" s="16">
        <f>'EE investment costs'!$F$15</f>
        <v>2016</v>
      </c>
      <c r="E245" s="14">
        <f>VLOOKUP(X245,'EE investment costs'!$D$56:$R$656,15,0)</f>
        <v>3.9099999999999997</v>
      </c>
      <c r="F245" s="17">
        <f ca="1">INDEX('EE investment costs'!$D$56:$R$656,MATCH(X245,'EE investment costs'!$D$56:$D$656,0),MATCH($V$8,'EE investment costs'!$D$56:$R$56,0))</f>
        <v>1606.278372920324</v>
      </c>
      <c r="I245" s="18">
        <v>1</v>
      </c>
      <c r="J245" s="18">
        <v>1</v>
      </c>
      <c r="K245" s="14">
        <f t="shared" ca="1" si="23"/>
        <v>0</v>
      </c>
      <c r="L245" s="26"/>
      <c r="M245" s="19" t="str">
        <f t="shared" ca="1" si="21"/>
        <v>INDLDEFFLA-40</v>
      </c>
      <c r="N245" s="23" t="str">
        <f t="shared" ca="1" si="22"/>
        <v>Other utilities Saving Tech-Light 4y</v>
      </c>
      <c r="O245" s="23" t="s">
        <v>32</v>
      </c>
      <c r="P245" s="23" t="s">
        <v>33</v>
      </c>
      <c r="Q245" s="23"/>
      <c r="R245" s="23"/>
      <c r="S245" s="19" t="s">
        <v>34</v>
      </c>
      <c r="V245" s="16" t="str">
        <f t="shared" ca="1" si="24"/>
        <v>LD</v>
      </c>
      <c r="W245" s="14" t="str">
        <f t="shared" ca="1" si="24"/>
        <v>Other utilities</v>
      </c>
      <c r="X245" s="3" t="str">
        <f>'EE investment costs'!D294</f>
        <v>LA-40</v>
      </c>
      <c r="Y245" s="3" t="str">
        <f>'EE investment costs'!E294</f>
        <v>Light</v>
      </c>
      <c r="AC245" s="123">
        <f>'EE investment costs'!C294</f>
        <v>4</v>
      </c>
      <c r="AD245" s="22"/>
    </row>
    <row r="246" spans="2:30">
      <c r="B246" s="14" t="str">
        <f t="shared" ca="1" si="20"/>
        <v>INDLDEFFEM-40</v>
      </c>
      <c r="C246" s="15" t="str">
        <f t="shared" ca="1" si="19"/>
        <v>ILDEM</v>
      </c>
      <c r="D246" s="16">
        <f>'EE investment costs'!$F$15</f>
        <v>2016</v>
      </c>
      <c r="E246" s="14">
        <f>VLOOKUP(X246,'EE investment costs'!$D$56:$R$656,15,0)</f>
        <v>4.1055000000000001</v>
      </c>
      <c r="F246" s="17">
        <f ca="1">INDEX('EE investment costs'!$D$56:$R$656,MATCH(X246,'EE investment costs'!$D$56:$D$656,0),MATCH($V$8,'EE investment costs'!$D$56:$R$56,0))</f>
        <v>1650.4569516725571</v>
      </c>
      <c r="I246" s="18">
        <v>1</v>
      </c>
      <c r="J246" s="18">
        <v>1</v>
      </c>
      <c r="K246" s="14">
        <f t="shared" ca="1" si="23"/>
        <v>0</v>
      </c>
      <c r="L246" s="26"/>
      <c r="M246" s="19" t="str">
        <f t="shared" ca="1" si="21"/>
        <v>INDLDEFFEM-40</v>
      </c>
      <c r="N246" s="23" t="str">
        <f t="shared" ca="1" si="22"/>
        <v>Other utilities Saving Tech-Electric Motors 4y</v>
      </c>
      <c r="O246" s="23" t="s">
        <v>32</v>
      </c>
      <c r="P246" s="23" t="s">
        <v>33</v>
      </c>
      <c r="Q246" s="23"/>
      <c r="R246" s="23"/>
      <c r="S246" s="19" t="s">
        <v>34</v>
      </c>
      <c r="V246" s="16" t="str">
        <f t="shared" ca="1" si="24"/>
        <v>LD</v>
      </c>
      <c r="W246" s="14" t="str">
        <f t="shared" ca="1" si="24"/>
        <v>Other utilities</v>
      </c>
      <c r="X246" s="3" t="str">
        <f>'EE investment costs'!D295</f>
        <v>EM-40</v>
      </c>
      <c r="Y246" s="3" t="str">
        <f>'EE investment costs'!E295</f>
        <v>Electric Motors</v>
      </c>
      <c r="AC246" s="123">
        <f>'EE investment costs'!C295</f>
        <v>4</v>
      </c>
      <c r="AD246" s="22"/>
    </row>
    <row r="247" spans="2:30" ht="13.5" thickBot="1">
      <c r="B247" s="14" t="str">
        <f t="shared" ca="1" si="20"/>
        <v>INDLDEFFTF-40</v>
      </c>
      <c r="C247" s="15" t="str">
        <f t="shared" ca="1" si="19"/>
        <v>ILDTF</v>
      </c>
      <c r="D247" s="16">
        <f>'EE investment costs'!$F$15</f>
        <v>2016</v>
      </c>
      <c r="E247" s="14">
        <f>VLOOKUP(X247,'EE investment costs'!$D$56:$R$656,15,0)</f>
        <v>15</v>
      </c>
      <c r="F247" s="17">
        <f ca="1">INDEX('EE investment costs'!$D$56:$R$656,MATCH(X247,'EE investment costs'!$D$56:$D$656,0),MATCH($V$8,'EE investment costs'!$D$56:$R$56,0))</f>
        <v>587.7484027939521</v>
      </c>
      <c r="I247" s="18">
        <v>1</v>
      </c>
      <c r="J247" s="18">
        <v>1</v>
      </c>
      <c r="K247" s="14">
        <f t="shared" ca="1" si="23"/>
        <v>7</v>
      </c>
      <c r="L247" s="26"/>
      <c r="M247" s="24" t="str">
        <f t="shared" ca="1" si="21"/>
        <v>INDLDEFFTF-40</v>
      </c>
      <c r="N247" s="25" t="str">
        <f t="shared" ca="1" si="22"/>
        <v>Other utilities Saving Tech-Haulage Tractors, Trucks, Fishing boats 4y</v>
      </c>
      <c r="O247" s="25" t="s">
        <v>32</v>
      </c>
      <c r="P247" s="25" t="s">
        <v>33</v>
      </c>
      <c r="Q247" s="25"/>
      <c r="R247" s="25"/>
      <c r="S247" s="24" t="s">
        <v>34</v>
      </c>
      <c r="V247" s="16" t="str">
        <f t="shared" ca="1" si="24"/>
        <v>LD</v>
      </c>
      <c r="W247" s="14" t="str">
        <f t="shared" ca="1" si="24"/>
        <v>Other utilities</v>
      </c>
      <c r="X247" s="3" t="str">
        <f>'EE investment costs'!D296</f>
        <v>TF-40</v>
      </c>
      <c r="Y247" s="3" t="str">
        <f>'EE investment costs'!E296</f>
        <v>Haulage Tractors, Trucks, Fishing boats</v>
      </c>
      <c r="AC247" s="123">
        <f>'EE investment costs'!C296</f>
        <v>4</v>
      </c>
      <c r="AD247" s="22"/>
    </row>
    <row r="248" spans="2:30">
      <c r="B248" s="14" t="str">
        <f t="shared" ca="1" si="20"/>
        <v>INDLDEFFMT-41</v>
      </c>
      <c r="C248" s="15" t="str">
        <f ca="1">"I"&amp;MID(B248,4,1)&amp;"D"&amp;MID(B248,9,2)</f>
        <v>ILDMT</v>
      </c>
      <c r="D248" s="16">
        <f>'EE investment costs'!$F$15</f>
        <v>2016</v>
      </c>
      <c r="E248" s="14">
        <f>VLOOKUP(X248,'EE investment costs'!$D$56:$R$656,15,0)</f>
        <v>6.01</v>
      </c>
      <c r="F248" s="17">
        <f ca="1">INDEX('EE investment costs'!$D$56:$R$656,MATCH(X248,'EE investment costs'!$D$56:$D$656,0),MATCH($V$8,'EE investment costs'!$D$56:$R$56,0))</f>
        <v>615.55283931611677</v>
      </c>
      <c r="I248" s="18">
        <v>1</v>
      </c>
      <c r="J248" s="18">
        <v>1</v>
      </c>
      <c r="K248" s="14">
        <f t="shared" ca="1" si="23"/>
        <v>6</v>
      </c>
      <c r="L248" s="26"/>
      <c r="M248" s="20" t="str">
        <f t="shared" ca="1" si="21"/>
        <v>INDLDEFFMT-41</v>
      </c>
      <c r="N248" s="21" t="str">
        <f t="shared" ca="1" si="22"/>
        <v>Other utilities Saving Tech-Heat Medium Temp. up to 150C 4.1y</v>
      </c>
      <c r="O248" s="21" t="s">
        <v>32</v>
      </c>
      <c r="P248" s="21" t="s">
        <v>33</v>
      </c>
      <c r="Q248" s="21"/>
      <c r="R248" s="21"/>
      <c r="S248" s="20" t="s">
        <v>34</v>
      </c>
      <c r="V248" s="16" t="str">
        <f t="shared" ca="1" si="24"/>
        <v>LD</v>
      </c>
      <c r="W248" s="14" t="str">
        <f t="shared" ca="1" si="24"/>
        <v>Other utilities</v>
      </c>
      <c r="X248" s="3" t="str">
        <f>'EE investment costs'!D297</f>
        <v>MT-41</v>
      </c>
      <c r="Y248" s="3" t="str">
        <f>'EE investment costs'!E297</f>
        <v>Heat Medium Temp. up to 150C</v>
      </c>
      <c r="AC248" s="123">
        <f>'EE investment costs'!C297</f>
        <v>4.0999999999999996</v>
      </c>
      <c r="AD248" s="22"/>
    </row>
    <row r="249" spans="2:30">
      <c r="B249" s="14" t="str">
        <f t="shared" ca="1" si="20"/>
        <v>INDLDEFFHT-41</v>
      </c>
      <c r="C249" s="15" t="str">
        <f t="shared" ref="C249:C312" ca="1" si="25">"I"&amp;MID(B249,4,1)&amp;"D"&amp;MID(B249,9,2)</f>
        <v>ILDHT</v>
      </c>
      <c r="D249" s="16">
        <f>'EE investment costs'!$F$15</f>
        <v>2016</v>
      </c>
      <c r="E249" s="14">
        <f>VLOOKUP(X249,'EE investment costs'!$D$56:$R$656,15,0)</f>
        <v>4.8079999999999998</v>
      </c>
      <c r="F249" s="17">
        <f ca="1">INDEX('EE investment costs'!$D$56:$R$656,MATCH(X249,'EE investment costs'!$D$56:$D$656,0),MATCH($V$8,'EE investment costs'!$D$56:$R$56,0))</f>
        <v>482.20105612967154</v>
      </c>
      <c r="I249" s="18">
        <v>1</v>
      </c>
      <c r="J249" s="18">
        <v>1</v>
      </c>
      <c r="K249" s="14">
        <f t="shared" ca="1" si="23"/>
        <v>8</v>
      </c>
      <c r="L249" s="26"/>
      <c r="M249" s="19" t="str">
        <f t="shared" ca="1" si="21"/>
        <v>INDLDEFFHT-41</v>
      </c>
      <c r="N249" s="23" t="str">
        <f t="shared" ca="1" si="22"/>
        <v>Other utilities Saving Tech-Heat High Temp. over 150C 4.1y</v>
      </c>
      <c r="O249" s="23" t="s">
        <v>32</v>
      </c>
      <c r="P249" s="23" t="s">
        <v>33</v>
      </c>
      <c r="Q249" s="23"/>
      <c r="R249" s="23"/>
      <c r="S249" s="19" t="s">
        <v>34</v>
      </c>
      <c r="V249" s="16" t="str">
        <f t="shared" ca="1" si="24"/>
        <v>LD</v>
      </c>
      <c r="W249" s="14" t="str">
        <f t="shared" ca="1" si="24"/>
        <v>Other utilities</v>
      </c>
      <c r="X249" s="3" t="str">
        <f>'EE investment costs'!D298</f>
        <v>HT-41</v>
      </c>
      <c r="Y249" s="3" t="str">
        <f>'EE investment costs'!E298</f>
        <v>Heat High Temp. over 150C</v>
      </c>
      <c r="AC249" s="123">
        <f>'EE investment costs'!C298</f>
        <v>4.0999999999999996</v>
      </c>
      <c r="AD249" s="22"/>
    </row>
    <row r="250" spans="2:30">
      <c r="B250" s="14" t="str">
        <f t="shared" ca="1" si="20"/>
        <v>INDLDEFFRH-41</v>
      </c>
      <c r="C250" s="15" t="str">
        <f t="shared" ca="1" si="25"/>
        <v>ILDRH</v>
      </c>
      <c r="D250" s="16">
        <f>'EE investment costs'!$F$15</f>
        <v>2016</v>
      </c>
      <c r="E250" s="14">
        <f>VLOOKUP(X250,'EE investment costs'!$D$56:$R$656,15,0)</f>
        <v>16.018666666666668</v>
      </c>
      <c r="F250" s="17">
        <f ca="1">INDEX('EE investment costs'!$D$56:$R$656,MATCH(X250,'EE investment costs'!$D$56:$D$656,0),MATCH($V$8,'EE investment costs'!$D$56:$R$56,0))</f>
        <v>222.19698154821262</v>
      </c>
      <c r="I250" s="18">
        <v>1</v>
      </c>
      <c r="J250" s="18">
        <v>1</v>
      </c>
      <c r="K250" s="14">
        <f t="shared" ca="1" si="23"/>
        <v>8</v>
      </c>
      <c r="L250" s="26"/>
      <c r="M250" s="19" t="str">
        <f t="shared" ca="1" si="21"/>
        <v>INDLDEFFRH-41</v>
      </c>
      <c r="N250" s="23" t="str">
        <f t="shared" ca="1" si="22"/>
        <v>Other utilities Saving Tech-Heat Room Heat 4.1y</v>
      </c>
      <c r="O250" s="23" t="s">
        <v>32</v>
      </c>
      <c r="P250" s="23" t="s">
        <v>33</v>
      </c>
      <c r="Q250" s="23"/>
      <c r="R250" s="23"/>
      <c r="S250" s="19" t="s">
        <v>34</v>
      </c>
      <c r="V250" s="16" t="str">
        <f t="shared" ca="1" si="24"/>
        <v>LD</v>
      </c>
      <c r="W250" s="14" t="str">
        <f t="shared" ca="1" si="24"/>
        <v>Other utilities</v>
      </c>
      <c r="X250" s="3" t="str">
        <f>'EE investment costs'!D299</f>
        <v>RH-41</v>
      </c>
      <c r="Y250" s="3" t="str">
        <f>'EE investment costs'!E299</f>
        <v>Heat Room Heat</v>
      </c>
      <c r="AC250" s="123">
        <f>'EE investment costs'!C299</f>
        <v>4.0999999999999996</v>
      </c>
      <c r="AD250" s="22"/>
    </row>
    <row r="251" spans="2:30">
      <c r="B251" s="14" t="str">
        <f t="shared" ca="1" si="20"/>
        <v>INDLDEFFLA-41</v>
      </c>
      <c r="C251" s="15" t="str">
        <f t="shared" ca="1" si="25"/>
        <v>ILDLA</v>
      </c>
      <c r="D251" s="16">
        <f>'EE investment costs'!$F$15</f>
        <v>2016</v>
      </c>
      <c r="E251" s="14">
        <f>VLOOKUP(X251,'EE investment costs'!$D$56:$R$656,15,0)</f>
        <v>3.9230333333333336</v>
      </c>
      <c r="F251" s="17">
        <f ca="1">INDEX('EE investment costs'!$D$56:$R$656,MATCH(X251,'EE investment costs'!$D$56:$D$656,0),MATCH($V$8,'EE investment costs'!$D$56:$R$56,0))</f>
        <v>1621.752876266336</v>
      </c>
      <c r="I251" s="18">
        <v>1</v>
      </c>
      <c r="J251" s="18">
        <v>1</v>
      </c>
      <c r="K251" s="14">
        <f t="shared" ca="1" si="23"/>
        <v>0</v>
      </c>
      <c r="L251" s="26"/>
      <c r="M251" s="19" t="str">
        <f t="shared" ca="1" si="21"/>
        <v>INDLDEFFLA-41</v>
      </c>
      <c r="N251" s="23" t="str">
        <f t="shared" ca="1" si="22"/>
        <v>Other utilities Saving Tech-Light 4.1y</v>
      </c>
      <c r="O251" s="23" t="s">
        <v>32</v>
      </c>
      <c r="P251" s="23" t="s">
        <v>33</v>
      </c>
      <c r="Q251" s="23"/>
      <c r="R251" s="23"/>
      <c r="S251" s="19" t="s">
        <v>34</v>
      </c>
      <c r="V251" s="16" t="str">
        <f t="shared" ca="1" si="24"/>
        <v>LD</v>
      </c>
      <c r="W251" s="14" t="str">
        <f t="shared" ca="1" si="24"/>
        <v>Other utilities</v>
      </c>
      <c r="X251" s="3" t="str">
        <f>'EE investment costs'!D300</f>
        <v>LA-41</v>
      </c>
      <c r="Y251" s="3" t="str">
        <f>'EE investment costs'!E300</f>
        <v>Light</v>
      </c>
      <c r="AC251" s="123">
        <f>'EE investment costs'!C300</f>
        <v>4.0999999999999996</v>
      </c>
      <c r="AD251" s="22"/>
    </row>
    <row r="252" spans="2:30">
      <c r="B252" s="14" t="str">
        <f t="shared" ca="1" si="20"/>
        <v>INDLDEFFEM-41</v>
      </c>
      <c r="C252" s="15" t="str">
        <f t="shared" ca="1" si="25"/>
        <v>ILDEM</v>
      </c>
      <c r="D252" s="16">
        <f>'EE investment costs'!$F$15</f>
        <v>2016</v>
      </c>
      <c r="E252" s="14">
        <f>VLOOKUP(X252,'EE investment costs'!$D$56:$R$656,15,0)</f>
        <v>4.1191849999999999</v>
      </c>
      <c r="F252" s="17">
        <f ca="1">INDEX('EE investment costs'!$D$56:$R$656,MATCH(X252,'EE investment costs'!$D$56:$D$656,0),MATCH($V$8,'EE investment costs'!$D$56:$R$56,0))</f>
        <v>1681.0253871385937</v>
      </c>
      <c r="I252" s="18">
        <v>1</v>
      </c>
      <c r="J252" s="18">
        <v>1</v>
      </c>
      <c r="K252" s="14">
        <f t="shared" ca="1" si="23"/>
        <v>0</v>
      </c>
      <c r="L252" s="26"/>
      <c r="M252" s="19" t="str">
        <f t="shared" ca="1" si="21"/>
        <v>INDLDEFFEM-41</v>
      </c>
      <c r="N252" s="23" t="str">
        <f t="shared" ca="1" si="22"/>
        <v>Other utilities Saving Tech-Electric Motors 4.1y</v>
      </c>
      <c r="O252" s="23" t="s">
        <v>32</v>
      </c>
      <c r="P252" s="23" t="s">
        <v>33</v>
      </c>
      <c r="Q252" s="23"/>
      <c r="R252" s="23"/>
      <c r="S252" s="19" t="s">
        <v>34</v>
      </c>
      <c r="V252" s="16" t="str">
        <f t="shared" ca="1" si="24"/>
        <v>LD</v>
      </c>
      <c r="W252" s="14" t="str">
        <f t="shared" ca="1" si="24"/>
        <v>Other utilities</v>
      </c>
      <c r="X252" s="3" t="str">
        <f>'EE investment costs'!D301</f>
        <v>EM-41</v>
      </c>
      <c r="Y252" s="3" t="str">
        <f>'EE investment costs'!E301</f>
        <v>Electric Motors</v>
      </c>
      <c r="AC252" s="123">
        <f>'EE investment costs'!C301</f>
        <v>4.0999999999999996</v>
      </c>
      <c r="AD252" s="22"/>
    </row>
    <row r="253" spans="2:30">
      <c r="B253" s="14" t="str">
        <f t="shared" ca="1" si="20"/>
        <v>INDLDEFFTF-41</v>
      </c>
      <c r="C253" s="15" t="str">
        <f t="shared" ca="1" si="25"/>
        <v>ILDTF</v>
      </c>
      <c r="D253" s="16">
        <f>'EE investment costs'!$F$15</f>
        <v>2016</v>
      </c>
      <c r="E253" s="14">
        <f>VLOOKUP(X253,'EE investment costs'!$D$56:$R$656,15,0)</f>
        <v>15.083333333333332</v>
      </c>
      <c r="F253" s="17">
        <f ca="1">INDEX('EE investment costs'!$D$56:$R$656,MATCH(X253,'EE investment costs'!$D$56:$D$656,0),MATCH($V$8,'EE investment costs'!$D$56:$R$56,0))</f>
        <v>602.44211286380084</v>
      </c>
      <c r="I253" s="18">
        <v>1</v>
      </c>
      <c r="J253" s="18">
        <v>1</v>
      </c>
      <c r="K253" s="14">
        <f t="shared" ca="1" si="23"/>
        <v>6</v>
      </c>
      <c r="L253" s="26"/>
      <c r="M253" s="19" t="str">
        <f t="shared" ca="1" si="21"/>
        <v>INDLDEFFTF-41</v>
      </c>
      <c r="N253" s="23" t="str">
        <f t="shared" ca="1" si="22"/>
        <v>Other utilities Saving Tech-Haulage Tractors, Trucks, Fishing boats 4.1y</v>
      </c>
      <c r="O253" s="23" t="s">
        <v>32</v>
      </c>
      <c r="P253" s="23" t="s">
        <v>33</v>
      </c>
      <c r="Q253" s="23"/>
      <c r="R253" s="23"/>
      <c r="S253" s="19" t="s">
        <v>34</v>
      </c>
      <c r="V253" s="16" t="str">
        <f t="shared" ca="1" si="24"/>
        <v>LD</v>
      </c>
      <c r="W253" s="14" t="str">
        <f t="shared" ca="1" si="24"/>
        <v>Other utilities</v>
      </c>
      <c r="X253" s="3" t="str">
        <f>'EE investment costs'!D302</f>
        <v>TF-41</v>
      </c>
      <c r="Y253" s="3" t="str">
        <f>'EE investment costs'!E302</f>
        <v>Haulage Tractors, Trucks, Fishing boats</v>
      </c>
      <c r="AC253" s="123">
        <f>'EE investment costs'!C302</f>
        <v>4.0999999999999996</v>
      </c>
      <c r="AD253" s="22"/>
    </row>
    <row r="254" spans="2:30">
      <c r="B254" s="14" t="str">
        <f t="shared" ca="1" si="20"/>
        <v>INDLDEFFMT-42</v>
      </c>
      <c r="C254" s="15" t="str">
        <f t="shared" ca="1" si="25"/>
        <v>ILDMT</v>
      </c>
      <c r="D254" s="16">
        <f>'EE investment costs'!$F$15</f>
        <v>2016</v>
      </c>
      <c r="E254" s="14">
        <f>VLOOKUP(X254,'EE investment costs'!$D$56:$R$656,15,0)</f>
        <v>6.02</v>
      </c>
      <c r="F254" s="17">
        <f ca="1">INDEX('EE investment costs'!$D$56:$R$656,MATCH(X254,'EE investment costs'!$D$56:$D$656,0),MATCH($V$8,'EE investment costs'!$D$56:$R$56,0))</f>
        <v>627.30109642050479</v>
      </c>
      <c r="I254" s="18">
        <v>1</v>
      </c>
      <c r="J254" s="18">
        <v>1</v>
      </c>
      <c r="K254" s="14">
        <f t="shared" ca="1" si="23"/>
        <v>6</v>
      </c>
      <c r="L254" s="26"/>
      <c r="M254" s="19" t="str">
        <f t="shared" ca="1" si="21"/>
        <v>INDLDEFFMT-42</v>
      </c>
      <c r="N254" s="23" t="str">
        <f t="shared" ca="1" si="22"/>
        <v>Other utilities Saving Tech-Heat Medium Temp. up to 150C 4.2y</v>
      </c>
      <c r="O254" s="23" t="s">
        <v>32</v>
      </c>
      <c r="P254" s="23" t="s">
        <v>33</v>
      </c>
      <c r="Q254" s="23"/>
      <c r="R254" s="23"/>
      <c r="S254" s="19" t="s">
        <v>34</v>
      </c>
      <c r="V254" s="16" t="str">
        <f t="shared" ca="1" si="24"/>
        <v>LD</v>
      </c>
      <c r="W254" s="14" t="str">
        <f t="shared" ca="1" si="24"/>
        <v>Other utilities</v>
      </c>
      <c r="X254" s="3" t="str">
        <f>'EE investment costs'!D303</f>
        <v>MT-42</v>
      </c>
      <c r="Y254" s="3" t="str">
        <f>'EE investment costs'!E303</f>
        <v>Heat Medium Temp. up to 150C</v>
      </c>
      <c r="AC254" s="123">
        <f>'EE investment costs'!C303</f>
        <v>4.2</v>
      </c>
      <c r="AD254" s="22"/>
    </row>
    <row r="255" spans="2:30">
      <c r="B255" s="14" t="str">
        <f t="shared" ca="1" si="20"/>
        <v>INDLDEFFHT-42</v>
      </c>
      <c r="C255" s="15" t="str">
        <f t="shared" ca="1" si="25"/>
        <v>ILDHT</v>
      </c>
      <c r="D255" s="16">
        <f>'EE investment costs'!$F$15</f>
        <v>2016</v>
      </c>
      <c r="E255" s="14">
        <f>VLOOKUP(X255,'EE investment costs'!$D$56:$R$656,15,0)</f>
        <v>4.8159999999999998</v>
      </c>
      <c r="F255" s="17">
        <f ca="1">INDEX('EE investment costs'!$D$56:$R$656,MATCH(X255,'EE investment costs'!$D$56:$D$656,0),MATCH($V$8,'EE investment costs'!$D$56:$R$56,0))</f>
        <v>488.58541715031504</v>
      </c>
      <c r="I255" s="18">
        <v>1</v>
      </c>
      <c r="J255" s="18">
        <v>1</v>
      </c>
      <c r="K255" s="14">
        <f t="shared" ca="1" si="23"/>
        <v>8</v>
      </c>
      <c r="L255" s="26"/>
      <c r="M255" s="19" t="str">
        <f t="shared" ca="1" si="21"/>
        <v>INDLDEFFHT-42</v>
      </c>
      <c r="N255" s="23" t="str">
        <f t="shared" ca="1" si="22"/>
        <v>Other utilities Saving Tech-Heat High Temp. over 150C 4.2y</v>
      </c>
      <c r="O255" s="23" t="s">
        <v>32</v>
      </c>
      <c r="P255" s="23" t="s">
        <v>33</v>
      </c>
      <c r="Q255" s="23"/>
      <c r="R255" s="23"/>
      <c r="S255" s="19" t="s">
        <v>34</v>
      </c>
      <c r="V255" s="16" t="str">
        <f t="shared" ca="1" si="24"/>
        <v>LD</v>
      </c>
      <c r="W255" s="14" t="str">
        <f t="shared" ca="1" si="24"/>
        <v>Other utilities</v>
      </c>
      <c r="X255" s="3" t="str">
        <f>'EE investment costs'!D304</f>
        <v>HT-42</v>
      </c>
      <c r="Y255" s="3" t="str">
        <f>'EE investment costs'!E304</f>
        <v>Heat High Temp. over 150C</v>
      </c>
      <c r="AC255" s="123">
        <f>'EE investment costs'!C304</f>
        <v>4.2</v>
      </c>
      <c r="AD255" s="22"/>
    </row>
    <row r="256" spans="2:30">
      <c r="B256" s="14" t="str">
        <f t="shared" ca="1" si="20"/>
        <v>INDLDEFFRH-42</v>
      </c>
      <c r="C256" s="15" t="str">
        <f t="shared" ca="1" si="25"/>
        <v>ILDRH</v>
      </c>
      <c r="D256" s="16">
        <f>'EE investment costs'!$F$15</f>
        <v>2016</v>
      </c>
      <c r="E256" s="14">
        <f>VLOOKUP(X256,'EE investment costs'!$D$56:$R$656,15,0)</f>
        <v>16.037333333333336</v>
      </c>
      <c r="F256" s="17">
        <f ca="1">INDEX('EE investment costs'!$D$56:$R$656,MATCH(X256,'EE investment costs'!$D$56:$D$656,0),MATCH($V$8,'EE investment costs'!$D$56:$R$56,0))</f>
        <v>259.22981180624816</v>
      </c>
      <c r="I256" s="18">
        <v>1</v>
      </c>
      <c r="J256" s="18">
        <v>1</v>
      </c>
      <c r="K256" s="14">
        <f t="shared" ca="1" si="23"/>
        <v>8</v>
      </c>
      <c r="L256" s="26"/>
      <c r="M256" s="19" t="str">
        <f t="shared" ca="1" si="21"/>
        <v>INDLDEFFRH-42</v>
      </c>
      <c r="N256" s="23" t="str">
        <f t="shared" ca="1" si="22"/>
        <v>Other utilities Saving Tech-Heat Room Heat 4.2y</v>
      </c>
      <c r="O256" s="23" t="s">
        <v>32</v>
      </c>
      <c r="P256" s="23" t="s">
        <v>33</v>
      </c>
      <c r="Q256" s="23"/>
      <c r="R256" s="23"/>
      <c r="S256" s="19" t="s">
        <v>34</v>
      </c>
      <c r="V256" s="16" t="str">
        <f t="shared" ca="1" si="24"/>
        <v>LD</v>
      </c>
      <c r="W256" s="14" t="str">
        <f t="shared" ca="1" si="24"/>
        <v>Other utilities</v>
      </c>
      <c r="X256" s="3" t="str">
        <f>'EE investment costs'!D305</f>
        <v>RH-42</v>
      </c>
      <c r="Y256" s="3" t="str">
        <f>'EE investment costs'!E305</f>
        <v>Heat Room Heat</v>
      </c>
      <c r="AC256" s="123">
        <f>'EE investment costs'!C305</f>
        <v>4.2</v>
      </c>
      <c r="AD256" s="22"/>
    </row>
    <row r="257" spans="2:30">
      <c r="B257" s="14" t="str">
        <f t="shared" ca="1" si="20"/>
        <v>INDLDEFFLA-42</v>
      </c>
      <c r="C257" s="15" t="str">
        <f t="shared" ca="1" si="25"/>
        <v>ILDLA</v>
      </c>
      <c r="D257" s="16">
        <f>'EE investment costs'!$F$15</f>
        <v>2016</v>
      </c>
      <c r="E257" s="14">
        <f>VLOOKUP(X257,'EE investment costs'!$D$56:$R$656,15,0)</f>
        <v>3.936066666666667</v>
      </c>
      <c r="F257" s="17">
        <f ca="1">INDEX('EE investment costs'!$D$56:$R$656,MATCH(X257,'EE investment costs'!$D$56:$D$656,0),MATCH($V$8,'EE investment costs'!$D$56:$R$56,0))</f>
        <v>1637.2273796123482</v>
      </c>
      <c r="I257" s="18">
        <v>1</v>
      </c>
      <c r="J257" s="18">
        <v>1</v>
      </c>
      <c r="K257" s="14">
        <f t="shared" ca="1" si="23"/>
        <v>0</v>
      </c>
      <c r="L257" s="26"/>
      <c r="M257" s="19" t="str">
        <f t="shared" ca="1" si="21"/>
        <v>INDLDEFFLA-42</v>
      </c>
      <c r="N257" s="23" t="str">
        <f t="shared" ca="1" si="22"/>
        <v>Other utilities Saving Tech-Light 4.2y</v>
      </c>
      <c r="O257" s="23" t="s">
        <v>32</v>
      </c>
      <c r="P257" s="23" t="s">
        <v>33</v>
      </c>
      <c r="Q257" s="23"/>
      <c r="R257" s="23"/>
      <c r="S257" s="19" t="s">
        <v>34</v>
      </c>
      <c r="V257" s="16" t="str">
        <f t="shared" ca="1" si="24"/>
        <v>LD</v>
      </c>
      <c r="W257" s="14" t="str">
        <f t="shared" ca="1" si="24"/>
        <v>Other utilities</v>
      </c>
      <c r="X257" s="3" t="str">
        <f>'EE investment costs'!D306</f>
        <v>LA-42</v>
      </c>
      <c r="Y257" s="3" t="str">
        <f>'EE investment costs'!E306</f>
        <v>Light</v>
      </c>
      <c r="AC257" s="123">
        <f>'EE investment costs'!C306</f>
        <v>4.2</v>
      </c>
      <c r="AD257" s="22"/>
    </row>
    <row r="258" spans="2:30">
      <c r="B258" s="14" t="str">
        <f t="shared" ca="1" si="20"/>
        <v>INDLDEFFEM-42</v>
      </c>
      <c r="C258" s="15" t="str">
        <f t="shared" ca="1" si="25"/>
        <v>ILDEM</v>
      </c>
      <c r="D258" s="16">
        <f>'EE investment costs'!$F$15</f>
        <v>2016</v>
      </c>
      <c r="E258" s="14">
        <f>VLOOKUP(X258,'EE investment costs'!$D$56:$R$656,15,0)</f>
        <v>4.1328700000000005</v>
      </c>
      <c r="F258" s="17">
        <f ca="1">INDEX('EE investment costs'!$D$56:$R$656,MATCH(X258,'EE investment costs'!$D$56:$D$656,0),MATCH($V$8,'EE investment costs'!$D$56:$R$56,0))</f>
        <v>1711.5938226046308</v>
      </c>
      <c r="I258" s="18">
        <v>1</v>
      </c>
      <c r="J258" s="18">
        <v>1</v>
      </c>
      <c r="K258" s="14">
        <f t="shared" ca="1" si="23"/>
        <v>0</v>
      </c>
      <c r="L258" s="26"/>
      <c r="M258" s="19" t="str">
        <f t="shared" ca="1" si="21"/>
        <v>INDLDEFFEM-42</v>
      </c>
      <c r="N258" s="23" t="str">
        <f t="shared" ca="1" si="22"/>
        <v>Other utilities Saving Tech-Electric Motors 4.2y</v>
      </c>
      <c r="O258" s="23" t="s">
        <v>32</v>
      </c>
      <c r="P258" s="23" t="s">
        <v>33</v>
      </c>
      <c r="Q258" s="23"/>
      <c r="R258" s="23"/>
      <c r="S258" s="19" t="s">
        <v>34</v>
      </c>
      <c r="V258" s="16" t="str">
        <f t="shared" ca="1" si="24"/>
        <v>LD</v>
      </c>
      <c r="W258" s="14" t="str">
        <f t="shared" ca="1" si="24"/>
        <v>Other utilities</v>
      </c>
      <c r="X258" s="3" t="str">
        <f>'EE investment costs'!D307</f>
        <v>EM-42</v>
      </c>
      <c r="Y258" s="3" t="str">
        <f>'EE investment costs'!E307</f>
        <v>Electric Motors</v>
      </c>
      <c r="AC258" s="123">
        <f>'EE investment costs'!C307</f>
        <v>4.2</v>
      </c>
      <c r="AD258" s="22"/>
    </row>
    <row r="259" spans="2:30">
      <c r="B259" s="14" t="str">
        <f t="shared" ca="1" si="20"/>
        <v>INDLDEFFTF-42</v>
      </c>
      <c r="C259" s="15" t="str">
        <f t="shared" ca="1" si="25"/>
        <v>ILDTF</v>
      </c>
      <c r="D259" s="16">
        <f>'EE investment costs'!$F$15</f>
        <v>2016</v>
      </c>
      <c r="E259" s="14">
        <f>VLOOKUP(X259,'EE investment costs'!$D$56:$R$656,15,0)</f>
        <v>15.166666666666666</v>
      </c>
      <c r="F259" s="17">
        <f ca="1">INDEX('EE investment costs'!$D$56:$R$656,MATCH(X259,'EE investment costs'!$D$56:$D$656,0),MATCH($V$8,'EE investment costs'!$D$56:$R$56,0))</f>
        <v>617.13582293364971</v>
      </c>
      <c r="I259" s="18">
        <v>1</v>
      </c>
      <c r="J259" s="18">
        <v>1</v>
      </c>
      <c r="K259" s="14">
        <f t="shared" ca="1" si="23"/>
        <v>6</v>
      </c>
      <c r="L259" s="26"/>
      <c r="M259" s="19" t="str">
        <f t="shared" ca="1" si="21"/>
        <v>INDLDEFFTF-42</v>
      </c>
      <c r="N259" s="23" t="str">
        <f t="shared" ca="1" si="22"/>
        <v>Other utilities Saving Tech-Haulage Tractors, Trucks, Fishing boats 4.2y</v>
      </c>
      <c r="O259" s="23" t="s">
        <v>32</v>
      </c>
      <c r="P259" s="23" t="s">
        <v>33</v>
      </c>
      <c r="Q259" s="23"/>
      <c r="R259" s="23"/>
      <c r="S259" s="19" t="s">
        <v>34</v>
      </c>
      <c r="V259" s="16" t="str">
        <f t="shared" ca="1" si="24"/>
        <v>LD</v>
      </c>
      <c r="W259" s="14" t="str">
        <f t="shared" ca="1" si="24"/>
        <v>Other utilities</v>
      </c>
      <c r="X259" s="3" t="str">
        <f>'EE investment costs'!D308</f>
        <v>TF-42</v>
      </c>
      <c r="Y259" s="3" t="str">
        <f>'EE investment costs'!E308</f>
        <v>Haulage Tractors, Trucks, Fishing boats</v>
      </c>
      <c r="AC259" s="123">
        <f>'EE investment costs'!C308</f>
        <v>4.2</v>
      </c>
      <c r="AD259" s="22"/>
    </row>
    <row r="260" spans="2:30">
      <c r="B260" s="14" t="str">
        <f t="shared" ca="1" si="20"/>
        <v>INDLDEFFMT-43</v>
      </c>
      <c r="C260" s="15" t="str">
        <f t="shared" ca="1" si="25"/>
        <v>ILDMT</v>
      </c>
      <c r="D260" s="16">
        <f>'EE investment costs'!$F$15</f>
        <v>2016</v>
      </c>
      <c r="E260" s="14">
        <f>VLOOKUP(X260,'EE investment costs'!$D$56:$R$656,15,0)</f>
        <v>6.0299999999999994</v>
      </c>
      <c r="F260" s="17">
        <f ca="1">INDEX('EE investment costs'!$D$56:$R$656,MATCH(X260,'EE investment costs'!$D$56:$D$656,0),MATCH($V$8,'EE investment costs'!$D$56:$R$56,0))</f>
        <v>639.04935352489269</v>
      </c>
      <c r="I260" s="18">
        <v>1</v>
      </c>
      <c r="J260" s="18">
        <v>1</v>
      </c>
      <c r="K260" s="14">
        <f t="shared" ca="1" si="23"/>
        <v>6</v>
      </c>
      <c r="L260" s="26"/>
      <c r="M260" s="19" t="str">
        <f t="shared" ca="1" si="21"/>
        <v>INDLDEFFMT-43</v>
      </c>
      <c r="N260" s="23" t="str">
        <f t="shared" ca="1" si="22"/>
        <v>Other utilities Saving Tech-Heat Medium Temp. up to 150C 4.3y</v>
      </c>
      <c r="O260" s="23" t="s">
        <v>32</v>
      </c>
      <c r="P260" s="23" t="s">
        <v>33</v>
      </c>
      <c r="Q260" s="23"/>
      <c r="R260" s="23"/>
      <c r="S260" s="19" t="s">
        <v>34</v>
      </c>
      <c r="V260" s="16" t="str">
        <f t="shared" ca="1" si="24"/>
        <v>LD</v>
      </c>
      <c r="W260" s="14" t="str">
        <f t="shared" ca="1" si="24"/>
        <v>Other utilities</v>
      </c>
      <c r="X260" s="3" t="str">
        <f>'EE investment costs'!D309</f>
        <v>MT-43</v>
      </c>
      <c r="Y260" s="3" t="str">
        <f>'EE investment costs'!E309</f>
        <v>Heat Medium Temp. up to 150C</v>
      </c>
      <c r="AC260" s="123">
        <f>'EE investment costs'!C309</f>
        <v>4.3</v>
      </c>
      <c r="AD260" s="22"/>
    </row>
    <row r="261" spans="2:30">
      <c r="B261" s="14" t="str">
        <f t="shared" ca="1" si="20"/>
        <v>INDLDEFFHT-43</v>
      </c>
      <c r="C261" s="15" t="str">
        <f t="shared" ca="1" si="25"/>
        <v>ILDHT</v>
      </c>
      <c r="D261" s="16">
        <f>'EE investment costs'!$F$15</f>
        <v>2016</v>
      </c>
      <c r="E261" s="14">
        <f>VLOOKUP(X261,'EE investment costs'!$D$56:$R$656,15,0)</f>
        <v>4.8239999999999998</v>
      </c>
      <c r="F261" s="17">
        <f ca="1">INDEX('EE investment costs'!$D$56:$R$656,MATCH(X261,'EE investment costs'!$D$56:$D$656,0),MATCH($V$8,'EE investment costs'!$D$56:$R$56,0))</f>
        <v>494.96977817095842</v>
      </c>
      <c r="I261" s="18">
        <v>1</v>
      </c>
      <c r="J261" s="18">
        <v>1</v>
      </c>
      <c r="K261" s="14">
        <f t="shared" ca="1" si="23"/>
        <v>8</v>
      </c>
      <c r="L261" s="26"/>
      <c r="M261" s="19" t="str">
        <f t="shared" ca="1" si="21"/>
        <v>INDLDEFFHT-43</v>
      </c>
      <c r="N261" s="23" t="str">
        <f t="shared" ca="1" si="22"/>
        <v>Other utilities Saving Tech-Heat High Temp. over 150C 4.3y</v>
      </c>
      <c r="O261" s="23" t="s">
        <v>32</v>
      </c>
      <c r="P261" s="23" t="s">
        <v>33</v>
      </c>
      <c r="Q261" s="23"/>
      <c r="R261" s="23"/>
      <c r="S261" s="19" t="s">
        <v>34</v>
      </c>
      <c r="V261" s="16" t="str">
        <f t="shared" ca="1" si="24"/>
        <v>LD</v>
      </c>
      <c r="W261" s="14" t="str">
        <f t="shared" ca="1" si="24"/>
        <v>Other utilities</v>
      </c>
      <c r="X261" s="3" t="str">
        <f>'EE investment costs'!D310</f>
        <v>HT-43</v>
      </c>
      <c r="Y261" s="3" t="str">
        <f>'EE investment costs'!E310</f>
        <v>Heat High Temp. over 150C</v>
      </c>
      <c r="AC261" s="123">
        <f>'EE investment costs'!C310</f>
        <v>4.3</v>
      </c>
      <c r="AD261" s="22"/>
    </row>
    <row r="262" spans="2:30">
      <c r="B262" s="14" t="str">
        <f t="shared" ca="1" si="20"/>
        <v>INDLDEFFRH-43</v>
      </c>
      <c r="C262" s="15" t="str">
        <f t="shared" ca="1" si="25"/>
        <v>ILDRH</v>
      </c>
      <c r="D262" s="16">
        <f>'EE investment costs'!$F$15</f>
        <v>2016</v>
      </c>
      <c r="E262" s="14">
        <f>VLOOKUP(X262,'EE investment costs'!$D$56:$R$656,15,0)</f>
        <v>16.056000000000001</v>
      </c>
      <c r="F262" s="17">
        <f ca="1">INDEX('EE investment costs'!$D$56:$R$656,MATCH(X262,'EE investment costs'!$D$56:$D$656,0),MATCH($V$8,'EE investment costs'!$D$56:$R$56,0))</f>
        <v>296.26264206428351</v>
      </c>
      <c r="I262" s="18">
        <v>1</v>
      </c>
      <c r="J262" s="18">
        <v>1</v>
      </c>
      <c r="K262" s="14">
        <f t="shared" ca="1" si="23"/>
        <v>8</v>
      </c>
      <c r="L262" s="26"/>
      <c r="M262" s="19" t="str">
        <f t="shared" ca="1" si="21"/>
        <v>INDLDEFFRH-43</v>
      </c>
      <c r="N262" s="23" t="str">
        <f t="shared" ca="1" si="22"/>
        <v>Other utilities Saving Tech-Heat Room Heat 4.3y</v>
      </c>
      <c r="O262" s="23" t="s">
        <v>32</v>
      </c>
      <c r="P262" s="23" t="s">
        <v>33</v>
      </c>
      <c r="Q262" s="23"/>
      <c r="R262" s="23"/>
      <c r="S262" s="19" t="s">
        <v>34</v>
      </c>
      <c r="V262" s="16" t="str">
        <f t="shared" ca="1" si="24"/>
        <v>LD</v>
      </c>
      <c r="W262" s="14" t="str">
        <f t="shared" ca="1" si="24"/>
        <v>Other utilities</v>
      </c>
      <c r="X262" s="3" t="str">
        <f>'EE investment costs'!D311</f>
        <v>RH-43</v>
      </c>
      <c r="Y262" s="3" t="str">
        <f>'EE investment costs'!E311</f>
        <v>Heat Room Heat</v>
      </c>
      <c r="AC262" s="123">
        <f>'EE investment costs'!C311</f>
        <v>4.3</v>
      </c>
      <c r="AD262" s="22"/>
    </row>
    <row r="263" spans="2:30">
      <c r="B263" s="14" t="str">
        <f t="shared" ca="1" si="20"/>
        <v>INDLDEFFLA-43</v>
      </c>
      <c r="C263" s="15" t="str">
        <f t="shared" ca="1" si="25"/>
        <v>ILDLA</v>
      </c>
      <c r="D263" s="16">
        <f>'EE investment costs'!$F$15</f>
        <v>2016</v>
      </c>
      <c r="E263" s="14">
        <f>VLOOKUP(X263,'EE investment costs'!$D$56:$R$656,15,0)</f>
        <v>3.9491000000000005</v>
      </c>
      <c r="F263" s="17">
        <f ca="1">INDEX('EE investment costs'!$D$56:$R$656,MATCH(X263,'EE investment costs'!$D$56:$D$656,0),MATCH($V$8,'EE investment costs'!$D$56:$R$56,0))</f>
        <v>1652.7018829583601</v>
      </c>
      <c r="I263" s="18">
        <v>1</v>
      </c>
      <c r="J263" s="18">
        <v>1</v>
      </c>
      <c r="K263" s="14">
        <f t="shared" ca="1" si="23"/>
        <v>0</v>
      </c>
      <c r="L263" s="26"/>
      <c r="M263" s="19" t="str">
        <f t="shared" ca="1" si="21"/>
        <v>INDLDEFFLA-43</v>
      </c>
      <c r="N263" s="23" t="str">
        <f t="shared" ca="1" si="22"/>
        <v>Other utilities Saving Tech-Light 4.3y</v>
      </c>
      <c r="O263" s="23" t="s">
        <v>32</v>
      </c>
      <c r="P263" s="23" t="s">
        <v>33</v>
      </c>
      <c r="Q263" s="23"/>
      <c r="R263" s="23"/>
      <c r="S263" s="19" t="s">
        <v>34</v>
      </c>
      <c r="V263" s="16" t="str">
        <f t="shared" ca="1" si="24"/>
        <v>LD</v>
      </c>
      <c r="W263" s="14" t="str">
        <f t="shared" ca="1" si="24"/>
        <v>Other utilities</v>
      </c>
      <c r="X263" s="3" t="str">
        <f>'EE investment costs'!D312</f>
        <v>LA-43</v>
      </c>
      <c r="Y263" s="3" t="str">
        <f>'EE investment costs'!E312</f>
        <v>Light</v>
      </c>
      <c r="AC263" s="123">
        <f>'EE investment costs'!C312</f>
        <v>4.3</v>
      </c>
      <c r="AD263" s="22"/>
    </row>
    <row r="264" spans="2:30">
      <c r="B264" s="14" t="str">
        <f t="shared" ref="B264:B327" ca="1" si="26">M264</f>
        <v>INDLDEFFEM-43</v>
      </c>
      <c r="C264" s="15" t="str">
        <f t="shared" ca="1" si="25"/>
        <v>ILDEM</v>
      </c>
      <c r="D264" s="16">
        <f>'EE investment costs'!$F$15</f>
        <v>2016</v>
      </c>
      <c r="E264" s="14">
        <f>VLOOKUP(X264,'EE investment costs'!$D$56:$R$656,15,0)</f>
        <v>4.1465550000000002</v>
      </c>
      <c r="F264" s="17">
        <f ca="1">INDEX('EE investment costs'!$D$56:$R$656,MATCH(X264,'EE investment costs'!$D$56:$D$656,0),MATCH($V$8,'EE investment costs'!$D$56:$R$56,0))</f>
        <v>1742.1622580706676</v>
      </c>
      <c r="I264" s="18">
        <v>1</v>
      </c>
      <c r="J264" s="18">
        <v>1</v>
      </c>
      <c r="K264" s="14">
        <f t="shared" ca="1" si="23"/>
        <v>0</v>
      </c>
      <c r="L264" s="26"/>
      <c r="M264" s="19" t="str">
        <f t="shared" ref="M264:M327" ca="1" si="27">CONCATENATE("IND",$V$8,"EFF",$X264)</f>
        <v>INDLDEFFEM-43</v>
      </c>
      <c r="N264" s="23" t="str">
        <f t="shared" ca="1" si="22"/>
        <v>Other utilities Saving Tech-Electric Motors 4.3y</v>
      </c>
      <c r="O264" s="23" t="s">
        <v>32</v>
      </c>
      <c r="P264" s="23" t="s">
        <v>33</v>
      </c>
      <c r="Q264" s="23"/>
      <c r="R264" s="23"/>
      <c r="S264" s="19" t="s">
        <v>34</v>
      </c>
      <c r="V264" s="16" t="str">
        <f t="shared" ca="1" si="24"/>
        <v>LD</v>
      </c>
      <c r="W264" s="14" t="str">
        <f t="shared" ca="1" si="24"/>
        <v>Other utilities</v>
      </c>
      <c r="X264" s="3" t="str">
        <f>'EE investment costs'!D313</f>
        <v>EM-43</v>
      </c>
      <c r="Y264" s="3" t="str">
        <f>'EE investment costs'!E313</f>
        <v>Electric Motors</v>
      </c>
      <c r="AC264" s="123">
        <f>'EE investment costs'!C313</f>
        <v>4.3</v>
      </c>
      <c r="AD264" s="22"/>
    </row>
    <row r="265" spans="2:30">
      <c r="B265" s="14" t="str">
        <f t="shared" ca="1" si="26"/>
        <v>INDLDEFFTF-43</v>
      </c>
      <c r="C265" s="15" t="str">
        <f t="shared" ca="1" si="25"/>
        <v>ILDTF</v>
      </c>
      <c r="D265" s="16">
        <f>'EE investment costs'!$F$15</f>
        <v>2016</v>
      </c>
      <c r="E265" s="14">
        <f>VLOOKUP(X265,'EE investment costs'!$D$56:$R$656,15,0)</f>
        <v>15.249999999999998</v>
      </c>
      <c r="F265" s="17">
        <f ca="1">INDEX('EE investment costs'!$D$56:$R$656,MATCH(X265,'EE investment costs'!$D$56:$D$656,0),MATCH($V$8,'EE investment costs'!$D$56:$R$56,0))</f>
        <v>631.82953300349845</v>
      </c>
      <c r="I265" s="18">
        <v>1</v>
      </c>
      <c r="J265" s="18">
        <v>1</v>
      </c>
      <c r="K265" s="14">
        <f t="shared" ca="1" si="23"/>
        <v>6</v>
      </c>
      <c r="L265" s="26"/>
      <c r="M265" s="19" t="str">
        <f t="shared" ca="1" si="27"/>
        <v>INDLDEFFTF-43</v>
      </c>
      <c r="N265" s="23" t="str">
        <f t="shared" ref="N265:N328" ca="1" si="28">$W$8&amp;" Saving Tech"&amp;"-"&amp;$Y265&amp;" "&amp;AC265&amp;"y"</f>
        <v>Other utilities Saving Tech-Haulage Tractors, Trucks, Fishing boats 4.3y</v>
      </c>
      <c r="O265" s="23" t="s">
        <v>32</v>
      </c>
      <c r="P265" s="23" t="s">
        <v>33</v>
      </c>
      <c r="Q265" s="23"/>
      <c r="R265" s="23"/>
      <c r="S265" s="19" t="s">
        <v>34</v>
      </c>
      <c r="V265" s="16" t="str">
        <f t="shared" ca="1" si="24"/>
        <v>LD</v>
      </c>
      <c r="W265" s="14" t="str">
        <f t="shared" ca="1" si="24"/>
        <v>Other utilities</v>
      </c>
      <c r="X265" s="3" t="str">
        <f>'EE investment costs'!D314</f>
        <v>TF-43</v>
      </c>
      <c r="Y265" s="3" t="str">
        <f>'EE investment costs'!E314</f>
        <v>Haulage Tractors, Trucks, Fishing boats</v>
      </c>
      <c r="AC265" s="123">
        <f>'EE investment costs'!C314</f>
        <v>4.3</v>
      </c>
      <c r="AD265" s="22"/>
    </row>
    <row r="266" spans="2:30">
      <c r="B266" s="14" t="str">
        <f t="shared" ca="1" si="26"/>
        <v>INDLDEFFMT-44</v>
      </c>
      <c r="C266" s="15" t="str">
        <f t="shared" ca="1" si="25"/>
        <v>ILDMT</v>
      </c>
      <c r="D266" s="16">
        <f>'EE investment costs'!$F$15</f>
        <v>2016</v>
      </c>
      <c r="E266" s="14">
        <f>VLOOKUP(X266,'EE investment costs'!$D$56:$R$656,15,0)</f>
        <v>6.0399999999999991</v>
      </c>
      <c r="F266" s="17">
        <f ca="1">INDEX('EE investment costs'!$D$56:$R$656,MATCH(X266,'EE investment costs'!$D$56:$D$656,0),MATCH($V$8,'EE investment costs'!$D$56:$R$56,0))</f>
        <v>650.79761062928071</v>
      </c>
      <c r="I266" s="18">
        <v>1</v>
      </c>
      <c r="J266" s="18">
        <v>1</v>
      </c>
      <c r="K266" s="14">
        <f t="shared" ref="K266:K329" ca="1" si="29">IF(F266&lt;500,1,0)+IF(F266&lt;600,1,0)+IF(F266&lt;700,1,0)+IF(F266&lt;800,1,0)+IF(F266&lt;900,1,0)+IF(F266&lt;1000,1,0)+IF(F266&lt;1100,1,0)+IF(F266&lt;1200,1,0)</f>
        <v>6</v>
      </c>
      <c r="L266" s="26"/>
      <c r="M266" s="19" t="str">
        <f t="shared" ca="1" si="27"/>
        <v>INDLDEFFMT-44</v>
      </c>
      <c r="N266" s="23" t="str">
        <f t="shared" ca="1" si="28"/>
        <v>Other utilities Saving Tech-Heat Medium Temp. up to 150C 4.4y</v>
      </c>
      <c r="O266" s="23" t="s">
        <v>32</v>
      </c>
      <c r="P266" s="23" t="s">
        <v>33</v>
      </c>
      <c r="Q266" s="23"/>
      <c r="R266" s="23"/>
      <c r="S266" s="19" t="s">
        <v>34</v>
      </c>
      <c r="V266" s="16" t="str">
        <f t="shared" ref="V266:W329" ca="1" si="30">V265</f>
        <v>LD</v>
      </c>
      <c r="W266" s="14" t="str">
        <f t="shared" ca="1" si="30"/>
        <v>Other utilities</v>
      </c>
      <c r="X266" s="3" t="str">
        <f>'EE investment costs'!D315</f>
        <v>MT-44</v>
      </c>
      <c r="Y266" s="3" t="str">
        <f>'EE investment costs'!E315</f>
        <v>Heat Medium Temp. up to 150C</v>
      </c>
      <c r="AC266" s="123">
        <f>'EE investment costs'!C315</f>
        <v>4.4000000000000004</v>
      </c>
      <c r="AD266" s="22"/>
    </row>
    <row r="267" spans="2:30">
      <c r="B267" s="14" t="str">
        <f t="shared" ca="1" si="26"/>
        <v>INDLDEFFHT-44</v>
      </c>
      <c r="C267" s="15" t="str">
        <f t="shared" ca="1" si="25"/>
        <v>ILDHT</v>
      </c>
      <c r="D267" s="16">
        <f>'EE investment costs'!$F$15</f>
        <v>2016</v>
      </c>
      <c r="E267" s="14">
        <f>VLOOKUP(X267,'EE investment costs'!$D$56:$R$656,15,0)</f>
        <v>4.8319999999999999</v>
      </c>
      <c r="F267" s="17">
        <f ca="1">INDEX('EE investment costs'!$D$56:$R$656,MATCH(X267,'EE investment costs'!$D$56:$D$656,0),MATCH($V$8,'EE investment costs'!$D$56:$R$56,0))</f>
        <v>501.35413919160197</v>
      </c>
      <c r="I267" s="18">
        <v>1</v>
      </c>
      <c r="J267" s="18">
        <v>1</v>
      </c>
      <c r="K267" s="14">
        <f t="shared" ca="1" si="29"/>
        <v>7</v>
      </c>
      <c r="L267" s="26"/>
      <c r="M267" s="19" t="str">
        <f t="shared" ca="1" si="27"/>
        <v>INDLDEFFHT-44</v>
      </c>
      <c r="N267" s="23" t="str">
        <f t="shared" ca="1" si="28"/>
        <v>Other utilities Saving Tech-Heat High Temp. over 150C 4.4y</v>
      </c>
      <c r="O267" s="23" t="s">
        <v>32</v>
      </c>
      <c r="P267" s="23" t="s">
        <v>33</v>
      </c>
      <c r="Q267" s="23"/>
      <c r="R267" s="23"/>
      <c r="S267" s="19" t="s">
        <v>34</v>
      </c>
      <c r="V267" s="16" t="str">
        <f t="shared" ca="1" si="30"/>
        <v>LD</v>
      </c>
      <c r="W267" s="14" t="str">
        <f t="shared" ca="1" si="30"/>
        <v>Other utilities</v>
      </c>
      <c r="X267" s="3" t="str">
        <f>'EE investment costs'!D316</f>
        <v>HT-44</v>
      </c>
      <c r="Y267" s="3" t="str">
        <f>'EE investment costs'!E316</f>
        <v>Heat High Temp. over 150C</v>
      </c>
      <c r="AC267" s="123">
        <f>'EE investment costs'!C316</f>
        <v>4.4000000000000004</v>
      </c>
      <c r="AD267" s="22"/>
    </row>
    <row r="268" spans="2:30">
      <c r="B268" s="14" t="str">
        <f t="shared" ca="1" si="26"/>
        <v>INDLDEFFRH-44</v>
      </c>
      <c r="C268" s="15" t="str">
        <f t="shared" ca="1" si="25"/>
        <v>ILDRH</v>
      </c>
      <c r="D268" s="16">
        <f>'EE investment costs'!$F$15</f>
        <v>2016</v>
      </c>
      <c r="E268" s="14">
        <f>VLOOKUP(X268,'EE investment costs'!$D$56:$R$656,15,0)</f>
        <v>16.074666666666669</v>
      </c>
      <c r="F268" s="17">
        <f ca="1">INDEX('EE investment costs'!$D$56:$R$656,MATCH(X268,'EE investment costs'!$D$56:$D$656,0),MATCH($V$8,'EE investment costs'!$D$56:$R$56,0))</f>
        <v>333.29547232231909</v>
      </c>
      <c r="I268" s="18">
        <v>1</v>
      </c>
      <c r="J268" s="18">
        <v>1</v>
      </c>
      <c r="K268" s="14">
        <f t="shared" ca="1" si="29"/>
        <v>8</v>
      </c>
      <c r="L268" s="26"/>
      <c r="M268" s="19" t="str">
        <f t="shared" ca="1" si="27"/>
        <v>INDLDEFFRH-44</v>
      </c>
      <c r="N268" s="23" t="str">
        <f t="shared" ca="1" si="28"/>
        <v>Other utilities Saving Tech-Heat Room Heat 4.4y</v>
      </c>
      <c r="O268" s="23" t="s">
        <v>32</v>
      </c>
      <c r="P268" s="23" t="s">
        <v>33</v>
      </c>
      <c r="Q268" s="23"/>
      <c r="R268" s="23"/>
      <c r="S268" s="19" t="s">
        <v>34</v>
      </c>
      <c r="V268" s="16" t="str">
        <f t="shared" ca="1" si="30"/>
        <v>LD</v>
      </c>
      <c r="W268" s="14" t="str">
        <f t="shared" ca="1" si="30"/>
        <v>Other utilities</v>
      </c>
      <c r="X268" s="3" t="str">
        <f>'EE investment costs'!D317</f>
        <v>RH-44</v>
      </c>
      <c r="Y268" s="3" t="str">
        <f>'EE investment costs'!E317</f>
        <v>Heat Room Heat</v>
      </c>
      <c r="AC268" s="123">
        <f>'EE investment costs'!C317</f>
        <v>4.4000000000000004</v>
      </c>
      <c r="AD268" s="22"/>
    </row>
    <row r="269" spans="2:30">
      <c r="B269" s="14" t="str">
        <f t="shared" ca="1" si="26"/>
        <v>INDLDEFFLA-44</v>
      </c>
      <c r="C269" s="15" t="str">
        <f t="shared" ca="1" si="25"/>
        <v>ILDLA</v>
      </c>
      <c r="D269" s="16">
        <f>'EE investment costs'!$F$15</f>
        <v>2016</v>
      </c>
      <c r="E269" s="14">
        <f>VLOOKUP(X269,'EE investment costs'!$D$56:$R$656,15,0)</f>
        <v>3.9621333333333335</v>
      </c>
      <c r="F269" s="17">
        <f ca="1">INDEX('EE investment costs'!$D$56:$R$656,MATCH(X269,'EE investment costs'!$D$56:$D$656,0),MATCH($V$8,'EE investment costs'!$D$56:$R$56,0))</f>
        <v>1668.1763863043723</v>
      </c>
      <c r="I269" s="18">
        <v>1</v>
      </c>
      <c r="J269" s="18">
        <v>1</v>
      </c>
      <c r="K269" s="14">
        <f t="shared" ca="1" si="29"/>
        <v>0</v>
      </c>
      <c r="L269" s="26"/>
      <c r="M269" s="19" t="str">
        <f t="shared" ca="1" si="27"/>
        <v>INDLDEFFLA-44</v>
      </c>
      <c r="N269" s="23" t="str">
        <f t="shared" ca="1" si="28"/>
        <v>Other utilities Saving Tech-Light 4.4y</v>
      </c>
      <c r="O269" s="23" t="s">
        <v>32</v>
      </c>
      <c r="P269" s="23" t="s">
        <v>33</v>
      </c>
      <c r="Q269" s="23"/>
      <c r="R269" s="23"/>
      <c r="S269" s="19" t="s">
        <v>34</v>
      </c>
      <c r="V269" s="16" t="str">
        <f t="shared" ca="1" si="30"/>
        <v>LD</v>
      </c>
      <c r="W269" s="14" t="str">
        <f t="shared" ca="1" si="30"/>
        <v>Other utilities</v>
      </c>
      <c r="X269" s="3" t="str">
        <f>'EE investment costs'!D318</f>
        <v>LA-44</v>
      </c>
      <c r="Y269" s="3" t="str">
        <f>'EE investment costs'!E318</f>
        <v>Light</v>
      </c>
      <c r="AC269" s="123">
        <f>'EE investment costs'!C318</f>
        <v>4.4000000000000004</v>
      </c>
      <c r="AD269" s="22"/>
    </row>
    <row r="270" spans="2:30">
      <c r="B270" s="14" t="str">
        <f t="shared" ca="1" si="26"/>
        <v>INDLDEFFEM-44</v>
      </c>
      <c r="C270" s="15" t="str">
        <f t="shared" ca="1" si="25"/>
        <v>ILDEM</v>
      </c>
      <c r="D270" s="16">
        <f>'EE investment costs'!$F$15</f>
        <v>2016</v>
      </c>
      <c r="E270" s="14">
        <f>VLOOKUP(X270,'EE investment costs'!$D$56:$R$656,15,0)</f>
        <v>4.1602399999999999</v>
      </c>
      <c r="F270" s="17">
        <f ca="1">INDEX('EE investment costs'!$D$56:$R$656,MATCH(X270,'EE investment costs'!$D$56:$D$656,0),MATCH($V$8,'EE investment costs'!$D$56:$R$56,0))</f>
        <v>1772.7306935367046</v>
      </c>
      <c r="I270" s="18">
        <v>1</v>
      </c>
      <c r="J270" s="18">
        <v>1</v>
      </c>
      <c r="K270" s="14">
        <f t="shared" ca="1" si="29"/>
        <v>0</v>
      </c>
      <c r="L270" s="26"/>
      <c r="M270" s="19" t="str">
        <f t="shared" ca="1" si="27"/>
        <v>INDLDEFFEM-44</v>
      </c>
      <c r="N270" s="23" t="str">
        <f t="shared" ca="1" si="28"/>
        <v>Other utilities Saving Tech-Electric Motors 4.4y</v>
      </c>
      <c r="O270" s="23" t="s">
        <v>32</v>
      </c>
      <c r="P270" s="23" t="s">
        <v>33</v>
      </c>
      <c r="Q270" s="23"/>
      <c r="R270" s="23"/>
      <c r="S270" s="19" t="s">
        <v>34</v>
      </c>
      <c r="V270" s="16" t="str">
        <f t="shared" ca="1" si="30"/>
        <v>LD</v>
      </c>
      <c r="W270" s="14" t="str">
        <f t="shared" ca="1" si="30"/>
        <v>Other utilities</v>
      </c>
      <c r="X270" s="3" t="str">
        <f>'EE investment costs'!D319</f>
        <v>EM-44</v>
      </c>
      <c r="Y270" s="3" t="str">
        <f>'EE investment costs'!E319</f>
        <v>Electric Motors</v>
      </c>
      <c r="AC270" s="123">
        <f>'EE investment costs'!C319</f>
        <v>4.4000000000000004</v>
      </c>
      <c r="AD270" s="22"/>
    </row>
    <row r="271" spans="2:30">
      <c r="B271" s="14" t="str">
        <f t="shared" ca="1" si="26"/>
        <v>INDLDEFFTF-44</v>
      </c>
      <c r="C271" s="15" t="str">
        <f t="shared" ca="1" si="25"/>
        <v>ILDTF</v>
      </c>
      <c r="D271" s="16">
        <f>'EE investment costs'!$F$15</f>
        <v>2016</v>
      </c>
      <c r="E271" s="14">
        <f>VLOOKUP(X271,'EE investment costs'!$D$56:$R$656,15,0)</f>
        <v>15.333333333333332</v>
      </c>
      <c r="F271" s="17">
        <f ca="1">INDEX('EE investment costs'!$D$56:$R$656,MATCH(X271,'EE investment costs'!$D$56:$D$656,0),MATCH($V$8,'EE investment costs'!$D$56:$R$56,0))</f>
        <v>646.52324307334732</v>
      </c>
      <c r="I271" s="18">
        <v>1</v>
      </c>
      <c r="J271" s="18">
        <v>1</v>
      </c>
      <c r="K271" s="14">
        <f t="shared" ca="1" si="29"/>
        <v>6</v>
      </c>
      <c r="L271" s="26"/>
      <c r="M271" s="19" t="str">
        <f t="shared" ca="1" si="27"/>
        <v>INDLDEFFTF-44</v>
      </c>
      <c r="N271" s="23" t="str">
        <f t="shared" ca="1" si="28"/>
        <v>Other utilities Saving Tech-Haulage Tractors, Trucks, Fishing boats 4.4y</v>
      </c>
      <c r="O271" s="23" t="s">
        <v>32</v>
      </c>
      <c r="P271" s="23" t="s">
        <v>33</v>
      </c>
      <c r="Q271" s="23"/>
      <c r="R271" s="23"/>
      <c r="S271" s="19" t="s">
        <v>34</v>
      </c>
      <c r="V271" s="16" t="str">
        <f t="shared" ca="1" si="30"/>
        <v>LD</v>
      </c>
      <c r="W271" s="14" t="str">
        <f t="shared" ca="1" si="30"/>
        <v>Other utilities</v>
      </c>
      <c r="X271" s="3" t="str">
        <f>'EE investment costs'!D320</f>
        <v>TF-44</v>
      </c>
      <c r="Y271" s="3" t="str">
        <f>'EE investment costs'!E320</f>
        <v>Haulage Tractors, Trucks, Fishing boats</v>
      </c>
      <c r="AC271" s="123">
        <f>'EE investment costs'!C320</f>
        <v>4.4000000000000004</v>
      </c>
      <c r="AD271" s="22"/>
    </row>
    <row r="272" spans="2:30">
      <c r="B272" s="14" t="str">
        <f t="shared" ca="1" si="26"/>
        <v>INDLDEFFMT-45</v>
      </c>
      <c r="C272" s="15" t="str">
        <f t="shared" ca="1" si="25"/>
        <v>ILDMT</v>
      </c>
      <c r="D272" s="16">
        <f>'EE investment costs'!$F$15</f>
        <v>2016</v>
      </c>
      <c r="E272" s="14">
        <f>VLOOKUP(X272,'EE investment costs'!$D$56:$R$656,15,0)</f>
        <v>6.05</v>
      </c>
      <c r="F272" s="17">
        <f ca="1">INDEX('EE investment costs'!$D$56:$R$656,MATCH(X272,'EE investment costs'!$D$56:$D$656,0),MATCH($V$8,'EE investment costs'!$D$56:$R$56,0))</f>
        <v>662.54586773366862</v>
      </c>
      <c r="I272" s="18">
        <v>1</v>
      </c>
      <c r="J272" s="18">
        <v>1</v>
      </c>
      <c r="K272" s="14">
        <f t="shared" ca="1" si="29"/>
        <v>6</v>
      </c>
      <c r="L272" s="26"/>
      <c r="M272" s="19" t="str">
        <f t="shared" ca="1" si="27"/>
        <v>INDLDEFFMT-45</v>
      </c>
      <c r="N272" s="23" t="str">
        <f t="shared" ca="1" si="28"/>
        <v>Other utilities Saving Tech-Heat Medium Temp. up to 150C 4.5y</v>
      </c>
      <c r="O272" s="23" t="s">
        <v>32</v>
      </c>
      <c r="P272" s="23" t="s">
        <v>33</v>
      </c>
      <c r="Q272" s="23"/>
      <c r="R272" s="23"/>
      <c r="S272" s="19" t="s">
        <v>34</v>
      </c>
      <c r="V272" s="16" t="str">
        <f t="shared" ca="1" si="30"/>
        <v>LD</v>
      </c>
      <c r="W272" s="14" t="str">
        <f t="shared" ca="1" si="30"/>
        <v>Other utilities</v>
      </c>
      <c r="X272" s="3" t="str">
        <f>'EE investment costs'!D321</f>
        <v>MT-45</v>
      </c>
      <c r="Y272" s="3" t="str">
        <f>'EE investment costs'!E321</f>
        <v>Heat Medium Temp. up to 150C</v>
      </c>
      <c r="AC272" s="123">
        <f>'EE investment costs'!C321</f>
        <v>4.5</v>
      </c>
      <c r="AD272" s="22"/>
    </row>
    <row r="273" spans="2:30">
      <c r="B273" s="14" t="str">
        <f t="shared" ca="1" si="26"/>
        <v>INDLDEFFHT-45</v>
      </c>
      <c r="C273" s="15" t="str">
        <f t="shared" ca="1" si="25"/>
        <v>ILDHT</v>
      </c>
      <c r="D273" s="16">
        <f>'EE investment costs'!$F$15</f>
        <v>2016</v>
      </c>
      <c r="E273" s="14">
        <f>VLOOKUP(X273,'EE investment costs'!$D$56:$R$656,15,0)</f>
        <v>4.84</v>
      </c>
      <c r="F273" s="17">
        <f ca="1">INDEX('EE investment costs'!$D$56:$R$656,MATCH(X273,'EE investment costs'!$D$56:$D$656,0),MATCH($V$8,'EE investment costs'!$D$56:$R$56,0))</f>
        <v>507.7385002122453</v>
      </c>
      <c r="I273" s="18">
        <v>1</v>
      </c>
      <c r="J273" s="18">
        <v>1</v>
      </c>
      <c r="K273" s="14">
        <f t="shared" ca="1" si="29"/>
        <v>7</v>
      </c>
      <c r="L273" s="26"/>
      <c r="M273" s="19" t="str">
        <f t="shared" ca="1" si="27"/>
        <v>INDLDEFFHT-45</v>
      </c>
      <c r="N273" s="23" t="str">
        <f t="shared" ca="1" si="28"/>
        <v>Other utilities Saving Tech-Heat High Temp. over 150C 4.5y</v>
      </c>
      <c r="O273" s="23" t="s">
        <v>32</v>
      </c>
      <c r="P273" s="23" t="s">
        <v>33</v>
      </c>
      <c r="Q273" s="23"/>
      <c r="R273" s="23"/>
      <c r="S273" s="19" t="s">
        <v>34</v>
      </c>
      <c r="V273" s="16" t="str">
        <f t="shared" ca="1" si="30"/>
        <v>LD</v>
      </c>
      <c r="W273" s="14" t="str">
        <f t="shared" ca="1" si="30"/>
        <v>Other utilities</v>
      </c>
      <c r="X273" s="3" t="str">
        <f>'EE investment costs'!D322</f>
        <v>HT-45</v>
      </c>
      <c r="Y273" s="3" t="str">
        <f>'EE investment costs'!E322</f>
        <v>Heat High Temp. over 150C</v>
      </c>
      <c r="AC273" s="123">
        <f>'EE investment costs'!C322</f>
        <v>4.5</v>
      </c>
      <c r="AD273" s="22"/>
    </row>
    <row r="274" spans="2:30">
      <c r="B274" s="14" t="str">
        <f t="shared" ca="1" si="26"/>
        <v>INDLDEFFRH-45</v>
      </c>
      <c r="C274" s="15" t="str">
        <f t="shared" ca="1" si="25"/>
        <v>ILDRH</v>
      </c>
      <c r="D274" s="16">
        <f>'EE investment costs'!$F$15</f>
        <v>2016</v>
      </c>
      <c r="E274" s="14">
        <f>VLOOKUP(X274,'EE investment costs'!$D$56:$R$656,15,0)</f>
        <v>16.093333333333337</v>
      </c>
      <c r="F274" s="17">
        <f ca="1">INDEX('EE investment costs'!$D$56:$R$656,MATCH(X274,'EE investment costs'!$D$56:$D$656,0),MATCH($V$8,'EE investment costs'!$D$56:$R$56,0))</f>
        <v>370.32830258035438</v>
      </c>
      <c r="I274" s="18">
        <v>1</v>
      </c>
      <c r="J274" s="18">
        <v>1</v>
      </c>
      <c r="K274" s="14">
        <f t="shared" ca="1" si="29"/>
        <v>8</v>
      </c>
      <c r="L274" s="26"/>
      <c r="M274" s="19" t="str">
        <f t="shared" ca="1" si="27"/>
        <v>INDLDEFFRH-45</v>
      </c>
      <c r="N274" s="23" t="str">
        <f t="shared" ca="1" si="28"/>
        <v>Other utilities Saving Tech-Heat Room Heat 4.5y</v>
      </c>
      <c r="O274" s="23" t="s">
        <v>32</v>
      </c>
      <c r="P274" s="23" t="s">
        <v>33</v>
      </c>
      <c r="Q274" s="23"/>
      <c r="R274" s="23"/>
      <c r="S274" s="19" t="s">
        <v>34</v>
      </c>
      <c r="V274" s="16" t="str">
        <f t="shared" ca="1" si="30"/>
        <v>LD</v>
      </c>
      <c r="W274" s="14" t="str">
        <f t="shared" ca="1" si="30"/>
        <v>Other utilities</v>
      </c>
      <c r="X274" s="3" t="str">
        <f>'EE investment costs'!D323</f>
        <v>RH-45</v>
      </c>
      <c r="Y274" s="3" t="str">
        <f>'EE investment costs'!E323</f>
        <v>Heat Room Heat</v>
      </c>
      <c r="AC274" s="123">
        <f>'EE investment costs'!C323</f>
        <v>4.5</v>
      </c>
      <c r="AD274" s="22"/>
    </row>
    <row r="275" spans="2:30">
      <c r="B275" s="14" t="str">
        <f t="shared" ca="1" si="26"/>
        <v>INDLDEFFLA-45</v>
      </c>
      <c r="C275" s="15" t="str">
        <f t="shared" ca="1" si="25"/>
        <v>ILDLA</v>
      </c>
      <c r="D275" s="16">
        <f>'EE investment costs'!$F$15</f>
        <v>2016</v>
      </c>
      <c r="E275" s="14">
        <f>VLOOKUP(X275,'EE investment costs'!$D$56:$R$656,15,0)</f>
        <v>3.975166666666667</v>
      </c>
      <c r="F275" s="17">
        <f ca="1">INDEX('EE investment costs'!$D$56:$R$656,MATCH(X275,'EE investment costs'!$D$56:$D$656,0),MATCH($V$8,'EE investment costs'!$D$56:$R$56,0))</f>
        <v>1683.6508896503844</v>
      </c>
      <c r="I275" s="18">
        <v>1</v>
      </c>
      <c r="J275" s="18">
        <v>1</v>
      </c>
      <c r="K275" s="14">
        <f t="shared" ca="1" si="29"/>
        <v>0</v>
      </c>
      <c r="L275" s="26"/>
      <c r="M275" s="19" t="str">
        <f t="shared" ca="1" si="27"/>
        <v>INDLDEFFLA-45</v>
      </c>
      <c r="N275" s="23" t="str">
        <f t="shared" ca="1" si="28"/>
        <v>Other utilities Saving Tech-Light 4.5y</v>
      </c>
      <c r="O275" s="23" t="s">
        <v>32</v>
      </c>
      <c r="P275" s="23" t="s">
        <v>33</v>
      </c>
      <c r="Q275" s="23"/>
      <c r="R275" s="23"/>
      <c r="S275" s="19" t="s">
        <v>34</v>
      </c>
      <c r="V275" s="16" t="str">
        <f t="shared" ca="1" si="30"/>
        <v>LD</v>
      </c>
      <c r="W275" s="14" t="str">
        <f t="shared" ca="1" si="30"/>
        <v>Other utilities</v>
      </c>
      <c r="X275" s="3" t="str">
        <f>'EE investment costs'!D324</f>
        <v>LA-45</v>
      </c>
      <c r="Y275" s="3" t="str">
        <f>'EE investment costs'!E324</f>
        <v>Light</v>
      </c>
      <c r="AC275" s="123">
        <f>'EE investment costs'!C324</f>
        <v>4.5</v>
      </c>
      <c r="AD275" s="22"/>
    </row>
    <row r="276" spans="2:30">
      <c r="B276" s="14" t="str">
        <f t="shared" ca="1" si="26"/>
        <v>INDLDEFFEM-45</v>
      </c>
      <c r="C276" s="15" t="str">
        <f t="shared" ca="1" si="25"/>
        <v>ILDEM</v>
      </c>
      <c r="D276" s="16">
        <f>'EE investment costs'!$F$15</f>
        <v>2016</v>
      </c>
      <c r="E276" s="14">
        <f>VLOOKUP(X276,'EE investment costs'!$D$56:$R$656,15,0)</f>
        <v>4.1739250000000006</v>
      </c>
      <c r="F276" s="17">
        <f ca="1">INDEX('EE investment costs'!$D$56:$R$656,MATCH(X276,'EE investment costs'!$D$56:$D$656,0),MATCH($V$8,'EE investment costs'!$D$56:$R$56,0))</f>
        <v>1803.299129002741</v>
      </c>
      <c r="I276" s="18">
        <v>1</v>
      </c>
      <c r="J276" s="18">
        <v>1</v>
      </c>
      <c r="K276" s="14">
        <f t="shared" ca="1" si="29"/>
        <v>0</v>
      </c>
      <c r="L276" s="26"/>
      <c r="M276" s="19" t="str">
        <f t="shared" ca="1" si="27"/>
        <v>INDLDEFFEM-45</v>
      </c>
      <c r="N276" s="23" t="str">
        <f t="shared" ca="1" si="28"/>
        <v>Other utilities Saving Tech-Electric Motors 4.5y</v>
      </c>
      <c r="O276" s="23" t="s">
        <v>32</v>
      </c>
      <c r="P276" s="23" t="s">
        <v>33</v>
      </c>
      <c r="Q276" s="23"/>
      <c r="R276" s="23"/>
      <c r="S276" s="19" t="s">
        <v>34</v>
      </c>
      <c r="V276" s="16" t="str">
        <f t="shared" ca="1" si="30"/>
        <v>LD</v>
      </c>
      <c r="W276" s="14" t="str">
        <f t="shared" ca="1" si="30"/>
        <v>Other utilities</v>
      </c>
      <c r="X276" s="3" t="str">
        <f>'EE investment costs'!D325</f>
        <v>EM-45</v>
      </c>
      <c r="Y276" s="3" t="str">
        <f>'EE investment costs'!E325</f>
        <v>Electric Motors</v>
      </c>
      <c r="AC276" s="123">
        <f>'EE investment costs'!C325</f>
        <v>4.5</v>
      </c>
      <c r="AD276" s="22"/>
    </row>
    <row r="277" spans="2:30">
      <c r="B277" s="14" t="str">
        <f t="shared" ca="1" si="26"/>
        <v>INDLDEFFTF-45</v>
      </c>
      <c r="C277" s="15" t="str">
        <f t="shared" ca="1" si="25"/>
        <v>ILDTF</v>
      </c>
      <c r="D277" s="16">
        <f>'EE investment costs'!$F$15</f>
        <v>2016</v>
      </c>
      <c r="E277" s="14">
        <f>VLOOKUP(X277,'EE investment costs'!$D$56:$R$656,15,0)</f>
        <v>15.416666666666666</v>
      </c>
      <c r="F277" s="17">
        <f ca="1">INDEX('EE investment costs'!$D$56:$R$656,MATCH(X277,'EE investment costs'!$D$56:$D$656,0),MATCH($V$8,'EE investment costs'!$D$56:$R$56,0))</f>
        <v>661.21695314319606</v>
      </c>
      <c r="I277" s="18">
        <v>1</v>
      </c>
      <c r="J277" s="18">
        <v>1</v>
      </c>
      <c r="K277" s="14">
        <f t="shared" ca="1" si="29"/>
        <v>6</v>
      </c>
      <c r="L277" s="26"/>
      <c r="M277" s="19" t="str">
        <f t="shared" ca="1" si="27"/>
        <v>INDLDEFFTF-45</v>
      </c>
      <c r="N277" s="23" t="str">
        <f t="shared" ca="1" si="28"/>
        <v>Other utilities Saving Tech-Haulage Tractors, Trucks, Fishing boats 4.5y</v>
      </c>
      <c r="O277" s="23" t="s">
        <v>32</v>
      </c>
      <c r="P277" s="23" t="s">
        <v>33</v>
      </c>
      <c r="Q277" s="23"/>
      <c r="R277" s="23"/>
      <c r="S277" s="19" t="s">
        <v>34</v>
      </c>
      <c r="V277" s="16" t="str">
        <f t="shared" ca="1" si="30"/>
        <v>LD</v>
      </c>
      <c r="W277" s="14" t="str">
        <f t="shared" ca="1" si="30"/>
        <v>Other utilities</v>
      </c>
      <c r="X277" s="3" t="str">
        <f>'EE investment costs'!D326</f>
        <v>TF-45</v>
      </c>
      <c r="Y277" s="3" t="str">
        <f>'EE investment costs'!E326</f>
        <v>Haulage Tractors, Trucks, Fishing boats</v>
      </c>
      <c r="AC277" s="123">
        <f>'EE investment costs'!C326</f>
        <v>4.5</v>
      </c>
      <c r="AD277" s="22"/>
    </row>
    <row r="278" spans="2:30">
      <c r="B278" s="14" t="str">
        <f t="shared" ca="1" si="26"/>
        <v>INDLDEFFMT-46</v>
      </c>
      <c r="C278" s="15" t="str">
        <f t="shared" ca="1" si="25"/>
        <v>ILDMT</v>
      </c>
      <c r="D278" s="16">
        <f>'EE investment costs'!$F$15</f>
        <v>2016</v>
      </c>
      <c r="E278" s="14">
        <f>VLOOKUP(X278,'EE investment costs'!$D$56:$R$656,15,0)</f>
        <v>6.06</v>
      </c>
      <c r="F278" s="17">
        <f ca="1">INDEX('EE investment costs'!$D$56:$R$656,MATCH(X278,'EE investment costs'!$D$56:$D$656,0),MATCH($V$8,'EE investment costs'!$D$56:$R$56,0))</f>
        <v>674.29412483805652</v>
      </c>
      <c r="I278" s="18">
        <v>1</v>
      </c>
      <c r="J278" s="18">
        <v>1</v>
      </c>
      <c r="K278" s="14">
        <f t="shared" ca="1" si="29"/>
        <v>6</v>
      </c>
      <c r="L278" s="26"/>
      <c r="M278" s="19" t="str">
        <f t="shared" ca="1" si="27"/>
        <v>INDLDEFFMT-46</v>
      </c>
      <c r="N278" s="23" t="str">
        <f t="shared" ca="1" si="28"/>
        <v>Other utilities Saving Tech-Heat Medium Temp. up to 150C 4.6y</v>
      </c>
      <c r="O278" s="23" t="s">
        <v>32</v>
      </c>
      <c r="P278" s="23" t="s">
        <v>33</v>
      </c>
      <c r="Q278" s="23"/>
      <c r="R278" s="23"/>
      <c r="S278" s="19" t="s">
        <v>34</v>
      </c>
      <c r="V278" s="16" t="str">
        <f t="shared" ca="1" si="30"/>
        <v>LD</v>
      </c>
      <c r="W278" s="14" t="str">
        <f t="shared" ca="1" si="30"/>
        <v>Other utilities</v>
      </c>
      <c r="X278" s="3" t="str">
        <f>'EE investment costs'!D327</f>
        <v>MT-46</v>
      </c>
      <c r="Y278" s="3" t="str">
        <f>'EE investment costs'!E327</f>
        <v>Heat Medium Temp. up to 150C</v>
      </c>
      <c r="AC278" s="123">
        <f>'EE investment costs'!C327</f>
        <v>4.5999999999999996</v>
      </c>
      <c r="AD278" s="22"/>
    </row>
    <row r="279" spans="2:30">
      <c r="B279" s="14" t="str">
        <f t="shared" ca="1" si="26"/>
        <v>INDLDEFFHT-46</v>
      </c>
      <c r="C279" s="15" t="str">
        <f t="shared" ca="1" si="25"/>
        <v>ILDHT</v>
      </c>
      <c r="D279" s="16">
        <f>'EE investment costs'!$F$15</f>
        <v>2016</v>
      </c>
      <c r="E279" s="14">
        <f>VLOOKUP(X279,'EE investment costs'!$D$56:$R$656,15,0)</f>
        <v>4.8479999999999999</v>
      </c>
      <c r="F279" s="17">
        <f ca="1">INDEX('EE investment costs'!$D$56:$R$656,MATCH(X279,'EE investment costs'!$D$56:$D$656,0),MATCH($V$8,'EE investment costs'!$D$56:$R$56,0))</f>
        <v>514.12286123288879</v>
      </c>
      <c r="I279" s="18">
        <v>1</v>
      </c>
      <c r="J279" s="18">
        <v>1</v>
      </c>
      <c r="K279" s="14">
        <f t="shared" ca="1" si="29"/>
        <v>7</v>
      </c>
      <c r="L279" s="26"/>
      <c r="M279" s="19" t="str">
        <f t="shared" ca="1" si="27"/>
        <v>INDLDEFFHT-46</v>
      </c>
      <c r="N279" s="23" t="str">
        <f t="shared" ca="1" si="28"/>
        <v>Other utilities Saving Tech-Heat High Temp. over 150C 4.6y</v>
      </c>
      <c r="O279" s="23" t="s">
        <v>32</v>
      </c>
      <c r="P279" s="23" t="s">
        <v>33</v>
      </c>
      <c r="Q279" s="23"/>
      <c r="R279" s="23"/>
      <c r="S279" s="19" t="s">
        <v>34</v>
      </c>
      <c r="V279" s="16" t="str">
        <f t="shared" ca="1" si="30"/>
        <v>LD</v>
      </c>
      <c r="W279" s="14" t="str">
        <f t="shared" ca="1" si="30"/>
        <v>Other utilities</v>
      </c>
      <c r="X279" s="3" t="str">
        <f>'EE investment costs'!D328</f>
        <v>HT-46</v>
      </c>
      <c r="Y279" s="3" t="str">
        <f>'EE investment costs'!E328</f>
        <v>Heat High Temp. over 150C</v>
      </c>
      <c r="AC279" s="123">
        <f>'EE investment costs'!C328</f>
        <v>4.5999999999999996</v>
      </c>
      <c r="AD279" s="22"/>
    </row>
    <row r="280" spans="2:30">
      <c r="B280" s="14" t="str">
        <f t="shared" ca="1" si="26"/>
        <v>INDLDEFFRH-46</v>
      </c>
      <c r="C280" s="15" t="str">
        <f t="shared" ca="1" si="25"/>
        <v>ILDRH</v>
      </c>
      <c r="D280" s="16">
        <f>'EE investment costs'!$F$15</f>
        <v>2016</v>
      </c>
      <c r="E280" s="14">
        <f>VLOOKUP(X280,'EE investment costs'!$D$56:$R$656,15,0)</f>
        <v>16.112000000000002</v>
      </c>
      <c r="F280" s="17">
        <f ca="1">INDEX('EE investment costs'!$D$56:$R$656,MATCH(X280,'EE investment costs'!$D$56:$D$656,0),MATCH($V$8,'EE investment costs'!$D$56:$R$56,0))</f>
        <v>407.36113283838966</v>
      </c>
      <c r="I280" s="18">
        <v>1</v>
      </c>
      <c r="J280" s="18">
        <v>1</v>
      </c>
      <c r="K280" s="14">
        <f t="shared" ca="1" si="29"/>
        <v>8</v>
      </c>
      <c r="L280" s="26"/>
      <c r="M280" s="19" t="str">
        <f t="shared" ca="1" si="27"/>
        <v>INDLDEFFRH-46</v>
      </c>
      <c r="N280" s="23" t="str">
        <f t="shared" ca="1" si="28"/>
        <v>Other utilities Saving Tech-Heat Room Heat 4.6y</v>
      </c>
      <c r="O280" s="23" t="s">
        <v>32</v>
      </c>
      <c r="P280" s="23" t="s">
        <v>33</v>
      </c>
      <c r="Q280" s="23"/>
      <c r="R280" s="23"/>
      <c r="S280" s="19" t="s">
        <v>34</v>
      </c>
      <c r="V280" s="16" t="str">
        <f t="shared" ca="1" si="30"/>
        <v>LD</v>
      </c>
      <c r="W280" s="14" t="str">
        <f t="shared" ca="1" si="30"/>
        <v>Other utilities</v>
      </c>
      <c r="X280" s="3" t="str">
        <f>'EE investment costs'!D329</f>
        <v>RH-46</v>
      </c>
      <c r="Y280" s="3" t="str">
        <f>'EE investment costs'!E329</f>
        <v>Heat Room Heat</v>
      </c>
      <c r="AC280" s="123">
        <f>'EE investment costs'!C329</f>
        <v>4.5999999999999996</v>
      </c>
      <c r="AD280" s="22"/>
    </row>
    <row r="281" spans="2:30">
      <c r="B281" s="14" t="str">
        <f t="shared" ca="1" si="26"/>
        <v>INDLDEFFLA-46</v>
      </c>
      <c r="C281" s="15" t="str">
        <f t="shared" ca="1" si="25"/>
        <v>ILDLA</v>
      </c>
      <c r="D281" s="16">
        <f>'EE investment costs'!$F$15</f>
        <v>2016</v>
      </c>
      <c r="E281" s="14">
        <f>VLOOKUP(X281,'EE investment costs'!$D$56:$R$656,15,0)</f>
        <v>3.9882</v>
      </c>
      <c r="F281" s="17">
        <f ca="1">INDEX('EE investment costs'!$D$56:$R$656,MATCH(X281,'EE investment costs'!$D$56:$D$656,0),MATCH($V$8,'EE investment costs'!$D$56:$R$56,0))</f>
        <v>1699.1253929963966</v>
      </c>
      <c r="I281" s="18">
        <v>1</v>
      </c>
      <c r="J281" s="18">
        <v>1</v>
      </c>
      <c r="K281" s="14">
        <f t="shared" ca="1" si="29"/>
        <v>0</v>
      </c>
      <c r="L281" s="26"/>
      <c r="M281" s="19" t="str">
        <f t="shared" ca="1" si="27"/>
        <v>INDLDEFFLA-46</v>
      </c>
      <c r="N281" s="23" t="str">
        <f t="shared" ca="1" si="28"/>
        <v>Other utilities Saving Tech-Light 4.6y</v>
      </c>
      <c r="O281" s="23" t="s">
        <v>32</v>
      </c>
      <c r="P281" s="23" t="s">
        <v>33</v>
      </c>
      <c r="Q281" s="23"/>
      <c r="R281" s="23"/>
      <c r="S281" s="19" t="s">
        <v>34</v>
      </c>
      <c r="V281" s="16" t="str">
        <f t="shared" ca="1" si="30"/>
        <v>LD</v>
      </c>
      <c r="W281" s="14" t="str">
        <f t="shared" ca="1" si="30"/>
        <v>Other utilities</v>
      </c>
      <c r="X281" s="3" t="str">
        <f>'EE investment costs'!D330</f>
        <v>LA-46</v>
      </c>
      <c r="Y281" s="3" t="str">
        <f>'EE investment costs'!E330</f>
        <v>Light</v>
      </c>
      <c r="AC281" s="123">
        <f>'EE investment costs'!C330</f>
        <v>4.5999999999999996</v>
      </c>
      <c r="AD281" s="22"/>
    </row>
    <row r="282" spans="2:30">
      <c r="B282" s="14" t="str">
        <f t="shared" ca="1" si="26"/>
        <v>INDLDEFFEM-46</v>
      </c>
      <c r="C282" s="15" t="str">
        <f t="shared" ca="1" si="25"/>
        <v>ILDEM</v>
      </c>
      <c r="D282" s="16">
        <f>'EE investment costs'!$F$15</f>
        <v>2016</v>
      </c>
      <c r="E282" s="14">
        <f>VLOOKUP(X282,'EE investment costs'!$D$56:$R$656,15,0)</f>
        <v>4.1876100000000003</v>
      </c>
      <c r="F282" s="17">
        <f ca="1">INDEX('EE investment costs'!$D$56:$R$656,MATCH(X282,'EE investment costs'!$D$56:$D$656,0),MATCH($V$8,'EE investment costs'!$D$56:$R$56,0))</f>
        <v>1833.8675644687778</v>
      </c>
      <c r="I282" s="18">
        <v>1</v>
      </c>
      <c r="J282" s="18">
        <v>1</v>
      </c>
      <c r="K282" s="14">
        <f t="shared" ca="1" si="29"/>
        <v>0</v>
      </c>
      <c r="L282" s="26"/>
      <c r="M282" s="19" t="str">
        <f t="shared" ca="1" si="27"/>
        <v>INDLDEFFEM-46</v>
      </c>
      <c r="N282" s="23" t="str">
        <f t="shared" ca="1" si="28"/>
        <v>Other utilities Saving Tech-Electric Motors 4.6y</v>
      </c>
      <c r="O282" s="23" t="s">
        <v>32</v>
      </c>
      <c r="P282" s="23" t="s">
        <v>33</v>
      </c>
      <c r="Q282" s="23"/>
      <c r="R282" s="23"/>
      <c r="S282" s="19" t="s">
        <v>34</v>
      </c>
      <c r="V282" s="16" t="str">
        <f t="shared" ca="1" si="30"/>
        <v>LD</v>
      </c>
      <c r="W282" s="14" t="str">
        <f t="shared" ca="1" si="30"/>
        <v>Other utilities</v>
      </c>
      <c r="X282" s="3" t="str">
        <f>'EE investment costs'!D331</f>
        <v>EM-46</v>
      </c>
      <c r="Y282" s="3" t="str">
        <f>'EE investment costs'!E331</f>
        <v>Electric Motors</v>
      </c>
      <c r="AC282" s="123">
        <f>'EE investment costs'!C331</f>
        <v>4.5999999999999996</v>
      </c>
      <c r="AD282" s="22"/>
    </row>
    <row r="283" spans="2:30">
      <c r="B283" s="14" t="str">
        <f t="shared" ca="1" si="26"/>
        <v>INDLDEFFTF-46</v>
      </c>
      <c r="C283" s="15" t="str">
        <f t="shared" ca="1" si="25"/>
        <v>ILDTF</v>
      </c>
      <c r="D283" s="16">
        <f>'EE investment costs'!$F$15</f>
        <v>2016</v>
      </c>
      <c r="E283" s="14">
        <f>VLOOKUP(X283,'EE investment costs'!$D$56:$R$656,15,0)</f>
        <v>15.499999999999998</v>
      </c>
      <c r="F283" s="17">
        <f ca="1">INDEX('EE investment costs'!$D$56:$R$656,MATCH(X283,'EE investment costs'!$D$56:$D$656,0),MATCH($V$8,'EE investment costs'!$D$56:$R$56,0))</f>
        <v>675.91066321304481</v>
      </c>
      <c r="I283" s="18">
        <v>1</v>
      </c>
      <c r="J283" s="18">
        <v>1</v>
      </c>
      <c r="K283" s="14">
        <f t="shared" ca="1" si="29"/>
        <v>6</v>
      </c>
      <c r="L283" s="26"/>
      <c r="M283" s="19" t="str">
        <f t="shared" ca="1" si="27"/>
        <v>INDLDEFFTF-46</v>
      </c>
      <c r="N283" s="23" t="str">
        <f t="shared" ca="1" si="28"/>
        <v>Other utilities Saving Tech-Haulage Tractors, Trucks, Fishing boats 4.6y</v>
      </c>
      <c r="O283" s="23" t="s">
        <v>32</v>
      </c>
      <c r="P283" s="23" t="s">
        <v>33</v>
      </c>
      <c r="Q283" s="23"/>
      <c r="R283" s="23"/>
      <c r="S283" s="19" t="s">
        <v>34</v>
      </c>
      <c r="V283" s="16" t="str">
        <f t="shared" ca="1" si="30"/>
        <v>LD</v>
      </c>
      <c r="W283" s="14" t="str">
        <f t="shared" ca="1" si="30"/>
        <v>Other utilities</v>
      </c>
      <c r="X283" s="3" t="str">
        <f>'EE investment costs'!D332</f>
        <v>TF-46</v>
      </c>
      <c r="Y283" s="3" t="str">
        <f>'EE investment costs'!E332</f>
        <v>Haulage Tractors, Trucks, Fishing boats</v>
      </c>
      <c r="AC283" s="123">
        <f>'EE investment costs'!C332</f>
        <v>4.5999999999999996</v>
      </c>
      <c r="AD283" s="22"/>
    </row>
    <row r="284" spans="2:30">
      <c r="B284" s="14" t="str">
        <f t="shared" ca="1" si="26"/>
        <v>INDLDEFFMT-47</v>
      </c>
      <c r="C284" s="15" t="str">
        <f t="shared" ca="1" si="25"/>
        <v>ILDMT</v>
      </c>
      <c r="D284" s="16">
        <f>'EE investment costs'!$F$15</f>
        <v>2016</v>
      </c>
      <c r="E284" s="14">
        <f>VLOOKUP(X284,'EE investment costs'!$D$56:$R$656,15,0)</f>
        <v>6.0699999999999994</v>
      </c>
      <c r="F284" s="17">
        <f ca="1">INDEX('EE investment costs'!$D$56:$R$656,MATCH(X284,'EE investment costs'!$D$56:$D$656,0),MATCH($V$8,'EE investment costs'!$D$56:$R$56,0))</f>
        <v>686.04238194244442</v>
      </c>
      <c r="I284" s="18">
        <v>1</v>
      </c>
      <c r="J284" s="18">
        <v>1</v>
      </c>
      <c r="K284" s="14">
        <f t="shared" ca="1" si="29"/>
        <v>6</v>
      </c>
      <c r="M284" s="19" t="str">
        <f t="shared" ca="1" si="27"/>
        <v>INDLDEFFMT-47</v>
      </c>
      <c r="N284" s="23" t="str">
        <f t="shared" ca="1" si="28"/>
        <v>Other utilities Saving Tech-Heat Medium Temp. up to 150C 4.7y</v>
      </c>
      <c r="O284" s="23" t="s">
        <v>32</v>
      </c>
      <c r="P284" s="23" t="s">
        <v>33</v>
      </c>
      <c r="Q284" s="23"/>
      <c r="R284" s="23"/>
      <c r="S284" s="19" t="s">
        <v>34</v>
      </c>
      <c r="V284" s="16" t="str">
        <f t="shared" ca="1" si="30"/>
        <v>LD</v>
      </c>
      <c r="W284" s="14" t="str">
        <f t="shared" ca="1" si="30"/>
        <v>Other utilities</v>
      </c>
      <c r="X284" s="3" t="str">
        <f>'EE investment costs'!D333</f>
        <v>MT-47</v>
      </c>
      <c r="Y284" s="3" t="str">
        <f>'EE investment costs'!E333</f>
        <v>Heat Medium Temp. up to 150C</v>
      </c>
      <c r="AC284" s="123">
        <f>'EE investment costs'!C333</f>
        <v>4.7</v>
      </c>
      <c r="AD284" s="22"/>
    </row>
    <row r="285" spans="2:30">
      <c r="B285" s="14" t="str">
        <f t="shared" ca="1" si="26"/>
        <v>INDLDEFFHT-47</v>
      </c>
      <c r="C285" s="15" t="str">
        <f t="shared" ca="1" si="25"/>
        <v>ILDHT</v>
      </c>
      <c r="D285" s="16">
        <f>'EE investment costs'!$F$15</f>
        <v>2016</v>
      </c>
      <c r="E285" s="14">
        <f>VLOOKUP(X285,'EE investment costs'!$D$56:$R$656,15,0)</f>
        <v>4.8559999999999999</v>
      </c>
      <c r="F285" s="17">
        <f ca="1">INDEX('EE investment costs'!$D$56:$R$656,MATCH(X285,'EE investment costs'!$D$56:$D$656,0),MATCH($V$8,'EE investment costs'!$D$56:$R$56,0))</f>
        <v>520.50722225353229</v>
      </c>
      <c r="I285" s="18">
        <v>1</v>
      </c>
      <c r="J285" s="18">
        <v>1</v>
      </c>
      <c r="K285" s="14">
        <f t="shared" ca="1" si="29"/>
        <v>7</v>
      </c>
      <c r="M285" s="19" t="str">
        <f t="shared" ca="1" si="27"/>
        <v>INDLDEFFHT-47</v>
      </c>
      <c r="N285" s="23" t="str">
        <f t="shared" ca="1" si="28"/>
        <v>Other utilities Saving Tech-Heat High Temp. over 150C 4.7y</v>
      </c>
      <c r="O285" s="23" t="s">
        <v>32</v>
      </c>
      <c r="P285" s="23" t="s">
        <v>33</v>
      </c>
      <c r="Q285" s="23"/>
      <c r="R285" s="23"/>
      <c r="S285" s="19" t="s">
        <v>34</v>
      </c>
      <c r="V285" s="16" t="str">
        <f t="shared" ca="1" si="30"/>
        <v>LD</v>
      </c>
      <c r="W285" s="14" t="str">
        <f t="shared" ca="1" si="30"/>
        <v>Other utilities</v>
      </c>
      <c r="X285" s="3" t="str">
        <f>'EE investment costs'!D334</f>
        <v>HT-47</v>
      </c>
      <c r="Y285" s="3" t="str">
        <f>'EE investment costs'!E334</f>
        <v>Heat High Temp. over 150C</v>
      </c>
      <c r="AC285" s="123">
        <f>'EE investment costs'!C334</f>
        <v>4.7</v>
      </c>
      <c r="AD285" s="22"/>
    </row>
    <row r="286" spans="2:30">
      <c r="B286" s="14" t="str">
        <f t="shared" ca="1" si="26"/>
        <v>INDLDEFFRH-47</v>
      </c>
      <c r="C286" s="15" t="str">
        <f t="shared" ca="1" si="25"/>
        <v>ILDRH</v>
      </c>
      <c r="D286" s="16">
        <f>'EE investment costs'!$F$15</f>
        <v>2016</v>
      </c>
      <c r="E286" s="14">
        <f>VLOOKUP(X286,'EE investment costs'!$D$56:$R$656,15,0)</f>
        <v>16.13066666666667</v>
      </c>
      <c r="F286" s="17">
        <f ca="1">INDEX('EE investment costs'!$D$56:$R$656,MATCH(X286,'EE investment costs'!$D$56:$D$656,0),MATCH($V$8,'EE investment costs'!$D$56:$R$56,0))</f>
        <v>444.39396309642552</v>
      </c>
      <c r="I286" s="18">
        <v>1</v>
      </c>
      <c r="J286" s="18">
        <v>1</v>
      </c>
      <c r="K286" s="14">
        <f t="shared" ca="1" si="29"/>
        <v>8</v>
      </c>
      <c r="M286" s="19" t="str">
        <f t="shared" ca="1" si="27"/>
        <v>INDLDEFFRH-47</v>
      </c>
      <c r="N286" s="23" t="str">
        <f t="shared" ca="1" si="28"/>
        <v>Other utilities Saving Tech-Heat Room Heat 4.7y</v>
      </c>
      <c r="O286" s="23" t="s">
        <v>32</v>
      </c>
      <c r="P286" s="23" t="s">
        <v>33</v>
      </c>
      <c r="Q286" s="23"/>
      <c r="R286" s="23"/>
      <c r="S286" s="19" t="s">
        <v>34</v>
      </c>
      <c r="V286" s="16" t="str">
        <f t="shared" ca="1" si="30"/>
        <v>LD</v>
      </c>
      <c r="W286" s="14" t="str">
        <f t="shared" ca="1" si="30"/>
        <v>Other utilities</v>
      </c>
      <c r="X286" s="3" t="str">
        <f>'EE investment costs'!D335</f>
        <v>RH-47</v>
      </c>
      <c r="Y286" s="3" t="str">
        <f>'EE investment costs'!E335</f>
        <v>Heat Room Heat</v>
      </c>
      <c r="AC286" s="123">
        <f>'EE investment costs'!C335</f>
        <v>4.7</v>
      </c>
      <c r="AD286" s="22"/>
    </row>
    <row r="287" spans="2:30">
      <c r="B287" s="14" t="str">
        <f t="shared" ca="1" si="26"/>
        <v>INDLDEFFLA-47</v>
      </c>
      <c r="C287" s="15" t="str">
        <f t="shared" ca="1" si="25"/>
        <v>ILDLA</v>
      </c>
      <c r="D287" s="16">
        <f>'EE investment costs'!$F$15</f>
        <v>2016</v>
      </c>
      <c r="E287" s="14">
        <f>VLOOKUP(X287,'EE investment costs'!$D$56:$R$656,15,0)</f>
        <v>4.0012333333333334</v>
      </c>
      <c r="F287" s="17">
        <f ca="1">INDEX('EE investment costs'!$D$56:$R$656,MATCH(X287,'EE investment costs'!$D$56:$D$656,0),MATCH($V$8,'EE investment costs'!$D$56:$R$56,0))</f>
        <v>1714.5998963424088</v>
      </c>
      <c r="I287" s="18">
        <v>1</v>
      </c>
      <c r="J287" s="18">
        <v>1</v>
      </c>
      <c r="K287" s="14">
        <f t="shared" ca="1" si="29"/>
        <v>0</v>
      </c>
      <c r="M287" s="19" t="str">
        <f t="shared" ca="1" si="27"/>
        <v>INDLDEFFLA-47</v>
      </c>
      <c r="N287" s="23" t="str">
        <f t="shared" ca="1" si="28"/>
        <v>Other utilities Saving Tech-Light 4.7y</v>
      </c>
      <c r="O287" s="23" t="s">
        <v>32</v>
      </c>
      <c r="P287" s="23" t="s">
        <v>33</v>
      </c>
      <c r="Q287" s="23"/>
      <c r="R287" s="23"/>
      <c r="S287" s="19" t="s">
        <v>34</v>
      </c>
      <c r="V287" s="16" t="str">
        <f t="shared" ca="1" si="30"/>
        <v>LD</v>
      </c>
      <c r="W287" s="14" t="str">
        <f t="shared" ca="1" si="30"/>
        <v>Other utilities</v>
      </c>
      <c r="X287" s="3" t="str">
        <f>'EE investment costs'!D336</f>
        <v>LA-47</v>
      </c>
      <c r="Y287" s="3" t="str">
        <f>'EE investment costs'!E336</f>
        <v>Light</v>
      </c>
      <c r="AC287" s="123">
        <f>'EE investment costs'!C336</f>
        <v>4.7</v>
      </c>
      <c r="AD287" s="22"/>
    </row>
    <row r="288" spans="2:30">
      <c r="B288" s="14" t="str">
        <f t="shared" ca="1" si="26"/>
        <v>INDLDEFFEM-47</v>
      </c>
      <c r="C288" s="15" t="str">
        <f t="shared" ca="1" si="25"/>
        <v>ILDEM</v>
      </c>
      <c r="D288" s="16">
        <f>'EE investment costs'!$F$15</f>
        <v>2016</v>
      </c>
      <c r="E288" s="14">
        <f>VLOOKUP(X288,'EE investment costs'!$D$56:$R$656,15,0)</f>
        <v>4.201295</v>
      </c>
      <c r="F288" s="17">
        <f ca="1">INDEX('EE investment costs'!$D$56:$R$656,MATCH(X288,'EE investment costs'!$D$56:$D$656,0),MATCH($V$8,'EE investment costs'!$D$56:$R$56,0))</f>
        <v>1864.4359999348148</v>
      </c>
      <c r="I288" s="18">
        <v>1</v>
      </c>
      <c r="J288" s="18">
        <v>1</v>
      </c>
      <c r="K288" s="14">
        <f t="shared" ca="1" si="29"/>
        <v>0</v>
      </c>
      <c r="M288" s="19" t="str">
        <f t="shared" ca="1" si="27"/>
        <v>INDLDEFFEM-47</v>
      </c>
      <c r="N288" s="23" t="str">
        <f t="shared" ca="1" si="28"/>
        <v>Other utilities Saving Tech-Electric Motors 4.7y</v>
      </c>
      <c r="O288" s="23" t="s">
        <v>32</v>
      </c>
      <c r="P288" s="23" t="s">
        <v>33</v>
      </c>
      <c r="Q288" s="23"/>
      <c r="R288" s="23"/>
      <c r="S288" s="19" t="s">
        <v>34</v>
      </c>
      <c r="V288" s="16" t="str">
        <f t="shared" ca="1" si="30"/>
        <v>LD</v>
      </c>
      <c r="W288" s="14" t="str">
        <f t="shared" ca="1" si="30"/>
        <v>Other utilities</v>
      </c>
      <c r="X288" s="3" t="str">
        <f>'EE investment costs'!D337</f>
        <v>EM-47</v>
      </c>
      <c r="Y288" s="3" t="str">
        <f>'EE investment costs'!E337</f>
        <v>Electric Motors</v>
      </c>
      <c r="AC288" s="123">
        <f>'EE investment costs'!C337</f>
        <v>4.7</v>
      </c>
      <c r="AD288" s="22"/>
    </row>
    <row r="289" spans="2:30">
      <c r="B289" s="14" t="str">
        <f t="shared" ca="1" si="26"/>
        <v>INDLDEFFTF-47</v>
      </c>
      <c r="C289" s="15" t="str">
        <f t="shared" ca="1" si="25"/>
        <v>ILDTF</v>
      </c>
      <c r="D289" s="16">
        <f>'EE investment costs'!$F$15</f>
        <v>2016</v>
      </c>
      <c r="E289" s="14">
        <f>VLOOKUP(X289,'EE investment costs'!$D$56:$R$656,15,0)</f>
        <v>15.583333333333332</v>
      </c>
      <c r="F289" s="17">
        <f ca="1">INDEX('EE investment costs'!$D$56:$R$656,MATCH(X289,'EE investment costs'!$D$56:$D$656,0),MATCH($V$8,'EE investment costs'!$D$56:$R$56,0))</f>
        <v>690.60437328289368</v>
      </c>
      <c r="I289" s="18">
        <v>1</v>
      </c>
      <c r="J289" s="18">
        <v>1</v>
      </c>
      <c r="K289" s="14">
        <f t="shared" ca="1" si="29"/>
        <v>6</v>
      </c>
      <c r="M289" s="19" t="str">
        <f t="shared" ca="1" si="27"/>
        <v>INDLDEFFTF-47</v>
      </c>
      <c r="N289" s="23" t="str">
        <f t="shared" ca="1" si="28"/>
        <v>Other utilities Saving Tech-Haulage Tractors, Trucks, Fishing boats 4.7y</v>
      </c>
      <c r="O289" s="23" t="s">
        <v>32</v>
      </c>
      <c r="P289" s="23" t="s">
        <v>33</v>
      </c>
      <c r="Q289" s="23"/>
      <c r="R289" s="23"/>
      <c r="S289" s="19" t="s">
        <v>34</v>
      </c>
      <c r="V289" s="16" t="str">
        <f t="shared" ca="1" si="30"/>
        <v>LD</v>
      </c>
      <c r="W289" s="14" t="str">
        <f t="shared" ca="1" si="30"/>
        <v>Other utilities</v>
      </c>
      <c r="X289" s="3" t="str">
        <f>'EE investment costs'!D338</f>
        <v>TF-47</v>
      </c>
      <c r="Y289" s="3" t="str">
        <f>'EE investment costs'!E338</f>
        <v>Haulage Tractors, Trucks, Fishing boats</v>
      </c>
      <c r="AC289" s="123">
        <f>'EE investment costs'!C338</f>
        <v>4.7</v>
      </c>
      <c r="AD289" s="22"/>
    </row>
    <row r="290" spans="2:30">
      <c r="B290" s="14" t="str">
        <f t="shared" ca="1" si="26"/>
        <v>INDLDEFFMT-48</v>
      </c>
      <c r="C290" s="15" t="str">
        <f t="shared" ca="1" si="25"/>
        <v>ILDMT</v>
      </c>
      <c r="D290" s="16">
        <f>'EE investment costs'!$F$15</f>
        <v>2016</v>
      </c>
      <c r="E290" s="14">
        <f>VLOOKUP(X290,'EE investment costs'!$D$56:$R$656,15,0)</f>
        <v>6.0799999999999992</v>
      </c>
      <c r="F290" s="17">
        <f ca="1">INDEX('EE investment costs'!$D$56:$R$656,MATCH(X290,'EE investment costs'!$D$56:$D$656,0),MATCH($V$8,'EE investment costs'!$D$56:$R$56,0))</f>
        <v>697.79063904683233</v>
      </c>
      <c r="I290" s="18">
        <v>1</v>
      </c>
      <c r="J290" s="18">
        <v>1</v>
      </c>
      <c r="K290" s="14">
        <f t="shared" ca="1" si="29"/>
        <v>6</v>
      </c>
      <c r="M290" s="19" t="str">
        <f t="shared" ca="1" si="27"/>
        <v>INDLDEFFMT-48</v>
      </c>
      <c r="N290" s="23" t="str">
        <f t="shared" ca="1" si="28"/>
        <v>Other utilities Saving Tech-Heat Medium Temp. up to 150C 4.8y</v>
      </c>
      <c r="O290" s="23" t="s">
        <v>32</v>
      </c>
      <c r="P290" s="23" t="s">
        <v>33</v>
      </c>
      <c r="Q290" s="23"/>
      <c r="R290" s="23"/>
      <c r="S290" s="19" t="s">
        <v>34</v>
      </c>
      <c r="V290" s="16" t="str">
        <f t="shared" ca="1" si="30"/>
        <v>LD</v>
      </c>
      <c r="W290" s="14" t="str">
        <f t="shared" ca="1" si="30"/>
        <v>Other utilities</v>
      </c>
      <c r="X290" s="3" t="str">
        <f>'EE investment costs'!D339</f>
        <v>MT-48</v>
      </c>
      <c r="Y290" s="3" t="str">
        <f>'EE investment costs'!E339</f>
        <v>Heat Medium Temp. up to 150C</v>
      </c>
      <c r="AC290" s="123">
        <f>'EE investment costs'!C339</f>
        <v>4.8</v>
      </c>
      <c r="AD290" s="22"/>
    </row>
    <row r="291" spans="2:30">
      <c r="B291" s="14" t="str">
        <f t="shared" ca="1" si="26"/>
        <v>INDLDEFFHT-48</v>
      </c>
      <c r="C291" s="15" t="str">
        <f t="shared" ca="1" si="25"/>
        <v>ILDHT</v>
      </c>
      <c r="D291" s="16">
        <f>'EE investment costs'!$F$15</f>
        <v>2016</v>
      </c>
      <c r="E291" s="14">
        <f>VLOOKUP(X291,'EE investment costs'!$D$56:$R$656,15,0)</f>
        <v>4.8639999999999999</v>
      </c>
      <c r="F291" s="17">
        <f ca="1">INDEX('EE investment costs'!$D$56:$R$656,MATCH(X291,'EE investment costs'!$D$56:$D$656,0),MATCH($V$8,'EE investment costs'!$D$56:$R$56,0))</f>
        <v>526.89158327417567</v>
      </c>
      <c r="I291" s="18">
        <v>1</v>
      </c>
      <c r="J291" s="18">
        <v>1</v>
      </c>
      <c r="K291" s="14">
        <f t="shared" ca="1" si="29"/>
        <v>7</v>
      </c>
      <c r="M291" s="19" t="str">
        <f t="shared" ca="1" si="27"/>
        <v>INDLDEFFHT-48</v>
      </c>
      <c r="N291" s="23" t="str">
        <f t="shared" ca="1" si="28"/>
        <v>Other utilities Saving Tech-Heat High Temp. over 150C 4.8y</v>
      </c>
      <c r="O291" s="23" t="s">
        <v>32</v>
      </c>
      <c r="P291" s="23" t="s">
        <v>33</v>
      </c>
      <c r="Q291" s="23"/>
      <c r="R291" s="23"/>
      <c r="S291" s="19" t="s">
        <v>34</v>
      </c>
      <c r="V291" s="16" t="str">
        <f t="shared" ca="1" si="30"/>
        <v>LD</v>
      </c>
      <c r="W291" s="14" t="str">
        <f t="shared" ca="1" si="30"/>
        <v>Other utilities</v>
      </c>
      <c r="X291" s="3" t="str">
        <f>'EE investment costs'!D340</f>
        <v>HT-48</v>
      </c>
      <c r="Y291" s="3" t="str">
        <f>'EE investment costs'!E340</f>
        <v>Heat High Temp. over 150C</v>
      </c>
      <c r="AC291" s="123">
        <f>'EE investment costs'!C340</f>
        <v>4.8</v>
      </c>
      <c r="AD291" s="22"/>
    </row>
    <row r="292" spans="2:30">
      <c r="B292" s="14" t="str">
        <f t="shared" ca="1" si="26"/>
        <v>INDLDEFFRH-48</v>
      </c>
      <c r="C292" s="15" t="str">
        <f t="shared" ca="1" si="25"/>
        <v>ILDRH</v>
      </c>
      <c r="D292" s="16">
        <f>'EE investment costs'!$F$15</f>
        <v>2016</v>
      </c>
      <c r="E292" s="14">
        <f>VLOOKUP(X292,'EE investment costs'!$D$56:$R$656,15,0)</f>
        <v>16.149333333333335</v>
      </c>
      <c r="F292" s="17">
        <f ca="1">INDEX('EE investment costs'!$D$56:$R$656,MATCH(X292,'EE investment costs'!$D$56:$D$656,0),MATCH($V$8,'EE investment costs'!$D$56:$R$56,0))</f>
        <v>481.42679335446081</v>
      </c>
      <c r="I292" s="18">
        <v>1</v>
      </c>
      <c r="J292" s="18">
        <v>1</v>
      </c>
      <c r="K292" s="14">
        <f t="shared" ca="1" si="29"/>
        <v>8</v>
      </c>
      <c r="M292" s="19" t="str">
        <f t="shared" ca="1" si="27"/>
        <v>INDLDEFFRH-48</v>
      </c>
      <c r="N292" s="23" t="str">
        <f t="shared" ca="1" si="28"/>
        <v>Other utilities Saving Tech-Heat Room Heat 4.8y</v>
      </c>
      <c r="O292" s="23" t="s">
        <v>32</v>
      </c>
      <c r="P292" s="23" t="s">
        <v>33</v>
      </c>
      <c r="Q292" s="23"/>
      <c r="R292" s="23"/>
      <c r="S292" s="19" t="s">
        <v>34</v>
      </c>
      <c r="V292" s="16" t="str">
        <f t="shared" ca="1" si="30"/>
        <v>LD</v>
      </c>
      <c r="W292" s="14" t="str">
        <f t="shared" ca="1" si="30"/>
        <v>Other utilities</v>
      </c>
      <c r="X292" s="3" t="str">
        <f>'EE investment costs'!D341</f>
        <v>RH-48</v>
      </c>
      <c r="Y292" s="3" t="str">
        <f>'EE investment costs'!E341</f>
        <v>Heat Room Heat</v>
      </c>
      <c r="AC292" s="123">
        <f>'EE investment costs'!C341</f>
        <v>4.8</v>
      </c>
      <c r="AD292" s="22"/>
    </row>
    <row r="293" spans="2:30">
      <c r="B293" s="14" t="str">
        <f t="shared" ca="1" si="26"/>
        <v>INDLDEFFLA-48</v>
      </c>
      <c r="C293" s="15" t="str">
        <f t="shared" ca="1" si="25"/>
        <v>ILDLA</v>
      </c>
      <c r="D293" s="16">
        <f>'EE investment costs'!$F$15</f>
        <v>2016</v>
      </c>
      <c r="E293" s="14">
        <f>VLOOKUP(X293,'EE investment costs'!$D$56:$R$656,15,0)</f>
        <v>4.0142666666666669</v>
      </c>
      <c r="F293" s="17">
        <f ca="1">INDEX('EE investment costs'!$D$56:$R$656,MATCH(X293,'EE investment costs'!$D$56:$D$656,0),MATCH($V$8,'EE investment costs'!$D$56:$R$56,0))</f>
        <v>1730.074399688421</v>
      </c>
      <c r="I293" s="18">
        <v>1</v>
      </c>
      <c r="J293" s="18">
        <v>1</v>
      </c>
      <c r="K293" s="14">
        <f t="shared" ca="1" si="29"/>
        <v>0</v>
      </c>
      <c r="M293" s="19" t="str">
        <f t="shared" ca="1" si="27"/>
        <v>INDLDEFFLA-48</v>
      </c>
      <c r="N293" s="23" t="str">
        <f t="shared" ca="1" si="28"/>
        <v>Other utilities Saving Tech-Light 4.8y</v>
      </c>
      <c r="O293" s="23" t="s">
        <v>32</v>
      </c>
      <c r="P293" s="23" t="s">
        <v>33</v>
      </c>
      <c r="Q293" s="23"/>
      <c r="R293" s="23"/>
      <c r="S293" s="19" t="s">
        <v>34</v>
      </c>
      <c r="V293" s="16" t="str">
        <f t="shared" ca="1" si="30"/>
        <v>LD</v>
      </c>
      <c r="W293" s="14" t="str">
        <f t="shared" ca="1" si="30"/>
        <v>Other utilities</v>
      </c>
      <c r="X293" s="3" t="str">
        <f>'EE investment costs'!D342</f>
        <v>LA-48</v>
      </c>
      <c r="Y293" s="3" t="str">
        <f>'EE investment costs'!E342</f>
        <v>Light</v>
      </c>
      <c r="AC293" s="123">
        <f>'EE investment costs'!C342</f>
        <v>4.8</v>
      </c>
      <c r="AD293" s="22"/>
    </row>
    <row r="294" spans="2:30">
      <c r="B294" s="14" t="str">
        <f t="shared" ca="1" si="26"/>
        <v>INDLDEFFEM-48</v>
      </c>
      <c r="C294" s="15" t="str">
        <f t="shared" ca="1" si="25"/>
        <v>ILDEM</v>
      </c>
      <c r="D294" s="16">
        <f>'EE investment costs'!$F$15</f>
        <v>2016</v>
      </c>
      <c r="E294" s="14">
        <f>VLOOKUP(X294,'EE investment costs'!$D$56:$R$656,15,0)</f>
        <v>4.2149799999999997</v>
      </c>
      <c r="F294" s="17">
        <f ca="1">INDEX('EE investment costs'!$D$56:$R$656,MATCH(X294,'EE investment costs'!$D$56:$D$656,0),MATCH($V$8,'EE investment costs'!$D$56:$R$56,0))</f>
        <v>1895.0044354008517</v>
      </c>
      <c r="I294" s="18">
        <v>1</v>
      </c>
      <c r="J294" s="18">
        <v>1</v>
      </c>
      <c r="K294" s="14">
        <f t="shared" ca="1" si="29"/>
        <v>0</v>
      </c>
      <c r="M294" s="19" t="str">
        <f t="shared" ca="1" si="27"/>
        <v>INDLDEFFEM-48</v>
      </c>
      <c r="N294" s="23" t="str">
        <f t="shared" ca="1" si="28"/>
        <v>Other utilities Saving Tech-Electric Motors 4.8y</v>
      </c>
      <c r="O294" s="23" t="s">
        <v>32</v>
      </c>
      <c r="P294" s="23" t="s">
        <v>33</v>
      </c>
      <c r="Q294" s="23"/>
      <c r="R294" s="23"/>
      <c r="S294" s="19" t="s">
        <v>34</v>
      </c>
      <c r="V294" s="16" t="str">
        <f t="shared" ca="1" si="30"/>
        <v>LD</v>
      </c>
      <c r="W294" s="14" t="str">
        <f t="shared" ca="1" si="30"/>
        <v>Other utilities</v>
      </c>
      <c r="X294" s="3" t="str">
        <f>'EE investment costs'!D343</f>
        <v>EM-48</v>
      </c>
      <c r="Y294" s="3" t="str">
        <f>'EE investment costs'!E343</f>
        <v>Electric Motors</v>
      </c>
      <c r="AC294" s="123">
        <f>'EE investment costs'!C343</f>
        <v>4.8</v>
      </c>
      <c r="AD294" s="22"/>
    </row>
    <row r="295" spans="2:30">
      <c r="B295" s="14" t="str">
        <f t="shared" ca="1" si="26"/>
        <v>INDLDEFFTF-48</v>
      </c>
      <c r="C295" s="15" t="str">
        <f t="shared" ca="1" si="25"/>
        <v>ILDTF</v>
      </c>
      <c r="D295" s="16">
        <f>'EE investment costs'!$F$15</f>
        <v>2016</v>
      </c>
      <c r="E295" s="14">
        <f>VLOOKUP(X295,'EE investment costs'!$D$56:$R$656,15,0)</f>
        <v>15.666666666666664</v>
      </c>
      <c r="F295" s="17">
        <f ca="1">INDEX('EE investment costs'!$D$56:$R$656,MATCH(X295,'EE investment costs'!$D$56:$D$656,0),MATCH($V$8,'EE investment costs'!$D$56:$R$56,0))</f>
        <v>705.29808335274254</v>
      </c>
      <c r="I295" s="18">
        <v>1</v>
      </c>
      <c r="J295" s="18">
        <v>1</v>
      </c>
      <c r="K295" s="14">
        <f t="shared" ca="1" si="29"/>
        <v>5</v>
      </c>
      <c r="M295" s="19" t="str">
        <f t="shared" ca="1" si="27"/>
        <v>INDLDEFFTF-48</v>
      </c>
      <c r="N295" s="23" t="str">
        <f t="shared" ca="1" si="28"/>
        <v>Other utilities Saving Tech-Haulage Tractors, Trucks, Fishing boats 4.8y</v>
      </c>
      <c r="O295" s="23" t="s">
        <v>32</v>
      </c>
      <c r="P295" s="23" t="s">
        <v>33</v>
      </c>
      <c r="Q295" s="23"/>
      <c r="R295" s="23"/>
      <c r="S295" s="19" t="s">
        <v>34</v>
      </c>
      <c r="V295" s="16" t="str">
        <f t="shared" ca="1" si="30"/>
        <v>LD</v>
      </c>
      <c r="W295" s="14" t="str">
        <f t="shared" ca="1" si="30"/>
        <v>Other utilities</v>
      </c>
      <c r="X295" s="3" t="str">
        <f>'EE investment costs'!D344</f>
        <v>TF-48</v>
      </c>
      <c r="Y295" s="3" t="str">
        <f>'EE investment costs'!E344</f>
        <v>Haulage Tractors, Trucks, Fishing boats</v>
      </c>
      <c r="AC295" s="123">
        <f>'EE investment costs'!C344</f>
        <v>4.8</v>
      </c>
      <c r="AD295" s="22"/>
    </row>
    <row r="296" spans="2:30">
      <c r="B296" s="14" t="str">
        <f t="shared" ca="1" si="26"/>
        <v>INDLDEFFMT-49</v>
      </c>
      <c r="C296" s="15" t="str">
        <f t="shared" ca="1" si="25"/>
        <v>ILDMT</v>
      </c>
      <c r="D296" s="16">
        <f>'EE investment costs'!$F$15</f>
        <v>2016</v>
      </c>
      <c r="E296" s="14">
        <f>VLOOKUP(X296,'EE investment costs'!$D$56:$R$656,15,0)</f>
        <v>6.09</v>
      </c>
      <c r="F296" s="17">
        <f ca="1">INDEX('EE investment costs'!$D$56:$R$656,MATCH(X296,'EE investment costs'!$D$56:$D$656,0),MATCH($V$8,'EE investment costs'!$D$56:$R$56,0))</f>
        <v>709.53889615122034</v>
      </c>
      <c r="I296" s="18">
        <v>1</v>
      </c>
      <c r="J296" s="18">
        <v>1</v>
      </c>
      <c r="K296" s="14">
        <f t="shared" ca="1" si="29"/>
        <v>5</v>
      </c>
      <c r="M296" s="19" t="str">
        <f t="shared" ca="1" si="27"/>
        <v>INDLDEFFMT-49</v>
      </c>
      <c r="N296" s="23" t="str">
        <f t="shared" ca="1" si="28"/>
        <v>Other utilities Saving Tech-Heat Medium Temp. up to 150C 4.9y</v>
      </c>
      <c r="O296" s="23" t="s">
        <v>32</v>
      </c>
      <c r="P296" s="23" t="s">
        <v>33</v>
      </c>
      <c r="Q296" s="23"/>
      <c r="R296" s="23"/>
      <c r="S296" s="19" t="s">
        <v>34</v>
      </c>
      <c r="V296" s="16" t="str">
        <f t="shared" ca="1" si="30"/>
        <v>LD</v>
      </c>
      <c r="W296" s="14" t="str">
        <f t="shared" ca="1" si="30"/>
        <v>Other utilities</v>
      </c>
      <c r="X296" s="3" t="str">
        <f>'EE investment costs'!D345</f>
        <v>MT-49</v>
      </c>
      <c r="Y296" s="3" t="str">
        <f>'EE investment costs'!E345</f>
        <v>Heat Medium Temp. up to 150C</v>
      </c>
      <c r="AC296" s="123">
        <f>'EE investment costs'!C345</f>
        <v>4.9000000000000004</v>
      </c>
      <c r="AD296" s="22"/>
    </row>
    <row r="297" spans="2:30">
      <c r="B297" s="14" t="str">
        <f t="shared" ca="1" si="26"/>
        <v>INDLDEFFHT-49</v>
      </c>
      <c r="C297" s="15" t="str">
        <f t="shared" ca="1" si="25"/>
        <v>ILDHT</v>
      </c>
      <c r="D297" s="16">
        <f>'EE investment costs'!$F$15</f>
        <v>2016</v>
      </c>
      <c r="E297" s="14">
        <f>VLOOKUP(X297,'EE investment costs'!$D$56:$R$656,15,0)</f>
        <v>4.8719999999999999</v>
      </c>
      <c r="F297" s="17">
        <f ca="1">INDEX('EE investment costs'!$D$56:$R$656,MATCH(X297,'EE investment costs'!$D$56:$D$656,0),MATCH($V$8,'EE investment costs'!$D$56:$R$56,0))</f>
        <v>533.27594429481917</v>
      </c>
      <c r="I297" s="18">
        <v>1</v>
      </c>
      <c r="J297" s="18">
        <v>1</v>
      </c>
      <c r="K297" s="14">
        <f t="shared" ca="1" si="29"/>
        <v>7</v>
      </c>
      <c r="M297" s="19" t="str">
        <f t="shared" ca="1" si="27"/>
        <v>INDLDEFFHT-49</v>
      </c>
      <c r="N297" s="23" t="str">
        <f t="shared" ca="1" si="28"/>
        <v>Other utilities Saving Tech-Heat High Temp. over 150C 4.9y</v>
      </c>
      <c r="O297" s="23" t="s">
        <v>32</v>
      </c>
      <c r="P297" s="23" t="s">
        <v>33</v>
      </c>
      <c r="Q297" s="23"/>
      <c r="R297" s="23"/>
      <c r="S297" s="19" t="s">
        <v>34</v>
      </c>
      <c r="V297" s="16" t="str">
        <f t="shared" ca="1" si="30"/>
        <v>LD</v>
      </c>
      <c r="W297" s="14" t="str">
        <f t="shared" ca="1" si="30"/>
        <v>Other utilities</v>
      </c>
      <c r="X297" s="3" t="str">
        <f>'EE investment costs'!D346</f>
        <v>HT-49</v>
      </c>
      <c r="Y297" s="3" t="str">
        <f>'EE investment costs'!E346</f>
        <v>Heat High Temp. over 150C</v>
      </c>
      <c r="AC297" s="123">
        <f>'EE investment costs'!C346</f>
        <v>4.9000000000000004</v>
      </c>
      <c r="AD297" s="22"/>
    </row>
    <row r="298" spans="2:30">
      <c r="B298" s="14" t="str">
        <f t="shared" ca="1" si="26"/>
        <v>INDLDEFFRH-49</v>
      </c>
      <c r="C298" s="15" t="str">
        <f t="shared" ca="1" si="25"/>
        <v>ILDRH</v>
      </c>
      <c r="D298" s="16">
        <f>'EE investment costs'!$F$15</f>
        <v>2016</v>
      </c>
      <c r="E298" s="14">
        <f>VLOOKUP(X298,'EE investment costs'!$D$56:$R$656,15,0)</f>
        <v>16.168000000000003</v>
      </c>
      <c r="F298" s="17">
        <f ca="1">INDEX('EE investment costs'!$D$56:$R$656,MATCH(X298,'EE investment costs'!$D$56:$D$656,0),MATCH($V$8,'EE investment costs'!$D$56:$R$56,0))</f>
        <v>518.45962361249633</v>
      </c>
      <c r="I298" s="18">
        <v>1</v>
      </c>
      <c r="J298" s="18">
        <v>1</v>
      </c>
      <c r="K298" s="14">
        <f t="shared" ca="1" si="29"/>
        <v>7</v>
      </c>
      <c r="M298" s="19" t="str">
        <f t="shared" ca="1" si="27"/>
        <v>INDLDEFFRH-49</v>
      </c>
      <c r="N298" s="23" t="str">
        <f t="shared" ca="1" si="28"/>
        <v>Other utilities Saving Tech-Heat Room Heat 4.9y</v>
      </c>
      <c r="O298" s="23" t="s">
        <v>32</v>
      </c>
      <c r="P298" s="23" t="s">
        <v>33</v>
      </c>
      <c r="Q298" s="23"/>
      <c r="R298" s="23"/>
      <c r="S298" s="19" t="s">
        <v>34</v>
      </c>
      <c r="V298" s="16" t="str">
        <f t="shared" ca="1" si="30"/>
        <v>LD</v>
      </c>
      <c r="W298" s="14" t="str">
        <f t="shared" ca="1" si="30"/>
        <v>Other utilities</v>
      </c>
      <c r="X298" s="3" t="str">
        <f>'EE investment costs'!D347</f>
        <v>RH-49</v>
      </c>
      <c r="Y298" s="3" t="str">
        <f>'EE investment costs'!E347</f>
        <v>Heat Room Heat</v>
      </c>
      <c r="AC298" s="123">
        <f>'EE investment costs'!C347</f>
        <v>4.9000000000000004</v>
      </c>
      <c r="AD298" s="22"/>
    </row>
    <row r="299" spans="2:30">
      <c r="B299" s="14" t="str">
        <f t="shared" ca="1" si="26"/>
        <v>INDLDEFFLA-49</v>
      </c>
      <c r="C299" s="15" t="str">
        <f t="shared" ca="1" si="25"/>
        <v>ILDLA</v>
      </c>
      <c r="D299" s="16">
        <f>'EE investment costs'!$F$15</f>
        <v>2016</v>
      </c>
      <c r="E299" s="14">
        <f>VLOOKUP(X299,'EE investment costs'!$D$56:$R$656,15,0)</f>
        <v>4.0273000000000003</v>
      </c>
      <c r="F299" s="17">
        <f ca="1">INDEX('EE investment costs'!$D$56:$R$656,MATCH(X299,'EE investment costs'!$D$56:$D$656,0),MATCH($V$8,'EE investment costs'!$D$56:$R$56,0))</f>
        <v>1745.5489030344331</v>
      </c>
      <c r="I299" s="18">
        <v>1</v>
      </c>
      <c r="J299" s="18">
        <v>1</v>
      </c>
      <c r="K299" s="14">
        <f t="shared" ca="1" si="29"/>
        <v>0</v>
      </c>
      <c r="M299" s="19" t="str">
        <f t="shared" ca="1" si="27"/>
        <v>INDLDEFFLA-49</v>
      </c>
      <c r="N299" s="23" t="str">
        <f t="shared" ca="1" si="28"/>
        <v>Other utilities Saving Tech-Light 4.9y</v>
      </c>
      <c r="O299" s="23" t="s">
        <v>32</v>
      </c>
      <c r="P299" s="23" t="s">
        <v>33</v>
      </c>
      <c r="Q299" s="23"/>
      <c r="R299" s="23"/>
      <c r="S299" s="19" t="s">
        <v>34</v>
      </c>
      <c r="V299" s="16" t="str">
        <f t="shared" ca="1" si="30"/>
        <v>LD</v>
      </c>
      <c r="W299" s="14" t="str">
        <f t="shared" ca="1" si="30"/>
        <v>Other utilities</v>
      </c>
      <c r="X299" s="3" t="str">
        <f>'EE investment costs'!D348</f>
        <v>LA-49</v>
      </c>
      <c r="Y299" s="3" t="str">
        <f>'EE investment costs'!E348</f>
        <v>Light</v>
      </c>
      <c r="AC299" s="123">
        <f>'EE investment costs'!C348</f>
        <v>4.9000000000000004</v>
      </c>
      <c r="AD299" s="22"/>
    </row>
    <row r="300" spans="2:30">
      <c r="B300" s="14" t="str">
        <f t="shared" ca="1" si="26"/>
        <v>INDLDEFFEM-49</v>
      </c>
      <c r="C300" s="15" t="str">
        <f t="shared" ca="1" si="25"/>
        <v>ILDEM</v>
      </c>
      <c r="D300" s="16">
        <f>'EE investment costs'!$F$15</f>
        <v>2016</v>
      </c>
      <c r="E300" s="14">
        <f>VLOOKUP(X300,'EE investment costs'!$D$56:$R$656,15,0)</f>
        <v>4.2286650000000003</v>
      </c>
      <c r="F300" s="17">
        <f ca="1">INDEX('EE investment costs'!$D$56:$R$656,MATCH(X300,'EE investment costs'!$D$56:$D$656,0),MATCH($V$8,'EE investment costs'!$D$56:$R$56,0))</f>
        <v>1925.5728708668885</v>
      </c>
      <c r="I300" s="18">
        <v>1</v>
      </c>
      <c r="J300" s="18">
        <v>1</v>
      </c>
      <c r="K300" s="14">
        <f t="shared" ca="1" si="29"/>
        <v>0</v>
      </c>
      <c r="M300" s="19" t="str">
        <f t="shared" ca="1" si="27"/>
        <v>INDLDEFFEM-49</v>
      </c>
      <c r="N300" s="23" t="str">
        <f t="shared" ca="1" si="28"/>
        <v>Other utilities Saving Tech-Electric Motors 4.9y</v>
      </c>
      <c r="O300" s="23" t="s">
        <v>32</v>
      </c>
      <c r="P300" s="23" t="s">
        <v>33</v>
      </c>
      <c r="Q300" s="23"/>
      <c r="R300" s="23"/>
      <c r="S300" s="19" t="s">
        <v>34</v>
      </c>
      <c r="V300" s="16" t="str">
        <f t="shared" ca="1" si="30"/>
        <v>LD</v>
      </c>
      <c r="W300" s="14" t="str">
        <f t="shared" ca="1" si="30"/>
        <v>Other utilities</v>
      </c>
      <c r="X300" s="3" t="str">
        <f>'EE investment costs'!D349</f>
        <v>EM-49</v>
      </c>
      <c r="Y300" s="3" t="str">
        <f>'EE investment costs'!E349</f>
        <v>Electric Motors</v>
      </c>
      <c r="AC300" s="123">
        <f>'EE investment costs'!C349</f>
        <v>4.9000000000000004</v>
      </c>
      <c r="AD300" s="22"/>
    </row>
    <row r="301" spans="2:30">
      <c r="B301" s="14" t="str">
        <f t="shared" ca="1" si="26"/>
        <v>INDLDEFFTF-49</v>
      </c>
      <c r="C301" s="15" t="str">
        <f t="shared" ca="1" si="25"/>
        <v>ILDTF</v>
      </c>
      <c r="D301" s="16">
        <f>'EE investment costs'!$F$15</f>
        <v>2016</v>
      </c>
      <c r="E301" s="14">
        <f>VLOOKUP(X301,'EE investment costs'!$D$56:$R$656,15,0)</f>
        <v>15.75</v>
      </c>
      <c r="F301" s="17">
        <f ca="1">INDEX('EE investment costs'!$D$56:$R$656,MATCH(X301,'EE investment costs'!$D$56:$D$656,0),MATCH($V$8,'EE investment costs'!$D$56:$R$56,0))</f>
        <v>719.99179342259129</v>
      </c>
      <c r="I301" s="18">
        <v>1</v>
      </c>
      <c r="J301" s="18">
        <v>1</v>
      </c>
      <c r="K301" s="14">
        <f t="shared" ca="1" si="29"/>
        <v>5</v>
      </c>
      <c r="M301" s="19" t="str">
        <f t="shared" ca="1" si="27"/>
        <v>INDLDEFFTF-49</v>
      </c>
      <c r="N301" s="23" t="str">
        <f t="shared" ca="1" si="28"/>
        <v>Other utilities Saving Tech-Haulage Tractors, Trucks, Fishing boats 4.9y</v>
      </c>
      <c r="O301" s="23" t="s">
        <v>32</v>
      </c>
      <c r="P301" s="23" t="s">
        <v>33</v>
      </c>
      <c r="Q301" s="23"/>
      <c r="R301" s="23"/>
      <c r="S301" s="19" t="s">
        <v>34</v>
      </c>
      <c r="V301" s="16" t="str">
        <f t="shared" ca="1" si="30"/>
        <v>LD</v>
      </c>
      <c r="W301" s="14" t="str">
        <f t="shared" ca="1" si="30"/>
        <v>Other utilities</v>
      </c>
      <c r="X301" s="3" t="str">
        <f>'EE investment costs'!D350</f>
        <v>TF-49</v>
      </c>
      <c r="Y301" s="3" t="str">
        <f>'EE investment costs'!E350</f>
        <v>Haulage Tractors, Trucks, Fishing boats</v>
      </c>
      <c r="AC301" s="123">
        <f>'EE investment costs'!C350</f>
        <v>4.9000000000000004</v>
      </c>
      <c r="AD301" s="22"/>
    </row>
    <row r="302" spans="2:30">
      <c r="B302" s="14" t="str">
        <f t="shared" ca="1" si="26"/>
        <v>INDLDEFFMT-50</v>
      </c>
      <c r="C302" s="15" t="str">
        <f t="shared" ca="1" si="25"/>
        <v>ILDMT</v>
      </c>
      <c r="D302" s="16">
        <f>'EE investment costs'!$F$15</f>
        <v>2016</v>
      </c>
      <c r="E302" s="14">
        <f>VLOOKUP(X302,'EE investment costs'!$D$56:$R$656,15,0)</f>
        <v>6.1</v>
      </c>
      <c r="F302" s="17">
        <f ca="1">INDEX('EE investment costs'!$D$56:$R$656,MATCH(X302,'EE investment costs'!$D$56:$D$656,0),MATCH($V$8,'EE investment costs'!$D$56:$R$56,0))</f>
        <v>721.28715325560825</v>
      </c>
      <c r="I302" s="18">
        <v>1</v>
      </c>
      <c r="J302" s="18">
        <v>1</v>
      </c>
      <c r="K302" s="14">
        <f t="shared" ca="1" si="29"/>
        <v>5</v>
      </c>
      <c r="M302" s="19" t="str">
        <f t="shared" ca="1" si="27"/>
        <v>INDLDEFFMT-50</v>
      </c>
      <c r="N302" s="23" t="str">
        <f t="shared" ca="1" si="28"/>
        <v>Other utilities Saving Tech-Heat Medium Temp. up to 150C 5y</v>
      </c>
      <c r="O302" s="23" t="s">
        <v>32</v>
      </c>
      <c r="P302" s="23" t="s">
        <v>33</v>
      </c>
      <c r="Q302" s="23"/>
      <c r="R302" s="23"/>
      <c r="S302" s="19" t="s">
        <v>34</v>
      </c>
      <c r="V302" s="16" t="str">
        <f t="shared" ca="1" si="30"/>
        <v>LD</v>
      </c>
      <c r="W302" s="14" t="str">
        <f t="shared" ca="1" si="30"/>
        <v>Other utilities</v>
      </c>
      <c r="X302" s="3" t="str">
        <f>'EE investment costs'!D351</f>
        <v>MT-50</v>
      </c>
      <c r="Y302" s="3" t="str">
        <f>'EE investment costs'!E351</f>
        <v>Heat Medium Temp. up to 150C</v>
      </c>
      <c r="AC302" s="123">
        <f>'EE investment costs'!C351</f>
        <v>5</v>
      </c>
      <c r="AD302" s="22"/>
    </row>
    <row r="303" spans="2:30">
      <c r="B303" s="14" t="str">
        <f t="shared" ca="1" si="26"/>
        <v>INDLDEFFHT-50</v>
      </c>
      <c r="C303" s="15" t="str">
        <f t="shared" ca="1" si="25"/>
        <v>ILDHT</v>
      </c>
      <c r="D303" s="16">
        <f>'EE investment costs'!$F$15</f>
        <v>2016</v>
      </c>
      <c r="E303" s="14">
        <f>VLOOKUP(X303,'EE investment costs'!$D$56:$R$656,15,0)</f>
        <v>4.88</v>
      </c>
      <c r="F303" s="17">
        <f ca="1">INDEX('EE investment costs'!$D$56:$R$656,MATCH(X303,'EE investment costs'!$D$56:$D$656,0),MATCH($V$8,'EE investment costs'!$D$56:$R$56,0))</f>
        <v>539.66030531546267</v>
      </c>
      <c r="I303" s="18">
        <v>1</v>
      </c>
      <c r="J303" s="18">
        <v>1</v>
      </c>
      <c r="K303" s="14">
        <f t="shared" ca="1" si="29"/>
        <v>7</v>
      </c>
      <c r="M303" s="19" t="str">
        <f t="shared" ca="1" si="27"/>
        <v>INDLDEFFHT-50</v>
      </c>
      <c r="N303" s="23" t="str">
        <f t="shared" ca="1" si="28"/>
        <v>Other utilities Saving Tech-Heat High Temp. over 150C 5y</v>
      </c>
      <c r="O303" s="23" t="s">
        <v>32</v>
      </c>
      <c r="P303" s="23" t="s">
        <v>33</v>
      </c>
      <c r="Q303" s="23"/>
      <c r="R303" s="23"/>
      <c r="S303" s="19" t="s">
        <v>34</v>
      </c>
      <c r="V303" s="16" t="str">
        <f t="shared" ca="1" si="30"/>
        <v>LD</v>
      </c>
      <c r="W303" s="14" t="str">
        <f t="shared" ca="1" si="30"/>
        <v>Other utilities</v>
      </c>
      <c r="X303" s="3" t="str">
        <f>'EE investment costs'!D352</f>
        <v>HT-50</v>
      </c>
      <c r="Y303" s="3" t="str">
        <f>'EE investment costs'!E352</f>
        <v>Heat High Temp. over 150C</v>
      </c>
      <c r="AC303" s="123">
        <f>'EE investment costs'!C352</f>
        <v>5</v>
      </c>
      <c r="AD303" s="22"/>
    </row>
    <row r="304" spans="2:30">
      <c r="B304" s="14" t="str">
        <f t="shared" ca="1" si="26"/>
        <v>INDLDEFFRH-50</v>
      </c>
      <c r="C304" s="15" t="str">
        <f t="shared" ca="1" si="25"/>
        <v>ILDRH</v>
      </c>
      <c r="D304" s="16">
        <f>'EE investment costs'!$F$15</f>
        <v>2016</v>
      </c>
      <c r="E304" s="14">
        <f>VLOOKUP(X304,'EE investment costs'!$D$56:$R$656,15,0)</f>
        <v>16.186666666666667</v>
      </c>
      <c r="F304" s="17">
        <f ca="1">INDEX('EE investment costs'!$D$56:$R$656,MATCH(X304,'EE investment costs'!$D$56:$D$656,0),MATCH($V$8,'EE investment costs'!$D$56:$R$56,0))</f>
        <v>555.49245387053168</v>
      </c>
      <c r="I304" s="18">
        <v>1</v>
      </c>
      <c r="J304" s="18">
        <v>1</v>
      </c>
      <c r="K304" s="14">
        <f t="shared" ca="1" si="29"/>
        <v>7</v>
      </c>
      <c r="M304" s="19" t="str">
        <f t="shared" ca="1" si="27"/>
        <v>INDLDEFFRH-50</v>
      </c>
      <c r="N304" s="23" t="str">
        <f t="shared" ca="1" si="28"/>
        <v>Other utilities Saving Tech-Heat Room Heat 5y</v>
      </c>
      <c r="O304" s="23" t="s">
        <v>32</v>
      </c>
      <c r="P304" s="23" t="s">
        <v>33</v>
      </c>
      <c r="Q304" s="23"/>
      <c r="R304" s="23"/>
      <c r="S304" s="19" t="s">
        <v>34</v>
      </c>
      <c r="V304" s="16" t="str">
        <f t="shared" ca="1" si="30"/>
        <v>LD</v>
      </c>
      <c r="W304" s="14" t="str">
        <f t="shared" ca="1" si="30"/>
        <v>Other utilities</v>
      </c>
      <c r="X304" s="3" t="str">
        <f>'EE investment costs'!D353</f>
        <v>RH-50</v>
      </c>
      <c r="Y304" s="3" t="str">
        <f>'EE investment costs'!E353</f>
        <v>Heat Room Heat</v>
      </c>
      <c r="AC304" s="123">
        <f>'EE investment costs'!C353</f>
        <v>5</v>
      </c>
      <c r="AD304" s="22"/>
    </row>
    <row r="305" spans="2:30">
      <c r="B305" s="14" t="str">
        <f t="shared" ca="1" si="26"/>
        <v>INDLDEFFLA-50</v>
      </c>
      <c r="C305" s="15" t="str">
        <f t="shared" ca="1" si="25"/>
        <v>ILDLA</v>
      </c>
      <c r="D305" s="16">
        <f>'EE investment costs'!$F$15</f>
        <v>2016</v>
      </c>
      <c r="E305" s="14">
        <f>VLOOKUP(X305,'EE investment costs'!$D$56:$R$656,15,0)</f>
        <v>4.0403333333333338</v>
      </c>
      <c r="F305" s="17">
        <f ca="1">INDEX('EE investment costs'!$D$56:$R$656,MATCH(X305,'EE investment costs'!$D$56:$D$656,0),MATCH($V$8,'EE investment costs'!$D$56:$R$56,0))</f>
        <v>1761.0234063804451</v>
      </c>
      <c r="I305" s="18">
        <v>1</v>
      </c>
      <c r="J305" s="18">
        <v>1</v>
      </c>
      <c r="K305" s="14">
        <f t="shared" ca="1" si="29"/>
        <v>0</v>
      </c>
      <c r="M305" s="19" t="str">
        <f t="shared" ca="1" si="27"/>
        <v>INDLDEFFLA-50</v>
      </c>
      <c r="N305" s="23" t="str">
        <f t="shared" ca="1" si="28"/>
        <v>Other utilities Saving Tech-Light 5y</v>
      </c>
      <c r="O305" s="23" t="s">
        <v>32</v>
      </c>
      <c r="P305" s="23" t="s">
        <v>33</v>
      </c>
      <c r="Q305" s="23"/>
      <c r="R305" s="23"/>
      <c r="S305" s="19" t="s">
        <v>34</v>
      </c>
      <c r="V305" s="16" t="str">
        <f t="shared" ca="1" si="30"/>
        <v>LD</v>
      </c>
      <c r="W305" s="14" t="str">
        <f t="shared" ca="1" si="30"/>
        <v>Other utilities</v>
      </c>
      <c r="X305" s="3" t="str">
        <f>'EE investment costs'!D354</f>
        <v>LA-50</v>
      </c>
      <c r="Y305" s="3" t="str">
        <f>'EE investment costs'!E354</f>
        <v>Light</v>
      </c>
      <c r="AC305" s="123">
        <f>'EE investment costs'!C354</f>
        <v>5</v>
      </c>
      <c r="AD305" s="22"/>
    </row>
    <row r="306" spans="2:30">
      <c r="B306" s="14" t="str">
        <f t="shared" ca="1" si="26"/>
        <v>INDLDEFFEM-50</v>
      </c>
      <c r="C306" s="15" t="str">
        <f t="shared" ca="1" si="25"/>
        <v>ILDEM</v>
      </c>
      <c r="D306" s="16">
        <f>'EE investment costs'!$F$15</f>
        <v>2016</v>
      </c>
      <c r="E306" s="14">
        <f>VLOOKUP(X306,'EE investment costs'!$D$56:$R$656,15,0)</f>
        <v>4.2423500000000001</v>
      </c>
      <c r="F306" s="17">
        <f ca="1">INDEX('EE investment costs'!$D$56:$R$656,MATCH(X306,'EE investment costs'!$D$56:$D$656,0),MATCH($V$8,'EE investment costs'!$D$56:$R$56,0))</f>
        <v>1956.1413063329251</v>
      </c>
      <c r="I306" s="18">
        <v>1</v>
      </c>
      <c r="J306" s="18">
        <v>1</v>
      </c>
      <c r="K306" s="14">
        <f t="shared" ca="1" si="29"/>
        <v>0</v>
      </c>
      <c r="M306" s="19" t="str">
        <f t="shared" ca="1" si="27"/>
        <v>INDLDEFFEM-50</v>
      </c>
      <c r="N306" s="23" t="str">
        <f t="shared" ca="1" si="28"/>
        <v>Other utilities Saving Tech-Electric Motors 5y</v>
      </c>
      <c r="O306" s="23" t="s">
        <v>32</v>
      </c>
      <c r="P306" s="23" t="s">
        <v>33</v>
      </c>
      <c r="Q306" s="23"/>
      <c r="R306" s="23"/>
      <c r="S306" s="19" t="s">
        <v>34</v>
      </c>
      <c r="V306" s="16" t="str">
        <f t="shared" ca="1" si="30"/>
        <v>LD</v>
      </c>
      <c r="W306" s="14" t="str">
        <f t="shared" ca="1" si="30"/>
        <v>Other utilities</v>
      </c>
      <c r="X306" s="3" t="str">
        <f>'EE investment costs'!D355</f>
        <v>EM-50</v>
      </c>
      <c r="Y306" s="3" t="str">
        <f>'EE investment costs'!E355</f>
        <v>Electric Motors</v>
      </c>
      <c r="AC306" s="123">
        <f>'EE investment costs'!C355</f>
        <v>5</v>
      </c>
      <c r="AD306" s="22"/>
    </row>
    <row r="307" spans="2:30" ht="13.5" thickBot="1">
      <c r="B307" s="14" t="str">
        <f t="shared" ca="1" si="26"/>
        <v>INDLDEFFTF-50</v>
      </c>
      <c r="C307" s="15" t="str">
        <f t="shared" ca="1" si="25"/>
        <v>ILDTF</v>
      </c>
      <c r="D307" s="16">
        <f>'EE investment costs'!$F$15</f>
        <v>2016</v>
      </c>
      <c r="E307" s="14">
        <f>VLOOKUP(X307,'EE investment costs'!$D$56:$R$656,15,0)</f>
        <v>15.833333333333332</v>
      </c>
      <c r="F307" s="17">
        <f ca="1">INDEX('EE investment costs'!$D$56:$R$656,MATCH(X307,'EE investment costs'!$D$56:$D$656,0),MATCH($V$8,'EE investment costs'!$D$56:$R$56,0))</f>
        <v>734.68550349244003</v>
      </c>
      <c r="I307" s="18">
        <v>1</v>
      </c>
      <c r="J307" s="18">
        <v>1</v>
      </c>
      <c r="K307" s="14">
        <f t="shared" ca="1" si="29"/>
        <v>5</v>
      </c>
      <c r="M307" s="24" t="str">
        <f t="shared" ca="1" si="27"/>
        <v>INDLDEFFTF-50</v>
      </c>
      <c r="N307" s="25" t="str">
        <f t="shared" ca="1" si="28"/>
        <v>Other utilities Saving Tech-Haulage Tractors, Trucks, Fishing boats 5y</v>
      </c>
      <c r="O307" s="25" t="s">
        <v>32</v>
      </c>
      <c r="P307" s="25" t="s">
        <v>33</v>
      </c>
      <c r="Q307" s="25"/>
      <c r="R307" s="25"/>
      <c r="S307" s="24" t="s">
        <v>34</v>
      </c>
      <c r="V307" s="16" t="str">
        <f t="shared" ca="1" si="30"/>
        <v>LD</v>
      </c>
      <c r="W307" s="14" t="str">
        <f t="shared" ca="1" si="30"/>
        <v>Other utilities</v>
      </c>
      <c r="X307" s="3" t="str">
        <f>'EE investment costs'!D356</f>
        <v>TF-50</v>
      </c>
      <c r="Y307" s="3" t="str">
        <f>'EE investment costs'!E356</f>
        <v>Haulage Tractors, Trucks, Fishing boats</v>
      </c>
      <c r="AC307" s="123">
        <f>'EE investment costs'!C356</f>
        <v>5</v>
      </c>
      <c r="AD307" s="22"/>
    </row>
    <row r="308" spans="2:30">
      <c r="B308" s="14" t="str">
        <f t="shared" ca="1" si="26"/>
        <v>INDLDEFFMT-51</v>
      </c>
      <c r="C308" s="15" t="str">
        <f ca="1">"I"&amp;MID(B308,4,1)&amp;"D"&amp;MID(B308,9,2)</f>
        <v>ILDMT</v>
      </c>
      <c r="D308" s="16">
        <f>'EE investment costs'!$F$15</f>
        <v>2016</v>
      </c>
      <c r="E308" s="14">
        <f>VLOOKUP(X308,'EE investment costs'!$D$56:$R$656,15,0)</f>
        <v>6.1099999999999994</v>
      </c>
      <c r="F308" s="17">
        <f ca="1">INDEX('EE investment costs'!$D$56:$R$656,MATCH(X308,'EE investment costs'!$D$56:$D$656,0),MATCH($V$8,'EE investment costs'!$D$56:$R$56,0))</f>
        <v>733.03541035999615</v>
      </c>
      <c r="I308" s="18">
        <v>1</v>
      </c>
      <c r="J308" s="18">
        <v>1</v>
      </c>
      <c r="K308" s="14">
        <f t="shared" ca="1" si="29"/>
        <v>5</v>
      </c>
      <c r="M308" s="20" t="str">
        <f t="shared" ca="1" si="27"/>
        <v>INDLDEFFMT-51</v>
      </c>
      <c r="N308" s="21" t="str">
        <f t="shared" ca="1" si="28"/>
        <v>Other utilities Saving Tech-Heat Medium Temp. up to 150C 5.1y</v>
      </c>
      <c r="O308" s="21" t="s">
        <v>32</v>
      </c>
      <c r="P308" s="21" t="s">
        <v>33</v>
      </c>
      <c r="Q308" s="21"/>
      <c r="R308" s="21"/>
      <c r="S308" s="20" t="s">
        <v>34</v>
      </c>
      <c r="V308" s="16" t="str">
        <f t="shared" ca="1" si="30"/>
        <v>LD</v>
      </c>
      <c r="W308" s="14" t="str">
        <f t="shared" ca="1" si="30"/>
        <v>Other utilities</v>
      </c>
      <c r="X308" s="3" t="str">
        <f>'EE investment costs'!D357</f>
        <v>MT-51</v>
      </c>
      <c r="Y308" s="3" t="str">
        <f>'EE investment costs'!E357</f>
        <v>Heat Medium Temp. up to 150C</v>
      </c>
      <c r="AC308" s="123">
        <f>'EE investment costs'!C357</f>
        <v>5.0999999999999996</v>
      </c>
      <c r="AD308" s="22"/>
    </row>
    <row r="309" spans="2:30">
      <c r="B309" s="14" t="str">
        <f t="shared" ca="1" si="26"/>
        <v>INDLDEFFHT-51</v>
      </c>
      <c r="C309" s="15" t="str">
        <f t="shared" ca="1" si="25"/>
        <v>ILDHT</v>
      </c>
      <c r="D309" s="16">
        <f>'EE investment costs'!$F$15</f>
        <v>2016</v>
      </c>
      <c r="E309" s="14">
        <f>VLOOKUP(X309,'EE investment costs'!$D$56:$R$656,15,0)</f>
        <v>4.8879999999999999</v>
      </c>
      <c r="F309" s="17">
        <f ca="1">INDEX('EE investment costs'!$D$56:$R$656,MATCH(X309,'EE investment costs'!$D$56:$D$656,0),MATCH($V$8,'EE investment costs'!$D$56:$R$56,0))</f>
        <v>546.04466633610605</v>
      </c>
      <c r="I309" s="18">
        <v>1</v>
      </c>
      <c r="J309" s="18">
        <v>1</v>
      </c>
      <c r="K309" s="14">
        <f t="shared" ca="1" si="29"/>
        <v>7</v>
      </c>
      <c r="M309" s="19" t="str">
        <f t="shared" ca="1" si="27"/>
        <v>INDLDEFFHT-51</v>
      </c>
      <c r="N309" s="23" t="str">
        <f t="shared" ca="1" si="28"/>
        <v>Other utilities Saving Tech-Heat High Temp. over 150C 5.1y</v>
      </c>
      <c r="O309" s="23" t="s">
        <v>32</v>
      </c>
      <c r="P309" s="23" t="s">
        <v>33</v>
      </c>
      <c r="Q309" s="23"/>
      <c r="R309" s="23"/>
      <c r="S309" s="19" t="s">
        <v>34</v>
      </c>
      <c r="V309" s="16" t="str">
        <f t="shared" ca="1" si="30"/>
        <v>LD</v>
      </c>
      <c r="W309" s="14" t="str">
        <f t="shared" ca="1" si="30"/>
        <v>Other utilities</v>
      </c>
      <c r="X309" s="3" t="str">
        <f>'EE investment costs'!D358</f>
        <v>HT-51</v>
      </c>
      <c r="Y309" s="3" t="str">
        <f>'EE investment costs'!E358</f>
        <v>Heat High Temp. over 150C</v>
      </c>
      <c r="AC309" s="123">
        <f>'EE investment costs'!C358</f>
        <v>5.0999999999999996</v>
      </c>
      <c r="AD309" s="22"/>
    </row>
    <row r="310" spans="2:30">
      <c r="B310" s="14" t="str">
        <f t="shared" ca="1" si="26"/>
        <v>INDLDEFFRH-51</v>
      </c>
      <c r="C310" s="15" t="str">
        <f t="shared" ca="1" si="25"/>
        <v>ILDRH</v>
      </c>
      <c r="D310" s="16">
        <f>'EE investment costs'!$F$15</f>
        <v>2016</v>
      </c>
      <c r="E310" s="14">
        <f>VLOOKUP(X310,'EE investment costs'!$D$56:$R$656,15,0)</f>
        <v>16.205333333333336</v>
      </c>
      <c r="F310" s="17">
        <f ca="1">INDEX('EE investment costs'!$D$56:$R$656,MATCH(X310,'EE investment costs'!$D$56:$D$656,0),MATCH($V$8,'EE investment costs'!$D$56:$R$56,0))</f>
        <v>592.52528412856702</v>
      </c>
      <c r="I310" s="18">
        <v>1</v>
      </c>
      <c r="J310" s="18">
        <v>1</v>
      </c>
      <c r="K310" s="14">
        <f t="shared" ca="1" si="29"/>
        <v>7</v>
      </c>
      <c r="M310" s="19" t="str">
        <f t="shared" ca="1" si="27"/>
        <v>INDLDEFFRH-51</v>
      </c>
      <c r="N310" s="23" t="str">
        <f t="shared" ca="1" si="28"/>
        <v>Other utilities Saving Tech-Heat Room Heat 5.1y</v>
      </c>
      <c r="O310" s="23" t="s">
        <v>32</v>
      </c>
      <c r="P310" s="23" t="s">
        <v>33</v>
      </c>
      <c r="Q310" s="23"/>
      <c r="R310" s="23"/>
      <c r="S310" s="19" t="s">
        <v>34</v>
      </c>
      <c r="V310" s="16" t="str">
        <f t="shared" ca="1" si="30"/>
        <v>LD</v>
      </c>
      <c r="W310" s="14" t="str">
        <f t="shared" ca="1" si="30"/>
        <v>Other utilities</v>
      </c>
      <c r="X310" s="3" t="str">
        <f>'EE investment costs'!D359</f>
        <v>RH-51</v>
      </c>
      <c r="Y310" s="3" t="str">
        <f>'EE investment costs'!E359</f>
        <v>Heat Room Heat</v>
      </c>
      <c r="AC310" s="123">
        <f>'EE investment costs'!C359</f>
        <v>5.0999999999999996</v>
      </c>
      <c r="AD310" s="22"/>
    </row>
    <row r="311" spans="2:30">
      <c r="B311" s="14" t="str">
        <f t="shared" ca="1" si="26"/>
        <v>INDLDEFFLA-51</v>
      </c>
      <c r="C311" s="15" t="str">
        <f t="shared" ca="1" si="25"/>
        <v>ILDLA</v>
      </c>
      <c r="D311" s="16">
        <f>'EE investment costs'!$F$15</f>
        <v>2016</v>
      </c>
      <c r="E311" s="14">
        <f>VLOOKUP(X311,'EE investment costs'!$D$56:$R$656,15,0)</f>
        <v>4.0533666666666672</v>
      </c>
      <c r="F311" s="17">
        <f ca="1">INDEX('EE investment costs'!$D$56:$R$656,MATCH(X311,'EE investment costs'!$D$56:$D$656,0),MATCH($V$8,'EE investment costs'!$D$56:$R$56,0))</f>
        <v>1776.497909726457</v>
      </c>
      <c r="I311" s="18">
        <v>1</v>
      </c>
      <c r="J311" s="18">
        <v>1</v>
      </c>
      <c r="K311" s="14">
        <f t="shared" ca="1" si="29"/>
        <v>0</v>
      </c>
      <c r="M311" s="19" t="str">
        <f t="shared" ca="1" si="27"/>
        <v>INDLDEFFLA-51</v>
      </c>
      <c r="N311" s="23" t="str">
        <f t="shared" ca="1" si="28"/>
        <v>Other utilities Saving Tech-Light 5.1y</v>
      </c>
      <c r="O311" s="23" t="s">
        <v>32</v>
      </c>
      <c r="P311" s="23" t="s">
        <v>33</v>
      </c>
      <c r="Q311" s="23"/>
      <c r="R311" s="23"/>
      <c r="S311" s="19" t="s">
        <v>34</v>
      </c>
      <c r="V311" s="16" t="str">
        <f t="shared" ca="1" si="30"/>
        <v>LD</v>
      </c>
      <c r="W311" s="14" t="str">
        <f t="shared" ca="1" si="30"/>
        <v>Other utilities</v>
      </c>
      <c r="X311" s="3" t="str">
        <f>'EE investment costs'!D360</f>
        <v>LA-51</v>
      </c>
      <c r="Y311" s="3" t="str">
        <f>'EE investment costs'!E360</f>
        <v>Light</v>
      </c>
      <c r="AC311" s="123">
        <f>'EE investment costs'!C360</f>
        <v>5.0999999999999996</v>
      </c>
      <c r="AD311" s="22"/>
    </row>
    <row r="312" spans="2:30">
      <c r="B312" s="14" t="str">
        <f t="shared" ca="1" si="26"/>
        <v>INDLDEFFEM-51</v>
      </c>
      <c r="C312" s="15" t="str">
        <f t="shared" ca="1" si="25"/>
        <v>ILDEM</v>
      </c>
      <c r="D312" s="16">
        <f>'EE investment costs'!$F$15</f>
        <v>2016</v>
      </c>
      <c r="E312" s="14">
        <f>VLOOKUP(X312,'EE investment costs'!$D$56:$R$656,15,0)</f>
        <v>4.2560349999999998</v>
      </c>
      <c r="F312" s="17">
        <f ca="1">INDEX('EE investment costs'!$D$56:$R$656,MATCH(X312,'EE investment costs'!$D$56:$D$656,0),MATCH($V$8,'EE investment costs'!$D$56:$R$56,0))</f>
        <v>1986.7097417989619</v>
      </c>
      <c r="I312" s="18">
        <v>1</v>
      </c>
      <c r="J312" s="18">
        <v>1</v>
      </c>
      <c r="K312" s="14">
        <f t="shared" ca="1" si="29"/>
        <v>0</v>
      </c>
      <c r="M312" s="19" t="str">
        <f t="shared" ca="1" si="27"/>
        <v>INDLDEFFEM-51</v>
      </c>
      <c r="N312" s="23" t="str">
        <f t="shared" ca="1" si="28"/>
        <v>Other utilities Saving Tech-Electric Motors 5.1y</v>
      </c>
      <c r="O312" s="23" t="s">
        <v>32</v>
      </c>
      <c r="P312" s="23" t="s">
        <v>33</v>
      </c>
      <c r="Q312" s="23"/>
      <c r="R312" s="23"/>
      <c r="S312" s="19" t="s">
        <v>34</v>
      </c>
      <c r="V312" s="16" t="str">
        <f t="shared" ca="1" si="30"/>
        <v>LD</v>
      </c>
      <c r="W312" s="14" t="str">
        <f t="shared" ca="1" si="30"/>
        <v>Other utilities</v>
      </c>
      <c r="X312" s="3" t="str">
        <f>'EE investment costs'!D361</f>
        <v>EM-51</v>
      </c>
      <c r="Y312" s="3" t="str">
        <f>'EE investment costs'!E361</f>
        <v>Electric Motors</v>
      </c>
      <c r="AC312" s="123">
        <f>'EE investment costs'!C361</f>
        <v>5.0999999999999996</v>
      </c>
      <c r="AD312" s="22"/>
    </row>
    <row r="313" spans="2:30">
      <c r="B313" s="14" t="str">
        <f t="shared" ca="1" si="26"/>
        <v>INDLDEFFTF-51</v>
      </c>
      <c r="C313" s="15" t="str">
        <f t="shared" ref="C313:C367" ca="1" si="31">"I"&amp;MID(B313,4,1)&amp;"D"&amp;MID(B313,9,2)</f>
        <v>ILDTF</v>
      </c>
      <c r="D313" s="16">
        <f>'EE investment costs'!$F$15</f>
        <v>2016</v>
      </c>
      <c r="E313" s="14">
        <f>VLOOKUP(X313,'EE investment costs'!$D$56:$R$656,15,0)</f>
        <v>15.916666666666664</v>
      </c>
      <c r="F313" s="17">
        <f ca="1">INDEX('EE investment costs'!$D$56:$R$656,MATCH(X313,'EE investment costs'!$D$56:$D$656,0),MATCH($V$8,'EE investment costs'!$D$56:$R$56,0))</f>
        <v>749.3792135622889</v>
      </c>
      <c r="I313" s="18">
        <v>1</v>
      </c>
      <c r="J313" s="18">
        <v>1</v>
      </c>
      <c r="K313" s="14">
        <f t="shared" ca="1" si="29"/>
        <v>5</v>
      </c>
      <c r="M313" s="19" t="str">
        <f t="shared" ca="1" si="27"/>
        <v>INDLDEFFTF-51</v>
      </c>
      <c r="N313" s="23" t="str">
        <f t="shared" ca="1" si="28"/>
        <v>Other utilities Saving Tech-Haulage Tractors, Trucks, Fishing boats 5.1y</v>
      </c>
      <c r="O313" s="23" t="s">
        <v>32</v>
      </c>
      <c r="P313" s="23" t="s">
        <v>33</v>
      </c>
      <c r="Q313" s="23"/>
      <c r="R313" s="23"/>
      <c r="S313" s="19" t="s">
        <v>34</v>
      </c>
      <c r="V313" s="16" t="str">
        <f t="shared" ca="1" si="30"/>
        <v>LD</v>
      </c>
      <c r="W313" s="14" t="str">
        <f t="shared" ca="1" si="30"/>
        <v>Other utilities</v>
      </c>
      <c r="X313" s="3" t="str">
        <f>'EE investment costs'!D362</f>
        <v>TF-51</v>
      </c>
      <c r="Y313" s="3" t="str">
        <f>'EE investment costs'!E362</f>
        <v>Haulage Tractors, Trucks, Fishing boats</v>
      </c>
      <c r="AC313" s="123">
        <f>'EE investment costs'!C362</f>
        <v>5.0999999999999996</v>
      </c>
      <c r="AD313" s="22"/>
    </row>
    <row r="314" spans="2:30">
      <c r="B314" s="14" t="str">
        <f t="shared" ca="1" si="26"/>
        <v>INDLDEFFMT-52</v>
      </c>
      <c r="C314" s="15" t="str">
        <f t="shared" ca="1" si="31"/>
        <v>ILDMT</v>
      </c>
      <c r="D314" s="16">
        <f>'EE investment costs'!$F$15</f>
        <v>2016</v>
      </c>
      <c r="E314" s="14">
        <f>VLOOKUP(X314,'EE investment costs'!$D$56:$R$656,15,0)</f>
        <v>6.1199999999999992</v>
      </c>
      <c r="F314" s="17">
        <f ca="1">INDEX('EE investment costs'!$D$56:$R$656,MATCH(X314,'EE investment costs'!$D$56:$D$656,0),MATCH($V$8,'EE investment costs'!$D$56:$R$56,0))</f>
        <v>744.78366746438417</v>
      </c>
      <c r="I314" s="18">
        <v>1</v>
      </c>
      <c r="J314" s="18">
        <v>1</v>
      </c>
      <c r="K314" s="14">
        <f t="shared" ca="1" si="29"/>
        <v>5</v>
      </c>
      <c r="M314" s="19" t="str">
        <f t="shared" ca="1" si="27"/>
        <v>INDLDEFFMT-52</v>
      </c>
      <c r="N314" s="23" t="str">
        <f t="shared" ca="1" si="28"/>
        <v>Other utilities Saving Tech-Heat Medium Temp. up to 150C 5.2y</v>
      </c>
      <c r="O314" s="23" t="s">
        <v>32</v>
      </c>
      <c r="P314" s="23" t="s">
        <v>33</v>
      </c>
      <c r="Q314" s="23"/>
      <c r="R314" s="23"/>
      <c r="S314" s="19" t="s">
        <v>34</v>
      </c>
      <c r="V314" s="16" t="str">
        <f t="shared" ca="1" si="30"/>
        <v>LD</v>
      </c>
      <c r="W314" s="14" t="str">
        <f t="shared" ca="1" si="30"/>
        <v>Other utilities</v>
      </c>
      <c r="X314" s="3" t="str">
        <f>'EE investment costs'!D363</f>
        <v>MT-52</v>
      </c>
      <c r="Y314" s="3" t="str">
        <f>'EE investment costs'!E363</f>
        <v>Heat Medium Temp. up to 150C</v>
      </c>
      <c r="AC314" s="123">
        <f>'EE investment costs'!C363</f>
        <v>5.2</v>
      </c>
      <c r="AD314" s="22"/>
    </row>
    <row r="315" spans="2:30">
      <c r="B315" s="14" t="str">
        <f t="shared" ca="1" si="26"/>
        <v>INDLDEFFHT-52</v>
      </c>
      <c r="C315" s="15" t="str">
        <f t="shared" ca="1" si="31"/>
        <v>ILDHT</v>
      </c>
      <c r="D315" s="16">
        <f>'EE investment costs'!$F$15</f>
        <v>2016</v>
      </c>
      <c r="E315" s="14">
        <f>VLOOKUP(X315,'EE investment costs'!$D$56:$R$656,15,0)</f>
        <v>4.8959999999999999</v>
      </c>
      <c r="F315" s="17">
        <f ca="1">INDEX('EE investment costs'!$D$56:$R$656,MATCH(X315,'EE investment costs'!$D$56:$D$656,0),MATCH($V$8,'EE investment costs'!$D$56:$R$56,0))</f>
        <v>552.42902735674954</v>
      </c>
      <c r="I315" s="18">
        <v>1</v>
      </c>
      <c r="J315" s="18">
        <v>1</v>
      </c>
      <c r="K315" s="14">
        <f t="shared" ca="1" si="29"/>
        <v>7</v>
      </c>
      <c r="M315" s="19" t="str">
        <f t="shared" ca="1" si="27"/>
        <v>INDLDEFFHT-52</v>
      </c>
      <c r="N315" s="23" t="str">
        <f t="shared" ca="1" si="28"/>
        <v>Other utilities Saving Tech-Heat High Temp. over 150C 5.2y</v>
      </c>
      <c r="O315" s="23" t="s">
        <v>32</v>
      </c>
      <c r="P315" s="23" t="s">
        <v>33</v>
      </c>
      <c r="Q315" s="23"/>
      <c r="R315" s="23"/>
      <c r="S315" s="19" t="s">
        <v>34</v>
      </c>
      <c r="V315" s="16" t="str">
        <f t="shared" ca="1" si="30"/>
        <v>LD</v>
      </c>
      <c r="W315" s="14" t="str">
        <f t="shared" ca="1" si="30"/>
        <v>Other utilities</v>
      </c>
      <c r="X315" s="3" t="str">
        <f>'EE investment costs'!D364</f>
        <v>HT-52</v>
      </c>
      <c r="Y315" s="3" t="str">
        <f>'EE investment costs'!E364</f>
        <v>Heat High Temp. over 150C</v>
      </c>
      <c r="AC315" s="123">
        <f>'EE investment costs'!C364</f>
        <v>5.2</v>
      </c>
      <c r="AD315" s="22"/>
    </row>
    <row r="316" spans="2:30">
      <c r="B316" s="14" t="str">
        <f t="shared" ca="1" si="26"/>
        <v>INDLDEFFRH-52</v>
      </c>
      <c r="C316" s="15" t="str">
        <f t="shared" ca="1" si="31"/>
        <v>ILDRH</v>
      </c>
      <c r="D316" s="16">
        <f>'EE investment costs'!$F$15</f>
        <v>2016</v>
      </c>
      <c r="E316" s="14">
        <f>VLOOKUP(X316,'EE investment costs'!$D$56:$R$656,15,0)</f>
        <v>16.224000000000004</v>
      </c>
      <c r="F316" s="17">
        <f ca="1">INDEX('EE investment costs'!$D$56:$R$656,MATCH(X316,'EE investment costs'!$D$56:$D$656,0),MATCH($V$8,'EE investment costs'!$D$56:$R$56,0))</f>
        <v>629.5581143866026</v>
      </c>
      <c r="I316" s="18">
        <v>1</v>
      </c>
      <c r="J316" s="18">
        <v>1</v>
      </c>
      <c r="K316" s="14">
        <f t="shared" ca="1" si="29"/>
        <v>6</v>
      </c>
      <c r="M316" s="19" t="str">
        <f t="shared" ca="1" si="27"/>
        <v>INDLDEFFRH-52</v>
      </c>
      <c r="N316" s="23" t="str">
        <f t="shared" ca="1" si="28"/>
        <v>Other utilities Saving Tech-Heat Room Heat 5.2y</v>
      </c>
      <c r="O316" s="23" t="s">
        <v>32</v>
      </c>
      <c r="P316" s="23" t="s">
        <v>33</v>
      </c>
      <c r="Q316" s="23"/>
      <c r="R316" s="23"/>
      <c r="S316" s="19" t="s">
        <v>34</v>
      </c>
      <c r="V316" s="16" t="str">
        <f t="shared" ca="1" si="30"/>
        <v>LD</v>
      </c>
      <c r="W316" s="14" t="str">
        <f t="shared" ca="1" si="30"/>
        <v>Other utilities</v>
      </c>
      <c r="X316" s="3" t="str">
        <f>'EE investment costs'!D365</f>
        <v>RH-52</v>
      </c>
      <c r="Y316" s="3" t="str">
        <f>'EE investment costs'!E365</f>
        <v>Heat Room Heat</v>
      </c>
      <c r="AC316" s="123">
        <f>'EE investment costs'!C365</f>
        <v>5.2</v>
      </c>
      <c r="AD316" s="22"/>
    </row>
    <row r="317" spans="2:30">
      <c r="B317" s="14" t="str">
        <f t="shared" ca="1" si="26"/>
        <v>INDLDEFFLA-52</v>
      </c>
      <c r="C317" s="15" t="str">
        <f t="shared" ca="1" si="31"/>
        <v>ILDLA</v>
      </c>
      <c r="D317" s="16">
        <f>'EE investment costs'!$F$15</f>
        <v>2016</v>
      </c>
      <c r="E317" s="14">
        <f>VLOOKUP(X317,'EE investment costs'!$D$56:$R$656,15,0)</f>
        <v>4.0663999999999998</v>
      </c>
      <c r="F317" s="17">
        <f ca="1">INDEX('EE investment costs'!$D$56:$R$656,MATCH(X317,'EE investment costs'!$D$56:$D$656,0),MATCH($V$8,'EE investment costs'!$D$56:$R$56,0))</f>
        <v>1791.9724130724692</v>
      </c>
      <c r="I317" s="18">
        <v>1</v>
      </c>
      <c r="J317" s="18">
        <v>1</v>
      </c>
      <c r="K317" s="14">
        <f t="shared" ca="1" si="29"/>
        <v>0</v>
      </c>
      <c r="M317" s="19" t="str">
        <f t="shared" ca="1" si="27"/>
        <v>INDLDEFFLA-52</v>
      </c>
      <c r="N317" s="23" t="str">
        <f t="shared" ca="1" si="28"/>
        <v>Other utilities Saving Tech-Light 5.2y</v>
      </c>
      <c r="O317" s="23" t="s">
        <v>32</v>
      </c>
      <c r="P317" s="23" t="s">
        <v>33</v>
      </c>
      <c r="Q317" s="23"/>
      <c r="R317" s="23"/>
      <c r="S317" s="19" t="s">
        <v>34</v>
      </c>
      <c r="V317" s="16" t="str">
        <f t="shared" ca="1" si="30"/>
        <v>LD</v>
      </c>
      <c r="W317" s="14" t="str">
        <f t="shared" ca="1" si="30"/>
        <v>Other utilities</v>
      </c>
      <c r="X317" s="3" t="str">
        <f>'EE investment costs'!D366</f>
        <v>LA-52</v>
      </c>
      <c r="Y317" s="3" t="str">
        <f>'EE investment costs'!E366</f>
        <v>Light</v>
      </c>
      <c r="AC317" s="123">
        <f>'EE investment costs'!C366</f>
        <v>5.2</v>
      </c>
      <c r="AD317" s="22"/>
    </row>
    <row r="318" spans="2:30">
      <c r="B318" s="14" t="str">
        <f t="shared" ca="1" si="26"/>
        <v>INDLDEFFEM-52</v>
      </c>
      <c r="C318" s="15" t="str">
        <f t="shared" ca="1" si="31"/>
        <v>ILDEM</v>
      </c>
      <c r="D318" s="16">
        <f>'EE investment costs'!$F$15</f>
        <v>2016</v>
      </c>
      <c r="E318" s="14">
        <f>VLOOKUP(X318,'EE investment costs'!$D$56:$R$656,15,0)</f>
        <v>4.2697200000000004</v>
      </c>
      <c r="F318" s="17">
        <f ca="1">INDEX('EE investment costs'!$D$56:$R$656,MATCH(X318,'EE investment costs'!$D$56:$D$656,0),MATCH($V$8,'EE investment costs'!$D$56:$R$56,0))</f>
        <v>2017.2781772649989</v>
      </c>
      <c r="I318" s="18">
        <v>1</v>
      </c>
      <c r="J318" s="18">
        <v>1</v>
      </c>
      <c r="K318" s="14">
        <f t="shared" ca="1" si="29"/>
        <v>0</v>
      </c>
      <c r="M318" s="19" t="str">
        <f t="shared" ca="1" si="27"/>
        <v>INDLDEFFEM-52</v>
      </c>
      <c r="N318" s="23" t="str">
        <f t="shared" ca="1" si="28"/>
        <v>Other utilities Saving Tech-Electric Motors 5.2y</v>
      </c>
      <c r="O318" s="23" t="s">
        <v>32</v>
      </c>
      <c r="P318" s="23" t="s">
        <v>33</v>
      </c>
      <c r="Q318" s="23"/>
      <c r="R318" s="23"/>
      <c r="S318" s="19" t="s">
        <v>34</v>
      </c>
      <c r="V318" s="16" t="str">
        <f t="shared" ca="1" si="30"/>
        <v>LD</v>
      </c>
      <c r="W318" s="14" t="str">
        <f t="shared" ca="1" si="30"/>
        <v>Other utilities</v>
      </c>
      <c r="X318" s="3" t="str">
        <f>'EE investment costs'!D367</f>
        <v>EM-52</v>
      </c>
      <c r="Y318" s="3" t="str">
        <f>'EE investment costs'!E367</f>
        <v>Electric Motors</v>
      </c>
      <c r="AC318" s="123">
        <f>'EE investment costs'!C367</f>
        <v>5.2</v>
      </c>
      <c r="AD318" s="22"/>
    </row>
    <row r="319" spans="2:30">
      <c r="B319" s="14" t="str">
        <f t="shared" ca="1" si="26"/>
        <v>INDLDEFFTF-52</v>
      </c>
      <c r="C319" s="15" t="str">
        <f t="shared" ca="1" si="31"/>
        <v>ILDTF</v>
      </c>
      <c r="D319" s="16">
        <f>'EE investment costs'!$F$15</f>
        <v>2016</v>
      </c>
      <c r="E319" s="14">
        <f>VLOOKUP(X319,'EE investment costs'!$D$56:$R$656,15,0)</f>
        <v>16</v>
      </c>
      <c r="F319" s="17">
        <f ca="1">INDEX('EE investment costs'!$D$56:$R$656,MATCH(X319,'EE investment costs'!$D$56:$D$656,0),MATCH($V$8,'EE investment costs'!$D$56:$R$56,0))</f>
        <v>764.07292363213776</v>
      </c>
      <c r="I319" s="18">
        <v>1</v>
      </c>
      <c r="J319" s="18">
        <v>1</v>
      </c>
      <c r="K319" s="14">
        <f t="shared" ca="1" si="29"/>
        <v>5</v>
      </c>
      <c r="M319" s="19" t="str">
        <f t="shared" ca="1" si="27"/>
        <v>INDLDEFFTF-52</v>
      </c>
      <c r="N319" s="23" t="str">
        <f t="shared" ca="1" si="28"/>
        <v>Other utilities Saving Tech-Haulage Tractors, Trucks, Fishing boats 5.2y</v>
      </c>
      <c r="O319" s="23" t="s">
        <v>32</v>
      </c>
      <c r="P319" s="23" t="s">
        <v>33</v>
      </c>
      <c r="Q319" s="23"/>
      <c r="R319" s="23"/>
      <c r="S319" s="19" t="s">
        <v>34</v>
      </c>
      <c r="V319" s="16" t="str">
        <f t="shared" ca="1" si="30"/>
        <v>LD</v>
      </c>
      <c r="W319" s="14" t="str">
        <f t="shared" ca="1" si="30"/>
        <v>Other utilities</v>
      </c>
      <c r="X319" s="3" t="str">
        <f>'EE investment costs'!D368</f>
        <v>TF-52</v>
      </c>
      <c r="Y319" s="3" t="str">
        <f>'EE investment costs'!E368</f>
        <v>Haulage Tractors, Trucks, Fishing boats</v>
      </c>
      <c r="AC319" s="123">
        <f>'EE investment costs'!C368</f>
        <v>5.2</v>
      </c>
      <c r="AD319" s="22"/>
    </row>
    <row r="320" spans="2:30">
      <c r="B320" s="14" t="str">
        <f t="shared" ca="1" si="26"/>
        <v>INDLDEFFMT-53</v>
      </c>
      <c r="C320" s="15" t="str">
        <f t="shared" ca="1" si="31"/>
        <v>ILDMT</v>
      </c>
      <c r="D320" s="16">
        <f>'EE investment costs'!$F$15</f>
        <v>2016</v>
      </c>
      <c r="E320" s="14">
        <f>VLOOKUP(X320,'EE investment costs'!$D$56:$R$656,15,0)</f>
        <v>6.13</v>
      </c>
      <c r="F320" s="17">
        <f ca="1">INDEX('EE investment costs'!$D$56:$R$656,MATCH(X320,'EE investment costs'!$D$56:$D$656,0),MATCH($V$8,'EE investment costs'!$D$56:$R$56,0))</f>
        <v>756.53192456877207</v>
      </c>
      <c r="I320" s="18">
        <v>1</v>
      </c>
      <c r="J320" s="18">
        <v>1</v>
      </c>
      <c r="K320" s="14">
        <f t="shared" ca="1" si="29"/>
        <v>5</v>
      </c>
      <c r="M320" s="19" t="str">
        <f t="shared" ca="1" si="27"/>
        <v>INDLDEFFMT-53</v>
      </c>
      <c r="N320" s="23" t="str">
        <f t="shared" ca="1" si="28"/>
        <v>Other utilities Saving Tech-Heat Medium Temp. up to 150C 5.3y</v>
      </c>
      <c r="O320" s="23" t="s">
        <v>32</v>
      </c>
      <c r="P320" s="23" t="s">
        <v>33</v>
      </c>
      <c r="Q320" s="23"/>
      <c r="R320" s="23"/>
      <c r="S320" s="19" t="s">
        <v>34</v>
      </c>
      <c r="V320" s="16" t="str">
        <f t="shared" ca="1" si="30"/>
        <v>LD</v>
      </c>
      <c r="W320" s="14" t="str">
        <f t="shared" ca="1" si="30"/>
        <v>Other utilities</v>
      </c>
      <c r="X320" s="3" t="str">
        <f>'EE investment costs'!D369</f>
        <v>MT-53</v>
      </c>
      <c r="Y320" s="3" t="str">
        <f>'EE investment costs'!E369</f>
        <v>Heat Medium Temp. up to 150C</v>
      </c>
      <c r="AC320" s="123">
        <f>'EE investment costs'!C369</f>
        <v>5.3</v>
      </c>
      <c r="AD320" s="22"/>
    </row>
    <row r="321" spans="2:30">
      <c r="B321" s="14" t="str">
        <f t="shared" ca="1" si="26"/>
        <v>INDLDEFFHT-53</v>
      </c>
      <c r="C321" s="15" t="str">
        <f t="shared" ca="1" si="31"/>
        <v>ILDHT</v>
      </c>
      <c r="D321" s="16">
        <f>'EE investment costs'!$F$15</f>
        <v>2016</v>
      </c>
      <c r="E321" s="14">
        <f>VLOOKUP(X321,'EE investment costs'!$D$56:$R$656,15,0)</f>
        <v>4.9039999999999999</v>
      </c>
      <c r="F321" s="17">
        <f ca="1">INDEX('EE investment costs'!$D$56:$R$656,MATCH(X321,'EE investment costs'!$D$56:$D$656,0),MATCH($V$8,'EE investment costs'!$D$56:$R$56,0))</f>
        <v>558.81338837739293</v>
      </c>
      <c r="I321" s="18">
        <v>1</v>
      </c>
      <c r="J321" s="18">
        <v>1</v>
      </c>
      <c r="K321" s="14">
        <f t="shared" ca="1" si="29"/>
        <v>7</v>
      </c>
      <c r="M321" s="19" t="str">
        <f t="shared" ca="1" si="27"/>
        <v>INDLDEFFHT-53</v>
      </c>
      <c r="N321" s="23" t="str">
        <f t="shared" ca="1" si="28"/>
        <v>Other utilities Saving Tech-Heat High Temp. over 150C 5.3y</v>
      </c>
      <c r="O321" s="23" t="s">
        <v>32</v>
      </c>
      <c r="P321" s="23" t="s">
        <v>33</v>
      </c>
      <c r="Q321" s="23"/>
      <c r="R321" s="23"/>
      <c r="S321" s="19" t="s">
        <v>34</v>
      </c>
      <c r="V321" s="16" t="str">
        <f t="shared" ca="1" si="30"/>
        <v>LD</v>
      </c>
      <c r="W321" s="14" t="str">
        <f t="shared" ca="1" si="30"/>
        <v>Other utilities</v>
      </c>
      <c r="X321" s="3" t="str">
        <f>'EE investment costs'!D370</f>
        <v>HT-53</v>
      </c>
      <c r="Y321" s="3" t="str">
        <f>'EE investment costs'!E370</f>
        <v>Heat High Temp. over 150C</v>
      </c>
      <c r="AC321" s="123">
        <f>'EE investment costs'!C370</f>
        <v>5.3</v>
      </c>
      <c r="AD321" s="22"/>
    </row>
    <row r="322" spans="2:30">
      <c r="B322" s="14" t="str">
        <f t="shared" ca="1" si="26"/>
        <v>INDLDEFFRH-53</v>
      </c>
      <c r="C322" s="15" t="str">
        <f t="shared" ca="1" si="31"/>
        <v>ILDRH</v>
      </c>
      <c r="D322" s="16">
        <f>'EE investment costs'!$F$15</f>
        <v>2016</v>
      </c>
      <c r="E322" s="14">
        <f>VLOOKUP(X322,'EE investment costs'!$D$56:$R$656,15,0)</f>
        <v>16.242666666666668</v>
      </c>
      <c r="F322" s="17">
        <f ca="1">INDEX('EE investment costs'!$D$56:$R$656,MATCH(X322,'EE investment costs'!$D$56:$D$656,0),MATCH($V$8,'EE investment costs'!$D$56:$R$56,0))</f>
        <v>666.59094464463783</v>
      </c>
      <c r="I322" s="18">
        <v>1</v>
      </c>
      <c r="J322" s="18">
        <v>1</v>
      </c>
      <c r="K322" s="14">
        <f t="shared" ca="1" si="29"/>
        <v>6</v>
      </c>
      <c r="M322" s="19" t="str">
        <f t="shared" ca="1" si="27"/>
        <v>INDLDEFFRH-53</v>
      </c>
      <c r="N322" s="23" t="str">
        <f t="shared" ca="1" si="28"/>
        <v>Other utilities Saving Tech-Heat Room Heat 5.3y</v>
      </c>
      <c r="O322" s="23" t="s">
        <v>32</v>
      </c>
      <c r="P322" s="23" t="s">
        <v>33</v>
      </c>
      <c r="Q322" s="23"/>
      <c r="R322" s="23"/>
      <c r="S322" s="19" t="s">
        <v>34</v>
      </c>
      <c r="V322" s="16" t="str">
        <f t="shared" ca="1" si="30"/>
        <v>LD</v>
      </c>
      <c r="W322" s="14" t="str">
        <f t="shared" ca="1" si="30"/>
        <v>Other utilities</v>
      </c>
      <c r="X322" s="3" t="str">
        <f>'EE investment costs'!D371</f>
        <v>RH-53</v>
      </c>
      <c r="Y322" s="3" t="str">
        <f>'EE investment costs'!E371</f>
        <v>Heat Room Heat</v>
      </c>
      <c r="AC322" s="123">
        <f>'EE investment costs'!C371</f>
        <v>5.3</v>
      </c>
      <c r="AD322" s="22"/>
    </row>
    <row r="323" spans="2:30">
      <c r="B323" s="14" t="str">
        <f t="shared" ca="1" si="26"/>
        <v>INDLDEFFLA-53</v>
      </c>
      <c r="C323" s="15" t="str">
        <f t="shared" ca="1" si="31"/>
        <v>ILDLA</v>
      </c>
      <c r="D323" s="16">
        <f>'EE investment costs'!$F$15</f>
        <v>2016</v>
      </c>
      <c r="E323" s="14">
        <f>VLOOKUP(X323,'EE investment costs'!$D$56:$R$656,15,0)</f>
        <v>4.0794333333333332</v>
      </c>
      <c r="F323" s="17">
        <f ca="1">INDEX('EE investment costs'!$D$56:$R$656,MATCH(X323,'EE investment costs'!$D$56:$D$656,0),MATCH($V$8,'EE investment costs'!$D$56:$R$56,0))</f>
        <v>1807.4469164184814</v>
      </c>
      <c r="I323" s="18">
        <v>1</v>
      </c>
      <c r="J323" s="18">
        <v>1</v>
      </c>
      <c r="K323" s="14">
        <f t="shared" ca="1" si="29"/>
        <v>0</v>
      </c>
      <c r="M323" s="19" t="str">
        <f t="shared" ca="1" si="27"/>
        <v>INDLDEFFLA-53</v>
      </c>
      <c r="N323" s="23" t="str">
        <f t="shared" ca="1" si="28"/>
        <v>Other utilities Saving Tech-Light 5.3y</v>
      </c>
      <c r="O323" s="23" t="s">
        <v>32</v>
      </c>
      <c r="P323" s="23" t="s">
        <v>33</v>
      </c>
      <c r="Q323" s="23"/>
      <c r="R323" s="23"/>
      <c r="S323" s="19" t="s">
        <v>34</v>
      </c>
      <c r="V323" s="16" t="str">
        <f t="shared" ca="1" si="30"/>
        <v>LD</v>
      </c>
      <c r="W323" s="14" t="str">
        <f t="shared" ca="1" si="30"/>
        <v>Other utilities</v>
      </c>
      <c r="X323" s="3" t="str">
        <f>'EE investment costs'!D372</f>
        <v>LA-53</v>
      </c>
      <c r="Y323" s="3" t="str">
        <f>'EE investment costs'!E372</f>
        <v>Light</v>
      </c>
      <c r="AC323" s="123">
        <f>'EE investment costs'!C372</f>
        <v>5.3</v>
      </c>
      <c r="AD323" s="22"/>
    </row>
    <row r="324" spans="2:30">
      <c r="B324" s="14" t="str">
        <f t="shared" ca="1" si="26"/>
        <v>INDLDEFFEM-53</v>
      </c>
      <c r="C324" s="15" t="str">
        <f t="shared" ca="1" si="31"/>
        <v>ILDEM</v>
      </c>
      <c r="D324" s="16">
        <f>'EE investment costs'!$F$15</f>
        <v>2016</v>
      </c>
      <c r="E324" s="14">
        <f>VLOOKUP(X324,'EE investment costs'!$D$56:$R$656,15,0)</f>
        <v>4.2834050000000001</v>
      </c>
      <c r="F324" s="17">
        <f ca="1">INDEX('EE investment costs'!$D$56:$R$656,MATCH(X324,'EE investment costs'!$D$56:$D$656,0),MATCH($V$8,'EE investment costs'!$D$56:$R$56,0))</f>
        <v>2047.8466127310355</v>
      </c>
      <c r="I324" s="18">
        <v>1</v>
      </c>
      <c r="J324" s="18">
        <v>1</v>
      </c>
      <c r="K324" s="14">
        <f t="shared" ca="1" si="29"/>
        <v>0</v>
      </c>
      <c r="M324" s="19" t="str">
        <f t="shared" ca="1" si="27"/>
        <v>INDLDEFFEM-53</v>
      </c>
      <c r="N324" s="23" t="str">
        <f t="shared" ca="1" si="28"/>
        <v>Other utilities Saving Tech-Electric Motors 5.3y</v>
      </c>
      <c r="O324" s="23" t="s">
        <v>32</v>
      </c>
      <c r="P324" s="23" t="s">
        <v>33</v>
      </c>
      <c r="Q324" s="23"/>
      <c r="R324" s="23"/>
      <c r="S324" s="19" t="s">
        <v>34</v>
      </c>
      <c r="V324" s="16" t="str">
        <f t="shared" ca="1" si="30"/>
        <v>LD</v>
      </c>
      <c r="W324" s="14" t="str">
        <f t="shared" ca="1" si="30"/>
        <v>Other utilities</v>
      </c>
      <c r="X324" s="3" t="str">
        <f>'EE investment costs'!D373</f>
        <v>EM-53</v>
      </c>
      <c r="Y324" s="3" t="str">
        <f>'EE investment costs'!E373</f>
        <v>Electric Motors</v>
      </c>
      <c r="AC324" s="123">
        <f>'EE investment costs'!C373</f>
        <v>5.3</v>
      </c>
      <c r="AD324" s="22"/>
    </row>
    <row r="325" spans="2:30">
      <c r="B325" s="14" t="str">
        <f t="shared" ca="1" si="26"/>
        <v>INDLDEFFTF-53</v>
      </c>
      <c r="C325" s="15" t="str">
        <f t="shared" ca="1" si="31"/>
        <v>ILDTF</v>
      </c>
      <c r="D325" s="16">
        <f>'EE investment costs'!$F$15</f>
        <v>2016</v>
      </c>
      <c r="E325" s="14">
        <f>VLOOKUP(X325,'EE investment costs'!$D$56:$R$656,15,0)</f>
        <v>16.083333333333332</v>
      </c>
      <c r="F325" s="17">
        <f ca="1">INDEX('EE investment costs'!$D$56:$R$656,MATCH(X325,'EE investment costs'!$D$56:$D$656,0),MATCH($V$8,'EE investment costs'!$D$56:$R$56,0))</f>
        <v>778.76663370198639</v>
      </c>
      <c r="I325" s="18">
        <v>1</v>
      </c>
      <c r="J325" s="18">
        <v>1</v>
      </c>
      <c r="K325" s="14">
        <f t="shared" ca="1" si="29"/>
        <v>5</v>
      </c>
      <c r="M325" s="19" t="str">
        <f t="shared" ca="1" si="27"/>
        <v>INDLDEFFTF-53</v>
      </c>
      <c r="N325" s="23" t="str">
        <f t="shared" ca="1" si="28"/>
        <v>Other utilities Saving Tech-Haulage Tractors, Trucks, Fishing boats 5.3y</v>
      </c>
      <c r="O325" s="23" t="s">
        <v>32</v>
      </c>
      <c r="P325" s="23" t="s">
        <v>33</v>
      </c>
      <c r="Q325" s="23"/>
      <c r="R325" s="23"/>
      <c r="S325" s="19" t="s">
        <v>34</v>
      </c>
      <c r="V325" s="16" t="str">
        <f t="shared" ca="1" si="30"/>
        <v>LD</v>
      </c>
      <c r="W325" s="14" t="str">
        <f t="shared" ca="1" si="30"/>
        <v>Other utilities</v>
      </c>
      <c r="X325" s="3" t="str">
        <f>'EE investment costs'!D374</f>
        <v>TF-53</v>
      </c>
      <c r="Y325" s="3" t="str">
        <f>'EE investment costs'!E374</f>
        <v>Haulage Tractors, Trucks, Fishing boats</v>
      </c>
      <c r="AC325" s="123">
        <f>'EE investment costs'!C374</f>
        <v>5.3</v>
      </c>
      <c r="AD325" s="22"/>
    </row>
    <row r="326" spans="2:30">
      <c r="B326" s="14" t="str">
        <f t="shared" ca="1" si="26"/>
        <v>INDLDEFFMT-54</v>
      </c>
      <c r="C326" s="15" t="str">
        <f t="shared" ca="1" si="31"/>
        <v>ILDMT</v>
      </c>
      <c r="D326" s="16">
        <f>'EE investment costs'!$F$15</f>
        <v>2016</v>
      </c>
      <c r="E326" s="14">
        <f>VLOOKUP(X326,'EE investment costs'!$D$56:$R$656,15,0)</f>
        <v>6.14</v>
      </c>
      <c r="F326" s="17">
        <f ca="1">INDEX('EE investment costs'!$D$56:$R$656,MATCH(X326,'EE investment costs'!$D$56:$D$656,0),MATCH($V$8,'EE investment costs'!$D$56:$R$56,0))</f>
        <v>768.28018167315997</v>
      </c>
      <c r="I326" s="18">
        <v>1</v>
      </c>
      <c r="J326" s="18">
        <v>1</v>
      </c>
      <c r="K326" s="14">
        <f t="shared" ca="1" si="29"/>
        <v>5</v>
      </c>
      <c r="M326" s="19" t="str">
        <f t="shared" ca="1" si="27"/>
        <v>INDLDEFFMT-54</v>
      </c>
      <c r="N326" s="23" t="str">
        <f t="shared" ca="1" si="28"/>
        <v>Other utilities Saving Tech-Heat Medium Temp. up to 150C 5.4y</v>
      </c>
      <c r="O326" s="23" t="s">
        <v>32</v>
      </c>
      <c r="P326" s="23" t="s">
        <v>33</v>
      </c>
      <c r="Q326" s="23"/>
      <c r="R326" s="23"/>
      <c r="S326" s="19" t="s">
        <v>34</v>
      </c>
      <c r="V326" s="16" t="str">
        <f t="shared" ca="1" si="30"/>
        <v>LD</v>
      </c>
      <c r="W326" s="14" t="str">
        <f t="shared" ca="1" si="30"/>
        <v>Other utilities</v>
      </c>
      <c r="X326" s="3" t="str">
        <f>'EE investment costs'!D375</f>
        <v>MT-54</v>
      </c>
      <c r="Y326" s="3" t="str">
        <f>'EE investment costs'!E375</f>
        <v>Heat Medium Temp. up to 150C</v>
      </c>
      <c r="AC326" s="123">
        <f>'EE investment costs'!C375</f>
        <v>5.4</v>
      </c>
      <c r="AD326" s="22"/>
    </row>
    <row r="327" spans="2:30">
      <c r="B327" s="14" t="str">
        <f t="shared" ca="1" si="26"/>
        <v>INDLDEFFHT-54</v>
      </c>
      <c r="C327" s="15" t="str">
        <f t="shared" ca="1" si="31"/>
        <v>ILDHT</v>
      </c>
      <c r="D327" s="16">
        <f>'EE investment costs'!$F$15</f>
        <v>2016</v>
      </c>
      <c r="E327" s="14">
        <f>VLOOKUP(X327,'EE investment costs'!$D$56:$R$656,15,0)</f>
        <v>4.9119999999999999</v>
      </c>
      <c r="F327" s="17">
        <f ca="1">INDEX('EE investment costs'!$D$56:$R$656,MATCH(X327,'EE investment costs'!$D$56:$D$656,0),MATCH($V$8,'EE investment costs'!$D$56:$R$56,0))</f>
        <v>565.19774939803642</v>
      </c>
      <c r="I327" s="18">
        <v>1</v>
      </c>
      <c r="J327" s="18">
        <v>1</v>
      </c>
      <c r="K327" s="14">
        <f t="shared" ca="1" si="29"/>
        <v>7</v>
      </c>
      <c r="M327" s="19" t="str">
        <f t="shared" ca="1" si="27"/>
        <v>INDLDEFFHT-54</v>
      </c>
      <c r="N327" s="23" t="str">
        <f t="shared" ca="1" si="28"/>
        <v>Other utilities Saving Tech-Heat High Temp. over 150C 5.4y</v>
      </c>
      <c r="O327" s="23" t="s">
        <v>32</v>
      </c>
      <c r="P327" s="23" t="s">
        <v>33</v>
      </c>
      <c r="Q327" s="23"/>
      <c r="R327" s="23"/>
      <c r="S327" s="19" t="s">
        <v>34</v>
      </c>
      <c r="V327" s="16" t="str">
        <f t="shared" ca="1" si="30"/>
        <v>LD</v>
      </c>
      <c r="W327" s="14" t="str">
        <f t="shared" ca="1" si="30"/>
        <v>Other utilities</v>
      </c>
      <c r="X327" s="3" t="str">
        <f>'EE investment costs'!D376</f>
        <v>HT-54</v>
      </c>
      <c r="Y327" s="3" t="str">
        <f>'EE investment costs'!E376</f>
        <v>Heat High Temp. over 150C</v>
      </c>
      <c r="AC327" s="123">
        <f>'EE investment costs'!C376</f>
        <v>5.4</v>
      </c>
      <c r="AD327" s="22"/>
    </row>
    <row r="328" spans="2:30">
      <c r="B328" s="14" t="str">
        <f t="shared" ref="B328:B391" ca="1" si="32">M328</f>
        <v>INDLDEFFRH-54</v>
      </c>
      <c r="C328" s="15" t="str">
        <f t="shared" ca="1" si="31"/>
        <v>ILDRH</v>
      </c>
      <c r="D328" s="16">
        <f>'EE investment costs'!$F$15</f>
        <v>2016</v>
      </c>
      <c r="E328" s="14">
        <f>VLOOKUP(X328,'EE investment costs'!$D$56:$R$656,15,0)</f>
        <v>16.261333333333337</v>
      </c>
      <c r="F328" s="17">
        <f ca="1">INDEX('EE investment costs'!$D$56:$R$656,MATCH(X328,'EE investment costs'!$D$56:$D$656,0),MATCH($V$8,'EE investment costs'!$D$56:$R$56,0))</f>
        <v>703.6237749026734</v>
      </c>
      <c r="I328" s="18">
        <v>1</v>
      </c>
      <c r="J328" s="18">
        <v>1</v>
      </c>
      <c r="K328" s="14">
        <f t="shared" ca="1" si="29"/>
        <v>5</v>
      </c>
      <c r="M328" s="19" t="str">
        <f t="shared" ref="M328:M391" ca="1" si="33">CONCATENATE("IND",$V$8,"EFF",$X328)</f>
        <v>INDLDEFFRH-54</v>
      </c>
      <c r="N328" s="23" t="str">
        <f t="shared" ca="1" si="28"/>
        <v>Other utilities Saving Tech-Heat Room Heat 5.4y</v>
      </c>
      <c r="O328" s="23" t="s">
        <v>32</v>
      </c>
      <c r="P328" s="23" t="s">
        <v>33</v>
      </c>
      <c r="Q328" s="23"/>
      <c r="R328" s="23"/>
      <c r="S328" s="19" t="s">
        <v>34</v>
      </c>
      <c r="V328" s="16" t="str">
        <f t="shared" ca="1" si="30"/>
        <v>LD</v>
      </c>
      <c r="W328" s="14" t="str">
        <f t="shared" ca="1" si="30"/>
        <v>Other utilities</v>
      </c>
      <c r="X328" s="3" t="str">
        <f>'EE investment costs'!D377</f>
        <v>RH-54</v>
      </c>
      <c r="Y328" s="3" t="str">
        <f>'EE investment costs'!E377</f>
        <v>Heat Room Heat</v>
      </c>
      <c r="AC328" s="123">
        <f>'EE investment costs'!C377</f>
        <v>5.4</v>
      </c>
      <c r="AD328" s="22"/>
    </row>
    <row r="329" spans="2:30">
      <c r="B329" s="14" t="str">
        <f t="shared" ca="1" si="32"/>
        <v>INDLDEFFLA-54</v>
      </c>
      <c r="C329" s="15" t="str">
        <f t="shared" ca="1" si="31"/>
        <v>ILDLA</v>
      </c>
      <c r="D329" s="16">
        <f>'EE investment costs'!$F$15</f>
        <v>2016</v>
      </c>
      <c r="E329" s="14">
        <f>VLOOKUP(X329,'EE investment costs'!$D$56:$R$656,15,0)</f>
        <v>4.0924666666666667</v>
      </c>
      <c r="F329" s="17">
        <f ca="1">INDEX('EE investment costs'!$D$56:$R$656,MATCH(X329,'EE investment costs'!$D$56:$D$656,0),MATCH($V$8,'EE investment costs'!$D$56:$R$56,0))</f>
        <v>1822.9214197644935</v>
      </c>
      <c r="I329" s="18">
        <v>1</v>
      </c>
      <c r="J329" s="18">
        <v>1</v>
      </c>
      <c r="K329" s="14">
        <f t="shared" ca="1" si="29"/>
        <v>0</v>
      </c>
      <c r="M329" s="19" t="str">
        <f t="shared" ca="1" si="33"/>
        <v>INDLDEFFLA-54</v>
      </c>
      <c r="N329" s="23" t="str">
        <f t="shared" ref="N329:N392" ca="1" si="34">$W$8&amp;" Saving Tech"&amp;"-"&amp;$Y329&amp;" "&amp;AC329&amp;"y"</f>
        <v>Other utilities Saving Tech-Light 5.4y</v>
      </c>
      <c r="O329" s="23" t="s">
        <v>32</v>
      </c>
      <c r="P329" s="23" t="s">
        <v>33</v>
      </c>
      <c r="Q329" s="23"/>
      <c r="R329" s="23"/>
      <c r="S329" s="19" t="s">
        <v>34</v>
      </c>
      <c r="V329" s="16" t="str">
        <f t="shared" ca="1" si="30"/>
        <v>LD</v>
      </c>
      <c r="W329" s="14" t="str">
        <f t="shared" ca="1" si="30"/>
        <v>Other utilities</v>
      </c>
      <c r="X329" s="3" t="str">
        <f>'EE investment costs'!D378</f>
        <v>LA-54</v>
      </c>
      <c r="Y329" s="3" t="str">
        <f>'EE investment costs'!E378</f>
        <v>Light</v>
      </c>
      <c r="AC329" s="123">
        <f>'EE investment costs'!C378</f>
        <v>5.4</v>
      </c>
      <c r="AD329" s="22"/>
    </row>
    <row r="330" spans="2:30">
      <c r="B330" s="14" t="str">
        <f t="shared" ca="1" si="32"/>
        <v>INDLDEFFEM-54</v>
      </c>
      <c r="C330" s="15" t="str">
        <f t="shared" ca="1" si="31"/>
        <v>ILDEM</v>
      </c>
      <c r="D330" s="16">
        <f>'EE investment costs'!$F$15</f>
        <v>2016</v>
      </c>
      <c r="E330" s="14">
        <f>VLOOKUP(X330,'EE investment costs'!$D$56:$R$656,15,0)</f>
        <v>4.2970899999999999</v>
      </c>
      <c r="F330" s="17">
        <f ca="1">INDEX('EE investment costs'!$D$56:$R$656,MATCH(X330,'EE investment costs'!$D$56:$D$656,0),MATCH($V$8,'EE investment costs'!$D$56:$R$56,0))</f>
        <v>2078.4150481970723</v>
      </c>
      <c r="I330" s="18">
        <v>1</v>
      </c>
      <c r="J330" s="18">
        <v>1</v>
      </c>
      <c r="K330" s="14">
        <f t="shared" ref="K330:K393" ca="1" si="35">IF(F330&lt;500,1,0)+IF(F330&lt;600,1,0)+IF(F330&lt;700,1,0)+IF(F330&lt;800,1,0)+IF(F330&lt;900,1,0)+IF(F330&lt;1000,1,0)+IF(F330&lt;1100,1,0)+IF(F330&lt;1200,1,0)</f>
        <v>0</v>
      </c>
      <c r="M330" s="19" t="str">
        <f t="shared" ca="1" si="33"/>
        <v>INDLDEFFEM-54</v>
      </c>
      <c r="N330" s="23" t="str">
        <f t="shared" ca="1" si="34"/>
        <v>Other utilities Saving Tech-Electric Motors 5.4y</v>
      </c>
      <c r="O330" s="23" t="s">
        <v>32</v>
      </c>
      <c r="P330" s="23" t="s">
        <v>33</v>
      </c>
      <c r="Q330" s="23"/>
      <c r="R330" s="23"/>
      <c r="S330" s="19" t="s">
        <v>34</v>
      </c>
      <c r="V330" s="16" t="str">
        <f t="shared" ref="V330:W393" ca="1" si="36">V329</f>
        <v>LD</v>
      </c>
      <c r="W330" s="14" t="str">
        <f t="shared" ca="1" si="36"/>
        <v>Other utilities</v>
      </c>
      <c r="X330" s="3" t="str">
        <f>'EE investment costs'!D379</f>
        <v>EM-54</v>
      </c>
      <c r="Y330" s="3" t="str">
        <f>'EE investment costs'!E379</f>
        <v>Electric Motors</v>
      </c>
      <c r="AC330" s="123">
        <f>'EE investment costs'!C379</f>
        <v>5.4</v>
      </c>
      <c r="AD330" s="22"/>
    </row>
    <row r="331" spans="2:30">
      <c r="B331" s="14" t="str">
        <f t="shared" ca="1" si="32"/>
        <v>INDLDEFFTF-54</v>
      </c>
      <c r="C331" s="15" t="str">
        <f t="shared" ca="1" si="31"/>
        <v>ILDTF</v>
      </c>
      <c r="D331" s="16">
        <f>'EE investment costs'!$F$15</f>
        <v>2016</v>
      </c>
      <c r="E331" s="14">
        <f>VLOOKUP(X331,'EE investment costs'!$D$56:$R$656,15,0)</f>
        <v>16.166666666666664</v>
      </c>
      <c r="F331" s="17">
        <f ca="1">INDEX('EE investment costs'!$D$56:$R$656,MATCH(X331,'EE investment costs'!$D$56:$D$656,0),MATCH($V$8,'EE investment costs'!$D$56:$R$56,0))</f>
        <v>793.46034377183537</v>
      </c>
      <c r="I331" s="18">
        <v>1</v>
      </c>
      <c r="J331" s="18">
        <v>1</v>
      </c>
      <c r="K331" s="14">
        <f t="shared" ca="1" si="35"/>
        <v>5</v>
      </c>
      <c r="M331" s="19" t="str">
        <f t="shared" ca="1" si="33"/>
        <v>INDLDEFFTF-54</v>
      </c>
      <c r="N331" s="23" t="str">
        <f t="shared" ca="1" si="34"/>
        <v>Other utilities Saving Tech-Haulage Tractors, Trucks, Fishing boats 5.4y</v>
      </c>
      <c r="O331" s="23" t="s">
        <v>32</v>
      </c>
      <c r="P331" s="23" t="s">
        <v>33</v>
      </c>
      <c r="Q331" s="23"/>
      <c r="R331" s="23"/>
      <c r="S331" s="19" t="s">
        <v>34</v>
      </c>
      <c r="V331" s="16" t="str">
        <f t="shared" ca="1" si="36"/>
        <v>LD</v>
      </c>
      <c r="W331" s="14" t="str">
        <f t="shared" ca="1" si="36"/>
        <v>Other utilities</v>
      </c>
      <c r="X331" s="3" t="str">
        <f>'EE investment costs'!D380</f>
        <v>TF-54</v>
      </c>
      <c r="Y331" s="3" t="str">
        <f>'EE investment costs'!E380</f>
        <v>Haulage Tractors, Trucks, Fishing boats</v>
      </c>
      <c r="AC331" s="123">
        <f>'EE investment costs'!C380</f>
        <v>5.4</v>
      </c>
      <c r="AD331" s="22"/>
    </row>
    <row r="332" spans="2:30">
      <c r="B332" s="14" t="str">
        <f t="shared" ca="1" si="32"/>
        <v>INDLDEFFMT-55</v>
      </c>
      <c r="C332" s="15" t="str">
        <f t="shared" ca="1" si="31"/>
        <v>ILDMT</v>
      </c>
      <c r="D332" s="16">
        <f>'EE investment costs'!$F$15</f>
        <v>2016</v>
      </c>
      <c r="E332" s="14">
        <f>VLOOKUP(X332,'EE investment costs'!$D$56:$R$656,15,0)</f>
        <v>6.1499999999999995</v>
      </c>
      <c r="F332" s="17">
        <f ca="1">INDEX('EE investment costs'!$D$56:$R$656,MATCH(X332,'EE investment costs'!$D$56:$D$656,0),MATCH($V$8,'EE investment costs'!$D$56:$R$56,0))</f>
        <v>780.02843877754788</v>
      </c>
      <c r="I332" s="18">
        <v>1</v>
      </c>
      <c r="J332" s="18">
        <v>1</v>
      </c>
      <c r="K332" s="14">
        <f t="shared" ca="1" si="35"/>
        <v>5</v>
      </c>
      <c r="M332" s="19" t="str">
        <f t="shared" ca="1" si="33"/>
        <v>INDLDEFFMT-55</v>
      </c>
      <c r="N332" s="23" t="str">
        <f t="shared" ca="1" si="34"/>
        <v>Other utilities Saving Tech-Heat Medium Temp. up to 150C 5.5y</v>
      </c>
      <c r="O332" s="23" t="s">
        <v>32</v>
      </c>
      <c r="P332" s="23" t="s">
        <v>33</v>
      </c>
      <c r="Q332" s="23"/>
      <c r="R332" s="23"/>
      <c r="S332" s="19" t="s">
        <v>34</v>
      </c>
      <c r="V332" s="16" t="str">
        <f t="shared" ca="1" si="36"/>
        <v>LD</v>
      </c>
      <c r="W332" s="14" t="str">
        <f t="shared" ca="1" si="36"/>
        <v>Other utilities</v>
      </c>
      <c r="X332" s="3" t="str">
        <f>'EE investment costs'!D381</f>
        <v>MT-55</v>
      </c>
      <c r="Y332" s="3" t="str">
        <f>'EE investment costs'!E381</f>
        <v>Heat Medium Temp. up to 150C</v>
      </c>
      <c r="AC332" s="123">
        <f>'EE investment costs'!C381</f>
        <v>5.5</v>
      </c>
      <c r="AD332" s="22"/>
    </row>
    <row r="333" spans="2:30">
      <c r="B333" s="14" t="str">
        <f t="shared" ca="1" si="32"/>
        <v>INDLDEFFHT-55</v>
      </c>
      <c r="C333" s="15" t="str">
        <f t="shared" ca="1" si="31"/>
        <v>ILDHT</v>
      </c>
      <c r="D333" s="16">
        <f>'EE investment costs'!$F$15</f>
        <v>2016</v>
      </c>
      <c r="E333" s="14">
        <f>VLOOKUP(X333,'EE investment costs'!$D$56:$R$656,15,0)</f>
        <v>4.92</v>
      </c>
      <c r="F333" s="17">
        <f ca="1">INDEX('EE investment costs'!$D$56:$R$656,MATCH(X333,'EE investment costs'!$D$56:$D$656,0),MATCH($V$8,'EE investment costs'!$D$56:$R$56,0))</f>
        <v>571.5821104186798</v>
      </c>
      <c r="I333" s="18">
        <v>1</v>
      </c>
      <c r="J333" s="18">
        <v>1</v>
      </c>
      <c r="K333" s="14">
        <f t="shared" ca="1" si="35"/>
        <v>7</v>
      </c>
      <c r="M333" s="19" t="str">
        <f t="shared" ca="1" si="33"/>
        <v>INDLDEFFHT-55</v>
      </c>
      <c r="N333" s="23" t="str">
        <f t="shared" ca="1" si="34"/>
        <v>Other utilities Saving Tech-Heat High Temp. over 150C 5.5y</v>
      </c>
      <c r="O333" s="23" t="s">
        <v>32</v>
      </c>
      <c r="P333" s="23" t="s">
        <v>33</v>
      </c>
      <c r="Q333" s="23"/>
      <c r="R333" s="23"/>
      <c r="S333" s="19" t="s">
        <v>34</v>
      </c>
      <c r="V333" s="16" t="str">
        <f t="shared" ca="1" si="36"/>
        <v>LD</v>
      </c>
      <c r="W333" s="14" t="str">
        <f t="shared" ca="1" si="36"/>
        <v>Other utilities</v>
      </c>
      <c r="X333" s="3" t="str">
        <f>'EE investment costs'!D382</f>
        <v>HT-55</v>
      </c>
      <c r="Y333" s="3" t="str">
        <f>'EE investment costs'!E382</f>
        <v>Heat High Temp. over 150C</v>
      </c>
      <c r="AC333" s="123">
        <f>'EE investment costs'!C382</f>
        <v>5.5</v>
      </c>
      <c r="AD333" s="22"/>
    </row>
    <row r="334" spans="2:30">
      <c r="B334" s="14" t="str">
        <f t="shared" ca="1" si="32"/>
        <v>INDLDEFFRH-55</v>
      </c>
      <c r="C334" s="15" t="str">
        <f t="shared" ca="1" si="31"/>
        <v>ILDRH</v>
      </c>
      <c r="D334" s="16">
        <f>'EE investment costs'!$F$15</f>
        <v>2016</v>
      </c>
      <c r="E334" s="14">
        <f>VLOOKUP(X334,'EE investment costs'!$D$56:$R$656,15,0)</f>
        <v>16.28</v>
      </c>
      <c r="F334" s="17">
        <f ca="1">INDEX('EE investment costs'!$D$56:$R$656,MATCH(X334,'EE investment costs'!$D$56:$D$656,0),MATCH($V$8,'EE investment costs'!$D$56:$R$56,0))</f>
        <v>740.65660516070875</v>
      </c>
      <c r="I334" s="18">
        <v>1</v>
      </c>
      <c r="J334" s="18">
        <v>1</v>
      </c>
      <c r="K334" s="14">
        <f t="shared" ca="1" si="35"/>
        <v>5</v>
      </c>
      <c r="M334" s="19" t="str">
        <f t="shared" ca="1" si="33"/>
        <v>INDLDEFFRH-55</v>
      </c>
      <c r="N334" s="23" t="str">
        <f t="shared" ca="1" si="34"/>
        <v>Other utilities Saving Tech-Heat Room Heat 5.5y</v>
      </c>
      <c r="O334" s="23" t="s">
        <v>32</v>
      </c>
      <c r="P334" s="23" t="s">
        <v>33</v>
      </c>
      <c r="Q334" s="23"/>
      <c r="R334" s="23"/>
      <c r="S334" s="19" t="s">
        <v>34</v>
      </c>
      <c r="V334" s="16" t="str">
        <f t="shared" ca="1" si="36"/>
        <v>LD</v>
      </c>
      <c r="W334" s="14" t="str">
        <f t="shared" ca="1" si="36"/>
        <v>Other utilities</v>
      </c>
      <c r="X334" s="3" t="str">
        <f>'EE investment costs'!D383</f>
        <v>RH-55</v>
      </c>
      <c r="Y334" s="3" t="str">
        <f>'EE investment costs'!E383</f>
        <v>Heat Room Heat</v>
      </c>
      <c r="AC334" s="123">
        <f>'EE investment costs'!C383</f>
        <v>5.5</v>
      </c>
      <c r="AD334" s="22"/>
    </row>
    <row r="335" spans="2:30">
      <c r="B335" s="14" t="str">
        <f t="shared" ca="1" si="32"/>
        <v>INDLDEFFLA-55</v>
      </c>
      <c r="C335" s="15" t="str">
        <f t="shared" ca="1" si="31"/>
        <v>ILDLA</v>
      </c>
      <c r="D335" s="16">
        <f>'EE investment costs'!$F$15</f>
        <v>2016</v>
      </c>
      <c r="E335" s="14">
        <f>VLOOKUP(X335,'EE investment costs'!$D$56:$R$656,15,0)</f>
        <v>4.1055000000000001</v>
      </c>
      <c r="F335" s="17">
        <f ca="1">INDEX('EE investment costs'!$D$56:$R$656,MATCH(X335,'EE investment costs'!$D$56:$D$656,0),MATCH($V$8,'EE investment costs'!$D$56:$R$56,0))</f>
        <v>1838.3959231105057</v>
      </c>
      <c r="I335" s="18">
        <v>1</v>
      </c>
      <c r="J335" s="18">
        <v>1</v>
      </c>
      <c r="K335" s="14">
        <f t="shared" ca="1" si="35"/>
        <v>0</v>
      </c>
      <c r="M335" s="19" t="str">
        <f t="shared" ca="1" si="33"/>
        <v>INDLDEFFLA-55</v>
      </c>
      <c r="N335" s="23" t="str">
        <f t="shared" ca="1" si="34"/>
        <v>Other utilities Saving Tech-Light 5.5y</v>
      </c>
      <c r="O335" s="23" t="s">
        <v>32</v>
      </c>
      <c r="P335" s="23" t="s">
        <v>33</v>
      </c>
      <c r="Q335" s="23"/>
      <c r="R335" s="23"/>
      <c r="S335" s="19" t="s">
        <v>34</v>
      </c>
      <c r="V335" s="16" t="str">
        <f t="shared" ca="1" si="36"/>
        <v>LD</v>
      </c>
      <c r="W335" s="14" t="str">
        <f t="shared" ca="1" si="36"/>
        <v>Other utilities</v>
      </c>
      <c r="X335" s="3" t="str">
        <f>'EE investment costs'!D384</f>
        <v>LA-55</v>
      </c>
      <c r="Y335" s="3" t="str">
        <f>'EE investment costs'!E384</f>
        <v>Light</v>
      </c>
      <c r="AC335" s="123">
        <f>'EE investment costs'!C384</f>
        <v>5.5</v>
      </c>
      <c r="AD335" s="22"/>
    </row>
    <row r="336" spans="2:30">
      <c r="B336" s="14" t="str">
        <f t="shared" ca="1" si="32"/>
        <v>INDLDEFFEM-55</v>
      </c>
      <c r="C336" s="15" t="str">
        <f t="shared" ca="1" si="31"/>
        <v>ILDEM</v>
      </c>
      <c r="D336" s="16">
        <f>'EE investment costs'!$F$15</f>
        <v>2016</v>
      </c>
      <c r="E336" s="14">
        <f>VLOOKUP(X336,'EE investment costs'!$D$56:$R$656,15,0)</f>
        <v>4.3107749999999996</v>
      </c>
      <c r="F336" s="17">
        <f ca="1">INDEX('EE investment costs'!$D$56:$R$656,MATCH(X336,'EE investment costs'!$D$56:$D$656,0),MATCH($V$8,'EE investment costs'!$D$56:$R$56,0))</f>
        <v>2108.9834836631094</v>
      </c>
      <c r="I336" s="18">
        <v>1</v>
      </c>
      <c r="J336" s="18">
        <v>1</v>
      </c>
      <c r="K336" s="14">
        <f t="shared" ca="1" si="35"/>
        <v>0</v>
      </c>
      <c r="M336" s="19" t="str">
        <f t="shared" ca="1" si="33"/>
        <v>INDLDEFFEM-55</v>
      </c>
      <c r="N336" s="23" t="str">
        <f t="shared" ca="1" si="34"/>
        <v>Other utilities Saving Tech-Electric Motors 5.5y</v>
      </c>
      <c r="O336" s="23" t="s">
        <v>32</v>
      </c>
      <c r="P336" s="23" t="s">
        <v>33</v>
      </c>
      <c r="Q336" s="23"/>
      <c r="R336" s="23"/>
      <c r="S336" s="19" t="s">
        <v>34</v>
      </c>
      <c r="V336" s="16" t="str">
        <f t="shared" ca="1" si="36"/>
        <v>LD</v>
      </c>
      <c r="W336" s="14" t="str">
        <f t="shared" ca="1" si="36"/>
        <v>Other utilities</v>
      </c>
      <c r="X336" s="3" t="str">
        <f>'EE investment costs'!D385</f>
        <v>EM-55</v>
      </c>
      <c r="Y336" s="3" t="str">
        <f>'EE investment costs'!E385</f>
        <v>Electric Motors</v>
      </c>
      <c r="AC336" s="123">
        <f>'EE investment costs'!C385</f>
        <v>5.5</v>
      </c>
      <c r="AD336" s="22"/>
    </row>
    <row r="337" spans="2:30">
      <c r="B337" s="14" t="str">
        <f t="shared" ca="1" si="32"/>
        <v>INDLDEFFTF-55</v>
      </c>
      <c r="C337" s="15" t="str">
        <f t="shared" ca="1" si="31"/>
        <v>ILDTF</v>
      </c>
      <c r="D337" s="16">
        <f>'EE investment costs'!$F$15</f>
        <v>2016</v>
      </c>
      <c r="E337" s="14">
        <f>VLOOKUP(X337,'EE investment costs'!$D$56:$R$656,15,0)</f>
        <v>16.25</v>
      </c>
      <c r="F337" s="17">
        <f ca="1">INDEX('EE investment costs'!$D$56:$R$656,MATCH(X337,'EE investment costs'!$D$56:$D$656,0),MATCH($V$8,'EE investment costs'!$D$56:$R$56,0))</f>
        <v>808.15405384168412</v>
      </c>
      <c r="I337" s="18">
        <v>1</v>
      </c>
      <c r="J337" s="18">
        <v>1</v>
      </c>
      <c r="K337" s="14">
        <f t="shared" ca="1" si="35"/>
        <v>4</v>
      </c>
      <c r="M337" s="19" t="str">
        <f t="shared" ca="1" si="33"/>
        <v>INDLDEFFTF-55</v>
      </c>
      <c r="N337" s="23" t="str">
        <f t="shared" ca="1" si="34"/>
        <v>Other utilities Saving Tech-Haulage Tractors, Trucks, Fishing boats 5.5y</v>
      </c>
      <c r="O337" s="23" t="s">
        <v>32</v>
      </c>
      <c r="P337" s="23" t="s">
        <v>33</v>
      </c>
      <c r="Q337" s="23"/>
      <c r="R337" s="23"/>
      <c r="S337" s="19" t="s">
        <v>34</v>
      </c>
      <c r="V337" s="16" t="str">
        <f t="shared" ca="1" si="36"/>
        <v>LD</v>
      </c>
      <c r="W337" s="14" t="str">
        <f t="shared" ca="1" si="36"/>
        <v>Other utilities</v>
      </c>
      <c r="X337" s="3" t="str">
        <f>'EE investment costs'!D386</f>
        <v>TF-55</v>
      </c>
      <c r="Y337" s="3" t="str">
        <f>'EE investment costs'!E386</f>
        <v>Haulage Tractors, Trucks, Fishing boats</v>
      </c>
      <c r="AC337" s="123">
        <f>'EE investment costs'!C386</f>
        <v>5.5</v>
      </c>
      <c r="AD337" s="22"/>
    </row>
    <row r="338" spans="2:30">
      <c r="B338" s="14" t="str">
        <f t="shared" ca="1" si="32"/>
        <v>INDLDEFFMT-56</v>
      </c>
      <c r="C338" s="15" t="str">
        <f t="shared" ca="1" si="31"/>
        <v>ILDMT</v>
      </c>
      <c r="D338" s="16">
        <f>'EE investment costs'!$F$15</f>
        <v>2016</v>
      </c>
      <c r="E338" s="14">
        <f>VLOOKUP(X338,'EE investment costs'!$D$56:$R$656,15,0)</f>
        <v>6.1599999999999993</v>
      </c>
      <c r="F338" s="17">
        <f ca="1">INDEX('EE investment costs'!$D$56:$R$656,MATCH(X338,'EE investment costs'!$D$56:$D$656,0),MATCH($V$8,'EE investment costs'!$D$56:$R$56,0))</f>
        <v>791.77669588193578</v>
      </c>
      <c r="I338" s="18">
        <v>1</v>
      </c>
      <c r="J338" s="18">
        <v>1</v>
      </c>
      <c r="K338" s="14">
        <f t="shared" ca="1" si="35"/>
        <v>5</v>
      </c>
      <c r="M338" s="19" t="str">
        <f t="shared" ca="1" si="33"/>
        <v>INDLDEFFMT-56</v>
      </c>
      <c r="N338" s="23" t="str">
        <f t="shared" ca="1" si="34"/>
        <v>Other utilities Saving Tech-Heat Medium Temp. up to 150C 5.6y</v>
      </c>
      <c r="O338" s="23" t="s">
        <v>32</v>
      </c>
      <c r="P338" s="23" t="s">
        <v>33</v>
      </c>
      <c r="Q338" s="23"/>
      <c r="R338" s="23"/>
      <c r="S338" s="19" t="s">
        <v>34</v>
      </c>
      <c r="V338" s="16" t="str">
        <f t="shared" ca="1" si="36"/>
        <v>LD</v>
      </c>
      <c r="W338" s="14" t="str">
        <f t="shared" ca="1" si="36"/>
        <v>Other utilities</v>
      </c>
      <c r="X338" s="3" t="str">
        <f>'EE investment costs'!D387</f>
        <v>MT-56</v>
      </c>
      <c r="Y338" s="3" t="str">
        <f>'EE investment costs'!E387</f>
        <v>Heat Medium Temp. up to 150C</v>
      </c>
      <c r="AC338" s="123">
        <f>'EE investment costs'!C387</f>
        <v>5.6</v>
      </c>
      <c r="AD338" s="22"/>
    </row>
    <row r="339" spans="2:30">
      <c r="B339" s="14" t="str">
        <f t="shared" ca="1" si="32"/>
        <v>INDLDEFFHT-56</v>
      </c>
      <c r="C339" s="15" t="str">
        <f t="shared" ca="1" si="31"/>
        <v>ILDHT</v>
      </c>
      <c r="D339" s="16">
        <f>'EE investment costs'!$F$15</f>
        <v>2016</v>
      </c>
      <c r="E339" s="14">
        <f>VLOOKUP(X339,'EE investment costs'!$D$56:$R$656,15,0)</f>
        <v>4.9279999999999999</v>
      </c>
      <c r="F339" s="17">
        <f ca="1">INDEX('EE investment costs'!$D$56:$R$656,MATCH(X339,'EE investment costs'!$D$56:$D$656,0),MATCH($V$8,'EE investment costs'!$D$56:$R$56,0))</f>
        <v>577.9664714393233</v>
      </c>
      <c r="I339" s="18">
        <v>1</v>
      </c>
      <c r="J339" s="18">
        <v>1</v>
      </c>
      <c r="K339" s="14">
        <f t="shared" ca="1" si="35"/>
        <v>7</v>
      </c>
      <c r="M339" s="19" t="str">
        <f t="shared" ca="1" si="33"/>
        <v>INDLDEFFHT-56</v>
      </c>
      <c r="N339" s="23" t="str">
        <f t="shared" ca="1" si="34"/>
        <v>Other utilities Saving Tech-Heat High Temp. over 150C 5.6y</v>
      </c>
      <c r="O339" s="23" t="s">
        <v>32</v>
      </c>
      <c r="P339" s="23" t="s">
        <v>33</v>
      </c>
      <c r="Q339" s="23"/>
      <c r="R339" s="23"/>
      <c r="S339" s="19" t="s">
        <v>34</v>
      </c>
      <c r="V339" s="16" t="str">
        <f t="shared" ca="1" si="36"/>
        <v>LD</v>
      </c>
      <c r="W339" s="14" t="str">
        <f t="shared" ca="1" si="36"/>
        <v>Other utilities</v>
      </c>
      <c r="X339" s="3" t="str">
        <f>'EE investment costs'!D388</f>
        <v>HT-56</v>
      </c>
      <c r="Y339" s="3" t="str">
        <f>'EE investment costs'!E388</f>
        <v>Heat High Temp. over 150C</v>
      </c>
      <c r="AC339" s="123">
        <f>'EE investment costs'!C388</f>
        <v>5.6</v>
      </c>
      <c r="AD339" s="22"/>
    </row>
    <row r="340" spans="2:30">
      <c r="B340" s="14" t="str">
        <f t="shared" ca="1" si="32"/>
        <v>INDLDEFFRH-56</v>
      </c>
      <c r="C340" s="15" t="str">
        <f t="shared" ca="1" si="31"/>
        <v>ILDRH</v>
      </c>
      <c r="D340" s="16">
        <f>'EE investment costs'!$F$15</f>
        <v>2016</v>
      </c>
      <c r="E340" s="14">
        <f>VLOOKUP(X340,'EE investment costs'!$D$56:$R$656,15,0)</f>
        <v>16.298666666666669</v>
      </c>
      <c r="F340" s="17">
        <f ca="1">INDEX('EE investment costs'!$D$56:$R$656,MATCH(X340,'EE investment costs'!$D$56:$D$656,0),MATCH($V$8,'EE investment costs'!$D$56:$R$56,0))</f>
        <v>777.68943541874398</v>
      </c>
      <c r="I340" s="18">
        <v>1</v>
      </c>
      <c r="J340" s="18">
        <v>1</v>
      </c>
      <c r="K340" s="14">
        <f t="shared" ca="1" si="35"/>
        <v>5</v>
      </c>
      <c r="M340" s="19" t="str">
        <f t="shared" ca="1" si="33"/>
        <v>INDLDEFFRH-56</v>
      </c>
      <c r="N340" s="23" t="str">
        <f t="shared" ca="1" si="34"/>
        <v>Other utilities Saving Tech-Heat Room Heat 5.6y</v>
      </c>
      <c r="O340" s="23" t="s">
        <v>32</v>
      </c>
      <c r="P340" s="23" t="s">
        <v>33</v>
      </c>
      <c r="Q340" s="23"/>
      <c r="R340" s="23"/>
      <c r="S340" s="19" t="s">
        <v>34</v>
      </c>
      <c r="V340" s="16" t="str">
        <f t="shared" ca="1" si="36"/>
        <v>LD</v>
      </c>
      <c r="W340" s="14" t="str">
        <f t="shared" ca="1" si="36"/>
        <v>Other utilities</v>
      </c>
      <c r="X340" s="3" t="str">
        <f>'EE investment costs'!D389</f>
        <v>RH-56</v>
      </c>
      <c r="Y340" s="3" t="str">
        <f>'EE investment costs'!E389</f>
        <v>Heat Room Heat</v>
      </c>
      <c r="AC340" s="123">
        <f>'EE investment costs'!C389</f>
        <v>5.6</v>
      </c>
      <c r="AD340" s="22"/>
    </row>
    <row r="341" spans="2:30">
      <c r="B341" s="14" t="str">
        <f t="shared" ca="1" si="32"/>
        <v>INDLDEFFLA-56</v>
      </c>
      <c r="C341" s="15" t="str">
        <f t="shared" ca="1" si="31"/>
        <v>ILDLA</v>
      </c>
      <c r="D341" s="16">
        <f>'EE investment costs'!$F$15</f>
        <v>2016</v>
      </c>
      <c r="E341" s="14">
        <f>VLOOKUP(X341,'EE investment costs'!$D$56:$R$656,15,0)</f>
        <v>4.1185333333333336</v>
      </c>
      <c r="F341" s="17">
        <f ca="1">INDEX('EE investment costs'!$D$56:$R$656,MATCH(X341,'EE investment costs'!$D$56:$D$656,0),MATCH($V$8,'EE investment costs'!$D$56:$R$56,0))</f>
        <v>1853.8704264565174</v>
      </c>
      <c r="I341" s="18">
        <v>1</v>
      </c>
      <c r="J341" s="18">
        <v>1</v>
      </c>
      <c r="K341" s="14">
        <f t="shared" ca="1" si="35"/>
        <v>0</v>
      </c>
      <c r="M341" s="19" t="str">
        <f t="shared" ca="1" si="33"/>
        <v>INDLDEFFLA-56</v>
      </c>
      <c r="N341" s="23" t="str">
        <f t="shared" ca="1" si="34"/>
        <v>Other utilities Saving Tech-Light 5.6y</v>
      </c>
      <c r="O341" s="23" t="s">
        <v>32</v>
      </c>
      <c r="P341" s="23" t="s">
        <v>33</v>
      </c>
      <c r="Q341" s="23"/>
      <c r="R341" s="23"/>
      <c r="S341" s="19" t="s">
        <v>34</v>
      </c>
      <c r="V341" s="16" t="str">
        <f t="shared" ca="1" si="36"/>
        <v>LD</v>
      </c>
      <c r="W341" s="14" t="str">
        <f t="shared" ca="1" si="36"/>
        <v>Other utilities</v>
      </c>
      <c r="X341" s="3" t="str">
        <f>'EE investment costs'!D390</f>
        <v>LA-56</v>
      </c>
      <c r="Y341" s="3" t="str">
        <f>'EE investment costs'!E390</f>
        <v>Light</v>
      </c>
      <c r="AC341" s="123">
        <f>'EE investment costs'!C390</f>
        <v>5.6</v>
      </c>
      <c r="AD341" s="22"/>
    </row>
    <row r="342" spans="2:30">
      <c r="B342" s="14" t="str">
        <f t="shared" ca="1" si="32"/>
        <v>INDLDEFFEM-56</v>
      </c>
      <c r="C342" s="15" t="str">
        <f t="shared" ca="1" si="31"/>
        <v>ILDEM</v>
      </c>
      <c r="D342" s="16">
        <f>'EE investment costs'!$F$15</f>
        <v>2016</v>
      </c>
      <c r="E342" s="14">
        <f>VLOOKUP(X342,'EE investment costs'!$D$56:$R$656,15,0)</f>
        <v>4.3244600000000002</v>
      </c>
      <c r="F342" s="17">
        <f ca="1">INDEX('EE investment costs'!$D$56:$R$656,MATCH(X342,'EE investment costs'!$D$56:$D$656,0),MATCH($V$8,'EE investment costs'!$D$56:$R$56,0))</f>
        <v>2139.551919129146</v>
      </c>
      <c r="I342" s="18">
        <v>1</v>
      </c>
      <c r="J342" s="18">
        <v>1</v>
      </c>
      <c r="K342" s="14">
        <f t="shared" ca="1" si="35"/>
        <v>0</v>
      </c>
      <c r="M342" s="19" t="str">
        <f t="shared" ca="1" si="33"/>
        <v>INDLDEFFEM-56</v>
      </c>
      <c r="N342" s="23" t="str">
        <f t="shared" ca="1" si="34"/>
        <v>Other utilities Saving Tech-Electric Motors 5.6y</v>
      </c>
      <c r="O342" s="23" t="s">
        <v>32</v>
      </c>
      <c r="P342" s="23" t="s">
        <v>33</v>
      </c>
      <c r="Q342" s="23"/>
      <c r="R342" s="23"/>
      <c r="S342" s="19" t="s">
        <v>34</v>
      </c>
      <c r="V342" s="16" t="str">
        <f t="shared" ca="1" si="36"/>
        <v>LD</v>
      </c>
      <c r="W342" s="14" t="str">
        <f t="shared" ca="1" si="36"/>
        <v>Other utilities</v>
      </c>
      <c r="X342" s="3" t="str">
        <f>'EE investment costs'!D391</f>
        <v>EM-56</v>
      </c>
      <c r="Y342" s="3" t="str">
        <f>'EE investment costs'!E391</f>
        <v>Electric Motors</v>
      </c>
      <c r="AC342" s="123">
        <f>'EE investment costs'!C391</f>
        <v>5.6</v>
      </c>
      <c r="AD342" s="22"/>
    </row>
    <row r="343" spans="2:30">
      <c r="B343" s="14" t="str">
        <f t="shared" ca="1" si="32"/>
        <v>INDLDEFFTF-56</v>
      </c>
      <c r="C343" s="15" t="str">
        <f t="shared" ca="1" si="31"/>
        <v>ILDTF</v>
      </c>
      <c r="D343" s="16">
        <f>'EE investment costs'!$F$15</f>
        <v>2016</v>
      </c>
      <c r="E343" s="14">
        <f>VLOOKUP(X343,'EE investment costs'!$D$56:$R$656,15,0)</f>
        <v>16.333333333333332</v>
      </c>
      <c r="F343" s="17">
        <f ca="1">INDEX('EE investment costs'!$D$56:$R$656,MATCH(X343,'EE investment costs'!$D$56:$D$656,0),MATCH($V$8,'EE investment costs'!$D$56:$R$56,0))</f>
        <v>822.84776391153275</v>
      </c>
      <c r="I343" s="18">
        <v>1</v>
      </c>
      <c r="J343" s="18">
        <v>1</v>
      </c>
      <c r="K343" s="14">
        <f t="shared" ca="1" si="35"/>
        <v>4</v>
      </c>
      <c r="M343" s="19" t="str">
        <f t="shared" ca="1" si="33"/>
        <v>INDLDEFFTF-56</v>
      </c>
      <c r="N343" s="23" t="str">
        <f t="shared" ca="1" si="34"/>
        <v>Other utilities Saving Tech-Haulage Tractors, Trucks, Fishing boats 5.6y</v>
      </c>
      <c r="O343" s="23" t="s">
        <v>32</v>
      </c>
      <c r="P343" s="23" t="s">
        <v>33</v>
      </c>
      <c r="Q343" s="23"/>
      <c r="R343" s="23"/>
      <c r="S343" s="19" t="s">
        <v>34</v>
      </c>
      <c r="V343" s="16" t="str">
        <f t="shared" ca="1" si="36"/>
        <v>LD</v>
      </c>
      <c r="W343" s="14" t="str">
        <f t="shared" ca="1" si="36"/>
        <v>Other utilities</v>
      </c>
      <c r="X343" s="3" t="str">
        <f>'EE investment costs'!D392</f>
        <v>TF-56</v>
      </c>
      <c r="Y343" s="3" t="str">
        <f>'EE investment costs'!E392</f>
        <v>Haulage Tractors, Trucks, Fishing boats</v>
      </c>
      <c r="AC343" s="123">
        <f>'EE investment costs'!C392</f>
        <v>5.6</v>
      </c>
      <c r="AD343" s="22"/>
    </row>
    <row r="344" spans="2:30">
      <c r="B344" s="14" t="str">
        <f t="shared" ca="1" si="32"/>
        <v>INDLDEFFMT-57</v>
      </c>
      <c r="C344" s="15" t="str">
        <f t="shared" ca="1" si="31"/>
        <v>ILDMT</v>
      </c>
      <c r="D344" s="16">
        <f>'EE investment costs'!$F$15</f>
        <v>2016</v>
      </c>
      <c r="E344" s="14">
        <f>VLOOKUP(X344,'EE investment costs'!$D$56:$R$656,15,0)</f>
        <v>6.17</v>
      </c>
      <c r="F344" s="17">
        <f ca="1">INDEX('EE investment costs'!$D$56:$R$656,MATCH(X344,'EE investment costs'!$D$56:$D$656,0),MATCH($V$8,'EE investment costs'!$D$56:$R$56,0))</f>
        <v>803.52495298632391</v>
      </c>
      <c r="I344" s="18">
        <v>1</v>
      </c>
      <c r="J344" s="18">
        <v>1</v>
      </c>
      <c r="K344" s="14">
        <f t="shared" ca="1" si="35"/>
        <v>4</v>
      </c>
      <c r="M344" s="19" t="str">
        <f t="shared" ca="1" si="33"/>
        <v>INDLDEFFMT-57</v>
      </c>
      <c r="N344" s="23" t="str">
        <f t="shared" ca="1" si="34"/>
        <v>Other utilities Saving Tech-Heat Medium Temp. up to 150C 5.7y</v>
      </c>
      <c r="O344" s="23" t="s">
        <v>32</v>
      </c>
      <c r="P344" s="23" t="s">
        <v>33</v>
      </c>
      <c r="Q344" s="23"/>
      <c r="R344" s="23"/>
      <c r="S344" s="19" t="s">
        <v>34</v>
      </c>
      <c r="V344" s="16" t="str">
        <f t="shared" ca="1" si="36"/>
        <v>LD</v>
      </c>
      <c r="W344" s="14" t="str">
        <f t="shared" ca="1" si="36"/>
        <v>Other utilities</v>
      </c>
      <c r="X344" s="3" t="str">
        <f>'EE investment costs'!D393</f>
        <v>MT-57</v>
      </c>
      <c r="Y344" s="3" t="str">
        <f>'EE investment costs'!E393</f>
        <v>Heat Medium Temp. up to 150C</v>
      </c>
      <c r="AC344" s="123">
        <f>'EE investment costs'!C393</f>
        <v>5.7</v>
      </c>
      <c r="AD344" s="22"/>
    </row>
    <row r="345" spans="2:30">
      <c r="B345" s="14" t="str">
        <f t="shared" ca="1" si="32"/>
        <v>INDLDEFFHT-57</v>
      </c>
      <c r="C345" s="15" t="str">
        <f t="shared" ca="1" si="31"/>
        <v>ILDHT</v>
      </c>
      <c r="D345" s="16">
        <f>'EE investment costs'!$F$15</f>
        <v>2016</v>
      </c>
      <c r="E345" s="14">
        <f>VLOOKUP(X345,'EE investment costs'!$D$56:$R$656,15,0)</f>
        <v>4.9359999999999999</v>
      </c>
      <c r="F345" s="17">
        <f ca="1">INDEX('EE investment costs'!$D$56:$R$656,MATCH(X345,'EE investment costs'!$D$56:$D$656,0),MATCH($V$8,'EE investment costs'!$D$56:$R$56,0))</f>
        <v>584.35083245996668</v>
      </c>
      <c r="I345" s="18">
        <v>1</v>
      </c>
      <c r="J345" s="18">
        <v>1</v>
      </c>
      <c r="K345" s="14">
        <f t="shared" ca="1" si="35"/>
        <v>7</v>
      </c>
      <c r="M345" s="19" t="str">
        <f t="shared" ca="1" si="33"/>
        <v>INDLDEFFHT-57</v>
      </c>
      <c r="N345" s="23" t="str">
        <f t="shared" ca="1" si="34"/>
        <v>Other utilities Saving Tech-Heat High Temp. over 150C 5.7y</v>
      </c>
      <c r="O345" s="23" t="s">
        <v>32</v>
      </c>
      <c r="P345" s="23" t="s">
        <v>33</v>
      </c>
      <c r="Q345" s="23"/>
      <c r="R345" s="23"/>
      <c r="S345" s="19" t="s">
        <v>34</v>
      </c>
      <c r="V345" s="16" t="str">
        <f t="shared" ca="1" si="36"/>
        <v>LD</v>
      </c>
      <c r="W345" s="14" t="str">
        <f t="shared" ca="1" si="36"/>
        <v>Other utilities</v>
      </c>
      <c r="X345" s="3" t="str">
        <f>'EE investment costs'!D394</f>
        <v>HT-57</v>
      </c>
      <c r="Y345" s="3" t="str">
        <f>'EE investment costs'!E394</f>
        <v>Heat High Temp. over 150C</v>
      </c>
      <c r="AC345" s="123">
        <f>'EE investment costs'!C394</f>
        <v>5.7</v>
      </c>
      <c r="AD345" s="22"/>
    </row>
    <row r="346" spans="2:30">
      <c r="B346" s="14" t="str">
        <f t="shared" ca="1" si="32"/>
        <v>INDLDEFFRH-57</v>
      </c>
      <c r="C346" s="15" t="str">
        <f t="shared" ca="1" si="31"/>
        <v>ILDRH</v>
      </c>
      <c r="D346" s="16">
        <f>'EE investment costs'!$F$15</f>
        <v>2016</v>
      </c>
      <c r="E346" s="14">
        <f>VLOOKUP(X346,'EE investment costs'!$D$56:$R$656,15,0)</f>
        <v>16.317333333333337</v>
      </c>
      <c r="F346" s="17">
        <f ca="1">INDEX('EE investment costs'!$D$56:$R$656,MATCH(X346,'EE investment costs'!$D$56:$D$656,0),MATCH($V$8,'EE investment costs'!$D$56:$R$56,0))</f>
        <v>814.72226567677956</v>
      </c>
      <c r="I346" s="18">
        <v>1</v>
      </c>
      <c r="J346" s="18">
        <v>1</v>
      </c>
      <c r="K346" s="14">
        <f t="shared" ca="1" si="35"/>
        <v>4</v>
      </c>
      <c r="M346" s="19" t="str">
        <f t="shared" ca="1" si="33"/>
        <v>INDLDEFFRH-57</v>
      </c>
      <c r="N346" s="23" t="str">
        <f t="shared" ca="1" si="34"/>
        <v>Other utilities Saving Tech-Heat Room Heat 5.7y</v>
      </c>
      <c r="O346" s="23" t="s">
        <v>32</v>
      </c>
      <c r="P346" s="23" t="s">
        <v>33</v>
      </c>
      <c r="Q346" s="23"/>
      <c r="R346" s="23"/>
      <c r="S346" s="19" t="s">
        <v>34</v>
      </c>
      <c r="V346" s="16" t="str">
        <f t="shared" ca="1" si="36"/>
        <v>LD</v>
      </c>
      <c r="W346" s="14" t="str">
        <f t="shared" ca="1" si="36"/>
        <v>Other utilities</v>
      </c>
      <c r="X346" s="3" t="str">
        <f>'EE investment costs'!D395</f>
        <v>RH-57</v>
      </c>
      <c r="Y346" s="3" t="str">
        <f>'EE investment costs'!E395</f>
        <v>Heat Room Heat</v>
      </c>
      <c r="AC346" s="123">
        <f>'EE investment costs'!C395</f>
        <v>5.7</v>
      </c>
      <c r="AD346" s="22"/>
    </row>
    <row r="347" spans="2:30">
      <c r="B347" s="14" t="str">
        <f t="shared" ca="1" si="32"/>
        <v>INDLDEFFLA-57</v>
      </c>
      <c r="C347" s="15" t="str">
        <f t="shared" ca="1" si="31"/>
        <v>ILDLA</v>
      </c>
      <c r="D347" s="16">
        <f>'EE investment costs'!$F$15</f>
        <v>2016</v>
      </c>
      <c r="E347" s="14">
        <f>VLOOKUP(X347,'EE investment costs'!$D$56:$R$656,15,0)</f>
        <v>4.1315666666666671</v>
      </c>
      <c r="F347" s="17">
        <f ca="1">INDEX('EE investment costs'!$D$56:$R$656,MATCH(X347,'EE investment costs'!$D$56:$D$656,0),MATCH($V$8,'EE investment costs'!$D$56:$R$56,0))</f>
        <v>1869.3449298025296</v>
      </c>
      <c r="I347" s="18">
        <v>1</v>
      </c>
      <c r="J347" s="18">
        <v>1</v>
      </c>
      <c r="K347" s="14">
        <f t="shared" ca="1" si="35"/>
        <v>0</v>
      </c>
      <c r="M347" s="19" t="str">
        <f t="shared" ca="1" si="33"/>
        <v>INDLDEFFLA-57</v>
      </c>
      <c r="N347" s="23" t="str">
        <f t="shared" ca="1" si="34"/>
        <v>Other utilities Saving Tech-Light 5.7y</v>
      </c>
      <c r="O347" s="23" t="s">
        <v>32</v>
      </c>
      <c r="P347" s="23" t="s">
        <v>33</v>
      </c>
      <c r="Q347" s="23"/>
      <c r="R347" s="23"/>
      <c r="S347" s="19" t="s">
        <v>34</v>
      </c>
      <c r="V347" s="16" t="str">
        <f t="shared" ca="1" si="36"/>
        <v>LD</v>
      </c>
      <c r="W347" s="14" t="str">
        <f t="shared" ca="1" si="36"/>
        <v>Other utilities</v>
      </c>
      <c r="X347" s="3" t="str">
        <f>'EE investment costs'!D396</f>
        <v>LA-57</v>
      </c>
      <c r="Y347" s="3" t="str">
        <f>'EE investment costs'!E396</f>
        <v>Light</v>
      </c>
      <c r="AC347" s="123">
        <f>'EE investment costs'!C396</f>
        <v>5.7</v>
      </c>
      <c r="AD347" s="22"/>
    </row>
    <row r="348" spans="2:30">
      <c r="B348" s="14" t="str">
        <f t="shared" ca="1" si="32"/>
        <v>INDLDEFFEM-57</v>
      </c>
      <c r="C348" s="15" t="str">
        <f t="shared" ca="1" si="31"/>
        <v>ILDEM</v>
      </c>
      <c r="D348" s="16">
        <f>'EE investment costs'!$F$15</f>
        <v>2016</v>
      </c>
      <c r="E348" s="14">
        <f>VLOOKUP(X348,'EE investment costs'!$D$56:$R$656,15,0)</f>
        <v>4.3381449999999999</v>
      </c>
      <c r="F348" s="17">
        <f ca="1">INDEX('EE investment costs'!$D$56:$R$656,MATCH(X348,'EE investment costs'!$D$56:$D$656,0),MATCH($V$8,'EE investment costs'!$D$56:$R$56,0))</f>
        <v>2170.120354595183</v>
      </c>
      <c r="I348" s="18">
        <v>1</v>
      </c>
      <c r="J348" s="18">
        <v>1</v>
      </c>
      <c r="K348" s="14">
        <f t="shared" ca="1" si="35"/>
        <v>0</v>
      </c>
      <c r="M348" s="19" t="str">
        <f t="shared" ca="1" si="33"/>
        <v>INDLDEFFEM-57</v>
      </c>
      <c r="N348" s="23" t="str">
        <f t="shared" ca="1" si="34"/>
        <v>Other utilities Saving Tech-Electric Motors 5.7y</v>
      </c>
      <c r="O348" s="23" t="s">
        <v>32</v>
      </c>
      <c r="P348" s="23" t="s">
        <v>33</v>
      </c>
      <c r="Q348" s="23"/>
      <c r="R348" s="23"/>
      <c r="S348" s="19" t="s">
        <v>34</v>
      </c>
      <c r="V348" s="16" t="str">
        <f t="shared" ca="1" si="36"/>
        <v>LD</v>
      </c>
      <c r="W348" s="14" t="str">
        <f t="shared" ca="1" si="36"/>
        <v>Other utilities</v>
      </c>
      <c r="X348" s="3" t="str">
        <f>'EE investment costs'!D397</f>
        <v>EM-57</v>
      </c>
      <c r="Y348" s="3" t="str">
        <f>'EE investment costs'!E397</f>
        <v>Electric Motors</v>
      </c>
      <c r="AC348" s="123">
        <f>'EE investment costs'!C397</f>
        <v>5.7</v>
      </c>
      <c r="AD348" s="22"/>
    </row>
    <row r="349" spans="2:30">
      <c r="B349" s="14" t="str">
        <f t="shared" ca="1" si="32"/>
        <v>INDLDEFFTF-57</v>
      </c>
      <c r="C349" s="15" t="str">
        <f t="shared" ca="1" si="31"/>
        <v>ILDTF</v>
      </c>
      <c r="D349" s="16">
        <f>'EE investment costs'!$F$15</f>
        <v>2016</v>
      </c>
      <c r="E349" s="14">
        <f>VLOOKUP(X349,'EE investment costs'!$D$56:$R$656,15,0)</f>
        <v>16.416666666666664</v>
      </c>
      <c r="F349" s="17">
        <f ca="1">INDEX('EE investment costs'!$D$56:$R$656,MATCH(X349,'EE investment costs'!$D$56:$D$656,0),MATCH($V$8,'EE investment costs'!$D$56:$R$56,0))</f>
        <v>837.54147398138173</v>
      </c>
      <c r="I349" s="18">
        <v>1</v>
      </c>
      <c r="J349" s="18">
        <v>1</v>
      </c>
      <c r="K349" s="14">
        <f t="shared" ca="1" si="35"/>
        <v>4</v>
      </c>
      <c r="M349" s="19" t="str">
        <f t="shared" ca="1" si="33"/>
        <v>INDLDEFFTF-57</v>
      </c>
      <c r="N349" s="23" t="str">
        <f t="shared" ca="1" si="34"/>
        <v>Other utilities Saving Tech-Haulage Tractors, Trucks, Fishing boats 5.7y</v>
      </c>
      <c r="O349" s="23" t="s">
        <v>32</v>
      </c>
      <c r="P349" s="23" t="s">
        <v>33</v>
      </c>
      <c r="Q349" s="23"/>
      <c r="R349" s="23"/>
      <c r="S349" s="19" t="s">
        <v>34</v>
      </c>
      <c r="V349" s="16" t="str">
        <f t="shared" ca="1" si="36"/>
        <v>LD</v>
      </c>
      <c r="W349" s="14" t="str">
        <f t="shared" ca="1" si="36"/>
        <v>Other utilities</v>
      </c>
      <c r="X349" s="3" t="str">
        <f>'EE investment costs'!D398</f>
        <v>TF-57</v>
      </c>
      <c r="Y349" s="3" t="str">
        <f>'EE investment costs'!E398</f>
        <v>Haulage Tractors, Trucks, Fishing boats</v>
      </c>
      <c r="AC349" s="123">
        <f>'EE investment costs'!C398</f>
        <v>5.7</v>
      </c>
      <c r="AD349" s="22"/>
    </row>
    <row r="350" spans="2:30">
      <c r="B350" s="14" t="str">
        <f t="shared" ca="1" si="32"/>
        <v>INDLDEFFMT-58</v>
      </c>
      <c r="C350" s="15" t="str">
        <f t="shared" ca="1" si="31"/>
        <v>ILDMT</v>
      </c>
      <c r="D350" s="16">
        <f>'EE investment costs'!$F$15</f>
        <v>2016</v>
      </c>
      <c r="E350" s="14">
        <f>VLOOKUP(X350,'EE investment costs'!$D$56:$R$656,15,0)</f>
        <v>6.18</v>
      </c>
      <c r="F350" s="17">
        <f ca="1">INDEX('EE investment costs'!$D$56:$R$656,MATCH(X350,'EE investment costs'!$D$56:$D$656,0),MATCH($V$8,'EE investment costs'!$D$56:$R$56,0))</f>
        <v>815.27321009071181</v>
      </c>
      <c r="I350" s="18">
        <v>1</v>
      </c>
      <c r="J350" s="18">
        <v>1</v>
      </c>
      <c r="K350" s="14">
        <f t="shared" ca="1" si="35"/>
        <v>4</v>
      </c>
      <c r="M350" s="19" t="str">
        <f t="shared" ca="1" si="33"/>
        <v>INDLDEFFMT-58</v>
      </c>
      <c r="N350" s="23" t="str">
        <f t="shared" ca="1" si="34"/>
        <v>Other utilities Saving Tech-Heat Medium Temp. up to 150C 5.8y</v>
      </c>
      <c r="O350" s="23" t="s">
        <v>32</v>
      </c>
      <c r="P350" s="23" t="s">
        <v>33</v>
      </c>
      <c r="Q350" s="23"/>
      <c r="R350" s="23"/>
      <c r="S350" s="19" t="s">
        <v>34</v>
      </c>
      <c r="V350" s="16" t="str">
        <f t="shared" ca="1" si="36"/>
        <v>LD</v>
      </c>
      <c r="W350" s="14" t="str">
        <f t="shared" ca="1" si="36"/>
        <v>Other utilities</v>
      </c>
      <c r="X350" s="3" t="str">
        <f>'EE investment costs'!D399</f>
        <v>MT-58</v>
      </c>
      <c r="Y350" s="3" t="str">
        <f>'EE investment costs'!E399</f>
        <v>Heat Medium Temp. up to 150C</v>
      </c>
      <c r="AC350" s="123">
        <f>'EE investment costs'!C399</f>
        <v>5.8</v>
      </c>
      <c r="AD350" s="22"/>
    </row>
    <row r="351" spans="2:30">
      <c r="B351" s="14" t="str">
        <f t="shared" ca="1" si="32"/>
        <v>INDLDEFFHT-58</v>
      </c>
      <c r="C351" s="15" t="str">
        <f t="shared" ca="1" si="31"/>
        <v>ILDHT</v>
      </c>
      <c r="D351" s="16">
        <f>'EE investment costs'!$F$15</f>
        <v>2016</v>
      </c>
      <c r="E351" s="14">
        <f>VLOOKUP(X351,'EE investment costs'!$D$56:$R$656,15,0)</f>
        <v>4.944</v>
      </c>
      <c r="F351" s="17">
        <f ca="1">INDEX('EE investment costs'!$D$56:$R$656,MATCH(X351,'EE investment costs'!$D$56:$D$656,0),MATCH($V$8,'EE investment costs'!$D$56:$R$56,0))</f>
        <v>590.73519348061018</v>
      </c>
      <c r="I351" s="18">
        <v>1</v>
      </c>
      <c r="J351" s="18">
        <v>1</v>
      </c>
      <c r="K351" s="14">
        <f t="shared" ca="1" si="35"/>
        <v>7</v>
      </c>
      <c r="M351" s="19" t="str">
        <f t="shared" ca="1" si="33"/>
        <v>INDLDEFFHT-58</v>
      </c>
      <c r="N351" s="23" t="str">
        <f t="shared" ca="1" si="34"/>
        <v>Other utilities Saving Tech-Heat High Temp. over 150C 5.8y</v>
      </c>
      <c r="O351" s="23" t="s">
        <v>32</v>
      </c>
      <c r="P351" s="23" t="s">
        <v>33</v>
      </c>
      <c r="Q351" s="23"/>
      <c r="R351" s="23"/>
      <c r="S351" s="19" t="s">
        <v>34</v>
      </c>
      <c r="V351" s="16" t="str">
        <f t="shared" ca="1" si="36"/>
        <v>LD</v>
      </c>
      <c r="W351" s="14" t="str">
        <f t="shared" ca="1" si="36"/>
        <v>Other utilities</v>
      </c>
      <c r="X351" s="3" t="str">
        <f>'EE investment costs'!D400</f>
        <v>HT-58</v>
      </c>
      <c r="Y351" s="3" t="str">
        <f>'EE investment costs'!E400</f>
        <v>Heat High Temp. over 150C</v>
      </c>
      <c r="AC351" s="123">
        <f>'EE investment costs'!C400</f>
        <v>5.8</v>
      </c>
      <c r="AD351" s="22"/>
    </row>
    <row r="352" spans="2:30">
      <c r="B352" s="14" t="str">
        <f t="shared" ca="1" si="32"/>
        <v>INDLDEFFRH-58</v>
      </c>
      <c r="C352" s="15" t="str">
        <f t="shared" ca="1" si="31"/>
        <v>ILDRH</v>
      </c>
      <c r="D352" s="16">
        <f>'EE investment costs'!$F$15</f>
        <v>2016</v>
      </c>
      <c r="E352" s="14">
        <f>VLOOKUP(X352,'EE investment costs'!$D$56:$R$656,15,0)</f>
        <v>16.336000000000002</v>
      </c>
      <c r="F352" s="17">
        <f ca="1">INDEX('EE investment costs'!$D$56:$R$656,MATCH(X352,'EE investment costs'!$D$56:$D$656,0),MATCH($V$8,'EE investment costs'!$D$56:$R$56,0))</f>
        <v>851.7550959348149</v>
      </c>
      <c r="I352" s="18">
        <v>1</v>
      </c>
      <c r="J352" s="18">
        <v>1</v>
      </c>
      <c r="K352" s="14">
        <f t="shared" ca="1" si="35"/>
        <v>4</v>
      </c>
      <c r="M352" s="19" t="str">
        <f t="shared" ca="1" si="33"/>
        <v>INDLDEFFRH-58</v>
      </c>
      <c r="N352" s="23" t="str">
        <f t="shared" ca="1" si="34"/>
        <v>Other utilities Saving Tech-Heat Room Heat 5.8y</v>
      </c>
      <c r="O352" s="23" t="s">
        <v>32</v>
      </c>
      <c r="P352" s="23" t="s">
        <v>33</v>
      </c>
      <c r="Q352" s="23"/>
      <c r="R352" s="23"/>
      <c r="S352" s="19" t="s">
        <v>34</v>
      </c>
      <c r="V352" s="16" t="str">
        <f t="shared" ca="1" si="36"/>
        <v>LD</v>
      </c>
      <c r="W352" s="14" t="str">
        <f t="shared" ca="1" si="36"/>
        <v>Other utilities</v>
      </c>
      <c r="X352" s="3" t="str">
        <f>'EE investment costs'!D401</f>
        <v>RH-58</v>
      </c>
      <c r="Y352" s="3" t="str">
        <f>'EE investment costs'!E401</f>
        <v>Heat Room Heat</v>
      </c>
      <c r="AC352" s="123">
        <f>'EE investment costs'!C401</f>
        <v>5.8</v>
      </c>
      <c r="AD352" s="22"/>
    </row>
    <row r="353" spans="2:30">
      <c r="B353" s="14" t="str">
        <f t="shared" ca="1" si="32"/>
        <v>INDLDEFFLA-58</v>
      </c>
      <c r="C353" s="15" t="str">
        <f t="shared" ca="1" si="31"/>
        <v>ILDLA</v>
      </c>
      <c r="D353" s="16">
        <f>'EE investment costs'!$F$15</f>
        <v>2016</v>
      </c>
      <c r="E353" s="14">
        <f>VLOOKUP(X353,'EE investment costs'!$D$56:$R$656,15,0)</f>
        <v>4.1446000000000005</v>
      </c>
      <c r="F353" s="17">
        <f ca="1">INDEX('EE investment costs'!$D$56:$R$656,MATCH(X353,'EE investment costs'!$D$56:$D$656,0),MATCH($V$8,'EE investment costs'!$D$56:$R$56,0))</f>
        <v>1884.8194331485415</v>
      </c>
      <c r="I353" s="18">
        <v>1</v>
      </c>
      <c r="J353" s="18">
        <v>1</v>
      </c>
      <c r="K353" s="14">
        <f t="shared" ca="1" si="35"/>
        <v>0</v>
      </c>
      <c r="M353" s="19" t="str">
        <f t="shared" ca="1" si="33"/>
        <v>INDLDEFFLA-58</v>
      </c>
      <c r="N353" s="23" t="str">
        <f t="shared" ca="1" si="34"/>
        <v>Other utilities Saving Tech-Light 5.8y</v>
      </c>
      <c r="O353" s="23" t="s">
        <v>32</v>
      </c>
      <c r="P353" s="23" t="s">
        <v>33</v>
      </c>
      <c r="Q353" s="23"/>
      <c r="R353" s="23"/>
      <c r="S353" s="19" t="s">
        <v>34</v>
      </c>
      <c r="V353" s="16" t="str">
        <f t="shared" ca="1" si="36"/>
        <v>LD</v>
      </c>
      <c r="W353" s="14" t="str">
        <f t="shared" ca="1" si="36"/>
        <v>Other utilities</v>
      </c>
      <c r="X353" s="3" t="str">
        <f>'EE investment costs'!D402</f>
        <v>LA-58</v>
      </c>
      <c r="Y353" s="3" t="str">
        <f>'EE investment costs'!E402</f>
        <v>Light</v>
      </c>
      <c r="AC353" s="123">
        <f>'EE investment costs'!C402</f>
        <v>5.8</v>
      </c>
      <c r="AD353" s="22"/>
    </row>
    <row r="354" spans="2:30">
      <c r="B354" s="14" t="str">
        <f t="shared" ca="1" si="32"/>
        <v>INDLDEFFEM-58</v>
      </c>
      <c r="C354" s="15" t="str">
        <f t="shared" ca="1" si="31"/>
        <v>ILDEM</v>
      </c>
      <c r="D354" s="16">
        <f>'EE investment costs'!$F$15</f>
        <v>2016</v>
      </c>
      <c r="E354" s="14">
        <f>VLOOKUP(X354,'EE investment costs'!$D$56:$R$656,15,0)</f>
        <v>4.3518299999999996</v>
      </c>
      <c r="F354" s="17">
        <f ca="1">INDEX('EE investment costs'!$D$56:$R$656,MATCH(X354,'EE investment costs'!$D$56:$D$656,0),MATCH($V$8,'EE investment costs'!$D$56:$R$56,0))</f>
        <v>2200.6887900612196</v>
      </c>
      <c r="I354" s="18">
        <v>1</v>
      </c>
      <c r="J354" s="18">
        <v>1</v>
      </c>
      <c r="K354" s="14">
        <f t="shared" ca="1" si="35"/>
        <v>0</v>
      </c>
      <c r="M354" s="19" t="str">
        <f t="shared" ca="1" si="33"/>
        <v>INDLDEFFEM-58</v>
      </c>
      <c r="N354" s="23" t="str">
        <f t="shared" ca="1" si="34"/>
        <v>Other utilities Saving Tech-Electric Motors 5.8y</v>
      </c>
      <c r="O354" s="23" t="s">
        <v>32</v>
      </c>
      <c r="P354" s="23" t="s">
        <v>33</v>
      </c>
      <c r="Q354" s="23"/>
      <c r="R354" s="23"/>
      <c r="S354" s="19" t="s">
        <v>34</v>
      </c>
      <c r="V354" s="16" t="str">
        <f t="shared" ca="1" si="36"/>
        <v>LD</v>
      </c>
      <c r="W354" s="14" t="str">
        <f t="shared" ca="1" si="36"/>
        <v>Other utilities</v>
      </c>
      <c r="X354" s="3" t="str">
        <f>'EE investment costs'!D403</f>
        <v>EM-58</v>
      </c>
      <c r="Y354" s="3" t="str">
        <f>'EE investment costs'!E403</f>
        <v>Electric Motors</v>
      </c>
      <c r="AC354" s="123">
        <f>'EE investment costs'!C403</f>
        <v>5.8</v>
      </c>
      <c r="AD354" s="22"/>
    </row>
    <row r="355" spans="2:30">
      <c r="B355" s="14" t="str">
        <f t="shared" ca="1" si="32"/>
        <v>INDLDEFFTF-58</v>
      </c>
      <c r="C355" s="15" t="str">
        <f t="shared" ca="1" si="31"/>
        <v>ILDTF</v>
      </c>
      <c r="D355" s="16">
        <f>'EE investment costs'!$F$15</f>
        <v>2016</v>
      </c>
      <c r="E355" s="14">
        <f>VLOOKUP(X355,'EE investment costs'!$D$56:$R$656,15,0)</f>
        <v>16.5</v>
      </c>
      <c r="F355" s="17">
        <f ca="1">INDEX('EE investment costs'!$D$56:$R$656,MATCH(X355,'EE investment costs'!$D$56:$D$656,0),MATCH($V$8,'EE investment costs'!$D$56:$R$56,0))</f>
        <v>852.23518405123048</v>
      </c>
      <c r="I355" s="18">
        <v>1</v>
      </c>
      <c r="J355" s="18">
        <v>1</v>
      </c>
      <c r="K355" s="14">
        <f t="shared" ca="1" si="35"/>
        <v>4</v>
      </c>
      <c r="M355" s="19" t="str">
        <f t="shared" ca="1" si="33"/>
        <v>INDLDEFFTF-58</v>
      </c>
      <c r="N355" s="23" t="str">
        <f t="shared" ca="1" si="34"/>
        <v>Other utilities Saving Tech-Haulage Tractors, Trucks, Fishing boats 5.8y</v>
      </c>
      <c r="O355" s="23" t="s">
        <v>32</v>
      </c>
      <c r="P355" s="23" t="s">
        <v>33</v>
      </c>
      <c r="Q355" s="23"/>
      <c r="R355" s="23"/>
      <c r="S355" s="19" t="s">
        <v>34</v>
      </c>
      <c r="V355" s="16" t="str">
        <f t="shared" ca="1" si="36"/>
        <v>LD</v>
      </c>
      <c r="W355" s="14" t="str">
        <f t="shared" ca="1" si="36"/>
        <v>Other utilities</v>
      </c>
      <c r="X355" s="3" t="str">
        <f>'EE investment costs'!D404</f>
        <v>TF-58</v>
      </c>
      <c r="Y355" s="3" t="str">
        <f>'EE investment costs'!E404</f>
        <v>Haulage Tractors, Trucks, Fishing boats</v>
      </c>
      <c r="AC355" s="123">
        <f>'EE investment costs'!C404</f>
        <v>5.8</v>
      </c>
      <c r="AD355" s="22"/>
    </row>
    <row r="356" spans="2:30">
      <c r="B356" s="14" t="str">
        <f t="shared" ca="1" si="32"/>
        <v>INDLDEFFMT-59</v>
      </c>
      <c r="C356" s="15" t="str">
        <f t="shared" ca="1" si="31"/>
        <v>ILDMT</v>
      </c>
      <c r="D356" s="16">
        <f>'EE investment costs'!$F$15</f>
        <v>2016</v>
      </c>
      <c r="E356" s="14">
        <f>VLOOKUP(X356,'EE investment costs'!$D$56:$R$656,15,0)</f>
        <v>6.1899999999999995</v>
      </c>
      <c r="F356" s="17">
        <f ca="1">INDEX('EE investment costs'!$D$56:$R$656,MATCH(X356,'EE investment costs'!$D$56:$D$656,0),MATCH($V$8,'EE investment costs'!$D$56:$R$56,0))</f>
        <v>827.02146719509983</v>
      </c>
      <c r="I356" s="18">
        <v>1</v>
      </c>
      <c r="J356" s="18">
        <v>1</v>
      </c>
      <c r="K356" s="14">
        <f t="shared" ca="1" si="35"/>
        <v>4</v>
      </c>
      <c r="M356" s="19" t="str">
        <f t="shared" ca="1" si="33"/>
        <v>INDLDEFFMT-59</v>
      </c>
      <c r="N356" s="23" t="str">
        <f t="shared" ca="1" si="34"/>
        <v>Other utilities Saving Tech-Heat Medium Temp. up to 150C 5.9y</v>
      </c>
      <c r="O356" s="23" t="s">
        <v>32</v>
      </c>
      <c r="P356" s="23" t="s">
        <v>33</v>
      </c>
      <c r="Q356" s="23"/>
      <c r="R356" s="23"/>
      <c r="S356" s="19" t="s">
        <v>34</v>
      </c>
      <c r="V356" s="16" t="str">
        <f t="shared" ca="1" si="36"/>
        <v>LD</v>
      </c>
      <c r="W356" s="14" t="str">
        <f t="shared" ca="1" si="36"/>
        <v>Other utilities</v>
      </c>
      <c r="X356" s="3" t="str">
        <f>'EE investment costs'!D405</f>
        <v>MT-59</v>
      </c>
      <c r="Y356" s="3" t="str">
        <f>'EE investment costs'!E405</f>
        <v>Heat Medium Temp. up to 150C</v>
      </c>
      <c r="AC356" s="123">
        <f>'EE investment costs'!C405</f>
        <v>5.9</v>
      </c>
      <c r="AD356" s="22"/>
    </row>
    <row r="357" spans="2:30">
      <c r="B357" s="14" t="str">
        <f t="shared" ca="1" si="32"/>
        <v>INDLDEFFHT-59</v>
      </c>
      <c r="C357" s="15" t="str">
        <f t="shared" ca="1" si="31"/>
        <v>ILDHT</v>
      </c>
      <c r="D357" s="16">
        <f>'EE investment costs'!$F$15</f>
        <v>2016</v>
      </c>
      <c r="E357" s="14">
        <f>VLOOKUP(X357,'EE investment costs'!$D$56:$R$656,15,0)</f>
        <v>4.952</v>
      </c>
      <c r="F357" s="17">
        <f ca="1">INDEX('EE investment costs'!$D$56:$R$656,MATCH(X357,'EE investment costs'!$D$56:$D$656,0),MATCH($V$8,'EE investment costs'!$D$56:$R$56,0))</f>
        <v>597.11955450125356</v>
      </c>
      <c r="I357" s="18">
        <v>1</v>
      </c>
      <c r="J357" s="18">
        <v>1</v>
      </c>
      <c r="K357" s="14">
        <f t="shared" ca="1" si="35"/>
        <v>7</v>
      </c>
      <c r="M357" s="19" t="str">
        <f t="shared" ca="1" si="33"/>
        <v>INDLDEFFHT-59</v>
      </c>
      <c r="N357" s="23" t="str">
        <f t="shared" ca="1" si="34"/>
        <v>Other utilities Saving Tech-Heat High Temp. over 150C 5.9y</v>
      </c>
      <c r="O357" s="23" t="s">
        <v>32</v>
      </c>
      <c r="P357" s="23" t="s">
        <v>33</v>
      </c>
      <c r="Q357" s="23"/>
      <c r="R357" s="23"/>
      <c r="S357" s="19" t="s">
        <v>34</v>
      </c>
      <c r="V357" s="16" t="str">
        <f t="shared" ca="1" si="36"/>
        <v>LD</v>
      </c>
      <c r="W357" s="14" t="str">
        <f t="shared" ca="1" si="36"/>
        <v>Other utilities</v>
      </c>
      <c r="X357" s="3" t="str">
        <f>'EE investment costs'!D406</f>
        <v>HT-59</v>
      </c>
      <c r="Y357" s="3" t="str">
        <f>'EE investment costs'!E406</f>
        <v>Heat High Temp. over 150C</v>
      </c>
      <c r="AC357" s="123">
        <f>'EE investment costs'!C406</f>
        <v>5.9</v>
      </c>
      <c r="AD357" s="22"/>
    </row>
    <row r="358" spans="2:30">
      <c r="B358" s="14" t="str">
        <f t="shared" ca="1" si="32"/>
        <v>INDLDEFFRH-59</v>
      </c>
      <c r="C358" s="15" t="str">
        <f t="shared" ca="1" si="31"/>
        <v>ILDRH</v>
      </c>
      <c r="D358" s="16">
        <f>'EE investment costs'!$F$15</f>
        <v>2016</v>
      </c>
      <c r="E358" s="14">
        <f>VLOOKUP(X358,'EE investment costs'!$D$56:$R$656,15,0)</f>
        <v>16.35466666666667</v>
      </c>
      <c r="F358" s="17">
        <f ca="1">INDEX('EE investment costs'!$D$56:$R$656,MATCH(X358,'EE investment costs'!$D$56:$D$656,0),MATCH($V$8,'EE investment costs'!$D$56:$R$56,0))</f>
        <v>888.7879261928507</v>
      </c>
      <c r="I358" s="18">
        <v>1</v>
      </c>
      <c r="J358" s="18">
        <v>1</v>
      </c>
      <c r="K358" s="14">
        <f t="shared" ca="1" si="35"/>
        <v>4</v>
      </c>
      <c r="M358" s="19" t="str">
        <f t="shared" ca="1" si="33"/>
        <v>INDLDEFFRH-59</v>
      </c>
      <c r="N358" s="23" t="str">
        <f t="shared" ca="1" si="34"/>
        <v>Other utilities Saving Tech-Heat Room Heat 5.9y</v>
      </c>
      <c r="O358" s="23" t="s">
        <v>32</v>
      </c>
      <c r="P358" s="23" t="s">
        <v>33</v>
      </c>
      <c r="Q358" s="23"/>
      <c r="R358" s="23"/>
      <c r="S358" s="19" t="s">
        <v>34</v>
      </c>
      <c r="V358" s="16" t="str">
        <f t="shared" ca="1" si="36"/>
        <v>LD</v>
      </c>
      <c r="W358" s="14" t="str">
        <f t="shared" ca="1" si="36"/>
        <v>Other utilities</v>
      </c>
      <c r="X358" s="3" t="str">
        <f>'EE investment costs'!D407</f>
        <v>RH-59</v>
      </c>
      <c r="Y358" s="3" t="str">
        <f>'EE investment costs'!E407</f>
        <v>Heat Room Heat</v>
      </c>
      <c r="AC358" s="123">
        <f>'EE investment costs'!C407</f>
        <v>5.9</v>
      </c>
      <c r="AD358" s="22"/>
    </row>
    <row r="359" spans="2:30">
      <c r="B359" s="14" t="str">
        <f t="shared" ca="1" si="32"/>
        <v>INDLDEFFLA-59</v>
      </c>
      <c r="C359" s="15" t="str">
        <f t="shared" ca="1" si="31"/>
        <v>ILDLA</v>
      </c>
      <c r="D359" s="16">
        <f>'EE investment costs'!$F$15</f>
        <v>2016</v>
      </c>
      <c r="E359" s="14">
        <f>VLOOKUP(X359,'EE investment costs'!$D$56:$R$656,15,0)</f>
        <v>4.157633333333334</v>
      </c>
      <c r="F359" s="17">
        <f ca="1">INDEX('EE investment costs'!$D$56:$R$656,MATCH(X359,'EE investment costs'!$D$56:$D$656,0),MATCH($V$8,'EE investment costs'!$D$56:$R$56,0))</f>
        <v>1900.2939364945537</v>
      </c>
      <c r="I359" s="18">
        <v>1</v>
      </c>
      <c r="J359" s="18">
        <v>1</v>
      </c>
      <c r="K359" s="14">
        <f t="shared" ca="1" si="35"/>
        <v>0</v>
      </c>
      <c r="M359" s="19" t="str">
        <f t="shared" ca="1" si="33"/>
        <v>INDLDEFFLA-59</v>
      </c>
      <c r="N359" s="23" t="str">
        <f t="shared" ca="1" si="34"/>
        <v>Other utilities Saving Tech-Light 5.9y</v>
      </c>
      <c r="O359" s="23" t="s">
        <v>32</v>
      </c>
      <c r="P359" s="23" t="s">
        <v>33</v>
      </c>
      <c r="Q359" s="23"/>
      <c r="R359" s="23"/>
      <c r="S359" s="19" t="s">
        <v>34</v>
      </c>
      <c r="V359" s="16" t="str">
        <f t="shared" ca="1" si="36"/>
        <v>LD</v>
      </c>
      <c r="W359" s="14" t="str">
        <f t="shared" ca="1" si="36"/>
        <v>Other utilities</v>
      </c>
      <c r="X359" s="3" t="str">
        <f>'EE investment costs'!D408</f>
        <v>LA-59</v>
      </c>
      <c r="Y359" s="3" t="str">
        <f>'EE investment costs'!E408</f>
        <v>Light</v>
      </c>
      <c r="AC359" s="123">
        <f>'EE investment costs'!C408</f>
        <v>5.9</v>
      </c>
      <c r="AD359" s="22"/>
    </row>
    <row r="360" spans="2:30">
      <c r="B360" s="14" t="str">
        <f t="shared" ca="1" si="32"/>
        <v>INDLDEFFEM-59</v>
      </c>
      <c r="C360" s="15" t="str">
        <f t="shared" ca="1" si="31"/>
        <v>ILDEM</v>
      </c>
      <c r="D360" s="16">
        <f>'EE investment costs'!$F$15</f>
        <v>2016</v>
      </c>
      <c r="E360" s="14">
        <f>VLOOKUP(X360,'EE investment costs'!$D$56:$R$656,15,0)</f>
        <v>4.3655150000000003</v>
      </c>
      <c r="F360" s="17">
        <f ca="1">INDEX('EE investment costs'!$D$56:$R$656,MATCH(X360,'EE investment costs'!$D$56:$D$656,0),MATCH($V$8,'EE investment costs'!$D$56:$R$56,0))</f>
        <v>2231.2572255272567</v>
      </c>
      <c r="I360" s="18">
        <v>1</v>
      </c>
      <c r="J360" s="18">
        <v>1</v>
      </c>
      <c r="K360" s="14">
        <f t="shared" ca="1" si="35"/>
        <v>0</v>
      </c>
      <c r="M360" s="19" t="str">
        <f t="shared" ca="1" si="33"/>
        <v>INDLDEFFEM-59</v>
      </c>
      <c r="N360" s="23" t="str">
        <f t="shared" ca="1" si="34"/>
        <v>Other utilities Saving Tech-Electric Motors 5.9y</v>
      </c>
      <c r="O360" s="23" t="s">
        <v>32</v>
      </c>
      <c r="P360" s="23" t="s">
        <v>33</v>
      </c>
      <c r="Q360" s="23"/>
      <c r="R360" s="23"/>
      <c r="S360" s="19" t="s">
        <v>34</v>
      </c>
      <c r="V360" s="16" t="str">
        <f t="shared" ca="1" si="36"/>
        <v>LD</v>
      </c>
      <c r="W360" s="14" t="str">
        <f t="shared" ca="1" si="36"/>
        <v>Other utilities</v>
      </c>
      <c r="X360" s="3" t="str">
        <f>'EE investment costs'!D409</f>
        <v>EM-59</v>
      </c>
      <c r="Y360" s="3" t="str">
        <f>'EE investment costs'!E409</f>
        <v>Electric Motors</v>
      </c>
      <c r="AC360" s="123">
        <f>'EE investment costs'!C409</f>
        <v>5.9</v>
      </c>
      <c r="AD360" s="22"/>
    </row>
    <row r="361" spans="2:30">
      <c r="B361" s="14" t="str">
        <f t="shared" ca="1" si="32"/>
        <v>INDLDEFFTF-59</v>
      </c>
      <c r="C361" s="15" t="str">
        <f t="shared" ca="1" si="31"/>
        <v>ILDTF</v>
      </c>
      <c r="D361" s="16">
        <f>'EE investment costs'!$F$15</f>
        <v>2016</v>
      </c>
      <c r="E361" s="14">
        <f>VLOOKUP(X361,'EE investment costs'!$D$56:$R$656,15,0)</f>
        <v>16.583333333333332</v>
      </c>
      <c r="F361" s="17">
        <f ca="1">INDEX('EE investment costs'!$D$56:$R$656,MATCH(X361,'EE investment costs'!$D$56:$D$656,0),MATCH($V$8,'EE investment costs'!$D$56:$R$56,0))</f>
        <v>866.92889412107934</v>
      </c>
      <c r="I361" s="18">
        <v>1</v>
      </c>
      <c r="J361" s="18">
        <v>1</v>
      </c>
      <c r="K361" s="14">
        <f t="shared" ca="1" si="35"/>
        <v>4</v>
      </c>
      <c r="M361" s="19" t="str">
        <f t="shared" ca="1" si="33"/>
        <v>INDLDEFFTF-59</v>
      </c>
      <c r="N361" s="23" t="str">
        <f t="shared" ca="1" si="34"/>
        <v>Other utilities Saving Tech-Haulage Tractors, Trucks, Fishing boats 5.9y</v>
      </c>
      <c r="O361" s="23" t="s">
        <v>32</v>
      </c>
      <c r="P361" s="23" t="s">
        <v>33</v>
      </c>
      <c r="Q361" s="23"/>
      <c r="R361" s="23"/>
      <c r="S361" s="19" t="s">
        <v>34</v>
      </c>
      <c r="V361" s="16" t="str">
        <f t="shared" ca="1" si="36"/>
        <v>LD</v>
      </c>
      <c r="W361" s="14" t="str">
        <f t="shared" ca="1" si="36"/>
        <v>Other utilities</v>
      </c>
      <c r="X361" s="3" t="str">
        <f>'EE investment costs'!D410</f>
        <v>TF-59</v>
      </c>
      <c r="Y361" s="3" t="str">
        <f>'EE investment costs'!E410</f>
        <v>Haulage Tractors, Trucks, Fishing boats</v>
      </c>
      <c r="AC361" s="123">
        <f>'EE investment costs'!C410</f>
        <v>5.9</v>
      </c>
      <c r="AD361" s="22"/>
    </row>
    <row r="362" spans="2:30">
      <c r="B362" s="14" t="str">
        <f t="shared" ca="1" si="32"/>
        <v>INDLDEFFMT-60</v>
      </c>
      <c r="C362" s="15" t="str">
        <f t="shared" ca="1" si="31"/>
        <v>ILDMT</v>
      </c>
      <c r="D362" s="16">
        <f>'EE investment costs'!$F$15</f>
        <v>2016</v>
      </c>
      <c r="E362" s="14">
        <f>VLOOKUP(X362,'EE investment costs'!$D$56:$R$656,15,0)</f>
        <v>6.1999999999999993</v>
      </c>
      <c r="F362" s="17">
        <f ca="1">INDEX('EE investment costs'!$D$56:$R$656,MATCH(X362,'EE investment costs'!$D$56:$D$656,0),MATCH($V$8,'EE investment costs'!$D$56:$R$56,0))</f>
        <v>838.76972429948773</v>
      </c>
      <c r="I362" s="18">
        <v>1</v>
      </c>
      <c r="J362" s="18">
        <v>1</v>
      </c>
      <c r="K362" s="14">
        <f t="shared" ca="1" si="35"/>
        <v>4</v>
      </c>
      <c r="M362" s="19" t="str">
        <f t="shared" ca="1" si="33"/>
        <v>INDLDEFFMT-60</v>
      </c>
      <c r="N362" s="23" t="str">
        <f t="shared" ca="1" si="34"/>
        <v>Other utilities Saving Tech-Heat Medium Temp. up to 150C 6y</v>
      </c>
      <c r="O362" s="23" t="s">
        <v>32</v>
      </c>
      <c r="P362" s="23" t="s">
        <v>33</v>
      </c>
      <c r="Q362" s="23"/>
      <c r="R362" s="23"/>
      <c r="S362" s="19" t="s">
        <v>34</v>
      </c>
      <c r="V362" s="16" t="str">
        <f t="shared" ca="1" si="36"/>
        <v>LD</v>
      </c>
      <c r="W362" s="14" t="str">
        <f t="shared" ca="1" si="36"/>
        <v>Other utilities</v>
      </c>
      <c r="X362" s="3" t="str">
        <f>'EE investment costs'!D411</f>
        <v>MT-60</v>
      </c>
      <c r="Y362" s="3" t="str">
        <f>'EE investment costs'!E411</f>
        <v>Heat Medium Temp. up to 150C</v>
      </c>
      <c r="AC362" s="123">
        <f>'EE investment costs'!C411</f>
        <v>6</v>
      </c>
      <c r="AD362" s="22"/>
    </row>
    <row r="363" spans="2:30">
      <c r="B363" s="14" t="str">
        <f t="shared" ca="1" si="32"/>
        <v>INDLDEFFHT-60</v>
      </c>
      <c r="C363" s="15" t="str">
        <f t="shared" ca="1" si="31"/>
        <v>ILDHT</v>
      </c>
      <c r="D363" s="16">
        <f>'EE investment costs'!$F$15</f>
        <v>2016</v>
      </c>
      <c r="E363" s="14">
        <f>VLOOKUP(X363,'EE investment costs'!$D$56:$R$656,15,0)</f>
        <v>4.96</v>
      </c>
      <c r="F363" s="17">
        <f ca="1">INDEX('EE investment costs'!$D$56:$R$656,MATCH(X363,'EE investment costs'!$D$56:$D$656,0),MATCH($V$8,'EE investment costs'!$D$56:$R$56,0))</f>
        <v>603.50391552189706</v>
      </c>
      <c r="I363" s="18">
        <v>1</v>
      </c>
      <c r="J363" s="18">
        <v>1</v>
      </c>
      <c r="K363" s="14">
        <f t="shared" ca="1" si="35"/>
        <v>6</v>
      </c>
      <c r="M363" s="19" t="str">
        <f t="shared" ca="1" si="33"/>
        <v>INDLDEFFHT-60</v>
      </c>
      <c r="N363" s="23" t="str">
        <f t="shared" ca="1" si="34"/>
        <v>Other utilities Saving Tech-Heat High Temp. over 150C 6y</v>
      </c>
      <c r="O363" s="23" t="s">
        <v>32</v>
      </c>
      <c r="P363" s="23" t="s">
        <v>33</v>
      </c>
      <c r="Q363" s="23"/>
      <c r="R363" s="23"/>
      <c r="S363" s="19" t="s">
        <v>34</v>
      </c>
      <c r="V363" s="16" t="str">
        <f t="shared" ca="1" si="36"/>
        <v>LD</v>
      </c>
      <c r="W363" s="14" t="str">
        <f t="shared" ca="1" si="36"/>
        <v>Other utilities</v>
      </c>
      <c r="X363" s="3" t="str">
        <f>'EE investment costs'!D412</f>
        <v>HT-60</v>
      </c>
      <c r="Y363" s="3" t="str">
        <f>'EE investment costs'!E412</f>
        <v>Heat High Temp. over 150C</v>
      </c>
      <c r="AC363" s="123">
        <f>'EE investment costs'!C412</f>
        <v>6</v>
      </c>
      <c r="AD363" s="22"/>
    </row>
    <row r="364" spans="2:30">
      <c r="B364" s="14" t="str">
        <f t="shared" ca="1" si="32"/>
        <v>INDLDEFFRH-60</v>
      </c>
      <c r="C364" s="15" t="str">
        <f t="shared" ca="1" si="31"/>
        <v>ILDRH</v>
      </c>
      <c r="D364" s="16">
        <f>'EE investment costs'!$F$15</f>
        <v>2016</v>
      </c>
      <c r="E364" s="14">
        <f>VLOOKUP(X364,'EE investment costs'!$D$56:$R$656,15,0)</f>
        <v>16.373333333333335</v>
      </c>
      <c r="F364" s="17">
        <f ca="1">INDEX('EE investment costs'!$D$56:$R$656,MATCH(X364,'EE investment costs'!$D$56:$D$656,0),MATCH($V$8,'EE investment costs'!$D$56:$R$56,0))</f>
        <v>925.82075645088571</v>
      </c>
      <c r="I364" s="18">
        <v>1</v>
      </c>
      <c r="J364" s="18">
        <v>1</v>
      </c>
      <c r="K364" s="14">
        <f t="shared" ca="1" si="35"/>
        <v>3</v>
      </c>
      <c r="M364" s="19" t="str">
        <f t="shared" ca="1" si="33"/>
        <v>INDLDEFFRH-60</v>
      </c>
      <c r="N364" s="23" t="str">
        <f t="shared" ca="1" si="34"/>
        <v>Other utilities Saving Tech-Heat Room Heat 6y</v>
      </c>
      <c r="O364" s="23" t="s">
        <v>32</v>
      </c>
      <c r="P364" s="23" t="s">
        <v>33</v>
      </c>
      <c r="Q364" s="23"/>
      <c r="R364" s="23"/>
      <c r="S364" s="19" t="s">
        <v>34</v>
      </c>
      <c r="V364" s="16" t="str">
        <f t="shared" ca="1" si="36"/>
        <v>LD</v>
      </c>
      <c r="W364" s="14" t="str">
        <f t="shared" ca="1" si="36"/>
        <v>Other utilities</v>
      </c>
      <c r="X364" s="3" t="str">
        <f>'EE investment costs'!D413</f>
        <v>RH-60</v>
      </c>
      <c r="Y364" s="3" t="str">
        <f>'EE investment costs'!E413</f>
        <v>Heat Room Heat</v>
      </c>
      <c r="AC364" s="123">
        <f>'EE investment costs'!C413</f>
        <v>6</v>
      </c>
      <c r="AD364" s="22"/>
    </row>
    <row r="365" spans="2:30">
      <c r="B365" s="14" t="str">
        <f t="shared" ca="1" si="32"/>
        <v>INDLDEFFLA-60</v>
      </c>
      <c r="C365" s="15" t="str">
        <f t="shared" ca="1" si="31"/>
        <v>ILDLA</v>
      </c>
      <c r="D365" s="16">
        <f>'EE investment costs'!$F$15</f>
        <v>2016</v>
      </c>
      <c r="E365" s="14">
        <f>VLOOKUP(X365,'EE investment costs'!$D$56:$R$656,15,0)</f>
        <v>4.1706666666666674</v>
      </c>
      <c r="F365" s="17">
        <f ca="1">INDEX('EE investment costs'!$D$56:$R$656,MATCH(X365,'EE investment costs'!$D$56:$D$656,0),MATCH($V$8,'EE investment costs'!$D$56:$R$56,0))</f>
        <v>1915.7684398405659</v>
      </c>
      <c r="I365" s="18">
        <v>1</v>
      </c>
      <c r="J365" s="18">
        <v>1</v>
      </c>
      <c r="K365" s="14">
        <f t="shared" ca="1" si="35"/>
        <v>0</v>
      </c>
      <c r="M365" s="19" t="str">
        <f t="shared" ca="1" si="33"/>
        <v>INDLDEFFLA-60</v>
      </c>
      <c r="N365" s="23" t="str">
        <f t="shared" ca="1" si="34"/>
        <v>Other utilities Saving Tech-Light 6y</v>
      </c>
      <c r="O365" s="23" t="s">
        <v>32</v>
      </c>
      <c r="P365" s="23" t="s">
        <v>33</v>
      </c>
      <c r="Q365" s="23"/>
      <c r="R365" s="23"/>
      <c r="S365" s="19" t="s">
        <v>34</v>
      </c>
      <c r="V365" s="16" t="str">
        <f t="shared" ca="1" si="36"/>
        <v>LD</v>
      </c>
      <c r="W365" s="14" t="str">
        <f t="shared" ca="1" si="36"/>
        <v>Other utilities</v>
      </c>
      <c r="X365" s="3" t="str">
        <f>'EE investment costs'!D414</f>
        <v>LA-60</v>
      </c>
      <c r="Y365" s="3" t="str">
        <f>'EE investment costs'!E414</f>
        <v>Light</v>
      </c>
      <c r="AC365" s="123">
        <f>'EE investment costs'!C414</f>
        <v>6</v>
      </c>
      <c r="AD365" s="22"/>
    </row>
    <row r="366" spans="2:30">
      <c r="B366" s="14" t="str">
        <f t="shared" ca="1" si="32"/>
        <v>INDLDEFFEM-60</v>
      </c>
      <c r="C366" s="15" t="str">
        <f t="shared" ca="1" si="31"/>
        <v>ILDEM</v>
      </c>
      <c r="D366" s="16">
        <f>'EE investment costs'!$F$15</f>
        <v>2016</v>
      </c>
      <c r="E366" s="14">
        <f>VLOOKUP(X366,'EE investment costs'!$D$56:$R$656,15,0)</f>
        <v>4.3792</v>
      </c>
      <c r="F366" s="17">
        <f ca="1">INDEX('EE investment costs'!$D$56:$R$656,MATCH(X366,'EE investment costs'!$D$56:$D$656,0),MATCH($V$8,'EE investment costs'!$D$56:$R$56,0))</f>
        <v>2261.8256609932932</v>
      </c>
      <c r="I366" s="18">
        <v>1</v>
      </c>
      <c r="J366" s="18">
        <v>1</v>
      </c>
      <c r="K366" s="14">
        <f t="shared" ca="1" si="35"/>
        <v>0</v>
      </c>
      <c r="M366" s="19" t="str">
        <f t="shared" ca="1" si="33"/>
        <v>INDLDEFFEM-60</v>
      </c>
      <c r="N366" s="23" t="str">
        <f t="shared" ca="1" si="34"/>
        <v>Other utilities Saving Tech-Electric Motors 6y</v>
      </c>
      <c r="O366" s="23" t="s">
        <v>32</v>
      </c>
      <c r="P366" s="23" t="s">
        <v>33</v>
      </c>
      <c r="Q366" s="23"/>
      <c r="R366" s="23"/>
      <c r="S366" s="19" t="s">
        <v>34</v>
      </c>
      <c r="V366" s="16" t="str">
        <f t="shared" ca="1" si="36"/>
        <v>LD</v>
      </c>
      <c r="W366" s="14" t="str">
        <f t="shared" ca="1" si="36"/>
        <v>Other utilities</v>
      </c>
      <c r="X366" s="3" t="str">
        <f>'EE investment costs'!D415</f>
        <v>EM-60</v>
      </c>
      <c r="Y366" s="3" t="str">
        <f>'EE investment costs'!E415</f>
        <v>Electric Motors</v>
      </c>
      <c r="AC366" s="123">
        <f>'EE investment costs'!C415</f>
        <v>6</v>
      </c>
      <c r="AD366" s="22"/>
    </row>
    <row r="367" spans="2:30" ht="13.5" thickBot="1">
      <c r="B367" s="14" t="str">
        <f t="shared" ca="1" si="32"/>
        <v>INDLDEFFTF-60</v>
      </c>
      <c r="C367" s="15" t="str">
        <f t="shared" ca="1" si="31"/>
        <v>ILDTF</v>
      </c>
      <c r="D367" s="16">
        <f>'EE investment costs'!$F$15</f>
        <v>2016</v>
      </c>
      <c r="E367" s="14">
        <f>VLOOKUP(X367,'EE investment costs'!$D$56:$R$656,15,0)</f>
        <v>16.666666666666664</v>
      </c>
      <c r="F367" s="17">
        <f ca="1">INDEX('EE investment costs'!$D$56:$R$656,MATCH(X367,'EE investment costs'!$D$56:$D$656,0),MATCH($V$8,'EE investment costs'!$D$56:$R$56,0))</f>
        <v>881.6226041909282</v>
      </c>
      <c r="I367" s="18">
        <v>1</v>
      </c>
      <c r="J367" s="18">
        <v>1</v>
      </c>
      <c r="K367" s="14">
        <f t="shared" ca="1" si="35"/>
        <v>4</v>
      </c>
      <c r="M367" s="24" t="str">
        <f t="shared" ca="1" si="33"/>
        <v>INDLDEFFTF-60</v>
      </c>
      <c r="N367" s="25" t="str">
        <f t="shared" ca="1" si="34"/>
        <v>Other utilities Saving Tech-Haulage Tractors, Trucks, Fishing boats 6y</v>
      </c>
      <c r="O367" s="25" t="s">
        <v>32</v>
      </c>
      <c r="P367" s="25" t="s">
        <v>33</v>
      </c>
      <c r="Q367" s="25"/>
      <c r="R367" s="25"/>
      <c r="S367" s="24" t="s">
        <v>34</v>
      </c>
      <c r="V367" s="16" t="str">
        <f t="shared" ca="1" si="36"/>
        <v>LD</v>
      </c>
      <c r="W367" s="14" t="str">
        <f t="shared" ca="1" si="36"/>
        <v>Other utilities</v>
      </c>
      <c r="X367" s="3" t="str">
        <f>'EE investment costs'!D416</f>
        <v>TF-60</v>
      </c>
      <c r="Y367" s="3" t="str">
        <f>'EE investment costs'!E416</f>
        <v>Haulage Tractors, Trucks, Fishing boats</v>
      </c>
      <c r="AC367" s="123">
        <f>'EE investment costs'!C416</f>
        <v>6</v>
      </c>
      <c r="AD367" s="22"/>
    </row>
    <row r="368" spans="2:30">
      <c r="B368" s="14" t="str">
        <f t="shared" ca="1" si="32"/>
        <v>INDLDEFFMT-61</v>
      </c>
      <c r="C368" s="15" t="str">
        <f ca="1">"I"&amp;MID(B368,4,1)&amp;"D"&amp;MID(B368,9,2)</f>
        <v>ILDMT</v>
      </c>
      <c r="D368" s="16">
        <f>'EE investment costs'!$F$15</f>
        <v>2016</v>
      </c>
      <c r="E368" s="14">
        <f>VLOOKUP(X368,'EE investment costs'!$D$56:$R$656,15,0)</f>
        <v>6.21</v>
      </c>
      <c r="F368" s="17">
        <f ca="1">INDEX('EE investment costs'!$D$56:$R$656,MATCH(X368,'EE investment costs'!$D$56:$D$656,0),MATCH($V$8,'EE investment costs'!$D$56:$R$56,0))</f>
        <v>850.51798140387564</v>
      </c>
      <c r="I368" s="18">
        <v>1</v>
      </c>
      <c r="J368" s="18">
        <v>1</v>
      </c>
      <c r="K368" s="14">
        <f t="shared" ca="1" si="35"/>
        <v>4</v>
      </c>
      <c r="M368" s="20" t="str">
        <f t="shared" ca="1" si="33"/>
        <v>INDLDEFFMT-61</v>
      </c>
      <c r="N368" s="21" t="str">
        <f t="shared" ca="1" si="34"/>
        <v>Other utilities Saving Tech-Heat Medium Temp. up to 150C 6.1y</v>
      </c>
      <c r="O368" s="21" t="s">
        <v>32</v>
      </c>
      <c r="P368" s="21" t="s">
        <v>33</v>
      </c>
      <c r="Q368" s="21"/>
      <c r="R368" s="21"/>
      <c r="S368" s="20" t="s">
        <v>34</v>
      </c>
      <c r="V368" s="16" t="str">
        <f t="shared" ca="1" si="36"/>
        <v>LD</v>
      </c>
      <c r="W368" s="14" t="str">
        <f t="shared" ca="1" si="36"/>
        <v>Other utilities</v>
      </c>
      <c r="X368" s="3" t="str">
        <f>'EE investment costs'!D417</f>
        <v>MT-61</v>
      </c>
      <c r="Y368" s="3" t="str">
        <f>'EE investment costs'!E417</f>
        <v>Heat Medium Temp. up to 150C</v>
      </c>
      <c r="AC368" s="123">
        <f>'EE investment costs'!C417</f>
        <v>6.1</v>
      </c>
      <c r="AD368" s="22"/>
    </row>
    <row r="369" spans="2:30">
      <c r="B369" s="14" t="str">
        <f t="shared" ca="1" si="32"/>
        <v>INDLDEFFHT-61</v>
      </c>
      <c r="C369" s="15" t="str">
        <f t="shared" ref="C369:C427" ca="1" si="37">"I"&amp;MID(B369,4,1)&amp;"D"&amp;MID(B369,9,2)</f>
        <v>ILDHT</v>
      </c>
      <c r="D369" s="16">
        <f>'EE investment costs'!$F$15</f>
        <v>2016</v>
      </c>
      <c r="E369" s="14">
        <f>VLOOKUP(X369,'EE investment costs'!$D$56:$R$656,15,0)</f>
        <v>4.968</v>
      </c>
      <c r="F369" s="17">
        <f ca="1">INDEX('EE investment costs'!$D$56:$R$656,MATCH(X369,'EE investment costs'!$D$56:$D$656,0),MATCH($V$8,'EE investment costs'!$D$56:$R$56,0))</f>
        <v>609.88827654254044</v>
      </c>
      <c r="I369" s="18">
        <v>1</v>
      </c>
      <c r="J369" s="18">
        <v>1</v>
      </c>
      <c r="K369" s="14">
        <f t="shared" ca="1" si="35"/>
        <v>6</v>
      </c>
      <c r="M369" s="19" t="str">
        <f t="shared" ca="1" si="33"/>
        <v>INDLDEFFHT-61</v>
      </c>
      <c r="N369" s="23" t="str">
        <f t="shared" ca="1" si="34"/>
        <v>Other utilities Saving Tech-Heat High Temp. over 150C 6.1y</v>
      </c>
      <c r="O369" s="23" t="s">
        <v>32</v>
      </c>
      <c r="P369" s="23" t="s">
        <v>33</v>
      </c>
      <c r="Q369" s="23"/>
      <c r="R369" s="23"/>
      <c r="S369" s="19" t="s">
        <v>34</v>
      </c>
      <c r="V369" s="16" t="str">
        <f t="shared" ca="1" si="36"/>
        <v>LD</v>
      </c>
      <c r="W369" s="14" t="str">
        <f t="shared" ca="1" si="36"/>
        <v>Other utilities</v>
      </c>
      <c r="X369" s="3" t="str">
        <f>'EE investment costs'!D418</f>
        <v>HT-61</v>
      </c>
      <c r="Y369" s="3" t="str">
        <f>'EE investment costs'!E418</f>
        <v>Heat High Temp. over 150C</v>
      </c>
      <c r="AC369" s="123">
        <f>'EE investment costs'!C418</f>
        <v>6.1</v>
      </c>
      <c r="AD369" s="22"/>
    </row>
    <row r="370" spans="2:30">
      <c r="B370" s="14" t="str">
        <f t="shared" ca="1" si="32"/>
        <v>INDLDEFFRH-61</v>
      </c>
      <c r="C370" s="15" t="str">
        <f t="shared" ca="1" si="37"/>
        <v>ILDRH</v>
      </c>
      <c r="D370" s="16">
        <f>'EE investment costs'!$F$15</f>
        <v>2016</v>
      </c>
      <c r="E370" s="14">
        <f>VLOOKUP(X370,'EE investment costs'!$D$56:$R$656,15,0)</f>
        <v>16.392000000000003</v>
      </c>
      <c r="F370" s="17">
        <f ca="1">INDEX('EE investment costs'!$D$56:$R$656,MATCH(X370,'EE investment costs'!$D$56:$D$656,0),MATCH($V$8,'EE investment costs'!$D$56:$R$56,0))</f>
        <v>962.85358670892106</v>
      </c>
      <c r="I370" s="18">
        <v>1</v>
      </c>
      <c r="J370" s="18">
        <v>1</v>
      </c>
      <c r="K370" s="14">
        <f t="shared" ca="1" si="35"/>
        <v>3</v>
      </c>
      <c r="M370" s="19" t="str">
        <f t="shared" ca="1" si="33"/>
        <v>INDLDEFFRH-61</v>
      </c>
      <c r="N370" s="23" t="str">
        <f t="shared" ca="1" si="34"/>
        <v>Other utilities Saving Tech-Heat Room Heat 6.1y</v>
      </c>
      <c r="O370" s="23" t="s">
        <v>32</v>
      </c>
      <c r="P370" s="23" t="s">
        <v>33</v>
      </c>
      <c r="Q370" s="23"/>
      <c r="R370" s="23"/>
      <c r="S370" s="19" t="s">
        <v>34</v>
      </c>
      <c r="V370" s="16" t="str">
        <f t="shared" ca="1" si="36"/>
        <v>LD</v>
      </c>
      <c r="W370" s="14" t="str">
        <f t="shared" ca="1" si="36"/>
        <v>Other utilities</v>
      </c>
      <c r="X370" s="3" t="str">
        <f>'EE investment costs'!D419</f>
        <v>RH-61</v>
      </c>
      <c r="Y370" s="3" t="str">
        <f>'EE investment costs'!E419</f>
        <v>Heat Room Heat</v>
      </c>
      <c r="AC370" s="123">
        <f>'EE investment costs'!C419</f>
        <v>6.1</v>
      </c>
      <c r="AD370" s="22"/>
    </row>
    <row r="371" spans="2:30">
      <c r="B371" s="14" t="str">
        <f t="shared" ca="1" si="32"/>
        <v>INDLDEFFLA-61</v>
      </c>
      <c r="C371" s="15" t="str">
        <f t="shared" ca="1" si="37"/>
        <v>ILDLA</v>
      </c>
      <c r="D371" s="16">
        <f>'EE investment costs'!$F$15</f>
        <v>2016</v>
      </c>
      <c r="E371" s="14">
        <f>VLOOKUP(X371,'EE investment costs'!$D$56:$R$656,15,0)</f>
        <v>4.1837</v>
      </c>
      <c r="F371" s="17">
        <f ca="1">INDEX('EE investment costs'!$D$56:$R$656,MATCH(X371,'EE investment costs'!$D$56:$D$656,0),MATCH($V$8,'EE investment costs'!$D$56:$R$56,0))</f>
        <v>1931.242943186578</v>
      </c>
      <c r="I371" s="18">
        <v>1</v>
      </c>
      <c r="J371" s="18">
        <v>1</v>
      </c>
      <c r="K371" s="14">
        <f t="shared" ca="1" si="35"/>
        <v>0</v>
      </c>
      <c r="M371" s="19" t="str">
        <f t="shared" ca="1" si="33"/>
        <v>INDLDEFFLA-61</v>
      </c>
      <c r="N371" s="23" t="str">
        <f t="shared" ca="1" si="34"/>
        <v>Other utilities Saving Tech-Light 6.1y</v>
      </c>
      <c r="O371" s="23" t="s">
        <v>32</v>
      </c>
      <c r="P371" s="23" t="s">
        <v>33</v>
      </c>
      <c r="Q371" s="23"/>
      <c r="R371" s="23"/>
      <c r="S371" s="19" t="s">
        <v>34</v>
      </c>
      <c r="V371" s="16" t="str">
        <f t="shared" ca="1" si="36"/>
        <v>LD</v>
      </c>
      <c r="W371" s="14" t="str">
        <f t="shared" ca="1" si="36"/>
        <v>Other utilities</v>
      </c>
      <c r="X371" s="3" t="str">
        <f>'EE investment costs'!D420</f>
        <v>LA-61</v>
      </c>
      <c r="Y371" s="3" t="str">
        <f>'EE investment costs'!E420</f>
        <v>Light</v>
      </c>
      <c r="AC371" s="123">
        <f>'EE investment costs'!C420</f>
        <v>6.1</v>
      </c>
      <c r="AD371" s="22"/>
    </row>
    <row r="372" spans="2:30">
      <c r="B372" s="14" t="str">
        <f t="shared" ca="1" si="32"/>
        <v>INDLDEFFEM-61</v>
      </c>
      <c r="C372" s="15" t="str">
        <f t="shared" ca="1" si="37"/>
        <v>ILDEM</v>
      </c>
      <c r="D372" s="16">
        <f>'EE investment costs'!$F$15</f>
        <v>2016</v>
      </c>
      <c r="E372" s="14">
        <f>VLOOKUP(X372,'EE investment costs'!$D$56:$R$656,15,0)</f>
        <v>4.3928849999999997</v>
      </c>
      <c r="F372" s="17">
        <f ca="1">INDEX('EE investment costs'!$D$56:$R$656,MATCH(X372,'EE investment costs'!$D$56:$D$656,0),MATCH($V$8,'EE investment costs'!$D$56:$R$56,0))</f>
        <v>2292.3940964593303</v>
      </c>
      <c r="I372" s="18">
        <v>1</v>
      </c>
      <c r="J372" s="18">
        <v>1</v>
      </c>
      <c r="K372" s="14">
        <f t="shared" ca="1" si="35"/>
        <v>0</v>
      </c>
      <c r="M372" s="19" t="str">
        <f t="shared" ca="1" si="33"/>
        <v>INDLDEFFEM-61</v>
      </c>
      <c r="N372" s="23" t="str">
        <f t="shared" ca="1" si="34"/>
        <v>Other utilities Saving Tech-Electric Motors 6.1y</v>
      </c>
      <c r="O372" s="23" t="s">
        <v>32</v>
      </c>
      <c r="P372" s="23" t="s">
        <v>33</v>
      </c>
      <c r="Q372" s="23"/>
      <c r="R372" s="23"/>
      <c r="S372" s="19" t="s">
        <v>34</v>
      </c>
      <c r="V372" s="16" t="str">
        <f t="shared" ca="1" si="36"/>
        <v>LD</v>
      </c>
      <c r="W372" s="14" t="str">
        <f t="shared" ca="1" si="36"/>
        <v>Other utilities</v>
      </c>
      <c r="X372" s="3" t="str">
        <f>'EE investment costs'!D421</f>
        <v>EM-61</v>
      </c>
      <c r="Y372" s="3" t="str">
        <f>'EE investment costs'!E421</f>
        <v>Electric Motors</v>
      </c>
      <c r="AC372" s="123">
        <f>'EE investment costs'!C421</f>
        <v>6.1</v>
      </c>
      <c r="AD372" s="22"/>
    </row>
    <row r="373" spans="2:30">
      <c r="B373" s="14" t="str">
        <f t="shared" ca="1" si="32"/>
        <v>INDLDEFFTF-61</v>
      </c>
      <c r="C373" s="15" t="str">
        <f t="shared" ca="1" si="37"/>
        <v>ILDTF</v>
      </c>
      <c r="D373" s="16">
        <f>'EE investment costs'!$F$15</f>
        <v>2016</v>
      </c>
      <c r="E373" s="14">
        <f>VLOOKUP(X373,'EE investment costs'!$D$56:$R$656,15,0)</f>
        <v>16.75</v>
      </c>
      <c r="F373" s="17">
        <f ca="1">INDEX('EE investment costs'!$D$56:$R$656,MATCH(X373,'EE investment costs'!$D$56:$D$656,0),MATCH($V$8,'EE investment costs'!$D$56:$R$56,0))</f>
        <v>896.31631426077683</v>
      </c>
      <c r="I373" s="18">
        <v>1</v>
      </c>
      <c r="J373" s="18">
        <v>1</v>
      </c>
      <c r="K373" s="14">
        <f t="shared" ca="1" si="35"/>
        <v>4</v>
      </c>
      <c r="M373" s="19" t="str">
        <f t="shared" ca="1" si="33"/>
        <v>INDLDEFFTF-61</v>
      </c>
      <c r="N373" s="23" t="str">
        <f t="shared" ca="1" si="34"/>
        <v>Other utilities Saving Tech-Haulage Tractors, Trucks, Fishing boats 6.1y</v>
      </c>
      <c r="O373" s="23" t="s">
        <v>32</v>
      </c>
      <c r="P373" s="23" t="s">
        <v>33</v>
      </c>
      <c r="Q373" s="23"/>
      <c r="R373" s="23"/>
      <c r="S373" s="19" t="s">
        <v>34</v>
      </c>
      <c r="V373" s="16" t="str">
        <f t="shared" ca="1" si="36"/>
        <v>LD</v>
      </c>
      <c r="W373" s="14" t="str">
        <f t="shared" ca="1" si="36"/>
        <v>Other utilities</v>
      </c>
      <c r="X373" s="3" t="str">
        <f>'EE investment costs'!D422</f>
        <v>TF-61</v>
      </c>
      <c r="Y373" s="3" t="str">
        <f>'EE investment costs'!E422</f>
        <v>Haulage Tractors, Trucks, Fishing boats</v>
      </c>
      <c r="AC373" s="123">
        <f>'EE investment costs'!C422</f>
        <v>6.1</v>
      </c>
      <c r="AD373" s="22"/>
    </row>
    <row r="374" spans="2:30">
      <c r="B374" s="14" t="str">
        <f t="shared" ca="1" si="32"/>
        <v>INDLDEFFMT-62</v>
      </c>
      <c r="C374" s="15" t="str">
        <f t="shared" ca="1" si="37"/>
        <v>ILDMT</v>
      </c>
      <c r="D374" s="16">
        <f>'EE investment costs'!$F$15</f>
        <v>2016</v>
      </c>
      <c r="E374" s="14">
        <f>VLOOKUP(X374,'EE investment costs'!$D$56:$R$656,15,0)</f>
        <v>6.22</v>
      </c>
      <c r="F374" s="17">
        <f ca="1">INDEX('EE investment costs'!$D$56:$R$656,MATCH(X374,'EE investment costs'!$D$56:$D$656,0),MATCH($V$8,'EE investment costs'!$D$56:$R$56,0))</f>
        <v>862.26623850826354</v>
      </c>
      <c r="I374" s="18">
        <v>1</v>
      </c>
      <c r="J374" s="18">
        <v>1</v>
      </c>
      <c r="K374" s="14">
        <f t="shared" ca="1" si="35"/>
        <v>4</v>
      </c>
      <c r="M374" s="19" t="str">
        <f t="shared" ca="1" si="33"/>
        <v>INDLDEFFMT-62</v>
      </c>
      <c r="N374" s="23" t="str">
        <f t="shared" ca="1" si="34"/>
        <v>Other utilities Saving Tech-Heat Medium Temp. up to 150C 6.2y</v>
      </c>
      <c r="O374" s="23" t="s">
        <v>32</v>
      </c>
      <c r="P374" s="23" t="s">
        <v>33</v>
      </c>
      <c r="Q374" s="23"/>
      <c r="R374" s="23"/>
      <c r="S374" s="19" t="s">
        <v>34</v>
      </c>
      <c r="V374" s="16" t="str">
        <f t="shared" ca="1" si="36"/>
        <v>LD</v>
      </c>
      <c r="W374" s="14" t="str">
        <f t="shared" ca="1" si="36"/>
        <v>Other utilities</v>
      </c>
      <c r="X374" s="3" t="str">
        <f>'EE investment costs'!D423</f>
        <v>MT-62</v>
      </c>
      <c r="Y374" s="3" t="str">
        <f>'EE investment costs'!E423</f>
        <v>Heat Medium Temp. up to 150C</v>
      </c>
      <c r="AC374" s="123">
        <f>'EE investment costs'!C423</f>
        <v>6.2</v>
      </c>
      <c r="AD374" s="22"/>
    </row>
    <row r="375" spans="2:30">
      <c r="B375" s="14" t="str">
        <f t="shared" ca="1" si="32"/>
        <v>INDLDEFFHT-62</v>
      </c>
      <c r="C375" s="15" t="str">
        <f t="shared" ca="1" si="37"/>
        <v>ILDHT</v>
      </c>
      <c r="D375" s="16">
        <f>'EE investment costs'!$F$15</f>
        <v>2016</v>
      </c>
      <c r="E375" s="14">
        <f>VLOOKUP(X375,'EE investment costs'!$D$56:$R$656,15,0)</f>
        <v>4.976</v>
      </c>
      <c r="F375" s="17">
        <f ca="1">INDEX('EE investment costs'!$D$56:$R$656,MATCH(X375,'EE investment costs'!$D$56:$D$656,0),MATCH($V$8,'EE investment costs'!$D$56:$R$56,0))</f>
        <v>616.27263756318393</v>
      </c>
      <c r="I375" s="18">
        <v>1</v>
      </c>
      <c r="J375" s="18">
        <v>1</v>
      </c>
      <c r="K375" s="14">
        <f t="shared" ca="1" si="35"/>
        <v>6</v>
      </c>
      <c r="M375" s="19" t="str">
        <f t="shared" ca="1" si="33"/>
        <v>INDLDEFFHT-62</v>
      </c>
      <c r="N375" s="23" t="str">
        <f t="shared" ca="1" si="34"/>
        <v>Other utilities Saving Tech-Heat High Temp. over 150C 6.2y</v>
      </c>
      <c r="O375" s="23" t="s">
        <v>32</v>
      </c>
      <c r="P375" s="23" t="s">
        <v>33</v>
      </c>
      <c r="Q375" s="23"/>
      <c r="R375" s="23"/>
      <c r="S375" s="19" t="s">
        <v>34</v>
      </c>
      <c r="V375" s="16" t="str">
        <f t="shared" ca="1" si="36"/>
        <v>LD</v>
      </c>
      <c r="W375" s="14" t="str">
        <f t="shared" ca="1" si="36"/>
        <v>Other utilities</v>
      </c>
      <c r="X375" s="3" t="str">
        <f>'EE investment costs'!D424</f>
        <v>HT-62</v>
      </c>
      <c r="Y375" s="3" t="str">
        <f>'EE investment costs'!E424</f>
        <v>Heat High Temp. over 150C</v>
      </c>
      <c r="AC375" s="123">
        <f>'EE investment costs'!C424</f>
        <v>6.2</v>
      </c>
      <c r="AD375" s="22"/>
    </row>
    <row r="376" spans="2:30">
      <c r="B376" s="14" t="str">
        <f t="shared" ca="1" si="32"/>
        <v>INDLDEFFRH-62</v>
      </c>
      <c r="C376" s="15" t="str">
        <f t="shared" ca="1" si="37"/>
        <v>ILDRH</v>
      </c>
      <c r="D376" s="16">
        <f>'EE investment costs'!$F$15</f>
        <v>2016</v>
      </c>
      <c r="E376" s="14">
        <f>VLOOKUP(X376,'EE investment costs'!$D$56:$R$656,15,0)</f>
        <v>16.410666666666668</v>
      </c>
      <c r="F376" s="17">
        <f ca="1">INDEX('EE investment costs'!$D$56:$R$656,MATCH(X376,'EE investment costs'!$D$56:$D$656,0),MATCH($V$8,'EE investment costs'!$D$56:$R$56,0))</f>
        <v>999.88641696695686</v>
      </c>
      <c r="I376" s="18">
        <v>1</v>
      </c>
      <c r="J376" s="18">
        <v>1</v>
      </c>
      <c r="K376" s="14">
        <f t="shared" ca="1" si="35"/>
        <v>3</v>
      </c>
      <c r="M376" s="19" t="str">
        <f t="shared" ca="1" si="33"/>
        <v>INDLDEFFRH-62</v>
      </c>
      <c r="N376" s="23" t="str">
        <f t="shared" ca="1" si="34"/>
        <v>Other utilities Saving Tech-Heat Room Heat 6.2y</v>
      </c>
      <c r="O376" s="23" t="s">
        <v>32</v>
      </c>
      <c r="P376" s="23" t="s">
        <v>33</v>
      </c>
      <c r="Q376" s="23"/>
      <c r="R376" s="23"/>
      <c r="S376" s="19" t="s">
        <v>34</v>
      </c>
      <c r="V376" s="16" t="str">
        <f t="shared" ca="1" si="36"/>
        <v>LD</v>
      </c>
      <c r="W376" s="14" t="str">
        <f t="shared" ca="1" si="36"/>
        <v>Other utilities</v>
      </c>
      <c r="X376" s="3" t="str">
        <f>'EE investment costs'!D425</f>
        <v>RH-62</v>
      </c>
      <c r="Y376" s="3" t="str">
        <f>'EE investment costs'!E425</f>
        <v>Heat Room Heat</v>
      </c>
      <c r="AC376" s="123">
        <f>'EE investment costs'!C425</f>
        <v>6.2</v>
      </c>
      <c r="AD376" s="22"/>
    </row>
    <row r="377" spans="2:30">
      <c r="B377" s="14" t="str">
        <f t="shared" ca="1" si="32"/>
        <v>INDLDEFFLA-62</v>
      </c>
      <c r="C377" s="15" t="str">
        <f t="shared" ca="1" si="37"/>
        <v>ILDLA</v>
      </c>
      <c r="D377" s="16">
        <f>'EE investment costs'!$F$15</f>
        <v>2016</v>
      </c>
      <c r="E377" s="14">
        <f>VLOOKUP(X377,'EE investment costs'!$D$56:$R$656,15,0)</f>
        <v>4.1967333333333334</v>
      </c>
      <c r="F377" s="17">
        <f ca="1">INDEX('EE investment costs'!$D$56:$R$656,MATCH(X377,'EE investment costs'!$D$56:$D$656,0),MATCH($V$8,'EE investment costs'!$D$56:$R$56,0))</f>
        <v>1946.7174465325902</v>
      </c>
      <c r="I377" s="18">
        <v>1</v>
      </c>
      <c r="J377" s="18">
        <v>1</v>
      </c>
      <c r="K377" s="14">
        <f t="shared" ca="1" si="35"/>
        <v>0</v>
      </c>
      <c r="M377" s="19" t="str">
        <f t="shared" ca="1" si="33"/>
        <v>INDLDEFFLA-62</v>
      </c>
      <c r="N377" s="23" t="str">
        <f t="shared" ca="1" si="34"/>
        <v>Other utilities Saving Tech-Light 6.2y</v>
      </c>
      <c r="O377" s="23" t="s">
        <v>32</v>
      </c>
      <c r="P377" s="23" t="s">
        <v>33</v>
      </c>
      <c r="Q377" s="23"/>
      <c r="R377" s="23"/>
      <c r="S377" s="19" t="s">
        <v>34</v>
      </c>
      <c r="V377" s="16" t="str">
        <f t="shared" ca="1" si="36"/>
        <v>LD</v>
      </c>
      <c r="W377" s="14" t="str">
        <f t="shared" ca="1" si="36"/>
        <v>Other utilities</v>
      </c>
      <c r="X377" s="3" t="str">
        <f>'EE investment costs'!D426</f>
        <v>LA-62</v>
      </c>
      <c r="Y377" s="3" t="str">
        <f>'EE investment costs'!E426</f>
        <v>Light</v>
      </c>
      <c r="AC377" s="123">
        <f>'EE investment costs'!C426</f>
        <v>6.2</v>
      </c>
      <c r="AD377" s="22"/>
    </row>
    <row r="378" spans="2:30">
      <c r="B378" s="14" t="str">
        <f t="shared" ca="1" si="32"/>
        <v>INDLDEFFEM-62</v>
      </c>
      <c r="C378" s="15" t="str">
        <f t="shared" ca="1" si="37"/>
        <v>ILDEM</v>
      </c>
      <c r="D378" s="16">
        <f>'EE investment costs'!$F$15</f>
        <v>2016</v>
      </c>
      <c r="E378" s="14">
        <f>VLOOKUP(X378,'EE investment costs'!$D$56:$R$656,15,0)</f>
        <v>4.4065700000000003</v>
      </c>
      <c r="F378" s="17">
        <f ca="1">INDEX('EE investment costs'!$D$56:$R$656,MATCH(X378,'EE investment costs'!$D$56:$D$656,0),MATCH($V$8,'EE investment costs'!$D$56:$R$56,0))</f>
        <v>2322.9625319253669</v>
      </c>
      <c r="I378" s="18">
        <v>1</v>
      </c>
      <c r="J378" s="18">
        <v>1</v>
      </c>
      <c r="K378" s="14">
        <f t="shared" ca="1" si="35"/>
        <v>0</v>
      </c>
      <c r="M378" s="19" t="str">
        <f t="shared" ca="1" si="33"/>
        <v>INDLDEFFEM-62</v>
      </c>
      <c r="N378" s="23" t="str">
        <f t="shared" ca="1" si="34"/>
        <v>Other utilities Saving Tech-Electric Motors 6.2y</v>
      </c>
      <c r="O378" s="23" t="s">
        <v>32</v>
      </c>
      <c r="P378" s="23" t="s">
        <v>33</v>
      </c>
      <c r="Q378" s="23"/>
      <c r="R378" s="23"/>
      <c r="S378" s="19" t="s">
        <v>34</v>
      </c>
      <c r="V378" s="16" t="str">
        <f t="shared" ca="1" si="36"/>
        <v>LD</v>
      </c>
      <c r="W378" s="14" t="str">
        <f t="shared" ca="1" si="36"/>
        <v>Other utilities</v>
      </c>
      <c r="X378" s="3" t="str">
        <f>'EE investment costs'!D427</f>
        <v>EM-62</v>
      </c>
      <c r="Y378" s="3" t="str">
        <f>'EE investment costs'!E427</f>
        <v>Electric Motors</v>
      </c>
      <c r="AC378" s="123">
        <f>'EE investment costs'!C427</f>
        <v>6.2</v>
      </c>
      <c r="AD378" s="22"/>
    </row>
    <row r="379" spans="2:30">
      <c r="B379" s="14" t="str">
        <f t="shared" ca="1" si="32"/>
        <v>INDLDEFFTF-62</v>
      </c>
      <c r="C379" s="15" t="str">
        <f t="shared" ca="1" si="37"/>
        <v>ILDTF</v>
      </c>
      <c r="D379" s="16">
        <f>'EE investment costs'!$F$15</f>
        <v>2016</v>
      </c>
      <c r="E379" s="14">
        <f>VLOOKUP(X379,'EE investment costs'!$D$56:$R$656,15,0)</f>
        <v>16.833333333333332</v>
      </c>
      <c r="F379" s="17">
        <f ca="1">INDEX('EE investment costs'!$D$56:$R$656,MATCH(X379,'EE investment costs'!$D$56:$D$656,0),MATCH($V$8,'EE investment costs'!$D$56:$R$56,0))</f>
        <v>911.0100243306257</v>
      </c>
      <c r="I379" s="18">
        <v>1</v>
      </c>
      <c r="J379" s="18">
        <v>1</v>
      </c>
      <c r="K379" s="14">
        <f t="shared" ca="1" si="35"/>
        <v>3</v>
      </c>
      <c r="M379" s="19" t="str">
        <f t="shared" ca="1" si="33"/>
        <v>INDLDEFFTF-62</v>
      </c>
      <c r="N379" s="23" t="str">
        <f t="shared" ca="1" si="34"/>
        <v>Other utilities Saving Tech-Haulage Tractors, Trucks, Fishing boats 6.2y</v>
      </c>
      <c r="O379" s="23" t="s">
        <v>32</v>
      </c>
      <c r="P379" s="23" t="s">
        <v>33</v>
      </c>
      <c r="Q379" s="23"/>
      <c r="R379" s="23"/>
      <c r="S379" s="19" t="s">
        <v>34</v>
      </c>
      <c r="V379" s="16" t="str">
        <f t="shared" ca="1" si="36"/>
        <v>LD</v>
      </c>
      <c r="W379" s="14" t="str">
        <f t="shared" ca="1" si="36"/>
        <v>Other utilities</v>
      </c>
      <c r="X379" s="3" t="str">
        <f>'EE investment costs'!D428</f>
        <v>TF-62</v>
      </c>
      <c r="Y379" s="3" t="str">
        <f>'EE investment costs'!E428</f>
        <v>Haulage Tractors, Trucks, Fishing boats</v>
      </c>
      <c r="AC379" s="123">
        <f>'EE investment costs'!C428</f>
        <v>6.2</v>
      </c>
      <c r="AD379" s="22"/>
    </row>
    <row r="380" spans="2:30">
      <c r="B380" s="14" t="str">
        <f t="shared" ca="1" si="32"/>
        <v>INDLDEFFMT-63</v>
      </c>
      <c r="C380" s="15" t="str">
        <f t="shared" ca="1" si="37"/>
        <v>ILDMT</v>
      </c>
      <c r="D380" s="16">
        <f>'EE investment costs'!$F$15</f>
        <v>2016</v>
      </c>
      <c r="E380" s="14">
        <f>VLOOKUP(X380,'EE investment costs'!$D$56:$R$656,15,0)</f>
        <v>6.2299999999999995</v>
      </c>
      <c r="F380" s="17">
        <f ca="1">INDEX('EE investment costs'!$D$56:$R$656,MATCH(X380,'EE investment costs'!$D$56:$D$656,0),MATCH($V$8,'EE investment costs'!$D$56:$R$56,0))</f>
        <v>874.01449561265144</v>
      </c>
      <c r="I380" s="18">
        <v>1</v>
      </c>
      <c r="J380" s="18">
        <v>1</v>
      </c>
      <c r="K380" s="14">
        <f t="shared" ca="1" si="35"/>
        <v>4</v>
      </c>
      <c r="M380" s="19" t="str">
        <f t="shared" ca="1" si="33"/>
        <v>INDLDEFFMT-63</v>
      </c>
      <c r="N380" s="23" t="str">
        <f t="shared" ca="1" si="34"/>
        <v>Other utilities Saving Tech-Heat Medium Temp. up to 150C 6.3y</v>
      </c>
      <c r="O380" s="23" t="s">
        <v>32</v>
      </c>
      <c r="P380" s="23" t="s">
        <v>33</v>
      </c>
      <c r="Q380" s="23"/>
      <c r="R380" s="23"/>
      <c r="S380" s="19" t="s">
        <v>34</v>
      </c>
      <c r="V380" s="16" t="str">
        <f t="shared" ca="1" si="36"/>
        <v>LD</v>
      </c>
      <c r="W380" s="14" t="str">
        <f t="shared" ca="1" si="36"/>
        <v>Other utilities</v>
      </c>
      <c r="X380" s="3" t="str">
        <f>'EE investment costs'!D429</f>
        <v>MT-63</v>
      </c>
      <c r="Y380" s="3" t="str">
        <f>'EE investment costs'!E429</f>
        <v>Heat Medium Temp. up to 150C</v>
      </c>
      <c r="AC380" s="123">
        <f>'EE investment costs'!C429</f>
        <v>6.3</v>
      </c>
      <c r="AD380" s="22"/>
    </row>
    <row r="381" spans="2:30">
      <c r="B381" s="14" t="str">
        <f t="shared" ca="1" si="32"/>
        <v>INDLDEFFHT-63</v>
      </c>
      <c r="C381" s="15" t="str">
        <f t="shared" ca="1" si="37"/>
        <v>ILDHT</v>
      </c>
      <c r="D381" s="16">
        <f>'EE investment costs'!$F$15</f>
        <v>2016</v>
      </c>
      <c r="E381" s="14">
        <f>VLOOKUP(X381,'EE investment costs'!$D$56:$R$656,15,0)</f>
        <v>4.984</v>
      </c>
      <c r="F381" s="17">
        <f ca="1">INDEX('EE investment costs'!$D$56:$R$656,MATCH(X381,'EE investment costs'!$D$56:$D$656,0),MATCH($V$8,'EE investment costs'!$D$56:$R$56,0))</f>
        <v>622.65699858382732</v>
      </c>
      <c r="I381" s="18">
        <v>1</v>
      </c>
      <c r="J381" s="18">
        <v>1</v>
      </c>
      <c r="K381" s="14">
        <f t="shared" ca="1" si="35"/>
        <v>6</v>
      </c>
      <c r="M381" s="19" t="str">
        <f t="shared" ca="1" si="33"/>
        <v>INDLDEFFHT-63</v>
      </c>
      <c r="N381" s="23" t="str">
        <f t="shared" ca="1" si="34"/>
        <v>Other utilities Saving Tech-Heat High Temp. over 150C 6.3y</v>
      </c>
      <c r="O381" s="23" t="s">
        <v>32</v>
      </c>
      <c r="P381" s="23" t="s">
        <v>33</v>
      </c>
      <c r="Q381" s="23"/>
      <c r="R381" s="23"/>
      <c r="S381" s="19" t="s">
        <v>34</v>
      </c>
      <c r="V381" s="16" t="str">
        <f t="shared" ca="1" si="36"/>
        <v>LD</v>
      </c>
      <c r="W381" s="14" t="str">
        <f t="shared" ca="1" si="36"/>
        <v>Other utilities</v>
      </c>
      <c r="X381" s="3" t="str">
        <f>'EE investment costs'!D430</f>
        <v>HT-63</v>
      </c>
      <c r="Y381" s="3" t="str">
        <f>'EE investment costs'!E430</f>
        <v>Heat High Temp. over 150C</v>
      </c>
      <c r="AC381" s="123">
        <f>'EE investment costs'!C430</f>
        <v>6.3</v>
      </c>
      <c r="AD381" s="22"/>
    </row>
    <row r="382" spans="2:30">
      <c r="B382" s="14" t="str">
        <f t="shared" ca="1" si="32"/>
        <v>INDLDEFFRH-63</v>
      </c>
      <c r="C382" s="15" t="str">
        <f t="shared" ca="1" si="37"/>
        <v>ILDRH</v>
      </c>
      <c r="D382" s="16">
        <f>'EE investment costs'!$F$15</f>
        <v>2016</v>
      </c>
      <c r="E382" s="14">
        <f>VLOOKUP(X382,'EE investment costs'!$D$56:$R$656,15,0)</f>
        <v>16.429333333333336</v>
      </c>
      <c r="F382" s="17">
        <f ca="1">INDEX('EE investment costs'!$D$56:$R$656,MATCH(X382,'EE investment costs'!$D$56:$D$656,0),MATCH($V$8,'EE investment costs'!$D$56:$R$56,0))</f>
        <v>1036.9192472249922</v>
      </c>
      <c r="I382" s="18">
        <v>1</v>
      </c>
      <c r="J382" s="18">
        <v>1</v>
      </c>
      <c r="K382" s="14">
        <f t="shared" ca="1" si="35"/>
        <v>2</v>
      </c>
      <c r="M382" s="19" t="str">
        <f t="shared" ca="1" si="33"/>
        <v>INDLDEFFRH-63</v>
      </c>
      <c r="N382" s="23" t="str">
        <f t="shared" ca="1" si="34"/>
        <v>Other utilities Saving Tech-Heat Room Heat 6.3y</v>
      </c>
      <c r="O382" s="23" t="s">
        <v>32</v>
      </c>
      <c r="P382" s="23" t="s">
        <v>33</v>
      </c>
      <c r="Q382" s="23"/>
      <c r="R382" s="23"/>
      <c r="S382" s="19" t="s">
        <v>34</v>
      </c>
      <c r="V382" s="16" t="str">
        <f t="shared" ca="1" si="36"/>
        <v>LD</v>
      </c>
      <c r="W382" s="14" t="str">
        <f t="shared" ca="1" si="36"/>
        <v>Other utilities</v>
      </c>
      <c r="X382" s="3" t="str">
        <f>'EE investment costs'!D431</f>
        <v>RH-63</v>
      </c>
      <c r="Y382" s="3" t="str">
        <f>'EE investment costs'!E431</f>
        <v>Heat Room Heat</v>
      </c>
      <c r="AC382" s="123">
        <f>'EE investment costs'!C431</f>
        <v>6.3</v>
      </c>
      <c r="AD382" s="22"/>
    </row>
    <row r="383" spans="2:30">
      <c r="B383" s="14" t="str">
        <f t="shared" ca="1" si="32"/>
        <v>INDLDEFFLA-63</v>
      </c>
      <c r="C383" s="15" t="str">
        <f t="shared" ca="1" si="37"/>
        <v>ILDLA</v>
      </c>
      <c r="D383" s="16">
        <f>'EE investment costs'!$F$15</f>
        <v>2016</v>
      </c>
      <c r="E383" s="14">
        <f>VLOOKUP(X383,'EE investment costs'!$D$56:$R$656,15,0)</f>
        <v>4.2097666666666669</v>
      </c>
      <c r="F383" s="17">
        <f ca="1">INDEX('EE investment costs'!$D$56:$R$656,MATCH(X383,'EE investment costs'!$D$56:$D$656,0),MATCH($V$8,'EE investment costs'!$D$56:$R$56,0))</f>
        <v>1962.1919498786024</v>
      </c>
      <c r="I383" s="18">
        <v>1</v>
      </c>
      <c r="J383" s="18">
        <v>1</v>
      </c>
      <c r="K383" s="14">
        <f t="shared" ca="1" si="35"/>
        <v>0</v>
      </c>
      <c r="M383" s="19" t="str">
        <f t="shared" ca="1" si="33"/>
        <v>INDLDEFFLA-63</v>
      </c>
      <c r="N383" s="23" t="str">
        <f t="shared" ca="1" si="34"/>
        <v>Other utilities Saving Tech-Light 6.3y</v>
      </c>
      <c r="O383" s="23" t="s">
        <v>32</v>
      </c>
      <c r="P383" s="23" t="s">
        <v>33</v>
      </c>
      <c r="Q383" s="23"/>
      <c r="R383" s="23"/>
      <c r="S383" s="19" t="s">
        <v>34</v>
      </c>
      <c r="V383" s="16" t="str">
        <f t="shared" ca="1" si="36"/>
        <v>LD</v>
      </c>
      <c r="W383" s="14" t="str">
        <f t="shared" ca="1" si="36"/>
        <v>Other utilities</v>
      </c>
      <c r="X383" s="3" t="str">
        <f>'EE investment costs'!D432</f>
        <v>LA-63</v>
      </c>
      <c r="Y383" s="3" t="str">
        <f>'EE investment costs'!E432</f>
        <v>Light</v>
      </c>
      <c r="AC383" s="123">
        <f>'EE investment costs'!C432</f>
        <v>6.3</v>
      </c>
      <c r="AD383" s="22"/>
    </row>
    <row r="384" spans="2:30">
      <c r="B384" s="14" t="str">
        <f t="shared" ca="1" si="32"/>
        <v>INDLDEFFEM-63</v>
      </c>
      <c r="C384" s="15" t="str">
        <f t="shared" ca="1" si="37"/>
        <v>ILDEM</v>
      </c>
      <c r="D384" s="16">
        <f>'EE investment costs'!$F$15</f>
        <v>2016</v>
      </c>
      <c r="E384" s="14">
        <f>VLOOKUP(X384,'EE investment costs'!$D$56:$R$656,15,0)</f>
        <v>4.420255</v>
      </c>
      <c r="F384" s="17">
        <f ca="1">INDEX('EE investment costs'!$D$56:$R$656,MATCH(X384,'EE investment costs'!$D$56:$D$656,0),MATCH($V$8,'EE investment costs'!$D$56:$R$56,0))</f>
        <v>2353.5309673914039</v>
      </c>
      <c r="I384" s="18">
        <v>1</v>
      </c>
      <c r="J384" s="18">
        <v>1</v>
      </c>
      <c r="K384" s="14">
        <f t="shared" ca="1" si="35"/>
        <v>0</v>
      </c>
      <c r="M384" s="19" t="str">
        <f t="shared" ca="1" si="33"/>
        <v>INDLDEFFEM-63</v>
      </c>
      <c r="N384" s="23" t="str">
        <f t="shared" ca="1" si="34"/>
        <v>Other utilities Saving Tech-Electric Motors 6.3y</v>
      </c>
      <c r="O384" s="23" t="s">
        <v>32</v>
      </c>
      <c r="P384" s="23" t="s">
        <v>33</v>
      </c>
      <c r="Q384" s="23"/>
      <c r="R384" s="23"/>
      <c r="S384" s="19" t="s">
        <v>34</v>
      </c>
      <c r="V384" s="16" t="str">
        <f t="shared" ca="1" si="36"/>
        <v>LD</v>
      </c>
      <c r="W384" s="14" t="str">
        <f t="shared" ca="1" si="36"/>
        <v>Other utilities</v>
      </c>
      <c r="X384" s="3" t="str">
        <f>'EE investment costs'!D433</f>
        <v>EM-63</v>
      </c>
      <c r="Y384" s="3" t="str">
        <f>'EE investment costs'!E433</f>
        <v>Electric Motors</v>
      </c>
      <c r="AC384" s="123">
        <f>'EE investment costs'!C433</f>
        <v>6.3</v>
      </c>
      <c r="AD384" s="22"/>
    </row>
    <row r="385" spans="2:30">
      <c r="B385" s="14" t="str">
        <f t="shared" ca="1" si="32"/>
        <v>INDLDEFFTF-63</v>
      </c>
      <c r="C385" s="15" t="str">
        <f t="shared" ca="1" si="37"/>
        <v>ILDTF</v>
      </c>
      <c r="D385" s="16">
        <f>'EE investment costs'!$F$15</f>
        <v>2016</v>
      </c>
      <c r="E385" s="14">
        <f>VLOOKUP(X385,'EE investment costs'!$D$56:$R$656,15,0)</f>
        <v>16.916666666666664</v>
      </c>
      <c r="F385" s="17">
        <f ca="1">INDEX('EE investment costs'!$D$56:$R$656,MATCH(X385,'EE investment costs'!$D$56:$D$656,0),MATCH($V$8,'EE investment costs'!$D$56:$R$56,0))</f>
        <v>925.70373440047433</v>
      </c>
      <c r="I385" s="18">
        <v>1</v>
      </c>
      <c r="J385" s="18">
        <v>1</v>
      </c>
      <c r="K385" s="14">
        <f t="shared" ca="1" si="35"/>
        <v>3</v>
      </c>
      <c r="M385" s="19" t="str">
        <f t="shared" ca="1" si="33"/>
        <v>INDLDEFFTF-63</v>
      </c>
      <c r="N385" s="23" t="str">
        <f t="shared" ca="1" si="34"/>
        <v>Other utilities Saving Tech-Haulage Tractors, Trucks, Fishing boats 6.3y</v>
      </c>
      <c r="O385" s="23" t="s">
        <v>32</v>
      </c>
      <c r="P385" s="23" t="s">
        <v>33</v>
      </c>
      <c r="Q385" s="23"/>
      <c r="R385" s="23"/>
      <c r="S385" s="19" t="s">
        <v>34</v>
      </c>
      <c r="V385" s="16" t="str">
        <f t="shared" ca="1" si="36"/>
        <v>LD</v>
      </c>
      <c r="W385" s="14" t="str">
        <f t="shared" ca="1" si="36"/>
        <v>Other utilities</v>
      </c>
      <c r="X385" s="3" t="str">
        <f>'EE investment costs'!D434</f>
        <v>TF-63</v>
      </c>
      <c r="Y385" s="3" t="str">
        <f>'EE investment costs'!E434</f>
        <v>Haulage Tractors, Trucks, Fishing boats</v>
      </c>
      <c r="AC385" s="123">
        <f>'EE investment costs'!C434</f>
        <v>6.3</v>
      </c>
      <c r="AD385" s="22"/>
    </row>
    <row r="386" spans="2:30">
      <c r="B386" s="14" t="str">
        <f t="shared" ca="1" si="32"/>
        <v>INDLDEFFMT-64</v>
      </c>
      <c r="C386" s="15" t="str">
        <f t="shared" ca="1" si="37"/>
        <v>ILDMT</v>
      </c>
      <c r="D386" s="16">
        <f>'EE investment costs'!$F$15</f>
        <v>2016</v>
      </c>
      <c r="E386" s="14">
        <f>VLOOKUP(X386,'EE investment costs'!$D$56:$R$656,15,0)</f>
        <v>6.24</v>
      </c>
      <c r="F386" s="17">
        <f ca="1">INDEX('EE investment costs'!$D$56:$R$656,MATCH(X386,'EE investment costs'!$D$56:$D$656,0),MATCH($V$8,'EE investment costs'!$D$56:$R$56,0))</f>
        <v>885.76275271703946</v>
      </c>
      <c r="I386" s="18">
        <v>1</v>
      </c>
      <c r="J386" s="18">
        <v>1</v>
      </c>
      <c r="K386" s="14">
        <f t="shared" ca="1" si="35"/>
        <v>4</v>
      </c>
      <c r="M386" s="19" t="str">
        <f t="shared" ca="1" si="33"/>
        <v>INDLDEFFMT-64</v>
      </c>
      <c r="N386" s="23" t="str">
        <f t="shared" ca="1" si="34"/>
        <v>Other utilities Saving Tech-Heat Medium Temp. up to 150C 6.4y</v>
      </c>
      <c r="O386" s="23" t="s">
        <v>32</v>
      </c>
      <c r="P386" s="23" t="s">
        <v>33</v>
      </c>
      <c r="Q386" s="23"/>
      <c r="R386" s="23"/>
      <c r="S386" s="19" t="s">
        <v>34</v>
      </c>
      <c r="V386" s="16" t="str">
        <f t="shared" ca="1" si="36"/>
        <v>LD</v>
      </c>
      <c r="W386" s="14" t="str">
        <f t="shared" ca="1" si="36"/>
        <v>Other utilities</v>
      </c>
      <c r="X386" s="3" t="str">
        <f>'EE investment costs'!D435</f>
        <v>MT-64</v>
      </c>
      <c r="Y386" s="3" t="str">
        <f>'EE investment costs'!E435</f>
        <v>Heat Medium Temp. up to 150C</v>
      </c>
      <c r="AC386" s="123">
        <f>'EE investment costs'!C435</f>
        <v>6.4</v>
      </c>
      <c r="AD386" s="22"/>
    </row>
    <row r="387" spans="2:30">
      <c r="B387" s="14" t="str">
        <f t="shared" ca="1" si="32"/>
        <v>INDLDEFFHT-64</v>
      </c>
      <c r="C387" s="15" t="str">
        <f t="shared" ca="1" si="37"/>
        <v>ILDHT</v>
      </c>
      <c r="D387" s="16">
        <f>'EE investment costs'!$F$15</f>
        <v>2016</v>
      </c>
      <c r="E387" s="14">
        <f>VLOOKUP(X387,'EE investment costs'!$D$56:$R$656,15,0)</f>
        <v>4.992</v>
      </c>
      <c r="F387" s="17">
        <f ca="1">INDEX('EE investment costs'!$D$56:$R$656,MATCH(X387,'EE investment costs'!$D$56:$D$656,0),MATCH($V$8,'EE investment costs'!$D$56:$R$56,0))</f>
        <v>629.04135960447093</v>
      </c>
      <c r="I387" s="18">
        <v>1</v>
      </c>
      <c r="J387" s="18">
        <v>1</v>
      </c>
      <c r="K387" s="14">
        <f t="shared" ca="1" si="35"/>
        <v>6</v>
      </c>
      <c r="M387" s="19" t="str">
        <f t="shared" ca="1" si="33"/>
        <v>INDLDEFFHT-64</v>
      </c>
      <c r="N387" s="23" t="str">
        <f t="shared" ca="1" si="34"/>
        <v>Other utilities Saving Tech-Heat High Temp. over 150C 6.4y</v>
      </c>
      <c r="O387" s="23" t="s">
        <v>32</v>
      </c>
      <c r="P387" s="23" t="s">
        <v>33</v>
      </c>
      <c r="Q387" s="23"/>
      <c r="R387" s="23"/>
      <c r="S387" s="19" t="s">
        <v>34</v>
      </c>
      <c r="V387" s="16" t="str">
        <f t="shared" ca="1" si="36"/>
        <v>LD</v>
      </c>
      <c r="W387" s="14" t="str">
        <f t="shared" ca="1" si="36"/>
        <v>Other utilities</v>
      </c>
      <c r="X387" s="3" t="str">
        <f>'EE investment costs'!D436</f>
        <v>HT-64</v>
      </c>
      <c r="Y387" s="3" t="str">
        <f>'EE investment costs'!E436</f>
        <v>Heat High Temp. over 150C</v>
      </c>
      <c r="AC387" s="123">
        <f>'EE investment costs'!C436</f>
        <v>6.4</v>
      </c>
      <c r="AD387" s="22"/>
    </row>
    <row r="388" spans="2:30">
      <c r="B388" s="14" t="str">
        <f t="shared" ca="1" si="32"/>
        <v>INDLDEFFRH-64</v>
      </c>
      <c r="C388" s="15" t="str">
        <f t="shared" ca="1" si="37"/>
        <v>ILDRH</v>
      </c>
      <c r="D388" s="16">
        <f>'EE investment costs'!$F$15</f>
        <v>2016</v>
      </c>
      <c r="E388" s="14">
        <f>VLOOKUP(X388,'EE investment costs'!$D$56:$R$656,15,0)</f>
        <v>16.448000000000004</v>
      </c>
      <c r="F388" s="17">
        <f ca="1">INDEX('EE investment costs'!$D$56:$R$656,MATCH(X388,'EE investment costs'!$D$56:$D$656,0),MATCH($V$8,'EE investment costs'!$D$56:$R$56,0))</f>
        <v>1073.9520774830278</v>
      </c>
      <c r="I388" s="18">
        <v>1</v>
      </c>
      <c r="J388" s="18">
        <v>1</v>
      </c>
      <c r="K388" s="14">
        <f t="shared" ca="1" si="35"/>
        <v>2</v>
      </c>
      <c r="M388" s="19" t="str">
        <f t="shared" ca="1" si="33"/>
        <v>INDLDEFFRH-64</v>
      </c>
      <c r="N388" s="23" t="str">
        <f t="shared" ca="1" si="34"/>
        <v>Other utilities Saving Tech-Heat Room Heat 6.4y</v>
      </c>
      <c r="O388" s="23" t="s">
        <v>32</v>
      </c>
      <c r="P388" s="23" t="s">
        <v>33</v>
      </c>
      <c r="Q388" s="23"/>
      <c r="R388" s="23"/>
      <c r="S388" s="19" t="s">
        <v>34</v>
      </c>
      <c r="V388" s="16" t="str">
        <f t="shared" ca="1" si="36"/>
        <v>LD</v>
      </c>
      <c r="W388" s="14" t="str">
        <f t="shared" ca="1" si="36"/>
        <v>Other utilities</v>
      </c>
      <c r="X388" s="3" t="str">
        <f>'EE investment costs'!D437</f>
        <v>RH-64</v>
      </c>
      <c r="Y388" s="3" t="str">
        <f>'EE investment costs'!E437</f>
        <v>Heat Room Heat</v>
      </c>
      <c r="AC388" s="123">
        <f>'EE investment costs'!C437</f>
        <v>6.4</v>
      </c>
      <c r="AD388" s="22"/>
    </row>
    <row r="389" spans="2:30">
      <c r="B389" s="14" t="str">
        <f t="shared" ca="1" si="32"/>
        <v>INDLDEFFLA-64</v>
      </c>
      <c r="C389" s="15" t="str">
        <f t="shared" ca="1" si="37"/>
        <v>ILDLA</v>
      </c>
      <c r="D389" s="16">
        <f>'EE investment costs'!$F$15</f>
        <v>2016</v>
      </c>
      <c r="E389" s="14">
        <f>VLOOKUP(X389,'EE investment costs'!$D$56:$R$656,15,0)</f>
        <v>4.2228000000000003</v>
      </c>
      <c r="F389" s="17">
        <f ca="1">INDEX('EE investment costs'!$D$56:$R$656,MATCH(X389,'EE investment costs'!$D$56:$D$656,0),MATCH($V$8,'EE investment costs'!$D$56:$R$56,0))</f>
        <v>1977.6664532246145</v>
      </c>
      <c r="I389" s="18">
        <v>1</v>
      </c>
      <c r="J389" s="18">
        <v>1</v>
      </c>
      <c r="K389" s="14">
        <f t="shared" ca="1" si="35"/>
        <v>0</v>
      </c>
      <c r="M389" s="19" t="str">
        <f t="shared" ca="1" si="33"/>
        <v>INDLDEFFLA-64</v>
      </c>
      <c r="N389" s="23" t="str">
        <f t="shared" ca="1" si="34"/>
        <v>Other utilities Saving Tech-Light 6.4y</v>
      </c>
      <c r="O389" s="23" t="s">
        <v>32</v>
      </c>
      <c r="P389" s="23" t="s">
        <v>33</v>
      </c>
      <c r="Q389" s="23"/>
      <c r="R389" s="23"/>
      <c r="S389" s="19" t="s">
        <v>34</v>
      </c>
      <c r="V389" s="16" t="str">
        <f t="shared" ca="1" si="36"/>
        <v>LD</v>
      </c>
      <c r="W389" s="14" t="str">
        <f t="shared" ca="1" si="36"/>
        <v>Other utilities</v>
      </c>
      <c r="X389" s="3" t="str">
        <f>'EE investment costs'!D438</f>
        <v>LA-64</v>
      </c>
      <c r="Y389" s="3" t="str">
        <f>'EE investment costs'!E438</f>
        <v>Light</v>
      </c>
      <c r="AC389" s="123">
        <f>'EE investment costs'!C438</f>
        <v>6.4</v>
      </c>
      <c r="AD389" s="22"/>
    </row>
    <row r="390" spans="2:30">
      <c r="B390" s="14" t="str">
        <f t="shared" ca="1" si="32"/>
        <v>INDLDEFFEM-64</v>
      </c>
      <c r="C390" s="15" t="str">
        <f t="shared" ca="1" si="37"/>
        <v>ILDEM</v>
      </c>
      <c r="D390" s="16">
        <f>'EE investment costs'!$F$15</f>
        <v>2016</v>
      </c>
      <c r="E390" s="14">
        <f>VLOOKUP(X390,'EE investment costs'!$D$56:$R$656,15,0)</f>
        <v>4.4339399999999998</v>
      </c>
      <c r="F390" s="17">
        <f ca="1">INDEX('EE investment costs'!$D$56:$R$656,MATCH(X390,'EE investment costs'!$D$56:$D$656,0),MATCH($V$8,'EE investment costs'!$D$56:$R$56,0))</f>
        <v>2384.099402857441</v>
      </c>
      <c r="I390" s="18">
        <v>1</v>
      </c>
      <c r="J390" s="18">
        <v>1</v>
      </c>
      <c r="K390" s="14">
        <f t="shared" ca="1" si="35"/>
        <v>0</v>
      </c>
      <c r="M390" s="19" t="str">
        <f t="shared" ca="1" si="33"/>
        <v>INDLDEFFEM-64</v>
      </c>
      <c r="N390" s="23" t="str">
        <f t="shared" ca="1" si="34"/>
        <v>Other utilities Saving Tech-Electric Motors 6.4y</v>
      </c>
      <c r="O390" s="23" t="s">
        <v>32</v>
      </c>
      <c r="P390" s="23" t="s">
        <v>33</v>
      </c>
      <c r="Q390" s="23"/>
      <c r="R390" s="23"/>
      <c r="S390" s="19" t="s">
        <v>34</v>
      </c>
      <c r="V390" s="16" t="str">
        <f t="shared" ca="1" si="36"/>
        <v>LD</v>
      </c>
      <c r="W390" s="14" t="str">
        <f t="shared" ca="1" si="36"/>
        <v>Other utilities</v>
      </c>
      <c r="X390" s="3" t="str">
        <f>'EE investment costs'!D439</f>
        <v>EM-64</v>
      </c>
      <c r="Y390" s="3" t="str">
        <f>'EE investment costs'!E439</f>
        <v>Electric Motors</v>
      </c>
      <c r="AC390" s="123">
        <f>'EE investment costs'!C439</f>
        <v>6.4</v>
      </c>
      <c r="AD390" s="22"/>
    </row>
    <row r="391" spans="2:30">
      <c r="B391" s="14" t="str">
        <f t="shared" ca="1" si="32"/>
        <v>INDLDEFFTF-64</v>
      </c>
      <c r="C391" s="15" t="str">
        <f t="shared" ca="1" si="37"/>
        <v>ILDTF</v>
      </c>
      <c r="D391" s="16">
        <f>'EE investment costs'!$F$15</f>
        <v>2016</v>
      </c>
      <c r="E391" s="14">
        <f>VLOOKUP(X391,'EE investment costs'!$D$56:$R$656,15,0)</f>
        <v>17</v>
      </c>
      <c r="F391" s="17">
        <f ca="1">INDEX('EE investment costs'!$D$56:$R$656,MATCH(X391,'EE investment costs'!$D$56:$D$656,0),MATCH($V$8,'EE investment costs'!$D$56:$R$56,0))</f>
        <v>940.39744447032331</v>
      </c>
      <c r="I391" s="18">
        <v>1</v>
      </c>
      <c r="J391" s="18">
        <v>1</v>
      </c>
      <c r="K391" s="14">
        <f t="shared" ca="1" si="35"/>
        <v>3</v>
      </c>
      <c r="M391" s="19" t="str">
        <f t="shared" ca="1" si="33"/>
        <v>INDLDEFFTF-64</v>
      </c>
      <c r="N391" s="23" t="str">
        <f t="shared" ca="1" si="34"/>
        <v>Other utilities Saving Tech-Haulage Tractors, Trucks, Fishing boats 6.4y</v>
      </c>
      <c r="O391" s="23" t="s">
        <v>32</v>
      </c>
      <c r="P391" s="23" t="s">
        <v>33</v>
      </c>
      <c r="Q391" s="23"/>
      <c r="R391" s="23"/>
      <c r="S391" s="19" t="s">
        <v>34</v>
      </c>
      <c r="V391" s="16" t="str">
        <f t="shared" ca="1" si="36"/>
        <v>LD</v>
      </c>
      <c r="W391" s="14" t="str">
        <f t="shared" ca="1" si="36"/>
        <v>Other utilities</v>
      </c>
      <c r="X391" s="3" t="str">
        <f>'EE investment costs'!D440</f>
        <v>TF-64</v>
      </c>
      <c r="Y391" s="3" t="str">
        <f>'EE investment costs'!E440</f>
        <v>Haulage Tractors, Trucks, Fishing boats</v>
      </c>
      <c r="AC391" s="123">
        <f>'EE investment costs'!C440</f>
        <v>6.4</v>
      </c>
      <c r="AD391" s="22"/>
    </row>
    <row r="392" spans="2:30">
      <c r="B392" s="14" t="str">
        <f t="shared" ref="B392:B455" ca="1" si="38">M392</f>
        <v>INDLDEFFMT-65</v>
      </c>
      <c r="C392" s="15" t="str">
        <f t="shared" ca="1" si="37"/>
        <v>ILDMT</v>
      </c>
      <c r="D392" s="16">
        <f>'EE investment costs'!$F$15</f>
        <v>2016</v>
      </c>
      <c r="E392" s="14">
        <f>VLOOKUP(X392,'EE investment costs'!$D$56:$R$656,15,0)</f>
        <v>6.25</v>
      </c>
      <c r="F392" s="17">
        <f ca="1">INDEX('EE investment costs'!$D$56:$R$656,MATCH(X392,'EE investment costs'!$D$56:$D$656,0),MATCH($V$8,'EE investment costs'!$D$56:$R$56,0))</f>
        <v>897.51100982142736</v>
      </c>
      <c r="I392" s="18">
        <v>1</v>
      </c>
      <c r="J392" s="18">
        <v>1</v>
      </c>
      <c r="K392" s="14">
        <f t="shared" ca="1" si="35"/>
        <v>4</v>
      </c>
      <c r="M392" s="19" t="str">
        <f t="shared" ref="M392:M455" ca="1" si="39">CONCATENATE("IND",$V$8,"EFF",$X392)</f>
        <v>INDLDEFFMT-65</v>
      </c>
      <c r="N392" s="23" t="str">
        <f t="shared" ca="1" si="34"/>
        <v>Other utilities Saving Tech-Heat Medium Temp. up to 150C 6.5y</v>
      </c>
      <c r="O392" s="23" t="s">
        <v>32</v>
      </c>
      <c r="P392" s="23" t="s">
        <v>33</v>
      </c>
      <c r="Q392" s="23"/>
      <c r="R392" s="23"/>
      <c r="S392" s="19" t="s">
        <v>34</v>
      </c>
      <c r="V392" s="16" t="str">
        <f t="shared" ca="1" si="36"/>
        <v>LD</v>
      </c>
      <c r="W392" s="14" t="str">
        <f t="shared" ca="1" si="36"/>
        <v>Other utilities</v>
      </c>
      <c r="X392" s="3" t="str">
        <f>'EE investment costs'!D441</f>
        <v>MT-65</v>
      </c>
      <c r="Y392" s="3" t="str">
        <f>'EE investment costs'!E441</f>
        <v>Heat Medium Temp. up to 150C</v>
      </c>
      <c r="AC392" s="123">
        <f>'EE investment costs'!C441</f>
        <v>6.5</v>
      </c>
      <c r="AD392" s="22"/>
    </row>
    <row r="393" spans="2:30">
      <c r="B393" s="14" t="str">
        <f t="shared" ca="1" si="38"/>
        <v>INDLDEFFHT-65</v>
      </c>
      <c r="C393" s="15" t="str">
        <f t="shared" ca="1" si="37"/>
        <v>ILDHT</v>
      </c>
      <c r="D393" s="16">
        <f>'EE investment costs'!$F$15</f>
        <v>2016</v>
      </c>
      <c r="E393" s="14">
        <f>VLOOKUP(X393,'EE investment costs'!$D$56:$R$656,15,0)</f>
        <v>5</v>
      </c>
      <c r="F393" s="17">
        <f ca="1">INDEX('EE investment costs'!$D$56:$R$656,MATCH(X393,'EE investment costs'!$D$56:$D$656,0),MATCH($V$8,'EE investment costs'!$D$56:$R$56,0))</f>
        <v>635.4257206251142</v>
      </c>
      <c r="I393" s="18">
        <v>1</v>
      </c>
      <c r="J393" s="18">
        <v>1</v>
      </c>
      <c r="K393" s="14">
        <f t="shared" ca="1" si="35"/>
        <v>6</v>
      </c>
      <c r="M393" s="19" t="str">
        <f t="shared" ca="1" si="39"/>
        <v>INDLDEFFHT-65</v>
      </c>
      <c r="N393" s="23" t="str">
        <f t="shared" ref="N393:N456" ca="1" si="40">$W$8&amp;" Saving Tech"&amp;"-"&amp;$Y393&amp;" "&amp;AC393&amp;"y"</f>
        <v>Other utilities Saving Tech-Heat High Temp. over 150C 6.5y</v>
      </c>
      <c r="O393" s="23" t="s">
        <v>32</v>
      </c>
      <c r="P393" s="23" t="s">
        <v>33</v>
      </c>
      <c r="Q393" s="23"/>
      <c r="R393" s="23"/>
      <c r="S393" s="19" t="s">
        <v>34</v>
      </c>
      <c r="V393" s="16" t="str">
        <f t="shared" ca="1" si="36"/>
        <v>LD</v>
      </c>
      <c r="W393" s="14" t="str">
        <f t="shared" ca="1" si="36"/>
        <v>Other utilities</v>
      </c>
      <c r="X393" s="3" t="str">
        <f>'EE investment costs'!D442</f>
        <v>HT-65</v>
      </c>
      <c r="Y393" s="3" t="str">
        <f>'EE investment costs'!E442</f>
        <v>Heat High Temp. over 150C</v>
      </c>
      <c r="AC393" s="123">
        <f>'EE investment costs'!C442</f>
        <v>6.5</v>
      </c>
      <c r="AD393" s="22"/>
    </row>
    <row r="394" spans="2:30">
      <c r="B394" s="14" t="str">
        <f t="shared" ca="1" si="38"/>
        <v>INDLDEFFRH-65</v>
      </c>
      <c r="C394" s="15" t="str">
        <f t="shared" ca="1" si="37"/>
        <v>ILDRH</v>
      </c>
      <c r="D394" s="16">
        <f>'EE investment costs'!$F$15</f>
        <v>2016</v>
      </c>
      <c r="E394" s="14">
        <f>VLOOKUP(X394,'EE investment costs'!$D$56:$R$656,15,0)</f>
        <v>16.466666666666669</v>
      </c>
      <c r="F394" s="17">
        <f ca="1">INDEX('EE investment costs'!$D$56:$R$656,MATCH(X394,'EE investment costs'!$D$56:$D$656,0),MATCH($V$8,'EE investment costs'!$D$56:$R$56,0))</f>
        <v>1110.9849077410631</v>
      </c>
      <c r="I394" s="18">
        <v>1</v>
      </c>
      <c r="J394" s="18">
        <v>1</v>
      </c>
      <c r="K394" s="14">
        <f t="shared" ref="K394:K457" ca="1" si="41">IF(F394&lt;500,1,0)+IF(F394&lt;600,1,0)+IF(F394&lt;700,1,0)+IF(F394&lt;800,1,0)+IF(F394&lt;900,1,0)+IF(F394&lt;1000,1,0)+IF(F394&lt;1100,1,0)+IF(F394&lt;1200,1,0)</f>
        <v>1</v>
      </c>
      <c r="M394" s="19" t="str">
        <f t="shared" ca="1" si="39"/>
        <v>INDLDEFFRH-65</v>
      </c>
      <c r="N394" s="23" t="str">
        <f t="shared" ca="1" si="40"/>
        <v>Other utilities Saving Tech-Heat Room Heat 6.5y</v>
      </c>
      <c r="O394" s="23" t="s">
        <v>32</v>
      </c>
      <c r="P394" s="23" t="s">
        <v>33</v>
      </c>
      <c r="Q394" s="23"/>
      <c r="R394" s="23"/>
      <c r="S394" s="19" t="s">
        <v>34</v>
      </c>
      <c r="V394" s="16" t="str">
        <f t="shared" ref="V394:W457" ca="1" si="42">V393</f>
        <v>LD</v>
      </c>
      <c r="W394" s="14" t="str">
        <f t="shared" ca="1" si="42"/>
        <v>Other utilities</v>
      </c>
      <c r="X394" s="3" t="str">
        <f>'EE investment costs'!D443</f>
        <v>RH-65</v>
      </c>
      <c r="Y394" s="3" t="str">
        <f>'EE investment costs'!E443</f>
        <v>Heat Room Heat</v>
      </c>
      <c r="AC394" s="123">
        <f>'EE investment costs'!C443</f>
        <v>6.5</v>
      </c>
      <c r="AD394" s="22"/>
    </row>
    <row r="395" spans="2:30">
      <c r="B395" s="14" t="str">
        <f t="shared" ca="1" si="38"/>
        <v>INDLDEFFLA-65</v>
      </c>
      <c r="C395" s="15" t="str">
        <f t="shared" ca="1" si="37"/>
        <v>ILDLA</v>
      </c>
      <c r="D395" s="16">
        <f>'EE investment costs'!$F$15</f>
        <v>2016</v>
      </c>
      <c r="E395" s="14">
        <f>VLOOKUP(X395,'EE investment costs'!$D$56:$R$656,15,0)</f>
        <v>4.2358333333333338</v>
      </c>
      <c r="F395" s="17">
        <f ca="1">INDEX('EE investment costs'!$D$56:$R$656,MATCH(X395,'EE investment costs'!$D$56:$D$656,0),MATCH($V$8,'EE investment costs'!$D$56:$R$56,0))</f>
        <v>1993.1409565706265</v>
      </c>
      <c r="I395" s="18">
        <v>1</v>
      </c>
      <c r="J395" s="18">
        <v>1</v>
      </c>
      <c r="K395" s="14">
        <f t="shared" ca="1" si="41"/>
        <v>0</v>
      </c>
      <c r="M395" s="19" t="str">
        <f t="shared" ca="1" si="39"/>
        <v>INDLDEFFLA-65</v>
      </c>
      <c r="N395" s="23" t="str">
        <f t="shared" ca="1" si="40"/>
        <v>Other utilities Saving Tech-Light 6.5y</v>
      </c>
      <c r="O395" s="23" t="s">
        <v>32</v>
      </c>
      <c r="P395" s="23" t="s">
        <v>33</v>
      </c>
      <c r="Q395" s="23"/>
      <c r="R395" s="23"/>
      <c r="S395" s="19" t="s">
        <v>34</v>
      </c>
      <c r="V395" s="16" t="str">
        <f t="shared" ca="1" si="42"/>
        <v>LD</v>
      </c>
      <c r="W395" s="14" t="str">
        <f t="shared" ca="1" si="42"/>
        <v>Other utilities</v>
      </c>
      <c r="X395" s="3" t="str">
        <f>'EE investment costs'!D444</f>
        <v>LA-65</v>
      </c>
      <c r="Y395" s="3" t="str">
        <f>'EE investment costs'!E444</f>
        <v>Light</v>
      </c>
      <c r="AC395" s="123">
        <f>'EE investment costs'!C444</f>
        <v>6.5</v>
      </c>
      <c r="AD395" s="22"/>
    </row>
    <row r="396" spans="2:30">
      <c r="B396" s="14" t="str">
        <f t="shared" ca="1" si="38"/>
        <v>INDLDEFFEM-65</v>
      </c>
      <c r="C396" s="15" t="str">
        <f t="shared" ca="1" si="37"/>
        <v>ILDEM</v>
      </c>
      <c r="D396" s="16">
        <f>'EE investment costs'!$F$15</f>
        <v>2016</v>
      </c>
      <c r="E396" s="14">
        <f>VLOOKUP(X396,'EE investment costs'!$D$56:$R$656,15,0)</f>
        <v>4.4476250000000004</v>
      </c>
      <c r="F396" s="17">
        <f ca="1">INDEX('EE investment costs'!$D$56:$R$656,MATCH(X396,'EE investment costs'!$D$56:$D$656,0),MATCH($V$8,'EE investment costs'!$D$56:$R$56,0))</f>
        <v>2414.6678383234776</v>
      </c>
      <c r="I396" s="18">
        <v>1</v>
      </c>
      <c r="J396" s="18">
        <v>1</v>
      </c>
      <c r="K396" s="14">
        <f t="shared" ca="1" si="41"/>
        <v>0</v>
      </c>
      <c r="M396" s="19" t="str">
        <f t="shared" ca="1" si="39"/>
        <v>INDLDEFFEM-65</v>
      </c>
      <c r="N396" s="23" t="str">
        <f t="shared" ca="1" si="40"/>
        <v>Other utilities Saving Tech-Electric Motors 6.5y</v>
      </c>
      <c r="O396" s="23" t="s">
        <v>32</v>
      </c>
      <c r="P396" s="23" t="s">
        <v>33</v>
      </c>
      <c r="Q396" s="23"/>
      <c r="R396" s="23"/>
      <c r="S396" s="19" t="s">
        <v>34</v>
      </c>
      <c r="V396" s="16" t="str">
        <f t="shared" ca="1" si="42"/>
        <v>LD</v>
      </c>
      <c r="W396" s="14" t="str">
        <f t="shared" ca="1" si="42"/>
        <v>Other utilities</v>
      </c>
      <c r="X396" s="3" t="str">
        <f>'EE investment costs'!D445</f>
        <v>EM-65</v>
      </c>
      <c r="Y396" s="3" t="str">
        <f>'EE investment costs'!E445</f>
        <v>Electric Motors</v>
      </c>
      <c r="AC396" s="123">
        <f>'EE investment costs'!C445</f>
        <v>6.5</v>
      </c>
      <c r="AD396" s="22"/>
    </row>
    <row r="397" spans="2:30">
      <c r="B397" s="14" t="str">
        <f t="shared" ca="1" si="38"/>
        <v>INDLDEFFTF-65</v>
      </c>
      <c r="C397" s="15" t="str">
        <f t="shared" ca="1" si="37"/>
        <v>ILDTF</v>
      </c>
      <c r="D397" s="16">
        <f>'EE investment costs'!$F$15</f>
        <v>2016</v>
      </c>
      <c r="E397" s="14">
        <f>VLOOKUP(X397,'EE investment costs'!$D$56:$R$656,15,0)</f>
        <v>17.083333333333332</v>
      </c>
      <c r="F397" s="17">
        <f ca="1">INDEX('EE investment costs'!$D$56:$R$656,MATCH(X397,'EE investment costs'!$D$56:$D$656,0),MATCH($V$8,'EE investment costs'!$D$56:$R$56,0))</f>
        <v>955.09115454017206</v>
      </c>
      <c r="I397" s="18">
        <v>1</v>
      </c>
      <c r="J397" s="18">
        <v>1</v>
      </c>
      <c r="K397" s="14">
        <f t="shared" ca="1" si="41"/>
        <v>3</v>
      </c>
      <c r="M397" s="19" t="str">
        <f t="shared" ca="1" si="39"/>
        <v>INDLDEFFTF-65</v>
      </c>
      <c r="N397" s="23" t="str">
        <f t="shared" ca="1" si="40"/>
        <v>Other utilities Saving Tech-Haulage Tractors, Trucks, Fishing boats 6.5y</v>
      </c>
      <c r="O397" s="23" t="s">
        <v>32</v>
      </c>
      <c r="P397" s="23" t="s">
        <v>33</v>
      </c>
      <c r="Q397" s="23"/>
      <c r="R397" s="23"/>
      <c r="S397" s="19" t="s">
        <v>34</v>
      </c>
      <c r="V397" s="16" t="str">
        <f t="shared" ca="1" si="42"/>
        <v>LD</v>
      </c>
      <c r="W397" s="14" t="str">
        <f t="shared" ca="1" si="42"/>
        <v>Other utilities</v>
      </c>
      <c r="X397" s="3" t="str">
        <f>'EE investment costs'!D446</f>
        <v>TF-65</v>
      </c>
      <c r="Y397" s="3" t="str">
        <f>'EE investment costs'!E446</f>
        <v>Haulage Tractors, Trucks, Fishing boats</v>
      </c>
      <c r="AC397" s="123">
        <f>'EE investment costs'!C446</f>
        <v>6.5</v>
      </c>
      <c r="AD397" s="22"/>
    </row>
    <row r="398" spans="2:30">
      <c r="B398" s="14" t="str">
        <f t="shared" ca="1" si="38"/>
        <v>INDLDEFFMT-66</v>
      </c>
      <c r="C398" s="15" t="str">
        <f t="shared" ca="1" si="37"/>
        <v>ILDMT</v>
      </c>
      <c r="D398" s="16">
        <f>'EE investment costs'!$F$15</f>
        <v>2016</v>
      </c>
      <c r="E398" s="14">
        <f>VLOOKUP(X398,'EE investment costs'!$D$56:$R$656,15,0)</f>
        <v>6.26</v>
      </c>
      <c r="F398" s="17">
        <f ca="1">INDEX('EE investment costs'!$D$56:$R$656,MATCH(X398,'EE investment costs'!$D$56:$D$656,0),MATCH($V$8,'EE investment costs'!$D$56:$R$56,0))</f>
        <v>909.25926692581527</v>
      </c>
      <c r="I398" s="18">
        <v>1</v>
      </c>
      <c r="J398" s="18">
        <v>1</v>
      </c>
      <c r="K398" s="14">
        <f t="shared" ca="1" si="41"/>
        <v>3</v>
      </c>
      <c r="M398" s="19" t="str">
        <f t="shared" ca="1" si="39"/>
        <v>INDLDEFFMT-66</v>
      </c>
      <c r="N398" s="23" t="str">
        <f t="shared" ca="1" si="40"/>
        <v>Other utilities Saving Tech-Heat Medium Temp. up to 150C 6.6y</v>
      </c>
      <c r="O398" s="23" t="s">
        <v>32</v>
      </c>
      <c r="P398" s="23" t="s">
        <v>33</v>
      </c>
      <c r="Q398" s="23"/>
      <c r="R398" s="23"/>
      <c r="S398" s="19" t="s">
        <v>34</v>
      </c>
      <c r="V398" s="16" t="str">
        <f t="shared" ca="1" si="42"/>
        <v>LD</v>
      </c>
      <c r="W398" s="14" t="str">
        <f t="shared" ca="1" si="42"/>
        <v>Other utilities</v>
      </c>
      <c r="X398" s="3" t="str">
        <f>'EE investment costs'!D447</f>
        <v>MT-66</v>
      </c>
      <c r="Y398" s="3" t="str">
        <f>'EE investment costs'!E447</f>
        <v>Heat Medium Temp. up to 150C</v>
      </c>
      <c r="AC398" s="123">
        <f>'EE investment costs'!C447</f>
        <v>6.6</v>
      </c>
      <c r="AD398" s="22"/>
    </row>
    <row r="399" spans="2:30">
      <c r="B399" s="14" t="str">
        <f t="shared" ca="1" si="38"/>
        <v>INDLDEFFHT-66</v>
      </c>
      <c r="C399" s="15" t="str">
        <f t="shared" ca="1" si="37"/>
        <v>ILDHT</v>
      </c>
      <c r="D399" s="16">
        <f>'EE investment costs'!$F$15</f>
        <v>2016</v>
      </c>
      <c r="E399" s="14">
        <f>VLOOKUP(X399,'EE investment costs'!$D$56:$R$656,15,0)</f>
        <v>5.008</v>
      </c>
      <c r="F399" s="17">
        <f ca="1">INDEX('EE investment costs'!$D$56:$R$656,MATCH(X399,'EE investment costs'!$D$56:$D$656,0),MATCH($V$8,'EE investment costs'!$D$56:$R$56,0))</f>
        <v>641.81008164575769</v>
      </c>
      <c r="I399" s="18">
        <v>1</v>
      </c>
      <c r="J399" s="18">
        <v>1</v>
      </c>
      <c r="K399" s="14">
        <f t="shared" ca="1" si="41"/>
        <v>6</v>
      </c>
      <c r="M399" s="19" t="str">
        <f t="shared" ca="1" si="39"/>
        <v>INDLDEFFHT-66</v>
      </c>
      <c r="N399" s="23" t="str">
        <f t="shared" ca="1" si="40"/>
        <v>Other utilities Saving Tech-Heat High Temp. over 150C 6.6y</v>
      </c>
      <c r="O399" s="23" t="s">
        <v>32</v>
      </c>
      <c r="P399" s="23" t="s">
        <v>33</v>
      </c>
      <c r="Q399" s="23"/>
      <c r="R399" s="23"/>
      <c r="S399" s="19" t="s">
        <v>34</v>
      </c>
      <c r="V399" s="16" t="str">
        <f t="shared" ca="1" si="42"/>
        <v>LD</v>
      </c>
      <c r="W399" s="14" t="str">
        <f t="shared" ca="1" si="42"/>
        <v>Other utilities</v>
      </c>
      <c r="X399" s="3" t="str">
        <f>'EE investment costs'!D448</f>
        <v>HT-66</v>
      </c>
      <c r="Y399" s="3" t="str">
        <f>'EE investment costs'!E448</f>
        <v>Heat High Temp. over 150C</v>
      </c>
      <c r="AC399" s="123">
        <f>'EE investment costs'!C448</f>
        <v>6.6</v>
      </c>
      <c r="AD399" s="22"/>
    </row>
    <row r="400" spans="2:30">
      <c r="B400" s="14" t="str">
        <f t="shared" ca="1" si="38"/>
        <v>INDLDEFFRH-66</v>
      </c>
      <c r="C400" s="15" t="str">
        <f t="shared" ca="1" si="37"/>
        <v>ILDRH</v>
      </c>
      <c r="D400" s="16">
        <f>'EE investment costs'!$F$15</f>
        <v>2016</v>
      </c>
      <c r="E400" s="14">
        <f>VLOOKUP(X400,'EE investment costs'!$D$56:$R$656,15,0)</f>
        <v>16.485333333333337</v>
      </c>
      <c r="F400" s="17">
        <f ca="1">INDEX('EE investment costs'!$D$56:$R$656,MATCH(X400,'EE investment costs'!$D$56:$D$656,0),MATCH($V$8,'EE investment costs'!$D$56:$R$56,0))</f>
        <v>1148.0177379990985</v>
      </c>
      <c r="I400" s="18">
        <v>1</v>
      </c>
      <c r="J400" s="18">
        <v>1</v>
      </c>
      <c r="K400" s="14">
        <f t="shared" ca="1" si="41"/>
        <v>1</v>
      </c>
      <c r="M400" s="19" t="str">
        <f t="shared" ca="1" si="39"/>
        <v>INDLDEFFRH-66</v>
      </c>
      <c r="N400" s="23" t="str">
        <f t="shared" ca="1" si="40"/>
        <v>Other utilities Saving Tech-Heat Room Heat 6.6y</v>
      </c>
      <c r="O400" s="23" t="s">
        <v>32</v>
      </c>
      <c r="P400" s="23" t="s">
        <v>33</v>
      </c>
      <c r="Q400" s="23"/>
      <c r="R400" s="23"/>
      <c r="S400" s="19" t="s">
        <v>34</v>
      </c>
      <c r="V400" s="16" t="str">
        <f t="shared" ca="1" si="42"/>
        <v>LD</v>
      </c>
      <c r="W400" s="14" t="str">
        <f t="shared" ca="1" si="42"/>
        <v>Other utilities</v>
      </c>
      <c r="X400" s="3" t="str">
        <f>'EE investment costs'!D449</f>
        <v>RH-66</v>
      </c>
      <c r="Y400" s="3" t="str">
        <f>'EE investment costs'!E449</f>
        <v>Heat Room Heat</v>
      </c>
      <c r="AC400" s="123">
        <f>'EE investment costs'!C449</f>
        <v>6.6</v>
      </c>
      <c r="AD400" s="22"/>
    </row>
    <row r="401" spans="2:30">
      <c r="B401" s="14" t="str">
        <f t="shared" ca="1" si="38"/>
        <v>INDLDEFFLA-66</v>
      </c>
      <c r="C401" s="15" t="str">
        <f t="shared" ca="1" si="37"/>
        <v>ILDLA</v>
      </c>
      <c r="D401" s="16">
        <f>'EE investment costs'!$F$15</f>
        <v>2016</v>
      </c>
      <c r="E401" s="14">
        <f>VLOOKUP(X401,'EE investment costs'!$D$56:$R$656,15,0)</f>
        <v>4.2488666666666672</v>
      </c>
      <c r="F401" s="17">
        <f ca="1">INDEX('EE investment costs'!$D$56:$R$656,MATCH(X401,'EE investment costs'!$D$56:$D$656,0),MATCH($V$8,'EE investment costs'!$D$56:$R$56,0))</f>
        <v>2008.6154599166384</v>
      </c>
      <c r="I401" s="18">
        <v>1</v>
      </c>
      <c r="J401" s="18">
        <v>1</v>
      </c>
      <c r="K401" s="14">
        <f t="shared" ca="1" si="41"/>
        <v>0</v>
      </c>
      <c r="M401" s="19" t="str">
        <f t="shared" ca="1" si="39"/>
        <v>INDLDEFFLA-66</v>
      </c>
      <c r="N401" s="23" t="str">
        <f t="shared" ca="1" si="40"/>
        <v>Other utilities Saving Tech-Light 6.6y</v>
      </c>
      <c r="O401" s="23" t="s">
        <v>32</v>
      </c>
      <c r="P401" s="23" t="s">
        <v>33</v>
      </c>
      <c r="Q401" s="23"/>
      <c r="R401" s="23"/>
      <c r="S401" s="19" t="s">
        <v>34</v>
      </c>
      <c r="V401" s="16" t="str">
        <f t="shared" ca="1" si="42"/>
        <v>LD</v>
      </c>
      <c r="W401" s="14" t="str">
        <f t="shared" ca="1" si="42"/>
        <v>Other utilities</v>
      </c>
      <c r="X401" s="3" t="str">
        <f>'EE investment costs'!D450</f>
        <v>LA-66</v>
      </c>
      <c r="Y401" s="3" t="str">
        <f>'EE investment costs'!E450</f>
        <v>Light</v>
      </c>
      <c r="AC401" s="123">
        <f>'EE investment costs'!C450</f>
        <v>6.6</v>
      </c>
      <c r="AD401" s="22"/>
    </row>
    <row r="402" spans="2:30">
      <c r="B402" s="14" t="str">
        <f t="shared" ca="1" si="38"/>
        <v>INDLDEFFEM-66</v>
      </c>
      <c r="C402" s="15" t="str">
        <f t="shared" ca="1" si="37"/>
        <v>ILDEM</v>
      </c>
      <c r="D402" s="16">
        <f>'EE investment costs'!$F$15</f>
        <v>2016</v>
      </c>
      <c r="E402" s="14">
        <f>VLOOKUP(X402,'EE investment costs'!$D$56:$R$656,15,0)</f>
        <v>4.4613100000000001</v>
      </c>
      <c r="F402" s="17">
        <f ca="1">INDEX('EE investment costs'!$D$56:$R$656,MATCH(X402,'EE investment costs'!$D$56:$D$656,0),MATCH($V$8,'EE investment costs'!$D$56:$R$56,0))</f>
        <v>2445.2362737895141</v>
      </c>
      <c r="I402" s="18">
        <v>1</v>
      </c>
      <c r="J402" s="18">
        <v>1</v>
      </c>
      <c r="K402" s="14">
        <f t="shared" ca="1" si="41"/>
        <v>0</v>
      </c>
      <c r="M402" s="19" t="str">
        <f t="shared" ca="1" si="39"/>
        <v>INDLDEFFEM-66</v>
      </c>
      <c r="N402" s="23" t="str">
        <f t="shared" ca="1" si="40"/>
        <v>Other utilities Saving Tech-Electric Motors 6.6y</v>
      </c>
      <c r="O402" s="23" t="s">
        <v>32</v>
      </c>
      <c r="P402" s="23" t="s">
        <v>33</v>
      </c>
      <c r="Q402" s="23"/>
      <c r="R402" s="23"/>
      <c r="S402" s="19" t="s">
        <v>34</v>
      </c>
      <c r="V402" s="16" t="str">
        <f t="shared" ca="1" si="42"/>
        <v>LD</v>
      </c>
      <c r="W402" s="14" t="str">
        <f t="shared" ca="1" si="42"/>
        <v>Other utilities</v>
      </c>
      <c r="X402" s="3" t="str">
        <f>'EE investment costs'!D451</f>
        <v>EM-66</v>
      </c>
      <c r="Y402" s="3" t="str">
        <f>'EE investment costs'!E451</f>
        <v>Electric Motors</v>
      </c>
      <c r="AC402" s="123">
        <f>'EE investment costs'!C451</f>
        <v>6.6</v>
      </c>
      <c r="AD402" s="22"/>
    </row>
    <row r="403" spans="2:30">
      <c r="B403" s="14" t="str">
        <f t="shared" ca="1" si="38"/>
        <v>INDLDEFFTF-66</v>
      </c>
      <c r="C403" s="15" t="str">
        <f t="shared" ca="1" si="37"/>
        <v>ILDTF</v>
      </c>
      <c r="D403" s="16">
        <f>'EE investment costs'!$F$15</f>
        <v>2016</v>
      </c>
      <c r="E403" s="14">
        <f>VLOOKUP(X403,'EE investment costs'!$D$56:$R$656,15,0)</f>
        <v>17.166666666666664</v>
      </c>
      <c r="F403" s="17">
        <f ca="1">INDEX('EE investment costs'!$D$56:$R$656,MATCH(X403,'EE investment costs'!$D$56:$D$656,0),MATCH($V$8,'EE investment costs'!$D$56:$R$56,0))</f>
        <v>969.7848646100208</v>
      </c>
      <c r="I403" s="18">
        <v>1</v>
      </c>
      <c r="J403" s="18">
        <v>1</v>
      </c>
      <c r="K403" s="14">
        <f t="shared" ca="1" si="41"/>
        <v>3</v>
      </c>
      <c r="M403" s="19" t="str">
        <f t="shared" ca="1" si="39"/>
        <v>INDLDEFFTF-66</v>
      </c>
      <c r="N403" s="23" t="str">
        <f t="shared" ca="1" si="40"/>
        <v>Other utilities Saving Tech-Haulage Tractors, Trucks, Fishing boats 6.6y</v>
      </c>
      <c r="O403" s="23" t="s">
        <v>32</v>
      </c>
      <c r="P403" s="23" t="s">
        <v>33</v>
      </c>
      <c r="Q403" s="23"/>
      <c r="R403" s="23"/>
      <c r="S403" s="19" t="s">
        <v>34</v>
      </c>
      <c r="V403" s="16" t="str">
        <f t="shared" ca="1" si="42"/>
        <v>LD</v>
      </c>
      <c r="W403" s="14" t="str">
        <f t="shared" ca="1" si="42"/>
        <v>Other utilities</v>
      </c>
      <c r="X403" s="3" t="str">
        <f>'EE investment costs'!D452</f>
        <v>TF-66</v>
      </c>
      <c r="Y403" s="3" t="str">
        <f>'EE investment costs'!E452</f>
        <v>Haulage Tractors, Trucks, Fishing boats</v>
      </c>
      <c r="AC403" s="123">
        <f>'EE investment costs'!C452</f>
        <v>6.6</v>
      </c>
      <c r="AD403" s="22"/>
    </row>
    <row r="404" spans="2:30">
      <c r="B404" s="14" t="str">
        <f t="shared" ca="1" si="38"/>
        <v>INDLDEFFMT-67</v>
      </c>
      <c r="C404" s="15" t="str">
        <f t="shared" ca="1" si="37"/>
        <v>ILDMT</v>
      </c>
      <c r="D404" s="16">
        <f>'EE investment costs'!$F$15</f>
        <v>2016</v>
      </c>
      <c r="E404" s="14">
        <f>VLOOKUP(X404,'EE investment costs'!$D$56:$R$656,15,0)</f>
        <v>6.27</v>
      </c>
      <c r="F404" s="17">
        <f ca="1">INDEX('EE investment costs'!$D$56:$R$656,MATCH(X404,'EE investment costs'!$D$56:$D$656,0),MATCH($V$8,'EE investment costs'!$D$56:$R$56,0))</f>
        <v>921.00752403020329</v>
      </c>
      <c r="I404" s="18">
        <v>1</v>
      </c>
      <c r="J404" s="18">
        <v>1</v>
      </c>
      <c r="K404" s="14">
        <f t="shared" ca="1" si="41"/>
        <v>3</v>
      </c>
      <c r="M404" s="19" t="str">
        <f t="shared" ca="1" si="39"/>
        <v>INDLDEFFMT-67</v>
      </c>
      <c r="N404" s="23" t="str">
        <f t="shared" ca="1" si="40"/>
        <v>Other utilities Saving Tech-Heat Medium Temp. up to 150C 6.7y</v>
      </c>
      <c r="O404" s="23" t="s">
        <v>32</v>
      </c>
      <c r="P404" s="23" t="s">
        <v>33</v>
      </c>
      <c r="Q404" s="23"/>
      <c r="R404" s="23"/>
      <c r="S404" s="19" t="s">
        <v>34</v>
      </c>
      <c r="V404" s="16" t="str">
        <f t="shared" ca="1" si="42"/>
        <v>LD</v>
      </c>
      <c r="W404" s="14" t="str">
        <f t="shared" ca="1" si="42"/>
        <v>Other utilities</v>
      </c>
      <c r="X404" s="3" t="str">
        <f>'EE investment costs'!D453</f>
        <v>MT-67</v>
      </c>
      <c r="Y404" s="3" t="str">
        <f>'EE investment costs'!E453</f>
        <v>Heat Medium Temp. up to 150C</v>
      </c>
      <c r="AC404" s="123">
        <f>'EE investment costs'!C453</f>
        <v>6.7</v>
      </c>
      <c r="AD404" s="22"/>
    </row>
    <row r="405" spans="2:30">
      <c r="B405" s="14" t="str">
        <f t="shared" ca="1" si="38"/>
        <v>INDLDEFFHT-67</v>
      </c>
      <c r="C405" s="15" t="str">
        <f t="shared" ca="1" si="37"/>
        <v>ILDHT</v>
      </c>
      <c r="D405" s="16">
        <f>'EE investment costs'!$F$15</f>
        <v>2016</v>
      </c>
      <c r="E405" s="14">
        <f>VLOOKUP(X405,'EE investment costs'!$D$56:$R$656,15,0)</f>
        <v>5.016</v>
      </c>
      <c r="F405" s="17">
        <f ca="1">INDEX('EE investment costs'!$D$56:$R$656,MATCH(X405,'EE investment costs'!$D$56:$D$656,0),MATCH($V$8,'EE investment costs'!$D$56:$R$56,0))</f>
        <v>648.19444266640119</v>
      </c>
      <c r="I405" s="18">
        <v>1</v>
      </c>
      <c r="J405" s="18">
        <v>1</v>
      </c>
      <c r="K405" s="14">
        <f t="shared" ca="1" si="41"/>
        <v>6</v>
      </c>
      <c r="M405" s="19" t="str">
        <f t="shared" ca="1" si="39"/>
        <v>INDLDEFFHT-67</v>
      </c>
      <c r="N405" s="23" t="str">
        <f t="shared" ca="1" si="40"/>
        <v>Other utilities Saving Tech-Heat High Temp. over 150C 6.7y</v>
      </c>
      <c r="O405" s="23" t="s">
        <v>32</v>
      </c>
      <c r="P405" s="23" t="s">
        <v>33</v>
      </c>
      <c r="Q405" s="23"/>
      <c r="R405" s="23"/>
      <c r="S405" s="19" t="s">
        <v>34</v>
      </c>
      <c r="V405" s="16" t="str">
        <f t="shared" ca="1" si="42"/>
        <v>LD</v>
      </c>
      <c r="W405" s="14" t="str">
        <f t="shared" ca="1" si="42"/>
        <v>Other utilities</v>
      </c>
      <c r="X405" s="3" t="str">
        <f>'EE investment costs'!D454</f>
        <v>HT-67</v>
      </c>
      <c r="Y405" s="3" t="str">
        <f>'EE investment costs'!E454</f>
        <v>Heat High Temp. over 150C</v>
      </c>
      <c r="AC405" s="123">
        <f>'EE investment costs'!C454</f>
        <v>6.7</v>
      </c>
      <c r="AD405" s="22"/>
    </row>
    <row r="406" spans="2:30">
      <c r="B406" s="14" t="str">
        <f t="shared" ca="1" si="38"/>
        <v>INDLDEFFRH-67</v>
      </c>
      <c r="C406" s="15" t="str">
        <f t="shared" ca="1" si="37"/>
        <v>ILDRH</v>
      </c>
      <c r="D406" s="16">
        <f>'EE investment costs'!$F$15</f>
        <v>2016</v>
      </c>
      <c r="E406" s="14">
        <f>VLOOKUP(X406,'EE investment costs'!$D$56:$R$656,15,0)</f>
        <v>16.504000000000001</v>
      </c>
      <c r="F406" s="17">
        <f ca="1">INDEX('EE investment costs'!$D$56:$R$656,MATCH(X406,'EE investment costs'!$D$56:$D$656,0),MATCH($V$8,'EE investment costs'!$D$56:$R$56,0))</f>
        <v>1185.0505682571343</v>
      </c>
      <c r="I406" s="18">
        <v>1</v>
      </c>
      <c r="J406" s="18">
        <v>1</v>
      </c>
      <c r="K406" s="14">
        <f t="shared" ca="1" si="41"/>
        <v>1</v>
      </c>
      <c r="M406" s="19" t="str">
        <f t="shared" ca="1" si="39"/>
        <v>INDLDEFFRH-67</v>
      </c>
      <c r="N406" s="23" t="str">
        <f t="shared" ca="1" si="40"/>
        <v>Other utilities Saving Tech-Heat Room Heat 6.7y</v>
      </c>
      <c r="O406" s="23" t="s">
        <v>32</v>
      </c>
      <c r="P406" s="23" t="s">
        <v>33</v>
      </c>
      <c r="Q406" s="23"/>
      <c r="R406" s="23"/>
      <c r="S406" s="19" t="s">
        <v>34</v>
      </c>
      <c r="V406" s="16" t="str">
        <f t="shared" ca="1" si="42"/>
        <v>LD</v>
      </c>
      <c r="W406" s="14" t="str">
        <f t="shared" ca="1" si="42"/>
        <v>Other utilities</v>
      </c>
      <c r="X406" s="3" t="str">
        <f>'EE investment costs'!D455</f>
        <v>RH-67</v>
      </c>
      <c r="Y406" s="3" t="str">
        <f>'EE investment costs'!E455</f>
        <v>Heat Room Heat</v>
      </c>
      <c r="AC406" s="123">
        <f>'EE investment costs'!C455</f>
        <v>6.7</v>
      </c>
      <c r="AD406" s="22"/>
    </row>
    <row r="407" spans="2:30">
      <c r="B407" s="14" t="str">
        <f t="shared" ca="1" si="38"/>
        <v>INDLDEFFLA-67</v>
      </c>
      <c r="C407" s="15" t="str">
        <f t="shared" ca="1" si="37"/>
        <v>ILDLA</v>
      </c>
      <c r="D407" s="16">
        <f>'EE investment costs'!$F$15</f>
        <v>2016</v>
      </c>
      <c r="E407" s="14">
        <f>VLOOKUP(X407,'EE investment costs'!$D$56:$R$656,15,0)</f>
        <v>4.2619000000000007</v>
      </c>
      <c r="F407" s="17">
        <f ca="1">INDEX('EE investment costs'!$D$56:$R$656,MATCH(X407,'EE investment costs'!$D$56:$D$656,0),MATCH($V$8,'EE investment costs'!$D$56:$R$56,0))</f>
        <v>2024.0899632626506</v>
      </c>
      <c r="I407" s="18">
        <v>1</v>
      </c>
      <c r="J407" s="18">
        <v>1</v>
      </c>
      <c r="K407" s="14">
        <f t="shared" ca="1" si="41"/>
        <v>0</v>
      </c>
      <c r="M407" s="19" t="str">
        <f t="shared" ca="1" si="39"/>
        <v>INDLDEFFLA-67</v>
      </c>
      <c r="N407" s="23" t="str">
        <f t="shared" ca="1" si="40"/>
        <v>Other utilities Saving Tech-Light 6.7y</v>
      </c>
      <c r="O407" s="23" t="s">
        <v>32</v>
      </c>
      <c r="P407" s="23" t="s">
        <v>33</v>
      </c>
      <c r="Q407" s="23"/>
      <c r="R407" s="23"/>
      <c r="S407" s="19" t="s">
        <v>34</v>
      </c>
      <c r="V407" s="16" t="str">
        <f t="shared" ca="1" si="42"/>
        <v>LD</v>
      </c>
      <c r="W407" s="14" t="str">
        <f t="shared" ca="1" si="42"/>
        <v>Other utilities</v>
      </c>
      <c r="X407" s="3" t="str">
        <f>'EE investment costs'!D456</f>
        <v>LA-67</v>
      </c>
      <c r="Y407" s="3" t="str">
        <f>'EE investment costs'!E456</f>
        <v>Light</v>
      </c>
      <c r="AC407" s="123">
        <f>'EE investment costs'!C456</f>
        <v>6.7</v>
      </c>
      <c r="AD407" s="22"/>
    </row>
    <row r="408" spans="2:30">
      <c r="B408" s="14" t="str">
        <f t="shared" ca="1" si="38"/>
        <v>INDLDEFFEM-67</v>
      </c>
      <c r="C408" s="15" t="str">
        <f t="shared" ca="1" si="37"/>
        <v>ILDEM</v>
      </c>
      <c r="D408" s="16">
        <f>'EE investment costs'!$F$15</f>
        <v>2016</v>
      </c>
      <c r="E408" s="14">
        <f>VLOOKUP(X408,'EE investment costs'!$D$56:$R$656,15,0)</f>
        <v>4.4749949999999998</v>
      </c>
      <c r="F408" s="17">
        <f ca="1">INDEX('EE investment costs'!$D$56:$R$656,MATCH(X408,'EE investment costs'!$D$56:$D$656,0),MATCH($V$8,'EE investment costs'!$D$56:$R$56,0))</f>
        <v>2475.8047092555507</v>
      </c>
      <c r="I408" s="18">
        <v>1</v>
      </c>
      <c r="J408" s="18">
        <v>1</v>
      </c>
      <c r="K408" s="14">
        <f t="shared" ca="1" si="41"/>
        <v>0</v>
      </c>
      <c r="M408" s="19" t="str">
        <f t="shared" ca="1" si="39"/>
        <v>INDLDEFFEM-67</v>
      </c>
      <c r="N408" s="23" t="str">
        <f t="shared" ca="1" si="40"/>
        <v>Other utilities Saving Tech-Electric Motors 6.7y</v>
      </c>
      <c r="O408" s="23" t="s">
        <v>32</v>
      </c>
      <c r="P408" s="23" t="s">
        <v>33</v>
      </c>
      <c r="Q408" s="23"/>
      <c r="R408" s="23"/>
      <c r="S408" s="19" t="s">
        <v>34</v>
      </c>
      <c r="V408" s="16" t="str">
        <f t="shared" ca="1" si="42"/>
        <v>LD</v>
      </c>
      <c r="W408" s="14" t="str">
        <f t="shared" ca="1" si="42"/>
        <v>Other utilities</v>
      </c>
      <c r="X408" s="3" t="str">
        <f>'EE investment costs'!D457</f>
        <v>EM-67</v>
      </c>
      <c r="Y408" s="3" t="str">
        <f>'EE investment costs'!E457</f>
        <v>Electric Motors</v>
      </c>
      <c r="AC408" s="123">
        <f>'EE investment costs'!C457</f>
        <v>6.7</v>
      </c>
      <c r="AD408" s="22"/>
    </row>
    <row r="409" spans="2:30">
      <c r="B409" s="14" t="str">
        <f t="shared" ca="1" si="38"/>
        <v>INDLDEFFTF-67</v>
      </c>
      <c r="C409" s="15" t="str">
        <f t="shared" ca="1" si="37"/>
        <v>ILDTF</v>
      </c>
      <c r="D409" s="16">
        <f>'EE investment costs'!$F$15</f>
        <v>2016</v>
      </c>
      <c r="E409" s="14">
        <f>VLOOKUP(X409,'EE investment costs'!$D$56:$R$656,15,0)</f>
        <v>17.25</v>
      </c>
      <c r="F409" s="17">
        <f ca="1">INDEX('EE investment costs'!$D$56:$R$656,MATCH(X409,'EE investment costs'!$D$56:$D$656,0),MATCH($V$8,'EE investment costs'!$D$56:$R$56,0))</f>
        <v>984.47857467986978</v>
      </c>
      <c r="I409" s="18">
        <v>1</v>
      </c>
      <c r="J409" s="18">
        <v>1</v>
      </c>
      <c r="K409" s="14">
        <f t="shared" ca="1" si="41"/>
        <v>3</v>
      </c>
      <c r="M409" s="19" t="str">
        <f t="shared" ca="1" si="39"/>
        <v>INDLDEFFTF-67</v>
      </c>
      <c r="N409" s="23" t="str">
        <f t="shared" ca="1" si="40"/>
        <v>Other utilities Saving Tech-Haulage Tractors, Trucks, Fishing boats 6.7y</v>
      </c>
      <c r="O409" s="23" t="s">
        <v>32</v>
      </c>
      <c r="P409" s="23" t="s">
        <v>33</v>
      </c>
      <c r="Q409" s="23"/>
      <c r="R409" s="23"/>
      <c r="S409" s="19" t="s">
        <v>34</v>
      </c>
      <c r="V409" s="16" t="str">
        <f t="shared" ca="1" si="42"/>
        <v>LD</v>
      </c>
      <c r="W409" s="14" t="str">
        <f t="shared" ca="1" si="42"/>
        <v>Other utilities</v>
      </c>
      <c r="X409" s="3" t="str">
        <f>'EE investment costs'!D458</f>
        <v>TF-67</v>
      </c>
      <c r="Y409" s="3" t="str">
        <f>'EE investment costs'!E458</f>
        <v>Haulage Tractors, Trucks, Fishing boats</v>
      </c>
      <c r="AC409" s="123">
        <f>'EE investment costs'!C458</f>
        <v>6.7</v>
      </c>
      <c r="AD409" s="22"/>
    </row>
    <row r="410" spans="2:30">
      <c r="B410" s="14" t="str">
        <f t="shared" ca="1" si="38"/>
        <v>INDLDEFFMT-68</v>
      </c>
      <c r="C410" s="15" t="str">
        <f t="shared" ca="1" si="37"/>
        <v>ILDMT</v>
      </c>
      <c r="D410" s="16">
        <f>'EE investment costs'!$F$15</f>
        <v>2016</v>
      </c>
      <c r="E410" s="14">
        <f>VLOOKUP(X410,'EE investment costs'!$D$56:$R$656,15,0)</f>
        <v>6.2799999999999994</v>
      </c>
      <c r="F410" s="17">
        <f ca="1">INDEX('EE investment costs'!$D$56:$R$656,MATCH(X410,'EE investment costs'!$D$56:$D$656,0),MATCH($V$8,'EE investment costs'!$D$56:$R$56,0))</f>
        <v>932.75578113459119</v>
      </c>
      <c r="I410" s="18">
        <v>1</v>
      </c>
      <c r="J410" s="18">
        <v>1</v>
      </c>
      <c r="K410" s="14">
        <f t="shared" ca="1" si="41"/>
        <v>3</v>
      </c>
      <c r="M410" s="19" t="str">
        <f t="shared" ca="1" si="39"/>
        <v>INDLDEFFMT-68</v>
      </c>
      <c r="N410" s="23" t="str">
        <f t="shared" ca="1" si="40"/>
        <v>Other utilities Saving Tech-Heat Medium Temp. up to 150C 6.8y</v>
      </c>
      <c r="O410" s="23" t="s">
        <v>32</v>
      </c>
      <c r="P410" s="23" t="s">
        <v>33</v>
      </c>
      <c r="Q410" s="23"/>
      <c r="R410" s="23"/>
      <c r="S410" s="19" t="s">
        <v>34</v>
      </c>
      <c r="V410" s="16" t="str">
        <f t="shared" ca="1" si="42"/>
        <v>LD</v>
      </c>
      <c r="W410" s="14" t="str">
        <f t="shared" ca="1" si="42"/>
        <v>Other utilities</v>
      </c>
      <c r="X410" s="3" t="str">
        <f>'EE investment costs'!D459</f>
        <v>MT-68</v>
      </c>
      <c r="Y410" s="3" t="str">
        <f>'EE investment costs'!E459</f>
        <v>Heat Medium Temp. up to 150C</v>
      </c>
      <c r="AC410" s="123">
        <f>'EE investment costs'!C459</f>
        <v>6.8</v>
      </c>
      <c r="AD410" s="22"/>
    </row>
    <row r="411" spans="2:30">
      <c r="B411" s="14" t="str">
        <f t="shared" ca="1" si="38"/>
        <v>INDLDEFFHT-68</v>
      </c>
      <c r="C411" s="15" t="str">
        <f t="shared" ca="1" si="37"/>
        <v>ILDHT</v>
      </c>
      <c r="D411" s="16">
        <f>'EE investment costs'!$F$15</f>
        <v>2016</v>
      </c>
      <c r="E411" s="14">
        <f>VLOOKUP(X411,'EE investment costs'!$D$56:$R$656,15,0)</f>
        <v>5.024</v>
      </c>
      <c r="F411" s="17">
        <f ca="1">INDEX('EE investment costs'!$D$56:$R$656,MATCH(X411,'EE investment costs'!$D$56:$D$656,0),MATCH($V$8,'EE investment costs'!$D$56:$R$56,0))</f>
        <v>654.57880368704457</v>
      </c>
      <c r="I411" s="18">
        <v>1</v>
      </c>
      <c r="J411" s="18">
        <v>1</v>
      </c>
      <c r="K411" s="14">
        <f t="shared" ca="1" si="41"/>
        <v>6</v>
      </c>
      <c r="M411" s="19" t="str">
        <f t="shared" ca="1" si="39"/>
        <v>INDLDEFFHT-68</v>
      </c>
      <c r="N411" s="23" t="str">
        <f t="shared" ca="1" si="40"/>
        <v>Other utilities Saving Tech-Heat High Temp. over 150C 6.8y</v>
      </c>
      <c r="O411" s="23" t="s">
        <v>32</v>
      </c>
      <c r="P411" s="23" t="s">
        <v>33</v>
      </c>
      <c r="Q411" s="23"/>
      <c r="R411" s="23"/>
      <c r="S411" s="19" t="s">
        <v>34</v>
      </c>
      <c r="V411" s="16" t="str">
        <f t="shared" ca="1" si="42"/>
        <v>LD</v>
      </c>
      <c r="W411" s="14" t="str">
        <f t="shared" ca="1" si="42"/>
        <v>Other utilities</v>
      </c>
      <c r="X411" s="3" t="str">
        <f>'EE investment costs'!D460</f>
        <v>HT-68</v>
      </c>
      <c r="Y411" s="3" t="str">
        <f>'EE investment costs'!E460</f>
        <v>Heat High Temp. over 150C</v>
      </c>
      <c r="AC411" s="123">
        <f>'EE investment costs'!C460</f>
        <v>6.8</v>
      </c>
      <c r="AD411" s="22"/>
    </row>
    <row r="412" spans="2:30">
      <c r="B412" s="14" t="str">
        <f t="shared" ca="1" si="38"/>
        <v>INDLDEFFRH-68</v>
      </c>
      <c r="C412" s="15" t="str">
        <f t="shared" ca="1" si="37"/>
        <v>ILDRH</v>
      </c>
      <c r="D412" s="16">
        <f>'EE investment costs'!$F$15</f>
        <v>2016</v>
      </c>
      <c r="E412" s="14">
        <f>VLOOKUP(X412,'EE investment costs'!$D$56:$R$656,15,0)</f>
        <v>16.522666666666669</v>
      </c>
      <c r="F412" s="17">
        <f ca="1">INDEX('EE investment costs'!$D$56:$R$656,MATCH(X412,'EE investment costs'!$D$56:$D$656,0),MATCH($V$8,'EE investment costs'!$D$56:$R$56,0))</f>
        <v>1222.0833985151692</v>
      </c>
      <c r="I412" s="18">
        <v>1</v>
      </c>
      <c r="J412" s="18">
        <v>1</v>
      </c>
      <c r="K412" s="14">
        <f t="shared" ca="1" si="41"/>
        <v>0</v>
      </c>
      <c r="M412" s="19" t="str">
        <f t="shared" ca="1" si="39"/>
        <v>INDLDEFFRH-68</v>
      </c>
      <c r="N412" s="23" t="str">
        <f t="shared" ca="1" si="40"/>
        <v>Other utilities Saving Tech-Heat Room Heat 6.8y</v>
      </c>
      <c r="O412" s="23" t="s">
        <v>32</v>
      </c>
      <c r="P412" s="23" t="s">
        <v>33</v>
      </c>
      <c r="Q412" s="23"/>
      <c r="R412" s="23"/>
      <c r="S412" s="19" t="s">
        <v>34</v>
      </c>
      <c r="V412" s="16" t="str">
        <f t="shared" ca="1" si="42"/>
        <v>LD</v>
      </c>
      <c r="W412" s="14" t="str">
        <f t="shared" ca="1" si="42"/>
        <v>Other utilities</v>
      </c>
      <c r="X412" s="3" t="str">
        <f>'EE investment costs'!D461</f>
        <v>RH-68</v>
      </c>
      <c r="Y412" s="3" t="str">
        <f>'EE investment costs'!E461</f>
        <v>Heat Room Heat</v>
      </c>
      <c r="AC412" s="123">
        <f>'EE investment costs'!C461</f>
        <v>6.8</v>
      </c>
      <c r="AD412" s="22"/>
    </row>
    <row r="413" spans="2:30">
      <c r="B413" s="14" t="str">
        <f t="shared" ca="1" si="38"/>
        <v>INDLDEFFLA-68</v>
      </c>
      <c r="C413" s="15" t="str">
        <f t="shared" ca="1" si="37"/>
        <v>ILDLA</v>
      </c>
      <c r="D413" s="16">
        <f>'EE investment costs'!$F$15</f>
        <v>2016</v>
      </c>
      <c r="E413" s="14">
        <f>VLOOKUP(X413,'EE investment costs'!$D$56:$R$656,15,0)</f>
        <v>4.2749333333333333</v>
      </c>
      <c r="F413" s="17">
        <f ca="1">INDEX('EE investment costs'!$D$56:$R$656,MATCH(X413,'EE investment costs'!$D$56:$D$656,0),MATCH($V$8,'EE investment costs'!$D$56:$R$56,0))</f>
        <v>2039.5644666086628</v>
      </c>
      <c r="I413" s="18">
        <v>1</v>
      </c>
      <c r="J413" s="18">
        <v>1</v>
      </c>
      <c r="K413" s="14">
        <f t="shared" ca="1" si="41"/>
        <v>0</v>
      </c>
      <c r="M413" s="19" t="str">
        <f t="shared" ca="1" si="39"/>
        <v>INDLDEFFLA-68</v>
      </c>
      <c r="N413" s="23" t="str">
        <f t="shared" ca="1" si="40"/>
        <v>Other utilities Saving Tech-Light 6.8y</v>
      </c>
      <c r="O413" s="23" t="s">
        <v>32</v>
      </c>
      <c r="P413" s="23" t="s">
        <v>33</v>
      </c>
      <c r="Q413" s="23"/>
      <c r="R413" s="23"/>
      <c r="S413" s="19" t="s">
        <v>34</v>
      </c>
      <c r="V413" s="16" t="str">
        <f t="shared" ca="1" si="42"/>
        <v>LD</v>
      </c>
      <c r="W413" s="14" t="str">
        <f t="shared" ca="1" si="42"/>
        <v>Other utilities</v>
      </c>
      <c r="X413" s="3" t="str">
        <f>'EE investment costs'!D462</f>
        <v>LA-68</v>
      </c>
      <c r="Y413" s="3" t="str">
        <f>'EE investment costs'!E462</f>
        <v>Light</v>
      </c>
      <c r="AC413" s="123">
        <f>'EE investment costs'!C462</f>
        <v>6.8</v>
      </c>
      <c r="AD413" s="22"/>
    </row>
    <row r="414" spans="2:30">
      <c r="B414" s="14" t="str">
        <f t="shared" ca="1" si="38"/>
        <v>INDLDEFFEM-68</v>
      </c>
      <c r="C414" s="15" t="str">
        <f t="shared" ca="1" si="37"/>
        <v>ILDEM</v>
      </c>
      <c r="D414" s="16">
        <f>'EE investment costs'!$F$15</f>
        <v>2016</v>
      </c>
      <c r="E414" s="14">
        <f>VLOOKUP(X414,'EE investment costs'!$D$56:$R$656,15,0)</f>
        <v>4.4886799999999996</v>
      </c>
      <c r="F414" s="17">
        <f ca="1">INDEX('EE investment costs'!$D$56:$R$656,MATCH(X414,'EE investment costs'!$D$56:$D$656,0),MATCH($V$8,'EE investment costs'!$D$56:$R$56,0))</f>
        <v>2506.3731447215878</v>
      </c>
      <c r="I414" s="18">
        <v>1</v>
      </c>
      <c r="J414" s="18">
        <v>1</v>
      </c>
      <c r="K414" s="14">
        <f t="shared" ca="1" si="41"/>
        <v>0</v>
      </c>
      <c r="M414" s="19" t="str">
        <f t="shared" ca="1" si="39"/>
        <v>INDLDEFFEM-68</v>
      </c>
      <c r="N414" s="23" t="str">
        <f t="shared" ca="1" si="40"/>
        <v>Other utilities Saving Tech-Electric Motors 6.8y</v>
      </c>
      <c r="O414" s="23" t="s">
        <v>32</v>
      </c>
      <c r="P414" s="23" t="s">
        <v>33</v>
      </c>
      <c r="Q414" s="23"/>
      <c r="R414" s="23"/>
      <c r="S414" s="19" t="s">
        <v>34</v>
      </c>
      <c r="V414" s="16" t="str">
        <f t="shared" ca="1" si="42"/>
        <v>LD</v>
      </c>
      <c r="W414" s="14" t="str">
        <f t="shared" ca="1" si="42"/>
        <v>Other utilities</v>
      </c>
      <c r="X414" s="3" t="str">
        <f>'EE investment costs'!D463</f>
        <v>EM-68</v>
      </c>
      <c r="Y414" s="3" t="str">
        <f>'EE investment costs'!E463</f>
        <v>Electric Motors</v>
      </c>
      <c r="AC414" s="123">
        <f>'EE investment costs'!C463</f>
        <v>6.8</v>
      </c>
      <c r="AD414" s="22"/>
    </row>
    <row r="415" spans="2:30">
      <c r="B415" s="14" t="str">
        <f t="shared" ca="1" si="38"/>
        <v>INDLDEFFTF-68</v>
      </c>
      <c r="C415" s="15" t="str">
        <f t="shared" ca="1" si="37"/>
        <v>ILDTF</v>
      </c>
      <c r="D415" s="16">
        <f>'EE investment costs'!$F$15</f>
        <v>2016</v>
      </c>
      <c r="E415" s="14">
        <f>VLOOKUP(X415,'EE investment costs'!$D$56:$R$656,15,0)</f>
        <v>17.333333333333332</v>
      </c>
      <c r="F415" s="17">
        <f ca="1">INDEX('EE investment costs'!$D$56:$R$656,MATCH(X415,'EE investment costs'!$D$56:$D$656,0),MATCH($V$8,'EE investment costs'!$D$56:$R$56,0))</f>
        <v>999.17228474971841</v>
      </c>
      <c r="I415" s="18">
        <v>1</v>
      </c>
      <c r="J415" s="18">
        <v>1</v>
      </c>
      <c r="K415" s="14">
        <f t="shared" ca="1" si="41"/>
        <v>3</v>
      </c>
      <c r="M415" s="19" t="str">
        <f t="shared" ca="1" si="39"/>
        <v>INDLDEFFTF-68</v>
      </c>
      <c r="N415" s="23" t="str">
        <f t="shared" ca="1" si="40"/>
        <v>Other utilities Saving Tech-Haulage Tractors, Trucks, Fishing boats 6.8y</v>
      </c>
      <c r="O415" s="23" t="s">
        <v>32</v>
      </c>
      <c r="P415" s="23" t="s">
        <v>33</v>
      </c>
      <c r="Q415" s="23"/>
      <c r="R415" s="23"/>
      <c r="S415" s="19" t="s">
        <v>34</v>
      </c>
      <c r="V415" s="16" t="str">
        <f t="shared" ca="1" si="42"/>
        <v>LD</v>
      </c>
      <c r="W415" s="14" t="str">
        <f t="shared" ca="1" si="42"/>
        <v>Other utilities</v>
      </c>
      <c r="X415" s="3" t="str">
        <f>'EE investment costs'!D464</f>
        <v>TF-68</v>
      </c>
      <c r="Y415" s="3" t="str">
        <f>'EE investment costs'!E464</f>
        <v>Haulage Tractors, Trucks, Fishing boats</v>
      </c>
      <c r="AC415" s="123">
        <f>'EE investment costs'!C464</f>
        <v>6.8</v>
      </c>
      <c r="AD415" s="22"/>
    </row>
    <row r="416" spans="2:30">
      <c r="B416" s="14" t="str">
        <f t="shared" ca="1" si="38"/>
        <v>INDLDEFFMT-69</v>
      </c>
      <c r="C416" s="15" t="str">
        <f t="shared" ca="1" si="37"/>
        <v>ILDMT</v>
      </c>
      <c r="D416" s="16">
        <f>'EE investment costs'!$F$15</f>
        <v>2016</v>
      </c>
      <c r="E416" s="14">
        <f>VLOOKUP(X416,'EE investment costs'!$D$56:$R$656,15,0)</f>
        <v>6.29</v>
      </c>
      <c r="F416" s="17">
        <f ca="1">INDEX('EE investment costs'!$D$56:$R$656,MATCH(X416,'EE investment costs'!$D$56:$D$656,0),MATCH($V$8,'EE investment costs'!$D$56:$R$56,0))</f>
        <v>944.50403823897909</v>
      </c>
      <c r="I416" s="18">
        <v>1</v>
      </c>
      <c r="J416" s="18">
        <v>1</v>
      </c>
      <c r="K416" s="14">
        <f t="shared" ca="1" si="41"/>
        <v>3</v>
      </c>
      <c r="M416" s="19" t="str">
        <f t="shared" ca="1" si="39"/>
        <v>INDLDEFFMT-69</v>
      </c>
      <c r="N416" s="23" t="str">
        <f t="shared" ca="1" si="40"/>
        <v>Other utilities Saving Tech-Heat Medium Temp. up to 150C 6.9y</v>
      </c>
      <c r="O416" s="23" t="s">
        <v>32</v>
      </c>
      <c r="P416" s="23" t="s">
        <v>33</v>
      </c>
      <c r="Q416" s="23"/>
      <c r="R416" s="23"/>
      <c r="S416" s="19" t="s">
        <v>34</v>
      </c>
      <c r="V416" s="16" t="str">
        <f t="shared" ca="1" si="42"/>
        <v>LD</v>
      </c>
      <c r="W416" s="14" t="str">
        <f t="shared" ca="1" si="42"/>
        <v>Other utilities</v>
      </c>
      <c r="X416" s="3" t="str">
        <f>'EE investment costs'!D465</f>
        <v>MT-69</v>
      </c>
      <c r="Y416" s="3" t="str">
        <f>'EE investment costs'!E465</f>
        <v>Heat Medium Temp. up to 150C</v>
      </c>
      <c r="AC416" s="123">
        <f>'EE investment costs'!C465</f>
        <v>6.9</v>
      </c>
      <c r="AD416" s="22"/>
    </row>
    <row r="417" spans="2:30">
      <c r="B417" s="14" t="str">
        <f t="shared" ca="1" si="38"/>
        <v>INDLDEFFHT-69</v>
      </c>
      <c r="C417" s="15" t="str">
        <f t="shared" ca="1" si="37"/>
        <v>ILDHT</v>
      </c>
      <c r="D417" s="16">
        <f>'EE investment costs'!$F$15</f>
        <v>2016</v>
      </c>
      <c r="E417" s="14">
        <f>VLOOKUP(X417,'EE investment costs'!$D$56:$R$656,15,0)</f>
        <v>5.032</v>
      </c>
      <c r="F417" s="17">
        <f ca="1">INDEX('EE investment costs'!$D$56:$R$656,MATCH(X417,'EE investment costs'!$D$56:$D$656,0),MATCH($V$8,'EE investment costs'!$D$56:$R$56,0))</f>
        <v>660.96316470768818</v>
      </c>
      <c r="I417" s="18">
        <v>1</v>
      </c>
      <c r="J417" s="18">
        <v>1</v>
      </c>
      <c r="K417" s="14">
        <f t="shared" ca="1" si="41"/>
        <v>6</v>
      </c>
      <c r="M417" s="19" t="str">
        <f t="shared" ca="1" si="39"/>
        <v>INDLDEFFHT-69</v>
      </c>
      <c r="N417" s="23" t="str">
        <f t="shared" ca="1" si="40"/>
        <v>Other utilities Saving Tech-Heat High Temp. over 150C 6.9y</v>
      </c>
      <c r="O417" s="23" t="s">
        <v>32</v>
      </c>
      <c r="P417" s="23" t="s">
        <v>33</v>
      </c>
      <c r="Q417" s="23"/>
      <c r="R417" s="23"/>
      <c r="S417" s="19" t="s">
        <v>34</v>
      </c>
      <c r="V417" s="16" t="str">
        <f t="shared" ca="1" si="42"/>
        <v>LD</v>
      </c>
      <c r="W417" s="14" t="str">
        <f t="shared" ca="1" si="42"/>
        <v>Other utilities</v>
      </c>
      <c r="X417" s="3" t="str">
        <f>'EE investment costs'!D466</f>
        <v>HT-69</v>
      </c>
      <c r="Y417" s="3" t="str">
        <f>'EE investment costs'!E466</f>
        <v>Heat High Temp. over 150C</v>
      </c>
      <c r="AC417" s="123">
        <f>'EE investment costs'!C466</f>
        <v>6.9</v>
      </c>
      <c r="AD417" s="22"/>
    </row>
    <row r="418" spans="2:30">
      <c r="B418" s="14" t="str">
        <f t="shared" ca="1" si="38"/>
        <v>INDLDEFFRH-69</v>
      </c>
      <c r="C418" s="15" t="str">
        <f t="shared" ca="1" si="37"/>
        <v>ILDRH</v>
      </c>
      <c r="D418" s="16">
        <f>'EE investment costs'!$F$15</f>
        <v>2016</v>
      </c>
      <c r="E418" s="14">
        <f>VLOOKUP(X418,'EE investment costs'!$D$56:$R$656,15,0)</f>
        <v>16.541333333333334</v>
      </c>
      <c r="F418" s="17">
        <f ca="1">INDEX('EE investment costs'!$D$56:$R$656,MATCH(X418,'EE investment costs'!$D$56:$D$656,0),MATCH($V$8,'EE investment costs'!$D$56:$R$56,0))</f>
        <v>1259.1162287732047</v>
      </c>
      <c r="I418" s="18">
        <v>1</v>
      </c>
      <c r="J418" s="18">
        <v>1</v>
      </c>
      <c r="K418" s="14">
        <f t="shared" ca="1" si="41"/>
        <v>0</v>
      </c>
      <c r="M418" s="19" t="str">
        <f t="shared" ca="1" si="39"/>
        <v>INDLDEFFRH-69</v>
      </c>
      <c r="N418" s="23" t="str">
        <f t="shared" ca="1" si="40"/>
        <v>Other utilities Saving Tech-Heat Room Heat 6.9y</v>
      </c>
      <c r="O418" s="23" t="s">
        <v>32</v>
      </c>
      <c r="P418" s="23" t="s">
        <v>33</v>
      </c>
      <c r="Q418" s="23"/>
      <c r="R418" s="23"/>
      <c r="S418" s="19" t="s">
        <v>34</v>
      </c>
      <c r="V418" s="16" t="str">
        <f t="shared" ca="1" si="42"/>
        <v>LD</v>
      </c>
      <c r="W418" s="14" t="str">
        <f t="shared" ca="1" si="42"/>
        <v>Other utilities</v>
      </c>
      <c r="X418" s="3" t="str">
        <f>'EE investment costs'!D467</f>
        <v>RH-69</v>
      </c>
      <c r="Y418" s="3" t="str">
        <f>'EE investment costs'!E467</f>
        <v>Heat Room Heat</v>
      </c>
      <c r="AC418" s="123">
        <f>'EE investment costs'!C467</f>
        <v>6.9</v>
      </c>
      <c r="AD418" s="22"/>
    </row>
    <row r="419" spans="2:30">
      <c r="B419" s="14" t="str">
        <f t="shared" ca="1" si="38"/>
        <v>INDLDEFFLA-69</v>
      </c>
      <c r="C419" s="15" t="str">
        <f t="shared" ca="1" si="37"/>
        <v>ILDLA</v>
      </c>
      <c r="D419" s="16">
        <f>'EE investment costs'!$F$15</f>
        <v>2016</v>
      </c>
      <c r="E419" s="14">
        <f>VLOOKUP(X419,'EE investment costs'!$D$56:$R$656,15,0)</f>
        <v>4.2879666666666667</v>
      </c>
      <c r="F419" s="17">
        <f ca="1">INDEX('EE investment costs'!$D$56:$R$656,MATCH(X419,'EE investment costs'!$D$56:$D$656,0),MATCH($V$8,'EE investment costs'!$D$56:$R$56,0))</f>
        <v>2055.0389699546749</v>
      </c>
      <c r="I419" s="18">
        <v>1</v>
      </c>
      <c r="J419" s="18">
        <v>1</v>
      </c>
      <c r="K419" s="14">
        <f t="shared" ca="1" si="41"/>
        <v>0</v>
      </c>
      <c r="M419" s="19" t="str">
        <f t="shared" ca="1" si="39"/>
        <v>INDLDEFFLA-69</v>
      </c>
      <c r="N419" s="23" t="str">
        <f t="shared" ca="1" si="40"/>
        <v>Other utilities Saving Tech-Light 6.9y</v>
      </c>
      <c r="O419" s="23" t="s">
        <v>32</v>
      </c>
      <c r="P419" s="23" t="s">
        <v>33</v>
      </c>
      <c r="Q419" s="23"/>
      <c r="R419" s="23"/>
      <c r="S419" s="19" t="s">
        <v>34</v>
      </c>
      <c r="V419" s="16" t="str">
        <f t="shared" ca="1" si="42"/>
        <v>LD</v>
      </c>
      <c r="W419" s="14" t="str">
        <f t="shared" ca="1" si="42"/>
        <v>Other utilities</v>
      </c>
      <c r="X419" s="3" t="str">
        <f>'EE investment costs'!D468</f>
        <v>LA-69</v>
      </c>
      <c r="Y419" s="3" t="str">
        <f>'EE investment costs'!E468</f>
        <v>Light</v>
      </c>
      <c r="AC419" s="123">
        <f>'EE investment costs'!C468</f>
        <v>6.9</v>
      </c>
      <c r="AD419" s="22"/>
    </row>
    <row r="420" spans="2:30">
      <c r="B420" s="14" t="str">
        <f t="shared" ca="1" si="38"/>
        <v>INDLDEFFEM-69</v>
      </c>
      <c r="C420" s="15" t="str">
        <f t="shared" ca="1" si="37"/>
        <v>ILDEM</v>
      </c>
      <c r="D420" s="16">
        <f>'EE investment costs'!$F$15</f>
        <v>2016</v>
      </c>
      <c r="E420" s="14">
        <f>VLOOKUP(X420,'EE investment costs'!$D$56:$R$656,15,0)</f>
        <v>4.5023650000000002</v>
      </c>
      <c r="F420" s="17">
        <f ca="1">INDEX('EE investment costs'!$D$56:$R$656,MATCH(X420,'EE investment costs'!$D$56:$D$656,0),MATCH($V$8,'EE investment costs'!$D$56:$R$56,0))</f>
        <v>2536.9415801876248</v>
      </c>
      <c r="I420" s="18">
        <v>1</v>
      </c>
      <c r="J420" s="18">
        <v>1</v>
      </c>
      <c r="K420" s="14">
        <f t="shared" ca="1" si="41"/>
        <v>0</v>
      </c>
      <c r="M420" s="19" t="str">
        <f t="shared" ca="1" si="39"/>
        <v>INDLDEFFEM-69</v>
      </c>
      <c r="N420" s="23" t="str">
        <f t="shared" ca="1" si="40"/>
        <v>Other utilities Saving Tech-Electric Motors 6.9y</v>
      </c>
      <c r="O420" s="23" t="s">
        <v>32</v>
      </c>
      <c r="P420" s="23" t="s">
        <v>33</v>
      </c>
      <c r="Q420" s="23"/>
      <c r="R420" s="23"/>
      <c r="S420" s="19" t="s">
        <v>34</v>
      </c>
      <c r="V420" s="16" t="str">
        <f t="shared" ca="1" si="42"/>
        <v>LD</v>
      </c>
      <c r="W420" s="14" t="str">
        <f t="shared" ca="1" si="42"/>
        <v>Other utilities</v>
      </c>
      <c r="X420" s="3" t="str">
        <f>'EE investment costs'!D469</f>
        <v>EM-69</v>
      </c>
      <c r="Y420" s="3" t="str">
        <f>'EE investment costs'!E469</f>
        <v>Electric Motors</v>
      </c>
      <c r="AC420" s="123">
        <f>'EE investment costs'!C469</f>
        <v>6.9</v>
      </c>
      <c r="AD420" s="22"/>
    </row>
    <row r="421" spans="2:30">
      <c r="B421" s="14" t="str">
        <f t="shared" ca="1" si="38"/>
        <v>INDLDEFFTF-69</v>
      </c>
      <c r="C421" s="15" t="str">
        <f t="shared" ca="1" si="37"/>
        <v>ILDTF</v>
      </c>
      <c r="D421" s="16">
        <f>'EE investment costs'!$F$15</f>
        <v>2016</v>
      </c>
      <c r="E421" s="14">
        <f>VLOOKUP(X421,'EE investment costs'!$D$56:$R$656,15,0)</f>
        <v>17.416666666666664</v>
      </c>
      <c r="F421" s="17">
        <f ca="1">INDEX('EE investment costs'!$D$56:$R$656,MATCH(X421,'EE investment costs'!$D$56:$D$656,0),MATCH($V$8,'EE investment costs'!$D$56:$R$56,0))</f>
        <v>1013.8659948195673</v>
      </c>
      <c r="I421" s="18">
        <v>1</v>
      </c>
      <c r="J421" s="18">
        <v>1</v>
      </c>
      <c r="K421" s="14">
        <f t="shared" ca="1" si="41"/>
        <v>2</v>
      </c>
      <c r="M421" s="19" t="str">
        <f t="shared" ca="1" si="39"/>
        <v>INDLDEFFTF-69</v>
      </c>
      <c r="N421" s="23" t="str">
        <f t="shared" ca="1" si="40"/>
        <v>Other utilities Saving Tech-Haulage Tractors, Trucks, Fishing boats 6.9y</v>
      </c>
      <c r="O421" s="23" t="s">
        <v>32</v>
      </c>
      <c r="P421" s="23" t="s">
        <v>33</v>
      </c>
      <c r="Q421" s="23"/>
      <c r="R421" s="23"/>
      <c r="S421" s="19" t="s">
        <v>34</v>
      </c>
      <c r="V421" s="16" t="str">
        <f t="shared" ca="1" si="42"/>
        <v>LD</v>
      </c>
      <c r="W421" s="14" t="str">
        <f t="shared" ca="1" si="42"/>
        <v>Other utilities</v>
      </c>
      <c r="X421" s="3" t="str">
        <f>'EE investment costs'!D470</f>
        <v>TF-69</v>
      </c>
      <c r="Y421" s="3" t="str">
        <f>'EE investment costs'!E470</f>
        <v>Haulage Tractors, Trucks, Fishing boats</v>
      </c>
      <c r="AC421" s="123">
        <f>'EE investment costs'!C470</f>
        <v>6.9</v>
      </c>
      <c r="AD421" s="22"/>
    </row>
    <row r="422" spans="2:30">
      <c r="B422" s="14" t="str">
        <f t="shared" ca="1" si="38"/>
        <v>INDLDEFFMT-70</v>
      </c>
      <c r="C422" s="15" t="str">
        <f t="shared" ca="1" si="37"/>
        <v>ILDMT</v>
      </c>
      <c r="D422" s="16">
        <f>'EE investment costs'!$F$15</f>
        <v>2016</v>
      </c>
      <c r="E422" s="14">
        <f>VLOOKUP(X422,'EE investment costs'!$D$56:$R$656,15,0)</f>
        <v>6.3</v>
      </c>
      <c r="F422" s="17">
        <f ca="1">INDEX('EE investment costs'!$D$56:$R$656,MATCH(X422,'EE investment costs'!$D$56:$D$656,0),MATCH($V$8,'EE investment costs'!$D$56:$R$56,0))</f>
        <v>956.252295343367</v>
      </c>
      <c r="I422" s="18">
        <v>1</v>
      </c>
      <c r="J422" s="18">
        <v>1</v>
      </c>
      <c r="K422" s="14">
        <f t="shared" ca="1" si="41"/>
        <v>3</v>
      </c>
      <c r="M422" s="19" t="str">
        <f t="shared" ca="1" si="39"/>
        <v>INDLDEFFMT-70</v>
      </c>
      <c r="N422" s="23" t="str">
        <f t="shared" ca="1" si="40"/>
        <v>Other utilities Saving Tech-Heat Medium Temp. up to 150C 7y</v>
      </c>
      <c r="O422" s="23" t="s">
        <v>32</v>
      </c>
      <c r="P422" s="23" t="s">
        <v>33</v>
      </c>
      <c r="Q422" s="23"/>
      <c r="R422" s="23"/>
      <c r="S422" s="19" t="s">
        <v>34</v>
      </c>
      <c r="V422" s="16" t="str">
        <f t="shared" ca="1" si="42"/>
        <v>LD</v>
      </c>
      <c r="W422" s="14" t="str">
        <f t="shared" ca="1" si="42"/>
        <v>Other utilities</v>
      </c>
      <c r="X422" s="3" t="str">
        <f>'EE investment costs'!D471</f>
        <v>MT-70</v>
      </c>
      <c r="Y422" s="3" t="str">
        <f>'EE investment costs'!E471</f>
        <v>Heat Medium Temp. up to 150C</v>
      </c>
      <c r="AC422" s="123">
        <f>'EE investment costs'!C471</f>
        <v>7</v>
      </c>
      <c r="AD422" s="22"/>
    </row>
    <row r="423" spans="2:30">
      <c r="B423" s="14" t="str">
        <f t="shared" ca="1" si="38"/>
        <v>INDLDEFFHT-70</v>
      </c>
      <c r="C423" s="15" t="str">
        <f t="shared" ca="1" si="37"/>
        <v>ILDHT</v>
      </c>
      <c r="D423" s="16">
        <f>'EE investment costs'!$F$15</f>
        <v>2016</v>
      </c>
      <c r="E423" s="14">
        <f>VLOOKUP(X423,'EE investment costs'!$D$56:$R$656,15,0)</f>
        <v>5.04</v>
      </c>
      <c r="F423" s="17">
        <f ca="1">INDEX('EE investment costs'!$D$56:$R$656,MATCH(X423,'EE investment costs'!$D$56:$D$656,0),MATCH($V$8,'EE investment costs'!$D$56:$R$56,0))</f>
        <v>667.34752572833145</v>
      </c>
      <c r="I423" s="18">
        <v>1</v>
      </c>
      <c r="J423" s="18">
        <v>1</v>
      </c>
      <c r="K423" s="14">
        <f t="shared" ca="1" si="41"/>
        <v>6</v>
      </c>
      <c r="M423" s="19" t="str">
        <f t="shared" ca="1" si="39"/>
        <v>INDLDEFFHT-70</v>
      </c>
      <c r="N423" s="23" t="str">
        <f t="shared" ca="1" si="40"/>
        <v>Other utilities Saving Tech-Heat High Temp. over 150C 7y</v>
      </c>
      <c r="O423" s="23" t="s">
        <v>32</v>
      </c>
      <c r="P423" s="23" t="s">
        <v>33</v>
      </c>
      <c r="Q423" s="23"/>
      <c r="R423" s="23"/>
      <c r="S423" s="19" t="s">
        <v>34</v>
      </c>
      <c r="V423" s="16" t="str">
        <f t="shared" ca="1" si="42"/>
        <v>LD</v>
      </c>
      <c r="W423" s="14" t="str">
        <f t="shared" ca="1" si="42"/>
        <v>Other utilities</v>
      </c>
      <c r="X423" s="3" t="str">
        <f>'EE investment costs'!D472</f>
        <v>HT-70</v>
      </c>
      <c r="Y423" s="3" t="str">
        <f>'EE investment costs'!E472</f>
        <v>Heat High Temp. over 150C</v>
      </c>
      <c r="AC423" s="123">
        <f>'EE investment costs'!C472</f>
        <v>7</v>
      </c>
      <c r="AD423" s="22"/>
    </row>
    <row r="424" spans="2:30">
      <c r="B424" s="14" t="str">
        <f t="shared" ca="1" si="38"/>
        <v>INDLDEFFRH-70</v>
      </c>
      <c r="C424" s="15" t="str">
        <f t="shared" ca="1" si="37"/>
        <v>ILDRH</v>
      </c>
      <c r="D424" s="16">
        <f>'EE investment costs'!$F$15</f>
        <v>2016</v>
      </c>
      <c r="E424" s="14">
        <f>VLOOKUP(X424,'EE investment costs'!$D$56:$R$656,15,0)</f>
        <v>16.560000000000002</v>
      </c>
      <c r="F424" s="17">
        <f ca="1">INDEX('EE investment costs'!$D$56:$R$656,MATCH(X424,'EE investment costs'!$D$56:$D$656,0),MATCH($V$8,'EE investment costs'!$D$56:$R$56,0))</f>
        <v>1296.1490590312403</v>
      </c>
      <c r="I424" s="18">
        <v>1</v>
      </c>
      <c r="J424" s="18">
        <v>1</v>
      </c>
      <c r="K424" s="14">
        <f t="shared" ca="1" si="41"/>
        <v>0</v>
      </c>
      <c r="M424" s="19" t="str">
        <f t="shared" ca="1" si="39"/>
        <v>INDLDEFFRH-70</v>
      </c>
      <c r="N424" s="23" t="str">
        <f t="shared" ca="1" si="40"/>
        <v>Other utilities Saving Tech-Heat Room Heat 7y</v>
      </c>
      <c r="O424" s="23" t="s">
        <v>32</v>
      </c>
      <c r="P424" s="23" t="s">
        <v>33</v>
      </c>
      <c r="Q424" s="23"/>
      <c r="R424" s="23"/>
      <c r="S424" s="19" t="s">
        <v>34</v>
      </c>
      <c r="V424" s="16" t="str">
        <f t="shared" ca="1" si="42"/>
        <v>LD</v>
      </c>
      <c r="W424" s="14" t="str">
        <f t="shared" ca="1" si="42"/>
        <v>Other utilities</v>
      </c>
      <c r="X424" s="3" t="str">
        <f>'EE investment costs'!D473</f>
        <v>RH-70</v>
      </c>
      <c r="Y424" s="3" t="str">
        <f>'EE investment costs'!E473</f>
        <v>Heat Room Heat</v>
      </c>
      <c r="AC424" s="123">
        <f>'EE investment costs'!C473</f>
        <v>7</v>
      </c>
      <c r="AD424" s="22"/>
    </row>
    <row r="425" spans="2:30">
      <c r="B425" s="14" t="str">
        <f t="shared" ca="1" si="38"/>
        <v>INDLDEFFLA-70</v>
      </c>
      <c r="C425" s="15" t="str">
        <f t="shared" ca="1" si="37"/>
        <v>ILDLA</v>
      </c>
      <c r="D425" s="16">
        <f>'EE investment costs'!$F$15</f>
        <v>2016</v>
      </c>
      <c r="E425" s="14">
        <f>VLOOKUP(X425,'EE investment costs'!$D$56:$R$656,15,0)</f>
        <v>4.3010000000000002</v>
      </c>
      <c r="F425" s="17">
        <f ca="1">INDEX('EE investment costs'!$D$56:$R$656,MATCH(X425,'EE investment costs'!$D$56:$D$656,0),MATCH($V$8,'EE investment costs'!$D$56:$R$56,0))</f>
        <v>2070.5134733006871</v>
      </c>
      <c r="I425" s="18">
        <v>1</v>
      </c>
      <c r="J425" s="18">
        <v>1</v>
      </c>
      <c r="K425" s="14">
        <f t="shared" ca="1" si="41"/>
        <v>0</v>
      </c>
      <c r="M425" s="19" t="str">
        <f t="shared" ca="1" si="39"/>
        <v>INDLDEFFLA-70</v>
      </c>
      <c r="N425" s="23" t="str">
        <f t="shared" ca="1" si="40"/>
        <v>Other utilities Saving Tech-Light 7y</v>
      </c>
      <c r="O425" s="23" t="s">
        <v>32</v>
      </c>
      <c r="P425" s="23" t="s">
        <v>33</v>
      </c>
      <c r="Q425" s="23"/>
      <c r="R425" s="23"/>
      <c r="S425" s="19" t="s">
        <v>34</v>
      </c>
      <c r="V425" s="16" t="str">
        <f t="shared" ca="1" si="42"/>
        <v>LD</v>
      </c>
      <c r="W425" s="14" t="str">
        <f t="shared" ca="1" si="42"/>
        <v>Other utilities</v>
      </c>
      <c r="X425" s="3" t="str">
        <f>'EE investment costs'!D474</f>
        <v>LA-70</v>
      </c>
      <c r="Y425" s="3" t="str">
        <f>'EE investment costs'!E474</f>
        <v>Light</v>
      </c>
      <c r="AC425" s="123">
        <f>'EE investment costs'!C474</f>
        <v>7</v>
      </c>
      <c r="AD425" s="22"/>
    </row>
    <row r="426" spans="2:30">
      <c r="B426" s="14" t="str">
        <f t="shared" ca="1" si="38"/>
        <v>INDLDEFFEM-70</v>
      </c>
      <c r="C426" s="15" t="str">
        <f t="shared" ca="1" si="37"/>
        <v>ILDEM</v>
      </c>
      <c r="D426" s="16">
        <f>'EE investment costs'!$F$15</f>
        <v>2016</v>
      </c>
      <c r="E426" s="14">
        <f>VLOOKUP(X426,'EE investment costs'!$D$56:$R$656,15,0)</f>
        <v>4.5160499999999999</v>
      </c>
      <c r="F426" s="17">
        <f ca="1">INDEX('EE investment costs'!$D$56:$R$656,MATCH(X426,'EE investment costs'!$D$56:$D$656,0),MATCH($V$8,'EE investment costs'!$D$56:$R$56,0))</f>
        <v>2567.5100156536614</v>
      </c>
      <c r="I426" s="18">
        <v>1</v>
      </c>
      <c r="J426" s="18">
        <v>1</v>
      </c>
      <c r="K426" s="14">
        <f t="shared" ca="1" si="41"/>
        <v>0</v>
      </c>
      <c r="M426" s="19" t="str">
        <f t="shared" ca="1" si="39"/>
        <v>INDLDEFFEM-70</v>
      </c>
      <c r="N426" s="23" t="str">
        <f t="shared" ca="1" si="40"/>
        <v>Other utilities Saving Tech-Electric Motors 7y</v>
      </c>
      <c r="O426" s="23" t="s">
        <v>32</v>
      </c>
      <c r="P426" s="23" t="s">
        <v>33</v>
      </c>
      <c r="Q426" s="23"/>
      <c r="R426" s="23"/>
      <c r="S426" s="19" t="s">
        <v>34</v>
      </c>
      <c r="V426" s="16" t="str">
        <f t="shared" ca="1" si="42"/>
        <v>LD</v>
      </c>
      <c r="W426" s="14" t="str">
        <f t="shared" ca="1" si="42"/>
        <v>Other utilities</v>
      </c>
      <c r="X426" s="3" t="str">
        <f>'EE investment costs'!D475</f>
        <v>EM-70</v>
      </c>
      <c r="Y426" s="3" t="str">
        <f>'EE investment costs'!E475</f>
        <v>Electric Motors</v>
      </c>
      <c r="AC426" s="123">
        <f>'EE investment costs'!C475</f>
        <v>7</v>
      </c>
      <c r="AD426" s="22"/>
    </row>
    <row r="427" spans="2:30" ht="13.5" thickBot="1">
      <c r="B427" s="14" t="str">
        <f t="shared" ca="1" si="38"/>
        <v>INDLDEFFTF-70</v>
      </c>
      <c r="C427" s="15" t="str">
        <f t="shared" ca="1" si="37"/>
        <v>ILDTF</v>
      </c>
      <c r="D427" s="16">
        <f>'EE investment costs'!$F$15</f>
        <v>2016</v>
      </c>
      <c r="E427" s="14">
        <f>VLOOKUP(X427,'EE investment costs'!$D$56:$R$656,15,0)</f>
        <v>17.5</v>
      </c>
      <c r="F427" s="17">
        <f ca="1">INDEX('EE investment costs'!$D$56:$R$656,MATCH(X427,'EE investment costs'!$D$56:$D$656,0),MATCH($V$8,'EE investment costs'!$D$56:$R$56,0))</f>
        <v>1028.559704889416</v>
      </c>
      <c r="I427" s="18">
        <v>1</v>
      </c>
      <c r="J427" s="18">
        <v>1</v>
      </c>
      <c r="K427" s="14">
        <f t="shared" ca="1" si="41"/>
        <v>2</v>
      </c>
      <c r="M427" s="24" t="str">
        <f t="shared" ca="1" si="39"/>
        <v>INDLDEFFTF-70</v>
      </c>
      <c r="N427" s="25" t="str">
        <f t="shared" ca="1" si="40"/>
        <v>Other utilities Saving Tech-Haulage Tractors, Trucks, Fishing boats 7y</v>
      </c>
      <c r="O427" s="25" t="s">
        <v>32</v>
      </c>
      <c r="P427" s="25" t="s">
        <v>33</v>
      </c>
      <c r="Q427" s="25"/>
      <c r="R427" s="25"/>
      <c r="S427" s="24" t="s">
        <v>34</v>
      </c>
      <c r="V427" s="16" t="str">
        <f t="shared" ca="1" si="42"/>
        <v>LD</v>
      </c>
      <c r="W427" s="14" t="str">
        <f t="shared" ca="1" si="42"/>
        <v>Other utilities</v>
      </c>
      <c r="X427" s="3" t="str">
        <f>'EE investment costs'!D476</f>
        <v>TF-70</v>
      </c>
      <c r="Y427" s="3" t="str">
        <f>'EE investment costs'!E476</f>
        <v>Haulage Tractors, Trucks, Fishing boats</v>
      </c>
      <c r="AC427" s="123">
        <f>'EE investment costs'!C476</f>
        <v>7</v>
      </c>
      <c r="AD427" s="22"/>
    </row>
    <row r="428" spans="2:30">
      <c r="B428" s="14" t="str">
        <f t="shared" ca="1" si="38"/>
        <v>INDLDEFFMT-71</v>
      </c>
      <c r="C428" s="15" t="str">
        <f ca="1">"I"&amp;MID(B428,4,1)&amp;"D"&amp;MID(B428,9,2)</f>
        <v>ILDMT</v>
      </c>
      <c r="D428" s="16">
        <f>'EE investment costs'!$F$15</f>
        <v>2016</v>
      </c>
      <c r="E428" s="14">
        <f>VLOOKUP(X428,'EE investment costs'!$D$56:$R$656,15,0)</f>
        <v>6.31</v>
      </c>
      <c r="F428" s="17">
        <f ca="1">INDEX('EE investment costs'!$D$56:$R$656,MATCH(X428,'EE investment costs'!$D$56:$D$656,0),MATCH($V$8,'EE investment costs'!$D$56:$R$56,0))</f>
        <v>968.0005524477549</v>
      </c>
      <c r="I428" s="18">
        <v>1</v>
      </c>
      <c r="J428" s="18">
        <v>1</v>
      </c>
      <c r="K428" s="14">
        <f t="shared" ca="1" si="41"/>
        <v>3</v>
      </c>
      <c r="M428" s="20" t="str">
        <f t="shared" ca="1" si="39"/>
        <v>INDLDEFFMT-71</v>
      </c>
      <c r="N428" s="21" t="str">
        <f t="shared" ca="1" si="40"/>
        <v>Other utilities Saving Tech-Heat Medium Temp. up to 150C 7.1y</v>
      </c>
      <c r="O428" s="21" t="s">
        <v>32</v>
      </c>
      <c r="P428" s="21" t="s">
        <v>33</v>
      </c>
      <c r="Q428" s="21"/>
      <c r="R428" s="21"/>
      <c r="S428" s="20" t="s">
        <v>34</v>
      </c>
      <c r="V428" s="16" t="str">
        <f t="shared" ca="1" si="42"/>
        <v>LD</v>
      </c>
      <c r="W428" s="14" t="str">
        <f t="shared" ca="1" si="42"/>
        <v>Other utilities</v>
      </c>
      <c r="X428" s="3" t="str">
        <f>'EE investment costs'!D477</f>
        <v>MT-71</v>
      </c>
      <c r="Y428" s="3" t="str">
        <f>'EE investment costs'!E477</f>
        <v>Heat Medium Temp. up to 150C</v>
      </c>
      <c r="AC428" s="123">
        <f>'EE investment costs'!C477</f>
        <v>7.1</v>
      </c>
      <c r="AD428" s="22"/>
    </row>
    <row r="429" spans="2:30">
      <c r="B429" s="14" t="str">
        <f t="shared" ca="1" si="38"/>
        <v>INDLDEFFHT-71</v>
      </c>
      <c r="C429" s="15" t="str">
        <f t="shared" ref="C429:C487" ca="1" si="43">"I"&amp;MID(B429,4,1)&amp;"D"&amp;MID(B429,9,2)</f>
        <v>ILDHT</v>
      </c>
      <c r="D429" s="16">
        <f>'EE investment costs'!$F$15</f>
        <v>2016</v>
      </c>
      <c r="E429" s="14">
        <f>VLOOKUP(X429,'EE investment costs'!$D$56:$R$656,15,0)</f>
        <v>5.048</v>
      </c>
      <c r="F429" s="17">
        <f ca="1">INDEX('EE investment costs'!$D$56:$R$656,MATCH(X429,'EE investment costs'!$D$56:$D$656,0),MATCH($V$8,'EE investment costs'!$D$56:$R$56,0))</f>
        <v>673.73188674897494</v>
      </c>
      <c r="I429" s="18">
        <v>1</v>
      </c>
      <c r="J429" s="18">
        <v>1</v>
      </c>
      <c r="K429" s="14">
        <f t="shared" ca="1" si="41"/>
        <v>6</v>
      </c>
      <c r="M429" s="19" t="str">
        <f t="shared" ca="1" si="39"/>
        <v>INDLDEFFHT-71</v>
      </c>
      <c r="N429" s="23" t="str">
        <f t="shared" ca="1" si="40"/>
        <v>Other utilities Saving Tech-Heat High Temp. over 150C 7.1y</v>
      </c>
      <c r="O429" s="23" t="s">
        <v>32</v>
      </c>
      <c r="P429" s="23" t="s">
        <v>33</v>
      </c>
      <c r="Q429" s="23"/>
      <c r="R429" s="23"/>
      <c r="S429" s="19" t="s">
        <v>34</v>
      </c>
      <c r="V429" s="16" t="str">
        <f t="shared" ca="1" si="42"/>
        <v>LD</v>
      </c>
      <c r="W429" s="14" t="str">
        <f t="shared" ca="1" si="42"/>
        <v>Other utilities</v>
      </c>
      <c r="X429" s="3" t="str">
        <f>'EE investment costs'!D478</f>
        <v>HT-71</v>
      </c>
      <c r="Y429" s="3" t="str">
        <f>'EE investment costs'!E478</f>
        <v>Heat High Temp. over 150C</v>
      </c>
      <c r="AC429" s="123">
        <f>'EE investment costs'!C478</f>
        <v>7.1</v>
      </c>
      <c r="AD429" s="22"/>
    </row>
    <row r="430" spans="2:30">
      <c r="B430" s="14" t="str">
        <f t="shared" ca="1" si="38"/>
        <v>INDLDEFFRH-71</v>
      </c>
      <c r="C430" s="15" t="str">
        <f t="shared" ca="1" si="43"/>
        <v>ILDRH</v>
      </c>
      <c r="D430" s="16">
        <f>'EE investment costs'!$F$15</f>
        <v>2016</v>
      </c>
      <c r="E430" s="14">
        <f>VLOOKUP(X430,'EE investment costs'!$D$56:$R$656,15,0)</f>
        <v>16.57866666666667</v>
      </c>
      <c r="F430" s="17">
        <f ca="1">INDEX('EE investment costs'!$D$56:$R$656,MATCH(X430,'EE investment costs'!$D$56:$D$656,0),MATCH($V$8,'EE investment costs'!$D$56:$R$56,0))</f>
        <v>1333.1818892892754</v>
      </c>
      <c r="I430" s="18">
        <v>1</v>
      </c>
      <c r="J430" s="18">
        <v>1</v>
      </c>
      <c r="K430" s="14">
        <f t="shared" ca="1" si="41"/>
        <v>0</v>
      </c>
      <c r="M430" s="19" t="str">
        <f t="shared" ca="1" si="39"/>
        <v>INDLDEFFRH-71</v>
      </c>
      <c r="N430" s="23" t="str">
        <f t="shared" ca="1" si="40"/>
        <v>Other utilities Saving Tech-Heat Room Heat 7.1y</v>
      </c>
      <c r="O430" s="23" t="s">
        <v>32</v>
      </c>
      <c r="P430" s="23" t="s">
        <v>33</v>
      </c>
      <c r="Q430" s="23"/>
      <c r="R430" s="23"/>
      <c r="S430" s="19" t="s">
        <v>34</v>
      </c>
      <c r="V430" s="16" t="str">
        <f t="shared" ca="1" si="42"/>
        <v>LD</v>
      </c>
      <c r="W430" s="14" t="str">
        <f t="shared" ca="1" si="42"/>
        <v>Other utilities</v>
      </c>
      <c r="X430" s="3" t="str">
        <f>'EE investment costs'!D479</f>
        <v>RH-71</v>
      </c>
      <c r="Y430" s="3" t="str">
        <f>'EE investment costs'!E479</f>
        <v>Heat Room Heat</v>
      </c>
      <c r="AC430" s="123">
        <f>'EE investment costs'!C479</f>
        <v>7.1</v>
      </c>
      <c r="AD430" s="22"/>
    </row>
    <row r="431" spans="2:30">
      <c r="B431" s="14" t="str">
        <f t="shared" ca="1" si="38"/>
        <v>INDLDEFFLA-71</v>
      </c>
      <c r="C431" s="15" t="str">
        <f t="shared" ca="1" si="43"/>
        <v>ILDLA</v>
      </c>
      <c r="D431" s="16">
        <f>'EE investment costs'!$F$15</f>
        <v>2016</v>
      </c>
      <c r="E431" s="14">
        <f>VLOOKUP(X431,'EE investment costs'!$D$56:$R$656,15,0)</f>
        <v>4.3140333333333336</v>
      </c>
      <c r="F431" s="17">
        <f ca="1">INDEX('EE investment costs'!$D$56:$R$656,MATCH(X431,'EE investment costs'!$D$56:$D$656,0),MATCH($V$8,'EE investment costs'!$D$56:$R$56,0))</f>
        <v>2085.9879766466988</v>
      </c>
      <c r="I431" s="18">
        <v>1</v>
      </c>
      <c r="J431" s="18">
        <v>1</v>
      </c>
      <c r="K431" s="14">
        <f t="shared" ca="1" si="41"/>
        <v>0</v>
      </c>
      <c r="M431" s="19" t="str">
        <f t="shared" ca="1" si="39"/>
        <v>INDLDEFFLA-71</v>
      </c>
      <c r="N431" s="23" t="str">
        <f t="shared" ca="1" si="40"/>
        <v>Other utilities Saving Tech-Light 7.1y</v>
      </c>
      <c r="O431" s="23" t="s">
        <v>32</v>
      </c>
      <c r="P431" s="23" t="s">
        <v>33</v>
      </c>
      <c r="Q431" s="23"/>
      <c r="R431" s="23"/>
      <c r="S431" s="19" t="s">
        <v>34</v>
      </c>
      <c r="V431" s="16" t="str">
        <f t="shared" ca="1" si="42"/>
        <v>LD</v>
      </c>
      <c r="W431" s="14" t="str">
        <f t="shared" ca="1" si="42"/>
        <v>Other utilities</v>
      </c>
      <c r="X431" s="3" t="str">
        <f>'EE investment costs'!D480</f>
        <v>LA-71</v>
      </c>
      <c r="Y431" s="3" t="str">
        <f>'EE investment costs'!E480</f>
        <v>Light</v>
      </c>
      <c r="AC431" s="123">
        <f>'EE investment costs'!C480</f>
        <v>7.1</v>
      </c>
      <c r="AD431" s="22"/>
    </row>
    <row r="432" spans="2:30">
      <c r="B432" s="14" t="str">
        <f t="shared" ca="1" si="38"/>
        <v>INDLDEFFEM-71</v>
      </c>
      <c r="C432" s="15" t="str">
        <f t="shared" ca="1" si="43"/>
        <v>ILDEM</v>
      </c>
      <c r="D432" s="16">
        <f>'EE investment costs'!$F$15</f>
        <v>2016</v>
      </c>
      <c r="E432" s="14">
        <f>VLOOKUP(X432,'EE investment costs'!$D$56:$R$656,15,0)</f>
        <v>4.5297349999999996</v>
      </c>
      <c r="F432" s="17">
        <f ca="1">INDEX('EE investment costs'!$D$56:$R$656,MATCH(X432,'EE investment costs'!$D$56:$D$656,0),MATCH($V$8,'EE investment costs'!$D$56:$R$56,0))</f>
        <v>2598.078451119698</v>
      </c>
      <c r="I432" s="18">
        <v>1</v>
      </c>
      <c r="J432" s="18">
        <v>1</v>
      </c>
      <c r="K432" s="14">
        <f t="shared" ca="1" si="41"/>
        <v>0</v>
      </c>
      <c r="M432" s="19" t="str">
        <f t="shared" ca="1" si="39"/>
        <v>INDLDEFFEM-71</v>
      </c>
      <c r="N432" s="23" t="str">
        <f t="shared" ca="1" si="40"/>
        <v>Other utilities Saving Tech-Electric Motors 7.1y</v>
      </c>
      <c r="O432" s="23" t="s">
        <v>32</v>
      </c>
      <c r="P432" s="23" t="s">
        <v>33</v>
      </c>
      <c r="Q432" s="23"/>
      <c r="R432" s="23"/>
      <c r="S432" s="19" t="s">
        <v>34</v>
      </c>
      <c r="V432" s="16" t="str">
        <f t="shared" ca="1" si="42"/>
        <v>LD</v>
      </c>
      <c r="W432" s="14" t="str">
        <f t="shared" ca="1" si="42"/>
        <v>Other utilities</v>
      </c>
      <c r="X432" s="3" t="str">
        <f>'EE investment costs'!D481</f>
        <v>EM-71</v>
      </c>
      <c r="Y432" s="3" t="str">
        <f>'EE investment costs'!E481</f>
        <v>Electric Motors</v>
      </c>
      <c r="AC432" s="123">
        <f>'EE investment costs'!C481</f>
        <v>7.1</v>
      </c>
      <c r="AD432" s="22"/>
    </row>
    <row r="433" spans="2:30">
      <c r="B433" s="14" t="str">
        <f t="shared" ca="1" si="38"/>
        <v>INDLDEFFTF-71</v>
      </c>
      <c r="C433" s="15" t="str">
        <f t="shared" ca="1" si="43"/>
        <v>ILDTF</v>
      </c>
      <c r="D433" s="16">
        <f>'EE investment costs'!$F$15</f>
        <v>2016</v>
      </c>
      <c r="E433" s="14">
        <f>VLOOKUP(X433,'EE investment costs'!$D$56:$R$656,15,0)</f>
        <v>17.583333333333332</v>
      </c>
      <c r="F433" s="17">
        <f ca="1">INDEX('EE investment costs'!$D$56:$R$656,MATCH(X433,'EE investment costs'!$D$56:$D$656,0),MATCH($V$8,'EE investment costs'!$D$56:$R$56,0))</f>
        <v>1043.2534149592648</v>
      </c>
      <c r="I433" s="18">
        <v>1</v>
      </c>
      <c r="J433" s="18">
        <v>1</v>
      </c>
      <c r="K433" s="14">
        <f t="shared" ca="1" si="41"/>
        <v>2</v>
      </c>
      <c r="M433" s="19" t="str">
        <f t="shared" ca="1" si="39"/>
        <v>INDLDEFFTF-71</v>
      </c>
      <c r="N433" s="23" t="str">
        <f t="shared" ca="1" si="40"/>
        <v>Other utilities Saving Tech-Haulage Tractors, Trucks, Fishing boats 7.1y</v>
      </c>
      <c r="O433" s="23" t="s">
        <v>32</v>
      </c>
      <c r="P433" s="23" t="s">
        <v>33</v>
      </c>
      <c r="Q433" s="23"/>
      <c r="R433" s="23"/>
      <c r="S433" s="19" t="s">
        <v>34</v>
      </c>
      <c r="V433" s="16" t="str">
        <f t="shared" ca="1" si="42"/>
        <v>LD</v>
      </c>
      <c r="W433" s="14" t="str">
        <f t="shared" ca="1" si="42"/>
        <v>Other utilities</v>
      </c>
      <c r="X433" s="3" t="str">
        <f>'EE investment costs'!D482</f>
        <v>TF-71</v>
      </c>
      <c r="Y433" s="3" t="str">
        <f>'EE investment costs'!E482</f>
        <v>Haulage Tractors, Trucks, Fishing boats</v>
      </c>
      <c r="AC433" s="123">
        <f>'EE investment costs'!C482</f>
        <v>7.1</v>
      </c>
      <c r="AD433" s="22"/>
    </row>
    <row r="434" spans="2:30">
      <c r="B434" s="14" t="str">
        <f t="shared" ca="1" si="38"/>
        <v>INDLDEFFMT-72</v>
      </c>
      <c r="C434" s="15" t="str">
        <f t="shared" ca="1" si="43"/>
        <v>ILDMT</v>
      </c>
      <c r="D434" s="16">
        <f>'EE investment costs'!$F$15</f>
        <v>2016</v>
      </c>
      <c r="E434" s="14">
        <f>VLOOKUP(X434,'EE investment costs'!$D$56:$R$656,15,0)</f>
        <v>6.32</v>
      </c>
      <c r="F434" s="17">
        <f ca="1">INDEX('EE investment costs'!$D$56:$R$656,MATCH(X434,'EE investment costs'!$D$56:$D$656,0),MATCH($V$8,'EE investment costs'!$D$56:$R$56,0))</f>
        <v>979.74880955214292</v>
      </c>
      <c r="I434" s="18">
        <v>1</v>
      </c>
      <c r="J434" s="18">
        <v>1</v>
      </c>
      <c r="K434" s="14">
        <f t="shared" ca="1" si="41"/>
        <v>3</v>
      </c>
      <c r="M434" s="19" t="str">
        <f t="shared" ca="1" si="39"/>
        <v>INDLDEFFMT-72</v>
      </c>
      <c r="N434" s="23" t="str">
        <f t="shared" ca="1" si="40"/>
        <v>Other utilities Saving Tech-Heat Medium Temp. up to 150C 7.2y</v>
      </c>
      <c r="O434" s="23" t="s">
        <v>32</v>
      </c>
      <c r="P434" s="23" t="s">
        <v>33</v>
      </c>
      <c r="Q434" s="23"/>
      <c r="R434" s="23"/>
      <c r="S434" s="19" t="s">
        <v>34</v>
      </c>
      <c r="V434" s="16" t="str">
        <f t="shared" ca="1" si="42"/>
        <v>LD</v>
      </c>
      <c r="W434" s="14" t="str">
        <f t="shared" ca="1" si="42"/>
        <v>Other utilities</v>
      </c>
      <c r="X434" s="3" t="str">
        <f>'EE investment costs'!D483</f>
        <v>MT-72</v>
      </c>
      <c r="Y434" s="3" t="str">
        <f>'EE investment costs'!E483</f>
        <v>Heat Medium Temp. up to 150C</v>
      </c>
      <c r="AC434" s="123">
        <f>'EE investment costs'!C483</f>
        <v>7.2</v>
      </c>
      <c r="AD434" s="22"/>
    </row>
    <row r="435" spans="2:30">
      <c r="B435" s="14" t="str">
        <f t="shared" ca="1" si="38"/>
        <v>INDLDEFFHT-72</v>
      </c>
      <c r="C435" s="15" t="str">
        <f t="shared" ca="1" si="43"/>
        <v>ILDHT</v>
      </c>
      <c r="D435" s="16">
        <f>'EE investment costs'!$F$15</f>
        <v>2016</v>
      </c>
      <c r="E435" s="14">
        <f>VLOOKUP(X435,'EE investment costs'!$D$56:$R$656,15,0)</f>
        <v>5.056</v>
      </c>
      <c r="F435" s="17">
        <f ca="1">INDEX('EE investment costs'!$D$56:$R$656,MATCH(X435,'EE investment costs'!$D$56:$D$656,0),MATCH($V$8,'EE investment costs'!$D$56:$R$56,0))</f>
        <v>680.11624776961844</v>
      </c>
      <c r="I435" s="18">
        <v>1</v>
      </c>
      <c r="J435" s="18">
        <v>1</v>
      </c>
      <c r="K435" s="14">
        <f t="shared" ca="1" si="41"/>
        <v>6</v>
      </c>
      <c r="M435" s="19" t="str">
        <f t="shared" ca="1" si="39"/>
        <v>INDLDEFFHT-72</v>
      </c>
      <c r="N435" s="23" t="str">
        <f t="shared" ca="1" si="40"/>
        <v>Other utilities Saving Tech-Heat High Temp. over 150C 7.2y</v>
      </c>
      <c r="O435" s="23" t="s">
        <v>32</v>
      </c>
      <c r="P435" s="23" t="s">
        <v>33</v>
      </c>
      <c r="Q435" s="23"/>
      <c r="R435" s="23"/>
      <c r="S435" s="19" t="s">
        <v>34</v>
      </c>
      <c r="V435" s="16" t="str">
        <f t="shared" ca="1" si="42"/>
        <v>LD</v>
      </c>
      <c r="W435" s="14" t="str">
        <f t="shared" ca="1" si="42"/>
        <v>Other utilities</v>
      </c>
      <c r="X435" s="3" t="str">
        <f>'EE investment costs'!D484</f>
        <v>HT-72</v>
      </c>
      <c r="Y435" s="3" t="str">
        <f>'EE investment costs'!E484</f>
        <v>Heat High Temp. over 150C</v>
      </c>
      <c r="AC435" s="123">
        <f>'EE investment costs'!C484</f>
        <v>7.2</v>
      </c>
      <c r="AD435" s="22"/>
    </row>
    <row r="436" spans="2:30">
      <c r="B436" s="14" t="str">
        <f t="shared" ca="1" si="38"/>
        <v>INDLDEFFRH-72</v>
      </c>
      <c r="C436" s="15" t="str">
        <f t="shared" ca="1" si="43"/>
        <v>ILDRH</v>
      </c>
      <c r="D436" s="16">
        <f>'EE investment costs'!$F$15</f>
        <v>2016</v>
      </c>
      <c r="E436" s="14">
        <f>VLOOKUP(X436,'EE investment costs'!$D$56:$R$656,15,0)</f>
        <v>16.597333333333335</v>
      </c>
      <c r="F436" s="17">
        <f ca="1">INDEX('EE investment costs'!$D$56:$R$656,MATCH(X436,'EE investment costs'!$D$56:$D$656,0),MATCH($V$8,'EE investment costs'!$D$56:$R$56,0))</f>
        <v>1370.214719547311</v>
      </c>
      <c r="I436" s="18">
        <v>1</v>
      </c>
      <c r="J436" s="18">
        <v>1</v>
      </c>
      <c r="K436" s="14">
        <f t="shared" ca="1" si="41"/>
        <v>0</v>
      </c>
      <c r="M436" s="19" t="str">
        <f t="shared" ca="1" si="39"/>
        <v>INDLDEFFRH-72</v>
      </c>
      <c r="N436" s="23" t="str">
        <f t="shared" ca="1" si="40"/>
        <v>Other utilities Saving Tech-Heat Room Heat 7.2y</v>
      </c>
      <c r="O436" s="23" t="s">
        <v>32</v>
      </c>
      <c r="P436" s="23" t="s">
        <v>33</v>
      </c>
      <c r="Q436" s="23"/>
      <c r="R436" s="23"/>
      <c r="S436" s="19" t="s">
        <v>34</v>
      </c>
      <c r="V436" s="16" t="str">
        <f t="shared" ca="1" si="42"/>
        <v>LD</v>
      </c>
      <c r="W436" s="14" t="str">
        <f t="shared" ca="1" si="42"/>
        <v>Other utilities</v>
      </c>
      <c r="X436" s="3" t="str">
        <f>'EE investment costs'!D485</f>
        <v>RH-72</v>
      </c>
      <c r="Y436" s="3" t="str">
        <f>'EE investment costs'!E485</f>
        <v>Heat Room Heat</v>
      </c>
      <c r="AC436" s="123">
        <f>'EE investment costs'!C485</f>
        <v>7.2</v>
      </c>
      <c r="AD436" s="22"/>
    </row>
    <row r="437" spans="2:30">
      <c r="B437" s="14" t="str">
        <f t="shared" ca="1" si="38"/>
        <v>INDLDEFFLA-72</v>
      </c>
      <c r="C437" s="15" t="str">
        <f t="shared" ca="1" si="43"/>
        <v>ILDLA</v>
      </c>
      <c r="D437" s="16">
        <f>'EE investment costs'!$F$15</f>
        <v>2016</v>
      </c>
      <c r="E437" s="14">
        <f>VLOOKUP(X437,'EE investment costs'!$D$56:$R$656,15,0)</f>
        <v>4.3270666666666671</v>
      </c>
      <c r="F437" s="17">
        <f ca="1">INDEX('EE investment costs'!$D$56:$R$656,MATCH(X437,'EE investment costs'!$D$56:$D$656,0),MATCH($V$8,'EE investment costs'!$D$56:$R$56,0))</f>
        <v>2101.462479992711</v>
      </c>
      <c r="I437" s="18">
        <v>1</v>
      </c>
      <c r="J437" s="18">
        <v>1</v>
      </c>
      <c r="K437" s="14">
        <f t="shared" ca="1" si="41"/>
        <v>0</v>
      </c>
      <c r="M437" s="19" t="str">
        <f t="shared" ca="1" si="39"/>
        <v>INDLDEFFLA-72</v>
      </c>
      <c r="N437" s="23" t="str">
        <f t="shared" ca="1" si="40"/>
        <v>Other utilities Saving Tech-Light 7.2y</v>
      </c>
      <c r="O437" s="23" t="s">
        <v>32</v>
      </c>
      <c r="P437" s="23" t="s">
        <v>33</v>
      </c>
      <c r="Q437" s="23"/>
      <c r="R437" s="23"/>
      <c r="S437" s="19" t="s">
        <v>34</v>
      </c>
      <c r="V437" s="16" t="str">
        <f t="shared" ca="1" si="42"/>
        <v>LD</v>
      </c>
      <c r="W437" s="14" t="str">
        <f t="shared" ca="1" si="42"/>
        <v>Other utilities</v>
      </c>
      <c r="X437" s="3" t="str">
        <f>'EE investment costs'!D486</f>
        <v>LA-72</v>
      </c>
      <c r="Y437" s="3" t="str">
        <f>'EE investment costs'!E486</f>
        <v>Light</v>
      </c>
      <c r="AC437" s="123">
        <f>'EE investment costs'!C486</f>
        <v>7.2</v>
      </c>
      <c r="AD437" s="22"/>
    </row>
    <row r="438" spans="2:30">
      <c r="B438" s="14" t="str">
        <f t="shared" ca="1" si="38"/>
        <v>INDLDEFFEM-72</v>
      </c>
      <c r="C438" s="15" t="str">
        <f t="shared" ca="1" si="43"/>
        <v>ILDEM</v>
      </c>
      <c r="D438" s="16">
        <f>'EE investment costs'!$F$15</f>
        <v>2016</v>
      </c>
      <c r="E438" s="14">
        <f>VLOOKUP(X438,'EE investment costs'!$D$56:$R$656,15,0)</f>
        <v>4.5434200000000002</v>
      </c>
      <c r="F438" s="17">
        <f ca="1">INDEX('EE investment costs'!$D$56:$R$656,MATCH(X438,'EE investment costs'!$D$56:$D$656,0),MATCH($V$8,'EE investment costs'!$D$56:$R$56,0))</f>
        <v>2628.646886585735</v>
      </c>
      <c r="I438" s="18">
        <v>1</v>
      </c>
      <c r="J438" s="18">
        <v>1</v>
      </c>
      <c r="K438" s="14">
        <f t="shared" ca="1" si="41"/>
        <v>0</v>
      </c>
      <c r="M438" s="19" t="str">
        <f t="shared" ca="1" si="39"/>
        <v>INDLDEFFEM-72</v>
      </c>
      <c r="N438" s="23" t="str">
        <f t="shared" ca="1" si="40"/>
        <v>Other utilities Saving Tech-Electric Motors 7.2y</v>
      </c>
      <c r="O438" s="23" t="s">
        <v>32</v>
      </c>
      <c r="P438" s="23" t="s">
        <v>33</v>
      </c>
      <c r="Q438" s="23"/>
      <c r="R438" s="23"/>
      <c r="S438" s="19" t="s">
        <v>34</v>
      </c>
      <c r="V438" s="16" t="str">
        <f t="shared" ca="1" si="42"/>
        <v>LD</v>
      </c>
      <c r="W438" s="14" t="str">
        <f t="shared" ca="1" si="42"/>
        <v>Other utilities</v>
      </c>
      <c r="X438" s="3" t="str">
        <f>'EE investment costs'!D487</f>
        <v>EM-72</v>
      </c>
      <c r="Y438" s="3" t="str">
        <f>'EE investment costs'!E487</f>
        <v>Electric Motors</v>
      </c>
      <c r="AC438" s="123">
        <f>'EE investment costs'!C487</f>
        <v>7.2</v>
      </c>
      <c r="AD438" s="22"/>
    </row>
    <row r="439" spans="2:30">
      <c r="B439" s="14" t="str">
        <f t="shared" ca="1" si="38"/>
        <v>INDLDEFFTF-72</v>
      </c>
      <c r="C439" s="15" t="str">
        <f t="shared" ca="1" si="43"/>
        <v>ILDTF</v>
      </c>
      <c r="D439" s="16">
        <f>'EE investment costs'!$F$15</f>
        <v>2016</v>
      </c>
      <c r="E439" s="14">
        <f>VLOOKUP(X439,'EE investment costs'!$D$56:$R$656,15,0)</f>
        <v>17.666666666666664</v>
      </c>
      <c r="F439" s="17">
        <f ca="1">INDEX('EE investment costs'!$D$56:$R$656,MATCH(X439,'EE investment costs'!$D$56:$D$656,0),MATCH($V$8,'EE investment costs'!$D$56:$R$56,0))</f>
        <v>1057.9471250291137</v>
      </c>
      <c r="I439" s="18">
        <v>1</v>
      </c>
      <c r="J439" s="18">
        <v>1</v>
      </c>
      <c r="K439" s="14">
        <f t="shared" ca="1" si="41"/>
        <v>2</v>
      </c>
      <c r="M439" s="19" t="str">
        <f t="shared" ca="1" si="39"/>
        <v>INDLDEFFTF-72</v>
      </c>
      <c r="N439" s="23" t="str">
        <f t="shared" ca="1" si="40"/>
        <v>Other utilities Saving Tech-Haulage Tractors, Trucks, Fishing boats 7.2y</v>
      </c>
      <c r="O439" s="23" t="s">
        <v>32</v>
      </c>
      <c r="P439" s="23" t="s">
        <v>33</v>
      </c>
      <c r="Q439" s="23"/>
      <c r="R439" s="23"/>
      <c r="S439" s="19" t="s">
        <v>34</v>
      </c>
      <c r="V439" s="16" t="str">
        <f t="shared" ca="1" si="42"/>
        <v>LD</v>
      </c>
      <c r="W439" s="14" t="str">
        <f t="shared" ca="1" si="42"/>
        <v>Other utilities</v>
      </c>
      <c r="X439" s="3" t="str">
        <f>'EE investment costs'!D488</f>
        <v>TF-72</v>
      </c>
      <c r="Y439" s="3" t="str">
        <f>'EE investment costs'!E488</f>
        <v>Haulage Tractors, Trucks, Fishing boats</v>
      </c>
      <c r="AC439" s="123">
        <f>'EE investment costs'!C488</f>
        <v>7.2</v>
      </c>
      <c r="AD439" s="22"/>
    </row>
    <row r="440" spans="2:30">
      <c r="B440" s="14" t="str">
        <f t="shared" ca="1" si="38"/>
        <v>INDLDEFFMT-73</v>
      </c>
      <c r="C440" s="15" t="str">
        <f t="shared" ca="1" si="43"/>
        <v>ILDMT</v>
      </c>
      <c r="D440" s="16">
        <f>'EE investment costs'!$F$15</f>
        <v>2016</v>
      </c>
      <c r="E440" s="14">
        <f>VLOOKUP(X440,'EE investment costs'!$D$56:$R$656,15,0)</f>
        <v>6.33</v>
      </c>
      <c r="F440" s="17">
        <f ca="1">INDEX('EE investment costs'!$D$56:$R$656,MATCH(X440,'EE investment costs'!$D$56:$D$656,0),MATCH($V$8,'EE investment costs'!$D$56:$R$56,0))</f>
        <v>991.49706665653082</v>
      </c>
      <c r="I440" s="18">
        <v>1</v>
      </c>
      <c r="J440" s="18">
        <v>1</v>
      </c>
      <c r="K440" s="14">
        <f t="shared" ca="1" si="41"/>
        <v>3</v>
      </c>
      <c r="M440" s="19" t="str">
        <f t="shared" ca="1" si="39"/>
        <v>INDLDEFFMT-73</v>
      </c>
      <c r="N440" s="23" t="str">
        <f t="shared" ca="1" si="40"/>
        <v>Other utilities Saving Tech-Heat Medium Temp. up to 150C 7.3y</v>
      </c>
      <c r="O440" s="23" t="s">
        <v>32</v>
      </c>
      <c r="P440" s="23" t="s">
        <v>33</v>
      </c>
      <c r="Q440" s="23"/>
      <c r="R440" s="23"/>
      <c r="S440" s="19" t="s">
        <v>34</v>
      </c>
      <c r="V440" s="16" t="str">
        <f t="shared" ca="1" si="42"/>
        <v>LD</v>
      </c>
      <c r="W440" s="14" t="str">
        <f t="shared" ca="1" si="42"/>
        <v>Other utilities</v>
      </c>
      <c r="X440" s="3" t="str">
        <f>'EE investment costs'!D489</f>
        <v>MT-73</v>
      </c>
      <c r="Y440" s="3" t="str">
        <f>'EE investment costs'!E489</f>
        <v>Heat Medium Temp. up to 150C</v>
      </c>
      <c r="AC440" s="123">
        <f>'EE investment costs'!C489</f>
        <v>7.3</v>
      </c>
      <c r="AD440" s="22"/>
    </row>
    <row r="441" spans="2:30">
      <c r="B441" s="14" t="str">
        <f t="shared" ca="1" si="38"/>
        <v>INDLDEFFHT-73</v>
      </c>
      <c r="C441" s="15" t="str">
        <f t="shared" ca="1" si="43"/>
        <v>ILDHT</v>
      </c>
      <c r="D441" s="16">
        <f>'EE investment costs'!$F$15</f>
        <v>2016</v>
      </c>
      <c r="E441" s="14">
        <f>VLOOKUP(X441,'EE investment costs'!$D$56:$R$656,15,0)</f>
        <v>5.0640000000000001</v>
      </c>
      <c r="F441" s="17">
        <f ca="1">INDEX('EE investment costs'!$D$56:$R$656,MATCH(X441,'EE investment costs'!$D$56:$D$656,0),MATCH($V$8,'EE investment costs'!$D$56:$R$56,0))</f>
        <v>686.50060879026194</v>
      </c>
      <c r="I441" s="18">
        <v>1</v>
      </c>
      <c r="J441" s="18">
        <v>1</v>
      </c>
      <c r="K441" s="14">
        <f t="shared" ca="1" si="41"/>
        <v>6</v>
      </c>
      <c r="M441" s="19" t="str">
        <f t="shared" ca="1" si="39"/>
        <v>INDLDEFFHT-73</v>
      </c>
      <c r="N441" s="23" t="str">
        <f t="shared" ca="1" si="40"/>
        <v>Other utilities Saving Tech-Heat High Temp. over 150C 7.3y</v>
      </c>
      <c r="O441" s="23" t="s">
        <v>32</v>
      </c>
      <c r="P441" s="23" t="s">
        <v>33</v>
      </c>
      <c r="Q441" s="23"/>
      <c r="R441" s="23"/>
      <c r="S441" s="19" t="s">
        <v>34</v>
      </c>
      <c r="V441" s="16" t="str">
        <f t="shared" ca="1" si="42"/>
        <v>LD</v>
      </c>
      <c r="W441" s="14" t="str">
        <f t="shared" ca="1" si="42"/>
        <v>Other utilities</v>
      </c>
      <c r="X441" s="3" t="str">
        <f>'EE investment costs'!D490</f>
        <v>HT-73</v>
      </c>
      <c r="Y441" s="3" t="str">
        <f>'EE investment costs'!E490</f>
        <v>Heat High Temp. over 150C</v>
      </c>
      <c r="AC441" s="123">
        <f>'EE investment costs'!C490</f>
        <v>7.3</v>
      </c>
      <c r="AD441" s="22"/>
    </row>
    <row r="442" spans="2:30">
      <c r="B442" s="14" t="str">
        <f t="shared" ca="1" si="38"/>
        <v>INDLDEFFRH-73</v>
      </c>
      <c r="C442" s="15" t="str">
        <f t="shared" ca="1" si="43"/>
        <v>ILDRH</v>
      </c>
      <c r="D442" s="16">
        <f>'EE investment costs'!$F$15</f>
        <v>2016</v>
      </c>
      <c r="E442" s="14">
        <f>VLOOKUP(X442,'EE investment costs'!$D$56:$R$656,15,0)</f>
        <v>16.616000000000003</v>
      </c>
      <c r="F442" s="17">
        <f ca="1">INDEX('EE investment costs'!$D$56:$R$656,MATCH(X442,'EE investment costs'!$D$56:$D$656,0),MATCH($V$8,'EE investment costs'!$D$56:$R$56,0))</f>
        <v>1407.2475498053466</v>
      </c>
      <c r="I442" s="18">
        <v>1</v>
      </c>
      <c r="J442" s="18">
        <v>1</v>
      </c>
      <c r="K442" s="14">
        <f t="shared" ca="1" si="41"/>
        <v>0</v>
      </c>
      <c r="M442" s="19" t="str">
        <f t="shared" ca="1" si="39"/>
        <v>INDLDEFFRH-73</v>
      </c>
      <c r="N442" s="23" t="str">
        <f t="shared" ca="1" si="40"/>
        <v>Other utilities Saving Tech-Heat Room Heat 7.3y</v>
      </c>
      <c r="O442" s="23" t="s">
        <v>32</v>
      </c>
      <c r="P442" s="23" t="s">
        <v>33</v>
      </c>
      <c r="Q442" s="23"/>
      <c r="R442" s="23"/>
      <c r="S442" s="19" t="s">
        <v>34</v>
      </c>
      <c r="V442" s="16" t="str">
        <f t="shared" ca="1" si="42"/>
        <v>LD</v>
      </c>
      <c r="W442" s="14" t="str">
        <f t="shared" ca="1" si="42"/>
        <v>Other utilities</v>
      </c>
      <c r="X442" s="3" t="str">
        <f>'EE investment costs'!D491</f>
        <v>RH-73</v>
      </c>
      <c r="Y442" s="3" t="str">
        <f>'EE investment costs'!E491</f>
        <v>Heat Room Heat</v>
      </c>
      <c r="AC442" s="123">
        <f>'EE investment costs'!C491</f>
        <v>7.3</v>
      </c>
      <c r="AD442" s="22"/>
    </row>
    <row r="443" spans="2:30">
      <c r="B443" s="14" t="str">
        <f t="shared" ca="1" si="38"/>
        <v>INDLDEFFLA-73</v>
      </c>
      <c r="C443" s="15" t="str">
        <f t="shared" ca="1" si="43"/>
        <v>ILDLA</v>
      </c>
      <c r="D443" s="16">
        <f>'EE investment costs'!$F$15</f>
        <v>2016</v>
      </c>
      <c r="E443" s="14">
        <f>VLOOKUP(X443,'EE investment costs'!$D$56:$R$656,15,0)</f>
        <v>4.3401000000000005</v>
      </c>
      <c r="F443" s="17">
        <f ca="1">INDEX('EE investment costs'!$D$56:$R$656,MATCH(X443,'EE investment costs'!$D$56:$D$656,0),MATCH($V$8,'EE investment costs'!$D$56:$R$56,0))</f>
        <v>2116.9369833387232</v>
      </c>
      <c r="I443" s="18">
        <v>1</v>
      </c>
      <c r="J443" s="18">
        <v>1</v>
      </c>
      <c r="K443" s="14">
        <f t="shared" ca="1" si="41"/>
        <v>0</v>
      </c>
      <c r="M443" s="19" t="str">
        <f t="shared" ca="1" si="39"/>
        <v>INDLDEFFLA-73</v>
      </c>
      <c r="N443" s="23" t="str">
        <f t="shared" ca="1" si="40"/>
        <v>Other utilities Saving Tech-Light 7.3y</v>
      </c>
      <c r="O443" s="23" t="s">
        <v>32</v>
      </c>
      <c r="P443" s="23" t="s">
        <v>33</v>
      </c>
      <c r="Q443" s="23"/>
      <c r="R443" s="23"/>
      <c r="S443" s="19" t="s">
        <v>34</v>
      </c>
      <c r="V443" s="16" t="str">
        <f t="shared" ca="1" si="42"/>
        <v>LD</v>
      </c>
      <c r="W443" s="14" t="str">
        <f t="shared" ca="1" si="42"/>
        <v>Other utilities</v>
      </c>
      <c r="X443" s="3" t="str">
        <f>'EE investment costs'!D492</f>
        <v>LA-73</v>
      </c>
      <c r="Y443" s="3" t="str">
        <f>'EE investment costs'!E492</f>
        <v>Light</v>
      </c>
      <c r="AC443" s="123">
        <f>'EE investment costs'!C492</f>
        <v>7.3</v>
      </c>
      <c r="AD443" s="22"/>
    </row>
    <row r="444" spans="2:30">
      <c r="B444" s="14" t="str">
        <f t="shared" ca="1" si="38"/>
        <v>INDLDEFFEM-73</v>
      </c>
      <c r="C444" s="15" t="str">
        <f t="shared" ca="1" si="43"/>
        <v>ILDEM</v>
      </c>
      <c r="D444" s="16">
        <f>'EE investment costs'!$F$15</f>
        <v>2016</v>
      </c>
      <c r="E444" s="14">
        <f>VLOOKUP(X444,'EE investment costs'!$D$56:$R$656,15,0)</f>
        <v>4.557105</v>
      </c>
      <c r="F444" s="17">
        <f ca="1">INDEX('EE investment costs'!$D$56:$R$656,MATCH(X444,'EE investment costs'!$D$56:$D$656,0),MATCH($V$8,'EE investment costs'!$D$56:$R$56,0))</f>
        <v>2659.2153220517721</v>
      </c>
      <c r="I444" s="18">
        <v>1</v>
      </c>
      <c r="J444" s="18">
        <v>1</v>
      </c>
      <c r="K444" s="14">
        <f t="shared" ca="1" si="41"/>
        <v>0</v>
      </c>
      <c r="M444" s="19" t="str">
        <f t="shared" ca="1" si="39"/>
        <v>INDLDEFFEM-73</v>
      </c>
      <c r="N444" s="23" t="str">
        <f t="shared" ca="1" si="40"/>
        <v>Other utilities Saving Tech-Electric Motors 7.3y</v>
      </c>
      <c r="O444" s="23" t="s">
        <v>32</v>
      </c>
      <c r="P444" s="23" t="s">
        <v>33</v>
      </c>
      <c r="Q444" s="23"/>
      <c r="R444" s="23"/>
      <c r="S444" s="19" t="s">
        <v>34</v>
      </c>
      <c r="V444" s="16" t="str">
        <f t="shared" ca="1" si="42"/>
        <v>LD</v>
      </c>
      <c r="W444" s="14" t="str">
        <f t="shared" ca="1" si="42"/>
        <v>Other utilities</v>
      </c>
      <c r="X444" s="3" t="str">
        <f>'EE investment costs'!D493</f>
        <v>EM-73</v>
      </c>
      <c r="Y444" s="3" t="str">
        <f>'EE investment costs'!E493</f>
        <v>Electric Motors</v>
      </c>
      <c r="AC444" s="123">
        <f>'EE investment costs'!C493</f>
        <v>7.3</v>
      </c>
      <c r="AD444" s="22"/>
    </row>
    <row r="445" spans="2:30">
      <c r="B445" s="14" t="str">
        <f t="shared" ca="1" si="38"/>
        <v>INDLDEFFTF-73</v>
      </c>
      <c r="C445" s="15" t="str">
        <f t="shared" ca="1" si="43"/>
        <v>ILDTF</v>
      </c>
      <c r="D445" s="16">
        <f>'EE investment costs'!$F$15</f>
        <v>2016</v>
      </c>
      <c r="E445" s="14">
        <f>VLOOKUP(X445,'EE investment costs'!$D$56:$R$656,15,0)</f>
        <v>17.75</v>
      </c>
      <c r="F445" s="17">
        <f ca="1">INDEX('EE investment costs'!$D$56:$R$656,MATCH(X445,'EE investment costs'!$D$56:$D$656,0),MATCH($V$8,'EE investment costs'!$D$56:$R$56,0))</f>
        <v>1072.6408350989625</v>
      </c>
      <c r="I445" s="18">
        <v>1</v>
      </c>
      <c r="J445" s="18">
        <v>1</v>
      </c>
      <c r="K445" s="14">
        <f t="shared" ca="1" si="41"/>
        <v>2</v>
      </c>
      <c r="M445" s="19" t="str">
        <f t="shared" ca="1" si="39"/>
        <v>INDLDEFFTF-73</v>
      </c>
      <c r="N445" s="23" t="str">
        <f t="shared" ca="1" si="40"/>
        <v>Other utilities Saving Tech-Haulage Tractors, Trucks, Fishing boats 7.3y</v>
      </c>
      <c r="O445" s="23" t="s">
        <v>32</v>
      </c>
      <c r="P445" s="23" t="s">
        <v>33</v>
      </c>
      <c r="Q445" s="23"/>
      <c r="R445" s="23"/>
      <c r="S445" s="19" t="s">
        <v>34</v>
      </c>
      <c r="V445" s="16" t="str">
        <f t="shared" ca="1" si="42"/>
        <v>LD</v>
      </c>
      <c r="W445" s="14" t="str">
        <f t="shared" ca="1" si="42"/>
        <v>Other utilities</v>
      </c>
      <c r="X445" s="3" t="str">
        <f>'EE investment costs'!D494</f>
        <v>TF-73</v>
      </c>
      <c r="Y445" s="3" t="str">
        <f>'EE investment costs'!E494</f>
        <v>Haulage Tractors, Trucks, Fishing boats</v>
      </c>
      <c r="AC445" s="123">
        <f>'EE investment costs'!C494</f>
        <v>7.3</v>
      </c>
      <c r="AD445" s="22"/>
    </row>
    <row r="446" spans="2:30">
      <c r="B446" s="14" t="str">
        <f t="shared" ca="1" si="38"/>
        <v>INDLDEFFMT-74</v>
      </c>
      <c r="C446" s="15" t="str">
        <f t="shared" ca="1" si="43"/>
        <v>ILDMT</v>
      </c>
      <c r="D446" s="16">
        <f>'EE investment costs'!$F$15</f>
        <v>2016</v>
      </c>
      <c r="E446" s="14">
        <f>VLOOKUP(X446,'EE investment costs'!$D$56:$R$656,15,0)</f>
        <v>6.34</v>
      </c>
      <c r="F446" s="17">
        <f ca="1">INDEX('EE investment costs'!$D$56:$R$656,MATCH(X446,'EE investment costs'!$D$56:$D$656,0),MATCH($V$8,'EE investment costs'!$D$56:$R$56,0))</f>
        <v>1003.2453237609188</v>
      </c>
      <c r="I446" s="18">
        <v>1</v>
      </c>
      <c r="J446" s="18">
        <v>1</v>
      </c>
      <c r="K446" s="14">
        <f t="shared" ca="1" si="41"/>
        <v>2</v>
      </c>
      <c r="M446" s="19" t="str">
        <f t="shared" ca="1" si="39"/>
        <v>INDLDEFFMT-74</v>
      </c>
      <c r="N446" s="23" t="str">
        <f t="shared" ca="1" si="40"/>
        <v>Other utilities Saving Tech-Heat Medium Temp. up to 150C 7.4y</v>
      </c>
      <c r="O446" s="23" t="s">
        <v>32</v>
      </c>
      <c r="P446" s="23" t="s">
        <v>33</v>
      </c>
      <c r="Q446" s="23"/>
      <c r="R446" s="23"/>
      <c r="S446" s="19" t="s">
        <v>34</v>
      </c>
      <c r="V446" s="16" t="str">
        <f t="shared" ca="1" si="42"/>
        <v>LD</v>
      </c>
      <c r="W446" s="14" t="str">
        <f t="shared" ca="1" si="42"/>
        <v>Other utilities</v>
      </c>
      <c r="X446" s="3" t="str">
        <f>'EE investment costs'!D495</f>
        <v>MT-74</v>
      </c>
      <c r="Y446" s="3" t="str">
        <f>'EE investment costs'!E495</f>
        <v>Heat Medium Temp. up to 150C</v>
      </c>
      <c r="AC446" s="123">
        <f>'EE investment costs'!C495</f>
        <v>7.4</v>
      </c>
      <c r="AD446" s="22"/>
    </row>
    <row r="447" spans="2:30">
      <c r="B447" s="14" t="str">
        <f t="shared" ca="1" si="38"/>
        <v>INDLDEFFHT-74</v>
      </c>
      <c r="C447" s="15" t="str">
        <f t="shared" ca="1" si="43"/>
        <v>ILDHT</v>
      </c>
      <c r="D447" s="16">
        <f>'EE investment costs'!$F$15</f>
        <v>2016</v>
      </c>
      <c r="E447" s="14">
        <f>VLOOKUP(X447,'EE investment costs'!$D$56:$R$656,15,0)</f>
        <v>5.0720000000000001</v>
      </c>
      <c r="F447" s="17">
        <f ca="1">INDEX('EE investment costs'!$D$56:$R$656,MATCH(X447,'EE investment costs'!$D$56:$D$656,0),MATCH($V$8,'EE investment costs'!$D$56:$R$56,0))</f>
        <v>692.88496981090532</v>
      </c>
      <c r="I447" s="18">
        <v>1</v>
      </c>
      <c r="J447" s="18">
        <v>1</v>
      </c>
      <c r="K447" s="14">
        <f t="shared" ca="1" si="41"/>
        <v>6</v>
      </c>
      <c r="M447" s="19" t="str">
        <f t="shared" ca="1" si="39"/>
        <v>INDLDEFFHT-74</v>
      </c>
      <c r="N447" s="23" t="str">
        <f t="shared" ca="1" si="40"/>
        <v>Other utilities Saving Tech-Heat High Temp. over 150C 7.4y</v>
      </c>
      <c r="O447" s="23" t="s">
        <v>32</v>
      </c>
      <c r="P447" s="23" t="s">
        <v>33</v>
      </c>
      <c r="Q447" s="23"/>
      <c r="R447" s="23"/>
      <c r="S447" s="19" t="s">
        <v>34</v>
      </c>
      <c r="V447" s="16" t="str">
        <f t="shared" ca="1" si="42"/>
        <v>LD</v>
      </c>
      <c r="W447" s="14" t="str">
        <f t="shared" ca="1" si="42"/>
        <v>Other utilities</v>
      </c>
      <c r="X447" s="3" t="str">
        <f>'EE investment costs'!D496</f>
        <v>HT-74</v>
      </c>
      <c r="Y447" s="3" t="str">
        <f>'EE investment costs'!E496</f>
        <v>Heat High Temp. over 150C</v>
      </c>
      <c r="AC447" s="123">
        <f>'EE investment costs'!C496</f>
        <v>7.4</v>
      </c>
      <c r="AD447" s="22"/>
    </row>
    <row r="448" spans="2:30">
      <c r="B448" s="14" t="str">
        <f t="shared" ca="1" si="38"/>
        <v>INDLDEFFRH-74</v>
      </c>
      <c r="C448" s="15" t="str">
        <f t="shared" ca="1" si="43"/>
        <v>ILDRH</v>
      </c>
      <c r="D448" s="16">
        <f>'EE investment costs'!$F$15</f>
        <v>2016</v>
      </c>
      <c r="E448" s="14">
        <f>VLOOKUP(X448,'EE investment costs'!$D$56:$R$656,15,0)</f>
        <v>16.634666666666668</v>
      </c>
      <c r="F448" s="17">
        <f ca="1">INDEX('EE investment costs'!$D$56:$R$656,MATCH(X448,'EE investment costs'!$D$56:$D$656,0),MATCH($V$8,'EE investment costs'!$D$56:$R$56,0))</f>
        <v>1444.2803800633822</v>
      </c>
      <c r="I448" s="18">
        <v>1</v>
      </c>
      <c r="J448" s="18">
        <v>1</v>
      </c>
      <c r="K448" s="14">
        <f t="shared" ca="1" si="41"/>
        <v>0</v>
      </c>
      <c r="M448" s="19" t="str">
        <f t="shared" ca="1" si="39"/>
        <v>INDLDEFFRH-74</v>
      </c>
      <c r="N448" s="23" t="str">
        <f t="shared" ca="1" si="40"/>
        <v>Other utilities Saving Tech-Heat Room Heat 7.4y</v>
      </c>
      <c r="O448" s="23" t="s">
        <v>32</v>
      </c>
      <c r="P448" s="23" t="s">
        <v>33</v>
      </c>
      <c r="Q448" s="23"/>
      <c r="R448" s="23"/>
      <c r="S448" s="19" t="s">
        <v>34</v>
      </c>
      <c r="V448" s="16" t="str">
        <f t="shared" ca="1" si="42"/>
        <v>LD</v>
      </c>
      <c r="W448" s="14" t="str">
        <f t="shared" ca="1" si="42"/>
        <v>Other utilities</v>
      </c>
      <c r="X448" s="3" t="str">
        <f>'EE investment costs'!D497</f>
        <v>RH-74</v>
      </c>
      <c r="Y448" s="3" t="str">
        <f>'EE investment costs'!E497</f>
        <v>Heat Room Heat</v>
      </c>
      <c r="AC448" s="123">
        <f>'EE investment costs'!C497</f>
        <v>7.4</v>
      </c>
      <c r="AD448" s="22"/>
    </row>
    <row r="449" spans="2:30">
      <c r="B449" s="14" t="str">
        <f t="shared" ca="1" si="38"/>
        <v>INDLDEFFLA-74</v>
      </c>
      <c r="C449" s="15" t="str">
        <f t="shared" ca="1" si="43"/>
        <v>ILDLA</v>
      </c>
      <c r="D449" s="16">
        <f>'EE investment costs'!$F$15</f>
        <v>2016</v>
      </c>
      <c r="E449" s="14">
        <f>VLOOKUP(X449,'EE investment costs'!$D$56:$R$656,15,0)</f>
        <v>4.353133333333334</v>
      </c>
      <c r="F449" s="17">
        <f ca="1">INDEX('EE investment costs'!$D$56:$R$656,MATCH(X449,'EE investment costs'!$D$56:$D$656,0),MATCH($V$8,'EE investment costs'!$D$56:$R$56,0))</f>
        <v>2132.4114866847353</v>
      </c>
      <c r="I449" s="18">
        <v>1</v>
      </c>
      <c r="J449" s="18">
        <v>1</v>
      </c>
      <c r="K449" s="14">
        <f t="shared" ca="1" si="41"/>
        <v>0</v>
      </c>
      <c r="M449" s="19" t="str">
        <f t="shared" ca="1" si="39"/>
        <v>INDLDEFFLA-74</v>
      </c>
      <c r="N449" s="23" t="str">
        <f t="shared" ca="1" si="40"/>
        <v>Other utilities Saving Tech-Light 7.4y</v>
      </c>
      <c r="O449" s="23" t="s">
        <v>32</v>
      </c>
      <c r="P449" s="23" t="s">
        <v>33</v>
      </c>
      <c r="Q449" s="23"/>
      <c r="R449" s="23"/>
      <c r="S449" s="19" t="s">
        <v>34</v>
      </c>
      <c r="V449" s="16" t="str">
        <f t="shared" ca="1" si="42"/>
        <v>LD</v>
      </c>
      <c r="W449" s="14" t="str">
        <f t="shared" ca="1" si="42"/>
        <v>Other utilities</v>
      </c>
      <c r="X449" s="3" t="str">
        <f>'EE investment costs'!D498</f>
        <v>LA-74</v>
      </c>
      <c r="Y449" s="3" t="str">
        <f>'EE investment costs'!E498</f>
        <v>Light</v>
      </c>
      <c r="AC449" s="123">
        <f>'EE investment costs'!C498</f>
        <v>7.4</v>
      </c>
      <c r="AD449" s="22"/>
    </row>
    <row r="450" spans="2:30">
      <c r="B450" s="14" t="str">
        <f t="shared" ca="1" si="38"/>
        <v>INDLDEFFEM-74</v>
      </c>
      <c r="C450" s="15" t="str">
        <f t="shared" ca="1" si="43"/>
        <v>ILDEM</v>
      </c>
      <c r="D450" s="16">
        <f>'EE investment costs'!$F$15</f>
        <v>2016</v>
      </c>
      <c r="E450" s="14">
        <f>VLOOKUP(X450,'EE investment costs'!$D$56:$R$656,15,0)</f>
        <v>4.5707899999999997</v>
      </c>
      <c r="F450" s="17">
        <f ca="1">INDEX('EE investment costs'!$D$56:$R$656,MATCH(X450,'EE investment costs'!$D$56:$D$656,0),MATCH($V$8,'EE investment costs'!$D$56:$R$56,0))</f>
        <v>2689.7837575178091</v>
      </c>
      <c r="I450" s="18">
        <v>1</v>
      </c>
      <c r="J450" s="18">
        <v>1</v>
      </c>
      <c r="K450" s="14">
        <f t="shared" ca="1" si="41"/>
        <v>0</v>
      </c>
      <c r="M450" s="19" t="str">
        <f t="shared" ca="1" si="39"/>
        <v>INDLDEFFEM-74</v>
      </c>
      <c r="N450" s="23" t="str">
        <f t="shared" ca="1" si="40"/>
        <v>Other utilities Saving Tech-Electric Motors 7.4y</v>
      </c>
      <c r="O450" s="23" t="s">
        <v>32</v>
      </c>
      <c r="P450" s="23" t="s">
        <v>33</v>
      </c>
      <c r="Q450" s="23"/>
      <c r="R450" s="23"/>
      <c r="S450" s="19" t="s">
        <v>34</v>
      </c>
      <c r="V450" s="16" t="str">
        <f t="shared" ca="1" si="42"/>
        <v>LD</v>
      </c>
      <c r="W450" s="14" t="str">
        <f t="shared" ca="1" si="42"/>
        <v>Other utilities</v>
      </c>
      <c r="X450" s="3" t="str">
        <f>'EE investment costs'!D499</f>
        <v>EM-74</v>
      </c>
      <c r="Y450" s="3" t="str">
        <f>'EE investment costs'!E499</f>
        <v>Electric Motors</v>
      </c>
      <c r="AC450" s="123">
        <f>'EE investment costs'!C499</f>
        <v>7.4</v>
      </c>
      <c r="AD450" s="22"/>
    </row>
    <row r="451" spans="2:30">
      <c r="B451" s="14" t="str">
        <f t="shared" ca="1" si="38"/>
        <v>INDLDEFFTF-74</v>
      </c>
      <c r="C451" s="15" t="str">
        <f t="shared" ca="1" si="43"/>
        <v>ILDTF</v>
      </c>
      <c r="D451" s="16">
        <f>'EE investment costs'!$F$15</f>
        <v>2016</v>
      </c>
      <c r="E451" s="14">
        <f>VLOOKUP(X451,'EE investment costs'!$D$56:$R$656,15,0)</f>
        <v>17.833333333333332</v>
      </c>
      <c r="F451" s="17">
        <f ca="1">INDEX('EE investment costs'!$D$56:$R$656,MATCH(X451,'EE investment costs'!$D$56:$D$656,0),MATCH($V$8,'EE investment costs'!$D$56:$R$56,0))</f>
        <v>1087.3345451688112</v>
      </c>
      <c r="I451" s="18">
        <v>1</v>
      </c>
      <c r="J451" s="18">
        <v>1</v>
      </c>
      <c r="K451" s="14">
        <f t="shared" ca="1" si="41"/>
        <v>2</v>
      </c>
      <c r="M451" s="19" t="str">
        <f t="shared" ca="1" si="39"/>
        <v>INDLDEFFTF-74</v>
      </c>
      <c r="N451" s="23" t="str">
        <f t="shared" ca="1" si="40"/>
        <v>Other utilities Saving Tech-Haulage Tractors, Trucks, Fishing boats 7.4y</v>
      </c>
      <c r="O451" s="23" t="s">
        <v>32</v>
      </c>
      <c r="P451" s="23" t="s">
        <v>33</v>
      </c>
      <c r="Q451" s="23"/>
      <c r="R451" s="23"/>
      <c r="S451" s="19" t="s">
        <v>34</v>
      </c>
      <c r="V451" s="16" t="str">
        <f t="shared" ca="1" si="42"/>
        <v>LD</v>
      </c>
      <c r="W451" s="14" t="str">
        <f t="shared" ca="1" si="42"/>
        <v>Other utilities</v>
      </c>
      <c r="X451" s="3" t="str">
        <f>'EE investment costs'!D500</f>
        <v>TF-74</v>
      </c>
      <c r="Y451" s="3" t="str">
        <f>'EE investment costs'!E500</f>
        <v>Haulage Tractors, Trucks, Fishing boats</v>
      </c>
      <c r="AC451" s="123">
        <f>'EE investment costs'!C500</f>
        <v>7.4</v>
      </c>
      <c r="AD451" s="22"/>
    </row>
    <row r="452" spans="2:30">
      <c r="B452" s="14" t="str">
        <f t="shared" ca="1" si="38"/>
        <v>INDLDEFFMT-75</v>
      </c>
      <c r="C452" s="15" t="str">
        <f t="shared" ca="1" si="43"/>
        <v>ILDMT</v>
      </c>
      <c r="D452" s="16">
        <f>'EE investment costs'!$F$15</f>
        <v>2016</v>
      </c>
      <c r="E452" s="14">
        <f>VLOOKUP(X452,'EE investment costs'!$D$56:$R$656,15,0)</f>
        <v>6.35</v>
      </c>
      <c r="F452" s="17">
        <f ca="1">INDEX('EE investment costs'!$D$56:$R$656,MATCH(X452,'EE investment costs'!$D$56:$D$656,0),MATCH($V$8,'EE investment costs'!$D$56:$R$56,0))</f>
        <v>1014.9935808653067</v>
      </c>
      <c r="I452" s="18">
        <v>1</v>
      </c>
      <c r="J452" s="18">
        <v>1</v>
      </c>
      <c r="K452" s="14">
        <f t="shared" ca="1" si="41"/>
        <v>2</v>
      </c>
      <c r="M452" s="19" t="str">
        <f t="shared" ca="1" si="39"/>
        <v>INDLDEFFMT-75</v>
      </c>
      <c r="N452" s="23" t="str">
        <f t="shared" ca="1" si="40"/>
        <v>Other utilities Saving Tech-Heat Medium Temp. up to 150C 7.5y</v>
      </c>
      <c r="O452" s="23" t="s">
        <v>32</v>
      </c>
      <c r="P452" s="23" t="s">
        <v>33</v>
      </c>
      <c r="Q452" s="23"/>
      <c r="R452" s="23"/>
      <c r="S452" s="19" t="s">
        <v>34</v>
      </c>
      <c r="V452" s="16" t="str">
        <f t="shared" ca="1" si="42"/>
        <v>LD</v>
      </c>
      <c r="W452" s="14" t="str">
        <f t="shared" ca="1" si="42"/>
        <v>Other utilities</v>
      </c>
      <c r="X452" s="3" t="str">
        <f>'EE investment costs'!D501</f>
        <v>MT-75</v>
      </c>
      <c r="Y452" s="3" t="str">
        <f>'EE investment costs'!E501</f>
        <v>Heat Medium Temp. up to 150C</v>
      </c>
      <c r="AC452" s="123">
        <f>'EE investment costs'!C501</f>
        <v>7.5</v>
      </c>
      <c r="AD452" s="22"/>
    </row>
    <row r="453" spans="2:30">
      <c r="B453" s="14" t="str">
        <f t="shared" ca="1" si="38"/>
        <v>INDLDEFFHT-75</v>
      </c>
      <c r="C453" s="15" t="str">
        <f t="shared" ca="1" si="43"/>
        <v>ILDHT</v>
      </c>
      <c r="D453" s="16">
        <f>'EE investment costs'!$F$15</f>
        <v>2016</v>
      </c>
      <c r="E453" s="14">
        <f>VLOOKUP(X453,'EE investment costs'!$D$56:$R$656,15,0)</f>
        <v>5.08</v>
      </c>
      <c r="F453" s="17">
        <f ca="1">INDEX('EE investment costs'!$D$56:$R$656,MATCH(X453,'EE investment costs'!$D$56:$D$656,0),MATCH($V$8,'EE investment costs'!$D$56:$R$56,0))</f>
        <v>699.2693308315487</v>
      </c>
      <c r="I453" s="18">
        <v>1</v>
      </c>
      <c r="J453" s="18">
        <v>1</v>
      </c>
      <c r="K453" s="14">
        <f t="shared" ca="1" si="41"/>
        <v>6</v>
      </c>
      <c r="M453" s="19" t="str">
        <f t="shared" ca="1" si="39"/>
        <v>INDLDEFFHT-75</v>
      </c>
      <c r="N453" s="23" t="str">
        <f t="shared" ca="1" si="40"/>
        <v>Other utilities Saving Tech-Heat High Temp. over 150C 7.5y</v>
      </c>
      <c r="O453" s="23" t="s">
        <v>32</v>
      </c>
      <c r="P453" s="23" t="s">
        <v>33</v>
      </c>
      <c r="Q453" s="23"/>
      <c r="R453" s="23"/>
      <c r="S453" s="19" t="s">
        <v>34</v>
      </c>
      <c r="V453" s="16" t="str">
        <f t="shared" ca="1" si="42"/>
        <v>LD</v>
      </c>
      <c r="W453" s="14" t="str">
        <f t="shared" ca="1" si="42"/>
        <v>Other utilities</v>
      </c>
      <c r="X453" s="3" t="str">
        <f>'EE investment costs'!D502</f>
        <v>HT-75</v>
      </c>
      <c r="Y453" s="3" t="str">
        <f>'EE investment costs'!E502</f>
        <v>Heat High Temp. over 150C</v>
      </c>
      <c r="AC453" s="123">
        <f>'EE investment costs'!C502</f>
        <v>7.5</v>
      </c>
      <c r="AD453" s="22"/>
    </row>
    <row r="454" spans="2:30">
      <c r="B454" s="14" t="str">
        <f t="shared" ca="1" si="38"/>
        <v>INDLDEFFRH-75</v>
      </c>
      <c r="C454" s="15" t="str">
        <f t="shared" ca="1" si="43"/>
        <v>ILDRH</v>
      </c>
      <c r="D454" s="16">
        <f>'EE investment costs'!$F$15</f>
        <v>2016</v>
      </c>
      <c r="E454" s="14">
        <f>VLOOKUP(X454,'EE investment costs'!$D$56:$R$656,15,0)</f>
        <v>16.653333333333336</v>
      </c>
      <c r="F454" s="17">
        <f ca="1">INDEX('EE investment costs'!$D$56:$R$656,MATCH(X454,'EE investment costs'!$D$56:$D$656,0),MATCH($V$8,'EE investment costs'!$D$56:$R$56,0))</f>
        <v>1481.3132103214173</v>
      </c>
      <c r="I454" s="18">
        <v>1</v>
      </c>
      <c r="J454" s="18">
        <v>1</v>
      </c>
      <c r="K454" s="14">
        <f t="shared" ca="1" si="41"/>
        <v>0</v>
      </c>
      <c r="M454" s="19" t="str">
        <f t="shared" ca="1" si="39"/>
        <v>INDLDEFFRH-75</v>
      </c>
      <c r="N454" s="23" t="str">
        <f t="shared" ca="1" si="40"/>
        <v>Other utilities Saving Tech-Heat Room Heat 7.5y</v>
      </c>
      <c r="O454" s="23" t="s">
        <v>32</v>
      </c>
      <c r="P454" s="23" t="s">
        <v>33</v>
      </c>
      <c r="Q454" s="23"/>
      <c r="R454" s="23"/>
      <c r="S454" s="19" t="s">
        <v>34</v>
      </c>
      <c r="V454" s="16" t="str">
        <f t="shared" ca="1" si="42"/>
        <v>LD</v>
      </c>
      <c r="W454" s="14" t="str">
        <f t="shared" ca="1" si="42"/>
        <v>Other utilities</v>
      </c>
      <c r="X454" s="3" t="str">
        <f>'EE investment costs'!D503</f>
        <v>RH-75</v>
      </c>
      <c r="Y454" s="3" t="str">
        <f>'EE investment costs'!E503</f>
        <v>Heat Room Heat</v>
      </c>
      <c r="AC454" s="123">
        <f>'EE investment costs'!C503</f>
        <v>7.5</v>
      </c>
      <c r="AD454" s="22"/>
    </row>
    <row r="455" spans="2:30">
      <c r="B455" s="14" t="str">
        <f t="shared" ca="1" si="38"/>
        <v>INDLDEFFLA-75</v>
      </c>
      <c r="C455" s="15" t="str">
        <f t="shared" ca="1" si="43"/>
        <v>ILDLA</v>
      </c>
      <c r="D455" s="16">
        <f>'EE investment costs'!$F$15</f>
        <v>2016</v>
      </c>
      <c r="E455" s="14">
        <f>VLOOKUP(X455,'EE investment costs'!$D$56:$R$656,15,0)</f>
        <v>4.3661666666666665</v>
      </c>
      <c r="F455" s="17">
        <f ca="1">INDEX('EE investment costs'!$D$56:$R$656,MATCH(X455,'EE investment costs'!$D$56:$D$656,0),MATCH($V$8,'EE investment costs'!$D$56:$R$56,0))</f>
        <v>2147.8859900307475</v>
      </c>
      <c r="I455" s="18">
        <v>1</v>
      </c>
      <c r="J455" s="18">
        <v>1</v>
      </c>
      <c r="K455" s="14">
        <f t="shared" ca="1" si="41"/>
        <v>0</v>
      </c>
      <c r="M455" s="19" t="str">
        <f t="shared" ca="1" si="39"/>
        <v>INDLDEFFLA-75</v>
      </c>
      <c r="N455" s="23" t="str">
        <f t="shared" ca="1" si="40"/>
        <v>Other utilities Saving Tech-Light 7.5y</v>
      </c>
      <c r="O455" s="23" t="s">
        <v>32</v>
      </c>
      <c r="P455" s="23" t="s">
        <v>33</v>
      </c>
      <c r="Q455" s="23"/>
      <c r="R455" s="23"/>
      <c r="S455" s="19" t="s">
        <v>34</v>
      </c>
      <c r="V455" s="16" t="str">
        <f t="shared" ca="1" si="42"/>
        <v>LD</v>
      </c>
      <c r="W455" s="14" t="str">
        <f t="shared" ca="1" si="42"/>
        <v>Other utilities</v>
      </c>
      <c r="X455" s="3" t="str">
        <f>'EE investment costs'!D504</f>
        <v>LA-75</v>
      </c>
      <c r="Y455" s="3" t="str">
        <f>'EE investment costs'!E504</f>
        <v>Light</v>
      </c>
      <c r="AC455" s="123">
        <f>'EE investment costs'!C504</f>
        <v>7.5</v>
      </c>
      <c r="AD455" s="22"/>
    </row>
    <row r="456" spans="2:30">
      <c r="B456" s="14" t="str">
        <f t="shared" ref="B456:B519" ca="1" si="44">M456</f>
        <v>INDLDEFFEM-75</v>
      </c>
      <c r="C456" s="15" t="str">
        <f t="shared" ca="1" si="43"/>
        <v>ILDEM</v>
      </c>
      <c r="D456" s="16">
        <f>'EE investment costs'!$F$15</f>
        <v>2016</v>
      </c>
      <c r="E456" s="14">
        <f>VLOOKUP(X456,'EE investment costs'!$D$56:$R$656,15,0)</f>
        <v>4.5844749999999994</v>
      </c>
      <c r="F456" s="17">
        <f ca="1">INDEX('EE investment costs'!$D$56:$R$656,MATCH(X456,'EE investment costs'!$D$56:$D$656,0),MATCH($V$8,'EE investment costs'!$D$56:$R$56,0))</f>
        <v>2720.3521929838457</v>
      </c>
      <c r="I456" s="18">
        <v>1</v>
      </c>
      <c r="J456" s="18">
        <v>1</v>
      </c>
      <c r="K456" s="14">
        <f t="shared" ca="1" si="41"/>
        <v>0</v>
      </c>
      <c r="M456" s="19" t="str">
        <f t="shared" ref="M456:M519" ca="1" si="45">CONCATENATE("IND",$V$8,"EFF",$X456)</f>
        <v>INDLDEFFEM-75</v>
      </c>
      <c r="N456" s="23" t="str">
        <f t="shared" ca="1" si="40"/>
        <v>Other utilities Saving Tech-Electric Motors 7.5y</v>
      </c>
      <c r="O456" s="23" t="s">
        <v>32</v>
      </c>
      <c r="P456" s="23" t="s">
        <v>33</v>
      </c>
      <c r="Q456" s="23"/>
      <c r="R456" s="23"/>
      <c r="S456" s="19" t="s">
        <v>34</v>
      </c>
      <c r="V456" s="16" t="str">
        <f t="shared" ca="1" si="42"/>
        <v>LD</v>
      </c>
      <c r="W456" s="14" t="str">
        <f t="shared" ca="1" si="42"/>
        <v>Other utilities</v>
      </c>
      <c r="X456" s="3" t="str">
        <f>'EE investment costs'!D505</f>
        <v>EM-75</v>
      </c>
      <c r="Y456" s="3" t="str">
        <f>'EE investment costs'!E505</f>
        <v>Electric Motors</v>
      </c>
      <c r="AC456" s="123">
        <f>'EE investment costs'!C505</f>
        <v>7.5</v>
      </c>
      <c r="AD456" s="22"/>
    </row>
    <row r="457" spans="2:30">
      <c r="B457" s="14" t="str">
        <f t="shared" ca="1" si="44"/>
        <v>INDLDEFFTF-75</v>
      </c>
      <c r="C457" s="15" t="str">
        <f t="shared" ca="1" si="43"/>
        <v>ILDTF</v>
      </c>
      <c r="D457" s="16">
        <f>'EE investment costs'!$F$15</f>
        <v>2016</v>
      </c>
      <c r="E457" s="14">
        <f>VLOOKUP(X457,'EE investment costs'!$D$56:$R$656,15,0)</f>
        <v>17.916666666666664</v>
      </c>
      <c r="F457" s="17">
        <f ca="1">INDEX('EE investment costs'!$D$56:$R$656,MATCH(X457,'EE investment costs'!$D$56:$D$656,0),MATCH($V$8,'EE investment costs'!$D$56:$R$56,0))</f>
        <v>1102.02825523866</v>
      </c>
      <c r="I457" s="18">
        <v>1</v>
      </c>
      <c r="J457" s="18">
        <v>1</v>
      </c>
      <c r="K457" s="14">
        <f t="shared" ca="1" si="41"/>
        <v>1</v>
      </c>
      <c r="M457" s="19" t="str">
        <f t="shared" ca="1" si="45"/>
        <v>INDLDEFFTF-75</v>
      </c>
      <c r="N457" s="23" t="str">
        <f t="shared" ref="N457:N520" ca="1" si="46">$W$8&amp;" Saving Tech"&amp;"-"&amp;$Y457&amp;" "&amp;AC457&amp;"y"</f>
        <v>Other utilities Saving Tech-Haulage Tractors, Trucks, Fishing boats 7.5y</v>
      </c>
      <c r="O457" s="23" t="s">
        <v>32</v>
      </c>
      <c r="P457" s="23" t="s">
        <v>33</v>
      </c>
      <c r="Q457" s="23"/>
      <c r="R457" s="23"/>
      <c r="S457" s="19" t="s">
        <v>34</v>
      </c>
      <c r="V457" s="16" t="str">
        <f t="shared" ca="1" si="42"/>
        <v>LD</v>
      </c>
      <c r="W457" s="14" t="str">
        <f t="shared" ca="1" si="42"/>
        <v>Other utilities</v>
      </c>
      <c r="X457" s="3" t="str">
        <f>'EE investment costs'!D506</f>
        <v>TF-75</v>
      </c>
      <c r="Y457" s="3" t="str">
        <f>'EE investment costs'!E506</f>
        <v>Haulage Tractors, Trucks, Fishing boats</v>
      </c>
      <c r="AC457" s="123">
        <f>'EE investment costs'!C506</f>
        <v>7.5</v>
      </c>
      <c r="AD457" s="22"/>
    </row>
    <row r="458" spans="2:30">
      <c r="B458" s="14" t="str">
        <f t="shared" ca="1" si="44"/>
        <v>INDLDEFFMT-76</v>
      </c>
      <c r="C458" s="15" t="str">
        <f t="shared" ca="1" si="43"/>
        <v>ILDMT</v>
      </c>
      <c r="D458" s="16">
        <f>'EE investment costs'!$F$15</f>
        <v>2016</v>
      </c>
      <c r="E458" s="14">
        <f>VLOOKUP(X458,'EE investment costs'!$D$56:$R$656,15,0)</f>
        <v>6.3599999999999994</v>
      </c>
      <c r="F458" s="17">
        <f ca="1">INDEX('EE investment costs'!$D$56:$R$656,MATCH(X458,'EE investment costs'!$D$56:$D$656,0),MATCH($V$8,'EE investment costs'!$D$56:$R$56,0))</f>
        <v>1026.7418379696946</v>
      </c>
      <c r="I458" s="18">
        <v>1</v>
      </c>
      <c r="J458" s="18">
        <v>1</v>
      </c>
      <c r="K458" s="14">
        <f t="shared" ref="K458:K521" ca="1" si="47">IF(F458&lt;500,1,0)+IF(F458&lt;600,1,0)+IF(F458&lt;700,1,0)+IF(F458&lt;800,1,0)+IF(F458&lt;900,1,0)+IF(F458&lt;1000,1,0)+IF(F458&lt;1100,1,0)+IF(F458&lt;1200,1,0)</f>
        <v>2</v>
      </c>
      <c r="M458" s="19" t="str">
        <f t="shared" ca="1" si="45"/>
        <v>INDLDEFFMT-76</v>
      </c>
      <c r="N458" s="23" t="str">
        <f t="shared" ca="1" si="46"/>
        <v>Other utilities Saving Tech-Heat Medium Temp. up to 150C 7.6y</v>
      </c>
      <c r="O458" s="23" t="s">
        <v>32</v>
      </c>
      <c r="P458" s="23" t="s">
        <v>33</v>
      </c>
      <c r="Q458" s="23"/>
      <c r="R458" s="23"/>
      <c r="S458" s="19" t="s">
        <v>34</v>
      </c>
      <c r="V458" s="16" t="str">
        <f t="shared" ref="V458:W521" ca="1" si="48">V457</f>
        <v>LD</v>
      </c>
      <c r="W458" s="14" t="str">
        <f t="shared" ca="1" si="48"/>
        <v>Other utilities</v>
      </c>
      <c r="X458" s="3" t="str">
        <f>'EE investment costs'!D507</f>
        <v>MT-76</v>
      </c>
      <c r="Y458" s="3" t="str">
        <f>'EE investment costs'!E507</f>
        <v>Heat Medium Temp. up to 150C</v>
      </c>
      <c r="AC458" s="123">
        <f>'EE investment costs'!C507</f>
        <v>7.6</v>
      </c>
      <c r="AD458" s="22"/>
    </row>
    <row r="459" spans="2:30">
      <c r="B459" s="14" t="str">
        <f t="shared" ca="1" si="44"/>
        <v>INDLDEFFHT-76</v>
      </c>
      <c r="C459" s="15" t="str">
        <f t="shared" ca="1" si="43"/>
        <v>ILDHT</v>
      </c>
      <c r="D459" s="16">
        <f>'EE investment costs'!$F$15</f>
        <v>2016</v>
      </c>
      <c r="E459" s="14">
        <f>VLOOKUP(X459,'EE investment costs'!$D$56:$R$656,15,0)</f>
        <v>5.0880000000000001</v>
      </c>
      <c r="F459" s="17">
        <f ca="1">INDEX('EE investment costs'!$D$56:$R$656,MATCH(X459,'EE investment costs'!$D$56:$D$656,0),MATCH($V$8,'EE investment costs'!$D$56:$R$56,0))</f>
        <v>705.6536918521922</v>
      </c>
      <c r="I459" s="18">
        <v>1</v>
      </c>
      <c r="J459" s="18">
        <v>1</v>
      </c>
      <c r="K459" s="14">
        <f t="shared" ca="1" si="47"/>
        <v>5</v>
      </c>
      <c r="M459" s="19" t="str">
        <f t="shared" ca="1" si="45"/>
        <v>INDLDEFFHT-76</v>
      </c>
      <c r="N459" s="23" t="str">
        <f t="shared" ca="1" si="46"/>
        <v>Other utilities Saving Tech-Heat High Temp. over 150C 7.6y</v>
      </c>
      <c r="O459" s="23" t="s">
        <v>32</v>
      </c>
      <c r="P459" s="23" t="s">
        <v>33</v>
      </c>
      <c r="Q459" s="23"/>
      <c r="R459" s="23"/>
      <c r="S459" s="19" t="s">
        <v>34</v>
      </c>
      <c r="V459" s="16" t="str">
        <f t="shared" ca="1" si="48"/>
        <v>LD</v>
      </c>
      <c r="W459" s="14" t="str">
        <f t="shared" ca="1" si="48"/>
        <v>Other utilities</v>
      </c>
      <c r="X459" s="3" t="str">
        <f>'EE investment costs'!D508</f>
        <v>HT-76</v>
      </c>
      <c r="Y459" s="3" t="str">
        <f>'EE investment costs'!E508</f>
        <v>Heat High Temp. over 150C</v>
      </c>
      <c r="AC459" s="123">
        <f>'EE investment costs'!C508</f>
        <v>7.6</v>
      </c>
      <c r="AD459" s="22"/>
    </row>
    <row r="460" spans="2:30">
      <c r="B460" s="14" t="str">
        <f t="shared" ca="1" si="44"/>
        <v>INDLDEFFRH-76</v>
      </c>
      <c r="C460" s="15" t="str">
        <f t="shared" ca="1" si="43"/>
        <v>ILDRH</v>
      </c>
      <c r="D460" s="16">
        <f>'EE investment costs'!$F$15</f>
        <v>2016</v>
      </c>
      <c r="E460" s="14">
        <f>VLOOKUP(X460,'EE investment costs'!$D$56:$R$656,15,0)</f>
        <v>16.672000000000004</v>
      </c>
      <c r="F460" s="17">
        <f ca="1">INDEX('EE investment costs'!$D$56:$R$656,MATCH(X460,'EE investment costs'!$D$56:$D$656,0),MATCH($V$8,'EE investment costs'!$D$56:$R$56,0))</f>
        <v>1518.3460405794528</v>
      </c>
      <c r="I460" s="18">
        <v>1</v>
      </c>
      <c r="J460" s="18">
        <v>1</v>
      </c>
      <c r="K460" s="14">
        <f t="shared" ca="1" si="47"/>
        <v>0</v>
      </c>
      <c r="M460" s="19" t="str">
        <f t="shared" ca="1" si="45"/>
        <v>INDLDEFFRH-76</v>
      </c>
      <c r="N460" s="23" t="str">
        <f t="shared" ca="1" si="46"/>
        <v>Other utilities Saving Tech-Heat Room Heat 7.6y</v>
      </c>
      <c r="O460" s="23" t="s">
        <v>32</v>
      </c>
      <c r="P460" s="23" t="s">
        <v>33</v>
      </c>
      <c r="Q460" s="23"/>
      <c r="R460" s="23"/>
      <c r="S460" s="19" t="s">
        <v>34</v>
      </c>
      <c r="V460" s="16" t="str">
        <f t="shared" ca="1" si="48"/>
        <v>LD</v>
      </c>
      <c r="W460" s="14" t="str">
        <f t="shared" ca="1" si="48"/>
        <v>Other utilities</v>
      </c>
      <c r="X460" s="3" t="str">
        <f>'EE investment costs'!D509</f>
        <v>RH-76</v>
      </c>
      <c r="Y460" s="3" t="str">
        <f>'EE investment costs'!E509</f>
        <v>Heat Room Heat</v>
      </c>
      <c r="AC460" s="123">
        <f>'EE investment costs'!C509</f>
        <v>7.6</v>
      </c>
      <c r="AD460" s="22"/>
    </row>
    <row r="461" spans="2:30">
      <c r="B461" s="14" t="str">
        <f t="shared" ca="1" si="44"/>
        <v>INDLDEFFLA-76</v>
      </c>
      <c r="C461" s="15" t="str">
        <f t="shared" ca="1" si="43"/>
        <v>ILDLA</v>
      </c>
      <c r="D461" s="16">
        <f>'EE investment costs'!$F$15</f>
        <v>2016</v>
      </c>
      <c r="E461" s="14">
        <f>VLOOKUP(X461,'EE investment costs'!$D$56:$R$656,15,0)</f>
        <v>4.3792</v>
      </c>
      <c r="F461" s="17">
        <f ca="1">INDEX('EE investment costs'!$D$56:$R$656,MATCH(X461,'EE investment costs'!$D$56:$D$656,0),MATCH($V$8,'EE investment costs'!$D$56:$R$56,0))</f>
        <v>2163.3604933767597</v>
      </c>
      <c r="I461" s="18">
        <v>1</v>
      </c>
      <c r="J461" s="18">
        <v>1</v>
      </c>
      <c r="K461" s="14">
        <f t="shared" ca="1" si="47"/>
        <v>0</v>
      </c>
      <c r="M461" s="19" t="str">
        <f t="shared" ca="1" si="45"/>
        <v>INDLDEFFLA-76</v>
      </c>
      <c r="N461" s="23" t="str">
        <f t="shared" ca="1" si="46"/>
        <v>Other utilities Saving Tech-Light 7.6y</v>
      </c>
      <c r="O461" s="23" t="s">
        <v>32</v>
      </c>
      <c r="P461" s="23" t="s">
        <v>33</v>
      </c>
      <c r="Q461" s="23"/>
      <c r="R461" s="23"/>
      <c r="S461" s="19" t="s">
        <v>34</v>
      </c>
      <c r="V461" s="16" t="str">
        <f t="shared" ca="1" si="48"/>
        <v>LD</v>
      </c>
      <c r="W461" s="14" t="str">
        <f t="shared" ca="1" si="48"/>
        <v>Other utilities</v>
      </c>
      <c r="X461" s="3" t="str">
        <f>'EE investment costs'!D510</f>
        <v>LA-76</v>
      </c>
      <c r="Y461" s="3" t="str">
        <f>'EE investment costs'!E510</f>
        <v>Light</v>
      </c>
      <c r="AC461" s="123">
        <f>'EE investment costs'!C510</f>
        <v>7.6</v>
      </c>
      <c r="AD461" s="22"/>
    </row>
    <row r="462" spans="2:30">
      <c r="B462" s="14" t="str">
        <f t="shared" ca="1" si="44"/>
        <v>INDLDEFFEM-76</v>
      </c>
      <c r="C462" s="15" t="str">
        <f t="shared" ca="1" si="43"/>
        <v>ILDEM</v>
      </c>
      <c r="D462" s="16">
        <f>'EE investment costs'!$F$15</f>
        <v>2016</v>
      </c>
      <c r="E462" s="14">
        <f>VLOOKUP(X462,'EE investment costs'!$D$56:$R$656,15,0)</f>
        <v>4.59816</v>
      </c>
      <c r="F462" s="17">
        <f ca="1">INDEX('EE investment costs'!$D$56:$R$656,MATCH(X462,'EE investment costs'!$D$56:$D$656,0),MATCH($V$8,'EE investment costs'!$D$56:$R$56,0))</f>
        <v>2750.9206284498819</v>
      </c>
      <c r="I462" s="18">
        <v>1</v>
      </c>
      <c r="J462" s="18">
        <v>1</v>
      </c>
      <c r="K462" s="14">
        <f t="shared" ca="1" si="47"/>
        <v>0</v>
      </c>
      <c r="M462" s="19" t="str">
        <f t="shared" ca="1" si="45"/>
        <v>INDLDEFFEM-76</v>
      </c>
      <c r="N462" s="23" t="str">
        <f t="shared" ca="1" si="46"/>
        <v>Other utilities Saving Tech-Electric Motors 7.6y</v>
      </c>
      <c r="O462" s="23" t="s">
        <v>32</v>
      </c>
      <c r="P462" s="23" t="s">
        <v>33</v>
      </c>
      <c r="Q462" s="23"/>
      <c r="R462" s="23"/>
      <c r="S462" s="19" t="s">
        <v>34</v>
      </c>
      <c r="V462" s="16" t="str">
        <f t="shared" ca="1" si="48"/>
        <v>LD</v>
      </c>
      <c r="W462" s="14" t="str">
        <f t="shared" ca="1" si="48"/>
        <v>Other utilities</v>
      </c>
      <c r="X462" s="3" t="str">
        <f>'EE investment costs'!D511</f>
        <v>EM-76</v>
      </c>
      <c r="Y462" s="3" t="str">
        <f>'EE investment costs'!E511</f>
        <v>Electric Motors</v>
      </c>
      <c r="AC462" s="123">
        <f>'EE investment costs'!C511</f>
        <v>7.6</v>
      </c>
      <c r="AD462" s="22"/>
    </row>
    <row r="463" spans="2:30">
      <c r="B463" s="14" t="str">
        <f t="shared" ca="1" si="44"/>
        <v>INDLDEFFTF-76</v>
      </c>
      <c r="C463" s="15" t="str">
        <f t="shared" ca="1" si="43"/>
        <v>ILDTF</v>
      </c>
      <c r="D463" s="16">
        <f>'EE investment costs'!$F$15</f>
        <v>2016</v>
      </c>
      <c r="E463" s="14">
        <f>VLOOKUP(X463,'EE investment costs'!$D$56:$R$656,15,0)</f>
        <v>18</v>
      </c>
      <c r="F463" s="17">
        <f ca="1">INDEX('EE investment costs'!$D$56:$R$656,MATCH(X463,'EE investment costs'!$D$56:$D$656,0),MATCH($V$8,'EE investment costs'!$D$56:$R$56,0))</f>
        <v>1116.721965308509</v>
      </c>
      <c r="I463" s="18">
        <v>1</v>
      </c>
      <c r="J463" s="18">
        <v>1</v>
      </c>
      <c r="K463" s="14">
        <f t="shared" ca="1" si="47"/>
        <v>1</v>
      </c>
      <c r="M463" s="19" t="str">
        <f t="shared" ca="1" si="45"/>
        <v>INDLDEFFTF-76</v>
      </c>
      <c r="N463" s="23" t="str">
        <f t="shared" ca="1" si="46"/>
        <v>Other utilities Saving Tech-Haulage Tractors, Trucks, Fishing boats 7.6y</v>
      </c>
      <c r="O463" s="23" t="s">
        <v>32</v>
      </c>
      <c r="P463" s="23" t="s">
        <v>33</v>
      </c>
      <c r="Q463" s="23"/>
      <c r="R463" s="23"/>
      <c r="S463" s="19" t="s">
        <v>34</v>
      </c>
      <c r="V463" s="16" t="str">
        <f t="shared" ca="1" si="48"/>
        <v>LD</v>
      </c>
      <c r="W463" s="14" t="str">
        <f t="shared" ca="1" si="48"/>
        <v>Other utilities</v>
      </c>
      <c r="X463" s="3" t="str">
        <f>'EE investment costs'!D512</f>
        <v>TF-76</v>
      </c>
      <c r="Y463" s="3" t="str">
        <f>'EE investment costs'!E512</f>
        <v>Haulage Tractors, Trucks, Fishing boats</v>
      </c>
      <c r="AC463" s="123">
        <f>'EE investment costs'!C512</f>
        <v>7.6</v>
      </c>
      <c r="AD463" s="22"/>
    </row>
    <row r="464" spans="2:30">
      <c r="B464" s="14" t="str">
        <f t="shared" ca="1" si="44"/>
        <v>INDLDEFFMT-77</v>
      </c>
      <c r="C464" s="15" t="str">
        <f t="shared" ca="1" si="43"/>
        <v>ILDMT</v>
      </c>
      <c r="D464" s="16">
        <f>'EE investment costs'!$F$15</f>
        <v>2016</v>
      </c>
      <c r="E464" s="14">
        <f>VLOOKUP(X464,'EE investment costs'!$D$56:$R$656,15,0)</f>
        <v>6.37</v>
      </c>
      <c r="F464" s="17">
        <f ca="1">INDEX('EE investment costs'!$D$56:$R$656,MATCH(X464,'EE investment costs'!$D$56:$D$656,0),MATCH($V$8,'EE investment costs'!$D$56:$R$56,0))</f>
        <v>1038.4900950740825</v>
      </c>
      <c r="I464" s="18">
        <v>1</v>
      </c>
      <c r="J464" s="18">
        <v>1</v>
      </c>
      <c r="K464" s="14">
        <f t="shared" ca="1" si="47"/>
        <v>2</v>
      </c>
      <c r="M464" s="19" t="str">
        <f t="shared" ca="1" si="45"/>
        <v>INDLDEFFMT-77</v>
      </c>
      <c r="N464" s="23" t="str">
        <f t="shared" ca="1" si="46"/>
        <v>Other utilities Saving Tech-Heat Medium Temp. up to 150C 7.7y</v>
      </c>
      <c r="O464" s="23" t="s">
        <v>32</v>
      </c>
      <c r="P464" s="23" t="s">
        <v>33</v>
      </c>
      <c r="Q464" s="23"/>
      <c r="R464" s="23"/>
      <c r="S464" s="19" t="s">
        <v>34</v>
      </c>
      <c r="V464" s="16" t="str">
        <f t="shared" ca="1" si="48"/>
        <v>LD</v>
      </c>
      <c r="W464" s="14" t="str">
        <f t="shared" ca="1" si="48"/>
        <v>Other utilities</v>
      </c>
      <c r="X464" s="3" t="str">
        <f>'EE investment costs'!D513</f>
        <v>MT-77</v>
      </c>
      <c r="Y464" s="3" t="str">
        <f>'EE investment costs'!E513</f>
        <v>Heat Medium Temp. up to 150C</v>
      </c>
      <c r="AC464" s="123">
        <f>'EE investment costs'!C513</f>
        <v>7.7</v>
      </c>
      <c r="AD464" s="22"/>
    </row>
    <row r="465" spans="2:30">
      <c r="B465" s="14" t="str">
        <f t="shared" ca="1" si="44"/>
        <v>INDLDEFFHT-77</v>
      </c>
      <c r="C465" s="15" t="str">
        <f t="shared" ca="1" si="43"/>
        <v>ILDHT</v>
      </c>
      <c r="D465" s="16">
        <f>'EE investment costs'!$F$15</f>
        <v>2016</v>
      </c>
      <c r="E465" s="14">
        <f>VLOOKUP(X465,'EE investment costs'!$D$56:$R$656,15,0)</f>
        <v>5.0960000000000001</v>
      </c>
      <c r="F465" s="17">
        <f ca="1">INDEX('EE investment costs'!$D$56:$R$656,MATCH(X465,'EE investment costs'!$D$56:$D$656,0),MATCH($V$8,'EE investment costs'!$D$56:$R$56,0))</f>
        <v>712.03805287283569</v>
      </c>
      <c r="I465" s="18">
        <v>1</v>
      </c>
      <c r="J465" s="18">
        <v>1</v>
      </c>
      <c r="K465" s="14">
        <f t="shared" ca="1" si="47"/>
        <v>5</v>
      </c>
      <c r="M465" s="19" t="str">
        <f t="shared" ca="1" si="45"/>
        <v>INDLDEFFHT-77</v>
      </c>
      <c r="N465" s="23" t="str">
        <f t="shared" ca="1" si="46"/>
        <v>Other utilities Saving Tech-Heat High Temp. over 150C 7.7y</v>
      </c>
      <c r="O465" s="23" t="s">
        <v>32</v>
      </c>
      <c r="P465" s="23" t="s">
        <v>33</v>
      </c>
      <c r="Q465" s="23"/>
      <c r="R465" s="23"/>
      <c r="S465" s="19" t="s">
        <v>34</v>
      </c>
      <c r="V465" s="16" t="str">
        <f t="shared" ca="1" si="48"/>
        <v>LD</v>
      </c>
      <c r="W465" s="14" t="str">
        <f t="shared" ca="1" si="48"/>
        <v>Other utilities</v>
      </c>
      <c r="X465" s="3" t="str">
        <f>'EE investment costs'!D514</f>
        <v>HT-77</v>
      </c>
      <c r="Y465" s="3" t="str">
        <f>'EE investment costs'!E514</f>
        <v>Heat High Temp. over 150C</v>
      </c>
      <c r="AC465" s="123">
        <f>'EE investment costs'!C514</f>
        <v>7.7</v>
      </c>
      <c r="AD465" s="22"/>
    </row>
    <row r="466" spans="2:30">
      <c r="B466" s="14" t="str">
        <f t="shared" ca="1" si="44"/>
        <v>INDLDEFFRH-77</v>
      </c>
      <c r="C466" s="15" t="str">
        <f t="shared" ca="1" si="43"/>
        <v>ILDRH</v>
      </c>
      <c r="D466" s="16">
        <f>'EE investment costs'!$F$15</f>
        <v>2016</v>
      </c>
      <c r="E466" s="14">
        <f>VLOOKUP(X466,'EE investment costs'!$D$56:$R$656,15,0)</f>
        <v>16.690666666666669</v>
      </c>
      <c r="F466" s="17">
        <f ca="1">INDEX('EE investment costs'!$D$56:$R$656,MATCH(X466,'EE investment costs'!$D$56:$D$656,0),MATCH($V$8,'EE investment costs'!$D$56:$R$56,0))</f>
        <v>1555.3788708374884</v>
      </c>
      <c r="I466" s="18">
        <v>1</v>
      </c>
      <c r="J466" s="18">
        <v>1</v>
      </c>
      <c r="K466" s="14">
        <f t="shared" ca="1" si="47"/>
        <v>0</v>
      </c>
      <c r="M466" s="19" t="str">
        <f t="shared" ca="1" si="45"/>
        <v>INDLDEFFRH-77</v>
      </c>
      <c r="N466" s="23" t="str">
        <f t="shared" ca="1" si="46"/>
        <v>Other utilities Saving Tech-Heat Room Heat 7.7y</v>
      </c>
      <c r="O466" s="23" t="s">
        <v>32</v>
      </c>
      <c r="P466" s="23" t="s">
        <v>33</v>
      </c>
      <c r="Q466" s="23"/>
      <c r="R466" s="23"/>
      <c r="S466" s="19" t="s">
        <v>34</v>
      </c>
      <c r="V466" s="16" t="str">
        <f t="shared" ca="1" si="48"/>
        <v>LD</v>
      </c>
      <c r="W466" s="14" t="str">
        <f t="shared" ca="1" si="48"/>
        <v>Other utilities</v>
      </c>
      <c r="X466" s="3" t="str">
        <f>'EE investment costs'!D515</f>
        <v>RH-77</v>
      </c>
      <c r="Y466" s="3" t="str">
        <f>'EE investment costs'!E515</f>
        <v>Heat Room Heat</v>
      </c>
      <c r="AC466" s="123">
        <f>'EE investment costs'!C515</f>
        <v>7.7</v>
      </c>
      <c r="AD466" s="22"/>
    </row>
    <row r="467" spans="2:30">
      <c r="B467" s="14" t="str">
        <f t="shared" ca="1" si="44"/>
        <v>INDLDEFFLA-77</v>
      </c>
      <c r="C467" s="15" t="str">
        <f t="shared" ca="1" si="43"/>
        <v>ILDLA</v>
      </c>
      <c r="D467" s="16">
        <f>'EE investment costs'!$F$15</f>
        <v>2016</v>
      </c>
      <c r="E467" s="14">
        <f>VLOOKUP(X467,'EE investment costs'!$D$56:$R$656,15,0)</f>
        <v>4.3922333333333334</v>
      </c>
      <c r="F467" s="17">
        <f ca="1">INDEX('EE investment costs'!$D$56:$R$656,MATCH(X467,'EE investment costs'!$D$56:$D$656,0),MATCH($V$8,'EE investment costs'!$D$56:$R$56,0))</f>
        <v>2178.8349967227718</v>
      </c>
      <c r="I467" s="18">
        <v>1</v>
      </c>
      <c r="J467" s="18">
        <v>1</v>
      </c>
      <c r="K467" s="14">
        <f t="shared" ca="1" si="47"/>
        <v>0</v>
      </c>
      <c r="M467" s="19" t="str">
        <f t="shared" ca="1" si="45"/>
        <v>INDLDEFFLA-77</v>
      </c>
      <c r="N467" s="23" t="str">
        <f t="shared" ca="1" si="46"/>
        <v>Other utilities Saving Tech-Light 7.7y</v>
      </c>
      <c r="O467" s="23" t="s">
        <v>32</v>
      </c>
      <c r="P467" s="23" t="s">
        <v>33</v>
      </c>
      <c r="Q467" s="23"/>
      <c r="R467" s="23"/>
      <c r="S467" s="19" t="s">
        <v>34</v>
      </c>
      <c r="V467" s="16" t="str">
        <f t="shared" ca="1" si="48"/>
        <v>LD</v>
      </c>
      <c r="W467" s="14" t="str">
        <f t="shared" ca="1" si="48"/>
        <v>Other utilities</v>
      </c>
      <c r="X467" s="3" t="str">
        <f>'EE investment costs'!D516</f>
        <v>LA-77</v>
      </c>
      <c r="Y467" s="3" t="str">
        <f>'EE investment costs'!E516</f>
        <v>Light</v>
      </c>
      <c r="AC467" s="123">
        <f>'EE investment costs'!C516</f>
        <v>7.7</v>
      </c>
      <c r="AD467" s="22"/>
    </row>
    <row r="468" spans="2:30">
      <c r="B468" s="14" t="str">
        <f t="shared" ca="1" si="44"/>
        <v>INDLDEFFEM-77</v>
      </c>
      <c r="C468" s="15" t="str">
        <f t="shared" ca="1" si="43"/>
        <v>ILDEM</v>
      </c>
      <c r="D468" s="16">
        <f>'EE investment costs'!$F$15</f>
        <v>2016</v>
      </c>
      <c r="E468" s="14">
        <f>VLOOKUP(X468,'EE investment costs'!$D$56:$R$656,15,0)</f>
        <v>4.6118449999999998</v>
      </c>
      <c r="F468" s="17">
        <f ca="1">INDEX('EE investment costs'!$D$56:$R$656,MATCH(X468,'EE investment costs'!$D$56:$D$656,0),MATCH($V$8,'EE investment costs'!$D$56:$R$56,0))</f>
        <v>2781.4890639159189</v>
      </c>
      <c r="I468" s="18">
        <v>1</v>
      </c>
      <c r="J468" s="18">
        <v>1</v>
      </c>
      <c r="K468" s="14">
        <f t="shared" ca="1" si="47"/>
        <v>0</v>
      </c>
      <c r="M468" s="19" t="str">
        <f t="shared" ca="1" si="45"/>
        <v>INDLDEFFEM-77</v>
      </c>
      <c r="N468" s="23" t="str">
        <f t="shared" ca="1" si="46"/>
        <v>Other utilities Saving Tech-Electric Motors 7.7y</v>
      </c>
      <c r="O468" s="23" t="s">
        <v>32</v>
      </c>
      <c r="P468" s="23" t="s">
        <v>33</v>
      </c>
      <c r="Q468" s="23"/>
      <c r="R468" s="23"/>
      <c r="S468" s="19" t="s">
        <v>34</v>
      </c>
      <c r="V468" s="16" t="str">
        <f t="shared" ca="1" si="48"/>
        <v>LD</v>
      </c>
      <c r="W468" s="14" t="str">
        <f t="shared" ca="1" si="48"/>
        <v>Other utilities</v>
      </c>
      <c r="X468" s="3" t="str">
        <f>'EE investment costs'!D517</f>
        <v>EM-77</v>
      </c>
      <c r="Y468" s="3" t="str">
        <f>'EE investment costs'!E517</f>
        <v>Electric Motors</v>
      </c>
      <c r="AC468" s="123">
        <f>'EE investment costs'!C517</f>
        <v>7.7</v>
      </c>
      <c r="AD468" s="22"/>
    </row>
    <row r="469" spans="2:30">
      <c r="B469" s="14" t="str">
        <f t="shared" ca="1" si="44"/>
        <v>INDLDEFFTF-77</v>
      </c>
      <c r="C469" s="15" t="str">
        <f t="shared" ca="1" si="43"/>
        <v>ILDTF</v>
      </c>
      <c r="D469" s="16">
        <f>'EE investment costs'!$F$15</f>
        <v>2016</v>
      </c>
      <c r="E469" s="14">
        <f>VLOOKUP(X469,'EE investment costs'!$D$56:$R$656,15,0)</f>
        <v>18.083333333333332</v>
      </c>
      <c r="F469" s="17">
        <f ca="1">INDEX('EE investment costs'!$D$56:$R$656,MATCH(X469,'EE investment costs'!$D$56:$D$656,0),MATCH($V$8,'EE investment costs'!$D$56:$R$56,0))</f>
        <v>1131.4156753783577</v>
      </c>
      <c r="I469" s="18">
        <v>1</v>
      </c>
      <c r="J469" s="18">
        <v>1</v>
      </c>
      <c r="K469" s="14">
        <f t="shared" ca="1" si="47"/>
        <v>1</v>
      </c>
      <c r="M469" s="19" t="str">
        <f t="shared" ca="1" si="45"/>
        <v>INDLDEFFTF-77</v>
      </c>
      <c r="N469" s="23" t="str">
        <f t="shared" ca="1" si="46"/>
        <v>Other utilities Saving Tech-Haulage Tractors, Trucks, Fishing boats 7.7y</v>
      </c>
      <c r="O469" s="23" t="s">
        <v>32</v>
      </c>
      <c r="P469" s="23" t="s">
        <v>33</v>
      </c>
      <c r="Q469" s="23"/>
      <c r="R469" s="23"/>
      <c r="S469" s="19" t="s">
        <v>34</v>
      </c>
      <c r="V469" s="16" t="str">
        <f t="shared" ca="1" si="48"/>
        <v>LD</v>
      </c>
      <c r="W469" s="14" t="str">
        <f t="shared" ca="1" si="48"/>
        <v>Other utilities</v>
      </c>
      <c r="X469" s="3" t="str">
        <f>'EE investment costs'!D518</f>
        <v>TF-77</v>
      </c>
      <c r="Y469" s="3" t="str">
        <f>'EE investment costs'!E518</f>
        <v>Haulage Tractors, Trucks, Fishing boats</v>
      </c>
      <c r="AC469" s="123">
        <f>'EE investment costs'!C518</f>
        <v>7.7</v>
      </c>
      <c r="AD469" s="22"/>
    </row>
    <row r="470" spans="2:30">
      <c r="B470" s="14" t="str">
        <f t="shared" ca="1" si="44"/>
        <v>INDLDEFFMT-78</v>
      </c>
      <c r="C470" s="15" t="str">
        <f t="shared" ca="1" si="43"/>
        <v>ILDMT</v>
      </c>
      <c r="D470" s="16">
        <f>'EE investment costs'!$F$15</f>
        <v>2016</v>
      </c>
      <c r="E470" s="14">
        <f>VLOOKUP(X470,'EE investment costs'!$D$56:$R$656,15,0)</f>
        <v>6.38</v>
      </c>
      <c r="F470" s="17">
        <f ca="1">INDEX('EE investment costs'!$D$56:$R$656,MATCH(X470,'EE investment costs'!$D$56:$D$656,0),MATCH($V$8,'EE investment costs'!$D$56:$R$56,0))</f>
        <v>1050.2383521784704</v>
      </c>
      <c r="I470" s="18">
        <v>1</v>
      </c>
      <c r="J470" s="18">
        <v>1</v>
      </c>
      <c r="K470" s="14">
        <f t="shared" ca="1" si="47"/>
        <v>2</v>
      </c>
      <c r="M470" s="19" t="str">
        <f t="shared" ca="1" si="45"/>
        <v>INDLDEFFMT-78</v>
      </c>
      <c r="N470" s="23" t="str">
        <f t="shared" ca="1" si="46"/>
        <v>Other utilities Saving Tech-Heat Medium Temp. up to 150C 7.8y</v>
      </c>
      <c r="O470" s="23" t="s">
        <v>32</v>
      </c>
      <c r="P470" s="23" t="s">
        <v>33</v>
      </c>
      <c r="Q470" s="23"/>
      <c r="R470" s="23"/>
      <c r="S470" s="19" t="s">
        <v>34</v>
      </c>
      <c r="V470" s="16" t="str">
        <f t="shared" ca="1" si="48"/>
        <v>LD</v>
      </c>
      <c r="W470" s="14" t="str">
        <f t="shared" ca="1" si="48"/>
        <v>Other utilities</v>
      </c>
      <c r="X470" s="3" t="str">
        <f>'EE investment costs'!D519</f>
        <v>MT-78</v>
      </c>
      <c r="Y470" s="3" t="str">
        <f>'EE investment costs'!E519</f>
        <v>Heat Medium Temp. up to 150C</v>
      </c>
      <c r="AC470" s="123">
        <f>'EE investment costs'!C519</f>
        <v>7.8</v>
      </c>
      <c r="AD470" s="22"/>
    </row>
    <row r="471" spans="2:30">
      <c r="B471" s="14" t="str">
        <f t="shared" ca="1" si="44"/>
        <v>INDLDEFFHT-78</v>
      </c>
      <c r="C471" s="15" t="str">
        <f t="shared" ca="1" si="43"/>
        <v>ILDHT</v>
      </c>
      <c r="D471" s="16">
        <f>'EE investment costs'!$F$15</f>
        <v>2016</v>
      </c>
      <c r="E471" s="14">
        <f>VLOOKUP(X471,'EE investment costs'!$D$56:$R$656,15,0)</f>
        <v>5.1040000000000001</v>
      </c>
      <c r="F471" s="17">
        <f ca="1">INDEX('EE investment costs'!$D$56:$R$656,MATCH(X471,'EE investment costs'!$D$56:$D$656,0),MATCH($V$8,'EE investment costs'!$D$56:$R$56,0))</f>
        <v>718.42241389347907</v>
      </c>
      <c r="I471" s="18">
        <v>1</v>
      </c>
      <c r="J471" s="18">
        <v>1</v>
      </c>
      <c r="K471" s="14">
        <f t="shared" ca="1" si="47"/>
        <v>5</v>
      </c>
      <c r="M471" s="19" t="str">
        <f t="shared" ca="1" si="45"/>
        <v>INDLDEFFHT-78</v>
      </c>
      <c r="N471" s="23" t="str">
        <f t="shared" ca="1" si="46"/>
        <v>Other utilities Saving Tech-Heat High Temp. over 150C 7.8y</v>
      </c>
      <c r="O471" s="23" t="s">
        <v>32</v>
      </c>
      <c r="P471" s="23" t="s">
        <v>33</v>
      </c>
      <c r="Q471" s="23"/>
      <c r="R471" s="23"/>
      <c r="S471" s="19" t="s">
        <v>34</v>
      </c>
      <c r="V471" s="16" t="str">
        <f t="shared" ca="1" si="48"/>
        <v>LD</v>
      </c>
      <c r="W471" s="14" t="str">
        <f t="shared" ca="1" si="48"/>
        <v>Other utilities</v>
      </c>
      <c r="X471" s="3" t="str">
        <f>'EE investment costs'!D520</f>
        <v>HT-78</v>
      </c>
      <c r="Y471" s="3" t="str">
        <f>'EE investment costs'!E520</f>
        <v>Heat High Temp. over 150C</v>
      </c>
      <c r="AC471" s="123">
        <f>'EE investment costs'!C520</f>
        <v>7.8</v>
      </c>
      <c r="AD471" s="22"/>
    </row>
    <row r="472" spans="2:30">
      <c r="B472" s="14" t="str">
        <f t="shared" ca="1" si="44"/>
        <v>INDLDEFFRH-78</v>
      </c>
      <c r="C472" s="15" t="str">
        <f t="shared" ca="1" si="43"/>
        <v>ILDRH</v>
      </c>
      <c r="D472" s="16">
        <f>'EE investment costs'!$F$15</f>
        <v>2016</v>
      </c>
      <c r="E472" s="14">
        <f>VLOOKUP(X472,'EE investment costs'!$D$56:$R$656,15,0)</f>
        <v>16.709333333333337</v>
      </c>
      <c r="F472" s="17">
        <f ca="1">INDEX('EE investment costs'!$D$56:$R$656,MATCH(X472,'EE investment costs'!$D$56:$D$656,0),MATCH($V$8,'EE investment costs'!$D$56:$R$56,0))</f>
        <v>1592.4117010955233</v>
      </c>
      <c r="I472" s="18">
        <v>1</v>
      </c>
      <c r="J472" s="18">
        <v>1</v>
      </c>
      <c r="K472" s="14">
        <f t="shared" ca="1" si="47"/>
        <v>0</v>
      </c>
      <c r="M472" s="19" t="str">
        <f t="shared" ca="1" si="45"/>
        <v>INDLDEFFRH-78</v>
      </c>
      <c r="N472" s="23" t="str">
        <f t="shared" ca="1" si="46"/>
        <v>Other utilities Saving Tech-Heat Room Heat 7.8y</v>
      </c>
      <c r="O472" s="23" t="s">
        <v>32</v>
      </c>
      <c r="P472" s="23" t="s">
        <v>33</v>
      </c>
      <c r="Q472" s="23"/>
      <c r="R472" s="23"/>
      <c r="S472" s="19" t="s">
        <v>34</v>
      </c>
      <c r="V472" s="16" t="str">
        <f t="shared" ca="1" si="48"/>
        <v>LD</v>
      </c>
      <c r="W472" s="14" t="str">
        <f t="shared" ca="1" si="48"/>
        <v>Other utilities</v>
      </c>
      <c r="X472" s="3" t="str">
        <f>'EE investment costs'!D521</f>
        <v>RH-78</v>
      </c>
      <c r="Y472" s="3" t="str">
        <f>'EE investment costs'!E521</f>
        <v>Heat Room Heat</v>
      </c>
      <c r="AC472" s="123">
        <f>'EE investment costs'!C521</f>
        <v>7.8</v>
      </c>
      <c r="AD472" s="22"/>
    </row>
    <row r="473" spans="2:30">
      <c r="B473" s="14" t="str">
        <f t="shared" ca="1" si="44"/>
        <v>INDLDEFFLA-78</v>
      </c>
      <c r="C473" s="15" t="str">
        <f t="shared" ca="1" si="43"/>
        <v>ILDLA</v>
      </c>
      <c r="D473" s="16">
        <f>'EE investment costs'!$F$15</f>
        <v>2016</v>
      </c>
      <c r="E473" s="14">
        <f>VLOOKUP(X473,'EE investment costs'!$D$56:$R$656,15,0)</f>
        <v>4.4052666666666669</v>
      </c>
      <c r="F473" s="17">
        <f ca="1">INDEX('EE investment costs'!$D$56:$R$656,MATCH(X473,'EE investment costs'!$D$56:$D$656,0),MATCH($V$8,'EE investment costs'!$D$56:$R$56,0))</f>
        <v>2194.309500068784</v>
      </c>
      <c r="I473" s="18">
        <v>1</v>
      </c>
      <c r="J473" s="18">
        <v>1</v>
      </c>
      <c r="K473" s="14">
        <f t="shared" ca="1" si="47"/>
        <v>0</v>
      </c>
      <c r="M473" s="19" t="str">
        <f t="shared" ca="1" si="45"/>
        <v>INDLDEFFLA-78</v>
      </c>
      <c r="N473" s="23" t="str">
        <f t="shared" ca="1" si="46"/>
        <v>Other utilities Saving Tech-Light 7.8y</v>
      </c>
      <c r="O473" s="23" t="s">
        <v>32</v>
      </c>
      <c r="P473" s="23" t="s">
        <v>33</v>
      </c>
      <c r="Q473" s="23"/>
      <c r="R473" s="23"/>
      <c r="S473" s="19" t="s">
        <v>34</v>
      </c>
      <c r="V473" s="16" t="str">
        <f t="shared" ca="1" si="48"/>
        <v>LD</v>
      </c>
      <c r="W473" s="14" t="str">
        <f t="shared" ca="1" si="48"/>
        <v>Other utilities</v>
      </c>
      <c r="X473" s="3" t="str">
        <f>'EE investment costs'!D522</f>
        <v>LA-78</v>
      </c>
      <c r="Y473" s="3" t="str">
        <f>'EE investment costs'!E522</f>
        <v>Light</v>
      </c>
      <c r="AC473" s="123">
        <f>'EE investment costs'!C522</f>
        <v>7.8</v>
      </c>
      <c r="AD473" s="22"/>
    </row>
    <row r="474" spans="2:30">
      <c r="B474" s="14" t="str">
        <f t="shared" ca="1" si="44"/>
        <v>INDLDEFFEM-78</v>
      </c>
      <c r="C474" s="15" t="str">
        <f t="shared" ca="1" si="43"/>
        <v>ILDEM</v>
      </c>
      <c r="D474" s="16">
        <f>'EE investment costs'!$F$15</f>
        <v>2016</v>
      </c>
      <c r="E474" s="14">
        <f>VLOOKUP(X474,'EE investment costs'!$D$56:$R$656,15,0)</f>
        <v>4.6255299999999995</v>
      </c>
      <c r="F474" s="17">
        <f ca="1">INDEX('EE investment costs'!$D$56:$R$656,MATCH(X474,'EE investment costs'!$D$56:$D$656,0),MATCH($V$8,'EE investment costs'!$D$56:$R$56,0))</f>
        <v>2812.0574993819559</v>
      </c>
      <c r="I474" s="18">
        <v>1</v>
      </c>
      <c r="J474" s="18">
        <v>1</v>
      </c>
      <c r="K474" s="14">
        <f t="shared" ca="1" si="47"/>
        <v>0</v>
      </c>
      <c r="M474" s="19" t="str">
        <f t="shared" ca="1" si="45"/>
        <v>INDLDEFFEM-78</v>
      </c>
      <c r="N474" s="23" t="str">
        <f t="shared" ca="1" si="46"/>
        <v>Other utilities Saving Tech-Electric Motors 7.8y</v>
      </c>
      <c r="O474" s="23" t="s">
        <v>32</v>
      </c>
      <c r="P474" s="23" t="s">
        <v>33</v>
      </c>
      <c r="Q474" s="23"/>
      <c r="R474" s="23"/>
      <c r="S474" s="19" t="s">
        <v>34</v>
      </c>
      <c r="V474" s="16" t="str">
        <f t="shared" ca="1" si="48"/>
        <v>LD</v>
      </c>
      <c r="W474" s="14" t="str">
        <f t="shared" ca="1" si="48"/>
        <v>Other utilities</v>
      </c>
      <c r="X474" s="3" t="str">
        <f>'EE investment costs'!D523</f>
        <v>EM-78</v>
      </c>
      <c r="Y474" s="3" t="str">
        <f>'EE investment costs'!E523</f>
        <v>Electric Motors</v>
      </c>
      <c r="AC474" s="123">
        <f>'EE investment costs'!C523</f>
        <v>7.8</v>
      </c>
      <c r="AD474" s="22"/>
    </row>
    <row r="475" spans="2:30">
      <c r="B475" s="14" t="str">
        <f t="shared" ca="1" si="44"/>
        <v>INDLDEFFTF-78</v>
      </c>
      <c r="C475" s="15" t="str">
        <f t="shared" ca="1" si="43"/>
        <v>ILDTF</v>
      </c>
      <c r="D475" s="16">
        <f>'EE investment costs'!$F$15</f>
        <v>2016</v>
      </c>
      <c r="E475" s="14">
        <f>VLOOKUP(X475,'EE investment costs'!$D$56:$R$656,15,0)</f>
        <v>18.166666666666664</v>
      </c>
      <c r="F475" s="17">
        <f ca="1">INDEX('EE investment costs'!$D$56:$R$656,MATCH(X475,'EE investment costs'!$D$56:$D$656,0),MATCH($V$8,'EE investment costs'!$D$56:$R$56,0))</f>
        <v>1146.1093854482065</v>
      </c>
      <c r="I475" s="18">
        <v>1</v>
      </c>
      <c r="J475" s="18">
        <v>1</v>
      </c>
      <c r="K475" s="14">
        <f t="shared" ca="1" si="47"/>
        <v>1</v>
      </c>
      <c r="M475" s="19" t="str">
        <f t="shared" ca="1" si="45"/>
        <v>INDLDEFFTF-78</v>
      </c>
      <c r="N475" s="23" t="str">
        <f t="shared" ca="1" si="46"/>
        <v>Other utilities Saving Tech-Haulage Tractors, Trucks, Fishing boats 7.8y</v>
      </c>
      <c r="O475" s="23" t="s">
        <v>32</v>
      </c>
      <c r="P475" s="23" t="s">
        <v>33</v>
      </c>
      <c r="Q475" s="23"/>
      <c r="R475" s="23"/>
      <c r="S475" s="19" t="s">
        <v>34</v>
      </c>
      <c r="V475" s="16" t="str">
        <f t="shared" ca="1" si="48"/>
        <v>LD</v>
      </c>
      <c r="W475" s="14" t="str">
        <f t="shared" ca="1" si="48"/>
        <v>Other utilities</v>
      </c>
      <c r="X475" s="3" t="str">
        <f>'EE investment costs'!D524</f>
        <v>TF-78</v>
      </c>
      <c r="Y475" s="3" t="str">
        <f>'EE investment costs'!E524</f>
        <v>Haulage Tractors, Trucks, Fishing boats</v>
      </c>
      <c r="AC475" s="123">
        <f>'EE investment costs'!C524</f>
        <v>7.8</v>
      </c>
      <c r="AD475" s="22"/>
    </row>
    <row r="476" spans="2:30">
      <c r="B476" s="14" t="str">
        <f t="shared" ca="1" si="44"/>
        <v>INDLDEFFMT-79</v>
      </c>
      <c r="C476" s="15" t="str">
        <f t="shared" ca="1" si="43"/>
        <v>ILDMT</v>
      </c>
      <c r="D476" s="16">
        <f>'EE investment costs'!$F$15</f>
        <v>2016</v>
      </c>
      <c r="E476" s="14">
        <f>VLOOKUP(X476,'EE investment costs'!$D$56:$R$656,15,0)</f>
        <v>6.39</v>
      </c>
      <c r="F476" s="17">
        <f ca="1">INDEX('EE investment costs'!$D$56:$R$656,MATCH(X476,'EE investment costs'!$D$56:$D$656,0),MATCH($V$8,'EE investment costs'!$D$56:$R$56,0))</f>
        <v>1061.9866092828586</v>
      </c>
      <c r="I476" s="18">
        <v>1</v>
      </c>
      <c r="J476" s="18">
        <v>1</v>
      </c>
      <c r="K476" s="14">
        <f t="shared" ca="1" si="47"/>
        <v>2</v>
      </c>
      <c r="M476" s="19" t="str">
        <f t="shared" ca="1" si="45"/>
        <v>INDLDEFFMT-79</v>
      </c>
      <c r="N476" s="23" t="str">
        <f t="shared" ca="1" si="46"/>
        <v>Other utilities Saving Tech-Heat Medium Temp. up to 150C 7.9y</v>
      </c>
      <c r="O476" s="23" t="s">
        <v>32</v>
      </c>
      <c r="P476" s="23" t="s">
        <v>33</v>
      </c>
      <c r="Q476" s="23"/>
      <c r="R476" s="23"/>
      <c r="S476" s="19" t="s">
        <v>34</v>
      </c>
      <c r="V476" s="16" t="str">
        <f t="shared" ca="1" si="48"/>
        <v>LD</v>
      </c>
      <c r="W476" s="14" t="str">
        <f t="shared" ca="1" si="48"/>
        <v>Other utilities</v>
      </c>
      <c r="X476" s="3" t="str">
        <f>'EE investment costs'!D525</f>
        <v>MT-79</v>
      </c>
      <c r="Y476" s="3" t="str">
        <f>'EE investment costs'!E525</f>
        <v>Heat Medium Temp. up to 150C</v>
      </c>
      <c r="AC476" s="123">
        <f>'EE investment costs'!C525</f>
        <v>7.9</v>
      </c>
      <c r="AD476" s="22"/>
    </row>
    <row r="477" spans="2:30">
      <c r="B477" s="14" t="str">
        <f t="shared" ca="1" si="44"/>
        <v>INDLDEFFHT-79</v>
      </c>
      <c r="C477" s="15" t="str">
        <f t="shared" ca="1" si="43"/>
        <v>ILDHT</v>
      </c>
      <c r="D477" s="16">
        <f>'EE investment costs'!$F$15</f>
        <v>2016</v>
      </c>
      <c r="E477" s="14">
        <f>VLOOKUP(X477,'EE investment costs'!$D$56:$R$656,15,0)</f>
        <v>5.1120000000000001</v>
      </c>
      <c r="F477" s="17">
        <f ca="1">INDEX('EE investment costs'!$D$56:$R$656,MATCH(X477,'EE investment costs'!$D$56:$D$656,0),MATCH($V$8,'EE investment costs'!$D$56:$R$56,0))</f>
        <v>724.80677491412257</v>
      </c>
      <c r="I477" s="18">
        <v>1</v>
      </c>
      <c r="J477" s="18">
        <v>1</v>
      </c>
      <c r="K477" s="14">
        <f t="shared" ca="1" si="47"/>
        <v>5</v>
      </c>
      <c r="M477" s="19" t="str">
        <f t="shared" ca="1" si="45"/>
        <v>INDLDEFFHT-79</v>
      </c>
      <c r="N477" s="23" t="str">
        <f t="shared" ca="1" si="46"/>
        <v>Other utilities Saving Tech-Heat High Temp. over 150C 7.9y</v>
      </c>
      <c r="O477" s="23" t="s">
        <v>32</v>
      </c>
      <c r="P477" s="23" t="s">
        <v>33</v>
      </c>
      <c r="Q477" s="23"/>
      <c r="R477" s="23"/>
      <c r="S477" s="19" t="s">
        <v>34</v>
      </c>
      <c r="V477" s="16" t="str">
        <f t="shared" ca="1" si="48"/>
        <v>LD</v>
      </c>
      <c r="W477" s="14" t="str">
        <f t="shared" ca="1" si="48"/>
        <v>Other utilities</v>
      </c>
      <c r="X477" s="3" t="str">
        <f>'EE investment costs'!D526</f>
        <v>HT-79</v>
      </c>
      <c r="Y477" s="3" t="str">
        <f>'EE investment costs'!E526</f>
        <v>Heat High Temp. over 150C</v>
      </c>
      <c r="AC477" s="123">
        <f>'EE investment costs'!C526</f>
        <v>7.9</v>
      </c>
      <c r="AD477" s="22"/>
    </row>
    <row r="478" spans="2:30">
      <c r="B478" s="14" t="str">
        <f t="shared" ca="1" si="44"/>
        <v>INDLDEFFRH-79</v>
      </c>
      <c r="C478" s="15" t="str">
        <f t="shared" ca="1" si="43"/>
        <v>ILDRH</v>
      </c>
      <c r="D478" s="16">
        <f>'EE investment costs'!$F$15</f>
        <v>2016</v>
      </c>
      <c r="E478" s="14">
        <f>VLOOKUP(X478,'EE investment costs'!$D$56:$R$656,15,0)</f>
        <v>16.728000000000002</v>
      </c>
      <c r="F478" s="17">
        <f ca="1">INDEX('EE investment costs'!$D$56:$R$656,MATCH(X478,'EE investment costs'!$D$56:$D$656,0),MATCH($V$8,'EE investment costs'!$D$56:$R$56,0))</f>
        <v>1629.4445313535596</v>
      </c>
      <c r="I478" s="18">
        <v>1</v>
      </c>
      <c r="J478" s="18">
        <v>1</v>
      </c>
      <c r="K478" s="14">
        <f t="shared" ca="1" si="47"/>
        <v>0</v>
      </c>
      <c r="M478" s="19" t="str">
        <f t="shared" ca="1" si="45"/>
        <v>INDLDEFFRH-79</v>
      </c>
      <c r="N478" s="23" t="str">
        <f t="shared" ca="1" si="46"/>
        <v>Other utilities Saving Tech-Heat Room Heat 7.9y</v>
      </c>
      <c r="O478" s="23" t="s">
        <v>32</v>
      </c>
      <c r="P478" s="23" t="s">
        <v>33</v>
      </c>
      <c r="Q478" s="23"/>
      <c r="R478" s="23"/>
      <c r="S478" s="19" t="s">
        <v>34</v>
      </c>
      <c r="V478" s="16" t="str">
        <f t="shared" ca="1" si="48"/>
        <v>LD</v>
      </c>
      <c r="W478" s="14" t="str">
        <f t="shared" ca="1" si="48"/>
        <v>Other utilities</v>
      </c>
      <c r="X478" s="3" t="str">
        <f>'EE investment costs'!D527</f>
        <v>RH-79</v>
      </c>
      <c r="Y478" s="3" t="str">
        <f>'EE investment costs'!E527</f>
        <v>Heat Room Heat</v>
      </c>
      <c r="AC478" s="123">
        <f>'EE investment costs'!C527</f>
        <v>7.9</v>
      </c>
      <c r="AD478" s="22"/>
    </row>
    <row r="479" spans="2:30">
      <c r="B479" s="14" t="str">
        <f t="shared" ca="1" si="44"/>
        <v>INDLDEFFLA-79</v>
      </c>
      <c r="C479" s="15" t="str">
        <f t="shared" ca="1" si="43"/>
        <v>ILDLA</v>
      </c>
      <c r="D479" s="16">
        <f>'EE investment costs'!$F$15</f>
        <v>2016</v>
      </c>
      <c r="E479" s="14">
        <f>VLOOKUP(X479,'EE investment costs'!$D$56:$R$656,15,0)</f>
        <v>4.4183000000000003</v>
      </c>
      <c r="F479" s="17">
        <f ca="1">INDEX('EE investment costs'!$D$56:$R$656,MATCH(X479,'EE investment costs'!$D$56:$D$656,0),MATCH($V$8,'EE investment costs'!$D$56:$R$56,0))</f>
        <v>2209.7840034147962</v>
      </c>
      <c r="I479" s="18">
        <v>1</v>
      </c>
      <c r="J479" s="18">
        <v>1</v>
      </c>
      <c r="K479" s="14">
        <f t="shared" ca="1" si="47"/>
        <v>0</v>
      </c>
      <c r="M479" s="19" t="str">
        <f t="shared" ca="1" si="45"/>
        <v>INDLDEFFLA-79</v>
      </c>
      <c r="N479" s="23" t="str">
        <f t="shared" ca="1" si="46"/>
        <v>Other utilities Saving Tech-Light 7.9y</v>
      </c>
      <c r="O479" s="23" t="s">
        <v>32</v>
      </c>
      <c r="P479" s="23" t="s">
        <v>33</v>
      </c>
      <c r="Q479" s="23"/>
      <c r="R479" s="23"/>
      <c r="S479" s="19" t="s">
        <v>34</v>
      </c>
      <c r="V479" s="16" t="str">
        <f t="shared" ca="1" si="48"/>
        <v>LD</v>
      </c>
      <c r="W479" s="14" t="str">
        <f t="shared" ca="1" si="48"/>
        <v>Other utilities</v>
      </c>
      <c r="X479" s="3" t="str">
        <f>'EE investment costs'!D528</f>
        <v>LA-79</v>
      </c>
      <c r="Y479" s="3" t="str">
        <f>'EE investment costs'!E528</f>
        <v>Light</v>
      </c>
      <c r="AC479" s="123">
        <f>'EE investment costs'!C528</f>
        <v>7.9</v>
      </c>
      <c r="AD479" s="22"/>
    </row>
    <row r="480" spans="2:30">
      <c r="B480" s="14" t="str">
        <f t="shared" ca="1" si="44"/>
        <v>INDLDEFFEM-79</v>
      </c>
      <c r="C480" s="15" t="str">
        <f t="shared" ca="1" si="43"/>
        <v>ILDEM</v>
      </c>
      <c r="D480" s="16">
        <f>'EE investment costs'!$F$15</f>
        <v>2016</v>
      </c>
      <c r="E480" s="14">
        <f>VLOOKUP(X480,'EE investment costs'!$D$56:$R$656,15,0)</f>
        <v>4.6392150000000001</v>
      </c>
      <c r="F480" s="17">
        <f ca="1">INDEX('EE investment costs'!$D$56:$R$656,MATCH(X480,'EE investment costs'!$D$56:$D$656,0),MATCH($V$8,'EE investment costs'!$D$56:$R$56,0))</f>
        <v>2842.625934847993</v>
      </c>
      <c r="I480" s="18">
        <v>1</v>
      </c>
      <c r="J480" s="18">
        <v>1</v>
      </c>
      <c r="K480" s="14">
        <f t="shared" ca="1" si="47"/>
        <v>0</v>
      </c>
      <c r="M480" s="19" t="str">
        <f t="shared" ca="1" si="45"/>
        <v>INDLDEFFEM-79</v>
      </c>
      <c r="N480" s="23" t="str">
        <f t="shared" ca="1" si="46"/>
        <v>Other utilities Saving Tech-Electric Motors 7.9y</v>
      </c>
      <c r="O480" s="23" t="s">
        <v>32</v>
      </c>
      <c r="P480" s="23" t="s">
        <v>33</v>
      </c>
      <c r="Q480" s="23"/>
      <c r="R480" s="23"/>
      <c r="S480" s="19" t="s">
        <v>34</v>
      </c>
      <c r="V480" s="16" t="str">
        <f t="shared" ca="1" si="48"/>
        <v>LD</v>
      </c>
      <c r="W480" s="14" t="str">
        <f t="shared" ca="1" si="48"/>
        <v>Other utilities</v>
      </c>
      <c r="X480" s="3" t="str">
        <f>'EE investment costs'!D529</f>
        <v>EM-79</v>
      </c>
      <c r="Y480" s="3" t="str">
        <f>'EE investment costs'!E529</f>
        <v>Electric Motors</v>
      </c>
      <c r="AC480" s="123">
        <f>'EE investment costs'!C529</f>
        <v>7.9</v>
      </c>
      <c r="AD480" s="22"/>
    </row>
    <row r="481" spans="2:30">
      <c r="B481" s="14" t="str">
        <f t="shared" ca="1" si="44"/>
        <v>INDLDEFFTF-79</v>
      </c>
      <c r="C481" s="15" t="str">
        <f t="shared" ca="1" si="43"/>
        <v>ILDTF</v>
      </c>
      <c r="D481" s="16">
        <f>'EE investment costs'!$F$15</f>
        <v>2016</v>
      </c>
      <c r="E481" s="14">
        <f>VLOOKUP(X481,'EE investment costs'!$D$56:$R$656,15,0)</f>
        <v>18.25</v>
      </c>
      <c r="F481" s="17">
        <f ca="1">INDEX('EE investment costs'!$D$56:$R$656,MATCH(X481,'EE investment costs'!$D$56:$D$656,0),MATCH($V$8,'EE investment costs'!$D$56:$R$56,0))</f>
        <v>1160.8030955180554</v>
      </c>
      <c r="I481" s="18">
        <v>1</v>
      </c>
      <c r="J481" s="18">
        <v>1</v>
      </c>
      <c r="K481" s="14">
        <f t="shared" ca="1" si="47"/>
        <v>1</v>
      </c>
      <c r="M481" s="19" t="str">
        <f t="shared" ca="1" si="45"/>
        <v>INDLDEFFTF-79</v>
      </c>
      <c r="N481" s="23" t="str">
        <f t="shared" ca="1" si="46"/>
        <v>Other utilities Saving Tech-Haulage Tractors, Trucks, Fishing boats 7.9y</v>
      </c>
      <c r="O481" s="23" t="s">
        <v>32</v>
      </c>
      <c r="P481" s="23" t="s">
        <v>33</v>
      </c>
      <c r="Q481" s="23"/>
      <c r="R481" s="23"/>
      <c r="S481" s="19" t="s">
        <v>34</v>
      </c>
      <c r="V481" s="16" t="str">
        <f t="shared" ca="1" si="48"/>
        <v>LD</v>
      </c>
      <c r="W481" s="14" t="str">
        <f t="shared" ca="1" si="48"/>
        <v>Other utilities</v>
      </c>
      <c r="X481" s="3" t="str">
        <f>'EE investment costs'!D530</f>
        <v>TF-79</v>
      </c>
      <c r="Y481" s="3" t="str">
        <f>'EE investment costs'!E530</f>
        <v>Haulage Tractors, Trucks, Fishing boats</v>
      </c>
      <c r="AC481" s="123">
        <f>'EE investment costs'!C530</f>
        <v>7.9</v>
      </c>
      <c r="AD481" s="22"/>
    </row>
    <row r="482" spans="2:30">
      <c r="B482" s="14" t="str">
        <f t="shared" ca="1" si="44"/>
        <v>INDLDEFFMT-80</v>
      </c>
      <c r="C482" s="15" t="str">
        <f t="shared" ca="1" si="43"/>
        <v>ILDMT</v>
      </c>
      <c r="D482" s="16">
        <f>'EE investment costs'!$F$15</f>
        <v>2016</v>
      </c>
      <c r="E482" s="14">
        <f>VLOOKUP(X482,'EE investment costs'!$D$56:$R$656,15,0)</f>
        <v>6.4</v>
      </c>
      <c r="F482" s="17">
        <f ca="1">INDEX('EE investment costs'!$D$56:$R$656,MATCH(X482,'EE investment costs'!$D$56:$D$656,0),MATCH($V$8,'EE investment costs'!$D$56:$R$56,0))</f>
        <v>1073.7348663872465</v>
      </c>
      <c r="I482" s="18">
        <v>1</v>
      </c>
      <c r="J482" s="18">
        <v>1</v>
      </c>
      <c r="K482" s="14">
        <f t="shared" ca="1" si="47"/>
        <v>2</v>
      </c>
      <c r="M482" s="19" t="str">
        <f t="shared" ca="1" si="45"/>
        <v>INDLDEFFMT-80</v>
      </c>
      <c r="N482" s="23" t="str">
        <f t="shared" ca="1" si="46"/>
        <v>Other utilities Saving Tech-Heat Medium Temp. up to 150C 8y</v>
      </c>
      <c r="O482" s="23" t="s">
        <v>32</v>
      </c>
      <c r="P482" s="23" t="s">
        <v>33</v>
      </c>
      <c r="Q482" s="23"/>
      <c r="R482" s="23"/>
      <c r="S482" s="19" t="s">
        <v>34</v>
      </c>
      <c r="V482" s="16" t="str">
        <f t="shared" ca="1" si="48"/>
        <v>LD</v>
      </c>
      <c r="W482" s="14" t="str">
        <f t="shared" ca="1" si="48"/>
        <v>Other utilities</v>
      </c>
      <c r="X482" s="3" t="str">
        <f>'EE investment costs'!D531</f>
        <v>MT-80</v>
      </c>
      <c r="Y482" s="3" t="str">
        <f>'EE investment costs'!E531</f>
        <v>Heat Medium Temp. up to 150C</v>
      </c>
      <c r="AC482" s="123">
        <f>'EE investment costs'!C531</f>
        <v>8</v>
      </c>
      <c r="AD482" s="22"/>
    </row>
    <row r="483" spans="2:30">
      <c r="B483" s="14" t="str">
        <f t="shared" ca="1" si="44"/>
        <v>INDLDEFFHT-80</v>
      </c>
      <c r="C483" s="15" t="str">
        <f t="shared" ca="1" si="43"/>
        <v>ILDHT</v>
      </c>
      <c r="D483" s="16">
        <f>'EE investment costs'!$F$15</f>
        <v>2016</v>
      </c>
      <c r="E483" s="14">
        <f>VLOOKUP(X483,'EE investment costs'!$D$56:$R$656,15,0)</f>
        <v>5.12</v>
      </c>
      <c r="F483" s="17">
        <f ca="1">INDEX('EE investment costs'!$D$56:$R$656,MATCH(X483,'EE investment costs'!$D$56:$D$656,0),MATCH($V$8,'EE investment costs'!$D$56:$R$56,0))</f>
        <v>731.19113593476595</v>
      </c>
      <c r="I483" s="18">
        <v>1</v>
      </c>
      <c r="J483" s="18">
        <v>1</v>
      </c>
      <c r="K483" s="14">
        <f t="shared" ca="1" si="47"/>
        <v>5</v>
      </c>
      <c r="M483" s="19" t="str">
        <f t="shared" ca="1" si="45"/>
        <v>INDLDEFFHT-80</v>
      </c>
      <c r="N483" s="23" t="str">
        <f t="shared" ca="1" si="46"/>
        <v>Other utilities Saving Tech-Heat High Temp. over 150C 8y</v>
      </c>
      <c r="O483" s="23" t="s">
        <v>32</v>
      </c>
      <c r="P483" s="23" t="s">
        <v>33</v>
      </c>
      <c r="Q483" s="23"/>
      <c r="R483" s="23"/>
      <c r="S483" s="19" t="s">
        <v>34</v>
      </c>
      <c r="V483" s="16" t="str">
        <f t="shared" ca="1" si="48"/>
        <v>LD</v>
      </c>
      <c r="W483" s="14" t="str">
        <f t="shared" ca="1" si="48"/>
        <v>Other utilities</v>
      </c>
      <c r="X483" s="3" t="str">
        <f>'EE investment costs'!D532</f>
        <v>HT-80</v>
      </c>
      <c r="Y483" s="3" t="str">
        <f>'EE investment costs'!E532</f>
        <v>Heat High Temp. over 150C</v>
      </c>
      <c r="AC483" s="123">
        <f>'EE investment costs'!C532</f>
        <v>8</v>
      </c>
      <c r="AD483" s="22"/>
    </row>
    <row r="484" spans="2:30">
      <c r="B484" s="14" t="str">
        <f t="shared" ca="1" si="44"/>
        <v>INDLDEFFRH-80</v>
      </c>
      <c r="C484" s="15" t="str">
        <f t="shared" ca="1" si="43"/>
        <v>ILDRH</v>
      </c>
      <c r="D484" s="16">
        <f>'EE investment costs'!$F$15</f>
        <v>2016</v>
      </c>
      <c r="E484" s="14">
        <f>VLOOKUP(X484,'EE investment costs'!$D$56:$R$656,15,0)</f>
        <v>16.74666666666667</v>
      </c>
      <c r="F484" s="17">
        <f ca="1">INDEX('EE investment costs'!$D$56:$R$656,MATCH(X484,'EE investment costs'!$D$56:$D$656,0),MATCH($V$8,'EE investment costs'!$D$56:$R$56,0))</f>
        <v>1666.4773616115945</v>
      </c>
      <c r="I484" s="18">
        <v>1</v>
      </c>
      <c r="J484" s="18">
        <v>1</v>
      </c>
      <c r="K484" s="14">
        <f t="shared" ca="1" si="47"/>
        <v>0</v>
      </c>
      <c r="M484" s="19" t="str">
        <f t="shared" ca="1" si="45"/>
        <v>INDLDEFFRH-80</v>
      </c>
      <c r="N484" s="23" t="str">
        <f t="shared" ca="1" si="46"/>
        <v>Other utilities Saving Tech-Heat Room Heat 8y</v>
      </c>
      <c r="O484" s="23" t="s">
        <v>32</v>
      </c>
      <c r="P484" s="23" t="s">
        <v>33</v>
      </c>
      <c r="Q484" s="23"/>
      <c r="R484" s="23"/>
      <c r="S484" s="19" t="s">
        <v>34</v>
      </c>
      <c r="V484" s="16" t="str">
        <f t="shared" ca="1" si="48"/>
        <v>LD</v>
      </c>
      <c r="W484" s="14" t="str">
        <f t="shared" ca="1" si="48"/>
        <v>Other utilities</v>
      </c>
      <c r="X484" s="3" t="str">
        <f>'EE investment costs'!D533</f>
        <v>RH-80</v>
      </c>
      <c r="Y484" s="3" t="str">
        <f>'EE investment costs'!E533</f>
        <v>Heat Room Heat</v>
      </c>
      <c r="AC484" s="123">
        <f>'EE investment costs'!C533</f>
        <v>8</v>
      </c>
      <c r="AD484" s="22"/>
    </row>
    <row r="485" spans="2:30">
      <c r="B485" s="14" t="str">
        <f t="shared" ca="1" si="44"/>
        <v>INDLDEFFLA-80</v>
      </c>
      <c r="C485" s="15" t="str">
        <f t="shared" ca="1" si="43"/>
        <v>ILDLA</v>
      </c>
      <c r="D485" s="16">
        <f>'EE investment costs'!$F$15</f>
        <v>2016</v>
      </c>
      <c r="E485" s="14">
        <f>VLOOKUP(X485,'EE investment costs'!$D$56:$R$656,15,0)</f>
        <v>4.4313333333333338</v>
      </c>
      <c r="F485" s="17">
        <f ca="1">INDEX('EE investment costs'!$D$56:$R$656,MATCH(X485,'EE investment costs'!$D$56:$D$656,0),MATCH($V$8,'EE investment costs'!$D$56:$R$56,0))</f>
        <v>2225.2585067608079</v>
      </c>
      <c r="I485" s="18">
        <v>1</v>
      </c>
      <c r="J485" s="18">
        <v>1</v>
      </c>
      <c r="K485" s="14">
        <f t="shared" ca="1" si="47"/>
        <v>0</v>
      </c>
      <c r="M485" s="19" t="str">
        <f t="shared" ca="1" si="45"/>
        <v>INDLDEFFLA-80</v>
      </c>
      <c r="N485" s="23" t="str">
        <f t="shared" ca="1" si="46"/>
        <v>Other utilities Saving Tech-Light 8y</v>
      </c>
      <c r="O485" s="23" t="s">
        <v>32</v>
      </c>
      <c r="P485" s="23" t="s">
        <v>33</v>
      </c>
      <c r="Q485" s="23"/>
      <c r="R485" s="23"/>
      <c r="S485" s="19" t="s">
        <v>34</v>
      </c>
      <c r="V485" s="16" t="str">
        <f t="shared" ca="1" si="48"/>
        <v>LD</v>
      </c>
      <c r="W485" s="14" t="str">
        <f t="shared" ca="1" si="48"/>
        <v>Other utilities</v>
      </c>
      <c r="X485" s="3" t="str">
        <f>'EE investment costs'!D534</f>
        <v>LA-80</v>
      </c>
      <c r="Y485" s="3" t="str">
        <f>'EE investment costs'!E534</f>
        <v>Light</v>
      </c>
      <c r="AC485" s="123">
        <f>'EE investment costs'!C534</f>
        <v>8</v>
      </c>
      <c r="AD485" s="22"/>
    </row>
    <row r="486" spans="2:30">
      <c r="B486" s="14" t="str">
        <f t="shared" ca="1" si="44"/>
        <v>INDLDEFFEM-80</v>
      </c>
      <c r="C486" s="15" t="str">
        <f t="shared" ca="1" si="43"/>
        <v>ILDEM</v>
      </c>
      <c r="D486" s="16">
        <f>'EE investment costs'!$F$15</f>
        <v>2016</v>
      </c>
      <c r="E486" s="14">
        <f>VLOOKUP(X486,'EE investment costs'!$D$56:$R$656,15,0)</f>
        <v>4.6528999999999998</v>
      </c>
      <c r="F486" s="17">
        <f ca="1">INDEX('EE investment costs'!$D$56:$R$656,MATCH(X486,'EE investment costs'!$D$56:$D$656,0),MATCH($V$8,'EE investment costs'!$D$56:$R$56,0))</f>
        <v>2873.1943703140296</v>
      </c>
      <c r="I486" s="18">
        <v>1</v>
      </c>
      <c r="J486" s="18">
        <v>1</v>
      </c>
      <c r="K486" s="14">
        <f t="shared" ca="1" si="47"/>
        <v>0</v>
      </c>
      <c r="M486" s="19" t="str">
        <f t="shared" ca="1" si="45"/>
        <v>INDLDEFFEM-80</v>
      </c>
      <c r="N486" s="23" t="str">
        <f t="shared" ca="1" si="46"/>
        <v>Other utilities Saving Tech-Electric Motors 8y</v>
      </c>
      <c r="O486" s="23" t="s">
        <v>32</v>
      </c>
      <c r="P486" s="23" t="s">
        <v>33</v>
      </c>
      <c r="Q486" s="23"/>
      <c r="R486" s="23"/>
      <c r="S486" s="19" t="s">
        <v>34</v>
      </c>
      <c r="V486" s="16" t="str">
        <f t="shared" ca="1" si="48"/>
        <v>LD</v>
      </c>
      <c r="W486" s="14" t="str">
        <f t="shared" ca="1" si="48"/>
        <v>Other utilities</v>
      </c>
      <c r="X486" s="3" t="str">
        <f>'EE investment costs'!D535</f>
        <v>EM-80</v>
      </c>
      <c r="Y486" s="3" t="str">
        <f>'EE investment costs'!E535</f>
        <v>Electric Motors</v>
      </c>
      <c r="AC486" s="123">
        <f>'EE investment costs'!C535</f>
        <v>8</v>
      </c>
      <c r="AD486" s="22"/>
    </row>
    <row r="487" spans="2:30" ht="13.5" thickBot="1">
      <c r="B487" s="14" t="str">
        <f t="shared" ca="1" si="44"/>
        <v>INDLDEFFTF-80</v>
      </c>
      <c r="C487" s="15" t="str">
        <f t="shared" ca="1" si="43"/>
        <v>ILDTF</v>
      </c>
      <c r="D487" s="16">
        <f>'EE investment costs'!$F$15</f>
        <v>2016</v>
      </c>
      <c r="E487" s="14">
        <f>VLOOKUP(X487,'EE investment costs'!$D$56:$R$656,15,0)</f>
        <v>18.333333333333332</v>
      </c>
      <c r="F487" s="17">
        <f ca="1">INDEX('EE investment costs'!$D$56:$R$656,MATCH(X487,'EE investment costs'!$D$56:$D$656,0),MATCH($V$8,'EE investment costs'!$D$56:$R$56,0))</f>
        <v>1175.4968055879042</v>
      </c>
      <c r="I487" s="18">
        <v>1</v>
      </c>
      <c r="J487" s="18">
        <v>1</v>
      </c>
      <c r="K487" s="14">
        <f t="shared" ca="1" si="47"/>
        <v>1</v>
      </c>
      <c r="M487" s="24" t="str">
        <f t="shared" ca="1" si="45"/>
        <v>INDLDEFFTF-80</v>
      </c>
      <c r="N487" s="25" t="str">
        <f t="shared" ca="1" si="46"/>
        <v>Other utilities Saving Tech-Haulage Tractors, Trucks, Fishing boats 8y</v>
      </c>
      <c r="O487" s="25" t="s">
        <v>32</v>
      </c>
      <c r="P487" s="25" t="s">
        <v>33</v>
      </c>
      <c r="Q487" s="25"/>
      <c r="R487" s="25"/>
      <c r="S487" s="24" t="s">
        <v>34</v>
      </c>
      <c r="V487" s="16" t="str">
        <f t="shared" ca="1" si="48"/>
        <v>LD</v>
      </c>
      <c r="W487" s="14" t="str">
        <f t="shared" ca="1" si="48"/>
        <v>Other utilities</v>
      </c>
      <c r="X487" s="3" t="str">
        <f>'EE investment costs'!D536</f>
        <v>TF-80</v>
      </c>
      <c r="Y487" s="3" t="str">
        <f>'EE investment costs'!E536</f>
        <v>Haulage Tractors, Trucks, Fishing boats</v>
      </c>
      <c r="AC487" s="123">
        <f>'EE investment costs'!C536</f>
        <v>8</v>
      </c>
      <c r="AD487" s="22"/>
    </row>
    <row r="488" spans="2:30">
      <c r="B488" s="14" t="str">
        <f t="shared" ca="1" si="44"/>
        <v>INDLDEFFMT-81</v>
      </c>
      <c r="C488" s="15" t="str">
        <f ca="1">"I"&amp;MID(B488,4,1)&amp;"D"&amp;MID(B488,9,2)</f>
        <v>ILDMT</v>
      </c>
      <c r="D488" s="16">
        <f>'EE investment costs'!$F$15</f>
        <v>2016</v>
      </c>
      <c r="E488" s="14">
        <f>VLOOKUP(X488,'EE investment costs'!$D$56:$R$656,15,0)</f>
        <v>6.41</v>
      </c>
      <c r="F488" s="17">
        <f ca="1">INDEX('EE investment costs'!$D$56:$R$656,MATCH(X488,'EE investment costs'!$D$56:$D$656,0),MATCH($V$8,'EE investment costs'!$D$56:$R$56,0))</f>
        <v>1085.4831234916344</v>
      </c>
      <c r="I488" s="18">
        <v>1</v>
      </c>
      <c r="J488" s="18">
        <v>1</v>
      </c>
      <c r="K488" s="14">
        <f t="shared" ca="1" si="47"/>
        <v>2</v>
      </c>
      <c r="M488" s="20" t="str">
        <f t="shared" ca="1" si="45"/>
        <v>INDLDEFFMT-81</v>
      </c>
      <c r="N488" s="21" t="str">
        <f t="shared" ca="1" si="46"/>
        <v>Other utilities Saving Tech-Heat Medium Temp. up to 150C 8.1y</v>
      </c>
      <c r="O488" s="21" t="s">
        <v>32</v>
      </c>
      <c r="P488" s="21" t="s">
        <v>33</v>
      </c>
      <c r="Q488" s="21"/>
      <c r="R488" s="21"/>
      <c r="S488" s="20" t="s">
        <v>34</v>
      </c>
      <c r="V488" s="16" t="str">
        <f t="shared" ca="1" si="48"/>
        <v>LD</v>
      </c>
      <c r="W488" s="14" t="str">
        <f t="shared" ca="1" si="48"/>
        <v>Other utilities</v>
      </c>
      <c r="X488" s="3" t="str">
        <f>'EE investment costs'!D537</f>
        <v>MT-81</v>
      </c>
      <c r="Y488" s="3" t="str">
        <f>'EE investment costs'!E537</f>
        <v>Heat Medium Temp. up to 150C</v>
      </c>
      <c r="AC488" s="123">
        <f>'EE investment costs'!C537</f>
        <v>8.1</v>
      </c>
      <c r="AD488" s="22"/>
    </row>
    <row r="489" spans="2:30">
      <c r="B489" s="14" t="str">
        <f t="shared" ca="1" si="44"/>
        <v>INDLDEFFHT-81</v>
      </c>
      <c r="C489" s="15" t="str">
        <f t="shared" ref="C489:C547" ca="1" si="49">"I"&amp;MID(B489,4,1)&amp;"D"&amp;MID(B489,9,2)</f>
        <v>ILDHT</v>
      </c>
      <c r="D489" s="16">
        <f>'EE investment costs'!$F$15</f>
        <v>2016</v>
      </c>
      <c r="E489" s="14">
        <f>VLOOKUP(X489,'EE investment costs'!$D$56:$R$656,15,0)</f>
        <v>5.1280000000000001</v>
      </c>
      <c r="F489" s="17">
        <f ca="1">INDEX('EE investment costs'!$D$56:$R$656,MATCH(X489,'EE investment costs'!$D$56:$D$656,0),MATCH($V$8,'EE investment costs'!$D$56:$R$56,0))</f>
        <v>737.57549695540945</v>
      </c>
      <c r="I489" s="18">
        <v>1</v>
      </c>
      <c r="J489" s="18">
        <v>1</v>
      </c>
      <c r="K489" s="14">
        <f t="shared" ca="1" si="47"/>
        <v>5</v>
      </c>
      <c r="M489" s="19" t="str">
        <f t="shared" ca="1" si="45"/>
        <v>INDLDEFFHT-81</v>
      </c>
      <c r="N489" s="23" t="str">
        <f t="shared" ca="1" si="46"/>
        <v>Other utilities Saving Tech-Heat High Temp. over 150C 8.1y</v>
      </c>
      <c r="O489" s="23" t="s">
        <v>32</v>
      </c>
      <c r="P489" s="23" t="s">
        <v>33</v>
      </c>
      <c r="Q489" s="23"/>
      <c r="R489" s="23"/>
      <c r="S489" s="19" t="s">
        <v>34</v>
      </c>
      <c r="V489" s="16" t="str">
        <f t="shared" ca="1" si="48"/>
        <v>LD</v>
      </c>
      <c r="W489" s="14" t="str">
        <f t="shared" ca="1" si="48"/>
        <v>Other utilities</v>
      </c>
      <c r="X489" s="3" t="str">
        <f>'EE investment costs'!D538</f>
        <v>HT-81</v>
      </c>
      <c r="Y489" s="3" t="str">
        <f>'EE investment costs'!E538</f>
        <v>Heat High Temp. over 150C</v>
      </c>
      <c r="AC489" s="123">
        <f>'EE investment costs'!C538</f>
        <v>8.1</v>
      </c>
      <c r="AD489" s="22"/>
    </row>
    <row r="490" spans="2:30">
      <c r="B490" s="14" t="str">
        <f t="shared" ca="1" si="44"/>
        <v>INDLDEFFRH-81</v>
      </c>
      <c r="C490" s="15" t="str">
        <f t="shared" ca="1" si="49"/>
        <v>ILDRH</v>
      </c>
      <c r="D490" s="16">
        <f>'EE investment costs'!$F$15</f>
        <v>2016</v>
      </c>
      <c r="E490" s="14">
        <f>VLOOKUP(X490,'EE investment costs'!$D$56:$R$656,15,0)</f>
        <v>16.765333333333334</v>
      </c>
      <c r="F490" s="17">
        <f ca="1">INDEX('EE investment costs'!$D$56:$R$656,MATCH(X490,'EE investment costs'!$D$56:$D$656,0),MATCH($V$8,'EE investment costs'!$D$56:$R$56,0))</f>
        <v>1703.5101918696296</v>
      </c>
      <c r="I490" s="18">
        <v>1</v>
      </c>
      <c r="J490" s="18">
        <v>1</v>
      </c>
      <c r="K490" s="14">
        <f t="shared" ca="1" si="47"/>
        <v>0</v>
      </c>
      <c r="M490" s="19" t="str">
        <f t="shared" ca="1" si="45"/>
        <v>INDLDEFFRH-81</v>
      </c>
      <c r="N490" s="23" t="str">
        <f t="shared" ca="1" si="46"/>
        <v>Other utilities Saving Tech-Heat Room Heat 8.1y</v>
      </c>
      <c r="O490" s="23" t="s">
        <v>32</v>
      </c>
      <c r="P490" s="23" t="s">
        <v>33</v>
      </c>
      <c r="Q490" s="23"/>
      <c r="R490" s="23"/>
      <c r="S490" s="19" t="s">
        <v>34</v>
      </c>
      <c r="V490" s="16" t="str">
        <f t="shared" ca="1" si="48"/>
        <v>LD</v>
      </c>
      <c r="W490" s="14" t="str">
        <f t="shared" ca="1" si="48"/>
        <v>Other utilities</v>
      </c>
      <c r="X490" s="3" t="str">
        <f>'EE investment costs'!D539</f>
        <v>RH-81</v>
      </c>
      <c r="Y490" s="3" t="str">
        <f>'EE investment costs'!E539</f>
        <v>Heat Room Heat</v>
      </c>
      <c r="AC490" s="123">
        <f>'EE investment costs'!C539</f>
        <v>8.1</v>
      </c>
      <c r="AD490" s="22"/>
    </row>
    <row r="491" spans="2:30">
      <c r="B491" s="14" t="str">
        <f t="shared" ca="1" si="44"/>
        <v>INDLDEFFLA-81</v>
      </c>
      <c r="C491" s="15" t="str">
        <f t="shared" ca="1" si="49"/>
        <v>ILDLA</v>
      </c>
      <c r="D491" s="16">
        <f>'EE investment costs'!$F$15</f>
        <v>2016</v>
      </c>
      <c r="E491" s="14">
        <f>VLOOKUP(X491,'EE investment costs'!$D$56:$R$656,15,0)</f>
        <v>4.4443666666666672</v>
      </c>
      <c r="F491" s="17">
        <f ca="1">INDEX('EE investment costs'!$D$56:$R$656,MATCH(X491,'EE investment costs'!$D$56:$D$656,0),MATCH($V$8,'EE investment costs'!$D$56:$R$56,0))</f>
        <v>2240.7330101068201</v>
      </c>
      <c r="I491" s="18">
        <v>1</v>
      </c>
      <c r="J491" s="18">
        <v>1</v>
      </c>
      <c r="K491" s="14">
        <f t="shared" ca="1" si="47"/>
        <v>0</v>
      </c>
      <c r="M491" s="19" t="str">
        <f t="shared" ca="1" si="45"/>
        <v>INDLDEFFLA-81</v>
      </c>
      <c r="N491" s="23" t="str">
        <f t="shared" ca="1" si="46"/>
        <v>Other utilities Saving Tech-Light 8.1y</v>
      </c>
      <c r="O491" s="23" t="s">
        <v>32</v>
      </c>
      <c r="P491" s="23" t="s">
        <v>33</v>
      </c>
      <c r="Q491" s="23"/>
      <c r="R491" s="23"/>
      <c r="S491" s="19" t="s">
        <v>34</v>
      </c>
      <c r="V491" s="16" t="str">
        <f t="shared" ca="1" si="48"/>
        <v>LD</v>
      </c>
      <c r="W491" s="14" t="str">
        <f t="shared" ca="1" si="48"/>
        <v>Other utilities</v>
      </c>
      <c r="X491" s="3" t="str">
        <f>'EE investment costs'!D540</f>
        <v>LA-81</v>
      </c>
      <c r="Y491" s="3" t="str">
        <f>'EE investment costs'!E540</f>
        <v>Light</v>
      </c>
      <c r="AC491" s="123">
        <f>'EE investment costs'!C540</f>
        <v>8.1</v>
      </c>
      <c r="AD491" s="22"/>
    </row>
    <row r="492" spans="2:30">
      <c r="B492" s="14" t="str">
        <f t="shared" ca="1" si="44"/>
        <v>INDLDEFFEM-81</v>
      </c>
      <c r="C492" s="15" t="str">
        <f t="shared" ca="1" si="49"/>
        <v>ILDEM</v>
      </c>
      <c r="D492" s="16">
        <f>'EE investment costs'!$F$15</f>
        <v>2016</v>
      </c>
      <c r="E492" s="14">
        <f>VLOOKUP(X492,'EE investment costs'!$D$56:$R$656,15,0)</f>
        <v>4.6665849999999995</v>
      </c>
      <c r="F492" s="17">
        <f ca="1">INDEX('EE investment costs'!$D$56:$R$656,MATCH(X492,'EE investment costs'!$D$56:$D$656,0),MATCH($V$8,'EE investment costs'!$D$56:$R$56,0))</f>
        <v>2903.7628057800662</v>
      </c>
      <c r="I492" s="18">
        <v>1</v>
      </c>
      <c r="J492" s="18">
        <v>1</v>
      </c>
      <c r="K492" s="14">
        <f t="shared" ca="1" si="47"/>
        <v>0</v>
      </c>
      <c r="M492" s="19" t="str">
        <f t="shared" ca="1" si="45"/>
        <v>INDLDEFFEM-81</v>
      </c>
      <c r="N492" s="23" t="str">
        <f t="shared" ca="1" si="46"/>
        <v>Other utilities Saving Tech-Electric Motors 8.1y</v>
      </c>
      <c r="O492" s="23" t="s">
        <v>32</v>
      </c>
      <c r="P492" s="23" t="s">
        <v>33</v>
      </c>
      <c r="Q492" s="23"/>
      <c r="R492" s="23"/>
      <c r="S492" s="19" t="s">
        <v>34</v>
      </c>
      <c r="V492" s="16" t="str">
        <f t="shared" ca="1" si="48"/>
        <v>LD</v>
      </c>
      <c r="W492" s="14" t="str">
        <f t="shared" ca="1" si="48"/>
        <v>Other utilities</v>
      </c>
      <c r="X492" s="3" t="str">
        <f>'EE investment costs'!D541</f>
        <v>EM-81</v>
      </c>
      <c r="Y492" s="3" t="str">
        <f>'EE investment costs'!E541</f>
        <v>Electric Motors</v>
      </c>
      <c r="AC492" s="123">
        <f>'EE investment costs'!C541</f>
        <v>8.1</v>
      </c>
      <c r="AD492" s="22"/>
    </row>
    <row r="493" spans="2:30">
      <c r="B493" s="14" t="str">
        <f t="shared" ca="1" si="44"/>
        <v>INDLDEFFTF-81</v>
      </c>
      <c r="C493" s="15" t="str">
        <f t="shared" ca="1" si="49"/>
        <v>ILDTF</v>
      </c>
      <c r="D493" s="16">
        <f>'EE investment costs'!$F$15</f>
        <v>2016</v>
      </c>
      <c r="E493" s="14">
        <f>VLOOKUP(X493,'EE investment costs'!$D$56:$R$656,15,0)</f>
        <v>18.416666666666664</v>
      </c>
      <c r="F493" s="17">
        <f ca="1">INDEX('EE investment costs'!$D$56:$R$656,MATCH(X493,'EE investment costs'!$D$56:$D$656,0),MATCH($V$8,'EE investment costs'!$D$56:$R$56,0))</f>
        <v>1190.1905156577527</v>
      </c>
      <c r="I493" s="18">
        <v>1</v>
      </c>
      <c r="J493" s="18">
        <v>1</v>
      </c>
      <c r="K493" s="14">
        <f t="shared" ca="1" si="47"/>
        <v>1</v>
      </c>
      <c r="M493" s="19" t="str">
        <f t="shared" ca="1" si="45"/>
        <v>INDLDEFFTF-81</v>
      </c>
      <c r="N493" s="23" t="str">
        <f t="shared" ca="1" si="46"/>
        <v>Other utilities Saving Tech-Haulage Tractors, Trucks, Fishing boats 8.1y</v>
      </c>
      <c r="O493" s="23" t="s">
        <v>32</v>
      </c>
      <c r="P493" s="23" t="s">
        <v>33</v>
      </c>
      <c r="Q493" s="23"/>
      <c r="R493" s="23"/>
      <c r="S493" s="19" t="s">
        <v>34</v>
      </c>
      <c r="V493" s="16" t="str">
        <f t="shared" ca="1" si="48"/>
        <v>LD</v>
      </c>
      <c r="W493" s="14" t="str">
        <f t="shared" ca="1" si="48"/>
        <v>Other utilities</v>
      </c>
      <c r="X493" s="3" t="str">
        <f>'EE investment costs'!D542</f>
        <v>TF-81</v>
      </c>
      <c r="Y493" s="3" t="str">
        <f>'EE investment costs'!E542</f>
        <v>Haulage Tractors, Trucks, Fishing boats</v>
      </c>
      <c r="AC493" s="123">
        <f>'EE investment costs'!C542</f>
        <v>8.1</v>
      </c>
      <c r="AD493" s="22"/>
    </row>
    <row r="494" spans="2:30">
      <c r="B494" s="14" t="str">
        <f t="shared" ca="1" si="44"/>
        <v>INDLDEFFMT-82</v>
      </c>
      <c r="C494" s="15" t="str">
        <f t="shared" ca="1" si="49"/>
        <v>ILDMT</v>
      </c>
      <c r="D494" s="16">
        <f>'EE investment costs'!$F$15</f>
        <v>2016</v>
      </c>
      <c r="E494" s="14">
        <f>VLOOKUP(X494,'EE investment costs'!$D$56:$R$656,15,0)</f>
        <v>6.42</v>
      </c>
      <c r="F494" s="17">
        <f ca="1">INDEX('EE investment costs'!$D$56:$R$656,MATCH(X494,'EE investment costs'!$D$56:$D$656,0),MATCH($V$8,'EE investment costs'!$D$56:$R$56,0))</f>
        <v>1097.2313805960223</v>
      </c>
      <c r="I494" s="18">
        <v>1</v>
      </c>
      <c r="J494" s="18">
        <v>1</v>
      </c>
      <c r="K494" s="14">
        <f t="shared" ca="1" si="47"/>
        <v>2</v>
      </c>
      <c r="M494" s="19" t="str">
        <f t="shared" ca="1" si="45"/>
        <v>INDLDEFFMT-82</v>
      </c>
      <c r="N494" s="23" t="str">
        <f t="shared" ca="1" si="46"/>
        <v>Other utilities Saving Tech-Heat Medium Temp. up to 150C 8.2y</v>
      </c>
      <c r="O494" s="23" t="s">
        <v>32</v>
      </c>
      <c r="P494" s="23" t="s">
        <v>33</v>
      </c>
      <c r="Q494" s="23"/>
      <c r="R494" s="23"/>
      <c r="S494" s="19" t="s">
        <v>34</v>
      </c>
      <c r="V494" s="16" t="str">
        <f t="shared" ca="1" si="48"/>
        <v>LD</v>
      </c>
      <c r="W494" s="14" t="str">
        <f t="shared" ca="1" si="48"/>
        <v>Other utilities</v>
      </c>
      <c r="X494" s="3" t="str">
        <f>'EE investment costs'!D543</f>
        <v>MT-82</v>
      </c>
      <c r="Y494" s="3" t="str">
        <f>'EE investment costs'!E543</f>
        <v>Heat Medium Temp. up to 150C</v>
      </c>
      <c r="AC494" s="123">
        <f>'EE investment costs'!C543</f>
        <v>8.1999999999999993</v>
      </c>
      <c r="AD494" s="22"/>
    </row>
    <row r="495" spans="2:30">
      <c r="B495" s="14" t="str">
        <f t="shared" ca="1" si="44"/>
        <v>INDLDEFFHT-82</v>
      </c>
      <c r="C495" s="15" t="str">
        <f t="shared" ca="1" si="49"/>
        <v>ILDHT</v>
      </c>
      <c r="D495" s="16">
        <f>'EE investment costs'!$F$15</f>
        <v>2016</v>
      </c>
      <c r="E495" s="14">
        <f>VLOOKUP(X495,'EE investment costs'!$D$56:$R$656,15,0)</f>
        <v>5.1360000000000001</v>
      </c>
      <c r="F495" s="17">
        <f ca="1">INDEX('EE investment costs'!$D$56:$R$656,MATCH(X495,'EE investment costs'!$D$56:$D$656,0),MATCH($V$8,'EE investment costs'!$D$56:$R$56,0))</f>
        <v>743.95985797605283</v>
      </c>
      <c r="I495" s="18">
        <v>1</v>
      </c>
      <c r="J495" s="18">
        <v>1</v>
      </c>
      <c r="K495" s="14">
        <f t="shared" ca="1" si="47"/>
        <v>5</v>
      </c>
      <c r="M495" s="19" t="str">
        <f t="shared" ca="1" si="45"/>
        <v>INDLDEFFHT-82</v>
      </c>
      <c r="N495" s="23" t="str">
        <f t="shared" ca="1" si="46"/>
        <v>Other utilities Saving Tech-Heat High Temp. over 150C 8.2y</v>
      </c>
      <c r="O495" s="23" t="s">
        <v>32</v>
      </c>
      <c r="P495" s="23" t="s">
        <v>33</v>
      </c>
      <c r="Q495" s="23"/>
      <c r="R495" s="23"/>
      <c r="S495" s="19" t="s">
        <v>34</v>
      </c>
      <c r="V495" s="16" t="str">
        <f t="shared" ca="1" si="48"/>
        <v>LD</v>
      </c>
      <c r="W495" s="14" t="str">
        <f t="shared" ca="1" si="48"/>
        <v>Other utilities</v>
      </c>
      <c r="X495" s="3" t="str">
        <f>'EE investment costs'!D544</f>
        <v>HT-82</v>
      </c>
      <c r="Y495" s="3" t="str">
        <f>'EE investment costs'!E544</f>
        <v>Heat High Temp. over 150C</v>
      </c>
      <c r="AC495" s="123">
        <f>'EE investment costs'!C544</f>
        <v>8.1999999999999993</v>
      </c>
      <c r="AD495" s="22"/>
    </row>
    <row r="496" spans="2:30">
      <c r="B496" s="14" t="str">
        <f t="shared" ca="1" si="44"/>
        <v>INDLDEFFRH-82</v>
      </c>
      <c r="C496" s="15" t="str">
        <f t="shared" ca="1" si="49"/>
        <v>ILDRH</v>
      </c>
      <c r="D496" s="16">
        <f>'EE investment costs'!$F$15</f>
        <v>2016</v>
      </c>
      <c r="E496" s="14">
        <f>VLOOKUP(X496,'EE investment costs'!$D$56:$R$656,15,0)</f>
        <v>16.784000000000002</v>
      </c>
      <c r="F496" s="17">
        <f ca="1">INDEX('EE investment costs'!$D$56:$R$656,MATCH(X496,'EE investment costs'!$D$56:$D$656,0),MATCH($V$8,'EE investment costs'!$D$56:$R$56,0))</f>
        <v>1740.5430221276652</v>
      </c>
      <c r="I496" s="18">
        <v>1</v>
      </c>
      <c r="J496" s="18">
        <v>1</v>
      </c>
      <c r="K496" s="14">
        <f t="shared" ca="1" si="47"/>
        <v>0</v>
      </c>
      <c r="M496" s="19" t="str">
        <f t="shared" ca="1" si="45"/>
        <v>INDLDEFFRH-82</v>
      </c>
      <c r="N496" s="23" t="str">
        <f t="shared" ca="1" si="46"/>
        <v>Other utilities Saving Tech-Heat Room Heat 8.2y</v>
      </c>
      <c r="O496" s="23" t="s">
        <v>32</v>
      </c>
      <c r="P496" s="23" t="s">
        <v>33</v>
      </c>
      <c r="Q496" s="23"/>
      <c r="R496" s="23"/>
      <c r="S496" s="19" t="s">
        <v>34</v>
      </c>
      <c r="V496" s="16" t="str">
        <f t="shared" ca="1" si="48"/>
        <v>LD</v>
      </c>
      <c r="W496" s="14" t="str">
        <f t="shared" ca="1" si="48"/>
        <v>Other utilities</v>
      </c>
      <c r="X496" s="3" t="str">
        <f>'EE investment costs'!D545</f>
        <v>RH-82</v>
      </c>
      <c r="Y496" s="3" t="str">
        <f>'EE investment costs'!E545</f>
        <v>Heat Room Heat</v>
      </c>
      <c r="AC496" s="123">
        <f>'EE investment costs'!C545</f>
        <v>8.1999999999999993</v>
      </c>
      <c r="AD496" s="22"/>
    </row>
    <row r="497" spans="2:30">
      <c r="B497" s="14" t="str">
        <f t="shared" ca="1" si="44"/>
        <v>INDLDEFFLA-82</v>
      </c>
      <c r="C497" s="15" t="str">
        <f t="shared" ca="1" si="49"/>
        <v>ILDLA</v>
      </c>
      <c r="D497" s="16">
        <f>'EE investment costs'!$F$15</f>
        <v>2016</v>
      </c>
      <c r="E497" s="14">
        <f>VLOOKUP(X497,'EE investment costs'!$D$56:$R$656,15,0)</f>
        <v>4.4573999999999998</v>
      </c>
      <c r="F497" s="17">
        <f ca="1">INDEX('EE investment costs'!$D$56:$R$656,MATCH(X497,'EE investment costs'!$D$56:$D$656,0),MATCH($V$8,'EE investment costs'!$D$56:$R$56,0))</f>
        <v>2256.2075134528318</v>
      </c>
      <c r="I497" s="18">
        <v>1</v>
      </c>
      <c r="J497" s="18">
        <v>1</v>
      </c>
      <c r="K497" s="14">
        <f t="shared" ca="1" si="47"/>
        <v>0</v>
      </c>
      <c r="M497" s="19" t="str">
        <f t="shared" ca="1" si="45"/>
        <v>INDLDEFFLA-82</v>
      </c>
      <c r="N497" s="23" t="str">
        <f t="shared" ca="1" si="46"/>
        <v>Other utilities Saving Tech-Light 8.2y</v>
      </c>
      <c r="O497" s="23" t="s">
        <v>32</v>
      </c>
      <c r="P497" s="23" t="s">
        <v>33</v>
      </c>
      <c r="Q497" s="23"/>
      <c r="R497" s="23"/>
      <c r="S497" s="19" t="s">
        <v>34</v>
      </c>
      <c r="V497" s="16" t="str">
        <f t="shared" ca="1" si="48"/>
        <v>LD</v>
      </c>
      <c r="W497" s="14" t="str">
        <f t="shared" ca="1" si="48"/>
        <v>Other utilities</v>
      </c>
      <c r="X497" s="3" t="str">
        <f>'EE investment costs'!D546</f>
        <v>LA-82</v>
      </c>
      <c r="Y497" s="3" t="str">
        <f>'EE investment costs'!E546</f>
        <v>Light</v>
      </c>
      <c r="AC497" s="123">
        <f>'EE investment costs'!C546</f>
        <v>8.1999999999999993</v>
      </c>
      <c r="AD497" s="22"/>
    </row>
    <row r="498" spans="2:30">
      <c r="B498" s="14" t="str">
        <f t="shared" ca="1" si="44"/>
        <v>INDLDEFFEM-82</v>
      </c>
      <c r="C498" s="15" t="str">
        <f t="shared" ca="1" si="49"/>
        <v>ILDEM</v>
      </c>
      <c r="D498" s="16">
        <f>'EE investment costs'!$F$15</f>
        <v>2016</v>
      </c>
      <c r="E498" s="14">
        <f>VLOOKUP(X498,'EE investment costs'!$D$56:$R$656,15,0)</f>
        <v>4.6802700000000002</v>
      </c>
      <c r="F498" s="17">
        <f ca="1">INDEX('EE investment costs'!$D$56:$R$656,MATCH(X498,'EE investment costs'!$D$56:$D$656,0),MATCH($V$8,'EE investment costs'!$D$56:$R$56,0))</f>
        <v>2934.3312412461032</v>
      </c>
      <c r="I498" s="18">
        <v>1</v>
      </c>
      <c r="J498" s="18">
        <v>1</v>
      </c>
      <c r="K498" s="14">
        <f t="shared" ca="1" si="47"/>
        <v>0</v>
      </c>
      <c r="M498" s="19" t="str">
        <f t="shared" ca="1" si="45"/>
        <v>INDLDEFFEM-82</v>
      </c>
      <c r="N498" s="23" t="str">
        <f t="shared" ca="1" si="46"/>
        <v>Other utilities Saving Tech-Electric Motors 8.2y</v>
      </c>
      <c r="O498" s="23" t="s">
        <v>32</v>
      </c>
      <c r="P498" s="23" t="s">
        <v>33</v>
      </c>
      <c r="Q498" s="23"/>
      <c r="R498" s="23"/>
      <c r="S498" s="19" t="s">
        <v>34</v>
      </c>
      <c r="V498" s="16" t="str">
        <f t="shared" ca="1" si="48"/>
        <v>LD</v>
      </c>
      <c r="W498" s="14" t="str">
        <f t="shared" ca="1" si="48"/>
        <v>Other utilities</v>
      </c>
      <c r="X498" s="3" t="str">
        <f>'EE investment costs'!D547</f>
        <v>EM-82</v>
      </c>
      <c r="Y498" s="3" t="str">
        <f>'EE investment costs'!E547</f>
        <v>Electric Motors</v>
      </c>
      <c r="AC498" s="123">
        <f>'EE investment costs'!C547</f>
        <v>8.1999999999999993</v>
      </c>
      <c r="AD498" s="22"/>
    </row>
    <row r="499" spans="2:30">
      <c r="B499" s="14" t="str">
        <f t="shared" ca="1" si="44"/>
        <v>INDLDEFFTF-82</v>
      </c>
      <c r="C499" s="15" t="str">
        <f t="shared" ca="1" si="49"/>
        <v>ILDTF</v>
      </c>
      <c r="D499" s="16">
        <f>'EE investment costs'!$F$15</f>
        <v>2016</v>
      </c>
      <c r="E499" s="14">
        <f>VLOOKUP(X499,'EE investment costs'!$D$56:$R$656,15,0)</f>
        <v>18.5</v>
      </c>
      <c r="F499" s="17">
        <f ca="1">INDEX('EE investment costs'!$D$56:$R$656,MATCH(X499,'EE investment costs'!$D$56:$D$656,0),MATCH($V$8,'EE investment costs'!$D$56:$R$56,0))</f>
        <v>1204.8842257276017</v>
      </c>
      <c r="I499" s="18">
        <v>1</v>
      </c>
      <c r="J499" s="18">
        <v>1</v>
      </c>
      <c r="K499" s="14">
        <f t="shared" ca="1" si="47"/>
        <v>0</v>
      </c>
      <c r="M499" s="19" t="str">
        <f t="shared" ca="1" si="45"/>
        <v>INDLDEFFTF-82</v>
      </c>
      <c r="N499" s="23" t="str">
        <f t="shared" ca="1" si="46"/>
        <v>Other utilities Saving Tech-Haulage Tractors, Trucks, Fishing boats 8.2y</v>
      </c>
      <c r="O499" s="23" t="s">
        <v>32</v>
      </c>
      <c r="P499" s="23" t="s">
        <v>33</v>
      </c>
      <c r="Q499" s="23"/>
      <c r="R499" s="23"/>
      <c r="S499" s="19" t="s">
        <v>34</v>
      </c>
      <c r="V499" s="16" t="str">
        <f t="shared" ca="1" si="48"/>
        <v>LD</v>
      </c>
      <c r="W499" s="14" t="str">
        <f t="shared" ca="1" si="48"/>
        <v>Other utilities</v>
      </c>
      <c r="X499" s="3" t="str">
        <f>'EE investment costs'!D548</f>
        <v>TF-82</v>
      </c>
      <c r="Y499" s="3" t="str">
        <f>'EE investment costs'!E548</f>
        <v>Haulage Tractors, Trucks, Fishing boats</v>
      </c>
      <c r="AC499" s="123">
        <f>'EE investment costs'!C548</f>
        <v>8.1999999999999993</v>
      </c>
      <c r="AD499" s="22"/>
    </row>
    <row r="500" spans="2:30">
      <c r="B500" s="14" t="str">
        <f t="shared" ca="1" si="44"/>
        <v>INDLDEFFMT-83</v>
      </c>
      <c r="C500" s="15" t="str">
        <f t="shared" ca="1" si="49"/>
        <v>ILDMT</v>
      </c>
      <c r="D500" s="16">
        <f>'EE investment costs'!$F$15</f>
        <v>2016</v>
      </c>
      <c r="E500" s="14">
        <f>VLOOKUP(X500,'EE investment costs'!$D$56:$R$656,15,0)</f>
        <v>6.43</v>
      </c>
      <c r="F500" s="17">
        <f ca="1">INDEX('EE investment costs'!$D$56:$R$656,MATCH(X500,'EE investment costs'!$D$56:$D$656,0),MATCH($V$8,'EE investment costs'!$D$56:$R$56,0))</f>
        <v>1108.9796377004102</v>
      </c>
      <c r="I500" s="18">
        <v>1</v>
      </c>
      <c r="J500" s="18">
        <v>1</v>
      </c>
      <c r="K500" s="14">
        <f t="shared" ca="1" si="47"/>
        <v>1</v>
      </c>
      <c r="M500" s="19" t="str">
        <f t="shared" ca="1" si="45"/>
        <v>INDLDEFFMT-83</v>
      </c>
      <c r="N500" s="23" t="str">
        <f t="shared" ca="1" si="46"/>
        <v>Other utilities Saving Tech-Heat Medium Temp. up to 150C 8.3y</v>
      </c>
      <c r="O500" s="23" t="s">
        <v>32</v>
      </c>
      <c r="P500" s="23" t="s">
        <v>33</v>
      </c>
      <c r="Q500" s="23"/>
      <c r="R500" s="23"/>
      <c r="S500" s="19" t="s">
        <v>34</v>
      </c>
      <c r="V500" s="16" t="str">
        <f t="shared" ca="1" si="48"/>
        <v>LD</v>
      </c>
      <c r="W500" s="14" t="str">
        <f t="shared" ca="1" si="48"/>
        <v>Other utilities</v>
      </c>
      <c r="X500" s="3" t="str">
        <f>'EE investment costs'!D549</f>
        <v>MT-83</v>
      </c>
      <c r="Y500" s="3" t="str">
        <f>'EE investment costs'!E549</f>
        <v>Heat Medium Temp. up to 150C</v>
      </c>
      <c r="AC500" s="123">
        <f>'EE investment costs'!C549</f>
        <v>8.3000000000000007</v>
      </c>
      <c r="AD500" s="22"/>
    </row>
    <row r="501" spans="2:30">
      <c r="B501" s="14" t="str">
        <f t="shared" ca="1" si="44"/>
        <v>INDLDEFFHT-83</v>
      </c>
      <c r="C501" s="15" t="str">
        <f t="shared" ca="1" si="49"/>
        <v>ILDHT</v>
      </c>
      <c r="D501" s="16">
        <f>'EE investment costs'!$F$15</f>
        <v>2016</v>
      </c>
      <c r="E501" s="14">
        <f>VLOOKUP(X501,'EE investment costs'!$D$56:$R$656,15,0)</f>
        <v>5.1440000000000001</v>
      </c>
      <c r="F501" s="17">
        <f ca="1">INDEX('EE investment costs'!$D$56:$R$656,MATCH(X501,'EE investment costs'!$D$56:$D$656,0),MATCH($V$8,'EE investment costs'!$D$56:$R$56,0))</f>
        <v>750.34421899669644</v>
      </c>
      <c r="I501" s="18">
        <v>1</v>
      </c>
      <c r="J501" s="18">
        <v>1</v>
      </c>
      <c r="K501" s="14">
        <f t="shared" ca="1" si="47"/>
        <v>5</v>
      </c>
      <c r="M501" s="19" t="str">
        <f t="shared" ca="1" si="45"/>
        <v>INDLDEFFHT-83</v>
      </c>
      <c r="N501" s="23" t="str">
        <f t="shared" ca="1" si="46"/>
        <v>Other utilities Saving Tech-Heat High Temp. over 150C 8.3y</v>
      </c>
      <c r="O501" s="23" t="s">
        <v>32</v>
      </c>
      <c r="P501" s="23" t="s">
        <v>33</v>
      </c>
      <c r="Q501" s="23"/>
      <c r="R501" s="23"/>
      <c r="S501" s="19" t="s">
        <v>34</v>
      </c>
      <c r="V501" s="16" t="str">
        <f t="shared" ca="1" si="48"/>
        <v>LD</v>
      </c>
      <c r="W501" s="14" t="str">
        <f t="shared" ca="1" si="48"/>
        <v>Other utilities</v>
      </c>
      <c r="X501" s="3" t="str">
        <f>'EE investment costs'!D550</f>
        <v>HT-83</v>
      </c>
      <c r="Y501" s="3" t="str">
        <f>'EE investment costs'!E550</f>
        <v>Heat High Temp. over 150C</v>
      </c>
      <c r="AC501" s="123">
        <f>'EE investment costs'!C550</f>
        <v>8.3000000000000007</v>
      </c>
      <c r="AD501" s="22"/>
    </row>
    <row r="502" spans="2:30">
      <c r="B502" s="14" t="str">
        <f t="shared" ca="1" si="44"/>
        <v>INDLDEFFRH-83</v>
      </c>
      <c r="C502" s="15" t="str">
        <f t="shared" ca="1" si="49"/>
        <v>ILDRH</v>
      </c>
      <c r="D502" s="16">
        <f>'EE investment costs'!$F$15</f>
        <v>2016</v>
      </c>
      <c r="E502" s="14">
        <f>VLOOKUP(X502,'EE investment costs'!$D$56:$R$656,15,0)</f>
        <v>16.802666666666671</v>
      </c>
      <c r="F502" s="17">
        <f ca="1">INDEX('EE investment costs'!$D$56:$R$656,MATCH(X502,'EE investment costs'!$D$56:$D$656,0),MATCH($V$8,'EE investment costs'!$D$56:$R$56,0))</f>
        <v>1777.5758523857012</v>
      </c>
      <c r="I502" s="18">
        <v>1</v>
      </c>
      <c r="J502" s="18">
        <v>1</v>
      </c>
      <c r="K502" s="14">
        <f t="shared" ca="1" si="47"/>
        <v>0</v>
      </c>
      <c r="M502" s="19" t="str">
        <f t="shared" ca="1" si="45"/>
        <v>INDLDEFFRH-83</v>
      </c>
      <c r="N502" s="23" t="str">
        <f t="shared" ca="1" si="46"/>
        <v>Other utilities Saving Tech-Heat Room Heat 8.3y</v>
      </c>
      <c r="O502" s="23" t="s">
        <v>32</v>
      </c>
      <c r="P502" s="23" t="s">
        <v>33</v>
      </c>
      <c r="Q502" s="23"/>
      <c r="R502" s="23"/>
      <c r="S502" s="19" t="s">
        <v>34</v>
      </c>
      <c r="V502" s="16" t="str">
        <f t="shared" ca="1" si="48"/>
        <v>LD</v>
      </c>
      <c r="W502" s="14" t="str">
        <f t="shared" ca="1" si="48"/>
        <v>Other utilities</v>
      </c>
      <c r="X502" s="3" t="str">
        <f>'EE investment costs'!D551</f>
        <v>RH-83</v>
      </c>
      <c r="Y502" s="3" t="str">
        <f>'EE investment costs'!E551</f>
        <v>Heat Room Heat</v>
      </c>
      <c r="AC502" s="123">
        <f>'EE investment costs'!C551</f>
        <v>8.3000000000000007</v>
      </c>
      <c r="AD502" s="22"/>
    </row>
    <row r="503" spans="2:30">
      <c r="B503" s="14" t="str">
        <f t="shared" ca="1" si="44"/>
        <v>INDLDEFFLA-83</v>
      </c>
      <c r="C503" s="15" t="str">
        <f t="shared" ca="1" si="49"/>
        <v>ILDLA</v>
      </c>
      <c r="D503" s="16">
        <f>'EE investment costs'!$F$15</f>
        <v>2016</v>
      </c>
      <c r="E503" s="14">
        <f>VLOOKUP(X503,'EE investment costs'!$D$56:$R$656,15,0)</f>
        <v>4.4704333333333341</v>
      </c>
      <c r="F503" s="17">
        <f ca="1">INDEX('EE investment costs'!$D$56:$R$656,MATCH(X503,'EE investment costs'!$D$56:$D$656,0),MATCH($V$8,'EE investment costs'!$D$56:$R$56,0))</f>
        <v>2271.6820167988444</v>
      </c>
      <c r="I503" s="18">
        <v>1</v>
      </c>
      <c r="J503" s="18">
        <v>1</v>
      </c>
      <c r="K503" s="14">
        <f t="shared" ca="1" si="47"/>
        <v>0</v>
      </c>
      <c r="M503" s="19" t="str">
        <f t="shared" ca="1" si="45"/>
        <v>INDLDEFFLA-83</v>
      </c>
      <c r="N503" s="23" t="str">
        <f t="shared" ca="1" si="46"/>
        <v>Other utilities Saving Tech-Light 8.3y</v>
      </c>
      <c r="O503" s="23" t="s">
        <v>32</v>
      </c>
      <c r="P503" s="23" t="s">
        <v>33</v>
      </c>
      <c r="Q503" s="23"/>
      <c r="R503" s="23"/>
      <c r="S503" s="19" t="s">
        <v>34</v>
      </c>
      <c r="V503" s="16" t="str">
        <f t="shared" ca="1" si="48"/>
        <v>LD</v>
      </c>
      <c r="W503" s="14" t="str">
        <f t="shared" ca="1" si="48"/>
        <v>Other utilities</v>
      </c>
      <c r="X503" s="3" t="str">
        <f>'EE investment costs'!D552</f>
        <v>LA-83</v>
      </c>
      <c r="Y503" s="3" t="str">
        <f>'EE investment costs'!E552</f>
        <v>Light</v>
      </c>
      <c r="AC503" s="123">
        <f>'EE investment costs'!C552</f>
        <v>8.3000000000000007</v>
      </c>
      <c r="AD503" s="22"/>
    </row>
    <row r="504" spans="2:30">
      <c r="B504" s="14" t="str">
        <f t="shared" ca="1" si="44"/>
        <v>INDLDEFFEM-83</v>
      </c>
      <c r="C504" s="15" t="str">
        <f t="shared" ca="1" si="49"/>
        <v>ILDEM</v>
      </c>
      <c r="D504" s="16">
        <f>'EE investment costs'!$F$15</f>
        <v>2016</v>
      </c>
      <c r="E504" s="14">
        <f>VLOOKUP(X504,'EE investment costs'!$D$56:$R$656,15,0)</f>
        <v>4.6939549999999999</v>
      </c>
      <c r="F504" s="17">
        <f ca="1">INDEX('EE investment costs'!$D$56:$R$656,MATCH(X504,'EE investment costs'!$D$56:$D$656,0),MATCH($V$8,'EE investment costs'!$D$56:$R$56,0))</f>
        <v>2964.8996767121403</v>
      </c>
      <c r="I504" s="18">
        <v>1</v>
      </c>
      <c r="J504" s="18">
        <v>1</v>
      </c>
      <c r="K504" s="14">
        <f t="shared" ca="1" si="47"/>
        <v>0</v>
      </c>
      <c r="M504" s="19" t="str">
        <f t="shared" ca="1" si="45"/>
        <v>INDLDEFFEM-83</v>
      </c>
      <c r="N504" s="23" t="str">
        <f t="shared" ca="1" si="46"/>
        <v>Other utilities Saving Tech-Electric Motors 8.3y</v>
      </c>
      <c r="O504" s="23" t="s">
        <v>32</v>
      </c>
      <c r="P504" s="23" t="s">
        <v>33</v>
      </c>
      <c r="Q504" s="23"/>
      <c r="R504" s="23"/>
      <c r="S504" s="19" t="s">
        <v>34</v>
      </c>
      <c r="V504" s="16" t="str">
        <f t="shared" ca="1" si="48"/>
        <v>LD</v>
      </c>
      <c r="W504" s="14" t="str">
        <f t="shared" ca="1" si="48"/>
        <v>Other utilities</v>
      </c>
      <c r="X504" s="3" t="str">
        <f>'EE investment costs'!D553</f>
        <v>EM-83</v>
      </c>
      <c r="Y504" s="3" t="str">
        <f>'EE investment costs'!E553</f>
        <v>Electric Motors</v>
      </c>
      <c r="AC504" s="123">
        <f>'EE investment costs'!C553</f>
        <v>8.3000000000000007</v>
      </c>
      <c r="AD504" s="22"/>
    </row>
    <row r="505" spans="2:30">
      <c r="B505" s="14" t="str">
        <f t="shared" ca="1" si="44"/>
        <v>INDLDEFFTF-83</v>
      </c>
      <c r="C505" s="15" t="str">
        <f t="shared" ca="1" si="49"/>
        <v>ILDTF</v>
      </c>
      <c r="D505" s="16">
        <f>'EE investment costs'!$F$15</f>
        <v>2016</v>
      </c>
      <c r="E505" s="14">
        <f>VLOOKUP(X505,'EE investment costs'!$D$56:$R$656,15,0)</f>
        <v>18.583333333333336</v>
      </c>
      <c r="F505" s="17">
        <f ca="1">INDEX('EE investment costs'!$D$56:$R$656,MATCH(X505,'EE investment costs'!$D$56:$D$656,0),MATCH($V$8,'EE investment costs'!$D$56:$R$56,0))</f>
        <v>1219.5779357974507</v>
      </c>
      <c r="I505" s="18">
        <v>1</v>
      </c>
      <c r="J505" s="18">
        <v>1</v>
      </c>
      <c r="K505" s="14">
        <f t="shared" ca="1" si="47"/>
        <v>0</v>
      </c>
      <c r="M505" s="19" t="str">
        <f t="shared" ca="1" si="45"/>
        <v>INDLDEFFTF-83</v>
      </c>
      <c r="N505" s="23" t="str">
        <f t="shared" ca="1" si="46"/>
        <v>Other utilities Saving Tech-Haulage Tractors, Trucks, Fishing boats 8.3y</v>
      </c>
      <c r="O505" s="23" t="s">
        <v>32</v>
      </c>
      <c r="P505" s="23" t="s">
        <v>33</v>
      </c>
      <c r="Q505" s="23"/>
      <c r="R505" s="23"/>
      <c r="S505" s="19" t="s">
        <v>34</v>
      </c>
      <c r="V505" s="16" t="str">
        <f t="shared" ca="1" si="48"/>
        <v>LD</v>
      </c>
      <c r="W505" s="14" t="str">
        <f t="shared" ca="1" si="48"/>
        <v>Other utilities</v>
      </c>
      <c r="X505" s="3" t="str">
        <f>'EE investment costs'!D554</f>
        <v>TF-83</v>
      </c>
      <c r="Y505" s="3" t="str">
        <f>'EE investment costs'!E554</f>
        <v>Haulage Tractors, Trucks, Fishing boats</v>
      </c>
      <c r="AC505" s="123">
        <f>'EE investment costs'!C554</f>
        <v>8.3000000000000007</v>
      </c>
      <c r="AD505" s="22"/>
    </row>
    <row r="506" spans="2:30">
      <c r="B506" s="14" t="str">
        <f t="shared" ca="1" si="44"/>
        <v>INDLDEFFMT-84</v>
      </c>
      <c r="C506" s="15" t="str">
        <f t="shared" ca="1" si="49"/>
        <v>ILDMT</v>
      </c>
      <c r="D506" s="16">
        <f>'EE investment costs'!$F$15</f>
        <v>2016</v>
      </c>
      <c r="E506" s="14">
        <f>VLOOKUP(X506,'EE investment costs'!$D$56:$R$656,15,0)</f>
        <v>6.44</v>
      </c>
      <c r="F506" s="17">
        <f ca="1">INDEX('EE investment costs'!$D$56:$R$656,MATCH(X506,'EE investment costs'!$D$56:$D$656,0),MATCH($V$8,'EE investment costs'!$D$56:$R$56,0))</f>
        <v>1120.7278948047981</v>
      </c>
      <c r="I506" s="18">
        <v>1</v>
      </c>
      <c r="J506" s="18">
        <v>1</v>
      </c>
      <c r="K506" s="14">
        <f t="shared" ca="1" si="47"/>
        <v>1</v>
      </c>
      <c r="M506" s="19" t="str">
        <f t="shared" ca="1" si="45"/>
        <v>INDLDEFFMT-84</v>
      </c>
      <c r="N506" s="23" t="str">
        <f t="shared" ca="1" si="46"/>
        <v>Other utilities Saving Tech-Heat Medium Temp. up to 150C 8.4y</v>
      </c>
      <c r="O506" s="23" t="s">
        <v>32</v>
      </c>
      <c r="P506" s="23" t="s">
        <v>33</v>
      </c>
      <c r="Q506" s="23"/>
      <c r="R506" s="23"/>
      <c r="S506" s="19" t="s">
        <v>34</v>
      </c>
      <c r="V506" s="16" t="str">
        <f t="shared" ca="1" si="48"/>
        <v>LD</v>
      </c>
      <c r="W506" s="14" t="str">
        <f t="shared" ca="1" si="48"/>
        <v>Other utilities</v>
      </c>
      <c r="X506" s="3" t="str">
        <f>'EE investment costs'!D555</f>
        <v>MT-84</v>
      </c>
      <c r="Y506" s="3" t="str">
        <f>'EE investment costs'!E555</f>
        <v>Heat Medium Temp. up to 150C</v>
      </c>
      <c r="AC506" s="123">
        <f>'EE investment costs'!C555</f>
        <v>8.4</v>
      </c>
      <c r="AD506" s="22"/>
    </row>
    <row r="507" spans="2:30">
      <c r="B507" s="14" t="str">
        <f t="shared" ca="1" si="44"/>
        <v>INDLDEFFHT-84</v>
      </c>
      <c r="C507" s="15" t="str">
        <f t="shared" ca="1" si="49"/>
        <v>ILDHT</v>
      </c>
      <c r="D507" s="16">
        <f>'EE investment costs'!$F$15</f>
        <v>2016</v>
      </c>
      <c r="E507" s="14">
        <f>VLOOKUP(X507,'EE investment costs'!$D$56:$R$656,15,0)</f>
        <v>5.1520000000000001</v>
      </c>
      <c r="F507" s="17">
        <f ca="1">INDEX('EE investment costs'!$D$56:$R$656,MATCH(X507,'EE investment costs'!$D$56:$D$656,0),MATCH($V$8,'EE investment costs'!$D$56:$R$56,0))</f>
        <v>756.72858001733982</v>
      </c>
      <c r="I507" s="18">
        <v>1</v>
      </c>
      <c r="J507" s="18">
        <v>1</v>
      </c>
      <c r="K507" s="14">
        <f t="shared" ca="1" si="47"/>
        <v>5</v>
      </c>
      <c r="M507" s="19" t="str">
        <f t="shared" ca="1" si="45"/>
        <v>INDLDEFFHT-84</v>
      </c>
      <c r="N507" s="23" t="str">
        <f t="shared" ca="1" si="46"/>
        <v>Other utilities Saving Tech-Heat High Temp. over 150C 8.4y</v>
      </c>
      <c r="O507" s="23" t="s">
        <v>32</v>
      </c>
      <c r="P507" s="23" t="s">
        <v>33</v>
      </c>
      <c r="Q507" s="23"/>
      <c r="R507" s="23"/>
      <c r="S507" s="19" t="s">
        <v>34</v>
      </c>
      <c r="V507" s="16" t="str">
        <f t="shared" ca="1" si="48"/>
        <v>LD</v>
      </c>
      <c r="W507" s="14" t="str">
        <f t="shared" ca="1" si="48"/>
        <v>Other utilities</v>
      </c>
      <c r="X507" s="3" t="str">
        <f>'EE investment costs'!D556</f>
        <v>HT-84</v>
      </c>
      <c r="Y507" s="3" t="str">
        <f>'EE investment costs'!E556</f>
        <v>Heat High Temp. over 150C</v>
      </c>
      <c r="AC507" s="123">
        <f>'EE investment costs'!C556</f>
        <v>8.4</v>
      </c>
      <c r="AD507" s="22"/>
    </row>
    <row r="508" spans="2:30">
      <c r="B508" s="14" t="str">
        <f t="shared" ca="1" si="44"/>
        <v>INDLDEFFRH-84</v>
      </c>
      <c r="C508" s="15" t="str">
        <f t="shared" ca="1" si="49"/>
        <v>ILDRH</v>
      </c>
      <c r="D508" s="16">
        <f>'EE investment costs'!$F$15</f>
        <v>2016</v>
      </c>
      <c r="E508" s="14">
        <f>VLOOKUP(X508,'EE investment costs'!$D$56:$R$656,15,0)</f>
        <v>16.821333333333335</v>
      </c>
      <c r="F508" s="17">
        <f ca="1">INDEX('EE investment costs'!$D$56:$R$656,MATCH(X508,'EE investment costs'!$D$56:$D$656,0),MATCH($V$8,'EE investment costs'!$D$56:$R$56,0))</f>
        <v>1814.6086826437363</v>
      </c>
      <c r="I508" s="18">
        <v>1</v>
      </c>
      <c r="J508" s="18">
        <v>1</v>
      </c>
      <c r="K508" s="14">
        <f t="shared" ca="1" si="47"/>
        <v>0</v>
      </c>
      <c r="M508" s="19" t="str">
        <f t="shared" ca="1" si="45"/>
        <v>INDLDEFFRH-84</v>
      </c>
      <c r="N508" s="23" t="str">
        <f t="shared" ca="1" si="46"/>
        <v>Other utilities Saving Tech-Heat Room Heat 8.4y</v>
      </c>
      <c r="O508" s="23" t="s">
        <v>32</v>
      </c>
      <c r="P508" s="23" t="s">
        <v>33</v>
      </c>
      <c r="Q508" s="23"/>
      <c r="R508" s="23"/>
      <c r="S508" s="19" t="s">
        <v>34</v>
      </c>
      <c r="V508" s="16" t="str">
        <f t="shared" ca="1" si="48"/>
        <v>LD</v>
      </c>
      <c r="W508" s="14" t="str">
        <f t="shared" ca="1" si="48"/>
        <v>Other utilities</v>
      </c>
      <c r="X508" s="3" t="str">
        <f>'EE investment costs'!D557</f>
        <v>RH-84</v>
      </c>
      <c r="Y508" s="3" t="str">
        <f>'EE investment costs'!E557</f>
        <v>Heat Room Heat</v>
      </c>
      <c r="AC508" s="123">
        <f>'EE investment costs'!C557</f>
        <v>8.4</v>
      </c>
      <c r="AD508" s="22"/>
    </row>
    <row r="509" spans="2:30">
      <c r="B509" s="14" t="str">
        <f t="shared" ca="1" si="44"/>
        <v>INDLDEFFLA-84</v>
      </c>
      <c r="C509" s="15" t="str">
        <f t="shared" ca="1" si="49"/>
        <v>ILDLA</v>
      </c>
      <c r="D509" s="16">
        <f>'EE investment costs'!$F$15</f>
        <v>2016</v>
      </c>
      <c r="E509" s="14">
        <f>VLOOKUP(X509,'EE investment costs'!$D$56:$R$656,15,0)</f>
        <v>4.4834666666666667</v>
      </c>
      <c r="F509" s="17">
        <f ca="1">INDEX('EE investment costs'!$D$56:$R$656,MATCH(X509,'EE investment costs'!$D$56:$D$656,0),MATCH($V$8,'EE investment costs'!$D$56:$R$56,0))</f>
        <v>2287.1565201448561</v>
      </c>
      <c r="I509" s="18">
        <v>1</v>
      </c>
      <c r="J509" s="18">
        <v>1</v>
      </c>
      <c r="K509" s="14">
        <f t="shared" ca="1" si="47"/>
        <v>0</v>
      </c>
      <c r="M509" s="19" t="str">
        <f t="shared" ca="1" si="45"/>
        <v>INDLDEFFLA-84</v>
      </c>
      <c r="N509" s="23" t="str">
        <f t="shared" ca="1" si="46"/>
        <v>Other utilities Saving Tech-Light 8.4y</v>
      </c>
      <c r="O509" s="23" t="s">
        <v>32</v>
      </c>
      <c r="P509" s="23" t="s">
        <v>33</v>
      </c>
      <c r="Q509" s="23"/>
      <c r="R509" s="23"/>
      <c r="S509" s="19" t="s">
        <v>34</v>
      </c>
      <c r="V509" s="16" t="str">
        <f t="shared" ca="1" si="48"/>
        <v>LD</v>
      </c>
      <c r="W509" s="14" t="str">
        <f t="shared" ca="1" si="48"/>
        <v>Other utilities</v>
      </c>
      <c r="X509" s="3" t="str">
        <f>'EE investment costs'!D558</f>
        <v>LA-84</v>
      </c>
      <c r="Y509" s="3" t="str">
        <f>'EE investment costs'!E558</f>
        <v>Light</v>
      </c>
      <c r="AC509" s="123">
        <f>'EE investment costs'!C558</f>
        <v>8.4</v>
      </c>
      <c r="AD509" s="22"/>
    </row>
    <row r="510" spans="2:30">
      <c r="B510" s="14" t="str">
        <f t="shared" ca="1" si="44"/>
        <v>INDLDEFFEM-84</v>
      </c>
      <c r="C510" s="15" t="str">
        <f t="shared" ca="1" si="49"/>
        <v>ILDEM</v>
      </c>
      <c r="D510" s="16">
        <f>'EE investment costs'!$F$15</f>
        <v>2016</v>
      </c>
      <c r="E510" s="14">
        <f>VLOOKUP(X510,'EE investment costs'!$D$56:$R$656,15,0)</f>
        <v>4.7076399999999996</v>
      </c>
      <c r="F510" s="17">
        <f ca="1">INDEX('EE investment costs'!$D$56:$R$656,MATCH(X510,'EE investment costs'!$D$56:$D$656,0),MATCH($V$8,'EE investment costs'!$D$56:$R$56,0))</f>
        <v>2995.4681121781773</v>
      </c>
      <c r="I510" s="18">
        <v>1</v>
      </c>
      <c r="J510" s="18">
        <v>1</v>
      </c>
      <c r="K510" s="14">
        <f t="shared" ca="1" si="47"/>
        <v>0</v>
      </c>
      <c r="M510" s="19" t="str">
        <f t="shared" ca="1" si="45"/>
        <v>INDLDEFFEM-84</v>
      </c>
      <c r="N510" s="23" t="str">
        <f t="shared" ca="1" si="46"/>
        <v>Other utilities Saving Tech-Electric Motors 8.4y</v>
      </c>
      <c r="O510" s="23" t="s">
        <v>32</v>
      </c>
      <c r="P510" s="23" t="s">
        <v>33</v>
      </c>
      <c r="Q510" s="23"/>
      <c r="R510" s="23"/>
      <c r="S510" s="19" t="s">
        <v>34</v>
      </c>
      <c r="V510" s="16" t="str">
        <f t="shared" ca="1" si="48"/>
        <v>LD</v>
      </c>
      <c r="W510" s="14" t="str">
        <f t="shared" ca="1" si="48"/>
        <v>Other utilities</v>
      </c>
      <c r="X510" s="3" t="str">
        <f>'EE investment costs'!D559</f>
        <v>EM-84</v>
      </c>
      <c r="Y510" s="3" t="str">
        <f>'EE investment costs'!E559</f>
        <v>Electric Motors</v>
      </c>
      <c r="AC510" s="123">
        <f>'EE investment costs'!C559</f>
        <v>8.4</v>
      </c>
      <c r="AD510" s="22"/>
    </row>
    <row r="511" spans="2:30">
      <c r="B511" s="14" t="str">
        <f t="shared" ca="1" si="44"/>
        <v>INDLDEFFTF-84</v>
      </c>
      <c r="C511" s="15" t="str">
        <f t="shared" ca="1" si="49"/>
        <v>ILDTF</v>
      </c>
      <c r="D511" s="16">
        <f>'EE investment costs'!$F$15</f>
        <v>2016</v>
      </c>
      <c r="E511" s="14">
        <f>VLOOKUP(X511,'EE investment costs'!$D$56:$R$656,15,0)</f>
        <v>18.666666666666668</v>
      </c>
      <c r="F511" s="17">
        <f ca="1">INDEX('EE investment costs'!$D$56:$R$656,MATCH(X511,'EE investment costs'!$D$56:$D$656,0),MATCH($V$8,'EE investment costs'!$D$56:$R$56,0))</f>
        <v>1234.2716458672994</v>
      </c>
      <c r="I511" s="18">
        <v>1</v>
      </c>
      <c r="J511" s="18">
        <v>1</v>
      </c>
      <c r="K511" s="14">
        <f t="shared" ca="1" si="47"/>
        <v>0</v>
      </c>
      <c r="M511" s="19" t="str">
        <f t="shared" ca="1" si="45"/>
        <v>INDLDEFFTF-84</v>
      </c>
      <c r="N511" s="23" t="str">
        <f t="shared" ca="1" si="46"/>
        <v>Other utilities Saving Tech-Haulage Tractors, Trucks, Fishing boats 8.4y</v>
      </c>
      <c r="O511" s="23" t="s">
        <v>32</v>
      </c>
      <c r="P511" s="23" t="s">
        <v>33</v>
      </c>
      <c r="Q511" s="23"/>
      <c r="R511" s="23"/>
      <c r="S511" s="19" t="s">
        <v>34</v>
      </c>
      <c r="V511" s="16" t="str">
        <f t="shared" ca="1" si="48"/>
        <v>LD</v>
      </c>
      <c r="W511" s="14" t="str">
        <f t="shared" ca="1" si="48"/>
        <v>Other utilities</v>
      </c>
      <c r="X511" s="3" t="str">
        <f>'EE investment costs'!D560</f>
        <v>TF-84</v>
      </c>
      <c r="Y511" s="3" t="str">
        <f>'EE investment costs'!E560</f>
        <v>Haulage Tractors, Trucks, Fishing boats</v>
      </c>
      <c r="AC511" s="123">
        <f>'EE investment costs'!C560</f>
        <v>8.4</v>
      </c>
      <c r="AD511" s="22"/>
    </row>
    <row r="512" spans="2:30">
      <c r="B512" s="14" t="str">
        <f t="shared" ca="1" si="44"/>
        <v>INDLDEFFMT-85</v>
      </c>
      <c r="C512" s="15" t="str">
        <f t="shared" ca="1" si="49"/>
        <v>ILDMT</v>
      </c>
      <c r="D512" s="16">
        <f>'EE investment costs'!$F$15</f>
        <v>2016</v>
      </c>
      <c r="E512" s="14">
        <f>VLOOKUP(X512,'EE investment costs'!$D$56:$R$656,15,0)</f>
        <v>6.45</v>
      </c>
      <c r="F512" s="17">
        <f ca="1">INDEX('EE investment costs'!$D$56:$R$656,MATCH(X512,'EE investment costs'!$D$56:$D$656,0),MATCH($V$8,'EE investment costs'!$D$56:$R$56,0))</f>
        <v>1132.476151909186</v>
      </c>
      <c r="I512" s="18">
        <v>1</v>
      </c>
      <c r="J512" s="18">
        <v>1</v>
      </c>
      <c r="K512" s="14">
        <f t="shared" ca="1" si="47"/>
        <v>1</v>
      </c>
      <c r="M512" s="19" t="str">
        <f t="shared" ca="1" si="45"/>
        <v>INDLDEFFMT-85</v>
      </c>
      <c r="N512" s="23" t="str">
        <f t="shared" ca="1" si="46"/>
        <v>Other utilities Saving Tech-Heat Medium Temp. up to 150C 8.5y</v>
      </c>
      <c r="O512" s="23" t="s">
        <v>32</v>
      </c>
      <c r="P512" s="23" t="s">
        <v>33</v>
      </c>
      <c r="Q512" s="23"/>
      <c r="R512" s="23"/>
      <c r="S512" s="19" t="s">
        <v>34</v>
      </c>
      <c r="V512" s="16" t="str">
        <f t="shared" ca="1" si="48"/>
        <v>LD</v>
      </c>
      <c r="W512" s="14" t="str">
        <f t="shared" ca="1" si="48"/>
        <v>Other utilities</v>
      </c>
      <c r="X512" s="3" t="str">
        <f>'EE investment costs'!D561</f>
        <v>MT-85</v>
      </c>
      <c r="Y512" s="3" t="str">
        <f>'EE investment costs'!E561</f>
        <v>Heat Medium Temp. up to 150C</v>
      </c>
      <c r="AC512" s="123">
        <f>'EE investment costs'!C561</f>
        <v>8.5</v>
      </c>
      <c r="AD512" s="22"/>
    </row>
    <row r="513" spans="2:30">
      <c r="B513" s="14" t="str">
        <f t="shared" ca="1" si="44"/>
        <v>INDLDEFFHT-85</v>
      </c>
      <c r="C513" s="15" t="str">
        <f t="shared" ca="1" si="49"/>
        <v>ILDHT</v>
      </c>
      <c r="D513" s="16">
        <f>'EE investment costs'!$F$15</f>
        <v>2016</v>
      </c>
      <c r="E513" s="14">
        <f>VLOOKUP(X513,'EE investment costs'!$D$56:$R$656,15,0)</f>
        <v>5.16</v>
      </c>
      <c r="F513" s="17">
        <f ca="1">INDEX('EE investment costs'!$D$56:$R$656,MATCH(X513,'EE investment costs'!$D$56:$D$656,0),MATCH($V$8,'EE investment costs'!$D$56:$R$56,0))</f>
        <v>763.11294103798321</v>
      </c>
      <c r="I513" s="18">
        <v>1</v>
      </c>
      <c r="J513" s="18">
        <v>1</v>
      </c>
      <c r="K513" s="14">
        <f t="shared" ca="1" si="47"/>
        <v>5</v>
      </c>
      <c r="M513" s="19" t="str">
        <f t="shared" ca="1" si="45"/>
        <v>INDLDEFFHT-85</v>
      </c>
      <c r="N513" s="23" t="str">
        <f t="shared" ca="1" si="46"/>
        <v>Other utilities Saving Tech-Heat High Temp. over 150C 8.5y</v>
      </c>
      <c r="O513" s="23" t="s">
        <v>32</v>
      </c>
      <c r="P513" s="23" t="s">
        <v>33</v>
      </c>
      <c r="Q513" s="23"/>
      <c r="R513" s="23"/>
      <c r="S513" s="19" t="s">
        <v>34</v>
      </c>
      <c r="V513" s="16" t="str">
        <f t="shared" ca="1" si="48"/>
        <v>LD</v>
      </c>
      <c r="W513" s="14" t="str">
        <f t="shared" ca="1" si="48"/>
        <v>Other utilities</v>
      </c>
      <c r="X513" s="3" t="str">
        <f>'EE investment costs'!D562</f>
        <v>HT-85</v>
      </c>
      <c r="Y513" s="3" t="str">
        <f>'EE investment costs'!E562</f>
        <v>Heat High Temp. over 150C</v>
      </c>
      <c r="AC513" s="123">
        <f>'EE investment costs'!C562</f>
        <v>8.5</v>
      </c>
      <c r="AD513" s="22"/>
    </row>
    <row r="514" spans="2:30">
      <c r="B514" s="14" t="str">
        <f t="shared" ca="1" si="44"/>
        <v>INDLDEFFRH-85</v>
      </c>
      <c r="C514" s="15" t="str">
        <f t="shared" ca="1" si="49"/>
        <v>ILDRH</v>
      </c>
      <c r="D514" s="16">
        <f>'EE investment costs'!$F$15</f>
        <v>2016</v>
      </c>
      <c r="E514" s="14">
        <f>VLOOKUP(X514,'EE investment costs'!$D$56:$R$656,15,0)</f>
        <v>16.840000000000003</v>
      </c>
      <c r="F514" s="17">
        <f ca="1">INDEX('EE investment costs'!$D$56:$R$656,MATCH(X514,'EE investment costs'!$D$56:$D$656,0),MATCH($V$8,'EE investment costs'!$D$56:$R$56,0))</f>
        <v>1851.6415129017719</v>
      </c>
      <c r="I514" s="18">
        <v>1</v>
      </c>
      <c r="J514" s="18">
        <v>1</v>
      </c>
      <c r="K514" s="14">
        <f t="shared" ca="1" si="47"/>
        <v>0</v>
      </c>
      <c r="M514" s="19" t="str">
        <f t="shared" ca="1" si="45"/>
        <v>INDLDEFFRH-85</v>
      </c>
      <c r="N514" s="23" t="str">
        <f t="shared" ca="1" si="46"/>
        <v>Other utilities Saving Tech-Heat Room Heat 8.5y</v>
      </c>
      <c r="O514" s="23" t="s">
        <v>32</v>
      </c>
      <c r="P514" s="23" t="s">
        <v>33</v>
      </c>
      <c r="Q514" s="23"/>
      <c r="R514" s="23"/>
      <c r="S514" s="19" t="s">
        <v>34</v>
      </c>
      <c r="V514" s="16" t="str">
        <f t="shared" ca="1" si="48"/>
        <v>LD</v>
      </c>
      <c r="W514" s="14" t="str">
        <f t="shared" ca="1" si="48"/>
        <v>Other utilities</v>
      </c>
      <c r="X514" s="3" t="str">
        <f>'EE investment costs'!D563</f>
        <v>RH-85</v>
      </c>
      <c r="Y514" s="3" t="str">
        <f>'EE investment costs'!E563</f>
        <v>Heat Room Heat</v>
      </c>
      <c r="AC514" s="123">
        <f>'EE investment costs'!C563</f>
        <v>8.5</v>
      </c>
      <c r="AD514" s="22"/>
    </row>
    <row r="515" spans="2:30">
      <c r="B515" s="14" t="str">
        <f t="shared" ca="1" si="44"/>
        <v>INDLDEFFLA-85</v>
      </c>
      <c r="C515" s="15" t="str">
        <f t="shared" ca="1" si="49"/>
        <v>ILDLA</v>
      </c>
      <c r="D515" s="16">
        <f>'EE investment costs'!$F$15</f>
        <v>2016</v>
      </c>
      <c r="E515" s="14">
        <f>VLOOKUP(X515,'EE investment costs'!$D$56:$R$656,15,0)</f>
        <v>4.4965000000000002</v>
      </c>
      <c r="F515" s="17">
        <f ca="1">INDEX('EE investment costs'!$D$56:$R$656,MATCH(X515,'EE investment costs'!$D$56:$D$656,0),MATCH($V$8,'EE investment costs'!$D$56:$R$56,0))</f>
        <v>2302.6310234908683</v>
      </c>
      <c r="I515" s="18">
        <v>1</v>
      </c>
      <c r="J515" s="18">
        <v>1</v>
      </c>
      <c r="K515" s="14">
        <f t="shared" ca="1" si="47"/>
        <v>0</v>
      </c>
      <c r="M515" s="19" t="str">
        <f t="shared" ca="1" si="45"/>
        <v>INDLDEFFLA-85</v>
      </c>
      <c r="N515" s="23" t="str">
        <f t="shared" ca="1" si="46"/>
        <v>Other utilities Saving Tech-Light 8.5y</v>
      </c>
      <c r="O515" s="23" t="s">
        <v>32</v>
      </c>
      <c r="P515" s="23" t="s">
        <v>33</v>
      </c>
      <c r="Q515" s="23"/>
      <c r="R515" s="23"/>
      <c r="S515" s="19" t="s">
        <v>34</v>
      </c>
      <c r="V515" s="16" t="str">
        <f t="shared" ca="1" si="48"/>
        <v>LD</v>
      </c>
      <c r="W515" s="14" t="str">
        <f t="shared" ca="1" si="48"/>
        <v>Other utilities</v>
      </c>
      <c r="X515" s="3" t="str">
        <f>'EE investment costs'!D564</f>
        <v>LA-85</v>
      </c>
      <c r="Y515" s="3" t="str">
        <f>'EE investment costs'!E564</f>
        <v>Light</v>
      </c>
      <c r="AC515" s="123">
        <f>'EE investment costs'!C564</f>
        <v>8.5</v>
      </c>
      <c r="AD515" s="22"/>
    </row>
    <row r="516" spans="2:30">
      <c r="B516" s="14" t="str">
        <f t="shared" ca="1" si="44"/>
        <v>INDLDEFFEM-85</v>
      </c>
      <c r="C516" s="15" t="str">
        <f t="shared" ca="1" si="49"/>
        <v>ILDEM</v>
      </c>
      <c r="D516" s="16">
        <f>'EE investment costs'!$F$15</f>
        <v>2016</v>
      </c>
      <c r="E516" s="14">
        <f>VLOOKUP(X516,'EE investment costs'!$D$56:$R$656,15,0)</f>
        <v>4.7213250000000002</v>
      </c>
      <c r="F516" s="17">
        <f ca="1">INDEX('EE investment costs'!$D$56:$R$656,MATCH(X516,'EE investment costs'!$D$56:$D$656,0),MATCH($V$8,'EE investment costs'!$D$56:$R$56,0))</f>
        <v>3026.0365476442134</v>
      </c>
      <c r="I516" s="18">
        <v>1</v>
      </c>
      <c r="J516" s="18">
        <v>1</v>
      </c>
      <c r="K516" s="14">
        <f t="shared" ca="1" si="47"/>
        <v>0</v>
      </c>
      <c r="M516" s="19" t="str">
        <f t="shared" ca="1" si="45"/>
        <v>INDLDEFFEM-85</v>
      </c>
      <c r="N516" s="23" t="str">
        <f t="shared" ca="1" si="46"/>
        <v>Other utilities Saving Tech-Electric Motors 8.5y</v>
      </c>
      <c r="O516" s="23" t="s">
        <v>32</v>
      </c>
      <c r="P516" s="23" t="s">
        <v>33</v>
      </c>
      <c r="Q516" s="23"/>
      <c r="R516" s="23"/>
      <c r="S516" s="19" t="s">
        <v>34</v>
      </c>
      <c r="V516" s="16" t="str">
        <f t="shared" ca="1" si="48"/>
        <v>LD</v>
      </c>
      <c r="W516" s="14" t="str">
        <f t="shared" ca="1" si="48"/>
        <v>Other utilities</v>
      </c>
      <c r="X516" s="3" t="str">
        <f>'EE investment costs'!D565</f>
        <v>EM-85</v>
      </c>
      <c r="Y516" s="3" t="str">
        <f>'EE investment costs'!E565</f>
        <v>Electric Motors</v>
      </c>
      <c r="AC516" s="123">
        <f>'EE investment costs'!C565</f>
        <v>8.5</v>
      </c>
      <c r="AD516" s="22"/>
    </row>
    <row r="517" spans="2:30">
      <c r="B517" s="14" t="str">
        <f t="shared" ca="1" si="44"/>
        <v>INDLDEFFTF-85</v>
      </c>
      <c r="C517" s="15" t="str">
        <f t="shared" ca="1" si="49"/>
        <v>ILDTF</v>
      </c>
      <c r="D517" s="16">
        <f>'EE investment costs'!$F$15</f>
        <v>2016</v>
      </c>
      <c r="E517" s="14">
        <f>VLOOKUP(X517,'EE investment costs'!$D$56:$R$656,15,0)</f>
        <v>18.75</v>
      </c>
      <c r="F517" s="17">
        <f ca="1">INDEX('EE investment costs'!$D$56:$R$656,MATCH(X517,'EE investment costs'!$D$56:$D$656,0),MATCH($V$8,'EE investment costs'!$D$56:$R$56,0))</f>
        <v>1248.9653559371479</v>
      </c>
      <c r="I517" s="18">
        <v>1</v>
      </c>
      <c r="J517" s="18">
        <v>1</v>
      </c>
      <c r="K517" s="14">
        <f t="shared" ca="1" si="47"/>
        <v>0</v>
      </c>
      <c r="M517" s="19" t="str">
        <f t="shared" ca="1" si="45"/>
        <v>INDLDEFFTF-85</v>
      </c>
      <c r="N517" s="23" t="str">
        <f t="shared" ca="1" si="46"/>
        <v>Other utilities Saving Tech-Haulage Tractors, Trucks, Fishing boats 8.5y</v>
      </c>
      <c r="O517" s="23" t="s">
        <v>32</v>
      </c>
      <c r="P517" s="23" t="s">
        <v>33</v>
      </c>
      <c r="Q517" s="23"/>
      <c r="R517" s="23"/>
      <c r="S517" s="19" t="s">
        <v>34</v>
      </c>
      <c r="V517" s="16" t="str">
        <f t="shared" ca="1" si="48"/>
        <v>LD</v>
      </c>
      <c r="W517" s="14" t="str">
        <f t="shared" ca="1" si="48"/>
        <v>Other utilities</v>
      </c>
      <c r="X517" s="3" t="str">
        <f>'EE investment costs'!D566</f>
        <v>TF-85</v>
      </c>
      <c r="Y517" s="3" t="str">
        <f>'EE investment costs'!E566</f>
        <v>Haulage Tractors, Trucks, Fishing boats</v>
      </c>
      <c r="AC517" s="123">
        <f>'EE investment costs'!C566</f>
        <v>8.5</v>
      </c>
      <c r="AD517" s="22"/>
    </row>
    <row r="518" spans="2:30">
      <c r="B518" s="14" t="str">
        <f t="shared" ca="1" si="44"/>
        <v>INDLDEFFMT-86</v>
      </c>
      <c r="C518" s="15" t="str">
        <f t="shared" ca="1" si="49"/>
        <v>ILDMT</v>
      </c>
      <c r="D518" s="16">
        <f>'EE investment costs'!$F$15</f>
        <v>2016</v>
      </c>
      <c r="E518" s="14">
        <f>VLOOKUP(X518,'EE investment costs'!$D$56:$R$656,15,0)</f>
        <v>6.46</v>
      </c>
      <c r="F518" s="17">
        <f ca="1">INDEX('EE investment costs'!$D$56:$R$656,MATCH(X518,'EE investment costs'!$D$56:$D$656,0),MATCH($V$8,'EE investment costs'!$D$56:$R$56,0))</f>
        <v>1144.2244090135739</v>
      </c>
      <c r="I518" s="18">
        <v>1</v>
      </c>
      <c r="J518" s="18">
        <v>1</v>
      </c>
      <c r="K518" s="14">
        <f t="shared" ca="1" si="47"/>
        <v>1</v>
      </c>
      <c r="M518" s="19" t="str">
        <f t="shared" ca="1" si="45"/>
        <v>INDLDEFFMT-86</v>
      </c>
      <c r="N518" s="23" t="str">
        <f t="shared" ca="1" si="46"/>
        <v>Other utilities Saving Tech-Heat Medium Temp. up to 150C 8.6y</v>
      </c>
      <c r="O518" s="23" t="s">
        <v>32</v>
      </c>
      <c r="P518" s="23" t="s">
        <v>33</v>
      </c>
      <c r="Q518" s="23"/>
      <c r="R518" s="23"/>
      <c r="S518" s="19" t="s">
        <v>34</v>
      </c>
      <c r="V518" s="16" t="str">
        <f t="shared" ca="1" si="48"/>
        <v>LD</v>
      </c>
      <c r="W518" s="14" t="str">
        <f t="shared" ca="1" si="48"/>
        <v>Other utilities</v>
      </c>
      <c r="X518" s="3" t="str">
        <f>'EE investment costs'!D567</f>
        <v>MT-86</v>
      </c>
      <c r="Y518" s="3" t="str">
        <f>'EE investment costs'!E567</f>
        <v>Heat Medium Temp. up to 150C</v>
      </c>
      <c r="AC518" s="123">
        <f>'EE investment costs'!C567</f>
        <v>8.6</v>
      </c>
      <c r="AD518" s="22"/>
    </row>
    <row r="519" spans="2:30">
      <c r="B519" s="14" t="str">
        <f t="shared" ca="1" si="44"/>
        <v>INDLDEFFHT-86</v>
      </c>
      <c r="C519" s="15" t="str">
        <f t="shared" ca="1" si="49"/>
        <v>ILDHT</v>
      </c>
      <c r="D519" s="16">
        <f>'EE investment costs'!$F$15</f>
        <v>2016</v>
      </c>
      <c r="E519" s="14">
        <f>VLOOKUP(X519,'EE investment costs'!$D$56:$R$656,15,0)</f>
        <v>5.1680000000000001</v>
      </c>
      <c r="F519" s="17">
        <f ca="1">INDEX('EE investment costs'!$D$56:$R$656,MATCH(X519,'EE investment costs'!$D$56:$D$656,0),MATCH($V$8,'EE investment costs'!$D$56:$R$56,0))</f>
        <v>769.49730205862659</v>
      </c>
      <c r="I519" s="18">
        <v>1</v>
      </c>
      <c r="J519" s="18">
        <v>1</v>
      </c>
      <c r="K519" s="14">
        <f t="shared" ca="1" si="47"/>
        <v>5</v>
      </c>
      <c r="M519" s="19" t="str">
        <f t="shared" ca="1" si="45"/>
        <v>INDLDEFFHT-86</v>
      </c>
      <c r="N519" s="23" t="str">
        <f t="shared" ca="1" si="46"/>
        <v>Other utilities Saving Tech-Heat High Temp. over 150C 8.6y</v>
      </c>
      <c r="O519" s="23" t="s">
        <v>32</v>
      </c>
      <c r="P519" s="23" t="s">
        <v>33</v>
      </c>
      <c r="Q519" s="23"/>
      <c r="R519" s="23"/>
      <c r="S519" s="19" t="s">
        <v>34</v>
      </c>
      <c r="V519" s="16" t="str">
        <f t="shared" ca="1" si="48"/>
        <v>LD</v>
      </c>
      <c r="W519" s="14" t="str">
        <f t="shared" ca="1" si="48"/>
        <v>Other utilities</v>
      </c>
      <c r="X519" s="3" t="str">
        <f>'EE investment costs'!D568</f>
        <v>HT-86</v>
      </c>
      <c r="Y519" s="3" t="str">
        <f>'EE investment costs'!E568</f>
        <v>Heat High Temp. over 150C</v>
      </c>
      <c r="AC519" s="123">
        <f>'EE investment costs'!C568</f>
        <v>8.6</v>
      </c>
      <c r="AD519" s="22"/>
    </row>
    <row r="520" spans="2:30">
      <c r="B520" s="14" t="str">
        <f t="shared" ref="B520:B583" ca="1" si="50">M520</f>
        <v>INDLDEFFRH-86</v>
      </c>
      <c r="C520" s="15" t="str">
        <f t="shared" ca="1" si="49"/>
        <v>ILDRH</v>
      </c>
      <c r="D520" s="16">
        <f>'EE investment costs'!$F$15</f>
        <v>2016</v>
      </c>
      <c r="E520" s="14">
        <f>VLOOKUP(X520,'EE investment costs'!$D$56:$R$656,15,0)</f>
        <v>16.858666666666668</v>
      </c>
      <c r="F520" s="17">
        <f ca="1">INDEX('EE investment costs'!$D$56:$R$656,MATCH(X520,'EE investment costs'!$D$56:$D$656,0),MATCH($V$8,'EE investment costs'!$D$56:$R$56,0))</f>
        <v>1888.6743431598068</v>
      </c>
      <c r="I520" s="18">
        <v>1</v>
      </c>
      <c r="J520" s="18">
        <v>1</v>
      </c>
      <c r="K520" s="14">
        <f t="shared" ca="1" si="47"/>
        <v>0</v>
      </c>
      <c r="M520" s="19" t="str">
        <f t="shared" ref="M520:M583" ca="1" si="51">CONCATENATE("IND",$V$8,"EFF",$X520)</f>
        <v>INDLDEFFRH-86</v>
      </c>
      <c r="N520" s="23" t="str">
        <f t="shared" ca="1" si="46"/>
        <v>Other utilities Saving Tech-Heat Room Heat 8.6y</v>
      </c>
      <c r="O520" s="23" t="s">
        <v>32</v>
      </c>
      <c r="P520" s="23" t="s">
        <v>33</v>
      </c>
      <c r="Q520" s="23"/>
      <c r="R520" s="23"/>
      <c r="S520" s="19" t="s">
        <v>34</v>
      </c>
      <c r="V520" s="16" t="str">
        <f t="shared" ca="1" si="48"/>
        <v>LD</v>
      </c>
      <c r="W520" s="14" t="str">
        <f t="shared" ca="1" si="48"/>
        <v>Other utilities</v>
      </c>
      <c r="X520" s="3" t="str">
        <f>'EE investment costs'!D569</f>
        <v>RH-86</v>
      </c>
      <c r="Y520" s="3" t="str">
        <f>'EE investment costs'!E569</f>
        <v>Heat Room Heat</v>
      </c>
      <c r="AC520" s="123">
        <f>'EE investment costs'!C569</f>
        <v>8.6</v>
      </c>
      <c r="AD520" s="22"/>
    </row>
    <row r="521" spans="2:30">
      <c r="B521" s="14" t="str">
        <f t="shared" ca="1" si="50"/>
        <v>INDLDEFFLA-86</v>
      </c>
      <c r="C521" s="15" t="str">
        <f t="shared" ca="1" si="49"/>
        <v>ILDLA</v>
      </c>
      <c r="D521" s="16">
        <f>'EE investment costs'!$F$15</f>
        <v>2016</v>
      </c>
      <c r="E521" s="14">
        <f>VLOOKUP(X521,'EE investment costs'!$D$56:$R$656,15,0)</f>
        <v>4.5095333333333336</v>
      </c>
      <c r="F521" s="17">
        <f ca="1">INDEX('EE investment costs'!$D$56:$R$656,MATCH(X521,'EE investment costs'!$D$56:$D$656,0),MATCH($V$8,'EE investment costs'!$D$56:$R$56,0))</f>
        <v>2318.1055268368805</v>
      </c>
      <c r="I521" s="18">
        <v>1</v>
      </c>
      <c r="J521" s="18">
        <v>1</v>
      </c>
      <c r="K521" s="14">
        <f t="shared" ca="1" si="47"/>
        <v>0</v>
      </c>
      <c r="M521" s="19" t="str">
        <f t="shared" ca="1" si="51"/>
        <v>INDLDEFFLA-86</v>
      </c>
      <c r="N521" s="23" t="str">
        <f t="shared" ref="N521:N584" ca="1" si="52">$W$8&amp;" Saving Tech"&amp;"-"&amp;$Y521&amp;" "&amp;AC521&amp;"y"</f>
        <v>Other utilities Saving Tech-Light 8.6y</v>
      </c>
      <c r="O521" s="23" t="s">
        <v>32</v>
      </c>
      <c r="P521" s="23" t="s">
        <v>33</v>
      </c>
      <c r="Q521" s="23"/>
      <c r="R521" s="23"/>
      <c r="S521" s="19" t="s">
        <v>34</v>
      </c>
      <c r="V521" s="16" t="str">
        <f t="shared" ca="1" si="48"/>
        <v>LD</v>
      </c>
      <c r="W521" s="14" t="str">
        <f t="shared" ca="1" si="48"/>
        <v>Other utilities</v>
      </c>
      <c r="X521" s="3" t="str">
        <f>'EE investment costs'!D570</f>
        <v>LA-86</v>
      </c>
      <c r="Y521" s="3" t="str">
        <f>'EE investment costs'!E570</f>
        <v>Light</v>
      </c>
      <c r="AC521" s="123">
        <f>'EE investment costs'!C570</f>
        <v>8.6</v>
      </c>
      <c r="AD521" s="22"/>
    </row>
    <row r="522" spans="2:30">
      <c r="B522" s="14" t="str">
        <f t="shared" ca="1" si="50"/>
        <v>INDLDEFFEM-86</v>
      </c>
      <c r="C522" s="15" t="str">
        <f t="shared" ca="1" si="49"/>
        <v>ILDEM</v>
      </c>
      <c r="D522" s="16">
        <f>'EE investment costs'!$F$15</f>
        <v>2016</v>
      </c>
      <c r="E522" s="14">
        <f>VLOOKUP(X522,'EE investment costs'!$D$56:$R$656,15,0)</f>
        <v>4.7350099999999999</v>
      </c>
      <c r="F522" s="17">
        <f ca="1">INDEX('EE investment costs'!$D$56:$R$656,MATCH(X522,'EE investment costs'!$D$56:$D$656,0),MATCH($V$8,'EE investment costs'!$D$56:$R$56,0))</f>
        <v>3056.6049831102505</v>
      </c>
      <c r="I522" s="18">
        <v>1</v>
      </c>
      <c r="J522" s="18">
        <v>1</v>
      </c>
      <c r="K522" s="14">
        <f t="shared" ref="K522:K585" ca="1" si="53">IF(F522&lt;500,1,0)+IF(F522&lt;600,1,0)+IF(F522&lt;700,1,0)+IF(F522&lt;800,1,0)+IF(F522&lt;900,1,0)+IF(F522&lt;1000,1,0)+IF(F522&lt;1100,1,0)+IF(F522&lt;1200,1,0)</f>
        <v>0</v>
      </c>
      <c r="M522" s="19" t="str">
        <f t="shared" ca="1" si="51"/>
        <v>INDLDEFFEM-86</v>
      </c>
      <c r="N522" s="23" t="str">
        <f t="shared" ca="1" si="52"/>
        <v>Other utilities Saving Tech-Electric Motors 8.6y</v>
      </c>
      <c r="O522" s="23" t="s">
        <v>32</v>
      </c>
      <c r="P522" s="23" t="s">
        <v>33</v>
      </c>
      <c r="Q522" s="23"/>
      <c r="R522" s="23"/>
      <c r="S522" s="19" t="s">
        <v>34</v>
      </c>
      <c r="V522" s="16" t="str">
        <f t="shared" ref="V522:W585" ca="1" si="54">V521</f>
        <v>LD</v>
      </c>
      <c r="W522" s="14" t="str">
        <f t="shared" ca="1" si="54"/>
        <v>Other utilities</v>
      </c>
      <c r="X522" s="3" t="str">
        <f>'EE investment costs'!D571</f>
        <v>EM-86</v>
      </c>
      <c r="Y522" s="3" t="str">
        <f>'EE investment costs'!E571</f>
        <v>Electric Motors</v>
      </c>
      <c r="AC522" s="123">
        <f>'EE investment costs'!C571</f>
        <v>8.6</v>
      </c>
      <c r="AD522" s="22"/>
    </row>
    <row r="523" spans="2:30">
      <c r="B523" s="14" t="str">
        <f t="shared" ca="1" si="50"/>
        <v>INDLDEFFTF-86</v>
      </c>
      <c r="C523" s="15" t="str">
        <f t="shared" ca="1" si="49"/>
        <v>ILDTF</v>
      </c>
      <c r="D523" s="16">
        <f>'EE investment costs'!$F$15</f>
        <v>2016</v>
      </c>
      <c r="E523" s="14">
        <f>VLOOKUP(X523,'EE investment costs'!$D$56:$R$656,15,0)</f>
        <v>18.833333333333332</v>
      </c>
      <c r="F523" s="17">
        <f ca="1">INDEX('EE investment costs'!$D$56:$R$656,MATCH(X523,'EE investment costs'!$D$56:$D$656,0),MATCH($V$8,'EE investment costs'!$D$56:$R$56,0))</f>
        <v>1263.6590660069969</v>
      </c>
      <c r="I523" s="18">
        <v>1</v>
      </c>
      <c r="J523" s="18">
        <v>1</v>
      </c>
      <c r="K523" s="14">
        <f t="shared" ca="1" si="53"/>
        <v>0</v>
      </c>
      <c r="M523" s="19" t="str">
        <f t="shared" ca="1" si="51"/>
        <v>INDLDEFFTF-86</v>
      </c>
      <c r="N523" s="23" t="str">
        <f t="shared" ca="1" si="52"/>
        <v>Other utilities Saving Tech-Haulage Tractors, Trucks, Fishing boats 8.6y</v>
      </c>
      <c r="O523" s="23" t="s">
        <v>32</v>
      </c>
      <c r="P523" s="23" t="s">
        <v>33</v>
      </c>
      <c r="Q523" s="23"/>
      <c r="R523" s="23"/>
      <c r="S523" s="19" t="s">
        <v>34</v>
      </c>
      <c r="V523" s="16" t="str">
        <f t="shared" ca="1" si="54"/>
        <v>LD</v>
      </c>
      <c r="W523" s="14" t="str">
        <f t="shared" ca="1" si="54"/>
        <v>Other utilities</v>
      </c>
      <c r="X523" s="3" t="str">
        <f>'EE investment costs'!D572</f>
        <v>TF-86</v>
      </c>
      <c r="Y523" s="3" t="str">
        <f>'EE investment costs'!E572</f>
        <v>Haulage Tractors, Trucks, Fishing boats</v>
      </c>
      <c r="AC523" s="123">
        <f>'EE investment costs'!C572</f>
        <v>8.6</v>
      </c>
      <c r="AD523" s="22"/>
    </row>
    <row r="524" spans="2:30">
      <c r="B524" s="14" t="str">
        <f t="shared" ca="1" si="50"/>
        <v>INDLDEFFMT-87</v>
      </c>
      <c r="C524" s="15" t="str">
        <f t="shared" ca="1" si="49"/>
        <v>ILDMT</v>
      </c>
      <c r="D524" s="16">
        <f>'EE investment costs'!$F$15</f>
        <v>2016</v>
      </c>
      <c r="E524" s="14">
        <f>VLOOKUP(X524,'EE investment costs'!$D$56:$R$656,15,0)</f>
        <v>6.47</v>
      </c>
      <c r="F524" s="17">
        <f ca="1">INDEX('EE investment costs'!$D$56:$R$656,MATCH(X524,'EE investment costs'!$D$56:$D$656,0),MATCH($V$8,'EE investment costs'!$D$56:$R$56,0))</f>
        <v>1155.9726661179618</v>
      </c>
      <c r="I524" s="18">
        <v>1</v>
      </c>
      <c r="J524" s="18">
        <v>1</v>
      </c>
      <c r="K524" s="14">
        <f t="shared" ca="1" si="53"/>
        <v>1</v>
      </c>
      <c r="M524" s="19" t="str">
        <f t="shared" ca="1" si="51"/>
        <v>INDLDEFFMT-87</v>
      </c>
      <c r="N524" s="23" t="str">
        <f t="shared" ca="1" si="52"/>
        <v>Other utilities Saving Tech-Heat Medium Temp. up to 150C 8.7y</v>
      </c>
      <c r="O524" s="23" t="s">
        <v>32</v>
      </c>
      <c r="P524" s="23" t="s">
        <v>33</v>
      </c>
      <c r="Q524" s="23"/>
      <c r="R524" s="23"/>
      <c r="S524" s="19" t="s">
        <v>34</v>
      </c>
      <c r="V524" s="16" t="str">
        <f t="shared" ca="1" si="54"/>
        <v>LD</v>
      </c>
      <c r="W524" s="14" t="str">
        <f t="shared" ca="1" si="54"/>
        <v>Other utilities</v>
      </c>
      <c r="X524" s="3" t="str">
        <f>'EE investment costs'!D573</f>
        <v>MT-87</v>
      </c>
      <c r="Y524" s="3" t="str">
        <f>'EE investment costs'!E573</f>
        <v>Heat Medium Temp. up to 150C</v>
      </c>
      <c r="AC524" s="123">
        <f>'EE investment costs'!C573</f>
        <v>8.6999999999999993</v>
      </c>
      <c r="AD524" s="22"/>
    </row>
    <row r="525" spans="2:30">
      <c r="B525" s="14" t="str">
        <f t="shared" ca="1" si="50"/>
        <v>INDLDEFFHT-87</v>
      </c>
      <c r="C525" s="15" t="str">
        <f t="shared" ca="1" si="49"/>
        <v>ILDHT</v>
      </c>
      <c r="D525" s="16">
        <f>'EE investment costs'!$F$15</f>
        <v>2016</v>
      </c>
      <c r="E525" s="14">
        <f>VLOOKUP(X525,'EE investment costs'!$D$56:$R$656,15,0)</f>
        <v>5.1760000000000002</v>
      </c>
      <c r="F525" s="17">
        <f ca="1">INDEX('EE investment costs'!$D$56:$R$656,MATCH(X525,'EE investment costs'!$D$56:$D$656,0),MATCH($V$8,'EE investment costs'!$D$56:$R$56,0))</f>
        <v>775.88166307927008</v>
      </c>
      <c r="I525" s="18">
        <v>1</v>
      </c>
      <c r="J525" s="18">
        <v>1</v>
      </c>
      <c r="K525" s="14">
        <f t="shared" ca="1" si="53"/>
        <v>5</v>
      </c>
      <c r="M525" s="19" t="str">
        <f t="shared" ca="1" si="51"/>
        <v>INDLDEFFHT-87</v>
      </c>
      <c r="N525" s="23" t="str">
        <f t="shared" ca="1" si="52"/>
        <v>Other utilities Saving Tech-Heat High Temp. over 150C 8.7y</v>
      </c>
      <c r="O525" s="23" t="s">
        <v>32</v>
      </c>
      <c r="P525" s="23" t="s">
        <v>33</v>
      </c>
      <c r="Q525" s="23"/>
      <c r="R525" s="23"/>
      <c r="S525" s="19" t="s">
        <v>34</v>
      </c>
      <c r="V525" s="16" t="str">
        <f t="shared" ca="1" si="54"/>
        <v>LD</v>
      </c>
      <c r="W525" s="14" t="str">
        <f t="shared" ca="1" si="54"/>
        <v>Other utilities</v>
      </c>
      <c r="X525" s="3" t="str">
        <f>'EE investment costs'!D574</f>
        <v>HT-87</v>
      </c>
      <c r="Y525" s="3" t="str">
        <f>'EE investment costs'!E574</f>
        <v>Heat High Temp. over 150C</v>
      </c>
      <c r="AC525" s="123">
        <f>'EE investment costs'!C574</f>
        <v>8.6999999999999993</v>
      </c>
      <c r="AD525" s="22"/>
    </row>
    <row r="526" spans="2:30">
      <c r="B526" s="14" t="str">
        <f t="shared" ca="1" si="50"/>
        <v>INDLDEFFRH-87</v>
      </c>
      <c r="C526" s="15" t="str">
        <f t="shared" ca="1" si="49"/>
        <v>ILDRH</v>
      </c>
      <c r="D526" s="16">
        <f>'EE investment costs'!$F$15</f>
        <v>2016</v>
      </c>
      <c r="E526" s="14">
        <f>VLOOKUP(X526,'EE investment costs'!$D$56:$R$656,15,0)</f>
        <v>16.877333333333336</v>
      </c>
      <c r="F526" s="17">
        <f ca="1">INDEX('EE investment costs'!$D$56:$R$656,MATCH(X526,'EE investment costs'!$D$56:$D$656,0),MATCH($V$8,'EE investment costs'!$D$56:$R$56,0))</f>
        <v>1925.7071734178423</v>
      </c>
      <c r="I526" s="18">
        <v>1</v>
      </c>
      <c r="J526" s="18">
        <v>1</v>
      </c>
      <c r="K526" s="14">
        <f t="shared" ca="1" si="53"/>
        <v>0</v>
      </c>
      <c r="M526" s="19" t="str">
        <f t="shared" ca="1" si="51"/>
        <v>INDLDEFFRH-87</v>
      </c>
      <c r="N526" s="23" t="str">
        <f t="shared" ca="1" si="52"/>
        <v>Other utilities Saving Tech-Heat Room Heat 8.7y</v>
      </c>
      <c r="O526" s="23" t="s">
        <v>32</v>
      </c>
      <c r="P526" s="23" t="s">
        <v>33</v>
      </c>
      <c r="Q526" s="23"/>
      <c r="R526" s="23"/>
      <c r="S526" s="19" t="s">
        <v>34</v>
      </c>
      <c r="V526" s="16" t="str">
        <f t="shared" ca="1" si="54"/>
        <v>LD</v>
      </c>
      <c r="W526" s="14" t="str">
        <f t="shared" ca="1" si="54"/>
        <v>Other utilities</v>
      </c>
      <c r="X526" s="3" t="str">
        <f>'EE investment costs'!D575</f>
        <v>RH-87</v>
      </c>
      <c r="Y526" s="3" t="str">
        <f>'EE investment costs'!E575</f>
        <v>Heat Room Heat</v>
      </c>
      <c r="AC526" s="123">
        <f>'EE investment costs'!C575</f>
        <v>8.6999999999999993</v>
      </c>
      <c r="AD526" s="22"/>
    </row>
    <row r="527" spans="2:30">
      <c r="B527" s="14" t="str">
        <f t="shared" ca="1" si="50"/>
        <v>INDLDEFFLA-87</v>
      </c>
      <c r="C527" s="15" t="str">
        <f t="shared" ca="1" si="49"/>
        <v>ILDLA</v>
      </c>
      <c r="D527" s="16">
        <f>'EE investment costs'!$F$15</f>
        <v>2016</v>
      </c>
      <c r="E527" s="14">
        <f>VLOOKUP(X527,'EE investment costs'!$D$56:$R$656,15,0)</f>
        <v>4.5225666666666671</v>
      </c>
      <c r="F527" s="17">
        <f ca="1">INDEX('EE investment costs'!$D$56:$R$656,MATCH(X527,'EE investment costs'!$D$56:$D$656,0),MATCH($V$8,'EE investment costs'!$D$56:$R$56,0))</f>
        <v>2333.5800301828926</v>
      </c>
      <c r="I527" s="18">
        <v>1</v>
      </c>
      <c r="J527" s="18">
        <v>1</v>
      </c>
      <c r="K527" s="14">
        <f t="shared" ca="1" si="53"/>
        <v>0</v>
      </c>
      <c r="M527" s="19" t="str">
        <f t="shared" ca="1" si="51"/>
        <v>INDLDEFFLA-87</v>
      </c>
      <c r="N527" s="23" t="str">
        <f t="shared" ca="1" si="52"/>
        <v>Other utilities Saving Tech-Light 8.7y</v>
      </c>
      <c r="O527" s="23" t="s">
        <v>32</v>
      </c>
      <c r="P527" s="23" t="s">
        <v>33</v>
      </c>
      <c r="Q527" s="23"/>
      <c r="R527" s="23"/>
      <c r="S527" s="19" t="s">
        <v>34</v>
      </c>
      <c r="V527" s="16" t="str">
        <f t="shared" ca="1" si="54"/>
        <v>LD</v>
      </c>
      <c r="W527" s="14" t="str">
        <f t="shared" ca="1" si="54"/>
        <v>Other utilities</v>
      </c>
      <c r="X527" s="3" t="str">
        <f>'EE investment costs'!D576</f>
        <v>LA-87</v>
      </c>
      <c r="Y527" s="3" t="str">
        <f>'EE investment costs'!E576</f>
        <v>Light</v>
      </c>
      <c r="AC527" s="123">
        <f>'EE investment costs'!C576</f>
        <v>8.6999999999999993</v>
      </c>
      <c r="AD527" s="22"/>
    </row>
    <row r="528" spans="2:30">
      <c r="B528" s="14" t="str">
        <f t="shared" ca="1" si="50"/>
        <v>INDLDEFFEM-87</v>
      </c>
      <c r="C528" s="15" t="str">
        <f t="shared" ca="1" si="49"/>
        <v>ILDEM</v>
      </c>
      <c r="D528" s="16">
        <f>'EE investment costs'!$F$15</f>
        <v>2016</v>
      </c>
      <c r="E528" s="14">
        <f>VLOOKUP(X528,'EE investment costs'!$D$56:$R$656,15,0)</f>
        <v>4.7486949999999997</v>
      </c>
      <c r="F528" s="17">
        <f ca="1">INDEX('EE investment costs'!$D$56:$R$656,MATCH(X528,'EE investment costs'!$D$56:$D$656,0),MATCH($V$8,'EE investment costs'!$D$56:$R$56,0))</f>
        <v>3087.1734185762875</v>
      </c>
      <c r="I528" s="18">
        <v>1</v>
      </c>
      <c r="J528" s="18">
        <v>1</v>
      </c>
      <c r="K528" s="14">
        <f t="shared" ca="1" si="53"/>
        <v>0</v>
      </c>
      <c r="M528" s="19" t="str">
        <f t="shared" ca="1" si="51"/>
        <v>INDLDEFFEM-87</v>
      </c>
      <c r="N528" s="23" t="str">
        <f t="shared" ca="1" si="52"/>
        <v>Other utilities Saving Tech-Electric Motors 8.7y</v>
      </c>
      <c r="O528" s="23" t="s">
        <v>32</v>
      </c>
      <c r="P528" s="23" t="s">
        <v>33</v>
      </c>
      <c r="Q528" s="23"/>
      <c r="R528" s="23"/>
      <c r="S528" s="19" t="s">
        <v>34</v>
      </c>
      <c r="V528" s="16" t="str">
        <f t="shared" ca="1" si="54"/>
        <v>LD</v>
      </c>
      <c r="W528" s="14" t="str">
        <f t="shared" ca="1" si="54"/>
        <v>Other utilities</v>
      </c>
      <c r="X528" s="3" t="str">
        <f>'EE investment costs'!D577</f>
        <v>EM-87</v>
      </c>
      <c r="Y528" s="3" t="str">
        <f>'EE investment costs'!E577</f>
        <v>Electric Motors</v>
      </c>
      <c r="AC528" s="123">
        <f>'EE investment costs'!C577</f>
        <v>8.6999999999999993</v>
      </c>
      <c r="AD528" s="22"/>
    </row>
    <row r="529" spans="2:30">
      <c r="B529" s="14" t="str">
        <f t="shared" ca="1" si="50"/>
        <v>INDLDEFFTF-87</v>
      </c>
      <c r="C529" s="15" t="str">
        <f t="shared" ca="1" si="49"/>
        <v>ILDTF</v>
      </c>
      <c r="D529" s="16">
        <f>'EE investment costs'!$F$15</f>
        <v>2016</v>
      </c>
      <c r="E529" s="14">
        <f>VLOOKUP(X529,'EE investment costs'!$D$56:$R$656,15,0)</f>
        <v>18.916666666666664</v>
      </c>
      <c r="F529" s="17">
        <f ca="1">INDEX('EE investment costs'!$D$56:$R$656,MATCH(X529,'EE investment costs'!$D$56:$D$656,0),MATCH($V$8,'EE investment costs'!$D$56:$R$56,0))</f>
        <v>1278.3527760768457</v>
      </c>
      <c r="I529" s="18">
        <v>1</v>
      </c>
      <c r="J529" s="18">
        <v>1</v>
      </c>
      <c r="K529" s="14">
        <f t="shared" ca="1" si="53"/>
        <v>0</v>
      </c>
      <c r="M529" s="19" t="str">
        <f t="shared" ca="1" si="51"/>
        <v>INDLDEFFTF-87</v>
      </c>
      <c r="N529" s="23" t="str">
        <f t="shared" ca="1" si="52"/>
        <v>Other utilities Saving Tech-Haulage Tractors, Trucks, Fishing boats 8.7y</v>
      </c>
      <c r="O529" s="23" t="s">
        <v>32</v>
      </c>
      <c r="P529" s="23" t="s">
        <v>33</v>
      </c>
      <c r="Q529" s="23"/>
      <c r="R529" s="23"/>
      <c r="S529" s="19" t="s">
        <v>34</v>
      </c>
      <c r="V529" s="16" t="str">
        <f t="shared" ca="1" si="54"/>
        <v>LD</v>
      </c>
      <c r="W529" s="14" t="str">
        <f t="shared" ca="1" si="54"/>
        <v>Other utilities</v>
      </c>
      <c r="X529" s="3" t="str">
        <f>'EE investment costs'!D578</f>
        <v>TF-87</v>
      </c>
      <c r="Y529" s="3" t="str">
        <f>'EE investment costs'!E578</f>
        <v>Haulage Tractors, Trucks, Fishing boats</v>
      </c>
      <c r="AC529" s="123">
        <f>'EE investment costs'!C578</f>
        <v>8.6999999999999993</v>
      </c>
      <c r="AD529" s="22"/>
    </row>
    <row r="530" spans="2:30">
      <c r="B530" s="14" t="str">
        <f t="shared" ca="1" si="50"/>
        <v>INDLDEFFMT-88</v>
      </c>
      <c r="C530" s="15" t="str">
        <f t="shared" ca="1" si="49"/>
        <v>ILDMT</v>
      </c>
      <c r="D530" s="16">
        <f>'EE investment costs'!$F$15</f>
        <v>2016</v>
      </c>
      <c r="E530" s="14">
        <f>VLOOKUP(X530,'EE investment costs'!$D$56:$R$656,15,0)</f>
        <v>6.48</v>
      </c>
      <c r="F530" s="17">
        <f ca="1">INDEX('EE investment costs'!$D$56:$R$656,MATCH(X530,'EE investment costs'!$D$56:$D$656,0),MATCH($V$8,'EE investment costs'!$D$56:$R$56,0))</f>
        <v>1167.7209232223502</v>
      </c>
      <c r="I530" s="18">
        <v>1</v>
      </c>
      <c r="J530" s="18">
        <v>1</v>
      </c>
      <c r="K530" s="14">
        <f t="shared" ca="1" si="53"/>
        <v>1</v>
      </c>
      <c r="M530" s="19" t="str">
        <f t="shared" ca="1" si="51"/>
        <v>INDLDEFFMT-88</v>
      </c>
      <c r="N530" s="23" t="str">
        <f t="shared" ca="1" si="52"/>
        <v>Other utilities Saving Tech-Heat Medium Temp. up to 150C 8.8y</v>
      </c>
      <c r="O530" s="23" t="s">
        <v>32</v>
      </c>
      <c r="P530" s="23" t="s">
        <v>33</v>
      </c>
      <c r="Q530" s="23"/>
      <c r="R530" s="23"/>
      <c r="S530" s="19" t="s">
        <v>34</v>
      </c>
      <c r="V530" s="16" t="str">
        <f t="shared" ca="1" si="54"/>
        <v>LD</v>
      </c>
      <c r="W530" s="14" t="str">
        <f t="shared" ca="1" si="54"/>
        <v>Other utilities</v>
      </c>
      <c r="X530" s="3" t="str">
        <f>'EE investment costs'!D579</f>
        <v>MT-88</v>
      </c>
      <c r="Y530" s="3" t="str">
        <f>'EE investment costs'!E579</f>
        <v>Heat Medium Temp. up to 150C</v>
      </c>
      <c r="AC530" s="123">
        <f>'EE investment costs'!C579</f>
        <v>8.8000000000000007</v>
      </c>
      <c r="AD530" s="22"/>
    </row>
    <row r="531" spans="2:30">
      <c r="B531" s="14" t="str">
        <f t="shared" ca="1" si="50"/>
        <v>INDLDEFFHT-88</v>
      </c>
      <c r="C531" s="15" t="str">
        <f t="shared" ca="1" si="49"/>
        <v>ILDHT</v>
      </c>
      <c r="D531" s="16">
        <f>'EE investment costs'!$F$15</f>
        <v>2016</v>
      </c>
      <c r="E531" s="14">
        <f>VLOOKUP(X531,'EE investment costs'!$D$56:$R$656,15,0)</f>
        <v>5.1840000000000002</v>
      </c>
      <c r="F531" s="17">
        <f ca="1">INDEX('EE investment costs'!$D$56:$R$656,MATCH(X531,'EE investment costs'!$D$56:$D$656,0),MATCH($V$8,'EE investment costs'!$D$56:$R$56,0))</f>
        <v>782.26602409991369</v>
      </c>
      <c r="I531" s="18">
        <v>1</v>
      </c>
      <c r="J531" s="18">
        <v>1</v>
      </c>
      <c r="K531" s="14">
        <f t="shared" ca="1" si="53"/>
        <v>5</v>
      </c>
      <c r="M531" s="19" t="str">
        <f t="shared" ca="1" si="51"/>
        <v>INDLDEFFHT-88</v>
      </c>
      <c r="N531" s="23" t="str">
        <f t="shared" ca="1" si="52"/>
        <v>Other utilities Saving Tech-Heat High Temp. over 150C 8.8y</v>
      </c>
      <c r="O531" s="23" t="s">
        <v>32</v>
      </c>
      <c r="P531" s="23" t="s">
        <v>33</v>
      </c>
      <c r="Q531" s="23"/>
      <c r="R531" s="23"/>
      <c r="S531" s="19" t="s">
        <v>34</v>
      </c>
      <c r="V531" s="16" t="str">
        <f t="shared" ca="1" si="54"/>
        <v>LD</v>
      </c>
      <c r="W531" s="14" t="str">
        <f t="shared" ca="1" si="54"/>
        <v>Other utilities</v>
      </c>
      <c r="X531" s="3" t="str">
        <f>'EE investment costs'!D580</f>
        <v>HT-88</v>
      </c>
      <c r="Y531" s="3" t="str">
        <f>'EE investment costs'!E580</f>
        <v>Heat High Temp. over 150C</v>
      </c>
      <c r="AC531" s="123">
        <f>'EE investment costs'!C580</f>
        <v>8.8000000000000007</v>
      </c>
      <c r="AD531" s="22"/>
    </row>
    <row r="532" spans="2:30">
      <c r="B532" s="14" t="str">
        <f t="shared" ca="1" si="50"/>
        <v>INDLDEFFRH-88</v>
      </c>
      <c r="C532" s="15" t="str">
        <f t="shared" ca="1" si="49"/>
        <v>ILDRH</v>
      </c>
      <c r="D532" s="16">
        <f>'EE investment costs'!$F$15</f>
        <v>2016</v>
      </c>
      <c r="E532" s="14">
        <f>VLOOKUP(X532,'EE investment costs'!$D$56:$R$656,15,0)</f>
        <v>16.896000000000001</v>
      </c>
      <c r="F532" s="17">
        <f ca="1">INDEX('EE investment costs'!$D$56:$R$656,MATCH(X532,'EE investment costs'!$D$56:$D$656,0),MATCH($V$8,'EE investment costs'!$D$56:$R$56,0))</f>
        <v>1962.7400036758779</v>
      </c>
      <c r="I532" s="18">
        <v>1</v>
      </c>
      <c r="J532" s="18">
        <v>1</v>
      </c>
      <c r="K532" s="14">
        <f t="shared" ca="1" si="53"/>
        <v>0</v>
      </c>
      <c r="M532" s="19" t="str">
        <f t="shared" ca="1" si="51"/>
        <v>INDLDEFFRH-88</v>
      </c>
      <c r="N532" s="23" t="str">
        <f t="shared" ca="1" si="52"/>
        <v>Other utilities Saving Tech-Heat Room Heat 8.8y</v>
      </c>
      <c r="O532" s="23" t="s">
        <v>32</v>
      </c>
      <c r="P532" s="23" t="s">
        <v>33</v>
      </c>
      <c r="Q532" s="23"/>
      <c r="R532" s="23"/>
      <c r="S532" s="19" t="s">
        <v>34</v>
      </c>
      <c r="V532" s="16" t="str">
        <f t="shared" ca="1" si="54"/>
        <v>LD</v>
      </c>
      <c r="W532" s="14" t="str">
        <f t="shared" ca="1" si="54"/>
        <v>Other utilities</v>
      </c>
      <c r="X532" s="3" t="str">
        <f>'EE investment costs'!D581</f>
        <v>RH-88</v>
      </c>
      <c r="Y532" s="3" t="str">
        <f>'EE investment costs'!E581</f>
        <v>Heat Room Heat</v>
      </c>
      <c r="AC532" s="123">
        <f>'EE investment costs'!C581</f>
        <v>8.8000000000000007</v>
      </c>
      <c r="AD532" s="22"/>
    </row>
    <row r="533" spans="2:30">
      <c r="B533" s="14" t="str">
        <f t="shared" ca="1" si="50"/>
        <v>INDLDEFFLA-88</v>
      </c>
      <c r="C533" s="15" t="str">
        <f t="shared" ca="1" si="49"/>
        <v>ILDLA</v>
      </c>
      <c r="D533" s="16">
        <f>'EE investment costs'!$F$15</f>
        <v>2016</v>
      </c>
      <c r="E533" s="14">
        <f>VLOOKUP(X533,'EE investment costs'!$D$56:$R$656,15,0)</f>
        <v>4.5356000000000005</v>
      </c>
      <c r="F533" s="17">
        <f ca="1">INDEX('EE investment costs'!$D$56:$R$656,MATCH(X533,'EE investment costs'!$D$56:$D$656,0),MATCH($V$8,'EE investment costs'!$D$56:$R$56,0))</f>
        <v>2349.0545335289048</v>
      </c>
      <c r="I533" s="18">
        <v>1</v>
      </c>
      <c r="J533" s="18">
        <v>1</v>
      </c>
      <c r="K533" s="14">
        <f t="shared" ca="1" si="53"/>
        <v>0</v>
      </c>
      <c r="M533" s="19" t="str">
        <f t="shared" ca="1" si="51"/>
        <v>INDLDEFFLA-88</v>
      </c>
      <c r="N533" s="23" t="str">
        <f t="shared" ca="1" si="52"/>
        <v>Other utilities Saving Tech-Light 8.8y</v>
      </c>
      <c r="O533" s="23" t="s">
        <v>32</v>
      </c>
      <c r="P533" s="23" t="s">
        <v>33</v>
      </c>
      <c r="Q533" s="23"/>
      <c r="R533" s="23"/>
      <c r="S533" s="19" t="s">
        <v>34</v>
      </c>
      <c r="V533" s="16" t="str">
        <f t="shared" ca="1" si="54"/>
        <v>LD</v>
      </c>
      <c r="W533" s="14" t="str">
        <f t="shared" ca="1" si="54"/>
        <v>Other utilities</v>
      </c>
      <c r="X533" s="3" t="str">
        <f>'EE investment costs'!D582</f>
        <v>LA-88</v>
      </c>
      <c r="Y533" s="3" t="str">
        <f>'EE investment costs'!E582</f>
        <v>Light</v>
      </c>
      <c r="AC533" s="123">
        <f>'EE investment costs'!C582</f>
        <v>8.8000000000000007</v>
      </c>
      <c r="AD533" s="22"/>
    </row>
    <row r="534" spans="2:30">
      <c r="B534" s="14" t="str">
        <f t="shared" ca="1" si="50"/>
        <v>INDLDEFFEM-88</v>
      </c>
      <c r="C534" s="15" t="str">
        <f t="shared" ca="1" si="49"/>
        <v>ILDEM</v>
      </c>
      <c r="D534" s="16">
        <f>'EE investment costs'!$F$15</f>
        <v>2016</v>
      </c>
      <c r="E534" s="14">
        <f>VLOOKUP(X534,'EE investment costs'!$D$56:$R$656,15,0)</f>
        <v>4.7623800000000003</v>
      </c>
      <c r="F534" s="17">
        <f ca="1">INDEX('EE investment costs'!$D$56:$R$656,MATCH(X534,'EE investment costs'!$D$56:$D$656,0),MATCH($V$8,'EE investment costs'!$D$56:$R$56,0))</f>
        <v>3117.7418540423246</v>
      </c>
      <c r="I534" s="18">
        <v>1</v>
      </c>
      <c r="J534" s="18">
        <v>1</v>
      </c>
      <c r="K534" s="14">
        <f t="shared" ca="1" si="53"/>
        <v>0</v>
      </c>
      <c r="M534" s="19" t="str">
        <f t="shared" ca="1" si="51"/>
        <v>INDLDEFFEM-88</v>
      </c>
      <c r="N534" s="23" t="str">
        <f t="shared" ca="1" si="52"/>
        <v>Other utilities Saving Tech-Electric Motors 8.8y</v>
      </c>
      <c r="O534" s="23" t="s">
        <v>32</v>
      </c>
      <c r="P534" s="23" t="s">
        <v>33</v>
      </c>
      <c r="Q534" s="23"/>
      <c r="R534" s="23"/>
      <c r="S534" s="19" t="s">
        <v>34</v>
      </c>
      <c r="V534" s="16" t="str">
        <f t="shared" ca="1" si="54"/>
        <v>LD</v>
      </c>
      <c r="W534" s="14" t="str">
        <f t="shared" ca="1" si="54"/>
        <v>Other utilities</v>
      </c>
      <c r="X534" s="3" t="str">
        <f>'EE investment costs'!D583</f>
        <v>EM-88</v>
      </c>
      <c r="Y534" s="3" t="str">
        <f>'EE investment costs'!E583</f>
        <v>Electric Motors</v>
      </c>
      <c r="AC534" s="123">
        <f>'EE investment costs'!C583</f>
        <v>8.8000000000000007</v>
      </c>
      <c r="AD534" s="22"/>
    </row>
    <row r="535" spans="2:30">
      <c r="B535" s="14" t="str">
        <f t="shared" ca="1" si="50"/>
        <v>INDLDEFFTF-88</v>
      </c>
      <c r="C535" s="15" t="str">
        <f t="shared" ca="1" si="49"/>
        <v>ILDTF</v>
      </c>
      <c r="D535" s="16">
        <f>'EE investment costs'!$F$15</f>
        <v>2016</v>
      </c>
      <c r="E535" s="14">
        <f>VLOOKUP(X535,'EE investment costs'!$D$56:$R$656,15,0)</f>
        <v>19</v>
      </c>
      <c r="F535" s="17">
        <f ca="1">INDEX('EE investment costs'!$D$56:$R$656,MATCH(X535,'EE investment costs'!$D$56:$D$656,0),MATCH($V$8,'EE investment costs'!$D$56:$R$56,0))</f>
        <v>1293.0464861466946</v>
      </c>
      <c r="I535" s="18">
        <v>1</v>
      </c>
      <c r="J535" s="18">
        <v>1</v>
      </c>
      <c r="K535" s="14">
        <f t="shared" ca="1" si="53"/>
        <v>0</v>
      </c>
      <c r="M535" s="19" t="str">
        <f t="shared" ca="1" si="51"/>
        <v>INDLDEFFTF-88</v>
      </c>
      <c r="N535" s="23" t="str">
        <f t="shared" ca="1" si="52"/>
        <v>Other utilities Saving Tech-Haulage Tractors, Trucks, Fishing boats 8.8y</v>
      </c>
      <c r="O535" s="23" t="s">
        <v>32</v>
      </c>
      <c r="P535" s="23" t="s">
        <v>33</v>
      </c>
      <c r="Q535" s="23"/>
      <c r="R535" s="23"/>
      <c r="S535" s="19" t="s">
        <v>34</v>
      </c>
      <c r="V535" s="16" t="str">
        <f t="shared" ca="1" si="54"/>
        <v>LD</v>
      </c>
      <c r="W535" s="14" t="str">
        <f t="shared" ca="1" si="54"/>
        <v>Other utilities</v>
      </c>
      <c r="X535" s="3" t="str">
        <f>'EE investment costs'!D584</f>
        <v>TF-88</v>
      </c>
      <c r="Y535" s="3" t="str">
        <f>'EE investment costs'!E584</f>
        <v>Haulage Tractors, Trucks, Fishing boats</v>
      </c>
      <c r="AC535" s="123">
        <f>'EE investment costs'!C584</f>
        <v>8.8000000000000007</v>
      </c>
      <c r="AD535" s="22"/>
    </row>
    <row r="536" spans="2:30">
      <c r="B536" s="14" t="str">
        <f t="shared" ca="1" si="50"/>
        <v>INDLDEFFMT-89</v>
      </c>
      <c r="C536" s="15" t="str">
        <f t="shared" ca="1" si="49"/>
        <v>ILDMT</v>
      </c>
      <c r="D536" s="16">
        <f>'EE investment costs'!$F$15</f>
        <v>2016</v>
      </c>
      <c r="E536" s="14">
        <f>VLOOKUP(X536,'EE investment costs'!$D$56:$R$656,15,0)</f>
        <v>6.49</v>
      </c>
      <c r="F536" s="17">
        <f ca="1">INDEX('EE investment costs'!$D$56:$R$656,MATCH(X536,'EE investment costs'!$D$56:$D$656,0),MATCH($V$8,'EE investment costs'!$D$56:$R$56,0))</f>
        <v>1179.4691803267381</v>
      </c>
      <c r="I536" s="18">
        <v>1</v>
      </c>
      <c r="J536" s="18">
        <v>1</v>
      </c>
      <c r="K536" s="14">
        <f t="shared" ca="1" si="53"/>
        <v>1</v>
      </c>
      <c r="M536" s="19" t="str">
        <f t="shared" ca="1" si="51"/>
        <v>INDLDEFFMT-89</v>
      </c>
      <c r="N536" s="23" t="str">
        <f t="shared" ca="1" si="52"/>
        <v>Other utilities Saving Tech-Heat Medium Temp. up to 150C 8.9y</v>
      </c>
      <c r="O536" s="23" t="s">
        <v>32</v>
      </c>
      <c r="P536" s="23" t="s">
        <v>33</v>
      </c>
      <c r="Q536" s="23"/>
      <c r="R536" s="23"/>
      <c r="S536" s="19" t="s">
        <v>34</v>
      </c>
      <c r="V536" s="16" t="str">
        <f t="shared" ca="1" si="54"/>
        <v>LD</v>
      </c>
      <c r="W536" s="14" t="str">
        <f t="shared" ca="1" si="54"/>
        <v>Other utilities</v>
      </c>
      <c r="X536" s="3" t="str">
        <f>'EE investment costs'!D585</f>
        <v>MT-89</v>
      </c>
      <c r="Y536" s="3" t="str">
        <f>'EE investment costs'!E585</f>
        <v>Heat Medium Temp. up to 150C</v>
      </c>
      <c r="AC536" s="123">
        <f>'EE investment costs'!C585</f>
        <v>8.9</v>
      </c>
      <c r="AD536" s="22"/>
    </row>
    <row r="537" spans="2:30">
      <c r="B537" s="14" t="str">
        <f t="shared" ca="1" si="50"/>
        <v>INDLDEFFHT-89</v>
      </c>
      <c r="C537" s="15" t="str">
        <f t="shared" ca="1" si="49"/>
        <v>ILDHT</v>
      </c>
      <c r="D537" s="16">
        <f>'EE investment costs'!$F$15</f>
        <v>2016</v>
      </c>
      <c r="E537" s="14">
        <f>VLOOKUP(X537,'EE investment costs'!$D$56:$R$656,15,0)</f>
        <v>5.1920000000000002</v>
      </c>
      <c r="F537" s="17">
        <f ca="1">INDEX('EE investment costs'!$D$56:$R$656,MATCH(X537,'EE investment costs'!$D$56:$D$656,0),MATCH($V$8,'EE investment costs'!$D$56:$R$56,0))</f>
        <v>788.65038512055708</v>
      </c>
      <c r="I537" s="18">
        <v>1</v>
      </c>
      <c r="J537" s="18">
        <v>1</v>
      </c>
      <c r="K537" s="14">
        <f t="shared" ca="1" si="53"/>
        <v>5</v>
      </c>
      <c r="M537" s="19" t="str">
        <f t="shared" ca="1" si="51"/>
        <v>INDLDEFFHT-89</v>
      </c>
      <c r="N537" s="23" t="str">
        <f t="shared" ca="1" si="52"/>
        <v>Other utilities Saving Tech-Heat High Temp. over 150C 8.9y</v>
      </c>
      <c r="O537" s="23" t="s">
        <v>32</v>
      </c>
      <c r="P537" s="23" t="s">
        <v>33</v>
      </c>
      <c r="Q537" s="23"/>
      <c r="R537" s="23"/>
      <c r="S537" s="19" t="s">
        <v>34</v>
      </c>
      <c r="V537" s="16" t="str">
        <f t="shared" ca="1" si="54"/>
        <v>LD</v>
      </c>
      <c r="W537" s="14" t="str">
        <f t="shared" ca="1" si="54"/>
        <v>Other utilities</v>
      </c>
      <c r="X537" s="3" t="str">
        <f>'EE investment costs'!D586</f>
        <v>HT-89</v>
      </c>
      <c r="Y537" s="3" t="str">
        <f>'EE investment costs'!E586</f>
        <v>Heat High Temp. over 150C</v>
      </c>
      <c r="AC537" s="123">
        <f>'EE investment costs'!C586</f>
        <v>8.9</v>
      </c>
      <c r="AD537" s="22"/>
    </row>
    <row r="538" spans="2:30">
      <c r="B538" s="14" t="str">
        <f t="shared" ca="1" si="50"/>
        <v>INDLDEFFRH-89</v>
      </c>
      <c r="C538" s="15" t="str">
        <f t="shared" ca="1" si="49"/>
        <v>ILDRH</v>
      </c>
      <c r="D538" s="16">
        <f>'EE investment costs'!$F$15</f>
        <v>2016</v>
      </c>
      <c r="E538" s="14">
        <f>VLOOKUP(X538,'EE investment costs'!$D$56:$R$656,15,0)</f>
        <v>16.914666666666669</v>
      </c>
      <c r="F538" s="17">
        <f ca="1">INDEX('EE investment costs'!$D$56:$R$656,MATCH(X538,'EE investment costs'!$D$56:$D$656,0),MATCH($V$8,'EE investment costs'!$D$56:$R$56,0))</f>
        <v>1999.7728339339135</v>
      </c>
      <c r="I538" s="18">
        <v>1</v>
      </c>
      <c r="J538" s="18">
        <v>1</v>
      </c>
      <c r="K538" s="14">
        <f t="shared" ca="1" si="53"/>
        <v>0</v>
      </c>
      <c r="M538" s="19" t="str">
        <f t="shared" ca="1" si="51"/>
        <v>INDLDEFFRH-89</v>
      </c>
      <c r="N538" s="23" t="str">
        <f t="shared" ca="1" si="52"/>
        <v>Other utilities Saving Tech-Heat Room Heat 8.9y</v>
      </c>
      <c r="O538" s="23" t="s">
        <v>32</v>
      </c>
      <c r="P538" s="23" t="s">
        <v>33</v>
      </c>
      <c r="Q538" s="23"/>
      <c r="R538" s="23"/>
      <c r="S538" s="19" t="s">
        <v>34</v>
      </c>
      <c r="V538" s="16" t="str">
        <f t="shared" ca="1" si="54"/>
        <v>LD</v>
      </c>
      <c r="W538" s="14" t="str">
        <f t="shared" ca="1" si="54"/>
        <v>Other utilities</v>
      </c>
      <c r="X538" s="3" t="str">
        <f>'EE investment costs'!D587</f>
        <v>RH-89</v>
      </c>
      <c r="Y538" s="3" t="str">
        <f>'EE investment costs'!E587</f>
        <v>Heat Room Heat</v>
      </c>
      <c r="AC538" s="123">
        <f>'EE investment costs'!C587</f>
        <v>8.9</v>
      </c>
      <c r="AD538" s="22"/>
    </row>
    <row r="539" spans="2:30">
      <c r="B539" s="14" t="str">
        <f t="shared" ca="1" si="50"/>
        <v>INDLDEFFLA-89</v>
      </c>
      <c r="C539" s="15" t="str">
        <f t="shared" ca="1" si="49"/>
        <v>ILDLA</v>
      </c>
      <c r="D539" s="16">
        <f>'EE investment costs'!$F$15</f>
        <v>2016</v>
      </c>
      <c r="E539" s="14">
        <f>VLOOKUP(X539,'EE investment costs'!$D$56:$R$656,15,0)</f>
        <v>4.5486333333333331</v>
      </c>
      <c r="F539" s="17">
        <f ca="1">INDEX('EE investment costs'!$D$56:$R$656,MATCH(X539,'EE investment costs'!$D$56:$D$656,0),MATCH($V$8,'EE investment costs'!$D$56:$R$56,0))</f>
        <v>2364.529036874917</v>
      </c>
      <c r="I539" s="18">
        <v>1</v>
      </c>
      <c r="J539" s="18">
        <v>1</v>
      </c>
      <c r="K539" s="14">
        <f t="shared" ca="1" si="53"/>
        <v>0</v>
      </c>
      <c r="M539" s="19" t="str">
        <f t="shared" ca="1" si="51"/>
        <v>INDLDEFFLA-89</v>
      </c>
      <c r="N539" s="23" t="str">
        <f t="shared" ca="1" si="52"/>
        <v>Other utilities Saving Tech-Light 8.9y</v>
      </c>
      <c r="O539" s="23" t="s">
        <v>32</v>
      </c>
      <c r="P539" s="23" t="s">
        <v>33</v>
      </c>
      <c r="Q539" s="23"/>
      <c r="R539" s="23"/>
      <c r="S539" s="19" t="s">
        <v>34</v>
      </c>
      <c r="V539" s="16" t="str">
        <f t="shared" ca="1" si="54"/>
        <v>LD</v>
      </c>
      <c r="W539" s="14" t="str">
        <f t="shared" ca="1" si="54"/>
        <v>Other utilities</v>
      </c>
      <c r="X539" s="3" t="str">
        <f>'EE investment costs'!D588</f>
        <v>LA-89</v>
      </c>
      <c r="Y539" s="3" t="str">
        <f>'EE investment costs'!E588</f>
        <v>Light</v>
      </c>
      <c r="AC539" s="123">
        <f>'EE investment costs'!C588</f>
        <v>8.9</v>
      </c>
      <c r="AD539" s="22"/>
    </row>
    <row r="540" spans="2:30">
      <c r="B540" s="14" t="str">
        <f t="shared" ca="1" si="50"/>
        <v>INDLDEFFEM-89</v>
      </c>
      <c r="C540" s="15" t="str">
        <f t="shared" ca="1" si="49"/>
        <v>ILDEM</v>
      </c>
      <c r="D540" s="16">
        <f>'EE investment costs'!$F$15</f>
        <v>2016</v>
      </c>
      <c r="E540" s="14">
        <f>VLOOKUP(X540,'EE investment costs'!$D$56:$R$656,15,0)</f>
        <v>4.776065</v>
      </c>
      <c r="F540" s="17">
        <f ca="1">INDEX('EE investment costs'!$D$56:$R$656,MATCH(X540,'EE investment costs'!$D$56:$D$656,0),MATCH($V$8,'EE investment costs'!$D$56:$R$56,0))</f>
        <v>3148.3102895083616</v>
      </c>
      <c r="I540" s="18">
        <v>1</v>
      </c>
      <c r="J540" s="18">
        <v>1</v>
      </c>
      <c r="K540" s="14">
        <f t="shared" ca="1" si="53"/>
        <v>0</v>
      </c>
      <c r="M540" s="19" t="str">
        <f t="shared" ca="1" si="51"/>
        <v>INDLDEFFEM-89</v>
      </c>
      <c r="N540" s="23" t="str">
        <f t="shared" ca="1" si="52"/>
        <v>Other utilities Saving Tech-Electric Motors 8.9y</v>
      </c>
      <c r="O540" s="23" t="s">
        <v>32</v>
      </c>
      <c r="P540" s="23" t="s">
        <v>33</v>
      </c>
      <c r="Q540" s="23"/>
      <c r="R540" s="23"/>
      <c r="S540" s="19" t="s">
        <v>34</v>
      </c>
      <c r="V540" s="16" t="str">
        <f t="shared" ca="1" si="54"/>
        <v>LD</v>
      </c>
      <c r="W540" s="14" t="str">
        <f t="shared" ca="1" si="54"/>
        <v>Other utilities</v>
      </c>
      <c r="X540" s="3" t="str">
        <f>'EE investment costs'!D589</f>
        <v>EM-89</v>
      </c>
      <c r="Y540" s="3" t="str">
        <f>'EE investment costs'!E589</f>
        <v>Electric Motors</v>
      </c>
      <c r="AC540" s="123">
        <f>'EE investment costs'!C589</f>
        <v>8.9</v>
      </c>
      <c r="AD540" s="22"/>
    </row>
    <row r="541" spans="2:30">
      <c r="B541" s="14" t="str">
        <f t="shared" ca="1" si="50"/>
        <v>INDLDEFFTF-89</v>
      </c>
      <c r="C541" s="15" t="str">
        <f t="shared" ca="1" si="49"/>
        <v>ILDTF</v>
      </c>
      <c r="D541" s="16">
        <f>'EE investment costs'!$F$15</f>
        <v>2016</v>
      </c>
      <c r="E541" s="14">
        <f>VLOOKUP(X541,'EE investment costs'!$D$56:$R$656,15,0)</f>
        <v>19.083333333333336</v>
      </c>
      <c r="F541" s="17">
        <f ca="1">INDEX('EE investment costs'!$D$56:$R$656,MATCH(X541,'EE investment costs'!$D$56:$D$656,0),MATCH($V$8,'EE investment costs'!$D$56:$R$56,0))</f>
        <v>1307.7401962165434</v>
      </c>
      <c r="I541" s="18">
        <v>1</v>
      </c>
      <c r="J541" s="18">
        <v>1</v>
      </c>
      <c r="K541" s="14">
        <f t="shared" ca="1" si="53"/>
        <v>0</v>
      </c>
      <c r="M541" s="19" t="str">
        <f t="shared" ca="1" si="51"/>
        <v>INDLDEFFTF-89</v>
      </c>
      <c r="N541" s="23" t="str">
        <f t="shared" ca="1" si="52"/>
        <v>Other utilities Saving Tech-Haulage Tractors, Trucks, Fishing boats 8.9y</v>
      </c>
      <c r="O541" s="23" t="s">
        <v>32</v>
      </c>
      <c r="P541" s="23" t="s">
        <v>33</v>
      </c>
      <c r="Q541" s="23"/>
      <c r="R541" s="23"/>
      <c r="S541" s="19" t="s">
        <v>34</v>
      </c>
      <c r="V541" s="16" t="str">
        <f t="shared" ca="1" si="54"/>
        <v>LD</v>
      </c>
      <c r="W541" s="14" t="str">
        <f t="shared" ca="1" si="54"/>
        <v>Other utilities</v>
      </c>
      <c r="X541" s="3" t="str">
        <f>'EE investment costs'!D590</f>
        <v>TF-89</v>
      </c>
      <c r="Y541" s="3" t="str">
        <f>'EE investment costs'!E590</f>
        <v>Haulage Tractors, Trucks, Fishing boats</v>
      </c>
      <c r="AC541" s="123">
        <f>'EE investment costs'!C590</f>
        <v>8.9</v>
      </c>
      <c r="AD541" s="22"/>
    </row>
    <row r="542" spans="2:30">
      <c r="B542" s="14" t="str">
        <f t="shared" ca="1" si="50"/>
        <v>INDLDEFFMT-90</v>
      </c>
      <c r="C542" s="15" t="str">
        <f t="shared" ca="1" si="49"/>
        <v>ILDMT</v>
      </c>
      <c r="D542" s="16">
        <f>'EE investment costs'!$F$15</f>
        <v>2016</v>
      </c>
      <c r="E542" s="14">
        <f>VLOOKUP(X542,'EE investment costs'!$D$56:$R$656,15,0)</f>
        <v>6.5</v>
      </c>
      <c r="F542" s="17">
        <f ca="1">INDEX('EE investment costs'!$D$56:$R$656,MATCH(X542,'EE investment costs'!$D$56:$D$656,0),MATCH($V$8,'EE investment costs'!$D$56:$R$56,0))</f>
        <v>1191.217437431126</v>
      </c>
      <c r="I542" s="18">
        <v>1</v>
      </c>
      <c r="J542" s="18">
        <v>1</v>
      </c>
      <c r="K542" s="14">
        <f t="shared" ca="1" si="53"/>
        <v>1</v>
      </c>
      <c r="M542" s="19" t="str">
        <f t="shared" ca="1" si="51"/>
        <v>INDLDEFFMT-90</v>
      </c>
      <c r="N542" s="23" t="str">
        <f t="shared" ca="1" si="52"/>
        <v>Other utilities Saving Tech-Heat Medium Temp. up to 150C 9y</v>
      </c>
      <c r="O542" s="23" t="s">
        <v>32</v>
      </c>
      <c r="P542" s="23" t="s">
        <v>33</v>
      </c>
      <c r="Q542" s="23"/>
      <c r="R542" s="23"/>
      <c r="S542" s="19" t="s">
        <v>34</v>
      </c>
      <c r="V542" s="16" t="str">
        <f t="shared" ca="1" si="54"/>
        <v>LD</v>
      </c>
      <c r="W542" s="14" t="str">
        <f t="shared" ca="1" si="54"/>
        <v>Other utilities</v>
      </c>
      <c r="X542" s="3" t="str">
        <f>'EE investment costs'!D591</f>
        <v>MT-90</v>
      </c>
      <c r="Y542" s="3" t="str">
        <f>'EE investment costs'!E591</f>
        <v>Heat Medium Temp. up to 150C</v>
      </c>
      <c r="AC542" s="123">
        <f>'EE investment costs'!C591</f>
        <v>9</v>
      </c>
      <c r="AD542" s="22"/>
    </row>
    <row r="543" spans="2:30">
      <c r="B543" s="14" t="str">
        <f t="shared" ca="1" si="50"/>
        <v>INDLDEFFHT-90</v>
      </c>
      <c r="C543" s="15" t="str">
        <f t="shared" ca="1" si="49"/>
        <v>ILDHT</v>
      </c>
      <c r="D543" s="16">
        <f>'EE investment costs'!$F$15</f>
        <v>2016</v>
      </c>
      <c r="E543" s="14">
        <f>VLOOKUP(X543,'EE investment costs'!$D$56:$R$656,15,0)</f>
        <v>5.2</v>
      </c>
      <c r="F543" s="17">
        <f ca="1">INDEX('EE investment costs'!$D$56:$R$656,MATCH(X543,'EE investment costs'!$D$56:$D$656,0),MATCH($V$8,'EE investment costs'!$D$56:$R$56,0))</f>
        <v>795.03474614120034</v>
      </c>
      <c r="I543" s="18">
        <v>1</v>
      </c>
      <c r="J543" s="18">
        <v>1</v>
      </c>
      <c r="K543" s="14">
        <f t="shared" ca="1" si="53"/>
        <v>5</v>
      </c>
      <c r="M543" s="19" t="str">
        <f t="shared" ca="1" si="51"/>
        <v>INDLDEFFHT-90</v>
      </c>
      <c r="N543" s="23" t="str">
        <f t="shared" ca="1" si="52"/>
        <v>Other utilities Saving Tech-Heat High Temp. over 150C 9y</v>
      </c>
      <c r="O543" s="23" t="s">
        <v>32</v>
      </c>
      <c r="P543" s="23" t="s">
        <v>33</v>
      </c>
      <c r="Q543" s="23"/>
      <c r="R543" s="23"/>
      <c r="S543" s="19" t="s">
        <v>34</v>
      </c>
      <c r="V543" s="16" t="str">
        <f t="shared" ca="1" si="54"/>
        <v>LD</v>
      </c>
      <c r="W543" s="14" t="str">
        <f t="shared" ca="1" si="54"/>
        <v>Other utilities</v>
      </c>
      <c r="X543" s="3" t="str">
        <f>'EE investment costs'!D592</f>
        <v>HT-90</v>
      </c>
      <c r="Y543" s="3" t="str">
        <f>'EE investment costs'!E592</f>
        <v>Heat High Temp. over 150C</v>
      </c>
      <c r="AC543" s="123">
        <f>'EE investment costs'!C592</f>
        <v>9</v>
      </c>
      <c r="AD543" s="22"/>
    </row>
    <row r="544" spans="2:30">
      <c r="B544" s="14" t="str">
        <f t="shared" ca="1" si="50"/>
        <v>INDLDEFFRH-90</v>
      </c>
      <c r="C544" s="15" t="str">
        <f t="shared" ca="1" si="49"/>
        <v>ILDRH</v>
      </c>
      <c r="D544" s="16">
        <f>'EE investment costs'!$F$15</f>
        <v>2016</v>
      </c>
      <c r="E544" s="14">
        <f>VLOOKUP(X544,'EE investment costs'!$D$56:$R$656,15,0)</f>
        <v>16.933333333333337</v>
      </c>
      <c r="F544" s="17">
        <f ca="1">INDEX('EE investment costs'!$D$56:$R$656,MATCH(X544,'EE investment costs'!$D$56:$D$656,0),MATCH($V$8,'EE investment costs'!$D$56:$R$56,0))</f>
        <v>2036.8056641919486</v>
      </c>
      <c r="I544" s="18">
        <v>1</v>
      </c>
      <c r="J544" s="18">
        <v>1</v>
      </c>
      <c r="K544" s="14">
        <f t="shared" ca="1" si="53"/>
        <v>0</v>
      </c>
      <c r="M544" s="19" t="str">
        <f t="shared" ca="1" si="51"/>
        <v>INDLDEFFRH-90</v>
      </c>
      <c r="N544" s="23" t="str">
        <f t="shared" ca="1" si="52"/>
        <v>Other utilities Saving Tech-Heat Room Heat 9y</v>
      </c>
      <c r="O544" s="23" t="s">
        <v>32</v>
      </c>
      <c r="P544" s="23" t="s">
        <v>33</v>
      </c>
      <c r="Q544" s="23"/>
      <c r="R544" s="23"/>
      <c r="S544" s="19" t="s">
        <v>34</v>
      </c>
      <c r="V544" s="16" t="str">
        <f t="shared" ca="1" si="54"/>
        <v>LD</v>
      </c>
      <c r="W544" s="14" t="str">
        <f t="shared" ca="1" si="54"/>
        <v>Other utilities</v>
      </c>
      <c r="X544" s="3" t="str">
        <f>'EE investment costs'!D593</f>
        <v>RH-90</v>
      </c>
      <c r="Y544" s="3" t="str">
        <f>'EE investment costs'!E593</f>
        <v>Heat Room Heat</v>
      </c>
      <c r="AC544" s="123">
        <f>'EE investment costs'!C593</f>
        <v>9</v>
      </c>
      <c r="AD544" s="22"/>
    </row>
    <row r="545" spans="2:30">
      <c r="B545" s="14" t="str">
        <f t="shared" ca="1" si="50"/>
        <v>INDLDEFFLA-90</v>
      </c>
      <c r="C545" s="15" t="str">
        <f t="shared" ca="1" si="49"/>
        <v>ILDLA</v>
      </c>
      <c r="D545" s="16">
        <f>'EE investment costs'!$F$15</f>
        <v>2016</v>
      </c>
      <c r="E545" s="14">
        <f>VLOOKUP(X545,'EE investment costs'!$D$56:$R$656,15,0)</f>
        <v>4.5616666666666674</v>
      </c>
      <c r="F545" s="17">
        <f ca="1">INDEX('EE investment costs'!$D$56:$R$656,MATCH(X545,'EE investment costs'!$D$56:$D$656,0),MATCH($V$8,'EE investment costs'!$D$56:$R$56,0))</f>
        <v>2380.0035402209287</v>
      </c>
      <c r="I545" s="18">
        <v>1</v>
      </c>
      <c r="J545" s="18">
        <v>1</v>
      </c>
      <c r="K545" s="14">
        <f t="shared" ca="1" si="53"/>
        <v>0</v>
      </c>
      <c r="M545" s="19" t="str">
        <f t="shared" ca="1" si="51"/>
        <v>INDLDEFFLA-90</v>
      </c>
      <c r="N545" s="23" t="str">
        <f t="shared" ca="1" si="52"/>
        <v>Other utilities Saving Tech-Light 9y</v>
      </c>
      <c r="O545" s="23" t="s">
        <v>32</v>
      </c>
      <c r="P545" s="23" t="s">
        <v>33</v>
      </c>
      <c r="Q545" s="23"/>
      <c r="R545" s="23"/>
      <c r="S545" s="19" t="s">
        <v>34</v>
      </c>
      <c r="V545" s="16" t="str">
        <f t="shared" ca="1" si="54"/>
        <v>LD</v>
      </c>
      <c r="W545" s="14" t="str">
        <f t="shared" ca="1" si="54"/>
        <v>Other utilities</v>
      </c>
      <c r="X545" s="3" t="str">
        <f>'EE investment costs'!D594</f>
        <v>LA-90</v>
      </c>
      <c r="Y545" s="3" t="str">
        <f>'EE investment costs'!E594</f>
        <v>Light</v>
      </c>
      <c r="AC545" s="123">
        <f>'EE investment costs'!C594</f>
        <v>9</v>
      </c>
      <c r="AD545" s="22"/>
    </row>
    <row r="546" spans="2:30">
      <c r="B546" s="14" t="str">
        <f t="shared" ca="1" si="50"/>
        <v>INDLDEFFEM-90</v>
      </c>
      <c r="C546" s="15" t="str">
        <f t="shared" ca="1" si="49"/>
        <v>ILDEM</v>
      </c>
      <c r="D546" s="16">
        <f>'EE investment costs'!$F$15</f>
        <v>2016</v>
      </c>
      <c r="E546" s="14">
        <f>VLOOKUP(X546,'EE investment costs'!$D$56:$R$656,15,0)</f>
        <v>4.7897499999999997</v>
      </c>
      <c r="F546" s="17">
        <f ca="1">INDEX('EE investment costs'!$D$56:$R$656,MATCH(X546,'EE investment costs'!$D$56:$D$656,0),MATCH($V$8,'EE investment costs'!$D$56:$R$56,0))</f>
        <v>3178.8787249743973</v>
      </c>
      <c r="I546" s="18">
        <v>1</v>
      </c>
      <c r="J546" s="18">
        <v>1</v>
      </c>
      <c r="K546" s="14">
        <f t="shared" ca="1" si="53"/>
        <v>0</v>
      </c>
      <c r="M546" s="19" t="str">
        <f t="shared" ca="1" si="51"/>
        <v>INDLDEFFEM-90</v>
      </c>
      <c r="N546" s="23" t="str">
        <f t="shared" ca="1" si="52"/>
        <v>Other utilities Saving Tech-Electric Motors 9y</v>
      </c>
      <c r="O546" s="23" t="s">
        <v>32</v>
      </c>
      <c r="P546" s="23" t="s">
        <v>33</v>
      </c>
      <c r="Q546" s="23"/>
      <c r="R546" s="23"/>
      <c r="S546" s="19" t="s">
        <v>34</v>
      </c>
      <c r="V546" s="16" t="str">
        <f t="shared" ca="1" si="54"/>
        <v>LD</v>
      </c>
      <c r="W546" s="14" t="str">
        <f t="shared" ca="1" si="54"/>
        <v>Other utilities</v>
      </c>
      <c r="X546" s="3" t="str">
        <f>'EE investment costs'!D595</f>
        <v>EM-90</v>
      </c>
      <c r="Y546" s="3" t="str">
        <f>'EE investment costs'!E595</f>
        <v>Electric Motors</v>
      </c>
      <c r="AC546" s="123">
        <f>'EE investment costs'!C595</f>
        <v>9</v>
      </c>
      <c r="AD546" s="22"/>
    </row>
    <row r="547" spans="2:30" ht="13.5" thickBot="1">
      <c r="B547" s="14" t="str">
        <f t="shared" ca="1" si="50"/>
        <v>INDLDEFFTF-90</v>
      </c>
      <c r="C547" s="15" t="str">
        <f t="shared" ca="1" si="49"/>
        <v>ILDTF</v>
      </c>
      <c r="D547" s="16">
        <f>'EE investment costs'!$F$15</f>
        <v>2016</v>
      </c>
      <c r="E547" s="14">
        <f>VLOOKUP(X547,'EE investment costs'!$D$56:$R$656,15,0)</f>
        <v>19.166666666666668</v>
      </c>
      <c r="F547" s="17">
        <f ca="1">INDEX('EE investment costs'!$D$56:$R$656,MATCH(X547,'EE investment costs'!$D$56:$D$656,0),MATCH($V$8,'EE investment costs'!$D$56:$R$56,0))</f>
        <v>1322.4339062863921</v>
      </c>
      <c r="I547" s="18">
        <v>1</v>
      </c>
      <c r="J547" s="18">
        <v>1</v>
      </c>
      <c r="K547" s="14">
        <f t="shared" ca="1" si="53"/>
        <v>0</v>
      </c>
      <c r="M547" s="24" t="str">
        <f t="shared" ca="1" si="51"/>
        <v>INDLDEFFTF-90</v>
      </c>
      <c r="N547" s="25" t="str">
        <f t="shared" ca="1" si="52"/>
        <v>Other utilities Saving Tech-Haulage Tractors, Trucks, Fishing boats 9y</v>
      </c>
      <c r="O547" s="25" t="s">
        <v>32</v>
      </c>
      <c r="P547" s="25" t="s">
        <v>33</v>
      </c>
      <c r="Q547" s="25"/>
      <c r="R547" s="25"/>
      <c r="S547" s="24" t="s">
        <v>34</v>
      </c>
      <c r="V547" s="16" t="str">
        <f t="shared" ca="1" si="54"/>
        <v>LD</v>
      </c>
      <c r="W547" s="14" t="str">
        <f t="shared" ca="1" si="54"/>
        <v>Other utilities</v>
      </c>
      <c r="X547" s="3" t="str">
        <f>'EE investment costs'!D596</f>
        <v>TF-90</v>
      </c>
      <c r="Y547" s="3" t="str">
        <f>'EE investment costs'!E596</f>
        <v>Haulage Tractors, Trucks, Fishing boats</v>
      </c>
      <c r="AC547" s="123">
        <f>'EE investment costs'!C596</f>
        <v>9</v>
      </c>
      <c r="AD547" s="22"/>
    </row>
    <row r="548" spans="2:30">
      <c r="B548" s="14" t="str">
        <f t="shared" ca="1" si="50"/>
        <v>INDLDEFFMT-91</v>
      </c>
      <c r="C548" s="15" t="str">
        <f ca="1">"I"&amp;MID(B548,4,1)&amp;"D"&amp;MID(B548,9,2)</f>
        <v>ILDMT</v>
      </c>
      <c r="D548" s="16">
        <f>'EE investment costs'!$F$15</f>
        <v>2016</v>
      </c>
      <c r="E548" s="14">
        <f>VLOOKUP(X548,'EE investment costs'!$D$56:$R$656,15,0)</f>
        <v>6.51</v>
      </c>
      <c r="F548" s="17">
        <f ca="1">INDEX('EE investment costs'!$D$56:$R$656,MATCH(X548,'EE investment costs'!$D$56:$D$656,0),MATCH($V$8,'EE investment costs'!$D$56:$R$56,0))</f>
        <v>1202.9656945355139</v>
      </c>
      <c r="I548" s="18">
        <v>1</v>
      </c>
      <c r="J548" s="18">
        <v>1</v>
      </c>
      <c r="K548" s="14">
        <f t="shared" ca="1" si="53"/>
        <v>0</v>
      </c>
      <c r="M548" s="20" t="str">
        <f t="shared" ca="1" si="51"/>
        <v>INDLDEFFMT-91</v>
      </c>
      <c r="N548" s="21" t="str">
        <f t="shared" ca="1" si="52"/>
        <v>Other utilities Saving Tech-Heat Medium Temp. up to 150C 9.1y</v>
      </c>
      <c r="O548" s="21" t="s">
        <v>32</v>
      </c>
      <c r="P548" s="21" t="s">
        <v>33</v>
      </c>
      <c r="Q548" s="21"/>
      <c r="R548" s="21"/>
      <c r="S548" s="20" t="s">
        <v>34</v>
      </c>
      <c r="V548" s="16" t="str">
        <f t="shared" ca="1" si="54"/>
        <v>LD</v>
      </c>
      <c r="W548" s="14" t="str">
        <f t="shared" ca="1" si="54"/>
        <v>Other utilities</v>
      </c>
      <c r="X548" s="3" t="str">
        <f>'EE investment costs'!D597</f>
        <v>MT-91</v>
      </c>
      <c r="Y548" s="3" t="str">
        <f>'EE investment costs'!E597</f>
        <v>Heat Medium Temp. up to 150C</v>
      </c>
      <c r="AC548" s="123">
        <f>'EE investment costs'!C597</f>
        <v>9.1</v>
      </c>
      <c r="AD548" s="22"/>
    </row>
    <row r="549" spans="2:30">
      <c r="B549" s="14" t="str">
        <f t="shared" ca="1" si="50"/>
        <v>INDLDEFFHT-91</v>
      </c>
      <c r="C549" s="15" t="str">
        <f t="shared" ref="C549:C607" ca="1" si="55">"I"&amp;MID(B549,4,1)&amp;"D"&amp;MID(B549,9,2)</f>
        <v>ILDHT</v>
      </c>
      <c r="D549" s="16">
        <f>'EE investment costs'!$F$15</f>
        <v>2016</v>
      </c>
      <c r="E549" s="14">
        <f>VLOOKUP(X549,'EE investment costs'!$D$56:$R$656,15,0)</f>
        <v>5.2080000000000002</v>
      </c>
      <c r="F549" s="17">
        <f ca="1">INDEX('EE investment costs'!$D$56:$R$656,MATCH(X549,'EE investment costs'!$D$56:$D$656,0),MATCH($V$8,'EE investment costs'!$D$56:$R$56,0))</f>
        <v>801.41910716184384</v>
      </c>
      <c r="I549" s="18">
        <v>1</v>
      </c>
      <c r="J549" s="18">
        <v>1</v>
      </c>
      <c r="K549" s="14">
        <f t="shared" ca="1" si="53"/>
        <v>4</v>
      </c>
      <c r="M549" s="19" t="str">
        <f t="shared" ca="1" si="51"/>
        <v>INDLDEFFHT-91</v>
      </c>
      <c r="N549" s="23" t="str">
        <f t="shared" ca="1" si="52"/>
        <v>Other utilities Saving Tech-Heat High Temp. over 150C 9.1y</v>
      </c>
      <c r="O549" s="23" t="s">
        <v>32</v>
      </c>
      <c r="P549" s="23" t="s">
        <v>33</v>
      </c>
      <c r="Q549" s="23"/>
      <c r="R549" s="23"/>
      <c r="S549" s="19" t="s">
        <v>34</v>
      </c>
      <c r="V549" s="16" t="str">
        <f t="shared" ca="1" si="54"/>
        <v>LD</v>
      </c>
      <c r="W549" s="14" t="str">
        <f t="shared" ca="1" si="54"/>
        <v>Other utilities</v>
      </c>
      <c r="X549" s="3" t="str">
        <f>'EE investment costs'!D598</f>
        <v>HT-91</v>
      </c>
      <c r="Y549" s="3" t="str">
        <f>'EE investment costs'!E598</f>
        <v>Heat High Temp. over 150C</v>
      </c>
      <c r="AC549" s="123">
        <f>'EE investment costs'!C598</f>
        <v>9.1</v>
      </c>
      <c r="AD549" s="22"/>
    </row>
    <row r="550" spans="2:30">
      <c r="B550" s="14" t="str">
        <f t="shared" ca="1" si="50"/>
        <v>INDLDEFFRH-91</v>
      </c>
      <c r="C550" s="15" t="str">
        <f t="shared" ca="1" si="55"/>
        <v>ILDRH</v>
      </c>
      <c r="D550" s="16">
        <f>'EE investment costs'!$F$15</f>
        <v>2016</v>
      </c>
      <c r="E550" s="14">
        <f>VLOOKUP(X550,'EE investment costs'!$D$56:$R$656,15,0)</f>
        <v>16.952000000000002</v>
      </c>
      <c r="F550" s="17">
        <f ca="1">INDEX('EE investment costs'!$D$56:$R$656,MATCH(X550,'EE investment costs'!$D$56:$D$656,0),MATCH($V$8,'EE investment costs'!$D$56:$R$56,0))</f>
        <v>2073.838494449984</v>
      </c>
      <c r="I550" s="18">
        <v>1</v>
      </c>
      <c r="J550" s="18">
        <v>1</v>
      </c>
      <c r="K550" s="14">
        <f t="shared" ca="1" si="53"/>
        <v>0</v>
      </c>
      <c r="M550" s="19" t="str">
        <f t="shared" ca="1" si="51"/>
        <v>INDLDEFFRH-91</v>
      </c>
      <c r="N550" s="23" t="str">
        <f t="shared" ca="1" si="52"/>
        <v>Other utilities Saving Tech-Heat Room Heat 9.1y</v>
      </c>
      <c r="O550" s="23" t="s">
        <v>32</v>
      </c>
      <c r="P550" s="23" t="s">
        <v>33</v>
      </c>
      <c r="Q550" s="23"/>
      <c r="R550" s="23"/>
      <c r="S550" s="19" t="s">
        <v>34</v>
      </c>
      <c r="V550" s="16" t="str">
        <f t="shared" ca="1" si="54"/>
        <v>LD</v>
      </c>
      <c r="W550" s="14" t="str">
        <f t="shared" ca="1" si="54"/>
        <v>Other utilities</v>
      </c>
      <c r="X550" s="3" t="str">
        <f>'EE investment costs'!D599</f>
        <v>RH-91</v>
      </c>
      <c r="Y550" s="3" t="str">
        <f>'EE investment costs'!E599</f>
        <v>Heat Room Heat</v>
      </c>
      <c r="AC550" s="123">
        <f>'EE investment costs'!C599</f>
        <v>9.1</v>
      </c>
      <c r="AD550" s="22"/>
    </row>
    <row r="551" spans="2:30">
      <c r="B551" s="14" t="str">
        <f t="shared" ca="1" si="50"/>
        <v>INDLDEFFLA-91</v>
      </c>
      <c r="C551" s="15" t="str">
        <f t="shared" ca="1" si="55"/>
        <v>ILDLA</v>
      </c>
      <c r="D551" s="16">
        <f>'EE investment costs'!$F$15</f>
        <v>2016</v>
      </c>
      <c r="E551" s="14">
        <f>VLOOKUP(X551,'EE investment costs'!$D$56:$R$656,15,0)</f>
        <v>4.5747</v>
      </c>
      <c r="F551" s="17">
        <f ca="1">INDEX('EE investment costs'!$D$56:$R$656,MATCH(X551,'EE investment costs'!$D$56:$D$656,0),MATCH($V$8,'EE investment costs'!$D$56:$R$56,0))</f>
        <v>2395.4780435669409</v>
      </c>
      <c r="I551" s="18">
        <v>1</v>
      </c>
      <c r="J551" s="18">
        <v>1</v>
      </c>
      <c r="K551" s="14">
        <f t="shared" ca="1" si="53"/>
        <v>0</v>
      </c>
      <c r="M551" s="19" t="str">
        <f t="shared" ca="1" si="51"/>
        <v>INDLDEFFLA-91</v>
      </c>
      <c r="N551" s="23" t="str">
        <f t="shared" ca="1" si="52"/>
        <v>Other utilities Saving Tech-Light 9.1y</v>
      </c>
      <c r="O551" s="23" t="s">
        <v>32</v>
      </c>
      <c r="P551" s="23" t="s">
        <v>33</v>
      </c>
      <c r="Q551" s="23"/>
      <c r="R551" s="23"/>
      <c r="S551" s="19" t="s">
        <v>34</v>
      </c>
      <c r="V551" s="16" t="str">
        <f t="shared" ca="1" si="54"/>
        <v>LD</v>
      </c>
      <c r="W551" s="14" t="str">
        <f t="shared" ca="1" si="54"/>
        <v>Other utilities</v>
      </c>
      <c r="X551" s="3" t="str">
        <f>'EE investment costs'!D600</f>
        <v>LA-91</v>
      </c>
      <c r="Y551" s="3" t="str">
        <f>'EE investment costs'!E600</f>
        <v>Light</v>
      </c>
      <c r="AC551" s="123">
        <f>'EE investment costs'!C600</f>
        <v>9.1</v>
      </c>
      <c r="AD551" s="22"/>
    </row>
    <row r="552" spans="2:30">
      <c r="B552" s="14" t="str">
        <f t="shared" ca="1" si="50"/>
        <v>INDLDEFFEM-91</v>
      </c>
      <c r="C552" s="15" t="str">
        <f t="shared" ca="1" si="55"/>
        <v>ILDEM</v>
      </c>
      <c r="D552" s="16">
        <f>'EE investment costs'!$F$15</f>
        <v>2016</v>
      </c>
      <c r="E552" s="14">
        <f>VLOOKUP(X552,'EE investment costs'!$D$56:$R$656,15,0)</f>
        <v>4.8034349999999995</v>
      </c>
      <c r="F552" s="17">
        <f ca="1">INDEX('EE investment costs'!$D$56:$R$656,MATCH(X552,'EE investment costs'!$D$56:$D$656,0),MATCH($V$8,'EE investment costs'!$D$56:$R$56,0))</f>
        <v>3209.4471604404343</v>
      </c>
      <c r="I552" s="18">
        <v>1</v>
      </c>
      <c r="J552" s="18">
        <v>1</v>
      </c>
      <c r="K552" s="14">
        <f t="shared" ca="1" si="53"/>
        <v>0</v>
      </c>
      <c r="M552" s="19" t="str">
        <f t="shared" ca="1" si="51"/>
        <v>INDLDEFFEM-91</v>
      </c>
      <c r="N552" s="23" t="str">
        <f t="shared" ca="1" si="52"/>
        <v>Other utilities Saving Tech-Electric Motors 9.1y</v>
      </c>
      <c r="O552" s="23" t="s">
        <v>32</v>
      </c>
      <c r="P552" s="23" t="s">
        <v>33</v>
      </c>
      <c r="Q552" s="23"/>
      <c r="R552" s="23"/>
      <c r="S552" s="19" t="s">
        <v>34</v>
      </c>
      <c r="V552" s="16" t="str">
        <f t="shared" ca="1" si="54"/>
        <v>LD</v>
      </c>
      <c r="W552" s="14" t="str">
        <f t="shared" ca="1" si="54"/>
        <v>Other utilities</v>
      </c>
      <c r="X552" s="3" t="str">
        <f>'EE investment costs'!D601</f>
        <v>EM-91</v>
      </c>
      <c r="Y552" s="3" t="str">
        <f>'EE investment costs'!E601</f>
        <v>Electric Motors</v>
      </c>
      <c r="AC552" s="123">
        <f>'EE investment costs'!C601</f>
        <v>9.1</v>
      </c>
      <c r="AD552" s="22"/>
    </row>
    <row r="553" spans="2:30">
      <c r="B553" s="14" t="str">
        <f t="shared" ca="1" si="50"/>
        <v>INDLDEFFTF-91</v>
      </c>
      <c r="C553" s="15" t="str">
        <f t="shared" ca="1" si="55"/>
        <v>ILDTF</v>
      </c>
      <c r="D553" s="16">
        <f>'EE investment costs'!$F$15</f>
        <v>2016</v>
      </c>
      <c r="E553" s="14">
        <f>VLOOKUP(X553,'EE investment costs'!$D$56:$R$656,15,0)</f>
        <v>19.25</v>
      </c>
      <c r="F553" s="17">
        <f ca="1">INDEX('EE investment costs'!$D$56:$R$656,MATCH(X553,'EE investment costs'!$D$56:$D$656,0),MATCH($V$8,'EE investment costs'!$D$56:$R$56,0))</f>
        <v>1337.1276163562409</v>
      </c>
      <c r="I553" s="18">
        <v>1</v>
      </c>
      <c r="J553" s="18">
        <v>1</v>
      </c>
      <c r="K553" s="14">
        <f t="shared" ca="1" si="53"/>
        <v>0</v>
      </c>
      <c r="M553" s="19" t="str">
        <f t="shared" ca="1" si="51"/>
        <v>INDLDEFFTF-91</v>
      </c>
      <c r="N553" s="23" t="str">
        <f t="shared" ca="1" si="52"/>
        <v>Other utilities Saving Tech-Haulage Tractors, Trucks, Fishing boats 9.1y</v>
      </c>
      <c r="O553" s="23" t="s">
        <v>32</v>
      </c>
      <c r="P553" s="23" t="s">
        <v>33</v>
      </c>
      <c r="Q553" s="23"/>
      <c r="R553" s="23"/>
      <c r="S553" s="19" t="s">
        <v>34</v>
      </c>
      <c r="V553" s="16" t="str">
        <f t="shared" ca="1" si="54"/>
        <v>LD</v>
      </c>
      <c r="W553" s="14" t="str">
        <f t="shared" ca="1" si="54"/>
        <v>Other utilities</v>
      </c>
      <c r="X553" s="3" t="str">
        <f>'EE investment costs'!D602</f>
        <v>TF-91</v>
      </c>
      <c r="Y553" s="3" t="str">
        <f>'EE investment costs'!E602</f>
        <v>Haulage Tractors, Trucks, Fishing boats</v>
      </c>
      <c r="AC553" s="123">
        <f>'EE investment costs'!C602</f>
        <v>9.1</v>
      </c>
      <c r="AD553" s="22"/>
    </row>
    <row r="554" spans="2:30">
      <c r="B554" s="14" t="str">
        <f t="shared" ca="1" si="50"/>
        <v>INDLDEFFMT-92</v>
      </c>
      <c r="C554" s="15" t="str">
        <f t="shared" ca="1" si="55"/>
        <v>ILDMT</v>
      </c>
      <c r="D554" s="16">
        <f>'EE investment costs'!$F$15</f>
        <v>2016</v>
      </c>
      <c r="E554" s="14">
        <f>VLOOKUP(X554,'EE investment costs'!$D$56:$R$656,15,0)</f>
        <v>6.5200000000000005</v>
      </c>
      <c r="F554" s="17">
        <f ca="1">INDEX('EE investment costs'!$D$56:$R$656,MATCH(X554,'EE investment costs'!$D$56:$D$656,0),MATCH($V$8,'EE investment costs'!$D$56:$R$56,0))</f>
        <v>1214.7139516399018</v>
      </c>
      <c r="I554" s="18">
        <v>1</v>
      </c>
      <c r="J554" s="18">
        <v>1</v>
      </c>
      <c r="K554" s="14">
        <f t="shared" ca="1" si="53"/>
        <v>0</v>
      </c>
      <c r="M554" s="19" t="str">
        <f t="shared" ca="1" si="51"/>
        <v>INDLDEFFMT-92</v>
      </c>
      <c r="N554" s="23" t="str">
        <f t="shared" ca="1" si="52"/>
        <v>Other utilities Saving Tech-Heat Medium Temp. up to 150C 9.2y</v>
      </c>
      <c r="O554" s="23" t="s">
        <v>32</v>
      </c>
      <c r="P554" s="23" t="s">
        <v>33</v>
      </c>
      <c r="Q554" s="23"/>
      <c r="R554" s="23"/>
      <c r="S554" s="19" t="s">
        <v>34</v>
      </c>
      <c r="V554" s="16" t="str">
        <f t="shared" ca="1" si="54"/>
        <v>LD</v>
      </c>
      <c r="W554" s="14" t="str">
        <f t="shared" ca="1" si="54"/>
        <v>Other utilities</v>
      </c>
      <c r="X554" s="3" t="str">
        <f>'EE investment costs'!D603</f>
        <v>MT-92</v>
      </c>
      <c r="Y554" s="3" t="str">
        <f>'EE investment costs'!E603</f>
        <v>Heat Medium Temp. up to 150C</v>
      </c>
      <c r="AC554" s="123">
        <f>'EE investment costs'!C603</f>
        <v>9.1999999999999993</v>
      </c>
      <c r="AD554" s="22"/>
    </row>
    <row r="555" spans="2:30">
      <c r="B555" s="14" t="str">
        <f t="shared" ca="1" si="50"/>
        <v>INDLDEFFHT-92</v>
      </c>
      <c r="C555" s="15" t="str">
        <f t="shared" ca="1" si="55"/>
        <v>ILDHT</v>
      </c>
      <c r="D555" s="16">
        <f>'EE investment costs'!$F$15</f>
        <v>2016</v>
      </c>
      <c r="E555" s="14">
        <f>VLOOKUP(X555,'EE investment costs'!$D$56:$R$656,15,0)</f>
        <v>5.2160000000000002</v>
      </c>
      <c r="F555" s="17">
        <f ca="1">INDEX('EE investment costs'!$D$56:$R$656,MATCH(X555,'EE investment costs'!$D$56:$D$656,0),MATCH($V$8,'EE investment costs'!$D$56:$R$56,0))</f>
        <v>807.80346818248734</v>
      </c>
      <c r="I555" s="18">
        <v>1</v>
      </c>
      <c r="J555" s="18">
        <v>1</v>
      </c>
      <c r="K555" s="14">
        <f t="shared" ca="1" si="53"/>
        <v>4</v>
      </c>
      <c r="M555" s="19" t="str">
        <f t="shared" ca="1" si="51"/>
        <v>INDLDEFFHT-92</v>
      </c>
      <c r="N555" s="23" t="str">
        <f t="shared" ca="1" si="52"/>
        <v>Other utilities Saving Tech-Heat High Temp. over 150C 9.2y</v>
      </c>
      <c r="O555" s="23" t="s">
        <v>32</v>
      </c>
      <c r="P555" s="23" t="s">
        <v>33</v>
      </c>
      <c r="Q555" s="23"/>
      <c r="R555" s="23"/>
      <c r="S555" s="19" t="s">
        <v>34</v>
      </c>
      <c r="V555" s="16" t="str">
        <f t="shared" ca="1" si="54"/>
        <v>LD</v>
      </c>
      <c r="W555" s="14" t="str">
        <f t="shared" ca="1" si="54"/>
        <v>Other utilities</v>
      </c>
      <c r="X555" s="3" t="str">
        <f>'EE investment costs'!D604</f>
        <v>HT-92</v>
      </c>
      <c r="Y555" s="3" t="str">
        <f>'EE investment costs'!E604</f>
        <v>Heat High Temp. over 150C</v>
      </c>
      <c r="AC555" s="123">
        <f>'EE investment costs'!C604</f>
        <v>9.1999999999999993</v>
      </c>
      <c r="AD555" s="22"/>
    </row>
    <row r="556" spans="2:30">
      <c r="B556" s="14" t="str">
        <f t="shared" ca="1" si="50"/>
        <v>INDLDEFFRH-92</v>
      </c>
      <c r="C556" s="15" t="str">
        <f t="shared" ca="1" si="55"/>
        <v>ILDRH</v>
      </c>
      <c r="D556" s="16">
        <f>'EE investment costs'!$F$15</f>
        <v>2016</v>
      </c>
      <c r="E556" s="14">
        <f>VLOOKUP(X556,'EE investment costs'!$D$56:$R$656,15,0)</f>
        <v>16.97066666666667</v>
      </c>
      <c r="F556" s="17">
        <f ca="1">INDEX('EE investment costs'!$D$56:$R$656,MATCH(X556,'EE investment costs'!$D$56:$D$656,0),MATCH($V$8,'EE investment costs'!$D$56:$R$56,0))</f>
        <v>2110.8713247080191</v>
      </c>
      <c r="I556" s="18">
        <v>1</v>
      </c>
      <c r="J556" s="18">
        <v>1</v>
      </c>
      <c r="K556" s="14">
        <f t="shared" ca="1" si="53"/>
        <v>0</v>
      </c>
      <c r="M556" s="19" t="str">
        <f t="shared" ca="1" si="51"/>
        <v>INDLDEFFRH-92</v>
      </c>
      <c r="N556" s="23" t="str">
        <f t="shared" ca="1" si="52"/>
        <v>Other utilities Saving Tech-Heat Room Heat 9.2y</v>
      </c>
      <c r="O556" s="23" t="s">
        <v>32</v>
      </c>
      <c r="P556" s="23" t="s">
        <v>33</v>
      </c>
      <c r="Q556" s="23"/>
      <c r="R556" s="23"/>
      <c r="S556" s="19" t="s">
        <v>34</v>
      </c>
      <c r="V556" s="16" t="str">
        <f t="shared" ca="1" si="54"/>
        <v>LD</v>
      </c>
      <c r="W556" s="14" t="str">
        <f t="shared" ca="1" si="54"/>
        <v>Other utilities</v>
      </c>
      <c r="X556" s="3" t="str">
        <f>'EE investment costs'!D605</f>
        <v>RH-92</v>
      </c>
      <c r="Y556" s="3" t="str">
        <f>'EE investment costs'!E605</f>
        <v>Heat Room Heat</v>
      </c>
      <c r="AC556" s="123">
        <f>'EE investment costs'!C605</f>
        <v>9.1999999999999993</v>
      </c>
      <c r="AD556" s="22"/>
    </row>
    <row r="557" spans="2:30">
      <c r="B557" s="14" t="str">
        <f t="shared" ca="1" si="50"/>
        <v>INDLDEFFLA-92</v>
      </c>
      <c r="C557" s="15" t="str">
        <f t="shared" ca="1" si="55"/>
        <v>ILDLA</v>
      </c>
      <c r="D557" s="16">
        <f>'EE investment costs'!$F$15</f>
        <v>2016</v>
      </c>
      <c r="E557" s="14">
        <f>VLOOKUP(X557,'EE investment costs'!$D$56:$R$656,15,0)</f>
        <v>4.5877333333333334</v>
      </c>
      <c r="F557" s="17">
        <f ca="1">INDEX('EE investment costs'!$D$56:$R$656,MATCH(X557,'EE investment costs'!$D$56:$D$656,0),MATCH($V$8,'EE investment costs'!$D$56:$R$56,0))</f>
        <v>2410.952546912953</v>
      </c>
      <c r="I557" s="18">
        <v>1</v>
      </c>
      <c r="J557" s="18">
        <v>1</v>
      </c>
      <c r="K557" s="14">
        <f t="shared" ca="1" si="53"/>
        <v>0</v>
      </c>
      <c r="M557" s="19" t="str">
        <f t="shared" ca="1" si="51"/>
        <v>INDLDEFFLA-92</v>
      </c>
      <c r="N557" s="23" t="str">
        <f t="shared" ca="1" si="52"/>
        <v>Other utilities Saving Tech-Light 9.2y</v>
      </c>
      <c r="O557" s="23" t="s">
        <v>32</v>
      </c>
      <c r="P557" s="23" t="s">
        <v>33</v>
      </c>
      <c r="Q557" s="23"/>
      <c r="R557" s="23"/>
      <c r="S557" s="19" t="s">
        <v>34</v>
      </c>
      <c r="V557" s="16" t="str">
        <f t="shared" ca="1" si="54"/>
        <v>LD</v>
      </c>
      <c r="W557" s="14" t="str">
        <f t="shared" ca="1" si="54"/>
        <v>Other utilities</v>
      </c>
      <c r="X557" s="3" t="str">
        <f>'EE investment costs'!D606</f>
        <v>LA-92</v>
      </c>
      <c r="Y557" s="3" t="str">
        <f>'EE investment costs'!E606</f>
        <v>Light</v>
      </c>
      <c r="AC557" s="123">
        <f>'EE investment costs'!C606</f>
        <v>9.1999999999999993</v>
      </c>
      <c r="AD557" s="22"/>
    </row>
    <row r="558" spans="2:30">
      <c r="B558" s="14" t="str">
        <f t="shared" ca="1" si="50"/>
        <v>INDLDEFFEM-92</v>
      </c>
      <c r="C558" s="15" t="str">
        <f t="shared" ca="1" si="55"/>
        <v>ILDEM</v>
      </c>
      <c r="D558" s="16">
        <f>'EE investment costs'!$F$15</f>
        <v>2016</v>
      </c>
      <c r="E558" s="14">
        <f>VLOOKUP(X558,'EE investment costs'!$D$56:$R$656,15,0)</f>
        <v>4.8171199999999992</v>
      </c>
      <c r="F558" s="17">
        <f ca="1">INDEX('EE investment costs'!$D$56:$R$656,MATCH(X558,'EE investment costs'!$D$56:$D$656,0),MATCH($V$8,'EE investment costs'!$D$56:$R$56,0))</f>
        <v>3240.0155959064714</v>
      </c>
      <c r="I558" s="18">
        <v>1</v>
      </c>
      <c r="J558" s="18">
        <v>1</v>
      </c>
      <c r="K558" s="14">
        <f t="shared" ca="1" si="53"/>
        <v>0</v>
      </c>
      <c r="M558" s="19" t="str">
        <f t="shared" ca="1" si="51"/>
        <v>INDLDEFFEM-92</v>
      </c>
      <c r="N558" s="23" t="str">
        <f t="shared" ca="1" si="52"/>
        <v>Other utilities Saving Tech-Electric Motors 9.2y</v>
      </c>
      <c r="O558" s="23" t="s">
        <v>32</v>
      </c>
      <c r="P558" s="23" t="s">
        <v>33</v>
      </c>
      <c r="Q558" s="23"/>
      <c r="R558" s="23"/>
      <c r="S558" s="19" t="s">
        <v>34</v>
      </c>
      <c r="V558" s="16" t="str">
        <f t="shared" ca="1" si="54"/>
        <v>LD</v>
      </c>
      <c r="W558" s="14" t="str">
        <f t="shared" ca="1" si="54"/>
        <v>Other utilities</v>
      </c>
      <c r="X558" s="3" t="str">
        <f>'EE investment costs'!D607</f>
        <v>EM-92</v>
      </c>
      <c r="Y558" s="3" t="str">
        <f>'EE investment costs'!E607</f>
        <v>Electric Motors</v>
      </c>
      <c r="AC558" s="123">
        <f>'EE investment costs'!C607</f>
        <v>9.1999999999999993</v>
      </c>
      <c r="AD558" s="22"/>
    </row>
    <row r="559" spans="2:30">
      <c r="B559" s="14" t="str">
        <f t="shared" ca="1" si="50"/>
        <v>INDLDEFFTF-92</v>
      </c>
      <c r="C559" s="15" t="str">
        <f t="shared" ca="1" si="55"/>
        <v>ILDTF</v>
      </c>
      <c r="D559" s="16">
        <f>'EE investment costs'!$F$15</f>
        <v>2016</v>
      </c>
      <c r="E559" s="14">
        <f>VLOOKUP(X559,'EE investment costs'!$D$56:$R$656,15,0)</f>
        <v>19.333333333333332</v>
      </c>
      <c r="F559" s="17">
        <f ca="1">INDEX('EE investment costs'!$D$56:$R$656,MATCH(X559,'EE investment costs'!$D$56:$D$656,0),MATCH($V$8,'EE investment costs'!$D$56:$R$56,0))</f>
        <v>1351.8213264260896</v>
      </c>
      <c r="I559" s="18">
        <v>1</v>
      </c>
      <c r="J559" s="18">
        <v>1</v>
      </c>
      <c r="K559" s="14">
        <f t="shared" ca="1" si="53"/>
        <v>0</v>
      </c>
      <c r="M559" s="19" t="str">
        <f t="shared" ca="1" si="51"/>
        <v>INDLDEFFTF-92</v>
      </c>
      <c r="N559" s="23" t="str">
        <f t="shared" ca="1" si="52"/>
        <v>Other utilities Saving Tech-Haulage Tractors, Trucks, Fishing boats 9.2y</v>
      </c>
      <c r="O559" s="23" t="s">
        <v>32</v>
      </c>
      <c r="P559" s="23" t="s">
        <v>33</v>
      </c>
      <c r="Q559" s="23"/>
      <c r="R559" s="23"/>
      <c r="S559" s="19" t="s">
        <v>34</v>
      </c>
      <c r="V559" s="16" t="str">
        <f t="shared" ca="1" si="54"/>
        <v>LD</v>
      </c>
      <c r="W559" s="14" t="str">
        <f t="shared" ca="1" si="54"/>
        <v>Other utilities</v>
      </c>
      <c r="X559" s="3" t="str">
        <f>'EE investment costs'!D608</f>
        <v>TF-92</v>
      </c>
      <c r="Y559" s="3" t="str">
        <f>'EE investment costs'!E608</f>
        <v>Haulage Tractors, Trucks, Fishing boats</v>
      </c>
      <c r="AC559" s="123">
        <f>'EE investment costs'!C608</f>
        <v>9.1999999999999993</v>
      </c>
      <c r="AD559" s="22"/>
    </row>
    <row r="560" spans="2:30">
      <c r="B560" s="14" t="str">
        <f t="shared" ca="1" si="50"/>
        <v>INDLDEFFMT-93</v>
      </c>
      <c r="C560" s="15" t="str">
        <f t="shared" ca="1" si="55"/>
        <v>ILDMT</v>
      </c>
      <c r="D560" s="16">
        <f>'EE investment costs'!$F$15</f>
        <v>2016</v>
      </c>
      <c r="E560" s="14">
        <f>VLOOKUP(X560,'EE investment costs'!$D$56:$R$656,15,0)</f>
        <v>6.53</v>
      </c>
      <c r="F560" s="17">
        <f ca="1">INDEX('EE investment costs'!$D$56:$R$656,MATCH(X560,'EE investment costs'!$D$56:$D$656,0),MATCH($V$8,'EE investment costs'!$D$56:$R$56,0))</f>
        <v>1226.4622087442897</v>
      </c>
      <c r="I560" s="18">
        <v>1</v>
      </c>
      <c r="J560" s="18">
        <v>1</v>
      </c>
      <c r="K560" s="14">
        <f t="shared" ca="1" si="53"/>
        <v>0</v>
      </c>
      <c r="M560" s="19" t="str">
        <f t="shared" ca="1" si="51"/>
        <v>INDLDEFFMT-93</v>
      </c>
      <c r="N560" s="23" t="str">
        <f t="shared" ca="1" si="52"/>
        <v>Other utilities Saving Tech-Heat Medium Temp. up to 150C 9.3y</v>
      </c>
      <c r="O560" s="23" t="s">
        <v>32</v>
      </c>
      <c r="P560" s="23" t="s">
        <v>33</v>
      </c>
      <c r="Q560" s="23"/>
      <c r="R560" s="23"/>
      <c r="S560" s="19" t="s">
        <v>34</v>
      </c>
      <c r="V560" s="16" t="str">
        <f t="shared" ca="1" si="54"/>
        <v>LD</v>
      </c>
      <c r="W560" s="14" t="str">
        <f t="shared" ca="1" si="54"/>
        <v>Other utilities</v>
      </c>
      <c r="X560" s="3" t="str">
        <f>'EE investment costs'!D609</f>
        <v>MT-93</v>
      </c>
      <c r="Y560" s="3" t="str">
        <f>'EE investment costs'!E609</f>
        <v>Heat Medium Temp. up to 150C</v>
      </c>
      <c r="AC560" s="123">
        <f>'EE investment costs'!C609</f>
        <v>9.3000000000000007</v>
      </c>
      <c r="AD560" s="22"/>
    </row>
    <row r="561" spans="2:30">
      <c r="B561" s="14" t="str">
        <f t="shared" ca="1" si="50"/>
        <v>INDLDEFFHT-93</v>
      </c>
      <c r="C561" s="15" t="str">
        <f t="shared" ca="1" si="55"/>
        <v>ILDHT</v>
      </c>
      <c r="D561" s="16">
        <f>'EE investment costs'!$F$15</f>
        <v>2016</v>
      </c>
      <c r="E561" s="14">
        <f>VLOOKUP(X561,'EE investment costs'!$D$56:$R$656,15,0)</f>
        <v>5.2240000000000002</v>
      </c>
      <c r="F561" s="17">
        <f ca="1">INDEX('EE investment costs'!$D$56:$R$656,MATCH(X561,'EE investment costs'!$D$56:$D$656,0),MATCH($V$8,'EE investment costs'!$D$56:$R$56,0))</f>
        <v>814.18782920313095</v>
      </c>
      <c r="I561" s="18">
        <v>1</v>
      </c>
      <c r="J561" s="18">
        <v>1</v>
      </c>
      <c r="K561" s="14">
        <f t="shared" ca="1" si="53"/>
        <v>4</v>
      </c>
      <c r="M561" s="19" t="str">
        <f t="shared" ca="1" si="51"/>
        <v>INDLDEFFHT-93</v>
      </c>
      <c r="N561" s="23" t="str">
        <f t="shared" ca="1" si="52"/>
        <v>Other utilities Saving Tech-Heat High Temp. over 150C 9.3y</v>
      </c>
      <c r="O561" s="23" t="s">
        <v>32</v>
      </c>
      <c r="P561" s="23" t="s">
        <v>33</v>
      </c>
      <c r="Q561" s="23"/>
      <c r="R561" s="23"/>
      <c r="S561" s="19" t="s">
        <v>34</v>
      </c>
      <c r="V561" s="16" t="str">
        <f t="shared" ca="1" si="54"/>
        <v>LD</v>
      </c>
      <c r="W561" s="14" t="str">
        <f t="shared" ca="1" si="54"/>
        <v>Other utilities</v>
      </c>
      <c r="X561" s="3" t="str">
        <f>'EE investment costs'!D610</f>
        <v>HT-93</v>
      </c>
      <c r="Y561" s="3" t="str">
        <f>'EE investment costs'!E610</f>
        <v>Heat High Temp. over 150C</v>
      </c>
      <c r="AC561" s="123">
        <f>'EE investment costs'!C610</f>
        <v>9.3000000000000007</v>
      </c>
      <c r="AD561" s="22"/>
    </row>
    <row r="562" spans="2:30">
      <c r="B562" s="14" t="str">
        <f t="shared" ca="1" si="50"/>
        <v>INDLDEFFRH-93</v>
      </c>
      <c r="C562" s="15" t="str">
        <f t="shared" ca="1" si="55"/>
        <v>ILDRH</v>
      </c>
      <c r="D562" s="16">
        <f>'EE investment costs'!$F$15</f>
        <v>2016</v>
      </c>
      <c r="E562" s="14">
        <f>VLOOKUP(X562,'EE investment costs'!$D$56:$R$656,15,0)</f>
        <v>16.989333333333335</v>
      </c>
      <c r="F562" s="17">
        <f ca="1">INDEX('EE investment costs'!$D$56:$R$656,MATCH(X562,'EE investment costs'!$D$56:$D$656,0),MATCH($V$8,'EE investment costs'!$D$56:$R$56,0))</f>
        <v>2147.9041549660551</v>
      </c>
      <c r="I562" s="18">
        <v>1</v>
      </c>
      <c r="J562" s="18">
        <v>1</v>
      </c>
      <c r="K562" s="14">
        <f t="shared" ca="1" si="53"/>
        <v>0</v>
      </c>
      <c r="M562" s="19" t="str">
        <f t="shared" ca="1" si="51"/>
        <v>INDLDEFFRH-93</v>
      </c>
      <c r="N562" s="23" t="str">
        <f t="shared" ca="1" si="52"/>
        <v>Other utilities Saving Tech-Heat Room Heat 9.3y</v>
      </c>
      <c r="O562" s="23" t="s">
        <v>32</v>
      </c>
      <c r="P562" s="23" t="s">
        <v>33</v>
      </c>
      <c r="Q562" s="23"/>
      <c r="R562" s="23"/>
      <c r="S562" s="19" t="s">
        <v>34</v>
      </c>
      <c r="V562" s="16" t="str">
        <f t="shared" ca="1" si="54"/>
        <v>LD</v>
      </c>
      <c r="W562" s="14" t="str">
        <f t="shared" ca="1" si="54"/>
        <v>Other utilities</v>
      </c>
      <c r="X562" s="3" t="str">
        <f>'EE investment costs'!D611</f>
        <v>RH-93</v>
      </c>
      <c r="Y562" s="3" t="str">
        <f>'EE investment costs'!E611</f>
        <v>Heat Room Heat</v>
      </c>
      <c r="AC562" s="123">
        <f>'EE investment costs'!C611</f>
        <v>9.3000000000000007</v>
      </c>
      <c r="AD562" s="22"/>
    </row>
    <row r="563" spans="2:30">
      <c r="B563" s="14" t="str">
        <f t="shared" ca="1" si="50"/>
        <v>INDLDEFFLA-93</v>
      </c>
      <c r="C563" s="15" t="str">
        <f t="shared" ca="1" si="55"/>
        <v>ILDLA</v>
      </c>
      <c r="D563" s="16">
        <f>'EE investment costs'!$F$15</f>
        <v>2016</v>
      </c>
      <c r="E563" s="14">
        <f>VLOOKUP(X563,'EE investment costs'!$D$56:$R$656,15,0)</f>
        <v>4.6007666666666669</v>
      </c>
      <c r="F563" s="17">
        <f ca="1">INDEX('EE investment costs'!$D$56:$R$656,MATCH(X563,'EE investment costs'!$D$56:$D$656,0),MATCH($V$8,'EE investment costs'!$D$56:$R$56,0))</f>
        <v>2426.4270502589652</v>
      </c>
      <c r="I563" s="18">
        <v>1</v>
      </c>
      <c r="J563" s="18">
        <v>1</v>
      </c>
      <c r="K563" s="14">
        <f t="shared" ca="1" si="53"/>
        <v>0</v>
      </c>
      <c r="M563" s="19" t="str">
        <f t="shared" ca="1" si="51"/>
        <v>INDLDEFFLA-93</v>
      </c>
      <c r="N563" s="23" t="str">
        <f t="shared" ca="1" si="52"/>
        <v>Other utilities Saving Tech-Light 9.3y</v>
      </c>
      <c r="O563" s="23" t="s">
        <v>32</v>
      </c>
      <c r="P563" s="23" t="s">
        <v>33</v>
      </c>
      <c r="Q563" s="23"/>
      <c r="R563" s="23"/>
      <c r="S563" s="19" t="s">
        <v>34</v>
      </c>
      <c r="V563" s="16" t="str">
        <f t="shared" ca="1" si="54"/>
        <v>LD</v>
      </c>
      <c r="W563" s="14" t="str">
        <f t="shared" ca="1" si="54"/>
        <v>Other utilities</v>
      </c>
      <c r="X563" s="3" t="str">
        <f>'EE investment costs'!D612</f>
        <v>LA-93</v>
      </c>
      <c r="Y563" s="3" t="str">
        <f>'EE investment costs'!E612</f>
        <v>Light</v>
      </c>
      <c r="AC563" s="123">
        <f>'EE investment costs'!C612</f>
        <v>9.3000000000000007</v>
      </c>
      <c r="AD563" s="22"/>
    </row>
    <row r="564" spans="2:30">
      <c r="B564" s="14" t="str">
        <f t="shared" ca="1" si="50"/>
        <v>INDLDEFFEM-93</v>
      </c>
      <c r="C564" s="15" t="str">
        <f t="shared" ca="1" si="55"/>
        <v>ILDEM</v>
      </c>
      <c r="D564" s="16">
        <f>'EE investment costs'!$F$15</f>
        <v>2016</v>
      </c>
      <c r="E564" s="14">
        <f>VLOOKUP(X564,'EE investment costs'!$D$56:$R$656,15,0)</f>
        <v>4.8308049999999998</v>
      </c>
      <c r="F564" s="17">
        <f ca="1">INDEX('EE investment costs'!$D$56:$R$656,MATCH(X564,'EE investment costs'!$D$56:$D$656,0),MATCH($V$8,'EE investment costs'!$D$56:$R$56,0))</f>
        <v>3270.5840313725084</v>
      </c>
      <c r="I564" s="18">
        <v>1</v>
      </c>
      <c r="J564" s="18">
        <v>1</v>
      </c>
      <c r="K564" s="14">
        <f t="shared" ca="1" si="53"/>
        <v>0</v>
      </c>
      <c r="M564" s="19" t="str">
        <f t="shared" ca="1" si="51"/>
        <v>INDLDEFFEM-93</v>
      </c>
      <c r="N564" s="23" t="str">
        <f t="shared" ca="1" si="52"/>
        <v>Other utilities Saving Tech-Electric Motors 9.3y</v>
      </c>
      <c r="O564" s="23" t="s">
        <v>32</v>
      </c>
      <c r="P564" s="23" t="s">
        <v>33</v>
      </c>
      <c r="Q564" s="23"/>
      <c r="R564" s="23"/>
      <c r="S564" s="19" t="s">
        <v>34</v>
      </c>
      <c r="V564" s="16" t="str">
        <f t="shared" ca="1" si="54"/>
        <v>LD</v>
      </c>
      <c r="W564" s="14" t="str">
        <f t="shared" ca="1" si="54"/>
        <v>Other utilities</v>
      </c>
      <c r="X564" s="3" t="str">
        <f>'EE investment costs'!D613</f>
        <v>EM-93</v>
      </c>
      <c r="Y564" s="3" t="str">
        <f>'EE investment costs'!E613</f>
        <v>Electric Motors</v>
      </c>
      <c r="AC564" s="123">
        <f>'EE investment costs'!C613</f>
        <v>9.3000000000000007</v>
      </c>
      <c r="AD564" s="22"/>
    </row>
    <row r="565" spans="2:30">
      <c r="B565" s="14" t="str">
        <f t="shared" ca="1" si="50"/>
        <v>INDLDEFFTF-93</v>
      </c>
      <c r="C565" s="15" t="str">
        <f t="shared" ca="1" si="55"/>
        <v>ILDTF</v>
      </c>
      <c r="D565" s="16">
        <f>'EE investment costs'!$F$15</f>
        <v>2016</v>
      </c>
      <c r="E565" s="14">
        <f>VLOOKUP(X565,'EE investment costs'!$D$56:$R$656,15,0)</f>
        <v>19.416666666666668</v>
      </c>
      <c r="F565" s="17">
        <f ca="1">INDEX('EE investment costs'!$D$56:$R$656,MATCH(X565,'EE investment costs'!$D$56:$D$656,0),MATCH($V$8,'EE investment costs'!$D$56:$R$56,0))</f>
        <v>1366.5150364959388</v>
      </c>
      <c r="I565" s="18">
        <v>1</v>
      </c>
      <c r="J565" s="18">
        <v>1</v>
      </c>
      <c r="K565" s="14">
        <f t="shared" ca="1" si="53"/>
        <v>0</v>
      </c>
      <c r="M565" s="19" t="str">
        <f t="shared" ca="1" si="51"/>
        <v>INDLDEFFTF-93</v>
      </c>
      <c r="N565" s="23" t="str">
        <f t="shared" ca="1" si="52"/>
        <v>Other utilities Saving Tech-Haulage Tractors, Trucks, Fishing boats 9.3y</v>
      </c>
      <c r="O565" s="23" t="s">
        <v>32</v>
      </c>
      <c r="P565" s="23" t="s">
        <v>33</v>
      </c>
      <c r="Q565" s="23"/>
      <c r="R565" s="23"/>
      <c r="S565" s="19" t="s">
        <v>34</v>
      </c>
      <c r="V565" s="16" t="str">
        <f t="shared" ca="1" si="54"/>
        <v>LD</v>
      </c>
      <c r="W565" s="14" t="str">
        <f t="shared" ca="1" si="54"/>
        <v>Other utilities</v>
      </c>
      <c r="X565" s="3" t="str">
        <f>'EE investment costs'!D614</f>
        <v>TF-93</v>
      </c>
      <c r="Y565" s="3" t="str">
        <f>'EE investment costs'!E614</f>
        <v>Haulage Tractors, Trucks, Fishing boats</v>
      </c>
      <c r="AC565" s="123">
        <f>'EE investment costs'!C614</f>
        <v>9.3000000000000007</v>
      </c>
      <c r="AD565" s="22"/>
    </row>
    <row r="566" spans="2:30">
      <c r="B566" s="14" t="str">
        <f t="shared" ca="1" si="50"/>
        <v>INDLDEFFMT-94</v>
      </c>
      <c r="C566" s="15" t="str">
        <f t="shared" ca="1" si="55"/>
        <v>ILDMT</v>
      </c>
      <c r="D566" s="16">
        <f>'EE investment costs'!$F$15</f>
        <v>2016</v>
      </c>
      <c r="E566" s="14">
        <f>VLOOKUP(X566,'EE investment costs'!$D$56:$R$656,15,0)</f>
        <v>6.54</v>
      </c>
      <c r="F566" s="17">
        <f ca="1">INDEX('EE investment costs'!$D$56:$R$656,MATCH(X566,'EE investment costs'!$D$56:$D$656,0),MATCH($V$8,'EE investment costs'!$D$56:$R$56,0))</f>
        <v>1238.2104658486778</v>
      </c>
      <c r="I566" s="18">
        <v>1</v>
      </c>
      <c r="J566" s="18">
        <v>1</v>
      </c>
      <c r="K566" s="14">
        <f t="shared" ca="1" si="53"/>
        <v>0</v>
      </c>
      <c r="M566" s="19" t="str">
        <f t="shared" ca="1" si="51"/>
        <v>INDLDEFFMT-94</v>
      </c>
      <c r="N566" s="23" t="str">
        <f t="shared" ca="1" si="52"/>
        <v>Other utilities Saving Tech-Heat Medium Temp. up to 150C 9.4y</v>
      </c>
      <c r="O566" s="23" t="s">
        <v>32</v>
      </c>
      <c r="P566" s="23" t="s">
        <v>33</v>
      </c>
      <c r="Q566" s="23"/>
      <c r="R566" s="23"/>
      <c r="S566" s="19" t="s">
        <v>34</v>
      </c>
      <c r="V566" s="16" t="str">
        <f t="shared" ca="1" si="54"/>
        <v>LD</v>
      </c>
      <c r="W566" s="14" t="str">
        <f t="shared" ca="1" si="54"/>
        <v>Other utilities</v>
      </c>
      <c r="X566" s="3" t="str">
        <f>'EE investment costs'!D615</f>
        <v>MT-94</v>
      </c>
      <c r="Y566" s="3" t="str">
        <f>'EE investment costs'!E615</f>
        <v>Heat Medium Temp. up to 150C</v>
      </c>
      <c r="AC566" s="123">
        <f>'EE investment costs'!C615</f>
        <v>9.4</v>
      </c>
      <c r="AD566" s="22"/>
    </row>
    <row r="567" spans="2:30">
      <c r="B567" s="14" t="str">
        <f t="shared" ca="1" si="50"/>
        <v>INDLDEFFHT-94</v>
      </c>
      <c r="C567" s="15" t="str">
        <f t="shared" ca="1" si="55"/>
        <v>ILDHT</v>
      </c>
      <c r="D567" s="16">
        <f>'EE investment costs'!$F$15</f>
        <v>2016</v>
      </c>
      <c r="E567" s="14">
        <f>VLOOKUP(X567,'EE investment costs'!$D$56:$R$656,15,0)</f>
        <v>5.2320000000000002</v>
      </c>
      <c r="F567" s="17">
        <f ca="1">INDEX('EE investment costs'!$D$56:$R$656,MATCH(X567,'EE investment costs'!$D$56:$D$656,0),MATCH($V$8,'EE investment costs'!$D$56:$R$56,0))</f>
        <v>820.57219022377433</v>
      </c>
      <c r="I567" s="18">
        <v>1</v>
      </c>
      <c r="J567" s="18">
        <v>1</v>
      </c>
      <c r="K567" s="14">
        <f t="shared" ca="1" si="53"/>
        <v>4</v>
      </c>
      <c r="M567" s="19" t="str">
        <f t="shared" ca="1" si="51"/>
        <v>INDLDEFFHT-94</v>
      </c>
      <c r="N567" s="23" t="str">
        <f t="shared" ca="1" si="52"/>
        <v>Other utilities Saving Tech-Heat High Temp. over 150C 9.4y</v>
      </c>
      <c r="O567" s="23" t="s">
        <v>32</v>
      </c>
      <c r="P567" s="23" t="s">
        <v>33</v>
      </c>
      <c r="Q567" s="23"/>
      <c r="R567" s="23"/>
      <c r="S567" s="19" t="s">
        <v>34</v>
      </c>
      <c r="V567" s="16" t="str">
        <f t="shared" ca="1" si="54"/>
        <v>LD</v>
      </c>
      <c r="W567" s="14" t="str">
        <f t="shared" ca="1" si="54"/>
        <v>Other utilities</v>
      </c>
      <c r="X567" s="3" t="str">
        <f>'EE investment costs'!D616</f>
        <v>HT-94</v>
      </c>
      <c r="Y567" s="3" t="str">
        <f>'EE investment costs'!E616</f>
        <v>Heat High Temp. over 150C</v>
      </c>
      <c r="AC567" s="123">
        <f>'EE investment costs'!C616</f>
        <v>9.4</v>
      </c>
      <c r="AD567" s="22"/>
    </row>
    <row r="568" spans="2:30">
      <c r="B568" s="14" t="str">
        <f t="shared" ca="1" si="50"/>
        <v>INDLDEFFRH-94</v>
      </c>
      <c r="C568" s="15" t="str">
        <f t="shared" ca="1" si="55"/>
        <v>ILDRH</v>
      </c>
      <c r="D568" s="16">
        <f>'EE investment costs'!$F$15</f>
        <v>2016</v>
      </c>
      <c r="E568" s="14">
        <f>VLOOKUP(X568,'EE investment costs'!$D$56:$R$656,15,0)</f>
        <v>17.008000000000003</v>
      </c>
      <c r="F568" s="17">
        <f ca="1">INDEX('EE investment costs'!$D$56:$R$656,MATCH(X568,'EE investment costs'!$D$56:$D$656,0),MATCH($V$8,'EE investment costs'!$D$56:$R$56,0))</f>
        <v>2184.9369852240907</v>
      </c>
      <c r="I568" s="18">
        <v>1</v>
      </c>
      <c r="J568" s="18">
        <v>1</v>
      </c>
      <c r="K568" s="14">
        <f t="shared" ca="1" si="53"/>
        <v>0</v>
      </c>
      <c r="M568" s="19" t="str">
        <f t="shared" ca="1" si="51"/>
        <v>INDLDEFFRH-94</v>
      </c>
      <c r="N568" s="23" t="str">
        <f t="shared" ca="1" si="52"/>
        <v>Other utilities Saving Tech-Heat Room Heat 9.4y</v>
      </c>
      <c r="O568" s="23" t="s">
        <v>32</v>
      </c>
      <c r="P568" s="23" t="s">
        <v>33</v>
      </c>
      <c r="Q568" s="23"/>
      <c r="R568" s="23"/>
      <c r="S568" s="19" t="s">
        <v>34</v>
      </c>
      <c r="V568" s="16" t="str">
        <f t="shared" ca="1" si="54"/>
        <v>LD</v>
      </c>
      <c r="W568" s="14" t="str">
        <f t="shared" ca="1" si="54"/>
        <v>Other utilities</v>
      </c>
      <c r="X568" s="3" t="str">
        <f>'EE investment costs'!D617</f>
        <v>RH-94</v>
      </c>
      <c r="Y568" s="3" t="str">
        <f>'EE investment costs'!E617</f>
        <v>Heat Room Heat</v>
      </c>
      <c r="AC568" s="123">
        <f>'EE investment costs'!C617</f>
        <v>9.4</v>
      </c>
      <c r="AD568" s="22"/>
    </row>
    <row r="569" spans="2:30">
      <c r="B569" s="14" t="str">
        <f t="shared" ca="1" si="50"/>
        <v>INDLDEFFLA-94</v>
      </c>
      <c r="C569" s="15" t="str">
        <f t="shared" ca="1" si="55"/>
        <v>ILDLA</v>
      </c>
      <c r="D569" s="16">
        <f>'EE investment costs'!$F$15</f>
        <v>2016</v>
      </c>
      <c r="E569" s="14">
        <f>VLOOKUP(X569,'EE investment costs'!$D$56:$R$656,15,0)</f>
        <v>4.6138000000000003</v>
      </c>
      <c r="F569" s="17">
        <f ca="1">INDEX('EE investment costs'!$D$56:$R$656,MATCH(X569,'EE investment costs'!$D$56:$D$656,0),MATCH($V$8,'EE investment costs'!$D$56:$R$56,0))</f>
        <v>2441.9015536049774</v>
      </c>
      <c r="I569" s="18">
        <v>1</v>
      </c>
      <c r="J569" s="18">
        <v>1</v>
      </c>
      <c r="K569" s="14">
        <f t="shared" ca="1" si="53"/>
        <v>0</v>
      </c>
      <c r="M569" s="19" t="str">
        <f t="shared" ca="1" si="51"/>
        <v>INDLDEFFLA-94</v>
      </c>
      <c r="N569" s="23" t="str">
        <f t="shared" ca="1" si="52"/>
        <v>Other utilities Saving Tech-Light 9.4y</v>
      </c>
      <c r="O569" s="23" t="s">
        <v>32</v>
      </c>
      <c r="P569" s="23" t="s">
        <v>33</v>
      </c>
      <c r="Q569" s="23"/>
      <c r="R569" s="23"/>
      <c r="S569" s="19" t="s">
        <v>34</v>
      </c>
      <c r="V569" s="16" t="str">
        <f t="shared" ca="1" si="54"/>
        <v>LD</v>
      </c>
      <c r="W569" s="14" t="str">
        <f t="shared" ca="1" si="54"/>
        <v>Other utilities</v>
      </c>
      <c r="X569" s="3" t="str">
        <f>'EE investment costs'!D618</f>
        <v>LA-94</v>
      </c>
      <c r="Y569" s="3" t="str">
        <f>'EE investment costs'!E618</f>
        <v>Light</v>
      </c>
      <c r="AC569" s="123">
        <f>'EE investment costs'!C618</f>
        <v>9.4</v>
      </c>
      <c r="AD569" s="22"/>
    </row>
    <row r="570" spans="2:30">
      <c r="B570" s="14" t="str">
        <f t="shared" ca="1" si="50"/>
        <v>INDLDEFFEM-94</v>
      </c>
      <c r="C570" s="15" t="str">
        <f t="shared" ca="1" si="55"/>
        <v>ILDEM</v>
      </c>
      <c r="D570" s="16">
        <f>'EE investment costs'!$F$15</f>
        <v>2016</v>
      </c>
      <c r="E570" s="14">
        <f>VLOOKUP(X570,'EE investment costs'!$D$56:$R$656,15,0)</f>
        <v>4.8444899999999995</v>
      </c>
      <c r="F570" s="17">
        <f ca="1">INDEX('EE investment costs'!$D$56:$R$656,MATCH(X570,'EE investment costs'!$D$56:$D$656,0),MATCH($V$8,'EE investment costs'!$D$56:$R$56,0))</f>
        <v>3301.1524668385455</v>
      </c>
      <c r="I570" s="18">
        <v>1</v>
      </c>
      <c r="J570" s="18">
        <v>1</v>
      </c>
      <c r="K570" s="14">
        <f t="shared" ca="1" si="53"/>
        <v>0</v>
      </c>
      <c r="M570" s="19" t="str">
        <f t="shared" ca="1" si="51"/>
        <v>INDLDEFFEM-94</v>
      </c>
      <c r="N570" s="23" t="str">
        <f t="shared" ca="1" si="52"/>
        <v>Other utilities Saving Tech-Electric Motors 9.4y</v>
      </c>
      <c r="O570" s="23" t="s">
        <v>32</v>
      </c>
      <c r="P570" s="23" t="s">
        <v>33</v>
      </c>
      <c r="Q570" s="23"/>
      <c r="R570" s="23"/>
      <c r="S570" s="19" t="s">
        <v>34</v>
      </c>
      <c r="V570" s="16" t="str">
        <f t="shared" ca="1" si="54"/>
        <v>LD</v>
      </c>
      <c r="W570" s="14" t="str">
        <f t="shared" ca="1" si="54"/>
        <v>Other utilities</v>
      </c>
      <c r="X570" s="3" t="str">
        <f>'EE investment costs'!D619</f>
        <v>EM-94</v>
      </c>
      <c r="Y570" s="3" t="str">
        <f>'EE investment costs'!E619</f>
        <v>Electric Motors</v>
      </c>
      <c r="AC570" s="123">
        <f>'EE investment costs'!C619</f>
        <v>9.4</v>
      </c>
      <c r="AD570" s="22"/>
    </row>
    <row r="571" spans="2:30">
      <c r="B571" s="14" t="str">
        <f t="shared" ca="1" si="50"/>
        <v>INDLDEFFTF-94</v>
      </c>
      <c r="C571" s="15" t="str">
        <f t="shared" ca="1" si="55"/>
        <v>ILDTF</v>
      </c>
      <c r="D571" s="16">
        <f>'EE investment costs'!$F$15</f>
        <v>2016</v>
      </c>
      <c r="E571" s="14">
        <f>VLOOKUP(X571,'EE investment costs'!$D$56:$R$656,15,0)</f>
        <v>19.5</v>
      </c>
      <c r="F571" s="17">
        <f ca="1">INDEX('EE investment costs'!$D$56:$R$656,MATCH(X571,'EE investment costs'!$D$56:$D$656,0),MATCH($V$8,'EE investment costs'!$D$56:$R$56,0))</f>
        <v>1381.2087465657874</v>
      </c>
      <c r="I571" s="18">
        <v>1</v>
      </c>
      <c r="J571" s="18">
        <v>1</v>
      </c>
      <c r="K571" s="14">
        <f t="shared" ca="1" si="53"/>
        <v>0</v>
      </c>
      <c r="M571" s="19" t="str">
        <f t="shared" ca="1" si="51"/>
        <v>INDLDEFFTF-94</v>
      </c>
      <c r="N571" s="23" t="str">
        <f t="shared" ca="1" si="52"/>
        <v>Other utilities Saving Tech-Haulage Tractors, Trucks, Fishing boats 9.4y</v>
      </c>
      <c r="O571" s="23" t="s">
        <v>32</v>
      </c>
      <c r="P571" s="23" t="s">
        <v>33</v>
      </c>
      <c r="Q571" s="23"/>
      <c r="R571" s="23"/>
      <c r="S571" s="19" t="s">
        <v>34</v>
      </c>
      <c r="V571" s="16" t="str">
        <f t="shared" ca="1" si="54"/>
        <v>LD</v>
      </c>
      <c r="W571" s="14" t="str">
        <f t="shared" ca="1" si="54"/>
        <v>Other utilities</v>
      </c>
      <c r="X571" s="3" t="str">
        <f>'EE investment costs'!D620</f>
        <v>TF-94</v>
      </c>
      <c r="Y571" s="3" t="str">
        <f>'EE investment costs'!E620</f>
        <v>Haulage Tractors, Trucks, Fishing boats</v>
      </c>
      <c r="AC571" s="123">
        <f>'EE investment costs'!C620</f>
        <v>9.4</v>
      </c>
      <c r="AD571" s="22"/>
    </row>
    <row r="572" spans="2:30">
      <c r="B572" s="14" t="str">
        <f t="shared" ca="1" si="50"/>
        <v>INDLDEFFMT-95</v>
      </c>
      <c r="C572" s="15" t="str">
        <f t="shared" ca="1" si="55"/>
        <v>ILDMT</v>
      </c>
      <c r="D572" s="16">
        <f>'EE investment costs'!$F$15</f>
        <v>2016</v>
      </c>
      <c r="E572" s="14">
        <f>VLOOKUP(X572,'EE investment costs'!$D$56:$R$656,15,0)</f>
        <v>6.5500000000000007</v>
      </c>
      <c r="F572" s="17">
        <f ca="1">INDEX('EE investment costs'!$D$56:$R$656,MATCH(X572,'EE investment costs'!$D$56:$D$656,0),MATCH($V$8,'EE investment costs'!$D$56:$R$56,0))</f>
        <v>1249.9587229530655</v>
      </c>
      <c r="I572" s="18">
        <v>1</v>
      </c>
      <c r="J572" s="18">
        <v>1</v>
      </c>
      <c r="K572" s="14">
        <f t="shared" ca="1" si="53"/>
        <v>0</v>
      </c>
      <c r="M572" s="19" t="str">
        <f t="shared" ca="1" si="51"/>
        <v>INDLDEFFMT-95</v>
      </c>
      <c r="N572" s="23" t="str">
        <f t="shared" ca="1" si="52"/>
        <v>Other utilities Saving Tech-Heat Medium Temp. up to 150C 9.5y</v>
      </c>
      <c r="O572" s="23" t="s">
        <v>32</v>
      </c>
      <c r="P572" s="23" t="s">
        <v>33</v>
      </c>
      <c r="Q572" s="23"/>
      <c r="R572" s="23"/>
      <c r="S572" s="19" t="s">
        <v>34</v>
      </c>
      <c r="V572" s="16" t="str">
        <f t="shared" ca="1" si="54"/>
        <v>LD</v>
      </c>
      <c r="W572" s="14" t="str">
        <f t="shared" ca="1" si="54"/>
        <v>Other utilities</v>
      </c>
      <c r="X572" s="3" t="str">
        <f>'EE investment costs'!D621</f>
        <v>MT-95</v>
      </c>
      <c r="Y572" s="3" t="str">
        <f>'EE investment costs'!E621</f>
        <v>Heat Medium Temp. up to 150C</v>
      </c>
      <c r="AC572" s="123">
        <f>'EE investment costs'!C621</f>
        <v>9.5</v>
      </c>
      <c r="AD572" s="22"/>
    </row>
    <row r="573" spans="2:30">
      <c r="B573" s="14" t="str">
        <f t="shared" ca="1" si="50"/>
        <v>INDLDEFFHT-95</v>
      </c>
      <c r="C573" s="15" t="str">
        <f t="shared" ca="1" si="55"/>
        <v>ILDHT</v>
      </c>
      <c r="D573" s="16">
        <f>'EE investment costs'!$F$15</f>
        <v>2016</v>
      </c>
      <c r="E573" s="14">
        <f>VLOOKUP(X573,'EE investment costs'!$D$56:$R$656,15,0)</f>
        <v>5.24</v>
      </c>
      <c r="F573" s="17">
        <f ca="1">INDEX('EE investment costs'!$D$56:$R$656,MATCH(X573,'EE investment costs'!$D$56:$D$656,0),MATCH($V$8,'EE investment costs'!$D$56:$R$56,0))</f>
        <v>826.9565512444176</v>
      </c>
      <c r="I573" s="18">
        <v>1</v>
      </c>
      <c r="J573" s="18">
        <v>1</v>
      </c>
      <c r="K573" s="14">
        <f t="shared" ca="1" si="53"/>
        <v>4</v>
      </c>
      <c r="M573" s="19" t="str">
        <f t="shared" ca="1" si="51"/>
        <v>INDLDEFFHT-95</v>
      </c>
      <c r="N573" s="23" t="str">
        <f t="shared" ca="1" si="52"/>
        <v>Other utilities Saving Tech-Heat High Temp. over 150C 9.5y</v>
      </c>
      <c r="O573" s="23" t="s">
        <v>32</v>
      </c>
      <c r="P573" s="23" t="s">
        <v>33</v>
      </c>
      <c r="Q573" s="23"/>
      <c r="R573" s="23"/>
      <c r="S573" s="19" t="s">
        <v>34</v>
      </c>
      <c r="V573" s="16" t="str">
        <f t="shared" ca="1" si="54"/>
        <v>LD</v>
      </c>
      <c r="W573" s="14" t="str">
        <f t="shared" ca="1" si="54"/>
        <v>Other utilities</v>
      </c>
      <c r="X573" s="3" t="str">
        <f>'EE investment costs'!D622</f>
        <v>HT-95</v>
      </c>
      <c r="Y573" s="3" t="str">
        <f>'EE investment costs'!E622</f>
        <v>Heat High Temp. over 150C</v>
      </c>
      <c r="AC573" s="123">
        <f>'EE investment costs'!C622</f>
        <v>9.5</v>
      </c>
      <c r="AD573" s="22"/>
    </row>
    <row r="574" spans="2:30">
      <c r="B574" s="14" t="str">
        <f t="shared" ca="1" si="50"/>
        <v>INDLDEFFRH-95</v>
      </c>
      <c r="C574" s="15" t="str">
        <f t="shared" ca="1" si="55"/>
        <v>ILDRH</v>
      </c>
      <c r="D574" s="16">
        <f>'EE investment costs'!$F$15</f>
        <v>2016</v>
      </c>
      <c r="E574" s="14">
        <f>VLOOKUP(X574,'EE investment costs'!$D$56:$R$656,15,0)</f>
        <v>17.026666666666671</v>
      </c>
      <c r="F574" s="17">
        <f ca="1">INDEX('EE investment costs'!$D$56:$R$656,MATCH(X574,'EE investment costs'!$D$56:$D$656,0),MATCH($V$8,'EE investment costs'!$D$56:$R$56,0))</f>
        <v>2221.9698154821258</v>
      </c>
      <c r="I574" s="18">
        <v>1</v>
      </c>
      <c r="J574" s="18">
        <v>1</v>
      </c>
      <c r="K574" s="14">
        <f t="shared" ca="1" si="53"/>
        <v>0</v>
      </c>
      <c r="M574" s="19" t="str">
        <f t="shared" ca="1" si="51"/>
        <v>INDLDEFFRH-95</v>
      </c>
      <c r="N574" s="23" t="str">
        <f t="shared" ca="1" si="52"/>
        <v>Other utilities Saving Tech-Heat Room Heat 9.5y</v>
      </c>
      <c r="O574" s="23" t="s">
        <v>32</v>
      </c>
      <c r="P574" s="23" t="s">
        <v>33</v>
      </c>
      <c r="Q574" s="23"/>
      <c r="R574" s="23"/>
      <c r="S574" s="19" t="s">
        <v>34</v>
      </c>
      <c r="V574" s="16" t="str">
        <f t="shared" ca="1" si="54"/>
        <v>LD</v>
      </c>
      <c r="W574" s="14" t="str">
        <f t="shared" ca="1" si="54"/>
        <v>Other utilities</v>
      </c>
      <c r="X574" s="3" t="str">
        <f>'EE investment costs'!D623</f>
        <v>RH-95</v>
      </c>
      <c r="Y574" s="3" t="str">
        <f>'EE investment costs'!E623</f>
        <v>Heat Room Heat</v>
      </c>
      <c r="AC574" s="123">
        <f>'EE investment costs'!C623</f>
        <v>9.5</v>
      </c>
      <c r="AD574" s="22"/>
    </row>
    <row r="575" spans="2:30">
      <c r="B575" s="14" t="str">
        <f t="shared" ca="1" si="50"/>
        <v>INDLDEFFLA-95</v>
      </c>
      <c r="C575" s="15" t="str">
        <f t="shared" ca="1" si="55"/>
        <v>ILDLA</v>
      </c>
      <c r="D575" s="16">
        <f>'EE investment costs'!$F$15</f>
        <v>2016</v>
      </c>
      <c r="E575" s="14">
        <f>VLOOKUP(X575,'EE investment costs'!$D$56:$R$656,15,0)</f>
        <v>4.6268333333333338</v>
      </c>
      <c r="F575" s="17">
        <f ca="1">INDEX('EE investment costs'!$D$56:$R$656,MATCH(X575,'EE investment costs'!$D$56:$D$656,0),MATCH($V$8,'EE investment costs'!$D$56:$R$56,0))</f>
        <v>2457.3760569509896</v>
      </c>
      <c r="I575" s="18">
        <v>1</v>
      </c>
      <c r="J575" s="18">
        <v>1</v>
      </c>
      <c r="K575" s="14">
        <f t="shared" ca="1" si="53"/>
        <v>0</v>
      </c>
      <c r="M575" s="19" t="str">
        <f t="shared" ca="1" si="51"/>
        <v>INDLDEFFLA-95</v>
      </c>
      <c r="N575" s="23" t="str">
        <f t="shared" ca="1" si="52"/>
        <v>Other utilities Saving Tech-Light 9.5y</v>
      </c>
      <c r="O575" s="23" t="s">
        <v>32</v>
      </c>
      <c r="P575" s="23" t="s">
        <v>33</v>
      </c>
      <c r="Q575" s="23"/>
      <c r="R575" s="23"/>
      <c r="S575" s="19" t="s">
        <v>34</v>
      </c>
      <c r="V575" s="16" t="str">
        <f t="shared" ca="1" si="54"/>
        <v>LD</v>
      </c>
      <c r="W575" s="14" t="str">
        <f t="shared" ca="1" si="54"/>
        <v>Other utilities</v>
      </c>
      <c r="X575" s="3" t="str">
        <f>'EE investment costs'!D624</f>
        <v>LA-95</v>
      </c>
      <c r="Y575" s="3" t="str">
        <f>'EE investment costs'!E624</f>
        <v>Light</v>
      </c>
      <c r="AC575" s="123">
        <f>'EE investment costs'!C624</f>
        <v>9.5</v>
      </c>
      <c r="AD575" s="22"/>
    </row>
    <row r="576" spans="2:30">
      <c r="B576" s="14" t="str">
        <f t="shared" ca="1" si="50"/>
        <v>INDLDEFFEM-95</v>
      </c>
      <c r="C576" s="15" t="str">
        <f t="shared" ca="1" si="55"/>
        <v>ILDEM</v>
      </c>
      <c r="D576" s="16">
        <f>'EE investment costs'!$F$15</f>
        <v>2016</v>
      </c>
      <c r="E576" s="14">
        <f>VLOOKUP(X576,'EE investment costs'!$D$56:$R$656,15,0)</f>
        <v>4.8581749999999992</v>
      </c>
      <c r="F576" s="17">
        <f ca="1">INDEX('EE investment costs'!$D$56:$R$656,MATCH(X576,'EE investment costs'!$D$56:$D$656,0),MATCH($V$8,'EE investment costs'!$D$56:$R$56,0))</f>
        <v>3331.7209023045816</v>
      </c>
      <c r="I576" s="18">
        <v>1</v>
      </c>
      <c r="J576" s="18">
        <v>1</v>
      </c>
      <c r="K576" s="14">
        <f t="shared" ca="1" si="53"/>
        <v>0</v>
      </c>
      <c r="M576" s="19" t="str">
        <f t="shared" ca="1" si="51"/>
        <v>INDLDEFFEM-95</v>
      </c>
      <c r="N576" s="23" t="str">
        <f t="shared" ca="1" si="52"/>
        <v>Other utilities Saving Tech-Electric Motors 9.5y</v>
      </c>
      <c r="O576" s="23" t="s">
        <v>32</v>
      </c>
      <c r="P576" s="23" t="s">
        <v>33</v>
      </c>
      <c r="Q576" s="23"/>
      <c r="R576" s="23"/>
      <c r="S576" s="19" t="s">
        <v>34</v>
      </c>
      <c r="V576" s="16" t="str">
        <f t="shared" ca="1" si="54"/>
        <v>LD</v>
      </c>
      <c r="W576" s="14" t="str">
        <f t="shared" ca="1" si="54"/>
        <v>Other utilities</v>
      </c>
      <c r="X576" s="3" t="str">
        <f>'EE investment costs'!D625</f>
        <v>EM-95</v>
      </c>
      <c r="Y576" s="3" t="str">
        <f>'EE investment costs'!E625</f>
        <v>Electric Motors</v>
      </c>
      <c r="AC576" s="123">
        <f>'EE investment costs'!C625</f>
        <v>9.5</v>
      </c>
      <c r="AD576" s="22"/>
    </row>
    <row r="577" spans="2:30">
      <c r="B577" s="14" t="str">
        <f t="shared" ca="1" si="50"/>
        <v>INDLDEFFTF-95</v>
      </c>
      <c r="C577" s="15" t="str">
        <f t="shared" ca="1" si="55"/>
        <v>ILDTF</v>
      </c>
      <c r="D577" s="16">
        <f>'EE investment costs'!$F$15</f>
        <v>2016</v>
      </c>
      <c r="E577" s="14">
        <f>VLOOKUP(X577,'EE investment costs'!$D$56:$R$656,15,0)</f>
        <v>19.583333333333332</v>
      </c>
      <c r="F577" s="17">
        <f ca="1">INDEX('EE investment costs'!$D$56:$R$656,MATCH(X577,'EE investment costs'!$D$56:$D$656,0),MATCH($V$8,'EE investment costs'!$D$56:$R$56,0))</f>
        <v>1395.9024566356361</v>
      </c>
      <c r="I577" s="18">
        <v>1</v>
      </c>
      <c r="J577" s="18">
        <v>1</v>
      </c>
      <c r="K577" s="14">
        <f t="shared" ca="1" si="53"/>
        <v>0</v>
      </c>
      <c r="M577" s="19" t="str">
        <f t="shared" ca="1" si="51"/>
        <v>INDLDEFFTF-95</v>
      </c>
      <c r="N577" s="23" t="str">
        <f t="shared" ca="1" si="52"/>
        <v>Other utilities Saving Tech-Haulage Tractors, Trucks, Fishing boats 9.5y</v>
      </c>
      <c r="O577" s="23" t="s">
        <v>32</v>
      </c>
      <c r="P577" s="23" t="s">
        <v>33</v>
      </c>
      <c r="Q577" s="23"/>
      <c r="R577" s="23"/>
      <c r="S577" s="19" t="s">
        <v>34</v>
      </c>
      <c r="V577" s="16" t="str">
        <f t="shared" ca="1" si="54"/>
        <v>LD</v>
      </c>
      <c r="W577" s="14" t="str">
        <f t="shared" ca="1" si="54"/>
        <v>Other utilities</v>
      </c>
      <c r="X577" s="3" t="str">
        <f>'EE investment costs'!D626</f>
        <v>TF-95</v>
      </c>
      <c r="Y577" s="3" t="str">
        <f>'EE investment costs'!E626</f>
        <v>Haulage Tractors, Trucks, Fishing boats</v>
      </c>
      <c r="AC577" s="123">
        <f>'EE investment costs'!C626</f>
        <v>9.5</v>
      </c>
      <c r="AD577" s="22"/>
    </row>
    <row r="578" spans="2:30">
      <c r="B578" s="14" t="str">
        <f t="shared" ca="1" si="50"/>
        <v>INDLDEFFMT-96</v>
      </c>
      <c r="C578" s="15" t="str">
        <f t="shared" ca="1" si="55"/>
        <v>ILDMT</v>
      </c>
      <c r="D578" s="16">
        <f>'EE investment costs'!$F$15</f>
        <v>2016</v>
      </c>
      <c r="E578" s="14">
        <f>VLOOKUP(X578,'EE investment costs'!$D$56:$R$656,15,0)</f>
        <v>6.5600000000000005</v>
      </c>
      <c r="F578" s="17">
        <f ca="1">INDEX('EE investment costs'!$D$56:$R$656,MATCH(X578,'EE investment costs'!$D$56:$D$656,0),MATCH($V$8,'EE investment costs'!$D$56:$R$56,0))</f>
        <v>1261.7069800574536</v>
      </c>
      <c r="I578" s="18">
        <v>1</v>
      </c>
      <c r="J578" s="18">
        <v>1</v>
      </c>
      <c r="K578" s="14">
        <f t="shared" ca="1" si="53"/>
        <v>0</v>
      </c>
      <c r="M578" s="19" t="str">
        <f t="shared" ca="1" si="51"/>
        <v>INDLDEFFMT-96</v>
      </c>
      <c r="N578" s="23" t="str">
        <f t="shared" ca="1" si="52"/>
        <v>Other utilities Saving Tech-Heat Medium Temp. up to 150C 9.6y</v>
      </c>
      <c r="O578" s="23" t="s">
        <v>32</v>
      </c>
      <c r="P578" s="23" t="s">
        <v>33</v>
      </c>
      <c r="Q578" s="23"/>
      <c r="R578" s="23"/>
      <c r="S578" s="19" t="s">
        <v>34</v>
      </c>
      <c r="V578" s="16" t="str">
        <f t="shared" ca="1" si="54"/>
        <v>LD</v>
      </c>
      <c r="W578" s="14" t="str">
        <f t="shared" ca="1" si="54"/>
        <v>Other utilities</v>
      </c>
      <c r="X578" s="3" t="str">
        <f>'EE investment costs'!D627</f>
        <v>MT-96</v>
      </c>
      <c r="Y578" s="3" t="str">
        <f>'EE investment costs'!E627</f>
        <v>Heat Medium Temp. up to 150C</v>
      </c>
      <c r="AC578" s="123">
        <f>'EE investment costs'!C627</f>
        <v>9.6</v>
      </c>
      <c r="AD578" s="22"/>
    </row>
    <row r="579" spans="2:30">
      <c r="B579" s="14" t="str">
        <f t="shared" ca="1" si="50"/>
        <v>INDLDEFFHT-96</v>
      </c>
      <c r="C579" s="15" t="str">
        <f t="shared" ca="1" si="55"/>
        <v>ILDHT</v>
      </c>
      <c r="D579" s="16">
        <f>'EE investment costs'!$F$15</f>
        <v>2016</v>
      </c>
      <c r="E579" s="14">
        <f>VLOOKUP(X579,'EE investment costs'!$D$56:$R$656,15,0)</f>
        <v>5.2480000000000002</v>
      </c>
      <c r="F579" s="17">
        <f ca="1">INDEX('EE investment costs'!$D$56:$R$656,MATCH(X579,'EE investment costs'!$D$56:$D$656,0),MATCH($V$8,'EE investment costs'!$D$56:$R$56,0))</f>
        <v>833.34091226506109</v>
      </c>
      <c r="I579" s="18">
        <v>1</v>
      </c>
      <c r="J579" s="18">
        <v>1</v>
      </c>
      <c r="K579" s="14">
        <f t="shared" ca="1" si="53"/>
        <v>4</v>
      </c>
      <c r="M579" s="19" t="str">
        <f t="shared" ca="1" si="51"/>
        <v>INDLDEFFHT-96</v>
      </c>
      <c r="N579" s="23" t="str">
        <f t="shared" ca="1" si="52"/>
        <v>Other utilities Saving Tech-Heat High Temp. over 150C 9.6y</v>
      </c>
      <c r="O579" s="23" t="s">
        <v>32</v>
      </c>
      <c r="P579" s="23" t="s">
        <v>33</v>
      </c>
      <c r="Q579" s="23"/>
      <c r="R579" s="23"/>
      <c r="S579" s="19" t="s">
        <v>34</v>
      </c>
      <c r="V579" s="16" t="str">
        <f t="shared" ca="1" si="54"/>
        <v>LD</v>
      </c>
      <c r="W579" s="14" t="str">
        <f t="shared" ca="1" si="54"/>
        <v>Other utilities</v>
      </c>
      <c r="X579" s="3" t="str">
        <f>'EE investment costs'!D628</f>
        <v>HT-96</v>
      </c>
      <c r="Y579" s="3" t="str">
        <f>'EE investment costs'!E628</f>
        <v>Heat High Temp. over 150C</v>
      </c>
      <c r="AC579" s="123">
        <f>'EE investment costs'!C628</f>
        <v>9.6</v>
      </c>
      <c r="AD579" s="22"/>
    </row>
    <row r="580" spans="2:30">
      <c r="B580" s="14" t="str">
        <f t="shared" ca="1" si="50"/>
        <v>INDLDEFFRH-96</v>
      </c>
      <c r="C580" s="15" t="str">
        <f t="shared" ca="1" si="55"/>
        <v>ILDRH</v>
      </c>
      <c r="D580" s="16">
        <f>'EE investment costs'!$F$15</f>
        <v>2016</v>
      </c>
      <c r="E580" s="14">
        <f>VLOOKUP(X580,'EE investment costs'!$D$56:$R$656,15,0)</f>
        <v>17.045333333333335</v>
      </c>
      <c r="F580" s="17">
        <f ca="1">INDEX('EE investment costs'!$D$56:$R$656,MATCH(X580,'EE investment costs'!$D$56:$D$656,0),MATCH($V$8,'EE investment costs'!$D$56:$R$56,0))</f>
        <v>2259.0026457401614</v>
      </c>
      <c r="I580" s="18">
        <v>1</v>
      </c>
      <c r="J580" s="18">
        <v>1</v>
      </c>
      <c r="K580" s="14">
        <f t="shared" ca="1" si="53"/>
        <v>0</v>
      </c>
      <c r="M580" s="19" t="str">
        <f t="shared" ca="1" si="51"/>
        <v>INDLDEFFRH-96</v>
      </c>
      <c r="N580" s="23" t="str">
        <f t="shared" ca="1" si="52"/>
        <v>Other utilities Saving Tech-Heat Room Heat 9.6y</v>
      </c>
      <c r="O580" s="23" t="s">
        <v>32</v>
      </c>
      <c r="P580" s="23" t="s">
        <v>33</v>
      </c>
      <c r="Q580" s="23"/>
      <c r="R580" s="23"/>
      <c r="S580" s="19" t="s">
        <v>34</v>
      </c>
      <c r="V580" s="16" t="str">
        <f t="shared" ca="1" si="54"/>
        <v>LD</v>
      </c>
      <c r="W580" s="14" t="str">
        <f t="shared" ca="1" si="54"/>
        <v>Other utilities</v>
      </c>
      <c r="X580" s="3" t="str">
        <f>'EE investment costs'!D629</f>
        <v>RH-96</v>
      </c>
      <c r="Y580" s="3" t="str">
        <f>'EE investment costs'!E629</f>
        <v>Heat Room Heat</v>
      </c>
      <c r="AC580" s="123">
        <f>'EE investment costs'!C629</f>
        <v>9.6</v>
      </c>
      <c r="AD580" s="22"/>
    </row>
    <row r="581" spans="2:30">
      <c r="B581" s="14" t="str">
        <f t="shared" ca="1" si="50"/>
        <v>INDLDEFFLA-96</v>
      </c>
      <c r="C581" s="15" t="str">
        <f t="shared" ca="1" si="55"/>
        <v>ILDLA</v>
      </c>
      <c r="D581" s="16">
        <f>'EE investment costs'!$F$15</f>
        <v>2016</v>
      </c>
      <c r="E581" s="14">
        <f>VLOOKUP(X581,'EE investment costs'!$D$56:$R$656,15,0)</f>
        <v>4.6398666666666664</v>
      </c>
      <c r="F581" s="17">
        <f ca="1">INDEX('EE investment costs'!$D$56:$R$656,MATCH(X581,'EE investment costs'!$D$56:$D$656,0),MATCH($V$8,'EE investment costs'!$D$56:$R$56,0))</f>
        <v>2472.8505602970013</v>
      </c>
      <c r="I581" s="18">
        <v>1</v>
      </c>
      <c r="J581" s="18">
        <v>1</v>
      </c>
      <c r="K581" s="14">
        <f t="shared" ca="1" si="53"/>
        <v>0</v>
      </c>
      <c r="M581" s="19" t="str">
        <f t="shared" ca="1" si="51"/>
        <v>INDLDEFFLA-96</v>
      </c>
      <c r="N581" s="23" t="str">
        <f t="shared" ca="1" si="52"/>
        <v>Other utilities Saving Tech-Light 9.6y</v>
      </c>
      <c r="O581" s="23" t="s">
        <v>32</v>
      </c>
      <c r="P581" s="23" t="s">
        <v>33</v>
      </c>
      <c r="Q581" s="23"/>
      <c r="R581" s="23"/>
      <c r="S581" s="19" t="s">
        <v>34</v>
      </c>
      <c r="V581" s="16" t="str">
        <f t="shared" ca="1" si="54"/>
        <v>LD</v>
      </c>
      <c r="W581" s="14" t="str">
        <f t="shared" ca="1" si="54"/>
        <v>Other utilities</v>
      </c>
      <c r="X581" s="3" t="str">
        <f>'EE investment costs'!D630</f>
        <v>LA-96</v>
      </c>
      <c r="Y581" s="3" t="str">
        <f>'EE investment costs'!E630</f>
        <v>Light</v>
      </c>
      <c r="AC581" s="123">
        <f>'EE investment costs'!C630</f>
        <v>9.6</v>
      </c>
      <c r="AD581" s="22"/>
    </row>
    <row r="582" spans="2:30">
      <c r="B582" s="14" t="str">
        <f t="shared" ca="1" si="50"/>
        <v>INDLDEFFEM-96</v>
      </c>
      <c r="C582" s="15" t="str">
        <f t="shared" ca="1" si="55"/>
        <v>ILDEM</v>
      </c>
      <c r="D582" s="16">
        <f>'EE investment costs'!$F$15</f>
        <v>2016</v>
      </c>
      <c r="E582" s="14">
        <f>VLOOKUP(X582,'EE investment costs'!$D$56:$R$656,15,0)</f>
        <v>4.8718599999999999</v>
      </c>
      <c r="F582" s="17">
        <f ca="1">INDEX('EE investment costs'!$D$56:$R$656,MATCH(X582,'EE investment costs'!$D$56:$D$656,0),MATCH($V$8,'EE investment costs'!$D$56:$R$56,0))</f>
        <v>3362.2893377706187</v>
      </c>
      <c r="I582" s="18">
        <v>1</v>
      </c>
      <c r="J582" s="18">
        <v>1</v>
      </c>
      <c r="K582" s="14">
        <f t="shared" ca="1" si="53"/>
        <v>0</v>
      </c>
      <c r="M582" s="19" t="str">
        <f t="shared" ca="1" si="51"/>
        <v>INDLDEFFEM-96</v>
      </c>
      <c r="N582" s="23" t="str">
        <f t="shared" ca="1" si="52"/>
        <v>Other utilities Saving Tech-Electric Motors 9.6y</v>
      </c>
      <c r="O582" s="23" t="s">
        <v>32</v>
      </c>
      <c r="P582" s="23" t="s">
        <v>33</v>
      </c>
      <c r="Q582" s="23"/>
      <c r="R582" s="23"/>
      <c r="S582" s="19" t="s">
        <v>34</v>
      </c>
      <c r="V582" s="16" t="str">
        <f t="shared" ca="1" si="54"/>
        <v>LD</v>
      </c>
      <c r="W582" s="14" t="str">
        <f t="shared" ca="1" si="54"/>
        <v>Other utilities</v>
      </c>
      <c r="X582" s="3" t="str">
        <f>'EE investment costs'!D631</f>
        <v>EM-96</v>
      </c>
      <c r="Y582" s="3" t="str">
        <f>'EE investment costs'!E631</f>
        <v>Electric Motors</v>
      </c>
      <c r="AC582" s="123">
        <f>'EE investment costs'!C631</f>
        <v>9.6</v>
      </c>
      <c r="AD582" s="22"/>
    </row>
    <row r="583" spans="2:30">
      <c r="B583" s="14" t="str">
        <f t="shared" ca="1" si="50"/>
        <v>INDLDEFFTF-96</v>
      </c>
      <c r="C583" s="15" t="str">
        <f t="shared" ca="1" si="55"/>
        <v>ILDTF</v>
      </c>
      <c r="D583" s="16">
        <f>'EE investment costs'!$F$15</f>
        <v>2016</v>
      </c>
      <c r="E583" s="14">
        <f>VLOOKUP(X583,'EE investment costs'!$D$56:$R$656,15,0)</f>
        <v>19.666666666666664</v>
      </c>
      <c r="F583" s="17">
        <f ca="1">INDEX('EE investment costs'!$D$56:$R$656,MATCH(X583,'EE investment costs'!$D$56:$D$656,0),MATCH($V$8,'EE investment costs'!$D$56:$R$56,0))</f>
        <v>1410.5961667054851</v>
      </c>
      <c r="I583" s="18">
        <v>1</v>
      </c>
      <c r="J583" s="18">
        <v>1</v>
      </c>
      <c r="K583" s="14">
        <f t="shared" ca="1" si="53"/>
        <v>0</v>
      </c>
      <c r="M583" s="19" t="str">
        <f t="shared" ca="1" si="51"/>
        <v>INDLDEFFTF-96</v>
      </c>
      <c r="N583" s="23" t="str">
        <f t="shared" ca="1" si="52"/>
        <v>Other utilities Saving Tech-Haulage Tractors, Trucks, Fishing boats 9.6y</v>
      </c>
      <c r="O583" s="23" t="s">
        <v>32</v>
      </c>
      <c r="P583" s="23" t="s">
        <v>33</v>
      </c>
      <c r="Q583" s="23"/>
      <c r="R583" s="23"/>
      <c r="S583" s="19" t="s">
        <v>34</v>
      </c>
      <c r="V583" s="16" t="str">
        <f t="shared" ca="1" si="54"/>
        <v>LD</v>
      </c>
      <c r="W583" s="14" t="str">
        <f t="shared" ca="1" si="54"/>
        <v>Other utilities</v>
      </c>
      <c r="X583" s="3" t="str">
        <f>'EE investment costs'!D632</f>
        <v>TF-96</v>
      </c>
      <c r="Y583" s="3" t="str">
        <f>'EE investment costs'!E632</f>
        <v>Haulage Tractors, Trucks, Fishing boats</v>
      </c>
      <c r="AC583" s="123">
        <f>'EE investment costs'!C632</f>
        <v>9.6</v>
      </c>
      <c r="AD583" s="22"/>
    </row>
    <row r="584" spans="2:30">
      <c r="B584" s="14" t="str">
        <f t="shared" ref="B584:B607" ca="1" si="56">M584</f>
        <v>INDLDEFFMT-97</v>
      </c>
      <c r="C584" s="15" t="str">
        <f t="shared" ca="1" si="55"/>
        <v>ILDMT</v>
      </c>
      <c r="D584" s="16">
        <f>'EE investment costs'!$F$15</f>
        <v>2016</v>
      </c>
      <c r="E584" s="14">
        <f>VLOOKUP(X584,'EE investment costs'!$D$56:$R$656,15,0)</f>
        <v>6.57</v>
      </c>
      <c r="F584" s="17">
        <f ca="1">INDEX('EE investment costs'!$D$56:$R$656,MATCH(X584,'EE investment costs'!$D$56:$D$656,0),MATCH($V$8,'EE investment costs'!$D$56:$R$56,0))</f>
        <v>1273.4552371618413</v>
      </c>
      <c r="I584" s="18">
        <v>1</v>
      </c>
      <c r="J584" s="18">
        <v>1</v>
      </c>
      <c r="K584" s="14">
        <f t="shared" ca="1" si="53"/>
        <v>0</v>
      </c>
      <c r="M584" s="19" t="str">
        <f t="shared" ref="M584:M607" ca="1" si="57">CONCATENATE("IND",$V$8,"EFF",$X584)</f>
        <v>INDLDEFFMT-97</v>
      </c>
      <c r="N584" s="23" t="str">
        <f t="shared" ca="1" si="52"/>
        <v>Other utilities Saving Tech-Heat Medium Temp. up to 150C 9.7y</v>
      </c>
      <c r="O584" s="23" t="s">
        <v>32</v>
      </c>
      <c r="P584" s="23" t="s">
        <v>33</v>
      </c>
      <c r="Q584" s="23"/>
      <c r="R584" s="23"/>
      <c r="S584" s="19" t="s">
        <v>34</v>
      </c>
      <c r="V584" s="16" t="str">
        <f t="shared" ca="1" si="54"/>
        <v>LD</v>
      </c>
      <c r="W584" s="14" t="str">
        <f t="shared" ca="1" si="54"/>
        <v>Other utilities</v>
      </c>
      <c r="X584" s="3" t="str">
        <f>'EE investment costs'!D633</f>
        <v>MT-97</v>
      </c>
      <c r="Y584" s="3" t="str">
        <f>'EE investment costs'!E633</f>
        <v>Heat Medium Temp. up to 150C</v>
      </c>
      <c r="AC584" s="123">
        <f>'EE investment costs'!C633</f>
        <v>9.6999999999999993</v>
      </c>
      <c r="AD584" s="22"/>
    </row>
    <row r="585" spans="2:30">
      <c r="B585" s="14" t="str">
        <f t="shared" ca="1" si="56"/>
        <v>INDLDEFFHT-97</v>
      </c>
      <c r="C585" s="15" t="str">
        <f t="shared" ca="1" si="55"/>
        <v>ILDHT</v>
      </c>
      <c r="D585" s="16">
        <f>'EE investment costs'!$F$15</f>
        <v>2016</v>
      </c>
      <c r="E585" s="14">
        <f>VLOOKUP(X585,'EE investment costs'!$D$56:$R$656,15,0)</f>
        <v>5.2560000000000002</v>
      </c>
      <c r="F585" s="17">
        <f ca="1">INDEX('EE investment costs'!$D$56:$R$656,MATCH(X585,'EE investment costs'!$D$56:$D$656,0),MATCH($V$8,'EE investment costs'!$D$56:$R$56,0))</f>
        <v>839.72527328570459</v>
      </c>
      <c r="I585" s="18">
        <v>1</v>
      </c>
      <c r="J585" s="18">
        <v>1</v>
      </c>
      <c r="K585" s="14">
        <f t="shared" ca="1" si="53"/>
        <v>4</v>
      </c>
      <c r="M585" s="19" t="str">
        <f t="shared" ca="1" si="57"/>
        <v>INDLDEFFHT-97</v>
      </c>
      <c r="N585" s="23" t="str">
        <f t="shared" ref="N585:N607" ca="1" si="58">$W$8&amp;" Saving Tech"&amp;"-"&amp;$Y585&amp;" "&amp;AC585&amp;"y"</f>
        <v>Other utilities Saving Tech-Heat High Temp. over 150C 9.7y</v>
      </c>
      <c r="O585" s="23" t="s">
        <v>32</v>
      </c>
      <c r="P585" s="23" t="s">
        <v>33</v>
      </c>
      <c r="Q585" s="23"/>
      <c r="R585" s="23"/>
      <c r="S585" s="19" t="s">
        <v>34</v>
      </c>
      <c r="V585" s="16" t="str">
        <f t="shared" ca="1" si="54"/>
        <v>LD</v>
      </c>
      <c r="W585" s="14" t="str">
        <f t="shared" ca="1" si="54"/>
        <v>Other utilities</v>
      </c>
      <c r="X585" s="3" t="str">
        <f>'EE investment costs'!D634</f>
        <v>HT-97</v>
      </c>
      <c r="Y585" s="3" t="str">
        <f>'EE investment costs'!E634</f>
        <v>Heat High Temp. over 150C</v>
      </c>
      <c r="AC585" s="123">
        <f>'EE investment costs'!C634</f>
        <v>9.6999999999999993</v>
      </c>
      <c r="AD585" s="22"/>
    </row>
    <row r="586" spans="2:30">
      <c r="B586" s="14" t="str">
        <f t="shared" ca="1" si="56"/>
        <v>INDLDEFFRH-97</v>
      </c>
      <c r="C586" s="15" t="str">
        <f t="shared" ca="1" si="55"/>
        <v>ILDRH</v>
      </c>
      <c r="D586" s="16">
        <f>'EE investment costs'!$F$15</f>
        <v>2016</v>
      </c>
      <c r="E586" s="14">
        <f>VLOOKUP(X586,'EE investment costs'!$D$56:$R$656,15,0)</f>
        <v>17.064000000000004</v>
      </c>
      <c r="F586" s="17">
        <f ca="1">INDEX('EE investment costs'!$D$56:$R$656,MATCH(X586,'EE investment costs'!$D$56:$D$656,0),MATCH($V$8,'EE investment costs'!$D$56:$R$56,0))</f>
        <v>2296.0354759981965</v>
      </c>
      <c r="I586" s="18">
        <v>1</v>
      </c>
      <c r="J586" s="18">
        <v>1</v>
      </c>
      <c r="K586" s="14">
        <f t="shared" ref="K586:K607" ca="1" si="59">IF(F586&lt;500,1,0)+IF(F586&lt;600,1,0)+IF(F586&lt;700,1,0)+IF(F586&lt;800,1,0)+IF(F586&lt;900,1,0)+IF(F586&lt;1000,1,0)+IF(F586&lt;1100,1,0)+IF(F586&lt;1200,1,0)</f>
        <v>0</v>
      </c>
      <c r="M586" s="19" t="str">
        <f t="shared" ca="1" si="57"/>
        <v>INDLDEFFRH-97</v>
      </c>
      <c r="N586" s="23" t="str">
        <f t="shared" ca="1" si="58"/>
        <v>Other utilities Saving Tech-Heat Room Heat 9.7y</v>
      </c>
      <c r="O586" s="23" t="s">
        <v>32</v>
      </c>
      <c r="P586" s="23" t="s">
        <v>33</v>
      </c>
      <c r="Q586" s="23"/>
      <c r="R586" s="23"/>
      <c r="S586" s="19" t="s">
        <v>34</v>
      </c>
      <c r="V586" s="16" t="str">
        <f t="shared" ref="V586:W607" ca="1" si="60">V585</f>
        <v>LD</v>
      </c>
      <c r="W586" s="14" t="str">
        <f t="shared" ca="1" si="60"/>
        <v>Other utilities</v>
      </c>
      <c r="X586" s="3" t="str">
        <f>'EE investment costs'!D635</f>
        <v>RH-97</v>
      </c>
      <c r="Y586" s="3" t="str">
        <f>'EE investment costs'!E635</f>
        <v>Heat Room Heat</v>
      </c>
      <c r="AC586" s="123">
        <f>'EE investment costs'!C635</f>
        <v>9.6999999999999993</v>
      </c>
      <c r="AD586" s="22"/>
    </row>
    <row r="587" spans="2:30">
      <c r="B587" s="14" t="str">
        <f t="shared" ca="1" si="56"/>
        <v>INDLDEFFLA-97</v>
      </c>
      <c r="C587" s="15" t="str">
        <f t="shared" ca="1" si="55"/>
        <v>ILDLA</v>
      </c>
      <c r="D587" s="16">
        <f>'EE investment costs'!$F$15</f>
        <v>2016</v>
      </c>
      <c r="E587" s="14">
        <f>VLOOKUP(X587,'EE investment costs'!$D$56:$R$656,15,0)</f>
        <v>4.6528999999999998</v>
      </c>
      <c r="F587" s="17">
        <f ca="1">INDEX('EE investment costs'!$D$56:$R$656,MATCH(X587,'EE investment costs'!$D$56:$D$656,0),MATCH($V$8,'EE investment costs'!$D$56:$R$56,0))</f>
        <v>2488.3250636430134</v>
      </c>
      <c r="I587" s="18">
        <v>1</v>
      </c>
      <c r="J587" s="18">
        <v>1</v>
      </c>
      <c r="K587" s="14">
        <f t="shared" ca="1" si="59"/>
        <v>0</v>
      </c>
      <c r="M587" s="19" t="str">
        <f t="shared" ca="1" si="57"/>
        <v>INDLDEFFLA-97</v>
      </c>
      <c r="N587" s="23" t="str">
        <f t="shared" ca="1" si="58"/>
        <v>Other utilities Saving Tech-Light 9.7y</v>
      </c>
      <c r="O587" s="23" t="s">
        <v>32</v>
      </c>
      <c r="P587" s="23" t="s">
        <v>33</v>
      </c>
      <c r="Q587" s="23"/>
      <c r="R587" s="23"/>
      <c r="S587" s="19" t="s">
        <v>34</v>
      </c>
      <c r="V587" s="16" t="str">
        <f t="shared" ca="1" si="60"/>
        <v>LD</v>
      </c>
      <c r="W587" s="14" t="str">
        <f t="shared" ca="1" si="60"/>
        <v>Other utilities</v>
      </c>
      <c r="X587" s="3" t="str">
        <f>'EE investment costs'!D636</f>
        <v>LA-97</v>
      </c>
      <c r="Y587" s="3" t="str">
        <f>'EE investment costs'!E636</f>
        <v>Light</v>
      </c>
      <c r="AC587" s="123">
        <f>'EE investment costs'!C636</f>
        <v>9.6999999999999993</v>
      </c>
      <c r="AD587" s="22"/>
    </row>
    <row r="588" spans="2:30">
      <c r="B588" s="14" t="str">
        <f t="shared" ca="1" si="56"/>
        <v>INDLDEFFEM-97</v>
      </c>
      <c r="C588" s="15" t="str">
        <f t="shared" ca="1" si="55"/>
        <v>ILDEM</v>
      </c>
      <c r="D588" s="16">
        <f>'EE investment costs'!$F$15</f>
        <v>2016</v>
      </c>
      <c r="E588" s="14">
        <f>VLOOKUP(X588,'EE investment costs'!$D$56:$R$656,15,0)</f>
        <v>4.8855449999999996</v>
      </c>
      <c r="F588" s="17">
        <f ca="1">INDEX('EE investment costs'!$D$56:$R$656,MATCH(X588,'EE investment costs'!$D$56:$D$656,0),MATCH($V$8,'EE investment costs'!$D$56:$R$56,0))</f>
        <v>3392.8577732366557</v>
      </c>
      <c r="I588" s="18">
        <v>1</v>
      </c>
      <c r="J588" s="18">
        <v>1</v>
      </c>
      <c r="K588" s="14">
        <f t="shared" ca="1" si="59"/>
        <v>0</v>
      </c>
      <c r="M588" s="19" t="str">
        <f t="shared" ca="1" si="57"/>
        <v>INDLDEFFEM-97</v>
      </c>
      <c r="N588" s="23" t="str">
        <f t="shared" ca="1" si="58"/>
        <v>Other utilities Saving Tech-Electric Motors 9.7y</v>
      </c>
      <c r="O588" s="23" t="s">
        <v>32</v>
      </c>
      <c r="P588" s="23" t="s">
        <v>33</v>
      </c>
      <c r="Q588" s="23"/>
      <c r="R588" s="23"/>
      <c r="S588" s="19" t="s">
        <v>34</v>
      </c>
      <c r="V588" s="16" t="str">
        <f t="shared" ca="1" si="60"/>
        <v>LD</v>
      </c>
      <c r="W588" s="14" t="str">
        <f t="shared" ca="1" si="60"/>
        <v>Other utilities</v>
      </c>
      <c r="X588" s="3" t="str">
        <f>'EE investment costs'!D637</f>
        <v>EM-97</v>
      </c>
      <c r="Y588" s="3" t="str">
        <f>'EE investment costs'!E637</f>
        <v>Electric Motors</v>
      </c>
      <c r="AC588" s="123">
        <f>'EE investment costs'!C637</f>
        <v>9.6999999999999993</v>
      </c>
      <c r="AD588" s="22"/>
    </row>
    <row r="589" spans="2:30">
      <c r="B589" s="14" t="str">
        <f t="shared" ca="1" si="56"/>
        <v>INDLDEFFTF-97</v>
      </c>
      <c r="C589" s="15" t="str">
        <f t="shared" ca="1" si="55"/>
        <v>ILDTF</v>
      </c>
      <c r="D589" s="16">
        <f>'EE investment costs'!$F$15</f>
        <v>2016</v>
      </c>
      <c r="E589" s="14">
        <f>VLOOKUP(X589,'EE investment costs'!$D$56:$R$656,15,0)</f>
        <v>19.75</v>
      </c>
      <c r="F589" s="17">
        <f ca="1">INDEX('EE investment costs'!$D$56:$R$656,MATCH(X589,'EE investment costs'!$D$56:$D$656,0),MATCH($V$8,'EE investment costs'!$D$56:$R$56,0))</f>
        <v>1425.2898767753336</v>
      </c>
      <c r="I589" s="18">
        <v>1</v>
      </c>
      <c r="J589" s="18">
        <v>1</v>
      </c>
      <c r="K589" s="14">
        <f t="shared" ca="1" si="59"/>
        <v>0</v>
      </c>
      <c r="M589" s="19" t="str">
        <f t="shared" ca="1" si="57"/>
        <v>INDLDEFFTF-97</v>
      </c>
      <c r="N589" s="23" t="str">
        <f t="shared" ca="1" si="58"/>
        <v>Other utilities Saving Tech-Haulage Tractors, Trucks, Fishing boats 9.7y</v>
      </c>
      <c r="O589" s="23" t="s">
        <v>32</v>
      </c>
      <c r="P589" s="23" t="s">
        <v>33</v>
      </c>
      <c r="Q589" s="23"/>
      <c r="R589" s="23"/>
      <c r="S589" s="19" t="s">
        <v>34</v>
      </c>
      <c r="V589" s="16" t="str">
        <f t="shared" ca="1" si="60"/>
        <v>LD</v>
      </c>
      <c r="W589" s="14" t="str">
        <f t="shared" ca="1" si="60"/>
        <v>Other utilities</v>
      </c>
      <c r="X589" s="3" t="str">
        <f>'EE investment costs'!D638</f>
        <v>TF-97</v>
      </c>
      <c r="Y589" s="3" t="str">
        <f>'EE investment costs'!E638</f>
        <v>Haulage Tractors, Trucks, Fishing boats</v>
      </c>
      <c r="AC589" s="123">
        <f>'EE investment costs'!C638</f>
        <v>9.6999999999999993</v>
      </c>
      <c r="AD589" s="22"/>
    </row>
    <row r="590" spans="2:30">
      <c r="B590" s="14" t="str">
        <f t="shared" ca="1" si="56"/>
        <v>INDLDEFFMT-98</v>
      </c>
      <c r="C590" s="15" t="str">
        <f t="shared" ca="1" si="55"/>
        <v>ILDMT</v>
      </c>
      <c r="D590" s="16">
        <f>'EE investment costs'!$F$15</f>
        <v>2016</v>
      </c>
      <c r="E590" s="14">
        <f>VLOOKUP(X590,'EE investment costs'!$D$56:$R$656,15,0)</f>
        <v>6.58</v>
      </c>
      <c r="F590" s="17">
        <f ca="1">INDEX('EE investment costs'!$D$56:$R$656,MATCH(X590,'EE investment costs'!$D$56:$D$656,0),MATCH($V$8,'EE investment costs'!$D$56:$R$56,0))</f>
        <v>1285.2034942662294</v>
      </c>
      <c r="I590" s="18">
        <v>1</v>
      </c>
      <c r="J590" s="18">
        <v>1</v>
      </c>
      <c r="K590" s="14">
        <f t="shared" ca="1" si="59"/>
        <v>0</v>
      </c>
      <c r="M590" s="19" t="str">
        <f t="shared" ca="1" si="57"/>
        <v>INDLDEFFMT-98</v>
      </c>
      <c r="N590" s="23" t="str">
        <f t="shared" ca="1" si="58"/>
        <v>Other utilities Saving Tech-Heat Medium Temp. up to 150C 9.8y</v>
      </c>
      <c r="O590" s="23" t="s">
        <v>32</v>
      </c>
      <c r="P590" s="23" t="s">
        <v>33</v>
      </c>
      <c r="Q590" s="23"/>
      <c r="R590" s="23"/>
      <c r="S590" s="19" t="s">
        <v>34</v>
      </c>
      <c r="V590" s="16" t="str">
        <f t="shared" ca="1" si="60"/>
        <v>LD</v>
      </c>
      <c r="W590" s="14" t="str">
        <f t="shared" ca="1" si="60"/>
        <v>Other utilities</v>
      </c>
      <c r="X590" s="3" t="str">
        <f>'EE investment costs'!D639</f>
        <v>MT-98</v>
      </c>
      <c r="Y590" s="3" t="str">
        <f>'EE investment costs'!E639</f>
        <v>Heat Medium Temp. up to 150C</v>
      </c>
      <c r="AC590" s="123">
        <f>'EE investment costs'!C639</f>
        <v>9.8000000000000007</v>
      </c>
      <c r="AD590" s="22"/>
    </row>
    <row r="591" spans="2:30">
      <c r="B591" s="14" t="str">
        <f t="shared" ca="1" si="56"/>
        <v>INDLDEFFHT-98</v>
      </c>
      <c r="C591" s="15" t="str">
        <f t="shared" ca="1" si="55"/>
        <v>ILDHT</v>
      </c>
      <c r="D591" s="16">
        <f>'EE investment costs'!$F$15</f>
        <v>2016</v>
      </c>
      <c r="E591" s="14">
        <f>VLOOKUP(X591,'EE investment costs'!$D$56:$R$656,15,0)</f>
        <v>5.2640000000000002</v>
      </c>
      <c r="F591" s="17">
        <f ca="1">INDEX('EE investment costs'!$D$56:$R$656,MATCH(X591,'EE investment costs'!$D$56:$D$656,0),MATCH($V$8,'EE investment costs'!$D$56:$R$56,0))</f>
        <v>846.10963430634808</v>
      </c>
      <c r="I591" s="18">
        <v>1</v>
      </c>
      <c r="J591" s="18">
        <v>1</v>
      </c>
      <c r="K591" s="14">
        <f t="shared" ca="1" si="59"/>
        <v>4</v>
      </c>
      <c r="M591" s="19" t="str">
        <f t="shared" ca="1" si="57"/>
        <v>INDLDEFFHT-98</v>
      </c>
      <c r="N591" s="23" t="str">
        <f t="shared" ca="1" si="58"/>
        <v>Other utilities Saving Tech-Heat High Temp. over 150C 9.8y</v>
      </c>
      <c r="O591" s="23" t="s">
        <v>32</v>
      </c>
      <c r="P591" s="23" t="s">
        <v>33</v>
      </c>
      <c r="Q591" s="23"/>
      <c r="R591" s="23"/>
      <c r="S591" s="19" t="s">
        <v>34</v>
      </c>
      <c r="V591" s="16" t="str">
        <f t="shared" ca="1" si="60"/>
        <v>LD</v>
      </c>
      <c r="W591" s="14" t="str">
        <f t="shared" ca="1" si="60"/>
        <v>Other utilities</v>
      </c>
      <c r="X591" s="3" t="str">
        <f>'EE investment costs'!D640</f>
        <v>HT-98</v>
      </c>
      <c r="Y591" s="3" t="str">
        <f>'EE investment costs'!E640</f>
        <v>Heat High Temp. over 150C</v>
      </c>
      <c r="AC591" s="123">
        <f>'EE investment costs'!C640</f>
        <v>9.8000000000000007</v>
      </c>
      <c r="AD591" s="22"/>
    </row>
    <row r="592" spans="2:30">
      <c r="B592" s="14" t="str">
        <f t="shared" ca="1" si="56"/>
        <v>INDLDEFFRH-98</v>
      </c>
      <c r="C592" s="15" t="str">
        <f t="shared" ca="1" si="55"/>
        <v>ILDRH</v>
      </c>
      <c r="D592" s="16">
        <f>'EE investment costs'!$F$15</f>
        <v>2016</v>
      </c>
      <c r="E592" s="14">
        <f>VLOOKUP(X592,'EE investment costs'!$D$56:$R$656,15,0)</f>
        <v>17.082666666666668</v>
      </c>
      <c r="F592" s="17">
        <f ca="1">INDEX('EE investment costs'!$D$56:$R$656,MATCH(X592,'EE investment costs'!$D$56:$D$656,0),MATCH($V$8,'EE investment costs'!$D$56:$R$56,0))</f>
        <v>2333.0683062562325</v>
      </c>
      <c r="I592" s="18">
        <v>1</v>
      </c>
      <c r="J592" s="18">
        <v>1</v>
      </c>
      <c r="K592" s="14">
        <f t="shared" ca="1" si="59"/>
        <v>0</v>
      </c>
      <c r="M592" s="19" t="str">
        <f t="shared" ca="1" si="57"/>
        <v>INDLDEFFRH-98</v>
      </c>
      <c r="N592" s="23" t="str">
        <f t="shared" ca="1" si="58"/>
        <v>Other utilities Saving Tech-Heat Room Heat 9.8y</v>
      </c>
      <c r="O592" s="23" t="s">
        <v>32</v>
      </c>
      <c r="P592" s="23" t="s">
        <v>33</v>
      </c>
      <c r="Q592" s="23"/>
      <c r="R592" s="23"/>
      <c r="S592" s="19" t="s">
        <v>34</v>
      </c>
      <c r="V592" s="16" t="str">
        <f t="shared" ca="1" si="60"/>
        <v>LD</v>
      </c>
      <c r="W592" s="14" t="str">
        <f t="shared" ca="1" si="60"/>
        <v>Other utilities</v>
      </c>
      <c r="X592" s="3" t="str">
        <f>'EE investment costs'!D641</f>
        <v>RH-98</v>
      </c>
      <c r="Y592" s="3" t="str">
        <f>'EE investment costs'!E641</f>
        <v>Heat Room Heat</v>
      </c>
      <c r="AC592" s="123">
        <f>'EE investment costs'!C641</f>
        <v>9.8000000000000007</v>
      </c>
      <c r="AD592" s="22"/>
    </row>
    <row r="593" spans="2:30">
      <c r="B593" s="14" t="str">
        <f t="shared" ca="1" si="56"/>
        <v>INDLDEFFLA-98</v>
      </c>
      <c r="C593" s="15" t="str">
        <f t="shared" ca="1" si="55"/>
        <v>ILDLA</v>
      </c>
      <c r="D593" s="16">
        <f>'EE investment costs'!$F$15</f>
        <v>2016</v>
      </c>
      <c r="E593" s="14">
        <f>VLOOKUP(X593,'EE investment costs'!$D$56:$R$656,15,0)</f>
        <v>4.6659333333333333</v>
      </c>
      <c r="F593" s="17">
        <f ca="1">INDEX('EE investment costs'!$D$56:$R$656,MATCH(X593,'EE investment costs'!$D$56:$D$656,0),MATCH($V$8,'EE investment costs'!$D$56:$R$56,0))</f>
        <v>2503.7995669890256</v>
      </c>
      <c r="I593" s="18">
        <v>1</v>
      </c>
      <c r="J593" s="18">
        <v>1</v>
      </c>
      <c r="K593" s="14">
        <f t="shared" ca="1" si="59"/>
        <v>0</v>
      </c>
      <c r="M593" s="19" t="str">
        <f t="shared" ca="1" si="57"/>
        <v>INDLDEFFLA-98</v>
      </c>
      <c r="N593" s="23" t="str">
        <f t="shared" ca="1" si="58"/>
        <v>Other utilities Saving Tech-Light 9.8y</v>
      </c>
      <c r="O593" s="23" t="s">
        <v>32</v>
      </c>
      <c r="P593" s="23" t="s">
        <v>33</v>
      </c>
      <c r="Q593" s="23"/>
      <c r="R593" s="23"/>
      <c r="S593" s="19" t="s">
        <v>34</v>
      </c>
      <c r="V593" s="16" t="str">
        <f t="shared" ca="1" si="60"/>
        <v>LD</v>
      </c>
      <c r="W593" s="14" t="str">
        <f t="shared" ca="1" si="60"/>
        <v>Other utilities</v>
      </c>
      <c r="X593" s="3" t="str">
        <f>'EE investment costs'!D642</f>
        <v>LA-98</v>
      </c>
      <c r="Y593" s="3" t="str">
        <f>'EE investment costs'!E642</f>
        <v>Light</v>
      </c>
      <c r="AC593" s="123">
        <f>'EE investment costs'!C642</f>
        <v>9.8000000000000007</v>
      </c>
      <c r="AD593" s="22"/>
    </row>
    <row r="594" spans="2:30">
      <c r="B594" s="14" t="str">
        <f t="shared" ca="1" si="56"/>
        <v>INDLDEFFEM-98</v>
      </c>
      <c r="C594" s="15" t="str">
        <f t="shared" ca="1" si="55"/>
        <v>ILDEM</v>
      </c>
      <c r="D594" s="16">
        <f>'EE investment costs'!$F$15</f>
        <v>2016</v>
      </c>
      <c r="E594" s="14">
        <f>VLOOKUP(X594,'EE investment costs'!$D$56:$R$656,15,0)</f>
        <v>4.8992299999999993</v>
      </c>
      <c r="F594" s="17">
        <f ca="1">INDEX('EE investment costs'!$D$56:$R$656,MATCH(X594,'EE investment costs'!$D$56:$D$656,0),MATCH($V$8,'EE investment costs'!$D$56:$R$56,0))</f>
        <v>3423.4262087026927</v>
      </c>
      <c r="I594" s="18">
        <v>1</v>
      </c>
      <c r="J594" s="18">
        <v>1</v>
      </c>
      <c r="K594" s="14">
        <f t="shared" ca="1" si="59"/>
        <v>0</v>
      </c>
      <c r="M594" s="19" t="str">
        <f t="shared" ca="1" si="57"/>
        <v>INDLDEFFEM-98</v>
      </c>
      <c r="N594" s="23" t="str">
        <f t="shared" ca="1" si="58"/>
        <v>Other utilities Saving Tech-Electric Motors 9.8y</v>
      </c>
      <c r="O594" s="23" t="s">
        <v>32</v>
      </c>
      <c r="P594" s="23" t="s">
        <v>33</v>
      </c>
      <c r="Q594" s="23"/>
      <c r="R594" s="23"/>
      <c r="S594" s="19" t="s">
        <v>34</v>
      </c>
      <c r="V594" s="16" t="str">
        <f t="shared" ca="1" si="60"/>
        <v>LD</v>
      </c>
      <c r="W594" s="14" t="str">
        <f t="shared" ca="1" si="60"/>
        <v>Other utilities</v>
      </c>
      <c r="X594" s="3" t="str">
        <f>'EE investment costs'!D643</f>
        <v>EM-98</v>
      </c>
      <c r="Y594" s="3" t="str">
        <f>'EE investment costs'!E643</f>
        <v>Electric Motors</v>
      </c>
      <c r="AC594" s="123">
        <f>'EE investment costs'!C643</f>
        <v>9.8000000000000007</v>
      </c>
      <c r="AD594" s="22"/>
    </row>
    <row r="595" spans="2:30">
      <c r="B595" s="14" t="str">
        <f t="shared" ca="1" si="56"/>
        <v>INDLDEFFTF-98</v>
      </c>
      <c r="C595" s="15" t="str">
        <f t="shared" ca="1" si="55"/>
        <v>ILDTF</v>
      </c>
      <c r="D595" s="16">
        <f>'EE investment costs'!$F$15</f>
        <v>2016</v>
      </c>
      <c r="E595" s="14">
        <f>VLOOKUP(X595,'EE investment costs'!$D$56:$R$656,15,0)</f>
        <v>19.833333333333336</v>
      </c>
      <c r="F595" s="17">
        <f ca="1">INDEX('EE investment costs'!$D$56:$R$656,MATCH(X595,'EE investment costs'!$D$56:$D$656,0),MATCH($V$8,'EE investment costs'!$D$56:$R$56,0))</f>
        <v>1439.9835868451826</v>
      </c>
      <c r="I595" s="18">
        <v>1</v>
      </c>
      <c r="J595" s="18">
        <v>1</v>
      </c>
      <c r="K595" s="14">
        <f t="shared" ca="1" si="59"/>
        <v>0</v>
      </c>
      <c r="M595" s="19" t="str">
        <f t="shared" ca="1" si="57"/>
        <v>INDLDEFFTF-98</v>
      </c>
      <c r="N595" s="23" t="str">
        <f t="shared" ca="1" si="58"/>
        <v>Other utilities Saving Tech-Haulage Tractors, Trucks, Fishing boats 9.8y</v>
      </c>
      <c r="O595" s="23" t="s">
        <v>32</v>
      </c>
      <c r="P595" s="23" t="s">
        <v>33</v>
      </c>
      <c r="Q595" s="23"/>
      <c r="R595" s="23"/>
      <c r="S595" s="19" t="s">
        <v>34</v>
      </c>
      <c r="V595" s="16" t="str">
        <f t="shared" ca="1" si="60"/>
        <v>LD</v>
      </c>
      <c r="W595" s="14" t="str">
        <f t="shared" ca="1" si="60"/>
        <v>Other utilities</v>
      </c>
      <c r="X595" s="3" t="str">
        <f>'EE investment costs'!D644</f>
        <v>TF-98</v>
      </c>
      <c r="Y595" s="3" t="str">
        <f>'EE investment costs'!E644</f>
        <v>Haulage Tractors, Trucks, Fishing boats</v>
      </c>
      <c r="AC595" s="123">
        <f>'EE investment costs'!C644</f>
        <v>9.8000000000000007</v>
      </c>
      <c r="AD595" s="22"/>
    </row>
    <row r="596" spans="2:30">
      <c r="B596" s="14" t="str">
        <f t="shared" ca="1" si="56"/>
        <v>INDLDEFFMT-99</v>
      </c>
      <c r="C596" s="15" t="str">
        <f t="shared" ca="1" si="55"/>
        <v>ILDMT</v>
      </c>
      <c r="D596" s="16">
        <f>'EE investment costs'!$F$15</f>
        <v>2016</v>
      </c>
      <c r="E596" s="14">
        <f>VLOOKUP(X596,'EE investment costs'!$D$56:$R$656,15,0)</f>
        <v>6.5900000000000007</v>
      </c>
      <c r="F596" s="17">
        <f ca="1">INDEX('EE investment costs'!$D$56:$R$656,MATCH(X596,'EE investment costs'!$D$56:$D$656,0),MATCH($V$8,'EE investment costs'!$D$56:$R$56,0))</f>
        <v>1296.9517513706173</v>
      </c>
      <c r="I596" s="18">
        <v>1</v>
      </c>
      <c r="J596" s="18">
        <v>1</v>
      </c>
      <c r="K596" s="14">
        <f t="shared" ca="1" si="59"/>
        <v>0</v>
      </c>
      <c r="M596" s="19" t="str">
        <f t="shared" ca="1" si="57"/>
        <v>INDLDEFFMT-99</v>
      </c>
      <c r="N596" s="23" t="str">
        <f t="shared" ca="1" si="58"/>
        <v>Other utilities Saving Tech-Heat Medium Temp. up to 150C 9.9y</v>
      </c>
      <c r="O596" s="23" t="s">
        <v>32</v>
      </c>
      <c r="P596" s="23" t="s">
        <v>33</v>
      </c>
      <c r="Q596" s="23"/>
      <c r="R596" s="23"/>
      <c r="S596" s="19" t="s">
        <v>34</v>
      </c>
      <c r="V596" s="16" t="str">
        <f t="shared" ca="1" si="60"/>
        <v>LD</v>
      </c>
      <c r="W596" s="14" t="str">
        <f t="shared" ca="1" si="60"/>
        <v>Other utilities</v>
      </c>
      <c r="X596" s="3" t="str">
        <f>'EE investment costs'!D645</f>
        <v>MT-99</v>
      </c>
      <c r="Y596" s="3" t="str">
        <f>'EE investment costs'!E645</f>
        <v>Heat Medium Temp. up to 150C</v>
      </c>
      <c r="AC596" s="123">
        <f>'EE investment costs'!C645</f>
        <v>9.9</v>
      </c>
      <c r="AD596" s="22"/>
    </row>
    <row r="597" spans="2:30">
      <c r="B597" s="14" t="str">
        <f t="shared" ca="1" si="56"/>
        <v>INDLDEFFHT-99</v>
      </c>
      <c r="C597" s="15" t="str">
        <f t="shared" ca="1" si="55"/>
        <v>ILDHT</v>
      </c>
      <c r="D597" s="16">
        <f>'EE investment costs'!$F$15</f>
        <v>2016</v>
      </c>
      <c r="E597" s="14">
        <f>VLOOKUP(X597,'EE investment costs'!$D$56:$R$656,15,0)</f>
        <v>5.2720000000000002</v>
      </c>
      <c r="F597" s="17">
        <f ca="1">INDEX('EE investment costs'!$D$56:$R$656,MATCH(X597,'EE investment costs'!$D$56:$D$656,0),MATCH($V$8,'EE investment costs'!$D$56:$R$56,0))</f>
        <v>852.49399532699147</v>
      </c>
      <c r="I597" s="18">
        <v>1</v>
      </c>
      <c r="J597" s="18">
        <v>1</v>
      </c>
      <c r="K597" s="14">
        <f t="shared" ca="1" si="59"/>
        <v>4</v>
      </c>
      <c r="M597" s="19" t="str">
        <f t="shared" ca="1" si="57"/>
        <v>INDLDEFFHT-99</v>
      </c>
      <c r="N597" s="23" t="str">
        <f t="shared" ca="1" si="58"/>
        <v>Other utilities Saving Tech-Heat High Temp. over 150C 9.9y</v>
      </c>
      <c r="O597" s="23" t="s">
        <v>32</v>
      </c>
      <c r="P597" s="23" t="s">
        <v>33</v>
      </c>
      <c r="Q597" s="23"/>
      <c r="R597" s="23"/>
      <c r="S597" s="19" t="s">
        <v>34</v>
      </c>
      <c r="V597" s="16" t="str">
        <f t="shared" ca="1" si="60"/>
        <v>LD</v>
      </c>
      <c r="W597" s="14" t="str">
        <f t="shared" ca="1" si="60"/>
        <v>Other utilities</v>
      </c>
      <c r="X597" s="3" t="str">
        <f>'EE investment costs'!D646</f>
        <v>HT-99</v>
      </c>
      <c r="Y597" s="3" t="str">
        <f>'EE investment costs'!E646</f>
        <v>Heat High Temp. over 150C</v>
      </c>
      <c r="AC597" s="123">
        <f>'EE investment costs'!C646</f>
        <v>9.9</v>
      </c>
      <c r="AD597" s="22"/>
    </row>
    <row r="598" spans="2:30">
      <c r="B598" s="14" t="str">
        <f t="shared" ca="1" si="56"/>
        <v>INDLDEFFRH-99</v>
      </c>
      <c r="C598" s="15" t="str">
        <f t="shared" ca="1" si="55"/>
        <v>ILDRH</v>
      </c>
      <c r="D598" s="16">
        <f>'EE investment costs'!$F$15</f>
        <v>2016</v>
      </c>
      <c r="E598" s="14">
        <f>VLOOKUP(X598,'EE investment costs'!$D$56:$R$656,15,0)</f>
        <v>17.101333333333336</v>
      </c>
      <c r="F598" s="17">
        <f ca="1">INDEX('EE investment costs'!$D$56:$R$656,MATCH(X598,'EE investment costs'!$D$56:$D$656,0),MATCH($V$8,'EE investment costs'!$D$56:$R$56,0))</f>
        <v>2370.1011365142676</v>
      </c>
      <c r="I598" s="18">
        <v>1</v>
      </c>
      <c r="J598" s="18">
        <v>1</v>
      </c>
      <c r="K598" s="14">
        <f t="shared" ca="1" si="59"/>
        <v>0</v>
      </c>
      <c r="M598" s="19" t="str">
        <f t="shared" ca="1" si="57"/>
        <v>INDLDEFFRH-99</v>
      </c>
      <c r="N598" s="23" t="str">
        <f t="shared" ca="1" si="58"/>
        <v>Other utilities Saving Tech-Heat Room Heat 9.9y</v>
      </c>
      <c r="O598" s="23" t="s">
        <v>32</v>
      </c>
      <c r="P598" s="23" t="s">
        <v>33</v>
      </c>
      <c r="Q598" s="23"/>
      <c r="R598" s="23"/>
      <c r="S598" s="19" t="s">
        <v>34</v>
      </c>
      <c r="V598" s="16" t="str">
        <f t="shared" ca="1" si="60"/>
        <v>LD</v>
      </c>
      <c r="W598" s="14" t="str">
        <f t="shared" ca="1" si="60"/>
        <v>Other utilities</v>
      </c>
      <c r="X598" s="3" t="str">
        <f>'EE investment costs'!D647</f>
        <v>RH-99</v>
      </c>
      <c r="Y598" s="3" t="str">
        <f>'EE investment costs'!E647</f>
        <v>Heat Room Heat</v>
      </c>
      <c r="AC598" s="123">
        <f>'EE investment costs'!C647</f>
        <v>9.9</v>
      </c>
      <c r="AD598" s="22"/>
    </row>
    <row r="599" spans="2:30">
      <c r="B599" s="14" t="str">
        <f t="shared" ca="1" si="56"/>
        <v>INDLDEFFLA-99</v>
      </c>
      <c r="C599" s="15" t="str">
        <f t="shared" ca="1" si="55"/>
        <v>ILDLA</v>
      </c>
      <c r="D599" s="16">
        <f>'EE investment costs'!$F$15</f>
        <v>2016</v>
      </c>
      <c r="E599" s="14">
        <f>VLOOKUP(X599,'EE investment costs'!$D$56:$R$656,15,0)</f>
        <v>4.6789666666666667</v>
      </c>
      <c r="F599" s="17">
        <f ca="1">INDEX('EE investment costs'!$D$56:$R$656,MATCH(X599,'EE investment costs'!$D$56:$D$656,0),MATCH($V$8,'EE investment costs'!$D$56:$R$56,0))</f>
        <v>2519.2740703350378</v>
      </c>
      <c r="I599" s="18">
        <v>1</v>
      </c>
      <c r="J599" s="18">
        <v>1</v>
      </c>
      <c r="K599" s="14">
        <f t="shared" ca="1" si="59"/>
        <v>0</v>
      </c>
      <c r="M599" s="19" t="str">
        <f t="shared" ca="1" si="57"/>
        <v>INDLDEFFLA-99</v>
      </c>
      <c r="N599" s="23" t="str">
        <f t="shared" ca="1" si="58"/>
        <v>Other utilities Saving Tech-Light 9.9y</v>
      </c>
      <c r="O599" s="23" t="s">
        <v>32</v>
      </c>
      <c r="P599" s="23" t="s">
        <v>33</v>
      </c>
      <c r="Q599" s="23"/>
      <c r="R599" s="23"/>
      <c r="S599" s="19" t="s">
        <v>34</v>
      </c>
      <c r="V599" s="16" t="str">
        <f t="shared" ca="1" si="60"/>
        <v>LD</v>
      </c>
      <c r="W599" s="14" t="str">
        <f t="shared" ca="1" si="60"/>
        <v>Other utilities</v>
      </c>
      <c r="X599" s="3" t="str">
        <f>'EE investment costs'!D648</f>
        <v>LA-99</v>
      </c>
      <c r="Y599" s="3" t="str">
        <f>'EE investment costs'!E648</f>
        <v>Light</v>
      </c>
      <c r="AC599" s="123">
        <f>'EE investment costs'!C648</f>
        <v>9.9</v>
      </c>
      <c r="AD599" s="22"/>
    </row>
    <row r="600" spans="2:30">
      <c r="B600" s="14" t="str">
        <f t="shared" ca="1" si="56"/>
        <v>INDLDEFFEM-99</v>
      </c>
      <c r="C600" s="15" t="str">
        <f t="shared" ca="1" si="55"/>
        <v>ILDEM</v>
      </c>
      <c r="D600" s="16">
        <f>'EE investment costs'!$F$15</f>
        <v>2016</v>
      </c>
      <c r="E600" s="14">
        <f>VLOOKUP(X600,'EE investment costs'!$D$56:$R$656,15,0)</f>
        <v>4.9129149999999999</v>
      </c>
      <c r="F600" s="17">
        <f ca="1">INDEX('EE investment costs'!$D$56:$R$656,MATCH(X600,'EE investment costs'!$D$56:$D$656,0),MATCH($V$8,'EE investment costs'!$D$56:$R$56,0))</f>
        <v>3453.9946441687298</v>
      </c>
      <c r="I600" s="18">
        <v>1</v>
      </c>
      <c r="J600" s="18">
        <v>1</v>
      </c>
      <c r="K600" s="14">
        <f t="shared" ca="1" si="59"/>
        <v>0</v>
      </c>
      <c r="M600" s="19" t="str">
        <f t="shared" ca="1" si="57"/>
        <v>INDLDEFFEM-99</v>
      </c>
      <c r="N600" s="23" t="str">
        <f t="shared" ca="1" si="58"/>
        <v>Other utilities Saving Tech-Electric Motors 9.9y</v>
      </c>
      <c r="O600" s="23" t="s">
        <v>32</v>
      </c>
      <c r="P600" s="23" t="s">
        <v>33</v>
      </c>
      <c r="Q600" s="23"/>
      <c r="R600" s="23"/>
      <c r="S600" s="19" t="s">
        <v>34</v>
      </c>
      <c r="V600" s="16" t="str">
        <f t="shared" ca="1" si="60"/>
        <v>LD</v>
      </c>
      <c r="W600" s="14" t="str">
        <f t="shared" ca="1" si="60"/>
        <v>Other utilities</v>
      </c>
      <c r="X600" s="3" t="str">
        <f>'EE investment costs'!D649</f>
        <v>EM-99</v>
      </c>
      <c r="Y600" s="3" t="str">
        <f>'EE investment costs'!E649</f>
        <v>Electric Motors</v>
      </c>
      <c r="AC600" s="123">
        <f>'EE investment costs'!C649</f>
        <v>9.9</v>
      </c>
      <c r="AD600" s="22"/>
    </row>
    <row r="601" spans="2:30">
      <c r="B601" s="14" t="str">
        <f t="shared" ca="1" si="56"/>
        <v>INDLDEFFTF-99</v>
      </c>
      <c r="C601" s="15" t="str">
        <f t="shared" ca="1" si="55"/>
        <v>ILDTF</v>
      </c>
      <c r="D601" s="16">
        <f>'EE investment costs'!$F$15</f>
        <v>2016</v>
      </c>
      <c r="E601" s="14">
        <f>VLOOKUP(X601,'EE investment costs'!$D$56:$R$656,15,0)</f>
        <v>19.916666666666668</v>
      </c>
      <c r="F601" s="17">
        <f ca="1">INDEX('EE investment costs'!$D$56:$R$656,MATCH(X601,'EE investment costs'!$D$56:$D$656,0),MATCH($V$8,'EE investment costs'!$D$56:$R$56,0))</f>
        <v>1454.6772969150315</v>
      </c>
      <c r="I601" s="18">
        <v>1</v>
      </c>
      <c r="J601" s="18">
        <v>1</v>
      </c>
      <c r="K601" s="14">
        <f t="shared" ca="1" si="59"/>
        <v>0</v>
      </c>
      <c r="M601" s="19" t="str">
        <f t="shared" ca="1" si="57"/>
        <v>INDLDEFFTF-99</v>
      </c>
      <c r="N601" s="23" t="str">
        <f t="shared" ca="1" si="58"/>
        <v>Other utilities Saving Tech-Haulage Tractors, Trucks, Fishing boats 9.9y</v>
      </c>
      <c r="O601" s="23" t="s">
        <v>32</v>
      </c>
      <c r="P601" s="23" t="s">
        <v>33</v>
      </c>
      <c r="Q601" s="23"/>
      <c r="R601" s="23"/>
      <c r="S601" s="19" t="s">
        <v>34</v>
      </c>
      <c r="V601" s="16" t="str">
        <f t="shared" ca="1" si="60"/>
        <v>LD</v>
      </c>
      <c r="W601" s="14" t="str">
        <f t="shared" ca="1" si="60"/>
        <v>Other utilities</v>
      </c>
      <c r="X601" s="3" t="str">
        <f>'EE investment costs'!D650</f>
        <v>TF-99</v>
      </c>
      <c r="Y601" s="3" t="str">
        <f>'EE investment costs'!E650</f>
        <v>Haulage Tractors, Trucks, Fishing boats</v>
      </c>
      <c r="AC601" s="123">
        <f>'EE investment costs'!C650</f>
        <v>9.9</v>
      </c>
      <c r="AD601" s="22"/>
    </row>
    <row r="602" spans="2:30">
      <c r="B602" s="14" t="str">
        <f t="shared" ca="1" si="56"/>
        <v>INDLDEFFMT-100</v>
      </c>
      <c r="C602" s="15" t="str">
        <f t="shared" ca="1" si="55"/>
        <v>ILDMT</v>
      </c>
      <c r="D602" s="16">
        <f>'EE investment costs'!$F$15</f>
        <v>2016</v>
      </c>
      <c r="E602" s="14">
        <f>VLOOKUP(X602,'EE investment costs'!$D$56:$R$656,15,0)</f>
        <v>6.6000000000000005</v>
      </c>
      <c r="F602" s="17">
        <f ca="1">INDEX('EE investment costs'!$D$56:$R$656,MATCH(X602,'EE investment costs'!$D$56:$D$656,0),MATCH($V$8,'EE investment costs'!$D$56:$R$56,0))</f>
        <v>1308.7000084750052</v>
      </c>
      <c r="I602" s="18">
        <v>1</v>
      </c>
      <c r="J602" s="18">
        <v>1</v>
      </c>
      <c r="K602" s="14">
        <f t="shared" ca="1" si="59"/>
        <v>0</v>
      </c>
      <c r="M602" s="19" t="str">
        <f t="shared" ca="1" si="57"/>
        <v>INDLDEFFMT-100</v>
      </c>
      <c r="N602" s="23" t="str">
        <f t="shared" ca="1" si="58"/>
        <v>Other utilities Saving Tech-Heat Medium Temp. up to 150C 10y</v>
      </c>
      <c r="O602" s="23" t="s">
        <v>32</v>
      </c>
      <c r="P602" s="23" t="s">
        <v>33</v>
      </c>
      <c r="Q602" s="23"/>
      <c r="R602" s="23"/>
      <c r="S602" s="19" t="s">
        <v>34</v>
      </c>
      <c r="V602" s="16" t="str">
        <f t="shared" ca="1" si="60"/>
        <v>LD</v>
      </c>
      <c r="W602" s="14" t="str">
        <f t="shared" ca="1" si="60"/>
        <v>Other utilities</v>
      </c>
      <c r="X602" s="3" t="str">
        <f>'EE investment costs'!D651</f>
        <v>MT-100</v>
      </c>
      <c r="Y602" s="3" t="str">
        <f>'EE investment costs'!E651</f>
        <v>Heat Medium Temp. up to 150C</v>
      </c>
      <c r="AC602" s="123">
        <f>'EE investment costs'!C651</f>
        <v>10</v>
      </c>
      <c r="AD602" s="22"/>
    </row>
    <row r="603" spans="2:30">
      <c r="B603" s="14" t="str">
        <f t="shared" ca="1" si="56"/>
        <v>INDLDEFFHT-100</v>
      </c>
      <c r="C603" s="15" t="str">
        <f t="shared" ca="1" si="55"/>
        <v>ILDHT</v>
      </c>
      <c r="D603" s="16">
        <f>'EE investment costs'!$F$15</f>
        <v>2016</v>
      </c>
      <c r="E603" s="14">
        <f>VLOOKUP(X603,'EE investment costs'!$D$56:$R$656,15,0)</f>
        <v>5.28</v>
      </c>
      <c r="F603" s="17">
        <f ca="1">INDEX('EE investment costs'!$D$56:$R$656,MATCH(X603,'EE investment costs'!$D$56:$D$656,0),MATCH($V$8,'EE investment costs'!$D$56:$R$56,0))</f>
        <v>858.87835634763496</v>
      </c>
      <c r="I603" s="18">
        <v>1</v>
      </c>
      <c r="J603" s="18">
        <v>1</v>
      </c>
      <c r="K603" s="14">
        <f t="shared" ca="1" si="59"/>
        <v>4</v>
      </c>
      <c r="M603" s="19" t="str">
        <f t="shared" ca="1" si="57"/>
        <v>INDLDEFFHT-100</v>
      </c>
      <c r="N603" s="23" t="str">
        <f t="shared" ca="1" si="58"/>
        <v>Other utilities Saving Tech-Heat High Temp. over 150C 10y</v>
      </c>
      <c r="O603" s="23" t="s">
        <v>32</v>
      </c>
      <c r="P603" s="23" t="s">
        <v>33</v>
      </c>
      <c r="Q603" s="23"/>
      <c r="R603" s="23"/>
      <c r="S603" s="19" t="s">
        <v>34</v>
      </c>
      <c r="V603" s="16" t="str">
        <f t="shared" ca="1" si="60"/>
        <v>LD</v>
      </c>
      <c r="W603" s="14" t="str">
        <f t="shared" ca="1" si="60"/>
        <v>Other utilities</v>
      </c>
      <c r="X603" s="3" t="str">
        <f>'EE investment costs'!D652</f>
        <v>HT-100</v>
      </c>
      <c r="Y603" s="3" t="str">
        <f>'EE investment costs'!E652</f>
        <v>Heat High Temp. over 150C</v>
      </c>
      <c r="AC603" s="123">
        <f>'EE investment costs'!C652</f>
        <v>10</v>
      </c>
      <c r="AD603" s="22"/>
    </row>
    <row r="604" spans="2:30">
      <c r="B604" s="14" t="str">
        <f t="shared" ca="1" si="56"/>
        <v>INDLDEFFRH-100</v>
      </c>
      <c r="C604" s="15" t="str">
        <f t="shared" ca="1" si="55"/>
        <v>ILDRH</v>
      </c>
      <c r="D604" s="16">
        <f>'EE investment costs'!$F$15</f>
        <v>2016</v>
      </c>
      <c r="E604" s="14">
        <f>VLOOKUP(X604,'EE investment costs'!$D$56:$R$656,15,0)</f>
        <v>17.12</v>
      </c>
      <c r="F604" s="17">
        <f ca="1">INDEX('EE investment costs'!$D$56:$R$656,MATCH(X604,'EE investment costs'!$D$56:$D$656,0),MATCH($V$8,'EE investment costs'!$D$56:$R$56,0))</f>
        <v>2407.1339667723032</v>
      </c>
      <c r="I604" s="18">
        <v>1</v>
      </c>
      <c r="J604" s="18">
        <v>1</v>
      </c>
      <c r="K604" s="14">
        <f t="shared" ca="1" si="59"/>
        <v>0</v>
      </c>
      <c r="M604" s="19" t="str">
        <f t="shared" ca="1" si="57"/>
        <v>INDLDEFFRH-100</v>
      </c>
      <c r="N604" s="23" t="str">
        <f t="shared" ca="1" si="58"/>
        <v>Other utilities Saving Tech-Heat Room Heat 10y</v>
      </c>
      <c r="O604" s="23" t="s">
        <v>32</v>
      </c>
      <c r="P604" s="23" t="s">
        <v>33</v>
      </c>
      <c r="Q604" s="23"/>
      <c r="R604" s="23"/>
      <c r="S604" s="19" t="s">
        <v>34</v>
      </c>
      <c r="V604" s="16" t="str">
        <f t="shared" ca="1" si="60"/>
        <v>LD</v>
      </c>
      <c r="W604" s="14" t="str">
        <f t="shared" ca="1" si="60"/>
        <v>Other utilities</v>
      </c>
      <c r="X604" s="3" t="str">
        <f>'EE investment costs'!D653</f>
        <v>RH-100</v>
      </c>
      <c r="Y604" s="3" t="str">
        <f>'EE investment costs'!E653</f>
        <v>Heat Room Heat</v>
      </c>
      <c r="AC604" s="123">
        <f>'EE investment costs'!C653</f>
        <v>10</v>
      </c>
      <c r="AD604" s="22"/>
    </row>
    <row r="605" spans="2:30">
      <c r="B605" s="14" t="str">
        <f t="shared" ca="1" si="56"/>
        <v>INDLDEFFLA-100</v>
      </c>
      <c r="C605" s="15" t="str">
        <f t="shared" ca="1" si="55"/>
        <v>ILDLA</v>
      </c>
      <c r="D605" s="16">
        <f>'EE investment costs'!$F$15</f>
        <v>2016</v>
      </c>
      <c r="E605" s="14">
        <f>VLOOKUP(X605,'EE investment costs'!$D$56:$R$656,15,0)</f>
        <v>4.6920000000000002</v>
      </c>
      <c r="F605" s="17">
        <f ca="1">INDEX('EE investment costs'!$D$56:$R$656,MATCH(X605,'EE investment costs'!$D$56:$D$656,0),MATCH($V$8,'EE investment costs'!$D$56:$R$56,0))</f>
        <v>2534.7485736810499</v>
      </c>
      <c r="I605" s="18">
        <v>1</v>
      </c>
      <c r="J605" s="18">
        <v>1</v>
      </c>
      <c r="K605" s="14">
        <f t="shared" ca="1" si="59"/>
        <v>0</v>
      </c>
      <c r="M605" s="19" t="str">
        <f t="shared" ca="1" si="57"/>
        <v>INDLDEFFLA-100</v>
      </c>
      <c r="N605" s="23" t="str">
        <f t="shared" ca="1" si="58"/>
        <v>Other utilities Saving Tech-Light 10y</v>
      </c>
      <c r="O605" s="23" t="s">
        <v>32</v>
      </c>
      <c r="P605" s="23" t="s">
        <v>33</v>
      </c>
      <c r="Q605" s="23"/>
      <c r="R605" s="23"/>
      <c r="S605" s="19" t="s">
        <v>34</v>
      </c>
      <c r="V605" s="16" t="str">
        <f t="shared" ca="1" si="60"/>
        <v>LD</v>
      </c>
      <c r="W605" s="14" t="str">
        <f t="shared" ca="1" si="60"/>
        <v>Other utilities</v>
      </c>
      <c r="X605" s="3" t="str">
        <f>'EE investment costs'!D654</f>
        <v>LA-100</v>
      </c>
      <c r="Y605" s="3" t="str">
        <f>'EE investment costs'!E654</f>
        <v>Light</v>
      </c>
      <c r="AC605" s="123">
        <f>'EE investment costs'!C654</f>
        <v>10</v>
      </c>
      <c r="AD605" s="22"/>
    </row>
    <row r="606" spans="2:30">
      <c r="B606" s="14" t="str">
        <f t="shared" ca="1" si="56"/>
        <v>INDLDEFFEM-100</v>
      </c>
      <c r="C606" s="15" t="str">
        <f t="shared" ca="1" si="55"/>
        <v>ILDEM</v>
      </c>
      <c r="D606" s="16">
        <f>'EE investment costs'!$F$15</f>
        <v>2016</v>
      </c>
      <c r="E606" s="14">
        <f>VLOOKUP(X606,'EE investment costs'!$D$56:$R$656,15,0)</f>
        <v>4.9265999999999996</v>
      </c>
      <c r="F606" s="17">
        <f ca="1">INDEX('EE investment costs'!$D$56:$R$656,MATCH(X606,'EE investment costs'!$D$56:$D$656,0),MATCH($V$8,'EE investment costs'!$D$56:$R$56,0))</f>
        <v>3484.5630796347655</v>
      </c>
      <c r="I606" s="18">
        <v>1</v>
      </c>
      <c r="J606" s="18">
        <v>1</v>
      </c>
      <c r="K606" s="14">
        <f t="shared" ca="1" si="59"/>
        <v>0</v>
      </c>
      <c r="M606" s="19" t="str">
        <f t="shared" ca="1" si="57"/>
        <v>INDLDEFFEM-100</v>
      </c>
      <c r="N606" s="23" t="str">
        <f t="shared" ca="1" si="58"/>
        <v>Other utilities Saving Tech-Electric Motors 10y</v>
      </c>
      <c r="O606" s="23" t="s">
        <v>32</v>
      </c>
      <c r="P606" s="23" t="s">
        <v>33</v>
      </c>
      <c r="Q606" s="23"/>
      <c r="R606" s="23"/>
      <c r="S606" s="19" t="s">
        <v>34</v>
      </c>
      <c r="V606" s="16" t="str">
        <f t="shared" ca="1" si="60"/>
        <v>LD</v>
      </c>
      <c r="W606" s="14" t="str">
        <f t="shared" ca="1" si="60"/>
        <v>Other utilities</v>
      </c>
      <c r="X606" s="3" t="str">
        <f>'EE investment costs'!D655</f>
        <v>EM-100</v>
      </c>
      <c r="Y606" s="3" t="str">
        <f>'EE investment costs'!E655</f>
        <v>Electric Motors</v>
      </c>
      <c r="AC606" s="123">
        <f>'EE investment costs'!C655</f>
        <v>10</v>
      </c>
      <c r="AD606" s="22"/>
    </row>
    <row r="607" spans="2:30" ht="13.5" thickBot="1">
      <c r="B607" s="14" t="str">
        <f t="shared" ca="1" si="56"/>
        <v>INDLDEFFTF-100</v>
      </c>
      <c r="C607" s="15" t="str">
        <f t="shared" ca="1" si="55"/>
        <v>ILDTF</v>
      </c>
      <c r="D607" s="16">
        <f>'EE investment costs'!$F$15</f>
        <v>2016</v>
      </c>
      <c r="E607" s="14">
        <f>VLOOKUP(X607,'EE investment costs'!$D$56:$R$656,15,0)</f>
        <v>20</v>
      </c>
      <c r="F607" s="17">
        <f ca="1">INDEX('EE investment costs'!$D$56:$R$656,MATCH(X607,'EE investment costs'!$D$56:$D$656,0),MATCH($V$8,'EE investment costs'!$D$56:$R$56,0))</f>
        <v>1469.3710069848801</v>
      </c>
      <c r="I607" s="18">
        <v>1</v>
      </c>
      <c r="J607" s="18">
        <v>1</v>
      </c>
      <c r="K607" s="14">
        <f t="shared" ca="1" si="59"/>
        <v>0</v>
      </c>
      <c r="M607" s="24" t="str">
        <f t="shared" ca="1" si="57"/>
        <v>INDLDEFFTF-100</v>
      </c>
      <c r="N607" s="25" t="str">
        <f t="shared" ca="1" si="58"/>
        <v>Other utilities Saving Tech-Haulage Tractors, Trucks, Fishing boats 10y</v>
      </c>
      <c r="O607" s="25" t="s">
        <v>32</v>
      </c>
      <c r="P607" s="25" t="s">
        <v>33</v>
      </c>
      <c r="Q607" s="25"/>
      <c r="R607" s="25"/>
      <c r="S607" s="24" t="s">
        <v>34</v>
      </c>
      <c r="V607" s="16" t="str">
        <f t="shared" ca="1" si="60"/>
        <v>LD</v>
      </c>
      <c r="W607" s="14" t="str">
        <f t="shared" ca="1" si="60"/>
        <v>Other utilities</v>
      </c>
      <c r="X607" s="3" t="str">
        <f>'EE investment costs'!D656</f>
        <v>TF-100</v>
      </c>
      <c r="Y607" s="3" t="str">
        <f>'EE investment costs'!E656</f>
        <v>Haulage Tractors, Trucks, Fishing boats</v>
      </c>
      <c r="AC607" s="123">
        <f>'EE investment costs'!C656</f>
        <v>10</v>
      </c>
      <c r="AD607" s="22"/>
    </row>
    <row r="608" spans="2:30">
      <c r="C608" s="15"/>
      <c r="D608" s="16"/>
      <c r="F608" s="17"/>
      <c r="I608" s="18"/>
      <c r="J608" s="18"/>
      <c r="M608" s="20"/>
      <c r="N608" s="21"/>
      <c r="O608" s="21"/>
      <c r="P608" s="21"/>
      <c r="Q608" s="21"/>
      <c r="R608" s="21"/>
      <c r="S608" s="20"/>
      <c r="V608" s="16"/>
      <c r="W608" s="14"/>
      <c r="X608" s="3"/>
      <c r="Y608" s="3"/>
      <c r="AC608" s="123"/>
      <c r="AD608" s="22"/>
    </row>
    <row r="609" spans="3:30">
      <c r="C609" s="15"/>
      <c r="D609" s="16"/>
      <c r="F609" s="17"/>
      <c r="I609" s="18"/>
      <c r="J609" s="18"/>
      <c r="M609" s="19"/>
      <c r="N609" s="23"/>
      <c r="O609" s="23"/>
      <c r="P609" s="23"/>
      <c r="Q609" s="23"/>
      <c r="R609" s="23"/>
      <c r="S609" s="19"/>
      <c r="V609" s="16"/>
      <c r="W609" s="14"/>
      <c r="X609" s="3"/>
      <c r="Y609" s="3"/>
      <c r="AC609" s="123"/>
      <c r="AD609" s="22"/>
    </row>
    <row r="610" spans="3:30">
      <c r="C610" s="15"/>
      <c r="D610" s="16"/>
      <c r="F610" s="17"/>
      <c r="I610" s="18"/>
      <c r="J610" s="18"/>
      <c r="M610" s="19"/>
      <c r="N610" s="23"/>
      <c r="O610" s="23"/>
      <c r="P610" s="23"/>
      <c r="Q610" s="23"/>
      <c r="R610" s="23"/>
      <c r="S610" s="19"/>
      <c r="V610" s="16"/>
      <c r="W610" s="14"/>
      <c r="X610" s="3"/>
      <c r="Y610" s="3"/>
      <c r="AC610" s="123"/>
      <c r="AD610" s="22"/>
    </row>
    <row r="611" spans="3:30">
      <c r="C611" s="15"/>
      <c r="D611" s="16"/>
      <c r="F611" s="17"/>
      <c r="I611" s="18"/>
      <c r="J611" s="18"/>
      <c r="M611" s="19"/>
      <c r="N611" s="23"/>
      <c r="O611" s="23"/>
      <c r="P611" s="23"/>
      <c r="Q611" s="23"/>
      <c r="R611" s="23"/>
      <c r="S611" s="19"/>
      <c r="V611" s="16"/>
      <c r="W611" s="14"/>
      <c r="X611" s="3"/>
      <c r="Y611" s="3"/>
      <c r="AC611" s="123"/>
      <c r="AD611" s="22"/>
    </row>
    <row r="612" spans="3:30">
      <c r="C612" s="15"/>
      <c r="D612" s="16"/>
      <c r="F612" s="17"/>
      <c r="I612" s="18"/>
      <c r="J612" s="18"/>
      <c r="M612" s="19"/>
      <c r="N612" s="23"/>
      <c r="O612" s="23"/>
      <c r="P612" s="23"/>
      <c r="Q612" s="23"/>
      <c r="R612" s="23"/>
      <c r="S612" s="19"/>
      <c r="V612" s="16"/>
      <c r="W612" s="14"/>
      <c r="X612" s="3"/>
      <c r="Y612" s="3"/>
      <c r="AC612" s="123"/>
      <c r="AD612" s="22"/>
    </row>
    <row r="613" spans="3:30">
      <c r="C613" s="15"/>
      <c r="D613" s="16"/>
      <c r="F613" s="17"/>
      <c r="I613" s="18"/>
      <c r="J613" s="18"/>
      <c r="M613" s="19"/>
      <c r="N613" s="23"/>
      <c r="O613" s="23"/>
      <c r="P613" s="23"/>
      <c r="Q613" s="23"/>
      <c r="R613" s="23"/>
      <c r="S613" s="19"/>
      <c r="V613" s="16"/>
      <c r="W613" s="14"/>
      <c r="X613" s="3"/>
      <c r="Y613" s="3"/>
      <c r="AC613" s="123"/>
      <c r="AD613" s="22"/>
    </row>
    <row r="614" spans="3:30">
      <c r="C614" s="15"/>
      <c r="D614" s="16"/>
      <c r="F614" s="17"/>
      <c r="I614" s="18"/>
      <c r="J614" s="18"/>
      <c r="M614" s="19"/>
      <c r="N614" s="23"/>
      <c r="O614" s="23"/>
      <c r="P614" s="23"/>
      <c r="Q614" s="23"/>
      <c r="R614" s="23"/>
      <c r="S614" s="19"/>
      <c r="V614" s="16"/>
      <c r="W614" s="14"/>
      <c r="X614" s="3"/>
      <c r="Y614" s="3"/>
      <c r="AC614" s="123"/>
      <c r="AD614" s="22"/>
    </row>
    <row r="615" spans="3:30">
      <c r="C615" s="15"/>
      <c r="D615" s="16"/>
      <c r="F615" s="17"/>
      <c r="I615" s="18"/>
      <c r="J615" s="18"/>
      <c r="M615" s="19"/>
      <c r="N615" s="23"/>
      <c r="O615" s="23"/>
      <c r="P615" s="23"/>
      <c r="Q615" s="23"/>
      <c r="R615" s="23"/>
      <c r="S615" s="19"/>
      <c r="V615" s="16"/>
      <c r="W615" s="14"/>
      <c r="X615" s="3"/>
      <c r="Y615" s="3"/>
      <c r="AC615" s="123"/>
      <c r="AD615" s="22"/>
    </row>
    <row r="616" spans="3:30">
      <c r="C616" s="15"/>
      <c r="D616" s="16"/>
      <c r="F616" s="17"/>
      <c r="I616" s="18"/>
      <c r="J616" s="18"/>
      <c r="M616" s="19"/>
      <c r="N616" s="23"/>
      <c r="O616" s="23"/>
      <c r="P616" s="23"/>
      <c r="Q616" s="23"/>
      <c r="R616" s="23"/>
      <c r="S616" s="19"/>
      <c r="V616" s="16"/>
      <c r="W616" s="14"/>
      <c r="X616" s="3"/>
      <c r="Y616" s="3"/>
      <c r="AC616" s="123"/>
      <c r="AD616" s="22"/>
    </row>
    <row r="617" spans="3:30">
      <c r="C617" s="15"/>
      <c r="D617" s="16"/>
      <c r="F617" s="17"/>
      <c r="I617" s="18"/>
      <c r="J617" s="18"/>
      <c r="M617" s="19"/>
      <c r="N617" s="23"/>
      <c r="O617" s="23"/>
      <c r="P617" s="23"/>
      <c r="Q617" s="23"/>
      <c r="R617" s="23"/>
      <c r="S617" s="19"/>
      <c r="V617" s="16"/>
      <c r="W617" s="14"/>
      <c r="X617" s="3"/>
      <c r="Y617" s="3"/>
      <c r="AC617" s="123"/>
      <c r="AD617" s="22"/>
    </row>
    <row r="618" spans="3:30">
      <c r="C618" s="15"/>
      <c r="D618" s="16"/>
      <c r="F618" s="17"/>
      <c r="I618" s="18"/>
      <c r="J618" s="18"/>
      <c r="M618" s="19"/>
      <c r="N618" s="23"/>
      <c r="O618" s="23"/>
      <c r="P618" s="23"/>
      <c r="Q618" s="23"/>
      <c r="R618" s="23"/>
      <c r="S618" s="19"/>
      <c r="V618" s="16"/>
      <c r="W618" s="14"/>
      <c r="X618" s="3"/>
      <c r="Y618" s="3"/>
      <c r="AC618" s="123"/>
      <c r="AD618" s="22"/>
    </row>
    <row r="619" spans="3:30">
      <c r="C619" s="15"/>
      <c r="D619" s="16"/>
      <c r="F619" s="17"/>
      <c r="I619" s="18"/>
      <c r="J619" s="18"/>
      <c r="M619" s="19"/>
      <c r="N619" s="23"/>
      <c r="O619" s="23"/>
      <c r="P619" s="23"/>
      <c r="Q619" s="23"/>
      <c r="R619" s="23"/>
      <c r="S619" s="19"/>
      <c r="V619" s="16"/>
      <c r="W619" s="14"/>
      <c r="X619" s="3"/>
      <c r="Y619" s="3"/>
      <c r="AC619" s="123"/>
      <c r="AD619" s="22"/>
    </row>
    <row r="620" spans="3:30">
      <c r="C620" s="15"/>
      <c r="D620" s="16"/>
      <c r="F620" s="17"/>
      <c r="I620" s="18"/>
      <c r="J620" s="18"/>
      <c r="M620" s="19"/>
      <c r="N620" s="23"/>
      <c r="O620" s="23"/>
      <c r="P620" s="23"/>
      <c r="Q620" s="23"/>
      <c r="R620" s="23"/>
      <c r="S620" s="19"/>
      <c r="V620" s="16"/>
      <c r="W620" s="14"/>
      <c r="X620" s="3"/>
      <c r="Y620" s="3"/>
      <c r="AC620" s="123"/>
      <c r="AD620" s="22"/>
    </row>
    <row r="621" spans="3:30">
      <c r="C621" s="15"/>
      <c r="D621" s="16"/>
      <c r="F621" s="17"/>
      <c r="I621" s="18"/>
      <c r="J621" s="18"/>
      <c r="M621" s="19"/>
      <c r="N621" s="23"/>
      <c r="O621" s="23"/>
      <c r="P621" s="23"/>
      <c r="Q621" s="23"/>
      <c r="R621" s="23"/>
      <c r="S621" s="19"/>
      <c r="V621" s="16"/>
      <c r="W621" s="14"/>
      <c r="X621" s="3"/>
      <c r="Y621" s="3"/>
      <c r="AC621" s="123"/>
      <c r="AD621" s="22"/>
    </row>
    <row r="622" spans="3:30">
      <c r="C622" s="15"/>
      <c r="D622" s="16"/>
      <c r="F622" s="17"/>
      <c r="I622" s="18"/>
      <c r="J622" s="18"/>
      <c r="M622" s="19"/>
      <c r="N622" s="23"/>
      <c r="O622" s="23"/>
      <c r="P622" s="23"/>
      <c r="Q622" s="23"/>
      <c r="R622" s="23"/>
      <c r="S622" s="19"/>
      <c r="V622" s="16"/>
      <c r="W622" s="14"/>
      <c r="X622" s="3"/>
      <c r="Y622" s="3"/>
      <c r="AC622" s="123"/>
      <c r="AD622" s="22"/>
    </row>
    <row r="623" spans="3:30">
      <c r="C623" s="15"/>
      <c r="D623" s="16"/>
      <c r="F623" s="17"/>
      <c r="I623" s="18"/>
      <c r="J623" s="18"/>
      <c r="M623" s="19"/>
      <c r="N623" s="23"/>
      <c r="O623" s="23"/>
      <c r="P623" s="23"/>
      <c r="Q623" s="23"/>
      <c r="R623" s="23"/>
      <c r="S623" s="19"/>
      <c r="V623" s="16"/>
      <c r="W623" s="14"/>
      <c r="X623" s="3"/>
      <c r="Y623" s="3"/>
      <c r="AC623" s="123"/>
      <c r="AD623" s="22"/>
    </row>
    <row r="624" spans="3:30">
      <c r="C624" s="15"/>
      <c r="D624" s="16"/>
      <c r="F624" s="17"/>
      <c r="I624" s="18"/>
      <c r="J624" s="18"/>
      <c r="M624" s="19"/>
      <c r="N624" s="23"/>
      <c r="O624" s="23"/>
      <c r="P624" s="23"/>
      <c r="Q624" s="23"/>
      <c r="R624" s="23"/>
      <c r="S624" s="19"/>
      <c r="V624" s="16"/>
      <c r="W624" s="14"/>
      <c r="X624" s="3"/>
      <c r="Y624" s="3"/>
      <c r="AC624" s="123"/>
      <c r="AD624" s="22"/>
    </row>
    <row r="625" spans="3:30">
      <c r="C625" s="15"/>
      <c r="D625" s="16"/>
      <c r="F625" s="17"/>
      <c r="I625" s="18"/>
      <c r="J625" s="18"/>
      <c r="M625" s="19"/>
      <c r="N625" s="23"/>
      <c r="O625" s="23"/>
      <c r="P625" s="23"/>
      <c r="Q625" s="23"/>
      <c r="R625" s="23"/>
      <c r="S625" s="19"/>
      <c r="V625" s="16"/>
      <c r="W625" s="14"/>
      <c r="X625" s="3"/>
      <c r="Y625" s="3"/>
      <c r="AC625" s="123"/>
      <c r="AD625" s="22"/>
    </row>
    <row r="626" spans="3:30">
      <c r="C626" s="15"/>
      <c r="D626" s="16"/>
      <c r="F626" s="17"/>
      <c r="I626" s="18"/>
      <c r="J626" s="18"/>
      <c r="M626" s="19"/>
      <c r="N626" s="23"/>
      <c r="O626" s="23"/>
      <c r="P626" s="23"/>
      <c r="Q626" s="23"/>
      <c r="R626" s="23"/>
      <c r="S626" s="19"/>
      <c r="V626" s="16"/>
      <c r="W626" s="14"/>
      <c r="X626" s="3"/>
      <c r="Y626" s="3"/>
      <c r="AC626" s="123"/>
      <c r="AD626" s="22"/>
    </row>
    <row r="627" spans="3:30">
      <c r="C627" s="15"/>
      <c r="D627" s="16"/>
      <c r="F627" s="17"/>
      <c r="I627" s="18"/>
      <c r="J627" s="18"/>
      <c r="M627" s="19"/>
      <c r="N627" s="23"/>
      <c r="O627" s="23"/>
      <c r="P627" s="23"/>
      <c r="Q627" s="23"/>
      <c r="R627" s="23"/>
      <c r="S627" s="19"/>
      <c r="V627" s="16"/>
      <c r="W627" s="14"/>
      <c r="X627" s="3"/>
      <c r="Y627" s="3"/>
      <c r="AC627" s="123"/>
      <c r="AD627" s="22"/>
    </row>
    <row r="628" spans="3:30">
      <c r="C628" s="15"/>
      <c r="D628" s="16"/>
      <c r="F628" s="17"/>
      <c r="I628" s="18"/>
      <c r="J628" s="18"/>
      <c r="M628" s="19"/>
      <c r="N628" s="23"/>
      <c r="O628" s="23"/>
      <c r="P628" s="23"/>
      <c r="Q628" s="23"/>
      <c r="R628" s="23"/>
      <c r="S628" s="19"/>
      <c r="V628" s="16"/>
      <c r="W628" s="14"/>
      <c r="X628" s="3"/>
      <c r="Y628" s="3"/>
      <c r="AC628" s="123"/>
      <c r="AD628" s="22"/>
    </row>
    <row r="629" spans="3:30">
      <c r="C629" s="15"/>
      <c r="D629" s="16"/>
      <c r="F629" s="17"/>
      <c r="I629" s="18"/>
      <c r="J629" s="18"/>
      <c r="M629" s="19"/>
      <c r="N629" s="23"/>
      <c r="O629" s="23"/>
      <c r="P629" s="23"/>
      <c r="Q629" s="23"/>
      <c r="R629" s="23"/>
      <c r="S629" s="19"/>
      <c r="V629" s="16"/>
      <c r="W629" s="14"/>
      <c r="X629" s="3"/>
      <c r="Y629" s="3"/>
      <c r="AC629" s="123"/>
      <c r="AD629" s="22"/>
    </row>
    <row r="630" spans="3:30">
      <c r="C630" s="15"/>
      <c r="D630" s="16"/>
      <c r="F630" s="17"/>
      <c r="I630" s="18"/>
      <c r="J630" s="18"/>
      <c r="M630" s="19"/>
      <c r="N630" s="23"/>
      <c r="O630" s="23"/>
      <c r="P630" s="23"/>
      <c r="Q630" s="23"/>
      <c r="R630" s="23"/>
      <c r="S630" s="19"/>
      <c r="V630" s="16"/>
      <c r="W630" s="14"/>
      <c r="X630" s="3"/>
      <c r="Y630" s="3"/>
      <c r="AC630" s="123"/>
      <c r="AD630" s="22"/>
    </row>
    <row r="631" spans="3:30">
      <c r="C631" s="15"/>
      <c r="D631" s="16"/>
      <c r="F631" s="17"/>
      <c r="I631" s="18"/>
      <c r="J631" s="18"/>
      <c r="M631" s="19"/>
      <c r="N631" s="23"/>
      <c r="O631" s="23"/>
      <c r="P631" s="23"/>
      <c r="Q631" s="23"/>
      <c r="R631" s="23"/>
      <c r="S631" s="19"/>
      <c r="V631" s="16"/>
      <c r="W631" s="14"/>
      <c r="X631" s="3"/>
      <c r="Y631" s="3"/>
      <c r="AC631" s="123"/>
      <c r="AD631" s="22"/>
    </row>
    <row r="632" spans="3:30">
      <c r="C632" s="15"/>
      <c r="D632" s="16"/>
      <c r="F632" s="17"/>
      <c r="I632" s="18"/>
      <c r="J632" s="18"/>
      <c r="M632" s="19"/>
      <c r="N632" s="23"/>
      <c r="O632" s="23"/>
      <c r="P632" s="23"/>
      <c r="Q632" s="23"/>
      <c r="R632" s="23"/>
      <c r="S632" s="19"/>
      <c r="V632" s="16"/>
      <c r="W632" s="14"/>
      <c r="X632" s="3"/>
      <c r="Y632" s="3"/>
      <c r="AC632" s="123"/>
      <c r="AD632" s="22"/>
    </row>
    <row r="633" spans="3:30">
      <c r="C633" s="15"/>
      <c r="D633" s="16"/>
      <c r="F633" s="17"/>
      <c r="I633" s="18"/>
      <c r="J633" s="18"/>
      <c r="M633" s="19"/>
      <c r="N633" s="23"/>
      <c r="O633" s="23"/>
      <c r="P633" s="23"/>
      <c r="Q633" s="23"/>
      <c r="R633" s="23"/>
      <c r="S633" s="19"/>
      <c r="V633" s="16"/>
      <c r="W633" s="14"/>
      <c r="X633" s="3"/>
      <c r="Y633" s="3"/>
      <c r="AC633" s="123"/>
      <c r="AD633" s="22"/>
    </row>
    <row r="634" spans="3:30">
      <c r="C634" s="15"/>
      <c r="D634" s="16"/>
      <c r="F634" s="17"/>
      <c r="I634" s="18"/>
      <c r="J634" s="18"/>
      <c r="M634" s="19"/>
      <c r="N634" s="23"/>
      <c r="O634" s="23"/>
      <c r="P634" s="23"/>
      <c r="Q634" s="23"/>
      <c r="R634" s="23"/>
      <c r="S634" s="19"/>
      <c r="V634" s="16"/>
      <c r="W634" s="14"/>
      <c r="X634" s="3"/>
      <c r="Y634" s="3"/>
      <c r="AC634" s="123"/>
      <c r="AD634" s="22"/>
    </row>
    <row r="635" spans="3:30">
      <c r="C635" s="15"/>
      <c r="D635" s="16"/>
      <c r="F635" s="17"/>
      <c r="I635" s="18"/>
      <c r="J635" s="18"/>
      <c r="M635" s="19"/>
      <c r="N635" s="23"/>
      <c r="O635" s="23"/>
      <c r="P635" s="23"/>
      <c r="Q635" s="23"/>
      <c r="R635" s="23"/>
      <c r="S635" s="19"/>
      <c r="V635" s="16"/>
      <c r="W635" s="14"/>
      <c r="X635" s="3"/>
      <c r="Y635" s="3"/>
      <c r="AC635" s="123"/>
      <c r="AD635" s="22"/>
    </row>
    <row r="636" spans="3:30">
      <c r="C636" s="15"/>
      <c r="D636" s="16"/>
      <c r="F636" s="17"/>
      <c r="I636" s="18"/>
      <c r="J636" s="18"/>
      <c r="M636" s="19"/>
      <c r="N636" s="23"/>
      <c r="O636" s="23"/>
      <c r="P636" s="23"/>
      <c r="Q636" s="23"/>
      <c r="R636" s="23"/>
      <c r="S636" s="19"/>
      <c r="V636" s="16"/>
      <c r="W636" s="14"/>
      <c r="X636" s="3"/>
      <c r="Y636" s="3"/>
      <c r="AC636" s="123"/>
      <c r="AD636" s="22"/>
    </row>
    <row r="637" spans="3:30">
      <c r="C637" s="15"/>
      <c r="D637" s="16"/>
      <c r="F637" s="17"/>
      <c r="I637" s="18"/>
      <c r="J637" s="18"/>
      <c r="M637" s="19"/>
      <c r="N637" s="23"/>
      <c r="O637" s="23"/>
      <c r="P637" s="23"/>
      <c r="Q637" s="23"/>
      <c r="R637" s="23"/>
      <c r="S637" s="19"/>
      <c r="V637" s="16"/>
      <c r="W637" s="14"/>
      <c r="X637" s="3"/>
      <c r="Y637" s="3"/>
      <c r="AC637" s="123"/>
      <c r="AD637" s="22"/>
    </row>
    <row r="638" spans="3:30">
      <c r="C638" s="15"/>
      <c r="D638" s="16"/>
      <c r="F638" s="17"/>
      <c r="I638" s="18"/>
      <c r="J638" s="18"/>
      <c r="M638" s="19"/>
      <c r="N638" s="23"/>
      <c r="O638" s="23"/>
      <c r="P638" s="23"/>
      <c r="Q638" s="23"/>
      <c r="R638" s="23"/>
      <c r="S638" s="19"/>
      <c r="V638" s="16"/>
      <c r="W638" s="14"/>
      <c r="X638" s="3"/>
      <c r="Y638" s="3"/>
      <c r="AC638" s="123"/>
      <c r="AD638" s="22"/>
    </row>
    <row r="639" spans="3:30">
      <c r="C639" s="15"/>
      <c r="D639" s="16"/>
      <c r="F639" s="17"/>
      <c r="I639" s="18"/>
      <c r="J639" s="18"/>
      <c r="M639" s="19"/>
      <c r="N639" s="23"/>
      <c r="O639" s="23"/>
      <c r="P639" s="23"/>
      <c r="Q639" s="23"/>
      <c r="R639" s="23"/>
      <c r="S639" s="19"/>
      <c r="V639" s="16"/>
      <c r="W639" s="14"/>
      <c r="X639" s="3"/>
      <c r="Y639" s="3"/>
      <c r="AC639" s="123"/>
      <c r="AD639" s="22"/>
    </row>
    <row r="640" spans="3:30">
      <c r="C640" s="15"/>
      <c r="D640" s="16"/>
      <c r="F640" s="17"/>
      <c r="I640" s="18"/>
      <c r="J640" s="18"/>
      <c r="M640" s="19"/>
      <c r="N640" s="23"/>
      <c r="O640" s="23"/>
      <c r="P640" s="23"/>
      <c r="Q640" s="23"/>
      <c r="R640" s="23"/>
      <c r="S640" s="19"/>
      <c r="V640" s="16"/>
      <c r="W640" s="14"/>
      <c r="X640" s="3"/>
      <c r="Y640" s="3"/>
      <c r="AC640" s="123"/>
      <c r="AD640" s="22"/>
    </row>
    <row r="641" spans="3:30">
      <c r="C641" s="15"/>
      <c r="D641" s="16"/>
      <c r="F641" s="17"/>
      <c r="I641" s="18"/>
      <c r="J641" s="18"/>
      <c r="M641" s="19"/>
      <c r="N641" s="23"/>
      <c r="O641" s="23"/>
      <c r="P641" s="23"/>
      <c r="Q641" s="23"/>
      <c r="R641" s="23"/>
      <c r="S641" s="19"/>
      <c r="V641" s="16"/>
      <c r="W641" s="14"/>
      <c r="X641" s="3"/>
      <c r="Y641" s="3"/>
      <c r="AC641" s="123"/>
      <c r="AD641" s="22"/>
    </row>
    <row r="642" spans="3:30">
      <c r="C642" s="15"/>
      <c r="D642" s="16"/>
      <c r="F642" s="17"/>
      <c r="I642" s="18"/>
      <c r="J642" s="18"/>
      <c r="M642" s="19"/>
      <c r="N642" s="23"/>
      <c r="O642" s="23"/>
      <c r="P642" s="23"/>
      <c r="Q642" s="23"/>
      <c r="R642" s="23"/>
      <c r="S642" s="19"/>
      <c r="V642" s="16"/>
      <c r="W642" s="14"/>
      <c r="X642" s="3"/>
      <c r="Y642" s="3"/>
      <c r="AC642" s="123"/>
      <c r="AD642" s="22"/>
    </row>
    <row r="643" spans="3:30">
      <c r="C643" s="15"/>
      <c r="D643" s="16"/>
      <c r="F643" s="17"/>
      <c r="I643" s="18"/>
      <c r="J643" s="18"/>
      <c r="M643" s="19"/>
      <c r="N643" s="23"/>
      <c r="O643" s="23"/>
      <c r="P643" s="23"/>
      <c r="Q643" s="23"/>
      <c r="R643" s="23"/>
      <c r="S643" s="19"/>
      <c r="V643" s="16"/>
      <c r="W643" s="14"/>
      <c r="X643" s="3"/>
      <c r="Y643" s="3"/>
      <c r="AC643" s="123"/>
      <c r="AD643" s="22"/>
    </row>
    <row r="644" spans="3:30">
      <c r="C644" s="15"/>
      <c r="D644" s="16"/>
      <c r="F644" s="17"/>
      <c r="I644" s="18"/>
      <c r="J644" s="18"/>
      <c r="M644" s="19"/>
      <c r="N644" s="23"/>
      <c r="O644" s="23"/>
      <c r="P644" s="23"/>
      <c r="Q644" s="23"/>
      <c r="R644" s="23"/>
      <c r="S644" s="19"/>
      <c r="V644" s="16"/>
      <c r="W644" s="14"/>
      <c r="X644" s="3"/>
      <c r="Y644" s="3"/>
      <c r="AC644" s="123"/>
      <c r="AD644" s="22"/>
    </row>
    <row r="645" spans="3:30">
      <c r="C645" s="15"/>
      <c r="D645" s="16"/>
      <c r="F645" s="17"/>
      <c r="I645" s="18"/>
      <c r="J645" s="18"/>
      <c r="M645" s="19"/>
      <c r="N645" s="23"/>
      <c r="O645" s="23"/>
      <c r="P645" s="23"/>
      <c r="Q645" s="23"/>
      <c r="R645" s="23"/>
      <c r="S645" s="19"/>
      <c r="V645" s="16"/>
      <c r="W645" s="14"/>
      <c r="X645" s="3"/>
      <c r="Y645" s="3"/>
      <c r="AC645" s="123"/>
      <c r="AD645" s="22"/>
    </row>
    <row r="646" spans="3:30">
      <c r="C646" s="15"/>
      <c r="D646" s="16"/>
      <c r="F646" s="17"/>
      <c r="I646" s="18"/>
      <c r="J646" s="18"/>
      <c r="M646" s="19"/>
      <c r="N646" s="23"/>
      <c r="O646" s="23"/>
      <c r="P646" s="23"/>
      <c r="Q646" s="23"/>
      <c r="R646" s="23"/>
      <c r="S646" s="19"/>
      <c r="V646" s="16"/>
      <c r="W646" s="14"/>
      <c r="X646" s="3"/>
      <c r="Y646" s="3"/>
      <c r="AC646" s="123"/>
      <c r="AD646" s="22"/>
    </row>
    <row r="647" spans="3:30">
      <c r="C647" s="15"/>
      <c r="D647" s="16"/>
      <c r="F647" s="17"/>
      <c r="I647" s="18"/>
      <c r="J647" s="18"/>
      <c r="M647" s="19"/>
      <c r="N647" s="23"/>
      <c r="O647" s="23"/>
      <c r="P647" s="23"/>
      <c r="Q647" s="23"/>
      <c r="R647" s="23"/>
      <c r="S647" s="19"/>
      <c r="V647" s="16"/>
      <c r="W647" s="14"/>
      <c r="X647" s="3"/>
      <c r="Y647" s="3"/>
      <c r="AC647" s="123"/>
      <c r="AD647" s="22"/>
    </row>
    <row r="648" spans="3:30">
      <c r="C648" s="15"/>
      <c r="D648" s="16"/>
      <c r="F648" s="17"/>
      <c r="I648" s="18"/>
      <c r="J648" s="18"/>
      <c r="M648" s="19"/>
      <c r="N648" s="23"/>
      <c r="O648" s="23"/>
      <c r="P648" s="23"/>
      <c r="Q648" s="23"/>
      <c r="R648" s="23"/>
      <c r="S648" s="19"/>
      <c r="V648" s="16"/>
      <c r="W648" s="14"/>
      <c r="X648" s="3"/>
      <c r="Y648" s="3"/>
      <c r="AC648" s="123"/>
      <c r="AD648" s="22"/>
    </row>
    <row r="649" spans="3:30">
      <c r="C649" s="15"/>
      <c r="D649" s="16"/>
      <c r="F649" s="17"/>
      <c r="I649" s="18"/>
      <c r="J649" s="18"/>
      <c r="M649" s="19"/>
      <c r="N649" s="23"/>
      <c r="O649" s="23"/>
      <c r="P649" s="23"/>
      <c r="Q649" s="23"/>
      <c r="R649" s="23"/>
      <c r="S649" s="19"/>
      <c r="V649" s="16"/>
      <c r="W649" s="14"/>
      <c r="X649" s="3"/>
      <c r="Y649" s="3"/>
      <c r="AC649" s="123"/>
      <c r="AD649" s="22"/>
    </row>
    <row r="650" spans="3:30">
      <c r="C650" s="15"/>
      <c r="D650" s="16"/>
      <c r="F650" s="17"/>
      <c r="I650" s="18"/>
      <c r="J650" s="18"/>
      <c r="M650" s="19"/>
      <c r="N650" s="23"/>
      <c r="O650" s="23"/>
      <c r="P650" s="23"/>
      <c r="Q650" s="23"/>
      <c r="R650" s="23"/>
      <c r="S650" s="19"/>
      <c r="V650" s="16"/>
      <c r="W650" s="14"/>
      <c r="X650" s="3"/>
      <c r="Y650" s="3"/>
      <c r="AC650" s="123"/>
      <c r="AD650" s="22"/>
    </row>
    <row r="651" spans="3:30">
      <c r="C651" s="15"/>
      <c r="D651" s="16"/>
      <c r="F651" s="17"/>
      <c r="I651" s="18"/>
      <c r="J651" s="18"/>
      <c r="M651" s="19"/>
      <c r="N651" s="23"/>
      <c r="O651" s="23"/>
      <c r="P651" s="23"/>
      <c r="Q651" s="23"/>
      <c r="R651" s="23"/>
      <c r="S651" s="19"/>
      <c r="V651" s="16"/>
      <c r="W651" s="14"/>
      <c r="X651" s="3"/>
      <c r="Y651" s="3"/>
      <c r="AC651" s="123"/>
      <c r="AD651" s="22"/>
    </row>
    <row r="652" spans="3:30">
      <c r="C652" s="15"/>
      <c r="D652" s="16"/>
      <c r="F652" s="17"/>
      <c r="I652" s="18"/>
      <c r="J652" s="18"/>
      <c r="M652" s="19"/>
      <c r="N652" s="23"/>
      <c r="O652" s="23"/>
      <c r="P652" s="23"/>
      <c r="Q652" s="23"/>
      <c r="R652" s="23"/>
      <c r="S652" s="19"/>
      <c r="V652" s="16"/>
      <c r="W652" s="14"/>
      <c r="X652" s="3"/>
      <c r="Y652" s="3"/>
      <c r="AC652" s="123"/>
      <c r="AD652" s="22"/>
    </row>
    <row r="653" spans="3:30">
      <c r="C653" s="15"/>
      <c r="D653" s="16"/>
      <c r="F653" s="17"/>
      <c r="I653" s="18"/>
      <c r="J653" s="18"/>
      <c r="M653" s="19"/>
      <c r="N653" s="23"/>
      <c r="O653" s="23"/>
      <c r="P653" s="23"/>
      <c r="Q653" s="23"/>
      <c r="R653" s="23"/>
      <c r="S653" s="19"/>
      <c r="V653" s="16"/>
      <c r="W653" s="14"/>
      <c r="X653" s="3"/>
      <c r="Y653" s="3"/>
      <c r="AC653" s="123"/>
      <c r="AD653" s="22"/>
    </row>
    <row r="654" spans="3:30">
      <c r="C654" s="15"/>
      <c r="D654" s="16"/>
      <c r="F654" s="17"/>
      <c r="I654" s="18"/>
      <c r="J654" s="18"/>
      <c r="M654" s="19"/>
      <c r="N654" s="23"/>
      <c r="O654" s="23"/>
      <c r="P654" s="23"/>
      <c r="Q654" s="23"/>
      <c r="R654" s="23"/>
      <c r="S654" s="19"/>
      <c r="V654" s="16"/>
      <c r="W654" s="14"/>
      <c r="X654" s="3"/>
      <c r="Y654" s="3"/>
      <c r="AC654" s="123"/>
      <c r="AD654" s="22"/>
    </row>
    <row r="655" spans="3:30">
      <c r="C655" s="15"/>
      <c r="D655" s="16"/>
      <c r="F655" s="17"/>
      <c r="I655" s="18"/>
      <c r="J655" s="18"/>
      <c r="M655" s="19"/>
      <c r="N655" s="23"/>
      <c r="O655" s="23"/>
      <c r="P655" s="23"/>
      <c r="Q655" s="23"/>
      <c r="R655" s="23"/>
      <c r="S655" s="19"/>
      <c r="V655" s="16"/>
      <c r="W655" s="14"/>
      <c r="X655" s="3"/>
      <c r="Y655" s="3"/>
      <c r="AC655" s="123"/>
      <c r="AD655" s="22"/>
    </row>
    <row r="656" spans="3:30">
      <c r="C656" s="15"/>
      <c r="D656" s="16"/>
      <c r="F656" s="17"/>
      <c r="I656" s="18"/>
      <c r="J656" s="18"/>
      <c r="M656" s="19"/>
      <c r="N656" s="23"/>
      <c r="O656" s="23"/>
      <c r="P656" s="23"/>
      <c r="Q656" s="23"/>
      <c r="R656" s="23"/>
      <c r="S656" s="19"/>
      <c r="V656" s="16"/>
      <c r="W656" s="14"/>
      <c r="X656" s="3"/>
      <c r="Y656" s="3"/>
      <c r="AC656" s="123"/>
    </row>
    <row r="657" spans="3:29">
      <c r="C657" s="15"/>
      <c r="D657" s="16"/>
      <c r="F657" s="17"/>
      <c r="I657" s="18"/>
      <c r="J657" s="18"/>
      <c r="M657" s="19"/>
      <c r="N657" s="23"/>
      <c r="O657" s="23"/>
      <c r="P657" s="23"/>
      <c r="Q657" s="23"/>
      <c r="R657" s="23"/>
      <c r="S657" s="19"/>
      <c r="T657" s="14"/>
      <c r="U657" s="14"/>
      <c r="V657" s="16"/>
      <c r="W657" s="14"/>
      <c r="X657" s="3"/>
      <c r="Y657" s="3"/>
      <c r="AC657" s="123"/>
    </row>
    <row r="658" spans="3:29">
      <c r="C658" s="15"/>
      <c r="D658" s="16"/>
      <c r="F658" s="17"/>
      <c r="I658" s="18"/>
      <c r="J658" s="18"/>
      <c r="M658" s="19"/>
      <c r="N658" s="23"/>
      <c r="O658" s="23"/>
      <c r="P658" s="23"/>
      <c r="Q658" s="23"/>
      <c r="R658" s="23"/>
      <c r="S658" s="19"/>
      <c r="T658" s="14"/>
      <c r="U658" s="14"/>
      <c r="V658" s="16"/>
      <c r="W658" s="14"/>
      <c r="X658" s="3"/>
      <c r="Y658" s="3"/>
      <c r="AC658" s="123"/>
    </row>
    <row r="659" spans="3:29">
      <c r="C659" s="15"/>
      <c r="D659" s="16"/>
      <c r="F659" s="17"/>
      <c r="I659" s="18"/>
      <c r="J659" s="18"/>
      <c r="M659" s="19"/>
      <c r="N659" s="23"/>
      <c r="O659" s="23"/>
      <c r="P659" s="23"/>
      <c r="Q659" s="23"/>
      <c r="R659" s="23"/>
      <c r="S659" s="19"/>
      <c r="T659" s="14"/>
      <c r="U659" s="14"/>
      <c r="V659" s="16"/>
      <c r="W659" s="14"/>
      <c r="X659" s="3"/>
      <c r="Y659" s="3"/>
      <c r="AC659" s="123"/>
    </row>
    <row r="660" spans="3:29">
      <c r="C660" s="15"/>
      <c r="D660" s="16"/>
      <c r="F660" s="17"/>
      <c r="I660" s="18"/>
      <c r="J660" s="18"/>
      <c r="M660" s="19"/>
      <c r="N660" s="23"/>
      <c r="O660" s="23"/>
      <c r="P660" s="23"/>
      <c r="Q660" s="23"/>
      <c r="R660" s="23"/>
      <c r="S660" s="19"/>
      <c r="T660" s="14"/>
      <c r="U660" s="14"/>
      <c r="V660" s="16"/>
      <c r="W660" s="14"/>
      <c r="X660" s="3"/>
      <c r="Y660" s="3"/>
      <c r="AC660" s="123"/>
    </row>
    <row r="661" spans="3:29">
      <c r="C661" s="15"/>
      <c r="D661" s="16"/>
      <c r="F661" s="17"/>
      <c r="I661" s="18"/>
      <c r="J661" s="18"/>
      <c r="M661" s="19"/>
      <c r="N661" s="23"/>
      <c r="O661" s="23"/>
      <c r="P661" s="23"/>
      <c r="Q661" s="23"/>
      <c r="R661" s="23"/>
      <c r="S661" s="19"/>
      <c r="T661" s="14"/>
      <c r="U661" s="14"/>
      <c r="V661" s="16"/>
      <c r="W661" s="14"/>
      <c r="X661" s="3"/>
      <c r="Y661" s="3"/>
      <c r="AC661" s="123"/>
    </row>
    <row r="662" spans="3:29">
      <c r="C662" s="15"/>
      <c r="D662" s="16"/>
      <c r="F662" s="17"/>
      <c r="I662" s="18"/>
      <c r="J662" s="18"/>
      <c r="M662" s="19"/>
      <c r="N662" s="23"/>
      <c r="O662" s="23"/>
      <c r="P662" s="23"/>
      <c r="Q662" s="23"/>
      <c r="R662" s="23"/>
      <c r="S662" s="19"/>
      <c r="T662" s="14"/>
      <c r="U662" s="14"/>
      <c r="V662" s="16"/>
      <c r="W662" s="14"/>
      <c r="X662" s="3"/>
      <c r="Y662" s="3"/>
      <c r="AC662" s="123"/>
    </row>
    <row r="663" spans="3:29">
      <c r="C663" s="15"/>
      <c r="D663" s="16"/>
      <c r="F663" s="17"/>
      <c r="I663" s="18"/>
      <c r="J663" s="18"/>
      <c r="M663" s="19"/>
      <c r="N663" s="23"/>
      <c r="O663" s="23"/>
      <c r="P663" s="23"/>
      <c r="Q663" s="23"/>
      <c r="R663" s="23"/>
      <c r="S663" s="19"/>
      <c r="T663" s="14"/>
      <c r="U663" s="14"/>
      <c r="V663" s="16"/>
      <c r="W663" s="14"/>
      <c r="X663" s="3"/>
      <c r="Y663" s="3"/>
      <c r="Z663" s="14"/>
      <c r="AC663" s="123"/>
    </row>
    <row r="664" spans="3:29">
      <c r="C664" s="15"/>
      <c r="D664" s="16"/>
      <c r="F664" s="17"/>
      <c r="I664" s="18"/>
      <c r="J664" s="18"/>
      <c r="M664" s="19"/>
      <c r="N664" s="23"/>
      <c r="O664" s="23"/>
      <c r="P664" s="23"/>
      <c r="Q664" s="23"/>
      <c r="R664" s="23"/>
      <c r="S664" s="19"/>
      <c r="T664" s="14"/>
      <c r="U664" s="14"/>
      <c r="V664" s="16"/>
      <c r="W664" s="14"/>
      <c r="X664" s="3"/>
      <c r="Y664" s="3"/>
      <c r="Z664" s="14"/>
      <c r="AC664" s="123"/>
    </row>
    <row r="665" spans="3:29">
      <c r="C665" s="15"/>
      <c r="D665" s="16"/>
      <c r="F665" s="17"/>
      <c r="I665" s="18"/>
      <c r="J665" s="18"/>
      <c r="M665" s="19"/>
      <c r="N665" s="23"/>
      <c r="O665" s="23"/>
      <c r="P665" s="23"/>
      <c r="Q665" s="23"/>
      <c r="R665" s="23"/>
      <c r="S665" s="19"/>
      <c r="T665" s="14"/>
      <c r="U665" s="14"/>
      <c r="V665" s="16"/>
      <c r="W665" s="14"/>
      <c r="X665" s="3"/>
      <c r="Y665" s="3"/>
      <c r="Z665" s="14"/>
      <c r="AC665" s="123"/>
    </row>
    <row r="666" spans="3:29">
      <c r="C666" s="15"/>
      <c r="D666" s="16"/>
      <c r="F666" s="17"/>
      <c r="I666" s="18"/>
      <c r="J666" s="18"/>
      <c r="M666" s="19"/>
      <c r="N666" s="23"/>
      <c r="O666" s="23"/>
      <c r="P666" s="23"/>
      <c r="Q666" s="23"/>
      <c r="R666" s="23"/>
      <c r="S666" s="19"/>
      <c r="T666" s="14"/>
      <c r="U666" s="14"/>
      <c r="V666" s="16"/>
      <c r="W666" s="14"/>
      <c r="X666" s="3"/>
      <c r="Y666" s="3"/>
      <c r="Z666" s="14"/>
      <c r="AC666" s="123"/>
    </row>
    <row r="667" spans="3:29" ht="13.5" thickBot="1">
      <c r="C667" s="15"/>
      <c r="D667" s="16"/>
      <c r="F667" s="17"/>
      <c r="I667" s="18"/>
      <c r="J667" s="18"/>
      <c r="M667" s="24"/>
      <c r="N667" s="25"/>
      <c r="O667" s="25"/>
      <c r="P667" s="25"/>
      <c r="Q667" s="25"/>
      <c r="R667" s="25"/>
      <c r="S667" s="24"/>
      <c r="T667" s="14"/>
      <c r="U667" s="14"/>
      <c r="V667" s="16"/>
      <c r="W667" s="14"/>
      <c r="X667" s="3"/>
      <c r="Y667" s="3"/>
      <c r="Z667" s="14"/>
      <c r="AC667" s="123"/>
    </row>
    <row r="668" spans="3:29">
      <c r="C668" s="15"/>
      <c r="D668" s="16"/>
      <c r="F668" s="17"/>
      <c r="I668" s="18"/>
      <c r="J668" s="18"/>
      <c r="M668" s="20"/>
      <c r="N668" s="21"/>
      <c r="O668" s="21"/>
      <c r="P668" s="21"/>
      <c r="Q668" s="21"/>
      <c r="R668" s="21"/>
      <c r="S668" s="20"/>
      <c r="T668" s="14"/>
      <c r="U668" s="14"/>
      <c r="V668" s="16"/>
      <c r="W668" s="14"/>
      <c r="X668" s="3"/>
      <c r="Y668" s="3"/>
      <c r="Z668" s="14"/>
      <c r="AC668" s="123"/>
    </row>
    <row r="669" spans="3:29">
      <c r="C669" s="15"/>
      <c r="D669" s="16"/>
      <c r="F669" s="17"/>
      <c r="I669" s="18"/>
      <c r="J669" s="18"/>
      <c r="M669" s="19"/>
      <c r="N669" s="23"/>
      <c r="O669" s="23"/>
      <c r="P669" s="23"/>
      <c r="Q669" s="23"/>
      <c r="R669" s="23"/>
      <c r="S669" s="19"/>
      <c r="T669" s="14"/>
      <c r="U669" s="14"/>
      <c r="V669" s="16"/>
      <c r="W669" s="14"/>
      <c r="X669" s="3"/>
      <c r="Y669" s="3"/>
      <c r="Z669" s="14"/>
      <c r="AC669" s="123"/>
    </row>
    <row r="670" spans="3:29">
      <c r="C670" s="15"/>
      <c r="D670" s="16"/>
      <c r="F670" s="17"/>
      <c r="I670" s="18"/>
      <c r="J670" s="18"/>
      <c r="M670" s="19"/>
      <c r="N670" s="23"/>
      <c r="O670" s="23"/>
      <c r="P670" s="23"/>
      <c r="Q670" s="23"/>
      <c r="R670" s="23"/>
      <c r="S670" s="19"/>
      <c r="T670" s="14"/>
      <c r="U670" s="14"/>
      <c r="V670" s="16"/>
      <c r="W670" s="14"/>
      <c r="X670" s="3"/>
      <c r="Y670" s="3"/>
      <c r="Z670" s="14"/>
      <c r="AC670" s="123"/>
    </row>
    <row r="671" spans="3:29">
      <c r="C671" s="15"/>
      <c r="D671" s="16"/>
      <c r="F671" s="17"/>
      <c r="I671" s="18"/>
      <c r="J671" s="18"/>
      <c r="M671" s="19"/>
      <c r="N671" s="23"/>
      <c r="O671" s="23"/>
      <c r="P671" s="23"/>
      <c r="Q671" s="23"/>
      <c r="R671" s="23"/>
      <c r="S671" s="19"/>
      <c r="T671" s="14"/>
      <c r="U671" s="14"/>
      <c r="V671" s="16"/>
      <c r="W671" s="14"/>
      <c r="X671" s="3"/>
      <c r="Y671" s="3"/>
      <c r="Z671" s="14"/>
      <c r="AC671" s="123"/>
    </row>
    <row r="672" spans="3:29">
      <c r="C672" s="15"/>
      <c r="D672" s="16"/>
      <c r="F672" s="17"/>
      <c r="I672" s="18"/>
      <c r="J672" s="18"/>
      <c r="M672" s="19"/>
      <c r="N672" s="23"/>
      <c r="O672" s="23"/>
      <c r="P672" s="23"/>
      <c r="Q672" s="23"/>
      <c r="R672" s="23"/>
      <c r="S672" s="19"/>
      <c r="T672" s="14"/>
      <c r="U672" s="14"/>
      <c r="V672" s="16"/>
      <c r="W672" s="14"/>
      <c r="X672" s="3"/>
      <c r="Y672" s="3"/>
      <c r="Z672" s="14"/>
      <c r="AC672" s="123"/>
    </row>
    <row r="673" spans="3:29">
      <c r="C673" s="15"/>
      <c r="D673" s="16"/>
      <c r="F673" s="17"/>
      <c r="I673" s="18"/>
      <c r="J673" s="18"/>
      <c r="M673" s="19"/>
      <c r="N673" s="23"/>
      <c r="O673" s="23"/>
      <c r="P673" s="23"/>
      <c r="Q673" s="23"/>
      <c r="R673" s="23"/>
      <c r="S673" s="19"/>
      <c r="T673" s="14"/>
      <c r="U673" s="14"/>
      <c r="V673" s="16"/>
      <c r="W673" s="14"/>
      <c r="X673" s="3"/>
      <c r="Y673" s="3"/>
      <c r="Z673" s="14"/>
      <c r="AC673" s="123"/>
    </row>
    <row r="674" spans="3:29">
      <c r="C674" s="15"/>
      <c r="D674" s="16"/>
      <c r="F674" s="17"/>
      <c r="I674" s="18"/>
      <c r="J674" s="18"/>
      <c r="M674" s="19"/>
      <c r="N674" s="23"/>
      <c r="O674" s="23"/>
      <c r="P674" s="23"/>
      <c r="Q674" s="23"/>
      <c r="R674" s="23"/>
      <c r="S674" s="19"/>
      <c r="T674" s="14"/>
      <c r="U674" s="14"/>
      <c r="V674" s="16"/>
      <c r="W674" s="14"/>
      <c r="X674" s="3"/>
      <c r="Y674" s="3"/>
      <c r="Z674" s="14"/>
      <c r="AC674" s="123"/>
    </row>
    <row r="675" spans="3:29">
      <c r="C675" s="15"/>
      <c r="D675" s="16"/>
      <c r="F675" s="17"/>
      <c r="I675" s="18"/>
      <c r="J675" s="18"/>
      <c r="M675" s="19"/>
      <c r="N675" s="23"/>
      <c r="O675" s="23"/>
      <c r="P675" s="23"/>
      <c r="Q675" s="23"/>
      <c r="R675" s="23"/>
      <c r="S675" s="19"/>
      <c r="T675" s="14"/>
      <c r="U675" s="14"/>
      <c r="V675" s="16"/>
      <c r="W675" s="14"/>
      <c r="X675" s="3"/>
      <c r="Y675" s="3"/>
      <c r="Z675" s="14"/>
      <c r="AC675" s="123"/>
    </row>
    <row r="676" spans="3:29">
      <c r="C676" s="15"/>
      <c r="D676" s="16"/>
      <c r="F676" s="17"/>
      <c r="I676" s="18"/>
      <c r="J676" s="18"/>
      <c r="M676" s="19"/>
      <c r="N676" s="23"/>
      <c r="O676" s="23"/>
      <c r="P676" s="23"/>
      <c r="Q676" s="23"/>
      <c r="R676" s="23"/>
      <c r="S676" s="19"/>
      <c r="T676" s="14"/>
      <c r="U676" s="14"/>
      <c r="V676" s="16"/>
      <c r="W676" s="14"/>
      <c r="X676" s="3"/>
      <c r="Y676" s="3"/>
      <c r="Z676" s="14"/>
      <c r="AC676" s="123"/>
    </row>
    <row r="677" spans="3:29">
      <c r="C677" s="15"/>
      <c r="D677" s="16"/>
      <c r="F677" s="17"/>
      <c r="I677" s="18"/>
      <c r="J677" s="18"/>
      <c r="M677" s="19"/>
      <c r="N677" s="23"/>
      <c r="O677" s="23"/>
      <c r="P677" s="23"/>
      <c r="Q677" s="23"/>
      <c r="R677" s="23"/>
      <c r="S677" s="19"/>
      <c r="T677" s="14"/>
      <c r="U677" s="14"/>
      <c r="V677" s="16"/>
      <c r="W677" s="14"/>
      <c r="X677" s="3"/>
      <c r="Y677" s="3"/>
      <c r="Z677" s="14"/>
      <c r="AC677" s="123"/>
    </row>
    <row r="678" spans="3:29">
      <c r="C678" s="15"/>
      <c r="D678" s="16"/>
      <c r="F678" s="17"/>
      <c r="I678" s="18"/>
      <c r="J678" s="18"/>
      <c r="M678" s="19"/>
      <c r="N678" s="23"/>
      <c r="O678" s="23"/>
      <c r="P678" s="23"/>
      <c r="Q678" s="23"/>
      <c r="R678" s="23"/>
      <c r="S678" s="19"/>
      <c r="T678" s="14"/>
      <c r="U678" s="14"/>
      <c r="V678" s="16"/>
      <c r="W678" s="14"/>
      <c r="X678" s="3"/>
      <c r="Y678" s="3"/>
      <c r="Z678" s="14"/>
      <c r="AC678" s="123"/>
    </row>
    <row r="679" spans="3:29">
      <c r="C679" s="15"/>
      <c r="D679" s="16"/>
      <c r="F679" s="17"/>
      <c r="I679" s="18"/>
      <c r="J679" s="18"/>
      <c r="M679" s="19"/>
      <c r="N679" s="23"/>
      <c r="O679" s="23"/>
      <c r="P679" s="23"/>
      <c r="Q679" s="23"/>
      <c r="R679" s="23"/>
      <c r="S679" s="19"/>
      <c r="T679" s="14"/>
      <c r="U679" s="14"/>
      <c r="V679" s="16"/>
      <c r="W679" s="14"/>
      <c r="X679" s="3"/>
      <c r="Y679" s="3"/>
      <c r="Z679" s="14"/>
      <c r="AC679" s="123"/>
    </row>
    <row r="680" spans="3:29">
      <c r="C680" s="15"/>
      <c r="D680" s="16"/>
      <c r="F680" s="17"/>
      <c r="I680" s="18"/>
      <c r="J680" s="18"/>
      <c r="M680" s="19"/>
      <c r="N680" s="23"/>
      <c r="O680" s="23"/>
      <c r="P680" s="23"/>
      <c r="Q680" s="23"/>
      <c r="R680" s="23"/>
      <c r="S680" s="19"/>
      <c r="T680" s="14"/>
      <c r="U680" s="14"/>
      <c r="V680" s="16"/>
      <c r="W680" s="14"/>
      <c r="X680" s="3"/>
      <c r="Y680" s="3"/>
      <c r="Z680" s="14"/>
      <c r="AC680" s="123"/>
    </row>
    <row r="681" spans="3:29">
      <c r="C681" s="15"/>
      <c r="D681" s="16"/>
      <c r="F681" s="17"/>
      <c r="I681" s="18"/>
      <c r="J681" s="18"/>
      <c r="M681" s="19"/>
      <c r="N681" s="23"/>
      <c r="O681" s="23"/>
      <c r="P681" s="23"/>
      <c r="Q681" s="23"/>
      <c r="R681" s="23"/>
      <c r="S681" s="19"/>
      <c r="T681" s="14"/>
      <c r="U681" s="14"/>
      <c r="V681" s="16"/>
      <c r="W681" s="14"/>
      <c r="X681" s="3"/>
      <c r="Y681" s="3"/>
      <c r="Z681" s="14"/>
      <c r="AC681" s="123"/>
    </row>
    <row r="682" spans="3:29">
      <c r="C682" s="15"/>
      <c r="D682" s="16"/>
      <c r="F682" s="17"/>
      <c r="I682" s="18"/>
      <c r="J682" s="18"/>
      <c r="M682" s="19"/>
      <c r="N682" s="23"/>
      <c r="O682" s="23"/>
      <c r="P682" s="23"/>
      <c r="Q682" s="23"/>
      <c r="R682" s="23"/>
      <c r="S682" s="19"/>
      <c r="T682" s="14"/>
      <c r="U682" s="14"/>
      <c r="V682" s="16"/>
      <c r="W682" s="14"/>
      <c r="X682" s="3"/>
      <c r="Y682" s="3"/>
      <c r="Z682" s="14"/>
      <c r="AC682" s="123"/>
    </row>
    <row r="683" spans="3:29">
      <c r="C683" s="15"/>
      <c r="D683" s="16"/>
      <c r="F683" s="17"/>
      <c r="I683" s="18"/>
      <c r="J683" s="18"/>
      <c r="M683" s="19"/>
      <c r="N683" s="23"/>
      <c r="O683" s="23"/>
      <c r="P683" s="23"/>
      <c r="Q683" s="23"/>
      <c r="R683" s="23"/>
      <c r="S683" s="19"/>
      <c r="T683" s="14"/>
      <c r="U683" s="14"/>
      <c r="V683" s="16"/>
      <c r="W683" s="14"/>
      <c r="X683" s="3"/>
      <c r="Y683" s="3"/>
      <c r="Z683" s="14"/>
      <c r="AC683" s="123"/>
    </row>
    <row r="684" spans="3:29">
      <c r="C684" s="15"/>
      <c r="D684" s="16"/>
      <c r="F684" s="17"/>
      <c r="I684" s="18"/>
      <c r="J684" s="18"/>
      <c r="M684" s="19"/>
      <c r="N684" s="23"/>
      <c r="O684" s="23"/>
      <c r="P684" s="23"/>
      <c r="Q684" s="23"/>
      <c r="R684" s="23"/>
      <c r="S684" s="19"/>
      <c r="T684" s="14"/>
      <c r="U684" s="14"/>
      <c r="V684" s="16"/>
      <c r="W684" s="14"/>
      <c r="X684" s="3"/>
      <c r="Y684" s="3"/>
      <c r="Z684" s="14"/>
      <c r="AC684" s="123"/>
    </row>
    <row r="685" spans="3:29">
      <c r="C685" s="15"/>
      <c r="D685" s="16"/>
      <c r="F685" s="17"/>
      <c r="I685" s="18"/>
      <c r="J685" s="18"/>
      <c r="M685" s="19"/>
      <c r="N685" s="23"/>
      <c r="O685" s="23"/>
      <c r="P685" s="23"/>
      <c r="Q685" s="23"/>
      <c r="R685" s="23"/>
      <c r="S685" s="19"/>
      <c r="T685" s="14"/>
      <c r="U685" s="14"/>
      <c r="V685" s="16"/>
      <c r="W685" s="14"/>
      <c r="X685" s="3"/>
      <c r="Y685" s="3"/>
      <c r="Z685" s="14"/>
      <c r="AC685" s="123"/>
    </row>
    <row r="686" spans="3:29">
      <c r="C686" s="15"/>
      <c r="D686" s="16"/>
      <c r="F686" s="17"/>
      <c r="I686" s="18"/>
      <c r="J686" s="18"/>
      <c r="M686" s="19"/>
      <c r="N686" s="23"/>
      <c r="O686" s="23"/>
      <c r="P686" s="23"/>
      <c r="Q686" s="23"/>
      <c r="R686" s="23"/>
      <c r="S686" s="19"/>
      <c r="T686" s="14"/>
      <c r="U686" s="14"/>
      <c r="V686" s="16"/>
      <c r="W686" s="14"/>
      <c r="X686" s="3"/>
      <c r="Y686" s="3"/>
      <c r="Z686" s="14"/>
      <c r="AC686" s="123"/>
    </row>
    <row r="687" spans="3:29">
      <c r="C687" s="15"/>
      <c r="D687" s="16"/>
      <c r="F687" s="17"/>
      <c r="I687" s="18"/>
      <c r="J687" s="18"/>
      <c r="M687" s="19"/>
      <c r="N687" s="23"/>
      <c r="O687" s="23"/>
      <c r="P687" s="23"/>
      <c r="Q687" s="23"/>
      <c r="R687" s="23"/>
      <c r="S687" s="19"/>
      <c r="T687" s="14"/>
      <c r="U687" s="14"/>
      <c r="V687" s="16"/>
      <c r="W687" s="14"/>
      <c r="X687" s="3"/>
      <c r="Y687" s="3"/>
      <c r="Z687" s="14"/>
      <c r="AC687" s="123"/>
    </row>
    <row r="688" spans="3:29">
      <c r="C688" s="15"/>
      <c r="D688" s="16"/>
      <c r="F688" s="17"/>
      <c r="I688" s="18"/>
      <c r="J688" s="18"/>
      <c r="M688" s="19"/>
      <c r="N688" s="23"/>
      <c r="O688" s="23"/>
      <c r="P688" s="23"/>
      <c r="Q688" s="23"/>
      <c r="R688" s="23"/>
      <c r="S688" s="19"/>
      <c r="T688" s="14"/>
      <c r="U688" s="14"/>
      <c r="V688" s="16"/>
      <c r="W688" s="14"/>
      <c r="X688" s="3"/>
      <c r="Y688" s="3"/>
      <c r="Z688" s="14"/>
      <c r="AC688" s="123"/>
    </row>
    <row r="689" spans="3:29">
      <c r="C689" s="15"/>
      <c r="D689" s="16"/>
      <c r="F689" s="17"/>
      <c r="I689" s="18"/>
      <c r="J689" s="18"/>
      <c r="M689" s="19"/>
      <c r="N689" s="23"/>
      <c r="O689" s="23"/>
      <c r="P689" s="23"/>
      <c r="Q689" s="23"/>
      <c r="R689" s="23"/>
      <c r="S689" s="19"/>
      <c r="T689" s="14"/>
      <c r="U689" s="14"/>
      <c r="V689" s="16"/>
      <c r="W689" s="14"/>
      <c r="X689" s="3"/>
      <c r="Y689" s="3"/>
      <c r="Z689" s="14"/>
      <c r="AC689" s="123"/>
    </row>
    <row r="690" spans="3:29">
      <c r="C690" s="15"/>
      <c r="D690" s="16"/>
      <c r="F690" s="17"/>
      <c r="I690" s="18"/>
      <c r="J690" s="18"/>
      <c r="M690" s="19"/>
      <c r="N690" s="23"/>
      <c r="O690" s="23"/>
      <c r="P690" s="23"/>
      <c r="Q690" s="23"/>
      <c r="R690" s="23"/>
      <c r="S690" s="19"/>
      <c r="T690" s="14"/>
      <c r="U690" s="14"/>
      <c r="V690" s="16"/>
      <c r="W690" s="14"/>
      <c r="X690" s="3"/>
      <c r="Y690" s="3"/>
      <c r="Z690" s="14"/>
      <c r="AC690" s="123"/>
    </row>
    <row r="691" spans="3:29">
      <c r="C691" s="15"/>
      <c r="D691" s="16"/>
      <c r="F691" s="17"/>
      <c r="I691" s="18"/>
      <c r="J691" s="18"/>
      <c r="M691" s="19"/>
      <c r="N691" s="23"/>
      <c r="O691" s="23"/>
      <c r="P691" s="23"/>
      <c r="Q691" s="23"/>
      <c r="R691" s="23"/>
      <c r="S691" s="19"/>
      <c r="T691" s="14"/>
      <c r="U691" s="14"/>
      <c r="V691" s="16"/>
      <c r="W691" s="14"/>
      <c r="X691" s="3"/>
      <c r="Y691" s="3"/>
      <c r="Z691" s="14"/>
      <c r="AC691" s="123"/>
    </row>
    <row r="692" spans="3:29">
      <c r="C692" s="15"/>
      <c r="D692" s="16"/>
      <c r="F692" s="17"/>
      <c r="I692" s="18"/>
      <c r="J692" s="18"/>
      <c r="M692" s="19"/>
      <c r="N692" s="23"/>
      <c r="O692" s="23"/>
      <c r="P692" s="23"/>
      <c r="Q692" s="23"/>
      <c r="R692" s="23"/>
      <c r="S692" s="19"/>
      <c r="T692" s="14"/>
      <c r="U692" s="14"/>
      <c r="V692" s="16"/>
      <c r="W692" s="14"/>
      <c r="X692" s="3"/>
      <c r="Y692" s="3"/>
      <c r="Z692" s="14"/>
      <c r="AC692" s="123"/>
    </row>
    <row r="693" spans="3:29">
      <c r="C693" s="15"/>
      <c r="D693" s="16"/>
      <c r="F693" s="17"/>
      <c r="I693" s="18"/>
      <c r="J693" s="18"/>
      <c r="M693" s="19"/>
      <c r="N693" s="23"/>
      <c r="O693" s="23"/>
      <c r="P693" s="23"/>
      <c r="Q693" s="23"/>
      <c r="R693" s="23"/>
      <c r="S693" s="19"/>
      <c r="T693" s="14"/>
      <c r="U693" s="14"/>
      <c r="V693" s="16"/>
      <c r="W693" s="14"/>
      <c r="X693" s="3"/>
      <c r="Y693" s="3"/>
      <c r="Z693" s="14"/>
      <c r="AC693" s="123"/>
    </row>
    <row r="694" spans="3:29">
      <c r="C694" s="15"/>
      <c r="D694" s="16"/>
      <c r="F694" s="17"/>
      <c r="I694" s="18"/>
      <c r="J694" s="18"/>
      <c r="M694" s="19"/>
      <c r="N694" s="23"/>
      <c r="O694" s="23"/>
      <c r="P694" s="23"/>
      <c r="Q694" s="23"/>
      <c r="R694" s="23"/>
      <c r="S694" s="19"/>
      <c r="T694" s="14"/>
      <c r="U694" s="14"/>
      <c r="V694" s="16"/>
      <c r="W694" s="14"/>
      <c r="X694" s="3"/>
      <c r="Y694" s="3"/>
      <c r="Z694" s="14"/>
      <c r="AC694" s="123"/>
    </row>
    <row r="695" spans="3:29">
      <c r="C695" s="15"/>
      <c r="D695" s="16"/>
      <c r="F695" s="17"/>
      <c r="I695" s="18"/>
      <c r="J695" s="18"/>
      <c r="M695" s="19"/>
      <c r="N695" s="23"/>
      <c r="O695" s="23"/>
      <c r="P695" s="23"/>
      <c r="Q695" s="23"/>
      <c r="R695" s="23"/>
      <c r="S695" s="19"/>
      <c r="T695" s="14"/>
      <c r="U695" s="14"/>
      <c r="V695" s="16"/>
      <c r="W695" s="14"/>
      <c r="X695" s="3"/>
      <c r="Y695" s="3"/>
      <c r="Z695" s="14"/>
      <c r="AC695" s="123"/>
    </row>
    <row r="696" spans="3:29">
      <c r="C696" s="15"/>
      <c r="D696" s="16"/>
      <c r="F696" s="17"/>
      <c r="I696" s="18"/>
      <c r="J696" s="18"/>
      <c r="M696" s="19"/>
      <c r="N696" s="23"/>
      <c r="O696" s="23"/>
      <c r="P696" s="23"/>
      <c r="Q696" s="23"/>
      <c r="R696" s="23"/>
      <c r="S696" s="19"/>
      <c r="T696" s="14"/>
      <c r="U696" s="14"/>
      <c r="V696" s="16"/>
      <c r="W696" s="14"/>
      <c r="X696" s="3"/>
      <c r="Y696" s="3"/>
      <c r="Z696" s="14"/>
      <c r="AC696" s="123"/>
    </row>
    <row r="697" spans="3:29">
      <c r="C697" s="15"/>
      <c r="D697" s="16"/>
      <c r="F697" s="17"/>
      <c r="I697" s="18"/>
      <c r="J697" s="18"/>
      <c r="M697" s="19"/>
      <c r="N697" s="23"/>
      <c r="O697" s="23"/>
      <c r="P697" s="23"/>
      <c r="Q697" s="23"/>
      <c r="R697" s="23"/>
      <c r="S697" s="19"/>
      <c r="T697" s="14"/>
      <c r="U697" s="14"/>
      <c r="V697" s="16"/>
      <c r="W697" s="14"/>
      <c r="X697" s="3"/>
      <c r="Y697" s="3"/>
      <c r="Z697" s="14"/>
      <c r="AC697" s="123"/>
    </row>
    <row r="698" spans="3:29">
      <c r="C698" s="15"/>
      <c r="D698" s="16"/>
      <c r="F698" s="17"/>
      <c r="I698" s="18"/>
      <c r="J698" s="18"/>
      <c r="M698" s="19"/>
      <c r="N698" s="23"/>
      <c r="O698" s="23"/>
      <c r="P698" s="23"/>
      <c r="Q698" s="23"/>
      <c r="R698" s="23"/>
      <c r="S698" s="19"/>
      <c r="T698" s="14"/>
      <c r="U698" s="14"/>
      <c r="V698" s="16"/>
      <c r="W698" s="14"/>
      <c r="X698" s="3"/>
      <c r="Y698" s="3"/>
      <c r="Z698" s="14"/>
      <c r="AC698" s="123"/>
    </row>
    <row r="699" spans="3:29">
      <c r="C699" s="15"/>
      <c r="D699" s="16"/>
      <c r="F699" s="17"/>
      <c r="I699" s="18"/>
      <c r="J699" s="18"/>
      <c r="M699" s="19"/>
      <c r="N699" s="23"/>
      <c r="O699" s="23"/>
      <c r="P699" s="23"/>
      <c r="Q699" s="23"/>
      <c r="R699" s="23"/>
      <c r="S699" s="19"/>
      <c r="T699" s="14"/>
      <c r="U699" s="14"/>
      <c r="V699" s="16"/>
      <c r="W699" s="14"/>
      <c r="X699" s="3"/>
      <c r="Y699" s="3"/>
      <c r="Z699" s="14"/>
      <c r="AC699" s="123"/>
    </row>
    <row r="700" spans="3:29">
      <c r="C700" s="15"/>
      <c r="D700" s="16"/>
      <c r="F700" s="17"/>
      <c r="I700" s="18"/>
      <c r="J700" s="18"/>
      <c r="M700" s="19"/>
      <c r="N700" s="23"/>
      <c r="O700" s="23"/>
      <c r="P700" s="23"/>
      <c r="Q700" s="23"/>
      <c r="R700" s="23"/>
      <c r="S700" s="19"/>
      <c r="T700" s="14"/>
      <c r="U700" s="14"/>
      <c r="V700" s="16"/>
      <c r="W700" s="14"/>
      <c r="X700" s="3"/>
      <c r="Y700" s="3"/>
      <c r="Z700" s="14"/>
      <c r="AC700" s="123"/>
    </row>
    <row r="701" spans="3:29">
      <c r="C701" s="15"/>
      <c r="D701" s="16"/>
      <c r="F701" s="17"/>
      <c r="I701" s="18"/>
      <c r="J701" s="18"/>
      <c r="M701" s="19"/>
      <c r="N701" s="23"/>
      <c r="O701" s="23"/>
      <c r="P701" s="23"/>
      <c r="Q701" s="23"/>
      <c r="R701" s="23"/>
      <c r="S701" s="19"/>
      <c r="T701" s="14"/>
      <c r="U701" s="14"/>
      <c r="V701" s="16"/>
      <c r="W701" s="14"/>
      <c r="X701" s="3"/>
      <c r="Y701" s="3"/>
      <c r="Z701" s="14"/>
      <c r="AC701" s="123"/>
    </row>
    <row r="702" spans="3:29">
      <c r="C702" s="15"/>
      <c r="D702" s="16"/>
      <c r="F702" s="17"/>
      <c r="I702" s="18"/>
      <c r="J702" s="18"/>
      <c r="M702" s="19"/>
      <c r="N702" s="23"/>
      <c r="O702" s="23"/>
      <c r="P702" s="23"/>
      <c r="Q702" s="23"/>
      <c r="R702" s="23"/>
      <c r="S702" s="19"/>
      <c r="T702" s="14"/>
      <c r="U702" s="14"/>
      <c r="V702" s="16"/>
      <c r="W702" s="14"/>
      <c r="X702" s="3"/>
      <c r="Y702" s="3"/>
      <c r="Z702" s="14"/>
      <c r="AC702" s="123"/>
    </row>
    <row r="703" spans="3:29">
      <c r="C703" s="15"/>
      <c r="D703" s="16"/>
      <c r="F703" s="17"/>
      <c r="I703" s="18"/>
      <c r="J703" s="18"/>
      <c r="M703" s="19"/>
      <c r="N703" s="23"/>
      <c r="O703" s="23"/>
      <c r="P703" s="23"/>
      <c r="Q703" s="23"/>
      <c r="R703" s="23"/>
      <c r="S703" s="19"/>
      <c r="T703" s="14"/>
      <c r="U703" s="14"/>
      <c r="V703" s="16"/>
      <c r="W703" s="14"/>
      <c r="X703" s="3"/>
      <c r="Y703" s="3"/>
      <c r="Z703" s="14"/>
      <c r="AC703" s="123"/>
    </row>
    <row r="704" spans="3:29">
      <c r="C704" s="15"/>
      <c r="D704" s="16"/>
      <c r="F704" s="17"/>
      <c r="I704" s="18"/>
      <c r="J704" s="18"/>
      <c r="M704" s="19"/>
      <c r="N704" s="23"/>
      <c r="O704" s="23"/>
      <c r="P704" s="23"/>
      <c r="Q704" s="23"/>
      <c r="R704" s="23"/>
      <c r="S704" s="19"/>
      <c r="T704" s="14"/>
      <c r="U704" s="14"/>
      <c r="V704" s="16"/>
      <c r="W704" s="14"/>
      <c r="X704" s="3"/>
      <c r="Y704" s="3"/>
      <c r="Z704" s="14"/>
      <c r="AC704" s="123"/>
    </row>
    <row r="705" spans="3:29">
      <c r="C705" s="15"/>
      <c r="D705" s="16"/>
      <c r="F705" s="17"/>
      <c r="I705" s="18"/>
      <c r="J705" s="18"/>
      <c r="M705" s="19"/>
      <c r="N705" s="23"/>
      <c r="O705" s="23"/>
      <c r="P705" s="23"/>
      <c r="Q705" s="23"/>
      <c r="R705" s="23"/>
      <c r="S705" s="19"/>
      <c r="T705" s="14"/>
      <c r="U705" s="14"/>
      <c r="V705" s="16"/>
      <c r="W705" s="14"/>
      <c r="X705" s="3"/>
      <c r="Y705" s="3"/>
      <c r="Z705" s="14"/>
      <c r="AC705" s="123"/>
    </row>
    <row r="706" spans="3:29">
      <c r="C706" s="15"/>
      <c r="D706" s="16"/>
      <c r="F706" s="17"/>
      <c r="I706" s="18"/>
      <c r="J706" s="18"/>
      <c r="M706" s="19"/>
      <c r="N706" s="23"/>
      <c r="O706" s="23"/>
      <c r="P706" s="23"/>
      <c r="Q706" s="23"/>
      <c r="R706" s="23"/>
      <c r="S706" s="19"/>
      <c r="T706" s="14"/>
      <c r="U706" s="14"/>
      <c r="V706" s="16"/>
      <c r="W706" s="14"/>
      <c r="X706" s="3"/>
      <c r="Y706" s="3"/>
      <c r="Z706" s="14"/>
      <c r="AC706" s="123"/>
    </row>
    <row r="707" spans="3:29">
      <c r="C707" s="15"/>
      <c r="D707" s="16"/>
      <c r="F707" s="17"/>
      <c r="I707" s="18"/>
      <c r="J707" s="18"/>
      <c r="M707" s="19"/>
      <c r="N707" s="23"/>
      <c r="O707" s="23"/>
      <c r="P707" s="23"/>
      <c r="Q707" s="23"/>
      <c r="R707" s="23"/>
      <c r="S707" s="19"/>
      <c r="T707" s="14"/>
      <c r="U707" s="14"/>
      <c r="V707" s="16"/>
      <c r="W707" s="14"/>
      <c r="X707" s="3"/>
      <c r="Y707" s="3"/>
      <c r="Z707" s="14"/>
      <c r="AC707" s="123"/>
    </row>
    <row r="708" spans="3:29">
      <c r="C708" s="15"/>
      <c r="D708" s="16"/>
      <c r="F708" s="17"/>
      <c r="I708" s="18"/>
      <c r="J708" s="18"/>
      <c r="M708" s="19"/>
      <c r="N708" s="23"/>
      <c r="O708" s="23"/>
      <c r="P708" s="23"/>
      <c r="Q708" s="23"/>
      <c r="R708" s="23"/>
      <c r="S708" s="19"/>
      <c r="T708" s="14"/>
      <c r="U708" s="14"/>
      <c r="V708" s="16"/>
      <c r="W708" s="14"/>
      <c r="X708" s="3"/>
      <c r="Y708" s="3"/>
      <c r="Z708" s="14"/>
      <c r="AC708" s="123"/>
    </row>
    <row r="709" spans="3:29">
      <c r="C709" s="15"/>
      <c r="D709" s="16"/>
      <c r="F709" s="17"/>
      <c r="I709" s="18"/>
      <c r="J709" s="18"/>
      <c r="M709" s="19"/>
      <c r="N709" s="23"/>
      <c r="O709" s="23"/>
      <c r="P709" s="23"/>
      <c r="Q709" s="23"/>
      <c r="R709" s="23"/>
      <c r="S709" s="19"/>
      <c r="T709" s="14"/>
      <c r="U709" s="14"/>
      <c r="V709" s="16"/>
      <c r="W709" s="14"/>
      <c r="X709" s="3"/>
      <c r="Y709" s="3"/>
      <c r="Z709" s="14"/>
      <c r="AC709" s="123"/>
    </row>
    <row r="710" spans="3:29">
      <c r="C710" s="15"/>
      <c r="D710" s="16"/>
      <c r="F710" s="17"/>
      <c r="I710" s="18"/>
      <c r="J710" s="18"/>
      <c r="M710" s="19"/>
      <c r="N710" s="23"/>
      <c r="O710" s="23"/>
      <c r="P710" s="23"/>
      <c r="Q710" s="23"/>
      <c r="R710" s="23"/>
      <c r="S710" s="19"/>
      <c r="T710" s="14"/>
      <c r="U710" s="14"/>
      <c r="V710" s="16"/>
      <c r="W710" s="14"/>
      <c r="X710" s="3"/>
      <c r="Y710" s="3"/>
      <c r="Z710" s="14"/>
      <c r="AC710" s="123"/>
    </row>
    <row r="711" spans="3:29">
      <c r="C711" s="15"/>
      <c r="D711" s="16"/>
      <c r="F711" s="17"/>
      <c r="I711" s="18"/>
      <c r="J711" s="18"/>
      <c r="M711" s="19"/>
      <c r="N711" s="23"/>
      <c r="O711" s="23"/>
      <c r="P711" s="23"/>
      <c r="Q711" s="23"/>
      <c r="R711" s="23"/>
      <c r="S711" s="19"/>
      <c r="T711" s="14"/>
      <c r="U711" s="14"/>
      <c r="V711" s="16"/>
      <c r="W711" s="14"/>
      <c r="X711" s="3"/>
      <c r="Y711" s="3"/>
      <c r="Z711" s="14"/>
      <c r="AC711" s="123"/>
    </row>
    <row r="712" spans="3:29">
      <c r="C712" s="15"/>
      <c r="D712" s="16"/>
      <c r="F712" s="17"/>
      <c r="I712" s="18"/>
      <c r="J712" s="18"/>
      <c r="M712" s="19"/>
      <c r="N712" s="23"/>
      <c r="O712" s="23"/>
      <c r="P712" s="23"/>
      <c r="Q712" s="23"/>
      <c r="R712" s="23"/>
      <c r="S712" s="19"/>
      <c r="T712" s="14"/>
      <c r="U712" s="14"/>
      <c r="V712" s="16"/>
      <c r="W712" s="14"/>
      <c r="X712" s="3"/>
      <c r="Y712" s="3"/>
      <c r="Z712" s="14"/>
      <c r="AC712" s="123"/>
    </row>
    <row r="713" spans="3:29">
      <c r="C713" s="15"/>
      <c r="D713" s="16"/>
      <c r="F713" s="17"/>
      <c r="I713" s="18"/>
      <c r="J713" s="18"/>
      <c r="M713" s="19"/>
      <c r="N713" s="23"/>
      <c r="O713" s="23"/>
      <c r="P713" s="23"/>
      <c r="Q713" s="23"/>
      <c r="R713" s="23"/>
      <c r="S713" s="19"/>
      <c r="T713" s="14"/>
      <c r="U713" s="14"/>
      <c r="V713" s="16"/>
      <c r="W713" s="14"/>
      <c r="X713" s="3"/>
      <c r="Y713" s="3"/>
      <c r="Z713" s="14"/>
      <c r="AC713" s="123"/>
    </row>
    <row r="714" spans="3:29">
      <c r="C714" s="15"/>
      <c r="D714" s="16"/>
      <c r="F714" s="17"/>
      <c r="I714" s="18"/>
      <c r="J714" s="18"/>
      <c r="M714" s="19"/>
      <c r="N714" s="23"/>
      <c r="O714" s="23"/>
      <c r="P714" s="23"/>
      <c r="Q714" s="23"/>
      <c r="R714" s="23"/>
      <c r="S714" s="19"/>
      <c r="T714" s="14"/>
      <c r="U714" s="14"/>
      <c r="V714" s="16"/>
      <c r="W714" s="14"/>
      <c r="X714" s="3"/>
      <c r="Y714" s="3"/>
      <c r="Z714" s="14"/>
      <c r="AC714" s="123"/>
    </row>
    <row r="715" spans="3:29">
      <c r="C715" s="15"/>
      <c r="D715" s="16"/>
      <c r="F715" s="17"/>
      <c r="I715" s="18"/>
      <c r="J715" s="18"/>
      <c r="M715" s="19"/>
      <c r="N715" s="23"/>
      <c r="O715" s="23"/>
      <c r="P715" s="23"/>
      <c r="Q715" s="23"/>
      <c r="R715" s="23"/>
      <c r="S715" s="19"/>
      <c r="T715" s="14"/>
      <c r="U715" s="14"/>
      <c r="V715" s="16"/>
      <c r="W715" s="14"/>
      <c r="X715" s="3"/>
      <c r="Y715" s="3"/>
      <c r="Z715" s="14"/>
      <c r="AC715" s="123"/>
    </row>
    <row r="716" spans="3:29">
      <c r="C716" s="15"/>
      <c r="D716" s="16"/>
      <c r="F716" s="17"/>
      <c r="I716" s="18"/>
      <c r="J716" s="18"/>
      <c r="M716" s="19"/>
      <c r="N716" s="23"/>
      <c r="O716" s="23"/>
      <c r="P716" s="23"/>
      <c r="Q716" s="23"/>
      <c r="R716" s="23"/>
      <c r="S716" s="19"/>
      <c r="T716" s="14"/>
      <c r="U716" s="14"/>
      <c r="V716" s="16"/>
      <c r="W716" s="14"/>
      <c r="X716" s="3"/>
      <c r="Y716" s="3"/>
      <c r="Z716" s="14"/>
      <c r="AC716" s="123"/>
    </row>
    <row r="717" spans="3:29">
      <c r="C717" s="15"/>
      <c r="D717" s="16"/>
      <c r="F717" s="17"/>
      <c r="I717" s="18"/>
      <c r="J717" s="18"/>
      <c r="M717" s="19"/>
      <c r="N717" s="23"/>
      <c r="O717" s="23"/>
      <c r="P717" s="23"/>
      <c r="Q717" s="23"/>
      <c r="R717" s="23"/>
      <c r="S717" s="19"/>
      <c r="T717" s="14"/>
      <c r="U717" s="14"/>
      <c r="V717" s="16"/>
      <c r="W717" s="14"/>
      <c r="X717" s="3"/>
      <c r="Y717" s="3"/>
      <c r="Z717" s="14"/>
      <c r="AC717" s="123"/>
    </row>
    <row r="718" spans="3:29">
      <c r="C718" s="15"/>
      <c r="D718" s="16"/>
      <c r="F718" s="17"/>
      <c r="I718" s="18"/>
      <c r="J718" s="18"/>
      <c r="M718" s="19"/>
      <c r="N718" s="23"/>
      <c r="O718" s="23"/>
      <c r="P718" s="23"/>
      <c r="Q718" s="23"/>
      <c r="R718" s="23"/>
      <c r="S718" s="19"/>
      <c r="T718" s="14"/>
      <c r="U718" s="14"/>
      <c r="V718" s="16"/>
      <c r="W718" s="14"/>
      <c r="X718" s="3"/>
      <c r="Y718" s="3"/>
      <c r="Z718" s="14"/>
      <c r="AC718" s="123"/>
    </row>
    <row r="719" spans="3:29">
      <c r="C719" s="15"/>
      <c r="D719" s="16"/>
      <c r="F719" s="17"/>
      <c r="I719" s="18"/>
      <c r="J719" s="18"/>
      <c r="M719" s="19"/>
      <c r="N719" s="23"/>
      <c r="O719" s="23"/>
      <c r="P719" s="23"/>
      <c r="Q719" s="23"/>
      <c r="R719" s="23"/>
      <c r="S719" s="19"/>
      <c r="T719" s="14"/>
      <c r="U719" s="14"/>
      <c r="V719" s="16"/>
      <c r="W719" s="14"/>
      <c r="X719" s="3"/>
      <c r="Y719" s="3"/>
      <c r="Z719" s="14"/>
      <c r="AC719" s="123"/>
    </row>
    <row r="720" spans="3:29">
      <c r="C720" s="15"/>
      <c r="D720" s="16"/>
      <c r="F720" s="17"/>
      <c r="I720" s="18"/>
      <c r="J720" s="18"/>
      <c r="M720" s="19"/>
      <c r="N720" s="23"/>
      <c r="O720" s="23"/>
      <c r="P720" s="23"/>
      <c r="Q720" s="23"/>
      <c r="R720" s="23"/>
      <c r="S720" s="19"/>
      <c r="T720" s="14"/>
      <c r="U720" s="14"/>
      <c r="V720" s="16"/>
      <c r="W720" s="14"/>
      <c r="X720" s="3"/>
      <c r="Y720" s="3"/>
      <c r="Z720" s="14"/>
      <c r="AC720" s="123"/>
    </row>
    <row r="721" spans="3:29">
      <c r="C721" s="15"/>
      <c r="D721" s="16"/>
      <c r="F721" s="17"/>
      <c r="I721" s="18"/>
      <c r="J721" s="18"/>
      <c r="M721" s="19"/>
      <c r="N721" s="23"/>
      <c r="O721" s="23"/>
      <c r="P721" s="23"/>
      <c r="Q721" s="23"/>
      <c r="R721" s="23"/>
      <c r="S721" s="19"/>
      <c r="T721" s="14"/>
      <c r="U721" s="14"/>
      <c r="V721" s="16"/>
      <c r="W721" s="14"/>
      <c r="X721" s="3"/>
      <c r="Y721" s="3"/>
      <c r="Z721" s="14"/>
      <c r="AC721" s="123"/>
    </row>
    <row r="722" spans="3:29">
      <c r="C722" s="15"/>
      <c r="D722" s="16"/>
      <c r="F722" s="17"/>
      <c r="I722" s="18"/>
      <c r="J722" s="18"/>
      <c r="M722" s="19"/>
      <c r="N722" s="23"/>
      <c r="O722" s="23"/>
      <c r="P722" s="23"/>
      <c r="Q722" s="23"/>
      <c r="R722" s="23"/>
      <c r="S722" s="19"/>
      <c r="T722" s="14"/>
      <c r="U722" s="14"/>
      <c r="V722" s="16"/>
      <c r="W722" s="14"/>
      <c r="X722" s="3"/>
      <c r="Y722" s="3"/>
      <c r="Z722" s="14"/>
      <c r="AC722" s="123"/>
    </row>
    <row r="723" spans="3:29">
      <c r="C723" s="15"/>
      <c r="D723" s="16"/>
      <c r="F723" s="17"/>
      <c r="I723" s="18"/>
      <c r="J723" s="18"/>
      <c r="M723" s="19"/>
      <c r="N723" s="23"/>
      <c r="O723" s="23"/>
      <c r="P723" s="23"/>
      <c r="Q723" s="23"/>
      <c r="R723" s="23"/>
      <c r="S723" s="19"/>
      <c r="T723" s="14"/>
      <c r="U723" s="14"/>
      <c r="V723" s="16"/>
      <c r="W723" s="14"/>
      <c r="X723" s="3"/>
      <c r="Y723" s="3"/>
      <c r="Z723" s="14"/>
      <c r="AC723" s="123"/>
    </row>
    <row r="724" spans="3:29">
      <c r="C724" s="15"/>
      <c r="D724" s="16"/>
      <c r="F724" s="17"/>
      <c r="I724" s="18"/>
      <c r="J724" s="18"/>
      <c r="M724" s="19"/>
      <c r="N724" s="23"/>
      <c r="O724" s="23"/>
      <c r="P724" s="23"/>
      <c r="Q724" s="23"/>
      <c r="R724" s="23"/>
      <c r="S724" s="19"/>
      <c r="T724" s="14"/>
      <c r="U724" s="14"/>
      <c r="V724" s="16"/>
      <c r="W724" s="14"/>
      <c r="X724" s="3"/>
      <c r="Y724" s="3"/>
      <c r="Z724" s="14"/>
      <c r="AC724" s="123"/>
    </row>
    <row r="725" spans="3:29">
      <c r="C725" s="15"/>
      <c r="D725" s="16"/>
      <c r="F725" s="17"/>
      <c r="I725" s="18"/>
      <c r="J725" s="18"/>
      <c r="M725" s="19"/>
      <c r="N725" s="23"/>
      <c r="O725" s="23"/>
      <c r="P725" s="23"/>
      <c r="Q725" s="23"/>
      <c r="R725" s="23"/>
      <c r="S725" s="19"/>
      <c r="T725" s="14"/>
      <c r="U725" s="14"/>
      <c r="V725" s="16"/>
      <c r="W725" s="14"/>
      <c r="X725" s="3"/>
      <c r="Y725" s="3"/>
      <c r="Z725" s="14"/>
      <c r="AC725" s="123"/>
    </row>
    <row r="726" spans="3:29">
      <c r="C726" s="15"/>
      <c r="D726" s="16"/>
      <c r="F726" s="17"/>
      <c r="I726" s="18"/>
      <c r="J726" s="18"/>
      <c r="M726" s="19"/>
      <c r="N726" s="23"/>
      <c r="O726" s="23"/>
      <c r="P726" s="23"/>
      <c r="Q726" s="23"/>
      <c r="R726" s="23"/>
      <c r="S726" s="19"/>
      <c r="T726" s="14"/>
      <c r="U726" s="14"/>
      <c r="V726" s="16"/>
      <c r="W726" s="14"/>
      <c r="X726" s="3"/>
      <c r="Y726" s="3"/>
      <c r="Z726" s="14"/>
      <c r="AC726" s="123"/>
    </row>
    <row r="727" spans="3:29" ht="13.5" thickBot="1">
      <c r="C727" s="15"/>
      <c r="D727" s="16"/>
      <c r="F727" s="17"/>
      <c r="I727" s="18"/>
      <c r="J727" s="18"/>
      <c r="M727" s="24"/>
      <c r="N727" s="25"/>
      <c r="O727" s="25"/>
      <c r="P727" s="25"/>
      <c r="Q727" s="25"/>
      <c r="R727" s="25"/>
      <c r="S727" s="24"/>
      <c r="T727" s="14"/>
      <c r="U727" s="14"/>
      <c r="V727" s="16"/>
      <c r="W727" s="14"/>
      <c r="X727" s="3"/>
      <c r="Y727" s="3"/>
      <c r="Z727" s="14"/>
      <c r="AC727" s="123"/>
    </row>
    <row r="728" spans="3:29">
      <c r="M728" s="19"/>
      <c r="N728" s="23"/>
      <c r="O728" s="23"/>
      <c r="P728" s="23"/>
      <c r="Q728" s="23"/>
      <c r="R728" s="23"/>
      <c r="S728" s="19"/>
      <c r="T728" s="14"/>
      <c r="U728" s="14"/>
      <c r="V728" s="16"/>
      <c r="W728" s="14"/>
      <c r="X728" s="14"/>
      <c r="Y728" s="14"/>
      <c r="Z728" s="14"/>
    </row>
    <row r="729" spans="3:29">
      <c r="M729" s="19"/>
      <c r="N729" s="23"/>
      <c r="O729" s="23"/>
      <c r="P729" s="23"/>
      <c r="Q729" s="23"/>
      <c r="R729" s="23"/>
      <c r="S729" s="19"/>
      <c r="T729" s="14"/>
      <c r="U729" s="14"/>
      <c r="V729" s="16"/>
      <c r="W729" s="14"/>
      <c r="X729" s="14"/>
      <c r="Y729" s="14"/>
      <c r="Z729" s="14"/>
    </row>
    <row r="730" spans="3:29">
      <c r="M730" s="19"/>
      <c r="N730" s="23"/>
      <c r="O730" s="23"/>
      <c r="P730" s="23"/>
      <c r="Q730" s="23"/>
      <c r="R730" s="23"/>
      <c r="S730" s="19"/>
      <c r="T730" s="14"/>
      <c r="U730" s="14"/>
      <c r="V730" s="16"/>
      <c r="W730" s="14"/>
      <c r="X730" s="14"/>
      <c r="Y730" s="14"/>
      <c r="Z730" s="14"/>
    </row>
    <row r="731" spans="3:29">
      <c r="M731" s="19"/>
      <c r="N731" s="23"/>
      <c r="O731" s="23"/>
      <c r="P731" s="23"/>
      <c r="Q731" s="23"/>
      <c r="R731" s="23"/>
      <c r="S731" s="19"/>
      <c r="T731" s="14"/>
      <c r="U731" s="14"/>
      <c r="V731" s="16"/>
      <c r="W731" s="14"/>
      <c r="X731" s="14"/>
      <c r="Y731" s="14"/>
      <c r="Z731" s="14"/>
    </row>
    <row r="732" spans="3:29">
      <c r="M732" s="19"/>
      <c r="N732" s="23"/>
      <c r="O732" s="23"/>
      <c r="P732" s="23"/>
      <c r="Q732" s="23"/>
      <c r="R732" s="23"/>
      <c r="S732" s="19"/>
      <c r="T732" s="14"/>
      <c r="U732" s="14"/>
      <c r="V732" s="16"/>
      <c r="W732" s="14"/>
      <c r="X732" s="14"/>
      <c r="Y732" s="14"/>
      <c r="Z732" s="14"/>
    </row>
    <row r="733" spans="3:29">
      <c r="M733" s="19"/>
      <c r="N733" s="23"/>
      <c r="O733" s="23"/>
      <c r="P733" s="23"/>
      <c r="Q733" s="23"/>
      <c r="R733" s="23"/>
      <c r="S733" s="19"/>
      <c r="T733" s="14"/>
      <c r="U733" s="14"/>
      <c r="V733" s="16"/>
      <c r="W733" s="14"/>
      <c r="X733" s="14"/>
      <c r="Y733" s="14"/>
      <c r="Z733" s="14"/>
    </row>
    <row r="734" spans="3:29">
      <c r="M734" s="19"/>
      <c r="N734" s="23"/>
      <c r="O734" s="23"/>
      <c r="P734" s="23"/>
      <c r="Q734" s="23"/>
      <c r="R734" s="23"/>
      <c r="S734" s="19"/>
      <c r="T734" s="14"/>
      <c r="U734" s="14"/>
      <c r="V734" s="16"/>
      <c r="W734" s="14"/>
      <c r="X734" s="14"/>
      <c r="Y734" s="14"/>
      <c r="Z734" s="14"/>
    </row>
    <row r="735" spans="3:29">
      <c r="M735" s="19"/>
      <c r="N735" s="23"/>
      <c r="O735" s="23"/>
      <c r="P735" s="23"/>
      <c r="Q735" s="23"/>
      <c r="R735" s="23"/>
      <c r="S735" s="19"/>
      <c r="T735" s="14"/>
      <c r="U735" s="14"/>
      <c r="V735" s="16"/>
      <c r="W735" s="14"/>
      <c r="X735" s="14"/>
      <c r="Y735" s="14"/>
      <c r="Z735" s="14"/>
    </row>
    <row r="736" spans="3:29">
      <c r="M736" s="19"/>
      <c r="N736" s="23"/>
      <c r="O736" s="23"/>
      <c r="P736" s="23"/>
      <c r="Q736" s="23"/>
      <c r="R736" s="23"/>
      <c r="S736" s="19"/>
      <c r="T736" s="14"/>
      <c r="U736" s="14"/>
      <c r="V736" s="16"/>
      <c r="W736" s="14"/>
      <c r="X736" s="14"/>
      <c r="Y736" s="14"/>
      <c r="Z736" s="14"/>
    </row>
    <row r="737" spans="13:26">
      <c r="M737" s="19"/>
      <c r="N737" s="23"/>
      <c r="O737" s="23"/>
      <c r="P737" s="23"/>
      <c r="Q737" s="23"/>
      <c r="R737" s="23"/>
      <c r="S737" s="19"/>
      <c r="T737" s="14"/>
      <c r="U737" s="14"/>
      <c r="V737" s="16"/>
      <c r="W737" s="14"/>
      <c r="X737" s="14"/>
      <c r="Y737" s="14"/>
      <c r="Z737" s="14"/>
    </row>
    <row r="738" spans="13:26">
      <c r="M738" s="19"/>
      <c r="N738" s="23"/>
      <c r="O738" s="23"/>
      <c r="P738" s="23"/>
      <c r="Q738" s="23"/>
      <c r="R738" s="23"/>
      <c r="S738" s="19"/>
      <c r="T738" s="14"/>
      <c r="U738" s="14"/>
      <c r="V738" s="16"/>
      <c r="W738" s="14"/>
      <c r="X738" s="14"/>
      <c r="Y738" s="14"/>
      <c r="Z738" s="14"/>
    </row>
    <row r="739" spans="13:26">
      <c r="M739" s="19"/>
      <c r="N739" s="23"/>
      <c r="O739" s="23"/>
      <c r="P739" s="23"/>
      <c r="Q739" s="23"/>
      <c r="R739" s="23"/>
      <c r="S739" s="19"/>
      <c r="T739" s="14"/>
      <c r="U739" s="14"/>
      <c r="V739" s="16"/>
      <c r="W739" s="14"/>
      <c r="X739" s="14"/>
      <c r="Y739" s="14"/>
      <c r="Z739" s="14"/>
    </row>
    <row r="740" spans="13:26">
      <c r="M740" s="19"/>
      <c r="N740" s="23"/>
      <c r="O740" s="23"/>
      <c r="P740" s="23"/>
      <c r="Q740" s="23"/>
      <c r="R740" s="23"/>
      <c r="S740" s="19"/>
      <c r="T740" s="14"/>
      <c r="U740" s="14"/>
      <c r="V740" s="16"/>
      <c r="W740" s="14"/>
      <c r="X740" s="14"/>
      <c r="Y740" s="14"/>
      <c r="Z740" s="14"/>
    </row>
    <row r="741" spans="13:26">
      <c r="M741" s="19"/>
      <c r="N741" s="23"/>
      <c r="O741" s="23"/>
      <c r="P741" s="23"/>
      <c r="Q741" s="23"/>
      <c r="R741" s="23"/>
      <c r="S741" s="19"/>
      <c r="T741" s="14"/>
      <c r="U741" s="14"/>
      <c r="V741" s="16"/>
      <c r="W741" s="14"/>
      <c r="X741" s="14"/>
      <c r="Y741" s="14"/>
      <c r="Z741" s="14"/>
    </row>
    <row r="742" spans="13:26">
      <c r="M742" s="19"/>
      <c r="N742" s="23"/>
      <c r="O742" s="23"/>
      <c r="P742" s="23"/>
      <c r="Q742" s="23"/>
      <c r="R742" s="23"/>
      <c r="S742" s="19"/>
      <c r="T742" s="14"/>
      <c r="U742" s="14"/>
      <c r="V742" s="16"/>
      <c r="W742" s="14"/>
      <c r="X742" s="14"/>
      <c r="Y742" s="14"/>
      <c r="Z742" s="14"/>
    </row>
    <row r="743" spans="13:26">
      <c r="M743" s="19"/>
      <c r="N743" s="23"/>
      <c r="O743" s="23"/>
      <c r="P743" s="23"/>
      <c r="Q743" s="23"/>
      <c r="R743" s="23"/>
      <c r="S743" s="19"/>
      <c r="T743" s="14"/>
      <c r="U743" s="14"/>
      <c r="V743" s="16"/>
      <c r="W743" s="14"/>
      <c r="X743" s="14"/>
      <c r="Y743" s="14"/>
      <c r="Z743" s="14"/>
    </row>
    <row r="744" spans="13:26">
      <c r="M744" s="19"/>
      <c r="N744" s="23"/>
      <c r="O744" s="23"/>
      <c r="P744" s="23"/>
      <c r="Q744" s="23"/>
      <c r="R744" s="23"/>
      <c r="S744" s="19"/>
      <c r="T744" s="14"/>
      <c r="U744" s="14"/>
      <c r="V744" s="16"/>
      <c r="W744" s="14"/>
      <c r="X744" s="14"/>
      <c r="Y744" s="14"/>
      <c r="Z744" s="14"/>
    </row>
    <row r="745" spans="13:26">
      <c r="M745" s="19"/>
      <c r="N745" s="23"/>
      <c r="O745" s="23"/>
      <c r="P745" s="23"/>
      <c r="Q745" s="23"/>
      <c r="R745" s="23"/>
      <c r="S745" s="19"/>
      <c r="T745" s="14"/>
      <c r="U745" s="14"/>
      <c r="V745" s="16"/>
      <c r="W745" s="14"/>
      <c r="X745" s="14"/>
      <c r="Y745" s="14"/>
      <c r="Z745" s="14"/>
    </row>
    <row r="746" spans="13:26">
      <c r="M746" s="19"/>
      <c r="N746" s="23"/>
      <c r="O746" s="23"/>
      <c r="P746" s="23"/>
      <c r="Q746" s="23"/>
      <c r="R746" s="23"/>
      <c r="S746" s="19"/>
      <c r="T746" s="14"/>
      <c r="U746" s="14"/>
      <c r="V746" s="16"/>
      <c r="W746" s="14"/>
      <c r="X746" s="14"/>
      <c r="Y746" s="14"/>
      <c r="Z746" s="14"/>
    </row>
    <row r="747" spans="13:26">
      <c r="M747" s="19"/>
      <c r="N747" s="23"/>
      <c r="O747" s="23"/>
      <c r="P747" s="23"/>
      <c r="Q747" s="23"/>
      <c r="R747" s="23"/>
      <c r="S747" s="19"/>
      <c r="T747" s="14"/>
      <c r="U747" s="14"/>
      <c r="V747" s="16"/>
      <c r="W747" s="14"/>
      <c r="X747" s="14"/>
      <c r="Y747" s="14"/>
      <c r="Z747" s="14"/>
    </row>
    <row r="748" spans="13:26">
      <c r="M748" s="19"/>
      <c r="N748" s="23"/>
      <c r="O748" s="23"/>
      <c r="P748" s="23"/>
      <c r="Q748" s="23"/>
      <c r="R748" s="23"/>
      <c r="S748" s="19"/>
      <c r="T748" s="14"/>
      <c r="U748" s="14"/>
      <c r="V748" s="16"/>
      <c r="W748" s="14"/>
      <c r="X748" s="14"/>
      <c r="Y748" s="14"/>
      <c r="Z748" s="14"/>
    </row>
    <row r="749" spans="13:26">
      <c r="M749" s="19"/>
      <c r="N749" s="23"/>
      <c r="O749" s="23"/>
      <c r="P749" s="23"/>
      <c r="Q749" s="23"/>
      <c r="R749" s="23"/>
      <c r="S749" s="19"/>
      <c r="T749" s="14"/>
      <c r="U749" s="14"/>
      <c r="V749" s="16"/>
      <c r="W749" s="14"/>
      <c r="X749" s="14"/>
      <c r="Y749" s="14"/>
      <c r="Z749" s="14"/>
    </row>
    <row r="750" spans="13:26">
      <c r="M750" s="19"/>
      <c r="N750" s="23"/>
      <c r="O750" s="23"/>
      <c r="P750" s="23"/>
      <c r="Q750" s="23"/>
      <c r="R750" s="23"/>
      <c r="S750" s="19"/>
      <c r="T750" s="14"/>
      <c r="U750" s="14"/>
      <c r="V750" s="16"/>
      <c r="W750" s="14"/>
      <c r="X750" s="14"/>
      <c r="Y750" s="14"/>
      <c r="Z750" s="14"/>
    </row>
    <row r="751" spans="13:26">
      <c r="M751" s="19"/>
      <c r="N751" s="23"/>
      <c r="O751" s="23"/>
      <c r="P751" s="23"/>
      <c r="Q751" s="23"/>
      <c r="R751" s="23"/>
      <c r="S751" s="19"/>
      <c r="T751" s="14"/>
      <c r="U751" s="14"/>
      <c r="V751" s="16"/>
      <c r="W751" s="14"/>
      <c r="X751" s="14"/>
      <c r="Y751" s="14"/>
      <c r="Z751" s="14"/>
    </row>
    <row r="752" spans="13:26">
      <c r="M752" s="19"/>
      <c r="N752" s="23"/>
      <c r="O752" s="23"/>
      <c r="P752" s="23"/>
      <c r="Q752" s="23"/>
      <c r="R752" s="23"/>
      <c r="S752" s="19"/>
      <c r="T752" s="14"/>
      <c r="U752" s="14"/>
      <c r="V752" s="16"/>
      <c r="W752" s="14"/>
      <c r="X752" s="14"/>
      <c r="Y752" s="14"/>
      <c r="Z752" s="14"/>
    </row>
    <row r="753" spans="13:26">
      <c r="M753" s="19"/>
      <c r="N753" s="23"/>
      <c r="O753" s="23"/>
      <c r="P753" s="23"/>
      <c r="Q753" s="23"/>
      <c r="R753" s="23"/>
      <c r="S753" s="19"/>
      <c r="T753" s="14"/>
      <c r="U753" s="14"/>
      <c r="V753" s="16"/>
      <c r="W753" s="14"/>
      <c r="X753" s="14"/>
      <c r="Y753" s="14"/>
      <c r="Z753" s="14"/>
    </row>
    <row r="754" spans="13:26">
      <c r="M754" s="19"/>
      <c r="N754" s="23"/>
      <c r="O754" s="23"/>
      <c r="P754" s="23"/>
      <c r="Q754" s="23"/>
      <c r="R754" s="23"/>
      <c r="S754" s="19"/>
      <c r="T754" s="14"/>
      <c r="U754" s="14"/>
      <c r="V754" s="16"/>
      <c r="W754" s="14"/>
      <c r="X754" s="14"/>
      <c r="Y754" s="14"/>
      <c r="Z754" s="14"/>
    </row>
    <row r="755" spans="13:26">
      <c r="M755" s="19"/>
      <c r="N755" s="23"/>
      <c r="O755" s="23"/>
      <c r="P755" s="23"/>
      <c r="Q755" s="23"/>
      <c r="R755" s="23"/>
      <c r="S755" s="19"/>
      <c r="T755" s="14"/>
      <c r="U755" s="14"/>
      <c r="V755" s="16"/>
      <c r="W755" s="14"/>
      <c r="X755" s="14"/>
      <c r="Y755" s="14"/>
      <c r="Z755" s="14"/>
    </row>
    <row r="756" spans="13:26">
      <c r="M756" s="19"/>
      <c r="N756" s="23"/>
      <c r="O756" s="23"/>
      <c r="P756" s="23"/>
      <c r="Q756" s="23"/>
      <c r="R756" s="23"/>
      <c r="S756" s="19"/>
      <c r="T756" s="14"/>
      <c r="U756" s="14"/>
      <c r="V756" s="16"/>
      <c r="W756" s="14"/>
      <c r="X756" s="14"/>
      <c r="Y756" s="14"/>
      <c r="Z756" s="14"/>
    </row>
    <row r="757" spans="13:26">
      <c r="M757" s="19"/>
      <c r="N757" s="23"/>
      <c r="O757" s="23"/>
      <c r="P757" s="23"/>
      <c r="Q757" s="23"/>
      <c r="R757" s="23"/>
      <c r="S757" s="19"/>
      <c r="T757" s="14"/>
      <c r="U757" s="14"/>
      <c r="V757" s="16"/>
      <c r="W757" s="14"/>
      <c r="X757" s="14"/>
      <c r="Y757" s="14"/>
      <c r="Z757" s="14"/>
    </row>
    <row r="758" spans="13:26">
      <c r="M758" s="19"/>
      <c r="N758" s="23"/>
      <c r="O758" s="23"/>
      <c r="P758" s="23"/>
      <c r="Q758" s="23"/>
      <c r="R758" s="23"/>
      <c r="S758" s="19"/>
      <c r="T758" s="14"/>
      <c r="U758" s="14"/>
      <c r="V758" s="16"/>
      <c r="W758" s="14"/>
      <c r="X758" s="14"/>
      <c r="Y758" s="14"/>
      <c r="Z758" s="14"/>
    </row>
    <row r="759" spans="13:26">
      <c r="M759" s="19"/>
      <c r="N759" s="23"/>
      <c r="O759" s="23"/>
      <c r="P759" s="23"/>
      <c r="Q759" s="23"/>
      <c r="R759" s="23"/>
      <c r="S759" s="19"/>
      <c r="T759" s="14"/>
      <c r="U759" s="14"/>
      <c r="V759" s="16"/>
      <c r="W759" s="14"/>
      <c r="X759" s="14"/>
      <c r="Y759" s="14"/>
      <c r="Z759" s="14"/>
    </row>
    <row r="760" spans="13:26">
      <c r="M760" s="19"/>
      <c r="N760" s="23"/>
      <c r="O760" s="23"/>
      <c r="P760" s="23"/>
      <c r="Q760" s="23"/>
      <c r="R760" s="23"/>
      <c r="S760" s="19"/>
      <c r="T760" s="14"/>
      <c r="U760" s="14"/>
      <c r="V760" s="16"/>
      <c r="W760" s="14"/>
      <c r="X760" s="14"/>
      <c r="Y760" s="14"/>
      <c r="Z760" s="14"/>
    </row>
    <row r="761" spans="13:26">
      <c r="M761" s="19"/>
      <c r="N761" s="23"/>
      <c r="O761" s="23"/>
      <c r="P761" s="23"/>
      <c r="Q761" s="23"/>
      <c r="R761" s="23"/>
      <c r="S761" s="19"/>
      <c r="T761" s="14"/>
      <c r="U761" s="14"/>
      <c r="V761" s="16"/>
      <c r="W761" s="14"/>
      <c r="X761" s="14"/>
      <c r="Y761" s="14"/>
      <c r="Z761" s="14"/>
    </row>
    <row r="762" spans="13:26">
      <c r="M762" s="19"/>
      <c r="N762" s="23"/>
      <c r="O762" s="23"/>
      <c r="P762" s="23"/>
      <c r="Q762" s="23"/>
      <c r="R762" s="23"/>
      <c r="S762" s="19"/>
      <c r="T762" s="14"/>
      <c r="U762" s="14"/>
      <c r="V762" s="16"/>
      <c r="W762" s="14"/>
      <c r="X762" s="14"/>
      <c r="Y762" s="14"/>
      <c r="Z762" s="14"/>
    </row>
    <row r="763" spans="13:26">
      <c r="M763" s="19"/>
      <c r="N763" s="23"/>
      <c r="O763" s="23"/>
      <c r="P763" s="23"/>
      <c r="Q763" s="23"/>
      <c r="R763" s="23"/>
      <c r="S763" s="19"/>
      <c r="T763" s="14"/>
      <c r="U763" s="14"/>
      <c r="V763" s="16"/>
      <c r="W763" s="14"/>
      <c r="X763" s="14"/>
      <c r="Y763" s="14"/>
      <c r="Z763" s="14"/>
    </row>
    <row r="764" spans="13:26">
      <c r="M764" s="19"/>
      <c r="N764" s="23"/>
      <c r="O764" s="23"/>
      <c r="P764" s="23"/>
      <c r="Q764" s="23"/>
      <c r="R764" s="23"/>
      <c r="S764" s="19"/>
      <c r="T764" s="14"/>
      <c r="U764" s="14"/>
      <c r="V764" s="16"/>
      <c r="W764" s="14"/>
      <c r="X764" s="14"/>
      <c r="Y764" s="14"/>
      <c r="Z764" s="14"/>
    </row>
    <row r="765" spans="13:26">
      <c r="M765" s="19"/>
      <c r="N765" s="23"/>
      <c r="O765" s="23"/>
      <c r="P765" s="23"/>
      <c r="Q765" s="23"/>
      <c r="R765" s="23"/>
      <c r="S765" s="19"/>
      <c r="T765" s="14"/>
      <c r="U765" s="14"/>
      <c r="V765" s="16"/>
      <c r="W765" s="14"/>
      <c r="X765" s="14"/>
      <c r="Y765" s="14"/>
      <c r="Z765" s="14"/>
    </row>
    <row r="766" spans="13:26">
      <c r="M766" s="19"/>
      <c r="N766" s="23"/>
      <c r="O766" s="23"/>
      <c r="P766" s="23"/>
      <c r="Q766" s="23"/>
      <c r="R766" s="23"/>
      <c r="S766" s="19"/>
      <c r="T766" s="14"/>
      <c r="U766" s="14"/>
      <c r="V766" s="16"/>
      <c r="W766" s="14"/>
      <c r="X766" s="14"/>
      <c r="Y766" s="14"/>
      <c r="Z766" s="14"/>
    </row>
    <row r="767" spans="13:26">
      <c r="M767" s="14"/>
      <c r="N767" s="14"/>
      <c r="O767" s="14"/>
      <c r="P767" s="14"/>
      <c r="Q767" s="14"/>
      <c r="R767" s="14"/>
      <c r="S767" s="14"/>
      <c r="T767" s="14"/>
      <c r="U767" s="14"/>
      <c r="V767" s="16"/>
      <c r="W767" s="14"/>
      <c r="X767" s="14"/>
      <c r="Y767" s="14"/>
      <c r="Z767" s="14"/>
    </row>
    <row r="768" spans="13:26">
      <c r="M768" s="14"/>
      <c r="N768" s="14"/>
      <c r="O768" s="14"/>
      <c r="P768" s="14"/>
      <c r="Q768" s="14"/>
      <c r="R768" s="14"/>
      <c r="S768" s="14"/>
      <c r="T768" s="14"/>
      <c r="U768" s="14"/>
      <c r="V768" s="16"/>
      <c r="W768" s="14"/>
      <c r="X768" s="14"/>
      <c r="Y768" s="14"/>
      <c r="Z768" s="14"/>
    </row>
    <row r="769" spans="13:26">
      <c r="M769" s="14"/>
      <c r="N769" s="14"/>
      <c r="O769" s="14"/>
      <c r="P769" s="14"/>
      <c r="Q769" s="14"/>
      <c r="R769" s="14"/>
      <c r="S769" s="14"/>
      <c r="T769" s="14"/>
      <c r="U769" s="14"/>
      <c r="V769" s="16"/>
      <c r="W769" s="14"/>
      <c r="X769" s="14"/>
      <c r="Y769" s="14"/>
      <c r="Z769" s="14"/>
    </row>
    <row r="770" spans="13:26">
      <c r="M770" s="14"/>
      <c r="N770" s="14"/>
      <c r="O770" s="14"/>
      <c r="P770" s="14"/>
      <c r="Q770" s="14"/>
      <c r="R770" s="14"/>
      <c r="S770" s="14"/>
      <c r="T770" s="14"/>
      <c r="U770" s="14"/>
      <c r="V770" s="16"/>
      <c r="W770" s="14"/>
      <c r="X770" s="14"/>
      <c r="Y770" s="14"/>
      <c r="Z770" s="14"/>
    </row>
    <row r="771" spans="13:26">
      <c r="M771" s="14"/>
      <c r="N771" s="14"/>
      <c r="O771" s="14"/>
      <c r="P771" s="14"/>
      <c r="Q771" s="14"/>
      <c r="R771" s="14"/>
      <c r="S771" s="14"/>
      <c r="T771" s="14"/>
      <c r="U771" s="14"/>
      <c r="V771" s="16"/>
      <c r="W771" s="14"/>
      <c r="X771" s="14"/>
      <c r="Y771" s="14"/>
      <c r="Z771" s="14"/>
    </row>
    <row r="772" spans="13:26">
      <c r="M772" s="14"/>
      <c r="N772" s="14"/>
      <c r="O772" s="14"/>
      <c r="P772" s="14"/>
      <c r="Q772" s="14"/>
      <c r="R772" s="14"/>
      <c r="S772" s="14"/>
      <c r="T772" s="14"/>
      <c r="U772" s="14"/>
      <c r="V772" s="16"/>
      <c r="W772" s="14"/>
      <c r="X772" s="14"/>
      <c r="Y772" s="14"/>
      <c r="Z772" s="14"/>
    </row>
    <row r="773" spans="13:26">
      <c r="M773" s="14"/>
      <c r="N773" s="14"/>
      <c r="O773" s="14"/>
      <c r="P773" s="14"/>
      <c r="Q773" s="14"/>
      <c r="R773" s="14"/>
      <c r="S773" s="14"/>
      <c r="T773" s="14"/>
      <c r="U773" s="14"/>
      <c r="V773" s="16"/>
      <c r="W773" s="14"/>
      <c r="X773" s="14"/>
      <c r="Y773" s="14"/>
      <c r="Z773" s="14"/>
    </row>
    <row r="774" spans="13:26">
      <c r="M774" s="14"/>
      <c r="N774" s="14"/>
      <c r="O774" s="14"/>
      <c r="P774" s="14"/>
      <c r="Q774" s="14"/>
      <c r="R774" s="14"/>
      <c r="S774" s="14"/>
      <c r="T774" s="14"/>
      <c r="U774" s="14"/>
      <c r="V774" s="16"/>
      <c r="W774" s="14"/>
      <c r="X774" s="14"/>
      <c r="Y774" s="14"/>
      <c r="Z774" s="14"/>
    </row>
    <row r="775" spans="13:26">
      <c r="M775" s="14"/>
      <c r="N775" s="14"/>
      <c r="O775" s="14"/>
      <c r="P775" s="14"/>
      <c r="Q775" s="14"/>
      <c r="R775" s="14"/>
      <c r="S775" s="14"/>
      <c r="T775" s="14"/>
      <c r="U775" s="14"/>
      <c r="V775" s="16"/>
      <c r="W775" s="14"/>
      <c r="X775" s="14"/>
      <c r="Y775" s="14"/>
      <c r="Z775" s="14"/>
    </row>
    <row r="776" spans="13:26">
      <c r="M776" s="14"/>
      <c r="N776" s="14"/>
      <c r="O776" s="14"/>
      <c r="P776" s="14"/>
      <c r="Q776" s="14"/>
      <c r="R776" s="14"/>
      <c r="S776" s="14"/>
      <c r="T776" s="14"/>
      <c r="U776" s="14"/>
      <c r="V776" s="16"/>
      <c r="W776" s="14"/>
      <c r="X776" s="14"/>
      <c r="Y776" s="14"/>
      <c r="Z776" s="14"/>
    </row>
    <row r="777" spans="13:26">
      <c r="M777" s="14"/>
      <c r="N777" s="14"/>
      <c r="O777" s="14"/>
      <c r="P777" s="14"/>
      <c r="Q777" s="14"/>
      <c r="R777" s="14"/>
      <c r="S777" s="14"/>
      <c r="T777" s="14"/>
      <c r="U777" s="14"/>
      <c r="V777" s="14"/>
      <c r="W777" s="14"/>
      <c r="X777" s="14"/>
      <c r="Y777" s="14"/>
      <c r="Z777" s="14"/>
    </row>
    <row r="778" spans="13:26">
      <c r="M778" s="14"/>
      <c r="N778" s="14"/>
      <c r="O778" s="14"/>
      <c r="P778" s="14"/>
      <c r="Q778" s="14"/>
      <c r="R778" s="14"/>
      <c r="S778" s="14"/>
      <c r="T778" s="14"/>
      <c r="U778" s="14"/>
      <c r="V778" s="14"/>
      <c r="W778" s="14"/>
      <c r="X778" s="14"/>
      <c r="Y778" s="14"/>
      <c r="Z778" s="14"/>
    </row>
    <row r="779" spans="13:26">
      <c r="M779" s="14"/>
      <c r="N779" s="14"/>
      <c r="O779" s="14"/>
      <c r="P779" s="14"/>
      <c r="Q779" s="14"/>
      <c r="R779" s="14"/>
      <c r="S779" s="14"/>
      <c r="T779" s="14"/>
      <c r="U779" s="14"/>
      <c r="V779" s="14"/>
      <c r="W779" s="14"/>
      <c r="X779" s="14"/>
      <c r="Y779" s="14"/>
      <c r="Z779" s="14"/>
    </row>
    <row r="780" spans="13:26">
      <c r="M780" s="14"/>
      <c r="N780" s="14"/>
      <c r="O780" s="14"/>
      <c r="P780" s="14"/>
      <c r="Q780" s="14"/>
      <c r="R780" s="14"/>
      <c r="S780" s="14"/>
      <c r="T780" s="14"/>
      <c r="U780" s="14"/>
      <c r="V780" s="14"/>
      <c r="W780" s="14"/>
      <c r="X780" s="14"/>
      <c r="Y780" s="14"/>
      <c r="Z780" s="14"/>
    </row>
    <row r="781" spans="13:26">
      <c r="M781" s="14"/>
      <c r="N781" s="14"/>
      <c r="O781" s="14"/>
      <c r="P781" s="14"/>
      <c r="Q781" s="14"/>
      <c r="R781" s="14"/>
      <c r="S781" s="14"/>
      <c r="T781" s="14"/>
      <c r="U781" s="14"/>
      <c r="V781" s="14"/>
      <c r="W781" s="14"/>
      <c r="X781" s="14"/>
      <c r="Y781" s="14"/>
      <c r="Z781" s="14"/>
    </row>
    <row r="782" spans="13:26">
      <c r="M782" s="14"/>
      <c r="N782" s="14"/>
      <c r="O782" s="14"/>
      <c r="P782" s="14"/>
      <c r="Q782" s="14"/>
      <c r="R782" s="14"/>
      <c r="S782" s="14"/>
      <c r="T782" s="14"/>
      <c r="U782" s="14"/>
      <c r="V782" s="14"/>
      <c r="W782" s="14"/>
      <c r="X782" s="14"/>
      <c r="Y782" s="14"/>
      <c r="Z782" s="14"/>
    </row>
    <row r="783" spans="13:26">
      <c r="M783" s="14"/>
      <c r="N783" s="14"/>
      <c r="O783" s="14"/>
      <c r="P783" s="14"/>
      <c r="Q783" s="14"/>
      <c r="R783" s="14"/>
      <c r="S783" s="14"/>
      <c r="T783" s="14"/>
      <c r="U783" s="14"/>
      <c r="V783" s="14"/>
      <c r="W783" s="14"/>
      <c r="X783" s="14"/>
      <c r="Y783" s="14"/>
      <c r="Z783" s="14"/>
    </row>
    <row r="784" spans="13:26">
      <c r="M784" s="14"/>
      <c r="N784" s="14"/>
      <c r="O784" s="14"/>
      <c r="P784" s="14"/>
      <c r="Q784" s="14"/>
      <c r="R784" s="14"/>
      <c r="S784" s="14"/>
      <c r="T784" s="14"/>
      <c r="U784" s="14"/>
      <c r="V784" s="14"/>
      <c r="W784" s="14"/>
      <c r="X784" s="14"/>
      <c r="Y784" s="14"/>
      <c r="Z784" s="14"/>
    </row>
    <row r="785" spans="13:26">
      <c r="M785" s="14"/>
      <c r="N785" s="14"/>
      <c r="O785" s="14"/>
      <c r="P785" s="14"/>
      <c r="Q785" s="14"/>
      <c r="R785" s="14"/>
      <c r="S785" s="14"/>
      <c r="T785" s="14"/>
      <c r="U785" s="14"/>
      <c r="V785" s="14"/>
      <c r="W785" s="14"/>
      <c r="X785" s="14"/>
      <c r="Y785" s="14"/>
      <c r="Z785" s="14"/>
    </row>
    <row r="786" spans="13:26">
      <c r="M786" s="14"/>
      <c r="N786" s="14"/>
      <c r="O786" s="14"/>
      <c r="P786" s="14"/>
      <c r="Q786" s="14"/>
      <c r="R786" s="14"/>
      <c r="S786" s="14"/>
      <c r="T786" s="14"/>
      <c r="U786" s="14"/>
      <c r="V786" s="14"/>
      <c r="W786" s="14"/>
      <c r="X786" s="14"/>
      <c r="Y786" s="14"/>
      <c r="Z786" s="14"/>
    </row>
    <row r="787" spans="13:26">
      <c r="M787" s="14"/>
      <c r="N787" s="14"/>
      <c r="O787" s="14"/>
      <c r="P787" s="14"/>
      <c r="Q787" s="14"/>
      <c r="R787" s="14"/>
      <c r="S787" s="14"/>
      <c r="T787" s="14"/>
      <c r="U787" s="14"/>
      <c r="V787" s="14"/>
      <c r="W787" s="14"/>
      <c r="X787" s="14"/>
      <c r="Y787" s="14"/>
      <c r="Z787" s="14"/>
    </row>
    <row r="788" spans="13:26">
      <c r="M788" s="14"/>
      <c r="N788" s="14"/>
      <c r="O788" s="14"/>
      <c r="P788" s="14"/>
      <c r="Q788" s="14"/>
      <c r="R788" s="14"/>
      <c r="S788" s="14"/>
      <c r="T788" s="14"/>
      <c r="U788" s="14"/>
      <c r="V788" s="14"/>
      <c r="W788" s="14"/>
      <c r="X788" s="14"/>
      <c r="Y788" s="14"/>
      <c r="Z788" s="14"/>
    </row>
    <row r="789" spans="13:26">
      <c r="M789" s="14"/>
      <c r="N789" s="14"/>
      <c r="O789" s="14"/>
      <c r="P789" s="14"/>
      <c r="Q789" s="14"/>
      <c r="R789" s="14"/>
      <c r="S789" s="14"/>
      <c r="T789" s="14"/>
      <c r="U789" s="14"/>
      <c r="V789" s="14"/>
      <c r="W789" s="14"/>
      <c r="X789" s="14"/>
      <c r="Y789" s="14"/>
      <c r="Z789" s="14"/>
    </row>
    <row r="790" spans="13:26">
      <c r="M790" s="14"/>
      <c r="N790" s="14"/>
      <c r="O790" s="14"/>
      <c r="P790" s="14"/>
      <c r="Q790" s="14"/>
      <c r="R790" s="14"/>
      <c r="S790" s="14"/>
      <c r="T790" s="14"/>
      <c r="U790" s="14"/>
      <c r="V790" s="14"/>
      <c r="W790" s="14"/>
      <c r="X790" s="14"/>
      <c r="Y790" s="14"/>
      <c r="Z790" s="14"/>
    </row>
    <row r="791" spans="13:26">
      <c r="M791" s="14"/>
      <c r="N791" s="14"/>
      <c r="O791" s="14"/>
      <c r="P791" s="14"/>
      <c r="Q791" s="14"/>
      <c r="R791" s="14"/>
      <c r="S791" s="14"/>
      <c r="T791" s="14"/>
      <c r="U791" s="14"/>
      <c r="V791" s="14"/>
      <c r="W791" s="14"/>
      <c r="X791" s="14"/>
      <c r="Y791" s="14"/>
      <c r="Z791" s="14"/>
    </row>
    <row r="792" spans="13:26">
      <c r="M792" s="14"/>
      <c r="N792" s="14"/>
      <c r="O792" s="14"/>
      <c r="P792" s="14"/>
      <c r="Q792" s="14"/>
      <c r="R792" s="14"/>
      <c r="S792" s="14"/>
      <c r="T792" s="14"/>
      <c r="U792" s="14"/>
      <c r="V792" s="14"/>
      <c r="W792" s="14"/>
      <c r="X792" s="14"/>
      <c r="Y792" s="14"/>
      <c r="Z792" s="14"/>
    </row>
    <row r="793" spans="13:26">
      <c r="M793" s="14"/>
      <c r="N793" s="14"/>
      <c r="O793" s="14"/>
      <c r="P793" s="14"/>
      <c r="Q793" s="14"/>
      <c r="R793" s="14"/>
      <c r="S793" s="14"/>
      <c r="T793" s="14"/>
      <c r="U793" s="14"/>
      <c r="V793" s="14"/>
      <c r="W793" s="14"/>
      <c r="X793" s="14"/>
      <c r="Y793" s="14"/>
      <c r="Z793" s="14"/>
    </row>
    <row r="794" spans="13:26">
      <c r="M794" s="14"/>
      <c r="N794" s="14"/>
      <c r="O794" s="14"/>
      <c r="P794" s="14"/>
      <c r="Q794" s="14"/>
      <c r="R794" s="14"/>
      <c r="S794" s="14"/>
      <c r="T794" s="14"/>
      <c r="U794" s="14"/>
      <c r="V794" s="14"/>
      <c r="W794" s="14"/>
      <c r="X794" s="14"/>
      <c r="Y794" s="14"/>
      <c r="Z794" s="14"/>
    </row>
    <row r="795" spans="13:26">
      <c r="M795" s="14"/>
      <c r="N795" s="14"/>
      <c r="O795" s="14"/>
      <c r="P795" s="14"/>
      <c r="Q795" s="14"/>
      <c r="R795" s="14"/>
      <c r="S795" s="14"/>
      <c r="T795" s="14"/>
      <c r="U795" s="14"/>
      <c r="V795" s="14"/>
      <c r="W795" s="14"/>
      <c r="X795" s="14"/>
      <c r="Y795" s="14"/>
      <c r="Z795" s="14"/>
    </row>
    <row r="796" spans="13:26">
      <c r="M796" s="14"/>
      <c r="N796" s="14"/>
      <c r="O796" s="14"/>
      <c r="P796" s="14"/>
      <c r="Q796" s="14"/>
      <c r="R796" s="14"/>
      <c r="S796" s="14"/>
      <c r="T796" s="14"/>
      <c r="U796" s="14"/>
      <c r="V796" s="14"/>
      <c r="W796" s="14"/>
      <c r="X796" s="14"/>
      <c r="Y796" s="14"/>
      <c r="Z796" s="14"/>
    </row>
    <row r="797" spans="13:26">
      <c r="M797" s="14"/>
      <c r="N797" s="14"/>
      <c r="O797" s="14"/>
      <c r="P797" s="14"/>
      <c r="Q797" s="14"/>
      <c r="R797" s="14"/>
      <c r="S797" s="14"/>
      <c r="T797" s="14"/>
      <c r="U797" s="14"/>
      <c r="V797" s="14"/>
      <c r="W797" s="14"/>
      <c r="X797" s="14"/>
      <c r="Y797" s="14"/>
      <c r="Z797" s="14"/>
    </row>
    <row r="798" spans="13:26">
      <c r="M798" s="14"/>
      <c r="N798" s="14"/>
      <c r="O798" s="14"/>
      <c r="P798" s="14"/>
      <c r="Q798" s="14"/>
      <c r="R798" s="14"/>
      <c r="S798" s="14"/>
      <c r="T798" s="14"/>
      <c r="U798" s="14"/>
      <c r="V798" s="14"/>
      <c r="W798" s="14"/>
      <c r="X798" s="14"/>
      <c r="Y798" s="14"/>
      <c r="Z798" s="14"/>
    </row>
    <row r="799" spans="13:26">
      <c r="M799" s="14"/>
      <c r="N799" s="14"/>
      <c r="O799" s="14"/>
      <c r="P799" s="14"/>
      <c r="Q799" s="14"/>
      <c r="R799" s="14"/>
      <c r="S799" s="14"/>
      <c r="T799" s="14"/>
      <c r="U799" s="14"/>
      <c r="V799" s="14"/>
      <c r="W799" s="14"/>
      <c r="X799" s="14"/>
      <c r="Y799" s="14"/>
      <c r="Z799" s="14"/>
    </row>
    <row r="800" spans="13:26">
      <c r="M800" s="14"/>
      <c r="N800" s="14"/>
      <c r="O800" s="14"/>
      <c r="P800" s="14"/>
      <c r="Q800" s="14"/>
      <c r="R800" s="14"/>
      <c r="S800" s="14"/>
      <c r="T800" s="14"/>
      <c r="U800" s="14"/>
      <c r="V800" s="14"/>
      <c r="W800" s="14"/>
      <c r="X800" s="14"/>
      <c r="Y800" s="14"/>
      <c r="Z800" s="14"/>
    </row>
    <row r="801" spans="13:26">
      <c r="M801" s="14"/>
      <c r="N801" s="14"/>
      <c r="O801" s="14"/>
      <c r="P801" s="14"/>
      <c r="Q801" s="14"/>
      <c r="R801" s="14"/>
      <c r="S801" s="14"/>
      <c r="T801" s="14"/>
      <c r="U801" s="14"/>
      <c r="V801" s="14"/>
      <c r="W801" s="14"/>
      <c r="X801" s="14"/>
      <c r="Y801" s="14"/>
      <c r="Z801" s="14"/>
    </row>
    <row r="802" spans="13:26">
      <c r="M802" s="14"/>
      <c r="N802" s="14"/>
      <c r="O802" s="14"/>
      <c r="P802" s="14"/>
      <c r="Q802" s="14"/>
      <c r="R802" s="14"/>
      <c r="S802" s="14"/>
      <c r="T802" s="14"/>
      <c r="U802" s="14"/>
      <c r="V802" s="14"/>
      <c r="W802" s="14"/>
      <c r="X802" s="14"/>
      <c r="Y802" s="14"/>
      <c r="Z802" s="14"/>
    </row>
    <row r="803" spans="13:26">
      <c r="M803" s="14"/>
      <c r="N803" s="14"/>
      <c r="O803" s="14"/>
      <c r="P803" s="14"/>
      <c r="Q803" s="14"/>
      <c r="R803" s="14"/>
      <c r="S803" s="14"/>
      <c r="T803" s="14"/>
      <c r="U803" s="14"/>
      <c r="V803" s="14"/>
      <c r="W803" s="14"/>
      <c r="X803" s="14"/>
      <c r="Y803" s="14"/>
      <c r="Z803" s="14"/>
    </row>
    <row r="804" spans="13:26">
      <c r="M804" s="14"/>
      <c r="N804" s="14"/>
      <c r="O804" s="14"/>
      <c r="P804" s="14"/>
      <c r="Q804" s="14"/>
      <c r="R804" s="14"/>
      <c r="S804" s="14"/>
      <c r="T804" s="14"/>
      <c r="U804" s="14"/>
      <c r="V804" s="14"/>
      <c r="W804" s="14"/>
      <c r="X804" s="14"/>
      <c r="Y804" s="14"/>
      <c r="Z804" s="14"/>
    </row>
    <row r="805" spans="13:26">
      <c r="M805" s="14"/>
      <c r="N805" s="14"/>
      <c r="O805" s="14"/>
      <c r="P805" s="14"/>
      <c r="Q805" s="14"/>
      <c r="R805" s="14"/>
      <c r="S805" s="14"/>
      <c r="T805" s="14"/>
      <c r="U805" s="14"/>
      <c r="V805" s="14"/>
      <c r="W805" s="14"/>
      <c r="X805" s="14"/>
      <c r="Y805" s="14"/>
      <c r="Z805" s="14"/>
    </row>
    <row r="806" spans="13:26">
      <c r="M806" s="14"/>
      <c r="N806" s="14"/>
      <c r="O806" s="14"/>
      <c r="P806" s="14"/>
      <c r="Q806" s="14"/>
      <c r="R806" s="14"/>
      <c r="S806" s="14"/>
      <c r="T806" s="14"/>
      <c r="U806" s="14"/>
      <c r="V806" s="14"/>
      <c r="W806" s="14"/>
      <c r="X806" s="14"/>
      <c r="Y806" s="14"/>
      <c r="Z806" s="14"/>
    </row>
    <row r="807" spans="13:26">
      <c r="M807" s="14"/>
      <c r="N807" s="14"/>
      <c r="O807" s="14"/>
      <c r="P807" s="14"/>
      <c r="Q807" s="14"/>
      <c r="R807" s="14"/>
      <c r="S807" s="14"/>
      <c r="T807" s="14"/>
      <c r="U807" s="14"/>
      <c r="V807" s="14"/>
      <c r="W807" s="14"/>
      <c r="X807" s="14"/>
      <c r="Y807" s="14"/>
      <c r="Z807" s="14"/>
    </row>
    <row r="808" spans="13:26">
      <c r="M808" s="14"/>
      <c r="N808" s="14"/>
      <c r="O808" s="14"/>
      <c r="P808" s="14"/>
      <c r="Q808" s="14"/>
      <c r="R808" s="14"/>
      <c r="S808" s="14"/>
      <c r="T808" s="14"/>
      <c r="U808" s="14"/>
      <c r="V808" s="14"/>
      <c r="W808" s="14"/>
      <c r="X808" s="14"/>
      <c r="Y808" s="14"/>
      <c r="Z808" s="14"/>
    </row>
    <row r="809" spans="13:26">
      <c r="M809" s="14"/>
      <c r="N809" s="14"/>
      <c r="O809" s="14"/>
      <c r="P809" s="14"/>
      <c r="Q809" s="14"/>
      <c r="R809" s="14"/>
      <c r="S809" s="14"/>
      <c r="T809" s="14"/>
      <c r="U809" s="14"/>
      <c r="V809" s="14"/>
      <c r="W809" s="14"/>
      <c r="X809" s="14"/>
      <c r="Y809" s="14"/>
      <c r="Z809" s="14"/>
    </row>
    <row r="810" spans="13:26">
      <c r="M810" s="14"/>
      <c r="N810" s="14"/>
      <c r="O810" s="14"/>
      <c r="P810" s="14"/>
      <c r="Q810" s="14"/>
      <c r="R810" s="14"/>
      <c r="S810" s="14"/>
      <c r="T810" s="14"/>
      <c r="U810" s="14"/>
      <c r="V810" s="14"/>
      <c r="W810" s="14"/>
      <c r="X810" s="14"/>
      <c r="Y810" s="14"/>
      <c r="Z810" s="14"/>
    </row>
    <row r="811" spans="13:26">
      <c r="M811" s="14"/>
      <c r="N811" s="14"/>
      <c r="O811" s="14"/>
      <c r="P811" s="14"/>
      <c r="Q811" s="14"/>
      <c r="R811" s="14"/>
      <c r="S811" s="14"/>
      <c r="T811" s="14"/>
      <c r="U811" s="14"/>
      <c r="V811" s="14"/>
      <c r="W811" s="14"/>
      <c r="X811" s="14"/>
      <c r="Y811" s="14"/>
      <c r="Z811" s="14"/>
    </row>
    <row r="812" spans="13:26">
      <c r="M812" s="14"/>
      <c r="N812" s="14"/>
      <c r="O812" s="14"/>
      <c r="P812" s="14"/>
      <c r="Q812" s="14"/>
      <c r="R812" s="14"/>
      <c r="S812" s="14"/>
      <c r="T812" s="14"/>
      <c r="U812" s="14"/>
      <c r="V812" s="14"/>
      <c r="W812" s="14"/>
      <c r="X812" s="14"/>
      <c r="Y812" s="14"/>
      <c r="Z812" s="14"/>
    </row>
    <row r="813" spans="13:26">
      <c r="M813" s="14"/>
      <c r="N813" s="14"/>
      <c r="O813" s="14"/>
      <c r="P813" s="14"/>
      <c r="Q813" s="14"/>
      <c r="R813" s="14"/>
      <c r="S813" s="14"/>
      <c r="T813" s="14"/>
      <c r="U813" s="14"/>
      <c r="V813" s="14"/>
      <c r="W813" s="14"/>
      <c r="X813" s="14"/>
      <c r="Y813" s="14"/>
      <c r="Z813" s="14"/>
    </row>
    <row r="814" spans="13:26">
      <c r="M814" s="14"/>
      <c r="N814" s="14"/>
      <c r="O814" s="14"/>
      <c r="P814" s="14"/>
      <c r="Q814" s="14"/>
      <c r="R814" s="14"/>
      <c r="S814" s="14"/>
      <c r="T814" s="14"/>
      <c r="U814" s="14"/>
      <c r="V814" s="14"/>
      <c r="W814" s="14"/>
      <c r="X814" s="14"/>
      <c r="Y814" s="14"/>
      <c r="Z814" s="14"/>
    </row>
    <row r="815" spans="13:26">
      <c r="M815" s="14"/>
      <c r="N815" s="14"/>
      <c r="O815" s="14"/>
      <c r="P815" s="14"/>
      <c r="Q815" s="14"/>
      <c r="R815" s="14"/>
      <c r="S815" s="14"/>
      <c r="T815" s="14"/>
      <c r="U815" s="14"/>
      <c r="V815" s="14"/>
      <c r="W815" s="14"/>
      <c r="X815" s="14"/>
      <c r="Y815" s="14"/>
      <c r="Z815" s="14"/>
    </row>
    <row r="816" spans="13:26">
      <c r="M816" s="14"/>
      <c r="N816" s="14"/>
      <c r="O816" s="14"/>
      <c r="P816" s="14"/>
      <c r="Q816" s="14"/>
      <c r="R816" s="14"/>
      <c r="S816" s="14"/>
      <c r="T816" s="14"/>
      <c r="U816" s="14"/>
      <c r="V816" s="14"/>
      <c r="W816" s="14"/>
      <c r="X816" s="14"/>
      <c r="Y816" s="14"/>
      <c r="Z816" s="14"/>
    </row>
    <row r="817" spans="13:26">
      <c r="M817" s="14"/>
      <c r="N817" s="14"/>
      <c r="O817" s="14"/>
      <c r="P817" s="14"/>
      <c r="Q817" s="14"/>
      <c r="R817" s="14"/>
      <c r="S817" s="14"/>
      <c r="T817" s="14"/>
      <c r="U817" s="14"/>
      <c r="V817" s="14"/>
      <c r="W817" s="14"/>
      <c r="X817" s="14"/>
      <c r="Y817" s="14"/>
      <c r="Z817" s="14"/>
    </row>
    <row r="818" spans="13:26">
      <c r="M818" s="14"/>
      <c r="N818" s="14"/>
      <c r="O818" s="14"/>
      <c r="P818" s="14"/>
      <c r="Q818" s="14"/>
      <c r="R818" s="14"/>
      <c r="S818" s="14"/>
      <c r="T818" s="14"/>
      <c r="U818" s="14"/>
      <c r="V818" s="14"/>
      <c r="W818" s="14"/>
      <c r="X818" s="14"/>
      <c r="Y818" s="14"/>
      <c r="Z818" s="14"/>
    </row>
    <row r="819" spans="13:26">
      <c r="M819" s="14"/>
      <c r="N819" s="14"/>
      <c r="O819" s="14"/>
      <c r="P819" s="14"/>
      <c r="Q819" s="14"/>
      <c r="R819" s="14"/>
      <c r="S819" s="14"/>
      <c r="T819" s="14"/>
      <c r="U819" s="14"/>
      <c r="V819" s="14"/>
      <c r="W819" s="14"/>
      <c r="X819" s="14"/>
      <c r="Y819" s="14"/>
      <c r="Z819" s="14"/>
    </row>
    <row r="820" spans="13:26">
      <c r="M820" s="14"/>
      <c r="N820" s="14"/>
      <c r="O820" s="14"/>
      <c r="P820" s="14"/>
      <c r="Q820" s="14"/>
      <c r="R820" s="14"/>
      <c r="S820" s="14"/>
      <c r="T820" s="14"/>
      <c r="U820" s="14"/>
      <c r="V820" s="14"/>
      <c r="W820" s="14"/>
      <c r="X820" s="14"/>
      <c r="Y820" s="14"/>
      <c r="Z820" s="14"/>
    </row>
    <row r="821" spans="13:26">
      <c r="M821" s="14"/>
      <c r="N821" s="14"/>
      <c r="O821" s="14"/>
      <c r="P821" s="14"/>
      <c r="Q821" s="14"/>
      <c r="R821" s="14"/>
      <c r="S821" s="14"/>
      <c r="T821" s="14"/>
      <c r="U821" s="14"/>
      <c r="V821" s="14"/>
      <c r="W821" s="14"/>
      <c r="X821" s="14"/>
      <c r="Y821" s="14"/>
      <c r="Z821" s="14"/>
    </row>
    <row r="822" spans="13:26">
      <c r="M822" s="14"/>
      <c r="N822" s="14"/>
      <c r="O822" s="14"/>
      <c r="P822" s="14"/>
      <c r="Q822" s="14"/>
      <c r="R822" s="14"/>
      <c r="S822" s="14"/>
      <c r="T822" s="14"/>
      <c r="U822" s="14"/>
      <c r="V822" s="14"/>
      <c r="W822" s="14"/>
      <c r="X822" s="14"/>
      <c r="Y822" s="14"/>
      <c r="Z822" s="14"/>
    </row>
    <row r="823" spans="13:26">
      <c r="M823" s="14"/>
      <c r="N823" s="14"/>
      <c r="O823" s="14"/>
      <c r="P823" s="14"/>
      <c r="Q823" s="14"/>
      <c r="R823" s="14"/>
      <c r="S823" s="14"/>
      <c r="T823" s="14"/>
      <c r="U823" s="14"/>
      <c r="V823" s="14"/>
      <c r="W823" s="14"/>
      <c r="X823" s="14"/>
      <c r="Y823" s="14"/>
      <c r="Z823" s="14"/>
    </row>
    <row r="824" spans="13:26">
      <c r="M824" s="14"/>
      <c r="N824" s="14"/>
      <c r="O824" s="14"/>
      <c r="P824" s="14"/>
      <c r="Q824" s="14"/>
      <c r="R824" s="14"/>
      <c r="S824" s="14"/>
      <c r="T824" s="14"/>
      <c r="U824" s="14"/>
      <c r="V824" s="14"/>
      <c r="W824" s="14"/>
      <c r="X824" s="14"/>
      <c r="Y824" s="14"/>
      <c r="Z824" s="14"/>
    </row>
    <row r="825" spans="13:26">
      <c r="M825" s="14"/>
      <c r="N825" s="14"/>
      <c r="O825" s="14"/>
      <c r="P825" s="14"/>
      <c r="Q825" s="14"/>
      <c r="R825" s="14"/>
      <c r="S825" s="14"/>
      <c r="T825" s="14"/>
      <c r="U825" s="14"/>
      <c r="V825" s="14"/>
      <c r="W825" s="14"/>
      <c r="X825" s="14"/>
      <c r="Y825" s="14"/>
      <c r="Z825" s="14"/>
    </row>
    <row r="826" spans="13:26">
      <c r="M826" s="14"/>
      <c r="N826" s="14"/>
      <c r="O826" s="14"/>
      <c r="P826" s="14"/>
      <c r="Q826" s="14"/>
      <c r="R826" s="14"/>
      <c r="S826" s="14"/>
      <c r="T826" s="14"/>
      <c r="U826" s="14"/>
      <c r="V826" s="14"/>
      <c r="W826" s="14"/>
      <c r="X826" s="14"/>
      <c r="Y826" s="14"/>
      <c r="Z826" s="14"/>
    </row>
    <row r="827" spans="13:26">
      <c r="M827" s="14"/>
      <c r="N827" s="14"/>
      <c r="O827" s="14"/>
      <c r="P827" s="14"/>
      <c r="Q827" s="14"/>
      <c r="R827" s="14"/>
      <c r="S827" s="14"/>
      <c r="T827" s="14"/>
      <c r="U827" s="14"/>
      <c r="V827" s="14"/>
      <c r="W827" s="14"/>
      <c r="X827" s="14"/>
      <c r="Y827" s="14"/>
      <c r="Z827" s="14"/>
    </row>
    <row r="828" spans="13:26">
      <c r="M828" s="14"/>
      <c r="N828" s="14"/>
      <c r="O828" s="14"/>
      <c r="P828" s="14"/>
      <c r="Q828" s="14"/>
      <c r="R828" s="14"/>
      <c r="S828" s="14"/>
      <c r="T828" s="14"/>
      <c r="U828" s="14"/>
      <c r="V828" s="14"/>
      <c r="W828" s="14"/>
      <c r="X828" s="14"/>
      <c r="Y828" s="14"/>
      <c r="Z828" s="14"/>
    </row>
    <row r="829" spans="13:26">
      <c r="M829" s="14"/>
      <c r="N829" s="14"/>
      <c r="O829" s="14"/>
      <c r="P829" s="14"/>
      <c r="Q829" s="14"/>
      <c r="R829" s="14"/>
      <c r="S829" s="14"/>
      <c r="T829" s="14"/>
      <c r="U829" s="14"/>
      <c r="V829" s="14"/>
      <c r="W829" s="14"/>
      <c r="X829" s="14"/>
      <c r="Y829" s="14"/>
      <c r="Z829" s="14"/>
    </row>
    <row r="830" spans="13:26">
      <c r="M830" s="14"/>
      <c r="N830" s="14"/>
      <c r="O830" s="14"/>
      <c r="P830" s="14"/>
      <c r="Q830" s="14"/>
      <c r="R830" s="14"/>
      <c r="S830" s="14"/>
      <c r="T830" s="14"/>
      <c r="U830" s="14"/>
      <c r="V830" s="14"/>
      <c r="W830" s="14"/>
      <c r="X830" s="14"/>
      <c r="Y830" s="14"/>
      <c r="Z830" s="14"/>
    </row>
    <row r="831" spans="13:26">
      <c r="M831" s="14"/>
      <c r="N831" s="14"/>
      <c r="O831" s="14"/>
      <c r="P831" s="14"/>
      <c r="Q831" s="14"/>
      <c r="R831" s="14"/>
      <c r="S831" s="14"/>
      <c r="T831" s="14"/>
      <c r="U831" s="14"/>
      <c r="V831" s="14"/>
      <c r="W831" s="14"/>
      <c r="X831" s="14"/>
      <c r="Y831" s="14"/>
      <c r="Z831" s="14"/>
    </row>
    <row r="832" spans="13:26">
      <c r="M832" s="14"/>
      <c r="N832" s="14"/>
      <c r="O832" s="14"/>
      <c r="P832" s="14"/>
      <c r="Q832" s="14"/>
      <c r="R832" s="14"/>
      <c r="S832" s="14"/>
      <c r="T832" s="14"/>
      <c r="U832" s="14"/>
      <c r="V832" s="14"/>
      <c r="W832" s="14"/>
      <c r="X832" s="14"/>
      <c r="Y832" s="14"/>
      <c r="Z832" s="14"/>
    </row>
    <row r="833" spans="13:26">
      <c r="M833" s="14"/>
      <c r="N833" s="14"/>
      <c r="O833" s="14"/>
      <c r="P833" s="14"/>
      <c r="Q833" s="14"/>
      <c r="R833" s="14"/>
      <c r="S833" s="14"/>
      <c r="T833" s="14"/>
      <c r="U833" s="14"/>
      <c r="V833" s="14"/>
      <c r="W833" s="14"/>
      <c r="X833" s="14"/>
      <c r="Y833" s="14"/>
      <c r="Z833" s="14"/>
    </row>
    <row r="834" spans="13:26">
      <c r="M834" s="14"/>
      <c r="N834" s="14"/>
      <c r="O834" s="14"/>
      <c r="P834" s="14"/>
      <c r="Q834" s="14"/>
      <c r="R834" s="14"/>
      <c r="S834" s="14"/>
      <c r="T834" s="14"/>
      <c r="U834" s="14"/>
      <c r="V834" s="14"/>
      <c r="W834" s="14"/>
      <c r="X834" s="14"/>
      <c r="Y834" s="14"/>
      <c r="Z834" s="14"/>
    </row>
    <row r="835" spans="13:26">
      <c r="M835" s="14"/>
      <c r="N835" s="14"/>
      <c r="O835" s="14"/>
      <c r="P835" s="14"/>
      <c r="Q835" s="14"/>
      <c r="R835" s="14"/>
      <c r="S835" s="14"/>
      <c r="T835" s="14"/>
      <c r="U835" s="14"/>
      <c r="V835" s="14"/>
      <c r="W835" s="14"/>
      <c r="X835" s="14"/>
      <c r="Y835" s="14"/>
      <c r="Z835" s="14"/>
    </row>
    <row r="836" spans="13:26">
      <c r="M836" s="14"/>
      <c r="N836" s="14"/>
      <c r="O836" s="14"/>
      <c r="P836" s="14"/>
      <c r="Q836" s="14"/>
      <c r="R836" s="14"/>
      <c r="S836" s="14"/>
      <c r="T836" s="14"/>
      <c r="U836" s="14"/>
      <c r="V836" s="14"/>
      <c r="W836" s="14"/>
      <c r="X836" s="14"/>
      <c r="Y836" s="14"/>
      <c r="Z836" s="14"/>
    </row>
    <row r="837" spans="13:26">
      <c r="M837" s="14"/>
      <c r="N837" s="14"/>
      <c r="O837" s="14"/>
      <c r="P837" s="14"/>
      <c r="Q837" s="14"/>
      <c r="R837" s="14"/>
      <c r="S837" s="14"/>
      <c r="T837" s="14"/>
      <c r="U837" s="14"/>
      <c r="V837" s="14"/>
      <c r="W837" s="14"/>
      <c r="X837" s="14"/>
      <c r="Y837" s="14"/>
      <c r="Z837" s="14"/>
    </row>
    <row r="838" spans="13:26">
      <c r="M838" s="14"/>
      <c r="N838" s="14"/>
      <c r="O838" s="14"/>
      <c r="P838" s="14"/>
      <c r="Q838" s="14"/>
      <c r="R838" s="14"/>
      <c r="S838" s="14"/>
      <c r="T838" s="14"/>
      <c r="U838" s="14"/>
      <c r="V838" s="14"/>
      <c r="W838" s="14"/>
      <c r="X838" s="14"/>
      <c r="Y838" s="14"/>
      <c r="Z838" s="14"/>
    </row>
    <row r="839" spans="13:26">
      <c r="M839" s="14"/>
      <c r="N839" s="14"/>
      <c r="O839" s="14"/>
      <c r="P839" s="14"/>
      <c r="Q839" s="14"/>
      <c r="R839" s="14"/>
      <c r="S839" s="14"/>
      <c r="T839" s="14"/>
      <c r="U839" s="14"/>
      <c r="V839" s="14"/>
      <c r="W839" s="14"/>
      <c r="X839" s="14"/>
      <c r="Y839" s="14"/>
      <c r="Z839" s="14"/>
    </row>
    <row r="840" spans="13:26">
      <c r="M840" s="14"/>
      <c r="N840" s="14"/>
      <c r="O840" s="14"/>
      <c r="P840" s="14"/>
      <c r="Q840" s="14"/>
      <c r="R840" s="14"/>
      <c r="S840" s="14"/>
      <c r="T840" s="14"/>
      <c r="U840" s="14"/>
      <c r="V840" s="14"/>
      <c r="W840" s="14"/>
      <c r="X840" s="14"/>
      <c r="Y840" s="14"/>
      <c r="Z840" s="14"/>
    </row>
    <row r="841" spans="13:26">
      <c r="M841" s="14"/>
      <c r="N841" s="14"/>
      <c r="O841" s="14"/>
      <c r="P841" s="14"/>
      <c r="Q841" s="14"/>
      <c r="R841" s="14"/>
      <c r="S841" s="14"/>
      <c r="T841" s="14"/>
      <c r="U841" s="14"/>
      <c r="V841" s="14"/>
      <c r="W841" s="14"/>
      <c r="X841" s="14"/>
      <c r="Y841" s="14"/>
      <c r="Z841" s="14"/>
    </row>
    <row r="842" spans="13:26">
      <c r="M842" s="14"/>
      <c r="N842" s="14"/>
      <c r="O842" s="14"/>
      <c r="P842" s="14"/>
      <c r="Q842" s="14"/>
      <c r="R842" s="14"/>
      <c r="S842" s="14"/>
      <c r="T842" s="14"/>
      <c r="U842" s="14"/>
      <c r="V842" s="14"/>
      <c r="W842" s="14"/>
      <c r="X842" s="14"/>
      <c r="Y842" s="14"/>
      <c r="Z842" s="14"/>
    </row>
    <row r="843" spans="13:26">
      <c r="M843" s="14"/>
      <c r="N843" s="14"/>
      <c r="O843" s="14"/>
      <c r="P843" s="14"/>
      <c r="Q843" s="14"/>
      <c r="R843" s="14"/>
      <c r="S843" s="14"/>
      <c r="T843" s="14"/>
      <c r="U843" s="14"/>
      <c r="V843" s="14"/>
      <c r="W843" s="14"/>
      <c r="X843" s="14"/>
      <c r="Y843" s="14"/>
      <c r="Z843" s="14"/>
    </row>
    <row r="844" spans="13:26">
      <c r="M844" s="14"/>
      <c r="N844" s="14"/>
      <c r="O844" s="14"/>
      <c r="P844" s="14"/>
      <c r="Q844" s="14"/>
      <c r="R844" s="14"/>
      <c r="S844" s="14"/>
      <c r="T844" s="14"/>
      <c r="U844" s="14"/>
      <c r="V844" s="14"/>
      <c r="W844" s="14"/>
      <c r="X844" s="14"/>
      <c r="Y844" s="14"/>
      <c r="Z844" s="14"/>
    </row>
    <row r="845" spans="13:26">
      <c r="M845" s="14"/>
      <c r="N845" s="14"/>
      <c r="O845" s="14"/>
      <c r="P845" s="14"/>
      <c r="Q845" s="14"/>
      <c r="R845" s="14"/>
      <c r="S845" s="14"/>
      <c r="T845" s="14"/>
      <c r="U845" s="14"/>
      <c r="V845" s="14"/>
      <c r="W845" s="14"/>
      <c r="X845" s="14"/>
      <c r="Y845" s="14"/>
      <c r="Z845" s="14"/>
    </row>
    <row r="846" spans="13:26">
      <c r="M846" s="14"/>
      <c r="N846" s="14"/>
      <c r="O846" s="14"/>
      <c r="P846" s="14"/>
      <c r="Q846" s="14"/>
      <c r="R846" s="14"/>
      <c r="S846" s="14"/>
      <c r="T846" s="14"/>
      <c r="U846" s="14"/>
      <c r="V846" s="14"/>
      <c r="W846" s="14"/>
      <c r="X846" s="14"/>
      <c r="Y846" s="14"/>
      <c r="Z846" s="14"/>
    </row>
    <row r="847" spans="13:26">
      <c r="M847" s="14"/>
      <c r="N847" s="14"/>
      <c r="O847" s="14"/>
      <c r="P847" s="14"/>
      <c r="Q847" s="14"/>
      <c r="R847" s="14"/>
      <c r="S847" s="14"/>
      <c r="T847" s="14"/>
      <c r="U847" s="14"/>
      <c r="V847" s="14"/>
      <c r="W847" s="14"/>
      <c r="X847" s="14"/>
      <c r="Y847" s="14"/>
      <c r="Z847" s="14"/>
    </row>
    <row r="848" spans="13:26">
      <c r="M848" s="14"/>
      <c r="N848" s="14"/>
      <c r="O848" s="14"/>
      <c r="P848" s="14"/>
      <c r="Q848" s="14"/>
      <c r="R848" s="14"/>
      <c r="S848" s="14"/>
      <c r="T848" s="14"/>
      <c r="U848" s="14"/>
      <c r="V848" s="14"/>
      <c r="W848" s="14"/>
      <c r="X848" s="14"/>
      <c r="Y848" s="14"/>
      <c r="Z848" s="14"/>
    </row>
    <row r="849" spans="13:26">
      <c r="M849" s="14"/>
      <c r="N849" s="14"/>
      <c r="O849" s="14"/>
      <c r="P849" s="14"/>
      <c r="Q849" s="14"/>
      <c r="R849" s="14"/>
      <c r="S849" s="14"/>
      <c r="T849" s="14"/>
      <c r="U849" s="14"/>
      <c r="V849" s="14"/>
      <c r="W849" s="14"/>
      <c r="X849" s="14"/>
      <c r="Y849" s="14"/>
      <c r="Z849" s="14"/>
    </row>
    <row r="850" spans="13:26">
      <c r="M850" s="14"/>
      <c r="N850" s="14"/>
      <c r="O850" s="14"/>
      <c r="P850" s="14"/>
      <c r="Q850" s="14"/>
      <c r="R850" s="14"/>
      <c r="S850" s="14"/>
      <c r="T850" s="14"/>
      <c r="U850" s="14"/>
      <c r="V850" s="14"/>
      <c r="W850" s="14"/>
      <c r="X850" s="14"/>
      <c r="Y850" s="14"/>
      <c r="Z850" s="14"/>
    </row>
    <row r="851" spans="13:26">
      <c r="M851" s="14"/>
      <c r="N851" s="14"/>
      <c r="O851" s="14"/>
      <c r="P851" s="14"/>
      <c r="Q851" s="14"/>
      <c r="R851" s="14"/>
      <c r="S851" s="14"/>
      <c r="T851" s="14"/>
      <c r="U851" s="14"/>
      <c r="V851" s="14"/>
      <c r="W851" s="14"/>
      <c r="X851" s="14"/>
      <c r="Y851" s="14"/>
      <c r="Z851" s="14"/>
    </row>
    <row r="852" spans="13:26">
      <c r="M852" s="14"/>
      <c r="N852" s="14"/>
      <c r="O852" s="14"/>
      <c r="P852" s="14"/>
      <c r="Q852" s="14"/>
      <c r="R852" s="14"/>
      <c r="S852" s="14"/>
      <c r="T852" s="14"/>
      <c r="U852" s="14"/>
      <c r="V852" s="14"/>
      <c r="W852" s="14"/>
      <c r="X852" s="14"/>
      <c r="Y852" s="14"/>
      <c r="Z852" s="14"/>
    </row>
    <row r="853" spans="13:26">
      <c r="M853" s="14"/>
      <c r="N853" s="14"/>
      <c r="O853" s="14"/>
      <c r="P853" s="14"/>
      <c r="Q853" s="14"/>
      <c r="R853" s="14"/>
      <c r="S853" s="14"/>
      <c r="T853" s="14"/>
      <c r="U853" s="14"/>
      <c r="V853" s="14"/>
      <c r="W853" s="14"/>
      <c r="X853" s="14"/>
      <c r="Y853" s="14"/>
      <c r="Z853" s="14"/>
    </row>
    <row r="854" spans="13:26">
      <c r="M854" s="14"/>
      <c r="N854" s="14"/>
      <c r="O854" s="14"/>
      <c r="P854" s="14"/>
      <c r="Q854" s="14"/>
      <c r="R854" s="14"/>
      <c r="S854" s="14"/>
      <c r="T854" s="14"/>
      <c r="U854" s="14"/>
      <c r="V854" s="14"/>
      <c r="W854" s="14"/>
      <c r="X854" s="14"/>
      <c r="Y854" s="14"/>
      <c r="Z854" s="14"/>
    </row>
    <row r="855" spans="13:26">
      <c r="M855" s="14"/>
      <c r="N855" s="14"/>
      <c r="O855" s="14"/>
      <c r="P855" s="14"/>
      <c r="Q855" s="14"/>
      <c r="R855" s="14"/>
      <c r="S855" s="14"/>
      <c r="T855" s="14"/>
      <c r="U855" s="14"/>
      <c r="V855" s="14"/>
      <c r="W855" s="14"/>
      <c r="X855" s="14"/>
      <c r="Y855" s="14"/>
      <c r="Z855" s="14"/>
    </row>
    <row r="856" spans="13:26">
      <c r="M856" s="14"/>
      <c r="N856" s="14"/>
      <c r="O856" s="14"/>
      <c r="P856" s="14"/>
      <c r="Q856" s="14"/>
      <c r="R856" s="14"/>
      <c r="S856" s="14"/>
      <c r="T856" s="14"/>
      <c r="U856" s="14"/>
      <c r="V856" s="14"/>
      <c r="W856" s="14"/>
      <c r="X856" s="14"/>
      <c r="Y856" s="14"/>
      <c r="Z856" s="14"/>
    </row>
    <row r="857" spans="13:26">
      <c r="M857" s="14"/>
      <c r="N857" s="14"/>
      <c r="O857" s="14"/>
      <c r="P857" s="14"/>
      <c r="Q857" s="14"/>
      <c r="R857" s="14"/>
      <c r="S857" s="14"/>
      <c r="T857" s="14"/>
      <c r="U857" s="14"/>
      <c r="V857" s="14"/>
      <c r="W857" s="14"/>
      <c r="X857" s="14"/>
      <c r="Y857" s="14"/>
      <c r="Z857" s="14"/>
    </row>
    <row r="858" spans="13:26">
      <c r="M858" s="14"/>
      <c r="N858" s="14"/>
      <c r="O858" s="14"/>
      <c r="P858" s="14"/>
      <c r="Q858" s="14"/>
      <c r="R858" s="14"/>
      <c r="S858" s="14"/>
      <c r="T858" s="14"/>
      <c r="U858" s="14"/>
      <c r="V858" s="14"/>
      <c r="W858" s="14"/>
      <c r="X858" s="14"/>
      <c r="Y858" s="14"/>
      <c r="Z858" s="14"/>
    </row>
    <row r="859" spans="13:26">
      <c r="M859" s="14"/>
      <c r="N859" s="14"/>
      <c r="O859" s="14"/>
      <c r="P859" s="14"/>
      <c r="Q859" s="14"/>
      <c r="R859" s="14"/>
      <c r="S859" s="14"/>
      <c r="T859" s="14"/>
      <c r="U859" s="14"/>
      <c r="V859" s="14"/>
      <c r="W859" s="14"/>
      <c r="X859" s="14"/>
      <c r="Y859" s="14"/>
      <c r="Z859" s="14"/>
    </row>
    <row r="860" spans="13:26">
      <c r="M860" s="14"/>
      <c r="N860" s="14"/>
      <c r="O860" s="14"/>
      <c r="P860" s="14"/>
      <c r="Q860" s="14"/>
      <c r="R860" s="14"/>
      <c r="S860" s="14"/>
      <c r="T860" s="14"/>
      <c r="U860" s="14"/>
      <c r="V860" s="14"/>
      <c r="W860" s="14"/>
      <c r="X860" s="14"/>
      <c r="Y860" s="14"/>
      <c r="Z860" s="14"/>
    </row>
    <row r="861" spans="13:26">
      <c r="M861" s="14"/>
      <c r="N861" s="14"/>
      <c r="O861" s="14"/>
      <c r="P861" s="14"/>
      <c r="Q861" s="14"/>
      <c r="R861" s="14"/>
      <c r="S861" s="14"/>
      <c r="T861" s="14"/>
      <c r="U861" s="14"/>
      <c r="V861" s="14"/>
      <c r="W861" s="14"/>
      <c r="X861" s="14"/>
      <c r="Y861" s="14"/>
      <c r="Z861" s="14"/>
    </row>
    <row r="862" spans="13:26">
      <c r="M862" s="14"/>
      <c r="N862" s="14"/>
      <c r="O862" s="14"/>
      <c r="P862" s="14"/>
      <c r="Q862" s="14"/>
      <c r="R862" s="14"/>
      <c r="S862" s="14"/>
      <c r="T862" s="14"/>
      <c r="U862" s="14"/>
      <c r="V862" s="14"/>
      <c r="W862" s="14"/>
      <c r="X862" s="14"/>
      <c r="Y862" s="14"/>
      <c r="Z862" s="14"/>
    </row>
    <row r="863" spans="13:26">
      <c r="M863" s="14"/>
      <c r="N863" s="14"/>
      <c r="O863" s="14"/>
      <c r="P863" s="14"/>
      <c r="Q863" s="14"/>
      <c r="R863" s="14"/>
      <c r="S863" s="14"/>
      <c r="T863" s="14"/>
      <c r="U863" s="14"/>
      <c r="V863" s="14"/>
      <c r="W863" s="14"/>
      <c r="X863" s="14"/>
      <c r="Y863" s="14"/>
      <c r="Z863" s="14"/>
    </row>
    <row r="864" spans="13:26">
      <c r="M864" s="14"/>
      <c r="N864" s="14"/>
      <c r="O864" s="14"/>
      <c r="P864" s="14"/>
      <c r="Q864" s="14"/>
      <c r="R864" s="14"/>
      <c r="S864" s="14"/>
      <c r="T864" s="14"/>
      <c r="U864" s="14"/>
      <c r="V864" s="14"/>
      <c r="W864" s="14"/>
      <c r="X864" s="14"/>
      <c r="Y864" s="14"/>
      <c r="Z864" s="14"/>
    </row>
    <row r="865" spans="13:26">
      <c r="M865" s="14"/>
      <c r="N865" s="14"/>
      <c r="O865" s="14"/>
      <c r="P865" s="14"/>
      <c r="Q865" s="14"/>
      <c r="R865" s="14"/>
      <c r="S865" s="14"/>
      <c r="T865" s="14"/>
      <c r="U865" s="14"/>
      <c r="V865" s="14"/>
      <c r="W865" s="14"/>
      <c r="X865" s="14"/>
      <c r="Y865" s="14"/>
      <c r="Z865" s="14"/>
    </row>
    <row r="866" spans="13:26">
      <c r="M866" s="14"/>
      <c r="N866" s="14"/>
      <c r="O866" s="14"/>
      <c r="P866" s="14"/>
      <c r="Q866" s="14"/>
      <c r="R866" s="14"/>
      <c r="S866" s="14"/>
      <c r="T866" s="14"/>
      <c r="U866" s="14"/>
      <c r="V866" s="14"/>
      <c r="W866" s="14"/>
      <c r="X866" s="14"/>
      <c r="Y866" s="14"/>
      <c r="Z866" s="14"/>
    </row>
    <row r="867" spans="13:26">
      <c r="M867" s="14"/>
      <c r="N867" s="14"/>
      <c r="O867" s="14"/>
      <c r="P867" s="14"/>
      <c r="Q867" s="14"/>
      <c r="R867" s="14"/>
      <c r="S867" s="14"/>
      <c r="T867" s="14"/>
      <c r="U867" s="14"/>
      <c r="V867" s="14"/>
      <c r="W867" s="14"/>
      <c r="X867" s="14"/>
      <c r="Y867" s="14"/>
      <c r="Z867" s="14"/>
    </row>
    <row r="868" spans="13:26">
      <c r="M868" s="14"/>
      <c r="N868" s="14"/>
      <c r="O868" s="14"/>
      <c r="P868" s="14"/>
      <c r="Q868" s="14"/>
      <c r="R868" s="14"/>
      <c r="S868" s="14"/>
      <c r="T868" s="14"/>
      <c r="U868" s="14"/>
      <c r="V868" s="14"/>
      <c r="W868" s="14"/>
      <c r="X868" s="14"/>
      <c r="Y868" s="14"/>
      <c r="Z868" s="14"/>
    </row>
    <row r="869" spans="13:26">
      <c r="M869" s="14"/>
      <c r="N869" s="14"/>
      <c r="O869" s="14"/>
      <c r="P869" s="14"/>
      <c r="Q869" s="14"/>
      <c r="R869" s="14"/>
      <c r="S869" s="14"/>
      <c r="T869" s="14"/>
      <c r="U869" s="14"/>
      <c r="V869" s="14"/>
      <c r="W869" s="14"/>
      <c r="X869" s="14"/>
      <c r="Y869" s="14"/>
      <c r="Z869" s="14"/>
    </row>
    <row r="870" spans="13:26">
      <c r="M870" s="14"/>
      <c r="N870" s="14"/>
      <c r="O870" s="14"/>
      <c r="P870" s="14"/>
      <c r="Q870" s="14"/>
      <c r="R870" s="14"/>
      <c r="S870" s="14"/>
      <c r="T870" s="14"/>
      <c r="U870" s="14"/>
      <c r="V870" s="14"/>
      <c r="W870" s="14"/>
      <c r="X870" s="14"/>
      <c r="Y870" s="14"/>
      <c r="Z870" s="14"/>
    </row>
    <row r="871" spans="13:26">
      <c r="M871" s="14"/>
      <c r="N871" s="14"/>
      <c r="O871" s="14"/>
      <c r="P871" s="14"/>
      <c r="Q871" s="14"/>
      <c r="R871" s="14"/>
      <c r="S871" s="14"/>
      <c r="T871" s="14"/>
      <c r="U871" s="14"/>
      <c r="V871" s="14"/>
      <c r="W871" s="14"/>
      <c r="X871" s="14"/>
      <c r="Y871" s="14"/>
      <c r="Z871" s="14"/>
    </row>
    <row r="872" spans="13:26">
      <c r="M872" s="14"/>
      <c r="N872" s="14"/>
      <c r="O872" s="14"/>
      <c r="P872" s="14"/>
      <c r="Q872" s="14"/>
      <c r="R872" s="14"/>
      <c r="S872" s="14"/>
      <c r="T872" s="14"/>
      <c r="U872" s="14"/>
      <c r="V872" s="14"/>
      <c r="W872" s="14"/>
      <c r="X872" s="14"/>
      <c r="Y872" s="14"/>
      <c r="Z872" s="14"/>
    </row>
    <row r="873" spans="13:26">
      <c r="M873" s="14"/>
      <c r="N873" s="14"/>
      <c r="O873" s="14"/>
      <c r="P873" s="14"/>
      <c r="Q873" s="14"/>
      <c r="R873" s="14"/>
      <c r="S873" s="14"/>
      <c r="T873" s="14"/>
      <c r="U873" s="14"/>
      <c r="V873" s="14"/>
      <c r="W873" s="14"/>
      <c r="X873" s="14"/>
      <c r="Y873" s="14"/>
      <c r="Z873" s="14"/>
    </row>
    <row r="874" spans="13:26">
      <c r="M874" s="14"/>
      <c r="N874" s="14"/>
      <c r="O874" s="14"/>
      <c r="P874" s="14"/>
      <c r="Q874" s="14"/>
      <c r="R874" s="14"/>
      <c r="S874" s="14"/>
      <c r="T874" s="14"/>
      <c r="U874" s="14"/>
      <c r="V874" s="14"/>
      <c r="W874" s="14"/>
      <c r="X874" s="14"/>
      <c r="Y874" s="14"/>
      <c r="Z874" s="14"/>
    </row>
    <row r="875" spans="13:26">
      <c r="M875" s="14"/>
      <c r="N875" s="14"/>
      <c r="O875" s="14"/>
      <c r="P875" s="14"/>
      <c r="Q875" s="14"/>
      <c r="R875" s="14"/>
      <c r="S875" s="14"/>
      <c r="T875" s="14"/>
      <c r="U875" s="14"/>
      <c r="V875" s="14"/>
      <c r="W875" s="14"/>
      <c r="X875" s="14"/>
      <c r="Y875" s="14"/>
      <c r="Z875" s="14"/>
    </row>
    <row r="876" spans="13:26">
      <c r="M876" s="14"/>
      <c r="N876" s="14"/>
      <c r="O876" s="14"/>
      <c r="P876" s="14"/>
      <c r="Q876" s="14"/>
      <c r="R876" s="14"/>
      <c r="S876" s="14"/>
      <c r="T876" s="14"/>
      <c r="U876" s="14"/>
      <c r="V876" s="14"/>
      <c r="W876" s="14"/>
      <c r="X876" s="14"/>
      <c r="Y876" s="14"/>
      <c r="Z876" s="14"/>
    </row>
    <row r="877" spans="13:26">
      <c r="M877" s="14"/>
      <c r="N877" s="14"/>
      <c r="O877" s="14"/>
      <c r="P877" s="14"/>
      <c r="Q877" s="14"/>
      <c r="R877" s="14"/>
      <c r="S877" s="14"/>
      <c r="T877" s="14"/>
      <c r="U877" s="14"/>
      <c r="V877" s="14"/>
      <c r="W877" s="14"/>
      <c r="X877" s="14"/>
      <c r="Y877" s="14"/>
      <c r="Z877" s="14"/>
    </row>
    <row r="878" spans="13:26">
      <c r="M878" s="14"/>
      <c r="N878" s="14"/>
      <c r="O878" s="14"/>
      <c r="P878" s="14"/>
      <c r="Q878" s="14"/>
      <c r="R878" s="14"/>
      <c r="S878" s="14"/>
      <c r="T878" s="14"/>
      <c r="U878" s="14"/>
      <c r="V878" s="14"/>
      <c r="W878" s="14"/>
      <c r="X878" s="14"/>
      <c r="Y878" s="14"/>
      <c r="Z878" s="14"/>
    </row>
    <row r="879" spans="13:26">
      <c r="M879" s="14"/>
      <c r="N879" s="14"/>
      <c r="O879" s="14"/>
      <c r="P879" s="14"/>
      <c r="Q879" s="14"/>
      <c r="R879" s="14"/>
      <c r="S879" s="14"/>
      <c r="T879" s="14"/>
      <c r="U879" s="14"/>
      <c r="V879" s="14"/>
      <c r="W879" s="14"/>
      <c r="X879" s="14"/>
      <c r="Y879" s="14"/>
      <c r="Z879" s="14"/>
    </row>
    <row r="880" spans="13:26">
      <c r="M880" s="14"/>
      <c r="N880" s="14"/>
      <c r="O880" s="14"/>
      <c r="P880" s="14"/>
      <c r="Q880" s="14"/>
      <c r="R880" s="14"/>
      <c r="S880" s="14"/>
      <c r="T880" s="14"/>
      <c r="U880" s="14"/>
      <c r="V880" s="14"/>
      <c r="W880" s="14"/>
      <c r="X880" s="14"/>
      <c r="Y880" s="14"/>
      <c r="Z880" s="14"/>
    </row>
    <row r="881" spans="13:26">
      <c r="M881" s="14"/>
      <c r="N881" s="14"/>
      <c r="O881" s="14"/>
      <c r="P881" s="14"/>
      <c r="Q881" s="14"/>
      <c r="R881" s="14"/>
      <c r="S881" s="14"/>
      <c r="T881" s="14"/>
      <c r="U881" s="14"/>
      <c r="V881" s="14"/>
      <c r="W881" s="14"/>
      <c r="X881" s="14"/>
      <c r="Y881" s="14"/>
      <c r="Z881" s="14"/>
    </row>
    <row r="882" spans="13:26">
      <c r="M882" s="14"/>
      <c r="N882" s="14"/>
      <c r="O882" s="14"/>
      <c r="P882" s="14"/>
      <c r="Q882" s="14"/>
      <c r="R882" s="14"/>
      <c r="S882" s="14"/>
      <c r="T882" s="14"/>
      <c r="U882" s="14"/>
      <c r="V882" s="14"/>
      <c r="W882" s="14"/>
      <c r="X882" s="14"/>
      <c r="Y882" s="14"/>
      <c r="Z882" s="14"/>
    </row>
    <row r="883" spans="13:26">
      <c r="M883" s="14"/>
      <c r="N883" s="14"/>
      <c r="O883" s="14"/>
      <c r="P883" s="14"/>
      <c r="Q883" s="14"/>
      <c r="R883" s="14"/>
      <c r="S883" s="14"/>
      <c r="T883" s="14"/>
      <c r="U883" s="14"/>
      <c r="V883" s="14"/>
      <c r="W883" s="14"/>
      <c r="X883" s="14"/>
      <c r="Y883" s="14"/>
      <c r="Z883" s="14"/>
    </row>
    <row r="884" spans="13:26">
      <c r="M884" s="14"/>
      <c r="N884" s="14"/>
      <c r="O884" s="14"/>
      <c r="P884" s="14"/>
      <c r="Q884" s="14"/>
      <c r="R884" s="14"/>
      <c r="S884" s="14"/>
      <c r="T884" s="14"/>
      <c r="U884" s="14"/>
      <c r="V884" s="14"/>
      <c r="W884" s="14"/>
      <c r="X884" s="14"/>
      <c r="Y884" s="14"/>
      <c r="Z884" s="14"/>
    </row>
    <row r="885" spans="13:26">
      <c r="M885" s="14"/>
      <c r="N885" s="14"/>
      <c r="O885" s="14"/>
      <c r="P885" s="14"/>
      <c r="Q885" s="14"/>
      <c r="R885" s="14"/>
      <c r="S885" s="14"/>
      <c r="T885" s="14"/>
      <c r="U885" s="14"/>
      <c r="V885" s="14"/>
      <c r="W885" s="14"/>
      <c r="X885" s="14"/>
      <c r="Y885" s="14"/>
      <c r="Z885" s="14"/>
    </row>
    <row r="886" spans="13:26">
      <c r="M886" s="14"/>
      <c r="N886" s="14"/>
      <c r="O886" s="14"/>
      <c r="P886" s="14"/>
      <c r="Q886" s="14"/>
      <c r="R886" s="14"/>
      <c r="S886" s="14"/>
      <c r="T886" s="14"/>
      <c r="U886" s="14"/>
      <c r="V886" s="14"/>
      <c r="W886" s="14"/>
      <c r="X886" s="14"/>
      <c r="Y886" s="14"/>
      <c r="Z886" s="14"/>
    </row>
    <row r="887" spans="13:26">
      <c r="M887" s="14"/>
      <c r="N887" s="14"/>
      <c r="O887" s="14"/>
      <c r="P887" s="14"/>
      <c r="Q887" s="14"/>
      <c r="R887" s="14"/>
      <c r="S887" s="14"/>
      <c r="T887" s="14"/>
      <c r="U887" s="14"/>
      <c r="V887" s="14"/>
      <c r="W887" s="14"/>
      <c r="X887" s="14"/>
      <c r="Y887" s="14"/>
      <c r="Z887" s="14"/>
    </row>
    <row r="888" spans="13:26">
      <c r="M888" s="14"/>
      <c r="N888" s="14"/>
      <c r="O888" s="14"/>
      <c r="P888" s="14"/>
      <c r="Q888" s="14"/>
      <c r="R888" s="14"/>
      <c r="S888" s="14"/>
      <c r="T888" s="14"/>
      <c r="U888" s="14"/>
      <c r="V888" s="14"/>
      <c r="W888" s="14"/>
      <c r="X888" s="14"/>
      <c r="Y888" s="14"/>
      <c r="Z888" s="14"/>
    </row>
    <row r="889" spans="13:26">
      <c r="M889" s="14"/>
      <c r="N889" s="14"/>
      <c r="O889" s="14"/>
      <c r="P889" s="14"/>
      <c r="Q889" s="14"/>
      <c r="R889" s="14"/>
      <c r="S889" s="14"/>
      <c r="T889" s="14"/>
      <c r="U889" s="14"/>
      <c r="V889" s="14"/>
      <c r="W889" s="14"/>
      <c r="X889" s="14"/>
      <c r="Y889" s="14"/>
      <c r="Z889" s="14"/>
    </row>
    <row r="890" spans="13:26">
      <c r="M890" s="14"/>
      <c r="N890" s="14"/>
      <c r="O890" s="14"/>
      <c r="P890" s="14"/>
      <c r="Q890" s="14"/>
      <c r="R890" s="14"/>
      <c r="S890" s="14"/>
      <c r="T890" s="14"/>
      <c r="U890" s="14"/>
      <c r="V890" s="14"/>
      <c r="W890" s="14"/>
      <c r="X890" s="14"/>
      <c r="Y890" s="14"/>
      <c r="Z890" s="14"/>
    </row>
    <row r="891" spans="13:26">
      <c r="M891" s="14"/>
      <c r="N891" s="14"/>
      <c r="O891" s="14"/>
      <c r="P891" s="14"/>
      <c r="Q891" s="14"/>
      <c r="R891" s="14"/>
      <c r="S891" s="14"/>
      <c r="T891" s="14"/>
      <c r="U891" s="14"/>
      <c r="V891" s="14"/>
      <c r="W891" s="14"/>
      <c r="X891" s="14"/>
      <c r="Y891" s="14"/>
      <c r="Z891" s="14"/>
    </row>
    <row r="892" spans="13:26">
      <c r="M892" s="14"/>
      <c r="N892" s="14"/>
      <c r="O892" s="14"/>
      <c r="P892" s="14"/>
      <c r="Q892" s="14"/>
      <c r="R892" s="14"/>
      <c r="S892" s="14"/>
      <c r="T892" s="14"/>
      <c r="U892" s="14"/>
      <c r="V892" s="14"/>
      <c r="W892" s="14"/>
      <c r="X892" s="14"/>
      <c r="Y892" s="14"/>
      <c r="Z892" s="14"/>
    </row>
    <row r="893" spans="13:26">
      <c r="M893" s="14"/>
      <c r="N893" s="14"/>
      <c r="O893" s="14"/>
      <c r="P893" s="14"/>
      <c r="Q893" s="14"/>
      <c r="R893" s="14"/>
      <c r="S893" s="14"/>
      <c r="T893" s="14"/>
      <c r="U893" s="14"/>
      <c r="V893" s="14"/>
      <c r="W893" s="14"/>
      <c r="X893" s="14"/>
      <c r="Y893" s="14"/>
      <c r="Z893" s="14"/>
    </row>
    <row r="894" spans="13:26">
      <c r="M894" s="14"/>
      <c r="N894" s="14"/>
      <c r="O894" s="14"/>
      <c r="P894" s="14"/>
      <c r="Q894" s="14"/>
      <c r="R894" s="14"/>
      <c r="S894" s="14"/>
      <c r="T894" s="14"/>
      <c r="U894" s="14"/>
      <c r="V894" s="14"/>
      <c r="W894" s="14"/>
      <c r="X894" s="14"/>
      <c r="Y894" s="14"/>
      <c r="Z894" s="14"/>
    </row>
    <row r="895" spans="13:26">
      <c r="M895" s="14"/>
      <c r="N895" s="14"/>
      <c r="O895" s="14"/>
      <c r="P895" s="14"/>
      <c r="Q895" s="14"/>
      <c r="R895" s="14"/>
      <c r="S895" s="14"/>
      <c r="T895" s="14"/>
      <c r="U895" s="14"/>
      <c r="V895" s="14"/>
      <c r="W895" s="14"/>
      <c r="X895" s="14"/>
      <c r="Y895" s="14"/>
      <c r="Z895" s="14"/>
    </row>
    <row r="896" spans="13:26">
      <c r="M896" s="14"/>
      <c r="N896" s="14"/>
      <c r="O896" s="14"/>
      <c r="P896" s="14"/>
      <c r="Q896" s="14"/>
      <c r="R896" s="14"/>
      <c r="S896" s="14"/>
      <c r="T896" s="14"/>
      <c r="U896" s="14"/>
      <c r="V896" s="14"/>
      <c r="W896" s="14"/>
      <c r="X896" s="14"/>
      <c r="Y896" s="14"/>
      <c r="Z896" s="14"/>
    </row>
    <row r="897" spans="13:26">
      <c r="M897" s="14"/>
      <c r="N897" s="14"/>
      <c r="O897" s="14"/>
      <c r="P897" s="14"/>
      <c r="Q897" s="14"/>
      <c r="R897" s="14"/>
      <c r="S897" s="14"/>
      <c r="T897" s="14"/>
      <c r="U897" s="14"/>
      <c r="V897" s="14"/>
      <c r="W897" s="14"/>
      <c r="X897" s="14"/>
      <c r="Y897" s="14"/>
      <c r="Z897" s="14"/>
    </row>
    <row r="898" spans="13:26">
      <c r="M898" s="14"/>
      <c r="N898" s="14"/>
      <c r="O898" s="14"/>
      <c r="P898" s="14"/>
      <c r="Q898" s="14"/>
      <c r="R898" s="14"/>
      <c r="S898" s="14"/>
      <c r="T898" s="14"/>
      <c r="U898" s="14"/>
      <c r="V898" s="14"/>
      <c r="W898" s="14"/>
      <c r="X898" s="14"/>
      <c r="Y898" s="14"/>
      <c r="Z898" s="14"/>
    </row>
    <row r="899" spans="13:26">
      <c r="M899" s="14"/>
      <c r="N899" s="14"/>
      <c r="O899" s="14"/>
      <c r="P899" s="14"/>
      <c r="Q899" s="14"/>
      <c r="R899" s="14"/>
      <c r="S899" s="14"/>
      <c r="T899" s="14"/>
      <c r="U899" s="14"/>
      <c r="V899" s="14"/>
      <c r="W899" s="14"/>
      <c r="X899" s="14"/>
      <c r="Y899" s="14"/>
      <c r="Z899" s="14"/>
    </row>
    <row r="900" spans="13:26">
      <c r="M900" s="14"/>
      <c r="N900" s="14"/>
      <c r="O900" s="14"/>
      <c r="P900" s="14"/>
      <c r="Q900" s="14"/>
      <c r="R900" s="14"/>
      <c r="S900" s="14"/>
      <c r="T900" s="14"/>
      <c r="U900" s="14"/>
      <c r="V900" s="14"/>
      <c r="W900" s="14"/>
      <c r="X900" s="14"/>
      <c r="Y900" s="14"/>
      <c r="Z900" s="14"/>
    </row>
    <row r="901" spans="13:26">
      <c r="M901" s="14"/>
      <c r="N901" s="14"/>
      <c r="O901" s="14"/>
      <c r="P901" s="14"/>
      <c r="Q901" s="14"/>
      <c r="R901" s="14"/>
      <c r="S901" s="14"/>
      <c r="T901" s="14"/>
      <c r="U901" s="14"/>
      <c r="V901" s="14"/>
      <c r="W901" s="14"/>
      <c r="X901" s="14"/>
      <c r="Y901" s="14"/>
      <c r="Z901" s="14"/>
    </row>
    <row r="902" spans="13:26">
      <c r="M902" s="14"/>
      <c r="N902" s="14"/>
      <c r="O902" s="14"/>
      <c r="P902" s="14"/>
      <c r="Q902" s="14"/>
      <c r="R902" s="14"/>
      <c r="S902" s="14"/>
      <c r="T902" s="14"/>
      <c r="U902" s="14"/>
      <c r="V902" s="14"/>
      <c r="W902" s="14"/>
      <c r="X902" s="14"/>
      <c r="Y902" s="14"/>
      <c r="Z902" s="14"/>
    </row>
    <row r="903" spans="13:26">
      <c r="M903" s="14"/>
      <c r="N903" s="14"/>
      <c r="O903" s="14"/>
      <c r="P903" s="14"/>
      <c r="Q903" s="14"/>
      <c r="R903" s="14"/>
      <c r="S903" s="14"/>
      <c r="T903" s="14"/>
      <c r="U903" s="14"/>
      <c r="V903" s="14"/>
      <c r="W903" s="14"/>
      <c r="X903" s="14"/>
      <c r="Y903" s="14"/>
      <c r="Z903" s="14"/>
    </row>
    <row r="904" spans="13:26">
      <c r="V904" s="14"/>
      <c r="W904" s="14"/>
      <c r="X904" s="14"/>
      <c r="Y904" s="14"/>
      <c r="Z904" s="14"/>
    </row>
    <row r="905" spans="13:26">
      <c r="V905" s="14"/>
      <c r="W905" s="14"/>
      <c r="X905" s="14"/>
      <c r="Y905" s="14"/>
      <c r="Z905" s="14"/>
    </row>
    <row r="906" spans="13:26">
      <c r="V906" s="14"/>
      <c r="W906" s="14"/>
      <c r="X906" s="14"/>
      <c r="Y906" s="14"/>
      <c r="Z906" s="14"/>
    </row>
    <row r="907" spans="13:26">
      <c r="V907" s="14"/>
      <c r="W907" s="14"/>
      <c r="X907" s="14"/>
      <c r="Y907" s="14"/>
      <c r="Z907" s="14"/>
    </row>
    <row r="908" spans="13:26">
      <c r="V908" s="14"/>
      <c r="W908" s="14"/>
      <c r="X908" s="14"/>
      <c r="Y908" s="14"/>
      <c r="Z908" s="14"/>
    </row>
    <row r="909" spans="13:26">
      <c r="V909" s="14"/>
      <c r="W909" s="14"/>
      <c r="X909" s="14"/>
      <c r="Y909" s="14"/>
      <c r="Z909" s="14"/>
    </row>
  </sheetData>
  <pageMargins left="0.75" right="0.75" top="1" bottom="1" header="0.5" footer="0.5"/>
  <pageSetup orientation="portrait"/>
  <headerFooter alignWithMargins="0"/>
  <legacyDrawing r:id="rId1"/>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2">
    <tabColor theme="4"/>
  </sheetPr>
  <dimension ref="A2:BY656"/>
  <sheetViews>
    <sheetView zoomScale="85" zoomScaleNormal="85" workbookViewId="0">
      <selection activeCell="O11" sqref="E4:O11"/>
    </sheetView>
  </sheetViews>
  <sheetFormatPr defaultRowHeight="15"/>
  <cols>
    <col min="2" max="2" width="2.7109375" customWidth="1"/>
    <col min="3" max="3" width="7.5703125" customWidth="1"/>
    <col min="4" max="4" width="6.7109375" customWidth="1"/>
    <col min="5" max="5" width="37.140625" customWidth="1"/>
    <col min="6" max="18" width="7.85546875" customWidth="1"/>
    <col min="19" max="19" width="2" customWidth="1"/>
    <col min="20" max="21" width="7.7109375" customWidth="1"/>
    <col min="22" max="22" width="25.5703125" customWidth="1"/>
    <col min="23" max="23" width="7.7109375" style="74" customWidth="1"/>
    <col min="24" max="24" width="4.85546875" bestFit="1" customWidth="1"/>
    <col min="25" max="30" width="7.7109375" customWidth="1"/>
    <col min="40" max="40" width="7.7109375" customWidth="1"/>
    <col min="41" max="41" width="4.85546875" bestFit="1" customWidth="1"/>
    <col min="42" max="47" width="7.7109375" customWidth="1"/>
    <col min="58" max="58" width="7.7109375" customWidth="1"/>
    <col min="59" max="59" width="4.85546875" bestFit="1" customWidth="1"/>
    <col min="60" max="65" width="7.7109375" customWidth="1"/>
  </cols>
  <sheetData>
    <row r="2" spans="4:21" ht="18.75">
      <c r="D2" s="27" t="s">
        <v>103</v>
      </c>
      <c r="U2" s="51"/>
    </row>
    <row r="3" spans="4:21">
      <c r="F3" t="s">
        <v>104</v>
      </c>
    </row>
    <row r="4" spans="4:21">
      <c r="E4" s="143" t="s">
        <v>105</v>
      </c>
      <c r="F4" s="144"/>
      <c r="G4" s="144"/>
      <c r="H4" s="144"/>
      <c r="I4" s="145"/>
    </row>
    <row r="5" spans="4:21">
      <c r="E5" s="68" t="s">
        <v>106</v>
      </c>
      <c r="F5" s="69">
        <v>1</v>
      </c>
      <c r="G5" s="69">
        <v>2</v>
      </c>
      <c r="H5" s="70">
        <v>3</v>
      </c>
      <c r="I5" s="70">
        <v>4</v>
      </c>
      <c r="J5" s="70">
        <v>5</v>
      </c>
      <c r="K5" s="70">
        <v>6</v>
      </c>
      <c r="L5" s="70">
        <v>7</v>
      </c>
      <c r="M5" s="70">
        <v>8</v>
      </c>
      <c r="N5" s="70">
        <v>9</v>
      </c>
      <c r="O5" s="71">
        <v>10</v>
      </c>
      <c r="Q5" s="72"/>
    </row>
    <row r="6" spans="4:21">
      <c r="E6" s="68" t="s">
        <v>107</v>
      </c>
      <c r="F6" s="129">
        <f>G6*0.75</f>
        <v>3</v>
      </c>
      <c r="G6" s="130">
        <f>G7*0.8</f>
        <v>4</v>
      </c>
      <c r="H6" s="73">
        <f>(G6+I6)/2</f>
        <v>4.4000000000000004</v>
      </c>
      <c r="I6" s="130">
        <f>G6*1.2</f>
        <v>4.8</v>
      </c>
      <c r="J6" s="73">
        <f t="shared" ref="J6:N11" si="0">$I6*(($O$5-J$5)/($O$5-$I$5))+$O6*((J$5-$I$5)/($O$5-$I$5))</f>
        <v>4.88</v>
      </c>
      <c r="K6" s="73">
        <f t="shared" si="0"/>
        <v>4.96</v>
      </c>
      <c r="L6" s="73">
        <f t="shared" si="0"/>
        <v>5.04</v>
      </c>
      <c r="M6" s="73">
        <f t="shared" si="0"/>
        <v>5.12</v>
      </c>
      <c r="N6" s="73">
        <f t="shared" si="0"/>
        <v>5.2</v>
      </c>
      <c r="O6" s="131">
        <f>I6*1.1</f>
        <v>5.28</v>
      </c>
      <c r="P6" t="s">
        <v>108</v>
      </c>
    </row>
    <row r="7" spans="4:21">
      <c r="E7" s="74" t="s">
        <v>101</v>
      </c>
      <c r="F7" s="132">
        <f t="shared" ref="F7:F8" si="1">G7*0.75</f>
        <v>3.75</v>
      </c>
      <c r="G7" s="133">
        <v>5</v>
      </c>
      <c r="H7" s="134">
        <f t="shared" ref="H7:H11" si="2">(G7+I7)/2</f>
        <v>5.5</v>
      </c>
      <c r="I7" s="133">
        <f>G7*1.2</f>
        <v>6</v>
      </c>
      <c r="J7" s="134">
        <f t="shared" si="0"/>
        <v>6.1</v>
      </c>
      <c r="K7" s="134">
        <f t="shared" si="0"/>
        <v>6.2</v>
      </c>
      <c r="L7" s="134">
        <f t="shared" si="0"/>
        <v>6.3000000000000007</v>
      </c>
      <c r="M7" s="134">
        <f t="shared" si="0"/>
        <v>6.4</v>
      </c>
      <c r="N7" s="134">
        <f t="shared" si="0"/>
        <v>6.5000000000000009</v>
      </c>
      <c r="O7" s="135">
        <f>I7*1.1</f>
        <v>6.6000000000000005</v>
      </c>
      <c r="P7" t="s">
        <v>109</v>
      </c>
    </row>
    <row r="8" spans="4:21">
      <c r="E8" s="74" t="s">
        <v>110</v>
      </c>
      <c r="F8" s="132">
        <f t="shared" si="1"/>
        <v>12</v>
      </c>
      <c r="G8" s="136">
        <f>H8</f>
        <v>16</v>
      </c>
      <c r="H8" s="77">
        <f>I8</f>
        <v>16</v>
      </c>
      <c r="I8" s="75">
        <v>16</v>
      </c>
      <c r="J8" s="77">
        <f t="shared" si="0"/>
        <v>16.186666666666667</v>
      </c>
      <c r="K8" s="77">
        <f t="shared" si="0"/>
        <v>16.373333333333335</v>
      </c>
      <c r="L8" s="77">
        <f t="shared" si="0"/>
        <v>16.560000000000002</v>
      </c>
      <c r="M8" s="77">
        <f t="shared" si="0"/>
        <v>16.746666666666666</v>
      </c>
      <c r="N8" s="77">
        <f t="shared" si="0"/>
        <v>16.933333333333334</v>
      </c>
      <c r="O8" s="135">
        <f>I8*1.07</f>
        <v>17.12</v>
      </c>
      <c r="P8" t="s">
        <v>111</v>
      </c>
    </row>
    <row r="9" spans="4:21">
      <c r="E9" s="76" t="s">
        <v>112</v>
      </c>
      <c r="F9" s="132">
        <f>G9*0.9</f>
        <v>3.2130000000000001</v>
      </c>
      <c r="G9" s="133">
        <f>G10*1.05</f>
        <v>3.57</v>
      </c>
      <c r="H9" s="77">
        <f t="shared" si="2"/>
        <v>3.8377499999999998</v>
      </c>
      <c r="I9" s="133">
        <f>I10*1.05</f>
        <v>4.1055000000000001</v>
      </c>
      <c r="J9" s="77">
        <f t="shared" si="0"/>
        <v>4.2423500000000001</v>
      </c>
      <c r="K9" s="77">
        <f t="shared" si="0"/>
        <v>4.3792</v>
      </c>
      <c r="L9" s="77">
        <f t="shared" si="0"/>
        <v>4.5160499999999999</v>
      </c>
      <c r="M9" s="77">
        <f t="shared" si="0"/>
        <v>4.6528999999999998</v>
      </c>
      <c r="N9" s="77">
        <f t="shared" si="0"/>
        <v>4.7897499999999997</v>
      </c>
      <c r="O9" s="135">
        <f>O10*1.05</f>
        <v>4.9265999999999996</v>
      </c>
      <c r="P9" t="s">
        <v>113</v>
      </c>
    </row>
    <row r="10" spans="4:21">
      <c r="E10" s="76" t="s">
        <v>102</v>
      </c>
      <c r="F10" s="132">
        <f>G10*0.9</f>
        <v>3.06</v>
      </c>
      <c r="G10" s="133">
        <v>3.4</v>
      </c>
      <c r="H10" s="77">
        <f t="shared" ref="H10" si="3">(G10+I10)/2</f>
        <v>3.6549999999999998</v>
      </c>
      <c r="I10" s="133">
        <f>G10*1.15</f>
        <v>3.9099999999999997</v>
      </c>
      <c r="J10" s="77">
        <f t="shared" si="0"/>
        <v>4.0403333333333329</v>
      </c>
      <c r="K10" s="77">
        <f t="shared" si="0"/>
        <v>4.1706666666666656</v>
      </c>
      <c r="L10" s="77">
        <f t="shared" si="0"/>
        <v>4.3009999999999993</v>
      </c>
      <c r="M10" s="77">
        <f t="shared" si="0"/>
        <v>4.4313333333333329</v>
      </c>
      <c r="N10" s="77">
        <f t="shared" si="0"/>
        <v>4.5616666666666665</v>
      </c>
      <c r="O10" s="135">
        <f>I10*1.2</f>
        <v>4.6919999999999993</v>
      </c>
      <c r="P10" t="s">
        <v>114</v>
      </c>
    </row>
    <row r="11" spans="4:21">
      <c r="E11" s="78" t="s">
        <v>115</v>
      </c>
      <c r="F11" s="137">
        <f>G11*0.7</f>
        <v>4.8999999999999995</v>
      </c>
      <c r="G11" s="138">
        <v>7</v>
      </c>
      <c r="H11" s="139">
        <f t="shared" si="2"/>
        <v>11</v>
      </c>
      <c r="I11" s="138">
        <v>15</v>
      </c>
      <c r="J11" s="139">
        <f t="shared" si="0"/>
        <v>15.833333333333332</v>
      </c>
      <c r="K11" s="139">
        <f t="shared" si="0"/>
        <v>16.666666666666664</v>
      </c>
      <c r="L11" s="139">
        <f t="shared" si="0"/>
        <v>17.5</v>
      </c>
      <c r="M11" s="139">
        <f t="shared" si="0"/>
        <v>18.333333333333332</v>
      </c>
      <c r="N11" s="139">
        <f t="shared" si="0"/>
        <v>19.166666666666668</v>
      </c>
      <c r="O11" s="140">
        <v>20</v>
      </c>
      <c r="P11" t="s">
        <v>116</v>
      </c>
      <c r="R11" s="79"/>
    </row>
    <row r="14" spans="4:21">
      <c r="E14" s="143" t="s">
        <v>117</v>
      </c>
      <c r="F14" s="145"/>
    </row>
    <row r="15" spans="4:21">
      <c r="E15" s="80"/>
      <c r="F15" s="81">
        <v>2016</v>
      </c>
    </row>
    <row r="17" spans="1:22">
      <c r="E17" s="53"/>
      <c r="F17" s="53"/>
    </row>
    <row r="18" spans="1:22">
      <c r="E18" s="82" t="s">
        <v>118</v>
      </c>
      <c r="F18" s="83"/>
      <c r="G18" s="84"/>
    </row>
    <row r="19" spans="1:22">
      <c r="E19" s="47" t="s">
        <v>119</v>
      </c>
      <c r="F19" s="91"/>
      <c r="G19" s="92">
        <v>0.2</v>
      </c>
    </row>
    <row r="20" spans="1:22">
      <c r="E20" s="89"/>
      <c r="F20" s="90"/>
      <c r="G20" s="53"/>
    </row>
    <row r="23" spans="1:22" ht="18.75">
      <c r="D23" s="27" t="s">
        <v>49</v>
      </c>
    </row>
    <row r="25" spans="1:22">
      <c r="E25" s="28" t="s">
        <v>50</v>
      </c>
    </row>
    <row r="26" spans="1:22">
      <c r="A26" s="146" t="s">
        <v>51</v>
      </c>
      <c r="B26" s="29"/>
      <c r="C26" s="29"/>
      <c r="D26" s="30"/>
      <c r="E26" s="31"/>
      <c r="F26" s="32" t="s">
        <v>35</v>
      </c>
      <c r="G26" s="33" t="s">
        <v>37</v>
      </c>
      <c r="H26" s="33" t="s">
        <v>38</v>
      </c>
      <c r="I26" s="33" t="s">
        <v>48</v>
      </c>
      <c r="J26" s="33" t="s">
        <v>39</v>
      </c>
      <c r="K26" s="33" t="s">
        <v>40</v>
      </c>
      <c r="L26" s="33" t="s">
        <v>41</v>
      </c>
      <c r="M26" s="33" t="s">
        <v>42</v>
      </c>
      <c r="N26" s="33" t="s">
        <v>43</v>
      </c>
      <c r="O26" s="33" t="s">
        <v>44</v>
      </c>
      <c r="P26" s="34" t="s">
        <v>52</v>
      </c>
    </row>
    <row r="27" spans="1:22" ht="15" customHeight="1">
      <c r="A27" s="146"/>
      <c r="B27" s="29"/>
      <c r="C27" s="147" t="s">
        <v>53</v>
      </c>
      <c r="D27" s="31" t="s">
        <v>54</v>
      </c>
      <c r="E27" s="35" t="s">
        <v>55</v>
      </c>
      <c r="F27" s="36">
        <v>131.8001630117239</v>
      </c>
      <c r="G27" s="37">
        <v>133.06636212512947</v>
      </c>
      <c r="H27" s="37">
        <v>133.16170432683091</v>
      </c>
      <c r="I27" s="37">
        <v>134.2435876930324</v>
      </c>
      <c r="J27" s="37">
        <v>132.36147185221873</v>
      </c>
      <c r="K27" s="37">
        <v>129.99422092135148</v>
      </c>
      <c r="L27" s="37">
        <v>129.2798087843401</v>
      </c>
      <c r="M27" s="37">
        <v>137.33424345509195</v>
      </c>
      <c r="N27" s="37">
        <v>135.525088871663</v>
      </c>
      <c r="O27" s="37">
        <v>0</v>
      </c>
      <c r="P27" s="38">
        <v>132.8393553739767</v>
      </c>
      <c r="R27" s="39">
        <v>1.5</v>
      </c>
      <c r="S27" s="40"/>
    </row>
    <row r="28" spans="1:22">
      <c r="A28" s="146"/>
      <c r="B28" s="29"/>
      <c r="C28" s="147"/>
      <c r="D28" s="41" t="s">
        <v>56</v>
      </c>
      <c r="E28" s="42" t="s">
        <v>57</v>
      </c>
      <c r="F28" s="43">
        <v>129.31897202066307</v>
      </c>
      <c r="G28" s="39">
        <v>129.31897202066304</v>
      </c>
      <c r="H28" s="39">
        <v>129.31897202066304</v>
      </c>
      <c r="I28" s="39">
        <v>129.31897202066304</v>
      </c>
      <c r="J28" s="39">
        <v>129.31897202066304</v>
      </c>
      <c r="K28" s="39">
        <v>129.31897202066301</v>
      </c>
      <c r="L28" s="39">
        <v>129.31897202066301</v>
      </c>
      <c r="M28" s="39">
        <v>129.31897202066301</v>
      </c>
      <c r="N28" s="39">
        <v>129.31897202066301</v>
      </c>
      <c r="O28" s="39">
        <v>0</v>
      </c>
      <c r="P28" s="44">
        <v>129.31897202066301</v>
      </c>
      <c r="R28" s="39">
        <v>1.5</v>
      </c>
      <c r="S28" s="40"/>
    </row>
    <row r="29" spans="1:22">
      <c r="A29" s="146"/>
      <c r="B29" s="29"/>
      <c r="C29" s="147"/>
      <c r="D29" s="41" t="s">
        <v>58</v>
      </c>
      <c r="E29" s="42" t="s">
        <v>59</v>
      </c>
      <c r="F29" s="43">
        <v>0</v>
      </c>
      <c r="G29" s="39">
        <v>0</v>
      </c>
      <c r="H29" s="39">
        <v>0</v>
      </c>
      <c r="I29" s="39">
        <v>0</v>
      </c>
      <c r="J29" s="39">
        <v>0</v>
      </c>
      <c r="K29" s="39">
        <v>0</v>
      </c>
      <c r="L29" s="39">
        <v>0</v>
      </c>
      <c r="M29" s="39">
        <v>0</v>
      </c>
      <c r="N29" s="39">
        <v>0</v>
      </c>
      <c r="O29" s="39">
        <v>0</v>
      </c>
      <c r="P29" s="44">
        <v>0</v>
      </c>
      <c r="R29" s="39">
        <v>1.5</v>
      </c>
      <c r="S29" s="40"/>
    </row>
    <row r="30" spans="1:22">
      <c r="A30" s="146"/>
      <c r="B30" s="29"/>
      <c r="C30" s="147"/>
      <c r="D30" s="41" t="s">
        <v>60</v>
      </c>
      <c r="E30" s="42" t="s">
        <v>61</v>
      </c>
      <c r="F30" s="43">
        <v>318.67770832852676</v>
      </c>
      <c r="G30" s="39">
        <v>318.69958746275768</v>
      </c>
      <c r="H30" s="39">
        <v>318.68554490517124</v>
      </c>
      <c r="I30" s="39">
        <v>318.67337176129331</v>
      </c>
      <c r="J30" s="39">
        <v>318.69728198298515</v>
      </c>
      <c r="K30" s="39">
        <v>318.71261972537002</v>
      </c>
      <c r="L30" s="39">
        <v>318.6912045427207</v>
      </c>
      <c r="M30" s="39">
        <v>318.6783947190371</v>
      </c>
      <c r="N30" s="39">
        <v>318.78008166338748</v>
      </c>
      <c r="O30" s="39">
        <v>0</v>
      </c>
      <c r="P30" s="44">
        <v>318.70459353741791</v>
      </c>
      <c r="R30" s="39">
        <v>1.5</v>
      </c>
      <c r="S30" s="40"/>
    </row>
    <row r="31" spans="1:22">
      <c r="A31" s="146"/>
      <c r="B31" s="29"/>
      <c r="C31" s="147"/>
      <c r="D31" s="41" t="s">
        <v>62</v>
      </c>
      <c r="E31" s="42" t="s">
        <v>63</v>
      </c>
      <c r="F31" s="43">
        <v>303.82374640950769</v>
      </c>
      <c r="G31" s="39">
        <v>298.10370032488589</v>
      </c>
      <c r="H31" s="39">
        <v>290.86961695051366</v>
      </c>
      <c r="I31" s="39">
        <v>284.6390221786088</v>
      </c>
      <c r="J31" s="39">
        <v>299.27489744928295</v>
      </c>
      <c r="K31" s="39">
        <v>295.18300361364601</v>
      </c>
      <c r="L31" s="39">
        <v>312.78273370910068</v>
      </c>
      <c r="M31" s="39">
        <v>304.37794743510187</v>
      </c>
      <c r="N31" s="39">
        <v>323.43681149996723</v>
      </c>
      <c r="O31" s="39">
        <v>0</v>
      </c>
      <c r="P31" s="44">
        <v>303.25300279006683</v>
      </c>
      <c r="R31" s="39">
        <v>1.5</v>
      </c>
      <c r="S31" s="40"/>
    </row>
    <row r="32" spans="1:22">
      <c r="A32" s="146"/>
      <c r="B32" s="29"/>
      <c r="C32" s="147"/>
      <c r="D32" s="41" t="s">
        <v>64</v>
      </c>
      <c r="E32" s="42" t="s">
        <v>65</v>
      </c>
      <c r="F32" s="43">
        <v>183.67137587311004</v>
      </c>
      <c r="G32" s="39">
        <v>183.67137587311004</v>
      </c>
      <c r="H32" s="39">
        <v>183.67137587311007</v>
      </c>
      <c r="I32" s="39">
        <v>183.67137587311007</v>
      </c>
      <c r="J32" s="39">
        <v>183.67137587311007</v>
      </c>
      <c r="K32" s="39">
        <v>183.67137587311007</v>
      </c>
      <c r="L32" s="39">
        <v>0</v>
      </c>
      <c r="M32" s="39">
        <v>183.67137587311007</v>
      </c>
      <c r="N32" s="39">
        <v>183.67137587311009</v>
      </c>
      <c r="O32" s="39">
        <v>0</v>
      </c>
      <c r="P32" s="44">
        <v>183.67137587311007</v>
      </c>
      <c r="R32" s="39">
        <v>1.5</v>
      </c>
      <c r="S32" s="40"/>
      <c r="V32" s="45"/>
    </row>
    <row r="33" spans="1:22">
      <c r="A33" s="146"/>
      <c r="B33" s="29"/>
      <c r="C33" s="147"/>
      <c r="D33" s="41" t="s">
        <v>66</v>
      </c>
      <c r="E33" s="42" t="s">
        <v>67</v>
      </c>
      <c r="F33" s="43">
        <v>0</v>
      </c>
      <c r="G33" s="39">
        <v>0</v>
      </c>
      <c r="H33" s="39">
        <v>0</v>
      </c>
      <c r="I33" s="39">
        <v>0</v>
      </c>
      <c r="J33" s="39">
        <v>0</v>
      </c>
      <c r="K33" s="39">
        <v>0</v>
      </c>
      <c r="L33" s="39">
        <v>0</v>
      </c>
      <c r="M33" s="39">
        <v>0</v>
      </c>
      <c r="N33" s="39">
        <v>0</v>
      </c>
      <c r="O33" s="39">
        <v>0</v>
      </c>
      <c r="P33" s="44">
        <v>0</v>
      </c>
      <c r="R33" s="39">
        <v>1.5</v>
      </c>
      <c r="S33" s="40"/>
      <c r="V33" s="45"/>
    </row>
    <row r="34" spans="1:22">
      <c r="A34" s="146"/>
      <c r="B34" s="29"/>
      <c r="C34" s="147"/>
      <c r="D34" s="46" t="s">
        <v>68</v>
      </c>
      <c r="E34" s="47" t="s">
        <v>69</v>
      </c>
      <c r="F34" s="48">
        <v>0</v>
      </c>
      <c r="G34" s="49">
        <v>0</v>
      </c>
      <c r="H34" s="49">
        <v>0</v>
      </c>
      <c r="I34" s="49">
        <v>0</v>
      </c>
      <c r="J34" s="49">
        <v>0</v>
      </c>
      <c r="K34" s="49">
        <v>0</v>
      </c>
      <c r="L34" s="49">
        <v>0</v>
      </c>
      <c r="M34" s="49">
        <v>0</v>
      </c>
      <c r="N34" s="49">
        <v>0</v>
      </c>
      <c r="O34" s="49">
        <v>0</v>
      </c>
      <c r="P34" s="50">
        <v>0</v>
      </c>
      <c r="R34" s="39">
        <v>1.5</v>
      </c>
      <c r="S34" s="40"/>
    </row>
    <row r="35" spans="1:22" ht="15" customHeight="1">
      <c r="A35" s="146"/>
      <c r="B35" s="29"/>
      <c r="C35" s="147" t="s">
        <v>70</v>
      </c>
      <c r="D35" s="31" t="s">
        <v>71</v>
      </c>
      <c r="E35" s="35" t="s">
        <v>55</v>
      </c>
      <c r="F35" s="36">
        <v>449.87714549808931</v>
      </c>
      <c r="G35" s="37">
        <v>448.30696849831776</v>
      </c>
      <c r="H35" s="37">
        <v>451.01358971668554</v>
      </c>
      <c r="I35" s="37">
        <v>449.64942635831176</v>
      </c>
      <c r="J35" s="37">
        <v>442.91077840407661</v>
      </c>
      <c r="K35" s="37">
        <v>434.38958630371638</v>
      </c>
      <c r="L35" s="37">
        <v>431.80793772793265</v>
      </c>
      <c r="M35" s="37">
        <v>460.64607060013566</v>
      </c>
      <c r="N35" s="37">
        <v>454.21941390815766</v>
      </c>
      <c r="O35" s="37">
        <v>0</v>
      </c>
      <c r="P35" s="38">
        <v>447.25678120904905</v>
      </c>
      <c r="R35" s="39">
        <v>3.5</v>
      </c>
      <c r="S35" s="40"/>
    </row>
    <row r="36" spans="1:22">
      <c r="A36" s="146"/>
      <c r="B36" s="29"/>
      <c r="C36" s="147"/>
      <c r="D36" s="41" t="s">
        <v>72</v>
      </c>
      <c r="E36" s="42" t="s">
        <v>57</v>
      </c>
      <c r="F36" s="43">
        <v>369.91240833817574</v>
      </c>
      <c r="G36" s="39">
        <v>369.91240833817562</v>
      </c>
      <c r="H36" s="39">
        <v>369.91240833817568</v>
      </c>
      <c r="I36" s="39">
        <v>369.91240833817574</v>
      </c>
      <c r="J36" s="39">
        <v>369.91240833817562</v>
      </c>
      <c r="K36" s="39">
        <v>369.91240833817574</v>
      </c>
      <c r="L36" s="39">
        <v>369.91240833817579</v>
      </c>
      <c r="M36" s="39">
        <v>369.91240833817568</v>
      </c>
      <c r="N36" s="39">
        <v>369.91240833817574</v>
      </c>
      <c r="O36" s="39">
        <v>0</v>
      </c>
      <c r="P36" s="44">
        <v>369.91240833817568</v>
      </c>
      <c r="R36" s="39">
        <v>3.5</v>
      </c>
      <c r="S36" s="40"/>
    </row>
    <row r="37" spans="1:22">
      <c r="A37" s="146"/>
      <c r="B37" s="29"/>
      <c r="C37" s="147"/>
      <c r="D37" s="41" t="s">
        <v>73</v>
      </c>
      <c r="E37" s="42" t="s">
        <v>59</v>
      </c>
      <c r="F37" s="43">
        <v>0</v>
      </c>
      <c r="G37" s="39">
        <v>0</v>
      </c>
      <c r="H37" s="39">
        <v>0</v>
      </c>
      <c r="I37" s="39">
        <v>0</v>
      </c>
      <c r="J37" s="39">
        <v>0</v>
      </c>
      <c r="K37" s="39">
        <v>0</v>
      </c>
      <c r="L37" s="39">
        <v>0</v>
      </c>
      <c r="M37" s="39">
        <v>0</v>
      </c>
      <c r="N37" s="39">
        <v>0</v>
      </c>
      <c r="O37" s="39">
        <v>0</v>
      </c>
      <c r="P37" s="44">
        <v>0</v>
      </c>
      <c r="R37" s="39">
        <v>3.5</v>
      </c>
      <c r="S37" s="40"/>
    </row>
    <row r="38" spans="1:22">
      <c r="A38" s="146"/>
      <c r="B38" s="29"/>
      <c r="C38" s="147"/>
      <c r="D38" s="41" t="s">
        <v>74</v>
      </c>
      <c r="E38" s="42" t="s">
        <v>61</v>
      </c>
      <c r="F38" s="43">
        <v>1244.5886239542967</v>
      </c>
      <c r="G38" s="39">
        <v>1251.0829895507613</v>
      </c>
      <c r="H38" s="39">
        <v>1246.92702589193</v>
      </c>
      <c r="I38" s="39">
        <v>1243.2886625000042</v>
      </c>
      <c r="J38" s="39">
        <v>1250.4036683273496</v>
      </c>
      <c r="K38" s="39">
        <v>1254.9010973961563</v>
      </c>
      <c r="L38" s="39">
        <v>1248.6072896754383</v>
      </c>
      <c r="M38" s="39">
        <v>1244.7939919489042</v>
      </c>
      <c r="N38" s="39">
        <v>1274.0882134918861</v>
      </c>
      <c r="O38" s="39">
        <v>0</v>
      </c>
      <c r="P38" s="44">
        <v>1252.5540298457786</v>
      </c>
      <c r="R38" s="39">
        <v>3.5</v>
      </c>
      <c r="S38" s="40"/>
    </row>
    <row r="39" spans="1:22">
      <c r="A39" s="146"/>
      <c r="B39" s="29"/>
      <c r="C39" s="147"/>
      <c r="D39" s="41" t="s">
        <v>75</v>
      </c>
      <c r="E39" s="42" t="s">
        <v>63</v>
      </c>
      <c r="F39" s="43">
        <v>1232.3986476643074</v>
      </c>
      <c r="G39" s="39">
        <v>1200.0706624675413</v>
      </c>
      <c r="H39" s="39">
        <v>1205.3356728872398</v>
      </c>
      <c r="I39" s="39">
        <v>1220.638306149254</v>
      </c>
      <c r="J39" s="39">
        <v>1185.646024016198</v>
      </c>
      <c r="K39" s="39">
        <v>1204.9256413397975</v>
      </c>
      <c r="L39" s="39">
        <v>1177.786997532711</v>
      </c>
      <c r="M39" s="39">
        <v>1163.46019511234</v>
      </c>
      <c r="N39" s="39">
        <v>1248.0123119519776</v>
      </c>
      <c r="O39" s="39">
        <v>0</v>
      </c>
      <c r="P39" s="44">
        <v>1207.51195530017</v>
      </c>
      <c r="R39" s="39">
        <v>3.5</v>
      </c>
      <c r="S39" s="40"/>
    </row>
    <row r="40" spans="1:22">
      <c r="A40" s="146"/>
      <c r="B40" s="29"/>
      <c r="C40" s="147"/>
      <c r="D40" s="41" t="s">
        <v>76</v>
      </c>
      <c r="E40" s="42" t="s">
        <v>65</v>
      </c>
      <c r="F40" s="43">
        <v>0</v>
      </c>
      <c r="G40" s="39">
        <v>0</v>
      </c>
      <c r="H40" s="39">
        <v>0</v>
      </c>
      <c r="I40" s="39">
        <v>0</v>
      </c>
      <c r="J40" s="39">
        <v>0</v>
      </c>
      <c r="K40" s="39">
        <v>0</v>
      </c>
      <c r="L40" s="39">
        <v>0</v>
      </c>
      <c r="M40" s="39">
        <v>0</v>
      </c>
      <c r="N40" s="39">
        <v>0</v>
      </c>
      <c r="O40" s="39">
        <v>0</v>
      </c>
      <c r="P40" s="44">
        <v>0</v>
      </c>
      <c r="R40" s="39">
        <v>3.5</v>
      </c>
      <c r="S40" s="40"/>
    </row>
    <row r="41" spans="1:22">
      <c r="A41" s="146"/>
      <c r="B41" s="29"/>
      <c r="C41" s="147"/>
      <c r="D41" s="41" t="s">
        <v>77</v>
      </c>
      <c r="E41" s="42" t="s">
        <v>67</v>
      </c>
      <c r="F41" s="43">
        <v>0</v>
      </c>
      <c r="G41" s="39">
        <v>0</v>
      </c>
      <c r="H41" s="39">
        <v>0</v>
      </c>
      <c r="I41" s="39">
        <v>0</v>
      </c>
      <c r="J41" s="39">
        <v>0</v>
      </c>
      <c r="K41" s="39">
        <v>0</v>
      </c>
      <c r="L41" s="39">
        <v>0</v>
      </c>
      <c r="M41" s="39">
        <v>0</v>
      </c>
      <c r="N41" s="39">
        <v>0</v>
      </c>
      <c r="O41" s="39">
        <v>0</v>
      </c>
      <c r="P41" s="44">
        <v>0</v>
      </c>
      <c r="R41" s="39">
        <v>3.5</v>
      </c>
      <c r="S41" s="40"/>
    </row>
    <row r="42" spans="1:22">
      <c r="A42" s="146"/>
      <c r="B42" s="29"/>
      <c r="C42" s="147"/>
      <c r="D42" s="46" t="s">
        <v>78</v>
      </c>
      <c r="E42" s="47" t="s">
        <v>69</v>
      </c>
      <c r="F42" s="43">
        <v>0</v>
      </c>
      <c r="G42" s="39">
        <v>0</v>
      </c>
      <c r="H42" s="39">
        <v>0</v>
      </c>
      <c r="I42" s="39">
        <v>0</v>
      </c>
      <c r="J42" s="39">
        <v>0</v>
      </c>
      <c r="K42" s="39">
        <v>0</v>
      </c>
      <c r="L42" s="39">
        <v>0</v>
      </c>
      <c r="M42" s="39">
        <v>0</v>
      </c>
      <c r="N42" s="39">
        <v>0</v>
      </c>
      <c r="O42" s="39">
        <v>0</v>
      </c>
      <c r="P42" s="44">
        <v>0</v>
      </c>
      <c r="R42" s="39">
        <v>3.5</v>
      </c>
      <c r="S42" s="40"/>
    </row>
    <row r="43" spans="1:22" ht="15" customHeight="1">
      <c r="A43" s="146"/>
      <c r="B43" s="29"/>
      <c r="C43" s="147" t="s">
        <v>79</v>
      </c>
      <c r="D43" s="31" t="s">
        <v>80</v>
      </c>
      <c r="E43" s="35" t="s">
        <v>55</v>
      </c>
      <c r="F43" s="36">
        <v>799.64255566169652</v>
      </c>
      <c r="G43" s="37">
        <v>844.8558507334177</v>
      </c>
      <c r="H43" s="37">
        <v>838.61675827961835</v>
      </c>
      <c r="I43" s="37">
        <v>874.23218862560975</v>
      </c>
      <c r="J43" s="37">
        <v>841.36911850781166</v>
      </c>
      <c r="K43" s="37">
        <v>794.74028701089185</v>
      </c>
      <c r="L43" s="37">
        <v>779.33210319161356</v>
      </c>
      <c r="M43" s="37">
        <v>921.57306524403532</v>
      </c>
      <c r="N43" s="37">
        <v>894.7790553227054</v>
      </c>
      <c r="O43" s="37">
        <v>0</v>
      </c>
      <c r="P43" s="38">
        <v>841.55827232393528</v>
      </c>
      <c r="R43" s="39">
        <v>8</v>
      </c>
      <c r="S43" s="40"/>
    </row>
    <row r="44" spans="1:22">
      <c r="A44" s="146"/>
      <c r="B44" s="29"/>
      <c r="C44" s="147"/>
      <c r="D44" s="41" t="s">
        <v>81</v>
      </c>
      <c r="E44" s="42" t="s">
        <v>57</v>
      </c>
      <c r="F44" s="43">
        <v>602.58150960616808</v>
      </c>
      <c r="G44" s="39">
        <v>607.34145972884278</v>
      </c>
      <c r="H44" s="39">
        <v>609.32594661230507</v>
      </c>
      <c r="I44" s="39">
        <v>517.18031824301283</v>
      </c>
      <c r="J44" s="39">
        <v>607.78265211388543</v>
      </c>
      <c r="K44" s="39">
        <v>609.32594661230496</v>
      </c>
      <c r="L44" s="39">
        <v>609.32594661230519</v>
      </c>
      <c r="M44" s="39">
        <v>609.32594661230496</v>
      </c>
      <c r="N44" s="39">
        <v>609.32594661230507</v>
      </c>
      <c r="O44" s="39">
        <v>0</v>
      </c>
      <c r="P44" s="44">
        <v>572.81919148907843</v>
      </c>
      <c r="R44" s="39">
        <v>8</v>
      </c>
      <c r="S44" s="40"/>
    </row>
    <row r="45" spans="1:22">
      <c r="A45" s="146"/>
      <c r="B45" s="29"/>
      <c r="C45" s="147"/>
      <c r="D45" s="41" t="s">
        <v>82</v>
      </c>
      <c r="E45" s="42" t="s">
        <v>59</v>
      </c>
      <c r="F45" s="43">
        <v>2313.3662075241955</v>
      </c>
      <c r="G45" s="39">
        <v>1454.9772116985448</v>
      </c>
      <c r="H45" s="39">
        <v>1432.7278157265023</v>
      </c>
      <c r="I45" s="39">
        <v>1402.804013681342</v>
      </c>
      <c r="J45" s="39">
        <v>1413.0607323705472</v>
      </c>
      <c r="K45" s="39">
        <v>1408.9312033281803</v>
      </c>
      <c r="L45" s="39">
        <v>1388.731134676329</v>
      </c>
      <c r="M45" s="39">
        <v>1388.731134676329</v>
      </c>
      <c r="N45" s="39">
        <v>1388.731134676329</v>
      </c>
      <c r="O45" s="39">
        <v>0</v>
      </c>
      <c r="P45" s="44">
        <v>1403.3554009392869</v>
      </c>
      <c r="R45" s="39">
        <v>8</v>
      </c>
      <c r="S45" s="40"/>
    </row>
    <row r="46" spans="1:22">
      <c r="A46" s="146"/>
      <c r="B46" s="29"/>
      <c r="C46" s="147"/>
      <c r="D46" s="41" t="s">
        <v>83</v>
      </c>
      <c r="E46" s="42" t="s">
        <v>61</v>
      </c>
      <c r="F46" s="43">
        <v>1821.2333671215454</v>
      </c>
      <c r="G46" s="39">
        <v>1828.6819399817589</v>
      </c>
      <c r="H46" s="39">
        <v>1823.9253994115413</v>
      </c>
      <c r="I46" s="39">
        <v>1819.731889043607</v>
      </c>
      <c r="J46" s="39">
        <v>1827.9068804787091</v>
      </c>
      <c r="K46" s="39">
        <v>1833.0205992693946</v>
      </c>
      <c r="L46" s="39">
        <v>1825.8527648568031</v>
      </c>
      <c r="M46" s="39">
        <v>1821.4702480718593</v>
      </c>
      <c r="N46" s="39">
        <v>1854.38208896734</v>
      </c>
      <c r="O46" s="39">
        <v>0</v>
      </c>
      <c r="P46" s="44">
        <v>1830.3570588128086</v>
      </c>
      <c r="R46" s="39">
        <v>8</v>
      </c>
      <c r="S46" s="40"/>
    </row>
    <row r="47" spans="1:22">
      <c r="A47" s="146"/>
      <c r="B47" s="29"/>
      <c r="C47" s="147"/>
      <c r="D47" s="41" t="s">
        <v>84</v>
      </c>
      <c r="E47" s="42" t="s">
        <v>63</v>
      </c>
      <c r="F47" s="43">
        <v>1942.579725139914</v>
      </c>
      <c r="G47" s="39">
        <v>2062.9089713142357</v>
      </c>
      <c r="H47" s="39">
        <v>2064.0727103403156</v>
      </c>
      <c r="I47" s="39">
        <v>2017.6150140618026</v>
      </c>
      <c r="J47" s="39">
        <v>1963.2260310378144</v>
      </c>
      <c r="K47" s="39">
        <v>1962.1669955562829</v>
      </c>
      <c r="L47" s="39">
        <v>1852.8994192300324</v>
      </c>
      <c r="M47" s="39">
        <v>2201.7128183217969</v>
      </c>
      <c r="N47" s="39">
        <v>2394.3286419283581</v>
      </c>
      <c r="O47" s="39">
        <v>0</v>
      </c>
      <c r="P47" s="44">
        <v>2095.5342783105953</v>
      </c>
      <c r="R47" s="39">
        <v>8</v>
      </c>
      <c r="S47" s="40"/>
    </row>
    <row r="48" spans="1:22">
      <c r="A48" s="146"/>
      <c r="B48" s="29"/>
      <c r="C48" s="147"/>
      <c r="D48" s="41" t="s">
        <v>85</v>
      </c>
      <c r="E48" s="42" t="s">
        <v>65</v>
      </c>
      <c r="F48" s="43">
        <v>0</v>
      </c>
      <c r="G48" s="39">
        <v>0</v>
      </c>
      <c r="H48" s="39">
        <v>0</v>
      </c>
      <c r="I48" s="39">
        <v>0</v>
      </c>
      <c r="J48" s="39">
        <v>0</v>
      </c>
      <c r="K48" s="39">
        <v>0</v>
      </c>
      <c r="L48" s="39">
        <v>0</v>
      </c>
      <c r="M48" s="39">
        <v>0</v>
      </c>
      <c r="N48" s="39">
        <v>0</v>
      </c>
      <c r="O48" s="39">
        <v>0</v>
      </c>
      <c r="P48" s="44">
        <v>0</v>
      </c>
      <c r="R48" s="39">
        <v>8</v>
      </c>
      <c r="S48" s="40"/>
    </row>
    <row r="49" spans="1:77">
      <c r="A49" s="146"/>
      <c r="B49" s="29"/>
      <c r="C49" s="147"/>
      <c r="D49" s="41" t="s">
        <v>86</v>
      </c>
      <c r="E49" s="42" t="s">
        <v>67</v>
      </c>
      <c r="F49" s="43">
        <v>0</v>
      </c>
      <c r="G49" s="39">
        <v>0</v>
      </c>
      <c r="H49" s="39">
        <v>0</v>
      </c>
      <c r="I49" s="39">
        <v>0</v>
      </c>
      <c r="J49" s="39">
        <v>0</v>
      </c>
      <c r="K49" s="39">
        <v>0</v>
      </c>
      <c r="L49" s="39">
        <v>0</v>
      </c>
      <c r="M49" s="39">
        <v>0</v>
      </c>
      <c r="N49" s="39">
        <v>0</v>
      </c>
      <c r="O49" s="39">
        <v>0</v>
      </c>
      <c r="P49" s="44">
        <v>0</v>
      </c>
      <c r="R49" s="39">
        <v>8</v>
      </c>
      <c r="S49" s="40"/>
    </row>
    <row r="50" spans="1:77">
      <c r="A50" s="146"/>
      <c r="B50" s="29"/>
      <c r="C50" s="147"/>
      <c r="D50" s="46" t="s">
        <v>87</v>
      </c>
      <c r="E50" s="47" t="s">
        <v>69</v>
      </c>
      <c r="F50" s="48">
        <v>0</v>
      </c>
      <c r="G50" s="49">
        <v>0</v>
      </c>
      <c r="H50" s="49">
        <v>0</v>
      </c>
      <c r="I50" s="49">
        <v>0</v>
      </c>
      <c r="J50" s="49">
        <v>0</v>
      </c>
      <c r="K50" s="49">
        <v>0</v>
      </c>
      <c r="L50" s="49">
        <v>0</v>
      </c>
      <c r="M50" s="49">
        <v>0</v>
      </c>
      <c r="N50" s="49">
        <v>0</v>
      </c>
      <c r="O50" s="49">
        <v>0</v>
      </c>
      <c r="P50" s="50">
        <v>0</v>
      </c>
      <c r="R50" s="39">
        <v>8</v>
      </c>
      <c r="S50" s="40"/>
    </row>
    <row r="51" spans="1:77">
      <c r="F51" s="51" t="s">
        <v>88</v>
      </c>
      <c r="G51" s="51" t="s">
        <v>89</v>
      </c>
      <c r="H51" s="51" t="s">
        <v>90</v>
      </c>
      <c r="I51" s="51" t="s">
        <v>91</v>
      </c>
      <c r="J51" s="51" t="s">
        <v>92</v>
      </c>
      <c r="K51" s="51" t="s">
        <v>93</v>
      </c>
      <c r="L51" s="51" t="s">
        <v>94</v>
      </c>
      <c r="M51" s="51" t="s">
        <v>95</v>
      </c>
      <c r="N51" s="51" t="s">
        <v>96</v>
      </c>
      <c r="O51" s="51" t="s">
        <v>97</v>
      </c>
    </row>
    <row r="52" spans="1:77">
      <c r="E52" s="52" t="s">
        <v>98</v>
      </c>
      <c r="T52" s="51"/>
      <c r="U52" s="51"/>
      <c r="V52" s="51"/>
      <c r="W52" s="126"/>
      <c r="X52" s="51"/>
      <c r="Y52" s="51"/>
      <c r="Z52" s="51"/>
      <c r="AA52" s="51"/>
      <c r="AB52" s="51"/>
      <c r="AC52" s="51"/>
    </row>
    <row r="53" spans="1:77">
      <c r="C53" s="53"/>
      <c r="D53" s="53"/>
      <c r="E53" s="54"/>
      <c r="F53" s="53"/>
      <c r="G53" s="53"/>
      <c r="H53" s="53"/>
      <c r="I53" s="53"/>
      <c r="J53" s="53"/>
      <c r="K53" s="53"/>
      <c r="L53" s="53"/>
      <c r="M53" s="53"/>
      <c r="N53" s="53"/>
      <c r="O53" s="53"/>
      <c r="P53" s="53"/>
      <c r="T53" s="51"/>
      <c r="U53" s="51"/>
      <c r="V53" s="51"/>
      <c r="W53" s="126"/>
      <c r="X53" s="51"/>
      <c r="Y53" s="51"/>
      <c r="Z53" s="51"/>
      <c r="AA53" s="51"/>
      <c r="AB53" s="51"/>
      <c r="AC53" s="51"/>
    </row>
    <row r="54" spans="1:77">
      <c r="C54" s="53"/>
      <c r="D54" s="53"/>
      <c r="E54" s="54"/>
      <c r="O54" s="53"/>
      <c r="P54" s="53"/>
      <c r="T54" s="51"/>
      <c r="U54" s="51"/>
      <c r="V54" s="51"/>
      <c r="W54" s="126"/>
      <c r="X54" s="51"/>
      <c r="Y54" s="51"/>
      <c r="Z54" s="51"/>
      <c r="AA54" s="51"/>
      <c r="AB54" s="51"/>
      <c r="AC54" s="51"/>
      <c r="AH54" s="55"/>
    </row>
    <row r="55" spans="1:77" ht="18.75">
      <c r="C55" s="53"/>
      <c r="D55" s="27" t="s">
        <v>99</v>
      </c>
      <c r="E55" s="53"/>
      <c r="F55" s="53"/>
      <c r="G55" s="53"/>
      <c r="H55" s="53"/>
      <c r="I55" s="53"/>
      <c r="J55" s="53"/>
      <c r="K55" s="53"/>
      <c r="L55" s="53"/>
      <c r="M55" s="53"/>
      <c r="N55" s="53"/>
      <c r="O55" s="53"/>
      <c r="P55" s="53"/>
      <c r="T55" s="51"/>
      <c r="U55" s="51"/>
      <c r="V55" s="51"/>
      <c r="W55" s="127" t="s">
        <v>146</v>
      </c>
      <c r="X55" s="51"/>
      <c r="Y55" s="101"/>
      <c r="Z55" s="51"/>
      <c r="AA55" s="51"/>
      <c r="AB55" s="51"/>
      <c r="AC55" s="51"/>
      <c r="AN55" s="121" t="s">
        <v>147</v>
      </c>
      <c r="AO55" s="51"/>
      <c r="AP55" s="101"/>
      <c r="AQ55" s="51"/>
      <c r="AR55" s="51"/>
      <c r="AS55" s="51"/>
      <c r="AT55" s="51"/>
      <c r="BF55" s="121" t="s">
        <v>148</v>
      </c>
      <c r="BG55" s="51"/>
      <c r="BH55" s="101"/>
      <c r="BI55" s="51"/>
      <c r="BJ55" s="51" t="s">
        <v>149</v>
      </c>
      <c r="BK55" s="51"/>
      <c r="BL55" s="122">
        <v>0.1</v>
      </c>
    </row>
    <row r="56" spans="1:77" ht="15.75">
      <c r="C56" s="35" t="s">
        <v>100</v>
      </c>
      <c r="D56" s="56"/>
      <c r="E56" s="56"/>
      <c r="F56" s="57" t="s">
        <v>35</v>
      </c>
      <c r="G56" s="57" t="s">
        <v>37</v>
      </c>
      <c r="H56" s="57" t="s">
        <v>38</v>
      </c>
      <c r="I56" s="57" t="s">
        <v>48</v>
      </c>
      <c r="J56" s="57" t="s">
        <v>39</v>
      </c>
      <c r="K56" s="57" t="s">
        <v>40</v>
      </c>
      <c r="L56" s="57" t="s">
        <v>41</v>
      </c>
      <c r="M56" s="57" t="s">
        <v>42</v>
      </c>
      <c r="N56" s="57" t="s">
        <v>43</v>
      </c>
      <c r="O56" s="57" t="s">
        <v>44</v>
      </c>
      <c r="P56" s="57" t="s">
        <v>46</v>
      </c>
      <c r="Q56" s="58" t="s">
        <v>45</v>
      </c>
      <c r="R56" s="112" t="s">
        <v>6</v>
      </c>
      <c r="T56" s="51"/>
      <c r="U56" s="51"/>
      <c r="V56" s="51"/>
      <c r="W56" s="126"/>
      <c r="X56" s="103" t="s">
        <v>35</v>
      </c>
      <c r="Y56" s="102" t="s">
        <v>101</v>
      </c>
      <c r="Z56" s="102" t="s">
        <v>107</v>
      </c>
      <c r="AA56" s="102" t="s">
        <v>110</v>
      </c>
      <c r="AB56" s="102" t="s">
        <v>102</v>
      </c>
      <c r="AC56" s="102" t="s">
        <v>112</v>
      </c>
      <c r="AD56" s="102" t="s">
        <v>115</v>
      </c>
      <c r="AN56" s="51"/>
      <c r="AO56" s="103"/>
      <c r="AP56" s="102" t="s">
        <v>101</v>
      </c>
      <c r="AQ56" s="102" t="s">
        <v>107</v>
      </c>
      <c r="AR56" s="102" t="s">
        <v>110</v>
      </c>
      <c r="AS56" s="102" t="s">
        <v>102</v>
      </c>
      <c r="AT56" s="102" t="s">
        <v>112</v>
      </c>
      <c r="AU56" s="102" t="s">
        <v>115</v>
      </c>
      <c r="BF56" s="51"/>
      <c r="BG56" s="103"/>
      <c r="BH56" s="102" t="s">
        <v>101</v>
      </c>
      <c r="BI56" s="102" t="s">
        <v>107</v>
      </c>
      <c r="BJ56" s="102" t="s">
        <v>110</v>
      </c>
      <c r="BK56" s="102" t="s">
        <v>102</v>
      </c>
      <c r="BL56" s="102" t="s">
        <v>112</v>
      </c>
      <c r="BM56" s="102" t="s">
        <v>115</v>
      </c>
      <c r="BY56" t="s">
        <v>163</v>
      </c>
    </row>
    <row r="57" spans="1:77" ht="15.75">
      <c r="C57" s="93">
        <v>0.1</v>
      </c>
      <c r="D57" s="94" t="str">
        <f>LEFT($D27,2)&amp;"-"&amp;TEXT($C57*10,"00")</f>
        <v>MT-01</v>
      </c>
      <c r="E57" s="35" t="s">
        <v>55</v>
      </c>
      <c r="F57" s="59">
        <f>MAX(TREND(CHOOSE({1;2},F$27,F$35),CHOOSE({1;2},$R$27,$R$35),$C57)*(1+$G$19),0)</f>
        <v>0</v>
      </c>
      <c r="G57" s="57">
        <f>MAX(TREND(CHOOSE({1;2},G$27,G$35),CHOOSE({1;2},$R$27,$R$35),$C57)*(1+$G$19),0)</f>
        <v>0</v>
      </c>
      <c r="H57" s="57">
        <f>MAX(TREND(CHOOSE({1;2},H$27,H$35),CHOOSE({1;2},$R$27,$R$35),$C57)*(1+$G$19),0)</f>
        <v>0</v>
      </c>
      <c r="I57" s="57">
        <f>MAX(TREND(CHOOSE({1;2},I$27,I$35),CHOOSE({1;2},$R$27,$R$35),$C57)*(1+$G$19),0)</f>
        <v>0</v>
      </c>
      <c r="J57" s="57">
        <f>MAX(TREND(CHOOSE({1;2},J$27,J$35),CHOOSE({1;2},$R$27,$R$35),$C57)*(1+$G$19),0)</f>
        <v>0</v>
      </c>
      <c r="K57" s="57">
        <f>MAX(TREND(CHOOSE({1;2},K$27,K$35),CHOOSE({1;2},$R$27,$R$35),$C57)*(1+$G$19),0)</f>
        <v>0</v>
      </c>
      <c r="L57" s="57">
        <f>MAX(TREND(CHOOSE({1;2},L$27,L$35),CHOOSE({1;2},$R$27,$R$35),$C57)*(1+$G$19),0)</f>
        <v>0</v>
      </c>
      <c r="M57" s="57">
        <f>MAX(TREND(CHOOSE({1;2},M$27,M$35),CHOOSE({1;2},$R$27,$R$35),$C57)*(1+$G$19),0)</f>
        <v>0</v>
      </c>
      <c r="N57" s="57">
        <f>MAX(TREND(CHOOSE({1;2},N$27,N$35),CHOOSE({1;2},$R$27,$R$35),$C57)*(1+$G$19),0)</f>
        <v>0</v>
      </c>
      <c r="O57" s="60">
        <f>N57</f>
        <v>0</v>
      </c>
      <c r="P57" s="60">
        <f>O57</f>
        <v>0</v>
      </c>
      <c r="Q57" s="61">
        <f>F57</f>
        <v>0</v>
      </c>
      <c r="R57" s="116">
        <f>FORECAST(C57,$F$7:$G$7,$F$5:$G$5)</f>
        <v>2.625</v>
      </c>
      <c r="T57" s="51"/>
      <c r="U57" s="51"/>
      <c r="V57" s="51"/>
      <c r="W57" s="128"/>
      <c r="X57" s="51">
        <v>0.1</v>
      </c>
      <c r="Y57">
        <f>INDEX($D$56:$Q$656,MATCH(Y$56&amp;"-"&amp;TEXT($X57*10,"00"),$D$56:$D$656,0),MATCH($X$56,$D$56:$Q$56,0))</f>
        <v>0</v>
      </c>
      <c r="Z57">
        <f t="shared" ref="Z57:AD57" si="4">INDEX($D$56:$Q$656,MATCH(Z$56&amp;"-"&amp;TEXT($X57*10,"00"),$D$56:$D$656,0),MATCH($X$56,$D$56:$Q$56,0))</f>
        <v>0</v>
      </c>
      <c r="AA57">
        <f t="shared" si="4"/>
        <v>0</v>
      </c>
      <c r="AB57">
        <f t="shared" si="4"/>
        <v>0</v>
      </c>
      <c r="AC57">
        <f t="shared" si="4"/>
        <v>0</v>
      </c>
      <c r="AD57">
        <f t="shared" si="4"/>
        <v>0</v>
      </c>
      <c r="AF57" s="62"/>
      <c r="AG57" s="62"/>
      <c r="AI57" s="63"/>
      <c r="AN57" s="101"/>
      <c r="AO57" s="51">
        <v>0.1</v>
      </c>
      <c r="AP57" s="63">
        <f>VLOOKUP(AP$56&amp;"-"&amp;TEXT($AO57*10,"00"),$D$56:$R$656,15,0)</f>
        <v>2.625</v>
      </c>
      <c r="AQ57" s="63">
        <f t="shared" ref="AQ57:AU57" si="5">VLOOKUP(AQ$56&amp;"-"&amp;TEXT($AO57*10,"00"),$D$56:$R$656,15,0)</f>
        <v>2.1</v>
      </c>
      <c r="AR57" s="63">
        <f t="shared" si="5"/>
        <v>8.4</v>
      </c>
      <c r="AS57" s="63">
        <f t="shared" si="5"/>
        <v>2.754</v>
      </c>
      <c r="AT57" s="63">
        <f t="shared" si="5"/>
        <v>2.8916999999999997</v>
      </c>
      <c r="AU57" s="63">
        <f t="shared" si="5"/>
        <v>3.0099999999999985</v>
      </c>
      <c r="BG57" s="51">
        <v>0.1</v>
      </c>
      <c r="BH57" s="63">
        <f>Y57/(1*(1-(1+$BL$55)^-AP57)/$BL$55)</f>
        <v>0</v>
      </c>
      <c r="BI57" s="63">
        <f t="shared" ref="BI57:BM57" si="6">Z57/(1*(1-(1+$BL$55)^-AQ57)/$BL$55)</f>
        <v>0</v>
      </c>
      <c r="BJ57" s="63">
        <f t="shared" si="6"/>
        <v>0</v>
      </c>
      <c r="BK57" s="63">
        <f t="shared" si="6"/>
        <v>0</v>
      </c>
      <c r="BL57" s="63">
        <f t="shared" si="6"/>
        <v>0</v>
      </c>
      <c r="BM57" s="63">
        <f t="shared" si="6"/>
        <v>0</v>
      </c>
    </row>
    <row r="58" spans="1:77" ht="15.75">
      <c r="C58" s="97">
        <f>C57</f>
        <v>0.1</v>
      </c>
      <c r="D58" s="95" t="str">
        <f t="shared" ref="D58:D62" si="7">LEFT($D28,2)&amp;"-"&amp;TEXT($C58*10,"00")</f>
        <v>HT-01</v>
      </c>
      <c r="E58" s="42" t="s">
        <v>57</v>
      </c>
      <c r="F58" s="64">
        <f>MAX(TREND(CHOOSE({1;2},F$28,F$36),CHOOSE({1;2},$R$27,$R$35),$C58)*(1+$G$19),0)</f>
        <v>0</v>
      </c>
      <c r="G58" s="65">
        <f>MAX(TREND(CHOOSE({1;2},G$28,G$36),CHOOSE({1;2},$R$27,$R$35),$C58)*(1+$G$19),0)</f>
        <v>0</v>
      </c>
      <c r="H58" s="65">
        <f>MAX(TREND(CHOOSE({1;2},H$28,H$36),CHOOSE({1;2},$R$27,$R$35),$C58)*(1+$G$19),0)</f>
        <v>0</v>
      </c>
      <c r="I58" s="65">
        <f>MAX(TREND(CHOOSE({1;2},I$28,I$36),CHOOSE({1;2},$R$27,$R$35),$C58)*(1+$G$19),0)</f>
        <v>0</v>
      </c>
      <c r="J58" s="65">
        <f>MAX(TREND(CHOOSE({1;2},J$28,J$36),CHOOSE({1;2},$R$27,$R$35),$C58)*(1+$G$19),0)</f>
        <v>0</v>
      </c>
      <c r="K58" s="65">
        <f>MAX(TREND(CHOOSE({1;2},K$28,K$36),CHOOSE({1;2},$R$27,$R$35),$C58)*(1+$G$19),0)</f>
        <v>0</v>
      </c>
      <c r="L58" s="65">
        <f>MAX(TREND(CHOOSE({1;2},L$28,L$36),CHOOSE({1;2},$R$27,$R$35),$C58)*(1+$G$19),0)</f>
        <v>0</v>
      </c>
      <c r="M58" s="65">
        <f>MAX(TREND(CHOOSE({1;2},M$28,M$36),CHOOSE({1;2},$R$27,$R$35),$C58)*(1+$G$19),0)</f>
        <v>0</v>
      </c>
      <c r="N58" s="65">
        <f>MAX(TREND(CHOOSE({1;2},N$28,N$36),CHOOSE({1;2},$R$27,$R$35),$C58)*(1+$G$19),0)</f>
        <v>0</v>
      </c>
      <c r="O58" s="66">
        <f t="shared" ref="O58:P62" si="8">N58</f>
        <v>0</v>
      </c>
      <c r="P58" s="66">
        <f t="shared" si="8"/>
        <v>0</v>
      </c>
      <c r="Q58" s="67">
        <f t="shared" ref="Q58:Q62" si="9">F58</f>
        <v>0</v>
      </c>
      <c r="R58" s="117">
        <f>FORECAST(C58,$F$6:$G$6,$F$5:$G$5)</f>
        <v>2.1</v>
      </c>
      <c r="T58" s="51"/>
      <c r="U58" s="51"/>
      <c r="V58" s="51"/>
      <c r="W58" s="128"/>
      <c r="X58" s="51">
        <f>ROUND(X57+0.1,2)</f>
        <v>0.2</v>
      </c>
      <c r="Y58">
        <f t="shared" ref="Y58:AD121" si="10">INDEX($D$56:$Q$656,MATCH(Y$56&amp;"-"&amp;TEXT($X58*10,"00"),$D$56:$D$656,0),MATCH($X$56,$D$56:$Q$56,0))</f>
        <v>0</v>
      </c>
      <c r="Z58">
        <f t="shared" si="10"/>
        <v>0</v>
      </c>
      <c r="AA58">
        <f t="shared" si="10"/>
        <v>0</v>
      </c>
      <c r="AB58">
        <f t="shared" si="10"/>
        <v>0</v>
      </c>
      <c r="AC58">
        <f t="shared" si="10"/>
        <v>0</v>
      </c>
      <c r="AD58">
        <f t="shared" si="10"/>
        <v>29.387420139697603</v>
      </c>
      <c r="AF58" s="62"/>
      <c r="AG58" s="62"/>
      <c r="AI58" s="63"/>
      <c r="AN58" s="101"/>
      <c r="AO58" s="51">
        <f>ROUND(AO57+0.1,2)</f>
        <v>0.2</v>
      </c>
      <c r="AP58" s="63">
        <f t="shared" ref="AP58:AU121" si="11">VLOOKUP(AP$56&amp;"-"&amp;TEXT($AO58*10,"00"),$D$56:$R$656,15,0)</f>
        <v>2.75</v>
      </c>
      <c r="AQ58" s="63">
        <f t="shared" si="11"/>
        <v>2.2000000000000002</v>
      </c>
      <c r="AR58" s="63">
        <f t="shared" si="11"/>
        <v>8.8000000000000007</v>
      </c>
      <c r="AS58" s="63">
        <f t="shared" si="11"/>
        <v>2.7880000000000003</v>
      </c>
      <c r="AT58" s="63">
        <f t="shared" si="11"/>
        <v>2.9274</v>
      </c>
      <c r="AU58" s="63">
        <f t="shared" si="11"/>
        <v>3.2199999999999989</v>
      </c>
      <c r="BG58" s="51">
        <f>ROUND(BG57+0.1,2)</f>
        <v>0.2</v>
      </c>
      <c r="BH58" s="63">
        <f>Y58/(1*(1-(1+$BL$55)^-AP58)/$BL$55)</f>
        <v>0</v>
      </c>
      <c r="BI58" s="63">
        <f t="shared" ref="BI58:BI59" si="12">Z58/(1*(1-(1+$BL$55)^-AQ58)/$BL$55)</f>
        <v>0</v>
      </c>
      <c r="BJ58" s="63">
        <f t="shared" ref="BJ58:BJ59" si="13">AA58/(1*(1-(1+$BL$55)^-AR58)/$BL$55)</f>
        <v>0</v>
      </c>
      <c r="BK58" s="63">
        <f t="shared" ref="BK58:BK59" si="14">AB58/(1*(1-(1+$BL$55)^-AS58)/$BL$55)</f>
        <v>0</v>
      </c>
      <c r="BL58" s="63">
        <f t="shared" ref="BL58:BL59" si="15">AC58/(1*(1-(1+$BL$55)^-AT58)/$BL$55)</f>
        <v>0</v>
      </c>
      <c r="BM58" s="63">
        <f t="shared" ref="BM58:BM59" si="16">AD58/(1*(1-(1+$BL$55)^-AU58)/$BL$55)</f>
        <v>11.120018049354492</v>
      </c>
    </row>
    <row r="59" spans="1:77" ht="15.75">
      <c r="C59" s="97">
        <f t="shared" ref="C59:C62" si="17">C58</f>
        <v>0.1</v>
      </c>
      <c r="D59" s="95" t="str">
        <f t="shared" si="7"/>
        <v>RH-01</v>
      </c>
      <c r="E59" s="42" t="s">
        <v>59</v>
      </c>
      <c r="F59" s="64">
        <f>MAX(TREND(CHOOSE({1;2},F$29,F$37),CHOOSE({1;2},$R$27,$R$35),$C59)*(1+$G$19),0)</f>
        <v>0</v>
      </c>
      <c r="G59" s="65">
        <f>MAX(TREND(CHOOSE({1;2},G$29,G$37),CHOOSE({1;2},$R$27,$R$35),$C59)*(1+$G$19),0)</f>
        <v>0</v>
      </c>
      <c r="H59" s="65">
        <f>MAX(TREND(CHOOSE({1;2},H$29,H$37),CHOOSE({1;2},$R$27,$R$35),$C59)*(1+$G$19),0)</f>
        <v>0</v>
      </c>
      <c r="I59" s="65">
        <f>MAX(TREND(CHOOSE({1;2},I$29,I$37),CHOOSE({1;2},$R$27,$R$35),$C59)*(1+$G$19),0)</f>
        <v>0</v>
      </c>
      <c r="J59" s="65">
        <f>MAX(TREND(CHOOSE({1;2},J$29,J$37),CHOOSE({1;2},$R$27,$R$35),$C59)*(1+$G$19),0)</f>
        <v>0</v>
      </c>
      <c r="K59" s="65">
        <f>MAX(TREND(CHOOSE({1;2},K$29,K$37),CHOOSE({1;2},$R$27,$R$35),$C59)*(1+$G$19),0)</f>
        <v>0</v>
      </c>
      <c r="L59" s="65">
        <f>MAX(TREND(CHOOSE({1;2},L$29,L$37),CHOOSE({1;2},$R$27,$R$35),$C59)*(1+$G$19),0)</f>
        <v>0</v>
      </c>
      <c r="M59" s="65">
        <f>MAX(TREND(CHOOSE({1;2},M$29,M$37),CHOOSE({1;2},$R$27,$R$35),$C59)*(1+$G$19),0)</f>
        <v>0</v>
      </c>
      <c r="N59" s="65">
        <f>MAX(TREND(CHOOSE({1;2},N$29,N$37),CHOOSE({1;2},$R$27,$R$35),$C59)*(1+$G$19),0)</f>
        <v>0</v>
      </c>
      <c r="O59" s="66">
        <f t="shared" si="8"/>
        <v>0</v>
      </c>
      <c r="P59" s="66">
        <f t="shared" si="8"/>
        <v>0</v>
      </c>
      <c r="Q59" s="67">
        <f t="shared" si="9"/>
        <v>0</v>
      </c>
      <c r="R59" s="117">
        <f>FORECAST(C59,$F$8:$G$8,$F$5:$G$5)</f>
        <v>8.4</v>
      </c>
      <c r="T59" s="51"/>
      <c r="U59" s="51"/>
      <c r="V59" s="51"/>
      <c r="W59" s="128"/>
      <c r="X59" s="51">
        <f t="shared" ref="X59:X74" si="18">ROUND(X58+0.1,2)</f>
        <v>0.3</v>
      </c>
      <c r="Y59">
        <f t="shared" si="10"/>
        <v>0</v>
      </c>
      <c r="Z59">
        <f t="shared" si="10"/>
        <v>0</v>
      </c>
      <c r="AA59">
        <f t="shared" si="10"/>
        <v>0</v>
      </c>
      <c r="AB59">
        <f t="shared" si="10"/>
        <v>0</v>
      </c>
      <c r="AC59">
        <f t="shared" si="10"/>
        <v>0</v>
      </c>
      <c r="AD59">
        <f t="shared" si="10"/>
        <v>44.081130209546409</v>
      </c>
      <c r="AF59" s="62"/>
      <c r="AG59" s="62"/>
      <c r="AI59" s="63"/>
      <c r="AN59" s="101"/>
      <c r="AO59" s="51">
        <f t="shared" ref="AO59:AO115" si="19">ROUND(AO58+0.1,2)</f>
        <v>0.3</v>
      </c>
      <c r="AP59" s="63">
        <f t="shared" si="11"/>
        <v>2.875</v>
      </c>
      <c r="AQ59" s="63">
        <f t="shared" si="11"/>
        <v>2.2999999999999998</v>
      </c>
      <c r="AR59" s="63">
        <f t="shared" si="11"/>
        <v>9.1999999999999993</v>
      </c>
      <c r="AS59" s="63">
        <f t="shared" si="11"/>
        <v>2.8220000000000001</v>
      </c>
      <c r="AT59" s="63">
        <f t="shared" si="11"/>
        <v>2.9630999999999998</v>
      </c>
      <c r="AU59" s="63">
        <f t="shared" si="11"/>
        <v>3.4299999999999988</v>
      </c>
      <c r="BG59" s="51">
        <f t="shared" ref="BG59:BG115" si="20">ROUND(BG58+0.1,2)</f>
        <v>0.3</v>
      </c>
      <c r="BH59" s="63">
        <f>Y59/(1*(1-(1+$BL$55)^-AP59)/$BL$55)</f>
        <v>0</v>
      </c>
      <c r="BI59" s="63">
        <f t="shared" si="12"/>
        <v>0</v>
      </c>
      <c r="BJ59" s="63">
        <f t="shared" si="13"/>
        <v>0</v>
      </c>
      <c r="BK59" s="63">
        <f t="shared" si="14"/>
        <v>0</v>
      </c>
      <c r="BL59" s="63">
        <f t="shared" si="15"/>
        <v>0</v>
      </c>
      <c r="BM59" s="63">
        <f t="shared" si="16"/>
        <v>15.807950249445534</v>
      </c>
    </row>
    <row r="60" spans="1:77" ht="15.75">
      <c r="C60" s="97">
        <f t="shared" si="17"/>
        <v>0.1</v>
      </c>
      <c r="D60" s="95" t="str">
        <f t="shared" si="7"/>
        <v>LA-01</v>
      </c>
      <c r="E60" s="42" t="s">
        <v>61</v>
      </c>
      <c r="F60" s="64">
        <f>MAX(TREND(CHOOSE({1;2},F$30,F$38),CHOOSE({1;2},$R$27,$R$35),$C60)*(1+$G$19),0)</f>
        <v>0</v>
      </c>
      <c r="G60" s="65">
        <f>MAX(TREND(CHOOSE({1;2},G$30,G$38),CHOOSE({1;2},$R$27,$R$35),$C60)*(1+$G$19),0)</f>
        <v>0</v>
      </c>
      <c r="H60" s="65">
        <f>MAX(TREND(CHOOSE({1;2},H$30,H$38),CHOOSE({1;2},$R$27,$R$35),$C60)*(1+$G$19),0)</f>
        <v>0</v>
      </c>
      <c r="I60" s="65">
        <f>MAX(TREND(CHOOSE({1;2},I$30,I$38),CHOOSE({1;2},$R$27,$R$35),$C60)*(1+$G$19),0)</f>
        <v>0</v>
      </c>
      <c r="J60" s="65">
        <f>MAX(TREND(CHOOSE({1;2},J$30,J$38),CHOOSE({1;2},$R$27,$R$35),$C60)*(1+$G$19),0)</f>
        <v>0</v>
      </c>
      <c r="K60" s="65">
        <f>MAX(TREND(CHOOSE({1;2},K$30,K$38),CHOOSE({1;2},$R$27,$R$35),$C60)*(1+$G$19),0)</f>
        <v>0</v>
      </c>
      <c r="L60" s="65">
        <f>MAX(TREND(CHOOSE({1;2},L$30,L$38),CHOOSE({1;2},$R$27,$R$35),$C60)*(1+$G$19),0)</f>
        <v>0</v>
      </c>
      <c r="M60" s="65">
        <f>MAX(TREND(CHOOSE({1;2},M$30,M$38),CHOOSE({1;2},$R$27,$R$35),$C60)*(1+$G$19),0)</f>
        <v>0</v>
      </c>
      <c r="N60" s="65">
        <f>MAX(TREND(CHOOSE({1;2},N$30,N$38),CHOOSE({1;2},$R$27,$R$35),$C60)*(1+$G$19),0)</f>
        <v>0</v>
      </c>
      <c r="O60" s="66">
        <f t="shared" si="8"/>
        <v>0</v>
      </c>
      <c r="P60" s="66">
        <f t="shared" si="8"/>
        <v>0</v>
      </c>
      <c r="Q60" s="67">
        <f t="shared" si="9"/>
        <v>0</v>
      </c>
      <c r="R60" s="117">
        <f>FORECAST(C60,$F$10:$G$10,$F$5:$G$5)</f>
        <v>2.754</v>
      </c>
      <c r="T60" s="51"/>
      <c r="U60" s="51"/>
      <c r="V60" s="51"/>
      <c r="W60" s="128"/>
      <c r="X60" s="51">
        <f t="shared" si="18"/>
        <v>0.4</v>
      </c>
      <c r="Y60">
        <f t="shared" si="10"/>
        <v>0</v>
      </c>
      <c r="Z60">
        <f t="shared" si="10"/>
        <v>0</v>
      </c>
      <c r="AA60">
        <f t="shared" si="10"/>
        <v>0</v>
      </c>
      <c r="AB60">
        <f t="shared" si="10"/>
        <v>0</v>
      </c>
      <c r="AC60">
        <f t="shared" si="10"/>
        <v>0</v>
      </c>
      <c r="AD60">
        <f t="shared" si="10"/>
        <v>58.774840279395207</v>
      </c>
      <c r="AF60" s="62"/>
      <c r="AG60" s="62"/>
      <c r="AI60" s="63"/>
      <c r="AM60" s="62"/>
      <c r="AN60" s="101"/>
      <c r="AO60" s="51">
        <f t="shared" si="19"/>
        <v>0.4</v>
      </c>
      <c r="AP60" s="63">
        <f t="shared" si="11"/>
        <v>3</v>
      </c>
      <c r="AQ60" s="63">
        <f t="shared" si="11"/>
        <v>2.4</v>
      </c>
      <c r="AR60" s="63">
        <f t="shared" si="11"/>
        <v>9.6</v>
      </c>
      <c r="AS60" s="63">
        <f t="shared" si="11"/>
        <v>2.8560000000000003</v>
      </c>
      <c r="AT60" s="63">
        <f t="shared" si="11"/>
        <v>2.9987999999999997</v>
      </c>
      <c r="AU60" s="63">
        <f t="shared" si="11"/>
        <v>3.6399999999999988</v>
      </c>
      <c r="BG60" s="51">
        <f t="shared" si="20"/>
        <v>0.4</v>
      </c>
      <c r="BH60" s="63">
        <f t="shared" ref="BH60:BH123" si="21">Y60/(1*(1-(1+$BL$55)^-AP60)/$BL$55)</f>
        <v>0</v>
      </c>
      <c r="BI60" s="63">
        <f t="shared" ref="BI60:BI123" si="22">Z60/(1*(1-(1+$BL$55)^-AQ60)/$BL$55)</f>
        <v>0</v>
      </c>
      <c r="BJ60" s="63">
        <f t="shared" ref="BJ60:BJ123" si="23">AA60/(1*(1-(1+$BL$55)^-AR60)/$BL$55)</f>
        <v>0</v>
      </c>
      <c r="BK60" s="63">
        <f t="shared" ref="BK60:BK123" si="24">AB60/(1*(1-(1+$BL$55)^-AS60)/$BL$55)</f>
        <v>0</v>
      </c>
      <c r="BL60" s="63">
        <f t="shared" ref="BL60:BL123" si="25">AC60/(1*(1-(1+$BL$55)^-AT60)/$BL$55)</f>
        <v>0</v>
      </c>
      <c r="BM60" s="63">
        <f t="shared" ref="BM60:BM123" si="26">AD60/(1*(1-(1+$BL$55)^-AU60)/$BL$55)</f>
        <v>20.049782686466781</v>
      </c>
    </row>
    <row r="61" spans="1:77" ht="15.75">
      <c r="C61" s="97">
        <f t="shared" si="17"/>
        <v>0.1</v>
      </c>
      <c r="D61" s="95" t="str">
        <f t="shared" si="7"/>
        <v>EM-01</v>
      </c>
      <c r="E61" s="42" t="s">
        <v>63</v>
      </c>
      <c r="F61" s="64">
        <f>MAX(TREND(CHOOSE({1;2},F$31,F$39),CHOOSE({1;2},$R$27,$R$35),$C61)*(1+$G$19),0)</f>
        <v>0</v>
      </c>
      <c r="G61" s="65">
        <f>MAX(TREND(CHOOSE({1;2},G$31,G$39),CHOOSE({1;2},$R$27,$R$35),$C61)*(1+$G$19),0)</f>
        <v>0</v>
      </c>
      <c r="H61" s="65">
        <f>MAX(TREND(CHOOSE({1;2},H$31,H$39),CHOOSE({1;2},$R$27,$R$35),$C61)*(1+$G$19),0)</f>
        <v>0</v>
      </c>
      <c r="I61" s="65">
        <f>MAX(TREND(CHOOSE({1;2},I$31,I$39),CHOOSE({1;2},$R$27,$R$35),$C61)*(1+$G$19),0)</f>
        <v>0</v>
      </c>
      <c r="J61" s="65">
        <f>MAX(TREND(CHOOSE({1;2},J$31,J$39),CHOOSE({1;2},$R$27,$R$35),$C61)*(1+$G$19),0)</f>
        <v>0</v>
      </c>
      <c r="K61" s="65">
        <f>MAX(TREND(CHOOSE({1;2},K$31,K$39),CHOOSE({1;2},$R$27,$R$35),$C61)*(1+$G$19),0)</f>
        <v>0</v>
      </c>
      <c r="L61" s="65">
        <f>MAX(TREND(CHOOSE({1;2},L$31,L$39),CHOOSE({1;2},$R$27,$R$35),$C61)*(1+$G$19),0)</f>
        <v>0</v>
      </c>
      <c r="M61" s="65">
        <f>MAX(TREND(CHOOSE({1;2},M$31,M$39),CHOOSE({1;2},$R$27,$R$35),$C61)*(1+$G$19),0)</f>
        <v>0</v>
      </c>
      <c r="N61" s="65">
        <f>MAX(TREND(CHOOSE({1;2},N$31,N$39),CHOOSE({1;2},$R$27,$R$35),$C61)*(1+$G$19),0)</f>
        <v>0</v>
      </c>
      <c r="O61" s="66">
        <f t="shared" si="8"/>
        <v>0</v>
      </c>
      <c r="P61" s="66">
        <f t="shared" si="8"/>
        <v>0</v>
      </c>
      <c r="Q61" s="67">
        <f t="shared" si="9"/>
        <v>0</v>
      </c>
      <c r="R61" s="117">
        <f>FORECAST(C61,$F$9:$G$9,$F$5:$G$5)</f>
        <v>2.8916999999999997</v>
      </c>
      <c r="T61" s="51"/>
      <c r="U61" s="51"/>
      <c r="V61" s="51"/>
      <c r="W61" s="128"/>
      <c r="X61" s="51">
        <f t="shared" si="18"/>
        <v>0.5</v>
      </c>
      <c r="Y61">
        <f t="shared" si="10"/>
        <v>0</v>
      </c>
      <c r="Z61">
        <f t="shared" si="10"/>
        <v>10.826704634288079</v>
      </c>
      <c r="AA61">
        <f t="shared" si="10"/>
        <v>0</v>
      </c>
      <c r="AB61">
        <f t="shared" si="10"/>
        <v>0</v>
      </c>
      <c r="AC61">
        <f t="shared" si="10"/>
        <v>0</v>
      </c>
      <c r="AD61">
        <f t="shared" si="10"/>
        <v>73.468550349244012</v>
      </c>
      <c r="AF61" s="62"/>
      <c r="AG61" s="62"/>
      <c r="AI61" s="63"/>
      <c r="AM61" s="62"/>
      <c r="AN61" s="101"/>
      <c r="AO61" s="51">
        <f t="shared" si="19"/>
        <v>0.5</v>
      </c>
      <c r="AP61" s="63">
        <f t="shared" si="11"/>
        <v>3.125</v>
      </c>
      <c r="AQ61" s="63">
        <f t="shared" si="11"/>
        <v>2.5</v>
      </c>
      <c r="AR61" s="63">
        <f t="shared" si="11"/>
        <v>10</v>
      </c>
      <c r="AS61" s="63">
        <f t="shared" si="11"/>
        <v>2.89</v>
      </c>
      <c r="AT61" s="63">
        <f t="shared" si="11"/>
        <v>3.0344999999999995</v>
      </c>
      <c r="AU61" s="63">
        <f t="shared" si="11"/>
        <v>3.8499999999999988</v>
      </c>
      <c r="BG61" s="51">
        <f t="shared" si="20"/>
        <v>0.5</v>
      </c>
      <c r="BH61" s="63">
        <f t="shared" si="21"/>
        <v>0</v>
      </c>
      <c r="BI61" s="63">
        <f t="shared" si="22"/>
        <v>5.1065895492451032</v>
      </c>
      <c r="BJ61" s="63">
        <f t="shared" si="23"/>
        <v>0</v>
      </c>
      <c r="BK61" s="63">
        <f t="shared" si="24"/>
        <v>0</v>
      </c>
      <c r="BL61" s="63">
        <f t="shared" si="25"/>
        <v>0</v>
      </c>
      <c r="BM61" s="63">
        <f t="shared" si="26"/>
        <v>23.919305283510848</v>
      </c>
    </row>
    <row r="62" spans="1:77" ht="15.75">
      <c r="C62" s="98">
        <f t="shared" si="17"/>
        <v>0.1</v>
      </c>
      <c r="D62" s="96" t="str">
        <f t="shared" si="7"/>
        <v>TF-01</v>
      </c>
      <c r="E62" s="47" t="s">
        <v>65</v>
      </c>
      <c r="F62" s="104">
        <v>0</v>
      </c>
      <c r="G62" s="105">
        <v>0</v>
      </c>
      <c r="H62" s="105">
        <v>0</v>
      </c>
      <c r="I62" s="105">
        <v>0</v>
      </c>
      <c r="J62" s="105">
        <v>0</v>
      </c>
      <c r="K62" s="105">
        <v>0</v>
      </c>
      <c r="L62" s="105">
        <v>0</v>
      </c>
      <c r="M62" s="105">
        <v>0</v>
      </c>
      <c r="N62" s="105">
        <v>0</v>
      </c>
      <c r="O62" s="106">
        <f t="shared" si="8"/>
        <v>0</v>
      </c>
      <c r="P62" s="106">
        <f t="shared" si="8"/>
        <v>0</v>
      </c>
      <c r="Q62" s="107">
        <f t="shared" si="9"/>
        <v>0</v>
      </c>
      <c r="R62" s="118">
        <f>FORECAST(C62,$F$11:$G$11,$F$5:$G$5)</f>
        <v>3.0099999999999985</v>
      </c>
      <c r="T62" s="51"/>
      <c r="U62" s="51"/>
      <c r="V62" s="51"/>
      <c r="W62" s="128"/>
      <c r="X62" s="51">
        <f t="shared" si="18"/>
        <v>0.6</v>
      </c>
      <c r="Y62">
        <f t="shared" si="10"/>
        <v>0</v>
      </c>
      <c r="Z62">
        <f t="shared" si="10"/>
        <v>25.262310813338836</v>
      </c>
      <c r="AA62">
        <f t="shared" si="10"/>
        <v>0</v>
      </c>
      <c r="AB62">
        <f t="shared" si="10"/>
        <v>0</v>
      </c>
      <c r="AC62">
        <f t="shared" si="10"/>
        <v>0</v>
      </c>
      <c r="AD62">
        <f t="shared" si="10"/>
        <v>88.162260419092817</v>
      </c>
      <c r="AF62" s="62"/>
      <c r="AG62" s="62"/>
      <c r="AI62" s="63"/>
      <c r="AM62" s="62"/>
      <c r="AN62" s="101"/>
      <c r="AO62" s="51">
        <f t="shared" si="19"/>
        <v>0.6</v>
      </c>
      <c r="AP62" s="63">
        <f t="shared" si="11"/>
        <v>3.25</v>
      </c>
      <c r="AQ62" s="63">
        <f t="shared" si="11"/>
        <v>2.6</v>
      </c>
      <c r="AR62" s="63">
        <f t="shared" si="11"/>
        <v>10.4</v>
      </c>
      <c r="AS62" s="63">
        <f t="shared" si="11"/>
        <v>2.9239999999999999</v>
      </c>
      <c r="AT62" s="63">
        <f t="shared" si="11"/>
        <v>3.0701999999999998</v>
      </c>
      <c r="AU62" s="63">
        <f t="shared" si="11"/>
        <v>4.0599999999999987</v>
      </c>
      <c r="BG62" s="51">
        <f t="shared" si="20"/>
        <v>0.6</v>
      </c>
      <c r="BH62" s="63">
        <f t="shared" si="21"/>
        <v>0</v>
      </c>
      <c r="BI62" s="63">
        <f t="shared" si="22"/>
        <v>11.509601322354921</v>
      </c>
      <c r="BJ62" s="63">
        <f t="shared" si="23"/>
        <v>0</v>
      </c>
      <c r="BK62" s="63">
        <f t="shared" si="24"/>
        <v>0</v>
      </c>
      <c r="BL62" s="63">
        <f t="shared" si="25"/>
        <v>0</v>
      </c>
      <c r="BM62" s="63">
        <f t="shared" si="26"/>
        <v>27.475039616949601</v>
      </c>
    </row>
    <row r="63" spans="1:77" ht="15.75">
      <c r="C63" s="93">
        <f>ROUND(C57+0.1,2)</f>
        <v>0.2</v>
      </c>
      <c r="D63" s="94" t="str">
        <f>LEFT(D57,2)&amp;"-"&amp;TEXT($C63*10,"00")</f>
        <v>MT-02</v>
      </c>
      <c r="E63" s="35" t="s">
        <v>55</v>
      </c>
      <c r="F63" s="59">
        <f>MAX(TREND(CHOOSE({1;2},F$27,F$35),CHOOSE({1;2},$R$27,$R$35),$C63)*(1+$G$19),0)</f>
        <v>0</v>
      </c>
      <c r="G63" s="57">
        <f>MAX(TREND(CHOOSE({1;2},G$27,G$35),CHOOSE({1;2},$R$27,$R$35),$C63)*(1+$G$19),0)</f>
        <v>0</v>
      </c>
      <c r="H63" s="57">
        <f>MAX(TREND(CHOOSE({1;2},H$27,H$35),CHOOSE({1;2},$R$27,$R$35),$C63)*(1+$G$19),0)</f>
        <v>0</v>
      </c>
      <c r="I63" s="57">
        <f>MAX(TREND(CHOOSE({1;2},I$27,I$35),CHOOSE({1;2},$R$27,$R$35),$C63)*(1+$G$19),0)</f>
        <v>0</v>
      </c>
      <c r="J63" s="57">
        <f>MAX(TREND(CHOOSE({1;2},J$27,J$35),CHOOSE({1;2},$R$27,$R$35),$C63)*(1+$G$19),0)</f>
        <v>0</v>
      </c>
      <c r="K63" s="57">
        <f>MAX(TREND(CHOOSE({1;2},K$27,K$35),CHOOSE({1;2},$R$27,$R$35),$C63)*(1+$G$19),0)</f>
        <v>0</v>
      </c>
      <c r="L63" s="57">
        <f>MAX(TREND(CHOOSE({1;2},L$27,L$35),CHOOSE({1;2},$R$27,$R$35),$C63)*(1+$G$19),0)</f>
        <v>0</v>
      </c>
      <c r="M63" s="57">
        <f>MAX(TREND(CHOOSE({1;2},M$27,M$35),CHOOSE({1;2},$R$27,$R$35),$C63)*(1+$G$19),0)</f>
        <v>0</v>
      </c>
      <c r="N63" s="57">
        <f>MAX(TREND(CHOOSE({1;2},N$27,N$35),CHOOSE({1;2},$R$27,$R$35),$C63)*(1+$G$19),0)</f>
        <v>0</v>
      </c>
      <c r="O63" s="60">
        <f>N63</f>
        <v>0</v>
      </c>
      <c r="P63" s="60">
        <f>O63</f>
        <v>0</v>
      </c>
      <c r="Q63" s="61">
        <f>F63</f>
        <v>0</v>
      </c>
      <c r="R63" s="116">
        <f>FORECAST(C63,$F$7:$G$7,$F$5:$G$5)</f>
        <v>2.75</v>
      </c>
      <c r="T63" s="51"/>
      <c r="U63" s="51"/>
      <c r="V63" s="51"/>
      <c r="W63" s="128"/>
      <c r="X63" s="51">
        <f t="shared" si="18"/>
        <v>0.7</v>
      </c>
      <c r="Y63">
        <f t="shared" si="10"/>
        <v>5.4832440206132445</v>
      </c>
      <c r="Z63">
        <f t="shared" si="10"/>
        <v>39.697916992389594</v>
      </c>
      <c r="AA63">
        <f t="shared" si="10"/>
        <v>0</v>
      </c>
      <c r="AB63">
        <f t="shared" si="10"/>
        <v>0</v>
      </c>
      <c r="AC63">
        <f t="shared" si="10"/>
        <v>0</v>
      </c>
      <c r="AD63">
        <f t="shared" si="10"/>
        <v>102.85597048894159</v>
      </c>
      <c r="AF63" s="62"/>
      <c r="AG63" s="62"/>
      <c r="AM63" s="62"/>
      <c r="AN63" s="101"/>
      <c r="AO63" s="51">
        <f t="shared" si="19"/>
        <v>0.7</v>
      </c>
      <c r="AP63" s="63">
        <f t="shared" si="11"/>
        <v>3.375</v>
      </c>
      <c r="AQ63" s="63">
        <f t="shared" si="11"/>
        <v>2.7</v>
      </c>
      <c r="AR63" s="63">
        <f t="shared" si="11"/>
        <v>10.8</v>
      </c>
      <c r="AS63" s="63">
        <f t="shared" si="11"/>
        <v>2.9580000000000002</v>
      </c>
      <c r="AT63" s="63">
        <f t="shared" si="11"/>
        <v>3.1058999999999997</v>
      </c>
      <c r="AU63" s="63">
        <f t="shared" si="11"/>
        <v>4.2699999999999987</v>
      </c>
      <c r="BG63" s="51">
        <f t="shared" si="20"/>
        <v>0.7</v>
      </c>
      <c r="BH63" s="63">
        <f t="shared" si="21"/>
        <v>1.9934432352073477</v>
      </c>
      <c r="BI63" s="63">
        <f t="shared" si="22"/>
        <v>17.496336160445761</v>
      </c>
      <c r="BJ63" s="63">
        <f t="shared" si="23"/>
        <v>0</v>
      </c>
      <c r="BK63" s="63">
        <f t="shared" si="24"/>
        <v>0</v>
      </c>
      <c r="BL63" s="63">
        <f t="shared" si="25"/>
        <v>0</v>
      </c>
      <c r="BM63" s="63">
        <f t="shared" si="26"/>
        <v>30.763993336118986</v>
      </c>
    </row>
    <row r="64" spans="1:77" ht="15.75">
      <c r="C64" s="97">
        <f>C63</f>
        <v>0.2</v>
      </c>
      <c r="D64" s="95" t="str">
        <f t="shared" ref="D64:D127" si="27">LEFT(D58,2)&amp;"-"&amp;TEXT($C64*10,"00")</f>
        <v>HT-02</v>
      </c>
      <c r="E64" s="42" t="s">
        <v>57</v>
      </c>
      <c r="F64" s="64">
        <f>MAX(TREND(CHOOSE({1;2},F$28,F$36),CHOOSE({1;2},$R$27,$R$35),$C64)*(1+$G$19),0)</f>
        <v>0</v>
      </c>
      <c r="G64" s="65">
        <f>MAX(TREND(CHOOSE({1;2},G$28,G$36),CHOOSE({1;2},$R$27,$R$35),$C64)*(1+$G$19),0)</f>
        <v>0</v>
      </c>
      <c r="H64" s="65">
        <f>MAX(TREND(CHOOSE({1;2},H$28,H$36),CHOOSE({1;2},$R$27,$R$35),$C64)*(1+$G$19),0)</f>
        <v>0</v>
      </c>
      <c r="I64" s="65">
        <f>MAX(TREND(CHOOSE({1;2},I$28,I$36),CHOOSE({1;2},$R$27,$R$35),$C64)*(1+$G$19),0)</f>
        <v>0</v>
      </c>
      <c r="J64" s="65">
        <f>MAX(TREND(CHOOSE({1;2},J$28,J$36),CHOOSE({1;2},$R$27,$R$35),$C64)*(1+$G$19),0)</f>
        <v>0</v>
      </c>
      <c r="K64" s="65">
        <f>MAX(TREND(CHOOSE({1;2},K$28,K$36),CHOOSE({1;2},$R$27,$R$35),$C64)*(1+$G$19),0)</f>
        <v>0</v>
      </c>
      <c r="L64" s="65">
        <f>MAX(TREND(CHOOSE({1;2},L$28,L$36),CHOOSE({1;2},$R$27,$R$35),$C64)*(1+$G$19),0)</f>
        <v>0</v>
      </c>
      <c r="M64" s="65">
        <f>MAX(TREND(CHOOSE({1;2},M$28,M$36),CHOOSE({1;2},$R$27,$R$35),$C64)*(1+$G$19),0)</f>
        <v>0</v>
      </c>
      <c r="N64" s="65">
        <f>MAX(TREND(CHOOSE({1;2},N$28,N$36),CHOOSE({1;2},$R$27,$R$35),$C64)*(1+$G$19),0)</f>
        <v>0</v>
      </c>
      <c r="O64" s="66">
        <f t="shared" ref="O64:O68" si="28">N64</f>
        <v>0</v>
      </c>
      <c r="P64" s="66">
        <f t="shared" ref="P64:P68" si="29">O64</f>
        <v>0</v>
      </c>
      <c r="Q64" s="67">
        <f t="shared" ref="Q64:Q68" si="30">F64</f>
        <v>0</v>
      </c>
      <c r="R64" s="117">
        <f>FORECAST(C64,$F$6:$G$6,$F$5:$G$5)</f>
        <v>2.2000000000000002</v>
      </c>
      <c r="T64" s="51"/>
      <c r="U64" s="51"/>
      <c r="V64" s="51"/>
      <c r="W64" s="128"/>
      <c r="X64" s="51">
        <f t="shared" si="18"/>
        <v>0.8</v>
      </c>
      <c r="Y64">
        <f t="shared" si="10"/>
        <v>24.567862969795168</v>
      </c>
      <c r="Z64">
        <f t="shared" si="10"/>
        <v>54.133523171440366</v>
      </c>
      <c r="AA64">
        <f t="shared" si="10"/>
        <v>0</v>
      </c>
      <c r="AB64">
        <f t="shared" si="10"/>
        <v>0</v>
      </c>
      <c r="AC64">
        <f t="shared" si="10"/>
        <v>0</v>
      </c>
      <c r="AD64">
        <f t="shared" si="10"/>
        <v>117.54968055879041</v>
      </c>
      <c r="AF64" s="62"/>
      <c r="AG64" s="62"/>
      <c r="AM64" s="62"/>
      <c r="AN64" s="101"/>
      <c r="AO64" s="51">
        <f t="shared" si="19"/>
        <v>0.8</v>
      </c>
      <c r="AP64" s="63">
        <f t="shared" si="11"/>
        <v>3.5</v>
      </c>
      <c r="AQ64" s="63">
        <f t="shared" si="11"/>
        <v>2.8</v>
      </c>
      <c r="AR64" s="63">
        <f t="shared" si="11"/>
        <v>11.2</v>
      </c>
      <c r="AS64" s="63">
        <f t="shared" si="11"/>
        <v>2.992</v>
      </c>
      <c r="AT64" s="63">
        <f t="shared" si="11"/>
        <v>3.1415999999999995</v>
      </c>
      <c r="AU64" s="63">
        <f t="shared" si="11"/>
        <v>4.4799999999999986</v>
      </c>
      <c r="BG64" s="51">
        <f t="shared" si="20"/>
        <v>0.8</v>
      </c>
      <c r="BH64" s="63">
        <f t="shared" si="21"/>
        <v>8.6613471092720289</v>
      </c>
      <c r="BI64" s="63">
        <f t="shared" si="22"/>
        <v>23.11163920268741</v>
      </c>
      <c r="BJ64" s="63">
        <f t="shared" si="23"/>
        <v>0</v>
      </c>
      <c r="BK64" s="63">
        <f t="shared" si="24"/>
        <v>0</v>
      </c>
      <c r="BL64" s="63">
        <f t="shared" si="25"/>
        <v>0</v>
      </c>
      <c r="BM64" s="63">
        <f t="shared" si="26"/>
        <v>33.824358653052883</v>
      </c>
    </row>
    <row r="65" spans="3:65" ht="15.75">
      <c r="C65" s="97">
        <f t="shared" ref="C65:C68" si="31">C64</f>
        <v>0.2</v>
      </c>
      <c r="D65" s="95" t="str">
        <f t="shared" si="27"/>
        <v>RH-02</v>
      </c>
      <c r="E65" s="42" t="s">
        <v>59</v>
      </c>
      <c r="F65" s="64">
        <f>MAX(TREND(CHOOSE({1;2},F$29,F$37),CHOOSE({1;2},$R$27,$R$35),$C65)*(1+$G$19),0)</f>
        <v>0</v>
      </c>
      <c r="G65" s="65">
        <f>MAX(TREND(CHOOSE({1;2},G$29,G$37),CHOOSE({1;2},$R$27,$R$35),$C65)*(1+$G$19),0)</f>
        <v>0</v>
      </c>
      <c r="H65" s="65">
        <f>MAX(TREND(CHOOSE({1;2},H$29,H$37),CHOOSE({1;2},$R$27,$R$35),$C65)*(1+$G$19),0)</f>
        <v>0</v>
      </c>
      <c r="I65" s="65">
        <f>MAX(TREND(CHOOSE({1;2},I$29,I$37),CHOOSE({1;2},$R$27,$R$35),$C65)*(1+$G$19),0)</f>
        <v>0</v>
      </c>
      <c r="J65" s="65">
        <f>MAX(TREND(CHOOSE({1;2},J$29,J$37),CHOOSE({1;2},$R$27,$R$35),$C65)*(1+$G$19),0)</f>
        <v>0</v>
      </c>
      <c r="K65" s="65">
        <f>MAX(TREND(CHOOSE({1;2},K$29,K$37),CHOOSE({1;2},$R$27,$R$35),$C65)*(1+$G$19),0)</f>
        <v>0</v>
      </c>
      <c r="L65" s="65">
        <f>MAX(TREND(CHOOSE({1;2},L$29,L$37),CHOOSE({1;2},$R$27,$R$35),$C65)*(1+$G$19),0)</f>
        <v>0</v>
      </c>
      <c r="M65" s="65">
        <f>MAX(TREND(CHOOSE({1;2},M$29,M$37),CHOOSE({1;2},$R$27,$R$35),$C65)*(1+$G$19),0)</f>
        <v>0</v>
      </c>
      <c r="N65" s="65">
        <f>MAX(TREND(CHOOSE({1;2},N$29,N$37),CHOOSE({1;2},$R$27,$R$35),$C65)*(1+$G$19),0)</f>
        <v>0</v>
      </c>
      <c r="O65" s="66">
        <f t="shared" si="28"/>
        <v>0</v>
      </c>
      <c r="P65" s="66">
        <f t="shared" si="29"/>
        <v>0</v>
      </c>
      <c r="Q65" s="67">
        <f t="shared" si="30"/>
        <v>0</v>
      </c>
      <c r="R65" s="117">
        <f>FORECAST(C65,$F$8:$G$8,$F$5:$G$5)</f>
        <v>8.8000000000000007</v>
      </c>
      <c r="T65" s="51"/>
      <c r="U65" s="51"/>
      <c r="V65" s="51"/>
      <c r="W65" s="128"/>
      <c r="X65" s="51">
        <f t="shared" si="18"/>
        <v>0.9</v>
      </c>
      <c r="Y65">
        <f t="shared" si="10"/>
        <v>43.652481918977095</v>
      </c>
      <c r="Z65">
        <f t="shared" si="10"/>
        <v>68.569129350491124</v>
      </c>
      <c r="AA65">
        <f t="shared" si="10"/>
        <v>0</v>
      </c>
      <c r="AB65">
        <f t="shared" si="10"/>
        <v>49.085320368954605</v>
      </c>
      <c r="AC65">
        <f t="shared" si="10"/>
        <v>30.301531239681253</v>
      </c>
      <c r="AD65">
        <f t="shared" si="10"/>
        <v>132.24339062863922</v>
      </c>
      <c r="AF65" s="62"/>
      <c r="AG65" s="62"/>
      <c r="AI65" s="63"/>
      <c r="AM65" s="62"/>
      <c r="AN65" s="101"/>
      <c r="AO65" s="51">
        <f t="shared" si="19"/>
        <v>0.9</v>
      </c>
      <c r="AP65" s="63">
        <f t="shared" si="11"/>
        <v>3.625</v>
      </c>
      <c r="AQ65" s="63">
        <f t="shared" si="11"/>
        <v>2.9</v>
      </c>
      <c r="AR65" s="63">
        <f t="shared" si="11"/>
        <v>11.6</v>
      </c>
      <c r="AS65" s="63">
        <f t="shared" si="11"/>
        <v>3.0260000000000002</v>
      </c>
      <c r="AT65" s="63">
        <f t="shared" si="11"/>
        <v>3.1772999999999998</v>
      </c>
      <c r="AU65" s="63">
        <f t="shared" si="11"/>
        <v>4.6899999999999995</v>
      </c>
      <c r="BG65" s="51">
        <f t="shared" si="20"/>
        <v>0.9</v>
      </c>
      <c r="BH65" s="63">
        <f t="shared" si="21"/>
        <v>14.942661509566836</v>
      </c>
      <c r="BI65" s="63">
        <f t="shared" si="22"/>
        <v>28.394169894022536</v>
      </c>
      <c r="BJ65" s="63">
        <f t="shared" si="23"/>
        <v>0</v>
      </c>
      <c r="BK65" s="63">
        <f t="shared" si="24"/>
        <v>19.591442248017305</v>
      </c>
      <c r="BL65" s="63">
        <f t="shared" si="25"/>
        <v>11.597579399184507</v>
      </c>
      <c r="BM65" s="63">
        <f t="shared" si="26"/>
        <v>36.687485865416242</v>
      </c>
    </row>
    <row r="66" spans="3:65" ht="15.75">
      <c r="C66" s="97">
        <f t="shared" si="31"/>
        <v>0.2</v>
      </c>
      <c r="D66" s="95" t="str">
        <f t="shared" si="27"/>
        <v>LA-02</v>
      </c>
      <c r="E66" s="42" t="s">
        <v>61</v>
      </c>
      <c r="F66" s="64">
        <f>MAX(TREND(CHOOSE({1;2},F$30,F$38),CHOOSE({1;2},$R$27,$R$35),$C66)*(1+$G$19),0)</f>
        <v>0</v>
      </c>
      <c r="G66" s="65">
        <f>MAX(TREND(CHOOSE({1;2},G$30,G$38),CHOOSE({1;2},$R$27,$R$35),$C66)*(1+$G$19),0)</f>
        <v>0</v>
      </c>
      <c r="H66" s="65">
        <f>MAX(TREND(CHOOSE({1;2},H$30,H$38),CHOOSE({1;2},$R$27,$R$35),$C66)*(1+$G$19),0)</f>
        <v>0</v>
      </c>
      <c r="I66" s="65">
        <f>MAX(TREND(CHOOSE({1;2},I$30,I$38),CHOOSE({1;2},$R$27,$R$35),$C66)*(1+$G$19),0)</f>
        <v>0</v>
      </c>
      <c r="J66" s="65">
        <f>MAX(TREND(CHOOSE({1;2},J$30,J$38),CHOOSE({1;2},$R$27,$R$35),$C66)*(1+$G$19),0)</f>
        <v>0</v>
      </c>
      <c r="K66" s="65">
        <f>MAX(TREND(CHOOSE({1;2},K$30,K$38),CHOOSE({1;2},$R$27,$R$35),$C66)*(1+$G$19),0)</f>
        <v>0</v>
      </c>
      <c r="L66" s="65">
        <f>MAX(TREND(CHOOSE({1;2},L$30,L$38),CHOOSE({1;2},$R$27,$R$35),$C66)*(1+$G$19),0)</f>
        <v>0</v>
      </c>
      <c r="M66" s="65">
        <f>MAX(TREND(CHOOSE({1;2},M$30,M$38),CHOOSE({1;2},$R$27,$R$35),$C66)*(1+$G$19),0)</f>
        <v>0</v>
      </c>
      <c r="N66" s="65">
        <f>MAX(TREND(CHOOSE({1;2},N$30,N$38),CHOOSE({1;2},$R$27,$R$35),$C66)*(1+$G$19),0)</f>
        <v>0</v>
      </c>
      <c r="O66" s="66">
        <f t="shared" si="28"/>
        <v>0</v>
      </c>
      <c r="P66" s="66">
        <f t="shared" si="29"/>
        <v>0</v>
      </c>
      <c r="Q66" s="67">
        <f t="shared" si="30"/>
        <v>0</v>
      </c>
      <c r="R66" s="117">
        <f>FORECAST(C66,$F$10:$G$10,$F$5:$G$5)</f>
        <v>2.7880000000000003</v>
      </c>
      <c r="T66" s="51"/>
      <c r="U66" s="51"/>
      <c r="V66" s="51"/>
      <c r="W66" s="128"/>
      <c r="X66" s="51">
        <f t="shared" si="18"/>
        <v>1</v>
      </c>
      <c r="Y66">
        <f t="shared" si="10"/>
        <v>62.737100868159018</v>
      </c>
      <c r="Z66">
        <f t="shared" si="10"/>
        <v>83.004735529541875</v>
      </c>
      <c r="AA66">
        <f t="shared" si="10"/>
        <v>0</v>
      </c>
      <c r="AB66">
        <f t="shared" si="10"/>
        <v>104.63997530650083</v>
      </c>
      <c r="AC66">
        <f t="shared" si="10"/>
        <v>86.016025314969255</v>
      </c>
      <c r="AD66">
        <f t="shared" si="10"/>
        <v>146.93710069848802</v>
      </c>
      <c r="AF66" s="62"/>
      <c r="AG66" s="62"/>
      <c r="AI66" s="63"/>
      <c r="AM66" s="62"/>
      <c r="AN66" s="101"/>
      <c r="AO66" s="51">
        <f t="shared" si="19"/>
        <v>1</v>
      </c>
      <c r="AP66" s="63">
        <f t="shared" si="11"/>
        <v>3.75</v>
      </c>
      <c r="AQ66" s="63">
        <f t="shared" si="11"/>
        <v>3</v>
      </c>
      <c r="AR66" s="63">
        <f t="shared" si="11"/>
        <v>12</v>
      </c>
      <c r="AS66" s="63">
        <f t="shared" si="11"/>
        <v>3.06</v>
      </c>
      <c r="AT66" s="63">
        <f t="shared" si="11"/>
        <v>3.2129999999999996</v>
      </c>
      <c r="AU66" s="63">
        <f t="shared" si="11"/>
        <v>4.8999999999999986</v>
      </c>
      <c r="BG66" s="51">
        <f t="shared" si="20"/>
        <v>1</v>
      </c>
      <c r="BH66" s="63">
        <f t="shared" si="21"/>
        <v>20.87641981177471</v>
      </c>
      <c r="BI66" s="63">
        <f t="shared" si="22"/>
        <v>33.377432927438107</v>
      </c>
      <c r="BJ66" s="63">
        <f t="shared" si="23"/>
        <v>0</v>
      </c>
      <c r="BK66" s="63">
        <f t="shared" si="24"/>
        <v>41.364674668775145</v>
      </c>
      <c r="BL66" s="63">
        <f t="shared" si="25"/>
        <v>32.608518137590636</v>
      </c>
      <c r="BM66" s="63">
        <f t="shared" si="26"/>
        <v>39.379349402707859</v>
      </c>
    </row>
    <row r="67" spans="3:65" ht="15.75">
      <c r="C67" s="97">
        <f t="shared" si="31"/>
        <v>0.2</v>
      </c>
      <c r="D67" s="95" t="str">
        <f t="shared" si="27"/>
        <v>EM-02</v>
      </c>
      <c r="E67" s="42" t="s">
        <v>63</v>
      </c>
      <c r="F67" s="64">
        <f>MAX(TREND(CHOOSE({1;2},F$31,F$39),CHOOSE({1;2},$R$27,$R$35),$C67)*(1+$G$19),0)</f>
        <v>0</v>
      </c>
      <c r="G67" s="65">
        <f>MAX(TREND(CHOOSE({1;2},G$31,G$39),CHOOSE({1;2},$R$27,$R$35),$C67)*(1+$G$19),0)</f>
        <v>0</v>
      </c>
      <c r="H67" s="65">
        <f>MAX(TREND(CHOOSE({1;2},H$31,H$39),CHOOSE({1;2},$R$27,$R$35),$C67)*(1+$G$19),0)</f>
        <v>0</v>
      </c>
      <c r="I67" s="65">
        <f>MAX(TREND(CHOOSE({1;2},I$31,I$39),CHOOSE({1;2},$R$27,$R$35),$C67)*(1+$G$19),0)</f>
        <v>0</v>
      </c>
      <c r="J67" s="65">
        <f>MAX(TREND(CHOOSE({1;2},J$31,J$39),CHOOSE({1;2},$R$27,$R$35),$C67)*(1+$G$19),0)</f>
        <v>0</v>
      </c>
      <c r="K67" s="65">
        <f>MAX(TREND(CHOOSE({1;2},K$31,K$39),CHOOSE({1;2},$R$27,$R$35),$C67)*(1+$G$19),0)</f>
        <v>0</v>
      </c>
      <c r="L67" s="65">
        <f>MAX(TREND(CHOOSE({1;2},L$31,L$39),CHOOSE({1;2},$R$27,$R$35),$C67)*(1+$G$19),0)</f>
        <v>0</v>
      </c>
      <c r="M67" s="65">
        <f>MAX(TREND(CHOOSE({1;2},M$31,M$39),CHOOSE({1;2},$R$27,$R$35),$C67)*(1+$G$19),0)</f>
        <v>0</v>
      </c>
      <c r="N67" s="65">
        <f>MAX(TREND(CHOOSE({1;2},N$31,N$39),CHOOSE({1;2},$R$27,$R$35),$C67)*(1+$G$19),0)</f>
        <v>0</v>
      </c>
      <c r="O67" s="66">
        <f t="shared" si="28"/>
        <v>0</v>
      </c>
      <c r="P67" s="66">
        <f t="shared" si="29"/>
        <v>0</v>
      </c>
      <c r="Q67" s="67">
        <f t="shared" si="30"/>
        <v>0</v>
      </c>
      <c r="R67" s="117">
        <f>FORECAST(C67,$F$9:$G$9,$F$5:$G$5)</f>
        <v>2.9274</v>
      </c>
      <c r="T67" s="51"/>
      <c r="U67" s="51"/>
      <c r="V67" s="51"/>
      <c r="W67" s="128"/>
      <c r="X67" s="51">
        <f t="shared" si="18"/>
        <v>1.1000000000000001</v>
      </c>
      <c r="Y67">
        <f t="shared" si="10"/>
        <v>81.821719817340934</v>
      </c>
      <c r="Z67">
        <f t="shared" si="10"/>
        <v>97.440341708592655</v>
      </c>
      <c r="AA67">
        <f t="shared" si="10"/>
        <v>0</v>
      </c>
      <c r="AB67">
        <f t="shared" si="10"/>
        <v>160.19463024404706</v>
      </c>
      <c r="AC67">
        <f t="shared" si="10"/>
        <v>141.73051939025726</v>
      </c>
      <c r="AD67">
        <f t="shared" si="10"/>
        <v>161.63081076833683</v>
      </c>
      <c r="AF67" s="62"/>
      <c r="AG67" s="62"/>
      <c r="AI67" s="63"/>
      <c r="AM67" s="62"/>
      <c r="AN67" s="101"/>
      <c r="AO67" s="51">
        <f t="shared" si="19"/>
        <v>1.1000000000000001</v>
      </c>
      <c r="AP67" s="63">
        <f t="shared" si="11"/>
        <v>3.875</v>
      </c>
      <c r="AQ67" s="63">
        <f t="shared" si="11"/>
        <v>3.1</v>
      </c>
      <c r="AR67" s="63">
        <f t="shared" si="11"/>
        <v>12.4</v>
      </c>
      <c r="AS67" s="63">
        <f t="shared" si="11"/>
        <v>3.0940000000000003</v>
      </c>
      <c r="AT67" s="63">
        <f t="shared" si="11"/>
        <v>3.2486999999999995</v>
      </c>
      <c r="AU67" s="63">
        <f t="shared" si="11"/>
        <v>5.1099999999999994</v>
      </c>
      <c r="BG67" s="51">
        <f t="shared" si="20"/>
        <v>1.1000000000000001</v>
      </c>
      <c r="BH67" s="63">
        <f t="shared" si="21"/>
        <v>26.496618422516029</v>
      </c>
      <c r="BI67" s="63">
        <f t="shared" si="22"/>
        <v>38.090609649037631</v>
      </c>
      <c r="BJ67" s="63">
        <f t="shared" si="23"/>
        <v>0</v>
      </c>
      <c r="BK67" s="63">
        <f t="shared" si="24"/>
        <v>62.726403350511895</v>
      </c>
      <c r="BL67" s="63">
        <f t="shared" si="25"/>
        <v>53.225186000043472</v>
      </c>
      <c r="BM67" s="63">
        <f t="shared" si="26"/>
        <v>41.921652382217253</v>
      </c>
    </row>
    <row r="68" spans="3:65" ht="15.75">
      <c r="C68" s="98">
        <f t="shared" si="31"/>
        <v>0.2</v>
      </c>
      <c r="D68" s="96" t="str">
        <f t="shared" si="27"/>
        <v>TF-02</v>
      </c>
      <c r="E68" s="47" t="s">
        <v>65</v>
      </c>
      <c r="F68" s="104">
        <f>MAX(TREND(CHOOSE({1;2},F$62,F$32),CHOOSE({1;2},$Q$62,$R$32),$C68)*(1+$G$19),0)</f>
        <v>29.387420139697603</v>
      </c>
      <c r="G68" s="105">
        <f>F68</f>
        <v>29.387420139697603</v>
      </c>
      <c r="H68" s="105">
        <f t="shared" ref="H68:K68" si="32">G68</f>
        <v>29.387420139697603</v>
      </c>
      <c r="I68" s="105">
        <f t="shared" si="32"/>
        <v>29.387420139697603</v>
      </c>
      <c r="J68" s="105">
        <f t="shared" si="32"/>
        <v>29.387420139697603</v>
      </c>
      <c r="K68" s="105">
        <f t="shared" si="32"/>
        <v>29.387420139697603</v>
      </c>
      <c r="L68" s="105">
        <f t="shared" ref="L68" si="33">L$32</f>
        <v>0</v>
      </c>
      <c r="M68" s="105">
        <f>K68</f>
        <v>29.387420139697603</v>
      </c>
      <c r="N68" s="105">
        <f>M68</f>
        <v>29.387420139697603</v>
      </c>
      <c r="O68" s="106">
        <f t="shared" si="28"/>
        <v>29.387420139697603</v>
      </c>
      <c r="P68" s="106">
        <f t="shared" si="29"/>
        <v>29.387420139697603</v>
      </c>
      <c r="Q68" s="107">
        <f t="shared" si="30"/>
        <v>29.387420139697603</v>
      </c>
      <c r="R68" s="118">
        <f>FORECAST(C68,$F$11:$G$11,$F$5:$G$5)</f>
        <v>3.2199999999999989</v>
      </c>
      <c r="T68" s="51"/>
      <c r="U68" s="51"/>
      <c r="V68" s="51"/>
      <c r="W68" s="128"/>
      <c r="X68" s="51">
        <f t="shared" si="18"/>
        <v>1.2</v>
      </c>
      <c r="Y68">
        <f t="shared" si="10"/>
        <v>100.90633876652286</v>
      </c>
      <c r="Z68">
        <f t="shared" si="10"/>
        <v>111.87594788764339</v>
      </c>
      <c r="AA68">
        <f t="shared" si="10"/>
        <v>0</v>
      </c>
      <c r="AB68">
        <f t="shared" si="10"/>
        <v>215.74928518159322</v>
      </c>
      <c r="AC68">
        <f t="shared" si="10"/>
        <v>197.4450134655452</v>
      </c>
      <c r="AD68">
        <f t="shared" si="10"/>
        <v>176.32452083818563</v>
      </c>
      <c r="AF68" s="62"/>
      <c r="AG68" s="62"/>
      <c r="AI68" s="63"/>
      <c r="AM68" s="62"/>
      <c r="AN68" s="101"/>
      <c r="AO68" s="51">
        <f t="shared" si="19"/>
        <v>1.2</v>
      </c>
      <c r="AP68" s="63">
        <f t="shared" si="11"/>
        <v>4</v>
      </c>
      <c r="AQ68" s="63">
        <f t="shared" si="11"/>
        <v>3.2</v>
      </c>
      <c r="AR68" s="63">
        <f t="shared" si="11"/>
        <v>12.8</v>
      </c>
      <c r="AS68" s="63">
        <f t="shared" si="11"/>
        <v>3.1280000000000001</v>
      </c>
      <c r="AT68" s="63">
        <f t="shared" si="11"/>
        <v>3.2843999999999998</v>
      </c>
      <c r="AU68" s="63">
        <f t="shared" si="11"/>
        <v>5.3199999999999985</v>
      </c>
      <c r="BG68" s="51">
        <f t="shared" si="20"/>
        <v>1.2</v>
      </c>
      <c r="BH68" s="63">
        <f t="shared" si="21"/>
        <v>31.833003789714727</v>
      </c>
      <c r="BI68" s="63">
        <f t="shared" si="22"/>
        <v>42.559233574677165</v>
      </c>
      <c r="BJ68" s="63">
        <f t="shared" si="23"/>
        <v>0</v>
      </c>
      <c r="BK68" s="63">
        <f t="shared" si="24"/>
        <v>83.690143882526613</v>
      </c>
      <c r="BL68" s="63">
        <f t="shared" si="25"/>
        <v>73.460541688112016</v>
      </c>
      <c r="BM68" s="63">
        <f t="shared" si="26"/>
        <v>44.332669560225249</v>
      </c>
    </row>
    <row r="69" spans="3:65" ht="15.75">
      <c r="C69" s="93">
        <f>ROUND(C63+0.1,2)</f>
        <v>0.3</v>
      </c>
      <c r="D69" s="94" t="str">
        <f t="shared" si="27"/>
        <v>MT-03</v>
      </c>
      <c r="E69" s="35" t="s">
        <v>55</v>
      </c>
      <c r="F69" s="59">
        <f>MAX(TREND(CHOOSE({1;2},F$27,F$35),CHOOSE({1;2},$R$27,$R$35),$C69)*(1+$G$19),0)</f>
        <v>0</v>
      </c>
      <c r="G69" s="57">
        <f>MAX(TREND(CHOOSE({1;2},G$27,G$35),CHOOSE({1;2},$R$27,$R$35),$C69)*(1+$G$19),0)</f>
        <v>0</v>
      </c>
      <c r="H69" s="57">
        <f>MAX(TREND(CHOOSE({1;2},H$27,H$35),CHOOSE({1;2},$R$27,$R$35),$C69)*(1+$G$19),0)</f>
        <v>0</v>
      </c>
      <c r="I69" s="57">
        <f>MAX(TREND(CHOOSE({1;2},I$27,I$35),CHOOSE({1;2},$R$27,$R$35),$C69)*(1+$G$19),0)</f>
        <v>0</v>
      </c>
      <c r="J69" s="57">
        <f>MAX(TREND(CHOOSE({1;2},J$27,J$35),CHOOSE({1;2},$R$27,$R$35),$C69)*(1+$G$19),0)</f>
        <v>0</v>
      </c>
      <c r="K69" s="57">
        <f>MAX(TREND(CHOOSE({1;2},K$27,K$35),CHOOSE({1;2},$R$27,$R$35),$C69)*(1+$G$19),0)</f>
        <v>0</v>
      </c>
      <c r="L69" s="57">
        <f>MAX(TREND(CHOOSE({1;2},L$27,L$35),CHOOSE({1;2},$R$27,$R$35),$C69)*(1+$G$19),0)</f>
        <v>0</v>
      </c>
      <c r="M69" s="57">
        <f>MAX(TREND(CHOOSE({1;2},M$27,M$35),CHOOSE({1;2},$R$27,$R$35),$C69)*(1+$G$19),0)</f>
        <v>0</v>
      </c>
      <c r="N69" s="57">
        <f>MAX(TREND(CHOOSE({1;2},N$27,N$35),CHOOSE({1;2},$R$27,$R$35),$C69)*(1+$G$19),0)</f>
        <v>0</v>
      </c>
      <c r="O69" s="60">
        <f>N69</f>
        <v>0</v>
      </c>
      <c r="P69" s="60">
        <f>O69</f>
        <v>0</v>
      </c>
      <c r="Q69" s="61">
        <f>F69</f>
        <v>0</v>
      </c>
      <c r="R69" s="116">
        <f>FORECAST(C69,$F$7:$G$7,$F$5:$G$5)</f>
        <v>2.875</v>
      </c>
      <c r="T69" s="51"/>
      <c r="U69" s="51"/>
      <c r="V69" s="51"/>
      <c r="W69" s="128"/>
      <c r="X69" s="51">
        <f t="shared" si="18"/>
        <v>1.3</v>
      </c>
      <c r="Y69">
        <f t="shared" si="10"/>
        <v>119.99095771570478</v>
      </c>
      <c r="Z69">
        <f t="shared" si="10"/>
        <v>126.31155406669416</v>
      </c>
      <c r="AA69">
        <f t="shared" si="10"/>
        <v>0</v>
      </c>
      <c r="AB69">
        <f t="shared" si="10"/>
        <v>271.30394011913944</v>
      </c>
      <c r="AC69">
        <f t="shared" si="10"/>
        <v>253.15950754083326</v>
      </c>
      <c r="AD69">
        <f t="shared" si="10"/>
        <v>191.01823090803444</v>
      </c>
      <c r="AF69" s="62"/>
      <c r="AG69" s="62"/>
      <c r="AI69" s="63"/>
      <c r="AM69" s="62"/>
      <c r="AN69" s="101"/>
      <c r="AO69" s="51">
        <f t="shared" si="19"/>
        <v>1.3</v>
      </c>
      <c r="AP69" s="63">
        <f t="shared" si="11"/>
        <v>4.125</v>
      </c>
      <c r="AQ69" s="63">
        <f t="shared" si="11"/>
        <v>3.3</v>
      </c>
      <c r="AR69" s="63">
        <f t="shared" si="11"/>
        <v>13.2</v>
      </c>
      <c r="AS69" s="63">
        <f t="shared" si="11"/>
        <v>3.1619999999999999</v>
      </c>
      <c r="AT69" s="63">
        <f t="shared" si="11"/>
        <v>3.3200999999999996</v>
      </c>
      <c r="AU69" s="63">
        <f t="shared" si="11"/>
        <v>5.5299999999999994</v>
      </c>
      <c r="BG69" s="51">
        <f t="shared" si="20"/>
        <v>1.3</v>
      </c>
      <c r="BH69" s="63">
        <f t="shared" si="21"/>
        <v>36.911716320229203</v>
      </c>
      <c r="BI69" s="63">
        <f t="shared" si="22"/>
        <v>46.80574308540983</v>
      </c>
      <c r="BJ69" s="63">
        <f t="shared" si="23"/>
        <v>0</v>
      </c>
      <c r="BK69" s="63">
        <f t="shared" si="24"/>
        <v>104.26883051384938</v>
      </c>
      <c r="BL69" s="63">
        <f t="shared" si="25"/>
        <v>93.326986511353994</v>
      </c>
      <c r="BM69" s="63">
        <f t="shared" si="26"/>
        <v>46.627898218977919</v>
      </c>
    </row>
    <row r="70" spans="3:65" ht="15.75">
      <c r="C70" s="97">
        <f>C69</f>
        <v>0.3</v>
      </c>
      <c r="D70" s="95" t="str">
        <f t="shared" si="27"/>
        <v>HT-03</v>
      </c>
      <c r="E70" s="42" t="s">
        <v>57</v>
      </c>
      <c r="F70" s="64">
        <f>MAX(TREND(CHOOSE({1;2},F$28,F$36),CHOOSE({1;2},$R$27,$R$35),$C70)*(1+$G$19),0)</f>
        <v>0</v>
      </c>
      <c r="G70" s="65">
        <f>MAX(TREND(CHOOSE({1;2},G$28,G$36),CHOOSE({1;2},$R$27,$R$35),$C70)*(1+$G$19),0)</f>
        <v>0</v>
      </c>
      <c r="H70" s="65">
        <f>MAX(TREND(CHOOSE({1;2},H$28,H$36),CHOOSE({1;2},$R$27,$R$35),$C70)*(1+$G$19),0)</f>
        <v>0</v>
      </c>
      <c r="I70" s="65">
        <f>MAX(TREND(CHOOSE({1;2},I$28,I$36),CHOOSE({1;2},$R$27,$R$35),$C70)*(1+$G$19),0)</f>
        <v>0</v>
      </c>
      <c r="J70" s="65">
        <f>MAX(TREND(CHOOSE({1;2},J$28,J$36),CHOOSE({1;2},$R$27,$R$35),$C70)*(1+$G$19),0)</f>
        <v>0</v>
      </c>
      <c r="K70" s="65">
        <f>MAX(TREND(CHOOSE({1;2},K$28,K$36),CHOOSE({1;2},$R$27,$R$35),$C70)*(1+$G$19),0)</f>
        <v>0</v>
      </c>
      <c r="L70" s="65">
        <f>MAX(TREND(CHOOSE({1;2},L$28,L$36),CHOOSE({1;2},$R$27,$R$35),$C70)*(1+$G$19),0)</f>
        <v>0</v>
      </c>
      <c r="M70" s="65">
        <f>MAX(TREND(CHOOSE({1;2},M$28,M$36),CHOOSE({1;2},$R$27,$R$35),$C70)*(1+$G$19),0)</f>
        <v>0</v>
      </c>
      <c r="N70" s="65">
        <f>MAX(TREND(CHOOSE({1;2},N$28,N$36),CHOOSE({1;2},$R$27,$R$35),$C70)*(1+$G$19),0)</f>
        <v>0</v>
      </c>
      <c r="O70" s="66">
        <f t="shared" ref="O70:O74" si="34">N70</f>
        <v>0</v>
      </c>
      <c r="P70" s="66">
        <f t="shared" ref="P70:P74" si="35">O70</f>
        <v>0</v>
      </c>
      <c r="Q70" s="67">
        <f t="shared" ref="Q70:Q74" si="36">F70</f>
        <v>0</v>
      </c>
      <c r="R70" s="117">
        <f>FORECAST(C70,$F$6:$G$6,$F$5:$G$5)</f>
        <v>2.2999999999999998</v>
      </c>
      <c r="T70" s="51"/>
      <c r="U70" s="51"/>
      <c r="V70" s="51"/>
      <c r="W70" s="128"/>
      <c r="X70" s="51">
        <f t="shared" si="18"/>
        <v>1.4</v>
      </c>
      <c r="Y70">
        <f t="shared" si="10"/>
        <v>139.07557666488671</v>
      </c>
      <c r="Z70">
        <f t="shared" si="10"/>
        <v>140.74716024574491</v>
      </c>
      <c r="AA70">
        <f t="shared" si="10"/>
        <v>0</v>
      </c>
      <c r="AB70">
        <f t="shared" si="10"/>
        <v>326.85859505668566</v>
      </c>
      <c r="AC70">
        <f t="shared" si="10"/>
        <v>308.87400161612123</v>
      </c>
      <c r="AD70">
        <f t="shared" si="10"/>
        <v>205.71194097788319</v>
      </c>
      <c r="AF70" s="62"/>
      <c r="AG70" s="62"/>
      <c r="AI70" s="63"/>
      <c r="AN70" s="101"/>
      <c r="AO70" s="51">
        <f t="shared" si="19"/>
        <v>1.4</v>
      </c>
      <c r="AP70" s="63">
        <f t="shared" si="11"/>
        <v>4.25</v>
      </c>
      <c r="AQ70" s="63">
        <f t="shared" si="11"/>
        <v>3.4</v>
      </c>
      <c r="AR70" s="63">
        <f t="shared" si="11"/>
        <v>13.6</v>
      </c>
      <c r="AS70" s="63">
        <f t="shared" si="11"/>
        <v>3.1959999999999997</v>
      </c>
      <c r="AT70" s="63">
        <f t="shared" si="11"/>
        <v>3.3557999999999995</v>
      </c>
      <c r="AU70" s="63">
        <f t="shared" si="11"/>
        <v>5.7399999999999984</v>
      </c>
      <c r="BG70" s="51">
        <f t="shared" si="20"/>
        <v>1.4</v>
      </c>
      <c r="BH70" s="63">
        <f t="shared" si="21"/>
        <v>41.755820665019279</v>
      </c>
      <c r="BI70" s="63">
        <f t="shared" si="22"/>
        <v>50.849936588454867</v>
      </c>
      <c r="BJ70" s="63">
        <f t="shared" si="23"/>
        <v>0</v>
      </c>
      <c r="BK70" s="63">
        <f t="shared" si="24"/>
        <v>124.47484707527164</v>
      </c>
      <c r="BL70" s="63">
        <f t="shared" si="25"/>
        <v>112.83639403545119</v>
      </c>
      <c r="BM70" s="63">
        <f t="shared" si="26"/>
        <v>48.820566176638202</v>
      </c>
    </row>
    <row r="71" spans="3:65" ht="15.75">
      <c r="C71" s="97">
        <f t="shared" ref="C71:C74" si="37">C70</f>
        <v>0.3</v>
      </c>
      <c r="D71" s="95" t="str">
        <f t="shared" si="27"/>
        <v>RH-03</v>
      </c>
      <c r="E71" s="42" t="s">
        <v>59</v>
      </c>
      <c r="F71" s="64">
        <f>MAX(TREND(CHOOSE({1;2},F$29,F$37),CHOOSE({1;2},$R$27,$R$35),$C71)*(1+$G$19),0)</f>
        <v>0</v>
      </c>
      <c r="G71" s="65">
        <f>MAX(TREND(CHOOSE({1;2},G$29,G$37),CHOOSE({1;2},$R$27,$R$35),$C71)*(1+$G$19),0)</f>
        <v>0</v>
      </c>
      <c r="H71" s="65">
        <f>MAX(TREND(CHOOSE({1;2},H$29,H$37),CHOOSE({1;2},$R$27,$R$35),$C71)*(1+$G$19),0)</f>
        <v>0</v>
      </c>
      <c r="I71" s="65">
        <f>MAX(TREND(CHOOSE({1;2},I$29,I$37),CHOOSE({1;2},$R$27,$R$35),$C71)*(1+$G$19),0)</f>
        <v>0</v>
      </c>
      <c r="J71" s="65">
        <f>MAX(TREND(CHOOSE({1;2},J$29,J$37),CHOOSE({1;2},$R$27,$R$35),$C71)*(1+$G$19),0)</f>
        <v>0</v>
      </c>
      <c r="K71" s="65">
        <f>MAX(TREND(CHOOSE({1;2},K$29,K$37),CHOOSE({1;2},$R$27,$R$35),$C71)*(1+$G$19),0)</f>
        <v>0</v>
      </c>
      <c r="L71" s="65">
        <f>MAX(TREND(CHOOSE({1;2},L$29,L$37),CHOOSE({1;2},$R$27,$R$35),$C71)*(1+$G$19),0)</f>
        <v>0</v>
      </c>
      <c r="M71" s="65">
        <f>MAX(TREND(CHOOSE({1;2},M$29,M$37),CHOOSE({1;2},$R$27,$R$35),$C71)*(1+$G$19),0)</f>
        <v>0</v>
      </c>
      <c r="N71" s="65">
        <f>MAX(TREND(CHOOSE({1;2},N$29,N$37),CHOOSE({1;2},$R$27,$R$35),$C71)*(1+$G$19),0)</f>
        <v>0</v>
      </c>
      <c r="O71" s="66">
        <f t="shared" si="34"/>
        <v>0</v>
      </c>
      <c r="P71" s="66">
        <f t="shared" si="35"/>
        <v>0</v>
      </c>
      <c r="Q71" s="67">
        <f t="shared" si="36"/>
        <v>0</v>
      </c>
      <c r="R71" s="117">
        <f>FORECAST(C71,$F$8:$G$8,$F$5:$G$5)</f>
        <v>9.1999999999999993</v>
      </c>
      <c r="T71" s="51"/>
      <c r="U71" s="51"/>
      <c r="V71" s="51"/>
      <c r="W71" s="128"/>
      <c r="X71" s="51">
        <f t="shared" si="18"/>
        <v>1.5</v>
      </c>
      <c r="Y71">
        <f t="shared" si="10"/>
        <v>158.16019561406864</v>
      </c>
      <c r="Z71">
        <f t="shared" si="10"/>
        <v>155.18276642479569</v>
      </c>
      <c r="AA71">
        <f t="shared" si="10"/>
        <v>0</v>
      </c>
      <c r="AB71">
        <f t="shared" si="10"/>
        <v>382.41324999423188</v>
      </c>
      <c r="AC71">
        <f t="shared" si="10"/>
        <v>364.58849569140915</v>
      </c>
      <c r="AD71">
        <f t="shared" si="10"/>
        <v>220.40565104773205</v>
      </c>
      <c r="AN71" s="101"/>
      <c r="AO71" s="51">
        <f t="shared" si="19"/>
        <v>1.5</v>
      </c>
      <c r="AP71" s="63">
        <f t="shared" si="11"/>
        <v>4.375</v>
      </c>
      <c r="AQ71" s="63">
        <f t="shared" si="11"/>
        <v>3.5</v>
      </c>
      <c r="AR71" s="63">
        <f t="shared" si="11"/>
        <v>14</v>
      </c>
      <c r="AS71" s="63">
        <f t="shared" si="11"/>
        <v>3.23</v>
      </c>
      <c r="AT71" s="63">
        <f t="shared" si="11"/>
        <v>3.3914999999999997</v>
      </c>
      <c r="AU71" s="63">
        <f t="shared" si="11"/>
        <v>5.9499999999999993</v>
      </c>
      <c r="BG71" s="51">
        <f t="shared" si="20"/>
        <v>1.5</v>
      </c>
      <c r="BH71" s="63">
        <f t="shared" si="21"/>
        <v>46.38574509834379</v>
      </c>
      <c r="BI71" s="63">
        <f t="shared" si="22"/>
        <v>54.709349650587328</v>
      </c>
      <c r="BJ71" s="63">
        <f t="shared" si="23"/>
        <v>0</v>
      </c>
      <c r="BK71" s="63">
        <f t="shared" si="24"/>
        <v>144.32005594840612</v>
      </c>
      <c r="BL71" s="63">
        <f t="shared" si="25"/>
        <v>132.00013785783179</v>
      </c>
      <c r="BM71" s="63">
        <f t="shared" si="26"/>
        <v>50.922032219266463</v>
      </c>
    </row>
    <row r="72" spans="3:65" ht="15.75">
      <c r="C72" s="97">
        <f t="shared" si="37"/>
        <v>0.3</v>
      </c>
      <c r="D72" s="95" t="str">
        <f t="shared" si="27"/>
        <v>LA-03</v>
      </c>
      <c r="E72" s="42" t="s">
        <v>61</v>
      </c>
      <c r="F72" s="64">
        <f>MAX(TREND(CHOOSE({1;2},F$30,F$38),CHOOSE({1;2},$R$27,$R$35),$C72)*(1+$G$19),0)</f>
        <v>0</v>
      </c>
      <c r="G72" s="65">
        <f>MAX(TREND(CHOOSE({1;2},G$30,G$38),CHOOSE({1;2},$R$27,$R$35),$C72)*(1+$G$19),0)</f>
        <v>0</v>
      </c>
      <c r="H72" s="65">
        <f>MAX(TREND(CHOOSE({1;2},H$30,H$38),CHOOSE({1;2},$R$27,$R$35),$C72)*(1+$G$19),0)</f>
        <v>0</v>
      </c>
      <c r="I72" s="65">
        <f>MAX(TREND(CHOOSE({1;2},I$30,I$38),CHOOSE({1;2},$R$27,$R$35),$C72)*(1+$G$19),0)</f>
        <v>0</v>
      </c>
      <c r="J72" s="65">
        <f>MAX(TREND(CHOOSE({1;2},J$30,J$38),CHOOSE({1;2},$R$27,$R$35),$C72)*(1+$G$19),0)</f>
        <v>0</v>
      </c>
      <c r="K72" s="65">
        <f>MAX(TREND(CHOOSE({1;2},K$30,K$38),CHOOSE({1;2},$R$27,$R$35),$C72)*(1+$G$19),0)</f>
        <v>0</v>
      </c>
      <c r="L72" s="65">
        <f>MAX(TREND(CHOOSE({1;2},L$30,L$38),CHOOSE({1;2},$R$27,$R$35),$C72)*(1+$G$19),0)</f>
        <v>0</v>
      </c>
      <c r="M72" s="65">
        <f>MAX(TREND(CHOOSE({1;2},M$30,M$38),CHOOSE({1;2},$R$27,$R$35),$C72)*(1+$G$19),0)</f>
        <v>0</v>
      </c>
      <c r="N72" s="65">
        <f>MAX(TREND(CHOOSE({1;2},N$30,N$38),CHOOSE({1;2},$R$27,$R$35),$C72)*(1+$G$19),0)</f>
        <v>0</v>
      </c>
      <c r="O72" s="66">
        <f t="shared" si="34"/>
        <v>0</v>
      </c>
      <c r="P72" s="66">
        <f t="shared" si="35"/>
        <v>0</v>
      </c>
      <c r="Q72" s="67">
        <f t="shared" si="36"/>
        <v>0</v>
      </c>
      <c r="R72" s="117">
        <f>FORECAST(C72,$F$10:$G$10,$F$5:$G$5)</f>
        <v>2.8220000000000001</v>
      </c>
      <c r="T72" s="51"/>
      <c r="U72" s="51"/>
      <c r="V72" s="51"/>
      <c r="W72" s="128"/>
      <c r="X72" s="51">
        <f t="shared" si="18"/>
        <v>1.6</v>
      </c>
      <c r="Y72">
        <f t="shared" si="10"/>
        <v>177.24481456325057</v>
      </c>
      <c r="Z72">
        <f t="shared" si="10"/>
        <v>169.61837260384644</v>
      </c>
      <c r="AA72">
        <f t="shared" si="10"/>
        <v>0</v>
      </c>
      <c r="AB72">
        <f t="shared" si="10"/>
        <v>437.96790493177815</v>
      </c>
      <c r="AC72">
        <f t="shared" si="10"/>
        <v>420.30298976669724</v>
      </c>
      <c r="AD72">
        <f t="shared" si="10"/>
        <v>235.09936111758083</v>
      </c>
      <c r="AN72" s="101"/>
      <c r="AO72" s="51">
        <f t="shared" si="19"/>
        <v>1.6</v>
      </c>
      <c r="AP72" s="63">
        <f t="shared" si="11"/>
        <v>4.5</v>
      </c>
      <c r="AQ72" s="63">
        <f t="shared" si="11"/>
        <v>3.6</v>
      </c>
      <c r="AR72" s="63">
        <f t="shared" si="11"/>
        <v>14.4</v>
      </c>
      <c r="AS72" s="63">
        <f t="shared" si="11"/>
        <v>3.2640000000000002</v>
      </c>
      <c r="AT72" s="63">
        <f t="shared" si="11"/>
        <v>3.4271999999999996</v>
      </c>
      <c r="AU72" s="63">
        <f t="shared" si="11"/>
        <v>6.16</v>
      </c>
      <c r="BG72" s="51">
        <f t="shared" si="20"/>
        <v>1.6</v>
      </c>
      <c r="BH72" s="63">
        <f t="shared" si="21"/>
        <v>50.819647667151457</v>
      </c>
      <c r="BI72" s="63">
        <f t="shared" si="22"/>
        <v>58.399569275977676</v>
      </c>
      <c r="BJ72" s="63">
        <f t="shared" si="23"/>
        <v>0</v>
      </c>
      <c r="BK72" s="63">
        <f t="shared" si="24"/>
        <v>163.81582522418103</v>
      </c>
      <c r="BL72" s="63">
        <f t="shared" si="25"/>
        <v>150.82911764731659</v>
      </c>
      <c r="BM72" s="63">
        <f t="shared" si="26"/>
        <v>52.94210462686722</v>
      </c>
    </row>
    <row r="73" spans="3:65" ht="15.75">
      <c r="C73" s="97">
        <f t="shared" si="37"/>
        <v>0.3</v>
      </c>
      <c r="D73" s="95" t="str">
        <f t="shared" si="27"/>
        <v>EM-03</v>
      </c>
      <c r="E73" s="42" t="s">
        <v>63</v>
      </c>
      <c r="F73" s="64">
        <f>MAX(TREND(CHOOSE({1;2},F$31,F$39),CHOOSE({1;2},$R$27,$R$35),$C73)*(1+$G$19),0)</f>
        <v>0</v>
      </c>
      <c r="G73" s="65">
        <f>MAX(TREND(CHOOSE({1;2},G$31,G$39),CHOOSE({1;2},$R$27,$R$35),$C73)*(1+$G$19),0)</f>
        <v>0</v>
      </c>
      <c r="H73" s="65">
        <f>MAX(TREND(CHOOSE({1;2},H$31,H$39),CHOOSE({1;2},$R$27,$R$35),$C73)*(1+$G$19),0)</f>
        <v>0</v>
      </c>
      <c r="I73" s="65">
        <f>MAX(TREND(CHOOSE({1;2},I$31,I$39),CHOOSE({1;2},$R$27,$R$35),$C73)*(1+$G$19),0)</f>
        <v>0</v>
      </c>
      <c r="J73" s="65">
        <f>MAX(TREND(CHOOSE({1;2},J$31,J$39),CHOOSE({1;2},$R$27,$R$35),$C73)*(1+$G$19),0)</f>
        <v>0</v>
      </c>
      <c r="K73" s="65">
        <f>MAX(TREND(CHOOSE({1;2},K$31,K$39),CHOOSE({1;2},$R$27,$R$35),$C73)*(1+$G$19),0)</f>
        <v>0</v>
      </c>
      <c r="L73" s="65">
        <f>MAX(TREND(CHOOSE({1;2},L$31,L$39),CHOOSE({1;2},$R$27,$R$35),$C73)*(1+$G$19),0)</f>
        <v>0</v>
      </c>
      <c r="M73" s="65">
        <f>MAX(TREND(CHOOSE({1;2},M$31,M$39),CHOOSE({1;2},$R$27,$R$35),$C73)*(1+$G$19),0)</f>
        <v>0</v>
      </c>
      <c r="N73" s="65">
        <f>MAX(TREND(CHOOSE({1;2},N$31,N$39),CHOOSE({1;2},$R$27,$R$35),$C73)*(1+$G$19),0)</f>
        <v>0</v>
      </c>
      <c r="O73" s="66">
        <f t="shared" si="34"/>
        <v>0</v>
      </c>
      <c r="P73" s="66">
        <f t="shared" si="35"/>
        <v>0</v>
      </c>
      <c r="Q73" s="67">
        <f t="shared" si="36"/>
        <v>0</v>
      </c>
      <c r="R73" s="117">
        <f>FORECAST(C73,$F$9:$G$9,$F$5:$G$5)</f>
        <v>2.9630999999999998</v>
      </c>
      <c r="T73" s="51"/>
      <c r="U73" s="51"/>
      <c r="V73" s="51"/>
      <c r="W73" s="128"/>
      <c r="X73" s="51">
        <f t="shared" si="18"/>
        <v>1.7</v>
      </c>
      <c r="Y73">
        <f t="shared" si="10"/>
        <v>196.32943351243244</v>
      </c>
      <c r="Z73">
        <f t="shared" si="10"/>
        <v>184.05397878289719</v>
      </c>
      <c r="AA73">
        <f t="shared" si="10"/>
        <v>0</v>
      </c>
      <c r="AB73">
        <f t="shared" si="10"/>
        <v>493.5225598693242</v>
      </c>
      <c r="AC73">
        <f t="shared" si="10"/>
        <v>476.01748384198515</v>
      </c>
      <c r="AD73">
        <f t="shared" si="10"/>
        <v>249.7930711874296</v>
      </c>
      <c r="AF73" s="62"/>
      <c r="AG73" s="62"/>
      <c r="AI73" s="63"/>
      <c r="AN73" s="101"/>
      <c r="AO73" s="51">
        <f t="shared" si="19"/>
        <v>1.7</v>
      </c>
      <c r="AP73" s="63">
        <f t="shared" si="11"/>
        <v>4.625</v>
      </c>
      <c r="AQ73" s="63">
        <f t="shared" si="11"/>
        <v>3.7</v>
      </c>
      <c r="AR73" s="63">
        <f t="shared" si="11"/>
        <v>14.8</v>
      </c>
      <c r="AS73" s="63">
        <f t="shared" si="11"/>
        <v>3.298</v>
      </c>
      <c r="AT73" s="63">
        <f t="shared" si="11"/>
        <v>3.4628999999999994</v>
      </c>
      <c r="AU73" s="63">
        <f t="shared" si="11"/>
        <v>6.3699999999999992</v>
      </c>
      <c r="BG73" s="51">
        <f t="shared" si="20"/>
        <v>1.7</v>
      </c>
      <c r="BH73" s="63">
        <f t="shared" si="21"/>
        <v>55.073722964954676</v>
      </c>
      <c r="BI73" s="63">
        <f t="shared" si="22"/>
        <v>61.934497220072991</v>
      </c>
      <c r="BJ73" s="63">
        <f t="shared" si="23"/>
        <v>0</v>
      </c>
      <c r="BK73" s="63">
        <f t="shared" si="24"/>
        <v>182.97305418142744</v>
      </c>
      <c r="BL73" s="63">
        <f t="shared" si="25"/>
        <v>169.33378357306503</v>
      </c>
      <c r="BM73" s="63">
        <f t="shared" si="26"/>
        <v>54.889296694892153</v>
      </c>
    </row>
    <row r="74" spans="3:65" ht="15.75">
      <c r="C74" s="98">
        <f t="shared" si="37"/>
        <v>0.3</v>
      </c>
      <c r="D74" s="96" t="str">
        <f t="shared" si="27"/>
        <v>TF-03</v>
      </c>
      <c r="E74" s="47" t="s">
        <v>65</v>
      </c>
      <c r="F74" s="104">
        <f>MAX(TREND(CHOOSE({1;2},F$62,F$32),CHOOSE({1;2},$Q$62,$R$32),$C74)*(1+$G$19),0)</f>
        <v>44.081130209546409</v>
      </c>
      <c r="G74" s="105">
        <f>F74</f>
        <v>44.081130209546409</v>
      </c>
      <c r="H74" s="105">
        <f t="shared" ref="H74:K74" si="38">G74</f>
        <v>44.081130209546409</v>
      </c>
      <c r="I74" s="105">
        <f t="shared" si="38"/>
        <v>44.081130209546409</v>
      </c>
      <c r="J74" s="105">
        <f t="shared" si="38"/>
        <v>44.081130209546409</v>
      </c>
      <c r="K74" s="105">
        <f t="shared" si="38"/>
        <v>44.081130209546409</v>
      </c>
      <c r="L74" s="105">
        <f t="shared" ref="L74" si="39">L$32</f>
        <v>0</v>
      </c>
      <c r="M74" s="105">
        <f>K74</f>
        <v>44.081130209546409</v>
      </c>
      <c r="N74" s="105">
        <f>M74</f>
        <v>44.081130209546409</v>
      </c>
      <c r="O74" s="106">
        <f t="shared" si="34"/>
        <v>44.081130209546409</v>
      </c>
      <c r="P74" s="106">
        <f t="shared" si="35"/>
        <v>44.081130209546409</v>
      </c>
      <c r="Q74" s="107">
        <f t="shared" si="36"/>
        <v>44.081130209546409</v>
      </c>
      <c r="R74" s="118">
        <f>FORECAST(C74,$F$11:$G$11,$F$5:$G$5)</f>
        <v>3.4299999999999988</v>
      </c>
      <c r="T74" s="51"/>
      <c r="U74" s="51"/>
      <c r="V74" s="51"/>
      <c r="W74" s="128"/>
      <c r="X74" s="51">
        <f t="shared" si="18"/>
        <v>1.8</v>
      </c>
      <c r="Y74">
        <f t="shared" si="10"/>
        <v>215.4140524616144</v>
      </c>
      <c r="Z74">
        <f t="shared" si="10"/>
        <v>198.48958496194797</v>
      </c>
      <c r="AA74">
        <f t="shared" si="10"/>
        <v>0</v>
      </c>
      <c r="AB74">
        <f t="shared" si="10"/>
        <v>549.07721480687042</v>
      </c>
      <c r="AC74">
        <f t="shared" si="10"/>
        <v>531.73197791727307</v>
      </c>
      <c r="AD74">
        <f t="shared" si="10"/>
        <v>264.48678125727844</v>
      </c>
      <c r="AF74" s="62"/>
      <c r="AG74" s="62"/>
      <c r="AI74" s="63"/>
      <c r="AN74" s="101"/>
      <c r="AO74" s="51">
        <f t="shared" si="19"/>
        <v>1.8</v>
      </c>
      <c r="AP74" s="63">
        <f t="shared" si="11"/>
        <v>4.75</v>
      </c>
      <c r="AQ74" s="63">
        <f t="shared" si="11"/>
        <v>3.8</v>
      </c>
      <c r="AR74" s="63">
        <f t="shared" si="11"/>
        <v>15.2</v>
      </c>
      <c r="AS74" s="63">
        <f t="shared" si="11"/>
        <v>3.3319999999999999</v>
      </c>
      <c r="AT74" s="63">
        <f t="shared" si="11"/>
        <v>3.4985999999999997</v>
      </c>
      <c r="AU74" s="63">
        <f t="shared" si="11"/>
        <v>6.58</v>
      </c>
      <c r="BG74" s="51">
        <f t="shared" si="20"/>
        <v>1.8</v>
      </c>
      <c r="BH74" s="63">
        <f t="shared" si="21"/>
        <v>59.162460467783234</v>
      </c>
      <c r="BI74" s="63">
        <f t="shared" si="22"/>
        <v>65.326571727617022</v>
      </c>
      <c r="BJ74" s="63">
        <f t="shared" si="23"/>
        <v>0</v>
      </c>
      <c r="BK74" s="63">
        <f t="shared" si="24"/>
        <v>201.80219720555345</v>
      </c>
      <c r="BL74" s="63">
        <f t="shared" si="25"/>
        <v>187.52415923787314</v>
      </c>
      <c r="BM74" s="63">
        <f t="shared" si="26"/>
        <v>56.771033326701186</v>
      </c>
    </row>
    <row r="75" spans="3:65" ht="15.75">
      <c r="C75" s="93">
        <f>ROUND(C69+0.1,2)</f>
        <v>0.4</v>
      </c>
      <c r="D75" s="94" t="str">
        <f t="shared" si="27"/>
        <v>MT-04</v>
      </c>
      <c r="E75" s="35" t="s">
        <v>55</v>
      </c>
      <c r="F75" s="59">
        <f>MAX(TREND(CHOOSE({1;2},F$27,F$35),CHOOSE({1;2},$R$27,$R$35),$C75)*(1+$G$19),0)</f>
        <v>0</v>
      </c>
      <c r="G75" s="57">
        <f>MAX(TREND(CHOOSE({1;2},G$27,G$35),CHOOSE({1;2},$R$27,$R$35),$C75)*(1+$G$19),0)</f>
        <v>0</v>
      </c>
      <c r="H75" s="57">
        <f>MAX(TREND(CHOOSE({1;2},H$27,H$35),CHOOSE({1;2},$R$27,$R$35),$C75)*(1+$G$19),0)</f>
        <v>0</v>
      </c>
      <c r="I75" s="57">
        <f>MAX(TREND(CHOOSE({1;2},I$27,I$35),CHOOSE({1;2},$R$27,$R$35),$C75)*(1+$G$19),0)</f>
        <v>0</v>
      </c>
      <c r="J75" s="57">
        <f>MAX(TREND(CHOOSE({1;2},J$27,J$35),CHOOSE({1;2},$R$27,$R$35),$C75)*(1+$G$19),0)</f>
        <v>0</v>
      </c>
      <c r="K75" s="57">
        <f>MAX(TREND(CHOOSE({1;2},K$27,K$35),CHOOSE({1;2},$R$27,$R$35),$C75)*(1+$G$19),0)</f>
        <v>0</v>
      </c>
      <c r="L75" s="57">
        <f>MAX(TREND(CHOOSE({1;2},L$27,L$35),CHOOSE({1;2},$R$27,$R$35),$C75)*(1+$G$19),0)</f>
        <v>0</v>
      </c>
      <c r="M75" s="57">
        <f>MAX(TREND(CHOOSE({1;2},M$27,M$35),CHOOSE({1;2},$R$27,$R$35),$C75)*(1+$G$19),0)</f>
        <v>0</v>
      </c>
      <c r="N75" s="57">
        <f>MAX(TREND(CHOOSE({1;2},N$27,N$35),CHOOSE({1;2},$R$27,$R$35),$C75)*(1+$G$19),0)</f>
        <v>0</v>
      </c>
      <c r="O75" s="60">
        <f>N75</f>
        <v>0</v>
      </c>
      <c r="P75" s="60">
        <f>O75</f>
        <v>0</v>
      </c>
      <c r="Q75" s="61">
        <f>F75</f>
        <v>0</v>
      </c>
      <c r="R75" s="116">
        <f>FORECAST(C75,$F$7:$G$7,$F$5:$G$5)</f>
        <v>3</v>
      </c>
      <c r="T75" s="51"/>
      <c r="U75" s="51"/>
      <c r="V75" s="51"/>
      <c r="W75" s="128"/>
      <c r="X75" s="51">
        <f t="shared" ref="X75:X115" si="40">ROUND(X74+0.1,2)</f>
        <v>1.9</v>
      </c>
      <c r="Y75">
        <f t="shared" si="10"/>
        <v>234.49867141079631</v>
      </c>
      <c r="Z75">
        <f t="shared" si="10"/>
        <v>212.92519114099869</v>
      </c>
      <c r="AA75">
        <f t="shared" si="10"/>
        <v>0</v>
      </c>
      <c r="AB75">
        <f t="shared" si="10"/>
        <v>604.63186974441669</v>
      </c>
      <c r="AC75">
        <f t="shared" si="10"/>
        <v>587.44647199256099</v>
      </c>
      <c r="AD75">
        <f t="shared" si="10"/>
        <v>279.18049132712724</v>
      </c>
      <c r="AF75" s="62"/>
      <c r="AG75" s="62"/>
      <c r="AI75" s="63"/>
      <c r="AN75" s="101"/>
      <c r="AO75" s="51">
        <f t="shared" si="19"/>
        <v>1.9</v>
      </c>
      <c r="AP75" s="63">
        <f t="shared" si="11"/>
        <v>4.875</v>
      </c>
      <c r="AQ75" s="63">
        <f t="shared" si="11"/>
        <v>3.9</v>
      </c>
      <c r="AR75" s="63">
        <f t="shared" si="11"/>
        <v>15.6</v>
      </c>
      <c r="AS75" s="63">
        <f t="shared" si="11"/>
        <v>3.3659999999999997</v>
      </c>
      <c r="AT75" s="63">
        <f t="shared" si="11"/>
        <v>3.5342999999999996</v>
      </c>
      <c r="AU75" s="63">
        <f t="shared" si="11"/>
        <v>6.7899999999999991</v>
      </c>
      <c r="BG75" s="51">
        <f t="shared" si="20"/>
        <v>1.9</v>
      </c>
      <c r="BH75" s="63">
        <f t="shared" si="21"/>
        <v>63.098863126205103</v>
      </c>
      <c r="BI75" s="63">
        <f t="shared" si="22"/>
        <v>68.586955157144217</v>
      </c>
      <c r="BJ75" s="63">
        <f t="shared" si="23"/>
        <v>0</v>
      </c>
      <c r="BK75" s="63">
        <f t="shared" si="24"/>
        <v>220.31328625760247</v>
      </c>
      <c r="BL75" s="63">
        <f t="shared" si="25"/>
        <v>205.40986322157397</v>
      </c>
      <c r="BM75" s="63">
        <f t="shared" si="26"/>
        <v>58.593819289885587</v>
      </c>
    </row>
    <row r="76" spans="3:65" ht="15.75">
      <c r="C76" s="97">
        <f>C75</f>
        <v>0.4</v>
      </c>
      <c r="D76" s="95" t="str">
        <f t="shared" si="27"/>
        <v>HT-04</v>
      </c>
      <c r="E76" s="42" t="s">
        <v>57</v>
      </c>
      <c r="F76" s="64">
        <f>MAX(TREND(CHOOSE({1;2},F$28,F$36),CHOOSE({1;2},$R$27,$R$35),$C76)*(1+$G$19),0)</f>
        <v>0</v>
      </c>
      <c r="G76" s="65">
        <f>MAX(TREND(CHOOSE({1;2},G$28,G$36),CHOOSE({1;2},$R$27,$R$35),$C76)*(1+$G$19),0)</f>
        <v>0</v>
      </c>
      <c r="H76" s="65">
        <f>MAX(TREND(CHOOSE({1;2},H$28,H$36),CHOOSE({1;2},$R$27,$R$35),$C76)*(1+$G$19),0)</f>
        <v>0</v>
      </c>
      <c r="I76" s="65">
        <f>MAX(TREND(CHOOSE({1;2},I$28,I$36),CHOOSE({1;2},$R$27,$R$35),$C76)*(1+$G$19),0)</f>
        <v>0</v>
      </c>
      <c r="J76" s="65">
        <f>MAX(TREND(CHOOSE({1;2},J$28,J$36),CHOOSE({1;2},$R$27,$R$35),$C76)*(1+$G$19),0)</f>
        <v>0</v>
      </c>
      <c r="K76" s="65">
        <f>MAX(TREND(CHOOSE({1;2},K$28,K$36),CHOOSE({1;2},$R$27,$R$35),$C76)*(1+$G$19),0)</f>
        <v>0</v>
      </c>
      <c r="L76" s="65">
        <f>MAX(TREND(CHOOSE({1;2},L$28,L$36),CHOOSE({1;2},$R$27,$R$35),$C76)*(1+$G$19),0)</f>
        <v>0</v>
      </c>
      <c r="M76" s="65">
        <f>MAX(TREND(CHOOSE({1;2},M$28,M$36),CHOOSE({1;2},$R$27,$R$35),$C76)*(1+$G$19),0)</f>
        <v>0</v>
      </c>
      <c r="N76" s="65">
        <f>MAX(TREND(CHOOSE({1;2},N$28,N$36),CHOOSE({1;2},$R$27,$R$35),$C76)*(1+$G$19),0)</f>
        <v>0</v>
      </c>
      <c r="O76" s="66">
        <f t="shared" ref="O76:O80" si="41">N76</f>
        <v>0</v>
      </c>
      <c r="P76" s="66">
        <f t="shared" ref="P76:P80" si="42">O76</f>
        <v>0</v>
      </c>
      <c r="Q76" s="67">
        <f t="shared" ref="Q76:Q80" si="43">F76</f>
        <v>0</v>
      </c>
      <c r="R76" s="117">
        <f>FORECAST(C76,$F$6:$G$6,$F$5:$G$5)</f>
        <v>2.4</v>
      </c>
      <c r="U76" s="51"/>
      <c r="W76" s="128"/>
      <c r="X76" s="51">
        <f t="shared" si="40"/>
        <v>2</v>
      </c>
      <c r="Y76">
        <f t="shared" si="10"/>
        <v>253.58329035997826</v>
      </c>
      <c r="Z76">
        <f t="shared" si="10"/>
        <v>227.36079732004947</v>
      </c>
      <c r="AA76">
        <f t="shared" si="10"/>
        <v>0</v>
      </c>
      <c r="AB76">
        <f t="shared" si="10"/>
        <v>660.18652468196285</v>
      </c>
      <c r="AC76">
        <f t="shared" si="10"/>
        <v>643.16096606784913</v>
      </c>
      <c r="AD76">
        <f t="shared" si="10"/>
        <v>293.87420139697605</v>
      </c>
      <c r="AF76" s="62"/>
      <c r="AG76" s="62"/>
      <c r="AI76" s="63"/>
      <c r="AN76" s="101"/>
      <c r="AO76" s="51">
        <f t="shared" si="19"/>
        <v>2</v>
      </c>
      <c r="AP76" s="63">
        <f t="shared" si="11"/>
        <v>5</v>
      </c>
      <c r="AQ76" s="63">
        <f t="shared" si="11"/>
        <v>4</v>
      </c>
      <c r="AR76" s="63">
        <f t="shared" si="11"/>
        <v>16</v>
      </c>
      <c r="AS76" s="63">
        <f t="shared" si="11"/>
        <v>3.4</v>
      </c>
      <c r="AT76" s="63">
        <f t="shared" si="11"/>
        <v>3.5699999999999994</v>
      </c>
      <c r="AU76" s="63">
        <f t="shared" si="11"/>
        <v>7</v>
      </c>
      <c r="BG76" s="51">
        <f t="shared" si="20"/>
        <v>2</v>
      </c>
      <c r="BH76" s="63">
        <f t="shared" si="21"/>
        <v>66.89463316860467</v>
      </c>
      <c r="BI76" s="63">
        <f t="shared" si="22"/>
        <v>71.725693461815183</v>
      </c>
      <c r="BJ76" s="63">
        <f t="shared" si="23"/>
        <v>0</v>
      </c>
      <c r="BK76" s="63">
        <f t="shared" si="24"/>
        <v>238.51595199516726</v>
      </c>
      <c r="BL76" s="63">
        <f t="shared" si="25"/>
        <v>223.00012933183487</v>
      </c>
      <c r="BM76" s="63">
        <f t="shared" si="26"/>
        <v>60.363377187059328</v>
      </c>
    </row>
    <row r="77" spans="3:65" ht="15.75">
      <c r="C77" s="97">
        <f t="shared" ref="C77:C80" si="44">C76</f>
        <v>0.4</v>
      </c>
      <c r="D77" s="95" t="str">
        <f t="shared" si="27"/>
        <v>RH-04</v>
      </c>
      <c r="E77" s="42" t="s">
        <v>59</v>
      </c>
      <c r="F77" s="64">
        <f>MAX(TREND(CHOOSE({1;2},F$29,F$37),CHOOSE({1;2},$R$27,$R$35),$C77)*(1+$G$19),0)</f>
        <v>0</v>
      </c>
      <c r="G77" s="65">
        <f>MAX(TREND(CHOOSE({1;2},G$29,G$37),CHOOSE({1;2},$R$27,$R$35),$C77)*(1+$G$19),0)</f>
        <v>0</v>
      </c>
      <c r="H77" s="65">
        <f>MAX(TREND(CHOOSE({1;2},H$29,H$37),CHOOSE({1;2},$R$27,$R$35),$C77)*(1+$G$19),0)</f>
        <v>0</v>
      </c>
      <c r="I77" s="65">
        <f>MAX(TREND(CHOOSE({1;2},I$29,I$37),CHOOSE({1;2},$R$27,$R$35),$C77)*(1+$G$19),0)</f>
        <v>0</v>
      </c>
      <c r="J77" s="65">
        <f>MAX(TREND(CHOOSE({1;2},J$29,J$37),CHOOSE({1;2},$R$27,$R$35),$C77)*(1+$G$19),0)</f>
        <v>0</v>
      </c>
      <c r="K77" s="65">
        <f>MAX(TREND(CHOOSE({1;2},K$29,K$37),CHOOSE({1;2},$R$27,$R$35),$C77)*(1+$G$19),0)</f>
        <v>0</v>
      </c>
      <c r="L77" s="65">
        <f>MAX(TREND(CHOOSE({1;2},L$29,L$37),CHOOSE({1;2},$R$27,$R$35),$C77)*(1+$G$19),0)</f>
        <v>0</v>
      </c>
      <c r="M77" s="65">
        <f>MAX(TREND(CHOOSE({1;2},M$29,M$37),CHOOSE({1;2},$R$27,$R$35),$C77)*(1+$G$19),0)</f>
        <v>0</v>
      </c>
      <c r="N77" s="65">
        <f>MAX(TREND(CHOOSE({1;2},N$29,N$37),CHOOSE({1;2},$R$27,$R$35),$C77)*(1+$G$19),0)</f>
        <v>0</v>
      </c>
      <c r="O77" s="66">
        <f t="shared" si="41"/>
        <v>0</v>
      </c>
      <c r="P77" s="66">
        <f t="shared" si="42"/>
        <v>0</v>
      </c>
      <c r="Q77" s="67">
        <f t="shared" si="43"/>
        <v>0</v>
      </c>
      <c r="R77" s="117">
        <f>FORECAST(C77,$F$8:$G$8,$F$5:$G$5)</f>
        <v>9.6</v>
      </c>
      <c r="T77" s="51"/>
      <c r="W77" s="128"/>
      <c r="X77" s="51">
        <f t="shared" si="40"/>
        <v>2.1</v>
      </c>
      <c r="Y77">
        <f t="shared" si="10"/>
        <v>272.66790930916022</v>
      </c>
      <c r="Z77">
        <f t="shared" si="10"/>
        <v>241.79640349910025</v>
      </c>
      <c r="AA77">
        <f t="shared" si="10"/>
        <v>0</v>
      </c>
      <c r="AB77">
        <f t="shared" si="10"/>
        <v>715.74117961950913</v>
      </c>
      <c r="AC77">
        <f t="shared" si="10"/>
        <v>698.87546014313716</v>
      </c>
      <c r="AD77">
        <f t="shared" si="10"/>
        <v>308.56791146682485</v>
      </c>
      <c r="AF77" s="62"/>
      <c r="AG77" s="62"/>
      <c r="AI77" s="63"/>
      <c r="AN77" s="101"/>
      <c r="AO77" s="51">
        <f t="shared" si="19"/>
        <v>2.1</v>
      </c>
      <c r="AP77" s="63">
        <f t="shared" si="11"/>
        <v>5.05</v>
      </c>
      <c r="AQ77" s="63">
        <f t="shared" si="11"/>
        <v>4.0399999999999991</v>
      </c>
      <c r="AR77" s="63">
        <f t="shared" si="11"/>
        <v>16</v>
      </c>
      <c r="AS77" s="63">
        <f t="shared" si="11"/>
        <v>3.4255</v>
      </c>
      <c r="AT77" s="63">
        <f t="shared" si="11"/>
        <v>3.5967750000000001</v>
      </c>
      <c r="AU77" s="63">
        <f t="shared" si="11"/>
        <v>7.4</v>
      </c>
      <c r="BG77" s="51">
        <f t="shared" si="20"/>
        <v>2.1</v>
      </c>
      <c r="BH77" s="63">
        <f t="shared" si="21"/>
        <v>71.373308349267404</v>
      </c>
      <c r="BI77" s="63">
        <f t="shared" si="22"/>
        <v>75.659375617607978</v>
      </c>
      <c r="BJ77" s="63">
        <f t="shared" si="23"/>
        <v>0</v>
      </c>
      <c r="BK77" s="63">
        <f t="shared" si="24"/>
        <v>256.95727674809604</v>
      </c>
      <c r="BL77" s="63">
        <f t="shared" si="25"/>
        <v>240.80352221849148</v>
      </c>
      <c r="BM77" s="63">
        <f t="shared" si="26"/>
        <v>60.977302156276025</v>
      </c>
    </row>
    <row r="78" spans="3:65" ht="15.75">
      <c r="C78" s="97">
        <f t="shared" si="44"/>
        <v>0.4</v>
      </c>
      <c r="D78" s="95" t="str">
        <f t="shared" si="27"/>
        <v>LA-04</v>
      </c>
      <c r="E78" s="42" t="s">
        <v>61</v>
      </c>
      <c r="F78" s="64">
        <f>MAX(TREND(CHOOSE({1;2},F$30,F$38),CHOOSE({1;2},$R$27,$R$35),$C78)*(1+$G$19),0)</f>
        <v>0</v>
      </c>
      <c r="G78" s="65">
        <f>MAX(TREND(CHOOSE({1;2},G$30,G$38),CHOOSE({1;2},$R$27,$R$35),$C78)*(1+$G$19),0)</f>
        <v>0</v>
      </c>
      <c r="H78" s="65">
        <f>MAX(TREND(CHOOSE({1;2},H$30,H$38),CHOOSE({1;2},$R$27,$R$35),$C78)*(1+$G$19),0)</f>
        <v>0</v>
      </c>
      <c r="I78" s="65">
        <f>MAX(TREND(CHOOSE({1;2},I$30,I$38),CHOOSE({1;2},$R$27,$R$35),$C78)*(1+$G$19),0)</f>
        <v>0</v>
      </c>
      <c r="J78" s="65">
        <f>MAX(TREND(CHOOSE({1;2},J$30,J$38),CHOOSE({1;2},$R$27,$R$35),$C78)*(1+$G$19),0)</f>
        <v>0</v>
      </c>
      <c r="K78" s="65">
        <f>MAX(TREND(CHOOSE({1;2},K$30,K$38),CHOOSE({1;2},$R$27,$R$35),$C78)*(1+$G$19),0)</f>
        <v>0</v>
      </c>
      <c r="L78" s="65">
        <f>MAX(TREND(CHOOSE({1;2},L$30,L$38),CHOOSE({1;2},$R$27,$R$35),$C78)*(1+$G$19),0)</f>
        <v>0</v>
      </c>
      <c r="M78" s="65">
        <f>MAX(TREND(CHOOSE({1;2},M$30,M$38),CHOOSE({1;2},$R$27,$R$35),$C78)*(1+$G$19),0)</f>
        <v>0</v>
      </c>
      <c r="N78" s="65">
        <f>MAX(TREND(CHOOSE({1;2},N$30,N$38),CHOOSE({1;2},$R$27,$R$35),$C78)*(1+$G$19),0)</f>
        <v>0</v>
      </c>
      <c r="O78" s="66">
        <f t="shared" si="41"/>
        <v>0</v>
      </c>
      <c r="P78" s="66">
        <f t="shared" si="42"/>
        <v>0</v>
      </c>
      <c r="Q78" s="67">
        <f t="shared" si="43"/>
        <v>0</v>
      </c>
      <c r="R78" s="117">
        <f>FORECAST(C78,$F$10:$G$10,$F$5:$G$5)</f>
        <v>2.8560000000000003</v>
      </c>
      <c r="T78" s="51"/>
      <c r="W78" s="128"/>
      <c r="X78" s="51">
        <f t="shared" si="40"/>
        <v>2.2000000000000002</v>
      </c>
      <c r="Y78">
        <f t="shared" si="10"/>
        <v>291.75252825834212</v>
      </c>
      <c r="Z78">
        <f t="shared" si="10"/>
        <v>256.23200967815103</v>
      </c>
      <c r="AA78">
        <f t="shared" si="10"/>
        <v>0</v>
      </c>
      <c r="AB78">
        <f t="shared" si="10"/>
        <v>771.2958345570554</v>
      </c>
      <c r="AC78">
        <f t="shared" si="10"/>
        <v>754.58995421842508</v>
      </c>
      <c r="AD78">
        <f t="shared" si="10"/>
        <v>323.26162153667366</v>
      </c>
      <c r="AF78" s="62"/>
      <c r="AG78" s="62"/>
      <c r="AI78" s="63"/>
      <c r="AN78" s="101"/>
      <c r="AO78" s="51">
        <f t="shared" si="19"/>
        <v>2.2000000000000002</v>
      </c>
      <c r="AP78" s="63">
        <f t="shared" si="11"/>
        <v>5.0999999999999996</v>
      </c>
      <c r="AQ78" s="63">
        <f t="shared" si="11"/>
        <v>4.08</v>
      </c>
      <c r="AR78" s="63">
        <f t="shared" si="11"/>
        <v>16</v>
      </c>
      <c r="AS78" s="63">
        <f t="shared" si="11"/>
        <v>3.4510000000000001</v>
      </c>
      <c r="AT78" s="63">
        <f t="shared" si="11"/>
        <v>3.6235499999999998</v>
      </c>
      <c r="AU78" s="63">
        <f t="shared" si="11"/>
        <v>7.8000000000000007</v>
      </c>
      <c r="BG78" s="51">
        <f t="shared" si="20"/>
        <v>2.2000000000000002</v>
      </c>
      <c r="BH78" s="63">
        <f t="shared" si="21"/>
        <v>75.78606313201422</v>
      </c>
      <c r="BI78" s="63">
        <f t="shared" si="22"/>
        <v>79.532035281471593</v>
      </c>
      <c r="BJ78" s="63">
        <f t="shared" si="23"/>
        <v>0</v>
      </c>
      <c r="BK78" s="63">
        <f t="shared" si="24"/>
        <v>275.17178342164965</v>
      </c>
      <c r="BL78" s="63">
        <f t="shared" si="25"/>
        <v>258.38988214431589</v>
      </c>
      <c r="BM78" s="63">
        <f t="shared" si="26"/>
        <v>61.630607323697802</v>
      </c>
    </row>
    <row r="79" spans="3:65" ht="15.75">
      <c r="C79" s="97">
        <f t="shared" si="44"/>
        <v>0.4</v>
      </c>
      <c r="D79" s="95" t="str">
        <f t="shared" si="27"/>
        <v>EM-04</v>
      </c>
      <c r="E79" s="42" t="s">
        <v>63</v>
      </c>
      <c r="F79" s="64">
        <f>MAX(TREND(CHOOSE({1;2},F$31,F$39),CHOOSE({1;2},$R$27,$R$35),$C79)*(1+$G$19),0)</f>
        <v>0</v>
      </c>
      <c r="G79" s="65">
        <f>MAX(TREND(CHOOSE({1;2},G$31,G$39),CHOOSE({1;2},$R$27,$R$35),$C79)*(1+$G$19),0)</f>
        <v>0</v>
      </c>
      <c r="H79" s="65">
        <f>MAX(TREND(CHOOSE({1;2},H$31,H$39),CHOOSE({1;2},$R$27,$R$35),$C79)*(1+$G$19),0)</f>
        <v>0</v>
      </c>
      <c r="I79" s="65">
        <f>MAX(TREND(CHOOSE({1;2},I$31,I$39),CHOOSE({1;2},$R$27,$R$35),$C79)*(1+$G$19),0)</f>
        <v>0</v>
      </c>
      <c r="J79" s="65">
        <f>MAX(TREND(CHOOSE({1;2},J$31,J$39),CHOOSE({1;2},$R$27,$R$35),$C79)*(1+$G$19),0)</f>
        <v>0</v>
      </c>
      <c r="K79" s="65">
        <f>MAX(TREND(CHOOSE({1;2},K$31,K$39),CHOOSE({1;2},$R$27,$R$35),$C79)*(1+$G$19),0)</f>
        <v>0</v>
      </c>
      <c r="L79" s="65">
        <f>MAX(TREND(CHOOSE({1;2},L$31,L$39),CHOOSE({1;2},$R$27,$R$35),$C79)*(1+$G$19),0)</f>
        <v>0</v>
      </c>
      <c r="M79" s="65">
        <f>MAX(TREND(CHOOSE({1;2},M$31,M$39),CHOOSE({1;2},$R$27,$R$35),$C79)*(1+$G$19),0)</f>
        <v>0</v>
      </c>
      <c r="N79" s="65">
        <f>MAX(TREND(CHOOSE({1;2},N$31,N$39),CHOOSE({1;2},$R$27,$R$35),$C79)*(1+$G$19),0)</f>
        <v>0</v>
      </c>
      <c r="O79" s="66">
        <f t="shared" si="41"/>
        <v>0</v>
      </c>
      <c r="P79" s="66">
        <f t="shared" si="42"/>
        <v>0</v>
      </c>
      <c r="Q79" s="67">
        <f t="shared" si="43"/>
        <v>0</v>
      </c>
      <c r="R79" s="117">
        <f>FORECAST(C79,$F$9:$G$9,$F$5:$G$5)</f>
        <v>2.9987999999999997</v>
      </c>
      <c r="T79" s="51"/>
      <c r="W79" s="128"/>
      <c r="X79" s="51">
        <f t="shared" si="40"/>
        <v>2.2999999999999998</v>
      </c>
      <c r="Y79">
        <f t="shared" si="10"/>
        <v>310.83714720752397</v>
      </c>
      <c r="Z79">
        <f t="shared" si="10"/>
        <v>270.66761585720172</v>
      </c>
      <c r="AA79">
        <f t="shared" si="10"/>
        <v>0</v>
      </c>
      <c r="AB79">
        <f t="shared" si="10"/>
        <v>826.85048949460133</v>
      </c>
      <c r="AC79">
        <f t="shared" si="10"/>
        <v>810.30444829371288</v>
      </c>
      <c r="AD79">
        <f t="shared" si="10"/>
        <v>337.95533160652241</v>
      </c>
      <c r="AN79" s="101"/>
      <c r="AO79" s="51">
        <f t="shared" si="19"/>
        <v>2.2999999999999998</v>
      </c>
      <c r="AP79" s="63">
        <f t="shared" si="11"/>
        <v>5.15</v>
      </c>
      <c r="AQ79" s="63">
        <f t="shared" si="11"/>
        <v>4.1199999999999992</v>
      </c>
      <c r="AR79" s="63">
        <f t="shared" si="11"/>
        <v>16</v>
      </c>
      <c r="AS79" s="63">
        <f t="shared" si="11"/>
        <v>3.4764999999999997</v>
      </c>
      <c r="AT79" s="63">
        <f t="shared" si="11"/>
        <v>3.6503249999999996</v>
      </c>
      <c r="AU79" s="63">
        <f t="shared" si="11"/>
        <v>8.1999999999999993</v>
      </c>
      <c r="BG79" s="51">
        <f t="shared" si="20"/>
        <v>2.2999999999999998</v>
      </c>
      <c r="BH79" s="63">
        <f t="shared" si="21"/>
        <v>80.134860561585242</v>
      </c>
      <c r="BI79" s="63">
        <f t="shared" si="22"/>
        <v>83.345476082238392</v>
      </c>
      <c r="BJ79" s="63">
        <f t="shared" si="23"/>
        <v>0</v>
      </c>
      <c r="BK79" s="63">
        <f t="shared" si="24"/>
        <v>293.16451207811554</v>
      </c>
      <c r="BL79" s="63">
        <f t="shared" si="25"/>
        <v>275.7640363874969</v>
      </c>
      <c r="BM79" s="63">
        <f t="shared" si="26"/>
        <v>62.318775646686476</v>
      </c>
    </row>
    <row r="80" spans="3:65" ht="15.75">
      <c r="C80" s="98">
        <f t="shared" si="44"/>
        <v>0.4</v>
      </c>
      <c r="D80" s="96" t="str">
        <f t="shared" si="27"/>
        <v>TF-04</v>
      </c>
      <c r="E80" s="47" t="s">
        <v>65</v>
      </c>
      <c r="F80" s="104">
        <f>MAX(TREND(CHOOSE({1;2},F$62,F$32),CHOOSE({1;2},$Q$62,$R$32),$C80)*(1+$G$19),0)</f>
        <v>58.774840279395207</v>
      </c>
      <c r="G80" s="105">
        <f>F80</f>
        <v>58.774840279395207</v>
      </c>
      <c r="H80" s="105">
        <f t="shared" ref="H80:K80" si="45">G80</f>
        <v>58.774840279395207</v>
      </c>
      <c r="I80" s="105">
        <f t="shared" si="45"/>
        <v>58.774840279395207</v>
      </c>
      <c r="J80" s="105">
        <f t="shared" si="45"/>
        <v>58.774840279395207</v>
      </c>
      <c r="K80" s="105">
        <f t="shared" si="45"/>
        <v>58.774840279395207</v>
      </c>
      <c r="L80" s="105">
        <f t="shared" ref="L80" si="46">L$32</f>
        <v>0</v>
      </c>
      <c r="M80" s="105">
        <f>K80</f>
        <v>58.774840279395207</v>
      </c>
      <c r="N80" s="105">
        <f>M80</f>
        <v>58.774840279395207</v>
      </c>
      <c r="O80" s="106">
        <f t="shared" si="41"/>
        <v>58.774840279395207</v>
      </c>
      <c r="P80" s="106">
        <f t="shared" si="42"/>
        <v>58.774840279395207</v>
      </c>
      <c r="Q80" s="107">
        <f t="shared" si="43"/>
        <v>58.774840279395207</v>
      </c>
      <c r="R80" s="118">
        <f>FORECAST(C80,$F$11:$G$11,$F$5:$G$5)</f>
        <v>3.6399999999999988</v>
      </c>
      <c r="T80" s="51"/>
      <c r="W80" s="128"/>
      <c r="X80" s="51">
        <f t="shared" si="40"/>
        <v>2.4</v>
      </c>
      <c r="Y80">
        <f t="shared" si="10"/>
        <v>329.92176615670593</v>
      </c>
      <c r="Z80">
        <f t="shared" si="10"/>
        <v>285.10322203625248</v>
      </c>
      <c r="AA80">
        <f t="shared" si="10"/>
        <v>0</v>
      </c>
      <c r="AB80">
        <f t="shared" si="10"/>
        <v>882.40514443214772</v>
      </c>
      <c r="AC80">
        <f t="shared" si="10"/>
        <v>866.01894236900102</v>
      </c>
      <c r="AD80">
        <f t="shared" si="10"/>
        <v>352.64904167637127</v>
      </c>
      <c r="AN80" s="101"/>
      <c r="AO80" s="51">
        <f t="shared" si="19"/>
        <v>2.4</v>
      </c>
      <c r="AP80" s="63">
        <f t="shared" si="11"/>
        <v>5.2</v>
      </c>
      <c r="AQ80" s="63">
        <f t="shared" si="11"/>
        <v>4.1599999999999993</v>
      </c>
      <c r="AR80" s="63">
        <f t="shared" si="11"/>
        <v>16</v>
      </c>
      <c r="AS80" s="63">
        <f t="shared" si="11"/>
        <v>3.5019999999999998</v>
      </c>
      <c r="AT80" s="63">
        <f t="shared" si="11"/>
        <v>3.6770999999999998</v>
      </c>
      <c r="AU80" s="63">
        <f t="shared" si="11"/>
        <v>8.6</v>
      </c>
      <c r="BG80" s="51">
        <f t="shared" si="20"/>
        <v>2.4</v>
      </c>
      <c r="BH80" s="63">
        <f t="shared" si="21"/>
        <v>84.421588153808983</v>
      </c>
      <c r="BI80" s="63">
        <f t="shared" si="22"/>
        <v>87.101432267696424</v>
      </c>
      <c r="BJ80" s="63">
        <f t="shared" si="23"/>
        <v>0</v>
      </c>
      <c r="BK80" s="63">
        <f t="shared" si="24"/>
        <v>310.94035597124656</v>
      </c>
      <c r="BL80" s="63">
        <f t="shared" si="25"/>
        <v>292.93067161360096</v>
      </c>
      <c r="BM80" s="63">
        <f t="shared" si="26"/>
        <v>63.038118979711754</v>
      </c>
    </row>
    <row r="81" spans="3:65" ht="15.75">
      <c r="C81" s="93">
        <f>ROUND(C75+0.1,2)</f>
        <v>0.5</v>
      </c>
      <c r="D81" s="94" t="str">
        <f t="shared" si="27"/>
        <v>MT-05</v>
      </c>
      <c r="E81" s="35" t="s">
        <v>55</v>
      </c>
      <c r="F81" s="59">
        <f>MAX(TREND(CHOOSE({1;2},F$27,F$35),CHOOSE({1;2},$R$27,$R$35),$C81)*(1+$G$19),0)</f>
        <v>0</v>
      </c>
      <c r="G81" s="57">
        <f>MAX(TREND(CHOOSE({1;2},G$27,G$35),CHOOSE({1;2},$R$27,$R$35),$C81)*(1+$G$19),0)</f>
        <v>0</v>
      </c>
      <c r="H81" s="57">
        <f>MAX(TREND(CHOOSE({1;2},H$27,H$35),CHOOSE({1;2},$R$27,$R$35),$C81)*(1+$G$19),0)</f>
        <v>0</v>
      </c>
      <c r="I81" s="57">
        <f>MAX(TREND(CHOOSE({1;2},I$27,I$35),CHOOSE({1;2},$R$27,$R$35),$C81)*(1+$G$19),0)</f>
        <v>0</v>
      </c>
      <c r="J81" s="57">
        <f>MAX(TREND(CHOOSE({1;2},J$27,J$35),CHOOSE({1;2},$R$27,$R$35),$C81)*(1+$G$19),0)</f>
        <v>0</v>
      </c>
      <c r="K81" s="57">
        <f>MAX(TREND(CHOOSE({1;2},K$27,K$35),CHOOSE({1;2},$R$27,$R$35),$C81)*(1+$G$19),0)</f>
        <v>0</v>
      </c>
      <c r="L81" s="57">
        <f>MAX(TREND(CHOOSE({1;2},L$27,L$35),CHOOSE({1;2},$R$27,$R$35),$C81)*(1+$G$19),0)</f>
        <v>0</v>
      </c>
      <c r="M81" s="57">
        <f>MAX(TREND(CHOOSE({1;2},M$27,M$35),CHOOSE({1;2},$R$27,$R$35),$C81)*(1+$G$19),0)</f>
        <v>0</v>
      </c>
      <c r="N81" s="57">
        <f>MAX(TREND(CHOOSE({1;2},N$27,N$35),CHOOSE({1;2},$R$27,$R$35),$C81)*(1+$G$19),0)</f>
        <v>0</v>
      </c>
      <c r="O81" s="60">
        <f>N81</f>
        <v>0</v>
      </c>
      <c r="P81" s="60">
        <f>O81</f>
        <v>0</v>
      </c>
      <c r="Q81" s="61">
        <f>F81</f>
        <v>0</v>
      </c>
      <c r="R81" s="116">
        <f>FORECAST(C81,$F$7:$G$7,$F$5:$G$5)</f>
        <v>3.125</v>
      </c>
      <c r="T81" s="51"/>
      <c r="W81" s="128"/>
      <c r="X81" s="51">
        <f t="shared" si="40"/>
        <v>2.5</v>
      </c>
      <c r="Y81">
        <f t="shared" si="10"/>
        <v>349.00638510588789</v>
      </c>
      <c r="Z81">
        <f t="shared" si="10"/>
        <v>299.53882821530328</v>
      </c>
      <c r="AA81">
        <f t="shared" si="10"/>
        <v>0</v>
      </c>
      <c r="AB81">
        <f t="shared" si="10"/>
        <v>937.959799369694</v>
      </c>
      <c r="AC81">
        <f t="shared" si="10"/>
        <v>921.73343644428905</v>
      </c>
      <c r="AD81">
        <f t="shared" si="10"/>
        <v>367.34275174622002</v>
      </c>
      <c r="AF81" s="62"/>
      <c r="AG81" s="62"/>
      <c r="AI81" s="63"/>
      <c r="AN81" s="101"/>
      <c r="AO81" s="51">
        <f t="shared" si="19"/>
        <v>2.5</v>
      </c>
      <c r="AP81" s="63">
        <f t="shared" si="11"/>
        <v>5.25</v>
      </c>
      <c r="AQ81" s="63">
        <f t="shared" si="11"/>
        <v>4.1999999999999993</v>
      </c>
      <c r="AR81" s="63">
        <f t="shared" si="11"/>
        <v>16</v>
      </c>
      <c r="AS81" s="63">
        <f t="shared" si="11"/>
        <v>3.5274999999999999</v>
      </c>
      <c r="AT81" s="63">
        <f t="shared" si="11"/>
        <v>3.703875</v>
      </c>
      <c r="AU81" s="63">
        <f t="shared" si="11"/>
        <v>9</v>
      </c>
      <c r="BG81" s="51">
        <f t="shared" si="20"/>
        <v>2.5</v>
      </c>
      <c r="BH81" s="63">
        <f t="shared" si="21"/>
        <v>88.648061491917758</v>
      </c>
      <c r="BI81" s="63">
        <f t="shared" si="22"/>
        <v>90.801572008328719</v>
      </c>
      <c r="BJ81" s="63">
        <f t="shared" si="23"/>
        <v>0</v>
      </c>
      <c r="BK81" s="63">
        <f t="shared" si="24"/>
        <v>328.50406685250118</v>
      </c>
      <c r="BL81" s="63">
        <f t="shared" si="25"/>
        <v>309.89433895785072</v>
      </c>
      <c r="BM81" s="63">
        <f t="shared" si="26"/>
        <v>63.785593438266353</v>
      </c>
    </row>
    <row r="82" spans="3:65" ht="15.75">
      <c r="C82" s="97">
        <f>C81</f>
        <v>0.5</v>
      </c>
      <c r="D82" s="95" t="str">
        <f t="shared" si="27"/>
        <v>HT-05</v>
      </c>
      <c r="E82" s="42" t="s">
        <v>57</v>
      </c>
      <c r="F82" s="64">
        <f>MAX(TREND(CHOOSE({1;2},F$28,F$36),CHOOSE({1;2},$R$27,$R$35),$C82)*(1+$G$19),0)</f>
        <v>10.826704634288079</v>
      </c>
      <c r="G82" s="65">
        <f>MAX(TREND(CHOOSE({1;2},G$28,G$36),CHOOSE({1;2},$R$27,$R$35),$C82)*(1+$G$19),0)</f>
        <v>10.826704634288063</v>
      </c>
      <c r="H82" s="65">
        <f>MAX(TREND(CHOOSE({1;2},H$28,H$36),CHOOSE({1;2},$R$27,$R$35),$C82)*(1+$G$19),0)</f>
        <v>10.82670463428796</v>
      </c>
      <c r="I82" s="65">
        <f>MAX(TREND(CHOOSE({1;2},I$28,I$36),CHOOSE({1;2},$R$27,$R$35),$C82)*(1+$G$19),0)</f>
        <v>10.82670463428803</v>
      </c>
      <c r="J82" s="65">
        <f>MAX(TREND(CHOOSE({1;2},J$28,J$36),CHOOSE({1;2},$R$27,$R$35),$C82)*(1+$G$19),0)</f>
        <v>10.826704634288063</v>
      </c>
      <c r="K82" s="65">
        <f>MAX(TREND(CHOOSE({1;2},K$28,K$36),CHOOSE({1;2},$R$27,$R$35),$C82)*(1+$G$19),0)</f>
        <v>10.826704634287823</v>
      </c>
      <c r="L82" s="65">
        <f>MAX(TREND(CHOOSE({1;2},L$28,L$36),CHOOSE({1;2},$R$27,$R$35),$C82)*(1+$G$19),0)</f>
        <v>10.826704634287918</v>
      </c>
      <c r="M82" s="65">
        <f>MAX(TREND(CHOOSE({1;2},M$28,M$36),CHOOSE({1;2},$R$27,$R$35),$C82)*(1+$G$19),0)</f>
        <v>10.826704634288012</v>
      </c>
      <c r="N82" s="65">
        <f>MAX(TREND(CHOOSE({1;2},N$28,N$36),CHOOSE({1;2},$R$27,$R$35),$C82)*(1+$G$19),0)</f>
        <v>10.826704634287823</v>
      </c>
      <c r="O82" s="66">
        <f t="shared" ref="O82:O86" si="47">N82</f>
        <v>10.826704634287823</v>
      </c>
      <c r="P82" s="66">
        <f t="shared" ref="P82:P86" si="48">O82</f>
        <v>10.826704634287823</v>
      </c>
      <c r="Q82" s="67">
        <f t="shared" ref="Q82:Q86" si="49">F82</f>
        <v>10.826704634288079</v>
      </c>
      <c r="R82" s="117">
        <f>FORECAST(C82,$F$6:$G$6,$F$5:$G$5)</f>
        <v>2.5</v>
      </c>
      <c r="T82" s="51"/>
      <c r="W82" s="128"/>
      <c r="X82" s="51">
        <f t="shared" si="40"/>
        <v>2.6</v>
      </c>
      <c r="Y82">
        <f t="shared" si="10"/>
        <v>368.09100405506979</v>
      </c>
      <c r="Z82">
        <f t="shared" si="10"/>
        <v>313.97443439435403</v>
      </c>
      <c r="AA82">
        <f t="shared" si="10"/>
        <v>0</v>
      </c>
      <c r="AB82">
        <f t="shared" si="10"/>
        <v>993.51445430724016</v>
      </c>
      <c r="AC82">
        <f t="shared" si="10"/>
        <v>977.44793051957708</v>
      </c>
      <c r="AD82">
        <f t="shared" si="10"/>
        <v>382.03646181606888</v>
      </c>
      <c r="AF82" s="62"/>
      <c r="AG82" s="62"/>
      <c r="AI82" s="63"/>
      <c r="AN82" s="101"/>
      <c r="AO82" s="51">
        <f t="shared" si="19"/>
        <v>2.6</v>
      </c>
      <c r="AP82" s="63">
        <f t="shared" si="11"/>
        <v>5.3</v>
      </c>
      <c r="AQ82" s="63">
        <f t="shared" si="11"/>
        <v>4.2399999999999993</v>
      </c>
      <c r="AR82" s="63">
        <f t="shared" si="11"/>
        <v>16</v>
      </c>
      <c r="AS82" s="63">
        <f t="shared" si="11"/>
        <v>3.5529999999999999</v>
      </c>
      <c r="AT82" s="63">
        <f t="shared" si="11"/>
        <v>3.7306499999999998</v>
      </c>
      <c r="AU82" s="63">
        <f t="shared" si="11"/>
        <v>9.4</v>
      </c>
      <c r="BG82" s="51">
        <f t="shared" si="20"/>
        <v>2.6</v>
      </c>
      <c r="BH82" s="63">
        <f t="shared" si="21"/>
        <v>92.816027619299362</v>
      </c>
      <c r="BI82" s="63">
        <f t="shared" si="22"/>
        <v>94.447500514049111</v>
      </c>
      <c r="BJ82" s="63">
        <f t="shared" si="23"/>
        <v>0</v>
      </c>
      <c r="BK82" s="63">
        <f t="shared" si="24"/>
        <v>345.8602600487863</v>
      </c>
      <c r="BL82" s="63">
        <f t="shared" si="25"/>
        <v>326.65945888854731</v>
      </c>
      <c r="BM82" s="63">
        <f t="shared" si="26"/>
        <v>64.558661918391394</v>
      </c>
    </row>
    <row r="83" spans="3:65" ht="15.75">
      <c r="C83" s="97">
        <f t="shared" ref="C83:C86" si="50">C82</f>
        <v>0.5</v>
      </c>
      <c r="D83" s="95" t="str">
        <f t="shared" si="27"/>
        <v>RH-05</v>
      </c>
      <c r="E83" s="42" t="s">
        <v>59</v>
      </c>
      <c r="F83" s="64">
        <f>MAX(TREND(CHOOSE({1;2},F$29,F$37),CHOOSE({1;2},$R$27,$R$35),$C83)*(1+$G$19),0)</f>
        <v>0</v>
      </c>
      <c r="G83" s="65">
        <f>MAX(TREND(CHOOSE({1;2},G$29,G$37),CHOOSE({1;2},$R$27,$R$35),$C83)*(1+$G$19),0)</f>
        <v>0</v>
      </c>
      <c r="H83" s="65">
        <f>MAX(TREND(CHOOSE({1;2},H$29,H$37),CHOOSE({1;2},$R$27,$R$35),$C83)*(1+$G$19),0)</f>
        <v>0</v>
      </c>
      <c r="I83" s="65">
        <f>MAX(TREND(CHOOSE({1;2},I$29,I$37),CHOOSE({1;2},$R$27,$R$35),$C83)*(1+$G$19),0)</f>
        <v>0</v>
      </c>
      <c r="J83" s="65">
        <f>MAX(TREND(CHOOSE({1;2},J$29,J$37),CHOOSE({1;2},$R$27,$R$35),$C83)*(1+$G$19),0)</f>
        <v>0</v>
      </c>
      <c r="K83" s="65">
        <f>MAX(TREND(CHOOSE({1;2},K$29,K$37),CHOOSE({1;2},$R$27,$R$35),$C83)*(1+$G$19),0)</f>
        <v>0</v>
      </c>
      <c r="L83" s="65">
        <f>MAX(TREND(CHOOSE({1;2},L$29,L$37),CHOOSE({1;2},$R$27,$R$35),$C83)*(1+$G$19),0)</f>
        <v>0</v>
      </c>
      <c r="M83" s="65">
        <f>MAX(TREND(CHOOSE({1;2},M$29,M$37),CHOOSE({1;2},$R$27,$R$35),$C83)*(1+$G$19),0)</f>
        <v>0</v>
      </c>
      <c r="N83" s="65">
        <f>MAX(TREND(CHOOSE({1;2},N$29,N$37),CHOOSE({1;2},$R$27,$R$35),$C83)*(1+$G$19),0)</f>
        <v>0</v>
      </c>
      <c r="O83" s="66">
        <f t="shared" si="47"/>
        <v>0</v>
      </c>
      <c r="P83" s="66">
        <f t="shared" si="48"/>
        <v>0</v>
      </c>
      <c r="Q83" s="67">
        <f t="shared" si="49"/>
        <v>0</v>
      </c>
      <c r="R83" s="117">
        <f>FORECAST(C83,$F$8:$G$8,$F$5:$G$5)</f>
        <v>10</v>
      </c>
      <c r="T83" s="51"/>
      <c r="W83" s="128"/>
      <c r="X83" s="51">
        <f t="shared" si="40"/>
        <v>2.7</v>
      </c>
      <c r="Y83">
        <f t="shared" si="10"/>
        <v>387.17562300425175</v>
      </c>
      <c r="Z83">
        <f t="shared" si="10"/>
        <v>328.41004057340484</v>
      </c>
      <c r="AA83">
        <f t="shared" si="10"/>
        <v>0</v>
      </c>
      <c r="AB83">
        <f t="shared" si="10"/>
        <v>1049.0691092447864</v>
      </c>
      <c r="AC83">
        <f t="shared" si="10"/>
        <v>1033.1624245948651</v>
      </c>
      <c r="AD83">
        <f t="shared" si="10"/>
        <v>396.73017188591768</v>
      </c>
      <c r="AF83" s="62"/>
      <c r="AG83" s="62"/>
      <c r="AI83" s="63"/>
      <c r="AN83" s="101"/>
      <c r="AO83" s="51">
        <f t="shared" si="19"/>
        <v>2.7</v>
      </c>
      <c r="AP83" s="63">
        <f t="shared" si="11"/>
        <v>5.35</v>
      </c>
      <c r="AQ83" s="63">
        <f t="shared" si="11"/>
        <v>4.2799999999999994</v>
      </c>
      <c r="AR83" s="63">
        <f t="shared" si="11"/>
        <v>16</v>
      </c>
      <c r="AS83" s="63">
        <f t="shared" si="11"/>
        <v>3.5785</v>
      </c>
      <c r="AT83" s="63">
        <f t="shared" si="11"/>
        <v>3.757425</v>
      </c>
      <c r="AU83" s="63">
        <f t="shared" si="11"/>
        <v>9.8000000000000007</v>
      </c>
      <c r="BG83" s="51">
        <f t="shared" si="20"/>
        <v>2.7</v>
      </c>
      <c r="BH83" s="63">
        <f t="shared" si="21"/>
        <v>96.927168242001258</v>
      </c>
      <c r="BI83" s="63">
        <f t="shared" si="22"/>
        <v>98.040762976167699</v>
      </c>
      <c r="BJ83" s="63">
        <f t="shared" si="23"/>
        <v>0</v>
      </c>
      <c r="BK83" s="63">
        <f t="shared" si="24"/>
        <v>363.01341932309805</v>
      </c>
      <c r="BL83" s="63">
        <f t="shared" si="25"/>
        <v>343.23032586255704</v>
      </c>
      <c r="BM83" s="63">
        <f t="shared" si="26"/>
        <v>65.355190299174993</v>
      </c>
    </row>
    <row r="84" spans="3:65" ht="15.75">
      <c r="C84" s="97">
        <f t="shared" si="50"/>
        <v>0.5</v>
      </c>
      <c r="D84" s="95" t="str">
        <f t="shared" si="27"/>
        <v>LA-05</v>
      </c>
      <c r="E84" s="42" t="s">
        <v>61</v>
      </c>
      <c r="F84" s="64">
        <f>MAX(TREND(CHOOSE({1;2},F$30,F$38),CHOOSE({1;2},$R$27,$R$35),$C84)*(1+$G$19),0)</f>
        <v>0</v>
      </c>
      <c r="G84" s="65">
        <f>MAX(TREND(CHOOSE({1;2},G$30,G$38),CHOOSE({1;2},$R$27,$R$35),$C84)*(1+$G$19),0)</f>
        <v>0</v>
      </c>
      <c r="H84" s="65">
        <f>MAX(TREND(CHOOSE({1;2},H$30,H$38),CHOOSE({1;2},$R$27,$R$35),$C84)*(1+$G$19),0)</f>
        <v>0</v>
      </c>
      <c r="I84" s="65">
        <f>MAX(TREND(CHOOSE({1;2},I$30,I$38),CHOOSE({1;2},$R$27,$R$35),$C84)*(1+$G$19),0)</f>
        <v>0</v>
      </c>
      <c r="J84" s="65">
        <f>MAX(TREND(CHOOSE({1;2},J$30,J$38),CHOOSE({1;2},$R$27,$R$35),$C84)*(1+$G$19),0)</f>
        <v>0</v>
      </c>
      <c r="K84" s="65">
        <f>MAX(TREND(CHOOSE({1;2},K$30,K$38),CHOOSE({1;2},$R$27,$R$35),$C84)*(1+$G$19),0)</f>
        <v>0</v>
      </c>
      <c r="L84" s="65">
        <f>MAX(TREND(CHOOSE({1;2},L$30,L$38),CHOOSE({1;2},$R$27,$R$35),$C84)*(1+$G$19),0)</f>
        <v>0</v>
      </c>
      <c r="M84" s="65">
        <f>MAX(TREND(CHOOSE({1;2},M$30,M$38),CHOOSE({1;2},$R$27,$R$35),$C84)*(1+$G$19),0)</f>
        <v>0</v>
      </c>
      <c r="N84" s="65">
        <f>MAX(TREND(CHOOSE({1;2},N$30,N$38),CHOOSE({1;2},$R$27,$R$35),$C84)*(1+$G$19),0)</f>
        <v>0</v>
      </c>
      <c r="O84" s="66">
        <f t="shared" si="47"/>
        <v>0</v>
      </c>
      <c r="P84" s="66">
        <f t="shared" si="48"/>
        <v>0</v>
      </c>
      <c r="Q84" s="67">
        <f t="shared" si="49"/>
        <v>0</v>
      </c>
      <c r="R84" s="117">
        <f>FORECAST(C84,$F$10:$G$10,$F$5:$G$5)</f>
        <v>2.89</v>
      </c>
      <c r="T84" s="51"/>
      <c r="W84" s="128"/>
      <c r="X84" s="51">
        <f t="shared" si="40"/>
        <v>2.8</v>
      </c>
      <c r="Y84">
        <f t="shared" si="10"/>
        <v>406.26024195343365</v>
      </c>
      <c r="Z84">
        <f t="shared" si="10"/>
        <v>342.84564675245554</v>
      </c>
      <c r="AA84">
        <f t="shared" si="10"/>
        <v>0</v>
      </c>
      <c r="AB84">
        <f t="shared" si="10"/>
        <v>1104.6237641823325</v>
      </c>
      <c r="AC84">
        <f t="shared" si="10"/>
        <v>1088.8769186701529</v>
      </c>
      <c r="AD84">
        <f t="shared" si="10"/>
        <v>411.42388195576638</v>
      </c>
      <c r="AF84" s="62"/>
      <c r="AG84" s="62"/>
      <c r="AI84" s="63"/>
      <c r="AN84" s="101"/>
      <c r="AO84" s="51">
        <f t="shared" si="19"/>
        <v>2.8</v>
      </c>
      <c r="AP84" s="63">
        <f t="shared" si="11"/>
        <v>5.4</v>
      </c>
      <c r="AQ84" s="63">
        <f t="shared" si="11"/>
        <v>4.3199999999999994</v>
      </c>
      <c r="AR84" s="63">
        <f t="shared" si="11"/>
        <v>16</v>
      </c>
      <c r="AS84" s="63">
        <f t="shared" si="11"/>
        <v>3.6039999999999996</v>
      </c>
      <c r="AT84" s="63">
        <f t="shared" si="11"/>
        <v>3.7841999999999998</v>
      </c>
      <c r="AU84" s="63">
        <f t="shared" si="11"/>
        <v>10.199999999999999</v>
      </c>
      <c r="BG84" s="51">
        <f t="shared" si="20"/>
        <v>2.8</v>
      </c>
      <c r="BH84" s="63">
        <f t="shared" si="21"/>
        <v>100.98310275331849</v>
      </c>
      <c r="BI84" s="63">
        <f t="shared" si="22"/>
        <v>101.58284734591405</v>
      </c>
      <c r="BJ84" s="63">
        <f t="shared" si="23"/>
        <v>0</v>
      </c>
      <c r="BK84" s="63">
        <f t="shared" si="24"/>
        <v>379.9679015288155</v>
      </c>
      <c r="BL84" s="63">
        <f t="shared" si="25"/>
        <v>359.61111278315855</v>
      </c>
      <c r="BM84" s="63">
        <f t="shared" si="26"/>
        <v>66.173368082264687</v>
      </c>
    </row>
    <row r="85" spans="3:65" ht="15.75">
      <c r="C85" s="97">
        <f t="shared" si="50"/>
        <v>0.5</v>
      </c>
      <c r="D85" s="95" t="str">
        <f t="shared" si="27"/>
        <v>EM-05</v>
      </c>
      <c r="E85" s="42" t="s">
        <v>63</v>
      </c>
      <c r="F85" s="64">
        <f>MAX(TREND(CHOOSE({1;2},F$31,F$39),CHOOSE({1;2},$R$27,$R$35),$C85)*(1+$G$19),0)</f>
        <v>0</v>
      </c>
      <c r="G85" s="65">
        <f>MAX(TREND(CHOOSE({1;2},G$31,G$39),CHOOSE({1;2},$R$27,$R$35),$C85)*(1+$G$19),0)</f>
        <v>0</v>
      </c>
      <c r="H85" s="65">
        <f>MAX(TREND(CHOOSE({1;2},H$31,H$39),CHOOSE({1;2},$R$27,$R$35),$C85)*(1+$G$19),0)</f>
        <v>0</v>
      </c>
      <c r="I85" s="65">
        <f>MAX(TREND(CHOOSE({1;2},I$31,I$39),CHOOSE({1;2},$R$27,$R$35),$C85)*(1+$G$19),0)</f>
        <v>0</v>
      </c>
      <c r="J85" s="65">
        <f>MAX(TREND(CHOOSE({1;2},J$31,J$39),CHOOSE({1;2},$R$27,$R$35),$C85)*(1+$G$19),0)</f>
        <v>0</v>
      </c>
      <c r="K85" s="65">
        <f>MAX(TREND(CHOOSE({1;2},K$31,K$39),CHOOSE({1;2},$R$27,$R$35),$C85)*(1+$G$19),0)</f>
        <v>0</v>
      </c>
      <c r="L85" s="65">
        <f>MAX(TREND(CHOOSE({1;2},L$31,L$39),CHOOSE({1;2},$R$27,$R$35),$C85)*(1+$G$19),0)</f>
        <v>0</v>
      </c>
      <c r="M85" s="65">
        <f>MAX(TREND(CHOOSE({1;2},M$31,M$39),CHOOSE({1;2},$R$27,$R$35),$C85)*(1+$G$19),0)</f>
        <v>0</v>
      </c>
      <c r="N85" s="65">
        <f>MAX(TREND(CHOOSE({1;2},N$31,N$39),CHOOSE({1;2},$R$27,$R$35),$C85)*(1+$G$19),0)</f>
        <v>0</v>
      </c>
      <c r="O85" s="66">
        <f t="shared" si="47"/>
        <v>0</v>
      </c>
      <c r="P85" s="66">
        <f t="shared" si="48"/>
        <v>0</v>
      </c>
      <c r="Q85" s="67">
        <f t="shared" si="49"/>
        <v>0</v>
      </c>
      <c r="R85" s="117">
        <f>FORECAST(C85,$F$9:$G$9,$F$5:$G$5)</f>
        <v>3.0344999999999995</v>
      </c>
      <c r="T85" s="51"/>
      <c r="W85" s="128"/>
      <c r="X85" s="51">
        <f t="shared" si="40"/>
        <v>2.9</v>
      </c>
      <c r="Y85">
        <f t="shared" si="10"/>
        <v>425.34486090261555</v>
      </c>
      <c r="Z85">
        <f t="shared" si="10"/>
        <v>357.28125293150629</v>
      </c>
      <c r="AA85">
        <f t="shared" si="10"/>
        <v>0</v>
      </c>
      <c r="AB85">
        <f t="shared" si="10"/>
        <v>1160.1784191198788</v>
      </c>
      <c r="AC85">
        <f t="shared" si="10"/>
        <v>1144.5914127454407</v>
      </c>
      <c r="AD85">
        <f t="shared" si="10"/>
        <v>426.11759202561524</v>
      </c>
      <c r="AF85" s="62"/>
      <c r="AG85" s="62"/>
      <c r="AI85" s="63"/>
      <c r="AN85" s="101"/>
      <c r="AO85" s="51">
        <f t="shared" si="19"/>
        <v>2.9</v>
      </c>
      <c r="AP85" s="63">
        <f t="shared" si="11"/>
        <v>5.45</v>
      </c>
      <c r="AQ85" s="63">
        <f t="shared" si="11"/>
        <v>4.3599999999999994</v>
      </c>
      <c r="AR85" s="63">
        <f t="shared" si="11"/>
        <v>16</v>
      </c>
      <c r="AS85" s="63">
        <f t="shared" si="11"/>
        <v>3.6294999999999997</v>
      </c>
      <c r="AT85" s="63">
        <f t="shared" si="11"/>
        <v>3.810975</v>
      </c>
      <c r="AU85" s="63">
        <f t="shared" si="11"/>
        <v>10.6</v>
      </c>
      <c r="BG85" s="51">
        <f t="shared" si="20"/>
        <v>2.9</v>
      </c>
      <c r="BH85" s="63">
        <f t="shared" si="21"/>
        <v>104.98539109189137</v>
      </c>
      <c r="BI85" s="63">
        <f t="shared" si="22"/>
        <v>105.07518696001422</v>
      </c>
      <c r="BJ85" s="63">
        <f t="shared" si="23"/>
        <v>0</v>
      </c>
      <c r="BK85" s="63">
        <f t="shared" si="24"/>
        <v>396.72794106779452</v>
      </c>
      <c r="BL85" s="63">
        <f t="shared" si="25"/>
        <v>375.80587526997215</v>
      </c>
      <c r="BM85" s="63">
        <f t="shared" si="26"/>
        <v>67.011647013636264</v>
      </c>
    </row>
    <row r="86" spans="3:65" ht="15.75">
      <c r="C86" s="98">
        <f t="shared" si="50"/>
        <v>0.5</v>
      </c>
      <c r="D86" s="96" t="str">
        <f t="shared" si="27"/>
        <v>TF-05</v>
      </c>
      <c r="E86" s="47" t="s">
        <v>65</v>
      </c>
      <c r="F86" s="104">
        <f>MAX(TREND(CHOOSE({1;2},F$62,F$32),CHOOSE({1;2},$Q$62,$R$32),$C86)*(1+$G$19),0)</f>
        <v>73.468550349244012</v>
      </c>
      <c r="G86" s="105">
        <f>F86</f>
        <v>73.468550349244012</v>
      </c>
      <c r="H86" s="105">
        <f t="shared" ref="H86:K86" si="51">G86</f>
        <v>73.468550349244012</v>
      </c>
      <c r="I86" s="105">
        <f t="shared" si="51"/>
        <v>73.468550349244012</v>
      </c>
      <c r="J86" s="105">
        <f t="shared" si="51"/>
        <v>73.468550349244012</v>
      </c>
      <c r="K86" s="105">
        <f t="shared" si="51"/>
        <v>73.468550349244012</v>
      </c>
      <c r="L86" s="105">
        <f t="shared" ref="L86" si="52">L$32</f>
        <v>0</v>
      </c>
      <c r="M86" s="105">
        <f>K86</f>
        <v>73.468550349244012</v>
      </c>
      <c r="N86" s="105">
        <f>M86</f>
        <v>73.468550349244012</v>
      </c>
      <c r="O86" s="106">
        <f t="shared" si="47"/>
        <v>73.468550349244012</v>
      </c>
      <c r="P86" s="106">
        <f t="shared" si="48"/>
        <v>73.468550349244012</v>
      </c>
      <c r="Q86" s="107">
        <f t="shared" si="49"/>
        <v>73.468550349244012</v>
      </c>
      <c r="R86" s="118">
        <f>FORECAST(C86,$F$11:$G$11,$F$5:$G$5)</f>
        <v>3.8499999999999988</v>
      </c>
      <c r="T86" s="51"/>
      <c r="U86" s="62"/>
      <c r="W86" s="128"/>
      <c r="X86" s="51">
        <f t="shared" si="40"/>
        <v>3</v>
      </c>
      <c r="Y86">
        <f t="shared" si="10"/>
        <v>444.42947985179751</v>
      </c>
      <c r="Z86">
        <f t="shared" si="10"/>
        <v>371.7168591105571</v>
      </c>
      <c r="AA86">
        <f t="shared" si="10"/>
        <v>0</v>
      </c>
      <c r="AB86">
        <f t="shared" si="10"/>
        <v>1215.733074057425</v>
      </c>
      <c r="AC86">
        <f t="shared" si="10"/>
        <v>1200.305906820729</v>
      </c>
      <c r="AD86">
        <f t="shared" si="10"/>
        <v>440.8113020954641</v>
      </c>
      <c r="AF86" s="62"/>
      <c r="AG86" s="62"/>
      <c r="AI86" s="63"/>
      <c r="AN86" s="101"/>
      <c r="AO86" s="51">
        <f t="shared" si="19"/>
        <v>3</v>
      </c>
      <c r="AP86" s="63">
        <f t="shared" si="11"/>
        <v>5.5</v>
      </c>
      <c r="AQ86" s="63">
        <f t="shared" si="11"/>
        <v>4.3999999999999995</v>
      </c>
      <c r="AR86" s="63">
        <f t="shared" si="11"/>
        <v>16</v>
      </c>
      <c r="AS86" s="63">
        <f t="shared" si="11"/>
        <v>3.6549999999999998</v>
      </c>
      <c r="AT86" s="63">
        <f t="shared" si="11"/>
        <v>3.8377499999999998</v>
      </c>
      <c r="AU86" s="63">
        <f t="shared" si="11"/>
        <v>11</v>
      </c>
      <c r="BG86" s="51">
        <f t="shared" si="20"/>
        <v>3</v>
      </c>
      <c r="BH86" s="63">
        <f t="shared" si="21"/>
        <v>108.93553644390745</v>
      </c>
      <c r="BI86" s="63">
        <f t="shared" si="22"/>
        <v>108.51916302305503</v>
      </c>
      <c r="BJ86" s="63">
        <f t="shared" si="23"/>
        <v>0</v>
      </c>
      <c r="BK86" s="63">
        <f t="shared" si="24"/>
        <v>413.2976541618433</v>
      </c>
      <c r="BL86" s="63">
        <f t="shared" si="25"/>
        <v>391.81855575014771</v>
      </c>
      <c r="BM86" s="63">
        <f t="shared" si="26"/>
        <v>67.868693110579215</v>
      </c>
    </row>
    <row r="87" spans="3:65" ht="15.75">
      <c r="C87" s="93">
        <f>ROUND(C81+0.1,2)</f>
        <v>0.6</v>
      </c>
      <c r="D87" s="94" t="str">
        <f t="shared" si="27"/>
        <v>MT-06</v>
      </c>
      <c r="E87" s="35" t="s">
        <v>55</v>
      </c>
      <c r="F87" s="59">
        <f>MAX(TREND(CHOOSE({1;2},F$27,F$35),CHOOSE({1;2},$R$27,$R$35),$C87)*(1+$G$19),0)</f>
        <v>0</v>
      </c>
      <c r="G87" s="57">
        <f>MAX(TREND(CHOOSE({1;2},G$27,G$35),CHOOSE({1;2},$R$27,$R$35),$C87)*(1+$G$19),0)</f>
        <v>0</v>
      </c>
      <c r="H87" s="57">
        <f>MAX(TREND(CHOOSE({1;2},H$27,H$35),CHOOSE({1;2},$R$27,$R$35),$C87)*(1+$G$19),0)</f>
        <v>0</v>
      </c>
      <c r="I87" s="57">
        <f>MAX(TREND(CHOOSE({1;2},I$27,I$35),CHOOSE({1;2},$R$27,$R$35),$C87)*(1+$G$19),0)</f>
        <v>0</v>
      </c>
      <c r="J87" s="57">
        <f>MAX(TREND(CHOOSE({1;2},J$27,J$35),CHOOSE({1;2},$R$27,$R$35),$C87)*(1+$G$19),0)</f>
        <v>0</v>
      </c>
      <c r="K87" s="57">
        <f>MAX(TREND(CHOOSE({1;2},K$27,K$35),CHOOSE({1;2},$R$27,$R$35),$C87)*(1+$G$19),0)</f>
        <v>0</v>
      </c>
      <c r="L87" s="57">
        <f>MAX(TREND(CHOOSE({1;2},L$27,L$35),CHOOSE({1;2},$R$27,$R$35),$C87)*(1+$G$19),0)</f>
        <v>0</v>
      </c>
      <c r="M87" s="57">
        <f>MAX(TREND(CHOOSE({1;2},M$27,M$35),CHOOSE({1;2},$R$27,$R$35),$C87)*(1+$G$19),0)</f>
        <v>0</v>
      </c>
      <c r="N87" s="57">
        <f>MAX(TREND(CHOOSE({1;2},N$27,N$35),CHOOSE({1;2},$R$27,$R$35),$C87)*(1+$G$19),0)</f>
        <v>0</v>
      </c>
      <c r="O87" s="60">
        <f>N87</f>
        <v>0</v>
      </c>
      <c r="P87" s="60">
        <f>O87</f>
        <v>0</v>
      </c>
      <c r="Q87" s="61">
        <f>F87</f>
        <v>0</v>
      </c>
      <c r="R87" s="116">
        <f>FORECAST(C87,$F$7:$G$7,$F$5:$G$5)</f>
        <v>3.25</v>
      </c>
      <c r="T87" s="51"/>
      <c r="W87" s="128"/>
      <c r="X87" s="51">
        <f t="shared" si="40"/>
        <v>3.1</v>
      </c>
      <c r="Y87">
        <f t="shared" si="10"/>
        <v>463.51409880097947</v>
      </c>
      <c r="Z87">
        <f t="shared" si="10"/>
        <v>386.15246528960785</v>
      </c>
      <c r="AA87">
        <f t="shared" si="10"/>
        <v>0</v>
      </c>
      <c r="AB87">
        <f t="shared" si="10"/>
        <v>1271.2877289949711</v>
      </c>
      <c r="AC87">
        <f t="shared" si="10"/>
        <v>1256.0204008960168</v>
      </c>
      <c r="AD87">
        <f t="shared" si="10"/>
        <v>455.50501216531285</v>
      </c>
      <c r="AN87" s="101"/>
      <c r="AO87" s="51">
        <f t="shared" si="19"/>
        <v>3.1</v>
      </c>
      <c r="AP87" s="63">
        <f t="shared" si="11"/>
        <v>5.55</v>
      </c>
      <c r="AQ87" s="63">
        <f t="shared" si="11"/>
        <v>4.4399999999999995</v>
      </c>
      <c r="AR87" s="63">
        <f t="shared" si="11"/>
        <v>16</v>
      </c>
      <c r="AS87" s="63">
        <f t="shared" si="11"/>
        <v>3.6804999999999999</v>
      </c>
      <c r="AT87" s="63">
        <f t="shared" si="11"/>
        <v>3.864525</v>
      </c>
      <c r="AU87" s="63">
        <f t="shared" si="11"/>
        <v>11.4</v>
      </c>
      <c r="BG87" s="51">
        <f t="shared" si="20"/>
        <v>3.1</v>
      </c>
      <c r="BH87" s="63">
        <f t="shared" si="21"/>
        <v>112.8349877992389</v>
      </c>
      <c r="BI87" s="63">
        <f t="shared" si="22"/>
        <v>111.91610695566575</v>
      </c>
      <c r="BJ87" s="63">
        <f t="shared" si="23"/>
        <v>0</v>
      </c>
      <c r="BK87" s="63">
        <f t="shared" si="24"/>
        <v>429.68104294663306</v>
      </c>
      <c r="BL87" s="63">
        <f t="shared" si="25"/>
        <v>407.65298737947995</v>
      </c>
      <c r="BM87" s="63">
        <f t="shared" si="26"/>
        <v>68.743348801612825</v>
      </c>
    </row>
    <row r="88" spans="3:65" ht="15.75">
      <c r="C88" s="97">
        <f>C87</f>
        <v>0.6</v>
      </c>
      <c r="D88" s="95" t="str">
        <f t="shared" si="27"/>
        <v>HT-06</v>
      </c>
      <c r="E88" s="42" t="s">
        <v>57</v>
      </c>
      <c r="F88" s="64">
        <f>MAX(TREND(CHOOSE({1;2},F$28,F$36),CHOOSE({1;2},$R$27,$R$35),$C88)*(1+$G$19),0)</f>
        <v>25.262310813338836</v>
      </c>
      <c r="G88" s="65">
        <f>MAX(TREND(CHOOSE({1;2},G$28,G$36),CHOOSE({1;2},$R$27,$R$35),$C88)*(1+$G$19),0)</f>
        <v>25.262310813338818</v>
      </c>
      <c r="H88" s="65">
        <f>MAX(TREND(CHOOSE({1;2},H$28,H$36),CHOOSE({1;2},$R$27,$R$35),$C88)*(1+$G$19),0)</f>
        <v>25.262310813338718</v>
      </c>
      <c r="I88" s="65">
        <f>MAX(TREND(CHOOSE({1;2},I$28,I$36),CHOOSE({1;2},$R$27,$R$35),$C88)*(1+$G$19),0)</f>
        <v>25.262310813338786</v>
      </c>
      <c r="J88" s="65">
        <f>MAX(TREND(CHOOSE({1;2},J$28,J$36),CHOOSE({1;2},$R$27,$R$35),$C88)*(1+$G$19),0)</f>
        <v>25.262310813338818</v>
      </c>
      <c r="K88" s="65">
        <f>MAX(TREND(CHOOSE({1;2},K$28,K$36),CHOOSE({1;2},$R$27,$R$35),$C88)*(1+$G$19),0)</f>
        <v>25.262310813338598</v>
      </c>
      <c r="L88" s="65">
        <f>MAX(TREND(CHOOSE({1;2},L$28,L$36),CHOOSE({1;2},$R$27,$R$35),$C88)*(1+$G$19),0)</f>
        <v>25.262310813338683</v>
      </c>
      <c r="M88" s="65">
        <f>MAX(TREND(CHOOSE({1;2},M$28,M$36),CHOOSE({1;2},$R$27,$R$35),$C88)*(1+$G$19),0)</f>
        <v>25.262310813338768</v>
      </c>
      <c r="N88" s="65">
        <f>MAX(TREND(CHOOSE({1;2},N$28,N$36),CHOOSE({1;2},$R$27,$R$35),$C88)*(1+$G$19),0)</f>
        <v>25.262310813338598</v>
      </c>
      <c r="O88" s="66">
        <f t="shared" ref="O88:O92" si="53">N88</f>
        <v>25.262310813338598</v>
      </c>
      <c r="P88" s="66">
        <f t="shared" ref="P88:P92" si="54">O88</f>
        <v>25.262310813338598</v>
      </c>
      <c r="Q88" s="67">
        <f t="shared" ref="Q88:Q92" si="55">F88</f>
        <v>25.262310813338836</v>
      </c>
      <c r="R88" s="117">
        <f>FORECAST(C88,$F$6:$G$6,$F$5:$G$5)</f>
        <v>2.6</v>
      </c>
      <c r="T88" s="51"/>
      <c r="W88" s="128"/>
      <c r="X88" s="51">
        <f t="shared" si="40"/>
        <v>3.2</v>
      </c>
      <c r="Y88">
        <f t="shared" si="10"/>
        <v>482.59871775016131</v>
      </c>
      <c r="Z88">
        <f t="shared" si="10"/>
        <v>400.5880714686586</v>
      </c>
      <c r="AA88">
        <f t="shared" si="10"/>
        <v>0</v>
      </c>
      <c r="AB88">
        <f t="shared" si="10"/>
        <v>1326.8423839325176</v>
      </c>
      <c r="AC88">
        <f t="shared" si="10"/>
        <v>1311.7348949713053</v>
      </c>
      <c r="AD88">
        <f t="shared" si="10"/>
        <v>470.19872223516165</v>
      </c>
      <c r="AN88" s="101"/>
      <c r="AO88" s="51">
        <f t="shared" si="19"/>
        <v>3.2</v>
      </c>
      <c r="AP88" s="63">
        <f t="shared" si="11"/>
        <v>5.6</v>
      </c>
      <c r="AQ88" s="63">
        <f t="shared" si="11"/>
        <v>4.4799999999999995</v>
      </c>
      <c r="AR88" s="63">
        <f t="shared" si="11"/>
        <v>16</v>
      </c>
      <c r="AS88" s="63">
        <f t="shared" si="11"/>
        <v>3.706</v>
      </c>
      <c r="AT88" s="63">
        <f t="shared" si="11"/>
        <v>3.8913000000000002</v>
      </c>
      <c r="AU88" s="63">
        <f t="shared" si="11"/>
        <v>11.8</v>
      </c>
      <c r="BG88" s="51">
        <f t="shared" si="20"/>
        <v>3.2</v>
      </c>
      <c r="BH88" s="63">
        <f t="shared" si="21"/>
        <v>116.68514237064508</v>
      </c>
      <c r="BI88" s="63">
        <f t="shared" si="22"/>
        <v>115.26730261690568</v>
      </c>
      <c r="BJ88" s="63">
        <f t="shared" si="23"/>
        <v>0</v>
      </c>
      <c r="BK88" s="63">
        <f t="shared" si="24"/>
        <v>445.88199939659017</v>
      </c>
      <c r="BL88" s="63">
        <f t="shared" si="25"/>
        <v>423.31289780164326</v>
      </c>
      <c r="BM88" s="63">
        <f t="shared" si="26"/>
        <v>69.6346027798416</v>
      </c>
    </row>
    <row r="89" spans="3:65" ht="15.75">
      <c r="C89" s="97">
        <f t="shared" ref="C89:C92" si="56">C88</f>
        <v>0.6</v>
      </c>
      <c r="D89" s="95" t="str">
        <f t="shared" si="27"/>
        <v>RH-06</v>
      </c>
      <c r="E89" s="42" t="s">
        <v>59</v>
      </c>
      <c r="F89" s="64">
        <f>MAX(TREND(CHOOSE({1;2},F$29,F$37),CHOOSE({1;2},$R$27,$R$35),$C89)*(1+$G$19),0)</f>
        <v>0</v>
      </c>
      <c r="G89" s="65">
        <f>MAX(TREND(CHOOSE({1;2},G$29,G$37),CHOOSE({1;2},$R$27,$R$35),$C89)*(1+$G$19),0)</f>
        <v>0</v>
      </c>
      <c r="H89" s="65">
        <f>MAX(TREND(CHOOSE({1;2},H$29,H$37),CHOOSE({1;2},$R$27,$R$35),$C89)*(1+$G$19),0)</f>
        <v>0</v>
      </c>
      <c r="I89" s="65">
        <f>MAX(TREND(CHOOSE({1;2},I$29,I$37),CHOOSE({1;2},$R$27,$R$35),$C89)*(1+$G$19),0)</f>
        <v>0</v>
      </c>
      <c r="J89" s="65">
        <f>MAX(TREND(CHOOSE({1;2},J$29,J$37),CHOOSE({1;2},$R$27,$R$35),$C89)*(1+$G$19),0)</f>
        <v>0</v>
      </c>
      <c r="K89" s="65">
        <f>MAX(TREND(CHOOSE({1;2},K$29,K$37),CHOOSE({1;2},$R$27,$R$35),$C89)*(1+$G$19),0)</f>
        <v>0</v>
      </c>
      <c r="L89" s="65">
        <f>MAX(TREND(CHOOSE({1;2},L$29,L$37),CHOOSE({1;2},$R$27,$R$35),$C89)*(1+$G$19),0)</f>
        <v>0</v>
      </c>
      <c r="M89" s="65">
        <f>MAX(TREND(CHOOSE({1;2},M$29,M$37),CHOOSE({1;2},$R$27,$R$35),$C89)*(1+$G$19),0)</f>
        <v>0</v>
      </c>
      <c r="N89" s="65">
        <f>MAX(TREND(CHOOSE({1;2},N$29,N$37),CHOOSE({1;2},$R$27,$R$35),$C89)*(1+$G$19),0)</f>
        <v>0</v>
      </c>
      <c r="O89" s="66">
        <f t="shared" si="53"/>
        <v>0</v>
      </c>
      <c r="P89" s="66">
        <f t="shared" si="54"/>
        <v>0</v>
      </c>
      <c r="Q89" s="67">
        <f t="shared" si="55"/>
        <v>0</v>
      </c>
      <c r="R89" s="117">
        <f>FORECAST(C89,$F$8:$G$8,$F$5:$G$5)</f>
        <v>10.4</v>
      </c>
      <c r="T89" s="51"/>
      <c r="W89" s="128"/>
      <c r="X89" s="51">
        <f t="shared" si="40"/>
        <v>3.3</v>
      </c>
      <c r="Y89">
        <f t="shared" si="10"/>
        <v>501.68333669934327</v>
      </c>
      <c r="Z89">
        <f t="shared" si="10"/>
        <v>415.02367764770935</v>
      </c>
      <c r="AA89">
        <f t="shared" si="10"/>
        <v>0</v>
      </c>
      <c r="AB89">
        <f t="shared" si="10"/>
        <v>1382.3970388700636</v>
      </c>
      <c r="AC89">
        <f t="shared" si="10"/>
        <v>1367.4493890465931</v>
      </c>
      <c r="AD89">
        <f t="shared" si="10"/>
        <v>484.8924323050104</v>
      </c>
      <c r="AF89" s="62"/>
      <c r="AG89" s="62"/>
      <c r="AI89" s="63"/>
      <c r="AN89" s="101"/>
      <c r="AO89" s="51">
        <f t="shared" si="19"/>
        <v>3.3</v>
      </c>
      <c r="AP89" s="63">
        <f t="shared" si="11"/>
        <v>5.65</v>
      </c>
      <c r="AQ89" s="63">
        <f t="shared" si="11"/>
        <v>4.5199999999999996</v>
      </c>
      <c r="AR89" s="63">
        <f t="shared" si="11"/>
        <v>16</v>
      </c>
      <c r="AS89" s="63">
        <f t="shared" si="11"/>
        <v>3.7314999999999996</v>
      </c>
      <c r="AT89" s="63">
        <f t="shared" si="11"/>
        <v>3.918075</v>
      </c>
      <c r="AU89" s="63">
        <f t="shared" si="11"/>
        <v>12.2</v>
      </c>
      <c r="BG89" s="51">
        <f t="shared" si="20"/>
        <v>3.3</v>
      </c>
      <c r="BH89" s="63">
        <f t="shared" si="21"/>
        <v>120.48734788452209</v>
      </c>
      <c r="BI89" s="63">
        <f t="shared" si="22"/>
        <v>118.57398840864818</v>
      </c>
      <c r="BJ89" s="63">
        <f t="shared" si="23"/>
        <v>0</v>
      </c>
      <c r="BK89" s="63">
        <f t="shared" si="24"/>
        <v>461.90430908886282</v>
      </c>
      <c r="BL89" s="63">
        <f t="shared" si="25"/>
        <v>438.80191275328883</v>
      </c>
      <c r="BM89" s="63">
        <f t="shared" si="26"/>
        <v>70.541565799606346</v>
      </c>
    </row>
    <row r="90" spans="3:65" ht="15.75">
      <c r="C90" s="97">
        <f t="shared" si="56"/>
        <v>0.6</v>
      </c>
      <c r="D90" s="95" t="str">
        <f t="shared" si="27"/>
        <v>LA-06</v>
      </c>
      <c r="E90" s="42" t="s">
        <v>61</v>
      </c>
      <c r="F90" s="64">
        <f>MAX(TREND(CHOOSE({1;2},F$30,F$38),CHOOSE({1;2},$R$27,$R$35),$C90)*(1+$G$19),0)</f>
        <v>0</v>
      </c>
      <c r="G90" s="65">
        <f>MAX(TREND(CHOOSE({1;2},G$30,G$38),CHOOSE({1;2},$R$27,$R$35),$C90)*(1+$G$19),0)</f>
        <v>0</v>
      </c>
      <c r="H90" s="65">
        <f>MAX(TREND(CHOOSE({1;2},H$30,H$38),CHOOSE({1;2},$R$27,$R$35),$C90)*(1+$G$19),0)</f>
        <v>0</v>
      </c>
      <c r="I90" s="65">
        <f>MAX(TREND(CHOOSE({1;2},I$30,I$38),CHOOSE({1;2},$R$27,$R$35),$C90)*(1+$G$19),0)</f>
        <v>0</v>
      </c>
      <c r="J90" s="65">
        <f>MAX(TREND(CHOOSE({1;2},J$30,J$38),CHOOSE({1;2},$R$27,$R$35),$C90)*(1+$G$19),0)</f>
        <v>0</v>
      </c>
      <c r="K90" s="65">
        <f>MAX(TREND(CHOOSE({1;2},K$30,K$38),CHOOSE({1;2},$R$27,$R$35),$C90)*(1+$G$19),0)</f>
        <v>0</v>
      </c>
      <c r="L90" s="65">
        <f>MAX(TREND(CHOOSE({1;2},L$30,L$38),CHOOSE({1;2},$R$27,$R$35),$C90)*(1+$G$19),0)</f>
        <v>0</v>
      </c>
      <c r="M90" s="65">
        <f>MAX(TREND(CHOOSE({1;2},M$30,M$38),CHOOSE({1;2},$R$27,$R$35),$C90)*(1+$G$19),0)</f>
        <v>0</v>
      </c>
      <c r="N90" s="65">
        <f>MAX(TREND(CHOOSE({1;2},N$30,N$38),CHOOSE({1;2},$R$27,$R$35),$C90)*(1+$G$19),0)</f>
        <v>0</v>
      </c>
      <c r="O90" s="66">
        <f t="shared" si="53"/>
        <v>0</v>
      </c>
      <c r="P90" s="66">
        <f t="shared" si="54"/>
        <v>0</v>
      </c>
      <c r="Q90" s="67">
        <f t="shared" si="55"/>
        <v>0</v>
      </c>
      <c r="R90" s="117">
        <f>FORECAST(C90,$F$10:$G$10,$F$5:$G$5)</f>
        <v>2.9239999999999999</v>
      </c>
      <c r="T90" s="51"/>
      <c r="W90" s="128"/>
      <c r="X90" s="51">
        <f t="shared" si="40"/>
        <v>3.4</v>
      </c>
      <c r="Y90">
        <f t="shared" si="10"/>
        <v>520.76795564852512</v>
      </c>
      <c r="Z90">
        <f t="shared" si="10"/>
        <v>429.4592838267601</v>
      </c>
      <c r="AA90">
        <f t="shared" si="10"/>
        <v>0</v>
      </c>
      <c r="AB90">
        <f t="shared" si="10"/>
        <v>1437.9516938076097</v>
      </c>
      <c r="AC90">
        <f t="shared" si="10"/>
        <v>1423.1638831218809</v>
      </c>
      <c r="AD90">
        <f t="shared" si="10"/>
        <v>499.58614237485921</v>
      </c>
      <c r="AF90" s="62"/>
      <c r="AG90" s="62"/>
      <c r="AI90" s="63"/>
      <c r="AN90" s="101"/>
      <c r="AO90" s="51">
        <f t="shared" si="19"/>
        <v>3.4</v>
      </c>
      <c r="AP90" s="63">
        <f t="shared" si="11"/>
        <v>5.7</v>
      </c>
      <c r="AQ90" s="63">
        <f t="shared" si="11"/>
        <v>4.5599999999999996</v>
      </c>
      <c r="AR90" s="63">
        <f t="shared" si="11"/>
        <v>16</v>
      </c>
      <c r="AS90" s="63">
        <f t="shared" si="11"/>
        <v>3.7569999999999997</v>
      </c>
      <c r="AT90" s="63">
        <f t="shared" si="11"/>
        <v>3.9448500000000002</v>
      </c>
      <c r="AU90" s="63">
        <f t="shared" si="11"/>
        <v>12.6</v>
      </c>
      <c r="BG90" s="51">
        <f t="shared" si="20"/>
        <v>3.4</v>
      </c>
      <c r="BH90" s="63">
        <f t="shared" si="21"/>
        <v>124.24290475108734</v>
      </c>
      <c r="BI90" s="63">
        <f t="shared" si="22"/>
        <v>121.83735926920795</v>
      </c>
      <c r="BJ90" s="63">
        <f t="shared" si="23"/>
        <v>0</v>
      </c>
      <c r="BK90" s="63">
        <f t="shared" si="24"/>
        <v>477.75165481400194</v>
      </c>
      <c r="BL90" s="63">
        <f t="shared" si="25"/>
        <v>454.12355952232951</v>
      </c>
      <c r="BM90" s="63">
        <f t="shared" si="26"/>
        <v>71.46345109582083</v>
      </c>
    </row>
    <row r="91" spans="3:65" ht="15.75">
      <c r="C91" s="97">
        <f t="shared" si="56"/>
        <v>0.6</v>
      </c>
      <c r="D91" s="95" t="str">
        <f t="shared" si="27"/>
        <v>EM-06</v>
      </c>
      <c r="E91" s="42" t="s">
        <v>63</v>
      </c>
      <c r="F91" s="64">
        <f>MAX(TREND(CHOOSE({1;2},F$31,F$39),CHOOSE({1;2},$R$27,$R$35),$C91)*(1+$G$19),0)</f>
        <v>0</v>
      </c>
      <c r="G91" s="65">
        <f>MAX(TREND(CHOOSE({1;2},G$31,G$39),CHOOSE({1;2},$R$27,$R$35),$C91)*(1+$G$19),0)</f>
        <v>0</v>
      </c>
      <c r="H91" s="65">
        <f>MAX(TREND(CHOOSE({1;2},H$31,H$39),CHOOSE({1;2},$R$27,$R$35),$C91)*(1+$G$19),0)</f>
        <v>0</v>
      </c>
      <c r="I91" s="65">
        <f>MAX(TREND(CHOOSE({1;2},I$31,I$39),CHOOSE({1;2},$R$27,$R$35),$C91)*(1+$G$19),0)</f>
        <v>0</v>
      </c>
      <c r="J91" s="65">
        <f>MAX(TREND(CHOOSE({1;2},J$31,J$39),CHOOSE({1;2},$R$27,$R$35),$C91)*(1+$G$19),0)</f>
        <v>0</v>
      </c>
      <c r="K91" s="65">
        <f>MAX(TREND(CHOOSE({1;2},K$31,K$39),CHOOSE({1;2},$R$27,$R$35),$C91)*(1+$G$19),0)</f>
        <v>0</v>
      </c>
      <c r="L91" s="65">
        <f>MAX(TREND(CHOOSE({1;2},L$31,L$39),CHOOSE({1;2},$R$27,$R$35),$C91)*(1+$G$19),0)</f>
        <v>0</v>
      </c>
      <c r="M91" s="65">
        <f>MAX(TREND(CHOOSE({1;2},M$31,M$39),CHOOSE({1;2},$R$27,$R$35),$C91)*(1+$G$19),0)</f>
        <v>0</v>
      </c>
      <c r="N91" s="65">
        <f>MAX(TREND(CHOOSE({1;2},N$31,N$39),CHOOSE({1;2},$R$27,$R$35),$C91)*(1+$G$19),0)</f>
        <v>0</v>
      </c>
      <c r="O91" s="66">
        <f t="shared" si="53"/>
        <v>0</v>
      </c>
      <c r="P91" s="66">
        <f t="shared" si="54"/>
        <v>0</v>
      </c>
      <c r="Q91" s="67">
        <f t="shared" si="55"/>
        <v>0</v>
      </c>
      <c r="R91" s="117">
        <f>FORECAST(C91,$F$9:$G$9,$F$5:$G$5)</f>
        <v>3.0701999999999998</v>
      </c>
      <c r="T91" s="51"/>
      <c r="W91" s="128"/>
      <c r="X91" s="51">
        <f t="shared" si="40"/>
        <v>3.5</v>
      </c>
      <c r="Y91">
        <f t="shared" si="10"/>
        <v>539.85257459770708</v>
      </c>
      <c r="Z91">
        <f t="shared" si="10"/>
        <v>443.89489000581085</v>
      </c>
      <c r="AA91">
        <f t="shared" si="10"/>
        <v>0</v>
      </c>
      <c r="AB91">
        <f t="shared" si="10"/>
        <v>1493.5063487451559</v>
      </c>
      <c r="AC91">
        <f t="shared" si="10"/>
        <v>1478.8783771971691</v>
      </c>
      <c r="AD91">
        <f t="shared" si="10"/>
        <v>514.27985244470801</v>
      </c>
      <c r="AF91" s="62"/>
      <c r="AG91" s="62"/>
      <c r="AI91" s="63"/>
      <c r="AN91" s="101"/>
      <c r="AO91" s="51">
        <f t="shared" si="19"/>
        <v>3.5</v>
      </c>
      <c r="AP91" s="63">
        <f t="shared" si="11"/>
        <v>5.75</v>
      </c>
      <c r="AQ91" s="63">
        <f t="shared" si="11"/>
        <v>4.5999999999999996</v>
      </c>
      <c r="AR91" s="63">
        <f t="shared" si="11"/>
        <v>16</v>
      </c>
      <c r="AS91" s="63">
        <f t="shared" si="11"/>
        <v>3.7824999999999998</v>
      </c>
      <c r="AT91" s="63">
        <f t="shared" si="11"/>
        <v>3.971625</v>
      </c>
      <c r="AU91" s="63">
        <f t="shared" si="11"/>
        <v>13</v>
      </c>
      <c r="BG91" s="51">
        <f t="shared" si="20"/>
        <v>3.5</v>
      </c>
      <c r="BH91" s="63">
        <f t="shared" si="21"/>
        <v>127.95306812133786</v>
      </c>
      <c r="BI91" s="63">
        <f t="shared" si="22"/>
        <v>125.05856856295347</v>
      </c>
      <c r="BJ91" s="63">
        <f t="shared" si="23"/>
        <v>0</v>
      </c>
      <c r="BK91" s="63">
        <f t="shared" si="24"/>
        <v>493.42762004059222</v>
      </c>
      <c r="BL91" s="63">
        <f t="shared" si="25"/>
        <v>469.28127026633717</v>
      </c>
      <c r="BM91" s="63">
        <f t="shared" si="26"/>
        <v>72.399558430431966</v>
      </c>
    </row>
    <row r="92" spans="3:65" ht="15.75">
      <c r="C92" s="98">
        <f t="shared" si="56"/>
        <v>0.6</v>
      </c>
      <c r="D92" s="96" t="str">
        <f t="shared" si="27"/>
        <v>TF-06</v>
      </c>
      <c r="E92" s="47" t="s">
        <v>65</v>
      </c>
      <c r="F92" s="104">
        <f>MAX(TREND(CHOOSE({1;2},F$62,F$32),CHOOSE({1;2},$Q$62,$R$32),$C92)*(1+$G$19),0)</f>
        <v>88.162260419092817</v>
      </c>
      <c r="G92" s="105">
        <f>F92</f>
        <v>88.162260419092817</v>
      </c>
      <c r="H92" s="105">
        <f t="shared" ref="H92:K92" si="57">G92</f>
        <v>88.162260419092817</v>
      </c>
      <c r="I92" s="105">
        <f t="shared" si="57"/>
        <v>88.162260419092817</v>
      </c>
      <c r="J92" s="105">
        <f t="shared" si="57"/>
        <v>88.162260419092817</v>
      </c>
      <c r="K92" s="105">
        <f t="shared" si="57"/>
        <v>88.162260419092817</v>
      </c>
      <c r="L92" s="105">
        <f t="shared" ref="L92" si="58">L$32</f>
        <v>0</v>
      </c>
      <c r="M92" s="105">
        <f>K92</f>
        <v>88.162260419092817</v>
      </c>
      <c r="N92" s="105">
        <f>M92</f>
        <v>88.162260419092817</v>
      </c>
      <c r="O92" s="106">
        <f t="shared" si="53"/>
        <v>88.162260419092817</v>
      </c>
      <c r="P92" s="106">
        <f t="shared" si="54"/>
        <v>88.162260419092817</v>
      </c>
      <c r="Q92" s="107">
        <f t="shared" si="55"/>
        <v>88.162260419092817</v>
      </c>
      <c r="R92" s="118">
        <f>FORECAST(C92,$F$11:$G$11,$F$5:$G$5)</f>
        <v>4.0599999999999987</v>
      </c>
      <c r="T92" s="51"/>
      <c r="W92" s="128"/>
      <c r="X92" s="51">
        <f t="shared" si="40"/>
        <v>3.6</v>
      </c>
      <c r="Y92">
        <f t="shared" si="10"/>
        <v>549.17965220207009</v>
      </c>
      <c r="Z92">
        <f t="shared" si="10"/>
        <v>450.09939937295735</v>
      </c>
      <c r="AA92">
        <f t="shared" si="10"/>
        <v>61.689765533978331</v>
      </c>
      <c r="AB92">
        <f t="shared" si="10"/>
        <v>1508.8835418962826</v>
      </c>
      <c r="AC92">
        <f t="shared" si="10"/>
        <v>1497.8165392631849</v>
      </c>
      <c r="AD92">
        <f t="shared" si="10"/>
        <v>528.97356251455687</v>
      </c>
      <c r="AF92" s="62"/>
      <c r="AG92" s="62"/>
      <c r="AI92" s="63"/>
      <c r="AN92" s="101"/>
      <c r="AO92" s="51">
        <f t="shared" si="19"/>
        <v>3.6</v>
      </c>
      <c r="AP92" s="63">
        <f t="shared" si="11"/>
        <v>5.8</v>
      </c>
      <c r="AQ92" s="63">
        <f t="shared" si="11"/>
        <v>4.6399999999999997</v>
      </c>
      <c r="AR92" s="63">
        <f t="shared" si="11"/>
        <v>16</v>
      </c>
      <c r="AS92" s="63">
        <f t="shared" si="11"/>
        <v>3.8079999999999998</v>
      </c>
      <c r="AT92" s="63">
        <f t="shared" si="11"/>
        <v>3.9984000000000002</v>
      </c>
      <c r="AU92" s="63">
        <f t="shared" si="11"/>
        <v>13.4</v>
      </c>
      <c r="BG92" s="51">
        <f t="shared" si="20"/>
        <v>3.6</v>
      </c>
      <c r="BH92" s="63">
        <f t="shared" si="21"/>
        <v>129.32133493264186</v>
      </c>
      <c r="BI92" s="63">
        <f t="shared" si="22"/>
        <v>125.93570746935146</v>
      </c>
      <c r="BJ92" s="63">
        <f t="shared" si="23"/>
        <v>7.8849773625301554</v>
      </c>
      <c r="BK92" s="63">
        <f t="shared" si="24"/>
        <v>495.73560245846113</v>
      </c>
      <c r="BL92" s="63">
        <f t="shared" si="25"/>
        <v>472.67271244078881</v>
      </c>
      <c r="BM92" s="63">
        <f t="shared" si="26"/>
        <v>73.349261008162614</v>
      </c>
    </row>
    <row r="93" spans="3:65" ht="15.75">
      <c r="C93" s="93">
        <f>ROUND(C87+0.1,2)</f>
        <v>0.7</v>
      </c>
      <c r="D93" s="94" t="str">
        <f t="shared" si="27"/>
        <v>MT-07</v>
      </c>
      <c r="E93" s="35" t="s">
        <v>55</v>
      </c>
      <c r="F93" s="59">
        <f>MAX(TREND(CHOOSE({1;2},F$27,F$35),CHOOSE({1;2},$R$27,$R$35),$C93)*(1+$G$19),0)</f>
        <v>5.4832440206132445</v>
      </c>
      <c r="G93" s="57">
        <f>MAX(TREND(CHOOSE({1;2},G$27,G$35),CHOOSE({1;2},$R$27,$R$35),$C93)*(1+$G$19),0)</f>
        <v>8.3641434910249863</v>
      </c>
      <c r="H93" s="57">
        <f>MAX(TREND(CHOOSE({1;2},H$27,H$35),CHOOSE({1;2},$R$27,$R$35),$C93)*(1+$G$19),0)</f>
        <v>7.2251402050668441</v>
      </c>
      <c r="I93" s="57">
        <f>MAX(TREND(CHOOSE({1;2},I$27,I$35),CHOOSE({1;2},$R$27,$R$35),$C93)*(1+$G$19),0)</f>
        <v>9.6975026723047666</v>
      </c>
      <c r="J93" s="57">
        <f>MAX(TREND(CHOOSE({1;2},J$27,J$35),CHOOSE({1;2},$R$27,$R$35),$C93)*(1+$G$19),0)</f>
        <v>9.770099077770686</v>
      </c>
      <c r="K93" s="57">
        <f>MAX(TREND(CHOOSE({1;2},K$27,K$35),CHOOSE({1;2},$R$27,$R$35),$C93)*(1+$G$19),0)</f>
        <v>9.8832897220866531</v>
      </c>
      <c r="L93" s="57">
        <f>MAX(TREND(CHOOSE({1;2},L$27,L$35),CHOOSE({1;2},$R$27,$R$35),$C93)*(1+$G$19),0)</f>
        <v>9.9222686482835964</v>
      </c>
      <c r="M93" s="57">
        <f>MAX(TREND(CHOOSE({1;2},M$27,M$35),CHOOSE({1;2},$R$27,$R$35),$C93)*(1+$G$19),0)</f>
        <v>9.6114151164893542</v>
      </c>
      <c r="N93" s="57">
        <f>MAX(TREND(CHOOSE({1;2},N$27,N$35),CHOOSE({1;2},$R$27,$R$35),$C93)*(1+$G$19),0)</f>
        <v>9.6568306284780761</v>
      </c>
      <c r="O93" s="60">
        <f>N93</f>
        <v>9.6568306284780761</v>
      </c>
      <c r="P93" s="60">
        <f>O93</f>
        <v>9.6568306284780761</v>
      </c>
      <c r="Q93" s="61">
        <f>F93</f>
        <v>5.4832440206132445</v>
      </c>
      <c r="R93" s="116">
        <f>FORECAST(C93,$F$7:$G$7,$F$5:$G$5)</f>
        <v>3.375</v>
      </c>
      <c r="T93" s="51"/>
      <c r="W93" s="128"/>
      <c r="X93" s="51">
        <f t="shared" si="40"/>
        <v>3.7</v>
      </c>
      <c r="Y93">
        <f t="shared" si="10"/>
        <v>558.50672980643299</v>
      </c>
      <c r="Z93">
        <f t="shared" si="10"/>
        <v>456.30390874010385</v>
      </c>
      <c r="AA93">
        <f t="shared" si="10"/>
        <v>123.37953106795693</v>
      </c>
      <c r="AB93">
        <f t="shared" si="10"/>
        <v>1524.2607350474093</v>
      </c>
      <c r="AC93">
        <f t="shared" si="10"/>
        <v>1516.7547013292012</v>
      </c>
      <c r="AD93">
        <f t="shared" si="10"/>
        <v>543.66727258440562</v>
      </c>
      <c r="AF93" s="62"/>
      <c r="AG93" s="62"/>
      <c r="AI93" s="63"/>
      <c r="AN93" s="101"/>
      <c r="AO93" s="51">
        <f t="shared" si="19"/>
        <v>3.7</v>
      </c>
      <c r="AP93" s="63">
        <f t="shared" si="11"/>
        <v>5.85</v>
      </c>
      <c r="AQ93" s="63">
        <f t="shared" si="11"/>
        <v>4.68</v>
      </c>
      <c r="AR93" s="63">
        <f t="shared" si="11"/>
        <v>16</v>
      </c>
      <c r="AS93" s="63">
        <f t="shared" si="11"/>
        <v>3.8334999999999999</v>
      </c>
      <c r="AT93" s="63">
        <f t="shared" si="11"/>
        <v>4.0251749999999999</v>
      </c>
      <c r="AU93" s="63">
        <f t="shared" si="11"/>
        <v>13.8</v>
      </c>
      <c r="BG93" s="51">
        <f t="shared" si="20"/>
        <v>3.7</v>
      </c>
      <c r="BH93" s="63">
        <f t="shared" si="21"/>
        <v>130.67600019302532</v>
      </c>
      <c r="BI93" s="63">
        <f t="shared" si="22"/>
        <v>126.80417193148813</v>
      </c>
      <c r="BJ93" s="63">
        <f t="shared" si="23"/>
        <v>15.769954725060346</v>
      </c>
      <c r="BK93" s="63">
        <f t="shared" si="24"/>
        <v>498.02474205950523</v>
      </c>
      <c r="BL93" s="63">
        <f t="shared" si="25"/>
        <v>476.03364329631302</v>
      </c>
      <c r="BM93" s="63">
        <f t="shared" si="26"/>
        <v>74.311994679404648</v>
      </c>
    </row>
    <row r="94" spans="3:65" ht="15.75">
      <c r="C94" s="97">
        <f>C93</f>
        <v>0.7</v>
      </c>
      <c r="D94" s="95" t="str">
        <f t="shared" si="27"/>
        <v>HT-07</v>
      </c>
      <c r="E94" s="42" t="s">
        <v>57</v>
      </c>
      <c r="F94" s="64">
        <f>MAX(TREND(CHOOSE({1;2},F$28,F$36),CHOOSE({1;2},$R$27,$R$35),$C94)*(1+$G$19),0)</f>
        <v>39.697916992389594</v>
      </c>
      <c r="G94" s="65">
        <f>MAX(TREND(CHOOSE({1;2},G$28,G$36),CHOOSE({1;2},$R$27,$R$35),$C94)*(1+$G$19),0)</f>
        <v>39.697916992389572</v>
      </c>
      <c r="H94" s="65">
        <f>MAX(TREND(CHOOSE({1;2},H$28,H$36),CHOOSE({1;2},$R$27,$R$35),$C94)*(1+$G$19),0)</f>
        <v>39.697916992389473</v>
      </c>
      <c r="I94" s="65">
        <f>MAX(TREND(CHOOSE({1;2},I$28,I$36),CHOOSE({1;2},$R$27,$R$35),$C94)*(1+$G$19),0)</f>
        <v>39.697916992389544</v>
      </c>
      <c r="J94" s="65">
        <f>MAX(TREND(CHOOSE({1;2},J$28,J$36),CHOOSE({1;2},$R$27,$R$35),$C94)*(1+$G$19),0)</f>
        <v>39.697916992389572</v>
      </c>
      <c r="K94" s="65">
        <f>MAX(TREND(CHOOSE({1;2},K$28,K$36),CHOOSE({1;2},$R$27,$R$35),$C94)*(1+$G$19),0)</f>
        <v>39.697916992389352</v>
      </c>
      <c r="L94" s="65">
        <f>MAX(TREND(CHOOSE({1;2},L$28,L$36),CHOOSE({1;2},$R$27,$R$35),$C94)*(1+$G$19),0)</f>
        <v>39.697916992389459</v>
      </c>
      <c r="M94" s="65">
        <f>MAX(TREND(CHOOSE({1;2},M$28,M$36),CHOOSE({1;2},$R$27,$R$35),$C94)*(1+$G$19),0)</f>
        <v>39.697916992389523</v>
      </c>
      <c r="N94" s="65">
        <f>MAX(TREND(CHOOSE({1;2},N$28,N$36),CHOOSE({1;2},$R$27,$R$35),$C94)*(1+$G$19),0)</f>
        <v>39.697916992389352</v>
      </c>
      <c r="O94" s="66">
        <f t="shared" ref="O94:O98" si="59">N94</f>
        <v>39.697916992389352</v>
      </c>
      <c r="P94" s="66">
        <f t="shared" ref="P94:P98" si="60">O94</f>
        <v>39.697916992389352</v>
      </c>
      <c r="Q94" s="67">
        <f t="shared" ref="Q94:Q98" si="61">F94</f>
        <v>39.697916992389594</v>
      </c>
      <c r="R94" s="117">
        <f>FORECAST(C94,$F$6:$G$6,$F$5:$G$5)</f>
        <v>2.7</v>
      </c>
      <c r="T94" s="51"/>
      <c r="W94" s="128"/>
      <c r="X94" s="51">
        <f t="shared" si="40"/>
        <v>3.8</v>
      </c>
      <c r="Y94">
        <f t="shared" si="10"/>
        <v>567.83380741079577</v>
      </c>
      <c r="Z94">
        <f t="shared" si="10"/>
        <v>462.50841810725024</v>
      </c>
      <c r="AA94">
        <f t="shared" si="10"/>
        <v>185.06929660193526</v>
      </c>
      <c r="AB94">
        <f t="shared" si="10"/>
        <v>1539.637928198536</v>
      </c>
      <c r="AC94">
        <f t="shared" si="10"/>
        <v>1535.6928633952173</v>
      </c>
      <c r="AD94">
        <f t="shared" si="10"/>
        <v>558.36098265425449</v>
      </c>
      <c r="AF94" s="62"/>
      <c r="AG94" s="62"/>
      <c r="AI94" s="63"/>
      <c r="AN94" s="101"/>
      <c r="AO94" s="51">
        <f t="shared" si="19"/>
        <v>3.8</v>
      </c>
      <c r="AP94" s="63">
        <f t="shared" si="11"/>
        <v>5.9</v>
      </c>
      <c r="AQ94" s="63">
        <f t="shared" si="11"/>
        <v>4.7199999999999989</v>
      </c>
      <c r="AR94" s="63">
        <f t="shared" si="11"/>
        <v>16</v>
      </c>
      <c r="AS94" s="63">
        <f t="shared" si="11"/>
        <v>3.8589999999999995</v>
      </c>
      <c r="AT94" s="63">
        <f t="shared" si="11"/>
        <v>4.0519499999999997</v>
      </c>
      <c r="AU94" s="63">
        <f t="shared" si="11"/>
        <v>14.2</v>
      </c>
      <c r="BG94" s="51">
        <f t="shared" si="20"/>
        <v>3.8</v>
      </c>
      <c r="BH94" s="63">
        <f t="shared" si="21"/>
        <v>132.01742777843816</v>
      </c>
      <c r="BI94" s="63">
        <f t="shared" si="22"/>
        <v>127.66419223286019</v>
      </c>
      <c r="BJ94" s="63">
        <f t="shared" si="23"/>
        <v>23.654932087590502</v>
      </c>
      <c r="BK94" s="63">
        <f t="shared" si="24"/>
        <v>500.29542449441425</v>
      </c>
      <c r="BL94" s="63">
        <f t="shared" si="25"/>
        <v>479.36468333784654</v>
      </c>
      <c r="BM94" s="63">
        <f t="shared" si="26"/>
        <v>75.287248979291306</v>
      </c>
    </row>
    <row r="95" spans="3:65" ht="15.75">
      <c r="C95" s="97">
        <f t="shared" ref="C95:C98" si="62">C94</f>
        <v>0.7</v>
      </c>
      <c r="D95" s="95" t="str">
        <f t="shared" si="27"/>
        <v>RH-07</v>
      </c>
      <c r="E95" s="42" t="s">
        <v>59</v>
      </c>
      <c r="F95" s="64">
        <f>MAX(TREND(CHOOSE({1;2},F$29,F$37),CHOOSE({1;2},$R$27,$R$35),$C95)*(1+$G$19),0)</f>
        <v>0</v>
      </c>
      <c r="G95" s="65">
        <f>MAX(TREND(CHOOSE({1;2},G$29,G$37),CHOOSE({1;2},$R$27,$R$35),$C95)*(1+$G$19),0)</f>
        <v>0</v>
      </c>
      <c r="H95" s="65">
        <f>MAX(TREND(CHOOSE({1;2},H$29,H$37),CHOOSE({1;2},$R$27,$R$35),$C95)*(1+$G$19),0)</f>
        <v>0</v>
      </c>
      <c r="I95" s="65">
        <f>MAX(TREND(CHOOSE({1;2},I$29,I$37),CHOOSE({1;2},$R$27,$R$35),$C95)*(1+$G$19),0)</f>
        <v>0</v>
      </c>
      <c r="J95" s="65">
        <f>MAX(TREND(CHOOSE({1;2},J$29,J$37),CHOOSE({1;2},$R$27,$R$35),$C95)*(1+$G$19),0)</f>
        <v>0</v>
      </c>
      <c r="K95" s="65">
        <f>MAX(TREND(CHOOSE({1;2},K$29,K$37),CHOOSE({1;2},$R$27,$R$35),$C95)*(1+$G$19),0)</f>
        <v>0</v>
      </c>
      <c r="L95" s="65">
        <f>MAX(TREND(CHOOSE({1;2},L$29,L$37),CHOOSE({1;2},$R$27,$R$35),$C95)*(1+$G$19),0)</f>
        <v>0</v>
      </c>
      <c r="M95" s="65">
        <f>MAX(TREND(CHOOSE({1;2},M$29,M$37),CHOOSE({1;2},$R$27,$R$35),$C95)*(1+$G$19),0)</f>
        <v>0</v>
      </c>
      <c r="N95" s="65">
        <f>MAX(TREND(CHOOSE({1;2},N$29,N$37),CHOOSE({1;2},$R$27,$R$35),$C95)*(1+$G$19),0)</f>
        <v>0</v>
      </c>
      <c r="O95" s="66">
        <f t="shared" si="59"/>
        <v>0</v>
      </c>
      <c r="P95" s="66">
        <f t="shared" si="60"/>
        <v>0</v>
      </c>
      <c r="Q95" s="67">
        <f t="shared" si="61"/>
        <v>0</v>
      </c>
      <c r="R95" s="117">
        <f>FORECAST(C95,$F$8:$G$8,$F$5:$G$5)</f>
        <v>10.8</v>
      </c>
      <c r="T95" s="51"/>
      <c r="W95" s="128"/>
      <c r="X95" s="51">
        <f t="shared" si="40"/>
        <v>3.9</v>
      </c>
      <c r="Y95">
        <f t="shared" si="10"/>
        <v>577.16088501515867</v>
      </c>
      <c r="Z95">
        <f t="shared" si="10"/>
        <v>468.71292747439674</v>
      </c>
      <c r="AA95">
        <f t="shared" si="10"/>
        <v>246.75906213591387</v>
      </c>
      <c r="AB95">
        <f t="shared" si="10"/>
        <v>1555.0151213496626</v>
      </c>
      <c r="AC95">
        <f t="shared" si="10"/>
        <v>1554.6310254612333</v>
      </c>
      <c r="AD95">
        <f t="shared" si="10"/>
        <v>573.05469272410323</v>
      </c>
      <c r="AN95" s="101"/>
      <c r="AO95" s="51">
        <f t="shared" si="19"/>
        <v>3.9</v>
      </c>
      <c r="AP95" s="63">
        <f t="shared" si="11"/>
        <v>5.95</v>
      </c>
      <c r="AQ95" s="63">
        <f t="shared" si="11"/>
        <v>4.76</v>
      </c>
      <c r="AR95" s="63">
        <f t="shared" si="11"/>
        <v>16</v>
      </c>
      <c r="AS95" s="63">
        <f t="shared" si="11"/>
        <v>3.8844999999999996</v>
      </c>
      <c r="AT95" s="63">
        <f t="shared" si="11"/>
        <v>4.0787250000000004</v>
      </c>
      <c r="AU95" s="63">
        <f t="shared" si="11"/>
        <v>14.6</v>
      </c>
      <c r="BG95" s="51">
        <f t="shared" si="20"/>
        <v>3.9</v>
      </c>
      <c r="BH95" s="63">
        <f t="shared" si="21"/>
        <v>133.34596931944077</v>
      </c>
      <c r="BI95" s="63">
        <f t="shared" si="22"/>
        <v>128.51599091128173</v>
      </c>
      <c r="BJ95" s="63">
        <f t="shared" si="23"/>
        <v>31.539909450120692</v>
      </c>
      <c r="BK95" s="63">
        <f t="shared" si="24"/>
        <v>502.54802528406697</v>
      </c>
      <c r="BL95" s="63">
        <f t="shared" si="25"/>
        <v>482.66643677238727</v>
      </c>
      <c r="BM95" s="63">
        <f t="shared" si="26"/>
        <v>76.274559650799972</v>
      </c>
    </row>
    <row r="96" spans="3:65" ht="15.75">
      <c r="C96" s="97">
        <f t="shared" si="62"/>
        <v>0.7</v>
      </c>
      <c r="D96" s="95" t="str">
        <f t="shared" si="27"/>
        <v>LA-07</v>
      </c>
      <c r="E96" s="42" t="s">
        <v>61</v>
      </c>
      <c r="F96" s="64">
        <f>MAX(TREND(CHOOSE({1;2},F$30,F$38),CHOOSE({1;2},$R$27,$R$35),$C96)*(1+$G$19),0)</f>
        <v>0</v>
      </c>
      <c r="G96" s="65">
        <f>MAX(TREND(CHOOSE({1;2},G$30,G$38),CHOOSE({1;2},$R$27,$R$35),$C96)*(1+$G$19),0)</f>
        <v>0</v>
      </c>
      <c r="H96" s="65">
        <f>MAX(TREND(CHOOSE({1;2},H$30,H$38),CHOOSE({1;2},$R$27,$R$35),$C96)*(1+$G$19),0)</f>
        <v>0</v>
      </c>
      <c r="I96" s="65">
        <f>MAX(TREND(CHOOSE({1;2},I$30,I$38),CHOOSE({1;2},$R$27,$R$35),$C96)*(1+$G$19),0)</f>
        <v>0</v>
      </c>
      <c r="J96" s="65">
        <f>MAX(TREND(CHOOSE({1;2},J$30,J$38),CHOOSE({1;2},$R$27,$R$35),$C96)*(1+$G$19),0)</f>
        <v>0</v>
      </c>
      <c r="K96" s="65">
        <f>MAX(TREND(CHOOSE({1;2},K$30,K$38),CHOOSE({1;2},$R$27,$R$35),$C96)*(1+$G$19),0)</f>
        <v>0</v>
      </c>
      <c r="L96" s="65">
        <f>MAX(TREND(CHOOSE({1;2},L$30,L$38),CHOOSE({1;2},$R$27,$R$35),$C96)*(1+$G$19),0)</f>
        <v>0</v>
      </c>
      <c r="M96" s="65">
        <f>MAX(TREND(CHOOSE({1;2},M$30,M$38),CHOOSE({1;2},$R$27,$R$35),$C96)*(1+$G$19),0)</f>
        <v>0</v>
      </c>
      <c r="N96" s="65">
        <f>MAX(TREND(CHOOSE({1;2},N$30,N$38),CHOOSE({1;2},$R$27,$R$35),$C96)*(1+$G$19),0)</f>
        <v>0</v>
      </c>
      <c r="O96" s="66">
        <f t="shared" si="59"/>
        <v>0</v>
      </c>
      <c r="P96" s="66">
        <f t="shared" si="60"/>
        <v>0</v>
      </c>
      <c r="Q96" s="67">
        <f t="shared" si="61"/>
        <v>0</v>
      </c>
      <c r="R96" s="117">
        <f>FORECAST(C96,$F$10:$G$10,$F$5:$G$5)</f>
        <v>2.9580000000000002</v>
      </c>
      <c r="T96" s="51"/>
      <c r="W96" s="128"/>
      <c r="X96" s="51">
        <f t="shared" si="40"/>
        <v>4</v>
      </c>
      <c r="Y96">
        <f t="shared" si="10"/>
        <v>586.48796261952145</v>
      </c>
      <c r="Z96">
        <f t="shared" si="10"/>
        <v>474.91743684154324</v>
      </c>
      <c r="AA96">
        <f t="shared" ref="Z96:AD111" si="63">INDEX($D$56:$Q$656,MATCH(AA$56&amp;"-"&amp;TEXT($X96*10,"00"),$D$56:$D$656,0),MATCH($X$56,$D$56:$Q$56,0))</f>
        <v>308.44882766989247</v>
      </c>
      <c r="AB96">
        <f t="shared" si="63"/>
        <v>1570.3923145007891</v>
      </c>
      <c r="AC96">
        <f t="shared" si="63"/>
        <v>1573.5691875272496</v>
      </c>
      <c r="AD96">
        <f t="shared" si="63"/>
        <v>587.7484027939521</v>
      </c>
      <c r="AF96" s="62"/>
      <c r="AN96" s="101"/>
      <c r="AO96" s="51">
        <f t="shared" si="19"/>
        <v>4</v>
      </c>
      <c r="AP96" s="63">
        <f t="shared" si="11"/>
        <v>6</v>
      </c>
      <c r="AQ96" s="63">
        <f t="shared" si="11"/>
        <v>4.7999999999999989</v>
      </c>
      <c r="AR96" s="63">
        <f t="shared" ref="AQ96:AU111" si="64">VLOOKUP(AR$56&amp;"-"&amp;TEXT($AO96*10,"00"),$D$56:$R$656,15,0)</f>
        <v>16</v>
      </c>
      <c r="AS96" s="63">
        <f t="shared" si="64"/>
        <v>3.9099999999999997</v>
      </c>
      <c r="AT96" s="63">
        <f t="shared" si="64"/>
        <v>4.1055000000000001</v>
      </c>
      <c r="AU96" s="63">
        <f t="shared" si="64"/>
        <v>15</v>
      </c>
      <c r="BG96" s="51">
        <f t="shared" si="20"/>
        <v>4</v>
      </c>
      <c r="BH96" s="63">
        <f t="shared" si="21"/>
        <v>134.66196471130627</v>
      </c>
      <c r="BI96" s="63">
        <f t="shared" si="22"/>
        <v>129.35978308157758</v>
      </c>
      <c r="BJ96" s="63">
        <f t="shared" si="23"/>
        <v>39.424886812650882</v>
      </c>
      <c r="BK96" s="63">
        <f t="shared" si="24"/>
        <v>504.78291014982921</v>
      </c>
      <c r="BL96" s="63">
        <f t="shared" si="25"/>
        <v>485.93949204041684</v>
      </c>
      <c r="BM96" s="63">
        <f t="shared" si="26"/>
        <v>77.273502374841414</v>
      </c>
    </row>
    <row r="97" spans="3:65" ht="15.75">
      <c r="C97" s="97">
        <f t="shared" si="62"/>
        <v>0.7</v>
      </c>
      <c r="D97" s="95" t="str">
        <f t="shared" si="27"/>
        <v>EM-07</v>
      </c>
      <c r="E97" s="42" t="s">
        <v>63</v>
      </c>
      <c r="F97" s="64">
        <f>MAX(TREND(CHOOSE({1;2},F$31,F$39),CHOOSE({1;2},$R$27,$R$35),$C97)*(1+$G$19),0)</f>
        <v>0</v>
      </c>
      <c r="G97" s="65">
        <f>MAX(TREND(CHOOSE({1;2},G$31,G$39),CHOOSE({1;2},$R$27,$R$35),$C97)*(1+$G$19),0)</f>
        <v>0</v>
      </c>
      <c r="H97" s="65">
        <f>MAX(TREND(CHOOSE({1;2},H$31,H$39),CHOOSE({1;2},$R$27,$R$35),$C97)*(1+$G$19),0)</f>
        <v>0</v>
      </c>
      <c r="I97" s="65">
        <f>MAX(TREND(CHOOSE({1;2},I$31,I$39),CHOOSE({1;2},$R$27,$R$35),$C97)*(1+$G$19),0)</f>
        <v>0</v>
      </c>
      <c r="J97" s="65">
        <f>MAX(TREND(CHOOSE({1;2},J$31,J$39),CHOOSE({1;2},$R$27,$R$35),$C97)*(1+$G$19),0)</f>
        <v>0</v>
      </c>
      <c r="K97" s="65">
        <f>MAX(TREND(CHOOSE({1;2},K$31,K$39),CHOOSE({1;2},$R$27,$R$35),$C97)*(1+$G$19),0)</f>
        <v>0</v>
      </c>
      <c r="L97" s="65">
        <f>MAX(TREND(CHOOSE({1;2},L$31,L$39),CHOOSE({1;2},$R$27,$R$35),$C97)*(1+$G$19),0)</f>
        <v>0</v>
      </c>
      <c r="M97" s="65">
        <f>MAX(TREND(CHOOSE({1;2},M$31,M$39),CHOOSE({1;2},$R$27,$R$35),$C97)*(1+$G$19),0)</f>
        <v>0</v>
      </c>
      <c r="N97" s="65">
        <f>MAX(TREND(CHOOSE({1;2},N$31,N$39),CHOOSE({1;2},$R$27,$R$35),$C97)*(1+$G$19),0)</f>
        <v>0</v>
      </c>
      <c r="O97" s="66">
        <f t="shared" si="59"/>
        <v>0</v>
      </c>
      <c r="P97" s="66">
        <f t="shared" si="60"/>
        <v>0</v>
      </c>
      <c r="Q97" s="67">
        <f t="shared" si="61"/>
        <v>0</v>
      </c>
      <c r="R97" s="117">
        <f>FORECAST(C97,$F$9:$G$9,$F$5:$G$5)</f>
        <v>3.1058999999999997</v>
      </c>
      <c r="T97" s="51"/>
      <c r="W97" s="128"/>
      <c r="X97" s="51">
        <f t="shared" si="40"/>
        <v>4.0999999999999996</v>
      </c>
      <c r="Y97">
        <f t="shared" si="10"/>
        <v>595.81504022388435</v>
      </c>
      <c r="Z97">
        <f t="shared" si="63"/>
        <v>481.12194620868968</v>
      </c>
      <c r="AA97">
        <f t="shared" si="63"/>
        <v>370.1385932038711</v>
      </c>
      <c r="AB97">
        <f t="shared" si="63"/>
        <v>1585.7695076519158</v>
      </c>
      <c r="AC97">
        <f t="shared" si="63"/>
        <v>1592.5073495932656</v>
      </c>
      <c r="AD97">
        <f t="shared" si="63"/>
        <v>602.44211286380084</v>
      </c>
      <c r="AF97" s="62"/>
      <c r="AG97" s="62"/>
      <c r="AI97" s="63"/>
      <c r="AN97" s="101"/>
      <c r="AO97" s="51">
        <f t="shared" si="19"/>
        <v>4.0999999999999996</v>
      </c>
      <c r="AP97" s="63">
        <f t="shared" si="11"/>
        <v>6.01</v>
      </c>
      <c r="AQ97" s="63">
        <f t="shared" si="64"/>
        <v>4.8079999999999998</v>
      </c>
      <c r="AR97" s="63">
        <f t="shared" si="64"/>
        <v>16.018666666666668</v>
      </c>
      <c r="AS97" s="63">
        <f t="shared" si="64"/>
        <v>3.9230333333333336</v>
      </c>
      <c r="AT97" s="63">
        <f t="shared" si="64"/>
        <v>4.1191849999999999</v>
      </c>
      <c r="AU97" s="63">
        <f t="shared" si="64"/>
        <v>15.083333333333332</v>
      </c>
      <c r="BG97" s="51">
        <f t="shared" si="20"/>
        <v>4.0999999999999996</v>
      </c>
      <c r="BH97" s="63">
        <f t="shared" si="21"/>
        <v>136.63482730187766</v>
      </c>
      <c r="BI97" s="63">
        <f t="shared" si="22"/>
        <v>130.87783102569193</v>
      </c>
      <c r="BJ97" s="63">
        <f t="shared" si="23"/>
        <v>47.286483278010934</v>
      </c>
      <c r="BK97" s="63">
        <f t="shared" si="24"/>
        <v>508.32831688050504</v>
      </c>
      <c r="BL97" s="63">
        <f t="shared" si="25"/>
        <v>490.45292803463087</v>
      </c>
      <c r="BM97" s="63">
        <f t="shared" si="26"/>
        <v>79.00861572701703</v>
      </c>
    </row>
    <row r="98" spans="3:65" ht="15.75">
      <c r="C98" s="98">
        <f t="shared" si="62"/>
        <v>0.7</v>
      </c>
      <c r="D98" s="96" t="str">
        <f t="shared" si="27"/>
        <v>TF-07</v>
      </c>
      <c r="E98" s="47" t="s">
        <v>65</v>
      </c>
      <c r="F98" s="104">
        <f>MAX(TREND(CHOOSE({1;2},F$62,F$32),CHOOSE({1;2},$Q$62,$R$32),$C98)*(1+$G$19),0)</f>
        <v>102.85597048894159</v>
      </c>
      <c r="G98" s="105">
        <f>F98</f>
        <v>102.85597048894159</v>
      </c>
      <c r="H98" s="105">
        <f t="shared" ref="H98:K98" si="65">G98</f>
        <v>102.85597048894159</v>
      </c>
      <c r="I98" s="105">
        <f t="shared" si="65"/>
        <v>102.85597048894159</v>
      </c>
      <c r="J98" s="105">
        <f t="shared" si="65"/>
        <v>102.85597048894159</v>
      </c>
      <c r="K98" s="105">
        <f t="shared" si="65"/>
        <v>102.85597048894159</v>
      </c>
      <c r="L98" s="105">
        <f t="shared" ref="L98" si="66">L$32</f>
        <v>0</v>
      </c>
      <c r="M98" s="105">
        <f>K98</f>
        <v>102.85597048894159</v>
      </c>
      <c r="N98" s="105">
        <f>M98</f>
        <v>102.85597048894159</v>
      </c>
      <c r="O98" s="106">
        <f t="shared" si="59"/>
        <v>102.85597048894159</v>
      </c>
      <c r="P98" s="106">
        <f t="shared" si="60"/>
        <v>102.85597048894159</v>
      </c>
      <c r="Q98" s="107">
        <f t="shared" si="61"/>
        <v>102.85597048894159</v>
      </c>
      <c r="R98" s="118">
        <f>FORECAST(C98,$F$11:$G$11,$F$5:$G$5)</f>
        <v>4.2699999999999987</v>
      </c>
      <c r="T98" s="51"/>
      <c r="W98" s="128"/>
      <c r="X98" s="51">
        <f t="shared" si="40"/>
        <v>4.2</v>
      </c>
      <c r="Y98">
        <f t="shared" si="10"/>
        <v>605.14211782824725</v>
      </c>
      <c r="Z98">
        <f t="shared" si="63"/>
        <v>487.32645557583612</v>
      </c>
      <c r="AA98">
        <f t="shared" si="63"/>
        <v>431.82835873784967</v>
      </c>
      <c r="AB98">
        <f t="shared" si="63"/>
        <v>1601.1467008030424</v>
      </c>
      <c r="AC98">
        <f t="shared" si="63"/>
        <v>1611.4455116592819</v>
      </c>
      <c r="AD98">
        <f t="shared" si="63"/>
        <v>617.13582293364971</v>
      </c>
      <c r="AF98" s="62"/>
      <c r="AG98" s="62"/>
      <c r="AI98" s="63"/>
      <c r="AN98" s="101"/>
      <c r="AO98" s="51">
        <f t="shared" si="19"/>
        <v>4.2</v>
      </c>
      <c r="AP98" s="63">
        <f t="shared" si="11"/>
        <v>6.02</v>
      </c>
      <c r="AQ98" s="63">
        <f t="shared" si="64"/>
        <v>4.8159999999999998</v>
      </c>
      <c r="AR98" s="63">
        <f t="shared" si="64"/>
        <v>16.037333333333336</v>
      </c>
      <c r="AS98" s="63">
        <f t="shared" si="64"/>
        <v>3.936066666666667</v>
      </c>
      <c r="AT98" s="63">
        <f t="shared" si="64"/>
        <v>4.1328700000000005</v>
      </c>
      <c r="AU98" s="63">
        <f t="shared" si="64"/>
        <v>15.166666666666666</v>
      </c>
      <c r="BG98" s="51">
        <f t="shared" si="20"/>
        <v>4.2</v>
      </c>
      <c r="BH98" s="63">
        <f t="shared" si="21"/>
        <v>138.60299272754727</v>
      </c>
      <c r="BI98" s="63">
        <f t="shared" si="22"/>
        <v>132.39203255460805</v>
      </c>
      <c r="BJ98" s="63">
        <f t="shared" si="23"/>
        <v>55.140361474857571</v>
      </c>
      <c r="BK98" s="63">
        <f t="shared" si="24"/>
        <v>511.85607475873331</v>
      </c>
      <c r="BL98" s="63">
        <f t="shared" si="25"/>
        <v>494.94367398133511</v>
      </c>
      <c r="BM98" s="63">
        <f t="shared" si="26"/>
        <v>80.736713803809579</v>
      </c>
    </row>
    <row r="99" spans="3:65" ht="15.75">
      <c r="C99" s="93">
        <f>ROUND(C93+0.1,2)</f>
        <v>0.8</v>
      </c>
      <c r="D99" s="94" t="str">
        <f t="shared" si="27"/>
        <v>MT-08</v>
      </c>
      <c r="E99" s="35" t="s">
        <v>55</v>
      </c>
      <c r="F99" s="59">
        <f>MAX(TREND(CHOOSE({1;2},F$27,F$35),CHOOSE({1;2},$R$27,$R$35),$C99)*(1+$G$19),0)</f>
        <v>24.567862969795168</v>
      </c>
      <c r="G99" s="57">
        <f>MAX(TREND(CHOOSE({1;2},G$27,G$35),CHOOSE({1;2},$R$27,$R$35),$C99)*(1+$G$19),0)</f>
        <v>27.278579873416298</v>
      </c>
      <c r="H99" s="57">
        <f>MAX(TREND(CHOOSE({1;2},H$27,H$35),CHOOSE({1;2},$R$27,$R$35),$C99)*(1+$G$19),0)</f>
        <v>26.296253328458125</v>
      </c>
      <c r="I99" s="57">
        <f>MAX(TREND(CHOOSE({1;2},I$27,I$35),CHOOSE({1;2},$R$27,$R$35),$C99)*(1+$G$19),0)</f>
        <v>28.621852992221555</v>
      </c>
      <c r="J99" s="57">
        <f>MAX(TREND(CHOOSE({1;2},J$27,J$35),CHOOSE({1;2},$R$27,$R$35),$C99)*(1+$G$19),0)</f>
        <v>28.403057470882175</v>
      </c>
      <c r="K99" s="57">
        <f>MAX(TREND(CHOOSE({1;2},K$27,K$35),CHOOSE({1;2},$R$27,$R$35),$C99)*(1+$G$19),0)</f>
        <v>28.147011645028549</v>
      </c>
      <c r="L99" s="57">
        <f>MAX(TREND(CHOOSE({1;2},L$27,L$35),CHOOSE({1;2},$R$27,$R$35),$C99)*(1+$G$19),0)</f>
        <v>28.073956384899155</v>
      </c>
      <c r="M99" s="57">
        <f>MAX(TREND(CHOOSE({1;2},M$27,M$35),CHOOSE({1;2},$R$27,$R$35),$C99)*(1+$G$19),0)</f>
        <v>29.010124745191987</v>
      </c>
      <c r="N99" s="57">
        <f>MAX(TREND(CHOOSE({1;2},N$27,N$35),CHOOSE({1;2},$R$27,$R$35),$C99)*(1+$G$19),0)</f>
        <v>28.778490130667777</v>
      </c>
      <c r="O99" s="60">
        <f>N99</f>
        <v>28.778490130667777</v>
      </c>
      <c r="P99" s="60">
        <f>O99</f>
        <v>28.778490130667777</v>
      </c>
      <c r="Q99" s="61">
        <f>F99</f>
        <v>24.567862969795168</v>
      </c>
      <c r="R99" s="116">
        <f>FORECAST(C99,$F$7:$G$7,$F$5:$G$5)</f>
        <v>3.5</v>
      </c>
      <c r="T99" s="51"/>
      <c r="W99" s="128"/>
      <c r="X99" s="51">
        <f t="shared" si="40"/>
        <v>4.3</v>
      </c>
      <c r="Y99">
        <f t="shared" si="10"/>
        <v>614.46919543261004</v>
      </c>
      <c r="Z99">
        <f t="shared" si="63"/>
        <v>493.53096494298256</v>
      </c>
      <c r="AA99">
        <f t="shared" si="63"/>
        <v>493.5181242718283</v>
      </c>
      <c r="AB99">
        <f t="shared" si="63"/>
        <v>1616.5238939541691</v>
      </c>
      <c r="AC99">
        <f t="shared" si="63"/>
        <v>1630.383673725298</v>
      </c>
      <c r="AD99">
        <f t="shared" si="63"/>
        <v>631.82953300349845</v>
      </c>
      <c r="AF99" s="62"/>
      <c r="AG99" s="62"/>
      <c r="AI99" s="63"/>
      <c r="AN99" s="101"/>
      <c r="AO99" s="51">
        <f t="shared" si="19"/>
        <v>4.3</v>
      </c>
      <c r="AP99" s="63">
        <f t="shared" si="11"/>
        <v>6.0299999999999994</v>
      </c>
      <c r="AQ99" s="63">
        <f t="shared" si="64"/>
        <v>4.8239999999999998</v>
      </c>
      <c r="AR99" s="63">
        <f t="shared" si="64"/>
        <v>16.056000000000001</v>
      </c>
      <c r="AS99" s="63">
        <f t="shared" si="64"/>
        <v>3.9491000000000005</v>
      </c>
      <c r="AT99" s="63">
        <f t="shared" si="64"/>
        <v>4.1465550000000002</v>
      </c>
      <c r="AU99" s="63">
        <f t="shared" si="64"/>
        <v>15.249999999999998</v>
      </c>
      <c r="BG99" s="51">
        <f t="shared" si="20"/>
        <v>4.3</v>
      </c>
      <c r="BH99" s="63">
        <f t="shared" si="21"/>
        <v>140.56648506899148</v>
      </c>
      <c r="BI99" s="63">
        <f t="shared" si="22"/>
        <v>133.90240718814883</v>
      </c>
      <c r="BJ99" s="63">
        <f t="shared" si="23"/>
        <v>62.986553394540444</v>
      </c>
      <c r="BK99" s="63">
        <f t="shared" si="24"/>
        <v>515.36636162391108</v>
      </c>
      <c r="BL99" s="63">
        <f t="shared" si="25"/>
        <v>499.41195853657018</v>
      </c>
      <c r="BM99" s="63">
        <f t="shared" si="26"/>
        <v>82.457936823494236</v>
      </c>
    </row>
    <row r="100" spans="3:65" ht="15.75">
      <c r="C100" s="97">
        <f>C99</f>
        <v>0.8</v>
      </c>
      <c r="D100" s="95" t="str">
        <f t="shared" si="27"/>
        <v>HT-08</v>
      </c>
      <c r="E100" s="42" t="s">
        <v>57</v>
      </c>
      <c r="F100" s="64">
        <f>MAX(TREND(CHOOSE({1;2},F$28,F$36),CHOOSE({1;2},$R$27,$R$35),$C100)*(1+$G$19),0)</f>
        <v>54.133523171440366</v>
      </c>
      <c r="G100" s="65">
        <f>MAX(TREND(CHOOSE({1;2},G$28,G$36),CHOOSE({1;2},$R$27,$R$35),$C100)*(1+$G$19),0)</f>
        <v>54.133523171440331</v>
      </c>
      <c r="H100" s="65">
        <f>MAX(TREND(CHOOSE({1;2},H$28,H$36),CHOOSE({1;2},$R$27,$R$35),$C100)*(1+$G$19),0)</f>
        <v>54.133523171440267</v>
      </c>
      <c r="I100" s="65">
        <f>MAX(TREND(CHOOSE({1;2},I$28,I$36),CHOOSE({1;2},$R$27,$R$35),$C100)*(1+$G$19),0)</f>
        <v>54.133523171440331</v>
      </c>
      <c r="J100" s="65">
        <f>MAX(TREND(CHOOSE({1;2},J$28,J$36),CHOOSE({1;2},$R$27,$R$35),$C100)*(1+$G$19),0)</f>
        <v>54.133523171440331</v>
      </c>
      <c r="K100" s="65">
        <f>MAX(TREND(CHOOSE({1;2},K$28,K$36),CHOOSE({1;2},$R$27,$R$35),$C100)*(1+$G$19),0)</f>
        <v>54.133523171440146</v>
      </c>
      <c r="L100" s="65">
        <f>MAX(TREND(CHOOSE({1;2},L$28,L$36),CHOOSE({1;2},$R$27,$R$35),$C100)*(1+$G$19),0)</f>
        <v>54.133523171440231</v>
      </c>
      <c r="M100" s="65">
        <f>MAX(TREND(CHOOSE({1;2},M$28,M$36),CHOOSE({1;2},$R$27,$R$35),$C100)*(1+$G$19),0)</f>
        <v>54.133523171440295</v>
      </c>
      <c r="N100" s="65">
        <f>MAX(TREND(CHOOSE({1;2},N$28,N$36),CHOOSE({1;2},$R$27,$R$35),$C100)*(1+$G$19),0)</f>
        <v>54.133523171440146</v>
      </c>
      <c r="O100" s="66">
        <f t="shared" ref="O100:O104" si="67">N100</f>
        <v>54.133523171440146</v>
      </c>
      <c r="P100" s="66">
        <f t="shared" ref="P100:P104" si="68">O100</f>
        <v>54.133523171440146</v>
      </c>
      <c r="Q100" s="67">
        <f t="shared" ref="Q100:Q104" si="69">F100</f>
        <v>54.133523171440366</v>
      </c>
      <c r="R100" s="117">
        <f>FORECAST(C100,$F$6:$G$6,$F$5:$G$5)</f>
        <v>2.8</v>
      </c>
      <c r="T100" s="51"/>
      <c r="W100" s="128"/>
      <c r="X100" s="51">
        <f t="shared" si="40"/>
        <v>4.4000000000000004</v>
      </c>
      <c r="Y100">
        <f t="shared" si="10"/>
        <v>623.79627303697293</v>
      </c>
      <c r="Z100">
        <f t="shared" si="63"/>
        <v>499.73547431012906</v>
      </c>
      <c r="AA100">
        <f t="shared" si="63"/>
        <v>555.20788980580687</v>
      </c>
      <c r="AB100">
        <f t="shared" si="63"/>
        <v>1631.9010871052958</v>
      </c>
      <c r="AC100">
        <f t="shared" si="63"/>
        <v>1649.3218357913145</v>
      </c>
      <c r="AD100">
        <f t="shared" si="63"/>
        <v>646.52324307334732</v>
      </c>
      <c r="AF100" s="62"/>
      <c r="AG100" s="62"/>
      <c r="AI100" s="63"/>
      <c r="AN100" s="101"/>
      <c r="AO100" s="51">
        <f t="shared" si="19"/>
        <v>4.4000000000000004</v>
      </c>
      <c r="AP100" s="63">
        <f t="shared" si="11"/>
        <v>6.0399999999999991</v>
      </c>
      <c r="AQ100" s="63">
        <f t="shared" si="64"/>
        <v>4.8319999999999999</v>
      </c>
      <c r="AR100" s="63">
        <f t="shared" si="64"/>
        <v>16.074666666666669</v>
      </c>
      <c r="AS100" s="63">
        <f t="shared" si="64"/>
        <v>3.9621333333333335</v>
      </c>
      <c r="AT100" s="63">
        <f t="shared" si="64"/>
        <v>4.1602399999999999</v>
      </c>
      <c r="AU100" s="63">
        <f t="shared" si="64"/>
        <v>15.333333333333332</v>
      </c>
      <c r="BG100" s="51">
        <f t="shared" si="20"/>
        <v>4.4000000000000004</v>
      </c>
      <c r="BH100" s="63">
        <f t="shared" si="21"/>
        <v>142.52532824730636</v>
      </c>
      <c r="BI100" s="63">
        <f t="shared" si="22"/>
        <v>135.40897431683001</v>
      </c>
      <c r="BJ100" s="63">
        <f t="shared" si="23"/>
        <v>70.825090876284079</v>
      </c>
      <c r="BK100" s="63">
        <f t="shared" si="24"/>
        <v>518.85935297502692</v>
      </c>
      <c r="BL100" s="63">
        <f t="shared" si="25"/>
        <v>503.85800734716247</v>
      </c>
      <c r="BM100" s="63">
        <f t="shared" si="26"/>
        <v>84.172421877715394</v>
      </c>
    </row>
    <row r="101" spans="3:65" ht="15.75">
      <c r="C101" s="97">
        <f t="shared" ref="C101:C104" si="70">C100</f>
        <v>0.8</v>
      </c>
      <c r="D101" s="95" t="str">
        <f t="shared" si="27"/>
        <v>RH-08</v>
      </c>
      <c r="E101" s="42" t="s">
        <v>59</v>
      </c>
      <c r="F101" s="64">
        <f>MAX(TREND(CHOOSE({1;2},F$29,F$37),CHOOSE({1;2},$R$27,$R$35),$C101)*(1+$G$19),0)</f>
        <v>0</v>
      </c>
      <c r="G101" s="65">
        <f>MAX(TREND(CHOOSE({1;2},G$29,G$37),CHOOSE({1;2},$R$27,$R$35),$C101)*(1+$G$19),0)</f>
        <v>0</v>
      </c>
      <c r="H101" s="65">
        <f>MAX(TREND(CHOOSE({1;2},H$29,H$37),CHOOSE({1;2},$R$27,$R$35),$C101)*(1+$G$19),0)</f>
        <v>0</v>
      </c>
      <c r="I101" s="65">
        <f>MAX(TREND(CHOOSE({1;2},I$29,I$37),CHOOSE({1;2},$R$27,$R$35),$C101)*(1+$G$19),0)</f>
        <v>0</v>
      </c>
      <c r="J101" s="65">
        <f>MAX(TREND(CHOOSE({1;2},J$29,J$37),CHOOSE({1;2},$R$27,$R$35),$C101)*(1+$G$19),0)</f>
        <v>0</v>
      </c>
      <c r="K101" s="65">
        <f>MAX(TREND(CHOOSE({1;2},K$29,K$37),CHOOSE({1;2},$R$27,$R$35),$C101)*(1+$G$19),0)</f>
        <v>0</v>
      </c>
      <c r="L101" s="65">
        <f>MAX(TREND(CHOOSE({1;2},L$29,L$37),CHOOSE({1;2},$R$27,$R$35),$C101)*(1+$G$19),0)</f>
        <v>0</v>
      </c>
      <c r="M101" s="65">
        <f>MAX(TREND(CHOOSE({1;2},M$29,M$37),CHOOSE({1;2},$R$27,$R$35),$C101)*(1+$G$19),0)</f>
        <v>0</v>
      </c>
      <c r="N101" s="65">
        <f>MAX(TREND(CHOOSE({1;2},N$29,N$37),CHOOSE({1;2},$R$27,$R$35),$C101)*(1+$G$19),0)</f>
        <v>0</v>
      </c>
      <c r="O101" s="66">
        <f t="shared" si="67"/>
        <v>0</v>
      </c>
      <c r="P101" s="66">
        <f t="shared" si="68"/>
        <v>0</v>
      </c>
      <c r="Q101" s="67">
        <f t="shared" si="69"/>
        <v>0</v>
      </c>
      <c r="R101" s="117">
        <f>FORECAST(C101,$F$8:$G$8,$F$5:$G$5)</f>
        <v>11.2</v>
      </c>
      <c r="T101" s="51"/>
      <c r="W101" s="128"/>
      <c r="X101" s="51">
        <f t="shared" si="40"/>
        <v>4.5</v>
      </c>
      <c r="Y101">
        <f t="shared" si="10"/>
        <v>633.12335064133583</v>
      </c>
      <c r="Z101">
        <f t="shared" si="63"/>
        <v>505.93998367727545</v>
      </c>
      <c r="AA101">
        <f t="shared" si="63"/>
        <v>616.8976553397855</v>
      </c>
      <c r="AB101">
        <f t="shared" si="63"/>
        <v>1647.2782802564222</v>
      </c>
      <c r="AC101">
        <f t="shared" si="63"/>
        <v>1668.2599978573307</v>
      </c>
      <c r="AD101">
        <f t="shared" si="63"/>
        <v>661.21695314319606</v>
      </c>
      <c r="AF101" s="62"/>
      <c r="AG101" s="62"/>
      <c r="AI101" s="63"/>
      <c r="AN101" s="101"/>
      <c r="AO101" s="51">
        <f t="shared" si="19"/>
        <v>4.5</v>
      </c>
      <c r="AP101" s="63">
        <f t="shared" si="11"/>
        <v>6.05</v>
      </c>
      <c r="AQ101" s="63">
        <f t="shared" si="64"/>
        <v>4.84</v>
      </c>
      <c r="AR101" s="63">
        <f t="shared" si="64"/>
        <v>16.093333333333337</v>
      </c>
      <c r="AS101" s="63">
        <f t="shared" si="64"/>
        <v>3.975166666666667</v>
      </c>
      <c r="AT101" s="63">
        <f t="shared" si="64"/>
        <v>4.1739250000000006</v>
      </c>
      <c r="AU101" s="63">
        <f t="shared" si="64"/>
        <v>15.416666666666666</v>
      </c>
      <c r="BG101" s="51">
        <f t="shared" si="20"/>
        <v>4.5</v>
      </c>
      <c r="BH101" s="63">
        <f t="shared" si="21"/>
        <v>144.47954602532587</v>
      </c>
      <c r="BI101" s="63">
        <f t="shared" si="22"/>
        <v>136.91175320292874</v>
      </c>
      <c r="BJ101" s="63">
        <f t="shared" si="23"/>
        <v>78.656005608067929</v>
      </c>
      <c r="BK101" s="63">
        <f t="shared" si="24"/>
        <v>522.33522200902689</v>
      </c>
      <c r="BL101" s="63">
        <f t="shared" si="25"/>
        <v>508.28204310005088</v>
      </c>
      <c r="BM101" s="63">
        <f t="shared" si="26"/>
        <v>85.880303015748012</v>
      </c>
    </row>
    <row r="102" spans="3:65" ht="15.75">
      <c r="C102" s="97">
        <f t="shared" si="70"/>
        <v>0.8</v>
      </c>
      <c r="D102" s="95" t="str">
        <f t="shared" si="27"/>
        <v>LA-08</v>
      </c>
      <c r="E102" s="42" t="s">
        <v>61</v>
      </c>
      <c r="F102" s="64">
        <f>MAX(TREND(CHOOSE({1;2},F$30,F$38),CHOOSE({1;2},$R$27,$R$35),$C102)*(1+$G$19),0)</f>
        <v>0</v>
      </c>
      <c r="G102" s="65">
        <f>MAX(TREND(CHOOSE({1;2},G$30,G$38),CHOOSE({1;2},$R$27,$R$35),$C102)*(1+$G$19),0)</f>
        <v>0</v>
      </c>
      <c r="H102" s="65">
        <f>MAX(TREND(CHOOSE({1;2},H$30,H$38),CHOOSE({1;2},$R$27,$R$35),$C102)*(1+$G$19),0)</f>
        <v>0</v>
      </c>
      <c r="I102" s="65">
        <f>MAX(TREND(CHOOSE({1;2},I$30,I$38),CHOOSE({1;2},$R$27,$R$35),$C102)*(1+$G$19),0)</f>
        <v>0</v>
      </c>
      <c r="J102" s="65">
        <f>MAX(TREND(CHOOSE({1;2},J$30,J$38),CHOOSE({1;2},$R$27,$R$35),$C102)*(1+$G$19),0)</f>
        <v>0</v>
      </c>
      <c r="K102" s="65">
        <f>MAX(TREND(CHOOSE({1;2},K$30,K$38),CHOOSE({1;2},$R$27,$R$35),$C102)*(1+$G$19),0)</f>
        <v>0</v>
      </c>
      <c r="L102" s="65">
        <f>MAX(TREND(CHOOSE({1;2},L$30,L$38),CHOOSE({1;2},$R$27,$R$35),$C102)*(1+$G$19),0)</f>
        <v>0</v>
      </c>
      <c r="M102" s="65">
        <f>MAX(TREND(CHOOSE({1;2},M$30,M$38),CHOOSE({1;2},$R$27,$R$35),$C102)*(1+$G$19),0)</f>
        <v>0</v>
      </c>
      <c r="N102" s="65">
        <f>MAX(TREND(CHOOSE({1;2},N$30,N$38),CHOOSE({1;2},$R$27,$R$35),$C102)*(1+$G$19),0)</f>
        <v>0</v>
      </c>
      <c r="O102" s="66">
        <f t="shared" si="67"/>
        <v>0</v>
      </c>
      <c r="P102" s="66">
        <f t="shared" si="68"/>
        <v>0</v>
      </c>
      <c r="Q102" s="67">
        <f t="shared" si="69"/>
        <v>0</v>
      </c>
      <c r="R102" s="117">
        <f>FORECAST(C102,$F$10:$G$10,$F$5:$G$5)</f>
        <v>2.992</v>
      </c>
      <c r="T102" s="51"/>
      <c r="W102" s="128"/>
      <c r="X102" s="51">
        <f t="shared" si="40"/>
        <v>4.5999999999999996</v>
      </c>
      <c r="Y102">
        <f t="shared" si="10"/>
        <v>642.45042824569862</v>
      </c>
      <c r="Z102">
        <f t="shared" si="63"/>
        <v>512.14449304442201</v>
      </c>
      <c r="AA102">
        <f t="shared" si="63"/>
        <v>678.58742087376356</v>
      </c>
      <c r="AB102">
        <f t="shared" si="63"/>
        <v>1662.6554734075489</v>
      </c>
      <c r="AC102">
        <f t="shared" si="63"/>
        <v>1687.1981599233468</v>
      </c>
      <c r="AD102">
        <f t="shared" si="63"/>
        <v>675.91066321304481</v>
      </c>
      <c r="AG102" s="62"/>
      <c r="AI102" s="63"/>
      <c r="AN102" s="101"/>
      <c r="AO102" s="51">
        <f t="shared" si="19"/>
        <v>4.5999999999999996</v>
      </c>
      <c r="AP102" s="63">
        <f t="shared" si="11"/>
        <v>6.06</v>
      </c>
      <c r="AQ102" s="63">
        <f t="shared" si="64"/>
        <v>4.8479999999999999</v>
      </c>
      <c r="AR102" s="63">
        <f t="shared" si="64"/>
        <v>16.112000000000002</v>
      </c>
      <c r="AS102" s="63">
        <f t="shared" si="64"/>
        <v>3.9882</v>
      </c>
      <c r="AT102" s="63">
        <f t="shared" si="64"/>
        <v>4.1876100000000003</v>
      </c>
      <c r="AU102" s="63">
        <f t="shared" si="64"/>
        <v>15.499999999999998</v>
      </c>
      <c r="BG102" s="51">
        <f t="shared" si="20"/>
        <v>4.5999999999999996</v>
      </c>
      <c r="BH102" s="63">
        <f t="shared" si="21"/>
        <v>146.42916200892822</v>
      </c>
      <c r="BI102" s="63">
        <f t="shared" si="22"/>
        <v>138.41076298154198</v>
      </c>
      <c r="BJ102" s="63">
        <f t="shared" si="23"/>
        <v>86.479329127499895</v>
      </c>
      <c r="BK102" s="63">
        <f t="shared" si="24"/>
        <v>525.79413965842991</v>
      </c>
      <c r="BL102" s="63">
        <f t="shared" si="25"/>
        <v>512.68428557064965</v>
      </c>
      <c r="BM102" s="63">
        <f t="shared" si="26"/>
        <v>87.581711326045109</v>
      </c>
    </row>
    <row r="103" spans="3:65" ht="15.75">
      <c r="C103" s="97">
        <f t="shared" si="70"/>
        <v>0.8</v>
      </c>
      <c r="D103" s="95" t="str">
        <f t="shared" si="27"/>
        <v>EM-08</v>
      </c>
      <c r="E103" s="42" t="s">
        <v>63</v>
      </c>
      <c r="F103" s="64">
        <f>MAX(TREND(CHOOSE({1;2},F$31,F$39),CHOOSE({1;2},$R$27,$R$35),$C103)*(1+$G$19),0)</f>
        <v>0</v>
      </c>
      <c r="G103" s="65">
        <f>MAX(TREND(CHOOSE({1;2},G$31,G$39),CHOOSE({1;2},$R$27,$R$35),$C103)*(1+$G$19),0)</f>
        <v>0</v>
      </c>
      <c r="H103" s="65">
        <f>MAX(TREND(CHOOSE({1;2},H$31,H$39),CHOOSE({1;2},$R$27,$R$35),$C103)*(1+$G$19),0)</f>
        <v>0</v>
      </c>
      <c r="I103" s="65">
        <f>MAX(TREND(CHOOSE({1;2},I$31,I$39),CHOOSE({1;2},$R$27,$R$35),$C103)*(1+$G$19),0)</f>
        <v>0</v>
      </c>
      <c r="J103" s="65">
        <f>MAX(TREND(CHOOSE({1;2},J$31,J$39),CHOOSE({1;2},$R$27,$R$35),$C103)*(1+$G$19),0)</f>
        <v>0</v>
      </c>
      <c r="K103" s="65">
        <f>MAX(TREND(CHOOSE({1;2},K$31,K$39),CHOOSE({1;2},$R$27,$R$35),$C103)*(1+$G$19),0)</f>
        <v>0</v>
      </c>
      <c r="L103" s="65">
        <f>MAX(TREND(CHOOSE({1;2},L$31,L$39),CHOOSE({1;2},$R$27,$R$35),$C103)*(1+$G$19),0)</f>
        <v>12.037489645004053</v>
      </c>
      <c r="M103" s="65">
        <f>MAX(TREND(CHOOSE({1;2},M$31,M$39),CHOOSE({1;2},$R$27,$R$35),$C103)*(1+$G$19),0)</f>
        <v>4.4389928976823283</v>
      </c>
      <c r="N103" s="65">
        <f>MAX(TREND(CHOOSE({1;2},N$31,N$39),CHOOSE({1;2},$R$27,$R$35),$C103)*(1+$G$19),0)</f>
        <v>0</v>
      </c>
      <c r="O103" s="66">
        <f t="shared" si="67"/>
        <v>0</v>
      </c>
      <c r="P103" s="66">
        <f t="shared" si="68"/>
        <v>0</v>
      </c>
      <c r="Q103" s="67">
        <f t="shared" si="69"/>
        <v>0</v>
      </c>
      <c r="R103" s="117">
        <f>FORECAST(C103,$F$9:$G$9,$F$5:$G$5)</f>
        <v>3.1415999999999995</v>
      </c>
      <c r="T103" s="51"/>
      <c r="W103" s="128"/>
      <c r="X103" s="51">
        <f t="shared" si="40"/>
        <v>4.7</v>
      </c>
      <c r="Y103">
        <f t="shared" si="10"/>
        <v>651.77750585006163</v>
      </c>
      <c r="Z103">
        <f t="shared" si="63"/>
        <v>518.34900241156845</v>
      </c>
      <c r="AA103">
        <f t="shared" si="63"/>
        <v>740.27718640774276</v>
      </c>
      <c r="AB103">
        <f t="shared" si="63"/>
        <v>1678.0326665586756</v>
      </c>
      <c r="AC103">
        <f t="shared" si="63"/>
        <v>1706.1363219893628</v>
      </c>
      <c r="AD103">
        <f t="shared" si="63"/>
        <v>690.60437328289368</v>
      </c>
      <c r="AN103" s="101"/>
      <c r="AO103" s="51">
        <f t="shared" si="19"/>
        <v>4.7</v>
      </c>
      <c r="AP103" s="63">
        <f t="shared" si="11"/>
        <v>6.0699999999999994</v>
      </c>
      <c r="AQ103" s="63">
        <f t="shared" si="64"/>
        <v>4.8559999999999999</v>
      </c>
      <c r="AR103" s="63">
        <f t="shared" si="64"/>
        <v>16.13066666666667</v>
      </c>
      <c r="AS103" s="63">
        <f t="shared" si="64"/>
        <v>4.0012333333333334</v>
      </c>
      <c r="AT103" s="63">
        <f t="shared" si="64"/>
        <v>4.201295</v>
      </c>
      <c r="AU103" s="63">
        <f t="shared" si="64"/>
        <v>15.583333333333332</v>
      </c>
      <c r="BG103" s="51">
        <f t="shared" si="20"/>
        <v>4.7</v>
      </c>
      <c r="BH103" s="63">
        <f t="shared" si="21"/>
        <v>148.3741996483277</v>
      </c>
      <c r="BI103" s="63">
        <f t="shared" si="22"/>
        <v>139.9060226616333</v>
      </c>
      <c r="BJ103" s="63">
        <f t="shared" si="23"/>
        <v>94.295092822684481</v>
      </c>
      <c r="BK103" s="63">
        <f t="shared" si="24"/>
        <v>529.23627462820286</v>
      </c>
      <c r="BL103" s="63">
        <f t="shared" si="25"/>
        <v>517.06495167026674</v>
      </c>
      <c r="BM103" s="63">
        <f t="shared" si="26"/>
        <v>89.276775015172348</v>
      </c>
    </row>
    <row r="104" spans="3:65" ht="15.75">
      <c r="C104" s="98">
        <f t="shared" si="70"/>
        <v>0.8</v>
      </c>
      <c r="D104" s="96" t="str">
        <f t="shared" si="27"/>
        <v>TF-08</v>
      </c>
      <c r="E104" s="47" t="s">
        <v>65</v>
      </c>
      <c r="F104" s="104">
        <f>MAX(TREND(CHOOSE({1;2},F$62,F$32),CHOOSE({1;2},$Q$62,$R$32),$C104)*(1+$G$19),0)</f>
        <v>117.54968055879041</v>
      </c>
      <c r="G104" s="105">
        <f>F104</f>
        <v>117.54968055879041</v>
      </c>
      <c r="H104" s="105">
        <f t="shared" ref="H104:K104" si="71">G104</f>
        <v>117.54968055879041</v>
      </c>
      <c r="I104" s="105">
        <f t="shared" si="71"/>
        <v>117.54968055879041</v>
      </c>
      <c r="J104" s="105">
        <f t="shared" si="71"/>
        <v>117.54968055879041</v>
      </c>
      <c r="K104" s="105">
        <f t="shared" si="71"/>
        <v>117.54968055879041</v>
      </c>
      <c r="L104" s="105">
        <f t="shared" ref="L104" si="72">L$32</f>
        <v>0</v>
      </c>
      <c r="M104" s="105">
        <f>K104</f>
        <v>117.54968055879041</v>
      </c>
      <c r="N104" s="105">
        <f>M104</f>
        <v>117.54968055879041</v>
      </c>
      <c r="O104" s="106">
        <f t="shared" si="67"/>
        <v>117.54968055879041</v>
      </c>
      <c r="P104" s="106">
        <f t="shared" si="68"/>
        <v>117.54968055879041</v>
      </c>
      <c r="Q104" s="107">
        <f t="shared" si="69"/>
        <v>117.54968055879041</v>
      </c>
      <c r="R104" s="118">
        <f>FORECAST(C104,$F$11:$G$11,$F$5:$G$5)</f>
        <v>4.4799999999999986</v>
      </c>
      <c r="T104" s="51"/>
      <c r="W104" s="128"/>
      <c r="X104" s="51">
        <f t="shared" si="40"/>
        <v>4.8</v>
      </c>
      <c r="Y104">
        <f t="shared" si="10"/>
        <v>661.1045834544243</v>
      </c>
      <c r="Z104">
        <f t="shared" si="63"/>
        <v>524.55351177871489</v>
      </c>
      <c r="AA104">
        <f t="shared" si="63"/>
        <v>801.96695194172082</v>
      </c>
      <c r="AB104">
        <f t="shared" si="63"/>
        <v>1693.4098597098023</v>
      </c>
      <c r="AC104">
        <f t="shared" si="63"/>
        <v>1725.0744840553789</v>
      </c>
      <c r="AD104">
        <f t="shared" si="63"/>
        <v>705.29808335274254</v>
      </c>
      <c r="AN104" s="101"/>
      <c r="AO104" s="51">
        <f t="shared" si="19"/>
        <v>4.8</v>
      </c>
      <c r="AP104" s="63">
        <f t="shared" si="11"/>
        <v>6.0799999999999992</v>
      </c>
      <c r="AQ104" s="63">
        <f t="shared" si="64"/>
        <v>4.8639999999999999</v>
      </c>
      <c r="AR104" s="63">
        <f t="shared" si="64"/>
        <v>16.149333333333335</v>
      </c>
      <c r="AS104" s="63">
        <f t="shared" si="64"/>
        <v>4.0142666666666669</v>
      </c>
      <c r="AT104" s="63">
        <f t="shared" si="64"/>
        <v>4.2149799999999997</v>
      </c>
      <c r="AU104" s="63">
        <f t="shared" si="64"/>
        <v>15.666666666666664</v>
      </c>
      <c r="BG104" s="51">
        <f t="shared" si="20"/>
        <v>4.8</v>
      </c>
      <c r="BH104" s="63">
        <f t="shared" si="21"/>
        <v>150.31468223935528</v>
      </c>
      <c r="BI104" s="63">
        <f t="shared" si="22"/>
        <v>141.39755112707073</v>
      </c>
      <c r="BJ104" s="63">
        <f t="shared" si="23"/>
        <v>102.10332793308362</v>
      </c>
      <c r="BK104" s="63">
        <f t="shared" si="24"/>
        <v>532.66179343192368</v>
      </c>
      <c r="BL104" s="63">
        <f t="shared" si="25"/>
        <v>521.42425549259428</v>
      </c>
      <c r="BM104" s="63">
        <f t="shared" si="26"/>
        <v>90.965619484227616</v>
      </c>
    </row>
    <row r="105" spans="3:65" ht="15.75">
      <c r="C105" s="93">
        <f>ROUND(C99+0.1,2)</f>
        <v>0.9</v>
      </c>
      <c r="D105" s="94" t="str">
        <f t="shared" si="27"/>
        <v>MT-09</v>
      </c>
      <c r="E105" s="35" t="s">
        <v>55</v>
      </c>
      <c r="F105" s="59">
        <f>MAX(TREND(CHOOSE({1;2},F$27,F$35),CHOOSE({1;2},$R$27,$R$35),$C105)*(1+$G$19),0)</f>
        <v>43.652481918977095</v>
      </c>
      <c r="G105" s="57">
        <f>MAX(TREND(CHOOSE({1;2},G$27,G$35),CHOOSE({1;2},$R$27,$R$35),$C105)*(1+$G$19),0)</f>
        <v>46.193016255807592</v>
      </c>
      <c r="H105" s="57">
        <f>MAX(TREND(CHOOSE({1;2},H$27,H$35),CHOOSE({1;2},$R$27,$R$35),$C105)*(1+$G$19),0)</f>
        <v>45.367366451849421</v>
      </c>
      <c r="I105" s="57">
        <f>MAX(TREND(CHOOSE({1;2},I$27,I$35),CHOOSE({1;2},$R$27,$R$35),$C105)*(1+$G$19),0)</f>
        <v>47.54620331213831</v>
      </c>
      <c r="J105" s="57">
        <f>MAX(TREND(CHOOSE({1;2},J$27,J$35),CHOOSE({1;2},$R$27,$R$35),$C105)*(1+$G$19),0)</f>
        <v>47.036015863993647</v>
      </c>
      <c r="K105" s="57">
        <f>MAX(TREND(CHOOSE({1;2},K$27,K$35),CHOOSE({1;2},$R$27,$R$35),$C105)*(1+$G$19),0)</f>
        <v>46.410733567970432</v>
      </c>
      <c r="L105" s="57">
        <f>MAX(TREND(CHOOSE({1;2},L$27,L$35),CHOOSE({1;2},$R$27,$R$35),$C105)*(1+$G$19),0)</f>
        <v>46.225644121514733</v>
      </c>
      <c r="M105" s="57">
        <f>MAX(TREND(CHOOSE({1;2},M$27,M$35),CHOOSE({1;2},$R$27,$R$35),$C105)*(1+$G$19),0)</f>
        <v>48.408834373894628</v>
      </c>
      <c r="N105" s="57">
        <f>MAX(TREND(CHOOSE({1;2},N$27,N$35),CHOOSE({1;2},$R$27,$R$35),$C105)*(1+$G$19),0)</f>
        <v>47.900149632857449</v>
      </c>
      <c r="O105" s="60">
        <f>N105</f>
        <v>47.900149632857449</v>
      </c>
      <c r="P105" s="60">
        <f>O105</f>
        <v>47.900149632857449</v>
      </c>
      <c r="Q105" s="61">
        <f>F105</f>
        <v>43.652481918977095</v>
      </c>
      <c r="R105" s="116">
        <f>FORECAST(C105,$F$7:$G$7,$F$5:$G$5)</f>
        <v>3.625</v>
      </c>
      <c r="T105" s="51"/>
      <c r="W105" s="128"/>
      <c r="X105" s="51">
        <f t="shared" si="40"/>
        <v>4.9000000000000004</v>
      </c>
      <c r="Y105">
        <f t="shared" si="10"/>
        <v>670.4316610587872</v>
      </c>
      <c r="Z105">
        <f t="shared" si="63"/>
        <v>530.75802114586145</v>
      </c>
      <c r="AA105">
        <f t="shared" si="63"/>
        <v>863.65671747569991</v>
      </c>
      <c r="AB105">
        <f t="shared" si="63"/>
        <v>1708.787052860929</v>
      </c>
      <c r="AC105">
        <f t="shared" si="63"/>
        <v>1744.0126461213954</v>
      </c>
      <c r="AD105">
        <f t="shared" si="63"/>
        <v>719.99179342259129</v>
      </c>
      <c r="AF105" s="62"/>
      <c r="AG105" s="62"/>
      <c r="AI105" s="63"/>
      <c r="AN105" s="101"/>
      <c r="AO105" s="51">
        <f t="shared" si="19"/>
        <v>4.9000000000000004</v>
      </c>
      <c r="AP105" s="63">
        <f t="shared" si="11"/>
        <v>6.09</v>
      </c>
      <c r="AQ105" s="63">
        <f t="shared" si="64"/>
        <v>4.8719999999999999</v>
      </c>
      <c r="AR105" s="63">
        <f t="shared" si="64"/>
        <v>16.168000000000003</v>
      </c>
      <c r="AS105" s="63">
        <f t="shared" si="64"/>
        <v>4.0273000000000003</v>
      </c>
      <c r="AT105" s="63">
        <f t="shared" si="64"/>
        <v>4.2286650000000003</v>
      </c>
      <c r="AU105" s="63">
        <f t="shared" si="64"/>
        <v>15.75</v>
      </c>
      <c r="BG105" s="51">
        <f t="shared" si="20"/>
        <v>4.9000000000000004</v>
      </c>
      <c r="BH105" s="63">
        <f t="shared" si="21"/>
        <v>152.25063292472549</v>
      </c>
      <c r="BI105" s="63">
        <f t="shared" si="22"/>
        <v>142.88536713765353</v>
      </c>
      <c r="BJ105" s="63">
        <f t="shared" si="23"/>
        <v>109.90406555037357</v>
      </c>
      <c r="BK105" s="63">
        <f t="shared" si="24"/>
        <v>536.07086042723768</v>
      </c>
      <c r="BL105" s="63">
        <f t="shared" si="25"/>
        <v>525.76240835930162</v>
      </c>
      <c r="BM105" s="63">
        <f t="shared" si="26"/>
        <v>92.648367402838417</v>
      </c>
    </row>
    <row r="106" spans="3:65" ht="15.75">
      <c r="C106" s="97">
        <f>C105</f>
        <v>0.9</v>
      </c>
      <c r="D106" s="95" t="str">
        <f t="shared" si="27"/>
        <v>HT-09</v>
      </c>
      <c r="E106" s="42" t="s">
        <v>57</v>
      </c>
      <c r="F106" s="64">
        <f>MAX(TREND(CHOOSE({1;2},F$28,F$36),CHOOSE({1;2},$R$27,$R$35),$C106)*(1+$G$19),0)</f>
        <v>68.569129350491124</v>
      </c>
      <c r="G106" s="65">
        <f>MAX(TREND(CHOOSE({1;2},G$28,G$36),CHOOSE({1;2},$R$27,$R$35),$C106)*(1+$G$19),0)</f>
        <v>68.569129350491082</v>
      </c>
      <c r="H106" s="65">
        <f>MAX(TREND(CHOOSE({1;2},H$28,H$36),CHOOSE({1;2},$R$27,$R$35),$C106)*(1+$G$19),0)</f>
        <v>68.569129350491025</v>
      </c>
      <c r="I106" s="65">
        <f>MAX(TREND(CHOOSE({1;2},I$28,I$36),CHOOSE({1;2},$R$27,$R$35),$C106)*(1+$G$19),0)</f>
        <v>68.569129350491082</v>
      </c>
      <c r="J106" s="65">
        <f>MAX(TREND(CHOOSE({1;2},J$28,J$36),CHOOSE({1;2},$R$27,$R$35),$C106)*(1+$G$19),0)</f>
        <v>68.569129350491082</v>
      </c>
      <c r="K106" s="65">
        <f>MAX(TREND(CHOOSE({1;2},K$28,K$36),CHOOSE({1;2},$R$27,$R$35),$C106)*(1+$G$19),0)</f>
        <v>68.569129350490897</v>
      </c>
      <c r="L106" s="65">
        <f>MAX(TREND(CHOOSE({1;2},L$28,L$36),CHOOSE({1;2},$R$27,$R$35),$C106)*(1+$G$19),0)</f>
        <v>68.569129350490982</v>
      </c>
      <c r="M106" s="65">
        <f>MAX(TREND(CHOOSE({1;2},M$28,M$36),CHOOSE({1;2},$R$27,$R$35),$C106)*(1+$G$19),0)</f>
        <v>68.569129350491053</v>
      </c>
      <c r="N106" s="65">
        <f>MAX(TREND(CHOOSE({1;2},N$28,N$36),CHOOSE({1;2},$R$27,$R$35),$C106)*(1+$G$19),0)</f>
        <v>68.569129350490897</v>
      </c>
      <c r="O106" s="66">
        <f t="shared" ref="O106:O110" si="73">N106</f>
        <v>68.569129350490897</v>
      </c>
      <c r="P106" s="66">
        <f t="shared" ref="P106:P110" si="74">O106</f>
        <v>68.569129350490897</v>
      </c>
      <c r="Q106" s="67">
        <f t="shared" ref="Q106:Q110" si="75">F106</f>
        <v>68.569129350491124</v>
      </c>
      <c r="R106" s="117">
        <f>FORECAST(C106,$F$6:$G$6,$F$5:$G$5)</f>
        <v>2.9</v>
      </c>
      <c r="T106" s="51"/>
      <c r="W106" s="128"/>
      <c r="X106" s="51">
        <f t="shared" si="40"/>
        <v>5</v>
      </c>
      <c r="Y106">
        <f t="shared" si="10"/>
        <v>679.7587386631501</v>
      </c>
      <c r="Z106">
        <f t="shared" si="63"/>
        <v>536.96253051300789</v>
      </c>
      <c r="AA106">
        <f t="shared" si="63"/>
        <v>925.34648300967797</v>
      </c>
      <c r="AB106">
        <f t="shared" si="63"/>
        <v>1724.1642460120554</v>
      </c>
      <c r="AC106">
        <f t="shared" si="63"/>
        <v>1762.9508081874114</v>
      </c>
      <c r="AD106">
        <f t="shared" si="63"/>
        <v>734.68550349244003</v>
      </c>
      <c r="AF106" s="62"/>
      <c r="AG106" s="62"/>
      <c r="AI106" s="63"/>
      <c r="AN106" s="101"/>
      <c r="AO106" s="51">
        <f t="shared" si="19"/>
        <v>5</v>
      </c>
      <c r="AP106" s="63">
        <f t="shared" si="11"/>
        <v>6.1</v>
      </c>
      <c r="AQ106" s="63">
        <f t="shared" si="64"/>
        <v>4.88</v>
      </c>
      <c r="AR106" s="63">
        <f t="shared" si="64"/>
        <v>16.186666666666667</v>
      </c>
      <c r="AS106" s="63">
        <f t="shared" si="64"/>
        <v>4.0403333333333338</v>
      </c>
      <c r="AT106" s="63">
        <f t="shared" si="64"/>
        <v>4.2423500000000001</v>
      </c>
      <c r="AU106" s="63">
        <f t="shared" si="64"/>
        <v>15.833333333333332</v>
      </c>
      <c r="BG106" s="51">
        <f t="shared" si="20"/>
        <v>5</v>
      </c>
      <c r="BH106" s="63">
        <f t="shared" si="21"/>
        <v>154.18207469529173</v>
      </c>
      <c r="BI106" s="63">
        <f t="shared" si="22"/>
        <v>144.36948933012908</v>
      </c>
      <c r="BJ106" s="63">
        <f t="shared" si="23"/>
        <v>117.69733661929357</v>
      </c>
      <c r="BK106" s="63">
        <f t="shared" si="24"/>
        <v>539.46363785062942</v>
      </c>
      <c r="BL106" s="63">
        <f t="shared" si="25"/>
        <v>530.07961886474061</v>
      </c>
      <c r="BM106" s="63">
        <f t="shared" si="26"/>
        <v>94.325138780826336</v>
      </c>
    </row>
    <row r="107" spans="3:65" ht="15.75">
      <c r="C107" s="97">
        <f t="shared" ref="C107:C110" si="76">C106</f>
        <v>0.9</v>
      </c>
      <c r="D107" s="95" t="str">
        <f t="shared" si="27"/>
        <v>RH-09</v>
      </c>
      <c r="E107" s="42" t="s">
        <v>59</v>
      </c>
      <c r="F107" s="64">
        <f>MAX(TREND(CHOOSE({1;2},F$29,F$37),CHOOSE({1;2},$R$27,$R$35),$C107)*(1+$G$19),0)</f>
        <v>0</v>
      </c>
      <c r="G107" s="65">
        <f>MAX(TREND(CHOOSE({1;2},G$29,G$37),CHOOSE({1;2},$R$27,$R$35),$C107)*(1+$G$19),0)</f>
        <v>0</v>
      </c>
      <c r="H107" s="65">
        <f>MAX(TREND(CHOOSE({1;2},H$29,H$37),CHOOSE({1;2},$R$27,$R$35),$C107)*(1+$G$19),0)</f>
        <v>0</v>
      </c>
      <c r="I107" s="65">
        <f>MAX(TREND(CHOOSE({1;2},I$29,I$37),CHOOSE({1;2},$R$27,$R$35),$C107)*(1+$G$19),0)</f>
        <v>0</v>
      </c>
      <c r="J107" s="65">
        <f>MAX(TREND(CHOOSE({1;2},J$29,J$37),CHOOSE({1;2},$R$27,$R$35),$C107)*(1+$G$19),0)</f>
        <v>0</v>
      </c>
      <c r="K107" s="65">
        <f>MAX(TREND(CHOOSE({1;2},K$29,K$37),CHOOSE({1;2},$R$27,$R$35),$C107)*(1+$G$19),0)</f>
        <v>0</v>
      </c>
      <c r="L107" s="65">
        <f>MAX(TREND(CHOOSE({1;2},L$29,L$37),CHOOSE({1;2},$R$27,$R$35),$C107)*(1+$G$19),0)</f>
        <v>0</v>
      </c>
      <c r="M107" s="65">
        <f>MAX(TREND(CHOOSE({1;2},M$29,M$37),CHOOSE({1;2},$R$27,$R$35),$C107)*(1+$G$19),0)</f>
        <v>0</v>
      </c>
      <c r="N107" s="65">
        <f>MAX(TREND(CHOOSE({1;2},N$29,N$37),CHOOSE({1;2},$R$27,$R$35),$C107)*(1+$G$19),0)</f>
        <v>0</v>
      </c>
      <c r="O107" s="66">
        <f t="shared" si="73"/>
        <v>0</v>
      </c>
      <c r="P107" s="66">
        <f t="shared" si="74"/>
        <v>0</v>
      </c>
      <c r="Q107" s="67">
        <f t="shared" si="75"/>
        <v>0</v>
      </c>
      <c r="R107" s="117">
        <f>FORECAST(C107,$F$8:$G$8,$F$5:$G$5)</f>
        <v>11.6</v>
      </c>
      <c r="T107" s="51"/>
      <c r="W107" s="128"/>
      <c r="X107" s="51">
        <f t="shared" si="40"/>
        <v>5.0999999999999996</v>
      </c>
      <c r="Y107">
        <f t="shared" si="10"/>
        <v>689.08581626751288</v>
      </c>
      <c r="Z107">
        <f t="shared" si="63"/>
        <v>543.16703988015422</v>
      </c>
      <c r="AA107">
        <f t="shared" si="63"/>
        <v>987.0362485436566</v>
      </c>
      <c r="AB107">
        <f t="shared" si="63"/>
        <v>1739.5414391631821</v>
      </c>
      <c r="AC107">
        <f t="shared" si="63"/>
        <v>1781.8889702534275</v>
      </c>
      <c r="AD107">
        <f t="shared" si="63"/>
        <v>749.3792135622889</v>
      </c>
      <c r="AF107" s="62"/>
      <c r="AG107" s="62"/>
      <c r="AI107" s="63"/>
      <c r="AN107" s="101"/>
      <c r="AO107" s="51">
        <f t="shared" si="19"/>
        <v>5.0999999999999996</v>
      </c>
      <c r="AP107" s="63">
        <f t="shared" si="11"/>
        <v>6.1099999999999994</v>
      </c>
      <c r="AQ107" s="63">
        <f t="shared" si="64"/>
        <v>4.8879999999999999</v>
      </c>
      <c r="AR107" s="63">
        <f t="shared" si="64"/>
        <v>16.205333333333336</v>
      </c>
      <c r="AS107" s="63">
        <f t="shared" si="64"/>
        <v>4.0533666666666672</v>
      </c>
      <c r="AT107" s="63">
        <f t="shared" si="64"/>
        <v>4.2560349999999998</v>
      </c>
      <c r="AU107" s="63">
        <f t="shared" si="64"/>
        <v>15.916666666666664</v>
      </c>
      <c r="BG107" s="51">
        <f t="shared" si="20"/>
        <v>5.0999999999999996</v>
      </c>
      <c r="BH107" s="63">
        <f t="shared" si="21"/>
        <v>156.10903039128814</v>
      </c>
      <c r="BI107" s="63">
        <f t="shared" si="22"/>
        <v>145.84993621919958</v>
      </c>
      <c r="BJ107" s="63">
        <f t="shared" si="23"/>
        <v>125.48317193849068</v>
      </c>
      <c r="BK107" s="63">
        <f t="shared" si="24"/>
        <v>542.84028585152384</v>
      </c>
      <c r="BL107" s="63">
        <f t="shared" si="25"/>
        <v>534.37609291979345</v>
      </c>
      <c r="BM107" s="63">
        <f t="shared" si="26"/>
        <v>95.996051037624142</v>
      </c>
    </row>
    <row r="108" spans="3:65" ht="15.75">
      <c r="C108" s="97">
        <f t="shared" si="76"/>
        <v>0.9</v>
      </c>
      <c r="D108" s="95" t="str">
        <f t="shared" si="27"/>
        <v>LA-09</v>
      </c>
      <c r="E108" s="42" t="s">
        <v>61</v>
      </c>
      <c r="F108" s="64">
        <f>MAX(TREND(CHOOSE({1;2},F$30,F$38),CHOOSE({1;2},$R$27,$R$35),$C108)*(1+$G$19),0)</f>
        <v>49.085320368954605</v>
      </c>
      <c r="G108" s="65">
        <f>MAX(TREND(CHOOSE({1;2},G$30,G$38),CHOOSE({1;2},$R$27,$R$35),$C108)*(1+$G$19),0)</f>
        <v>46.781480203628028</v>
      </c>
      <c r="H108" s="65">
        <f>MAX(TREND(CHOOSE({1;2},H$30,H$38),CHOOSE({1;2},$R$27,$R$35),$C108)*(1+$G$19),0)</f>
        <v>48.255720730972008</v>
      </c>
      <c r="I108" s="65">
        <f>MAX(TREND(CHOOSE({1;2},I$30,I$38),CHOOSE({1;2},$R$27,$R$35),$C108)*(1+$G$19),0)</f>
        <v>49.546541447615823</v>
      </c>
      <c r="J108" s="65">
        <f>MAX(TREND(CHOOSE({1;2},J$30,J$38),CHOOSE({1;2},$R$27,$R$35),$C108)*(1+$G$19),0)</f>
        <v>47.022439295611044</v>
      </c>
      <c r="K108" s="65">
        <f>MAX(TREND(CHOOSE({1;2},K$30,K$38),CHOOSE({1;2},$R$27,$R$35),$C108)*(1+$G$19),0)</f>
        <v>45.427291708960887</v>
      </c>
      <c r="L108" s="65">
        <f>MAX(TREND(CHOOSE({1;2},L$30,L$38),CHOOSE({1;2},$R$27,$R$35),$C108)*(1+$G$19),0)</f>
        <v>47.65965480348607</v>
      </c>
      <c r="M108" s="65">
        <f>MAX(TREND(CHOOSE({1;2},M$30,M$38),CHOOSE({1;2},$R$27,$R$35),$C108)*(1+$G$19),0)</f>
        <v>49.012458660092442</v>
      </c>
      <c r="N108" s="65">
        <f>MAX(TREND(CHOOSE({1;2},N$30,N$38),CHOOSE({1;2},$R$27,$R$35),$C108)*(1+$G$19),0)</f>
        <v>38.62517053780514</v>
      </c>
      <c r="O108" s="66">
        <f t="shared" si="73"/>
        <v>38.62517053780514</v>
      </c>
      <c r="P108" s="66">
        <f t="shared" si="74"/>
        <v>38.62517053780514</v>
      </c>
      <c r="Q108" s="67">
        <f t="shared" si="75"/>
        <v>49.085320368954605</v>
      </c>
      <c r="R108" s="117">
        <f>FORECAST(C108,$F$10:$G$10,$F$5:$G$5)</f>
        <v>3.0260000000000002</v>
      </c>
      <c r="T108" s="51"/>
      <c r="W108" s="128"/>
      <c r="X108" s="51">
        <f t="shared" si="40"/>
        <v>5.2</v>
      </c>
      <c r="Y108">
        <f t="shared" si="10"/>
        <v>698.41289387187589</v>
      </c>
      <c r="Z108">
        <f t="shared" si="63"/>
        <v>549.37154924730078</v>
      </c>
      <c r="AA108">
        <f t="shared" si="63"/>
        <v>1048.7260140776352</v>
      </c>
      <c r="AB108">
        <f t="shared" si="63"/>
        <v>1754.9186323143088</v>
      </c>
      <c r="AC108">
        <f t="shared" si="63"/>
        <v>1800.8271323194435</v>
      </c>
      <c r="AD108">
        <f t="shared" si="63"/>
        <v>764.07292363213776</v>
      </c>
      <c r="AF108" s="62"/>
      <c r="AG108" s="62"/>
      <c r="AI108" s="63"/>
      <c r="AN108" s="101"/>
      <c r="AO108" s="51">
        <f t="shared" si="19"/>
        <v>5.2</v>
      </c>
      <c r="AP108" s="63">
        <f t="shared" si="11"/>
        <v>6.1199999999999992</v>
      </c>
      <c r="AQ108" s="63">
        <f t="shared" si="64"/>
        <v>4.8959999999999999</v>
      </c>
      <c r="AR108" s="63">
        <f t="shared" si="64"/>
        <v>16.224000000000004</v>
      </c>
      <c r="AS108" s="63">
        <f t="shared" si="64"/>
        <v>4.0663999999999998</v>
      </c>
      <c r="AT108" s="63">
        <f t="shared" si="64"/>
        <v>4.2697200000000004</v>
      </c>
      <c r="AU108" s="63">
        <f t="shared" si="64"/>
        <v>16</v>
      </c>
      <c r="BG108" s="51">
        <f t="shared" si="20"/>
        <v>5.2</v>
      </c>
      <c r="BH108" s="63">
        <f t="shared" si="21"/>
        <v>158.0315227035608</v>
      </c>
      <c r="BI108" s="63">
        <f t="shared" si="22"/>
        <v>147.32672619851968</v>
      </c>
      <c r="BJ108" s="63">
        <f t="shared" si="23"/>
        <v>133.26160216135742</v>
      </c>
      <c r="BK108" s="63">
        <f t="shared" si="24"/>
        <v>546.20096252573126</v>
      </c>
      <c r="BL108" s="63">
        <f t="shared" si="25"/>
        <v>538.65203379487309</v>
      </c>
      <c r="BM108" s="63">
        <f t="shared" si="26"/>
        <v>97.661219069527391</v>
      </c>
    </row>
    <row r="109" spans="3:65" ht="15.75">
      <c r="C109" s="97">
        <f t="shared" si="76"/>
        <v>0.9</v>
      </c>
      <c r="D109" s="95" t="str">
        <f t="shared" si="27"/>
        <v>EM-09</v>
      </c>
      <c r="E109" s="42" t="s">
        <v>63</v>
      </c>
      <c r="F109" s="64">
        <f>MAX(TREND(CHOOSE({1;2},F$31,F$39),CHOOSE({1;2},$R$27,$R$35),$C109)*(1+$G$19),0)</f>
        <v>30.301531239681253</v>
      </c>
      <c r="G109" s="65">
        <f>MAX(TREND(CHOOSE({1;2},G$31,G$39),CHOOSE({1;2},$R$27,$R$35),$C109)*(1+$G$19),0)</f>
        <v>33.016334018506861</v>
      </c>
      <c r="H109" s="65">
        <f>MAX(TREND(CHOOSE({1;2},H$31,H$39),CHOOSE({1;2},$R$27,$R$35),$C109)*(1+$G$19),0)</f>
        <v>19.835760203394944</v>
      </c>
      <c r="I109" s="65">
        <f>MAX(TREND(CHOOSE({1;2},I$31,I$39),CHOOSE({1;2},$R$27,$R$35),$C109)*(1+$G$19),0)</f>
        <v>4.607084384898144</v>
      </c>
      <c r="J109" s="65">
        <f>MAX(TREND(CHOOSE({1;2},J$31,J$39),CHOOSE({1;2},$R$27,$R$35),$C109)*(1+$G$19),0)</f>
        <v>40.036271375049999</v>
      </c>
      <c r="K109" s="65">
        <f>MAX(TREND(CHOOSE({1;2},K$31,K$39),CHOOSE({1;2},$R$27,$R$35),$C109)*(1+$G$19),0)</f>
        <v>26.7122547549606</v>
      </c>
      <c r="L109" s="65">
        <f>MAX(TREND(CHOOSE({1;2},L$31,L$39),CHOOSE({1;2},$R$27,$R$35),$C109)*(1+$G$19),0)</f>
        <v>63.937745474420694</v>
      </c>
      <c r="M109" s="65">
        <f>MAX(TREND(CHOOSE({1;2},M$31,M$39),CHOOSE({1;2},$R$27,$R$35),$C109)*(1+$G$19),0)</f>
        <v>55.983927758316554</v>
      </c>
      <c r="N109" s="65">
        <f>MAX(TREND(CHOOSE({1;2},N$31,N$39),CHOOSE({1;2},$R$27,$R$35),$C109)*(1+$G$19),0)</f>
        <v>55.276993637236934</v>
      </c>
      <c r="O109" s="66">
        <f t="shared" si="73"/>
        <v>55.276993637236934</v>
      </c>
      <c r="P109" s="66">
        <f t="shared" si="74"/>
        <v>55.276993637236934</v>
      </c>
      <c r="Q109" s="67">
        <f t="shared" si="75"/>
        <v>30.301531239681253</v>
      </c>
      <c r="R109" s="117">
        <f>FORECAST(C109,$F$9:$G$9,$F$5:$G$5)</f>
        <v>3.1772999999999998</v>
      </c>
      <c r="T109" s="51"/>
      <c r="W109" s="128"/>
      <c r="X109" s="51">
        <f t="shared" si="40"/>
        <v>5.3</v>
      </c>
      <c r="Y109">
        <f t="shared" si="10"/>
        <v>707.73997147623857</v>
      </c>
      <c r="Z109">
        <f t="shared" si="63"/>
        <v>555.57605861444722</v>
      </c>
      <c r="AA109">
        <f t="shared" si="63"/>
        <v>1110.4157796116137</v>
      </c>
      <c r="AB109">
        <f t="shared" si="63"/>
        <v>1770.2958254654354</v>
      </c>
      <c r="AC109">
        <f t="shared" si="63"/>
        <v>1819.7652943854598</v>
      </c>
      <c r="AD109">
        <f t="shared" si="63"/>
        <v>778.76663370198639</v>
      </c>
      <c r="AF109" s="62"/>
      <c r="AG109" s="62"/>
      <c r="AI109" s="63"/>
      <c r="AN109" s="101"/>
      <c r="AO109" s="51">
        <f t="shared" si="19"/>
        <v>5.3</v>
      </c>
      <c r="AP109" s="63">
        <f t="shared" si="11"/>
        <v>6.13</v>
      </c>
      <c r="AQ109" s="63">
        <f t="shared" si="64"/>
        <v>4.9039999999999999</v>
      </c>
      <c r="AR109" s="63">
        <f t="shared" si="64"/>
        <v>16.242666666666668</v>
      </c>
      <c r="AS109" s="63">
        <f t="shared" si="64"/>
        <v>4.0794333333333332</v>
      </c>
      <c r="AT109" s="63">
        <f t="shared" si="64"/>
        <v>4.2834050000000001</v>
      </c>
      <c r="AU109" s="63">
        <f t="shared" si="64"/>
        <v>16.083333333333332</v>
      </c>
      <c r="BG109" s="51">
        <f t="shared" si="20"/>
        <v>5.3</v>
      </c>
      <c r="BH109" s="63">
        <f t="shared" si="21"/>
        <v>159.94957417478506</v>
      </c>
      <c r="BI109" s="63">
        <f t="shared" si="22"/>
        <v>148.79987754168289</v>
      </c>
      <c r="BJ109" s="63">
        <f t="shared" si="23"/>
        <v>141.03265779686427</v>
      </c>
      <c r="BK109" s="63">
        <f t="shared" si="24"/>
        <v>549.54582394824956</v>
      </c>
      <c r="BL109" s="63">
        <f t="shared" si="25"/>
        <v>542.90764216210243</v>
      </c>
      <c r="BM109" s="63">
        <f t="shared" si="26"/>
        <v>99.320755314859198</v>
      </c>
    </row>
    <row r="110" spans="3:65" ht="15.75">
      <c r="C110" s="98">
        <f t="shared" si="76"/>
        <v>0.9</v>
      </c>
      <c r="D110" s="96" t="str">
        <f t="shared" si="27"/>
        <v>TF-09</v>
      </c>
      <c r="E110" s="47" t="s">
        <v>65</v>
      </c>
      <c r="F110" s="104">
        <f>MAX(TREND(CHOOSE({1;2},F$62,F$32),CHOOSE({1;2},$Q$62,$R$32),$C110)*(1+$G$19),0)</f>
        <v>132.24339062863922</v>
      </c>
      <c r="G110" s="105">
        <f>F110</f>
        <v>132.24339062863922</v>
      </c>
      <c r="H110" s="105">
        <f t="shared" ref="H110:K110" si="77">G110</f>
        <v>132.24339062863922</v>
      </c>
      <c r="I110" s="105">
        <f t="shared" si="77"/>
        <v>132.24339062863922</v>
      </c>
      <c r="J110" s="105">
        <f t="shared" si="77"/>
        <v>132.24339062863922</v>
      </c>
      <c r="K110" s="105">
        <f t="shared" si="77"/>
        <v>132.24339062863922</v>
      </c>
      <c r="L110" s="105">
        <f t="shared" ref="L110" si="78">L$32</f>
        <v>0</v>
      </c>
      <c r="M110" s="105">
        <f>K110</f>
        <v>132.24339062863922</v>
      </c>
      <c r="N110" s="105">
        <f>M110</f>
        <v>132.24339062863922</v>
      </c>
      <c r="O110" s="106">
        <f t="shared" si="73"/>
        <v>132.24339062863922</v>
      </c>
      <c r="P110" s="106">
        <f t="shared" si="74"/>
        <v>132.24339062863922</v>
      </c>
      <c r="Q110" s="107">
        <f t="shared" si="75"/>
        <v>132.24339062863922</v>
      </c>
      <c r="R110" s="118">
        <f>FORECAST(C110,$F$11:$G$11,$F$5:$G$5)</f>
        <v>4.6899999999999995</v>
      </c>
      <c r="T110" s="51"/>
      <c r="W110" s="128"/>
      <c r="X110" s="51">
        <f t="shared" si="40"/>
        <v>5.4</v>
      </c>
      <c r="Y110">
        <f t="shared" si="10"/>
        <v>717.06704908060158</v>
      </c>
      <c r="Z110">
        <f t="shared" si="63"/>
        <v>561.78056798159366</v>
      </c>
      <c r="AA110">
        <f t="shared" si="63"/>
        <v>1172.1055451455925</v>
      </c>
      <c r="AB110">
        <f t="shared" si="63"/>
        <v>1785.6730186165621</v>
      </c>
      <c r="AC110">
        <f t="shared" si="63"/>
        <v>1838.7034564514763</v>
      </c>
      <c r="AD110">
        <f t="shared" si="63"/>
        <v>793.46034377183537</v>
      </c>
      <c r="AF110" s="62"/>
      <c r="AG110" s="62"/>
      <c r="AI110" s="63"/>
      <c r="AN110" s="101"/>
      <c r="AO110" s="51">
        <f t="shared" si="19"/>
        <v>5.4</v>
      </c>
      <c r="AP110" s="63">
        <f t="shared" si="11"/>
        <v>6.14</v>
      </c>
      <c r="AQ110" s="63">
        <f t="shared" si="64"/>
        <v>4.9119999999999999</v>
      </c>
      <c r="AR110" s="63">
        <f t="shared" si="64"/>
        <v>16.261333333333337</v>
      </c>
      <c r="AS110" s="63">
        <f t="shared" si="64"/>
        <v>4.0924666666666667</v>
      </c>
      <c r="AT110" s="63">
        <f t="shared" si="64"/>
        <v>4.2970899999999999</v>
      </c>
      <c r="AU110" s="63">
        <f t="shared" si="64"/>
        <v>16.166666666666664</v>
      </c>
      <c r="BG110" s="51">
        <f t="shared" si="20"/>
        <v>5.4</v>
      </c>
      <c r="BH110" s="63">
        <f t="shared" si="21"/>
        <v>161.86320720067303</v>
      </c>
      <c r="BI110" s="63">
        <f t="shared" si="22"/>
        <v>150.26940840320009</v>
      </c>
      <c r="BJ110" s="63">
        <f t="shared" si="23"/>
        <v>148.79636921038636</v>
      </c>
      <c r="BK110" s="63">
        <f t="shared" si="24"/>
        <v>552.87502420544433</v>
      </c>
      <c r="BL110" s="63">
        <f t="shared" si="25"/>
        <v>547.14311613668531</v>
      </c>
      <c r="BM110" s="63">
        <f t="shared" si="26"/>
        <v>100.9747698171234</v>
      </c>
    </row>
    <row r="111" spans="3:65" ht="15.75">
      <c r="C111" s="93">
        <f>ROUND(C105+0.1,2)</f>
        <v>1</v>
      </c>
      <c r="D111" s="94" t="str">
        <f t="shared" si="27"/>
        <v>MT-10</v>
      </c>
      <c r="E111" s="35" t="s">
        <v>55</v>
      </c>
      <c r="F111" s="59">
        <f>MAX(TREND(CHOOSE({1;2},F$27,F$35),CHOOSE({1;2},$R$27,$R$35),$C111)*(1+$G$19),0)</f>
        <v>62.737100868159018</v>
      </c>
      <c r="G111" s="57">
        <f>MAX(TREND(CHOOSE({1;2},G$27,G$35),CHOOSE({1;2},$R$27,$R$35),$C111)*(1+$G$19),0)</f>
        <v>65.107452638198893</v>
      </c>
      <c r="H111" s="57">
        <f>MAX(TREND(CHOOSE({1;2},H$27,H$35),CHOOSE({1;2},$R$27,$R$35),$C111)*(1+$G$19),0)</f>
        <v>64.438479575240677</v>
      </c>
      <c r="I111" s="57">
        <f>MAX(TREND(CHOOSE({1;2},I$27,I$35),CHOOSE({1;2},$R$27,$R$35),$C111)*(1+$G$19),0)</f>
        <v>66.470553632055058</v>
      </c>
      <c r="J111" s="57">
        <f>MAX(TREND(CHOOSE({1;2},J$27,J$35),CHOOSE({1;2},$R$27,$R$35),$C111)*(1+$G$19),0)</f>
        <v>65.66897425710512</v>
      </c>
      <c r="K111" s="57">
        <f>MAX(TREND(CHOOSE({1;2},K$27,K$35),CHOOSE({1;2},$R$27,$R$35),$C111)*(1+$G$19),0)</f>
        <v>64.674455490912322</v>
      </c>
      <c r="L111" s="57">
        <f>MAX(TREND(CHOOSE({1;2},L$27,L$35),CHOOSE({1;2},$R$27,$R$35),$C111)*(1+$G$19),0)</f>
        <v>64.377331858130276</v>
      </c>
      <c r="M111" s="57">
        <f>MAX(TREND(CHOOSE({1;2},M$27,M$35),CHOOSE({1;2},$R$27,$R$35),$C111)*(1+$G$19),0)</f>
        <v>67.807544002597226</v>
      </c>
      <c r="N111" s="57">
        <f>MAX(TREND(CHOOSE({1;2},N$27,N$35),CHOOSE({1;2},$R$27,$R$35),$C111)*(1+$G$19),0)</f>
        <v>67.021809135047135</v>
      </c>
      <c r="O111" s="60">
        <f>N111</f>
        <v>67.021809135047135</v>
      </c>
      <c r="P111" s="60">
        <f>O111</f>
        <v>67.021809135047135</v>
      </c>
      <c r="Q111" s="61">
        <f>F111</f>
        <v>62.737100868159018</v>
      </c>
      <c r="R111" s="116">
        <f>FORECAST(C111,$F$7:$G$7,$F$5:$G$5)</f>
        <v>3.75</v>
      </c>
      <c r="T111" s="51"/>
      <c r="W111" s="128"/>
      <c r="X111" s="51">
        <f t="shared" si="40"/>
        <v>5.5</v>
      </c>
      <c r="Y111">
        <f t="shared" si="10"/>
        <v>726.39412668496436</v>
      </c>
      <c r="Z111">
        <f t="shared" si="63"/>
        <v>567.98507734874011</v>
      </c>
      <c r="AA111">
        <f t="shared" si="63"/>
        <v>1233.795310679571</v>
      </c>
      <c r="AB111">
        <f t="shared" si="63"/>
        <v>1801.0502117676886</v>
      </c>
      <c r="AC111">
        <f t="shared" si="63"/>
        <v>1857.6416185174921</v>
      </c>
      <c r="AD111">
        <f t="shared" si="63"/>
        <v>808.15405384168412</v>
      </c>
      <c r="AN111" s="101"/>
      <c r="AO111" s="51">
        <f t="shared" si="19"/>
        <v>5.5</v>
      </c>
      <c r="AP111" s="63">
        <f t="shared" si="11"/>
        <v>6.1499999999999995</v>
      </c>
      <c r="AQ111" s="63">
        <f t="shared" si="64"/>
        <v>4.92</v>
      </c>
      <c r="AR111" s="63">
        <f t="shared" si="64"/>
        <v>16.28</v>
      </c>
      <c r="AS111" s="63">
        <f t="shared" si="64"/>
        <v>4.1055000000000001</v>
      </c>
      <c r="AT111" s="63">
        <f t="shared" si="64"/>
        <v>4.3107749999999996</v>
      </c>
      <c r="AU111" s="63">
        <f t="shared" si="64"/>
        <v>16.25</v>
      </c>
      <c r="BG111" s="51">
        <f t="shared" si="20"/>
        <v>5.5</v>
      </c>
      <c r="BH111" s="63">
        <f t="shared" si="21"/>
        <v>163.77244403116725</v>
      </c>
      <c r="BI111" s="63">
        <f t="shared" si="22"/>
        <v>151.7353368194668</v>
      </c>
      <c r="BJ111" s="63">
        <f t="shared" si="23"/>
        <v>156.55276662452437</v>
      </c>
      <c r="BK111" s="63">
        <f t="shared" si="24"/>
        <v>556.18871542661032</v>
      </c>
      <c r="BL111" s="63">
        <f t="shared" si="25"/>
        <v>551.35865131749097</v>
      </c>
      <c r="BM111" s="63">
        <f t="shared" si="26"/>
        <v>102.62337028621791</v>
      </c>
    </row>
    <row r="112" spans="3:65" ht="15.75">
      <c r="C112" s="97">
        <f>C111</f>
        <v>1</v>
      </c>
      <c r="D112" s="95" t="str">
        <f t="shared" si="27"/>
        <v>HT-10</v>
      </c>
      <c r="E112" s="42" t="s">
        <v>57</v>
      </c>
      <c r="F112" s="64">
        <f>MAX(TREND(CHOOSE({1;2},F$28,F$36),CHOOSE({1;2},$R$27,$R$35),$C112)*(1+$G$19),0)</f>
        <v>83.004735529541875</v>
      </c>
      <c r="G112" s="65">
        <f>MAX(TREND(CHOOSE({1;2},G$28,G$36),CHOOSE({1;2},$R$27,$R$35),$C112)*(1+$G$19),0)</f>
        <v>83.004735529541847</v>
      </c>
      <c r="H112" s="65">
        <f>MAX(TREND(CHOOSE({1;2},H$28,H$36),CHOOSE({1;2},$R$27,$R$35),$C112)*(1+$G$19),0)</f>
        <v>83.004735529541776</v>
      </c>
      <c r="I112" s="65">
        <f>MAX(TREND(CHOOSE({1;2},I$28,I$36),CHOOSE({1;2},$R$27,$R$35),$C112)*(1+$G$19),0)</f>
        <v>83.004735529541847</v>
      </c>
      <c r="J112" s="65">
        <f>MAX(TREND(CHOOSE({1;2},J$28,J$36),CHOOSE({1;2},$R$27,$R$35),$C112)*(1+$G$19),0)</f>
        <v>83.004735529541847</v>
      </c>
      <c r="K112" s="65">
        <f>MAX(TREND(CHOOSE({1;2},K$28,K$36),CHOOSE({1;2},$R$27,$R$35),$C112)*(1+$G$19),0)</f>
        <v>83.004735529541676</v>
      </c>
      <c r="L112" s="65">
        <f>MAX(TREND(CHOOSE({1;2},L$28,L$36),CHOOSE({1;2},$R$27,$R$35),$C112)*(1+$G$19),0)</f>
        <v>83.004735529541762</v>
      </c>
      <c r="M112" s="65">
        <f>MAX(TREND(CHOOSE({1;2},M$28,M$36),CHOOSE({1;2},$R$27,$R$35),$C112)*(1+$G$19),0)</f>
        <v>83.004735529541804</v>
      </c>
      <c r="N112" s="65">
        <f>MAX(TREND(CHOOSE({1;2},N$28,N$36),CHOOSE({1;2},$R$27,$R$35),$C112)*(1+$G$19),0)</f>
        <v>83.004735529541676</v>
      </c>
      <c r="O112" s="66">
        <f t="shared" ref="O112:O116" si="79">N112</f>
        <v>83.004735529541676</v>
      </c>
      <c r="P112" s="66">
        <f t="shared" ref="P112:P116" si="80">O112</f>
        <v>83.004735529541676</v>
      </c>
      <c r="Q112" s="67">
        <f t="shared" ref="Q112:Q116" si="81">F112</f>
        <v>83.004735529541875</v>
      </c>
      <c r="R112" s="117">
        <f>FORECAST(C112,$F$6:$G$6,$F$5:$G$5)</f>
        <v>3</v>
      </c>
      <c r="T112" s="51"/>
      <c r="W112" s="128"/>
      <c r="X112" s="51">
        <f t="shared" si="40"/>
        <v>5.6</v>
      </c>
      <c r="Y112">
        <f t="shared" si="10"/>
        <v>735.72120428932715</v>
      </c>
      <c r="Z112">
        <f t="shared" ref="Z112:AD121" si="82">INDEX($D$56:$Q$656,MATCH(Z$56&amp;"-"&amp;TEXT($X112*10,"00"),$D$56:$D$656,0),MATCH($X$56,$D$56:$Q$56,0))</f>
        <v>574.18958671588655</v>
      </c>
      <c r="AA112">
        <f t="shared" si="82"/>
        <v>1295.4850762135491</v>
      </c>
      <c r="AB112">
        <f t="shared" si="82"/>
        <v>1816.4274049188152</v>
      </c>
      <c r="AC112">
        <f t="shared" si="82"/>
        <v>1876.5797805835082</v>
      </c>
      <c r="AD112">
        <f t="shared" si="82"/>
        <v>822.84776391153275</v>
      </c>
      <c r="AN112" s="101"/>
      <c r="AO112" s="51">
        <f t="shared" si="19"/>
        <v>5.6</v>
      </c>
      <c r="AP112" s="63">
        <f t="shared" si="11"/>
        <v>6.1599999999999993</v>
      </c>
      <c r="AQ112" s="63">
        <f t="shared" ref="AQ112:AU121" si="83">VLOOKUP(AQ$56&amp;"-"&amp;TEXT($AO112*10,"00"),$D$56:$R$656,15,0)</f>
        <v>4.9279999999999999</v>
      </c>
      <c r="AR112" s="63">
        <f t="shared" si="83"/>
        <v>16.298666666666669</v>
      </c>
      <c r="AS112" s="63">
        <f t="shared" si="83"/>
        <v>4.1185333333333336</v>
      </c>
      <c r="AT112" s="63">
        <f t="shared" si="83"/>
        <v>4.3244600000000002</v>
      </c>
      <c r="AU112" s="63">
        <f t="shared" si="83"/>
        <v>16.333333333333332</v>
      </c>
      <c r="BG112" s="51">
        <f t="shared" si="20"/>
        <v>5.6</v>
      </c>
      <c r="BH112" s="63">
        <f t="shared" si="21"/>
        <v>165.67730677162425</v>
      </c>
      <c r="BI112" s="63">
        <f t="shared" si="22"/>
        <v>153.19768070972262</v>
      </c>
      <c r="BJ112" s="63">
        <f t="shared" si="23"/>
        <v>164.30188011991979</v>
      </c>
      <c r="BK112" s="63">
        <f t="shared" si="24"/>
        <v>559.48704781493802</v>
      </c>
      <c r="BL112" s="63">
        <f t="shared" si="25"/>
        <v>555.55444082686745</v>
      </c>
      <c r="BM112" s="63">
        <f t="shared" si="26"/>
        <v>104.2666621577787</v>
      </c>
    </row>
    <row r="113" spans="3:65" ht="15.75">
      <c r="C113" s="97">
        <f t="shared" ref="C113:C116" si="84">C112</f>
        <v>1</v>
      </c>
      <c r="D113" s="95" t="str">
        <f t="shared" si="27"/>
        <v>RH-10</v>
      </c>
      <c r="E113" s="42" t="s">
        <v>59</v>
      </c>
      <c r="F113" s="64">
        <f>MAX(TREND(CHOOSE({1;2},F$29,F$37),CHOOSE({1;2},$R$27,$R$35),$C113)*(1+$G$19),0)</f>
        <v>0</v>
      </c>
      <c r="G113" s="65">
        <f>MAX(TREND(CHOOSE({1;2},G$29,G$37),CHOOSE({1;2},$R$27,$R$35),$C113)*(1+$G$19),0)</f>
        <v>0</v>
      </c>
      <c r="H113" s="65">
        <f>MAX(TREND(CHOOSE({1;2},H$29,H$37),CHOOSE({1;2},$R$27,$R$35),$C113)*(1+$G$19),0)</f>
        <v>0</v>
      </c>
      <c r="I113" s="65">
        <f>MAX(TREND(CHOOSE({1;2},I$29,I$37),CHOOSE({1;2},$R$27,$R$35),$C113)*(1+$G$19),0)</f>
        <v>0</v>
      </c>
      <c r="J113" s="65">
        <f>MAX(TREND(CHOOSE({1;2},J$29,J$37),CHOOSE({1;2},$R$27,$R$35),$C113)*(1+$G$19),0)</f>
        <v>0</v>
      </c>
      <c r="K113" s="65">
        <f>MAX(TREND(CHOOSE({1;2},K$29,K$37),CHOOSE({1;2},$R$27,$R$35),$C113)*(1+$G$19),0)</f>
        <v>0</v>
      </c>
      <c r="L113" s="65">
        <f>MAX(TREND(CHOOSE({1;2},L$29,L$37),CHOOSE({1;2},$R$27,$R$35),$C113)*(1+$G$19),0)</f>
        <v>0</v>
      </c>
      <c r="M113" s="65">
        <f>MAX(TREND(CHOOSE({1;2},M$29,M$37),CHOOSE({1;2},$R$27,$R$35),$C113)*(1+$G$19),0)</f>
        <v>0</v>
      </c>
      <c r="N113" s="65">
        <f>MAX(TREND(CHOOSE({1;2},N$29,N$37),CHOOSE({1;2},$R$27,$R$35),$C113)*(1+$G$19),0)</f>
        <v>0</v>
      </c>
      <c r="O113" s="66">
        <f t="shared" si="79"/>
        <v>0</v>
      </c>
      <c r="P113" s="66">
        <f t="shared" si="80"/>
        <v>0</v>
      </c>
      <c r="Q113" s="67">
        <f t="shared" si="81"/>
        <v>0</v>
      </c>
      <c r="R113" s="117">
        <f>FORECAST(C113,$F$8:$G$8,$F$5:$G$5)</f>
        <v>12</v>
      </c>
      <c r="T113" s="51"/>
      <c r="W113" s="128"/>
      <c r="X113" s="51">
        <f t="shared" si="40"/>
        <v>5.7</v>
      </c>
      <c r="Y113">
        <f t="shared" si="10"/>
        <v>745.04828189369016</v>
      </c>
      <c r="Z113">
        <f t="shared" si="82"/>
        <v>580.39409608303311</v>
      </c>
      <c r="AA113">
        <f t="shared" si="82"/>
        <v>1357.1748417475283</v>
      </c>
      <c r="AB113">
        <f t="shared" si="82"/>
        <v>1831.8045980699419</v>
      </c>
      <c r="AC113">
        <f t="shared" si="82"/>
        <v>1895.5179426495247</v>
      </c>
      <c r="AD113">
        <f t="shared" si="82"/>
        <v>837.54147398138173</v>
      </c>
      <c r="AF113" s="62"/>
      <c r="AG113" s="62"/>
      <c r="AI113" s="63"/>
      <c r="AN113" s="101"/>
      <c r="AO113" s="51">
        <f t="shared" si="19"/>
        <v>5.7</v>
      </c>
      <c r="AP113" s="63">
        <f t="shared" si="11"/>
        <v>6.17</v>
      </c>
      <c r="AQ113" s="63">
        <f t="shared" si="83"/>
        <v>4.9359999999999999</v>
      </c>
      <c r="AR113" s="63">
        <f t="shared" si="83"/>
        <v>16.317333333333337</v>
      </c>
      <c r="AS113" s="63">
        <f t="shared" si="83"/>
        <v>4.1315666666666671</v>
      </c>
      <c r="AT113" s="63">
        <f t="shared" si="83"/>
        <v>4.3381449999999999</v>
      </c>
      <c r="AU113" s="63">
        <f t="shared" si="83"/>
        <v>16.416666666666664</v>
      </c>
      <c r="BG113" s="51">
        <f t="shared" si="20"/>
        <v>5.7</v>
      </c>
      <c r="BH113" s="63">
        <f t="shared" si="21"/>
        <v>167.57781738398592</v>
      </c>
      <c r="BI113" s="63">
        <f t="shared" si="22"/>
        <v>154.65645787699989</v>
      </c>
      <c r="BJ113" s="63">
        <f t="shared" si="23"/>
        <v>172.04373963606506</v>
      </c>
      <c r="BK113" s="63">
        <f t="shared" si="24"/>
        <v>562.77016967789132</v>
      </c>
      <c r="BL113" s="63">
        <f t="shared" si="25"/>
        <v>559.73067534970176</v>
      </c>
      <c r="BM113" s="63">
        <f t="shared" si="26"/>
        <v>105.9047486507193</v>
      </c>
    </row>
    <row r="114" spans="3:65" ht="15.75">
      <c r="C114" s="97">
        <f t="shared" si="84"/>
        <v>1</v>
      </c>
      <c r="D114" s="95" t="str">
        <f t="shared" si="27"/>
        <v>LA-10</v>
      </c>
      <c r="E114" s="42" t="s">
        <v>61</v>
      </c>
      <c r="F114" s="64">
        <f>MAX(TREND(CHOOSE({1;2},F$30,F$38),CHOOSE({1;2},$R$27,$R$35),$C114)*(1+$G$19),0)</f>
        <v>104.63997530650083</v>
      </c>
      <c r="G114" s="65">
        <f>MAX(TREND(CHOOSE({1;2},G$30,G$38),CHOOSE({1;2},$R$27,$R$35),$C114)*(1+$G$19),0)</f>
        <v>102.72448432890822</v>
      </c>
      <c r="H114" s="65">
        <f>MAX(TREND(CHOOSE({1;2},H$30,H$38),CHOOSE({1;2},$R$27,$R$35),$C114)*(1+$G$19),0)</f>
        <v>103.95020959017754</v>
      </c>
      <c r="I114" s="65">
        <f>MAX(TREND(CHOOSE({1;2},I$30,I$38),CHOOSE({1;2},$R$27,$R$35),$C114)*(1+$G$19),0)</f>
        <v>105.0234588919385</v>
      </c>
      <c r="J114" s="65">
        <f>MAX(TREND(CHOOSE({1;2},J$30,J$38),CHOOSE({1;2},$R$27,$R$35),$C114)*(1+$G$19),0)</f>
        <v>102.92482247627288</v>
      </c>
      <c r="K114" s="65">
        <f>MAX(TREND(CHOOSE({1;2},K$30,K$38),CHOOSE({1;2},$R$27,$R$35),$C114)*(1+$G$19),0)</f>
        <v>101.59860036920804</v>
      </c>
      <c r="L114" s="65">
        <f>MAX(TREND(CHOOSE({1;2},L$30,L$38),CHOOSE({1;2},$R$27,$R$35),$C114)*(1+$G$19),0)</f>
        <v>103.45461991144914</v>
      </c>
      <c r="M114" s="65">
        <f>MAX(TREND(CHOOSE({1;2},M$30,M$38),CHOOSE({1;2},$R$27,$R$35),$C114)*(1+$G$19),0)</f>
        <v>104.57939449388448</v>
      </c>
      <c r="N114" s="65">
        <f>MAX(TREND(CHOOSE({1;2},N$30,N$38),CHOOSE({1;2},$R$27,$R$35),$C114)*(1+$G$19),0)</f>
        <v>95.943658447515077</v>
      </c>
      <c r="O114" s="66">
        <f t="shared" si="79"/>
        <v>95.943658447515077</v>
      </c>
      <c r="P114" s="66">
        <f t="shared" si="80"/>
        <v>95.943658447515077</v>
      </c>
      <c r="Q114" s="67">
        <f t="shared" si="81"/>
        <v>104.63997530650083</v>
      </c>
      <c r="R114" s="117">
        <f>FORECAST(C114,$F$10:$G$10,$F$5:$G$5)</f>
        <v>3.06</v>
      </c>
      <c r="T114" s="51"/>
      <c r="W114" s="128"/>
      <c r="X114" s="51">
        <f t="shared" si="40"/>
        <v>5.8</v>
      </c>
      <c r="Y114">
        <f t="shared" si="10"/>
        <v>754.37535949805283</v>
      </c>
      <c r="Z114">
        <f t="shared" si="82"/>
        <v>586.59860545017943</v>
      </c>
      <c r="AA114">
        <f t="shared" si="82"/>
        <v>1418.8646072815063</v>
      </c>
      <c r="AB114">
        <f t="shared" si="82"/>
        <v>1847.1817912210686</v>
      </c>
      <c r="AC114">
        <f t="shared" si="82"/>
        <v>1914.4561047155407</v>
      </c>
      <c r="AD114">
        <f t="shared" si="82"/>
        <v>852.23518405123048</v>
      </c>
      <c r="AF114" s="62"/>
      <c r="AG114" s="62"/>
      <c r="AI114" s="63"/>
      <c r="AN114" s="101"/>
      <c r="AO114" s="51">
        <f t="shared" si="19"/>
        <v>5.8</v>
      </c>
      <c r="AP114" s="63">
        <f t="shared" si="11"/>
        <v>6.18</v>
      </c>
      <c r="AQ114" s="63">
        <f t="shared" si="83"/>
        <v>4.944</v>
      </c>
      <c r="AR114" s="63">
        <f t="shared" si="83"/>
        <v>16.336000000000002</v>
      </c>
      <c r="AS114" s="63">
        <f t="shared" si="83"/>
        <v>4.1446000000000005</v>
      </c>
      <c r="AT114" s="63">
        <f t="shared" si="83"/>
        <v>4.3518299999999996</v>
      </c>
      <c r="AU114" s="63">
        <f t="shared" si="83"/>
        <v>16.5</v>
      </c>
      <c r="BG114" s="51">
        <f t="shared" si="20"/>
        <v>5.8</v>
      </c>
      <c r="BH114" s="63">
        <f t="shared" si="21"/>
        <v>169.47399768793954</v>
      </c>
      <c r="BI114" s="63">
        <f t="shared" si="22"/>
        <v>156.11168600906407</v>
      </c>
      <c r="BJ114" s="63">
        <f t="shared" si="23"/>
        <v>179.77837497210695</v>
      </c>
      <c r="BK114" s="63">
        <f t="shared" si="24"/>
        <v>566.03822745701325</v>
      </c>
      <c r="BL114" s="63">
        <f t="shared" si="25"/>
        <v>563.88754317174084</v>
      </c>
      <c r="BM114" s="63">
        <f t="shared" si="26"/>
        <v>107.53773082303067</v>
      </c>
    </row>
    <row r="115" spans="3:65" ht="15.75">
      <c r="C115" s="97">
        <f t="shared" si="84"/>
        <v>1</v>
      </c>
      <c r="D115" s="95" t="str">
        <f t="shared" si="27"/>
        <v>EM-10</v>
      </c>
      <c r="E115" s="42" t="s">
        <v>63</v>
      </c>
      <c r="F115" s="64">
        <f>MAX(TREND(CHOOSE({1;2},F$31,F$39),CHOOSE({1;2},$R$27,$R$35),$C115)*(1+$G$19),0)</f>
        <v>86.016025314969255</v>
      </c>
      <c r="G115" s="65">
        <f>MAX(TREND(CHOOSE({1;2},G$31,G$39),CHOOSE({1;2},$R$27,$R$35),$C115)*(1+$G$19),0)</f>
        <v>87.134351747066191</v>
      </c>
      <c r="H115" s="65">
        <f>MAX(TREND(CHOOSE({1;2},H$31,H$39),CHOOSE({1;2},$R$27,$R$35),$C115)*(1+$G$19),0)</f>
        <v>74.703723559598529</v>
      </c>
      <c r="I115" s="65">
        <f>MAX(TREND(CHOOSE({1;2},I$31,I$39),CHOOSE({1;2},$R$27,$R$35),$C115)*(1+$G$19),0)</f>
        <v>60.767041423136874</v>
      </c>
      <c r="J115" s="65">
        <f>MAX(TREND(CHOOSE({1;2},J$31,J$39),CHOOSE({1;2},$R$27,$R$35),$C115)*(1+$G$19),0)</f>
        <v>93.218538969064937</v>
      </c>
      <c r="K115" s="65">
        <f>MAX(TREND(CHOOSE({1;2},K$31,K$39),CHOOSE({1;2},$R$27,$R$35),$C115)*(1+$G$19),0)</f>
        <v>81.296813018529676</v>
      </c>
      <c r="L115" s="65">
        <f>MAX(TREND(CHOOSE({1;2},L$31,L$39),CHOOSE({1;2},$R$27,$R$35),$C115)*(1+$G$19),0)</f>
        <v>115.83800130383733</v>
      </c>
      <c r="M115" s="65">
        <f>MAX(TREND(CHOOSE({1;2},M$31,M$39),CHOOSE({1;2},$R$27,$R$35),$C115)*(1+$G$19),0)</f>
        <v>107.52886261895084</v>
      </c>
      <c r="N115" s="65">
        <f>MAX(TREND(CHOOSE({1;2},N$31,N$39),CHOOSE({1;2},$R$27,$R$35),$C115)*(1+$G$19),0)</f>
        <v>110.75152366435756</v>
      </c>
      <c r="O115" s="66">
        <f t="shared" si="79"/>
        <v>110.75152366435756</v>
      </c>
      <c r="P115" s="66">
        <f t="shared" si="80"/>
        <v>110.75152366435756</v>
      </c>
      <c r="Q115" s="67">
        <f t="shared" si="81"/>
        <v>86.016025314969255</v>
      </c>
      <c r="R115" s="117">
        <f>FORECAST(C115,$F$9:$G$9,$F$5:$G$5)</f>
        <v>3.2129999999999996</v>
      </c>
      <c r="T115" s="51"/>
      <c r="W115" s="128"/>
      <c r="X115" s="51">
        <f t="shared" si="40"/>
        <v>5.9</v>
      </c>
      <c r="Y115">
        <f t="shared" si="10"/>
        <v>763.70243710241584</v>
      </c>
      <c r="Z115">
        <f t="shared" si="82"/>
        <v>592.80311481732599</v>
      </c>
      <c r="AA115">
        <f t="shared" si="82"/>
        <v>1480.5543728154855</v>
      </c>
      <c r="AB115">
        <f t="shared" si="82"/>
        <v>1862.558984372195</v>
      </c>
      <c r="AC115">
        <f t="shared" si="82"/>
        <v>1933.394266781557</v>
      </c>
      <c r="AD115">
        <f t="shared" si="82"/>
        <v>866.92889412107934</v>
      </c>
      <c r="AF115" s="62"/>
      <c r="AG115" s="62"/>
      <c r="AI115" s="63"/>
      <c r="AN115" s="101"/>
      <c r="AO115" s="51">
        <f t="shared" si="19"/>
        <v>5.9</v>
      </c>
      <c r="AP115" s="63">
        <f t="shared" si="11"/>
        <v>6.1899999999999995</v>
      </c>
      <c r="AQ115" s="63">
        <f t="shared" si="83"/>
        <v>4.952</v>
      </c>
      <c r="AR115" s="63">
        <f t="shared" si="83"/>
        <v>16.35466666666667</v>
      </c>
      <c r="AS115" s="63">
        <f t="shared" si="83"/>
        <v>4.157633333333334</v>
      </c>
      <c r="AT115" s="63">
        <f t="shared" si="83"/>
        <v>4.3655150000000003</v>
      </c>
      <c r="AU115" s="63">
        <f t="shared" si="83"/>
        <v>16.583333333333332</v>
      </c>
      <c r="BG115" s="51">
        <f t="shared" si="20"/>
        <v>5.9</v>
      </c>
      <c r="BH115" s="63">
        <f t="shared" si="21"/>
        <v>171.36586936206689</v>
      </c>
      <c r="BI115" s="63">
        <f t="shared" si="22"/>
        <v>157.56338267934507</v>
      </c>
      <c r="BJ115" s="63">
        <f t="shared" si="23"/>
        <v>187.50581578764633</v>
      </c>
      <c r="BK115" s="63">
        <f t="shared" si="24"/>
        <v>569.29136575717132</v>
      </c>
      <c r="BL115" s="63">
        <f t="shared" si="25"/>
        <v>568.02523021719594</v>
      </c>
      <c r="BM115" s="63">
        <f t="shared" si="26"/>
        <v>109.16570762590244</v>
      </c>
    </row>
    <row r="116" spans="3:65" ht="15.75">
      <c r="C116" s="98">
        <f t="shared" si="84"/>
        <v>1</v>
      </c>
      <c r="D116" s="96" t="str">
        <f t="shared" si="27"/>
        <v>TF-10</v>
      </c>
      <c r="E116" s="47" t="s">
        <v>65</v>
      </c>
      <c r="F116" s="104">
        <f>MAX(TREND(CHOOSE({1;2},F$62,F$32),CHOOSE({1;2},$Q$62,$R$32),$C116)*(1+$G$19),0)</f>
        <v>146.93710069848802</v>
      </c>
      <c r="G116" s="105">
        <f>F116</f>
        <v>146.93710069848802</v>
      </c>
      <c r="H116" s="105">
        <f t="shared" ref="H116:K116" si="85">G116</f>
        <v>146.93710069848802</v>
      </c>
      <c r="I116" s="105">
        <f t="shared" si="85"/>
        <v>146.93710069848802</v>
      </c>
      <c r="J116" s="105">
        <f t="shared" si="85"/>
        <v>146.93710069848802</v>
      </c>
      <c r="K116" s="105">
        <f t="shared" si="85"/>
        <v>146.93710069848802</v>
      </c>
      <c r="L116" s="105">
        <f t="shared" ref="L116" si="86">L$32</f>
        <v>0</v>
      </c>
      <c r="M116" s="105">
        <f>K116</f>
        <v>146.93710069848802</v>
      </c>
      <c r="N116" s="105">
        <f>M116</f>
        <v>146.93710069848802</v>
      </c>
      <c r="O116" s="106">
        <f t="shared" si="79"/>
        <v>146.93710069848802</v>
      </c>
      <c r="P116" s="106">
        <f t="shared" si="80"/>
        <v>146.93710069848802</v>
      </c>
      <c r="Q116" s="107">
        <f t="shared" si="81"/>
        <v>146.93710069848802</v>
      </c>
      <c r="R116" s="118">
        <f>FORECAST(C116,$F$11:$G$11,$F$5:$G$5)</f>
        <v>4.8999999999999986</v>
      </c>
      <c r="T116" s="51"/>
      <c r="W116" s="128"/>
      <c r="X116" s="51">
        <f>ROUND(X115+0.1,2)</f>
        <v>6</v>
      </c>
      <c r="Y116">
        <f t="shared" si="10"/>
        <v>773.02951470677851</v>
      </c>
      <c r="Z116">
        <f t="shared" si="82"/>
        <v>599.00762418447243</v>
      </c>
      <c r="AA116">
        <f t="shared" si="82"/>
        <v>1542.244138349464</v>
      </c>
      <c r="AB116">
        <f t="shared" si="82"/>
        <v>1877.9361775233217</v>
      </c>
      <c r="AC116">
        <f t="shared" si="82"/>
        <v>1952.3324288475731</v>
      </c>
      <c r="AD116">
        <f t="shared" si="82"/>
        <v>881.6226041909282</v>
      </c>
      <c r="AF116" s="62"/>
      <c r="AG116" s="62"/>
      <c r="AI116" s="63"/>
      <c r="AN116" s="101"/>
      <c r="AO116" s="51">
        <f>ROUND(AO115+0.1,2)</f>
        <v>6</v>
      </c>
      <c r="AP116" s="63">
        <f t="shared" si="11"/>
        <v>6.1999999999999993</v>
      </c>
      <c r="AQ116" s="63">
        <f t="shared" si="83"/>
        <v>4.96</v>
      </c>
      <c r="AR116" s="63">
        <f t="shared" si="83"/>
        <v>16.373333333333335</v>
      </c>
      <c r="AS116" s="63">
        <f t="shared" si="83"/>
        <v>4.1706666666666674</v>
      </c>
      <c r="AT116" s="63">
        <f t="shared" si="83"/>
        <v>4.3792</v>
      </c>
      <c r="AU116" s="63">
        <f t="shared" si="83"/>
        <v>16.666666666666664</v>
      </c>
      <c r="BG116" s="51">
        <f>ROUND(BG115+0.1,2)</f>
        <v>6</v>
      </c>
      <c r="BH116" s="63">
        <f t="shared" si="21"/>
        <v>173.25345394498146</v>
      </c>
      <c r="BI116" s="63">
        <f t="shared" si="22"/>
        <v>159.01156534785861</v>
      </c>
      <c r="BJ116" s="63">
        <f t="shared" si="23"/>
        <v>195.22609160353036</v>
      </c>
      <c r="BK116" s="63">
        <f t="shared" si="24"/>
        <v>572.52972737525431</v>
      </c>
      <c r="BL116" s="63">
        <f t="shared" si="25"/>
        <v>572.14392008563834</v>
      </c>
      <c r="BM116" s="63">
        <f t="shared" si="26"/>
        <v>110.78877595622394</v>
      </c>
    </row>
    <row r="117" spans="3:65" ht="15.75">
      <c r="C117" s="93">
        <f>ROUND(C111+0.1,2)</f>
        <v>1.1000000000000001</v>
      </c>
      <c r="D117" s="94" t="str">
        <f t="shared" si="27"/>
        <v>MT-11</v>
      </c>
      <c r="E117" s="35" t="s">
        <v>55</v>
      </c>
      <c r="F117" s="59">
        <f>MAX(TREND(CHOOSE({1;2},F$27,F$35),CHOOSE({1;2},$R$27,$R$35),$C117)*(1+$G$19),0)</f>
        <v>81.821719817340934</v>
      </c>
      <c r="G117" s="57">
        <f>MAX(TREND(CHOOSE({1;2},G$27,G$35),CHOOSE({1;2},$R$27,$R$35),$C117)*(1+$G$19),0)</f>
        <v>84.021889020590223</v>
      </c>
      <c r="H117" s="57">
        <f>MAX(TREND(CHOOSE({1;2},H$27,H$35),CHOOSE({1;2},$R$27,$R$35),$C117)*(1+$G$19),0)</f>
        <v>83.509592698631977</v>
      </c>
      <c r="I117" s="57">
        <f>MAX(TREND(CHOOSE({1;2},I$27,I$35),CHOOSE({1;2},$R$27,$R$35),$C117)*(1+$G$19),0)</f>
        <v>85.394903951971855</v>
      </c>
      <c r="J117" s="57">
        <f>MAX(TREND(CHOOSE({1;2},J$27,J$35),CHOOSE({1;2},$R$27,$R$35),$C117)*(1+$G$19),0)</f>
        <v>84.301932650216614</v>
      </c>
      <c r="K117" s="57">
        <f>MAX(TREND(CHOOSE({1;2},K$27,K$35),CHOOSE({1;2},$R$27,$R$35),$C117)*(1+$G$19),0)</f>
        <v>82.93817741385422</v>
      </c>
      <c r="L117" s="57">
        <f>MAX(TREND(CHOOSE({1;2},L$27,L$35),CHOOSE({1;2},$R$27,$R$35),$C117)*(1+$G$19),0)</f>
        <v>82.529019594745847</v>
      </c>
      <c r="M117" s="57">
        <f>MAX(TREND(CHOOSE({1;2},M$27,M$35),CHOOSE({1;2},$R$27,$R$35),$C117)*(1+$G$19),0)</f>
        <v>87.206253631299859</v>
      </c>
      <c r="N117" s="57">
        <f>MAX(TREND(CHOOSE({1;2},N$27,N$35),CHOOSE({1;2},$R$27,$R$35),$C117)*(1+$G$19),0)</f>
        <v>86.143468637236822</v>
      </c>
      <c r="O117" s="60">
        <f>N117</f>
        <v>86.143468637236822</v>
      </c>
      <c r="P117" s="60">
        <f>O117</f>
        <v>86.143468637236822</v>
      </c>
      <c r="Q117" s="61">
        <f>F117</f>
        <v>81.821719817340934</v>
      </c>
      <c r="R117" s="116">
        <f>FORECAST(C117,$F$7:$G$7,$F$5:$G$5)</f>
        <v>3.875</v>
      </c>
      <c r="T117" s="51"/>
      <c r="W117" s="128"/>
      <c r="X117" s="51">
        <f t="shared" ref="X117:X153" si="87">ROUND(X116+0.1,2)</f>
        <v>6.1</v>
      </c>
      <c r="Y117">
        <f t="shared" si="10"/>
        <v>782.35659231114153</v>
      </c>
      <c r="Z117">
        <f t="shared" si="82"/>
        <v>605.21213355161888</v>
      </c>
      <c r="AA117">
        <f t="shared" si="82"/>
        <v>1603.9339038834421</v>
      </c>
      <c r="AB117">
        <f t="shared" si="82"/>
        <v>1893.3133706744484</v>
      </c>
      <c r="AC117">
        <f t="shared" si="82"/>
        <v>1971.2705909135891</v>
      </c>
      <c r="AD117">
        <f t="shared" si="82"/>
        <v>896.31631426077683</v>
      </c>
      <c r="AF117" s="62"/>
      <c r="AG117" s="62"/>
      <c r="AI117" s="63"/>
      <c r="AN117" s="101"/>
      <c r="AO117" s="51">
        <f t="shared" ref="AO117:AO153" si="88">ROUND(AO116+0.1,2)</f>
        <v>6.1</v>
      </c>
      <c r="AP117" s="63">
        <f t="shared" si="11"/>
        <v>6.21</v>
      </c>
      <c r="AQ117" s="63">
        <f t="shared" si="83"/>
        <v>4.968</v>
      </c>
      <c r="AR117" s="63">
        <f t="shared" si="83"/>
        <v>16.392000000000003</v>
      </c>
      <c r="AS117" s="63">
        <f t="shared" si="83"/>
        <v>4.1837</v>
      </c>
      <c r="AT117" s="63">
        <f t="shared" si="83"/>
        <v>4.3928849999999997</v>
      </c>
      <c r="AU117" s="63">
        <f t="shared" si="83"/>
        <v>16.75</v>
      </c>
      <c r="BG117" s="51">
        <f t="shared" ref="BG117:BG153" si="89">ROUND(BG116+0.1,2)</f>
        <v>6.1</v>
      </c>
      <c r="BH117" s="63">
        <f t="shared" si="21"/>
        <v>175.13677283645603</v>
      </c>
      <c r="BI117" s="63">
        <f t="shared" si="22"/>
        <v>160.45625136211979</v>
      </c>
      <c r="BJ117" s="63">
        <f t="shared" si="23"/>
        <v>202.93923180264107</v>
      </c>
      <c r="BK117" s="63">
        <f t="shared" si="24"/>
        <v>575.75345332833137</v>
      </c>
      <c r="BL117" s="63">
        <f t="shared" si="25"/>
        <v>576.24379408820676</v>
      </c>
      <c r="BM117" s="63">
        <f t="shared" si="26"/>
        <v>112.40703070752173</v>
      </c>
    </row>
    <row r="118" spans="3:65" ht="15.75">
      <c r="C118" s="97">
        <f>C117</f>
        <v>1.1000000000000001</v>
      </c>
      <c r="D118" s="95" t="str">
        <f t="shared" si="27"/>
        <v>HT-11</v>
      </c>
      <c r="E118" s="42" t="s">
        <v>57</v>
      </c>
      <c r="F118" s="64">
        <f>MAX(TREND(CHOOSE({1;2},F$28,F$36),CHOOSE({1;2},$R$27,$R$35),$C118)*(1+$G$19),0)</f>
        <v>97.440341708592655</v>
      </c>
      <c r="G118" s="65">
        <f>MAX(TREND(CHOOSE({1;2},G$28,G$36),CHOOSE({1;2},$R$27,$R$35),$C118)*(1+$G$19),0)</f>
        <v>97.440341708592612</v>
      </c>
      <c r="H118" s="65">
        <f>MAX(TREND(CHOOSE({1;2},H$28,H$36),CHOOSE({1;2},$R$27,$R$35),$C118)*(1+$G$19),0)</f>
        <v>97.440341708592555</v>
      </c>
      <c r="I118" s="65">
        <f>MAX(TREND(CHOOSE({1;2},I$28,I$36),CHOOSE({1;2},$R$27,$R$35),$C118)*(1+$G$19),0)</f>
        <v>97.440341708592612</v>
      </c>
      <c r="J118" s="65">
        <f>MAX(TREND(CHOOSE({1;2},J$28,J$36),CHOOSE({1;2},$R$27,$R$35),$C118)*(1+$G$19),0)</f>
        <v>97.440341708592612</v>
      </c>
      <c r="K118" s="65">
        <f>MAX(TREND(CHOOSE({1;2},K$28,K$36),CHOOSE({1;2},$R$27,$R$35),$C118)*(1+$G$19),0)</f>
        <v>97.440341708592442</v>
      </c>
      <c r="L118" s="65">
        <f>MAX(TREND(CHOOSE({1;2},L$28,L$36),CHOOSE({1;2},$R$27,$R$35),$C118)*(1+$G$19),0)</f>
        <v>97.440341708592555</v>
      </c>
      <c r="M118" s="65">
        <f>MAX(TREND(CHOOSE({1;2},M$28,M$36),CHOOSE({1;2},$R$27,$R$35),$C118)*(1+$G$19),0)</f>
        <v>97.440341708592584</v>
      </c>
      <c r="N118" s="65">
        <f>MAX(TREND(CHOOSE({1;2},N$28,N$36),CHOOSE({1;2},$R$27,$R$35),$C118)*(1+$G$19),0)</f>
        <v>97.440341708592442</v>
      </c>
      <c r="O118" s="66">
        <f t="shared" ref="O118:O122" si="90">N118</f>
        <v>97.440341708592442</v>
      </c>
      <c r="P118" s="66">
        <f t="shared" ref="P118:P122" si="91">O118</f>
        <v>97.440341708592442</v>
      </c>
      <c r="Q118" s="67">
        <f t="shared" ref="Q118:Q122" si="92">F118</f>
        <v>97.440341708592655</v>
      </c>
      <c r="R118" s="117">
        <f>FORECAST(C118,$F$6:$G$6,$F$5:$G$5)</f>
        <v>3.1</v>
      </c>
      <c r="T118" s="51"/>
      <c r="W118" s="128"/>
      <c r="X118" s="51">
        <f t="shared" si="87"/>
        <v>6.2</v>
      </c>
      <c r="Y118">
        <f t="shared" si="10"/>
        <v>791.68366991550431</v>
      </c>
      <c r="Z118">
        <f t="shared" si="82"/>
        <v>611.41664291876532</v>
      </c>
      <c r="AA118">
        <f t="shared" si="82"/>
        <v>1665.6236694174213</v>
      </c>
      <c r="AB118">
        <f t="shared" si="82"/>
        <v>1908.6905638255751</v>
      </c>
      <c r="AC118">
        <f t="shared" si="82"/>
        <v>1990.2087529796056</v>
      </c>
      <c r="AD118">
        <f t="shared" si="82"/>
        <v>911.0100243306257</v>
      </c>
      <c r="AF118" s="62"/>
      <c r="AG118" s="62"/>
      <c r="AI118" s="63"/>
      <c r="AN118" s="101"/>
      <c r="AO118" s="51">
        <f t="shared" si="88"/>
        <v>6.2</v>
      </c>
      <c r="AP118" s="63">
        <f t="shared" si="11"/>
        <v>6.22</v>
      </c>
      <c r="AQ118" s="63">
        <f t="shared" si="83"/>
        <v>4.976</v>
      </c>
      <c r="AR118" s="63">
        <f t="shared" si="83"/>
        <v>16.410666666666668</v>
      </c>
      <c r="AS118" s="63">
        <f t="shared" si="83"/>
        <v>4.1967333333333334</v>
      </c>
      <c r="AT118" s="63">
        <f t="shared" si="83"/>
        <v>4.4065700000000003</v>
      </c>
      <c r="AU118" s="63">
        <f t="shared" si="83"/>
        <v>16.833333333333332</v>
      </c>
      <c r="BG118" s="51">
        <f t="shared" si="89"/>
        <v>6.2</v>
      </c>
      <c r="BH118" s="63">
        <f t="shared" si="21"/>
        <v>177.01584729853786</v>
      </c>
      <c r="BI118" s="63">
        <f t="shared" si="22"/>
        <v>161.8974579580472</v>
      </c>
      <c r="BJ118" s="63">
        <f t="shared" si="23"/>
        <v>210.64526563067778</v>
      </c>
      <c r="BK118" s="63">
        <f t="shared" si="24"/>
        <v>578.9626828812892</v>
      </c>
      <c r="BL118" s="63">
        <f t="shared" si="25"/>
        <v>580.32503128314011</v>
      </c>
      <c r="BM118" s="63">
        <f t="shared" si="26"/>
        <v>114.0205648193878</v>
      </c>
    </row>
    <row r="119" spans="3:65" ht="15.75">
      <c r="C119" s="97">
        <f t="shared" ref="C119:C122" si="93">C118</f>
        <v>1.1000000000000001</v>
      </c>
      <c r="D119" s="95" t="str">
        <f t="shared" si="27"/>
        <v>RH-11</v>
      </c>
      <c r="E119" s="42" t="s">
        <v>59</v>
      </c>
      <c r="F119" s="64">
        <f>MAX(TREND(CHOOSE({1;2},F$29,F$37),CHOOSE({1;2},$R$27,$R$35),$C119)*(1+$G$19),0)</f>
        <v>0</v>
      </c>
      <c r="G119" s="65">
        <f>MAX(TREND(CHOOSE({1;2},G$29,G$37),CHOOSE({1;2},$R$27,$R$35),$C119)*(1+$G$19),0)</f>
        <v>0</v>
      </c>
      <c r="H119" s="65">
        <f>MAX(TREND(CHOOSE({1;2},H$29,H$37),CHOOSE({1;2},$R$27,$R$35),$C119)*(1+$G$19),0)</f>
        <v>0</v>
      </c>
      <c r="I119" s="65">
        <f>MAX(TREND(CHOOSE({1;2},I$29,I$37),CHOOSE({1;2},$R$27,$R$35),$C119)*(1+$G$19),0)</f>
        <v>0</v>
      </c>
      <c r="J119" s="65">
        <f>MAX(TREND(CHOOSE({1;2},J$29,J$37),CHOOSE({1;2},$R$27,$R$35),$C119)*(1+$G$19),0)</f>
        <v>0</v>
      </c>
      <c r="K119" s="65">
        <f>MAX(TREND(CHOOSE({1;2},K$29,K$37),CHOOSE({1;2},$R$27,$R$35),$C119)*(1+$G$19),0)</f>
        <v>0</v>
      </c>
      <c r="L119" s="65">
        <f>MAX(TREND(CHOOSE({1;2},L$29,L$37),CHOOSE({1;2},$R$27,$R$35),$C119)*(1+$G$19),0)</f>
        <v>0</v>
      </c>
      <c r="M119" s="65">
        <f>MAX(TREND(CHOOSE({1;2},M$29,M$37),CHOOSE({1;2},$R$27,$R$35),$C119)*(1+$G$19),0)</f>
        <v>0</v>
      </c>
      <c r="N119" s="65">
        <f>MAX(TREND(CHOOSE({1;2},N$29,N$37),CHOOSE({1;2},$R$27,$R$35),$C119)*(1+$G$19),0)</f>
        <v>0</v>
      </c>
      <c r="O119" s="66">
        <f t="shared" si="90"/>
        <v>0</v>
      </c>
      <c r="P119" s="66">
        <f t="shared" si="91"/>
        <v>0</v>
      </c>
      <c r="Q119" s="67">
        <f t="shared" si="92"/>
        <v>0</v>
      </c>
      <c r="R119" s="117">
        <f>FORECAST(C119,$F$8:$G$8,$F$5:$G$5)</f>
        <v>12.4</v>
      </c>
      <c r="T119" s="51"/>
      <c r="W119" s="128"/>
      <c r="X119" s="51">
        <f t="shared" si="87"/>
        <v>6.3</v>
      </c>
      <c r="Y119">
        <f t="shared" si="10"/>
        <v>801.0107475198671</v>
      </c>
      <c r="Z119">
        <f t="shared" si="82"/>
        <v>617.62115228591176</v>
      </c>
      <c r="AA119">
        <f t="shared" si="82"/>
        <v>1727.3134349513994</v>
      </c>
      <c r="AB119">
        <f t="shared" si="82"/>
        <v>1924.0677569767017</v>
      </c>
      <c r="AC119">
        <f t="shared" si="82"/>
        <v>2009.1469150456217</v>
      </c>
      <c r="AD119">
        <f t="shared" si="82"/>
        <v>925.70373440047433</v>
      </c>
      <c r="AN119" s="101"/>
      <c r="AO119" s="51">
        <f t="shared" si="88"/>
        <v>6.3</v>
      </c>
      <c r="AP119" s="63">
        <f t="shared" si="11"/>
        <v>6.2299999999999995</v>
      </c>
      <c r="AQ119" s="63">
        <f t="shared" si="83"/>
        <v>4.984</v>
      </c>
      <c r="AR119" s="63">
        <f t="shared" si="83"/>
        <v>16.429333333333336</v>
      </c>
      <c r="AS119" s="63">
        <f t="shared" si="83"/>
        <v>4.2097666666666669</v>
      </c>
      <c r="AT119" s="63">
        <f t="shared" si="83"/>
        <v>4.420255</v>
      </c>
      <c r="AU119" s="63">
        <f t="shared" si="83"/>
        <v>16.916666666666664</v>
      </c>
      <c r="BG119" s="51">
        <f t="shared" si="89"/>
        <v>6.3</v>
      </c>
      <c r="BH119" s="63">
        <f t="shared" si="21"/>
        <v>178.89069845665432</v>
      </c>
      <c r="BI119" s="63">
        <f t="shared" si="22"/>
        <v>163.33520226085858</v>
      </c>
      <c r="BJ119" s="63">
        <f t="shared" si="23"/>
        <v>218.34422219693346</v>
      </c>
      <c r="BK119" s="63">
        <f t="shared" si="24"/>
        <v>582.15755357395233</v>
      </c>
      <c r="BL119" s="63">
        <f t="shared" si="25"/>
        <v>584.38780851064996</v>
      </c>
      <c r="BM119" s="63">
        <f t="shared" si="26"/>
        <v>115.62946932545012</v>
      </c>
    </row>
    <row r="120" spans="3:65" ht="15.75">
      <c r="C120" s="97">
        <f t="shared" si="93"/>
        <v>1.1000000000000001</v>
      </c>
      <c r="D120" s="95" t="str">
        <f t="shared" si="27"/>
        <v>LA-11</v>
      </c>
      <c r="E120" s="42" t="s">
        <v>61</v>
      </c>
      <c r="F120" s="64">
        <f>MAX(TREND(CHOOSE({1;2},F$30,F$38),CHOOSE({1;2},$R$27,$R$35),$C120)*(1+$G$19),0)</f>
        <v>160.19463024404706</v>
      </c>
      <c r="G120" s="65">
        <f>MAX(TREND(CHOOSE({1;2},G$30,G$38),CHOOSE({1;2},$R$27,$R$35),$C120)*(1+$G$19),0)</f>
        <v>158.66748845418846</v>
      </c>
      <c r="H120" s="65">
        <f>MAX(TREND(CHOOSE({1;2},H$30,H$38),CHOOSE({1;2},$R$27,$R$35),$C120)*(1+$G$19),0)</f>
        <v>159.64469844938313</v>
      </c>
      <c r="I120" s="65">
        <f>MAX(TREND(CHOOSE({1;2},I$30,I$38),CHOOSE({1;2},$R$27,$R$35),$C120)*(1+$G$19),0)</f>
        <v>160.50037633626124</v>
      </c>
      <c r="J120" s="65">
        <f>MAX(TREND(CHOOSE({1;2},J$30,J$38),CHOOSE({1;2},$R$27,$R$35),$C120)*(1+$G$19),0)</f>
        <v>158.82720565693484</v>
      </c>
      <c r="K120" s="65">
        <f>MAX(TREND(CHOOSE({1;2},K$30,K$38),CHOOSE({1;2},$R$27,$R$35),$C120)*(1+$G$19),0)</f>
        <v>157.76990902945525</v>
      </c>
      <c r="L120" s="65">
        <f>MAX(TREND(CHOOSE({1;2},L$30,L$38),CHOOSE({1;2},$R$27,$R$35),$C120)*(1+$G$19),0)</f>
        <v>159.24958501941228</v>
      </c>
      <c r="M120" s="65">
        <f>MAX(TREND(CHOOSE({1;2},M$30,M$38),CHOOSE({1;2},$R$27,$R$35),$C120)*(1+$G$19),0)</f>
        <v>160.14633032767657</v>
      </c>
      <c r="N120" s="65">
        <f>MAX(TREND(CHOOSE({1;2},N$30,N$38),CHOOSE({1;2},$R$27,$R$35),$C120)*(1+$G$19),0)</f>
        <v>153.26214635722508</v>
      </c>
      <c r="O120" s="66">
        <f t="shared" si="90"/>
        <v>153.26214635722508</v>
      </c>
      <c r="P120" s="66">
        <f t="shared" si="91"/>
        <v>153.26214635722508</v>
      </c>
      <c r="Q120" s="67">
        <f t="shared" si="92"/>
        <v>160.19463024404706</v>
      </c>
      <c r="R120" s="117">
        <f>FORECAST(C120,$F$10:$G$10,$F$5:$G$5)</f>
        <v>3.0940000000000003</v>
      </c>
      <c r="T120" s="51"/>
      <c r="W120" s="128"/>
      <c r="X120" s="51">
        <f t="shared" si="87"/>
        <v>6.4</v>
      </c>
      <c r="Y120">
        <f t="shared" si="10"/>
        <v>810.33782512423011</v>
      </c>
      <c r="Z120">
        <f t="shared" si="82"/>
        <v>623.82566165305843</v>
      </c>
      <c r="AA120">
        <f t="shared" si="82"/>
        <v>1789.0032004853786</v>
      </c>
      <c r="AB120">
        <f t="shared" si="82"/>
        <v>1939.4449501278282</v>
      </c>
      <c r="AC120">
        <f t="shared" si="82"/>
        <v>2028.0850771116377</v>
      </c>
      <c r="AD120">
        <f t="shared" si="82"/>
        <v>940.39744447032331</v>
      </c>
      <c r="AN120" s="101"/>
      <c r="AO120" s="51">
        <f t="shared" si="88"/>
        <v>6.4</v>
      </c>
      <c r="AP120" s="63">
        <f t="shared" si="11"/>
        <v>6.24</v>
      </c>
      <c r="AQ120" s="63">
        <f t="shared" si="83"/>
        <v>4.992</v>
      </c>
      <c r="AR120" s="63">
        <f t="shared" si="83"/>
        <v>16.448000000000004</v>
      </c>
      <c r="AS120" s="63">
        <f t="shared" si="83"/>
        <v>4.2228000000000003</v>
      </c>
      <c r="AT120" s="63">
        <f t="shared" si="83"/>
        <v>4.4339399999999998</v>
      </c>
      <c r="AU120" s="63">
        <f t="shared" si="83"/>
        <v>17</v>
      </c>
      <c r="BG120" s="51">
        <f t="shared" si="89"/>
        <v>6.4</v>
      </c>
      <c r="BH120" s="63">
        <f t="shared" si="21"/>
        <v>180.76134730070697</v>
      </c>
      <c r="BI120" s="63">
        <f t="shared" si="22"/>
        <v>164.76950128595766</v>
      </c>
      <c r="BJ120" s="63">
        <f t="shared" si="23"/>
        <v>226.03613047506784</v>
      </c>
      <c r="BK120" s="63">
        <f t="shared" si="24"/>
        <v>585.338201247705</v>
      </c>
      <c r="BL120" s="63">
        <f t="shared" si="25"/>
        <v>588.43230042714777</v>
      </c>
      <c r="BM120" s="63">
        <f t="shared" si="26"/>
        <v>117.23383339993632</v>
      </c>
    </row>
    <row r="121" spans="3:65" ht="15.75">
      <c r="C121" s="97">
        <f t="shared" si="93"/>
        <v>1.1000000000000001</v>
      </c>
      <c r="D121" s="95" t="str">
        <f t="shared" si="27"/>
        <v>EM-11</v>
      </c>
      <c r="E121" s="42" t="s">
        <v>63</v>
      </c>
      <c r="F121" s="64">
        <f>MAX(TREND(CHOOSE({1;2},F$31,F$39),CHOOSE({1;2},$R$27,$R$35),$C121)*(1+$G$19),0)</f>
        <v>141.73051939025726</v>
      </c>
      <c r="G121" s="65">
        <f>MAX(TREND(CHOOSE({1;2},G$31,G$39),CHOOSE({1;2},$R$27,$R$35),$C121)*(1+$G$19),0)</f>
        <v>141.25236947562558</v>
      </c>
      <c r="H121" s="65">
        <f>MAX(TREND(CHOOSE({1;2},H$31,H$39),CHOOSE({1;2},$R$27,$R$35),$C121)*(1+$G$19),0)</f>
        <v>129.57168691580219</v>
      </c>
      <c r="I121" s="65">
        <f>MAX(TREND(CHOOSE({1;2},I$31,I$39),CHOOSE({1;2},$R$27,$R$35),$C121)*(1+$G$19),0)</f>
        <v>116.9269984613756</v>
      </c>
      <c r="J121" s="65">
        <f>MAX(TREND(CHOOSE({1;2},J$31,J$39),CHOOSE({1;2},$R$27,$R$35),$C121)*(1+$G$19),0)</f>
        <v>146.40080656307987</v>
      </c>
      <c r="K121" s="65">
        <f>MAX(TREND(CHOOSE({1;2},K$31,K$39),CHOOSE({1;2},$R$27,$R$35),$C121)*(1+$G$19),0)</f>
        <v>135.88137128209883</v>
      </c>
      <c r="L121" s="65">
        <f>MAX(TREND(CHOOSE({1;2},L$31,L$39),CHOOSE({1;2},$R$27,$R$35),$C121)*(1+$G$19),0)</f>
        <v>167.73825713325405</v>
      </c>
      <c r="M121" s="65">
        <f>MAX(TREND(CHOOSE({1;2},M$31,M$39),CHOOSE({1;2},$R$27,$R$35),$C121)*(1+$G$19),0)</f>
        <v>159.07379747958521</v>
      </c>
      <c r="N121" s="65">
        <f>MAX(TREND(CHOOSE({1;2},N$31,N$39),CHOOSE({1;2},$R$27,$R$35),$C121)*(1+$G$19),0)</f>
        <v>166.22605369147826</v>
      </c>
      <c r="O121" s="66">
        <f t="shared" si="90"/>
        <v>166.22605369147826</v>
      </c>
      <c r="P121" s="66">
        <f t="shared" si="91"/>
        <v>166.22605369147826</v>
      </c>
      <c r="Q121" s="67">
        <f t="shared" si="92"/>
        <v>141.73051939025726</v>
      </c>
      <c r="R121" s="117">
        <f>FORECAST(C121,$F$9:$G$9,$F$5:$G$5)</f>
        <v>3.2486999999999995</v>
      </c>
      <c r="T121" s="51"/>
      <c r="W121" s="128"/>
      <c r="X121" s="51">
        <f t="shared" si="87"/>
        <v>6.5</v>
      </c>
      <c r="Y121">
        <f t="shared" si="10"/>
        <v>819.66490272859278</v>
      </c>
      <c r="Z121">
        <f t="shared" si="82"/>
        <v>630.03017102020488</v>
      </c>
      <c r="AA121">
        <f t="shared" si="82"/>
        <v>1850.6929660193564</v>
      </c>
      <c r="AB121">
        <f t="shared" si="82"/>
        <v>1954.8221432789549</v>
      </c>
      <c r="AC121">
        <f t="shared" si="82"/>
        <v>2047.0232391776537</v>
      </c>
      <c r="AD121">
        <f t="shared" si="82"/>
        <v>955.09115454017206</v>
      </c>
      <c r="AF121" s="62"/>
      <c r="AG121" s="62"/>
      <c r="AI121" s="63"/>
      <c r="AN121" s="101"/>
      <c r="AO121" s="51">
        <f t="shared" si="88"/>
        <v>6.5</v>
      </c>
      <c r="AP121" s="63">
        <f t="shared" si="11"/>
        <v>6.25</v>
      </c>
      <c r="AQ121" s="63">
        <f t="shared" si="83"/>
        <v>5</v>
      </c>
      <c r="AR121" s="63">
        <f t="shared" si="83"/>
        <v>16.466666666666669</v>
      </c>
      <c r="AS121" s="63">
        <f t="shared" si="83"/>
        <v>4.2358333333333338</v>
      </c>
      <c r="AT121" s="63">
        <f t="shared" si="83"/>
        <v>4.4476250000000004</v>
      </c>
      <c r="AU121" s="63">
        <f t="shared" si="83"/>
        <v>17.083333333333332</v>
      </c>
      <c r="BG121" s="51">
        <f t="shared" si="89"/>
        <v>6.5</v>
      </c>
      <c r="BH121" s="63">
        <f t="shared" si="21"/>
        <v>182.62781468615597</v>
      </c>
      <c r="BI121" s="63">
        <f t="shared" si="22"/>
        <v>166.20037193981256</v>
      </c>
      <c r="BJ121" s="63">
        <f t="shared" si="23"/>
        <v>233.72101930387268</v>
      </c>
      <c r="BK121" s="63">
        <f t="shared" si="24"/>
        <v>588.50476007161808</v>
      </c>
      <c r="BL121" s="63">
        <f t="shared" si="25"/>
        <v>592.45867953883931</v>
      </c>
      <c r="BM121" s="63">
        <f t="shared" si="26"/>
        <v>118.83374440287751</v>
      </c>
    </row>
    <row r="122" spans="3:65" ht="15.75">
      <c r="C122" s="98">
        <f t="shared" si="93"/>
        <v>1.1000000000000001</v>
      </c>
      <c r="D122" s="96" t="str">
        <f t="shared" si="27"/>
        <v>TF-11</v>
      </c>
      <c r="E122" s="47" t="s">
        <v>65</v>
      </c>
      <c r="F122" s="104">
        <f>MAX(TREND(CHOOSE({1;2},F$62,F$32),CHOOSE({1;2},$Q$62,$R$32),$C122)*(1+$G$19),0)</f>
        <v>161.63081076833683</v>
      </c>
      <c r="G122" s="105">
        <f>F122</f>
        <v>161.63081076833683</v>
      </c>
      <c r="H122" s="105">
        <f t="shared" ref="H122:K122" si="94">G122</f>
        <v>161.63081076833683</v>
      </c>
      <c r="I122" s="105">
        <f t="shared" si="94"/>
        <v>161.63081076833683</v>
      </c>
      <c r="J122" s="105">
        <f t="shared" si="94"/>
        <v>161.63081076833683</v>
      </c>
      <c r="K122" s="105">
        <f t="shared" si="94"/>
        <v>161.63081076833683</v>
      </c>
      <c r="L122" s="105">
        <f t="shared" ref="L122" si="95">L$32</f>
        <v>0</v>
      </c>
      <c r="M122" s="105">
        <f>K122</f>
        <v>161.63081076833683</v>
      </c>
      <c r="N122" s="105">
        <f>M122</f>
        <v>161.63081076833683</v>
      </c>
      <c r="O122" s="106">
        <f t="shared" si="90"/>
        <v>161.63081076833683</v>
      </c>
      <c r="P122" s="106">
        <f t="shared" si="91"/>
        <v>161.63081076833683</v>
      </c>
      <c r="Q122" s="107">
        <f t="shared" si="92"/>
        <v>161.63081076833683</v>
      </c>
      <c r="R122" s="118">
        <f>FORECAST(C122,$F$11:$G$11,$F$5:$G$5)</f>
        <v>5.1099999999999994</v>
      </c>
      <c r="T122" s="51"/>
      <c r="W122" s="128"/>
      <c r="X122" s="51">
        <f t="shared" si="87"/>
        <v>6.6</v>
      </c>
      <c r="Y122">
        <f t="shared" ref="Y122:AD156" si="96">INDEX($D$56:$Q$656,MATCH(Y$56&amp;"-"&amp;TEXT($X122*10,"00"),$D$56:$D$656,0),MATCH($X$56,$D$56:$Q$56,0))</f>
        <v>828.99198033295579</v>
      </c>
      <c r="Z122">
        <f t="shared" si="96"/>
        <v>636.2346803873512</v>
      </c>
      <c r="AA122">
        <f t="shared" si="96"/>
        <v>1912.3827315533351</v>
      </c>
      <c r="AB122">
        <f t="shared" si="96"/>
        <v>1970.1993364300815</v>
      </c>
      <c r="AC122">
        <f t="shared" si="96"/>
        <v>2065.96140124367</v>
      </c>
      <c r="AD122">
        <f t="shared" si="96"/>
        <v>969.7848646100208</v>
      </c>
      <c r="AF122" s="62"/>
      <c r="AG122" s="62"/>
      <c r="AI122" s="63"/>
      <c r="AN122" s="101"/>
      <c r="AO122" s="51">
        <f t="shared" si="88"/>
        <v>6.6</v>
      </c>
      <c r="AP122" s="63">
        <f t="shared" ref="AP122:AU156" si="97">VLOOKUP(AP$56&amp;"-"&amp;TEXT($AO122*10,"00"),$D$56:$R$656,15,0)</f>
        <v>6.26</v>
      </c>
      <c r="AQ122" s="63">
        <f t="shared" si="97"/>
        <v>5.008</v>
      </c>
      <c r="AR122" s="63">
        <f t="shared" si="97"/>
        <v>16.485333333333337</v>
      </c>
      <c r="AS122" s="63">
        <f t="shared" si="97"/>
        <v>4.2488666666666672</v>
      </c>
      <c r="AT122" s="63">
        <f t="shared" si="97"/>
        <v>4.4613100000000001</v>
      </c>
      <c r="AU122" s="63">
        <f t="shared" si="97"/>
        <v>17.166666666666664</v>
      </c>
      <c r="BG122" s="51">
        <f t="shared" si="89"/>
        <v>6.6</v>
      </c>
      <c r="BH122" s="63">
        <f t="shared" si="21"/>
        <v>184.49012133509359</v>
      </c>
      <c r="BI122" s="63">
        <f t="shared" si="22"/>
        <v>167.62783102082594</v>
      </c>
      <c r="BJ122" s="63">
        <f t="shared" si="23"/>
        <v>241.39891738803459</v>
      </c>
      <c r="BK122" s="63">
        <f t="shared" si="24"/>
        <v>591.65736256809737</v>
      </c>
      <c r="BL122" s="63">
        <f t="shared" si="25"/>
        <v>596.46711623470151</v>
      </c>
      <c r="BM122" s="63">
        <f t="shared" si="26"/>
        <v>120.42928792399928</v>
      </c>
    </row>
    <row r="123" spans="3:65" ht="15.75">
      <c r="C123" s="93">
        <f>ROUND(C117+0.1,2)</f>
        <v>1.2</v>
      </c>
      <c r="D123" s="94" t="str">
        <f t="shared" si="27"/>
        <v>MT-12</v>
      </c>
      <c r="E123" s="35" t="s">
        <v>55</v>
      </c>
      <c r="F123" s="59">
        <f>MAX(TREND(CHOOSE({1;2},F$27,F$35),CHOOSE({1;2},$R$27,$R$35),$C123)*(1+$G$19),0)</f>
        <v>100.90633876652286</v>
      </c>
      <c r="G123" s="57">
        <f>MAX(TREND(CHOOSE({1;2},G$27,G$35),CHOOSE({1;2},$R$27,$R$35),$C123)*(1+$G$19),0)</f>
        <v>102.93632540298148</v>
      </c>
      <c r="H123" s="57">
        <f>MAX(TREND(CHOOSE({1;2},H$27,H$35),CHOOSE({1;2},$R$27,$R$35),$C123)*(1+$G$19),0)</f>
        <v>102.58070582202323</v>
      </c>
      <c r="I123" s="57">
        <f>MAX(TREND(CHOOSE({1;2},I$27,I$35),CHOOSE({1;2},$R$27,$R$35),$C123)*(1+$G$19),0)</f>
        <v>104.31925427188857</v>
      </c>
      <c r="J123" s="57">
        <f>MAX(TREND(CHOOSE({1;2},J$27,J$35),CHOOSE({1;2},$R$27,$R$35),$C123)*(1+$G$19),0)</f>
        <v>102.93489104332805</v>
      </c>
      <c r="K123" s="57">
        <f>MAX(TREND(CHOOSE({1;2},K$27,K$35),CHOOSE({1;2},$R$27,$R$35),$C123)*(1+$G$19),0)</f>
        <v>101.20189933679609</v>
      </c>
      <c r="L123" s="57">
        <f>MAX(TREND(CHOOSE({1;2},L$27,L$35),CHOOSE({1;2},$R$27,$R$35),$C123)*(1+$G$19),0)</f>
        <v>100.68070733136139</v>
      </c>
      <c r="M123" s="57">
        <f>MAX(TREND(CHOOSE({1;2},M$27,M$35),CHOOSE({1;2},$R$27,$R$35),$C123)*(1+$G$19),0)</f>
        <v>106.60496326000246</v>
      </c>
      <c r="N123" s="57">
        <f>MAX(TREND(CHOOSE({1;2},N$27,N$35),CHOOSE({1;2},$R$27,$R$35),$C123)*(1+$G$19),0)</f>
        <v>105.26512813942651</v>
      </c>
      <c r="O123" s="60">
        <f>N123</f>
        <v>105.26512813942651</v>
      </c>
      <c r="P123" s="60">
        <f>O123</f>
        <v>105.26512813942651</v>
      </c>
      <c r="Q123" s="61">
        <f>F123</f>
        <v>100.90633876652286</v>
      </c>
      <c r="R123" s="116">
        <f>FORECAST(C123,$F$7:$G$7,$F$5:$G$5)</f>
        <v>4</v>
      </c>
      <c r="T123" s="51"/>
      <c r="W123" s="128"/>
      <c r="X123" s="51">
        <f t="shared" si="87"/>
        <v>6.7</v>
      </c>
      <c r="Y123">
        <f t="shared" si="96"/>
        <v>838.31905793731869</v>
      </c>
      <c r="Z123">
        <f t="shared" si="96"/>
        <v>642.43918975449765</v>
      </c>
      <c r="AA123">
        <f t="shared" si="96"/>
        <v>1974.0724970873136</v>
      </c>
      <c r="AB123">
        <f t="shared" si="96"/>
        <v>1985.5765295812082</v>
      </c>
      <c r="AC123">
        <f t="shared" si="96"/>
        <v>2084.8995633096865</v>
      </c>
      <c r="AD123">
        <f t="shared" si="96"/>
        <v>984.47857467986978</v>
      </c>
      <c r="AF123" s="62"/>
      <c r="AG123" s="62"/>
      <c r="AI123" s="63"/>
      <c r="AN123" s="101"/>
      <c r="AO123" s="51">
        <f t="shared" si="88"/>
        <v>6.7</v>
      </c>
      <c r="AP123" s="63">
        <f t="shared" si="97"/>
        <v>6.27</v>
      </c>
      <c r="AQ123" s="63">
        <f t="shared" si="97"/>
        <v>5.016</v>
      </c>
      <c r="AR123" s="63">
        <f t="shared" si="97"/>
        <v>16.504000000000001</v>
      </c>
      <c r="AS123" s="63">
        <f t="shared" si="97"/>
        <v>4.2619000000000007</v>
      </c>
      <c r="AT123" s="63">
        <f t="shared" si="97"/>
        <v>4.4749949999999998</v>
      </c>
      <c r="AU123" s="63">
        <f t="shared" si="97"/>
        <v>17.25</v>
      </c>
      <c r="BG123" s="51">
        <f t="shared" si="89"/>
        <v>6.7</v>
      </c>
      <c r="BH123" s="63">
        <f t="shared" si="21"/>
        <v>186.34828783730742</v>
      </c>
      <c r="BI123" s="63">
        <f t="shared" si="22"/>
        <v>169.05189522019674</v>
      </c>
      <c r="BJ123" s="63">
        <f t="shared" si="23"/>
        <v>249.06985329889</v>
      </c>
      <c r="BK123" s="63">
        <f t="shared" si="24"/>
        <v>594.79613963806003</v>
      </c>
      <c r="BL123" s="63">
        <f t="shared" si="25"/>
        <v>600.45777881885374</v>
      </c>
      <c r="BM123" s="63">
        <f t="shared" si="26"/>
        <v>122.02054782534405</v>
      </c>
    </row>
    <row r="124" spans="3:65" ht="15.75">
      <c r="C124" s="97">
        <f>C123</f>
        <v>1.2</v>
      </c>
      <c r="D124" s="95" t="str">
        <f t="shared" si="27"/>
        <v>HT-12</v>
      </c>
      <c r="E124" s="42" t="s">
        <v>57</v>
      </c>
      <c r="F124" s="64">
        <f>MAX(TREND(CHOOSE({1;2},F$28,F$36),CHOOSE({1;2},$R$27,$R$35),$C124)*(1+$G$19),0)</f>
        <v>111.87594788764339</v>
      </c>
      <c r="G124" s="65">
        <f>MAX(TREND(CHOOSE({1;2},G$28,G$36),CHOOSE({1;2},$R$27,$R$35),$C124)*(1+$G$19),0)</f>
        <v>111.87594788764336</v>
      </c>
      <c r="H124" s="65">
        <f>MAX(TREND(CHOOSE({1;2},H$28,H$36),CHOOSE({1;2},$R$27,$R$35),$C124)*(1+$G$19),0)</f>
        <v>111.87594788764329</v>
      </c>
      <c r="I124" s="65">
        <f>MAX(TREND(CHOOSE({1;2},I$28,I$36),CHOOSE({1;2},$R$27,$R$35),$C124)*(1+$G$19),0)</f>
        <v>111.87594788764336</v>
      </c>
      <c r="J124" s="65">
        <f>MAX(TREND(CHOOSE({1;2},J$28,J$36),CHOOSE({1;2},$R$27,$R$35),$C124)*(1+$G$19),0)</f>
        <v>111.87594788764336</v>
      </c>
      <c r="K124" s="65">
        <f>MAX(TREND(CHOOSE({1;2},K$28,K$36),CHOOSE({1;2},$R$27,$R$35),$C124)*(1+$G$19),0)</f>
        <v>111.87594788764322</v>
      </c>
      <c r="L124" s="65">
        <f>MAX(TREND(CHOOSE({1;2},L$28,L$36),CHOOSE({1;2},$R$27,$R$35),$C124)*(1+$G$19),0)</f>
        <v>111.87594788764329</v>
      </c>
      <c r="M124" s="65">
        <f>MAX(TREND(CHOOSE({1;2},M$28,M$36),CHOOSE({1;2},$R$27,$R$35),$C124)*(1+$G$19),0)</f>
        <v>111.87594788764332</v>
      </c>
      <c r="N124" s="65">
        <f>MAX(TREND(CHOOSE({1;2},N$28,N$36),CHOOSE({1;2},$R$27,$R$35),$C124)*(1+$G$19),0)</f>
        <v>111.87594788764322</v>
      </c>
      <c r="O124" s="66">
        <f t="shared" ref="O124:O128" si="98">N124</f>
        <v>111.87594788764322</v>
      </c>
      <c r="P124" s="66">
        <f t="shared" ref="P124:P128" si="99">O124</f>
        <v>111.87594788764322</v>
      </c>
      <c r="Q124" s="67">
        <f t="shared" ref="Q124:Q128" si="100">F124</f>
        <v>111.87594788764339</v>
      </c>
      <c r="R124" s="117">
        <f>FORECAST(C124,$F$6:$G$6,$F$5:$G$5)</f>
        <v>3.2</v>
      </c>
      <c r="T124" s="51"/>
      <c r="W124" s="128"/>
      <c r="X124" s="51">
        <f t="shared" si="87"/>
        <v>6.8</v>
      </c>
      <c r="Y124">
        <f t="shared" si="96"/>
        <v>847.64613554168147</v>
      </c>
      <c r="Z124">
        <f t="shared" si="96"/>
        <v>648.64369912164409</v>
      </c>
      <c r="AA124">
        <f t="shared" si="96"/>
        <v>2035.7622626212924</v>
      </c>
      <c r="AB124">
        <f t="shared" si="96"/>
        <v>2000.9537227323349</v>
      </c>
      <c r="AC124">
        <f t="shared" si="96"/>
        <v>2103.8377253757026</v>
      </c>
      <c r="AD124">
        <f t="shared" si="96"/>
        <v>999.17228474971841</v>
      </c>
      <c r="AF124" s="62"/>
      <c r="AG124" s="62"/>
      <c r="AI124" s="63"/>
      <c r="AN124" s="101"/>
      <c r="AO124" s="51">
        <f t="shared" si="88"/>
        <v>6.8</v>
      </c>
      <c r="AP124" s="63">
        <f t="shared" si="97"/>
        <v>6.2799999999999994</v>
      </c>
      <c r="AQ124" s="63">
        <f t="shared" si="97"/>
        <v>5.024</v>
      </c>
      <c r="AR124" s="63">
        <f t="shared" si="97"/>
        <v>16.522666666666669</v>
      </c>
      <c r="AS124" s="63">
        <f t="shared" si="97"/>
        <v>4.2749333333333333</v>
      </c>
      <c r="AT124" s="63">
        <f t="shared" si="97"/>
        <v>4.4886799999999996</v>
      </c>
      <c r="AU124" s="63">
        <f t="shared" si="97"/>
        <v>17.333333333333332</v>
      </c>
      <c r="BG124" s="51">
        <f t="shared" si="89"/>
        <v>6.8</v>
      </c>
      <c r="BH124" s="63">
        <f t="shared" ref="BH124:BH156" si="101">Y124/(1*(1-(1+$BL$55)^-AP124)/$BL$55)</f>
        <v>188.20233465133362</v>
      </c>
      <c r="BI124" s="63">
        <f t="shared" ref="BI124:BI156" si="102">Z124/(1*(1-(1+$BL$55)^-AQ124)/$BL$55)</f>
        <v>170.47258112277359</v>
      </c>
      <c r="BJ124" s="63">
        <f t="shared" ref="BJ124:BJ156" si="103">AA124/(1*(1-(1+$BL$55)^-AR124)/$BL$55)</f>
        <v>256.73385547517705</v>
      </c>
      <c r="BK124" s="63">
        <f t="shared" ref="BK124:BK156" si="104">AB124/(1*(1-(1+$BL$55)^-AS124)/$BL$55)</f>
        <v>597.92122058565155</v>
      </c>
      <c r="BL124" s="63">
        <f t="shared" ref="BL124:BL156" si="105">AC124/(1*(1-(1+$BL$55)^-AT124)/$BL$55)</f>
        <v>604.43083354233806</v>
      </c>
      <c r="BM124" s="63">
        <f t="shared" ref="BM124:BM156" si="106">AD124/(1*(1-(1+$BL$55)^-AU124)/$BL$55)</f>
        <v>123.60760628266699</v>
      </c>
    </row>
    <row r="125" spans="3:65" ht="15.75">
      <c r="C125" s="97">
        <f t="shared" ref="C125:C128" si="107">C124</f>
        <v>1.2</v>
      </c>
      <c r="D125" s="95" t="str">
        <f t="shared" si="27"/>
        <v>RH-12</v>
      </c>
      <c r="E125" s="42" t="s">
        <v>59</v>
      </c>
      <c r="F125" s="64">
        <f>MAX(TREND(CHOOSE({1;2},F$29,F$37),CHOOSE({1;2},$R$27,$R$35),$C125)*(1+$G$19),0)</f>
        <v>0</v>
      </c>
      <c r="G125" s="65">
        <f>MAX(TREND(CHOOSE({1;2},G$29,G$37),CHOOSE({1;2},$R$27,$R$35),$C125)*(1+$G$19),0)</f>
        <v>0</v>
      </c>
      <c r="H125" s="65">
        <f>MAX(TREND(CHOOSE({1;2},H$29,H$37),CHOOSE({1;2},$R$27,$R$35),$C125)*(1+$G$19),0)</f>
        <v>0</v>
      </c>
      <c r="I125" s="65">
        <f>MAX(TREND(CHOOSE({1;2},I$29,I$37),CHOOSE({1;2},$R$27,$R$35),$C125)*(1+$G$19),0)</f>
        <v>0</v>
      </c>
      <c r="J125" s="65">
        <f>MAX(TREND(CHOOSE({1;2},J$29,J$37),CHOOSE({1;2},$R$27,$R$35),$C125)*(1+$G$19),0)</f>
        <v>0</v>
      </c>
      <c r="K125" s="65">
        <f>MAX(TREND(CHOOSE({1;2},K$29,K$37),CHOOSE({1;2},$R$27,$R$35),$C125)*(1+$G$19),0)</f>
        <v>0</v>
      </c>
      <c r="L125" s="65">
        <f>MAX(TREND(CHOOSE({1;2},L$29,L$37),CHOOSE({1;2},$R$27,$R$35),$C125)*(1+$G$19),0)</f>
        <v>0</v>
      </c>
      <c r="M125" s="65">
        <f>MAX(TREND(CHOOSE({1;2},M$29,M$37),CHOOSE({1;2},$R$27,$R$35),$C125)*(1+$G$19),0)</f>
        <v>0</v>
      </c>
      <c r="N125" s="65">
        <f>MAX(TREND(CHOOSE({1;2},N$29,N$37),CHOOSE({1;2},$R$27,$R$35),$C125)*(1+$G$19),0)</f>
        <v>0</v>
      </c>
      <c r="O125" s="66">
        <f t="shared" si="98"/>
        <v>0</v>
      </c>
      <c r="P125" s="66">
        <f t="shared" si="99"/>
        <v>0</v>
      </c>
      <c r="Q125" s="67">
        <f t="shared" si="100"/>
        <v>0</v>
      </c>
      <c r="R125" s="117">
        <f>FORECAST(C125,$F$8:$G$8,$F$5:$G$5)</f>
        <v>12.8</v>
      </c>
      <c r="T125" s="51"/>
      <c r="W125" s="128"/>
      <c r="X125" s="51">
        <f t="shared" si="87"/>
        <v>6.9</v>
      </c>
      <c r="Y125">
        <f t="shared" si="96"/>
        <v>856.97321314604437</v>
      </c>
      <c r="Z125">
        <f t="shared" si="96"/>
        <v>654.84820848879065</v>
      </c>
      <c r="AA125">
        <f t="shared" si="96"/>
        <v>2097.4520281552709</v>
      </c>
      <c r="AB125">
        <f t="shared" si="96"/>
        <v>2016.3309158834613</v>
      </c>
      <c r="AC125">
        <f t="shared" si="96"/>
        <v>2122.7758874417186</v>
      </c>
      <c r="AD125">
        <f t="shared" si="96"/>
        <v>1013.8659948195673</v>
      </c>
      <c r="AF125" s="62"/>
      <c r="AG125" s="62"/>
      <c r="AI125" s="63"/>
      <c r="AN125" s="101"/>
      <c r="AO125" s="51">
        <f t="shared" si="88"/>
        <v>6.9</v>
      </c>
      <c r="AP125" s="63">
        <f t="shared" si="97"/>
        <v>6.29</v>
      </c>
      <c r="AQ125" s="63">
        <f t="shared" si="97"/>
        <v>5.032</v>
      </c>
      <c r="AR125" s="63">
        <f t="shared" si="97"/>
        <v>16.541333333333334</v>
      </c>
      <c r="AS125" s="63">
        <f t="shared" si="97"/>
        <v>4.2879666666666667</v>
      </c>
      <c r="AT125" s="63">
        <f t="shared" si="97"/>
        <v>4.5023650000000002</v>
      </c>
      <c r="AU125" s="63">
        <f t="shared" si="97"/>
        <v>17.416666666666664</v>
      </c>
      <c r="BG125" s="51">
        <f t="shared" si="89"/>
        <v>6.9</v>
      </c>
      <c r="BH125" s="63">
        <f t="shared" si="101"/>
        <v>190.05228210550038</v>
      </c>
      <c r="BI125" s="63">
        <f t="shared" si="102"/>
        <v>171.88990520790009</v>
      </c>
      <c r="BJ125" s="63">
        <f t="shared" si="103"/>
        <v>264.39095222378148</v>
      </c>
      <c r="BK125" s="63">
        <f t="shared" si="104"/>
        <v>601.03273314251135</v>
      </c>
      <c r="BL125" s="63">
        <f t="shared" si="105"/>
        <v>608.38644463431717</v>
      </c>
      <c r="BM125" s="63">
        <f t="shared" si="106"/>
        <v>125.1905438256474</v>
      </c>
    </row>
    <row r="126" spans="3:65" ht="15.75">
      <c r="C126" s="97">
        <f t="shared" si="107"/>
        <v>1.2</v>
      </c>
      <c r="D126" s="95" t="str">
        <f t="shared" si="27"/>
        <v>LA-12</v>
      </c>
      <c r="E126" s="42" t="s">
        <v>61</v>
      </c>
      <c r="F126" s="64">
        <f>MAX(TREND(CHOOSE({1;2},F$30,F$38),CHOOSE({1;2},$R$27,$R$35),$C126)*(1+$G$19),0)</f>
        <v>215.74928518159322</v>
      </c>
      <c r="G126" s="65">
        <f>MAX(TREND(CHOOSE({1;2},G$30,G$38),CHOOSE({1;2},$R$27,$R$35),$C126)*(1+$G$19),0)</f>
        <v>214.61049257946866</v>
      </c>
      <c r="H126" s="65">
        <f>MAX(TREND(CHOOSE({1;2},H$30,H$38),CHOOSE({1;2},$R$27,$R$35),$C126)*(1+$G$19),0)</f>
        <v>215.33918730858866</v>
      </c>
      <c r="I126" s="65">
        <f>MAX(TREND(CHOOSE({1;2},I$30,I$38),CHOOSE({1;2},$R$27,$R$35),$C126)*(1+$G$19),0)</f>
        <v>215.97729378058378</v>
      </c>
      <c r="J126" s="65">
        <f>MAX(TREND(CHOOSE({1;2},J$30,J$38),CHOOSE({1;2},$R$27,$R$35),$C126)*(1+$G$19),0)</f>
        <v>214.72958883759659</v>
      </c>
      <c r="K126" s="65">
        <f>MAX(TREND(CHOOSE({1;2},K$30,K$38),CHOOSE({1;2},$R$27,$R$35),$C126)*(1+$G$19),0)</f>
        <v>213.94121768970234</v>
      </c>
      <c r="L126" s="65">
        <f>MAX(TREND(CHOOSE({1;2},L$30,L$38),CHOOSE({1;2},$R$27,$R$35),$C126)*(1+$G$19),0)</f>
        <v>215.0445501273752</v>
      </c>
      <c r="M126" s="65">
        <f>MAX(TREND(CHOOSE({1;2},M$30,M$38),CHOOSE({1;2},$R$27,$R$35),$C126)*(1+$G$19),0)</f>
        <v>215.71326616146848</v>
      </c>
      <c r="N126" s="65">
        <f>MAX(TREND(CHOOSE({1;2},N$30,N$38),CHOOSE({1;2},$R$27,$R$35),$C126)*(1+$G$19),0)</f>
        <v>210.58063426693488</v>
      </c>
      <c r="O126" s="66">
        <f t="shared" si="98"/>
        <v>210.58063426693488</v>
      </c>
      <c r="P126" s="66">
        <f t="shared" si="99"/>
        <v>210.58063426693488</v>
      </c>
      <c r="Q126" s="67">
        <f t="shared" si="100"/>
        <v>215.74928518159322</v>
      </c>
      <c r="R126" s="117">
        <f>FORECAST(C126,$F$10:$G$10,$F$5:$G$5)</f>
        <v>3.1280000000000001</v>
      </c>
      <c r="T126" s="51"/>
      <c r="W126" s="128"/>
      <c r="X126" s="51">
        <f t="shared" si="87"/>
        <v>7</v>
      </c>
      <c r="Y126">
        <f t="shared" si="96"/>
        <v>866.30029075040704</v>
      </c>
      <c r="Z126">
        <f t="shared" si="96"/>
        <v>661.05271785593709</v>
      </c>
      <c r="AA126">
        <f t="shared" si="96"/>
        <v>2159.1417936892494</v>
      </c>
      <c r="AB126">
        <f t="shared" si="96"/>
        <v>2031.708109034588</v>
      </c>
      <c r="AC126">
        <f t="shared" si="96"/>
        <v>2141.7140495077347</v>
      </c>
      <c r="AD126">
        <f t="shared" si="96"/>
        <v>1028.559704889416</v>
      </c>
      <c r="AF126" s="62"/>
      <c r="AG126" s="62"/>
      <c r="AI126" s="63"/>
      <c r="AN126" s="101"/>
      <c r="AO126" s="51">
        <f t="shared" si="88"/>
        <v>7</v>
      </c>
      <c r="AP126" s="63">
        <f t="shared" si="97"/>
        <v>6.3</v>
      </c>
      <c r="AQ126" s="63">
        <f t="shared" si="97"/>
        <v>5.04</v>
      </c>
      <c r="AR126" s="63">
        <f t="shared" si="97"/>
        <v>16.560000000000002</v>
      </c>
      <c r="AS126" s="63">
        <f t="shared" si="97"/>
        <v>4.3010000000000002</v>
      </c>
      <c r="AT126" s="63">
        <f t="shared" si="97"/>
        <v>4.5160499999999999</v>
      </c>
      <c r="AU126" s="63">
        <f t="shared" si="97"/>
        <v>17.5</v>
      </c>
      <c r="BG126" s="51">
        <f t="shared" si="89"/>
        <v>7</v>
      </c>
      <c r="BH126" s="63">
        <f t="shared" si="101"/>
        <v>191.89815039896047</v>
      </c>
      <c r="BI126" s="63">
        <f t="shared" si="102"/>
        <v>173.30388385025199</v>
      </c>
      <c r="BJ126" s="63">
        <f t="shared" si="103"/>
        <v>272.04117172047773</v>
      </c>
      <c r="BK126" s="63">
        <f t="shared" si="104"/>
        <v>604.13080349159668</v>
      </c>
      <c r="BL126" s="63">
        <f t="shared" si="105"/>
        <v>612.32477433270958</v>
      </c>
      <c r="BM126" s="63">
        <f t="shared" si="106"/>
        <v>126.7694393769542</v>
      </c>
    </row>
    <row r="127" spans="3:65" ht="15" customHeight="1">
      <c r="C127" s="97">
        <f t="shared" si="107"/>
        <v>1.2</v>
      </c>
      <c r="D127" s="95" t="str">
        <f t="shared" si="27"/>
        <v>EM-12</v>
      </c>
      <c r="E127" s="42" t="s">
        <v>63</v>
      </c>
      <c r="F127" s="64">
        <f>MAX(TREND(CHOOSE({1;2},F$31,F$39),CHOOSE({1;2},$R$27,$R$35),$C127)*(1+$G$19),0)</f>
        <v>197.4450134655452</v>
      </c>
      <c r="G127" s="65">
        <f>MAX(TREND(CHOOSE({1;2},G$31,G$39),CHOOSE({1;2},$R$27,$R$35),$C127)*(1+$G$19),0)</f>
        <v>195.37038720418485</v>
      </c>
      <c r="H127" s="65">
        <f>MAX(TREND(CHOOSE({1;2},H$31,H$39),CHOOSE({1;2},$R$27,$R$35),$C127)*(1+$G$19),0)</f>
        <v>184.43965027200571</v>
      </c>
      <c r="I127" s="65">
        <f>MAX(TREND(CHOOSE({1;2},I$31,I$39),CHOOSE({1;2},$R$27,$R$35),$C127)*(1+$G$19),0)</f>
        <v>173.08695549961433</v>
      </c>
      <c r="J127" s="65">
        <f>MAX(TREND(CHOOSE({1;2},J$31,J$39),CHOOSE({1;2},$R$27,$R$35),$C127)*(1+$G$19),0)</f>
        <v>199.58307415709473</v>
      </c>
      <c r="K127" s="65">
        <f>MAX(TREND(CHOOSE({1;2},K$31,K$39),CHOOSE({1;2},$R$27,$R$35),$C127)*(1+$G$19),0)</f>
        <v>190.4659295456679</v>
      </c>
      <c r="L127" s="65">
        <f>MAX(TREND(CHOOSE({1;2},L$31,L$39),CHOOSE({1;2},$R$27,$R$35),$C127)*(1+$G$19),0)</f>
        <v>219.6385129626706</v>
      </c>
      <c r="M127" s="65">
        <f>MAX(TREND(CHOOSE({1;2},M$31,M$39),CHOOSE({1;2},$R$27,$R$35),$C127)*(1+$G$19),0)</f>
        <v>210.61873234021937</v>
      </c>
      <c r="N127" s="65">
        <f>MAX(TREND(CHOOSE({1;2},N$31,N$39),CHOOSE({1;2},$R$27,$R$35),$C127)*(1+$G$19),0)</f>
        <v>221.70058371859878</v>
      </c>
      <c r="O127" s="66">
        <f t="shared" si="98"/>
        <v>221.70058371859878</v>
      </c>
      <c r="P127" s="66">
        <f t="shared" si="99"/>
        <v>221.70058371859878</v>
      </c>
      <c r="Q127" s="67">
        <f t="shared" si="100"/>
        <v>197.4450134655452</v>
      </c>
      <c r="R127" s="117">
        <f>FORECAST(C127,$F$9:$G$9,$F$5:$G$5)</f>
        <v>3.2843999999999998</v>
      </c>
      <c r="T127" s="51"/>
      <c r="W127" s="128"/>
      <c r="X127" s="51">
        <f t="shared" si="87"/>
        <v>7.1</v>
      </c>
      <c r="Y127">
        <f t="shared" si="96"/>
        <v>875.62736835477006</v>
      </c>
      <c r="Z127">
        <f t="shared" si="96"/>
        <v>667.25722722308353</v>
      </c>
      <c r="AA127">
        <f t="shared" si="96"/>
        <v>2220.8315592232275</v>
      </c>
      <c r="AB127">
        <f t="shared" si="96"/>
        <v>2047.0853021857147</v>
      </c>
      <c r="AC127">
        <f t="shared" si="96"/>
        <v>2160.6522115737512</v>
      </c>
      <c r="AD127">
        <f t="shared" si="96"/>
        <v>1043.2534149592648</v>
      </c>
      <c r="AN127" s="101"/>
      <c r="AO127" s="51">
        <f t="shared" si="88"/>
        <v>7.1</v>
      </c>
      <c r="AP127" s="63">
        <f t="shared" si="97"/>
        <v>6.31</v>
      </c>
      <c r="AQ127" s="63">
        <f t="shared" si="97"/>
        <v>5.048</v>
      </c>
      <c r="AR127" s="63">
        <f t="shared" si="97"/>
        <v>16.57866666666667</v>
      </c>
      <c r="AS127" s="63">
        <f t="shared" si="97"/>
        <v>4.3140333333333336</v>
      </c>
      <c r="AT127" s="63">
        <f t="shared" si="97"/>
        <v>4.5297349999999996</v>
      </c>
      <c r="AU127" s="63">
        <f t="shared" si="97"/>
        <v>17.583333333333332</v>
      </c>
      <c r="BG127" s="51">
        <f t="shared" si="89"/>
        <v>7.1</v>
      </c>
      <c r="BH127" s="63">
        <f t="shared" si="101"/>
        <v>193.73995960271549</v>
      </c>
      <c r="BI127" s="63">
        <f t="shared" si="102"/>
        <v>174.71453332066682</v>
      </c>
      <c r="BJ127" s="63">
        <f t="shared" si="103"/>
        <v>279.68454201066459</v>
      </c>
      <c r="BK127" s="63">
        <f t="shared" si="104"/>
        <v>607.21555629057605</v>
      </c>
      <c r="BL127" s="63">
        <f t="shared" si="105"/>
        <v>616.2459829142648</v>
      </c>
      <c r="BM127" s="63">
        <f t="shared" si="106"/>
        <v>128.34437029020432</v>
      </c>
    </row>
    <row r="128" spans="3:65" ht="15.75">
      <c r="C128" s="98">
        <f t="shared" si="107"/>
        <v>1.2</v>
      </c>
      <c r="D128" s="96" t="str">
        <f t="shared" ref="D128:D191" si="108">LEFT(D122,2)&amp;"-"&amp;TEXT($C128*10,"00")</f>
        <v>TF-12</v>
      </c>
      <c r="E128" s="47" t="s">
        <v>65</v>
      </c>
      <c r="F128" s="104">
        <f>MAX(TREND(CHOOSE({1;2},F$62,F$32),CHOOSE({1;2},$Q$62,$R$32),$C128)*(1+$G$19),0)</f>
        <v>176.32452083818563</v>
      </c>
      <c r="G128" s="105">
        <f>F128</f>
        <v>176.32452083818563</v>
      </c>
      <c r="H128" s="105">
        <f t="shared" ref="H128:K128" si="109">G128</f>
        <v>176.32452083818563</v>
      </c>
      <c r="I128" s="105">
        <f t="shared" si="109"/>
        <v>176.32452083818563</v>
      </c>
      <c r="J128" s="105">
        <f t="shared" si="109"/>
        <v>176.32452083818563</v>
      </c>
      <c r="K128" s="105">
        <f t="shared" si="109"/>
        <v>176.32452083818563</v>
      </c>
      <c r="L128" s="105">
        <f t="shared" ref="L128" si="110">L$32</f>
        <v>0</v>
      </c>
      <c r="M128" s="105">
        <f>K128</f>
        <v>176.32452083818563</v>
      </c>
      <c r="N128" s="105">
        <f>M128</f>
        <v>176.32452083818563</v>
      </c>
      <c r="O128" s="106">
        <f t="shared" si="98"/>
        <v>176.32452083818563</v>
      </c>
      <c r="P128" s="106">
        <f t="shared" si="99"/>
        <v>176.32452083818563</v>
      </c>
      <c r="Q128" s="107">
        <f t="shared" si="100"/>
        <v>176.32452083818563</v>
      </c>
      <c r="R128" s="118">
        <f>FORECAST(C128,$F$11:$G$11,$F$5:$G$5)</f>
        <v>5.3199999999999985</v>
      </c>
      <c r="T128" s="51"/>
      <c r="W128" s="128"/>
      <c r="X128" s="51">
        <f t="shared" si="87"/>
        <v>7.2</v>
      </c>
      <c r="Y128">
        <f t="shared" si="96"/>
        <v>884.95444595913307</v>
      </c>
      <c r="Z128">
        <f t="shared" si="96"/>
        <v>673.46173659023009</v>
      </c>
      <c r="AA128">
        <f t="shared" si="96"/>
        <v>2282.5213247572069</v>
      </c>
      <c r="AB128">
        <f t="shared" si="96"/>
        <v>2062.4624953368411</v>
      </c>
      <c r="AC128">
        <f t="shared" si="96"/>
        <v>2179.5903736397672</v>
      </c>
      <c r="AD128">
        <f t="shared" si="96"/>
        <v>1057.9471250291137</v>
      </c>
      <c r="AN128" s="101"/>
      <c r="AO128" s="51">
        <f t="shared" si="88"/>
        <v>7.2</v>
      </c>
      <c r="AP128" s="63">
        <f t="shared" si="97"/>
        <v>6.32</v>
      </c>
      <c r="AQ128" s="63">
        <f t="shared" si="97"/>
        <v>5.056</v>
      </c>
      <c r="AR128" s="63">
        <f t="shared" si="97"/>
        <v>16.597333333333335</v>
      </c>
      <c r="AS128" s="63">
        <f t="shared" si="97"/>
        <v>4.3270666666666671</v>
      </c>
      <c r="AT128" s="63">
        <f t="shared" si="97"/>
        <v>4.5434200000000002</v>
      </c>
      <c r="AU128" s="63">
        <f t="shared" si="97"/>
        <v>17.666666666666664</v>
      </c>
      <c r="BG128" s="51">
        <f t="shared" si="89"/>
        <v>7.2</v>
      </c>
      <c r="BH128" s="63">
        <f t="shared" si="101"/>
        <v>195.57772966062876</v>
      </c>
      <c r="BI128" s="63">
        <f t="shared" si="102"/>
        <v>176.12186978696502</v>
      </c>
      <c r="BJ128" s="63">
        <f t="shared" si="103"/>
        <v>287.32109101009718</v>
      </c>
      <c r="BK128" s="63">
        <f t="shared" si="104"/>
        <v>610.28711469479856</v>
      </c>
      <c r="BL128" s="63">
        <f t="shared" si="105"/>
        <v>620.15022872409713</v>
      </c>
      <c r="BM128" s="63">
        <f t="shared" si="106"/>
        <v>129.91541238684965</v>
      </c>
    </row>
    <row r="129" spans="3:65" ht="15.75">
      <c r="C129" s="93">
        <f>ROUND(C123+0.1,2)</f>
        <v>1.3</v>
      </c>
      <c r="D129" s="94" t="str">
        <f t="shared" si="108"/>
        <v>MT-13</v>
      </c>
      <c r="E129" s="35" t="s">
        <v>55</v>
      </c>
      <c r="F129" s="59">
        <f>MAX(TREND(CHOOSE({1;2},F$27,F$35),CHOOSE({1;2},$R$27,$R$35),$C129)*(1+$G$19),0)</f>
        <v>119.99095771570478</v>
      </c>
      <c r="G129" s="57">
        <f>MAX(TREND(CHOOSE({1;2},G$27,G$35),CHOOSE({1;2},$R$27,$R$35),$C129)*(1+$G$19),0)</f>
        <v>121.85076178537281</v>
      </c>
      <c r="H129" s="57">
        <f>MAX(TREND(CHOOSE({1;2},H$27,H$35),CHOOSE({1;2},$R$27,$R$35),$C129)*(1+$G$19),0)</f>
        <v>121.65181894541453</v>
      </c>
      <c r="I129" s="57">
        <f>MAX(TREND(CHOOSE({1;2},I$27,I$35),CHOOSE({1;2},$R$27,$R$35),$C129)*(1+$G$19),0)</f>
        <v>123.24360459180537</v>
      </c>
      <c r="J129" s="57">
        <f>MAX(TREND(CHOOSE({1;2},J$27,J$35),CHOOSE({1;2},$R$27,$R$35),$C129)*(1+$G$19),0)</f>
        <v>121.56784943643956</v>
      </c>
      <c r="K129" s="57">
        <f>MAX(TREND(CHOOSE({1;2},K$27,K$35),CHOOSE({1;2},$R$27,$R$35),$C129)*(1+$G$19),0)</f>
        <v>119.46562125973801</v>
      </c>
      <c r="L129" s="57">
        <f>MAX(TREND(CHOOSE({1;2},L$27,L$35),CHOOSE({1;2},$R$27,$R$35),$C129)*(1+$G$19),0)</f>
        <v>118.83239506797696</v>
      </c>
      <c r="M129" s="57">
        <f>MAX(TREND(CHOOSE({1;2},M$27,M$35),CHOOSE({1;2},$R$27,$R$35),$C129)*(1+$G$19),0)</f>
        <v>126.0036728887051</v>
      </c>
      <c r="N129" s="57">
        <f>MAX(TREND(CHOOSE({1;2},N$27,N$35),CHOOSE({1;2},$R$27,$R$35),$C129)*(1+$G$19),0)</f>
        <v>124.38678764161619</v>
      </c>
      <c r="O129" s="60">
        <f>N129</f>
        <v>124.38678764161619</v>
      </c>
      <c r="P129" s="60">
        <f>O129</f>
        <v>124.38678764161619</v>
      </c>
      <c r="Q129" s="61">
        <f>F129</f>
        <v>119.99095771570478</v>
      </c>
      <c r="R129" s="116">
        <f>FORECAST(C129,$F$7:$G$7,$F$5:$G$5)</f>
        <v>4.125</v>
      </c>
      <c r="T129" s="51"/>
      <c r="W129" s="128"/>
      <c r="X129" s="51">
        <f t="shared" si="87"/>
        <v>7.3</v>
      </c>
      <c r="Y129">
        <f t="shared" si="96"/>
        <v>894.28152356349574</v>
      </c>
      <c r="Z129">
        <f t="shared" si="96"/>
        <v>679.66624595737642</v>
      </c>
      <c r="AA129">
        <f t="shared" si="96"/>
        <v>2344.211090291185</v>
      </c>
      <c r="AB129">
        <f t="shared" si="96"/>
        <v>2077.839688487968</v>
      </c>
      <c r="AC129">
        <f t="shared" si="96"/>
        <v>2198.5285357057833</v>
      </c>
      <c r="AD129">
        <f t="shared" si="96"/>
        <v>1072.6408350989625</v>
      </c>
      <c r="AF129" s="62"/>
      <c r="AG129" s="62"/>
      <c r="AI129" s="63"/>
      <c r="AN129" s="101"/>
      <c r="AO129" s="51">
        <f t="shared" si="88"/>
        <v>7.3</v>
      </c>
      <c r="AP129" s="63">
        <f t="shared" si="97"/>
        <v>6.33</v>
      </c>
      <c r="AQ129" s="63">
        <f t="shared" si="97"/>
        <v>5.0640000000000001</v>
      </c>
      <c r="AR129" s="63">
        <f t="shared" si="97"/>
        <v>16.616000000000003</v>
      </c>
      <c r="AS129" s="63">
        <f t="shared" si="97"/>
        <v>4.3401000000000005</v>
      </c>
      <c r="AT129" s="63">
        <f t="shared" si="97"/>
        <v>4.557105</v>
      </c>
      <c r="AU129" s="63">
        <f t="shared" si="97"/>
        <v>17.75</v>
      </c>
      <c r="BG129" s="51">
        <f t="shared" si="89"/>
        <v>7.3</v>
      </c>
      <c r="BH129" s="63">
        <f t="shared" si="101"/>
        <v>197.41148039042963</v>
      </c>
      <c r="BI129" s="63">
        <f t="shared" si="102"/>
        <v>177.52590931476371</v>
      </c>
      <c r="BJ129" s="63">
        <f t="shared" si="103"/>
        <v>294.95084650561165</v>
      </c>
      <c r="BK129" s="63">
        <f t="shared" si="104"/>
        <v>613.34560037984943</v>
      </c>
      <c r="BL129" s="63">
        <f t="shared" si="105"/>
        <v>624.037668204689</v>
      </c>
      <c r="BM129" s="63">
        <f t="shared" si="106"/>
        <v>131.48263999202885</v>
      </c>
    </row>
    <row r="130" spans="3:65" ht="15.75">
      <c r="C130" s="97">
        <f>C129</f>
        <v>1.3</v>
      </c>
      <c r="D130" s="95" t="str">
        <f t="shared" si="108"/>
        <v>HT-13</v>
      </c>
      <c r="E130" s="42" t="s">
        <v>57</v>
      </c>
      <c r="F130" s="64">
        <f>MAX(TREND(CHOOSE({1;2},F$28,F$36),CHOOSE({1;2},$R$27,$R$35),$C130)*(1+$G$19),0)</f>
        <v>126.31155406669416</v>
      </c>
      <c r="G130" s="65">
        <f>MAX(TREND(CHOOSE({1;2},G$28,G$36),CHOOSE({1;2},$R$27,$R$35),$C130)*(1+$G$19),0)</f>
        <v>126.31155406669413</v>
      </c>
      <c r="H130" s="65">
        <f>MAX(TREND(CHOOSE({1;2},H$28,H$36),CHOOSE({1;2},$R$27,$R$35),$C130)*(1+$G$19),0)</f>
        <v>126.31155406669406</v>
      </c>
      <c r="I130" s="65">
        <f>MAX(TREND(CHOOSE({1;2},I$28,I$36),CHOOSE({1;2},$R$27,$R$35),$C130)*(1+$G$19),0)</f>
        <v>126.31155406669413</v>
      </c>
      <c r="J130" s="65">
        <f>MAX(TREND(CHOOSE({1;2},J$28,J$36),CHOOSE({1;2},$R$27,$R$35),$C130)*(1+$G$19),0)</f>
        <v>126.31155406669413</v>
      </c>
      <c r="K130" s="65">
        <f>MAX(TREND(CHOOSE({1;2},K$28,K$36),CHOOSE({1;2},$R$27,$R$35),$C130)*(1+$G$19),0)</f>
        <v>126.31155406669399</v>
      </c>
      <c r="L130" s="65">
        <f>MAX(TREND(CHOOSE({1;2},L$28,L$36),CHOOSE({1;2},$R$27,$R$35),$C130)*(1+$G$19),0)</f>
        <v>126.31155406669406</v>
      </c>
      <c r="M130" s="65">
        <f>MAX(TREND(CHOOSE({1;2},M$28,M$36),CHOOSE({1;2},$R$27,$R$35),$C130)*(1+$G$19),0)</f>
        <v>126.3115540666941</v>
      </c>
      <c r="N130" s="65">
        <f>MAX(TREND(CHOOSE({1;2},N$28,N$36),CHOOSE({1;2},$R$27,$R$35),$C130)*(1+$G$19),0)</f>
        <v>126.31155406669399</v>
      </c>
      <c r="O130" s="66">
        <f t="shared" ref="O130:O134" si="111">N130</f>
        <v>126.31155406669399</v>
      </c>
      <c r="P130" s="66">
        <f t="shared" ref="P130:P134" si="112">O130</f>
        <v>126.31155406669399</v>
      </c>
      <c r="Q130" s="67">
        <f t="shared" ref="Q130:Q134" si="113">F130</f>
        <v>126.31155406669416</v>
      </c>
      <c r="R130" s="117">
        <f>FORECAST(C130,$F$6:$G$6,$F$5:$G$5)</f>
        <v>3.3</v>
      </c>
      <c r="T130" s="51"/>
      <c r="W130" s="128"/>
      <c r="X130" s="51">
        <f t="shared" si="87"/>
        <v>7.4</v>
      </c>
      <c r="Y130">
        <f t="shared" si="96"/>
        <v>903.60860116785864</v>
      </c>
      <c r="Z130">
        <f t="shared" si="96"/>
        <v>685.87075532452286</v>
      </c>
      <c r="AA130">
        <f t="shared" si="96"/>
        <v>2405.9008558251639</v>
      </c>
      <c r="AB130">
        <f t="shared" si="96"/>
        <v>2093.2168816390945</v>
      </c>
      <c r="AC130">
        <f t="shared" si="96"/>
        <v>2217.4666977717993</v>
      </c>
      <c r="AD130">
        <f t="shared" si="96"/>
        <v>1087.3345451688112</v>
      </c>
      <c r="AF130" s="62"/>
      <c r="AG130" s="62"/>
      <c r="AI130" s="63"/>
      <c r="AN130" s="101"/>
      <c r="AO130" s="51">
        <f t="shared" si="88"/>
        <v>7.4</v>
      </c>
      <c r="AP130" s="63">
        <f t="shared" si="97"/>
        <v>6.34</v>
      </c>
      <c r="AQ130" s="63">
        <f t="shared" si="97"/>
        <v>5.0720000000000001</v>
      </c>
      <c r="AR130" s="63">
        <f t="shared" si="97"/>
        <v>16.634666666666668</v>
      </c>
      <c r="AS130" s="63">
        <f t="shared" si="97"/>
        <v>4.353133333333334</v>
      </c>
      <c r="AT130" s="63">
        <f t="shared" si="97"/>
        <v>4.5707899999999997</v>
      </c>
      <c r="AU130" s="63">
        <f t="shared" si="97"/>
        <v>17.833333333333332</v>
      </c>
      <c r="BG130" s="51">
        <f t="shared" si="89"/>
        <v>7.4</v>
      </c>
      <c r="BH130" s="63">
        <f t="shared" si="101"/>
        <v>199.24123148470855</v>
      </c>
      <c r="BI130" s="63">
        <f t="shared" si="102"/>
        <v>178.92666786828275</v>
      </c>
      <c r="BJ130" s="63">
        <f t="shared" si="103"/>
        <v>302.57383615584797</v>
      </c>
      <c r="BK130" s="63">
        <f t="shared" si="104"/>
        <v>616.39113356370183</v>
      </c>
      <c r="BL130" s="63">
        <f t="shared" si="105"/>
        <v>627.90845592436972</v>
      </c>
      <c r="BM130" s="63">
        <f t="shared" si="106"/>
        <v>133.04612596941655</v>
      </c>
    </row>
    <row r="131" spans="3:65" ht="15.75">
      <c r="C131" s="97">
        <f t="shared" ref="C131:C134" si="114">C130</f>
        <v>1.3</v>
      </c>
      <c r="D131" s="95" t="str">
        <f t="shared" si="108"/>
        <v>RH-13</v>
      </c>
      <c r="E131" s="42" t="s">
        <v>59</v>
      </c>
      <c r="F131" s="64">
        <f>MAX(TREND(CHOOSE({1;2},F$29,F$37),CHOOSE({1;2},$R$27,$R$35),$C131)*(1+$G$19),0)</f>
        <v>0</v>
      </c>
      <c r="G131" s="65">
        <f>MAX(TREND(CHOOSE({1;2},G$29,G$37),CHOOSE({1;2},$R$27,$R$35),$C131)*(1+$G$19),0)</f>
        <v>0</v>
      </c>
      <c r="H131" s="65">
        <f>MAX(TREND(CHOOSE({1;2},H$29,H$37),CHOOSE({1;2},$R$27,$R$35),$C131)*(1+$G$19),0)</f>
        <v>0</v>
      </c>
      <c r="I131" s="65">
        <f>MAX(TREND(CHOOSE({1;2},I$29,I$37),CHOOSE({1;2},$R$27,$R$35),$C131)*(1+$G$19),0)</f>
        <v>0</v>
      </c>
      <c r="J131" s="65">
        <f>MAX(TREND(CHOOSE({1;2},J$29,J$37),CHOOSE({1;2},$R$27,$R$35),$C131)*(1+$G$19),0)</f>
        <v>0</v>
      </c>
      <c r="K131" s="65">
        <f>MAX(TREND(CHOOSE({1;2},K$29,K$37),CHOOSE({1;2},$R$27,$R$35),$C131)*(1+$G$19),0)</f>
        <v>0</v>
      </c>
      <c r="L131" s="65">
        <f>MAX(TREND(CHOOSE({1;2},L$29,L$37),CHOOSE({1;2},$R$27,$R$35),$C131)*(1+$G$19),0)</f>
        <v>0</v>
      </c>
      <c r="M131" s="65">
        <f>MAX(TREND(CHOOSE({1;2},M$29,M$37),CHOOSE({1;2},$R$27,$R$35),$C131)*(1+$G$19),0)</f>
        <v>0</v>
      </c>
      <c r="N131" s="65">
        <f>MAX(TREND(CHOOSE({1;2},N$29,N$37),CHOOSE({1;2},$R$27,$R$35),$C131)*(1+$G$19),0)</f>
        <v>0</v>
      </c>
      <c r="O131" s="66">
        <f t="shared" si="111"/>
        <v>0</v>
      </c>
      <c r="P131" s="66">
        <f t="shared" si="112"/>
        <v>0</v>
      </c>
      <c r="Q131" s="67">
        <f t="shared" si="113"/>
        <v>0</v>
      </c>
      <c r="R131" s="117">
        <f>FORECAST(C131,$F$8:$G$8,$F$5:$G$5)</f>
        <v>13.2</v>
      </c>
      <c r="T131" s="51"/>
      <c r="W131" s="128"/>
      <c r="X131" s="51">
        <f t="shared" si="87"/>
        <v>7.5</v>
      </c>
      <c r="Y131">
        <f t="shared" si="96"/>
        <v>912.93567877222142</v>
      </c>
      <c r="Z131">
        <f t="shared" si="96"/>
        <v>692.0752646916693</v>
      </c>
      <c r="AA131">
        <f t="shared" si="96"/>
        <v>2467.590621359142</v>
      </c>
      <c r="AB131">
        <f t="shared" si="96"/>
        <v>2108.5940747902214</v>
      </c>
      <c r="AC131">
        <f t="shared" si="96"/>
        <v>2236.4048598378158</v>
      </c>
      <c r="AD131">
        <f t="shared" si="96"/>
        <v>1102.02825523866</v>
      </c>
      <c r="AF131" s="62"/>
      <c r="AG131" s="62"/>
      <c r="AI131" s="63"/>
      <c r="AN131" s="101"/>
      <c r="AO131" s="51">
        <f t="shared" si="88"/>
        <v>7.5</v>
      </c>
      <c r="AP131" s="63">
        <f t="shared" si="97"/>
        <v>6.35</v>
      </c>
      <c r="AQ131" s="63">
        <f t="shared" si="97"/>
        <v>5.08</v>
      </c>
      <c r="AR131" s="63">
        <f t="shared" si="97"/>
        <v>16.653333333333336</v>
      </c>
      <c r="AS131" s="63">
        <f t="shared" si="97"/>
        <v>4.3661666666666665</v>
      </c>
      <c r="AT131" s="63">
        <f t="shared" si="97"/>
        <v>4.5844749999999994</v>
      </c>
      <c r="AU131" s="63">
        <f t="shared" si="97"/>
        <v>17.916666666666664</v>
      </c>
      <c r="BG131" s="51">
        <f t="shared" si="89"/>
        <v>7.5</v>
      </c>
      <c r="BH131" s="63">
        <f t="shared" si="101"/>
        <v>201.06700251190131</v>
      </c>
      <c r="BI131" s="63">
        <f t="shared" si="102"/>
        <v>180.32416131114277</v>
      </c>
      <c r="BJ131" s="63">
        <f t="shared" si="103"/>
        <v>310.19008749196536</v>
      </c>
      <c r="BK131" s="63">
        <f t="shared" si="104"/>
        <v>619.42383302847043</v>
      </c>
      <c r="BL131" s="63">
        <f t="shared" si="105"/>
        <v>631.76274460528703</v>
      </c>
      <c r="BM131" s="63">
        <f t="shared" si="106"/>
        <v>134.60594175510411</v>
      </c>
    </row>
    <row r="132" spans="3:65" ht="15.75">
      <c r="C132" s="97">
        <f t="shared" si="114"/>
        <v>1.3</v>
      </c>
      <c r="D132" s="95" t="str">
        <f t="shared" si="108"/>
        <v>LA-13</v>
      </c>
      <c r="E132" s="42" t="s">
        <v>61</v>
      </c>
      <c r="F132" s="64">
        <f>MAX(TREND(CHOOSE({1;2},F$30,F$38),CHOOSE({1;2},$R$27,$R$35),$C132)*(1+$G$19),0)</f>
        <v>271.30394011913944</v>
      </c>
      <c r="G132" s="65">
        <f>MAX(TREND(CHOOSE({1;2},G$30,G$38),CHOOSE({1;2},$R$27,$R$35),$C132)*(1+$G$19),0)</f>
        <v>270.55349670474885</v>
      </c>
      <c r="H132" s="65">
        <f>MAX(TREND(CHOOSE({1;2},H$30,H$38),CHOOSE({1;2},$R$27,$R$35),$C132)*(1+$G$19),0)</f>
        <v>271.03367616779428</v>
      </c>
      <c r="I132" s="65">
        <f>MAX(TREND(CHOOSE({1;2},I$30,I$38),CHOOSE({1;2},$R$27,$R$35),$C132)*(1+$G$19),0)</f>
        <v>271.4542112249066</v>
      </c>
      <c r="J132" s="65">
        <f>MAX(TREND(CHOOSE({1;2},J$30,J$38),CHOOSE({1;2},$R$27,$R$35),$C132)*(1+$G$19),0)</f>
        <v>270.63197201825852</v>
      </c>
      <c r="K132" s="65">
        <f>MAX(TREND(CHOOSE({1;2},K$30,K$38),CHOOSE({1;2},$R$27,$R$35),$C132)*(1+$G$19),0)</f>
        <v>270.11252634994958</v>
      </c>
      <c r="L132" s="65">
        <f>MAX(TREND(CHOOSE({1;2},L$30,L$38),CHOOSE({1;2},$R$27,$R$35),$C132)*(1+$G$19),0)</f>
        <v>270.83951523533841</v>
      </c>
      <c r="M132" s="65">
        <f>MAX(TREND(CHOOSE({1;2},M$30,M$38),CHOOSE({1;2},$R$27,$R$35),$C132)*(1+$G$19),0)</f>
        <v>271.2802019952606</v>
      </c>
      <c r="N132" s="65">
        <f>MAX(TREND(CHOOSE({1;2},N$30,N$38),CHOOSE({1;2},$R$27,$R$35),$C132)*(1+$G$19),0)</f>
        <v>267.89912217664494</v>
      </c>
      <c r="O132" s="66">
        <f t="shared" si="111"/>
        <v>267.89912217664494</v>
      </c>
      <c r="P132" s="66">
        <f t="shared" si="112"/>
        <v>267.89912217664494</v>
      </c>
      <c r="Q132" s="67">
        <f t="shared" si="113"/>
        <v>271.30394011913944</v>
      </c>
      <c r="R132" s="117">
        <f>FORECAST(C132,$F$10:$G$10,$F$5:$G$5)</f>
        <v>3.1619999999999999</v>
      </c>
      <c r="T132" s="51"/>
      <c r="W132" s="128"/>
      <c r="X132" s="51">
        <f t="shared" si="87"/>
        <v>7.6</v>
      </c>
      <c r="Y132">
        <f t="shared" si="96"/>
        <v>922.26275637658432</v>
      </c>
      <c r="Z132">
        <f t="shared" si="96"/>
        <v>698.27977405881575</v>
      </c>
      <c r="AA132">
        <f t="shared" si="96"/>
        <v>2529.2803868931205</v>
      </c>
      <c r="AB132">
        <f t="shared" si="96"/>
        <v>2123.9712679413478</v>
      </c>
      <c r="AC132">
        <f t="shared" si="96"/>
        <v>2255.3430219038319</v>
      </c>
      <c r="AD132">
        <f t="shared" si="96"/>
        <v>1116.721965308509</v>
      </c>
      <c r="AF132" s="62"/>
      <c r="AG132" s="62"/>
      <c r="AI132" s="63"/>
      <c r="AN132" s="101"/>
      <c r="AO132" s="51">
        <f t="shared" si="88"/>
        <v>7.6</v>
      </c>
      <c r="AP132" s="63">
        <f t="shared" si="97"/>
        <v>6.3599999999999994</v>
      </c>
      <c r="AQ132" s="63">
        <f t="shared" si="97"/>
        <v>5.0880000000000001</v>
      </c>
      <c r="AR132" s="63">
        <f t="shared" si="97"/>
        <v>16.672000000000004</v>
      </c>
      <c r="AS132" s="63">
        <f t="shared" si="97"/>
        <v>4.3792</v>
      </c>
      <c r="AT132" s="63">
        <f t="shared" si="97"/>
        <v>4.59816</v>
      </c>
      <c r="AU132" s="63">
        <f t="shared" si="97"/>
        <v>18</v>
      </c>
      <c r="BG132" s="51">
        <f t="shared" si="89"/>
        <v>7.6</v>
      </c>
      <c r="BH132" s="63">
        <f t="shared" si="101"/>
        <v>202.88881291726568</v>
      </c>
      <c r="BI132" s="63">
        <f t="shared" si="102"/>
        <v>181.71840540715644</v>
      </c>
      <c r="BJ132" s="63">
        <f t="shared" si="103"/>
        <v>317.79962791835447</v>
      </c>
      <c r="BK132" s="63">
        <f t="shared" si="104"/>
        <v>622.44381614177632</v>
      </c>
      <c r="BL132" s="63">
        <f t="shared" si="105"/>
        <v>635.60068515087687</v>
      </c>
      <c r="BM132" s="63">
        <f t="shared" si="106"/>
        <v>136.16215739054161</v>
      </c>
    </row>
    <row r="133" spans="3:65" ht="15.75">
      <c r="C133" s="97">
        <f t="shared" si="114"/>
        <v>1.3</v>
      </c>
      <c r="D133" s="95" t="str">
        <f t="shared" si="108"/>
        <v>EM-13</v>
      </c>
      <c r="E133" s="42" t="s">
        <v>63</v>
      </c>
      <c r="F133" s="64">
        <f>MAX(TREND(CHOOSE({1;2},F$31,F$39),CHOOSE({1;2},$R$27,$R$35),$C133)*(1+$G$19),0)</f>
        <v>253.15950754083326</v>
      </c>
      <c r="G133" s="65">
        <f>MAX(TREND(CHOOSE({1;2},G$31,G$39),CHOOSE({1;2},$R$27,$R$35),$C133)*(1+$G$19),0)</f>
        <v>249.48840493274417</v>
      </c>
      <c r="H133" s="65">
        <f>MAX(TREND(CHOOSE({1;2},H$31,H$39),CHOOSE({1;2},$R$27,$R$35),$C133)*(1+$G$19),0)</f>
        <v>239.3076136282092</v>
      </c>
      <c r="I133" s="65">
        <f>MAX(TREND(CHOOSE({1;2},I$31,I$39),CHOOSE({1;2},$R$27,$R$35),$C133)*(1+$G$19),0)</f>
        <v>229.24691253785309</v>
      </c>
      <c r="J133" s="65">
        <f>MAX(TREND(CHOOSE({1;2},J$31,J$39),CHOOSE({1;2},$R$27,$R$35),$C133)*(1+$G$19),0)</f>
        <v>252.76534175110973</v>
      </c>
      <c r="K133" s="65">
        <f>MAX(TREND(CHOOSE({1;2},K$31,K$39),CHOOSE({1;2},$R$27,$R$35),$C133)*(1+$G$19),0)</f>
        <v>245.05048780923698</v>
      </c>
      <c r="L133" s="65">
        <f>MAX(TREND(CHOOSE({1;2},L$31,L$39),CHOOSE({1;2},$R$27,$R$35),$C133)*(1+$G$19),0)</f>
        <v>271.5387687920873</v>
      </c>
      <c r="M133" s="65">
        <f>MAX(TREND(CHOOSE({1;2},M$31,M$39),CHOOSE({1;2},$R$27,$R$35),$C133)*(1+$G$19),0)</f>
        <v>262.16366720085381</v>
      </c>
      <c r="N133" s="65">
        <f>MAX(TREND(CHOOSE({1;2},N$31,N$39),CHOOSE({1;2},$R$27,$R$35),$C133)*(1+$G$19),0)</f>
        <v>277.17511374571956</v>
      </c>
      <c r="O133" s="66">
        <f t="shared" si="111"/>
        <v>277.17511374571956</v>
      </c>
      <c r="P133" s="66">
        <f t="shared" si="112"/>
        <v>277.17511374571956</v>
      </c>
      <c r="Q133" s="67">
        <f t="shared" si="113"/>
        <v>253.15950754083326</v>
      </c>
      <c r="R133" s="117">
        <f>FORECAST(C133,$F$9:$G$9,$F$5:$G$5)</f>
        <v>3.3200999999999996</v>
      </c>
      <c r="T133" s="51"/>
      <c r="W133" s="128"/>
      <c r="X133" s="51">
        <f t="shared" si="87"/>
        <v>7.7</v>
      </c>
      <c r="Y133">
        <f t="shared" si="96"/>
        <v>931.58983398094733</v>
      </c>
      <c r="Z133">
        <f t="shared" si="96"/>
        <v>704.4842834259623</v>
      </c>
      <c r="AA133">
        <f t="shared" si="96"/>
        <v>2590.970152427099</v>
      </c>
      <c r="AB133">
        <f t="shared" si="96"/>
        <v>2139.3484610924743</v>
      </c>
      <c r="AC133">
        <f t="shared" si="96"/>
        <v>2274.2811839698479</v>
      </c>
      <c r="AD133">
        <f t="shared" si="96"/>
        <v>1131.4156753783577</v>
      </c>
      <c r="AF133" s="62"/>
      <c r="AG133" s="62"/>
      <c r="AI133" s="63"/>
      <c r="AN133" s="101"/>
      <c r="AO133" s="51">
        <f t="shared" si="88"/>
        <v>7.7</v>
      </c>
      <c r="AP133" s="63">
        <f t="shared" si="97"/>
        <v>6.37</v>
      </c>
      <c r="AQ133" s="63">
        <f t="shared" si="97"/>
        <v>5.0960000000000001</v>
      </c>
      <c r="AR133" s="63">
        <f t="shared" si="97"/>
        <v>16.690666666666669</v>
      </c>
      <c r="AS133" s="63">
        <f t="shared" si="97"/>
        <v>4.3922333333333334</v>
      </c>
      <c r="AT133" s="63">
        <f t="shared" si="97"/>
        <v>4.6118449999999998</v>
      </c>
      <c r="AU133" s="63">
        <f t="shared" si="97"/>
        <v>18.083333333333332</v>
      </c>
      <c r="BG133" s="51">
        <f t="shared" si="89"/>
        <v>7.7</v>
      </c>
      <c r="BH133" s="63">
        <f t="shared" si="101"/>
        <v>204.70668202384783</v>
      </c>
      <c r="BI133" s="63">
        <f t="shared" si="102"/>
        <v>183.10941582111138</v>
      </c>
      <c r="BJ133" s="63">
        <f t="shared" si="103"/>
        <v>325.40248471334382</v>
      </c>
      <c r="BK133" s="63">
        <f t="shared" si="104"/>
        <v>625.45119887773353</v>
      </c>
      <c r="BL133" s="63">
        <f t="shared" si="105"/>
        <v>639.42242667284734</v>
      </c>
      <c r="BM133" s="63">
        <f t="shared" si="106"/>
        <v>137.71484155457296</v>
      </c>
    </row>
    <row r="134" spans="3:65" ht="15.75">
      <c r="C134" s="98">
        <f t="shared" si="114"/>
        <v>1.3</v>
      </c>
      <c r="D134" s="96" t="str">
        <f t="shared" si="108"/>
        <v>TF-13</v>
      </c>
      <c r="E134" s="47" t="s">
        <v>65</v>
      </c>
      <c r="F134" s="104">
        <f>MAX(TREND(CHOOSE({1;2},F$62,F$32),CHOOSE({1;2},$Q$62,$R$32),$C134)*(1+$G$19),0)</f>
        <v>191.01823090803444</v>
      </c>
      <c r="G134" s="105">
        <f>F134</f>
        <v>191.01823090803444</v>
      </c>
      <c r="H134" s="105">
        <f t="shared" ref="H134:K134" si="115">G134</f>
        <v>191.01823090803444</v>
      </c>
      <c r="I134" s="105">
        <f t="shared" si="115"/>
        <v>191.01823090803444</v>
      </c>
      <c r="J134" s="105">
        <f t="shared" si="115"/>
        <v>191.01823090803444</v>
      </c>
      <c r="K134" s="105">
        <f t="shared" si="115"/>
        <v>191.01823090803444</v>
      </c>
      <c r="L134" s="105">
        <f t="shared" ref="L134" si="116">L$32</f>
        <v>0</v>
      </c>
      <c r="M134" s="105">
        <f>K134</f>
        <v>191.01823090803444</v>
      </c>
      <c r="N134" s="105">
        <f>M134</f>
        <v>191.01823090803444</v>
      </c>
      <c r="O134" s="106">
        <f t="shared" si="111"/>
        <v>191.01823090803444</v>
      </c>
      <c r="P134" s="106">
        <f t="shared" si="112"/>
        <v>191.01823090803444</v>
      </c>
      <c r="Q134" s="107">
        <f t="shared" si="113"/>
        <v>191.01823090803444</v>
      </c>
      <c r="R134" s="118">
        <f>FORECAST(C134,$F$11:$G$11,$F$5:$G$5)</f>
        <v>5.5299999999999994</v>
      </c>
      <c r="T134" s="51"/>
      <c r="W134" s="128"/>
      <c r="X134" s="51">
        <f t="shared" si="87"/>
        <v>7.8</v>
      </c>
      <c r="Y134">
        <f t="shared" si="96"/>
        <v>940.91691158531</v>
      </c>
      <c r="Z134">
        <f t="shared" si="96"/>
        <v>710.68879279310886</v>
      </c>
      <c r="AA134">
        <f t="shared" si="96"/>
        <v>2652.659917961078</v>
      </c>
      <c r="AB134">
        <f t="shared" si="96"/>
        <v>2154.7256542436012</v>
      </c>
      <c r="AC134">
        <f t="shared" si="96"/>
        <v>2293.219346035864</v>
      </c>
      <c r="AD134">
        <f t="shared" si="96"/>
        <v>1146.1093854482065</v>
      </c>
      <c r="AF134" s="62"/>
      <c r="AG134" s="62"/>
      <c r="AI134" s="63"/>
      <c r="AN134" s="101"/>
      <c r="AO134" s="51">
        <f t="shared" si="88"/>
        <v>7.8</v>
      </c>
      <c r="AP134" s="63">
        <f t="shared" si="97"/>
        <v>6.38</v>
      </c>
      <c r="AQ134" s="63">
        <f t="shared" si="97"/>
        <v>5.1040000000000001</v>
      </c>
      <c r="AR134" s="63">
        <f t="shared" si="97"/>
        <v>16.709333333333337</v>
      </c>
      <c r="AS134" s="63">
        <f t="shared" si="97"/>
        <v>4.4052666666666669</v>
      </c>
      <c r="AT134" s="63">
        <f t="shared" si="97"/>
        <v>4.6255299999999995</v>
      </c>
      <c r="AU134" s="63">
        <f t="shared" si="97"/>
        <v>18.166666666666664</v>
      </c>
      <c r="BG134" s="51">
        <f t="shared" si="89"/>
        <v>7.8</v>
      </c>
      <c r="BH134" s="63">
        <f t="shared" si="101"/>
        <v>206.52062903343969</v>
      </c>
      <c r="BI134" s="63">
        <f t="shared" si="102"/>
        <v>184.49720811954637</v>
      </c>
      <c r="BJ134" s="63">
        <f t="shared" si="103"/>
        <v>332.99868502990216</v>
      </c>
      <c r="BK134" s="63">
        <f t="shared" si="104"/>
        <v>628.44609583756119</v>
      </c>
      <c r="BL134" s="63">
        <f t="shared" si="105"/>
        <v>643.22811651767972</v>
      </c>
      <c r="BM134" s="63">
        <f t="shared" si="106"/>
        <v>139.26406159459222</v>
      </c>
    </row>
    <row r="135" spans="3:65" ht="15.75">
      <c r="C135" s="93">
        <f>ROUND(C129+0.1,2)</f>
        <v>1.4</v>
      </c>
      <c r="D135" s="94" t="str">
        <f t="shared" si="108"/>
        <v>MT-14</v>
      </c>
      <c r="E135" s="35" t="s">
        <v>55</v>
      </c>
      <c r="F135" s="59">
        <f>MAX(TREND(CHOOSE({1;2},F$27,F$35),CHOOSE({1;2},$R$27,$R$35),$C135)*(1+$G$19),0)</f>
        <v>139.07557666488671</v>
      </c>
      <c r="G135" s="57">
        <f>MAX(TREND(CHOOSE({1;2},G$27,G$35),CHOOSE({1;2},$R$27,$R$35),$C135)*(1+$G$19),0)</f>
        <v>140.76519816776405</v>
      </c>
      <c r="H135" s="57">
        <f>MAX(TREND(CHOOSE({1;2},H$27,H$35),CHOOSE({1;2},$R$27,$R$35),$C135)*(1+$G$19),0)</f>
        <v>140.72293206880579</v>
      </c>
      <c r="I135" s="57">
        <f>MAX(TREND(CHOOSE({1;2},I$27,I$35),CHOOSE({1;2},$R$27,$R$35),$C135)*(1+$G$19),0)</f>
        <v>142.16795491172209</v>
      </c>
      <c r="J135" s="57">
        <f>MAX(TREND(CHOOSE({1;2},J$27,J$35),CHOOSE({1;2},$R$27,$R$35),$C135)*(1+$G$19),0)</f>
        <v>140.200807829551</v>
      </c>
      <c r="K135" s="57">
        <f>MAX(TREND(CHOOSE({1;2},K$27,K$35),CHOOSE({1;2},$R$27,$R$35),$C135)*(1+$G$19),0)</f>
        <v>137.72934318267988</v>
      </c>
      <c r="L135" s="57">
        <f>MAX(TREND(CHOOSE({1;2},L$27,L$35),CHOOSE({1;2},$R$27,$R$35),$C135)*(1+$G$19),0)</f>
        <v>136.9840828045925</v>
      </c>
      <c r="M135" s="57">
        <f>MAX(TREND(CHOOSE({1;2},M$27,M$35),CHOOSE({1;2},$R$27,$R$35),$C135)*(1+$G$19),0)</f>
        <v>145.40238251740769</v>
      </c>
      <c r="N135" s="57">
        <f>MAX(TREND(CHOOSE({1;2},N$27,N$35),CHOOSE({1;2},$R$27,$R$35),$C135)*(1+$G$19),0)</f>
        <v>143.50844714380585</v>
      </c>
      <c r="O135" s="60">
        <f>N135</f>
        <v>143.50844714380585</v>
      </c>
      <c r="P135" s="60">
        <f>O135</f>
        <v>143.50844714380585</v>
      </c>
      <c r="Q135" s="61">
        <f>F135</f>
        <v>139.07557666488671</v>
      </c>
      <c r="R135" s="116">
        <f>FORECAST(C135,$F$7:$G$7,$F$5:$G$5)</f>
        <v>4.25</v>
      </c>
      <c r="T135" s="51"/>
      <c r="W135" s="128"/>
      <c r="X135" s="51">
        <f t="shared" si="87"/>
        <v>7.9</v>
      </c>
      <c r="Y135">
        <f t="shared" si="96"/>
        <v>950.2439891896729</v>
      </c>
      <c r="Z135">
        <f t="shared" si="96"/>
        <v>716.8933021602553</v>
      </c>
      <c r="AA135">
        <f t="shared" si="96"/>
        <v>2714.3496834950565</v>
      </c>
      <c r="AB135">
        <f t="shared" si="96"/>
        <v>2170.1028473947276</v>
      </c>
      <c r="AC135">
        <f t="shared" si="96"/>
        <v>2312.1575081018805</v>
      </c>
      <c r="AD135">
        <f t="shared" si="96"/>
        <v>1160.8030955180554</v>
      </c>
      <c r="AN135" s="101"/>
      <c r="AO135" s="51">
        <f t="shared" si="88"/>
        <v>7.9</v>
      </c>
      <c r="AP135" s="63">
        <f t="shared" si="97"/>
        <v>6.39</v>
      </c>
      <c r="AQ135" s="63">
        <f t="shared" si="97"/>
        <v>5.1120000000000001</v>
      </c>
      <c r="AR135" s="63">
        <f t="shared" si="97"/>
        <v>16.728000000000002</v>
      </c>
      <c r="AS135" s="63">
        <f t="shared" si="97"/>
        <v>4.4183000000000003</v>
      </c>
      <c r="AT135" s="63">
        <f t="shared" si="97"/>
        <v>4.6392150000000001</v>
      </c>
      <c r="AU135" s="63">
        <f t="shared" si="97"/>
        <v>18.25</v>
      </c>
      <c r="BG135" s="51">
        <f t="shared" si="89"/>
        <v>7.9</v>
      </c>
      <c r="BH135" s="63">
        <f t="shared" si="101"/>
        <v>208.33067302752801</v>
      </c>
      <c r="BI135" s="63">
        <f t="shared" si="102"/>
        <v>185.88179777152007</v>
      </c>
      <c r="BJ135" s="63">
        <f t="shared" si="103"/>
        <v>340.58825589633591</v>
      </c>
      <c r="BK135" s="63">
        <f t="shared" si="104"/>
        <v>631.42862026982959</v>
      </c>
      <c r="BL135" s="63">
        <f t="shared" si="105"/>
        <v>647.01790029266317</v>
      </c>
      <c r="BM135" s="63">
        <f t="shared" si="106"/>
        <v>140.80988355684934</v>
      </c>
    </row>
    <row r="136" spans="3:65" ht="15.75">
      <c r="C136" s="97">
        <f>C135</f>
        <v>1.4</v>
      </c>
      <c r="D136" s="95" t="str">
        <f t="shared" si="108"/>
        <v>HT-14</v>
      </c>
      <c r="E136" s="42" t="s">
        <v>57</v>
      </c>
      <c r="F136" s="64">
        <f>MAX(TREND(CHOOSE({1;2},F$28,F$36),CHOOSE({1;2},$R$27,$R$35),$C136)*(1+$G$19),0)</f>
        <v>140.74716024574491</v>
      </c>
      <c r="G136" s="65">
        <f>MAX(TREND(CHOOSE({1;2},G$28,G$36),CHOOSE({1;2},$R$27,$R$35),$C136)*(1+$G$19),0)</f>
        <v>140.74716024574488</v>
      </c>
      <c r="H136" s="65">
        <f>MAX(TREND(CHOOSE({1;2},H$28,H$36),CHOOSE({1;2},$R$27,$R$35),$C136)*(1+$G$19),0)</f>
        <v>140.74716024574479</v>
      </c>
      <c r="I136" s="65">
        <f>MAX(TREND(CHOOSE({1;2},I$28,I$36),CHOOSE({1;2},$R$27,$R$35),$C136)*(1+$G$19),0)</f>
        <v>140.74716024574488</v>
      </c>
      <c r="J136" s="65">
        <f>MAX(TREND(CHOOSE({1;2},J$28,J$36),CHOOSE({1;2},$R$27,$R$35),$C136)*(1+$G$19),0)</f>
        <v>140.74716024574488</v>
      </c>
      <c r="K136" s="65">
        <f>MAX(TREND(CHOOSE({1;2},K$28,K$36),CHOOSE({1;2},$R$27,$R$35),$C136)*(1+$G$19),0)</f>
        <v>140.74716024574474</v>
      </c>
      <c r="L136" s="65">
        <f>MAX(TREND(CHOOSE({1;2},L$28,L$36),CHOOSE({1;2},$R$27,$R$35),$C136)*(1+$G$19),0)</f>
        <v>140.74716024574482</v>
      </c>
      <c r="M136" s="65">
        <f>MAX(TREND(CHOOSE({1;2},M$28,M$36),CHOOSE({1;2},$R$27,$R$35),$C136)*(1+$G$19),0)</f>
        <v>140.74716024574482</v>
      </c>
      <c r="N136" s="65">
        <f>MAX(TREND(CHOOSE({1;2},N$28,N$36),CHOOSE({1;2},$R$27,$R$35),$C136)*(1+$G$19),0)</f>
        <v>140.74716024574474</v>
      </c>
      <c r="O136" s="66">
        <f t="shared" ref="O136:O140" si="117">N136</f>
        <v>140.74716024574474</v>
      </c>
      <c r="P136" s="66">
        <f t="shared" ref="P136:P140" si="118">O136</f>
        <v>140.74716024574474</v>
      </c>
      <c r="Q136" s="67">
        <f t="shared" ref="Q136:Q140" si="119">F136</f>
        <v>140.74716024574491</v>
      </c>
      <c r="R136" s="117">
        <f>FORECAST(C136,$F$6:$G$6,$F$5:$G$5)</f>
        <v>3.4</v>
      </c>
      <c r="T136" s="51"/>
      <c r="W136" s="128"/>
      <c r="X136" s="51">
        <f t="shared" si="87"/>
        <v>8</v>
      </c>
      <c r="Y136">
        <f t="shared" si="96"/>
        <v>959.57106679403569</v>
      </c>
      <c r="Z136">
        <f t="shared" si="96"/>
        <v>723.09781152740163</v>
      </c>
      <c r="AA136">
        <f t="shared" si="96"/>
        <v>2776.039449029035</v>
      </c>
      <c r="AB136">
        <f t="shared" si="96"/>
        <v>2185.4800405458545</v>
      </c>
      <c r="AC136">
        <f t="shared" si="96"/>
        <v>2331.0956701678965</v>
      </c>
      <c r="AD136">
        <f t="shared" si="96"/>
        <v>1175.4968055879042</v>
      </c>
      <c r="AN136" s="101"/>
      <c r="AO136" s="51">
        <f t="shared" si="88"/>
        <v>8</v>
      </c>
      <c r="AP136" s="63">
        <f t="shared" si="97"/>
        <v>6.4</v>
      </c>
      <c r="AQ136" s="63">
        <f t="shared" si="97"/>
        <v>5.12</v>
      </c>
      <c r="AR136" s="63">
        <f t="shared" si="97"/>
        <v>16.74666666666667</v>
      </c>
      <c r="AS136" s="63">
        <f t="shared" si="97"/>
        <v>4.4313333333333338</v>
      </c>
      <c r="AT136" s="63">
        <f t="shared" si="97"/>
        <v>4.6528999999999998</v>
      </c>
      <c r="AU136" s="63">
        <f t="shared" si="97"/>
        <v>18.333333333333332</v>
      </c>
      <c r="BG136" s="51">
        <f t="shared" si="89"/>
        <v>8</v>
      </c>
      <c r="BH136" s="63">
        <f t="shared" si="101"/>
        <v>210.13683296823348</v>
      </c>
      <c r="BI136" s="63">
        <f t="shared" si="102"/>
        <v>187.26320014937249</v>
      </c>
      <c r="BJ136" s="63">
        <f t="shared" si="103"/>
        <v>348.17122421698184</v>
      </c>
      <c r="BK136" s="63">
        <f t="shared" si="104"/>
        <v>634.39888409035439</v>
      </c>
      <c r="BL136" s="63">
        <f t="shared" si="105"/>
        <v>650.79192189146954</v>
      </c>
      <c r="BM136" s="63">
        <f t="shared" si="106"/>
        <v>142.35237221593283</v>
      </c>
    </row>
    <row r="137" spans="3:65" ht="15.75">
      <c r="C137" s="97">
        <f t="shared" ref="C137:C140" si="120">C136</f>
        <v>1.4</v>
      </c>
      <c r="D137" s="95" t="str">
        <f t="shared" si="108"/>
        <v>RH-14</v>
      </c>
      <c r="E137" s="42" t="s">
        <v>59</v>
      </c>
      <c r="F137" s="64">
        <f>MAX(TREND(CHOOSE({1;2},F$29,F$37),CHOOSE({1;2},$R$27,$R$35),$C137)*(1+$G$19),0)</f>
        <v>0</v>
      </c>
      <c r="G137" s="65">
        <f>MAX(TREND(CHOOSE({1;2},G$29,G$37),CHOOSE({1;2},$R$27,$R$35),$C137)*(1+$G$19),0)</f>
        <v>0</v>
      </c>
      <c r="H137" s="65">
        <f>MAX(TREND(CHOOSE({1;2},H$29,H$37),CHOOSE({1;2},$R$27,$R$35),$C137)*(1+$G$19),0)</f>
        <v>0</v>
      </c>
      <c r="I137" s="65">
        <f>MAX(TREND(CHOOSE({1;2},I$29,I$37),CHOOSE({1;2},$R$27,$R$35),$C137)*(1+$G$19),0)</f>
        <v>0</v>
      </c>
      <c r="J137" s="65">
        <f>MAX(TREND(CHOOSE({1;2},J$29,J$37),CHOOSE({1;2},$R$27,$R$35),$C137)*(1+$G$19),0)</f>
        <v>0</v>
      </c>
      <c r="K137" s="65">
        <f>MAX(TREND(CHOOSE({1;2},K$29,K$37),CHOOSE({1;2},$R$27,$R$35),$C137)*(1+$G$19),0)</f>
        <v>0</v>
      </c>
      <c r="L137" s="65">
        <f>MAX(TREND(CHOOSE({1;2},L$29,L$37),CHOOSE({1;2},$R$27,$R$35),$C137)*(1+$G$19),0)</f>
        <v>0</v>
      </c>
      <c r="M137" s="65">
        <f>MAX(TREND(CHOOSE({1;2},M$29,M$37),CHOOSE({1;2},$R$27,$R$35),$C137)*(1+$G$19),0)</f>
        <v>0</v>
      </c>
      <c r="N137" s="65">
        <f>MAX(TREND(CHOOSE({1;2},N$29,N$37),CHOOSE({1;2},$R$27,$R$35),$C137)*(1+$G$19),0)</f>
        <v>0</v>
      </c>
      <c r="O137" s="66">
        <f t="shared" si="117"/>
        <v>0</v>
      </c>
      <c r="P137" s="66">
        <f t="shared" si="118"/>
        <v>0</v>
      </c>
      <c r="Q137" s="67">
        <f t="shared" si="119"/>
        <v>0</v>
      </c>
      <c r="R137" s="117">
        <f>FORECAST(C137,$F$8:$G$8,$F$5:$G$5)</f>
        <v>13.6</v>
      </c>
      <c r="T137" s="51"/>
      <c r="W137" s="128"/>
      <c r="X137" s="51">
        <f t="shared" si="87"/>
        <v>8.1</v>
      </c>
      <c r="Y137">
        <f t="shared" si="96"/>
        <v>968.89814439839859</v>
      </c>
      <c r="Z137">
        <f t="shared" si="96"/>
        <v>729.30232089454807</v>
      </c>
      <c r="AA137">
        <f t="shared" si="96"/>
        <v>2837.7292145630131</v>
      </c>
      <c r="AB137">
        <f t="shared" si="96"/>
        <v>2200.857233696981</v>
      </c>
      <c r="AC137">
        <f t="shared" si="96"/>
        <v>2350.0338322339126</v>
      </c>
      <c r="AD137">
        <f t="shared" si="96"/>
        <v>1190.1905156577527</v>
      </c>
      <c r="AN137" s="101"/>
      <c r="AO137" s="51">
        <f t="shared" si="88"/>
        <v>8.1</v>
      </c>
      <c r="AP137" s="63">
        <f t="shared" si="97"/>
        <v>6.41</v>
      </c>
      <c r="AQ137" s="63">
        <f t="shared" si="97"/>
        <v>5.1280000000000001</v>
      </c>
      <c r="AR137" s="63">
        <f t="shared" si="97"/>
        <v>16.765333333333334</v>
      </c>
      <c r="AS137" s="63">
        <f t="shared" si="97"/>
        <v>4.4443666666666672</v>
      </c>
      <c r="AT137" s="63">
        <f t="shared" si="97"/>
        <v>4.6665849999999995</v>
      </c>
      <c r="AU137" s="63">
        <f t="shared" si="97"/>
        <v>18.416666666666664</v>
      </c>
      <c r="BG137" s="51">
        <f t="shared" si="89"/>
        <v>8.1</v>
      </c>
      <c r="BH137" s="63">
        <f t="shared" si="101"/>
        <v>211.93912769924248</v>
      </c>
      <c r="BI137" s="63">
        <f t="shared" si="102"/>
        <v>188.64143052947921</v>
      </c>
      <c r="BJ137" s="63">
        <f t="shared" si="103"/>
        <v>355.74761677289541</v>
      </c>
      <c r="BK137" s="63">
        <f t="shared" si="104"/>
        <v>637.35699790173351</v>
      </c>
      <c r="BL137" s="63">
        <f t="shared" si="105"/>
        <v>654.55032351927662</v>
      </c>
      <c r="BM137" s="63">
        <f t="shared" si="106"/>
        <v>143.89159110345491</v>
      </c>
    </row>
    <row r="138" spans="3:65" ht="15.75">
      <c r="C138" s="97">
        <f t="shared" si="120"/>
        <v>1.4</v>
      </c>
      <c r="D138" s="95" t="str">
        <f t="shared" si="108"/>
        <v>LA-14</v>
      </c>
      <c r="E138" s="42" t="s">
        <v>61</v>
      </c>
      <c r="F138" s="64">
        <f>MAX(TREND(CHOOSE({1;2},F$30,F$38),CHOOSE({1;2},$R$27,$R$35),$C138)*(1+$G$19),0)</f>
        <v>326.85859505668566</v>
      </c>
      <c r="G138" s="65">
        <f>MAX(TREND(CHOOSE({1;2},G$30,G$38),CHOOSE({1;2},$R$27,$R$35),$C138)*(1+$G$19),0)</f>
        <v>326.49650083002899</v>
      </c>
      <c r="H138" s="65">
        <f>MAX(TREND(CHOOSE({1;2},H$30,H$38),CHOOSE({1;2},$R$27,$R$35),$C138)*(1+$G$19),0)</f>
        <v>326.72816502699976</v>
      </c>
      <c r="I138" s="65">
        <f>MAX(TREND(CHOOSE({1;2},I$30,I$38),CHOOSE({1;2},$R$27,$R$35),$C138)*(1+$G$19),0)</f>
        <v>326.93112866922917</v>
      </c>
      <c r="J138" s="65">
        <f>MAX(TREND(CHOOSE({1;2},J$30,J$38),CHOOSE({1;2},$R$27,$R$35),$C138)*(1+$G$19),0)</f>
        <v>326.53435519892025</v>
      </c>
      <c r="K138" s="65">
        <f>MAX(TREND(CHOOSE({1;2},K$30,K$38),CHOOSE({1;2},$R$27,$R$35),$C138)*(1+$G$19),0)</f>
        <v>326.28383501019664</v>
      </c>
      <c r="L138" s="65">
        <f>MAX(TREND(CHOOSE({1;2},L$30,L$38),CHOOSE({1;2},$R$27,$R$35),$C138)*(1+$G$19),0)</f>
        <v>326.63448034330133</v>
      </c>
      <c r="M138" s="65">
        <f>MAX(TREND(CHOOSE({1;2},M$30,M$38),CHOOSE({1;2},$R$27,$R$35),$C138)*(1+$G$19),0)</f>
        <v>326.84713782905254</v>
      </c>
      <c r="N138" s="65">
        <f>MAX(TREND(CHOOSE({1;2},N$30,N$38),CHOOSE({1;2},$R$27,$R$35),$C138)*(1+$G$19),0)</f>
        <v>325.21761008635474</v>
      </c>
      <c r="O138" s="66">
        <f t="shared" si="117"/>
        <v>325.21761008635474</v>
      </c>
      <c r="P138" s="66">
        <f t="shared" si="118"/>
        <v>325.21761008635474</v>
      </c>
      <c r="Q138" s="67">
        <f t="shared" si="119"/>
        <v>326.85859505668566</v>
      </c>
      <c r="R138" s="117">
        <f>FORECAST(C138,$F$10:$G$10,$F$5:$G$5)</f>
        <v>3.1959999999999997</v>
      </c>
      <c r="T138" s="51"/>
      <c r="W138" s="128"/>
      <c r="X138" s="51">
        <f t="shared" si="87"/>
        <v>8.1999999999999993</v>
      </c>
      <c r="Y138">
        <f t="shared" si="96"/>
        <v>978.22522200276126</v>
      </c>
      <c r="Z138">
        <f t="shared" si="96"/>
        <v>735.50683026169452</v>
      </c>
      <c r="AA138">
        <f t="shared" si="96"/>
        <v>2899.4189800969921</v>
      </c>
      <c r="AB138">
        <f t="shared" si="96"/>
        <v>2216.2344268481074</v>
      </c>
      <c r="AC138">
        <f t="shared" si="96"/>
        <v>2368.9719942999286</v>
      </c>
      <c r="AD138">
        <f t="shared" si="96"/>
        <v>1204.8842257276017</v>
      </c>
      <c r="AN138" s="101"/>
      <c r="AO138" s="51">
        <f t="shared" si="88"/>
        <v>8.1999999999999993</v>
      </c>
      <c r="AP138" s="63">
        <f t="shared" si="97"/>
        <v>6.42</v>
      </c>
      <c r="AQ138" s="63">
        <f t="shared" si="97"/>
        <v>5.1360000000000001</v>
      </c>
      <c r="AR138" s="63">
        <f t="shared" si="97"/>
        <v>16.784000000000002</v>
      </c>
      <c r="AS138" s="63">
        <f t="shared" si="97"/>
        <v>4.4573999999999998</v>
      </c>
      <c r="AT138" s="63">
        <f t="shared" si="97"/>
        <v>4.6802700000000002</v>
      </c>
      <c r="AU138" s="63">
        <f t="shared" si="97"/>
        <v>18.5</v>
      </c>
      <c r="BG138" s="51">
        <f t="shared" si="89"/>
        <v>8.1999999999999993</v>
      </c>
      <c r="BH138" s="63">
        <f t="shared" si="101"/>
        <v>213.7375759467283</v>
      </c>
      <c r="BI138" s="63">
        <f t="shared" si="102"/>
        <v>190.01650409299901</v>
      </c>
      <c r="BJ138" s="63">
        <f t="shared" si="103"/>
        <v>363.31746022253412</v>
      </c>
      <c r="BK138" s="63">
        <f t="shared" si="104"/>
        <v>640.30307101254755</v>
      </c>
      <c r="BL138" s="63">
        <f t="shared" si="105"/>
        <v>658.29324571745315</v>
      </c>
      <c r="BM138" s="63">
        <f t="shared" si="106"/>
        <v>145.42760253596472</v>
      </c>
    </row>
    <row r="139" spans="3:65" ht="15.75">
      <c r="C139" s="97">
        <f t="shared" si="120"/>
        <v>1.4</v>
      </c>
      <c r="D139" s="95" t="str">
        <f t="shared" si="108"/>
        <v>EM-14</v>
      </c>
      <c r="E139" s="42" t="s">
        <v>63</v>
      </c>
      <c r="F139" s="64">
        <f>MAX(TREND(CHOOSE({1;2},F$31,F$39),CHOOSE({1;2},$R$27,$R$35),$C139)*(1+$G$19),0)</f>
        <v>308.87400161612123</v>
      </c>
      <c r="G139" s="65">
        <f>MAX(TREND(CHOOSE({1;2},G$31,G$39),CHOOSE({1;2},$R$27,$R$35),$C139)*(1+$G$19),0)</f>
        <v>303.6064226613035</v>
      </c>
      <c r="H139" s="65">
        <f>MAX(TREND(CHOOSE({1;2},H$31,H$39),CHOOSE({1;2},$R$27,$R$35),$C139)*(1+$G$19),0)</f>
        <v>294.17557698441271</v>
      </c>
      <c r="I139" s="65">
        <f>MAX(TREND(CHOOSE({1;2},I$31,I$39),CHOOSE({1;2},$R$27,$R$35),$C139)*(1+$G$19),0)</f>
        <v>285.40686957609165</v>
      </c>
      <c r="J139" s="65">
        <f>MAX(TREND(CHOOSE({1;2},J$31,J$39),CHOOSE({1;2},$R$27,$R$35),$C139)*(1+$G$19),0)</f>
        <v>305.94760934512459</v>
      </c>
      <c r="K139" s="65">
        <f>MAX(TREND(CHOOSE({1;2},K$31,K$39),CHOOSE({1;2},$R$27,$R$35),$C139)*(1+$G$19),0)</f>
        <v>299.63504607280606</v>
      </c>
      <c r="L139" s="65">
        <f>MAX(TREND(CHOOSE({1;2},L$31,L$39),CHOOSE({1;2},$R$27,$R$35),$C139)*(1+$G$19),0)</f>
        <v>323.4390246215039</v>
      </c>
      <c r="M139" s="65">
        <f>MAX(TREND(CHOOSE({1;2},M$31,M$39),CHOOSE({1;2},$R$27,$R$35),$C139)*(1+$G$19),0)</f>
        <v>313.70860206148797</v>
      </c>
      <c r="N139" s="65">
        <f>MAX(TREND(CHOOSE({1;2},N$31,N$39),CHOOSE({1;2},$R$27,$R$35),$C139)*(1+$G$19),0)</f>
        <v>332.64964377284002</v>
      </c>
      <c r="O139" s="66">
        <f t="shared" si="117"/>
        <v>332.64964377284002</v>
      </c>
      <c r="P139" s="66">
        <f t="shared" si="118"/>
        <v>332.64964377284002</v>
      </c>
      <c r="Q139" s="67">
        <f t="shared" si="119"/>
        <v>308.87400161612123</v>
      </c>
      <c r="R139" s="117">
        <f>FORECAST(C139,$F$9:$G$9,$F$5:$G$5)</f>
        <v>3.3557999999999995</v>
      </c>
      <c r="W139" s="128"/>
      <c r="X139" s="51">
        <f t="shared" si="87"/>
        <v>8.3000000000000007</v>
      </c>
      <c r="Y139">
        <f t="shared" si="96"/>
        <v>987.55229960712427</v>
      </c>
      <c r="Z139">
        <f t="shared" si="96"/>
        <v>741.71133962884107</v>
      </c>
      <c r="AA139">
        <f t="shared" si="96"/>
        <v>2961.1087456309715</v>
      </c>
      <c r="AB139">
        <f t="shared" si="96"/>
        <v>2231.6116199992343</v>
      </c>
      <c r="AC139">
        <f t="shared" si="96"/>
        <v>2387.9101563659456</v>
      </c>
      <c r="AD139">
        <f t="shared" si="96"/>
        <v>1219.5779357974507</v>
      </c>
      <c r="AN139" s="101"/>
      <c r="AO139" s="51">
        <f t="shared" si="88"/>
        <v>8.3000000000000007</v>
      </c>
      <c r="AP139" s="63">
        <f t="shared" si="97"/>
        <v>6.43</v>
      </c>
      <c r="AQ139" s="63">
        <f t="shared" si="97"/>
        <v>5.1440000000000001</v>
      </c>
      <c r="AR139" s="63">
        <f t="shared" si="97"/>
        <v>16.802666666666671</v>
      </c>
      <c r="AS139" s="63">
        <f t="shared" si="97"/>
        <v>4.4704333333333341</v>
      </c>
      <c r="AT139" s="63">
        <f t="shared" si="97"/>
        <v>4.6939549999999999</v>
      </c>
      <c r="AU139" s="63">
        <f t="shared" si="97"/>
        <v>18.583333333333336</v>
      </c>
      <c r="BG139" s="51">
        <f t="shared" si="89"/>
        <v>8.3000000000000007</v>
      </c>
      <c r="BH139" s="63">
        <f t="shared" si="101"/>
        <v>215.53219632026554</v>
      </c>
      <c r="BI139" s="63">
        <f t="shared" si="102"/>
        <v>191.38843592661405</v>
      </c>
      <c r="BJ139" s="63">
        <f t="shared" si="103"/>
        <v>370.8807811024368</v>
      </c>
      <c r="BK139" s="63">
        <f t="shared" si="104"/>
        <v>643.23721145621937</v>
      </c>
      <c r="BL139" s="63">
        <f t="shared" si="105"/>
        <v>662.02082738781121</v>
      </c>
      <c r="BM139" s="63">
        <f t="shared" si="106"/>
        <v>146.9604676421132</v>
      </c>
    </row>
    <row r="140" spans="3:65" ht="15.75">
      <c r="C140" s="98">
        <f t="shared" si="120"/>
        <v>1.4</v>
      </c>
      <c r="D140" s="96" t="str">
        <f t="shared" si="108"/>
        <v>TF-14</v>
      </c>
      <c r="E140" s="47" t="s">
        <v>65</v>
      </c>
      <c r="F140" s="104">
        <f>MAX(TREND(CHOOSE({1;2},F$62,F$32),CHOOSE({1;2},$Q$62,$R$32),$C140)*(1+$G$19),0)</f>
        <v>205.71194097788319</v>
      </c>
      <c r="G140" s="105">
        <f>F140</f>
        <v>205.71194097788319</v>
      </c>
      <c r="H140" s="105">
        <f t="shared" ref="H140:K140" si="121">G140</f>
        <v>205.71194097788319</v>
      </c>
      <c r="I140" s="105">
        <f t="shared" si="121"/>
        <v>205.71194097788319</v>
      </c>
      <c r="J140" s="105">
        <f t="shared" si="121"/>
        <v>205.71194097788319</v>
      </c>
      <c r="K140" s="105">
        <f t="shared" si="121"/>
        <v>205.71194097788319</v>
      </c>
      <c r="L140" s="105">
        <f t="shared" ref="L140" si="122">L$32</f>
        <v>0</v>
      </c>
      <c r="M140" s="105">
        <f>K140</f>
        <v>205.71194097788319</v>
      </c>
      <c r="N140" s="105">
        <f>M140</f>
        <v>205.71194097788319</v>
      </c>
      <c r="O140" s="106">
        <f t="shared" si="117"/>
        <v>205.71194097788319</v>
      </c>
      <c r="P140" s="106">
        <f t="shared" si="118"/>
        <v>205.71194097788319</v>
      </c>
      <c r="Q140" s="107">
        <f t="shared" si="119"/>
        <v>205.71194097788319</v>
      </c>
      <c r="R140" s="118">
        <f>FORECAST(C140,$F$11:$G$11,$F$5:$G$5)</f>
        <v>5.7399999999999984</v>
      </c>
      <c r="W140" s="128"/>
      <c r="X140" s="51">
        <f t="shared" si="87"/>
        <v>8.4</v>
      </c>
      <c r="Y140">
        <f t="shared" si="96"/>
        <v>996.87937721148728</v>
      </c>
      <c r="Z140">
        <f t="shared" si="96"/>
        <v>747.91584899598763</v>
      </c>
      <c r="AA140">
        <f t="shared" si="96"/>
        <v>3022.7985111649496</v>
      </c>
      <c r="AB140">
        <f t="shared" si="96"/>
        <v>2246.9888131503608</v>
      </c>
      <c r="AC140">
        <f t="shared" si="96"/>
        <v>2406.8483184319616</v>
      </c>
      <c r="AD140">
        <f t="shared" si="96"/>
        <v>1234.2716458672994</v>
      </c>
      <c r="AN140" s="101"/>
      <c r="AO140" s="51">
        <f t="shared" si="88"/>
        <v>8.4</v>
      </c>
      <c r="AP140" s="63">
        <f t="shared" si="97"/>
        <v>6.44</v>
      </c>
      <c r="AQ140" s="63">
        <f t="shared" si="97"/>
        <v>5.1520000000000001</v>
      </c>
      <c r="AR140" s="63">
        <f t="shared" si="97"/>
        <v>16.821333333333335</v>
      </c>
      <c r="AS140" s="63">
        <f t="shared" si="97"/>
        <v>4.4834666666666667</v>
      </c>
      <c r="AT140" s="63">
        <f t="shared" si="97"/>
        <v>4.7076399999999996</v>
      </c>
      <c r="AU140" s="63">
        <f t="shared" si="97"/>
        <v>18.666666666666668</v>
      </c>
      <c r="BG140" s="51">
        <f t="shared" si="89"/>
        <v>8.4</v>
      </c>
      <c r="BH140" s="63">
        <f t="shared" si="101"/>
        <v>217.32300731373462</v>
      </c>
      <c r="BI140" s="63">
        <f t="shared" si="102"/>
        <v>192.75724102326299</v>
      </c>
      <c r="BJ140" s="63">
        <f t="shared" si="103"/>
        <v>378.43760582789764</v>
      </c>
      <c r="BK140" s="63">
        <f t="shared" si="104"/>
        <v>646.15952600954972</v>
      </c>
      <c r="BL140" s="63">
        <f t="shared" si="105"/>
        <v>665.73320581643145</v>
      </c>
      <c r="BM140" s="63">
        <f t="shared" si="106"/>
        <v>148.49024638909373</v>
      </c>
    </row>
    <row r="141" spans="3:65" ht="15.75">
      <c r="C141" s="93">
        <f>ROUND(C135+0.1,2)</f>
        <v>1.5</v>
      </c>
      <c r="D141" s="94" t="str">
        <f t="shared" si="108"/>
        <v>MT-15</v>
      </c>
      <c r="E141" s="35" t="s">
        <v>55</v>
      </c>
      <c r="F141" s="59">
        <f>MAX(TREND(CHOOSE({1;2},F$27,F$35),CHOOSE({1;2},$R$27,$R$35),$C141)*(1+$G$19),0)</f>
        <v>158.16019561406864</v>
      </c>
      <c r="G141" s="57">
        <f>MAX(TREND(CHOOSE({1;2},G$27,G$35),CHOOSE({1;2},$R$27,$R$35),$C141)*(1+$G$19),0)</f>
        <v>159.67963455015538</v>
      </c>
      <c r="H141" s="57">
        <f>MAX(TREND(CHOOSE({1;2},H$27,H$35),CHOOSE({1;2},$R$27,$R$35),$C141)*(1+$G$19),0)</f>
        <v>159.79404519219705</v>
      </c>
      <c r="I141" s="57">
        <f>MAX(TREND(CHOOSE({1;2},I$27,I$35),CHOOSE({1;2},$R$27,$R$35),$C141)*(1+$G$19),0)</f>
        <v>161.09230523163887</v>
      </c>
      <c r="J141" s="57">
        <f>MAX(TREND(CHOOSE({1;2},J$27,J$35),CHOOSE({1;2},$R$27,$R$35),$C141)*(1+$G$19),0)</f>
        <v>158.83376622266249</v>
      </c>
      <c r="K141" s="57">
        <f>MAX(TREND(CHOOSE({1;2},K$27,K$35),CHOOSE({1;2},$R$27,$R$35),$C141)*(1+$G$19),0)</f>
        <v>155.99306510562178</v>
      </c>
      <c r="L141" s="57">
        <f>MAX(TREND(CHOOSE({1;2},L$27,L$35),CHOOSE({1;2},$R$27,$R$35),$C141)*(1+$G$19),0)</f>
        <v>155.13577054120805</v>
      </c>
      <c r="M141" s="57">
        <f>MAX(TREND(CHOOSE({1;2},M$27,M$35),CHOOSE({1;2},$R$27,$R$35),$C141)*(1+$G$19),0)</f>
        <v>164.80109214611034</v>
      </c>
      <c r="N141" s="57">
        <f>MAX(TREND(CHOOSE({1;2},N$27,N$35),CHOOSE({1;2},$R$27,$R$35),$C141)*(1+$G$19),0)</f>
        <v>162.63010664599554</v>
      </c>
      <c r="O141" s="60">
        <f>N141</f>
        <v>162.63010664599554</v>
      </c>
      <c r="P141" s="60">
        <f>O141</f>
        <v>162.63010664599554</v>
      </c>
      <c r="Q141" s="61">
        <f>F141</f>
        <v>158.16019561406864</v>
      </c>
      <c r="R141" s="116">
        <f>FORECAST(C141,$F$7:$G$7,$F$5:$G$5)</f>
        <v>4.375</v>
      </c>
      <c r="W141" s="128"/>
      <c r="X141" s="51">
        <f t="shared" si="87"/>
        <v>8.5</v>
      </c>
      <c r="Y141">
        <f t="shared" si="96"/>
        <v>1006.20645481585</v>
      </c>
      <c r="Z141">
        <f t="shared" si="96"/>
        <v>754.12035836313407</v>
      </c>
      <c r="AA141">
        <f t="shared" si="96"/>
        <v>3084.4882766989276</v>
      </c>
      <c r="AB141">
        <f t="shared" si="96"/>
        <v>2262.3660063014877</v>
      </c>
      <c r="AC141">
        <f t="shared" si="96"/>
        <v>2425.7864804979777</v>
      </c>
      <c r="AD141">
        <f t="shared" si="96"/>
        <v>1248.9653559371479</v>
      </c>
      <c r="AN141" s="101"/>
      <c r="AO141" s="51">
        <f t="shared" si="88"/>
        <v>8.5</v>
      </c>
      <c r="AP141" s="63">
        <f t="shared" si="97"/>
        <v>6.45</v>
      </c>
      <c r="AQ141" s="63">
        <f t="shared" si="97"/>
        <v>5.16</v>
      </c>
      <c r="AR141" s="63">
        <f t="shared" si="97"/>
        <v>16.840000000000003</v>
      </c>
      <c r="AS141" s="63">
        <f t="shared" si="97"/>
        <v>4.4965000000000002</v>
      </c>
      <c r="AT141" s="63">
        <f t="shared" si="97"/>
        <v>4.7213250000000002</v>
      </c>
      <c r="AU141" s="63">
        <f t="shared" si="97"/>
        <v>18.75</v>
      </c>
      <c r="BG141" s="51">
        <f t="shared" si="89"/>
        <v>8.5</v>
      </c>
      <c r="BH141" s="63">
        <f t="shared" si="101"/>
        <v>219.11002730621877</v>
      </c>
      <c r="BI141" s="63">
        <f t="shared" si="102"/>
        <v>194.12293428286836</v>
      </c>
      <c r="BJ141" s="63">
        <f t="shared" si="103"/>
        <v>385.98796069363692</v>
      </c>
      <c r="BK141" s="63">
        <f t="shared" si="104"/>
        <v>649.07012021092476</v>
      </c>
      <c r="BL141" s="63">
        <f t="shared" si="105"/>
        <v>669.43051669708268</v>
      </c>
      <c r="BM141" s="63">
        <f t="shared" si="106"/>
        <v>150.01699760838062</v>
      </c>
    </row>
    <row r="142" spans="3:65" ht="15.75">
      <c r="C142" s="97">
        <f>C141</f>
        <v>1.5</v>
      </c>
      <c r="D142" s="95" t="str">
        <f t="shared" si="108"/>
        <v>HT-15</v>
      </c>
      <c r="E142" s="42" t="s">
        <v>57</v>
      </c>
      <c r="F142" s="64">
        <f>MAX(TREND(CHOOSE({1;2},F$28,F$36),CHOOSE({1;2},$R$27,$R$35),$C142)*(1+$G$19),0)</f>
        <v>155.18276642479569</v>
      </c>
      <c r="G142" s="65">
        <f>MAX(TREND(CHOOSE({1;2},G$28,G$36),CHOOSE({1;2},$R$27,$R$35),$C142)*(1+$G$19),0)</f>
        <v>155.1827664247956</v>
      </c>
      <c r="H142" s="65">
        <f>MAX(TREND(CHOOSE({1;2},H$28,H$36),CHOOSE({1;2},$R$27,$R$35),$C142)*(1+$G$19),0)</f>
        <v>155.1827664247956</v>
      </c>
      <c r="I142" s="65">
        <f>MAX(TREND(CHOOSE({1;2},I$28,I$36),CHOOSE({1;2},$R$27,$R$35),$C142)*(1+$G$19),0)</f>
        <v>155.18276642479569</v>
      </c>
      <c r="J142" s="65">
        <f>MAX(TREND(CHOOSE({1;2},J$28,J$36),CHOOSE({1;2},$R$27,$R$35),$C142)*(1+$G$19),0)</f>
        <v>155.1827664247956</v>
      </c>
      <c r="K142" s="65">
        <f>MAX(TREND(CHOOSE({1;2},K$28,K$36),CHOOSE({1;2},$R$27,$R$35),$C142)*(1+$G$19),0)</f>
        <v>155.18276642479552</v>
      </c>
      <c r="L142" s="65">
        <f>MAX(TREND(CHOOSE({1;2},L$28,L$36),CHOOSE({1;2},$R$27,$R$35),$C142)*(1+$G$19),0)</f>
        <v>155.1827664247956</v>
      </c>
      <c r="M142" s="65">
        <f>MAX(TREND(CHOOSE({1;2},M$28,M$36),CHOOSE({1;2},$R$27,$R$35),$C142)*(1+$G$19),0)</f>
        <v>155.1827664247956</v>
      </c>
      <c r="N142" s="65">
        <f>MAX(TREND(CHOOSE({1;2},N$28,N$36),CHOOSE({1;2},$R$27,$R$35),$C142)*(1+$G$19),0)</f>
        <v>155.18276642479552</v>
      </c>
      <c r="O142" s="66">
        <f t="shared" ref="O142:O146" si="123">N142</f>
        <v>155.18276642479552</v>
      </c>
      <c r="P142" s="66">
        <f t="shared" ref="P142:P146" si="124">O142</f>
        <v>155.18276642479552</v>
      </c>
      <c r="Q142" s="67">
        <f t="shared" ref="Q142:Q146" si="125">F142</f>
        <v>155.18276642479569</v>
      </c>
      <c r="R142" s="117">
        <f>FORECAST(C142,$F$6:$G$6,$F$5:$G$5)</f>
        <v>3.5</v>
      </c>
      <c r="W142" s="128"/>
      <c r="X142" s="51">
        <f t="shared" si="87"/>
        <v>8.6</v>
      </c>
      <c r="Y142">
        <f t="shared" si="96"/>
        <v>1015.5335324202129</v>
      </c>
      <c r="Z142">
        <f t="shared" si="96"/>
        <v>760.32486773028052</v>
      </c>
      <c r="AA142">
        <f t="shared" si="96"/>
        <v>3146.1780422329066</v>
      </c>
      <c r="AB142">
        <f t="shared" si="96"/>
        <v>2277.7431994526141</v>
      </c>
      <c r="AC142">
        <f t="shared" si="96"/>
        <v>2444.7246425639937</v>
      </c>
      <c r="AD142">
        <f t="shared" si="96"/>
        <v>1263.6590660069969</v>
      </c>
      <c r="AN142" s="101"/>
      <c r="AO142" s="51">
        <f t="shared" si="88"/>
        <v>8.6</v>
      </c>
      <c r="AP142" s="63">
        <f t="shared" si="97"/>
        <v>6.46</v>
      </c>
      <c r="AQ142" s="63">
        <f t="shared" si="97"/>
        <v>5.1680000000000001</v>
      </c>
      <c r="AR142" s="63">
        <f t="shared" si="97"/>
        <v>16.858666666666668</v>
      </c>
      <c r="AS142" s="63">
        <f t="shared" si="97"/>
        <v>4.5095333333333336</v>
      </c>
      <c r="AT142" s="63">
        <f t="shared" si="97"/>
        <v>4.7350099999999999</v>
      </c>
      <c r="AU142" s="63">
        <f t="shared" si="97"/>
        <v>18.833333333333332</v>
      </c>
      <c r="BG142" s="51">
        <f t="shared" si="89"/>
        <v>8.6</v>
      </c>
      <c r="BH142" s="63">
        <f t="shared" si="101"/>
        <v>220.89327456289246</v>
      </c>
      <c r="BI142" s="63">
        <f t="shared" si="102"/>
        <v>195.48553051305572</v>
      </c>
      <c r="BJ142" s="63">
        <f t="shared" si="103"/>
        <v>393.53187187446628</v>
      </c>
      <c r="BK142" s="63">
        <f t="shared" si="104"/>
        <v>651.96909837821397</v>
      </c>
      <c r="BL142" s="63">
        <f t="shared" si="105"/>
        <v>673.11289415422698</v>
      </c>
      <c r="BM142" s="63">
        <f t="shared" si="106"/>
        <v>151.54077902078743</v>
      </c>
    </row>
    <row r="143" spans="3:65" ht="15.75">
      <c r="C143" s="97">
        <f t="shared" ref="C143:C146" si="126">C142</f>
        <v>1.5</v>
      </c>
      <c r="D143" s="95" t="str">
        <f t="shared" si="108"/>
        <v>RH-15</v>
      </c>
      <c r="E143" s="42" t="s">
        <v>59</v>
      </c>
      <c r="F143" s="64">
        <f>MAX(TREND(CHOOSE({1;2},F$29,F$37),CHOOSE({1;2},$R$27,$R$35),$C143)*(1+$G$19),0)</f>
        <v>0</v>
      </c>
      <c r="G143" s="65">
        <f>MAX(TREND(CHOOSE({1;2},G$29,G$37),CHOOSE({1;2},$R$27,$R$35),$C143)*(1+$G$19),0)</f>
        <v>0</v>
      </c>
      <c r="H143" s="65">
        <f>MAX(TREND(CHOOSE({1;2},H$29,H$37),CHOOSE({1;2},$R$27,$R$35),$C143)*(1+$G$19),0)</f>
        <v>0</v>
      </c>
      <c r="I143" s="65">
        <f>MAX(TREND(CHOOSE({1;2},I$29,I$37),CHOOSE({1;2},$R$27,$R$35),$C143)*(1+$G$19),0)</f>
        <v>0</v>
      </c>
      <c r="J143" s="65">
        <f>MAX(TREND(CHOOSE({1;2},J$29,J$37),CHOOSE({1;2},$R$27,$R$35),$C143)*(1+$G$19),0)</f>
        <v>0</v>
      </c>
      <c r="K143" s="65">
        <f>MAX(TREND(CHOOSE({1;2},K$29,K$37),CHOOSE({1;2},$R$27,$R$35),$C143)*(1+$G$19),0)</f>
        <v>0</v>
      </c>
      <c r="L143" s="65">
        <f>MAX(TREND(CHOOSE({1;2},L$29,L$37),CHOOSE({1;2},$R$27,$R$35),$C143)*(1+$G$19),0)</f>
        <v>0</v>
      </c>
      <c r="M143" s="65">
        <f>MAX(TREND(CHOOSE({1;2},M$29,M$37),CHOOSE({1;2},$R$27,$R$35),$C143)*(1+$G$19),0)</f>
        <v>0</v>
      </c>
      <c r="N143" s="65">
        <f>MAX(TREND(CHOOSE({1;2},N$29,N$37),CHOOSE({1;2},$R$27,$R$35),$C143)*(1+$G$19),0)</f>
        <v>0</v>
      </c>
      <c r="O143" s="66">
        <f t="shared" si="123"/>
        <v>0</v>
      </c>
      <c r="P143" s="66">
        <f t="shared" si="124"/>
        <v>0</v>
      </c>
      <c r="Q143" s="67">
        <f t="shared" si="125"/>
        <v>0</v>
      </c>
      <c r="R143" s="117">
        <f>FORECAST(C143,$F$8:$G$8,$F$5:$G$5)</f>
        <v>14</v>
      </c>
      <c r="W143" s="128"/>
      <c r="X143" s="51">
        <f t="shared" si="87"/>
        <v>8.6999999999999993</v>
      </c>
      <c r="Y143">
        <f t="shared" si="96"/>
        <v>1024.8606100245756</v>
      </c>
      <c r="Z143">
        <f t="shared" si="96"/>
        <v>766.52937709742685</v>
      </c>
      <c r="AA143">
        <f t="shared" si="96"/>
        <v>3207.8678077668847</v>
      </c>
      <c r="AB143">
        <f t="shared" si="96"/>
        <v>2293.1203926037406</v>
      </c>
      <c r="AC143">
        <f t="shared" si="96"/>
        <v>2463.6628046300098</v>
      </c>
      <c r="AD143">
        <f t="shared" si="96"/>
        <v>1278.3527760768457</v>
      </c>
      <c r="AN143" s="101"/>
      <c r="AO143" s="51">
        <f t="shared" si="88"/>
        <v>8.6999999999999993</v>
      </c>
      <c r="AP143" s="63">
        <f t="shared" si="97"/>
        <v>6.47</v>
      </c>
      <c r="AQ143" s="63">
        <f t="shared" si="97"/>
        <v>5.1760000000000002</v>
      </c>
      <c r="AR143" s="63">
        <f t="shared" si="97"/>
        <v>16.877333333333336</v>
      </c>
      <c r="AS143" s="63">
        <f t="shared" si="97"/>
        <v>4.5225666666666671</v>
      </c>
      <c r="AT143" s="63">
        <f t="shared" si="97"/>
        <v>4.7486949999999997</v>
      </c>
      <c r="AU143" s="63">
        <f t="shared" si="97"/>
        <v>18.916666666666664</v>
      </c>
      <c r="BG143" s="51">
        <f t="shared" si="89"/>
        <v>8.6999999999999993</v>
      </c>
      <c r="BH143" s="63">
        <f t="shared" si="101"/>
        <v>222.67276723590143</v>
      </c>
      <c r="BI143" s="63">
        <f t="shared" si="102"/>
        <v>196.84504442986733</v>
      </c>
      <c r="BJ143" s="63">
        <f t="shared" si="103"/>
        <v>401.06936542594957</v>
      </c>
      <c r="BK143" s="63">
        <f t="shared" si="104"/>
        <v>654.85656362635279</v>
      </c>
      <c r="BL143" s="63">
        <f t="shared" si="105"/>
        <v>676.78047076563098</v>
      </c>
      <c r="BM143" s="63">
        <f t="shared" si="106"/>
        <v>153.06164726086541</v>
      </c>
    </row>
    <row r="144" spans="3:65" ht="15.75">
      <c r="C144" s="97">
        <f t="shared" si="126"/>
        <v>1.5</v>
      </c>
      <c r="D144" s="95" t="str">
        <f t="shared" si="108"/>
        <v>LA-15</v>
      </c>
      <c r="E144" s="42" t="s">
        <v>61</v>
      </c>
      <c r="F144" s="64">
        <f>MAX(TREND(CHOOSE({1;2},F$30,F$38),CHOOSE({1;2},$R$27,$R$35),$C144)*(1+$G$19),0)</f>
        <v>382.41324999423188</v>
      </c>
      <c r="G144" s="65">
        <f>MAX(TREND(CHOOSE({1;2},G$30,G$38),CHOOSE({1;2},$R$27,$R$35),$C144)*(1+$G$19),0)</f>
        <v>382.43950495530936</v>
      </c>
      <c r="H144" s="65">
        <f>MAX(TREND(CHOOSE({1;2},H$30,H$38),CHOOSE({1;2},$R$27,$R$35),$C144)*(1+$G$19),0)</f>
        <v>382.42265388620535</v>
      </c>
      <c r="I144" s="65">
        <f>MAX(TREND(CHOOSE({1;2},I$30,I$38),CHOOSE({1;2},$R$27,$R$35),$C144)*(1+$G$19),0)</f>
        <v>382.40804611355185</v>
      </c>
      <c r="J144" s="65">
        <f>MAX(TREND(CHOOSE({1;2},J$30,J$38),CHOOSE({1;2},$R$27,$R$35),$C144)*(1+$G$19),0)</f>
        <v>382.43673837958215</v>
      </c>
      <c r="K144" s="65">
        <f>MAX(TREND(CHOOSE({1;2},K$30,K$38),CHOOSE({1;2},$R$27,$R$35),$C144)*(1+$G$19),0)</f>
        <v>382.45514367044387</v>
      </c>
      <c r="L144" s="65">
        <f>MAX(TREND(CHOOSE({1;2},L$30,L$38),CHOOSE({1;2},$R$27,$R$35),$C144)*(1+$G$19),0)</f>
        <v>382.42944545126454</v>
      </c>
      <c r="M144" s="65">
        <f>MAX(TREND(CHOOSE({1;2},M$30,M$38),CHOOSE({1;2},$R$27,$R$35),$C144)*(1+$G$19),0)</f>
        <v>382.41407366284466</v>
      </c>
      <c r="N144" s="65">
        <f>MAX(TREND(CHOOSE({1;2},N$30,N$38),CHOOSE({1;2},$R$27,$R$35),$C144)*(1+$G$19),0)</f>
        <v>382.53609799606483</v>
      </c>
      <c r="O144" s="66">
        <f t="shared" si="123"/>
        <v>382.53609799606483</v>
      </c>
      <c r="P144" s="66">
        <f t="shared" si="124"/>
        <v>382.53609799606483</v>
      </c>
      <c r="Q144" s="67">
        <f t="shared" si="125"/>
        <v>382.41324999423188</v>
      </c>
      <c r="R144" s="117">
        <f>FORECAST(C144,$F$10:$G$10,$F$5:$G$5)</f>
        <v>3.23</v>
      </c>
      <c r="W144" s="128"/>
      <c r="X144" s="51">
        <f t="shared" si="87"/>
        <v>8.8000000000000007</v>
      </c>
      <c r="Y144">
        <f t="shared" si="96"/>
        <v>1034.1876876289386</v>
      </c>
      <c r="Z144">
        <f t="shared" si="96"/>
        <v>772.7338864645734</v>
      </c>
      <c r="AA144">
        <f t="shared" si="96"/>
        <v>3269.5575733008641</v>
      </c>
      <c r="AB144">
        <f t="shared" si="96"/>
        <v>2308.4975857548675</v>
      </c>
      <c r="AC144">
        <f t="shared" si="96"/>
        <v>2482.6009666960263</v>
      </c>
      <c r="AD144">
        <f t="shared" si="96"/>
        <v>1293.0464861466946</v>
      </c>
      <c r="AN144" s="101"/>
      <c r="AO144" s="51">
        <f t="shared" si="88"/>
        <v>8.8000000000000007</v>
      </c>
      <c r="AP144" s="63">
        <f t="shared" si="97"/>
        <v>6.48</v>
      </c>
      <c r="AQ144" s="63">
        <f t="shared" si="97"/>
        <v>5.1840000000000002</v>
      </c>
      <c r="AR144" s="63">
        <f t="shared" si="97"/>
        <v>16.896000000000001</v>
      </c>
      <c r="AS144" s="63">
        <f t="shared" si="97"/>
        <v>4.5356000000000005</v>
      </c>
      <c r="AT144" s="63">
        <f t="shared" si="97"/>
        <v>4.7623800000000003</v>
      </c>
      <c r="AU144" s="63">
        <f t="shared" si="97"/>
        <v>19</v>
      </c>
      <c r="BG144" s="51">
        <f t="shared" si="89"/>
        <v>8.8000000000000007</v>
      </c>
      <c r="BH144" s="63">
        <f t="shared" si="101"/>
        <v>224.44852336523428</v>
      </c>
      <c r="BI144" s="63">
        <f t="shared" si="102"/>
        <v>198.20149065846843</v>
      </c>
      <c r="BJ144" s="63">
        <f t="shared" si="103"/>
        <v>408.60046728506063</v>
      </c>
      <c r="BK144" s="63">
        <f t="shared" si="104"/>
        <v>657.7326178846273</v>
      </c>
      <c r="BL144" s="63">
        <f t="shared" si="105"/>
        <v>680.43337758458756</v>
      </c>
      <c r="BM144" s="63">
        <f t="shared" si="106"/>
        <v>154.57965790066359</v>
      </c>
    </row>
    <row r="145" spans="3:65" ht="15.75">
      <c r="C145" s="97">
        <f t="shared" si="126"/>
        <v>1.5</v>
      </c>
      <c r="D145" s="95" t="str">
        <f t="shared" si="108"/>
        <v>EM-15</v>
      </c>
      <c r="E145" s="42" t="s">
        <v>63</v>
      </c>
      <c r="F145" s="64">
        <f>MAX(TREND(CHOOSE({1;2},F$31,F$39),CHOOSE({1;2},$R$27,$R$35),$C145)*(1+$G$19),0)</f>
        <v>364.58849569140915</v>
      </c>
      <c r="G145" s="65">
        <f>MAX(TREND(CHOOSE({1;2},G$31,G$39),CHOOSE({1;2},$R$27,$R$35),$C145)*(1+$G$19),0)</f>
        <v>357.72444038986299</v>
      </c>
      <c r="H145" s="65">
        <f>MAX(TREND(CHOOSE({1;2},H$31,H$39),CHOOSE({1;2},$R$27,$R$35),$C145)*(1+$G$19),0)</f>
        <v>349.0435403406164</v>
      </c>
      <c r="I145" s="65">
        <f>MAX(TREND(CHOOSE({1;2},I$31,I$39),CHOOSE({1;2},$R$27,$R$35),$C145)*(1+$G$19),0)</f>
        <v>341.56682661433041</v>
      </c>
      <c r="J145" s="65">
        <f>MAX(TREND(CHOOSE({1;2},J$31,J$39),CHOOSE({1;2},$R$27,$R$35),$C145)*(1+$G$19),0)</f>
        <v>359.12987693913948</v>
      </c>
      <c r="K145" s="65">
        <f>MAX(TREND(CHOOSE({1;2},K$31,K$39),CHOOSE({1;2},$R$27,$R$35),$C145)*(1+$G$19),0)</f>
        <v>354.21960433637514</v>
      </c>
      <c r="L145" s="65">
        <f>MAX(TREND(CHOOSE({1;2},L$31,L$39),CHOOSE({1;2},$R$27,$R$35),$C145)*(1+$G$19),0)</f>
        <v>375.33928045092046</v>
      </c>
      <c r="M145" s="65">
        <f>MAX(TREND(CHOOSE({1;2},M$31,M$39),CHOOSE({1;2},$R$27,$R$35),$C145)*(1+$G$19),0)</f>
        <v>365.25353692212224</v>
      </c>
      <c r="N145" s="65">
        <f>MAX(TREND(CHOOSE({1;2},N$31,N$39),CHOOSE({1;2},$R$27,$R$35),$C145)*(1+$G$19),0)</f>
        <v>388.12417379996066</v>
      </c>
      <c r="O145" s="66">
        <f t="shared" si="123"/>
        <v>388.12417379996066</v>
      </c>
      <c r="P145" s="66">
        <f t="shared" si="124"/>
        <v>388.12417379996066</v>
      </c>
      <c r="Q145" s="67">
        <f t="shared" si="125"/>
        <v>364.58849569140915</v>
      </c>
      <c r="R145" s="117">
        <f>FORECAST(C145,$F$9:$G$9,$F$5:$G$5)</f>
        <v>3.3914999999999997</v>
      </c>
      <c r="W145" s="128"/>
      <c r="X145" s="51">
        <f t="shared" si="87"/>
        <v>8.9</v>
      </c>
      <c r="Y145">
        <f t="shared" si="96"/>
        <v>1043.5147652333014</v>
      </c>
      <c r="Z145">
        <f t="shared" si="96"/>
        <v>778.93839583171984</v>
      </c>
      <c r="AA145">
        <f t="shared" si="96"/>
        <v>3331.2473388348421</v>
      </c>
      <c r="AB145">
        <f t="shared" si="96"/>
        <v>2323.8747789059939</v>
      </c>
      <c r="AC145">
        <f t="shared" si="96"/>
        <v>2501.5391287620423</v>
      </c>
      <c r="AD145">
        <f t="shared" si="96"/>
        <v>1307.7401962165434</v>
      </c>
      <c r="AN145" s="101"/>
      <c r="AO145" s="51">
        <f t="shared" si="88"/>
        <v>8.9</v>
      </c>
      <c r="AP145" s="63">
        <f t="shared" si="97"/>
        <v>6.49</v>
      </c>
      <c r="AQ145" s="63">
        <f t="shared" si="97"/>
        <v>5.1920000000000002</v>
      </c>
      <c r="AR145" s="63">
        <f t="shared" si="97"/>
        <v>16.914666666666669</v>
      </c>
      <c r="AS145" s="63">
        <f t="shared" si="97"/>
        <v>4.5486333333333331</v>
      </c>
      <c r="AT145" s="63">
        <f t="shared" si="97"/>
        <v>4.776065</v>
      </c>
      <c r="AU145" s="63">
        <f t="shared" si="97"/>
        <v>19.083333333333336</v>
      </c>
      <c r="BG145" s="51">
        <f t="shared" si="89"/>
        <v>8.9</v>
      </c>
      <c r="BH145" s="63">
        <f t="shared" si="101"/>
        <v>226.22056087958686</v>
      </c>
      <c r="BI145" s="63">
        <f t="shared" si="102"/>
        <v>199.55488373384767</v>
      </c>
      <c r="BJ145" s="63">
        <f t="shared" si="103"/>
        <v>416.12520327083388</v>
      </c>
      <c r="BK145" s="63">
        <f t="shared" si="104"/>
        <v>660.59736191365732</v>
      </c>
      <c r="BL145" s="63">
        <f t="shared" si="105"/>
        <v>684.07174416175314</v>
      </c>
      <c r="BM145" s="63">
        <f t="shared" si="106"/>
        <v>156.09486547286872</v>
      </c>
    </row>
    <row r="146" spans="3:65" ht="15.75">
      <c r="C146" s="98">
        <f t="shared" si="126"/>
        <v>1.5</v>
      </c>
      <c r="D146" s="96" t="str">
        <f t="shared" si="108"/>
        <v>TF-15</v>
      </c>
      <c r="E146" s="47" t="s">
        <v>65</v>
      </c>
      <c r="F146" s="104">
        <f>MAX(TREND(CHOOSE({1;2},F$62,F$32),CHOOSE({1;2},$Q$62,$R$32),$C146)*(1+$G$19),0)</f>
        <v>220.40565104773205</v>
      </c>
      <c r="G146" s="105">
        <f>F146</f>
        <v>220.40565104773205</v>
      </c>
      <c r="H146" s="105">
        <f t="shared" ref="H146:K146" si="127">G146</f>
        <v>220.40565104773205</v>
      </c>
      <c r="I146" s="105">
        <f t="shared" si="127"/>
        <v>220.40565104773205</v>
      </c>
      <c r="J146" s="105">
        <f t="shared" si="127"/>
        <v>220.40565104773205</v>
      </c>
      <c r="K146" s="105">
        <f t="shared" si="127"/>
        <v>220.40565104773205</v>
      </c>
      <c r="L146" s="105">
        <f t="shared" ref="L146" si="128">L$32</f>
        <v>0</v>
      </c>
      <c r="M146" s="105">
        <f>K146</f>
        <v>220.40565104773205</v>
      </c>
      <c r="N146" s="105">
        <f>M146</f>
        <v>220.40565104773205</v>
      </c>
      <c r="O146" s="106">
        <f t="shared" si="123"/>
        <v>220.40565104773205</v>
      </c>
      <c r="P146" s="106">
        <f t="shared" si="124"/>
        <v>220.40565104773205</v>
      </c>
      <c r="Q146" s="107">
        <f t="shared" si="125"/>
        <v>220.40565104773205</v>
      </c>
      <c r="R146" s="118">
        <f>FORECAST(C146,$F$11:$G$11,$F$5:$G$5)</f>
        <v>5.9499999999999993</v>
      </c>
      <c r="W146" s="128"/>
      <c r="X146" s="51">
        <f t="shared" si="87"/>
        <v>9</v>
      </c>
      <c r="Y146">
        <f t="shared" si="96"/>
        <v>1052.8418428376642</v>
      </c>
      <c r="Z146">
        <f t="shared" si="96"/>
        <v>785.14290519886629</v>
      </c>
      <c r="AA146">
        <f t="shared" si="96"/>
        <v>3392.9371043688211</v>
      </c>
      <c r="AB146">
        <f t="shared" si="96"/>
        <v>2339.2519720571208</v>
      </c>
      <c r="AC146">
        <f t="shared" si="96"/>
        <v>2520.4772908280584</v>
      </c>
      <c r="AD146">
        <f t="shared" si="96"/>
        <v>1322.4339062863921</v>
      </c>
      <c r="AN146" s="101"/>
      <c r="AO146" s="51">
        <f t="shared" si="88"/>
        <v>9</v>
      </c>
      <c r="AP146" s="63">
        <f t="shared" si="97"/>
        <v>6.5</v>
      </c>
      <c r="AQ146" s="63">
        <f t="shared" si="97"/>
        <v>5.2</v>
      </c>
      <c r="AR146" s="63">
        <f t="shared" si="97"/>
        <v>16.933333333333337</v>
      </c>
      <c r="AS146" s="63">
        <f t="shared" si="97"/>
        <v>4.5616666666666674</v>
      </c>
      <c r="AT146" s="63">
        <f t="shared" si="97"/>
        <v>4.7897499999999997</v>
      </c>
      <c r="AU146" s="63">
        <f t="shared" si="97"/>
        <v>19.166666666666668</v>
      </c>
      <c r="BG146" s="51">
        <f t="shared" si="89"/>
        <v>9</v>
      </c>
      <c r="BH146" s="63">
        <f t="shared" si="101"/>
        <v>227.98889759721797</v>
      </c>
      <c r="BI146" s="63">
        <f t="shared" si="102"/>
        <v>200.90523810151021</v>
      </c>
      <c r="BJ146" s="63">
        <f t="shared" si="103"/>
        <v>423.64359908501524</v>
      </c>
      <c r="BK146" s="63">
        <f t="shared" si="104"/>
        <v>663.45089532209124</v>
      </c>
      <c r="BL146" s="63">
        <f t="shared" si="105"/>
        <v>687.69569856661371</v>
      </c>
      <c r="BM146" s="63">
        <f t="shared" si="106"/>
        <v>157.60732349334461</v>
      </c>
    </row>
    <row r="147" spans="3:65" ht="15.75">
      <c r="C147" s="93">
        <f>ROUND(C141+0.1,2)</f>
        <v>1.6</v>
      </c>
      <c r="D147" s="94" t="str">
        <f t="shared" si="108"/>
        <v>MT-16</v>
      </c>
      <c r="E147" s="35" t="s">
        <v>55</v>
      </c>
      <c r="F147" s="59">
        <f>MAX(TREND(CHOOSE({1;2},F$27,F$35),CHOOSE({1;2},$R$27,$R$35),$C147)*(1+$G$19),0)</f>
        <v>177.24481456325057</v>
      </c>
      <c r="G147" s="57">
        <f>MAX(TREND(CHOOSE({1;2},G$27,G$35),CHOOSE({1;2},$R$27,$R$35),$C147)*(1+$G$19),0)</f>
        <v>178.59407093254669</v>
      </c>
      <c r="H147" s="57">
        <f>MAX(TREND(CHOOSE({1;2},H$27,H$35),CHOOSE({1;2},$R$27,$R$35),$C147)*(1+$G$19),0)</f>
        <v>178.86515831558836</v>
      </c>
      <c r="I147" s="57">
        <f>MAX(TREND(CHOOSE({1;2},I$27,I$35),CHOOSE({1;2},$R$27,$R$35),$C147)*(1+$G$19),0)</f>
        <v>180.01665555155566</v>
      </c>
      <c r="J147" s="57">
        <f>MAX(TREND(CHOOSE({1;2},J$27,J$35),CHOOSE({1;2},$R$27,$R$35),$C147)*(1+$G$19),0)</f>
        <v>177.46672461577398</v>
      </c>
      <c r="K147" s="57">
        <f>MAX(TREND(CHOOSE({1;2},K$27,K$35),CHOOSE({1;2},$R$27,$R$35),$C147)*(1+$G$19),0)</f>
        <v>174.25678702856368</v>
      </c>
      <c r="L147" s="57">
        <f>MAX(TREND(CHOOSE({1;2},L$27,L$35),CHOOSE({1;2},$R$27,$R$35),$C147)*(1+$G$19),0)</f>
        <v>173.28745827782362</v>
      </c>
      <c r="M147" s="57">
        <f>MAX(TREND(CHOOSE({1;2},M$27,M$35),CHOOSE({1;2},$R$27,$R$35),$C147)*(1+$G$19),0)</f>
        <v>184.19980177481298</v>
      </c>
      <c r="N147" s="57">
        <f>MAX(TREND(CHOOSE({1;2},N$27,N$35),CHOOSE({1;2},$R$27,$R$35),$C147)*(1+$G$19),0)</f>
        <v>181.75176614818525</v>
      </c>
      <c r="O147" s="60">
        <f>N147</f>
        <v>181.75176614818525</v>
      </c>
      <c r="P147" s="60">
        <f>O147</f>
        <v>181.75176614818525</v>
      </c>
      <c r="Q147" s="61">
        <f>F147</f>
        <v>177.24481456325057</v>
      </c>
      <c r="R147" s="116">
        <f>FORECAST(C147,$F$7:$G$7,$F$5:$G$5)</f>
        <v>4.5</v>
      </c>
      <c r="W147" s="128"/>
      <c r="X147" s="51">
        <f t="shared" si="87"/>
        <v>9.1</v>
      </c>
      <c r="Y147">
        <f t="shared" si="96"/>
        <v>1062.1689204420272</v>
      </c>
      <c r="Z147">
        <f t="shared" si="96"/>
        <v>791.34741456601273</v>
      </c>
      <c r="AA147">
        <f t="shared" si="96"/>
        <v>3454.6268699027992</v>
      </c>
      <c r="AB147">
        <f t="shared" si="96"/>
        <v>2354.6291652082473</v>
      </c>
      <c r="AC147">
        <f t="shared" si="96"/>
        <v>2539.4154528940744</v>
      </c>
      <c r="AD147">
        <f t="shared" si="96"/>
        <v>1337.1276163562409</v>
      </c>
      <c r="AN147" s="101"/>
      <c r="AO147" s="51">
        <f t="shared" si="88"/>
        <v>9.1</v>
      </c>
      <c r="AP147" s="63">
        <f t="shared" si="97"/>
        <v>6.51</v>
      </c>
      <c r="AQ147" s="63">
        <f t="shared" si="97"/>
        <v>5.2080000000000002</v>
      </c>
      <c r="AR147" s="63">
        <f t="shared" si="97"/>
        <v>16.952000000000002</v>
      </c>
      <c r="AS147" s="63">
        <f t="shared" si="97"/>
        <v>4.5747</v>
      </c>
      <c r="AT147" s="63">
        <f t="shared" si="97"/>
        <v>4.8034349999999995</v>
      </c>
      <c r="AU147" s="63">
        <f t="shared" si="97"/>
        <v>19.25</v>
      </c>
      <c r="BG147" s="51">
        <f t="shared" si="89"/>
        <v>9.1</v>
      </c>
      <c r="BH147" s="63">
        <f t="shared" si="101"/>
        <v>229.7535512267975</v>
      </c>
      <c r="BI147" s="63">
        <f t="shared" si="102"/>
        <v>202.25256811816541</v>
      </c>
      <c r="BJ147" s="63">
        <f t="shared" si="103"/>
        <v>431.15568031270328</v>
      </c>
      <c r="BK147" s="63">
        <f t="shared" si="104"/>
        <v>666.29331658301533</v>
      </c>
      <c r="BL147" s="63">
        <f t="shared" si="105"/>
        <v>691.30536740858065</v>
      </c>
      <c r="BM147" s="63">
        <f t="shared" si="106"/>
        <v>159.11708448308897</v>
      </c>
    </row>
    <row r="148" spans="3:65" ht="15.75">
      <c r="C148" s="97">
        <f>C147</f>
        <v>1.6</v>
      </c>
      <c r="D148" s="95" t="str">
        <f t="shared" si="108"/>
        <v>HT-16</v>
      </c>
      <c r="E148" s="42" t="s">
        <v>57</v>
      </c>
      <c r="F148" s="64">
        <f>MAX(TREND(CHOOSE({1;2},F$28,F$36),CHOOSE({1;2},$R$27,$R$35),$C148)*(1+$G$19),0)</f>
        <v>169.61837260384644</v>
      </c>
      <c r="G148" s="65">
        <f>MAX(TREND(CHOOSE({1;2},G$28,G$36),CHOOSE({1;2},$R$27,$R$35),$C148)*(1+$G$19),0)</f>
        <v>169.61837260384638</v>
      </c>
      <c r="H148" s="65">
        <f>MAX(TREND(CHOOSE({1;2},H$28,H$36),CHOOSE({1;2},$R$27,$R$35),$C148)*(1+$G$19),0)</f>
        <v>169.61837260384638</v>
      </c>
      <c r="I148" s="65">
        <f>MAX(TREND(CHOOSE({1;2},I$28,I$36),CHOOSE({1;2},$R$27,$R$35),$C148)*(1+$G$19),0)</f>
        <v>169.61837260384644</v>
      </c>
      <c r="J148" s="65">
        <f>MAX(TREND(CHOOSE({1;2},J$28,J$36),CHOOSE({1;2},$R$27,$R$35),$C148)*(1+$G$19),0)</f>
        <v>169.61837260384638</v>
      </c>
      <c r="K148" s="65">
        <f>MAX(TREND(CHOOSE({1;2},K$28,K$36),CHOOSE({1;2},$R$27,$R$35),$C148)*(1+$G$19),0)</f>
        <v>169.61837260384632</v>
      </c>
      <c r="L148" s="65">
        <f>MAX(TREND(CHOOSE({1;2},L$28,L$36),CHOOSE({1;2},$R$27,$R$35),$C148)*(1+$G$19),0)</f>
        <v>169.61837260384638</v>
      </c>
      <c r="M148" s="65">
        <f>MAX(TREND(CHOOSE({1;2},M$28,M$36),CHOOSE({1;2},$R$27,$R$35),$C148)*(1+$G$19),0)</f>
        <v>169.61837260384638</v>
      </c>
      <c r="N148" s="65">
        <f>MAX(TREND(CHOOSE({1;2},N$28,N$36),CHOOSE({1;2},$R$27,$R$35),$C148)*(1+$G$19),0)</f>
        <v>169.61837260384632</v>
      </c>
      <c r="O148" s="66">
        <f t="shared" ref="O148:O152" si="129">N148</f>
        <v>169.61837260384632</v>
      </c>
      <c r="P148" s="66">
        <f t="shared" ref="P148:P152" si="130">O148</f>
        <v>169.61837260384632</v>
      </c>
      <c r="Q148" s="67">
        <f t="shared" ref="Q148:Q152" si="131">F148</f>
        <v>169.61837260384644</v>
      </c>
      <c r="R148" s="117">
        <f>FORECAST(C148,$F$6:$G$6,$F$5:$G$5)</f>
        <v>3.6</v>
      </c>
      <c r="W148" s="128"/>
      <c r="X148" s="51">
        <f t="shared" si="87"/>
        <v>9.1999999999999993</v>
      </c>
      <c r="Y148">
        <f t="shared" si="96"/>
        <v>1071.4959980463898</v>
      </c>
      <c r="Z148">
        <f t="shared" si="96"/>
        <v>797.55192393315929</v>
      </c>
      <c r="AA148">
        <f t="shared" si="96"/>
        <v>3516.3166354367772</v>
      </c>
      <c r="AB148">
        <f t="shared" si="96"/>
        <v>2370.0063583593737</v>
      </c>
      <c r="AC148">
        <f t="shared" si="96"/>
        <v>2558.3536149600905</v>
      </c>
      <c r="AD148">
        <f t="shared" si="96"/>
        <v>1351.8213264260896</v>
      </c>
      <c r="AN148" s="101"/>
      <c r="AO148" s="51">
        <f t="shared" si="88"/>
        <v>9.1999999999999993</v>
      </c>
      <c r="AP148" s="63">
        <f t="shared" si="97"/>
        <v>6.5200000000000005</v>
      </c>
      <c r="AQ148" s="63">
        <f t="shared" si="97"/>
        <v>5.2160000000000002</v>
      </c>
      <c r="AR148" s="63">
        <f t="shared" si="97"/>
        <v>16.97066666666667</v>
      </c>
      <c r="AS148" s="63">
        <f t="shared" si="97"/>
        <v>4.5877333333333334</v>
      </c>
      <c r="AT148" s="63">
        <f t="shared" si="97"/>
        <v>4.8171199999999992</v>
      </c>
      <c r="AU148" s="63">
        <f t="shared" si="97"/>
        <v>19.333333333333332</v>
      </c>
      <c r="BG148" s="51">
        <f t="shared" si="89"/>
        <v>9.1999999999999993</v>
      </c>
      <c r="BH148" s="63">
        <f t="shared" si="101"/>
        <v>231.51453936824629</v>
      </c>
      <c r="BI148" s="63">
        <f t="shared" si="102"/>
        <v>203.59688805240751</v>
      </c>
      <c r="BJ148" s="63">
        <f t="shared" si="103"/>
        <v>438.66147242299093</v>
      </c>
      <c r="BK148" s="63">
        <f t="shared" si="104"/>
        <v>669.12472305008032</v>
      </c>
      <c r="BL148" s="63">
        <f t="shared" si="105"/>
        <v>694.90087585772994</v>
      </c>
      <c r="BM148" s="63">
        <f t="shared" si="106"/>
        <v>160.62419998962548</v>
      </c>
    </row>
    <row r="149" spans="3:65" ht="15.75">
      <c r="C149" s="97">
        <f t="shared" ref="C149:C152" si="132">C148</f>
        <v>1.6</v>
      </c>
      <c r="D149" s="95" t="str">
        <f t="shared" si="108"/>
        <v>RH-16</v>
      </c>
      <c r="E149" s="42" t="s">
        <v>59</v>
      </c>
      <c r="F149" s="64">
        <f>MAX(TREND(CHOOSE({1;2},F$29,F$37),CHOOSE({1;2},$R$27,$R$35),$C149)*(1+$G$19),0)</f>
        <v>0</v>
      </c>
      <c r="G149" s="65">
        <f>MAX(TREND(CHOOSE({1;2},G$29,G$37),CHOOSE({1;2},$R$27,$R$35),$C149)*(1+$G$19),0)</f>
        <v>0</v>
      </c>
      <c r="H149" s="65">
        <f>MAX(TREND(CHOOSE({1;2},H$29,H$37),CHOOSE({1;2},$R$27,$R$35),$C149)*(1+$G$19),0)</f>
        <v>0</v>
      </c>
      <c r="I149" s="65">
        <f>MAX(TREND(CHOOSE({1;2},I$29,I$37),CHOOSE({1;2},$R$27,$R$35),$C149)*(1+$G$19),0)</f>
        <v>0</v>
      </c>
      <c r="J149" s="65">
        <f>MAX(TREND(CHOOSE({1;2},J$29,J$37),CHOOSE({1;2},$R$27,$R$35),$C149)*(1+$G$19),0)</f>
        <v>0</v>
      </c>
      <c r="K149" s="65">
        <f>MAX(TREND(CHOOSE({1;2},K$29,K$37),CHOOSE({1;2},$R$27,$R$35),$C149)*(1+$G$19),0)</f>
        <v>0</v>
      </c>
      <c r="L149" s="65">
        <f>MAX(TREND(CHOOSE({1;2},L$29,L$37),CHOOSE({1;2},$R$27,$R$35),$C149)*(1+$G$19),0)</f>
        <v>0</v>
      </c>
      <c r="M149" s="65">
        <f>MAX(TREND(CHOOSE({1;2},M$29,M$37),CHOOSE({1;2},$R$27,$R$35),$C149)*(1+$G$19),0)</f>
        <v>0</v>
      </c>
      <c r="N149" s="65">
        <f>MAX(TREND(CHOOSE({1;2},N$29,N$37),CHOOSE({1;2},$R$27,$R$35),$C149)*(1+$G$19),0)</f>
        <v>0</v>
      </c>
      <c r="O149" s="66">
        <f t="shared" si="129"/>
        <v>0</v>
      </c>
      <c r="P149" s="66">
        <f t="shared" si="130"/>
        <v>0</v>
      </c>
      <c r="Q149" s="67">
        <f t="shared" si="131"/>
        <v>0</v>
      </c>
      <c r="R149" s="117">
        <f>FORECAST(C149,$F$8:$G$8,$F$5:$G$5)</f>
        <v>14.4</v>
      </c>
      <c r="W149" s="128"/>
      <c r="X149" s="51">
        <f t="shared" si="87"/>
        <v>9.3000000000000007</v>
      </c>
      <c r="Y149">
        <f t="shared" si="96"/>
        <v>1080.8230756507528</v>
      </c>
      <c r="Z149">
        <f t="shared" si="96"/>
        <v>803.75643330030573</v>
      </c>
      <c r="AA149">
        <f t="shared" si="96"/>
        <v>3578.0064009707562</v>
      </c>
      <c r="AB149">
        <f t="shared" si="96"/>
        <v>2385.3835515105006</v>
      </c>
      <c r="AC149">
        <f t="shared" si="96"/>
        <v>2577.291777026107</v>
      </c>
      <c r="AD149">
        <f t="shared" si="96"/>
        <v>1366.5150364959388</v>
      </c>
      <c r="AN149" s="101"/>
      <c r="AO149" s="51">
        <f t="shared" si="88"/>
        <v>9.3000000000000007</v>
      </c>
      <c r="AP149" s="63">
        <f t="shared" si="97"/>
        <v>6.53</v>
      </c>
      <c r="AQ149" s="63">
        <f t="shared" si="97"/>
        <v>5.2240000000000002</v>
      </c>
      <c r="AR149" s="63">
        <f t="shared" si="97"/>
        <v>16.989333333333335</v>
      </c>
      <c r="AS149" s="63">
        <f t="shared" si="97"/>
        <v>4.6007666666666669</v>
      </c>
      <c r="AT149" s="63">
        <f t="shared" si="97"/>
        <v>4.8308049999999998</v>
      </c>
      <c r="AU149" s="63">
        <f t="shared" si="97"/>
        <v>19.416666666666668</v>
      </c>
      <c r="BG149" s="51">
        <f t="shared" si="89"/>
        <v>9.3000000000000007</v>
      </c>
      <c r="BH149" s="63">
        <f t="shared" si="101"/>
        <v>233.27187951356933</v>
      </c>
      <c r="BI149" s="63">
        <f t="shared" si="102"/>
        <v>204.93821208539015</v>
      </c>
      <c r="BJ149" s="63">
        <f t="shared" si="103"/>
        <v>446.16100076959987</v>
      </c>
      <c r="BK149" s="63">
        <f t="shared" si="104"/>
        <v>671.94521097335883</v>
      </c>
      <c r="BL149" s="63">
        <f t="shared" si="105"/>
        <v>698.48234766518692</v>
      </c>
      <c r="BM149" s="63">
        <f t="shared" si="106"/>
        <v>162.12872060784724</v>
      </c>
    </row>
    <row r="150" spans="3:65" ht="15.75">
      <c r="C150" s="97">
        <f t="shared" si="132"/>
        <v>1.6</v>
      </c>
      <c r="D150" s="95" t="str">
        <f t="shared" si="108"/>
        <v>LA-16</v>
      </c>
      <c r="E150" s="42" t="s">
        <v>61</v>
      </c>
      <c r="F150" s="64">
        <f>MAX(TREND(CHOOSE({1;2},F$30,F$38),CHOOSE({1;2},$R$27,$R$35),$C150)*(1+$G$19),0)</f>
        <v>437.96790493177815</v>
      </c>
      <c r="G150" s="65">
        <f>MAX(TREND(CHOOSE({1;2},G$30,G$38),CHOOSE({1;2},$R$27,$R$35),$C150)*(1+$G$19),0)</f>
        <v>438.3825090805895</v>
      </c>
      <c r="H150" s="65">
        <f>MAX(TREND(CHOOSE({1;2},H$30,H$38),CHOOSE({1;2},$R$27,$R$35),$C150)*(1+$G$19),0)</f>
        <v>438.11714274541094</v>
      </c>
      <c r="I150" s="65">
        <f>MAX(TREND(CHOOSE({1;2},I$30,I$38),CHOOSE({1;2},$R$27,$R$35),$C150)*(1+$G$19),0)</f>
        <v>437.88496355787464</v>
      </c>
      <c r="J150" s="65">
        <f>MAX(TREND(CHOOSE({1;2},J$30,J$38),CHOOSE({1;2},$R$27,$R$35),$C150)*(1+$G$19),0)</f>
        <v>438.33912156024405</v>
      </c>
      <c r="K150" s="65">
        <f>MAX(TREND(CHOOSE({1;2},K$30,K$38),CHOOSE({1;2},$R$27,$R$35),$C150)*(1+$G$19),0)</f>
        <v>438.62645233069122</v>
      </c>
      <c r="L150" s="65">
        <f>MAX(TREND(CHOOSE({1;2},L$30,L$38),CHOOSE({1;2},$R$27,$R$35),$C150)*(1+$G$19),0)</f>
        <v>438.22441055922764</v>
      </c>
      <c r="M150" s="65">
        <f>MAX(TREND(CHOOSE({1;2},M$30,M$38),CHOOSE({1;2},$R$27,$R$35),$C150)*(1+$G$19),0)</f>
        <v>437.98100949663677</v>
      </c>
      <c r="N150" s="65">
        <f>MAX(TREND(CHOOSE({1;2},N$30,N$38),CHOOSE({1;2},$R$27,$R$35),$C150)*(1+$G$19),0)</f>
        <v>439.85458590577474</v>
      </c>
      <c r="O150" s="66">
        <f t="shared" si="129"/>
        <v>439.85458590577474</v>
      </c>
      <c r="P150" s="66">
        <f t="shared" si="130"/>
        <v>439.85458590577474</v>
      </c>
      <c r="Q150" s="67">
        <f t="shared" si="131"/>
        <v>437.96790493177815</v>
      </c>
      <c r="R150" s="117">
        <f>FORECAST(C150,$F$10:$G$10,$F$5:$G$5)</f>
        <v>3.2640000000000002</v>
      </c>
      <c r="W150" s="128"/>
      <c r="X150" s="51">
        <f t="shared" si="87"/>
        <v>9.4</v>
      </c>
      <c r="Y150">
        <f t="shared" si="96"/>
        <v>1090.1501532551158</v>
      </c>
      <c r="Z150">
        <f t="shared" si="96"/>
        <v>809.96094266745206</v>
      </c>
      <c r="AA150">
        <f t="shared" si="96"/>
        <v>3639.6961665047356</v>
      </c>
      <c r="AB150">
        <f t="shared" si="96"/>
        <v>2400.7607446616271</v>
      </c>
      <c r="AC150">
        <f t="shared" si="96"/>
        <v>2596.229939092123</v>
      </c>
      <c r="AD150">
        <f t="shared" si="96"/>
        <v>1381.2087465657874</v>
      </c>
      <c r="AN150" s="101"/>
      <c r="AO150" s="51">
        <f t="shared" si="88"/>
        <v>9.4</v>
      </c>
      <c r="AP150" s="63">
        <f t="shared" si="97"/>
        <v>6.54</v>
      </c>
      <c r="AQ150" s="63">
        <f t="shared" si="97"/>
        <v>5.2320000000000002</v>
      </c>
      <c r="AR150" s="63">
        <f t="shared" si="97"/>
        <v>17.008000000000003</v>
      </c>
      <c r="AS150" s="63">
        <f t="shared" si="97"/>
        <v>4.6138000000000003</v>
      </c>
      <c r="AT150" s="63">
        <f t="shared" si="97"/>
        <v>4.8444899999999995</v>
      </c>
      <c r="AU150" s="63">
        <f t="shared" si="97"/>
        <v>19.5</v>
      </c>
      <c r="BG150" s="51">
        <f t="shared" si="89"/>
        <v>9.4</v>
      </c>
      <c r="BH150" s="63">
        <f t="shared" si="101"/>
        <v>235.02558904767992</v>
      </c>
      <c r="BI150" s="63">
        <f t="shared" si="102"/>
        <v>206.27655431149503</v>
      </c>
      <c r="BJ150" s="63">
        <f t="shared" si="103"/>
        <v>453.65429059151177</v>
      </c>
      <c r="BK150" s="63">
        <f t="shared" si="104"/>
        <v>674.75487551492961</v>
      </c>
      <c r="BL150" s="63">
        <f t="shared" si="105"/>
        <v>702.04990518316617</v>
      </c>
      <c r="BM150" s="63">
        <f t="shared" si="106"/>
        <v>163.63069600032904</v>
      </c>
    </row>
    <row r="151" spans="3:65" ht="15.75">
      <c r="C151" s="97">
        <f t="shared" si="132"/>
        <v>1.6</v>
      </c>
      <c r="D151" s="95" t="str">
        <f t="shared" si="108"/>
        <v>EM-16</v>
      </c>
      <c r="E151" s="42" t="s">
        <v>63</v>
      </c>
      <c r="F151" s="64">
        <f>MAX(TREND(CHOOSE({1;2},F$31,F$39),CHOOSE({1;2},$R$27,$R$35),$C151)*(1+$G$19),0)</f>
        <v>420.30298976669724</v>
      </c>
      <c r="G151" s="65">
        <f>MAX(TREND(CHOOSE({1;2},G$31,G$39),CHOOSE({1;2},$R$27,$R$35),$C151)*(1+$G$19),0)</f>
        <v>411.84245811842231</v>
      </c>
      <c r="H151" s="65">
        <f>MAX(TREND(CHOOSE({1;2},H$31,H$39),CHOOSE({1;2},$R$27,$R$35),$C151)*(1+$G$19),0)</f>
        <v>403.91150369682003</v>
      </c>
      <c r="I151" s="65">
        <f>MAX(TREND(CHOOSE({1;2},I$31,I$39),CHOOSE({1;2},$R$27,$R$35),$C151)*(1+$G$19),0)</f>
        <v>397.72678365256928</v>
      </c>
      <c r="J151" s="65">
        <f>MAX(TREND(CHOOSE({1;2},J$31,J$39),CHOOSE({1;2},$R$27,$R$35),$C151)*(1+$G$19),0)</f>
        <v>412.31214453315448</v>
      </c>
      <c r="K151" s="65">
        <f>MAX(TREND(CHOOSE({1;2},K$31,K$39),CHOOSE({1;2},$R$27,$R$35),$C151)*(1+$G$19),0)</f>
        <v>408.80416259994433</v>
      </c>
      <c r="L151" s="65">
        <f>MAX(TREND(CHOOSE({1;2},L$31,L$39),CHOOSE({1;2},$R$27,$R$35),$C151)*(1+$G$19),0)</f>
        <v>427.23953628033718</v>
      </c>
      <c r="M151" s="65">
        <f>MAX(TREND(CHOOSE({1;2},M$31,M$39),CHOOSE({1;2},$R$27,$R$35),$C151)*(1+$G$19),0)</f>
        <v>416.79847178275668</v>
      </c>
      <c r="N151" s="65">
        <f>MAX(TREND(CHOOSE({1;2},N$31,N$39),CHOOSE({1;2},$R$27,$R$35),$C151)*(1+$G$19),0)</f>
        <v>443.59870382708147</v>
      </c>
      <c r="O151" s="66">
        <f t="shared" si="129"/>
        <v>443.59870382708147</v>
      </c>
      <c r="P151" s="66">
        <f t="shared" si="130"/>
        <v>443.59870382708147</v>
      </c>
      <c r="Q151" s="67">
        <f t="shared" si="131"/>
        <v>420.30298976669724</v>
      </c>
      <c r="R151" s="117">
        <f>FORECAST(C151,$F$9:$G$9,$F$5:$G$5)</f>
        <v>3.4271999999999996</v>
      </c>
      <c r="W151" s="128"/>
      <c r="X151" s="51">
        <f t="shared" si="87"/>
        <v>9.5</v>
      </c>
      <c r="Y151">
        <f t="shared" si="96"/>
        <v>1099.4772308594786</v>
      </c>
      <c r="Z151">
        <f t="shared" si="96"/>
        <v>816.1654520345985</v>
      </c>
      <c r="AA151">
        <f t="shared" si="96"/>
        <v>3701.3859320387137</v>
      </c>
      <c r="AB151">
        <f t="shared" si="96"/>
        <v>2416.137937812754</v>
      </c>
      <c r="AC151">
        <f t="shared" si="96"/>
        <v>2615.1681011581391</v>
      </c>
      <c r="AD151">
        <f t="shared" si="96"/>
        <v>1395.9024566356361</v>
      </c>
      <c r="AN151" s="101"/>
      <c r="AO151" s="51">
        <f t="shared" si="88"/>
        <v>9.5</v>
      </c>
      <c r="AP151" s="63">
        <f t="shared" si="97"/>
        <v>6.5500000000000007</v>
      </c>
      <c r="AQ151" s="63">
        <f t="shared" si="97"/>
        <v>5.24</v>
      </c>
      <c r="AR151" s="63">
        <f t="shared" si="97"/>
        <v>17.026666666666671</v>
      </c>
      <c r="AS151" s="63">
        <f t="shared" si="97"/>
        <v>4.6268333333333338</v>
      </c>
      <c r="AT151" s="63">
        <f t="shared" si="97"/>
        <v>4.8581749999999992</v>
      </c>
      <c r="AU151" s="63">
        <f t="shared" si="97"/>
        <v>19.583333333333332</v>
      </c>
      <c r="BG151" s="51">
        <f t="shared" si="89"/>
        <v>9.5</v>
      </c>
      <c r="BH151" s="63">
        <f t="shared" si="101"/>
        <v>236.77568524921739</v>
      </c>
      <c r="BI151" s="63">
        <f t="shared" si="102"/>
        <v>207.61192873899421</v>
      </c>
      <c r="BJ151" s="63">
        <f t="shared" si="103"/>
        <v>461.14136701359564</v>
      </c>
      <c r="BK151" s="63">
        <f t="shared" si="104"/>
        <v>677.55381076420053</v>
      </c>
      <c r="BL151" s="63">
        <f t="shared" si="105"/>
        <v>705.60366938467257</v>
      </c>
      <c r="BM151" s="63">
        <f t="shared" si="106"/>
        <v>165.13017491712398</v>
      </c>
    </row>
    <row r="152" spans="3:65" ht="15.75">
      <c r="C152" s="98">
        <f t="shared" si="132"/>
        <v>1.6</v>
      </c>
      <c r="D152" s="96" t="str">
        <f t="shared" si="108"/>
        <v>TF-16</v>
      </c>
      <c r="E152" s="47" t="s">
        <v>65</v>
      </c>
      <c r="F152" s="104">
        <f>MAX(TREND(CHOOSE({1;2},F$62,F$32),CHOOSE({1;2},$Q$62,$R$32),$C152)*(1+$G$19),0)</f>
        <v>235.09936111758083</v>
      </c>
      <c r="G152" s="105">
        <f>F152</f>
        <v>235.09936111758083</v>
      </c>
      <c r="H152" s="105">
        <f t="shared" ref="H152:K152" si="133">G152</f>
        <v>235.09936111758083</v>
      </c>
      <c r="I152" s="105">
        <f t="shared" si="133"/>
        <v>235.09936111758083</v>
      </c>
      <c r="J152" s="105">
        <f t="shared" si="133"/>
        <v>235.09936111758083</v>
      </c>
      <c r="K152" s="105">
        <f t="shared" si="133"/>
        <v>235.09936111758083</v>
      </c>
      <c r="L152" s="105">
        <f t="shared" ref="L152" si="134">L$32</f>
        <v>0</v>
      </c>
      <c r="M152" s="105">
        <f>K152</f>
        <v>235.09936111758083</v>
      </c>
      <c r="N152" s="105">
        <f>M152</f>
        <v>235.09936111758083</v>
      </c>
      <c r="O152" s="106">
        <f t="shared" si="129"/>
        <v>235.09936111758083</v>
      </c>
      <c r="P152" s="106">
        <f t="shared" si="130"/>
        <v>235.09936111758083</v>
      </c>
      <c r="Q152" s="107">
        <f t="shared" si="131"/>
        <v>235.09936111758083</v>
      </c>
      <c r="R152" s="118">
        <f>FORECAST(C152,$F$11:$G$11,$F$5:$G$5)</f>
        <v>6.16</v>
      </c>
      <c r="W152" s="128"/>
      <c r="X152" s="51">
        <f t="shared" si="87"/>
        <v>9.6</v>
      </c>
      <c r="Y152">
        <f t="shared" si="96"/>
        <v>1108.8043084638414</v>
      </c>
      <c r="Z152">
        <f t="shared" si="96"/>
        <v>822.36996140174494</v>
      </c>
      <c r="AA152">
        <f t="shared" si="96"/>
        <v>3763.0756975726918</v>
      </c>
      <c r="AB152">
        <f t="shared" si="96"/>
        <v>2431.5151309638804</v>
      </c>
      <c r="AC152">
        <f t="shared" si="96"/>
        <v>2634.1062632241551</v>
      </c>
      <c r="AD152">
        <f t="shared" si="96"/>
        <v>1410.5961667054851</v>
      </c>
      <c r="AN152" s="101"/>
      <c r="AO152" s="51">
        <f t="shared" si="88"/>
        <v>9.6</v>
      </c>
      <c r="AP152" s="63">
        <f t="shared" si="97"/>
        <v>6.5600000000000005</v>
      </c>
      <c r="AQ152" s="63">
        <f t="shared" si="97"/>
        <v>5.2480000000000002</v>
      </c>
      <c r="AR152" s="63">
        <f t="shared" si="97"/>
        <v>17.045333333333335</v>
      </c>
      <c r="AS152" s="63">
        <f t="shared" si="97"/>
        <v>4.6398666666666664</v>
      </c>
      <c r="AT152" s="63">
        <f t="shared" si="97"/>
        <v>4.8718599999999999</v>
      </c>
      <c r="AU152" s="63">
        <f t="shared" si="97"/>
        <v>19.666666666666664</v>
      </c>
      <c r="BG152" s="51">
        <f t="shared" si="89"/>
        <v>9.6</v>
      </c>
      <c r="BH152" s="63">
        <f t="shared" si="101"/>
        <v>238.52218529135695</v>
      </c>
      <c r="BI152" s="63">
        <f t="shared" si="102"/>
        <v>208.94434929070613</v>
      </c>
      <c r="BJ152" s="63">
        <f t="shared" si="103"/>
        <v>468.62225504723136</v>
      </c>
      <c r="BK152" s="63">
        <f t="shared" si="104"/>
        <v>680.34210975297344</v>
      </c>
      <c r="BL152" s="63">
        <f t="shared" si="105"/>
        <v>709.14375988287088</v>
      </c>
      <c r="BM152" s="63">
        <f t="shared" si="106"/>
        <v>166.62720521505912</v>
      </c>
    </row>
    <row r="153" spans="3:65" ht="15.75">
      <c r="C153" s="93">
        <f>ROUND(C147+0.1,2)</f>
        <v>1.7</v>
      </c>
      <c r="D153" s="94" t="str">
        <f t="shared" si="108"/>
        <v>MT-17</v>
      </c>
      <c r="E153" s="35" t="s">
        <v>55</v>
      </c>
      <c r="F153" s="59">
        <f>MAX(TREND(CHOOSE({1;2},F$27,F$35),CHOOSE({1;2},$R$27,$R$35),$C153)*(1+$G$19),0)</f>
        <v>196.32943351243244</v>
      </c>
      <c r="G153" s="57">
        <f>MAX(TREND(CHOOSE({1;2},G$27,G$35),CHOOSE({1;2},$R$27,$R$35),$C153)*(1+$G$19),0)</f>
        <v>197.50850731493799</v>
      </c>
      <c r="H153" s="57">
        <f>MAX(TREND(CHOOSE({1;2},H$27,H$35),CHOOSE({1;2},$R$27,$R$35),$C153)*(1+$G$19),0)</f>
        <v>197.93627143897965</v>
      </c>
      <c r="I153" s="57">
        <f>MAX(TREND(CHOOSE({1;2},I$27,I$35),CHOOSE({1;2},$R$27,$R$35),$C153)*(1+$G$19),0)</f>
        <v>198.94100587147238</v>
      </c>
      <c r="J153" s="57">
        <f>MAX(TREND(CHOOSE({1;2},J$27,J$35),CHOOSE({1;2},$R$27,$R$35),$C153)*(1+$G$19),0)</f>
        <v>196.09968300888545</v>
      </c>
      <c r="K153" s="57">
        <f>MAX(TREND(CHOOSE({1;2},K$27,K$35),CHOOSE({1;2},$R$27,$R$35),$C153)*(1+$G$19),0)</f>
        <v>192.52050895150558</v>
      </c>
      <c r="L153" s="57">
        <f>MAX(TREND(CHOOSE({1;2},L$27,L$35),CHOOSE({1;2},$R$27,$R$35),$C153)*(1+$G$19),0)</f>
        <v>191.43914601443922</v>
      </c>
      <c r="M153" s="57">
        <f>MAX(TREND(CHOOSE({1;2},M$27,M$35),CHOOSE({1;2},$R$27,$R$35),$C153)*(1+$G$19),0)</f>
        <v>203.59851140351554</v>
      </c>
      <c r="N153" s="57">
        <f>MAX(TREND(CHOOSE({1;2},N$27,N$35),CHOOSE({1;2},$R$27,$R$35),$C153)*(1+$G$19),0)</f>
        <v>200.87342565037491</v>
      </c>
      <c r="O153" s="60">
        <f>N153</f>
        <v>200.87342565037491</v>
      </c>
      <c r="P153" s="60">
        <f>O153</f>
        <v>200.87342565037491</v>
      </c>
      <c r="Q153" s="61">
        <f>F153</f>
        <v>196.32943351243244</v>
      </c>
      <c r="R153" s="116">
        <f>FORECAST(C153,$F$7:$G$7,$F$5:$G$5)</f>
        <v>4.625</v>
      </c>
      <c r="W153" s="128"/>
      <c r="X153" s="51">
        <f t="shared" si="87"/>
        <v>9.6999999999999993</v>
      </c>
      <c r="Y153">
        <f t="shared" si="96"/>
        <v>1118.1313860682042</v>
      </c>
      <c r="Z153">
        <f t="shared" si="96"/>
        <v>828.5744707688915</v>
      </c>
      <c r="AA153">
        <f t="shared" si="96"/>
        <v>3824.7654631066698</v>
      </c>
      <c r="AB153">
        <f t="shared" si="96"/>
        <v>2446.8923241150069</v>
      </c>
      <c r="AC153">
        <f t="shared" si="96"/>
        <v>2653.0444252901711</v>
      </c>
      <c r="AD153">
        <f t="shared" si="96"/>
        <v>1425.2898767753336</v>
      </c>
      <c r="AN153" s="101"/>
      <c r="AO153" s="51">
        <f t="shared" si="88"/>
        <v>9.6999999999999993</v>
      </c>
      <c r="AP153" s="63">
        <f t="shared" si="97"/>
        <v>6.57</v>
      </c>
      <c r="AQ153" s="63">
        <f t="shared" si="97"/>
        <v>5.2560000000000002</v>
      </c>
      <c r="AR153" s="63">
        <f t="shared" si="97"/>
        <v>17.064000000000004</v>
      </c>
      <c r="AS153" s="63">
        <f t="shared" si="97"/>
        <v>4.6528999999999998</v>
      </c>
      <c r="AT153" s="63">
        <f t="shared" si="97"/>
        <v>4.8855449999999996</v>
      </c>
      <c r="AU153" s="63">
        <f t="shared" si="97"/>
        <v>19.75</v>
      </c>
      <c r="BG153" s="51">
        <f t="shared" si="89"/>
        <v>9.6999999999999993</v>
      </c>
      <c r="BH153" s="63">
        <f t="shared" si="101"/>
        <v>240.26510624261186</v>
      </c>
      <c r="BI153" s="63">
        <f t="shared" si="102"/>
        <v>210.27382980464614</v>
      </c>
      <c r="BJ153" s="63">
        <f t="shared" si="103"/>
        <v>476.09697959092762</v>
      </c>
      <c r="BK153" s="63">
        <f t="shared" si="104"/>
        <v>683.11986447025424</v>
      </c>
      <c r="BL153" s="63">
        <f t="shared" si="105"/>
        <v>712.67029495012889</v>
      </c>
      <c r="BM153" s="63">
        <f t="shared" si="106"/>
        <v>168.12183387654534</v>
      </c>
    </row>
    <row r="154" spans="3:65" ht="15.75">
      <c r="C154" s="97">
        <f>C153</f>
        <v>1.7</v>
      </c>
      <c r="D154" s="95" t="str">
        <f t="shared" si="108"/>
        <v>HT-17</v>
      </c>
      <c r="E154" s="42" t="s">
        <v>57</v>
      </c>
      <c r="F154" s="64">
        <f>MAX(TREND(CHOOSE({1;2},F$28,F$36),CHOOSE({1;2},$R$27,$R$35),$C154)*(1+$G$19),0)</f>
        <v>184.05397878289719</v>
      </c>
      <c r="G154" s="65">
        <f>MAX(TREND(CHOOSE({1;2},G$28,G$36),CHOOSE({1;2},$R$27,$R$35),$C154)*(1+$G$19),0)</f>
        <v>184.05397878289713</v>
      </c>
      <c r="H154" s="65">
        <f>MAX(TREND(CHOOSE({1;2},H$28,H$36),CHOOSE({1;2},$R$27,$R$35),$C154)*(1+$G$19),0)</f>
        <v>184.05397878289713</v>
      </c>
      <c r="I154" s="65">
        <f>MAX(TREND(CHOOSE({1;2},I$28,I$36),CHOOSE({1;2},$R$27,$R$35),$C154)*(1+$G$19),0)</f>
        <v>184.05397878289719</v>
      </c>
      <c r="J154" s="65">
        <f>MAX(TREND(CHOOSE({1;2},J$28,J$36),CHOOSE({1;2},$R$27,$R$35),$C154)*(1+$G$19),0)</f>
        <v>184.05397878289713</v>
      </c>
      <c r="K154" s="65">
        <f>MAX(TREND(CHOOSE({1;2},K$28,K$36),CHOOSE({1;2},$R$27,$R$35),$C154)*(1+$G$19),0)</f>
        <v>184.05397878289705</v>
      </c>
      <c r="L154" s="65">
        <f>MAX(TREND(CHOOSE({1;2},L$28,L$36),CHOOSE({1;2},$R$27,$R$35),$C154)*(1+$G$19),0)</f>
        <v>184.05397878289713</v>
      </c>
      <c r="M154" s="65">
        <f>MAX(TREND(CHOOSE({1;2},M$28,M$36),CHOOSE({1;2},$R$27,$R$35),$C154)*(1+$G$19),0)</f>
        <v>184.05397878289713</v>
      </c>
      <c r="N154" s="65">
        <f>MAX(TREND(CHOOSE({1;2},N$28,N$36),CHOOSE({1;2},$R$27,$R$35),$C154)*(1+$G$19),0)</f>
        <v>184.05397878289705</v>
      </c>
      <c r="O154" s="66">
        <f t="shared" ref="O154:O158" si="135">N154</f>
        <v>184.05397878289705</v>
      </c>
      <c r="P154" s="66">
        <f t="shared" ref="P154:P158" si="136">O154</f>
        <v>184.05397878289705</v>
      </c>
      <c r="Q154" s="67">
        <f t="shared" ref="Q154:Q158" si="137">F154</f>
        <v>184.05397878289719</v>
      </c>
      <c r="R154" s="117">
        <f>FORECAST(C154,$F$6:$G$6,$F$5:$G$5)</f>
        <v>3.7</v>
      </c>
      <c r="W154" s="128"/>
      <c r="X154" s="51">
        <f>ROUND(X153+0.1,2)</f>
        <v>9.8000000000000007</v>
      </c>
      <c r="Y154">
        <f t="shared" si="96"/>
        <v>1127.4584636725672</v>
      </c>
      <c r="Z154">
        <f t="shared" si="96"/>
        <v>834.77898013603806</v>
      </c>
      <c r="AA154">
        <f t="shared" si="96"/>
        <v>3886.4552286406497</v>
      </c>
      <c r="AB154">
        <f t="shared" si="96"/>
        <v>2462.2695172661338</v>
      </c>
      <c r="AC154">
        <f t="shared" si="96"/>
        <v>2671.9825873561877</v>
      </c>
      <c r="AD154">
        <f t="shared" si="96"/>
        <v>1439.9835868451826</v>
      </c>
      <c r="AN154" s="101"/>
      <c r="AO154" s="51">
        <f>ROUND(AO153+0.1,2)</f>
        <v>9.8000000000000007</v>
      </c>
      <c r="AP154" s="63">
        <f t="shared" si="97"/>
        <v>6.58</v>
      </c>
      <c r="AQ154" s="63">
        <f t="shared" si="97"/>
        <v>5.2640000000000002</v>
      </c>
      <c r="AR154" s="63">
        <f t="shared" si="97"/>
        <v>17.082666666666668</v>
      </c>
      <c r="AS154" s="63">
        <f t="shared" si="97"/>
        <v>4.6659333333333333</v>
      </c>
      <c r="AT154" s="63">
        <f t="shared" si="97"/>
        <v>4.8992299999999993</v>
      </c>
      <c r="AU154" s="63">
        <f t="shared" si="97"/>
        <v>19.833333333333336</v>
      </c>
      <c r="BG154" s="51">
        <f>ROUND(BG153+0.1,2)</f>
        <v>9.8000000000000007</v>
      </c>
      <c r="BH154" s="63">
        <f t="shared" si="101"/>
        <v>242.00446506762884</v>
      </c>
      <c r="BI154" s="63">
        <f t="shared" si="102"/>
        <v>211.60038403467081</v>
      </c>
      <c r="BJ154" s="63">
        <f t="shared" si="103"/>
        <v>483.56556543093802</v>
      </c>
      <c r="BK154" s="63">
        <f t="shared" si="104"/>
        <v>685.88716587681665</v>
      </c>
      <c r="BL154" s="63">
        <f t="shared" si="105"/>
        <v>716.18339153674242</v>
      </c>
      <c r="BM154" s="63">
        <f t="shared" si="106"/>
        <v>169.61410702791639</v>
      </c>
    </row>
    <row r="155" spans="3:65" ht="15.75">
      <c r="C155" s="97">
        <f t="shared" ref="C155:C158" si="138">C154</f>
        <v>1.7</v>
      </c>
      <c r="D155" s="95" t="str">
        <f t="shared" si="108"/>
        <v>RH-17</v>
      </c>
      <c r="E155" s="42" t="s">
        <v>59</v>
      </c>
      <c r="F155" s="64">
        <f>MAX(TREND(CHOOSE({1;2},F$29,F$37),CHOOSE({1;2},$R$27,$R$35),$C155)*(1+$G$19),0)</f>
        <v>0</v>
      </c>
      <c r="G155" s="65">
        <f>MAX(TREND(CHOOSE({1;2},G$29,G$37),CHOOSE({1;2},$R$27,$R$35),$C155)*(1+$G$19),0)</f>
        <v>0</v>
      </c>
      <c r="H155" s="65">
        <f>MAX(TREND(CHOOSE({1;2},H$29,H$37),CHOOSE({1;2},$R$27,$R$35),$C155)*(1+$G$19),0)</f>
        <v>0</v>
      </c>
      <c r="I155" s="65">
        <f>MAX(TREND(CHOOSE({1;2},I$29,I$37),CHOOSE({1;2},$R$27,$R$35),$C155)*(1+$G$19),0)</f>
        <v>0</v>
      </c>
      <c r="J155" s="65">
        <f>MAX(TREND(CHOOSE({1;2},J$29,J$37),CHOOSE({1;2},$R$27,$R$35),$C155)*(1+$G$19),0)</f>
        <v>0</v>
      </c>
      <c r="K155" s="65">
        <f>MAX(TREND(CHOOSE({1;2},K$29,K$37),CHOOSE({1;2},$R$27,$R$35),$C155)*(1+$G$19),0)</f>
        <v>0</v>
      </c>
      <c r="L155" s="65">
        <f>MAX(TREND(CHOOSE({1;2},L$29,L$37),CHOOSE({1;2},$R$27,$R$35),$C155)*(1+$G$19),0)</f>
        <v>0</v>
      </c>
      <c r="M155" s="65">
        <f>MAX(TREND(CHOOSE({1;2},M$29,M$37),CHOOSE({1;2},$R$27,$R$35),$C155)*(1+$G$19),0)</f>
        <v>0</v>
      </c>
      <c r="N155" s="65">
        <f>MAX(TREND(CHOOSE({1;2},N$29,N$37),CHOOSE({1;2},$R$27,$R$35),$C155)*(1+$G$19),0)</f>
        <v>0</v>
      </c>
      <c r="O155" s="66">
        <f t="shared" si="135"/>
        <v>0</v>
      </c>
      <c r="P155" s="66">
        <f t="shared" si="136"/>
        <v>0</v>
      </c>
      <c r="Q155" s="67">
        <f t="shared" si="137"/>
        <v>0</v>
      </c>
      <c r="R155" s="117">
        <f>FORECAST(C155,$F$8:$G$8,$F$5:$G$5)</f>
        <v>14.8</v>
      </c>
      <c r="W155" s="128"/>
      <c r="X155" s="51">
        <f t="shared" ref="X155" si="139">ROUND(X154+0.1,2)</f>
        <v>9.9</v>
      </c>
      <c r="Y155">
        <f t="shared" si="96"/>
        <v>1136.7855412769302</v>
      </c>
      <c r="Z155">
        <f t="shared" si="96"/>
        <v>840.9834895031845</v>
      </c>
      <c r="AA155">
        <f t="shared" si="96"/>
        <v>3948.1449941746278</v>
      </c>
      <c r="AB155">
        <f t="shared" si="96"/>
        <v>2477.6467104172607</v>
      </c>
      <c r="AC155">
        <f t="shared" si="96"/>
        <v>2690.9207494222037</v>
      </c>
      <c r="AD155">
        <f t="shared" si="96"/>
        <v>1454.6772969150315</v>
      </c>
      <c r="AN155" s="101"/>
      <c r="AO155" s="51">
        <f t="shared" ref="AO155" si="140">ROUND(AO154+0.1,2)</f>
        <v>9.9</v>
      </c>
      <c r="AP155" s="63">
        <f t="shared" si="97"/>
        <v>6.5900000000000007</v>
      </c>
      <c r="AQ155" s="63">
        <f t="shared" si="97"/>
        <v>5.2720000000000002</v>
      </c>
      <c r="AR155" s="63">
        <f t="shared" si="97"/>
        <v>17.101333333333336</v>
      </c>
      <c r="AS155" s="63">
        <f t="shared" si="97"/>
        <v>4.6789666666666667</v>
      </c>
      <c r="AT155" s="63">
        <f t="shared" si="97"/>
        <v>4.9129149999999999</v>
      </c>
      <c r="AU155" s="63">
        <f t="shared" si="97"/>
        <v>19.916666666666668</v>
      </c>
      <c r="BG155" s="51">
        <f t="shared" ref="BG155" si="141">ROUND(BG154+0.1,2)</f>
        <v>9.9</v>
      </c>
      <c r="BH155" s="63">
        <f t="shared" si="101"/>
        <v>243.74027862797573</v>
      </c>
      <c r="BI155" s="63">
        <f t="shared" si="102"/>
        <v>212.92402565111604</v>
      </c>
      <c r="BJ155" s="63">
        <f t="shared" si="103"/>
        <v>491.02803724187009</v>
      </c>
      <c r="BK155" s="63">
        <f t="shared" si="104"/>
        <v>688.64410391952231</v>
      </c>
      <c r="BL155" s="63">
        <f t="shared" si="105"/>
        <v>719.68316528934508</v>
      </c>
      <c r="BM155" s="63">
        <f t="shared" si="106"/>
        <v>171.10406995730949</v>
      </c>
    </row>
    <row r="156" spans="3:65" ht="15.75">
      <c r="C156" s="97">
        <f t="shared" si="138"/>
        <v>1.7</v>
      </c>
      <c r="D156" s="95" t="str">
        <f t="shared" si="108"/>
        <v>LA-17</v>
      </c>
      <c r="E156" s="42" t="s">
        <v>61</v>
      </c>
      <c r="F156" s="64">
        <f>MAX(TREND(CHOOSE({1;2},F$30,F$38),CHOOSE({1;2},$R$27,$R$35),$C156)*(1+$G$19),0)</f>
        <v>493.5225598693242</v>
      </c>
      <c r="G156" s="65">
        <f>MAX(TREND(CHOOSE({1;2},G$30,G$38),CHOOSE({1;2},$R$27,$R$35),$C156)*(1+$G$19),0)</f>
        <v>494.3255132058697</v>
      </c>
      <c r="H156" s="65">
        <f>MAX(TREND(CHOOSE({1;2},H$30,H$38),CHOOSE({1;2},$R$27,$R$35),$C156)*(1+$G$19),0)</f>
        <v>493.81163160461642</v>
      </c>
      <c r="I156" s="65">
        <f>MAX(TREND(CHOOSE({1;2},I$30,I$38),CHOOSE({1;2},$R$27,$R$35),$C156)*(1+$G$19),0)</f>
        <v>493.36188100219715</v>
      </c>
      <c r="J156" s="65">
        <f>MAX(TREND(CHOOSE({1;2},J$30,J$38),CHOOSE({1;2},$R$27,$R$35),$C156)*(1+$G$19),0)</f>
        <v>494.24150474090595</v>
      </c>
      <c r="K156" s="65">
        <f>MAX(TREND(CHOOSE({1;2},K$30,K$38),CHOOSE({1;2},$R$27,$R$35),$C156)*(1+$G$19),0)</f>
        <v>494.79776099093829</v>
      </c>
      <c r="L156" s="65">
        <f>MAX(TREND(CHOOSE({1;2},L$30,L$38),CHOOSE({1;2},$R$27,$R$35),$C156)*(1+$G$19),0)</f>
        <v>494.01937566719067</v>
      </c>
      <c r="M156" s="65">
        <f>MAX(TREND(CHOOSE({1;2},M$30,M$38),CHOOSE({1;2},$R$27,$R$35),$C156)*(1+$G$19),0)</f>
        <v>493.54794533042855</v>
      </c>
      <c r="N156" s="65">
        <f>MAX(TREND(CHOOSE({1;2},N$30,N$38),CHOOSE({1;2},$R$27,$R$35),$C156)*(1+$G$19),0)</f>
        <v>497.17307381548471</v>
      </c>
      <c r="O156" s="66">
        <f t="shared" si="135"/>
        <v>497.17307381548471</v>
      </c>
      <c r="P156" s="66">
        <f t="shared" si="136"/>
        <v>497.17307381548471</v>
      </c>
      <c r="Q156" s="67">
        <f t="shared" si="137"/>
        <v>493.5225598693242</v>
      </c>
      <c r="R156" s="117">
        <f>FORECAST(C156,$F$10:$G$10,$F$5:$G$5)</f>
        <v>3.298</v>
      </c>
      <c r="W156" s="128"/>
      <c r="X156" s="51">
        <f>ROUND(X155+0.1,2)</f>
        <v>10</v>
      </c>
      <c r="Y156">
        <f t="shared" si="96"/>
        <v>1146.1126188812927</v>
      </c>
      <c r="Z156">
        <f t="shared" si="96"/>
        <v>847.18799887033094</v>
      </c>
      <c r="AA156">
        <f t="shared" si="96"/>
        <v>4009.8347597086058</v>
      </c>
      <c r="AB156">
        <f t="shared" si="96"/>
        <v>2493.0239035683871</v>
      </c>
      <c r="AC156">
        <f t="shared" si="96"/>
        <v>2709.8589114882197</v>
      </c>
      <c r="AD156">
        <f t="shared" si="96"/>
        <v>1469.3710069848801</v>
      </c>
      <c r="AN156" s="101"/>
      <c r="AO156" s="51">
        <f>ROUND(AO155+0.1,2)</f>
        <v>10</v>
      </c>
      <c r="AP156" s="63">
        <f t="shared" si="97"/>
        <v>6.6000000000000005</v>
      </c>
      <c r="AQ156" s="63">
        <f t="shared" si="97"/>
        <v>5.28</v>
      </c>
      <c r="AR156" s="63">
        <f t="shared" si="97"/>
        <v>17.12</v>
      </c>
      <c r="AS156" s="63">
        <f t="shared" si="97"/>
        <v>4.6920000000000002</v>
      </c>
      <c r="AT156" s="63">
        <f t="shared" si="97"/>
        <v>4.9265999999999996</v>
      </c>
      <c r="AU156" s="63">
        <f t="shared" si="97"/>
        <v>20</v>
      </c>
      <c r="BG156" s="51">
        <f>ROUND(BG155+0.1,2)</f>
        <v>10</v>
      </c>
      <c r="BH156" s="63">
        <f t="shared" si="101"/>
        <v>245.4725636829223</v>
      </c>
      <c r="BI156" s="63">
        <f t="shared" si="102"/>
        <v>214.24476824143036</v>
      </c>
      <c r="BJ156" s="63">
        <f t="shared" si="103"/>
        <v>498.48441958729416</v>
      </c>
      <c r="BK156" s="63">
        <f t="shared" si="104"/>
        <v>691.3907675453994</v>
      </c>
      <c r="BL156" s="63">
        <f t="shared" si="105"/>
        <v>723.16973056901588</v>
      </c>
      <c r="BM156" s="63">
        <f t="shared" si="106"/>
        <v>172.59176713210172</v>
      </c>
    </row>
    <row r="157" spans="3:65" ht="15.75">
      <c r="C157" s="97">
        <f t="shared" si="138"/>
        <v>1.7</v>
      </c>
      <c r="D157" s="95" t="str">
        <f t="shared" si="108"/>
        <v>EM-17</v>
      </c>
      <c r="E157" s="42" t="s">
        <v>63</v>
      </c>
      <c r="F157" s="64">
        <f>MAX(TREND(CHOOSE({1;2},F$31,F$39),CHOOSE({1;2},$R$27,$R$35),$C157)*(1+$G$19),0)</f>
        <v>476.01748384198515</v>
      </c>
      <c r="G157" s="65">
        <f>MAX(TREND(CHOOSE({1;2},G$31,G$39),CHOOSE({1;2},$R$27,$R$35),$C157)*(1+$G$19),0)</f>
        <v>465.96047584698164</v>
      </c>
      <c r="H157" s="65">
        <f>MAX(TREND(CHOOSE({1;2},H$31,H$39),CHOOSE({1;2},$R$27,$R$35),$C157)*(1+$G$19),0)</f>
        <v>458.77946705302355</v>
      </c>
      <c r="I157" s="65">
        <f>MAX(TREND(CHOOSE({1;2},I$31,I$39),CHOOSE({1;2},$R$27,$R$35),$C157)*(1+$G$19),0)</f>
        <v>453.88674069080787</v>
      </c>
      <c r="J157" s="65">
        <f>MAX(TREND(CHOOSE({1;2},J$31,J$39),CHOOSE({1;2},$R$27,$R$35),$C157)*(1+$G$19),0)</f>
        <v>465.49441212716931</v>
      </c>
      <c r="K157" s="65">
        <f>MAX(TREND(CHOOSE({1;2},K$31,K$39),CHOOSE({1;2},$R$27,$R$35),$C157)*(1+$G$19),0)</f>
        <v>463.3887208635133</v>
      </c>
      <c r="L157" s="65">
        <f>MAX(TREND(CHOOSE({1;2},L$31,L$39),CHOOSE({1;2},$R$27,$R$35),$C157)*(1+$G$19),0)</f>
        <v>479.13979210975373</v>
      </c>
      <c r="M157" s="65">
        <f>MAX(TREND(CHOOSE({1;2},M$31,M$39),CHOOSE({1;2},$R$27,$R$35),$C157)*(1+$G$19),0)</f>
        <v>468.34340664339084</v>
      </c>
      <c r="N157" s="65">
        <f>MAX(TREND(CHOOSE({1;2},N$31,N$39),CHOOSE({1;2},$R$27,$R$35),$C157)*(1+$G$19),0)</f>
        <v>499.07323385420193</v>
      </c>
      <c r="O157" s="66">
        <f t="shared" si="135"/>
        <v>499.07323385420193</v>
      </c>
      <c r="P157" s="66">
        <f t="shared" si="136"/>
        <v>499.07323385420193</v>
      </c>
      <c r="Q157" s="67">
        <f t="shared" si="137"/>
        <v>476.01748384198515</v>
      </c>
      <c r="R157" s="117">
        <f>FORECAST(C157,$F$9:$G$9,$F$5:$G$5)</f>
        <v>3.4628999999999994</v>
      </c>
    </row>
    <row r="158" spans="3:65" ht="15.75">
      <c r="C158" s="98">
        <f t="shared" si="138"/>
        <v>1.7</v>
      </c>
      <c r="D158" s="96" t="str">
        <f t="shared" si="108"/>
        <v>TF-17</v>
      </c>
      <c r="E158" s="47" t="s">
        <v>65</v>
      </c>
      <c r="F158" s="104">
        <f>MAX(TREND(CHOOSE({1;2},F$62,F$32),CHOOSE({1;2},$Q$62,$R$32),$C158)*(1+$G$19),0)</f>
        <v>249.7930711874296</v>
      </c>
      <c r="G158" s="105">
        <f>F158</f>
        <v>249.7930711874296</v>
      </c>
      <c r="H158" s="105">
        <f t="shared" ref="H158:K158" si="142">G158</f>
        <v>249.7930711874296</v>
      </c>
      <c r="I158" s="105">
        <f t="shared" si="142"/>
        <v>249.7930711874296</v>
      </c>
      <c r="J158" s="105">
        <f t="shared" si="142"/>
        <v>249.7930711874296</v>
      </c>
      <c r="K158" s="105">
        <f t="shared" si="142"/>
        <v>249.7930711874296</v>
      </c>
      <c r="L158" s="105">
        <f t="shared" ref="L158" si="143">L$32</f>
        <v>0</v>
      </c>
      <c r="M158" s="105">
        <f>K158</f>
        <v>249.7930711874296</v>
      </c>
      <c r="N158" s="105">
        <f>M158</f>
        <v>249.7930711874296</v>
      </c>
      <c r="O158" s="106">
        <f t="shared" si="135"/>
        <v>249.7930711874296</v>
      </c>
      <c r="P158" s="106">
        <f t="shared" si="136"/>
        <v>249.7930711874296</v>
      </c>
      <c r="Q158" s="107">
        <f t="shared" si="137"/>
        <v>249.7930711874296</v>
      </c>
      <c r="R158" s="118">
        <f>FORECAST(C158,$F$11:$G$11,$F$5:$G$5)</f>
        <v>6.3699999999999992</v>
      </c>
    </row>
    <row r="159" spans="3:65" ht="15.75">
      <c r="C159" s="93">
        <f>ROUND(C153+0.1,2)</f>
        <v>1.8</v>
      </c>
      <c r="D159" s="94" t="str">
        <f t="shared" si="108"/>
        <v>MT-18</v>
      </c>
      <c r="E159" s="35" t="s">
        <v>55</v>
      </c>
      <c r="F159" s="59">
        <f>MAX(TREND(CHOOSE({1;2},F$27,F$35),CHOOSE({1;2},$R$27,$R$35),$C159)*(1+$G$19),0)</f>
        <v>215.4140524616144</v>
      </c>
      <c r="G159" s="57">
        <f>MAX(TREND(CHOOSE({1;2},G$27,G$35),CHOOSE({1;2},$R$27,$R$35),$C159)*(1+$G$19),0)</f>
        <v>216.42294369732929</v>
      </c>
      <c r="H159" s="57">
        <f>MAX(TREND(CHOOSE({1;2},H$27,H$35),CHOOSE({1;2},$R$27,$R$35),$C159)*(1+$G$19),0)</f>
        <v>217.00738456237096</v>
      </c>
      <c r="I159" s="57">
        <f>MAX(TREND(CHOOSE({1;2},I$27,I$35),CHOOSE({1;2},$R$27,$R$35),$C159)*(1+$G$19),0)</f>
        <v>217.86535619138917</v>
      </c>
      <c r="J159" s="57">
        <f>MAX(TREND(CHOOSE({1;2},J$27,J$35),CHOOSE({1;2},$R$27,$R$35),$C159)*(1+$G$19),0)</f>
        <v>214.73264140199691</v>
      </c>
      <c r="K159" s="57">
        <f>MAX(TREND(CHOOSE({1;2},K$27,K$35),CHOOSE({1;2},$R$27,$R$35),$C159)*(1+$G$19),0)</f>
        <v>210.78423087444745</v>
      </c>
      <c r="L159" s="57">
        <f>MAX(TREND(CHOOSE({1;2},L$27,L$35),CHOOSE({1;2},$R$27,$R$35),$C159)*(1+$G$19),0)</f>
        <v>209.59083375105479</v>
      </c>
      <c r="M159" s="57">
        <f>MAX(TREND(CHOOSE({1;2},M$27,M$35),CHOOSE({1;2},$R$27,$R$35),$C159)*(1+$G$19),0)</f>
        <v>222.99722103221825</v>
      </c>
      <c r="N159" s="57">
        <f>MAX(TREND(CHOOSE({1;2},N$27,N$35),CHOOSE({1;2},$R$27,$R$35),$C159)*(1+$G$19),0)</f>
        <v>219.9950851525646</v>
      </c>
      <c r="O159" s="60">
        <f>N159</f>
        <v>219.9950851525646</v>
      </c>
      <c r="P159" s="60">
        <f>O159</f>
        <v>219.9950851525646</v>
      </c>
      <c r="Q159" s="61">
        <f>F159</f>
        <v>215.4140524616144</v>
      </c>
      <c r="R159" s="116">
        <f>FORECAST(C159,$F$7:$G$7,$F$5:$G$5)</f>
        <v>4.75</v>
      </c>
    </row>
    <row r="160" spans="3:65" ht="15.75">
      <c r="C160" s="97">
        <f>C159</f>
        <v>1.8</v>
      </c>
      <c r="D160" s="95" t="str">
        <f t="shared" si="108"/>
        <v>HT-18</v>
      </c>
      <c r="E160" s="42" t="s">
        <v>57</v>
      </c>
      <c r="F160" s="64">
        <f>MAX(TREND(CHOOSE({1;2},F$28,F$36),CHOOSE({1;2},$R$27,$R$35),$C160)*(1+$G$19),0)</f>
        <v>198.48958496194797</v>
      </c>
      <c r="G160" s="65">
        <f>MAX(TREND(CHOOSE({1;2},G$28,G$36),CHOOSE({1;2},$R$27,$R$35),$C160)*(1+$G$19),0)</f>
        <v>198.48958496194788</v>
      </c>
      <c r="H160" s="65">
        <f>MAX(TREND(CHOOSE({1;2},H$28,H$36),CHOOSE({1;2},$R$27,$R$35),$C160)*(1+$G$19),0)</f>
        <v>198.48958496194788</v>
      </c>
      <c r="I160" s="65">
        <f>MAX(TREND(CHOOSE({1;2},I$28,I$36),CHOOSE({1;2},$R$27,$R$35),$C160)*(1+$G$19),0)</f>
        <v>198.48958496194797</v>
      </c>
      <c r="J160" s="65">
        <f>MAX(TREND(CHOOSE({1;2},J$28,J$36),CHOOSE({1;2},$R$27,$R$35),$C160)*(1+$G$19),0)</f>
        <v>198.48958496194788</v>
      </c>
      <c r="K160" s="65">
        <f>MAX(TREND(CHOOSE({1;2},K$28,K$36),CHOOSE({1;2},$R$27,$R$35),$C160)*(1+$G$19),0)</f>
        <v>198.48958496194783</v>
      </c>
      <c r="L160" s="65">
        <f>MAX(TREND(CHOOSE({1;2},L$28,L$36),CHOOSE({1;2},$R$27,$R$35),$C160)*(1+$G$19),0)</f>
        <v>198.48958496194788</v>
      </c>
      <c r="M160" s="65">
        <f>MAX(TREND(CHOOSE({1;2},M$28,M$36),CHOOSE({1;2},$R$27,$R$35),$C160)*(1+$G$19),0)</f>
        <v>198.48958496194788</v>
      </c>
      <c r="N160" s="65">
        <f>MAX(TREND(CHOOSE({1;2},N$28,N$36),CHOOSE({1;2},$R$27,$R$35),$C160)*(1+$G$19),0)</f>
        <v>198.48958496194783</v>
      </c>
      <c r="O160" s="66">
        <f t="shared" ref="O160:O164" si="144">N160</f>
        <v>198.48958496194783</v>
      </c>
      <c r="P160" s="66">
        <f t="shared" ref="P160:P164" si="145">O160</f>
        <v>198.48958496194783</v>
      </c>
      <c r="Q160" s="67">
        <f t="shared" ref="Q160:Q164" si="146">F160</f>
        <v>198.48958496194797</v>
      </c>
      <c r="R160" s="117">
        <f>FORECAST(C160,$F$6:$G$6,$F$5:$G$5)</f>
        <v>3.8</v>
      </c>
    </row>
    <row r="161" spans="3:18" ht="15.75">
      <c r="C161" s="97">
        <f t="shared" ref="C161:C164" si="147">C160</f>
        <v>1.8</v>
      </c>
      <c r="D161" s="95" t="str">
        <f t="shared" si="108"/>
        <v>RH-18</v>
      </c>
      <c r="E161" s="42" t="s">
        <v>59</v>
      </c>
      <c r="F161" s="64">
        <f>MAX(TREND(CHOOSE({1;2},F$29,F$37),CHOOSE({1;2},$R$27,$R$35),$C161)*(1+$G$19),0)</f>
        <v>0</v>
      </c>
      <c r="G161" s="65">
        <f>MAX(TREND(CHOOSE({1;2},G$29,G$37),CHOOSE({1;2},$R$27,$R$35),$C161)*(1+$G$19),0)</f>
        <v>0</v>
      </c>
      <c r="H161" s="65">
        <f>MAX(TREND(CHOOSE({1;2},H$29,H$37),CHOOSE({1;2},$R$27,$R$35),$C161)*(1+$G$19),0)</f>
        <v>0</v>
      </c>
      <c r="I161" s="65">
        <f>MAX(TREND(CHOOSE({1;2},I$29,I$37),CHOOSE({1;2},$R$27,$R$35),$C161)*(1+$G$19),0)</f>
        <v>0</v>
      </c>
      <c r="J161" s="65">
        <f>MAX(TREND(CHOOSE({1;2},J$29,J$37),CHOOSE({1;2},$R$27,$R$35),$C161)*(1+$G$19),0)</f>
        <v>0</v>
      </c>
      <c r="K161" s="65">
        <f>MAX(TREND(CHOOSE({1;2},K$29,K$37),CHOOSE({1;2},$R$27,$R$35),$C161)*(1+$G$19),0)</f>
        <v>0</v>
      </c>
      <c r="L161" s="65">
        <f>MAX(TREND(CHOOSE({1;2},L$29,L$37),CHOOSE({1;2},$R$27,$R$35),$C161)*(1+$G$19),0)</f>
        <v>0</v>
      </c>
      <c r="M161" s="65">
        <f>MAX(TREND(CHOOSE({1;2},M$29,M$37),CHOOSE({1;2},$R$27,$R$35),$C161)*(1+$G$19),0)</f>
        <v>0</v>
      </c>
      <c r="N161" s="65">
        <f>MAX(TREND(CHOOSE({1;2},N$29,N$37),CHOOSE({1;2},$R$27,$R$35),$C161)*(1+$G$19),0)</f>
        <v>0</v>
      </c>
      <c r="O161" s="66">
        <f t="shared" si="144"/>
        <v>0</v>
      </c>
      <c r="P161" s="66">
        <f t="shared" si="145"/>
        <v>0</v>
      </c>
      <c r="Q161" s="67">
        <f t="shared" si="146"/>
        <v>0</v>
      </c>
      <c r="R161" s="117">
        <f>FORECAST(C161,$F$8:$G$8,$F$5:$G$5)</f>
        <v>15.2</v>
      </c>
    </row>
    <row r="162" spans="3:18" ht="15.75">
      <c r="C162" s="97">
        <f t="shared" si="147"/>
        <v>1.8</v>
      </c>
      <c r="D162" s="95" t="str">
        <f t="shared" si="108"/>
        <v>LA-18</v>
      </c>
      <c r="E162" s="42" t="s">
        <v>61</v>
      </c>
      <c r="F162" s="64">
        <f>MAX(TREND(CHOOSE({1;2},F$30,F$38),CHOOSE({1;2},$R$27,$R$35),$C162)*(1+$G$19),0)</f>
        <v>549.07721480687042</v>
      </c>
      <c r="G162" s="65">
        <f>MAX(TREND(CHOOSE({1;2},G$30,G$38),CHOOSE({1;2},$R$27,$R$35),$C162)*(1+$G$19),0)</f>
        <v>550.26851733115006</v>
      </c>
      <c r="H162" s="65">
        <f>MAX(TREND(CHOOSE({1;2},H$30,H$38),CHOOSE({1;2},$R$27,$R$35),$C162)*(1+$G$19),0)</f>
        <v>549.50612046382196</v>
      </c>
      <c r="I162" s="65">
        <f>MAX(TREND(CHOOSE({1;2},I$30,I$38),CHOOSE({1;2},$R$27,$R$35),$C162)*(1+$G$19),0)</f>
        <v>548.83879844651983</v>
      </c>
      <c r="J162" s="65">
        <f>MAX(TREND(CHOOSE({1;2},J$30,J$38),CHOOSE({1;2},$R$27,$R$35),$C162)*(1+$G$19),0)</f>
        <v>550.14388792156785</v>
      </c>
      <c r="K162" s="65">
        <f>MAX(TREND(CHOOSE({1;2},K$30,K$38),CHOOSE({1;2},$R$27,$R$35),$C162)*(1+$G$19),0)</f>
        <v>550.96906965118558</v>
      </c>
      <c r="L162" s="65">
        <f>MAX(TREND(CHOOSE({1;2},L$30,L$38),CHOOSE({1;2},$R$27,$R$35),$C162)*(1+$G$19),0)</f>
        <v>549.81434077515371</v>
      </c>
      <c r="M162" s="65">
        <f>MAX(TREND(CHOOSE({1;2},M$30,M$38),CHOOSE({1;2},$R$27,$R$35),$C162)*(1+$G$19),0)</f>
        <v>549.11488116422072</v>
      </c>
      <c r="N162" s="65">
        <f>MAX(TREND(CHOOSE({1;2},N$30,N$38),CHOOSE({1;2},$R$27,$R$35),$C162)*(1+$G$19),0)</f>
        <v>554.49156172519463</v>
      </c>
      <c r="O162" s="66">
        <f t="shared" si="144"/>
        <v>554.49156172519463</v>
      </c>
      <c r="P162" s="66">
        <f t="shared" si="145"/>
        <v>554.49156172519463</v>
      </c>
      <c r="Q162" s="67">
        <f t="shared" si="146"/>
        <v>549.07721480687042</v>
      </c>
      <c r="R162" s="117">
        <f>FORECAST(C162,$F$10:$G$10,$F$5:$G$5)</f>
        <v>3.3319999999999999</v>
      </c>
    </row>
    <row r="163" spans="3:18" ht="15.75">
      <c r="C163" s="97">
        <f t="shared" si="147"/>
        <v>1.8</v>
      </c>
      <c r="D163" s="95" t="str">
        <f t="shared" si="108"/>
        <v>EM-18</v>
      </c>
      <c r="E163" s="42" t="s">
        <v>63</v>
      </c>
      <c r="F163" s="64">
        <f>MAX(TREND(CHOOSE({1;2},F$31,F$39),CHOOSE({1;2},$R$27,$R$35),$C163)*(1+$G$19),0)</f>
        <v>531.73197791727307</v>
      </c>
      <c r="G163" s="65">
        <f>MAX(TREND(CHOOSE({1;2},G$31,G$39),CHOOSE({1;2},$R$27,$R$35),$C163)*(1+$G$19),0)</f>
        <v>520.07849357554096</v>
      </c>
      <c r="H163" s="65">
        <f>MAX(TREND(CHOOSE({1;2},H$31,H$39),CHOOSE({1;2},$R$27,$R$35),$C163)*(1+$G$19),0)</f>
        <v>513.64743040922701</v>
      </c>
      <c r="I163" s="65">
        <f>MAX(TREND(CHOOSE({1;2},I$31,I$39),CHOOSE({1;2},$R$27,$R$35),$C163)*(1+$G$19),0)</f>
        <v>510.04669772904663</v>
      </c>
      <c r="J163" s="65">
        <f>MAX(TREND(CHOOSE({1;2},J$31,J$39),CHOOSE({1;2},$R$27,$R$35),$C163)*(1+$G$19),0)</f>
        <v>518.6766797211842</v>
      </c>
      <c r="K163" s="65">
        <f>MAX(TREND(CHOOSE({1;2},K$31,K$39),CHOOSE({1;2},$R$27,$R$35),$C163)*(1+$G$19),0)</f>
        <v>517.97327912708249</v>
      </c>
      <c r="L163" s="65">
        <f>MAX(TREND(CHOOSE({1;2},L$31,L$39),CHOOSE({1;2},$R$27,$R$35),$C163)*(1+$G$19),0)</f>
        <v>531.04004793917045</v>
      </c>
      <c r="M163" s="65">
        <f>MAX(TREND(CHOOSE({1;2},M$31,M$39),CHOOSE({1;2},$R$27,$R$35),$C163)*(1+$G$19),0)</f>
        <v>519.88834150402511</v>
      </c>
      <c r="N163" s="65">
        <f>MAX(TREND(CHOOSE({1;2},N$31,N$39),CHOOSE({1;2},$R$27,$R$35),$C163)*(1+$G$19),0)</f>
        <v>554.54776388132257</v>
      </c>
      <c r="O163" s="66">
        <f t="shared" si="144"/>
        <v>554.54776388132257</v>
      </c>
      <c r="P163" s="66">
        <f t="shared" si="145"/>
        <v>554.54776388132257</v>
      </c>
      <c r="Q163" s="67">
        <f t="shared" si="146"/>
        <v>531.73197791727307</v>
      </c>
      <c r="R163" s="117">
        <f>FORECAST(C163,$F$9:$G$9,$F$5:$G$5)</f>
        <v>3.4985999999999997</v>
      </c>
    </row>
    <row r="164" spans="3:18" ht="15.75">
      <c r="C164" s="98">
        <f t="shared" si="147"/>
        <v>1.8</v>
      </c>
      <c r="D164" s="96" t="str">
        <f t="shared" si="108"/>
        <v>TF-18</v>
      </c>
      <c r="E164" s="47" t="s">
        <v>65</v>
      </c>
      <c r="F164" s="104">
        <f>MAX(TREND(CHOOSE({1;2},F$62,F$32),CHOOSE({1;2},$Q$62,$R$32),$C164)*(1+$G$19),0)</f>
        <v>264.48678125727844</v>
      </c>
      <c r="G164" s="105">
        <f>F164</f>
        <v>264.48678125727844</v>
      </c>
      <c r="H164" s="105">
        <f t="shared" ref="H164:K164" si="148">G164</f>
        <v>264.48678125727844</v>
      </c>
      <c r="I164" s="105">
        <f t="shared" si="148"/>
        <v>264.48678125727844</v>
      </c>
      <c r="J164" s="105">
        <f t="shared" si="148"/>
        <v>264.48678125727844</v>
      </c>
      <c r="K164" s="105">
        <f t="shared" si="148"/>
        <v>264.48678125727844</v>
      </c>
      <c r="L164" s="105">
        <f t="shared" ref="L164" si="149">L$32</f>
        <v>0</v>
      </c>
      <c r="M164" s="105">
        <f>K164</f>
        <v>264.48678125727844</v>
      </c>
      <c r="N164" s="105">
        <f>M164</f>
        <v>264.48678125727844</v>
      </c>
      <c r="O164" s="106">
        <f t="shared" si="144"/>
        <v>264.48678125727844</v>
      </c>
      <c r="P164" s="106">
        <f t="shared" si="145"/>
        <v>264.48678125727844</v>
      </c>
      <c r="Q164" s="107">
        <f t="shared" si="146"/>
        <v>264.48678125727844</v>
      </c>
      <c r="R164" s="118">
        <f>FORECAST(C164,$F$11:$G$11,$F$5:$G$5)</f>
        <v>6.58</v>
      </c>
    </row>
    <row r="165" spans="3:18" ht="15.75">
      <c r="C165" s="93">
        <f>ROUND(C159+0.1,2)</f>
        <v>1.9</v>
      </c>
      <c r="D165" s="94" t="str">
        <f t="shared" si="108"/>
        <v>MT-19</v>
      </c>
      <c r="E165" s="35" t="s">
        <v>55</v>
      </c>
      <c r="F165" s="59">
        <f>MAX(TREND(CHOOSE({1;2},F$27,F$35),CHOOSE({1;2},$R$27,$R$35),$C165)*(1+$G$19),0)</f>
        <v>234.49867141079631</v>
      </c>
      <c r="G165" s="57">
        <f>MAX(TREND(CHOOSE({1;2},G$27,G$35),CHOOSE({1;2},$R$27,$R$35),$C165)*(1+$G$19),0)</f>
        <v>235.33738007972056</v>
      </c>
      <c r="H165" s="57">
        <f>MAX(TREND(CHOOSE({1;2},H$27,H$35),CHOOSE({1;2},$R$27,$R$35),$C165)*(1+$G$19),0)</f>
        <v>236.07849768576216</v>
      </c>
      <c r="I165" s="57">
        <f>MAX(TREND(CHOOSE({1;2},I$27,I$35),CHOOSE({1;2},$R$27,$R$35),$C165)*(1+$G$19),0)</f>
        <v>236.78970651130589</v>
      </c>
      <c r="J165" s="57">
        <f>MAX(TREND(CHOOSE({1;2},J$27,J$35),CHOOSE({1;2},$R$27,$R$35),$C165)*(1+$G$19),0)</f>
        <v>233.36559979510838</v>
      </c>
      <c r="K165" s="57">
        <f>MAX(TREND(CHOOSE({1;2},K$27,K$35),CHOOSE({1;2},$R$27,$R$35),$C165)*(1+$G$19),0)</f>
        <v>229.04795279738929</v>
      </c>
      <c r="L165" s="57">
        <f>MAX(TREND(CHOOSE({1;2},L$27,L$35),CHOOSE({1;2},$R$27,$R$35),$C165)*(1+$G$19),0)</f>
        <v>227.7425214876703</v>
      </c>
      <c r="M165" s="57">
        <f>MAX(TREND(CHOOSE({1;2},M$27,M$35),CHOOSE({1;2},$R$27,$R$35),$C165)*(1+$G$19),0)</f>
        <v>242.39593066092081</v>
      </c>
      <c r="N165" s="57">
        <f>MAX(TREND(CHOOSE({1;2},N$27,N$35),CHOOSE({1;2},$R$27,$R$35),$C165)*(1+$G$19),0)</f>
        <v>239.11674465475426</v>
      </c>
      <c r="O165" s="60">
        <f>N165</f>
        <v>239.11674465475426</v>
      </c>
      <c r="P165" s="60">
        <f>O165</f>
        <v>239.11674465475426</v>
      </c>
      <c r="Q165" s="61">
        <f>F165</f>
        <v>234.49867141079631</v>
      </c>
      <c r="R165" s="116">
        <f>FORECAST(C165,$F$7:$G$7,$F$5:$G$5)</f>
        <v>4.875</v>
      </c>
    </row>
    <row r="166" spans="3:18" ht="15.75">
      <c r="C166" s="97">
        <f>C165</f>
        <v>1.9</v>
      </c>
      <c r="D166" s="95" t="str">
        <f t="shared" si="108"/>
        <v>HT-19</v>
      </c>
      <c r="E166" s="42" t="s">
        <v>57</v>
      </c>
      <c r="F166" s="64">
        <f>MAX(TREND(CHOOSE({1;2},F$28,F$36),CHOOSE({1;2},$R$27,$R$35),$C166)*(1+$G$19),0)</f>
        <v>212.92519114099869</v>
      </c>
      <c r="G166" s="65">
        <f>MAX(TREND(CHOOSE({1;2},G$28,G$36),CHOOSE({1;2},$R$27,$R$35),$C166)*(1+$G$19),0)</f>
        <v>212.92519114099863</v>
      </c>
      <c r="H166" s="65">
        <f>MAX(TREND(CHOOSE({1;2},H$28,H$36),CHOOSE({1;2},$R$27,$R$35),$C166)*(1+$G$19),0)</f>
        <v>212.92519114099863</v>
      </c>
      <c r="I166" s="65">
        <f>MAX(TREND(CHOOSE({1;2},I$28,I$36),CHOOSE({1;2},$R$27,$R$35),$C166)*(1+$G$19),0)</f>
        <v>212.92519114099869</v>
      </c>
      <c r="J166" s="65">
        <f>MAX(TREND(CHOOSE({1;2},J$28,J$36),CHOOSE({1;2},$R$27,$R$35),$C166)*(1+$G$19),0)</f>
        <v>212.92519114099863</v>
      </c>
      <c r="K166" s="65">
        <f>MAX(TREND(CHOOSE({1;2},K$28,K$36),CHOOSE({1;2},$R$27,$R$35),$C166)*(1+$G$19),0)</f>
        <v>212.92519114099861</v>
      </c>
      <c r="L166" s="65">
        <f>MAX(TREND(CHOOSE({1;2},L$28,L$36),CHOOSE({1;2},$R$27,$R$35),$C166)*(1+$G$19),0)</f>
        <v>212.92519114099866</v>
      </c>
      <c r="M166" s="65">
        <f>MAX(TREND(CHOOSE({1;2},M$28,M$36),CHOOSE({1;2},$R$27,$R$35),$C166)*(1+$G$19),0)</f>
        <v>212.92519114099863</v>
      </c>
      <c r="N166" s="65">
        <f>MAX(TREND(CHOOSE({1;2},N$28,N$36),CHOOSE({1;2},$R$27,$R$35),$C166)*(1+$G$19),0)</f>
        <v>212.92519114099861</v>
      </c>
      <c r="O166" s="66">
        <f t="shared" ref="O166:O170" si="150">N166</f>
        <v>212.92519114099861</v>
      </c>
      <c r="P166" s="66">
        <f t="shared" ref="P166:P170" si="151">O166</f>
        <v>212.92519114099861</v>
      </c>
      <c r="Q166" s="67">
        <f t="shared" ref="Q166:Q170" si="152">F166</f>
        <v>212.92519114099869</v>
      </c>
      <c r="R166" s="117">
        <f>FORECAST(C166,$F$6:$G$6,$F$5:$G$5)</f>
        <v>3.9</v>
      </c>
    </row>
    <row r="167" spans="3:18" ht="15.75">
      <c r="C167" s="97">
        <f t="shared" ref="C167:C170" si="153">C166</f>
        <v>1.9</v>
      </c>
      <c r="D167" s="95" t="str">
        <f t="shared" si="108"/>
        <v>RH-19</v>
      </c>
      <c r="E167" s="42" t="s">
        <v>59</v>
      </c>
      <c r="F167" s="64">
        <f>MAX(TREND(CHOOSE({1;2},F$29,F$37),CHOOSE({1;2},$R$27,$R$35),$C167)*(1+$G$19),0)</f>
        <v>0</v>
      </c>
      <c r="G167" s="65">
        <f>MAX(TREND(CHOOSE({1;2},G$29,G$37),CHOOSE({1;2},$R$27,$R$35),$C167)*(1+$G$19),0)</f>
        <v>0</v>
      </c>
      <c r="H167" s="65">
        <f>MAX(TREND(CHOOSE({1;2},H$29,H$37),CHOOSE({1;2},$R$27,$R$35),$C167)*(1+$G$19),0)</f>
        <v>0</v>
      </c>
      <c r="I167" s="65">
        <f>MAX(TREND(CHOOSE({1;2},I$29,I$37),CHOOSE({1;2},$R$27,$R$35),$C167)*(1+$G$19),0)</f>
        <v>0</v>
      </c>
      <c r="J167" s="65">
        <f>MAX(TREND(CHOOSE({1;2},J$29,J$37),CHOOSE({1;2},$R$27,$R$35),$C167)*(1+$G$19),0)</f>
        <v>0</v>
      </c>
      <c r="K167" s="65">
        <f>MAX(TREND(CHOOSE({1;2},K$29,K$37),CHOOSE({1;2},$R$27,$R$35),$C167)*(1+$G$19),0)</f>
        <v>0</v>
      </c>
      <c r="L167" s="65">
        <f>MAX(TREND(CHOOSE({1;2},L$29,L$37),CHOOSE({1;2},$R$27,$R$35),$C167)*(1+$G$19),0)</f>
        <v>0</v>
      </c>
      <c r="M167" s="65">
        <f>MAX(TREND(CHOOSE({1;2},M$29,M$37),CHOOSE({1;2},$R$27,$R$35),$C167)*(1+$G$19),0)</f>
        <v>0</v>
      </c>
      <c r="N167" s="65">
        <f>MAX(TREND(CHOOSE({1;2},N$29,N$37),CHOOSE({1;2},$R$27,$R$35),$C167)*(1+$G$19),0)</f>
        <v>0</v>
      </c>
      <c r="O167" s="66">
        <f t="shared" si="150"/>
        <v>0</v>
      </c>
      <c r="P167" s="66">
        <f t="shared" si="151"/>
        <v>0</v>
      </c>
      <c r="Q167" s="67">
        <f t="shared" si="152"/>
        <v>0</v>
      </c>
      <c r="R167" s="117">
        <f>FORECAST(C167,$F$8:$G$8,$F$5:$G$5)</f>
        <v>15.6</v>
      </c>
    </row>
    <row r="168" spans="3:18" ht="15.75">
      <c r="C168" s="97">
        <f t="shared" si="153"/>
        <v>1.9</v>
      </c>
      <c r="D168" s="95" t="str">
        <f t="shared" si="108"/>
        <v>LA-19</v>
      </c>
      <c r="E168" s="42" t="s">
        <v>61</v>
      </c>
      <c r="F168" s="64">
        <f>MAX(TREND(CHOOSE({1;2},F$30,F$38),CHOOSE({1;2},$R$27,$R$35),$C168)*(1+$G$19),0)</f>
        <v>604.63186974441669</v>
      </c>
      <c r="G168" s="65">
        <f>MAX(TREND(CHOOSE({1;2},G$30,G$38),CHOOSE({1;2},$R$27,$R$35),$C168)*(1+$G$19),0)</f>
        <v>606.21152145643009</v>
      </c>
      <c r="H168" s="65">
        <f>MAX(TREND(CHOOSE({1;2},H$30,H$38),CHOOSE({1;2},$R$27,$R$35),$C168)*(1+$G$19),0)</f>
        <v>605.20060932302749</v>
      </c>
      <c r="I168" s="65">
        <f>MAX(TREND(CHOOSE({1;2},I$30,I$38),CHOOSE({1;2},$R$27,$R$35),$C168)*(1+$G$19),0)</f>
        <v>604.31571589084251</v>
      </c>
      <c r="J168" s="65">
        <f>MAX(TREND(CHOOSE({1;2},J$30,J$38),CHOOSE({1;2},$R$27,$R$35),$C168)*(1+$G$19),0)</f>
        <v>606.04627110222964</v>
      </c>
      <c r="K168" s="65">
        <f>MAX(TREND(CHOOSE({1;2},K$30,K$38),CHOOSE({1;2},$R$27,$R$35),$C168)*(1+$G$19),0)</f>
        <v>607.14037831143264</v>
      </c>
      <c r="L168" s="65">
        <f>MAX(TREND(CHOOSE({1;2},L$30,L$38),CHOOSE({1;2},$R$27,$R$35),$C168)*(1+$G$19),0)</f>
        <v>605.6093058831168</v>
      </c>
      <c r="M168" s="65">
        <f>MAX(TREND(CHOOSE({1;2},M$30,M$38),CHOOSE({1;2},$R$27,$R$35),$C168)*(1+$G$19),0)</f>
        <v>604.68181699801266</v>
      </c>
      <c r="N168" s="65">
        <f>MAX(TREND(CHOOSE({1;2},N$30,N$38),CHOOSE({1;2},$R$27,$R$35),$C168)*(1+$G$19),0)</f>
        <v>611.81004963490454</v>
      </c>
      <c r="O168" s="66">
        <f t="shared" si="150"/>
        <v>611.81004963490454</v>
      </c>
      <c r="P168" s="66">
        <f t="shared" si="151"/>
        <v>611.81004963490454</v>
      </c>
      <c r="Q168" s="67">
        <f t="shared" si="152"/>
        <v>604.63186974441669</v>
      </c>
      <c r="R168" s="117">
        <f>FORECAST(C168,$F$10:$G$10,$F$5:$G$5)</f>
        <v>3.3659999999999997</v>
      </c>
    </row>
    <row r="169" spans="3:18" ht="15.75">
      <c r="C169" s="97">
        <f t="shared" si="153"/>
        <v>1.9</v>
      </c>
      <c r="D169" s="95" t="str">
        <f t="shared" si="108"/>
        <v>EM-19</v>
      </c>
      <c r="E169" s="42" t="s">
        <v>63</v>
      </c>
      <c r="F169" s="64">
        <f>MAX(TREND(CHOOSE({1;2},F$31,F$39),CHOOSE({1;2},$R$27,$R$35),$C169)*(1+$G$19),0)</f>
        <v>587.44647199256099</v>
      </c>
      <c r="G169" s="65">
        <f>MAX(TREND(CHOOSE({1;2},G$31,G$39),CHOOSE({1;2},$R$27,$R$35),$C169)*(1+$G$19),0)</f>
        <v>574.19651130410034</v>
      </c>
      <c r="H169" s="65">
        <f>MAX(TREND(CHOOSE({1;2},H$31,H$39),CHOOSE({1;2},$R$27,$R$35),$C169)*(1+$G$19),0)</f>
        <v>568.51539376543053</v>
      </c>
      <c r="I169" s="65">
        <f>MAX(TREND(CHOOSE({1;2},I$31,I$39),CHOOSE({1;2},$R$27,$R$35),$C169)*(1+$G$19),0)</f>
        <v>566.20665476728539</v>
      </c>
      <c r="J169" s="65">
        <f>MAX(TREND(CHOOSE({1;2},J$31,J$39),CHOOSE({1;2},$R$27,$R$35),$C169)*(1+$G$19),0)</f>
        <v>571.85894731519909</v>
      </c>
      <c r="K169" s="65">
        <f>MAX(TREND(CHOOSE({1;2},K$31,K$39),CHOOSE({1;2},$R$27,$R$35),$C169)*(1+$G$19),0)</f>
        <v>572.55783739065146</v>
      </c>
      <c r="L169" s="65">
        <f>MAX(TREND(CHOOSE({1;2},L$31,L$39),CHOOSE({1;2},$R$27,$R$35),$C169)*(1+$G$19),0)</f>
        <v>582.940303768587</v>
      </c>
      <c r="M169" s="65">
        <f>MAX(TREND(CHOOSE({1;2},M$31,M$39),CHOOSE({1;2},$R$27,$R$35),$C169)*(1+$G$19),0)</f>
        <v>571.43327636465938</v>
      </c>
      <c r="N169" s="65">
        <f>MAX(TREND(CHOOSE({1;2},N$31,N$39),CHOOSE({1;2},$R$27,$R$35),$C169)*(1+$G$19),0)</f>
        <v>610.0222939084432</v>
      </c>
      <c r="O169" s="66">
        <f t="shared" si="150"/>
        <v>610.0222939084432</v>
      </c>
      <c r="P169" s="66">
        <f t="shared" si="151"/>
        <v>610.0222939084432</v>
      </c>
      <c r="Q169" s="67">
        <f t="shared" si="152"/>
        <v>587.44647199256099</v>
      </c>
      <c r="R169" s="117">
        <f>FORECAST(C169,$F$9:$G$9,$F$5:$G$5)</f>
        <v>3.5342999999999996</v>
      </c>
    </row>
    <row r="170" spans="3:18" ht="15.75">
      <c r="C170" s="98">
        <f t="shared" si="153"/>
        <v>1.9</v>
      </c>
      <c r="D170" s="96" t="str">
        <f t="shared" si="108"/>
        <v>TF-19</v>
      </c>
      <c r="E170" s="47" t="s">
        <v>65</v>
      </c>
      <c r="F170" s="104">
        <f>MAX(TREND(CHOOSE({1;2},F$62,F$32),CHOOSE({1;2},$Q$62,$R$32),$C170)*(1+$G$19),0)</f>
        <v>279.18049132712724</v>
      </c>
      <c r="G170" s="105">
        <f>F170</f>
        <v>279.18049132712724</v>
      </c>
      <c r="H170" s="105">
        <f t="shared" ref="H170:K170" si="154">G170</f>
        <v>279.18049132712724</v>
      </c>
      <c r="I170" s="105">
        <f t="shared" si="154"/>
        <v>279.18049132712724</v>
      </c>
      <c r="J170" s="105">
        <f t="shared" si="154"/>
        <v>279.18049132712724</v>
      </c>
      <c r="K170" s="105">
        <f t="shared" si="154"/>
        <v>279.18049132712724</v>
      </c>
      <c r="L170" s="105">
        <f t="shared" ref="L170" si="155">L$32</f>
        <v>0</v>
      </c>
      <c r="M170" s="105">
        <f>K170</f>
        <v>279.18049132712724</v>
      </c>
      <c r="N170" s="105">
        <f>M170</f>
        <v>279.18049132712724</v>
      </c>
      <c r="O170" s="106">
        <f t="shared" si="150"/>
        <v>279.18049132712724</v>
      </c>
      <c r="P170" s="106">
        <f t="shared" si="151"/>
        <v>279.18049132712724</v>
      </c>
      <c r="Q170" s="107">
        <f t="shared" si="152"/>
        <v>279.18049132712724</v>
      </c>
      <c r="R170" s="118">
        <f>FORECAST(C170,$F$11:$G$11,$F$5:$G$5)</f>
        <v>6.7899999999999991</v>
      </c>
    </row>
    <row r="171" spans="3:18" ht="15.75">
      <c r="C171" s="93">
        <f>ROUND(C165+0.1,2)</f>
        <v>2</v>
      </c>
      <c r="D171" s="94" t="str">
        <f t="shared" si="108"/>
        <v>MT-20</v>
      </c>
      <c r="E171" s="35" t="s">
        <v>55</v>
      </c>
      <c r="F171" s="59">
        <f>MAX(TREND(CHOOSE({1;2},F$27,F$35),CHOOSE({1;2},$R$27,$R$35),$C171)*(1+$G$19),0)</f>
        <v>253.58329035997826</v>
      </c>
      <c r="G171" s="57">
        <f>MAX(TREND(CHOOSE({1;2},G$27,G$35),CHOOSE({1;2},$R$27,$R$35),$C171)*(1+$G$19),0)</f>
        <v>254.25181646211186</v>
      </c>
      <c r="H171" s="57">
        <f>MAX(TREND(CHOOSE({1;2},H$27,H$35),CHOOSE({1;2},$R$27,$R$35),$C171)*(1+$G$19),0)</f>
        <v>255.14961080915347</v>
      </c>
      <c r="I171" s="57">
        <f>MAX(TREND(CHOOSE({1;2},I$27,I$35),CHOOSE({1;2},$R$27,$R$35),$C171)*(1+$G$19),0)</f>
        <v>255.71405683122268</v>
      </c>
      <c r="J171" s="57">
        <f>MAX(TREND(CHOOSE({1;2},J$27,J$35),CHOOSE({1;2},$R$27,$R$35),$C171)*(1+$G$19),0)</f>
        <v>251.99855818821985</v>
      </c>
      <c r="K171" s="57">
        <f>MAX(TREND(CHOOSE({1;2},K$27,K$35),CHOOSE({1;2},$R$27,$R$35),$C171)*(1+$G$19),0)</f>
        <v>247.31167472033121</v>
      </c>
      <c r="L171" s="57">
        <f>MAX(TREND(CHOOSE({1;2},L$27,L$35),CHOOSE({1;2},$R$27,$R$35),$C171)*(1+$G$19),0)</f>
        <v>245.89420922428587</v>
      </c>
      <c r="M171" s="57">
        <f>MAX(TREND(CHOOSE({1;2},M$27,M$35),CHOOSE({1;2},$R$27,$R$35),$C171)*(1+$G$19),0)</f>
        <v>261.79464028962343</v>
      </c>
      <c r="N171" s="57">
        <f>MAX(TREND(CHOOSE({1;2},N$27,N$35),CHOOSE({1;2},$R$27,$R$35),$C171)*(1+$G$19),0)</f>
        <v>258.23840415694394</v>
      </c>
      <c r="O171" s="60">
        <f>N171</f>
        <v>258.23840415694394</v>
      </c>
      <c r="P171" s="60">
        <f>O171</f>
        <v>258.23840415694394</v>
      </c>
      <c r="Q171" s="61">
        <f>F171</f>
        <v>253.58329035997826</v>
      </c>
      <c r="R171" s="116">
        <f>FORECAST(C171,$F$7:$G$7,$F$5:$G$5)</f>
        <v>5</v>
      </c>
    </row>
    <row r="172" spans="3:18" ht="15.75">
      <c r="C172" s="97">
        <f>C171</f>
        <v>2</v>
      </c>
      <c r="D172" s="95" t="str">
        <f t="shared" si="108"/>
        <v>HT-20</v>
      </c>
      <c r="E172" s="42" t="s">
        <v>57</v>
      </c>
      <c r="F172" s="64">
        <f>MAX(TREND(CHOOSE({1;2},F$28,F$36),CHOOSE({1;2},$R$27,$R$35),$C172)*(1+$G$19),0)</f>
        <v>227.36079732004947</v>
      </c>
      <c r="G172" s="65">
        <f>MAX(TREND(CHOOSE({1;2},G$28,G$36),CHOOSE({1;2},$R$27,$R$35),$C172)*(1+$G$19),0)</f>
        <v>227.36079732004941</v>
      </c>
      <c r="H172" s="65">
        <f>MAX(TREND(CHOOSE({1;2},H$28,H$36),CHOOSE({1;2},$R$27,$R$35),$C172)*(1+$G$19),0)</f>
        <v>227.36079732004941</v>
      </c>
      <c r="I172" s="65">
        <f>MAX(TREND(CHOOSE({1;2},I$28,I$36),CHOOSE({1;2},$R$27,$R$35),$C172)*(1+$G$19),0)</f>
        <v>227.36079732004947</v>
      </c>
      <c r="J172" s="65">
        <f>MAX(TREND(CHOOSE({1;2},J$28,J$36),CHOOSE({1;2},$R$27,$R$35),$C172)*(1+$G$19),0)</f>
        <v>227.36079732004941</v>
      </c>
      <c r="K172" s="65">
        <f>MAX(TREND(CHOOSE({1;2},K$28,K$36),CHOOSE({1;2},$R$27,$R$35),$C172)*(1+$G$19),0)</f>
        <v>227.36079732004939</v>
      </c>
      <c r="L172" s="65">
        <f>MAX(TREND(CHOOSE({1;2},L$28,L$36),CHOOSE({1;2},$R$27,$R$35),$C172)*(1+$G$19),0)</f>
        <v>227.36079732004944</v>
      </c>
      <c r="M172" s="65">
        <f>MAX(TREND(CHOOSE({1;2},M$28,M$36),CHOOSE({1;2},$R$27,$R$35),$C172)*(1+$G$19),0)</f>
        <v>227.36079732004941</v>
      </c>
      <c r="N172" s="65">
        <f>MAX(TREND(CHOOSE({1;2},N$28,N$36),CHOOSE({1;2},$R$27,$R$35),$C172)*(1+$G$19),0)</f>
        <v>227.36079732004939</v>
      </c>
      <c r="O172" s="66">
        <f t="shared" ref="O172:O176" si="156">N172</f>
        <v>227.36079732004939</v>
      </c>
      <c r="P172" s="66">
        <f t="shared" ref="P172:P176" si="157">O172</f>
        <v>227.36079732004939</v>
      </c>
      <c r="Q172" s="67">
        <f t="shared" ref="Q172:Q176" si="158">F172</f>
        <v>227.36079732004947</v>
      </c>
      <c r="R172" s="117">
        <f>FORECAST(C172,$F$6:$G$6,$F$5:$G$5)</f>
        <v>4</v>
      </c>
    </row>
    <row r="173" spans="3:18" ht="15.75">
      <c r="C173" s="97">
        <f t="shared" ref="C173:C176" si="159">C172</f>
        <v>2</v>
      </c>
      <c r="D173" s="95" t="str">
        <f t="shared" si="108"/>
        <v>RH-20</v>
      </c>
      <c r="E173" s="42" t="s">
        <v>59</v>
      </c>
      <c r="F173" s="64">
        <f>MAX(TREND(CHOOSE({1;2},F$29,F$37),CHOOSE({1;2},$R$27,$R$35),$C173)*(1+$G$19),0)</f>
        <v>0</v>
      </c>
      <c r="G173" s="65">
        <f>MAX(TREND(CHOOSE({1;2},G$29,G$37),CHOOSE({1;2},$R$27,$R$35),$C173)*(1+$G$19),0)</f>
        <v>0</v>
      </c>
      <c r="H173" s="65">
        <f>MAX(TREND(CHOOSE({1;2},H$29,H$37),CHOOSE({1;2},$R$27,$R$35),$C173)*(1+$G$19),0)</f>
        <v>0</v>
      </c>
      <c r="I173" s="65">
        <f>MAX(TREND(CHOOSE({1;2},I$29,I$37),CHOOSE({1;2},$R$27,$R$35),$C173)*(1+$G$19),0)</f>
        <v>0</v>
      </c>
      <c r="J173" s="65">
        <f>MAX(TREND(CHOOSE({1;2},J$29,J$37),CHOOSE({1;2},$R$27,$R$35),$C173)*(1+$G$19),0)</f>
        <v>0</v>
      </c>
      <c r="K173" s="65">
        <f>MAX(TREND(CHOOSE({1;2},K$29,K$37),CHOOSE({1;2},$R$27,$R$35),$C173)*(1+$G$19),0)</f>
        <v>0</v>
      </c>
      <c r="L173" s="65">
        <f>MAX(TREND(CHOOSE({1;2},L$29,L$37),CHOOSE({1;2},$R$27,$R$35),$C173)*(1+$G$19),0)</f>
        <v>0</v>
      </c>
      <c r="M173" s="65">
        <f>MAX(TREND(CHOOSE({1;2},M$29,M$37),CHOOSE({1;2},$R$27,$R$35),$C173)*(1+$G$19),0)</f>
        <v>0</v>
      </c>
      <c r="N173" s="65">
        <f>MAX(TREND(CHOOSE({1;2},N$29,N$37),CHOOSE({1;2},$R$27,$R$35),$C173)*(1+$G$19),0)</f>
        <v>0</v>
      </c>
      <c r="O173" s="66">
        <f t="shared" si="156"/>
        <v>0</v>
      </c>
      <c r="P173" s="66">
        <f t="shared" si="157"/>
        <v>0</v>
      </c>
      <c r="Q173" s="67">
        <f t="shared" si="158"/>
        <v>0</v>
      </c>
      <c r="R173" s="117">
        <f>FORECAST(C173,$F$8:$G$8,$F$5:$G$5)</f>
        <v>16</v>
      </c>
    </row>
    <row r="174" spans="3:18" ht="15.75">
      <c r="C174" s="97">
        <f t="shared" si="159"/>
        <v>2</v>
      </c>
      <c r="D174" s="95" t="str">
        <f t="shared" si="108"/>
        <v>LA-20</v>
      </c>
      <c r="E174" s="42" t="s">
        <v>61</v>
      </c>
      <c r="F174" s="64">
        <f>MAX(TREND(CHOOSE({1;2},F$30,F$38),CHOOSE({1;2},$R$27,$R$35),$C174)*(1+$G$19),0)</f>
        <v>660.18652468196285</v>
      </c>
      <c r="G174" s="65">
        <f>MAX(TREND(CHOOSE({1;2},G$30,G$38),CHOOSE({1;2},$R$27,$R$35),$C174)*(1+$G$19),0)</f>
        <v>662.15452558171035</v>
      </c>
      <c r="H174" s="65">
        <f>MAX(TREND(CHOOSE({1;2},H$30,H$38),CHOOSE({1;2},$R$27,$R$35),$C174)*(1+$G$19),0)</f>
        <v>660.89509818223303</v>
      </c>
      <c r="I174" s="65">
        <f>MAX(TREND(CHOOSE({1;2},I$30,I$38),CHOOSE({1;2},$R$27,$R$35),$C174)*(1+$G$19),0)</f>
        <v>659.79263333516519</v>
      </c>
      <c r="J174" s="65">
        <f>MAX(TREND(CHOOSE({1;2},J$30,J$38),CHOOSE({1;2},$R$27,$R$35),$C174)*(1+$G$19),0)</f>
        <v>661.94865428289154</v>
      </c>
      <c r="K174" s="65">
        <f>MAX(TREND(CHOOSE({1;2},K$30,K$38),CHOOSE({1;2},$R$27,$R$35),$C174)*(1+$G$19),0)</f>
        <v>663.31168697167982</v>
      </c>
      <c r="L174" s="65">
        <f>MAX(TREND(CHOOSE({1;2},L$30,L$38),CHOOSE({1;2},$R$27,$R$35),$C174)*(1+$G$19),0)</f>
        <v>661.4042709910799</v>
      </c>
      <c r="M174" s="65">
        <f>MAX(TREND(CHOOSE({1;2},M$30,M$38),CHOOSE({1;2},$R$27,$R$35),$C174)*(1+$G$19),0)</f>
        <v>660.24875283180472</v>
      </c>
      <c r="N174" s="65">
        <f>MAX(TREND(CHOOSE({1;2},N$30,N$38),CHOOSE({1;2},$R$27,$R$35),$C174)*(1+$G$19),0)</f>
        <v>669.12853754461446</v>
      </c>
      <c r="O174" s="66">
        <f t="shared" si="156"/>
        <v>669.12853754461446</v>
      </c>
      <c r="P174" s="66">
        <f t="shared" si="157"/>
        <v>669.12853754461446</v>
      </c>
      <c r="Q174" s="67">
        <f t="shared" si="158"/>
        <v>660.18652468196285</v>
      </c>
      <c r="R174" s="117">
        <f>FORECAST(C174,$F$10:$G$10,$F$5:$G$5)</f>
        <v>3.4</v>
      </c>
    </row>
    <row r="175" spans="3:18" ht="15.75">
      <c r="C175" s="97">
        <f t="shared" si="159"/>
        <v>2</v>
      </c>
      <c r="D175" s="95" t="str">
        <f t="shared" si="108"/>
        <v>EM-20</v>
      </c>
      <c r="E175" s="42" t="s">
        <v>63</v>
      </c>
      <c r="F175" s="64">
        <f>MAX(TREND(CHOOSE({1;2},F$31,F$39),CHOOSE({1;2},$R$27,$R$35),$C175)*(1+$G$19),0)</f>
        <v>643.16096606784913</v>
      </c>
      <c r="G175" s="65">
        <f>MAX(TREND(CHOOSE({1;2},G$31,G$39),CHOOSE({1;2},$R$27,$R$35),$C175)*(1+$G$19),0)</f>
        <v>628.31452903265961</v>
      </c>
      <c r="H175" s="65">
        <f>MAX(TREND(CHOOSE({1;2},H$31,H$39),CHOOSE({1;2},$R$27,$R$35),$C175)*(1+$G$19),0)</f>
        <v>623.38335712163428</v>
      </c>
      <c r="I175" s="65">
        <f>MAX(TREND(CHOOSE({1;2},I$31,I$39),CHOOSE({1;2},$R$27,$R$35),$C175)*(1+$G$19),0)</f>
        <v>622.36661180552403</v>
      </c>
      <c r="J175" s="65">
        <f>MAX(TREND(CHOOSE({1;2},J$31,J$39),CHOOSE({1;2},$R$27,$R$35),$C175)*(1+$G$19),0)</f>
        <v>625.04121490921409</v>
      </c>
      <c r="K175" s="65">
        <f>MAX(TREND(CHOOSE({1;2},K$31,K$39),CHOOSE({1;2},$R$27,$R$35),$C175)*(1+$G$19),0)</f>
        <v>627.14239565422065</v>
      </c>
      <c r="L175" s="65">
        <f>MAX(TREND(CHOOSE({1;2},L$31,L$39),CHOOSE({1;2},$R$27,$R$35),$C175)*(1+$G$19),0)</f>
        <v>634.84055959800378</v>
      </c>
      <c r="M175" s="65">
        <f>MAX(TREND(CHOOSE({1;2},M$31,M$39),CHOOSE({1;2},$R$27,$R$35),$C175)*(1+$G$19),0)</f>
        <v>622.97821122529365</v>
      </c>
      <c r="N175" s="65">
        <f>MAX(TREND(CHOOSE({1;2},N$31,N$39),CHOOSE({1;2},$R$27,$R$35),$C175)*(1+$G$19),0)</f>
        <v>665.49682393556384</v>
      </c>
      <c r="O175" s="66">
        <f t="shared" si="156"/>
        <v>665.49682393556384</v>
      </c>
      <c r="P175" s="66">
        <f t="shared" si="157"/>
        <v>665.49682393556384</v>
      </c>
      <c r="Q175" s="67">
        <f t="shared" si="158"/>
        <v>643.16096606784913</v>
      </c>
      <c r="R175" s="117">
        <f>FORECAST(C175,$F$9:$G$9,$F$5:$G$5)</f>
        <v>3.5699999999999994</v>
      </c>
    </row>
    <row r="176" spans="3:18" ht="16.5" thickBot="1">
      <c r="C176" s="98">
        <f t="shared" si="159"/>
        <v>2</v>
      </c>
      <c r="D176" s="96" t="str">
        <f t="shared" si="108"/>
        <v>TF-20</v>
      </c>
      <c r="E176" s="47" t="s">
        <v>65</v>
      </c>
      <c r="F176" s="104">
        <f>MAX(TREND(CHOOSE({1;2},F$62,F$32),CHOOSE({1;2},$Q$62,$R$32),$C176)*(1+$G$19),0)</f>
        <v>293.87420139697605</v>
      </c>
      <c r="G176" s="105">
        <f>F176</f>
        <v>293.87420139697605</v>
      </c>
      <c r="H176" s="105">
        <f t="shared" ref="H176:K176" si="160">G176</f>
        <v>293.87420139697605</v>
      </c>
      <c r="I176" s="105">
        <f t="shared" si="160"/>
        <v>293.87420139697605</v>
      </c>
      <c r="J176" s="105">
        <f t="shared" si="160"/>
        <v>293.87420139697605</v>
      </c>
      <c r="K176" s="105">
        <f t="shared" si="160"/>
        <v>293.87420139697605</v>
      </c>
      <c r="L176" s="105">
        <f t="shared" ref="L176" si="161">L$32</f>
        <v>0</v>
      </c>
      <c r="M176" s="105">
        <f>K176</f>
        <v>293.87420139697605</v>
      </c>
      <c r="N176" s="105">
        <f>M176</f>
        <v>293.87420139697605</v>
      </c>
      <c r="O176" s="106">
        <f t="shared" si="156"/>
        <v>293.87420139697605</v>
      </c>
      <c r="P176" s="106">
        <f t="shared" si="157"/>
        <v>293.87420139697605</v>
      </c>
      <c r="Q176" s="107">
        <f t="shared" si="158"/>
        <v>293.87420139697605</v>
      </c>
      <c r="R176" s="119">
        <f>FORECAST(C176,$F$11:$G$11,$F$5:$G$5)</f>
        <v>7</v>
      </c>
    </row>
    <row r="177" spans="3:18" ht="15.75">
      <c r="C177" s="93">
        <f>ROUND(C171+0.1,2)</f>
        <v>2.1</v>
      </c>
      <c r="D177" s="94" t="str">
        <f t="shared" si="108"/>
        <v>MT-21</v>
      </c>
      <c r="E177" s="35" t="s">
        <v>55</v>
      </c>
      <c r="F177" s="59">
        <f>MAX(TREND(CHOOSE({1;2},F$27,F$35),CHOOSE({1;2},$R$27,$R$35),$C177)*(1+$G$19),0)</f>
        <v>272.66790930916022</v>
      </c>
      <c r="G177" s="57">
        <f>MAX(TREND(CHOOSE({1;2},G$27,G$35),CHOOSE({1;2},$R$27,$R$35),$C177)*(1+$G$19),0)</f>
        <v>273.16625284450316</v>
      </c>
      <c r="H177" s="57">
        <f>MAX(TREND(CHOOSE({1;2},H$27,H$35),CHOOSE({1;2},$R$27,$R$35),$C177)*(1+$G$19),0)</f>
        <v>274.22072393254479</v>
      </c>
      <c r="I177" s="57">
        <f>MAX(TREND(CHOOSE({1;2},I$27,I$35),CHOOSE({1;2},$R$27,$R$35),$C177)*(1+$G$19),0)</f>
        <v>274.63840715113946</v>
      </c>
      <c r="J177" s="57">
        <f>MAX(TREND(CHOOSE({1;2},J$27,J$35),CHOOSE({1;2},$R$27,$R$35),$C177)*(1+$G$19),0)</f>
        <v>270.63151658133131</v>
      </c>
      <c r="K177" s="57">
        <f>MAX(TREND(CHOOSE({1;2},K$27,K$35),CHOOSE({1;2},$R$27,$R$35),$C177)*(1+$G$19),0)</f>
        <v>265.57539664327317</v>
      </c>
      <c r="L177" s="57">
        <f>MAX(TREND(CHOOSE({1;2},L$27,L$35),CHOOSE({1;2},$R$27,$R$35),$C177)*(1+$G$19),0)</f>
        <v>264.04589696090142</v>
      </c>
      <c r="M177" s="57">
        <f>MAX(TREND(CHOOSE({1;2},M$27,M$35),CHOOSE({1;2},$R$27,$R$35),$C177)*(1+$G$19),0)</f>
        <v>281.19334991832608</v>
      </c>
      <c r="N177" s="57">
        <f>MAX(TREND(CHOOSE({1;2},N$27,N$35),CHOOSE({1;2},$R$27,$R$35),$C177)*(1+$G$19),0)</f>
        <v>277.36006365913363</v>
      </c>
      <c r="O177" s="60">
        <f>N177</f>
        <v>277.36006365913363</v>
      </c>
      <c r="P177" s="60">
        <f>O177</f>
        <v>277.36006365913363</v>
      </c>
      <c r="Q177" s="61">
        <f>F177</f>
        <v>272.66790930916022</v>
      </c>
      <c r="R177" s="117">
        <f>FORECAST(C177,$G$7:$I$7,$G$5:$I$5)</f>
        <v>5.05</v>
      </c>
    </row>
    <row r="178" spans="3:18" ht="15.75">
      <c r="C178" s="97">
        <f>C177</f>
        <v>2.1</v>
      </c>
      <c r="D178" s="95" t="str">
        <f t="shared" si="108"/>
        <v>HT-21</v>
      </c>
      <c r="E178" s="42" t="s">
        <v>57</v>
      </c>
      <c r="F178" s="64">
        <f>MAX(TREND(CHOOSE({1;2},F$28,F$36),CHOOSE({1;2},$R$27,$R$35),$C178)*(1+$G$19),0)</f>
        <v>241.79640349910025</v>
      </c>
      <c r="G178" s="65">
        <f>MAX(TREND(CHOOSE({1;2},G$28,G$36),CHOOSE({1;2},$R$27,$R$35),$C178)*(1+$G$19),0)</f>
        <v>241.79640349910017</v>
      </c>
      <c r="H178" s="65">
        <f>MAX(TREND(CHOOSE({1;2},H$28,H$36),CHOOSE({1;2},$R$27,$R$35),$C178)*(1+$G$19),0)</f>
        <v>241.79640349910017</v>
      </c>
      <c r="I178" s="65">
        <f>MAX(TREND(CHOOSE({1;2},I$28,I$36),CHOOSE({1;2},$R$27,$R$35),$C178)*(1+$G$19),0)</f>
        <v>241.79640349910025</v>
      </c>
      <c r="J178" s="65">
        <f>MAX(TREND(CHOOSE({1;2},J$28,J$36),CHOOSE({1;2},$R$27,$R$35),$C178)*(1+$G$19),0)</f>
        <v>241.79640349910017</v>
      </c>
      <c r="K178" s="65">
        <f>MAX(TREND(CHOOSE({1;2},K$28,K$36),CHOOSE({1;2},$R$27,$R$35),$C178)*(1+$G$19),0)</f>
        <v>241.79640349910014</v>
      </c>
      <c r="L178" s="65">
        <f>MAX(TREND(CHOOSE({1;2},L$28,L$36),CHOOSE({1;2},$R$27,$R$35),$C178)*(1+$G$19),0)</f>
        <v>241.79640349910022</v>
      </c>
      <c r="M178" s="65">
        <f>MAX(TREND(CHOOSE({1;2},M$28,M$36),CHOOSE({1;2},$R$27,$R$35),$C178)*(1+$G$19),0)</f>
        <v>241.79640349910017</v>
      </c>
      <c r="N178" s="65">
        <f>MAX(TREND(CHOOSE({1;2},N$28,N$36),CHOOSE({1;2},$R$27,$R$35),$C178)*(1+$G$19),0)</f>
        <v>241.79640349910014</v>
      </c>
      <c r="O178" s="66">
        <f t="shared" ref="O178:O182" si="162">N178</f>
        <v>241.79640349910014</v>
      </c>
      <c r="P178" s="66">
        <f t="shared" ref="P178:P182" si="163">O178</f>
        <v>241.79640349910014</v>
      </c>
      <c r="Q178" s="67">
        <f t="shared" ref="Q178:Q182" si="164">F178</f>
        <v>241.79640349910025</v>
      </c>
      <c r="R178" s="117">
        <f>FORECAST(C178,$G$6:$I$6,$G$5:$I$5)</f>
        <v>4.0399999999999991</v>
      </c>
    </row>
    <row r="179" spans="3:18" ht="15.75">
      <c r="C179" s="97">
        <f t="shared" ref="C179:C182" si="165">C178</f>
        <v>2.1</v>
      </c>
      <c r="D179" s="95" t="str">
        <f t="shared" si="108"/>
        <v>RH-21</v>
      </c>
      <c r="E179" s="42" t="s">
        <v>59</v>
      </c>
      <c r="F179" s="64">
        <f>MAX(TREND(CHOOSE({1;2},F$29,F$37),CHOOSE({1;2},$R$27,$R$35),$C179)*(1+$G$19),0)</f>
        <v>0</v>
      </c>
      <c r="G179" s="65">
        <f>MAX(TREND(CHOOSE({1;2},G$29,G$37),CHOOSE({1;2},$R$27,$R$35),$C179)*(1+$G$19),0)</f>
        <v>0</v>
      </c>
      <c r="H179" s="65">
        <f>MAX(TREND(CHOOSE({1;2},H$29,H$37),CHOOSE({1;2},$R$27,$R$35),$C179)*(1+$G$19),0)</f>
        <v>0</v>
      </c>
      <c r="I179" s="65">
        <f>MAX(TREND(CHOOSE({1;2},I$29,I$37),CHOOSE({1;2},$R$27,$R$35),$C179)*(1+$G$19),0)</f>
        <v>0</v>
      </c>
      <c r="J179" s="65">
        <f>MAX(TREND(CHOOSE({1;2},J$29,J$37),CHOOSE({1;2},$R$27,$R$35),$C179)*(1+$G$19),0)</f>
        <v>0</v>
      </c>
      <c r="K179" s="65">
        <f>MAX(TREND(CHOOSE({1;2},K$29,K$37),CHOOSE({1;2},$R$27,$R$35),$C179)*(1+$G$19),0)</f>
        <v>0</v>
      </c>
      <c r="L179" s="65">
        <f>MAX(TREND(CHOOSE({1;2},L$29,L$37),CHOOSE({1;2},$R$27,$R$35),$C179)*(1+$G$19),0)</f>
        <v>0</v>
      </c>
      <c r="M179" s="65">
        <f>MAX(TREND(CHOOSE({1;2},M$29,M$37),CHOOSE({1;2},$R$27,$R$35),$C179)*(1+$G$19),0)</f>
        <v>0</v>
      </c>
      <c r="N179" s="65">
        <f>MAX(TREND(CHOOSE({1;2},N$29,N$37),CHOOSE({1;2},$R$27,$R$35),$C179)*(1+$G$19),0)</f>
        <v>0</v>
      </c>
      <c r="O179" s="66">
        <f t="shared" si="162"/>
        <v>0</v>
      </c>
      <c r="P179" s="66">
        <f t="shared" si="163"/>
        <v>0</v>
      </c>
      <c r="Q179" s="67">
        <f t="shared" si="164"/>
        <v>0</v>
      </c>
      <c r="R179" s="117">
        <f>FORECAST(C179,$G$8:$I$8,$G$5:$I$5)</f>
        <v>16</v>
      </c>
    </row>
    <row r="180" spans="3:18" ht="15.75">
      <c r="C180" s="97">
        <f t="shared" si="165"/>
        <v>2.1</v>
      </c>
      <c r="D180" s="95" t="str">
        <f t="shared" si="108"/>
        <v>LA-21</v>
      </c>
      <c r="E180" s="42" t="s">
        <v>61</v>
      </c>
      <c r="F180" s="64">
        <f>MAX(TREND(CHOOSE({1;2},F$30,F$38),CHOOSE({1;2},$R$27,$R$35),$C180)*(1+$G$19),0)</f>
        <v>715.74117961950913</v>
      </c>
      <c r="G180" s="65">
        <f>MAX(TREND(CHOOSE({1;2},G$30,G$38),CHOOSE({1;2},$R$27,$R$35),$C180)*(1+$G$19),0)</f>
        <v>718.09752970699071</v>
      </c>
      <c r="H180" s="65">
        <f>MAX(TREND(CHOOSE({1;2},H$30,H$38),CHOOSE({1;2},$R$27,$R$35),$C180)*(1+$G$19),0)</f>
        <v>716.58958704143868</v>
      </c>
      <c r="I180" s="65">
        <f>MAX(TREND(CHOOSE({1;2},I$30,I$38),CHOOSE({1;2},$R$27,$R$35),$C180)*(1+$G$19),0)</f>
        <v>715.26955077948787</v>
      </c>
      <c r="J180" s="65">
        <f>MAX(TREND(CHOOSE({1;2},J$30,J$38),CHOOSE({1;2},$R$27,$R$35),$C180)*(1+$G$19),0)</f>
        <v>717.85103746355344</v>
      </c>
      <c r="K180" s="65">
        <f>MAX(TREND(CHOOSE({1;2},K$30,K$38),CHOOSE({1;2},$R$27,$R$35),$C180)*(1+$G$19),0)</f>
        <v>719.48299563192711</v>
      </c>
      <c r="L180" s="65">
        <f>MAX(TREND(CHOOSE({1;2},L$30,L$38),CHOOSE({1;2},$R$27,$R$35),$C180)*(1+$G$19),0)</f>
        <v>717.19923609904299</v>
      </c>
      <c r="M180" s="65">
        <f>MAX(TREND(CHOOSE({1;2},M$30,M$38),CHOOSE({1;2},$R$27,$R$35),$C180)*(1+$G$19),0)</f>
        <v>715.81568866559689</v>
      </c>
      <c r="N180" s="65">
        <f>MAX(TREND(CHOOSE({1;2},N$30,N$38),CHOOSE({1;2},$R$27,$R$35),$C180)*(1+$G$19),0)</f>
        <v>726.44702545432449</v>
      </c>
      <c r="O180" s="66">
        <f t="shared" si="162"/>
        <v>726.44702545432449</v>
      </c>
      <c r="P180" s="66">
        <f t="shared" si="163"/>
        <v>726.44702545432449</v>
      </c>
      <c r="Q180" s="67">
        <f t="shared" si="164"/>
        <v>715.74117961950913</v>
      </c>
      <c r="R180" s="117">
        <f>FORECAST(C180,$G$10:$I$10,$G$5:$I$5)</f>
        <v>3.4255</v>
      </c>
    </row>
    <row r="181" spans="3:18" ht="15.75">
      <c r="C181" s="97">
        <f t="shared" si="165"/>
        <v>2.1</v>
      </c>
      <c r="D181" s="95" t="str">
        <f t="shared" si="108"/>
        <v>EM-21</v>
      </c>
      <c r="E181" s="42" t="s">
        <v>63</v>
      </c>
      <c r="F181" s="64">
        <f>MAX(TREND(CHOOSE({1;2},F$31,F$39),CHOOSE({1;2},$R$27,$R$35),$C181)*(1+$G$19),0)</f>
        <v>698.87546014313716</v>
      </c>
      <c r="G181" s="65">
        <f>MAX(TREND(CHOOSE({1;2},G$31,G$39),CHOOSE({1;2},$R$27,$R$35),$C181)*(1+$G$19),0)</f>
        <v>682.43254676121899</v>
      </c>
      <c r="H181" s="65">
        <f>MAX(TREND(CHOOSE({1;2},H$31,H$39),CHOOSE({1;2},$R$27,$R$35),$C181)*(1+$G$19),0)</f>
        <v>678.25132047783791</v>
      </c>
      <c r="I181" s="65">
        <f>MAX(TREND(CHOOSE({1;2},I$31,I$39),CHOOSE({1;2},$R$27,$R$35),$C181)*(1+$G$19),0)</f>
        <v>678.52656884376279</v>
      </c>
      <c r="J181" s="65">
        <f>MAX(TREND(CHOOSE({1;2},J$31,J$39),CHOOSE({1;2},$R$27,$R$35),$C181)*(1+$G$19),0)</f>
        <v>678.22348250322909</v>
      </c>
      <c r="K181" s="65">
        <f>MAX(TREND(CHOOSE({1;2},K$31,K$39),CHOOSE({1;2},$R$27,$R$35),$C181)*(1+$G$19),0)</f>
        <v>681.72695391778984</v>
      </c>
      <c r="L181" s="65">
        <f>MAX(TREND(CHOOSE({1;2},L$31,L$39),CHOOSE({1;2},$R$27,$R$35),$C181)*(1+$G$19),0)</f>
        <v>686.74081542742044</v>
      </c>
      <c r="M181" s="65">
        <f>MAX(TREND(CHOOSE({1;2},M$31,M$39),CHOOSE({1;2},$R$27,$R$35),$C181)*(1+$G$19),0)</f>
        <v>674.52314608592803</v>
      </c>
      <c r="N181" s="65">
        <f>MAX(TREND(CHOOSE({1;2},N$31,N$39),CHOOSE({1;2},$R$27,$R$35),$C181)*(1+$G$19),0)</f>
        <v>720.97135396268447</v>
      </c>
      <c r="O181" s="66">
        <f t="shared" si="162"/>
        <v>720.97135396268447</v>
      </c>
      <c r="P181" s="66">
        <f t="shared" si="163"/>
        <v>720.97135396268447</v>
      </c>
      <c r="Q181" s="67">
        <f t="shared" si="164"/>
        <v>698.87546014313716</v>
      </c>
      <c r="R181" s="117">
        <f>FORECAST(C181,$G$9:$I$9,$G$5:$I$5)</f>
        <v>3.5967750000000001</v>
      </c>
    </row>
    <row r="182" spans="3:18" ht="15.75">
      <c r="C182" s="98">
        <f t="shared" si="165"/>
        <v>2.1</v>
      </c>
      <c r="D182" s="96" t="str">
        <f t="shared" si="108"/>
        <v>TF-21</v>
      </c>
      <c r="E182" s="47" t="s">
        <v>65</v>
      </c>
      <c r="F182" s="104">
        <f>MAX(TREND(CHOOSE({1;2},F$62,F$32),CHOOSE({1;2},$Q$62,$R$32),$C182)*(1+$G$19),0)</f>
        <v>308.56791146682485</v>
      </c>
      <c r="G182" s="105">
        <f>F182</f>
        <v>308.56791146682485</v>
      </c>
      <c r="H182" s="105">
        <f t="shared" ref="H182:K182" si="166">G182</f>
        <v>308.56791146682485</v>
      </c>
      <c r="I182" s="105">
        <f t="shared" si="166"/>
        <v>308.56791146682485</v>
      </c>
      <c r="J182" s="105">
        <f t="shared" si="166"/>
        <v>308.56791146682485</v>
      </c>
      <c r="K182" s="105">
        <f t="shared" si="166"/>
        <v>308.56791146682485</v>
      </c>
      <c r="L182" s="105">
        <f t="shared" ref="L182" si="167">L$32</f>
        <v>0</v>
      </c>
      <c r="M182" s="105">
        <f>K182</f>
        <v>308.56791146682485</v>
      </c>
      <c r="N182" s="105">
        <f>M182</f>
        <v>308.56791146682485</v>
      </c>
      <c r="O182" s="106">
        <f t="shared" si="162"/>
        <v>308.56791146682485</v>
      </c>
      <c r="P182" s="106">
        <f t="shared" si="163"/>
        <v>308.56791146682485</v>
      </c>
      <c r="Q182" s="107">
        <f t="shared" si="164"/>
        <v>308.56791146682485</v>
      </c>
      <c r="R182" s="118">
        <f>FORECAST(C182,$G$11:$I$11,$G$5:$I$5)</f>
        <v>7.4</v>
      </c>
    </row>
    <row r="183" spans="3:18" ht="15.75">
      <c r="C183" s="93">
        <f>ROUND(C177+0.1,2)</f>
        <v>2.2000000000000002</v>
      </c>
      <c r="D183" s="94" t="str">
        <f t="shared" si="108"/>
        <v>MT-22</v>
      </c>
      <c r="E183" s="35" t="s">
        <v>55</v>
      </c>
      <c r="F183" s="59">
        <f>MAX(TREND(CHOOSE({1;2},F$27,F$35),CHOOSE({1;2},$R$27,$R$35),$C183)*(1+$G$19),0)</f>
        <v>291.75252825834212</v>
      </c>
      <c r="G183" s="57">
        <f>MAX(TREND(CHOOSE({1;2},G$27,G$35),CHOOSE({1;2},$R$27,$R$35),$C183)*(1+$G$19),0)</f>
        <v>292.08068922689455</v>
      </c>
      <c r="H183" s="57">
        <f>MAX(TREND(CHOOSE({1;2},H$27,H$35),CHOOSE({1;2},$R$27,$R$35),$C183)*(1+$G$19),0)</f>
        <v>293.29183705593607</v>
      </c>
      <c r="I183" s="57">
        <f>MAX(TREND(CHOOSE({1;2},I$27,I$35),CHOOSE({1;2},$R$27,$R$35),$C183)*(1+$G$19),0)</f>
        <v>293.56275747105627</v>
      </c>
      <c r="J183" s="57">
        <f>MAX(TREND(CHOOSE({1;2},J$27,J$35),CHOOSE({1;2},$R$27,$R$35),$C183)*(1+$G$19),0)</f>
        <v>289.26447497444286</v>
      </c>
      <c r="K183" s="57">
        <f>MAX(TREND(CHOOSE({1;2},K$27,K$35),CHOOSE({1;2},$R$27,$R$35),$C183)*(1+$G$19),0)</f>
        <v>283.83911856621501</v>
      </c>
      <c r="L183" s="57">
        <f>MAX(TREND(CHOOSE({1;2},L$27,L$35),CHOOSE({1;2},$R$27,$R$35),$C183)*(1+$G$19),0)</f>
        <v>282.19758469751702</v>
      </c>
      <c r="M183" s="57">
        <f>MAX(TREND(CHOOSE({1;2},M$27,M$35),CHOOSE({1;2},$R$27,$R$35),$C183)*(1+$G$19),0)</f>
        <v>300.59205954702873</v>
      </c>
      <c r="N183" s="57">
        <f>MAX(TREND(CHOOSE({1;2},N$27,N$35),CHOOSE({1;2},$R$27,$R$35),$C183)*(1+$G$19),0)</f>
        <v>296.48172316132332</v>
      </c>
      <c r="O183" s="60">
        <f>N183</f>
        <v>296.48172316132332</v>
      </c>
      <c r="P183" s="60">
        <f>O183</f>
        <v>296.48172316132332</v>
      </c>
      <c r="Q183" s="61">
        <f>F183</f>
        <v>291.75252825834212</v>
      </c>
      <c r="R183" s="115">
        <f>FORECAST(C183,$G$7:$I$7,$G$5:$I$5)</f>
        <v>5.0999999999999996</v>
      </c>
    </row>
    <row r="184" spans="3:18" ht="15.75">
      <c r="C184" s="97">
        <f>C183</f>
        <v>2.2000000000000002</v>
      </c>
      <c r="D184" s="95" t="str">
        <f t="shared" si="108"/>
        <v>HT-22</v>
      </c>
      <c r="E184" s="42" t="s">
        <v>57</v>
      </c>
      <c r="F184" s="64">
        <f>MAX(TREND(CHOOSE({1;2},F$28,F$36),CHOOSE({1;2},$R$27,$R$35),$C184)*(1+$G$19),0)</f>
        <v>256.23200967815103</v>
      </c>
      <c r="G184" s="65">
        <f>MAX(TREND(CHOOSE({1;2},G$28,G$36),CHOOSE({1;2},$R$27,$R$35),$C184)*(1+$G$19),0)</f>
        <v>256.23200967815097</v>
      </c>
      <c r="H184" s="65">
        <f>MAX(TREND(CHOOSE({1;2},H$28,H$36),CHOOSE({1;2},$R$27,$R$35),$C184)*(1+$G$19),0)</f>
        <v>256.23200967815097</v>
      </c>
      <c r="I184" s="65">
        <f>MAX(TREND(CHOOSE({1;2},I$28,I$36),CHOOSE({1;2},$R$27,$R$35),$C184)*(1+$G$19),0)</f>
        <v>256.23200967815103</v>
      </c>
      <c r="J184" s="65">
        <f>MAX(TREND(CHOOSE({1;2},J$28,J$36),CHOOSE({1;2},$R$27,$R$35),$C184)*(1+$G$19),0)</f>
        <v>256.23200967815097</v>
      </c>
      <c r="K184" s="65">
        <f>MAX(TREND(CHOOSE({1;2},K$28,K$36),CHOOSE({1;2},$R$27,$R$35),$C184)*(1+$G$19),0)</f>
        <v>256.23200967815092</v>
      </c>
      <c r="L184" s="65">
        <f>MAX(TREND(CHOOSE({1;2},L$28,L$36),CHOOSE({1;2},$R$27,$R$35),$C184)*(1+$G$19),0)</f>
        <v>256.23200967815103</v>
      </c>
      <c r="M184" s="65">
        <f>MAX(TREND(CHOOSE({1;2},M$28,M$36),CHOOSE({1;2},$R$27,$R$35),$C184)*(1+$G$19),0)</f>
        <v>256.23200967815097</v>
      </c>
      <c r="N184" s="65">
        <f>MAX(TREND(CHOOSE({1;2},N$28,N$36),CHOOSE({1;2},$R$27,$R$35),$C184)*(1+$G$19),0)</f>
        <v>256.23200967815092</v>
      </c>
      <c r="O184" s="66">
        <f t="shared" ref="O184:O188" si="168">N184</f>
        <v>256.23200967815092</v>
      </c>
      <c r="P184" s="66">
        <f t="shared" ref="P184:P188" si="169">O184</f>
        <v>256.23200967815092</v>
      </c>
      <c r="Q184" s="67">
        <f t="shared" ref="Q184:Q188" si="170">F184</f>
        <v>256.23200967815103</v>
      </c>
      <c r="R184" s="113">
        <f>FORECAST(C184,$G$6:$I$6,$G$5:$I$5)</f>
        <v>4.08</v>
      </c>
    </row>
    <row r="185" spans="3:18" ht="15.75">
      <c r="C185" s="97">
        <f t="shared" ref="C185:C188" si="171">C184</f>
        <v>2.2000000000000002</v>
      </c>
      <c r="D185" s="95" t="str">
        <f t="shared" si="108"/>
        <v>RH-22</v>
      </c>
      <c r="E185" s="42" t="s">
        <v>59</v>
      </c>
      <c r="F185" s="64">
        <f>MAX(TREND(CHOOSE({1;2},F$29,F$37),CHOOSE({1;2},$R$27,$R$35),$C185)*(1+$G$19),0)</f>
        <v>0</v>
      </c>
      <c r="G185" s="65">
        <f>MAX(TREND(CHOOSE({1;2},G$29,G$37),CHOOSE({1;2},$R$27,$R$35),$C185)*(1+$G$19),0)</f>
        <v>0</v>
      </c>
      <c r="H185" s="65">
        <f>MAX(TREND(CHOOSE({1;2},H$29,H$37),CHOOSE({1;2},$R$27,$R$35),$C185)*(1+$G$19),0)</f>
        <v>0</v>
      </c>
      <c r="I185" s="65">
        <f>MAX(TREND(CHOOSE({1;2},I$29,I$37),CHOOSE({1;2},$R$27,$R$35),$C185)*(1+$G$19),0)</f>
        <v>0</v>
      </c>
      <c r="J185" s="65">
        <f>MAX(TREND(CHOOSE({1;2},J$29,J$37),CHOOSE({1;2},$R$27,$R$35),$C185)*(1+$G$19),0)</f>
        <v>0</v>
      </c>
      <c r="K185" s="65">
        <f>MAX(TREND(CHOOSE({1;2},K$29,K$37),CHOOSE({1;2},$R$27,$R$35),$C185)*(1+$G$19),0)</f>
        <v>0</v>
      </c>
      <c r="L185" s="65">
        <f>MAX(TREND(CHOOSE({1;2},L$29,L$37),CHOOSE({1;2},$R$27,$R$35),$C185)*(1+$G$19),0)</f>
        <v>0</v>
      </c>
      <c r="M185" s="65">
        <f>MAX(TREND(CHOOSE({1;2},M$29,M$37),CHOOSE({1;2},$R$27,$R$35),$C185)*(1+$G$19),0)</f>
        <v>0</v>
      </c>
      <c r="N185" s="65">
        <f>MAX(TREND(CHOOSE({1;2},N$29,N$37),CHOOSE({1;2},$R$27,$R$35),$C185)*(1+$G$19),0)</f>
        <v>0</v>
      </c>
      <c r="O185" s="66">
        <f t="shared" si="168"/>
        <v>0</v>
      </c>
      <c r="P185" s="66">
        <f t="shared" si="169"/>
        <v>0</v>
      </c>
      <c r="Q185" s="67">
        <f t="shared" si="170"/>
        <v>0</v>
      </c>
      <c r="R185" s="113">
        <f>FORECAST(C185,$G$8:$I$8,$G$5:$I$5)</f>
        <v>16</v>
      </c>
    </row>
    <row r="186" spans="3:18" ht="15.75">
      <c r="C186" s="97">
        <f t="shared" si="171"/>
        <v>2.2000000000000002</v>
      </c>
      <c r="D186" s="95" t="str">
        <f t="shared" si="108"/>
        <v>LA-22</v>
      </c>
      <c r="E186" s="42" t="s">
        <v>61</v>
      </c>
      <c r="F186" s="64">
        <f>MAX(TREND(CHOOSE({1;2},F$30,F$38),CHOOSE({1;2},$R$27,$R$35),$C186)*(1+$G$19),0)</f>
        <v>771.2958345570554</v>
      </c>
      <c r="G186" s="65">
        <f>MAX(TREND(CHOOSE({1;2},G$30,G$38),CHOOSE({1;2},$R$27,$R$35),$C186)*(1+$G$19),0)</f>
        <v>774.04053383227085</v>
      </c>
      <c r="H186" s="65">
        <f>MAX(TREND(CHOOSE({1;2},H$30,H$38),CHOOSE({1;2},$R$27,$R$35),$C186)*(1+$G$19),0)</f>
        <v>772.28407590064432</v>
      </c>
      <c r="I186" s="65">
        <f>MAX(TREND(CHOOSE({1;2},I$30,I$38),CHOOSE({1;2},$R$27,$R$35),$C186)*(1+$G$19),0)</f>
        <v>770.74646822381067</v>
      </c>
      <c r="J186" s="65">
        <f>MAX(TREND(CHOOSE({1;2},J$30,J$38),CHOOSE({1;2},$R$27,$R$35),$C186)*(1+$G$19),0)</f>
        <v>773.75342064421545</v>
      </c>
      <c r="K186" s="65">
        <f>MAX(TREND(CHOOSE({1;2},K$30,K$38),CHOOSE({1;2},$R$27,$R$35),$C186)*(1+$G$19),0)</f>
        <v>775.65430429217429</v>
      </c>
      <c r="L186" s="65">
        <f>MAX(TREND(CHOOSE({1;2},L$30,L$38),CHOOSE({1;2},$R$27,$R$35),$C186)*(1+$G$19),0)</f>
        <v>772.9942012070062</v>
      </c>
      <c r="M186" s="65">
        <f>MAX(TREND(CHOOSE({1;2},M$30,M$38),CHOOSE({1;2},$R$27,$R$35),$C186)*(1+$G$19),0)</f>
        <v>771.38262449938895</v>
      </c>
      <c r="N186" s="65">
        <f>MAX(TREND(CHOOSE({1;2},N$30,N$38),CHOOSE({1;2},$R$27,$R$35),$C186)*(1+$G$19),0)</f>
        <v>783.76551336403452</v>
      </c>
      <c r="O186" s="66">
        <f t="shared" si="168"/>
        <v>783.76551336403452</v>
      </c>
      <c r="P186" s="66">
        <f t="shared" si="169"/>
        <v>783.76551336403452</v>
      </c>
      <c r="Q186" s="67">
        <f t="shared" si="170"/>
        <v>771.2958345570554</v>
      </c>
      <c r="R186" s="113">
        <f>FORECAST(C186,$G$10:$I$10,$G$5:$I$5)</f>
        <v>3.4510000000000001</v>
      </c>
    </row>
    <row r="187" spans="3:18" ht="15.75">
      <c r="C187" s="97">
        <f t="shared" si="171"/>
        <v>2.2000000000000002</v>
      </c>
      <c r="D187" s="95" t="str">
        <f t="shared" si="108"/>
        <v>EM-22</v>
      </c>
      <c r="E187" s="42" t="s">
        <v>63</v>
      </c>
      <c r="F187" s="64">
        <f>MAX(TREND(CHOOSE({1;2},F$31,F$39),CHOOSE({1;2},$R$27,$R$35),$C187)*(1+$G$19),0)</f>
        <v>754.58995421842508</v>
      </c>
      <c r="G187" s="65">
        <f>MAX(TREND(CHOOSE({1;2},G$31,G$39),CHOOSE({1;2},$R$27,$R$35),$C187)*(1+$G$19),0)</f>
        <v>736.55056448977848</v>
      </c>
      <c r="H187" s="65">
        <f>MAX(TREND(CHOOSE({1;2},H$31,H$39),CHOOSE({1;2},$R$27,$R$35),$C187)*(1+$G$19),0)</f>
        <v>733.11928383404154</v>
      </c>
      <c r="I187" s="65">
        <f>MAX(TREND(CHOOSE({1;2},I$31,I$39),CHOOSE({1;2},$R$27,$R$35),$C187)*(1+$G$19),0)</f>
        <v>734.68652588200155</v>
      </c>
      <c r="J187" s="65">
        <f>MAX(TREND(CHOOSE({1;2},J$31,J$39),CHOOSE({1;2},$R$27,$R$35),$C187)*(1+$G$19),0)</f>
        <v>731.40575009724387</v>
      </c>
      <c r="K187" s="65">
        <f>MAX(TREND(CHOOSE({1;2},K$31,K$39),CHOOSE({1;2},$R$27,$R$35),$C187)*(1+$G$19),0)</f>
        <v>736.31151218135892</v>
      </c>
      <c r="L187" s="65">
        <f>MAX(TREND(CHOOSE({1;2},L$31,L$39),CHOOSE({1;2},$R$27,$R$35),$C187)*(1+$G$19),0)</f>
        <v>738.64107125683711</v>
      </c>
      <c r="M187" s="65">
        <f>MAX(TREND(CHOOSE({1;2},M$31,M$39),CHOOSE({1;2},$R$27,$R$35),$C187)*(1+$G$19),0)</f>
        <v>726.06808094656242</v>
      </c>
      <c r="N187" s="65">
        <f>MAX(TREND(CHOOSE({1;2},N$31,N$39),CHOOSE({1;2},$R$27,$R$35),$C187)*(1+$G$19),0)</f>
        <v>776.44588398980522</v>
      </c>
      <c r="O187" s="66">
        <f t="shared" si="168"/>
        <v>776.44588398980522</v>
      </c>
      <c r="P187" s="66">
        <f t="shared" si="169"/>
        <v>776.44588398980522</v>
      </c>
      <c r="Q187" s="67">
        <f t="shared" si="170"/>
        <v>754.58995421842508</v>
      </c>
      <c r="R187" s="113">
        <f>FORECAST(C187,$G$9:$I$9,$G$5:$I$5)</f>
        <v>3.6235499999999998</v>
      </c>
    </row>
    <row r="188" spans="3:18" ht="15.75">
      <c r="C188" s="98">
        <f t="shared" si="171"/>
        <v>2.2000000000000002</v>
      </c>
      <c r="D188" s="96" t="str">
        <f t="shared" si="108"/>
        <v>TF-22</v>
      </c>
      <c r="E188" s="47" t="s">
        <v>65</v>
      </c>
      <c r="F188" s="104">
        <f>MAX(TREND(CHOOSE({1;2},F$62,F$32),CHOOSE({1;2},$Q$62,$R$32),$C188)*(1+$G$19),0)</f>
        <v>323.26162153667366</v>
      </c>
      <c r="G188" s="105">
        <f>F188</f>
        <v>323.26162153667366</v>
      </c>
      <c r="H188" s="105">
        <f t="shared" ref="H188:K188" si="172">G188</f>
        <v>323.26162153667366</v>
      </c>
      <c r="I188" s="105">
        <f t="shared" si="172"/>
        <v>323.26162153667366</v>
      </c>
      <c r="J188" s="105">
        <f t="shared" si="172"/>
        <v>323.26162153667366</v>
      </c>
      <c r="K188" s="105">
        <f t="shared" si="172"/>
        <v>323.26162153667366</v>
      </c>
      <c r="L188" s="105">
        <f t="shared" ref="L188" si="173">L$32</f>
        <v>0</v>
      </c>
      <c r="M188" s="105">
        <f>K188</f>
        <v>323.26162153667366</v>
      </c>
      <c r="N188" s="105">
        <f>M188</f>
        <v>323.26162153667366</v>
      </c>
      <c r="O188" s="106">
        <f t="shared" si="168"/>
        <v>323.26162153667366</v>
      </c>
      <c r="P188" s="106">
        <f t="shared" si="169"/>
        <v>323.26162153667366</v>
      </c>
      <c r="Q188" s="107">
        <f t="shared" si="170"/>
        <v>323.26162153667366</v>
      </c>
      <c r="R188" s="114">
        <f>FORECAST(C188,$G$11:$I$11,$G$5:$I$5)</f>
        <v>7.8000000000000007</v>
      </c>
    </row>
    <row r="189" spans="3:18" ht="15.75">
      <c r="C189" s="93">
        <f>ROUND(C183+0.1,2)</f>
        <v>2.2999999999999998</v>
      </c>
      <c r="D189" s="94" t="str">
        <f t="shared" si="108"/>
        <v>MT-23</v>
      </c>
      <c r="E189" s="35" t="s">
        <v>55</v>
      </c>
      <c r="F189" s="59">
        <f>MAX(TREND(CHOOSE({1;2},F$27,F$35),CHOOSE({1;2},$R$27,$R$35),$C189)*(1+$G$19),0)</f>
        <v>310.83714720752397</v>
      </c>
      <c r="G189" s="57">
        <f>MAX(TREND(CHOOSE({1;2},G$27,G$35),CHOOSE({1;2},$R$27,$R$35),$C189)*(1+$G$19),0)</f>
        <v>310.99512560928576</v>
      </c>
      <c r="H189" s="57">
        <f>MAX(TREND(CHOOSE({1;2},H$27,H$35),CHOOSE({1;2},$R$27,$R$35),$C189)*(1+$G$19),0)</f>
        <v>312.3629501793273</v>
      </c>
      <c r="I189" s="57">
        <f>MAX(TREND(CHOOSE({1;2},I$27,I$35),CHOOSE({1;2},$R$27,$R$35),$C189)*(1+$G$19),0)</f>
        <v>312.48710779097291</v>
      </c>
      <c r="J189" s="57">
        <f>MAX(TREND(CHOOSE({1;2},J$27,J$35),CHOOSE({1;2},$R$27,$R$35),$C189)*(1+$G$19),0)</f>
        <v>307.89743336755424</v>
      </c>
      <c r="K189" s="57">
        <f>MAX(TREND(CHOOSE({1;2},K$27,K$35),CHOOSE({1;2},$R$27,$R$35),$C189)*(1+$G$19),0)</f>
        <v>302.1028404891569</v>
      </c>
      <c r="L189" s="57">
        <f>MAX(TREND(CHOOSE({1;2},L$27,L$35),CHOOSE({1;2},$R$27,$R$35),$C189)*(1+$G$19),0)</f>
        <v>300.3492724341325</v>
      </c>
      <c r="M189" s="57">
        <f>MAX(TREND(CHOOSE({1;2},M$27,M$35),CHOOSE({1;2},$R$27,$R$35),$C189)*(1+$G$19),0)</f>
        <v>319.99076917573126</v>
      </c>
      <c r="N189" s="57">
        <f>MAX(TREND(CHOOSE({1;2},N$27,N$35),CHOOSE({1;2},$R$27,$R$35),$C189)*(1+$G$19),0)</f>
        <v>315.60338266351295</v>
      </c>
      <c r="O189" s="60">
        <f>N189</f>
        <v>315.60338266351295</v>
      </c>
      <c r="P189" s="60">
        <f>O189</f>
        <v>315.60338266351295</v>
      </c>
      <c r="Q189" s="61">
        <f>F189</f>
        <v>310.83714720752397</v>
      </c>
      <c r="R189" s="115">
        <f>FORECAST(C189,$G$7:$I$7,$G$5:$I$5)</f>
        <v>5.15</v>
      </c>
    </row>
    <row r="190" spans="3:18" ht="15.75">
      <c r="C190" s="97">
        <f>C189</f>
        <v>2.2999999999999998</v>
      </c>
      <c r="D190" s="95" t="str">
        <f t="shared" si="108"/>
        <v>HT-23</v>
      </c>
      <c r="E190" s="42" t="s">
        <v>57</v>
      </c>
      <c r="F190" s="64">
        <f>MAX(TREND(CHOOSE({1;2},F$28,F$36),CHOOSE({1;2},$R$27,$R$35),$C190)*(1+$G$19),0)</f>
        <v>270.66761585720172</v>
      </c>
      <c r="G190" s="65">
        <f>MAX(TREND(CHOOSE({1;2},G$28,G$36),CHOOSE({1;2},$R$27,$R$35),$C190)*(1+$G$19),0)</f>
        <v>270.66761585720167</v>
      </c>
      <c r="H190" s="65">
        <f>MAX(TREND(CHOOSE({1;2},H$28,H$36),CHOOSE({1;2},$R$27,$R$35),$C190)*(1+$G$19),0)</f>
        <v>270.66761585720167</v>
      </c>
      <c r="I190" s="65">
        <f>MAX(TREND(CHOOSE({1;2},I$28,I$36),CHOOSE({1;2},$R$27,$R$35),$C190)*(1+$G$19),0)</f>
        <v>270.66761585720172</v>
      </c>
      <c r="J190" s="65">
        <f>MAX(TREND(CHOOSE({1;2},J$28,J$36),CHOOSE({1;2},$R$27,$R$35),$C190)*(1+$G$19),0)</f>
        <v>270.66761585720167</v>
      </c>
      <c r="K190" s="65">
        <f>MAX(TREND(CHOOSE({1;2},K$28,K$36),CHOOSE({1;2},$R$27,$R$35),$C190)*(1+$G$19),0)</f>
        <v>270.66761585720161</v>
      </c>
      <c r="L190" s="65">
        <f>MAX(TREND(CHOOSE({1;2},L$28,L$36),CHOOSE({1;2},$R$27,$R$35),$C190)*(1+$G$19),0)</f>
        <v>270.66761585720172</v>
      </c>
      <c r="M190" s="65">
        <f>MAX(TREND(CHOOSE({1;2},M$28,M$36),CHOOSE({1;2},$R$27,$R$35),$C190)*(1+$G$19),0)</f>
        <v>270.66761585720167</v>
      </c>
      <c r="N190" s="65">
        <f>MAX(TREND(CHOOSE({1;2},N$28,N$36),CHOOSE({1;2},$R$27,$R$35),$C190)*(1+$G$19),0)</f>
        <v>270.66761585720161</v>
      </c>
      <c r="O190" s="66">
        <f t="shared" ref="O190:O194" si="174">N190</f>
        <v>270.66761585720161</v>
      </c>
      <c r="P190" s="66">
        <f t="shared" ref="P190:P194" si="175">O190</f>
        <v>270.66761585720161</v>
      </c>
      <c r="Q190" s="67">
        <f t="shared" ref="Q190:Q194" si="176">F190</f>
        <v>270.66761585720172</v>
      </c>
      <c r="R190" s="113">
        <f>FORECAST(C190,$G$6:$I$6,$G$5:$I$5)</f>
        <v>4.1199999999999992</v>
      </c>
    </row>
    <row r="191" spans="3:18" ht="15.75">
      <c r="C191" s="97">
        <f t="shared" ref="C191:C194" si="177">C190</f>
        <v>2.2999999999999998</v>
      </c>
      <c r="D191" s="95" t="str">
        <f t="shared" si="108"/>
        <v>RH-23</v>
      </c>
      <c r="E191" s="42" t="s">
        <v>59</v>
      </c>
      <c r="F191" s="64">
        <f>MAX(TREND(CHOOSE({1;2},F$29,F$37),CHOOSE({1;2},$R$27,$R$35),$C191)*(1+$G$19),0)</f>
        <v>0</v>
      </c>
      <c r="G191" s="65">
        <f>MAX(TREND(CHOOSE({1;2},G$29,G$37),CHOOSE({1;2},$R$27,$R$35),$C191)*(1+$G$19),0)</f>
        <v>0</v>
      </c>
      <c r="H191" s="65">
        <f>MAX(TREND(CHOOSE({1;2},H$29,H$37),CHOOSE({1;2},$R$27,$R$35),$C191)*(1+$G$19),0)</f>
        <v>0</v>
      </c>
      <c r="I191" s="65">
        <f>MAX(TREND(CHOOSE({1;2},I$29,I$37),CHOOSE({1;2},$R$27,$R$35),$C191)*(1+$G$19),0)</f>
        <v>0</v>
      </c>
      <c r="J191" s="65">
        <f>MAX(TREND(CHOOSE({1;2},J$29,J$37),CHOOSE({1;2},$R$27,$R$35),$C191)*(1+$G$19),0)</f>
        <v>0</v>
      </c>
      <c r="K191" s="65">
        <f>MAX(TREND(CHOOSE({1;2},K$29,K$37),CHOOSE({1;2},$R$27,$R$35),$C191)*(1+$G$19),0)</f>
        <v>0</v>
      </c>
      <c r="L191" s="65">
        <f>MAX(TREND(CHOOSE({1;2},L$29,L$37),CHOOSE({1;2},$R$27,$R$35),$C191)*(1+$G$19),0)</f>
        <v>0</v>
      </c>
      <c r="M191" s="65">
        <f>MAX(TREND(CHOOSE({1;2},M$29,M$37),CHOOSE({1;2},$R$27,$R$35),$C191)*(1+$G$19),0)</f>
        <v>0</v>
      </c>
      <c r="N191" s="65">
        <f>MAX(TREND(CHOOSE({1;2},N$29,N$37),CHOOSE({1;2},$R$27,$R$35),$C191)*(1+$G$19),0)</f>
        <v>0</v>
      </c>
      <c r="O191" s="66">
        <f t="shared" si="174"/>
        <v>0</v>
      </c>
      <c r="P191" s="66">
        <f t="shared" si="175"/>
        <v>0</v>
      </c>
      <c r="Q191" s="67">
        <f t="shared" si="176"/>
        <v>0</v>
      </c>
      <c r="R191" s="113">
        <f>FORECAST(C191,$G$8:$I$8,$G$5:$I$5)</f>
        <v>16</v>
      </c>
    </row>
    <row r="192" spans="3:18" ht="15.75">
      <c r="C192" s="97">
        <f t="shared" si="177"/>
        <v>2.2999999999999998</v>
      </c>
      <c r="D192" s="95" t="str">
        <f t="shared" ref="D192:D255" si="178">LEFT(D186,2)&amp;"-"&amp;TEXT($C192*10,"00")</f>
        <v>LA-23</v>
      </c>
      <c r="E192" s="42" t="s">
        <v>61</v>
      </c>
      <c r="F192" s="64">
        <f>MAX(TREND(CHOOSE({1;2},F$30,F$38),CHOOSE({1;2},$R$27,$R$35),$C192)*(1+$G$19),0)</f>
        <v>826.85048949460133</v>
      </c>
      <c r="G192" s="65">
        <f>MAX(TREND(CHOOSE({1;2},G$30,G$38),CHOOSE({1;2},$R$27,$R$35),$C192)*(1+$G$19),0)</f>
        <v>829.98353795755111</v>
      </c>
      <c r="H192" s="65">
        <f>MAX(TREND(CHOOSE({1;2},H$30,H$38),CHOOSE({1;2},$R$27,$R$35),$C192)*(1+$G$19),0)</f>
        <v>827.97856475984963</v>
      </c>
      <c r="I192" s="65">
        <f>MAX(TREND(CHOOSE({1;2},I$30,I$38),CHOOSE({1;2},$R$27,$R$35),$C192)*(1+$G$19),0)</f>
        <v>826.22338566813312</v>
      </c>
      <c r="J192" s="65">
        <f>MAX(TREND(CHOOSE({1;2},J$30,J$38),CHOOSE({1;2},$R$27,$R$35),$C192)*(1+$G$19),0)</f>
        <v>829.6558038248769</v>
      </c>
      <c r="K192" s="65">
        <f>MAX(TREND(CHOOSE({1;2},K$30,K$38),CHOOSE({1;2},$R$27,$R$35),$C192)*(1+$G$19),0)</f>
        <v>831.82561295242135</v>
      </c>
      <c r="L192" s="65">
        <f>MAX(TREND(CHOOSE({1;2},L$30,L$38),CHOOSE({1;2},$R$27,$R$35),$C192)*(1+$G$19),0)</f>
        <v>828.78916631496895</v>
      </c>
      <c r="M192" s="65">
        <f>MAX(TREND(CHOOSE({1;2},M$30,M$38),CHOOSE({1;2},$R$27,$R$35),$C192)*(1+$G$19),0)</f>
        <v>826.94956033318067</v>
      </c>
      <c r="N192" s="65">
        <f>MAX(TREND(CHOOSE({1;2},N$30,N$38),CHOOSE({1;2},$R$27,$R$35),$C192)*(1+$G$19),0)</f>
        <v>841.08400127374432</v>
      </c>
      <c r="O192" s="66">
        <f t="shared" si="174"/>
        <v>841.08400127374432</v>
      </c>
      <c r="P192" s="66">
        <f t="shared" si="175"/>
        <v>841.08400127374432</v>
      </c>
      <c r="Q192" s="67">
        <f t="shared" si="176"/>
        <v>826.85048949460133</v>
      </c>
      <c r="R192" s="113">
        <f>FORECAST(C192,$G$10:$I$10,$G$5:$I$5)</f>
        <v>3.4764999999999997</v>
      </c>
    </row>
    <row r="193" spans="3:18" ht="15.75">
      <c r="C193" s="97">
        <f t="shared" si="177"/>
        <v>2.2999999999999998</v>
      </c>
      <c r="D193" s="95" t="str">
        <f t="shared" si="178"/>
        <v>EM-23</v>
      </c>
      <c r="E193" s="42" t="s">
        <v>63</v>
      </c>
      <c r="F193" s="64">
        <f>MAX(TREND(CHOOSE({1;2},F$31,F$39),CHOOSE({1;2},$R$27,$R$35),$C193)*(1+$G$19),0)</f>
        <v>810.30444829371288</v>
      </c>
      <c r="G193" s="65">
        <f>MAX(TREND(CHOOSE({1;2},G$31,G$39),CHOOSE({1;2},$R$27,$R$35),$C193)*(1+$G$19),0)</f>
        <v>790.66858221833763</v>
      </c>
      <c r="H193" s="65">
        <f>MAX(TREND(CHOOSE({1;2},H$31,H$39),CHOOSE({1;2},$R$27,$R$35),$C193)*(1+$G$19),0)</f>
        <v>787.98724719024494</v>
      </c>
      <c r="I193" s="65">
        <f>MAX(TREND(CHOOSE({1;2},I$31,I$39),CHOOSE({1;2},$R$27,$R$35),$C193)*(1+$G$19),0)</f>
        <v>790.84648292023996</v>
      </c>
      <c r="J193" s="65">
        <f>MAX(TREND(CHOOSE({1;2},J$31,J$39),CHOOSE({1;2},$R$27,$R$35),$C193)*(1+$G$19),0)</f>
        <v>784.58801769125864</v>
      </c>
      <c r="K193" s="65">
        <f>MAX(TREND(CHOOSE({1;2},K$31,K$39),CHOOSE({1;2},$R$27,$R$35),$C193)*(1+$G$19),0)</f>
        <v>790.89607044492789</v>
      </c>
      <c r="L193" s="65">
        <f>MAX(TREND(CHOOSE({1;2},L$31,L$39),CHOOSE({1;2},$R$27,$R$35),$C193)*(1+$G$19),0)</f>
        <v>790.54132708625355</v>
      </c>
      <c r="M193" s="65">
        <f>MAX(TREND(CHOOSE({1;2},M$31,M$39),CHOOSE({1;2},$R$27,$R$35),$C193)*(1+$G$19),0)</f>
        <v>777.61301580719646</v>
      </c>
      <c r="N193" s="65">
        <f>MAX(TREND(CHOOSE({1;2},N$31,N$39),CHOOSE({1;2},$R$27,$R$35),$C193)*(1+$G$19),0)</f>
        <v>831.92041401692563</v>
      </c>
      <c r="O193" s="66">
        <f t="shared" si="174"/>
        <v>831.92041401692563</v>
      </c>
      <c r="P193" s="66">
        <f t="shared" si="175"/>
        <v>831.92041401692563</v>
      </c>
      <c r="Q193" s="67">
        <f t="shared" si="176"/>
        <v>810.30444829371288</v>
      </c>
      <c r="R193" s="113">
        <f>FORECAST(C193,$G$9:$I$9,$G$5:$I$5)</f>
        <v>3.6503249999999996</v>
      </c>
    </row>
    <row r="194" spans="3:18" ht="15.75">
      <c r="C194" s="98">
        <f t="shared" si="177"/>
        <v>2.2999999999999998</v>
      </c>
      <c r="D194" s="96" t="str">
        <f t="shared" si="178"/>
        <v>TF-23</v>
      </c>
      <c r="E194" s="47" t="s">
        <v>65</v>
      </c>
      <c r="F194" s="104">
        <f>MAX(TREND(CHOOSE({1;2},F$62,F$32),CHOOSE({1;2},$Q$62,$R$32),$C194)*(1+$G$19),0)</f>
        <v>337.95533160652241</v>
      </c>
      <c r="G194" s="105">
        <f>F194</f>
        <v>337.95533160652241</v>
      </c>
      <c r="H194" s="105">
        <f t="shared" ref="H194:K194" si="179">G194</f>
        <v>337.95533160652241</v>
      </c>
      <c r="I194" s="105">
        <f t="shared" si="179"/>
        <v>337.95533160652241</v>
      </c>
      <c r="J194" s="105">
        <f t="shared" si="179"/>
        <v>337.95533160652241</v>
      </c>
      <c r="K194" s="105">
        <f t="shared" si="179"/>
        <v>337.95533160652241</v>
      </c>
      <c r="L194" s="105">
        <f t="shared" ref="L194" si="180">L$32</f>
        <v>0</v>
      </c>
      <c r="M194" s="105">
        <f>K194</f>
        <v>337.95533160652241</v>
      </c>
      <c r="N194" s="105">
        <f>M194</f>
        <v>337.95533160652241</v>
      </c>
      <c r="O194" s="106">
        <f t="shared" si="174"/>
        <v>337.95533160652241</v>
      </c>
      <c r="P194" s="106">
        <f t="shared" si="175"/>
        <v>337.95533160652241</v>
      </c>
      <c r="Q194" s="107">
        <f t="shared" si="176"/>
        <v>337.95533160652241</v>
      </c>
      <c r="R194" s="114">
        <f>FORECAST(C194,$G$11:$I$11,$G$5:$I$5)</f>
        <v>8.1999999999999993</v>
      </c>
    </row>
    <row r="195" spans="3:18" ht="15.75">
      <c r="C195" s="93">
        <f>ROUND(C189+0.1,2)</f>
        <v>2.4</v>
      </c>
      <c r="D195" s="94" t="str">
        <f t="shared" si="178"/>
        <v>MT-24</v>
      </c>
      <c r="E195" s="35" t="s">
        <v>55</v>
      </c>
      <c r="F195" s="59">
        <f>MAX(TREND(CHOOSE({1;2},F$27,F$35),CHOOSE({1;2},$R$27,$R$35),$C195)*(1+$G$19),0)</f>
        <v>329.92176615670593</v>
      </c>
      <c r="G195" s="57">
        <f>MAX(TREND(CHOOSE({1;2},G$27,G$35),CHOOSE({1;2},$R$27,$R$35),$C195)*(1+$G$19),0)</f>
        <v>329.90956199167704</v>
      </c>
      <c r="H195" s="57">
        <f>MAX(TREND(CHOOSE({1;2},H$27,H$35),CHOOSE({1;2},$R$27,$R$35),$C195)*(1+$G$19),0)</f>
        <v>331.43406330271858</v>
      </c>
      <c r="I195" s="57">
        <f>MAX(TREND(CHOOSE({1;2},I$27,I$35),CHOOSE({1;2},$R$27,$R$35),$C195)*(1+$G$19),0)</f>
        <v>331.41145811088967</v>
      </c>
      <c r="J195" s="57">
        <f>MAX(TREND(CHOOSE({1;2},J$27,J$35),CHOOSE({1;2},$R$27,$R$35),$C195)*(1+$G$19),0)</f>
        <v>326.53039176066574</v>
      </c>
      <c r="K195" s="57">
        <f>MAX(TREND(CHOOSE({1;2},K$27,K$35),CHOOSE({1;2},$R$27,$R$35),$C195)*(1+$G$19),0)</f>
        <v>320.36656241209874</v>
      </c>
      <c r="L195" s="57">
        <f>MAX(TREND(CHOOSE({1;2},L$27,L$35),CHOOSE({1;2},$R$27,$R$35),$C195)*(1+$G$19),0)</f>
        <v>318.5009601707481</v>
      </c>
      <c r="M195" s="57">
        <f>MAX(TREND(CHOOSE({1;2},M$27,M$35),CHOOSE({1;2},$R$27,$R$35),$C195)*(1+$G$19),0)</f>
        <v>339.38947880443391</v>
      </c>
      <c r="N195" s="57">
        <f>MAX(TREND(CHOOSE({1;2},N$27,N$35),CHOOSE({1;2},$R$27,$R$35),$C195)*(1+$G$19),0)</f>
        <v>334.72504216570269</v>
      </c>
      <c r="O195" s="60">
        <f>N195</f>
        <v>334.72504216570269</v>
      </c>
      <c r="P195" s="60">
        <f>O195</f>
        <v>334.72504216570269</v>
      </c>
      <c r="Q195" s="61">
        <f>F195</f>
        <v>329.92176615670593</v>
      </c>
      <c r="R195" s="115">
        <f>FORECAST(C195,$G$7:$I$7,$G$5:$I$5)</f>
        <v>5.2</v>
      </c>
    </row>
    <row r="196" spans="3:18" ht="15.75">
      <c r="C196" s="97">
        <f>C195</f>
        <v>2.4</v>
      </c>
      <c r="D196" s="95" t="str">
        <f t="shared" si="178"/>
        <v>HT-24</v>
      </c>
      <c r="E196" s="42" t="s">
        <v>57</v>
      </c>
      <c r="F196" s="64">
        <f>MAX(TREND(CHOOSE({1;2},F$28,F$36),CHOOSE({1;2},$R$27,$R$35),$C196)*(1+$G$19),0)</f>
        <v>285.10322203625248</v>
      </c>
      <c r="G196" s="65">
        <f>MAX(TREND(CHOOSE({1;2},G$28,G$36),CHOOSE({1;2},$R$27,$R$35),$C196)*(1+$G$19),0)</f>
        <v>285.10322203625242</v>
      </c>
      <c r="H196" s="65">
        <f>MAX(TREND(CHOOSE({1;2},H$28,H$36),CHOOSE({1;2},$R$27,$R$35),$C196)*(1+$G$19),0)</f>
        <v>285.10322203625242</v>
      </c>
      <c r="I196" s="65">
        <f>MAX(TREND(CHOOSE({1;2},I$28,I$36),CHOOSE({1;2},$R$27,$R$35),$C196)*(1+$G$19),0)</f>
        <v>285.10322203625248</v>
      </c>
      <c r="J196" s="65">
        <f>MAX(TREND(CHOOSE({1;2},J$28,J$36),CHOOSE({1;2},$R$27,$R$35),$C196)*(1+$G$19),0)</f>
        <v>285.10322203625242</v>
      </c>
      <c r="K196" s="65">
        <f>MAX(TREND(CHOOSE({1;2},K$28,K$36),CHOOSE({1;2},$R$27,$R$35),$C196)*(1+$G$19),0)</f>
        <v>285.10322203625248</v>
      </c>
      <c r="L196" s="65">
        <f>MAX(TREND(CHOOSE({1;2},L$28,L$36),CHOOSE({1;2},$R$27,$R$35),$C196)*(1+$G$19),0)</f>
        <v>285.10322203625248</v>
      </c>
      <c r="M196" s="65">
        <f>MAX(TREND(CHOOSE({1;2},M$28,M$36),CHOOSE({1;2},$R$27,$R$35),$C196)*(1+$G$19),0)</f>
        <v>285.10322203625242</v>
      </c>
      <c r="N196" s="65">
        <f>MAX(TREND(CHOOSE({1;2},N$28,N$36),CHOOSE({1;2},$R$27,$R$35),$C196)*(1+$G$19),0)</f>
        <v>285.10322203625248</v>
      </c>
      <c r="O196" s="66">
        <f t="shared" ref="O196:O200" si="181">N196</f>
        <v>285.10322203625248</v>
      </c>
      <c r="P196" s="66">
        <f t="shared" ref="P196:P200" si="182">O196</f>
        <v>285.10322203625248</v>
      </c>
      <c r="Q196" s="67">
        <f t="shared" ref="Q196:Q200" si="183">F196</f>
        <v>285.10322203625248</v>
      </c>
      <c r="R196" s="113">
        <f>FORECAST(C196,$G$6:$I$6,$G$5:$I$5)</f>
        <v>4.1599999999999993</v>
      </c>
    </row>
    <row r="197" spans="3:18" ht="15.75">
      <c r="C197" s="97">
        <f t="shared" ref="C197:C200" si="184">C196</f>
        <v>2.4</v>
      </c>
      <c r="D197" s="95" t="str">
        <f t="shared" si="178"/>
        <v>RH-24</v>
      </c>
      <c r="E197" s="42" t="s">
        <v>59</v>
      </c>
      <c r="F197" s="64">
        <f>MAX(TREND(CHOOSE({1;2},F$29,F$37),CHOOSE({1;2},$R$27,$R$35),$C197)*(1+$G$19),0)</f>
        <v>0</v>
      </c>
      <c r="G197" s="65">
        <f>MAX(TREND(CHOOSE({1;2},G$29,G$37),CHOOSE({1;2},$R$27,$R$35),$C197)*(1+$G$19),0)</f>
        <v>0</v>
      </c>
      <c r="H197" s="65">
        <f>MAX(TREND(CHOOSE({1;2},H$29,H$37),CHOOSE({1;2},$R$27,$R$35),$C197)*(1+$G$19),0)</f>
        <v>0</v>
      </c>
      <c r="I197" s="65">
        <f>MAX(TREND(CHOOSE({1;2},I$29,I$37),CHOOSE({1;2},$R$27,$R$35),$C197)*(1+$G$19),0)</f>
        <v>0</v>
      </c>
      <c r="J197" s="65">
        <f>MAX(TREND(CHOOSE({1;2},J$29,J$37),CHOOSE({1;2},$R$27,$R$35),$C197)*(1+$G$19),0)</f>
        <v>0</v>
      </c>
      <c r="K197" s="65">
        <f>MAX(TREND(CHOOSE({1;2},K$29,K$37),CHOOSE({1;2},$R$27,$R$35),$C197)*(1+$G$19),0)</f>
        <v>0</v>
      </c>
      <c r="L197" s="65">
        <f>MAX(TREND(CHOOSE({1;2},L$29,L$37),CHOOSE({1;2},$R$27,$R$35),$C197)*(1+$G$19),0)</f>
        <v>0</v>
      </c>
      <c r="M197" s="65">
        <f>MAX(TREND(CHOOSE({1;2},M$29,M$37),CHOOSE({1;2},$R$27,$R$35),$C197)*(1+$G$19),0)</f>
        <v>0</v>
      </c>
      <c r="N197" s="65">
        <f>MAX(TREND(CHOOSE({1;2},N$29,N$37),CHOOSE({1;2},$R$27,$R$35),$C197)*(1+$G$19),0)</f>
        <v>0</v>
      </c>
      <c r="O197" s="66">
        <f t="shared" si="181"/>
        <v>0</v>
      </c>
      <c r="P197" s="66">
        <f t="shared" si="182"/>
        <v>0</v>
      </c>
      <c r="Q197" s="67">
        <f t="shared" si="183"/>
        <v>0</v>
      </c>
      <c r="R197" s="113">
        <f>FORECAST(C197,$G$8:$I$8,$G$5:$I$5)</f>
        <v>16</v>
      </c>
    </row>
    <row r="198" spans="3:18" ht="15.75">
      <c r="C198" s="97">
        <f t="shared" si="184"/>
        <v>2.4</v>
      </c>
      <c r="D198" s="95" t="str">
        <f t="shared" si="178"/>
        <v>LA-24</v>
      </c>
      <c r="E198" s="42" t="s">
        <v>61</v>
      </c>
      <c r="F198" s="64">
        <f>MAX(TREND(CHOOSE({1;2},F$30,F$38),CHOOSE({1;2},$R$27,$R$35),$C198)*(1+$G$19),0)</f>
        <v>882.40514443214772</v>
      </c>
      <c r="G198" s="65">
        <f>MAX(TREND(CHOOSE({1;2},G$30,G$38),CHOOSE({1;2},$R$27,$R$35),$C198)*(1+$G$19),0)</f>
        <v>885.92654208283125</v>
      </c>
      <c r="H198" s="65">
        <f>MAX(TREND(CHOOSE({1;2},H$30,H$38),CHOOSE({1;2},$R$27,$R$35),$C198)*(1+$G$19),0)</f>
        <v>883.67305361905539</v>
      </c>
      <c r="I198" s="65">
        <f>MAX(TREND(CHOOSE({1;2},I$30,I$38),CHOOSE({1;2},$R$27,$R$35),$C198)*(1+$G$19),0)</f>
        <v>881.7003031124558</v>
      </c>
      <c r="J198" s="65">
        <f>MAX(TREND(CHOOSE({1;2},J$30,J$38),CHOOSE({1;2},$R$27,$R$35),$C198)*(1+$G$19),0)</f>
        <v>885.55818700553903</v>
      </c>
      <c r="K198" s="65">
        <f>MAX(TREND(CHOOSE({1;2},K$30,K$38),CHOOSE({1;2},$R$27,$R$35),$C198)*(1+$G$19),0)</f>
        <v>887.99692161266842</v>
      </c>
      <c r="L198" s="65">
        <f>MAX(TREND(CHOOSE({1;2},L$30,L$38),CHOOSE({1;2},$R$27,$R$35),$C198)*(1+$G$19),0)</f>
        <v>884.58413142293205</v>
      </c>
      <c r="M198" s="65">
        <f>MAX(TREND(CHOOSE({1;2},M$30,M$38),CHOOSE({1;2},$R$27,$R$35),$C198)*(1+$G$19),0)</f>
        <v>882.51649616697273</v>
      </c>
      <c r="N198" s="65">
        <f>MAX(TREND(CHOOSE({1;2},N$30,N$38),CHOOSE({1;2},$R$27,$R$35),$C198)*(1+$G$19),0)</f>
        <v>898.40248918345412</v>
      </c>
      <c r="O198" s="66">
        <f t="shared" si="181"/>
        <v>898.40248918345412</v>
      </c>
      <c r="P198" s="66">
        <f t="shared" si="182"/>
        <v>898.40248918345412</v>
      </c>
      <c r="Q198" s="67">
        <f t="shared" si="183"/>
        <v>882.40514443214772</v>
      </c>
      <c r="R198" s="113">
        <f>FORECAST(C198,$G$10:$I$10,$G$5:$I$5)</f>
        <v>3.5019999999999998</v>
      </c>
    </row>
    <row r="199" spans="3:18" ht="15.75">
      <c r="C199" s="97">
        <f t="shared" si="184"/>
        <v>2.4</v>
      </c>
      <c r="D199" s="95" t="str">
        <f t="shared" si="178"/>
        <v>EM-24</v>
      </c>
      <c r="E199" s="42" t="s">
        <v>63</v>
      </c>
      <c r="F199" s="64">
        <f>MAX(TREND(CHOOSE({1;2},F$31,F$39),CHOOSE({1;2},$R$27,$R$35),$C199)*(1+$G$19),0)</f>
        <v>866.01894236900102</v>
      </c>
      <c r="G199" s="65">
        <f>MAX(TREND(CHOOSE({1;2},G$31,G$39),CHOOSE({1;2},$R$27,$R$35),$C199)*(1+$G$19),0)</f>
        <v>844.78659994689701</v>
      </c>
      <c r="H199" s="65">
        <f>MAX(TREND(CHOOSE({1;2},H$31,H$39),CHOOSE({1;2},$R$27,$R$35),$C199)*(1+$G$19),0)</f>
        <v>842.85521054644857</v>
      </c>
      <c r="I199" s="65">
        <f>MAX(TREND(CHOOSE({1;2},I$31,I$39),CHOOSE({1;2},$R$27,$R$35),$C199)*(1+$G$19),0)</f>
        <v>847.00643995847906</v>
      </c>
      <c r="J199" s="65">
        <f>MAX(TREND(CHOOSE({1;2},J$31,J$39),CHOOSE({1;2},$R$27,$R$35),$C199)*(1+$G$19),0)</f>
        <v>837.77028528527364</v>
      </c>
      <c r="K199" s="65">
        <f>MAX(TREND(CHOOSE({1;2},K$31,K$39),CHOOSE({1;2},$R$27,$R$35),$C199)*(1+$G$19),0)</f>
        <v>845.48062870849708</v>
      </c>
      <c r="L199" s="65">
        <f>MAX(TREND(CHOOSE({1;2},L$31,L$39),CHOOSE({1;2},$R$27,$R$35),$C199)*(1+$G$19),0)</f>
        <v>842.44158291567032</v>
      </c>
      <c r="M199" s="65">
        <f>MAX(TREND(CHOOSE({1;2},M$31,M$39),CHOOSE({1;2},$R$27,$R$35),$C199)*(1+$G$19),0)</f>
        <v>829.15795066783073</v>
      </c>
      <c r="N199" s="65">
        <f>MAX(TREND(CHOOSE({1;2},N$31,N$39),CHOOSE({1;2},$R$27,$R$35),$C199)*(1+$G$19),0)</f>
        <v>887.39494404404627</v>
      </c>
      <c r="O199" s="66">
        <f t="shared" si="181"/>
        <v>887.39494404404627</v>
      </c>
      <c r="P199" s="66">
        <f t="shared" si="182"/>
        <v>887.39494404404627</v>
      </c>
      <c r="Q199" s="67">
        <f t="shared" si="183"/>
        <v>866.01894236900102</v>
      </c>
      <c r="R199" s="113">
        <f>FORECAST(C199,$G$9:$I$9,$G$5:$I$5)</f>
        <v>3.6770999999999998</v>
      </c>
    </row>
    <row r="200" spans="3:18" ht="15.75">
      <c r="C200" s="98">
        <f t="shared" si="184"/>
        <v>2.4</v>
      </c>
      <c r="D200" s="96" t="str">
        <f t="shared" si="178"/>
        <v>TF-24</v>
      </c>
      <c r="E200" s="47" t="s">
        <v>65</v>
      </c>
      <c r="F200" s="104">
        <f>MAX(TREND(CHOOSE({1;2},F$62,F$32),CHOOSE({1;2},$Q$62,$R$32),$C200)*(1+$G$19),0)</f>
        <v>352.64904167637127</v>
      </c>
      <c r="G200" s="105">
        <f>F200</f>
        <v>352.64904167637127</v>
      </c>
      <c r="H200" s="105">
        <f t="shared" ref="H200:K200" si="185">G200</f>
        <v>352.64904167637127</v>
      </c>
      <c r="I200" s="105">
        <f t="shared" si="185"/>
        <v>352.64904167637127</v>
      </c>
      <c r="J200" s="105">
        <f t="shared" si="185"/>
        <v>352.64904167637127</v>
      </c>
      <c r="K200" s="105">
        <f t="shared" si="185"/>
        <v>352.64904167637127</v>
      </c>
      <c r="L200" s="105">
        <f t="shared" ref="L200" si="186">L$32</f>
        <v>0</v>
      </c>
      <c r="M200" s="105">
        <f>K200</f>
        <v>352.64904167637127</v>
      </c>
      <c r="N200" s="105">
        <f>M200</f>
        <v>352.64904167637127</v>
      </c>
      <c r="O200" s="106">
        <f t="shared" si="181"/>
        <v>352.64904167637127</v>
      </c>
      <c r="P200" s="106">
        <f t="shared" si="182"/>
        <v>352.64904167637127</v>
      </c>
      <c r="Q200" s="107">
        <f t="shared" si="183"/>
        <v>352.64904167637127</v>
      </c>
      <c r="R200" s="114">
        <f>FORECAST(C200,$G$11:$I$11,$G$5:$I$5)</f>
        <v>8.6</v>
      </c>
    </row>
    <row r="201" spans="3:18" ht="15.75">
      <c r="C201" s="93">
        <f>ROUND(C195+0.1,2)</f>
        <v>2.5</v>
      </c>
      <c r="D201" s="94" t="str">
        <f t="shared" si="178"/>
        <v>MT-25</v>
      </c>
      <c r="E201" s="35" t="s">
        <v>55</v>
      </c>
      <c r="F201" s="59">
        <f>MAX(TREND(CHOOSE({1;2},F$27,F$35),CHOOSE({1;2},$R$27,$R$35),$C201)*(1+$G$19),0)</f>
        <v>349.00638510588789</v>
      </c>
      <c r="G201" s="57">
        <f>MAX(TREND(CHOOSE({1;2},G$27,G$35),CHOOSE({1;2},$R$27,$R$35),$C201)*(1+$G$19),0)</f>
        <v>348.82399837406837</v>
      </c>
      <c r="H201" s="57">
        <f>MAX(TREND(CHOOSE({1;2},H$27,H$35),CHOOSE({1;2},$R$27,$R$35),$C201)*(1+$G$19),0)</f>
        <v>350.50517642610987</v>
      </c>
      <c r="I201" s="57">
        <f>MAX(TREND(CHOOSE({1;2},I$27,I$35),CHOOSE({1;2},$R$27,$R$35),$C201)*(1+$G$19),0)</f>
        <v>350.33580843080648</v>
      </c>
      <c r="J201" s="57">
        <f>MAX(TREND(CHOOSE({1;2},J$27,J$35),CHOOSE({1;2},$R$27,$R$35),$C201)*(1+$G$19),0)</f>
        <v>345.16335015377723</v>
      </c>
      <c r="K201" s="57">
        <f>MAX(TREND(CHOOSE({1;2},K$27,K$35),CHOOSE({1;2},$R$27,$R$35),$C201)*(1+$G$19),0)</f>
        <v>338.6302843350407</v>
      </c>
      <c r="L201" s="57">
        <f>MAX(TREND(CHOOSE({1;2},L$27,L$35),CHOOSE({1;2},$R$27,$R$35),$C201)*(1+$G$19),0)</f>
        <v>336.6526479073637</v>
      </c>
      <c r="M201" s="57">
        <f>MAX(TREND(CHOOSE({1;2},M$27,M$35),CHOOSE({1;2},$R$27,$R$35),$C201)*(1+$G$19),0)</f>
        <v>358.78818843313655</v>
      </c>
      <c r="N201" s="57">
        <f>MAX(TREND(CHOOSE({1;2},N$27,N$35),CHOOSE({1;2},$R$27,$R$35),$C201)*(1+$G$19),0)</f>
        <v>353.84670166789238</v>
      </c>
      <c r="O201" s="60">
        <f>N201</f>
        <v>353.84670166789238</v>
      </c>
      <c r="P201" s="60">
        <f>O201</f>
        <v>353.84670166789238</v>
      </c>
      <c r="Q201" s="61">
        <f>F201</f>
        <v>349.00638510588789</v>
      </c>
      <c r="R201" s="115">
        <f>FORECAST(C201,$G$7:$I$7,$G$5:$I$5)</f>
        <v>5.25</v>
      </c>
    </row>
    <row r="202" spans="3:18" ht="15.75">
      <c r="C202" s="97">
        <f>C201</f>
        <v>2.5</v>
      </c>
      <c r="D202" s="95" t="str">
        <f t="shared" si="178"/>
        <v>HT-25</v>
      </c>
      <c r="E202" s="42" t="s">
        <v>57</v>
      </c>
      <c r="F202" s="64">
        <f>MAX(TREND(CHOOSE({1;2},F$28,F$36),CHOOSE({1;2},$R$27,$R$35),$C202)*(1+$G$19),0)</f>
        <v>299.53882821530328</v>
      </c>
      <c r="G202" s="65">
        <f>MAX(TREND(CHOOSE({1;2},G$28,G$36),CHOOSE({1;2},$R$27,$R$35),$C202)*(1+$G$19),0)</f>
        <v>299.53882821530323</v>
      </c>
      <c r="H202" s="65">
        <f>MAX(TREND(CHOOSE({1;2},H$28,H$36),CHOOSE({1;2},$R$27,$R$35),$C202)*(1+$G$19),0)</f>
        <v>299.53882821530323</v>
      </c>
      <c r="I202" s="65">
        <f>MAX(TREND(CHOOSE({1;2},I$28,I$36),CHOOSE({1;2},$R$27,$R$35),$C202)*(1+$G$19),0)</f>
        <v>299.53882821530328</v>
      </c>
      <c r="J202" s="65">
        <f>MAX(TREND(CHOOSE({1;2},J$28,J$36),CHOOSE({1;2},$R$27,$R$35),$C202)*(1+$G$19),0)</f>
        <v>299.53882821530323</v>
      </c>
      <c r="K202" s="65">
        <f>MAX(TREND(CHOOSE({1;2},K$28,K$36),CHOOSE({1;2},$R$27,$R$35),$C202)*(1+$G$19),0)</f>
        <v>299.53882821530323</v>
      </c>
      <c r="L202" s="65">
        <f>MAX(TREND(CHOOSE({1;2},L$28,L$36),CHOOSE({1;2},$R$27,$R$35),$C202)*(1+$G$19),0)</f>
        <v>299.53882821530328</v>
      </c>
      <c r="M202" s="65">
        <f>MAX(TREND(CHOOSE({1;2},M$28,M$36),CHOOSE({1;2},$R$27,$R$35),$C202)*(1+$G$19),0)</f>
        <v>299.53882821530323</v>
      </c>
      <c r="N202" s="65">
        <f>MAX(TREND(CHOOSE({1;2},N$28,N$36),CHOOSE({1;2},$R$27,$R$35),$C202)*(1+$G$19),0)</f>
        <v>299.53882821530323</v>
      </c>
      <c r="O202" s="66">
        <f t="shared" ref="O202:O206" si="187">N202</f>
        <v>299.53882821530323</v>
      </c>
      <c r="P202" s="66">
        <f t="shared" ref="P202:P206" si="188">O202</f>
        <v>299.53882821530323</v>
      </c>
      <c r="Q202" s="67">
        <f t="shared" ref="Q202:Q206" si="189">F202</f>
        <v>299.53882821530328</v>
      </c>
      <c r="R202" s="113">
        <f>FORECAST(C202,$G$6:$I$6,$G$5:$I$5)</f>
        <v>4.1999999999999993</v>
      </c>
    </row>
    <row r="203" spans="3:18" ht="15.75">
      <c r="C203" s="97">
        <f t="shared" ref="C203:C206" si="190">C202</f>
        <v>2.5</v>
      </c>
      <c r="D203" s="95" t="str">
        <f t="shared" si="178"/>
        <v>RH-25</v>
      </c>
      <c r="E203" s="42" t="s">
        <v>59</v>
      </c>
      <c r="F203" s="64">
        <f>MAX(TREND(CHOOSE({1;2},F$29,F$37),CHOOSE({1;2},$R$27,$R$35),$C203)*(1+$G$19),0)</f>
        <v>0</v>
      </c>
      <c r="G203" s="65">
        <f>MAX(TREND(CHOOSE({1;2},G$29,G$37),CHOOSE({1;2},$R$27,$R$35),$C203)*(1+$G$19),0)</f>
        <v>0</v>
      </c>
      <c r="H203" s="65">
        <f>MAX(TREND(CHOOSE({1;2},H$29,H$37),CHOOSE({1;2},$R$27,$R$35),$C203)*(1+$G$19),0)</f>
        <v>0</v>
      </c>
      <c r="I203" s="65">
        <f>MAX(TREND(CHOOSE({1;2},I$29,I$37),CHOOSE({1;2},$R$27,$R$35),$C203)*(1+$G$19),0)</f>
        <v>0</v>
      </c>
      <c r="J203" s="65">
        <f>MAX(TREND(CHOOSE({1;2},J$29,J$37),CHOOSE({1;2},$R$27,$R$35),$C203)*(1+$G$19),0)</f>
        <v>0</v>
      </c>
      <c r="K203" s="65">
        <f>MAX(TREND(CHOOSE({1;2},K$29,K$37),CHOOSE({1;2},$R$27,$R$35),$C203)*(1+$G$19),0)</f>
        <v>0</v>
      </c>
      <c r="L203" s="65">
        <f>MAX(TREND(CHOOSE({1;2},L$29,L$37),CHOOSE({1;2},$R$27,$R$35),$C203)*(1+$G$19),0)</f>
        <v>0</v>
      </c>
      <c r="M203" s="65">
        <f>MAX(TREND(CHOOSE({1;2},M$29,M$37),CHOOSE({1;2},$R$27,$R$35),$C203)*(1+$G$19),0)</f>
        <v>0</v>
      </c>
      <c r="N203" s="65">
        <f>MAX(TREND(CHOOSE({1;2},N$29,N$37),CHOOSE({1;2},$R$27,$R$35),$C203)*(1+$G$19),0)</f>
        <v>0</v>
      </c>
      <c r="O203" s="66">
        <f t="shared" si="187"/>
        <v>0</v>
      </c>
      <c r="P203" s="66">
        <f t="shared" si="188"/>
        <v>0</v>
      </c>
      <c r="Q203" s="67">
        <f t="shared" si="189"/>
        <v>0</v>
      </c>
      <c r="R203" s="113">
        <f>FORECAST(C203,$G$8:$I$8,$G$5:$I$5)</f>
        <v>16</v>
      </c>
    </row>
    <row r="204" spans="3:18" ht="15.75">
      <c r="C204" s="97">
        <f t="shared" si="190"/>
        <v>2.5</v>
      </c>
      <c r="D204" s="95" t="str">
        <f t="shared" si="178"/>
        <v>LA-25</v>
      </c>
      <c r="E204" s="42" t="s">
        <v>61</v>
      </c>
      <c r="F204" s="64">
        <f>MAX(TREND(CHOOSE({1;2},F$30,F$38),CHOOSE({1;2},$R$27,$R$35),$C204)*(1+$G$19),0)</f>
        <v>937.959799369694</v>
      </c>
      <c r="G204" s="65">
        <f>MAX(TREND(CHOOSE({1;2},G$30,G$38),CHOOSE({1;2},$R$27,$R$35),$C204)*(1+$G$19),0)</f>
        <v>941.86954620811139</v>
      </c>
      <c r="H204" s="65">
        <f>MAX(TREND(CHOOSE({1;2},H$30,H$38),CHOOSE({1;2},$R$27,$R$35),$C204)*(1+$G$19),0)</f>
        <v>939.36754247826082</v>
      </c>
      <c r="I204" s="65">
        <f>MAX(TREND(CHOOSE({1;2},I$30,I$38),CHOOSE({1;2},$R$27,$R$35),$C204)*(1+$G$19),0)</f>
        <v>937.17722055677848</v>
      </c>
      <c r="J204" s="65">
        <f>MAX(TREND(CHOOSE({1;2},J$30,J$38),CHOOSE({1;2},$R$27,$R$35),$C204)*(1+$G$19),0)</f>
        <v>941.4605701862007</v>
      </c>
      <c r="K204" s="65">
        <f>MAX(TREND(CHOOSE({1;2},K$30,K$38),CHOOSE({1;2},$R$27,$R$35),$C204)*(1+$G$19),0)</f>
        <v>944.16823027291582</v>
      </c>
      <c r="L204" s="65">
        <f>MAX(TREND(CHOOSE({1;2},L$30,L$38),CHOOSE({1;2},$R$27,$R$35),$C204)*(1+$G$19),0)</f>
        <v>940.37909653089537</v>
      </c>
      <c r="M204" s="65">
        <f>MAX(TREND(CHOOSE({1;2},M$30,M$38),CHOOSE({1;2},$R$27,$R$35),$C204)*(1+$G$19),0)</f>
        <v>938.08343200076479</v>
      </c>
      <c r="N204" s="65">
        <f>MAX(TREND(CHOOSE({1;2},N$30,N$38),CHOOSE({1;2},$R$27,$R$35),$C204)*(1+$G$19),0)</f>
        <v>955.72097709316415</v>
      </c>
      <c r="O204" s="66">
        <f t="shared" si="187"/>
        <v>955.72097709316415</v>
      </c>
      <c r="P204" s="66">
        <f t="shared" si="188"/>
        <v>955.72097709316415</v>
      </c>
      <c r="Q204" s="67">
        <f t="shared" si="189"/>
        <v>937.959799369694</v>
      </c>
      <c r="R204" s="113">
        <f>FORECAST(C204,$G$10:$I$10,$G$5:$I$5)</f>
        <v>3.5274999999999999</v>
      </c>
    </row>
    <row r="205" spans="3:18" ht="15.75">
      <c r="C205" s="97">
        <f t="shared" si="190"/>
        <v>2.5</v>
      </c>
      <c r="D205" s="95" t="str">
        <f t="shared" si="178"/>
        <v>EM-25</v>
      </c>
      <c r="E205" s="42" t="s">
        <v>63</v>
      </c>
      <c r="F205" s="64">
        <f>MAX(TREND(CHOOSE({1;2},F$31,F$39),CHOOSE({1;2},$R$27,$R$35),$C205)*(1+$G$19),0)</f>
        <v>921.73343644428905</v>
      </c>
      <c r="G205" s="65">
        <f>MAX(TREND(CHOOSE({1;2},G$31,G$39),CHOOSE({1;2},$R$27,$R$35),$C205)*(1+$G$19),0)</f>
        <v>898.90461767545628</v>
      </c>
      <c r="H205" s="65">
        <f>MAX(TREND(CHOOSE({1;2},H$31,H$39),CHOOSE({1;2},$R$27,$R$35),$C205)*(1+$G$19),0)</f>
        <v>897.72317390265198</v>
      </c>
      <c r="I205" s="65">
        <f>MAX(TREND(CHOOSE({1;2},I$31,I$39),CHOOSE({1;2},$R$27,$R$35),$C205)*(1+$G$19),0)</f>
        <v>903.16639699671771</v>
      </c>
      <c r="J205" s="65">
        <f>MAX(TREND(CHOOSE({1;2},J$31,J$39),CHOOSE({1;2},$R$27,$R$35),$C205)*(1+$G$19),0)</f>
        <v>890.95255287928853</v>
      </c>
      <c r="K205" s="65">
        <f>MAX(TREND(CHOOSE({1;2},K$31,K$39),CHOOSE({1;2},$R$27,$R$35),$C205)*(1+$G$19),0)</f>
        <v>900.06518697206604</v>
      </c>
      <c r="L205" s="65">
        <f>MAX(TREND(CHOOSE({1;2},L$31,L$39),CHOOSE({1;2},$R$27,$R$35),$C205)*(1+$G$19),0)</f>
        <v>894.34183874508699</v>
      </c>
      <c r="M205" s="65">
        <f>MAX(TREND(CHOOSE({1;2},M$31,M$39),CHOOSE({1;2},$R$27,$R$35),$C205)*(1+$G$19),0)</f>
        <v>880.702885528465</v>
      </c>
      <c r="N205" s="65">
        <f>MAX(TREND(CHOOSE({1;2},N$31,N$39),CHOOSE({1;2},$R$27,$R$35),$C205)*(1+$G$19),0)</f>
        <v>942.86947407116691</v>
      </c>
      <c r="O205" s="66">
        <f t="shared" si="187"/>
        <v>942.86947407116691</v>
      </c>
      <c r="P205" s="66">
        <f t="shared" si="188"/>
        <v>942.86947407116691</v>
      </c>
      <c r="Q205" s="67">
        <f t="shared" si="189"/>
        <v>921.73343644428905</v>
      </c>
      <c r="R205" s="113">
        <f>FORECAST(C205,$G$9:$I$9,$G$5:$I$5)</f>
        <v>3.703875</v>
      </c>
    </row>
    <row r="206" spans="3:18" ht="15.75">
      <c r="C206" s="98">
        <f t="shared" si="190"/>
        <v>2.5</v>
      </c>
      <c r="D206" s="96" t="str">
        <f t="shared" si="178"/>
        <v>TF-25</v>
      </c>
      <c r="E206" s="47" t="s">
        <v>65</v>
      </c>
      <c r="F206" s="104">
        <f>MAX(TREND(CHOOSE({1;2},F$62,F$32),CHOOSE({1;2},$Q$62,$R$32),$C206)*(1+$G$19),0)</f>
        <v>367.34275174622002</v>
      </c>
      <c r="G206" s="105">
        <f>F206</f>
        <v>367.34275174622002</v>
      </c>
      <c r="H206" s="105">
        <f t="shared" ref="H206:K206" si="191">G206</f>
        <v>367.34275174622002</v>
      </c>
      <c r="I206" s="105">
        <f t="shared" si="191"/>
        <v>367.34275174622002</v>
      </c>
      <c r="J206" s="105">
        <f t="shared" si="191"/>
        <v>367.34275174622002</v>
      </c>
      <c r="K206" s="105">
        <f t="shared" si="191"/>
        <v>367.34275174622002</v>
      </c>
      <c r="L206" s="105">
        <f t="shared" ref="L206" si="192">L$32</f>
        <v>0</v>
      </c>
      <c r="M206" s="105">
        <f>K206</f>
        <v>367.34275174622002</v>
      </c>
      <c r="N206" s="105">
        <f>M206</f>
        <v>367.34275174622002</v>
      </c>
      <c r="O206" s="106">
        <f t="shared" si="187"/>
        <v>367.34275174622002</v>
      </c>
      <c r="P206" s="106">
        <f t="shared" si="188"/>
        <v>367.34275174622002</v>
      </c>
      <c r="Q206" s="107">
        <f t="shared" si="189"/>
        <v>367.34275174622002</v>
      </c>
      <c r="R206" s="114">
        <f>FORECAST(C206,$G$11:$I$11,$G$5:$I$5)</f>
        <v>9</v>
      </c>
    </row>
    <row r="207" spans="3:18" ht="15.75">
      <c r="C207" s="93">
        <f>ROUND(C201+0.1,2)</f>
        <v>2.6</v>
      </c>
      <c r="D207" s="94" t="str">
        <f t="shared" si="178"/>
        <v>MT-26</v>
      </c>
      <c r="E207" s="35" t="s">
        <v>55</v>
      </c>
      <c r="F207" s="59">
        <f>MAX(TREND(CHOOSE({1;2},F$27,F$35),CHOOSE({1;2},$R$27,$R$35),$C207)*(1+$G$19),0)</f>
        <v>368.09100405506979</v>
      </c>
      <c r="G207" s="57">
        <f>MAX(TREND(CHOOSE({1;2},G$27,G$35),CHOOSE({1;2},$R$27,$R$35),$C207)*(1+$G$19),0)</f>
        <v>367.7384347564597</v>
      </c>
      <c r="H207" s="57">
        <f>MAX(TREND(CHOOSE({1;2},H$27,H$35),CHOOSE({1;2},$R$27,$R$35),$C207)*(1+$G$19),0)</f>
        <v>369.57628954950115</v>
      </c>
      <c r="I207" s="57">
        <f>MAX(TREND(CHOOSE({1;2},I$27,I$35),CHOOSE({1;2},$R$27,$R$35),$C207)*(1+$G$19),0)</f>
        <v>369.26015875072329</v>
      </c>
      <c r="J207" s="57">
        <f>MAX(TREND(CHOOSE({1;2},J$27,J$35),CHOOSE({1;2},$R$27,$R$35),$C207)*(1+$G$19),0)</f>
        <v>363.79630854688872</v>
      </c>
      <c r="K207" s="57">
        <f>MAX(TREND(CHOOSE({1;2},K$27,K$35),CHOOSE({1;2},$R$27,$R$35),$C207)*(1+$G$19),0)</f>
        <v>356.8940062579826</v>
      </c>
      <c r="L207" s="57">
        <f>MAX(TREND(CHOOSE({1;2},L$27,L$35),CHOOSE({1;2},$R$27,$R$35),$C207)*(1+$G$19),0)</f>
        <v>354.80433564397924</v>
      </c>
      <c r="M207" s="57">
        <f>MAX(TREND(CHOOSE({1;2},M$27,M$35),CHOOSE({1;2},$R$27,$R$35),$C207)*(1+$G$19),0)</f>
        <v>378.1868980618392</v>
      </c>
      <c r="N207" s="57">
        <f>MAX(TREND(CHOOSE({1;2},N$27,N$35),CHOOSE({1;2},$R$27,$R$35),$C207)*(1+$G$19),0)</f>
        <v>372.96836117008206</v>
      </c>
      <c r="O207" s="60">
        <f>N207</f>
        <v>372.96836117008206</v>
      </c>
      <c r="P207" s="60">
        <f>O207</f>
        <v>372.96836117008206</v>
      </c>
      <c r="Q207" s="61">
        <f>F207</f>
        <v>368.09100405506979</v>
      </c>
      <c r="R207" s="115">
        <f>FORECAST(C207,$G$7:$I$7,$G$5:$I$5)</f>
        <v>5.3</v>
      </c>
    </row>
    <row r="208" spans="3:18" ht="15.75">
      <c r="C208" s="97">
        <f>C207</f>
        <v>2.6</v>
      </c>
      <c r="D208" s="95" t="str">
        <f t="shared" si="178"/>
        <v>HT-26</v>
      </c>
      <c r="E208" s="42" t="s">
        <v>57</v>
      </c>
      <c r="F208" s="64">
        <f>MAX(TREND(CHOOSE({1;2},F$28,F$36),CHOOSE({1;2},$R$27,$R$35),$C208)*(1+$G$19),0)</f>
        <v>313.97443439435403</v>
      </c>
      <c r="G208" s="65">
        <f>MAX(TREND(CHOOSE({1;2},G$28,G$36),CHOOSE({1;2},$R$27,$R$35),$C208)*(1+$G$19),0)</f>
        <v>313.97443439435398</v>
      </c>
      <c r="H208" s="65">
        <f>MAX(TREND(CHOOSE({1;2},H$28,H$36),CHOOSE({1;2},$R$27,$R$35),$C208)*(1+$G$19),0)</f>
        <v>313.97443439435398</v>
      </c>
      <c r="I208" s="65">
        <f>MAX(TREND(CHOOSE({1;2},I$28,I$36),CHOOSE({1;2},$R$27,$R$35),$C208)*(1+$G$19),0)</f>
        <v>313.97443439435403</v>
      </c>
      <c r="J208" s="65">
        <f>MAX(TREND(CHOOSE({1;2},J$28,J$36),CHOOSE({1;2},$R$27,$R$35),$C208)*(1+$G$19),0)</f>
        <v>313.97443439435398</v>
      </c>
      <c r="K208" s="65">
        <f>MAX(TREND(CHOOSE({1;2},K$28,K$36),CHOOSE({1;2},$R$27,$R$35),$C208)*(1+$G$19),0)</f>
        <v>313.97443439435403</v>
      </c>
      <c r="L208" s="65">
        <f>MAX(TREND(CHOOSE({1;2},L$28,L$36),CHOOSE({1;2},$R$27,$R$35),$C208)*(1+$G$19),0)</f>
        <v>313.97443439435403</v>
      </c>
      <c r="M208" s="65">
        <f>MAX(TREND(CHOOSE({1;2},M$28,M$36),CHOOSE({1;2},$R$27,$R$35),$C208)*(1+$G$19),0)</f>
        <v>313.97443439435398</v>
      </c>
      <c r="N208" s="65">
        <f>MAX(TREND(CHOOSE({1;2},N$28,N$36),CHOOSE({1;2},$R$27,$R$35),$C208)*(1+$G$19),0)</f>
        <v>313.97443439435403</v>
      </c>
      <c r="O208" s="66">
        <f t="shared" ref="O208:O212" si="193">N208</f>
        <v>313.97443439435403</v>
      </c>
      <c r="P208" s="66">
        <f t="shared" ref="P208:P212" si="194">O208</f>
        <v>313.97443439435403</v>
      </c>
      <c r="Q208" s="67">
        <f t="shared" ref="Q208:Q212" si="195">F208</f>
        <v>313.97443439435403</v>
      </c>
      <c r="R208" s="113">
        <f>FORECAST(C208,$G$6:$I$6,$G$5:$I$5)</f>
        <v>4.2399999999999993</v>
      </c>
    </row>
    <row r="209" spans="3:18" ht="15.75">
      <c r="C209" s="97">
        <f t="shared" ref="C209:C212" si="196">C208</f>
        <v>2.6</v>
      </c>
      <c r="D209" s="95" t="str">
        <f t="shared" si="178"/>
        <v>RH-26</v>
      </c>
      <c r="E209" s="42" t="s">
        <v>59</v>
      </c>
      <c r="F209" s="64">
        <f>MAX(TREND(CHOOSE({1;2},F$29,F$37),CHOOSE({1;2},$R$27,$R$35),$C209)*(1+$G$19),0)</f>
        <v>0</v>
      </c>
      <c r="G209" s="65">
        <f>MAX(TREND(CHOOSE({1;2},G$29,G$37),CHOOSE({1;2},$R$27,$R$35),$C209)*(1+$G$19),0)</f>
        <v>0</v>
      </c>
      <c r="H209" s="65">
        <f>MAX(TREND(CHOOSE({1;2},H$29,H$37),CHOOSE({1;2},$R$27,$R$35),$C209)*(1+$G$19),0)</f>
        <v>0</v>
      </c>
      <c r="I209" s="65">
        <f>MAX(TREND(CHOOSE({1;2},I$29,I$37),CHOOSE({1;2},$R$27,$R$35),$C209)*(1+$G$19),0)</f>
        <v>0</v>
      </c>
      <c r="J209" s="65">
        <f>MAX(TREND(CHOOSE({1;2},J$29,J$37),CHOOSE({1;2},$R$27,$R$35),$C209)*(1+$G$19),0)</f>
        <v>0</v>
      </c>
      <c r="K209" s="65">
        <f>MAX(TREND(CHOOSE({1;2},K$29,K$37),CHOOSE({1;2},$R$27,$R$35),$C209)*(1+$G$19),0)</f>
        <v>0</v>
      </c>
      <c r="L209" s="65">
        <f>MAX(TREND(CHOOSE({1;2},L$29,L$37),CHOOSE({1;2},$R$27,$R$35),$C209)*(1+$G$19),0)</f>
        <v>0</v>
      </c>
      <c r="M209" s="65">
        <f>MAX(TREND(CHOOSE({1;2},M$29,M$37),CHOOSE({1;2},$R$27,$R$35),$C209)*(1+$G$19),0)</f>
        <v>0</v>
      </c>
      <c r="N209" s="65">
        <f>MAX(TREND(CHOOSE({1;2},N$29,N$37),CHOOSE({1;2},$R$27,$R$35),$C209)*(1+$G$19),0)</f>
        <v>0</v>
      </c>
      <c r="O209" s="66">
        <f t="shared" si="193"/>
        <v>0</v>
      </c>
      <c r="P209" s="66">
        <f t="shared" si="194"/>
        <v>0</v>
      </c>
      <c r="Q209" s="67">
        <f t="shared" si="195"/>
        <v>0</v>
      </c>
      <c r="R209" s="113">
        <f>FORECAST(C209,$G$8:$I$8,$G$5:$I$5)</f>
        <v>16</v>
      </c>
    </row>
    <row r="210" spans="3:18" ht="15.75">
      <c r="C210" s="97">
        <f t="shared" si="196"/>
        <v>2.6</v>
      </c>
      <c r="D210" s="95" t="str">
        <f t="shared" si="178"/>
        <v>LA-26</v>
      </c>
      <c r="E210" s="42" t="s">
        <v>61</v>
      </c>
      <c r="F210" s="64">
        <f>MAX(TREND(CHOOSE({1;2},F$30,F$38),CHOOSE({1;2},$R$27,$R$35),$C210)*(1+$G$19),0)</f>
        <v>993.51445430724016</v>
      </c>
      <c r="G210" s="65">
        <f>MAX(TREND(CHOOSE({1;2},G$30,G$38),CHOOSE({1;2},$R$27,$R$35),$C210)*(1+$G$19),0)</f>
        <v>997.81255033339164</v>
      </c>
      <c r="H210" s="65">
        <f>MAX(TREND(CHOOSE({1;2},H$30,H$38),CHOOSE({1;2},$R$27,$R$35),$C210)*(1+$G$19),0)</f>
        <v>995.06203133746658</v>
      </c>
      <c r="I210" s="65">
        <f>MAX(TREND(CHOOSE({1;2},I$30,I$38),CHOOSE({1;2},$R$27,$R$35),$C210)*(1+$G$19),0)</f>
        <v>992.65413800110139</v>
      </c>
      <c r="J210" s="65">
        <f>MAX(TREND(CHOOSE({1;2},J$30,J$38),CHOOSE({1;2},$R$27,$R$35),$C210)*(1+$G$19),0)</f>
        <v>997.36295336686271</v>
      </c>
      <c r="K210" s="65">
        <f>MAX(TREND(CHOOSE({1;2},K$30,K$38),CHOOSE({1;2},$R$27,$R$35),$C210)*(1+$G$19),0)</f>
        <v>1000.3395389331629</v>
      </c>
      <c r="L210" s="65">
        <f>MAX(TREND(CHOOSE({1;2},L$30,L$38),CHOOSE({1;2},$R$27,$R$35),$C210)*(1+$G$19),0)</f>
        <v>996.17406163885846</v>
      </c>
      <c r="M210" s="65">
        <f>MAX(TREND(CHOOSE({1;2},M$30,M$38),CHOOSE({1;2},$R$27,$R$35),$C210)*(1+$G$19),0)</f>
        <v>993.65036783455696</v>
      </c>
      <c r="N210" s="65">
        <f>MAX(TREND(CHOOSE({1;2},N$30,N$38),CHOOSE({1;2},$R$27,$R$35),$C210)*(1+$G$19),0)</f>
        <v>1013.0394650028743</v>
      </c>
      <c r="O210" s="66">
        <f t="shared" si="193"/>
        <v>1013.0394650028743</v>
      </c>
      <c r="P210" s="66">
        <f t="shared" si="194"/>
        <v>1013.0394650028743</v>
      </c>
      <c r="Q210" s="67">
        <f t="shared" si="195"/>
        <v>993.51445430724016</v>
      </c>
      <c r="R210" s="113">
        <f>FORECAST(C210,$G$10:$I$10,$G$5:$I$5)</f>
        <v>3.5529999999999999</v>
      </c>
    </row>
    <row r="211" spans="3:18" ht="15.75">
      <c r="C211" s="97">
        <f t="shared" si="196"/>
        <v>2.6</v>
      </c>
      <c r="D211" s="95" t="str">
        <f t="shared" si="178"/>
        <v>EM-26</v>
      </c>
      <c r="E211" s="42" t="s">
        <v>63</v>
      </c>
      <c r="F211" s="64">
        <f>MAX(TREND(CHOOSE({1;2},F$31,F$39),CHOOSE({1;2},$R$27,$R$35),$C211)*(1+$G$19),0)</f>
        <v>977.44793051957708</v>
      </c>
      <c r="G211" s="65">
        <f>MAX(TREND(CHOOSE({1;2},G$31,G$39),CHOOSE({1;2},$R$27,$R$35),$C211)*(1+$G$19),0)</f>
        <v>953.02263540401566</v>
      </c>
      <c r="H211" s="65">
        <f>MAX(TREND(CHOOSE({1;2},H$31,H$39),CHOOSE({1;2},$R$27,$R$35),$C211)*(1+$G$19),0)</f>
        <v>952.59113725885561</v>
      </c>
      <c r="I211" s="65">
        <f>MAX(TREND(CHOOSE({1;2},I$31,I$39),CHOOSE({1;2},$R$27,$R$35),$C211)*(1+$G$19),0)</f>
        <v>959.32635403495647</v>
      </c>
      <c r="J211" s="65">
        <f>MAX(TREND(CHOOSE({1;2},J$31,J$39),CHOOSE({1;2},$R$27,$R$35),$C211)*(1+$G$19),0)</f>
        <v>944.13482047330365</v>
      </c>
      <c r="K211" s="65">
        <f>MAX(TREND(CHOOSE({1;2},K$31,K$39),CHOOSE({1;2},$R$27,$R$35),$C211)*(1+$G$19),0)</f>
        <v>954.64974523563524</v>
      </c>
      <c r="L211" s="65">
        <f>MAX(TREND(CHOOSE({1;2},L$31,L$39),CHOOSE({1;2},$R$27,$R$35),$C211)*(1+$G$19),0)</f>
        <v>946.24209457450365</v>
      </c>
      <c r="M211" s="65">
        <f>MAX(TREND(CHOOSE({1;2},M$31,M$39),CHOOSE({1;2},$R$27,$R$35),$C211)*(1+$G$19),0)</f>
        <v>932.24782038909962</v>
      </c>
      <c r="N211" s="65">
        <f>MAX(TREND(CHOOSE({1;2},N$31,N$39),CHOOSE({1;2},$R$27,$R$35),$C211)*(1+$G$19),0)</f>
        <v>998.34400409828777</v>
      </c>
      <c r="O211" s="66">
        <f t="shared" si="193"/>
        <v>998.34400409828777</v>
      </c>
      <c r="P211" s="66">
        <f t="shared" si="194"/>
        <v>998.34400409828777</v>
      </c>
      <c r="Q211" s="67">
        <f t="shared" si="195"/>
        <v>977.44793051957708</v>
      </c>
      <c r="R211" s="113">
        <f>FORECAST(C211,$G$9:$I$9,$G$5:$I$5)</f>
        <v>3.7306499999999998</v>
      </c>
    </row>
    <row r="212" spans="3:18" ht="15.75">
      <c r="C212" s="98">
        <f t="shared" si="196"/>
        <v>2.6</v>
      </c>
      <c r="D212" s="96" t="str">
        <f t="shared" si="178"/>
        <v>TF-26</v>
      </c>
      <c r="E212" s="47" t="s">
        <v>65</v>
      </c>
      <c r="F212" s="104">
        <f>MAX(TREND(CHOOSE({1;2},F$62,F$32),CHOOSE({1;2},$Q$62,$R$32),$C212)*(1+$G$19),0)</f>
        <v>382.03646181606888</v>
      </c>
      <c r="G212" s="105">
        <f>F212</f>
        <v>382.03646181606888</v>
      </c>
      <c r="H212" s="105">
        <f t="shared" ref="H212:K212" si="197">G212</f>
        <v>382.03646181606888</v>
      </c>
      <c r="I212" s="105">
        <f t="shared" si="197"/>
        <v>382.03646181606888</v>
      </c>
      <c r="J212" s="105">
        <f t="shared" si="197"/>
        <v>382.03646181606888</v>
      </c>
      <c r="K212" s="105">
        <f t="shared" si="197"/>
        <v>382.03646181606888</v>
      </c>
      <c r="L212" s="105">
        <f t="shared" ref="L212" si="198">L$32</f>
        <v>0</v>
      </c>
      <c r="M212" s="105">
        <f>K212</f>
        <v>382.03646181606888</v>
      </c>
      <c r="N212" s="105">
        <f>M212</f>
        <v>382.03646181606888</v>
      </c>
      <c r="O212" s="106">
        <f t="shared" si="193"/>
        <v>382.03646181606888</v>
      </c>
      <c r="P212" s="106">
        <f t="shared" si="194"/>
        <v>382.03646181606888</v>
      </c>
      <c r="Q212" s="107">
        <f t="shared" si="195"/>
        <v>382.03646181606888</v>
      </c>
      <c r="R212" s="114">
        <f>FORECAST(C212,$G$11:$I$11,$G$5:$I$5)</f>
        <v>9.4</v>
      </c>
    </row>
    <row r="213" spans="3:18" ht="15.75">
      <c r="C213" s="93">
        <f>ROUND(C207+0.1,2)</f>
        <v>2.7</v>
      </c>
      <c r="D213" s="94" t="str">
        <f t="shared" si="178"/>
        <v>MT-27</v>
      </c>
      <c r="E213" s="35" t="s">
        <v>55</v>
      </c>
      <c r="F213" s="59">
        <f>MAX(TREND(CHOOSE({1;2},F$27,F$35),CHOOSE({1;2},$R$27,$R$35),$C213)*(1+$G$19),0)</f>
        <v>387.17562300425175</v>
      </c>
      <c r="G213" s="57">
        <f>MAX(TREND(CHOOSE({1;2},G$27,G$35),CHOOSE({1;2},$R$27,$R$35),$C213)*(1+$G$19),0)</f>
        <v>386.65287113885103</v>
      </c>
      <c r="H213" s="57">
        <f>MAX(TREND(CHOOSE({1;2},H$27,H$35),CHOOSE({1;2},$R$27,$R$35),$C213)*(1+$G$19),0)</f>
        <v>388.6474026728925</v>
      </c>
      <c r="I213" s="57">
        <f>MAX(TREND(CHOOSE({1;2},I$27,I$35),CHOOSE({1;2},$R$27,$R$35),$C213)*(1+$G$19),0)</f>
        <v>388.18450907064005</v>
      </c>
      <c r="J213" s="57">
        <f>MAX(TREND(CHOOSE({1;2},J$27,J$35),CHOOSE({1;2},$R$27,$R$35),$C213)*(1+$G$19),0)</f>
        <v>382.42926694000022</v>
      </c>
      <c r="K213" s="57">
        <f>MAX(TREND(CHOOSE({1;2},K$27,K$35),CHOOSE({1;2},$R$27,$R$35),$C213)*(1+$G$19),0)</f>
        <v>375.15772818092449</v>
      </c>
      <c r="L213" s="57">
        <f>MAX(TREND(CHOOSE({1;2},L$27,L$35),CHOOSE({1;2},$R$27,$R$35),$C213)*(1+$G$19),0)</f>
        <v>372.95602338059484</v>
      </c>
      <c r="M213" s="57">
        <f>MAX(TREND(CHOOSE({1;2},M$27,M$35),CHOOSE({1;2},$R$27,$R$35),$C213)*(1+$G$19),0)</f>
        <v>397.58560769054185</v>
      </c>
      <c r="N213" s="57">
        <f>MAX(TREND(CHOOSE({1;2},N$27,N$35),CHOOSE({1;2},$R$27,$R$35),$C213)*(1+$G$19),0)</f>
        <v>392.09002067227175</v>
      </c>
      <c r="O213" s="60">
        <f>N213</f>
        <v>392.09002067227175</v>
      </c>
      <c r="P213" s="60">
        <f>O213</f>
        <v>392.09002067227175</v>
      </c>
      <c r="Q213" s="61">
        <f>F213</f>
        <v>387.17562300425175</v>
      </c>
      <c r="R213" s="115">
        <f>FORECAST(C213,$G$7:$I$7,$G$5:$I$5)</f>
        <v>5.35</v>
      </c>
    </row>
    <row r="214" spans="3:18" ht="15.75">
      <c r="C214" s="97">
        <f>C213</f>
        <v>2.7</v>
      </c>
      <c r="D214" s="95" t="str">
        <f t="shared" si="178"/>
        <v>HT-27</v>
      </c>
      <c r="E214" s="42" t="s">
        <v>57</v>
      </c>
      <c r="F214" s="64">
        <f>MAX(TREND(CHOOSE({1;2},F$28,F$36),CHOOSE({1;2},$R$27,$R$35),$C214)*(1+$G$19),0)</f>
        <v>328.41004057340484</v>
      </c>
      <c r="G214" s="65">
        <f>MAX(TREND(CHOOSE({1;2},G$28,G$36),CHOOSE({1;2},$R$27,$R$35),$C214)*(1+$G$19),0)</f>
        <v>328.41004057340473</v>
      </c>
      <c r="H214" s="65">
        <f>MAX(TREND(CHOOSE({1;2},H$28,H$36),CHOOSE({1;2},$R$27,$R$35),$C214)*(1+$G$19),0)</f>
        <v>328.41004057340473</v>
      </c>
      <c r="I214" s="65">
        <f>MAX(TREND(CHOOSE({1;2},I$28,I$36),CHOOSE({1;2},$R$27,$R$35),$C214)*(1+$G$19),0)</f>
        <v>328.41004057340484</v>
      </c>
      <c r="J214" s="65">
        <f>MAX(TREND(CHOOSE({1;2},J$28,J$36),CHOOSE({1;2},$R$27,$R$35),$C214)*(1+$G$19),0)</f>
        <v>328.41004057340473</v>
      </c>
      <c r="K214" s="65">
        <f>MAX(TREND(CHOOSE({1;2},K$28,K$36),CHOOSE({1;2},$R$27,$R$35),$C214)*(1+$G$19),0)</f>
        <v>328.41004057340484</v>
      </c>
      <c r="L214" s="65">
        <f>MAX(TREND(CHOOSE({1;2},L$28,L$36),CHOOSE({1;2},$R$27,$R$35),$C214)*(1+$G$19),0)</f>
        <v>328.41004057340484</v>
      </c>
      <c r="M214" s="65">
        <f>MAX(TREND(CHOOSE({1;2},M$28,M$36),CHOOSE({1;2},$R$27,$R$35),$C214)*(1+$G$19),0)</f>
        <v>328.41004057340473</v>
      </c>
      <c r="N214" s="65">
        <f>MAX(TREND(CHOOSE({1;2},N$28,N$36),CHOOSE({1;2},$R$27,$R$35),$C214)*(1+$G$19),0)</f>
        <v>328.41004057340484</v>
      </c>
      <c r="O214" s="66">
        <f t="shared" ref="O214:O218" si="199">N214</f>
        <v>328.41004057340484</v>
      </c>
      <c r="P214" s="66">
        <f t="shared" ref="P214:P218" si="200">O214</f>
        <v>328.41004057340484</v>
      </c>
      <c r="Q214" s="67">
        <f t="shared" ref="Q214:Q218" si="201">F214</f>
        <v>328.41004057340484</v>
      </c>
      <c r="R214" s="113">
        <f>FORECAST(C214,$G$6:$I$6,$G$5:$I$5)</f>
        <v>4.2799999999999994</v>
      </c>
    </row>
    <row r="215" spans="3:18" ht="15.75">
      <c r="C215" s="97">
        <f t="shared" ref="C215:C218" si="202">C214</f>
        <v>2.7</v>
      </c>
      <c r="D215" s="95" t="str">
        <f t="shared" si="178"/>
        <v>RH-27</v>
      </c>
      <c r="E215" s="42" t="s">
        <v>59</v>
      </c>
      <c r="F215" s="64">
        <f>MAX(TREND(CHOOSE({1;2},F$29,F$37),CHOOSE({1;2},$R$27,$R$35),$C215)*(1+$G$19),0)</f>
        <v>0</v>
      </c>
      <c r="G215" s="65">
        <f>MAX(TREND(CHOOSE({1;2},G$29,G$37),CHOOSE({1;2},$R$27,$R$35),$C215)*(1+$G$19),0)</f>
        <v>0</v>
      </c>
      <c r="H215" s="65">
        <f>MAX(TREND(CHOOSE({1;2},H$29,H$37),CHOOSE({1;2},$R$27,$R$35),$C215)*(1+$G$19),0)</f>
        <v>0</v>
      </c>
      <c r="I215" s="65">
        <f>MAX(TREND(CHOOSE({1;2},I$29,I$37),CHOOSE({1;2},$R$27,$R$35),$C215)*(1+$G$19),0)</f>
        <v>0</v>
      </c>
      <c r="J215" s="65">
        <f>MAX(TREND(CHOOSE({1;2},J$29,J$37),CHOOSE({1;2},$R$27,$R$35),$C215)*(1+$G$19),0)</f>
        <v>0</v>
      </c>
      <c r="K215" s="65">
        <f>MAX(TREND(CHOOSE({1;2},K$29,K$37),CHOOSE({1;2},$R$27,$R$35),$C215)*(1+$G$19),0)</f>
        <v>0</v>
      </c>
      <c r="L215" s="65">
        <f>MAX(TREND(CHOOSE({1;2},L$29,L$37),CHOOSE({1;2},$R$27,$R$35),$C215)*(1+$G$19),0)</f>
        <v>0</v>
      </c>
      <c r="M215" s="65">
        <f>MAX(TREND(CHOOSE({1;2},M$29,M$37),CHOOSE({1;2},$R$27,$R$35),$C215)*(1+$G$19),0)</f>
        <v>0</v>
      </c>
      <c r="N215" s="65">
        <f>MAX(TREND(CHOOSE({1;2},N$29,N$37),CHOOSE({1;2},$R$27,$R$35),$C215)*(1+$G$19),0)</f>
        <v>0</v>
      </c>
      <c r="O215" s="66">
        <f t="shared" si="199"/>
        <v>0</v>
      </c>
      <c r="P215" s="66">
        <f t="shared" si="200"/>
        <v>0</v>
      </c>
      <c r="Q215" s="67">
        <f t="shared" si="201"/>
        <v>0</v>
      </c>
      <c r="R215" s="113">
        <f>FORECAST(C215,$G$8:$I$8,$G$5:$I$5)</f>
        <v>16</v>
      </c>
    </row>
    <row r="216" spans="3:18" ht="15.75">
      <c r="C216" s="97">
        <f t="shared" si="202"/>
        <v>2.7</v>
      </c>
      <c r="D216" s="95" t="str">
        <f t="shared" si="178"/>
        <v>LA-27</v>
      </c>
      <c r="E216" s="42" t="s">
        <v>61</v>
      </c>
      <c r="F216" s="64">
        <f>MAX(TREND(CHOOSE({1;2},F$30,F$38),CHOOSE({1;2},$R$27,$R$35),$C216)*(1+$G$19),0)</f>
        <v>1049.0691092447864</v>
      </c>
      <c r="G216" s="65">
        <f>MAX(TREND(CHOOSE({1;2},G$30,G$38),CHOOSE({1;2},$R$27,$R$35),$C216)*(1+$G$19),0)</f>
        <v>1053.7555544586721</v>
      </c>
      <c r="H216" s="65">
        <f>MAX(TREND(CHOOSE({1;2},H$30,H$38),CHOOSE({1;2},$R$27,$R$35),$C216)*(1+$G$19),0)</f>
        <v>1050.756520196672</v>
      </c>
      <c r="I216" s="65">
        <f>MAX(TREND(CHOOSE({1;2},I$30,I$38),CHOOSE({1;2},$R$27,$R$35),$C216)*(1+$G$19),0)</f>
        <v>1048.1310554454242</v>
      </c>
      <c r="J216" s="65">
        <f>MAX(TREND(CHOOSE({1;2},J$30,J$38),CHOOSE({1;2},$R$27,$R$35),$C216)*(1+$G$19),0)</f>
        <v>1053.2653365475246</v>
      </c>
      <c r="K216" s="65">
        <f>MAX(TREND(CHOOSE({1;2},K$30,K$38),CHOOSE({1;2},$R$27,$R$35),$C216)*(1+$G$19),0)</f>
        <v>1056.5108475934103</v>
      </c>
      <c r="L216" s="65">
        <f>MAX(TREND(CHOOSE({1;2},L$30,L$38),CHOOSE({1;2},$R$27,$R$35),$C216)*(1+$G$19),0)</f>
        <v>1051.9690267468216</v>
      </c>
      <c r="M216" s="65">
        <f>MAX(TREND(CHOOSE({1;2},M$30,M$38),CHOOSE({1;2},$R$27,$R$35),$C216)*(1+$G$19),0)</f>
        <v>1049.2173036683491</v>
      </c>
      <c r="N216" s="65">
        <f>MAX(TREND(CHOOSE({1;2},N$30,N$38),CHOOSE({1;2},$R$27,$R$35),$C216)*(1+$G$19),0)</f>
        <v>1070.3579529125843</v>
      </c>
      <c r="O216" s="66">
        <f t="shared" si="199"/>
        <v>1070.3579529125843</v>
      </c>
      <c r="P216" s="66">
        <f t="shared" si="200"/>
        <v>1070.3579529125843</v>
      </c>
      <c r="Q216" s="67">
        <f t="shared" si="201"/>
        <v>1049.0691092447864</v>
      </c>
      <c r="R216" s="113">
        <f>FORECAST(C216,$G$10:$I$10,$G$5:$I$5)</f>
        <v>3.5785</v>
      </c>
    </row>
    <row r="217" spans="3:18" ht="15.75">
      <c r="C217" s="97">
        <f t="shared" si="202"/>
        <v>2.7</v>
      </c>
      <c r="D217" s="95" t="str">
        <f t="shared" si="178"/>
        <v>EM-27</v>
      </c>
      <c r="E217" s="42" t="s">
        <v>63</v>
      </c>
      <c r="F217" s="64">
        <f>MAX(TREND(CHOOSE({1;2},F$31,F$39),CHOOSE({1;2},$R$27,$R$35),$C217)*(1+$G$19),0)</f>
        <v>1033.1624245948651</v>
      </c>
      <c r="G217" s="65">
        <f>MAX(TREND(CHOOSE({1;2},G$31,G$39),CHOOSE({1;2},$R$27,$R$35),$C217)*(1+$G$19),0)</f>
        <v>1007.1406531325753</v>
      </c>
      <c r="H217" s="65">
        <f>MAX(TREND(CHOOSE({1;2},H$31,H$39),CHOOSE({1;2},$R$27,$R$35),$C217)*(1+$G$19),0)</f>
        <v>1007.4591006150592</v>
      </c>
      <c r="I217" s="65">
        <f>MAX(TREND(CHOOSE({1;2},I$31,I$39),CHOOSE({1;2},$R$27,$R$35),$C217)*(1+$G$19),0)</f>
        <v>1015.4863110731952</v>
      </c>
      <c r="J217" s="65">
        <f>MAX(TREND(CHOOSE({1;2},J$31,J$39),CHOOSE({1;2},$R$27,$R$35),$C217)*(1+$G$19),0)</f>
        <v>997.31708806731854</v>
      </c>
      <c r="K217" s="65">
        <f>MAX(TREND(CHOOSE({1;2},K$31,K$39),CHOOSE({1;2},$R$27,$R$35),$C217)*(1+$G$19),0)</f>
        <v>1009.2343034992044</v>
      </c>
      <c r="L217" s="65">
        <f>MAX(TREND(CHOOSE({1;2},L$31,L$39),CHOOSE({1;2},$R$27,$R$35),$C217)*(1+$G$19),0)</f>
        <v>998.14235040392043</v>
      </c>
      <c r="M217" s="65">
        <f>MAX(TREND(CHOOSE({1;2},M$31,M$39),CHOOSE({1;2},$R$27,$R$35),$C217)*(1+$G$19),0)</f>
        <v>983.79275524973389</v>
      </c>
      <c r="N217" s="65">
        <f>MAX(TREND(CHOOSE({1;2},N$31,N$39),CHOOSE({1;2},$R$27,$R$35),$C217)*(1+$G$19),0)</f>
        <v>1053.8185341254084</v>
      </c>
      <c r="O217" s="66">
        <f t="shared" si="199"/>
        <v>1053.8185341254084</v>
      </c>
      <c r="P217" s="66">
        <f t="shared" si="200"/>
        <v>1053.8185341254084</v>
      </c>
      <c r="Q217" s="67">
        <f t="shared" si="201"/>
        <v>1033.1624245948651</v>
      </c>
      <c r="R217" s="113">
        <f>FORECAST(C217,$G$9:$I$9,$G$5:$I$5)</f>
        <v>3.757425</v>
      </c>
    </row>
    <row r="218" spans="3:18" ht="15.75">
      <c r="C218" s="98">
        <f t="shared" si="202"/>
        <v>2.7</v>
      </c>
      <c r="D218" s="96" t="str">
        <f t="shared" si="178"/>
        <v>TF-27</v>
      </c>
      <c r="E218" s="47" t="s">
        <v>65</v>
      </c>
      <c r="F218" s="104">
        <f>MAX(TREND(CHOOSE({1;2},F$62,F$32),CHOOSE({1;2},$Q$62,$R$32),$C218)*(1+$G$19),0)</f>
        <v>396.73017188591768</v>
      </c>
      <c r="G218" s="105">
        <f>F218</f>
        <v>396.73017188591768</v>
      </c>
      <c r="H218" s="105">
        <f t="shared" ref="H218:K218" si="203">G218</f>
        <v>396.73017188591768</v>
      </c>
      <c r="I218" s="105">
        <f t="shared" si="203"/>
        <v>396.73017188591768</v>
      </c>
      <c r="J218" s="105">
        <f t="shared" si="203"/>
        <v>396.73017188591768</v>
      </c>
      <c r="K218" s="105">
        <f t="shared" si="203"/>
        <v>396.73017188591768</v>
      </c>
      <c r="L218" s="105">
        <f t="shared" ref="L218" si="204">L$32</f>
        <v>0</v>
      </c>
      <c r="M218" s="105">
        <f>K218</f>
        <v>396.73017188591768</v>
      </c>
      <c r="N218" s="105">
        <f>M218</f>
        <v>396.73017188591768</v>
      </c>
      <c r="O218" s="106">
        <f t="shared" si="199"/>
        <v>396.73017188591768</v>
      </c>
      <c r="P218" s="106">
        <f t="shared" si="200"/>
        <v>396.73017188591768</v>
      </c>
      <c r="Q218" s="107">
        <f t="shared" si="201"/>
        <v>396.73017188591768</v>
      </c>
      <c r="R218" s="114">
        <f>FORECAST(C218,$G$11:$I$11,$G$5:$I$5)</f>
        <v>9.8000000000000007</v>
      </c>
    </row>
    <row r="219" spans="3:18" ht="15.75">
      <c r="C219" s="93">
        <f>ROUND(C213+0.1,2)</f>
        <v>2.8</v>
      </c>
      <c r="D219" s="94" t="str">
        <f t="shared" si="178"/>
        <v>MT-28</v>
      </c>
      <c r="E219" s="35" t="s">
        <v>55</v>
      </c>
      <c r="F219" s="59">
        <f>MAX(TREND(CHOOSE({1;2},F$27,F$35),CHOOSE({1;2},$R$27,$R$35),$C219)*(1+$G$19),0)</f>
        <v>406.26024195343365</v>
      </c>
      <c r="G219" s="57">
        <f>MAX(TREND(CHOOSE({1;2},G$27,G$35),CHOOSE({1;2},$R$27,$R$35),$C219)*(1+$G$19),0)</f>
        <v>405.56730752124224</v>
      </c>
      <c r="H219" s="57">
        <f>MAX(TREND(CHOOSE({1;2},H$27,H$35),CHOOSE({1;2},$R$27,$R$35),$C219)*(1+$G$19),0)</f>
        <v>407.71851579628373</v>
      </c>
      <c r="I219" s="57">
        <f>MAX(TREND(CHOOSE({1;2},I$27,I$35),CHOOSE({1;2},$R$27,$R$35),$C219)*(1+$G$19),0)</f>
        <v>407.10885939055669</v>
      </c>
      <c r="J219" s="57">
        <f>MAX(TREND(CHOOSE({1;2},J$27,J$35),CHOOSE({1;2},$R$27,$R$35),$C219)*(1+$G$19),0)</f>
        <v>401.0622253331116</v>
      </c>
      <c r="K219" s="57">
        <f>MAX(TREND(CHOOSE({1;2},K$27,K$35),CHOOSE({1;2},$R$27,$R$35),$C219)*(1+$G$19),0)</f>
        <v>393.42145010386633</v>
      </c>
      <c r="L219" s="57">
        <f>MAX(TREND(CHOOSE({1;2},L$27,L$35),CHOOSE({1;2},$R$27,$R$35),$C219)*(1+$G$19),0)</f>
        <v>391.10771111721033</v>
      </c>
      <c r="M219" s="57">
        <f>MAX(TREND(CHOOSE({1;2},M$27,M$35),CHOOSE({1;2},$R$27,$R$35),$C219)*(1+$G$19),0)</f>
        <v>416.98431731924438</v>
      </c>
      <c r="N219" s="57">
        <f>MAX(TREND(CHOOSE({1;2},N$27,N$35),CHOOSE({1;2},$R$27,$R$35),$C219)*(1+$G$19),0)</f>
        <v>411.21168017446138</v>
      </c>
      <c r="O219" s="60">
        <f>N219</f>
        <v>411.21168017446138</v>
      </c>
      <c r="P219" s="60">
        <f>O219</f>
        <v>411.21168017446138</v>
      </c>
      <c r="Q219" s="61">
        <f>F219</f>
        <v>406.26024195343365</v>
      </c>
      <c r="R219" s="115">
        <f>FORECAST(C219,$G$7:$I$7,$G$5:$I$5)</f>
        <v>5.4</v>
      </c>
    </row>
    <row r="220" spans="3:18" ht="15.75">
      <c r="C220" s="97">
        <f>C219</f>
        <v>2.8</v>
      </c>
      <c r="D220" s="95" t="str">
        <f t="shared" si="178"/>
        <v>HT-28</v>
      </c>
      <c r="E220" s="42" t="s">
        <v>57</v>
      </c>
      <c r="F220" s="64">
        <f>MAX(TREND(CHOOSE({1;2},F$28,F$36),CHOOSE({1;2},$R$27,$R$35),$C220)*(1+$G$19),0)</f>
        <v>342.84564675245554</v>
      </c>
      <c r="G220" s="65">
        <f>MAX(TREND(CHOOSE({1;2},G$28,G$36),CHOOSE({1;2},$R$27,$R$35),$C220)*(1+$G$19),0)</f>
        <v>342.84564675245548</v>
      </c>
      <c r="H220" s="65">
        <f>MAX(TREND(CHOOSE({1;2},H$28,H$36),CHOOSE({1;2},$R$27,$R$35),$C220)*(1+$G$19),0)</f>
        <v>342.84564675245548</v>
      </c>
      <c r="I220" s="65">
        <f>MAX(TREND(CHOOSE({1;2},I$28,I$36),CHOOSE({1;2},$R$27,$R$35),$C220)*(1+$G$19),0)</f>
        <v>342.84564675245554</v>
      </c>
      <c r="J220" s="65">
        <f>MAX(TREND(CHOOSE({1;2},J$28,J$36),CHOOSE({1;2},$R$27,$R$35),$C220)*(1+$G$19),0)</f>
        <v>342.84564675245548</v>
      </c>
      <c r="K220" s="65">
        <f>MAX(TREND(CHOOSE({1;2},K$28,K$36),CHOOSE({1;2},$R$27,$R$35),$C220)*(1+$G$19),0)</f>
        <v>342.84564675245548</v>
      </c>
      <c r="L220" s="65">
        <f>MAX(TREND(CHOOSE({1;2},L$28,L$36),CHOOSE({1;2},$R$27,$R$35),$C220)*(1+$G$19),0)</f>
        <v>342.84564675245559</v>
      </c>
      <c r="M220" s="65">
        <f>MAX(TREND(CHOOSE({1;2},M$28,M$36),CHOOSE({1;2},$R$27,$R$35),$C220)*(1+$G$19),0)</f>
        <v>342.84564675245548</v>
      </c>
      <c r="N220" s="65">
        <f>MAX(TREND(CHOOSE({1;2},N$28,N$36),CHOOSE({1;2},$R$27,$R$35),$C220)*(1+$G$19),0)</f>
        <v>342.84564675245548</v>
      </c>
      <c r="O220" s="66">
        <f t="shared" ref="O220:O224" si="205">N220</f>
        <v>342.84564675245548</v>
      </c>
      <c r="P220" s="66">
        <f t="shared" ref="P220:P224" si="206">O220</f>
        <v>342.84564675245548</v>
      </c>
      <c r="Q220" s="67">
        <f t="shared" ref="Q220:Q224" si="207">F220</f>
        <v>342.84564675245554</v>
      </c>
      <c r="R220" s="113">
        <f>FORECAST(C220,$G$6:$I$6,$G$5:$I$5)</f>
        <v>4.3199999999999994</v>
      </c>
    </row>
    <row r="221" spans="3:18" ht="15.75">
      <c r="C221" s="97">
        <f t="shared" ref="C221:C224" si="208">C220</f>
        <v>2.8</v>
      </c>
      <c r="D221" s="95" t="str">
        <f t="shared" si="178"/>
        <v>RH-28</v>
      </c>
      <c r="E221" s="42" t="s">
        <v>59</v>
      </c>
      <c r="F221" s="64">
        <f>MAX(TREND(CHOOSE({1;2},F$29,F$37),CHOOSE({1;2},$R$27,$R$35),$C221)*(1+$G$19),0)</f>
        <v>0</v>
      </c>
      <c r="G221" s="65">
        <f>MAX(TREND(CHOOSE({1;2},G$29,G$37),CHOOSE({1;2},$R$27,$R$35),$C221)*(1+$G$19),0)</f>
        <v>0</v>
      </c>
      <c r="H221" s="65">
        <f>MAX(TREND(CHOOSE({1;2},H$29,H$37),CHOOSE({1;2},$R$27,$R$35),$C221)*(1+$G$19),0)</f>
        <v>0</v>
      </c>
      <c r="I221" s="65">
        <f>MAX(TREND(CHOOSE({1;2},I$29,I$37),CHOOSE({1;2},$R$27,$R$35),$C221)*(1+$G$19),0)</f>
        <v>0</v>
      </c>
      <c r="J221" s="65">
        <f>MAX(TREND(CHOOSE({1;2},J$29,J$37),CHOOSE({1;2},$R$27,$R$35),$C221)*(1+$G$19),0)</f>
        <v>0</v>
      </c>
      <c r="K221" s="65">
        <f>MAX(TREND(CHOOSE({1;2},K$29,K$37),CHOOSE({1;2},$R$27,$R$35),$C221)*(1+$G$19),0)</f>
        <v>0</v>
      </c>
      <c r="L221" s="65">
        <f>MAX(TREND(CHOOSE({1;2},L$29,L$37),CHOOSE({1;2},$R$27,$R$35),$C221)*(1+$G$19),0)</f>
        <v>0</v>
      </c>
      <c r="M221" s="65">
        <f>MAX(TREND(CHOOSE({1;2},M$29,M$37),CHOOSE({1;2},$R$27,$R$35),$C221)*(1+$G$19),0)</f>
        <v>0</v>
      </c>
      <c r="N221" s="65">
        <f>MAX(TREND(CHOOSE({1;2},N$29,N$37),CHOOSE({1;2},$R$27,$R$35),$C221)*(1+$G$19),0)</f>
        <v>0</v>
      </c>
      <c r="O221" s="66">
        <f t="shared" si="205"/>
        <v>0</v>
      </c>
      <c r="P221" s="66">
        <f t="shared" si="206"/>
        <v>0</v>
      </c>
      <c r="Q221" s="67">
        <f t="shared" si="207"/>
        <v>0</v>
      </c>
      <c r="R221" s="113">
        <f>FORECAST(C221,$G$8:$I$8,$G$5:$I$5)</f>
        <v>16</v>
      </c>
    </row>
    <row r="222" spans="3:18" ht="15.75">
      <c r="C222" s="97">
        <f t="shared" si="208"/>
        <v>2.8</v>
      </c>
      <c r="D222" s="95" t="str">
        <f t="shared" si="178"/>
        <v>LA-28</v>
      </c>
      <c r="E222" s="42" t="s">
        <v>61</v>
      </c>
      <c r="F222" s="64">
        <f>MAX(TREND(CHOOSE({1;2},F$30,F$38),CHOOSE({1;2},$R$27,$R$35),$C222)*(1+$G$19),0)</f>
        <v>1104.6237641823325</v>
      </c>
      <c r="G222" s="65">
        <f>MAX(TREND(CHOOSE({1;2},G$30,G$38),CHOOSE({1;2},$R$27,$R$35),$C222)*(1+$G$19),0)</f>
        <v>1109.698558583952</v>
      </c>
      <c r="H222" s="65">
        <f>MAX(TREND(CHOOSE({1;2},H$30,H$38),CHOOSE({1;2},$R$27,$R$35),$C222)*(1+$G$19),0)</f>
        <v>1106.4510090558774</v>
      </c>
      <c r="I222" s="65">
        <f>MAX(TREND(CHOOSE({1;2},I$30,I$38),CHOOSE({1;2},$R$27,$R$35),$C222)*(1+$G$19),0)</f>
        <v>1103.6079728897464</v>
      </c>
      <c r="J222" s="65">
        <f>MAX(TREND(CHOOSE({1;2},J$30,J$38),CHOOSE({1;2},$R$27,$R$35),$C222)*(1+$G$19),0)</f>
        <v>1109.1677197281863</v>
      </c>
      <c r="K222" s="65">
        <f>MAX(TREND(CHOOSE({1;2},K$30,K$38),CHOOSE({1;2},$R$27,$R$35),$C222)*(1+$G$19),0)</f>
        <v>1112.682156253657</v>
      </c>
      <c r="L222" s="65">
        <f>MAX(TREND(CHOOSE({1;2},L$30,L$38),CHOOSE({1;2},$R$27,$R$35),$C222)*(1+$G$19),0)</f>
        <v>1107.7639918547843</v>
      </c>
      <c r="M222" s="65">
        <f>MAX(TREND(CHOOSE({1;2},M$30,M$38),CHOOSE({1;2},$R$27,$R$35),$C222)*(1+$G$19),0)</f>
        <v>1104.784239502141</v>
      </c>
      <c r="N222" s="65">
        <f>MAX(TREND(CHOOSE({1;2},N$30,N$38),CHOOSE({1;2},$R$27,$R$35),$C222)*(1+$G$19),0)</f>
        <v>1127.6764408222939</v>
      </c>
      <c r="O222" s="66">
        <f t="shared" si="205"/>
        <v>1127.6764408222939</v>
      </c>
      <c r="P222" s="66">
        <f t="shared" si="206"/>
        <v>1127.6764408222939</v>
      </c>
      <c r="Q222" s="67">
        <f t="shared" si="207"/>
        <v>1104.6237641823325</v>
      </c>
      <c r="R222" s="113">
        <f>FORECAST(C222,$G$10:$I$10,$G$5:$I$5)</f>
        <v>3.6039999999999996</v>
      </c>
    </row>
    <row r="223" spans="3:18" ht="15.75">
      <c r="C223" s="97">
        <f t="shared" si="208"/>
        <v>2.8</v>
      </c>
      <c r="D223" s="95" t="str">
        <f t="shared" si="178"/>
        <v>EM-28</v>
      </c>
      <c r="E223" s="42" t="s">
        <v>63</v>
      </c>
      <c r="F223" s="64">
        <f>MAX(TREND(CHOOSE({1;2},F$31,F$39),CHOOSE({1;2},$R$27,$R$35),$C223)*(1+$G$19),0)</f>
        <v>1088.8769186701529</v>
      </c>
      <c r="G223" s="65">
        <f>MAX(TREND(CHOOSE({1;2},G$31,G$39),CHOOSE({1;2},$R$27,$R$35),$C223)*(1+$G$19),0)</f>
        <v>1061.2586708611343</v>
      </c>
      <c r="H223" s="65">
        <f>MAX(TREND(CHOOSE({1;2},H$31,H$39),CHOOSE({1;2},$R$27,$R$35),$C223)*(1+$G$19),0)</f>
        <v>1062.3270639712625</v>
      </c>
      <c r="I223" s="65">
        <f>MAX(TREND(CHOOSE({1;2},I$31,I$39),CHOOSE({1;2},$R$27,$R$35),$C223)*(1+$G$19),0)</f>
        <v>1071.6462681114338</v>
      </c>
      <c r="J223" s="65">
        <f>MAX(TREND(CHOOSE({1;2},J$31,J$39),CHOOSE({1;2},$R$27,$R$35),$C223)*(1+$G$19),0)</f>
        <v>1050.4993556613333</v>
      </c>
      <c r="K223" s="65">
        <f>MAX(TREND(CHOOSE({1;2},K$31,K$39),CHOOSE({1;2},$R$27,$R$35),$C223)*(1+$G$19),0)</f>
        <v>1063.8188617627734</v>
      </c>
      <c r="L223" s="65">
        <f>MAX(TREND(CHOOSE({1;2},L$31,L$39),CHOOSE({1;2},$R$27,$R$35),$C223)*(1+$G$19),0)</f>
        <v>1050.0426062333368</v>
      </c>
      <c r="M223" s="65">
        <f>MAX(TREND(CHOOSE({1;2},M$31,M$39),CHOOSE({1;2},$R$27,$R$35),$C223)*(1+$G$19),0)</f>
        <v>1035.3376901103679</v>
      </c>
      <c r="N223" s="65">
        <f>MAX(TREND(CHOOSE({1;2},N$31,N$39),CHOOSE({1;2},$R$27,$R$35),$C223)*(1+$G$19),0)</f>
        <v>1109.2930641525288</v>
      </c>
      <c r="O223" s="66">
        <f t="shared" si="205"/>
        <v>1109.2930641525288</v>
      </c>
      <c r="P223" s="66">
        <f t="shared" si="206"/>
        <v>1109.2930641525288</v>
      </c>
      <c r="Q223" s="67">
        <f t="shared" si="207"/>
        <v>1088.8769186701529</v>
      </c>
      <c r="R223" s="113">
        <f>FORECAST(C223,$G$9:$I$9,$G$5:$I$5)</f>
        <v>3.7841999999999998</v>
      </c>
    </row>
    <row r="224" spans="3:18" ht="15.75">
      <c r="C224" s="98">
        <f t="shared" si="208"/>
        <v>2.8</v>
      </c>
      <c r="D224" s="96" t="str">
        <f t="shared" si="178"/>
        <v>TF-28</v>
      </c>
      <c r="E224" s="47" t="s">
        <v>65</v>
      </c>
      <c r="F224" s="104">
        <f>MAX(TREND(CHOOSE({1;2},F$62,F$32),CHOOSE({1;2},$Q$62,$R$32),$C224)*(1+$G$19),0)</f>
        <v>411.42388195576638</v>
      </c>
      <c r="G224" s="105">
        <f>F224</f>
        <v>411.42388195576638</v>
      </c>
      <c r="H224" s="105">
        <f t="shared" ref="H224:K224" si="209">G224</f>
        <v>411.42388195576638</v>
      </c>
      <c r="I224" s="105">
        <f t="shared" si="209"/>
        <v>411.42388195576638</v>
      </c>
      <c r="J224" s="105">
        <f t="shared" si="209"/>
        <v>411.42388195576638</v>
      </c>
      <c r="K224" s="105">
        <f t="shared" si="209"/>
        <v>411.42388195576638</v>
      </c>
      <c r="L224" s="105">
        <f t="shared" ref="L224" si="210">L$32</f>
        <v>0</v>
      </c>
      <c r="M224" s="105">
        <f>K224</f>
        <v>411.42388195576638</v>
      </c>
      <c r="N224" s="105">
        <f>M224</f>
        <v>411.42388195576638</v>
      </c>
      <c r="O224" s="106">
        <f t="shared" si="205"/>
        <v>411.42388195576638</v>
      </c>
      <c r="P224" s="106">
        <f t="shared" si="206"/>
        <v>411.42388195576638</v>
      </c>
      <c r="Q224" s="107">
        <f t="shared" si="207"/>
        <v>411.42388195576638</v>
      </c>
      <c r="R224" s="114">
        <f>FORECAST(C224,$G$11:$I$11,$G$5:$I$5)</f>
        <v>10.199999999999999</v>
      </c>
    </row>
    <row r="225" spans="3:18" ht="15.75">
      <c r="C225" s="93">
        <f>ROUND(C219+0.1,2)</f>
        <v>2.9</v>
      </c>
      <c r="D225" s="94" t="str">
        <f t="shared" si="178"/>
        <v>MT-29</v>
      </c>
      <c r="E225" s="35" t="s">
        <v>55</v>
      </c>
      <c r="F225" s="59">
        <f>MAX(TREND(CHOOSE({1;2},F$27,F$35),CHOOSE({1;2},$R$27,$R$35),$C225)*(1+$G$19),0)</f>
        <v>425.34486090261555</v>
      </c>
      <c r="G225" s="57">
        <f>MAX(TREND(CHOOSE({1;2},G$27,G$35),CHOOSE({1;2},$R$27,$R$35),$C225)*(1+$G$19),0)</f>
        <v>424.48174390363351</v>
      </c>
      <c r="H225" s="57">
        <f>MAX(TREND(CHOOSE({1;2},H$27,H$35),CHOOSE({1;2},$R$27,$R$35),$C225)*(1+$G$19),0)</f>
        <v>426.78962891967501</v>
      </c>
      <c r="I225" s="57">
        <f>MAX(TREND(CHOOSE({1;2},I$27,I$35),CHOOSE({1;2},$R$27,$R$35),$C225)*(1+$G$19),0)</f>
        <v>426.0332097104735</v>
      </c>
      <c r="J225" s="57">
        <f>MAX(TREND(CHOOSE({1;2},J$27,J$35),CHOOSE({1;2},$R$27,$R$35),$C225)*(1+$G$19),0)</f>
        <v>419.69518372622309</v>
      </c>
      <c r="K225" s="57">
        <f>MAX(TREND(CHOOSE({1;2},K$27,K$35),CHOOSE({1;2},$R$27,$R$35),$C225)*(1+$G$19),0)</f>
        <v>411.68517202680817</v>
      </c>
      <c r="L225" s="57">
        <f>MAX(TREND(CHOOSE({1;2},L$27,L$35),CHOOSE({1;2},$R$27,$R$35),$C225)*(1+$G$19),0)</f>
        <v>409.25939885382593</v>
      </c>
      <c r="M225" s="57">
        <f>MAX(TREND(CHOOSE({1;2},M$27,M$35),CHOOSE({1;2},$R$27,$R$35),$C225)*(1+$G$19),0)</f>
        <v>436.38302694794703</v>
      </c>
      <c r="N225" s="57">
        <f>MAX(TREND(CHOOSE({1;2},N$27,N$35),CHOOSE({1;2},$R$27,$R$35),$C225)*(1+$G$19),0)</f>
        <v>430.33333967665106</v>
      </c>
      <c r="O225" s="60">
        <f>N225</f>
        <v>430.33333967665106</v>
      </c>
      <c r="P225" s="60">
        <f>O225</f>
        <v>430.33333967665106</v>
      </c>
      <c r="Q225" s="61">
        <f>F225</f>
        <v>425.34486090261555</v>
      </c>
      <c r="R225" s="115">
        <f>FORECAST(C225,$G$7:$I$7,$G$5:$I$5)</f>
        <v>5.45</v>
      </c>
    </row>
    <row r="226" spans="3:18" ht="15.75">
      <c r="C226" s="97">
        <f>C225</f>
        <v>2.9</v>
      </c>
      <c r="D226" s="95" t="str">
        <f t="shared" si="178"/>
        <v>HT-29</v>
      </c>
      <c r="E226" s="42" t="s">
        <v>57</v>
      </c>
      <c r="F226" s="64">
        <f>MAX(TREND(CHOOSE({1;2},F$28,F$36),CHOOSE({1;2},$R$27,$R$35),$C226)*(1+$G$19),0)</f>
        <v>357.28125293150629</v>
      </c>
      <c r="G226" s="65">
        <f>MAX(TREND(CHOOSE({1;2},G$28,G$36),CHOOSE({1;2},$R$27,$R$35),$C226)*(1+$G$19),0)</f>
        <v>357.28125293150623</v>
      </c>
      <c r="H226" s="65">
        <f>MAX(TREND(CHOOSE({1;2},H$28,H$36),CHOOSE({1;2},$R$27,$R$35),$C226)*(1+$G$19),0)</f>
        <v>357.28125293150623</v>
      </c>
      <c r="I226" s="65">
        <f>MAX(TREND(CHOOSE({1;2},I$28,I$36),CHOOSE({1;2},$R$27,$R$35),$C226)*(1+$G$19),0)</f>
        <v>357.28125293150629</v>
      </c>
      <c r="J226" s="65">
        <f>MAX(TREND(CHOOSE({1;2},J$28,J$36),CHOOSE({1;2},$R$27,$R$35),$C226)*(1+$G$19),0)</f>
        <v>357.28125293150623</v>
      </c>
      <c r="K226" s="65">
        <f>MAX(TREND(CHOOSE({1;2},K$28,K$36),CHOOSE({1;2},$R$27,$R$35),$C226)*(1+$G$19),0)</f>
        <v>357.28125293150623</v>
      </c>
      <c r="L226" s="65">
        <f>MAX(TREND(CHOOSE({1;2},L$28,L$36),CHOOSE({1;2},$R$27,$R$35),$C226)*(1+$G$19),0)</f>
        <v>357.28125293150634</v>
      </c>
      <c r="M226" s="65">
        <f>MAX(TREND(CHOOSE({1;2},M$28,M$36),CHOOSE({1;2},$R$27,$R$35),$C226)*(1+$G$19),0)</f>
        <v>357.28125293150623</v>
      </c>
      <c r="N226" s="65">
        <f>MAX(TREND(CHOOSE({1;2},N$28,N$36),CHOOSE({1;2},$R$27,$R$35),$C226)*(1+$G$19),0)</f>
        <v>357.28125293150623</v>
      </c>
      <c r="O226" s="66">
        <f t="shared" ref="O226:O230" si="211">N226</f>
        <v>357.28125293150623</v>
      </c>
      <c r="P226" s="66">
        <f t="shared" ref="P226:P230" si="212">O226</f>
        <v>357.28125293150623</v>
      </c>
      <c r="Q226" s="67">
        <f t="shared" ref="Q226:Q230" si="213">F226</f>
        <v>357.28125293150629</v>
      </c>
      <c r="R226" s="113">
        <f>FORECAST(C226,$G$6:$I$6,$G$5:$I$5)</f>
        <v>4.3599999999999994</v>
      </c>
    </row>
    <row r="227" spans="3:18" ht="15.75">
      <c r="C227" s="97">
        <f t="shared" ref="C227:C230" si="214">C226</f>
        <v>2.9</v>
      </c>
      <c r="D227" s="95" t="str">
        <f t="shared" si="178"/>
        <v>RH-29</v>
      </c>
      <c r="E227" s="42" t="s">
        <v>59</v>
      </c>
      <c r="F227" s="64">
        <f>MAX(TREND(CHOOSE({1;2},F$29,F$37),CHOOSE({1;2},$R$27,$R$35),$C227)*(1+$G$19),0)</f>
        <v>0</v>
      </c>
      <c r="G227" s="65">
        <f>MAX(TREND(CHOOSE({1;2},G$29,G$37),CHOOSE({1;2},$R$27,$R$35),$C227)*(1+$G$19),0)</f>
        <v>0</v>
      </c>
      <c r="H227" s="65">
        <f>MAX(TREND(CHOOSE({1;2},H$29,H$37),CHOOSE({1;2},$R$27,$R$35),$C227)*(1+$G$19),0)</f>
        <v>0</v>
      </c>
      <c r="I227" s="65">
        <f>MAX(TREND(CHOOSE({1;2},I$29,I$37),CHOOSE({1;2},$R$27,$R$35),$C227)*(1+$G$19),0)</f>
        <v>0</v>
      </c>
      <c r="J227" s="65">
        <f>MAX(TREND(CHOOSE({1;2},J$29,J$37),CHOOSE({1;2},$R$27,$R$35),$C227)*(1+$G$19),0)</f>
        <v>0</v>
      </c>
      <c r="K227" s="65">
        <f>MAX(TREND(CHOOSE({1;2},K$29,K$37),CHOOSE({1;2},$R$27,$R$35),$C227)*(1+$G$19),0)</f>
        <v>0</v>
      </c>
      <c r="L227" s="65">
        <f>MAX(TREND(CHOOSE({1;2},L$29,L$37),CHOOSE({1;2},$R$27,$R$35),$C227)*(1+$G$19),0)</f>
        <v>0</v>
      </c>
      <c r="M227" s="65">
        <f>MAX(TREND(CHOOSE({1;2},M$29,M$37),CHOOSE({1;2},$R$27,$R$35),$C227)*(1+$G$19),0)</f>
        <v>0</v>
      </c>
      <c r="N227" s="65">
        <f>MAX(TREND(CHOOSE({1;2},N$29,N$37),CHOOSE({1;2},$R$27,$R$35),$C227)*(1+$G$19),0)</f>
        <v>0</v>
      </c>
      <c r="O227" s="66">
        <f t="shared" si="211"/>
        <v>0</v>
      </c>
      <c r="P227" s="66">
        <f t="shared" si="212"/>
        <v>0</v>
      </c>
      <c r="Q227" s="67">
        <f t="shared" si="213"/>
        <v>0</v>
      </c>
      <c r="R227" s="113">
        <f>FORECAST(C227,$G$8:$I$8,$G$5:$I$5)</f>
        <v>16</v>
      </c>
    </row>
    <row r="228" spans="3:18" ht="15.75">
      <c r="C228" s="97">
        <f t="shared" si="214"/>
        <v>2.9</v>
      </c>
      <c r="D228" s="95" t="str">
        <f t="shared" si="178"/>
        <v>LA-29</v>
      </c>
      <c r="E228" s="42" t="s">
        <v>61</v>
      </c>
      <c r="F228" s="64">
        <f>MAX(TREND(CHOOSE({1;2},F$30,F$38),CHOOSE({1;2},$R$27,$R$35),$C228)*(1+$G$19),0)</f>
        <v>1160.1784191198788</v>
      </c>
      <c r="G228" s="65">
        <f>MAX(TREND(CHOOSE({1;2},G$30,G$38),CHOOSE({1;2},$R$27,$R$35),$C228)*(1+$G$19),0)</f>
        <v>1165.6415627092322</v>
      </c>
      <c r="H228" s="65">
        <f>MAX(TREND(CHOOSE({1;2},H$30,H$38),CHOOSE({1;2},$R$27,$R$35),$C228)*(1+$G$19),0)</f>
        <v>1162.1454979150828</v>
      </c>
      <c r="I228" s="65">
        <f>MAX(TREND(CHOOSE({1;2},I$30,I$38),CHOOSE({1;2},$R$27,$R$35),$C228)*(1+$G$19),0)</f>
        <v>1159.0848903340691</v>
      </c>
      <c r="J228" s="65">
        <f>MAX(TREND(CHOOSE({1;2},J$30,J$38),CHOOSE({1;2},$R$27,$R$35),$C228)*(1+$G$19),0)</f>
        <v>1165.0701029088484</v>
      </c>
      <c r="K228" s="65">
        <f>MAX(TREND(CHOOSE({1;2},K$30,K$38),CHOOSE({1;2},$R$27,$R$35),$C228)*(1+$G$19),0)</f>
        <v>1168.8534649139044</v>
      </c>
      <c r="L228" s="65">
        <f>MAX(TREND(CHOOSE({1;2},L$30,L$38),CHOOSE({1;2},$R$27,$R$35),$C228)*(1+$G$19),0)</f>
        <v>1163.5589569627477</v>
      </c>
      <c r="M228" s="65">
        <f>MAX(TREND(CHOOSE({1;2},M$30,M$38),CHOOSE({1;2},$R$27,$R$35),$C228)*(1+$G$19),0)</f>
        <v>1160.351175335933</v>
      </c>
      <c r="N228" s="65">
        <f>MAX(TREND(CHOOSE({1;2},N$30,N$38),CHOOSE({1;2},$R$27,$R$35),$C228)*(1+$G$19),0)</f>
        <v>1184.9949287320039</v>
      </c>
      <c r="O228" s="66">
        <f t="shared" si="211"/>
        <v>1184.9949287320039</v>
      </c>
      <c r="P228" s="66">
        <f t="shared" si="212"/>
        <v>1184.9949287320039</v>
      </c>
      <c r="Q228" s="67">
        <f t="shared" si="213"/>
        <v>1160.1784191198788</v>
      </c>
      <c r="R228" s="113">
        <f>FORECAST(C228,$G$10:$I$10,$G$5:$I$5)</f>
        <v>3.6294999999999997</v>
      </c>
    </row>
    <row r="229" spans="3:18" ht="15.75">
      <c r="C229" s="97">
        <f t="shared" si="214"/>
        <v>2.9</v>
      </c>
      <c r="D229" s="95" t="str">
        <f t="shared" si="178"/>
        <v>EM-29</v>
      </c>
      <c r="E229" s="42" t="s">
        <v>63</v>
      </c>
      <c r="F229" s="64">
        <f>MAX(TREND(CHOOSE({1;2},F$31,F$39),CHOOSE({1;2},$R$27,$R$35),$C229)*(1+$G$19),0)</f>
        <v>1144.5914127454407</v>
      </c>
      <c r="G229" s="65">
        <f>MAX(TREND(CHOOSE({1;2},G$31,G$39),CHOOSE({1;2},$R$27,$R$35),$C229)*(1+$G$19),0)</f>
        <v>1115.3766885896937</v>
      </c>
      <c r="H229" s="65">
        <f>MAX(TREND(CHOOSE({1;2},H$31,H$39),CHOOSE({1;2},$R$27,$R$35),$C229)*(1+$G$19),0)</f>
        <v>1117.1950273274663</v>
      </c>
      <c r="I229" s="65">
        <f>MAX(TREND(CHOOSE({1;2},I$31,I$39),CHOOSE({1;2},$R$27,$R$35),$C229)*(1+$G$19),0)</f>
        <v>1127.8062251496724</v>
      </c>
      <c r="J229" s="65">
        <f>MAX(TREND(CHOOSE({1;2},J$31,J$39),CHOOSE({1;2},$R$27,$R$35),$C229)*(1+$G$19),0)</f>
        <v>1103.6816232553483</v>
      </c>
      <c r="K229" s="65">
        <f>MAX(TREND(CHOOSE({1;2},K$31,K$39),CHOOSE({1;2},$R$27,$R$35),$C229)*(1+$G$19),0)</f>
        <v>1118.4034200263422</v>
      </c>
      <c r="L229" s="65">
        <f>MAX(TREND(CHOOSE({1;2},L$31,L$39),CHOOSE({1;2},$R$27,$R$35),$C229)*(1+$G$19),0)</f>
        <v>1101.9428620627536</v>
      </c>
      <c r="M229" s="65">
        <f>MAX(TREND(CHOOSE({1;2},M$31,M$39),CHOOSE({1;2},$R$27,$R$35),$C229)*(1+$G$19),0)</f>
        <v>1086.8826249710021</v>
      </c>
      <c r="N229" s="65">
        <f>MAX(TREND(CHOOSE({1;2},N$31,N$39),CHOOSE({1;2},$R$27,$R$35),$C229)*(1+$G$19),0)</f>
        <v>1164.7675941796494</v>
      </c>
      <c r="O229" s="66">
        <f t="shared" si="211"/>
        <v>1164.7675941796494</v>
      </c>
      <c r="P229" s="66">
        <f t="shared" si="212"/>
        <v>1164.7675941796494</v>
      </c>
      <c r="Q229" s="67">
        <f t="shared" si="213"/>
        <v>1144.5914127454407</v>
      </c>
      <c r="R229" s="113">
        <f>FORECAST(C229,$G$9:$I$9,$G$5:$I$5)</f>
        <v>3.810975</v>
      </c>
    </row>
    <row r="230" spans="3:18" ht="15.75">
      <c r="C230" s="98">
        <f t="shared" si="214"/>
        <v>2.9</v>
      </c>
      <c r="D230" s="96" t="str">
        <f t="shared" si="178"/>
        <v>TF-29</v>
      </c>
      <c r="E230" s="47" t="s">
        <v>65</v>
      </c>
      <c r="F230" s="104">
        <f>MAX(TREND(CHOOSE({1;2},F$62,F$32),CHOOSE({1;2},$Q$62,$R$32),$C230)*(1+$G$19),0)</f>
        <v>426.11759202561524</v>
      </c>
      <c r="G230" s="105">
        <f>F230</f>
        <v>426.11759202561524</v>
      </c>
      <c r="H230" s="105">
        <f t="shared" ref="H230:K230" si="215">G230</f>
        <v>426.11759202561524</v>
      </c>
      <c r="I230" s="105">
        <f t="shared" si="215"/>
        <v>426.11759202561524</v>
      </c>
      <c r="J230" s="105">
        <f t="shared" si="215"/>
        <v>426.11759202561524</v>
      </c>
      <c r="K230" s="105">
        <f t="shared" si="215"/>
        <v>426.11759202561524</v>
      </c>
      <c r="L230" s="105">
        <f t="shared" ref="L230" si="216">L$32</f>
        <v>0</v>
      </c>
      <c r="M230" s="105">
        <f>K230</f>
        <v>426.11759202561524</v>
      </c>
      <c r="N230" s="105">
        <f>M230</f>
        <v>426.11759202561524</v>
      </c>
      <c r="O230" s="106">
        <f t="shared" si="211"/>
        <v>426.11759202561524</v>
      </c>
      <c r="P230" s="106">
        <f t="shared" si="212"/>
        <v>426.11759202561524</v>
      </c>
      <c r="Q230" s="107">
        <f t="shared" si="213"/>
        <v>426.11759202561524</v>
      </c>
      <c r="R230" s="114">
        <f>FORECAST(C230,$G$11:$I$11,$G$5:$I$5)</f>
        <v>10.6</v>
      </c>
    </row>
    <row r="231" spans="3:18" ht="15.75">
      <c r="C231" s="93">
        <f>ROUND(C225+0.1,2)</f>
        <v>3</v>
      </c>
      <c r="D231" s="94" t="str">
        <f t="shared" si="178"/>
        <v>MT-30</v>
      </c>
      <c r="E231" s="35" t="s">
        <v>55</v>
      </c>
      <c r="F231" s="59">
        <f>MAX(TREND(CHOOSE({1;2},F$27,F$35),CHOOSE({1;2},$R$27,$R$35),$C231)*(1+$G$19),0)</f>
        <v>444.42947985179751</v>
      </c>
      <c r="G231" s="57">
        <f>MAX(TREND(CHOOSE({1;2},G$27,G$35),CHOOSE({1;2},$R$27,$R$35),$C231)*(1+$G$19),0)</f>
        <v>443.3961802860249</v>
      </c>
      <c r="H231" s="57">
        <f>MAX(TREND(CHOOSE({1;2},H$27,H$35),CHOOSE({1;2},$R$27,$R$35),$C231)*(1+$G$19),0)</f>
        <v>445.86074204306624</v>
      </c>
      <c r="I231" s="57">
        <f>MAX(TREND(CHOOSE({1;2},I$27,I$35),CHOOSE({1;2},$R$27,$R$35),$C231)*(1+$G$19),0)</f>
        <v>444.95756003039031</v>
      </c>
      <c r="J231" s="57">
        <f>MAX(TREND(CHOOSE({1;2},J$27,J$35),CHOOSE({1;2},$R$27,$R$35),$C231)*(1+$G$19),0)</f>
        <v>438.32814211933464</v>
      </c>
      <c r="K231" s="57">
        <f>MAX(TREND(CHOOSE({1;2},K$27,K$35),CHOOSE({1;2},$R$27,$R$35),$C231)*(1+$G$19),0)</f>
        <v>429.94889394975013</v>
      </c>
      <c r="L231" s="57">
        <f>MAX(TREND(CHOOSE({1;2},L$27,L$35),CHOOSE({1;2},$R$27,$R$35),$C231)*(1+$G$19),0)</f>
        <v>427.41108659044141</v>
      </c>
      <c r="M231" s="57">
        <f>MAX(TREND(CHOOSE({1;2},M$27,M$35),CHOOSE({1;2},$R$27,$R$35),$C231)*(1+$G$19),0)</f>
        <v>455.78173657664968</v>
      </c>
      <c r="N231" s="57">
        <f>MAX(TREND(CHOOSE({1;2},N$27,N$35),CHOOSE({1;2},$R$27,$R$35),$C231)*(1+$G$19),0)</f>
        <v>449.45499917884075</v>
      </c>
      <c r="O231" s="60">
        <f>N231</f>
        <v>449.45499917884075</v>
      </c>
      <c r="P231" s="60">
        <f>O231</f>
        <v>449.45499917884075</v>
      </c>
      <c r="Q231" s="61">
        <f>F231</f>
        <v>444.42947985179751</v>
      </c>
      <c r="R231" s="115">
        <f>FORECAST(C231,$G$7:$I$7,$G$5:$I$5)</f>
        <v>5.5</v>
      </c>
    </row>
    <row r="232" spans="3:18" ht="15.75">
      <c r="C232" s="97">
        <f>C231</f>
        <v>3</v>
      </c>
      <c r="D232" s="95" t="str">
        <f t="shared" si="178"/>
        <v>HT-30</v>
      </c>
      <c r="E232" s="42" t="s">
        <v>57</v>
      </c>
      <c r="F232" s="64">
        <f>MAX(TREND(CHOOSE({1;2},F$28,F$36),CHOOSE({1;2},$R$27,$R$35),$C232)*(1+$G$19),0)</f>
        <v>371.7168591105571</v>
      </c>
      <c r="G232" s="65">
        <f>MAX(TREND(CHOOSE({1;2},G$28,G$36),CHOOSE({1;2},$R$27,$R$35),$C232)*(1+$G$19),0)</f>
        <v>371.71685911055692</v>
      </c>
      <c r="H232" s="65">
        <f>MAX(TREND(CHOOSE({1;2},H$28,H$36),CHOOSE({1;2},$R$27,$R$35),$C232)*(1+$G$19),0)</f>
        <v>371.7168591105571</v>
      </c>
      <c r="I232" s="65">
        <f>MAX(TREND(CHOOSE({1;2},I$28,I$36),CHOOSE({1;2},$R$27,$R$35),$C232)*(1+$G$19),0)</f>
        <v>371.71685911055715</v>
      </c>
      <c r="J232" s="65">
        <f>MAX(TREND(CHOOSE({1;2},J$28,J$36),CHOOSE({1;2},$R$27,$R$35),$C232)*(1+$G$19),0)</f>
        <v>371.71685911055692</v>
      </c>
      <c r="K232" s="65">
        <f>MAX(TREND(CHOOSE({1;2},K$28,K$36),CHOOSE({1;2},$R$27,$R$35),$C232)*(1+$G$19),0)</f>
        <v>371.71685911055698</v>
      </c>
      <c r="L232" s="65">
        <f>MAX(TREND(CHOOSE({1;2},L$28,L$36),CHOOSE({1;2},$R$27,$R$35),$C232)*(1+$G$19),0)</f>
        <v>371.71685911055715</v>
      </c>
      <c r="M232" s="65">
        <f>MAX(TREND(CHOOSE({1;2},M$28,M$36),CHOOSE({1;2},$R$27,$R$35),$C232)*(1+$G$19),0)</f>
        <v>371.71685911055698</v>
      </c>
      <c r="N232" s="65">
        <f>MAX(TREND(CHOOSE({1;2},N$28,N$36),CHOOSE({1;2},$R$27,$R$35),$C232)*(1+$G$19),0)</f>
        <v>371.71685911055698</v>
      </c>
      <c r="O232" s="66">
        <f t="shared" ref="O232:O236" si="217">N232</f>
        <v>371.71685911055698</v>
      </c>
      <c r="P232" s="66">
        <f t="shared" ref="P232:P236" si="218">O232</f>
        <v>371.71685911055698</v>
      </c>
      <c r="Q232" s="67">
        <f t="shared" ref="Q232:Q236" si="219">F232</f>
        <v>371.7168591105571</v>
      </c>
      <c r="R232" s="113">
        <f>FORECAST(C232,$G$6:$I$6,$G$5:$I$5)</f>
        <v>4.3999999999999995</v>
      </c>
    </row>
    <row r="233" spans="3:18" ht="15.75">
      <c r="C233" s="97">
        <f t="shared" ref="C233:C236" si="220">C232</f>
        <v>3</v>
      </c>
      <c r="D233" s="95" t="str">
        <f t="shared" si="178"/>
        <v>RH-30</v>
      </c>
      <c r="E233" s="42" t="s">
        <v>59</v>
      </c>
      <c r="F233" s="64">
        <f>MAX(TREND(CHOOSE({1;2},F$29,F$37),CHOOSE({1;2},$R$27,$R$35),$C233)*(1+$G$19),0)</f>
        <v>0</v>
      </c>
      <c r="G233" s="65">
        <f>MAX(TREND(CHOOSE({1;2},G$29,G$37),CHOOSE({1;2},$R$27,$R$35),$C233)*(1+$G$19),0)</f>
        <v>0</v>
      </c>
      <c r="H233" s="65">
        <f>MAX(TREND(CHOOSE({1;2},H$29,H$37),CHOOSE({1;2},$R$27,$R$35),$C233)*(1+$G$19),0)</f>
        <v>0</v>
      </c>
      <c r="I233" s="65">
        <f>MAX(TREND(CHOOSE({1;2},I$29,I$37),CHOOSE({1;2},$R$27,$R$35),$C233)*(1+$G$19),0)</f>
        <v>0</v>
      </c>
      <c r="J233" s="65">
        <f>MAX(TREND(CHOOSE({1;2},J$29,J$37),CHOOSE({1;2},$R$27,$R$35),$C233)*(1+$G$19),0)</f>
        <v>0</v>
      </c>
      <c r="K233" s="65">
        <f>MAX(TREND(CHOOSE({1;2},K$29,K$37),CHOOSE({1;2},$R$27,$R$35),$C233)*(1+$G$19),0)</f>
        <v>0</v>
      </c>
      <c r="L233" s="65">
        <f>MAX(TREND(CHOOSE({1;2},L$29,L$37),CHOOSE({1;2},$R$27,$R$35),$C233)*(1+$G$19),0)</f>
        <v>0</v>
      </c>
      <c r="M233" s="65">
        <f>MAX(TREND(CHOOSE({1;2},M$29,M$37),CHOOSE({1;2},$R$27,$R$35),$C233)*(1+$G$19),0)</f>
        <v>0</v>
      </c>
      <c r="N233" s="65">
        <f>MAX(TREND(CHOOSE({1;2},N$29,N$37),CHOOSE({1;2},$R$27,$R$35),$C233)*(1+$G$19),0)</f>
        <v>0</v>
      </c>
      <c r="O233" s="66">
        <f t="shared" si="217"/>
        <v>0</v>
      </c>
      <c r="P233" s="66">
        <f t="shared" si="218"/>
        <v>0</v>
      </c>
      <c r="Q233" s="67">
        <f t="shared" si="219"/>
        <v>0</v>
      </c>
      <c r="R233" s="113">
        <f>FORECAST(C233,$G$8:$I$8,$G$5:$I$5)</f>
        <v>16</v>
      </c>
    </row>
    <row r="234" spans="3:18" ht="15.75">
      <c r="C234" s="97">
        <f t="shared" si="220"/>
        <v>3</v>
      </c>
      <c r="D234" s="95" t="str">
        <f t="shared" si="178"/>
        <v>LA-30</v>
      </c>
      <c r="E234" s="42" t="s">
        <v>61</v>
      </c>
      <c r="F234" s="64">
        <f>MAX(TREND(CHOOSE({1;2},F$30,F$38),CHOOSE({1;2},$R$27,$R$35),$C234)*(1+$G$19),0)</f>
        <v>1215.733074057425</v>
      </c>
      <c r="G234" s="65">
        <f>MAX(TREND(CHOOSE({1;2},G$30,G$38),CHOOSE({1;2},$R$27,$R$35),$C234)*(1+$G$19),0)</f>
        <v>1221.5845668345125</v>
      </c>
      <c r="H234" s="65">
        <f>MAX(TREND(CHOOSE({1;2},H$30,H$38),CHOOSE({1;2},$R$27,$R$35),$C234)*(1+$G$19),0)</f>
        <v>1217.8399867742887</v>
      </c>
      <c r="I234" s="65">
        <f>MAX(TREND(CHOOSE({1;2},I$30,I$38),CHOOSE({1;2},$R$27,$R$35),$C234)*(1+$G$19),0)</f>
        <v>1214.5618077783918</v>
      </c>
      <c r="J234" s="65">
        <f>MAX(TREND(CHOOSE({1;2},J$30,J$38),CHOOSE({1;2},$R$27,$R$35),$C234)*(1+$G$19),0)</f>
        <v>1220.9724860895101</v>
      </c>
      <c r="K234" s="65">
        <f>MAX(TREND(CHOOSE({1;2},K$30,K$38),CHOOSE({1;2},$R$27,$R$35),$C234)*(1+$G$19),0)</f>
        <v>1225.0247735741516</v>
      </c>
      <c r="L234" s="65">
        <f>MAX(TREND(CHOOSE({1;2},L$30,L$38),CHOOSE({1;2},$R$27,$R$35),$C234)*(1+$G$19),0)</f>
        <v>1219.3539220707107</v>
      </c>
      <c r="M234" s="65">
        <f>MAX(TREND(CHOOSE({1;2},M$30,M$38),CHOOSE({1;2},$R$27,$R$35),$C234)*(1+$G$19),0)</f>
        <v>1215.9181111697251</v>
      </c>
      <c r="N234" s="65">
        <f>MAX(TREND(CHOOSE({1;2},N$30,N$38),CHOOSE({1;2},$R$27,$R$35),$C234)*(1+$G$19),0)</f>
        <v>1242.313416641714</v>
      </c>
      <c r="O234" s="66">
        <f t="shared" si="217"/>
        <v>1242.313416641714</v>
      </c>
      <c r="P234" s="66">
        <f t="shared" si="218"/>
        <v>1242.313416641714</v>
      </c>
      <c r="Q234" s="67">
        <f t="shared" si="219"/>
        <v>1215.733074057425</v>
      </c>
      <c r="R234" s="113">
        <f>FORECAST(C234,$G$10:$I$10,$G$5:$I$5)</f>
        <v>3.6549999999999998</v>
      </c>
    </row>
    <row r="235" spans="3:18" ht="15.75">
      <c r="C235" s="97">
        <f t="shared" si="220"/>
        <v>3</v>
      </c>
      <c r="D235" s="95" t="str">
        <f t="shared" si="178"/>
        <v>EM-30</v>
      </c>
      <c r="E235" s="42" t="s">
        <v>63</v>
      </c>
      <c r="F235" s="64">
        <f>MAX(TREND(CHOOSE({1;2},F$31,F$39),CHOOSE({1;2},$R$27,$R$35),$C235)*(1+$G$19),0)</f>
        <v>1200.305906820729</v>
      </c>
      <c r="G235" s="65">
        <f>MAX(TREND(CHOOSE({1;2},G$31,G$39),CHOOSE({1;2},$R$27,$R$35),$C235)*(1+$G$19),0)</f>
        <v>1169.4947063182533</v>
      </c>
      <c r="H235" s="65">
        <f>MAX(TREND(CHOOSE({1;2},H$31,H$39),CHOOSE({1;2},$R$27,$R$35),$C235)*(1+$G$19),0)</f>
        <v>1172.06299068367</v>
      </c>
      <c r="I235" s="65">
        <f>MAX(TREND(CHOOSE({1;2},I$31,I$39),CHOOSE({1;2},$R$27,$R$35),$C235)*(1+$G$19),0)</f>
        <v>1183.966182187911</v>
      </c>
      <c r="J235" s="65">
        <f>MAX(TREND(CHOOSE({1;2},J$31,J$39),CHOOSE({1;2},$R$27,$R$35),$C235)*(1+$G$19),0)</f>
        <v>1156.8638908493631</v>
      </c>
      <c r="K235" s="65">
        <f>MAX(TREND(CHOOSE({1;2},K$31,K$39),CHOOSE({1;2},$R$27,$R$35),$C235)*(1+$G$19),0)</f>
        <v>1172.9879782899116</v>
      </c>
      <c r="L235" s="65">
        <f>MAX(TREND(CHOOSE({1;2},L$31,L$39),CHOOSE({1;2},$R$27,$R$35),$C235)*(1+$G$19),0)</f>
        <v>1153.8431178921701</v>
      </c>
      <c r="M235" s="65">
        <f>MAX(TREND(CHOOSE({1;2},M$31,M$39),CHOOSE({1;2},$R$27,$R$35),$C235)*(1+$G$19),0)</f>
        <v>1138.4275598316365</v>
      </c>
      <c r="N235" s="65">
        <f>MAX(TREND(CHOOSE({1;2},N$31,N$39),CHOOSE({1;2},$R$27,$R$35),$C235)*(1+$G$19),0)</f>
        <v>1220.2421242067701</v>
      </c>
      <c r="O235" s="66">
        <f t="shared" si="217"/>
        <v>1220.2421242067701</v>
      </c>
      <c r="P235" s="66">
        <f t="shared" si="218"/>
        <v>1220.2421242067701</v>
      </c>
      <c r="Q235" s="67">
        <f t="shared" si="219"/>
        <v>1200.305906820729</v>
      </c>
      <c r="R235" s="113">
        <f>FORECAST(C235,$G$9:$I$9,$G$5:$I$5)</f>
        <v>3.8377499999999998</v>
      </c>
    </row>
    <row r="236" spans="3:18" ht="15.75">
      <c r="C236" s="98">
        <f t="shared" si="220"/>
        <v>3</v>
      </c>
      <c r="D236" s="96" t="str">
        <f t="shared" si="178"/>
        <v>TF-30</v>
      </c>
      <c r="E236" s="47" t="s">
        <v>65</v>
      </c>
      <c r="F236" s="104">
        <f>MAX(TREND(CHOOSE({1;2},F$62,F$32),CHOOSE({1;2},$Q$62,$R$32),$C236)*(1+$G$19),0)</f>
        <v>440.8113020954641</v>
      </c>
      <c r="G236" s="105">
        <f>F236</f>
        <v>440.8113020954641</v>
      </c>
      <c r="H236" s="105">
        <f t="shared" ref="H236:K236" si="221">G236</f>
        <v>440.8113020954641</v>
      </c>
      <c r="I236" s="105">
        <f t="shared" si="221"/>
        <v>440.8113020954641</v>
      </c>
      <c r="J236" s="105">
        <f t="shared" si="221"/>
        <v>440.8113020954641</v>
      </c>
      <c r="K236" s="105">
        <f t="shared" si="221"/>
        <v>440.8113020954641</v>
      </c>
      <c r="L236" s="105">
        <f t="shared" ref="L236" si="222">L$32</f>
        <v>0</v>
      </c>
      <c r="M236" s="105">
        <f>K236</f>
        <v>440.8113020954641</v>
      </c>
      <c r="N236" s="105">
        <f>M236</f>
        <v>440.8113020954641</v>
      </c>
      <c r="O236" s="106">
        <f t="shared" si="217"/>
        <v>440.8113020954641</v>
      </c>
      <c r="P236" s="106">
        <f t="shared" si="218"/>
        <v>440.8113020954641</v>
      </c>
      <c r="Q236" s="107">
        <f t="shared" si="219"/>
        <v>440.8113020954641</v>
      </c>
      <c r="R236" s="114">
        <f>FORECAST(C236,$G$11:$I$11,$G$5:$I$5)</f>
        <v>11</v>
      </c>
    </row>
    <row r="237" spans="3:18" ht="15.75">
      <c r="C237" s="93">
        <f>ROUND(C231+0.1,2)</f>
        <v>3.1</v>
      </c>
      <c r="D237" s="94" t="str">
        <f t="shared" si="178"/>
        <v>MT-31</v>
      </c>
      <c r="E237" s="35" t="s">
        <v>55</v>
      </c>
      <c r="F237" s="59">
        <f>MAX(TREND(CHOOSE({1;2},F$27,F$35),CHOOSE({1;2},$R$27,$R$35),$C237)*(1+$G$19),0)</f>
        <v>463.51409880097947</v>
      </c>
      <c r="G237" s="57">
        <f>MAX(TREND(CHOOSE({1;2},G$27,G$35),CHOOSE({1;2},$R$27,$R$35),$C237)*(1+$G$19),0)</f>
        <v>462.31061666841617</v>
      </c>
      <c r="H237" s="57">
        <f>MAX(TREND(CHOOSE({1;2},H$27,H$35),CHOOSE({1;2},$R$27,$R$35),$C237)*(1+$G$19),0)</f>
        <v>464.93185516645752</v>
      </c>
      <c r="I237" s="57">
        <f>MAX(TREND(CHOOSE({1;2},I$27,I$35),CHOOSE({1;2},$R$27,$R$35),$C237)*(1+$G$19),0)</f>
        <v>463.88191035030707</v>
      </c>
      <c r="J237" s="57">
        <f>MAX(TREND(CHOOSE({1;2},J$27,J$35),CHOOSE({1;2},$R$27,$R$35),$C237)*(1+$G$19),0)</f>
        <v>456.96110051244608</v>
      </c>
      <c r="K237" s="57">
        <f>MAX(TREND(CHOOSE({1;2},K$27,K$35),CHOOSE({1;2},$R$27,$R$35),$C237)*(1+$G$19),0)</f>
        <v>448.21261587269208</v>
      </c>
      <c r="L237" s="57">
        <f>MAX(TREND(CHOOSE({1;2},L$27,L$35),CHOOSE({1;2},$R$27,$R$35),$C237)*(1+$G$19),0)</f>
        <v>445.56277432705701</v>
      </c>
      <c r="M237" s="57">
        <f>MAX(TREND(CHOOSE({1;2},M$27,M$35),CHOOSE({1;2},$R$27,$R$35),$C237)*(1+$G$19),0)</f>
        <v>475.18044620535227</v>
      </c>
      <c r="N237" s="57">
        <f>MAX(TREND(CHOOSE({1;2},N$27,N$35),CHOOSE({1;2},$R$27,$R$35),$C237)*(1+$G$19),0)</f>
        <v>468.57665868103049</v>
      </c>
      <c r="O237" s="60">
        <f>N237</f>
        <v>468.57665868103049</v>
      </c>
      <c r="P237" s="60">
        <f>O237</f>
        <v>468.57665868103049</v>
      </c>
      <c r="Q237" s="61">
        <f>F237</f>
        <v>463.51409880097947</v>
      </c>
      <c r="R237" s="115">
        <f>FORECAST(C237,$G$7:$I$7,$G$5:$I$5)</f>
        <v>5.55</v>
      </c>
    </row>
    <row r="238" spans="3:18" ht="15.75">
      <c r="C238" s="97">
        <f>C237</f>
        <v>3.1</v>
      </c>
      <c r="D238" s="95" t="str">
        <f t="shared" si="178"/>
        <v>HT-31</v>
      </c>
      <c r="E238" s="42" t="s">
        <v>57</v>
      </c>
      <c r="F238" s="64">
        <f>MAX(TREND(CHOOSE({1;2},F$28,F$36),CHOOSE({1;2},$R$27,$R$35),$C238)*(1+$G$19),0)</f>
        <v>386.15246528960785</v>
      </c>
      <c r="G238" s="65">
        <f>MAX(TREND(CHOOSE({1;2},G$28,G$36),CHOOSE({1;2},$R$27,$R$35),$C238)*(1+$G$19),0)</f>
        <v>386.15246528960773</v>
      </c>
      <c r="H238" s="65">
        <f>MAX(TREND(CHOOSE({1;2},H$28,H$36),CHOOSE({1;2},$R$27,$R$35),$C238)*(1+$G$19),0)</f>
        <v>386.15246528960785</v>
      </c>
      <c r="I238" s="65">
        <f>MAX(TREND(CHOOSE({1;2},I$28,I$36),CHOOSE({1;2},$R$27,$R$35),$C238)*(1+$G$19),0)</f>
        <v>386.1524652896079</v>
      </c>
      <c r="J238" s="65">
        <f>MAX(TREND(CHOOSE({1;2},J$28,J$36),CHOOSE({1;2},$R$27,$R$35),$C238)*(1+$G$19),0)</f>
        <v>386.15246528960773</v>
      </c>
      <c r="K238" s="65">
        <f>MAX(TREND(CHOOSE({1;2},K$28,K$36),CHOOSE({1;2},$R$27,$R$35),$C238)*(1+$G$19),0)</f>
        <v>386.1524652896079</v>
      </c>
      <c r="L238" s="65">
        <f>MAX(TREND(CHOOSE({1;2},L$28,L$36),CHOOSE({1;2},$R$27,$R$35),$C238)*(1+$G$19),0)</f>
        <v>386.1524652896079</v>
      </c>
      <c r="M238" s="65">
        <f>MAX(TREND(CHOOSE({1;2},M$28,M$36),CHOOSE({1;2},$R$27,$R$35),$C238)*(1+$G$19),0)</f>
        <v>386.15246528960779</v>
      </c>
      <c r="N238" s="65">
        <f>MAX(TREND(CHOOSE({1;2},N$28,N$36),CHOOSE({1;2},$R$27,$R$35),$C238)*(1+$G$19),0)</f>
        <v>386.1524652896079</v>
      </c>
      <c r="O238" s="66">
        <f t="shared" ref="O238:O242" si="223">N238</f>
        <v>386.1524652896079</v>
      </c>
      <c r="P238" s="66">
        <f t="shared" ref="P238:P242" si="224">O238</f>
        <v>386.1524652896079</v>
      </c>
      <c r="Q238" s="67">
        <f t="shared" ref="Q238:Q242" si="225">F238</f>
        <v>386.15246528960785</v>
      </c>
      <c r="R238" s="113">
        <f>FORECAST(C238,$G$6:$I$6,$G$5:$I$5)</f>
        <v>4.4399999999999995</v>
      </c>
    </row>
    <row r="239" spans="3:18" ht="15.75">
      <c r="C239" s="97">
        <f t="shared" ref="C239:C242" si="226">C238</f>
        <v>3.1</v>
      </c>
      <c r="D239" s="95" t="str">
        <f t="shared" si="178"/>
        <v>RH-31</v>
      </c>
      <c r="E239" s="42" t="s">
        <v>59</v>
      </c>
      <c r="F239" s="64">
        <f>MAX(TREND(CHOOSE({1;2},F$29,F$37),CHOOSE({1;2},$R$27,$R$35),$C239)*(1+$G$19),0)</f>
        <v>0</v>
      </c>
      <c r="G239" s="65">
        <f>MAX(TREND(CHOOSE({1;2},G$29,G$37),CHOOSE({1;2},$R$27,$R$35),$C239)*(1+$G$19),0)</f>
        <v>0</v>
      </c>
      <c r="H239" s="65">
        <f>MAX(TREND(CHOOSE({1;2},H$29,H$37),CHOOSE({1;2},$R$27,$R$35),$C239)*(1+$G$19),0)</f>
        <v>0</v>
      </c>
      <c r="I239" s="65">
        <f>MAX(TREND(CHOOSE({1;2},I$29,I$37),CHOOSE({1;2},$R$27,$R$35),$C239)*(1+$G$19),0)</f>
        <v>0</v>
      </c>
      <c r="J239" s="65">
        <f>MAX(TREND(CHOOSE({1;2},J$29,J$37),CHOOSE({1;2},$R$27,$R$35),$C239)*(1+$G$19),0)</f>
        <v>0</v>
      </c>
      <c r="K239" s="65">
        <f>MAX(TREND(CHOOSE({1;2},K$29,K$37),CHOOSE({1;2},$R$27,$R$35),$C239)*(1+$G$19),0)</f>
        <v>0</v>
      </c>
      <c r="L239" s="65">
        <f>MAX(TREND(CHOOSE({1;2},L$29,L$37),CHOOSE({1;2},$R$27,$R$35),$C239)*(1+$G$19),0)</f>
        <v>0</v>
      </c>
      <c r="M239" s="65">
        <f>MAX(TREND(CHOOSE({1;2},M$29,M$37),CHOOSE({1;2},$R$27,$R$35),$C239)*(1+$G$19),0)</f>
        <v>0</v>
      </c>
      <c r="N239" s="65">
        <f>MAX(TREND(CHOOSE({1;2},N$29,N$37),CHOOSE({1;2},$R$27,$R$35),$C239)*(1+$G$19),0)</f>
        <v>0</v>
      </c>
      <c r="O239" s="66">
        <f t="shared" si="223"/>
        <v>0</v>
      </c>
      <c r="P239" s="66">
        <f t="shared" si="224"/>
        <v>0</v>
      </c>
      <c r="Q239" s="67">
        <f t="shared" si="225"/>
        <v>0</v>
      </c>
      <c r="R239" s="113">
        <f>FORECAST(C239,$G$8:$I$8,$G$5:$I$5)</f>
        <v>16</v>
      </c>
    </row>
    <row r="240" spans="3:18" ht="15.75">
      <c r="C240" s="97">
        <f t="shared" si="226"/>
        <v>3.1</v>
      </c>
      <c r="D240" s="95" t="str">
        <f t="shared" si="178"/>
        <v>LA-31</v>
      </c>
      <c r="E240" s="42" t="s">
        <v>61</v>
      </c>
      <c r="F240" s="64">
        <f>MAX(TREND(CHOOSE({1;2},F$30,F$38),CHOOSE({1;2},$R$27,$R$35),$C240)*(1+$G$19),0)</f>
        <v>1271.2877289949711</v>
      </c>
      <c r="G240" s="65">
        <f>MAX(TREND(CHOOSE({1;2},G$30,G$38),CHOOSE({1;2},$R$27,$R$35),$C240)*(1+$G$19),0)</f>
        <v>1277.5275709597929</v>
      </c>
      <c r="H240" s="65">
        <f>MAX(TREND(CHOOSE({1;2},H$30,H$38),CHOOSE({1;2},$R$27,$R$35),$C240)*(1+$G$19),0)</f>
        <v>1273.5344756334941</v>
      </c>
      <c r="I240" s="65">
        <f>MAX(TREND(CHOOSE({1;2},I$30,I$38),CHOOSE({1;2},$R$27,$R$35),$C240)*(1+$G$19),0)</f>
        <v>1270.0387252227144</v>
      </c>
      <c r="J240" s="65">
        <f>MAX(TREND(CHOOSE({1;2},J$30,J$38),CHOOSE({1;2},$R$27,$R$35),$C240)*(1+$G$19),0)</f>
        <v>1276.8748692701722</v>
      </c>
      <c r="K240" s="65">
        <f>MAX(TREND(CHOOSE({1;2},K$30,K$38),CHOOSE({1;2},$R$27,$R$35),$C240)*(1+$G$19),0)</f>
        <v>1281.1960822343988</v>
      </c>
      <c r="L240" s="65">
        <f>MAX(TREND(CHOOSE({1;2},L$30,L$38),CHOOSE({1;2},$R$27,$R$35),$C240)*(1+$G$19),0)</f>
        <v>1275.1488871786739</v>
      </c>
      <c r="M240" s="65">
        <f>MAX(TREND(CHOOSE({1;2},M$30,M$38),CHOOSE({1;2},$R$27,$R$35),$C240)*(1+$G$19),0)</f>
        <v>1271.4850470035171</v>
      </c>
      <c r="N240" s="65">
        <f>MAX(TREND(CHOOSE({1;2},N$30,N$38),CHOOSE({1;2},$R$27,$R$35),$C240)*(1+$G$19),0)</f>
        <v>1299.6319045514238</v>
      </c>
      <c r="O240" s="66">
        <f t="shared" si="223"/>
        <v>1299.6319045514238</v>
      </c>
      <c r="P240" s="66">
        <f t="shared" si="224"/>
        <v>1299.6319045514238</v>
      </c>
      <c r="Q240" s="67">
        <f t="shared" si="225"/>
        <v>1271.2877289949711</v>
      </c>
      <c r="R240" s="113">
        <f>FORECAST(C240,$G$10:$I$10,$G$5:$I$5)</f>
        <v>3.6804999999999999</v>
      </c>
    </row>
    <row r="241" spans="3:18" ht="15.75">
      <c r="C241" s="97">
        <f t="shared" si="226"/>
        <v>3.1</v>
      </c>
      <c r="D241" s="95" t="str">
        <f t="shared" si="178"/>
        <v>EM-31</v>
      </c>
      <c r="E241" s="42" t="s">
        <v>63</v>
      </c>
      <c r="F241" s="64">
        <f>MAX(TREND(CHOOSE({1;2},F$31,F$39),CHOOSE({1;2},$R$27,$R$35),$C241)*(1+$G$19),0)</f>
        <v>1256.0204008960168</v>
      </c>
      <c r="G241" s="65">
        <f>MAX(TREND(CHOOSE({1;2},G$31,G$39),CHOOSE({1;2},$R$27,$R$35),$C241)*(1+$G$19),0)</f>
        <v>1223.6127240468127</v>
      </c>
      <c r="H241" s="65">
        <f>MAX(TREND(CHOOSE({1;2},H$31,H$39),CHOOSE({1;2},$R$27,$R$35),$C241)*(1+$G$19),0)</f>
        <v>1226.9309540398735</v>
      </c>
      <c r="I241" s="65">
        <f>MAX(TREND(CHOOSE({1;2},I$31,I$39),CHOOSE({1;2},$R$27,$R$35),$C241)*(1+$G$19),0)</f>
        <v>1240.1261392261501</v>
      </c>
      <c r="J241" s="65">
        <f>MAX(TREND(CHOOSE({1;2},J$31,J$39),CHOOSE({1;2},$R$27,$R$35),$C241)*(1+$G$19),0)</f>
        <v>1210.0461584433783</v>
      </c>
      <c r="K241" s="65">
        <f>MAX(TREND(CHOOSE({1;2},K$31,K$39),CHOOSE({1;2},$R$27,$R$35),$C241)*(1+$G$19),0)</f>
        <v>1227.5725365534809</v>
      </c>
      <c r="L241" s="65">
        <f>MAX(TREND(CHOOSE({1;2},L$31,L$39),CHOOSE({1;2},$R$27,$R$35),$C241)*(1+$G$19),0)</f>
        <v>1205.7433737215867</v>
      </c>
      <c r="M241" s="65">
        <f>MAX(TREND(CHOOSE({1;2},M$31,M$39),CHOOSE({1;2},$R$27,$R$35),$C241)*(1+$G$19),0)</f>
        <v>1189.9724946922709</v>
      </c>
      <c r="N241" s="65">
        <f>MAX(TREND(CHOOSE({1;2},N$31,N$39),CHOOSE({1;2},$R$27,$R$35),$C241)*(1+$G$19),0)</f>
        <v>1275.7166542338905</v>
      </c>
      <c r="O241" s="66">
        <f t="shared" si="223"/>
        <v>1275.7166542338905</v>
      </c>
      <c r="P241" s="66">
        <f t="shared" si="224"/>
        <v>1275.7166542338905</v>
      </c>
      <c r="Q241" s="67">
        <f t="shared" si="225"/>
        <v>1256.0204008960168</v>
      </c>
      <c r="R241" s="113">
        <f>FORECAST(C241,$G$9:$I$9,$G$5:$I$5)</f>
        <v>3.864525</v>
      </c>
    </row>
    <row r="242" spans="3:18" ht="15.75">
      <c r="C242" s="98">
        <f t="shared" si="226"/>
        <v>3.1</v>
      </c>
      <c r="D242" s="96" t="str">
        <f t="shared" si="178"/>
        <v>TF-31</v>
      </c>
      <c r="E242" s="47" t="s">
        <v>65</v>
      </c>
      <c r="F242" s="104">
        <f>MAX(TREND(CHOOSE({1;2},F$62,F$32),CHOOSE({1;2},$Q$62,$R$32),$C242)*(1+$G$19),0)</f>
        <v>455.50501216531285</v>
      </c>
      <c r="G242" s="105">
        <f>F242</f>
        <v>455.50501216531285</v>
      </c>
      <c r="H242" s="105">
        <f t="shared" ref="H242:K242" si="227">G242</f>
        <v>455.50501216531285</v>
      </c>
      <c r="I242" s="105">
        <f t="shared" si="227"/>
        <v>455.50501216531285</v>
      </c>
      <c r="J242" s="105">
        <f t="shared" si="227"/>
        <v>455.50501216531285</v>
      </c>
      <c r="K242" s="105">
        <f t="shared" si="227"/>
        <v>455.50501216531285</v>
      </c>
      <c r="L242" s="105">
        <f t="shared" ref="L242" si="228">L$32</f>
        <v>0</v>
      </c>
      <c r="M242" s="105">
        <f>K242</f>
        <v>455.50501216531285</v>
      </c>
      <c r="N242" s="105">
        <f>M242</f>
        <v>455.50501216531285</v>
      </c>
      <c r="O242" s="106">
        <f t="shared" si="223"/>
        <v>455.50501216531285</v>
      </c>
      <c r="P242" s="106">
        <f t="shared" si="224"/>
        <v>455.50501216531285</v>
      </c>
      <c r="Q242" s="107">
        <f t="shared" si="225"/>
        <v>455.50501216531285</v>
      </c>
      <c r="R242" s="114">
        <f>FORECAST(C242,$G$11:$I$11,$G$5:$I$5)</f>
        <v>11.4</v>
      </c>
    </row>
    <row r="243" spans="3:18" ht="15.75">
      <c r="C243" s="93">
        <f>ROUND(C237+0.1,2)</f>
        <v>3.2</v>
      </c>
      <c r="D243" s="94" t="str">
        <f t="shared" si="178"/>
        <v>MT-32</v>
      </c>
      <c r="E243" s="35" t="s">
        <v>55</v>
      </c>
      <c r="F243" s="59">
        <f>MAX(TREND(CHOOSE({1;2},F$27,F$35),CHOOSE({1;2},$R$27,$R$35),$C243)*(1+$G$19),0)</f>
        <v>482.59871775016131</v>
      </c>
      <c r="G243" s="57">
        <f>MAX(TREND(CHOOSE({1;2},G$27,G$35),CHOOSE({1;2},$R$27,$R$35),$C243)*(1+$G$19),0)</f>
        <v>481.22505305080745</v>
      </c>
      <c r="H243" s="57">
        <f>MAX(TREND(CHOOSE({1;2},H$27,H$35),CHOOSE({1;2},$R$27,$R$35),$C243)*(1+$G$19),0)</f>
        <v>484.00296828984881</v>
      </c>
      <c r="I243" s="57">
        <f>MAX(TREND(CHOOSE({1;2},I$27,I$35),CHOOSE({1;2},$R$27,$R$35),$C243)*(1+$G$19),0)</f>
        <v>482.80626067022388</v>
      </c>
      <c r="J243" s="57">
        <f>MAX(TREND(CHOOSE({1;2},J$27,J$35),CHOOSE({1;2},$R$27,$R$35),$C243)*(1+$G$19),0)</f>
        <v>475.59405890555757</v>
      </c>
      <c r="K243" s="57">
        <f>MAX(TREND(CHOOSE({1;2},K$27,K$35),CHOOSE({1;2},$R$27,$R$35),$C243)*(1+$G$19),0)</f>
        <v>466.47633779563392</v>
      </c>
      <c r="L243" s="57">
        <f>MAX(TREND(CHOOSE({1;2},L$27,L$35),CHOOSE({1;2},$R$27,$R$35),$C243)*(1+$G$19),0)</f>
        <v>463.71446206367256</v>
      </c>
      <c r="M243" s="57">
        <f>MAX(TREND(CHOOSE({1;2},M$27,M$35),CHOOSE({1;2},$R$27,$R$35),$C243)*(1+$G$19),0)</f>
        <v>494.57915583405492</v>
      </c>
      <c r="N243" s="57">
        <f>MAX(TREND(CHOOSE({1;2},N$27,N$35),CHOOSE({1;2},$R$27,$R$35),$C243)*(1+$G$19),0)</f>
        <v>487.69831818322018</v>
      </c>
      <c r="O243" s="60">
        <f>N243</f>
        <v>487.69831818322018</v>
      </c>
      <c r="P243" s="60">
        <f>O243</f>
        <v>487.69831818322018</v>
      </c>
      <c r="Q243" s="61">
        <f>F243</f>
        <v>482.59871775016131</v>
      </c>
      <c r="R243" s="115">
        <f>FORECAST(C243,$G$7:$I$7,$G$5:$I$5)</f>
        <v>5.6</v>
      </c>
    </row>
    <row r="244" spans="3:18" ht="15.75">
      <c r="C244" s="97">
        <f>C243</f>
        <v>3.2</v>
      </c>
      <c r="D244" s="95" t="str">
        <f t="shared" si="178"/>
        <v>HT-32</v>
      </c>
      <c r="E244" s="42" t="s">
        <v>57</v>
      </c>
      <c r="F244" s="64">
        <f>MAX(TREND(CHOOSE({1;2},F$28,F$36),CHOOSE({1;2},$R$27,$R$35),$C244)*(1+$G$19),0)</f>
        <v>400.5880714686586</v>
      </c>
      <c r="G244" s="65">
        <f>MAX(TREND(CHOOSE({1;2},G$28,G$36),CHOOSE({1;2},$R$27,$R$35),$C244)*(1+$G$19),0)</f>
        <v>400.58807146865848</v>
      </c>
      <c r="H244" s="65">
        <f>MAX(TREND(CHOOSE({1;2},H$28,H$36),CHOOSE({1;2},$R$27,$R$35),$C244)*(1+$G$19),0)</f>
        <v>400.5880714686586</v>
      </c>
      <c r="I244" s="65">
        <f>MAX(TREND(CHOOSE({1;2},I$28,I$36),CHOOSE({1;2},$R$27,$R$35),$C244)*(1+$G$19),0)</f>
        <v>400.58807146865871</v>
      </c>
      <c r="J244" s="65">
        <f>MAX(TREND(CHOOSE({1;2},J$28,J$36),CHOOSE({1;2},$R$27,$R$35),$C244)*(1+$G$19),0)</f>
        <v>400.58807146865848</v>
      </c>
      <c r="K244" s="65">
        <f>MAX(TREND(CHOOSE({1;2},K$28,K$36),CHOOSE({1;2},$R$27,$R$35),$C244)*(1+$G$19),0)</f>
        <v>400.58807146865871</v>
      </c>
      <c r="L244" s="65">
        <f>MAX(TREND(CHOOSE({1;2},L$28,L$36),CHOOSE({1;2},$R$27,$R$35),$C244)*(1+$G$19),0)</f>
        <v>400.58807146865871</v>
      </c>
      <c r="M244" s="65">
        <f>MAX(TREND(CHOOSE({1;2},M$28,M$36),CHOOSE({1;2},$R$27,$R$35),$C244)*(1+$G$19),0)</f>
        <v>400.58807146865854</v>
      </c>
      <c r="N244" s="65">
        <f>MAX(TREND(CHOOSE({1;2},N$28,N$36),CHOOSE({1;2},$R$27,$R$35),$C244)*(1+$G$19),0)</f>
        <v>400.58807146865871</v>
      </c>
      <c r="O244" s="66">
        <f t="shared" ref="O244:O248" si="229">N244</f>
        <v>400.58807146865871</v>
      </c>
      <c r="P244" s="66">
        <f t="shared" ref="P244:P248" si="230">O244</f>
        <v>400.58807146865871</v>
      </c>
      <c r="Q244" s="67">
        <f t="shared" ref="Q244:Q248" si="231">F244</f>
        <v>400.5880714686586</v>
      </c>
      <c r="R244" s="113">
        <f>FORECAST(C244,$G$6:$I$6,$G$5:$I$5)</f>
        <v>4.4799999999999995</v>
      </c>
    </row>
    <row r="245" spans="3:18" ht="15.75">
      <c r="C245" s="97">
        <f t="shared" ref="C245:C248" si="232">C244</f>
        <v>3.2</v>
      </c>
      <c r="D245" s="95" t="str">
        <f t="shared" si="178"/>
        <v>RH-32</v>
      </c>
      <c r="E245" s="42" t="s">
        <v>59</v>
      </c>
      <c r="F245" s="64">
        <f>MAX(TREND(CHOOSE({1;2},F$29,F$37),CHOOSE({1;2},$R$27,$R$35),$C245)*(1+$G$19),0)</f>
        <v>0</v>
      </c>
      <c r="G245" s="65">
        <f>MAX(TREND(CHOOSE({1;2},G$29,G$37),CHOOSE({1;2},$R$27,$R$35),$C245)*(1+$G$19),0)</f>
        <v>0</v>
      </c>
      <c r="H245" s="65">
        <f>MAX(TREND(CHOOSE({1;2},H$29,H$37),CHOOSE({1;2},$R$27,$R$35),$C245)*(1+$G$19),0)</f>
        <v>0</v>
      </c>
      <c r="I245" s="65">
        <f>MAX(TREND(CHOOSE({1;2},I$29,I$37),CHOOSE({1;2},$R$27,$R$35),$C245)*(1+$G$19),0)</f>
        <v>0</v>
      </c>
      <c r="J245" s="65">
        <f>MAX(TREND(CHOOSE({1;2},J$29,J$37),CHOOSE({1;2},$R$27,$R$35),$C245)*(1+$G$19),0)</f>
        <v>0</v>
      </c>
      <c r="K245" s="65">
        <f>MAX(TREND(CHOOSE({1;2},K$29,K$37),CHOOSE({1;2},$R$27,$R$35),$C245)*(1+$G$19),0)</f>
        <v>0</v>
      </c>
      <c r="L245" s="65">
        <f>MAX(TREND(CHOOSE({1;2},L$29,L$37),CHOOSE({1;2},$R$27,$R$35),$C245)*(1+$G$19),0)</f>
        <v>0</v>
      </c>
      <c r="M245" s="65">
        <f>MAX(TREND(CHOOSE({1;2},M$29,M$37),CHOOSE({1;2},$R$27,$R$35),$C245)*(1+$G$19),0)</f>
        <v>0</v>
      </c>
      <c r="N245" s="65">
        <f>MAX(TREND(CHOOSE({1;2},N$29,N$37),CHOOSE({1;2},$R$27,$R$35),$C245)*(1+$G$19),0)</f>
        <v>0</v>
      </c>
      <c r="O245" s="66">
        <f t="shared" si="229"/>
        <v>0</v>
      </c>
      <c r="P245" s="66">
        <f t="shared" si="230"/>
        <v>0</v>
      </c>
      <c r="Q245" s="67">
        <f t="shared" si="231"/>
        <v>0</v>
      </c>
      <c r="R245" s="113">
        <f>FORECAST(C245,$G$8:$I$8,$G$5:$I$5)</f>
        <v>16</v>
      </c>
    </row>
    <row r="246" spans="3:18" ht="15.75">
      <c r="C246" s="97">
        <f t="shared" si="232"/>
        <v>3.2</v>
      </c>
      <c r="D246" s="95" t="str">
        <f t="shared" si="178"/>
        <v>LA-32</v>
      </c>
      <c r="E246" s="42" t="s">
        <v>61</v>
      </c>
      <c r="F246" s="64">
        <f>MAX(TREND(CHOOSE({1;2},F$30,F$38),CHOOSE({1;2},$R$27,$R$35),$C246)*(1+$G$19),0)</f>
        <v>1326.8423839325176</v>
      </c>
      <c r="G246" s="65">
        <f>MAX(TREND(CHOOSE({1;2},G$30,G$38),CHOOSE({1;2},$R$27,$R$35),$C246)*(1+$G$19),0)</f>
        <v>1333.4705750850731</v>
      </c>
      <c r="H246" s="65">
        <f>MAX(TREND(CHOOSE({1;2},H$30,H$38),CHOOSE({1;2},$R$27,$R$35),$C246)*(1+$G$19),0)</f>
        <v>1329.2289644926998</v>
      </c>
      <c r="I246" s="65">
        <f>MAX(TREND(CHOOSE({1;2},I$30,I$38),CHOOSE({1;2},$R$27,$R$35),$C246)*(1+$G$19),0)</f>
        <v>1325.5156426670376</v>
      </c>
      <c r="J246" s="65">
        <f>MAX(TREND(CHOOSE({1;2},J$30,J$38),CHOOSE({1;2},$R$27,$R$35),$C246)*(1+$G$19),0)</f>
        <v>1332.7772524508339</v>
      </c>
      <c r="K246" s="65">
        <f>MAX(TREND(CHOOSE({1;2},K$30,K$38),CHOOSE({1;2},$R$27,$R$35),$C246)*(1+$G$19),0)</f>
        <v>1337.3673908946462</v>
      </c>
      <c r="L246" s="65">
        <f>MAX(TREND(CHOOSE({1;2},L$30,L$38),CHOOSE({1;2},$R$27,$R$35),$C246)*(1+$G$19),0)</f>
        <v>1330.9438522866369</v>
      </c>
      <c r="M246" s="65">
        <f>MAX(TREND(CHOOSE({1;2},M$30,M$38),CHOOSE({1;2},$R$27,$R$35),$C246)*(1+$G$19),0)</f>
        <v>1327.0519828373092</v>
      </c>
      <c r="N246" s="65">
        <f>MAX(TREND(CHOOSE({1;2},N$30,N$38),CHOOSE({1;2},$R$27,$R$35),$C246)*(1+$G$19),0)</f>
        <v>1356.9503924611338</v>
      </c>
      <c r="O246" s="66">
        <f t="shared" si="229"/>
        <v>1356.9503924611338</v>
      </c>
      <c r="P246" s="66">
        <f t="shared" si="230"/>
        <v>1356.9503924611338</v>
      </c>
      <c r="Q246" s="67">
        <f t="shared" si="231"/>
        <v>1326.8423839325176</v>
      </c>
      <c r="R246" s="113">
        <f>FORECAST(C246,$G$10:$I$10,$G$5:$I$5)</f>
        <v>3.706</v>
      </c>
    </row>
    <row r="247" spans="3:18" ht="15.75">
      <c r="C247" s="97">
        <f t="shared" si="232"/>
        <v>3.2</v>
      </c>
      <c r="D247" s="95" t="str">
        <f t="shared" si="178"/>
        <v>EM-32</v>
      </c>
      <c r="E247" s="42" t="s">
        <v>63</v>
      </c>
      <c r="F247" s="64">
        <f>MAX(TREND(CHOOSE({1;2},F$31,F$39),CHOOSE({1;2},$R$27,$R$35),$C247)*(1+$G$19),0)</f>
        <v>1311.7348949713053</v>
      </c>
      <c r="G247" s="65">
        <f>MAX(TREND(CHOOSE({1;2},G$31,G$39),CHOOSE({1;2},$R$27,$R$35),$C247)*(1+$G$19),0)</f>
        <v>1277.7307417753718</v>
      </c>
      <c r="H247" s="65">
        <f>MAX(TREND(CHOOSE({1;2},H$31,H$39),CHOOSE({1;2},$R$27,$R$35),$C247)*(1+$G$19),0)</f>
        <v>1281.7989173960773</v>
      </c>
      <c r="I247" s="65">
        <f>MAX(TREND(CHOOSE({1;2},I$31,I$39),CHOOSE({1;2},$R$27,$R$35),$C247)*(1+$G$19),0)</f>
        <v>1296.2860962643888</v>
      </c>
      <c r="J247" s="65">
        <f>MAX(TREND(CHOOSE({1;2},J$31,J$39),CHOOSE({1;2},$R$27,$R$35),$C247)*(1+$G$19),0)</f>
        <v>1263.2284260373929</v>
      </c>
      <c r="K247" s="65">
        <f>MAX(TREND(CHOOSE({1;2},K$31,K$39),CHOOSE({1;2},$R$27,$R$35),$C247)*(1+$G$19),0)</f>
        <v>1282.1570948170502</v>
      </c>
      <c r="L247" s="65">
        <f>MAX(TREND(CHOOSE({1;2},L$31,L$39),CHOOSE({1;2},$R$27,$R$35),$C247)*(1+$G$19),0)</f>
        <v>1257.6436295510032</v>
      </c>
      <c r="M247" s="65">
        <f>MAX(TREND(CHOOSE({1;2},M$31,M$39),CHOOSE({1;2},$R$27,$R$35),$C247)*(1+$G$19),0)</f>
        <v>1241.5174295529052</v>
      </c>
      <c r="N247" s="65">
        <f>MAX(TREND(CHOOSE({1;2},N$31,N$39),CHOOSE({1;2},$R$27,$R$35),$C247)*(1+$G$19),0)</f>
        <v>1331.1911842610118</v>
      </c>
      <c r="O247" s="66">
        <f t="shared" si="229"/>
        <v>1331.1911842610118</v>
      </c>
      <c r="P247" s="66">
        <f t="shared" si="230"/>
        <v>1331.1911842610118</v>
      </c>
      <c r="Q247" s="67">
        <f t="shared" si="231"/>
        <v>1311.7348949713053</v>
      </c>
      <c r="R247" s="113">
        <f>FORECAST(C247,$G$9:$I$9,$G$5:$I$5)</f>
        <v>3.8913000000000002</v>
      </c>
    </row>
    <row r="248" spans="3:18" ht="15.75">
      <c r="C248" s="98">
        <f t="shared" si="232"/>
        <v>3.2</v>
      </c>
      <c r="D248" s="96" t="str">
        <f t="shared" si="178"/>
        <v>TF-32</v>
      </c>
      <c r="E248" s="47" t="s">
        <v>65</v>
      </c>
      <c r="F248" s="104">
        <f>MAX(TREND(CHOOSE({1;2},F$62,F$32),CHOOSE({1;2},$Q$62,$R$32),$C248)*(1+$G$19),0)</f>
        <v>470.19872223516165</v>
      </c>
      <c r="G248" s="105">
        <f>F248</f>
        <v>470.19872223516165</v>
      </c>
      <c r="H248" s="105">
        <f t="shared" ref="H248:K248" si="233">G248</f>
        <v>470.19872223516165</v>
      </c>
      <c r="I248" s="105">
        <f t="shared" si="233"/>
        <v>470.19872223516165</v>
      </c>
      <c r="J248" s="105">
        <f t="shared" si="233"/>
        <v>470.19872223516165</v>
      </c>
      <c r="K248" s="105">
        <f t="shared" si="233"/>
        <v>470.19872223516165</v>
      </c>
      <c r="L248" s="105">
        <f t="shared" ref="L248" si="234">L$32</f>
        <v>0</v>
      </c>
      <c r="M248" s="105">
        <f>K248</f>
        <v>470.19872223516165</v>
      </c>
      <c r="N248" s="105">
        <f>M248</f>
        <v>470.19872223516165</v>
      </c>
      <c r="O248" s="106">
        <f t="shared" si="229"/>
        <v>470.19872223516165</v>
      </c>
      <c r="P248" s="106">
        <f t="shared" si="230"/>
        <v>470.19872223516165</v>
      </c>
      <c r="Q248" s="107">
        <f t="shared" si="231"/>
        <v>470.19872223516165</v>
      </c>
      <c r="R248" s="114">
        <f>FORECAST(C248,$G$11:$I$11,$G$5:$I$5)</f>
        <v>11.8</v>
      </c>
    </row>
    <row r="249" spans="3:18" ht="15.75">
      <c r="C249" s="93">
        <f>ROUND(C243+0.1,2)</f>
        <v>3.3</v>
      </c>
      <c r="D249" s="94" t="str">
        <f t="shared" si="178"/>
        <v>MT-33</v>
      </c>
      <c r="E249" s="35" t="s">
        <v>55</v>
      </c>
      <c r="F249" s="59">
        <f>MAX(TREND(CHOOSE({1;2},F$27,F$35),CHOOSE({1;2},$R$27,$R$35),$C249)*(1+$G$19),0)</f>
        <v>501.68333669934327</v>
      </c>
      <c r="G249" s="57">
        <f>MAX(TREND(CHOOSE({1;2},G$27,G$35),CHOOSE({1;2},$R$27,$R$35),$C249)*(1+$G$19),0)</f>
        <v>500.13948943319878</v>
      </c>
      <c r="H249" s="57">
        <f>MAX(TREND(CHOOSE({1;2},H$27,H$35),CHOOSE({1;2},$R$27,$R$35),$C249)*(1+$G$19),0)</f>
        <v>503.07408141324009</v>
      </c>
      <c r="I249" s="57">
        <f>MAX(TREND(CHOOSE({1;2},I$27,I$35),CHOOSE({1;2},$R$27,$R$35),$C249)*(1+$G$19),0)</f>
        <v>501.73061099014058</v>
      </c>
      <c r="J249" s="57">
        <f>MAX(TREND(CHOOSE({1;2},J$27,J$35),CHOOSE({1;2},$R$27,$R$35),$C249)*(1+$G$19),0)</f>
        <v>494.22701729866895</v>
      </c>
      <c r="K249" s="57">
        <f>MAX(TREND(CHOOSE({1;2},K$27,K$35),CHOOSE({1;2},$R$27,$R$35),$C249)*(1+$G$19),0)</f>
        <v>484.74005971857576</v>
      </c>
      <c r="L249" s="57">
        <f>MAX(TREND(CHOOSE({1;2},L$27,L$35),CHOOSE({1;2},$R$27,$R$35),$C249)*(1+$G$19),0)</f>
        <v>481.8661498002881</v>
      </c>
      <c r="M249" s="57">
        <f>MAX(TREND(CHOOSE({1;2},M$27,M$35),CHOOSE({1;2},$R$27,$R$35),$C249)*(1+$G$19),0)</f>
        <v>513.97786546275745</v>
      </c>
      <c r="N249" s="57">
        <f>MAX(TREND(CHOOSE({1;2},N$27,N$35),CHOOSE({1;2},$R$27,$R$35),$C249)*(1+$G$19),0)</f>
        <v>506.81997768540981</v>
      </c>
      <c r="O249" s="60">
        <f>N249</f>
        <v>506.81997768540981</v>
      </c>
      <c r="P249" s="60">
        <f>O249</f>
        <v>506.81997768540981</v>
      </c>
      <c r="Q249" s="61">
        <f>F249</f>
        <v>501.68333669934327</v>
      </c>
      <c r="R249" s="115">
        <f>FORECAST(C249,$G$7:$I$7,$G$5:$I$5)</f>
        <v>5.65</v>
      </c>
    </row>
    <row r="250" spans="3:18" ht="15.75">
      <c r="C250" s="97">
        <f>C249</f>
        <v>3.3</v>
      </c>
      <c r="D250" s="95" t="str">
        <f t="shared" si="178"/>
        <v>HT-33</v>
      </c>
      <c r="E250" s="42" t="s">
        <v>57</v>
      </c>
      <c r="F250" s="64">
        <f>MAX(TREND(CHOOSE({1;2},F$28,F$36),CHOOSE({1;2},$R$27,$R$35),$C250)*(1+$G$19),0)</f>
        <v>415.02367764770935</v>
      </c>
      <c r="G250" s="65">
        <f>MAX(TREND(CHOOSE({1;2},G$28,G$36),CHOOSE({1;2},$R$27,$R$35),$C250)*(1+$G$19),0)</f>
        <v>415.02367764770918</v>
      </c>
      <c r="H250" s="65">
        <f>MAX(TREND(CHOOSE({1;2},H$28,H$36),CHOOSE({1;2},$R$27,$R$35),$C250)*(1+$G$19),0)</f>
        <v>415.02367764770935</v>
      </c>
      <c r="I250" s="65">
        <f>MAX(TREND(CHOOSE({1;2},I$28,I$36),CHOOSE({1;2},$R$27,$R$35),$C250)*(1+$G$19),0)</f>
        <v>415.02367764770941</v>
      </c>
      <c r="J250" s="65">
        <f>MAX(TREND(CHOOSE({1;2},J$28,J$36),CHOOSE({1;2},$R$27,$R$35),$C250)*(1+$G$19),0)</f>
        <v>415.02367764770918</v>
      </c>
      <c r="K250" s="65">
        <f>MAX(TREND(CHOOSE({1;2},K$28,K$36),CHOOSE({1;2},$R$27,$R$35),$C250)*(1+$G$19),0)</f>
        <v>415.02367764770935</v>
      </c>
      <c r="L250" s="65">
        <f>MAX(TREND(CHOOSE({1;2},L$28,L$36),CHOOSE({1;2},$R$27,$R$35),$C250)*(1+$G$19),0)</f>
        <v>415.02367764770941</v>
      </c>
      <c r="M250" s="65">
        <f>MAX(TREND(CHOOSE({1;2},M$28,M$36),CHOOSE({1;2},$R$27,$R$35),$C250)*(1+$G$19),0)</f>
        <v>415.02367764770923</v>
      </c>
      <c r="N250" s="65">
        <f>MAX(TREND(CHOOSE({1;2},N$28,N$36),CHOOSE({1;2},$R$27,$R$35),$C250)*(1+$G$19),0)</f>
        <v>415.02367764770935</v>
      </c>
      <c r="O250" s="66">
        <f t="shared" ref="O250:O254" si="235">N250</f>
        <v>415.02367764770935</v>
      </c>
      <c r="P250" s="66">
        <f t="shared" ref="P250:P254" si="236">O250</f>
        <v>415.02367764770935</v>
      </c>
      <c r="Q250" s="67">
        <f t="shared" ref="Q250:Q254" si="237">F250</f>
        <v>415.02367764770935</v>
      </c>
      <c r="R250" s="113">
        <f>FORECAST(C250,$G$6:$I$6,$G$5:$I$5)</f>
        <v>4.5199999999999996</v>
      </c>
    </row>
    <row r="251" spans="3:18" ht="15.75">
      <c r="C251" s="97">
        <f t="shared" ref="C251:C254" si="238">C250</f>
        <v>3.3</v>
      </c>
      <c r="D251" s="95" t="str">
        <f t="shared" si="178"/>
        <v>RH-33</v>
      </c>
      <c r="E251" s="42" t="s">
        <v>59</v>
      </c>
      <c r="F251" s="64">
        <f>MAX(TREND(CHOOSE({1;2},F$29,F$37),CHOOSE({1;2},$R$27,$R$35),$C251)*(1+$G$19),0)</f>
        <v>0</v>
      </c>
      <c r="G251" s="65">
        <f>MAX(TREND(CHOOSE({1;2},G$29,G$37),CHOOSE({1;2},$R$27,$R$35),$C251)*(1+$G$19),0)</f>
        <v>0</v>
      </c>
      <c r="H251" s="65">
        <f>MAX(TREND(CHOOSE({1;2},H$29,H$37),CHOOSE({1;2},$R$27,$R$35),$C251)*(1+$G$19),0)</f>
        <v>0</v>
      </c>
      <c r="I251" s="65">
        <f>MAX(TREND(CHOOSE({1;2},I$29,I$37),CHOOSE({1;2},$R$27,$R$35),$C251)*(1+$G$19),0)</f>
        <v>0</v>
      </c>
      <c r="J251" s="65">
        <f>MAX(TREND(CHOOSE({1;2},J$29,J$37),CHOOSE({1;2},$R$27,$R$35),$C251)*(1+$G$19),0)</f>
        <v>0</v>
      </c>
      <c r="K251" s="65">
        <f>MAX(TREND(CHOOSE({1;2},K$29,K$37),CHOOSE({1;2},$R$27,$R$35),$C251)*(1+$G$19),0)</f>
        <v>0</v>
      </c>
      <c r="L251" s="65">
        <f>MAX(TREND(CHOOSE({1;2},L$29,L$37),CHOOSE({1;2},$R$27,$R$35),$C251)*(1+$G$19),0)</f>
        <v>0</v>
      </c>
      <c r="M251" s="65">
        <f>MAX(TREND(CHOOSE({1;2},M$29,M$37),CHOOSE({1;2},$R$27,$R$35),$C251)*(1+$G$19),0)</f>
        <v>0</v>
      </c>
      <c r="N251" s="65">
        <f>MAX(TREND(CHOOSE({1;2},N$29,N$37),CHOOSE({1;2},$R$27,$R$35),$C251)*(1+$G$19),0)</f>
        <v>0</v>
      </c>
      <c r="O251" s="66">
        <f t="shared" si="235"/>
        <v>0</v>
      </c>
      <c r="P251" s="66">
        <f t="shared" si="236"/>
        <v>0</v>
      </c>
      <c r="Q251" s="67">
        <f t="shared" si="237"/>
        <v>0</v>
      </c>
      <c r="R251" s="113">
        <f>FORECAST(C251,$G$8:$I$8,$G$5:$I$5)</f>
        <v>16</v>
      </c>
    </row>
    <row r="252" spans="3:18" ht="15.75">
      <c r="C252" s="97">
        <f t="shared" si="238"/>
        <v>3.3</v>
      </c>
      <c r="D252" s="95" t="str">
        <f t="shared" si="178"/>
        <v>LA-33</v>
      </c>
      <c r="E252" s="42" t="s">
        <v>61</v>
      </c>
      <c r="F252" s="64">
        <f>MAX(TREND(CHOOSE({1;2},F$30,F$38),CHOOSE({1;2},$R$27,$R$35),$C252)*(1+$G$19),0)</f>
        <v>1382.3970388700636</v>
      </c>
      <c r="G252" s="65">
        <f>MAX(TREND(CHOOSE({1;2},G$30,G$38),CHOOSE({1;2},$R$27,$R$35),$C252)*(1+$G$19),0)</f>
        <v>1389.4135792103532</v>
      </c>
      <c r="H252" s="65">
        <f>MAX(TREND(CHOOSE({1;2},H$30,H$38),CHOOSE({1;2},$R$27,$R$35),$C252)*(1+$G$19),0)</f>
        <v>1384.923453351905</v>
      </c>
      <c r="I252" s="65">
        <f>MAX(TREND(CHOOSE({1;2},I$30,I$38),CHOOSE({1;2},$R$27,$R$35),$C252)*(1+$G$19),0)</f>
        <v>1380.9925601113598</v>
      </c>
      <c r="J252" s="65">
        <f>MAX(TREND(CHOOSE({1;2},J$30,J$38),CHOOSE({1;2},$R$27,$R$35),$C252)*(1+$G$19),0)</f>
        <v>1388.6796356314956</v>
      </c>
      <c r="K252" s="65">
        <f>MAX(TREND(CHOOSE({1;2},K$30,K$38),CHOOSE({1;2},$R$27,$R$35),$C252)*(1+$G$19),0)</f>
        <v>1393.5386995548931</v>
      </c>
      <c r="L252" s="65">
        <f>MAX(TREND(CHOOSE({1;2},L$30,L$38),CHOOSE({1;2},$R$27,$R$35),$C252)*(1+$G$19),0)</f>
        <v>1386.7388173945994</v>
      </c>
      <c r="M252" s="65">
        <f>MAX(TREND(CHOOSE({1;2},M$30,M$38),CHOOSE({1;2},$R$27,$R$35),$C252)*(1+$G$19),0)</f>
        <v>1382.618918671101</v>
      </c>
      <c r="N252" s="65">
        <f>MAX(TREND(CHOOSE({1;2},N$30,N$38),CHOOSE({1;2},$R$27,$R$35),$C252)*(1+$G$19),0)</f>
        <v>1414.2688803708436</v>
      </c>
      <c r="O252" s="66">
        <f t="shared" si="235"/>
        <v>1414.2688803708436</v>
      </c>
      <c r="P252" s="66">
        <f t="shared" si="236"/>
        <v>1414.2688803708436</v>
      </c>
      <c r="Q252" s="67">
        <f t="shared" si="237"/>
        <v>1382.3970388700636</v>
      </c>
      <c r="R252" s="113">
        <f>FORECAST(C252,$G$10:$I$10,$G$5:$I$5)</f>
        <v>3.7314999999999996</v>
      </c>
    </row>
    <row r="253" spans="3:18" ht="15.75">
      <c r="C253" s="97">
        <f t="shared" si="238"/>
        <v>3.3</v>
      </c>
      <c r="D253" s="95" t="str">
        <f t="shared" si="178"/>
        <v>EM-33</v>
      </c>
      <c r="E253" s="42" t="s">
        <v>63</v>
      </c>
      <c r="F253" s="64">
        <f>MAX(TREND(CHOOSE({1;2},F$31,F$39),CHOOSE({1;2},$R$27,$R$35),$C253)*(1+$G$19),0)</f>
        <v>1367.4493890465931</v>
      </c>
      <c r="G253" s="65">
        <f>MAX(TREND(CHOOSE({1;2},G$31,G$39),CHOOSE({1;2},$R$27,$R$35),$C253)*(1+$G$19),0)</f>
        <v>1331.8487595039308</v>
      </c>
      <c r="H253" s="65">
        <f>MAX(TREND(CHOOSE({1;2},H$31,H$39),CHOOSE({1;2},$R$27,$R$35),$C253)*(1+$G$19),0)</f>
        <v>1336.6668807522806</v>
      </c>
      <c r="I253" s="65">
        <f>MAX(TREND(CHOOSE({1;2},I$31,I$39),CHOOSE({1;2},$R$27,$R$35),$C253)*(1+$G$19),0)</f>
        <v>1352.4460533026274</v>
      </c>
      <c r="J253" s="65">
        <f>MAX(TREND(CHOOSE({1;2},J$31,J$39),CHOOSE({1;2},$R$27,$R$35),$C253)*(1+$G$19),0)</f>
        <v>1316.4106936314076</v>
      </c>
      <c r="K253" s="65">
        <f>MAX(TREND(CHOOSE({1;2},K$31,K$39),CHOOSE({1;2},$R$27,$R$35),$C253)*(1+$G$19),0)</f>
        <v>1336.741653080619</v>
      </c>
      <c r="L253" s="65">
        <f>MAX(TREND(CHOOSE({1;2},L$31,L$39),CHOOSE({1;2},$R$27,$R$35),$C253)*(1+$G$19),0)</f>
        <v>1309.5438853804201</v>
      </c>
      <c r="M253" s="65">
        <f>MAX(TREND(CHOOSE({1;2},M$31,M$39),CHOOSE({1;2},$R$27,$R$35),$C253)*(1+$G$19),0)</f>
        <v>1293.0623644135394</v>
      </c>
      <c r="N253" s="65">
        <f>MAX(TREND(CHOOSE({1;2},N$31,N$39),CHOOSE({1;2},$R$27,$R$35),$C253)*(1+$G$19),0)</f>
        <v>1386.6657142881318</v>
      </c>
      <c r="O253" s="66">
        <f t="shared" si="235"/>
        <v>1386.6657142881318</v>
      </c>
      <c r="P253" s="66">
        <f t="shared" si="236"/>
        <v>1386.6657142881318</v>
      </c>
      <c r="Q253" s="67">
        <f t="shared" si="237"/>
        <v>1367.4493890465931</v>
      </c>
      <c r="R253" s="113">
        <f>FORECAST(C253,$G$9:$I$9,$G$5:$I$5)</f>
        <v>3.918075</v>
      </c>
    </row>
    <row r="254" spans="3:18" ht="15.75">
      <c r="C254" s="98">
        <f t="shared" si="238"/>
        <v>3.3</v>
      </c>
      <c r="D254" s="96" t="str">
        <f t="shared" si="178"/>
        <v>TF-33</v>
      </c>
      <c r="E254" s="47" t="s">
        <v>65</v>
      </c>
      <c r="F254" s="104">
        <f>MAX(TREND(CHOOSE({1;2},F$62,F$32),CHOOSE({1;2},$Q$62,$R$32),$C254)*(1+$G$19),0)</f>
        <v>484.8924323050104</v>
      </c>
      <c r="G254" s="105">
        <f>F254</f>
        <v>484.8924323050104</v>
      </c>
      <c r="H254" s="105">
        <f t="shared" ref="H254:K254" si="239">G254</f>
        <v>484.8924323050104</v>
      </c>
      <c r="I254" s="105">
        <f t="shared" si="239"/>
        <v>484.8924323050104</v>
      </c>
      <c r="J254" s="105">
        <f t="shared" si="239"/>
        <v>484.8924323050104</v>
      </c>
      <c r="K254" s="105">
        <f t="shared" si="239"/>
        <v>484.8924323050104</v>
      </c>
      <c r="L254" s="105">
        <f t="shared" ref="L254" si="240">L$32</f>
        <v>0</v>
      </c>
      <c r="M254" s="105">
        <f>K254</f>
        <v>484.8924323050104</v>
      </c>
      <c r="N254" s="105">
        <f>M254</f>
        <v>484.8924323050104</v>
      </c>
      <c r="O254" s="106">
        <f t="shared" si="235"/>
        <v>484.8924323050104</v>
      </c>
      <c r="P254" s="106">
        <f t="shared" si="236"/>
        <v>484.8924323050104</v>
      </c>
      <c r="Q254" s="107">
        <f t="shared" si="237"/>
        <v>484.8924323050104</v>
      </c>
      <c r="R254" s="114">
        <f>FORECAST(C254,$G$11:$I$11,$G$5:$I$5)</f>
        <v>12.2</v>
      </c>
    </row>
    <row r="255" spans="3:18" ht="15.75">
      <c r="C255" s="93">
        <f>ROUND(C249+0.1,2)</f>
        <v>3.4</v>
      </c>
      <c r="D255" s="94" t="str">
        <f t="shared" si="178"/>
        <v>MT-34</v>
      </c>
      <c r="E255" s="35" t="s">
        <v>55</v>
      </c>
      <c r="F255" s="59">
        <f>MAX(TREND(CHOOSE({1;2},F$27,F$35),CHOOSE({1;2},$R$27,$R$35),$C255)*(1+$G$19),0)</f>
        <v>520.76795564852512</v>
      </c>
      <c r="G255" s="57">
        <f>MAX(TREND(CHOOSE({1;2},G$27,G$35),CHOOSE({1;2},$R$27,$R$35),$C255)*(1+$G$19),0)</f>
        <v>519.05392581559011</v>
      </c>
      <c r="H255" s="57">
        <f>MAX(TREND(CHOOSE({1;2},H$27,H$35),CHOOSE({1;2},$R$27,$R$35),$C255)*(1+$G$19),0)</f>
        <v>522.14519453663138</v>
      </c>
      <c r="I255" s="57">
        <f>MAX(TREND(CHOOSE({1;2},I$27,I$35),CHOOSE({1;2},$R$27,$R$35),$C255)*(1+$G$19),0)</f>
        <v>520.65496131005727</v>
      </c>
      <c r="J255" s="57">
        <f>MAX(TREND(CHOOSE({1;2},J$27,J$35),CHOOSE({1;2},$R$27,$R$35),$C255)*(1+$G$19),0)</f>
        <v>512.85997569178051</v>
      </c>
      <c r="K255" s="57">
        <f>MAX(TREND(CHOOSE({1;2},K$27,K$35),CHOOSE({1;2},$R$27,$R$35),$C255)*(1+$G$19),0)</f>
        <v>503.00378164151772</v>
      </c>
      <c r="L255" s="57">
        <f>MAX(TREND(CHOOSE({1;2},L$27,L$35),CHOOSE({1;2},$R$27,$R$35),$C255)*(1+$G$19),0)</f>
        <v>500.0178375369037</v>
      </c>
      <c r="M255" s="57">
        <f>MAX(TREND(CHOOSE({1;2},M$27,M$35),CHOOSE({1;2},$R$27,$R$35),$C255)*(1+$G$19),0)</f>
        <v>533.37657509146004</v>
      </c>
      <c r="N255" s="57">
        <f>MAX(TREND(CHOOSE({1;2},N$27,N$35),CHOOSE({1;2},$R$27,$R$35),$C255)*(1+$G$19),0)</f>
        <v>525.94163718759944</v>
      </c>
      <c r="O255" s="60">
        <f>N255</f>
        <v>525.94163718759944</v>
      </c>
      <c r="P255" s="60">
        <f>O255</f>
        <v>525.94163718759944</v>
      </c>
      <c r="Q255" s="61">
        <f>F255</f>
        <v>520.76795564852512</v>
      </c>
      <c r="R255" s="115">
        <f>FORECAST(C255,$G$7:$I$7,$G$5:$I$5)</f>
        <v>5.7</v>
      </c>
    </row>
    <row r="256" spans="3:18" ht="15.75">
      <c r="C256" s="97">
        <f>C255</f>
        <v>3.4</v>
      </c>
      <c r="D256" s="95" t="str">
        <f t="shared" ref="D256:D319" si="241">LEFT(D250,2)&amp;"-"&amp;TEXT($C256*10,"00")</f>
        <v>HT-34</v>
      </c>
      <c r="E256" s="42" t="s">
        <v>57</v>
      </c>
      <c r="F256" s="64">
        <f>MAX(TREND(CHOOSE({1;2},F$28,F$36),CHOOSE({1;2},$R$27,$R$35),$C256)*(1+$G$19),0)</f>
        <v>429.4592838267601</v>
      </c>
      <c r="G256" s="65">
        <f>MAX(TREND(CHOOSE({1;2},G$28,G$36),CHOOSE({1;2},$R$27,$R$35),$C256)*(1+$G$19),0)</f>
        <v>429.45928382675999</v>
      </c>
      <c r="H256" s="65">
        <f>MAX(TREND(CHOOSE({1;2},H$28,H$36),CHOOSE({1;2},$R$27,$R$35),$C256)*(1+$G$19),0)</f>
        <v>429.4592838267601</v>
      </c>
      <c r="I256" s="65">
        <f>MAX(TREND(CHOOSE({1;2},I$28,I$36),CHOOSE({1;2},$R$27,$R$35),$C256)*(1+$G$19),0)</f>
        <v>429.45928382676016</v>
      </c>
      <c r="J256" s="65">
        <f>MAX(TREND(CHOOSE({1;2},J$28,J$36),CHOOSE({1;2},$R$27,$R$35),$C256)*(1+$G$19),0)</f>
        <v>429.45928382675999</v>
      </c>
      <c r="K256" s="65">
        <f>MAX(TREND(CHOOSE({1;2},K$28,K$36),CHOOSE({1;2},$R$27,$R$35),$C256)*(1+$G$19),0)</f>
        <v>429.4592838267601</v>
      </c>
      <c r="L256" s="65">
        <f>MAX(TREND(CHOOSE({1;2},L$28,L$36),CHOOSE({1;2},$R$27,$R$35),$C256)*(1+$G$19),0)</f>
        <v>429.45928382676016</v>
      </c>
      <c r="M256" s="65">
        <f>MAX(TREND(CHOOSE({1;2},M$28,M$36),CHOOSE({1;2},$R$27,$R$35),$C256)*(1+$G$19),0)</f>
        <v>429.45928382676004</v>
      </c>
      <c r="N256" s="65">
        <f>MAX(TREND(CHOOSE({1;2},N$28,N$36),CHOOSE({1;2},$R$27,$R$35),$C256)*(1+$G$19),0)</f>
        <v>429.4592838267601</v>
      </c>
      <c r="O256" s="66">
        <f t="shared" ref="O256:O260" si="242">N256</f>
        <v>429.4592838267601</v>
      </c>
      <c r="P256" s="66">
        <f t="shared" ref="P256:P260" si="243">O256</f>
        <v>429.4592838267601</v>
      </c>
      <c r="Q256" s="67">
        <f t="shared" ref="Q256:Q260" si="244">F256</f>
        <v>429.4592838267601</v>
      </c>
      <c r="R256" s="113">
        <f>FORECAST(C256,$G$6:$I$6,$G$5:$I$5)</f>
        <v>4.5599999999999996</v>
      </c>
    </row>
    <row r="257" spans="3:18" ht="15.75">
      <c r="C257" s="97">
        <f t="shared" ref="C257:C260" si="245">C256</f>
        <v>3.4</v>
      </c>
      <c r="D257" s="95" t="str">
        <f t="shared" si="241"/>
        <v>RH-34</v>
      </c>
      <c r="E257" s="42" t="s">
        <v>59</v>
      </c>
      <c r="F257" s="64">
        <f>MAX(TREND(CHOOSE({1;2},F$29,F$37),CHOOSE({1;2},$R$27,$R$35),$C257)*(1+$G$19),0)</f>
        <v>0</v>
      </c>
      <c r="G257" s="65">
        <f>MAX(TREND(CHOOSE({1;2},G$29,G$37),CHOOSE({1;2},$R$27,$R$35),$C257)*(1+$G$19),0)</f>
        <v>0</v>
      </c>
      <c r="H257" s="65">
        <f>MAX(TREND(CHOOSE({1;2},H$29,H$37),CHOOSE({1;2},$R$27,$R$35),$C257)*(1+$G$19),0)</f>
        <v>0</v>
      </c>
      <c r="I257" s="65">
        <f>MAX(TREND(CHOOSE({1;2},I$29,I$37),CHOOSE({1;2},$R$27,$R$35),$C257)*(1+$G$19),0)</f>
        <v>0</v>
      </c>
      <c r="J257" s="65">
        <f>MAX(TREND(CHOOSE({1;2},J$29,J$37),CHOOSE({1;2},$R$27,$R$35),$C257)*(1+$G$19),0)</f>
        <v>0</v>
      </c>
      <c r="K257" s="65">
        <f>MAX(TREND(CHOOSE({1;2},K$29,K$37),CHOOSE({1;2},$R$27,$R$35),$C257)*(1+$G$19),0)</f>
        <v>0</v>
      </c>
      <c r="L257" s="65">
        <f>MAX(TREND(CHOOSE({1;2},L$29,L$37),CHOOSE({1;2},$R$27,$R$35),$C257)*(1+$G$19),0)</f>
        <v>0</v>
      </c>
      <c r="M257" s="65">
        <f>MAX(TREND(CHOOSE({1;2},M$29,M$37),CHOOSE({1;2},$R$27,$R$35),$C257)*(1+$G$19),0)</f>
        <v>0</v>
      </c>
      <c r="N257" s="65">
        <f>MAX(TREND(CHOOSE({1;2},N$29,N$37),CHOOSE({1;2},$R$27,$R$35),$C257)*(1+$G$19),0)</f>
        <v>0</v>
      </c>
      <c r="O257" s="66">
        <f t="shared" si="242"/>
        <v>0</v>
      </c>
      <c r="P257" s="66">
        <f t="shared" si="243"/>
        <v>0</v>
      </c>
      <c r="Q257" s="67">
        <f t="shared" si="244"/>
        <v>0</v>
      </c>
      <c r="R257" s="113">
        <f>FORECAST(C257,$G$8:$I$8,$G$5:$I$5)</f>
        <v>16</v>
      </c>
    </row>
    <row r="258" spans="3:18" ht="15.75">
      <c r="C258" s="97">
        <f t="shared" si="245"/>
        <v>3.4</v>
      </c>
      <c r="D258" s="95" t="str">
        <f t="shared" si="241"/>
        <v>LA-34</v>
      </c>
      <c r="E258" s="42" t="s">
        <v>61</v>
      </c>
      <c r="F258" s="64">
        <f>MAX(TREND(CHOOSE({1;2},F$30,F$38),CHOOSE({1;2},$R$27,$R$35),$C258)*(1+$G$19),0)</f>
        <v>1437.9516938076097</v>
      </c>
      <c r="G258" s="65">
        <f>MAX(TREND(CHOOSE({1;2},G$30,G$38),CHOOSE({1;2},$R$27,$R$35),$C258)*(1+$G$19),0)</f>
        <v>1445.3565833356333</v>
      </c>
      <c r="H258" s="65">
        <f>MAX(TREND(CHOOSE({1;2},H$30,H$38),CHOOSE({1;2},$R$27,$R$35),$C258)*(1+$G$19),0)</f>
        <v>1440.6179422111109</v>
      </c>
      <c r="I258" s="65">
        <f>MAX(TREND(CHOOSE({1;2},I$30,I$38),CHOOSE({1;2},$R$27,$R$35),$C258)*(1+$G$19),0)</f>
        <v>1436.4694775556825</v>
      </c>
      <c r="J258" s="65">
        <f>MAX(TREND(CHOOSE({1;2},J$30,J$38),CHOOSE({1;2},$R$27,$R$35),$C258)*(1+$G$19),0)</f>
        <v>1444.5820188121577</v>
      </c>
      <c r="K258" s="65">
        <f>MAX(TREND(CHOOSE({1;2},K$30,K$38),CHOOSE({1;2},$R$27,$R$35),$C258)*(1+$G$19),0)</f>
        <v>1449.7100082151403</v>
      </c>
      <c r="L258" s="65">
        <f>MAX(TREND(CHOOSE({1;2},L$30,L$38),CHOOSE({1;2},$R$27,$R$35),$C258)*(1+$G$19),0)</f>
        <v>1442.5337825025631</v>
      </c>
      <c r="M258" s="65">
        <f>MAX(TREND(CHOOSE({1;2},M$30,M$38),CHOOSE({1;2},$R$27,$R$35),$C258)*(1+$G$19),0)</f>
        <v>1438.1858545048929</v>
      </c>
      <c r="N258" s="65">
        <f>MAX(TREND(CHOOSE({1;2},N$30,N$38),CHOOSE({1;2},$R$27,$R$35),$C258)*(1+$G$19),0)</f>
        <v>1471.5873682805538</v>
      </c>
      <c r="O258" s="66">
        <f t="shared" si="242"/>
        <v>1471.5873682805538</v>
      </c>
      <c r="P258" s="66">
        <f t="shared" si="243"/>
        <v>1471.5873682805538</v>
      </c>
      <c r="Q258" s="67">
        <f t="shared" si="244"/>
        <v>1437.9516938076097</v>
      </c>
      <c r="R258" s="113">
        <f>FORECAST(C258,$G$10:$I$10,$G$5:$I$5)</f>
        <v>3.7569999999999997</v>
      </c>
    </row>
    <row r="259" spans="3:18" ht="15.75">
      <c r="C259" s="97">
        <f t="shared" si="245"/>
        <v>3.4</v>
      </c>
      <c r="D259" s="95" t="str">
        <f t="shared" si="241"/>
        <v>EM-34</v>
      </c>
      <c r="E259" s="42" t="s">
        <v>63</v>
      </c>
      <c r="F259" s="64">
        <f>MAX(TREND(CHOOSE({1;2},F$31,F$39),CHOOSE({1;2},$R$27,$R$35),$C259)*(1+$G$19),0)</f>
        <v>1423.1638831218809</v>
      </c>
      <c r="G259" s="65">
        <f>MAX(TREND(CHOOSE({1;2},G$31,G$39),CHOOSE({1;2},$R$27,$R$35),$C259)*(1+$G$19),0)</f>
        <v>1385.9667772324904</v>
      </c>
      <c r="H259" s="65">
        <f>MAX(TREND(CHOOSE({1;2},H$31,H$39),CHOOSE({1;2},$R$27,$R$35),$C259)*(1+$G$19),0)</f>
        <v>1391.5348441084843</v>
      </c>
      <c r="I259" s="65">
        <f>MAX(TREND(CHOOSE({1;2},I$31,I$39),CHOOSE({1;2},$R$27,$R$35),$C259)*(1+$G$19),0)</f>
        <v>1408.6060103408661</v>
      </c>
      <c r="J259" s="65">
        <f>MAX(TREND(CHOOSE({1;2},J$31,J$39),CHOOSE({1;2},$R$27,$R$35),$C259)*(1+$G$19),0)</f>
        <v>1369.5929612254226</v>
      </c>
      <c r="K259" s="65">
        <f>MAX(TREND(CHOOSE({1;2},K$31,K$39),CHOOSE({1;2},$R$27,$R$35),$C259)*(1+$G$19),0)</f>
        <v>1391.3262113441881</v>
      </c>
      <c r="L259" s="65">
        <f>MAX(TREND(CHOOSE({1;2},L$31,L$39),CHOOSE({1;2},$R$27,$R$35),$C259)*(1+$G$19),0)</f>
        <v>1361.4441412098367</v>
      </c>
      <c r="M259" s="65">
        <f>MAX(TREND(CHOOSE({1;2},M$31,M$39),CHOOSE({1;2},$R$27,$R$35),$C259)*(1+$G$19),0)</f>
        <v>1344.6072992741736</v>
      </c>
      <c r="N259" s="65">
        <f>MAX(TREND(CHOOSE({1;2},N$31,N$39),CHOOSE({1;2},$R$27,$R$35),$C259)*(1+$G$19),0)</f>
        <v>1442.1402443152524</v>
      </c>
      <c r="O259" s="66">
        <f t="shared" si="242"/>
        <v>1442.1402443152524</v>
      </c>
      <c r="P259" s="66">
        <f t="shared" si="243"/>
        <v>1442.1402443152524</v>
      </c>
      <c r="Q259" s="67">
        <f t="shared" si="244"/>
        <v>1423.1638831218809</v>
      </c>
      <c r="R259" s="113">
        <f>FORECAST(C259,$G$9:$I$9,$G$5:$I$5)</f>
        <v>3.9448500000000002</v>
      </c>
    </row>
    <row r="260" spans="3:18" ht="15.75">
      <c r="C260" s="98">
        <f t="shared" si="245"/>
        <v>3.4</v>
      </c>
      <c r="D260" s="96" t="str">
        <f t="shared" si="241"/>
        <v>TF-34</v>
      </c>
      <c r="E260" s="47" t="s">
        <v>65</v>
      </c>
      <c r="F260" s="104">
        <f>MAX(TREND(CHOOSE({1;2},F$62,F$32),CHOOSE({1;2},$Q$62,$R$32),$C260)*(1+$G$19),0)</f>
        <v>499.58614237485921</v>
      </c>
      <c r="G260" s="105">
        <f>F260</f>
        <v>499.58614237485921</v>
      </c>
      <c r="H260" s="105">
        <f t="shared" ref="H260:K260" si="246">G260</f>
        <v>499.58614237485921</v>
      </c>
      <c r="I260" s="105">
        <f t="shared" si="246"/>
        <v>499.58614237485921</v>
      </c>
      <c r="J260" s="105">
        <f t="shared" si="246"/>
        <v>499.58614237485921</v>
      </c>
      <c r="K260" s="105">
        <f t="shared" si="246"/>
        <v>499.58614237485921</v>
      </c>
      <c r="L260" s="105">
        <f t="shared" ref="L260" si="247">L$32</f>
        <v>0</v>
      </c>
      <c r="M260" s="105">
        <f>K260</f>
        <v>499.58614237485921</v>
      </c>
      <c r="N260" s="105">
        <f>M260</f>
        <v>499.58614237485921</v>
      </c>
      <c r="O260" s="106">
        <f t="shared" si="242"/>
        <v>499.58614237485921</v>
      </c>
      <c r="P260" s="106">
        <f t="shared" si="243"/>
        <v>499.58614237485921</v>
      </c>
      <c r="Q260" s="107">
        <f t="shared" si="244"/>
        <v>499.58614237485921</v>
      </c>
      <c r="R260" s="114">
        <f>FORECAST(C260,$G$11:$I$11,$G$5:$I$5)</f>
        <v>12.6</v>
      </c>
    </row>
    <row r="261" spans="3:18" ht="15.75">
      <c r="C261" s="93">
        <f>ROUND(C255+0.1,2)</f>
        <v>3.5</v>
      </c>
      <c r="D261" s="94" t="str">
        <f t="shared" si="241"/>
        <v>MT-35</v>
      </c>
      <c r="E261" s="35" t="s">
        <v>55</v>
      </c>
      <c r="F261" s="59">
        <f>MAX(TREND(CHOOSE({1;2},F$27,F$35),CHOOSE({1;2},$R$27,$R$35),$C261)*(1+$G$19),0)</f>
        <v>539.85257459770708</v>
      </c>
      <c r="G261" s="57">
        <f>MAX(TREND(CHOOSE({1;2},G$27,G$35),CHOOSE({1;2},$R$27,$R$35),$C261)*(1+$G$19),0)</f>
        <v>537.96836219798138</v>
      </c>
      <c r="H261" s="57">
        <f>MAX(TREND(CHOOSE({1;2},H$27,H$35),CHOOSE({1;2},$R$27,$R$35),$C261)*(1+$G$19),0)</f>
        <v>541.21630766002272</v>
      </c>
      <c r="I261" s="57">
        <f>MAX(TREND(CHOOSE({1;2},I$27,I$35),CHOOSE({1;2},$R$27,$R$35),$C261)*(1+$G$19),0)</f>
        <v>539.57931162997397</v>
      </c>
      <c r="J261" s="57">
        <f>MAX(TREND(CHOOSE({1;2},J$27,J$35),CHOOSE({1;2},$R$27,$R$35),$C261)*(1+$G$19),0)</f>
        <v>531.49293408489189</v>
      </c>
      <c r="K261" s="57">
        <f>MAX(TREND(CHOOSE({1;2},K$27,K$35),CHOOSE({1;2},$R$27,$R$35),$C261)*(1+$G$19),0)</f>
        <v>521.26750356445962</v>
      </c>
      <c r="L261" s="57">
        <f>MAX(TREND(CHOOSE({1;2},L$27,L$35),CHOOSE({1;2},$R$27,$R$35),$C261)*(1+$G$19),0)</f>
        <v>518.1695252735193</v>
      </c>
      <c r="M261" s="57">
        <f>MAX(TREND(CHOOSE({1;2},M$27,M$35),CHOOSE({1;2},$R$27,$R$35),$C261)*(1+$G$19),0)</f>
        <v>552.77528472016274</v>
      </c>
      <c r="N261" s="57">
        <f>MAX(TREND(CHOOSE({1;2},N$27,N$35),CHOOSE({1;2},$R$27,$R$35),$C261)*(1+$G$19),0)</f>
        <v>545.06329668978913</v>
      </c>
      <c r="O261" s="60">
        <f>N261</f>
        <v>545.06329668978913</v>
      </c>
      <c r="P261" s="60">
        <f>O261</f>
        <v>545.06329668978913</v>
      </c>
      <c r="Q261" s="61">
        <f>F261</f>
        <v>539.85257459770708</v>
      </c>
      <c r="R261" s="115">
        <f>FORECAST(C261,$G$7:$I$7,$G$5:$I$5)</f>
        <v>5.75</v>
      </c>
    </row>
    <row r="262" spans="3:18" ht="15.75">
      <c r="C262" s="97">
        <f>C261</f>
        <v>3.5</v>
      </c>
      <c r="D262" s="95" t="str">
        <f t="shared" si="241"/>
        <v>HT-35</v>
      </c>
      <c r="E262" s="42" t="s">
        <v>57</v>
      </c>
      <c r="F262" s="64">
        <f>MAX(TREND(CHOOSE({1;2},F$28,F$36),CHOOSE({1;2},$R$27,$R$35),$C262)*(1+$G$19),0)</f>
        <v>443.89489000581085</v>
      </c>
      <c r="G262" s="65">
        <f>MAX(TREND(CHOOSE({1;2},G$28,G$36),CHOOSE({1;2},$R$27,$R$35),$C262)*(1+$G$19),0)</f>
        <v>443.89489000581074</v>
      </c>
      <c r="H262" s="65">
        <f>MAX(TREND(CHOOSE({1;2},H$28,H$36),CHOOSE({1;2},$R$27,$R$35),$C262)*(1+$G$19),0)</f>
        <v>443.89489000581085</v>
      </c>
      <c r="I262" s="65">
        <f>MAX(TREND(CHOOSE({1;2},I$28,I$36),CHOOSE({1;2},$R$27,$R$35),$C262)*(1+$G$19),0)</f>
        <v>443.89489000581096</v>
      </c>
      <c r="J262" s="65">
        <f>MAX(TREND(CHOOSE({1;2},J$28,J$36),CHOOSE({1;2},$R$27,$R$35),$C262)*(1+$G$19),0)</f>
        <v>443.89489000581074</v>
      </c>
      <c r="K262" s="65">
        <f>MAX(TREND(CHOOSE({1;2},K$28,K$36),CHOOSE({1;2},$R$27,$R$35),$C262)*(1+$G$19),0)</f>
        <v>443.89489000581085</v>
      </c>
      <c r="L262" s="65">
        <f>MAX(TREND(CHOOSE({1;2},L$28,L$36),CHOOSE({1;2},$R$27,$R$35),$C262)*(1+$G$19),0)</f>
        <v>443.89489000581096</v>
      </c>
      <c r="M262" s="65">
        <f>MAX(TREND(CHOOSE({1;2},M$28,M$36),CHOOSE({1;2},$R$27,$R$35),$C262)*(1+$G$19),0)</f>
        <v>443.89489000581079</v>
      </c>
      <c r="N262" s="65">
        <f>MAX(TREND(CHOOSE({1;2},N$28,N$36),CHOOSE({1;2},$R$27,$R$35),$C262)*(1+$G$19),0)</f>
        <v>443.89489000581085</v>
      </c>
      <c r="O262" s="66">
        <f t="shared" ref="O262:O266" si="248">N262</f>
        <v>443.89489000581085</v>
      </c>
      <c r="P262" s="66">
        <f t="shared" ref="P262:P266" si="249">O262</f>
        <v>443.89489000581085</v>
      </c>
      <c r="Q262" s="67">
        <f t="shared" ref="Q262:Q266" si="250">F262</f>
        <v>443.89489000581085</v>
      </c>
      <c r="R262" s="113">
        <f>FORECAST(C262,$G$6:$I$6,$G$5:$I$5)</f>
        <v>4.5999999999999996</v>
      </c>
    </row>
    <row r="263" spans="3:18" ht="15.75">
      <c r="C263" s="97">
        <f t="shared" ref="C263:C266" si="251">C262</f>
        <v>3.5</v>
      </c>
      <c r="D263" s="95" t="str">
        <f t="shared" si="241"/>
        <v>RH-35</v>
      </c>
      <c r="E263" s="42" t="s">
        <v>59</v>
      </c>
      <c r="F263" s="64">
        <f>MAX(TREND(CHOOSE({1;2},F$29,F$37),CHOOSE({1;2},$R$27,$R$35),$C263)*(1+$G$19),0)</f>
        <v>0</v>
      </c>
      <c r="G263" s="65">
        <f>MAX(TREND(CHOOSE({1;2},G$29,G$37),CHOOSE({1;2},$R$27,$R$35),$C263)*(1+$G$19),0)</f>
        <v>0</v>
      </c>
      <c r="H263" s="65">
        <f>MAX(TREND(CHOOSE({1;2},H$29,H$37),CHOOSE({1;2},$R$27,$R$35),$C263)*(1+$G$19),0)</f>
        <v>0</v>
      </c>
      <c r="I263" s="65">
        <f>MAX(TREND(CHOOSE({1;2},I$29,I$37),CHOOSE({1;2},$R$27,$R$35),$C263)*(1+$G$19),0)</f>
        <v>0</v>
      </c>
      <c r="J263" s="65">
        <f>MAX(TREND(CHOOSE({1;2},J$29,J$37),CHOOSE({1;2},$R$27,$R$35),$C263)*(1+$G$19),0)</f>
        <v>0</v>
      </c>
      <c r="K263" s="65">
        <f>MAX(TREND(CHOOSE({1;2},K$29,K$37),CHOOSE({1;2},$R$27,$R$35),$C263)*(1+$G$19),0)</f>
        <v>0</v>
      </c>
      <c r="L263" s="65">
        <f>MAX(TREND(CHOOSE({1;2},L$29,L$37),CHOOSE({1;2},$R$27,$R$35),$C263)*(1+$G$19),0)</f>
        <v>0</v>
      </c>
      <c r="M263" s="65">
        <f>MAX(TREND(CHOOSE({1;2},M$29,M$37),CHOOSE({1;2},$R$27,$R$35),$C263)*(1+$G$19),0)</f>
        <v>0</v>
      </c>
      <c r="N263" s="65">
        <f>MAX(TREND(CHOOSE({1;2},N$29,N$37),CHOOSE({1;2},$R$27,$R$35),$C263)*(1+$G$19),0)</f>
        <v>0</v>
      </c>
      <c r="O263" s="66">
        <f t="shared" si="248"/>
        <v>0</v>
      </c>
      <c r="P263" s="66">
        <f t="shared" si="249"/>
        <v>0</v>
      </c>
      <c r="Q263" s="67">
        <f t="shared" si="250"/>
        <v>0</v>
      </c>
      <c r="R263" s="113">
        <f>FORECAST(C263,$G$8:$I$8,$G$5:$I$5)</f>
        <v>16</v>
      </c>
    </row>
    <row r="264" spans="3:18" ht="15.75">
      <c r="C264" s="97">
        <f t="shared" si="251"/>
        <v>3.5</v>
      </c>
      <c r="D264" s="95" t="str">
        <f t="shared" si="241"/>
        <v>LA-35</v>
      </c>
      <c r="E264" s="42" t="s">
        <v>61</v>
      </c>
      <c r="F264" s="64">
        <f>MAX(TREND(CHOOSE({1;2},F$30,F$38),CHOOSE({1;2},$R$27,$R$35),$C264)*(1+$G$19),0)</f>
        <v>1493.5063487451559</v>
      </c>
      <c r="G264" s="65">
        <f>MAX(TREND(CHOOSE({1;2},G$30,G$38),CHOOSE({1;2},$R$27,$R$35),$C264)*(1+$G$19),0)</f>
        <v>1501.2995874609135</v>
      </c>
      <c r="H264" s="65">
        <f>MAX(TREND(CHOOSE({1;2},H$30,H$38),CHOOSE({1;2},$R$27,$R$35),$C264)*(1+$G$19),0)</f>
        <v>1496.3124310703163</v>
      </c>
      <c r="I264" s="65">
        <f>MAX(TREND(CHOOSE({1;2},I$30,I$38),CHOOSE({1;2},$R$27,$R$35),$C264)*(1+$G$19),0)</f>
        <v>1491.9463950000052</v>
      </c>
      <c r="J264" s="65">
        <f>MAX(TREND(CHOOSE({1;2},J$30,J$38),CHOOSE({1;2},$R$27,$R$35),$C264)*(1+$G$19),0)</f>
        <v>1500.4844019928194</v>
      </c>
      <c r="K264" s="65">
        <f>MAX(TREND(CHOOSE({1;2},K$30,K$38),CHOOSE({1;2},$R$27,$R$35),$C264)*(1+$G$19),0)</f>
        <v>1505.8813168753875</v>
      </c>
      <c r="L264" s="65">
        <f>MAX(TREND(CHOOSE({1;2},L$30,L$38),CHOOSE({1;2},$R$27,$R$35),$C264)*(1+$G$19),0)</f>
        <v>1498.3287476105263</v>
      </c>
      <c r="M264" s="65">
        <f>MAX(TREND(CHOOSE({1;2},M$30,M$38),CHOOSE({1;2},$R$27,$R$35),$C264)*(1+$G$19),0)</f>
        <v>1493.7527903386851</v>
      </c>
      <c r="N264" s="65">
        <f>MAX(TREND(CHOOSE({1;2},N$30,N$38),CHOOSE({1;2},$R$27,$R$35),$C264)*(1+$G$19),0)</f>
        <v>1528.9058561902636</v>
      </c>
      <c r="O264" s="66">
        <f t="shared" si="248"/>
        <v>1528.9058561902636</v>
      </c>
      <c r="P264" s="66">
        <f t="shared" si="249"/>
        <v>1528.9058561902636</v>
      </c>
      <c r="Q264" s="67">
        <f t="shared" si="250"/>
        <v>1493.5063487451559</v>
      </c>
      <c r="R264" s="113">
        <f>FORECAST(C264,$G$10:$I$10,$G$5:$I$5)</f>
        <v>3.7824999999999998</v>
      </c>
    </row>
    <row r="265" spans="3:18" ht="15.75">
      <c r="C265" s="97">
        <f t="shared" si="251"/>
        <v>3.5</v>
      </c>
      <c r="D265" s="95" t="str">
        <f t="shared" si="241"/>
        <v>EM-35</v>
      </c>
      <c r="E265" s="42" t="s">
        <v>63</v>
      </c>
      <c r="F265" s="64">
        <f>MAX(TREND(CHOOSE({1;2},F$31,F$39),CHOOSE({1;2},$R$27,$R$35),$C265)*(1+$G$19),0)</f>
        <v>1478.8783771971691</v>
      </c>
      <c r="G265" s="65">
        <f>MAX(TREND(CHOOSE({1;2},G$31,G$39),CHOOSE({1;2},$R$27,$R$35),$C265)*(1+$G$19),0)</f>
        <v>1440.08479496105</v>
      </c>
      <c r="H265" s="65">
        <f>MAX(TREND(CHOOSE({1;2},H$31,H$39),CHOOSE({1;2},$R$27,$R$35),$C265)*(1+$G$19),0)</f>
        <v>1446.4028074646878</v>
      </c>
      <c r="I265" s="65">
        <f>MAX(TREND(CHOOSE({1;2},I$31,I$39),CHOOSE({1;2},$R$27,$R$35),$C265)*(1+$G$19),0)</f>
        <v>1464.7659673791047</v>
      </c>
      <c r="J265" s="65">
        <f>MAX(TREND(CHOOSE({1;2},J$31,J$39),CHOOSE({1;2},$R$27,$R$35),$C265)*(1+$G$19),0)</f>
        <v>1422.7752288194379</v>
      </c>
      <c r="K265" s="65">
        <f>MAX(TREND(CHOOSE({1;2},K$31,K$39),CHOOSE({1;2},$R$27,$R$35),$C265)*(1+$G$19),0)</f>
        <v>1445.9107696077569</v>
      </c>
      <c r="L265" s="65">
        <f>MAX(TREND(CHOOSE({1;2},L$31,L$39),CHOOSE({1;2},$R$27,$R$35),$C265)*(1+$G$19),0)</f>
        <v>1413.3443970392534</v>
      </c>
      <c r="M265" s="65">
        <f>MAX(TREND(CHOOSE({1;2},M$31,M$39),CHOOSE({1;2},$R$27,$R$35),$C265)*(1+$G$19),0)</f>
        <v>1396.1522341348079</v>
      </c>
      <c r="N265" s="65">
        <f>MAX(TREND(CHOOSE({1;2},N$31,N$39),CHOOSE({1;2},$R$27,$R$35),$C265)*(1+$G$19),0)</f>
        <v>1497.614774342373</v>
      </c>
      <c r="O265" s="66">
        <f t="shared" si="248"/>
        <v>1497.614774342373</v>
      </c>
      <c r="P265" s="66">
        <f t="shared" si="249"/>
        <v>1497.614774342373</v>
      </c>
      <c r="Q265" s="67">
        <f t="shared" si="250"/>
        <v>1478.8783771971691</v>
      </c>
      <c r="R265" s="113">
        <f>FORECAST(C265,$G$9:$I$9,$G$5:$I$5)</f>
        <v>3.971625</v>
      </c>
    </row>
    <row r="266" spans="3:18" ht="16.5" thickBot="1">
      <c r="C266" s="98">
        <f t="shared" si="251"/>
        <v>3.5</v>
      </c>
      <c r="D266" s="99" t="str">
        <f t="shared" si="241"/>
        <v>TF-35</v>
      </c>
      <c r="E266" s="100" t="s">
        <v>65</v>
      </c>
      <c r="F266" s="108">
        <f>MAX(TREND(CHOOSE({1;2},F$62,F$32),CHOOSE({1;2},$Q$62,$R$32),$C266)*(1+$G$19),0)</f>
        <v>514.27985244470801</v>
      </c>
      <c r="G266" s="109">
        <f>F266</f>
        <v>514.27985244470801</v>
      </c>
      <c r="H266" s="109">
        <f t="shared" ref="H266:K266" si="252">G266</f>
        <v>514.27985244470801</v>
      </c>
      <c r="I266" s="109">
        <f t="shared" si="252"/>
        <v>514.27985244470801</v>
      </c>
      <c r="J266" s="109">
        <f t="shared" si="252"/>
        <v>514.27985244470801</v>
      </c>
      <c r="K266" s="109">
        <f t="shared" si="252"/>
        <v>514.27985244470801</v>
      </c>
      <c r="L266" s="109">
        <f t="shared" ref="L266" si="253">L$32</f>
        <v>0</v>
      </c>
      <c r="M266" s="109">
        <f>K266</f>
        <v>514.27985244470801</v>
      </c>
      <c r="N266" s="109">
        <f>M266</f>
        <v>514.27985244470801</v>
      </c>
      <c r="O266" s="110">
        <f t="shared" si="248"/>
        <v>514.27985244470801</v>
      </c>
      <c r="P266" s="110">
        <f t="shared" si="249"/>
        <v>514.27985244470801</v>
      </c>
      <c r="Q266" s="111">
        <f t="shared" si="250"/>
        <v>514.27985244470801</v>
      </c>
      <c r="R266" s="114">
        <f>FORECAST(C266,$G$11:$I$11,$G$5:$I$5)</f>
        <v>13</v>
      </c>
    </row>
    <row r="267" spans="3:18" ht="15.75">
      <c r="C267" s="93">
        <f>ROUND(C261+0.1,2)</f>
        <v>3.6</v>
      </c>
      <c r="D267" s="95" t="str">
        <f t="shared" si="241"/>
        <v>MT-36</v>
      </c>
      <c r="E267" s="42" t="s">
        <v>55</v>
      </c>
      <c r="F267" s="64">
        <f>MAX(TREND(CHOOSE({1;2},F$35,F$43),CHOOSE({1;2},$R$35,$R$43),$C267)*(1+$G$19),0)</f>
        <v>549.17965220207009</v>
      </c>
      <c r="G267" s="65">
        <f>MAX(TREND(CHOOSE({1;2},G$35,G$43),CHOOSE({1;2},$R$35,$R$43),$C267)*(1+$G$19),0)</f>
        <v>548.54299905758398</v>
      </c>
      <c r="H267" s="65">
        <f>MAX(TREND(CHOOSE({1;2},H$35,H$43),CHOOSE({1;2},$R$35,$R$43),$C267)*(1+$G$19),0)</f>
        <v>551.55239215503423</v>
      </c>
      <c r="I267" s="65">
        <f>MAX(TREND(CHOOSE({1;2},I$35,I$43),CHOOSE({1;2},$R$35,$R$43),$C267)*(1+$G$19),0)</f>
        <v>550.90151862376888</v>
      </c>
      <c r="J267" s="65">
        <f>MAX(TREND(CHOOSE({1;2},J$35,J$43),CHOOSE({1;2},$R$35,$R$43),$C267)*(1+$G$19),0)</f>
        <v>542.1184898209915</v>
      </c>
      <c r="K267" s="65">
        <f>MAX(TREND(CHOOSE({1;2},K$35,K$43),CHOOSE({1;2},$R$35,$R$43),$C267)*(1+$G$19),0)</f>
        <v>530.87685558331759</v>
      </c>
      <c r="L267" s="65">
        <f>MAX(TREND(CHOOSE({1;2},L$35,L$43),CHOOSE({1;2},$R$35,$R$43),$C267)*(1+$G$19),0)</f>
        <v>527.4368363525507</v>
      </c>
      <c r="M267" s="65">
        <f>MAX(TREND(CHOOSE({1;2},M$35,M$43),CHOOSE({1;2},$R$35,$R$43),$C267)*(1+$G$19),0)</f>
        <v>565.06667124400008</v>
      </c>
      <c r="N267" s="65">
        <f>MAX(TREND(CHOOSE({1;2},N$35,N$43),CHOOSE({1;2},$R$35,$R$43),$C267)*(1+$G$19),0)</f>
        <v>556.81155379417714</v>
      </c>
      <c r="O267" s="66">
        <f>N267</f>
        <v>556.81155379417714</v>
      </c>
      <c r="P267" s="66">
        <f>O267</f>
        <v>556.81155379417714</v>
      </c>
      <c r="Q267" s="67">
        <f>F267</f>
        <v>549.17965220207009</v>
      </c>
      <c r="R267" s="115">
        <f>FORECAST(C267,$G$7:$I$7,$G$5:$I$5)</f>
        <v>5.8</v>
      </c>
    </row>
    <row r="268" spans="3:18" ht="15.75">
      <c r="C268" s="97">
        <f>C267</f>
        <v>3.6</v>
      </c>
      <c r="D268" s="95" t="str">
        <f t="shared" si="241"/>
        <v>HT-36</v>
      </c>
      <c r="E268" s="42" t="s">
        <v>57</v>
      </c>
      <c r="F268" s="64">
        <f>MAX(TREND(CHOOSE({1;2},F$36,F$44),CHOOSE({1;2},$R$35,$R$43),$C268)*(1+$G$19),0)</f>
        <v>450.09939937295735</v>
      </c>
      <c r="G268" s="65">
        <f>MAX(TREND(CHOOSE({1;2},G$36,G$44),CHOOSE({1;2},$R$35,$R$43),$C268)*(1+$G$19),0)</f>
        <v>450.22633137622853</v>
      </c>
      <c r="H268" s="65">
        <f>MAX(TREND(CHOOSE({1;2},H$36,H$44),CHOOSE({1;2},$R$35,$R$43),$C268)*(1+$G$19),0)</f>
        <v>450.27925102645423</v>
      </c>
      <c r="I268" s="65">
        <f>MAX(TREND(CHOOSE({1;2},I$36,I$44),CHOOSE({1;2},$R$35,$R$43),$C268)*(1+$G$19),0)</f>
        <v>447.82203426993982</v>
      </c>
      <c r="J268" s="65">
        <f>MAX(TREND(CHOOSE({1;2},J$36,J$44),CHOOSE({1;2},$R$35,$R$43),$C268)*(1+$G$19),0)</f>
        <v>450.23809650649633</v>
      </c>
      <c r="K268" s="65">
        <f>MAX(TREND(CHOOSE({1;2},K$36,K$44),CHOOSE({1;2},$R$35,$R$43),$C268)*(1+$G$19),0)</f>
        <v>450.27925102645435</v>
      </c>
      <c r="L268" s="65">
        <f>MAX(TREND(CHOOSE({1;2},L$36,L$44),CHOOSE({1;2},$R$35,$R$43),$C268)*(1+$G$19),0)</f>
        <v>450.27925102645435</v>
      </c>
      <c r="M268" s="65">
        <f>MAX(TREND(CHOOSE({1;2},M$36,M$44),CHOOSE({1;2},$R$35,$R$43),$C268)*(1+$G$19),0)</f>
        <v>450.27925102645423</v>
      </c>
      <c r="N268" s="65">
        <f>MAX(TREND(CHOOSE({1;2},N$36,N$44),CHOOSE({1;2},$R$35,$R$43),$C268)*(1+$G$19),0)</f>
        <v>450.27925102645435</v>
      </c>
      <c r="O268" s="66">
        <f t="shared" ref="O268:O272" si="254">N268</f>
        <v>450.27925102645435</v>
      </c>
      <c r="P268" s="66">
        <f t="shared" ref="P268:P272" si="255">O268</f>
        <v>450.27925102645435</v>
      </c>
      <c r="Q268" s="67">
        <f t="shared" ref="Q268:Q272" si="256">F268</f>
        <v>450.09939937295735</v>
      </c>
      <c r="R268" s="113">
        <f>FORECAST(C268,$G$6:$I$6,$G$5:$I$5)</f>
        <v>4.6399999999999997</v>
      </c>
    </row>
    <row r="269" spans="3:18" ht="15.75">
      <c r="C269" s="97">
        <f t="shared" ref="C269:C272" si="257">C268</f>
        <v>3.6</v>
      </c>
      <c r="D269" s="95" t="str">
        <f t="shared" si="241"/>
        <v>RH-36</v>
      </c>
      <c r="E269" s="42" t="s">
        <v>59</v>
      </c>
      <c r="F269" s="64">
        <f>MAX(TREND(CHOOSE({1;2},F$37,F$45),CHOOSE({1;2},$R$35,$R$43),$C269)*(1+$G$19),0)</f>
        <v>61.689765533978331</v>
      </c>
      <c r="G269" s="65">
        <f>MAX(TREND(CHOOSE({1;2},G$37,G$45),CHOOSE({1;2},$R$35,$R$43),$C269)*(1+$G$19),0)</f>
        <v>38.799392311961036</v>
      </c>
      <c r="H269" s="65">
        <f>MAX(TREND(CHOOSE({1;2},H$37,H$45),CHOOSE({1;2},$R$35,$R$43),$C269)*(1+$G$19),0)</f>
        <v>38.206075086040073</v>
      </c>
      <c r="I269" s="65">
        <f>MAX(TREND(CHOOSE({1;2},I$37,I$45),CHOOSE({1;2},$R$35,$R$43),$C269)*(1+$G$19),0)</f>
        <v>37.408107031502276</v>
      </c>
      <c r="J269" s="65">
        <f>MAX(TREND(CHOOSE({1;2},J$37,J$45),CHOOSE({1;2},$R$35,$R$43),$C269)*(1+$G$19),0)</f>
        <v>37.68161952988121</v>
      </c>
      <c r="K269" s="65">
        <f>MAX(TREND(CHOOSE({1;2},K$37,K$45),CHOOSE({1;2},$R$35,$R$43),$C269)*(1+$G$19),0)</f>
        <v>37.571498755418176</v>
      </c>
      <c r="L269" s="65">
        <f>MAX(TREND(CHOOSE({1;2},L$37,L$45),CHOOSE({1;2},$R$35,$R$43),$C269)*(1+$G$19),0)</f>
        <v>37.032830258035574</v>
      </c>
      <c r="M269" s="65">
        <f>MAX(TREND(CHOOSE({1;2},M$37,M$45),CHOOSE({1;2},$R$35,$R$43),$C269)*(1+$G$19),0)</f>
        <v>37.032830258035574</v>
      </c>
      <c r="N269" s="65">
        <f>MAX(TREND(CHOOSE({1;2},N$37,N$45),CHOOSE({1;2},$R$35,$R$43),$C269)*(1+$G$19),0)</f>
        <v>37.032830258035574</v>
      </c>
      <c r="O269" s="66">
        <f t="shared" si="254"/>
        <v>37.032830258035574</v>
      </c>
      <c r="P269" s="66">
        <f t="shared" si="255"/>
        <v>37.032830258035574</v>
      </c>
      <c r="Q269" s="67">
        <f t="shared" si="256"/>
        <v>61.689765533978331</v>
      </c>
      <c r="R269" s="113">
        <f>FORECAST(C269,$G$8:$I$8,$G$5:$I$5)</f>
        <v>16</v>
      </c>
    </row>
    <row r="270" spans="3:18" ht="15.75">
      <c r="C270" s="97">
        <f t="shared" si="257"/>
        <v>3.6</v>
      </c>
      <c r="D270" s="95" t="str">
        <f t="shared" si="241"/>
        <v>LA-36</v>
      </c>
      <c r="E270" s="42" t="s">
        <v>61</v>
      </c>
      <c r="F270" s="64">
        <f>MAX(TREND(CHOOSE({1;2},F$38,F$46),CHOOSE({1;2},$R$35,$R$43),$C270)*(1+$G$19),0)</f>
        <v>1508.8835418962826</v>
      </c>
      <c r="G270" s="65">
        <f>MAX(TREND(CHOOSE({1;2},G$38,G$46),CHOOSE({1;2},$R$35,$R$43),$C270)*(1+$G$19),0)</f>
        <v>1516.7022261390732</v>
      </c>
      <c r="H270" s="65">
        <f>MAX(TREND(CHOOSE({1;2},H$38,H$46),CHOOSE({1;2},$R$35,$R$43),$C270)*(1+$G$19),0)</f>
        <v>1511.6990543641725</v>
      </c>
      <c r="I270" s="65">
        <f>MAX(TREND(CHOOSE({1;2},I$38,I$46),CHOOSE({1;2},$R$35,$R$43),$C270)*(1+$G$19),0)</f>
        <v>1507.3182143745009</v>
      </c>
      <c r="J270" s="65">
        <f>MAX(TREND(CHOOSE({1;2},J$38,J$46),CHOOSE({1;2},$R$35,$R$43),$C270)*(1+$G$19),0)</f>
        <v>1515.8844876501892</v>
      </c>
      <c r="K270" s="65">
        <f>MAX(TREND(CHOOSE({1;2},K$38,K$46),CHOOSE({1;2},$R$35,$R$43),$C270)*(1+$G$19),0)</f>
        <v>1521.2978369253406</v>
      </c>
      <c r="L270" s="65">
        <f>MAX(TREND(CHOOSE({1;2},L$38,L$46),CHOOSE({1;2},$R$35,$R$43),$C270)*(1+$G$19),0)</f>
        <v>1513.7219602820292</v>
      </c>
      <c r="M270" s="65">
        <f>MAX(TREND(CHOOSE({1;2},M$38,M$46),CHOOSE({1;2},$R$35,$R$43),$C270)*(1+$G$19),0)</f>
        <v>1509.130823835297</v>
      </c>
      <c r="N270" s="65">
        <f>MAX(TREND(CHOOSE({1;2},N$38,N$46),CHOOSE({1;2},$R$35,$R$43),$C270)*(1+$G$19),0)</f>
        <v>1544.3803595362754</v>
      </c>
      <c r="O270" s="66">
        <f t="shared" si="254"/>
        <v>1544.3803595362754</v>
      </c>
      <c r="P270" s="66">
        <f t="shared" si="255"/>
        <v>1544.3803595362754</v>
      </c>
      <c r="Q270" s="67">
        <f t="shared" si="256"/>
        <v>1508.8835418962826</v>
      </c>
      <c r="R270" s="113">
        <f>FORECAST(C270,$G$10:$I$10,$G$5:$I$5)</f>
        <v>3.8079999999999998</v>
      </c>
    </row>
    <row r="271" spans="3:18" ht="15.75">
      <c r="C271" s="97">
        <f t="shared" si="257"/>
        <v>3.6</v>
      </c>
      <c r="D271" s="95" t="str">
        <f t="shared" si="241"/>
        <v>EM-36</v>
      </c>
      <c r="E271" s="42" t="s">
        <v>63</v>
      </c>
      <c r="F271" s="64">
        <f>MAX(TREND(CHOOSE({1;2},F$39,F$47),CHOOSE({1;2},$R$35,$R$43),$C271)*(1+$G$19),0)</f>
        <v>1497.8165392631849</v>
      </c>
      <c r="G271" s="65">
        <f>MAX(TREND(CHOOSE({1;2},G$39,G$47),CHOOSE({1;2},$R$35,$R$43),$C271)*(1+$G$19),0)</f>
        <v>1463.0938165302948</v>
      </c>
      <c r="H271" s="65">
        <f>MAX(TREND(CHOOSE({1;2},H$39,H$47),CHOOSE({1;2},$R$35,$R$43),$C271)*(1+$G$19),0)</f>
        <v>1469.3024617967699</v>
      </c>
      <c r="I271" s="65">
        <f>MAX(TREND(CHOOSE({1;2},I$39,I$47),CHOOSE({1;2},$R$35,$R$43),$C271)*(1+$G$19),0)</f>
        <v>1486.0186795901063</v>
      </c>
      <c r="J271" s="65">
        <f>MAX(TREND(CHOOSE({1;2},J$39,J$47),CHOOSE({1;2},$R$35,$R$43),$C271)*(1+$G$19),0)</f>
        <v>1443.5106956733473</v>
      </c>
      <c r="K271" s="65">
        <f>MAX(TREND(CHOOSE({1;2},K$39,K$47),CHOOSE({1;2},$R$35,$R$43),$C271)*(1+$G$19),0)</f>
        <v>1466.1038723868635</v>
      </c>
      <c r="L271" s="65">
        <f>MAX(TREND(CHOOSE({1;2},L$39,L$47),CHOOSE({1;2},$R$35,$R$43),$C271)*(1+$G$19),0)</f>
        <v>1431.3473949511817</v>
      </c>
      <c r="M271" s="65">
        <f>MAX(TREND(CHOOSE({1;2},M$39,M$47),CHOOSE({1;2},$R$35,$R$43),$C271)*(1+$G$19),0)</f>
        <v>1423.8389707537267</v>
      </c>
      <c r="N271" s="65">
        <f>MAX(TREND(CHOOSE({1;2},N$39,N$47),CHOOSE({1;2},$R$35,$R$43),$C271)*(1+$G$19),0)</f>
        <v>1528.1832098084099</v>
      </c>
      <c r="O271" s="66">
        <f t="shared" si="254"/>
        <v>1528.1832098084099</v>
      </c>
      <c r="P271" s="66">
        <f t="shared" si="255"/>
        <v>1528.1832098084099</v>
      </c>
      <c r="Q271" s="67">
        <f t="shared" si="256"/>
        <v>1497.8165392631849</v>
      </c>
      <c r="R271" s="113">
        <f>FORECAST(C271,$G$9:$I$9,$G$5:$I$5)</f>
        <v>3.9984000000000002</v>
      </c>
    </row>
    <row r="272" spans="3:18" ht="15.75">
      <c r="C272" s="98">
        <f t="shared" si="257"/>
        <v>3.6</v>
      </c>
      <c r="D272" s="96" t="str">
        <f t="shared" si="241"/>
        <v>TF-36</v>
      </c>
      <c r="E272" s="47" t="s">
        <v>65</v>
      </c>
      <c r="F272" s="104">
        <f>MAX(TREND(CHOOSE({1;2},F$62,F$32),CHOOSE({1;2},$Q$62,$R$32),$C272)*(1+$G$19),0)</f>
        <v>528.97356251455687</v>
      </c>
      <c r="G272" s="105">
        <f>F272</f>
        <v>528.97356251455687</v>
      </c>
      <c r="H272" s="105">
        <f t="shared" ref="H272:K272" si="258">G272</f>
        <v>528.97356251455687</v>
      </c>
      <c r="I272" s="105">
        <f t="shared" si="258"/>
        <v>528.97356251455687</v>
      </c>
      <c r="J272" s="105">
        <f t="shared" si="258"/>
        <v>528.97356251455687</v>
      </c>
      <c r="K272" s="105">
        <f t="shared" si="258"/>
        <v>528.97356251455687</v>
      </c>
      <c r="L272" s="105">
        <f t="shared" ref="L272" si="259">L$32</f>
        <v>0</v>
      </c>
      <c r="M272" s="105">
        <f>K272</f>
        <v>528.97356251455687</v>
      </c>
      <c r="N272" s="105">
        <f>M272</f>
        <v>528.97356251455687</v>
      </c>
      <c r="O272" s="106">
        <f t="shared" si="254"/>
        <v>528.97356251455687</v>
      </c>
      <c r="P272" s="106">
        <f t="shared" si="255"/>
        <v>528.97356251455687</v>
      </c>
      <c r="Q272" s="107">
        <f t="shared" si="256"/>
        <v>528.97356251455687</v>
      </c>
      <c r="R272" s="114">
        <f>FORECAST(C272,$G$11:$I$11,$G$5:$I$5)</f>
        <v>13.4</v>
      </c>
    </row>
    <row r="273" spans="3:18" ht="15.75">
      <c r="C273" s="93">
        <f>ROUND(C267+0.1,2)</f>
        <v>3.7</v>
      </c>
      <c r="D273" s="95" t="str">
        <f t="shared" si="241"/>
        <v>MT-37</v>
      </c>
      <c r="E273" s="42" t="s">
        <v>55</v>
      </c>
      <c r="F273" s="64">
        <f>MAX(TREND(CHOOSE({1;2},F$35,F$43),CHOOSE({1;2},$R$35,$R$43),$C273)*(1+$G$19),0)</f>
        <v>558.50672980643299</v>
      </c>
      <c r="G273" s="65">
        <f>MAX(TREND(CHOOSE({1;2},G$35,G$43),CHOOSE({1;2},$R$35,$R$43),$C273)*(1+$G$19),0)</f>
        <v>559.1176359171867</v>
      </c>
      <c r="H273" s="65">
        <f>MAX(TREND(CHOOSE({1;2},H$35,H$43),CHOOSE({1;2},$R$35,$R$43),$C273)*(1+$G$19),0)</f>
        <v>561.88847665004585</v>
      </c>
      <c r="I273" s="65">
        <f>MAX(TREND(CHOOSE({1;2},I$35,I$43),CHOOSE({1;2},$R$35,$R$43),$C273)*(1+$G$19),0)</f>
        <v>562.22372561756345</v>
      </c>
      <c r="J273" s="65">
        <f>MAX(TREND(CHOOSE({1;2},J$35,J$43),CHOOSE({1;2},$R$35,$R$43),$C273)*(1+$G$19),0)</f>
        <v>552.74404555709123</v>
      </c>
      <c r="K273" s="65">
        <f>MAX(TREND(CHOOSE({1;2},K$35,K$43),CHOOSE({1;2},$R$35,$R$43),$C273)*(1+$G$19),0)</f>
        <v>540.48620760217568</v>
      </c>
      <c r="L273" s="65">
        <f>MAX(TREND(CHOOSE({1;2},L$35,L$43),CHOOSE({1;2},$R$35,$R$43),$C273)*(1+$G$19),0)</f>
        <v>536.7041474315821</v>
      </c>
      <c r="M273" s="65">
        <f>MAX(TREND(CHOOSE({1;2},M$35,M$43),CHOOSE({1;2},$R$35,$R$43),$C273)*(1+$G$19),0)</f>
        <v>577.35805776783729</v>
      </c>
      <c r="N273" s="65">
        <f>MAX(TREND(CHOOSE({1;2},N$35,N$43),CHOOSE({1;2},$R$35,$R$43),$C273)*(1+$G$19),0)</f>
        <v>568.55981089856516</v>
      </c>
      <c r="O273" s="66">
        <f>N273</f>
        <v>568.55981089856516</v>
      </c>
      <c r="P273" s="66">
        <f>O273</f>
        <v>568.55981089856516</v>
      </c>
      <c r="Q273" s="67">
        <f>F273</f>
        <v>558.50672980643299</v>
      </c>
      <c r="R273" s="115">
        <f>FORECAST(C273,$G$7:$I$7,$G$5:$I$5)</f>
        <v>5.85</v>
      </c>
    </row>
    <row r="274" spans="3:18" ht="15.75">
      <c r="C274" s="97">
        <f>C273</f>
        <v>3.7</v>
      </c>
      <c r="D274" s="95" t="str">
        <f t="shared" si="241"/>
        <v>HT-37</v>
      </c>
      <c r="E274" s="42" t="s">
        <v>57</v>
      </c>
      <c r="F274" s="64">
        <f>MAX(TREND(CHOOSE({1;2},F$36,F$44),CHOOSE({1;2},$R$35,$R$43),$C274)*(1+$G$19),0)</f>
        <v>456.30390874010385</v>
      </c>
      <c r="G274" s="65">
        <f>MAX(TREND(CHOOSE({1;2},G$36,G$44),CHOOSE({1;2},$R$35,$R$43),$C274)*(1+$G$19),0)</f>
        <v>456.55777274664632</v>
      </c>
      <c r="H274" s="65">
        <f>MAX(TREND(CHOOSE({1;2},H$36,H$44),CHOOSE({1;2},$R$35,$R$43),$C274)*(1+$G$19),0)</f>
        <v>456.66361204709767</v>
      </c>
      <c r="I274" s="65">
        <f>MAX(TREND(CHOOSE({1;2},I$36,I$44),CHOOSE({1;2},$R$35,$R$43),$C274)*(1+$G$19),0)</f>
        <v>451.74917853406885</v>
      </c>
      <c r="J274" s="65">
        <f>MAX(TREND(CHOOSE({1;2},J$36,J$44),CHOOSE({1;2},$R$35,$R$43),$C274)*(1+$G$19),0)</f>
        <v>456.58130300718199</v>
      </c>
      <c r="K274" s="65">
        <f>MAX(TREND(CHOOSE({1;2},K$36,K$44),CHOOSE({1;2},$R$35,$R$43),$C274)*(1+$G$19),0)</f>
        <v>456.66361204709784</v>
      </c>
      <c r="L274" s="65">
        <f>MAX(TREND(CHOOSE({1;2},L$36,L$44),CHOOSE({1;2},$R$35,$R$43),$C274)*(1+$G$19),0)</f>
        <v>456.66361204709784</v>
      </c>
      <c r="M274" s="65">
        <f>MAX(TREND(CHOOSE({1;2},M$36,M$44),CHOOSE({1;2},$R$35,$R$43),$C274)*(1+$G$19),0)</f>
        <v>456.66361204709767</v>
      </c>
      <c r="N274" s="65">
        <f>MAX(TREND(CHOOSE({1;2},N$36,N$44),CHOOSE({1;2},$R$35,$R$43),$C274)*(1+$G$19),0)</f>
        <v>456.66361204709784</v>
      </c>
      <c r="O274" s="66">
        <f t="shared" ref="O274:O278" si="260">N274</f>
        <v>456.66361204709784</v>
      </c>
      <c r="P274" s="66">
        <f t="shared" ref="P274:P278" si="261">O274</f>
        <v>456.66361204709784</v>
      </c>
      <c r="Q274" s="67">
        <f t="shared" ref="Q274:Q278" si="262">F274</f>
        <v>456.30390874010385</v>
      </c>
      <c r="R274" s="113">
        <f>FORECAST(C274,$G$6:$I$6,$G$5:$I$5)</f>
        <v>4.68</v>
      </c>
    </row>
    <row r="275" spans="3:18" ht="15.75">
      <c r="C275" s="97">
        <f t="shared" ref="C275:C278" si="263">C274</f>
        <v>3.7</v>
      </c>
      <c r="D275" s="95" t="str">
        <f t="shared" si="241"/>
        <v>RH-37</v>
      </c>
      <c r="E275" s="42" t="s">
        <v>59</v>
      </c>
      <c r="F275" s="64">
        <f>MAX(TREND(CHOOSE({1;2},F$37,F$45),CHOOSE({1;2},$R$35,$R$43),$C275)*(1+$G$19),0)</f>
        <v>123.37953106795693</v>
      </c>
      <c r="G275" s="65">
        <f>MAX(TREND(CHOOSE({1;2},G$37,G$45),CHOOSE({1;2},$R$35,$R$43),$C275)*(1+$G$19),0)</f>
        <v>77.598784623922342</v>
      </c>
      <c r="H275" s="65">
        <f>MAX(TREND(CHOOSE({1;2},H$37,H$45),CHOOSE({1;2},$R$35,$R$43),$C275)*(1+$G$19),0)</f>
        <v>76.412150172080146</v>
      </c>
      <c r="I275" s="65">
        <f>MAX(TREND(CHOOSE({1;2},I$37,I$45),CHOOSE({1;2},$R$35,$R$43),$C275)*(1+$G$19),0)</f>
        <v>74.816214063004821</v>
      </c>
      <c r="J275" s="65">
        <f>MAX(TREND(CHOOSE({1;2},J$37,J$45),CHOOSE({1;2},$R$35,$R$43),$C275)*(1+$G$19),0)</f>
        <v>75.363239059762691</v>
      </c>
      <c r="K275" s="65">
        <f>MAX(TREND(CHOOSE({1;2},K$37,K$45),CHOOSE({1;2},$R$35,$R$43),$C275)*(1+$G$19),0)</f>
        <v>75.142997510836352</v>
      </c>
      <c r="L275" s="65">
        <f>MAX(TREND(CHOOSE({1;2},L$37,L$45),CHOOSE({1;2},$R$35,$R$43),$C275)*(1+$G$19),0)</f>
        <v>74.065660516071148</v>
      </c>
      <c r="M275" s="65">
        <f>MAX(TREND(CHOOSE({1;2},M$37,M$45),CHOOSE({1;2},$R$35,$R$43),$C275)*(1+$G$19),0)</f>
        <v>74.065660516071148</v>
      </c>
      <c r="N275" s="65">
        <f>MAX(TREND(CHOOSE({1;2},N$37,N$45),CHOOSE({1;2},$R$35,$R$43),$C275)*(1+$G$19),0)</f>
        <v>74.065660516071148</v>
      </c>
      <c r="O275" s="66">
        <f t="shared" si="260"/>
        <v>74.065660516071148</v>
      </c>
      <c r="P275" s="66">
        <f t="shared" si="261"/>
        <v>74.065660516071148</v>
      </c>
      <c r="Q275" s="67">
        <f t="shared" si="262"/>
        <v>123.37953106795693</v>
      </c>
      <c r="R275" s="113">
        <f>FORECAST(C275,$G$8:$I$8,$G$5:$I$5)</f>
        <v>16</v>
      </c>
    </row>
    <row r="276" spans="3:18" ht="15.75">
      <c r="C276" s="97">
        <f t="shared" si="263"/>
        <v>3.7</v>
      </c>
      <c r="D276" s="95" t="str">
        <f t="shared" si="241"/>
        <v>LA-37</v>
      </c>
      <c r="E276" s="42" t="s">
        <v>61</v>
      </c>
      <c r="F276" s="64">
        <f>MAX(TREND(CHOOSE({1;2},F$38,F$46),CHOOSE({1;2},$R$35,$R$43),$C276)*(1+$G$19),0)</f>
        <v>1524.2607350474093</v>
      </c>
      <c r="G276" s="65">
        <f>MAX(TREND(CHOOSE({1;2},G$38,G$46),CHOOSE({1;2},$R$35,$R$43),$C276)*(1+$G$19),0)</f>
        <v>1532.1048648172334</v>
      </c>
      <c r="H276" s="65">
        <f>MAX(TREND(CHOOSE({1;2},H$38,H$46),CHOOSE({1;2},$R$35,$R$43),$C276)*(1+$G$19),0)</f>
        <v>1527.0856776580288</v>
      </c>
      <c r="I276" s="65">
        <f>MAX(TREND(CHOOSE({1;2},I$38,I$46),CHOOSE({1;2},$R$35,$R$43),$C276)*(1+$G$19),0)</f>
        <v>1522.6900337489972</v>
      </c>
      <c r="J276" s="65">
        <f>MAX(TREND(CHOOSE({1;2},J$38,J$46),CHOOSE({1;2},$R$35,$R$43),$C276)*(1+$G$19),0)</f>
        <v>1531.2845733075587</v>
      </c>
      <c r="K276" s="65">
        <f>MAX(TREND(CHOOSE({1;2},K$38,K$46),CHOOSE({1;2},$R$35,$R$43),$C276)*(1+$G$19),0)</f>
        <v>1536.7143569752936</v>
      </c>
      <c r="L276" s="65">
        <f>MAX(TREND(CHOOSE({1;2},L$38,L$46),CHOOSE({1;2},$R$35,$R$43),$C276)*(1+$G$19),0)</f>
        <v>1529.1151729535322</v>
      </c>
      <c r="M276" s="65">
        <f>MAX(TREND(CHOOSE({1;2},M$38,M$46),CHOOSE({1;2},$R$35,$R$43),$C276)*(1+$G$19),0)</f>
        <v>1524.5088573319092</v>
      </c>
      <c r="N276" s="65">
        <f>MAX(TREND(CHOOSE({1;2},N$38,N$46),CHOOSE({1;2},$R$35,$R$43),$C276)*(1+$G$19),0)</f>
        <v>1559.8548628822875</v>
      </c>
      <c r="O276" s="66">
        <f t="shared" si="260"/>
        <v>1559.8548628822875</v>
      </c>
      <c r="P276" s="66">
        <f t="shared" si="261"/>
        <v>1559.8548628822875</v>
      </c>
      <c r="Q276" s="67">
        <f t="shared" si="262"/>
        <v>1524.2607350474093</v>
      </c>
      <c r="R276" s="113">
        <f>FORECAST(C276,$G$10:$I$10,$G$5:$I$5)</f>
        <v>3.8334999999999999</v>
      </c>
    </row>
    <row r="277" spans="3:18" ht="15.75">
      <c r="C277" s="97">
        <f t="shared" si="263"/>
        <v>3.7</v>
      </c>
      <c r="D277" s="95" t="str">
        <f t="shared" si="241"/>
        <v>EM-37</v>
      </c>
      <c r="E277" s="42" t="s">
        <v>63</v>
      </c>
      <c r="F277" s="64">
        <f>MAX(TREND(CHOOSE({1;2},F$39,F$47),CHOOSE({1;2},$R$35,$R$43),$C277)*(1+$G$19),0)</f>
        <v>1516.7547013292012</v>
      </c>
      <c r="G277" s="65">
        <f>MAX(TREND(CHOOSE({1;2},G$39,G$47),CHOOSE({1;2},$R$35,$R$43),$C277)*(1+$G$19),0)</f>
        <v>1486.1028380995401</v>
      </c>
      <c r="H277" s="65">
        <f>MAX(TREND(CHOOSE({1;2},H$39,H$47),CHOOSE({1;2},$R$35,$R$43),$C277)*(1+$G$19),0)</f>
        <v>1492.2021161288519</v>
      </c>
      <c r="I277" s="65">
        <f>MAX(TREND(CHOOSE({1;2},I$39,I$47),CHOOSE({1;2},$R$35,$R$43),$C277)*(1+$G$19),0)</f>
        <v>1507.2713918011075</v>
      </c>
      <c r="J277" s="65">
        <f>MAX(TREND(CHOOSE({1;2},J$39,J$47),CHOOSE({1;2},$R$35,$R$43),$C277)*(1+$G$19),0)</f>
        <v>1464.2461625272574</v>
      </c>
      <c r="K277" s="65">
        <f>MAX(TREND(CHOOSE({1;2},K$39,K$47),CHOOSE({1;2},$R$35,$R$43),$C277)*(1+$G$19),0)</f>
        <v>1486.2969751659696</v>
      </c>
      <c r="L277" s="65">
        <f>MAX(TREND(CHOOSE({1;2},L$39,L$47),CHOOSE({1;2},$R$35,$R$43),$C277)*(1+$G$19),0)</f>
        <v>1449.3503928631105</v>
      </c>
      <c r="M277" s="65">
        <f>MAX(TREND(CHOOSE({1;2},M$39,M$47),CHOOSE({1;2},$R$35,$R$43),$C277)*(1+$G$19),0)</f>
        <v>1451.5257073726455</v>
      </c>
      <c r="N277" s="65">
        <f>MAX(TREND(CHOOSE({1;2},N$39,N$47),CHOOSE({1;2},$R$35,$R$43),$C277)*(1+$G$19),0)</f>
        <v>1558.7516452744467</v>
      </c>
      <c r="O277" s="66">
        <f t="shared" si="260"/>
        <v>1558.7516452744467</v>
      </c>
      <c r="P277" s="66">
        <f t="shared" si="261"/>
        <v>1558.7516452744467</v>
      </c>
      <c r="Q277" s="67">
        <f t="shared" si="262"/>
        <v>1516.7547013292012</v>
      </c>
      <c r="R277" s="113">
        <f>FORECAST(C277,$G$9:$I$9,$G$5:$I$5)</f>
        <v>4.0251749999999999</v>
      </c>
    </row>
    <row r="278" spans="3:18" ht="15.75">
      <c r="C278" s="98">
        <f t="shared" si="263"/>
        <v>3.7</v>
      </c>
      <c r="D278" s="96" t="str">
        <f t="shared" si="241"/>
        <v>TF-37</v>
      </c>
      <c r="E278" s="47" t="s">
        <v>65</v>
      </c>
      <c r="F278" s="104">
        <f>MAX(TREND(CHOOSE({1;2},F$62,F$32),CHOOSE({1;2},$Q$62,$R$32),$C278)*(1+$G$19),0)</f>
        <v>543.66727258440562</v>
      </c>
      <c r="G278" s="105">
        <f>F278</f>
        <v>543.66727258440562</v>
      </c>
      <c r="H278" s="105">
        <f t="shared" ref="H278:K278" si="264">G278</f>
        <v>543.66727258440562</v>
      </c>
      <c r="I278" s="105">
        <f t="shared" si="264"/>
        <v>543.66727258440562</v>
      </c>
      <c r="J278" s="105">
        <f t="shared" si="264"/>
        <v>543.66727258440562</v>
      </c>
      <c r="K278" s="105">
        <f t="shared" si="264"/>
        <v>543.66727258440562</v>
      </c>
      <c r="L278" s="105">
        <f t="shared" ref="L278" si="265">L$32</f>
        <v>0</v>
      </c>
      <c r="M278" s="105">
        <f>K278</f>
        <v>543.66727258440562</v>
      </c>
      <c r="N278" s="105">
        <f>M278</f>
        <v>543.66727258440562</v>
      </c>
      <c r="O278" s="106">
        <f t="shared" si="260"/>
        <v>543.66727258440562</v>
      </c>
      <c r="P278" s="106">
        <f t="shared" si="261"/>
        <v>543.66727258440562</v>
      </c>
      <c r="Q278" s="107">
        <f t="shared" si="262"/>
        <v>543.66727258440562</v>
      </c>
      <c r="R278" s="114">
        <f>FORECAST(C278,$G$11:$I$11,$G$5:$I$5)</f>
        <v>13.8</v>
      </c>
    </row>
    <row r="279" spans="3:18" ht="15.75">
      <c r="C279" s="93">
        <f>ROUND(C273+0.1,2)</f>
        <v>3.8</v>
      </c>
      <c r="D279" s="95" t="str">
        <f t="shared" si="241"/>
        <v>MT-38</v>
      </c>
      <c r="E279" s="42" t="s">
        <v>55</v>
      </c>
      <c r="F279" s="64">
        <f>MAX(TREND(CHOOSE({1;2},F$35,F$43),CHOOSE({1;2},$R$35,$R$43),$C279)*(1+$G$19),0)</f>
        <v>567.83380741079577</v>
      </c>
      <c r="G279" s="65">
        <f>MAX(TREND(CHOOSE({1;2},G$35,G$43),CHOOSE({1;2},$R$35,$R$43),$C279)*(1+$G$19),0)</f>
        <v>569.69227277678931</v>
      </c>
      <c r="H279" s="65">
        <f>MAX(TREND(CHOOSE({1;2},H$35,H$43),CHOOSE({1;2},$R$35,$R$43),$C279)*(1+$G$19),0)</f>
        <v>572.22456114505724</v>
      </c>
      <c r="I279" s="65">
        <f>MAX(TREND(CHOOSE({1;2},I$35,I$43),CHOOSE({1;2},$R$35,$R$43),$C279)*(1+$G$19),0)</f>
        <v>573.54593261135801</v>
      </c>
      <c r="J279" s="65">
        <f>MAX(TREND(CHOOSE({1;2},J$35,J$43),CHOOSE({1;2},$R$35,$R$43),$C279)*(1+$G$19),0)</f>
        <v>563.36960129319073</v>
      </c>
      <c r="K279" s="65">
        <f>MAX(TREND(CHOOSE({1;2},K$35,K$43),CHOOSE({1;2},$R$35,$R$43),$C279)*(1+$G$19),0)</f>
        <v>550.09555962103366</v>
      </c>
      <c r="L279" s="65">
        <f>MAX(TREND(CHOOSE({1;2},L$35,L$43),CHOOSE({1;2},$R$35,$R$43),$C279)*(1+$G$19),0)</f>
        <v>545.97145851061362</v>
      </c>
      <c r="M279" s="65">
        <f>MAX(TREND(CHOOSE({1;2},M$35,M$43),CHOOSE({1;2},$R$35,$R$43),$C279)*(1+$G$19),0)</f>
        <v>589.64944429167463</v>
      </c>
      <c r="N279" s="65">
        <f>MAX(TREND(CHOOSE({1;2},N$35,N$43),CHOOSE({1;2},$R$35,$R$43),$C279)*(1+$G$19),0)</f>
        <v>580.30806800295306</v>
      </c>
      <c r="O279" s="66">
        <f>N279</f>
        <v>580.30806800295306</v>
      </c>
      <c r="P279" s="66">
        <f>O279</f>
        <v>580.30806800295306</v>
      </c>
      <c r="Q279" s="67">
        <f>F279</f>
        <v>567.83380741079577</v>
      </c>
      <c r="R279" s="115">
        <f>FORECAST(C279,$G$7:$I$7,$G$5:$I$5)</f>
        <v>5.9</v>
      </c>
    </row>
    <row r="280" spans="3:18" ht="15.75">
      <c r="C280" s="97">
        <f>C279</f>
        <v>3.8</v>
      </c>
      <c r="D280" s="95" t="str">
        <f t="shared" si="241"/>
        <v>HT-38</v>
      </c>
      <c r="E280" s="42" t="s">
        <v>57</v>
      </c>
      <c r="F280" s="64">
        <f>MAX(TREND(CHOOSE({1;2},F$36,F$44),CHOOSE({1;2},$R$35,$R$43),$C280)*(1+$G$19),0)</f>
        <v>462.50841810725024</v>
      </c>
      <c r="G280" s="65">
        <f>MAX(TREND(CHOOSE({1;2},G$36,G$44),CHOOSE({1;2},$R$35,$R$43),$C280)*(1+$G$19),0)</f>
        <v>462.88921411706411</v>
      </c>
      <c r="H280" s="65">
        <f>MAX(TREND(CHOOSE({1;2},H$36,H$44),CHOOSE({1;2},$R$35,$R$43),$C280)*(1+$G$19),0)</f>
        <v>463.04797306774117</v>
      </c>
      <c r="I280" s="65">
        <f>MAX(TREND(CHOOSE({1;2},I$36,I$44),CHOOSE({1;2},$R$35,$R$43),$C280)*(1+$G$19),0)</f>
        <v>455.67632279819787</v>
      </c>
      <c r="J280" s="65">
        <f>MAX(TREND(CHOOSE({1;2},J$36,J$44),CHOOSE({1;2},$R$35,$R$43),$C280)*(1+$G$19),0)</f>
        <v>462.92450950786753</v>
      </c>
      <c r="K280" s="65">
        <f>MAX(TREND(CHOOSE({1;2},K$36,K$44),CHOOSE({1;2},$R$35,$R$43),$C280)*(1+$G$19),0)</f>
        <v>463.04797306774117</v>
      </c>
      <c r="L280" s="65">
        <f>MAX(TREND(CHOOSE({1;2},L$36,L$44),CHOOSE({1;2},$R$35,$R$43),$C280)*(1+$G$19),0)</f>
        <v>463.04797306774128</v>
      </c>
      <c r="M280" s="65">
        <f>MAX(TREND(CHOOSE({1;2},M$36,M$44),CHOOSE({1;2},$R$35,$R$43),$C280)*(1+$G$19),0)</f>
        <v>463.04797306774117</v>
      </c>
      <c r="N280" s="65">
        <f>MAX(TREND(CHOOSE({1;2},N$36,N$44),CHOOSE({1;2},$R$35,$R$43),$C280)*(1+$G$19),0)</f>
        <v>463.04797306774122</v>
      </c>
      <c r="O280" s="66">
        <f t="shared" ref="O280:O284" si="266">N280</f>
        <v>463.04797306774122</v>
      </c>
      <c r="P280" s="66">
        <f t="shared" ref="P280:P284" si="267">O280</f>
        <v>463.04797306774122</v>
      </c>
      <c r="Q280" s="67">
        <f t="shared" ref="Q280:Q284" si="268">F280</f>
        <v>462.50841810725024</v>
      </c>
      <c r="R280" s="113">
        <f>FORECAST(C280,$G$6:$I$6,$G$5:$I$5)</f>
        <v>4.7199999999999989</v>
      </c>
    </row>
    <row r="281" spans="3:18" ht="15.75">
      <c r="C281" s="97">
        <f t="shared" ref="C281:C284" si="269">C280</f>
        <v>3.8</v>
      </c>
      <c r="D281" s="95" t="str">
        <f t="shared" si="241"/>
        <v>RH-38</v>
      </c>
      <c r="E281" s="42" t="s">
        <v>59</v>
      </c>
      <c r="F281" s="64">
        <f>MAX(TREND(CHOOSE({1;2},F$37,F$45),CHOOSE({1;2},$R$35,$R$43),$C281)*(1+$G$19),0)</f>
        <v>185.06929660193526</v>
      </c>
      <c r="G281" s="65">
        <f>MAX(TREND(CHOOSE({1;2},G$37,G$45),CHOOSE({1;2},$R$35,$R$43),$C281)*(1+$G$19),0)</f>
        <v>116.39817693588338</v>
      </c>
      <c r="H281" s="65">
        <f>MAX(TREND(CHOOSE({1;2},H$37,H$45),CHOOSE({1;2},$R$35,$R$43),$C281)*(1+$G$19),0)</f>
        <v>114.61822525812022</v>
      </c>
      <c r="I281" s="65">
        <f>MAX(TREND(CHOOSE({1;2},I$37,I$45),CHOOSE({1;2},$R$35,$R$43),$C281)*(1+$G$19),0)</f>
        <v>112.2243210945071</v>
      </c>
      <c r="J281" s="65">
        <f>MAX(TREND(CHOOSE({1;2},J$37,J$45),CHOOSE({1;2},$R$35,$R$43),$C281)*(1+$G$19),0)</f>
        <v>113.04485858964362</v>
      </c>
      <c r="K281" s="65">
        <f>MAX(TREND(CHOOSE({1;2},K$37,K$45),CHOOSE({1;2},$R$35,$R$43),$C281)*(1+$G$19),0)</f>
        <v>112.71449626625426</v>
      </c>
      <c r="L281" s="65">
        <f>MAX(TREND(CHOOSE({1;2},L$37,L$45),CHOOSE({1;2},$R$35,$R$43),$C281)*(1+$G$19),0)</f>
        <v>111.09849077410645</v>
      </c>
      <c r="M281" s="65">
        <f>MAX(TREND(CHOOSE({1;2},M$37,M$45),CHOOSE({1;2},$R$35,$R$43),$C281)*(1+$G$19),0)</f>
        <v>111.09849077410645</v>
      </c>
      <c r="N281" s="65">
        <f>MAX(TREND(CHOOSE({1;2},N$37,N$45),CHOOSE({1;2},$R$35,$R$43),$C281)*(1+$G$19),0)</f>
        <v>111.09849077410645</v>
      </c>
      <c r="O281" s="66">
        <f t="shared" si="266"/>
        <v>111.09849077410645</v>
      </c>
      <c r="P281" s="66">
        <f t="shared" si="267"/>
        <v>111.09849077410645</v>
      </c>
      <c r="Q281" s="67">
        <f t="shared" si="268"/>
        <v>185.06929660193526</v>
      </c>
      <c r="R281" s="113">
        <f>FORECAST(C281,$G$8:$I$8,$G$5:$I$5)</f>
        <v>16</v>
      </c>
    </row>
    <row r="282" spans="3:18" ht="15.75">
      <c r="C282" s="97">
        <f t="shared" si="269"/>
        <v>3.8</v>
      </c>
      <c r="D282" s="95" t="str">
        <f t="shared" si="241"/>
        <v>LA-38</v>
      </c>
      <c r="E282" s="42" t="s">
        <v>61</v>
      </c>
      <c r="F282" s="64">
        <f>MAX(TREND(CHOOSE({1;2},F$38,F$46),CHOOSE({1;2},$R$35,$R$43),$C282)*(1+$G$19),0)</f>
        <v>1539.637928198536</v>
      </c>
      <c r="G282" s="65">
        <f>MAX(TREND(CHOOSE({1;2},G$38,G$46),CHOOSE({1;2},$R$35,$R$43),$C282)*(1+$G$19),0)</f>
        <v>1547.5075034953934</v>
      </c>
      <c r="H282" s="65">
        <f>MAX(TREND(CHOOSE({1;2},H$38,H$46),CHOOSE({1;2},$R$35,$R$43),$C282)*(1+$G$19),0)</f>
        <v>1542.472300951885</v>
      </c>
      <c r="I282" s="65">
        <f>MAX(TREND(CHOOSE({1;2},I$38,I$46),CHOOSE({1;2},$R$35,$R$43),$C282)*(1+$G$19),0)</f>
        <v>1538.0618531234932</v>
      </c>
      <c r="J282" s="65">
        <f>MAX(TREND(CHOOSE({1;2},J$38,J$46),CHOOSE({1;2},$R$35,$R$43),$C282)*(1+$G$19),0)</f>
        <v>1546.6846589649283</v>
      </c>
      <c r="K282" s="65">
        <f>MAX(TREND(CHOOSE({1;2},K$38,K$46),CHOOSE({1;2},$R$35,$R$43),$C282)*(1+$G$19),0)</f>
        <v>1552.1308770252465</v>
      </c>
      <c r="L282" s="65">
        <f>MAX(TREND(CHOOSE({1;2},L$38,L$46),CHOOSE({1;2},$R$35,$R$43),$C282)*(1+$G$19),0)</f>
        <v>1544.5083856250351</v>
      </c>
      <c r="M282" s="65">
        <f>MAX(TREND(CHOOSE({1;2},M$38,M$46),CHOOSE({1;2},$R$35,$R$43),$C282)*(1+$G$19),0)</f>
        <v>1539.8868908285212</v>
      </c>
      <c r="N282" s="65">
        <f>MAX(TREND(CHOOSE({1;2},N$38,N$46),CHOOSE({1;2},$R$35,$R$43),$C282)*(1+$G$19),0)</f>
        <v>1575.3293662282997</v>
      </c>
      <c r="O282" s="66">
        <f t="shared" si="266"/>
        <v>1575.3293662282997</v>
      </c>
      <c r="P282" s="66">
        <f t="shared" si="267"/>
        <v>1575.3293662282997</v>
      </c>
      <c r="Q282" s="67">
        <f t="shared" si="268"/>
        <v>1539.637928198536</v>
      </c>
      <c r="R282" s="113">
        <f>FORECAST(C282,$G$10:$I$10,$G$5:$I$5)</f>
        <v>3.8589999999999995</v>
      </c>
    </row>
    <row r="283" spans="3:18" ht="15.75">
      <c r="C283" s="97">
        <f t="shared" si="269"/>
        <v>3.8</v>
      </c>
      <c r="D283" s="95" t="str">
        <f t="shared" si="241"/>
        <v>EM-38</v>
      </c>
      <c r="E283" s="42" t="s">
        <v>63</v>
      </c>
      <c r="F283" s="64">
        <f>MAX(TREND(CHOOSE({1;2},F$39,F$47),CHOOSE({1;2},$R$35,$R$43),$C283)*(1+$G$19),0)</f>
        <v>1535.6928633952173</v>
      </c>
      <c r="G283" s="65">
        <f>MAX(TREND(CHOOSE({1;2},G$39,G$47),CHOOSE({1;2},$R$35,$R$43),$C283)*(1+$G$19),0)</f>
        <v>1509.1118596687852</v>
      </c>
      <c r="H283" s="65">
        <f>MAX(TREND(CHOOSE({1;2},H$39,H$47),CHOOSE({1;2},$R$35,$R$43),$C283)*(1+$G$19),0)</f>
        <v>1515.1017704609339</v>
      </c>
      <c r="I283" s="65">
        <f>MAX(TREND(CHOOSE({1;2},I$39,I$47),CHOOSE({1;2},$R$35,$R$43),$C283)*(1+$G$19),0)</f>
        <v>1528.5241040121086</v>
      </c>
      <c r="J283" s="65">
        <f>MAX(TREND(CHOOSE({1;2},J$39,J$47),CHOOSE({1;2},$R$35,$R$43),$C283)*(1+$G$19),0)</f>
        <v>1484.9816293811668</v>
      </c>
      <c r="K283" s="65">
        <f>MAX(TREND(CHOOSE({1;2},K$39,K$47),CHOOSE({1;2},$R$35,$R$43),$C283)*(1+$G$19),0)</f>
        <v>1506.4900779450757</v>
      </c>
      <c r="L283" s="65">
        <f>MAX(TREND(CHOOSE({1;2},L$39,L$47),CHOOSE({1;2},$R$35,$R$43),$C283)*(1+$G$19),0)</f>
        <v>1467.3533907750389</v>
      </c>
      <c r="M283" s="65">
        <f>MAX(TREND(CHOOSE({1;2},M$39,M$47),CHOOSE({1;2},$R$35,$R$43),$C283)*(1+$G$19),0)</f>
        <v>1479.2124439915644</v>
      </c>
      <c r="N283" s="65">
        <f>MAX(TREND(CHOOSE({1;2},N$39,N$47),CHOOSE({1;2},$R$35,$R$43),$C283)*(1+$G$19),0)</f>
        <v>1589.3200807404835</v>
      </c>
      <c r="O283" s="66">
        <f t="shared" si="266"/>
        <v>1589.3200807404835</v>
      </c>
      <c r="P283" s="66">
        <f t="shared" si="267"/>
        <v>1589.3200807404835</v>
      </c>
      <c r="Q283" s="67">
        <f t="shared" si="268"/>
        <v>1535.6928633952173</v>
      </c>
      <c r="R283" s="113">
        <f>FORECAST(C283,$G$9:$I$9,$G$5:$I$5)</f>
        <v>4.0519499999999997</v>
      </c>
    </row>
    <row r="284" spans="3:18" ht="15.75">
      <c r="C284" s="98">
        <f t="shared" si="269"/>
        <v>3.8</v>
      </c>
      <c r="D284" s="96" t="str">
        <f t="shared" si="241"/>
        <v>TF-38</v>
      </c>
      <c r="E284" s="47" t="s">
        <v>65</v>
      </c>
      <c r="F284" s="104">
        <f>MAX(TREND(CHOOSE({1;2},F$62,F$32),CHOOSE({1;2},$Q$62,$R$32),$C284)*(1+$G$19),0)</f>
        <v>558.36098265425449</v>
      </c>
      <c r="G284" s="105">
        <f>F284</f>
        <v>558.36098265425449</v>
      </c>
      <c r="H284" s="105">
        <f t="shared" ref="H284:K284" si="270">G284</f>
        <v>558.36098265425449</v>
      </c>
      <c r="I284" s="105">
        <f t="shared" si="270"/>
        <v>558.36098265425449</v>
      </c>
      <c r="J284" s="105">
        <f t="shared" si="270"/>
        <v>558.36098265425449</v>
      </c>
      <c r="K284" s="105">
        <f t="shared" si="270"/>
        <v>558.36098265425449</v>
      </c>
      <c r="L284" s="105">
        <f t="shared" ref="L284" si="271">L$32</f>
        <v>0</v>
      </c>
      <c r="M284" s="105">
        <f>K284</f>
        <v>558.36098265425449</v>
      </c>
      <c r="N284" s="105">
        <f>M284</f>
        <v>558.36098265425449</v>
      </c>
      <c r="O284" s="106">
        <f t="shared" si="266"/>
        <v>558.36098265425449</v>
      </c>
      <c r="P284" s="106">
        <f t="shared" si="267"/>
        <v>558.36098265425449</v>
      </c>
      <c r="Q284" s="107">
        <f t="shared" si="268"/>
        <v>558.36098265425449</v>
      </c>
      <c r="R284" s="114">
        <f>FORECAST(C284,$G$11:$I$11,$G$5:$I$5)</f>
        <v>14.2</v>
      </c>
    </row>
    <row r="285" spans="3:18" ht="15.75">
      <c r="C285" s="93">
        <f>ROUND(C279+0.1,2)</f>
        <v>3.9</v>
      </c>
      <c r="D285" s="95" t="str">
        <f t="shared" si="241"/>
        <v>MT-39</v>
      </c>
      <c r="E285" s="42" t="s">
        <v>55</v>
      </c>
      <c r="F285" s="64">
        <f>MAX(TREND(CHOOSE({1;2},F$35,F$43),CHOOSE({1;2},$R$35,$R$43),$C285)*(1+$G$19),0)</f>
        <v>577.16088501515867</v>
      </c>
      <c r="G285" s="65">
        <f>MAX(TREND(CHOOSE({1;2},G$35,G$43),CHOOSE({1;2},$R$35,$R$43),$C285)*(1+$G$19),0)</f>
        <v>580.26690963639203</v>
      </c>
      <c r="H285" s="65">
        <f>MAX(TREND(CHOOSE({1;2},H$35,H$43),CHOOSE({1;2},$R$35,$R$43),$C285)*(1+$G$19),0)</f>
        <v>582.56064564006886</v>
      </c>
      <c r="I285" s="65">
        <f>MAX(TREND(CHOOSE({1;2},I$35,I$43),CHOOSE({1;2},$R$35,$R$43),$C285)*(1+$G$19),0)</f>
        <v>584.86813960515258</v>
      </c>
      <c r="J285" s="65">
        <f>MAX(TREND(CHOOSE({1;2},J$35,J$43),CHOOSE({1;2},$R$35,$R$43),$C285)*(1+$G$19),0)</f>
        <v>573.99515702929034</v>
      </c>
      <c r="K285" s="65">
        <f>MAX(TREND(CHOOSE({1;2},K$35,K$43),CHOOSE({1;2},$R$35,$R$43),$C285)*(1+$G$19),0)</f>
        <v>559.70491163989163</v>
      </c>
      <c r="L285" s="65">
        <f>MAX(TREND(CHOOSE({1;2},L$35,L$43),CHOOSE({1;2},$R$35,$R$43),$C285)*(1+$G$19),0)</f>
        <v>555.23876958964513</v>
      </c>
      <c r="M285" s="65">
        <f>MAX(TREND(CHOOSE({1;2},M$35,M$43),CHOOSE({1;2},$R$35,$R$43),$C285)*(1+$G$19),0)</f>
        <v>601.94083081551196</v>
      </c>
      <c r="N285" s="65">
        <f>MAX(TREND(CHOOSE({1;2},N$35,N$43),CHOOSE({1;2},$R$35,$R$43),$C285)*(1+$G$19),0)</f>
        <v>592.05632510734097</v>
      </c>
      <c r="O285" s="66">
        <f>N285</f>
        <v>592.05632510734097</v>
      </c>
      <c r="P285" s="66">
        <f>O285</f>
        <v>592.05632510734097</v>
      </c>
      <c r="Q285" s="67">
        <f>F285</f>
        <v>577.16088501515867</v>
      </c>
      <c r="R285" s="115">
        <f>FORECAST(C285,$G$7:$I$7,$G$5:$I$5)</f>
        <v>5.95</v>
      </c>
    </row>
    <row r="286" spans="3:18" ht="15.75">
      <c r="C286" s="97">
        <f>C285</f>
        <v>3.9</v>
      </c>
      <c r="D286" s="95" t="str">
        <f t="shared" si="241"/>
        <v>HT-39</v>
      </c>
      <c r="E286" s="42" t="s">
        <v>57</v>
      </c>
      <c r="F286" s="64">
        <f>MAX(TREND(CHOOSE({1;2},F$36,F$44),CHOOSE({1;2},$R$35,$R$43),$C286)*(1+$G$19),0)</f>
        <v>468.71292747439674</v>
      </c>
      <c r="G286" s="65">
        <f>MAX(TREND(CHOOSE({1;2},G$36,G$44),CHOOSE({1;2},$R$35,$R$43),$C286)*(1+$G$19),0)</f>
        <v>469.22065548748191</v>
      </c>
      <c r="H286" s="65">
        <f>MAX(TREND(CHOOSE({1;2},H$36,H$44),CHOOSE({1;2},$R$35,$R$43),$C286)*(1+$G$19),0)</f>
        <v>469.43233408838455</v>
      </c>
      <c r="I286" s="65">
        <f>MAX(TREND(CHOOSE({1;2},I$36,I$44),CHOOSE({1;2},$R$35,$R$43),$C286)*(1+$G$19),0)</f>
        <v>459.60346706232679</v>
      </c>
      <c r="J286" s="65">
        <f>MAX(TREND(CHOOSE({1;2},J$36,J$44),CHOOSE({1;2},$R$35,$R$43),$C286)*(1+$G$19),0)</f>
        <v>469.26771600855312</v>
      </c>
      <c r="K286" s="65">
        <f>MAX(TREND(CHOOSE({1;2},K$36,K$44),CHOOSE({1;2},$R$35,$R$43),$C286)*(1+$G$19),0)</f>
        <v>469.43233408838461</v>
      </c>
      <c r="L286" s="65">
        <f>MAX(TREND(CHOOSE({1;2},L$36,L$44),CHOOSE({1;2},$R$35,$R$43),$C286)*(1+$G$19),0)</f>
        <v>469.43233408838466</v>
      </c>
      <c r="M286" s="65">
        <f>MAX(TREND(CHOOSE({1;2},M$36,M$44),CHOOSE({1;2},$R$35,$R$43),$C286)*(1+$G$19),0)</f>
        <v>469.43233408838461</v>
      </c>
      <c r="N286" s="65">
        <f>MAX(TREND(CHOOSE({1;2},N$36,N$44),CHOOSE({1;2},$R$35,$R$43),$C286)*(1+$G$19),0)</f>
        <v>469.43233408838466</v>
      </c>
      <c r="O286" s="66">
        <f t="shared" ref="O286:O290" si="272">N286</f>
        <v>469.43233408838466</v>
      </c>
      <c r="P286" s="66">
        <f t="shared" ref="P286:P290" si="273">O286</f>
        <v>469.43233408838466</v>
      </c>
      <c r="Q286" s="67">
        <f t="shared" ref="Q286:Q290" si="274">F286</f>
        <v>468.71292747439674</v>
      </c>
      <c r="R286" s="113">
        <f>FORECAST(C286,$G$6:$I$6,$G$5:$I$5)</f>
        <v>4.76</v>
      </c>
    </row>
    <row r="287" spans="3:18" ht="15.75">
      <c r="C287" s="97">
        <f t="shared" ref="C287:C290" si="275">C286</f>
        <v>3.9</v>
      </c>
      <c r="D287" s="95" t="str">
        <f t="shared" si="241"/>
        <v>RH-39</v>
      </c>
      <c r="E287" s="42" t="s">
        <v>59</v>
      </c>
      <c r="F287" s="64">
        <f>MAX(TREND(CHOOSE({1;2},F$37,F$45),CHOOSE({1;2},$R$35,$R$43),$C287)*(1+$G$19),0)</f>
        <v>246.75906213591387</v>
      </c>
      <c r="G287" s="65">
        <f>MAX(TREND(CHOOSE({1;2},G$37,G$45),CHOOSE({1;2},$R$35,$R$43),$C287)*(1+$G$19),0)</f>
        <v>155.19756924784443</v>
      </c>
      <c r="H287" s="65">
        <f>MAX(TREND(CHOOSE({1;2},H$37,H$45),CHOOSE({1;2},$R$35,$R$43),$C287)*(1+$G$19),0)</f>
        <v>152.82430034416029</v>
      </c>
      <c r="I287" s="65">
        <f>MAX(TREND(CHOOSE({1;2},I$37,I$45),CHOOSE({1;2},$R$35,$R$43),$C287)*(1+$G$19),0)</f>
        <v>149.63242812600964</v>
      </c>
      <c r="J287" s="65">
        <f>MAX(TREND(CHOOSE({1;2},J$37,J$45),CHOOSE({1;2},$R$35,$R$43),$C287)*(1+$G$19),0)</f>
        <v>150.7264781195251</v>
      </c>
      <c r="K287" s="65">
        <f>MAX(TREND(CHOOSE({1;2},K$37,K$45),CHOOSE({1;2},$R$35,$R$43),$C287)*(1+$G$19),0)</f>
        <v>150.28599502167245</v>
      </c>
      <c r="L287" s="65">
        <f>MAX(TREND(CHOOSE({1;2},L$37,L$45),CHOOSE({1;2},$R$35,$R$43),$C287)*(1+$G$19),0)</f>
        <v>148.13132103214176</v>
      </c>
      <c r="M287" s="65">
        <f>MAX(TREND(CHOOSE({1;2},M$37,M$45),CHOOSE({1;2},$R$35,$R$43),$C287)*(1+$G$19),0)</f>
        <v>148.13132103214176</v>
      </c>
      <c r="N287" s="65">
        <f>MAX(TREND(CHOOSE({1;2},N$37,N$45),CHOOSE({1;2},$R$35,$R$43),$C287)*(1+$G$19),0)</f>
        <v>148.13132103214176</v>
      </c>
      <c r="O287" s="66">
        <f t="shared" si="272"/>
        <v>148.13132103214176</v>
      </c>
      <c r="P287" s="66">
        <f t="shared" si="273"/>
        <v>148.13132103214176</v>
      </c>
      <c r="Q287" s="67">
        <f t="shared" si="274"/>
        <v>246.75906213591387</v>
      </c>
      <c r="R287" s="113">
        <f>FORECAST(C287,$G$8:$I$8,$G$5:$I$5)</f>
        <v>16</v>
      </c>
    </row>
    <row r="288" spans="3:18" ht="15.75">
      <c r="C288" s="97">
        <f t="shared" si="275"/>
        <v>3.9</v>
      </c>
      <c r="D288" s="95" t="str">
        <f t="shared" si="241"/>
        <v>LA-39</v>
      </c>
      <c r="E288" s="42" t="s">
        <v>61</v>
      </c>
      <c r="F288" s="64">
        <f>MAX(TREND(CHOOSE({1;2},F$38,F$46),CHOOSE({1;2},$R$35,$R$43),$C288)*(1+$G$19),0)</f>
        <v>1555.0151213496626</v>
      </c>
      <c r="G288" s="65">
        <f>MAX(TREND(CHOOSE({1;2},G$38,G$46),CHOOSE({1;2},$R$35,$R$43),$C288)*(1+$G$19),0)</f>
        <v>1562.9101421735531</v>
      </c>
      <c r="H288" s="65">
        <f>MAX(TREND(CHOOSE({1;2},H$38,H$46),CHOOSE({1;2},$R$35,$R$43),$C288)*(1+$G$19),0)</f>
        <v>1557.8589242457413</v>
      </c>
      <c r="I288" s="65">
        <f>MAX(TREND(CHOOSE({1;2},I$38,I$46),CHOOSE({1;2},$R$35,$R$43),$C288)*(1+$G$19),0)</f>
        <v>1553.4336724979894</v>
      </c>
      <c r="J288" s="65">
        <f>MAX(TREND(CHOOSE({1;2},J$38,J$46),CHOOSE({1;2},$R$35,$R$43),$C288)*(1+$G$19),0)</f>
        <v>1562.0847446222976</v>
      </c>
      <c r="K288" s="65">
        <f>MAX(TREND(CHOOSE({1;2},K$38,K$46),CHOOSE({1;2},$R$35,$R$43),$C288)*(1+$G$19),0)</f>
        <v>1567.5473970751996</v>
      </c>
      <c r="L288" s="65">
        <f>MAX(TREND(CHOOSE({1;2},L$38,L$46),CHOOSE({1;2},$R$35,$R$43),$C288)*(1+$G$19),0)</f>
        <v>1559.9015982965382</v>
      </c>
      <c r="M288" s="65">
        <f>MAX(TREND(CHOOSE({1;2},M$38,M$46),CHOOSE({1;2},$R$35,$R$43),$C288)*(1+$G$19),0)</f>
        <v>1555.2649243251333</v>
      </c>
      <c r="N288" s="65">
        <f>MAX(TREND(CHOOSE({1;2},N$38,N$46),CHOOSE({1;2},$R$35,$R$43),$C288)*(1+$G$19),0)</f>
        <v>1590.8038695743119</v>
      </c>
      <c r="O288" s="66">
        <f t="shared" si="272"/>
        <v>1590.8038695743119</v>
      </c>
      <c r="P288" s="66">
        <f t="shared" si="273"/>
        <v>1590.8038695743119</v>
      </c>
      <c r="Q288" s="67">
        <f t="shared" si="274"/>
        <v>1555.0151213496626</v>
      </c>
      <c r="R288" s="113">
        <f>FORECAST(C288,$G$10:$I$10,$G$5:$I$5)</f>
        <v>3.8844999999999996</v>
      </c>
    </row>
    <row r="289" spans="3:18" ht="15.75">
      <c r="C289" s="97">
        <f t="shared" si="275"/>
        <v>3.9</v>
      </c>
      <c r="D289" s="95" t="str">
        <f t="shared" si="241"/>
        <v>EM-39</v>
      </c>
      <c r="E289" s="42" t="s">
        <v>63</v>
      </c>
      <c r="F289" s="64">
        <f>MAX(TREND(CHOOSE({1;2},F$39,F$47),CHOOSE({1;2},$R$35,$R$43),$C289)*(1+$G$19),0)</f>
        <v>1554.6310254612333</v>
      </c>
      <c r="G289" s="65">
        <f>MAX(TREND(CHOOSE({1;2},G$39,G$47),CHOOSE({1;2},$R$35,$R$43),$C289)*(1+$G$19),0)</f>
        <v>1532.1208812380303</v>
      </c>
      <c r="H289" s="65">
        <f>MAX(TREND(CHOOSE({1;2},H$39,H$47),CHOOSE({1;2},$R$35,$R$43),$C289)*(1+$G$19),0)</f>
        <v>1538.001424793016</v>
      </c>
      <c r="I289" s="65">
        <f>MAX(TREND(CHOOSE({1;2},I$39,I$47),CHOOSE({1;2},$R$35,$R$43),$C289)*(1+$G$19),0)</f>
        <v>1549.7768162231102</v>
      </c>
      <c r="J289" s="65">
        <f>MAX(TREND(CHOOSE({1;2},J$39,J$47),CHOOSE({1;2},$R$35,$R$43),$C289)*(1+$G$19),0)</f>
        <v>1505.7170962350767</v>
      </c>
      <c r="K289" s="65">
        <f>MAX(TREND(CHOOSE({1;2},K$39,K$47),CHOOSE({1;2},$R$35,$R$43),$C289)*(1+$G$19),0)</f>
        <v>1526.6831807241822</v>
      </c>
      <c r="L289" s="65">
        <f>MAX(TREND(CHOOSE({1;2},L$39,L$47),CHOOSE({1;2},$R$35,$R$43),$C289)*(1+$G$19),0)</f>
        <v>1485.3563886869676</v>
      </c>
      <c r="M289" s="65">
        <f>MAX(TREND(CHOOSE({1;2},M$39,M$47),CHOOSE({1;2},$R$35,$R$43),$C289)*(1+$G$19),0)</f>
        <v>1506.8991806104832</v>
      </c>
      <c r="N289" s="65">
        <f>MAX(TREND(CHOOSE({1;2},N$39,N$47),CHOOSE({1;2},$R$35,$R$43),$C289)*(1+$G$19),0)</f>
        <v>1619.8885162065201</v>
      </c>
      <c r="O289" s="66">
        <f t="shared" si="272"/>
        <v>1619.8885162065201</v>
      </c>
      <c r="P289" s="66">
        <f t="shared" si="273"/>
        <v>1619.8885162065201</v>
      </c>
      <c r="Q289" s="67">
        <f t="shared" si="274"/>
        <v>1554.6310254612333</v>
      </c>
      <c r="R289" s="113">
        <f>FORECAST(C289,$G$9:$I$9,$G$5:$I$5)</f>
        <v>4.0787250000000004</v>
      </c>
    </row>
    <row r="290" spans="3:18" ht="16.5" thickBot="1">
      <c r="C290" s="98">
        <f t="shared" si="275"/>
        <v>3.9</v>
      </c>
      <c r="D290" s="96" t="str">
        <f t="shared" si="241"/>
        <v>TF-39</v>
      </c>
      <c r="E290" s="47" t="s">
        <v>65</v>
      </c>
      <c r="F290" s="104">
        <f>MAX(TREND(CHOOSE({1;2},F$62,F$32),CHOOSE({1;2},$Q$62,$R$32),$C290)*(1+$G$19),0)</f>
        <v>573.05469272410323</v>
      </c>
      <c r="G290" s="105">
        <f>F290</f>
        <v>573.05469272410323</v>
      </c>
      <c r="H290" s="105">
        <f t="shared" ref="H290:K290" si="276">G290</f>
        <v>573.05469272410323</v>
      </c>
      <c r="I290" s="105">
        <f t="shared" si="276"/>
        <v>573.05469272410323</v>
      </c>
      <c r="J290" s="105">
        <f t="shared" si="276"/>
        <v>573.05469272410323</v>
      </c>
      <c r="K290" s="105">
        <f t="shared" si="276"/>
        <v>573.05469272410323</v>
      </c>
      <c r="L290" s="105">
        <f t="shared" ref="L290" si="277">L$32</f>
        <v>0</v>
      </c>
      <c r="M290" s="105">
        <f>K290</f>
        <v>573.05469272410323</v>
      </c>
      <c r="N290" s="105">
        <f>M290</f>
        <v>573.05469272410323</v>
      </c>
      <c r="O290" s="106">
        <f t="shared" si="272"/>
        <v>573.05469272410323</v>
      </c>
      <c r="P290" s="106">
        <f t="shared" si="273"/>
        <v>573.05469272410323</v>
      </c>
      <c r="Q290" s="107">
        <f t="shared" si="274"/>
        <v>573.05469272410323</v>
      </c>
      <c r="R290" s="120">
        <f>FORECAST(C290,$G$11:$I$11,$G$5:$I$5)</f>
        <v>14.6</v>
      </c>
    </row>
    <row r="291" spans="3:18" ht="15.75">
      <c r="C291" s="93">
        <f>ROUND(C285+0.1,2)</f>
        <v>4</v>
      </c>
      <c r="D291" s="95" t="str">
        <f t="shared" si="241"/>
        <v>MT-40</v>
      </c>
      <c r="E291" s="42" t="s">
        <v>55</v>
      </c>
      <c r="F291" s="64">
        <f>MAX(TREND(CHOOSE({1;2},F$35,F$43),CHOOSE({1;2},$R$35,$R$43),$C291)*(1+$G$19),0)</f>
        <v>586.48796261952145</v>
      </c>
      <c r="G291" s="65">
        <f>MAX(TREND(CHOOSE({1;2},G$35,G$43),CHOOSE({1;2},$R$35,$R$43),$C291)*(1+$G$19),0)</f>
        <v>590.84154649599463</v>
      </c>
      <c r="H291" s="65">
        <f>MAX(TREND(CHOOSE({1;2},H$35,H$43),CHOOSE({1;2},$R$35,$R$43),$C291)*(1+$G$19),0)</f>
        <v>592.89673013508036</v>
      </c>
      <c r="I291" s="65">
        <f>MAX(TREND(CHOOSE({1;2},I$35,I$43),CHOOSE({1;2},$R$35,$R$43),$C291)*(1+$G$19),0)</f>
        <v>596.19034659894726</v>
      </c>
      <c r="J291" s="65">
        <f>MAX(TREND(CHOOSE({1;2},J$35,J$43),CHOOSE({1;2},$R$35,$R$43),$C291)*(1+$G$19),0)</f>
        <v>584.62071276538995</v>
      </c>
      <c r="K291" s="65">
        <f>MAX(TREND(CHOOSE({1;2},K$35,K$43),CHOOSE({1;2},$R$35,$R$43),$C291)*(1+$G$19),0)</f>
        <v>569.31426365874961</v>
      </c>
      <c r="L291" s="65">
        <f>MAX(TREND(CHOOSE({1;2},L$35,L$43),CHOOSE({1;2},$R$35,$R$43),$C291)*(1+$G$19),0)</f>
        <v>564.50608066867665</v>
      </c>
      <c r="M291" s="65">
        <f>MAX(TREND(CHOOSE({1;2},M$35,M$43),CHOOSE({1;2},$R$35,$R$43),$C291)*(1+$G$19),0)</f>
        <v>614.23221733934929</v>
      </c>
      <c r="N291" s="65">
        <f>MAX(TREND(CHOOSE({1;2},N$35,N$43),CHOOSE({1;2},$R$35,$R$43),$C291)*(1+$G$19),0)</f>
        <v>603.80458221172887</v>
      </c>
      <c r="O291" s="66">
        <f>N291</f>
        <v>603.80458221172887</v>
      </c>
      <c r="P291" s="66">
        <f>O291</f>
        <v>603.80458221172887</v>
      </c>
      <c r="Q291" s="67">
        <f>F291</f>
        <v>586.48796261952145</v>
      </c>
      <c r="R291" s="113">
        <f>FORECAST(C291,$G$7:$I$7,$G$5:$I$5)</f>
        <v>6</v>
      </c>
    </row>
    <row r="292" spans="3:18" ht="15.75">
      <c r="C292" s="97">
        <f>C291</f>
        <v>4</v>
      </c>
      <c r="D292" s="95" t="str">
        <f t="shared" si="241"/>
        <v>HT-40</v>
      </c>
      <c r="E292" s="42" t="s">
        <v>57</v>
      </c>
      <c r="F292" s="64">
        <f>MAX(TREND(CHOOSE({1;2},F$36,F$44),CHOOSE({1;2},$R$35,$R$43),$C292)*(1+$G$19),0)</f>
        <v>474.91743684154324</v>
      </c>
      <c r="G292" s="65">
        <f>MAX(TREND(CHOOSE({1;2},G$36,G$44),CHOOSE({1;2},$R$35,$R$43),$C292)*(1+$G$19),0)</f>
        <v>475.5520968578997</v>
      </c>
      <c r="H292" s="65">
        <f>MAX(TREND(CHOOSE({1;2},H$36,H$44),CHOOSE({1;2},$R$35,$R$43),$C292)*(1+$G$19),0)</f>
        <v>475.81669510902805</v>
      </c>
      <c r="I292" s="65">
        <f>MAX(TREND(CHOOSE({1;2},I$36,I$44),CHOOSE({1;2},$R$35,$R$43),$C292)*(1+$G$19),0)</f>
        <v>463.53061132645581</v>
      </c>
      <c r="J292" s="65">
        <f>MAX(TREND(CHOOSE({1;2},J$36,J$44),CHOOSE({1;2},$R$35,$R$43),$C292)*(1+$G$19),0)</f>
        <v>475.61092250923866</v>
      </c>
      <c r="K292" s="65">
        <f>MAX(TREND(CHOOSE({1;2},K$36,K$44),CHOOSE({1;2},$R$35,$R$43),$C292)*(1+$G$19),0)</f>
        <v>475.8166951090281</v>
      </c>
      <c r="L292" s="65">
        <f>MAX(TREND(CHOOSE({1;2},L$36,L$44),CHOOSE({1;2},$R$35,$R$43),$C292)*(1+$G$19),0)</f>
        <v>475.81669510902816</v>
      </c>
      <c r="M292" s="65">
        <f>MAX(TREND(CHOOSE({1;2},M$36,M$44),CHOOSE({1;2},$R$35,$R$43),$C292)*(1+$G$19),0)</f>
        <v>475.81669510902805</v>
      </c>
      <c r="N292" s="65">
        <f>MAX(TREND(CHOOSE({1;2},N$36,N$44),CHOOSE({1;2},$R$35,$R$43),$C292)*(1+$G$19),0)</f>
        <v>475.8166951090281</v>
      </c>
      <c r="O292" s="66">
        <f t="shared" ref="O292:O296" si="278">N292</f>
        <v>475.8166951090281</v>
      </c>
      <c r="P292" s="66">
        <f t="shared" ref="P292:P296" si="279">O292</f>
        <v>475.8166951090281</v>
      </c>
      <c r="Q292" s="67">
        <f t="shared" ref="Q292:Q296" si="280">F292</f>
        <v>474.91743684154324</v>
      </c>
      <c r="R292" s="113">
        <f>FORECAST(C292,$G$6:$I$6,$G$5:$I$5)</f>
        <v>4.7999999999999989</v>
      </c>
    </row>
    <row r="293" spans="3:18" ht="15.75">
      <c r="C293" s="97">
        <f t="shared" ref="C293:C296" si="281">C292</f>
        <v>4</v>
      </c>
      <c r="D293" s="95" t="str">
        <f t="shared" si="241"/>
        <v>RH-40</v>
      </c>
      <c r="E293" s="42" t="s">
        <v>59</v>
      </c>
      <c r="F293" s="64">
        <f>MAX(TREND(CHOOSE({1;2},F$37,F$45),CHOOSE({1;2},$R$35,$R$43),$C293)*(1+$G$19),0)</f>
        <v>308.44882766989247</v>
      </c>
      <c r="G293" s="65">
        <f>MAX(TREND(CHOOSE({1;2},G$37,G$45),CHOOSE({1;2},$R$35,$R$43),$C293)*(1+$G$19),0)</f>
        <v>193.99696155980573</v>
      </c>
      <c r="H293" s="65">
        <f>MAX(TREND(CHOOSE({1;2},H$37,H$45),CHOOSE({1;2},$R$35,$R$43),$C293)*(1+$G$19),0)</f>
        <v>191.03037543020037</v>
      </c>
      <c r="I293" s="65">
        <f>MAX(TREND(CHOOSE({1;2},I$37,I$45),CHOOSE({1;2},$R$35,$R$43),$C293)*(1+$G$19),0)</f>
        <v>187.04053515751221</v>
      </c>
      <c r="J293" s="65">
        <f>MAX(TREND(CHOOSE({1;2},J$37,J$45),CHOOSE({1;2},$R$35,$R$43),$C293)*(1+$G$19),0)</f>
        <v>188.4080976494063</v>
      </c>
      <c r="K293" s="65">
        <f>MAX(TREND(CHOOSE({1;2},K$37,K$45),CHOOSE({1;2},$R$35,$R$43),$C293)*(1+$G$19),0)</f>
        <v>187.85749377709061</v>
      </c>
      <c r="L293" s="65">
        <f>MAX(TREND(CHOOSE({1;2},L$37,L$45),CHOOSE({1;2},$R$35,$R$43),$C293)*(1+$G$19),0)</f>
        <v>185.16415129017733</v>
      </c>
      <c r="M293" s="65">
        <f>MAX(TREND(CHOOSE({1;2},M$37,M$45),CHOOSE({1;2},$R$35,$R$43),$C293)*(1+$G$19),0)</f>
        <v>185.16415129017733</v>
      </c>
      <c r="N293" s="65">
        <f>MAX(TREND(CHOOSE({1;2},N$37,N$45),CHOOSE({1;2},$R$35,$R$43),$C293)*(1+$G$19),0)</f>
        <v>185.16415129017733</v>
      </c>
      <c r="O293" s="66">
        <f t="shared" si="278"/>
        <v>185.16415129017733</v>
      </c>
      <c r="P293" s="66">
        <f t="shared" si="279"/>
        <v>185.16415129017733</v>
      </c>
      <c r="Q293" s="67">
        <f t="shared" si="280"/>
        <v>308.44882766989247</v>
      </c>
      <c r="R293" s="113">
        <f>FORECAST(C293,$G$8:$I$8,$G$5:$I$5)</f>
        <v>16</v>
      </c>
    </row>
    <row r="294" spans="3:18" ht="15.75">
      <c r="C294" s="97">
        <f t="shared" si="281"/>
        <v>4</v>
      </c>
      <c r="D294" s="95" t="str">
        <f t="shared" si="241"/>
        <v>LA-40</v>
      </c>
      <c r="E294" s="42" t="s">
        <v>61</v>
      </c>
      <c r="F294" s="64">
        <f>MAX(TREND(CHOOSE({1;2},F$38,F$46),CHOOSE({1;2},$R$35,$R$43),$C294)*(1+$G$19),0)</f>
        <v>1570.3923145007891</v>
      </c>
      <c r="G294" s="65">
        <f>MAX(TREND(CHOOSE({1;2},G$38,G$46),CHOOSE({1;2},$R$35,$R$43),$C294)*(1+$G$19),0)</f>
        <v>1578.3127808517131</v>
      </c>
      <c r="H294" s="65">
        <f>MAX(TREND(CHOOSE({1;2},H$38,H$46),CHOOSE({1;2},$R$35,$R$43),$C294)*(1+$G$19),0)</f>
        <v>1573.2455475395975</v>
      </c>
      <c r="I294" s="65">
        <f>MAX(TREND(CHOOSE({1;2},I$38,I$46),CHOOSE({1;2},$R$35,$R$43),$C294)*(1+$G$19),0)</f>
        <v>1568.8054918724854</v>
      </c>
      <c r="J294" s="65">
        <f>MAX(TREND(CHOOSE({1;2},J$38,J$46),CHOOSE({1;2},$R$35,$R$43),$C294)*(1+$G$19),0)</f>
        <v>1577.4848302796674</v>
      </c>
      <c r="K294" s="65">
        <f>MAX(TREND(CHOOSE({1;2},K$38,K$46),CHOOSE({1;2},$R$35,$R$43),$C294)*(1+$G$19),0)</f>
        <v>1582.9639171251526</v>
      </c>
      <c r="L294" s="65">
        <f>MAX(TREND(CHOOSE({1;2},L$38,L$46),CHOOSE({1;2},$R$35,$R$43),$C294)*(1+$G$19),0)</f>
        <v>1575.2948109680412</v>
      </c>
      <c r="M294" s="65">
        <f>MAX(TREND(CHOOSE({1;2},M$38,M$46),CHOOSE({1;2},$R$35,$R$43),$C294)*(1+$G$19),0)</f>
        <v>1570.6429578217455</v>
      </c>
      <c r="N294" s="65">
        <f>MAX(TREND(CHOOSE({1;2},N$38,N$46),CHOOSE({1;2},$R$35,$R$43),$C294)*(1+$G$19),0)</f>
        <v>1606.278372920324</v>
      </c>
      <c r="O294" s="66">
        <f t="shared" si="278"/>
        <v>1606.278372920324</v>
      </c>
      <c r="P294" s="66">
        <f t="shared" si="279"/>
        <v>1606.278372920324</v>
      </c>
      <c r="Q294" s="67">
        <f t="shared" si="280"/>
        <v>1570.3923145007891</v>
      </c>
      <c r="R294" s="113">
        <f>FORECAST(C294,$G$10:$I$10,$G$5:$I$5)</f>
        <v>3.9099999999999997</v>
      </c>
    </row>
    <row r="295" spans="3:18" ht="15.75">
      <c r="C295" s="97">
        <f t="shared" si="281"/>
        <v>4</v>
      </c>
      <c r="D295" s="95" t="str">
        <f t="shared" si="241"/>
        <v>EM-40</v>
      </c>
      <c r="E295" s="42" t="s">
        <v>63</v>
      </c>
      <c r="F295" s="64">
        <f>MAX(TREND(CHOOSE({1;2},F$39,F$47),CHOOSE({1;2},$R$35,$R$43),$C295)*(1+$G$19),0)</f>
        <v>1573.5691875272496</v>
      </c>
      <c r="G295" s="65">
        <f>MAX(TREND(CHOOSE({1;2},G$39,G$47),CHOOSE({1;2},$R$35,$R$43),$C295)*(1+$G$19),0)</f>
        <v>1555.1299028072756</v>
      </c>
      <c r="H295" s="65">
        <f>MAX(TREND(CHOOSE({1;2},H$39,H$47),CHOOSE({1;2},$R$35,$R$43),$C295)*(1+$G$19),0)</f>
        <v>1560.9010791250978</v>
      </c>
      <c r="I295" s="65">
        <f>MAX(TREND(CHOOSE({1;2},I$39,I$47),CHOOSE({1;2},$R$35,$R$43),$C295)*(1+$G$19),0)</f>
        <v>1571.0295284341116</v>
      </c>
      <c r="J295" s="65">
        <f>MAX(TREND(CHOOSE({1;2},J$39,J$47),CHOOSE({1;2},$R$35,$R$43),$C295)*(1+$G$19),0)</f>
        <v>1526.4525630889866</v>
      </c>
      <c r="K295" s="65">
        <f>MAX(TREND(CHOOSE({1;2},K$39,K$47),CHOOSE({1;2},$R$35,$R$43),$C295)*(1+$G$19),0)</f>
        <v>1546.8762835032885</v>
      </c>
      <c r="L295" s="65">
        <f>MAX(TREND(CHOOSE({1;2},L$39,L$47),CHOOSE({1;2},$R$35,$R$43),$C295)*(1+$G$19),0)</f>
        <v>1503.359386598896</v>
      </c>
      <c r="M295" s="65">
        <f>MAX(TREND(CHOOSE({1;2},M$39,M$47),CHOOSE({1;2},$R$35,$R$43),$C295)*(1+$G$19),0)</f>
        <v>1534.585917229402</v>
      </c>
      <c r="N295" s="65">
        <f>MAX(TREND(CHOOSE({1;2},N$39,N$47),CHOOSE({1;2},$R$35,$R$43),$C295)*(1+$G$19),0)</f>
        <v>1650.4569516725571</v>
      </c>
      <c r="O295" s="66">
        <f t="shared" si="278"/>
        <v>1650.4569516725571</v>
      </c>
      <c r="P295" s="66">
        <f t="shared" si="279"/>
        <v>1650.4569516725571</v>
      </c>
      <c r="Q295" s="67">
        <f t="shared" si="280"/>
        <v>1573.5691875272496</v>
      </c>
      <c r="R295" s="113">
        <f>FORECAST(C295,$G$9:$I$9,$G$5:$I$5)</f>
        <v>4.1055000000000001</v>
      </c>
    </row>
    <row r="296" spans="3:18" ht="15.75">
      <c r="C296" s="98">
        <f t="shared" si="281"/>
        <v>4</v>
      </c>
      <c r="D296" s="96" t="str">
        <f t="shared" si="241"/>
        <v>TF-40</v>
      </c>
      <c r="E296" s="47" t="s">
        <v>65</v>
      </c>
      <c r="F296" s="104">
        <f>MAX(TREND(CHOOSE({1;2},F$62,F$32),CHOOSE({1;2},$Q$62,$R$32),$C296)*(1+$G$19),0)</f>
        <v>587.7484027939521</v>
      </c>
      <c r="G296" s="105">
        <f>F296</f>
        <v>587.7484027939521</v>
      </c>
      <c r="H296" s="105">
        <f t="shared" ref="H296:K296" si="282">G296</f>
        <v>587.7484027939521</v>
      </c>
      <c r="I296" s="105">
        <f t="shared" si="282"/>
        <v>587.7484027939521</v>
      </c>
      <c r="J296" s="105">
        <f t="shared" si="282"/>
        <v>587.7484027939521</v>
      </c>
      <c r="K296" s="105">
        <f t="shared" si="282"/>
        <v>587.7484027939521</v>
      </c>
      <c r="L296" s="105">
        <f t="shared" ref="L296" si="283">L$32</f>
        <v>0</v>
      </c>
      <c r="M296" s="105">
        <f>K296</f>
        <v>587.7484027939521</v>
      </c>
      <c r="N296" s="105">
        <f>M296</f>
        <v>587.7484027939521</v>
      </c>
      <c r="O296" s="106">
        <f t="shared" si="278"/>
        <v>587.7484027939521</v>
      </c>
      <c r="P296" s="106">
        <f t="shared" si="279"/>
        <v>587.7484027939521</v>
      </c>
      <c r="Q296" s="107">
        <f t="shared" si="280"/>
        <v>587.7484027939521</v>
      </c>
      <c r="R296" s="114">
        <f>FORECAST(C296,$G$11:$I$11,$G$5:$I$5)</f>
        <v>15</v>
      </c>
    </row>
    <row r="297" spans="3:18" ht="15.75">
      <c r="C297" s="93">
        <f>ROUND(C291+0.1,2)</f>
        <v>4.0999999999999996</v>
      </c>
      <c r="D297" s="95" t="str">
        <f t="shared" si="241"/>
        <v>MT-41</v>
      </c>
      <c r="E297" s="42" t="s">
        <v>55</v>
      </c>
      <c r="F297" s="64">
        <f>MAX(TREND(CHOOSE({1;2},F$35,F$43),CHOOSE({1;2},$R$35,$R$43),$C297)*(1+$G$19),0)</f>
        <v>595.81504022388435</v>
      </c>
      <c r="G297" s="65">
        <f>MAX(TREND(CHOOSE({1;2},G$35,G$43),CHOOSE({1;2},$R$35,$R$43),$C297)*(1+$G$19),0)</f>
        <v>601.41618335559724</v>
      </c>
      <c r="H297" s="65">
        <f>MAX(TREND(CHOOSE({1;2},H$35,H$43),CHOOSE({1;2},$R$35,$R$43),$C297)*(1+$G$19),0)</f>
        <v>603.23281463009187</v>
      </c>
      <c r="I297" s="65">
        <f>MAX(TREND(CHOOSE({1;2},I$35,I$43),CHOOSE({1;2},$R$35,$R$43),$C297)*(1+$G$19),0)</f>
        <v>607.51255359274182</v>
      </c>
      <c r="J297" s="65">
        <f>MAX(TREND(CHOOSE({1;2},J$35,J$43),CHOOSE({1;2},$R$35,$R$43),$C297)*(1+$G$19),0)</f>
        <v>595.24626850148957</v>
      </c>
      <c r="K297" s="65">
        <f>MAX(TREND(CHOOSE({1;2},K$35,K$43),CHOOSE({1;2},$R$35,$R$43),$C297)*(1+$G$19),0)</f>
        <v>578.92361567760759</v>
      </c>
      <c r="L297" s="65">
        <f>MAX(TREND(CHOOSE({1;2},L$35,L$43),CHOOSE({1;2},$R$35,$R$43),$C297)*(1+$G$19),0)</f>
        <v>573.77339174770805</v>
      </c>
      <c r="M297" s="65">
        <f>MAX(TREND(CHOOSE({1;2},M$35,M$43),CHOOSE({1;2},$R$35,$R$43),$C297)*(1+$G$19),0)</f>
        <v>626.52360386318662</v>
      </c>
      <c r="N297" s="65">
        <f>MAX(TREND(CHOOSE({1;2},N$35,N$43),CHOOSE({1;2},$R$35,$R$43),$C297)*(1+$G$19),0)</f>
        <v>615.55283931611677</v>
      </c>
      <c r="O297" s="66">
        <f>N297</f>
        <v>615.55283931611677</v>
      </c>
      <c r="P297" s="66">
        <f>O297</f>
        <v>615.55283931611677</v>
      </c>
      <c r="Q297" s="66">
        <f>F297</f>
        <v>595.81504022388435</v>
      </c>
      <c r="R297" s="115">
        <f>FORECAST(C297,$I$7:$O$7,$I$5:$O$5)</f>
        <v>6.01</v>
      </c>
    </row>
    <row r="298" spans="3:18" ht="15.75">
      <c r="C298" s="97">
        <f>C297</f>
        <v>4.0999999999999996</v>
      </c>
      <c r="D298" s="95" t="str">
        <f t="shared" si="241"/>
        <v>HT-41</v>
      </c>
      <c r="E298" s="42" t="s">
        <v>57</v>
      </c>
      <c r="F298" s="64">
        <f>MAX(TREND(CHOOSE({1;2},F$36,F$44),CHOOSE({1;2},$R$35,$R$43),$C298)*(1+$G$19),0)</f>
        <v>481.12194620868968</v>
      </c>
      <c r="G298" s="65">
        <f>MAX(TREND(CHOOSE({1;2},G$36,G$44),CHOOSE({1;2},$R$35,$R$43),$C298)*(1+$G$19),0)</f>
        <v>481.88353822831749</v>
      </c>
      <c r="H298" s="65">
        <f>MAX(TREND(CHOOSE({1;2},H$36,H$44),CHOOSE({1;2},$R$35,$R$43),$C298)*(1+$G$19),0)</f>
        <v>482.20105612967143</v>
      </c>
      <c r="I298" s="65">
        <f>MAX(TREND(CHOOSE({1;2},I$36,I$44),CHOOSE({1;2},$R$35,$R$43),$C298)*(1+$G$19),0)</f>
        <v>467.45775559058484</v>
      </c>
      <c r="J298" s="65">
        <f>MAX(TREND(CHOOSE({1;2},J$36,J$44),CHOOSE({1;2},$R$35,$R$43),$C298)*(1+$G$19),0)</f>
        <v>481.95412900992432</v>
      </c>
      <c r="K298" s="65">
        <f>MAX(TREND(CHOOSE({1;2},K$36,K$44),CHOOSE({1;2},$R$35,$R$43),$C298)*(1+$G$19),0)</f>
        <v>482.20105612967154</v>
      </c>
      <c r="L298" s="65">
        <f>MAX(TREND(CHOOSE({1;2},L$36,L$44),CHOOSE({1;2},$R$35,$R$43),$C298)*(1+$G$19),0)</f>
        <v>482.20105612967154</v>
      </c>
      <c r="M298" s="65">
        <f>MAX(TREND(CHOOSE({1;2},M$36,M$44),CHOOSE({1;2},$R$35,$R$43),$C298)*(1+$G$19),0)</f>
        <v>482.20105612967143</v>
      </c>
      <c r="N298" s="65">
        <f>MAX(TREND(CHOOSE({1;2},N$36,N$44),CHOOSE({1;2},$R$35,$R$43),$C298)*(1+$G$19),0)</f>
        <v>482.20105612967154</v>
      </c>
      <c r="O298" s="66">
        <f t="shared" ref="O298:O302" si="284">N298</f>
        <v>482.20105612967154</v>
      </c>
      <c r="P298" s="66">
        <f t="shared" ref="P298:P302" si="285">O298</f>
        <v>482.20105612967154</v>
      </c>
      <c r="Q298" s="66">
        <f t="shared" ref="Q298:Q302" si="286">F298</f>
        <v>481.12194620868968</v>
      </c>
      <c r="R298" s="117">
        <f>FORECAST(C298,$I$6:$O$6,$I$5:$O$5)</f>
        <v>4.8079999999999998</v>
      </c>
    </row>
    <row r="299" spans="3:18" ht="15.75">
      <c r="C299" s="97">
        <f t="shared" ref="C299:C302" si="287">C298</f>
        <v>4.0999999999999996</v>
      </c>
      <c r="D299" s="95" t="str">
        <f t="shared" si="241"/>
        <v>RH-41</v>
      </c>
      <c r="E299" s="42" t="s">
        <v>59</v>
      </c>
      <c r="F299" s="64">
        <f>MAX(TREND(CHOOSE({1;2},F$37,F$45),CHOOSE({1;2},$R$35,$R$43),$C299)*(1+$G$19),0)</f>
        <v>370.1385932038711</v>
      </c>
      <c r="G299" s="65">
        <f>MAX(TREND(CHOOSE({1;2},G$37,G$45),CHOOSE({1;2},$R$35,$R$43),$C299)*(1+$G$19),0)</f>
        <v>232.79635387176677</v>
      </c>
      <c r="H299" s="65">
        <f>MAX(TREND(CHOOSE({1;2},H$37,H$45),CHOOSE({1;2},$R$35,$R$43),$C299)*(1+$G$19),0)</f>
        <v>229.23645051624015</v>
      </c>
      <c r="I299" s="65">
        <f>MAX(TREND(CHOOSE({1;2},I$37,I$45),CHOOSE({1;2},$R$35,$R$43),$C299)*(1+$G$19),0)</f>
        <v>224.44864218901446</v>
      </c>
      <c r="J299" s="65">
        <f>MAX(TREND(CHOOSE({1;2},J$37,J$45),CHOOSE({1;2},$R$35,$R$43),$C299)*(1+$G$19),0)</f>
        <v>226.08971717928753</v>
      </c>
      <c r="K299" s="65">
        <f>MAX(TREND(CHOOSE({1;2},K$37,K$45),CHOOSE({1;2},$R$35,$R$43),$C299)*(1+$G$19),0)</f>
        <v>225.42899253250852</v>
      </c>
      <c r="L299" s="65">
        <f>MAX(TREND(CHOOSE({1;2},L$37,L$45),CHOOSE({1;2},$R$35,$R$43),$C299)*(1+$G$19),0)</f>
        <v>222.19698154821262</v>
      </c>
      <c r="M299" s="65">
        <f>MAX(TREND(CHOOSE({1;2},M$37,M$45),CHOOSE({1;2},$R$35,$R$43),$C299)*(1+$G$19),0)</f>
        <v>222.19698154821262</v>
      </c>
      <c r="N299" s="65">
        <f>MAX(TREND(CHOOSE({1;2},N$37,N$45),CHOOSE({1;2},$R$35,$R$43),$C299)*(1+$G$19),0)</f>
        <v>222.19698154821262</v>
      </c>
      <c r="O299" s="66">
        <f t="shared" si="284"/>
        <v>222.19698154821262</v>
      </c>
      <c r="P299" s="66">
        <f t="shared" si="285"/>
        <v>222.19698154821262</v>
      </c>
      <c r="Q299" s="66">
        <f t="shared" si="286"/>
        <v>370.1385932038711</v>
      </c>
      <c r="R299" s="117">
        <f>FORECAST(C299,$I$8:$O$8,$I$5:$O$5)</f>
        <v>16.018666666666668</v>
      </c>
    </row>
    <row r="300" spans="3:18" ht="15.75">
      <c r="C300" s="97">
        <f t="shared" si="287"/>
        <v>4.0999999999999996</v>
      </c>
      <c r="D300" s="95" t="str">
        <f t="shared" si="241"/>
        <v>LA-41</v>
      </c>
      <c r="E300" s="42" t="s">
        <v>61</v>
      </c>
      <c r="F300" s="64">
        <f>MAX(TREND(CHOOSE({1;2},F$38,F$46),CHOOSE({1;2},$R$35,$R$43),$C300)*(1+$G$19),0)</f>
        <v>1585.7695076519158</v>
      </c>
      <c r="G300" s="65">
        <f>MAX(TREND(CHOOSE({1;2},G$38,G$46),CHOOSE({1;2},$R$35,$R$43),$C300)*(1+$G$19),0)</f>
        <v>1593.7154195298731</v>
      </c>
      <c r="H300" s="65">
        <f>MAX(TREND(CHOOSE({1;2},H$38,H$46),CHOOSE({1;2},$R$35,$R$43),$C300)*(1+$G$19),0)</f>
        <v>1588.632170833454</v>
      </c>
      <c r="I300" s="65">
        <f>MAX(TREND(CHOOSE({1;2},I$38,I$46),CHOOSE({1;2},$R$35,$R$43),$C300)*(1+$G$19),0)</f>
        <v>1584.1773112469812</v>
      </c>
      <c r="J300" s="65">
        <f>MAX(TREND(CHOOSE({1;2},J$38,J$46),CHOOSE({1;2},$R$35,$R$43),$C300)*(1+$G$19),0)</f>
        <v>1592.8849159370368</v>
      </c>
      <c r="K300" s="65">
        <f>MAX(TREND(CHOOSE({1;2},K$38,K$46),CHOOSE({1;2},$R$35,$R$43),$C300)*(1+$G$19),0)</f>
        <v>1598.3804371751057</v>
      </c>
      <c r="L300" s="65">
        <f>MAX(TREND(CHOOSE({1;2},L$38,L$46),CHOOSE({1;2},$R$35,$R$43),$C300)*(1+$G$19),0)</f>
        <v>1590.6880236395441</v>
      </c>
      <c r="M300" s="65">
        <f>MAX(TREND(CHOOSE({1;2},M$38,M$46),CHOOSE({1;2},$R$35,$R$43),$C300)*(1+$G$19),0)</f>
        <v>1586.0209913183578</v>
      </c>
      <c r="N300" s="65">
        <f>MAX(TREND(CHOOSE({1;2},N$38,N$46),CHOOSE({1;2},$R$35,$R$43),$C300)*(1+$G$19),0)</f>
        <v>1621.752876266336</v>
      </c>
      <c r="O300" s="66">
        <f t="shared" si="284"/>
        <v>1621.752876266336</v>
      </c>
      <c r="P300" s="66">
        <f t="shared" si="285"/>
        <v>1621.752876266336</v>
      </c>
      <c r="Q300" s="66">
        <f t="shared" si="286"/>
        <v>1585.7695076519158</v>
      </c>
      <c r="R300" s="117">
        <f>FORECAST(C300,$I$10:$O$10,$I$5:$O$5)</f>
        <v>3.9230333333333336</v>
      </c>
    </row>
    <row r="301" spans="3:18" ht="15.75">
      <c r="C301" s="97">
        <f t="shared" si="287"/>
        <v>4.0999999999999996</v>
      </c>
      <c r="D301" s="95" t="str">
        <f t="shared" si="241"/>
        <v>EM-41</v>
      </c>
      <c r="E301" s="42" t="s">
        <v>63</v>
      </c>
      <c r="F301" s="64">
        <f>MAX(TREND(CHOOSE({1;2},F$39,F$47),CHOOSE({1;2},$R$35,$R$43),$C301)*(1+$G$19),0)</f>
        <v>1592.5073495932656</v>
      </c>
      <c r="G301" s="65">
        <f>MAX(TREND(CHOOSE({1;2},G$39,G$47),CHOOSE({1;2},$R$35,$R$43),$C301)*(1+$G$19),0)</f>
        <v>1578.1389243765209</v>
      </c>
      <c r="H301" s="65">
        <f>MAX(TREND(CHOOSE({1;2},H$39,H$47),CHOOSE({1;2},$R$35,$R$43),$C301)*(1+$G$19),0)</f>
        <v>1583.8007334571798</v>
      </c>
      <c r="I301" s="65">
        <f>MAX(TREND(CHOOSE({1;2},I$39,I$47),CHOOSE({1;2},$R$35,$R$43),$C301)*(1+$G$19),0)</f>
        <v>1592.2822406451128</v>
      </c>
      <c r="J301" s="65">
        <f>MAX(TREND(CHOOSE({1;2},J$39,J$47),CHOOSE({1;2},$R$35,$R$43),$C301)*(1+$G$19),0)</f>
        <v>1547.1880299428963</v>
      </c>
      <c r="K301" s="65">
        <f>MAX(TREND(CHOOSE({1;2},K$39,K$47),CHOOSE({1;2},$R$35,$R$43),$C301)*(1+$G$19),0)</f>
        <v>1567.0693862823946</v>
      </c>
      <c r="L301" s="65">
        <f>MAX(TREND(CHOOSE({1;2},L$39,L$47),CHOOSE({1;2},$R$35,$R$43),$C301)*(1+$G$19),0)</f>
        <v>1521.3623845108248</v>
      </c>
      <c r="M301" s="65">
        <f>MAX(TREND(CHOOSE({1;2},M$39,M$47),CHOOSE({1;2},$R$35,$R$43),$C301)*(1+$G$19),0)</f>
        <v>1562.2726538483207</v>
      </c>
      <c r="N301" s="65">
        <f>MAX(TREND(CHOOSE({1;2},N$39,N$47),CHOOSE({1;2},$R$35,$R$43),$C301)*(1+$G$19),0)</f>
        <v>1681.0253871385937</v>
      </c>
      <c r="O301" s="66">
        <f t="shared" si="284"/>
        <v>1681.0253871385937</v>
      </c>
      <c r="P301" s="66">
        <f t="shared" si="285"/>
        <v>1681.0253871385937</v>
      </c>
      <c r="Q301" s="66">
        <f t="shared" si="286"/>
        <v>1592.5073495932656</v>
      </c>
      <c r="R301" s="117">
        <f>FORECAST(C301,$I$9:$O$9,$I$5:$O$5)</f>
        <v>4.1191849999999999</v>
      </c>
    </row>
    <row r="302" spans="3:18" ht="15.75">
      <c r="C302" s="98">
        <f t="shared" si="287"/>
        <v>4.0999999999999996</v>
      </c>
      <c r="D302" s="96" t="str">
        <f t="shared" si="241"/>
        <v>TF-41</v>
      </c>
      <c r="E302" s="47" t="s">
        <v>65</v>
      </c>
      <c r="F302" s="104">
        <f>MAX(TREND(CHOOSE({1;2},F$62,F$32),CHOOSE({1;2},$Q$62,$R$32),$C302)*(1+$G$19),0)</f>
        <v>602.44211286380084</v>
      </c>
      <c r="G302" s="105">
        <f>F302</f>
        <v>602.44211286380084</v>
      </c>
      <c r="H302" s="105">
        <f t="shared" ref="H302:K302" si="288">G302</f>
        <v>602.44211286380084</v>
      </c>
      <c r="I302" s="105">
        <f t="shared" si="288"/>
        <v>602.44211286380084</v>
      </c>
      <c r="J302" s="105">
        <f t="shared" si="288"/>
        <v>602.44211286380084</v>
      </c>
      <c r="K302" s="105">
        <f t="shared" si="288"/>
        <v>602.44211286380084</v>
      </c>
      <c r="L302" s="105">
        <f t="shared" ref="L302" si="289">L$32</f>
        <v>0</v>
      </c>
      <c r="M302" s="105">
        <f>K302</f>
        <v>602.44211286380084</v>
      </c>
      <c r="N302" s="105">
        <f>M302</f>
        <v>602.44211286380084</v>
      </c>
      <c r="O302" s="106">
        <f t="shared" si="284"/>
        <v>602.44211286380084</v>
      </c>
      <c r="P302" s="106">
        <f t="shared" si="285"/>
        <v>602.44211286380084</v>
      </c>
      <c r="Q302" s="106">
        <f t="shared" si="286"/>
        <v>602.44211286380084</v>
      </c>
      <c r="R302" s="118">
        <f>FORECAST(C302,$I$11:$O$11,$I$5:$O$5)</f>
        <v>15.083333333333332</v>
      </c>
    </row>
    <row r="303" spans="3:18" ht="15.75">
      <c r="C303" s="93">
        <f>ROUND(C297+0.1,2)</f>
        <v>4.2</v>
      </c>
      <c r="D303" s="95" t="str">
        <f t="shared" si="241"/>
        <v>MT-42</v>
      </c>
      <c r="E303" s="42" t="s">
        <v>55</v>
      </c>
      <c r="F303" s="64">
        <f>MAX(TREND(CHOOSE({1;2},F$35,F$43),CHOOSE({1;2},$R$35,$R$43),$C303)*(1+$G$19),0)</f>
        <v>605.14211782824725</v>
      </c>
      <c r="G303" s="65">
        <f>MAX(TREND(CHOOSE({1;2},G$35,G$43),CHOOSE({1;2},$R$35,$R$43),$C303)*(1+$G$19),0)</f>
        <v>611.99082021519996</v>
      </c>
      <c r="H303" s="65">
        <f>MAX(TREND(CHOOSE({1;2},H$35,H$43),CHOOSE({1;2},$R$35,$R$43),$C303)*(1+$G$19),0)</f>
        <v>613.56889912510348</v>
      </c>
      <c r="I303" s="65">
        <f>MAX(TREND(CHOOSE({1;2},I$35,I$43),CHOOSE({1;2},$R$35,$R$43),$C303)*(1+$G$19),0)</f>
        <v>618.83476058653639</v>
      </c>
      <c r="J303" s="65">
        <f>MAX(TREND(CHOOSE({1;2},J$35,J$43),CHOOSE({1;2},$R$35,$R$43),$C303)*(1+$G$19),0)</f>
        <v>605.87182423758918</v>
      </c>
      <c r="K303" s="65">
        <f>MAX(TREND(CHOOSE({1;2},K$35,K$43),CHOOSE({1;2},$R$35,$R$43),$C303)*(1+$G$19),0)</f>
        <v>588.53296769646568</v>
      </c>
      <c r="L303" s="65">
        <f>MAX(TREND(CHOOSE({1;2},L$35,L$43),CHOOSE({1;2},$R$35,$R$43),$C303)*(1+$G$19),0)</f>
        <v>583.04070282673956</v>
      </c>
      <c r="M303" s="65">
        <f>MAX(TREND(CHOOSE({1;2},M$35,M$43),CHOOSE({1;2},$R$35,$R$43),$C303)*(1+$G$19),0)</f>
        <v>638.81499038702407</v>
      </c>
      <c r="N303" s="65">
        <f>MAX(TREND(CHOOSE({1;2},N$35,N$43),CHOOSE({1;2},$R$35,$R$43),$C303)*(1+$G$19),0)</f>
        <v>627.30109642050479</v>
      </c>
      <c r="O303" s="66">
        <f>N303</f>
        <v>627.30109642050479</v>
      </c>
      <c r="P303" s="66">
        <f>O303</f>
        <v>627.30109642050479</v>
      </c>
      <c r="Q303" s="67">
        <f>F303</f>
        <v>605.14211782824725</v>
      </c>
      <c r="R303" s="115">
        <f>FORECAST(C303,$I$7:$O$7,$I$5:$O$5)</f>
        <v>6.02</v>
      </c>
    </row>
    <row r="304" spans="3:18" ht="15.75">
      <c r="C304" s="97">
        <f>C303</f>
        <v>4.2</v>
      </c>
      <c r="D304" s="95" t="str">
        <f t="shared" si="241"/>
        <v>HT-42</v>
      </c>
      <c r="E304" s="42" t="s">
        <v>57</v>
      </c>
      <c r="F304" s="64">
        <f>MAX(TREND(CHOOSE({1;2},F$36,F$44),CHOOSE({1;2},$R$35,$R$43),$C304)*(1+$G$19),0)</f>
        <v>487.32645557583612</v>
      </c>
      <c r="G304" s="65">
        <f>MAX(TREND(CHOOSE({1;2},G$36,G$44),CHOOSE({1;2},$R$35,$R$43),$C304)*(1+$G$19),0)</f>
        <v>488.21497959873528</v>
      </c>
      <c r="H304" s="65">
        <f>MAX(TREND(CHOOSE({1;2},H$36,H$44),CHOOSE({1;2},$R$35,$R$43),$C304)*(1+$G$19),0)</f>
        <v>488.58541715031492</v>
      </c>
      <c r="I304" s="65">
        <f>MAX(TREND(CHOOSE({1;2},I$36,I$44),CHOOSE({1;2},$R$35,$R$43),$C304)*(1+$G$19),0)</f>
        <v>471.38489985471375</v>
      </c>
      <c r="J304" s="65">
        <f>MAX(TREND(CHOOSE({1;2},J$36,J$44),CHOOSE({1;2},$R$35,$R$43),$C304)*(1+$G$19),0)</f>
        <v>488.29733551060991</v>
      </c>
      <c r="K304" s="65">
        <f>MAX(TREND(CHOOSE({1;2},K$36,K$44),CHOOSE({1;2},$R$35,$R$43),$C304)*(1+$G$19),0)</f>
        <v>488.58541715031504</v>
      </c>
      <c r="L304" s="65">
        <f>MAX(TREND(CHOOSE({1;2},L$36,L$44),CHOOSE({1;2},$R$35,$R$43),$C304)*(1+$G$19),0)</f>
        <v>488.58541715031504</v>
      </c>
      <c r="M304" s="65">
        <f>MAX(TREND(CHOOSE({1;2},M$36,M$44),CHOOSE({1;2},$R$35,$R$43),$C304)*(1+$G$19),0)</f>
        <v>488.58541715031492</v>
      </c>
      <c r="N304" s="65">
        <f>MAX(TREND(CHOOSE({1;2},N$36,N$44),CHOOSE({1;2},$R$35,$R$43),$C304)*(1+$G$19),0)</f>
        <v>488.58541715031504</v>
      </c>
      <c r="O304" s="66">
        <f t="shared" ref="O304:O308" si="290">N304</f>
        <v>488.58541715031504</v>
      </c>
      <c r="P304" s="66">
        <f t="shared" ref="P304:P308" si="291">O304</f>
        <v>488.58541715031504</v>
      </c>
      <c r="Q304" s="67">
        <f t="shared" ref="Q304:Q308" si="292">F304</f>
        <v>487.32645557583612</v>
      </c>
      <c r="R304" s="117">
        <f>FORECAST(C304,$I$6:$O$6,$I$5:$O$5)</f>
        <v>4.8159999999999998</v>
      </c>
    </row>
    <row r="305" spans="3:18" ht="15.75">
      <c r="C305" s="97">
        <f t="shared" ref="C305:C308" si="293">C304</f>
        <v>4.2</v>
      </c>
      <c r="D305" s="95" t="str">
        <f t="shared" si="241"/>
        <v>RH-42</v>
      </c>
      <c r="E305" s="42" t="s">
        <v>59</v>
      </c>
      <c r="F305" s="64">
        <f>MAX(TREND(CHOOSE({1;2},F$37,F$45),CHOOSE({1;2},$R$35,$R$43),$C305)*(1+$G$19),0)</f>
        <v>431.82835873784967</v>
      </c>
      <c r="G305" s="65">
        <f>MAX(TREND(CHOOSE({1;2},G$37,G$45),CHOOSE({1;2},$R$35,$R$43),$C305)*(1+$G$19),0)</f>
        <v>271.59574618372807</v>
      </c>
      <c r="H305" s="65">
        <f>MAX(TREND(CHOOSE({1;2},H$37,H$45),CHOOSE({1;2},$R$35,$R$43),$C305)*(1+$G$19),0)</f>
        <v>267.44252560228051</v>
      </c>
      <c r="I305" s="65">
        <f>MAX(TREND(CHOOSE({1;2},I$37,I$45),CHOOSE({1;2},$R$35,$R$43),$C305)*(1+$G$19),0)</f>
        <v>261.85674922051732</v>
      </c>
      <c r="J305" s="65">
        <f>MAX(TREND(CHOOSE({1;2},J$37,J$45),CHOOSE({1;2},$R$35,$R$43),$C305)*(1+$G$19),0)</f>
        <v>263.77133670916902</v>
      </c>
      <c r="K305" s="65">
        <f>MAX(TREND(CHOOSE({1;2},K$37,K$45),CHOOSE({1;2},$R$35,$R$43),$C305)*(1+$G$19),0)</f>
        <v>263.00049128792699</v>
      </c>
      <c r="L305" s="65">
        <f>MAX(TREND(CHOOSE({1;2},L$37,L$45),CHOOSE({1;2},$R$35,$R$43),$C305)*(1+$G$19),0)</f>
        <v>259.22981180624816</v>
      </c>
      <c r="M305" s="65">
        <f>MAX(TREND(CHOOSE({1;2},M$37,M$45),CHOOSE({1;2},$R$35,$R$43),$C305)*(1+$G$19),0)</f>
        <v>259.22981180624816</v>
      </c>
      <c r="N305" s="65">
        <f>MAX(TREND(CHOOSE({1;2},N$37,N$45),CHOOSE({1;2},$R$35,$R$43),$C305)*(1+$G$19),0)</f>
        <v>259.22981180624816</v>
      </c>
      <c r="O305" s="66">
        <f t="shared" si="290"/>
        <v>259.22981180624816</v>
      </c>
      <c r="P305" s="66">
        <f t="shared" si="291"/>
        <v>259.22981180624816</v>
      </c>
      <c r="Q305" s="67">
        <f t="shared" si="292"/>
        <v>431.82835873784967</v>
      </c>
      <c r="R305" s="117">
        <f>FORECAST(C305,$I$8:$O$8,$I$5:$O$5)</f>
        <v>16.037333333333336</v>
      </c>
    </row>
    <row r="306" spans="3:18" ht="15.75">
      <c r="C306" s="97">
        <f t="shared" si="293"/>
        <v>4.2</v>
      </c>
      <c r="D306" s="95" t="str">
        <f t="shared" si="241"/>
        <v>LA-42</v>
      </c>
      <c r="E306" s="42" t="s">
        <v>61</v>
      </c>
      <c r="F306" s="64">
        <f>MAX(TREND(CHOOSE({1;2},F$38,F$46),CHOOSE({1;2},$R$35,$R$43),$C306)*(1+$G$19),0)</f>
        <v>1601.1467008030424</v>
      </c>
      <c r="G306" s="65">
        <f>MAX(TREND(CHOOSE({1;2},G$38,G$46),CHOOSE({1;2},$R$35,$R$43),$C306)*(1+$G$19),0)</f>
        <v>1609.1180582080328</v>
      </c>
      <c r="H306" s="65">
        <f>MAX(TREND(CHOOSE({1;2},H$38,H$46),CHOOSE({1;2},$R$35,$R$43),$C306)*(1+$G$19),0)</f>
        <v>1604.0187941273102</v>
      </c>
      <c r="I306" s="65">
        <f>MAX(TREND(CHOOSE({1;2},I$38,I$46),CHOOSE({1;2},$R$35,$R$43),$C306)*(1+$G$19),0)</f>
        <v>1599.5491306214774</v>
      </c>
      <c r="J306" s="65">
        <f>MAX(TREND(CHOOSE({1;2},J$38,J$46),CHOOSE({1;2},$R$35,$R$43),$C306)*(1+$G$19),0)</f>
        <v>1608.2850015944068</v>
      </c>
      <c r="K306" s="65">
        <f>MAX(TREND(CHOOSE({1;2},K$38,K$46),CHOOSE({1;2},$R$35,$R$43),$C306)*(1+$G$19),0)</f>
        <v>1613.7969572250588</v>
      </c>
      <c r="L306" s="65">
        <f>MAX(TREND(CHOOSE({1;2},L$38,L$46),CHOOSE({1;2},$R$35,$R$43),$C306)*(1+$G$19),0)</f>
        <v>1606.0812363110474</v>
      </c>
      <c r="M306" s="65">
        <f>MAX(TREND(CHOOSE({1;2},M$38,M$46),CHOOSE({1;2},$R$35,$R$43),$C306)*(1+$G$19),0)</f>
        <v>1601.3990248149698</v>
      </c>
      <c r="N306" s="65">
        <f>MAX(TREND(CHOOSE({1;2},N$38,N$46),CHOOSE({1;2},$R$35,$R$43),$C306)*(1+$G$19),0)</f>
        <v>1637.2273796123482</v>
      </c>
      <c r="O306" s="66">
        <f t="shared" si="290"/>
        <v>1637.2273796123482</v>
      </c>
      <c r="P306" s="66">
        <f t="shared" si="291"/>
        <v>1637.2273796123482</v>
      </c>
      <c r="Q306" s="67">
        <f t="shared" si="292"/>
        <v>1601.1467008030424</v>
      </c>
      <c r="R306" s="117">
        <f>FORECAST(C306,$I$10:$O$10,$I$5:$O$5)</f>
        <v>3.936066666666667</v>
      </c>
    </row>
    <row r="307" spans="3:18" ht="15.75">
      <c r="C307" s="97">
        <f t="shared" si="293"/>
        <v>4.2</v>
      </c>
      <c r="D307" s="95" t="str">
        <f t="shared" si="241"/>
        <v>EM-42</v>
      </c>
      <c r="E307" s="42" t="s">
        <v>63</v>
      </c>
      <c r="F307" s="64">
        <f>MAX(TREND(CHOOSE({1;2},F$39,F$47),CHOOSE({1;2},$R$35,$R$43),$C307)*(1+$G$19),0)</f>
        <v>1611.4455116592819</v>
      </c>
      <c r="G307" s="65">
        <f>MAX(TREND(CHOOSE({1;2},G$39,G$47),CHOOSE({1;2},$R$35,$R$43),$C307)*(1+$G$19),0)</f>
        <v>1601.1479459457657</v>
      </c>
      <c r="H307" s="65">
        <f>MAX(TREND(CHOOSE({1;2},H$39,H$47),CHOOSE({1;2},$R$35,$R$43),$C307)*(1+$G$19),0)</f>
        <v>1606.7003877892621</v>
      </c>
      <c r="I307" s="65">
        <f>MAX(TREND(CHOOSE({1;2},I$39,I$47),CHOOSE({1;2},$R$35,$R$43),$C307)*(1+$G$19),0)</f>
        <v>1613.5349528561139</v>
      </c>
      <c r="J307" s="65">
        <f>MAX(TREND(CHOOSE({1;2},J$39,J$47),CHOOSE({1;2},$R$35,$R$43),$C307)*(1+$G$19),0)</f>
        <v>1567.9234967968061</v>
      </c>
      <c r="K307" s="65">
        <f>MAX(TREND(CHOOSE({1;2},K$39,K$47),CHOOSE({1;2},$R$35,$R$43),$C307)*(1+$G$19),0)</f>
        <v>1587.2624890615011</v>
      </c>
      <c r="L307" s="65">
        <f>MAX(TREND(CHOOSE({1;2},L$39,L$47),CHOOSE({1;2},$R$35,$R$43),$C307)*(1+$G$19),0)</f>
        <v>1539.3653824227531</v>
      </c>
      <c r="M307" s="65">
        <f>MAX(TREND(CHOOSE({1;2},M$39,M$47),CHOOSE({1;2},$R$35,$R$43),$C307)*(1+$G$19),0)</f>
        <v>1589.9593904672399</v>
      </c>
      <c r="N307" s="65">
        <f>MAX(TREND(CHOOSE({1;2},N$39,N$47),CHOOSE({1;2},$R$35,$R$43),$C307)*(1+$G$19),0)</f>
        <v>1711.5938226046308</v>
      </c>
      <c r="O307" s="66">
        <f t="shared" si="290"/>
        <v>1711.5938226046308</v>
      </c>
      <c r="P307" s="66">
        <f t="shared" si="291"/>
        <v>1711.5938226046308</v>
      </c>
      <c r="Q307" s="67">
        <f t="shared" si="292"/>
        <v>1611.4455116592819</v>
      </c>
      <c r="R307" s="117">
        <f>FORECAST(C307,$I$9:$O$9,$I$5:$O$5)</f>
        <v>4.1328700000000005</v>
      </c>
    </row>
    <row r="308" spans="3:18" ht="15.75">
      <c r="C308" s="98">
        <f t="shared" si="293"/>
        <v>4.2</v>
      </c>
      <c r="D308" s="96" t="str">
        <f t="shared" si="241"/>
        <v>TF-42</v>
      </c>
      <c r="E308" s="47" t="s">
        <v>65</v>
      </c>
      <c r="F308" s="104">
        <f>MAX(TREND(CHOOSE({1;2},F$62,F$32),CHOOSE({1;2},$Q$62,$R$32),$C308)*(1+$G$19),0)</f>
        <v>617.13582293364971</v>
      </c>
      <c r="G308" s="105">
        <f>F308</f>
        <v>617.13582293364971</v>
      </c>
      <c r="H308" s="105">
        <f t="shared" ref="H308:K308" si="294">G308</f>
        <v>617.13582293364971</v>
      </c>
      <c r="I308" s="105">
        <f t="shared" si="294"/>
        <v>617.13582293364971</v>
      </c>
      <c r="J308" s="105">
        <f t="shared" si="294"/>
        <v>617.13582293364971</v>
      </c>
      <c r="K308" s="105">
        <f t="shared" si="294"/>
        <v>617.13582293364971</v>
      </c>
      <c r="L308" s="105">
        <f t="shared" ref="L308" si="295">L$32</f>
        <v>0</v>
      </c>
      <c r="M308" s="105">
        <f>K308</f>
        <v>617.13582293364971</v>
      </c>
      <c r="N308" s="105">
        <f>M308</f>
        <v>617.13582293364971</v>
      </c>
      <c r="O308" s="106">
        <f t="shared" si="290"/>
        <v>617.13582293364971</v>
      </c>
      <c r="P308" s="106">
        <f t="shared" si="291"/>
        <v>617.13582293364971</v>
      </c>
      <c r="Q308" s="107">
        <f t="shared" si="292"/>
        <v>617.13582293364971</v>
      </c>
      <c r="R308" s="118">
        <f>FORECAST(C308,$I$11:$O$11,$I$5:$O$5)</f>
        <v>15.166666666666666</v>
      </c>
    </row>
    <row r="309" spans="3:18" ht="15.75">
      <c r="C309" s="93">
        <f>ROUND(C303+0.1,2)</f>
        <v>4.3</v>
      </c>
      <c r="D309" s="95" t="str">
        <f t="shared" si="241"/>
        <v>MT-43</v>
      </c>
      <c r="E309" s="42" t="s">
        <v>55</v>
      </c>
      <c r="F309" s="64">
        <f>MAX(TREND(CHOOSE({1;2},F$35,F$43),CHOOSE({1;2},$R$35,$R$43),$C309)*(1+$G$19),0)</f>
        <v>614.46919543261004</v>
      </c>
      <c r="G309" s="65">
        <f>MAX(TREND(CHOOSE({1;2},G$35,G$43),CHOOSE({1;2},$R$35,$R$43),$C309)*(1+$G$19),0)</f>
        <v>622.56545707480257</v>
      </c>
      <c r="H309" s="65">
        <f>MAX(TREND(CHOOSE({1;2},H$35,H$43),CHOOSE({1;2},$R$35,$R$43),$C309)*(1+$G$19),0)</f>
        <v>623.90498362011499</v>
      </c>
      <c r="I309" s="65">
        <f>MAX(TREND(CHOOSE({1;2},I$35,I$43),CHOOSE({1;2},$R$35,$R$43),$C309)*(1+$G$19),0)</f>
        <v>630.15696758033118</v>
      </c>
      <c r="J309" s="65">
        <f>MAX(TREND(CHOOSE({1;2},J$35,J$43),CHOOSE({1;2},$R$35,$R$43),$C309)*(1+$G$19),0)</f>
        <v>616.49737997368868</v>
      </c>
      <c r="K309" s="65">
        <f>MAX(TREND(CHOOSE({1;2},K$35,K$43),CHOOSE({1;2},$R$35,$R$43),$C309)*(1+$G$19),0)</f>
        <v>598.14231971532365</v>
      </c>
      <c r="L309" s="65">
        <f>MAX(TREND(CHOOSE({1;2},L$35,L$43),CHOOSE({1;2},$R$35,$R$43),$C309)*(1+$G$19),0)</f>
        <v>592.30801390577108</v>
      </c>
      <c r="M309" s="65">
        <f>MAX(TREND(CHOOSE({1;2},M$35,M$43),CHOOSE({1;2},$R$35,$R$43),$C309)*(1+$G$19),0)</f>
        <v>651.10637691086129</v>
      </c>
      <c r="N309" s="65">
        <f>MAX(TREND(CHOOSE({1;2},N$35,N$43),CHOOSE({1;2},$R$35,$R$43),$C309)*(1+$G$19),0)</f>
        <v>639.04935352489269</v>
      </c>
      <c r="O309" s="66">
        <f>N309</f>
        <v>639.04935352489269</v>
      </c>
      <c r="P309" s="66">
        <f>O309</f>
        <v>639.04935352489269</v>
      </c>
      <c r="Q309" s="67">
        <f>F309</f>
        <v>614.46919543261004</v>
      </c>
      <c r="R309" s="115">
        <f>FORECAST(C309,$I$7:$O$7,$I$5:$O$5)</f>
        <v>6.0299999999999994</v>
      </c>
    </row>
    <row r="310" spans="3:18" ht="15.75">
      <c r="C310" s="97">
        <f>C309</f>
        <v>4.3</v>
      </c>
      <c r="D310" s="95" t="str">
        <f t="shared" si="241"/>
        <v>HT-43</v>
      </c>
      <c r="E310" s="42" t="s">
        <v>57</v>
      </c>
      <c r="F310" s="64">
        <f>MAX(TREND(CHOOSE({1;2},F$36,F$44),CHOOSE({1;2},$R$35,$R$43),$C310)*(1+$G$19),0)</f>
        <v>493.53096494298256</v>
      </c>
      <c r="G310" s="65">
        <f>MAX(TREND(CHOOSE({1;2},G$36,G$44),CHOOSE({1;2},$R$35,$R$43),$C310)*(1+$G$19),0)</f>
        <v>494.54642096915308</v>
      </c>
      <c r="H310" s="65">
        <f>MAX(TREND(CHOOSE({1;2},H$36,H$44),CHOOSE({1;2},$R$35,$R$43),$C310)*(1+$G$19),0)</f>
        <v>494.96977817095836</v>
      </c>
      <c r="I310" s="65">
        <f>MAX(TREND(CHOOSE({1;2},I$36,I$44),CHOOSE({1;2},$R$35,$R$43),$C310)*(1+$G$19),0)</f>
        <v>475.31204411884278</v>
      </c>
      <c r="J310" s="65">
        <f>MAX(TREND(CHOOSE({1;2},J$36,J$44),CHOOSE({1;2},$R$35,$R$43),$C310)*(1+$G$19),0)</f>
        <v>494.64054201129545</v>
      </c>
      <c r="K310" s="65">
        <f>MAX(TREND(CHOOSE({1;2},K$36,K$44),CHOOSE({1;2},$R$35,$R$43),$C310)*(1+$G$19),0)</f>
        <v>494.96977817095836</v>
      </c>
      <c r="L310" s="65">
        <f>MAX(TREND(CHOOSE({1;2},L$36,L$44),CHOOSE({1;2},$R$35,$R$43),$C310)*(1+$G$19),0)</f>
        <v>494.96977817095853</v>
      </c>
      <c r="M310" s="65">
        <f>MAX(TREND(CHOOSE({1;2},M$36,M$44),CHOOSE({1;2},$R$35,$R$43),$C310)*(1+$G$19),0)</f>
        <v>494.96977817095836</v>
      </c>
      <c r="N310" s="65">
        <f>MAX(TREND(CHOOSE({1;2},N$36,N$44),CHOOSE({1;2},$R$35,$R$43),$C310)*(1+$G$19),0)</f>
        <v>494.96977817095842</v>
      </c>
      <c r="O310" s="66">
        <f t="shared" ref="O310:O314" si="296">N310</f>
        <v>494.96977817095842</v>
      </c>
      <c r="P310" s="66">
        <f t="shared" ref="P310:P314" si="297">O310</f>
        <v>494.96977817095842</v>
      </c>
      <c r="Q310" s="67">
        <f t="shared" ref="Q310:Q314" si="298">F310</f>
        <v>493.53096494298256</v>
      </c>
      <c r="R310" s="117">
        <f>FORECAST(C310,$I$6:$O$6,$I$5:$O$5)</f>
        <v>4.8239999999999998</v>
      </c>
    </row>
    <row r="311" spans="3:18" ht="15.75">
      <c r="C311" s="97">
        <f t="shared" ref="C311:C314" si="299">C310</f>
        <v>4.3</v>
      </c>
      <c r="D311" s="95" t="str">
        <f t="shared" si="241"/>
        <v>RH-43</v>
      </c>
      <c r="E311" s="42" t="s">
        <v>59</v>
      </c>
      <c r="F311" s="64">
        <f>MAX(TREND(CHOOSE({1;2},F$37,F$45),CHOOSE({1;2},$R$35,$R$43),$C311)*(1+$G$19),0)</f>
        <v>493.5181242718283</v>
      </c>
      <c r="G311" s="65">
        <f>MAX(TREND(CHOOSE({1;2},G$37,G$45),CHOOSE({1;2},$R$35,$R$43),$C311)*(1+$G$19),0)</f>
        <v>310.39513849568908</v>
      </c>
      <c r="H311" s="65">
        <f>MAX(TREND(CHOOSE({1;2},H$37,H$45),CHOOSE({1;2},$R$35,$R$43),$C311)*(1+$G$19),0)</f>
        <v>305.64860068832058</v>
      </c>
      <c r="I311" s="65">
        <f>MAX(TREND(CHOOSE({1;2},I$37,I$45),CHOOSE({1;2},$R$35,$R$43),$C311)*(1+$G$19),0)</f>
        <v>299.26485625201957</v>
      </c>
      <c r="J311" s="65">
        <f>MAX(TREND(CHOOSE({1;2},J$37,J$45),CHOOSE({1;2},$R$35,$R$43),$C311)*(1+$G$19),0)</f>
        <v>301.45295623904991</v>
      </c>
      <c r="K311" s="65">
        <f>MAX(TREND(CHOOSE({1;2},K$37,K$45),CHOOSE({1;2},$R$35,$R$43),$C311)*(1+$G$19),0)</f>
        <v>300.5719900433449</v>
      </c>
      <c r="L311" s="65">
        <f>MAX(TREND(CHOOSE({1;2},L$37,L$45),CHOOSE({1;2},$R$35,$R$43),$C311)*(1+$G$19),0)</f>
        <v>296.26264206428351</v>
      </c>
      <c r="M311" s="65">
        <f>MAX(TREND(CHOOSE({1;2},M$37,M$45),CHOOSE({1;2},$R$35,$R$43),$C311)*(1+$G$19),0)</f>
        <v>296.26264206428351</v>
      </c>
      <c r="N311" s="65">
        <f>MAX(TREND(CHOOSE({1;2},N$37,N$45),CHOOSE({1;2},$R$35,$R$43),$C311)*(1+$G$19),0)</f>
        <v>296.26264206428351</v>
      </c>
      <c r="O311" s="66">
        <f t="shared" si="296"/>
        <v>296.26264206428351</v>
      </c>
      <c r="P311" s="66">
        <f t="shared" si="297"/>
        <v>296.26264206428351</v>
      </c>
      <c r="Q311" s="67">
        <f t="shared" si="298"/>
        <v>493.5181242718283</v>
      </c>
      <c r="R311" s="117">
        <f>FORECAST(C311,$I$8:$O$8,$I$5:$O$5)</f>
        <v>16.056000000000001</v>
      </c>
    </row>
    <row r="312" spans="3:18" ht="15.75">
      <c r="C312" s="97">
        <f t="shared" si="299"/>
        <v>4.3</v>
      </c>
      <c r="D312" s="95" t="str">
        <f t="shared" si="241"/>
        <v>LA-43</v>
      </c>
      <c r="E312" s="42" t="s">
        <v>61</v>
      </c>
      <c r="F312" s="64">
        <f>MAX(TREND(CHOOSE({1;2},F$38,F$46),CHOOSE({1;2},$R$35,$R$43),$C312)*(1+$G$19),0)</f>
        <v>1616.5238939541691</v>
      </c>
      <c r="G312" s="65">
        <f>MAX(TREND(CHOOSE({1;2},G$38,G$46),CHOOSE({1;2},$R$35,$R$43),$C312)*(1+$G$19),0)</f>
        <v>1624.5206968861928</v>
      </c>
      <c r="H312" s="65">
        <f>MAX(TREND(CHOOSE({1;2},H$38,H$46),CHOOSE({1;2},$R$35,$R$43),$C312)*(1+$G$19),0)</f>
        <v>1619.4054174211662</v>
      </c>
      <c r="I312" s="65">
        <f>MAX(TREND(CHOOSE({1;2},I$38,I$46),CHOOSE({1;2},$R$35,$R$43),$C312)*(1+$G$19),0)</f>
        <v>1614.9209499959734</v>
      </c>
      <c r="J312" s="65">
        <f>MAX(TREND(CHOOSE({1;2},J$38,J$46),CHOOSE({1;2},$R$35,$R$43),$C312)*(1+$G$19),0)</f>
        <v>1623.6850872517762</v>
      </c>
      <c r="K312" s="65">
        <f>MAX(TREND(CHOOSE({1;2},K$38,K$46),CHOOSE({1;2},$R$35,$R$43),$C312)*(1+$G$19),0)</f>
        <v>1629.2134772750117</v>
      </c>
      <c r="L312" s="65">
        <f>MAX(TREND(CHOOSE({1;2},L$38,L$46),CHOOSE({1;2},$R$35,$R$43),$C312)*(1+$G$19),0)</f>
        <v>1621.4744489825505</v>
      </c>
      <c r="M312" s="65">
        <f>MAX(TREND(CHOOSE({1;2},M$38,M$46),CHOOSE({1;2},$R$35,$R$43),$C312)*(1+$G$19),0)</f>
        <v>1616.7770583115819</v>
      </c>
      <c r="N312" s="65">
        <f>MAX(TREND(CHOOSE({1;2},N$38,N$46),CHOOSE({1;2},$R$35,$R$43),$C312)*(1+$G$19),0)</f>
        <v>1652.7018829583601</v>
      </c>
      <c r="O312" s="66">
        <f t="shared" si="296"/>
        <v>1652.7018829583601</v>
      </c>
      <c r="P312" s="66">
        <f t="shared" si="297"/>
        <v>1652.7018829583601</v>
      </c>
      <c r="Q312" s="67">
        <f t="shared" si="298"/>
        <v>1616.5238939541691</v>
      </c>
      <c r="R312" s="117">
        <f>FORECAST(C312,$I$10:$O$10,$I$5:$O$5)</f>
        <v>3.9491000000000005</v>
      </c>
    </row>
    <row r="313" spans="3:18" ht="15.75">
      <c r="C313" s="97">
        <f t="shared" si="299"/>
        <v>4.3</v>
      </c>
      <c r="D313" s="95" t="str">
        <f t="shared" si="241"/>
        <v>EM-43</v>
      </c>
      <c r="E313" s="42" t="s">
        <v>63</v>
      </c>
      <c r="F313" s="64">
        <f>MAX(TREND(CHOOSE({1;2},F$39,F$47),CHOOSE({1;2},$R$35,$R$43),$C313)*(1+$G$19),0)</f>
        <v>1630.383673725298</v>
      </c>
      <c r="G313" s="65">
        <f>MAX(TREND(CHOOSE({1;2},G$39,G$47),CHOOSE({1;2},$R$35,$R$43),$C313)*(1+$G$19),0)</f>
        <v>1624.1569675150108</v>
      </c>
      <c r="H313" s="65">
        <f>MAX(TREND(CHOOSE({1;2},H$39,H$47),CHOOSE({1;2},$R$35,$R$43),$C313)*(1+$G$19),0)</f>
        <v>1629.6000421213439</v>
      </c>
      <c r="I313" s="65">
        <f>MAX(TREND(CHOOSE({1;2},I$39,I$47),CHOOSE({1;2},$R$35,$R$43),$C313)*(1+$G$19),0)</f>
        <v>1634.7876650671153</v>
      </c>
      <c r="J313" s="65">
        <f>MAX(TREND(CHOOSE({1;2},J$39,J$47),CHOOSE({1;2},$R$35,$R$43),$C313)*(1+$G$19),0)</f>
        <v>1588.6589636507158</v>
      </c>
      <c r="K313" s="65">
        <f>MAX(TREND(CHOOSE({1;2},K$39,K$47),CHOOSE({1;2},$R$35,$R$43),$C313)*(1+$G$19),0)</f>
        <v>1607.4555918406072</v>
      </c>
      <c r="L313" s="65">
        <f>MAX(TREND(CHOOSE({1;2},L$39,L$47),CHOOSE({1;2},$R$35,$R$43),$C313)*(1+$G$19),0)</f>
        <v>1557.3683803346819</v>
      </c>
      <c r="M313" s="65">
        <f>MAX(TREND(CHOOSE({1;2},M$39,M$47),CHOOSE({1;2},$R$35,$R$43),$C313)*(1+$G$19),0)</f>
        <v>1617.6461270861587</v>
      </c>
      <c r="N313" s="65">
        <f>MAX(TREND(CHOOSE({1;2},N$39,N$47),CHOOSE({1;2},$R$35,$R$43),$C313)*(1+$G$19),0)</f>
        <v>1742.1622580706676</v>
      </c>
      <c r="O313" s="66">
        <f t="shared" si="296"/>
        <v>1742.1622580706676</v>
      </c>
      <c r="P313" s="66">
        <f t="shared" si="297"/>
        <v>1742.1622580706676</v>
      </c>
      <c r="Q313" s="67">
        <f t="shared" si="298"/>
        <v>1630.383673725298</v>
      </c>
      <c r="R313" s="117">
        <f>FORECAST(C313,$I$9:$O$9,$I$5:$O$5)</f>
        <v>4.1465550000000002</v>
      </c>
    </row>
    <row r="314" spans="3:18" ht="15.75">
      <c r="C314" s="98">
        <f t="shared" si="299"/>
        <v>4.3</v>
      </c>
      <c r="D314" s="96" t="str">
        <f t="shared" si="241"/>
        <v>TF-43</v>
      </c>
      <c r="E314" s="47" t="s">
        <v>65</v>
      </c>
      <c r="F314" s="104">
        <f>MAX(TREND(CHOOSE({1;2},F$62,F$32),CHOOSE({1;2},$Q$62,$R$32),$C314)*(1+$G$19),0)</f>
        <v>631.82953300349845</v>
      </c>
      <c r="G314" s="105">
        <f>F314</f>
        <v>631.82953300349845</v>
      </c>
      <c r="H314" s="105">
        <f t="shared" ref="H314:K314" si="300">G314</f>
        <v>631.82953300349845</v>
      </c>
      <c r="I314" s="105">
        <f t="shared" si="300"/>
        <v>631.82953300349845</v>
      </c>
      <c r="J314" s="105">
        <f t="shared" si="300"/>
        <v>631.82953300349845</v>
      </c>
      <c r="K314" s="105">
        <f t="shared" si="300"/>
        <v>631.82953300349845</v>
      </c>
      <c r="L314" s="105">
        <f t="shared" ref="L314" si="301">L$32</f>
        <v>0</v>
      </c>
      <c r="M314" s="105">
        <f>K314</f>
        <v>631.82953300349845</v>
      </c>
      <c r="N314" s="105">
        <f>M314</f>
        <v>631.82953300349845</v>
      </c>
      <c r="O314" s="106">
        <f t="shared" si="296"/>
        <v>631.82953300349845</v>
      </c>
      <c r="P314" s="106">
        <f t="shared" si="297"/>
        <v>631.82953300349845</v>
      </c>
      <c r="Q314" s="107">
        <f t="shared" si="298"/>
        <v>631.82953300349845</v>
      </c>
      <c r="R314" s="118">
        <f>FORECAST(C314,$I$11:$O$11,$I$5:$O$5)</f>
        <v>15.249999999999998</v>
      </c>
    </row>
    <row r="315" spans="3:18" ht="15.75">
      <c r="C315" s="93">
        <f>ROUND(C309+0.1,2)</f>
        <v>4.4000000000000004</v>
      </c>
      <c r="D315" s="95" t="str">
        <f t="shared" si="241"/>
        <v>MT-44</v>
      </c>
      <c r="E315" s="42" t="s">
        <v>55</v>
      </c>
      <c r="F315" s="64">
        <f>MAX(TREND(CHOOSE({1;2},F$35,F$43),CHOOSE({1;2},$R$35,$R$43),$C315)*(1+$G$19),0)</f>
        <v>623.79627303697293</v>
      </c>
      <c r="G315" s="65">
        <f>MAX(TREND(CHOOSE({1;2},G$35,G$43),CHOOSE({1;2},$R$35,$R$43),$C315)*(1+$G$19),0)</f>
        <v>633.1400939344054</v>
      </c>
      <c r="H315" s="65">
        <f>MAX(TREND(CHOOSE({1;2},H$35,H$43),CHOOSE({1;2},$R$35,$R$43),$C315)*(1+$G$19),0)</f>
        <v>634.24106811512661</v>
      </c>
      <c r="I315" s="65">
        <f>MAX(TREND(CHOOSE({1;2},I$35,I$43),CHOOSE({1;2},$R$35,$R$43),$C315)*(1+$G$19),0)</f>
        <v>641.47917457412564</v>
      </c>
      <c r="J315" s="65">
        <f>MAX(TREND(CHOOSE({1;2},J$35,J$43),CHOOSE({1;2},$R$35,$R$43),$C315)*(1+$G$19),0)</f>
        <v>627.12293570978841</v>
      </c>
      <c r="K315" s="65">
        <f>MAX(TREND(CHOOSE({1;2},K$35,K$43),CHOOSE({1;2},$R$35,$R$43),$C315)*(1+$G$19),0)</f>
        <v>607.75167173418174</v>
      </c>
      <c r="L315" s="65">
        <f>MAX(TREND(CHOOSE({1;2},L$35,L$43),CHOOSE({1;2},$R$35,$R$43),$C315)*(1+$G$19),0)</f>
        <v>601.57532498480259</v>
      </c>
      <c r="M315" s="65">
        <f>MAX(TREND(CHOOSE({1;2},M$35,M$43),CHOOSE({1;2},$R$35,$R$43),$C315)*(1+$G$19),0)</f>
        <v>663.39776343469873</v>
      </c>
      <c r="N315" s="65">
        <f>MAX(TREND(CHOOSE({1;2},N$35,N$43),CHOOSE({1;2},$R$35,$R$43),$C315)*(1+$G$19),0)</f>
        <v>650.79761062928071</v>
      </c>
      <c r="O315" s="66">
        <f>N315</f>
        <v>650.79761062928071</v>
      </c>
      <c r="P315" s="66">
        <f>O315</f>
        <v>650.79761062928071</v>
      </c>
      <c r="Q315" s="67">
        <f>F315</f>
        <v>623.79627303697293</v>
      </c>
      <c r="R315" s="115">
        <f>FORECAST(C315,$I$7:$O$7,$I$5:$O$5)</f>
        <v>6.0399999999999991</v>
      </c>
    </row>
    <row r="316" spans="3:18" ht="15.75">
      <c r="C316" s="97">
        <f>C315</f>
        <v>4.4000000000000004</v>
      </c>
      <c r="D316" s="95" t="str">
        <f t="shared" si="241"/>
        <v>HT-44</v>
      </c>
      <c r="E316" s="42" t="s">
        <v>57</v>
      </c>
      <c r="F316" s="64">
        <f>MAX(TREND(CHOOSE({1;2},F$36,F$44),CHOOSE({1;2},$R$35,$R$43),$C316)*(1+$G$19),0)</f>
        <v>499.73547431012906</v>
      </c>
      <c r="G316" s="65">
        <f>MAX(TREND(CHOOSE({1;2},G$36,G$44),CHOOSE({1;2},$R$35,$R$43),$C316)*(1+$G$19),0)</f>
        <v>500.87786233957087</v>
      </c>
      <c r="H316" s="65">
        <f>MAX(TREND(CHOOSE({1;2},H$36,H$44),CHOOSE({1;2},$R$35,$R$43),$C316)*(1+$G$19),0)</f>
        <v>501.35413919160186</v>
      </c>
      <c r="I316" s="65">
        <f>MAX(TREND(CHOOSE({1;2},I$36,I$44),CHOOSE({1;2},$R$35,$R$43),$C316)*(1+$G$19),0)</f>
        <v>479.2391883829718</v>
      </c>
      <c r="J316" s="65">
        <f>MAX(TREND(CHOOSE({1;2},J$36,J$44),CHOOSE({1;2},$R$35,$R$43),$C316)*(1+$G$19),0)</f>
        <v>500.98374851198116</v>
      </c>
      <c r="K316" s="65">
        <f>MAX(TREND(CHOOSE({1;2},K$36,K$44),CHOOSE({1;2},$R$35,$R$43),$C316)*(1+$G$19),0)</f>
        <v>501.35413919160186</v>
      </c>
      <c r="L316" s="65">
        <f>MAX(TREND(CHOOSE({1;2},L$36,L$44),CHOOSE({1;2},$R$35,$R$43),$C316)*(1+$G$19),0)</f>
        <v>501.35413919160197</v>
      </c>
      <c r="M316" s="65">
        <f>MAX(TREND(CHOOSE({1;2},M$36,M$44),CHOOSE({1;2},$R$35,$R$43),$C316)*(1+$G$19),0)</f>
        <v>501.35413919160186</v>
      </c>
      <c r="N316" s="65">
        <f>MAX(TREND(CHOOSE({1;2},N$36,N$44),CHOOSE({1;2},$R$35,$R$43),$C316)*(1+$G$19),0)</f>
        <v>501.35413919160197</v>
      </c>
      <c r="O316" s="66">
        <f t="shared" ref="O316:O320" si="302">N316</f>
        <v>501.35413919160197</v>
      </c>
      <c r="P316" s="66">
        <f t="shared" ref="P316:P320" si="303">O316</f>
        <v>501.35413919160197</v>
      </c>
      <c r="Q316" s="67">
        <f t="shared" ref="Q316:Q320" si="304">F316</f>
        <v>499.73547431012906</v>
      </c>
      <c r="R316" s="117">
        <f>FORECAST(C316,$I$6:$O$6,$I$5:$O$5)</f>
        <v>4.8319999999999999</v>
      </c>
    </row>
    <row r="317" spans="3:18" ht="15.75">
      <c r="C317" s="97">
        <f t="shared" ref="C317:C320" si="305">C316</f>
        <v>4.4000000000000004</v>
      </c>
      <c r="D317" s="95" t="str">
        <f t="shared" si="241"/>
        <v>RH-44</v>
      </c>
      <c r="E317" s="42" t="s">
        <v>59</v>
      </c>
      <c r="F317" s="64">
        <f>MAX(TREND(CHOOSE({1;2},F$37,F$45),CHOOSE({1;2},$R$35,$R$43),$C317)*(1+$G$19),0)</f>
        <v>555.20788980580687</v>
      </c>
      <c r="G317" s="65">
        <f>MAX(TREND(CHOOSE({1;2},G$37,G$45),CHOOSE({1;2},$R$35,$R$43),$C317)*(1+$G$19),0)</f>
        <v>349.19453080765066</v>
      </c>
      <c r="H317" s="65">
        <f>MAX(TREND(CHOOSE({1;2},H$37,H$45),CHOOSE({1;2},$R$35,$R$43),$C317)*(1+$G$19),0)</f>
        <v>343.85467577436066</v>
      </c>
      <c r="I317" s="65">
        <f>MAX(TREND(CHOOSE({1;2},I$37,I$45),CHOOSE({1;2},$R$35,$R$43),$C317)*(1+$G$19),0)</f>
        <v>336.67296328352211</v>
      </c>
      <c r="J317" s="65">
        <f>MAX(TREND(CHOOSE({1;2},J$37,J$45),CHOOSE({1;2},$R$35,$R$43),$C317)*(1+$G$19),0)</f>
        <v>339.13457576893143</v>
      </c>
      <c r="K317" s="65">
        <f>MAX(TREND(CHOOSE({1;2},K$37,K$45),CHOOSE({1;2},$R$35,$R$43),$C317)*(1+$G$19),0)</f>
        <v>338.14348879876331</v>
      </c>
      <c r="L317" s="65">
        <f>MAX(TREND(CHOOSE({1;2},L$37,L$45),CHOOSE({1;2},$R$35,$R$43),$C317)*(1+$G$19),0)</f>
        <v>333.29547232231909</v>
      </c>
      <c r="M317" s="65">
        <f>MAX(TREND(CHOOSE({1;2},M$37,M$45),CHOOSE({1;2},$R$35,$R$43),$C317)*(1+$G$19),0)</f>
        <v>333.29547232231909</v>
      </c>
      <c r="N317" s="65">
        <f>MAX(TREND(CHOOSE({1;2},N$37,N$45),CHOOSE({1;2},$R$35,$R$43),$C317)*(1+$G$19),0)</f>
        <v>333.29547232231909</v>
      </c>
      <c r="O317" s="66">
        <f t="shared" si="302"/>
        <v>333.29547232231909</v>
      </c>
      <c r="P317" s="66">
        <f t="shared" si="303"/>
        <v>333.29547232231909</v>
      </c>
      <c r="Q317" s="67">
        <f t="shared" si="304"/>
        <v>555.20788980580687</v>
      </c>
      <c r="R317" s="117">
        <f>FORECAST(C317,$I$8:$O$8,$I$5:$O$5)</f>
        <v>16.074666666666669</v>
      </c>
    </row>
    <row r="318" spans="3:18" ht="15.75">
      <c r="C318" s="97">
        <f t="shared" si="305"/>
        <v>4.4000000000000004</v>
      </c>
      <c r="D318" s="95" t="str">
        <f t="shared" si="241"/>
        <v>LA-44</v>
      </c>
      <c r="E318" s="42" t="s">
        <v>61</v>
      </c>
      <c r="F318" s="64">
        <f>MAX(TREND(CHOOSE({1;2},F$38,F$46),CHOOSE({1;2},$R$35,$R$43),$C318)*(1+$G$19),0)</f>
        <v>1631.9010871052958</v>
      </c>
      <c r="G318" s="65">
        <f>MAX(TREND(CHOOSE({1;2},G$38,G$46),CHOOSE({1;2},$R$35,$R$43),$C318)*(1+$G$19),0)</f>
        <v>1639.923335564353</v>
      </c>
      <c r="H318" s="65">
        <f>MAX(TREND(CHOOSE({1;2},H$38,H$46),CHOOSE({1;2},$R$35,$R$43),$C318)*(1+$G$19),0)</f>
        <v>1634.7920407150227</v>
      </c>
      <c r="I318" s="65">
        <f>MAX(TREND(CHOOSE({1;2},I$38,I$46),CHOOSE({1;2},$R$35,$R$43),$C318)*(1+$G$19),0)</f>
        <v>1630.2927693704696</v>
      </c>
      <c r="J318" s="65">
        <f>MAX(TREND(CHOOSE({1;2},J$38,J$46),CHOOSE({1;2},$R$35,$R$43),$C318)*(1+$G$19),0)</f>
        <v>1639.085172909146</v>
      </c>
      <c r="K318" s="65">
        <f>MAX(TREND(CHOOSE({1;2},K$38,K$46),CHOOSE({1;2},$R$35,$R$43),$C318)*(1+$G$19),0)</f>
        <v>1644.6299973249647</v>
      </c>
      <c r="L318" s="65">
        <f>MAX(TREND(CHOOSE({1;2},L$38,L$46),CHOOSE({1;2},$R$35,$R$43),$C318)*(1+$G$19),0)</f>
        <v>1636.8676616540536</v>
      </c>
      <c r="M318" s="65">
        <f>MAX(TREND(CHOOSE({1;2},M$38,M$46),CHOOSE({1;2},$R$35,$R$43),$C318)*(1+$G$19),0)</f>
        <v>1632.1550918081941</v>
      </c>
      <c r="N318" s="65">
        <f>MAX(TREND(CHOOSE({1;2},N$38,N$46),CHOOSE({1;2},$R$35,$R$43),$C318)*(1+$G$19),0)</f>
        <v>1668.1763863043723</v>
      </c>
      <c r="O318" s="66">
        <f t="shared" si="302"/>
        <v>1668.1763863043723</v>
      </c>
      <c r="P318" s="66">
        <f t="shared" si="303"/>
        <v>1668.1763863043723</v>
      </c>
      <c r="Q318" s="67">
        <f t="shared" si="304"/>
        <v>1631.9010871052958</v>
      </c>
      <c r="R318" s="117">
        <f>FORECAST(C318,$I$10:$O$10,$I$5:$O$5)</f>
        <v>3.9621333333333335</v>
      </c>
    </row>
    <row r="319" spans="3:18" ht="15.75">
      <c r="C319" s="97">
        <f t="shared" si="305"/>
        <v>4.4000000000000004</v>
      </c>
      <c r="D319" s="95" t="str">
        <f t="shared" si="241"/>
        <v>EM-44</v>
      </c>
      <c r="E319" s="42" t="s">
        <v>63</v>
      </c>
      <c r="F319" s="64">
        <f>MAX(TREND(CHOOSE({1;2},F$39,F$47),CHOOSE({1;2},$R$35,$R$43),$C319)*(1+$G$19),0)</f>
        <v>1649.3218357913145</v>
      </c>
      <c r="G319" s="65">
        <f>MAX(TREND(CHOOSE({1;2},G$39,G$47),CHOOSE({1;2},$R$35,$R$43),$C319)*(1+$G$19),0)</f>
        <v>1647.1659890842561</v>
      </c>
      <c r="H319" s="65">
        <f>MAX(TREND(CHOOSE({1;2},H$39,H$47),CHOOSE({1;2},$R$35,$R$43),$C319)*(1+$G$19),0)</f>
        <v>1652.4996964534262</v>
      </c>
      <c r="I319" s="65">
        <f>MAX(TREND(CHOOSE({1;2},I$39,I$47),CHOOSE({1;2},$R$35,$R$43),$C319)*(1+$G$19),0)</f>
        <v>1656.0403772781167</v>
      </c>
      <c r="J319" s="65">
        <f>MAX(TREND(CHOOSE({1;2},J$39,J$47),CHOOSE({1;2},$R$35,$R$43),$C319)*(1+$G$19),0)</f>
        <v>1609.3944305046255</v>
      </c>
      <c r="K319" s="65">
        <f>MAX(TREND(CHOOSE({1;2},K$39,K$47),CHOOSE({1;2},$R$35,$R$43),$C319)*(1+$G$19),0)</f>
        <v>1627.6486946197135</v>
      </c>
      <c r="L319" s="65">
        <f>MAX(TREND(CHOOSE({1;2},L$39,L$47),CHOOSE({1;2},$R$35,$R$43),$C319)*(1+$G$19),0)</f>
        <v>1575.3713782466104</v>
      </c>
      <c r="M319" s="65">
        <f>MAX(TREND(CHOOSE({1;2},M$39,M$47),CHOOSE({1;2},$R$35,$R$43),$C319)*(1+$G$19),0)</f>
        <v>1645.3328637050777</v>
      </c>
      <c r="N319" s="65">
        <f>MAX(TREND(CHOOSE({1;2},N$39,N$47),CHOOSE({1;2},$R$35,$R$43),$C319)*(1+$G$19),0)</f>
        <v>1772.7306935367046</v>
      </c>
      <c r="O319" s="66">
        <f t="shared" si="302"/>
        <v>1772.7306935367046</v>
      </c>
      <c r="P319" s="66">
        <f t="shared" si="303"/>
        <v>1772.7306935367046</v>
      </c>
      <c r="Q319" s="67">
        <f t="shared" si="304"/>
        <v>1649.3218357913145</v>
      </c>
      <c r="R319" s="117">
        <f>FORECAST(C319,$I$9:$O$9,$I$5:$O$5)</f>
        <v>4.1602399999999999</v>
      </c>
    </row>
    <row r="320" spans="3:18" ht="15.75">
      <c r="C320" s="98">
        <f t="shared" si="305"/>
        <v>4.4000000000000004</v>
      </c>
      <c r="D320" s="96" t="str">
        <f t="shared" ref="D320:D383" si="306">LEFT(D314,2)&amp;"-"&amp;TEXT($C320*10,"00")</f>
        <v>TF-44</v>
      </c>
      <c r="E320" s="47" t="s">
        <v>65</v>
      </c>
      <c r="F320" s="104">
        <f>MAX(TREND(CHOOSE({1;2},F$62,F$32),CHOOSE({1;2},$Q$62,$R$32),$C320)*(1+$G$19),0)</f>
        <v>646.52324307334732</v>
      </c>
      <c r="G320" s="105">
        <f>F320</f>
        <v>646.52324307334732</v>
      </c>
      <c r="H320" s="105">
        <f t="shared" ref="H320:K320" si="307">G320</f>
        <v>646.52324307334732</v>
      </c>
      <c r="I320" s="105">
        <f t="shared" si="307"/>
        <v>646.52324307334732</v>
      </c>
      <c r="J320" s="105">
        <f t="shared" si="307"/>
        <v>646.52324307334732</v>
      </c>
      <c r="K320" s="105">
        <f t="shared" si="307"/>
        <v>646.52324307334732</v>
      </c>
      <c r="L320" s="105">
        <f t="shared" ref="L320" si="308">L$32</f>
        <v>0</v>
      </c>
      <c r="M320" s="105">
        <f>K320</f>
        <v>646.52324307334732</v>
      </c>
      <c r="N320" s="105">
        <f>M320</f>
        <v>646.52324307334732</v>
      </c>
      <c r="O320" s="106">
        <f t="shared" si="302"/>
        <v>646.52324307334732</v>
      </c>
      <c r="P320" s="106">
        <f t="shared" si="303"/>
        <v>646.52324307334732</v>
      </c>
      <c r="Q320" s="107">
        <f t="shared" si="304"/>
        <v>646.52324307334732</v>
      </c>
      <c r="R320" s="118">
        <f>FORECAST(C320,$I$11:$O$11,$I$5:$O$5)</f>
        <v>15.333333333333332</v>
      </c>
    </row>
    <row r="321" spans="3:18" ht="15.75">
      <c r="C321" s="93">
        <f>ROUND(C315+0.1,2)</f>
        <v>4.5</v>
      </c>
      <c r="D321" s="95" t="str">
        <f t="shared" si="306"/>
        <v>MT-45</v>
      </c>
      <c r="E321" s="42" t="s">
        <v>55</v>
      </c>
      <c r="F321" s="64">
        <f>MAX(TREND(CHOOSE({1;2},F$35,F$43),CHOOSE({1;2},$R$35,$R$43),$C321)*(1+$G$19),0)</f>
        <v>633.12335064133583</v>
      </c>
      <c r="G321" s="65">
        <f>MAX(TREND(CHOOSE({1;2},G$35,G$43),CHOOSE({1;2},$R$35,$R$43),$C321)*(1+$G$19),0)</f>
        <v>643.71473079400801</v>
      </c>
      <c r="H321" s="65">
        <f>MAX(TREND(CHOOSE({1;2},H$35,H$43),CHOOSE({1;2},$R$35,$R$43),$C321)*(1+$G$19),0)</f>
        <v>644.57715261013811</v>
      </c>
      <c r="I321" s="65">
        <f>MAX(TREND(CHOOSE({1;2},I$35,I$43),CHOOSE({1;2},$R$35,$R$43),$C321)*(1+$G$19),0)</f>
        <v>652.80138156792032</v>
      </c>
      <c r="J321" s="65">
        <f>MAX(TREND(CHOOSE({1;2},J$35,J$43),CHOOSE({1;2},$R$35,$R$43),$C321)*(1+$G$19),0)</f>
        <v>637.74849144588791</v>
      </c>
      <c r="K321" s="65">
        <f>MAX(TREND(CHOOSE({1;2},K$35,K$43),CHOOSE({1;2},$R$35,$R$43),$C321)*(1+$G$19),0)</f>
        <v>617.36102375303972</v>
      </c>
      <c r="L321" s="65">
        <f>MAX(TREND(CHOOSE({1;2},L$35,L$43),CHOOSE({1;2},$R$35,$R$43),$C321)*(1+$G$19),0)</f>
        <v>610.84263606383411</v>
      </c>
      <c r="M321" s="65">
        <f>MAX(TREND(CHOOSE({1;2},M$35,M$43),CHOOSE({1;2},$R$35,$R$43),$C321)*(1+$G$19),0)</f>
        <v>675.68914995853595</v>
      </c>
      <c r="N321" s="65">
        <f>MAX(TREND(CHOOSE({1;2},N$35,N$43),CHOOSE({1;2},$R$35,$R$43),$C321)*(1+$G$19),0)</f>
        <v>662.54586773366862</v>
      </c>
      <c r="O321" s="66">
        <f>N321</f>
        <v>662.54586773366862</v>
      </c>
      <c r="P321" s="66">
        <f>O321</f>
        <v>662.54586773366862</v>
      </c>
      <c r="Q321" s="67">
        <f>F321</f>
        <v>633.12335064133583</v>
      </c>
      <c r="R321" s="115">
        <f>FORECAST(C321,$I$7:$O$7,$I$5:$O$5)</f>
        <v>6.05</v>
      </c>
    </row>
    <row r="322" spans="3:18" ht="15.75">
      <c r="C322" s="97">
        <f>C321</f>
        <v>4.5</v>
      </c>
      <c r="D322" s="95" t="str">
        <f t="shared" si="306"/>
        <v>HT-45</v>
      </c>
      <c r="E322" s="42" t="s">
        <v>57</v>
      </c>
      <c r="F322" s="64">
        <f>MAX(TREND(CHOOSE({1;2},F$36,F$44),CHOOSE({1;2},$R$35,$R$43),$C322)*(1+$G$19),0)</f>
        <v>505.93998367727545</v>
      </c>
      <c r="G322" s="65">
        <f>MAX(TREND(CHOOSE({1;2},G$36,G$44),CHOOSE({1;2},$R$35,$R$43),$C322)*(1+$G$19),0)</f>
        <v>507.20930370998866</v>
      </c>
      <c r="H322" s="65">
        <f>MAX(TREND(CHOOSE({1;2},H$36,H$44),CHOOSE({1;2},$R$35,$R$43),$C322)*(1+$G$19),0)</f>
        <v>507.7385002122453</v>
      </c>
      <c r="I322" s="65">
        <f>MAX(TREND(CHOOSE({1;2},I$36,I$44),CHOOSE({1;2},$R$35,$R$43),$C322)*(1+$G$19),0)</f>
        <v>483.16633264710072</v>
      </c>
      <c r="J322" s="65">
        <f>MAX(TREND(CHOOSE({1;2},J$36,J$44),CHOOSE({1;2},$R$35,$R$43),$C322)*(1+$G$19),0)</f>
        <v>507.32695501266664</v>
      </c>
      <c r="K322" s="65">
        <f>MAX(TREND(CHOOSE({1;2},K$36,K$44),CHOOSE({1;2},$R$35,$R$43),$C322)*(1+$G$19),0)</f>
        <v>507.7385002122453</v>
      </c>
      <c r="L322" s="65">
        <f>MAX(TREND(CHOOSE({1;2},L$36,L$44),CHOOSE({1;2},$R$35,$R$43),$C322)*(1+$G$19),0)</f>
        <v>507.73850021224547</v>
      </c>
      <c r="M322" s="65">
        <f>MAX(TREND(CHOOSE({1;2},M$36,M$44),CHOOSE({1;2},$R$35,$R$43),$C322)*(1+$G$19),0)</f>
        <v>507.73850021224524</v>
      </c>
      <c r="N322" s="65">
        <f>MAX(TREND(CHOOSE({1;2},N$36,N$44),CHOOSE({1;2},$R$35,$R$43),$C322)*(1+$G$19),0)</f>
        <v>507.7385002122453</v>
      </c>
      <c r="O322" s="66">
        <f t="shared" ref="O322:O326" si="309">N322</f>
        <v>507.7385002122453</v>
      </c>
      <c r="P322" s="66">
        <f t="shared" ref="P322:P326" si="310">O322</f>
        <v>507.7385002122453</v>
      </c>
      <c r="Q322" s="67">
        <f t="shared" ref="Q322:Q326" si="311">F322</f>
        <v>505.93998367727545</v>
      </c>
      <c r="R322" s="117">
        <f>FORECAST(C322,$I$6:$O$6,$I$5:$O$5)</f>
        <v>4.84</v>
      </c>
    </row>
    <row r="323" spans="3:18" ht="15.75">
      <c r="C323" s="97">
        <f t="shared" ref="C323:C326" si="312">C322</f>
        <v>4.5</v>
      </c>
      <c r="D323" s="95" t="str">
        <f t="shared" si="306"/>
        <v>RH-45</v>
      </c>
      <c r="E323" s="42" t="s">
        <v>59</v>
      </c>
      <c r="F323" s="64">
        <f>MAX(TREND(CHOOSE({1;2},F$37,F$45),CHOOSE({1;2},$R$35,$R$43),$C323)*(1+$G$19),0)</f>
        <v>616.8976553397855</v>
      </c>
      <c r="G323" s="65">
        <f>MAX(TREND(CHOOSE({1;2},G$37,G$45),CHOOSE({1;2},$R$35,$R$43),$C323)*(1+$G$19),0)</f>
        <v>387.99392311961174</v>
      </c>
      <c r="H323" s="65">
        <f>MAX(TREND(CHOOSE({1;2},H$37,H$45),CHOOSE({1;2},$R$35,$R$43),$C323)*(1+$G$19),0)</f>
        <v>382.06075086040073</v>
      </c>
      <c r="I323" s="65">
        <f>MAX(TREND(CHOOSE({1;2},I$37,I$45),CHOOSE({1;2},$R$35,$R$43),$C323)*(1+$G$19),0)</f>
        <v>374.08107031502442</v>
      </c>
      <c r="J323" s="65">
        <f>MAX(TREND(CHOOSE({1;2},J$37,J$45),CHOOSE({1;2},$R$35,$R$43),$C323)*(1+$G$19),0)</f>
        <v>376.8161952988126</v>
      </c>
      <c r="K323" s="65">
        <f>MAX(TREND(CHOOSE({1;2},K$37,K$45),CHOOSE({1;2},$R$35,$R$43),$C323)*(1+$G$19),0)</f>
        <v>375.71498755418122</v>
      </c>
      <c r="L323" s="65">
        <f>MAX(TREND(CHOOSE({1;2},L$37,L$45),CHOOSE({1;2},$R$35,$R$43),$C323)*(1+$G$19),0)</f>
        <v>370.32830258035438</v>
      </c>
      <c r="M323" s="65">
        <f>MAX(TREND(CHOOSE({1;2},M$37,M$45),CHOOSE({1;2},$R$35,$R$43),$C323)*(1+$G$19),0)</f>
        <v>370.32830258035438</v>
      </c>
      <c r="N323" s="65">
        <f>MAX(TREND(CHOOSE({1;2},N$37,N$45),CHOOSE({1;2},$R$35,$R$43),$C323)*(1+$G$19),0)</f>
        <v>370.32830258035438</v>
      </c>
      <c r="O323" s="66">
        <f t="shared" si="309"/>
        <v>370.32830258035438</v>
      </c>
      <c r="P323" s="66">
        <f t="shared" si="310"/>
        <v>370.32830258035438</v>
      </c>
      <c r="Q323" s="67">
        <f t="shared" si="311"/>
        <v>616.8976553397855</v>
      </c>
      <c r="R323" s="117">
        <f>FORECAST(C323,$I$8:$O$8,$I$5:$O$5)</f>
        <v>16.093333333333337</v>
      </c>
    </row>
    <row r="324" spans="3:18" ht="15.75">
      <c r="C324" s="97">
        <f t="shared" si="312"/>
        <v>4.5</v>
      </c>
      <c r="D324" s="95" t="str">
        <f t="shared" si="306"/>
        <v>LA-45</v>
      </c>
      <c r="E324" s="42" t="s">
        <v>61</v>
      </c>
      <c r="F324" s="64">
        <f>MAX(TREND(CHOOSE({1;2},F$38,F$46),CHOOSE({1;2},$R$35,$R$43),$C324)*(1+$G$19),0)</f>
        <v>1647.2782802564222</v>
      </c>
      <c r="G324" s="65">
        <f>MAX(TREND(CHOOSE({1;2},G$38,G$46),CHOOSE({1;2},$R$35,$R$43),$C324)*(1+$G$19),0)</f>
        <v>1655.3259742425128</v>
      </c>
      <c r="H324" s="65">
        <f>MAX(TREND(CHOOSE({1;2},H$38,H$46),CHOOSE({1;2},$R$35,$R$43),$C324)*(1+$G$19),0)</f>
        <v>1650.1786640088792</v>
      </c>
      <c r="I324" s="65">
        <f>MAX(TREND(CHOOSE({1;2},I$38,I$46),CHOOSE({1;2},$R$35,$R$43),$C324)*(1+$G$19),0)</f>
        <v>1645.6645887449656</v>
      </c>
      <c r="J324" s="65">
        <f>MAX(TREND(CHOOSE({1;2},J$38,J$46),CHOOSE({1;2},$R$35,$R$43),$C324)*(1+$G$19),0)</f>
        <v>1654.4852585665153</v>
      </c>
      <c r="K324" s="65">
        <f>MAX(TREND(CHOOSE({1;2},K$38,K$46),CHOOSE({1;2},$R$35,$R$43),$C324)*(1+$G$19),0)</f>
        <v>1660.0465173749178</v>
      </c>
      <c r="L324" s="65">
        <f>MAX(TREND(CHOOSE({1;2},L$38,L$46),CHOOSE({1;2},$R$35,$R$43),$C324)*(1+$G$19),0)</f>
        <v>1652.2608743255566</v>
      </c>
      <c r="M324" s="65">
        <f>MAX(TREND(CHOOSE({1;2},M$38,M$46),CHOOSE({1;2},$R$35,$R$43),$C324)*(1+$G$19),0)</f>
        <v>1647.5331253048064</v>
      </c>
      <c r="N324" s="65">
        <f>MAX(TREND(CHOOSE({1;2},N$38,N$46),CHOOSE({1;2},$R$35,$R$43),$C324)*(1+$G$19),0)</f>
        <v>1683.6508896503844</v>
      </c>
      <c r="O324" s="66">
        <f t="shared" si="309"/>
        <v>1683.6508896503844</v>
      </c>
      <c r="P324" s="66">
        <f t="shared" si="310"/>
        <v>1683.6508896503844</v>
      </c>
      <c r="Q324" s="67">
        <f t="shared" si="311"/>
        <v>1647.2782802564222</v>
      </c>
      <c r="R324" s="117">
        <f>FORECAST(C324,$I$10:$O$10,$I$5:$O$5)</f>
        <v>3.975166666666667</v>
      </c>
    </row>
    <row r="325" spans="3:18" ht="15.75">
      <c r="C325" s="97">
        <f t="shared" si="312"/>
        <v>4.5</v>
      </c>
      <c r="D325" s="95" t="str">
        <f t="shared" si="306"/>
        <v>EM-45</v>
      </c>
      <c r="E325" s="42" t="s">
        <v>63</v>
      </c>
      <c r="F325" s="64">
        <f>MAX(TREND(CHOOSE({1;2},F$39,F$47),CHOOSE({1;2},$R$35,$R$43),$C325)*(1+$G$19),0)</f>
        <v>1668.2599978573307</v>
      </c>
      <c r="G325" s="65">
        <f>MAX(TREND(CHOOSE({1;2},G$39,G$47),CHOOSE({1;2},$R$35,$R$43),$C325)*(1+$G$19),0)</f>
        <v>1670.1750106535014</v>
      </c>
      <c r="H325" s="65">
        <f>MAX(TREND(CHOOSE({1;2},H$39,H$47),CHOOSE({1;2},$R$35,$R$43),$C325)*(1+$G$19),0)</f>
        <v>1675.3993507855082</v>
      </c>
      <c r="I325" s="65">
        <f>MAX(TREND(CHOOSE({1;2},I$39,I$47),CHOOSE({1;2},$R$35,$R$43),$C325)*(1+$G$19),0)</f>
        <v>1677.2930894891178</v>
      </c>
      <c r="J325" s="65">
        <f>MAX(TREND(CHOOSE({1;2},J$39,J$47),CHOOSE({1;2},$R$35,$R$43),$C325)*(1+$G$19),0)</f>
        <v>1630.1298973585353</v>
      </c>
      <c r="K325" s="65">
        <f>MAX(TREND(CHOOSE({1;2},K$39,K$47),CHOOSE({1;2},$R$35,$R$43),$C325)*(1+$G$19),0)</f>
        <v>1647.8417973988201</v>
      </c>
      <c r="L325" s="65">
        <f>MAX(TREND(CHOOSE({1;2},L$39,L$47),CHOOSE({1;2},$R$35,$R$43),$C325)*(1+$G$19),0)</f>
        <v>1593.374376158539</v>
      </c>
      <c r="M325" s="65">
        <f>MAX(TREND(CHOOSE({1;2},M$39,M$47),CHOOSE({1;2},$R$35,$R$43),$C325)*(1+$G$19),0)</f>
        <v>1673.0196003239962</v>
      </c>
      <c r="N325" s="65">
        <f>MAX(TREND(CHOOSE({1;2},N$39,N$47),CHOOSE({1;2},$R$35,$R$43),$C325)*(1+$G$19),0)</f>
        <v>1803.299129002741</v>
      </c>
      <c r="O325" s="66">
        <f t="shared" si="309"/>
        <v>1803.299129002741</v>
      </c>
      <c r="P325" s="66">
        <f t="shared" si="310"/>
        <v>1803.299129002741</v>
      </c>
      <c r="Q325" s="67">
        <f t="shared" si="311"/>
        <v>1668.2599978573307</v>
      </c>
      <c r="R325" s="117">
        <f>FORECAST(C325,$I$9:$O$9,$I$5:$O$5)</f>
        <v>4.1739250000000006</v>
      </c>
    </row>
    <row r="326" spans="3:18" ht="15.75">
      <c r="C326" s="98">
        <f t="shared" si="312"/>
        <v>4.5</v>
      </c>
      <c r="D326" s="96" t="str">
        <f t="shared" si="306"/>
        <v>TF-45</v>
      </c>
      <c r="E326" s="47" t="s">
        <v>65</v>
      </c>
      <c r="F326" s="104">
        <f>MAX(TREND(CHOOSE({1;2},F$62,F$32),CHOOSE({1;2},$Q$62,$R$32),$C326)*(1+$G$19),0)</f>
        <v>661.21695314319606</v>
      </c>
      <c r="G326" s="105">
        <f>F326</f>
        <v>661.21695314319606</v>
      </c>
      <c r="H326" s="105">
        <f t="shared" ref="H326:K326" si="313">G326</f>
        <v>661.21695314319606</v>
      </c>
      <c r="I326" s="105">
        <f t="shared" si="313"/>
        <v>661.21695314319606</v>
      </c>
      <c r="J326" s="105">
        <f t="shared" si="313"/>
        <v>661.21695314319606</v>
      </c>
      <c r="K326" s="105">
        <f t="shared" si="313"/>
        <v>661.21695314319606</v>
      </c>
      <c r="L326" s="105">
        <f t="shared" ref="L326" si="314">L$32</f>
        <v>0</v>
      </c>
      <c r="M326" s="105">
        <f>K326</f>
        <v>661.21695314319606</v>
      </c>
      <c r="N326" s="105">
        <f>M326</f>
        <v>661.21695314319606</v>
      </c>
      <c r="O326" s="106">
        <f t="shared" si="309"/>
        <v>661.21695314319606</v>
      </c>
      <c r="P326" s="106">
        <f t="shared" si="310"/>
        <v>661.21695314319606</v>
      </c>
      <c r="Q326" s="107">
        <f t="shared" si="311"/>
        <v>661.21695314319606</v>
      </c>
      <c r="R326" s="118">
        <f>FORECAST(C326,$I$11:$O$11,$I$5:$O$5)</f>
        <v>15.416666666666666</v>
      </c>
    </row>
    <row r="327" spans="3:18" ht="15.75">
      <c r="C327" s="93">
        <f>ROUND(C321+0.1,2)</f>
        <v>4.5999999999999996</v>
      </c>
      <c r="D327" s="95" t="str">
        <f t="shared" si="306"/>
        <v>MT-46</v>
      </c>
      <c r="E327" s="42" t="s">
        <v>55</v>
      </c>
      <c r="F327" s="64">
        <f>MAX(TREND(CHOOSE({1;2},F$35,F$43),CHOOSE({1;2},$R$35,$R$43),$C327)*(1+$G$19),0)</f>
        <v>642.45042824569862</v>
      </c>
      <c r="G327" s="65">
        <f>MAX(TREND(CHOOSE({1;2},G$35,G$43),CHOOSE({1;2},$R$35,$R$43),$C327)*(1+$G$19),0)</f>
        <v>654.28936765361061</v>
      </c>
      <c r="H327" s="65">
        <f>MAX(TREND(CHOOSE({1;2},H$35,H$43),CHOOSE({1;2},$R$35,$R$43),$C327)*(1+$G$19),0)</f>
        <v>654.91323710514973</v>
      </c>
      <c r="I327" s="65">
        <f>MAX(TREND(CHOOSE({1;2},I$35,I$43),CHOOSE({1;2},$R$35,$R$43),$C327)*(1+$G$19),0)</f>
        <v>664.12358856171488</v>
      </c>
      <c r="J327" s="65">
        <f>MAX(TREND(CHOOSE({1;2},J$35,J$43),CHOOSE({1;2},$R$35,$R$43),$C327)*(1+$G$19),0)</f>
        <v>648.37404718198752</v>
      </c>
      <c r="K327" s="65">
        <f>MAX(TREND(CHOOSE({1;2},K$35,K$43),CHOOSE({1;2},$R$35,$R$43),$C327)*(1+$G$19),0)</f>
        <v>626.97037577189769</v>
      </c>
      <c r="L327" s="65">
        <f>MAX(TREND(CHOOSE({1;2},L$35,L$43),CHOOSE({1;2},$R$35,$R$43),$C327)*(1+$G$19),0)</f>
        <v>620.10994714286551</v>
      </c>
      <c r="M327" s="65">
        <f>MAX(TREND(CHOOSE({1;2},M$35,M$43),CHOOSE({1;2},$R$35,$R$43),$C327)*(1+$G$19),0)</f>
        <v>687.98053648237328</v>
      </c>
      <c r="N327" s="65">
        <f>MAX(TREND(CHOOSE({1;2},N$35,N$43),CHOOSE({1;2},$R$35,$R$43),$C327)*(1+$G$19),0)</f>
        <v>674.29412483805652</v>
      </c>
      <c r="O327" s="66">
        <f>N327</f>
        <v>674.29412483805652</v>
      </c>
      <c r="P327" s="66">
        <f>O327</f>
        <v>674.29412483805652</v>
      </c>
      <c r="Q327" s="67">
        <f>F327</f>
        <v>642.45042824569862</v>
      </c>
      <c r="R327" s="115">
        <f>FORECAST(C327,$I$7:$O$7,$I$5:$O$5)</f>
        <v>6.06</v>
      </c>
    </row>
    <row r="328" spans="3:18" ht="15.75">
      <c r="C328" s="97">
        <f>C327</f>
        <v>4.5999999999999996</v>
      </c>
      <c r="D328" s="95" t="str">
        <f t="shared" si="306"/>
        <v>HT-46</v>
      </c>
      <c r="E328" s="42" t="s">
        <v>57</v>
      </c>
      <c r="F328" s="64">
        <f>MAX(TREND(CHOOSE({1;2},F$36,F$44),CHOOSE({1;2},$R$35,$R$43),$C328)*(1+$G$19),0)</f>
        <v>512.14449304442201</v>
      </c>
      <c r="G328" s="65">
        <f>MAX(TREND(CHOOSE({1;2},G$36,G$44),CHOOSE({1;2},$R$35,$R$43),$C328)*(1+$G$19),0)</f>
        <v>513.5407450804064</v>
      </c>
      <c r="H328" s="65">
        <f>MAX(TREND(CHOOSE({1;2},H$36,H$44),CHOOSE({1;2},$R$35,$R$43),$C328)*(1+$G$19),0)</f>
        <v>514.12286123288868</v>
      </c>
      <c r="I328" s="65">
        <f>MAX(TREND(CHOOSE({1;2},I$36,I$44),CHOOSE({1;2},$R$35,$R$43),$C328)*(1+$G$19),0)</f>
        <v>487.09347691122969</v>
      </c>
      <c r="J328" s="65">
        <f>MAX(TREND(CHOOSE({1;2},J$36,J$44),CHOOSE({1;2},$R$35,$R$43),$C328)*(1+$G$19),0)</f>
        <v>513.67016151335224</v>
      </c>
      <c r="K328" s="65">
        <f>MAX(TREND(CHOOSE({1;2},K$36,K$44),CHOOSE({1;2},$R$35,$R$43),$C328)*(1+$G$19),0)</f>
        <v>514.12286123288879</v>
      </c>
      <c r="L328" s="65">
        <f>MAX(TREND(CHOOSE({1;2},L$36,L$44),CHOOSE({1;2},$R$35,$R$43),$C328)*(1+$G$19),0)</f>
        <v>514.12286123288879</v>
      </c>
      <c r="M328" s="65">
        <f>MAX(TREND(CHOOSE({1;2},M$36,M$44),CHOOSE({1;2},$R$35,$R$43),$C328)*(1+$G$19),0)</f>
        <v>514.12286123288868</v>
      </c>
      <c r="N328" s="65">
        <f>MAX(TREND(CHOOSE({1;2},N$36,N$44),CHOOSE({1;2},$R$35,$R$43),$C328)*(1+$G$19),0)</f>
        <v>514.12286123288879</v>
      </c>
      <c r="O328" s="66">
        <f t="shared" ref="O328:O332" si="315">N328</f>
        <v>514.12286123288879</v>
      </c>
      <c r="P328" s="66">
        <f t="shared" ref="P328:P332" si="316">O328</f>
        <v>514.12286123288879</v>
      </c>
      <c r="Q328" s="67">
        <f t="shared" ref="Q328:Q332" si="317">F328</f>
        <v>512.14449304442201</v>
      </c>
      <c r="R328" s="117">
        <f>FORECAST(C328,$I$6:$O$6,$I$5:$O$5)</f>
        <v>4.8479999999999999</v>
      </c>
    </row>
    <row r="329" spans="3:18" ht="15.75">
      <c r="C329" s="97">
        <f t="shared" ref="C329:C332" si="318">C328</f>
        <v>4.5999999999999996</v>
      </c>
      <c r="D329" s="95" t="str">
        <f t="shared" si="306"/>
        <v>RH-46</v>
      </c>
      <c r="E329" s="42" t="s">
        <v>59</v>
      </c>
      <c r="F329" s="64">
        <f>MAX(TREND(CHOOSE({1;2},F$37,F$45),CHOOSE({1;2},$R$35,$R$43),$C329)*(1+$G$19),0)</f>
        <v>678.58742087376356</v>
      </c>
      <c r="G329" s="65">
        <f>MAX(TREND(CHOOSE({1;2},G$37,G$45),CHOOSE({1;2},$R$35,$R$43),$C329)*(1+$G$19),0)</f>
        <v>426.79331543157275</v>
      </c>
      <c r="H329" s="65">
        <f>MAX(TREND(CHOOSE({1;2},H$37,H$45),CHOOSE({1;2},$R$35,$R$43),$C329)*(1+$G$19),0)</f>
        <v>420.26682594644052</v>
      </c>
      <c r="I329" s="65">
        <f>MAX(TREND(CHOOSE({1;2},I$37,I$45),CHOOSE({1;2},$R$35,$R$43),$C329)*(1+$G$19),0)</f>
        <v>411.48917734652696</v>
      </c>
      <c r="J329" s="65">
        <f>MAX(TREND(CHOOSE({1;2},J$37,J$45),CHOOSE({1;2},$R$35,$R$43),$C329)*(1+$G$19),0)</f>
        <v>414.49781482869383</v>
      </c>
      <c r="K329" s="65">
        <f>MAX(TREND(CHOOSE({1;2},K$37,K$45),CHOOSE({1;2},$R$35,$R$43),$C329)*(1+$G$19),0)</f>
        <v>413.28648630959941</v>
      </c>
      <c r="L329" s="65">
        <f>MAX(TREND(CHOOSE({1;2},L$37,L$45),CHOOSE({1;2},$R$35,$R$43),$C329)*(1+$G$19),0)</f>
        <v>407.36113283838966</v>
      </c>
      <c r="M329" s="65">
        <f>MAX(TREND(CHOOSE({1;2},M$37,M$45),CHOOSE({1;2},$R$35,$R$43),$C329)*(1+$G$19),0)</f>
        <v>407.36113283838966</v>
      </c>
      <c r="N329" s="65">
        <f>MAX(TREND(CHOOSE({1;2},N$37,N$45),CHOOSE({1;2},$R$35,$R$43),$C329)*(1+$G$19),0)</f>
        <v>407.36113283838966</v>
      </c>
      <c r="O329" s="66">
        <f t="shared" si="315"/>
        <v>407.36113283838966</v>
      </c>
      <c r="P329" s="66">
        <f t="shared" si="316"/>
        <v>407.36113283838966</v>
      </c>
      <c r="Q329" s="67">
        <f t="shared" si="317"/>
        <v>678.58742087376356</v>
      </c>
      <c r="R329" s="117">
        <f>FORECAST(C329,$I$8:$O$8,$I$5:$O$5)</f>
        <v>16.112000000000002</v>
      </c>
    </row>
    <row r="330" spans="3:18" ht="15.75">
      <c r="C330" s="97">
        <f t="shared" si="318"/>
        <v>4.5999999999999996</v>
      </c>
      <c r="D330" s="95" t="str">
        <f t="shared" si="306"/>
        <v>LA-46</v>
      </c>
      <c r="E330" s="42" t="s">
        <v>61</v>
      </c>
      <c r="F330" s="64">
        <f>MAX(TREND(CHOOSE({1;2},F$38,F$46),CHOOSE({1;2},$R$35,$R$43),$C330)*(1+$G$19),0)</f>
        <v>1662.6554734075489</v>
      </c>
      <c r="G330" s="65">
        <f>MAX(TREND(CHOOSE({1;2},G$38,G$46),CHOOSE({1;2},$R$35,$R$43),$C330)*(1+$G$19),0)</f>
        <v>1670.7286129206727</v>
      </c>
      <c r="H330" s="65">
        <f>MAX(TREND(CHOOSE({1;2},H$38,H$46),CHOOSE({1;2},$R$35,$R$43),$C330)*(1+$G$19),0)</f>
        <v>1665.5652873027354</v>
      </c>
      <c r="I330" s="65">
        <f>MAX(TREND(CHOOSE({1;2},I$38,I$46),CHOOSE({1;2},$R$35,$R$43),$C330)*(1+$G$19),0)</f>
        <v>1661.0364081194618</v>
      </c>
      <c r="J330" s="65">
        <f>MAX(TREND(CHOOSE({1;2},J$38,J$46),CHOOSE({1;2},$R$35,$R$43),$C330)*(1+$G$19),0)</f>
        <v>1669.8853442238847</v>
      </c>
      <c r="K330" s="65">
        <f>MAX(TREND(CHOOSE({1;2},K$38,K$46),CHOOSE({1;2},$R$35,$R$43),$C330)*(1+$G$19),0)</f>
        <v>1675.4630374248709</v>
      </c>
      <c r="L330" s="65">
        <f>MAX(TREND(CHOOSE({1;2},L$38,L$46),CHOOSE({1;2},$R$35,$R$43),$C330)*(1+$G$19),0)</f>
        <v>1667.6540869970597</v>
      </c>
      <c r="M330" s="65">
        <f>MAX(TREND(CHOOSE({1;2},M$38,M$46),CHOOSE({1;2},$R$35,$R$43),$C330)*(1+$G$19),0)</f>
        <v>1662.9111588014182</v>
      </c>
      <c r="N330" s="65">
        <f>MAX(TREND(CHOOSE({1;2},N$38,N$46),CHOOSE({1;2},$R$35,$R$43),$C330)*(1+$G$19),0)</f>
        <v>1699.1253929963966</v>
      </c>
      <c r="O330" s="66">
        <f t="shared" si="315"/>
        <v>1699.1253929963966</v>
      </c>
      <c r="P330" s="66">
        <f t="shared" si="316"/>
        <v>1699.1253929963966</v>
      </c>
      <c r="Q330" s="67">
        <f t="shared" si="317"/>
        <v>1662.6554734075489</v>
      </c>
      <c r="R330" s="117">
        <f>FORECAST(C330,$I$10:$O$10,$I$5:$O$5)</f>
        <v>3.9882</v>
      </c>
    </row>
    <row r="331" spans="3:18" ht="15.75">
      <c r="C331" s="97">
        <f t="shared" si="318"/>
        <v>4.5999999999999996</v>
      </c>
      <c r="D331" s="95" t="str">
        <f t="shared" si="306"/>
        <v>EM-46</v>
      </c>
      <c r="E331" s="42" t="s">
        <v>63</v>
      </c>
      <c r="F331" s="64">
        <f>MAX(TREND(CHOOSE({1;2},F$39,F$47),CHOOSE({1;2},$R$35,$R$43),$C331)*(1+$G$19),0)</f>
        <v>1687.1981599233468</v>
      </c>
      <c r="G331" s="65">
        <f>MAX(TREND(CHOOSE({1;2},G$39,G$47),CHOOSE({1;2},$R$35,$R$43),$C331)*(1+$G$19),0)</f>
        <v>1693.1840322227465</v>
      </c>
      <c r="H331" s="65">
        <f>MAX(TREND(CHOOSE({1;2},H$39,H$47),CHOOSE({1;2},$R$35,$R$43),$C331)*(1+$G$19),0)</f>
        <v>1698.29900511759</v>
      </c>
      <c r="I331" s="65">
        <f>MAX(TREND(CHOOSE({1;2},I$39,I$47),CHOOSE({1;2},$R$35,$R$43),$C331)*(1+$G$19),0)</f>
        <v>1698.545801700119</v>
      </c>
      <c r="J331" s="65">
        <f>MAX(TREND(CHOOSE({1;2},J$39,J$47),CHOOSE({1;2},$R$35,$R$43),$C331)*(1+$G$19),0)</f>
        <v>1650.865364212445</v>
      </c>
      <c r="K331" s="65">
        <f>MAX(TREND(CHOOSE({1;2},K$39,K$47),CHOOSE({1;2},$R$35,$R$43),$C331)*(1+$G$19),0)</f>
        <v>1668.0349001779261</v>
      </c>
      <c r="L331" s="65">
        <f>MAX(TREND(CHOOSE({1;2},L$39,L$47),CHOOSE({1;2},$R$35,$R$43),$C331)*(1+$G$19),0)</f>
        <v>1611.3773740704673</v>
      </c>
      <c r="M331" s="65">
        <f>MAX(TREND(CHOOSE({1;2},M$39,M$47),CHOOSE({1;2},$R$35,$R$43),$C331)*(1+$G$19),0)</f>
        <v>1700.706336942915</v>
      </c>
      <c r="N331" s="65">
        <f>MAX(TREND(CHOOSE({1;2},N$39,N$47),CHOOSE({1;2},$R$35,$R$43),$C331)*(1+$G$19),0)</f>
        <v>1833.8675644687778</v>
      </c>
      <c r="O331" s="66">
        <f t="shared" si="315"/>
        <v>1833.8675644687778</v>
      </c>
      <c r="P331" s="66">
        <f t="shared" si="316"/>
        <v>1833.8675644687778</v>
      </c>
      <c r="Q331" s="67">
        <f t="shared" si="317"/>
        <v>1687.1981599233468</v>
      </c>
      <c r="R331" s="117">
        <f>FORECAST(C331,$I$9:$O$9,$I$5:$O$5)</f>
        <v>4.1876100000000003</v>
      </c>
    </row>
    <row r="332" spans="3:18" ht="15.75">
      <c r="C332" s="98">
        <f t="shared" si="318"/>
        <v>4.5999999999999996</v>
      </c>
      <c r="D332" s="96" t="str">
        <f t="shared" si="306"/>
        <v>TF-46</v>
      </c>
      <c r="E332" s="47" t="s">
        <v>65</v>
      </c>
      <c r="F332" s="104">
        <f>MAX(TREND(CHOOSE({1;2},F$62,F$32),CHOOSE({1;2},$Q$62,$R$32),$C332)*(1+$G$19),0)</f>
        <v>675.91066321304481</v>
      </c>
      <c r="G332" s="105">
        <f>F332</f>
        <v>675.91066321304481</v>
      </c>
      <c r="H332" s="105">
        <f t="shared" ref="H332:K332" si="319">G332</f>
        <v>675.91066321304481</v>
      </c>
      <c r="I332" s="105">
        <f t="shared" si="319"/>
        <v>675.91066321304481</v>
      </c>
      <c r="J332" s="105">
        <f t="shared" si="319"/>
        <v>675.91066321304481</v>
      </c>
      <c r="K332" s="105">
        <f t="shared" si="319"/>
        <v>675.91066321304481</v>
      </c>
      <c r="L332" s="105">
        <f t="shared" ref="L332" si="320">L$32</f>
        <v>0</v>
      </c>
      <c r="M332" s="105">
        <f>K332</f>
        <v>675.91066321304481</v>
      </c>
      <c r="N332" s="105">
        <f>M332</f>
        <v>675.91066321304481</v>
      </c>
      <c r="O332" s="106">
        <f t="shared" si="315"/>
        <v>675.91066321304481</v>
      </c>
      <c r="P332" s="106">
        <f t="shared" si="316"/>
        <v>675.91066321304481</v>
      </c>
      <c r="Q332" s="107">
        <f t="shared" si="317"/>
        <v>675.91066321304481</v>
      </c>
      <c r="R332" s="118">
        <f>FORECAST(C332,$I$11:$O$11,$I$5:$O$5)</f>
        <v>15.499999999999998</v>
      </c>
    </row>
    <row r="333" spans="3:18" ht="15.75">
      <c r="C333" s="93">
        <f>ROUND(C327+0.1,2)</f>
        <v>4.7</v>
      </c>
      <c r="D333" s="95" t="str">
        <f t="shared" si="306"/>
        <v>MT-47</v>
      </c>
      <c r="E333" s="42" t="s">
        <v>55</v>
      </c>
      <c r="F333" s="64">
        <f>MAX(TREND(CHOOSE({1;2},F$35,F$43),CHOOSE({1;2},$R$35,$R$43),$C333)*(1+$G$19),0)</f>
        <v>651.77750585006163</v>
      </c>
      <c r="G333" s="65">
        <f>MAX(TREND(CHOOSE({1;2},G$35,G$43),CHOOSE({1;2},$R$35,$R$43),$C333)*(1+$G$19),0)</f>
        <v>664.86400451321333</v>
      </c>
      <c r="H333" s="65">
        <f>MAX(TREND(CHOOSE({1;2},H$35,H$43),CHOOSE({1;2},$R$35,$R$43),$C333)*(1+$G$19),0)</f>
        <v>665.24932160016112</v>
      </c>
      <c r="I333" s="65">
        <f>MAX(TREND(CHOOSE({1;2},I$35,I$43),CHOOSE({1;2},$R$35,$R$43),$C333)*(1+$G$19),0)</f>
        <v>675.44579555550945</v>
      </c>
      <c r="J333" s="65">
        <f>MAX(TREND(CHOOSE({1;2},J$35,J$43),CHOOSE({1;2},$R$35,$R$43),$C333)*(1+$G$19),0)</f>
        <v>658.99960291808725</v>
      </c>
      <c r="K333" s="65">
        <f>MAX(TREND(CHOOSE({1;2},K$35,K$43),CHOOSE({1;2},$R$35,$R$43),$C333)*(1+$G$19),0)</f>
        <v>636.57972779075567</v>
      </c>
      <c r="L333" s="65">
        <f>MAX(TREND(CHOOSE({1;2},L$35,L$43),CHOOSE({1;2},$R$35,$R$43),$C333)*(1+$G$19),0)</f>
        <v>629.37725822189702</v>
      </c>
      <c r="M333" s="65">
        <f>MAX(TREND(CHOOSE({1;2},M$35,M$43),CHOOSE({1;2},$R$35,$R$43),$C333)*(1+$G$19),0)</f>
        <v>700.27192300621061</v>
      </c>
      <c r="N333" s="65">
        <f>MAX(TREND(CHOOSE({1;2},N$35,N$43),CHOOSE({1;2},$R$35,$R$43),$C333)*(1+$G$19),0)</f>
        <v>686.04238194244442</v>
      </c>
      <c r="O333" s="66">
        <f>N333</f>
        <v>686.04238194244442</v>
      </c>
      <c r="P333" s="66">
        <f>O333</f>
        <v>686.04238194244442</v>
      </c>
      <c r="Q333" s="67">
        <f>F333</f>
        <v>651.77750585006163</v>
      </c>
      <c r="R333" s="115">
        <f>FORECAST(C333,$I$7:$O$7,$I$5:$O$5)</f>
        <v>6.0699999999999994</v>
      </c>
    </row>
    <row r="334" spans="3:18" ht="15.75">
      <c r="C334" s="97">
        <f>C333</f>
        <v>4.7</v>
      </c>
      <c r="D334" s="95" t="str">
        <f t="shared" si="306"/>
        <v>HT-47</v>
      </c>
      <c r="E334" s="42" t="s">
        <v>57</v>
      </c>
      <c r="F334" s="64">
        <f>MAX(TREND(CHOOSE({1;2},F$36,F$44),CHOOSE({1;2},$R$35,$R$43),$C334)*(1+$G$19),0)</f>
        <v>518.34900241156845</v>
      </c>
      <c r="G334" s="65">
        <f>MAX(TREND(CHOOSE({1;2},G$36,G$44),CHOOSE({1;2},$R$35,$R$43),$C334)*(1+$G$19),0)</f>
        <v>519.87218645082419</v>
      </c>
      <c r="H334" s="65">
        <f>MAX(TREND(CHOOSE({1;2},H$36,H$44),CHOOSE({1;2},$R$35,$R$43),$C334)*(1+$G$19),0)</f>
        <v>520.50722225353218</v>
      </c>
      <c r="I334" s="65">
        <f>MAX(TREND(CHOOSE({1;2},I$36,I$44),CHOOSE({1;2},$R$35,$R$43),$C334)*(1+$G$19),0)</f>
        <v>491.02062117535877</v>
      </c>
      <c r="J334" s="65">
        <f>MAX(TREND(CHOOSE({1;2},J$36,J$44),CHOOSE({1;2},$R$35,$R$43),$C334)*(1+$G$19),0)</f>
        <v>520.01336801403784</v>
      </c>
      <c r="K334" s="65">
        <f>MAX(TREND(CHOOSE({1;2},K$36,K$44),CHOOSE({1;2},$R$35,$R$43),$C334)*(1+$G$19),0)</f>
        <v>520.50722225353229</v>
      </c>
      <c r="L334" s="65">
        <f>MAX(TREND(CHOOSE({1;2},L$36,L$44),CHOOSE({1;2},$R$35,$R$43),$C334)*(1+$G$19),0)</f>
        <v>520.50722225353229</v>
      </c>
      <c r="M334" s="65">
        <f>MAX(TREND(CHOOSE({1;2},M$36,M$44),CHOOSE({1;2},$R$35,$R$43),$C334)*(1+$G$19),0)</f>
        <v>520.50722225353218</v>
      </c>
      <c r="N334" s="65">
        <f>MAX(TREND(CHOOSE({1;2},N$36,N$44),CHOOSE({1;2},$R$35,$R$43),$C334)*(1+$G$19),0)</f>
        <v>520.50722225353229</v>
      </c>
      <c r="O334" s="66">
        <f t="shared" ref="O334:O338" si="321">N334</f>
        <v>520.50722225353229</v>
      </c>
      <c r="P334" s="66">
        <f t="shared" ref="P334:P338" si="322">O334</f>
        <v>520.50722225353229</v>
      </c>
      <c r="Q334" s="67">
        <f t="shared" ref="Q334:Q338" si="323">F334</f>
        <v>518.34900241156845</v>
      </c>
      <c r="R334" s="117">
        <f>FORECAST(C334,$I$6:$O$6,$I$5:$O$5)</f>
        <v>4.8559999999999999</v>
      </c>
    </row>
    <row r="335" spans="3:18" ht="15.75">
      <c r="C335" s="97">
        <f t="shared" ref="C335:C338" si="324">C334</f>
        <v>4.7</v>
      </c>
      <c r="D335" s="95" t="str">
        <f t="shared" si="306"/>
        <v>RH-47</v>
      </c>
      <c r="E335" s="42" t="s">
        <v>59</v>
      </c>
      <c r="F335" s="64">
        <f>MAX(TREND(CHOOSE({1;2},F$37,F$45),CHOOSE({1;2},$R$35,$R$43),$C335)*(1+$G$19),0)</f>
        <v>740.27718640774276</v>
      </c>
      <c r="G335" s="65">
        <f>MAX(TREND(CHOOSE({1;2},G$37,G$45),CHOOSE({1;2},$R$35,$R$43),$C335)*(1+$G$19),0)</f>
        <v>465.59270774353405</v>
      </c>
      <c r="H335" s="65">
        <f>MAX(TREND(CHOOSE({1;2},H$37,H$45),CHOOSE({1;2},$R$35,$R$43),$C335)*(1+$G$19),0)</f>
        <v>458.47290103248088</v>
      </c>
      <c r="I335" s="65">
        <f>MAX(TREND(CHOOSE({1;2},I$37,I$45),CHOOSE({1;2},$R$35,$R$43),$C335)*(1+$G$19),0)</f>
        <v>448.8972843780295</v>
      </c>
      <c r="J335" s="65">
        <f>MAX(TREND(CHOOSE({1;2},J$37,J$45),CHOOSE({1;2},$R$35,$R$43),$C335)*(1+$G$19),0)</f>
        <v>452.17943435857507</v>
      </c>
      <c r="K335" s="65">
        <f>MAX(TREND(CHOOSE({1;2},K$37,K$45),CHOOSE({1;2},$R$35,$R$43),$C335)*(1+$G$19),0)</f>
        <v>450.8579850650176</v>
      </c>
      <c r="L335" s="65">
        <f>MAX(TREND(CHOOSE({1;2},L$37,L$45),CHOOSE({1;2},$R$35,$R$43),$C335)*(1+$G$19),0)</f>
        <v>444.39396309642552</v>
      </c>
      <c r="M335" s="65">
        <f>MAX(TREND(CHOOSE({1;2},M$37,M$45),CHOOSE({1;2},$R$35,$R$43),$C335)*(1+$G$19),0)</f>
        <v>444.39396309642552</v>
      </c>
      <c r="N335" s="65">
        <f>MAX(TREND(CHOOSE({1;2},N$37,N$45),CHOOSE({1;2},$R$35,$R$43),$C335)*(1+$G$19),0)</f>
        <v>444.39396309642552</v>
      </c>
      <c r="O335" s="66">
        <f t="shared" si="321"/>
        <v>444.39396309642552</v>
      </c>
      <c r="P335" s="66">
        <f t="shared" si="322"/>
        <v>444.39396309642552</v>
      </c>
      <c r="Q335" s="67">
        <f t="shared" si="323"/>
        <v>740.27718640774276</v>
      </c>
      <c r="R335" s="117">
        <f>FORECAST(C335,$I$8:$O$8,$I$5:$O$5)</f>
        <v>16.13066666666667</v>
      </c>
    </row>
    <row r="336" spans="3:18" ht="15.75">
      <c r="C336" s="97">
        <f t="shared" si="324"/>
        <v>4.7</v>
      </c>
      <c r="D336" s="95" t="str">
        <f t="shared" si="306"/>
        <v>LA-47</v>
      </c>
      <c r="E336" s="42" t="s">
        <v>61</v>
      </c>
      <c r="F336" s="64">
        <f>MAX(TREND(CHOOSE({1;2},F$38,F$46),CHOOSE({1;2},$R$35,$R$43),$C336)*(1+$G$19),0)</f>
        <v>1678.0326665586756</v>
      </c>
      <c r="G336" s="65">
        <f>MAX(TREND(CHOOSE({1;2},G$38,G$46),CHOOSE({1;2},$R$35,$R$43),$C336)*(1+$G$19),0)</f>
        <v>1686.1312515988327</v>
      </c>
      <c r="H336" s="65">
        <f>MAX(TREND(CHOOSE({1;2},H$38,H$46),CHOOSE({1;2},$R$35,$R$43),$C336)*(1+$G$19),0)</f>
        <v>1680.9519105965915</v>
      </c>
      <c r="I336" s="65">
        <f>MAX(TREND(CHOOSE({1;2},I$38,I$46),CHOOSE({1;2},$R$35,$R$43),$C336)*(1+$G$19),0)</f>
        <v>1676.4082274939578</v>
      </c>
      <c r="J336" s="65">
        <f>MAX(TREND(CHOOSE({1;2},J$38,J$46),CHOOSE({1;2},$R$35,$R$43),$C336)*(1+$G$19),0)</f>
        <v>1685.2854298812547</v>
      </c>
      <c r="K336" s="65">
        <f>MAX(TREND(CHOOSE({1;2},K$38,K$46),CHOOSE({1;2},$R$35,$R$43),$C336)*(1+$G$19),0)</f>
        <v>1690.879557474824</v>
      </c>
      <c r="L336" s="65">
        <f>MAX(TREND(CHOOSE({1;2},L$38,L$46),CHOOSE({1;2},$R$35,$R$43),$C336)*(1+$G$19),0)</f>
        <v>1683.0472996685626</v>
      </c>
      <c r="M336" s="65">
        <f>MAX(TREND(CHOOSE({1;2},M$38,M$46),CHOOSE({1;2},$R$35,$R$43),$C336)*(1+$G$19),0)</f>
        <v>1678.2891922980305</v>
      </c>
      <c r="N336" s="65">
        <f>MAX(TREND(CHOOSE({1;2},N$38,N$46),CHOOSE({1;2},$R$35,$R$43),$C336)*(1+$G$19),0)</f>
        <v>1714.5998963424088</v>
      </c>
      <c r="O336" s="66">
        <f t="shared" si="321"/>
        <v>1714.5998963424088</v>
      </c>
      <c r="P336" s="66">
        <f t="shared" si="322"/>
        <v>1714.5998963424088</v>
      </c>
      <c r="Q336" s="67">
        <f t="shared" si="323"/>
        <v>1678.0326665586756</v>
      </c>
      <c r="R336" s="117">
        <f>FORECAST(C336,$I$10:$O$10,$I$5:$O$5)</f>
        <v>4.0012333333333334</v>
      </c>
    </row>
    <row r="337" spans="3:18" ht="15.75">
      <c r="C337" s="97">
        <f t="shared" si="324"/>
        <v>4.7</v>
      </c>
      <c r="D337" s="95" t="str">
        <f t="shared" si="306"/>
        <v>EM-47</v>
      </c>
      <c r="E337" s="42" t="s">
        <v>63</v>
      </c>
      <c r="F337" s="64">
        <f>MAX(TREND(CHOOSE({1;2},F$39,F$47),CHOOSE({1;2},$R$35,$R$43),$C337)*(1+$G$19),0)</f>
        <v>1706.1363219893628</v>
      </c>
      <c r="G337" s="65">
        <f>MAX(TREND(CHOOSE({1;2},G$39,G$47),CHOOSE({1;2},$R$35,$R$43),$C337)*(1+$G$19),0)</f>
        <v>1716.1930537919918</v>
      </c>
      <c r="H337" s="65">
        <f>MAX(TREND(CHOOSE({1;2},H$39,H$47),CHOOSE({1;2},$R$35,$R$43),$C337)*(1+$G$19),0)</f>
        <v>1721.1986594496723</v>
      </c>
      <c r="I337" s="65">
        <f>MAX(TREND(CHOOSE({1;2},I$39,I$47),CHOOSE({1;2},$R$35,$R$43),$C337)*(1+$G$19),0)</f>
        <v>1719.7985139111206</v>
      </c>
      <c r="J337" s="65">
        <f>MAX(TREND(CHOOSE({1;2},J$39,J$47),CHOOSE({1;2},$R$35,$R$43),$C337)*(1+$G$19),0)</f>
        <v>1671.6008310663549</v>
      </c>
      <c r="K337" s="65">
        <f>MAX(TREND(CHOOSE({1;2},K$39,K$47),CHOOSE({1;2},$R$35,$R$43),$C337)*(1+$G$19),0)</f>
        <v>1688.2280029570325</v>
      </c>
      <c r="L337" s="65">
        <f>MAX(TREND(CHOOSE({1;2},L$39,L$47),CHOOSE({1;2},$R$35,$R$43),$C337)*(1+$G$19),0)</f>
        <v>1629.3803719823961</v>
      </c>
      <c r="M337" s="65">
        <f>MAX(TREND(CHOOSE({1;2},M$39,M$47),CHOOSE({1;2},$R$35,$R$43),$C337)*(1+$G$19),0)</f>
        <v>1728.3930735618342</v>
      </c>
      <c r="N337" s="65">
        <f>MAX(TREND(CHOOSE({1;2},N$39,N$47),CHOOSE({1;2},$R$35,$R$43),$C337)*(1+$G$19),0)</f>
        <v>1864.4359999348148</v>
      </c>
      <c r="O337" s="66">
        <f t="shared" si="321"/>
        <v>1864.4359999348148</v>
      </c>
      <c r="P337" s="66">
        <f t="shared" si="322"/>
        <v>1864.4359999348148</v>
      </c>
      <c r="Q337" s="67">
        <f t="shared" si="323"/>
        <v>1706.1363219893628</v>
      </c>
      <c r="R337" s="117">
        <f>FORECAST(C337,$I$9:$O$9,$I$5:$O$5)</f>
        <v>4.201295</v>
      </c>
    </row>
    <row r="338" spans="3:18" ht="15.75">
      <c r="C338" s="98">
        <f t="shared" si="324"/>
        <v>4.7</v>
      </c>
      <c r="D338" s="96" t="str">
        <f t="shared" si="306"/>
        <v>TF-47</v>
      </c>
      <c r="E338" s="47" t="s">
        <v>65</v>
      </c>
      <c r="F338" s="104">
        <f>MAX(TREND(CHOOSE({1;2},F$62,F$32),CHOOSE({1;2},$Q$62,$R$32),$C338)*(1+$G$19),0)</f>
        <v>690.60437328289368</v>
      </c>
      <c r="G338" s="105">
        <f>F338</f>
        <v>690.60437328289368</v>
      </c>
      <c r="H338" s="105">
        <f t="shared" ref="H338:K338" si="325">G338</f>
        <v>690.60437328289368</v>
      </c>
      <c r="I338" s="105">
        <f t="shared" si="325"/>
        <v>690.60437328289368</v>
      </c>
      <c r="J338" s="105">
        <f t="shared" si="325"/>
        <v>690.60437328289368</v>
      </c>
      <c r="K338" s="105">
        <f t="shared" si="325"/>
        <v>690.60437328289368</v>
      </c>
      <c r="L338" s="105">
        <f t="shared" ref="L338" si="326">L$32</f>
        <v>0</v>
      </c>
      <c r="M338" s="105">
        <f>K338</f>
        <v>690.60437328289368</v>
      </c>
      <c r="N338" s="105">
        <f>M338</f>
        <v>690.60437328289368</v>
      </c>
      <c r="O338" s="106">
        <f t="shared" si="321"/>
        <v>690.60437328289368</v>
      </c>
      <c r="P338" s="106">
        <f t="shared" si="322"/>
        <v>690.60437328289368</v>
      </c>
      <c r="Q338" s="107">
        <f t="shared" si="323"/>
        <v>690.60437328289368</v>
      </c>
      <c r="R338" s="118">
        <f>FORECAST(C338,$I$11:$O$11,$I$5:$O$5)</f>
        <v>15.583333333333332</v>
      </c>
    </row>
    <row r="339" spans="3:18" ht="15.75">
      <c r="C339" s="93">
        <f>ROUND(C333+0.1,2)</f>
        <v>4.8</v>
      </c>
      <c r="D339" s="95" t="str">
        <f t="shared" si="306"/>
        <v>MT-48</v>
      </c>
      <c r="E339" s="42" t="s">
        <v>55</v>
      </c>
      <c r="F339" s="64">
        <f>MAX(TREND(CHOOSE({1;2},F$35,F$43),CHOOSE({1;2},$R$35,$R$43),$C339)*(1+$G$19),0)</f>
        <v>661.1045834544243</v>
      </c>
      <c r="G339" s="65">
        <f>MAX(TREND(CHOOSE({1;2},G$35,G$43),CHOOSE({1;2},$R$35,$R$43),$C339)*(1+$G$19),0)</f>
        <v>675.43864137281605</v>
      </c>
      <c r="H339" s="65">
        <f>MAX(TREND(CHOOSE({1;2},H$35,H$43),CHOOSE({1;2},$R$35,$R$43),$C339)*(1+$G$19),0)</f>
        <v>675.58540609517263</v>
      </c>
      <c r="I339" s="65">
        <f>MAX(TREND(CHOOSE({1;2},I$35,I$43),CHOOSE({1;2},$R$35,$R$43),$C339)*(1+$G$19),0)</f>
        <v>686.76800254930424</v>
      </c>
      <c r="J339" s="65">
        <f>MAX(TREND(CHOOSE({1;2},J$35,J$43),CHOOSE({1;2},$R$35,$R$43),$C339)*(1+$G$19),0)</f>
        <v>669.62515865418675</v>
      </c>
      <c r="K339" s="65">
        <f>MAX(TREND(CHOOSE({1;2},K$35,K$43),CHOOSE({1;2},$R$35,$R$43),$C339)*(1+$G$19),0)</f>
        <v>646.18907980961376</v>
      </c>
      <c r="L339" s="65">
        <f>MAX(TREND(CHOOSE({1;2},L$35,L$43),CHOOSE({1;2},$R$35,$R$43),$C339)*(1+$G$19),0)</f>
        <v>638.64456930092865</v>
      </c>
      <c r="M339" s="65">
        <f>MAX(TREND(CHOOSE({1;2},M$35,M$43),CHOOSE({1;2},$R$35,$R$43),$C339)*(1+$G$19),0)</f>
        <v>712.56330953004795</v>
      </c>
      <c r="N339" s="65">
        <f>MAX(TREND(CHOOSE({1;2},N$35,N$43),CHOOSE({1;2},$R$35,$R$43),$C339)*(1+$G$19),0)</f>
        <v>697.79063904683233</v>
      </c>
      <c r="O339" s="66">
        <f>N339</f>
        <v>697.79063904683233</v>
      </c>
      <c r="P339" s="66">
        <f>O339</f>
        <v>697.79063904683233</v>
      </c>
      <c r="Q339" s="67">
        <f>F339</f>
        <v>661.1045834544243</v>
      </c>
      <c r="R339" s="115">
        <f>FORECAST(C339,$I$7:$O$7,$I$5:$O$5)</f>
        <v>6.0799999999999992</v>
      </c>
    </row>
    <row r="340" spans="3:18" ht="15.75">
      <c r="C340" s="97">
        <f>C339</f>
        <v>4.8</v>
      </c>
      <c r="D340" s="95" t="str">
        <f t="shared" si="306"/>
        <v>HT-48</v>
      </c>
      <c r="E340" s="42" t="s">
        <v>57</v>
      </c>
      <c r="F340" s="64">
        <f>MAX(TREND(CHOOSE({1;2},F$36,F$44),CHOOSE({1;2},$R$35,$R$43),$C340)*(1+$G$19),0)</f>
        <v>524.55351177871489</v>
      </c>
      <c r="G340" s="65">
        <f>MAX(TREND(CHOOSE({1;2},G$36,G$44),CHOOSE({1;2},$R$35,$R$43),$C340)*(1+$G$19),0)</f>
        <v>526.20362782124198</v>
      </c>
      <c r="H340" s="65">
        <f>MAX(TREND(CHOOSE({1;2},H$36,H$44),CHOOSE({1;2},$R$35,$R$43),$C340)*(1+$G$19),0)</f>
        <v>526.89158327417556</v>
      </c>
      <c r="I340" s="65">
        <f>MAX(TREND(CHOOSE({1;2},I$36,I$44),CHOOSE({1;2},$R$35,$R$43),$C340)*(1+$G$19),0)</f>
        <v>494.94776543948774</v>
      </c>
      <c r="J340" s="65">
        <f>MAX(TREND(CHOOSE({1;2},J$36,J$44),CHOOSE({1;2},$R$35,$R$43),$C340)*(1+$G$19),0)</f>
        <v>526.35657451472355</v>
      </c>
      <c r="K340" s="65">
        <f>MAX(TREND(CHOOSE({1;2},K$36,K$44),CHOOSE({1;2},$R$35,$R$43),$C340)*(1+$G$19),0)</f>
        <v>526.89158327417556</v>
      </c>
      <c r="L340" s="65">
        <f>MAX(TREND(CHOOSE({1;2},L$36,L$44),CHOOSE({1;2},$R$35,$R$43),$C340)*(1+$G$19),0)</f>
        <v>526.89158327417579</v>
      </c>
      <c r="M340" s="65">
        <f>MAX(TREND(CHOOSE({1;2},M$36,M$44),CHOOSE({1;2},$R$35,$R$43),$C340)*(1+$G$19),0)</f>
        <v>526.89158327417556</v>
      </c>
      <c r="N340" s="65">
        <f>MAX(TREND(CHOOSE({1;2},N$36,N$44),CHOOSE({1;2},$R$35,$R$43),$C340)*(1+$G$19),0)</f>
        <v>526.89158327417567</v>
      </c>
      <c r="O340" s="66">
        <f t="shared" ref="O340:O344" si="327">N340</f>
        <v>526.89158327417567</v>
      </c>
      <c r="P340" s="66">
        <f t="shared" ref="P340:P344" si="328">O340</f>
        <v>526.89158327417567</v>
      </c>
      <c r="Q340" s="67">
        <f t="shared" ref="Q340:Q344" si="329">F340</f>
        <v>524.55351177871489</v>
      </c>
      <c r="R340" s="117">
        <f>FORECAST(C340,$I$6:$O$6,$I$5:$O$5)</f>
        <v>4.8639999999999999</v>
      </c>
    </row>
    <row r="341" spans="3:18" ht="15.75">
      <c r="C341" s="97">
        <f t="shared" ref="C341:C344" si="330">C340</f>
        <v>4.8</v>
      </c>
      <c r="D341" s="95" t="str">
        <f t="shared" si="306"/>
        <v>RH-48</v>
      </c>
      <c r="E341" s="42" t="s">
        <v>59</v>
      </c>
      <c r="F341" s="64">
        <f>MAX(TREND(CHOOSE({1;2},F$37,F$45),CHOOSE({1;2},$R$35,$R$43),$C341)*(1+$G$19),0)</f>
        <v>801.96695194172082</v>
      </c>
      <c r="G341" s="65">
        <f>MAX(TREND(CHOOSE({1;2},G$37,G$45),CHOOSE({1;2},$R$35,$R$43),$C341)*(1+$G$19),0)</f>
        <v>504.39210005549512</v>
      </c>
      <c r="H341" s="65">
        <f>MAX(TREND(CHOOSE({1;2},H$37,H$45),CHOOSE({1;2},$R$35,$R$43),$C341)*(1+$G$19),0)</f>
        <v>496.67897611852067</v>
      </c>
      <c r="I341" s="65">
        <f>MAX(TREND(CHOOSE({1;2},I$37,I$45),CHOOSE({1;2},$R$35,$R$43),$C341)*(1+$G$19),0)</f>
        <v>486.30539140953175</v>
      </c>
      <c r="J341" s="65">
        <f>MAX(TREND(CHOOSE({1;2},J$37,J$45),CHOOSE({1;2},$R$35,$R$43),$C341)*(1+$G$19),0)</f>
        <v>489.86105388845624</v>
      </c>
      <c r="K341" s="65">
        <f>MAX(TREND(CHOOSE({1;2},K$37,K$45),CHOOSE({1;2},$R$35,$R$43),$C341)*(1+$G$19),0)</f>
        <v>488.42948382043573</v>
      </c>
      <c r="L341" s="65">
        <f>MAX(TREND(CHOOSE({1;2},L$37,L$45),CHOOSE({1;2},$R$35,$R$43),$C341)*(1+$G$19),0)</f>
        <v>481.42679335446081</v>
      </c>
      <c r="M341" s="65">
        <f>MAX(TREND(CHOOSE({1;2},M$37,M$45),CHOOSE({1;2},$R$35,$R$43),$C341)*(1+$G$19),0)</f>
        <v>481.42679335446081</v>
      </c>
      <c r="N341" s="65">
        <f>MAX(TREND(CHOOSE({1;2},N$37,N$45),CHOOSE({1;2},$R$35,$R$43),$C341)*(1+$G$19),0)</f>
        <v>481.42679335446081</v>
      </c>
      <c r="O341" s="66">
        <f t="shared" si="327"/>
        <v>481.42679335446081</v>
      </c>
      <c r="P341" s="66">
        <f t="shared" si="328"/>
        <v>481.42679335446081</v>
      </c>
      <c r="Q341" s="67">
        <f t="shared" si="329"/>
        <v>801.96695194172082</v>
      </c>
      <c r="R341" s="117">
        <f>FORECAST(C341,$I$8:$O$8,$I$5:$O$5)</f>
        <v>16.149333333333335</v>
      </c>
    </row>
    <row r="342" spans="3:18" ht="15.75">
      <c r="C342" s="97">
        <f t="shared" si="330"/>
        <v>4.8</v>
      </c>
      <c r="D342" s="95" t="str">
        <f t="shared" si="306"/>
        <v>LA-48</v>
      </c>
      <c r="E342" s="42" t="s">
        <v>61</v>
      </c>
      <c r="F342" s="64">
        <f>MAX(TREND(CHOOSE({1;2},F$38,F$46),CHOOSE({1;2},$R$35,$R$43),$C342)*(1+$G$19),0)</f>
        <v>1693.4098597098023</v>
      </c>
      <c r="G342" s="65">
        <f>MAX(TREND(CHOOSE({1;2},G$38,G$46),CHOOSE({1;2},$R$35,$R$43),$C342)*(1+$G$19),0)</f>
        <v>1701.5338902769925</v>
      </c>
      <c r="H342" s="65">
        <f>MAX(TREND(CHOOSE({1;2},H$38,H$46),CHOOSE({1;2},$R$35,$R$43),$C342)*(1+$G$19),0)</f>
        <v>1696.3385338904479</v>
      </c>
      <c r="I342" s="65">
        <f>MAX(TREND(CHOOSE({1;2},I$38,I$46),CHOOSE({1;2},$R$35,$R$43),$C342)*(1+$G$19),0)</f>
        <v>1691.7800468684538</v>
      </c>
      <c r="J342" s="65">
        <f>MAX(TREND(CHOOSE({1;2},J$38,J$46),CHOOSE({1;2},$R$35,$R$43),$C342)*(1+$G$19),0)</f>
        <v>1700.685515538624</v>
      </c>
      <c r="K342" s="65">
        <f>MAX(TREND(CHOOSE({1;2},K$38,K$46),CHOOSE({1;2},$R$35,$R$43),$C342)*(1+$G$19),0)</f>
        <v>1706.2960775247768</v>
      </c>
      <c r="L342" s="65">
        <f>MAX(TREND(CHOOSE({1;2},L$38,L$46),CHOOSE({1;2},$R$35,$R$43),$C342)*(1+$G$19),0)</f>
        <v>1698.4405123400657</v>
      </c>
      <c r="M342" s="65">
        <f>MAX(TREND(CHOOSE({1;2},M$38,M$46),CHOOSE({1;2},$R$35,$R$43),$C342)*(1+$G$19),0)</f>
        <v>1693.6672257946425</v>
      </c>
      <c r="N342" s="65">
        <f>MAX(TREND(CHOOSE({1;2},N$38,N$46),CHOOSE({1;2},$R$35,$R$43),$C342)*(1+$G$19),0)</f>
        <v>1730.074399688421</v>
      </c>
      <c r="O342" s="66">
        <f t="shared" si="327"/>
        <v>1730.074399688421</v>
      </c>
      <c r="P342" s="66">
        <f t="shared" si="328"/>
        <v>1730.074399688421</v>
      </c>
      <c r="Q342" s="67">
        <f t="shared" si="329"/>
        <v>1693.4098597098023</v>
      </c>
      <c r="R342" s="117">
        <f>FORECAST(C342,$I$10:$O$10,$I$5:$O$5)</f>
        <v>4.0142666666666669</v>
      </c>
    </row>
    <row r="343" spans="3:18" ht="15.75">
      <c r="C343" s="97">
        <f t="shared" si="330"/>
        <v>4.8</v>
      </c>
      <c r="D343" s="95" t="str">
        <f t="shared" si="306"/>
        <v>EM-48</v>
      </c>
      <c r="E343" s="42" t="s">
        <v>63</v>
      </c>
      <c r="F343" s="64">
        <f>MAX(TREND(CHOOSE({1;2},F$39,F$47),CHOOSE({1;2},$R$35,$R$43),$C343)*(1+$G$19),0)</f>
        <v>1725.0744840553789</v>
      </c>
      <c r="G343" s="65">
        <f>MAX(TREND(CHOOSE({1;2},G$39,G$47),CHOOSE({1;2},$R$35,$R$43),$C343)*(1+$G$19),0)</f>
        <v>1739.2020753612369</v>
      </c>
      <c r="H343" s="65">
        <f>MAX(TREND(CHOOSE({1;2},H$39,H$47),CHOOSE({1;2},$R$35,$R$43),$C343)*(1+$G$19),0)</f>
        <v>1744.0983137817543</v>
      </c>
      <c r="I343" s="65">
        <f>MAX(TREND(CHOOSE({1;2},I$39,I$47),CHOOSE({1;2},$R$35,$R$43),$C343)*(1+$G$19),0)</f>
        <v>1741.0512261221218</v>
      </c>
      <c r="J343" s="65">
        <f>MAX(TREND(CHOOSE({1;2},J$39,J$47),CHOOSE({1;2},$R$35,$R$43),$C343)*(1+$G$19),0)</f>
        <v>1692.3362979202645</v>
      </c>
      <c r="K343" s="65">
        <f>MAX(TREND(CHOOSE({1;2},K$39,K$47),CHOOSE({1;2},$R$35,$R$43),$C343)*(1+$G$19),0)</f>
        <v>1708.4211057361388</v>
      </c>
      <c r="L343" s="65">
        <f>MAX(TREND(CHOOSE({1;2},L$39,L$47),CHOOSE({1;2},$R$35,$R$43),$C343)*(1+$G$19),0)</f>
        <v>1647.3833698943247</v>
      </c>
      <c r="M343" s="65">
        <f>MAX(TREND(CHOOSE({1;2},M$39,M$47),CHOOSE({1;2},$R$35,$R$43),$C343)*(1+$G$19),0)</f>
        <v>1756.0798101807529</v>
      </c>
      <c r="N343" s="65">
        <f>MAX(TREND(CHOOSE({1;2},N$39,N$47),CHOOSE({1;2},$R$35,$R$43),$C343)*(1+$G$19),0)</f>
        <v>1895.0044354008517</v>
      </c>
      <c r="O343" s="66">
        <f t="shared" si="327"/>
        <v>1895.0044354008517</v>
      </c>
      <c r="P343" s="66">
        <f t="shared" si="328"/>
        <v>1895.0044354008517</v>
      </c>
      <c r="Q343" s="67">
        <f t="shared" si="329"/>
        <v>1725.0744840553789</v>
      </c>
      <c r="R343" s="117">
        <f>FORECAST(C343,$I$9:$O$9,$I$5:$O$5)</f>
        <v>4.2149799999999997</v>
      </c>
    </row>
    <row r="344" spans="3:18" ht="15.75">
      <c r="C344" s="98">
        <f t="shared" si="330"/>
        <v>4.8</v>
      </c>
      <c r="D344" s="96" t="str">
        <f t="shared" si="306"/>
        <v>TF-48</v>
      </c>
      <c r="E344" s="47" t="s">
        <v>65</v>
      </c>
      <c r="F344" s="104">
        <f>MAX(TREND(CHOOSE({1;2},F$62,F$32),CHOOSE({1;2},$Q$62,$R$32),$C344)*(1+$G$19),0)</f>
        <v>705.29808335274254</v>
      </c>
      <c r="G344" s="105">
        <f>F344</f>
        <v>705.29808335274254</v>
      </c>
      <c r="H344" s="105">
        <f t="shared" ref="H344:K344" si="331">G344</f>
        <v>705.29808335274254</v>
      </c>
      <c r="I344" s="105">
        <f t="shared" si="331"/>
        <v>705.29808335274254</v>
      </c>
      <c r="J344" s="105">
        <f t="shared" si="331"/>
        <v>705.29808335274254</v>
      </c>
      <c r="K344" s="105">
        <f t="shared" si="331"/>
        <v>705.29808335274254</v>
      </c>
      <c r="L344" s="105">
        <f t="shared" ref="L344" si="332">L$32</f>
        <v>0</v>
      </c>
      <c r="M344" s="105">
        <f>K344</f>
        <v>705.29808335274254</v>
      </c>
      <c r="N344" s="105">
        <f>M344</f>
        <v>705.29808335274254</v>
      </c>
      <c r="O344" s="106">
        <f t="shared" si="327"/>
        <v>705.29808335274254</v>
      </c>
      <c r="P344" s="106">
        <f t="shared" si="328"/>
        <v>705.29808335274254</v>
      </c>
      <c r="Q344" s="107">
        <f t="shared" si="329"/>
        <v>705.29808335274254</v>
      </c>
      <c r="R344" s="118">
        <f>FORECAST(C344,$I$11:$O$11,$I$5:$O$5)</f>
        <v>15.666666666666664</v>
      </c>
    </row>
    <row r="345" spans="3:18" ht="15.75">
      <c r="C345" s="93">
        <f>ROUND(C339+0.1,2)</f>
        <v>4.9000000000000004</v>
      </c>
      <c r="D345" s="95" t="str">
        <f t="shared" si="306"/>
        <v>MT-49</v>
      </c>
      <c r="E345" s="42" t="s">
        <v>55</v>
      </c>
      <c r="F345" s="64">
        <f>MAX(TREND(CHOOSE({1;2},F$35,F$43),CHOOSE({1;2},$R$35,$R$43),$C345)*(1+$G$19),0)</f>
        <v>670.4316610587872</v>
      </c>
      <c r="G345" s="65">
        <f>MAX(TREND(CHOOSE({1;2},G$35,G$43),CHOOSE({1;2},$R$35,$R$43),$C345)*(1+$G$19),0)</f>
        <v>686.01327823241866</v>
      </c>
      <c r="H345" s="65">
        <f>MAX(TREND(CHOOSE({1;2},H$35,H$43),CHOOSE({1;2},$R$35,$R$43),$C345)*(1+$G$19),0)</f>
        <v>685.92149059018425</v>
      </c>
      <c r="I345" s="65">
        <f>MAX(TREND(CHOOSE({1;2},I$35,I$43),CHOOSE({1;2},$R$35,$R$43),$C345)*(1+$G$19),0)</f>
        <v>698.09020954309869</v>
      </c>
      <c r="J345" s="65">
        <f>MAX(TREND(CHOOSE({1;2},J$35,J$43),CHOOSE({1;2},$R$35,$R$43),$C345)*(1+$G$19),0)</f>
        <v>680.25071439028636</v>
      </c>
      <c r="K345" s="65">
        <f>MAX(TREND(CHOOSE({1;2},K$35,K$43),CHOOSE({1;2},$R$35,$R$43),$C345)*(1+$G$19),0)</f>
        <v>655.79843182847173</v>
      </c>
      <c r="L345" s="65">
        <f>MAX(TREND(CHOOSE({1;2},L$35,L$43),CHOOSE({1;2},$R$35,$R$43),$C345)*(1+$G$19),0)</f>
        <v>647.91188037996005</v>
      </c>
      <c r="M345" s="65">
        <f>MAX(TREND(CHOOSE({1;2},M$35,M$43),CHOOSE({1;2},$R$35,$R$43),$C345)*(1+$G$19),0)</f>
        <v>724.85469605388528</v>
      </c>
      <c r="N345" s="65">
        <f>MAX(TREND(CHOOSE({1;2},N$35,N$43),CHOOSE({1;2},$R$35,$R$43),$C345)*(1+$G$19),0)</f>
        <v>709.53889615122034</v>
      </c>
      <c r="O345" s="66">
        <f>N345</f>
        <v>709.53889615122034</v>
      </c>
      <c r="P345" s="66">
        <f>O345</f>
        <v>709.53889615122034</v>
      </c>
      <c r="Q345" s="67">
        <f>F345</f>
        <v>670.4316610587872</v>
      </c>
      <c r="R345" s="115">
        <f>FORECAST(C345,$I$7:$O$7,$I$5:$O$5)</f>
        <v>6.09</v>
      </c>
    </row>
    <row r="346" spans="3:18" ht="15.75">
      <c r="C346" s="97">
        <f>C345</f>
        <v>4.9000000000000004</v>
      </c>
      <c r="D346" s="95" t="str">
        <f t="shared" si="306"/>
        <v>HT-49</v>
      </c>
      <c r="E346" s="42" t="s">
        <v>57</v>
      </c>
      <c r="F346" s="64">
        <f>MAX(TREND(CHOOSE({1;2},F$36,F$44),CHOOSE({1;2},$R$35,$R$43),$C346)*(1+$G$19),0)</f>
        <v>530.75802114586145</v>
      </c>
      <c r="G346" s="65">
        <f>MAX(TREND(CHOOSE({1;2},G$36,G$44),CHOOSE({1;2},$R$35,$R$43),$C346)*(1+$G$19),0)</f>
        <v>532.53506919165977</v>
      </c>
      <c r="H346" s="65">
        <f>MAX(TREND(CHOOSE({1;2},H$36,H$44),CHOOSE({1;2},$R$35,$R$43),$C346)*(1+$G$19),0)</f>
        <v>533.27594429481906</v>
      </c>
      <c r="I346" s="65">
        <f>MAX(TREND(CHOOSE({1;2},I$36,I$44),CHOOSE({1;2},$R$35,$R$43),$C346)*(1+$G$19),0)</f>
        <v>498.87490970361671</v>
      </c>
      <c r="J346" s="65">
        <f>MAX(TREND(CHOOSE({1;2},J$36,J$44),CHOOSE({1;2},$R$35,$R$43),$C346)*(1+$G$19),0)</f>
        <v>532.69978101540914</v>
      </c>
      <c r="K346" s="65">
        <f>MAX(TREND(CHOOSE({1;2},K$36,K$44),CHOOSE({1;2},$R$35,$R$43),$C346)*(1+$G$19),0)</f>
        <v>533.27594429481917</v>
      </c>
      <c r="L346" s="65">
        <f>MAX(TREND(CHOOSE({1;2},L$36,L$44),CHOOSE({1;2},$R$35,$R$43),$C346)*(1+$G$19),0)</f>
        <v>533.27594429481917</v>
      </c>
      <c r="M346" s="65">
        <f>MAX(TREND(CHOOSE({1;2},M$36,M$44),CHOOSE({1;2},$R$35,$R$43),$C346)*(1+$G$19),0)</f>
        <v>533.27594429481906</v>
      </c>
      <c r="N346" s="65">
        <f>MAX(TREND(CHOOSE({1;2},N$36,N$44),CHOOSE({1;2},$R$35,$R$43),$C346)*(1+$G$19),0)</f>
        <v>533.27594429481917</v>
      </c>
      <c r="O346" s="66">
        <f t="shared" ref="O346:O350" si="333">N346</f>
        <v>533.27594429481917</v>
      </c>
      <c r="P346" s="66">
        <f t="shared" ref="P346:P350" si="334">O346</f>
        <v>533.27594429481917</v>
      </c>
      <c r="Q346" s="67">
        <f t="shared" ref="Q346:Q350" si="335">F346</f>
        <v>530.75802114586145</v>
      </c>
      <c r="R346" s="117">
        <f>FORECAST(C346,$I$6:$O$6,$I$5:$O$5)</f>
        <v>4.8719999999999999</v>
      </c>
    </row>
    <row r="347" spans="3:18" ht="15.75">
      <c r="C347" s="97">
        <f t="shared" ref="C347:C350" si="336">C346</f>
        <v>4.9000000000000004</v>
      </c>
      <c r="D347" s="95" t="str">
        <f t="shared" si="306"/>
        <v>RH-49</v>
      </c>
      <c r="E347" s="42" t="s">
        <v>59</v>
      </c>
      <c r="F347" s="64">
        <f>MAX(TREND(CHOOSE({1;2},F$37,F$45),CHOOSE({1;2},$R$35,$R$43),$C347)*(1+$G$19),0)</f>
        <v>863.65671747569991</v>
      </c>
      <c r="G347" s="65">
        <f>MAX(TREND(CHOOSE({1;2},G$37,G$45),CHOOSE({1;2},$R$35,$R$43),$C347)*(1+$G$19),0)</f>
        <v>543.1914923674567</v>
      </c>
      <c r="H347" s="65">
        <f>MAX(TREND(CHOOSE({1;2},H$37,H$45),CHOOSE({1;2},$R$35,$R$43),$C347)*(1+$G$19),0)</f>
        <v>534.88505120456102</v>
      </c>
      <c r="I347" s="65">
        <f>MAX(TREND(CHOOSE({1;2},I$37,I$45),CHOOSE({1;2},$R$35,$R$43),$C347)*(1+$G$19),0)</f>
        <v>523.71349844103463</v>
      </c>
      <c r="J347" s="65">
        <f>MAX(TREND(CHOOSE({1;2},J$37,J$45),CHOOSE({1;2},$R$35,$R$43),$C347)*(1+$G$19),0)</f>
        <v>527.5426734183377</v>
      </c>
      <c r="K347" s="65">
        <f>MAX(TREND(CHOOSE({1;2},K$37,K$45),CHOOSE({1;2},$R$35,$R$43),$C347)*(1+$G$19),0)</f>
        <v>526.00098257585398</v>
      </c>
      <c r="L347" s="65">
        <f>MAX(TREND(CHOOSE({1;2},L$37,L$45),CHOOSE({1;2},$R$35,$R$43),$C347)*(1+$G$19),0)</f>
        <v>518.45962361249633</v>
      </c>
      <c r="M347" s="65">
        <f>MAX(TREND(CHOOSE({1;2},M$37,M$45),CHOOSE({1;2},$R$35,$R$43),$C347)*(1+$G$19),0)</f>
        <v>518.45962361249633</v>
      </c>
      <c r="N347" s="65">
        <f>MAX(TREND(CHOOSE({1;2},N$37,N$45),CHOOSE({1;2},$R$35,$R$43),$C347)*(1+$G$19),0)</f>
        <v>518.45962361249633</v>
      </c>
      <c r="O347" s="66">
        <f t="shared" si="333"/>
        <v>518.45962361249633</v>
      </c>
      <c r="P347" s="66">
        <f t="shared" si="334"/>
        <v>518.45962361249633</v>
      </c>
      <c r="Q347" s="67">
        <f t="shared" si="335"/>
        <v>863.65671747569991</v>
      </c>
      <c r="R347" s="117">
        <f>FORECAST(C347,$I$8:$O$8,$I$5:$O$5)</f>
        <v>16.168000000000003</v>
      </c>
    </row>
    <row r="348" spans="3:18" ht="15.75">
      <c r="C348" s="97">
        <f t="shared" si="336"/>
        <v>4.9000000000000004</v>
      </c>
      <c r="D348" s="95" t="str">
        <f t="shared" si="306"/>
        <v>LA-49</v>
      </c>
      <c r="E348" s="42" t="s">
        <v>61</v>
      </c>
      <c r="F348" s="64">
        <f>MAX(TREND(CHOOSE({1;2},F$38,F$46),CHOOSE({1;2},$R$35,$R$43),$C348)*(1+$G$19),0)</f>
        <v>1708.787052860929</v>
      </c>
      <c r="G348" s="65">
        <f>MAX(TREND(CHOOSE({1;2},G$38,G$46),CHOOSE({1;2},$R$35,$R$43),$C348)*(1+$G$19),0)</f>
        <v>1716.9365289551527</v>
      </c>
      <c r="H348" s="65">
        <f>MAX(TREND(CHOOSE({1;2},H$38,H$46),CHOOSE({1;2},$R$35,$R$43),$C348)*(1+$G$19),0)</f>
        <v>1711.7251571843044</v>
      </c>
      <c r="I348" s="65">
        <f>MAX(TREND(CHOOSE({1;2},I$38,I$46),CHOOSE({1;2},$R$35,$R$43),$C348)*(1+$G$19),0)</f>
        <v>1707.1518662429501</v>
      </c>
      <c r="J348" s="65">
        <f>MAX(TREND(CHOOSE({1;2},J$38,J$46),CHOOSE({1;2},$R$35,$R$43),$C348)*(1+$G$19),0)</f>
        <v>1716.0856011959938</v>
      </c>
      <c r="K348" s="65">
        <f>MAX(TREND(CHOOSE({1;2},K$38,K$46),CHOOSE({1;2},$R$35,$R$43),$C348)*(1+$G$19),0)</f>
        <v>1721.7125975747299</v>
      </c>
      <c r="L348" s="65">
        <f>MAX(TREND(CHOOSE({1;2},L$38,L$46),CHOOSE({1;2},$R$35,$R$43),$C348)*(1+$G$19),0)</f>
        <v>1713.833725011569</v>
      </c>
      <c r="M348" s="65">
        <f>MAX(TREND(CHOOSE({1;2},M$38,M$46),CHOOSE({1;2},$R$35,$R$43),$C348)*(1+$G$19),0)</f>
        <v>1709.0452592912548</v>
      </c>
      <c r="N348" s="65">
        <f>MAX(TREND(CHOOSE({1;2},N$38,N$46),CHOOSE({1;2},$R$35,$R$43),$C348)*(1+$G$19),0)</f>
        <v>1745.5489030344331</v>
      </c>
      <c r="O348" s="66">
        <f t="shared" si="333"/>
        <v>1745.5489030344331</v>
      </c>
      <c r="P348" s="66">
        <f t="shared" si="334"/>
        <v>1745.5489030344331</v>
      </c>
      <c r="Q348" s="67">
        <f t="shared" si="335"/>
        <v>1708.787052860929</v>
      </c>
      <c r="R348" s="117">
        <f>FORECAST(C348,$I$10:$O$10,$I$5:$O$5)</f>
        <v>4.0273000000000003</v>
      </c>
    </row>
    <row r="349" spans="3:18" ht="15.75">
      <c r="C349" s="97">
        <f t="shared" si="336"/>
        <v>4.9000000000000004</v>
      </c>
      <c r="D349" s="95" t="str">
        <f t="shared" si="306"/>
        <v>EM-49</v>
      </c>
      <c r="E349" s="42" t="s">
        <v>63</v>
      </c>
      <c r="F349" s="64">
        <f>MAX(TREND(CHOOSE({1;2},F$39,F$47),CHOOSE({1;2},$R$35,$R$43),$C349)*(1+$G$19),0)</f>
        <v>1744.0126461213954</v>
      </c>
      <c r="G349" s="65">
        <f>MAX(TREND(CHOOSE({1;2},G$39,G$47),CHOOSE({1;2},$R$35,$R$43),$C349)*(1+$G$19),0)</f>
        <v>1762.2110969304822</v>
      </c>
      <c r="H349" s="65">
        <f>MAX(TREND(CHOOSE({1;2},H$39,H$47),CHOOSE({1;2},$R$35,$R$43),$C349)*(1+$G$19),0)</f>
        <v>1766.9979681138364</v>
      </c>
      <c r="I349" s="65">
        <f>MAX(TREND(CHOOSE({1;2},I$39,I$47),CHOOSE({1;2},$R$35,$R$43),$C349)*(1+$G$19),0)</f>
        <v>1762.3039383331229</v>
      </c>
      <c r="J349" s="65">
        <f>MAX(TREND(CHOOSE({1;2},J$39,J$47),CHOOSE({1;2},$R$35,$R$43),$C349)*(1+$G$19),0)</f>
        <v>1713.0717647741742</v>
      </c>
      <c r="K349" s="65">
        <f>MAX(TREND(CHOOSE({1;2},K$39,K$47),CHOOSE({1;2},$R$35,$R$43),$C349)*(1+$G$19),0)</f>
        <v>1728.6142085152449</v>
      </c>
      <c r="L349" s="65">
        <f>MAX(TREND(CHOOSE({1;2},L$39,L$47),CHOOSE({1;2},$R$35,$R$43),$C349)*(1+$G$19),0)</f>
        <v>1665.3863678062532</v>
      </c>
      <c r="M349" s="65">
        <f>MAX(TREND(CHOOSE({1;2},M$39,M$47),CHOOSE({1;2},$R$35,$R$43),$C349)*(1+$G$19),0)</f>
        <v>1783.7665467996719</v>
      </c>
      <c r="N349" s="65">
        <f>MAX(TREND(CHOOSE({1;2},N$39,N$47),CHOOSE({1;2},$R$35,$R$43),$C349)*(1+$G$19),0)</f>
        <v>1925.5728708668885</v>
      </c>
      <c r="O349" s="66">
        <f t="shared" si="333"/>
        <v>1925.5728708668885</v>
      </c>
      <c r="P349" s="66">
        <f t="shared" si="334"/>
        <v>1925.5728708668885</v>
      </c>
      <c r="Q349" s="67">
        <f t="shared" si="335"/>
        <v>1744.0126461213954</v>
      </c>
      <c r="R349" s="117">
        <f>FORECAST(C349,$I$9:$O$9,$I$5:$O$5)</f>
        <v>4.2286650000000003</v>
      </c>
    </row>
    <row r="350" spans="3:18" ht="15.75">
      <c r="C350" s="98">
        <f t="shared" si="336"/>
        <v>4.9000000000000004</v>
      </c>
      <c r="D350" s="96" t="str">
        <f t="shared" si="306"/>
        <v>TF-49</v>
      </c>
      <c r="E350" s="47" t="s">
        <v>65</v>
      </c>
      <c r="F350" s="104">
        <f>MAX(TREND(CHOOSE({1;2},F$62,F$32),CHOOSE({1;2},$Q$62,$R$32),$C350)*(1+$G$19),0)</f>
        <v>719.99179342259129</v>
      </c>
      <c r="G350" s="105">
        <f>F350</f>
        <v>719.99179342259129</v>
      </c>
      <c r="H350" s="105">
        <f t="shared" ref="H350:K350" si="337">G350</f>
        <v>719.99179342259129</v>
      </c>
      <c r="I350" s="105">
        <f t="shared" si="337"/>
        <v>719.99179342259129</v>
      </c>
      <c r="J350" s="105">
        <f t="shared" si="337"/>
        <v>719.99179342259129</v>
      </c>
      <c r="K350" s="105">
        <f t="shared" si="337"/>
        <v>719.99179342259129</v>
      </c>
      <c r="L350" s="105">
        <f t="shared" ref="L350" si="338">L$32</f>
        <v>0</v>
      </c>
      <c r="M350" s="105">
        <f>K350</f>
        <v>719.99179342259129</v>
      </c>
      <c r="N350" s="105">
        <f>M350</f>
        <v>719.99179342259129</v>
      </c>
      <c r="O350" s="106">
        <f t="shared" si="333"/>
        <v>719.99179342259129</v>
      </c>
      <c r="P350" s="106">
        <f t="shared" si="334"/>
        <v>719.99179342259129</v>
      </c>
      <c r="Q350" s="107">
        <f t="shared" si="335"/>
        <v>719.99179342259129</v>
      </c>
      <c r="R350" s="118">
        <f>FORECAST(C350,$I$11:$O$11,$I$5:$O$5)</f>
        <v>15.75</v>
      </c>
    </row>
    <row r="351" spans="3:18" ht="15.75">
      <c r="C351" s="93">
        <f>ROUND(C345+0.1,2)</f>
        <v>5</v>
      </c>
      <c r="D351" s="95" t="str">
        <f t="shared" si="306"/>
        <v>MT-50</v>
      </c>
      <c r="E351" s="42" t="s">
        <v>55</v>
      </c>
      <c r="F351" s="64">
        <f>MAX(TREND(CHOOSE({1;2},F$35,F$43),CHOOSE({1;2},$R$35,$R$43),$C351)*(1+$G$19),0)</f>
        <v>679.7587386631501</v>
      </c>
      <c r="G351" s="65">
        <f>MAX(TREND(CHOOSE({1;2},G$35,G$43),CHOOSE({1;2},$R$35,$R$43),$C351)*(1+$G$19),0)</f>
        <v>696.58791509202126</v>
      </c>
      <c r="H351" s="65">
        <f>MAX(TREND(CHOOSE({1;2},H$35,H$43),CHOOSE({1;2},$R$35,$R$43),$C351)*(1+$G$19),0)</f>
        <v>696.25757508519587</v>
      </c>
      <c r="I351" s="65">
        <f>MAX(TREND(CHOOSE({1;2},I$35,I$43),CHOOSE({1;2},$R$35,$R$43),$C351)*(1+$G$19),0)</f>
        <v>709.41241653689337</v>
      </c>
      <c r="J351" s="65">
        <f>MAX(TREND(CHOOSE({1;2},J$35,J$43),CHOOSE({1;2},$R$35,$R$43),$C351)*(1+$G$19),0)</f>
        <v>690.87627012638598</v>
      </c>
      <c r="K351" s="65">
        <f>MAX(TREND(CHOOSE({1;2},K$35,K$43),CHOOSE({1;2},$R$35,$R$43),$C351)*(1+$G$19),0)</f>
        <v>665.40778384732982</v>
      </c>
      <c r="L351" s="65">
        <f>MAX(TREND(CHOOSE({1;2},L$35,L$43),CHOOSE({1;2},$R$35,$R$43),$C351)*(1+$G$19),0)</f>
        <v>657.17919145899145</v>
      </c>
      <c r="M351" s="65">
        <f>MAX(TREND(CHOOSE({1;2},M$35,M$43),CHOOSE({1;2},$R$35,$R$43),$C351)*(1+$G$19),0)</f>
        <v>737.14608257772272</v>
      </c>
      <c r="N351" s="65">
        <f>MAX(TREND(CHOOSE({1;2},N$35,N$43),CHOOSE({1;2},$R$35,$R$43),$C351)*(1+$G$19),0)</f>
        <v>721.28715325560825</v>
      </c>
      <c r="O351" s="66">
        <f>N351</f>
        <v>721.28715325560825</v>
      </c>
      <c r="P351" s="66">
        <f>O351</f>
        <v>721.28715325560825</v>
      </c>
      <c r="Q351" s="67">
        <f>F351</f>
        <v>679.7587386631501</v>
      </c>
      <c r="R351" s="115">
        <f>FORECAST(C351,$I$7:$O$7,$I$5:$O$5)</f>
        <v>6.1</v>
      </c>
    </row>
    <row r="352" spans="3:18" ht="15.75">
      <c r="C352" s="97">
        <f>C351</f>
        <v>5</v>
      </c>
      <c r="D352" s="95" t="str">
        <f t="shared" si="306"/>
        <v>HT-50</v>
      </c>
      <c r="E352" s="42" t="s">
        <v>57</v>
      </c>
      <c r="F352" s="64">
        <f>MAX(TREND(CHOOSE({1;2},F$36,F$44),CHOOSE({1;2},$R$35,$R$43),$C352)*(1+$G$19),0)</f>
        <v>536.96253051300789</v>
      </c>
      <c r="G352" s="65">
        <f>MAX(TREND(CHOOSE({1;2},G$36,G$44),CHOOSE({1;2},$R$35,$R$43),$C352)*(1+$G$19),0)</f>
        <v>538.86651056207756</v>
      </c>
      <c r="H352" s="65">
        <f>MAX(TREND(CHOOSE({1;2},H$36,H$44),CHOOSE({1;2},$R$35,$R$43),$C352)*(1+$G$19),0)</f>
        <v>539.66030531546255</v>
      </c>
      <c r="I352" s="65">
        <f>MAX(TREND(CHOOSE({1;2},I$36,I$44),CHOOSE({1;2},$R$35,$R$43),$C352)*(1+$G$19),0)</f>
        <v>502.80205396774568</v>
      </c>
      <c r="J352" s="65">
        <f>MAX(TREND(CHOOSE({1;2},J$36,J$44),CHOOSE({1;2},$R$35,$R$43),$C352)*(1+$G$19),0)</f>
        <v>539.04298751609463</v>
      </c>
      <c r="K352" s="65">
        <f>MAX(TREND(CHOOSE({1;2},K$36,K$44),CHOOSE({1;2},$R$35,$R$43),$C352)*(1+$G$19),0)</f>
        <v>539.66030531546255</v>
      </c>
      <c r="L352" s="65">
        <f>MAX(TREND(CHOOSE({1;2},L$36,L$44),CHOOSE({1;2},$R$35,$R$43),$C352)*(1+$G$19),0)</f>
        <v>539.66030531546267</v>
      </c>
      <c r="M352" s="65">
        <f>MAX(TREND(CHOOSE({1;2},M$36,M$44),CHOOSE({1;2},$R$35,$R$43),$C352)*(1+$G$19),0)</f>
        <v>539.66030531546244</v>
      </c>
      <c r="N352" s="65">
        <f>MAX(TREND(CHOOSE({1;2},N$36,N$44),CHOOSE({1;2},$R$35,$R$43),$C352)*(1+$G$19),0)</f>
        <v>539.66030531546267</v>
      </c>
      <c r="O352" s="66">
        <f t="shared" ref="O352:O356" si="339">N352</f>
        <v>539.66030531546267</v>
      </c>
      <c r="P352" s="66">
        <f t="shared" ref="P352:P356" si="340">O352</f>
        <v>539.66030531546267</v>
      </c>
      <c r="Q352" s="67">
        <f t="shared" ref="Q352:Q356" si="341">F352</f>
        <v>536.96253051300789</v>
      </c>
      <c r="R352" s="117">
        <f>FORECAST(C352,$I$6:$O$6,$I$5:$O$5)</f>
        <v>4.88</v>
      </c>
    </row>
    <row r="353" spans="3:18" ht="15.75">
      <c r="C353" s="97">
        <f t="shared" ref="C353:C356" si="342">C352</f>
        <v>5</v>
      </c>
      <c r="D353" s="95" t="str">
        <f t="shared" si="306"/>
        <v>RH-50</v>
      </c>
      <c r="E353" s="42" t="s">
        <v>59</v>
      </c>
      <c r="F353" s="64">
        <f>MAX(TREND(CHOOSE({1;2},F$37,F$45),CHOOSE({1;2},$R$35,$R$43),$C353)*(1+$G$19),0)</f>
        <v>925.34648300967797</v>
      </c>
      <c r="G353" s="65">
        <f>MAX(TREND(CHOOSE({1;2},G$37,G$45),CHOOSE({1;2},$R$35,$R$43),$C353)*(1+$G$19),0)</f>
        <v>581.99088467941772</v>
      </c>
      <c r="H353" s="65">
        <f>MAX(TREND(CHOOSE({1;2},H$37,H$45),CHOOSE({1;2},$R$35,$R$43),$C353)*(1+$G$19),0)</f>
        <v>573.0911262906011</v>
      </c>
      <c r="I353" s="65">
        <f>MAX(TREND(CHOOSE({1;2},I$37,I$45),CHOOSE({1;2},$R$35,$R$43),$C353)*(1+$G$19),0)</f>
        <v>561.12160547253688</v>
      </c>
      <c r="J353" s="65">
        <f>MAX(TREND(CHOOSE({1;2},J$37,J$45),CHOOSE({1;2},$R$35,$R$43),$C353)*(1+$G$19),0)</f>
        <v>565.22429294821893</v>
      </c>
      <c r="K353" s="65">
        <f>MAX(TREND(CHOOSE({1;2},K$37,K$45),CHOOSE({1;2},$R$35,$R$43),$C353)*(1+$G$19),0)</f>
        <v>563.57248133127212</v>
      </c>
      <c r="L353" s="65">
        <f>MAX(TREND(CHOOSE({1;2},L$37,L$45),CHOOSE({1;2},$R$35,$R$43),$C353)*(1+$G$19),0)</f>
        <v>555.49245387053168</v>
      </c>
      <c r="M353" s="65">
        <f>MAX(TREND(CHOOSE({1;2},M$37,M$45),CHOOSE({1;2},$R$35,$R$43),$C353)*(1+$G$19),0)</f>
        <v>555.49245387053168</v>
      </c>
      <c r="N353" s="65">
        <f>MAX(TREND(CHOOSE({1;2},N$37,N$45),CHOOSE({1;2},$R$35,$R$43),$C353)*(1+$G$19),0)</f>
        <v>555.49245387053168</v>
      </c>
      <c r="O353" s="66">
        <f t="shared" si="339"/>
        <v>555.49245387053168</v>
      </c>
      <c r="P353" s="66">
        <f t="shared" si="340"/>
        <v>555.49245387053168</v>
      </c>
      <c r="Q353" s="67">
        <f t="shared" si="341"/>
        <v>925.34648300967797</v>
      </c>
      <c r="R353" s="117">
        <f>FORECAST(C353,$I$8:$O$8,$I$5:$O$5)</f>
        <v>16.186666666666667</v>
      </c>
    </row>
    <row r="354" spans="3:18" ht="15.75">
      <c r="C354" s="97">
        <f t="shared" si="342"/>
        <v>5</v>
      </c>
      <c r="D354" s="95" t="str">
        <f t="shared" si="306"/>
        <v>LA-50</v>
      </c>
      <c r="E354" s="42" t="s">
        <v>61</v>
      </c>
      <c r="F354" s="64">
        <f>MAX(TREND(CHOOSE({1;2},F$38,F$46),CHOOSE({1;2},$R$35,$R$43),$C354)*(1+$G$19),0)</f>
        <v>1724.1642460120554</v>
      </c>
      <c r="G354" s="65">
        <f>MAX(TREND(CHOOSE({1;2},G$38,G$46),CHOOSE({1;2},$R$35,$R$43),$C354)*(1+$G$19),0)</f>
        <v>1732.3391676333124</v>
      </c>
      <c r="H354" s="65">
        <f>MAX(TREND(CHOOSE({1;2},H$38,H$46),CHOOSE({1;2},$R$35,$R$43),$C354)*(1+$G$19),0)</f>
        <v>1727.1117804781604</v>
      </c>
      <c r="I354" s="65">
        <f>MAX(TREND(CHOOSE({1;2},I$38,I$46),CHOOSE({1;2},$R$35,$R$43),$C354)*(1+$G$19),0)</f>
        <v>1722.5236856174458</v>
      </c>
      <c r="J354" s="65">
        <f>MAX(TREND(CHOOSE({1;2},J$38,J$46),CHOOSE({1;2},$R$35,$R$43),$C354)*(1+$G$19),0)</f>
        <v>1731.4856868533632</v>
      </c>
      <c r="K354" s="65">
        <f>MAX(TREND(CHOOSE({1;2},K$38,K$46),CHOOSE({1;2},$R$35,$R$43),$C354)*(1+$G$19),0)</f>
        <v>1737.129117624683</v>
      </c>
      <c r="L354" s="65">
        <f>MAX(TREND(CHOOSE({1;2},L$38,L$46),CHOOSE({1;2},$R$35,$R$43),$C354)*(1+$G$19),0)</f>
        <v>1729.2269376830718</v>
      </c>
      <c r="M354" s="65">
        <f>MAX(TREND(CHOOSE({1;2},M$38,M$46),CHOOSE({1;2},$R$35,$R$43),$C354)*(1+$G$19),0)</f>
        <v>1724.423292787867</v>
      </c>
      <c r="N354" s="65">
        <f>MAX(TREND(CHOOSE({1;2},N$38,N$46),CHOOSE({1;2},$R$35,$R$43),$C354)*(1+$G$19),0)</f>
        <v>1761.0234063804451</v>
      </c>
      <c r="O354" s="66">
        <f t="shared" si="339"/>
        <v>1761.0234063804451</v>
      </c>
      <c r="P354" s="66">
        <f t="shared" si="340"/>
        <v>1761.0234063804451</v>
      </c>
      <c r="Q354" s="67">
        <f t="shared" si="341"/>
        <v>1724.1642460120554</v>
      </c>
      <c r="R354" s="117">
        <f>FORECAST(C354,$I$10:$O$10,$I$5:$O$5)</f>
        <v>4.0403333333333338</v>
      </c>
    </row>
    <row r="355" spans="3:18" ht="15.75">
      <c r="C355" s="97">
        <f t="shared" si="342"/>
        <v>5</v>
      </c>
      <c r="D355" s="95" t="str">
        <f t="shared" si="306"/>
        <v>EM-50</v>
      </c>
      <c r="E355" s="42" t="s">
        <v>63</v>
      </c>
      <c r="F355" s="64">
        <f>MAX(TREND(CHOOSE({1;2},F$39,F$47),CHOOSE({1;2},$R$35,$R$43),$C355)*(1+$G$19),0)</f>
        <v>1762.9508081874114</v>
      </c>
      <c r="G355" s="65">
        <f>MAX(TREND(CHOOSE({1;2},G$39,G$47),CHOOSE({1;2},$R$35,$R$43),$C355)*(1+$G$19),0)</f>
        <v>1785.2201184997275</v>
      </c>
      <c r="H355" s="65">
        <f>MAX(TREND(CHOOSE({1;2},H$39,H$47),CHOOSE({1;2},$R$35,$R$43),$C355)*(1+$G$19),0)</f>
        <v>1789.8976224459184</v>
      </c>
      <c r="I355" s="65">
        <f>MAX(TREND(CHOOSE({1;2},I$39,I$47),CHOOSE({1;2},$R$35,$R$43),$C355)*(1+$G$19),0)</f>
        <v>1783.5566505441241</v>
      </c>
      <c r="J355" s="65">
        <f>MAX(TREND(CHOOSE({1;2},J$39,J$47),CHOOSE({1;2},$R$35,$R$43),$C355)*(1+$G$19),0)</f>
        <v>1733.8072316280841</v>
      </c>
      <c r="K355" s="65">
        <f>MAX(TREND(CHOOSE({1;2},K$39,K$47),CHOOSE({1;2},$R$35,$R$43),$C355)*(1+$G$19),0)</f>
        <v>1748.8073112943512</v>
      </c>
      <c r="L355" s="65">
        <f>MAX(TREND(CHOOSE({1;2},L$39,L$47),CHOOSE({1;2},$R$35,$R$43),$C355)*(1+$G$19),0)</f>
        <v>1683.3893657181818</v>
      </c>
      <c r="M355" s="65">
        <f>MAX(TREND(CHOOSE({1;2},M$39,M$47),CHOOSE({1;2},$R$35,$R$43),$C355)*(1+$G$19),0)</f>
        <v>1811.4532834185904</v>
      </c>
      <c r="N355" s="65">
        <f>MAX(TREND(CHOOSE({1;2},N$39,N$47),CHOOSE({1;2},$R$35,$R$43),$C355)*(1+$G$19),0)</f>
        <v>1956.1413063329251</v>
      </c>
      <c r="O355" s="66">
        <f t="shared" si="339"/>
        <v>1956.1413063329251</v>
      </c>
      <c r="P355" s="66">
        <f t="shared" si="340"/>
        <v>1956.1413063329251</v>
      </c>
      <c r="Q355" s="67">
        <f t="shared" si="341"/>
        <v>1762.9508081874114</v>
      </c>
      <c r="R355" s="117">
        <f>FORECAST(C355,$I$9:$O$9,$I$5:$O$5)</f>
        <v>4.2423500000000001</v>
      </c>
    </row>
    <row r="356" spans="3:18" ht="15.75">
      <c r="C356" s="98">
        <f t="shared" si="342"/>
        <v>5</v>
      </c>
      <c r="D356" s="96" t="str">
        <f t="shared" si="306"/>
        <v>TF-50</v>
      </c>
      <c r="E356" s="47" t="s">
        <v>65</v>
      </c>
      <c r="F356" s="104">
        <f>MAX(TREND(CHOOSE({1;2},F$62,F$32),CHOOSE({1;2},$Q$62,$R$32),$C356)*(1+$G$19),0)</f>
        <v>734.68550349244003</v>
      </c>
      <c r="G356" s="105">
        <f>F356</f>
        <v>734.68550349244003</v>
      </c>
      <c r="H356" s="105">
        <f t="shared" ref="H356:K356" si="343">G356</f>
        <v>734.68550349244003</v>
      </c>
      <c r="I356" s="105">
        <f t="shared" si="343"/>
        <v>734.68550349244003</v>
      </c>
      <c r="J356" s="105">
        <f t="shared" si="343"/>
        <v>734.68550349244003</v>
      </c>
      <c r="K356" s="105">
        <f t="shared" si="343"/>
        <v>734.68550349244003</v>
      </c>
      <c r="L356" s="105">
        <f t="shared" ref="L356" si="344">L$32</f>
        <v>0</v>
      </c>
      <c r="M356" s="105">
        <f>K356</f>
        <v>734.68550349244003</v>
      </c>
      <c r="N356" s="105">
        <f>M356</f>
        <v>734.68550349244003</v>
      </c>
      <c r="O356" s="106">
        <f t="shared" si="339"/>
        <v>734.68550349244003</v>
      </c>
      <c r="P356" s="106">
        <f t="shared" si="340"/>
        <v>734.68550349244003</v>
      </c>
      <c r="Q356" s="107">
        <f t="shared" si="341"/>
        <v>734.68550349244003</v>
      </c>
      <c r="R356" s="118">
        <f>FORECAST(C356,$I$11:$O$11,$I$5:$O$5)</f>
        <v>15.833333333333332</v>
      </c>
    </row>
    <row r="357" spans="3:18" ht="15.75">
      <c r="C357" s="93">
        <f>ROUND(C351+0.1,2)</f>
        <v>5.0999999999999996</v>
      </c>
      <c r="D357" s="95" t="str">
        <f t="shared" si="306"/>
        <v>MT-51</v>
      </c>
      <c r="E357" s="42" t="s">
        <v>55</v>
      </c>
      <c r="F357" s="64">
        <f>MAX(TREND(CHOOSE({1;2},F$35,F$43),CHOOSE({1;2},$R$35,$R$43),$C357)*(1+$G$19),0)</f>
        <v>689.08581626751288</v>
      </c>
      <c r="G357" s="65">
        <f>MAX(TREND(CHOOSE({1;2},G$35,G$43),CHOOSE({1;2},$R$35,$R$43),$C357)*(1+$G$19),0)</f>
        <v>707.16255195162398</v>
      </c>
      <c r="H357" s="65">
        <f>MAX(TREND(CHOOSE({1;2},H$35,H$43),CHOOSE({1;2},$R$35,$R$43),$C357)*(1+$G$19),0)</f>
        <v>706.59365958020726</v>
      </c>
      <c r="I357" s="65">
        <f>MAX(TREND(CHOOSE({1;2},I$35,I$43),CHOOSE({1;2},$R$35,$R$43),$C357)*(1+$G$19),0)</f>
        <v>720.73462353068794</v>
      </c>
      <c r="J357" s="65">
        <f>MAX(TREND(CHOOSE({1;2},J$35,J$43),CHOOSE({1;2},$R$35,$R$43),$C357)*(1+$G$19),0)</f>
        <v>701.50182586248559</v>
      </c>
      <c r="K357" s="65">
        <f>MAX(TREND(CHOOSE({1;2},K$35,K$43),CHOOSE({1;2},$R$35,$R$43),$C357)*(1+$G$19),0)</f>
        <v>675.01713586618769</v>
      </c>
      <c r="L357" s="65">
        <f>MAX(TREND(CHOOSE({1;2},L$35,L$43),CHOOSE({1;2},$R$35,$R$43),$C357)*(1+$G$19),0)</f>
        <v>666.44650253802286</v>
      </c>
      <c r="M357" s="65">
        <f>MAX(TREND(CHOOSE({1;2},M$35,M$43),CHOOSE({1;2},$R$35,$R$43),$C357)*(1+$G$19),0)</f>
        <v>749.43746910155994</v>
      </c>
      <c r="N357" s="65">
        <f>MAX(TREND(CHOOSE({1;2},N$35,N$43),CHOOSE({1;2},$R$35,$R$43),$C357)*(1+$G$19),0)</f>
        <v>733.03541035999615</v>
      </c>
      <c r="O357" s="66">
        <f>N357</f>
        <v>733.03541035999615</v>
      </c>
      <c r="P357" s="66">
        <f>O357</f>
        <v>733.03541035999615</v>
      </c>
      <c r="Q357" s="67">
        <f>F357</f>
        <v>689.08581626751288</v>
      </c>
      <c r="R357" s="115">
        <f>FORECAST(C357,$I$7:$O$7,$I$5:$O$5)</f>
        <v>6.1099999999999994</v>
      </c>
    </row>
    <row r="358" spans="3:18" ht="15.75">
      <c r="C358" s="97">
        <f>C357</f>
        <v>5.0999999999999996</v>
      </c>
      <c r="D358" s="95" t="str">
        <f t="shared" si="306"/>
        <v>HT-51</v>
      </c>
      <c r="E358" s="42" t="s">
        <v>57</v>
      </c>
      <c r="F358" s="64">
        <f>MAX(TREND(CHOOSE({1;2},F$36,F$44),CHOOSE({1;2},$R$35,$R$43),$C358)*(1+$G$19),0)</f>
        <v>543.16703988015422</v>
      </c>
      <c r="G358" s="65">
        <f>MAX(TREND(CHOOSE({1;2},G$36,G$44),CHOOSE({1;2},$R$35,$R$43),$C358)*(1+$G$19),0)</f>
        <v>545.19795193249536</v>
      </c>
      <c r="H358" s="65">
        <f>MAX(TREND(CHOOSE({1;2},H$36,H$44),CHOOSE({1;2},$R$35,$R$43),$C358)*(1+$G$19),0)</f>
        <v>546.04466633610593</v>
      </c>
      <c r="I358" s="65">
        <f>MAX(TREND(CHOOSE({1;2},I$36,I$44),CHOOSE({1;2},$R$35,$R$43),$C358)*(1+$G$19),0)</f>
        <v>506.7291982318747</v>
      </c>
      <c r="J358" s="65">
        <f>MAX(TREND(CHOOSE({1;2},J$36,J$44),CHOOSE({1;2},$R$35,$R$43),$C358)*(1+$G$19),0)</f>
        <v>545.38619401678022</v>
      </c>
      <c r="K358" s="65">
        <f>MAX(TREND(CHOOSE({1;2},K$36,K$44),CHOOSE({1;2},$R$35,$R$43),$C358)*(1+$G$19),0)</f>
        <v>546.04466633610593</v>
      </c>
      <c r="L358" s="65">
        <f>MAX(TREND(CHOOSE({1;2},L$36,L$44),CHOOSE({1;2},$R$35,$R$43),$C358)*(1+$G$19),0)</f>
        <v>546.04466633610605</v>
      </c>
      <c r="M358" s="65">
        <f>MAX(TREND(CHOOSE({1;2},M$36,M$44),CHOOSE({1;2},$R$35,$R$43),$C358)*(1+$G$19),0)</f>
        <v>546.04466633610593</v>
      </c>
      <c r="N358" s="65">
        <f>MAX(TREND(CHOOSE({1;2},N$36,N$44),CHOOSE({1;2},$R$35,$R$43),$C358)*(1+$G$19),0)</f>
        <v>546.04466633610605</v>
      </c>
      <c r="O358" s="66">
        <f t="shared" ref="O358:O362" si="345">N358</f>
        <v>546.04466633610605</v>
      </c>
      <c r="P358" s="66">
        <f t="shared" ref="P358:P362" si="346">O358</f>
        <v>546.04466633610605</v>
      </c>
      <c r="Q358" s="67">
        <f t="shared" ref="Q358:Q362" si="347">F358</f>
        <v>543.16703988015422</v>
      </c>
      <c r="R358" s="117">
        <f>FORECAST(C358,$I$6:$O$6,$I$5:$O$5)</f>
        <v>4.8879999999999999</v>
      </c>
    </row>
    <row r="359" spans="3:18" ht="15.75">
      <c r="C359" s="97">
        <f t="shared" ref="C359:C362" si="348">C358</f>
        <v>5.0999999999999996</v>
      </c>
      <c r="D359" s="95" t="str">
        <f t="shared" si="306"/>
        <v>RH-51</v>
      </c>
      <c r="E359" s="42" t="s">
        <v>59</v>
      </c>
      <c r="F359" s="64">
        <f>MAX(TREND(CHOOSE({1;2},F$37,F$45),CHOOSE({1;2},$R$35,$R$43),$C359)*(1+$G$19),0)</f>
        <v>987.0362485436566</v>
      </c>
      <c r="G359" s="65">
        <f>MAX(TREND(CHOOSE({1;2},G$37,G$45),CHOOSE({1;2},$R$35,$R$43),$C359)*(1+$G$19),0)</f>
        <v>620.79027699137873</v>
      </c>
      <c r="H359" s="65">
        <f>MAX(TREND(CHOOSE({1;2},H$37,H$45),CHOOSE({1;2},$R$35,$R$43),$C359)*(1+$G$19),0)</f>
        <v>611.29720137664083</v>
      </c>
      <c r="I359" s="65">
        <f>MAX(TREND(CHOOSE({1;2},I$37,I$45),CHOOSE({1;2},$R$35,$R$43),$C359)*(1+$G$19),0)</f>
        <v>598.52971250403914</v>
      </c>
      <c r="J359" s="65">
        <f>MAX(TREND(CHOOSE({1;2},J$37,J$45),CHOOSE({1;2},$R$35,$R$43),$C359)*(1+$G$19),0)</f>
        <v>602.90591247809982</v>
      </c>
      <c r="K359" s="65">
        <f>MAX(TREND(CHOOSE({1;2},K$37,K$45),CHOOSE({1;2},$R$35,$R$43),$C359)*(1+$G$19),0)</f>
        <v>601.14398008669002</v>
      </c>
      <c r="L359" s="65">
        <f>MAX(TREND(CHOOSE({1;2},L$37,L$45),CHOOSE({1;2},$R$35,$R$43),$C359)*(1+$G$19),0)</f>
        <v>592.52528412856702</v>
      </c>
      <c r="M359" s="65">
        <f>MAX(TREND(CHOOSE({1;2},M$37,M$45),CHOOSE({1;2},$R$35,$R$43),$C359)*(1+$G$19),0)</f>
        <v>592.52528412856702</v>
      </c>
      <c r="N359" s="65">
        <f>MAX(TREND(CHOOSE({1;2},N$37,N$45),CHOOSE({1;2},$R$35,$R$43),$C359)*(1+$G$19),0)</f>
        <v>592.52528412856702</v>
      </c>
      <c r="O359" s="66">
        <f t="shared" si="345"/>
        <v>592.52528412856702</v>
      </c>
      <c r="P359" s="66">
        <f t="shared" si="346"/>
        <v>592.52528412856702</v>
      </c>
      <c r="Q359" s="67">
        <f t="shared" si="347"/>
        <v>987.0362485436566</v>
      </c>
      <c r="R359" s="117">
        <f>FORECAST(C359,$I$8:$O$8,$I$5:$O$5)</f>
        <v>16.205333333333336</v>
      </c>
    </row>
    <row r="360" spans="3:18" ht="15.75">
      <c r="C360" s="97">
        <f t="shared" si="348"/>
        <v>5.0999999999999996</v>
      </c>
      <c r="D360" s="95" t="str">
        <f t="shared" si="306"/>
        <v>LA-51</v>
      </c>
      <c r="E360" s="42" t="s">
        <v>61</v>
      </c>
      <c r="F360" s="64">
        <f>MAX(TREND(CHOOSE({1;2},F$38,F$46),CHOOSE({1;2},$R$35,$R$43),$C360)*(1+$G$19),0)</f>
        <v>1739.5414391631821</v>
      </c>
      <c r="G360" s="65">
        <f>MAX(TREND(CHOOSE({1;2},G$38,G$46),CHOOSE({1;2},$R$35,$R$43),$C360)*(1+$G$19),0)</f>
        <v>1747.7418063114721</v>
      </c>
      <c r="H360" s="65">
        <f>MAX(TREND(CHOOSE({1;2},H$38,H$46),CHOOSE({1;2},$R$35,$R$43),$C360)*(1+$G$19),0)</f>
        <v>1742.4984037720167</v>
      </c>
      <c r="I360" s="65">
        <f>MAX(TREND(CHOOSE({1;2},I$38,I$46),CHOOSE({1;2},$R$35,$R$43),$C360)*(1+$G$19),0)</f>
        <v>1737.8955049919418</v>
      </c>
      <c r="J360" s="65">
        <f>MAX(TREND(CHOOSE({1;2},J$38,J$46),CHOOSE({1;2},$R$35,$R$43),$C360)*(1+$G$19),0)</f>
        <v>1746.8857725107327</v>
      </c>
      <c r="K360" s="65">
        <f>MAX(TREND(CHOOSE({1;2},K$38,K$46),CHOOSE({1;2},$R$35,$R$43),$C360)*(1+$G$19),0)</f>
        <v>1752.5456376746358</v>
      </c>
      <c r="L360" s="65">
        <f>MAX(TREND(CHOOSE({1;2},L$38,L$46),CHOOSE({1;2},$R$35,$R$43),$C360)*(1+$G$19),0)</f>
        <v>1744.6201503545749</v>
      </c>
      <c r="M360" s="65">
        <f>MAX(TREND(CHOOSE({1;2},M$38,M$46),CHOOSE({1;2},$R$35,$R$43),$C360)*(1+$G$19),0)</f>
        <v>1739.8013262844788</v>
      </c>
      <c r="N360" s="65">
        <f>MAX(TREND(CHOOSE({1;2},N$38,N$46),CHOOSE({1;2},$R$35,$R$43),$C360)*(1+$G$19),0)</f>
        <v>1776.497909726457</v>
      </c>
      <c r="O360" s="66">
        <f t="shared" si="345"/>
        <v>1776.497909726457</v>
      </c>
      <c r="P360" s="66">
        <f t="shared" si="346"/>
        <v>1776.497909726457</v>
      </c>
      <c r="Q360" s="67">
        <f t="shared" si="347"/>
        <v>1739.5414391631821</v>
      </c>
      <c r="R360" s="117">
        <f>FORECAST(C360,$I$10:$O$10,$I$5:$O$5)</f>
        <v>4.0533666666666672</v>
      </c>
    </row>
    <row r="361" spans="3:18" ht="15.75">
      <c r="C361" s="97">
        <f t="shared" si="348"/>
        <v>5.0999999999999996</v>
      </c>
      <c r="D361" s="95" t="str">
        <f t="shared" si="306"/>
        <v>EM-51</v>
      </c>
      <c r="E361" s="42" t="s">
        <v>63</v>
      </c>
      <c r="F361" s="64">
        <f>MAX(TREND(CHOOSE({1;2},F$39,F$47),CHOOSE({1;2},$R$35,$R$43),$C361)*(1+$G$19),0)</f>
        <v>1781.8889702534275</v>
      </c>
      <c r="G361" s="65">
        <f>MAX(TREND(CHOOSE({1;2},G$39,G$47),CHOOSE({1;2},$R$35,$R$43),$C361)*(1+$G$19),0)</f>
        <v>1808.2291400689726</v>
      </c>
      <c r="H361" s="65">
        <f>MAX(TREND(CHOOSE({1;2},H$39,H$47),CHOOSE({1;2},$R$35,$R$43),$C361)*(1+$G$19),0)</f>
        <v>1812.7972767780004</v>
      </c>
      <c r="I361" s="65">
        <f>MAX(TREND(CHOOSE({1;2},I$39,I$47),CHOOSE({1;2},$R$35,$R$43),$C361)*(1+$G$19),0)</f>
        <v>1804.8093627551257</v>
      </c>
      <c r="J361" s="65">
        <f>MAX(TREND(CHOOSE({1;2},J$39,J$47),CHOOSE({1;2},$R$35,$R$43),$C361)*(1+$G$19),0)</f>
        <v>1754.5426984819937</v>
      </c>
      <c r="K361" s="65">
        <f>MAX(TREND(CHOOSE({1;2},K$39,K$47),CHOOSE({1;2},$R$35,$R$43),$C361)*(1+$G$19),0)</f>
        <v>1769.0004140734575</v>
      </c>
      <c r="L361" s="65">
        <f>MAX(TREND(CHOOSE({1;2},L$39,L$47),CHOOSE({1;2},$R$35,$R$43),$C361)*(1+$G$19),0)</f>
        <v>1701.3923636301104</v>
      </c>
      <c r="M361" s="65">
        <f>MAX(TREND(CHOOSE({1;2},M$39,M$47),CHOOSE({1;2},$R$35,$R$43),$C361)*(1+$G$19),0)</f>
        <v>1839.1400200375094</v>
      </c>
      <c r="N361" s="65">
        <f>MAX(TREND(CHOOSE({1;2},N$39,N$47),CHOOSE({1;2},$R$35,$R$43),$C361)*(1+$G$19),0)</f>
        <v>1986.7097417989619</v>
      </c>
      <c r="O361" s="66">
        <f t="shared" si="345"/>
        <v>1986.7097417989619</v>
      </c>
      <c r="P361" s="66">
        <f t="shared" si="346"/>
        <v>1986.7097417989619</v>
      </c>
      <c r="Q361" s="67">
        <f t="shared" si="347"/>
        <v>1781.8889702534275</v>
      </c>
      <c r="R361" s="117">
        <f>FORECAST(C361,$I$9:$O$9,$I$5:$O$5)</f>
        <v>4.2560349999999998</v>
      </c>
    </row>
    <row r="362" spans="3:18" ht="15.75">
      <c r="C362" s="98">
        <f t="shared" si="348"/>
        <v>5.0999999999999996</v>
      </c>
      <c r="D362" s="96" t="str">
        <f t="shared" si="306"/>
        <v>TF-51</v>
      </c>
      <c r="E362" s="47" t="s">
        <v>65</v>
      </c>
      <c r="F362" s="104">
        <f>MAX(TREND(CHOOSE({1;2},F$62,F$32),CHOOSE({1;2},$Q$62,$R$32),$C362)*(1+$G$19),0)</f>
        <v>749.3792135622889</v>
      </c>
      <c r="G362" s="105">
        <f>F362</f>
        <v>749.3792135622889</v>
      </c>
      <c r="H362" s="105">
        <f t="shared" ref="H362:K362" si="349">G362</f>
        <v>749.3792135622889</v>
      </c>
      <c r="I362" s="105">
        <f t="shared" si="349"/>
        <v>749.3792135622889</v>
      </c>
      <c r="J362" s="105">
        <f t="shared" si="349"/>
        <v>749.3792135622889</v>
      </c>
      <c r="K362" s="105">
        <f t="shared" si="349"/>
        <v>749.3792135622889</v>
      </c>
      <c r="L362" s="105">
        <f t="shared" ref="L362" si="350">L$32</f>
        <v>0</v>
      </c>
      <c r="M362" s="105">
        <f>K362</f>
        <v>749.3792135622889</v>
      </c>
      <c r="N362" s="105">
        <f>M362</f>
        <v>749.3792135622889</v>
      </c>
      <c r="O362" s="106">
        <f t="shared" si="345"/>
        <v>749.3792135622889</v>
      </c>
      <c r="P362" s="106">
        <f t="shared" si="346"/>
        <v>749.3792135622889</v>
      </c>
      <c r="Q362" s="107">
        <f t="shared" si="347"/>
        <v>749.3792135622889</v>
      </c>
      <c r="R362" s="118">
        <f>FORECAST(C362,$I$11:$O$11,$I$5:$O$5)</f>
        <v>15.916666666666664</v>
      </c>
    </row>
    <row r="363" spans="3:18" ht="15.75">
      <c r="C363" s="93">
        <f>ROUND(C357+0.1,2)</f>
        <v>5.2</v>
      </c>
      <c r="D363" s="95" t="str">
        <f t="shared" si="306"/>
        <v>MT-52</v>
      </c>
      <c r="E363" s="42" t="s">
        <v>55</v>
      </c>
      <c r="F363" s="64">
        <f>MAX(TREND(CHOOSE({1;2},F$35,F$43),CHOOSE({1;2},$R$35,$R$43),$C363)*(1+$G$19),0)</f>
        <v>698.41289387187589</v>
      </c>
      <c r="G363" s="65">
        <f>MAX(TREND(CHOOSE({1;2},G$35,G$43),CHOOSE({1;2},$R$35,$R$43),$C363)*(1+$G$19),0)</f>
        <v>717.7371888112267</v>
      </c>
      <c r="H363" s="65">
        <f>MAX(TREND(CHOOSE({1;2},H$35,H$43),CHOOSE({1;2},$R$35,$R$43),$C363)*(1+$G$19),0)</f>
        <v>716.92974407521888</v>
      </c>
      <c r="I363" s="65">
        <f>MAX(TREND(CHOOSE({1;2},I$35,I$43),CHOOSE({1;2},$R$35,$R$43),$C363)*(1+$G$19),0)</f>
        <v>732.05683052448251</v>
      </c>
      <c r="J363" s="65">
        <f>MAX(TREND(CHOOSE({1;2},J$35,J$43),CHOOSE({1;2},$R$35,$R$43),$C363)*(1+$G$19),0)</f>
        <v>712.1273815985852</v>
      </c>
      <c r="K363" s="65">
        <f>MAX(TREND(CHOOSE({1;2},K$35,K$43),CHOOSE({1;2},$R$35,$R$43),$C363)*(1+$G$19),0)</f>
        <v>684.62648788504589</v>
      </c>
      <c r="L363" s="65">
        <f>MAX(TREND(CHOOSE({1;2},L$35,L$43),CHOOSE({1;2},$R$35,$R$43),$C363)*(1+$G$19),0)</f>
        <v>675.7138136170546</v>
      </c>
      <c r="M363" s="65">
        <f>MAX(TREND(CHOOSE({1;2},M$35,M$43),CHOOSE({1;2},$R$35,$R$43),$C363)*(1+$G$19),0)</f>
        <v>761.72885562539727</v>
      </c>
      <c r="N363" s="65">
        <f>MAX(TREND(CHOOSE({1;2},N$35,N$43),CHOOSE({1;2},$R$35,$R$43),$C363)*(1+$G$19),0)</f>
        <v>744.78366746438417</v>
      </c>
      <c r="O363" s="66">
        <f>N363</f>
        <v>744.78366746438417</v>
      </c>
      <c r="P363" s="66">
        <f>O363</f>
        <v>744.78366746438417</v>
      </c>
      <c r="Q363" s="67">
        <f>F363</f>
        <v>698.41289387187589</v>
      </c>
      <c r="R363" s="115">
        <f>FORECAST(C363,$I$7:$O$7,$I$5:$O$5)</f>
        <v>6.1199999999999992</v>
      </c>
    </row>
    <row r="364" spans="3:18" ht="15.75">
      <c r="C364" s="97">
        <f>C363</f>
        <v>5.2</v>
      </c>
      <c r="D364" s="95" t="str">
        <f t="shared" si="306"/>
        <v>HT-52</v>
      </c>
      <c r="E364" s="42" t="s">
        <v>57</v>
      </c>
      <c r="F364" s="64">
        <f>MAX(TREND(CHOOSE({1;2},F$36,F$44),CHOOSE({1;2},$R$35,$R$43),$C364)*(1+$G$19),0)</f>
        <v>549.37154924730078</v>
      </c>
      <c r="G364" s="65">
        <f>MAX(TREND(CHOOSE({1;2},G$36,G$44),CHOOSE({1;2},$R$35,$R$43),$C364)*(1+$G$19),0)</f>
        <v>551.52939330291315</v>
      </c>
      <c r="H364" s="65">
        <f>MAX(TREND(CHOOSE({1;2},H$36,H$44),CHOOSE({1;2},$R$35,$R$43),$C364)*(1+$G$19),0)</f>
        <v>552.42902735674943</v>
      </c>
      <c r="I364" s="65">
        <f>MAX(TREND(CHOOSE({1;2},I$36,I$44),CHOOSE({1;2},$R$35,$R$43),$C364)*(1+$G$19),0)</f>
        <v>510.65634249600362</v>
      </c>
      <c r="J364" s="65">
        <f>MAX(TREND(CHOOSE({1;2},J$36,J$44),CHOOSE({1;2},$R$35,$R$43),$C364)*(1+$G$19),0)</f>
        <v>551.72940051746582</v>
      </c>
      <c r="K364" s="65">
        <f>MAX(TREND(CHOOSE({1;2},K$36,K$44),CHOOSE({1;2},$R$35,$R$43),$C364)*(1+$G$19),0)</f>
        <v>552.42902735674943</v>
      </c>
      <c r="L364" s="65">
        <f>MAX(TREND(CHOOSE({1;2},L$36,L$44),CHOOSE({1;2},$R$35,$R$43),$C364)*(1+$G$19),0)</f>
        <v>552.42902735674954</v>
      </c>
      <c r="M364" s="65">
        <f>MAX(TREND(CHOOSE({1;2},M$36,M$44),CHOOSE({1;2},$R$35,$R$43),$C364)*(1+$G$19),0)</f>
        <v>552.42902735674943</v>
      </c>
      <c r="N364" s="65">
        <f>MAX(TREND(CHOOSE({1;2},N$36,N$44),CHOOSE({1;2},$R$35,$R$43),$C364)*(1+$G$19),0)</f>
        <v>552.42902735674954</v>
      </c>
      <c r="O364" s="66">
        <f t="shared" ref="O364:O368" si="351">N364</f>
        <v>552.42902735674954</v>
      </c>
      <c r="P364" s="66">
        <f t="shared" ref="P364:P368" si="352">O364</f>
        <v>552.42902735674954</v>
      </c>
      <c r="Q364" s="67">
        <f t="shared" ref="Q364:Q368" si="353">F364</f>
        <v>549.37154924730078</v>
      </c>
      <c r="R364" s="117">
        <f>FORECAST(C364,$I$6:$O$6,$I$5:$O$5)</f>
        <v>4.8959999999999999</v>
      </c>
    </row>
    <row r="365" spans="3:18" ht="15.75">
      <c r="C365" s="97">
        <f t="shared" ref="C365:C368" si="354">C364</f>
        <v>5.2</v>
      </c>
      <c r="D365" s="95" t="str">
        <f t="shared" si="306"/>
        <v>RH-52</v>
      </c>
      <c r="E365" s="42" t="s">
        <v>59</v>
      </c>
      <c r="F365" s="64">
        <f>MAX(TREND(CHOOSE({1;2},F$37,F$45),CHOOSE({1;2},$R$35,$R$43),$C365)*(1+$G$19),0)</f>
        <v>1048.7260140776352</v>
      </c>
      <c r="G365" s="65">
        <f>MAX(TREND(CHOOSE({1;2},G$37,G$45),CHOOSE({1;2},$R$35,$R$43),$C365)*(1+$G$19),0)</f>
        <v>659.58966930334009</v>
      </c>
      <c r="H365" s="65">
        <f>MAX(TREND(CHOOSE({1;2},H$37,H$45),CHOOSE({1;2},$R$35,$R$43),$C365)*(1+$G$19),0)</f>
        <v>649.50327646268124</v>
      </c>
      <c r="I365" s="65">
        <f>MAX(TREND(CHOOSE({1;2},I$37,I$45),CHOOSE({1;2},$R$35,$R$43),$C365)*(1+$G$19),0)</f>
        <v>635.93781953554173</v>
      </c>
      <c r="J365" s="65">
        <f>MAX(TREND(CHOOSE({1;2},J$37,J$45),CHOOSE({1;2},$R$35,$R$43),$C365)*(1+$G$19),0)</f>
        <v>640.58753200798139</v>
      </c>
      <c r="K365" s="65">
        <f>MAX(TREND(CHOOSE({1;2},K$37,K$45),CHOOSE({1;2},$R$35,$R$43),$C365)*(1+$G$19),0)</f>
        <v>638.7154788421085</v>
      </c>
      <c r="L365" s="65">
        <f>MAX(TREND(CHOOSE({1;2},L$37,L$45),CHOOSE({1;2},$R$35,$R$43),$C365)*(1+$G$19),0)</f>
        <v>629.5581143866026</v>
      </c>
      <c r="M365" s="65">
        <f>MAX(TREND(CHOOSE({1;2},M$37,M$45),CHOOSE({1;2},$R$35,$R$43),$C365)*(1+$G$19),0)</f>
        <v>629.5581143866026</v>
      </c>
      <c r="N365" s="65">
        <f>MAX(TREND(CHOOSE({1;2},N$37,N$45),CHOOSE({1;2},$R$35,$R$43),$C365)*(1+$G$19),0)</f>
        <v>629.5581143866026</v>
      </c>
      <c r="O365" s="66">
        <f t="shared" si="351"/>
        <v>629.5581143866026</v>
      </c>
      <c r="P365" s="66">
        <f t="shared" si="352"/>
        <v>629.5581143866026</v>
      </c>
      <c r="Q365" s="67">
        <f t="shared" si="353"/>
        <v>1048.7260140776352</v>
      </c>
      <c r="R365" s="117">
        <f>FORECAST(C365,$I$8:$O$8,$I$5:$O$5)</f>
        <v>16.224000000000004</v>
      </c>
    </row>
    <row r="366" spans="3:18" ht="15.75">
      <c r="C366" s="97">
        <f t="shared" si="354"/>
        <v>5.2</v>
      </c>
      <c r="D366" s="95" t="str">
        <f t="shared" si="306"/>
        <v>LA-52</v>
      </c>
      <c r="E366" s="42" t="s">
        <v>61</v>
      </c>
      <c r="F366" s="64">
        <f>MAX(TREND(CHOOSE({1;2},F$38,F$46),CHOOSE({1;2},$R$35,$R$43),$C366)*(1+$G$19),0)</f>
        <v>1754.9186323143088</v>
      </c>
      <c r="G366" s="65">
        <f>MAX(TREND(CHOOSE({1;2},G$38,G$46),CHOOSE({1;2},$R$35,$R$43),$C366)*(1+$G$19),0)</f>
        <v>1763.1444449896326</v>
      </c>
      <c r="H366" s="65">
        <f>MAX(TREND(CHOOSE({1;2},H$38,H$46),CHOOSE({1;2},$R$35,$R$43),$C366)*(1+$G$19),0)</f>
        <v>1757.8850270658731</v>
      </c>
      <c r="I366" s="65">
        <f>MAX(TREND(CHOOSE({1;2},I$38,I$46),CHOOSE({1;2},$R$35,$R$43),$C366)*(1+$G$19),0)</f>
        <v>1753.2673243664381</v>
      </c>
      <c r="J366" s="65">
        <f>MAX(TREND(CHOOSE({1;2},J$38,J$46),CHOOSE({1;2},$R$35,$R$43),$C366)*(1+$G$19),0)</f>
        <v>1762.2858581681023</v>
      </c>
      <c r="K366" s="65">
        <f>MAX(TREND(CHOOSE({1;2},K$38,K$46),CHOOSE({1;2},$R$35,$R$43),$C366)*(1+$G$19),0)</f>
        <v>1767.9621577245891</v>
      </c>
      <c r="L366" s="65">
        <f>MAX(TREND(CHOOSE({1;2},L$38,L$46),CHOOSE({1;2},$R$35,$R$43),$C366)*(1+$G$19),0)</f>
        <v>1760.0133630260782</v>
      </c>
      <c r="M366" s="65">
        <f>MAX(TREND(CHOOSE({1;2},M$38,M$46),CHOOSE({1;2},$R$35,$R$43),$C366)*(1+$G$19),0)</f>
        <v>1755.1793597810911</v>
      </c>
      <c r="N366" s="65">
        <f>MAX(TREND(CHOOSE({1;2},N$38,N$46),CHOOSE({1;2},$R$35,$R$43),$C366)*(1+$G$19),0)</f>
        <v>1791.9724130724692</v>
      </c>
      <c r="O366" s="66">
        <f t="shared" si="351"/>
        <v>1791.9724130724692</v>
      </c>
      <c r="P366" s="66">
        <f t="shared" si="352"/>
        <v>1791.9724130724692</v>
      </c>
      <c r="Q366" s="67">
        <f t="shared" si="353"/>
        <v>1754.9186323143088</v>
      </c>
      <c r="R366" s="117">
        <f>FORECAST(C366,$I$10:$O$10,$I$5:$O$5)</f>
        <v>4.0663999999999998</v>
      </c>
    </row>
    <row r="367" spans="3:18" ht="15.75">
      <c r="C367" s="97">
        <f t="shared" si="354"/>
        <v>5.2</v>
      </c>
      <c r="D367" s="95" t="str">
        <f t="shared" si="306"/>
        <v>EM-52</v>
      </c>
      <c r="E367" s="42" t="s">
        <v>63</v>
      </c>
      <c r="F367" s="64">
        <f>MAX(TREND(CHOOSE({1;2},F$39,F$47),CHOOSE({1;2},$R$35,$R$43),$C367)*(1+$G$19),0)</f>
        <v>1800.8271323194435</v>
      </c>
      <c r="G367" s="65">
        <f>MAX(TREND(CHOOSE({1;2},G$39,G$47),CHOOSE({1;2},$R$35,$R$43),$C367)*(1+$G$19),0)</f>
        <v>1831.2381616382174</v>
      </c>
      <c r="H367" s="65">
        <f>MAX(TREND(CHOOSE({1;2},H$39,H$47),CHOOSE({1;2},$R$35,$R$43),$C367)*(1+$G$19),0)</f>
        <v>1835.6969311100822</v>
      </c>
      <c r="I367" s="65">
        <f>MAX(TREND(CHOOSE({1;2},I$39,I$47),CHOOSE({1;2},$R$35,$R$43),$C367)*(1+$G$19),0)</f>
        <v>1826.0620749661271</v>
      </c>
      <c r="J367" s="65">
        <f>MAX(TREND(CHOOSE({1;2},J$39,J$47),CHOOSE({1;2},$R$35,$R$43),$C367)*(1+$G$19),0)</f>
        <v>1775.2781653359036</v>
      </c>
      <c r="K367" s="65">
        <f>MAX(TREND(CHOOSE({1;2},K$39,K$47),CHOOSE({1;2},$R$35,$R$43),$C367)*(1+$G$19),0)</f>
        <v>1789.1935168525636</v>
      </c>
      <c r="L367" s="65">
        <f>MAX(TREND(CHOOSE({1;2},L$39,L$47),CHOOSE({1;2},$R$35,$R$43),$C367)*(1+$G$19),0)</f>
        <v>1719.3953615420389</v>
      </c>
      <c r="M367" s="65">
        <f>MAX(TREND(CHOOSE({1;2},M$39,M$47),CHOOSE({1;2},$R$35,$R$43),$C367)*(1+$G$19),0)</f>
        <v>1866.8267566564284</v>
      </c>
      <c r="N367" s="65">
        <f>MAX(TREND(CHOOSE({1;2},N$39,N$47),CHOOSE({1;2},$R$35,$R$43),$C367)*(1+$G$19),0)</f>
        <v>2017.2781772649989</v>
      </c>
      <c r="O367" s="66">
        <f t="shared" si="351"/>
        <v>2017.2781772649989</v>
      </c>
      <c r="P367" s="66">
        <f t="shared" si="352"/>
        <v>2017.2781772649989</v>
      </c>
      <c r="Q367" s="67">
        <f t="shared" si="353"/>
        <v>1800.8271323194435</v>
      </c>
      <c r="R367" s="117">
        <f>FORECAST(C367,$I$9:$O$9,$I$5:$O$5)</f>
        <v>4.2697200000000004</v>
      </c>
    </row>
    <row r="368" spans="3:18" ht="15.75">
      <c r="C368" s="98">
        <f t="shared" si="354"/>
        <v>5.2</v>
      </c>
      <c r="D368" s="96" t="str">
        <f t="shared" si="306"/>
        <v>TF-52</v>
      </c>
      <c r="E368" s="47" t="s">
        <v>65</v>
      </c>
      <c r="F368" s="104">
        <f>MAX(TREND(CHOOSE({1;2},F$62,F$32),CHOOSE({1;2},$Q$62,$R$32),$C368)*(1+$G$19),0)</f>
        <v>764.07292363213776</v>
      </c>
      <c r="G368" s="105">
        <f>F368</f>
        <v>764.07292363213776</v>
      </c>
      <c r="H368" s="105">
        <f t="shared" ref="H368:K368" si="355">G368</f>
        <v>764.07292363213776</v>
      </c>
      <c r="I368" s="105">
        <f t="shared" si="355"/>
        <v>764.07292363213776</v>
      </c>
      <c r="J368" s="105">
        <f t="shared" si="355"/>
        <v>764.07292363213776</v>
      </c>
      <c r="K368" s="105">
        <f t="shared" si="355"/>
        <v>764.07292363213776</v>
      </c>
      <c r="L368" s="105">
        <f t="shared" ref="L368" si="356">L$32</f>
        <v>0</v>
      </c>
      <c r="M368" s="105">
        <f>K368</f>
        <v>764.07292363213776</v>
      </c>
      <c r="N368" s="105">
        <f>M368</f>
        <v>764.07292363213776</v>
      </c>
      <c r="O368" s="106">
        <f t="shared" si="351"/>
        <v>764.07292363213776</v>
      </c>
      <c r="P368" s="106">
        <f t="shared" si="352"/>
        <v>764.07292363213776</v>
      </c>
      <c r="Q368" s="107">
        <f t="shared" si="353"/>
        <v>764.07292363213776</v>
      </c>
      <c r="R368" s="118">
        <f>FORECAST(C368,$I$11:$O$11,$I$5:$O$5)</f>
        <v>16</v>
      </c>
    </row>
    <row r="369" spans="3:18" ht="15.75">
      <c r="C369" s="93">
        <f>ROUND(C363+0.1,2)</f>
        <v>5.3</v>
      </c>
      <c r="D369" s="95" t="str">
        <f t="shared" si="306"/>
        <v>MT-53</v>
      </c>
      <c r="E369" s="42" t="s">
        <v>55</v>
      </c>
      <c r="F369" s="64">
        <f>MAX(TREND(CHOOSE({1;2},F$35,F$43),CHOOSE({1;2},$R$35,$R$43),$C369)*(1+$G$19),0)</f>
        <v>707.73997147623857</v>
      </c>
      <c r="G369" s="65">
        <f>MAX(TREND(CHOOSE({1;2},G$35,G$43),CHOOSE({1;2},$R$35,$R$43),$C369)*(1+$G$19),0)</f>
        <v>728.31182567082919</v>
      </c>
      <c r="H369" s="65">
        <f>MAX(TREND(CHOOSE({1;2},H$35,H$43),CHOOSE({1;2},$R$35,$R$43),$C369)*(1+$G$19),0)</f>
        <v>727.2658285702305</v>
      </c>
      <c r="I369" s="65">
        <f>MAX(TREND(CHOOSE({1;2},I$35,I$43),CHOOSE({1;2},$R$35,$R$43),$C369)*(1+$G$19),0)</f>
        <v>743.37903751827719</v>
      </c>
      <c r="J369" s="65">
        <f>MAX(TREND(CHOOSE({1;2},J$35,J$43),CHOOSE({1;2},$R$35,$R$43),$C369)*(1+$G$19),0)</f>
        <v>722.7529373346847</v>
      </c>
      <c r="K369" s="65">
        <f>MAX(TREND(CHOOSE({1;2},K$35,K$43),CHOOSE({1;2},$R$35,$R$43),$C369)*(1+$G$19),0)</f>
        <v>694.23583990390387</v>
      </c>
      <c r="L369" s="65">
        <f>MAX(TREND(CHOOSE({1;2},L$35,L$43),CHOOSE({1;2},$R$35,$R$43),$C369)*(1+$G$19),0)</f>
        <v>684.981124696086</v>
      </c>
      <c r="M369" s="65">
        <f>MAX(TREND(CHOOSE({1;2},M$35,M$43),CHOOSE({1;2},$R$35,$R$43),$C369)*(1+$G$19),0)</f>
        <v>774.0202421492346</v>
      </c>
      <c r="N369" s="65">
        <f>MAX(TREND(CHOOSE({1;2},N$35,N$43),CHOOSE({1;2},$R$35,$R$43),$C369)*(1+$G$19),0)</f>
        <v>756.53192456877207</v>
      </c>
      <c r="O369" s="66">
        <f>N369</f>
        <v>756.53192456877207</v>
      </c>
      <c r="P369" s="66">
        <f>O369</f>
        <v>756.53192456877207</v>
      </c>
      <c r="Q369" s="67">
        <f>F369</f>
        <v>707.73997147623857</v>
      </c>
      <c r="R369" s="115">
        <f>FORECAST(C369,$I$7:$O$7,$I$5:$O$5)</f>
        <v>6.13</v>
      </c>
    </row>
    <row r="370" spans="3:18" ht="15.75">
      <c r="C370" s="97">
        <f>C369</f>
        <v>5.3</v>
      </c>
      <c r="D370" s="95" t="str">
        <f t="shared" si="306"/>
        <v>HT-53</v>
      </c>
      <c r="E370" s="42" t="s">
        <v>57</v>
      </c>
      <c r="F370" s="64">
        <f>MAX(TREND(CHOOSE({1;2},F$36,F$44),CHOOSE({1;2},$R$35,$R$43),$C370)*(1+$G$19),0)</f>
        <v>555.57605861444722</v>
      </c>
      <c r="G370" s="65">
        <f>MAX(TREND(CHOOSE({1;2},G$36,G$44),CHOOSE({1;2},$R$35,$R$43),$C370)*(1+$G$19),0)</f>
        <v>557.86083467333094</v>
      </c>
      <c r="H370" s="65">
        <f>MAX(TREND(CHOOSE({1;2},H$36,H$44),CHOOSE({1;2},$R$35,$R$43),$C370)*(1+$G$19),0)</f>
        <v>558.81338837739293</v>
      </c>
      <c r="I370" s="65">
        <f>MAX(TREND(CHOOSE({1;2},I$36,I$44),CHOOSE({1;2},$R$35,$R$43),$C370)*(1+$G$19),0)</f>
        <v>514.5834867601327</v>
      </c>
      <c r="J370" s="65">
        <f>MAX(TREND(CHOOSE({1;2},J$36,J$44),CHOOSE({1;2},$R$35,$R$43),$C370)*(1+$G$19),0)</f>
        <v>558.07260701815142</v>
      </c>
      <c r="K370" s="65">
        <f>MAX(TREND(CHOOSE({1;2},K$36,K$44),CHOOSE({1;2},$R$35,$R$43),$C370)*(1+$G$19),0)</f>
        <v>558.81338837739293</v>
      </c>
      <c r="L370" s="65">
        <f>MAX(TREND(CHOOSE({1;2},L$36,L$44),CHOOSE({1;2},$R$35,$R$43),$C370)*(1+$G$19),0)</f>
        <v>558.81338837739304</v>
      </c>
      <c r="M370" s="65">
        <f>MAX(TREND(CHOOSE({1;2},M$36,M$44),CHOOSE({1;2},$R$35,$R$43),$C370)*(1+$G$19),0)</f>
        <v>558.81338837739281</v>
      </c>
      <c r="N370" s="65">
        <f>MAX(TREND(CHOOSE({1;2},N$36,N$44),CHOOSE({1;2},$R$35,$R$43),$C370)*(1+$G$19),0)</f>
        <v>558.81338837739293</v>
      </c>
      <c r="O370" s="66">
        <f t="shared" ref="O370:O374" si="357">N370</f>
        <v>558.81338837739293</v>
      </c>
      <c r="P370" s="66">
        <f t="shared" ref="P370:P374" si="358">O370</f>
        <v>558.81338837739293</v>
      </c>
      <c r="Q370" s="67">
        <f t="shared" ref="Q370:Q374" si="359">F370</f>
        <v>555.57605861444722</v>
      </c>
      <c r="R370" s="117">
        <f>FORECAST(C370,$I$6:$O$6,$I$5:$O$5)</f>
        <v>4.9039999999999999</v>
      </c>
    </row>
    <row r="371" spans="3:18" ht="15.75">
      <c r="C371" s="97">
        <f t="shared" ref="C371:C374" si="360">C370</f>
        <v>5.3</v>
      </c>
      <c r="D371" s="95" t="str">
        <f t="shared" si="306"/>
        <v>RH-53</v>
      </c>
      <c r="E371" s="42" t="s">
        <v>59</v>
      </c>
      <c r="F371" s="64">
        <f>MAX(TREND(CHOOSE({1;2},F$37,F$45),CHOOSE({1;2},$R$35,$R$43),$C371)*(1+$G$19),0)</f>
        <v>1110.4157796116137</v>
      </c>
      <c r="G371" s="65">
        <f>MAX(TREND(CHOOSE({1;2},G$37,G$45),CHOOSE({1;2},$R$35,$R$43),$C371)*(1+$G$19),0)</f>
        <v>698.3890616153011</v>
      </c>
      <c r="H371" s="65">
        <f>MAX(TREND(CHOOSE({1;2},H$37,H$45),CHOOSE({1;2},$R$35,$R$43),$C371)*(1+$G$19),0)</f>
        <v>687.70935154872097</v>
      </c>
      <c r="I371" s="65">
        <f>MAX(TREND(CHOOSE({1;2},I$37,I$45),CHOOSE({1;2},$R$35,$R$43),$C371)*(1+$G$19),0)</f>
        <v>673.34592656704422</v>
      </c>
      <c r="J371" s="65">
        <f>MAX(TREND(CHOOSE({1;2},J$37,J$45),CHOOSE({1;2},$R$35,$R$43),$C371)*(1+$G$19),0)</f>
        <v>678.26915153786251</v>
      </c>
      <c r="K371" s="65">
        <f>MAX(TREND(CHOOSE({1;2},K$37,K$45),CHOOSE({1;2},$R$35,$R$43),$C371)*(1+$G$19),0)</f>
        <v>676.2869775975264</v>
      </c>
      <c r="L371" s="65">
        <f>MAX(TREND(CHOOSE({1;2},L$37,L$45),CHOOSE({1;2},$R$35,$R$43),$C371)*(1+$G$19),0)</f>
        <v>666.59094464463783</v>
      </c>
      <c r="M371" s="65">
        <f>MAX(TREND(CHOOSE({1;2},M$37,M$45),CHOOSE({1;2},$R$35,$R$43),$C371)*(1+$G$19),0)</f>
        <v>666.59094464463783</v>
      </c>
      <c r="N371" s="65">
        <f>MAX(TREND(CHOOSE({1;2},N$37,N$45),CHOOSE({1;2},$R$35,$R$43),$C371)*(1+$G$19),0)</f>
        <v>666.59094464463783</v>
      </c>
      <c r="O371" s="66">
        <f t="shared" si="357"/>
        <v>666.59094464463783</v>
      </c>
      <c r="P371" s="66">
        <f t="shared" si="358"/>
        <v>666.59094464463783</v>
      </c>
      <c r="Q371" s="67">
        <f t="shared" si="359"/>
        <v>1110.4157796116137</v>
      </c>
      <c r="R371" s="117">
        <f>FORECAST(C371,$I$8:$O$8,$I$5:$O$5)</f>
        <v>16.242666666666668</v>
      </c>
    </row>
    <row r="372" spans="3:18" ht="15.75">
      <c r="C372" s="97">
        <f t="shared" si="360"/>
        <v>5.3</v>
      </c>
      <c r="D372" s="95" t="str">
        <f t="shared" si="306"/>
        <v>LA-53</v>
      </c>
      <c r="E372" s="42" t="s">
        <v>61</v>
      </c>
      <c r="F372" s="64">
        <f>MAX(TREND(CHOOSE({1;2},F$38,F$46),CHOOSE({1;2},$R$35,$R$43),$C372)*(1+$G$19),0)</f>
        <v>1770.2958254654354</v>
      </c>
      <c r="G372" s="65">
        <f>MAX(TREND(CHOOSE({1;2},G$38,G$46),CHOOSE({1;2},$R$35,$R$43),$C372)*(1+$G$19),0)</f>
        <v>1778.5470836677923</v>
      </c>
      <c r="H372" s="65">
        <f>MAX(TREND(CHOOSE({1;2},H$38,H$46),CHOOSE({1;2},$R$35,$R$43),$C372)*(1+$G$19),0)</f>
        <v>1773.2716503597296</v>
      </c>
      <c r="I372" s="65">
        <f>MAX(TREND(CHOOSE({1;2},I$38,I$46),CHOOSE({1;2},$R$35,$R$43),$C372)*(1+$G$19),0)</f>
        <v>1768.6391437409343</v>
      </c>
      <c r="J372" s="65">
        <f>MAX(TREND(CHOOSE({1;2},J$38,J$46),CHOOSE({1;2},$R$35,$R$43),$C372)*(1+$G$19),0)</f>
        <v>1777.6859438254721</v>
      </c>
      <c r="K372" s="65">
        <f>MAX(TREND(CHOOSE({1;2},K$38,K$46),CHOOSE({1;2},$R$35,$R$43),$C372)*(1+$G$19),0)</f>
        <v>1783.3786777745418</v>
      </c>
      <c r="L372" s="65">
        <f>MAX(TREND(CHOOSE({1;2},L$38,L$46),CHOOSE({1;2},$R$35,$R$43),$C372)*(1+$G$19),0)</f>
        <v>1775.406575697581</v>
      </c>
      <c r="M372" s="65">
        <f>MAX(TREND(CHOOSE({1;2},M$38,M$46),CHOOSE({1;2},$R$35,$R$43),$C372)*(1+$G$19),0)</f>
        <v>1770.5573932777033</v>
      </c>
      <c r="N372" s="65">
        <f>MAX(TREND(CHOOSE({1;2},N$38,N$46),CHOOSE({1;2},$R$35,$R$43),$C372)*(1+$G$19),0)</f>
        <v>1807.4469164184814</v>
      </c>
      <c r="O372" s="66">
        <f t="shared" si="357"/>
        <v>1807.4469164184814</v>
      </c>
      <c r="P372" s="66">
        <f t="shared" si="358"/>
        <v>1807.4469164184814</v>
      </c>
      <c r="Q372" s="67">
        <f t="shared" si="359"/>
        <v>1770.2958254654354</v>
      </c>
      <c r="R372" s="117">
        <f>FORECAST(C372,$I$10:$O$10,$I$5:$O$5)</f>
        <v>4.0794333333333332</v>
      </c>
    </row>
    <row r="373" spans="3:18" ht="15.75">
      <c r="C373" s="97">
        <f t="shared" si="360"/>
        <v>5.3</v>
      </c>
      <c r="D373" s="95" t="str">
        <f t="shared" si="306"/>
        <v>EM-53</v>
      </c>
      <c r="E373" s="42" t="s">
        <v>63</v>
      </c>
      <c r="F373" s="64">
        <f>MAX(TREND(CHOOSE({1;2},F$39,F$47),CHOOSE({1;2},$R$35,$R$43),$C373)*(1+$G$19),0)</f>
        <v>1819.7652943854598</v>
      </c>
      <c r="G373" s="65">
        <f>MAX(TREND(CHOOSE({1;2},G$39,G$47),CHOOSE({1;2},$R$35,$R$43),$C373)*(1+$G$19),0)</f>
        <v>1854.2471832074627</v>
      </c>
      <c r="H373" s="65">
        <f>MAX(TREND(CHOOSE({1;2},H$39,H$47),CHOOSE({1;2},$R$35,$R$43),$C373)*(1+$G$19),0)</f>
        <v>1858.5965854421643</v>
      </c>
      <c r="I373" s="65">
        <f>MAX(TREND(CHOOSE({1;2},I$39,I$47),CHOOSE({1;2},$R$35,$R$43),$C373)*(1+$G$19),0)</f>
        <v>1847.3147871771282</v>
      </c>
      <c r="J373" s="65">
        <f>MAX(TREND(CHOOSE({1;2},J$39,J$47),CHOOSE({1;2},$R$35,$R$43),$C373)*(1+$G$19),0)</f>
        <v>1796.0136321898133</v>
      </c>
      <c r="K373" s="65">
        <f>MAX(TREND(CHOOSE({1;2},K$39,K$47),CHOOSE({1;2},$R$35,$R$43),$C373)*(1+$G$19),0)</f>
        <v>1809.3866196316701</v>
      </c>
      <c r="L373" s="65">
        <f>MAX(TREND(CHOOSE({1;2},L$39,L$47),CHOOSE({1;2},$R$35,$R$43),$C373)*(1+$G$19),0)</f>
        <v>1737.3983594539675</v>
      </c>
      <c r="M373" s="65">
        <f>MAX(TREND(CHOOSE({1;2},M$39,M$47),CHOOSE({1;2},$R$35,$R$43),$C373)*(1+$G$19),0)</f>
        <v>1894.5134932753472</v>
      </c>
      <c r="N373" s="65">
        <f>MAX(TREND(CHOOSE({1;2},N$39,N$47),CHOOSE({1;2},$R$35,$R$43),$C373)*(1+$G$19),0)</f>
        <v>2047.8466127310355</v>
      </c>
      <c r="O373" s="66">
        <f t="shared" si="357"/>
        <v>2047.8466127310355</v>
      </c>
      <c r="P373" s="66">
        <f t="shared" si="358"/>
        <v>2047.8466127310355</v>
      </c>
      <c r="Q373" s="67">
        <f t="shared" si="359"/>
        <v>1819.7652943854598</v>
      </c>
      <c r="R373" s="117">
        <f>FORECAST(C373,$I$9:$O$9,$I$5:$O$5)</f>
        <v>4.2834050000000001</v>
      </c>
    </row>
    <row r="374" spans="3:18" ht="15.75">
      <c r="C374" s="98">
        <f t="shared" si="360"/>
        <v>5.3</v>
      </c>
      <c r="D374" s="96" t="str">
        <f t="shared" si="306"/>
        <v>TF-53</v>
      </c>
      <c r="E374" s="47" t="s">
        <v>65</v>
      </c>
      <c r="F374" s="104">
        <f>MAX(TREND(CHOOSE({1;2},F$62,F$32),CHOOSE({1;2},$Q$62,$R$32),$C374)*(1+$G$19),0)</f>
        <v>778.76663370198639</v>
      </c>
      <c r="G374" s="105">
        <f>F374</f>
        <v>778.76663370198639</v>
      </c>
      <c r="H374" s="105">
        <f t="shared" ref="H374:K374" si="361">G374</f>
        <v>778.76663370198639</v>
      </c>
      <c r="I374" s="105">
        <f t="shared" si="361"/>
        <v>778.76663370198639</v>
      </c>
      <c r="J374" s="105">
        <f t="shared" si="361"/>
        <v>778.76663370198639</v>
      </c>
      <c r="K374" s="105">
        <f t="shared" si="361"/>
        <v>778.76663370198639</v>
      </c>
      <c r="L374" s="105">
        <f t="shared" ref="L374" si="362">L$32</f>
        <v>0</v>
      </c>
      <c r="M374" s="105">
        <f>K374</f>
        <v>778.76663370198639</v>
      </c>
      <c r="N374" s="105">
        <f>M374</f>
        <v>778.76663370198639</v>
      </c>
      <c r="O374" s="106">
        <f t="shared" si="357"/>
        <v>778.76663370198639</v>
      </c>
      <c r="P374" s="106">
        <f t="shared" si="358"/>
        <v>778.76663370198639</v>
      </c>
      <c r="Q374" s="107">
        <f t="shared" si="359"/>
        <v>778.76663370198639</v>
      </c>
      <c r="R374" s="118">
        <f>FORECAST(C374,$I$11:$O$11,$I$5:$O$5)</f>
        <v>16.083333333333332</v>
      </c>
    </row>
    <row r="375" spans="3:18" ht="15.75">
      <c r="C375" s="93">
        <f>ROUND(C369+0.1,2)</f>
        <v>5.4</v>
      </c>
      <c r="D375" s="95" t="str">
        <f t="shared" si="306"/>
        <v>MT-54</v>
      </c>
      <c r="E375" s="42" t="s">
        <v>55</v>
      </c>
      <c r="F375" s="64">
        <f>MAX(TREND(CHOOSE({1;2},F$35,F$43),CHOOSE({1;2},$R$35,$R$43),$C375)*(1+$G$19),0)</f>
        <v>717.06704908060158</v>
      </c>
      <c r="G375" s="65">
        <f>MAX(TREND(CHOOSE({1;2},G$35,G$43),CHOOSE({1;2},$R$35,$R$43),$C375)*(1+$G$19),0)</f>
        <v>738.88646253043191</v>
      </c>
      <c r="H375" s="65">
        <f>MAX(TREND(CHOOSE({1;2},H$35,H$43),CHOOSE({1;2},$R$35,$R$43),$C375)*(1+$G$19),0)</f>
        <v>737.60191306524212</v>
      </c>
      <c r="I375" s="65">
        <f>MAX(TREND(CHOOSE({1;2},I$35,I$43),CHOOSE({1;2},$R$35,$R$43),$C375)*(1+$G$19),0)</f>
        <v>754.70124451207175</v>
      </c>
      <c r="J375" s="65">
        <f>MAX(TREND(CHOOSE({1;2},J$35,J$43),CHOOSE({1;2},$R$35,$R$43),$C375)*(1+$G$19),0)</f>
        <v>733.37849307078443</v>
      </c>
      <c r="K375" s="65">
        <f>MAX(TREND(CHOOSE({1;2},K$35,K$43),CHOOSE({1;2},$R$35,$R$43),$C375)*(1+$G$19),0)</f>
        <v>703.84519192276184</v>
      </c>
      <c r="L375" s="65">
        <f>MAX(TREND(CHOOSE({1;2},L$35,L$43),CHOOSE({1;2},$R$35,$R$43),$C375)*(1+$G$19),0)</f>
        <v>694.2484357751174</v>
      </c>
      <c r="M375" s="65">
        <f>MAX(TREND(CHOOSE({1;2},M$35,M$43),CHOOSE({1;2},$R$35,$R$43),$C375)*(1+$G$19),0)</f>
        <v>786.31162867307194</v>
      </c>
      <c r="N375" s="65">
        <f>MAX(TREND(CHOOSE({1;2},N$35,N$43),CHOOSE({1;2},$R$35,$R$43),$C375)*(1+$G$19),0)</f>
        <v>768.28018167315997</v>
      </c>
      <c r="O375" s="66">
        <f>N375</f>
        <v>768.28018167315997</v>
      </c>
      <c r="P375" s="66">
        <f>O375</f>
        <v>768.28018167315997</v>
      </c>
      <c r="Q375" s="67">
        <f>F375</f>
        <v>717.06704908060158</v>
      </c>
      <c r="R375" s="115">
        <f>FORECAST(C375,$I$7:$O$7,$I$5:$O$5)</f>
        <v>6.14</v>
      </c>
    </row>
    <row r="376" spans="3:18" ht="15.75">
      <c r="C376" s="97">
        <f>C375</f>
        <v>5.4</v>
      </c>
      <c r="D376" s="95" t="str">
        <f t="shared" si="306"/>
        <v>HT-54</v>
      </c>
      <c r="E376" s="42" t="s">
        <v>57</v>
      </c>
      <c r="F376" s="64">
        <f>MAX(TREND(CHOOSE({1;2},F$36,F$44),CHOOSE({1;2},$R$35,$R$43),$C376)*(1+$G$19),0)</f>
        <v>561.78056798159366</v>
      </c>
      <c r="G376" s="65">
        <f>MAX(TREND(CHOOSE({1;2},G$36,G$44),CHOOSE({1;2},$R$35,$R$43),$C376)*(1+$G$19),0)</f>
        <v>564.19227604374873</v>
      </c>
      <c r="H376" s="65">
        <f>MAX(TREND(CHOOSE({1;2},H$36,H$44),CHOOSE({1;2},$R$35,$R$43),$C376)*(1+$G$19),0)</f>
        <v>565.19774939803642</v>
      </c>
      <c r="I376" s="65">
        <f>MAX(TREND(CHOOSE({1;2},I$36,I$44),CHOOSE({1;2},$R$35,$R$43),$C376)*(1+$G$19),0)</f>
        <v>518.51063102426167</v>
      </c>
      <c r="J376" s="65">
        <f>MAX(TREND(CHOOSE({1;2},J$36,J$44),CHOOSE({1;2},$R$35,$R$43),$C376)*(1+$G$19),0)</f>
        <v>564.41581351883713</v>
      </c>
      <c r="K376" s="65">
        <f>MAX(TREND(CHOOSE({1;2},K$36,K$44),CHOOSE({1;2},$R$35,$R$43),$C376)*(1+$G$19),0)</f>
        <v>565.19774939803642</v>
      </c>
      <c r="L376" s="65">
        <f>MAX(TREND(CHOOSE({1;2},L$36,L$44),CHOOSE({1;2},$R$35,$R$43),$C376)*(1+$G$19),0)</f>
        <v>565.19774939803654</v>
      </c>
      <c r="M376" s="65">
        <f>MAX(TREND(CHOOSE({1;2},M$36,M$44),CHOOSE({1;2},$R$35,$R$43),$C376)*(1+$G$19),0)</f>
        <v>565.19774939803631</v>
      </c>
      <c r="N376" s="65">
        <f>MAX(TREND(CHOOSE({1;2},N$36,N$44),CHOOSE({1;2},$R$35,$R$43),$C376)*(1+$G$19),0)</f>
        <v>565.19774939803642</v>
      </c>
      <c r="O376" s="66">
        <f t="shared" ref="O376:O380" si="363">N376</f>
        <v>565.19774939803642</v>
      </c>
      <c r="P376" s="66">
        <f t="shared" ref="P376:P380" si="364">O376</f>
        <v>565.19774939803642</v>
      </c>
      <c r="Q376" s="67">
        <f t="shared" ref="Q376:Q380" si="365">F376</f>
        <v>561.78056798159366</v>
      </c>
      <c r="R376" s="117">
        <f>FORECAST(C376,$I$6:$O$6,$I$5:$O$5)</f>
        <v>4.9119999999999999</v>
      </c>
    </row>
    <row r="377" spans="3:18" ht="15.75">
      <c r="C377" s="97">
        <f t="shared" ref="C377:C380" si="366">C376</f>
        <v>5.4</v>
      </c>
      <c r="D377" s="95" t="str">
        <f t="shared" si="306"/>
        <v>RH-54</v>
      </c>
      <c r="E377" s="42" t="s">
        <v>59</v>
      </c>
      <c r="F377" s="64">
        <f>MAX(TREND(CHOOSE({1;2},F$37,F$45),CHOOSE({1;2},$R$35,$R$43),$C377)*(1+$G$19),0)</f>
        <v>1172.1055451455925</v>
      </c>
      <c r="G377" s="65">
        <f>MAX(TREND(CHOOSE({1;2},G$37,G$45),CHOOSE({1;2},$R$35,$R$43),$C377)*(1+$G$19),0)</f>
        <v>737.18845392726269</v>
      </c>
      <c r="H377" s="65">
        <f>MAX(TREND(CHOOSE({1;2},H$37,H$45),CHOOSE({1;2},$R$35,$R$43),$C377)*(1+$G$19),0)</f>
        <v>725.91542663476139</v>
      </c>
      <c r="I377" s="65">
        <f>MAX(TREND(CHOOSE({1;2},I$37,I$45),CHOOSE({1;2},$R$35,$R$43),$C377)*(1+$G$19),0)</f>
        <v>710.75403359854681</v>
      </c>
      <c r="J377" s="65">
        <f>MAX(TREND(CHOOSE({1;2},J$37,J$45),CHOOSE({1;2},$R$35,$R$43),$C377)*(1+$G$19),0)</f>
        <v>715.95077106774409</v>
      </c>
      <c r="K377" s="65">
        <f>MAX(TREND(CHOOSE({1;2},K$37,K$45),CHOOSE({1;2},$R$35,$R$43),$C377)*(1+$G$19),0)</f>
        <v>713.85847635294488</v>
      </c>
      <c r="L377" s="65">
        <f>MAX(TREND(CHOOSE({1;2},L$37,L$45),CHOOSE({1;2},$R$35,$R$43),$C377)*(1+$G$19),0)</f>
        <v>703.6237749026734</v>
      </c>
      <c r="M377" s="65">
        <f>MAX(TREND(CHOOSE({1;2},M$37,M$45),CHOOSE({1;2},$R$35,$R$43),$C377)*(1+$G$19),0)</f>
        <v>703.6237749026734</v>
      </c>
      <c r="N377" s="65">
        <f>MAX(TREND(CHOOSE({1;2},N$37,N$45),CHOOSE({1;2},$R$35,$R$43),$C377)*(1+$G$19),0)</f>
        <v>703.6237749026734</v>
      </c>
      <c r="O377" s="66">
        <f t="shared" si="363"/>
        <v>703.6237749026734</v>
      </c>
      <c r="P377" s="66">
        <f t="shared" si="364"/>
        <v>703.6237749026734</v>
      </c>
      <c r="Q377" s="67">
        <f t="shared" si="365"/>
        <v>1172.1055451455925</v>
      </c>
      <c r="R377" s="117">
        <f>FORECAST(C377,$I$8:$O$8,$I$5:$O$5)</f>
        <v>16.261333333333337</v>
      </c>
    </row>
    <row r="378" spans="3:18" ht="15.75">
      <c r="C378" s="97">
        <f t="shared" si="366"/>
        <v>5.4</v>
      </c>
      <c r="D378" s="95" t="str">
        <f t="shared" si="306"/>
        <v>LA-54</v>
      </c>
      <c r="E378" s="42" t="s">
        <v>61</v>
      </c>
      <c r="F378" s="64">
        <f>MAX(TREND(CHOOSE({1;2},F$38,F$46),CHOOSE({1;2},$R$35,$R$43),$C378)*(1+$G$19),0)</f>
        <v>1785.6730186165621</v>
      </c>
      <c r="G378" s="65">
        <f>MAX(TREND(CHOOSE({1;2},G$38,G$46),CHOOSE({1;2},$R$35,$R$43),$C378)*(1+$G$19),0)</f>
        <v>1793.9497223459523</v>
      </c>
      <c r="H378" s="65">
        <f>MAX(TREND(CHOOSE({1;2},H$38,H$46),CHOOSE({1;2},$R$35,$R$43),$C378)*(1+$G$19),0)</f>
        <v>1788.6582736535856</v>
      </c>
      <c r="I378" s="65">
        <f>MAX(TREND(CHOOSE({1;2},I$38,I$46),CHOOSE({1;2},$R$35,$R$43),$C378)*(1+$G$19),0)</f>
        <v>1784.0109631154303</v>
      </c>
      <c r="J378" s="65">
        <f>MAX(TREND(CHOOSE({1;2},J$38,J$46),CHOOSE({1;2},$R$35,$R$43),$C378)*(1+$G$19),0)</f>
        <v>1793.0860294828417</v>
      </c>
      <c r="K378" s="65">
        <f>MAX(TREND(CHOOSE({1;2},K$38,K$46),CHOOSE({1;2},$R$35,$R$43),$C378)*(1+$G$19),0)</f>
        <v>1798.7951978244951</v>
      </c>
      <c r="L378" s="65">
        <f>MAX(TREND(CHOOSE({1;2},L$38,L$46),CHOOSE({1;2},$R$35,$R$43),$C378)*(1+$G$19),0)</f>
        <v>1790.7997883690841</v>
      </c>
      <c r="M378" s="65">
        <f>MAX(TREND(CHOOSE({1;2},M$38,M$46),CHOOSE({1;2},$R$35,$R$43),$C378)*(1+$G$19),0)</f>
        <v>1785.9354267743156</v>
      </c>
      <c r="N378" s="65">
        <f>MAX(TREND(CHOOSE({1;2},N$38,N$46),CHOOSE({1;2},$R$35,$R$43),$C378)*(1+$G$19),0)</f>
        <v>1822.9214197644935</v>
      </c>
      <c r="O378" s="66">
        <f t="shared" si="363"/>
        <v>1822.9214197644935</v>
      </c>
      <c r="P378" s="66">
        <f t="shared" si="364"/>
        <v>1822.9214197644935</v>
      </c>
      <c r="Q378" s="67">
        <f t="shared" si="365"/>
        <v>1785.6730186165621</v>
      </c>
      <c r="R378" s="117">
        <f>FORECAST(C378,$I$10:$O$10,$I$5:$O$5)</f>
        <v>4.0924666666666667</v>
      </c>
    </row>
    <row r="379" spans="3:18" ht="15.75">
      <c r="C379" s="97">
        <f t="shared" si="366"/>
        <v>5.4</v>
      </c>
      <c r="D379" s="95" t="str">
        <f t="shared" si="306"/>
        <v>EM-54</v>
      </c>
      <c r="E379" s="42" t="s">
        <v>63</v>
      </c>
      <c r="F379" s="64">
        <f>MAX(TREND(CHOOSE({1;2},F$39,F$47),CHOOSE({1;2},$R$35,$R$43),$C379)*(1+$G$19),0)</f>
        <v>1838.7034564514763</v>
      </c>
      <c r="G379" s="65">
        <f>MAX(TREND(CHOOSE({1;2},G$39,G$47),CHOOSE({1;2},$R$35,$R$43),$C379)*(1+$G$19),0)</f>
        <v>1877.256204776708</v>
      </c>
      <c r="H379" s="65">
        <f>MAX(TREND(CHOOSE({1;2},H$39,H$47),CHOOSE({1;2},$R$35,$R$43),$C379)*(1+$G$19),0)</f>
        <v>1881.4962397742463</v>
      </c>
      <c r="I379" s="65">
        <f>MAX(TREND(CHOOSE({1;2},I$39,I$47),CHOOSE({1;2},$R$35,$R$43),$C379)*(1+$G$19),0)</f>
        <v>1868.5674993881294</v>
      </c>
      <c r="J379" s="65">
        <f>MAX(TREND(CHOOSE({1;2},J$39,J$47),CHOOSE({1;2},$R$35,$R$43),$C379)*(1+$G$19),0)</f>
        <v>1816.7490990437234</v>
      </c>
      <c r="K379" s="65">
        <f>MAX(TREND(CHOOSE({1;2},K$39,K$47),CHOOSE({1;2},$R$35,$R$43),$C379)*(1+$G$19),0)</f>
        <v>1829.5797224107764</v>
      </c>
      <c r="L379" s="65">
        <f>MAX(TREND(CHOOSE({1;2},L$39,L$47),CHOOSE({1;2},$R$35,$R$43),$C379)*(1+$G$19),0)</f>
        <v>1755.4013573658963</v>
      </c>
      <c r="M379" s="65">
        <f>MAX(TREND(CHOOSE({1;2},M$39,M$47),CHOOSE({1;2},$R$35,$R$43),$C379)*(1+$G$19),0)</f>
        <v>1922.2002298942659</v>
      </c>
      <c r="N379" s="65">
        <f>MAX(TREND(CHOOSE({1;2},N$39,N$47),CHOOSE({1;2},$R$35,$R$43),$C379)*(1+$G$19),0)</f>
        <v>2078.4150481970723</v>
      </c>
      <c r="O379" s="66">
        <f t="shared" si="363"/>
        <v>2078.4150481970723</v>
      </c>
      <c r="P379" s="66">
        <f t="shared" si="364"/>
        <v>2078.4150481970723</v>
      </c>
      <c r="Q379" s="67">
        <f t="shared" si="365"/>
        <v>1838.7034564514763</v>
      </c>
      <c r="R379" s="117">
        <f>FORECAST(C379,$I$9:$O$9,$I$5:$O$5)</f>
        <v>4.2970899999999999</v>
      </c>
    </row>
    <row r="380" spans="3:18" ht="15.75">
      <c r="C380" s="98">
        <f t="shared" si="366"/>
        <v>5.4</v>
      </c>
      <c r="D380" s="96" t="str">
        <f t="shared" si="306"/>
        <v>TF-54</v>
      </c>
      <c r="E380" s="47" t="s">
        <v>65</v>
      </c>
      <c r="F380" s="104">
        <f>MAX(TREND(CHOOSE({1;2},F$62,F$32),CHOOSE({1;2},$Q$62,$R$32),$C380)*(1+$G$19),0)</f>
        <v>793.46034377183537</v>
      </c>
      <c r="G380" s="105">
        <f>F380</f>
        <v>793.46034377183537</v>
      </c>
      <c r="H380" s="105">
        <f t="shared" ref="H380:K380" si="367">G380</f>
        <v>793.46034377183537</v>
      </c>
      <c r="I380" s="105">
        <f t="shared" si="367"/>
        <v>793.46034377183537</v>
      </c>
      <c r="J380" s="105">
        <f t="shared" si="367"/>
        <v>793.46034377183537</v>
      </c>
      <c r="K380" s="105">
        <f t="shared" si="367"/>
        <v>793.46034377183537</v>
      </c>
      <c r="L380" s="105">
        <f t="shared" ref="L380" si="368">L$32</f>
        <v>0</v>
      </c>
      <c r="M380" s="105">
        <f>K380</f>
        <v>793.46034377183537</v>
      </c>
      <c r="N380" s="105">
        <f>M380</f>
        <v>793.46034377183537</v>
      </c>
      <c r="O380" s="106">
        <f t="shared" si="363"/>
        <v>793.46034377183537</v>
      </c>
      <c r="P380" s="106">
        <f t="shared" si="364"/>
        <v>793.46034377183537</v>
      </c>
      <c r="Q380" s="107">
        <f t="shared" si="365"/>
        <v>793.46034377183537</v>
      </c>
      <c r="R380" s="118">
        <f>FORECAST(C380,$I$11:$O$11,$I$5:$O$5)</f>
        <v>16.166666666666664</v>
      </c>
    </row>
    <row r="381" spans="3:18" ht="15.75">
      <c r="C381" s="93">
        <f>ROUND(C375+0.1,2)</f>
        <v>5.5</v>
      </c>
      <c r="D381" s="95" t="str">
        <f t="shared" si="306"/>
        <v>MT-55</v>
      </c>
      <c r="E381" s="42" t="s">
        <v>55</v>
      </c>
      <c r="F381" s="64">
        <f>MAX(TREND(CHOOSE({1;2},F$35,F$43),CHOOSE({1;2},$R$35,$R$43),$C381)*(1+$G$19),0)</f>
        <v>726.39412668496436</v>
      </c>
      <c r="G381" s="65">
        <f>MAX(TREND(CHOOSE({1;2},G$35,G$43),CHOOSE({1;2},$R$35,$R$43),$C381)*(1+$G$19),0)</f>
        <v>749.46109939003475</v>
      </c>
      <c r="H381" s="65">
        <f>MAX(TREND(CHOOSE({1;2},H$35,H$43),CHOOSE({1;2},$R$35,$R$43),$C381)*(1+$G$19),0)</f>
        <v>747.93799756025339</v>
      </c>
      <c r="I381" s="65">
        <f>MAX(TREND(CHOOSE({1;2},I$35,I$43),CHOOSE({1;2},$R$35,$R$43),$C381)*(1+$G$19),0)</f>
        <v>766.02345150586632</v>
      </c>
      <c r="J381" s="65">
        <f>MAX(TREND(CHOOSE({1;2},J$35,J$43),CHOOSE({1;2},$R$35,$R$43),$C381)*(1+$G$19),0)</f>
        <v>744.00404880688393</v>
      </c>
      <c r="K381" s="65">
        <f>MAX(TREND(CHOOSE({1;2},K$35,K$43),CHOOSE({1;2},$R$35,$R$43),$C381)*(1+$G$19),0)</f>
        <v>713.45454394161982</v>
      </c>
      <c r="L381" s="65">
        <f>MAX(TREND(CHOOSE({1;2},L$35,L$43),CHOOSE({1;2},$R$35,$R$43),$C381)*(1+$G$19),0)</f>
        <v>703.51574685414903</v>
      </c>
      <c r="M381" s="65">
        <f>MAX(TREND(CHOOSE({1;2},M$35,M$43),CHOOSE({1;2},$R$35,$R$43),$C381)*(1+$G$19),0)</f>
        <v>798.60301519690927</v>
      </c>
      <c r="N381" s="65">
        <f>MAX(TREND(CHOOSE({1;2},N$35,N$43),CHOOSE({1;2},$R$35,$R$43),$C381)*(1+$G$19),0)</f>
        <v>780.02843877754788</v>
      </c>
      <c r="O381" s="66">
        <f>N381</f>
        <v>780.02843877754788</v>
      </c>
      <c r="P381" s="66">
        <f>O381</f>
        <v>780.02843877754788</v>
      </c>
      <c r="Q381" s="67">
        <f>F381</f>
        <v>726.39412668496436</v>
      </c>
      <c r="R381" s="115">
        <f>FORECAST(C381,$I$7:$O$7,$I$5:$O$5)</f>
        <v>6.1499999999999995</v>
      </c>
    </row>
    <row r="382" spans="3:18" ht="15.75">
      <c r="C382" s="97">
        <f>C381</f>
        <v>5.5</v>
      </c>
      <c r="D382" s="95" t="str">
        <f t="shared" si="306"/>
        <v>HT-55</v>
      </c>
      <c r="E382" s="42" t="s">
        <v>57</v>
      </c>
      <c r="F382" s="64">
        <f>MAX(TREND(CHOOSE({1;2},F$36,F$44),CHOOSE({1;2},$R$35,$R$43),$C382)*(1+$G$19),0)</f>
        <v>567.98507734874011</v>
      </c>
      <c r="G382" s="65">
        <f>MAX(TREND(CHOOSE({1;2},G$36,G$44),CHOOSE({1;2},$R$35,$R$43),$C382)*(1+$G$19),0)</f>
        <v>570.52371741416653</v>
      </c>
      <c r="H382" s="65">
        <f>MAX(TREND(CHOOSE({1;2},H$36,H$44),CHOOSE({1;2},$R$35,$R$43),$C382)*(1+$G$19),0)</f>
        <v>571.5821104186798</v>
      </c>
      <c r="I382" s="65">
        <f>MAX(TREND(CHOOSE({1;2},I$36,I$44),CHOOSE({1;2},$R$35,$R$43),$C382)*(1+$G$19),0)</f>
        <v>522.43777528839064</v>
      </c>
      <c r="J382" s="65">
        <f>MAX(TREND(CHOOSE({1;2},J$36,J$44),CHOOSE({1;2},$R$35,$R$43),$C382)*(1+$G$19),0)</f>
        <v>570.75902001952261</v>
      </c>
      <c r="K382" s="65">
        <f>MAX(TREND(CHOOSE({1;2},K$36,K$44),CHOOSE({1;2},$R$35,$R$43),$C382)*(1+$G$19),0)</f>
        <v>571.5821104186798</v>
      </c>
      <c r="L382" s="65">
        <f>MAX(TREND(CHOOSE({1;2},L$36,L$44),CHOOSE({1;2},$R$35,$R$43),$C382)*(1+$G$19),0)</f>
        <v>571.58211041867992</v>
      </c>
      <c r="M382" s="65">
        <f>MAX(TREND(CHOOSE({1;2},M$36,M$44),CHOOSE({1;2},$R$35,$R$43),$C382)*(1+$G$19),0)</f>
        <v>571.5821104186798</v>
      </c>
      <c r="N382" s="65">
        <f>MAX(TREND(CHOOSE({1;2},N$36,N$44),CHOOSE({1;2},$R$35,$R$43),$C382)*(1+$G$19),0)</f>
        <v>571.5821104186798</v>
      </c>
      <c r="O382" s="66">
        <f t="shared" ref="O382:O386" si="369">N382</f>
        <v>571.5821104186798</v>
      </c>
      <c r="P382" s="66">
        <f t="shared" ref="P382:P386" si="370">O382</f>
        <v>571.5821104186798</v>
      </c>
      <c r="Q382" s="67">
        <f t="shared" ref="Q382:Q386" si="371">F382</f>
        <v>567.98507734874011</v>
      </c>
      <c r="R382" s="117">
        <f>FORECAST(C382,$I$6:$O$6,$I$5:$O$5)</f>
        <v>4.92</v>
      </c>
    </row>
    <row r="383" spans="3:18" ht="15.75">
      <c r="C383" s="97">
        <f t="shared" ref="C383:C386" si="372">C382</f>
        <v>5.5</v>
      </c>
      <c r="D383" s="95" t="str">
        <f t="shared" si="306"/>
        <v>RH-55</v>
      </c>
      <c r="E383" s="42" t="s">
        <v>59</v>
      </c>
      <c r="F383" s="64">
        <f>MAX(TREND(CHOOSE({1;2},F$37,F$45),CHOOSE({1;2},$R$35,$R$43),$C383)*(1+$G$19),0)</f>
        <v>1233.795310679571</v>
      </c>
      <c r="G383" s="65">
        <f>MAX(TREND(CHOOSE({1;2},G$37,G$45),CHOOSE({1;2},$R$35,$R$43),$C383)*(1+$G$19),0)</f>
        <v>775.9878462392237</v>
      </c>
      <c r="H383" s="65">
        <f>MAX(TREND(CHOOSE({1;2},H$37,H$45),CHOOSE({1;2},$R$35,$R$43),$C383)*(1+$G$19),0)</f>
        <v>764.12150172080112</v>
      </c>
      <c r="I383" s="65">
        <f>MAX(TREND(CHOOSE({1;2},I$37,I$45),CHOOSE({1;2},$R$35,$R$43),$C383)*(1+$G$19),0)</f>
        <v>748.16214063004907</v>
      </c>
      <c r="J383" s="65">
        <f>MAX(TREND(CHOOSE({1;2},J$37,J$45),CHOOSE({1;2},$R$35,$R$43),$C383)*(1+$G$19),0)</f>
        <v>753.6323905976252</v>
      </c>
      <c r="K383" s="65">
        <f>MAX(TREND(CHOOSE({1;2},K$37,K$45),CHOOSE({1;2},$R$35,$R$43),$C383)*(1+$G$19),0)</f>
        <v>751.42997510836278</v>
      </c>
      <c r="L383" s="65">
        <f>MAX(TREND(CHOOSE({1;2},L$37,L$45),CHOOSE({1;2},$R$35,$R$43),$C383)*(1+$G$19),0)</f>
        <v>740.65660516070875</v>
      </c>
      <c r="M383" s="65">
        <f>MAX(TREND(CHOOSE({1;2},M$37,M$45),CHOOSE({1;2},$R$35,$R$43),$C383)*(1+$G$19),0)</f>
        <v>740.65660516070875</v>
      </c>
      <c r="N383" s="65">
        <f>MAX(TREND(CHOOSE({1;2},N$37,N$45),CHOOSE({1;2},$R$35,$R$43),$C383)*(1+$G$19),0)</f>
        <v>740.65660516070875</v>
      </c>
      <c r="O383" s="66">
        <f t="shared" si="369"/>
        <v>740.65660516070875</v>
      </c>
      <c r="P383" s="66">
        <f t="shared" si="370"/>
        <v>740.65660516070875</v>
      </c>
      <c r="Q383" s="67">
        <f t="shared" si="371"/>
        <v>1233.795310679571</v>
      </c>
      <c r="R383" s="117">
        <f>FORECAST(C383,$I$8:$O$8,$I$5:$O$5)</f>
        <v>16.28</v>
      </c>
    </row>
    <row r="384" spans="3:18" ht="15.75">
      <c r="C384" s="97">
        <f t="shared" si="372"/>
        <v>5.5</v>
      </c>
      <c r="D384" s="95" t="str">
        <f t="shared" ref="D384:D447" si="373">LEFT(D378,2)&amp;"-"&amp;TEXT($C384*10,"00")</f>
        <v>LA-55</v>
      </c>
      <c r="E384" s="42" t="s">
        <v>61</v>
      </c>
      <c r="F384" s="64">
        <f>MAX(TREND(CHOOSE({1;2},F$38,F$46),CHOOSE({1;2},$R$35,$R$43),$C384)*(1+$G$19),0)</f>
        <v>1801.0502117676886</v>
      </c>
      <c r="G384" s="65">
        <f>MAX(TREND(CHOOSE({1;2},G$38,G$46),CHOOSE({1;2},$R$35,$R$43),$C384)*(1+$G$19),0)</f>
        <v>1809.3523610241123</v>
      </c>
      <c r="H384" s="65">
        <f>MAX(TREND(CHOOSE({1;2},H$38,H$46),CHOOSE({1;2},$R$35,$R$43),$C384)*(1+$G$19),0)</f>
        <v>1804.0448969474419</v>
      </c>
      <c r="I384" s="65">
        <f>MAX(TREND(CHOOSE({1;2},I$38,I$46),CHOOSE({1;2},$R$35,$R$43),$C384)*(1+$G$19),0)</f>
        <v>1799.3827824899263</v>
      </c>
      <c r="J384" s="65">
        <f>MAX(TREND(CHOOSE({1;2},J$38,J$46),CHOOSE({1;2},$R$35,$R$43),$C384)*(1+$G$19),0)</f>
        <v>1808.4861151402113</v>
      </c>
      <c r="K384" s="65">
        <f>MAX(TREND(CHOOSE({1;2},K$38,K$46),CHOOSE({1;2},$R$35,$R$43),$C384)*(1+$G$19),0)</f>
        <v>1814.2117178744479</v>
      </c>
      <c r="L384" s="65">
        <f>MAX(TREND(CHOOSE({1;2},L$38,L$46),CHOOSE({1;2},$R$35,$R$43),$C384)*(1+$G$19),0)</f>
        <v>1806.193001040587</v>
      </c>
      <c r="M384" s="65">
        <f>MAX(TREND(CHOOSE({1;2},M$38,M$46),CHOOSE({1;2},$R$35,$R$43),$C384)*(1+$G$19),0)</f>
        <v>1801.3134602709276</v>
      </c>
      <c r="N384" s="65">
        <f>MAX(TREND(CHOOSE({1;2},N$38,N$46),CHOOSE({1;2},$R$35,$R$43),$C384)*(1+$G$19),0)</f>
        <v>1838.3959231105057</v>
      </c>
      <c r="O384" s="66">
        <f t="shared" si="369"/>
        <v>1838.3959231105057</v>
      </c>
      <c r="P384" s="66">
        <f t="shared" si="370"/>
        <v>1838.3959231105057</v>
      </c>
      <c r="Q384" s="67">
        <f t="shared" si="371"/>
        <v>1801.0502117676886</v>
      </c>
      <c r="R384" s="117">
        <f>FORECAST(C384,$I$10:$O$10,$I$5:$O$5)</f>
        <v>4.1055000000000001</v>
      </c>
    </row>
    <row r="385" spans="3:18" ht="15.75">
      <c r="C385" s="97">
        <f t="shared" si="372"/>
        <v>5.5</v>
      </c>
      <c r="D385" s="95" t="str">
        <f t="shared" si="373"/>
        <v>EM-55</v>
      </c>
      <c r="E385" s="42" t="s">
        <v>63</v>
      </c>
      <c r="F385" s="64">
        <f>MAX(TREND(CHOOSE({1;2},F$39,F$47),CHOOSE({1;2},$R$35,$R$43),$C385)*(1+$G$19),0)</f>
        <v>1857.6416185174921</v>
      </c>
      <c r="G385" s="65">
        <f>MAX(TREND(CHOOSE({1;2},G$39,G$47),CHOOSE({1;2},$R$35,$R$43),$C385)*(1+$G$19),0)</f>
        <v>1900.2652263459531</v>
      </c>
      <c r="H385" s="65">
        <f>MAX(TREND(CHOOSE({1;2},H$39,H$47),CHOOSE({1;2},$R$35,$R$43),$C385)*(1+$G$19),0)</f>
        <v>1904.3958941063283</v>
      </c>
      <c r="I385" s="65">
        <f>MAX(TREND(CHOOSE({1;2},I$39,I$47),CHOOSE({1;2},$R$35,$R$43),$C385)*(1+$G$19),0)</f>
        <v>1889.8202115991307</v>
      </c>
      <c r="J385" s="65">
        <f>MAX(TREND(CHOOSE({1;2},J$39,J$47),CHOOSE({1;2},$R$35,$R$43),$C385)*(1+$G$19),0)</f>
        <v>1837.484565897633</v>
      </c>
      <c r="K385" s="65">
        <f>MAX(TREND(CHOOSE({1;2},K$39,K$47),CHOOSE({1;2},$R$35,$R$43),$C385)*(1+$G$19),0)</f>
        <v>1849.7728251898825</v>
      </c>
      <c r="L385" s="65">
        <f>MAX(TREND(CHOOSE({1;2},L$39,L$47),CHOOSE({1;2},$R$35,$R$43),$C385)*(1+$G$19),0)</f>
        <v>1773.4043552778246</v>
      </c>
      <c r="M385" s="65">
        <f>MAX(TREND(CHOOSE({1;2},M$39,M$47),CHOOSE({1;2},$R$35,$R$43),$C385)*(1+$G$19),0)</f>
        <v>1949.8869665131847</v>
      </c>
      <c r="N385" s="65">
        <f>MAX(TREND(CHOOSE({1;2},N$39,N$47),CHOOSE({1;2},$R$35,$R$43),$C385)*(1+$G$19),0)</f>
        <v>2108.9834836631094</v>
      </c>
      <c r="O385" s="66">
        <f t="shared" si="369"/>
        <v>2108.9834836631094</v>
      </c>
      <c r="P385" s="66">
        <f t="shared" si="370"/>
        <v>2108.9834836631094</v>
      </c>
      <c r="Q385" s="67">
        <f t="shared" si="371"/>
        <v>1857.6416185174921</v>
      </c>
      <c r="R385" s="117">
        <f>FORECAST(C385,$I$9:$O$9,$I$5:$O$5)</f>
        <v>4.3107749999999996</v>
      </c>
    </row>
    <row r="386" spans="3:18" ht="15.75">
      <c r="C386" s="98">
        <f t="shared" si="372"/>
        <v>5.5</v>
      </c>
      <c r="D386" s="96" t="str">
        <f t="shared" si="373"/>
        <v>TF-55</v>
      </c>
      <c r="E386" s="47" t="s">
        <v>65</v>
      </c>
      <c r="F386" s="104">
        <f>MAX(TREND(CHOOSE({1;2},F$62,F$32),CHOOSE({1;2},$Q$62,$R$32),$C386)*(1+$G$19),0)</f>
        <v>808.15405384168412</v>
      </c>
      <c r="G386" s="105">
        <f>F386</f>
        <v>808.15405384168412</v>
      </c>
      <c r="H386" s="105">
        <f t="shared" ref="H386:K386" si="374">G386</f>
        <v>808.15405384168412</v>
      </c>
      <c r="I386" s="105">
        <f t="shared" si="374"/>
        <v>808.15405384168412</v>
      </c>
      <c r="J386" s="105">
        <f t="shared" si="374"/>
        <v>808.15405384168412</v>
      </c>
      <c r="K386" s="105">
        <f t="shared" si="374"/>
        <v>808.15405384168412</v>
      </c>
      <c r="L386" s="105">
        <f t="shared" ref="L386" si="375">L$32</f>
        <v>0</v>
      </c>
      <c r="M386" s="105">
        <f>K386</f>
        <v>808.15405384168412</v>
      </c>
      <c r="N386" s="105">
        <f>M386</f>
        <v>808.15405384168412</v>
      </c>
      <c r="O386" s="106">
        <f t="shared" si="369"/>
        <v>808.15405384168412</v>
      </c>
      <c r="P386" s="106">
        <f t="shared" si="370"/>
        <v>808.15405384168412</v>
      </c>
      <c r="Q386" s="107">
        <f t="shared" si="371"/>
        <v>808.15405384168412</v>
      </c>
      <c r="R386" s="118">
        <f>FORECAST(C386,$I$11:$O$11,$I$5:$O$5)</f>
        <v>16.25</v>
      </c>
    </row>
    <row r="387" spans="3:18" ht="15.75">
      <c r="C387" s="93">
        <f>ROUND(C381+0.1,2)</f>
        <v>5.6</v>
      </c>
      <c r="D387" s="95" t="str">
        <f t="shared" si="373"/>
        <v>MT-56</v>
      </c>
      <c r="E387" s="42" t="s">
        <v>55</v>
      </c>
      <c r="F387" s="64">
        <f>MAX(TREND(CHOOSE({1;2},F$35,F$43),CHOOSE({1;2},$R$35,$R$43),$C387)*(1+$G$19),0)</f>
        <v>735.72120428932715</v>
      </c>
      <c r="G387" s="65">
        <f>MAX(TREND(CHOOSE({1;2},G$35,G$43),CHOOSE({1;2},$R$35,$R$43),$C387)*(1+$G$19),0)</f>
        <v>760.03573624963713</v>
      </c>
      <c r="H387" s="65">
        <f>MAX(TREND(CHOOSE({1;2},H$35,H$43),CHOOSE({1;2},$R$35,$R$43),$C387)*(1+$G$19),0)</f>
        <v>758.27408205526501</v>
      </c>
      <c r="I387" s="65">
        <f>MAX(TREND(CHOOSE({1;2},I$35,I$43),CHOOSE({1;2},$R$35,$R$43),$C387)*(1+$G$19),0)</f>
        <v>777.345658499661</v>
      </c>
      <c r="J387" s="65">
        <f>MAX(TREND(CHOOSE({1;2},J$35,J$43),CHOOSE({1;2},$R$35,$R$43),$C387)*(1+$G$19),0)</f>
        <v>754.62960454298354</v>
      </c>
      <c r="K387" s="65">
        <f>MAX(TREND(CHOOSE({1;2},K$35,K$43),CHOOSE({1;2},$R$35,$R$43),$C387)*(1+$G$19),0)</f>
        <v>723.06389596047779</v>
      </c>
      <c r="L387" s="65">
        <f>MAX(TREND(CHOOSE({1;2},L$35,L$43),CHOOSE({1;2},$R$35,$R$43),$C387)*(1+$G$19),0)</f>
        <v>712.78305793318043</v>
      </c>
      <c r="M387" s="65">
        <f>MAX(TREND(CHOOSE({1;2},M$35,M$43),CHOOSE({1;2},$R$35,$R$43),$C387)*(1+$G$19),0)</f>
        <v>810.89440172074649</v>
      </c>
      <c r="N387" s="65">
        <f>MAX(TREND(CHOOSE({1;2},N$35,N$43),CHOOSE({1;2},$R$35,$R$43),$C387)*(1+$G$19),0)</f>
        <v>791.77669588193578</v>
      </c>
      <c r="O387" s="66">
        <f>N387</f>
        <v>791.77669588193578</v>
      </c>
      <c r="P387" s="66">
        <f>O387</f>
        <v>791.77669588193578</v>
      </c>
      <c r="Q387" s="67">
        <f>F387</f>
        <v>735.72120428932715</v>
      </c>
      <c r="R387" s="115">
        <f>FORECAST(C387,$I$7:$O$7,$I$5:$O$5)</f>
        <v>6.1599999999999993</v>
      </c>
    </row>
    <row r="388" spans="3:18" ht="15.75">
      <c r="C388" s="97">
        <f>C387</f>
        <v>5.6</v>
      </c>
      <c r="D388" s="95" t="str">
        <f t="shared" si="373"/>
        <v>HT-56</v>
      </c>
      <c r="E388" s="42" t="s">
        <v>57</v>
      </c>
      <c r="F388" s="64">
        <f>MAX(TREND(CHOOSE({1;2},F$36,F$44),CHOOSE({1;2},$R$35,$R$43),$C388)*(1+$G$19),0)</f>
        <v>574.18958671588655</v>
      </c>
      <c r="G388" s="65">
        <f>MAX(TREND(CHOOSE({1;2},G$36,G$44),CHOOSE({1;2},$R$35,$R$43),$C388)*(1+$G$19),0)</f>
        <v>576.85515878458432</v>
      </c>
      <c r="H388" s="65">
        <f>MAX(TREND(CHOOSE({1;2},H$36,H$44),CHOOSE({1;2},$R$35,$R$43),$C388)*(1+$G$19),0)</f>
        <v>577.96647143932319</v>
      </c>
      <c r="I388" s="65">
        <f>MAX(TREND(CHOOSE({1;2},I$36,I$44),CHOOSE({1;2},$R$35,$R$43),$C388)*(1+$G$19),0)</f>
        <v>526.36491955251961</v>
      </c>
      <c r="J388" s="65">
        <f>MAX(TREND(CHOOSE({1;2},J$36,J$44),CHOOSE({1;2},$R$35,$R$43),$C388)*(1+$G$19),0)</f>
        <v>577.10222652020821</v>
      </c>
      <c r="K388" s="65">
        <f>MAX(TREND(CHOOSE({1;2},K$36,K$44),CHOOSE({1;2},$R$35,$R$43),$C388)*(1+$G$19),0)</f>
        <v>577.96647143932319</v>
      </c>
      <c r="L388" s="65">
        <f>MAX(TREND(CHOOSE({1;2},L$36,L$44),CHOOSE({1;2},$R$35,$R$43),$C388)*(1+$G$19),0)</f>
        <v>577.9664714393233</v>
      </c>
      <c r="M388" s="65">
        <f>MAX(TREND(CHOOSE({1;2},M$36,M$44),CHOOSE({1;2},$R$35,$R$43),$C388)*(1+$G$19),0)</f>
        <v>577.96647143932319</v>
      </c>
      <c r="N388" s="65">
        <f>MAX(TREND(CHOOSE({1;2},N$36,N$44),CHOOSE({1;2},$R$35,$R$43),$C388)*(1+$G$19),0)</f>
        <v>577.9664714393233</v>
      </c>
      <c r="O388" s="66">
        <f t="shared" ref="O388:O392" si="376">N388</f>
        <v>577.9664714393233</v>
      </c>
      <c r="P388" s="66">
        <f t="shared" ref="P388:P392" si="377">O388</f>
        <v>577.9664714393233</v>
      </c>
      <c r="Q388" s="67">
        <f t="shared" ref="Q388:Q392" si="378">F388</f>
        <v>574.18958671588655</v>
      </c>
      <c r="R388" s="117">
        <f>FORECAST(C388,$I$6:$O$6,$I$5:$O$5)</f>
        <v>4.9279999999999999</v>
      </c>
    </row>
    <row r="389" spans="3:18" ht="15.75">
      <c r="C389" s="97">
        <f t="shared" ref="C389:C392" si="379">C388</f>
        <v>5.6</v>
      </c>
      <c r="D389" s="95" t="str">
        <f t="shared" si="373"/>
        <v>RH-56</v>
      </c>
      <c r="E389" s="42" t="s">
        <v>59</v>
      </c>
      <c r="F389" s="64">
        <f>MAX(TREND(CHOOSE({1;2},F$37,F$45),CHOOSE({1;2},$R$35,$R$43),$C389)*(1+$G$19),0)</f>
        <v>1295.4850762135491</v>
      </c>
      <c r="G389" s="65">
        <f>MAX(TREND(CHOOSE({1;2},G$37,G$45),CHOOSE({1;2},$R$35,$R$43),$C389)*(1+$G$19),0)</f>
        <v>814.78723855118471</v>
      </c>
      <c r="H389" s="65">
        <f>MAX(TREND(CHOOSE({1;2},H$37,H$45),CHOOSE({1;2},$R$35,$R$43),$C389)*(1+$G$19),0)</f>
        <v>802.32757680684119</v>
      </c>
      <c r="I389" s="65">
        <f>MAX(TREND(CHOOSE({1;2},I$37,I$45),CHOOSE({1;2},$R$35,$R$43),$C389)*(1+$G$19),0)</f>
        <v>785.57024766155132</v>
      </c>
      <c r="J389" s="65">
        <f>MAX(TREND(CHOOSE({1;2},J$37,J$45),CHOOSE({1;2},$R$35,$R$43),$C389)*(1+$G$19),0)</f>
        <v>791.31401012750621</v>
      </c>
      <c r="K389" s="65">
        <f>MAX(TREND(CHOOSE({1;2},K$37,K$45),CHOOSE({1;2},$R$35,$R$43),$C389)*(1+$G$19),0)</f>
        <v>789.00147386378092</v>
      </c>
      <c r="L389" s="65">
        <f>MAX(TREND(CHOOSE({1;2},L$37,L$45),CHOOSE({1;2},$R$35,$R$43),$C389)*(1+$G$19),0)</f>
        <v>777.68943541874398</v>
      </c>
      <c r="M389" s="65">
        <f>MAX(TREND(CHOOSE({1;2},M$37,M$45),CHOOSE({1;2},$R$35,$R$43),$C389)*(1+$G$19),0)</f>
        <v>777.68943541874398</v>
      </c>
      <c r="N389" s="65">
        <f>MAX(TREND(CHOOSE({1;2},N$37,N$45),CHOOSE({1;2},$R$35,$R$43),$C389)*(1+$G$19),0)</f>
        <v>777.68943541874398</v>
      </c>
      <c r="O389" s="66">
        <f t="shared" si="376"/>
        <v>777.68943541874398</v>
      </c>
      <c r="P389" s="66">
        <f t="shared" si="377"/>
        <v>777.68943541874398</v>
      </c>
      <c r="Q389" s="67">
        <f t="shared" si="378"/>
        <v>1295.4850762135491</v>
      </c>
      <c r="R389" s="117">
        <f>FORECAST(C389,$I$8:$O$8,$I$5:$O$5)</f>
        <v>16.298666666666669</v>
      </c>
    </row>
    <row r="390" spans="3:18" ht="15.75">
      <c r="C390" s="97">
        <f t="shared" si="379"/>
        <v>5.6</v>
      </c>
      <c r="D390" s="95" t="str">
        <f t="shared" si="373"/>
        <v>LA-56</v>
      </c>
      <c r="E390" s="42" t="s">
        <v>61</v>
      </c>
      <c r="F390" s="64">
        <f>MAX(TREND(CHOOSE({1;2},F$38,F$46),CHOOSE({1;2},$R$35,$R$43),$C390)*(1+$G$19),0)</f>
        <v>1816.4274049188152</v>
      </c>
      <c r="G390" s="65">
        <f>MAX(TREND(CHOOSE({1;2},G$38,G$46),CHOOSE({1;2},$R$35,$R$43),$C390)*(1+$G$19),0)</f>
        <v>1824.754999702272</v>
      </c>
      <c r="H390" s="65">
        <f>MAX(TREND(CHOOSE({1;2},H$38,H$46),CHOOSE({1;2},$R$35,$R$43),$C390)*(1+$G$19),0)</f>
        <v>1819.4315202412984</v>
      </c>
      <c r="I390" s="65">
        <f>MAX(TREND(CHOOSE({1;2},I$38,I$46),CHOOSE({1;2},$R$35,$R$43),$C390)*(1+$G$19),0)</f>
        <v>1814.7546018644225</v>
      </c>
      <c r="J390" s="65">
        <f>MAX(TREND(CHOOSE({1;2},J$38,J$46),CHOOSE({1;2},$R$35,$R$43),$C390)*(1+$G$19),0)</f>
        <v>1823.8862007975808</v>
      </c>
      <c r="K390" s="65">
        <f>MAX(TREND(CHOOSE({1;2},K$38,K$46),CHOOSE({1;2},$R$35,$R$43),$C390)*(1+$G$19),0)</f>
        <v>1829.628237924401</v>
      </c>
      <c r="L390" s="65">
        <f>MAX(TREND(CHOOSE({1;2},L$38,L$46),CHOOSE({1;2},$R$35,$R$43),$C390)*(1+$G$19),0)</f>
        <v>1821.5862137120901</v>
      </c>
      <c r="M390" s="65">
        <f>MAX(TREND(CHOOSE({1;2},M$38,M$46),CHOOSE({1;2},$R$35,$R$43),$C390)*(1+$G$19),0)</f>
        <v>1816.6914937675394</v>
      </c>
      <c r="N390" s="65">
        <f>MAX(TREND(CHOOSE({1;2},N$38,N$46),CHOOSE({1;2},$R$35,$R$43),$C390)*(1+$G$19),0)</f>
        <v>1853.8704264565174</v>
      </c>
      <c r="O390" s="66">
        <f t="shared" si="376"/>
        <v>1853.8704264565174</v>
      </c>
      <c r="P390" s="66">
        <f t="shared" si="377"/>
        <v>1853.8704264565174</v>
      </c>
      <c r="Q390" s="67">
        <f t="shared" si="378"/>
        <v>1816.4274049188152</v>
      </c>
      <c r="R390" s="117">
        <f>FORECAST(C390,$I$10:$O$10,$I$5:$O$5)</f>
        <v>4.1185333333333336</v>
      </c>
    </row>
    <row r="391" spans="3:18" ht="15.75">
      <c r="C391" s="97">
        <f t="shared" si="379"/>
        <v>5.6</v>
      </c>
      <c r="D391" s="95" t="str">
        <f t="shared" si="373"/>
        <v>EM-56</v>
      </c>
      <c r="E391" s="42" t="s">
        <v>63</v>
      </c>
      <c r="F391" s="64">
        <f>MAX(TREND(CHOOSE({1;2},F$39,F$47),CHOOSE({1;2},$R$35,$R$43),$C391)*(1+$G$19),0)</f>
        <v>1876.5797805835082</v>
      </c>
      <c r="G391" s="65">
        <f>MAX(TREND(CHOOSE({1;2},G$39,G$47),CHOOSE({1;2},$R$35,$R$43),$C391)*(1+$G$19),0)</f>
        <v>1923.2742479151984</v>
      </c>
      <c r="H391" s="65">
        <f>MAX(TREND(CHOOSE({1;2},H$39,H$47),CHOOSE({1;2},$R$35,$R$43),$C391)*(1+$G$19),0)</f>
        <v>1927.2955484384102</v>
      </c>
      <c r="I391" s="65">
        <f>MAX(TREND(CHOOSE({1;2},I$39,I$47),CHOOSE({1;2},$R$35,$R$43),$C391)*(1+$G$19),0)</f>
        <v>1911.0729238101319</v>
      </c>
      <c r="J391" s="65">
        <f>MAX(TREND(CHOOSE({1;2},J$39,J$47),CHOOSE({1;2},$R$35,$R$43),$C391)*(1+$G$19),0)</f>
        <v>1858.2200327515425</v>
      </c>
      <c r="K391" s="65">
        <f>MAX(TREND(CHOOSE({1;2},K$39,K$47),CHOOSE({1;2},$R$35,$R$43),$C391)*(1+$G$19),0)</f>
        <v>1869.9659279689888</v>
      </c>
      <c r="L391" s="65">
        <f>MAX(TREND(CHOOSE({1;2},L$39,L$47),CHOOSE({1;2},$R$35,$R$43),$C391)*(1+$G$19),0)</f>
        <v>1791.4073531897532</v>
      </c>
      <c r="M391" s="65">
        <f>MAX(TREND(CHOOSE({1;2},M$39,M$47),CHOOSE({1;2},$R$35,$R$43),$C391)*(1+$G$19),0)</f>
        <v>1977.5737031321037</v>
      </c>
      <c r="N391" s="65">
        <f>MAX(TREND(CHOOSE({1;2},N$39,N$47),CHOOSE({1;2},$R$35,$R$43),$C391)*(1+$G$19),0)</f>
        <v>2139.551919129146</v>
      </c>
      <c r="O391" s="66">
        <f t="shared" si="376"/>
        <v>2139.551919129146</v>
      </c>
      <c r="P391" s="66">
        <f t="shared" si="377"/>
        <v>2139.551919129146</v>
      </c>
      <c r="Q391" s="67">
        <f t="shared" si="378"/>
        <v>1876.5797805835082</v>
      </c>
      <c r="R391" s="117">
        <f>FORECAST(C391,$I$9:$O$9,$I$5:$O$5)</f>
        <v>4.3244600000000002</v>
      </c>
    </row>
    <row r="392" spans="3:18" ht="15.75">
      <c r="C392" s="98">
        <f t="shared" si="379"/>
        <v>5.6</v>
      </c>
      <c r="D392" s="96" t="str">
        <f t="shared" si="373"/>
        <v>TF-56</v>
      </c>
      <c r="E392" s="47" t="s">
        <v>65</v>
      </c>
      <c r="F392" s="104">
        <f>MAX(TREND(CHOOSE({1;2},F$62,F$32),CHOOSE({1;2},$Q$62,$R$32),$C392)*(1+$G$19),0)</f>
        <v>822.84776391153275</v>
      </c>
      <c r="G392" s="105">
        <f>F392</f>
        <v>822.84776391153275</v>
      </c>
      <c r="H392" s="105">
        <f t="shared" ref="H392:K392" si="380">G392</f>
        <v>822.84776391153275</v>
      </c>
      <c r="I392" s="105">
        <f t="shared" si="380"/>
        <v>822.84776391153275</v>
      </c>
      <c r="J392" s="105">
        <f t="shared" si="380"/>
        <v>822.84776391153275</v>
      </c>
      <c r="K392" s="105">
        <f t="shared" si="380"/>
        <v>822.84776391153275</v>
      </c>
      <c r="L392" s="105">
        <f t="shared" ref="L392" si="381">L$32</f>
        <v>0</v>
      </c>
      <c r="M392" s="105">
        <f>K392</f>
        <v>822.84776391153275</v>
      </c>
      <c r="N392" s="105">
        <f>M392</f>
        <v>822.84776391153275</v>
      </c>
      <c r="O392" s="106">
        <f t="shared" si="376"/>
        <v>822.84776391153275</v>
      </c>
      <c r="P392" s="106">
        <f t="shared" si="377"/>
        <v>822.84776391153275</v>
      </c>
      <c r="Q392" s="107">
        <f t="shared" si="378"/>
        <v>822.84776391153275</v>
      </c>
      <c r="R392" s="118">
        <f>FORECAST(C392,$I$11:$O$11,$I$5:$O$5)</f>
        <v>16.333333333333332</v>
      </c>
    </row>
    <row r="393" spans="3:18" ht="15.75">
      <c r="C393" s="93">
        <f>ROUND(C387+0.1,2)</f>
        <v>5.7</v>
      </c>
      <c r="D393" s="95" t="str">
        <f t="shared" si="373"/>
        <v>MT-57</v>
      </c>
      <c r="E393" s="42" t="s">
        <v>55</v>
      </c>
      <c r="F393" s="64">
        <f>MAX(TREND(CHOOSE({1;2},F$35,F$43),CHOOSE({1;2},$R$35,$R$43),$C393)*(1+$G$19),0)</f>
        <v>745.04828189369016</v>
      </c>
      <c r="G393" s="65">
        <f>MAX(TREND(CHOOSE({1;2},G$35,G$43),CHOOSE({1;2},$R$35,$R$43),$C393)*(1+$G$19),0)</f>
        <v>770.61037310923996</v>
      </c>
      <c r="H393" s="65">
        <f>MAX(TREND(CHOOSE({1;2},H$35,H$43),CHOOSE({1;2},$R$35,$R$43),$C393)*(1+$G$19),0)</f>
        <v>768.61016655027663</v>
      </c>
      <c r="I393" s="65">
        <f>MAX(TREND(CHOOSE({1;2},I$35,I$43),CHOOSE({1;2},$R$35,$R$43),$C393)*(1+$G$19),0)</f>
        <v>788.66786549345568</v>
      </c>
      <c r="J393" s="65">
        <f>MAX(TREND(CHOOSE({1;2},J$35,J$43),CHOOSE({1;2},$R$35,$R$43),$C393)*(1+$G$19),0)</f>
        <v>765.25516027908327</v>
      </c>
      <c r="K393" s="65">
        <f>MAX(TREND(CHOOSE({1;2},K$35,K$43),CHOOSE({1;2},$R$35,$R$43),$C393)*(1+$G$19),0)</f>
        <v>732.67324797933588</v>
      </c>
      <c r="L393" s="65">
        <f>MAX(TREND(CHOOSE({1;2},L$35,L$43),CHOOSE({1;2},$R$35,$R$43),$C393)*(1+$G$19),0)</f>
        <v>722.05036901221195</v>
      </c>
      <c r="M393" s="65">
        <f>MAX(TREND(CHOOSE({1;2},M$35,M$43),CHOOSE({1;2},$R$35,$R$43),$C393)*(1+$G$19),0)</f>
        <v>823.18578824458393</v>
      </c>
      <c r="N393" s="65">
        <f>MAX(TREND(CHOOSE({1;2},N$35,N$43),CHOOSE({1;2},$R$35,$R$43),$C393)*(1+$G$19),0)</f>
        <v>803.52495298632391</v>
      </c>
      <c r="O393" s="66">
        <f>N393</f>
        <v>803.52495298632391</v>
      </c>
      <c r="P393" s="66">
        <f>O393</f>
        <v>803.52495298632391</v>
      </c>
      <c r="Q393" s="67">
        <f>F393</f>
        <v>745.04828189369016</v>
      </c>
      <c r="R393" s="115">
        <f>FORECAST(C393,$I$7:$O$7,$I$5:$O$5)</f>
        <v>6.17</v>
      </c>
    </row>
    <row r="394" spans="3:18" ht="15.75">
      <c r="C394" s="97">
        <f>C393</f>
        <v>5.7</v>
      </c>
      <c r="D394" s="95" t="str">
        <f t="shared" si="373"/>
        <v>HT-57</v>
      </c>
      <c r="E394" s="42" t="s">
        <v>57</v>
      </c>
      <c r="F394" s="64">
        <f>MAX(TREND(CHOOSE({1;2},F$36,F$44),CHOOSE({1;2},$R$35,$R$43),$C394)*(1+$G$19),0)</f>
        <v>580.39409608303311</v>
      </c>
      <c r="G394" s="65">
        <f>MAX(TREND(CHOOSE({1;2},G$36,G$44),CHOOSE({1;2},$R$35,$R$43),$C394)*(1+$G$19),0)</f>
        <v>583.18660015500211</v>
      </c>
      <c r="H394" s="65">
        <f>MAX(TREND(CHOOSE({1;2},H$36,H$44),CHOOSE({1;2},$R$35,$R$43),$C394)*(1+$G$19),0)</f>
        <v>584.35083245996668</v>
      </c>
      <c r="I394" s="65">
        <f>MAX(TREND(CHOOSE({1;2},I$36,I$44),CHOOSE({1;2},$R$35,$R$43),$C394)*(1+$G$19),0)</f>
        <v>530.29206381664869</v>
      </c>
      <c r="J394" s="65">
        <f>MAX(TREND(CHOOSE({1;2},J$36,J$44),CHOOSE({1;2},$R$35,$R$43),$C394)*(1+$G$19),0)</f>
        <v>583.44543302089392</v>
      </c>
      <c r="K394" s="65">
        <f>MAX(TREND(CHOOSE({1;2},K$36,K$44),CHOOSE({1;2},$R$35,$R$43),$C394)*(1+$G$19),0)</f>
        <v>584.35083245996668</v>
      </c>
      <c r="L394" s="65">
        <f>MAX(TREND(CHOOSE({1;2},L$36,L$44),CHOOSE({1;2},$R$35,$R$43),$C394)*(1+$G$19),0)</f>
        <v>584.35083245996691</v>
      </c>
      <c r="M394" s="65">
        <f>MAX(TREND(CHOOSE({1;2},M$36,M$44),CHOOSE({1;2},$R$35,$R$43),$C394)*(1+$G$19),0)</f>
        <v>584.35083245996668</v>
      </c>
      <c r="N394" s="65">
        <f>MAX(TREND(CHOOSE({1;2},N$36,N$44),CHOOSE({1;2},$R$35,$R$43),$C394)*(1+$G$19),0)</f>
        <v>584.35083245996668</v>
      </c>
      <c r="O394" s="66">
        <f t="shared" ref="O394:O398" si="382">N394</f>
        <v>584.35083245996668</v>
      </c>
      <c r="P394" s="66">
        <f t="shared" ref="P394:P398" si="383">O394</f>
        <v>584.35083245996668</v>
      </c>
      <c r="Q394" s="67">
        <f t="shared" ref="Q394:Q398" si="384">F394</f>
        <v>580.39409608303311</v>
      </c>
      <c r="R394" s="117">
        <f>FORECAST(C394,$I$6:$O$6,$I$5:$O$5)</f>
        <v>4.9359999999999999</v>
      </c>
    </row>
    <row r="395" spans="3:18" ht="15.75">
      <c r="C395" s="97">
        <f t="shared" ref="C395:C398" si="385">C394</f>
        <v>5.7</v>
      </c>
      <c r="D395" s="95" t="str">
        <f t="shared" si="373"/>
        <v>RH-57</v>
      </c>
      <c r="E395" s="42" t="s">
        <v>59</v>
      </c>
      <c r="F395" s="64">
        <f>MAX(TREND(CHOOSE({1;2},F$37,F$45),CHOOSE({1;2},$R$35,$R$43),$C395)*(1+$G$19),0)</f>
        <v>1357.1748417475283</v>
      </c>
      <c r="G395" s="65">
        <f>MAX(TREND(CHOOSE({1;2},G$37,G$45),CHOOSE({1;2},$R$35,$R$43),$C395)*(1+$G$19),0)</f>
        <v>853.58663086314607</v>
      </c>
      <c r="H395" s="65">
        <f>MAX(TREND(CHOOSE({1;2},H$37,H$45),CHOOSE({1;2},$R$35,$R$43),$C395)*(1+$G$19),0)</f>
        <v>840.53365189288127</v>
      </c>
      <c r="I395" s="65">
        <f>MAX(TREND(CHOOSE({1;2},I$37,I$45),CHOOSE({1;2},$R$35,$R$43),$C395)*(1+$G$19),0)</f>
        <v>822.97835469305414</v>
      </c>
      <c r="J395" s="65">
        <f>MAX(TREND(CHOOSE({1;2},J$37,J$45),CHOOSE({1;2},$R$35,$R$43),$C395)*(1+$G$19),0)</f>
        <v>828.99562965738767</v>
      </c>
      <c r="K395" s="65">
        <f>MAX(TREND(CHOOSE({1;2},K$37,K$45),CHOOSE({1;2},$R$35,$R$43),$C395)*(1+$G$19),0)</f>
        <v>826.57297261919905</v>
      </c>
      <c r="L395" s="65">
        <f>MAX(TREND(CHOOSE({1;2},L$37,L$45),CHOOSE({1;2},$R$35,$R$43),$C395)*(1+$G$19),0)</f>
        <v>814.72226567677956</v>
      </c>
      <c r="M395" s="65">
        <f>MAX(TREND(CHOOSE({1;2},M$37,M$45),CHOOSE({1;2},$R$35,$R$43),$C395)*(1+$G$19),0)</f>
        <v>814.72226567677956</v>
      </c>
      <c r="N395" s="65">
        <f>MAX(TREND(CHOOSE({1;2},N$37,N$45),CHOOSE({1;2},$R$35,$R$43),$C395)*(1+$G$19),0)</f>
        <v>814.72226567677956</v>
      </c>
      <c r="O395" s="66">
        <f t="shared" si="382"/>
        <v>814.72226567677956</v>
      </c>
      <c r="P395" s="66">
        <f t="shared" si="383"/>
        <v>814.72226567677956</v>
      </c>
      <c r="Q395" s="67">
        <f t="shared" si="384"/>
        <v>1357.1748417475283</v>
      </c>
      <c r="R395" s="117">
        <f>FORECAST(C395,$I$8:$O$8,$I$5:$O$5)</f>
        <v>16.317333333333337</v>
      </c>
    </row>
    <row r="396" spans="3:18" ht="15.75">
      <c r="C396" s="97">
        <f t="shared" si="385"/>
        <v>5.7</v>
      </c>
      <c r="D396" s="95" t="str">
        <f t="shared" si="373"/>
        <v>LA-57</v>
      </c>
      <c r="E396" s="42" t="s">
        <v>61</v>
      </c>
      <c r="F396" s="64">
        <f>MAX(TREND(CHOOSE({1;2},F$38,F$46),CHOOSE({1;2},$R$35,$R$43),$C396)*(1+$G$19),0)</f>
        <v>1831.8045980699419</v>
      </c>
      <c r="G396" s="65">
        <f>MAX(TREND(CHOOSE({1;2},G$38,G$46),CHOOSE({1;2},$R$35,$R$43),$C396)*(1+$G$19),0)</f>
        <v>1840.157638380432</v>
      </c>
      <c r="H396" s="65">
        <f>MAX(TREND(CHOOSE({1;2},H$38,H$46),CHOOSE({1;2},$R$35,$R$43),$C396)*(1+$G$19),0)</f>
        <v>1834.8181435351546</v>
      </c>
      <c r="I396" s="65">
        <f>MAX(TREND(CHOOSE({1;2},I$38,I$46),CHOOSE({1;2},$R$35,$R$43),$C396)*(1+$G$19),0)</f>
        <v>1830.1264212389187</v>
      </c>
      <c r="J396" s="65">
        <f>MAX(TREND(CHOOSE({1;2},J$38,J$46),CHOOSE({1;2},$R$35,$R$43),$C396)*(1+$G$19),0)</f>
        <v>1839.2862864549502</v>
      </c>
      <c r="K396" s="65">
        <f>MAX(TREND(CHOOSE({1;2},K$38,K$46),CHOOSE({1;2},$R$35,$R$43),$C396)*(1+$G$19),0)</f>
        <v>1845.0447579743538</v>
      </c>
      <c r="L396" s="65">
        <f>MAX(TREND(CHOOSE({1;2},L$38,L$46),CHOOSE({1;2},$R$35,$R$43),$C396)*(1+$G$19),0)</f>
        <v>1836.9794263835934</v>
      </c>
      <c r="M396" s="65">
        <f>MAX(TREND(CHOOSE({1;2},M$38,M$46),CHOOSE({1;2},$R$35,$R$43),$C396)*(1+$G$19),0)</f>
        <v>1832.0695272641517</v>
      </c>
      <c r="N396" s="65">
        <f>MAX(TREND(CHOOSE({1;2},N$38,N$46),CHOOSE({1;2},$R$35,$R$43),$C396)*(1+$G$19),0)</f>
        <v>1869.3449298025296</v>
      </c>
      <c r="O396" s="66">
        <f t="shared" si="382"/>
        <v>1869.3449298025296</v>
      </c>
      <c r="P396" s="66">
        <f t="shared" si="383"/>
        <v>1869.3449298025296</v>
      </c>
      <c r="Q396" s="67">
        <f t="shared" si="384"/>
        <v>1831.8045980699419</v>
      </c>
      <c r="R396" s="117">
        <f>FORECAST(C396,$I$10:$O$10,$I$5:$O$5)</f>
        <v>4.1315666666666671</v>
      </c>
    </row>
    <row r="397" spans="3:18" ht="15.75">
      <c r="C397" s="97">
        <f t="shared" si="385"/>
        <v>5.7</v>
      </c>
      <c r="D397" s="95" t="str">
        <f t="shared" si="373"/>
        <v>EM-57</v>
      </c>
      <c r="E397" s="42" t="s">
        <v>63</v>
      </c>
      <c r="F397" s="64">
        <f>MAX(TREND(CHOOSE({1;2},F$39,F$47),CHOOSE({1;2},$R$35,$R$43),$C397)*(1+$G$19),0)</f>
        <v>1895.5179426495247</v>
      </c>
      <c r="G397" s="65">
        <f>MAX(TREND(CHOOSE({1;2},G$39,G$47),CHOOSE({1;2},$R$35,$R$43),$C397)*(1+$G$19),0)</f>
        <v>1946.2832694844435</v>
      </c>
      <c r="H397" s="65">
        <f>MAX(TREND(CHOOSE({1;2},H$39,H$47),CHOOSE({1;2},$R$35,$R$43),$C397)*(1+$G$19),0)</f>
        <v>1950.1952027704924</v>
      </c>
      <c r="I397" s="65">
        <f>MAX(TREND(CHOOSE({1;2},I$39,I$47),CHOOSE({1;2},$R$35,$R$43),$C397)*(1+$G$19),0)</f>
        <v>1932.3256360211333</v>
      </c>
      <c r="J397" s="65">
        <f>MAX(TREND(CHOOSE({1;2},J$39,J$47),CHOOSE({1;2},$R$35,$R$43),$C397)*(1+$G$19),0)</f>
        <v>1878.9554996054526</v>
      </c>
      <c r="K397" s="65">
        <f>MAX(TREND(CHOOSE({1;2},K$39,K$47),CHOOSE({1;2},$R$35,$R$43),$C397)*(1+$G$19),0)</f>
        <v>1890.1590307480951</v>
      </c>
      <c r="L397" s="65">
        <f>MAX(TREND(CHOOSE({1;2},L$39,L$47),CHOOSE({1;2},$R$35,$R$43),$C397)*(1+$G$19),0)</f>
        <v>1809.4103511016817</v>
      </c>
      <c r="M397" s="65">
        <f>MAX(TREND(CHOOSE({1;2},M$39,M$47),CHOOSE({1;2},$R$35,$R$43),$C397)*(1+$G$19),0)</f>
        <v>2005.2604397510227</v>
      </c>
      <c r="N397" s="65">
        <f>MAX(TREND(CHOOSE({1;2},N$39,N$47),CHOOSE({1;2},$R$35,$R$43),$C397)*(1+$G$19),0)</f>
        <v>2170.120354595183</v>
      </c>
      <c r="O397" s="66">
        <f t="shared" si="382"/>
        <v>2170.120354595183</v>
      </c>
      <c r="P397" s="66">
        <f t="shared" si="383"/>
        <v>2170.120354595183</v>
      </c>
      <c r="Q397" s="67">
        <f t="shared" si="384"/>
        <v>1895.5179426495247</v>
      </c>
      <c r="R397" s="117">
        <f>FORECAST(C397,$I$9:$O$9,$I$5:$O$5)</f>
        <v>4.3381449999999999</v>
      </c>
    </row>
    <row r="398" spans="3:18" ht="15.75">
      <c r="C398" s="98">
        <f t="shared" si="385"/>
        <v>5.7</v>
      </c>
      <c r="D398" s="96" t="str">
        <f t="shared" si="373"/>
        <v>TF-57</v>
      </c>
      <c r="E398" s="47" t="s">
        <v>65</v>
      </c>
      <c r="F398" s="104">
        <f>MAX(TREND(CHOOSE({1;2},F$62,F$32),CHOOSE({1;2},$Q$62,$R$32),$C398)*(1+$G$19),0)</f>
        <v>837.54147398138173</v>
      </c>
      <c r="G398" s="105">
        <f>F398</f>
        <v>837.54147398138173</v>
      </c>
      <c r="H398" s="105">
        <f t="shared" ref="H398:K398" si="386">G398</f>
        <v>837.54147398138173</v>
      </c>
      <c r="I398" s="105">
        <f t="shared" si="386"/>
        <v>837.54147398138173</v>
      </c>
      <c r="J398" s="105">
        <f t="shared" si="386"/>
        <v>837.54147398138173</v>
      </c>
      <c r="K398" s="105">
        <f t="shared" si="386"/>
        <v>837.54147398138173</v>
      </c>
      <c r="L398" s="105">
        <f t="shared" ref="L398" si="387">L$32</f>
        <v>0</v>
      </c>
      <c r="M398" s="105">
        <f>K398</f>
        <v>837.54147398138173</v>
      </c>
      <c r="N398" s="105">
        <f>M398</f>
        <v>837.54147398138173</v>
      </c>
      <c r="O398" s="106">
        <f t="shared" si="382"/>
        <v>837.54147398138173</v>
      </c>
      <c r="P398" s="106">
        <f t="shared" si="383"/>
        <v>837.54147398138173</v>
      </c>
      <c r="Q398" s="107">
        <f t="shared" si="384"/>
        <v>837.54147398138173</v>
      </c>
      <c r="R398" s="118">
        <f>FORECAST(C398,$I$11:$O$11,$I$5:$O$5)</f>
        <v>16.416666666666664</v>
      </c>
    </row>
    <row r="399" spans="3:18" ht="15.75">
      <c r="C399" s="93">
        <f>ROUND(C393+0.1,2)</f>
        <v>5.8</v>
      </c>
      <c r="D399" s="95" t="str">
        <f t="shared" si="373"/>
        <v>MT-58</v>
      </c>
      <c r="E399" s="42" t="s">
        <v>55</v>
      </c>
      <c r="F399" s="64">
        <f>MAX(TREND(CHOOSE({1;2},F$35,F$43),CHOOSE({1;2},$R$35,$R$43),$C399)*(1+$G$19),0)</f>
        <v>754.37535949805283</v>
      </c>
      <c r="G399" s="65">
        <f>MAX(TREND(CHOOSE({1;2},G$35,G$43),CHOOSE({1;2},$R$35,$R$43),$C399)*(1+$G$19),0)</f>
        <v>781.18500996884268</v>
      </c>
      <c r="H399" s="65">
        <f>MAX(TREND(CHOOSE({1;2},H$35,H$43),CHOOSE({1;2},$R$35,$R$43),$C399)*(1+$G$19),0)</f>
        <v>778.94625104528802</v>
      </c>
      <c r="I399" s="65">
        <f>MAX(TREND(CHOOSE({1;2},I$35,I$43),CHOOSE({1;2},$R$35,$R$43),$C399)*(1+$G$19),0)</f>
        <v>799.99007248725013</v>
      </c>
      <c r="J399" s="65">
        <f>MAX(TREND(CHOOSE({1;2},J$35,J$43),CHOOSE({1;2},$R$35,$R$43),$C399)*(1+$G$19),0)</f>
        <v>775.88071601518277</v>
      </c>
      <c r="K399" s="65">
        <f>MAX(TREND(CHOOSE({1;2},K$35,K$43),CHOOSE({1;2},$R$35,$R$43),$C399)*(1+$G$19),0)</f>
        <v>742.28259999819386</v>
      </c>
      <c r="L399" s="65">
        <f>MAX(TREND(CHOOSE({1;2},L$35,L$43),CHOOSE({1;2},$R$35,$R$43),$C399)*(1+$G$19),0)</f>
        <v>731.31768009124346</v>
      </c>
      <c r="M399" s="65">
        <f>MAX(TREND(CHOOSE({1;2},M$35,M$43),CHOOSE({1;2},$R$35,$R$43),$C399)*(1+$G$19),0)</f>
        <v>835.47717476842126</v>
      </c>
      <c r="N399" s="65">
        <f>MAX(TREND(CHOOSE({1;2},N$35,N$43),CHOOSE({1;2},$R$35,$R$43),$C399)*(1+$G$19),0)</f>
        <v>815.27321009071181</v>
      </c>
      <c r="O399" s="66">
        <f>N399</f>
        <v>815.27321009071181</v>
      </c>
      <c r="P399" s="66">
        <f>O399</f>
        <v>815.27321009071181</v>
      </c>
      <c r="Q399" s="67">
        <f>F399</f>
        <v>754.37535949805283</v>
      </c>
      <c r="R399" s="115">
        <f>FORECAST(C399,$I$7:$O$7,$I$5:$O$5)</f>
        <v>6.18</v>
      </c>
    </row>
    <row r="400" spans="3:18" ht="15.75">
      <c r="C400" s="97">
        <f>C399</f>
        <v>5.8</v>
      </c>
      <c r="D400" s="95" t="str">
        <f t="shared" si="373"/>
        <v>HT-58</v>
      </c>
      <c r="E400" s="42" t="s">
        <v>57</v>
      </c>
      <c r="F400" s="64">
        <f>MAX(TREND(CHOOSE({1;2},F$36,F$44),CHOOSE({1;2},$R$35,$R$43),$C400)*(1+$G$19),0)</f>
        <v>586.59860545017943</v>
      </c>
      <c r="G400" s="65">
        <f>MAX(TREND(CHOOSE({1;2},G$36,G$44),CHOOSE({1;2},$R$35,$R$43),$C400)*(1+$G$19),0)</f>
        <v>589.5180415254199</v>
      </c>
      <c r="H400" s="65">
        <f>MAX(TREND(CHOOSE({1;2},H$36,H$44),CHOOSE({1;2},$R$35,$R$43),$C400)*(1+$G$19),0)</f>
        <v>590.73519348061018</v>
      </c>
      <c r="I400" s="65">
        <f>MAX(TREND(CHOOSE({1;2},I$36,I$44),CHOOSE({1;2},$R$35,$R$43),$C400)*(1+$G$19),0)</f>
        <v>534.21920808077755</v>
      </c>
      <c r="J400" s="65">
        <f>MAX(TREND(CHOOSE({1;2},J$36,J$44),CHOOSE({1;2},$R$35,$R$43),$C400)*(1+$G$19),0)</f>
        <v>589.7886395215794</v>
      </c>
      <c r="K400" s="65">
        <f>MAX(TREND(CHOOSE({1;2},K$36,K$44),CHOOSE({1;2},$R$35,$R$43),$C400)*(1+$G$19),0)</f>
        <v>590.73519348061018</v>
      </c>
      <c r="L400" s="65">
        <f>MAX(TREND(CHOOSE({1;2},L$36,L$44),CHOOSE({1;2},$R$35,$R$43),$C400)*(1+$G$19),0)</f>
        <v>590.73519348061029</v>
      </c>
      <c r="M400" s="65">
        <f>MAX(TREND(CHOOSE({1;2},M$36,M$44),CHOOSE({1;2},$R$35,$R$43),$C400)*(1+$G$19),0)</f>
        <v>590.73519348061018</v>
      </c>
      <c r="N400" s="65">
        <f>MAX(TREND(CHOOSE({1;2},N$36,N$44),CHOOSE({1;2},$R$35,$R$43),$C400)*(1+$G$19),0)</f>
        <v>590.73519348061018</v>
      </c>
      <c r="O400" s="66">
        <f t="shared" ref="O400:O404" si="388">N400</f>
        <v>590.73519348061018</v>
      </c>
      <c r="P400" s="66">
        <f t="shared" ref="P400:P404" si="389">O400</f>
        <v>590.73519348061018</v>
      </c>
      <c r="Q400" s="67">
        <f t="shared" ref="Q400:Q404" si="390">F400</f>
        <v>586.59860545017943</v>
      </c>
      <c r="R400" s="117">
        <f>FORECAST(C400,$I$6:$O$6,$I$5:$O$5)</f>
        <v>4.944</v>
      </c>
    </row>
    <row r="401" spans="3:18" ht="15.75">
      <c r="C401" s="97">
        <f t="shared" ref="C401:C404" si="391">C400</f>
        <v>5.8</v>
      </c>
      <c r="D401" s="95" t="str">
        <f t="shared" si="373"/>
        <v>RH-58</v>
      </c>
      <c r="E401" s="42" t="s">
        <v>59</v>
      </c>
      <c r="F401" s="64">
        <f>MAX(TREND(CHOOSE({1;2},F$37,F$45),CHOOSE({1;2},$R$35,$R$43),$C401)*(1+$G$19),0)</f>
        <v>1418.8646072815063</v>
      </c>
      <c r="G401" s="65">
        <f>MAX(TREND(CHOOSE({1;2},G$37,G$45),CHOOSE({1;2},$R$35,$R$43),$C401)*(1+$G$19),0)</f>
        <v>892.38602317510708</v>
      </c>
      <c r="H401" s="65">
        <f>MAX(TREND(CHOOSE({1;2},H$37,H$45),CHOOSE({1;2},$R$35,$R$43),$C401)*(1+$G$19),0)</f>
        <v>878.73972697892134</v>
      </c>
      <c r="I401" s="65">
        <f>MAX(TREND(CHOOSE({1;2},I$37,I$45),CHOOSE({1;2},$R$35,$R$43),$C401)*(1+$G$19),0)</f>
        <v>860.3864617245564</v>
      </c>
      <c r="J401" s="65">
        <f>MAX(TREND(CHOOSE({1;2},J$37,J$45),CHOOSE({1;2},$R$35,$R$43),$C401)*(1+$G$19),0)</f>
        <v>866.6772491872689</v>
      </c>
      <c r="K401" s="65">
        <f>MAX(TREND(CHOOSE({1;2},K$37,K$45),CHOOSE({1;2},$R$35,$R$43),$C401)*(1+$G$19),0)</f>
        <v>864.1444713746173</v>
      </c>
      <c r="L401" s="65">
        <f>MAX(TREND(CHOOSE({1;2},L$37,L$45),CHOOSE({1;2},$R$35,$R$43),$C401)*(1+$G$19),0)</f>
        <v>851.7550959348149</v>
      </c>
      <c r="M401" s="65">
        <f>MAX(TREND(CHOOSE({1;2},M$37,M$45),CHOOSE({1;2},$R$35,$R$43),$C401)*(1+$G$19),0)</f>
        <v>851.7550959348149</v>
      </c>
      <c r="N401" s="65">
        <f>MAX(TREND(CHOOSE({1;2},N$37,N$45),CHOOSE({1;2},$R$35,$R$43),$C401)*(1+$G$19),0)</f>
        <v>851.7550959348149</v>
      </c>
      <c r="O401" s="66">
        <f t="shared" si="388"/>
        <v>851.7550959348149</v>
      </c>
      <c r="P401" s="66">
        <f t="shared" si="389"/>
        <v>851.7550959348149</v>
      </c>
      <c r="Q401" s="67">
        <f t="shared" si="390"/>
        <v>1418.8646072815063</v>
      </c>
      <c r="R401" s="117">
        <f>FORECAST(C401,$I$8:$O$8,$I$5:$O$5)</f>
        <v>16.336000000000002</v>
      </c>
    </row>
    <row r="402" spans="3:18" ht="15.75">
      <c r="C402" s="97">
        <f t="shared" si="391"/>
        <v>5.8</v>
      </c>
      <c r="D402" s="95" t="str">
        <f t="shared" si="373"/>
        <v>LA-58</v>
      </c>
      <c r="E402" s="42" t="s">
        <v>61</v>
      </c>
      <c r="F402" s="64">
        <f>MAX(TREND(CHOOSE({1;2},F$38,F$46),CHOOSE({1;2},$R$35,$R$43),$C402)*(1+$G$19),0)</f>
        <v>1847.1817912210686</v>
      </c>
      <c r="G402" s="65">
        <f>MAX(TREND(CHOOSE({1;2},G$38,G$46),CHOOSE({1;2},$R$35,$R$43),$C402)*(1+$G$19),0)</f>
        <v>1855.560277058592</v>
      </c>
      <c r="H402" s="65">
        <f>MAX(TREND(CHOOSE({1;2},H$38,H$46),CHOOSE({1;2},$R$35,$R$43),$C402)*(1+$G$19),0)</f>
        <v>1850.2047668290109</v>
      </c>
      <c r="I402" s="65">
        <f>MAX(TREND(CHOOSE({1;2},I$38,I$46),CHOOSE({1;2},$R$35,$R$43),$C402)*(1+$G$19),0)</f>
        <v>1845.4982406134143</v>
      </c>
      <c r="J402" s="65">
        <f>MAX(TREND(CHOOSE({1;2},J$38,J$46),CHOOSE({1;2},$R$35,$R$43),$C402)*(1+$G$19),0)</f>
        <v>1854.68637211232</v>
      </c>
      <c r="K402" s="65">
        <f>MAX(TREND(CHOOSE({1;2},K$38,K$46),CHOOSE({1;2},$R$35,$R$43),$C402)*(1+$G$19),0)</f>
        <v>1860.4612780243069</v>
      </c>
      <c r="L402" s="65">
        <f>MAX(TREND(CHOOSE({1;2},L$38,L$46),CHOOSE({1;2},$R$35,$R$43),$C402)*(1+$G$19),0)</f>
        <v>1852.3726390550962</v>
      </c>
      <c r="M402" s="65">
        <f>MAX(TREND(CHOOSE({1;2},M$38,M$46),CHOOSE({1;2},$R$35,$R$43),$C402)*(1+$G$19),0)</f>
        <v>1847.447560760764</v>
      </c>
      <c r="N402" s="65">
        <f>MAX(TREND(CHOOSE({1;2},N$38,N$46),CHOOSE({1;2},$R$35,$R$43),$C402)*(1+$G$19),0)</f>
        <v>1884.8194331485415</v>
      </c>
      <c r="O402" s="66">
        <f t="shared" si="388"/>
        <v>1884.8194331485415</v>
      </c>
      <c r="P402" s="66">
        <f t="shared" si="389"/>
        <v>1884.8194331485415</v>
      </c>
      <c r="Q402" s="67">
        <f t="shared" si="390"/>
        <v>1847.1817912210686</v>
      </c>
      <c r="R402" s="117">
        <f>FORECAST(C402,$I$10:$O$10,$I$5:$O$5)</f>
        <v>4.1446000000000005</v>
      </c>
    </row>
    <row r="403" spans="3:18" ht="15.75">
      <c r="C403" s="97">
        <f t="shared" si="391"/>
        <v>5.8</v>
      </c>
      <c r="D403" s="95" t="str">
        <f t="shared" si="373"/>
        <v>EM-58</v>
      </c>
      <c r="E403" s="42" t="s">
        <v>63</v>
      </c>
      <c r="F403" s="64">
        <f>MAX(TREND(CHOOSE({1;2},F$39,F$47),CHOOSE({1;2},$R$35,$R$43),$C403)*(1+$G$19),0)</f>
        <v>1914.4561047155407</v>
      </c>
      <c r="G403" s="65">
        <f>MAX(TREND(CHOOSE({1;2},G$39,G$47),CHOOSE({1;2},$R$35,$R$43),$C403)*(1+$G$19),0)</f>
        <v>1969.2922910536888</v>
      </c>
      <c r="H403" s="65">
        <f>MAX(TREND(CHOOSE({1;2},H$39,H$47),CHOOSE({1;2},$R$35,$R$43),$C403)*(1+$G$19),0)</f>
        <v>1973.0948571025742</v>
      </c>
      <c r="I403" s="65">
        <f>MAX(TREND(CHOOSE({1;2},I$39,I$47),CHOOSE({1;2},$R$35,$R$43),$C403)*(1+$G$19),0)</f>
        <v>1953.5783482321349</v>
      </c>
      <c r="J403" s="65">
        <f>MAX(TREND(CHOOSE({1;2},J$39,J$47),CHOOSE({1;2},$R$35,$R$43),$C403)*(1+$G$19),0)</f>
        <v>1899.6909664593622</v>
      </c>
      <c r="K403" s="65">
        <f>MAX(TREND(CHOOSE({1;2},K$39,K$47),CHOOSE({1;2},$R$35,$R$43),$C403)*(1+$G$19),0)</f>
        <v>1910.3521335272012</v>
      </c>
      <c r="L403" s="65">
        <f>MAX(TREND(CHOOSE({1;2},L$39,L$47),CHOOSE({1;2},$R$35,$R$43),$C403)*(1+$G$19),0)</f>
        <v>1827.4133490136105</v>
      </c>
      <c r="M403" s="65">
        <f>MAX(TREND(CHOOSE({1;2},M$39,M$47),CHOOSE({1;2},$R$35,$R$43),$C403)*(1+$G$19),0)</f>
        <v>2032.9471763699414</v>
      </c>
      <c r="N403" s="65">
        <f>MAX(TREND(CHOOSE({1;2},N$39,N$47),CHOOSE({1;2},$R$35,$R$43),$C403)*(1+$G$19),0)</f>
        <v>2200.6887900612196</v>
      </c>
      <c r="O403" s="66">
        <f t="shared" si="388"/>
        <v>2200.6887900612196</v>
      </c>
      <c r="P403" s="66">
        <f t="shared" si="389"/>
        <v>2200.6887900612196</v>
      </c>
      <c r="Q403" s="67">
        <f t="shared" si="390"/>
        <v>1914.4561047155407</v>
      </c>
      <c r="R403" s="117">
        <f>FORECAST(C403,$I$9:$O$9,$I$5:$O$5)</f>
        <v>4.3518299999999996</v>
      </c>
    </row>
    <row r="404" spans="3:18" ht="15.75">
      <c r="C404" s="98">
        <f t="shared" si="391"/>
        <v>5.8</v>
      </c>
      <c r="D404" s="96" t="str">
        <f t="shared" si="373"/>
        <v>TF-58</v>
      </c>
      <c r="E404" s="47" t="s">
        <v>65</v>
      </c>
      <c r="F404" s="104">
        <f>MAX(TREND(CHOOSE({1;2},F$62,F$32),CHOOSE({1;2},$Q$62,$R$32),$C404)*(1+$G$19),0)</f>
        <v>852.23518405123048</v>
      </c>
      <c r="G404" s="105">
        <f>F404</f>
        <v>852.23518405123048</v>
      </c>
      <c r="H404" s="105">
        <f t="shared" ref="H404:K404" si="392">G404</f>
        <v>852.23518405123048</v>
      </c>
      <c r="I404" s="105">
        <f t="shared" si="392"/>
        <v>852.23518405123048</v>
      </c>
      <c r="J404" s="105">
        <f t="shared" si="392"/>
        <v>852.23518405123048</v>
      </c>
      <c r="K404" s="105">
        <f t="shared" si="392"/>
        <v>852.23518405123048</v>
      </c>
      <c r="L404" s="105">
        <f t="shared" ref="L404" si="393">L$32</f>
        <v>0</v>
      </c>
      <c r="M404" s="105">
        <f>K404</f>
        <v>852.23518405123048</v>
      </c>
      <c r="N404" s="105">
        <f>M404</f>
        <v>852.23518405123048</v>
      </c>
      <c r="O404" s="106">
        <f t="shared" si="388"/>
        <v>852.23518405123048</v>
      </c>
      <c r="P404" s="106">
        <f t="shared" si="389"/>
        <v>852.23518405123048</v>
      </c>
      <c r="Q404" s="107">
        <f t="shared" si="390"/>
        <v>852.23518405123048</v>
      </c>
      <c r="R404" s="118">
        <f>FORECAST(C404,$I$11:$O$11,$I$5:$O$5)</f>
        <v>16.5</v>
      </c>
    </row>
    <row r="405" spans="3:18" ht="15.75">
      <c r="C405" s="93">
        <f>ROUND(C399+0.1,2)</f>
        <v>5.9</v>
      </c>
      <c r="D405" s="95" t="str">
        <f t="shared" si="373"/>
        <v>MT-59</v>
      </c>
      <c r="E405" s="42" t="s">
        <v>55</v>
      </c>
      <c r="F405" s="64">
        <f>MAX(TREND(CHOOSE({1;2},F$35,F$43),CHOOSE({1;2},$R$35,$R$43),$C405)*(1+$G$19),0)</f>
        <v>763.70243710241584</v>
      </c>
      <c r="G405" s="65">
        <f>MAX(TREND(CHOOSE({1;2},G$35,G$43),CHOOSE({1;2},$R$35,$R$43),$C405)*(1+$G$19),0)</f>
        <v>791.7596468284454</v>
      </c>
      <c r="H405" s="65">
        <f>MAX(TREND(CHOOSE({1;2},H$35,H$43),CHOOSE({1;2},$R$35,$R$43),$C405)*(1+$G$19),0)</f>
        <v>789.28233554029964</v>
      </c>
      <c r="I405" s="65">
        <f>MAX(TREND(CHOOSE({1;2},I$35,I$43),CHOOSE({1;2},$R$35,$R$43),$C405)*(1+$G$19),0)</f>
        <v>811.31227948104481</v>
      </c>
      <c r="J405" s="65">
        <f>MAX(TREND(CHOOSE({1;2},J$35,J$43),CHOOSE({1;2},$R$35,$R$43),$C405)*(1+$G$19),0)</f>
        <v>786.50627175128238</v>
      </c>
      <c r="K405" s="65">
        <f>MAX(TREND(CHOOSE({1;2},K$35,K$43),CHOOSE({1;2},$R$35,$R$43),$C405)*(1+$G$19),0)</f>
        <v>751.89195201705195</v>
      </c>
      <c r="L405" s="65">
        <f>MAX(TREND(CHOOSE({1;2},L$35,L$43),CHOOSE({1;2},$R$35,$R$43),$C405)*(1+$G$19),0)</f>
        <v>740.58499117027498</v>
      </c>
      <c r="M405" s="65">
        <f>MAX(TREND(CHOOSE({1;2},M$35,M$43),CHOOSE({1;2},$R$35,$R$43),$C405)*(1+$G$19),0)</f>
        <v>847.7685612922586</v>
      </c>
      <c r="N405" s="65">
        <f>MAX(TREND(CHOOSE({1;2},N$35,N$43),CHOOSE({1;2},$R$35,$R$43),$C405)*(1+$G$19),0)</f>
        <v>827.02146719509983</v>
      </c>
      <c r="O405" s="66">
        <f>N405</f>
        <v>827.02146719509983</v>
      </c>
      <c r="P405" s="66">
        <f>O405</f>
        <v>827.02146719509983</v>
      </c>
      <c r="Q405" s="67">
        <f>F405</f>
        <v>763.70243710241584</v>
      </c>
      <c r="R405" s="115">
        <f>FORECAST(C405,$I$7:$O$7,$I$5:$O$5)</f>
        <v>6.1899999999999995</v>
      </c>
    </row>
    <row r="406" spans="3:18" ht="15.75">
      <c r="C406" s="97">
        <f>C405</f>
        <v>5.9</v>
      </c>
      <c r="D406" s="95" t="str">
        <f t="shared" si="373"/>
        <v>HT-59</v>
      </c>
      <c r="E406" s="42" t="s">
        <v>57</v>
      </c>
      <c r="F406" s="64">
        <f>MAX(TREND(CHOOSE({1;2},F$36,F$44),CHOOSE({1;2},$R$35,$R$43),$C406)*(1+$G$19),0)</f>
        <v>592.80311481732599</v>
      </c>
      <c r="G406" s="65">
        <f>MAX(TREND(CHOOSE({1;2},G$36,G$44),CHOOSE({1;2},$R$35,$R$43),$C406)*(1+$G$19),0)</f>
        <v>595.8494828958377</v>
      </c>
      <c r="H406" s="65">
        <f>MAX(TREND(CHOOSE({1;2},H$36,H$44),CHOOSE({1;2},$R$35,$R$43),$C406)*(1+$G$19),0)</f>
        <v>597.11955450125356</v>
      </c>
      <c r="I406" s="65">
        <f>MAX(TREND(CHOOSE({1;2},I$36,I$44),CHOOSE({1;2},$R$35,$R$43),$C406)*(1+$G$19),0)</f>
        <v>538.14635234490663</v>
      </c>
      <c r="J406" s="65">
        <f>MAX(TREND(CHOOSE({1;2},J$36,J$44),CHOOSE({1;2},$R$35,$R$43),$C406)*(1+$G$19),0)</f>
        <v>596.13184602226499</v>
      </c>
      <c r="K406" s="65">
        <f>MAX(TREND(CHOOSE({1;2},K$36,K$44),CHOOSE({1;2},$R$35,$R$43),$C406)*(1+$G$19),0)</f>
        <v>597.11955450125356</v>
      </c>
      <c r="L406" s="65">
        <f>MAX(TREND(CHOOSE({1;2},L$36,L$44),CHOOSE({1;2},$R$35,$R$43),$C406)*(1+$G$19),0)</f>
        <v>597.11955450125379</v>
      </c>
      <c r="M406" s="65">
        <f>MAX(TREND(CHOOSE({1;2},M$36,M$44),CHOOSE({1;2},$R$35,$R$43),$C406)*(1+$G$19),0)</f>
        <v>597.11955450125356</v>
      </c>
      <c r="N406" s="65">
        <f>MAX(TREND(CHOOSE({1;2},N$36,N$44),CHOOSE({1;2},$R$35,$R$43),$C406)*(1+$G$19),0)</f>
        <v>597.11955450125356</v>
      </c>
      <c r="O406" s="66">
        <f t="shared" ref="O406:O410" si="394">N406</f>
        <v>597.11955450125356</v>
      </c>
      <c r="P406" s="66">
        <f t="shared" ref="P406:P410" si="395">O406</f>
        <v>597.11955450125356</v>
      </c>
      <c r="Q406" s="67">
        <f t="shared" ref="Q406:Q410" si="396">F406</f>
        <v>592.80311481732599</v>
      </c>
      <c r="R406" s="117">
        <f>FORECAST(C406,$I$6:$O$6,$I$5:$O$5)</f>
        <v>4.952</v>
      </c>
    </row>
    <row r="407" spans="3:18" ht="15.75">
      <c r="C407" s="97">
        <f t="shared" ref="C407:C410" si="397">C406</f>
        <v>5.9</v>
      </c>
      <c r="D407" s="95" t="str">
        <f t="shared" si="373"/>
        <v>RH-59</v>
      </c>
      <c r="E407" s="42" t="s">
        <v>59</v>
      </c>
      <c r="F407" s="64">
        <f>MAX(TREND(CHOOSE({1;2},F$37,F$45),CHOOSE({1;2},$R$35,$R$43),$C407)*(1+$G$19),0)</f>
        <v>1480.5543728154855</v>
      </c>
      <c r="G407" s="65">
        <f>MAX(TREND(CHOOSE({1;2},G$37,G$45),CHOOSE({1;2},$R$35,$R$43),$C407)*(1+$G$19),0)</f>
        <v>931.18541548706844</v>
      </c>
      <c r="H407" s="65">
        <f>MAX(TREND(CHOOSE({1;2},H$37,H$45),CHOOSE({1;2},$R$35,$R$43),$C407)*(1+$G$19),0)</f>
        <v>916.94580206496175</v>
      </c>
      <c r="I407" s="65">
        <f>MAX(TREND(CHOOSE({1;2},I$37,I$45),CHOOSE({1;2},$R$35,$R$43),$C407)*(1+$G$19),0)</f>
        <v>897.79456875605899</v>
      </c>
      <c r="J407" s="65">
        <f>MAX(TREND(CHOOSE({1;2},J$37,J$45),CHOOSE({1;2},$R$35,$R$43),$C407)*(1+$G$19),0)</f>
        <v>904.35886871715036</v>
      </c>
      <c r="K407" s="65">
        <f>MAX(TREND(CHOOSE({1;2},K$37,K$45),CHOOSE({1;2},$R$35,$R$43),$C407)*(1+$G$19),0)</f>
        <v>901.71597013003543</v>
      </c>
      <c r="L407" s="65">
        <f>MAX(TREND(CHOOSE({1;2},L$37,L$45),CHOOSE({1;2},$R$35,$R$43),$C407)*(1+$G$19),0)</f>
        <v>888.7879261928507</v>
      </c>
      <c r="M407" s="65">
        <f>MAX(TREND(CHOOSE({1;2},M$37,M$45),CHOOSE({1;2},$R$35,$R$43),$C407)*(1+$G$19),0)</f>
        <v>888.7879261928507</v>
      </c>
      <c r="N407" s="65">
        <f>MAX(TREND(CHOOSE({1;2},N$37,N$45),CHOOSE({1;2},$R$35,$R$43),$C407)*(1+$G$19),0)</f>
        <v>888.7879261928507</v>
      </c>
      <c r="O407" s="66">
        <f t="shared" si="394"/>
        <v>888.7879261928507</v>
      </c>
      <c r="P407" s="66">
        <f t="shared" si="395"/>
        <v>888.7879261928507</v>
      </c>
      <c r="Q407" s="67">
        <f t="shared" si="396"/>
        <v>1480.5543728154855</v>
      </c>
      <c r="R407" s="117">
        <f>FORECAST(C407,$I$8:$O$8,$I$5:$O$5)</f>
        <v>16.35466666666667</v>
      </c>
    </row>
    <row r="408" spans="3:18" ht="15.75">
      <c r="C408" s="97">
        <f t="shared" si="397"/>
        <v>5.9</v>
      </c>
      <c r="D408" s="95" t="str">
        <f t="shared" si="373"/>
        <v>LA-59</v>
      </c>
      <c r="E408" s="42" t="s">
        <v>61</v>
      </c>
      <c r="F408" s="64">
        <f>MAX(TREND(CHOOSE({1;2},F$38,F$46),CHOOSE({1;2},$R$35,$R$43),$C408)*(1+$G$19),0)</f>
        <v>1862.558984372195</v>
      </c>
      <c r="G408" s="65">
        <f>MAX(TREND(CHOOSE({1;2},G$38,G$46),CHOOSE({1;2},$R$35,$R$43),$C408)*(1+$G$19),0)</f>
        <v>1870.9629157367517</v>
      </c>
      <c r="H408" s="65">
        <f>MAX(TREND(CHOOSE({1;2},H$38,H$46),CHOOSE({1;2},$R$35,$R$43),$C408)*(1+$G$19),0)</f>
        <v>1865.5913901228669</v>
      </c>
      <c r="I408" s="65">
        <f>MAX(TREND(CHOOSE({1;2},I$38,I$46),CHOOSE({1;2},$R$35,$R$43),$C408)*(1+$G$19),0)</f>
        <v>1860.8700599879105</v>
      </c>
      <c r="J408" s="65">
        <f>MAX(TREND(CHOOSE({1;2},J$38,J$46),CHOOSE({1;2},$R$35,$R$43),$C408)*(1+$G$19),0)</f>
        <v>1870.0864577696893</v>
      </c>
      <c r="K408" s="65">
        <f>MAX(TREND(CHOOSE({1;2},K$38,K$46),CHOOSE({1;2},$R$35,$R$43),$C408)*(1+$G$19),0)</f>
        <v>1875.87779807426</v>
      </c>
      <c r="L408" s="65">
        <f>MAX(TREND(CHOOSE({1;2},L$38,L$46),CHOOSE({1;2},$R$35,$R$43),$C408)*(1+$G$19),0)</f>
        <v>1867.7658517265995</v>
      </c>
      <c r="M408" s="65">
        <f>MAX(TREND(CHOOSE({1;2},M$38,M$46),CHOOSE({1;2},$R$35,$R$43),$C408)*(1+$G$19),0)</f>
        <v>1862.8255942573762</v>
      </c>
      <c r="N408" s="65">
        <f>MAX(TREND(CHOOSE({1;2},N$38,N$46),CHOOSE({1;2},$R$35,$R$43),$C408)*(1+$G$19),0)</f>
        <v>1900.2939364945537</v>
      </c>
      <c r="O408" s="66">
        <f t="shared" si="394"/>
        <v>1900.2939364945537</v>
      </c>
      <c r="P408" s="66">
        <f t="shared" si="395"/>
        <v>1900.2939364945537</v>
      </c>
      <c r="Q408" s="67">
        <f t="shared" si="396"/>
        <v>1862.558984372195</v>
      </c>
      <c r="R408" s="117">
        <f>FORECAST(C408,$I$10:$O$10,$I$5:$O$5)</f>
        <v>4.157633333333334</v>
      </c>
    </row>
    <row r="409" spans="3:18" ht="15.75">
      <c r="C409" s="97">
        <f t="shared" si="397"/>
        <v>5.9</v>
      </c>
      <c r="D409" s="95" t="str">
        <f t="shared" si="373"/>
        <v>EM-59</v>
      </c>
      <c r="E409" s="42" t="s">
        <v>63</v>
      </c>
      <c r="F409" s="64">
        <f>MAX(TREND(CHOOSE({1;2},F$39,F$47),CHOOSE({1;2},$R$35,$R$43),$C409)*(1+$G$19),0)</f>
        <v>1933.394266781557</v>
      </c>
      <c r="G409" s="65">
        <f>MAX(TREND(CHOOSE({1;2},G$39,G$47),CHOOSE({1;2},$R$35,$R$43),$C409)*(1+$G$19),0)</f>
        <v>1992.3013126229341</v>
      </c>
      <c r="H409" s="65">
        <f>MAX(TREND(CHOOSE({1;2},H$39,H$47),CHOOSE({1;2},$R$35,$R$43),$C409)*(1+$G$19),0)</f>
        <v>1995.9945114346565</v>
      </c>
      <c r="I409" s="65">
        <f>MAX(TREND(CHOOSE({1;2},I$39,I$47),CHOOSE({1;2},$R$35,$R$43),$C409)*(1+$G$19),0)</f>
        <v>1974.831060443136</v>
      </c>
      <c r="J409" s="65">
        <f>MAX(TREND(CHOOSE({1;2},J$39,J$47),CHOOSE({1;2},$R$35,$R$43),$C409)*(1+$G$19),0)</f>
        <v>1920.4264333132724</v>
      </c>
      <c r="K409" s="65">
        <f>MAX(TREND(CHOOSE({1;2},K$39,K$47),CHOOSE({1;2},$R$35,$R$43),$C409)*(1+$G$19),0)</f>
        <v>1930.5452363063077</v>
      </c>
      <c r="L409" s="65">
        <f>MAX(TREND(CHOOSE({1;2},L$39,L$47),CHOOSE({1;2},$R$35,$R$43),$C409)*(1+$G$19),0)</f>
        <v>1845.4163469255388</v>
      </c>
      <c r="M409" s="65">
        <f>MAX(TREND(CHOOSE({1;2},M$39,M$47),CHOOSE({1;2},$R$35,$R$43),$C409)*(1+$G$19),0)</f>
        <v>2060.6339129888602</v>
      </c>
      <c r="N409" s="65">
        <f>MAX(TREND(CHOOSE({1;2},N$39,N$47),CHOOSE({1;2},$R$35,$R$43),$C409)*(1+$G$19),0)</f>
        <v>2231.2572255272567</v>
      </c>
      <c r="O409" s="66">
        <f t="shared" si="394"/>
        <v>2231.2572255272567</v>
      </c>
      <c r="P409" s="66">
        <f t="shared" si="395"/>
        <v>2231.2572255272567</v>
      </c>
      <c r="Q409" s="67">
        <f t="shared" si="396"/>
        <v>1933.394266781557</v>
      </c>
      <c r="R409" s="117">
        <f>FORECAST(C409,$I$9:$O$9,$I$5:$O$5)</f>
        <v>4.3655150000000003</v>
      </c>
    </row>
    <row r="410" spans="3:18" ht="15.75">
      <c r="C410" s="98">
        <f t="shared" si="397"/>
        <v>5.9</v>
      </c>
      <c r="D410" s="96" t="str">
        <f t="shared" si="373"/>
        <v>TF-59</v>
      </c>
      <c r="E410" s="47" t="s">
        <v>65</v>
      </c>
      <c r="F410" s="104">
        <f>MAX(TREND(CHOOSE({1;2},F$62,F$32),CHOOSE({1;2},$Q$62,$R$32),$C410)*(1+$G$19),0)</f>
        <v>866.92889412107934</v>
      </c>
      <c r="G410" s="105">
        <f>F410</f>
        <v>866.92889412107934</v>
      </c>
      <c r="H410" s="105">
        <f t="shared" ref="H410:K410" si="398">G410</f>
        <v>866.92889412107934</v>
      </c>
      <c r="I410" s="105">
        <f t="shared" si="398"/>
        <v>866.92889412107934</v>
      </c>
      <c r="J410" s="105">
        <f t="shared" si="398"/>
        <v>866.92889412107934</v>
      </c>
      <c r="K410" s="105">
        <f t="shared" si="398"/>
        <v>866.92889412107934</v>
      </c>
      <c r="L410" s="105">
        <f t="shared" ref="L410" si="399">L$32</f>
        <v>0</v>
      </c>
      <c r="M410" s="105">
        <f>K410</f>
        <v>866.92889412107934</v>
      </c>
      <c r="N410" s="105">
        <f>M410</f>
        <v>866.92889412107934</v>
      </c>
      <c r="O410" s="106">
        <f t="shared" si="394"/>
        <v>866.92889412107934</v>
      </c>
      <c r="P410" s="106">
        <f t="shared" si="395"/>
        <v>866.92889412107934</v>
      </c>
      <c r="Q410" s="107">
        <f t="shared" si="396"/>
        <v>866.92889412107934</v>
      </c>
      <c r="R410" s="118">
        <f>FORECAST(C410,$I$11:$O$11,$I$5:$O$5)</f>
        <v>16.583333333333332</v>
      </c>
    </row>
    <row r="411" spans="3:18" ht="15.75">
      <c r="C411" s="93">
        <f>ROUND(C405+0.1,2)</f>
        <v>6</v>
      </c>
      <c r="D411" s="95" t="str">
        <f t="shared" si="373"/>
        <v>MT-60</v>
      </c>
      <c r="E411" s="42" t="s">
        <v>55</v>
      </c>
      <c r="F411" s="64">
        <f>MAX(TREND(CHOOSE({1;2},F$35,F$43),CHOOSE({1;2},$R$35,$R$43),$C411)*(1+$G$19),0)</f>
        <v>773.02951470677851</v>
      </c>
      <c r="G411" s="65">
        <f>MAX(TREND(CHOOSE({1;2},G$35,G$43),CHOOSE({1;2},$R$35,$R$43),$C411)*(1+$G$19),0)</f>
        <v>802.33428368804789</v>
      </c>
      <c r="H411" s="65">
        <f>MAX(TREND(CHOOSE({1;2},H$35,H$43),CHOOSE({1;2},$R$35,$R$43),$C411)*(1+$G$19),0)</f>
        <v>799.61842003531126</v>
      </c>
      <c r="I411" s="65">
        <f>MAX(TREND(CHOOSE({1;2},I$35,I$43),CHOOSE({1;2},$R$35,$R$43),$C411)*(1+$G$19),0)</f>
        <v>822.63448647483938</v>
      </c>
      <c r="J411" s="65">
        <f>MAX(TREND(CHOOSE({1;2},J$35,J$43),CHOOSE({1;2},$R$35,$R$43),$C411)*(1+$G$19),0)</f>
        <v>797.13182748738188</v>
      </c>
      <c r="K411" s="65">
        <f>MAX(TREND(CHOOSE({1;2},K$35,K$43),CHOOSE({1;2},$R$35,$R$43),$C411)*(1+$G$19),0)</f>
        <v>761.50130403591004</v>
      </c>
      <c r="L411" s="65">
        <f>MAX(TREND(CHOOSE({1;2},L$35,L$43),CHOOSE({1;2},$R$35,$R$43),$C411)*(1+$G$19),0)</f>
        <v>749.85230224930638</v>
      </c>
      <c r="M411" s="65">
        <f>MAX(TREND(CHOOSE({1;2},M$35,M$43),CHOOSE({1;2},$R$35,$R$43),$C411)*(1+$G$19),0)</f>
        <v>860.05994781609593</v>
      </c>
      <c r="N411" s="65">
        <f>MAX(TREND(CHOOSE({1;2},N$35,N$43),CHOOSE({1;2},$R$35,$R$43),$C411)*(1+$G$19),0)</f>
        <v>838.76972429948773</v>
      </c>
      <c r="O411" s="66">
        <f>N411</f>
        <v>838.76972429948773</v>
      </c>
      <c r="P411" s="66">
        <f>O411</f>
        <v>838.76972429948773</v>
      </c>
      <c r="Q411" s="67">
        <f>F411</f>
        <v>773.02951470677851</v>
      </c>
      <c r="R411" s="115">
        <f>FORECAST(C411,$I$7:$O$7,$I$5:$O$5)</f>
        <v>6.1999999999999993</v>
      </c>
    </row>
    <row r="412" spans="3:18" ht="15.75">
      <c r="C412" s="97">
        <f>C411</f>
        <v>6</v>
      </c>
      <c r="D412" s="95" t="str">
        <f t="shared" si="373"/>
        <v>HT-60</v>
      </c>
      <c r="E412" s="42" t="s">
        <v>57</v>
      </c>
      <c r="F412" s="64">
        <f>MAX(TREND(CHOOSE({1;2},F$36,F$44),CHOOSE({1;2},$R$35,$R$43),$C412)*(1+$G$19),0)</f>
        <v>599.00762418447243</v>
      </c>
      <c r="G412" s="65">
        <f>MAX(TREND(CHOOSE({1;2},G$36,G$44),CHOOSE({1;2},$R$35,$R$43),$C412)*(1+$G$19),0)</f>
        <v>602.18092426625549</v>
      </c>
      <c r="H412" s="65">
        <f>MAX(TREND(CHOOSE({1;2},H$36,H$44),CHOOSE({1;2},$R$35,$R$43),$C412)*(1+$G$19),0)</f>
        <v>603.50391552189706</v>
      </c>
      <c r="I412" s="65">
        <f>MAX(TREND(CHOOSE({1;2},I$36,I$44),CHOOSE({1;2},$R$35,$R$43),$C412)*(1+$G$19),0)</f>
        <v>542.0734966090356</v>
      </c>
      <c r="J412" s="65">
        <f>MAX(TREND(CHOOSE({1;2},J$36,J$44),CHOOSE({1;2},$R$35,$R$43),$C412)*(1+$G$19),0)</f>
        <v>602.47505252295059</v>
      </c>
      <c r="K412" s="65">
        <f>MAX(TREND(CHOOSE({1;2},K$36,K$44),CHOOSE({1;2},$R$35,$R$43),$C412)*(1+$G$19),0)</f>
        <v>603.50391552189706</v>
      </c>
      <c r="L412" s="65">
        <f>MAX(TREND(CHOOSE({1;2},L$36,L$44),CHOOSE({1;2},$R$35,$R$43),$C412)*(1+$G$19),0)</f>
        <v>603.50391552189717</v>
      </c>
      <c r="M412" s="65">
        <f>MAX(TREND(CHOOSE({1;2},M$36,M$44),CHOOSE({1;2},$R$35,$R$43),$C412)*(1+$G$19),0)</f>
        <v>603.50391552189706</v>
      </c>
      <c r="N412" s="65">
        <f>MAX(TREND(CHOOSE({1;2},N$36,N$44),CHOOSE({1;2},$R$35,$R$43),$C412)*(1+$G$19),0)</f>
        <v>603.50391552189706</v>
      </c>
      <c r="O412" s="66">
        <f t="shared" ref="O412:O416" si="400">N412</f>
        <v>603.50391552189706</v>
      </c>
      <c r="P412" s="66">
        <f t="shared" ref="P412:P416" si="401">O412</f>
        <v>603.50391552189706</v>
      </c>
      <c r="Q412" s="67">
        <f t="shared" ref="Q412:Q416" si="402">F412</f>
        <v>599.00762418447243</v>
      </c>
      <c r="R412" s="117">
        <f>FORECAST(C412,$I$6:$O$6,$I$5:$O$5)</f>
        <v>4.96</v>
      </c>
    </row>
    <row r="413" spans="3:18" ht="15.75">
      <c r="C413" s="97">
        <f t="shared" ref="C413:C416" si="403">C412</f>
        <v>6</v>
      </c>
      <c r="D413" s="95" t="str">
        <f t="shared" si="373"/>
        <v>RH-60</v>
      </c>
      <c r="E413" s="42" t="s">
        <v>59</v>
      </c>
      <c r="F413" s="64">
        <f>MAX(TREND(CHOOSE({1;2},F$37,F$45),CHOOSE({1;2},$R$35,$R$43),$C413)*(1+$G$19),0)</f>
        <v>1542.244138349464</v>
      </c>
      <c r="G413" s="65">
        <f>MAX(TREND(CHOOSE({1;2},G$37,G$45),CHOOSE({1;2},$R$35,$R$43),$C413)*(1+$G$19),0)</f>
        <v>969.98480779902945</v>
      </c>
      <c r="H413" s="65">
        <f>MAX(TREND(CHOOSE({1;2},H$37,H$45),CHOOSE({1;2},$R$35,$R$43),$C413)*(1+$G$19),0)</f>
        <v>955.15187715100149</v>
      </c>
      <c r="I413" s="65">
        <f>MAX(TREND(CHOOSE({1;2},I$37,I$45),CHOOSE({1;2},$R$35,$R$43),$C413)*(1+$G$19),0)</f>
        <v>935.20267578756125</v>
      </c>
      <c r="J413" s="65">
        <f>MAX(TREND(CHOOSE({1;2},J$37,J$45),CHOOSE({1;2},$R$35,$R$43),$C413)*(1+$G$19),0)</f>
        <v>942.04048824703125</v>
      </c>
      <c r="K413" s="65">
        <f>MAX(TREND(CHOOSE({1;2},K$37,K$45),CHOOSE({1;2},$R$35,$R$43),$C413)*(1+$G$19),0)</f>
        <v>939.28746888545334</v>
      </c>
      <c r="L413" s="65">
        <f>MAX(TREND(CHOOSE({1;2},L$37,L$45),CHOOSE({1;2},$R$35,$R$43),$C413)*(1+$G$19),0)</f>
        <v>925.82075645088571</v>
      </c>
      <c r="M413" s="65">
        <f>MAX(TREND(CHOOSE({1;2},M$37,M$45),CHOOSE({1;2},$R$35,$R$43),$C413)*(1+$G$19),0)</f>
        <v>925.82075645088571</v>
      </c>
      <c r="N413" s="65">
        <f>MAX(TREND(CHOOSE({1;2},N$37,N$45),CHOOSE({1;2},$R$35,$R$43),$C413)*(1+$G$19),0)</f>
        <v>925.82075645088571</v>
      </c>
      <c r="O413" s="66">
        <f t="shared" si="400"/>
        <v>925.82075645088571</v>
      </c>
      <c r="P413" s="66">
        <f t="shared" si="401"/>
        <v>925.82075645088571</v>
      </c>
      <c r="Q413" s="67">
        <f t="shared" si="402"/>
        <v>1542.244138349464</v>
      </c>
      <c r="R413" s="117">
        <f>FORECAST(C413,$I$8:$O$8,$I$5:$O$5)</f>
        <v>16.373333333333335</v>
      </c>
    </row>
    <row r="414" spans="3:18" ht="15.75">
      <c r="C414" s="97">
        <f t="shared" si="403"/>
        <v>6</v>
      </c>
      <c r="D414" s="95" t="str">
        <f t="shared" si="373"/>
        <v>LA-60</v>
      </c>
      <c r="E414" s="42" t="s">
        <v>61</v>
      </c>
      <c r="F414" s="64">
        <f>MAX(TREND(CHOOSE({1;2},F$38,F$46),CHOOSE({1;2},$R$35,$R$43),$C414)*(1+$G$19),0)</f>
        <v>1877.9361775233217</v>
      </c>
      <c r="G414" s="65">
        <f>MAX(TREND(CHOOSE({1;2},G$38,G$46),CHOOSE({1;2},$R$35,$R$43),$C414)*(1+$G$19),0)</f>
        <v>1886.3655544149115</v>
      </c>
      <c r="H414" s="65">
        <f>MAX(TREND(CHOOSE({1;2},H$38,H$46),CHOOSE({1;2},$R$35,$R$43),$C414)*(1+$G$19),0)</f>
        <v>1880.9780134167233</v>
      </c>
      <c r="I414" s="65">
        <f>MAX(TREND(CHOOSE({1;2},I$38,I$46),CHOOSE({1;2},$R$35,$R$43),$C414)*(1+$G$19),0)</f>
        <v>1876.2418793624067</v>
      </c>
      <c r="J414" s="65">
        <f>MAX(TREND(CHOOSE({1;2},J$38,J$46),CHOOSE({1;2},$R$35,$R$43),$C414)*(1+$G$19),0)</f>
        <v>1885.4865434270591</v>
      </c>
      <c r="K414" s="65">
        <f>MAX(TREND(CHOOSE({1;2},K$38,K$46),CHOOSE({1;2},$R$35,$R$43),$C414)*(1+$G$19),0)</f>
        <v>1891.2943181242126</v>
      </c>
      <c r="L414" s="65">
        <f>MAX(TREND(CHOOSE({1;2},L$38,L$46),CHOOSE({1;2},$R$35,$R$43),$C414)*(1+$G$19),0)</f>
        <v>1883.1590643981026</v>
      </c>
      <c r="M414" s="65">
        <f>MAX(TREND(CHOOSE({1;2},M$38,M$46),CHOOSE({1;2},$R$35,$R$43),$C414)*(1+$G$19),0)</f>
        <v>1878.203627753988</v>
      </c>
      <c r="N414" s="65">
        <f>MAX(TREND(CHOOSE({1;2},N$38,N$46),CHOOSE({1;2},$R$35,$R$43),$C414)*(1+$G$19),0)</f>
        <v>1915.7684398405659</v>
      </c>
      <c r="O414" s="66">
        <f t="shared" si="400"/>
        <v>1915.7684398405659</v>
      </c>
      <c r="P414" s="66">
        <f t="shared" si="401"/>
        <v>1915.7684398405659</v>
      </c>
      <c r="Q414" s="67">
        <f t="shared" si="402"/>
        <v>1877.9361775233217</v>
      </c>
      <c r="R414" s="117">
        <f>FORECAST(C414,$I$10:$O$10,$I$5:$O$5)</f>
        <v>4.1706666666666674</v>
      </c>
    </row>
    <row r="415" spans="3:18" ht="15.75">
      <c r="C415" s="97">
        <f t="shared" si="403"/>
        <v>6</v>
      </c>
      <c r="D415" s="95" t="str">
        <f t="shared" si="373"/>
        <v>EM-60</v>
      </c>
      <c r="E415" s="42" t="s">
        <v>63</v>
      </c>
      <c r="F415" s="64">
        <f>MAX(TREND(CHOOSE({1;2},F$39,F$47),CHOOSE({1;2},$R$35,$R$43),$C415)*(1+$G$19),0)</f>
        <v>1952.3324288475731</v>
      </c>
      <c r="G415" s="65">
        <f>MAX(TREND(CHOOSE({1;2},G$39,G$47),CHOOSE({1;2},$R$35,$R$43),$C415)*(1+$G$19),0)</f>
        <v>2015.3103341921792</v>
      </c>
      <c r="H415" s="65">
        <f>MAX(TREND(CHOOSE({1;2},H$39,H$47),CHOOSE({1;2},$R$35,$R$43),$C415)*(1+$G$19),0)</f>
        <v>2018.8941657667385</v>
      </c>
      <c r="I415" s="65">
        <f>MAX(TREND(CHOOSE({1;2},I$39,I$47),CHOOSE({1;2},$R$35,$R$43),$C415)*(1+$G$19),0)</f>
        <v>1996.0837726541372</v>
      </c>
      <c r="J415" s="65">
        <f>MAX(TREND(CHOOSE({1;2},J$39,J$47),CHOOSE({1;2},$R$35,$R$43),$C415)*(1+$G$19),0)</f>
        <v>1941.1619001671818</v>
      </c>
      <c r="K415" s="65">
        <f>MAX(TREND(CHOOSE({1;2},K$39,K$47),CHOOSE({1;2},$R$35,$R$43),$C415)*(1+$G$19),0)</f>
        <v>1950.7383390854138</v>
      </c>
      <c r="L415" s="65">
        <f>MAX(TREND(CHOOSE({1;2},L$39,L$47),CHOOSE({1;2},$R$35,$R$43),$C415)*(1+$G$19),0)</f>
        <v>1863.4193448374676</v>
      </c>
      <c r="M415" s="65">
        <f>MAX(TREND(CHOOSE({1;2},M$39,M$47),CHOOSE({1;2},$R$35,$R$43),$C415)*(1+$G$19),0)</f>
        <v>2088.3206496077792</v>
      </c>
      <c r="N415" s="65">
        <f>MAX(TREND(CHOOSE({1;2},N$39,N$47),CHOOSE({1;2},$R$35,$R$43),$C415)*(1+$G$19),0)</f>
        <v>2261.8256609932932</v>
      </c>
      <c r="O415" s="66">
        <f t="shared" si="400"/>
        <v>2261.8256609932932</v>
      </c>
      <c r="P415" s="66">
        <f t="shared" si="401"/>
        <v>2261.8256609932932</v>
      </c>
      <c r="Q415" s="67">
        <f t="shared" si="402"/>
        <v>1952.3324288475731</v>
      </c>
      <c r="R415" s="117">
        <f>FORECAST(C415,$I$9:$O$9,$I$5:$O$5)</f>
        <v>4.3792</v>
      </c>
    </row>
    <row r="416" spans="3:18" ht="15.75">
      <c r="C416" s="98">
        <f t="shared" si="403"/>
        <v>6</v>
      </c>
      <c r="D416" s="96" t="str">
        <f t="shared" si="373"/>
        <v>TF-60</v>
      </c>
      <c r="E416" s="47" t="s">
        <v>65</v>
      </c>
      <c r="F416" s="104">
        <f>MAX(TREND(CHOOSE({1;2},F$62,F$32),CHOOSE({1;2},$Q$62,$R$32),$C416)*(1+$G$19),0)</f>
        <v>881.6226041909282</v>
      </c>
      <c r="G416" s="105">
        <f>F416</f>
        <v>881.6226041909282</v>
      </c>
      <c r="H416" s="105">
        <f t="shared" ref="H416:K416" si="404">G416</f>
        <v>881.6226041909282</v>
      </c>
      <c r="I416" s="105">
        <f t="shared" si="404"/>
        <v>881.6226041909282</v>
      </c>
      <c r="J416" s="105">
        <f t="shared" si="404"/>
        <v>881.6226041909282</v>
      </c>
      <c r="K416" s="105">
        <f t="shared" si="404"/>
        <v>881.6226041909282</v>
      </c>
      <c r="L416" s="105">
        <f t="shared" ref="L416" si="405">L$32</f>
        <v>0</v>
      </c>
      <c r="M416" s="105">
        <f>K416</f>
        <v>881.6226041909282</v>
      </c>
      <c r="N416" s="105">
        <f>M416</f>
        <v>881.6226041909282</v>
      </c>
      <c r="O416" s="106">
        <f t="shared" si="400"/>
        <v>881.6226041909282</v>
      </c>
      <c r="P416" s="106">
        <f t="shared" si="401"/>
        <v>881.6226041909282</v>
      </c>
      <c r="Q416" s="107">
        <f t="shared" si="402"/>
        <v>881.6226041909282</v>
      </c>
      <c r="R416" s="118">
        <f>FORECAST(C416,$I$11:$O$11,$I$5:$O$5)</f>
        <v>16.666666666666664</v>
      </c>
    </row>
    <row r="417" spans="3:18" ht="15.75">
      <c r="C417" s="93">
        <f>ROUND(C411+0.1,2)</f>
        <v>6.1</v>
      </c>
      <c r="D417" s="95" t="str">
        <f t="shared" si="373"/>
        <v>MT-61</v>
      </c>
      <c r="E417" s="42" t="s">
        <v>55</v>
      </c>
      <c r="F417" s="64">
        <f>MAX(TREND(CHOOSE({1;2},F$35,F$43),CHOOSE({1;2},$R$35,$R$43),$C417)*(1+$G$19),0)</f>
        <v>782.35659231114153</v>
      </c>
      <c r="G417" s="65">
        <f>MAX(TREND(CHOOSE({1;2},G$35,G$43),CHOOSE({1;2},$R$35,$R$43),$C417)*(1+$G$19),0)</f>
        <v>812.90892054765061</v>
      </c>
      <c r="H417" s="65">
        <f>MAX(TREND(CHOOSE({1;2},H$35,H$43),CHOOSE({1;2},$R$35,$R$43),$C417)*(1+$G$19),0)</f>
        <v>809.95450453032265</v>
      </c>
      <c r="I417" s="65">
        <f>MAX(TREND(CHOOSE({1;2},I$35,I$43),CHOOSE({1;2},$R$35,$R$43),$C417)*(1+$G$19),0)</f>
        <v>833.95669346863406</v>
      </c>
      <c r="J417" s="65">
        <f>MAX(TREND(CHOOSE({1;2},J$35,J$43),CHOOSE({1;2},$R$35,$R$43),$C417)*(1+$G$19),0)</f>
        <v>807.7573832234815</v>
      </c>
      <c r="K417" s="65">
        <f>MAX(TREND(CHOOSE({1;2},K$35,K$43),CHOOSE({1;2},$R$35,$R$43),$C417)*(1+$G$19),0)</f>
        <v>771.1106560547679</v>
      </c>
      <c r="L417" s="65">
        <f>MAX(TREND(CHOOSE({1;2},L$35,L$43),CHOOSE({1;2},$R$35,$R$43),$C417)*(1+$G$19),0)</f>
        <v>759.119613328338</v>
      </c>
      <c r="M417" s="65">
        <f>MAX(TREND(CHOOSE({1;2},M$35,M$43),CHOOSE({1;2},$R$35,$R$43),$C417)*(1+$G$19),0)</f>
        <v>872.35133433993315</v>
      </c>
      <c r="N417" s="65">
        <f>MAX(TREND(CHOOSE({1;2},N$35,N$43),CHOOSE({1;2},$R$35,$R$43),$C417)*(1+$G$19),0)</f>
        <v>850.51798140387564</v>
      </c>
      <c r="O417" s="66">
        <f>N417</f>
        <v>850.51798140387564</v>
      </c>
      <c r="P417" s="66">
        <f>O417</f>
        <v>850.51798140387564</v>
      </c>
      <c r="Q417" s="67">
        <f>F417</f>
        <v>782.35659231114153</v>
      </c>
      <c r="R417" s="115">
        <f>FORECAST(C417,$I$7:$O$7,$I$5:$O$5)</f>
        <v>6.21</v>
      </c>
    </row>
    <row r="418" spans="3:18" ht="15.75">
      <c r="C418" s="97">
        <f>C417</f>
        <v>6.1</v>
      </c>
      <c r="D418" s="95" t="str">
        <f t="shared" si="373"/>
        <v>HT-61</v>
      </c>
      <c r="E418" s="42" t="s">
        <v>57</v>
      </c>
      <c r="F418" s="64">
        <f>MAX(TREND(CHOOSE({1;2},F$36,F$44),CHOOSE({1;2},$R$35,$R$43),$C418)*(1+$G$19),0)</f>
        <v>605.21213355161888</v>
      </c>
      <c r="G418" s="65">
        <f>MAX(TREND(CHOOSE({1;2},G$36,G$44),CHOOSE({1;2},$R$35,$R$43),$C418)*(1+$G$19),0)</f>
        <v>608.51236563667328</v>
      </c>
      <c r="H418" s="65">
        <f>MAX(TREND(CHOOSE({1;2},H$36,H$44),CHOOSE({1;2},$R$35,$R$43),$C418)*(1+$G$19),0)</f>
        <v>609.88827654254044</v>
      </c>
      <c r="I418" s="65">
        <f>MAX(TREND(CHOOSE({1;2},I$36,I$44),CHOOSE({1;2},$R$35,$R$43),$C418)*(1+$G$19),0)</f>
        <v>546.00064087316457</v>
      </c>
      <c r="J418" s="65">
        <f>MAX(TREND(CHOOSE({1;2},J$36,J$44),CHOOSE({1;2},$R$35,$R$43),$C418)*(1+$G$19),0)</f>
        <v>608.81825902363619</v>
      </c>
      <c r="K418" s="65">
        <f>MAX(TREND(CHOOSE({1;2},K$36,K$44),CHOOSE({1;2},$R$35,$R$43),$C418)*(1+$G$19),0)</f>
        <v>609.88827654254044</v>
      </c>
      <c r="L418" s="65">
        <f>MAX(TREND(CHOOSE({1;2},L$36,L$44),CHOOSE({1;2},$R$35,$R$43),$C418)*(1+$G$19),0)</f>
        <v>609.88827654254067</v>
      </c>
      <c r="M418" s="65">
        <f>MAX(TREND(CHOOSE({1;2},M$36,M$44),CHOOSE({1;2},$R$35,$R$43),$C418)*(1+$G$19),0)</f>
        <v>609.88827654254044</v>
      </c>
      <c r="N418" s="65">
        <f>MAX(TREND(CHOOSE({1;2},N$36,N$44),CHOOSE({1;2},$R$35,$R$43),$C418)*(1+$G$19),0)</f>
        <v>609.88827654254044</v>
      </c>
      <c r="O418" s="66">
        <f t="shared" ref="O418:O422" si="406">N418</f>
        <v>609.88827654254044</v>
      </c>
      <c r="P418" s="66">
        <f t="shared" ref="P418:P422" si="407">O418</f>
        <v>609.88827654254044</v>
      </c>
      <c r="Q418" s="67">
        <f t="shared" ref="Q418:Q422" si="408">F418</f>
        <v>605.21213355161888</v>
      </c>
      <c r="R418" s="117">
        <f>FORECAST(C418,$I$6:$O$6,$I$5:$O$5)</f>
        <v>4.968</v>
      </c>
    </row>
    <row r="419" spans="3:18" ht="15.75">
      <c r="C419" s="97">
        <f t="shared" ref="C419:C422" si="409">C418</f>
        <v>6.1</v>
      </c>
      <c r="D419" s="95" t="str">
        <f t="shared" si="373"/>
        <v>RH-61</v>
      </c>
      <c r="E419" s="42" t="s">
        <v>59</v>
      </c>
      <c r="F419" s="64">
        <f>MAX(TREND(CHOOSE({1;2},F$37,F$45),CHOOSE({1;2},$R$35,$R$43),$C419)*(1+$G$19),0)</f>
        <v>1603.9339038834421</v>
      </c>
      <c r="G419" s="65">
        <f>MAX(TREND(CHOOSE({1;2},G$37,G$45),CHOOSE({1;2},$R$35,$R$43),$C419)*(1+$G$19),0)</f>
        <v>1008.7842001109907</v>
      </c>
      <c r="H419" s="65">
        <f>MAX(TREND(CHOOSE({1;2},H$37,H$45),CHOOSE({1;2},$R$35,$R$43),$C419)*(1+$G$19),0)</f>
        <v>993.35795223704133</v>
      </c>
      <c r="I419" s="65">
        <f>MAX(TREND(CHOOSE({1;2},I$37,I$45),CHOOSE({1;2},$R$35,$R$43),$C419)*(1+$G$19),0)</f>
        <v>972.61078281906384</v>
      </c>
      <c r="J419" s="65">
        <f>MAX(TREND(CHOOSE({1;2},J$37,J$45),CHOOSE({1;2},$R$35,$R$43),$C419)*(1+$G$19),0)</f>
        <v>979.72210777691248</v>
      </c>
      <c r="K419" s="65">
        <f>MAX(TREND(CHOOSE({1;2},K$37,K$45),CHOOSE({1;2},$R$35,$R$43),$C419)*(1+$G$19),0)</f>
        <v>976.85896764087147</v>
      </c>
      <c r="L419" s="65">
        <f>MAX(TREND(CHOOSE({1;2},L$37,L$45),CHOOSE({1;2},$R$35,$R$43),$C419)*(1+$G$19),0)</f>
        <v>962.85358670892106</v>
      </c>
      <c r="M419" s="65">
        <f>MAX(TREND(CHOOSE({1;2},M$37,M$45),CHOOSE({1;2},$R$35,$R$43),$C419)*(1+$G$19),0)</f>
        <v>962.85358670892106</v>
      </c>
      <c r="N419" s="65">
        <f>MAX(TREND(CHOOSE({1;2},N$37,N$45),CHOOSE({1;2},$R$35,$R$43),$C419)*(1+$G$19),0)</f>
        <v>962.85358670892106</v>
      </c>
      <c r="O419" s="66">
        <f t="shared" si="406"/>
        <v>962.85358670892106</v>
      </c>
      <c r="P419" s="66">
        <f t="shared" si="407"/>
        <v>962.85358670892106</v>
      </c>
      <c r="Q419" s="67">
        <f t="shared" si="408"/>
        <v>1603.9339038834421</v>
      </c>
      <c r="R419" s="117">
        <f>FORECAST(C419,$I$8:$O$8,$I$5:$O$5)</f>
        <v>16.392000000000003</v>
      </c>
    </row>
    <row r="420" spans="3:18" ht="15.75">
      <c r="C420" s="97">
        <f t="shared" si="409"/>
        <v>6.1</v>
      </c>
      <c r="D420" s="95" t="str">
        <f t="shared" si="373"/>
        <v>LA-61</v>
      </c>
      <c r="E420" s="42" t="s">
        <v>61</v>
      </c>
      <c r="F420" s="64">
        <f>MAX(TREND(CHOOSE({1;2},F$38,F$46),CHOOSE({1;2},$R$35,$R$43),$C420)*(1+$G$19),0)</f>
        <v>1893.3133706744484</v>
      </c>
      <c r="G420" s="65">
        <f>MAX(TREND(CHOOSE({1;2},G$38,G$46),CHOOSE({1;2},$R$35,$R$43),$C420)*(1+$G$19),0)</f>
        <v>1901.7681930930717</v>
      </c>
      <c r="H420" s="65">
        <f>MAX(TREND(CHOOSE({1;2},H$38,H$46),CHOOSE({1;2},$R$35,$R$43),$C420)*(1+$G$19),0)</f>
        <v>1896.3646367105798</v>
      </c>
      <c r="I420" s="65">
        <f>MAX(TREND(CHOOSE({1;2},I$38,I$46),CHOOSE({1;2},$R$35,$R$43),$C420)*(1+$G$19),0)</f>
        <v>1891.6136987369025</v>
      </c>
      <c r="J420" s="65">
        <f>MAX(TREND(CHOOSE({1;2},J$38,J$46),CHOOSE({1;2},$R$35,$R$43),$C420)*(1+$G$19),0)</f>
        <v>1900.8866290844287</v>
      </c>
      <c r="K420" s="65">
        <f>MAX(TREND(CHOOSE({1;2},K$38,K$46),CHOOSE({1;2},$R$35,$R$43),$C420)*(1+$G$19),0)</f>
        <v>1906.7108381741657</v>
      </c>
      <c r="L420" s="65">
        <f>MAX(TREND(CHOOSE({1;2},L$38,L$46),CHOOSE({1;2},$R$35,$R$43),$C420)*(1+$G$19),0)</f>
        <v>1898.5522770696055</v>
      </c>
      <c r="M420" s="65">
        <f>MAX(TREND(CHOOSE({1;2},M$38,M$46),CHOOSE({1;2},$R$35,$R$43),$C420)*(1+$G$19),0)</f>
        <v>1893.5816612506003</v>
      </c>
      <c r="N420" s="65">
        <f>MAX(TREND(CHOOSE({1;2},N$38,N$46),CHOOSE({1;2},$R$35,$R$43),$C420)*(1+$G$19),0)</f>
        <v>1931.242943186578</v>
      </c>
      <c r="O420" s="66">
        <f t="shared" si="406"/>
        <v>1931.242943186578</v>
      </c>
      <c r="P420" s="66">
        <f t="shared" si="407"/>
        <v>1931.242943186578</v>
      </c>
      <c r="Q420" s="67">
        <f t="shared" si="408"/>
        <v>1893.3133706744484</v>
      </c>
      <c r="R420" s="117">
        <f>FORECAST(C420,$I$10:$O$10,$I$5:$O$5)</f>
        <v>4.1837</v>
      </c>
    </row>
    <row r="421" spans="3:18" ht="15.75">
      <c r="C421" s="97">
        <f t="shared" si="409"/>
        <v>6.1</v>
      </c>
      <c r="D421" s="95" t="str">
        <f t="shared" si="373"/>
        <v>EM-61</v>
      </c>
      <c r="E421" s="42" t="s">
        <v>63</v>
      </c>
      <c r="F421" s="64">
        <f>MAX(TREND(CHOOSE({1;2},F$39,F$47),CHOOSE({1;2},$R$35,$R$43),$C421)*(1+$G$19),0)</f>
        <v>1971.2705909135891</v>
      </c>
      <c r="G421" s="65">
        <f>MAX(TREND(CHOOSE({1;2},G$39,G$47),CHOOSE({1;2},$R$35,$R$43),$C421)*(1+$G$19),0)</f>
        <v>2038.319355761424</v>
      </c>
      <c r="H421" s="65">
        <f>MAX(TREND(CHOOSE({1;2},H$39,H$47),CHOOSE({1;2},$R$35,$R$43),$C421)*(1+$G$19),0)</f>
        <v>2041.7938200988206</v>
      </c>
      <c r="I421" s="65">
        <f>MAX(TREND(CHOOSE({1;2},I$39,I$47),CHOOSE({1;2},$R$35,$R$43),$C421)*(1+$G$19),0)</f>
        <v>2017.3364848651383</v>
      </c>
      <c r="J421" s="65">
        <f>MAX(TREND(CHOOSE({1;2},J$39,J$47),CHOOSE({1;2},$R$35,$R$43),$C421)*(1+$G$19),0)</f>
        <v>1961.8973670210914</v>
      </c>
      <c r="K421" s="65">
        <f>MAX(TREND(CHOOSE({1;2},K$39,K$47),CHOOSE({1;2},$R$35,$R$43),$C421)*(1+$G$19),0)</f>
        <v>1970.9314418645199</v>
      </c>
      <c r="L421" s="65">
        <f>MAX(TREND(CHOOSE({1;2},L$39,L$47),CHOOSE({1;2},$R$35,$R$43),$C421)*(1+$G$19),0)</f>
        <v>1881.422342749396</v>
      </c>
      <c r="M421" s="65">
        <f>MAX(TREND(CHOOSE({1;2},M$39,M$47),CHOOSE({1;2},$R$35,$R$43),$C421)*(1+$G$19),0)</f>
        <v>2116.0073862266977</v>
      </c>
      <c r="N421" s="65">
        <f>MAX(TREND(CHOOSE({1;2},N$39,N$47),CHOOSE({1;2},$R$35,$R$43),$C421)*(1+$G$19),0)</f>
        <v>2292.3940964593303</v>
      </c>
      <c r="O421" s="66">
        <f t="shared" si="406"/>
        <v>2292.3940964593303</v>
      </c>
      <c r="P421" s="66">
        <f t="shared" si="407"/>
        <v>2292.3940964593303</v>
      </c>
      <c r="Q421" s="67">
        <f t="shared" si="408"/>
        <v>1971.2705909135891</v>
      </c>
      <c r="R421" s="117">
        <f>FORECAST(C421,$I$9:$O$9,$I$5:$O$5)</f>
        <v>4.3928849999999997</v>
      </c>
    </row>
    <row r="422" spans="3:18" ht="15.75">
      <c r="C422" s="98">
        <f t="shared" si="409"/>
        <v>6.1</v>
      </c>
      <c r="D422" s="96" t="str">
        <f t="shared" si="373"/>
        <v>TF-61</v>
      </c>
      <c r="E422" s="47" t="s">
        <v>65</v>
      </c>
      <c r="F422" s="104">
        <f>MAX(TREND(CHOOSE({1;2},F$62,F$32),CHOOSE({1;2},$Q$62,$R$32),$C422)*(1+$G$19),0)</f>
        <v>896.31631426077683</v>
      </c>
      <c r="G422" s="105">
        <f>F422</f>
        <v>896.31631426077683</v>
      </c>
      <c r="H422" s="105">
        <f t="shared" ref="H422:K422" si="410">G422</f>
        <v>896.31631426077683</v>
      </c>
      <c r="I422" s="105">
        <f t="shared" si="410"/>
        <v>896.31631426077683</v>
      </c>
      <c r="J422" s="105">
        <f t="shared" si="410"/>
        <v>896.31631426077683</v>
      </c>
      <c r="K422" s="105">
        <f t="shared" si="410"/>
        <v>896.31631426077683</v>
      </c>
      <c r="L422" s="105">
        <f t="shared" ref="L422" si="411">L$32</f>
        <v>0</v>
      </c>
      <c r="M422" s="105">
        <f>K422</f>
        <v>896.31631426077683</v>
      </c>
      <c r="N422" s="105">
        <f>M422</f>
        <v>896.31631426077683</v>
      </c>
      <c r="O422" s="106">
        <f t="shared" si="406"/>
        <v>896.31631426077683</v>
      </c>
      <c r="P422" s="106">
        <f t="shared" si="407"/>
        <v>896.31631426077683</v>
      </c>
      <c r="Q422" s="107">
        <f t="shared" si="408"/>
        <v>896.31631426077683</v>
      </c>
      <c r="R422" s="118">
        <f>FORECAST(C422,$I$11:$O$11,$I$5:$O$5)</f>
        <v>16.75</v>
      </c>
    </row>
    <row r="423" spans="3:18" ht="15.75">
      <c r="C423" s="93">
        <f>ROUND(C417+0.1,2)</f>
        <v>6.2</v>
      </c>
      <c r="D423" s="95" t="str">
        <f t="shared" si="373"/>
        <v>MT-62</v>
      </c>
      <c r="E423" s="42" t="s">
        <v>55</v>
      </c>
      <c r="F423" s="64">
        <f>MAX(TREND(CHOOSE({1;2},F$35,F$43),CHOOSE({1;2},$R$35,$R$43),$C423)*(1+$G$19),0)</f>
        <v>791.68366991550431</v>
      </c>
      <c r="G423" s="65">
        <f>MAX(TREND(CHOOSE({1;2},G$35,G$43),CHOOSE({1;2},$R$35,$R$43),$C423)*(1+$G$19),0)</f>
        <v>823.48355740725333</v>
      </c>
      <c r="H423" s="65">
        <f>MAX(TREND(CHOOSE({1;2},H$35,H$43),CHOOSE({1;2},$R$35,$R$43),$C423)*(1+$G$19),0)</f>
        <v>820.29058902533427</v>
      </c>
      <c r="I423" s="65">
        <f>MAX(TREND(CHOOSE({1;2},I$35,I$43),CHOOSE({1;2},$R$35,$R$43),$C423)*(1+$G$19),0)</f>
        <v>845.27890046242862</v>
      </c>
      <c r="J423" s="65">
        <f>MAX(TREND(CHOOSE({1;2},J$35,J$43),CHOOSE({1;2},$R$35,$R$43),$C423)*(1+$G$19),0)</f>
        <v>818.38293895958122</v>
      </c>
      <c r="K423" s="65">
        <f>MAX(TREND(CHOOSE({1;2},K$35,K$43),CHOOSE({1;2},$R$35,$R$43),$C423)*(1+$G$19),0)</f>
        <v>780.72000807362599</v>
      </c>
      <c r="L423" s="65">
        <f>MAX(TREND(CHOOSE({1;2},L$35,L$43),CHOOSE({1;2},$R$35,$R$43),$C423)*(1+$G$19),0)</f>
        <v>768.38692440736941</v>
      </c>
      <c r="M423" s="65">
        <f>MAX(TREND(CHOOSE({1;2},M$35,M$43),CHOOSE({1;2},$R$35,$R$43),$C423)*(1+$G$19),0)</f>
        <v>884.64272086377071</v>
      </c>
      <c r="N423" s="65">
        <f>MAX(TREND(CHOOSE({1;2},N$35,N$43),CHOOSE({1;2},$R$35,$R$43),$C423)*(1+$G$19),0)</f>
        <v>862.26623850826354</v>
      </c>
      <c r="O423" s="66">
        <f>N423</f>
        <v>862.26623850826354</v>
      </c>
      <c r="P423" s="66">
        <f>O423</f>
        <v>862.26623850826354</v>
      </c>
      <c r="Q423" s="67">
        <f>F423</f>
        <v>791.68366991550431</v>
      </c>
      <c r="R423" s="115">
        <f>FORECAST(C423,$I$7:$O$7,$I$5:$O$5)</f>
        <v>6.22</v>
      </c>
    </row>
    <row r="424" spans="3:18" ht="15.75">
      <c r="C424" s="97">
        <f>C423</f>
        <v>6.2</v>
      </c>
      <c r="D424" s="95" t="str">
        <f t="shared" si="373"/>
        <v>HT-62</v>
      </c>
      <c r="E424" s="42" t="s">
        <v>57</v>
      </c>
      <c r="F424" s="64">
        <f>MAX(TREND(CHOOSE({1;2},F$36,F$44),CHOOSE({1;2},$R$35,$R$43),$C424)*(1+$G$19),0)</f>
        <v>611.41664291876532</v>
      </c>
      <c r="G424" s="65">
        <f>MAX(TREND(CHOOSE({1;2},G$36,G$44),CHOOSE({1;2},$R$35,$R$43),$C424)*(1+$G$19),0)</f>
        <v>614.84380700709107</v>
      </c>
      <c r="H424" s="65">
        <f>MAX(TREND(CHOOSE({1;2},H$36,H$44),CHOOSE({1;2},$R$35,$R$43),$C424)*(1+$G$19),0)</f>
        <v>616.27263756318393</v>
      </c>
      <c r="I424" s="65">
        <f>MAX(TREND(CHOOSE({1;2},I$36,I$44),CHOOSE({1;2},$R$35,$R$43),$C424)*(1+$G$19),0)</f>
        <v>549.92778513729354</v>
      </c>
      <c r="J424" s="65">
        <f>MAX(TREND(CHOOSE({1;2},J$36,J$44),CHOOSE({1;2},$R$35,$R$43),$C424)*(1+$G$19),0)</f>
        <v>615.1614655243219</v>
      </c>
      <c r="K424" s="65">
        <f>MAX(TREND(CHOOSE({1;2},K$36,K$44),CHOOSE({1;2},$R$35,$R$43),$C424)*(1+$G$19),0)</f>
        <v>616.27263756318393</v>
      </c>
      <c r="L424" s="65">
        <f>MAX(TREND(CHOOSE({1;2},L$36,L$44),CHOOSE({1;2},$R$35,$R$43),$C424)*(1+$G$19),0)</f>
        <v>616.27263756318405</v>
      </c>
      <c r="M424" s="65">
        <f>MAX(TREND(CHOOSE({1;2},M$36,M$44),CHOOSE({1;2},$R$35,$R$43),$C424)*(1+$G$19),0)</f>
        <v>616.27263756318393</v>
      </c>
      <c r="N424" s="65">
        <f>MAX(TREND(CHOOSE({1;2},N$36,N$44),CHOOSE({1;2},$R$35,$R$43),$C424)*(1+$G$19),0)</f>
        <v>616.27263756318393</v>
      </c>
      <c r="O424" s="66">
        <f t="shared" ref="O424:O428" si="412">N424</f>
        <v>616.27263756318393</v>
      </c>
      <c r="P424" s="66">
        <f t="shared" ref="P424:P428" si="413">O424</f>
        <v>616.27263756318393</v>
      </c>
      <c r="Q424" s="67">
        <f t="shared" ref="Q424:Q428" si="414">F424</f>
        <v>611.41664291876532</v>
      </c>
      <c r="R424" s="117">
        <f>FORECAST(C424,$I$6:$O$6,$I$5:$O$5)</f>
        <v>4.976</v>
      </c>
    </row>
    <row r="425" spans="3:18" ht="15.75">
      <c r="C425" s="97">
        <f t="shared" ref="C425:C428" si="415">C424</f>
        <v>6.2</v>
      </c>
      <c r="D425" s="95" t="str">
        <f t="shared" si="373"/>
        <v>RH-62</v>
      </c>
      <c r="E425" s="42" t="s">
        <v>59</v>
      </c>
      <c r="F425" s="64">
        <f>MAX(TREND(CHOOSE({1;2},F$37,F$45),CHOOSE({1;2},$R$35,$R$43),$C425)*(1+$G$19),0)</f>
        <v>1665.6236694174213</v>
      </c>
      <c r="G425" s="65">
        <f>MAX(TREND(CHOOSE({1;2},G$37,G$45),CHOOSE({1;2},$R$35,$R$43),$C425)*(1+$G$19),0)</f>
        <v>1047.5835924229521</v>
      </c>
      <c r="H425" s="65">
        <f>MAX(TREND(CHOOSE({1;2},H$37,H$45),CHOOSE({1;2},$R$35,$R$43),$C425)*(1+$G$19),0)</f>
        <v>1031.5640273230817</v>
      </c>
      <c r="I425" s="65">
        <f>MAX(TREND(CHOOSE({1;2},I$37,I$45),CHOOSE({1;2},$R$35,$R$43),$C425)*(1+$G$19),0)</f>
        <v>1010.0188898505663</v>
      </c>
      <c r="J425" s="65">
        <f>MAX(TREND(CHOOSE({1;2},J$37,J$45),CHOOSE({1;2},$R$35,$R$43),$C425)*(1+$G$19),0)</f>
        <v>1017.4037273067939</v>
      </c>
      <c r="K425" s="65">
        <f>MAX(TREND(CHOOSE({1;2},K$37,K$45),CHOOSE({1;2},$R$35,$R$43),$C425)*(1+$G$19),0)</f>
        <v>1014.4304663962897</v>
      </c>
      <c r="L425" s="65">
        <f>MAX(TREND(CHOOSE({1;2},L$37,L$45),CHOOSE({1;2},$R$35,$R$43),$C425)*(1+$G$19),0)</f>
        <v>999.88641696695686</v>
      </c>
      <c r="M425" s="65">
        <f>MAX(TREND(CHOOSE({1;2},M$37,M$45),CHOOSE({1;2},$R$35,$R$43),$C425)*(1+$G$19),0)</f>
        <v>999.88641696695686</v>
      </c>
      <c r="N425" s="65">
        <f>MAX(TREND(CHOOSE({1;2},N$37,N$45),CHOOSE({1;2},$R$35,$R$43),$C425)*(1+$G$19),0)</f>
        <v>999.88641696695686</v>
      </c>
      <c r="O425" s="66">
        <f t="shared" si="412"/>
        <v>999.88641696695686</v>
      </c>
      <c r="P425" s="66">
        <f t="shared" si="413"/>
        <v>999.88641696695686</v>
      </c>
      <c r="Q425" s="67">
        <f t="shared" si="414"/>
        <v>1665.6236694174213</v>
      </c>
      <c r="R425" s="117">
        <f>FORECAST(C425,$I$8:$O$8,$I$5:$O$5)</f>
        <v>16.410666666666668</v>
      </c>
    </row>
    <row r="426" spans="3:18" ht="15.75">
      <c r="C426" s="97">
        <f t="shared" si="415"/>
        <v>6.2</v>
      </c>
      <c r="D426" s="95" t="str">
        <f t="shared" si="373"/>
        <v>LA-62</v>
      </c>
      <c r="E426" s="42" t="s">
        <v>61</v>
      </c>
      <c r="F426" s="64">
        <f>MAX(TREND(CHOOSE({1;2},F$38,F$46),CHOOSE({1;2},$R$35,$R$43),$C426)*(1+$G$19),0)</f>
        <v>1908.6905638255751</v>
      </c>
      <c r="G426" s="65">
        <f>MAX(TREND(CHOOSE({1;2},G$38,G$46),CHOOSE({1;2},$R$35,$R$43),$C426)*(1+$G$19),0)</f>
        <v>1917.1708317712316</v>
      </c>
      <c r="H426" s="65">
        <f>MAX(TREND(CHOOSE({1;2},H$38,H$46),CHOOSE({1;2},$R$35,$R$43),$C426)*(1+$G$19),0)</f>
        <v>1911.7512600044361</v>
      </c>
      <c r="I426" s="65">
        <f>MAX(TREND(CHOOSE({1;2},I$38,I$46),CHOOSE({1;2},$R$35,$R$43),$C426)*(1+$G$19),0)</f>
        <v>1906.9855181113987</v>
      </c>
      <c r="J426" s="65">
        <f>MAX(TREND(CHOOSE({1;2},J$38,J$46),CHOOSE({1;2},$R$35,$R$43),$C426)*(1+$G$19),0)</f>
        <v>1916.2867147417983</v>
      </c>
      <c r="K426" s="65">
        <f>MAX(TREND(CHOOSE({1;2},K$38,K$46),CHOOSE({1;2},$R$35,$R$43),$C426)*(1+$G$19),0)</f>
        <v>1922.1273582241188</v>
      </c>
      <c r="L426" s="65">
        <f>MAX(TREND(CHOOSE({1;2},L$38,L$46),CHOOSE({1;2},$R$35,$R$43),$C426)*(1+$G$19),0)</f>
        <v>1913.9454897411085</v>
      </c>
      <c r="M426" s="65">
        <f>MAX(TREND(CHOOSE({1;2},M$38,M$46),CHOOSE({1;2},$R$35,$R$43),$C426)*(1+$G$19),0)</f>
        <v>1908.9596947472126</v>
      </c>
      <c r="N426" s="65">
        <f>MAX(TREND(CHOOSE({1;2},N$38,N$46),CHOOSE({1;2},$R$35,$R$43),$C426)*(1+$G$19),0)</f>
        <v>1946.7174465325902</v>
      </c>
      <c r="O426" s="66">
        <f t="shared" si="412"/>
        <v>1946.7174465325902</v>
      </c>
      <c r="P426" s="66">
        <f t="shared" si="413"/>
        <v>1946.7174465325902</v>
      </c>
      <c r="Q426" s="67">
        <f t="shared" si="414"/>
        <v>1908.6905638255751</v>
      </c>
      <c r="R426" s="117">
        <f>FORECAST(C426,$I$10:$O$10,$I$5:$O$5)</f>
        <v>4.1967333333333334</v>
      </c>
    </row>
    <row r="427" spans="3:18" ht="15.75">
      <c r="C427" s="97">
        <f t="shared" si="415"/>
        <v>6.2</v>
      </c>
      <c r="D427" s="95" t="str">
        <f t="shared" si="373"/>
        <v>EM-62</v>
      </c>
      <c r="E427" s="42" t="s">
        <v>63</v>
      </c>
      <c r="F427" s="64">
        <f>MAX(TREND(CHOOSE({1;2},F$39,F$47),CHOOSE({1;2},$R$35,$R$43),$C427)*(1+$G$19),0)</f>
        <v>1990.2087529796056</v>
      </c>
      <c r="G427" s="65">
        <f>MAX(TREND(CHOOSE({1;2},G$39,G$47),CHOOSE({1;2},$R$35,$R$43),$C427)*(1+$G$19),0)</f>
        <v>2061.3283773306694</v>
      </c>
      <c r="H427" s="65">
        <f>MAX(TREND(CHOOSE({1;2},H$39,H$47),CHOOSE({1;2},$R$35,$R$43),$C427)*(1+$G$19),0)</f>
        <v>2064.6934744309024</v>
      </c>
      <c r="I427" s="65">
        <f>MAX(TREND(CHOOSE({1;2},I$39,I$47),CHOOSE({1;2},$R$35,$R$43),$C427)*(1+$G$19),0)</f>
        <v>2038.5891970761395</v>
      </c>
      <c r="J427" s="65">
        <f>MAX(TREND(CHOOSE({1;2},J$39,J$47),CHOOSE({1;2},$R$35,$R$43),$C427)*(1+$G$19),0)</f>
        <v>1982.6328338750016</v>
      </c>
      <c r="K427" s="65">
        <f>MAX(TREND(CHOOSE({1;2},K$39,K$47),CHOOSE({1;2},$R$35,$R$43),$C427)*(1+$G$19),0)</f>
        <v>1991.1245446436267</v>
      </c>
      <c r="L427" s="65">
        <f>MAX(TREND(CHOOSE({1;2},L$39,L$47),CHOOSE({1;2},$R$35,$R$43),$C427)*(1+$G$19),0)</f>
        <v>1899.4253406613248</v>
      </c>
      <c r="M427" s="65">
        <f>MAX(TREND(CHOOSE({1;2},M$39,M$47),CHOOSE({1;2},$R$35,$R$43),$C427)*(1+$G$19),0)</f>
        <v>2143.6941228456171</v>
      </c>
      <c r="N427" s="65">
        <f>MAX(TREND(CHOOSE({1;2},N$39,N$47),CHOOSE({1;2},$R$35,$R$43),$C427)*(1+$G$19),0)</f>
        <v>2322.9625319253669</v>
      </c>
      <c r="O427" s="66">
        <f t="shared" si="412"/>
        <v>2322.9625319253669</v>
      </c>
      <c r="P427" s="66">
        <f t="shared" si="413"/>
        <v>2322.9625319253669</v>
      </c>
      <c r="Q427" s="67">
        <f t="shared" si="414"/>
        <v>1990.2087529796056</v>
      </c>
      <c r="R427" s="117">
        <f>FORECAST(C427,$I$9:$O$9,$I$5:$O$5)</f>
        <v>4.4065700000000003</v>
      </c>
    </row>
    <row r="428" spans="3:18" ht="15.75">
      <c r="C428" s="98">
        <f t="shared" si="415"/>
        <v>6.2</v>
      </c>
      <c r="D428" s="96" t="str">
        <f t="shared" si="373"/>
        <v>TF-62</v>
      </c>
      <c r="E428" s="47" t="s">
        <v>65</v>
      </c>
      <c r="F428" s="104">
        <f>MAX(TREND(CHOOSE({1;2},F$62,F$32),CHOOSE({1;2},$Q$62,$R$32),$C428)*(1+$G$19),0)</f>
        <v>911.0100243306257</v>
      </c>
      <c r="G428" s="105">
        <f>F428</f>
        <v>911.0100243306257</v>
      </c>
      <c r="H428" s="105">
        <f t="shared" ref="H428:K428" si="416">G428</f>
        <v>911.0100243306257</v>
      </c>
      <c r="I428" s="105">
        <f t="shared" si="416"/>
        <v>911.0100243306257</v>
      </c>
      <c r="J428" s="105">
        <f t="shared" si="416"/>
        <v>911.0100243306257</v>
      </c>
      <c r="K428" s="105">
        <f t="shared" si="416"/>
        <v>911.0100243306257</v>
      </c>
      <c r="L428" s="105">
        <f t="shared" ref="L428" si="417">L$32</f>
        <v>0</v>
      </c>
      <c r="M428" s="105">
        <f>K428</f>
        <v>911.0100243306257</v>
      </c>
      <c r="N428" s="105">
        <f>M428</f>
        <v>911.0100243306257</v>
      </c>
      <c r="O428" s="106">
        <f t="shared" si="412"/>
        <v>911.0100243306257</v>
      </c>
      <c r="P428" s="106">
        <f t="shared" si="413"/>
        <v>911.0100243306257</v>
      </c>
      <c r="Q428" s="107">
        <f t="shared" si="414"/>
        <v>911.0100243306257</v>
      </c>
      <c r="R428" s="118">
        <f>FORECAST(C428,$I$11:$O$11,$I$5:$O$5)</f>
        <v>16.833333333333332</v>
      </c>
    </row>
    <row r="429" spans="3:18" ht="15.75">
      <c r="C429" s="93">
        <f>ROUND(C423+0.1,2)</f>
        <v>6.3</v>
      </c>
      <c r="D429" s="95" t="str">
        <f t="shared" si="373"/>
        <v>MT-63</v>
      </c>
      <c r="E429" s="42" t="s">
        <v>55</v>
      </c>
      <c r="F429" s="64">
        <f>MAX(TREND(CHOOSE({1;2},F$35,F$43),CHOOSE({1;2},$R$35,$R$43),$C429)*(1+$G$19),0)</f>
        <v>801.0107475198671</v>
      </c>
      <c r="G429" s="65">
        <f>MAX(TREND(CHOOSE({1;2},G$35,G$43),CHOOSE({1;2},$R$35,$R$43),$C429)*(1+$G$19),0)</f>
        <v>834.05819426685582</v>
      </c>
      <c r="H429" s="65">
        <f>MAX(TREND(CHOOSE({1;2},H$35,H$43),CHOOSE({1;2},$R$35,$R$43),$C429)*(1+$G$19),0)</f>
        <v>830.62667352034589</v>
      </c>
      <c r="I429" s="65">
        <f>MAX(TREND(CHOOSE({1;2},I$35,I$43),CHOOSE({1;2},$R$35,$R$43),$C429)*(1+$G$19),0)</f>
        <v>856.60110745622319</v>
      </c>
      <c r="J429" s="65">
        <f>MAX(TREND(CHOOSE({1;2},J$35,J$43),CHOOSE({1;2},$R$35,$R$43),$C429)*(1+$G$19),0)</f>
        <v>829.00849469568072</v>
      </c>
      <c r="K429" s="65">
        <f>MAX(TREND(CHOOSE({1;2},K$35,K$43),CHOOSE({1;2},$R$35,$R$43),$C429)*(1+$G$19),0)</f>
        <v>790.32936009248385</v>
      </c>
      <c r="L429" s="65">
        <f>MAX(TREND(CHOOSE({1;2},L$35,L$43),CHOOSE({1;2},$R$35,$R$43),$C429)*(1+$G$19),0)</f>
        <v>777.65423548640081</v>
      </c>
      <c r="M429" s="65">
        <f>MAX(TREND(CHOOSE({1;2},M$35,M$43),CHOOSE({1;2},$R$35,$R$43),$C429)*(1+$G$19),0)</f>
        <v>896.93410738760792</v>
      </c>
      <c r="N429" s="65">
        <f>MAX(TREND(CHOOSE({1;2},N$35,N$43),CHOOSE({1;2},$R$35,$R$43),$C429)*(1+$G$19),0)</f>
        <v>874.01449561265144</v>
      </c>
      <c r="O429" s="66">
        <f>N429</f>
        <v>874.01449561265144</v>
      </c>
      <c r="P429" s="66">
        <f>O429</f>
        <v>874.01449561265144</v>
      </c>
      <c r="Q429" s="67">
        <f>F429</f>
        <v>801.0107475198671</v>
      </c>
      <c r="R429" s="115">
        <f>FORECAST(C429,$I$7:$O$7,$I$5:$O$5)</f>
        <v>6.2299999999999995</v>
      </c>
    </row>
    <row r="430" spans="3:18" ht="15.75">
      <c r="C430" s="97">
        <f>C429</f>
        <v>6.3</v>
      </c>
      <c r="D430" s="95" t="str">
        <f t="shared" si="373"/>
        <v>HT-63</v>
      </c>
      <c r="E430" s="42" t="s">
        <v>57</v>
      </c>
      <c r="F430" s="64">
        <f>MAX(TREND(CHOOSE({1;2},F$36,F$44),CHOOSE({1;2},$R$35,$R$43),$C430)*(1+$G$19),0)</f>
        <v>617.62115228591176</v>
      </c>
      <c r="G430" s="65">
        <f>MAX(TREND(CHOOSE({1;2},G$36,G$44),CHOOSE({1;2},$R$35,$R$43),$C430)*(1+$G$19),0)</f>
        <v>621.17524837750875</v>
      </c>
      <c r="H430" s="65">
        <f>MAX(TREND(CHOOSE({1;2},H$36,H$44),CHOOSE({1;2},$R$35,$R$43),$C430)*(1+$G$19),0)</f>
        <v>622.65699858382732</v>
      </c>
      <c r="I430" s="65">
        <f>MAX(TREND(CHOOSE({1;2},I$36,I$44),CHOOSE({1;2},$R$35,$R$43),$C430)*(1+$G$19),0)</f>
        <v>553.85492940142262</v>
      </c>
      <c r="J430" s="65">
        <f>MAX(TREND(CHOOSE({1;2},J$36,J$44),CHOOSE({1;2},$R$35,$R$43),$C430)*(1+$G$19),0)</f>
        <v>621.50467202500738</v>
      </c>
      <c r="K430" s="65">
        <f>MAX(TREND(CHOOSE({1;2},K$36,K$44),CHOOSE({1;2},$R$35,$R$43),$C430)*(1+$G$19),0)</f>
        <v>622.65699858382732</v>
      </c>
      <c r="L430" s="65">
        <f>MAX(TREND(CHOOSE({1;2},L$36,L$44),CHOOSE({1;2},$R$35,$R$43),$C430)*(1+$G$19),0)</f>
        <v>622.65699858382754</v>
      </c>
      <c r="M430" s="65">
        <f>MAX(TREND(CHOOSE({1;2},M$36,M$44),CHOOSE({1;2},$R$35,$R$43),$C430)*(1+$G$19),0)</f>
        <v>622.65699858382732</v>
      </c>
      <c r="N430" s="65">
        <f>MAX(TREND(CHOOSE({1;2},N$36,N$44),CHOOSE({1;2},$R$35,$R$43),$C430)*(1+$G$19),0)</f>
        <v>622.65699858382732</v>
      </c>
      <c r="O430" s="66">
        <f t="shared" ref="O430:O434" si="418">N430</f>
        <v>622.65699858382732</v>
      </c>
      <c r="P430" s="66">
        <f t="shared" ref="P430:P434" si="419">O430</f>
        <v>622.65699858382732</v>
      </c>
      <c r="Q430" s="67">
        <f t="shared" ref="Q430:Q434" si="420">F430</f>
        <v>617.62115228591176</v>
      </c>
      <c r="R430" s="117">
        <f>FORECAST(C430,$I$6:$O$6,$I$5:$O$5)</f>
        <v>4.984</v>
      </c>
    </row>
    <row r="431" spans="3:18" ht="15.75">
      <c r="C431" s="97">
        <f t="shared" ref="C431:C434" si="421">C430</f>
        <v>6.3</v>
      </c>
      <c r="D431" s="95" t="str">
        <f t="shared" si="373"/>
        <v>RH-63</v>
      </c>
      <c r="E431" s="42" t="s">
        <v>59</v>
      </c>
      <c r="F431" s="64">
        <f>MAX(TREND(CHOOSE({1;2},F$37,F$45),CHOOSE({1;2},$R$35,$R$43),$C431)*(1+$G$19),0)</f>
        <v>1727.3134349513994</v>
      </c>
      <c r="G431" s="65">
        <f>MAX(TREND(CHOOSE({1;2},G$37,G$45),CHOOSE({1;2},$R$35,$R$43),$C431)*(1+$G$19),0)</f>
        <v>1086.3829847349132</v>
      </c>
      <c r="H431" s="65">
        <f>MAX(TREND(CHOOSE({1;2},H$37,H$45),CHOOSE({1;2},$R$35,$R$43),$C431)*(1+$G$19),0)</f>
        <v>1069.7701024091218</v>
      </c>
      <c r="I431" s="65">
        <f>MAX(TREND(CHOOSE({1;2},I$37,I$45),CHOOSE({1;2},$R$35,$R$43),$C431)*(1+$G$19),0)</f>
        <v>1047.4269968820686</v>
      </c>
      <c r="J431" s="65">
        <f>MAX(TREND(CHOOSE({1;2},J$37,J$45),CHOOSE({1;2},$R$35,$R$43),$C431)*(1+$G$19),0)</f>
        <v>1055.0853468366752</v>
      </c>
      <c r="K431" s="65">
        <f>MAX(TREND(CHOOSE({1;2},K$37,K$45),CHOOSE({1;2},$R$35,$R$43),$C431)*(1+$G$19),0)</f>
        <v>1052.001965151708</v>
      </c>
      <c r="L431" s="65">
        <f>MAX(TREND(CHOOSE({1;2},L$37,L$45),CHOOSE({1;2},$R$35,$R$43),$C431)*(1+$G$19),0)</f>
        <v>1036.9192472249922</v>
      </c>
      <c r="M431" s="65">
        <f>MAX(TREND(CHOOSE({1;2},M$37,M$45),CHOOSE({1;2},$R$35,$R$43),$C431)*(1+$G$19),0)</f>
        <v>1036.9192472249922</v>
      </c>
      <c r="N431" s="65">
        <f>MAX(TREND(CHOOSE({1;2},N$37,N$45),CHOOSE({1;2},$R$35,$R$43),$C431)*(1+$G$19),0)</f>
        <v>1036.9192472249922</v>
      </c>
      <c r="O431" s="66">
        <f t="shared" si="418"/>
        <v>1036.9192472249922</v>
      </c>
      <c r="P431" s="66">
        <f t="shared" si="419"/>
        <v>1036.9192472249922</v>
      </c>
      <c r="Q431" s="67">
        <f t="shared" si="420"/>
        <v>1727.3134349513994</v>
      </c>
      <c r="R431" s="117">
        <f>FORECAST(C431,$I$8:$O$8,$I$5:$O$5)</f>
        <v>16.429333333333336</v>
      </c>
    </row>
    <row r="432" spans="3:18" ht="15.75">
      <c r="C432" s="97">
        <f t="shared" si="421"/>
        <v>6.3</v>
      </c>
      <c r="D432" s="95" t="str">
        <f t="shared" si="373"/>
        <v>LA-63</v>
      </c>
      <c r="E432" s="42" t="s">
        <v>61</v>
      </c>
      <c r="F432" s="64">
        <f>MAX(TREND(CHOOSE({1;2},F$38,F$46),CHOOSE({1;2},$R$35,$R$43),$C432)*(1+$G$19),0)</f>
        <v>1924.0677569767017</v>
      </c>
      <c r="G432" s="65">
        <f>MAX(TREND(CHOOSE({1;2},G$38,G$46),CHOOSE({1;2},$R$35,$R$43),$C432)*(1+$G$19),0)</f>
        <v>1932.5734704493914</v>
      </c>
      <c r="H432" s="65">
        <f>MAX(TREND(CHOOSE({1;2},H$38,H$46),CHOOSE({1;2},$R$35,$R$43),$C432)*(1+$G$19),0)</f>
        <v>1927.1378832982921</v>
      </c>
      <c r="I432" s="65">
        <f>MAX(TREND(CHOOSE({1;2},I$38,I$46),CHOOSE({1;2},$R$35,$R$43),$C432)*(1+$G$19),0)</f>
        <v>1922.357337485895</v>
      </c>
      <c r="J432" s="65">
        <f>MAX(TREND(CHOOSE({1;2},J$38,J$46),CHOOSE({1;2},$R$35,$R$43),$C432)*(1+$G$19),0)</f>
        <v>1931.6868003991679</v>
      </c>
      <c r="K432" s="65">
        <f>MAX(TREND(CHOOSE({1;2},K$38,K$46),CHOOSE({1;2},$R$35,$R$43),$C432)*(1+$G$19),0)</f>
        <v>1937.5438782740719</v>
      </c>
      <c r="L432" s="65">
        <f>MAX(TREND(CHOOSE({1;2},L$38,L$46),CHOOSE({1;2},$R$35,$R$43),$C432)*(1+$G$19),0)</f>
        <v>1929.3387024126114</v>
      </c>
      <c r="M432" s="65">
        <f>MAX(TREND(CHOOSE({1;2},M$38,M$46),CHOOSE({1;2},$R$35,$R$43),$C432)*(1+$G$19),0)</f>
        <v>1924.3377282438248</v>
      </c>
      <c r="N432" s="65">
        <f>MAX(TREND(CHOOSE({1;2},N$38,N$46),CHOOSE({1;2},$R$35,$R$43),$C432)*(1+$G$19),0)</f>
        <v>1962.1919498786024</v>
      </c>
      <c r="O432" s="66">
        <f t="shared" si="418"/>
        <v>1962.1919498786024</v>
      </c>
      <c r="P432" s="66">
        <f t="shared" si="419"/>
        <v>1962.1919498786024</v>
      </c>
      <c r="Q432" s="67">
        <f t="shared" si="420"/>
        <v>1924.0677569767017</v>
      </c>
      <c r="R432" s="117">
        <f>FORECAST(C432,$I$10:$O$10,$I$5:$O$5)</f>
        <v>4.2097666666666669</v>
      </c>
    </row>
    <row r="433" spans="3:18" ht="15.75">
      <c r="C433" s="97">
        <f t="shared" si="421"/>
        <v>6.3</v>
      </c>
      <c r="D433" s="95" t="str">
        <f t="shared" si="373"/>
        <v>EM-63</v>
      </c>
      <c r="E433" s="42" t="s">
        <v>63</v>
      </c>
      <c r="F433" s="64">
        <f>MAX(TREND(CHOOSE({1;2},F$39,F$47),CHOOSE({1;2},$R$35,$R$43),$C433)*(1+$G$19),0)</f>
        <v>2009.1469150456217</v>
      </c>
      <c r="G433" s="65">
        <f>MAX(TREND(CHOOSE({1;2},G$39,G$47),CHOOSE({1;2},$R$35,$R$43),$C433)*(1+$G$19),0)</f>
        <v>2084.3373988999147</v>
      </c>
      <c r="H433" s="65">
        <f>MAX(TREND(CHOOSE({1;2},H$39,H$47),CHOOSE({1;2},$R$35,$R$43),$C433)*(1+$G$19),0)</f>
        <v>2087.5931287629846</v>
      </c>
      <c r="I433" s="65">
        <f>MAX(TREND(CHOOSE({1;2},I$39,I$47),CHOOSE({1;2},$R$35,$R$43),$C433)*(1+$G$19),0)</f>
        <v>2059.8419092871409</v>
      </c>
      <c r="J433" s="65">
        <f>MAX(TREND(CHOOSE({1;2},J$39,J$47),CHOOSE({1;2},$R$35,$R$43),$C433)*(1+$G$19),0)</f>
        <v>2003.368300728911</v>
      </c>
      <c r="K433" s="65">
        <f>MAX(TREND(CHOOSE({1;2},K$39,K$47),CHOOSE({1;2},$R$35,$R$43),$C433)*(1+$G$19),0)</f>
        <v>2011.3176474227328</v>
      </c>
      <c r="L433" s="65">
        <f>MAX(TREND(CHOOSE({1;2},L$39,L$47),CHOOSE({1;2},$R$35,$R$43),$C433)*(1+$G$19),0)</f>
        <v>1917.4283385732531</v>
      </c>
      <c r="M433" s="65">
        <f>MAX(TREND(CHOOSE({1;2},M$39,M$47),CHOOSE({1;2},$R$35,$R$43),$C433)*(1+$G$19),0)</f>
        <v>2171.3808594645357</v>
      </c>
      <c r="N433" s="65">
        <f>MAX(TREND(CHOOSE({1;2},N$39,N$47),CHOOSE({1;2},$R$35,$R$43),$C433)*(1+$G$19),0)</f>
        <v>2353.5309673914039</v>
      </c>
      <c r="O433" s="66">
        <f t="shared" si="418"/>
        <v>2353.5309673914039</v>
      </c>
      <c r="P433" s="66">
        <f t="shared" si="419"/>
        <v>2353.5309673914039</v>
      </c>
      <c r="Q433" s="67">
        <f t="shared" si="420"/>
        <v>2009.1469150456217</v>
      </c>
      <c r="R433" s="117">
        <f>FORECAST(C433,$I$9:$O$9,$I$5:$O$5)</f>
        <v>4.420255</v>
      </c>
    </row>
    <row r="434" spans="3:18" ht="15.75">
      <c r="C434" s="98">
        <f t="shared" si="421"/>
        <v>6.3</v>
      </c>
      <c r="D434" s="96" t="str">
        <f t="shared" si="373"/>
        <v>TF-63</v>
      </c>
      <c r="E434" s="47" t="s">
        <v>65</v>
      </c>
      <c r="F434" s="104">
        <f>MAX(TREND(CHOOSE({1;2},F$62,F$32),CHOOSE({1;2},$Q$62,$R$32),$C434)*(1+$G$19),0)</f>
        <v>925.70373440047433</v>
      </c>
      <c r="G434" s="105">
        <f>F434</f>
        <v>925.70373440047433</v>
      </c>
      <c r="H434" s="105">
        <f t="shared" ref="H434:K434" si="422">G434</f>
        <v>925.70373440047433</v>
      </c>
      <c r="I434" s="105">
        <f t="shared" si="422"/>
        <v>925.70373440047433</v>
      </c>
      <c r="J434" s="105">
        <f t="shared" si="422"/>
        <v>925.70373440047433</v>
      </c>
      <c r="K434" s="105">
        <f t="shared" si="422"/>
        <v>925.70373440047433</v>
      </c>
      <c r="L434" s="105">
        <f t="shared" ref="L434" si="423">L$32</f>
        <v>0</v>
      </c>
      <c r="M434" s="105">
        <f>K434</f>
        <v>925.70373440047433</v>
      </c>
      <c r="N434" s="105">
        <f>M434</f>
        <v>925.70373440047433</v>
      </c>
      <c r="O434" s="106">
        <f t="shared" si="418"/>
        <v>925.70373440047433</v>
      </c>
      <c r="P434" s="106">
        <f t="shared" si="419"/>
        <v>925.70373440047433</v>
      </c>
      <c r="Q434" s="107">
        <f t="shared" si="420"/>
        <v>925.70373440047433</v>
      </c>
      <c r="R434" s="118">
        <f>FORECAST(C434,$I$11:$O$11,$I$5:$O$5)</f>
        <v>16.916666666666664</v>
      </c>
    </row>
    <row r="435" spans="3:18" ht="15.75">
      <c r="C435" s="93">
        <f>ROUND(C429+0.1,2)</f>
        <v>6.4</v>
      </c>
      <c r="D435" s="95" t="str">
        <f t="shared" si="373"/>
        <v>MT-64</v>
      </c>
      <c r="E435" s="42" t="s">
        <v>55</v>
      </c>
      <c r="F435" s="64">
        <f>MAX(TREND(CHOOSE({1;2},F$35,F$43),CHOOSE({1;2},$R$35,$R$43),$C435)*(1+$G$19),0)</f>
        <v>810.33782512423011</v>
      </c>
      <c r="G435" s="65">
        <f>MAX(TREND(CHOOSE({1;2},G$35,G$43),CHOOSE({1;2},$R$35,$R$43),$C435)*(1+$G$19),0)</f>
        <v>844.63283112645854</v>
      </c>
      <c r="H435" s="65">
        <f>MAX(TREND(CHOOSE({1;2},H$35,H$43),CHOOSE({1;2},$R$35,$R$43),$C435)*(1+$G$19),0)</f>
        <v>840.96275801535751</v>
      </c>
      <c r="I435" s="65">
        <f>MAX(TREND(CHOOSE({1;2},I$35,I$43),CHOOSE({1;2},$R$35,$R$43),$C435)*(1+$G$19),0)</f>
        <v>867.92331445001776</v>
      </c>
      <c r="J435" s="65">
        <f>MAX(TREND(CHOOSE({1;2},J$35,J$43),CHOOSE({1;2},$R$35,$R$43),$C435)*(1+$G$19),0)</f>
        <v>839.63405043178034</v>
      </c>
      <c r="K435" s="65">
        <f>MAX(TREND(CHOOSE({1;2},K$35,K$43),CHOOSE({1;2},$R$35,$R$43),$C435)*(1+$G$19),0)</f>
        <v>799.93871211134194</v>
      </c>
      <c r="L435" s="65">
        <f>MAX(TREND(CHOOSE({1;2},L$35,L$43),CHOOSE({1;2},$R$35,$R$43),$C435)*(1+$G$19),0)</f>
        <v>786.92154656543255</v>
      </c>
      <c r="M435" s="65">
        <f>MAX(TREND(CHOOSE({1;2},M$35,M$43),CHOOSE({1;2},$R$35,$R$43),$C435)*(1+$G$19),0)</f>
        <v>909.22549391144526</v>
      </c>
      <c r="N435" s="65">
        <f>MAX(TREND(CHOOSE({1;2},N$35,N$43),CHOOSE({1;2},$R$35,$R$43),$C435)*(1+$G$19),0)</f>
        <v>885.76275271703946</v>
      </c>
      <c r="O435" s="66">
        <f>N435</f>
        <v>885.76275271703946</v>
      </c>
      <c r="P435" s="66">
        <f>O435</f>
        <v>885.76275271703946</v>
      </c>
      <c r="Q435" s="67">
        <f>F435</f>
        <v>810.33782512423011</v>
      </c>
      <c r="R435" s="115">
        <f>FORECAST(C435,$I$7:$O$7,$I$5:$O$5)</f>
        <v>6.24</v>
      </c>
    </row>
    <row r="436" spans="3:18" ht="15.75">
      <c r="C436" s="97">
        <f>C435</f>
        <v>6.4</v>
      </c>
      <c r="D436" s="95" t="str">
        <f t="shared" si="373"/>
        <v>HT-64</v>
      </c>
      <c r="E436" s="42" t="s">
        <v>57</v>
      </c>
      <c r="F436" s="64">
        <f>MAX(TREND(CHOOSE({1;2},F$36,F$44),CHOOSE({1;2},$R$35,$R$43),$C436)*(1+$G$19),0)</f>
        <v>623.82566165305843</v>
      </c>
      <c r="G436" s="65">
        <f>MAX(TREND(CHOOSE({1;2},G$36,G$44),CHOOSE({1;2},$R$35,$R$43),$C436)*(1+$G$19),0)</f>
        <v>627.50668974792677</v>
      </c>
      <c r="H436" s="65">
        <f>MAX(TREND(CHOOSE({1;2},H$36,H$44),CHOOSE({1;2},$R$35,$R$43),$C436)*(1+$G$19),0)</f>
        <v>629.04135960447093</v>
      </c>
      <c r="I436" s="65">
        <f>MAX(TREND(CHOOSE({1;2},I$36,I$44),CHOOSE({1;2},$R$35,$R$43),$C436)*(1+$G$19),0)</f>
        <v>557.78207366555159</v>
      </c>
      <c r="J436" s="65">
        <f>MAX(TREND(CHOOSE({1;2},J$36,J$44),CHOOSE({1;2},$R$35,$R$43),$C436)*(1+$G$19),0)</f>
        <v>627.84787852569298</v>
      </c>
      <c r="K436" s="65">
        <f>MAX(TREND(CHOOSE({1;2},K$36,K$44),CHOOSE({1;2},$R$35,$R$43),$C436)*(1+$G$19),0)</f>
        <v>629.04135960447093</v>
      </c>
      <c r="L436" s="65">
        <f>MAX(TREND(CHOOSE({1;2},L$36,L$44),CHOOSE({1;2},$R$35,$R$43),$C436)*(1+$G$19),0)</f>
        <v>629.04135960447104</v>
      </c>
      <c r="M436" s="65">
        <f>MAX(TREND(CHOOSE({1;2},M$36,M$44),CHOOSE({1;2},$R$35,$R$43),$C436)*(1+$G$19),0)</f>
        <v>629.04135960447093</v>
      </c>
      <c r="N436" s="65">
        <f>MAX(TREND(CHOOSE({1;2},N$36,N$44),CHOOSE({1;2},$R$35,$R$43),$C436)*(1+$G$19),0)</f>
        <v>629.04135960447093</v>
      </c>
      <c r="O436" s="66">
        <f t="shared" ref="O436:O440" si="424">N436</f>
        <v>629.04135960447093</v>
      </c>
      <c r="P436" s="66">
        <f t="shared" ref="P436:P440" si="425">O436</f>
        <v>629.04135960447093</v>
      </c>
      <c r="Q436" s="67">
        <f t="shared" ref="Q436:Q440" si="426">F436</f>
        <v>623.82566165305843</v>
      </c>
      <c r="R436" s="117">
        <f>FORECAST(C436,$I$6:$O$6,$I$5:$O$5)</f>
        <v>4.992</v>
      </c>
    </row>
    <row r="437" spans="3:18" ht="15.75">
      <c r="C437" s="97">
        <f t="shared" ref="C437:C440" si="427">C436</f>
        <v>6.4</v>
      </c>
      <c r="D437" s="95" t="str">
        <f t="shared" si="373"/>
        <v>RH-64</v>
      </c>
      <c r="E437" s="42" t="s">
        <v>59</v>
      </c>
      <c r="F437" s="64">
        <f>MAX(TREND(CHOOSE({1;2},F$37,F$45),CHOOSE({1;2},$R$35,$R$43),$C437)*(1+$G$19),0)</f>
        <v>1789.0032004853786</v>
      </c>
      <c r="G437" s="65">
        <f>MAX(TREND(CHOOSE({1;2},G$37,G$45),CHOOSE({1;2},$R$35,$R$43),$C437)*(1+$G$19),0)</f>
        <v>1125.1823770468748</v>
      </c>
      <c r="H437" s="65">
        <f>MAX(TREND(CHOOSE({1;2},H$37,H$45),CHOOSE({1;2},$R$35,$R$43),$C437)*(1+$G$19),0)</f>
        <v>1107.9761774951619</v>
      </c>
      <c r="I437" s="65">
        <f>MAX(TREND(CHOOSE({1;2},I$37,I$45),CHOOSE({1;2},$R$35,$R$43),$C437)*(1+$G$19),0)</f>
        <v>1084.8351039135714</v>
      </c>
      <c r="J437" s="65">
        <f>MAX(TREND(CHOOSE({1;2},J$37,J$45),CHOOSE({1;2},$R$35,$R$43),$C437)*(1+$G$19),0)</f>
        <v>1092.7669663665567</v>
      </c>
      <c r="K437" s="65">
        <f>MAX(TREND(CHOOSE({1;2},K$37,K$45),CHOOSE({1;2},$R$35,$R$43),$C437)*(1+$G$19),0)</f>
        <v>1089.5734639071261</v>
      </c>
      <c r="L437" s="65">
        <f>MAX(TREND(CHOOSE({1;2},L$37,L$45),CHOOSE({1;2},$R$35,$R$43),$C437)*(1+$G$19),0)</f>
        <v>1073.9520774830278</v>
      </c>
      <c r="M437" s="65">
        <f>MAX(TREND(CHOOSE({1;2},M$37,M$45),CHOOSE({1;2},$R$35,$R$43),$C437)*(1+$G$19),0)</f>
        <v>1073.9520774830278</v>
      </c>
      <c r="N437" s="65">
        <f>MAX(TREND(CHOOSE({1;2},N$37,N$45),CHOOSE({1;2},$R$35,$R$43),$C437)*(1+$G$19),0)</f>
        <v>1073.9520774830278</v>
      </c>
      <c r="O437" s="66">
        <f t="shared" si="424"/>
        <v>1073.9520774830278</v>
      </c>
      <c r="P437" s="66">
        <f t="shared" si="425"/>
        <v>1073.9520774830278</v>
      </c>
      <c r="Q437" s="67">
        <f t="shared" si="426"/>
        <v>1789.0032004853786</v>
      </c>
      <c r="R437" s="117">
        <f>FORECAST(C437,$I$8:$O$8,$I$5:$O$5)</f>
        <v>16.448000000000004</v>
      </c>
    </row>
    <row r="438" spans="3:18" ht="15.75">
      <c r="C438" s="97">
        <f t="shared" si="427"/>
        <v>6.4</v>
      </c>
      <c r="D438" s="95" t="str">
        <f t="shared" si="373"/>
        <v>LA-64</v>
      </c>
      <c r="E438" s="42" t="s">
        <v>61</v>
      </c>
      <c r="F438" s="64">
        <f>MAX(TREND(CHOOSE({1;2},F$38,F$46),CHOOSE({1;2},$R$35,$R$43),$C438)*(1+$G$19),0)</f>
        <v>1939.4449501278282</v>
      </c>
      <c r="G438" s="65">
        <f>MAX(TREND(CHOOSE({1;2},G$38,G$46),CHOOSE({1;2},$R$35,$R$43),$C438)*(1+$G$19),0)</f>
        <v>1947.9761091275516</v>
      </c>
      <c r="H438" s="65">
        <f>MAX(TREND(CHOOSE({1;2},H$38,H$46),CHOOSE({1;2},$R$35,$R$43),$C438)*(1+$G$19),0)</f>
        <v>1942.5245065921486</v>
      </c>
      <c r="I438" s="65">
        <f>MAX(TREND(CHOOSE({1;2},I$38,I$46),CHOOSE({1;2},$R$35,$R$43),$C438)*(1+$G$19),0)</f>
        <v>1937.7291568603912</v>
      </c>
      <c r="J438" s="65">
        <f>MAX(TREND(CHOOSE({1;2},J$38,J$46),CHOOSE({1;2},$R$35,$R$43),$C438)*(1+$G$19),0)</f>
        <v>1947.0868860565374</v>
      </c>
      <c r="K438" s="65">
        <f>MAX(TREND(CHOOSE({1;2},K$38,K$46),CHOOSE({1;2},$R$35,$R$43),$C438)*(1+$G$19),0)</f>
        <v>1952.9603983240249</v>
      </c>
      <c r="L438" s="65">
        <f>MAX(TREND(CHOOSE({1;2},L$38,L$46),CHOOSE({1;2},$R$35,$R$43),$C438)*(1+$G$19),0)</f>
        <v>1944.7319150841145</v>
      </c>
      <c r="M438" s="65">
        <f>MAX(TREND(CHOOSE({1;2},M$38,M$46),CHOOSE({1;2},$R$35,$R$43),$C438)*(1+$G$19),0)</f>
        <v>1939.7157617404368</v>
      </c>
      <c r="N438" s="65">
        <f>MAX(TREND(CHOOSE({1;2},N$38,N$46),CHOOSE({1;2},$R$35,$R$43),$C438)*(1+$G$19),0)</f>
        <v>1977.6664532246145</v>
      </c>
      <c r="O438" s="66">
        <f t="shared" si="424"/>
        <v>1977.6664532246145</v>
      </c>
      <c r="P438" s="66">
        <f t="shared" si="425"/>
        <v>1977.6664532246145</v>
      </c>
      <c r="Q438" s="67">
        <f t="shared" si="426"/>
        <v>1939.4449501278282</v>
      </c>
      <c r="R438" s="117">
        <f>FORECAST(C438,$I$10:$O$10,$I$5:$O$5)</f>
        <v>4.2228000000000003</v>
      </c>
    </row>
    <row r="439" spans="3:18" ht="15.75">
      <c r="C439" s="97">
        <f t="shared" si="427"/>
        <v>6.4</v>
      </c>
      <c r="D439" s="95" t="str">
        <f t="shared" si="373"/>
        <v>EM-64</v>
      </c>
      <c r="E439" s="42" t="s">
        <v>63</v>
      </c>
      <c r="F439" s="64">
        <f>MAX(TREND(CHOOSE({1;2},F$39,F$47),CHOOSE({1;2},$R$35,$R$43),$C439)*(1+$G$19),0)</f>
        <v>2028.0850771116377</v>
      </c>
      <c r="G439" s="65">
        <f>MAX(TREND(CHOOSE({1;2},G$39,G$47),CHOOSE({1;2},$R$35,$R$43),$C439)*(1+$G$19),0)</f>
        <v>2107.34642046916</v>
      </c>
      <c r="H439" s="65">
        <f>MAX(TREND(CHOOSE({1;2},H$39,H$47),CHOOSE({1;2},$R$35,$R$43),$C439)*(1+$G$19),0)</f>
        <v>2110.4927830950664</v>
      </c>
      <c r="I439" s="65">
        <f>MAX(TREND(CHOOSE({1;2},I$39,I$47),CHOOSE({1;2},$R$35,$R$43),$C439)*(1+$G$19),0)</f>
        <v>2081.0946214981427</v>
      </c>
      <c r="J439" s="65">
        <f>MAX(TREND(CHOOSE({1;2},J$39,J$47),CHOOSE({1;2},$R$35,$R$43),$C439)*(1+$G$19),0)</f>
        <v>2024.1037675828211</v>
      </c>
      <c r="K439" s="65">
        <f>MAX(TREND(CHOOSE({1;2},K$39,K$47),CHOOSE({1;2},$R$35,$R$43),$C439)*(1+$G$19),0)</f>
        <v>2031.5107502018391</v>
      </c>
      <c r="L439" s="65">
        <f>MAX(TREND(CHOOSE({1;2},L$39,L$47),CHOOSE({1;2},$R$35,$R$43),$C439)*(1+$G$19),0)</f>
        <v>1935.4313364851819</v>
      </c>
      <c r="M439" s="65">
        <f>MAX(TREND(CHOOSE({1;2},M$39,M$47),CHOOSE({1;2},$R$35,$R$43),$C439)*(1+$G$19),0)</f>
        <v>2199.0675960834546</v>
      </c>
      <c r="N439" s="65">
        <f>MAX(TREND(CHOOSE({1;2},N$39,N$47),CHOOSE({1;2},$R$35,$R$43),$C439)*(1+$G$19),0)</f>
        <v>2384.099402857441</v>
      </c>
      <c r="O439" s="66">
        <f t="shared" si="424"/>
        <v>2384.099402857441</v>
      </c>
      <c r="P439" s="66">
        <f t="shared" si="425"/>
        <v>2384.099402857441</v>
      </c>
      <c r="Q439" s="67">
        <f t="shared" si="426"/>
        <v>2028.0850771116377</v>
      </c>
      <c r="R439" s="117">
        <f>FORECAST(C439,$I$9:$O$9,$I$5:$O$5)</f>
        <v>4.4339399999999998</v>
      </c>
    </row>
    <row r="440" spans="3:18" ht="15.75">
      <c r="C440" s="98">
        <f t="shared" si="427"/>
        <v>6.4</v>
      </c>
      <c r="D440" s="96" t="str">
        <f t="shared" si="373"/>
        <v>TF-64</v>
      </c>
      <c r="E440" s="47" t="s">
        <v>65</v>
      </c>
      <c r="F440" s="104">
        <f>MAX(TREND(CHOOSE({1;2},F$62,F$32),CHOOSE({1;2},$Q$62,$R$32),$C440)*(1+$G$19),0)</f>
        <v>940.39744447032331</v>
      </c>
      <c r="G440" s="105">
        <f>F440</f>
        <v>940.39744447032331</v>
      </c>
      <c r="H440" s="105">
        <f t="shared" ref="H440:K440" si="428">G440</f>
        <v>940.39744447032331</v>
      </c>
      <c r="I440" s="105">
        <f t="shared" si="428"/>
        <v>940.39744447032331</v>
      </c>
      <c r="J440" s="105">
        <f t="shared" si="428"/>
        <v>940.39744447032331</v>
      </c>
      <c r="K440" s="105">
        <f t="shared" si="428"/>
        <v>940.39744447032331</v>
      </c>
      <c r="L440" s="105">
        <f t="shared" ref="L440" si="429">L$32</f>
        <v>0</v>
      </c>
      <c r="M440" s="105">
        <f>K440</f>
        <v>940.39744447032331</v>
      </c>
      <c r="N440" s="105">
        <f>M440</f>
        <v>940.39744447032331</v>
      </c>
      <c r="O440" s="106">
        <f t="shared" si="424"/>
        <v>940.39744447032331</v>
      </c>
      <c r="P440" s="106">
        <f t="shared" si="425"/>
        <v>940.39744447032331</v>
      </c>
      <c r="Q440" s="107">
        <f t="shared" si="426"/>
        <v>940.39744447032331</v>
      </c>
      <c r="R440" s="118">
        <f>FORECAST(C440,$I$11:$O$11,$I$5:$O$5)</f>
        <v>17</v>
      </c>
    </row>
    <row r="441" spans="3:18" ht="15.75">
      <c r="C441" s="93">
        <f>ROUND(C435+0.1,2)</f>
        <v>6.5</v>
      </c>
      <c r="D441" s="95" t="str">
        <f t="shared" si="373"/>
        <v>MT-65</v>
      </c>
      <c r="E441" s="42" t="s">
        <v>55</v>
      </c>
      <c r="F441" s="64">
        <f>MAX(TREND(CHOOSE({1;2},F$35,F$43),CHOOSE({1;2},$R$35,$R$43),$C441)*(1+$G$19),0)</f>
        <v>819.66490272859278</v>
      </c>
      <c r="G441" s="65">
        <f>MAX(TREND(CHOOSE({1;2},G$35,G$43),CHOOSE({1;2},$R$35,$R$43),$C441)*(1+$G$19),0)</f>
        <v>855.20746798606126</v>
      </c>
      <c r="H441" s="65">
        <f>MAX(TREND(CHOOSE({1;2},H$35,H$43),CHOOSE({1;2},$R$35,$R$43),$C441)*(1+$G$19),0)</f>
        <v>851.29884251036879</v>
      </c>
      <c r="I441" s="65">
        <f>MAX(TREND(CHOOSE({1;2},I$35,I$43),CHOOSE({1;2},$R$35,$R$43),$C441)*(1+$G$19),0)</f>
        <v>879.24552144381244</v>
      </c>
      <c r="J441" s="65">
        <f>MAX(TREND(CHOOSE({1;2},J$35,J$43),CHOOSE({1;2},$R$35,$R$43),$C441)*(1+$G$19),0)</f>
        <v>850.25960616787995</v>
      </c>
      <c r="K441" s="65">
        <f>MAX(TREND(CHOOSE({1;2},K$35,K$43),CHOOSE({1;2},$R$35,$R$43),$C441)*(1+$G$19),0)</f>
        <v>809.54806413019992</v>
      </c>
      <c r="L441" s="65">
        <f>MAX(TREND(CHOOSE({1;2},L$35,L$43),CHOOSE({1;2},$R$35,$R$43),$C441)*(1+$G$19),0)</f>
        <v>796.18885764446395</v>
      </c>
      <c r="M441" s="65">
        <f>MAX(TREND(CHOOSE({1;2},M$35,M$43),CHOOSE({1;2},$R$35,$R$43),$C441)*(1+$G$19),0)</f>
        <v>921.51688043528259</v>
      </c>
      <c r="N441" s="65">
        <f>MAX(TREND(CHOOSE({1;2},N$35,N$43),CHOOSE({1;2},$R$35,$R$43),$C441)*(1+$G$19),0)</f>
        <v>897.51100982142736</v>
      </c>
      <c r="O441" s="66">
        <f>N441</f>
        <v>897.51100982142736</v>
      </c>
      <c r="P441" s="66">
        <f>O441</f>
        <v>897.51100982142736</v>
      </c>
      <c r="Q441" s="67">
        <f>F441</f>
        <v>819.66490272859278</v>
      </c>
      <c r="R441" s="115">
        <f>FORECAST(C441,$I$7:$O$7,$I$5:$O$5)</f>
        <v>6.25</v>
      </c>
    </row>
    <row r="442" spans="3:18" ht="15.75">
      <c r="C442" s="97">
        <f>C441</f>
        <v>6.5</v>
      </c>
      <c r="D442" s="95" t="str">
        <f t="shared" si="373"/>
        <v>HT-65</v>
      </c>
      <c r="E442" s="42" t="s">
        <v>57</v>
      </c>
      <c r="F442" s="64">
        <f>MAX(TREND(CHOOSE({1;2},F$36,F$44),CHOOSE({1;2},$R$35,$R$43),$C442)*(1+$G$19),0)</f>
        <v>630.03017102020488</v>
      </c>
      <c r="G442" s="65">
        <f>MAX(TREND(CHOOSE({1;2},G$36,G$44),CHOOSE({1;2},$R$35,$R$43),$C442)*(1+$G$19),0)</f>
        <v>633.83813111834445</v>
      </c>
      <c r="H442" s="65">
        <f>MAX(TREND(CHOOSE({1;2},H$36,H$44),CHOOSE({1;2},$R$35,$R$43),$C442)*(1+$G$19),0)</f>
        <v>635.4257206251142</v>
      </c>
      <c r="I442" s="65">
        <f>MAX(TREND(CHOOSE({1;2},I$36,I$44),CHOOSE({1;2},$R$35,$R$43),$C442)*(1+$G$19),0)</f>
        <v>561.70921792968045</v>
      </c>
      <c r="J442" s="65">
        <f>MAX(TREND(CHOOSE({1;2},J$36,J$44),CHOOSE({1;2},$R$35,$R$43),$C442)*(1+$G$19),0)</f>
        <v>634.19108502637857</v>
      </c>
      <c r="K442" s="65">
        <f>MAX(TREND(CHOOSE({1;2},K$36,K$44),CHOOSE({1;2},$R$35,$R$43),$C442)*(1+$G$19),0)</f>
        <v>635.4257206251142</v>
      </c>
      <c r="L442" s="65">
        <f>MAX(TREND(CHOOSE({1;2},L$36,L$44),CHOOSE({1;2},$R$35,$R$43),$C442)*(1+$G$19),0)</f>
        <v>635.42572062511454</v>
      </c>
      <c r="M442" s="65">
        <f>MAX(TREND(CHOOSE({1;2},M$36,M$44),CHOOSE({1;2},$R$35,$R$43),$C442)*(1+$G$19),0)</f>
        <v>635.4257206251142</v>
      </c>
      <c r="N442" s="65">
        <f>MAX(TREND(CHOOSE({1;2},N$36,N$44),CHOOSE({1;2},$R$35,$R$43),$C442)*(1+$G$19),0)</f>
        <v>635.4257206251142</v>
      </c>
      <c r="O442" s="66">
        <f t="shared" ref="O442:O446" si="430">N442</f>
        <v>635.4257206251142</v>
      </c>
      <c r="P442" s="66">
        <f t="shared" ref="P442:P446" si="431">O442</f>
        <v>635.4257206251142</v>
      </c>
      <c r="Q442" s="67">
        <f t="shared" ref="Q442:Q446" si="432">F442</f>
        <v>630.03017102020488</v>
      </c>
      <c r="R442" s="117">
        <f>FORECAST(C442,$I$6:$O$6,$I$5:$O$5)</f>
        <v>5</v>
      </c>
    </row>
    <row r="443" spans="3:18" ht="15.75">
      <c r="C443" s="97">
        <f t="shared" ref="C443:C446" si="433">C442</f>
        <v>6.5</v>
      </c>
      <c r="D443" s="95" t="str">
        <f t="shared" si="373"/>
        <v>RH-65</v>
      </c>
      <c r="E443" s="42" t="s">
        <v>59</v>
      </c>
      <c r="F443" s="64">
        <f>MAX(TREND(CHOOSE({1;2},F$37,F$45),CHOOSE({1;2},$R$35,$R$43),$C443)*(1+$G$19),0)</f>
        <v>1850.6929660193564</v>
      </c>
      <c r="G443" s="65">
        <f>MAX(TREND(CHOOSE({1;2},G$37,G$45),CHOOSE({1;2},$R$35,$R$43),$C443)*(1+$G$19),0)</f>
        <v>1163.9817693588354</v>
      </c>
      <c r="H443" s="65">
        <f>MAX(TREND(CHOOSE({1;2},H$37,H$45),CHOOSE({1;2},$R$35,$R$43),$C443)*(1+$G$19),0)</f>
        <v>1146.1822525812015</v>
      </c>
      <c r="I443" s="65">
        <f>MAX(TREND(CHOOSE({1;2},I$37,I$45),CHOOSE({1;2},$R$35,$R$43),$C443)*(1+$G$19),0)</f>
        <v>1122.2432109450738</v>
      </c>
      <c r="J443" s="65">
        <f>MAX(TREND(CHOOSE({1;2},J$37,J$45),CHOOSE({1;2},$R$35,$R$43),$C443)*(1+$G$19),0)</f>
        <v>1130.4485858964376</v>
      </c>
      <c r="K443" s="65">
        <f>MAX(TREND(CHOOSE({1;2},K$37,K$45),CHOOSE({1;2},$R$35,$R$43),$C443)*(1+$G$19),0)</f>
        <v>1127.1449626625442</v>
      </c>
      <c r="L443" s="65">
        <f>MAX(TREND(CHOOSE({1;2},L$37,L$45),CHOOSE({1;2},$R$35,$R$43),$C443)*(1+$G$19),0)</f>
        <v>1110.9849077410631</v>
      </c>
      <c r="M443" s="65">
        <f>MAX(TREND(CHOOSE({1;2},M$37,M$45),CHOOSE({1;2},$R$35,$R$43),$C443)*(1+$G$19),0)</f>
        <v>1110.9849077410631</v>
      </c>
      <c r="N443" s="65">
        <f>MAX(TREND(CHOOSE({1;2},N$37,N$45),CHOOSE({1;2},$R$35,$R$43),$C443)*(1+$G$19),0)</f>
        <v>1110.9849077410631</v>
      </c>
      <c r="O443" s="66">
        <f t="shared" si="430"/>
        <v>1110.9849077410631</v>
      </c>
      <c r="P443" s="66">
        <f t="shared" si="431"/>
        <v>1110.9849077410631</v>
      </c>
      <c r="Q443" s="67">
        <f t="shared" si="432"/>
        <v>1850.6929660193564</v>
      </c>
      <c r="R443" s="117">
        <f>FORECAST(C443,$I$8:$O$8,$I$5:$O$5)</f>
        <v>16.466666666666669</v>
      </c>
    </row>
    <row r="444" spans="3:18" ht="15.75">
      <c r="C444" s="97">
        <f t="shared" si="433"/>
        <v>6.5</v>
      </c>
      <c r="D444" s="95" t="str">
        <f t="shared" si="373"/>
        <v>LA-65</v>
      </c>
      <c r="E444" s="42" t="s">
        <v>61</v>
      </c>
      <c r="F444" s="64">
        <f>MAX(TREND(CHOOSE({1;2},F$38,F$46),CHOOSE({1;2},$R$35,$R$43),$C444)*(1+$G$19),0)</f>
        <v>1954.8221432789549</v>
      </c>
      <c r="G444" s="65">
        <f>MAX(TREND(CHOOSE({1;2},G$38,G$46),CHOOSE({1;2},$R$35,$R$43),$C444)*(1+$G$19),0)</f>
        <v>1963.3787478057113</v>
      </c>
      <c r="H444" s="65">
        <f>MAX(TREND(CHOOSE({1;2},H$38,H$46),CHOOSE({1;2},$R$35,$R$43),$C444)*(1+$G$19),0)</f>
        <v>1957.911129886005</v>
      </c>
      <c r="I444" s="65">
        <f>MAX(TREND(CHOOSE({1;2},I$38,I$46),CHOOSE({1;2},$R$35,$R$43),$C444)*(1+$G$19),0)</f>
        <v>1953.1009762348867</v>
      </c>
      <c r="J444" s="65">
        <f>MAX(TREND(CHOOSE({1;2},J$38,J$46),CHOOSE({1;2},$R$35,$R$43),$C444)*(1+$G$19),0)</f>
        <v>1962.4869717139072</v>
      </c>
      <c r="K444" s="65">
        <f>MAX(TREND(CHOOSE({1;2},K$38,K$46),CHOOSE({1;2},$R$35,$R$43),$C444)*(1+$G$19),0)</f>
        <v>1968.3769183739778</v>
      </c>
      <c r="L444" s="65">
        <f>MAX(TREND(CHOOSE({1;2},L$38,L$46),CHOOSE({1;2},$R$35,$R$43),$C444)*(1+$G$19),0)</f>
        <v>1960.1251277556175</v>
      </c>
      <c r="M444" s="65">
        <f>MAX(TREND(CHOOSE({1;2},M$38,M$46),CHOOSE({1;2},$R$35,$R$43),$C444)*(1+$G$19),0)</f>
        <v>1955.0937952370487</v>
      </c>
      <c r="N444" s="65">
        <f>MAX(TREND(CHOOSE({1;2},N$38,N$46),CHOOSE({1;2},$R$35,$R$43),$C444)*(1+$G$19),0)</f>
        <v>1993.1409565706265</v>
      </c>
      <c r="O444" s="66">
        <f t="shared" si="430"/>
        <v>1993.1409565706265</v>
      </c>
      <c r="P444" s="66">
        <f t="shared" si="431"/>
        <v>1993.1409565706265</v>
      </c>
      <c r="Q444" s="67">
        <f t="shared" si="432"/>
        <v>1954.8221432789549</v>
      </c>
      <c r="R444" s="117">
        <f>FORECAST(C444,$I$10:$O$10,$I$5:$O$5)</f>
        <v>4.2358333333333338</v>
      </c>
    </row>
    <row r="445" spans="3:18" ht="15.75">
      <c r="C445" s="97">
        <f t="shared" si="433"/>
        <v>6.5</v>
      </c>
      <c r="D445" s="95" t="str">
        <f t="shared" si="373"/>
        <v>EM-65</v>
      </c>
      <c r="E445" s="42" t="s">
        <v>63</v>
      </c>
      <c r="F445" s="64">
        <f>MAX(TREND(CHOOSE({1;2},F$39,F$47),CHOOSE({1;2},$R$35,$R$43),$C445)*(1+$G$19),0)</f>
        <v>2047.0232391776537</v>
      </c>
      <c r="G445" s="65">
        <f>MAX(TREND(CHOOSE({1;2},G$39,G$47),CHOOSE({1;2},$R$35,$R$43),$C445)*(1+$G$19),0)</f>
        <v>2130.3554420384053</v>
      </c>
      <c r="H445" s="65">
        <f>MAX(TREND(CHOOSE({1;2},H$39,H$47),CHOOSE({1;2},$R$35,$R$43),$C445)*(1+$G$19),0)</f>
        <v>2133.3924374271483</v>
      </c>
      <c r="I445" s="65">
        <f>MAX(TREND(CHOOSE({1;2},I$39,I$47),CHOOSE({1;2},$R$35,$R$43),$C445)*(1+$G$19),0)</f>
        <v>2102.3473337091436</v>
      </c>
      <c r="J445" s="65">
        <f>MAX(TREND(CHOOSE({1;2},J$39,J$47),CHOOSE({1;2},$R$35,$R$43),$C445)*(1+$G$19),0)</f>
        <v>2044.8392344367307</v>
      </c>
      <c r="K445" s="65">
        <f>MAX(TREND(CHOOSE({1;2},K$39,K$47),CHOOSE({1;2},$R$35,$R$43),$C445)*(1+$G$19),0)</f>
        <v>2051.7038529809456</v>
      </c>
      <c r="L445" s="65">
        <f>MAX(TREND(CHOOSE({1;2},L$39,L$47),CHOOSE({1;2},$R$35,$R$43),$C445)*(1+$G$19),0)</f>
        <v>1953.4343343971102</v>
      </c>
      <c r="M445" s="65">
        <f>MAX(TREND(CHOOSE({1;2},M$39,M$47),CHOOSE({1;2},$R$35,$R$43),$C445)*(1+$G$19),0)</f>
        <v>2226.7543327023732</v>
      </c>
      <c r="N445" s="65">
        <f>MAX(TREND(CHOOSE({1;2},N$39,N$47),CHOOSE({1;2},$R$35,$R$43),$C445)*(1+$G$19),0)</f>
        <v>2414.6678383234776</v>
      </c>
      <c r="O445" s="66">
        <f t="shared" si="430"/>
        <v>2414.6678383234776</v>
      </c>
      <c r="P445" s="66">
        <f t="shared" si="431"/>
        <v>2414.6678383234776</v>
      </c>
      <c r="Q445" s="67">
        <f t="shared" si="432"/>
        <v>2047.0232391776537</v>
      </c>
      <c r="R445" s="117">
        <f>FORECAST(C445,$I$9:$O$9,$I$5:$O$5)</f>
        <v>4.4476250000000004</v>
      </c>
    </row>
    <row r="446" spans="3:18" ht="15.75">
      <c r="C446" s="98">
        <f t="shared" si="433"/>
        <v>6.5</v>
      </c>
      <c r="D446" s="96" t="str">
        <f t="shared" si="373"/>
        <v>TF-65</v>
      </c>
      <c r="E446" s="47" t="s">
        <v>65</v>
      </c>
      <c r="F446" s="104">
        <f>MAX(TREND(CHOOSE({1;2},F$62,F$32),CHOOSE({1;2},$Q$62,$R$32),$C446)*(1+$G$19),0)</f>
        <v>955.09115454017206</v>
      </c>
      <c r="G446" s="105">
        <f>F446</f>
        <v>955.09115454017206</v>
      </c>
      <c r="H446" s="105">
        <f t="shared" ref="H446:K446" si="434">G446</f>
        <v>955.09115454017206</v>
      </c>
      <c r="I446" s="105">
        <f t="shared" si="434"/>
        <v>955.09115454017206</v>
      </c>
      <c r="J446" s="105">
        <f t="shared" si="434"/>
        <v>955.09115454017206</v>
      </c>
      <c r="K446" s="105">
        <f t="shared" si="434"/>
        <v>955.09115454017206</v>
      </c>
      <c r="L446" s="105">
        <f t="shared" ref="L446" si="435">L$32</f>
        <v>0</v>
      </c>
      <c r="M446" s="105">
        <f>K446</f>
        <v>955.09115454017206</v>
      </c>
      <c r="N446" s="105">
        <f>M446</f>
        <v>955.09115454017206</v>
      </c>
      <c r="O446" s="106">
        <f t="shared" si="430"/>
        <v>955.09115454017206</v>
      </c>
      <c r="P446" s="106">
        <f t="shared" si="431"/>
        <v>955.09115454017206</v>
      </c>
      <c r="Q446" s="107">
        <f t="shared" si="432"/>
        <v>955.09115454017206</v>
      </c>
      <c r="R446" s="118">
        <f>FORECAST(C446,$I$11:$O$11,$I$5:$O$5)</f>
        <v>17.083333333333332</v>
      </c>
    </row>
    <row r="447" spans="3:18" ht="15.75">
      <c r="C447" s="93">
        <f>ROUND(C441+0.1,2)</f>
        <v>6.6</v>
      </c>
      <c r="D447" s="95" t="str">
        <f t="shared" si="373"/>
        <v>MT-66</v>
      </c>
      <c r="E447" s="42" t="s">
        <v>55</v>
      </c>
      <c r="F447" s="64">
        <f>MAX(TREND(CHOOSE({1;2},F$35,F$43),CHOOSE({1;2},$R$35,$R$43),$C447)*(1+$G$19),0)</f>
        <v>828.99198033295579</v>
      </c>
      <c r="G447" s="65">
        <f>MAX(TREND(CHOOSE({1;2},G$35,G$43),CHOOSE({1;2},$R$35,$R$43),$C447)*(1+$G$19),0)</f>
        <v>865.78210484566409</v>
      </c>
      <c r="H447" s="65">
        <f>MAX(TREND(CHOOSE({1;2},H$35,H$43),CHOOSE({1;2},$R$35,$R$43),$C447)*(1+$G$19),0)</f>
        <v>861.6349270053804</v>
      </c>
      <c r="I447" s="65">
        <f>MAX(TREND(CHOOSE({1;2},I$35,I$43),CHOOSE({1;2},$R$35,$R$43),$C447)*(1+$G$19),0)</f>
        <v>890.56772843760712</v>
      </c>
      <c r="J447" s="65">
        <f>MAX(TREND(CHOOSE({1;2},J$35,J$43),CHOOSE({1;2},$R$35,$R$43),$C447)*(1+$G$19),0)</f>
        <v>860.88516190397945</v>
      </c>
      <c r="K447" s="65">
        <f>MAX(TREND(CHOOSE({1;2},K$35,K$43),CHOOSE({1;2},$R$35,$R$43),$C447)*(1+$G$19),0)</f>
        <v>819.15741614905801</v>
      </c>
      <c r="L447" s="65">
        <f>MAX(TREND(CHOOSE({1;2},L$35,L$43),CHOOSE({1;2},$R$35,$R$43),$C447)*(1+$G$19),0)</f>
        <v>805.45616872349535</v>
      </c>
      <c r="M447" s="65">
        <f>MAX(TREND(CHOOSE({1;2},M$35,M$43),CHOOSE({1;2},$R$35,$R$43),$C447)*(1+$G$19),0)</f>
        <v>933.80826695911981</v>
      </c>
      <c r="N447" s="65">
        <f>MAX(TREND(CHOOSE({1;2},N$35,N$43),CHOOSE({1;2},$R$35,$R$43),$C447)*(1+$G$19),0)</f>
        <v>909.25926692581527</v>
      </c>
      <c r="O447" s="66">
        <f>N447</f>
        <v>909.25926692581527</v>
      </c>
      <c r="P447" s="66">
        <f>O447</f>
        <v>909.25926692581527</v>
      </c>
      <c r="Q447" s="67">
        <f>F447</f>
        <v>828.99198033295579</v>
      </c>
      <c r="R447" s="115">
        <f>FORECAST(C447,$I$7:$O$7,$I$5:$O$5)</f>
        <v>6.26</v>
      </c>
    </row>
    <row r="448" spans="3:18" ht="15.75">
      <c r="C448" s="97">
        <f>C447</f>
        <v>6.6</v>
      </c>
      <c r="D448" s="95" t="str">
        <f t="shared" ref="D448:D511" si="436">LEFT(D442,2)&amp;"-"&amp;TEXT($C448*10,"00")</f>
        <v>HT-66</v>
      </c>
      <c r="E448" s="42" t="s">
        <v>57</v>
      </c>
      <c r="F448" s="64">
        <f>MAX(TREND(CHOOSE({1;2},F$36,F$44),CHOOSE({1;2},$R$35,$R$43),$C448)*(1+$G$19),0)</f>
        <v>636.2346803873512</v>
      </c>
      <c r="G448" s="65">
        <f>MAX(TREND(CHOOSE({1;2},G$36,G$44),CHOOSE({1;2},$R$35,$R$43),$C448)*(1+$G$19),0)</f>
        <v>640.16957248876224</v>
      </c>
      <c r="H448" s="65">
        <f>MAX(TREND(CHOOSE({1;2},H$36,H$44),CHOOSE({1;2},$R$35,$R$43),$C448)*(1+$G$19),0)</f>
        <v>641.81008164575769</v>
      </c>
      <c r="I448" s="65">
        <f>MAX(TREND(CHOOSE({1;2},I$36,I$44),CHOOSE({1;2},$R$35,$R$43),$C448)*(1+$G$19),0)</f>
        <v>565.63636219380953</v>
      </c>
      <c r="J448" s="65">
        <f>MAX(TREND(CHOOSE({1;2},J$36,J$44),CHOOSE({1;2},$R$35,$R$43),$C448)*(1+$G$19),0)</f>
        <v>640.53429152706406</v>
      </c>
      <c r="K448" s="65">
        <f>MAX(TREND(CHOOSE({1;2},K$36,K$44),CHOOSE({1;2},$R$35,$R$43),$C448)*(1+$G$19),0)</f>
        <v>641.81008164575758</v>
      </c>
      <c r="L448" s="65">
        <f>MAX(TREND(CHOOSE({1;2},L$36,L$44),CHOOSE({1;2},$R$35,$R$43),$C448)*(1+$G$19),0)</f>
        <v>641.8100816457578</v>
      </c>
      <c r="M448" s="65">
        <f>MAX(TREND(CHOOSE({1;2},M$36,M$44),CHOOSE({1;2},$R$35,$R$43),$C448)*(1+$G$19),0)</f>
        <v>641.81008164575769</v>
      </c>
      <c r="N448" s="65">
        <f>MAX(TREND(CHOOSE({1;2},N$36,N$44),CHOOSE({1;2},$R$35,$R$43),$C448)*(1+$G$19),0)</f>
        <v>641.81008164575769</v>
      </c>
      <c r="O448" s="66">
        <f t="shared" ref="O448:O452" si="437">N448</f>
        <v>641.81008164575769</v>
      </c>
      <c r="P448" s="66">
        <f t="shared" ref="P448:P452" si="438">O448</f>
        <v>641.81008164575769</v>
      </c>
      <c r="Q448" s="67">
        <f t="shared" ref="Q448:Q452" si="439">F448</f>
        <v>636.2346803873512</v>
      </c>
      <c r="R448" s="117">
        <f>FORECAST(C448,$I$6:$O$6,$I$5:$O$5)</f>
        <v>5.008</v>
      </c>
    </row>
    <row r="449" spans="3:18" ht="15.75">
      <c r="C449" s="97">
        <f t="shared" ref="C449:C452" si="440">C448</f>
        <v>6.6</v>
      </c>
      <c r="D449" s="95" t="str">
        <f t="shared" si="436"/>
        <v>RH-66</v>
      </c>
      <c r="E449" s="42" t="s">
        <v>59</v>
      </c>
      <c r="F449" s="64">
        <f>MAX(TREND(CHOOSE({1;2},F$37,F$45),CHOOSE({1;2},$R$35,$R$43),$C449)*(1+$G$19),0)</f>
        <v>1912.3827315533351</v>
      </c>
      <c r="G449" s="65">
        <f>MAX(TREND(CHOOSE({1;2},G$37,G$45),CHOOSE({1;2},$R$35,$R$43),$C449)*(1+$G$19),0)</f>
        <v>1202.7811616707968</v>
      </c>
      <c r="H449" s="65">
        <f>MAX(TREND(CHOOSE({1;2},H$37,H$45),CHOOSE({1;2},$R$35,$R$43),$C449)*(1+$G$19),0)</f>
        <v>1184.3883276672416</v>
      </c>
      <c r="I449" s="65">
        <f>MAX(TREND(CHOOSE({1;2},I$37,I$45),CHOOSE({1;2},$R$35,$R$43),$C449)*(1+$G$19),0)</f>
        <v>1159.6513179765759</v>
      </c>
      <c r="J449" s="65">
        <f>MAX(TREND(CHOOSE({1;2},J$37,J$45),CHOOSE({1;2},$R$35,$R$43),$C449)*(1+$G$19),0)</f>
        <v>1168.130205426319</v>
      </c>
      <c r="K449" s="65">
        <f>MAX(TREND(CHOOSE({1;2},K$37,K$45),CHOOSE({1;2},$R$35,$R$43),$C449)*(1+$G$19),0)</f>
        <v>1164.7164614179624</v>
      </c>
      <c r="L449" s="65">
        <f>MAX(TREND(CHOOSE({1;2},L$37,L$45),CHOOSE({1;2},$R$35,$R$43),$C449)*(1+$G$19),0)</f>
        <v>1148.0177379990985</v>
      </c>
      <c r="M449" s="65">
        <f>MAX(TREND(CHOOSE({1;2},M$37,M$45),CHOOSE({1;2},$R$35,$R$43),$C449)*(1+$G$19),0)</f>
        <v>1148.0177379990985</v>
      </c>
      <c r="N449" s="65">
        <f>MAX(TREND(CHOOSE({1;2},N$37,N$45),CHOOSE({1;2},$R$35,$R$43),$C449)*(1+$G$19),0)</f>
        <v>1148.0177379990985</v>
      </c>
      <c r="O449" s="66">
        <f t="shared" si="437"/>
        <v>1148.0177379990985</v>
      </c>
      <c r="P449" s="66">
        <f t="shared" si="438"/>
        <v>1148.0177379990985</v>
      </c>
      <c r="Q449" s="67">
        <f t="shared" si="439"/>
        <v>1912.3827315533351</v>
      </c>
      <c r="R449" s="117">
        <f>FORECAST(C449,$I$8:$O$8,$I$5:$O$5)</f>
        <v>16.485333333333337</v>
      </c>
    </row>
    <row r="450" spans="3:18" ht="15.75">
      <c r="C450" s="97">
        <f t="shared" si="440"/>
        <v>6.6</v>
      </c>
      <c r="D450" s="95" t="str">
        <f t="shared" si="436"/>
        <v>LA-66</v>
      </c>
      <c r="E450" s="42" t="s">
        <v>61</v>
      </c>
      <c r="F450" s="64">
        <f>MAX(TREND(CHOOSE({1;2},F$38,F$46),CHOOSE({1;2},$R$35,$R$43),$C450)*(1+$G$19),0)</f>
        <v>1970.1993364300815</v>
      </c>
      <c r="G450" s="65">
        <f>MAX(TREND(CHOOSE({1;2},G$38,G$46),CHOOSE({1;2},$R$35,$R$43),$C450)*(1+$G$19),0)</f>
        <v>1978.7813864838711</v>
      </c>
      <c r="H450" s="65">
        <f>MAX(TREND(CHOOSE({1;2},H$38,H$46),CHOOSE({1;2},$R$35,$R$43),$C450)*(1+$G$19),0)</f>
        <v>1973.297753179861</v>
      </c>
      <c r="I450" s="65">
        <f>MAX(TREND(CHOOSE({1;2},I$38,I$46),CHOOSE({1;2},$R$35,$R$43),$C450)*(1+$G$19),0)</f>
        <v>1968.472795609383</v>
      </c>
      <c r="J450" s="65">
        <f>MAX(TREND(CHOOSE({1;2},J$38,J$46),CHOOSE({1;2},$R$35,$R$43),$C450)*(1+$G$19),0)</f>
        <v>1977.8870573712766</v>
      </c>
      <c r="K450" s="65">
        <f>MAX(TREND(CHOOSE({1;2},K$38,K$46),CHOOSE({1;2},$R$35,$R$43),$C450)*(1+$G$19),0)</f>
        <v>1983.7934384239309</v>
      </c>
      <c r="L450" s="65">
        <f>MAX(TREND(CHOOSE({1;2},L$38,L$46),CHOOSE({1;2},$R$35,$R$43),$C450)*(1+$G$19),0)</f>
        <v>1975.5183404271206</v>
      </c>
      <c r="M450" s="65">
        <f>MAX(TREND(CHOOSE({1;2},M$38,M$46),CHOOSE({1;2},$R$35,$R$43),$C450)*(1+$G$19),0)</f>
        <v>1970.4718287336609</v>
      </c>
      <c r="N450" s="65">
        <f>MAX(TREND(CHOOSE({1;2},N$38,N$46),CHOOSE({1;2},$R$35,$R$43),$C450)*(1+$G$19),0)</f>
        <v>2008.6154599166384</v>
      </c>
      <c r="O450" s="66">
        <f t="shared" si="437"/>
        <v>2008.6154599166384</v>
      </c>
      <c r="P450" s="66">
        <f t="shared" si="438"/>
        <v>2008.6154599166384</v>
      </c>
      <c r="Q450" s="67">
        <f t="shared" si="439"/>
        <v>1970.1993364300815</v>
      </c>
      <c r="R450" s="117">
        <f>FORECAST(C450,$I$10:$O$10,$I$5:$O$5)</f>
        <v>4.2488666666666672</v>
      </c>
    </row>
    <row r="451" spans="3:18" ht="15.75">
      <c r="C451" s="97">
        <f t="shared" si="440"/>
        <v>6.6</v>
      </c>
      <c r="D451" s="95" t="str">
        <f t="shared" si="436"/>
        <v>EM-66</v>
      </c>
      <c r="E451" s="42" t="s">
        <v>63</v>
      </c>
      <c r="F451" s="64">
        <f>MAX(TREND(CHOOSE({1;2},F$39,F$47),CHOOSE({1;2},$R$35,$R$43),$C451)*(1+$G$19),0)</f>
        <v>2065.96140124367</v>
      </c>
      <c r="G451" s="65">
        <f>MAX(TREND(CHOOSE({1;2},G$39,G$47),CHOOSE({1;2},$R$35,$R$43),$C451)*(1+$G$19),0)</f>
        <v>2153.3644636076501</v>
      </c>
      <c r="H451" s="65">
        <f>MAX(TREND(CHOOSE({1;2},H$39,H$47),CHOOSE({1;2},$R$35,$R$43),$C451)*(1+$G$19),0)</f>
        <v>2156.2920917592305</v>
      </c>
      <c r="I451" s="65">
        <f>MAX(TREND(CHOOSE({1;2},I$39,I$47),CHOOSE({1;2},$R$35,$R$43),$C451)*(1+$G$19),0)</f>
        <v>2123.600045920145</v>
      </c>
      <c r="J451" s="65">
        <f>MAX(TREND(CHOOSE({1;2},J$39,J$47),CHOOSE({1;2},$R$35,$R$43),$C451)*(1+$G$19),0)</f>
        <v>2065.5747012906404</v>
      </c>
      <c r="K451" s="65">
        <f>MAX(TREND(CHOOSE({1;2},K$39,K$47),CHOOSE({1;2},$R$35,$R$43),$C451)*(1+$G$19),0)</f>
        <v>2071.8969557600517</v>
      </c>
      <c r="L451" s="65">
        <f>MAX(TREND(CHOOSE({1;2},L$39,L$47),CHOOSE({1;2},$R$35,$R$43),$C451)*(1+$G$19),0)</f>
        <v>1971.437332309039</v>
      </c>
      <c r="M451" s="65">
        <f>MAX(TREND(CHOOSE({1;2},M$39,M$47),CHOOSE({1;2},$R$35,$R$43),$C451)*(1+$G$19),0)</f>
        <v>2254.4410693212922</v>
      </c>
      <c r="N451" s="65">
        <f>MAX(TREND(CHOOSE({1;2},N$39,N$47),CHOOSE({1;2},$R$35,$R$43),$C451)*(1+$G$19),0)</f>
        <v>2445.2362737895141</v>
      </c>
      <c r="O451" s="66">
        <f t="shared" si="437"/>
        <v>2445.2362737895141</v>
      </c>
      <c r="P451" s="66">
        <f t="shared" si="438"/>
        <v>2445.2362737895141</v>
      </c>
      <c r="Q451" s="67">
        <f t="shared" si="439"/>
        <v>2065.96140124367</v>
      </c>
      <c r="R451" s="117">
        <f>FORECAST(C451,$I$9:$O$9,$I$5:$O$5)</f>
        <v>4.4613100000000001</v>
      </c>
    </row>
    <row r="452" spans="3:18" ht="15.75">
      <c r="C452" s="98">
        <f t="shared" si="440"/>
        <v>6.6</v>
      </c>
      <c r="D452" s="96" t="str">
        <f t="shared" si="436"/>
        <v>TF-66</v>
      </c>
      <c r="E452" s="47" t="s">
        <v>65</v>
      </c>
      <c r="F452" s="104">
        <f>MAX(TREND(CHOOSE({1;2},F$62,F$32),CHOOSE({1;2},$Q$62,$R$32),$C452)*(1+$G$19),0)</f>
        <v>969.7848646100208</v>
      </c>
      <c r="G452" s="105">
        <f>F452</f>
        <v>969.7848646100208</v>
      </c>
      <c r="H452" s="105">
        <f t="shared" ref="H452:K452" si="441">G452</f>
        <v>969.7848646100208</v>
      </c>
      <c r="I452" s="105">
        <f t="shared" si="441"/>
        <v>969.7848646100208</v>
      </c>
      <c r="J452" s="105">
        <f t="shared" si="441"/>
        <v>969.7848646100208</v>
      </c>
      <c r="K452" s="105">
        <f t="shared" si="441"/>
        <v>969.7848646100208</v>
      </c>
      <c r="L452" s="105">
        <f t="shared" ref="L452" si="442">L$32</f>
        <v>0</v>
      </c>
      <c r="M452" s="105">
        <f>K452</f>
        <v>969.7848646100208</v>
      </c>
      <c r="N452" s="105">
        <f>M452</f>
        <v>969.7848646100208</v>
      </c>
      <c r="O452" s="106">
        <f t="shared" si="437"/>
        <v>969.7848646100208</v>
      </c>
      <c r="P452" s="106">
        <f t="shared" si="438"/>
        <v>969.7848646100208</v>
      </c>
      <c r="Q452" s="107">
        <f t="shared" si="439"/>
        <v>969.7848646100208</v>
      </c>
      <c r="R452" s="118">
        <f>FORECAST(C452,$I$11:$O$11,$I$5:$O$5)</f>
        <v>17.166666666666664</v>
      </c>
    </row>
    <row r="453" spans="3:18" ht="15.75">
      <c r="C453" s="93">
        <f>ROUND(C447+0.1,2)</f>
        <v>6.7</v>
      </c>
      <c r="D453" s="95" t="str">
        <f t="shared" si="436"/>
        <v>MT-67</v>
      </c>
      <c r="E453" s="42" t="s">
        <v>55</v>
      </c>
      <c r="F453" s="64">
        <f>MAX(TREND(CHOOSE({1;2},F$35,F$43),CHOOSE({1;2},$R$35,$R$43),$C453)*(1+$G$19),0)</f>
        <v>838.31905793731869</v>
      </c>
      <c r="G453" s="65">
        <f>MAX(TREND(CHOOSE({1;2},G$35,G$43),CHOOSE({1;2},$R$35,$R$43),$C453)*(1+$G$19),0)</f>
        <v>876.35674170526647</v>
      </c>
      <c r="H453" s="65">
        <f>MAX(TREND(CHOOSE({1;2},H$35,H$43),CHOOSE({1;2},$R$35,$R$43),$C453)*(1+$G$19),0)</f>
        <v>871.97101150039202</v>
      </c>
      <c r="I453" s="65">
        <f>MAX(TREND(CHOOSE({1;2},I$35,I$43),CHOOSE({1;2},$R$35,$R$43),$C453)*(1+$G$19),0)</f>
        <v>901.88993543140168</v>
      </c>
      <c r="J453" s="65">
        <f>MAX(TREND(CHOOSE({1;2},J$35,J$43),CHOOSE({1;2},$R$35,$R$43),$C453)*(1+$G$19),0)</f>
        <v>871.51071764007918</v>
      </c>
      <c r="K453" s="65">
        <f>MAX(TREND(CHOOSE({1;2},K$35,K$43),CHOOSE({1;2},$R$35,$R$43),$C453)*(1+$G$19),0)</f>
        <v>828.76676816791598</v>
      </c>
      <c r="L453" s="65">
        <f>MAX(TREND(CHOOSE({1;2},L$35,L$43),CHOOSE({1;2},$R$35,$R$43),$C453)*(1+$G$19),0)</f>
        <v>814.72347980252687</v>
      </c>
      <c r="M453" s="65">
        <f>MAX(TREND(CHOOSE({1;2},M$35,M$43),CHOOSE({1;2},$R$35,$R$43),$C453)*(1+$G$19),0)</f>
        <v>946.09965348295725</v>
      </c>
      <c r="N453" s="65">
        <f>MAX(TREND(CHOOSE({1;2},N$35,N$43),CHOOSE({1;2},$R$35,$R$43),$C453)*(1+$G$19),0)</f>
        <v>921.00752403020329</v>
      </c>
      <c r="O453" s="66">
        <f>N453</f>
        <v>921.00752403020329</v>
      </c>
      <c r="P453" s="66">
        <f>O453</f>
        <v>921.00752403020329</v>
      </c>
      <c r="Q453" s="67">
        <f>F453</f>
        <v>838.31905793731869</v>
      </c>
      <c r="R453" s="115">
        <f>FORECAST(C453,$I$7:$O$7,$I$5:$O$5)</f>
        <v>6.27</v>
      </c>
    </row>
    <row r="454" spans="3:18" ht="15.75">
      <c r="C454" s="97">
        <f>C453</f>
        <v>6.7</v>
      </c>
      <c r="D454" s="95" t="str">
        <f t="shared" si="436"/>
        <v>HT-67</v>
      </c>
      <c r="E454" s="42" t="s">
        <v>57</v>
      </c>
      <c r="F454" s="64">
        <f>MAX(TREND(CHOOSE({1;2},F$36,F$44),CHOOSE({1;2},$R$35,$R$43),$C454)*(1+$G$19),0)</f>
        <v>642.43918975449765</v>
      </c>
      <c r="G454" s="65">
        <f>MAX(TREND(CHOOSE({1;2},G$36,G$44),CHOOSE({1;2},$R$35,$R$43),$C454)*(1+$G$19),0)</f>
        <v>646.50101385917992</v>
      </c>
      <c r="H454" s="65">
        <f>MAX(TREND(CHOOSE({1;2},H$36,H$44),CHOOSE({1;2},$R$35,$R$43),$C454)*(1+$G$19),0)</f>
        <v>648.19444266640119</v>
      </c>
      <c r="I454" s="65">
        <f>MAX(TREND(CHOOSE({1;2},I$36,I$44),CHOOSE({1;2},$R$35,$R$43),$C454)*(1+$G$19),0)</f>
        <v>569.5635064579385</v>
      </c>
      <c r="J454" s="65">
        <f>MAX(TREND(CHOOSE({1;2},J$36,J$44),CHOOSE({1;2},$R$35,$R$43),$C454)*(1+$G$19),0)</f>
        <v>646.87749802774988</v>
      </c>
      <c r="K454" s="65">
        <f>MAX(TREND(CHOOSE({1;2},K$36,K$44),CHOOSE({1;2},$R$35,$R$43),$C454)*(1+$G$19),0)</f>
        <v>648.19444266640119</v>
      </c>
      <c r="L454" s="65">
        <f>MAX(TREND(CHOOSE({1;2},L$36,L$44),CHOOSE({1;2},$R$35,$R$43),$C454)*(1+$G$19),0)</f>
        <v>648.1944426664013</v>
      </c>
      <c r="M454" s="65">
        <f>MAX(TREND(CHOOSE({1;2},M$36,M$44),CHOOSE({1;2},$R$35,$R$43),$C454)*(1+$G$19),0)</f>
        <v>648.19444266640119</v>
      </c>
      <c r="N454" s="65">
        <f>MAX(TREND(CHOOSE({1;2},N$36,N$44),CHOOSE({1;2},$R$35,$R$43),$C454)*(1+$G$19),0)</f>
        <v>648.19444266640119</v>
      </c>
      <c r="O454" s="66">
        <f t="shared" ref="O454:O458" si="443">N454</f>
        <v>648.19444266640119</v>
      </c>
      <c r="P454" s="66">
        <f t="shared" ref="P454:P458" si="444">O454</f>
        <v>648.19444266640119</v>
      </c>
      <c r="Q454" s="67">
        <f t="shared" ref="Q454:Q458" si="445">F454</f>
        <v>642.43918975449765</v>
      </c>
      <c r="R454" s="117">
        <f>FORECAST(C454,$I$6:$O$6,$I$5:$O$5)</f>
        <v>5.016</v>
      </c>
    </row>
    <row r="455" spans="3:18" ht="15.75">
      <c r="C455" s="97">
        <f t="shared" ref="C455:C458" si="446">C454</f>
        <v>6.7</v>
      </c>
      <c r="D455" s="95" t="str">
        <f t="shared" si="436"/>
        <v>RH-67</v>
      </c>
      <c r="E455" s="42" t="s">
        <v>59</v>
      </c>
      <c r="F455" s="64">
        <f>MAX(TREND(CHOOSE({1;2},F$37,F$45),CHOOSE({1;2},$R$35,$R$43),$C455)*(1+$G$19),0)</f>
        <v>1974.0724970873136</v>
      </c>
      <c r="G455" s="65">
        <f>MAX(TREND(CHOOSE({1;2},G$37,G$45),CHOOSE({1;2},$R$35,$R$43),$C455)*(1+$G$19),0)</f>
        <v>1241.5805539827581</v>
      </c>
      <c r="H455" s="65">
        <f>MAX(TREND(CHOOSE({1;2},H$37,H$45),CHOOSE({1;2},$R$35,$R$43),$C455)*(1+$G$19),0)</f>
        <v>1222.5944027532817</v>
      </c>
      <c r="I455" s="65">
        <f>MAX(TREND(CHOOSE({1;2},I$37,I$45),CHOOSE({1;2},$R$35,$R$43),$C455)*(1+$G$19),0)</f>
        <v>1197.0594250080785</v>
      </c>
      <c r="J455" s="65">
        <f>MAX(TREND(CHOOSE({1;2},J$37,J$45),CHOOSE({1;2},$R$35,$R$43),$C455)*(1+$G$19),0)</f>
        <v>1205.8118249562003</v>
      </c>
      <c r="K455" s="65">
        <f>MAX(TREND(CHOOSE({1;2},K$37,K$45),CHOOSE({1;2},$R$35,$R$43),$C455)*(1+$G$19),0)</f>
        <v>1202.2879601733805</v>
      </c>
      <c r="L455" s="65">
        <f>MAX(TREND(CHOOSE({1;2},L$37,L$45),CHOOSE({1;2},$R$35,$R$43),$C455)*(1+$G$19),0)</f>
        <v>1185.0505682571343</v>
      </c>
      <c r="M455" s="65">
        <f>MAX(TREND(CHOOSE({1;2},M$37,M$45),CHOOSE({1;2},$R$35,$R$43),$C455)*(1+$G$19),0)</f>
        <v>1185.0505682571343</v>
      </c>
      <c r="N455" s="65">
        <f>MAX(TREND(CHOOSE({1;2},N$37,N$45),CHOOSE({1;2},$R$35,$R$43),$C455)*(1+$G$19),0)</f>
        <v>1185.0505682571343</v>
      </c>
      <c r="O455" s="66">
        <f t="shared" si="443"/>
        <v>1185.0505682571343</v>
      </c>
      <c r="P455" s="66">
        <f t="shared" si="444"/>
        <v>1185.0505682571343</v>
      </c>
      <c r="Q455" s="67">
        <f t="shared" si="445"/>
        <v>1974.0724970873136</v>
      </c>
      <c r="R455" s="117">
        <f>FORECAST(C455,$I$8:$O$8,$I$5:$O$5)</f>
        <v>16.504000000000001</v>
      </c>
    </row>
    <row r="456" spans="3:18" ht="15.75">
      <c r="C456" s="97">
        <f t="shared" si="446"/>
        <v>6.7</v>
      </c>
      <c r="D456" s="95" t="str">
        <f t="shared" si="436"/>
        <v>LA-67</v>
      </c>
      <c r="E456" s="42" t="s">
        <v>61</v>
      </c>
      <c r="F456" s="64">
        <f>MAX(TREND(CHOOSE({1;2},F$38,F$46),CHOOSE({1;2},$R$35,$R$43),$C456)*(1+$G$19),0)</f>
        <v>1985.5765295812082</v>
      </c>
      <c r="G456" s="65">
        <f>MAX(TREND(CHOOSE({1;2},G$38,G$46),CHOOSE({1;2},$R$35,$R$43),$C456)*(1+$G$19),0)</f>
        <v>1994.1840251620315</v>
      </c>
      <c r="H456" s="65">
        <f>MAX(TREND(CHOOSE({1;2},H$38,H$46),CHOOSE({1;2},$R$35,$R$43),$C456)*(1+$G$19),0)</f>
        <v>1988.6843764737173</v>
      </c>
      <c r="I456" s="65">
        <f>MAX(TREND(CHOOSE({1;2},I$38,I$46),CHOOSE({1;2},$R$35,$R$43),$C456)*(1+$G$19),0)</f>
        <v>1983.8446149838792</v>
      </c>
      <c r="J456" s="65">
        <f>MAX(TREND(CHOOSE({1;2},J$38,J$46),CHOOSE({1;2},$R$35,$R$43),$C456)*(1+$G$19),0)</f>
        <v>1993.2871430286464</v>
      </c>
      <c r="K456" s="65">
        <f>MAX(TREND(CHOOSE({1;2},K$38,K$46),CHOOSE({1;2},$R$35,$R$43),$C456)*(1+$G$19),0)</f>
        <v>1999.2099584738839</v>
      </c>
      <c r="L456" s="65">
        <f>MAX(TREND(CHOOSE({1;2},L$38,L$46),CHOOSE({1;2},$R$35,$R$43),$C456)*(1+$G$19),0)</f>
        <v>1990.9115530986239</v>
      </c>
      <c r="M456" s="65">
        <f>MAX(TREND(CHOOSE({1;2},M$38,M$46),CHOOSE({1;2},$R$35,$R$43),$C456)*(1+$G$19),0)</f>
        <v>1985.8498622302732</v>
      </c>
      <c r="N456" s="65">
        <f>MAX(TREND(CHOOSE({1;2},N$38,N$46),CHOOSE({1;2},$R$35,$R$43),$C456)*(1+$G$19),0)</f>
        <v>2024.0899632626506</v>
      </c>
      <c r="O456" s="66">
        <f t="shared" si="443"/>
        <v>2024.0899632626506</v>
      </c>
      <c r="P456" s="66">
        <f t="shared" si="444"/>
        <v>2024.0899632626506</v>
      </c>
      <c r="Q456" s="67">
        <f t="shared" si="445"/>
        <v>1985.5765295812082</v>
      </c>
      <c r="R456" s="117">
        <f>FORECAST(C456,$I$10:$O$10,$I$5:$O$5)</f>
        <v>4.2619000000000007</v>
      </c>
    </row>
    <row r="457" spans="3:18" ht="15.75">
      <c r="C457" s="97">
        <f t="shared" si="446"/>
        <v>6.7</v>
      </c>
      <c r="D457" s="95" t="str">
        <f t="shared" si="436"/>
        <v>EM-67</v>
      </c>
      <c r="E457" s="42" t="s">
        <v>63</v>
      </c>
      <c r="F457" s="64">
        <f>MAX(TREND(CHOOSE({1;2},F$39,F$47),CHOOSE({1;2},$R$35,$R$43),$C457)*(1+$G$19),0)</f>
        <v>2084.8995633096865</v>
      </c>
      <c r="G457" s="65">
        <f>MAX(TREND(CHOOSE({1;2},G$39,G$47),CHOOSE({1;2},$R$35,$R$43),$C457)*(1+$G$19),0)</f>
        <v>2176.3734851768954</v>
      </c>
      <c r="H457" s="65">
        <f>MAX(TREND(CHOOSE({1;2},H$39,H$47),CHOOSE({1;2},$R$35,$R$43),$C457)*(1+$G$19),0)</f>
        <v>2179.1917460913128</v>
      </c>
      <c r="I457" s="65">
        <f>MAX(TREND(CHOOSE({1;2},I$39,I$47),CHOOSE({1;2},$R$35,$R$43),$C457)*(1+$G$19),0)</f>
        <v>2144.8527581311459</v>
      </c>
      <c r="J457" s="65">
        <f>MAX(TREND(CHOOSE({1;2},J$39,J$47),CHOOSE({1;2},$R$35,$R$43),$C457)*(1+$G$19),0)</f>
        <v>2086.3101681445501</v>
      </c>
      <c r="K457" s="65">
        <f>MAX(TREND(CHOOSE({1;2},K$39,K$47),CHOOSE({1;2},$R$35,$R$43),$C457)*(1+$G$19),0)</f>
        <v>2092.0900585391578</v>
      </c>
      <c r="L457" s="65">
        <f>MAX(TREND(CHOOSE({1;2},L$39,L$47),CHOOSE({1;2},$R$35,$R$43),$C457)*(1+$G$19),0)</f>
        <v>1989.4403302209676</v>
      </c>
      <c r="M457" s="65">
        <f>MAX(TREND(CHOOSE({1;2},M$39,M$47),CHOOSE({1;2},$R$35,$R$43),$C457)*(1+$G$19),0)</f>
        <v>2282.1278059402111</v>
      </c>
      <c r="N457" s="65">
        <f>MAX(TREND(CHOOSE({1;2},N$39,N$47),CHOOSE({1;2},$R$35,$R$43),$C457)*(1+$G$19),0)</f>
        <v>2475.8047092555507</v>
      </c>
      <c r="O457" s="66">
        <f t="shared" si="443"/>
        <v>2475.8047092555507</v>
      </c>
      <c r="P457" s="66">
        <f t="shared" si="444"/>
        <v>2475.8047092555507</v>
      </c>
      <c r="Q457" s="67">
        <f t="shared" si="445"/>
        <v>2084.8995633096865</v>
      </c>
      <c r="R457" s="117">
        <f>FORECAST(C457,$I$9:$O$9,$I$5:$O$5)</f>
        <v>4.4749949999999998</v>
      </c>
    </row>
    <row r="458" spans="3:18" ht="15.75">
      <c r="C458" s="98">
        <f t="shared" si="446"/>
        <v>6.7</v>
      </c>
      <c r="D458" s="96" t="str">
        <f t="shared" si="436"/>
        <v>TF-67</v>
      </c>
      <c r="E458" s="47" t="s">
        <v>65</v>
      </c>
      <c r="F458" s="104">
        <f>MAX(TREND(CHOOSE({1;2},F$62,F$32),CHOOSE({1;2},$Q$62,$R$32),$C458)*(1+$G$19),0)</f>
        <v>984.47857467986978</v>
      </c>
      <c r="G458" s="105">
        <f>F458</f>
        <v>984.47857467986978</v>
      </c>
      <c r="H458" s="105">
        <f t="shared" ref="H458:K458" si="447">G458</f>
        <v>984.47857467986978</v>
      </c>
      <c r="I458" s="105">
        <f t="shared" si="447"/>
        <v>984.47857467986978</v>
      </c>
      <c r="J458" s="105">
        <f t="shared" si="447"/>
        <v>984.47857467986978</v>
      </c>
      <c r="K458" s="105">
        <f t="shared" si="447"/>
        <v>984.47857467986978</v>
      </c>
      <c r="L458" s="105">
        <f t="shared" ref="L458" si="448">L$32</f>
        <v>0</v>
      </c>
      <c r="M458" s="105">
        <f>K458</f>
        <v>984.47857467986978</v>
      </c>
      <c r="N458" s="105">
        <f>M458</f>
        <v>984.47857467986978</v>
      </c>
      <c r="O458" s="106">
        <f t="shared" si="443"/>
        <v>984.47857467986978</v>
      </c>
      <c r="P458" s="106">
        <f t="shared" si="444"/>
        <v>984.47857467986978</v>
      </c>
      <c r="Q458" s="107">
        <f t="shared" si="445"/>
        <v>984.47857467986978</v>
      </c>
      <c r="R458" s="118">
        <f>FORECAST(C458,$I$11:$O$11,$I$5:$O$5)</f>
        <v>17.25</v>
      </c>
    </row>
    <row r="459" spans="3:18" ht="15.75">
      <c r="C459" s="93">
        <f>ROUND(C453+0.1,2)</f>
        <v>6.8</v>
      </c>
      <c r="D459" s="95" t="str">
        <f t="shared" si="436"/>
        <v>MT-68</v>
      </c>
      <c r="E459" s="42" t="s">
        <v>55</v>
      </c>
      <c r="F459" s="64">
        <f>MAX(TREND(CHOOSE({1;2},F$35,F$43),CHOOSE({1;2},$R$35,$R$43),$C459)*(1+$G$19),0)</f>
        <v>847.64613554168147</v>
      </c>
      <c r="G459" s="65">
        <f>MAX(TREND(CHOOSE({1;2},G$35,G$43),CHOOSE({1;2},$R$35,$R$43),$C459)*(1+$G$19),0)</f>
        <v>886.93137856486931</v>
      </c>
      <c r="H459" s="65">
        <f>MAX(TREND(CHOOSE({1;2},H$35,H$43),CHOOSE({1;2},$R$35,$R$43),$C459)*(1+$G$19),0)</f>
        <v>882.30709599540364</v>
      </c>
      <c r="I459" s="65">
        <f>MAX(TREND(CHOOSE({1;2},I$35,I$43),CHOOSE({1;2},$R$35,$R$43),$C459)*(1+$G$19),0)</f>
        <v>913.21214242519625</v>
      </c>
      <c r="J459" s="65">
        <f>MAX(TREND(CHOOSE({1;2},J$35,J$43),CHOOSE({1;2},$R$35,$R$43),$C459)*(1+$G$19),0)</f>
        <v>882.13627337617879</v>
      </c>
      <c r="K459" s="65">
        <f>MAX(TREND(CHOOSE({1;2},K$35,K$43),CHOOSE({1;2},$R$35,$R$43),$C459)*(1+$G$19),0)</f>
        <v>838.37612018677407</v>
      </c>
      <c r="L459" s="65">
        <f>MAX(TREND(CHOOSE({1;2},L$35,L$43),CHOOSE({1;2},$R$35,$R$43),$C459)*(1+$G$19),0)</f>
        <v>823.99079088155838</v>
      </c>
      <c r="M459" s="65">
        <f>MAX(TREND(CHOOSE({1;2},M$35,M$43),CHOOSE({1;2},$R$35,$R$43),$C459)*(1+$G$19),0)</f>
        <v>958.39104000679447</v>
      </c>
      <c r="N459" s="65">
        <f>MAX(TREND(CHOOSE({1;2},N$35,N$43),CHOOSE({1;2},$R$35,$R$43),$C459)*(1+$G$19),0)</f>
        <v>932.75578113459119</v>
      </c>
      <c r="O459" s="66">
        <f>N459</f>
        <v>932.75578113459119</v>
      </c>
      <c r="P459" s="66">
        <f>O459</f>
        <v>932.75578113459119</v>
      </c>
      <c r="Q459" s="67">
        <f>F459</f>
        <v>847.64613554168147</v>
      </c>
      <c r="R459" s="115">
        <f>FORECAST(C459,$I$7:$O$7,$I$5:$O$5)</f>
        <v>6.2799999999999994</v>
      </c>
    </row>
    <row r="460" spans="3:18" ht="15.75">
      <c r="C460" s="97">
        <f>C459</f>
        <v>6.8</v>
      </c>
      <c r="D460" s="95" t="str">
        <f t="shared" si="436"/>
        <v>HT-68</v>
      </c>
      <c r="E460" s="42" t="s">
        <v>57</v>
      </c>
      <c r="F460" s="64">
        <f>MAX(TREND(CHOOSE({1;2},F$36,F$44),CHOOSE({1;2},$R$35,$R$43),$C460)*(1+$G$19),0)</f>
        <v>648.64369912164409</v>
      </c>
      <c r="G460" s="65">
        <f>MAX(TREND(CHOOSE({1;2},G$36,G$44),CHOOSE({1;2},$R$35,$R$43),$C460)*(1+$G$19),0)</f>
        <v>652.83245522959783</v>
      </c>
      <c r="H460" s="65">
        <f>MAX(TREND(CHOOSE({1;2},H$36,H$44),CHOOSE({1;2},$R$35,$R$43),$C460)*(1+$G$19),0)</f>
        <v>654.57880368704468</v>
      </c>
      <c r="I460" s="65">
        <f>MAX(TREND(CHOOSE({1;2},I$36,I$44),CHOOSE({1;2},$R$35,$R$43),$C460)*(1+$G$19),0)</f>
        <v>573.49065072206747</v>
      </c>
      <c r="J460" s="65">
        <f>MAX(TREND(CHOOSE({1;2},J$36,J$44),CHOOSE({1;2},$R$35,$R$43),$C460)*(1+$G$19),0)</f>
        <v>653.22070452843536</v>
      </c>
      <c r="K460" s="65">
        <f>MAX(TREND(CHOOSE({1;2},K$36,K$44),CHOOSE({1;2},$R$35,$R$43),$C460)*(1+$G$19),0)</f>
        <v>654.57880368704457</v>
      </c>
      <c r="L460" s="65">
        <f>MAX(TREND(CHOOSE({1;2},L$36,L$44),CHOOSE({1;2},$R$35,$R$43),$C460)*(1+$G$19),0)</f>
        <v>654.5788036870448</v>
      </c>
      <c r="M460" s="65">
        <f>MAX(TREND(CHOOSE({1;2},M$36,M$44),CHOOSE({1;2},$R$35,$R$43),$C460)*(1+$G$19),0)</f>
        <v>654.57880368704457</v>
      </c>
      <c r="N460" s="65">
        <f>MAX(TREND(CHOOSE({1;2},N$36,N$44),CHOOSE({1;2},$R$35,$R$43),$C460)*(1+$G$19),0)</f>
        <v>654.57880368704457</v>
      </c>
      <c r="O460" s="66">
        <f t="shared" ref="O460:O464" si="449">N460</f>
        <v>654.57880368704457</v>
      </c>
      <c r="P460" s="66">
        <f t="shared" ref="P460:P464" si="450">O460</f>
        <v>654.57880368704457</v>
      </c>
      <c r="Q460" s="67">
        <f t="shared" ref="Q460:Q464" si="451">F460</f>
        <v>648.64369912164409</v>
      </c>
      <c r="R460" s="117">
        <f>FORECAST(C460,$I$6:$O$6,$I$5:$O$5)</f>
        <v>5.024</v>
      </c>
    </row>
    <row r="461" spans="3:18" ht="15.75">
      <c r="C461" s="97">
        <f t="shared" ref="C461:C464" si="452">C460</f>
        <v>6.8</v>
      </c>
      <c r="D461" s="95" t="str">
        <f t="shared" si="436"/>
        <v>RH-68</v>
      </c>
      <c r="E461" s="42" t="s">
        <v>59</v>
      </c>
      <c r="F461" s="64">
        <f>MAX(TREND(CHOOSE({1;2},F$37,F$45),CHOOSE({1;2},$R$35,$R$43),$C461)*(1+$G$19),0)</f>
        <v>2035.7622626212924</v>
      </c>
      <c r="G461" s="65">
        <f>MAX(TREND(CHOOSE({1;2},G$37,G$45),CHOOSE({1;2},$R$35,$R$43),$C461)*(1+$G$19),0)</f>
        <v>1280.3799462947188</v>
      </c>
      <c r="H461" s="65">
        <f>MAX(TREND(CHOOSE({1;2},H$37,H$45),CHOOSE({1;2},$R$35,$R$43),$C461)*(1+$G$19),0)</f>
        <v>1260.8004778393217</v>
      </c>
      <c r="I461" s="65">
        <f>MAX(TREND(CHOOSE({1;2},I$37,I$45),CHOOSE({1;2},$R$35,$R$43),$C461)*(1+$G$19),0)</f>
        <v>1234.4675320395811</v>
      </c>
      <c r="J461" s="65">
        <f>MAX(TREND(CHOOSE({1;2},J$37,J$45),CHOOSE({1;2},$R$35,$R$43),$C461)*(1+$G$19),0)</f>
        <v>1243.4934444860814</v>
      </c>
      <c r="K461" s="65">
        <f>MAX(TREND(CHOOSE({1;2},K$37,K$45),CHOOSE({1;2},$R$35,$R$43),$C461)*(1+$G$19),0)</f>
        <v>1239.8594589287989</v>
      </c>
      <c r="L461" s="65">
        <f>MAX(TREND(CHOOSE({1;2},L$37,L$45),CHOOSE({1;2},$R$35,$R$43),$C461)*(1+$G$19),0)</f>
        <v>1222.0833985151692</v>
      </c>
      <c r="M461" s="65">
        <f>MAX(TREND(CHOOSE({1;2},M$37,M$45),CHOOSE({1;2},$R$35,$R$43),$C461)*(1+$G$19),0)</f>
        <v>1222.0833985151692</v>
      </c>
      <c r="N461" s="65">
        <f>MAX(TREND(CHOOSE({1;2},N$37,N$45),CHOOSE({1;2},$R$35,$R$43),$C461)*(1+$G$19),0)</f>
        <v>1222.0833985151692</v>
      </c>
      <c r="O461" s="66">
        <f t="shared" si="449"/>
        <v>1222.0833985151692</v>
      </c>
      <c r="P461" s="66">
        <f t="shared" si="450"/>
        <v>1222.0833985151692</v>
      </c>
      <c r="Q461" s="67">
        <f t="shared" si="451"/>
        <v>2035.7622626212924</v>
      </c>
      <c r="R461" s="117">
        <f>FORECAST(C461,$I$8:$O$8,$I$5:$O$5)</f>
        <v>16.522666666666669</v>
      </c>
    </row>
    <row r="462" spans="3:18" ht="15.75">
      <c r="C462" s="97">
        <f t="shared" si="452"/>
        <v>6.8</v>
      </c>
      <c r="D462" s="95" t="str">
        <f t="shared" si="436"/>
        <v>LA-68</v>
      </c>
      <c r="E462" s="42" t="s">
        <v>61</v>
      </c>
      <c r="F462" s="64">
        <f>MAX(TREND(CHOOSE({1;2},F$38,F$46),CHOOSE({1;2},$R$35,$R$43),$C462)*(1+$G$19),0)</f>
        <v>2000.9537227323349</v>
      </c>
      <c r="G462" s="65">
        <f>MAX(TREND(CHOOSE({1;2},G$38,G$46),CHOOSE({1;2},$R$35,$R$43),$C462)*(1+$G$19),0)</f>
        <v>2009.5866638401912</v>
      </c>
      <c r="H462" s="65">
        <f>MAX(TREND(CHOOSE({1;2},H$38,H$46),CHOOSE({1;2},$R$35,$R$43),$C462)*(1+$G$19),0)</f>
        <v>2004.0709997675738</v>
      </c>
      <c r="I462" s="65">
        <f>MAX(TREND(CHOOSE({1;2},I$38,I$46),CHOOSE({1;2},$R$35,$R$43),$C462)*(1+$G$19),0)</f>
        <v>1999.2164343583752</v>
      </c>
      <c r="J462" s="65">
        <f>MAX(TREND(CHOOSE({1;2},J$38,J$46),CHOOSE({1;2},$R$35,$R$43),$C462)*(1+$G$19),0)</f>
        <v>2008.6872286860157</v>
      </c>
      <c r="K462" s="65">
        <f>MAX(TREND(CHOOSE({1;2},K$38,K$46),CHOOSE({1;2},$R$35,$R$43),$C462)*(1+$G$19),0)</f>
        <v>2014.626478523837</v>
      </c>
      <c r="L462" s="65">
        <f>MAX(TREND(CHOOSE({1;2},L$38,L$46),CHOOSE({1;2},$R$35,$R$43),$C462)*(1+$G$19),0)</f>
        <v>2006.304765770127</v>
      </c>
      <c r="M462" s="65">
        <f>MAX(TREND(CHOOSE({1;2},M$38,M$46),CHOOSE({1;2},$R$35,$R$43),$C462)*(1+$G$19),0)</f>
        <v>2001.2278957268852</v>
      </c>
      <c r="N462" s="65">
        <f>MAX(TREND(CHOOSE({1;2},N$38,N$46),CHOOSE({1;2},$R$35,$R$43),$C462)*(1+$G$19),0)</f>
        <v>2039.5644666086628</v>
      </c>
      <c r="O462" s="66">
        <f t="shared" si="449"/>
        <v>2039.5644666086628</v>
      </c>
      <c r="P462" s="66">
        <f t="shared" si="450"/>
        <v>2039.5644666086628</v>
      </c>
      <c r="Q462" s="67">
        <f t="shared" si="451"/>
        <v>2000.9537227323349</v>
      </c>
      <c r="R462" s="117">
        <f>FORECAST(C462,$I$10:$O$10,$I$5:$O$5)</f>
        <v>4.2749333333333333</v>
      </c>
    </row>
    <row r="463" spans="3:18" ht="15.75">
      <c r="C463" s="97">
        <f t="shared" si="452"/>
        <v>6.8</v>
      </c>
      <c r="D463" s="95" t="str">
        <f t="shared" si="436"/>
        <v>EM-68</v>
      </c>
      <c r="E463" s="42" t="s">
        <v>63</v>
      </c>
      <c r="F463" s="64">
        <f>MAX(TREND(CHOOSE({1;2},F$39,F$47),CHOOSE({1;2},$R$35,$R$43),$C463)*(1+$G$19),0)</f>
        <v>2103.8377253757026</v>
      </c>
      <c r="G463" s="65">
        <f>MAX(TREND(CHOOSE({1;2},G$39,G$47),CHOOSE({1;2},$R$35,$R$43),$C463)*(1+$G$19),0)</f>
        <v>2199.3825067461403</v>
      </c>
      <c r="H463" s="65">
        <f>MAX(TREND(CHOOSE({1;2},H$39,H$47),CHOOSE({1;2},$R$35,$R$43),$C463)*(1+$G$19),0)</f>
        <v>2202.0914004233946</v>
      </c>
      <c r="I463" s="65">
        <f>MAX(TREND(CHOOSE({1;2},I$39,I$47),CHOOSE({1;2},$R$35,$R$43),$C463)*(1+$G$19),0)</f>
        <v>2166.1054703421473</v>
      </c>
      <c r="J463" s="65">
        <f>MAX(TREND(CHOOSE({1;2},J$39,J$47),CHOOSE({1;2},$R$35,$R$43),$C463)*(1+$G$19),0)</f>
        <v>2107.0456349984602</v>
      </c>
      <c r="K463" s="65">
        <f>MAX(TREND(CHOOSE({1;2},K$39,K$47),CHOOSE({1;2},$R$35,$R$43),$C463)*(1+$G$19),0)</f>
        <v>2112.2831613182639</v>
      </c>
      <c r="L463" s="65">
        <f>MAX(TREND(CHOOSE({1;2},L$39,L$47),CHOOSE({1;2},$R$35,$R$43),$C463)*(1+$G$19),0)</f>
        <v>2007.4433281328961</v>
      </c>
      <c r="M463" s="65">
        <f>MAX(TREND(CHOOSE({1;2},M$39,M$47),CHOOSE({1;2},$R$35,$R$43),$C463)*(1+$G$19),0)</f>
        <v>2309.8145425591301</v>
      </c>
      <c r="N463" s="65">
        <f>MAX(TREND(CHOOSE({1;2},N$39,N$47),CHOOSE({1;2},$R$35,$R$43),$C463)*(1+$G$19),0)</f>
        <v>2506.3731447215878</v>
      </c>
      <c r="O463" s="66">
        <f t="shared" si="449"/>
        <v>2506.3731447215878</v>
      </c>
      <c r="P463" s="66">
        <f t="shared" si="450"/>
        <v>2506.3731447215878</v>
      </c>
      <c r="Q463" s="67">
        <f t="shared" si="451"/>
        <v>2103.8377253757026</v>
      </c>
      <c r="R463" s="117">
        <f>FORECAST(C463,$I$9:$O$9,$I$5:$O$5)</f>
        <v>4.4886799999999996</v>
      </c>
    </row>
    <row r="464" spans="3:18" ht="15.75">
      <c r="C464" s="98">
        <f t="shared" si="452"/>
        <v>6.8</v>
      </c>
      <c r="D464" s="96" t="str">
        <f t="shared" si="436"/>
        <v>TF-68</v>
      </c>
      <c r="E464" s="47" t="s">
        <v>65</v>
      </c>
      <c r="F464" s="104">
        <f>MAX(TREND(CHOOSE({1;2},F$62,F$32),CHOOSE({1;2},$Q$62,$R$32),$C464)*(1+$G$19),0)</f>
        <v>999.17228474971841</v>
      </c>
      <c r="G464" s="105">
        <f>F464</f>
        <v>999.17228474971841</v>
      </c>
      <c r="H464" s="105">
        <f t="shared" ref="H464:K464" si="453">G464</f>
        <v>999.17228474971841</v>
      </c>
      <c r="I464" s="105">
        <f t="shared" si="453"/>
        <v>999.17228474971841</v>
      </c>
      <c r="J464" s="105">
        <f t="shared" si="453"/>
        <v>999.17228474971841</v>
      </c>
      <c r="K464" s="105">
        <f t="shared" si="453"/>
        <v>999.17228474971841</v>
      </c>
      <c r="L464" s="105">
        <f t="shared" ref="L464" si="454">L$32</f>
        <v>0</v>
      </c>
      <c r="M464" s="105">
        <f>K464</f>
        <v>999.17228474971841</v>
      </c>
      <c r="N464" s="105">
        <f>M464</f>
        <v>999.17228474971841</v>
      </c>
      <c r="O464" s="106">
        <f t="shared" si="449"/>
        <v>999.17228474971841</v>
      </c>
      <c r="P464" s="106">
        <f t="shared" si="450"/>
        <v>999.17228474971841</v>
      </c>
      <c r="Q464" s="107">
        <f t="shared" si="451"/>
        <v>999.17228474971841</v>
      </c>
      <c r="R464" s="118">
        <f>FORECAST(C464,$I$11:$O$11,$I$5:$O$5)</f>
        <v>17.333333333333332</v>
      </c>
    </row>
    <row r="465" spans="3:18" ht="15.75">
      <c r="C465" s="93">
        <f>ROUND(C459+0.1,2)</f>
        <v>6.9</v>
      </c>
      <c r="D465" s="95" t="str">
        <f t="shared" si="436"/>
        <v>MT-69</v>
      </c>
      <c r="E465" s="42" t="s">
        <v>55</v>
      </c>
      <c r="F465" s="64">
        <f>MAX(TREND(CHOOSE({1;2},F$35,F$43),CHOOSE({1;2},$R$35,$R$43),$C465)*(1+$G$19),0)</f>
        <v>856.97321314604437</v>
      </c>
      <c r="G465" s="65">
        <f>MAX(TREND(CHOOSE({1;2},G$35,G$43),CHOOSE({1;2},$R$35,$R$43),$C465)*(1+$G$19),0)</f>
        <v>897.50601542447203</v>
      </c>
      <c r="H465" s="65">
        <f>MAX(TREND(CHOOSE({1;2},H$35,H$43),CHOOSE({1;2},$R$35,$R$43),$C465)*(1+$G$19),0)</f>
        <v>892.64318049041503</v>
      </c>
      <c r="I465" s="65">
        <f>MAX(TREND(CHOOSE({1;2},I$35,I$43),CHOOSE({1;2},$R$35,$R$43),$C465)*(1+$G$19),0)</f>
        <v>924.53434941899081</v>
      </c>
      <c r="J465" s="65">
        <f>MAX(TREND(CHOOSE({1;2},J$35,J$43),CHOOSE({1;2},$R$35,$R$43),$C465)*(1+$G$19),0)</f>
        <v>892.76182911227841</v>
      </c>
      <c r="K465" s="65">
        <f>MAX(TREND(CHOOSE({1;2},K$35,K$43),CHOOSE({1;2},$R$35,$R$43),$C465)*(1+$G$19),0)</f>
        <v>847.98547220563216</v>
      </c>
      <c r="L465" s="65">
        <f>MAX(TREND(CHOOSE({1;2},L$35,L$43),CHOOSE({1;2},$R$35,$R$43),$C465)*(1+$G$19),0)</f>
        <v>833.2581019605899</v>
      </c>
      <c r="M465" s="65">
        <f>MAX(TREND(CHOOSE({1;2},M$35,M$43),CHOOSE({1;2},$R$35,$R$43),$C465)*(1+$G$19),0)</f>
        <v>970.6824265306318</v>
      </c>
      <c r="N465" s="65">
        <f>MAX(TREND(CHOOSE({1;2},N$35,N$43),CHOOSE({1;2},$R$35,$R$43),$C465)*(1+$G$19),0)</f>
        <v>944.50403823897909</v>
      </c>
      <c r="O465" s="66">
        <f>N465</f>
        <v>944.50403823897909</v>
      </c>
      <c r="P465" s="66">
        <f>O465</f>
        <v>944.50403823897909</v>
      </c>
      <c r="Q465" s="67">
        <f>F465</f>
        <v>856.97321314604437</v>
      </c>
      <c r="R465" s="115">
        <f>FORECAST(C465,$I$7:$O$7,$I$5:$O$5)</f>
        <v>6.29</v>
      </c>
    </row>
    <row r="466" spans="3:18" ht="15.75">
      <c r="C466" s="97">
        <f>C465</f>
        <v>6.9</v>
      </c>
      <c r="D466" s="95" t="str">
        <f t="shared" si="436"/>
        <v>HT-69</v>
      </c>
      <c r="E466" s="42" t="s">
        <v>57</v>
      </c>
      <c r="F466" s="64">
        <f>MAX(TREND(CHOOSE({1;2},F$36,F$44),CHOOSE({1;2},$R$35,$R$43),$C466)*(1+$G$19),0)</f>
        <v>654.84820848879065</v>
      </c>
      <c r="G466" s="65">
        <f>MAX(TREND(CHOOSE({1;2},G$36,G$44),CHOOSE({1;2},$R$35,$R$43),$C466)*(1+$G$19),0)</f>
        <v>659.16389660001562</v>
      </c>
      <c r="H466" s="65">
        <f>MAX(TREND(CHOOSE({1;2},H$36,H$44),CHOOSE({1;2},$R$35,$R$43),$C466)*(1+$G$19),0)</f>
        <v>660.96316470768818</v>
      </c>
      <c r="I466" s="65">
        <f>MAX(TREND(CHOOSE({1;2},I$36,I$44),CHOOSE({1;2},$R$35,$R$43),$C466)*(1+$G$19),0)</f>
        <v>577.41779498619655</v>
      </c>
      <c r="J466" s="65">
        <f>MAX(TREND(CHOOSE({1;2},J$36,J$44),CHOOSE({1;2},$R$35,$R$43),$C466)*(1+$G$19),0)</f>
        <v>659.56391102912096</v>
      </c>
      <c r="K466" s="65">
        <f>MAX(TREND(CHOOSE({1;2},K$36,K$44),CHOOSE({1;2},$R$35,$R$43),$C466)*(1+$G$19),0)</f>
        <v>660.96316470768818</v>
      </c>
      <c r="L466" s="65">
        <f>MAX(TREND(CHOOSE({1;2},L$36,L$44),CHOOSE({1;2},$R$35,$R$43),$C466)*(1+$G$19),0)</f>
        <v>660.96316470768829</v>
      </c>
      <c r="M466" s="65">
        <f>MAX(TREND(CHOOSE({1;2},M$36,M$44),CHOOSE({1;2},$R$35,$R$43),$C466)*(1+$G$19),0)</f>
        <v>660.96316470768818</v>
      </c>
      <c r="N466" s="65">
        <f>MAX(TREND(CHOOSE({1;2},N$36,N$44),CHOOSE({1;2},$R$35,$R$43),$C466)*(1+$G$19),0)</f>
        <v>660.96316470768818</v>
      </c>
      <c r="O466" s="66">
        <f t="shared" ref="O466:O470" si="455">N466</f>
        <v>660.96316470768818</v>
      </c>
      <c r="P466" s="66">
        <f t="shared" ref="P466:P470" si="456">O466</f>
        <v>660.96316470768818</v>
      </c>
      <c r="Q466" s="67">
        <f t="shared" ref="Q466:Q470" si="457">F466</f>
        <v>654.84820848879065</v>
      </c>
      <c r="R466" s="117">
        <f>FORECAST(C466,$I$6:$O$6,$I$5:$O$5)</f>
        <v>5.032</v>
      </c>
    </row>
    <row r="467" spans="3:18" ht="15.75">
      <c r="C467" s="97">
        <f t="shared" ref="C467:C470" si="458">C466</f>
        <v>6.9</v>
      </c>
      <c r="D467" s="95" t="str">
        <f t="shared" si="436"/>
        <v>RH-69</v>
      </c>
      <c r="E467" s="42" t="s">
        <v>59</v>
      </c>
      <c r="F467" s="64">
        <f>MAX(TREND(CHOOSE({1;2},F$37,F$45),CHOOSE({1;2},$R$35,$R$43),$C467)*(1+$G$19),0)</f>
        <v>2097.4520281552709</v>
      </c>
      <c r="G467" s="65">
        <f>MAX(TREND(CHOOSE({1;2},G$37,G$45),CHOOSE({1;2},$R$35,$R$43),$C467)*(1+$G$19),0)</f>
        <v>1319.1793386066806</v>
      </c>
      <c r="H467" s="65">
        <f>MAX(TREND(CHOOSE({1;2},H$37,H$45),CHOOSE({1;2},$R$35,$R$43),$C467)*(1+$G$19),0)</f>
        <v>1299.0065529253625</v>
      </c>
      <c r="I467" s="65">
        <f>MAX(TREND(CHOOSE({1;2},I$37,I$45),CHOOSE({1;2},$R$35,$R$43),$C467)*(1+$G$19),0)</f>
        <v>1271.8756390710837</v>
      </c>
      <c r="J467" s="65">
        <f>MAX(TREND(CHOOSE({1;2},J$37,J$45),CHOOSE({1;2},$R$35,$R$43),$C467)*(1+$G$19),0)</f>
        <v>1281.1750640159628</v>
      </c>
      <c r="K467" s="65">
        <f>MAX(TREND(CHOOSE({1;2},K$37,K$45),CHOOSE({1;2},$R$35,$R$43),$C467)*(1+$G$19),0)</f>
        <v>1277.430957684217</v>
      </c>
      <c r="L467" s="65">
        <f>MAX(TREND(CHOOSE({1;2},L$37,L$45),CHOOSE({1;2},$R$35,$R$43),$C467)*(1+$G$19),0)</f>
        <v>1259.1162287732047</v>
      </c>
      <c r="M467" s="65">
        <f>MAX(TREND(CHOOSE({1;2},M$37,M$45),CHOOSE({1;2},$R$35,$R$43),$C467)*(1+$G$19),0)</f>
        <v>1259.1162287732047</v>
      </c>
      <c r="N467" s="65">
        <f>MAX(TREND(CHOOSE({1;2},N$37,N$45),CHOOSE({1;2},$R$35,$R$43),$C467)*(1+$G$19),0)</f>
        <v>1259.1162287732047</v>
      </c>
      <c r="O467" s="66">
        <f t="shared" si="455"/>
        <v>1259.1162287732047</v>
      </c>
      <c r="P467" s="66">
        <f t="shared" si="456"/>
        <v>1259.1162287732047</v>
      </c>
      <c r="Q467" s="67">
        <f t="shared" si="457"/>
        <v>2097.4520281552709</v>
      </c>
      <c r="R467" s="117">
        <f>FORECAST(C467,$I$8:$O$8,$I$5:$O$5)</f>
        <v>16.541333333333334</v>
      </c>
    </row>
    <row r="468" spans="3:18" ht="15.75">
      <c r="C468" s="97">
        <f t="shared" si="458"/>
        <v>6.9</v>
      </c>
      <c r="D468" s="95" t="str">
        <f t="shared" si="436"/>
        <v>LA-69</v>
      </c>
      <c r="E468" s="42" t="s">
        <v>61</v>
      </c>
      <c r="F468" s="64">
        <f>MAX(TREND(CHOOSE({1;2},F$38,F$46),CHOOSE({1;2},$R$35,$R$43),$C468)*(1+$G$19),0)</f>
        <v>2016.3309158834613</v>
      </c>
      <c r="G468" s="65">
        <f>MAX(TREND(CHOOSE({1;2},G$38,G$46),CHOOSE({1;2},$R$35,$R$43),$C468)*(1+$G$19),0)</f>
        <v>2024.9893025183512</v>
      </c>
      <c r="H468" s="65">
        <f>MAX(TREND(CHOOSE({1;2},H$38,H$46),CHOOSE({1;2},$R$35,$R$43),$C468)*(1+$G$19),0)</f>
        <v>2019.4576230614302</v>
      </c>
      <c r="I468" s="65">
        <f>MAX(TREND(CHOOSE({1;2},I$38,I$46),CHOOSE({1;2},$R$35,$R$43),$C468)*(1+$G$19),0)</f>
        <v>2014.5882537328712</v>
      </c>
      <c r="J468" s="65">
        <f>MAX(TREND(CHOOSE({1;2},J$38,J$46),CHOOSE({1;2},$R$35,$R$43),$C468)*(1+$G$19),0)</f>
        <v>2024.0873143433855</v>
      </c>
      <c r="K468" s="65">
        <f>MAX(TREND(CHOOSE({1;2},K$38,K$46),CHOOSE({1;2},$R$35,$R$43),$C468)*(1+$G$19),0)</f>
        <v>2030.0429985737901</v>
      </c>
      <c r="L468" s="65">
        <f>MAX(TREND(CHOOSE({1;2},L$38,L$46),CHOOSE({1;2},$R$35,$R$43),$C468)*(1+$G$19),0)</f>
        <v>2021.6979784416299</v>
      </c>
      <c r="M468" s="65">
        <f>MAX(TREND(CHOOSE({1;2},M$38,M$46),CHOOSE({1;2},$R$35,$R$43),$C468)*(1+$G$19),0)</f>
        <v>2016.6059292234975</v>
      </c>
      <c r="N468" s="65">
        <f>MAX(TREND(CHOOSE({1;2},N$38,N$46),CHOOSE({1;2},$R$35,$R$43),$C468)*(1+$G$19),0)</f>
        <v>2055.0389699546749</v>
      </c>
      <c r="O468" s="66">
        <f t="shared" si="455"/>
        <v>2055.0389699546749</v>
      </c>
      <c r="P468" s="66">
        <f t="shared" si="456"/>
        <v>2055.0389699546749</v>
      </c>
      <c r="Q468" s="67">
        <f t="shared" si="457"/>
        <v>2016.3309158834613</v>
      </c>
      <c r="R468" s="117">
        <f>FORECAST(C468,$I$10:$O$10,$I$5:$O$5)</f>
        <v>4.2879666666666667</v>
      </c>
    </row>
    <row r="469" spans="3:18" ht="15.75">
      <c r="C469" s="97">
        <f t="shared" si="458"/>
        <v>6.9</v>
      </c>
      <c r="D469" s="95" t="str">
        <f t="shared" si="436"/>
        <v>EM-69</v>
      </c>
      <c r="E469" s="42" t="s">
        <v>63</v>
      </c>
      <c r="F469" s="64">
        <f>MAX(TREND(CHOOSE({1;2},F$39,F$47),CHOOSE({1;2},$R$35,$R$43),$C469)*(1+$G$19),0)</f>
        <v>2122.7758874417186</v>
      </c>
      <c r="G469" s="65">
        <f>MAX(TREND(CHOOSE({1;2},G$39,G$47),CHOOSE({1;2},$R$35,$R$43),$C469)*(1+$G$19),0)</f>
        <v>2222.3915283153856</v>
      </c>
      <c r="H469" s="65">
        <f>MAX(TREND(CHOOSE({1;2},H$39,H$47),CHOOSE({1;2},$R$35,$R$43),$C469)*(1+$G$19),0)</f>
        <v>2224.9910547554769</v>
      </c>
      <c r="I469" s="65">
        <f>MAX(TREND(CHOOSE({1;2},I$39,I$47),CHOOSE({1;2},$R$35,$R$43),$C469)*(1+$G$19),0)</f>
        <v>2187.3581825531492</v>
      </c>
      <c r="J469" s="65">
        <f>MAX(TREND(CHOOSE({1;2},J$39,J$47),CHOOSE({1;2},$R$35,$R$43),$C469)*(1+$G$19),0)</f>
        <v>2127.7811018523698</v>
      </c>
      <c r="K469" s="65">
        <f>MAX(TREND(CHOOSE({1;2},K$39,K$47),CHOOSE({1;2},$R$35,$R$43),$C469)*(1+$G$19),0)</f>
        <v>2132.4762640973704</v>
      </c>
      <c r="L469" s="65">
        <f>MAX(TREND(CHOOSE({1;2},L$39,L$47),CHOOSE({1;2},$R$35,$R$43),$C469)*(1+$G$19),0)</f>
        <v>2025.4463260448249</v>
      </c>
      <c r="M469" s="65">
        <f>MAX(TREND(CHOOSE({1;2},M$39,M$47),CHOOSE({1;2},$R$35,$R$43),$C469)*(1+$G$19),0)</f>
        <v>2337.5012791780487</v>
      </c>
      <c r="N469" s="65">
        <f>MAX(TREND(CHOOSE({1;2},N$39,N$47),CHOOSE({1;2},$R$35,$R$43),$C469)*(1+$G$19),0)</f>
        <v>2536.9415801876248</v>
      </c>
      <c r="O469" s="66">
        <f t="shared" si="455"/>
        <v>2536.9415801876248</v>
      </c>
      <c r="P469" s="66">
        <f t="shared" si="456"/>
        <v>2536.9415801876248</v>
      </c>
      <c r="Q469" s="67">
        <f t="shared" si="457"/>
        <v>2122.7758874417186</v>
      </c>
      <c r="R469" s="117">
        <f>FORECAST(C469,$I$9:$O$9,$I$5:$O$5)</f>
        <v>4.5023650000000002</v>
      </c>
    </row>
    <row r="470" spans="3:18" ht="15.75">
      <c r="C470" s="98">
        <f t="shared" si="458"/>
        <v>6.9</v>
      </c>
      <c r="D470" s="96" t="str">
        <f t="shared" si="436"/>
        <v>TF-69</v>
      </c>
      <c r="E470" s="47" t="s">
        <v>65</v>
      </c>
      <c r="F470" s="104">
        <f>MAX(TREND(CHOOSE({1;2},F$62,F$32),CHOOSE({1;2},$Q$62,$R$32),$C470)*(1+$G$19),0)</f>
        <v>1013.8659948195673</v>
      </c>
      <c r="G470" s="105">
        <f>F470</f>
        <v>1013.8659948195673</v>
      </c>
      <c r="H470" s="105">
        <f t="shared" ref="H470:K470" si="459">G470</f>
        <v>1013.8659948195673</v>
      </c>
      <c r="I470" s="105">
        <f t="shared" si="459"/>
        <v>1013.8659948195673</v>
      </c>
      <c r="J470" s="105">
        <f t="shared" si="459"/>
        <v>1013.8659948195673</v>
      </c>
      <c r="K470" s="105">
        <f t="shared" si="459"/>
        <v>1013.8659948195673</v>
      </c>
      <c r="L470" s="105">
        <f t="shared" ref="L470" si="460">L$32</f>
        <v>0</v>
      </c>
      <c r="M470" s="105">
        <f>K470</f>
        <v>1013.8659948195673</v>
      </c>
      <c r="N470" s="105">
        <f>M470</f>
        <v>1013.8659948195673</v>
      </c>
      <c r="O470" s="106">
        <f t="shared" si="455"/>
        <v>1013.8659948195673</v>
      </c>
      <c r="P470" s="106">
        <f t="shared" si="456"/>
        <v>1013.8659948195673</v>
      </c>
      <c r="Q470" s="107">
        <f t="shared" si="457"/>
        <v>1013.8659948195673</v>
      </c>
      <c r="R470" s="118">
        <f>FORECAST(C470,$I$11:$O$11,$I$5:$O$5)</f>
        <v>17.416666666666664</v>
      </c>
    </row>
    <row r="471" spans="3:18" ht="15.75">
      <c r="C471" s="93">
        <f>ROUND(C465+0.1,2)</f>
        <v>7</v>
      </c>
      <c r="D471" s="95" t="str">
        <f t="shared" si="436"/>
        <v>MT-70</v>
      </c>
      <c r="E471" s="42" t="s">
        <v>55</v>
      </c>
      <c r="F471" s="64">
        <f>MAX(TREND(CHOOSE({1;2},F$35,F$43),CHOOSE({1;2},$R$35,$R$43),$C471)*(1+$G$19),0)</f>
        <v>866.30029075040704</v>
      </c>
      <c r="G471" s="65">
        <f>MAX(TREND(CHOOSE({1;2},G$35,G$43),CHOOSE({1;2},$R$35,$R$43),$C471)*(1+$G$19),0)</f>
        <v>908.08065228407474</v>
      </c>
      <c r="H471" s="65">
        <f>MAX(TREND(CHOOSE({1;2},H$35,H$43),CHOOSE({1;2},$R$35,$R$43),$C471)*(1+$G$19),0)</f>
        <v>902.97926498542665</v>
      </c>
      <c r="I471" s="65">
        <f>MAX(TREND(CHOOSE({1;2},I$35,I$43),CHOOSE({1;2},$R$35,$R$43),$C471)*(1+$G$19),0)</f>
        <v>935.85655641278549</v>
      </c>
      <c r="J471" s="65">
        <f>MAX(TREND(CHOOSE({1;2},J$35,J$43),CHOOSE({1;2},$R$35,$R$43),$C471)*(1+$G$19),0)</f>
        <v>903.38738484837802</v>
      </c>
      <c r="K471" s="65">
        <f>MAX(TREND(CHOOSE({1;2},K$35,K$43),CHOOSE({1;2},$R$35,$R$43),$C471)*(1+$G$19),0)</f>
        <v>857.59482422448991</v>
      </c>
      <c r="L471" s="65">
        <f>MAX(TREND(CHOOSE({1;2},L$35,L$43),CHOOSE({1;2},$R$35,$R$43),$C471)*(1+$G$19),0)</f>
        <v>842.5254130396213</v>
      </c>
      <c r="M471" s="65">
        <f>MAX(TREND(CHOOSE({1;2},M$35,M$43),CHOOSE({1;2},$R$35,$R$43),$C471)*(1+$G$19),0)</f>
        <v>982.97381305446925</v>
      </c>
      <c r="N471" s="65">
        <f>MAX(TREND(CHOOSE({1;2},N$35,N$43),CHOOSE({1;2},$R$35,$R$43),$C471)*(1+$G$19),0)</f>
        <v>956.252295343367</v>
      </c>
      <c r="O471" s="66">
        <f>N471</f>
        <v>956.252295343367</v>
      </c>
      <c r="P471" s="66">
        <f>O471</f>
        <v>956.252295343367</v>
      </c>
      <c r="Q471" s="67">
        <f>F471</f>
        <v>866.30029075040704</v>
      </c>
      <c r="R471" s="115">
        <f>FORECAST(C471,$I$7:$O$7,$I$5:$O$5)</f>
        <v>6.3</v>
      </c>
    </row>
    <row r="472" spans="3:18" ht="15.75">
      <c r="C472" s="97">
        <f>C471</f>
        <v>7</v>
      </c>
      <c r="D472" s="95" t="str">
        <f t="shared" si="436"/>
        <v>HT-70</v>
      </c>
      <c r="E472" s="42" t="s">
        <v>57</v>
      </c>
      <c r="F472" s="64">
        <f>MAX(TREND(CHOOSE({1;2},F$36,F$44),CHOOSE({1;2},$R$35,$R$43),$C472)*(1+$G$19),0)</f>
        <v>661.05271785593709</v>
      </c>
      <c r="G472" s="65">
        <f>MAX(TREND(CHOOSE({1;2},G$36,G$44),CHOOSE({1;2},$R$35,$R$43),$C472)*(1+$G$19),0)</f>
        <v>665.49533797043341</v>
      </c>
      <c r="H472" s="65">
        <f>MAX(TREND(CHOOSE({1;2},H$36,H$44),CHOOSE({1;2},$R$35,$R$43),$C472)*(1+$G$19),0)</f>
        <v>667.34752572833145</v>
      </c>
      <c r="I472" s="65">
        <f>MAX(TREND(CHOOSE({1;2},I$36,I$44),CHOOSE({1;2},$R$35,$R$43),$C472)*(1+$G$19),0)</f>
        <v>581.34493925032552</v>
      </c>
      <c r="J472" s="65">
        <f>MAX(TREND(CHOOSE({1;2},J$36,J$44),CHOOSE({1;2},$R$35,$R$43),$C472)*(1+$G$19),0)</f>
        <v>665.90711752980656</v>
      </c>
      <c r="K472" s="65">
        <f>MAX(TREND(CHOOSE({1;2},K$36,K$44),CHOOSE({1;2},$R$35,$R$43),$C472)*(1+$G$19),0)</f>
        <v>667.34752572833145</v>
      </c>
      <c r="L472" s="65">
        <f>MAX(TREND(CHOOSE({1;2},L$36,L$44),CHOOSE({1;2},$R$35,$R$43),$C472)*(1+$G$19),0)</f>
        <v>667.34752572833179</v>
      </c>
      <c r="M472" s="65">
        <f>MAX(TREND(CHOOSE({1;2},M$36,M$44),CHOOSE({1;2},$R$35,$R$43),$C472)*(1+$G$19),0)</f>
        <v>667.34752572833145</v>
      </c>
      <c r="N472" s="65">
        <f>MAX(TREND(CHOOSE({1;2},N$36,N$44),CHOOSE({1;2},$R$35,$R$43),$C472)*(1+$G$19),0)</f>
        <v>667.34752572833145</v>
      </c>
      <c r="O472" s="66">
        <f t="shared" ref="O472:O476" si="461">N472</f>
        <v>667.34752572833145</v>
      </c>
      <c r="P472" s="66">
        <f t="shared" ref="P472:P476" si="462">O472</f>
        <v>667.34752572833145</v>
      </c>
      <c r="Q472" s="67">
        <f t="shared" ref="Q472:Q476" si="463">F472</f>
        <v>661.05271785593709</v>
      </c>
      <c r="R472" s="117">
        <f>FORECAST(C472,$I$6:$O$6,$I$5:$O$5)</f>
        <v>5.04</v>
      </c>
    </row>
    <row r="473" spans="3:18" ht="15.75">
      <c r="C473" s="97">
        <f t="shared" ref="C473:C476" si="464">C472</f>
        <v>7</v>
      </c>
      <c r="D473" s="95" t="str">
        <f t="shared" si="436"/>
        <v>RH-70</v>
      </c>
      <c r="E473" s="42" t="s">
        <v>59</v>
      </c>
      <c r="F473" s="64">
        <f>MAX(TREND(CHOOSE({1;2},F$37,F$45),CHOOSE({1;2},$R$35,$R$43),$C473)*(1+$G$19),0)</f>
        <v>2159.1417936892494</v>
      </c>
      <c r="G473" s="65">
        <f>MAX(TREND(CHOOSE({1;2},G$37,G$45),CHOOSE({1;2},$R$35,$R$43),$C473)*(1+$G$19),0)</f>
        <v>1357.9787309186415</v>
      </c>
      <c r="H473" s="65">
        <f>MAX(TREND(CHOOSE({1;2},H$37,H$45),CHOOSE({1;2},$R$35,$R$43),$C473)*(1+$G$19),0)</f>
        <v>1337.2126280114019</v>
      </c>
      <c r="I473" s="65">
        <f>MAX(TREND(CHOOSE({1;2},I$37,I$45),CHOOSE({1;2},$R$35,$R$43),$C473)*(1+$G$19),0)</f>
        <v>1309.2837461025863</v>
      </c>
      <c r="J473" s="65">
        <f>MAX(TREND(CHOOSE({1;2},J$37,J$45),CHOOSE({1;2},$R$35,$R$43),$C473)*(1+$G$19),0)</f>
        <v>1318.8566835458439</v>
      </c>
      <c r="K473" s="65">
        <f>MAX(TREND(CHOOSE({1;2},K$37,K$45),CHOOSE({1;2},$R$35,$R$43),$C473)*(1+$G$19),0)</f>
        <v>1315.0024564396351</v>
      </c>
      <c r="L473" s="65">
        <f>MAX(TREND(CHOOSE({1;2},L$37,L$45),CHOOSE({1;2},$R$35,$R$43),$C473)*(1+$G$19),0)</f>
        <v>1296.1490590312403</v>
      </c>
      <c r="M473" s="65">
        <f>MAX(TREND(CHOOSE({1;2},M$37,M$45),CHOOSE({1;2},$R$35,$R$43),$C473)*(1+$G$19),0)</f>
        <v>1296.1490590312403</v>
      </c>
      <c r="N473" s="65">
        <f>MAX(TREND(CHOOSE({1;2},N$37,N$45),CHOOSE({1;2},$R$35,$R$43),$C473)*(1+$G$19),0)</f>
        <v>1296.1490590312403</v>
      </c>
      <c r="O473" s="66">
        <f t="shared" si="461"/>
        <v>1296.1490590312403</v>
      </c>
      <c r="P473" s="66">
        <f t="shared" si="462"/>
        <v>1296.1490590312403</v>
      </c>
      <c r="Q473" s="67">
        <f t="shared" si="463"/>
        <v>2159.1417936892494</v>
      </c>
      <c r="R473" s="117">
        <f>FORECAST(C473,$I$8:$O$8,$I$5:$O$5)</f>
        <v>16.560000000000002</v>
      </c>
    </row>
    <row r="474" spans="3:18" ht="15.75">
      <c r="C474" s="97">
        <f t="shared" si="464"/>
        <v>7</v>
      </c>
      <c r="D474" s="95" t="str">
        <f t="shared" si="436"/>
        <v>LA-70</v>
      </c>
      <c r="E474" s="42" t="s">
        <v>61</v>
      </c>
      <c r="F474" s="64">
        <f>MAX(TREND(CHOOSE({1;2},F$38,F$46),CHOOSE({1;2},$R$35,$R$43),$C474)*(1+$G$19),0)</f>
        <v>2031.708109034588</v>
      </c>
      <c r="G474" s="65">
        <f>MAX(TREND(CHOOSE({1;2},G$38,G$46),CHOOSE({1;2},$R$35,$R$43),$C474)*(1+$G$19),0)</f>
        <v>2040.3919411965112</v>
      </c>
      <c r="H474" s="65">
        <f>MAX(TREND(CHOOSE({1;2},H$38,H$46),CHOOSE({1;2},$R$35,$R$43),$C474)*(1+$G$19),0)</f>
        <v>2034.8442463552863</v>
      </c>
      <c r="I474" s="65">
        <f>MAX(TREND(CHOOSE({1;2},I$38,I$46),CHOOSE({1;2},$R$35,$R$43),$C474)*(1+$G$19),0)</f>
        <v>2029.9600731073674</v>
      </c>
      <c r="J474" s="65">
        <f>MAX(TREND(CHOOSE({1;2},J$38,J$46),CHOOSE({1;2},$R$35,$R$43),$C474)*(1+$G$19),0)</f>
        <v>2039.4874000007549</v>
      </c>
      <c r="K474" s="65">
        <f>MAX(TREND(CHOOSE({1;2},K$38,K$46),CHOOSE({1;2},$R$35,$R$43),$C474)*(1+$G$19),0)</f>
        <v>2045.459518623743</v>
      </c>
      <c r="L474" s="65">
        <f>MAX(TREND(CHOOSE({1;2},L$38,L$46),CHOOSE({1;2},$R$35,$R$43),$C474)*(1+$G$19),0)</f>
        <v>2037.0911911131329</v>
      </c>
      <c r="M474" s="65">
        <f>MAX(TREND(CHOOSE({1;2},M$38,M$46),CHOOSE({1;2},$R$35,$R$43),$C474)*(1+$G$19),0)</f>
        <v>2031.9839627201095</v>
      </c>
      <c r="N474" s="65">
        <f>MAX(TREND(CHOOSE({1;2},N$38,N$46),CHOOSE({1;2},$R$35,$R$43),$C474)*(1+$G$19),0)</f>
        <v>2070.5134733006871</v>
      </c>
      <c r="O474" s="66">
        <f t="shared" si="461"/>
        <v>2070.5134733006871</v>
      </c>
      <c r="P474" s="66">
        <f t="shared" si="462"/>
        <v>2070.5134733006871</v>
      </c>
      <c r="Q474" s="67">
        <f t="shared" si="463"/>
        <v>2031.708109034588</v>
      </c>
      <c r="R474" s="117">
        <f>FORECAST(C474,$I$10:$O$10,$I$5:$O$5)</f>
        <v>4.3010000000000002</v>
      </c>
    </row>
    <row r="475" spans="3:18" ht="15.75">
      <c r="C475" s="97">
        <f t="shared" si="464"/>
        <v>7</v>
      </c>
      <c r="D475" s="95" t="str">
        <f t="shared" si="436"/>
        <v>EM-70</v>
      </c>
      <c r="E475" s="42" t="s">
        <v>63</v>
      </c>
      <c r="F475" s="64">
        <f>MAX(TREND(CHOOSE({1;2},F$39,F$47),CHOOSE({1;2},$R$35,$R$43),$C475)*(1+$G$19),0)</f>
        <v>2141.7140495077347</v>
      </c>
      <c r="G475" s="65">
        <f>MAX(TREND(CHOOSE({1;2},G$39,G$47),CHOOSE({1;2},$R$35,$R$43),$C475)*(1+$G$19),0)</f>
        <v>2245.4005498846309</v>
      </c>
      <c r="H475" s="65">
        <f>MAX(TREND(CHOOSE({1;2},H$39,H$47),CHOOSE({1;2},$R$35,$R$43),$C475)*(1+$G$19),0)</f>
        <v>2247.8907090875587</v>
      </c>
      <c r="I475" s="65">
        <f>MAX(TREND(CHOOSE({1;2},I$39,I$47),CHOOSE({1;2},$R$35,$R$43),$C475)*(1+$G$19),0)</f>
        <v>2208.6108947641501</v>
      </c>
      <c r="J475" s="65">
        <f>MAX(TREND(CHOOSE({1;2},J$39,J$47),CHOOSE({1;2},$R$35,$R$43),$C475)*(1+$G$19),0)</f>
        <v>2148.5165687062795</v>
      </c>
      <c r="K475" s="65">
        <f>MAX(TREND(CHOOSE({1;2},K$39,K$47),CHOOSE({1;2},$R$35,$R$43),$C475)*(1+$G$19),0)</f>
        <v>2152.6693668764765</v>
      </c>
      <c r="L475" s="65">
        <f>MAX(TREND(CHOOSE({1;2},L$39,L$47),CHOOSE({1;2},$R$35,$R$43),$C475)*(1+$G$19),0)</f>
        <v>2043.4493239567532</v>
      </c>
      <c r="M475" s="65">
        <f>MAX(TREND(CHOOSE({1;2},M$39,M$47),CHOOSE({1;2},$R$35,$R$43),$C475)*(1+$G$19),0)</f>
        <v>2365.1880157969676</v>
      </c>
      <c r="N475" s="65">
        <f>MAX(TREND(CHOOSE({1;2},N$39,N$47),CHOOSE({1;2},$R$35,$R$43),$C475)*(1+$G$19),0)</f>
        <v>2567.5100156536614</v>
      </c>
      <c r="O475" s="66">
        <f t="shared" si="461"/>
        <v>2567.5100156536614</v>
      </c>
      <c r="P475" s="66">
        <f t="shared" si="462"/>
        <v>2567.5100156536614</v>
      </c>
      <c r="Q475" s="67">
        <f t="shared" si="463"/>
        <v>2141.7140495077347</v>
      </c>
      <c r="R475" s="117">
        <f>FORECAST(C475,$I$9:$O$9,$I$5:$O$5)</f>
        <v>4.5160499999999999</v>
      </c>
    </row>
    <row r="476" spans="3:18" ht="15.75">
      <c r="C476" s="98">
        <f t="shared" si="464"/>
        <v>7</v>
      </c>
      <c r="D476" s="96" t="str">
        <f t="shared" si="436"/>
        <v>TF-70</v>
      </c>
      <c r="E476" s="47" t="s">
        <v>65</v>
      </c>
      <c r="F476" s="104">
        <f>MAX(TREND(CHOOSE({1;2},F$62,F$32),CHOOSE({1;2},$Q$62,$R$32),$C476)*(1+$G$19),0)</f>
        <v>1028.559704889416</v>
      </c>
      <c r="G476" s="105">
        <f>F476</f>
        <v>1028.559704889416</v>
      </c>
      <c r="H476" s="105">
        <f t="shared" ref="H476:K476" si="465">G476</f>
        <v>1028.559704889416</v>
      </c>
      <c r="I476" s="105">
        <f t="shared" si="465"/>
        <v>1028.559704889416</v>
      </c>
      <c r="J476" s="105">
        <f t="shared" si="465"/>
        <v>1028.559704889416</v>
      </c>
      <c r="K476" s="105">
        <f t="shared" si="465"/>
        <v>1028.559704889416</v>
      </c>
      <c r="L476" s="105">
        <f t="shared" ref="L476" si="466">L$32</f>
        <v>0</v>
      </c>
      <c r="M476" s="105">
        <f>K476</f>
        <v>1028.559704889416</v>
      </c>
      <c r="N476" s="105">
        <f>M476</f>
        <v>1028.559704889416</v>
      </c>
      <c r="O476" s="106">
        <f t="shared" si="461"/>
        <v>1028.559704889416</v>
      </c>
      <c r="P476" s="106">
        <f t="shared" si="462"/>
        <v>1028.559704889416</v>
      </c>
      <c r="Q476" s="107">
        <f t="shared" si="463"/>
        <v>1028.559704889416</v>
      </c>
      <c r="R476" s="118">
        <f>FORECAST(C476,$I$11:$O$11,$I$5:$O$5)</f>
        <v>17.5</v>
      </c>
    </row>
    <row r="477" spans="3:18" ht="15.75">
      <c r="C477" s="93">
        <f>ROUND(C471+0.1,2)</f>
        <v>7.1</v>
      </c>
      <c r="D477" s="95" t="str">
        <f t="shared" si="436"/>
        <v>MT-71</v>
      </c>
      <c r="E477" s="42" t="s">
        <v>55</v>
      </c>
      <c r="F477" s="64">
        <f>MAX(TREND(CHOOSE({1;2},F$35,F$43),CHOOSE({1;2},$R$35,$R$43),$C477)*(1+$G$19),0)</f>
        <v>875.62736835477006</v>
      </c>
      <c r="G477" s="65">
        <f>MAX(TREND(CHOOSE({1;2},G$35,G$43),CHOOSE({1;2},$R$35,$R$43),$C477)*(1+$G$19),0)</f>
        <v>918.65528914367724</v>
      </c>
      <c r="H477" s="65">
        <f>MAX(TREND(CHOOSE({1;2},H$35,H$43),CHOOSE({1;2},$R$35,$R$43),$C477)*(1+$G$19),0)</f>
        <v>913.31534948043827</v>
      </c>
      <c r="I477" s="65">
        <f>MAX(TREND(CHOOSE({1;2},I$35,I$43),CHOOSE({1;2},$R$35,$R$43),$C477)*(1+$G$19),0)</f>
        <v>947.17876340658006</v>
      </c>
      <c r="J477" s="65">
        <f>MAX(TREND(CHOOSE({1;2},J$35,J$43),CHOOSE({1;2},$R$35,$R$43),$C477)*(1+$G$19),0)</f>
        <v>914.01294058447763</v>
      </c>
      <c r="K477" s="65">
        <f>MAX(TREND(CHOOSE({1;2},K$35,K$43),CHOOSE({1;2},$R$35,$R$43),$C477)*(1+$G$19),0)</f>
        <v>867.20417624334789</v>
      </c>
      <c r="L477" s="65">
        <f>MAX(TREND(CHOOSE({1;2},L$35,L$43),CHOOSE({1;2},$R$35,$R$43),$C477)*(1+$G$19),0)</f>
        <v>851.7927241186527</v>
      </c>
      <c r="M477" s="65">
        <f>MAX(TREND(CHOOSE({1;2},M$35,M$43),CHOOSE({1;2},$R$35,$R$43),$C477)*(1+$G$19),0)</f>
        <v>995.26519957830646</v>
      </c>
      <c r="N477" s="65">
        <f>MAX(TREND(CHOOSE({1;2},N$35,N$43),CHOOSE({1;2},$R$35,$R$43),$C477)*(1+$G$19),0)</f>
        <v>968.0005524477549</v>
      </c>
      <c r="O477" s="66">
        <f>N477</f>
        <v>968.0005524477549</v>
      </c>
      <c r="P477" s="66">
        <f>O477</f>
        <v>968.0005524477549</v>
      </c>
      <c r="Q477" s="67">
        <f>F477</f>
        <v>875.62736835477006</v>
      </c>
      <c r="R477" s="115">
        <f>FORECAST(C477,$I$7:$O$7,$I$5:$O$5)</f>
        <v>6.31</v>
      </c>
    </row>
    <row r="478" spans="3:18" ht="15.75">
      <c r="C478" s="97">
        <f>C477</f>
        <v>7.1</v>
      </c>
      <c r="D478" s="95" t="str">
        <f t="shared" si="436"/>
        <v>HT-71</v>
      </c>
      <c r="E478" s="42" t="s">
        <v>57</v>
      </c>
      <c r="F478" s="64">
        <f>MAX(TREND(CHOOSE({1;2},F$36,F$44),CHOOSE({1;2},$R$35,$R$43),$C478)*(1+$G$19),0)</f>
        <v>667.25722722308353</v>
      </c>
      <c r="G478" s="65">
        <f>MAX(TREND(CHOOSE({1;2},G$36,G$44),CHOOSE({1;2},$R$35,$R$43),$C478)*(1+$G$19),0)</f>
        <v>671.82677934085109</v>
      </c>
      <c r="H478" s="65">
        <f>MAX(TREND(CHOOSE({1;2},H$36,H$44),CHOOSE({1;2},$R$35,$R$43),$C478)*(1+$G$19),0)</f>
        <v>673.73188674897506</v>
      </c>
      <c r="I478" s="65">
        <f>MAX(TREND(CHOOSE({1;2},I$36,I$44),CHOOSE({1;2},$R$35,$R$43),$C478)*(1+$G$19),0)</f>
        <v>585.27208351445449</v>
      </c>
      <c r="J478" s="65">
        <f>MAX(TREND(CHOOSE({1;2},J$36,J$44),CHOOSE({1;2},$R$35,$R$43),$C478)*(1+$G$19),0)</f>
        <v>672.25032403049204</v>
      </c>
      <c r="K478" s="65">
        <f>MAX(TREND(CHOOSE({1;2},K$36,K$44),CHOOSE({1;2},$R$35,$R$43),$C478)*(1+$G$19),0)</f>
        <v>673.73188674897483</v>
      </c>
      <c r="L478" s="65">
        <f>MAX(TREND(CHOOSE({1;2},L$36,L$44),CHOOSE({1;2},$R$35,$R$43),$C478)*(1+$G$19),0)</f>
        <v>673.73188674897506</v>
      </c>
      <c r="M478" s="65">
        <f>MAX(TREND(CHOOSE({1;2},M$36,M$44),CHOOSE({1;2},$R$35,$R$43),$C478)*(1+$G$19),0)</f>
        <v>673.73188674897494</v>
      </c>
      <c r="N478" s="65">
        <f>MAX(TREND(CHOOSE({1;2},N$36,N$44),CHOOSE({1;2},$R$35,$R$43),$C478)*(1+$G$19),0)</f>
        <v>673.73188674897494</v>
      </c>
      <c r="O478" s="66">
        <f t="shared" ref="O478:O482" si="467">N478</f>
        <v>673.73188674897494</v>
      </c>
      <c r="P478" s="66">
        <f t="shared" ref="P478:P482" si="468">O478</f>
        <v>673.73188674897494</v>
      </c>
      <c r="Q478" s="67">
        <f t="shared" ref="Q478:Q482" si="469">F478</f>
        <v>667.25722722308353</v>
      </c>
      <c r="R478" s="117">
        <f>FORECAST(C478,$I$6:$O$6,$I$5:$O$5)</f>
        <v>5.048</v>
      </c>
    </row>
    <row r="479" spans="3:18" ht="15.75">
      <c r="C479" s="97">
        <f t="shared" ref="C479:C482" si="470">C478</f>
        <v>7.1</v>
      </c>
      <c r="D479" s="95" t="str">
        <f t="shared" si="436"/>
        <v>RH-71</v>
      </c>
      <c r="E479" s="42" t="s">
        <v>59</v>
      </c>
      <c r="F479" s="64">
        <f>MAX(TREND(CHOOSE({1;2},F$37,F$45),CHOOSE({1;2},$R$35,$R$43),$C479)*(1+$G$19),0)</f>
        <v>2220.8315592232275</v>
      </c>
      <c r="G479" s="65">
        <f>MAX(TREND(CHOOSE({1;2},G$37,G$45),CHOOSE({1;2},$R$35,$R$43),$C479)*(1+$G$19),0)</f>
        <v>1396.7781232306027</v>
      </c>
      <c r="H479" s="65">
        <f>MAX(TREND(CHOOSE({1;2},H$37,H$45),CHOOSE({1;2},$R$35,$R$43),$C479)*(1+$G$19),0)</f>
        <v>1375.4187030974419</v>
      </c>
      <c r="I479" s="65">
        <f>MAX(TREND(CHOOSE({1;2},I$37,I$45),CHOOSE({1;2},$R$35,$R$43),$C479)*(1+$G$19),0)</f>
        <v>1346.6918531340882</v>
      </c>
      <c r="J479" s="65">
        <f>MAX(TREND(CHOOSE({1;2},J$37,J$45),CHOOSE({1;2},$R$35,$R$43),$C479)*(1+$G$19),0)</f>
        <v>1356.538303075725</v>
      </c>
      <c r="K479" s="65">
        <f>MAX(TREND(CHOOSE({1;2},K$37,K$45),CHOOSE({1;2},$R$35,$R$43),$C479)*(1+$G$19),0)</f>
        <v>1352.5739551950528</v>
      </c>
      <c r="L479" s="65">
        <f>MAX(TREND(CHOOSE({1;2},L$37,L$45),CHOOSE({1;2},$R$35,$R$43),$C479)*(1+$G$19),0)</f>
        <v>1333.1818892892754</v>
      </c>
      <c r="M479" s="65">
        <f>MAX(TREND(CHOOSE({1;2},M$37,M$45),CHOOSE({1;2},$R$35,$R$43),$C479)*(1+$G$19),0)</f>
        <v>1333.1818892892754</v>
      </c>
      <c r="N479" s="65">
        <f>MAX(TREND(CHOOSE({1;2},N$37,N$45),CHOOSE({1;2},$R$35,$R$43),$C479)*(1+$G$19),0)</f>
        <v>1333.1818892892754</v>
      </c>
      <c r="O479" s="66">
        <f t="shared" si="467"/>
        <v>1333.1818892892754</v>
      </c>
      <c r="P479" s="66">
        <f t="shared" si="468"/>
        <v>1333.1818892892754</v>
      </c>
      <c r="Q479" s="67">
        <f t="shared" si="469"/>
        <v>2220.8315592232275</v>
      </c>
      <c r="R479" s="117">
        <f>FORECAST(C479,$I$8:$O$8,$I$5:$O$5)</f>
        <v>16.57866666666667</v>
      </c>
    </row>
    <row r="480" spans="3:18" ht="15.75">
      <c r="C480" s="97">
        <f t="shared" si="470"/>
        <v>7.1</v>
      </c>
      <c r="D480" s="95" t="str">
        <f t="shared" si="436"/>
        <v>LA-71</v>
      </c>
      <c r="E480" s="42" t="s">
        <v>61</v>
      </c>
      <c r="F480" s="64">
        <f>MAX(TREND(CHOOSE({1;2},F$38,F$46),CHOOSE({1;2},$R$35,$R$43),$C480)*(1+$G$19),0)</f>
        <v>2047.0853021857147</v>
      </c>
      <c r="G480" s="65">
        <f>MAX(TREND(CHOOSE({1;2},G$38,G$46),CHOOSE({1;2},$R$35,$R$43),$C480)*(1+$G$19),0)</f>
        <v>2055.7945798746709</v>
      </c>
      <c r="H480" s="65">
        <f>MAX(TREND(CHOOSE({1;2},H$38,H$46),CHOOSE({1;2},$R$35,$R$43),$C480)*(1+$G$19),0)</f>
        <v>2050.2308696491423</v>
      </c>
      <c r="I480" s="65">
        <f>MAX(TREND(CHOOSE({1;2},I$38,I$46),CHOOSE({1;2},$R$35,$R$43),$C480)*(1+$G$19),0)</f>
        <v>2045.3318924818634</v>
      </c>
      <c r="J480" s="65">
        <f>MAX(TREND(CHOOSE({1;2},J$38,J$46),CHOOSE({1;2},$R$35,$R$43),$C480)*(1+$G$19),0)</f>
        <v>2054.8874856581247</v>
      </c>
      <c r="K480" s="65">
        <f>MAX(TREND(CHOOSE({1;2},K$38,K$46),CHOOSE({1;2},$R$35,$R$43),$C480)*(1+$G$19),0)</f>
        <v>2060.8760386736963</v>
      </c>
      <c r="L480" s="65">
        <f>MAX(TREND(CHOOSE({1;2},L$38,L$46),CHOOSE({1;2},$R$35,$R$43),$C480)*(1+$G$19),0)</f>
        <v>2052.484403784636</v>
      </c>
      <c r="M480" s="65">
        <f>MAX(TREND(CHOOSE({1;2},M$38,M$46),CHOOSE({1;2},$R$35,$R$43),$C480)*(1+$G$19),0)</f>
        <v>2047.3619962167218</v>
      </c>
      <c r="N480" s="65">
        <f>MAX(TREND(CHOOSE({1;2},N$38,N$46),CHOOSE({1;2},$R$35,$R$43),$C480)*(1+$G$19),0)</f>
        <v>2085.9879766466988</v>
      </c>
      <c r="O480" s="66">
        <f t="shared" si="467"/>
        <v>2085.9879766466988</v>
      </c>
      <c r="P480" s="66">
        <f t="shared" si="468"/>
        <v>2085.9879766466988</v>
      </c>
      <c r="Q480" s="67">
        <f t="shared" si="469"/>
        <v>2047.0853021857147</v>
      </c>
      <c r="R480" s="117">
        <f>FORECAST(C480,$I$10:$O$10,$I$5:$O$5)</f>
        <v>4.3140333333333336</v>
      </c>
    </row>
    <row r="481" spans="3:18" ht="15.75">
      <c r="C481" s="97">
        <f t="shared" si="470"/>
        <v>7.1</v>
      </c>
      <c r="D481" s="95" t="str">
        <f t="shared" si="436"/>
        <v>EM-71</v>
      </c>
      <c r="E481" s="42" t="s">
        <v>63</v>
      </c>
      <c r="F481" s="64">
        <f>MAX(TREND(CHOOSE({1;2},F$39,F$47),CHOOSE({1;2},$R$35,$R$43),$C481)*(1+$G$19),0)</f>
        <v>2160.6522115737512</v>
      </c>
      <c r="G481" s="65">
        <f>MAX(TREND(CHOOSE({1;2},G$39,G$47),CHOOSE({1;2},$R$35,$R$43),$C481)*(1+$G$19),0)</f>
        <v>2268.4095714538762</v>
      </c>
      <c r="H481" s="65">
        <f>MAX(TREND(CHOOSE({1;2},H$39,H$47),CHOOSE({1;2},$R$35,$R$43),$C481)*(1+$G$19),0)</f>
        <v>2270.7903634196405</v>
      </c>
      <c r="I481" s="65">
        <f>MAX(TREND(CHOOSE({1;2},I$39,I$47),CHOOSE({1;2},$R$35,$R$43),$C481)*(1+$G$19),0)</f>
        <v>2229.8636069751515</v>
      </c>
      <c r="J481" s="65">
        <f>MAX(TREND(CHOOSE({1;2},J$39,J$47),CHOOSE({1;2},$R$35,$R$43),$C481)*(1+$G$19),0)</f>
        <v>2169.2520355601891</v>
      </c>
      <c r="K481" s="65">
        <f>MAX(TREND(CHOOSE({1;2},K$39,K$47),CHOOSE({1;2},$R$35,$R$43),$C481)*(1+$G$19),0)</f>
        <v>2172.8624696555826</v>
      </c>
      <c r="L481" s="65">
        <f>MAX(TREND(CHOOSE({1;2},L$39,L$47),CHOOSE({1;2},$R$35,$R$43),$C481)*(1+$G$19),0)</f>
        <v>2061.4523218686813</v>
      </c>
      <c r="M481" s="65">
        <f>MAX(TREND(CHOOSE({1;2},M$39,M$47),CHOOSE({1;2},$R$35,$R$43),$C481)*(1+$G$19),0)</f>
        <v>2392.8747524158866</v>
      </c>
      <c r="N481" s="65">
        <f>MAX(TREND(CHOOSE({1;2},N$39,N$47),CHOOSE({1;2},$R$35,$R$43),$C481)*(1+$G$19),0)</f>
        <v>2598.078451119698</v>
      </c>
      <c r="O481" s="66">
        <f t="shared" si="467"/>
        <v>2598.078451119698</v>
      </c>
      <c r="P481" s="66">
        <f t="shared" si="468"/>
        <v>2598.078451119698</v>
      </c>
      <c r="Q481" s="67">
        <f t="shared" si="469"/>
        <v>2160.6522115737512</v>
      </c>
      <c r="R481" s="117">
        <f>FORECAST(C481,$I$9:$O$9,$I$5:$O$5)</f>
        <v>4.5297349999999996</v>
      </c>
    </row>
    <row r="482" spans="3:18" ht="15.75">
      <c r="C482" s="98">
        <f t="shared" si="470"/>
        <v>7.1</v>
      </c>
      <c r="D482" s="96" t="str">
        <f t="shared" si="436"/>
        <v>TF-71</v>
      </c>
      <c r="E482" s="47" t="s">
        <v>65</v>
      </c>
      <c r="F482" s="104">
        <f>MAX(TREND(CHOOSE({1;2},F$62,F$32),CHOOSE({1;2},$Q$62,$R$32),$C482)*(1+$G$19),0)</f>
        <v>1043.2534149592648</v>
      </c>
      <c r="G482" s="105">
        <f>F482</f>
        <v>1043.2534149592648</v>
      </c>
      <c r="H482" s="105">
        <f t="shared" ref="H482:K482" si="471">G482</f>
        <v>1043.2534149592648</v>
      </c>
      <c r="I482" s="105">
        <f t="shared" si="471"/>
        <v>1043.2534149592648</v>
      </c>
      <c r="J482" s="105">
        <f t="shared" si="471"/>
        <v>1043.2534149592648</v>
      </c>
      <c r="K482" s="105">
        <f t="shared" si="471"/>
        <v>1043.2534149592648</v>
      </c>
      <c r="L482" s="105">
        <f t="shared" ref="L482" si="472">L$32</f>
        <v>0</v>
      </c>
      <c r="M482" s="105">
        <f>K482</f>
        <v>1043.2534149592648</v>
      </c>
      <c r="N482" s="105">
        <f>M482</f>
        <v>1043.2534149592648</v>
      </c>
      <c r="O482" s="106">
        <f t="shared" si="467"/>
        <v>1043.2534149592648</v>
      </c>
      <c r="P482" s="106">
        <f t="shared" si="468"/>
        <v>1043.2534149592648</v>
      </c>
      <c r="Q482" s="107">
        <f t="shared" si="469"/>
        <v>1043.2534149592648</v>
      </c>
      <c r="R482" s="118">
        <f>FORECAST(C482,$I$11:$O$11,$I$5:$O$5)</f>
        <v>17.583333333333332</v>
      </c>
    </row>
    <row r="483" spans="3:18" ht="15.75">
      <c r="C483" s="93">
        <f>ROUND(C477+0.1,2)</f>
        <v>7.2</v>
      </c>
      <c r="D483" s="95" t="str">
        <f t="shared" si="436"/>
        <v>MT-72</v>
      </c>
      <c r="E483" s="42" t="s">
        <v>55</v>
      </c>
      <c r="F483" s="64">
        <f>MAX(TREND(CHOOSE({1;2},F$35,F$43),CHOOSE({1;2},$R$35,$R$43),$C483)*(1+$G$19),0)</f>
        <v>884.95444595913307</v>
      </c>
      <c r="G483" s="65">
        <f>MAX(TREND(CHOOSE({1;2},G$35,G$43),CHOOSE({1;2},$R$35,$R$43),$C483)*(1+$G$19),0)</f>
        <v>929.22992600327996</v>
      </c>
      <c r="H483" s="65">
        <f>MAX(TREND(CHOOSE({1;2},H$35,H$43),CHOOSE({1;2},$R$35,$R$43),$C483)*(1+$G$19),0)</f>
        <v>923.65143397544989</v>
      </c>
      <c r="I483" s="65">
        <f>MAX(TREND(CHOOSE({1;2},I$35,I$43),CHOOSE({1;2},$R$35,$R$43),$C483)*(1+$G$19),0)</f>
        <v>958.50097040037474</v>
      </c>
      <c r="J483" s="65">
        <f>MAX(TREND(CHOOSE({1;2},J$35,J$43),CHOOSE({1;2},$R$35,$R$43),$C483)*(1+$G$19),0)</f>
        <v>924.63849632057713</v>
      </c>
      <c r="K483" s="65">
        <f>MAX(TREND(CHOOSE({1;2},K$35,K$43),CHOOSE({1;2},$R$35,$R$43),$C483)*(1+$G$19),0)</f>
        <v>876.81352826220598</v>
      </c>
      <c r="L483" s="65">
        <f>MAX(TREND(CHOOSE({1;2},L$35,L$43),CHOOSE({1;2},$R$35,$R$43),$C483)*(1+$G$19),0)</f>
        <v>861.06003519768433</v>
      </c>
      <c r="M483" s="65">
        <f>MAX(TREND(CHOOSE({1;2},M$35,M$43),CHOOSE({1;2},$R$35,$R$43),$C483)*(1+$G$19),0)</f>
        <v>1007.5565861021439</v>
      </c>
      <c r="N483" s="65">
        <f>MAX(TREND(CHOOSE({1;2},N$35,N$43),CHOOSE({1;2},$R$35,$R$43),$C483)*(1+$G$19),0)</f>
        <v>979.74880955214292</v>
      </c>
      <c r="O483" s="66">
        <f>N483</f>
        <v>979.74880955214292</v>
      </c>
      <c r="P483" s="66">
        <f>O483</f>
        <v>979.74880955214292</v>
      </c>
      <c r="Q483" s="67">
        <f>F483</f>
        <v>884.95444595913307</v>
      </c>
      <c r="R483" s="115">
        <f>FORECAST(C483,$I$7:$O$7,$I$5:$O$5)</f>
        <v>6.32</v>
      </c>
    </row>
    <row r="484" spans="3:18" ht="15.75">
      <c r="C484" s="97">
        <f>C483</f>
        <v>7.2</v>
      </c>
      <c r="D484" s="95" t="str">
        <f t="shared" si="436"/>
        <v>HT-72</v>
      </c>
      <c r="E484" s="42" t="s">
        <v>57</v>
      </c>
      <c r="F484" s="64">
        <f>MAX(TREND(CHOOSE({1;2},F$36,F$44),CHOOSE({1;2},$R$35,$R$43),$C484)*(1+$G$19),0)</f>
        <v>673.46173659023009</v>
      </c>
      <c r="G484" s="65">
        <f>MAX(TREND(CHOOSE({1;2},G$36,G$44),CHOOSE({1;2},$R$35,$R$43),$C484)*(1+$G$19),0)</f>
        <v>678.158220711269</v>
      </c>
      <c r="H484" s="65">
        <f>MAX(TREND(CHOOSE({1;2},H$36,H$44),CHOOSE({1;2},$R$35,$R$43),$C484)*(1+$G$19),0)</f>
        <v>680.11624776961844</v>
      </c>
      <c r="I484" s="65">
        <f>MAX(TREND(CHOOSE({1;2},I$36,I$44),CHOOSE({1;2},$R$35,$R$43),$C484)*(1+$G$19),0)</f>
        <v>589.19922777858346</v>
      </c>
      <c r="J484" s="65">
        <f>MAX(TREND(CHOOSE({1;2},J$36,J$44),CHOOSE({1;2},$R$35,$R$43),$C484)*(1+$G$19),0)</f>
        <v>678.59353053117786</v>
      </c>
      <c r="K484" s="65">
        <f>MAX(TREND(CHOOSE({1;2},K$36,K$44),CHOOSE({1;2},$R$35,$R$43),$C484)*(1+$G$19),0)</f>
        <v>680.11624776961844</v>
      </c>
      <c r="L484" s="65">
        <f>MAX(TREND(CHOOSE({1;2},L$36,L$44),CHOOSE({1;2},$R$35,$R$43),$C484)*(1+$G$19),0)</f>
        <v>680.11624776961867</v>
      </c>
      <c r="M484" s="65">
        <f>MAX(TREND(CHOOSE({1;2},M$36,M$44),CHOOSE({1;2},$R$35,$R$43),$C484)*(1+$G$19),0)</f>
        <v>680.11624776961844</v>
      </c>
      <c r="N484" s="65">
        <f>MAX(TREND(CHOOSE({1;2},N$36,N$44),CHOOSE({1;2},$R$35,$R$43),$C484)*(1+$G$19),0)</f>
        <v>680.11624776961844</v>
      </c>
      <c r="O484" s="66">
        <f t="shared" ref="O484:O488" si="473">N484</f>
        <v>680.11624776961844</v>
      </c>
      <c r="P484" s="66">
        <f t="shared" ref="P484:P488" si="474">O484</f>
        <v>680.11624776961844</v>
      </c>
      <c r="Q484" s="67">
        <f t="shared" ref="Q484:Q488" si="475">F484</f>
        <v>673.46173659023009</v>
      </c>
      <c r="R484" s="117">
        <f>FORECAST(C484,$I$6:$O$6,$I$5:$O$5)</f>
        <v>5.056</v>
      </c>
    </row>
    <row r="485" spans="3:18" ht="15.75">
      <c r="C485" s="97">
        <f t="shared" ref="C485:C488" si="476">C484</f>
        <v>7.2</v>
      </c>
      <c r="D485" s="95" t="str">
        <f t="shared" si="436"/>
        <v>RH-72</v>
      </c>
      <c r="E485" s="42" t="s">
        <v>59</v>
      </c>
      <c r="F485" s="64">
        <f>MAX(TREND(CHOOSE({1;2},F$37,F$45),CHOOSE({1;2},$R$35,$R$43),$C485)*(1+$G$19),0)</f>
        <v>2282.5213247572069</v>
      </c>
      <c r="G485" s="65">
        <f>MAX(TREND(CHOOSE({1;2},G$37,G$45),CHOOSE({1;2},$R$35,$R$43),$C485)*(1+$G$19),0)</f>
        <v>1435.577515542564</v>
      </c>
      <c r="H485" s="65">
        <f>MAX(TREND(CHOOSE({1;2},H$37,H$45),CHOOSE({1;2},$R$35,$R$43),$C485)*(1+$G$19),0)</f>
        <v>1413.624778183482</v>
      </c>
      <c r="I485" s="65">
        <f>MAX(TREND(CHOOSE({1;2},I$37,I$45),CHOOSE({1;2},$R$35,$R$43),$C485)*(1+$G$19),0)</f>
        <v>1384.0999601655908</v>
      </c>
      <c r="J485" s="65">
        <f>MAX(TREND(CHOOSE({1;2},J$37,J$45),CHOOSE({1;2},$R$35,$R$43),$C485)*(1+$G$19),0)</f>
        <v>1394.2199226056064</v>
      </c>
      <c r="K485" s="65">
        <f>MAX(TREND(CHOOSE({1;2},K$37,K$45),CHOOSE({1;2},$R$35,$R$43),$C485)*(1+$G$19),0)</f>
        <v>1390.1454539504714</v>
      </c>
      <c r="L485" s="65">
        <f>MAX(TREND(CHOOSE({1;2},L$37,L$45),CHOOSE({1;2},$R$35,$R$43),$C485)*(1+$G$19),0)</f>
        <v>1370.214719547311</v>
      </c>
      <c r="M485" s="65">
        <f>MAX(TREND(CHOOSE({1;2},M$37,M$45),CHOOSE({1;2},$R$35,$R$43),$C485)*(1+$G$19),0)</f>
        <v>1370.214719547311</v>
      </c>
      <c r="N485" s="65">
        <f>MAX(TREND(CHOOSE({1;2},N$37,N$45),CHOOSE({1;2},$R$35,$R$43),$C485)*(1+$G$19),0)</f>
        <v>1370.214719547311</v>
      </c>
      <c r="O485" s="66">
        <f t="shared" si="473"/>
        <v>1370.214719547311</v>
      </c>
      <c r="P485" s="66">
        <f t="shared" si="474"/>
        <v>1370.214719547311</v>
      </c>
      <c r="Q485" s="67">
        <f t="shared" si="475"/>
        <v>2282.5213247572069</v>
      </c>
      <c r="R485" s="117">
        <f>FORECAST(C485,$I$8:$O$8,$I$5:$O$5)</f>
        <v>16.597333333333335</v>
      </c>
    </row>
    <row r="486" spans="3:18" ht="15.75">
      <c r="C486" s="97">
        <f t="shared" si="476"/>
        <v>7.2</v>
      </c>
      <c r="D486" s="95" t="str">
        <f t="shared" si="436"/>
        <v>LA-72</v>
      </c>
      <c r="E486" s="42" t="s">
        <v>61</v>
      </c>
      <c r="F486" s="64">
        <f>MAX(TREND(CHOOSE({1;2},F$38,F$46),CHOOSE({1;2},$R$35,$R$43),$C486)*(1+$G$19),0)</f>
        <v>2062.4624953368411</v>
      </c>
      <c r="G486" s="65">
        <f>MAX(TREND(CHOOSE({1;2},G$38,G$46),CHOOSE({1;2},$R$35,$R$43),$C486)*(1+$G$19),0)</f>
        <v>2071.1972185528311</v>
      </c>
      <c r="H486" s="65">
        <f>MAX(TREND(CHOOSE({1;2},H$38,H$46),CHOOSE({1;2},$R$35,$R$43),$C486)*(1+$G$19),0)</f>
        <v>2065.617492942999</v>
      </c>
      <c r="I486" s="65">
        <f>MAX(TREND(CHOOSE({1;2},I$38,I$46),CHOOSE({1;2},$R$35,$R$43),$C486)*(1+$G$19),0)</f>
        <v>2060.7037118563594</v>
      </c>
      <c r="J486" s="65">
        <f>MAX(TREND(CHOOSE({1;2},J$38,J$46),CHOOSE({1;2},$R$35,$R$43),$C486)*(1+$G$19),0)</f>
        <v>2070.287571315494</v>
      </c>
      <c r="K486" s="65">
        <f>MAX(TREND(CHOOSE({1;2},K$38,K$46),CHOOSE({1;2},$R$35,$R$43),$C486)*(1+$G$19),0)</f>
        <v>2076.2925587236491</v>
      </c>
      <c r="L486" s="65">
        <f>MAX(TREND(CHOOSE({1;2},L$38,L$46),CHOOSE({1;2},$R$35,$R$43),$C486)*(1+$G$19),0)</f>
        <v>2067.8776164561391</v>
      </c>
      <c r="M486" s="65">
        <f>MAX(TREND(CHOOSE({1;2},M$38,M$46),CHOOSE({1;2},$R$35,$R$43),$C486)*(1+$G$19),0)</f>
        <v>2062.740029713334</v>
      </c>
      <c r="N486" s="65">
        <f>MAX(TREND(CHOOSE({1;2},N$38,N$46),CHOOSE({1;2},$R$35,$R$43),$C486)*(1+$G$19),0)</f>
        <v>2101.462479992711</v>
      </c>
      <c r="O486" s="66">
        <f t="shared" si="473"/>
        <v>2101.462479992711</v>
      </c>
      <c r="P486" s="66">
        <f t="shared" si="474"/>
        <v>2101.462479992711</v>
      </c>
      <c r="Q486" s="67">
        <f t="shared" si="475"/>
        <v>2062.4624953368411</v>
      </c>
      <c r="R486" s="117">
        <f>FORECAST(C486,$I$10:$O$10,$I$5:$O$5)</f>
        <v>4.3270666666666671</v>
      </c>
    </row>
    <row r="487" spans="3:18" ht="15.75">
      <c r="C487" s="97">
        <f t="shared" si="476"/>
        <v>7.2</v>
      </c>
      <c r="D487" s="95" t="str">
        <f t="shared" si="436"/>
        <v>EM-72</v>
      </c>
      <c r="E487" s="42" t="s">
        <v>63</v>
      </c>
      <c r="F487" s="64">
        <f>MAX(TREND(CHOOSE({1;2},F$39,F$47),CHOOSE({1;2},$R$35,$R$43),$C487)*(1+$G$19),0)</f>
        <v>2179.5903736397672</v>
      </c>
      <c r="G487" s="65">
        <f>MAX(TREND(CHOOSE({1;2},G$39,G$47),CHOOSE({1;2},$R$35,$R$43),$C487)*(1+$G$19),0)</f>
        <v>2291.4185930231215</v>
      </c>
      <c r="H487" s="65">
        <f>MAX(TREND(CHOOSE({1;2},H$39,H$47),CHOOSE({1;2},$R$35,$R$43),$C487)*(1+$G$19),0)</f>
        <v>2293.6900177517227</v>
      </c>
      <c r="I487" s="65">
        <f>MAX(TREND(CHOOSE({1;2},I$39,I$47),CHOOSE({1;2},$R$35,$R$43),$C487)*(1+$G$19),0)</f>
        <v>2251.1163191861529</v>
      </c>
      <c r="J487" s="65">
        <f>MAX(TREND(CHOOSE({1;2},J$39,J$47),CHOOSE({1;2},$R$35,$R$43),$C487)*(1+$G$19),0)</f>
        <v>2189.9875024140988</v>
      </c>
      <c r="K487" s="65">
        <f>MAX(TREND(CHOOSE({1;2},K$39,K$47),CHOOSE({1;2},$R$35,$R$43),$C487)*(1+$G$19),0)</f>
        <v>2193.0555724346896</v>
      </c>
      <c r="L487" s="65">
        <f>MAX(TREND(CHOOSE({1;2},L$39,L$47),CHOOSE({1;2},$R$35,$R$43),$C487)*(1+$G$19),0)</f>
        <v>2079.4553197806104</v>
      </c>
      <c r="M487" s="65">
        <f>MAX(TREND(CHOOSE({1;2},M$39,M$47),CHOOSE({1;2},$R$35,$R$43),$C487)*(1+$G$19),0)</f>
        <v>2420.5614890348056</v>
      </c>
      <c r="N487" s="65">
        <f>MAX(TREND(CHOOSE({1;2},N$39,N$47),CHOOSE({1;2},$R$35,$R$43),$C487)*(1+$G$19),0)</f>
        <v>2628.646886585735</v>
      </c>
      <c r="O487" s="66">
        <f t="shared" si="473"/>
        <v>2628.646886585735</v>
      </c>
      <c r="P487" s="66">
        <f t="shared" si="474"/>
        <v>2628.646886585735</v>
      </c>
      <c r="Q487" s="67">
        <f t="shared" si="475"/>
        <v>2179.5903736397672</v>
      </c>
      <c r="R487" s="117">
        <f>FORECAST(C487,$I$9:$O$9,$I$5:$O$5)</f>
        <v>4.5434200000000002</v>
      </c>
    </row>
    <row r="488" spans="3:18" ht="15.75">
      <c r="C488" s="98">
        <f t="shared" si="476"/>
        <v>7.2</v>
      </c>
      <c r="D488" s="96" t="str">
        <f t="shared" si="436"/>
        <v>TF-72</v>
      </c>
      <c r="E488" s="47" t="s">
        <v>65</v>
      </c>
      <c r="F488" s="104">
        <f>MAX(TREND(CHOOSE({1;2},F$62,F$32),CHOOSE({1;2},$Q$62,$R$32),$C488)*(1+$G$19),0)</f>
        <v>1057.9471250291137</v>
      </c>
      <c r="G488" s="105">
        <f>F488</f>
        <v>1057.9471250291137</v>
      </c>
      <c r="H488" s="105">
        <f t="shared" ref="H488:K488" si="477">G488</f>
        <v>1057.9471250291137</v>
      </c>
      <c r="I488" s="105">
        <f t="shared" si="477"/>
        <v>1057.9471250291137</v>
      </c>
      <c r="J488" s="105">
        <f t="shared" si="477"/>
        <v>1057.9471250291137</v>
      </c>
      <c r="K488" s="105">
        <f t="shared" si="477"/>
        <v>1057.9471250291137</v>
      </c>
      <c r="L488" s="105">
        <f t="shared" ref="L488" si="478">L$32</f>
        <v>0</v>
      </c>
      <c r="M488" s="105">
        <f>K488</f>
        <v>1057.9471250291137</v>
      </c>
      <c r="N488" s="105">
        <f>M488</f>
        <v>1057.9471250291137</v>
      </c>
      <c r="O488" s="106">
        <f t="shared" si="473"/>
        <v>1057.9471250291137</v>
      </c>
      <c r="P488" s="106">
        <f t="shared" si="474"/>
        <v>1057.9471250291137</v>
      </c>
      <c r="Q488" s="107">
        <f t="shared" si="475"/>
        <v>1057.9471250291137</v>
      </c>
      <c r="R488" s="118">
        <f>FORECAST(C488,$I$11:$O$11,$I$5:$O$5)</f>
        <v>17.666666666666664</v>
      </c>
    </row>
    <row r="489" spans="3:18" ht="15.75">
      <c r="C489" s="93">
        <f>ROUND(C483+0.1,2)</f>
        <v>7.3</v>
      </c>
      <c r="D489" s="95" t="str">
        <f t="shared" si="436"/>
        <v>MT-73</v>
      </c>
      <c r="E489" s="42" t="s">
        <v>55</v>
      </c>
      <c r="F489" s="64">
        <f>MAX(TREND(CHOOSE({1;2},F$35,F$43),CHOOSE({1;2},$R$35,$R$43),$C489)*(1+$G$19),0)</f>
        <v>894.28152356349574</v>
      </c>
      <c r="G489" s="65">
        <f>MAX(TREND(CHOOSE({1;2},G$35,G$43),CHOOSE({1;2},$R$35,$R$43),$C489)*(1+$G$19),0)</f>
        <v>939.80456286288268</v>
      </c>
      <c r="H489" s="65">
        <f>MAX(TREND(CHOOSE({1;2},H$35,H$43),CHOOSE({1;2},$R$35,$R$43),$C489)*(1+$G$19),0)</f>
        <v>933.98751847046117</v>
      </c>
      <c r="I489" s="65">
        <f>MAX(TREND(CHOOSE({1;2},I$35,I$43),CHOOSE({1;2},$R$35,$R$43),$C489)*(1+$G$19),0)</f>
        <v>969.82317739416919</v>
      </c>
      <c r="J489" s="65">
        <f>MAX(TREND(CHOOSE({1;2},J$35,J$43),CHOOSE({1;2},$R$35,$R$43),$C489)*(1+$G$19),0)</f>
        <v>935.26405205667675</v>
      </c>
      <c r="K489" s="65">
        <f>MAX(TREND(CHOOSE({1;2},K$35,K$43),CHOOSE({1;2},$R$35,$R$43),$C489)*(1+$G$19),0)</f>
        <v>886.42288028106407</v>
      </c>
      <c r="L489" s="65">
        <f>MAX(TREND(CHOOSE({1;2},L$35,L$43),CHOOSE({1;2},$R$35,$R$43),$C489)*(1+$G$19),0)</f>
        <v>870.32734627671573</v>
      </c>
      <c r="M489" s="65">
        <f>MAX(TREND(CHOOSE({1;2},M$35,M$43),CHOOSE({1;2},$R$35,$R$43),$C489)*(1+$G$19),0)</f>
        <v>1019.8479726259811</v>
      </c>
      <c r="N489" s="65">
        <f>MAX(TREND(CHOOSE({1;2},N$35,N$43),CHOOSE({1;2},$R$35,$R$43),$C489)*(1+$G$19),0)</f>
        <v>991.49706665653082</v>
      </c>
      <c r="O489" s="66">
        <f>N489</f>
        <v>991.49706665653082</v>
      </c>
      <c r="P489" s="66">
        <f>O489</f>
        <v>991.49706665653082</v>
      </c>
      <c r="Q489" s="67">
        <f>F489</f>
        <v>894.28152356349574</v>
      </c>
      <c r="R489" s="115">
        <f>FORECAST(C489,$I$7:$O$7,$I$5:$O$5)</f>
        <v>6.33</v>
      </c>
    </row>
    <row r="490" spans="3:18" ht="15.75">
      <c r="C490" s="97">
        <f>C489</f>
        <v>7.3</v>
      </c>
      <c r="D490" s="95" t="str">
        <f t="shared" si="436"/>
        <v>HT-73</v>
      </c>
      <c r="E490" s="42" t="s">
        <v>57</v>
      </c>
      <c r="F490" s="64">
        <f>MAX(TREND(CHOOSE({1;2},F$36,F$44),CHOOSE({1;2},$R$35,$R$43),$C490)*(1+$G$19),0)</f>
        <v>679.66624595737642</v>
      </c>
      <c r="G490" s="65">
        <f>MAX(TREND(CHOOSE({1;2},G$36,G$44),CHOOSE({1;2},$R$35,$R$43),$C490)*(1+$G$19),0)</f>
        <v>684.48966208168679</v>
      </c>
      <c r="H490" s="65">
        <f>MAX(TREND(CHOOSE({1;2},H$36,H$44),CHOOSE({1;2},$R$35,$R$43),$C490)*(1+$G$19),0)</f>
        <v>686.50060879026194</v>
      </c>
      <c r="I490" s="65">
        <f>MAX(TREND(CHOOSE({1;2},I$36,I$44),CHOOSE({1;2},$R$35,$R$43),$C490)*(1+$G$19),0)</f>
        <v>593.12637204271243</v>
      </c>
      <c r="J490" s="65">
        <f>MAX(TREND(CHOOSE({1;2},J$36,J$44),CHOOSE({1;2},$R$35,$R$43),$C490)*(1+$G$19),0)</f>
        <v>684.93673703186334</v>
      </c>
      <c r="K490" s="65">
        <f>MAX(TREND(CHOOSE({1;2},K$36,K$44),CHOOSE({1;2},$R$35,$R$43),$C490)*(1+$G$19),0)</f>
        <v>686.50060879026171</v>
      </c>
      <c r="L490" s="65">
        <f>MAX(TREND(CHOOSE({1;2},L$36,L$44),CHOOSE({1;2},$R$35,$R$43),$C490)*(1+$G$19),0)</f>
        <v>686.50060879026205</v>
      </c>
      <c r="M490" s="65">
        <f>MAX(TREND(CHOOSE({1;2},M$36,M$44),CHOOSE({1;2},$R$35,$R$43),$C490)*(1+$G$19),0)</f>
        <v>686.50060879026171</v>
      </c>
      <c r="N490" s="65">
        <f>MAX(TREND(CHOOSE({1;2},N$36,N$44),CHOOSE({1;2},$R$35,$R$43),$C490)*(1+$G$19),0)</f>
        <v>686.50060879026194</v>
      </c>
      <c r="O490" s="66">
        <f t="shared" ref="O490:O494" si="479">N490</f>
        <v>686.50060879026194</v>
      </c>
      <c r="P490" s="66">
        <f t="shared" ref="P490:P494" si="480">O490</f>
        <v>686.50060879026194</v>
      </c>
      <c r="Q490" s="67">
        <f t="shared" ref="Q490:Q494" si="481">F490</f>
        <v>679.66624595737642</v>
      </c>
      <c r="R490" s="117">
        <f>FORECAST(C490,$I$6:$O$6,$I$5:$O$5)</f>
        <v>5.0640000000000001</v>
      </c>
    </row>
    <row r="491" spans="3:18" ht="15.75">
      <c r="C491" s="97">
        <f t="shared" ref="C491:C494" si="482">C490</f>
        <v>7.3</v>
      </c>
      <c r="D491" s="95" t="str">
        <f t="shared" si="436"/>
        <v>RH-73</v>
      </c>
      <c r="E491" s="42" t="s">
        <v>59</v>
      </c>
      <c r="F491" s="64">
        <f>MAX(TREND(CHOOSE({1;2},F$37,F$45),CHOOSE({1;2},$R$35,$R$43),$C491)*(1+$G$19),0)</f>
        <v>2344.211090291185</v>
      </c>
      <c r="G491" s="65">
        <f>MAX(TREND(CHOOSE({1;2},G$37,G$45),CHOOSE({1;2},$R$35,$R$43),$C491)*(1+$G$19),0)</f>
        <v>1474.3769078545249</v>
      </c>
      <c r="H491" s="65">
        <f>MAX(TREND(CHOOSE({1;2},H$37,H$45),CHOOSE({1;2},$R$35,$R$43),$C491)*(1+$G$19),0)</f>
        <v>1451.8308532695221</v>
      </c>
      <c r="I491" s="65">
        <f>MAX(TREND(CHOOSE({1;2},I$37,I$45),CHOOSE({1;2},$R$35,$R$43),$C491)*(1+$G$19),0)</f>
        <v>1421.5080671970934</v>
      </c>
      <c r="J491" s="65">
        <f>MAX(TREND(CHOOSE({1;2},J$37,J$45),CHOOSE({1;2},$R$35,$R$43),$C491)*(1+$G$19),0)</f>
        <v>1431.9015421354875</v>
      </c>
      <c r="K491" s="65">
        <f>MAX(TREND(CHOOSE({1;2},K$37,K$45),CHOOSE({1;2},$R$35,$R$43),$C491)*(1+$G$19),0)</f>
        <v>1427.7169527058891</v>
      </c>
      <c r="L491" s="65">
        <f>MAX(TREND(CHOOSE({1;2},L$37,L$45),CHOOSE({1;2},$R$35,$R$43),$C491)*(1+$G$19),0)</f>
        <v>1407.2475498053466</v>
      </c>
      <c r="M491" s="65">
        <f>MAX(TREND(CHOOSE({1;2},M$37,M$45),CHOOSE({1;2},$R$35,$R$43),$C491)*(1+$G$19),0)</f>
        <v>1407.2475498053466</v>
      </c>
      <c r="N491" s="65">
        <f>MAX(TREND(CHOOSE({1;2},N$37,N$45),CHOOSE({1;2},$R$35,$R$43),$C491)*(1+$G$19),0)</f>
        <v>1407.2475498053466</v>
      </c>
      <c r="O491" s="66">
        <f t="shared" si="479"/>
        <v>1407.2475498053466</v>
      </c>
      <c r="P491" s="66">
        <f t="shared" si="480"/>
        <v>1407.2475498053466</v>
      </c>
      <c r="Q491" s="67">
        <f t="shared" si="481"/>
        <v>2344.211090291185</v>
      </c>
      <c r="R491" s="117">
        <f>FORECAST(C491,$I$8:$O$8,$I$5:$O$5)</f>
        <v>16.616000000000003</v>
      </c>
    </row>
    <row r="492" spans="3:18" ht="15.75">
      <c r="C492" s="97">
        <f t="shared" si="482"/>
        <v>7.3</v>
      </c>
      <c r="D492" s="95" t="str">
        <f t="shared" si="436"/>
        <v>LA-73</v>
      </c>
      <c r="E492" s="42" t="s">
        <v>61</v>
      </c>
      <c r="F492" s="64">
        <f>MAX(TREND(CHOOSE({1;2},F$38,F$46),CHOOSE({1;2},$R$35,$R$43),$C492)*(1+$G$19),0)</f>
        <v>2077.839688487968</v>
      </c>
      <c r="G492" s="65">
        <f>MAX(TREND(CHOOSE({1;2},G$38,G$46),CHOOSE({1;2},$R$35,$R$43),$C492)*(1+$G$19),0)</f>
        <v>2086.5998572309909</v>
      </c>
      <c r="H492" s="65">
        <f>MAX(TREND(CHOOSE({1;2},H$38,H$46),CHOOSE({1;2},$R$35,$R$43),$C492)*(1+$G$19),0)</f>
        <v>2081.0041162368552</v>
      </c>
      <c r="I492" s="65">
        <f>MAX(TREND(CHOOSE({1;2},I$38,I$46),CHOOSE({1;2},$R$35,$R$43),$C492)*(1+$G$19),0)</f>
        <v>2076.0755312308556</v>
      </c>
      <c r="J492" s="65">
        <f>MAX(TREND(CHOOSE({1;2},J$38,J$46),CHOOSE({1;2},$R$35,$R$43),$C492)*(1+$G$19),0)</f>
        <v>2085.6876569728634</v>
      </c>
      <c r="K492" s="65">
        <f>MAX(TREND(CHOOSE({1;2},K$38,K$46),CHOOSE({1;2},$R$35,$R$43),$C492)*(1+$G$19),0)</f>
        <v>2091.709078773602</v>
      </c>
      <c r="L492" s="65">
        <f>MAX(TREND(CHOOSE({1;2},L$38,L$46),CHOOSE({1;2},$R$35,$R$43),$C492)*(1+$G$19),0)</f>
        <v>2083.2708291276417</v>
      </c>
      <c r="M492" s="65">
        <f>MAX(TREND(CHOOSE({1;2},M$38,M$46),CHOOSE({1;2},$R$35,$R$43),$C492)*(1+$G$19),0)</f>
        <v>2078.1180632099458</v>
      </c>
      <c r="N492" s="65">
        <f>MAX(TREND(CHOOSE({1;2},N$38,N$46),CHOOSE({1;2},$R$35,$R$43),$C492)*(1+$G$19),0)</f>
        <v>2116.9369833387232</v>
      </c>
      <c r="O492" s="66">
        <f t="shared" si="479"/>
        <v>2116.9369833387232</v>
      </c>
      <c r="P492" s="66">
        <f t="shared" si="480"/>
        <v>2116.9369833387232</v>
      </c>
      <c r="Q492" s="67">
        <f t="shared" si="481"/>
        <v>2077.839688487968</v>
      </c>
      <c r="R492" s="117">
        <f>FORECAST(C492,$I$10:$O$10,$I$5:$O$5)</f>
        <v>4.3401000000000005</v>
      </c>
    </row>
    <row r="493" spans="3:18" ht="15.75">
      <c r="C493" s="97">
        <f t="shared" si="482"/>
        <v>7.3</v>
      </c>
      <c r="D493" s="95" t="str">
        <f t="shared" si="436"/>
        <v>EM-73</v>
      </c>
      <c r="E493" s="42" t="s">
        <v>63</v>
      </c>
      <c r="F493" s="64">
        <f>MAX(TREND(CHOOSE({1;2},F$39,F$47),CHOOSE({1;2},$R$35,$R$43),$C493)*(1+$G$19),0)</f>
        <v>2198.5285357057833</v>
      </c>
      <c r="G493" s="65">
        <f>MAX(TREND(CHOOSE({1;2},G$39,G$47),CHOOSE({1;2},$R$35,$R$43),$C493)*(1+$G$19),0)</f>
        <v>2314.4276145923664</v>
      </c>
      <c r="H493" s="65">
        <f>MAX(TREND(CHOOSE({1;2},H$39,H$47),CHOOSE({1;2},$R$35,$R$43),$C493)*(1+$G$19),0)</f>
        <v>2316.5896720838045</v>
      </c>
      <c r="I493" s="65">
        <f>MAX(TREND(CHOOSE({1;2},I$39,I$47),CHOOSE({1;2},$R$35,$R$43),$C493)*(1+$G$19),0)</f>
        <v>2272.3690313971538</v>
      </c>
      <c r="J493" s="65">
        <f>MAX(TREND(CHOOSE({1;2},J$39,J$47),CHOOSE({1;2},$R$35,$R$43),$C493)*(1+$G$19),0)</f>
        <v>2210.7229692680089</v>
      </c>
      <c r="K493" s="65">
        <f>MAX(TREND(CHOOSE({1;2},K$39,K$47),CHOOSE({1;2},$R$35,$R$43),$C493)*(1+$G$19),0)</f>
        <v>2213.2486752137957</v>
      </c>
      <c r="L493" s="65">
        <f>MAX(TREND(CHOOSE({1;2},L$39,L$47),CHOOSE({1;2},$R$35,$R$43),$C493)*(1+$G$19),0)</f>
        <v>2097.4583176925394</v>
      </c>
      <c r="M493" s="65">
        <f>MAX(TREND(CHOOSE({1;2},M$39,M$47),CHOOSE({1;2},$R$35,$R$43),$C493)*(1+$G$19),0)</f>
        <v>2448.2482256537241</v>
      </c>
      <c r="N493" s="65">
        <f>MAX(TREND(CHOOSE({1;2},N$39,N$47),CHOOSE({1;2},$R$35,$R$43),$C493)*(1+$G$19),0)</f>
        <v>2659.2153220517721</v>
      </c>
      <c r="O493" s="66">
        <f t="shared" si="479"/>
        <v>2659.2153220517721</v>
      </c>
      <c r="P493" s="66">
        <f t="shared" si="480"/>
        <v>2659.2153220517721</v>
      </c>
      <c r="Q493" s="67">
        <f t="shared" si="481"/>
        <v>2198.5285357057833</v>
      </c>
      <c r="R493" s="117">
        <f>FORECAST(C493,$I$9:$O$9,$I$5:$O$5)</f>
        <v>4.557105</v>
      </c>
    </row>
    <row r="494" spans="3:18" ht="15.75">
      <c r="C494" s="98">
        <f t="shared" si="482"/>
        <v>7.3</v>
      </c>
      <c r="D494" s="96" t="str">
        <f t="shared" si="436"/>
        <v>TF-73</v>
      </c>
      <c r="E494" s="47" t="s">
        <v>65</v>
      </c>
      <c r="F494" s="104">
        <f>MAX(TREND(CHOOSE({1;2},F$62,F$32),CHOOSE({1;2},$Q$62,$R$32),$C494)*(1+$G$19),0)</f>
        <v>1072.6408350989625</v>
      </c>
      <c r="G494" s="105">
        <f>F494</f>
        <v>1072.6408350989625</v>
      </c>
      <c r="H494" s="105">
        <f t="shared" ref="H494:K494" si="483">G494</f>
        <v>1072.6408350989625</v>
      </c>
      <c r="I494" s="105">
        <f t="shared" si="483"/>
        <v>1072.6408350989625</v>
      </c>
      <c r="J494" s="105">
        <f t="shared" si="483"/>
        <v>1072.6408350989625</v>
      </c>
      <c r="K494" s="105">
        <f t="shared" si="483"/>
        <v>1072.6408350989625</v>
      </c>
      <c r="L494" s="105">
        <f t="shared" ref="L494" si="484">L$32</f>
        <v>0</v>
      </c>
      <c r="M494" s="105">
        <f>K494</f>
        <v>1072.6408350989625</v>
      </c>
      <c r="N494" s="105">
        <f>M494</f>
        <v>1072.6408350989625</v>
      </c>
      <c r="O494" s="106">
        <f t="shared" si="479"/>
        <v>1072.6408350989625</v>
      </c>
      <c r="P494" s="106">
        <f t="shared" si="480"/>
        <v>1072.6408350989625</v>
      </c>
      <c r="Q494" s="107">
        <f t="shared" si="481"/>
        <v>1072.6408350989625</v>
      </c>
      <c r="R494" s="118">
        <f>FORECAST(C494,$I$11:$O$11,$I$5:$O$5)</f>
        <v>17.75</v>
      </c>
    </row>
    <row r="495" spans="3:18" ht="15.75">
      <c r="C495" s="93">
        <f>ROUND(C489+0.1,2)</f>
        <v>7.4</v>
      </c>
      <c r="D495" s="95" t="str">
        <f t="shared" si="436"/>
        <v>MT-74</v>
      </c>
      <c r="E495" s="42" t="s">
        <v>55</v>
      </c>
      <c r="F495" s="64">
        <f>MAX(TREND(CHOOSE({1;2},F$35,F$43),CHOOSE({1;2},$R$35,$R$43),$C495)*(1+$G$19),0)</f>
        <v>903.60860116785864</v>
      </c>
      <c r="G495" s="65">
        <f>MAX(TREND(CHOOSE({1;2},G$35,G$43),CHOOSE({1;2},$R$35,$R$43),$C495)*(1+$G$19),0)</f>
        <v>950.3791997224854</v>
      </c>
      <c r="H495" s="65">
        <f>MAX(TREND(CHOOSE({1;2},H$35,H$43),CHOOSE({1;2},$R$35,$R$43),$C495)*(1+$G$19),0)</f>
        <v>944.32360296547279</v>
      </c>
      <c r="I495" s="65">
        <f>MAX(TREND(CHOOSE({1;2},I$35,I$43),CHOOSE({1;2},$R$35,$R$43),$C495)*(1+$G$19),0)</f>
        <v>981.14538438796387</v>
      </c>
      <c r="J495" s="65">
        <f>MAX(TREND(CHOOSE({1;2},J$35,J$43),CHOOSE({1;2},$R$35,$R$43),$C495)*(1+$G$19),0)</f>
        <v>945.88960779277636</v>
      </c>
      <c r="K495" s="65">
        <f>MAX(TREND(CHOOSE({1;2},K$35,K$43),CHOOSE({1;2},$R$35,$R$43),$C495)*(1+$G$19),0)</f>
        <v>896.03223229992204</v>
      </c>
      <c r="L495" s="65">
        <f>MAX(TREND(CHOOSE({1;2},L$35,L$43),CHOOSE({1;2},$R$35,$R$43),$C495)*(1+$G$19),0)</f>
        <v>879.59465735574724</v>
      </c>
      <c r="M495" s="65">
        <f>MAX(TREND(CHOOSE({1;2},M$35,M$43),CHOOSE({1;2},$R$35,$R$43),$C495)*(1+$G$19),0)</f>
        <v>1032.1393591498186</v>
      </c>
      <c r="N495" s="65">
        <f>MAX(TREND(CHOOSE({1;2},N$35,N$43),CHOOSE({1;2},$R$35,$R$43),$C495)*(1+$G$19),0)</f>
        <v>1003.2453237609188</v>
      </c>
      <c r="O495" s="66">
        <f>N495</f>
        <v>1003.2453237609188</v>
      </c>
      <c r="P495" s="66">
        <f>O495</f>
        <v>1003.2453237609188</v>
      </c>
      <c r="Q495" s="67">
        <f>F495</f>
        <v>903.60860116785864</v>
      </c>
      <c r="R495" s="115">
        <f>FORECAST(C495,$I$7:$O$7,$I$5:$O$5)</f>
        <v>6.34</v>
      </c>
    </row>
    <row r="496" spans="3:18" ht="15.75">
      <c r="C496" s="97">
        <f>C495</f>
        <v>7.4</v>
      </c>
      <c r="D496" s="95" t="str">
        <f t="shared" si="436"/>
        <v>HT-74</v>
      </c>
      <c r="E496" s="42" t="s">
        <v>57</v>
      </c>
      <c r="F496" s="64">
        <f>MAX(TREND(CHOOSE({1;2},F$36,F$44),CHOOSE({1;2},$R$35,$R$43),$C496)*(1+$G$19),0)</f>
        <v>685.87075532452286</v>
      </c>
      <c r="G496" s="65">
        <f>MAX(TREND(CHOOSE({1;2},G$36,G$44),CHOOSE({1;2},$R$35,$R$43),$C496)*(1+$G$19),0)</f>
        <v>690.82110345210458</v>
      </c>
      <c r="H496" s="65">
        <f>MAX(TREND(CHOOSE({1;2},H$36,H$44),CHOOSE({1;2},$R$35,$R$43),$C496)*(1+$G$19),0)</f>
        <v>692.88496981090532</v>
      </c>
      <c r="I496" s="65">
        <f>MAX(TREND(CHOOSE({1;2},I$36,I$44),CHOOSE({1;2},$R$35,$R$43),$C496)*(1+$G$19),0)</f>
        <v>597.0535163068414</v>
      </c>
      <c r="J496" s="65">
        <f>MAX(TREND(CHOOSE({1;2},J$36,J$44),CHOOSE({1;2},$R$35,$R$43),$C496)*(1+$G$19),0)</f>
        <v>691.27994353254905</v>
      </c>
      <c r="K496" s="65">
        <f>MAX(TREND(CHOOSE({1;2},K$36,K$44),CHOOSE({1;2},$R$35,$R$43),$C496)*(1+$G$19),0)</f>
        <v>692.88496981090532</v>
      </c>
      <c r="L496" s="65">
        <f>MAX(TREND(CHOOSE({1;2},L$36,L$44),CHOOSE({1;2},$R$35,$R$43),$C496)*(1+$G$19),0)</f>
        <v>692.88496981090555</v>
      </c>
      <c r="M496" s="65">
        <f>MAX(TREND(CHOOSE({1;2},M$36,M$44),CHOOSE({1;2},$R$35,$R$43),$C496)*(1+$G$19),0)</f>
        <v>692.88496981090532</v>
      </c>
      <c r="N496" s="65">
        <f>MAX(TREND(CHOOSE({1;2},N$36,N$44),CHOOSE({1;2},$R$35,$R$43),$C496)*(1+$G$19),0)</f>
        <v>692.88496981090532</v>
      </c>
      <c r="O496" s="66">
        <f t="shared" ref="O496:O500" si="485">N496</f>
        <v>692.88496981090532</v>
      </c>
      <c r="P496" s="66">
        <f t="shared" ref="P496:P500" si="486">O496</f>
        <v>692.88496981090532</v>
      </c>
      <c r="Q496" s="67">
        <f t="shared" ref="Q496:Q500" si="487">F496</f>
        <v>685.87075532452286</v>
      </c>
      <c r="R496" s="117">
        <f>FORECAST(C496,$I$6:$O$6,$I$5:$O$5)</f>
        <v>5.0720000000000001</v>
      </c>
    </row>
    <row r="497" spans="3:18" ht="15.75">
      <c r="C497" s="97">
        <f t="shared" ref="C497:C500" si="488">C496</f>
        <v>7.4</v>
      </c>
      <c r="D497" s="95" t="str">
        <f t="shared" si="436"/>
        <v>RH-74</v>
      </c>
      <c r="E497" s="42" t="s">
        <v>59</v>
      </c>
      <c r="F497" s="64">
        <f>MAX(TREND(CHOOSE({1;2},F$37,F$45),CHOOSE({1;2},$R$35,$R$43),$C497)*(1+$G$19),0)</f>
        <v>2405.9008558251639</v>
      </c>
      <c r="G497" s="65">
        <f>MAX(TREND(CHOOSE({1;2},G$37,G$45),CHOOSE({1;2},$R$35,$R$43),$C497)*(1+$G$19),0)</f>
        <v>1513.1763001664867</v>
      </c>
      <c r="H497" s="65">
        <f>MAX(TREND(CHOOSE({1;2},H$37,H$45),CHOOSE({1;2},$R$35,$R$43),$C497)*(1+$G$19),0)</f>
        <v>1490.0369283555622</v>
      </c>
      <c r="I497" s="65">
        <f>MAX(TREND(CHOOSE({1;2},I$37,I$45),CHOOSE({1;2},$R$35,$R$43),$C497)*(1+$G$19),0)</f>
        <v>1458.9161742285958</v>
      </c>
      <c r="J497" s="65">
        <f>MAX(TREND(CHOOSE({1;2},J$37,J$45),CHOOSE({1;2},$R$35,$R$43),$C497)*(1+$G$19),0)</f>
        <v>1469.5831616653693</v>
      </c>
      <c r="K497" s="65">
        <f>MAX(TREND(CHOOSE({1;2},K$37,K$45),CHOOSE({1;2},$R$35,$R$43),$C497)*(1+$G$19),0)</f>
        <v>1465.2884514613079</v>
      </c>
      <c r="L497" s="65">
        <f>MAX(TREND(CHOOSE({1;2},L$37,L$45),CHOOSE({1;2},$R$35,$R$43),$C497)*(1+$G$19),0)</f>
        <v>1444.2803800633822</v>
      </c>
      <c r="M497" s="65">
        <f>MAX(TREND(CHOOSE({1;2},M$37,M$45),CHOOSE({1;2},$R$35,$R$43),$C497)*(1+$G$19),0)</f>
        <v>1444.2803800633822</v>
      </c>
      <c r="N497" s="65">
        <f>MAX(TREND(CHOOSE({1;2},N$37,N$45),CHOOSE({1;2},$R$35,$R$43),$C497)*(1+$G$19),0)</f>
        <v>1444.2803800633822</v>
      </c>
      <c r="O497" s="66">
        <f t="shared" si="485"/>
        <v>1444.2803800633822</v>
      </c>
      <c r="P497" s="66">
        <f t="shared" si="486"/>
        <v>1444.2803800633822</v>
      </c>
      <c r="Q497" s="67">
        <f t="shared" si="487"/>
        <v>2405.9008558251639</v>
      </c>
      <c r="R497" s="117">
        <f>FORECAST(C497,$I$8:$O$8,$I$5:$O$5)</f>
        <v>16.634666666666668</v>
      </c>
    </row>
    <row r="498" spans="3:18" ht="15.75">
      <c r="C498" s="97">
        <f t="shared" si="488"/>
        <v>7.4</v>
      </c>
      <c r="D498" s="95" t="str">
        <f t="shared" si="436"/>
        <v>LA-74</v>
      </c>
      <c r="E498" s="42" t="s">
        <v>61</v>
      </c>
      <c r="F498" s="64">
        <f>MAX(TREND(CHOOSE({1;2},F$38,F$46),CHOOSE({1;2},$R$35,$R$43),$C498)*(1+$G$19),0)</f>
        <v>2093.2168816390945</v>
      </c>
      <c r="G498" s="65">
        <f>MAX(TREND(CHOOSE({1;2},G$38,G$46),CHOOSE({1;2},$R$35,$R$43),$C498)*(1+$G$19),0)</f>
        <v>2102.0024959091506</v>
      </c>
      <c r="H498" s="65">
        <f>MAX(TREND(CHOOSE({1;2},H$38,H$46),CHOOSE({1;2},$R$35,$R$43),$C498)*(1+$G$19),0)</f>
        <v>2096.3907395307115</v>
      </c>
      <c r="I498" s="65">
        <f>MAX(TREND(CHOOSE({1;2},I$38,I$46),CHOOSE({1;2},$R$35,$R$43),$C498)*(1+$G$19),0)</f>
        <v>2091.4473506053519</v>
      </c>
      <c r="J498" s="65">
        <f>MAX(TREND(CHOOSE({1;2},J$38,J$46),CHOOSE({1;2},$R$35,$R$43),$C498)*(1+$G$19),0)</f>
        <v>2101.0877426302336</v>
      </c>
      <c r="K498" s="65">
        <f>MAX(TREND(CHOOSE({1;2},K$38,K$46),CHOOSE({1;2},$R$35,$R$43),$C498)*(1+$G$19),0)</f>
        <v>2107.1255988235553</v>
      </c>
      <c r="L498" s="65">
        <f>MAX(TREND(CHOOSE({1;2},L$38,L$46),CHOOSE({1;2},$R$35,$R$43),$C498)*(1+$G$19),0)</f>
        <v>2098.6640417991453</v>
      </c>
      <c r="M498" s="65">
        <f>MAX(TREND(CHOOSE({1;2},M$38,M$46),CHOOSE({1;2},$R$35,$R$43),$C498)*(1+$G$19),0)</f>
        <v>2093.4960967065581</v>
      </c>
      <c r="N498" s="65">
        <f>MAX(TREND(CHOOSE({1;2},N$38,N$46),CHOOSE({1;2},$R$35,$R$43),$C498)*(1+$G$19),0)</f>
        <v>2132.4114866847353</v>
      </c>
      <c r="O498" s="66">
        <f t="shared" si="485"/>
        <v>2132.4114866847353</v>
      </c>
      <c r="P498" s="66">
        <f t="shared" si="486"/>
        <v>2132.4114866847353</v>
      </c>
      <c r="Q498" s="67">
        <f t="shared" si="487"/>
        <v>2093.2168816390945</v>
      </c>
      <c r="R498" s="117">
        <f>FORECAST(C498,$I$10:$O$10,$I$5:$O$5)</f>
        <v>4.353133333333334</v>
      </c>
    </row>
    <row r="499" spans="3:18" ht="15.75">
      <c r="C499" s="97">
        <f t="shared" si="488"/>
        <v>7.4</v>
      </c>
      <c r="D499" s="95" t="str">
        <f t="shared" si="436"/>
        <v>EM-74</v>
      </c>
      <c r="E499" s="42" t="s">
        <v>63</v>
      </c>
      <c r="F499" s="64">
        <f>MAX(TREND(CHOOSE({1;2},F$39,F$47),CHOOSE({1;2},$R$35,$R$43),$C499)*(1+$G$19),0)</f>
        <v>2217.4666977717993</v>
      </c>
      <c r="G499" s="65">
        <f>MAX(TREND(CHOOSE({1;2},G$39,G$47),CHOOSE({1;2},$R$35,$R$43),$C499)*(1+$G$19),0)</f>
        <v>2337.4366361616117</v>
      </c>
      <c r="H499" s="65">
        <f>MAX(TREND(CHOOSE({1;2},H$39,H$47),CHOOSE({1;2},$R$35,$R$43),$C499)*(1+$G$19),0)</f>
        <v>2339.4893264158868</v>
      </c>
      <c r="I499" s="65">
        <f>MAX(TREND(CHOOSE({1;2},I$39,I$47),CHOOSE({1;2},$R$35,$R$43),$C499)*(1+$G$19),0)</f>
        <v>2293.6217436081552</v>
      </c>
      <c r="J499" s="65">
        <f>MAX(TREND(CHOOSE({1;2},J$39,J$47),CHOOSE({1;2},$R$35,$R$43),$C499)*(1+$G$19),0)</f>
        <v>2231.4584361219186</v>
      </c>
      <c r="K499" s="65">
        <f>MAX(TREND(CHOOSE({1;2},K$39,K$47),CHOOSE({1;2},$R$35,$R$43),$C499)*(1+$G$19),0)</f>
        <v>2233.4417779929017</v>
      </c>
      <c r="L499" s="65">
        <f>MAX(TREND(CHOOSE({1;2},L$39,L$47),CHOOSE({1;2},$R$35,$R$43),$C499)*(1+$G$19),0)</f>
        <v>2115.4613156044675</v>
      </c>
      <c r="M499" s="65">
        <f>MAX(TREND(CHOOSE({1;2},M$39,M$47),CHOOSE({1;2},$R$35,$R$43),$C499)*(1+$G$19),0)</f>
        <v>2475.9349622726427</v>
      </c>
      <c r="N499" s="65">
        <f>MAX(TREND(CHOOSE({1;2},N$39,N$47),CHOOSE({1;2},$R$35,$R$43),$C499)*(1+$G$19),0)</f>
        <v>2689.7837575178091</v>
      </c>
      <c r="O499" s="66">
        <f t="shared" si="485"/>
        <v>2689.7837575178091</v>
      </c>
      <c r="P499" s="66">
        <f t="shared" si="486"/>
        <v>2689.7837575178091</v>
      </c>
      <c r="Q499" s="67">
        <f t="shared" si="487"/>
        <v>2217.4666977717993</v>
      </c>
      <c r="R499" s="117">
        <f>FORECAST(C499,$I$9:$O$9,$I$5:$O$5)</f>
        <v>4.5707899999999997</v>
      </c>
    </row>
    <row r="500" spans="3:18" ht="15.75">
      <c r="C500" s="98">
        <f t="shared" si="488"/>
        <v>7.4</v>
      </c>
      <c r="D500" s="96" t="str">
        <f t="shared" si="436"/>
        <v>TF-74</v>
      </c>
      <c r="E500" s="47" t="s">
        <v>65</v>
      </c>
      <c r="F500" s="104">
        <f>MAX(TREND(CHOOSE({1;2},F$62,F$32),CHOOSE({1;2},$Q$62,$R$32),$C500)*(1+$G$19),0)</f>
        <v>1087.3345451688112</v>
      </c>
      <c r="G500" s="105">
        <f>F500</f>
        <v>1087.3345451688112</v>
      </c>
      <c r="H500" s="105">
        <f t="shared" ref="H500:K500" si="489">G500</f>
        <v>1087.3345451688112</v>
      </c>
      <c r="I500" s="105">
        <f t="shared" si="489"/>
        <v>1087.3345451688112</v>
      </c>
      <c r="J500" s="105">
        <f t="shared" si="489"/>
        <v>1087.3345451688112</v>
      </c>
      <c r="K500" s="105">
        <f t="shared" si="489"/>
        <v>1087.3345451688112</v>
      </c>
      <c r="L500" s="105">
        <f t="shared" ref="L500" si="490">L$32</f>
        <v>0</v>
      </c>
      <c r="M500" s="105">
        <f>K500</f>
        <v>1087.3345451688112</v>
      </c>
      <c r="N500" s="105">
        <f>M500</f>
        <v>1087.3345451688112</v>
      </c>
      <c r="O500" s="106">
        <f t="shared" si="485"/>
        <v>1087.3345451688112</v>
      </c>
      <c r="P500" s="106">
        <f t="shared" si="486"/>
        <v>1087.3345451688112</v>
      </c>
      <c r="Q500" s="107">
        <f t="shared" si="487"/>
        <v>1087.3345451688112</v>
      </c>
      <c r="R500" s="118">
        <f>FORECAST(C500,$I$11:$O$11,$I$5:$O$5)</f>
        <v>17.833333333333332</v>
      </c>
    </row>
    <row r="501" spans="3:18" ht="15.75">
      <c r="C501" s="93">
        <f>ROUND(C495+0.1,2)</f>
        <v>7.5</v>
      </c>
      <c r="D501" s="95" t="str">
        <f t="shared" si="436"/>
        <v>MT-75</v>
      </c>
      <c r="E501" s="42" t="s">
        <v>55</v>
      </c>
      <c r="F501" s="64">
        <f>MAX(TREND(CHOOSE({1;2},F$35,F$43),CHOOSE({1;2},$R$35,$R$43),$C501)*(1+$G$19),0)</f>
        <v>912.93567877222142</v>
      </c>
      <c r="G501" s="65">
        <f>MAX(TREND(CHOOSE({1;2},G$35,G$43),CHOOSE({1;2},$R$35,$R$43),$C501)*(1+$G$19),0)</f>
        <v>960.95383658208789</v>
      </c>
      <c r="H501" s="65">
        <f>MAX(TREND(CHOOSE({1;2},H$35,H$43),CHOOSE({1;2},$R$35,$R$43),$C501)*(1+$G$19),0)</f>
        <v>954.65968746048441</v>
      </c>
      <c r="I501" s="65">
        <f>MAX(TREND(CHOOSE({1;2},I$35,I$43),CHOOSE({1;2},$R$35,$R$43),$C501)*(1+$G$19),0)</f>
        <v>992.46759138175844</v>
      </c>
      <c r="J501" s="65">
        <f>MAX(TREND(CHOOSE({1;2},J$35,J$43),CHOOSE({1;2},$R$35,$R$43),$C501)*(1+$G$19),0)</f>
        <v>956.51516352887597</v>
      </c>
      <c r="K501" s="65">
        <f>MAX(TREND(CHOOSE({1;2},K$35,K$43),CHOOSE({1;2},$R$35,$R$43),$C501)*(1+$G$19),0)</f>
        <v>905.64158431878013</v>
      </c>
      <c r="L501" s="65">
        <f>MAX(TREND(CHOOSE({1;2},L$35,L$43),CHOOSE({1;2},$R$35,$R$43),$C501)*(1+$G$19),0)</f>
        <v>888.86196843477887</v>
      </c>
      <c r="M501" s="65">
        <f>MAX(TREND(CHOOSE({1;2},M$35,M$43),CHOOSE({1;2},$R$35,$R$43),$C501)*(1+$G$19),0)</f>
        <v>1044.4307456736558</v>
      </c>
      <c r="N501" s="65">
        <f>MAX(TREND(CHOOSE({1;2},N$35,N$43),CHOOSE({1;2},$R$35,$R$43),$C501)*(1+$G$19),0)</f>
        <v>1014.9935808653067</v>
      </c>
      <c r="O501" s="66">
        <f>N501</f>
        <v>1014.9935808653067</v>
      </c>
      <c r="P501" s="66">
        <f>O501</f>
        <v>1014.9935808653067</v>
      </c>
      <c r="Q501" s="67">
        <f>F501</f>
        <v>912.93567877222142</v>
      </c>
      <c r="R501" s="115">
        <f>FORECAST(C501,$I$7:$O$7,$I$5:$O$5)</f>
        <v>6.35</v>
      </c>
    </row>
    <row r="502" spans="3:18" ht="15.75">
      <c r="C502" s="97">
        <f>C501</f>
        <v>7.5</v>
      </c>
      <c r="D502" s="95" t="str">
        <f t="shared" si="436"/>
        <v>HT-75</v>
      </c>
      <c r="E502" s="42" t="s">
        <v>57</v>
      </c>
      <c r="F502" s="64">
        <f>MAX(TREND(CHOOSE({1;2},F$36,F$44),CHOOSE({1;2},$R$35,$R$43),$C502)*(1+$G$19),0)</f>
        <v>692.0752646916693</v>
      </c>
      <c r="G502" s="65">
        <f>MAX(TREND(CHOOSE({1;2},G$36,G$44),CHOOSE({1;2},$R$35,$R$43),$C502)*(1+$G$19),0)</f>
        <v>697.15254482252226</v>
      </c>
      <c r="H502" s="65">
        <f>MAX(TREND(CHOOSE({1;2},H$36,H$44),CHOOSE({1;2},$R$35,$R$43),$C502)*(1+$G$19),0)</f>
        <v>699.26933083154881</v>
      </c>
      <c r="I502" s="65">
        <f>MAX(TREND(CHOOSE({1;2},I$36,I$44),CHOOSE({1;2},$R$35,$R$43),$C502)*(1+$G$19),0)</f>
        <v>600.98066057097049</v>
      </c>
      <c r="J502" s="65">
        <f>MAX(TREND(CHOOSE({1;2},J$36,J$44),CHOOSE({1;2},$R$35,$R$43),$C502)*(1+$G$19),0)</f>
        <v>697.62315003323454</v>
      </c>
      <c r="K502" s="65">
        <f>MAX(TREND(CHOOSE({1;2},K$36,K$44),CHOOSE({1;2},$R$35,$R$43),$C502)*(1+$G$19),0)</f>
        <v>699.2693308315487</v>
      </c>
      <c r="L502" s="65">
        <f>MAX(TREND(CHOOSE({1;2},L$36,L$44),CHOOSE({1;2},$R$35,$R$43),$C502)*(1+$G$19),0)</f>
        <v>699.26933083154893</v>
      </c>
      <c r="M502" s="65">
        <f>MAX(TREND(CHOOSE({1;2},M$36,M$44),CHOOSE({1;2},$R$35,$R$43),$C502)*(1+$G$19),0)</f>
        <v>699.2693308315487</v>
      </c>
      <c r="N502" s="65">
        <f>MAX(TREND(CHOOSE({1;2},N$36,N$44),CHOOSE({1;2},$R$35,$R$43),$C502)*(1+$G$19),0)</f>
        <v>699.2693308315487</v>
      </c>
      <c r="O502" s="66">
        <f t="shared" ref="O502:O506" si="491">N502</f>
        <v>699.2693308315487</v>
      </c>
      <c r="P502" s="66">
        <f t="shared" ref="P502:P506" si="492">O502</f>
        <v>699.2693308315487</v>
      </c>
      <c r="Q502" s="67">
        <f t="shared" ref="Q502:Q506" si="493">F502</f>
        <v>692.0752646916693</v>
      </c>
      <c r="R502" s="117">
        <f>FORECAST(C502,$I$6:$O$6,$I$5:$O$5)</f>
        <v>5.08</v>
      </c>
    </row>
    <row r="503" spans="3:18" ht="15.75">
      <c r="C503" s="97">
        <f t="shared" ref="C503:C506" si="494">C502</f>
        <v>7.5</v>
      </c>
      <c r="D503" s="95" t="str">
        <f t="shared" si="436"/>
        <v>RH-75</v>
      </c>
      <c r="E503" s="42" t="s">
        <v>59</v>
      </c>
      <c r="F503" s="64">
        <f>MAX(TREND(CHOOSE({1;2},F$37,F$45),CHOOSE({1;2},$R$35,$R$43),$C503)*(1+$G$19),0)</f>
        <v>2467.590621359142</v>
      </c>
      <c r="G503" s="65">
        <f>MAX(TREND(CHOOSE({1;2},G$37,G$45),CHOOSE({1;2},$R$35,$R$43),$C503)*(1+$G$19),0)</f>
        <v>1551.9756924784474</v>
      </c>
      <c r="H503" s="65">
        <f>MAX(TREND(CHOOSE({1;2},H$37,H$45),CHOOSE({1;2},$R$35,$R$43),$C503)*(1+$G$19),0)</f>
        <v>1528.2430034416022</v>
      </c>
      <c r="I503" s="65">
        <f>MAX(TREND(CHOOSE({1;2},I$37,I$45),CHOOSE({1;2},$R$35,$R$43),$C503)*(1+$G$19),0)</f>
        <v>1496.3242812600984</v>
      </c>
      <c r="J503" s="65">
        <f>MAX(TREND(CHOOSE({1;2},J$37,J$45),CHOOSE({1;2},$R$35,$R$43),$C503)*(1+$G$19),0)</f>
        <v>1507.2647811952504</v>
      </c>
      <c r="K503" s="65">
        <f>MAX(TREND(CHOOSE({1;2},K$37,K$45),CHOOSE({1;2},$R$35,$R$43),$C503)*(1+$G$19),0)</f>
        <v>1502.8599502167256</v>
      </c>
      <c r="L503" s="65">
        <f>MAX(TREND(CHOOSE({1;2},L$37,L$45),CHOOSE({1;2},$R$35,$R$43),$C503)*(1+$G$19),0)</f>
        <v>1481.3132103214173</v>
      </c>
      <c r="M503" s="65">
        <f>MAX(TREND(CHOOSE({1;2},M$37,M$45),CHOOSE({1;2},$R$35,$R$43),$C503)*(1+$G$19),0)</f>
        <v>1481.3132103214173</v>
      </c>
      <c r="N503" s="65">
        <f>MAX(TREND(CHOOSE({1;2},N$37,N$45),CHOOSE({1;2},$R$35,$R$43),$C503)*(1+$G$19),0)</f>
        <v>1481.3132103214173</v>
      </c>
      <c r="O503" s="66">
        <f t="shared" si="491"/>
        <v>1481.3132103214173</v>
      </c>
      <c r="P503" s="66">
        <f t="shared" si="492"/>
        <v>1481.3132103214173</v>
      </c>
      <c r="Q503" s="67">
        <f t="shared" si="493"/>
        <v>2467.590621359142</v>
      </c>
      <c r="R503" s="117">
        <f>FORECAST(C503,$I$8:$O$8,$I$5:$O$5)</f>
        <v>16.653333333333336</v>
      </c>
    </row>
    <row r="504" spans="3:18" ht="15.75">
      <c r="C504" s="97">
        <f t="shared" si="494"/>
        <v>7.5</v>
      </c>
      <c r="D504" s="95" t="str">
        <f t="shared" si="436"/>
        <v>LA-75</v>
      </c>
      <c r="E504" s="42" t="s">
        <v>61</v>
      </c>
      <c r="F504" s="64">
        <f>MAX(TREND(CHOOSE({1;2},F$38,F$46),CHOOSE({1;2},$R$35,$R$43),$C504)*(1+$G$19),0)</f>
        <v>2108.5940747902214</v>
      </c>
      <c r="G504" s="65">
        <f>MAX(TREND(CHOOSE({1;2},G$38,G$46),CHOOSE({1;2},$R$35,$R$43),$C504)*(1+$G$19),0)</f>
        <v>2117.4051345873108</v>
      </c>
      <c r="H504" s="65">
        <f>MAX(TREND(CHOOSE({1;2},H$38,H$46),CHOOSE({1;2},$R$35,$R$43),$C504)*(1+$G$19),0)</f>
        <v>2111.7773628245677</v>
      </c>
      <c r="I504" s="65">
        <f>MAX(TREND(CHOOSE({1;2},I$38,I$46),CHOOSE({1;2},$R$35,$R$43),$C504)*(1+$G$19),0)</f>
        <v>2106.8191699798476</v>
      </c>
      <c r="J504" s="65">
        <f>MAX(TREND(CHOOSE({1;2},J$38,J$46),CHOOSE({1;2},$R$35,$R$43),$C504)*(1+$G$19),0)</f>
        <v>2116.487828287603</v>
      </c>
      <c r="K504" s="65">
        <f>MAX(TREND(CHOOSE({1;2},K$38,K$46),CHOOSE({1;2},$R$35,$R$43),$C504)*(1+$G$19),0)</f>
        <v>2122.5421188735081</v>
      </c>
      <c r="L504" s="65">
        <f>MAX(TREND(CHOOSE({1;2},L$38,L$46),CHOOSE({1;2},$R$35,$R$43),$C504)*(1+$G$19),0)</f>
        <v>2114.0572544706483</v>
      </c>
      <c r="M504" s="65">
        <f>MAX(TREND(CHOOSE({1;2},M$38,M$46),CHOOSE({1;2},$R$35,$R$43),$C504)*(1+$G$19),0)</f>
        <v>2108.8741302031704</v>
      </c>
      <c r="N504" s="65">
        <f>MAX(TREND(CHOOSE({1;2},N$38,N$46),CHOOSE({1;2},$R$35,$R$43),$C504)*(1+$G$19),0)</f>
        <v>2147.8859900307475</v>
      </c>
      <c r="O504" s="66">
        <f t="shared" si="491"/>
        <v>2147.8859900307475</v>
      </c>
      <c r="P504" s="66">
        <f t="shared" si="492"/>
        <v>2147.8859900307475</v>
      </c>
      <c r="Q504" s="67">
        <f t="shared" si="493"/>
        <v>2108.5940747902214</v>
      </c>
      <c r="R504" s="117">
        <f>FORECAST(C504,$I$10:$O$10,$I$5:$O$5)</f>
        <v>4.3661666666666665</v>
      </c>
    </row>
    <row r="505" spans="3:18" ht="15.75">
      <c r="C505" s="97">
        <f t="shared" si="494"/>
        <v>7.5</v>
      </c>
      <c r="D505" s="95" t="str">
        <f t="shared" si="436"/>
        <v>EM-75</v>
      </c>
      <c r="E505" s="42" t="s">
        <v>63</v>
      </c>
      <c r="F505" s="64">
        <f>MAX(TREND(CHOOSE({1;2},F$39,F$47),CHOOSE({1;2},$R$35,$R$43),$C505)*(1+$G$19),0)</f>
        <v>2236.4048598378158</v>
      </c>
      <c r="G505" s="65">
        <f>MAX(TREND(CHOOSE({1;2},G$39,G$47),CHOOSE({1;2},$R$35,$R$43),$C505)*(1+$G$19),0)</f>
        <v>2360.445657730857</v>
      </c>
      <c r="H505" s="65">
        <f>MAX(TREND(CHOOSE({1;2},H$39,H$47),CHOOSE({1;2},$R$35,$R$43),$C505)*(1+$G$19),0)</f>
        <v>2362.3889807479686</v>
      </c>
      <c r="I505" s="65">
        <f>MAX(TREND(CHOOSE({1;2},I$39,I$47),CHOOSE({1;2},$R$35,$R$43),$C505)*(1+$G$19),0)</f>
        <v>2314.8744558191561</v>
      </c>
      <c r="J505" s="65">
        <f>MAX(TREND(CHOOSE({1;2},J$39,J$47),CHOOSE({1;2},$R$35,$R$43),$C505)*(1+$G$19),0)</f>
        <v>2252.1939029758287</v>
      </c>
      <c r="K505" s="65">
        <f>MAX(TREND(CHOOSE({1;2},K$39,K$47),CHOOSE({1;2},$R$35,$R$43),$C505)*(1+$G$19),0)</f>
        <v>2253.6348807720078</v>
      </c>
      <c r="L505" s="65">
        <f>MAX(TREND(CHOOSE({1;2},L$39,L$47),CHOOSE({1;2},$R$35,$R$43),$C505)*(1+$G$19),0)</f>
        <v>2133.4643135163965</v>
      </c>
      <c r="M505" s="65">
        <f>MAX(TREND(CHOOSE({1;2},M$39,M$47),CHOOSE({1;2},$R$35,$R$43),$C505)*(1+$G$19),0)</f>
        <v>2503.6216988915617</v>
      </c>
      <c r="N505" s="65">
        <f>MAX(TREND(CHOOSE({1;2},N$39,N$47),CHOOSE({1;2},$R$35,$R$43),$C505)*(1+$G$19),0)</f>
        <v>2720.3521929838457</v>
      </c>
      <c r="O505" s="66">
        <f t="shared" si="491"/>
        <v>2720.3521929838457</v>
      </c>
      <c r="P505" s="66">
        <f t="shared" si="492"/>
        <v>2720.3521929838457</v>
      </c>
      <c r="Q505" s="67">
        <f t="shared" si="493"/>
        <v>2236.4048598378158</v>
      </c>
      <c r="R505" s="117">
        <f>FORECAST(C505,$I$9:$O$9,$I$5:$O$5)</f>
        <v>4.5844749999999994</v>
      </c>
    </row>
    <row r="506" spans="3:18" ht="15.75">
      <c r="C506" s="98">
        <f t="shared" si="494"/>
        <v>7.5</v>
      </c>
      <c r="D506" s="96" t="str">
        <f t="shared" si="436"/>
        <v>TF-75</v>
      </c>
      <c r="E506" s="47" t="s">
        <v>65</v>
      </c>
      <c r="F506" s="104">
        <f>MAX(TREND(CHOOSE({1;2},F$62,F$32),CHOOSE({1;2},$Q$62,$R$32),$C506)*(1+$G$19),0)</f>
        <v>1102.02825523866</v>
      </c>
      <c r="G506" s="105">
        <f>F506</f>
        <v>1102.02825523866</v>
      </c>
      <c r="H506" s="105">
        <f t="shared" ref="H506:K506" si="495">G506</f>
        <v>1102.02825523866</v>
      </c>
      <c r="I506" s="105">
        <f t="shared" si="495"/>
        <v>1102.02825523866</v>
      </c>
      <c r="J506" s="105">
        <f t="shared" si="495"/>
        <v>1102.02825523866</v>
      </c>
      <c r="K506" s="105">
        <f t="shared" si="495"/>
        <v>1102.02825523866</v>
      </c>
      <c r="L506" s="105">
        <f t="shared" ref="L506" si="496">L$32</f>
        <v>0</v>
      </c>
      <c r="M506" s="105">
        <f>K506</f>
        <v>1102.02825523866</v>
      </c>
      <c r="N506" s="105">
        <f>M506</f>
        <v>1102.02825523866</v>
      </c>
      <c r="O506" s="106">
        <f t="shared" si="491"/>
        <v>1102.02825523866</v>
      </c>
      <c r="P506" s="106">
        <f t="shared" si="492"/>
        <v>1102.02825523866</v>
      </c>
      <c r="Q506" s="107">
        <f t="shared" si="493"/>
        <v>1102.02825523866</v>
      </c>
      <c r="R506" s="118">
        <f>FORECAST(C506,$I$11:$O$11,$I$5:$O$5)</f>
        <v>17.916666666666664</v>
      </c>
    </row>
    <row r="507" spans="3:18" ht="15.75">
      <c r="C507" s="93">
        <f>ROUND(C501+0.1,2)</f>
        <v>7.6</v>
      </c>
      <c r="D507" s="95" t="str">
        <f t="shared" si="436"/>
        <v>MT-76</v>
      </c>
      <c r="E507" s="42" t="s">
        <v>55</v>
      </c>
      <c r="F507" s="64">
        <f>MAX(TREND(CHOOSE({1;2},F$35,F$43),CHOOSE({1;2},$R$35,$R$43),$C507)*(1+$G$19),0)</f>
        <v>922.26275637658432</v>
      </c>
      <c r="G507" s="65">
        <f>MAX(TREND(CHOOSE({1;2},G$35,G$43),CHOOSE({1;2},$R$35,$R$43),$C507)*(1+$G$19),0)</f>
        <v>971.52847344169061</v>
      </c>
      <c r="H507" s="65">
        <f>MAX(TREND(CHOOSE({1;2},H$35,H$43),CHOOSE({1;2},$R$35,$R$43),$C507)*(1+$G$19),0)</f>
        <v>964.9957719554958</v>
      </c>
      <c r="I507" s="65">
        <f>MAX(TREND(CHOOSE({1;2},I$35,I$43),CHOOSE({1;2},$R$35,$R$43),$C507)*(1+$G$19),0)</f>
        <v>1003.7897983755531</v>
      </c>
      <c r="J507" s="65">
        <f>MAX(TREND(CHOOSE({1;2},J$35,J$43),CHOOSE({1;2},$R$35,$R$43),$C507)*(1+$G$19),0)</f>
        <v>967.14071926497559</v>
      </c>
      <c r="K507" s="65">
        <f>MAX(TREND(CHOOSE({1;2},K$35,K$43),CHOOSE({1;2},$R$35,$R$43),$C507)*(1+$G$19),0)</f>
        <v>915.25093633763811</v>
      </c>
      <c r="L507" s="65">
        <f>MAX(TREND(CHOOSE({1;2},L$35,L$43),CHOOSE({1;2},$R$35,$R$43),$C507)*(1+$G$19),0)</f>
        <v>898.12927951381027</v>
      </c>
      <c r="M507" s="65">
        <f>MAX(TREND(CHOOSE({1;2},M$35,M$43),CHOOSE({1;2},$R$35,$R$43),$C507)*(1+$G$19),0)</f>
        <v>1056.722132197493</v>
      </c>
      <c r="N507" s="65">
        <f>MAX(TREND(CHOOSE({1;2},N$35,N$43),CHOOSE({1;2},$R$35,$R$43),$C507)*(1+$G$19),0)</f>
        <v>1026.7418379696946</v>
      </c>
      <c r="O507" s="66">
        <f>N507</f>
        <v>1026.7418379696946</v>
      </c>
      <c r="P507" s="66">
        <f>O507</f>
        <v>1026.7418379696946</v>
      </c>
      <c r="Q507" s="67">
        <f>F507</f>
        <v>922.26275637658432</v>
      </c>
      <c r="R507" s="115">
        <f>FORECAST(C507,$I$7:$O$7,$I$5:$O$5)</f>
        <v>6.3599999999999994</v>
      </c>
    </row>
    <row r="508" spans="3:18" ht="15.75">
      <c r="C508" s="97">
        <f>C507</f>
        <v>7.6</v>
      </c>
      <c r="D508" s="95" t="str">
        <f t="shared" si="436"/>
        <v>HT-76</v>
      </c>
      <c r="E508" s="42" t="s">
        <v>57</v>
      </c>
      <c r="F508" s="64">
        <f>MAX(TREND(CHOOSE({1;2},F$36,F$44),CHOOSE({1;2},$R$35,$R$43),$C508)*(1+$G$19),0)</f>
        <v>698.27977405881575</v>
      </c>
      <c r="G508" s="65">
        <f>MAX(TREND(CHOOSE({1;2},G$36,G$44),CHOOSE({1;2},$R$35,$R$43),$C508)*(1+$G$19),0)</f>
        <v>703.48398619294016</v>
      </c>
      <c r="H508" s="65">
        <f>MAX(TREND(CHOOSE({1;2},H$36,H$44),CHOOSE({1;2},$R$35,$R$43),$C508)*(1+$G$19),0)</f>
        <v>705.65369185219231</v>
      </c>
      <c r="I508" s="65">
        <f>MAX(TREND(CHOOSE({1;2},I$36,I$44),CHOOSE({1;2},$R$35,$R$43),$C508)*(1+$G$19),0)</f>
        <v>604.90780483509945</v>
      </c>
      <c r="J508" s="65">
        <f>MAX(TREND(CHOOSE({1;2},J$36,J$44),CHOOSE({1;2},$R$35,$R$43),$C508)*(1+$G$19),0)</f>
        <v>703.96635653392002</v>
      </c>
      <c r="K508" s="65">
        <f>MAX(TREND(CHOOSE({1;2},K$36,K$44),CHOOSE({1;2},$R$35,$R$43),$C508)*(1+$G$19),0)</f>
        <v>705.65369185219208</v>
      </c>
      <c r="L508" s="65">
        <f>MAX(TREND(CHOOSE({1;2},L$36,L$44),CHOOSE({1;2},$R$35,$R$43),$C508)*(1+$G$19),0)</f>
        <v>705.65369185219231</v>
      </c>
      <c r="M508" s="65">
        <f>MAX(TREND(CHOOSE({1;2},M$36,M$44),CHOOSE({1;2},$R$35,$R$43),$C508)*(1+$G$19),0)</f>
        <v>705.6536918521922</v>
      </c>
      <c r="N508" s="65">
        <f>MAX(TREND(CHOOSE({1;2},N$36,N$44),CHOOSE({1;2},$R$35,$R$43),$C508)*(1+$G$19),0)</f>
        <v>705.6536918521922</v>
      </c>
      <c r="O508" s="66">
        <f t="shared" ref="O508:O512" si="497">N508</f>
        <v>705.6536918521922</v>
      </c>
      <c r="P508" s="66">
        <f t="shared" ref="P508:P512" si="498">O508</f>
        <v>705.6536918521922</v>
      </c>
      <c r="Q508" s="67">
        <f t="shared" ref="Q508:Q512" si="499">F508</f>
        <v>698.27977405881575</v>
      </c>
      <c r="R508" s="117">
        <f>FORECAST(C508,$I$6:$O$6,$I$5:$O$5)</f>
        <v>5.0880000000000001</v>
      </c>
    </row>
    <row r="509" spans="3:18" ht="15.75">
      <c r="C509" s="97">
        <f t="shared" ref="C509:C512" si="500">C508</f>
        <v>7.6</v>
      </c>
      <c r="D509" s="95" t="str">
        <f t="shared" si="436"/>
        <v>RH-76</v>
      </c>
      <c r="E509" s="42" t="s">
        <v>59</v>
      </c>
      <c r="F509" s="64">
        <f>MAX(TREND(CHOOSE({1;2},F$37,F$45),CHOOSE({1;2},$R$35,$R$43),$C509)*(1+$G$19),0)</f>
        <v>2529.2803868931205</v>
      </c>
      <c r="G509" s="65">
        <f>MAX(TREND(CHOOSE({1;2},G$37,G$45),CHOOSE({1;2},$R$35,$R$43),$C509)*(1+$G$19),0)</f>
        <v>1590.7750847904088</v>
      </c>
      <c r="H509" s="65">
        <f>MAX(TREND(CHOOSE({1;2},H$37,H$45),CHOOSE({1;2},$R$35,$R$43),$C509)*(1+$G$19),0)</f>
        <v>1566.4490785276423</v>
      </c>
      <c r="I509" s="65">
        <f>MAX(TREND(CHOOSE({1;2},I$37,I$45),CHOOSE({1;2},$R$35,$R$43),$C509)*(1+$G$19),0)</f>
        <v>1533.7323882916005</v>
      </c>
      <c r="J509" s="65">
        <f>MAX(TREND(CHOOSE({1;2},J$37,J$45),CHOOSE({1;2},$R$35,$R$43),$C509)*(1+$G$19),0)</f>
        <v>1544.9464007251311</v>
      </c>
      <c r="K509" s="65">
        <f>MAX(TREND(CHOOSE({1;2},K$37,K$45),CHOOSE({1;2},$R$35,$R$43),$C509)*(1+$G$19),0)</f>
        <v>1540.4314489721437</v>
      </c>
      <c r="L509" s="65">
        <f>MAX(TREND(CHOOSE({1;2},L$37,L$45),CHOOSE({1;2},$R$35,$R$43),$C509)*(1+$G$19),0)</f>
        <v>1518.3460405794528</v>
      </c>
      <c r="M509" s="65">
        <f>MAX(TREND(CHOOSE({1;2},M$37,M$45),CHOOSE({1;2},$R$35,$R$43),$C509)*(1+$G$19),0)</f>
        <v>1518.3460405794528</v>
      </c>
      <c r="N509" s="65">
        <f>MAX(TREND(CHOOSE({1;2},N$37,N$45),CHOOSE({1;2},$R$35,$R$43),$C509)*(1+$G$19),0)</f>
        <v>1518.3460405794528</v>
      </c>
      <c r="O509" s="66">
        <f t="shared" si="497"/>
        <v>1518.3460405794528</v>
      </c>
      <c r="P509" s="66">
        <f t="shared" si="498"/>
        <v>1518.3460405794528</v>
      </c>
      <c r="Q509" s="67">
        <f t="shared" si="499"/>
        <v>2529.2803868931205</v>
      </c>
      <c r="R509" s="117">
        <f>FORECAST(C509,$I$8:$O$8,$I$5:$O$5)</f>
        <v>16.672000000000004</v>
      </c>
    </row>
    <row r="510" spans="3:18" ht="15.75">
      <c r="C510" s="97">
        <f t="shared" si="500"/>
        <v>7.6</v>
      </c>
      <c r="D510" s="95" t="str">
        <f t="shared" si="436"/>
        <v>LA-76</v>
      </c>
      <c r="E510" s="42" t="s">
        <v>61</v>
      </c>
      <c r="F510" s="64">
        <f>MAX(TREND(CHOOSE({1;2},F$38,F$46),CHOOSE({1;2},$R$35,$R$43),$C510)*(1+$G$19),0)</f>
        <v>2123.9712679413478</v>
      </c>
      <c r="G510" s="65">
        <f>MAX(TREND(CHOOSE({1;2},G$38,G$46),CHOOSE({1;2},$R$35,$R$43),$C510)*(1+$G$19),0)</f>
        <v>2132.8077732654706</v>
      </c>
      <c r="H510" s="65">
        <f>MAX(TREND(CHOOSE({1;2},H$38,H$46),CHOOSE({1;2},$R$35,$R$43),$C510)*(1+$G$19),0)</f>
        <v>2127.163986118424</v>
      </c>
      <c r="I510" s="65">
        <f>MAX(TREND(CHOOSE({1;2},I$38,I$46),CHOOSE({1;2},$R$35,$R$43),$C510)*(1+$G$19),0)</f>
        <v>2122.1909893543439</v>
      </c>
      <c r="J510" s="65">
        <f>MAX(TREND(CHOOSE({1;2},J$38,J$46),CHOOSE({1;2},$R$35,$R$43),$C510)*(1+$G$19),0)</f>
        <v>2131.8879139449723</v>
      </c>
      <c r="K510" s="65">
        <f>MAX(TREND(CHOOSE({1;2},K$38,K$46),CHOOSE({1;2},$R$35,$R$43),$C510)*(1+$G$19),0)</f>
        <v>2137.9586389234614</v>
      </c>
      <c r="L510" s="65">
        <f>MAX(TREND(CHOOSE({1;2},L$38,L$46),CHOOSE({1;2},$R$35,$R$43),$C510)*(1+$G$19),0)</f>
        <v>2129.4504671421514</v>
      </c>
      <c r="M510" s="65">
        <f>MAX(TREND(CHOOSE({1;2},M$38,M$46),CHOOSE({1;2},$R$35,$R$43),$C510)*(1+$G$19),0)</f>
        <v>2124.2521636997822</v>
      </c>
      <c r="N510" s="65">
        <f>MAX(TREND(CHOOSE({1;2},N$38,N$46),CHOOSE({1;2},$R$35,$R$43),$C510)*(1+$G$19),0)</f>
        <v>2163.3604933767597</v>
      </c>
      <c r="O510" s="66">
        <f t="shared" si="497"/>
        <v>2163.3604933767597</v>
      </c>
      <c r="P510" s="66">
        <f t="shared" si="498"/>
        <v>2163.3604933767597</v>
      </c>
      <c r="Q510" s="67">
        <f t="shared" si="499"/>
        <v>2123.9712679413478</v>
      </c>
      <c r="R510" s="117">
        <f>FORECAST(C510,$I$10:$O$10,$I$5:$O$5)</f>
        <v>4.3792</v>
      </c>
    </row>
    <row r="511" spans="3:18" ht="15.75">
      <c r="C511" s="97">
        <f t="shared" si="500"/>
        <v>7.6</v>
      </c>
      <c r="D511" s="95" t="str">
        <f t="shared" si="436"/>
        <v>EM-76</v>
      </c>
      <c r="E511" s="42" t="s">
        <v>63</v>
      </c>
      <c r="F511" s="64">
        <f>MAX(TREND(CHOOSE({1;2},F$39,F$47),CHOOSE({1;2},$R$35,$R$43),$C511)*(1+$G$19),0)</f>
        <v>2255.3430219038319</v>
      </c>
      <c r="G511" s="65">
        <f>MAX(TREND(CHOOSE({1;2},G$39,G$47),CHOOSE({1;2},$R$35,$R$43),$C511)*(1+$G$19),0)</f>
        <v>2383.4546793001023</v>
      </c>
      <c r="H511" s="65">
        <f>MAX(TREND(CHOOSE({1;2},H$39,H$47),CHOOSE({1;2},$R$35,$R$43),$C511)*(1+$G$19),0)</f>
        <v>2385.2886350800504</v>
      </c>
      <c r="I511" s="65">
        <f>MAX(TREND(CHOOSE({1;2},I$39,I$47),CHOOSE({1;2},$R$35,$R$43),$C511)*(1+$G$19),0)</f>
        <v>2336.1271680301575</v>
      </c>
      <c r="J511" s="65">
        <f>MAX(TREND(CHOOSE({1;2},J$39,J$47),CHOOSE({1;2},$R$35,$R$43),$C511)*(1+$G$19),0)</f>
        <v>2272.9293698297379</v>
      </c>
      <c r="K511" s="65">
        <f>MAX(TREND(CHOOSE({1;2},K$39,K$47),CHOOSE({1;2},$R$35,$R$43),$C511)*(1+$G$19),0)</f>
        <v>2273.8279835511144</v>
      </c>
      <c r="L511" s="65">
        <f>MAX(TREND(CHOOSE({1;2},L$39,L$47),CHOOSE({1;2},$R$35,$R$43),$C511)*(1+$G$19),0)</f>
        <v>2151.4673114283246</v>
      </c>
      <c r="M511" s="65">
        <f>MAX(TREND(CHOOSE({1;2},M$39,M$47),CHOOSE({1;2},$R$35,$R$43),$C511)*(1+$G$19),0)</f>
        <v>2531.3084355104806</v>
      </c>
      <c r="N511" s="65">
        <f>MAX(TREND(CHOOSE({1;2},N$39,N$47),CHOOSE({1;2},$R$35,$R$43),$C511)*(1+$G$19),0)</f>
        <v>2750.9206284498819</v>
      </c>
      <c r="O511" s="66">
        <f t="shared" si="497"/>
        <v>2750.9206284498819</v>
      </c>
      <c r="P511" s="66">
        <f t="shared" si="498"/>
        <v>2750.9206284498819</v>
      </c>
      <c r="Q511" s="67">
        <f t="shared" si="499"/>
        <v>2255.3430219038319</v>
      </c>
      <c r="R511" s="117">
        <f>FORECAST(C511,$I$9:$O$9,$I$5:$O$5)</f>
        <v>4.59816</v>
      </c>
    </row>
    <row r="512" spans="3:18" ht="15.75">
      <c r="C512" s="98">
        <f t="shared" si="500"/>
        <v>7.6</v>
      </c>
      <c r="D512" s="96" t="str">
        <f t="shared" ref="D512:D575" si="501">LEFT(D506,2)&amp;"-"&amp;TEXT($C512*10,"00")</f>
        <v>TF-76</v>
      </c>
      <c r="E512" s="47" t="s">
        <v>65</v>
      </c>
      <c r="F512" s="104">
        <f>MAX(TREND(CHOOSE({1;2},F$62,F$32),CHOOSE({1;2},$Q$62,$R$32),$C512)*(1+$G$19),0)</f>
        <v>1116.721965308509</v>
      </c>
      <c r="G512" s="105">
        <f>F512</f>
        <v>1116.721965308509</v>
      </c>
      <c r="H512" s="105">
        <f t="shared" ref="H512:K512" si="502">G512</f>
        <v>1116.721965308509</v>
      </c>
      <c r="I512" s="105">
        <f t="shared" si="502"/>
        <v>1116.721965308509</v>
      </c>
      <c r="J512" s="105">
        <f t="shared" si="502"/>
        <v>1116.721965308509</v>
      </c>
      <c r="K512" s="105">
        <f t="shared" si="502"/>
        <v>1116.721965308509</v>
      </c>
      <c r="L512" s="105">
        <f t="shared" ref="L512" si="503">L$32</f>
        <v>0</v>
      </c>
      <c r="M512" s="105">
        <f>K512</f>
        <v>1116.721965308509</v>
      </c>
      <c r="N512" s="105">
        <f>M512</f>
        <v>1116.721965308509</v>
      </c>
      <c r="O512" s="106">
        <f t="shared" si="497"/>
        <v>1116.721965308509</v>
      </c>
      <c r="P512" s="106">
        <f t="shared" si="498"/>
        <v>1116.721965308509</v>
      </c>
      <c r="Q512" s="107">
        <f t="shared" si="499"/>
        <v>1116.721965308509</v>
      </c>
      <c r="R512" s="118">
        <f>FORECAST(C512,$I$11:$O$11,$I$5:$O$5)</f>
        <v>18</v>
      </c>
    </row>
    <row r="513" spans="3:18" ht="15.75">
      <c r="C513" s="93">
        <f>ROUND(C507+0.1,2)</f>
        <v>7.7</v>
      </c>
      <c r="D513" s="95" t="str">
        <f t="shared" si="501"/>
        <v>MT-77</v>
      </c>
      <c r="E513" s="42" t="s">
        <v>55</v>
      </c>
      <c r="F513" s="64">
        <f>MAX(TREND(CHOOSE({1;2},F$35,F$43),CHOOSE({1;2},$R$35,$R$43),$C513)*(1+$G$19),0)</f>
        <v>931.58983398094733</v>
      </c>
      <c r="G513" s="65">
        <f>MAX(TREND(CHOOSE({1;2},G$35,G$43),CHOOSE({1;2},$R$35,$R$43),$C513)*(1+$G$19),0)</f>
        <v>982.10311030129333</v>
      </c>
      <c r="H513" s="65">
        <f>MAX(TREND(CHOOSE({1;2},H$35,H$43),CHOOSE({1;2},$R$35,$R$43),$C513)*(1+$G$19),0)</f>
        <v>975.33185645050742</v>
      </c>
      <c r="I513" s="65">
        <f>MAX(TREND(CHOOSE({1;2},I$35,I$43),CHOOSE({1;2},$R$35,$R$43),$C513)*(1+$G$19),0)</f>
        <v>1015.1120053693478</v>
      </c>
      <c r="J513" s="65">
        <f>MAX(TREND(CHOOSE({1;2},J$35,J$43),CHOOSE({1;2},$R$35,$R$43),$C513)*(1+$G$19),0)</f>
        <v>977.76627500107509</v>
      </c>
      <c r="K513" s="65">
        <f>MAX(TREND(CHOOSE({1;2},K$35,K$43),CHOOSE({1;2},$R$35,$R$43),$C513)*(1+$G$19),0)</f>
        <v>924.8602883564962</v>
      </c>
      <c r="L513" s="65">
        <f>MAX(TREND(CHOOSE({1;2},L$35,L$43),CHOOSE({1;2},$R$35,$R$43),$C513)*(1+$G$19),0)</f>
        <v>907.39659059284179</v>
      </c>
      <c r="M513" s="65">
        <f>MAX(TREND(CHOOSE({1;2},M$35,M$43),CHOOSE({1;2},$R$35,$R$43),$C513)*(1+$G$19),0)</f>
        <v>1069.0135187213305</v>
      </c>
      <c r="N513" s="65">
        <f>MAX(TREND(CHOOSE({1;2},N$35,N$43),CHOOSE({1;2},$R$35,$R$43),$C513)*(1+$G$19),0)</f>
        <v>1038.4900950740825</v>
      </c>
      <c r="O513" s="66">
        <f>N513</f>
        <v>1038.4900950740825</v>
      </c>
      <c r="P513" s="66">
        <f>O513</f>
        <v>1038.4900950740825</v>
      </c>
      <c r="Q513" s="67">
        <f>F513</f>
        <v>931.58983398094733</v>
      </c>
      <c r="R513" s="115">
        <f>FORECAST(C513,$I$7:$O$7,$I$5:$O$5)</f>
        <v>6.37</v>
      </c>
    </row>
    <row r="514" spans="3:18" ht="15.75">
      <c r="C514" s="97">
        <f>C513</f>
        <v>7.7</v>
      </c>
      <c r="D514" s="95" t="str">
        <f t="shared" si="501"/>
        <v>HT-77</v>
      </c>
      <c r="E514" s="42" t="s">
        <v>57</v>
      </c>
      <c r="F514" s="64">
        <f>MAX(TREND(CHOOSE({1;2},F$36,F$44),CHOOSE({1;2},$R$35,$R$43),$C514)*(1+$G$19),0)</f>
        <v>704.4842834259623</v>
      </c>
      <c r="G514" s="65">
        <f>MAX(TREND(CHOOSE({1;2},G$36,G$44),CHOOSE({1;2},$R$35,$R$43),$C514)*(1+$G$19),0)</f>
        <v>709.81542756335796</v>
      </c>
      <c r="H514" s="65">
        <f>MAX(TREND(CHOOSE({1;2},H$36,H$44),CHOOSE({1;2},$R$35,$R$43),$C514)*(1+$G$19),0)</f>
        <v>712.03805287283569</v>
      </c>
      <c r="I514" s="65">
        <f>MAX(TREND(CHOOSE({1;2},I$36,I$44),CHOOSE({1;2},$R$35,$R$43),$C514)*(1+$G$19),0)</f>
        <v>608.83494909922842</v>
      </c>
      <c r="J514" s="65">
        <f>MAX(TREND(CHOOSE({1;2},J$36,J$44),CHOOSE({1;2},$R$35,$R$43),$C514)*(1+$G$19),0)</f>
        <v>710.30956303460573</v>
      </c>
      <c r="K514" s="65">
        <f>MAX(TREND(CHOOSE({1;2},K$36,K$44),CHOOSE({1;2},$R$35,$R$43),$C514)*(1+$G$19),0)</f>
        <v>712.03805287283569</v>
      </c>
      <c r="L514" s="65">
        <f>MAX(TREND(CHOOSE({1;2},L$36,L$44),CHOOSE({1;2},$R$35,$R$43),$C514)*(1+$G$19),0)</f>
        <v>712.03805287283592</v>
      </c>
      <c r="M514" s="65">
        <f>MAX(TREND(CHOOSE({1;2},M$36,M$44),CHOOSE({1;2},$R$35,$R$43),$C514)*(1+$G$19),0)</f>
        <v>712.03805287283569</v>
      </c>
      <c r="N514" s="65">
        <f>MAX(TREND(CHOOSE({1;2},N$36,N$44),CHOOSE({1;2},$R$35,$R$43),$C514)*(1+$G$19),0)</f>
        <v>712.03805287283569</v>
      </c>
      <c r="O514" s="66">
        <f t="shared" ref="O514:O518" si="504">N514</f>
        <v>712.03805287283569</v>
      </c>
      <c r="P514" s="66">
        <f t="shared" ref="P514:P518" si="505">O514</f>
        <v>712.03805287283569</v>
      </c>
      <c r="Q514" s="67">
        <f t="shared" ref="Q514:Q518" si="506">F514</f>
        <v>704.4842834259623</v>
      </c>
      <c r="R514" s="117">
        <f>FORECAST(C514,$I$6:$O$6,$I$5:$O$5)</f>
        <v>5.0960000000000001</v>
      </c>
    </row>
    <row r="515" spans="3:18" ht="15.75">
      <c r="C515" s="97">
        <f t="shared" ref="C515:C518" si="507">C514</f>
        <v>7.7</v>
      </c>
      <c r="D515" s="95" t="str">
        <f t="shared" si="501"/>
        <v>RH-77</v>
      </c>
      <c r="E515" s="42" t="s">
        <v>59</v>
      </c>
      <c r="F515" s="64">
        <f>MAX(TREND(CHOOSE({1;2},F$37,F$45),CHOOSE({1;2},$R$35,$R$43),$C515)*(1+$G$19),0)</f>
        <v>2590.970152427099</v>
      </c>
      <c r="G515" s="65">
        <f>MAX(TREND(CHOOSE({1;2},G$37,G$45),CHOOSE({1;2},$R$35,$R$43),$C515)*(1+$G$19),0)</f>
        <v>1629.5744771023701</v>
      </c>
      <c r="H515" s="65">
        <f>MAX(TREND(CHOOSE({1;2},H$37,H$45),CHOOSE({1;2},$R$35,$R$43),$C515)*(1+$G$19),0)</f>
        <v>1604.6551536136824</v>
      </c>
      <c r="I515" s="65">
        <f>MAX(TREND(CHOOSE({1;2},I$37,I$45),CHOOSE({1;2},$R$35,$R$43),$C515)*(1+$G$19),0)</f>
        <v>1571.1404953231036</v>
      </c>
      <c r="J515" s="65">
        <f>MAX(TREND(CHOOSE({1;2},J$37,J$45),CHOOSE({1;2},$R$35,$R$43),$C515)*(1+$G$19),0)</f>
        <v>1582.6280202550129</v>
      </c>
      <c r="K515" s="65">
        <f>MAX(TREND(CHOOSE({1;2},K$37,K$45),CHOOSE({1;2},$R$35,$R$43),$C515)*(1+$G$19),0)</f>
        <v>1578.0029477275618</v>
      </c>
      <c r="L515" s="65">
        <f>MAX(TREND(CHOOSE({1;2},L$37,L$45),CHOOSE({1;2},$R$35,$R$43),$C515)*(1+$G$19),0)</f>
        <v>1555.3788708374884</v>
      </c>
      <c r="M515" s="65">
        <f>MAX(TREND(CHOOSE({1;2},M$37,M$45),CHOOSE({1;2},$R$35,$R$43),$C515)*(1+$G$19),0)</f>
        <v>1555.3788708374884</v>
      </c>
      <c r="N515" s="65">
        <f>MAX(TREND(CHOOSE({1;2},N$37,N$45),CHOOSE({1;2},$R$35,$R$43),$C515)*(1+$G$19),0)</f>
        <v>1555.3788708374884</v>
      </c>
      <c r="O515" s="66">
        <f t="shared" si="504"/>
        <v>1555.3788708374884</v>
      </c>
      <c r="P515" s="66">
        <f t="shared" si="505"/>
        <v>1555.3788708374884</v>
      </c>
      <c r="Q515" s="67">
        <f t="shared" si="506"/>
        <v>2590.970152427099</v>
      </c>
      <c r="R515" s="117">
        <f>FORECAST(C515,$I$8:$O$8,$I$5:$O$5)</f>
        <v>16.690666666666669</v>
      </c>
    </row>
    <row r="516" spans="3:18" ht="15.75">
      <c r="C516" s="97">
        <f t="shared" si="507"/>
        <v>7.7</v>
      </c>
      <c r="D516" s="95" t="str">
        <f t="shared" si="501"/>
        <v>LA-77</v>
      </c>
      <c r="E516" s="42" t="s">
        <v>61</v>
      </c>
      <c r="F516" s="64">
        <f>MAX(TREND(CHOOSE({1;2},F$38,F$46),CHOOSE({1;2},$R$35,$R$43),$C516)*(1+$G$19),0)</f>
        <v>2139.3484610924743</v>
      </c>
      <c r="G516" s="65">
        <f>MAX(TREND(CHOOSE({1;2},G$38,G$46),CHOOSE({1;2},$R$35,$R$43),$C516)*(1+$G$19),0)</f>
        <v>2148.2104119436303</v>
      </c>
      <c r="H516" s="65">
        <f>MAX(TREND(CHOOSE({1;2},H$38,H$46),CHOOSE({1;2},$R$35,$R$43),$C516)*(1+$G$19),0)</f>
        <v>2142.5506094122807</v>
      </c>
      <c r="I516" s="65">
        <f>MAX(TREND(CHOOSE({1;2},I$38,I$46),CHOOSE({1;2},$R$35,$R$43),$C516)*(1+$G$19),0)</f>
        <v>2137.5628087288401</v>
      </c>
      <c r="J516" s="65">
        <f>MAX(TREND(CHOOSE({1;2},J$38,J$46),CHOOSE({1;2},$R$35,$R$43),$C516)*(1+$G$19),0)</f>
        <v>2147.2879996023421</v>
      </c>
      <c r="K516" s="65">
        <f>MAX(TREND(CHOOSE({1;2},K$38,K$46),CHOOSE({1;2},$R$35,$R$43),$C516)*(1+$G$19),0)</f>
        <v>2153.3751589734143</v>
      </c>
      <c r="L516" s="65">
        <f>MAX(TREND(CHOOSE({1;2},L$38,L$46),CHOOSE({1;2},$R$35,$R$43),$C516)*(1+$G$19),0)</f>
        <v>2144.8436798136545</v>
      </c>
      <c r="M516" s="65">
        <f>MAX(TREND(CHOOSE({1;2},M$38,M$46),CHOOSE({1;2},$R$35,$R$43),$C516)*(1+$G$19),0)</f>
        <v>2139.6301971963944</v>
      </c>
      <c r="N516" s="65">
        <f>MAX(TREND(CHOOSE({1;2},N$38,N$46),CHOOSE({1;2},$R$35,$R$43),$C516)*(1+$G$19),0)</f>
        <v>2178.8349967227718</v>
      </c>
      <c r="O516" s="66">
        <f t="shared" si="504"/>
        <v>2178.8349967227718</v>
      </c>
      <c r="P516" s="66">
        <f t="shared" si="505"/>
        <v>2178.8349967227718</v>
      </c>
      <c r="Q516" s="67">
        <f t="shared" si="506"/>
        <v>2139.3484610924743</v>
      </c>
      <c r="R516" s="117">
        <f>FORECAST(C516,$I$10:$O$10,$I$5:$O$5)</f>
        <v>4.3922333333333334</v>
      </c>
    </row>
    <row r="517" spans="3:18" ht="15.75">
      <c r="C517" s="97">
        <f t="shared" si="507"/>
        <v>7.7</v>
      </c>
      <c r="D517" s="95" t="str">
        <f t="shared" si="501"/>
        <v>EM-77</v>
      </c>
      <c r="E517" s="42" t="s">
        <v>63</v>
      </c>
      <c r="F517" s="64">
        <f>MAX(TREND(CHOOSE({1;2},F$39,F$47),CHOOSE({1;2},$R$35,$R$43),$C517)*(1+$G$19),0)</f>
        <v>2274.2811839698479</v>
      </c>
      <c r="G517" s="65">
        <f>MAX(TREND(CHOOSE({1;2},G$39,G$47),CHOOSE({1;2},$R$35,$R$43),$C517)*(1+$G$19),0)</f>
        <v>2406.4637008693476</v>
      </c>
      <c r="H517" s="65">
        <f>MAX(TREND(CHOOSE({1;2},H$39,H$47),CHOOSE({1;2},$R$35,$R$43),$C517)*(1+$G$19),0)</f>
        <v>2408.1882894121327</v>
      </c>
      <c r="I517" s="65">
        <f>MAX(TREND(CHOOSE({1;2},I$39,I$47),CHOOSE({1;2},$R$35,$R$43),$C517)*(1+$G$19),0)</f>
        <v>2357.3798802411593</v>
      </c>
      <c r="J517" s="65">
        <f>MAX(TREND(CHOOSE({1;2},J$39,J$47),CHOOSE({1;2},$R$35,$R$43),$C517)*(1+$G$19),0)</f>
        <v>2293.664836683648</v>
      </c>
      <c r="K517" s="65">
        <f>MAX(TREND(CHOOSE({1;2},K$39,K$47),CHOOSE({1;2},$R$35,$R$43),$C517)*(1+$G$19),0)</f>
        <v>2294.0210863302204</v>
      </c>
      <c r="L517" s="65">
        <f>MAX(TREND(CHOOSE({1;2},L$39,L$47),CHOOSE({1;2},$R$35,$R$43),$C517)*(1+$G$19),0)</f>
        <v>2169.4703093402536</v>
      </c>
      <c r="M517" s="65">
        <f>MAX(TREND(CHOOSE({1;2},M$39,M$47),CHOOSE({1;2},$R$35,$R$43),$C517)*(1+$G$19),0)</f>
        <v>2558.9951721293996</v>
      </c>
      <c r="N517" s="65">
        <f>MAX(TREND(CHOOSE({1;2},N$39,N$47),CHOOSE({1;2},$R$35,$R$43),$C517)*(1+$G$19),0)</f>
        <v>2781.4890639159189</v>
      </c>
      <c r="O517" s="66">
        <f t="shared" si="504"/>
        <v>2781.4890639159189</v>
      </c>
      <c r="P517" s="66">
        <f t="shared" si="505"/>
        <v>2781.4890639159189</v>
      </c>
      <c r="Q517" s="67">
        <f t="shared" si="506"/>
        <v>2274.2811839698479</v>
      </c>
      <c r="R517" s="117">
        <f>FORECAST(C517,$I$9:$O$9,$I$5:$O$5)</f>
        <v>4.6118449999999998</v>
      </c>
    </row>
    <row r="518" spans="3:18" ht="15.75">
      <c r="C518" s="98">
        <f t="shared" si="507"/>
        <v>7.7</v>
      </c>
      <c r="D518" s="96" t="str">
        <f t="shared" si="501"/>
        <v>TF-77</v>
      </c>
      <c r="E518" s="47" t="s">
        <v>65</v>
      </c>
      <c r="F518" s="104">
        <f>MAX(TREND(CHOOSE({1;2},F$62,F$32),CHOOSE({1;2},$Q$62,$R$32),$C518)*(1+$G$19),0)</f>
        <v>1131.4156753783577</v>
      </c>
      <c r="G518" s="105">
        <f>F518</f>
        <v>1131.4156753783577</v>
      </c>
      <c r="H518" s="105">
        <f t="shared" ref="H518:K518" si="508">G518</f>
        <v>1131.4156753783577</v>
      </c>
      <c r="I518" s="105">
        <f t="shared" si="508"/>
        <v>1131.4156753783577</v>
      </c>
      <c r="J518" s="105">
        <f t="shared" si="508"/>
        <v>1131.4156753783577</v>
      </c>
      <c r="K518" s="105">
        <f t="shared" si="508"/>
        <v>1131.4156753783577</v>
      </c>
      <c r="L518" s="105">
        <f t="shared" ref="L518" si="509">L$32</f>
        <v>0</v>
      </c>
      <c r="M518" s="105">
        <f>K518</f>
        <v>1131.4156753783577</v>
      </c>
      <c r="N518" s="105">
        <f>M518</f>
        <v>1131.4156753783577</v>
      </c>
      <c r="O518" s="106">
        <f t="shared" si="504"/>
        <v>1131.4156753783577</v>
      </c>
      <c r="P518" s="106">
        <f t="shared" si="505"/>
        <v>1131.4156753783577</v>
      </c>
      <c r="Q518" s="107">
        <f t="shared" si="506"/>
        <v>1131.4156753783577</v>
      </c>
      <c r="R518" s="118">
        <f>FORECAST(C518,$I$11:$O$11,$I$5:$O$5)</f>
        <v>18.083333333333332</v>
      </c>
    </row>
    <row r="519" spans="3:18" ht="15.75">
      <c r="C519" s="93">
        <f>ROUND(C513+0.1,2)</f>
        <v>7.8</v>
      </c>
      <c r="D519" s="95" t="str">
        <f t="shared" si="501"/>
        <v>MT-78</v>
      </c>
      <c r="E519" s="42" t="s">
        <v>55</v>
      </c>
      <c r="F519" s="64">
        <f>MAX(TREND(CHOOSE({1;2},F$35,F$43),CHOOSE({1;2},$R$35,$R$43),$C519)*(1+$G$19),0)</f>
        <v>940.91691158531</v>
      </c>
      <c r="G519" s="65">
        <f>MAX(TREND(CHOOSE({1;2},G$35,G$43),CHOOSE({1;2},$R$35,$R$43),$C519)*(1+$G$19),0)</f>
        <v>992.67774716089582</v>
      </c>
      <c r="H519" s="65">
        <f>MAX(TREND(CHOOSE({1;2},H$35,H$43),CHOOSE({1;2},$R$35,$R$43),$C519)*(1+$G$19),0)</f>
        <v>985.66794094551904</v>
      </c>
      <c r="I519" s="65">
        <f>MAX(TREND(CHOOSE({1;2},I$35,I$43),CHOOSE({1;2},$R$35,$R$43),$C519)*(1+$G$19),0)</f>
        <v>1026.4342123631423</v>
      </c>
      <c r="J519" s="65">
        <f>MAX(TREND(CHOOSE({1;2},J$35,J$43),CHOOSE({1;2},$R$35,$R$43),$C519)*(1+$G$19),0)</f>
        <v>988.3918307371747</v>
      </c>
      <c r="K519" s="65">
        <f>MAX(TREND(CHOOSE({1;2},K$35,K$43),CHOOSE({1;2},$R$35,$R$43),$C519)*(1+$G$19),0)</f>
        <v>934.46964037535395</v>
      </c>
      <c r="L519" s="65">
        <f>MAX(TREND(CHOOSE({1;2},L$35,L$43),CHOOSE({1;2},$R$35,$R$43),$C519)*(1+$G$19),0)</f>
        <v>916.6639016718733</v>
      </c>
      <c r="M519" s="65">
        <f>MAX(TREND(CHOOSE({1;2},M$35,M$43),CHOOSE({1;2},$R$35,$R$43),$C519)*(1+$G$19),0)</f>
        <v>1081.3049052451677</v>
      </c>
      <c r="N519" s="65">
        <f>MAX(TREND(CHOOSE({1;2},N$35,N$43),CHOOSE({1;2},$R$35,$R$43),$C519)*(1+$G$19),0)</f>
        <v>1050.2383521784704</v>
      </c>
      <c r="O519" s="66">
        <f>N519</f>
        <v>1050.2383521784704</v>
      </c>
      <c r="P519" s="66">
        <f>O519</f>
        <v>1050.2383521784704</v>
      </c>
      <c r="Q519" s="67">
        <f>F519</f>
        <v>940.91691158531</v>
      </c>
      <c r="R519" s="115">
        <f>FORECAST(C519,$I$7:$O$7,$I$5:$O$5)</f>
        <v>6.38</v>
      </c>
    </row>
    <row r="520" spans="3:18" ht="15.75">
      <c r="C520" s="97">
        <f>C519</f>
        <v>7.8</v>
      </c>
      <c r="D520" s="95" t="str">
        <f t="shared" si="501"/>
        <v>HT-78</v>
      </c>
      <c r="E520" s="42" t="s">
        <v>57</v>
      </c>
      <c r="F520" s="64">
        <f>MAX(TREND(CHOOSE({1;2},F$36,F$44),CHOOSE({1;2},$R$35,$R$43),$C520)*(1+$G$19),0)</f>
        <v>710.68879279310886</v>
      </c>
      <c r="G520" s="65">
        <f>MAX(TREND(CHOOSE({1;2},G$36,G$44),CHOOSE({1;2},$R$35,$R$43),$C520)*(1+$G$19),0)</f>
        <v>716.14686893377575</v>
      </c>
      <c r="H520" s="65">
        <f>MAX(TREND(CHOOSE({1;2},H$36,H$44),CHOOSE({1;2},$R$35,$R$43),$C520)*(1+$G$19),0)</f>
        <v>718.42241389347907</v>
      </c>
      <c r="I520" s="65">
        <f>MAX(TREND(CHOOSE({1;2},I$36,I$44),CHOOSE({1;2},$R$35,$R$43),$C520)*(1+$G$19),0)</f>
        <v>612.76209336335739</v>
      </c>
      <c r="J520" s="65">
        <f>MAX(TREND(CHOOSE({1;2},J$36,J$44),CHOOSE({1;2},$R$35,$R$43),$C520)*(1+$G$19),0)</f>
        <v>716.65276953529121</v>
      </c>
      <c r="K520" s="65">
        <f>MAX(TREND(CHOOSE({1;2},K$36,K$44),CHOOSE({1;2},$R$35,$R$43),$C520)*(1+$G$19),0)</f>
        <v>718.42241389347896</v>
      </c>
      <c r="L520" s="65">
        <f>MAX(TREND(CHOOSE({1;2},L$36,L$44),CHOOSE({1;2},$R$35,$R$43),$C520)*(1+$G$19),0)</f>
        <v>718.4224138934793</v>
      </c>
      <c r="M520" s="65">
        <f>MAX(TREND(CHOOSE({1;2},M$36,M$44),CHOOSE({1;2},$R$35,$R$43),$C520)*(1+$G$19),0)</f>
        <v>718.42241389347907</v>
      </c>
      <c r="N520" s="65">
        <f>MAX(TREND(CHOOSE({1;2},N$36,N$44),CHOOSE({1;2},$R$35,$R$43),$C520)*(1+$G$19),0)</f>
        <v>718.42241389347907</v>
      </c>
      <c r="O520" s="66">
        <f t="shared" ref="O520:O524" si="510">N520</f>
        <v>718.42241389347907</v>
      </c>
      <c r="P520" s="66">
        <f t="shared" ref="P520:P524" si="511">O520</f>
        <v>718.42241389347907</v>
      </c>
      <c r="Q520" s="67">
        <f t="shared" ref="Q520:Q524" si="512">F520</f>
        <v>710.68879279310886</v>
      </c>
      <c r="R520" s="117">
        <f>FORECAST(C520,$I$6:$O$6,$I$5:$O$5)</f>
        <v>5.1040000000000001</v>
      </c>
    </row>
    <row r="521" spans="3:18" ht="15.75">
      <c r="C521" s="97">
        <f t="shared" ref="C521:C524" si="513">C520</f>
        <v>7.8</v>
      </c>
      <c r="D521" s="95" t="str">
        <f t="shared" si="501"/>
        <v>RH-78</v>
      </c>
      <c r="E521" s="42" t="s">
        <v>59</v>
      </c>
      <c r="F521" s="64">
        <f>MAX(TREND(CHOOSE({1;2},F$37,F$45),CHOOSE({1;2},$R$35,$R$43),$C521)*(1+$G$19),0)</f>
        <v>2652.659917961078</v>
      </c>
      <c r="G521" s="65">
        <f>MAX(TREND(CHOOSE({1;2},G$37,G$45),CHOOSE({1;2},$R$35,$R$43),$C521)*(1+$G$19),0)</f>
        <v>1668.3738694143308</v>
      </c>
      <c r="H521" s="65">
        <f>MAX(TREND(CHOOSE({1;2},H$37,H$45),CHOOSE({1;2},$R$35,$R$43),$C521)*(1+$G$19),0)</f>
        <v>1642.8612286997225</v>
      </c>
      <c r="I521" s="65">
        <f>MAX(TREND(CHOOSE({1;2},I$37,I$45),CHOOSE({1;2},$R$35,$R$43),$C521)*(1+$G$19),0)</f>
        <v>1608.5486023546055</v>
      </c>
      <c r="J521" s="65">
        <f>MAX(TREND(CHOOSE({1;2},J$37,J$45),CHOOSE({1;2},$R$35,$R$43),$C521)*(1+$G$19),0)</f>
        <v>1620.3096397848942</v>
      </c>
      <c r="K521" s="65">
        <f>MAX(TREND(CHOOSE({1;2},K$37,K$45),CHOOSE({1;2},$R$35,$R$43),$C521)*(1+$G$19),0)</f>
        <v>1615.57444648298</v>
      </c>
      <c r="L521" s="65">
        <f>MAX(TREND(CHOOSE({1;2},L$37,L$45),CHOOSE({1;2},$R$35,$R$43),$C521)*(1+$G$19),0)</f>
        <v>1592.4117010955233</v>
      </c>
      <c r="M521" s="65">
        <f>MAX(TREND(CHOOSE({1;2},M$37,M$45),CHOOSE({1;2},$R$35,$R$43),$C521)*(1+$G$19),0)</f>
        <v>1592.4117010955233</v>
      </c>
      <c r="N521" s="65">
        <f>MAX(TREND(CHOOSE({1;2},N$37,N$45),CHOOSE({1;2},$R$35,$R$43),$C521)*(1+$G$19),0)</f>
        <v>1592.4117010955233</v>
      </c>
      <c r="O521" s="66">
        <f t="shared" si="510"/>
        <v>1592.4117010955233</v>
      </c>
      <c r="P521" s="66">
        <f t="shared" si="511"/>
        <v>1592.4117010955233</v>
      </c>
      <c r="Q521" s="67">
        <f t="shared" si="512"/>
        <v>2652.659917961078</v>
      </c>
      <c r="R521" s="117">
        <f>FORECAST(C521,$I$8:$O$8,$I$5:$O$5)</f>
        <v>16.709333333333337</v>
      </c>
    </row>
    <row r="522" spans="3:18" ht="15.75">
      <c r="C522" s="97">
        <f t="shared" si="513"/>
        <v>7.8</v>
      </c>
      <c r="D522" s="95" t="str">
        <f t="shared" si="501"/>
        <v>LA-78</v>
      </c>
      <c r="E522" s="42" t="s">
        <v>61</v>
      </c>
      <c r="F522" s="64">
        <f>MAX(TREND(CHOOSE({1;2},F$38,F$46),CHOOSE({1;2},$R$35,$R$43),$C522)*(1+$G$19),0)</f>
        <v>2154.7256542436012</v>
      </c>
      <c r="G522" s="65">
        <f>MAX(TREND(CHOOSE({1;2},G$38,G$46),CHOOSE({1;2},$R$35,$R$43),$C522)*(1+$G$19),0)</f>
        <v>2163.6130506217905</v>
      </c>
      <c r="H522" s="65">
        <f>MAX(TREND(CHOOSE({1;2},H$38,H$46),CHOOSE({1;2},$R$35,$R$43),$C522)*(1+$G$19),0)</f>
        <v>2157.9372327061365</v>
      </c>
      <c r="I522" s="65">
        <f>MAX(TREND(CHOOSE({1;2},I$38,I$46),CHOOSE({1;2},$R$35,$R$43),$C522)*(1+$G$19),0)</f>
        <v>2152.9346281033359</v>
      </c>
      <c r="J522" s="65">
        <f>MAX(TREND(CHOOSE({1;2},J$38,J$46),CHOOSE({1;2},$R$35,$R$43),$C522)*(1+$G$19),0)</f>
        <v>2162.6880852597114</v>
      </c>
      <c r="K522" s="65">
        <f>MAX(TREND(CHOOSE({1;2},K$38,K$46),CHOOSE({1;2},$R$35,$R$43),$C522)*(1+$G$19),0)</f>
        <v>2168.7916790233671</v>
      </c>
      <c r="L522" s="65">
        <f>MAX(TREND(CHOOSE({1;2},L$38,L$46),CHOOSE({1;2},$R$35,$R$43),$C522)*(1+$G$19),0)</f>
        <v>2160.2368924851576</v>
      </c>
      <c r="M522" s="65">
        <f>MAX(TREND(CHOOSE({1;2},M$38,M$46),CHOOSE({1;2},$R$35,$R$43),$C522)*(1+$G$19),0)</f>
        <v>2155.0082306930067</v>
      </c>
      <c r="N522" s="65">
        <f>MAX(TREND(CHOOSE({1;2},N$38,N$46),CHOOSE({1;2},$R$35,$R$43),$C522)*(1+$G$19),0)</f>
        <v>2194.309500068784</v>
      </c>
      <c r="O522" s="66">
        <f t="shared" si="510"/>
        <v>2194.309500068784</v>
      </c>
      <c r="P522" s="66">
        <f t="shared" si="511"/>
        <v>2194.309500068784</v>
      </c>
      <c r="Q522" s="67">
        <f t="shared" si="512"/>
        <v>2154.7256542436012</v>
      </c>
      <c r="R522" s="117">
        <f>FORECAST(C522,$I$10:$O$10,$I$5:$O$5)</f>
        <v>4.4052666666666669</v>
      </c>
    </row>
    <row r="523" spans="3:18" ht="15.75">
      <c r="C523" s="97">
        <f t="shared" si="513"/>
        <v>7.8</v>
      </c>
      <c r="D523" s="95" t="str">
        <f t="shared" si="501"/>
        <v>EM-78</v>
      </c>
      <c r="E523" s="42" t="s">
        <v>63</v>
      </c>
      <c r="F523" s="64">
        <f>MAX(TREND(CHOOSE({1;2},F$39,F$47),CHOOSE({1;2},$R$35,$R$43),$C523)*(1+$G$19),0)</f>
        <v>2293.219346035864</v>
      </c>
      <c r="G523" s="65">
        <f>MAX(TREND(CHOOSE({1;2},G$39,G$47),CHOOSE({1;2},$R$35,$R$43),$C523)*(1+$G$19),0)</f>
        <v>2429.4727224385924</v>
      </c>
      <c r="H523" s="65">
        <f>MAX(TREND(CHOOSE({1;2},H$39,H$47),CHOOSE({1;2},$R$35,$R$43),$C523)*(1+$G$19),0)</f>
        <v>2431.087943744215</v>
      </c>
      <c r="I523" s="65">
        <f>MAX(TREND(CHOOSE({1;2},I$39,I$47),CHOOSE({1;2},$R$35,$R$43),$C523)*(1+$G$19),0)</f>
        <v>2378.6325924521602</v>
      </c>
      <c r="J523" s="65">
        <f>MAX(TREND(CHOOSE({1;2},J$39,J$47),CHOOSE({1;2},$R$35,$R$43),$C523)*(1+$G$19),0)</f>
        <v>2314.4003035375576</v>
      </c>
      <c r="K523" s="65">
        <f>MAX(TREND(CHOOSE({1;2},K$39,K$47),CHOOSE({1;2},$R$35,$R$43),$C523)*(1+$G$19),0)</f>
        <v>2314.2141891093265</v>
      </c>
      <c r="L523" s="65">
        <f>MAX(TREND(CHOOSE({1;2},L$39,L$47),CHOOSE({1;2},$R$35,$R$43),$C523)*(1+$G$19),0)</f>
        <v>2187.4733072521817</v>
      </c>
      <c r="M523" s="65">
        <f>MAX(TREND(CHOOSE({1;2},M$39,M$47),CHOOSE({1;2},$R$35,$R$43),$C523)*(1+$G$19),0)</f>
        <v>2586.6819087483182</v>
      </c>
      <c r="N523" s="65">
        <f>MAX(TREND(CHOOSE({1;2},N$39,N$47),CHOOSE({1;2},$R$35,$R$43),$C523)*(1+$G$19),0)</f>
        <v>2812.0574993819559</v>
      </c>
      <c r="O523" s="66">
        <f t="shared" si="510"/>
        <v>2812.0574993819559</v>
      </c>
      <c r="P523" s="66">
        <f t="shared" si="511"/>
        <v>2812.0574993819559</v>
      </c>
      <c r="Q523" s="67">
        <f t="shared" si="512"/>
        <v>2293.219346035864</v>
      </c>
      <c r="R523" s="117">
        <f>FORECAST(C523,$I$9:$O$9,$I$5:$O$5)</f>
        <v>4.6255299999999995</v>
      </c>
    </row>
    <row r="524" spans="3:18" ht="15.75">
      <c r="C524" s="98">
        <f t="shared" si="513"/>
        <v>7.8</v>
      </c>
      <c r="D524" s="96" t="str">
        <f t="shared" si="501"/>
        <v>TF-78</v>
      </c>
      <c r="E524" s="47" t="s">
        <v>65</v>
      </c>
      <c r="F524" s="104">
        <f>MAX(TREND(CHOOSE({1;2},F$62,F$32),CHOOSE({1;2},$Q$62,$R$32),$C524)*(1+$G$19),0)</f>
        <v>1146.1093854482065</v>
      </c>
      <c r="G524" s="105">
        <f>F524</f>
        <v>1146.1093854482065</v>
      </c>
      <c r="H524" s="105">
        <f t="shared" ref="H524:K524" si="514">G524</f>
        <v>1146.1093854482065</v>
      </c>
      <c r="I524" s="105">
        <f t="shared" si="514"/>
        <v>1146.1093854482065</v>
      </c>
      <c r="J524" s="105">
        <f t="shared" si="514"/>
        <v>1146.1093854482065</v>
      </c>
      <c r="K524" s="105">
        <f t="shared" si="514"/>
        <v>1146.1093854482065</v>
      </c>
      <c r="L524" s="105">
        <f t="shared" ref="L524" si="515">L$32</f>
        <v>0</v>
      </c>
      <c r="M524" s="105">
        <f>K524</f>
        <v>1146.1093854482065</v>
      </c>
      <c r="N524" s="105">
        <f>M524</f>
        <v>1146.1093854482065</v>
      </c>
      <c r="O524" s="106">
        <f t="shared" si="510"/>
        <v>1146.1093854482065</v>
      </c>
      <c r="P524" s="106">
        <f t="shared" si="511"/>
        <v>1146.1093854482065</v>
      </c>
      <c r="Q524" s="107">
        <f t="shared" si="512"/>
        <v>1146.1093854482065</v>
      </c>
      <c r="R524" s="118">
        <f>FORECAST(C524,$I$11:$O$11,$I$5:$O$5)</f>
        <v>18.166666666666664</v>
      </c>
    </row>
    <row r="525" spans="3:18" ht="15.75">
      <c r="C525" s="93">
        <f>ROUND(C519+0.1,2)</f>
        <v>7.9</v>
      </c>
      <c r="D525" s="95" t="str">
        <f t="shared" si="501"/>
        <v>MT-79</v>
      </c>
      <c r="E525" s="42" t="s">
        <v>55</v>
      </c>
      <c r="F525" s="64">
        <f>MAX(TREND(CHOOSE({1;2},F$35,F$43),CHOOSE({1;2},$R$35,$R$43),$C525)*(1+$G$19),0)</f>
        <v>950.2439891896729</v>
      </c>
      <c r="G525" s="65">
        <f>MAX(TREND(CHOOSE({1;2},G$35,G$43),CHOOSE({1;2},$R$35,$R$43),$C525)*(1+$G$19),0)</f>
        <v>1003.2523840204985</v>
      </c>
      <c r="H525" s="65">
        <f>MAX(TREND(CHOOSE({1;2},H$35,H$43),CHOOSE({1;2},$R$35,$R$43),$C525)*(1+$G$19),0)</f>
        <v>996.00402544053065</v>
      </c>
      <c r="I525" s="65">
        <f>MAX(TREND(CHOOSE({1;2},I$35,I$43),CHOOSE({1;2},$R$35,$R$43),$C525)*(1+$G$19),0)</f>
        <v>1037.7564193569369</v>
      </c>
      <c r="J525" s="65">
        <f>MAX(TREND(CHOOSE({1;2},J$35,J$43),CHOOSE({1;2},$R$35,$R$43),$C525)*(1+$G$19),0)</f>
        <v>999.01738647327443</v>
      </c>
      <c r="K525" s="65">
        <f>MAX(TREND(CHOOSE({1;2},K$35,K$43),CHOOSE({1;2},$R$35,$R$43),$C525)*(1+$G$19),0)</f>
        <v>944.07899239421204</v>
      </c>
      <c r="L525" s="65">
        <f>MAX(TREND(CHOOSE({1;2},L$35,L$43),CHOOSE({1;2},$R$35,$R$43),$C525)*(1+$G$19),0)</f>
        <v>925.93121275090482</v>
      </c>
      <c r="M525" s="65">
        <f>MAX(TREND(CHOOSE({1;2},M$35,M$43),CHOOSE({1;2},$R$35,$R$43),$C525)*(1+$G$19),0)</f>
        <v>1093.5962917690053</v>
      </c>
      <c r="N525" s="65">
        <f>MAX(TREND(CHOOSE({1;2},N$35,N$43),CHOOSE({1;2},$R$35,$R$43),$C525)*(1+$G$19),0)</f>
        <v>1061.9866092828586</v>
      </c>
      <c r="O525" s="66">
        <f>N525</f>
        <v>1061.9866092828586</v>
      </c>
      <c r="P525" s="66">
        <f>O525</f>
        <v>1061.9866092828586</v>
      </c>
      <c r="Q525" s="67">
        <f>F525</f>
        <v>950.2439891896729</v>
      </c>
      <c r="R525" s="115">
        <f>FORECAST(C525,$I$7:$O$7,$I$5:$O$5)</f>
        <v>6.39</v>
      </c>
    </row>
    <row r="526" spans="3:18" ht="15.75">
      <c r="C526" s="97">
        <f>C525</f>
        <v>7.9</v>
      </c>
      <c r="D526" s="95" t="str">
        <f t="shared" si="501"/>
        <v>HT-79</v>
      </c>
      <c r="E526" s="42" t="s">
        <v>57</v>
      </c>
      <c r="F526" s="64">
        <f>MAX(TREND(CHOOSE({1;2},F$36,F$44),CHOOSE({1;2},$R$35,$R$43),$C526)*(1+$G$19),0)</f>
        <v>716.8933021602553</v>
      </c>
      <c r="G526" s="65">
        <f>MAX(TREND(CHOOSE({1;2},G$36,G$44),CHOOSE({1;2},$R$35,$R$43),$C526)*(1+$G$19),0)</f>
        <v>722.47831030419343</v>
      </c>
      <c r="H526" s="65">
        <f>MAX(TREND(CHOOSE({1;2},H$36,H$44),CHOOSE({1;2},$R$35,$R$43),$C526)*(1+$G$19),0)</f>
        <v>724.80677491412257</v>
      </c>
      <c r="I526" s="65">
        <f>MAX(TREND(CHOOSE({1;2},I$36,I$44),CHOOSE({1;2},$R$35,$R$43),$C526)*(1+$G$19),0)</f>
        <v>616.68923762748648</v>
      </c>
      <c r="J526" s="65">
        <f>MAX(TREND(CHOOSE({1;2},J$36,J$44),CHOOSE({1;2},$R$35,$R$43),$C526)*(1+$G$19),0)</f>
        <v>722.99597603597704</v>
      </c>
      <c r="K526" s="65">
        <f>MAX(TREND(CHOOSE({1;2},K$36,K$44),CHOOSE({1;2},$R$35,$R$43),$C526)*(1+$G$19),0)</f>
        <v>724.80677491412257</v>
      </c>
      <c r="L526" s="65">
        <f>MAX(TREND(CHOOSE({1;2},L$36,L$44),CHOOSE({1;2},$R$35,$R$43),$C526)*(1+$G$19),0)</f>
        <v>724.80677491412291</v>
      </c>
      <c r="M526" s="65">
        <f>MAX(TREND(CHOOSE({1;2},M$36,M$44),CHOOSE({1;2},$R$35,$R$43),$C526)*(1+$G$19),0)</f>
        <v>724.80677491412257</v>
      </c>
      <c r="N526" s="65">
        <f>MAX(TREND(CHOOSE({1;2},N$36,N$44),CHOOSE({1;2},$R$35,$R$43),$C526)*(1+$G$19),0)</f>
        <v>724.80677491412257</v>
      </c>
      <c r="O526" s="66">
        <f t="shared" ref="O526:O530" si="516">N526</f>
        <v>724.80677491412257</v>
      </c>
      <c r="P526" s="66">
        <f t="shared" ref="P526:P530" si="517">O526</f>
        <v>724.80677491412257</v>
      </c>
      <c r="Q526" s="67">
        <f t="shared" ref="Q526:Q530" si="518">F526</f>
        <v>716.8933021602553</v>
      </c>
      <c r="R526" s="117">
        <f>FORECAST(C526,$I$6:$O$6,$I$5:$O$5)</f>
        <v>5.1120000000000001</v>
      </c>
    </row>
    <row r="527" spans="3:18" ht="15.75">
      <c r="C527" s="97">
        <f t="shared" ref="C527:C530" si="519">C526</f>
        <v>7.9</v>
      </c>
      <c r="D527" s="95" t="str">
        <f t="shared" si="501"/>
        <v>RH-79</v>
      </c>
      <c r="E527" s="42" t="s">
        <v>59</v>
      </c>
      <c r="F527" s="64">
        <f>MAX(TREND(CHOOSE({1;2},F$37,F$45),CHOOSE({1;2},$R$35,$R$43),$C527)*(1+$G$19),0)</f>
        <v>2714.3496834950565</v>
      </c>
      <c r="G527" s="65">
        <f>MAX(TREND(CHOOSE({1;2},G$37,G$45),CHOOSE({1;2},$R$35,$R$43),$C527)*(1+$G$19),0)</f>
        <v>1707.1732617262921</v>
      </c>
      <c r="H527" s="65">
        <f>MAX(TREND(CHOOSE({1;2},H$37,H$45),CHOOSE({1;2},$R$35,$R$43),$C527)*(1+$G$19),0)</f>
        <v>1681.0673037857625</v>
      </c>
      <c r="I527" s="65">
        <f>MAX(TREND(CHOOSE({1;2},I$37,I$45),CHOOSE({1;2},$R$35,$R$43),$C527)*(1+$G$19),0)</f>
        <v>1645.9567093861081</v>
      </c>
      <c r="J527" s="65">
        <f>MAX(TREND(CHOOSE({1;2},J$37,J$45),CHOOSE({1;2},$R$35,$R$43),$C527)*(1+$G$19),0)</f>
        <v>1657.9912593147753</v>
      </c>
      <c r="K527" s="65">
        <f>MAX(TREND(CHOOSE({1;2},K$37,K$45),CHOOSE({1;2},$R$35,$R$43),$C527)*(1+$G$19),0)</f>
        <v>1653.1459452383981</v>
      </c>
      <c r="L527" s="65">
        <f>MAX(TREND(CHOOSE({1;2},L$37,L$45),CHOOSE({1;2},$R$35,$R$43),$C527)*(1+$G$19),0)</f>
        <v>1629.4445313535596</v>
      </c>
      <c r="M527" s="65">
        <f>MAX(TREND(CHOOSE({1;2},M$37,M$45),CHOOSE({1;2},$R$35,$R$43),$C527)*(1+$G$19),0)</f>
        <v>1629.4445313535596</v>
      </c>
      <c r="N527" s="65">
        <f>MAX(TREND(CHOOSE({1;2},N$37,N$45),CHOOSE({1;2},$R$35,$R$43),$C527)*(1+$G$19),0)</f>
        <v>1629.4445313535596</v>
      </c>
      <c r="O527" s="66">
        <f t="shared" si="516"/>
        <v>1629.4445313535596</v>
      </c>
      <c r="P527" s="66">
        <f t="shared" si="517"/>
        <v>1629.4445313535596</v>
      </c>
      <c r="Q527" s="67">
        <f t="shared" si="518"/>
        <v>2714.3496834950565</v>
      </c>
      <c r="R527" s="117">
        <f>FORECAST(C527,$I$8:$O$8,$I$5:$O$5)</f>
        <v>16.728000000000002</v>
      </c>
    </row>
    <row r="528" spans="3:18" ht="15.75">
      <c r="C528" s="97">
        <f t="shared" si="519"/>
        <v>7.9</v>
      </c>
      <c r="D528" s="95" t="str">
        <f t="shared" si="501"/>
        <v>LA-79</v>
      </c>
      <c r="E528" s="42" t="s">
        <v>61</v>
      </c>
      <c r="F528" s="64">
        <f>MAX(TREND(CHOOSE({1;2},F$38,F$46),CHOOSE({1;2},$R$35,$R$43),$C528)*(1+$G$19),0)</f>
        <v>2170.1028473947276</v>
      </c>
      <c r="G528" s="65">
        <f>MAX(TREND(CHOOSE({1;2},G$38,G$46),CHOOSE({1;2},$R$35,$R$43),$C528)*(1+$G$19),0)</f>
        <v>2179.0156892999507</v>
      </c>
      <c r="H528" s="65">
        <f>MAX(TREND(CHOOSE({1;2},H$38,H$46),CHOOSE({1;2},$R$35,$R$43),$C528)*(1+$G$19),0)</f>
        <v>2173.3238559999927</v>
      </c>
      <c r="I528" s="65">
        <f>MAX(TREND(CHOOSE({1;2},I$38,I$46),CHOOSE({1;2},$R$35,$R$43),$C528)*(1+$G$19),0)</f>
        <v>2168.3064474778321</v>
      </c>
      <c r="J528" s="65">
        <f>MAX(TREND(CHOOSE({1;2},J$38,J$46),CHOOSE({1;2},$R$35,$R$43),$C528)*(1+$G$19),0)</f>
        <v>2178.0881709170812</v>
      </c>
      <c r="K528" s="65">
        <f>MAX(TREND(CHOOSE({1;2},K$38,K$46),CHOOSE({1;2},$R$35,$R$43),$C528)*(1+$G$19),0)</f>
        <v>2184.2081990733204</v>
      </c>
      <c r="L528" s="65">
        <f>MAX(TREND(CHOOSE({1;2},L$38,L$46),CHOOSE({1;2},$R$35,$R$43),$C528)*(1+$G$19),0)</f>
        <v>2175.6301051566602</v>
      </c>
      <c r="M528" s="65">
        <f>MAX(TREND(CHOOSE({1;2},M$38,M$46),CHOOSE({1;2},$R$35,$R$43),$C528)*(1+$G$19),0)</f>
        <v>2170.3862641896189</v>
      </c>
      <c r="N528" s="65">
        <f>MAX(TREND(CHOOSE({1;2},N$38,N$46),CHOOSE({1;2},$R$35,$R$43),$C528)*(1+$G$19),0)</f>
        <v>2209.7840034147962</v>
      </c>
      <c r="O528" s="66">
        <f t="shared" si="516"/>
        <v>2209.7840034147962</v>
      </c>
      <c r="P528" s="66">
        <f t="shared" si="517"/>
        <v>2209.7840034147962</v>
      </c>
      <c r="Q528" s="67">
        <f t="shared" si="518"/>
        <v>2170.1028473947276</v>
      </c>
      <c r="R528" s="117">
        <f>FORECAST(C528,$I$10:$O$10,$I$5:$O$5)</f>
        <v>4.4183000000000003</v>
      </c>
    </row>
    <row r="529" spans="3:18" ht="15.75">
      <c r="C529" s="97">
        <f t="shared" si="519"/>
        <v>7.9</v>
      </c>
      <c r="D529" s="95" t="str">
        <f t="shared" si="501"/>
        <v>EM-79</v>
      </c>
      <c r="E529" s="42" t="s">
        <v>63</v>
      </c>
      <c r="F529" s="64">
        <f>MAX(TREND(CHOOSE({1;2},F$39,F$47),CHOOSE({1;2},$R$35,$R$43),$C529)*(1+$G$19),0)</f>
        <v>2312.1575081018805</v>
      </c>
      <c r="G529" s="65">
        <f>MAX(TREND(CHOOSE({1;2},G$39,G$47),CHOOSE({1;2},$R$35,$R$43),$C529)*(1+$G$19),0)</f>
        <v>2452.4817440078377</v>
      </c>
      <c r="H529" s="65">
        <f>MAX(TREND(CHOOSE({1;2},H$39,H$47),CHOOSE({1;2},$R$35,$R$43),$C529)*(1+$G$19),0)</f>
        <v>2453.9875980762968</v>
      </c>
      <c r="I529" s="65">
        <f>MAX(TREND(CHOOSE({1;2},I$39,I$47),CHOOSE({1;2},$R$35,$R$43),$C529)*(1+$G$19),0)</f>
        <v>2399.8853046631616</v>
      </c>
      <c r="J529" s="65">
        <f>MAX(TREND(CHOOSE({1;2},J$39,J$47),CHOOSE({1;2},$R$35,$R$43),$C529)*(1+$G$19),0)</f>
        <v>2335.1357703914673</v>
      </c>
      <c r="K529" s="65">
        <f>MAX(TREND(CHOOSE({1;2},K$39,K$47),CHOOSE({1;2},$R$35,$R$43),$C529)*(1+$G$19),0)</f>
        <v>2334.4072918884335</v>
      </c>
      <c r="L529" s="65">
        <f>MAX(TREND(CHOOSE({1;2},L$39,L$47),CHOOSE({1;2},$R$35,$R$43),$C529)*(1+$G$19),0)</f>
        <v>2205.4763051641107</v>
      </c>
      <c r="M529" s="65">
        <f>MAX(TREND(CHOOSE({1;2},M$39,M$47),CHOOSE({1;2},$R$35,$R$43),$C529)*(1+$G$19),0)</f>
        <v>2614.3686453672376</v>
      </c>
      <c r="N529" s="65">
        <f>MAX(TREND(CHOOSE({1;2},N$39,N$47),CHOOSE({1;2},$R$35,$R$43),$C529)*(1+$G$19),0)</f>
        <v>2842.625934847993</v>
      </c>
      <c r="O529" s="66">
        <f t="shared" si="516"/>
        <v>2842.625934847993</v>
      </c>
      <c r="P529" s="66">
        <f t="shared" si="517"/>
        <v>2842.625934847993</v>
      </c>
      <c r="Q529" s="67">
        <f t="shared" si="518"/>
        <v>2312.1575081018805</v>
      </c>
      <c r="R529" s="117">
        <f>FORECAST(C529,$I$9:$O$9,$I$5:$O$5)</f>
        <v>4.6392150000000001</v>
      </c>
    </row>
    <row r="530" spans="3:18" ht="15.75">
      <c r="C530" s="98">
        <f t="shared" si="519"/>
        <v>7.9</v>
      </c>
      <c r="D530" s="96" t="str">
        <f t="shared" si="501"/>
        <v>TF-79</v>
      </c>
      <c r="E530" s="47" t="s">
        <v>65</v>
      </c>
      <c r="F530" s="104">
        <f>MAX(TREND(CHOOSE({1;2},F$62,F$32),CHOOSE({1;2},$Q$62,$R$32),$C530)*(1+$G$19),0)</f>
        <v>1160.8030955180554</v>
      </c>
      <c r="G530" s="105">
        <f>F530</f>
        <v>1160.8030955180554</v>
      </c>
      <c r="H530" s="105">
        <f t="shared" ref="H530:K530" si="520">G530</f>
        <v>1160.8030955180554</v>
      </c>
      <c r="I530" s="105">
        <f t="shared" si="520"/>
        <v>1160.8030955180554</v>
      </c>
      <c r="J530" s="105">
        <f t="shared" si="520"/>
        <v>1160.8030955180554</v>
      </c>
      <c r="K530" s="105">
        <f t="shared" si="520"/>
        <v>1160.8030955180554</v>
      </c>
      <c r="L530" s="105">
        <f t="shared" ref="L530" si="521">L$32</f>
        <v>0</v>
      </c>
      <c r="M530" s="105">
        <f>K530</f>
        <v>1160.8030955180554</v>
      </c>
      <c r="N530" s="105">
        <f>M530</f>
        <v>1160.8030955180554</v>
      </c>
      <c r="O530" s="106">
        <f t="shared" si="516"/>
        <v>1160.8030955180554</v>
      </c>
      <c r="P530" s="106">
        <f t="shared" si="517"/>
        <v>1160.8030955180554</v>
      </c>
      <c r="Q530" s="107">
        <f t="shared" si="518"/>
        <v>1160.8030955180554</v>
      </c>
      <c r="R530" s="118">
        <f>FORECAST(C530,$I$11:$O$11,$I$5:$O$5)</f>
        <v>18.25</v>
      </c>
    </row>
    <row r="531" spans="3:18" ht="15.75">
      <c r="C531" s="93">
        <f>ROUND(C525+0.1,2)</f>
        <v>8</v>
      </c>
      <c r="D531" s="95" t="str">
        <f t="shared" si="501"/>
        <v>MT-80</v>
      </c>
      <c r="E531" s="42" t="s">
        <v>55</v>
      </c>
      <c r="F531" s="64">
        <f>MAX(TREND(CHOOSE({1;2},F$35,F$43),CHOOSE({1;2},$R$35,$R$43),$C531)*(1+$G$19),0)</f>
        <v>959.57106679403569</v>
      </c>
      <c r="G531" s="65">
        <f>MAX(TREND(CHOOSE({1;2},G$35,G$43),CHOOSE({1;2},$R$35,$R$43),$C531)*(1+$G$19),0)</f>
        <v>1013.8270208801014</v>
      </c>
      <c r="H531" s="65">
        <f>MAX(TREND(CHOOSE({1;2},H$35,H$43),CHOOSE({1;2},$R$35,$R$43),$C531)*(1+$G$19),0)</f>
        <v>1006.3401099355419</v>
      </c>
      <c r="I531" s="65">
        <f>MAX(TREND(CHOOSE({1;2},I$35,I$43),CHOOSE({1;2},$R$35,$R$43),$C531)*(1+$G$19),0)</f>
        <v>1049.0786263507316</v>
      </c>
      <c r="J531" s="65">
        <f>MAX(TREND(CHOOSE({1;2},J$35,J$43),CHOOSE({1;2},$R$35,$R$43),$C531)*(1+$G$19),0)</f>
        <v>1009.6429422093739</v>
      </c>
      <c r="K531" s="65">
        <f>MAX(TREND(CHOOSE({1;2},K$35,K$43),CHOOSE({1;2},$R$35,$R$43),$C531)*(1+$G$19),0)</f>
        <v>953.68834441307001</v>
      </c>
      <c r="L531" s="65">
        <f>MAX(TREND(CHOOSE({1;2},L$35,L$43),CHOOSE({1;2},$R$35,$R$43),$C531)*(1+$G$19),0)</f>
        <v>935.19852382993622</v>
      </c>
      <c r="M531" s="65">
        <f>MAX(TREND(CHOOSE({1;2},M$35,M$43),CHOOSE({1;2},$R$35,$R$43),$C531)*(1+$G$19),0)</f>
        <v>1105.8876782928426</v>
      </c>
      <c r="N531" s="65">
        <f>MAX(TREND(CHOOSE({1;2},N$35,N$43),CHOOSE({1;2},$R$35,$R$43),$C531)*(1+$G$19),0)</f>
        <v>1073.7348663872465</v>
      </c>
      <c r="O531" s="66">
        <f>N531</f>
        <v>1073.7348663872465</v>
      </c>
      <c r="P531" s="66">
        <f>O531</f>
        <v>1073.7348663872465</v>
      </c>
      <c r="Q531" s="67">
        <f>F531</f>
        <v>959.57106679403569</v>
      </c>
      <c r="R531" s="115">
        <f>FORECAST(C531,$I$7:$O$7,$I$5:$O$5)</f>
        <v>6.4</v>
      </c>
    </row>
    <row r="532" spans="3:18" ht="15.75">
      <c r="C532" s="97">
        <f>C531</f>
        <v>8</v>
      </c>
      <c r="D532" s="95" t="str">
        <f t="shared" si="501"/>
        <v>HT-80</v>
      </c>
      <c r="E532" s="42" t="s">
        <v>57</v>
      </c>
      <c r="F532" s="64">
        <f>MAX(TREND(CHOOSE({1;2},F$36,F$44),CHOOSE({1;2},$R$35,$R$43),$C532)*(1+$G$19),0)</f>
        <v>723.09781152740163</v>
      </c>
      <c r="G532" s="65">
        <f>MAX(TREND(CHOOSE({1;2},G$36,G$44),CHOOSE({1;2},$R$35,$R$43),$C532)*(1+$G$19),0)</f>
        <v>728.80975167461133</v>
      </c>
      <c r="H532" s="65">
        <f>MAX(TREND(CHOOSE({1;2},H$36,H$44),CHOOSE({1;2},$R$35,$R$43),$C532)*(1+$G$19),0)</f>
        <v>731.19113593476607</v>
      </c>
      <c r="I532" s="65">
        <f>MAX(TREND(CHOOSE({1;2},I$36,I$44),CHOOSE({1;2},$R$35,$R$43),$C532)*(1+$G$19),0)</f>
        <v>620.61638189161533</v>
      </c>
      <c r="J532" s="65">
        <f>MAX(TREND(CHOOSE({1;2},J$36,J$44),CHOOSE({1;2},$R$35,$R$43),$C532)*(1+$G$19),0)</f>
        <v>729.33918253666252</v>
      </c>
      <c r="K532" s="65">
        <f>MAX(TREND(CHOOSE({1;2},K$36,K$44),CHOOSE({1;2},$R$35,$R$43),$C532)*(1+$G$19),0)</f>
        <v>731.19113593476595</v>
      </c>
      <c r="L532" s="65">
        <f>MAX(TREND(CHOOSE({1;2},L$36,L$44),CHOOSE({1;2},$R$35,$R$43),$C532)*(1+$G$19),0)</f>
        <v>731.19113593476618</v>
      </c>
      <c r="M532" s="65">
        <f>MAX(TREND(CHOOSE({1;2},M$36,M$44),CHOOSE({1;2},$R$35,$R$43),$C532)*(1+$G$19),0)</f>
        <v>731.19113593476595</v>
      </c>
      <c r="N532" s="65">
        <f>MAX(TREND(CHOOSE({1;2},N$36,N$44),CHOOSE({1;2},$R$35,$R$43),$C532)*(1+$G$19),0)</f>
        <v>731.19113593476595</v>
      </c>
      <c r="O532" s="66">
        <f t="shared" ref="O532:O536" si="522">N532</f>
        <v>731.19113593476595</v>
      </c>
      <c r="P532" s="66">
        <f t="shared" ref="P532:P536" si="523">O532</f>
        <v>731.19113593476595</v>
      </c>
      <c r="Q532" s="67">
        <f t="shared" ref="Q532:Q536" si="524">F532</f>
        <v>723.09781152740163</v>
      </c>
      <c r="R532" s="117">
        <f>FORECAST(C532,$I$6:$O$6,$I$5:$O$5)</f>
        <v>5.12</v>
      </c>
    </row>
    <row r="533" spans="3:18" ht="15.75">
      <c r="C533" s="97">
        <f t="shared" ref="C533:C536" si="525">C532</f>
        <v>8</v>
      </c>
      <c r="D533" s="95" t="str">
        <f t="shared" si="501"/>
        <v>RH-80</v>
      </c>
      <c r="E533" s="42" t="s">
        <v>59</v>
      </c>
      <c r="F533" s="64">
        <f>MAX(TREND(CHOOSE({1;2},F$37,F$45),CHOOSE({1;2},$R$35,$R$43),$C533)*(1+$G$19),0)</f>
        <v>2776.039449029035</v>
      </c>
      <c r="G533" s="65">
        <f>MAX(TREND(CHOOSE({1;2},G$37,G$45),CHOOSE({1;2},$R$35,$R$43),$C533)*(1+$G$19),0)</f>
        <v>1745.9726540382535</v>
      </c>
      <c r="H533" s="65">
        <f>MAX(TREND(CHOOSE({1;2},H$37,H$45),CHOOSE({1;2},$R$35,$R$43),$C533)*(1+$G$19),0)</f>
        <v>1719.2733788718026</v>
      </c>
      <c r="I533" s="65">
        <f>MAX(TREND(CHOOSE({1;2},I$37,I$45),CHOOSE({1;2},$R$35,$R$43),$C533)*(1+$G$19),0)</f>
        <v>1683.3648164176107</v>
      </c>
      <c r="J533" s="65">
        <f>MAX(TREND(CHOOSE({1;2},J$37,J$45),CHOOSE({1;2},$R$35,$R$43),$C533)*(1+$G$19),0)</f>
        <v>1695.6728788446565</v>
      </c>
      <c r="K533" s="65">
        <f>MAX(TREND(CHOOSE({1;2},K$37,K$45),CHOOSE({1;2},$R$35,$R$43),$C533)*(1+$G$19),0)</f>
        <v>1690.7174439938165</v>
      </c>
      <c r="L533" s="65">
        <f>MAX(TREND(CHOOSE({1;2},L$37,L$45),CHOOSE({1;2},$R$35,$R$43),$C533)*(1+$G$19),0)</f>
        <v>1666.4773616115945</v>
      </c>
      <c r="M533" s="65">
        <f>MAX(TREND(CHOOSE({1;2},M$37,M$45),CHOOSE({1;2},$R$35,$R$43),$C533)*(1+$G$19),0)</f>
        <v>1666.4773616115945</v>
      </c>
      <c r="N533" s="65">
        <f>MAX(TREND(CHOOSE({1;2},N$37,N$45),CHOOSE({1;2},$R$35,$R$43),$C533)*(1+$G$19),0)</f>
        <v>1666.4773616115945</v>
      </c>
      <c r="O533" s="66">
        <f t="shared" si="522"/>
        <v>1666.4773616115945</v>
      </c>
      <c r="P533" s="66">
        <f t="shared" si="523"/>
        <v>1666.4773616115945</v>
      </c>
      <c r="Q533" s="67">
        <f t="shared" si="524"/>
        <v>2776.039449029035</v>
      </c>
      <c r="R533" s="117">
        <f>FORECAST(C533,$I$8:$O$8,$I$5:$O$5)</f>
        <v>16.74666666666667</v>
      </c>
    </row>
    <row r="534" spans="3:18" ht="15.75">
      <c r="C534" s="97">
        <f t="shared" si="525"/>
        <v>8</v>
      </c>
      <c r="D534" s="95" t="str">
        <f t="shared" si="501"/>
        <v>LA-80</v>
      </c>
      <c r="E534" s="42" t="s">
        <v>61</v>
      </c>
      <c r="F534" s="64">
        <f>MAX(TREND(CHOOSE({1;2},F$38,F$46),CHOOSE({1;2},$R$35,$R$43),$C534)*(1+$G$19),0)</f>
        <v>2185.4800405458545</v>
      </c>
      <c r="G534" s="65">
        <f>MAX(TREND(CHOOSE({1;2},G$38,G$46),CHOOSE({1;2},$R$35,$R$43),$C534)*(1+$G$19),0)</f>
        <v>2194.4183279781105</v>
      </c>
      <c r="H534" s="65">
        <f>MAX(TREND(CHOOSE({1;2},H$38,H$46),CHOOSE({1;2},$R$35,$R$43),$C534)*(1+$G$19),0)</f>
        <v>2188.7104792938494</v>
      </c>
      <c r="I534" s="65">
        <f>MAX(TREND(CHOOSE({1;2},I$38,I$46),CHOOSE({1;2},$R$35,$R$43),$C534)*(1+$G$19),0)</f>
        <v>2183.6782668523279</v>
      </c>
      <c r="J534" s="65">
        <f>MAX(TREND(CHOOSE({1;2},J$38,J$46),CHOOSE({1;2},$R$35,$R$43),$C534)*(1+$G$19),0)</f>
        <v>2193.488256574451</v>
      </c>
      <c r="K534" s="65">
        <f>MAX(TREND(CHOOSE({1;2},K$38,K$46),CHOOSE({1;2},$R$35,$R$43),$C534)*(1+$G$19),0)</f>
        <v>2199.6247191232733</v>
      </c>
      <c r="L534" s="65">
        <f>MAX(TREND(CHOOSE({1;2},L$38,L$46),CHOOSE({1;2},$R$35,$R$43),$C534)*(1+$G$19),0)</f>
        <v>2191.0233178281633</v>
      </c>
      <c r="M534" s="65">
        <f>MAX(TREND(CHOOSE({1;2},M$38,M$46),CHOOSE({1;2},$R$35,$R$43),$C534)*(1+$G$19),0)</f>
        <v>2185.7642976862312</v>
      </c>
      <c r="N534" s="65">
        <f>MAX(TREND(CHOOSE({1;2},N$38,N$46),CHOOSE({1;2},$R$35,$R$43),$C534)*(1+$G$19),0)</f>
        <v>2225.2585067608079</v>
      </c>
      <c r="O534" s="66">
        <f t="shared" si="522"/>
        <v>2225.2585067608079</v>
      </c>
      <c r="P534" s="66">
        <f t="shared" si="523"/>
        <v>2225.2585067608079</v>
      </c>
      <c r="Q534" s="67">
        <f t="shared" si="524"/>
        <v>2185.4800405458545</v>
      </c>
      <c r="R534" s="117">
        <f>FORECAST(C534,$I$10:$O$10,$I$5:$O$5)</f>
        <v>4.4313333333333338</v>
      </c>
    </row>
    <row r="535" spans="3:18" ht="15.75">
      <c r="C535" s="97">
        <f t="shared" si="525"/>
        <v>8</v>
      </c>
      <c r="D535" s="95" t="str">
        <f t="shared" si="501"/>
        <v>EM-80</v>
      </c>
      <c r="E535" s="42" t="s">
        <v>63</v>
      </c>
      <c r="F535" s="64">
        <f>MAX(TREND(CHOOSE({1;2},F$39,F$47),CHOOSE({1;2},$R$35,$R$43),$C535)*(1+$G$19),0)</f>
        <v>2331.0956701678965</v>
      </c>
      <c r="G535" s="65">
        <f>MAX(TREND(CHOOSE({1;2},G$39,G$47),CHOOSE({1;2},$R$35,$R$43),$C535)*(1+$G$19),0)</f>
        <v>2475.4907655770826</v>
      </c>
      <c r="H535" s="65">
        <f>MAX(TREND(CHOOSE({1;2},H$39,H$47),CHOOSE({1;2},$R$35,$R$43),$C535)*(1+$G$19),0)</f>
        <v>2476.887252408379</v>
      </c>
      <c r="I535" s="65">
        <f>MAX(TREND(CHOOSE({1;2},I$39,I$47),CHOOSE({1;2},$R$35,$R$43),$C535)*(1+$G$19),0)</f>
        <v>2421.138016874163</v>
      </c>
      <c r="J535" s="65">
        <f>MAX(TREND(CHOOSE({1;2},J$39,J$47),CHOOSE({1;2},$R$35,$R$43),$C535)*(1+$G$19),0)</f>
        <v>2355.8712372453774</v>
      </c>
      <c r="K535" s="65">
        <f>MAX(TREND(CHOOSE({1;2},K$39,K$47),CHOOSE({1;2},$R$35,$R$43),$C535)*(1+$G$19),0)</f>
        <v>2354.6003946675396</v>
      </c>
      <c r="L535" s="65">
        <f>MAX(TREND(CHOOSE({1;2},L$39,L$47),CHOOSE({1;2},$R$35,$R$43),$C535)*(1+$G$19),0)</f>
        <v>2223.4793030760388</v>
      </c>
      <c r="M535" s="65">
        <f>MAX(TREND(CHOOSE({1;2},M$39,M$47),CHOOSE({1;2},$R$35,$R$43),$C535)*(1+$G$19),0)</f>
        <v>2642.0553819861561</v>
      </c>
      <c r="N535" s="65">
        <f>MAX(TREND(CHOOSE({1;2},N$39,N$47),CHOOSE({1;2},$R$35,$R$43),$C535)*(1+$G$19),0)</f>
        <v>2873.1943703140296</v>
      </c>
      <c r="O535" s="66">
        <f t="shared" si="522"/>
        <v>2873.1943703140296</v>
      </c>
      <c r="P535" s="66">
        <f t="shared" si="523"/>
        <v>2873.1943703140296</v>
      </c>
      <c r="Q535" s="67">
        <f t="shared" si="524"/>
        <v>2331.0956701678965</v>
      </c>
      <c r="R535" s="117">
        <f>FORECAST(C535,$I$9:$O$9,$I$5:$O$5)</f>
        <v>4.6528999999999998</v>
      </c>
    </row>
    <row r="536" spans="3:18" ht="15.75">
      <c r="C536" s="98">
        <f t="shared" si="525"/>
        <v>8</v>
      </c>
      <c r="D536" s="96" t="str">
        <f t="shared" si="501"/>
        <v>TF-80</v>
      </c>
      <c r="E536" s="47" t="s">
        <v>65</v>
      </c>
      <c r="F536" s="104">
        <f>MAX(TREND(CHOOSE({1;2},F$62,F$32),CHOOSE({1;2},$Q$62,$R$32),$C536)*(1+$G$19),0)</f>
        <v>1175.4968055879042</v>
      </c>
      <c r="G536" s="105">
        <f>F536</f>
        <v>1175.4968055879042</v>
      </c>
      <c r="H536" s="105">
        <f t="shared" ref="H536:K536" si="526">G536</f>
        <v>1175.4968055879042</v>
      </c>
      <c r="I536" s="105">
        <f t="shared" si="526"/>
        <v>1175.4968055879042</v>
      </c>
      <c r="J536" s="105">
        <f t="shared" si="526"/>
        <v>1175.4968055879042</v>
      </c>
      <c r="K536" s="105">
        <f t="shared" si="526"/>
        <v>1175.4968055879042</v>
      </c>
      <c r="L536" s="105">
        <f t="shared" ref="L536" si="527">L$32</f>
        <v>0</v>
      </c>
      <c r="M536" s="105">
        <f>K536</f>
        <v>1175.4968055879042</v>
      </c>
      <c r="N536" s="105">
        <f>M536</f>
        <v>1175.4968055879042</v>
      </c>
      <c r="O536" s="106">
        <f t="shared" si="522"/>
        <v>1175.4968055879042</v>
      </c>
      <c r="P536" s="106">
        <f t="shared" si="523"/>
        <v>1175.4968055879042</v>
      </c>
      <c r="Q536" s="107">
        <f t="shared" si="524"/>
        <v>1175.4968055879042</v>
      </c>
      <c r="R536" s="118">
        <f>FORECAST(C536,$I$11:$O$11,$I$5:$O$5)</f>
        <v>18.333333333333332</v>
      </c>
    </row>
    <row r="537" spans="3:18" ht="15.75">
      <c r="C537" s="93">
        <f>ROUND(C531+0.1,2)</f>
        <v>8.1</v>
      </c>
      <c r="D537" s="95" t="str">
        <f t="shared" si="501"/>
        <v>MT-81</v>
      </c>
      <c r="E537" s="42" t="s">
        <v>55</v>
      </c>
      <c r="F537" s="64">
        <f>MAX(TREND(CHOOSE({1;2},F$35,F$43),CHOOSE({1;2},$R$35,$R$43),$C537)*(1+$G$19),0)</f>
        <v>968.89814439839859</v>
      </c>
      <c r="G537" s="65">
        <f>MAX(TREND(CHOOSE({1;2},G$35,G$43),CHOOSE({1;2},$R$35,$R$43),$C537)*(1+$G$19),0)</f>
        <v>1024.4016577397038</v>
      </c>
      <c r="H537" s="65">
        <f>MAX(TREND(CHOOSE({1;2},H$35,H$43),CHOOSE({1;2},$R$35,$R$43),$C537)*(1+$G$19),0)</f>
        <v>1016.6761944305536</v>
      </c>
      <c r="I537" s="65">
        <f>MAX(TREND(CHOOSE({1;2},I$35,I$43),CHOOSE({1;2},$R$35,$R$43),$C537)*(1+$G$19),0)</f>
        <v>1060.4008333445261</v>
      </c>
      <c r="J537" s="65">
        <f>MAX(TREND(CHOOSE({1;2},J$35,J$43),CHOOSE({1;2},$R$35,$R$43),$C537)*(1+$G$19),0)</f>
        <v>1020.2684979454735</v>
      </c>
      <c r="K537" s="65">
        <f>MAX(TREND(CHOOSE({1;2},K$35,K$43),CHOOSE({1;2},$R$35,$R$43),$C537)*(1+$G$19),0)</f>
        <v>963.2976964319281</v>
      </c>
      <c r="L537" s="65">
        <f>MAX(TREND(CHOOSE({1;2},L$35,L$43),CHOOSE({1;2},$R$35,$R$43),$C537)*(1+$G$19),0)</f>
        <v>944.46583490896762</v>
      </c>
      <c r="M537" s="65">
        <f>MAX(TREND(CHOOSE({1;2},M$35,M$43),CHOOSE({1;2},$R$35,$R$43),$C537)*(1+$G$19),0)</f>
        <v>1118.1790648166798</v>
      </c>
      <c r="N537" s="65">
        <f>MAX(TREND(CHOOSE({1;2},N$35,N$43),CHOOSE({1;2},$R$35,$R$43),$C537)*(1+$G$19),0)</f>
        <v>1085.4831234916344</v>
      </c>
      <c r="O537" s="66">
        <f>N537</f>
        <v>1085.4831234916344</v>
      </c>
      <c r="P537" s="66">
        <f>O537</f>
        <v>1085.4831234916344</v>
      </c>
      <c r="Q537" s="67">
        <f>F537</f>
        <v>968.89814439839859</v>
      </c>
      <c r="R537" s="115">
        <f>FORECAST(C537,$I$7:$O$7,$I$5:$O$5)</f>
        <v>6.41</v>
      </c>
    </row>
    <row r="538" spans="3:18" ht="15.75">
      <c r="C538" s="97">
        <f>C537</f>
        <v>8.1</v>
      </c>
      <c r="D538" s="95" t="str">
        <f t="shared" si="501"/>
        <v>HT-81</v>
      </c>
      <c r="E538" s="42" t="s">
        <v>57</v>
      </c>
      <c r="F538" s="64">
        <f>MAX(TREND(CHOOSE({1;2},F$36,F$44),CHOOSE({1;2},$R$35,$R$43),$C538)*(1+$G$19),0)</f>
        <v>729.30232089454807</v>
      </c>
      <c r="G538" s="65">
        <f>MAX(TREND(CHOOSE({1;2},G$36,G$44),CHOOSE({1;2},$R$35,$R$43),$C538)*(1+$G$19),0)</f>
        <v>735.14119304502913</v>
      </c>
      <c r="H538" s="65">
        <f>MAX(TREND(CHOOSE({1;2},H$36,H$44),CHOOSE({1;2},$R$35,$R$43),$C538)*(1+$G$19),0)</f>
        <v>737.57549695540956</v>
      </c>
      <c r="I538" s="65">
        <f>MAX(TREND(CHOOSE({1;2},I$36,I$44),CHOOSE({1;2},$R$35,$R$43),$C538)*(1+$G$19),0)</f>
        <v>624.5435261557443</v>
      </c>
      <c r="J538" s="65">
        <f>MAX(TREND(CHOOSE({1;2},J$36,J$44),CHOOSE({1;2},$R$35,$R$43),$C538)*(1+$G$19),0)</f>
        <v>735.682389037348</v>
      </c>
      <c r="K538" s="65">
        <f>MAX(TREND(CHOOSE({1;2},K$36,K$44),CHOOSE({1;2},$R$35,$R$43),$C538)*(1+$G$19),0)</f>
        <v>737.57549695540922</v>
      </c>
      <c r="L538" s="65">
        <f>MAX(TREND(CHOOSE({1;2},L$36,L$44),CHOOSE({1;2},$R$35,$R$43),$C538)*(1+$G$19),0)</f>
        <v>737.57549695540956</v>
      </c>
      <c r="M538" s="65">
        <f>MAX(TREND(CHOOSE({1;2},M$36,M$44),CHOOSE({1;2},$R$35,$R$43),$C538)*(1+$G$19),0)</f>
        <v>737.57549695540945</v>
      </c>
      <c r="N538" s="65">
        <f>MAX(TREND(CHOOSE({1;2},N$36,N$44),CHOOSE({1;2},$R$35,$R$43),$C538)*(1+$G$19),0)</f>
        <v>737.57549695540945</v>
      </c>
      <c r="O538" s="66">
        <f t="shared" ref="O538:O542" si="528">N538</f>
        <v>737.57549695540945</v>
      </c>
      <c r="P538" s="66">
        <f t="shared" ref="P538:P542" si="529">O538</f>
        <v>737.57549695540945</v>
      </c>
      <c r="Q538" s="67">
        <f t="shared" ref="Q538:Q542" si="530">F538</f>
        <v>729.30232089454807</v>
      </c>
      <c r="R538" s="117">
        <f>FORECAST(C538,$I$6:$O$6,$I$5:$O$5)</f>
        <v>5.1280000000000001</v>
      </c>
    </row>
    <row r="539" spans="3:18" ht="15.75">
      <c r="C539" s="97">
        <f t="shared" ref="C539:C542" si="531">C538</f>
        <v>8.1</v>
      </c>
      <c r="D539" s="95" t="str">
        <f t="shared" si="501"/>
        <v>RH-81</v>
      </c>
      <c r="E539" s="42" t="s">
        <v>59</v>
      </c>
      <c r="F539" s="64">
        <f>MAX(TREND(CHOOSE({1;2},F$37,F$45),CHOOSE({1;2},$R$35,$R$43),$C539)*(1+$G$19),0)</f>
        <v>2837.7292145630131</v>
      </c>
      <c r="G539" s="65">
        <f>MAX(TREND(CHOOSE({1;2},G$37,G$45),CHOOSE({1;2},$R$35,$R$43),$C539)*(1+$G$19),0)</f>
        <v>1784.7720463502149</v>
      </c>
      <c r="H539" s="65">
        <f>MAX(TREND(CHOOSE({1;2},H$37,H$45),CHOOSE({1;2},$R$35,$R$43),$C539)*(1+$G$19),0)</f>
        <v>1757.4794539578427</v>
      </c>
      <c r="I539" s="65">
        <f>MAX(TREND(CHOOSE({1;2},I$37,I$45),CHOOSE({1;2},$R$35,$R$43),$C539)*(1+$G$19),0)</f>
        <v>1720.7729234491133</v>
      </c>
      <c r="J539" s="65">
        <f>MAX(TREND(CHOOSE({1;2},J$37,J$45),CHOOSE({1;2},$R$35,$R$43),$C539)*(1+$G$19),0)</f>
        <v>1733.3544983745378</v>
      </c>
      <c r="K539" s="65">
        <f>MAX(TREND(CHOOSE({1;2},K$37,K$45),CHOOSE({1;2},$R$35,$R$43),$C539)*(1+$G$19),0)</f>
        <v>1728.2889427492346</v>
      </c>
      <c r="L539" s="65">
        <f>MAX(TREND(CHOOSE({1;2},L$37,L$45),CHOOSE({1;2},$R$35,$R$43),$C539)*(1+$G$19),0)</f>
        <v>1703.5101918696296</v>
      </c>
      <c r="M539" s="65">
        <f>MAX(TREND(CHOOSE({1;2},M$37,M$45),CHOOSE({1;2},$R$35,$R$43),$C539)*(1+$G$19),0)</f>
        <v>1703.5101918696296</v>
      </c>
      <c r="N539" s="65">
        <f>MAX(TREND(CHOOSE({1;2},N$37,N$45),CHOOSE({1;2},$R$35,$R$43),$C539)*(1+$G$19),0)</f>
        <v>1703.5101918696296</v>
      </c>
      <c r="O539" s="66">
        <f t="shared" si="528"/>
        <v>1703.5101918696296</v>
      </c>
      <c r="P539" s="66">
        <f t="shared" si="529"/>
        <v>1703.5101918696296</v>
      </c>
      <c r="Q539" s="67">
        <f t="shared" si="530"/>
        <v>2837.7292145630131</v>
      </c>
      <c r="R539" s="117">
        <f>FORECAST(C539,$I$8:$O$8,$I$5:$O$5)</f>
        <v>16.765333333333334</v>
      </c>
    </row>
    <row r="540" spans="3:18" ht="15.75">
      <c r="C540" s="97">
        <f t="shared" si="531"/>
        <v>8.1</v>
      </c>
      <c r="D540" s="95" t="str">
        <f t="shared" si="501"/>
        <v>LA-81</v>
      </c>
      <c r="E540" s="42" t="s">
        <v>61</v>
      </c>
      <c r="F540" s="64">
        <f>MAX(TREND(CHOOSE({1;2},F$38,F$46),CHOOSE({1;2},$R$35,$R$43),$C540)*(1+$G$19),0)</f>
        <v>2200.857233696981</v>
      </c>
      <c r="G540" s="65">
        <f>MAX(TREND(CHOOSE({1;2},G$38,G$46),CHOOSE({1;2},$R$35,$R$43),$C540)*(1+$G$19),0)</f>
        <v>2209.8209666562702</v>
      </c>
      <c r="H540" s="65">
        <f>MAX(TREND(CHOOSE({1;2},H$38,H$46),CHOOSE({1;2},$R$35,$R$43),$C540)*(1+$G$19),0)</f>
        <v>2204.0971025877052</v>
      </c>
      <c r="I540" s="65">
        <f>MAX(TREND(CHOOSE({1;2},I$38,I$46),CHOOSE({1;2},$R$35,$R$43),$C540)*(1+$G$19),0)</f>
        <v>2199.0500862268241</v>
      </c>
      <c r="J540" s="65">
        <f>MAX(TREND(CHOOSE({1;2},J$38,J$46),CHOOSE({1;2},$R$35,$R$43),$C540)*(1+$G$19),0)</f>
        <v>2208.8883422318204</v>
      </c>
      <c r="K540" s="65">
        <f>MAX(TREND(CHOOSE({1;2},K$38,K$46),CHOOSE({1;2},$R$35,$R$43),$C540)*(1+$G$19),0)</f>
        <v>2215.0412391732266</v>
      </c>
      <c r="L540" s="65">
        <f>MAX(TREND(CHOOSE({1;2},L$38,L$46),CHOOSE({1;2},$R$35,$R$43),$C540)*(1+$G$19),0)</f>
        <v>2206.4165304996664</v>
      </c>
      <c r="M540" s="65">
        <f>MAX(TREND(CHOOSE({1;2},M$38,M$46),CHOOSE({1;2},$R$35,$R$43),$C540)*(1+$G$19),0)</f>
        <v>2201.1423311828426</v>
      </c>
      <c r="N540" s="65">
        <f>MAX(TREND(CHOOSE({1;2},N$38,N$46),CHOOSE({1;2},$R$35,$R$43),$C540)*(1+$G$19),0)</f>
        <v>2240.7330101068201</v>
      </c>
      <c r="O540" s="66">
        <f t="shared" si="528"/>
        <v>2240.7330101068201</v>
      </c>
      <c r="P540" s="66">
        <f t="shared" si="529"/>
        <v>2240.7330101068201</v>
      </c>
      <c r="Q540" s="67">
        <f t="shared" si="530"/>
        <v>2200.857233696981</v>
      </c>
      <c r="R540" s="117">
        <f>FORECAST(C540,$I$10:$O$10,$I$5:$O$5)</f>
        <v>4.4443666666666672</v>
      </c>
    </row>
    <row r="541" spans="3:18" ht="15.75">
      <c r="C541" s="97">
        <f t="shared" si="531"/>
        <v>8.1</v>
      </c>
      <c r="D541" s="95" t="str">
        <f t="shared" si="501"/>
        <v>EM-81</v>
      </c>
      <c r="E541" s="42" t="s">
        <v>63</v>
      </c>
      <c r="F541" s="64">
        <f>MAX(TREND(CHOOSE({1;2},F$39,F$47),CHOOSE({1;2},$R$35,$R$43),$C541)*(1+$G$19),0)</f>
        <v>2350.0338322339126</v>
      </c>
      <c r="G541" s="65">
        <f>MAX(TREND(CHOOSE({1;2},G$39,G$47),CHOOSE({1;2},$R$35,$R$43),$C541)*(1+$G$19),0)</f>
        <v>2498.4997871463279</v>
      </c>
      <c r="H541" s="65">
        <f>MAX(TREND(CHOOSE({1;2},H$39,H$47),CHOOSE({1;2},$R$35,$R$43),$C541)*(1+$G$19),0)</f>
        <v>2499.7869067404613</v>
      </c>
      <c r="I541" s="65">
        <f>MAX(TREND(CHOOSE({1;2},I$39,I$47),CHOOSE({1;2},$R$35,$R$43),$C541)*(1+$G$19),0)</f>
        <v>2442.3907290851639</v>
      </c>
      <c r="J541" s="65">
        <f>MAX(TREND(CHOOSE({1;2},J$39,J$47),CHOOSE({1;2},$R$35,$R$43),$C541)*(1+$G$19),0)</f>
        <v>2376.6067040992871</v>
      </c>
      <c r="K541" s="65">
        <f>MAX(TREND(CHOOSE({1;2},K$39,K$47),CHOOSE({1;2},$R$35,$R$43),$C541)*(1+$G$19),0)</f>
        <v>2374.7934974466457</v>
      </c>
      <c r="L541" s="65">
        <f>MAX(TREND(CHOOSE({1;2},L$39,L$47),CHOOSE({1;2},$R$35,$R$43),$C541)*(1+$G$19),0)</f>
        <v>2241.4823009879678</v>
      </c>
      <c r="M541" s="65">
        <f>MAX(TREND(CHOOSE({1;2},M$39,M$47),CHOOSE({1;2},$R$35,$R$43),$C541)*(1+$G$19),0)</f>
        <v>2669.7421186050751</v>
      </c>
      <c r="N541" s="65">
        <f>MAX(TREND(CHOOSE({1;2},N$39,N$47),CHOOSE({1;2},$R$35,$R$43),$C541)*(1+$G$19),0)</f>
        <v>2903.7628057800662</v>
      </c>
      <c r="O541" s="66">
        <f t="shared" si="528"/>
        <v>2903.7628057800662</v>
      </c>
      <c r="P541" s="66">
        <f t="shared" si="529"/>
        <v>2903.7628057800662</v>
      </c>
      <c r="Q541" s="67">
        <f t="shared" si="530"/>
        <v>2350.0338322339126</v>
      </c>
      <c r="R541" s="117">
        <f>FORECAST(C541,$I$9:$O$9,$I$5:$O$5)</f>
        <v>4.6665849999999995</v>
      </c>
    </row>
    <row r="542" spans="3:18" ht="15.75">
      <c r="C542" s="98">
        <f t="shared" si="531"/>
        <v>8.1</v>
      </c>
      <c r="D542" s="96" t="str">
        <f t="shared" si="501"/>
        <v>TF-81</v>
      </c>
      <c r="E542" s="47" t="s">
        <v>65</v>
      </c>
      <c r="F542" s="104">
        <f>MAX(TREND(CHOOSE({1;2},F$62,F$32),CHOOSE({1;2},$Q$62,$R$32),$C542)*(1+$G$19),0)</f>
        <v>1190.1905156577527</v>
      </c>
      <c r="G542" s="105">
        <f>F542</f>
        <v>1190.1905156577527</v>
      </c>
      <c r="H542" s="105">
        <f t="shared" ref="H542:K542" si="532">G542</f>
        <v>1190.1905156577527</v>
      </c>
      <c r="I542" s="105">
        <f t="shared" si="532"/>
        <v>1190.1905156577527</v>
      </c>
      <c r="J542" s="105">
        <f t="shared" si="532"/>
        <v>1190.1905156577527</v>
      </c>
      <c r="K542" s="105">
        <f t="shared" si="532"/>
        <v>1190.1905156577527</v>
      </c>
      <c r="L542" s="105">
        <f t="shared" ref="L542" si="533">L$32</f>
        <v>0</v>
      </c>
      <c r="M542" s="105">
        <f>K542</f>
        <v>1190.1905156577527</v>
      </c>
      <c r="N542" s="105">
        <f>M542</f>
        <v>1190.1905156577527</v>
      </c>
      <c r="O542" s="106">
        <f t="shared" si="528"/>
        <v>1190.1905156577527</v>
      </c>
      <c r="P542" s="106">
        <f t="shared" si="529"/>
        <v>1190.1905156577527</v>
      </c>
      <c r="Q542" s="107">
        <f t="shared" si="530"/>
        <v>1190.1905156577527</v>
      </c>
      <c r="R542" s="118">
        <f>FORECAST(C542,$I$11:$O$11,$I$5:$O$5)</f>
        <v>18.416666666666664</v>
      </c>
    </row>
    <row r="543" spans="3:18" ht="15.75">
      <c r="C543" s="93">
        <f>ROUND(C537+0.1,2)</f>
        <v>8.1999999999999993</v>
      </c>
      <c r="D543" s="95" t="str">
        <f t="shared" si="501"/>
        <v>MT-82</v>
      </c>
      <c r="E543" s="42" t="s">
        <v>55</v>
      </c>
      <c r="F543" s="64">
        <f>MAX(TREND(CHOOSE({1;2},F$35,F$43),CHOOSE({1;2},$R$35,$R$43),$C543)*(1+$G$19),0)</f>
        <v>978.22522200276126</v>
      </c>
      <c r="G543" s="65">
        <f>MAX(TREND(CHOOSE({1;2},G$35,G$43),CHOOSE({1;2},$R$35,$R$43),$C543)*(1+$G$19),0)</f>
        <v>1034.9762945993066</v>
      </c>
      <c r="H543" s="65">
        <f>MAX(TREND(CHOOSE({1;2},H$35,H$43),CHOOSE({1;2},$R$35,$R$43),$C543)*(1+$G$19),0)</f>
        <v>1027.0122789255649</v>
      </c>
      <c r="I543" s="65">
        <f>MAX(TREND(CHOOSE({1;2},I$35,I$43),CHOOSE({1;2},$R$35,$R$43),$C543)*(1+$G$19),0)</f>
        <v>1071.7230403383207</v>
      </c>
      <c r="J543" s="65">
        <f>MAX(TREND(CHOOSE({1;2},J$35,J$43),CHOOSE({1;2},$R$35,$R$43),$C543)*(1+$G$19),0)</f>
        <v>1030.894053681573</v>
      </c>
      <c r="K543" s="65">
        <f>MAX(TREND(CHOOSE({1;2},K$35,K$43),CHOOSE({1;2},$R$35,$R$43),$C543)*(1+$G$19),0)</f>
        <v>972.90704845078608</v>
      </c>
      <c r="L543" s="65">
        <f>MAX(TREND(CHOOSE({1;2},L$35,L$43),CHOOSE({1;2},$R$35,$R$43),$C543)*(1+$G$19),0)</f>
        <v>953.73314598799902</v>
      </c>
      <c r="M543" s="65">
        <f>MAX(TREND(CHOOSE({1;2},M$35,M$43),CHOOSE({1;2},$R$35,$R$43),$C543)*(1+$G$19),0)</f>
        <v>1130.470451340517</v>
      </c>
      <c r="N543" s="65">
        <f>MAX(TREND(CHOOSE({1;2},N$35,N$43),CHOOSE({1;2},$R$35,$R$43),$C543)*(1+$G$19),0)</f>
        <v>1097.2313805960223</v>
      </c>
      <c r="O543" s="66">
        <f>N543</f>
        <v>1097.2313805960223</v>
      </c>
      <c r="P543" s="66">
        <f>O543</f>
        <v>1097.2313805960223</v>
      </c>
      <c r="Q543" s="67">
        <f>F543</f>
        <v>978.22522200276126</v>
      </c>
      <c r="R543" s="115">
        <f>FORECAST(C543,$I$7:$O$7,$I$5:$O$5)</f>
        <v>6.42</v>
      </c>
    </row>
    <row r="544" spans="3:18" ht="15.75">
      <c r="C544" s="97">
        <f>C543</f>
        <v>8.1999999999999993</v>
      </c>
      <c r="D544" s="95" t="str">
        <f t="shared" si="501"/>
        <v>HT-82</v>
      </c>
      <c r="E544" s="42" t="s">
        <v>57</v>
      </c>
      <c r="F544" s="64">
        <f>MAX(TREND(CHOOSE({1;2},F$36,F$44),CHOOSE({1;2},$R$35,$R$43),$C544)*(1+$G$19),0)</f>
        <v>735.50683026169452</v>
      </c>
      <c r="G544" s="65">
        <f>MAX(TREND(CHOOSE({1;2},G$36,G$44),CHOOSE({1;2},$R$35,$R$43),$C544)*(1+$G$19),0)</f>
        <v>741.47263441544692</v>
      </c>
      <c r="H544" s="65">
        <f>MAX(TREND(CHOOSE({1;2},H$36,H$44),CHOOSE({1;2},$R$35,$R$43),$C544)*(1+$G$19),0)</f>
        <v>743.95985797605283</v>
      </c>
      <c r="I544" s="65">
        <f>MAX(TREND(CHOOSE({1;2},I$36,I$44),CHOOSE({1;2},$R$35,$R$43),$C544)*(1+$G$19),0)</f>
        <v>628.47067041987327</v>
      </c>
      <c r="J544" s="65">
        <f>MAX(TREND(CHOOSE({1;2},J$36,J$44),CHOOSE({1;2},$R$35,$R$43),$C544)*(1+$G$19),0)</f>
        <v>742.02559553803371</v>
      </c>
      <c r="K544" s="65">
        <f>MAX(TREND(CHOOSE({1;2},K$36,K$44),CHOOSE({1;2},$R$35,$R$43),$C544)*(1+$G$19),0)</f>
        <v>743.95985797605283</v>
      </c>
      <c r="L544" s="65">
        <f>MAX(TREND(CHOOSE({1;2},L$36,L$44),CHOOSE({1;2},$R$35,$R$43),$C544)*(1+$G$19),0)</f>
        <v>743.95985797605317</v>
      </c>
      <c r="M544" s="65">
        <f>MAX(TREND(CHOOSE({1;2},M$36,M$44),CHOOSE({1;2},$R$35,$R$43),$C544)*(1+$G$19),0)</f>
        <v>743.95985797605283</v>
      </c>
      <c r="N544" s="65">
        <f>MAX(TREND(CHOOSE({1;2},N$36,N$44),CHOOSE({1;2},$R$35,$R$43),$C544)*(1+$G$19),0)</f>
        <v>743.95985797605283</v>
      </c>
      <c r="O544" s="66">
        <f t="shared" ref="O544:O548" si="534">N544</f>
        <v>743.95985797605283</v>
      </c>
      <c r="P544" s="66">
        <f t="shared" ref="P544:P548" si="535">O544</f>
        <v>743.95985797605283</v>
      </c>
      <c r="Q544" s="67">
        <f t="shared" ref="Q544:Q548" si="536">F544</f>
        <v>735.50683026169452</v>
      </c>
      <c r="R544" s="117">
        <f>FORECAST(C544,$I$6:$O$6,$I$5:$O$5)</f>
        <v>5.1360000000000001</v>
      </c>
    </row>
    <row r="545" spans="3:18" ht="15.75">
      <c r="C545" s="97">
        <f t="shared" ref="C545:C548" si="537">C544</f>
        <v>8.1999999999999993</v>
      </c>
      <c r="D545" s="95" t="str">
        <f t="shared" si="501"/>
        <v>RH-82</v>
      </c>
      <c r="E545" s="42" t="s">
        <v>59</v>
      </c>
      <c r="F545" s="64">
        <f>MAX(TREND(CHOOSE({1;2},F$37,F$45),CHOOSE({1;2},$R$35,$R$43),$C545)*(1+$G$19),0)</f>
        <v>2899.4189800969921</v>
      </c>
      <c r="G545" s="65">
        <f>MAX(TREND(CHOOSE({1;2},G$37,G$45),CHOOSE({1;2},$R$35,$R$43),$C545)*(1+$G$19),0)</f>
        <v>1823.5714386621755</v>
      </c>
      <c r="H545" s="65">
        <f>MAX(TREND(CHOOSE({1;2},H$37,H$45),CHOOSE({1;2},$R$35,$R$43),$C545)*(1+$G$19),0)</f>
        <v>1795.6855290438823</v>
      </c>
      <c r="I545" s="65">
        <f>MAX(TREND(CHOOSE({1;2},I$37,I$45),CHOOSE({1;2},$R$35,$R$43),$C545)*(1+$G$19),0)</f>
        <v>1758.1810304806152</v>
      </c>
      <c r="J545" s="65">
        <f>MAX(TREND(CHOOSE({1;2},J$37,J$45),CHOOSE({1;2},$R$35,$R$43),$C545)*(1+$G$19),0)</f>
        <v>1771.0361179044189</v>
      </c>
      <c r="K545" s="65">
        <f>MAX(TREND(CHOOSE({1;2},K$37,K$45),CHOOSE({1;2},$R$35,$R$43),$C545)*(1+$G$19),0)</f>
        <v>1765.8604415046523</v>
      </c>
      <c r="L545" s="65">
        <f>MAX(TREND(CHOOSE({1;2},L$37,L$45),CHOOSE({1;2},$R$35,$R$43),$C545)*(1+$G$19),0)</f>
        <v>1740.5430221276652</v>
      </c>
      <c r="M545" s="65">
        <f>MAX(TREND(CHOOSE({1;2},M$37,M$45),CHOOSE({1;2},$R$35,$R$43),$C545)*(1+$G$19),0)</f>
        <v>1740.5430221276652</v>
      </c>
      <c r="N545" s="65">
        <f>MAX(TREND(CHOOSE({1;2},N$37,N$45),CHOOSE({1;2},$R$35,$R$43),$C545)*(1+$G$19),0)</f>
        <v>1740.5430221276652</v>
      </c>
      <c r="O545" s="66">
        <f t="shared" si="534"/>
        <v>1740.5430221276652</v>
      </c>
      <c r="P545" s="66">
        <f t="shared" si="535"/>
        <v>1740.5430221276652</v>
      </c>
      <c r="Q545" s="67">
        <f t="shared" si="536"/>
        <v>2899.4189800969921</v>
      </c>
      <c r="R545" s="117">
        <f>FORECAST(C545,$I$8:$O$8,$I$5:$O$5)</f>
        <v>16.784000000000002</v>
      </c>
    </row>
    <row r="546" spans="3:18" ht="15.75">
      <c r="C546" s="97">
        <f t="shared" si="537"/>
        <v>8.1999999999999993</v>
      </c>
      <c r="D546" s="95" t="str">
        <f t="shared" si="501"/>
        <v>LA-82</v>
      </c>
      <c r="E546" s="42" t="s">
        <v>61</v>
      </c>
      <c r="F546" s="64">
        <f>MAX(TREND(CHOOSE({1;2},F$38,F$46),CHOOSE({1;2},$R$35,$R$43),$C546)*(1+$G$19),0)</f>
        <v>2216.2344268481074</v>
      </c>
      <c r="G546" s="65">
        <f>MAX(TREND(CHOOSE({1;2},G$38,G$46),CHOOSE({1;2},$R$35,$R$43),$C546)*(1+$G$19),0)</f>
        <v>2225.2236053344304</v>
      </c>
      <c r="H546" s="65">
        <f>MAX(TREND(CHOOSE({1;2},H$38,H$46),CHOOSE({1;2},$R$35,$R$43),$C546)*(1+$G$19),0)</f>
        <v>2219.4837258815619</v>
      </c>
      <c r="I546" s="65">
        <f>MAX(TREND(CHOOSE({1;2},I$38,I$46),CHOOSE({1;2},$R$35,$R$43),$C546)*(1+$G$19),0)</f>
        <v>2214.4219056013198</v>
      </c>
      <c r="J546" s="65">
        <f>MAX(TREND(CHOOSE({1;2},J$38,J$46),CHOOSE({1;2},$R$35,$R$43),$C546)*(1+$G$19),0)</f>
        <v>2224.2884278891897</v>
      </c>
      <c r="K546" s="65">
        <f>MAX(TREND(CHOOSE({1;2},K$38,K$46),CHOOSE({1;2},$R$35,$R$43),$C546)*(1+$G$19),0)</f>
        <v>2230.457759223179</v>
      </c>
      <c r="L546" s="65">
        <f>MAX(TREND(CHOOSE({1;2},L$38,L$46),CHOOSE({1;2},$R$35,$R$43),$C546)*(1+$G$19),0)</f>
        <v>2221.8097431711694</v>
      </c>
      <c r="M546" s="65">
        <f>MAX(TREND(CHOOSE({1;2},M$38,M$46),CHOOSE({1;2},$R$35,$R$43),$C546)*(1+$G$19),0)</f>
        <v>2216.5203646794548</v>
      </c>
      <c r="N546" s="65">
        <f>MAX(TREND(CHOOSE({1;2},N$38,N$46),CHOOSE({1;2},$R$35,$R$43),$C546)*(1+$G$19),0)</f>
        <v>2256.2075134528318</v>
      </c>
      <c r="O546" s="66">
        <f t="shared" si="534"/>
        <v>2256.2075134528318</v>
      </c>
      <c r="P546" s="66">
        <f t="shared" si="535"/>
        <v>2256.2075134528318</v>
      </c>
      <c r="Q546" s="67">
        <f t="shared" si="536"/>
        <v>2216.2344268481074</v>
      </c>
      <c r="R546" s="117">
        <f>FORECAST(C546,$I$10:$O$10,$I$5:$O$5)</f>
        <v>4.4573999999999998</v>
      </c>
    </row>
    <row r="547" spans="3:18" ht="15.75">
      <c r="C547" s="97">
        <f t="shared" si="537"/>
        <v>8.1999999999999993</v>
      </c>
      <c r="D547" s="95" t="str">
        <f t="shared" si="501"/>
        <v>EM-82</v>
      </c>
      <c r="E547" s="42" t="s">
        <v>63</v>
      </c>
      <c r="F547" s="64">
        <f>MAX(TREND(CHOOSE({1;2},F$39,F$47),CHOOSE({1;2},$R$35,$R$43),$C547)*(1+$G$19),0)</f>
        <v>2368.9719942999286</v>
      </c>
      <c r="G547" s="65">
        <f>MAX(TREND(CHOOSE({1;2},G$39,G$47),CHOOSE({1;2},$R$35,$R$43),$C547)*(1+$G$19),0)</f>
        <v>2521.5088087155732</v>
      </c>
      <c r="H547" s="65">
        <f>MAX(TREND(CHOOSE({1;2},H$39,H$47),CHOOSE({1;2},$R$35,$R$43),$C547)*(1+$G$19),0)</f>
        <v>2522.6865610725431</v>
      </c>
      <c r="I547" s="65">
        <f>MAX(TREND(CHOOSE({1;2},I$39,I$47),CHOOSE({1;2},$R$35,$R$43),$C547)*(1+$G$19),0)</f>
        <v>2463.6434412961653</v>
      </c>
      <c r="J547" s="65">
        <f>MAX(TREND(CHOOSE({1;2},J$39,J$47),CHOOSE({1;2},$R$35,$R$43),$C547)*(1+$G$19),0)</f>
        <v>2397.3421709531967</v>
      </c>
      <c r="K547" s="65">
        <f>MAX(TREND(CHOOSE({1;2},K$39,K$47),CHOOSE({1;2},$R$35,$R$43),$C547)*(1+$G$19),0)</f>
        <v>2394.9866002257518</v>
      </c>
      <c r="L547" s="65">
        <f>MAX(TREND(CHOOSE({1;2},L$39,L$47),CHOOSE({1;2},$R$35,$R$43),$C547)*(1+$G$19),0)</f>
        <v>2259.485298899896</v>
      </c>
      <c r="M547" s="65">
        <f>MAX(TREND(CHOOSE({1;2},M$39,M$47),CHOOSE({1;2},$R$35,$R$43),$C547)*(1+$G$19),0)</f>
        <v>2697.4288552239937</v>
      </c>
      <c r="N547" s="65">
        <f>MAX(TREND(CHOOSE({1;2},N$39,N$47),CHOOSE({1;2},$R$35,$R$43),$C547)*(1+$G$19),0)</f>
        <v>2934.3312412461032</v>
      </c>
      <c r="O547" s="66">
        <f t="shared" si="534"/>
        <v>2934.3312412461032</v>
      </c>
      <c r="P547" s="66">
        <f t="shared" si="535"/>
        <v>2934.3312412461032</v>
      </c>
      <c r="Q547" s="67">
        <f t="shared" si="536"/>
        <v>2368.9719942999286</v>
      </c>
      <c r="R547" s="117">
        <f>FORECAST(C547,$I$9:$O$9,$I$5:$O$5)</f>
        <v>4.6802700000000002</v>
      </c>
    </row>
    <row r="548" spans="3:18" ht="15.75">
      <c r="C548" s="98">
        <f t="shared" si="537"/>
        <v>8.1999999999999993</v>
      </c>
      <c r="D548" s="96" t="str">
        <f t="shared" si="501"/>
        <v>TF-82</v>
      </c>
      <c r="E548" s="47" t="s">
        <v>65</v>
      </c>
      <c r="F548" s="104">
        <f>MAX(TREND(CHOOSE({1;2},F$62,F$32),CHOOSE({1;2},$Q$62,$R$32),$C548)*(1+$G$19),0)</f>
        <v>1204.8842257276017</v>
      </c>
      <c r="G548" s="105">
        <f>F548</f>
        <v>1204.8842257276017</v>
      </c>
      <c r="H548" s="105">
        <f t="shared" ref="H548:K548" si="538">G548</f>
        <v>1204.8842257276017</v>
      </c>
      <c r="I548" s="105">
        <f t="shared" si="538"/>
        <v>1204.8842257276017</v>
      </c>
      <c r="J548" s="105">
        <f t="shared" si="538"/>
        <v>1204.8842257276017</v>
      </c>
      <c r="K548" s="105">
        <f t="shared" si="538"/>
        <v>1204.8842257276017</v>
      </c>
      <c r="L548" s="105">
        <f t="shared" ref="L548" si="539">L$32</f>
        <v>0</v>
      </c>
      <c r="M548" s="105">
        <f>K548</f>
        <v>1204.8842257276017</v>
      </c>
      <c r="N548" s="105">
        <f>M548</f>
        <v>1204.8842257276017</v>
      </c>
      <c r="O548" s="106">
        <f t="shared" si="534"/>
        <v>1204.8842257276017</v>
      </c>
      <c r="P548" s="106">
        <f t="shared" si="535"/>
        <v>1204.8842257276017</v>
      </c>
      <c r="Q548" s="107">
        <f t="shared" si="536"/>
        <v>1204.8842257276017</v>
      </c>
      <c r="R548" s="118">
        <f>FORECAST(C548,$I$11:$O$11,$I$5:$O$5)</f>
        <v>18.5</v>
      </c>
    </row>
    <row r="549" spans="3:18" ht="15.75">
      <c r="C549" s="93">
        <f>ROUND(C543+0.1,2)</f>
        <v>8.3000000000000007</v>
      </c>
      <c r="D549" s="95" t="str">
        <f t="shared" si="501"/>
        <v>MT-83</v>
      </c>
      <c r="E549" s="42" t="s">
        <v>55</v>
      </c>
      <c r="F549" s="64">
        <f>MAX(TREND(CHOOSE({1;2},F$35,F$43),CHOOSE({1;2},$R$35,$R$43),$C549)*(1+$G$19),0)</f>
        <v>987.55229960712427</v>
      </c>
      <c r="G549" s="65">
        <f>MAX(TREND(CHOOSE({1;2},G$35,G$43),CHOOSE({1;2},$R$35,$R$43),$C549)*(1+$G$19),0)</f>
        <v>1045.5509314589092</v>
      </c>
      <c r="H549" s="65">
        <f>MAX(TREND(CHOOSE({1;2},H$35,H$43),CHOOSE({1;2},$R$35,$R$43),$C549)*(1+$G$19),0)</f>
        <v>1037.3483634205768</v>
      </c>
      <c r="I549" s="65">
        <f>MAX(TREND(CHOOSE({1;2},I$35,I$43),CHOOSE({1;2},$R$35,$R$43),$C549)*(1+$G$19),0)</f>
        <v>1083.0452473321154</v>
      </c>
      <c r="J549" s="65">
        <f>MAX(TREND(CHOOSE({1;2},J$35,J$43),CHOOSE({1;2},$R$35,$R$43),$C549)*(1+$G$19),0)</f>
        <v>1041.5196094176729</v>
      </c>
      <c r="K549" s="65">
        <f>MAX(TREND(CHOOSE({1;2},K$35,K$43),CHOOSE({1;2},$R$35,$R$43),$C549)*(1+$G$19),0)</f>
        <v>982.51640046964417</v>
      </c>
      <c r="L549" s="65">
        <f>MAX(TREND(CHOOSE({1;2},L$35,L$43),CHOOSE({1;2},$R$35,$R$43),$C549)*(1+$G$19),0)</f>
        <v>963.00045706703077</v>
      </c>
      <c r="M549" s="65">
        <f>MAX(TREND(CHOOSE({1;2},M$35,M$43),CHOOSE({1;2},$R$35,$R$43),$C549)*(1+$G$19),0)</f>
        <v>1142.7618378643544</v>
      </c>
      <c r="N549" s="65">
        <f>MAX(TREND(CHOOSE({1;2},N$35,N$43),CHOOSE({1;2},$R$35,$R$43),$C549)*(1+$G$19),0)</f>
        <v>1108.9796377004102</v>
      </c>
      <c r="O549" s="66">
        <f>N549</f>
        <v>1108.9796377004102</v>
      </c>
      <c r="P549" s="66">
        <f>O549</f>
        <v>1108.9796377004102</v>
      </c>
      <c r="Q549" s="67">
        <f>F549</f>
        <v>987.55229960712427</v>
      </c>
      <c r="R549" s="115">
        <f>FORECAST(C549,$I$7:$O$7,$I$5:$O$5)</f>
        <v>6.43</v>
      </c>
    </row>
    <row r="550" spans="3:18" ht="15.75">
      <c r="C550" s="97">
        <f>C549</f>
        <v>8.3000000000000007</v>
      </c>
      <c r="D550" s="95" t="str">
        <f t="shared" si="501"/>
        <v>HT-83</v>
      </c>
      <c r="E550" s="42" t="s">
        <v>57</v>
      </c>
      <c r="F550" s="64">
        <f>MAX(TREND(CHOOSE({1;2},F$36,F$44),CHOOSE({1;2},$R$35,$R$43),$C550)*(1+$G$19),0)</f>
        <v>741.71133962884107</v>
      </c>
      <c r="G550" s="65">
        <f>MAX(TREND(CHOOSE({1;2},G$36,G$44),CHOOSE({1;2},$R$35,$R$43),$C550)*(1+$G$19),0)</f>
        <v>747.80407578586471</v>
      </c>
      <c r="H550" s="65">
        <f>MAX(TREND(CHOOSE({1;2},H$36,H$44),CHOOSE({1;2},$R$35,$R$43),$C550)*(1+$G$19),0)</f>
        <v>750.34421899669644</v>
      </c>
      <c r="I550" s="65">
        <f>MAX(TREND(CHOOSE({1;2},I$36,I$44),CHOOSE({1;2},$R$35,$R$43),$C550)*(1+$G$19),0)</f>
        <v>632.39781468400236</v>
      </c>
      <c r="J550" s="65">
        <f>MAX(TREND(CHOOSE({1;2},J$36,J$44),CHOOSE({1;2},$R$35,$R$43),$C550)*(1+$G$19),0)</f>
        <v>748.36880203871931</v>
      </c>
      <c r="K550" s="65">
        <f>MAX(TREND(CHOOSE({1;2},K$36,K$44),CHOOSE({1;2},$R$35,$R$43),$C550)*(1+$G$19),0)</f>
        <v>750.34421899669621</v>
      </c>
      <c r="L550" s="65">
        <f>MAX(TREND(CHOOSE({1;2},L$36,L$44),CHOOSE({1;2},$R$35,$R$43),$C550)*(1+$G$19),0)</f>
        <v>750.34421899669667</v>
      </c>
      <c r="M550" s="65">
        <f>MAX(TREND(CHOOSE({1;2},M$36,M$44),CHOOSE({1;2},$R$35,$R$43),$C550)*(1+$G$19),0)</f>
        <v>750.34421899669644</v>
      </c>
      <c r="N550" s="65">
        <f>MAX(TREND(CHOOSE({1;2},N$36,N$44),CHOOSE({1;2},$R$35,$R$43),$C550)*(1+$G$19),0)</f>
        <v>750.34421899669644</v>
      </c>
      <c r="O550" s="66">
        <f t="shared" ref="O550:O554" si="540">N550</f>
        <v>750.34421899669644</v>
      </c>
      <c r="P550" s="66">
        <f t="shared" ref="P550:P554" si="541">O550</f>
        <v>750.34421899669644</v>
      </c>
      <c r="Q550" s="67">
        <f t="shared" ref="Q550:Q554" si="542">F550</f>
        <v>741.71133962884107</v>
      </c>
      <c r="R550" s="117">
        <f>FORECAST(C550,$I$6:$O$6,$I$5:$O$5)</f>
        <v>5.1440000000000001</v>
      </c>
    </row>
    <row r="551" spans="3:18" ht="15.75">
      <c r="C551" s="97">
        <f t="shared" ref="C551:C554" si="543">C550</f>
        <v>8.3000000000000007</v>
      </c>
      <c r="D551" s="95" t="str">
        <f t="shared" si="501"/>
        <v>RH-83</v>
      </c>
      <c r="E551" s="42" t="s">
        <v>59</v>
      </c>
      <c r="F551" s="64">
        <f>MAX(TREND(CHOOSE({1;2},F$37,F$45),CHOOSE({1;2},$R$35,$R$43),$C551)*(1+$G$19),0)</f>
        <v>2961.1087456309715</v>
      </c>
      <c r="G551" s="65">
        <f>MAX(TREND(CHOOSE({1;2},G$37,G$45),CHOOSE({1;2},$R$35,$R$43),$C551)*(1+$G$19),0)</f>
        <v>1862.3708309741373</v>
      </c>
      <c r="H551" s="65">
        <f>MAX(TREND(CHOOSE({1;2},H$37,H$45),CHOOSE({1;2},$R$35,$R$43),$C551)*(1+$G$19),0)</f>
        <v>1833.8916041299228</v>
      </c>
      <c r="I551" s="65">
        <f>MAX(TREND(CHOOSE({1;2},I$37,I$45),CHOOSE({1;2},$R$35,$R$43),$C551)*(1+$G$19),0)</f>
        <v>1795.5891375121182</v>
      </c>
      <c r="J551" s="65">
        <f>MAX(TREND(CHOOSE({1;2},J$37,J$45),CHOOSE({1;2},$R$35,$R$43),$C551)*(1+$G$19),0)</f>
        <v>1808.7177374343007</v>
      </c>
      <c r="K551" s="65">
        <f>MAX(TREND(CHOOSE({1;2},K$37,K$45),CHOOSE({1;2},$R$35,$R$43),$C551)*(1+$G$19),0)</f>
        <v>1803.4319402600709</v>
      </c>
      <c r="L551" s="65">
        <f>MAX(TREND(CHOOSE({1;2},L$37,L$45),CHOOSE({1;2},$R$35,$R$43),$C551)*(1+$G$19),0)</f>
        <v>1777.5758523857012</v>
      </c>
      <c r="M551" s="65">
        <f>MAX(TREND(CHOOSE({1;2},M$37,M$45),CHOOSE({1;2},$R$35,$R$43),$C551)*(1+$G$19),0)</f>
        <v>1777.5758523857012</v>
      </c>
      <c r="N551" s="65">
        <f>MAX(TREND(CHOOSE({1;2},N$37,N$45),CHOOSE({1;2},$R$35,$R$43),$C551)*(1+$G$19),0)</f>
        <v>1777.5758523857012</v>
      </c>
      <c r="O551" s="66">
        <f t="shared" si="540"/>
        <v>1777.5758523857012</v>
      </c>
      <c r="P551" s="66">
        <f t="shared" si="541"/>
        <v>1777.5758523857012</v>
      </c>
      <c r="Q551" s="67">
        <f t="shared" si="542"/>
        <v>2961.1087456309715</v>
      </c>
      <c r="R551" s="117">
        <f>FORECAST(C551,$I$8:$O$8,$I$5:$O$5)</f>
        <v>16.802666666666671</v>
      </c>
    </row>
    <row r="552" spans="3:18" ht="15.75">
      <c r="C552" s="97">
        <f t="shared" si="543"/>
        <v>8.3000000000000007</v>
      </c>
      <c r="D552" s="95" t="str">
        <f t="shared" si="501"/>
        <v>LA-83</v>
      </c>
      <c r="E552" s="42" t="s">
        <v>61</v>
      </c>
      <c r="F552" s="64">
        <f>MAX(TREND(CHOOSE({1;2},F$38,F$46),CHOOSE({1;2},$R$35,$R$43),$C552)*(1+$G$19),0)</f>
        <v>2231.6116199992343</v>
      </c>
      <c r="G552" s="65">
        <f>MAX(TREND(CHOOSE({1;2},G$38,G$46),CHOOSE({1;2},$R$35,$R$43),$C552)*(1+$G$19),0)</f>
        <v>2240.6262440125902</v>
      </c>
      <c r="H552" s="65">
        <f>MAX(TREND(CHOOSE({1;2},H$38,H$46),CHOOSE({1;2},$R$35,$R$43),$C552)*(1+$G$19),0)</f>
        <v>2234.8703491754181</v>
      </c>
      <c r="I552" s="65">
        <f>MAX(TREND(CHOOSE({1;2},I$38,I$46),CHOOSE({1;2},$R$35,$R$43),$C552)*(1+$G$19),0)</f>
        <v>2229.7937249758165</v>
      </c>
      <c r="J552" s="65">
        <f>MAX(TREND(CHOOSE({1;2},J$38,J$46),CHOOSE({1;2},$R$35,$R$43),$C552)*(1+$G$19),0)</f>
        <v>2239.6885135465595</v>
      </c>
      <c r="K552" s="65">
        <f>MAX(TREND(CHOOSE({1;2},K$38,K$46),CHOOSE({1;2},$R$35,$R$43),$C552)*(1+$G$19),0)</f>
        <v>2245.8742792731323</v>
      </c>
      <c r="L552" s="65">
        <f>MAX(TREND(CHOOSE({1;2},L$38,L$46),CHOOSE({1;2},$R$35,$R$43),$C552)*(1+$G$19),0)</f>
        <v>2237.202955842673</v>
      </c>
      <c r="M552" s="65">
        <f>MAX(TREND(CHOOSE({1;2},M$38,M$46),CHOOSE({1;2},$R$35,$R$43),$C552)*(1+$G$19),0)</f>
        <v>2231.8983981760671</v>
      </c>
      <c r="N552" s="65">
        <f>MAX(TREND(CHOOSE({1;2},N$38,N$46),CHOOSE({1;2},$R$35,$R$43),$C552)*(1+$G$19),0)</f>
        <v>2271.6820167988444</v>
      </c>
      <c r="O552" s="66">
        <f t="shared" si="540"/>
        <v>2271.6820167988444</v>
      </c>
      <c r="P552" s="66">
        <f t="shared" si="541"/>
        <v>2271.6820167988444</v>
      </c>
      <c r="Q552" s="67">
        <f t="shared" si="542"/>
        <v>2231.6116199992343</v>
      </c>
      <c r="R552" s="117">
        <f>FORECAST(C552,$I$10:$O$10,$I$5:$O$5)</f>
        <v>4.4704333333333341</v>
      </c>
    </row>
    <row r="553" spans="3:18" ht="15.75">
      <c r="C553" s="97">
        <f t="shared" si="543"/>
        <v>8.3000000000000007</v>
      </c>
      <c r="D553" s="95" t="str">
        <f t="shared" si="501"/>
        <v>EM-83</v>
      </c>
      <c r="E553" s="42" t="s">
        <v>63</v>
      </c>
      <c r="F553" s="64">
        <f>MAX(TREND(CHOOSE({1;2},F$39,F$47),CHOOSE({1;2},$R$35,$R$43),$C553)*(1+$G$19),0)</f>
        <v>2387.9101563659456</v>
      </c>
      <c r="G553" s="65">
        <f>MAX(TREND(CHOOSE({1;2},G$39,G$47),CHOOSE({1;2},$R$35,$R$43),$C553)*(1+$G$19),0)</f>
        <v>2544.5178302848185</v>
      </c>
      <c r="H553" s="65">
        <f>MAX(TREND(CHOOSE({1;2},H$39,H$47),CHOOSE({1;2},$R$35,$R$43),$C553)*(1+$G$19),0)</f>
        <v>2545.5862154046249</v>
      </c>
      <c r="I553" s="65">
        <f>MAX(TREND(CHOOSE({1;2},I$39,I$47),CHOOSE({1;2},$R$35,$R$43),$C553)*(1+$G$19),0)</f>
        <v>2484.8961535071671</v>
      </c>
      <c r="J553" s="65">
        <f>MAX(TREND(CHOOSE({1;2},J$39,J$47),CHOOSE({1;2},$R$35,$R$43),$C553)*(1+$G$19),0)</f>
        <v>2418.0776378071068</v>
      </c>
      <c r="K553" s="65">
        <f>MAX(TREND(CHOOSE({1;2},K$39,K$47),CHOOSE({1;2},$R$35,$R$43),$C553)*(1+$G$19),0)</f>
        <v>2415.1797030048583</v>
      </c>
      <c r="L553" s="65">
        <f>MAX(TREND(CHOOSE({1;2},L$39,L$47),CHOOSE({1;2},$R$35,$R$43),$C553)*(1+$G$19),0)</f>
        <v>2277.488296811825</v>
      </c>
      <c r="M553" s="65">
        <f>MAX(TREND(CHOOSE({1;2},M$39,M$47),CHOOSE({1;2},$R$35,$R$43),$C553)*(1+$G$19),0)</f>
        <v>2725.1155918429131</v>
      </c>
      <c r="N553" s="65">
        <f>MAX(TREND(CHOOSE({1;2},N$39,N$47),CHOOSE({1;2},$R$35,$R$43),$C553)*(1+$G$19),0)</f>
        <v>2964.8996767121403</v>
      </c>
      <c r="O553" s="66">
        <f t="shared" si="540"/>
        <v>2964.8996767121403</v>
      </c>
      <c r="P553" s="66">
        <f t="shared" si="541"/>
        <v>2964.8996767121403</v>
      </c>
      <c r="Q553" s="67">
        <f t="shared" si="542"/>
        <v>2387.9101563659456</v>
      </c>
      <c r="R553" s="117">
        <f>FORECAST(C553,$I$9:$O$9,$I$5:$O$5)</f>
        <v>4.6939549999999999</v>
      </c>
    </row>
    <row r="554" spans="3:18" ht="15.75">
      <c r="C554" s="98">
        <f t="shared" si="543"/>
        <v>8.3000000000000007</v>
      </c>
      <c r="D554" s="96" t="str">
        <f t="shared" si="501"/>
        <v>TF-83</v>
      </c>
      <c r="E554" s="47" t="s">
        <v>65</v>
      </c>
      <c r="F554" s="104">
        <f>MAX(TREND(CHOOSE({1;2},F$62,F$32),CHOOSE({1;2},$Q$62,$R$32),$C554)*(1+$G$19),0)</f>
        <v>1219.5779357974507</v>
      </c>
      <c r="G554" s="105">
        <f>F554</f>
        <v>1219.5779357974507</v>
      </c>
      <c r="H554" s="105">
        <f t="shared" ref="H554:K554" si="544">G554</f>
        <v>1219.5779357974507</v>
      </c>
      <c r="I554" s="105">
        <f t="shared" si="544"/>
        <v>1219.5779357974507</v>
      </c>
      <c r="J554" s="105">
        <f t="shared" si="544"/>
        <v>1219.5779357974507</v>
      </c>
      <c r="K554" s="105">
        <f t="shared" si="544"/>
        <v>1219.5779357974507</v>
      </c>
      <c r="L554" s="105">
        <f t="shared" ref="L554" si="545">L$32</f>
        <v>0</v>
      </c>
      <c r="M554" s="105">
        <f>K554</f>
        <v>1219.5779357974507</v>
      </c>
      <c r="N554" s="105">
        <f>M554</f>
        <v>1219.5779357974507</v>
      </c>
      <c r="O554" s="106">
        <f t="shared" si="540"/>
        <v>1219.5779357974507</v>
      </c>
      <c r="P554" s="106">
        <f t="shared" si="541"/>
        <v>1219.5779357974507</v>
      </c>
      <c r="Q554" s="107">
        <f t="shared" si="542"/>
        <v>1219.5779357974507</v>
      </c>
      <c r="R554" s="118">
        <f>FORECAST(C554,$I$11:$O$11,$I$5:$O$5)</f>
        <v>18.583333333333336</v>
      </c>
    </row>
    <row r="555" spans="3:18" ht="15.75">
      <c r="C555" s="93">
        <f>ROUND(C549+0.1,2)</f>
        <v>8.4</v>
      </c>
      <c r="D555" s="95" t="str">
        <f t="shared" si="501"/>
        <v>MT-84</v>
      </c>
      <c r="E555" s="42" t="s">
        <v>55</v>
      </c>
      <c r="F555" s="64">
        <f>MAX(TREND(CHOOSE({1;2},F$35,F$43),CHOOSE({1;2},$R$35,$R$43),$C555)*(1+$G$19),0)</f>
        <v>996.87937721148728</v>
      </c>
      <c r="G555" s="65">
        <f>MAX(TREND(CHOOSE({1;2},G$35,G$43),CHOOSE({1;2},$R$35,$R$43),$C555)*(1+$G$19),0)</f>
        <v>1056.125568318512</v>
      </c>
      <c r="H555" s="65">
        <f>MAX(TREND(CHOOSE({1;2},H$35,H$43),CHOOSE({1;2},$R$35,$R$43),$C555)*(1+$G$19),0)</f>
        <v>1047.6844479155882</v>
      </c>
      <c r="I555" s="65">
        <f>MAX(TREND(CHOOSE({1;2},I$35,I$43),CHOOSE({1;2},$R$35,$R$43),$C555)*(1+$G$19),0)</f>
        <v>1094.3674543259099</v>
      </c>
      <c r="J555" s="65">
        <f>MAX(TREND(CHOOSE({1;2},J$35,J$43),CHOOSE({1;2},$R$35,$R$43),$C555)*(1+$G$19),0)</f>
        <v>1052.1451651537723</v>
      </c>
      <c r="K555" s="65">
        <f>MAX(TREND(CHOOSE({1;2},K$35,K$43),CHOOSE({1;2},$R$35,$R$43),$C555)*(1+$G$19),0)</f>
        <v>992.12575248850226</v>
      </c>
      <c r="L555" s="65">
        <f>MAX(TREND(CHOOSE({1;2},L$35,L$43),CHOOSE({1;2},$R$35,$R$43),$C555)*(1+$G$19),0)</f>
        <v>972.26776814606217</v>
      </c>
      <c r="M555" s="65">
        <f>MAX(TREND(CHOOSE({1;2},M$35,M$43),CHOOSE({1;2},$R$35,$R$43),$C555)*(1+$G$19),0)</f>
        <v>1155.0532243881919</v>
      </c>
      <c r="N555" s="65">
        <f>MAX(TREND(CHOOSE({1;2},N$35,N$43),CHOOSE({1;2},$R$35,$R$43),$C555)*(1+$G$19),0)</f>
        <v>1120.7278948047981</v>
      </c>
      <c r="O555" s="66">
        <f>N555</f>
        <v>1120.7278948047981</v>
      </c>
      <c r="P555" s="66">
        <f>O555</f>
        <v>1120.7278948047981</v>
      </c>
      <c r="Q555" s="67">
        <f>F555</f>
        <v>996.87937721148728</v>
      </c>
      <c r="R555" s="115">
        <f>FORECAST(C555,$I$7:$O$7,$I$5:$O$5)</f>
        <v>6.44</v>
      </c>
    </row>
    <row r="556" spans="3:18" ht="15.75">
      <c r="C556" s="97">
        <f>C555</f>
        <v>8.4</v>
      </c>
      <c r="D556" s="95" t="str">
        <f t="shared" si="501"/>
        <v>HT-84</v>
      </c>
      <c r="E556" s="42" t="s">
        <v>57</v>
      </c>
      <c r="F556" s="64">
        <f>MAX(TREND(CHOOSE({1;2},F$36,F$44),CHOOSE({1;2},$R$35,$R$43),$C556)*(1+$G$19),0)</f>
        <v>747.91584899598763</v>
      </c>
      <c r="G556" s="65">
        <f>MAX(TREND(CHOOSE({1;2},G$36,G$44),CHOOSE({1;2},$R$35,$R$43),$C556)*(1+$G$19),0)</f>
        <v>754.1355171562825</v>
      </c>
      <c r="H556" s="65">
        <f>MAX(TREND(CHOOSE({1;2},H$36,H$44),CHOOSE({1;2},$R$35,$R$43),$C556)*(1+$G$19),0)</f>
        <v>756.72858001733982</v>
      </c>
      <c r="I556" s="65">
        <f>MAX(TREND(CHOOSE({1;2},I$36,I$44),CHOOSE({1;2},$R$35,$R$43),$C556)*(1+$G$19),0)</f>
        <v>636.32495894813144</v>
      </c>
      <c r="J556" s="65">
        <f>MAX(TREND(CHOOSE({1;2},J$36,J$44),CHOOSE({1;2},$R$35,$R$43),$C556)*(1+$G$19),0)</f>
        <v>754.71200853940502</v>
      </c>
      <c r="K556" s="65">
        <f>MAX(TREND(CHOOSE({1;2},K$36,K$44),CHOOSE({1;2},$R$35,$R$43),$C556)*(1+$G$19),0)</f>
        <v>756.72858001733982</v>
      </c>
      <c r="L556" s="65">
        <f>MAX(TREND(CHOOSE({1;2},L$36,L$44),CHOOSE({1;2},$R$35,$R$43),$C556)*(1+$G$19),0)</f>
        <v>756.72858001734005</v>
      </c>
      <c r="M556" s="65">
        <f>MAX(TREND(CHOOSE({1;2},M$36,M$44),CHOOSE({1;2},$R$35,$R$43),$C556)*(1+$G$19),0)</f>
        <v>756.72858001733982</v>
      </c>
      <c r="N556" s="65">
        <f>MAX(TREND(CHOOSE({1;2},N$36,N$44),CHOOSE({1;2},$R$35,$R$43),$C556)*(1+$G$19),0)</f>
        <v>756.72858001733982</v>
      </c>
      <c r="O556" s="66">
        <f t="shared" ref="O556:O560" si="546">N556</f>
        <v>756.72858001733982</v>
      </c>
      <c r="P556" s="66">
        <f t="shared" ref="P556:P560" si="547">O556</f>
        <v>756.72858001733982</v>
      </c>
      <c r="Q556" s="67">
        <f t="shared" ref="Q556:Q560" si="548">F556</f>
        <v>747.91584899598763</v>
      </c>
      <c r="R556" s="117">
        <f>FORECAST(C556,$I$6:$O$6,$I$5:$O$5)</f>
        <v>5.1520000000000001</v>
      </c>
    </row>
    <row r="557" spans="3:18" ht="15.75">
      <c r="C557" s="97">
        <f t="shared" ref="C557:C560" si="549">C556</f>
        <v>8.4</v>
      </c>
      <c r="D557" s="95" t="str">
        <f t="shared" si="501"/>
        <v>RH-84</v>
      </c>
      <c r="E557" s="42" t="s">
        <v>59</v>
      </c>
      <c r="F557" s="64">
        <f>MAX(TREND(CHOOSE({1;2},F$37,F$45),CHOOSE({1;2},$R$35,$R$43),$C557)*(1+$G$19),0)</f>
        <v>3022.7985111649496</v>
      </c>
      <c r="G557" s="65">
        <f>MAX(TREND(CHOOSE({1;2},G$37,G$45),CHOOSE({1;2},$R$35,$R$43),$C557)*(1+$G$19),0)</f>
        <v>1901.170223286098</v>
      </c>
      <c r="H557" s="65">
        <f>MAX(TREND(CHOOSE({1;2},H$37,H$45),CHOOSE({1;2},$R$35,$R$43),$C557)*(1+$G$19),0)</f>
        <v>1872.0976792159629</v>
      </c>
      <c r="I557" s="65">
        <f>MAX(TREND(CHOOSE({1;2},I$37,I$45),CHOOSE({1;2},$R$35,$R$43),$C557)*(1+$G$19),0)</f>
        <v>1832.9972445436208</v>
      </c>
      <c r="J557" s="65">
        <f>MAX(TREND(CHOOSE({1;2},J$37,J$45),CHOOSE({1;2},$R$35,$R$43),$C557)*(1+$G$19),0)</f>
        <v>1846.3993569641818</v>
      </c>
      <c r="K557" s="65">
        <f>MAX(TREND(CHOOSE({1;2},K$37,K$45),CHOOSE({1;2},$R$35,$R$43),$C557)*(1+$G$19),0)</f>
        <v>1841.003439015489</v>
      </c>
      <c r="L557" s="65">
        <f>MAX(TREND(CHOOSE({1;2},L$37,L$45),CHOOSE({1;2},$R$35,$R$43),$C557)*(1+$G$19),0)</f>
        <v>1814.6086826437363</v>
      </c>
      <c r="M557" s="65">
        <f>MAX(TREND(CHOOSE({1;2},M$37,M$45),CHOOSE({1;2},$R$35,$R$43),$C557)*(1+$G$19),0)</f>
        <v>1814.6086826437363</v>
      </c>
      <c r="N557" s="65">
        <f>MAX(TREND(CHOOSE({1;2},N$37,N$45),CHOOSE({1;2},$R$35,$R$43),$C557)*(1+$G$19),0)</f>
        <v>1814.6086826437363</v>
      </c>
      <c r="O557" s="66">
        <f t="shared" si="546"/>
        <v>1814.6086826437363</v>
      </c>
      <c r="P557" s="66">
        <f t="shared" si="547"/>
        <v>1814.6086826437363</v>
      </c>
      <c r="Q557" s="67">
        <f t="shared" si="548"/>
        <v>3022.7985111649496</v>
      </c>
      <c r="R557" s="117">
        <f>FORECAST(C557,$I$8:$O$8,$I$5:$O$5)</f>
        <v>16.821333333333335</v>
      </c>
    </row>
    <row r="558" spans="3:18" ht="15.75">
      <c r="C558" s="97">
        <f t="shared" si="549"/>
        <v>8.4</v>
      </c>
      <c r="D558" s="95" t="str">
        <f t="shared" si="501"/>
        <v>LA-84</v>
      </c>
      <c r="E558" s="42" t="s">
        <v>61</v>
      </c>
      <c r="F558" s="64">
        <f>MAX(TREND(CHOOSE({1;2},F$38,F$46),CHOOSE({1;2},$R$35,$R$43),$C558)*(1+$G$19),0)</f>
        <v>2246.9888131503608</v>
      </c>
      <c r="G558" s="65">
        <f>MAX(TREND(CHOOSE({1;2},G$38,G$46),CHOOSE({1;2},$R$35,$R$43),$C558)*(1+$G$19),0)</f>
        <v>2256.0288826907504</v>
      </c>
      <c r="H558" s="65">
        <f>MAX(TREND(CHOOSE({1;2},H$38,H$46),CHOOSE({1;2},$R$35,$R$43),$C558)*(1+$G$19),0)</f>
        <v>2250.2569724692744</v>
      </c>
      <c r="I558" s="65">
        <f>MAX(TREND(CHOOSE({1;2},I$38,I$46),CHOOSE({1;2},$R$35,$R$43),$C558)*(1+$G$19),0)</f>
        <v>2245.1655443503123</v>
      </c>
      <c r="J558" s="65">
        <f>MAX(TREND(CHOOSE({1;2},J$38,J$46),CHOOSE({1;2},$R$35,$R$43),$C558)*(1+$G$19),0)</f>
        <v>2255.0885992039293</v>
      </c>
      <c r="K558" s="65">
        <f>MAX(TREND(CHOOSE({1;2},K$38,K$46),CHOOSE({1;2},$R$35,$R$43),$C558)*(1+$G$19),0)</f>
        <v>2261.2907993230856</v>
      </c>
      <c r="L558" s="65">
        <f>MAX(TREND(CHOOSE({1;2},L$38,L$46),CHOOSE({1;2},$R$35,$R$43),$C558)*(1+$G$19),0)</f>
        <v>2252.596168514176</v>
      </c>
      <c r="M558" s="65">
        <f>MAX(TREND(CHOOSE({1;2},M$38,M$46),CHOOSE({1;2},$R$35,$R$43),$C558)*(1+$G$19),0)</f>
        <v>2247.2764316726793</v>
      </c>
      <c r="N558" s="65">
        <f>MAX(TREND(CHOOSE({1;2},N$38,N$46),CHOOSE({1;2},$R$35,$R$43),$C558)*(1+$G$19),0)</f>
        <v>2287.1565201448561</v>
      </c>
      <c r="O558" s="66">
        <f t="shared" si="546"/>
        <v>2287.1565201448561</v>
      </c>
      <c r="P558" s="66">
        <f t="shared" si="547"/>
        <v>2287.1565201448561</v>
      </c>
      <c r="Q558" s="67">
        <f t="shared" si="548"/>
        <v>2246.9888131503608</v>
      </c>
      <c r="R558" s="117">
        <f>FORECAST(C558,$I$10:$O$10,$I$5:$O$5)</f>
        <v>4.4834666666666667</v>
      </c>
    </row>
    <row r="559" spans="3:18" ht="15.75">
      <c r="C559" s="97">
        <f t="shared" si="549"/>
        <v>8.4</v>
      </c>
      <c r="D559" s="95" t="str">
        <f t="shared" si="501"/>
        <v>EM-84</v>
      </c>
      <c r="E559" s="42" t="s">
        <v>63</v>
      </c>
      <c r="F559" s="64">
        <f>MAX(TREND(CHOOSE({1;2},F$39,F$47),CHOOSE({1;2},$R$35,$R$43),$C559)*(1+$G$19),0)</f>
        <v>2406.8483184319616</v>
      </c>
      <c r="G559" s="65">
        <f>MAX(TREND(CHOOSE({1;2},G$39,G$47),CHOOSE({1;2},$R$35,$R$43),$C559)*(1+$G$19),0)</f>
        <v>2567.5268518540634</v>
      </c>
      <c r="H559" s="65">
        <f>MAX(TREND(CHOOSE({1;2},H$39,H$47),CHOOSE({1;2},$R$35,$R$43),$C559)*(1+$G$19),0)</f>
        <v>2568.4858697367072</v>
      </c>
      <c r="I559" s="65">
        <f>MAX(TREND(CHOOSE({1;2},I$39,I$47),CHOOSE({1;2},$R$35,$R$43),$C559)*(1+$G$19),0)</f>
        <v>2506.1488657181681</v>
      </c>
      <c r="J559" s="65">
        <f>MAX(TREND(CHOOSE({1;2},J$39,J$47),CHOOSE({1;2},$R$35,$R$43),$C559)*(1+$G$19),0)</f>
        <v>2438.8131046610165</v>
      </c>
      <c r="K559" s="65">
        <f>MAX(TREND(CHOOSE({1;2},K$39,K$47),CHOOSE({1;2},$R$35,$R$43),$C559)*(1+$G$19),0)</f>
        <v>2435.3728057839644</v>
      </c>
      <c r="L559" s="65">
        <f>MAX(TREND(CHOOSE({1;2},L$39,L$47),CHOOSE({1;2},$R$35,$R$43),$C559)*(1+$G$19),0)</f>
        <v>2295.4912947237531</v>
      </c>
      <c r="M559" s="65">
        <f>MAX(TREND(CHOOSE({1;2},M$39,M$47),CHOOSE({1;2},$R$35,$R$43),$C559)*(1+$G$19),0)</f>
        <v>2752.8023284618321</v>
      </c>
      <c r="N559" s="65">
        <f>MAX(TREND(CHOOSE({1;2},N$39,N$47),CHOOSE({1;2},$R$35,$R$43),$C559)*(1+$G$19),0)</f>
        <v>2995.4681121781773</v>
      </c>
      <c r="O559" s="66">
        <f t="shared" si="546"/>
        <v>2995.4681121781773</v>
      </c>
      <c r="P559" s="66">
        <f t="shared" si="547"/>
        <v>2995.4681121781773</v>
      </c>
      <c r="Q559" s="67">
        <f t="shared" si="548"/>
        <v>2406.8483184319616</v>
      </c>
      <c r="R559" s="117">
        <f>FORECAST(C559,$I$9:$O$9,$I$5:$O$5)</f>
        <v>4.7076399999999996</v>
      </c>
    </row>
    <row r="560" spans="3:18" ht="15.75">
      <c r="C560" s="98">
        <f t="shared" si="549"/>
        <v>8.4</v>
      </c>
      <c r="D560" s="96" t="str">
        <f t="shared" si="501"/>
        <v>TF-84</v>
      </c>
      <c r="E560" s="47" t="s">
        <v>65</v>
      </c>
      <c r="F560" s="104">
        <f>MAX(TREND(CHOOSE({1;2},F$62,F$32),CHOOSE({1;2},$Q$62,$R$32),$C560)*(1+$G$19),0)</f>
        <v>1234.2716458672994</v>
      </c>
      <c r="G560" s="105">
        <f>F560</f>
        <v>1234.2716458672994</v>
      </c>
      <c r="H560" s="105">
        <f t="shared" ref="H560:K560" si="550">G560</f>
        <v>1234.2716458672994</v>
      </c>
      <c r="I560" s="105">
        <f t="shared" si="550"/>
        <v>1234.2716458672994</v>
      </c>
      <c r="J560" s="105">
        <f t="shared" si="550"/>
        <v>1234.2716458672994</v>
      </c>
      <c r="K560" s="105">
        <f t="shared" si="550"/>
        <v>1234.2716458672994</v>
      </c>
      <c r="L560" s="105">
        <f t="shared" ref="L560" si="551">L$32</f>
        <v>0</v>
      </c>
      <c r="M560" s="105">
        <f>K560</f>
        <v>1234.2716458672994</v>
      </c>
      <c r="N560" s="105">
        <f>M560</f>
        <v>1234.2716458672994</v>
      </c>
      <c r="O560" s="106">
        <f t="shared" si="546"/>
        <v>1234.2716458672994</v>
      </c>
      <c r="P560" s="106">
        <f t="shared" si="547"/>
        <v>1234.2716458672994</v>
      </c>
      <c r="Q560" s="107">
        <f t="shared" si="548"/>
        <v>1234.2716458672994</v>
      </c>
      <c r="R560" s="118">
        <f>FORECAST(C560,$I$11:$O$11,$I$5:$O$5)</f>
        <v>18.666666666666668</v>
      </c>
    </row>
    <row r="561" spans="3:18" ht="15.75">
      <c r="C561" s="93">
        <f>ROUND(C555+0.1,2)</f>
        <v>8.5</v>
      </c>
      <c r="D561" s="95" t="str">
        <f t="shared" si="501"/>
        <v>MT-85</v>
      </c>
      <c r="E561" s="42" t="s">
        <v>55</v>
      </c>
      <c r="F561" s="64">
        <f>MAX(TREND(CHOOSE({1;2},F$35,F$43),CHOOSE({1;2},$R$35,$R$43),$C561)*(1+$G$19),0)</f>
        <v>1006.20645481585</v>
      </c>
      <c r="G561" s="65">
        <f>MAX(TREND(CHOOSE({1;2},G$35,G$43),CHOOSE({1;2},$R$35,$R$43),$C561)*(1+$G$19),0)</f>
        <v>1066.7002051781144</v>
      </c>
      <c r="H561" s="65">
        <f>MAX(TREND(CHOOSE({1;2},H$35,H$43),CHOOSE({1;2},$R$35,$R$43),$C561)*(1+$G$19),0)</f>
        <v>1058.0205324105998</v>
      </c>
      <c r="I561" s="65">
        <f>MAX(TREND(CHOOSE({1;2},I$35,I$43),CHOOSE({1;2},$R$35,$R$43),$C561)*(1+$G$19),0)</f>
        <v>1105.6896613197046</v>
      </c>
      <c r="J561" s="65">
        <f>MAX(TREND(CHOOSE({1;2},J$35,J$43),CHOOSE({1;2},$R$35,$R$43),$C561)*(1+$G$19),0)</f>
        <v>1062.7707208898719</v>
      </c>
      <c r="K561" s="65">
        <f>MAX(TREND(CHOOSE({1;2},K$35,K$43),CHOOSE({1;2},$R$35,$R$43),$C561)*(1+$G$19),0)</f>
        <v>1001.7351045073602</v>
      </c>
      <c r="L561" s="65">
        <f>MAX(TREND(CHOOSE({1;2},L$35,L$43),CHOOSE({1;2},$R$35,$R$43),$C561)*(1+$G$19),0)</f>
        <v>981.53507922509357</v>
      </c>
      <c r="M561" s="65">
        <f>MAX(TREND(CHOOSE({1;2},M$35,M$43),CHOOSE({1;2},$R$35,$R$43),$C561)*(1+$G$19),0)</f>
        <v>1167.3446109120291</v>
      </c>
      <c r="N561" s="65">
        <f>MAX(TREND(CHOOSE({1;2},N$35,N$43),CHOOSE({1;2},$R$35,$R$43),$C561)*(1+$G$19),0)</f>
        <v>1132.476151909186</v>
      </c>
      <c r="O561" s="66">
        <f>N561</f>
        <v>1132.476151909186</v>
      </c>
      <c r="P561" s="66">
        <f>O561</f>
        <v>1132.476151909186</v>
      </c>
      <c r="Q561" s="67">
        <f>F561</f>
        <v>1006.20645481585</v>
      </c>
      <c r="R561" s="115">
        <f>FORECAST(C561,$I$7:$O$7,$I$5:$O$5)</f>
        <v>6.45</v>
      </c>
    </row>
    <row r="562" spans="3:18" ht="15.75">
      <c r="C562" s="97">
        <f>C561</f>
        <v>8.5</v>
      </c>
      <c r="D562" s="95" t="str">
        <f t="shared" si="501"/>
        <v>HT-85</v>
      </c>
      <c r="E562" s="42" t="s">
        <v>57</v>
      </c>
      <c r="F562" s="64">
        <f>MAX(TREND(CHOOSE({1;2},F$36,F$44),CHOOSE({1;2},$R$35,$R$43),$C562)*(1+$G$19),0)</f>
        <v>754.12035836313407</v>
      </c>
      <c r="G562" s="65">
        <f>MAX(TREND(CHOOSE({1;2},G$36,G$44),CHOOSE({1;2},$R$35,$R$43),$C562)*(1+$G$19),0)</f>
        <v>760.4669585267003</v>
      </c>
      <c r="H562" s="65">
        <f>MAX(TREND(CHOOSE({1;2},H$36,H$44),CHOOSE({1;2},$R$35,$R$43),$C562)*(1+$G$19),0)</f>
        <v>763.11294103798332</v>
      </c>
      <c r="I562" s="65">
        <f>MAX(TREND(CHOOSE({1;2},I$36,I$44),CHOOSE({1;2},$R$35,$R$43),$C562)*(1+$G$19),0)</f>
        <v>640.25210321226041</v>
      </c>
      <c r="J562" s="65">
        <f>MAX(TREND(CHOOSE({1;2},J$36,J$44),CHOOSE({1;2},$R$35,$R$43),$C562)*(1+$G$19),0)</f>
        <v>761.0552150400905</v>
      </c>
      <c r="K562" s="65">
        <f>MAX(TREND(CHOOSE({1;2},K$36,K$44),CHOOSE({1;2},$R$35,$R$43),$C562)*(1+$G$19),0)</f>
        <v>763.11294103798321</v>
      </c>
      <c r="L562" s="65">
        <f>MAX(TREND(CHOOSE({1;2},L$36,L$44),CHOOSE({1;2},$R$35,$R$43),$C562)*(1+$G$19),0)</f>
        <v>763.11294103798343</v>
      </c>
      <c r="M562" s="65">
        <f>MAX(TREND(CHOOSE({1;2},M$36,M$44),CHOOSE({1;2},$R$35,$R$43),$C562)*(1+$G$19),0)</f>
        <v>763.11294103798321</v>
      </c>
      <c r="N562" s="65">
        <f>MAX(TREND(CHOOSE({1;2},N$36,N$44),CHOOSE({1;2},$R$35,$R$43),$C562)*(1+$G$19),0)</f>
        <v>763.11294103798321</v>
      </c>
      <c r="O562" s="66">
        <f t="shared" ref="O562:O566" si="552">N562</f>
        <v>763.11294103798321</v>
      </c>
      <c r="P562" s="66">
        <f t="shared" ref="P562:P566" si="553">O562</f>
        <v>763.11294103798321</v>
      </c>
      <c r="Q562" s="67">
        <f t="shared" ref="Q562:Q566" si="554">F562</f>
        <v>754.12035836313407</v>
      </c>
      <c r="R562" s="117">
        <f>FORECAST(C562,$I$6:$O$6,$I$5:$O$5)</f>
        <v>5.16</v>
      </c>
    </row>
    <row r="563" spans="3:18" ht="15.75">
      <c r="C563" s="97">
        <f t="shared" ref="C563:C566" si="555">C562</f>
        <v>8.5</v>
      </c>
      <c r="D563" s="95" t="str">
        <f t="shared" si="501"/>
        <v>RH-85</v>
      </c>
      <c r="E563" s="42" t="s">
        <v>59</v>
      </c>
      <c r="F563" s="64">
        <f>MAX(TREND(CHOOSE({1;2},F$37,F$45),CHOOSE({1;2},$R$35,$R$43),$C563)*(1+$G$19),0)</f>
        <v>3084.4882766989276</v>
      </c>
      <c r="G563" s="65">
        <f>MAX(TREND(CHOOSE({1;2},G$37,G$45),CHOOSE({1;2},$R$35,$R$43),$C563)*(1+$G$19),0)</f>
        <v>1939.9696155980594</v>
      </c>
      <c r="H563" s="65">
        <f>MAX(TREND(CHOOSE({1;2},H$37,H$45),CHOOSE({1;2},$R$35,$R$43),$C563)*(1+$G$19),0)</f>
        <v>1910.303754302003</v>
      </c>
      <c r="I563" s="65">
        <f>MAX(TREND(CHOOSE({1;2},I$37,I$45),CHOOSE({1;2},$R$35,$R$43),$C563)*(1+$G$19),0)</f>
        <v>1870.4053515751227</v>
      </c>
      <c r="J563" s="65">
        <f>MAX(TREND(CHOOSE({1;2},J$37,J$45),CHOOSE({1;2},$R$35,$R$43),$C563)*(1+$G$19),0)</f>
        <v>1884.0809764940625</v>
      </c>
      <c r="K563" s="65">
        <f>MAX(TREND(CHOOSE({1;2},K$37,K$45),CHOOSE({1;2},$R$35,$R$43),$C563)*(1+$G$19),0)</f>
        <v>1878.5749377709071</v>
      </c>
      <c r="L563" s="65">
        <f>MAX(TREND(CHOOSE({1;2},L$37,L$45),CHOOSE({1;2},$R$35,$R$43),$C563)*(1+$G$19),0)</f>
        <v>1851.6415129017719</v>
      </c>
      <c r="M563" s="65">
        <f>MAX(TREND(CHOOSE({1;2},M$37,M$45),CHOOSE({1;2},$R$35,$R$43),$C563)*(1+$G$19),0)</f>
        <v>1851.6415129017719</v>
      </c>
      <c r="N563" s="65">
        <f>MAX(TREND(CHOOSE({1;2},N$37,N$45),CHOOSE({1;2},$R$35,$R$43),$C563)*(1+$G$19),0)</f>
        <v>1851.6415129017719</v>
      </c>
      <c r="O563" s="66">
        <f t="shared" si="552"/>
        <v>1851.6415129017719</v>
      </c>
      <c r="P563" s="66">
        <f t="shared" si="553"/>
        <v>1851.6415129017719</v>
      </c>
      <c r="Q563" s="67">
        <f t="shared" si="554"/>
        <v>3084.4882766989276</v>
      </c>
      <c r="R563" s="117">
        <f>FORECAST(C563,$I$8:$O$8,$I$5:$O$5)</f>
        <v>16.840000000000003</v>
      </c>
    </row>
    <row r="564" spans="3:18" ht="15.75">
      <c r="C564" s="97">
        <f t="shared" si="555"/>
        <v>8.5</v>
      </c>
      <c r="D564" s="95" t="str">
        <f t="shared" si="501"/>
        <v>LA-85</v>
      </c>
      <c r="E564" s="42" t="s">
        <v>61</v>
      </c>
      <c r="F564" s="64">
        <f>MAX(TREND(CHOOSE({1;2},F$38,F$46),CHOOSE({1;2},$R$35,$R$43),$C564)*(1+$G$19),0)</f>
        <v>2262.3660063014877</v>
      </c>
      <c r="G564" s="65">
        <f>MAX(TREND(CHOOSE({1;2},G$38,G$46),CHOOSE({1;2},$R$35,$R$43),$C564)*(1+$G$19),0)</f>
        <v>2271.4315213689101</v>
      </c>
      <c r="H564" s="65">
        <f>MAX(TREND(CHOOSE({1;2},H$38,H$46),CHOOSE({1;2},$R$35,$R$43),$C564)*(1+$G$19),0)</f>
        <v>2265.6435957631306</v>
      </c>
      <c r="I564" s="65">
        <f>MAX(TREND(CHOOSE({1;2},I$38,I$46),CHOOSE({1;2},$R$35,$R$43),$C564)*(1+$G$19),0)</f>
        <v>2260.5373637248085</v>
      </c>
      <c r="J564" s="65">
        <f>MAX(TREND(CHOOSE({1;2},J$38,J$46),CHOOSE({1;2},$R$35,$R$43),$C564)*(1+$G$19),0)</f>
        <v>2270.4886848612987</v>
      </c>
      <c r="K564" s="65">
        <f>MAX(TREND(CHOOSE({1;2},K$38,K$46),CHOOSE({1;2},$R$35,$R$43),$C564)*(1+$G$19),0)</f>
        <v>2276.7073193730384</v>
      </c>
      <c r="L564" s="65">
        <f>MAX(TREND(CHOOSE({1;2},L$38,L$46),CHOOSE({1;2},$R$35,$R$43),$C564)*(1+$G$19),0)</f>
        <v>2267.9893811856787</v>
      </c>
      <c r="M564" s="65">
        <f>MAX(TREND(CHOOSE({1;2},M$38,M$46),CHOOSE({1;2},$R$35,$R$43),$C564)*(1+$G$19),0)</f>
        <v>2262.6544651692916</v>
      </c>
      <c r="N564" s="65">
        <f>MAX(TREND(CHOOSE({1;2},N$38,N$46),CHOOSE({1;2},$R$35,$R$43),$C564)*(1+$G$19),0)</f>
        <v>2302.6310234908683</v>
      </c>
      <c r="O564" s="66">
        <f t="shared" si="552"/>
        <v>2302.6310234908683</v>
      </c>
      <c r="P564" s="66">
        <f t="shared" si="553"/>
        <v>2302.6310234908683</v>
      </c>
      <c r="Q564" s="67">
        <f t="shared" si="554"/>
        <v>2262.3660063014877</v>
      </c>
      <c r="R564" s="117">
        <f>FORECAST(C564,$I$10:$O$10,$I$5:$O$5)</f>
        <v>4.4965000000000002</v>
      </c>
    </row>
    <row r="565" spans="3:18" ht="15.75">
      <c r="C565" s="97">
        <f t="shared" si="555"/>
        <v>8.5</v>
      </c>
      <c r="D565" s="95" t="str">
        <f t="shared" si="501"/>
        <v>EM-85</v>
      </c>
      <c r="E565" s="42" t="s">
        <v>63</v>
      </c>
      <c r="F565" s="64">
        <f>MAX(TREND(CHOOSE({1;2},F$39,F$47),CHOOSE({1;2},$R$35,$R$43),$C565)*(1+$G$19),0)</f>
        <v>2425.7864804979777</v>
      </c>
      <c r="G565" s="65">
        <f>MAX(TREND(CHOOSE({1;2},G$39,G$47),CHOOSE({1;2},$R$35,$R$43),$C565)*(1+$G$19),0)</f>
        <v>2590.5358734233087</v>
      </c>
      <c r="H565" s="65">
        <f>MAX(TREND(CHOOSE({1;2},H$39,H$47),CHOOSE({1;2},$R$35,$R$43),$C565)*(1+$G$19),0)</f>
        <v>2591.385524068789</v>
      </c>
      <c r="I565" s="65">
        <f>MAX(TREND(CHOOSE({1;2},I$39,I$47),CHOOSE({1;2},$R$35,$R$43),$C565)*(1+$G$19),0)</f>
        <v>2527.4015779291694</v>
      </c>
      <c r="J565" s="65">
        <f>MAX(TREND(CHOOSE({1;2},J$39,J$47),CHOOSE({1;2},$R$35,$R$43),$C565)*(1+$G$19),0)</f>
        <v>2459.5485715149257</v>
      </c>
      <c r="K565" s="65">
        <f>MAX(TREND(CHOOSE({1;2},K$39,K$47),CHOOSE({1;2},$R$35,$R$43),$C565)*(1+$G$19),0)</f>
        <v>2455.5659085630709</v>
      </c>
      <c r="L565" s="65">
        <f>MAX(TREND(CHOOSE({1;2},L$39,L$47),CHOOSE({1;2},$R$35,$R$43),$C565)*(1+$G$19),0)</f>
        <v>2313.4942926356821</v>
      </c>
      <c r="M565" s="65">
        <f>MAX(TREND(CHOOSE({1;2},M$39,M$47),CHOOSE({1;2},$R$35,$R$43),$C565)*(1+$G$19),0)</f>
        <v>2780.4890650807506</v>
      </c>
      <c r="N565" s="65">
        <f>MAX(TREND(CHOOSE({1;2},N$39,N$47),CHOOSE({1;2},$R$35,$R$43),$C565)*(1+$G$19),0)</f>
        <v>3026.0365476442134</v>
      </c>
      <c r="O565" s="66">
        <f t="shared" si="552"/>
        <v>3026.0365476442134</v>
      </c>
      <c r="P565" s="66">
        <f t="shared" si="553"/>
        <v>3026.0365476442134</v>
      </c>
      <c r="Q565" s="67">
        <f t="shared" si="554"/>
        <v>2425.7864804979777</v>
      </c>
      <c r="R565" s="117">
        <f>FORECAST(C565,$I$9:$O$9,$I$5:$O$5)</f>
        <v>4.7213250000000002</v>
      </c>
    </row>
    <row r="566" spans="3:18" ht="15.75">
      <c r="C566" s="98">
        <f t="shared" si="555"/>
        <v>8.5</v>
      </c>
      <c r="D566" s="96" t="str">
        <f t="shared" si="501"/>
        <v>TF-85</v>
      </c>
      <c r="E566" s="47" t="s">
        <v>65</v>
      </c>
      <c r="F566" s="104">
        <f>MAX(TREND(CHOOSE({1;2},F$62,F$32),CHOOSE({1;2},$Q$62,$R$32),$C566)*(1+$G$19),0)</f>
        <v>1248.9653559371479</v>
      </c>
      <c r="G566" s="105">
        <f>F566</f>
        <v>1248.9653559371479</v>
      </c>
      <c r="H566" s="105">
        <f t="shared" ref="H566:K566" si="556">G566</f>
        <v>1248.9653559371479</v>
      </c>
      <c r="I566" s="105">
        <f t="shared" si="556"/>
        <v>1248.9653559371479</v>
      </c>
      <c r="J566" s="105">
        <f t="shared" si="556"/>
        <v>1248.9653559371479</v>
      </c>
      <c r="K566" s="105">
        <f t="shared" si="556"/>
        <v>1248.9653559371479</v>
      </c>
      <c r="L566" s="105">
        <f t="shared" ref="L566" si="557">L$32</f>
        <v>0</v>
      </c>
      <c r="M566" s="105">
        <f>K566</f>
        <v>1248.9653559371479</v>
      </c>
      <c r="N566" s="105">
        <f>M566</f>
        <v>1248.9653559371479</v>
      </c>
      <c r="O566" s="106">
        <f t="shared" si="552"/>
        <v>1248.9653559371479</v>
      </c>
      <c r="P566" s="106">
        <f t="shared" si="553"/>
        <v>1248.9653559371479</v>
      </c>
      <c r="Q566" s="107">
        <f t="shared" si="554"/>
        <v>1248.9653559371479</v>
      </c>
      <c r="R566" s="118">
        <f>FORECAST(C566,$I$11:$O$11,$I$5:$O$5)</f>
        <v>18.75</v>
      </c>
    </row>
    <row r="567" spans="3:18" ht="15.75">
      <c r="C567" s="93">
        <f>ROUND(C561+0.1,2)</f>
        <v>8.6</v>
      </c>
      <c r="D567" s="95" t="str">
        <f t="shared" si="501"/>
        <v>MT-86</v>
      </c>
      <c r="E567" s="42" t="s">
        <v>55</v>
      </c>
      <c r="F567" s="64">
        <f>MAX(TREND(CHOOSE({1;2},F$35,F$43),CHOOSE({1;2},$R$35,$R$43),$C567)*(1+$G$19),0)</f>
        <v>1015.5335324202129</v>
      </c>
      <c r="G567" s="65">
        <f>MAX(TREND(CHOOSE({1;2},G$35,G$43),CHOOSE({1;2},$R$35,$R$43),$C567)*(1+$G$19),0)</f>
        <v>1077.2748420377172</v>
      </c>
      <c r="H567" s="65">
        <f>MAX(TREND(CHOOSE({1;2},H$35,H$43),CHOOSE({1;2},$R$35,$R$43),$C567)*(1+$G$19),0)</f>
        <v>1068.3566169056112</v>
      </c>
      <c r="I567" s="65">
        <f>MAX(TREND(CHOOSE({1;2},I$35,I$43),CHOOSE({1;2},$R$35,$R$43),$C567)*(1+$G$19),0)</f>
        <v>1117.0118683134992</v>
      </c>
      <c r="J567" s="65">
        <f>MAX(TREND(CHOOSE({1;2},J$35,J$43),CHOOSE({1;2},$R$35,$R$43),$C567)*(1+$G$19),0)</f>
        <v>1073.3962766259715</v>
      </c>
      <c r="K567" s="65">
        <f>MAX(TREND(CHOOSE({1;2},K$35,K$43),CHOOSE({1;2},$R$35,$R$43),$C567)*(1+$G$19),0)</f>
        <v>1011.344456526218</v>
      </c>
      <c r="L567" s="65">
        <f>MAX(TREND(CHOOSE({1;2},L$35,L$43),CHOOSE({1;2},$R$35,$R$43),$C567)*(1+$G$19),0)</f>
        <v>990.8023903041252</v>
      </c>
      <c r="M567" s="65">
        <f>MAX(TREND(CHOOSE({1;2},M$35,M$43),CHOOSE({1;2},$R$35,$R$43),$C567)*(1+$G$19),0)</f>
        <v>1179.6359974358666</v>
      </c>
      <c r="N567" s="65">
        <f>MAX(TREND(CHOOSE({1;2},N$35,N$43),CHOOSE({1;2},$R$35,$R$43),$C567)*(1+$G$19),0)</f>
        <v>1144.2244090135739</v>
      </c>
      <c r="O567" s="66">
        <f>N567</f>
        <v>1144.2244090135739</v>
      </c>
      <c r="P567" s="66">
        <f>O567</f>
        <v>1144.2244090135739</v>
      </c>
      <c r="Q567" s="67">
        <f>F567</f>
        <v>1015.5335324202129</v>
      </c>
      <c r="R567" s="115">
        <f>FORECAST(C567,$I$7:$O$7,$I$5:$O$5)</f>
        <v>6.46</v>
      </c>
    </row>
    <row r="568" spans="3:18" ht="15.75">
      <c r="C568" s="97">
        <f>C567</f>
        <v>8.6</v>
      </c>
      <c r="D568" s="95" t="str">
        <f t="shared" si="501"/>
        <v>HT-86</v>
      </c>
      <c r="E568" s="42" t="s">
        <v>57</v>
      </c>
      <c r="F568" s="64">
        <f>MAX(TREND(CHOOSE({1;2},F$36,F$44),CHOOSE({1;2},$R$35,$R$43),$C568)*(1+$G$19),0)</f>
        <v>760.32486773028052</v>
      </c>
      <c r="G568" s="65">
        <f>MAX(TREND(CHOOSE({1;2},G$36,G$44),CHOOSE({1;2},$R$35,$R$43),$C568)*(1+$G$19),0)</f>
        <v>766.79839989711809</v>
      </c>
      <c r="H568" s="65">
        <f>MAX(TREND(CHOOSE({1;2},H$36,H$44),CHOOSE({1;2},$R$35,$R$43),$C568)*(1+$G$19),0)</f>
        <v>769.49730205862681</v>
      </c>
      <c r="I568" s="65">
        <f>MAX(TREND(CHOOSE({1;2},I$36,I$44),CHOOSE({1;2},$R$35,$R$43),$C568)*(1+$G$19),0)</f>
        <v>644.17924747638938</v>
      </c>
      <c r="J568" s="65">
        <f>MAX(TREND(CHOOSE({1;2},J$36,J$44),CHOOSE({1;2},$R$35,$R$43),$C568)*(1+$G$19),0)</f>
        <v>767.39842154077598</v>
      </c>
      <c r="K568" s="65">
        <f>MAX(TREND(CHOOSE({1;2},K$36,K$44),CHOOSE({1;2},$R$35,$R$43),$C568)*(1+$G$19),0)</f>
        <v>769.49730205862647</v>
      </c>
      <c r="L568" s="65">
        <f>MAX(TREND(CHOOSE({1;2},L$36,L$44),CHOOSE({1;2},$R$35,$R$43),$C568)*(1+$G$19),0)</f>
        <v>769.49730205862693</v>
      </c>
      <c r="M568" s="65">
        <f>MAX(TREND(CHOOSE({1;2},M$36,M$44),CHOOSE({1;2},$R$35,$R$43),$C568)*(1+$G$19),0)</f>
        <v>769.49730205862681</v>
      </c>
      <c r="N568" s="65">
        <f>MAX(TREND(CHOOSE({1;2},N$36,N$44),CHOOSE({1;2},$R$35,$R$43),$C568)*(1+$G$19),0)</f>
        <v>769.49730205862659</v>
      </c>
      <c r="O568" s="66">
        <f t="shared" ref="O568:O572" si="558">N568</f>
        <v>769.49730205862659</v>
      </c>
      <c r="P568" s="66">
        <f t="shared" ref="P568:P572" si="559">O568</f>
        <v>769.49730205862659</v>
      </c>
      <c r="Q568" s="67">
        <f t="shared" ref="Q568:Q572" si="560">F568</f>
        <v>760.32486773028052</v>
      </c>
      <c r="R568" s="117">
        <f>FORECAST(C568,$I$6:$O$6,$I$5:$O$5)</f>
        <v>5.1680000000000001</v>
      </c>
    </row>
    <row r="569" spans="3:18" ht="15.75">
      <c r="C569" s="97">
        <f t="shared" ref="C569:C572" si="561">C568</f>
        <v>8.6</v>
      </c>
      <c r="D569" s="95" t="str">
        <f t="shared" si="501"/>
        <v>RH-86</v>
      </c>
      <c r="E569" s="42" t="s">
        <v>59</v>
      </c>
      <c r="F569" s="64">
        <f>MAX(TREND(CHOOSE({1;2},F$37,F$45),CHOOSE({1;2},$R$35,$R$43),$C569)*(1+$G$19),0)</f>
        <v>3146.1780422329066</v>
      </c>
      <c r="G569" s="65">
        <f>MAX(TREND(CHOOSE({1;2},G$37,G$45),CHOOSE({1;2},$R$35,$R$43),$C569)*(1+$G$19),0)</f>
        <v>1978.7690079100203</v>
      </c>
      <c r="H569" s="65">
        <f>MAX(TREND(CHOOSE({1;2},H$37,H$45),CHOOSE({1;2},$R$35,$R$43),$C569)*(1+$G$19),0)</f>
        <v>1948.509829388043</v>
      </c>
      <c r="I569" s="65">
        <f>MAX(TREND(CHOOSE({1;2},I$37,I$45),CHOOSE({1;2},$R$35,$R$43),$C569)*(1+$G$19),0)</f>
        <v>1907.8134586066253</v>
      </c>
      <c r="J569" s="65">
        <f>MAX(TREND(CHOOSE({1;2},J$37,J$45),CHOOSE({1;2},$R$35,$R$43),$C569)*(1+$G$19),0)</f>
        <v>1921.7625960239438</v>
      </c>
      <c r="K569" s="65">
        <f>MAX(TREND(CHOOSE({1;2},K$37,K$45),CHOOSE({1;2},$R$35,$R$43),$C569)*(1+$G$19),0)</f>
        <v>1916.1464365263248</v>
      </c>
      <c r="L569" s="65">
        <f>MAX(TREND(CHOOSE({1;2},L$37,L$45),CHOOSE({1;2},$R$35,$R$43),$C569)*(1+$G$19),0)</f>
        <v>1888.6743431598068</v>
      </c>
      <c r="M569" s="65">
        <f>MAX(TREND(CHOOSE({1;2},M$37,M$45),CHOOSE({1;2},$R$35,$R$43),$C569)*(1+$G$19),0)</f>
        <v>1888.6743431598068</v>
      </c>
      <c r="N569" s="65">
        <f>MAX(TREND(CHOOSE({1;2},N$37,N$45),CHOOSE({1;2},$R$35,$R$43),$C569)*(1+$G$19),0)</f>
        <v>1888.6743431598068</v>
      </c>
      <c r="O569" s="66">
        <f t="shared" si="558"/>
        <v>1888.6743431598068</v>
      </c>
      <c r="P569" s="66">
        <f t="shared" si="559"/>
        <v>1888.6743431598068</v>
      </c>
      <c r="Q569" s="67">
        <f t="shared" si="560"/>
        <v>3146.1780422329066</v>
      </c>
      <c r="R569" s="117">
        <f>FORECAST(C569,$I$8:$O$8,$I$5:$O$5)</f>
        <v>16.858666666666668</v>
      </c>
    </row>
    <row r="570" spans="3:18" ht="15.75">
      <c r="C570" s="97">
        <f t="shared" si="561"/>
        <v>8.6</v>
      </c>
      <c r="D570" s="95" t="str">
        <f t="shared" si="501"/>
        <v>LA-86</v>
      </c>
      <c r="E570" s="42" t="s">
        <v>61</v>
      </c>
      <c r="F570" s="64">
        <f>MAX(TREND(CHOOSE({1;2},F$38,F$46),CHOOSE({1;2},$R$35,$R$43),$C570)*(1+$G$19),0)</f>
        <v>2277.7431994526141</v>
      </c>
      <c r="G570" s="65">
        <f>MAX(TREND(CHOOSE({1;2},G$38,G$46),CHOOSE({1;2},$R$35,$R$43),$C570)*(1+$G$19),0)</f>
        <v>2286.8341600470699</v>
      </c>
      <c r="H570" s="65">
        <f>MAX(TREND(CHOOSE({1;2},H$38,H$46),CHOOSE({1;2},$R$35,$R$43),$C570)*(1+$G$19),0)</f>
        <v>2281.0302190569869</v>
      </c>
      <c r="I570" s="65">
        <f>MAX(TREND(CHOOSE({1;2},I$38,I$46),CHOOSE({1;2},$R$35,$R$43),$C570)*(1+$G$19),0)</f>
        <v>2275.9091830993043</v>
      </c>
      <c r="J570" s="65">
        <f>MAX(TREND(CHOOSE({1;2},J$38,J$46),CHOOSE({1;2},$R$35,$R$43),$C570)*(1+$G$19),0)</f>
        <v>2285.8887705186685</v>
      </c>
      <c r="K570" s="65">
        <f>MAX(TREND(CHOOSE({1;2},K$38,K$46),CHOOSE({1;2},$R$35,$R$43),$C570)*(1+$G$19),0)</f>
        <v>2292.1238394229908</v>
      </c>
      <c r="L570" s="65">
        <f>MAX(TREND(CHOOSE({1;2},L$38,L$46),CHOOSE({1;2},$R$35,$R$43),$C570)*(1+$G$19),0)</f>
        <v>2283.3825938571817</v>
      </c>
      <c r="M570" s="65">
        <f>MAX(TREND(CHOOSE({1;2},M$38,M$46),CHOOSE({1;2},$R$35,$R$43),$C570)*(1+$G$19),0)</f>
        <v>2278.0324986659034</v>
      </c>
      <c r="N570" s="65">
        <f>MAX(TREND(CHOOSE({1;2},N$38,N$46),CHOOSE({1;2},$R$35,$R$43),$C570)*(1+$G$19),0)</f>
        <v>2318.1055268368805</v>
      </c>
      <c r="O570" s="66">
        <f t="shared" si="558"/>
        <v>2318.1055268368805</v>
      </c>
      <c r="P570" s="66">
        <f t="shared" si="559"/>
        <v>2318.1055268368805</v>
      </c>
      <c r="Q570" s="67">
        <f t="shared" si="560"/>
        <v>2277.7431994526141</v>
      </c>
      <c r="R570" s="117">
        <f>FORECAST(C570,$I$10:$O$10,$I$5:$O$5)</f>
        <v>4.5095333333333336</v>
      </c>
    </row>
    <row r="571" spans="3:18" ht="15.75">
      <c r="C571" s="97">
        <f t="shared" si="561"/>
        <v>8.6</v>
      </c>
      <c r="D571" s="95" t="str">
        <f t="shared" si="501"/>
        <v>EM-86</v>
      </c>
      <c r="E571" s="42" t="s">
        <v>63</v>
      </c>
      <c r="F571" s="64">
        <f>MAX(TREND(CHOOSE({1;2},F$39,F$47),CHOOSE({1;2},$R$35,$R$43),$C571)*(1+$G$19),0)</f>
        <v>2444.7246425639937</v>
      </c>
      <c r="G571" s="65">
        <f>MAX(TREND(CHOOSE({1;2},G$39,G$47),CHOOSE({1;2},$R$35,$R$43),$C571)*(1+$G$19),0)</f>
        <v>2613.5448949925535</v>
      </c>
      <c r="H571" s="65">
        <f>MAX(TREND(CHOOSE({1;2},H$39,H$47),CHOOSE({1;2},$R$35,$R$43),$C571)*(1+$G$19),0)</f>
        <v>2614.2851784008712</v>
      </c>
      <c r="I571" s="65">
        <f>MAX(TREND(CHOOSE({1;2},I$39,I$47),CHOOSE({1;2},$R$35,$R$43),$C571)*(1+$G$19),0)</f>
        <v>2548.6542901401704</v>
      </c>
      <c r="J571" s="65">
        <f>MAX(TREND(CHOOSE({1;2},J$39,J$47),CHOOSE({1;2},$R$35,$R$43),$C571)*(1+$G$19),0)</f>
        <v>2480.2840383688354</v>
      </c>
      <c r="K571" s="65">
        <f>MAX(TREND(CHOOSE({1;2},K$39,K$47),CHOOSE({1;2},$R$35,$R$43),$C571)*(1+$G$19),0)</f>
        <v>2475.759011342177</v>
      </c>
      <c r="L571" s="65">
        <f>MAX(TREND(CHOOSE({1;2},L$39,L$47),CHOOSE({1;2},$R$35,$R$43),$C571)*(1+$G$19),0)</f>
        <v>2331.4972905476102</v>
      </c>
      <c r="M571" s="65">
        <f>MAX(TREND(CHOOSE({1;2},M$39,M$47),CHOOSE({1;2},$R$35,$R$43),$C571)*(1+$G$19),0)</f>
        <v>2808.1758016996696</v>
      </c>
      <c r="N571" s="65">
        <f>MAX(TREND(CHOOSE({1;2},N$39,N$47),CHOOSE({1;2},$R$35,$R$43),$C571)*(1+$G$19),0)</f>
        <v>3056.6049831102505</v>
      </c>
      <c r="O571" s="66">
        <f t="shared" si="558"/>
        <v>3056.6049831102505</v>
      </c>
      <c r="P571" s="66">
        <f t="shared" si="559"/>
        <v>3056.6049831102505</v>
      </c>
      <c r="Q571" s="67">
        <f t="shared" si="560"/>
        <v>2444.7246425639937</v>
      </c>
      <c r="R571" s="117">
        <f>FORECAST(C571,$I$9:$O$9,$I$5:$O$5)</f>
        <v>4.7350099999999999</v>
      </c>
    </row>
    <row r="572" spans="3:18" ht="15.75">
      <c r="C572" s="98">
        <f t="shared" si="561"/>
        <v>8.6</v>
      </c>
      <c r="D572" s="96" t="str">
        <f t="shared" si="501"/>
        <v>TF-86</v>
      </c>
      <c r="E572" s="47" t="s">
        <v>65</v>
      </c>
      <c r="F572" s="104">
        <f>MAX(TREND(CHOOSE({1;2},F$62,F$32),CHOOSE({1;2},$Q$62,$R$32),$C572)*(1+$G$19),0)</f>
        <v>1263.6590660069969</v>
      </c>
      <c r="G572" s="105">
        <f>F572</f>
        <v>1263.6590660069969</v>
      </c>
      <c r="H572" s="105">
        <f t="shared" ref="H572:K572" si="562">G572</f>
        <v>1263.6590660069969</v>
      </c>
      <c r="I572" s="105">
        <f t="shared" si="562"/>
        <v>1263.6590660069969</v>
      </c>
      <c r="J572" s="105">
        <f t="shared" si="562"/>
        <v>1263.6590660069969</v>
      </c>
      <c r="K572" s="105">
        <f t="shared" si="562"/>
        <v>1263.6590660069969</v>
      </c>
      <c r="L572" s="105">
        <f t="shared" ref="L572" si="563">L$32</f>
        <v>0</v>
      </c>
      <c r="M572" s="105">
        <f>K572</f>
        <v>1263.6590660069969</v>
      </c>
      <c r="N572" s="105">
        <f>M572</f>
        <v>1263.6590660069969</v>
      </c>
      <c r="O572" s="106">
        <f t="shared" si="558"/>
        <v>1263.6590660069969</v>
      </c>
      <c r="P572" s="106">
        <f t="shared" si="559"/>
        <v>1263.6590660069969</v>
      </c>
      <c r="Q572" s="107">
        <f t="shared" si="560"/>
        <v>1263.6590660069969</v>
      </c>
      <c r="R572" s="118">
        <f>FORECAST(C572,$I$11:$O$11,$I$5:$O$5)</f>
        <v>18.833333333333332</v>
      </c>
    </row>
    <row r="573" spans="3:18" ht="15.75">
      <c r="C573" s="93">
        <f>ROUND(C567+0.1,2)</f>
        <v>8.6999999999999993</v>
      </c>
      <c r="D573" s="95" t="str">
        <f t="shared" si="501"/>
        <v>MT-87</v>
      </c>
      <c r="E573" s="42" t="s">
        <v>55</v>
      </c>
      <c r="F573" s="64">
        <f>MAX(TREND(CHOOSE({1;2},F$35,F$43),CHOOSE({1;2},$R$35,$R$43),$C573)*(1+$G$19),0)</f>
        <v>1024.8606100245756</v>
      </c>
      <c r="G573" s="65">
        <f>MAX(TREND(CHOOSE({1;2},G$35,G$43),CHOOSE({1;2},$R$35,$R$43),$C573)*(1+$G$19),0)</f>
        <v>1087.8494788973201</v>
      </c>
      <c r="H573" s="65">
        <f>MAX(TREND(CHOOSE({1;2},H$35,H$43),CHOOSE({1;2},$R$35,$R$43),$C573)*(1+$G$19),0)</f>
        <v>1078.6927014006228</v>
      </c>
      <c r="I573" s="65">
        <f>MAX(TREND(CHOOSE({1;2},I$35,I$43),CHOOSE({1;2},$R$35,$R$43),$C573)*(1+$G$19),0)</f>
        <v>1128.3340753072937</v>
      </c>
      <c r="J573" s="65">
        <f>MAX(TREND(CHOOSE({1;2},J$35,J$43),CHOOSE({1;2},$R$35,$R$43),$C573)*(1+$G$19),0)</f>
        <v>1084.0218323620711</v>
      </c>
      <c r="K573" s="65">
        <f>MAX(TREND(CHOOSE({1;2},K$35,K$43),CHOOSE({1;2},$R$35,$R$43),$C573)*(1+$G$19),0)</f>
        <v>1020.9538085450761</v>
      </c>
      <c r="L573" s="65">
        <f>MAX(TREND(CHOOSE({1;2},L$35,L$43),CHOOSE({1;2},$R$35,$R$43),$C573)*(1+$G$19),0)</f>
        <v>1000.0697013831566</v>
      </c>
      <c r="M573" s="65">
        <f>MAX(TREND(CHOOSE({1;2},M$35,M$43),CHOOSE({1;2},$R$35,$R$43),$C573)*(1+$G$19),0)</f>
        <v>1191.9273839597038</v>
      </c>
      <c r="N573" s="65">
        <f>MAX(TREND(CHOOSE({1;2},N$35,N$43),CHOOSE({1;2},$R$35,$R$43),$C573)*(1+$G$19),0)</f>
        <v>1155.9726661179618</v>
      </c>
      <c r="O573" s="66">
        <f>N573</f>
        <v>1155.9726661179618</v>
      </c>
      <c r="P573" s="66">
        <f>O573</f>
        <v>1155.9726661179618</v>
      </c>
      <c r="Q573" s="67">
        <f>F573</f>
        <v>1024.8606100245756</v>
      </c>
      <c r="R573" s="115">
        <f>FORECAST(C573,$I$7:$O$7,$I$5:$O$5)</f>
        <v>6.47</v>
      </c>
    </row>
    <row r="574" spans="3:18" ht="15.75">
      <c r="C574" s="97">
        <f>C573</f>
        <v>8.6999999999999993</v>
      </c>
      <c r="D574" s="95" t="str">
        <f t="shared" si="501"/>
        <v>HT-87</v>
      </c>
      <c r="E574" s="42" t="s">
        <v>57</v>
      </c>
      <c r="F574" s="64">
        <f>MAX(TREND(CHOOSE({1;2},F$36,F$44),CHOOSE({1;2},$R$35,$R$43),$C574)*(1+$G$19),0)</f>
        <v>766.52937709742685</v>
      </c>
      <c r="G574" s="65">
        <f>MAX(TREND(CHOOSE({1;2},G$36,G$44),CHOOSE({1;2},$R$35,$R$43),$C574)*(1+$G$19),0)</f>
        <v>773.12984126753577</v>
      </c>
      <c r="H574" s="65">
        <f>MAX(TREND(CHOOSE({1;2},H$36,H$44),CHOOSE({1;2},$R$35,$R$43),$C574)*(1+$G$19),0)</f>
        <v>775.88166307927008</v>
      </c>
      <c r="I574" s="65">
        <f>MAX(TREND(CHOOSE({1;2},I$36,I$44),CHOOSE({1;2},$R$35,$R$43),$C574)*(1+$G$19),0)</f>
        <v>648.10639174051823</v>
      </c>
      <c r="J574" s="65">
        <f>MAX(TREND(CHOOSE({1;2},J$36,J$44),CHOOSE({1;2},$R$35,$R$43),$C574)*(1+$G$19),0)</f>
        <v>773.74162804146169</v>
      </c>
      <c r="K574" s="65">
        <f>MAX(TREND(CHOOSE({1;2},K$36,K$44),CHOOSE({1;2},$R$35,$R$43),$C574)*(1+$G$19),0)</f>
        <v>775.88166307927008</v>
      </c>
      <c r="L574" s="65">
        <f>MAX(TREND(CHOOSE({1;2},L$36,L$44),CHOOSE({1;2},$R$35,$R$43),$C574)*(1+$G$19),0)</f>
        <v>775.88166307927042</v>
      </c>
      <c r="M574" s="65">
        <f>MAX(TREND(CHOOSE({1;2},M$36,M$44),CHOOSE({1;2},$R$35,$R$43),$C574)*(1+$G$19),0)</f>
        <v>775.88166307927008</v>
      </c>
      <c r="N574" s="65">
        <f>MAX(TREND(CHOOSE({1;2},N$36,N$44),CHOOSE({1;2},$R$35,$R$43),$C574)*(1+$G$19),0)</f>
        <v>775.88166307927008</v>
      </c>
      <c r="O574" s="66">
        <f t="shared" ref="O574:O578" si="564">N574</f>
        <v>775.88166307927008</v>
      </c>
      <c r="P574" s="66">
        <f t="shared" ref="P574:P578" si="565">O574</f>
        <v>775.88166307927008</v>
      </c>
      <c r="Q574" s="67">
        <f t="shared" ref="Q574:Q578" si="566">F574</f>
        <v>766.52937709742685</v>
      </c>
      <c r="R574" s="117">
        <f>FORECAST(C574,$I$6:$O$6,$I$5:$O$5)</f>
        <v>5.1760000000000002</v>
      </c>
    </row>
    <row r="575" spans="3:18" ht="15.75">
      <c r="C575" s="97">
        <f t="shared" ref="C575:C578" si="567">C574</f>
        <v>8.6999999999999993</v>
      </c>
      <c r="D575" s="95" t="str">
        <f t="shared" si="501"/>
        <v>RH-87</v>
      </c>
      <c r="E575" s="42" t="s">
        <v>59</v>
      </c>
      <c r="F575" s="64">
        <f>MAX(TREND(CHOOSE({1;2},F$37,F$45),CHOOSE({1;2},$R$35,$R$43),$C575)*(1+$G$19),0)</f>
        <v>3207.8678077668847</v>
      </c>
      <c r="G575" s="65">
        <f>MAX(TREND(CHOOSE({1;2},G$37,G$45),CHOOSE({1;2},$R$35,$R$43),$C575)*(1+$G$19),0)</f>
        <v>2017.5684002219814</v>
      </c>
      <c r="H575" s="65">
        <f>MAX(TREND(CHOOSE({1;2},H$37,H$45),CHOOSE({1;2},$R$35,$R$43),$C575)*(1+$G$19),0)</f>
        <v>1986.7159044740827</v>
      </c>
      <c r="I575" s="65">
        <f>MAX(TREND(CHOOSE({1;2},I$37,I$45),CHOOSE({1;2},$R$35,$R$43),$C575)*(1+$G$19),0)</f>
        <v>1945.2215656381272</v>
      </c>
      <c r="J575" s="65">
        <f>MAX(TREND(CHOOSE({1;2},J$37,J$45),CHOOSE({1;2},$R$35,$R$43),$C575)*(1+$G$19),0)</f>
        <v>1959.444215553825</v>
      </c>
      <c r="K575" s="65">
        <f>MAX(TREND(CHOOSE({1;2},K$37,K$45),CHOOSE({1;2},$R$35,$R$43),$C575)*(1+$G$19),0)</f>
        <v>1953.7179352817429</v>
      </c>
      <c r="L575" s="65">
        <f>MAX(TREND(CHOOSE({1;2},L$37,L$45),CHOOSE({1;2},$R$35,$R$43),$C575)*(1+$G$19),0)</f>
        <v>1925.7071734178423</v>
      </c>
      <c r="M575" s="65">
        <f>MAX(TREND(CHOOSE({1;2},M$37,M$45),CHOOSE({1;2},$R$35,$R$43),$C575)*(1+$G$19),0)</f>
        <v>1925.7071734178423</v>
      </c>
      <c r="N575" s="65">
        <f>MAX(TREND(CHOOSE({1;2},N$37,N$45),CHOOSE({1;2},$R$35,$R$43),$C575)*(1+$G$19),0)</f>
        <v>1925.7071734178423</v>
      </c>
      <c r="O575" s="66">
        <f t="shared" si="564"/>
        <v>1925.7071734178423</v>
      </c>
      <c r="P575" s="66">
        <f t="shared" si="565"/>
        <v>1925.7071734178423</v>
      </c>
      <c r="Q575" s="67">
        <f t="shared" si="566"/>
        <v>3207.8678077668847</v>
      </c>
      <c r="R575" s="117">
        <f>FORECAST(C575,$I$8:$O$8,$I$5:$O$5)</f>
        <v>16.877333333333336</v>
      </c>
    </row>
    <row r="576" spans="3:18" ht="15.75">
      <c r="C576" s="97">
        <f t="shared" si="567"/>
        <v>8.6999999999999993</v>
      </c>
      <c r="D576" s="95" t="str">
        <f t="shared" ref="D576:D639" si="568">LEFT(D570,2)&amp;"-"&amp;TEXT($C576*10,"00")</f>
        <v>LA-87</v>
      </c>
      <c r="E576" s="42" t="s">
        <v>61</v>
      </c>
      <c r="F576" s="64">
        <f>MAX(TREND(CHOOSE({1;2},F$38,F$46),CHOOSE({1;2},$R$35,$R$43),$C576)*(1+$G$19),0)</f>
        <v>2293.1203926037406</v>
      </c>
      <c r="G576" s="65">
        <f>MAX(TREND(CHOOSE({1;2},G$38,G$46),CHOOSE({1;2},$R$35,$R$43),$C576)*(1+$G$19),0)</f>
        <v>2302.2367987252296</v>
      </c>
      <c r="H576" s="65">
        <f>MAX(TREND(CHOOSE({1;2},H$38,H$46),CHOOSE({1;2},$R$35,$R$43),$C576)*(1+$G$19),0)</f>
        <v>2296.4168423508431</v>
      </c>
      <c r="I576" s="65">
        <f>MAX(TREND(CHOOSE({1;2},I$38,I$46),CHOOSE({1;2},$R$35,$R$43),$C576)*(1+$G$19),0)</f>
        <v>2291.2810024738005</v>
      </c>
      <c r="J576" s="65">
        <f>MAX(TREND(CHOOSE({1;2},J$38,J$46),CHOOSE({1;2},$R$35,$R$43),$C576)*(1+$G$19),0)</f>
        <v>2301.2888561760378</v>
      </c>
      <c r="K576" s="65">
        <f>MAX(TREND(CHOOSE({1;2},K$38,K$46),CHOOSE({1;2},$R$35,$R$43),$C576)*(1+$G$19),0)</f>
        <v>2307.5403594729441</v>
      </c>
      <c r="L576" s="65">
        <f>MAX(TREND(CHOOSE({1;2},L$38,L$46),CHOOSE({1;2},$R$35,$R$43),$C576)*(1+$G$19),0)</f>
        <v>2298.7758065286848</v>
      </c>
      <c r="M576" s="65">
        <f>MAX(TREND(CHOOSE({1;2},M$38,M$46),CHOOSE({1;2},$R$35,$R$43),$C576)*(1+$G$19),0)</f>
        <v>2293.4105321625157</v>
      </c>
      <c r="N576" s="65">
        <f>MAX(TREND(CHOOSE({1;2},N$38,N$46),CHOOSE({1;2},$R$35,$R$43),$C576)*(1+$G$19),0)</f>
        <v>2333.5800301828926</v>
      </c>
      <c r="O576" s="66">
        <f t="shared" si="564"/>
        <v>2333.5800301828926</v>
      </c>
      <c r="P576" s="66">
        <f t="shared" si="565"/>
        <v>2333.5800301828926</v>
      </c>
      <c r="Q576" s="67">
        <f t="shared" si="566"/>
        <v>2293.1203926037406</v>
      </c>
      <c r="R576" s="117">
        <f>FORECAST(C576,$I$10:$O$10,$I$5:$O$5)</f>
        <v>4.5225666666666671</v>
      </c>
    </row>
    <row r="577" spans="3:18" ht="15.75">
      <c r="C577" s="97">
        <f t="shared" si="567"/>
        <v>8.6999999999999993</v>
      </c>
      <c r="D577" s="95" t="str">
        <f t="shared" si="568"/>
        <v>EM-87</v>
      </c>
      <c r="E577" s="42" t="s">
        <v>63</v>
      </c>
      <c r="F577" s="64">
        <f>MAX(TREND(CHOOSE({1;2},F$39,F$47),CHOOSE({1;2},$R$35,$R$43),$C577)*(1+$G$19),0)</f>
        <v>2463.6628046300098</v>
      </c>
      <c r="G577" s="65">
        <f>MAX(TREND(CHOOSE({1;2},G$39,G$47),CHOOSE({1;2},$R$35,$R$43),$C577)*(1+$G$19),0)</f>
        <v>2636.5539165617988</v>
      </c>
      <c r="H577" s="65">
        <f>MAX(TREND(CHOOSE({1;2},H$39,H$47),CHOOSE({1;2},$R$35,$R$43),$C577)*(1+$G$19),0)</f>
        <v>2637.1848327329531</v>
      </c>
      <c r="I577" s="65">
        <f>MAX(TREND(CHOOSE({1;2},I$39,I$47),CHOOSE({1;2},$R$35,$R$43),$C577)*(1+$G$19),0)</f>
        <v>2569.9070023511717</v>
      </c>
      <c r="J577" s="65">
        <f>MAX(TREND(CHOOSE({1;2},J$39,J$47),CHOOSE({1;2},$R$35,$R$43),$C577)*(1+$G$19),0)</f>
        <v>2501.019505222745</v>
      </c>
      <c r="K577" s="65">
        <f>MAX(TREND(CHOOSE({1;2},K$39,K$47),CHOOSE({1;2},$R$35,$R$43),$C577)*(1+$G$19),0)</f>
        <v>2495.9521141212831</v>
      </c>
      <c r="L577" s="65">
        <f>MAX(TREND(CHOOSE({1;2},L$39,L$47),CHOOSE({1;2},$R$35,$R$43),$C577)*(1+$G$19),0)</f>
        <v>2349.5002884595392</v>
      </c>
      <c r="M577" s="65">
        <f>MAX(TREND(CHOOSE({1;2},M$39,M$47),CHOOSE({1;2},$R$35,$R$43),$C577)*(1+$G$19),0)</f>
        <v>2835.8625383185886</v>
      </c>
      <c r="N577" s="65">
        <f>MAX(TREND(CHOOSE({1;2},N$39,N$47),CHOOSE({1;2},$R$35,$R$43),$C577)*(1+$G$19),0)</f>
        <v>3087.1734185762875</v>
      </c>
      <c r="O577" s="66">
        <f t="shared" si="564"/>
        <v>3087.1734185762875</v>
      </c>
      <c r="P577" s="66">
        <f t="shared" si="565"/>
        <v>3087.1734185762875</v>
      </c>
      <c r="Q577" s="67">
        <f t="shared" si="566"/>
        <v>2463.6628046300098</v>
      </c>
      <c r="R577" s="117">
        <f>FORECAST(C577,$I$9:$O$9,$I$5:$O$5)</f>
        <v>4.7486949999999997</v>
      </c>
    </row>
    <row r="578" spans="3:18" ht="15.75">
      <c r="C578" s="98">
        <f t="shared" si="567"/>
        <v>8.6999999999999993</v>
      </c>
      <c r="D578" s="96" t="str">
        <f t="shared" si="568"/>
        <v>TF-87</v>
      </c>
      <c r="E578" s="47" t="s">
        <v>65</v>
      </c>
      <c r="F578" s="104">
        <f>MAX(TREND(CHOOSE({1;2},F$62,F$32),CHOOSE({1;2},$Q$62,$R$32),$C578)*(1+$G$19),0)</f>
        <v>1278.3527760768457</v>
      </c>
      <c r="G578" s="105">
        <f>F578</f>
        <v>1278.3527760768457</v>
      </c>
      <c r="H578" s="105">
        <f t="shared" ref="H578:K578" si="569">G578</f>
        <v>1278.3527760768457</v>
      </c>
      <c r="I578" s="105">
        <f t="shared" si="569"/>
        <v>1278.3527760768457</v>
      </c>
      <c r="J578" s="105">
        <f t="shared" si="569"/>
        <v>1278.3527760768457</v>
      </c>
      <c r="K578" s="105">
        <f t="shared" si="569"/>
        <v>1278.3527760768457</v>
      </c>
      <c r="L578" s="105">
        <f t="shared" ref="L578" si="570">L$32</f>
        <v>0</v>
      </c>
      <c r="M578" s="105">
        <f>K578</f>
        <v>1278.3527760768457</v>
      </c>
      <c r="N578" s="105">
        <f>M578</f>
        <v>1278.3527760768457</v>
      </c>
      <c r="O578" s="106">
        <f t="shared" si="564"/>
        <v>1278.3527760768457</v>
      </c>
      <c r="P578" s="106">
        <f t="shared" si="565"/>
        <v>1278.3527760768457</v>
      </c>
      <c r="Q578" s="107">
        <f t="shared" si="566"/>
        <v>1278.3527760768457</v>
      </c>
      <c r="R578" s="118">
        <f>FORECAST(C578,$I$11:$O$11,$I$5:$O$5)</f>
        <v>18.916666666666664</v>
      </c>
    </row>
    <row r="579" spans="3:18" ht="15.75">
      <c r="C579" s="93">
        <f>ROUND(C573+0.1,2)</f>
        <v>8.8000000000000007</v>
      </c>
      <c r="D579" s="95" t="str">
        <f t="shared" si="568"/>
        <v>MT-88</v>
      </c>
      <c r="E579" s="42" t="s">
        <v>55</v>
      </c>
      <c r="F579" s="64">
        <f>MAX(TREND(CHOOSE({1;2},F$35,F$43),CHOOSE({1;2},$R$35,$R$43),$C579)*(1+$G$19),0)</f>
        <v>1034.1876876289386</v>
      </c>
      <c r="G579" s="65">
        <f>MAX(TREND(CHOOSE({1;2},G$35,G$43),CHOOSE({1;2},$R$35,$R$43),$C579)*(1+$G$19),0)</f>
        <v>1098.4241157569227</v>
      </c>
      <c r="H579" s="65">
        <f>MAX(TREND(CHOOSE({1;2},H$35,H$43),CHOOSE({1;2},$R$35,$R$43),$C579)*(1+$G$19),0)</f>
        <v>1089.0287858956344</v>
      </c>
      <c r="I579" s="65">
        <f>MAX(TREND(CHOOSE({1;2},I$35,I$43),CHOOSE({1;2},$R$35,$R$43),$C579)*(1+$G$19),0)</f>
        <v>1139.6562823010884</v>
      </c>
      <c r="J579" s="65">
        <f>MAX(TREND(CHOOSE({1;2},J$35,J$43),CHOOSE({1;2},$R$35,$R$43),$C579)*(1+$G$19),0)</f>
        <v>1094.6473880981707</v>
      </c>
      <c r="K579" s="65">
        <f>MAX(TREND(CHOOSE({1;2},K$35,K$43),CHOOSE({1;2},$R$35,$R$43),$C579)*(1+$G$19),0)</f>
        <v>1030.5631605639344</v>
      </c>
      <c r="L579" s="65">
        <f>MAX(TREND(CHOOSE({1;2},L$35,L$43),CHOOSE({1;2},$R$35,$R$43),$C579)*(1+$G$19),0)</f>
        <v>1009.3370124621881</v>
      </c>
      <c r="M579" s="65">
        <f>MAX(TREND(CHOOSE({1;2},M$35,M$43),CHOOSE({1;2},$R$35,$R$43),$C579)*(1+$G$19),0)</f>
        <v>1204.2187704835412</v>
      </c>
      <c r="N579" s="65">
        <f>MAX(TREND(CHOOSE({1;2},N$35,N$43),CHOOSE({1;2},$R$35,$R$43),$C579)*(1+$G$19),0)</f>
        <v>1167.7209232223502</v>
      </c>
      <c r="O579" s="66">
        <f>N579</f>
        <v>1167.7209232223502</v>
      </c>
      <c r="P579" s="66">
        <f>O579</f>
        <v>1167.7209232223502</v>
      </c>
      <c r="Q579" s="67">
        <f>F579</f>
        <v>1034.1876876289386</v>
      </c>
      <c r="R579" s="115">
        <f>FORECAST(C579,$I$7:$O$7,$I$5:$O$5)</f>
        <v>6.48</v>
      </c>
    </row>
    <row r="580" spans="3:18" ht="15.75">
      <c r="C580" s="97">
        <f>C579</f>
        <v>8.8000000000000007</v>
      </c>
      <c r="D580" s="95" t="str">
        <f t="shared" si="568"/>
        <v>HT-88</v>
      </c>
      <c r="E580" s="42" t="s">
        <v>57</v>
      </c>
      <c r="F580" s="64">
        <f>MAX(TREND(CHOOSE({1;2},F$36,F$44),CHOOSE({1;2},$R$35,$R$43),$C580)*(1+$G$19),0)</f>
        <v>772.7338864645734</v>
      </c>
      <c r="G580" s="65">
        <f>MAX(TREND(CHOOSE({1;2},G$36,G$44),CHOOSE({1;2},$R$35,$R$43),$C580)*(1+$G$19),0)</f>
        <v>779.46128263795367</v>
      </c>
      <c r="H580" s="65">
        <f>MAX(TREND(CHOOSE({1;2},H$36,H$44),CHOOSE({1;2},$R$35,$R$43),$C580)*(1+$G$19),0)</f>
        <v>782.26602409991369</v>
      </c>
      <c r="I580" s="65">
        <f>MAX(TREND(CHOOSE({1;2},I$36,I$44),CHOOSE({1;2},$R$35,$R$43),$C580)*(1+$G$19),0)</f>
        <v>652.0335360046472</v>
      </c>
      <c r="J580" s="65">
        <f>MAX(TREND(CHOOSE({1;2},J$36,J$44),CHOOSE({1;2},$R$35,$R$43),$C580)*(1+$G$19),0)</f>
        <v>780.08483454214729</v>
      </c>
      <c r="K580" s="65">
        <f>MAX(TREND(CHOOSE({1;2},K$36,K$44),CHOOSE({1;2},$R$35,$R$43),$C580)*(1+$G$19),0)</f>
        <v>782.26602409991347</v>
      </c>
      <c r="L580" s="65">
        <f>MAX(TREND(CHOOSE({1;2},L$36,L$44),CHOOSE({1;2},$R$35,$R$43),$C580)*(1+$G$19),0)</f>
        <v>782.26602409991381</v>
      </c>
      <c r="M580" s="65">
        <f>MAX(TREND(CHOOSE({1;2},M$36,M$44),CHOOSE({1;2},$R$35,$R$43),$C580)*(1+$G$19),0)</f>
        <v>782.26602409991369</v>
      </c>
      <c r="N580" s="65">
        <f>MAX(TREND(CHOOSE({1;2},N$36,N$44),CHOOSE({1;2},$R$35,$R$43),$C580)*(1+$G$19),0)</f>
        <v>782.26602409991369</v>
      </c>
      <c r="O580" s="66">
        <f t="shared" ref="O580:O584" si="571">N580</f>
        <v>782.26602409991369</v>
      </c>
      <c r="P580" s="66">
        <f t="shared" ref="P580:P584" si="572">O580</f>
        <v>782.26602409991369</v>
      </c>
      <c r="Q580" s="67">
        <f t="shared" ref="Q580:Q584" si="573">F580</f>
        <v>772.7338864645734</v>
      </c>
      <c r="R580" s="117">
        <f>FORECAST(C580,$I$6:$O$6,$I$5:$O$5)</f>
        <v>5.1840000000000002</v>
      </c>
    </row>
    <row r="581" spans="3:18" ht="15.75">
      <c r="C581" s="97">
        <f t="shared" ref="C581:C584" si="574">C580</f>
        <v>8.8000000000000007</v>
      </c>
      <c r="D581" s="95" t="str">
        <f t="shared" si="568"/>
        <v>RH-88</v>
      </c>
      <c r="E581" s="42" t="s">
        <v>59</v>
      </c>
      <c r="F581" s="64">
        <f>MAX(TREND(CHOOSE({1;2},F$37,F$45),CHOOSE({1;2},$R$35,$R$43),$C581)*(1+$G$19),0)</f>
        <v>3269.5575733008641</v>
      </c>
      <c r="G581" s="65">
        <f>MAX(TREND(CHOOSE({1;2},G$37,G$45),CHOOSE({1;2},$R$35,$R$43),$C581)*(1+$G$19),0)</f>
        <v>2056.3677925339434</v>
      </c>
      <c r="H581" s="65">
        <f>MAX(TREND(CHOOSE({1;2},H$37,H$45),CHOOSE({1;2},$R$35,$R$43),$C581)*(1+$G$19),0)</f>
        <v>2024.9219795601232</v>
      </c>
      <c r="I581" s="65">
        <f>MAX(TREND(CHOOSE({1;2},I$37,I$45),CHOOSE({1;2},$R$35,$R$43),$C581)*(1+$G$19),0)</f>
        <v>1982.6296726696305</v>
      </c>
      <c r="J581" s="65">
        <f>MAX(TREND(CHOOSE({1;2},J$37,J$45),CHOOSE({1;2},$R$35,$R$43),$C581)*(1+$G$19),0)</f>
        <v>1997.1258350837068</v>
      </c>
      <c r="K581" s="65">
        <f>MAX(TREND(CHOOSE({1;2},K$37,K$45),CHOOSE({1;2},$R$35,$R$43),$C581)*(1+$G$19),0)</f>
        <v>1991.2894340371618</v>
      </c>
      <c r="L581" s="65">
        <f>MAX(TREND(CHOOSE({1;2},L$37,L$45),CHOOSE({1;2},$R$35,$R$43),$C581)*(1+$G$19),0)</f>
        <v>1962.7400036758779</v>
      </c>
      <c r="M581" s="65">
        <f>MAX(TREND(CHOOSE({1;2},M$37,M$45),CHOOSE({1;2},$R$35,$R$43),$C581)*(1+$G$19),0)</f>
        <v>1962.7400036758779</v>
      </c>
      <c r="N581" s="65">
        <f>MAX(TREND(CHOOSE({1;2},N$37,N$45),CHOOSE({1;2},$R$35,$R$43),$C581)*(1+$G$19),0)</f>
        <v>1962.7400036758779</v>
      </c>
      <c r="O581" s="66">
        <f t="shared" si="571"/>
        <v>1962.7400036758779</v>
      </c>
      <c r="P581" s="66">
        <f t="shared" si="572"/>
        <v>1962.7400036758779</v>
      </c>
      <c r="Q581" s="67">
        <f t="shared" si="573"/>
        <v>3269.5575733008641</v>
      </c>
      <c r="R581" s="117">
        <f>FORECAST(C581,$I$8:$O$8,$I$5:$O$5)</f>
        <v>16.896000000000001</v>
      </c>
    </row>
    <row r="582" spans="3:18" ht="15.75">
      <c r="C582" s="97">
        <f t="shared" si="574"/>
        <v>8.8000000000000007</v>
      </c>
      <c r="D582" s="95" t="str">
        <f t="shared" si="568"/>
        <v>LA-88</v>
      </c>
      <c r="E582" s="42" t="s">
        <v>61</v>
      </c>
      <c r="F582" s="64">
        <f>MAX(TREND(CHOOSE({1;2},F$38,F$46),CHOOSE({1;2},$R$35,$R$43),$C582)*(1+$G$19),0)</f>
        <v>2308.4975857548675</v>
      </c>
      <c r="G582" s="65">
        <f>MAX(TREND(CHOOSE({1;2},G$38,G$46),CHOOSE({1;2},$R$35,$R$43),$C582)*(1+$G$19),0)</f>
        <v>2317.6394374033898</v>
      </c>
      <c r="H582" s="65">
        <f>MAX(TREND(CHOOSE({1;2},H$38,H$46),CHOOSE({1;2},$R$35,$R$43),$C582)*(1+$G$19),0)</f>
        <v>2311.8034656446994</v>
      </c>
      <c r="I582" s="65">
        <f>MAX(TREND(CHOOSE({1;2},I$38,I$46),CHOOSE({1;2},$R$35,$R$43),$C582)*(1+$G$19),0)</f>
        <v>2306.6528218482968</v>
      </c>
      <c r="J582" s="65">
        <f>MAX(TREND(CHOOSE({1;2},J$38,J$46),CHOOSE({1;2},$R$35,$R$43),$C582)*(1+$G$19),0)</f>
        <v>2316.6889418334076</v>
      </c>
      <c r="K582" s="65">
        <f>MAX(TREND(CHOOSE({1;2},K$38,K$46),CHOOSE({1;2},$R$35,$R$43),$C582)*(1+$G$19),0)</f>
        <v>2322.9568795228975</v>
      </c>
      <c r="L582" s="65">
        <f>MAX(TREND(CHOOSE({1;2},L$38,L$46),CHOOSE({1;2},$R$35,$R$43),$C582)*(1+$G$19),0)</f>
        <v>2314.1690192001879</v>
      </c>
      <c r="M582" s="65">
        <f>MAX(TREND(CHOOSE({1;2},M$38,M$46),CHOOSE({1;2},$R$35,$R$43),$C582)*(1+$G$19),0)</f>
        <v>2308.7885656591279</v>
      </c>
      <c r="N582" s="65">
        <f>MAX(TREND(CHOOSE({1;2},N$38,N$46),CHOOSE({1;2},$R$35,$R$43),$C582)*(1+$G$19),0)</f>
        <v>2349.0545335289048</v>
      </c>
      <c r="O582" s="66">
        <f t="shared" si="571"/>
        <v>2349.0545335289048</v>
      </c>
      <c r="P582" s="66">
        <f t="shared" si="572"/>
        <v>2349.0545335289048</v>
      </c>
      <c r="Q582" s="67">
        <f t="shared" si="573"/>
        <v>2308.4975857548675</v>
      </c>
      <c r="R582" s="117">
        <f>FORECAST(C582,$I$10:$O$10,$I$5:$O$5)</f>
        <v>4.5356000000000005</v>
      </c>
    </row>
    <row r="583" spans="3:18" ht="15.75">
      <c r="C583" s="97">
        <f t="shared" si="574"/>
        <v>8.8000000000000007</v>
      </c>
      <c r="D583" s="95" t="str">
        <f t="shared" si="568"/>
        <v>EM-88</v>
      </c>
      <c r="E583" s="42" t="s">
        <v>63</v>
      </c>
      <c r="F583" s="64">
        <f>MAX(TREND(CHOOSE({1;2},F$39,F$47),CHOOSE({1;2},$R$35,$R$43),$C583)*(1+$G$19),0)</f>
        <v>2482.6009666960263</v>
      </c>
      <c r="G583" s="65">
        <f>MAX(TREND(CHOOSE({1;2},G$39,G$47),CHOOSE({1;2},$R$35,$R$43),$C583)*(1+$G$19),0)</f>
        <v>2659.5629381310441</v>
      </c>
      <c r="H583" s="65">
        <f>MAX(TREND(CHOOSE({1;2},H$39,H$47),CHOOSE({1;2},$R$35,$R$43),$C583)*(1+$G$19),0)</f>
        <v>2660.0844870650349</v>
      </c>
      <c r="I583" s="65">
        <f>MAX(TREND(CHOOSE({1;2},I$39,I$47),CHOOSE({1;2},$R$35,$R$43),$C583)*(1+$G$19),0)</f>
        <v>2591.1597145621736</v>
      </c>
      <c r="J583" s="65">
        <f>MAX(TREND(CHOOSE({1;2},J$39,J$47),CHOOSE({1;2},$R$35,$R$43),$C583)*(1+$G$19),0)</f>
        <v>2521.7549720766556</v>
      </c>
      <c r="K583" s="65">
        <f>MAX(TREND(CHOOSE({1;2},K$39,K$47),CHOOSE({1;2},$R$35,$R$43),$C583)*(1+$G$19),0)</f>
        <v>2516.1452169003896</v>
      </c>
      <c r="L583" s="65">
        <f>MAX(TREND(CHOOSE({1;2},L$39,L$47),CHOOSE({1;2},$R$35,$R$43),$C583)*(1+$G$19),0)</f>
        <v>2367.5032863714678</v>
      </c>
      <c r="M583" s="65">
        <f>MAX(TREND(CHOOSE({1;2},M$39,M$47),CHOOSE({1;2},$R$35,$R$43),$C583)*(1+$G$19),0)</f>
        <v>2863.5492749375071</v>
      </c>
      <c r="N583" s="65">
        <f>MAX(TREND(CHOOSE({1;2},N$39,N$47),CHOOSE({1;2},$R$35,$R$43),$C583)*(1+$G$19),0)</f>
        <v>3117.7418540423246</v>
      </c>
      <c r="O583" s="66">
        <f t="shared" si="571"/>
        <v>3117.7418540423246</v>
      </c>
      <c r="P583" s="66">
        <f t="shared" si="572"/>
        <v>3117.7418540423246</v>
      </c>
      <c r="Q583" s="67">
        <f t="shared" si="573"/>
        <v>2482.6009666960263</v>
      </c>
      <c r="R583" s="117">
        <f>FORECAST(C583,$I$9:$O$9,$I$5:$O$5)</f>
        <v>4.7623800000000003</v>
      </c>
    </row>
    <row r="584" spans="3:18" ht="15.75">
      <c r="C584" s="98">
        <f t="shared" si="574"/>
        <v>8.8000000000000007</v>
      </c>
      <c r="D584" s="96" t="str">
        <f t="shared" si="568"/>
        <v>TF-88</v>
      </c>
      <c r="E584" s="47" t="s">
        <v>65</v>
      </c>
      <c r="F584" s="104">
        <f>MAX(TREND(CHOOSE({1;2},F$62,F$32),CHOOSE({1;2},$Q$62,$R$32),$C584)*(1+$G$19),0)</f>
        <v>1293.0464861466946</v>
      </c>
      <c r="G584" s="105">
        <f>F584</f>
        <v>1293.0464861466946</v>
      </c>
      <c r="H584" s="105">
        <f t="shared" ref="H584:K584" si="575">G584</f>
        <v>1293.0464861466946</v>
      </c>
      <c r="I584" s="105">
        <f t="shared" si="575"/>
        <v>1293.0464861466946</v>
      </c>
      <c r="J584" s="105">
        <f t="shared" si="575"/>
        <v>1293.0464861466946</v>
      </c>
      <c r="K584" s="105">
        <f t="shared" si="575"/>
        <v>1293.0464861466946</v>
      </c>
      <c r="L584" s="105">
        <f t="shared" ref="L584" si="576">L$32</f>
        <v>0</v>
      </c>
      <c r="M584" s="105">
        <f>K584</f>
        <v>1293.0464861466946</v>
      </c>
      <c r="N584" s="105">
        <f>M584</f>
        <v>1293.0464861466946</v>
      </c>
      <c r="O584" s="106">
        <f t="shared" si="571"/>
        <v>1293.0464861466946</v>
      </c>
      <c r="P584" s="106">
        <f t="shared" si="572"/>
        <v>1293.0464861466946</v>
      </c>
      <c r="Q584" s="107">
        <f t="shared" si="573"/>
        <v>1293.0464861466946</v>
      </c>
      <c r="R584" s="118">
        <f>FORECAST(C584,$I$11:$O$11,$I$5:$O$5)</f>
        <v>19</v>
      </c>
    </row>
    <row r="585" spans="3:18" ht="15.75">
      <c r="C585" s="93">
        <f>ROUND(C579+0.1,2)</f>
        <v>8.9</v>
      </c>
      <c r="D585" s="95" t="str">
        <f t="shared" si="568"/>
        <v>MT-89</v>
      </c>
      <c r="E585" s="42" t="s">
        <v>55</v>
      </c>
      <c r="F585" s="64">
        <f>MAX(TREND(CHOOSE({1;2},F$35,F$43),CHOOSE({1;2},$R$35,$R$43),$C585)*(1+$G$19),0)</f>
        <v>1043.5147652333014</v>
      </c>
      <c r="G585" s="65">
        <f>MAX(TREND(CHOOSE({1;2},G$35,G$43),CHOOSE({1;2},$R$35,$R$43),$C585)*(1+$G$19),0)</f>
        <v>1108.9987526165253</v>
      </c>
      <c r="H585" s="65">
        <f>MAX(TREND(CHOOSE({1;2},H$35,H$43),CHOOSE({1;2},$R$35,$R$43),$C585)*(1+$G$19),0)</f>
        <v>1099.364870390646</v>
      </c>
      <c r="I585" s="65">
        <f>MAX(TREND(CHOOSE({1;2},I$35,I$43),CHOOSE({1;2},$R$35,$R$43),$C585)*(1+$G$19),0)</f>
        <v>1150.978489294883</v>
      </c>
      <c r="J585" s="65">
        <f>MAX(TREND(CHOOSE({1;2},J$35,J$43),CHOOSE({1;2},$R$35,$R$43),$C585)*(1+$G$19),0)</f>
        <v>1105.2729438342703</v>
      </c>
      <c r="K585" s="65">
        <f>MAX(TREND(CHOOSE({1;2},K$35,K$43),CHOOSE({1;2},$R$35,$R$43),$C585)*(1+$G$19),0)</f>
        <v>1040.1725125827923</v>
      </c>
      <c r="L585" s="65">
        <f>MAX(TREND(CHOOSE({1;2},L$35,L$43),CHOOSE({1;2},$R$35,$R$43),$C585)*(1+$G$19),0)</f>
        <v>1018.6043235412197</v>
      </c>
      <c r="M585" s="65">
        <f>MAX(TREND(CHOOSE({1;2},M$35,M$43),CHOOSE({1;2},$R$35,$R$43),$C585)*(1+$G$19),0)</f>
        <v>1216.5101570073784</v>
      </c>
      <c r="N585" s="65">
        <f>MAX(TREND(CHOOSE({1;2},N$35,N$43),CHOOSE({1;2},$R$35,$R$43),$C585)*(1+$G$19),0)</f>
        <v>1179.4691803267381</v>
      </c>
      <c r="O585" s="66">
        <f>N585</f>
        <v>1179.4691803267381</v>
      </c>
      <c r="P585" s="66">
        <f>O585</f>
        <v>1179.4691803267381</v>
      </c>
      <c r="Q585" s="67">
        <f>F585</f>
        <v>1043.5147652333014</v>
      </c>
      <c r="R585" s="115">
        <f>FORECAST(C585,$I$7:$O$7,$I$5:$O$5)</f>
        <v>6.49</v>
      </c>
    </row>
    <row r="586" spans="3:18" ht="15.75">
      <c r="C586" s="97">
        <f>C585</f>
        <v>8.9</v>
      </c>
      <c r="D586" s="95" t="str">
        <f t="shared" si="568"/>
        <v>HT-89</v>
      </c>
      <c r="E586" s="42" t="s">
        <v>57</v>
      </c>
      <c r="F586" s="64">
        <f>MAX(TREND(CHOOSE({1;2},F$36,F$44),CHOOSE({1;2},$R$35,$R$43),$C586)*(1+$G$19),0)</f>
        <v>778.93839583171984</v>
      </c>
      <c r="G586" s="65">
        <f>MAX(TREND(CHOOSE({1;2},G$36,G$44),CHOOSE({1;2},$R$35,$R$43),$C586)*(1+$G$19),0)</f>
        <v>785.79272400837147</v>
      </c>
      <c r="H586" s="65">
        <f>MAX(TREND(CHOOSE({1;2},H$36,H$44),CHOOSE({1;2},$R$35,$R$43),$C586)*(1+$G$19),0)</f>
        <v>788.65038512055708</v>
      </c>
      <c r="I586" s="65">
        <f>MAX(TREND(CHOOSE({1;2},I$36,I$44),CHOOSE({1;2},$R$35,$R$43),$C586)*(1+$G$19),0)</f>
        <v>655.96068026877629</v>
      </c>
      <c r="J586" s="65">
        <f>MAX(TREND(CHOOSE({1;2},J$36,J$44),CHOOSE({1;2},$R$35,$R$43),$C586)*(1+$G$19),0)</f>
        <v>786.42804104283289</v>
      </c>
      <c r="K586" s="65">
        <f>MAX(TREND(CHOOSE({1;2},K$36,K$44),CHOOSE({1;2},$R$35,$R$43),$C586)*(1+$G$19),0)</f>
        <v>788.65038512055708</v>
      </c>
      <c r="L586" s="65">
        <f>MAX(TREND(CHOOSE({1;2},L$36,L$44),CHOOSE({1;2},$R$35,$R$43),$C586)*(1+$G$19),0)</f>
        <v>788.6503851205573</v>
      </c>
      <c r="M586" s="65">
        <f>MAX(TREND(CHOOSE({1;2},M$36,M$44),CHOOSE({1;2},$R$35,$R$43),$C586)*(1+$G$19),0)</f>
        <v>788.65038512055708</v>
      </c>
      <c r="N586" s="65">
        <f>MAX(TREND(CHOOSE({1;2},N$36,N$44),CHOOSE({1;2},$R$35,$R$43),$C586)*(1+$G$19),0)</f>
        <v>788.65038512055708</v>
      </c>
      <c r="O586" s="66">
        <f t="shared" ref="O586:O590" si="577">N586</f>
        <v>788.65038512055708</v>
      </c>
      <c r="P586" s="66">
        <f t="shared" ref="P586:P590" si="578">O586</f>
        <v>788.65038512055708</v>
      </c>
      <c r="Q586" s="67">
        <f t="shared" ref="Q586:Q590" si="579">F586</f>
        <v>778.93839583171984</v>
      </c>
      <c r="R586" s="117">
        <f>FORECAST(C586,$I$6:$O$6,$I$5:$O$5)</f>
        <v>5.1920000000000002</v>
      </c>
    </row>
    <row r="587" spans="3:18" ht="15.75">
      <c r="C587" s="97">
        <f t="shared" ref="C587:C590" si="580">C586</f>
        <v>8.9</v>
      </c>
      <c r="D587" s="95" t="str">
        <f t="shared" si="568"/>
        <v>RH-89</v>
      </c>
      <c r="E587" s="42" t="s">
        <v>59</v>
      </c>
      <c r="F587" s="64">
        <f>MAX(TREND(CHOOSE({1;2},F$37,F$45),CHOOSE({1;2},$R$35,$R$43),$C587)*(1+$G$19),0)</f>
        <v>3331.2473388348421</v>
      </c>
      <c r="G587" s="65">
        <f>MAX(TREND(CHOOSE({1;2},G$37,G$45),CHOOSE({1;2},$R$35,$R$43),$C587)*(1+$G$19),0)</f>
        <v>2095.1671848459041</v>
      </c>
      <c r="H587" s="65">
        <f>MAX(TREND(CHOOSE({1;2},H$37,H$45),CHOOSE({1;2},$R$35,$R$43),$C587)*(1+$G$19),0)</f>
        <v>2063.1280546461635</v>
      </c>
      <c r="I587" s="65">
        <f>MAX(TREND(CHOOSE({1;2},I$37,I$45),CHOOSE({1;2},$R$35,$R$43),$C587)*(1+$G$19),0)</f>
        <v>2020.0377797011329</v>
      </c>
      <c r="J587" s="65">
        <f>MAX(TREND(CHOOSE({1;2},J$37,J$45),CHOOSE({1;2},$R$35,$R$43),$C587)*(1+$G$19),0)</f>
        <v>2034.8074546135879</v>
      </c>
      <c r="K587" s="65">
        <f>MAX(TREND(CHOOSE({1;2},K$37,K$45),CHOOSE({1;2},$R$35,$R$43),$C587)*(1+$G$19),0)</f>
        <v>2028.8609327925799</v>
      </c>
      <c r="L587" s="65">
        <f>MAX(TREND(CHOOSE({1;2},L$37,L$45),CHOOSE({1;2},$R$35,$R$43),$C587)*(1+$G$19),0)</f>
        <v>1999.7728339339135</v>
      </c>
      <c r="M587" s="65">
        <f>MAX(TREND(CHOOSE({1;2},M$37,M$45),CHOOSE({1;2},$R$35,$R$43),$C587)*(1+$G$19),0)</f>
        <v>1999.7728339339135</v>
      </c>
      <c r="N587" s="65">
        <f>MAX(TREND(CHOOSE({1;2},N$37,N$45),CHOOSE({1;2},$R$35,$R$43),$C587)*(1+$G$19),0)</f>
        <v>1999.7728339339135</v>
      </c>
      <c r="O587" s="66">
        <f t="shared" si="577"/>
        <v>1999.7728339339135</v>
      </c>
      <c r="P587" s="66">
        <f t="shared" si="578"/>
        <v>1999.7728339339135</v>
      </c>
      <c r="Q587" s="67">
        <f t="shared" si="579"/>
        <v>3331.2473388348421</v>
      </c>
      <c r="R587" s="117">
        <f>FORECAST(C587,$I$8:$O$8,$I$5:$O$5)</f>
        <v>16.914666666666669</v>
      </c>
    </row>
    <row r="588" spans="3:18" ht="15.75">
      <c r="C588" s="97">
        <f t="shared" si="580"/>
        <v>8.9</v>
      </c>
      <c r="D588" s="95" t="str">
        <f t="shared" si="568"/>
        <v>LA-89</v>
      </c>
      <c r="E588" s="42" t="s">
        <v>61</v>
      </c>
      <c r="F588" s="64">
        <f>MAX(TREND(CHOOSE({1;2},F$38,F$46),CHOOSE({1;2},$R$35,$R$43),$C588)*(1+$G$19),0)</f>
        <v>2323.8747789059939</v>
      </c>
      <c r="G588" s="65">
        <f>MAX(TREND(CHOOSE({1;2},G$38,G$46),CHOOSE({1;2},$R$35,$R$43),$C588)*(1+$G$19),0)</f>
        <v>2333.0420760815496</v>
      </c>
      <c r="H588" s="65">
        <f>MAX(TREND(CHOOSE({1;2},H$38,H$46),CHOOSE({1;2},$R$35,$R$43),$C588)*(1+$G$19),0)</f>
        <v>2327.1900889385561</v>
      </c>
      <c r="I588" s="65">
        <f>MAX(TREND(CHOOSE({1;2},I$38,I$46),CHOOSE({1;2},$R$35,$R$43),$C588)*(1+$G$19),0)</f>
        <v>2322.0246412227925</v>
      </c>
      <c r="J588" s="65">
        <f>MAX(TREND(CHOOSE({1;2},J$38,J$46),CHOOSE({1;2},$R$35,$R$43),$C588)*(1+$G$19),0)</f>
        <v>2332.089027490777</v>
      </c>
      <c r="K588" s="65">
        <f>MAX(TREND(CHOOSE({1;2},K$38,K$46),CHOOSE({1;2},$R$35,$R$43),$C588)*(1+$G$19),0)</f>
        <v>2338.3733995728508</v>
      </c>
      <c r="L588" s="65">
        <f>MAX(TREND(CHOOSE({1;2},L$38,L$46),CHOOSE({1;2},$R$35,$R$43),$C588)*(1+$G$19),0)</f>
        <v>2329.562231871691</v>
      </c>
      <c r="M588" s="65">
        <f>MAX(TREND(CHOOSE({1;2},M$38,M$46),CHOOSE({1;2},$R$35,$R$43),$C588)*(1+$G$19),0)</f>
        <v>2324.1665991557402</v>
      </c>
      <c r="N588" s="65">
        <f>MAX(TREND(CHOOSE({1;2},N$38,N$46),CHOOSE({1;2},$R$35,$R$43),$C588)*(1+$G$19),0)</f>
        <v>2364.529036874917</v>
      </c>
      <c r="O588" s="66">
        <f t="shared" si="577"/>
        <v>2364.529036874917</v>
      </c>
      <c r="P588" s="66">
        <f t="shared" si="578"/>
        <v>2364.529036874917</v>
      </c>
      <c r="Q588" s="67">
        <f t="shared" si="579"/>
        <v>2323.8747789059939</v>
      </c>
      <c r="R588" s="117">
        <f>FORECAST(C588,$I$10:$O$10,$I$5:$O$5)</f>
        <v>4.5486333333333331</v>
      </c>
    </row>
    <row r="589" spans="3:18" ht="15.75">
      <c r="C589" s="97">
        <f t="shared" si="580"/>
        <v>8.9</v>
      </c>
      <c r="D589" s="95" t="str">
        <f t="shared" si="568"/>
        <v>EM-89</v>
      </c>
      <c r="E589" s="42" t="s">
        <v>63</v>
      </c>
      <c r="F589" s="64">
        <f>MAX(TREND(CHOOSE({1;2},F$39,F$47),CHOOSE({1;2},$R$35,$R$43),$C589)*(1+$G$19),0)</f>
        <v>2501.5391287620423</v>
      </c>
      <c r="G589" s="65">
        <f>MAX(TREND(CHOOSE({1;2},G$39,G$47),CHOOSE({1;2},$R$35,$R$43),$C589)*(1+$G$19),0)</f>
        <v>2682.5719597002894</v>
      </c>
      <c r="H589" s="65">
        <f>MAX(TREND(CHOOSE({1;2},H$39,H$47),CHOOSE({1;2},$R$35,$R$43),$C589)*(1+$G$19),0)</f>
        <v>2682.9841413971171</v>
      </c>
      <c r="I589" s="65">
        <f>MAX(TREND(CHOOSE({1;2},I$39,I$47),CHOOSE({1;2},$R$35,$R$43),$C589)*(1+$G$19),0)</f>
        <v>2612.4124267731745</v>
      </c>
      <c r="J589" s="65">
        <f>MAX(TREND(CHOOSE({1;2},J$39,J$47),CHOOSE({1;2},$R$35,$R$43),$C589)*(1+$G$19),0)</f>
        <v>2542.4904389305652</v>
      </c>
      <c r="K589" s="65">
        <f>MAX(TREND(CHOOSE({1;2},K$39,K$47),CHOOSE({1;2},$R$35,$R$43),$C589)*(1+$G$19),0)</f>
        <v>2536.3383196794957</v>
      </c>
      <c r="L589" s="65">
        <f>MAX(TREND(CHOOSE({1;2},L$39,L$47),CHOOSE({1;2},$R$35,$R$43),$C589)*(1+$G$19),0)</f>
        <v>2385.5062842833963</v>
      </c>
      <c r="M589" s="65">
        <f>MAX(TREND(CHOOSE({1;2},M$39,M$47),CHOOSE({1;2},$R$35,$R$43),$C589)*(1+$G$19),0)</f>
        <v>2891.2360115564261</v>
      </c>
      <c r="N589" s="65">
        <f>MAX(TREND(CHOOSE({1;2},N$39,N$47),CHOOSE({1;2},$R$35,$R$43),$C589)*(1+$G$19),0)</f>
        <v>3148.3102895083616</v>
      </c>
      <c r="O589" s="66">
        <f t="shared" si="577"/>
        <v>3148.3102895083616</v>
      </c>
      <c r="P589" s="66">
        <f t="shared" si="578"/>
        <v>3148.3102895083616</v>
      </c>
      <c r="Q589" s="67">
        <f t="shared" si="579"/>
        <v>2501.5391287620423</v>
      </c>
      <c r="R589" s="117">
        <f>FORECAST(C589,$I$9:$O$9,$I$5:$O$5)</f>
        <v>4.776065</v>
      </c>
    </row>
    <row r="590" spans="3:18" ht="15.75">
      <c r="C590" s="98">
        <f t="shared" si="580"/>
        <v>8.9</v>
      </c>
      <c r="D590" s="96" t="str">
        <f t="shared" si="568"/>
        <v>TF-89</v>
      </c>
      <c r="E590" s="47" t="s">
        <v>65</v>
      </c>
      <c r="F590" s="104">
        <f>MAX(TREND(CHOOSE({1;2},F$62,F$32),CHOOSE({1;2},$Q$62,$R$32),$C590)*(1+$G$19),0)</f>
        <v>1307.7401962165434</v>
      </c>
      <c r="G590" s="105">
        <f>F590</f>
        <v>1307.7401962165434</v>
      </c>
      <c r="H590" s="105">
        <f t="shared" ref="H590:K590" si="581">G590</f>
        <v>1307.7401962165434</v>
      </c>
      <c r="I590" s="105">
        <f t="shared" si="581"/>
        <v>1307.7401962165434</v>
      </c>
      <c r="J590" s="105">
        <f t="shared" si="581"/>
        <v>1307.7401962165434</v>
      </c>
      <c r="K590" s="105">
        <f t="shared" si="581"/>
        <v>1307.7401962165434</v>
      </c>
      <c r="L590" s="105">
        <f t="shared" ref="L590" si="582">L$32</f>
        <v>0</v>
      </c>
      <c r="M590" s="105">
        <f>K590</f>
        <v>1307.7401962165434</v>
      </c>
      <c r="N590" s="105">
        <f>M590</f>
        <v>1307.7401962165434</v>
      </c>
      <c r="O590" s="106">
        <f t="shared" si="577"/>
        <v>1307.7401962165434</v>
      </c>
      <c r="P590" s="106">
        <f t="shared" si="578"/>
        <v>1307.7401962165434</v>
      </c>
      <c r="Q590" s="107">
        <f t="shared" si="579"/>
        <v>1307.7401962165434</v>
      </c>
      <c r="R590" s="118">
        <f>FORECAST(C590,$I$11:$O$11,$I$5:$O$5)</f>
        <v>19.083333333333336</v>
      </c>
    </row>
    <row r="591" spans="3:18" ht="15.75">
      <c r="C591" s="93">
        <f>ROUND(C585+0.1,2)</f>
        <v>9</v>
      </c>
      <c r="D591" s="95" t="str">
        <f t="shared" si="568"/>
        <v>MT-90</v>
      </c>
      <c r="E591" s="42" t="s">
        <v>55</v>
      </c>
      <c r="F591" s="64">
        <f>MAX(TREND(CHOOSE({1;2},F$35,F$43),CHOOSE({1;2},$R$35,$R$43),$C591)*(1+$G$19),0)</f>
        <v>1052.8418428376642</v>
      </c>
      <c r="G591" s="65">
        <f>MAX(TREND(CHOOSE({1;2},G$35,G$43),CHOOSE({1;2},$R$35,$R$43),$C591)*(1+$G$19),0)</f>
        <v>1119.5733894761279</v>
      </c>
      <c r="H591" s="65">
        <f>MAX(TREND(CHOOSE({1;2},H$35,H$43),CHOOSE({1;2},$R$35,$R$43),$C591)*(1+$G$19),0)</f>
        <v>1109.7009548856574</v>
      </c>
      <c r="I591" s="65">
        <f>MAX(TREND(CHOOSE({1;2},I$35,I$43),CHOOSE({1;2},$R$35,$R$43),$C591)*(1+$G$19),0)</f>
        <v>1162.3006962886775</v>
      </c>
      <c r="J591" s="65">
        <f>MAX(TREND(CHOOSE({1;2},J$35,J$43),CHOOSE({1;2},$R$35,$R$43),$C591)*(1+$G$19),0)</f>
        <v>1115.8984995703699</v>
      </c>
      <c r="K591" s="65">
        <f>MAX(TREND(CHOOSE({1;2},K$35,K$43),CHOOSE({1;2},$R$35,$R$43),$C591)*(1+$G$19),0)</f>
        <v>1049.7818646016501</v>
      </c>
      <c r="L591" s="65">
        <f>MAX(TREND(CHOOSE({1;2},L$35,L$43),CHOOSE({1;2},$R$35,$R$43),$C591)*(1+$G$19),0)</f>
        <v>1027.8716346202511</v>
      </c>
      <c r="M591" s="65">
        <f>MAX(TREND(CHOOSE({1;2},M$35,M$43),CHOOSE({1;2},$R$35,$R$43),$C591)*(1+$G$19),0)</f>
        <v>1228.8015435312157</v>
      </c>
      <c r="N591" s="65">
        <f>MAX(TREND(CHOOSE({1;2},N$35,N$43),CHOOSE({1;2},$R$35,$R$43),$C591)*(1+$G$19),0)</f>
        <v>1191.217437431126</v>
      </c>
      <c r="O591" s="66">
        <f>N591</f>
        <v>1191.217437431126</v>
      </c>
      <c r="P591" s="66">
        <f>O591</f>
        <v>1191.217437431126</v>
      </c>
      <c r="Q591" s="67">
        <f>F591</f>
        <v>1052.8418428376642</v>
      </c>
      <c r="R591" s="115">
        <f>FORECAST(C591,$I$7:$O$7,$I$5:$O$5)</f>
        <v>6.5</v>
      </c>
    </row>
    <row r="592" spans="3:18" ht="15.75">
      <c r="C592" s="97">
        <f>C591</f>
        <v>9</v>
      </c>
      <c r="D592" s="95" t="str">
        <f t="shared" si="568"/>
        <v>HT-90</v>
      </c>
      <c r="E592" s="42" t="s">
        <v>57</v>
      </c>
      <c r="F592" s="64">
        <f>MAX(TREND(CHOOSE({1;2},F$36,F$44),CHOOSE({1;2},$R$35,$R$43),$C592)*(1+$G$19),0)</f>
        <v>785.14290519886629</v>
      </c>
      <c r="G592" s="65">
        <f>MAX(TREND(CHOOSE({1;2},G$36,G$44),CHOOSE({1;2},$R$35,$R$43),$C592)*(1+$G$19),0)</f>
        <v>792.12416537878926</v>
      </c>
      <c r="H592" s="65">
        <f>MAX(TREND(CHOOSE({1;2},H$36,H$44),CHOOSE({1;2},$R$35,$R$43),$C592)*(1+$G$19),0)</f>
        <v>795.03474614120069</v>
      </c>
      <c r="I592" s="65">
        <f>MAX(TREND(CHOOSE({1;2},I$36,I$44),CHOOSE({1;2},$R$35,$R$43),$C592)*(1+$G$19),0)</f>
        <v>659.88782453290526</v>
      </c>
      <c r="J592" s="65">
        <f>MAX(TREND(CHOOSE({1;2},J$36,J$44),CHOOSE({1;2},$R$35,$R$43),$C592)*(1+$G$19),0)</f>
        <v>792.77124754351837</v>
      </c>
      <c r="K592" s="65">
        <f>MAX(TREND(CHOOSE({1;2},K$36,K$44),CHOOSE({1;2},$R$35,$R$43),$C592)*(1+$G$19),0)</f>
        <v>795.03474614120034</v>
      </c>
      <c r="L592" s="65">
        <f>MAX(TREND(CHOOSE({1;2},L$36,L$44),CHOOSE({1;2},$R$35,$R$43),$C592)*(1+$G$19),0)</f>
        <v>795.03474614120069</v>
      </c>
      <c r="M592" s="65">
        <f>MAX(TREND(CHOOSE({1;2},M$36,M$44),CHOOSE({1;2},$R$35,$R$43),$C592)*(1+$G$19),0)</f>
        <v>795.03474614120034</v>
      </c>
      <c r="N592" s="65">
        <f>MAX(TREND(CHOOSE({1;2},N$36,N$44),CHOOSE({1;2},$R$35,$R$43),$C592)*(1+$G$19),0)</f>
        <v>795.03474614120034</v>
      </c>
      <c r="O592" s="66">
        <f t="shared" ref="O592:O596" si="583">N592</f>
        <v>795.03474614120034</v>
      </c>
      <c r="P592" s="66">
        <f t="shared" ref="P592:P596" si="584">O592</f>
        <v>795.03474614120034</v>
      </c>
      <c r="Q592" s="67">
        <f t="shared" ref="Q592:Q596" si="585">F592</f>
        <v>785.14290519886629</v>
      </c>
      <c r="R592" s="117">
        <f>FORECAST(C592,$I$6:$O$6,$I$5:$O$5)</f>
        <v>5.2</v>
      </c>
    </row>
    <row r="593" spans="3:18" ht="15.75">
      <c r="C593" s="97">
        <f t="shared" ref="C593:C596" si="586">C592</f>
        <v>9</v>
      </c>
      <c r="D593" s="95" t="str">
        <f t="shared" si="568"/>
        <v>RH-90</v>
      </c>
      <c r="E593" s="42" t="s">
        <v>59</v>
      </c>
      <c r="F593" s="64">
        <f>MAX(TREND(CHOOSE({1;2},F$37,F$45),CHOOSE({1;2},$R$35,$R$43),$C593)*(1+$G$19),0)</f>
        <v>3392.9371043688211</v>
      </c>
      <c r="G593" s="65">
        <f>MAX(TREND(CHOOSE({1;2},G$37,G$45),CHOOSE({1;2},$R$35,$R$43),$C593)*(1+$G$19),0)</f>
        <v>2133.9665771578652</v>
      </c>
      <c r="H593" s="65">
        <f>MAX(TREND(CHOOSE({1;2},H$37,H$45),CHOOSE({1;2},$R$35,$R$43),$C593)*(1+$G$19),0)</f>
        <v>2101.3341297322036</v>
      </c>
      <c r="I593" s="65">
        <f>MAX(TREND(CHOOSE({1;2},I$37,I$45),CHOOSE({1;2},$R$35,$R$43),$C593)*(1+$G$19),0)</f>
        <v>2057.4458867326348</v>
      </c>
      <c r="J593" s="65">
        <f>MAX(TREND(CHOOSE({1;2},J$37,J$45),CHOOSE({1;2},$R$35,$R$43),$C593)*(1+$G$19),0)</f>
        <v>2072.4890741434692</v>
      </c>
      <c r="K593" s="65">
        <f>MAX(TREND(CHOOSE({1;2},K$37,K$45),CHOOSE({1;2},$R$35,$R$43),$C593)*(1+$G$19),0)</f>
        <v>2066.4324315479976</v>
      </c>
      <c r="L593" s="65">
        <f>MAX(TREND(CHOOSE({1;2},L$37,L$45),CHOOSE({1;2},$R$35,$R$43),$C593)*(1+$G$19),0)</f>
        <v>2036.8056641919486</v>
      </c>
      <c r="M593" s="65">
        <f>MAX(TREND(CHOOSE({1;2},M$37,M$45),CHOOSE({1;2},$R$35,$R$43),$C593)*(1+$G$19),0)</f>
        <v>2036.8056641919486</v>
      </c>
      <c r="N593" s="65">
        <f>MAX(TREND(CHOOSE({1;2},N$37,N$45),CHOOSE({1;2},$R$35,$R$43),$C593)*(1+$G$19),0)</f>
        <v>2036.8056641919486</v>
      </c>
      <c r="O593" s="66">
        <f t="shared" si="583"/>
        <v>2036.8056641919486</v>
      </c>
      <c r="P593" s="66">
        <f t="shared" si="584"/>
        <v>2036.8056641919486</v>
      </c>
      <c r="Q593" s="67">
        <f t="shared" si="585"/>
        <v>3392.9371043688211</v>
      </c>
      <c r="R593" s="117">
        <f>FORECAST(C593,$I$8:$O$8,$I$5:$O$5)</f>
        <v>16.933333333333337</v>
      </c>
    </row>
    <row r="594" spans="3:18" ht="15.75">
      <c r="C594" s="97">
        <f t="shared" si="586"/>
        <v>9</v>
      </c>
      <c r="D594" s="95" t="str">
        <f t="shared" si="568"/>
        <v>LA-90</v>
      </c>
      <c r="E594" s="42" t="s">
        <v>61</v>
      </c>
      <c r="F594" s="64">
        <f>MAX(TREND(CHOOSE({1;2},F$38,F$46),CHOOSE({1;2},$R$35,$R$43),$C594)*(1+$G$19),0)</f>
        <v>2339.2519720571208</v>
      </c>
      <c r="G594" s="65">
        <f>MAX(TREND(CHOOSE({1;2},G$38,G$46),CHOOSE({1;2},$R$35,$R$43),$C594)*(1+$G$19),0)</f>
        <v>2348.4447147597098</v>
      </c>
      <c r="H594" s="65">
        <f>MAX(TREND(CHOOSE({1;2},H$38,H$46),CHOOSE({1;2},$R$35,$R$43),$C594)*(1+$G$19),0)</f>
        <v>2342.5767122324123</v>
      </c>
      <c r="I594" s="65">
        <f>MAX(TREND(CHOOSE({1;2},I$38,I$46),CHOOSE({1;2},$R$35,$R$43),$C594)*(1+$G$19),0)</f>
        <v>2337.3964605972888</v>
      </c>
      <c r="J594" s="65">
        <f>MAX(TREND(CHOOSE({1;2},J$38,J$46),CHOOSE({1;2},$R$35,$R$43),$C594)*(1+$G$19),0)</f>
        <v>2347.4891131481468</v>
      </c>
      <c r="K594" s="65">
        <f>MAX(TREND(CHOOSE({1;2},K$38,K$46),CHOOSE({1;2},$R$35,$R$43),$C594)*(1+$G$19),0)</f>
        <v>2353.7899196228032</v>
      </c>
      <c r="L594" s="65">
        <f>MAX(TREND(CHOOSE({1;2},L$38,L$46),CHOOSE({1;2},$R$35,$R$43),$C594)*(1+$G$19),0)</f>
        <v>2344.9554445431936</v>
      </c>
      <c r="M594" s="65">
        <f>MAX(TREND(CHOOSE({1;2},M$38,M$46),CHOOSE({1;2},$R$35,$R$43),$C594)*(1+$G$19),0)</f>
        <v>2339.544632652352</v>
      </c>
      <c r="N594" s="65">
        <f>MAX(TREND(CHOOSE({1;2},N$38,N$46),CHOOSE({1;2},$R$35,$R$43),$C594)*(1+$G$19),0)</f>
        <v>2380.0035402209287</v>
      </c>
      <c r="O594" s="66">
        <f t="shared" si="583"/>
        <v>2380.0035402209287</v>
      </c>
      <c r="P594" s="66">
        <f t="shared" si="584"/>
        <v>2380.0035402209287</v>
      </c>
      <c r="Q594" s="67">
        <f t="shared" si="585"/>
        <v>2339.2519720571208</v>
      </c>
      <c r="R594" s="117">
        <f>FORECAST(C594,$I$10:$O$10,$I$5:$O$5)</f>
        <v>4.5616666666666674</v>
      </c>
    </row>
    <row r="595" spans="3:18" ht="15.75">
      <c r="C595" s="97">
        <f t="shared" si="586"/>
        <v>9</v>
      </c>
      <c r="D595" s="95" t="str">
        <f t="shared" si="568"/>
        <v>EM-90</v>
      </c>
      <c r="E595" s="42" t="s">
        <v>63</v>
      </c>
      <c r="F595" s="64">
        <f>MAX(TREND(CHOOSE({1;2},F$39,F$47),CHOOSE({1;2},$R$35,$R$43),$C595)*(1+$G$19),0)</f>
        <v>2520.4772908280584</v>
      </c>
      <c r="G595" s="65">
        <f>MAX(TREND(CHOOSE({1;2},G$39,G$47),CHOOSE({1;2},$R$35,$R$43),$C595)*(1+$G$19),0)</f>
        <v>2705.5809812695347</v>
      </c>
      <c r="H595" s="65">
        <f>MAX(TREND(CHOOSE({1;2},H$39,H$47),CHOOSE({1;2},$R$35,$R$43),$C595)*(1+$G$19),0)</f>
        <v>2705.8837957291989</v>
      </c>
      <c r="I595" s="65">
        <f>MAX(TREND(CHOOSE({1;2},I$39,I$47),CHOOSE({1;2},$R$35,$R$43),$C595)*(1+$G$19),0)</f>
        <v>2633.6651389841759</v>
      </c>
      <c r="J595" s="65">
        <f>MAX(TREND(CHOOSE({1;2},J$39,J$47),CHOOSE({1;2},$R$35,$R$43),$C595)*(1+$G$19),0)</f>
        <v>2563.2259057844749</v>
      </c>
      <c r="K595" s="65">
        <f>MAX(TREND(CHOOSE({1;2},K$39,K$47),CHOOSE({1;2},$R$35,$R$43),$C595)*(1+$G$19),0)</f>
        <v>2556.5314224586023</v>
      </c>
      <c r="L595" s="65">
        <f>MAX(TREND(CHOOSE({1;2},L$39,L$47),CHOOSE({1;2},$R$35,$R$43),$C595)*(1+$G$19),0)</f>
        <v>2403.5092821953244</v>
      </c>
      <c r="M595" s="65">
        <f>MAX(TREND(CHOOSE({1;2},M$39,M$47),CHOOSE({1;2},$R$35,$R$43),$C595)*(1+$G$19),0)</f>
        <v>2918.9227481753446</v>
      </c>
      <c r="N595" s="65">
        <f>MAX(TREND(CHOOSE({1;2},N$39,N$47),CHOOSE({1;2},$R$35,$R$43),$C595)*(1+$G$19),0)</f>
        <v>3178.8787249743973</v>
      </c>
      <c r="O595" s="66">
        <f t="shared" si="583"/>
        <v>3178.8787249743973</v>
      </c>
      <c r="P595" s="66">
        <f t="shared" si="584"/>
        <v>3178.8787249743973</v>
      </c>
      <c r="Q595" s="67">
        <f t="shared" si="585"/>
        <v>2520.4772908280584</v>
      </c>
      <c r="R595" s="117">
        <f>FORECAST(C595,$I$9:$O$9,$I$5:$O$5)</f>
        <v>4.7897499999999997</v>
      </c>
    </row>
    <row r="596" spans="3:18" ht="15.75">
      <c r="C596" s="98">
        <f t="shared" si="586"/>
        <v>9</v>
      </c>
      <c r="D596" s="96" t="str">
        <f t="shared" si="568"/>
        <v>TF-90</v>
      </c>
      <c r="E596" s="47" t="s">
        <v>65</v>
      </c>
      <c r="F596" s="104">
        <f>MAX(TREND(CHOOSE({1;2},F$62,F$32),CHOOSE({1;2},$Q$62,$R$32),$C596)*(1+$G$19),0)</f>
        <v>1322.4339062863921</v>
      </c>
      <c r="G596" s="105">
        <f>F596</f>
        <v>1322.4339062863921</v>
      </c>
      <c r="H596" s="105">
        <f t="shared" ref="H596:K596" si="587">G596</f>
        <v>1322.4339062863921</v>
      </c>
      <c r="I596" s="105">
        <f t="shared" si="587"/>
        <v>1322.4339062863921</v>
      </c>
      <c r="J596" s="105">
        <f t="shared" si="587"/>
        <v>1322.4339062863921</v>
      </c>
      <c r="K596" s="105">
        <f t="shared" si="587"/>
        <v>1322.4339062863921</v>
      </c>
      <c r="L596" s="105">
        <f t="shared" ref="L596" si="588">L$32</f>
        <v>0</v>
      </c>
      <c r="M596" s="105">
        <f>K596</f>
        <v>1322.4339062863921</v>
      </c>
      <c r="N596" s="105">
        <f>M596</f>
        <v>1322.4339062863921</v>
      </c>
      <c r="O596" s="106">
        <f t="shared" si="583"/>
        <v>1322.4339062863921</v>
      </c>
      <c r="P596" s="106">
        <f t="shared" si="584"/>
        <v>1322.4339062863921</v>
      </c>
      <c r="Q596" s="107">
        <f t="shared" si="585"/>
        <v>1322.4339062863921</v>
      </c>
      <c r="R596" s="118">
        <f>FORECAST(C596,$I$11:$O$11,$I$5:$O$5)</f>
        <v>19.166666666666668</v>
      </c>
    </row>
    <row r="597" spans="3:18" ht="15.75">
      <c r="C597" s="93">
        <f>ROUND(C591+0.1,2)</f>
        <v>9.1</v>
      </c>
      <c r="D597" s="95" t="str">
        <f t="shared" si="568"/>
        <v>MT-91</v>
      </c>
      <c r="E597" s="42" t="s">
        <v>55</v>
      </c>
      <c r="F597" s="64">
        <f>MAX(TREND(CHOOSE({1;2},F$35,F$43),CHOOSE({1;2},$R$35,$R$43),$C597)*(1+$G$19),0)</f>
        <v>1062.1689204420272</v>
      </c>
      <c r="G597" s="65">
        <f>MAX(TREND(CHOOSE({1;2},G$35,G$43),CHOOSE({1;2},$R$35,$R$43),$C597)*(1+$G$19),0)</f>
        <v>1130.1480263357307</v>
      </c>
      <c r="H597" s="65">
        <f>MAX(TREND(CHOOSE({1;2},H$35,H$43),CHOOSE({1;2},$R$35,$R$43),$C597)*(1+$G$19),0)</f>
        <v>1120.0370393806691</v>
      </c>
      <c r="I597" s="65">
        <f>MAX(TREND(CHOOSE({1;2},I$35,I$43),CHOOSE({1;2},$R$35,$R$43),$C597)*(1+$G$19),0)</f>
        <v>1173.6229032824722</v>
      </c>
      <c r="J597" s="65">
        <f>MAX(TREND(CHOOSE({1;2},J$35,J$43),CHOOSE({1;2},$R$35,$R$43),$C597)*(1+$G$19),0)</f>
        <v>1126.5240553064696</v>
      </c>
      <c r="K597" s="65">
        <f>MAX(TREND(CHOOSE({1;2},K$35,K$43),CHOOSE({1;2},$R$35,$R$43),$C597)*(1+$G$19),0)</f>
        <v>1059.3912166205082</v>
      </c>
      <c r="L597" s="65">
        <f>MAX(TREND(CHOOSE({1;2},L$35,L$43),CHOOSE({1;2},$R$35,$R$43),$C597)*(1+$G$19),0)</f>
        <v>1037.1389456992827</v>
      </c>
      <c r="M597" s="65">
        <f>MAX(TREND(CHOOSE({1;2},M$35,M$43),CHOOSE({1;2},$R$35,$R$43),$C597)*(1+$G$19),0)</f>
        <v>1241.0929300550531</v>
      </c>
      <c r="N597" s="65">
        <f>MAX(TREND(CHOOSE({1;2},N$35,N$43),CHOOSE({1;2},$R$35,$R$43),$C597)*(1+$G$19),0)</f>
        <v>1202.9656945355139</v>
      </c>
      <c r="O597" s="66">
        <f>N597</f>
        <v>1202.9656945355139</v>
      </c>
      <c r="P597" s="66">
        <f>O597</f>
        <v>1202.9656945355139</v>
      </c>
      <c r="Q597" s="67">
        <f>F597</f>
        <v>1062.1689204420272</v>
      </c>
      <c r="R597" s="115">
        <f>FORECAST(C597,$I$7:$O$7,$I$5:$O$5)</f>
        <v>6.51</v>
      </c>
    </row>
    <row r="598" spans="3:18" ht="15.75">
      <c r="C598" s="97">
        <f>C597</f>
        <v>9.1</v>
      </c>
      <c r="D598" s="95" t="str">
        <f t="shared" si="568"/>
        <v>HT-91</v>
      </c>
      <c r="E598" s="42" t="s">
        <v>57</v>
      </c>
      <c r="F598" s="64">
        <f>MAX(TREND(CHOOSE({1;2},F$36,F$44),CHOOSE({1;2},$R$35,$R$43),$C598)*(1+$G$19),0)</f>
        <v>791.34741456601273</v>
      </c>
      <c r="G598" s="65">
        <f>MAX(TREND(CHOOSE({1;2},G$36,G$44),CHOOSE({1;2},$R$35,$R$43),$C598)*(1+$G$19),0)</f>
        <v>798.45560674920694</v>
      </c>
      <c r="H598" s="65">
        <f>MAX(TREND(CHOOSE({1;2},H$36,H$44),CHOOSE({1;2},$R$35,$R$43),$C598)*(1+$G$19),0)</f>
        <v>801.41910716184395</v>
      </c>
      <c r="I598" s="65">
        <f>MAX(TREND(CHOOSE({1;2},I$36,I$44),CHOOSE({1;2},$R$35,$R$43),$C598)*(1+$G$19),0)</f>
        <v>663.81496879703434</v>
      </c>
      <c r="J598" s="65">
        <f>MAX(TREND(CHOOSE({1;2},J$36,J$44),CHOOSE({1;2},$R$35,$R$43),$C598)*(1+$G$19),0)</f>
        <v>799.11445404420408</v>
      </c>
      <c r="K598" s="65">
        <f>MAX(TREND(CHOOSE({1;2},K$36,K$44),CHOOSE({1;2},$R$35,$R$43),$C598)*(1+$G$19),0)</f>
        <v>801.41910716184373</v>
      </c>
      <c r="L598" s="65">
        <f>MAX(TREND(CHOOSE({1;2},L$36,L$44),CHOOSE({1;2},$R$35,$R$43),$C598)*(1+$G$19),0)</f>
        <v>801.41910716184418</v>
      </c>
      <c r="M598" s="65">
        <f>MAX(TREND(CHOOSE({1;2},M$36,M$44),CHOOSE({1;2},$R$35,$R$43),$C598)*(1+$G$19),0)</f>
        <v>801.41910716184395</v>
      </c>
      <c r="N598" s="65">
        <f>MAX(TREND(CHOOSE({1;2},N$36,N$44),CHOOSE({1;2},$R$35,$R$43),$C598)*(1+$G$19),0)</f>
        <v>801.41910716184384</v>
      </c>
      <c r="O598" s="66">
        <f t="shared" ref="O598:O602" si="589">N598</f>
        <v>801.41910716184384</v>
      </c>
      <c r="P598" s="66">
        <f t="shared" ref="P598:P602" si="590">O598</f>
        <v>801.41910716184384</v>
      </c>
      <c r="Q598" s="67">
        <f t="shared" ref="Q598:Q602" si="591">F598</f>
        <v>791.34741456601273</v>
      </c>
      <c r="R598" s="117">
        <f>FORECAST(C598,$I$6:$O$6,$I$5:$O$5)</f>
        <v>5.2080000000000002</v>
      </c>
    </row>
    <row r="599" spans="3:18" ht="15.75">
      <c r="C599" s="97">
        <f t="shared" ref="C599:C602" si="592">C598</f>
        <v>9.1</v>
      </c>
      <c r="D599" s="95" t="str">
        <f t="shared" si="568"/>
        <v>RH-91</v>
      </c>
      <c r="E599" s="42" t="s">
        <v>59</v>
      </c>
      <c r="F599" s="64">
        <f>MAX(TREND(CHOOSE({1;2},F$37,F$45),CHOOSE({1;2},$R$35,$R$43),$C599)*(1+$G$19),0)</f>
        <v>3454.6268699027992</v>
      </c>
      <c r="G599" s="65">
        <f>MAX(TREND(CHOOSE({1;2},G$37,G$45),CHOOSE({1;2},$R$35,$R$43),$C599)*(1+$G$19),0)</f>
        <v>2172.7659694698264</v>
      </c>
      <c r="H599" s="65">
        <f>MAX(TREND(CHOOSE({1;2},H$37,H$45),CHOOSE({1;2},$R$35,$R$43),$C599)*(1+$G$19),0)</f>
        <v>2139.5402048182427</v>
      </c>
      <c r="I599" s="65">
        <f>MAX(TREND(CHOOSE({1;2},I$37,I$45),CHOOSE({1;2},$R$35,$R$43),$C599)*(1+$G$19),0)</f>
        <v>2094.8539937641376</v>
      </c>
      <c r="J599" s="65">
        <f>MAX(TREND(CHOOSE({1;2},J$37,J$45),CHOOSE({1;2},$R$35,$R$43),$C599)*(1+$G$19),0)</f>
        <v>2110.1706936733503</v>
      </c>
      <c r="K599" s="65">
        <f>MAX(TREND(CHOOSE({1;2},K$37,K$45),CHOOSE({1;2},$R$35,$R$43),$C599)*(1+$G$19),0)</f>
        <v>2104.0039303034159</v>
      </c>
      <c r="L599" s="65">
        <f>MAX(TREND(CHOOSE({1;2},L$37,L$45),CHOOSE({1;2},$R$35,$R$43),$C599)*(1+$G$19),0)</f>
        <v>2073.838494449984</v>
      </c>
      <c r="M599" s="65">
        <f>MAX(TREND(CHOOSE({1;2},M$37,M$45),CHOOSE({1;2},$R$35,$R$43),$C599)*(1+$G$19),0)</f>
        <v>2073.838494449984</v>
      </c>
      <c r="N599" s="65">
        <f>MAX(TREND(CHOOSE({1;2},N$37,N$45),CHOOSE({1;2},$R$35,$R$43),$C599)*(1+$G$19),0)</f>
        <v>2073.838494449984</v>
      </c>
      <c r="O599" s="66">
        <f t="shared" si="589"/>
        <v>2073.838494449984</v>
      </c>
      <c r="P599" s="66">
        <f t="shared" si="590"/>
        <v>2073.838494449984</v>
      </c>
      <c r="Q599" s="67">
        <f t="shared" si="591"/>
        <v>3454.6268699027992</v>
      </c>
      <c r="R599" s="117">
        <f>FORECAST(C599,$I$8:$O$8,$I$5:$O$5)</f>
        <v>16.952000000000002</v>
      </c>
    </row>
    <row r="600" spans="3:18" ht="15.75">
      <c r="C600" s="97">
        <f t="shared" si="592"/>
        <v>9.1</v>
      </c>
      <c r="D600" s="95" t="str">
        <f t="shared" si="568"/>
        <v>LA-91</v>
      </c>
      <c r="E600" s="42" t="s">
        <v>61</v>
      </c>
      <c r="F600" s="64">
        <f>MAX(TREND(CHOOSE({1;2},F$38,F$46),CHOOSE({1;2},$R$35,$R$43),$C600)*(1+$G$19),0)</f>
        <v>2354.6291652082473</v>
      </c>
      <c r="G600" s="65">
        <f>MAX(TREND(CHOOSE({1;2},G$38,G$46),CHOOSE({1;2},$R$35,$R$43),$C600)*(1+$G$19),0)</f>
        <v>2363.8473534378695</v>
      </c>
      <c r="H600" s="65">
        <f>MAX(TREND(CHOOSE({1;2},H$38,H$46),CHOOSE({1;2},$R$35,$R$43),$C600)*(1+$G$19),0)</f>
        <v>2357.9633355262681</v>
      </c>
      <c r="I600" s="65">
        <f>MAX(TREND(CHOOSE({1;2},I$38,I$46),CHOOSE({1;2},$R$35,$R$43),$C600)*(1+$G$19),0)</f>
        <v>2352.7682799717845</v>
      </c>
      <c r="J600" s="65">
        <f>MAX(TREND(CHOOSE({1;2},J$38,J$46),CHOOSE({1;2},$R$35,$R$43),$C600)*(1+$G$19),0)</f>
        <v>2362.8891988055166</v>
      </c>
      <c r="K600" s="65">
        <f>MAX(TREND(CHOOSE({1;2},K$38,K$46),CHOOSE({1;2},$R$35,$R$43),$C600)*(1+$G$19),0)</f>
        <v>2369.206439672756</v>
      </c>
      <c r="L600" s="65">
        <f>MAX(TREND(CHOOSE({1;2},L$38,L$46),CHOOSE({1;2},$R$35,$R$43),$C600)*(1+$G$19),0)</f>
        <v>2360.3486572146971</v>
      </c>
      <c r="M600" s="65">
        <f>MAX(TREND(CHOOSE({1;2},M$38,M$46),CHOOSE({1;2},$R$35,$R$43),$C600)*(1+$G$19),0)</f>
        <v>2354.9226661489643</v>
      </c>
      <c r="N600" s="65">
        <f>MAX(TREND(CHOOSE({1;2},N$38,N$46),CHOOSE({1;2},$R$35,$R$43),$C600)*(1+$G$19),0)</f>
        <v>2395.4780435669409</v>
      </c>
      <c r="O600" s="66">
        <f t="shared" si="589"/>
        <v>2395.4780435669409</v>
      </c>
      <c r="P600" s="66">
        <f t="shared" si="590"/>
        <v>2395.4780435669409</v>
      </c>
      <c r="Q600" s="67">
        <f t="shared" si="591"/>
        <v>2354.6291652082473</v>
      </c>
      <c r="R600" s="117">
        <f>FORECAST(C600,$I$10:$O$10,$I$5:$O$5)</f>
        <v>4.5747</v>
      </c>
    </row>
    <row r="601" spans="3:18" ht="15.75">
      <c r="C601" s="97">
        <f t="shared" si="592"/>
        <v>9.1</v>
      </c>
      <c r="D601" s="95" t="str">
        <f t="shared" si="568"/>
        <v>EM-91</v>
      </c>
      <c r="E601" s="42" t="s">
        <v>63</v>
      </c>
      <c r="F601" s="64">
        <f>MAX(TREND(CHOOSE({1;2},F$39,F$47),CHOOSE({1;2},$R$35,$R$43),$C601)*(1+$G$19),0)</f>
        <v>2539.4154528940744</v>
      </c>
      <c r="G601" s="65">
        <f>MAX(TREND(CHOOSE({1;2},G$39,G$47),CHOOSE({1;2},$R$35,$R$43),$C601)*(1+$G$19),0)</f>
        <v>2728.59000283878</v>
      </c>
      <c r="H601" s="65">
        <f>MAX(TREND(CHOOSE({1;2},H$39,H$47),CHOOSE({1;2},$R$35,$R$43),$C601)*(1+$G$19),0)</f>
        <v>2728.7834500612812</v>
      </c>
      <c r="I601" s="65">
        <f>MAX(TREND(CHOOSE({1;2},I$39,I$47),CHOOSE({1;2},$R$35,$R$43),$C601)*(1+$G$19),0)</f>
        <v>2654.9178511951773</v>
      </c>
      <c r="J601" s="65">
        <f>MAX(TREND(CHOOSE({1;2},J$39,J$47),CHOOSE({1;2},$R$35,$R$43),$C601)*(1+$G$19),0)</f>
        <v>2583.9613726383845</v>
      </c>
      <c r="K601" s="65">
        <f>MAX(TREND(CHOOSE({1;2},K$39,K$47),CHOOSE({1;2},$R$35,$R$43),$C601)*(1+$G$19),0)</f>
        <v>2576.7245252377079</v>
      </c>
      <c r="L601" s="65">
        <f>MAX(TREND(CHOOSE({1;2},L$39,L$47),CHOOSE({1;2},$R$35,$R$43),$C601)*(1+$G$19),0)</f>
        <v>2421.5122801072534</v>
      </c>
      <c r="M601" s="65">
        <f>MAX(TREND(CHOOSE({1;2},M$39,M$47),CHOOSE({1;2},$R$35,$R$43),$C601)*(1+$G$19),0)</f>
        <v>2946.6094847942636</v>
      </c>
      <c r="N601" s="65">
        <f>MAX(TREND(CHOOSE({1;2},N$39,N$47),CHOOSE({1;2},$R$35,$R$43),$C601)*(1+$G$19),0)</f>
        <v>3209.4471604404343</v>
      </c>
      <c r="O601" s="66">
        <f t="shared" si="589"/>
        <v>3209.4471604404343</v>
      </c>
      <c r="P601" s="66">
        <f t="shared" si="590"/>
        <v>3209.4471604404343</v>
      </c>
      <c r="Q601" s="67">
        <f t="shared" si="591"/>
        <v>2539.4154528940744</v>
      </c>
      <c r="R601" s="117">
        <f>FORECAST(C601,$I$9:$O$9,$I$5:$O$5)</f>
        <v>4.8034349999999995</v>
      </c>
    </row>
    <row r="602" spans="3:18" ht="15.75">
      <c r="C602" s="98">
        <f t="shared" si="592"/>
        <v>9.1</v>
      </c>
      <c r="D602" s="96" t="str">
        <f t="shared" si="568"/>
        <v>TF-91</v>
      </c>
      <c r="E602" s="47" t="s">
        <v>65</v>
      </c>
      <c r="F602" s="104">
        <f>MAX(TREND(CHOOSE({1;2},F$62,F$32),CHOOSE({1;2},$Q$62,$R$32),$C602)*(1+$G$19),0)</f>
        <v>1337.1276163562409</v>
      </c>
      <c r="G602" s="105">
        <f>F602</f>
        <v>1337.1276163562409</v>
      </c>
      <c r="H602" s="105">
        <f t="shared" ref="H602:K602" si="593">G602</f>
        <v>1337.1276163562409</v>
      </c>
      <c r="I602" s="105">
        <f t="shared" si="593"/>
        <v>1337.1276163562409</v>
      </c>
      <c r="J602" s="105">
        <f t="shared" si="593"/>
        <v>1337.1276163562409</v>
      </c>
      <c r="K602" s="105">
        <f t="shared" si="593"/>
        <v>1337.1276163562409</v>
      </c>
      <c r="L602" s="105">
        <f t="shared" ref="L602" si="594">L$32</f>
        <v>0</v>
      </c>
      <c r="M602" s="105">
        <f>K602</f>
        <v>1337.1276163562409</v>
      </c>
      <c r="N602" s="105">
        <f>M602</f>
        <v>1337.1276163562409</v>
      </c>
      <c r="O602" s="106">
        <f t="shared" si="589"/>
        <v>1337.1276163562409</v>
      </c>
      <c r="P602" s="106">
        <f t="shared" si="590"/>
        <v>1337.1276163562409</v>
      </c>
      <c r="Q602" s="107">
        <f t="shared" si="591"/>
        <v>1337.1276163562409</v>
      </c>
      <c r="R602" s="118">
        <f>FORECAST(C602,$I$11:$O$11,$I$5:$O$5)</f>
        <v>19.25</v>
      </c>
    </row>
    <row r="603" spans="3:18" ht="15.75">
      <c r="C603" s="93">
        <f>ROUND(C597+0.1,2)</f>
        <v>9.1999999999999993</v>
      </c>
      <c r="D603" s="95" t="str">
        <f t="shared" si="568"/>
        <v>MT-92</v>
      </c>
      <c r="E603" s="42" t="s">
        <v>55</v>
      </c>
      <c r="F603" s="64">
        <f>MAX(TREND(CHOOSE({1;2},F$35,F$43),CHOOSE({1;2},$R$35,$R$43),$C603)*(1+$G$19),0)</f>
        <v>1071.4959980463898</v>
      </c>
      <c r="G603" s="65">
        <f>MAX(TREND(CHOOSE({1;2},G$35,G$43),CHOOSE({1;2},$R$35,$R$43),$C603)*(1+$G$19),0)</f>
        <v>1140.7226631953331</v>
      </c>
      <c r="H603" s="65">
        <f>MAX(TREND(CHOOSE({1;2},H$35,H$43),CHOOSE({1;2},$R$35,$R$43),$C603)*(1+$G$19),0)</f>
        <v>1130.3731238756807</v>
      </c>
      <c r="I603" s="65">
        <f>MAX(TREND(CHOOSE({1;2},I$35,I$43),CHOOSE({1;2},$R$35,$R$43),$C603)*(1+$G$19),0)</f>
        <v>1184.9451102762666</v>
      </c>
      <c r="J603" s="65">
        <f>MAX(TREND(CHOOSE({1;2},J$35,J$43),CHOOSE({1;2},$R$35,$R$43),$C603)*(1+$G$19),0)</f>
        <v>1137.1496110425689</v>
      </c>
      <c r="K603" s="65">
        <f>MAX(TREND(CHOOSE({1;2},K$35,K$43),CHOOSE({1;2},$R$35,$R$43),$C603)*(1+$G$19),0)</f>
        <v>1069.0005686393663</v>
      </c>
      <c r="L603" s="65">
        <f>MAX(TREND(CHOOSE({1;2},L$35,L$43),CHOOSE({1;2},$R$35,$R$43),$C603)*(1+$G$19),0)</f>
        <v>1046.4062567783139</v>
      </c>
      <c r="M603" s="65">
        <f>MAX(TREND(CHOOSE({1;2},M$35,M$43),CHOOSE({1;2},$R$35,$R$43),$C603)*(1+$G$19),0)</f>
        <v>1253.3843165788905</v>
      </c>
      <c r="N603" s="65">
        <f>MAX(TREND(CHOOSE({1;2},N$35,N$43),CHOOSE({1;2},$R$35,$R$43),$C603)*(1+$G$19),0)</f>
        <v>1214.7139516399018</v>
      </c>
      <c r="O603" s="66">
        <f>N603</f>
        <v>1214.7139516399018</v>
      </c>
      <c r="P603" s="66">
        <f>O603</f>
        <v>1214.7139516399018</v>
      </c>
      <c r="Q603" s="67">
        <f>F603</f>
        <v>1071.4959980463898</v>
      </c>
      <c r="R603" s="115">
        <f>FORECAST(C603,$I$7:$O$7,$I$5:$O$5)</f>
        <v>6.5200000000000005</v>
      </c>
    </row>
    <row r="604" spans="3:18" ht="15.75">
      <c r="C604" s="97">
        <f>C603</f>
        <v>9.1999999999999993</v>
      </c>
      <c r="D604" s="95" t="str">
        <f t="shared" si="568"/>
        <v>HT-92</v>
      </c>
      <c r="E604" s="42" t="s">
        <v>57</v>
      </c>
      <c r="F604" s="64">
        <f>MAX(TREND(CHOOSE({1;2},F$36,F$44),CHOOSE({1;2},$R$35,$R$43),$C604)*(1+$G$19),0)</f>
        <v>797.55192393315929</v>
      </c>
      <c r="G604" s="65">
        <f>MAX(TREND(CHOOSE({1;2},G$36,G$44),CHOOSE({1;2},$R$35,$R$43),$C604)*(1+$G$19),0)</f>
        <v>804.78704811962473</v>
      </c>
      <c r="H604" s="65">
        <f>MAX(TREND(CHOOSE({1;2},H$36,H$44),CHOOSE({1;2},$R$35,$R$43),$C604)*(1+$G$19),0)</f>
        <v>807.80346818248734</v>
      </c>
      <c r="I604" s="65">
        <f>MAX(TREND(CHOOSE({1;2},I$36,I$44),CHOOSE({1;2},$R$35,$R$43),$C604)*(1+$G$19),0)</f>
        <v>667.74211306116331</v>
      </c>
      <c r="J604" s="65">
        <f>MAX(TREND(CHOOSE({1;2},J$36,J$44),CHOOSE({1;2},$R$35,$R$43),$C604)*(1+$G$19),0)</f>
        <v>805.45766054488968</v>
      </c>
      <c r="K604" s="65">
        <f>MAX(TREND(CHOOSE({1;2},K$36,K$44),CHOOSE({1;2},$R$35,$R$43),$C604)*(1+$G$19),0)</f>
        <v>807.80346818248734</v>
      </c>
      <c r="L604" s="65">
        <f>MAX(TREND(CHOOSE({1;2},L$36,L$44),CHOOSE({1;2},$R$35,$R$43),$C604)*(1+$G$19),0)</f>
        <v>807.80346818248756</v>
      </c>
      <c r="M604" s="65">
        <f>MAX(TREND(CHOOSE({1;2},M$36,M$44),CHOOSE({1;2},$R$35,$R$43),$C604)*(1+$G$19),0)</f>
        <v>807.80346818248734</v>
      </c>
      <c r="N604" s="65">
        <f>MAX(TREND(CHOOSE({1;2},N$36,N$44),CHOOSE({1;2},$R$35,$R$43),$C604)*(1+$G$19),0)</f>
        <v>807.80346818248734</v>
      </c>
      <c r="O604" s="66">
        <f t="shared" ref="O604:O608" si="595">N604</f>
        <v>807.80346818248734</v>
      </c>
      <c r="P604" s="66">
        <f t="shared" ref="P604:P608" si="596">O604</f>
        <v>807.80346818248734</v>
      </c>
      <c r="Q604" s="67">
        <f t="shared" ref="Q604:Q608" si="597">F604</f>
        <v>797.55192393315929</v>
      </c>
      <c r="R604" s="117">
        <f>FORECAST(C604,$I$6:$O$6,$I$5:$O$5)</f>
        <v>5.2160000000000002</v>
      </c>
    </row>
    <row r="605" spans="3:18" ht="15.75">
      <c r="C605" s="97">
        <f t="shared" ref="C605:C608" si="598">C604</f>
        <v>9.1999999999999993</v>
      </c>
      <c r="D605" s="95" t="str">
        <f t="shared" si="568"/>
        <v>RH-92</v>
      </c>
      <c r="E605" s="42" t="s">
        <v>59</v>
      </c>
      <c r="F605" s="64">
        <f>MAX(TREND(CHOOSE({1;2},F$37,F$45),CHOOSE({1;2},$R$35,$R$43),$C605)*(1+$G$19),0)</f>
        <v>3516.3166354367772</v>
      </c>
      <c r="G605" s="65">
        <f>MAX(TREND(CHOOSE({1;2},G$37,G$45),CHOOSE({1;2},$R$35,$R$43),$C605)*(1+$G$19),0)</f>
        <v>2211.5653617817875</v>
      </c>
      <c r="H605" s="65">
        <f>MAX(TREND(CHOOSE({1;2},H$37,H$45),CHOOSE({1;2},$R$35,$R$43),$C605)*(1+$G$19),0)</f>
        <v>2177.7462799042828</v>
      </c>
      <c r="I605" s="65">
        <f>MAX(TREND(CHOOSE({1;2},I$37,I$45),CHOOSE({1;2},$R$35,$R$43),$C605)*(1+$G$19),0)</f>
        <v>2132.26210079564</v>
      </c>
      <c r="J605" s="65">
        <f>MAX(TREND(CHOOSE({1;2},J$37,J$45),CHOOSE({1;2},$R$35,$R$43),$C605)*(1+$G$19),0)</f>
        <v>2147.8523132032315</v>
      </c>
      <c r="K605" s="65">
        <f>MAX(TREND(CHOOSE({1;2},K$37,K$45),CHOOSE({1;2},$R$35,$R$43),$C605)*(1+$G$19),0)</f>
        <v>2141.5754290588338</v>
      </c>
      <c r="L605" s="65">
        <f>MAX(TREND(CHOOSE({1;2},L$37,L$45),CHOOSE({1;2},$R$35,$R$43),$C605)*(1+$G$19),0)</f>
        <v>2110.8713247080191</v>
      </c>
      <c r="M605" s="65">
        <f>MAX(TREND(CHOOSE({1;2},M$37,M$45),CHOOSE({1;2},$R$35,$R$43),$C605)*(1+$G$19),0)</f>
        <v>2110.8713247080191</v>
      </c>
      <c r="N605" s="65">
        <f>MAX(TREND(CHOOSE({1;2},N$37,N$45),CHOOSE({1;2},$R$35,$R$43),$C605)*(1+$G$19),0)</f>
        <v>2110.8713247080191</v>
      </c>
      <c r="O605" s="66">
        <f t="shared" si="595"/>
        <v>2110.8713247080191</v>
      </c>
      <c r="P605" s="66">
        <f t="shared" si="596"/>
        <v>2110.8713247080191</v>
      </c>
      <c r="Q605" s="67">
        <f t="shared" si="597"/>
        <v>3516.3166354367772</v>
      </c>
      <c r="R605" s="117">
        <f>FORECAST(C605,$I$8:$O$8,$I$5:$O$5)</f>
        <v>16.97066666666667</v>
      </c>
    </row>
    <row r="606" spans="3:18" ht="15.75">
      <c r="C606" s="97">
        <f t="shared" si="598"/>
        <v>9.1999999999999993</v>
      </c>
      <c r="D606" s="95" t="str">
        <f t="shared" si="568"/>
        <v>LA-92</v>
      </c>
      <c r="E606" s="42" t="s">
        <v>61</v>
      </c>
      <c r="F606" s="64">
        <f>MAX(TREND(CHOOSE({1;2},F$38,F$46),CHOOSE({1;2},$R$35,$R$43),$C606)*(1+$G$19),0)</f>
        <v>2370.0063583593737</v>
      </c>
      <c r="G606" s="65">
        <f>MAX(TREND(CHOOSE({1;2},G$38,G$46),CHOOSE({1;2},$R$35,$R$43),$C606)*(1+$G$19),0)</f>
        <v>2379.2499921160293</v>
      </c>
      <c r="H606" s="65">
        <f>MAX(TREND(CHOOSE({1;2},H$38,H$46),CHOOSE({1;2},$R$35,$R$43),$C606)*(1+$G$19),0)</f>
        <v>2373.3499588201248</v>
      </c>
      <c r="I606" s="65">
        <f>MAX(TREND(CHOOSE({1;2},I$38,I$46),CHOOSE({1;2},$R$35,$R$43),$C606)*(1+$G$19),0)</f>
        <v>2368.1400993462807</v>
      </c>
      <c r="J606" s="65">
        <f>MAX(TREND(CHOOSE({1;2},J$38,J$46),CHOOSE({1;2},$R$35,$R$43),$C606)*(1+$G$19),0)</f>
        <v>2378.2892844628859</v>
      </c>
      <c r="K606" s="65">
        <f>MAX(TREND(CHOOSE({1;2},K$38,K$46),CHOOSE({1;2},$R$35,$R$43),$C606)*(1+$G$19),0)</f>
        <v>2384.6229597227093</v>
      </c>
      <c r="L606" s="65">
        <f>MAX(TREND(CHOOSE({1;2},L$38,L$46),CHOOSE({1;2},$R$35,$R$43),$C606)*(1+$G$19),0)</f>
        <v>2375.7418698862002</v>
      </c>
      <c r="M606" s="65">
        <f>MAX(TREND(CHOOSE({1;2},M$38,M$46),CHOOSE({1;2},$R$35,$R$43),$C606)*(1+$G$19),0)</f>
        <v>2370.3006996455765</v>
      </c>
      <c r="N606" s="65">
        <f>MAX(TREND(CHOOSE({1;2},N$38,N$46),CHOOSE({1;2},$R$35,$R$43),$C606)*(1+$G$19),0)</f>
        <v>2410.952546912953</v>
      </c>
      <c r="O606" s="66">
        <f t="shared" si="595"/>
        <v>2410.952546912953</v>
      </c>
      <c r="P606" s="66">
        <f t="shared" si="596"/>
        <v>2410.952546912953</v>
      </c>
      <c r="Q606" s="67">
        <f t="shared" si="597"/>
        <v>2370.0063583593737</v>
      </c>
      <c r="R606" s="117">
        <f>FORECAST(C606,$I$10:$O$10,$I$5:$O$5)</f>
        <v>4.5877333333333334</v>
      </c>
    </row>
    <row r="607" spans="3:18" ht="15.75">
      <c r="C607" s="97">
        <f t="shared" si="598"/>
        <v>9.1999999999999993</v>
      </c>
      <c r="D607" s="95" t="str">
        <f t="shared" si="568"/>
        <v>EM-92</v>
      </c>
      <c r="E607" s="42" t="s">
        <v>63</v>
      </c>
      <c r="F607" s="64">
        <f>MAX(TREND(CHOOSE({1;2},F$39,F$47),CHOOSE({1;2},$R$35,$R$43),$C607)*(1+$G$19),0)</f>
        <v>2558.3536149600905</v>
      </c>
      <c r="G607" s="65">
        <f>MAX(TREND(CHOOSE({1;2},G$39,G$47),CHOOSE({1;2},$R$35,$R$43),$C607)*(1+$G$19),0)</f>
        <v>2751.5990244080249</v>
      </c>
      <c r="H607" s="65">
        <f>MAX(TREND(CHOOSE({1;2},H$39,H$47),CHOOSE({1;2},$R$35,$R$43),$C607)*(1+$G$19),0)</f>
        <v>2751.683104393363</v>
      </c>
      <c r="I607" s="65">
        <f>MAX(TREND(CHOOSE({1;2},I$39,I$47),CHOOSE({1;2},$R$35,$R$43),$C607)*(1+$G$19),0)</f>
        <v>2676.1705634061782</v>
      </c>
      <c r="J607" s="65">
        <f>MAX(TREND(CHOOSE({1;2},J$39,J$47),CHOOSE({1;2},$R$35,$R$43),$C607)*(1+$G$19),0)</f>
        <v>2604.6968394922947</v>
      </c>
      <c r="K607" s="65">
        <f>MAX(TREND(CHOOSE({1;2},K$39,K$47),CHOOSE({1;2},$R$35,$R$43),$C607)*(1+$G$19),0)</f>
        <v>2596.9176280168144</v>
      </c>
      <c r="L607" s="65">
        <f>MAX(TREND(CHOOSE({1;2},L$39,L$47),CHOOSE({1;2},$R$35,$R$43),$C607)*(1+$G$19),0)</f>
        <v>2439.5152780191816</v>
      </c>
      <c r="M607" s="65">
        <f>MAX(TREND(CHOOSE({1;2},M$39,M$47),CHOOSE({1;2},$R$35,$R$43),$C607)*(1+$G$19),0)</f>
        <v>2974.2962214131826</v>
      </c>
      <c r="N607" s="65">
        <f>MAX(TREND(CHOOSE({1;2},N$39,N$47),CHOOSE({1;2},$R$35,$R$43),$C607)*(1+$G$19),0)</f>
        <v>3240.0155959064714</v>
      </c>
      <c r="O607" s="66">
        <f t="shared" si="595"/>
        <v>3240.0155959064714</v>
      </c>
      <c r="P607" s="66">
        <f t="shared" si="596"/>
        <v>3240.0155959064714</v>
      </c>
      <c r="Q607" s="67">
        <f t="shared" si="597"/>
        <v>2558.3536149600905</v>
      </c>
      <c r="R607" s="117">
        <f>FORECAST(C607,$I$9:$O$9,$I$5:$O$5)</f>
        <v>4.8171199999999992</v>
      </c>
    </row>
    <row r="608" spans="3:18" ht="15.75">
      <c r="C608" s="98">
        <f t="shared" si="598"/>
        <v>9.1999999999999993</v>
      </c>
      <c r="D608" s="96" t="str">
        <f t="shared" si="568"/>
        <v>TF-92</v>
      </c>
      <c r="E608" s="47" t="s">
        <v>65</v>
      </c>
      <c r="F608" s="104">
        <f>MAX(TREND(CHOOSE({1;2},F$62,F$32),CHOOSE({1;2},$Q$62,$R$32),$C608)*(1+$G$19),0)</f>
        <v>1351.8213264260896</v>
      </c>
      <c r="G608" s="105">
        <f>F608</f>
        <v>1351.8213264260896</v>
      </c>
      <c r="H608" s="105">
        <f t="shared" ref="H608:K608" si="599">G608</f>
        <v>1351.8213264260896</v>
      </c>
      <c r="I608" s="105">
        <f t="shared" si="599"/>
        <v>1351.8213264260896</v>
      </c>
      <c r="J608" s="105">
        <f t="shared" si="599"/>
        <v>1351.8213264260896</v>
      </c>
      <c r="K608" s="105">
        <f t="shared" si="599"/>
        <v>1351.8213264260896</v>
      </c>
      <c r="L608" s="105">
        <f t="shared" ref="L608" si="600">L$32</f>
        <v>0</v>
      </c>
      <c r="M608" s="105">
        <f>K608</f>
        <v>1351.8213264260896</v>
      </c>
      <c r="N608" s="105">
        <f>M608</f>
        <v>1351.8213264260896</v>
      </c>
      <c r="O608" s="106">
        <f t="shared" si="595"/>
        <v>1351.8213264260896</v>
      </c>
      <c r="P608" s="106">
        <f t="shared" si="596"/>
        <v>1351.8213264260896</v>
      </c>
      <c r="Q608" s="107">
        <f t="shared" si="597"/>
        <v>1351.8213264260896</v>
      </c>
      <c r="R608" s="118">
        <f>FORECAST(C608,$I$11:$O$11,$I$5:$O$5)</f>
        <v>19.333333333333332</v>
      </c>
    </row>
    <row r="609" spans="3:18" ht="15.75">
      <c r="C609" s="93">
        <f>ROUND(C603+0.1,2)</f>
        <v>9.3000000000000007</v>
      </c>
      <c r="D609" s="95" t="str">
        <f t="shared" si="568"/>
        <v>MT-93</v>
      </c>
      <c r="E609" s="42" t="s">
        <v>55</v>
      </c>
      <c r="F609" s="64">
        <f>MAX(TREND(CHOOSE({1;2},F$35,F$43),CHOOSE({1;2},$R$35,$R$43),$C609)*(1+$G$19),0)</f>
        <v>1080.8230756507528</v>
      </c>
      <c r="G609" s="65">
        <f>MAX(TREND(CHOOSE({1;2},G$35,G$43),CHOOSE({1;2},$R$35,$R$43),$C609)*(1+$G$19),0)</f>
        <v>1151.2973000549359</v>
      </c>
      <c r="H609" s="65">
        <f>MAX(TREND(CHOOSE({1;2},H$35,H$43),CHOOSE({1;2},$R$35,$R$43),$C609)*(1+$G$19),0)</f>
        <v>1140.7092083706923</v>
      </c>
      <c r="I609" s="65">
        <f>MAX(TREND(CHOOSE({1;2},I$35,I$43),CHOOSE({1;2},$R$35,$R$43),$C609)*(1+$G$19),0)</f>
        <v>1196.2673172700615</v>
      </c>
      <c r="J609" s="65">
        <f>MAX(TREND(CHOOSE({1;2},J$35,J$43),CHOOSE({1;2},$R$35,$R$43),$C609)*(1+$G$19),0)</f>
        <v>1147.7751667786688</v>
      </c>
      <c r="K609" s="65">
        <f>MAX(TREND(CHOOSE({1;2},K$35,K$43),CHOOSE({1;2},$R$35,$R$43),$C609)*(1+$G$19),0)</f>
        <v>1078.6099206582244</v>
      </c>
      <c r="L609" s="65">
        <f>MAX(TREND(CHOOSE({1;2},L$35,L$43),CHOOSE({1;2},$R$35,$R$43),$C609)*(1+$G$19),0)</f>
        <v>1055.6735678573457</v>
      </c>
      <c r="M609" s="65">
        <f>MAX(TREND(CHOOSE({1;2},M$35,M$43),CHOOSE({1;2},$R$35,$R$43),$C609)*(1+$G$19),0)</f>
        <v>1265.6757031027278</v>
      </c>
      <c r="N609" s="65">
        <f>MAX(TREND(CHOOSE({1;2},N$35,N$43),CHOOSE({1;2},$R$35,$R$43),$C609)*(1+$G$19),0)</f>
        <v>1226.4622087442897</v>
      </c>
      <c r="O609" s="66">
        <f>N609</f>
        <v>1226.4622087442897</v>
      </c>
      <c r="P609" s="66">
        <f>O609</f>
        <v>1226.4622087442897</v>
      </c>
      <c r="Q609" s="67">
        <f>F609</f>
        <v>1080.8230756507528</v>
      </c>
      <c r="R609" s="115">
        <f>FORECAST(C609,$I$7:$O$7,$I$5:$O$5)</f>
        <v>6.53</v>
      </c>
    </row>
    <row r="610" spans="3:18" ht="15.75">
      <c r="C610" s="97">
        <f>C609</f>
        <v>9.3000000000000007</v>
      </c>
      <c r="D610" s="95" t="str">
        <f t="shared" si="568"/>
        <v>HT-93</v>
      </c>
      <c r="E610" s="42" t="s">
        <v>57</v>
      </c>
      <c r="F610" s="64">
        <f>MAX(TREND(CHOOSE({1;2},F$36,F$44),CHOOSE({1;2},$R$35,$R$43),$C610)*(1+$G$19),0)</f>
        <v>803.75643330030573</v>
      </c>
      <c r="G610" s="65">
        <f>MAX(TREND(CHOOSE({1;2},G$36,G$44),CHOOSE({1;2},$R$35,$R$43),$C610)*(1+$G$19),0)</f>
        <v>811.11848949004263</v>
      </c>
      <c r="H610" s="65">
        <f>MAX(TREND(CHOOSE({1;2},H$36,H$44),CHOOSE({1;2},$R$35,$R$43),$C610)*(1+$G$19),0)</f>
        <v>814.18782920313095</v>
      </c>
      <c r="I610" s="65">
        <f>MAX(TREND(CHOOSE({1;2},I$36,I$44),CHOOSE({1;2},$R$35,$R$43),$C610)*(1+$G$19),0)</f>
        <v>671.66925732529228</v>
      </c>
      <c r="J610" s="65">
        <f>MAX(TREND(CHOOSE({1;2},J$36,J$44),CHOOSE({1;2},$R$35,$R$43),$C610)*(1+$G$19),0)</f>
        <v>811.80086704557527</v>
      </c>
      <c r="K610" s="65">
        <f>MAX(TREND(CHOOSE({1;2},K$36,K$44),CHOOSE({1;2},$R$35,$R$43),$C610)*(1+$G$19),0)</f>
        <v>814.18782920313072</v>
      </c>
      <c r="L610" s="65">
        <f>MAX(TREND(CHOOSE({1;2},L$36,L$44),CHOOSE({1;2},$R$35,$R$43),$C610)*(1+$G$19),0)</f>
        <v>814.18782920313106</v>
      </c>
      <c r="M610" s="65">
        <f>MAX(TREND(CHOOSE({1;2},M$36,M$44),CHOOSE({1;2},$R$35,$R$43),$C610)*(1+$G$19),0)</f>
        <v>814.18782920313095</v>
      </c>
      <c r="N610" s="65">
        <f>MAX(TREND(CHOOSE({1;2},N$36,N$44),CHOOSE({1;2},$R$35,$R$43),$C610)*(1+$G$19),0)</f>
        <v>814.18782920313095</v>
      </c>
      <c r="O610" s="66">
        <f t="shared" ref="O610:O614" si="601">N610</f>
        <v>814.18782920313095</v>
      </c>
      <c r="P610" s="66">
        <f t="shared" ref="P610:P614" si="602">O610</f>
        <v>814.18782920313095</v>
      </c>
      <c r="Q610" s="67">
        <f t="shared" ref="Q610:Q614" si="603">F610</f>
        <v>803.75643330030573</v>
      </c>
      <c r="R610" s="117">
        <f>FORECAST(C610,$I$6:$O$6,$I$5:$O$5)</f>
        <v>5.2240000000000002</v>
      </c>
    </row>
    <row r="611" spans="3:18" ht="15.75">
      <c r="C611" s="97">
        <f t="shared" ref="C611:C614" si="604">C610</f>
        <v>9.3000000000000007</v>
      </c>
      <c r="D611" s="95" t="str">
        <f t="shared" si="568"/>
        <v>RH-93</v>
      </c>
      <c r="E611" s="42" t="s">
        <v>59</v>
      </c>
      <c r="F611" s="64">
        <f>MAX(TREND(CHOOSE({1;2},F$37,F$45),CHOOSE({1;2},$R$35,$R$43),$C611)*(1+$G$19),0)</f>
        <v>3578.0064009707562</v>
      </c>
      <c r="G611" s="65">
        <f>MAX(TREND(CHOOSE({1;2},G$37,G$45),CHOOSE({1;2},$R$35,$R$43),$C611)*(1+$G$19),0)</f>
        <v>2250.3647540937495</v>
      </c>
      <c r="H611" s="65">
        <f>MAX(TREND(CHOOSE({1;2},H$37,H$45),CHOOSE({1;2},$R$35,$R$43),$C611)*(1+$G$19),0)</f>
        <v>2215.9523549903238</v>
      </c>
      <c r="I611" s="65">
        <f>MAX(TREND(CHOOSE({1;2},I$37,I$45),CHOOSE({1;2},$R$35,$R$43),$C611)*(1+$G$19),0)</f>
        <v>2169.6702078271428</v>
      </c>
      <c r="J611" s="65">
        <f>MAX(TREND(CHOOSE({1;2},J$37,J$45),CHOOSE({1;2},$R$35,$R$43),$C611)*(1+$G$19),0)</f>
        <v>2185.5339327331135</v>
      </c>
      <c r="K611" s="65">
        <f>MAX(TREND(CHOOSE({1;2},K$37,K$45),CHOOSE({1;2},$R$35,$R$43),$C611)*(1+$G$19),0)</f>
        <v>2179.1469278142526</v>
      </c>
      <c r="L611" s="65">
        <f>MAX(TREND(CHOOSE({1;2},L$37,L$45),CHOOSE({1;2},$R$35,$R$43),$C611)*(1+$G$19),0)</f>
        <v>2147.9041549660551</v>
      </c>
      <c r="M611" s="65">
        <f>MAX(TREND(CHOOSE({1;2},M$37,M$45),CHOOSE({1;2},$R$35,$R$43),$C611)*(1+$G$19),0)</f>
        <v>2147.9041549660551</v>
      </c>
      <c r="N611" s="65">
        <f>MAX(TREND(CHOOSE({1;2},N$37,N$45),CHOOSE({1;2},$R$35,$R$43),$C611)*(1+$G$19),0)</f>
        <v>2147.9041549660551</v>
      </c>
      <c r="O611" s="66">
        <f t="shared" si="601"/>
        <v>2147.9041549660551</v>
      </c>
      <c r="P611" s="66">
        <f t="shared" si="602"/>
        <v>2147.9041549660551</v>
      </c>
      <c r="Q611" s="67">
        <f t="shared" si="603"/>
        <v>3578.0064009707562</v>
      </c>
      <c r="R611" s="117">
        <f>FORECAST(C611,$I$8:$O$8,$I$5:$O$5)</f>
        <v>16.989333333333335</v>
      </c>
    </row>
    <row r="612" spans="3:18" ht="15.75">
      <c r="C612" s="97">
        <f t="shared" si="604"/>
        <v>9.3000000000000007</v>
      </c>
      <c r="D612" s="95" t="str">
        <f t="shared" si="568"/>
        <v>LA-93</v>
      </c>
      <c r="E612" s="42" t="s">
        <v>61</v>
      </c>
      <c r="F612" s="64">
        <f>MAX(TREND(CHOOSE({1;2},F$38,F$46),CHOOSE({1;2},$R$35,$R$43),$C612)*(1+$G$19),0)</f>
        <v>2385.3835515105006</v>
      </c>
      <c r="G612" s="65">
        <f>MAX(TREND(CHOOSE({1;2},G$38,G$46),CHOOSE({1;2},$R$35,$R$43),$C612)*(1+$G$19),0)</f>
        <v>2394.6526307941899</v>
      </c>
      <c r="H612" s="65">
        <f>MAX(TREND(CHOOSE({1;2},H$38,H$46),CHOOSE({1;2},$R$35,$R$43),$C612)*(1+$G$19),0)</f>
        <v>2388.7365821139811</v>
      </c>
      <c r="I612" s="65">
        <f>MAX(TREND(CHOOSE({1;2},I$38,I$46),CHOOSE({1;2},$R$35,$R$43),$C612)*(1+$G$19),0)</f>
        <v>2383.511918720777</v>
      </c>
      <c r="J612" s="65">
        <f>MAX(TREND(CHOOSE({1;2},J$38,J$46),CHOOSE({1;2},$R$35,$R$43),$C612)*(1+$G$19),0)</f>
        <v>2393.6893701202557</v>
      </c>
      <c r="K612" s="65">
        <f>MAX(TREND(CHOOSE({1;2},K$38,K$46),CHOOSE({1;2},$R$35,$R$43),$C612)*(1+$G$19),0)</f>
        <v>2400.0394797726626</v>
      </c>
      <c r="L612" s="65">
        <f>MAX(TREND(CHOOSE({1;2},L$38,L$46),CHOOSE({1;2},$R$35,$R$43),$C612)*(1+$G$19),0)</f>
        <v>2391.1350825577033</v>
      </c>
      <c r="M612" s="65">
        <f>MAX(TREND(CHOOSE({1;2},M$38,M$46),CHOOSE({1;2},$R$35,$R$43),$C612)*(1+$G$19),0)</f>
        <v>2385.6787331421888</v>
      </c>
      <c r="N612" s="65">
        <f>MAX(TREND(CHOOSE({1;2},N$38,N$46),CHOOSE({1;2},$R$35,$R$43),$C612)*(1+$G$19),0)</f>
        <v>2426.4270502589652</v>
      </c>
      <c r="O612" s="66">
        <f t="shared" si="601"/>
        <v>2426.4270502589652</v>
      </c>
      <c r="P612" s="66">
        <f t="shared" si="602"/>
        <v>2426.4270502589652</v>
      </c>
      <c r="Q612" s="67">
        <f t="shared" si="603"/>
        <v>2385.3835515105006</v>
      </c>
      <c r="R612" s="117">
        <f>FORECAST(C612,$I$10:$O$10,$I$5:$O$5)</f>
        <v>4.6007666666666669</v>
      </c>
    </row>
    <row r="613" spans="3:18" ht="15.75">
      <c r="C613" s="97">
        <f t="shared" si="604"/>
        <v>9.3000000000000007</v>
      </c>
      <c r="D613" s="95" t="str">
        <f t="shared" si="568"/>
        <v>EM-93</v>
      </c>
      <c r="E613" s="42" t="s">
        <v>63</v>
      </c>
      <c r="F613" s="64">
        <f>MAX(TREND(CHOOSE({1;2},F$39,F$47),CHOOSE({1;2},$R$35,$R$43),$C613)*(1+$G$19),0)</f>
        <v>2577.291777026107</v>
      </c>
      <c r="G613" s="65">
        <f>MAX(TREND(CHOOSE({1;2},G$39,G$47),CHOOSE({1;2},$R$35,$R$43),$C613)*(1+$G$19),0)</f>
        <v>2774.6080459772706</v>
      </c>
      <c r="H613" s="65">
        <f>MAX(TREND(CHOOSE({1;2},H$39,H$47),CHOOSE({1;2},$R$35,$R$43),$C613)*(1+$G$19),0)</f>
        <v>2774.5827587254448</v>
      </c>
      <c r="I613" s="65">
        <f>MAX(TREND(CHOOSE({1;2},I$39,I$47),CHOOSE({1;2},$R$35,$R$43),$C613)*(1+$G$19),0)</f>
        <v>2697.42327561718</v>
      </c>
      <c r="J613" s="65">
        <f>MAX(TREND(CHOOSE({1;2},J$39,J$47),CHOOSE({1;2},$R$35,$R$43),$C613)*(1+$G$19),0)</f>
        <v>2625.4323063462048</v>
      </c>
      <c r="K613" s="65">
        <f>MAX(TREND(CHOOSE({1;2},K$39,K$47),CHOOSE({1;2},$R$35,$R$43),$C613)*(1+$G$19),0)</f>
        <v>2617.1107307959214</v>
      </c>
      <c r="L613" s="65">
        <f>MAX(TREND(CHOOSE({1;2},L$39,L$47),CHOOSE({1;2},$R$35,$R$43),$C613)*(1+$G$19),0)</f>
        <v>2457.5182759311106</v>
      </c>
      <c r="M613" s="65">
        <f>MAX(TREND(CHOOSE({1;2},M$39,M$47),CHOOSE({1;2},$R$35,$R$43),$C613)*(1+$G$19),0)</f>
        <v>3001.9829580321011</v>
      </c>
      <c r="N613" s="65">
        <f>MAX(TREND(CHOOSE({1;2},N$39,N$47),CHOOSE({1;2},$R$35,$R$43),$C613)*(1+$G$19),0)</f>
        <v>3270.5840313725084</v>
      </c>
      <c r="O613" s="66">
        <f t="shared" si="601"/>
        <v>3270.5840313725084</v>
      </c>
      <c r="P613" s="66">
        <f t="shared" si="602"/>
        <v>3270.5840313725084</v>
      </c>
      <c r="Q613" s="67">
        <f t="shared" si="603"/>
        <v>2577.291777026107</v>
      </c>
      <c r="R613" s="117">
        <f>FORECAST(C613,$I$9:$O$9,$I$5:$O$5)</f>
        <v>4.8308049999999998</v>
      </c>
    </row>
    <row r="614" spans="3:18" ht="15.75">
      <c r="C614" s="98">
        <f t="shared" si="604"/>
        <v>9.3000000000000007</v>
      </c>
      <c r="D614" s="96" t="str">
        <f t="shared" si="568"/>
        <v>TF-93</v>
      </c>
      <c r="E614" s="47" t="s">
        <v>65</v>
      </c>
      <c r="F614" s="104">
        <f>MAX(TREND(CHOOSE({1;2},F$62,F$32),CHOOSE({1;2},$Q$62,$R$32),$C614)*(1+$G$19),0)</f>
        <v>1366.5150364959388</v>
      </c>
      <c r="G614" s="105">
        <f>F614</f>
        <v>1366.5150364959388</v>
      </c>
      <c r="H614" s="105">
        <f t="shared" ref="H614:K614" si="605">G614</f>
        <v>1366.5150364959388</v>
      </c>
      <c r="I614" s="105">
        <f t="shared" si="605"/>
        <v>1366.5150364959388</v>
      </c>
      <c r="J614" s="105">
        <f t="shared" si="605"/>
        <v>1366.5150364959388</v>
      </c>
      <c r="K614" s="105">
        <f t="shared" si="605"/>
        <v>1366.5150364959388</v>
      </c>
      <c r="L614" s="105">
        <f t="shared" ref="L614" si="606">L$32</f>
        <v>0</v>
      </c>
      <c r="M614" s="105">
        <f>K614</f>
        <v>1366.5150364959388</v>
      </c>
      <c r="N614" s="105">
        <f>M614</f>
        <v>1366.5150364959388</v>
      </c>
      <c r="O614" s="106">
        <f t="shared" si="601"/>
        <v>1366.5150364959388</v>
      </c>
      <c r="P614" s="106">
        <f t="shared" si="602"/>
        <v>1366.5150364959388</v>
      </c>
      <c r="Q614" s="107">
        <f t="shared" si="603"/>
        <v>1366.5150364959388</v>
      </c>
      <c r="R614" s="118">
        <f>FORECAST(C614,$I$11:$O$11,$I$5:$O$5)</f>
        <v>19.416666666666668</v>
      </c>
    </row>
    <row r="615" spans="3:18" ht="15.75">
      <c r="C615" s="93">
        <f>ROUND(C609+0.1,2)</f>
        <v>9.4</v>
      </c>
      <c r="D615" s="95" t="str">
        <f t="shared" si="568"/>
        <v>MT-94</v>
      </c>
      <c r="E615" s="42" t="s">
        <v>55</v>
      </c>
      <c r="F615" s="64">
        <f>MAX(TREND(CHOOSE({1;2},F$35,F$43),CHOOSE({1;2},$R$35,$R$43),$C615)*(1+$G$19),0)</f>
        <v>1090.1501532551158</v>
      </c>
      <c r="G615" s="65">
        <f>MAX(TREND(CHOOSE({1;2},G$35,G$43),CHOOSE({1;2},$R$35,$R$43),$C615)*(1+$G$19),0)</f>
        <v>1161.8719369145385</v>
      </c>
      <c r="H615" s="65">
        <f>MAX(TREND(CHOOSE({1;2},H$35,H$43),CHOOSE({1;2},$R$35,$R$43),$C615)*(1+$G$19),0)</f>
        <v>1151.0452928657035</v>
      </c>
      <c r="I615" s="65">
        <f>MAX(TREND(CHOOSE({1;2},I$35,I$43),CHOOSE({1;2},$R$35,$R$43),$C615)*(1+$G$19),0)</f>
        <v>1207.589524263856</v>
      </c>
      <c r="J615" s="65">
        <f>MAX(TREND(CHOOSE({1;2},J$35,J$43),CHOOSE({1;2},$R$35,$R$43),$C615)*(1+$G$19),0)</f>
        <v>1158.4007225147684</v>
      </c>
      <c r="K615" s="65">
        <f>MAX(TREND(CHOOSE({1;2},K$35,K$43),CHOOSE({1;2},$R$35,$R$43),$C615)*(1+$G$19),0)</f>
        <v>1088.2192726770825</v>
      </c>
      <c r="L615" s="65">
        <f>MAX(TREND(CHOOSE({1;2},L$35,L$43),CHOOSE({1;2},$R$35,$R$43),$C615)*(1+$G$19),0)</f>
        <v>1064.9408789363772</v>
      </c>
      <c r="M615" s="65">
        <f>MAX(TREND(CHOOSE({1;2},M$35,M$43),CHOOSE({1;2},$R$35,$R$43),$C615)*(1+$G$19),0)</f>
        <v>1277.9670896265652</v>
      </c>
      <c r="N615" s="65">
        <f>MAX(TREND(CHOOSE({1;2},N$35,N$43),CHOOSE({1;2},$R$35,$R$43),$C615)*(1+$G$19),0)</f>
        <v>1238.2104658486778</v>
      </c>
      <c r="O615" s="66">
        <f>N615</f>
        <v>1238.2104658486778</v>
      </c>
      <c r="P615" s="66">
        <f>O615</f>
        <v>1238.2104658486778</v>
      </c>
      <c r="Q615" s="67">
        <f>F615</f>
        <v>1090.1501532551158</v>
      </c>
      <c r="R615" s="115">
        <f>FORECAST(C615,$I$7:$O$7,$I$5:$O$5)</f>
        <v>6.54</v>
      </c>
    </row>
    <row r="616" spans="3:18" ht="15.75">
      <c r="C616" s="97">
        <f>C615</f>
        <v>9.4</v>
      </c>
      <c r="D616" s="95" t="str">
        <f t="shared" si="568"/>
        <v>HT-94</v>
      </c>
      <c r="E616" s="42" t="s">
        <v>57</v>
      </c>
      <c r="F616" s="64">
        <f>MAX(TREND(CHOOSE({1;2},F$36,F$44),CHOOSE({1;2},$R$35,$R$43),$C616)*(1+$G$19),0)</f>
        <v>809.96094266745206</v>
      </c>
      <c r="G616" s="65">
        <f>MAX(TREND(CHOOSE({1;2},G$36,G$44),CHOOSE({1;2},$R$35,$R$43),$C616)*(1+$G$19),0)</f>
        <v>817.44993086046043</v>
      </c>
      <c r="H616" s="65">
        <f>MAX(TREND(CHOOSE({1;2},H$36,H$44),CHOOSE({1;2},$R$35,$R$43),$C616)*(1+$G$19),0)</f>
        <v>820.57219022377444</v>
      </c>
      <c r="I616" s="65">
        <f>MAX(TREND(CHOOSE({1;2},I$36,I$44),CHOOSE({1;2},$R$35,$R$43),$C616)*(1+$G$19),0)</f>
        <v>675.59640158942113</v>
      </c>
      <c r="J616" s="65">
        <f>MAX(TREND(CHOOSE({1;2},J$36,J$44),CHOOSE({1;2},$R$35,$R$43),$C616)*(1+$G$19),0)</f>
        <v>818.14407354626087</v>
      </c>
      <c r="K616" s="65">
        <f>MAX(TREND(CHOOSE({1;2},K$36,K$44),CHOOSE({1;2},$R$35,$R$43),$C616)*(1+$G$19),0)</f>
        <v>820.57219022377433</v>
      </c>
      <c r="L616" s="65">
        <f>MAX(TREND(CHOOSE({1;2},L$36,L$44),CHOOSE({1;2},$R$35,$R$43),$C616)*(1+$G$19),0)</f>
        <v>820.57219022377456</v>
      </c>
      <c r="M616" s="65">
        <f>MAX(TREND(CHOOSE({1;2},M$36,M$44),CHOOSE({1;2},$R$35,$R$43),$C616)*(1+$G$19),0)</f>
        <v>820.57219022377433</v>
      </c>
      <c r="N616" s="65">
        <f>MAX(TREND(CHOOSE({1;2},N$36,N$44),CHOOSE({1;2},$R$35,$R$43),$C616)*(1+$G$19),0)</f>
        <v>820.57219022377433</v>
      </c>
      <c r="O616" s="66">
        <f t="shared" ref="O616:O620" si="607">N616</f>
        <v>820.57219022377433</v>
      </c>
      <c r="P616" s="66">
        <f t="shared" ref="P616:P620" si="608">O616</f>
        <v>820.57219022377433</v>
      </c>
      <c r="Q616" s="67">
        <f t="shared" ref="Q616:Q620" si="609">F616</f>
        <v>809.96094266745206</v>
      </c>
      <c r="R616" s="117">
        <f>FORECAST(C616,$I$6:$O$6,$I$5:$O$5)</f>
        <v>5.2320000000000002</v>
      </c>
    </row>
    <row r="617" spans="3:18" ht="15.75">
      <c r="C617" s="97">
        <f t="shared" ref="C617:C620" si="610">C616</f>
        <v>9.4</v>
      </c>
      <c r="D617" s="95" t="str">
        <f t="shared" si="568"/>
        <v>RH-94</v>
      </c>
      <c r="E617" s="42" t="s">
        <v>59</v>
      </c>
      <c r="F617" s="64">
        <f>MAX(TREND(CHOOSE({1;2},F$37,F$45),CHOOSE({1;2},$R$35,$R$43),$C617)*(1+$G$19),0)</f>
        <v>3639.6961665047356</v>
      </c>
      <c r="G617" s="65">
        <f>MAX(TREND(CHOOSE({1;2},G$37,G$45),CHOOSE({1;2},$R$35,$R$43),$C617)*(1+$G$19),0)</f>
        <v>2289.1641464057102</v>
      </c>
      <c r="H617" s="65">
        <f>MAX(TREND(CHOOSE({1;2},H$37,H$45),CHOOSE({1;2},$R$35,$R$43),$C617)*(1+$G$19),0)</f>
        <v>2254.1584300763639</v>
      </c>
      <c r="I617" s="65">
        <f>MAX(TREND(CHOOSE({1;2},I$37,I$45),CHOOSE({1;2},$R$35,$R$43),$C617)*(1+$G$19),0)</f>
        <v>2207.0783148586452</v>
      </c>
      <c r="J617" s="65">
        <f>MAX(TREND(CHOOSE({1;2},J$37,J$45),CHOOSE({1;2},$R$35,$R$43),$C617)*(1+$G$19),0)</f>
        <v>2223.2155522629942</v>
      </c>
      <c r="K617" s="65">
        <f>MAX(TREND(CHOOSE({1;2},K$37,K$45),CHOOSE({1;2},$R$35,$R$43),$C617)*(1+$G$19),0)</f>
        <v>2216.7184265696701</v>
      </c>
      <c r="L617" s="65">
        <f>MAX(TREND(CHOOSE({1;2},L$37,L$45),CHOOSE({1;2},$R$35,$R$43),$C617)*(1+$G$19),0)</f>
        <v>2184.9369852240907</v>
      </c>
      <c r="M617" s="65">
        <f>MAX(TREND(CHOOSE({1;2},M$37,M$45),CHOOSE({1;2},$R$35,$R$43),$C617)*(1+$G$19),0)</f>
        <v>2184.9369852240907</v>
      </c>
      <c r="N617" s="65">
        <f>MAX(TREND(CHOOSE({1;2},N$37,N$45),CHOOSE({1;2},$R$35,$R$43),$C617)*(1+$G$19),0)</f>
        <v>2184.9369852240907</v>
      </c>
      <c r="O617" s="66">
        <f t="shared" si="607"/>
        <v>2184.9369852240907</v>
      </c>
      <c r="P617" s="66">
        <f t="shared" si="608"/>
        <v>2184.9369852240907</v>
      </c>
      <c r="Q617" s="67">
        <f t="shared" si="609"/>
        <v>3639.6961665047356</v>
      </c>
      <c r="R617" s="117">
        <f>FORECAST(C617,$I$8:$O$8,$I$5:$O$5)</f>
        <v>17.008000000000003</v>
      </c>
    </row>
    <row r="618" spans="3:18" ht="15.75">
      <c r="C618" s="97">
        <f t="shared" si="610"/>
        <v>9.4</v>
      </c>
      <c r="D618" s="95" t="str">
        <f t="shared" si="568"/>
        <v>LA-94</v>
      </c>
      <c r="E618" s="42" t="s">
        <v>61</v>
      </c>
      <c r="F618" s="64">
        <f>MAX(TREND(CHOOSE({1;2},F$38,F$46),CHOOSE({1;2},$R$35,$R$43),$C618)*(1+$G$19),0)</f>
        <v>2400.7607446616271</v>
      </c>
      <c r="G618" s="65">
        <f>MAX(TREND(CHOOSE({1;2},G$38,G$46),CHOOSE({1;2},$R$35,$R$43),$C618)*(1+$G$19),0)</f>
        <v>2410.0552694723497</v>
      </c>
      <c r="H618" s="65">
        <f>MAX(TREND(CHOOSE({1;2},H$38,H$46),CHOOSE({1;2},$R$35,$R$43),$C618)*(1+$G$19),0)</f>
        <v>2404.1232054078373</v>
      </c>
      <c r="I618" s="65">
        <f>MAX(TREND(CHOOSE({1;2},I$38,I$46),CHOOSE({1;2},$R$35,$R$43),$C618)*(1+$G$19),0)</f>
        <v>2398.8837380952732</v>
      </c>
      <c r="J618" s="65">
        <f>MAX(TREND(CHOOSE({1;2},J$38,J$46),CHOOSE({1;2},$R$35,$R$43),$C618)*(1+$G$19),0)</f>
        <v>2409.0894557776251</v>
      </c>
      <c r="K618" s="65">
        <f>MAX(TREND(CHOOSE({1;2},K$38,K$46),CHOOSE({1;2},$R$35,$R$43),$C618)*(1+$G$19),0)</f>
        <v>2415.4559998226155</v>
      </c>
      <c r="L618" s="65">
        <f>MAX(TREND(CHOOSE({1;2},L$38,L$46),CHOOSE({1;2},$R$35,$R$43),$C618)*(1+$G$19),0)</f>
        <v>2406.5282952292064</v>
      </c>
      <c r="M618" s="65">
        <f>MAX(TREND(CHOOSE({1;2},M$38,M$46),CHOOSE({1;2},$R$35,$R$43),$C618)*(1+$G$19),0)</f>
        <v>2401.056766638801</v>
      </c>
      <c r="N618" s="65">
        <f>MAX(TREND(CHOOSE({1;2},N$38,N$46),CHOOSE({1;2},$R$35,$R$43),$C618)*(1+$G$19),0)</f>
        <v>2441.9015536049774</v>
      </c>
      <c r="O618" s="66">
        <f t="shared" si="607"/>
        <v>2441.9015536049774</v>
      </c>
      <c r="P618" s="66">
        <f t="shared" si="608"/>
        <v>2441.9015536049774</v>
      </c>
      <c r="Q618" s="67">
        <f t="shared" si="609"/>
        <v>2400.7607446616271</v>
      </c>
      <c r="R618" s="117">
        <f>FORECAST(C618,$I$10:$O$10,$I$5:$O$5)</f>
        <v>4.6138000000000003</v>
      </c>
    </row>
    <row r="619" spans="3:18" ht="15.75">
      <c r="C619" s="97">
        <f t="shared" si="610"/>
        <v>9.4</v>
      </c>
      <c r="D619" s="95" t="str">
        <f t="shared" si="568"/>
        <v>EM-94</v>
      </c>
      <c r="E619" s="42" t="s">
        <v>63</v>
      </c>
      <c r="F619" s="64">
        <f>MAX(TREND(CHOOSE({1;2},F$39,F$47),CHOOSE({1;2},$R$35,$R$43),$C619)*(1+$G$19),0)</f>
        <v>2596.229939092123</v>
      </c>
      <c r="G619" s="65">
        <f>MAX(TREND(CHOOSE({1;2},G$39,G$47),CHOOSE({1;2},$R$35,$R$43),$C619)*(1+$G$19),0)</f>
        <v>2797.6170675465155</v>
      </c>
      <c r="H619" s="65">
        <f>MAX(TREND(CHOOSE({1;2},H$39,H$47),CHOOSE({1;2},$R$35,$R$43),$C619)*(1+$G$19),0)</f>
        <v>2797.4824130575271</v>
      </c>
      <c r="I619" s="65">
        <f>MAX(TREND(CHOOSE({1;2},I$39,I$47),CHOOSE({1;2},$R$35,$R$43),$C619)*(1+$G$19),0)</f>
        <v>2718.6759878281814</v>
      </c>
      <c r="J619" s="65">
        <f>MAX(TREND(CHOOSE({1;2},J$39,J$47),CHOOSE({1;2},$R$35,$R$43),$C619)*(1+$G$19),0)</f>
        <v>2646.167773200114</v>
      </c>
      <c r="K619" s="65">
        <f>MAX(TREND(CHOOSE({1;2},K$39,K$47),CHOOSE({1;2},$R$35,$R$43),$C619)*(1+$G$19),0)</f>
        <v>2637.3038335750275</v>
      </c>
      <c r="L619" s="65">
        <f>MAX(TREND(CHOOSE({1;2},L$39,L$47),CHOOSE({1;2},$R$35,$R$43),$C619)*(1+$G$19),0)</f>
        <v>2475.5212738430391</v>
      </c>
      <c r="M619" s="65">
        <f>MAX(TREND(CHOOSE({1;2},M$39,M$47),CHOOSE({1;2},$R$35,$R$43),$C619)*(1+$G$19),0)</f>
        <v>3029.6696946510201</v>
      </c>
      <c r="N619" s="65">
        <f>MAX(TREND(CHOOSE({1;2},N$39,N$47),CHOOSE({1;2},$R$35,$R$43),$C619)*(1+$G$19),0)</f>
        <v>3301.1524668385455</v>
      </c>
      <c r="O619" s="66">
        <f t="shared" si="607"/>
        <v>3301.1524668385455</v>
      </c>
      <c r="P619" s="66">
        <f t="shared" si="608"/>
        <v>3301.1524668385455</v>
      </c>
      <c r="Q619" s="67">
        <f t="shared" si="609"/>
        <v>2596.229939092123</v>
      </c>
      <c r="R619" s="117">
        <f>FORECAST(C619,$I$9:$O$9,$I$5:$O$5)</f>
        <v>4.8444899999999995</v>
      </c>
    </row>
    <row r="620" spans="3:18" ht="15.75">
      <c r="C620" s="98">
        <f t="shared" si="610"/>
        <v>9.4</v>
      </c>
      <c r="D620" s="96" t="str">
        <f t="shared" si="568"/>
        <v>TF-94</v>
      </c>
      <c r="E620" s="47" t="s">
        <v>65</v>
      </c>
      <c r="F620" s="104">
        <f>MAX(TREND(CHOOSE({1;2},F$62,F$32),CHOOSE({1;2},$Q$62,$R$32),$C620)*(1+$G$19),0)</f>
        <v>1381.2087465657874</v>
      </c>
      <c r="G620" s="105">
        <f>F620</f>
        <v>1381.2087465657874</v>
      </c>
      <c r="H620" s="105">
        <f t="shared" ref="H620:K620" si="611">G620</f>
        <v>1381.2087465657874</v>
      </c>
      <c r="I620" s="105">
        <f t="shared" si="611"/>
        <v>1381.2087465657874</v>
      </c>
      <c r="J620" s="105">
        <f t="shared" si="611"/>
        <v>1381.2087465657874</v>
      </c>
      <c r="K620" s="105">
        <f t="shared" si="611"/>
        <v>1381.2087465657874</v>
      </c>
      <c r="L620" s="105">
        <f t="shared" ref="L620" si="612">L$32</f>
        <v>0</v>
      </c>
      <c r="M620" s="105">
        <f>K620</f>
        <v>1381.2087465657874</v>
      </c>
      <c r="N620" s="105">
        <f>M620</f>
        <v>1381.2087465657874</v>
      </c>
      <c r="O620" s="106">
        <f t="shared" si="607"/>
        <v>1381.2087465657874</v>
      </c>
      <c r="P620" s="106">
        <f t="shared" si="608"/>
        <v>1381.2087465657874</v>
      </c>
      <c r="Q620" s="107">
        <f t="shared" si="609"/>
        <v>1381.2087465657874</v>
      </c>
      <c r="R620" s="118">
        <f>FORECAST(C620,$I$11:$O$11,$I$5:$O$5)</f>
        <v>19.5</v>
      </c>
    </row>
    <row r="621" spans="3:18" ht="15.75">
      <c r="C621" s="93">
        <f>ROUND(C615+0.1,2)</f>
        <v>9.5</v>
      </c>
      <c r="D621" s="95" t="str">
        <f t="shared" si="568"/>
        <v>MT-95</v>
      </c>
      <c r="E621" s="42" t="s">
        <v>55</v>
      </c>
      <c r="F621" s="64">
        <f>MAX(TREND(CHOOSE({1;2},F$35,F$43),CHOOSE({1;2},$R$35,$R$43),$C621)*(1+$G$19),0)</f>
        <v>1099.4772308594786</v>
      </c>
      <c r="G621" s="65">
        <f>MAX(TREND(CHOOSE({1;2},G$35,G$43),CHOOSE({1;2},$R$35,$R$43),$C621)*(1+$G$19),0)</f>
        <v>1172.4465737741414</v>
      </c>
      <c r="H621" s="65">
        <f>MAX(TREND(CHOOSE({1;2},H$35,H$43),CHOOSE({1;2},$R$35,$R$43),$C621)*(1+$G$19),0)</f>
        <v>1161.3813773607151</v>
      </c>
      <c r="I621" s="65">
        <f>MAX(TREND(CHOOSE({1;2},I$35,I$43),CHOOSE({1;2},$R$35,$R$43),$C621)*(1+$G$19),0)</f>
        <v>1218.9117312576507</v>
      </c>
      <c r="J621" s="65">
        <f>MAX(TREND(CHOOSE({1;2},J$35,J$43),CHOOSE({1;2},$R$35,$R$43),$C621)*(1+$G$19),0)</f>
        <v>1169.026278250868</v>
      </c>
      <c r="K621" s="65">
        <f>MAX(TREND(CHOOSE({1;2},K$35,K$43),CHOOSE({1;2},$R$35,$R$43),$C621)*(1+$G$19),0)</f>
        <v>1097.8286246959401</v>
      </c>
      <c r="L621" s="65">
        <f>MAX(TREND(CHOOSE({1;2},L$35,L$43),CHOOSE({1;2},$R$35,$R$43),$C621)*(1+$G$19),0)</f>
        <v>1074.2081900154085</v>
      </c>
      <c r="M621" s="65">
        <f>MAX(TREND(CHOOSE({1;2},M$35,M$43),CHOOSE({1;2},$R$35,$R$43),$C621)*(1+$G$19),0)</f>
        <v>1290.2584761504024</v>
      </c>
      <c r="N621" s="65">
        <f>MAX(TREND(CHOOSE({1;2},N$35,N$43),CHOOSE({1;2},$R$35,$R$43),$C621)*(1+$G$19),0)</f>
        <v>1249.9587229530655</v>
      </c>
      <c r="O621" s="66">
        <f>N621</f>
        <v>1249.9587229530655</v>
      </c>
      <c r="P621" s="66">
        <f>O621</f>
        <v>1249.9587229530655</v>
      </c>
      <c r="Q621" s="67">
        <f>F621</f>
        <v>1099.4772308594786</v>
      </c>
      <c r="R621" s="115">
        <f>FORECAST(C621,$I$7:$O$7,$I$5:$O$5)</f>
        <v>6.5500000000000007</v>
      </c>
    </row>
    <row r="622" spans="3:18" ht="15.75">
      <c r="C622" s="97">
        <f>C621</f>
        <v>9.5</v>
      </c>
      <c r="D622" s="95" t="str">
        <f t="shared" si="568"/>
        <v>HT-95</v>
      </c>
      <c r="E622" s="42" t="s">
        <v>57</v>
      </c>
      <c r="F622" s="64">
        <f>MAX(TREND(CHOOSE({1;2},F$36,F$44),CHOOSE({1;2},$R$35,$R$43),$C622)*(1+$G$19),0)</f>
        <v>816.1654520345985</v>
      </c>
      <c r="G622" s="65">
        <f>MAX(TREND(CHOOSE({1;2},G$36,G$44),CHOOSE({1;2},$R$35,$R$43),$C622)*(1+$G$19),0)</f>
        <v>823.78137223087811</v>
      </c>
      <c r="H622" s="65">
        <f>MAX(TREND(CHOOSE({1;2},H$36,H$44),CHOOSE({1;2},$R$35,$R$43),$C622)*(1+$G$19),0)</f>
        <v>826.95655124441794</v>
      </c>
      <c r="I622" s="65">
        <f>MAX(TREND(CHOOSE({1;2},I$36,I$44),CHOOSE({1;2},$R$35,$R$43),$C622)*(1+$G$19),0)</f>
        <v>679.5235458535501</v>
      </c>
      <c r="J622" s="65">
        <f>MAX(TREND(CHOOSE({1;2},J$36,J$44),CHOOSE({1;2},$R$35,$R$43),$C622)*(1+$G$19),0)</f>
        <v>824.48728004694635</v>
      </c>
      <c r="K622" s="65">
        <f>MAX(TREND(CHOOSE({1;2},K$36,K$44),CHOOSE({1;2},$R$35,$R$43),$C622)*(1+$G$19),0)</f>
        <v>826.9565512444176</v>
      </c>
      <c r="L622" s="65">
        <f>MAX(TREND(CHOOSE({1;2},L$36,L$44),CHOOSE({1;2},$R$35,$R$43),$C622)*(1+$G$19),0)</f>
        <v>826.95655124441794</v>
      </c>
      <c r="M622" s="65">
        <f>MAX(TREND(CHOOSE({1;2},M$36,M$44),CHOOSE({1;2},$R$35,$R$43),$C622)*(1+$G$19),0)</f>
        <v>826.95655124441771</v>
      </c>
      <c r="N622" s="65">
        <f>MAX(TREND(CHOOSE({1;2},N$36,N$44),CHOOSE({1;2},$R$35,$R$43),$C622)*(1+$G$19),0)</f>
        <v>826.9565512444176</v>
      </c>
      <c r="O622" s="66">
        <f t="shared" ref="O622:O626" si="613">N622</f>
        <v>826.9565512444176</v>
      </c>
      <c r="P622" s="66">
        <f t="shared" ref="P622:P626" si="614">O622</f>
        <v>826.9565512444176</v>
      </c>
      <c r="Q622" s="67">
        <f t="shared" ref="Q622:Q626" si="615">F622</f>
        <v>816.1654520345985</v>
      </c>
      <c r="R622" s="117">
        <f>FORECAST(C622,$I$6:$O$6,$I$5:$O$5)</f>
        <v>5.24</v>
      </c>
    </row>
    <row r="623" spans="3:18" ht="15.75">
      <c r="C623" s="97">
        <f t="shared" ref="C623:C626" si="616">C622</f>
        <v>9.5</v>
      </c>
      <c r="D623" s="95" t="str">
        <f t="shared" si="568"/>
        <v>RH-95</v>
      </c>
      <c r="E623" s="42" t="s">
        <v>59</v>
      </c>
      <c r="F623" s="64">
        <f>MAX(TREND(CHOOSE({1;2},F$37,F$45),CHOOSE({1;2},$R$35,$R$43),$C623)*(1+$G$19),0)</f>
        <v>3701.3859320387137</v>
      </c>
      <c r="G623" s="65">
        <f>MAX(TREND(CHOOSE({1;2},G$37,G$45),CHOOSE({1;2},$R$35,$R$43),$C623)*(1+$G$19),0)</f>
        <v>2327.9635387176713</v>
      </c>
      <c r="H623" s="65">
        <f>MAX(TREND(CHOOSE({1;2},H$37,H$45),CHOOSE({1;2},$R$35,$R$43),$C623)*(1+$G$19),0)</f>
        <v>2292.3645051624039</v>
      </c>
      <c r="I623" s="65">
        <f>MAX(TREND(CHOOSE({1;2},I$37,I$45),CHOOSE({1;2},$R$35,$R$43),$C623)*(1+$G$19),0)</f>
        <v>2244.4864218901475</v>
      </c>
      <c r="J623" s="65">
        <f>MAX(TREND(CHOOSE({1;2},J$37,J$45),CHOOSE({1;2},$R$35,$R$43),$C623)*(1+$G$19),0)</f>
        <v>2260.8971717928753</v>
      </c>
      <c r="K623" s="65">
        <f>MAX(TREND(CHOOSE({1;2},K$37,K$45),CHOOSE({1;2},$R$35,$R$43),$C623)*(1+$G$19),0)</f>
        <v>2254.2899253250885</v>
      </c>
      <c r="L623" s="65">
        <f>MAX(TREND(CHOOSE({1;2},L$37,L$45),CHOOSE({1;2},$R$35,$R$43),$C623)*(1+$G$19),0)</f>
        <v>2221.9698154821258</v>
      </c>
      <c r="M623" s="65">
        <f>MAX(TREND(CHOOSE({1;2},M$37,M$45),CHOOSE({1;2},$R$35,$R$43),$C623)*(1+$G$19),0)</f>
        <v>2221.9698154821258</v>
      </c>
      <c r="N623" s="65">
        <f>MAX(TREND(CHOOSE({1;2},N$37,N$45),CHOOSE({1;2},$R$35,$R$43),$C623)*(1+$G$19),0)</f>
        <v>2221.9698154821258</v>
      </c>
      <c r="O623" s="66">
        <f t="shared" si="613"/>
        <v>2221.9698154821258</v>
      </c>
      <c r="P623" s="66">
        <f t="shared" si="614"/>
        <v>2221.9698154821258</v>
      </c>
      <c r="Q623" s="67">
        <f t="shared" si="615"/>
        <v>3701.3859320387137</v>
      </c>
      <c r="R623" s="117">
        <f>FORECAST(C623,$I$8:$O$8,$I$5:$O$5)</f>
        <v>17.026666666666671</v>
      </c>
    </row>
    <row r="624" spans="3:18" ht="15.75">
      <c r="C624" s="97">
        <f t="shared" si="616"/>
        <v>9.5</v>
      </c>
      <c r="D624" s="95" t="str">
        <f t="shared" si="568"/>
        <v>LA-95</v>
      </c>
      <c r="E624" s="42" t="s">
        <v>61</v>
      </c>
      <c r="F624" s="64">
        <f>MAX(TREND(CHOOSE({1;2},F$38,F$46),CHOOSE({1;2},$R$35,$R$43),$C624)*(1+$G$19),0)</f>
        <v>2416.137937812754</v>
      </c>
      <c r="G624" s="65">
        <f>MAX(TREND(CHOOSE({1;2},G$38,G$46),CHOOSE({1;2},$R$35,$R$43),$C624)*(1+$G$19),0)</f>
        <v>2425.4579081505094</v>
      </c>
      <c r="H624" s="65">
        <f>MAX(TREND(CHOOSE({1;2},H$38,H$46),CHOOSE({1;2},$R$35,$R$43),$C624)*(1+$G$19),0)</f>
        <v>2419.5098287016936</v>
      </c>
      <c r="I624" s="65">
        <f>MAX(TREND(CHOOSE({1;2},I$38,I$46),CHOOSE({1;2},$R$35,$R$43),$C624)*(1+$G$19),0)</f>
        <v>2414.255557469769</v>
      </c>
      <c r="J624" s="65">
        <f>MAX(TREND(CHOOSE({1;2},J$38,J$46),CHOOSE({1;2},$R$35,$R$43),$C624)*(1+$G$19),0)</f>
        <v>2424.4895414349944</v>
      </c>
      <c r="K624" s="65">
        <f>MAX(TREND(CHOOSE({1;2},K$38,K$46),CHOOSE({1;2},$R$35,$R$43),$C624)*(1+$G$19),0)</f>
        <v>2430.8725198725683</v>
      </c>
      <c r="L624" s="65">
        <f>MAX(TREND(CHOOSE({1;2},L$38,L$46),CHOOSE({1;2},$R$35,$R$43),$C624)*(1+$G$19),0)</f>
        <v>2421.9215079007095</v>
      </c>
      <c r="M624" s="65">
        <f>MAX(TREND(CHOOSE({1;2},M$38,M$46),CHOOSE({1;2},$R$35,$R$43),$C624)*(1+$G$19),0)</f>
        <v>2416.4348001354128</v>
      </c>
      <c r="N624" s="65">
        <f>MAX(TREND(CHOOSE({1;2},N$38,N$46),CHOOSE({1;2},$R$35,$R$43),$C624)*(1+$G$19),0)</f>
        <v>2457.3760569509896</v>
      </c>
      <c r="O624" s="66">
        <f t="shared" si="613"/>
        <v>2457.3760569509896</v>
      </c>
      <c r="P624" s="66">
        <f t="shared" si="614"/>
        <v>2457.3760569509896</v>
      </c>
      <c r="Q624" s="67">
        <f t="shared" si="615"/>
        <v>2416.137937812754</v>
      </c>
      <c r="R624" s="117">
        <f>FORECAST(C624,$I$10:$O$10,$I$5:$O$5)</f>
        <v>4.6268333333333338</v>
      </c>
    </row>
    <row r="625" spans="3:18" ht="15.75">
      <c r="C625" s="97">
        <f t="shared" si="616"/>
        <v>9.5</v>
      </c>
      <c r="D625" s="95" t="str">
        <f t="shared" si="568"/>
        <v>EM-95</v>
      </c>
      <c r="E625" s="42" t="s">
        <v>63</v>
      </c>
      <c r="F625" s="64">
        <f>MAX(TREND(CHOOSE({1;2},F$39,F$47),CHOOSE({1;2},$R$35,$R$43),$C625)*(1+$G$19),0)</f>
        <v>2615.1681011581391</v>
      </c>
      <c r="G625" s="65">
        <f>MAX(TREND(CHOOSE({1;2},G$39,G$47),CHOOSE({1;2},$R$35,$R$43),$C625)*(1+$G$19),0)</f>
        <v>2820.6260891157604</v>
      </c>
      <c r="H625" s="65">
        <f>MAX(TREND(CHOOSE({1;2},H$39,H$47),CHOOSE({1;2},$R$35,$R$43),$C625)*(1+$G$19),0)</f>
        <v>2820.3820673896089</v>
      </c>
      <c r="I625" s="65">
        <f>MAX(TREND(CHOOSE({1;2},I$39,I$47),CHOOSE({1;2},$R$35,$R$43),$C625)*(1+$G$19),0)</f>
        <v>2739.9287000391823</v>
      </c>
      <c r="J625" s="65">
        <f>MAX(TREND(CHOOSE({1;2},J$39,J$47),CHOOSE({1;2},$R$35,$R$43),$C625)*(1+$G$19),0)</f>
        <v>2666.9032400540236</v>
      </c>
      <c r="K625" s="65">
        <f>MAX(TREND(CHOOSE({1;2},K$39,K$47),CHOOSE({1;2},$R$35,$R$43),$C625)*(1+$G$19),0)</f>
        <v>2657.4969363541336</v>
      </c>
      <c r="L625" s="65">
        <f>MAX(TREND(CHOOSE({1;2},L$39,L$47),CHOOSE({1;2},$R$35,$R$43),$C625)*(1+$G$19),0)</f>
        <v>2493.5242717549677</v>
      </c>
      <c r="M625" s="65">
        <f>MAX(TREND(CHOOSE({1;2},M$39,M$47),CHOOSE({1;2},$R$35,$R$43),$C625)*(1+$G$19),0)</f>
        <v>3057.3564312699386</v>
      </c>
      <c r="N625" s="65">
        <f>MAX(TREND(CHOOSE({1;2},N$39,N$47),CHOOSE({1;2},$R$35,$R$43),$C625)*(1+$G$19),0)</f>
        <v>3331.7209023045816</v>
      </c>
      <c r="O625" s="66">
        <f t="shared" si="613"/>
        <v>3331.7209023045816</v>
      </c>
      <c r="P625" s="66">
        <f t="shared" si="614"/>
        <v>3331.7209023045816</v>
      </c>
      <c r="Q625" s="67">
        <f t="shared" si="615"/>
        <v>2615.1681011581391</v>
      </c>
      <c r="R625" s="117">
        <f>FORECAST(C625,$I$9:$O$9,$I$5:$O$5)</f>
        <v>4.8581749999999992</v>
      </c>
    </row>
    <row r="626" spans="3:18" ht="15.75">
      <c r="C626" s="98">
        <f t="shared" si="616"/>
        <v>9.5</v>
      </c>
      <c r="D626" s="96" t="str">
        <f t="shared" si="568"/>
        <v>TF-95</v>
      </c>
      <c r="E626" s="47" t="s">
        <v>65</v>
      </c>
      <c r="F626" s="104">
        <f>MAX(TREND(CHOOSE({1;2},F$62,F$32),CHOOSE({1;2},$Q$62,$R$32),$C626)*(1+$G$19),0)</f>
        <v>1395.9024566356361</v>
      </c>
      <c r="G626" s="105">
        <f>F626</f>
        <v>1395.9024566356361</v>
      </c>
      <c r="H626" s="105">
        <f t="shared" ref="H626:K626" si="617">G626</f>
        <v>1395.9024566356361</v>
      </c>
      <c r="I626" s="105">
        <f t="shared" si="617"/>
        <v>1395.9024566356361</v>
      </c>
      <c r="J626" s="105">
        <f t="shared" si="617"/>
        <v>1395.9024566356361</v>
      </c>
      <c r="K626" s="105">
        <f t="shared" si="617"/>
        <v>1395.9024566356361</v>
      </c>
      <c r="L626" s="105">
        <f t="shared" ref="L626" si="618">L$32</f>
        <v>0</v>
      </c>
      <c r="M626" s="105">
        <f>K626</f>
        <v>1395.9024566356361</v>
      </c>
      <c r="N626" s="105">
        <f>M626</f>
        <v>1395.9024566356361</v>
      </c>
      <c r="O626" s="106">
        <f t="shared" si="613"/>
        <v>1395.9024566356361</v>
      </c>
      <c r="P626" s="106">
        <f t="shared" si="614"/>
        <v>1395.9024566356361</v>
      </c>
      <c r="Q626" s="107">
        <f t="shared" si="615"/>
        <v>1395.9024566356361</v>
      </c>
      <c r="R626" s="118">
        <f>FORECAST(C626,$I$11:$O$11,$I$5:$O$5)</f>
        <v>19.583333333333332</v>
      </c>
    </row>
    <row r="627" spans="3:18" ht="15.75">
      <c r="C627" s="93">
        <f>ROUND(C621+0.1,2)</f>
        <v>9.6</v>
      </c>
      <c r="D627" s="95" t="str">
        <f t="shared" si="568"/>
        <v>MT-96</v>
      </c>
      <c r="E627" s="42" t="s">
        <v>55</v>
      </c>
      <c r="F627" s="64">
        <f>MAX(TREND(CHOOSE({1;2},F$35,F$43),CHOOSE({1;2},$R$35,$R$43),$C627)*(1+$G$19),0)</f>
        <v>1108.8043084638414</v>
      </c>
      <c r="G627" s="65">
        <f>MAX(TREND(CHOOSE({1;2},G$35,G$43),CHOOSE({1;2},$R$35,$R$43),$C627)*(1+$G$19),0)</f>
        <v>1183.0212106337437</v>
      </c>
      <c r="H627" s="65">
        <f>MAX(TREND(CHOOSE({1;2},H$35,H$43),CHOOSE({1;2},$R$35,$R$43),$C627)*(1+$G$19),0)</f>
        <v>1171.7174618557267</v>
      </c>
      <c r="I627" s="65">
        <f>MAX(TREND(CHOOSE({1;2},I$35,I$43),CHOOSE({1;2},$R$35,$R$43),$C627)*(1+$G$19),0)</f>
        <v>1230.2339382514454</v>
      </c>
      <c r="J627" s="65">
        <f>MAX(TREND(CHOOSE({1;2},J$35,J$43),CHOOSE({1;2},$R$35,$R$43),$C627)*(1+$G$19),0)</f>
        <v>1179.6518339869676</v>
      </c>
      <c r="K627" s="65">
        <f>MAX(TREND(CHOOSE({1;2},K$35,K$43),CHOOSE({1;2},$R$35,$R$43),$C627)*(1+$G$19),0)</f>
        <v>1107.4379767147982</v>
      </c>
      <c r="L627" s="65">
        <f>MAX(TREND(CHOOSE({1;2},L$35,L$43),CHOOSE({1;2},$R$35,$R$43),$C627)*(1+$G$19),0)</f>
        <v>1083.47550109444</v>
      </c>
      <c r="M627" s="65">
        <f>MAX(TREND(CHOOSE({1;2},M$35,M$43),CHOOSE({1;2},$R$35,$R$43),$C627)*(1+$G$19),0)</f>
        <v>1302.5498626742399</v>
      </c>
      <c r="N627" s="65">
        <f>MAX(TREND(CHOOSE({1;2},N$35,N$43),CHOOSE({1;2},$R$35,$R$43),$C627)*(1+$G$19),0)</f>
        <v>1261.7069800574536</v>
      </c>
      <c r="O627" s="66">
        <f>N627</f>
        <v>1261.7069800574536</v>
      </c>
      <c r="P627" s="66">
        <f>O627</f>
        <v>1261.7069800574536</v>
      </c>
      <c r="Q627" s="67">
        <f>F627</f>
        <v>1108.8043084638414</v>
      </c>
      <c r="R627" s="115">
        <f>FORECAST(C627,$I$7:$O$7,$I$5:$O$5)</f>
        <v>6.5600000000000005</v>
      </c>
    </row>
    <row r="628" spans="3:18" ht="15.75">
      <c r="C628" s="97">
        <f>C627</f>
        <v>9.6</v>
      </c>
      <c r="D628" s="95" t="str">
        <f t="shared" si="568"/>
        <v>HT-96</v>
      </c>
      <c r="E628" s="42" t="s">
        <v>57</v>
      </c>
      <c r="F628" s="64">
        <f>MAX(TREND(CHOOSE({1;2},F$36,F$44),CHOOSE({1;2},$R$35,$R$43),$C628)*(1+$G$19),0)</f>
        <v>822.36996140174494</v>
      </c>
      <c r="G628" s="65">
        <f>MAX(TREND(CHOOSE({1;2},G$36,G$44),CHOOSE({1;2},$R$35,$R$43),$C628)*(1+$G$19),0)</f>
        <v>830.1128136012959</v>
      </c>
      <c r="H628" s="65">
        <f>MAX(TREND(CHOOSE({1;2},H$36,H$44),CHOOSE({1;2},$R$35,$R$43),$C628)*(1+$G$19),0)</f>
        <v>833.34091226506121</v>
      </c>
      <c r="I628" s="65">
        <f>MAX(TREND(CHOOSE({1;2},I$36,I$44),CHOOSE({1;2},$R$35,$R$43),$C628)*(1+$G$19),0)</f>
        <v>683.45069011767919</v>
      </c>
      <c r="J628" s="65">
        <f>MAX(TREND(CHOOSE({1;2},J$36,J$44),CHOOSE({1;2},$R$35,$R$43),$C628)*(1+$G$19),0)</f>
        <v>830.83048654763195</v>
      </c>
      <c r="K628" s="65">
        <f>MAX(TREND(CHOOSE({1;2},K$36,K$44),CHOOSE({1;2},$R$35,$R$43),$C628)*(1+$G$19),0)</f>
        <v>833.34091226506098</v>
      </c>
      <c r="L628" s="65">
        <f>MAX(TREND(CHOOSE({1;2},L$36,L$44),CHOOSE({1;2},$R$35,$R$43),$C628)*(1+$G$19),0)</f>
        <v>833.34091226506132</v>
      </c>
      <c r="M628" s="65">
        <f>MAX(TREND(CHOOSE({1;2},M$36,M$44),CHOOSE({1;2},$R$35,$R$43),$C628)*(1+$G$19),0)</f>
        <v>833.34091226506121</v>
      </c>
      <c r="N628" s="65">
        <f>MAX(TREND(CHOOSE({1;2},N$36,N$44),CHOOSE({1;2},$R$35,$R$43),$C628)*(1+$G$19),0)</f>
        <v>833.34091226506109</v>
      </c>
      <c r="O628" s="66">
        <f t="shared" ref="O628:O632" si="619">N628</f>
        <v>833.34091226506109</v>
      </c>
      <c r="P628" s="66">
        <f t="shared" ref="P628:P632" si="620">O628</f>
        <v>833.34091226506109</v>
      </c>
      <c r="Q628" s="67">
        <f t="shared" ref="Q628:Q632" si="621">F628</f>
        <v>822.36996140174494</v>
      </c>
      <c r="R628" s="117">
        <f>FORECAST(C628,$I$6:$O$6,$I$5:$O$5)</f>
        <v>5.2480000000000002</v>
      </c>
    </row>
    <row r="629" spans="3:18" ht="15.75">
      <c r="C629" s="97">
        <f t="shared" ref="C629:C632" si="622">C628</f>
        <v>9.6</v>
      </c>
      <c r="D629" s="95" t="str">
        <f t="shared" si="568"/>
        <v>RH-96</v>
      </c>
      <c r="E629" s="42" t="s">
        <v>59</v>
      </c>
      <c r="F629" s="64">
        <f>MAX(TREND(CHOOSE({1;2},F$37,F$45),CHOOSE({1;2},$R$35,$R$43),$C629)*(1+$G$19),0)</f>
        <v>3763.0756975726918</v>
      </c>
      <c r="G629" s="65">
        <f>MAX(TREND(CHOOSE({1;2},G$37,G$45),CHOOSE({1;2},$R$35,$R$43),$C629)*(1+$G$19),0)</f>
        <v>2366.762931029632</v>
      </c>
      <c r="H629" s="65">
        <f>MAX(TREND(CHOOSE({1;2},H$37,H$45),CHOOSE({1;2},$R$35,$R$43),$C629)*(1+$G$19),0)</f>
        <v>2330.5705802484431</v>
      </c>
      <c r="I629" s="65">
        <f>MAX(TREND(CHOOSE({1;2},I$37,I$45),CHOOSE({1;2},$R$35,$R$43),$C629)*(1+$G$19),0)</f>
        <v>2281.8945289216499</v>
      </c>
      <c r="J629" s="65">
        <f>MAX(TREND(CHOOSE({1;2},J$37,J$45),CHOOSE({1;2},$R$35,$R$43),$C629)*(1+$G$19),0)</f>
        <v>2298.5787913227564</v>
      </c>
      <c r="K629" s="65">
        <f>MAX(TREND(CHOOSE({1;2},K$37,K$45),CHOOSE({1;2},$R$35,$R$43),$C629)*(1+$G$19),0)</f>
        <v>2291.8614240805068</v>
      </c>
      <c r="L629" s="65">
        <f>MAX(TREND(CHOOSE({1;2},L$37,L$45),CHOOSE({1;2},$R$35,$R$43),$C629)*(1+$G$19),0)</f>
        <v>2259.0026457401614</v>
      </c>
      <c r="M629" s="65">
        <f>MAX(TREND(CHOOSE({1;2},M$37,M$45),CHOOSE({1;2},$R$35,$R$43),$C629)*(1+$G$19),0)</f>
        <v>2259.0026457401614</v>
      </c>
      <c r="N629" s="65">
        <f>MAX(TREND(CHOOSE({1;2},N$37,N$45),CHOOSE({1;2},$R$35,$R$43),$C629)*(1+$G$19),0)</f>
        <v>2259.0026457401614</v>
      </c>
      <c r="O629" s="66">
        <f t="shared" si="619"/>
        <v>2259.0026457401614</v>
      </c>
      <c r="P629" s="66">
        <f t="shared" si="620"/>
        <v>2259.0026457401614</v>
      </c>
      <c r="Q629" s="67">
        <f t="shared" si="621"/>
        <v>3763.0756975726918</v>
      </c>
      <c r="R629" s="117">
        <f>FORECAST(C629,$I$8:$O$8,$I$5:$O$5)</f>
        <v>17.045333333333335</v>
      </c>
    </row>
    <row r="630" spans="3:18" ht="15.75">
      <c r="C630" s="97">
        <f t="shared" si="622"/>
        <v>9.6</v>
      </c>
      <c r="D630" s="95" t="str">
        <f t="shared" si="568"/>
        <v>LA-96</v>
      </c>
      <c r="E630" s="42" t="s">
        <v>61</v>
      </c>
      <c r="F630" s="64">
        <f>MAX(TREND(CHOOSE({1;2},F$38,F$46),CHOOSE({1;2},$R$35,$R$43),$C630)*(1+$G$19),0)</f>
        <v>2431.5151309638804</v>
      </c>
      <c r="G630" s="65">
        <f>MAX(TREND(CHOOSE({1;2},G$38,G$46),CHOOSE({1;2},$R$35,$R$43),$C630)*(1+$G$19),0)</f>
        <v>2440.8605468286696</v>
      </c>
      <c r="H630" s="65">
        <f>MAX(TREND(CHOOSE({1;2},H$38,H$46),CHOOSE({1;2},$R$35,$R$43),$C630)*(1+$G$19),0)</f>
        <v>2434.8964519955498</v>
      </c>
      <c r="I630" s="65">
        <f>MAX(TREND(CHOOSE({1;2},I$38,I$46),CHOOSE({1;2},$R$35,$R$43),$C630)*(1+$G$19),0)</f>
        <v>2429.6273768442652</v>
      </c>
      <c r="J630" s="65">
        <f>MAX(TREND(CHOOSE({1;2},J$38,J$46),CHOOSE({1;2},$R$35,$R$43),$C630)*(1+$G$19),0)</f>
        <v>2439.8896270923642</v>
      </c>
      <c r="K630" s="65">
        <f>MAX(TREND(CHOOSE({1;2},K$38,K$46),CHOOSE({1;2},$R$35,$R$43),$C630)*(1+$G$19),0)</f>
        <v>2446.2890399225212</v>
      </c>
      <c r="L630" s="65">
        <f>MAX(TREND(CHOOSE({1;2},L$38,L$46),CHOOSE({1;2},$R$35,$R$43),$C630)*(1+$G$19),0)</f>
        <v>2437.3147205722121</v>
      </c>
      <c r="M630" s="65">
        <f>MAX(TREND(CHOOSE({1;2},M$38,M$46),CHOOSE({1;2},$R$35,$R$43),$C630)*(1+$G$19),0)</f>
        <v>2431.8128336320251</v>
      </c>
      <c r="N630" s="65">
        <f>MAX(TREND(CHOOSE({1;2},N$38,N$46),CHOOSE({1;2},$R$35,$R$43),$C630)*(1+$G$19),0)</f>
        <v>2472.8505602970013</v>
      </c>
      <c r="O630" s="66">
        <f t="shared" si="619"/>
        <v>2472.8505602970013</v>
      </c>
      <c r="P630" s="66">
        <f t="shared" si="620"/>
        <v>2472.8505602970013</v>
      </c>
      <c r="Q630" s="67">
        <f t="shared" si="621"/>
        <v>2431.5151309638804</v>
      </c>
      <c r="R630" s="117">
        <f>FORECAST(C630,$I$10:$O$10,$I$5:$O$5)</f>
        <v>4.6398666666666664</v>
      </c>
    </row>
    <row r="631" spans="3:18" ht="15.75">
      <c r="C631" s="97">
        <f t="shared" si="622"/>
        <v>9.6</v>
      </c>
      <c r="D631" s="95" t="str">
        <f t="shared" si="568"/>
        <v>EM-96</v>
      </c>
      <c r="E631" s="42" t="s">
        <v>63</v>
      </c>
      <c r="F631" s="64">
        <f>MAX(TREND(CHOOSE({1;2},F$39,F$47),CHOOSE({1;2},$R$35,$R$43),$C631)*(1+$G$19),0)</f>
        <v>2634.1062632241551</v>
      </c>
      <c r="G631" s="65">
        <f>MAX(TREND(CHOOSE({1;2},G$39,G$47),CHOOSE({1;2},$R$35,$R$43),$C631)*(1+$G$19),0)</f>
        <v>2843.6351106850057</v>
      </c>
      <c r="H631" s="65">
        <f>MAX(TREND(CHOOSE({1;2},H$39,H$47),CHOOSE({1;2},$R$35,$R$43),$C631)*(1+$G$19),0)</f>
        <v>2843.2817217216912</v>
      </c>
      <c r="I631" s="65">
        <f>MAX(TREND(CHOOSE({1;2},I$39,I$47),CHOOSE({1;2},$R$35,$R$43),$C631)*(1+$G$19),0)</f>
        <v>2761.1814122501837</v>
      </c>
      <c r="J631" s="65">
        <f>MAX(TREND(CHOOSE({1;2},J$39,J$47),CHOOSE({1;2},$R$35,$R$43),$C631)*(1+$G$19),0)</f>
        <v>2687.6387069079333</v>
      </c>
      <c r="K631" s="65">
        <f>MAX(TREND(CHOOSE({1;2},K$39,K$47),CHOOSE({1;2},$R$35,$R$43),$C631)*(1+$G$19),0)</f>
        <v>2677.6900391332401</v>
      </c>
      <c r="L631" s="65">
        <f>MAX(TREND(CHOOSE({1;2},L$39,L$47),CHOOSE({1;2},$R$35,$R$43),$C631)*(1+$G$19),0)</f>
        <v>2511.5272696668962</v>
      </c>
      <c r="M631" s="65">
        <f>MAX(TREND(CHOOSE({1;2},M$39,M$47),CHOOSE({1;2},$R$35,$R$43),$C631)*(1+$G$19),0)</f>
        <v>3085.0431678888576</v>
      </c>
      <c r="N631" s="65">
        <f>MAX(TREND(CHOOSE({1;2},N$39,N$47),CHOOSE({1;2},$R$35,$R$43),$C631)*(1+$G$19),0)</f>
        <v>3362.2893377706187</v>
      </c>
      <c r="O631" s="66">
        <f t="shared" si="619"/>
        <v>3362.2893377706187</v>
      </c>
      <c r="P631" s="66">
        <f t="shared" si="620"/>
        <v>3362.2893377706187</v>
      </c>
      <c r="Q631" s="67">
        <f t="shared" si="621"/>
        <v>2634.1062632241551</v>
      </c>
      <c r="R631" s="117">
        <f>FORECAST(C631,$I$9:$O$9,$I$5:$O$5)</f>
        <v>4.8718599999999999</v>
      </c>
    </row>
    <row r="632" spans="3:18" ht="15.75">
      <c r="C632" s="98">
        <f t="shared" si="622"/>
        <v>9.6</v>
      </c>
      <c r="D632" s="96" t="str">
        <f t="shared" si="568"/>
        <v>TF-96</v>
      </c>
      <c r="E632" s="47" t="s">
        <v>65</v>
      </c>
      <c r="F632" s="104">
        <f>MAX(TREND(CHOOSE({1;2},F$62,F$32),CHOOSE({1;2},$Q$62,$R$32),$C632)*(1+$G$19),0)</f>
        <v>1410.5961667054851</v>
      </c>
      <c r="G632" s="105">
        <f>F632</f>
        <v>1410.5961667054851</v>
      </c>
      <c r="H632" s="105">
        <f t="shared" ref="H632:K632" si="623">G632</f>
        <v>1410.5961667054851</v>
      </c>
      <c r="I632" s="105">
        <f t="shared" si="623"/>
        <v>1410.5961667054851</v>
      </c>
      <c r="J632" s="105">
        <f t="shared" si="623"/>
        <v>1410.5961667054851</v>
      </c>
      <c r="K632" s="105">
        <f t="shared" si="623"/>
        <v>1410.5961667054851</v>
      </c>
      <c r="L632" s="105">
        <f t="shared" ref="L632" si="624">L$32</f>
        <v>0</v>
      </c>
      <c r="M632" s="105">
        <f>K632</f>
        <v>1410.5961667054851</v>
      </c>
      <c r="N632" s="105">
        <f>M632</f>
        <v>1410.5961667054851</v>
      </c>
      <c r="O632" s="106">
        <f t="shared" si="619"/>
        <v>1410.5961667054851</v>
      </c>
      <c r="P632" s="106">
        <f t="shared" si="620"/>
        <v>1410.5961667054851</v>
      </c>
      <c r="Q632" s="107">
        <f t="shared" si="621"/>
        <v>1410.5961667054851</v>
      </c>
      <c r="R632" s="118">
        <f>FORECAST(C632,$I$11:$O$11,$I$5:$O$5)</f>
        <v>19.666666666666664</v>
      </c>
    </row>
    <row r="633" spans="3:18" ht="15.75">
      <c r="C633" s="93">
        <f>ROUND(C627+0.1,2)</f>
        <v>9.6999999999999993</v>
      </c>
      <c r="D633" s="95" t="str">
        <f t="shared" si="568"/>
        <v>MT-97</v>
      </c>
      <c r="E633" s="42" t="s">
        <v>55</v>
      </c>
      <c r="F633" s="64">
        <f>MAX(TREND(CHOOSE({1;2},F$35,F$43),CHOOSE({1;2},$R$35,$R$43),$C633)*(1+$G$19),0)</f>
        <v>1118.1313860682042</v>
      </c>
      <c r="G633" s="65">
        <f>MAX(TREND(CHOOSE({1;2},G$35,G$43),CHOOSE({1;2},$R$35,$R$43),$C633)*(1+$G$19),0)</f>
        <v>1193.5958474933466</v>
      </c>
      <c r="H633" s="65">
        <f>MAX(TREND(CHOOSE({1;2},H$35,H$43),CHOOSE({1;2},$R$35,$R$43),$C633)*(1+$G$19),0)</f>
        <v>1182.0535463507381</v>
      </c>
      <c r="I633" s="65">
        <f>MAX(TREND(CHOOSE({1;2},I$35,I$43),CHOOSE({1;2},$R$35,$R$43),$C633)*(1+$G$19),0)</f>
        <v>1241.5561452452398</v>
      </c>
      <c r="J633" s="65">
        <f>MAX(TREND(CHOOSE({1;2},J$35,J$43),CHOOSE({1;2},$R$35,$R$43),$C633)*(1+$G$19),0)</f>
        <v>1190.277389723067</v>
      </c>
      <c r="K633" s="65">
        <f>MAX(TREND(CHOOSE({1;2},K$35,K$43),CHOOSE({1;2},$R$35,$R$43),$C633)*(1+$G$19),0)</f>
        <v>1117.0473287336563</v>
      </c>
      <c r="L633" s="65">
        <f>MAX(TREND(CHOOSE({1;2},L$35,L$43),CHOOSE({1;2},$R$35,$R$43),$C633)*(1+$G$19),0)</f>
        <v>1092.7428121734715</v>
      </c>
      <c r="M633" s="65">
        <f>MAX(TREND(CHOOSE({1;2},M$35,M$43),CHOOSE({1;2},$R$35,$R$43),$C633)*(1+$G$19),0)</f>
        <v>1314.8412491980769</v>
      </c>
      <c r="N633" s="65">
        <f>MAX(TREND(CHOOSE({1;2},N$35,N$43),CHOOSE({1;2},$R$35,$R$43),$C633)*(1+$G$19),0)</f>
        <v>1273.4552371618413</v>
      </c>
      <c r="O633" s="66">
        <f>N633</f>
        <v>1273.4552371618413</v>
      </c>
      <c r="P633" s="66">
        <f>O633</f>
        <v>1273.4552371618413</v>
      </c>
      <c r="Q633" s="67">
        <f>F633</f>
        <v>1118.1313860682042</v>
      </c>
      <c r="R633" s="115">
        <f>FORECAST(C633,$I$7:$O$7,$I$5:$O$5)</f>
        <v>6.57</v>
      </c>
    </row>
    <row r="634" spans="3:18" ht="15.75">
      <c r="C634" s="97">
        <f>C633</f>
        <v>9.6999999999999993</v>
      </c>
      <c r="D634" s="95" t="str">
        <f t="shared" si="568"/>
        <v>HT-97</v>
      </c>
      <c r="E634" s="42" t="s">
        <v>57</v>
      </c>
      <c r="F634" s="64">
        <f>MAX(TREND(CHOOSE({1;2},F$36,F$44),CHOOSE({1;2},$R$35,$R$43),$C634)*(1+$G$19),0)</f>
        <v>828.5744707688915</v>
      </c>
      <c r="G634" s="65">
        <f>MAX(TREND(CHOOSE({1;2},G$36,G$44),CHOOSE({1;2},$R$35,$R$43),$C634)*(1+$G$19),0)</f>
        <v>836.44425497171369</v>
      </c>
      <c r="H634" s="65">
        <f>MAX(TREND(CHOOSE({1;2},H$36,H$44),CHOOSE({1;2},$R$35,$R$43),$C634)*(1+$G$19),0)</f>
        <v>839.7252732857047</v>
      </c>
      <c r="I634" s="65">
        <f>MAX(TREND(CHOOSE({1;2},I$36,I$44),CHOOSE({1;2},$R$35,$R$43),$C634)*(1+$G$19),0)</f>
        <v>687.37783438180816</v>
      </c>
      <c r="J634" s="65">
        <f>MAX(TREND(CHOOSE({1;2},J$36,J$44),CHOOSE({1;2},$R$35,$R$43),$C634)*(1+$G$19),0)</f>
        <v>837.17369304831766</v>
      </c>
      <c r="K634" s="65">
        <f>MAX(TREND(CHOOSE({1;2},K$36,K$44),CHOOSE({1;2},$R$35,$R$43),$C634)*(1+$G$19),0)</f>
        <v>839.72527328570447</v>
      </c>
      <c r="L634" s="65">
        <f>MAX(TREND(CHOOSE({1;2},L$36,L$44),CHOOSE({1;2},$R$35,$R$43),$C634)*(1+$G$19),0)</f>
        <v>839.72527328570482</v>
      </c>
      <c r="M634" s="65">
        <f>MAX(TREND(CHOOSE({1;2},M$36,M$44),CHOOSE({1;2},$R$35,$R$43),$C634)*(1+$G$19),0)</f>
        <v>839.72527328570459</v>
      </c>
      <c r="N634" s="65">
        <f>MAX(TREND(CHOOSE({1;2},N$36,N$44),CHOOSE({1;2},$R$35,$R$43),$C634)*(1+$G$19),0)</f>
        <v>839.72527328570459</v>
      </c>
      <c r="O634" s="66">
        <f t="shared" ref="O634:O638" si="625">N634</f>
        <v>839.72527328570459</v>
      </c>
      <c r="P634" s="66">
        <f t="shared" ref="P634:P638" si="626">O634</f>
        <v>839.72527328570459</v>
      </c>
      <c r="Q634" s="67">
        <f t="shared" ref="Q634:Q638" si="627">F634</f>
        <v>828.5744707688915</v>
      </c>
      <c r="R634" s="117">
        <f>FORECAST(C634,$I$6:$O$6,$I$5:$O$5)</f>
        <v>5.2560000000000002</v>
      </c>
    </row>
    <row r="635" spans="3:18" ht="15.75">
      <c r="C635" s="97">
        <f t="shared" ref="C635:C638" si="628">C634</f>
        <v>9.6999999999999993</v>
      </c>
      <c r="D635" s="95" t="str">
        <f t="shared" si="568"/>
        <v>RH-97</v>
      </c>
      <c r="E635" s="42" t="s">
        <v>59</v>
      </c>
      <c r="F635" s="64">
        <f>MAX(TREND(CHOOSE({1;2},F$37,F$45),CHOOSE({1;2},$R$35,$R$43),$C635)*(1+$G$19),0)</f>
        <v>3824.7654631066698</v>
      </c>
      <c r="G635" s="65">
        <f>MAX(TREND(CHOOSE({1;2},G$37,G$45),CHOOSE({1;2},$R$35,$R$43),$C635)*(1+$G$19),0)</f>
        <v>2405.5623233415936</v>
      </c>
      <c r="H635" s="65">
        <f>MAX(TREND(CHOOSE({1;2},H$37,H$45),CHOOSE({1;2},$R$35,$R$43),$C635)*(1+$G$19),0)</f>
        <v>2368.7766553344832</v>
      </c>
      <c r="I635" s="65">
        <f>MAX(TREND(CHOOSE({1;2},I$37,I$45),CHOOSE({1;2},$R$35,$R$43),$C635)*(1+$G$19),0)</f>
        <v>2319.3026359531523</v>
      </c>
      <c r="J635" s="65">
        <f>MAX(TREND(CHOOSE({1;2},J$37,J$45),CHOOSE({1;2},$R$35,$R$43),$C635)*(1+$G$19),0)</f>
        <v>2336.2604108526375</v>
      </c>
      <c r="K635" s="65">
        <f>MAX(TREND(CHOOSE({1;2},K$37,K$45),CHOOSE({1;2},$R$35,$R$43),$C635)*(1+$G$19),0)</f>
        <v>2329.4329228359243</v>
      </c>
      <c r="L635" s="65">
        <f>MAX(TREND(CHOOSE({1;2},L$37,L$45),CHOOSE({1;2},$R$35,$R$43),$C635)*(1+$G$19),0)</f>
        <v>2296.0354759981965</v>
      </c>
      <c r="M635" s="65">
        <f>MAX(TREND(CHOOSE({1;2},M$37,M$45),CHOOSE({1;2},$R$35,$R$43),$C635)*(1+$G$19),0)</f>
        <v>2296.0354759981965</v>
      </c>
      <c r="N635" s="65">
        <f>MAX(TREND(CHOOSE({1;2},N$37,N$45),CHOOSE({1;2},$R$35,$R$43),$C635)*(1+$G$19),0)</f>
        <v>2296.0354759981965</v>
      </c>
      <c r="O635" s="66">
        <f t="shared" si="625"/>
        <v>2296.0354759981965</v>
      </c>
      <c r="P635" s="66">
        <f t="shared" si="626"/>
        <v>2296.0354759981965</v>
      </c>
      <c r="Q635" s="67">
        <f t="shared" si="627"/>
        <v>3824.7654631066698</v>
      </c>
      <c r="R635" s="117">
        <f>FORECAST(C635,$I$8:$O$8,$I$5:$O$5)</f>
        <v>17.064000000000004</v>
      </c>
    </row>
    <row r="636" spans="3:18" ht="15.75">
      <c r="C636" s="97">
        <f t="shared" si="628"/>
        <v>9.6999999999999993</v>
      </c>
      <c r="D636" s="95" t="str">
        <f t="shared" si="568"/>
        <v>LA-97</v>
      </c>
      <c r="E636" s="42" t="s">
        <v>61</v>
      </c>
      <c r="F636" s="64">
        <f>MAX(TREND(CHOOSE({1;2},F$38,F$46),CHOOSE({1;2},$R$35,$R$43),$C636)*(1+$G$19),0)</f>
        <v>2446.8923241150069</v>
      </c>
      <c r="G636" s="65">
        <f>MAX(TREND(CHOOSE({1;2},G$38,G$46),CHOOSE({1;2},$R$35,$R$43),$C636)*(1+$G$19),0)</f>
        <v>2456.2631855068294</v>
      </c>
      <c r="H636" s="65">
        <f>MAX(TREND(CHOOSE({1;2},H$38,H$46),CHOOSE({1;2},$R$35,$R$43),$C636)*(1+$G$19),0)</f>
        <v>2450.283075289406</v>
      </c>
      <c r="I636" s="65">
        <f>MAX(TREND(CHOOSE({1;2},I$38,I$46),CHOOSE({1;2},$R$35,$R$43),$C636)*(1+$G$19),0)</f>
        <v>2444.999196218761</v>
      </c>
      <c r="J636" s="65">
        <f>MAX(TREND(CHOOSE({1;2},J$38,J$46),CHOOSE({1;2},$R$35,$R$43),$C636)*(1+$G$19),0)</f>
        <v>2455.289712749734</v>
      </c>
      <c r="K636" s="65">
        <f>MAX(TREND(CHOOSE({1;2},K$38,K$46),CHOOSE({1;2},$R$35,$R$43),$C636)*(1+$G$19),0)</f>
        <v>2461.7055599724745</v>
      </c>
      <c r="L636" s="65">
        <f>MAX(TREND(CHOOSE({1;2},L$38,L$46),CHOOSE({1;2},$R$35,$R$43),$C636)*(1+$G$19),0)</f>
        <v>2452.7079332437152</v>
      </c>
      <c r="M636" s="65">
        <f>MAX(TREND(CHOOSE({1;2},M$38,M$46),CHOOSE({1;2},$R$35,$R$43),$C636)*(1+$G$19),0)</f>
        <v>2447.1908671286374</v>
      </c>
      <c r="N636" s="65">
        <f>MAX(TREND(CHOOSE({1;2},N$38,N$46),CHOOSE({1;2},$R$35,$R$43),$C636)*(1+$G$19),0)</f>
        <v>2488.3250636430134</v>
      </c>
      <c r="O636" s="66">
        <f t="shared" si="625"/>
        <v>2488.3250636430134</v>
      </c>
      <c r="P636" s="66">
        <f t="shared" si="626"/>
        <v>2488.3250636430134</v>
      </c>
      <c r="Q636" s="67">
        <f t="shared" si="627"/>
        <v>2446.8923241150069</v>
      </c>
      <c r="R636" s="117">
        <f>FORECAST(C636,$I$10:$O$10,$I$5:$O$5)</f>
        <v>4.6528999999999998</v>
      </c>
    </row>
    <row r="637" spans="3:18" ht="15.75">
      <c r="C637" s="97">
        <f t="shared" si="628"/>
        <v>9.6999999999999993</v>
      </c>
      <c r="D637" s="95" t="str">
        <f t="shared" si="568"/>
        <v>EM-97</v>
      </c>
      <c r="E637" s="42" t="s">
        <v>63</v>
      </c>
      <c r="F637" s="64">
        <f>MAX(TREND(CHOOSE({1;2},F$39,F$47),CHOOSE({1;2},$R$35,$R$43),$C637)*(1+$G$19),0)</f>
        <v>2653.0444252901711</v>
      </c>
      <c r="G637" s="65">
        <f>MAX(TREND(CHOOSE({1;2},G$39,G$47),CHOOSE({1;2},$R$35,$R$43),$C637)*(1+$G$19),0)</f>
        <v>2866.644132254251</v>
      </c>
      <c r="H637" s="65">
        <f>MAX(TREND(CHOOSE({1;2},H$39,H$47),CHOOSE({1;2},$R$35,$R$43),$C637)*(1+$G$19),0)</f>
        <v>2866.181376053773</v>
      </c>
      <c r="I637" s="65">
        <f>MAX(TREND(CHOOSE({1;2},I$39,I$47),CHOOSE({1;2},$R$35,$R$43),$C637)*(1+$G$19),0)</f>
        <v>2782.4341244611846</v>
      </c>
      <c r="J637" s="65">
        <f>MAX(TREND(CHOOSE({1;2},J$39,J$47),CHOOSE({1;2},$R$35,$R$43),$C637)*(1+$G$19),0)</f>
        <v>2708.3741737618434</v>
      </c>
      <c r="K637" s="65">
        <f>MAX(TREND(CHOOSE({1;2},K$39,K$47),CHOOSE({1;2},$R$35,$R$43),$C637)*(1+$G$19),0)</f>
        <v>2697.8831419123458</v>
      </c>
      <c r="L637" s="65">
        <f>MAX(TREND(CHOOSE({1;2},L$39,L$47),CHOOSE({1;2},$R$35,$R$43),$C637)*(1+$G$19),0)</f>
        <v>2529.5302675788248</v>
      </c>
      <c r="M637" s="65">
        <f>MAX(TREND(CHOOSE({1;2},M$39,M$47),CHOOSE({1;2},$R$35,$R$43),$C637)*(1+$G$19),0)</f>
        <v>3112.7299045077766</v>
      </c>
      <c r="N637" s="65">
        <f>MAX(TREND(CHOOSE({1;2},N$39,N$47),CHOOSE({1;2},$R$35,$R$43),$C637)*(1+$G$19),0)</f>
        <v>3392.8577732366557</v>
      </c>
      <c r="O637" s="66">
        <f t="shared" si="625"/>
        <v>3392.8577732366557</v>
      </c>
      <c r="P637" s="66">
        <f t="shared" si="626"/>
        <v>3392.8577732366557</v>
      </c>
      <c r="Q637" s="67">
        <f t="shared" si="627"/>
        <v>2653.0444252901711</v>
      </c>
      <c r="R637" s="117">
        <f>FORECAST(C637,$I$9:$O$9,$I$5:$O$5)</f>
        <v>4.8855449999999996</v>
      </c>
    </row>
    <row r="638" spans="3:18" ht="15.75">
      <c r="C638" s="98">
        <f t="shared" si="628"/>
        <v>9.6999999999999993</v>
      </c>
      <c r="D638" s="96" t="str">
        <f t="shared" si="568"/>
        <v>TF-97</v>
      </c>
      <c r="E638" s="47" t="s">
        <v>65</v>
      </c>
      <c r="F638" s="104">
        <f>MAX(TREND(CHOOSE({1;2},F$62,F$32),CHOOSE({1;2},$Q$62,$R$32),$C638)*(1+$G$19),0)</f>
        <v>1425.2898767753336</v>
      </c>
      <c r="G638" s="105">
        <f>F638</f>
        <v>1425.2898767753336</v>
      </c>
      <c r="H638" s="105">
        <f t="shared" ref="H638:K638" si="629">G638</f>
        <v>1425.2898767753336</v>
      </c>
      <c r="I638" s="105">
        <f t="shared" si="629"/>
        <v>1425.2898767753336</v>
      </c>
      <c r="J638" s="105">
        <f t="shared" si="629"/>
        <v>1425.2898767753336</v>
      </c>
      <c r="K638" s="105">
        <f t="shared" si="629"/>
        <v>1425.2898767753336</v>
      </c>
      <c r="L638" s="105">
        <f t="shared" ref="L638" si="630">L$32</f>
        <v>0</v>
      </c>
      <c r="M638" s="105">
        <f>K638</f>
        <v>1425.2898767753336</v>
      </c>
      <c r="N638" s="105">
        <f>M638</f>
        <v>1425.2898767753336</v>
      </c>
      <c r="O638" s="106">
        <f t="shared" si="625"/>
        <v>1425.2898767753336</v>
      </c>
      <c r="P638" s="106">
        <f t="shared" si="626"/>
        <v>1425.2898767753336</v>
      </c>
      <c r="Q638" s="107">
        <f t="shared" si="627"/>
        <v>1425.2898767753336</v>
      </c>
      <c r="R638" s="118">
        <f>FORECAST(C638,$I$11:$O$11,$I$5:$O$5)</f>
        <v>19.75</v>
      </c>
    </row>
    <row r="639" spans="3:18" ht="15.75">
      <c r="C639" s="93">
        <f>ROUND(C633+0.1,2)</f>
        <v>9.8000000000000007</v>
      </c>
      <c r="D639" s="95" t="str">
        <f t="shared" si="568"/>
        <v>MT-98</v>
      </c>
      <c r="E639" s="42" t="s">
        <v>55</v>
      </c>
      <c r="F639" s="64">
        <f>MAX(TREND(CHOOSE({1;2},F$35,F$43),CHOOSE({1;2},$R$35,$R$43),$C639)*(1+$G$19),0)</f>
        <v>1127.4584636725672</v>
      </c>
      <c r="G639" s="65">
        <f>MAX(TREND(CHOOSE({1;2},G$35,G$43),CHOOSE({1;2},$R$35,$R$43),$C639)*(1+$G$19),0)</f>
        <v>1204.1704843529494</v>
      </c>
      <c r="H639" s="65">
        <f>MAX(TREND(CHOOSE({1;2},H$35,H$43),CHOOSE({1;2},$R$35,$R$43),$C639)*(1+$G$19),0)</f>
        <v>1192.3896308457497</v>
      </c>
      <c r="I639" s="65">
        <f>MAX(TREND(CHOOSE({1;2},I$35,I$43),CHOOSE({1;2},$R$35,$R$43),$C639)*(1+$G$19),0)</f>
        <v>1252.8783522390345</v>
      </c>
      <c r="J639" s="65">
        <f>MAX(TREND(CHOOSE({1;2},J$35,J$43),CHOOSE({1;2},$R$35,$R$43),$C639)*(1+$G$19),0)</f>
        <v>1200.9029454591669</v>
      </c>
      <c r="K639" s="65">
        <f>MAX(TREND(CHOOSE({1;2},K$35,K$43),CHOOSE({1;2},$R$35,$R$43),$C639)*(1+$G$19),0)</f>
        <v>1126.6566807525144</v>
      </c>
      <c r="L639" s="65">
        <f>MAX(TREND(CHOOSE({1;2},L$35,L$43),CHOOSE({1;2},$R$35,$R$43),$C639)*(1+$G$19),0)</f>
        <v>1102.010123252503</v>
      </c>
      <c r="M639" s="65">
        <f>MAX(TREND(CHOOSE({1;2},M$35,M$43),CHOOSE({1;2},$R$35,$R$43),$C639)*(1+$G$19),0)</f>
        <v>1327.1326357219145</v>
      </c>
      <c r="N639" s="65">
        <f>MAX(TREND(CHOOSE({1;2},N$35,N$43),CHOOSE({1;2},$R$35,$R$43),$C639)*(1+$G$19),0)</f>
        <v>1285.2034942662294</v>
      </c>
      <c r="O639" s="66">
        <f>N639</f>
        <v>1285.2034942662294</v>
      </c>
      <c r="P639" s="66">
        <f>O639</f>
        <v>1285.2034942662294</v>
      </c>
      <c r="Q639" s="67">
        <f>F639</f>
        <v>1127.4584636725672</v>
      </c>
      <c r="R639" s="115">
        <f>FORECAST(C639,$I$7:$O$7,$I$5:$O$5)</f>
        <v>6.58</v>
      </c>
    </row>
    <row r="640" spans="3:18" ht="15.75">
      <c r="C640" s="97">
        <f>C639</f>
        <v>9.8000000000000007</v>
      </c>
      <c r="D640" s="95" t="str">
        <f t="shared" ref="D640:D656" si="631">LEFT(D634,2)&amp;"-"&amp;TEXT($C640*10,"00")</f>
        <v>HT-98</v>
      </c>
      <c r="E640" s="42" t="s">
        <v>57</v>
      </c>
      <c r="F640" s="64">
        <f>MAX(TREND(CHOOSE({1;2},F$36,F$44),CHOOSE({1;2},$R$35,$R$43),$C640)*(1+$G$19),0)</f>
        <v>834.77898013603806</v>
      </c>
      <c r="G640" s="65">
        <f>MAX(TREND(CHOOSE({1;2},G$36,G$44),CHOOSE({1;2},$R$35,$R$43),$C640)*(1+$G$19),0)</f>
        <v>842.7756963421316</v>
      </c>
      <c r="H640" s="65">
        <f>MAX(TREND(CHOOSE({1;2},H$36,H$44),CHOOSE({1;2},$R$35,$R$43),$C640)*(1+$G$19),0)</f>
        <v>846.1096343063482</v>
      </c>
      <c r="I640" s="65">
        <f>MAX(TREND(CHOOSE({1;2},I$36,I$44),CHOOSE({1;2},$R$35,$R$43),$C640)*(1+$G$19),0)</f>
        <v>691.30497864593724</v>
      </c>
      <c r="J640" s="65">
        <f>MAX(TREND(CHOOSE({1;2},J$36,J$44),CHOOSE({1;2},$R$35,$R$43),$C640)*(1+$G$19),0)</f>
        <v>843.51689954900337</v>
      </c>
      <c r="K640" s="65">
        <f>MAX(TREND(CHOOSE({1;2},K$36,K$44),CHOOSE({1;2},$R$35,$R$43),$C640)*(1+$G$19),0)</f>
        <v>846.10963430634808</v>
      </c>
      <c r="L640" s="65">
        <f>MAX(TREND(CHOOSE({1;2},L$36,L$44),CHOOSE({1;2},$R$35,$R$43),$C640)*(1+$G$19),0)</f>
        <v>846.10963430634831</v>
      </c>
      <c r="M640" s="65">
        <f>MAX(TREND(CHOOSE({1;2},M$36,M$44),CHOOSE({1;2},$R$35,$R$43),$C640)*(1+$G$19),0)</f>
        <v>846.1096343063482</v>
      </c>
      <c r="N640" s="65">
        <f>MAX(TREND(CHOOSE({1;2},N$36,N$44),CHOOSE({1;2},$R$35,$R$43),$C640)*(1+$G$19),0)</f>
        <v>846.10963430634808</v>
      </c>
      <c r="O640" s="66">
        <f t="shared" ref="O640:O644" si="632">N640</f>
        <v>846.10963430634808</v>
      </c>
      <c r="P640" s="66">
        <f t="shared" ref="P640:P644" si="633">O640</f>
        <v>846.10963430634808</v>
      </c>
      <c r="Q640" s="67">
        <f t="shared" ref="Q640:Q644" si="634">F640</f>
        <v>834.77898013603806</v>
      </c>
      <c r="R640" s="117">
        <f>FORECAST(C640,$I$6:$O$6,$I$5:$O$5)</f>
        <v>5.2640000000000002</v>
      </c>
    </row>
    <row r="641" spans="3:18" ht="15.75">
      <c r="C641" s="97">
        <f t="shared" ref="C641:C644" si="635">C640</f>
        <v>9.8000000000000007</v>
      </c>
      <c r="D641" s="95" t="str">
        <f t="shared" si="631"/>
        <v>RH-98</v>
      </c>
      <c r="E641" s="42" t="s">
        <v>59</v>
      </c>
      <c r="F641" s="64">
        <f>MAX(TREND(CHOOSE({1;2},F$37,F$45),CHOOSE({1;2},$R$35,$R$43),$C641)*(1+$G$19),0)</f>
        <v>3886.4552286406497</v>
      </c>
      <c r="G641" s="65">
        <f>MAX(TREND(CHOOSE({1;2},G$37,G$45),CHOOSE({1;2},$R$35,$R$43),$C641)*(1+$G$19),0)</f>
        <v>2444.3617156535552</v>
      </c>
      <c r="H641" s="65">
        <f>MAX(TREND(CHOOSE({1;2},H$37,H$45),CHOOSE({1;2},$R$35,$R$43),$C641)*(1+$G$19),0)</f>
        <v>2406.9827304205241</v>
      </c>
      <c r="I641" s="65">
        <f>MAX(TREND(CHOOSE({1;2},I$37,I$45),CHOOSE({1;2},$R$35,$R$43),$C641)*(1+$G$19),0)</f>
        <v>2356.7107429846556</v>
      </c>
      <c r="J641" s="65">
        <f>MAX(TREND(CHOOSE({1;2},J$37,J$45),CHOOSE({1;2},$R$35,$R$43),$C641)*(1+$G$19),0)</f>
        <v>2373.9420303825195</v>
      </c>
      <c r="K641" s="65">
        <f>MAX(TREND(CHOOSE({1;2},K$37,K$45),CHOOSE({1;2},$R$35,$R$43),$C641)*(1+$G$19),0)</f>
        <v>2367.0044215913431</v>
      </c>
      <c r="L641" s="65">
        <f>MAX(TREND(CHOOSE({1;2},L$37,L$45),CHOOSE({1;2},$R$35,$R$43),$C641)*(1+$G$19),0)</f>
        <v>2333.0683062562325</v>
      </c>
      <c r="M641" s="65">
        <f>MAX(TREND(CHOOSE({1;2},M$37,M$45),CHOOSE({1;2},$R$35,$R$43),$C641)*(1+$G$19),0)</f>
        <v>2333.0683062562325</v>
      </c>
      <c r="N641" s="65">
        <f>MAX(TREND(CHOOSE({1;2},N$37,N$45),CHOOSE({1;2},$R$35,$R$43),$C641)*(1+$G$19),0)</f>
        <v>2333.0683062562325</v>
      </c>
      <c r="O641" s="66">
        <f t="shared" si="632"/>
        <v>2333.0683062562325</v>
      </c>
      <c r="P641" s="66">
        <f t="shared" si="633"/>
        <v>2333.0683062562325</v>
      </c>
      <c r="Q641" s="67">
        <f t="shared" si="634"/>
        <v>3886.4552286406497</v>
      </c>
      <c r="R641" s="117">
        <f>FORECAST(C641,$I$8:$O$8,$I$5:$O$5)</f>
        <v>17.082666666666668</v>
      </c>
    </row>
    <row r="642" spans="3:18" ht="15.75">
      <c r="C642" s="97">
        <f t="shared" si="635"/>
        <v>9.8000000000000007</v>
      </c>
      <c r="D642" s="95" t="str">
        <f t="shared" si="631"/>
        <v>LA-98</v>
      </c>
      <c r="E642" s="42" t="s">
        <v>61</v>
      </c>
      <c r="F642" s="64">
        <f>MAX(TREND(CHOOSE({1;2},F$38,F$46),CHOOSE({1;2},$R$35,$R$43),$C642)*(1+$G$19),0)</f>
        <v>2462.2695172661338</v>
      </c>
      <c r="G642" s="65">
        <f>MAX(TREND(CHOOSE({1;2},G$38,G$46),CHOOSE({1;2},$R$35,$R$43),$C642)*(1+$G$19),0)</f>
        <v>2471.6658241849896</v>
      </c>
      <c r="H642" s="65">
        <f>MAX(TREND(CHOOSE({1;2},H$38,H$46),CHOOSE({1;2},$R$35,$R$43),$C642)*(1+$G$19),0)</f>
        <v>2465.6696985832623</v>
      </c>
      <c r="I642" s="65">
        <f>MAX(TREND(CHOOSE({1;2},I$38,I$46),CHOOSE({1;2},$R$35,$R$43),$C642)*(1+$G$19),0)</f>
        <v>2460.3710155932572</v>
      </c>
      <c r="J642" s="65">
        <f>MAX(TREND(CHOOSE({1;2},J$38,J$46),CHOOSE({1;2},$R$35,$R$43),$C642)*(1+$G$19),0)</f>
        <v>2470.6897984071038</v>
      </c>
      <c r="K642" s="65">
        <f>MAX(TREND(CHOOSE({1;2},K$38,K$46),CHOOSE({1;2},$R$35,$R$43),$C642)*(1+$G$19),0)</f>
        <v>2477.1220800224273</v>
      </c>
      <c r="L642" s="65">
        <f>MAX(TREND(CHOOSE({1;2},L$38,L$46),CHOOSE({1;2},$R$35,$R$43),$C642)*(1+$G$19),0)</f>
        <v>2468.1011459152187</v>
      </c>
      <c r="M642" s="65">
        <f>MAX(TREND(CHOOSE({1;2},M$38,M$46),CHOOSE({1;2},$R$35,$R$43),$C642)*(1+$G$19),0)</f>
        <v>2462.5689006252496</v>
      </c>
      <c r="N642" s="65">
        <f>MAX(TREND(CHOOSE({1;2},N$38,N$46),CHOOSE({1;2},$R$35,$R$43),$C642)*(1+$G$19),0)</f>
        <v>2503.7995669890256</v>
      </c>
      <c r="O642" s="66">
        <f t="shared" si="632"/>
        <v>2503.7995669890256</v>
      </c>
      <c r="P642" s="66">
        <f t="shared" si="633"/>
        <v>2503.7995669890256</v>
      </c>
      <c r="Q642" s="67">
        <f t="shared" si="634"/>
        <v>2462.2695172661338</v>
      </c>
      <c r="R642" s="117">
        <f>FORECAST(C642,$I$10:$O$10,$I$5:$O$5)</f>
        <v>4.6659333333333333</v>
      </c>
    </row>
    <row r="643" spans="3:18" ht="15.75">
      <c r="C643" s="97">
        <f t="shared" si="635"/>
        <v>9.8000000000000007</v>
      </c>
      <c r="D643" s="95" t="str">
        <f t="shared" si="631"/>
        <v>EM-98</v>
      </c>
      <c r="E643" s="42" t="s">
        <v>63</v>
      </c>
      <c r="F643" s="64">
        <f>MAX(TREND(CHOOSE({1;2},F$39,F$47),CHOOSE({1;2},$R$35,$R$43),$C643)*(1+$G$19),0)</f>
        <v>2671.9825873561877</v>
      </c>
      <c r="G643" s="65">
        <f>MAX(TREND(CHOOSE({1;2},G$39,G$47),CHOOSE({1;2},$R$35,$R$43),$C643)*(1+$G$19),0)</f>
        <v>2889.6531538234963</v>
      </c>
      <c r="H643" s="65">
        <f>MAX(TREND(CHOOSE({1;2},H$39,H$47),CHOOSE({1;2},$R$35,$R$43),$C643)*(1+$G$19),0)</f>
        <v>2889.0810303858557</v>
      </c>
      <c r="I643" s="65">
        <f>MAX(TREND(CHOOSE({1;2},I$39,I$47),CHOOSE({1;2},$R$35,$R$43),$C643)*(1+$G$19),0)</f>
        <v>2803.686836672186</v>
      </c>
      <c r="J643" s="65">
        <f>MAX(TREND(CHOOSE({1;2},J$39,J$47),CHOOSE({1;2},$R$35,$R$43),$C643)*(1+$G$19),0)</f>
        <v>2729.1096406157535</v>
      </c>
      <c r="K643" s="65">
        <f>MAX(TREND(CHOOSE({1;2},K$39,K$47),CHOOSE({1;2},$R$35,$R$43),$C643)*(1+$G$19),0)</f>
        <v>2718.0762446914523</v>
      </c>
      <c r="L643" s="65">
        <f>MAX(TREND(CHOOSE({1;2},L$39,L$47),CHOOSE({1;2},$R$35,$R$43),$C643)*(1+$G$19),0)</f>
        <v>2547.5332654907534</v>
      </c>
      <c r="M643" s="65">
        <f>MAX(TREND(CHOOSE({1;2},M$39,M$47),CHOOSE({1;2},$R$35,$R$43),$C643)*(1+$G$19),0)</f>
        <v>3140.4166411266965</v>
      </c>
      <c r="N643" s="65">
        <f>MAX(TREND(CHOOSE({1;2},N$39,N$47),CHOOSE({1;2},$R$35,$R$43),$C643)*(1+$G$19),0)</f>
        <v>3423.4262087026927</v>
      </c>
      <c r="O643" s="66">
        <f t="shared" si="632"/>
        <v>3423.4262087026927</v>
      </c>
      <c r="P643" s="66">
        <f t="shared" si="633"/>
        <v>3423.4262087026927</v>
      </c>
      <c r="Q643" s="67">
        <f t="shared" si="634"/>
        <v>2671.9825873561877</v>
      </c>
      <c r="R643" s="117">
        <f>FORECAST(C643,$I$9:$O$9,$I$5:$O$5)</f>
        <v>4.8992299999999993</v>
      </c>
    </row>
    <row r="644" spans="3:18" ht="15.75">
      <c r="C644" s="98">
        <f t="shared" si="635"/>
        <v>9.8000000000000007</v>
      </c>
      <c r="D644" s="96" t="str">
        <f t="shared" si="631"/>
        <v>TF-98</v>
      </c>
      <c r="E644" s="47" t="s">
        <v>65</v>
      </c>
      <c r="F644" s="104">
        <f>MAX(TREND(CHOOSE({1;2},F$62,F$32),CHOOSE({1;2},$Q$62,$R$32),$C644)*(1+$G$19),0)</f>
        <v>1439.9835868451826</v>
      </c>
      <c r="G644" s="105">
        <f>F644</f>
        <v>1439.9835868451826</v>
      </c>
      <c r="H644" s="105">
        <f t="shared" ref="H644:K644" si="636">G644</f>
        <v>1439.9835868451826</v>
      </c>
      <c r="I644" s="105">
        <f t="shared" si="636"/>
        <v>1439.9835868451826</v>
      </c>
      <c r="J644" s="105">
        <f t="shared" si="636"/>
        <v>1439.9835868451826</v>
      </c>
      <c r="K644" s="105">
        <f t="shared" si="636"/>
        <v>1439.9835868451826</v>
      </c>
      <c r="L644" s="105">
        <f t="shared" ref="L644" si="637">L$32</f>
        <v>0</v>
      </c>
      <c r="M644" s="105">
        <f>K644</f>
        <v>1439.9835868451826</v>
      </c>
      <c r="N644" s="105">
        <f>M644</f>
        <v>1439.9835868451826</v>
      </c>
      <c r="O644" s="106">
        <f t="shared" si="632"/>
        <v>1439.9835868451826</v>
      </c>
      <c r="P644" s="106">
        <f t="shared" si="633"/>
        <v>1439.9835868451826</v>
      </c>
      <c r="Q644" s="107">
        <f t="shared" si="634"/>
        <v>1439.9835868451826</v>
      </c>
      <c r="R644" s="118">
        <f>FORECAST(C644,$I$11:$O$11,$I$5:$O$5)</f>
        <v>19.833333333333336</v>
      </c>
    </row>
    <row r="645" spans="3:18" ht="15.75">
      <c r="C645" s="93">
        <f>ROUND(C639+0.1,2)</f>
        <v>9.9</v>
      </c>
      <c r="D645" s="95" t="str">
        <f t="shared" si="631"/>
        <v>MT-99</v>
      </c>
      <c r="E645" s="42" t="s">
        <v>55</v>
      </c>
      <c r="F645" s="64">
        <f>MAX(TREND(CHOOSE({1;2},F$35,F$43),CHOOSE({1;2},$R$35,$R$43),$C645)*(1+$G$19),0)</f>
        <v>1136.7855412769302</v>
      </c>
      <c r="G645" s="65">
        <f>MAX(TREND(CHOOSE({1;2},G$35,G$43),CHOOSE({1;2},$R$35,$R$43),$C645)*(1+$G$19),0)</f>
        <v>1214.745121212552</v>
      </c>
      <c r="H645" s="65">
        <f>MAX(TREND(CHOOSE({1;2},H$35,H$43),CHOOSE({1;2},$R$35,$R$43),$C645)*(1+$G$19),0)</f>
        <v>1202.7257153407613</v>
      </c>
      <c r="I645" s="65">
        <f>MAX(TREND(CHOOSE({1;2},I$35,I$43),CHOOSE({1;2},$R$35,$R$43),$C645)*(1+$G$19),0)</f>
        <v>1264.2005592328289</v>
      </c>
      <c r="J645" s="65">
        <f>MAX(TREND(CHOOSE({1;2},J$35,J$43),CHOOSE({1;2},$R$35,$R$43),$C645)*(1+$G$19),0)</f>
        <v>1211.5285011952665</v>
      </c>
      <c r="K645" s="65">
        <f>MAX(TREND(CHOOSE({1;2},K$35,K$43),CHOOSE({1;2},$R$35,$R$43),$C645)*(1+$G$19),0)</f>
        <v>1136.2660327713722</v>
      </c>
      <c r="L645" s="65">
        <f>MAX(TREND(CHOOSE({1;2},L$35,L$43),CHOOSE({1;2},$R$35,$R$43),$C645)*(1+$G$19),0)</f>
        <v>1111.2774343315346</v>
      </c>
      <c r="M645" s="65">
        <f>MAX(TREND(CHOOSE({1;2},M$35,M$43),CHOOSE({1;2},$R$35,$R$43),$C645)*(1+$G$19),0)</f>
        <v>1339.424022245752</v>
      </c>
      <c r="N645" s="65">
        <f>MAX(TREND(CHOOSE({1;2},N$35,N$43),CHOOSE({1;2},$R$35,$R$43),$C645)*(1+$G$19),0)</f>
        <v>1296.9517513706173</v>
      </c>
      <c r="O645" s="66">
        <f>N645</f>
        <v>1296.9517513706173</v>
      </c>
      <c r="P645" s="66">
        <f>O645</f>
        <v>1296.9517513706173</v>
      </c>
      <c r="Q645" s="67">
        <f>F645</f>
        <v>1136.7855412769302</v>
      </c>
      <c r="R645" s="115">
        <f>FORECAST(C645,$I$7:$O$7,$I$5:$O$5)</f>
        <v>6.5900000000000007</v>
      </c>
    </row>
    <row r="646" spans="3:18" ht="15.75">
      <c r="C646" s="97">
        <f>C645</f>
        <v>9.9</v>
      </c>
      <c r="D646" s="95" t="str">
        <f t="shared" si="631"/>
        <v>HT-99</v>
      </c>
      <c r="E646" s="42" t="s">
        <v>57</v>
      </c>
      <c r="F646" s="64">
        <f>MAX(TREND(CHOOSE({1;2},F$36,F$44),CHOOSE({1;2},$R$35,$R$43),$C646)*(1+$G$19),0)</f>
        <v>840.9834895031845</v>
      </c>
      <c r="G646" s="65">
        <f>MAX(TREND(CHOOSE({1;2},G$36,G$44),CHOOSE({1;2},$R$35,$R$43),$C646)*(1+$G$19),0)</f>
        <v>849.10713771254927</v>
      </c>
      <c r="H646" s="65">
        <f>MAX(TREND(CHOOSE({1;2},H$36,H$44),CHOOSE({1;2},$R$35,$R$43),$C646)*(1+$G$19),0)</f>
        <v>852.49399532699169</v>
      </c>
      <c r="I646" s="65">
        <f>MAX(TREND(CHOOSE({1;2},I$36,I$44),CHOOSE({1;2},$R$35,$R$43),$C646)*(1+$G$19),0)</f>
        <v>695.23212291006621</v>
      </c>
      <c r="J646" s="65">
        <f>MAX(TREND(CHOOSE({1;2},J$36,J$44),CHOOSE({1;2},$R$35,$R$43),$C646)*(1+$G$19),0)</f>
        <v>849.86010604968885</v>
      </c>
      <c r="K646" s="65">
        <f>MAX(TREND(CHOOSE({1;2},K$36,K$44),CHOOSE({1;2},$R$35,$R$43),$C646)*(1+$G$19),0)</f>
        <v>852.49399532699135</v>
      </c>
      <c r="L646" s="65">
        <f>MAX(TREND(CHOOSE({1;2},L$36,L$44),CHOOSE({1;2},$R$35,$R$43),$C646)*(1+$G$19),0)</f>
        <v>852.49399532699181</v>
      </c>
      <c r="M646" s="65">
        <f>MAX(TREND(CHOOSE({1;2},M$36,M$44),CHOOSE({1;2},$R$35,$R$43),$C646)*(1+$G$19),0)</f>
        <v>852.49399532699147</v>
      </c>
      <c r="N646" s="65">
        <f>MAX(TREND(CHOOSE({1;2},N$36,N$44),CHOOSE({1;2},$R$35,$R$43),$C646)*(1+$G$19),0)</f>
        <v>852.49399532699147</v>
      </c>
      <c r="O646" s="66">
        <f t="shared" ref="O646:O650" si="638">N646</f>
        <v>852.49399532699147</v>
      </c>
      <c r="P646" s="66">
        <f t="shared" ref="P646:P650" si="639">O646</f>
        <v>852.49399532699147</v>
      </c>
      <c r="Q646" s="67">
        <f t="shared" ref="Q646:Q650" si="640">F646</f>
        <v>840.9834895031845</v>
      </c>
      <c r="R646" s="117">
        <f>FORECAST(C646,$I$6:$O$6,$I$5:$O$5)</f>
        <v>5.2720000000000002</v>
      </c>
    </row>
    <row r="647" spans="3:18" ht="15.75">
      <c r="C647" s="97">
        <f t="shared" ref="C647:C650" si="641">C646</f>
        <v>9.9</v>
      </c>
      <c r="D647" s="95" t="str">
        <f t="shared" si="631"/>
        <v>RH-99</v>
      </c>
      <c r="E647" s="42" t="s">
        <v>59</v>
      </c>
      <c r="F647" s="64">
        <f>MAX(TREND(CHOOSE({1;2},F$37,F$45),CHOOSE({1;2},$R$35,$R$43),$C647)*(1+$G$19),0)</f>
        <v>3948.1449941746278</v>
      </c>
      <c r="G647" s="65">
        <f>MAX(TREND(CHOOSE({1;2},G$37,G$45),CHOOSE({1;2},$R$35,$R$43),$C647)*(1+$G$19),0)</f>
        <v>2483.1611079655163</v>
      </c>
      <c r="H647" s="65">
        <f>MAX(TREND(CHOOSE({1;2},H$37,H$45),CHOOSE({1;2},$R$35,$R$43),$C647)*(1+$G$19),0)</f>
        <v>2445.1888055065642</v>
      </c>
      <c r="I647" s="65">
        <f>MAX(TREND(CHOOSE({1;2},I$37,I$45),CHOOSE({1;2},$R$35,$R$43),$C647)*(1+$G$19),0)</f>
        <v>2394.1188500161575</v>
      </c>
      <c r="J647" s="65">
        <f>MAX(TREND(CHOOSE({1;2},J$37,J$45),CHOOSE({1;2},$R$35,$R$43),$C647)*(1+$G$19),0)</f>
        <v>2411.6236499124007</v>
      </c>
      <c r="K647" s="65">
        <f>MAX(TREND(CHOOSE({1;2},K$37,K$45),CHOOSE({1;2},$R$35,$R$43),$C647)*(1+$G$19),0)</f>
        <v>2404.575920346761</v>
      </c>
      <c r="L647" s="65">
        <f>MAX(TREND(CHOOSE({1;2},L$37,L$45),CHOOSE({1;2},$R$35,$R$43),$C647)*(1+$G$19),0)</f>
        <v>2370.1011365142676</v>
      </c>
      <c r="M647" s="65">
        <f>MAX(TREND(CHOOSE({1;2},M$37,M$45),CHOOSE({1;2},$R$35,$R$43),$C647)*(1+$G$19),0)</f>
        <v>2370.1011365142676</v>
      </c>
      <c r="N647" s="65">
        <f>MAX(TREND(CHOOSE({1;2},N$37,N$45),CHOOSE({1;2},$R$35,$R$43),$C647)*(1+$G$19),0)</f>
        <v>2370.1011365142676</v>
      </c>
      <c r="O647" s="66">
        <f t="shared" si="638"/>
        <v>2370.1011365142676</v>
      </c>
      <c r="P647" s="66">
        <f t="shared" si="639"/>
        <v>2370.1011365142676</v>
      </c>
      <c r="Q647" s="67">
        <f t="shared" si="640"/>
        <v>3948.1449941746278</v>
      </c>
      <c r="R647" s="117">
        <f>FORECAST(C647,$I$8:$O$8,$I$5:$O$5)</f>
        <v>17.101333333333336</v>
      </c>
    </row>
    <row r="648" spans="3:18" ht="15.75">
      <c r="C648" s="97">
        <f t="shared" si="641"/>
        <v>9.9</v>
      </c>
      <c r="D648" s="95" t="str">
        <f t="shared" si="631"/>
        <v>LA-99</v>
      </c>
      <c r="E648" s="42" t="s">
        <v>61</v>
      </c>
      <c r="F648" s="64">
        <f>MAX(TREND(CHOOSE({1;2},F$38,F$46),CHOOSE({1;2},$R$35,$R$43),$C648)*(1+$G$19),0)</f>
        <v>2477.6467104172607</v>
      </c>
      <c r="G648" s="65">
        <f>MAX(TREND(CHOOSE({1;2},G$38,G$46),CHOOSE({1;2},$R$35,$R$43),$C648)*(1+$G$19),0)</f>
        <v>2487.0684628631493</v>
      </c>
      <c r="H648" s="65">
        <f>MAX(TREND(CHOOSE({1;2},H$38,H$46),CHOOSE({1;2},$R$35,$R$43),$C648)*(1+$G$19),0)</f>
        <v>2481.056321877119</v>
      </c>
      <c r="I648" s="65">
        <f>MAX(TREND(CHOOSE({1;2},I$38,I$46),CHOOSE({1;2},$R$35,$R$43),$C648)*(1+$G$19),0)</f>
        <v>2475.742834967753</v>
      </c>
      <c r="J648" s="65">
        <f>MAX(TREND(CHOOSE({1;2},J$38,J$46),CHOOSE({1;2},$R$35,$R$43),$C648)*(1+$G$19),0)</f>
        <v>2486.0898840644732</v>
      </c>
      <c r="K648" s="65">
        <f>MAX(TREND(CHOOSE({1;2},K$38,K$46),CHOOSE({1;2},$R$35,$R$43),$C648)*(1+$G$19),0)</f>
        <v>2492.5386000723806</v>
      </c>
      <c r="L648" s="65">
        <f>MAX(TREND(CHOOSE({1;2},L$38,L$46),CHOOSE({1;2},$R$35,$R$43),$C648)*(1+$G$19),0)</f>
        <v>2483.4943585867218</v>
      </c>
      <c r="M648" s="65">
        <f>MAX(TREND(CHOOSE({1;2},M$38,M$46),CHOOSE({1;2},$R$35,$R$43),$C648)*(1+$G$19),0)</f>
        <v>2477.9469341218614</v>
      </c>
      <c r="N648" s="65">
        <f>MAX(TREND(CHOOSE({1;2},N$38,N$46),CHOOSE({1;2},$R$35,$R$43),$C648)*(1+$G$19),0)</f>
        <v>2519.2740703350378</v>
      </c>
      <c r="O648" s="66">
        <f t="shared" si="638"/>
        <v>2519.2740703350378</v>
      </c>
      <c r="P648" s="66">
        <f t="shared" si="639"/>
        <v>2519.2740703350378</v>
      </c>
      <c r="Q648" s="67">
        <f t="shared" si="640"/>
        <v>2477.6467104172607</v>
      </c>
      <c r="R648" s="117">
        <f>FORECAST(C648,$I$10:$O$10,$I$5:$O$5)</f>
        <v>4.6789666666666667</v>
      </c>
    </row>
    <row r="649" spans="3:18" ht="15.75">
      <c r="C649" s="97">
        <f t="shared" si="641"/>
        <v>9.9</v>
      </c>
      <c r="D649" s="95" t="str">
        <f t="shared" si="631"/>
        <v>EM-99</v>
      </c>
      <c r="E649" s="42" t="s">
        <v>63</v>
      </c>
      <c r="F649" s="64">
        <f>MAX(TREND(CHOOSE({1;2},F$39,F$47),CHOOSE({1;2},$R$35,$R$43),$C649)*(1+$G$19),0)</f>
        <v>2690.9207494222037</v>
      </c>
      <c r="G649" s="65">
        <f>MAX(TREND(CHOOSE({1;2},G$39,G$47),CHOOSE({1;2},$R$35,$R$43),$C649)*(1+$G$19),0)</f>
        <v>2912.6621753927416</v>
      </c>
      <c r="H649" s="65">
        <f>MAX(TREND(CHOOSE({1;2},H$39,H$47),CHOOSE({1;2},$R$35,$R$43),$C649)*(1+$G$19),0)</f>
        <v>2911.980684717937</v>
      </c>
      <c r="I649" s="65">
        <f>MAX(TREND(CHOOSE({1;2},I$39,I$47),CHOOSE({1;2},$R$35,$R$43),$C649)*(1+$G$19),0)</f>
        <v>2824.9395488831874</v>
      </c>
      <c r="J649" s="65">
        <f>MAX(TREND(CHOOSE({1;2},J$39,J$47),CHOOSE({1;2},$R$35,$R$43),$C649)*(1+$G$19),0)</f>
        <v>2749.8451074696632</v>
      </c>
      <c r="K649" s="65">
        <f>MAX(TREND(CHOOSE({1;2},K$39,K$47),CHOOSE({1;2},$R$35,$R$43),$C649)*(1+$G$19),0)</f>
        <v>2738.2693474705588</v>
      </c>
      <c r="L649" s="65">
        <f>MAX(TREND(CHOOSE({1;2},L$39,L$47),CHOOSE({1;2},$R$35,$R$43),$C649)*(1+$G$19),0)</f>
        <v>2565.5362634026819</v>
      </c>
      <c r="M649" s="65">
        <f>MAX(TREND(CHOOSE({1;2},M$39,M$47),CHOOSE({1;2},$R$35,$R$43),$C649)*(1+$G$19),0)</f>
        <v>3168.1033777456141</v>
      </c>
      <c r="N649" s="65">
        <f>MAX(TREND(CHOOSE({1;2},N$39,N$47),CHOOSE({1;2},$R$35,$R$43),$C649)*(1+$G$19),0)</f>
        <v>3453.9946441687298</v>
      </c>
      <c r="O649" s="66">
        <f t="shared" si="638"/>
        <v>3453.9946441687298</v>
      </c>
      <c r="P649" s="66">
        <f t="shared" si="639"/>
        <v>3453.9946441687298</v>
      </c>
      <c r="Q649" s="67">
        <f t="shared" si="640"/>
        <v>2690.9207494222037</v>
      </c>
      <c r="R649" s="117">
        <f>FORECAST(C649,$I$9:$O$9,$I$5:$O$5)</f>
        <v>4.9129149999999999</v>
      </c>
    </row>
    <row r="650" spans="3:18" ht="15.75">
      <c r="C650" s="98">
        <f t="shared" si="641"/>
        <v>9.9</v>
      </c>
      <c r="D650" s="96" t="str">
        <f t="shared" si="631"/>
        <v>TF-99</v>
      </c>
      <c r="E650" s="47" t="s">
        <v>65</v>
      </c>
      <c r="F650" s="104">
        <f>MAX(TREND(CHOOSE({1;2},F$62,F$32),CHOOSE({1;2},$Q$62,$R$32),$C650)*(1+$G$19),0)</f>
        <v>1454.6772969150315</v>
      </c>
      <c r="G650" s="105">
        <f>F650</f>
        <v>1454.6772969150315</v>
      </c>
      <c r="H650" s="105">
        <f t="shared" ref="H650:K650" si="642">G650</f>
        <v>1454.6772969150315</v>
      </c>
      <c r="I650" s="105">
        <f t="shared" si="642"/>
        <v>1454.6772969150315</v>
      </c>
      <c r="J650" s="105">
        <f t="shared" si="642"/>
        <v>1454.6772969150315</v>
      </c>
      <c r="K650" s="105">
        <f t="shared" si="642"/>
        <v>1454.6772969150315</v>
      </c>
      <c r="L650" s="105">
        <f t="shared" ref="L650" si="643">L$32</f>
        <v>0</v>
      </c>
      <c r="M650" s="105">
        <f>K650</f>
        <v>1454.6772969150315</v>
      </c>
      <c r="N650" s="105">
        <f>M650</f>
        <v>1454.6772969150315</v>
      </c>
      <c r="O650" s="106">
        <f t="shared" si="638"/>
        <v>1454.6772969150315</v>
      </c>
      <c r="P650" s="106">
        <f t="shared" si="639"/>
        <v>1454.6772969150315</v>
      </c>
      <c r="Q650" s="107">
        <f t="shared" si="640"/>
        <v>1454.6772969150315</v>
      </c>
      <c r="R650" s="118">
        <f>FORECAST(C650,$I$11:$O$11,$I$5:$O$5)</f>
        <v>19.916666666666668</v>
      </c>
    </row>
    <row r="651" spans="3:18" ht="15.75">
      <c r="C651" s="93">
        <f>ROUND(C645+0.1,2)</f>
        <v>10</v>
      </c>
      <c r="D651" s="95" t="str">
        <f t="shared" si="631"/>
        <v>MT-100</v>
      </c>
      <c r="E651" s="42" t="s">
        <v>55</v>
      </c>
      <c r="F651" s="64">
        <f>MAX(TREND(CHOOSE({1;2},F$35,F$43),CHOOSE({1;2},$R$35,$R$43),$C651)*(1+$G$19),0)</f>
        <v>1146.1126188812927</v>
      </c>
      <c r="G651" s="65">
        <f>MAX(TREND(CHOOSE({1;2},G$35,G$43),CHOOSE({1;2},$R$35,$R$43),$C651)*(1+$G$19),0)</f>
        <v>1225.3197580721546</v>
      </c>
      <c r="H651" s="65">
        <f>MAX(TREND(CHOOSE({1;2},H$35,H$43),CHOOSE({1;2},$R$35,$R$43),$C651)*(1+$G$19),0)</f>
        <v>1213.0617998357729</v>
      </c>
      <c r="I651" s="65">
        <f>MAX(TREND(CHOOSE({1;2},I$35,I$43),CHOOSE({1;2},$R$35,$R$43),$C651)*(1+$G$19),0)</f>
        <v>1275.5227662266236</v>
      </c>
      <c r="J651" s="65">
        <f>MAX(TREND(CHOOSE({1;2},J$35,J$43),CHOOSE({1;2},$R$35,$R$43),$C651)*(1+$G$19),0)</f>
        <v>1222.1540569313661</v>
      </c>
      <c r="K651" s="65">
        <f>MAX(TREND(CHOOSE({1;2},K$35,K$43),CHOOSE({1;2},$R$35,$R$43),$C651)*(1+$G$19),0)</f>
        <v>1145.8753847902303</v>
      </c>
      <c r="L651" s="65">
        <f>MAX(TREND(CHOOSE({1;2},L$35,L$43),CHOOSE({1;2},$R$35,$R$43),$C651)*(1+$G$19),0)</f>
        <v>1120.5447454105661</v>
      </c>
      <c r="M651" s="65">
        <f>MAX(TREND(CHOOSE({1;2},M$35,M$43),CHOOSE({1;2},$R$35,$R$43),$C651)*(1+$G$19),0)</f>
        <v>1351.7154087695892</v>
      </c>
      <c r="N651" s="65">
        <f>MAX(TREND(CHOOSE({1;2},N$35,N$43),CHOOSE({1;2},$R$35,$R$43),$C651)*(1+$G$19),0)</f>
        <v>1308.7000084750052</v>
      </c>
      <c r="O651" s="66">
        <f>N651</f>
        <v>1308.7000084750052</v>
      </c>
      <c r="P651" s="66">
        <f>O651</f>
        <v>1308.7000084750052</v>
      </c>
      <c r="Q651" s="67">
        <f>F651</f>
        <v>1146.1126188812927</v>
      </c>
      <c r="R651" s="115">
        <f>FORECAST(C651,$I$7:$O$7,$I$5:$O$5)</f>
        <v>6.6000000000000005</v>
      </c>
    </row>
    <row r="652" spans="3:18" ht="15.75">
      <c r="C652" s="97">
        <f>C651</f>
        <v>10</v>
      </c>
      <c r="D652" s="95" t="str">
        <f t="shared" si="631"/>
        <v>HT-100</v>
      </c>
      <c r="E652" s="42" t="s">
        <v>57</v>
      </c>
      <c r="F652" s="64">
        <f>MAX(TREND(CHOOSE({1;2},F$36,F$44),CHOOSE({1;2},$R$35,$R$43),$C652)*(1+$G$19),0)</f>
        <v>847.18799887033094</v>
      </c>
      <c r="G652" s="65">
        <f>MAX(TREND(CHOOSE({1;2},G$36,G$44),CHOOSE({1;2},$R$35,$R$43),$C652)*(1+$G$19),0)</f>
        <v>855.43857908296718</v>
      </c>
      <c r="H652" s="65">
        <f>MAX(TREND(CHOOSE({1;2},H$36,H$44),CHOOSE({1;2},$R$35,$R$43),$C652)*(1+$G$19),0)</f>
        <v>858.87835634763508</v>
      </c>
      <c r="I652" s="65">
        <f>MAX(TREND(CHOOSE({1;2},I$36,I$44),CHOOSE({1;2},$R$35,$R$43),$C652)*(1+$G$19),0)</f>
        <v>699.15926717419518</v>
      </c>
      <c r="J652" s="65">
        <f>MAX(TREND(CHOOSE({1;2},J$36,J$44),CHOOSE({1;2},$R$35,$R$43),$C652)*(1+$G$19),0)</f>
        <v>856.20331255037433</v>
      </c>
      <c r="K652" s="65">
        <f>MAX(TREND(CHOOSE({1;2},K$36,K$44),CHOOSE({1;2},$R$35,$R$43),$C652)*(1+$G$19),0)</f>
        <v>858.87835634763485</v>
      </c>
      <c r="L652" s="65">
        <f>MAX(TREND(CHOOSE({1;2},L$36,L$44),CHOOSE({1;2},$R$35,$R$43),$C652)*(1+$G$19),0)</f>
        <v>858.8783563476353</v>
      </c>
      <c r="M652" s="65">
        <f>MAX(TREND(CHOOSE({1;2},M$36,M$44),CHOOSE({1;2},$R$35,$R$43),$C652)*(1+$G$19),0)</f>
        <v>858.87835634763485</v>
      </c>
      <c r="N652" s="65">
        <f>MAX(TREND(CHOOSE({1;2},N$36,N$44),CHOOSE({1;2},$R$35,$R$43),$C652)*(1+$G$19),0)</f>
        <v>858.87835634763496</v>
      </c>
      <c r="O652" s="66">
        <f t="shared" ref="O652:O656" si="644">N652</f>
        <v>858.87835634763496</v>
      </c>
      <c r="P652" s="66">
        <f t="shared" ref="P652:P656" si="645">O652</f>
        <v>858.87835634763496</v>
      </c>
      <c r="Q652" s="67">
        <f t="shared" ref="Q652:Q656" si="646">F652</f>
        <v>847.18799887033094</v>
      </c>
      <c r="R652" s="117">
        <f>FORECAST(C652,$I$6:$O$6,$I$5:$O$5)</f>
        <v>5.28</v>
      </c>
    </row>
    <row r="653" spans="3:18" ht="15.75">
      <c r="C653" s="97">
        <f t="shared" ref="C653:C656" si="647">C652</f>
        <v>10</v>
      </c>
      <c r="D653" s="95" t="str">
        <f t="shared" si="631"/>
        <v>RH-100</v>
      </c>
      <c r="E653" s="42" t="s">
        <v>59</v>
      </c>
      <c r="F653" s="64">
        <f>MAX(TREND(CHOOSE({1;2},F$37,F$45),CHOOSE({1;2},$R$35,$R$43),$C653)*(1+$G$19),0)</f>
        <v>4009.8347597086058</v>
      </c>
      <c r="G653" s="65">
        <f>MAX(TREND(CHOOSE({1;2},G$37,G$45),CHOOSE({1;2},$R$35,$R$43),$C653)*(1+$G$19),0)</f>
        <v>2521.9605002774774</v>
      </c>
      <c r="H653" s="65">
        <f>MAX(TREND(CHOOSE({1;2},H$37,H$45),CHOOSE({1;2},$R$35,$R$43),$C653)*(1+$G$19),0)</f>
        <v>2483.3948805926043</v>
      </c>
      <c r="I653" s="65">
        <f>MAX(TREND(CHOOSE({1;2},I$37,I$45),CHOOSE({1;2},$R$35,$R$43),$C653)*(1+$G$19),0)</f>
        <v>2431.5269570476598</v>
      </c>
      <c r="J653" s="65">
        <f>MAX(TREND(CHOOSE({1;2},J$37,J$45),CHOOSE({1;2},$R$35,$R$43),$C653)*(1+$G$19),0)</f>
        <v>2449.3052694422818</v>
      </c>
      <c r="K653" s="65">
        <f>MAX(TREND(CHOOSE({1;2},K$37,K$45),CHOOSE({1;2},$R$35,$R$43),$C653)*(1+$G$19),0)</f>
        <v>2442.1474191021794</v>
      </c>
      <c r="L653" s="65">
        <f>MAX(TREND(CHOOSE({1;2},L$37,L$45),CHOOSE({1;2},$R$35,$R$43),$C653)*(1+$G$19),0)</f>
        <v>2407.1339667723032</v>
      </c>
      <c r="M653" s="65">
        <f>MAX(TREND(CHOOSE({1;2},M$37,M$45),CHOOSE({1;2},$R$35,$R$43),$C653)*(1+$G$19),0)</f>
        <v>2407.1339667723032</v>
      </c>
      <c r="N653" s="65">
        <f>MAX(TREND(CHOOSE({1;2},N$37,N$45),CHOOSE({1;2},$R$35,$R$43),$C653)*(1+$G$19),0)</f>
        <v>2407.1339667723032</v>
      </c>
      <c r="O653" s="66">
        <f t="shared" si="644"/>
        <v>2407.1339667723032</v>
      </c>
      <c r="P653" s="66">
        <f t="shared" si="645"/>
        <v>2407.1339667723032</v>
      </c>
      <c r="Q653" s="67">
        <f t="shared" si="646"/>
        <v>4009.8347597086058</v>
      </c>
      <c r="R653" s="117">
        <f>FORECAST(C653,$I$8:$O$8,$I$5:$O$5)</f>
        <v>17.12</v>
      </c>
    </row>
    <row r="654" spans="3:18" ht="15.75">
      <c r="C654" s="97">
        <f t="shared" si="647"/>
        <v>10</v>
      </c>
      <c r="D654" s="95" t="str">
        <f t="shared" si="631"/>
        <v>LA-100</v>
      </c>
      <c r="E654" s="42" t="s">
        <v>61</v>
      </c>
      <c r="F654" s="64">
        <f>MAX(TREND(CHOOSE({1;2},F$38,F$46),CHOOSE({1;2},$R$35,$R$43),$C654)*(1+$G$19),0)</f>
        <v>2493.0239035683871</v>
      </c>
      <c r="G654" s="65">
        <f>MAX(TREND(CHOOSE({1;2},G$38,G$46),CHOOSE({1;2},$R$35,$R$43),$C654)*(1+$G$19),0)</f>
        <v>2502.4711015413091</v>
      </c>
      <c r="H654" s="65">
        <f>MAX(TREND(CHOOSE({1;2},H$38,H$46),CHOOSE({1;2},$R$35,$R$43),$C654)*(1+$G$19),0)</f>
        <v>2496.4429451709752</v>
      </c>
      <c r="I654" s="65">
        <f>MAX(TREND(CHOOSE({1;2},I$38,I$46),CHOOSE({1;2},$R$35,$R$43),$C654)*(1+$G$19),0)</f>
        <v>2491.1146543422492</v>
      </c>
      <c r="J654" s="65">
        <f>MAX(TREND(CHOOSE({1;2},J$38,J$46),CHOOSE({1;2},$R$35,$R$43),$C654)*(1+$G$19),0)</f>
        <v>2501.4899697218425</v>
      </c>
      <c r="K654" s="65">
        <f>MAX(TREND(CHOOSE({1;2},K$38,K$46),CHOOSE({1;2},$R$35,$R$43),$C654)*(1+$G$19),0)</f>
        <v>2507.9551201223335</v>
      </c>
      <c r="L654" s="65">
        <f>MAX(TREND(CHOOSE({1;2},L$38,L$46),CHOOSE({1;2},$R$35,$R$43),$C654)*(1+$G$19),0)</f>
        <v>2498.8875712582249</v>
      </c>
      <c r="M654" s="65">
        <f>MAX(TREND(CHOOSE({1;2},M$38,M$46),CHOOSE({1;2},$R$35,$R$43),$C654)*(1+$G$19),0)</f>
        <v>2493.3249676184737</v>
      </c>
      <c r="N654" s="65">
        <f>MAX(TREND(CHOOSE({1;2},N$38,N$46),CHOOSE({1;2},$R$35,$R$43),$C654)*(1+$G$19),0)</f>
        <v>2534.7485736810499</v>
      </c>
      <c r="O654" s="66">
        <f t="shared" si="644"/>
        <v>2534.7485736810499</v>
      </c>
      <c r="P654" s="66">
        <f t="shared" si="645"/>
        <v>2534.7485736810499</v>
      </c>
      <c r="Q654" s="67">
        <f t="shared" si="646"/>
        <v>2493.0239035683871</v>
      </c>
      <c r="R654" s="117">
        <f>FORECAST(C654,$I$10:$O$10,$I$5:$O$5)</f>
        <v>4.6920000000000002</v>
      </c>
    </row>
    <row r="655" spans="3:18" ht="15.75">
      <c r="C655" s="97">
        <f t="shared" si="647"/>
        <v>10</v>
      </c>
      <c r="D655" s="95" t="str">
        <f t="shared" si="631"/>
        <v>EM-100</v>
      </c>
      <c r="E655" s="42" t="s">
        <v>63</v>
      </c>
      <c r="F655" s="64">
        <f>MAX(TREND(CHOOSE({1;2},F$39,F$47),CHOOSE({1;2},$R$35,$R$43),$C655)*(1+$G$19),0)</f>
        <v>2709.8589114882197</v>
      </c>
      <c r="G655" s="65">
        <f>MAX(TREND(CHOOSE({1;2},G$39,G$47),CHOOSE({1;2},$R$35,$R$43),$C655)*(1+$G$19),0)</f>
        <v>2935.6711969619869</v>
      </c>
      <c r="H655" s="65">
        <f>MAX(TREND(CHOOSE({1;2},H$39,H$47),CHOOSE({1;2},$R$35,$R$43),$C655)*(1+$G$19),0)</f>
        <v>2934.8803390500188</v>
      </c>
      <c r="I655" s="65">
        <f>MAX(TREND(CHOOSE({1;2},I$39,I$47),CHOOSE({1;2},$R$35,$R$43),$C655)*(1+$G$19),0)</f>
        <v>2846.1922610941883</v>
      </c>
      <c r="J655" s="65">
        <f>MAX(TREND(CHOOSE({1;2},J$39,J$47),CHOOSE({1;2},$R$35,$R$43),$C655)*(1+$G$19),0)</f>
        <v>2770.5805743235728</v>
      </c>
      <c r="K655" s="65">
        <f>MAX(TREND(CHOOSE({1;2},K$39,K$47),CHOOSE({1;2},$R$35,$R$43),$C655)*(1+$G$19),0)</f>
        <v>2758.4624502496649</v>
      </c>
      <c r="L655" s="65">
        <f>MAX(TREND(CHOOSE({1;2},L$39,L$47),CHOOSE({1;2},$R$35,$R$43),$C655)*(1+$G$19),0)</f>
        <v>2583.5392613146105</v>
      </c>
      <c r="M655" s="65">
        <f>MAX(TREND(CHOOSE({1;2},M$39,M$47),CHOOSE({1;2},$R$35,$R$43),$C655)*(1+$G$19),0)</f>
        <v>3195.7901143645327</v>
      </c>
      <c r="N655" s="65">
        <f>MAX(TREND(CHOOSE({1;2},N$39,N$47),CHOOSE({1;2},$R$35,$R$43),$C655)*(1+$G$19),0)</f>
        <v>3484.5630796347655</v>
      </c>
      <c r="O655" s="66">
        <f t="shared" si="644"/>
        <v>3484.5630796347655</v>
      </c>
      <c r="P655" s="66">
        <f t="shared" si="645"/>
        <v>3484.5630796347655</v>
      </c>
      <c r="Q655" s="67">
        <f t="shared" si="646"/>
        <v>2709.8589114882197</v>
      </c>
      <c r="R655" s="117">
        <f>FORECAST(C655,$I$9:$O$9,$I$5:$O$5)</f>
        <v>4.9265999999999996</v>
      </c>
    </row>
    <row r="656" spans="3:18" ht="15.75">
      <c r="C656" s="98">
        <f t="shared" si="647"/>
        <v>10</v>
      </c>
      <c r="D656" s="96" t="str">
        <f t="shared" si="631"/>
        <v>TF-100</v>
      </c>
      <c r="E656" s="47" t="s">
        <v>65</v>
      </c>
      <c r="F656" s="104">
        <f>MAX(TREND(CHOOSE({1;2},F$62,F$32),CHOOSE({1;2},$Q$62,$R$32),$C656)*(1+$G$19),0)</f>
        <v>1469.3710069848801</v>
      </c>
      <c r="G656" s="105">
        <f>F656</f>
        <v>1469.3710069848801</v>
      </c>
      <c r="H656" s="105">
        <f t="shared" ref="H656:K656" si="648">G656</f>
        <v>1469.3710069848801</v>
      </c>
      <c r="I656" s="105">
        <f t="shared" si="648"/>
        <v>1469.3710069848801</v>
      </c>
      <c r="J656" s="105">
        <f t="shared" si="648"/>
        <v>1469.3710069848801</v>
      </c>
      <c r="K656" s="105">
        <f t="shared" si="648"/>
        <v>1469.3710069848801</v>
      </c>
      <c r="L656" s="105">
        <f t="shared" ref="L656" si="649">L$32</f>
        <v>0</v>
      </c>
      <c r="M656" s="105">
        <f>K656</f>
        <v>1469.3710069848801</v>
      </c>
      <c r="N656" s="105">
        <f>M656</f>
        <v>1469.3710069848801</v>
      </c>
      <c r="O656" s="106">
        <f t="shared" si="644"/>
        <v>1469.3710069848801</v>
      </c>
      <c r="P656" s="106">
        <f t="shared" si="645"/>
        <v>1469.3710069848801</v>
      </c>
      <c r="Q656" s="107">
        <f t="shared" si="646"/>
        <v>1469.3710069848801</v>
      </c>
      <c r="R656" s="118">
        <f>FORECAST(C656,$I$11:$O$11,$I$5:$O$5)</f>
        <v>20</v>
      </c>
    </row>
  </sheetData>
  <mergeCells count="6">
    <mergeCell ref="E4:I4"/>
    <mergeCell ref="E14:F14"/>
    <mergeCell ref="A26:A50"/>
    <mergeCell ref="C27:C34"/>
    <mergeCell ref="C35:C42"/>
    <mergeCell ref="C43:C50"/>
  </mergeCells>
  <pageMargins left="0.7" right="0.7" top="0.75" bottom="0.75" header="0.3" footer="0.3"/>
  <pageSetup paperSize="9" orientation="portrait"/>
  <drawing r:id="rId1"/>
  <legacy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3">
    <tabColor theme="0" tint="-4.9989318521683403E-2"/>
  </sheetPr>
  <dimension ref="B2:C13"/>
  <sheetViews>
    <sheetView workbookViewId="0">
      <selection activeCell="B14" sqref="B14"/>
    </sheetView>
  </sheetViews>
  <sheetFormatPr defaultRowHeight="15"/>
  <cols>
    <col min="3" max="3" width="24" bestFit="1" customWidth="1"/>
  </cols>
  <sheetData>
    <row r="2" spans="2:3">
      <c r="B2" t="s">
        <v>35</v>
      </c>
      <c r="C2" t="s">
        <v>36</v>
      </c>
    </row>
    <row r="3" spans="2:3">
      <c r="B3" t="s">
        <v>37</v>
      </c>
      <c r="C3" t="s">
        <v>150</v>
      </c>
    </row>
    <row r="4" spans="2:3">
      <c r="B4" t="s">
        <v>38</v>
      </c>
      <c r="C4" t="s">
        <v>151</v>
      </c>
    </row>
    <row r="5" spans="2:3">
      <c r="B5" t="s">
        <v>48</v>
      </c>
      <c r="C5" t="s">
        <v>152</v>
      </c>
    </row>
    <row r="6" spans="2:3">
      <c r="B6" t="s">
        <v>39</v>
      </c>
      <c r="C6" t="s">
        <v>153</v>
      </c>
    </row>
    <row r="7" spans="2:3">
      <c r="B7" t="s">
        <v>40</v>
      </c>
      <c r="C7" t="s">
        <v>154</v>
      </c>
    </row>
    <row r="8" spans="2:3">
      <c r="B8" t="s">
        <v>41</v>
      </c>
      <c r="C8" t="s">
        <v>155</v>
      </c>
    </row>
    <row r="9" spans="2:3">
      <c r="B9" t="s">
        <v>42</v>
      </c>
      <c r="C9" t="s">
        <v>156</v>
      </c>
    </row>
    <row r="10" spans="2:3">
      <c r="B10" t="s">
        <v>43</v>
      </c>
      <c r="C10" t="s">
        <v>157</v>
      </c>
    </row>
    <row r="11" spans="2:3">
      <c r="B11" t="s">
        <v>44</v>
      </c>
      <c r="C11" t="s">
        <v>158</v>
      </c>
    </row>
    <row r="12" spans="2:3">
      <c r="B12" t="s">
        <v>45</v>
      </c>
      <c r="C12" t="s">
        <v>159</v>
      </c>
    </row>
    <row r="13" spans="2:3">
      <c r="B13" t="s">
        <v>46</v>
      </c>
      <c r="C13" t="s">
        <v>47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27</vt:i4>
      </vt:variant>
    </vt:vector>
  </HeadingPairs>
  <TitlesOfParts>
    <vt:vector size="27" baseType="lpstr">
      <vt:lpstr>LOG</vt:lpstr>
      <vt:lpstr>IND_AD</vt:lpstr>
      <vt:lpstr>IND_SavTechs_AD</vt:lpstr>
      <vt:lpstr>IND_FD</vt:lpstr>
      <vt:lpstr>IND_SavTechs_FD</vt:lpstr>
      <vt:lpstr>IND_CD</vt:lpstr>
      <vt:lpstr>IND_SavTechs_CD</vt:lpstr>
      <vt:lpstr>IND_GD</vt:lpstr>
      <vt:lpstr>IND_SavTechs_GD</vt:lpstr>
      <vt:lpstr>IND_MD</vt:lpstr>
      <vt:lpstr>IND_SavTechs_MD</vt:lpstr>
      <vt:lpstr>IND_OD</vt:lpstr>
      <vt:lpstr>IND_SavTechs_OD</vt:lpstr>
      <vt:lpstr>IND_VD</vt:lpstr>
      <vt:lpstr>IND_SavTechs_VD</vt:lpstr>
      <vt:lpstr>IND_TD</vt:lpstr>
      <vt:lpstr>IND_SavTechs_TD</vt:lpstr>
      <vt:lpstr>IND_PD</vt:lpstr>
      <vt:lpstr>IND_SavTechs_PD</vt:lpstr>
      <vt:lpstr>IND_UD</vt:lpstr>
      <vt:lpstr>IND_SavTechs_UD</vt:lpstr>
      <vt:lpstr>IND_ND</vt:lpstr>
      <vt:lpstr>IND_SavTechs_ND</vt:lpstr>
      <vt:lpstr>IND_LD</vt:lpstr>
      <vt:lpstr>IND_SavTechs_LD</vt:lpstr>
      <vt:lpstr>EE investment costs</vt:lpstr>
      <vt:lpstr>Sectors</vt:lpstr>
    </vt:vector>
  </TitlesOfParts>
  <Company>Statens IT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Steffen Dockweiler</dc:creator>
  <cp:lastModifiedBy>Mikkel Bosack Simonsen</cp:lastModifiedBy>
  <dcterms:created xsi:type="dcterms:W3CDTF">2017-11-21T09:52:11Z</dcterms:created>
  <dcterms:modified xsi:type="dcterms:W3CDTF">2018-08-22T13:03:23Z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772579371929168</vt:r8>
  </property>
</Properties>
</file>